
<file path=[Content_Types].xml><?xml version="1.0" encoding="utf-8"?>
<Types xmlns="http://schemas.openxmlformats.org/package/2006/content-types">
  <Default Extension="xml" ContentType="application/xml"/>
  <Default Extension="jpeg" ContentType="image/jpeg"/>
  <Default Extension="JPG" ContentType="image/jpeg"/>
  <Default Extension="rels" ContentType="application/vnd.openxmlformats-package.relationships+xml"/>
  <Default Extension="vml" ContentType="application/vnd.openxmlformats-officedocument.vmlDrawing"/>
  <Default Extension="bin" ContentType="application/vnd.openxmlformats-officedocument.spreadsheetml.printerSettings"/>
  <Default Extension="pn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28410"/>
  <workbookPr/>
  <mc:AlternateContent xmlns:mc="http://schemas.openxmlformats.org/markup-compatibility/2006">
    <mc:Choice Requires="x15">
      <x15ac:absPath xmlns:x15ac="http://schemas.microsoft.com/office/spreadsheetml/2010/11/ac" url="/Users/home/Desktop/"/>
    </mc:Choice>
  </mc:AlternateContent>
  <bookViews>
    <workbookView xWindow="0" yWindow="460" windowWidth="18820" windowHeight="19360" tabRatio="842" activeTab="1"/>
  </bookViews>
  <sheets>
    <sheet name="Inicio" sheetId="28" r:id="rId1"/>
    <sheet name="Tipología Municipal" sheetId="29" r:id="rId2"/>
    <sheet name="Panel de Control" sheetId="18" r:id="rId3"/>
    <sheet name="IPU" sheetId="1" r:id="rId4"/>
    <sheet name="AC. Catastral" sheetId="9" r:id="rId5"/>
    <sheet name="Valorización" sheetId="5" r:id="rId6"/>
    <sheet name="Delineación" sheetId="7" r:id="rId7"/>
    <sheet name="Plusvalía" sheetId="11" r:id="rId8"/>
    <sheet name="TIF" sheetId="13" r:id="rId9"/>
    <sheet name="Venta edificabilidad" sheetId="14" r:id="rId10"/>
    <sheet name="AEEP" sheetId="16" r:id="rId11"/>
    <sheet name="PP-Base" sheetId="12" r:id="rId12"/>
    <sheet name="IPU- Base" sheetId="2" r:id="rId13"/>
    <sheet name="CEP-Base" sheetId="27" r:id="rId14"/>
    <sheet name="ACA-Base" sheetId="10" r:id="rId15"/>
    <sheet name="CxV-Base" sheetId="6" r:id="rId16"/>
    <sheet name="DU-Base" sheetId="8" r:id="rId17"/>
    <sheet name="FUT" sheetId="21" r:id="rId18"/>
    <sheet name="CATMUN" sheetId="3" r:id="rId19"/>
    <sheet name="IGAC" sheetId="19" r:id="rId20"/>
    <sheet name="IVP" sheetId="25" r:id="rId21"/>
    <sheet name="AVISOS" sheetId="26" r:id="rId22"/>
    <sheet name="POP" sheetId="24" r:id="rId23"/>
  </sheets>
  <definedNames>
    <definedName name="_xlnm._FilterDatabase" localSheetId="14" hidden="1">'ACA-Base'!$A$1:$G$256</definedName>
    <definedName name="_xlnm._FilterDatabase" localSheetId="21" hidden="1">AVISOS!$A$1:$I$1</definedName>
    <definedName name="_xlnm._FilterDatabase" localSheetId="18" hidden="1">CATMUN!$A$1:$G$1123</definedName>
    <definedName name="_xlnm._FilterDatabase" localSheetId="15" hidden="1">'CxV-Base'!$A$1:$N$5521</definedName>
    <definedName name="_xlnm._FilterDatabase" localSheetId="16" hidden="1">'DU-Base'!$A$1:$F$106</definedName>
    <definedName name="_xlnm._FilterDatabase" localSheetId="17" hidden="1">FUT!$A$1:$X$4433</definedName>
    <definedName name="_xlnm._FilterDatabase" localSheetId="19" hidden="1">IGAC!$A$1:$F$1123</definedName>
    <definedName name="_xlnm._FilterDatabase" localSheetId="12" hidden="1">'IPU- Base'!$J$1:$O$7861</definedName>
    <definedName name="_xlnm._FilterDatabase" localSheetId="22" hidden="1">POP!$A$1:$F$1109</definedName>
    <definedName name="_xlnm._FilterDatabase" localSheetId="11" hidden="1">'PP-Base'!$A$1:$L$1</definedName>
    <definedName name="_xlnm.Print_Area" localSheetId="2">'Panel de Control'!$B$1:$S$122</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8" i="29" l="1"/>
  <c r="K107" i="21"/>
  <c r="K242" i="21"/>
  <c r="K174" i="21"/>
  <c r="K15" i="21"/>
  <c r="J1101" i="12"/>
  <c r="J1102" i="12"/>
  <c r="J1103" i="12"/>
  <c r="J1104" i="12"/>
  <c r="J1107" i="12"/>
  <c r="J1108" i="12"/>
  <c r="J1109" i="12"/>
  <c r="J1110" i="12"/>
  <c r="J1111" i="12"/>
  <c r="J1112" i="12"/>
  <c r="J1114" i="12"/>
  <c r="J1116" i="12"/>
  <c r="J1117" i="12"/>
  <c r="J1118" i="12"/>
  <c r="J1119" i="12"/>
  <c r="J1120" i="12"/>
  <c r="J1124" i="12"/>
  <c r="O1107" i="19"/>
  <c r="T3" i="19"/>
  <c r="U3" i="19"/>
  <c r="T4" i="19"/>
  <c r="U4" i="19"/>
  <c r="T5" i="19"/>
  <c r="U5" i="19"/>
  <c r="T6" i="19"/>
  <c r="U6" i="19"/>
  <c r="T7" i="19"/>
  <c r="U7" i="19"/>
  <c r="T8" i="19"/>
  <c r="U8" i="19"/>
  <c r="T9" i="19"/>
  <c r="U9" i="19"/>
  <c r="T10" i="19"/>
  <c r="U10" i="19"/>
  <c r="T11" i="19"/>
  <c r="U11" i="19"/>
  <c r="T12" i="19"/>
  <c r="U12" i="19"/>
  <c r="T13" i="19"/>
  <c r="U13" i="19"/>
  <c r="T14" i="19"/>
  <c r="U14" i="19"/>
  <c r="T15" i="19"/>
  <c r="U15" i="19"/>
  <c r="T16" i="19"/>
  <c r="U16" i="19"/>
  <c r="T17" i="19"/>
  <c r="U17" i="19"/>
  <c r="T18" i="19"/>
  <c r="U18" i="19"/>
  <c r="T19" i="19"/>
  <c r="U19" i="19"/>
  <c r="T20" i="19"/>
  <c r="U20" i="19"/>
  <c r="T21" i="19"/>
  <c r="U21" i="19"/>
  <c r="T22" i="19"/>
  <c r="U22" i="19"/>
  <c r="T23" i="19"/>
  <c r="U23" i="19"/>
  <c r="T24" i="19"/>
  <c r="U24" i="19"/>
  <c r="T25" i="19"/>
  <c r="U25" i="19"/>
  <c r="T26" i="19"/>
  <c r="U26" i="19"/>
  <c r="T27" i="19"/>
  <c r="U27" i="19"/>
  <c r="T28" i="19"/>
  <c r="U28" i="19"/>
  <c r="T29" i="19"/>
  <c r="U29" i="19"/>
  <c r="T30" i="19"/>
  <c r="U30" i="19"/>
  <c r="T31" i="19"/>
  <c r="U31" i="19"/>
  <c r="T32" i="19"/>
  <c r="U32" i="19"/>
  <c r="T33" i="19"/>
  <c r="U33" i="19"/>
  <c r="T34" i="19"/>
  <c r="U34" i="19"/>
  <c r="T35" i="19"/>
  <c r="U35" i="19"/>
  <c r="T36" i="19"/>
  <c r="U36" i="19"/>
  <c r="T37" i="19"/>
  <c r="U37" i="19"/>
  <c r="T38" i="19"/>
  <c r="U38" i="19"/>
  <c r="T39" i="19"/>
  <c r="U39" i="19"/>
  <c r="T40" i="19"/>
  <c r="U40" i="19"/>
  <c r="T41" i="19"/>
  <c r="U41" i="19"/>
  <c r="T42" i="19"/>
  <c r="U42" i="19"/>
  <c r="T43" i="19"/>
  <c r="U43" i="19"/>
  <c r="T44" i="19"/>
  <c r="U44" i="19"/>
  <c r="T45" i="19"/>
  <c r="U45" i="19"/>
  <c r="T46" i="19"/>
  <c r="U46" i="19"/>
  <c r="T47" i="19"/>
  <c r="U47" i="19"/>
  <c r="T48" i="19"/>
  <c r="U48" i="19"/>
  <c r="T49" i="19"/>
  <c r="U49" i="19"/>
  <c r="T50" i="19"/>
  <c r="U50" i="19"/>
  <c r="T51" i="19"/>
  <c r="U51" i="19"/>
  <c r="T52" i="19"/>
  <c r="U52" i="19"/>
  <c r="T53" i="19"/>
  <c r="U53" i="19"/>
  <c r="T54" i="19"/>
  <c r="U54" i="19"/>
  <c r="T55" i="19"/>
  <c r="U55" i="19"/>
  <c r="T56" i="19"/>
  <c r="U56" i="19"/>
  <c r="T57" i="19"/>
  <c r="U57" i="19"/>
  <c r="T58" i="19"/>
  <c r="U58" i="19"/>
  <c r="T59" i="19"/>
  <c r="U59" i="19"/>
  <c r="T60" i="19"/>
  <c r="U60" i="19"/>
  <c r="T61" i="19"/>
  <c r="U61" i="19"/>
  <c r="T62" i="19"/>
  <c r="U62" i="19"/>
  <c r="T63" i="19"/>
  <c r="U63" i="19"/>
  <c r="T64" i="19"/>
  <c r="U64" i="19"/>
  <c r="T65" i="19"/>
  <c r="U65" i="19"/>
  <c r="T66" i="19"/>
  <c r="U66" i="19"/>
  <c r="T67" i="19"/>
  <c r="U67" i="19"/>
  <c r="T68" i="19"/>
  <c r="U68" i="19"/>
  <c r="T69" i="19"/>
  <c r="U69" i="19"/>
  <c r="T70" i="19"/>
  <c r="U70" i="19"/>
  <c r="T71" i="19"/>
  <c r="U71" i="19"/>
  <c r="T72" i="19"/>
  <c r="U72" i="19"/>
  <c r="T73" i="19"/>
  <c r="U73" i="19"/>
  <c r="T74" i="19"/>
  <c r="U74" i="19"/>
  <c r="T75" i="19"/>
  <c r="U75" i="19"/>
  <c r="T76" i="19"/>
  <c r="U76" i="19"/>
  <c r="T77" i="19"/>
  <c r="U77" i="19"/>
  <c r="T78" i="19"/>
  <c r="U78" i="19"/>
  <c r="T79" i="19"/>
  <c r="U79" i="19"/>
  <c r="T80" i="19"/>
  <c r="U80" i="19"/>
  <c r="T81" i="19"/>
  <c r="U81" i="19"/>
  <c r="T82" i="19"/>
  <c r="U82" i="19"/>
  <c r="T83" i="19"/>
  <c r="U83" i="19"/>
  <c r="T84" i="19"/>
  <c r="U84" i="19"/>
  <c r="T85" i="19"/>
  <c r="U85" i="19"/>
  <c r="T86" i="19"/>
  <c r="U86" i="19"/>
  <c r="T87" i="19"/>
  <c r="U87" i="19"/>
  <c r="T88" i="19"/>
  <c r="U88" i="19"/>
  <c r="T89" i="19"/>
  <c r="U89" i="19"/>
  <c r="T90" i="19"/>
  <c r="U90" i="19"/>
  <c r="T91" i="19"/>
  <c r="U91" i="19"/>
  <c r="T92" i="19"/>
  <c r="U92" i="19"/>
  <c r="T93" i="19"/>
  <c r="U93" i="19"/>
  <c r="T94" i="19"/>
  <c r="U94" i="19"/>
  <c r="T95" i="19"/>
  <c r="U95" i="19"/>
  <c r="T96" i="19"/>
  <c r="U96" i="19"/>
  <c r="T97" i="19"/>
  <c r="U97" i="19"/>
  <c r="T98" i="19"/>
  <c r="U98" i="19"/>
  <c r="T99" i="19"/>
  <c r="U99" i="19"/>
  <c r="T100" i="19"/>
  <c r="U100" i="19"/>
  <c r="T101" i="19"/>
  <c r="U101" i="19"/>
  <c r="T102" i="19"/>
  <c r="U102" i="19"/>
  <c r="T103" i="19"/>
  <c r="U103" i="19"/>
  <c r="T104" i="19"/>
  <c r="U104" i="19"/>
  <c r="T105" i="19"/>
  <c r="U105" i="19"/>
  <c r="T106" i="19"/>
  <c r="U106" i="19"/>
  <c r="T107" i="19"/>
  <c r="U107" i="19"/>
  <c r="T108" i="19"/>
  <c r="U108" i="19"/>
  <c r="T109" i="19"/>
  <c r="U109" i="19"/>
  <c r="T110" i="19"/>
  <c r="U110" i="19"/>
  <c r="T111" i="19"/>
  <c r="U111" i="19"/>
  <c r="T112" i="19"/>
  <c r="U112" i="19"/>
  <c r="T113" i="19"/>
  <c r="U113" i="19"/>
  <c r="T114" i="19"/>
  <c r="U114" i="19"/>
  <c r="T115" i="19"/>
  <c r="U115" i="19"/>
  <c r="T116" i="19"/>
  <c r="U116" i="19"/>
  <c r="T117" i="19"/>
  <c r="U117" i="19"/>
  <c r="T118" i="19"/>
  <c r="U118" i="19"/>
  <c r="T119" i="19"/>
  <c r="U119" i="19"/>
  <c r="T120" i="19"/>
  <c r="U120" i="19"/>
  <c r="T121" i="19"/>
  <c r="U121" i="19"/>
  <c r="T122" i="19"/>
  <c r="U122" i="19"/>
  <c r="T123" i="19"/>
  <c r="U123" i="19"/>
  <c r="T124" i="19"/>
  <c r="U124" i="19"/>
  <c r="T125" i="19"/>
  <c r="U125" i="19"/>
  <c r="T126" i="19"/>
  <c r="U126" i="19"/>
  <c r="T127" i="19"/>
  <c r="U127" i="19"/>
  <c r="T128" i="19"/>
  <c r="U128" i="19"/>
  <c r="T129" i="19"/>
  <c r="U129" i="19"/>
  <c r="T130" i="19"/>
  <c r="U130" i="19"/>
  <c r="T131" i="19"/>
  <c r="U131" i="19"/>
  <c r="T132" i="19"/>
  <c r="U132" i="19"/>
  <c r="T133" i="19"/>
  <c r="U133" i="19"/>
  <c r="T134" i="19"/>
  <c r="U134" i="19"/>
  <c r="T135" i="19"/>
  <c r="U135" i="19"/>
  <c r="T136" i="19"/>
  <c r="U136" i="19"/>
  <c r="T137" i="19"/>
  <c r="U137" i="19"/>
  <c r="T138" i="19"/>
  <c r="U138" i="19"/>
  <c r="T139" i="19"/>
  <c r="U139" i="19"/>
  <c r="T140" i="19"/>
  <c r="U140" i="19"/>
  <c r="T141" i="19"/>
  <c r="U141" i="19"/>
  <c r="T142" i="19"/>
  <c r="U142" i="19"/>
  <c r="T143" i="19"/>
  <c r="U143" i="19"/>
  <c r="T144" i="19"/>
  <c r="U144" i="19"/>
  <c r="T145" i="19"/>
  <c r="U145" i="19"/>
  <c r="T146" i="19"/>
  <c r="U146" i="19"/>
  <c r="T147" i="19"/>
  <c r="U147" i="19"/>
  <c r="T148" i="19"/>
  <c r="U148" i="19"/>
  <c r="T149" i="19"/>
  <c r="U149" i="19"/>
  <c r="T150" i="19"/>
  <c r="U150" i="19"/>
  <c r="T151" i="19"/>
  <c r="U151" i="19"/>
  <c r="T152" i="19"/>
  <c r="U152" i="19"/>
  <c r="T153" i="19"/>
  <c r="U153" i="19"/>
  <c r="T154" i="19"/>
  <c r="U154" i="19"/>
  <c r="T155" i="19"/>
  <c r="U155" i="19"/>
  <c r="T156" i="19"/>
  <c r="U156" i="19"/>
  <c r="T157" i="19"/>
  <c r="U157" i="19"/>
  <c r="T158" i="19"/>
  <c r="U158" i="19"/>
  <c r="T159" i="19"/>
  <c r="U159" i="19"/>
  <c r="T160" i="19"/>
  <c r="U160" i="19"/>
  <c r="T161" i="19"/>
  <c r="U161" i="19"/>
  <c r="T162" i="19"/>
  <c r="U162" i="19"/>
  <c r="T163" i="19"/>
  <c r="U163" i="19"/>
  <c r="T164" i="19"/>
  <c r="U164" i="19"/>
  <c r="T165" i="19"/>
  <c r="U165" i="19"/>
  <c r="T166" i="19"/>
  <c r="U166" i="19"/>
  <c r="T167" i="19"/>
  <c r="U167" i="19"/>
  <c r="T168" i="19"/>
  <c r="U168" i="19"/>
  <c r="T169" i="19"/>
  <c r="U169" i="19"/>
  <c r="T170" i="19"/>
  <c r="U170" i="19"/>
  <c r="T171" i="19"/>
  <c r="U171" i="19"/>
  <c r="T172" i="19"/>
  <c r="U172" i="19"/>
  <c r="T173" i="19"/>
  <c r="U173" i="19"/>
  <c r="T174" i="19"/>
  <c r="U174" i="19"/>
  <c r="T175" i="19"/>
  <c r="U175" i="19"/>
  <c r="T176" i="19"/>
  <c r="U176" i="19"/>
  <c r="T177" i="19"/>
  <c r="U177" i="19"/>
  <c r="T178" i="19"/>
  <c r="U178" i="19"/>
  <c r="T179" i="19"/>
  <c r="U179" i="19"/>
  <c r="T180" i="19"/>
  <c r="U180" i="19"/>
  <c r="T181" i="19"/>
  <c r="U181" i="19"/>
  <c r="T182" i="19"/>
  <c r="U182" i="19"/>
  <c r="T183" i="19"/>
  <c r="U183" i="19"/>
  <c r="T184" i="19"/>
  <c r="U184" i="19"/>
  <c r="T185" i="19"/>
  <c r="U185" i="19"/>
  <c r="T186" i="19"/>
  <c r="U186" i="19"/>
  <c r="T187" i="19"/>
  <c r="U187" i="19"/>
  <c r="T188" i="19"/>
  <c r="U188" i="19"/>
  <c r="T189" i="19"/>
  <c r="U189" i="19"/>
  <c r="T190" i="19"/>
  <c r="U190" i="19"/>
  <c r="T191" i="19"/>
  <c r="U191" i="19"/>
  <c r="T192" i="19"/>
  <c r="U192" i="19"/>
  <c r="T193" i="19"/>
  <c r="U193" i="19"/>
  <c r="T194" i="19"/>
  <c r="U194" i="19"/>
  <c r="T195" i="19"/>
  <c r="U195" i="19"/>
  <c r="T196" i="19"/>
  <c r="U196" i="19"/>
  <c r="T197" i="19"/>
  <c r="U197" i="19"/>
  <c r="T198" i="19"/>
  <c r="U198" i="19"/>
  <c r="T199" i="19"/>
  <c r="U199" i="19"/>
  <c r="T200" i="19"/>
  <c r="U200" i="19"/>
  <c r="T201" i="19"/>
  <c r="U201" i="19"/>
  <c r="T202" i="19"/>
  <c r="U202" i="19"/>
  <c r="T203" i="19"/>
  <c r="U203" i="19"/>
  <c r="T204" i="19"/>
  <c r="U204" i="19"/>
  <c r="T205" i="19"/>
  <c r="U205" i="19"/>
  <c r="T206" i="19"/>
  <c r="U206" i="19"/>
  <c r="T207" i="19"/>
  <c r="U207" i="19"/>
  <c r="T208" i="19"/>
  <c r="U208" i="19"/>
  <c r="T209" i="19"/>
  <c r="U209" i="19"/>
  <c r="T210" i="19"/>
  <c r="U210" i="19"/>
  <c r="T211" i="19"/>
  <c r="U211" i="19"/>
  <c r="T212" i="19"/>
  <c r="U212" i="19"/>
  <c r="T213" i="19"/>
  <c r="U213" i="19"/>
  <c r="T214" i="19"/>
  <c r="U214" i="19"/>
  <c r="T215" i="19"/>
  <c r="U215" i="19"/>
  <c r="T216" i="19"/>
  <c r="U216" i="19"/>
  <c r="T217" i="19"/>
  <c r="U217" i="19"/>
  <c r="T218" i="19"/>
  <c r="U218" i="19"/>
  <c r="T219" i="19"/>
  <c r="U219" i="19"/>
  <c r="T220" i="19"/>
  <c r="U220" i="19"/>
  <c r="T221" i="19"/>
  <c r="U221" i="19"/>
  <c r="T222" i="19"/>
  <c r="U222" i="19"/>
  <c r="T223" i="19"/>
  <c r="U223" i="19"/>
  <c r="T224" i="19"/>
  <c r="U224" i="19"/>
  <c r="T225" i="19"/>
  <c r="U225" i="19"/>
  <c r="T226" i="19"/>
  <c r="U226" i="19"/>
  <c r="T227" i="19"/>
  <c r="U227" i="19"/>
  <c r="T228" i="19"/>
  <c r="U228" i="19"/>
  <c r="T229" i="19"/>
  <c r="U229" i="19"/>
  <c r="T230" i="19"/>
  <c r="U230" i="19"/>
  <c r="T231" i="19"/>
  <c r="U231" i="19"/>
  <c r="T232" i="19"/>
  <c r="U232" i="19"/>
  <c r="T233" i="19"/>
  <c r="U233" i="19"/>
  <c r="T234" i="19"/>
  <c r="U234" i="19"/>
  <c r="T235" i="19"/>
  <c r="U235" i="19"/>
  <c r="T236" i="19"/>
  <c r="U236" i="19"/>
  <c r="T237" i="19"/>
  <c r="U237" i="19"/>
  <c r="T238" i="19"/>
  <c r="U238" i="19"/>
  <c r="T239" i="19"/>
  <c r="U239" i="19"/>
  <c r="T240" i="19"/>
  <c r="U240" i="19"/>
  <c r="T241" i="19"/>
  <c r="U241" i="19"/>
  <c r="T242" i="19"/>
  <c r="U242" i="19"/>
  <c r="T243" i="19"/>
  <c r="U243" i="19"/>
  <c r="T244" i="19"/>
  <c r="U244" i="19"/>
  <c r="T245" i="19"/>
  <c r="U245" i="19"/>
  <c r="T246" i="19"/>
  <c r="U246" i="19"/>
  <c r="T247" i="19"/>
  <c r="U247" i="19"/>
  <c r="T248" i="19"/>
  <c r="U248" i="19"/>
  <c r="T249" i="19"/>
  <c r="U249" i="19"/>
  <c r="T250" i="19"/>
  <c r="U250" i="19"/>
  <c r="T251" i="19"/>
  <c r="U251" i="19"/>
  <c r="T252" i="19"/>
  <c r="U252" i="19"/>
  <c r="T253" i="19"/>
  <c r="U253" i="19"/>
  <c r="T254" i="19"/>
  <c r="U254" i="19"/>
  <c r="T255" i="19"/>
  <c r="U255" i="19"/>
  <c r="T256" i="19"/>
  <c r="U256" i="19"/>
  <c r="T257" i="19"/>
  <c r="U257" i="19"/>
  <c r="T258" i="19"/>
  <c r="U258" i="19"/>
  <c r="T259" i="19"/>
  <c r="U259" i="19"/>
  <c r="T260" i="19"/>
  <c r="U260" i="19"/>
  <c r="T261" i="19"/>
  <c r="U261" i="19"/>
  <c r="T262" i="19"/>
  <c r="U262" i="19"/>
  <c r="T263" i="19"/>
  <c r="U263" i="19"/>
  <c r="T264" i="19"/>
  <c r="U264" i="19"/>
  <c r="T265" i="19"/>
  <c r="U265" i="19"/>
  <c r="T266" i="19"/>
  <c r="U266" i="19"/>
  <c r="T267" i="19"/>
  <c r="U267" i="19"/>
  <c r="T268" i="19"/>
  <c r="U268" i="19"/>
  <c r="T269" i="19"/>
  <c r="U269" i="19"/>
  <c r="T270" i="19"/>
  <c r="U270" i="19"/>
  <c r="T271" i="19"/>
  <c r="U271" i="19"/>
  <c r="T272" i="19"/>
  <c r="U272" i="19"/>
  <c r="T273" i="19"/>
  <c r="U273" i="19"/>
  <c r="T274" i="19"/>
  <c r="U274" i="19"/>
  <c r="T275" i="19"/>
  <c r="U275" i="19"/>
  <c r="T276" i="19"/>
  <c r="U276" i="19"/>
  <c r="T277" i="19"/>
  <c r="U277" i="19"/>
  <c r="T278" i="19"/>
  <c r="U278" i="19"/>
  <c r="T279" i="19"/>
  <c r="U279" i="19"/>
  <c r="T280" i="19"/>
  <c r="U280" i="19"/>
  <c r="T281" i="19"/>
  <c r="U281" i="19"/>
  <c r="T282" i="19"/>
  <c r="U282" i="19"/>
  <c r="T283" i="19"/>
  <c r="U283" i="19"/>
  <c r="T284" i="19"/>
  <c r="U284" i="19"/>
  <c r="T285" i="19"/>
  <c r="U285" i="19"/>
  <c r="T286" i="19"/>
  <c r="U286" i="19"/>
  <c r="T287" i="19"/>
  <c r="U287" i="19"/>
  <c r="T288" i="19"/>
  <c r="U288" i="19"/>
  <c r="T289" i="19"/>
  <c r="U289" i="19"/>
  <c r="T290" i="19"/>
  <c r="U290" i="19"/>
  <c r="T291" i="19"/>
  <c r="U291" i="19"/>
  <c r="T292" i="19"/>
  <c r="U292" i="19"/>
  <c r="T293" i="19"/>
  <c r="U293" i="19"/>
  <c r="T294" i="19"/>
  <c r="U294" i="19"/>
  <c r="T295" i="19"/>
  <c r="U295" i="19"/>
  <c r="T296" i="19"/>
  <c r="U296" i="19"/>
  <c r="T297" i="19"/>
  <c r="U297" i="19"/>
  <c r="T298" i="19"/>
  <c r="U298" i="19"/>
  <c r="T299" i="19"/>
  <c r="U299" i="19"/>
  <c r="T300" i="19"/>
  <c r="U300" i="19"/>
  <c r="T301" i="19"/>
  <c r="U301" i="19"/>
  <c r="T302" i="19"/>
  <c r="U302" i="19"/>
  <c r="T303" i="19"/>
  <c r="U303" i="19"/>
  <c r="T304" i="19"/>
  <c r="U304" i="19"/>
  <c r="T305" i="19"/>
  <c r="U305" i="19"/>
  <c r="T306" i="19"/>
  <c r="U306" i="19"/>
  <c r="T307" i="19"/>
  <c r="U307" i="19"/>
  <c r="T308" i="19"/>
  <c r="U308" i="19"/>
  <c r="T309" i="19"/>
  <c r="U309" i="19"/>
  <c r="T310" i="19"/>
  <c r="U310" i="19"/>
  <c r="T311" i="19"/>
  <c r="U311" i="19"/>
  <c r="T312" i="19"/>
  <c r="U312" i="19"/>
  <c r="T313" i="19"/>
  <c r="U313" i="19"/>
  <c r="T314" i="19"/>
  <c r="U314" i="19"/>
  <c r="T315" i="19"/>
  <c r="U315" i="19"/>
  <c r="T316" i="19"/>
  <c r="U316" i="19"/>
  <c r="T317" i="19"/>
  <c r="U317" i="19"/>
  <c r="T318" i="19"/>
  <c r="U318" i="19"/>
  <c r="T319" i="19"/>
  <c r="U319" i="19"/>
  <c r="T320" i="19"/>
  <c r="U320" i="19"/>
  <c r="T321" i="19"/>
  <c r="U321" i="19"/>
  <c r="T322" i="19"/>
  <c r="U322" i="19"/>
  <c r="T323" i="19"/>
  <c r="U323" i="19"/>
  <c r="T324" i="19"/>
  <c r="U324" i="19"/>
  <c r="T325" i="19"/>
  <c r="U325" i="19"/>
  <c r="T326" i="19"/>
  <c r="U326" i="19"/>
  <c r="T327" i="19"/>
  <c r="U327" i="19"/>
  <c r="T328" i="19"/>
  <c r="U328" i="19"/>
  <c r="T329" i="19"/>
  <c r="U329" i="19"/>
  <c r="T330" i="19"/>
  <c r="U330" i="19"/>
  <c r="T331" i="19"/>
  <c r="U331" i="19"/>
  <c r="T332" i="19"/>
  <c r="U332" i="19"/>
  <c r="T333" i="19"/>
  <c r="U333" i="19"/>
  <c r="T334" i="19"/>
  <c r="U334" i="19"/>
  <c r="T335" i="19"/>
  <c r="U335" i="19"/>
  <c r="T336" i="19"/>
  <c r="U336" i="19"/>
  <c r="T337" i="19"/>
  <c r="U337" i="19"/>
  <c r="T338" i="19"/>
  <c r="U338" i="19"/>
  <c r="T339" i="19"/>
  <c r="U339" i="19"/>
  <c r="T340" i="19"/>
  <c r="U340" i="19"/>
  <c r="T341" i="19"/>
  <c r="U341" i="19"/>
  <c r="T342" i="19"/>
  <c r="U342" i="19"/>
  <c r="T343" i="19"/>
  <c r="U343" i="19"/>
  <c r="T344" i="19"/>
  <c r="U344" i="19"/>
  <c r="T345" i="19"/>
  <c r="U345" i="19"/>
  <c r="T346" i="19"/>
  <c r="U346" i="19"/>
  <c r="T347" i="19"/>
  <c r="U347" i="19"/>
  <c r="T348" i="19"/>
  <c r="U348" i="19"/>
  <c r="T349" i="19"/>
  <c r="U349" i="19"/>
  <c r="T350" i="19"/>
  <c r="U350" i="19"/>
  <c r="T351" i="19"/>
  <c r="U351" i="19"/>
  <c r="T352" i="19"/>
  <c r="U352" i="19"/>
  <c r="T353" i="19"/>
  <c r="U353" i="19"/>
  <c r="T354" i="19"/>
  <c r="U354" i="19"/>
  <c r="T355" i="19"/>
  <c r="U355" i="19"/>
  <c r="T356" i="19"/>
  <c r="U356" i="19"/>
  <c r="T357" i="19"/>
  <c r="U357" i="19"/>
  <c r="T358" i="19"/>
  <c r="U358" i="19"/>
  <c r="T359" i="19"/>
  <c r="U359" i="19"/>
  <c r="T360" i="19"/>
  <c r="U360" i="19"/>
  <c r="T361" i="19"/>
  <c r="U361" i="19"/>
  <c r="T362" i="19"/>
  <c r="U362" i="19"/>
  <c r="T363" i="19"/>
  <c r="U363" i="19"/>
  <c r="T364" i="19"/>
  <c r="U364" i="19"/>
  <c r="T365" i="19"/>
  <c r="U365" i="19"/>
  <c r="T366" i="19"/>
  <c r="U366" i="19"/>
  <c r="T367" i="19"/>
  <c r="U367" i="19"/>
  <c r="T368" i="19"/>
  <c r="U368" i="19"/>
  <c r="T369" i="19"/>
  <c r="U369" i="19"/>
  <c r="T370" i="19"/>
  <c r="U370" i="19"/>
  <c r="T371" i="19"/>
  <c r="U371" i="19"/>
  <c r="T372" i="19"/>
  <c r="U372" i="19"/>
  <c r="T373" i="19"/>
  <c r="U373" i="19"/>
  <c r="T374" i="19"/>
  <c r="U374" i="19"/>
  <c r="T375" i="19"/>
  <c r="U375" i="19"/>
  <c r="T376" i="19"/>
  <c r="U376" i="19"/>
  <c r="T377" i="19"/>
  <c r="U377" i="19"/>
  <c r="T378" i="19"/>
  <c r="U378" i="19"/>
  <c r="T379" i="19"/>
  <c r="U379" i="19"/>
  <c r="T380" i="19"/>
  <c r="U380" i="19"/>
  <c r="T381" i="19"/>
  <c r="U381" i="19"/>
  <c r="T382" i="19"/>
  <c r="U382" i="19"/>
  <c r="T383" i="19"/>
  <c r="U383" i="19"/>
  <c r="T384" i="19"/>
  <c r="U384" i="19"/>
  <c r="T385" i="19"/>
  <c r="U385" i="19"/>
  <c r="T386" i="19"/>
  <c r="U386" i="19"/>
  <c r="T387" i="19"/>
  <c r="U387" i="19"/>
  <c r="T388" i="19"/>
  <c r="U388" i="19"/>
  <c r="T389" i="19"/>
  <c r="U389" i="19"/>
  <c r="T390" i="19"/>
  <c r="U390" i="19"/>
  <c r="T391" i="19"/>
  <c r="U391" i="19"/>
  <c r="T392" i="19"/>
  <c r="U392" i="19"/>
  <c r="T393" i="19"/>
  <c r="U393" i="19"/>
  <c r="T394" i="19"/>
  <c r="U394" i="19"/>
  <c r="T395" i="19"/>
  <c r="U395" i="19"/>
  <c r="T396" i="19"/>
  <c r="U396" i="19"/>
  <c r="T397" i="19"/>
  <c r="U397" i="19"/>
  <c r="T398" i="19"/>
  <c r="U398" i="19"/>
  <c r="T399" i="19"/>
  <c r="U399" i="19"/>
  <c r="T400" i="19"/>
  <c r="U400" i="19"/>
  <c r="T401" i="19"/>
  <c r="U401" i="19"/>
  <c r="T402" i="19"/>
  <c r="U402" i="19"/>
  <c r="T403" i="19"/>
  <c r="U403" i="19"/>
  <c r="T404" i="19"/>
  <c r="U404" i="19"/>
  <c r="T405" i="19"/>
  <c r="U405" i="19"/>
  <c r="T406" i="19"/>
  <c r="U406" i="19"/>
  <c r="T407" i="19"/>
  <c r="U407" i="19"/>
  <c r="T408" i="19"/>
  <c r="U408" i="19"/>
  <c r="T409" i="19"/>
  <c r="U409" i="19"/>
  <c r="T410" i="19"/>
  <c r="U410" i="19"/>
  <c r="T411" i="19"/>
  <c r="U411" i="19"/>
  <c r="T412" i="19"/>
  <c r="U412" i="19"/>
  <c r="T413" i="19"/>
  <c r="U413" i="19"/>
  <c r="T414" i="19"/>
  <c r="U414" i="19"/>
  <c r="T415" i="19"/>
  <c r="U415" i="19"/>
  <c r="T416" i="19"/>
  <c r="U416" i="19"/>
  <c r="T417" i="19"/>
  <c r="U417" i="19"/>
  <c r="T418" i="19"/>
  <c r="U418" i="19"/>
  <c r="T419" i="19"/>
  <c r="U419" i="19"/>
  <c r="T420" i="19"/>
  <c r="U420" i="19"/>
  <c r="T421" i="19"/>
  <c r="U421" i="19"/>
  <c r="T422" i="19"/>
  <c r="U422" i="19"/>
  <c r="T423" i="19"/>
  <c r="U423" i="19"/>
  <c r="T424" i="19"/>
  <c r="U424" i="19"/>
  <c r="T425" i="19"/>
  <c r="U425" i="19"/>
  <c r="T426" i="19"/>
  <c r="U426" i="19"/>
  <c r="T427" i="19"/>
  <c r="U427" i="19"/>
  <c r="T428" i="19"/>
  <c r="U428" i="19"/>
  <c r="T429" i="19"/>
  <c r="U429" i="19"/>
  <c r="T430" i="19"/>
  <c r="U430" i="19"/>
  <c r="T431" i="19"/>
  <c r="U431" i="19"/>
  <c r="T432" i="19"/>
  <c r="U432" i="19"/>
  <c r="T433" i="19"/>
  <c r="U433" i="19"/>
  <c r="T434" i="19"/>
  <c r="U434" i="19"/>
  <c r="T435" i="19"/>
  <c r="U435" i="19"/>
  <c r="T436" i="19"/>
  <c r="U436" i="19"/>
  <c r="T437" i="19"/>
  <c r="U437" i="19"/>
  <c r="T438" i="19"/>
  <c r="U438" i="19"/>
  <c r="T439" i="19"/>
  <c r="U439" i="19"/>
  <c r="T440" i="19"/>
  <c r="U440" i="19"/>
  <c r="T441" i="19"/>
  <c r="U441" i="19"/>
  <c r="T442" i="19"/>
  <c r="U442" i="19"/>
  <c r="T443" i="19"/>
  <c r="U443" i="19"/>
  <c r="T444" i="19"/>
  <c r="U444" i="19"/>
  <c r="T445" i="19"/>
  <c r="U445" i="19"/>
  <c r="T446" i="19"/>
  <c r="U446" i="19"/>
  <c r="T447" i="19"/>
  <c r="U447" i="19"/>
  <c r="T448" i="19"/>
  <c r="U448" i="19"/>
  <c r="T449" i="19"/>
  <c r="U449" i="19"/>
  <c r="T450" i="19"/>
  <c r="U450" i="19"/>
  <c r="T451" i="19"/>
  <c r="U451" i="19"/>
  <c r="T452" i="19"/>
  <c r="U452" i="19"/>
  <c r="T453" i="19"/>
  <c r="U453" i="19"/>
  <c r="T454" i="19"/>
  <c r="U454" i="19"/>
  <c r="T455" i="19"/>
  <c r="U455" i="19"/>
  <c r="T456" i="19"/>
  <c r="U456" i="19"/>
  <c r="T457" i="19"/>
  <c r="U457" i="19"/>
  <c r="T458" i="19"/>
  <c r="U458" i="19"/>
  <c r="T459" i="19"/>
  <c r="U459" i="19"/>
  <c r="T460" i="19"/>
  <c r="U460" i="19"/>
  <c r="T461" i="19"/>
  <c r="U461" i="19"/>
  <c r="T462" i="19"/>
  <c r="U462" i="19"/>
  <c r="T463" i="19"/>
  <c r="U463" i="19"/>
  <c r="T464" i="19"/>
  <c r="U464" i="19"/>
  <c r="T465" i="19"/>
  <c r="U465" i="19"/>
  <c r="T466" i="19"/>
  <c r="U466" i="19"/>
  <c r="T467" i="19"/>
  <c r="U467" i="19"/>
  <c r="T468" i="19"/>
  <c r="U468" i="19"/>
  <c r="T469" i="19"/>
  <c r="U469" i="19"/>
  <c r="T470" i="19"/>
  <c r="U470" i="19"/>
  <c r="T471" i="19"/>
  <c r="U471" i="19"/>
  <c r="T472" i="19"/>
  <c r="U472" i="19"/>
  <c r="T473" i="19"/>
  <c r="U473" i="19"/>
  <c r="T474" i="19"/>
  <c r="U474" i="19"/>
  <c r="T475" i="19"/>
  <c r="U475" i="19"/>
  <c r="T476" i="19"/>
  <c r="U476" i="19"/>
  <c r="T477" i="19"/>
  <c r="U477" i="19"/>
  <c r="T478" i="19"/>
  <c r="U478" i="19"/>
  <c r="T479" i="19"/>
  <c r="U479" i="19"/>
  <c r="T480" i="19"/>
  <c r="U480" i="19"/>
  <c r="T481" i="19"/>
  <c r="U481" i="19"/>
  <c r="T482" i="19"/>
  <c r="U482" i="19"/>
  <c r="T483" i="19"/>
  <c r="U483" i="19"/>
  <c r="T484" i="19"/>
  <c r="U484" i="19"/>
  <c r="T485" i="19"/>
  <c r="U485" i="19"/>
  <c r="T486" i="19"/>
  <c r="U486" i="19"/>
  <c r="T487" i="19"/>
  <c r="U487" i="19"/>
  <c r="T488" i="19"/>
  <c r="U488" i="19"/>
  <c r="T489" i="19"/>
  <c r="U489" i="19"/>
  <c r="T490" i="19"/>
  <c r="U490" i="19"/>
  <c r="T491" i="19"/>
  <c r="U491" i="19"/>
  <c r="T492" i="19"/>
  <c r="U492" i="19"/>
  <c r="T493" i="19"/>
  <c r="U493" i="19"/>
  <c r="T494" i="19"/>
  <c r="U494" i="19"/>
  <c r="T495" i="19"/>
  <c r="U495" i="19"/>
  <c r="T496" i="19"/>
  <c r="U496" i="19"/>
  <c r="T497" i="19"/>
  <c r="U497" i="19"/>
  <c r="T498" i="19"/>
  <c r="U498" i="19"/>
  <c r="T499" i="19"/>
  <c r="U499" i="19"/>
  <c r="T500" i="19"/>
  <c r="U500" i="19"/>
  <c r="T501" i="19"/>
  <c r="U501" i="19"/>
  <c r="T502" i="19"/>
  <c r="U502" i="19"/>
  <c r="T503" i="19"/>
  <c r="U503" i="19"/>
  <c r="T504" i="19"/>
  <c r="U504" i="19"/>
  <c r="T505" i="19"/>
  <c r="U505" i="19"/>
  <c r="T506" i="19"/>
  <c r="U506" i="19"/>
  <c r="T507" i="19"/>
  <c r="U507" i="19"/>
  <c r="T508" i="19"/>
  <c r="U508" i="19"/>
  <c r="T509" i="19"/>
  <c r="U509" i="19"/>
  <c r="T510" i="19"/>
  <c r="U510" i="19"/>
  <c r="T511" i="19"/>
  <c r="U511" i="19"/>
  <c r="T512" i="19"/>
  <c r="U512" i="19"/>
  <c r="T513" i="19"/>
  <c r="U513" i="19"/>
  <c r="T514" i="19"/>
  <c r="U514" i="19"/>
  <c r="T515" i="19"/>
  <c r="U515" i="19"/>
  <c r="T516" i="19"/>
  <c r="U516" i="19"/>
  <c r="T517" i="19"/>
  <c r="U517" i="19"/>
  <c r="T518" i="19"/>
  <c r="U518" i="19"/>
  <c r="T519" i="19"/>
  <c r="U519" i="19"/>
  <c r="T520" i="19"/>
  <c r="U520" i="19"/>
  <c r="T521" i="19"/>
  <c r="U521" i="19"/>
  <c r="T522" i="19"/>
  <c r="U522" i="19"/>
  <c r="T523" i="19"/>
  <c r="U523" i="19"/>
  <c r="T524" i="19"/>
  <c r="U524" i="19"/>
  <c r="T525" i="19"/>
  <c r="U525" i="19"/>
  <c r="T526" i="19"/>
  <c r="U526" i="19"/>
  <c r="T527" i="19"/>
  <c r="U527" i="19"/>
  <c r="T528" i="19"/>
  <c r="U528" i="19"/>
  <c r="T529" i="19"/>
  <c r="U529" i="19"/>
  <c r="T530" i="19"/>
  <c r="U530" i="19"/>
  <c r="T531" i="19"/>
  <c r="U531" i="19"/>
  <c r="T532" i="19"/>
  <c r="U532" i="19"/>
  <c r="T533" i="19"/>
  <c r="U533" i="19"/>
  <c r="T534" i="19"/>
  <c r="U534" i="19"/>
  <c r="T535" i="19"/>
  <c r="U535" i="19"/>
  <c r="T536" i="19"/>
  <c r="U536" i="19"/>
  <c r="T537" i="19"/>
  <c r="U537" i="19"/>
  <c r="T538" i="19"/>
  <c r="U538" i="19"/>
  <c r="T539" i="19"/>
  <c r="U539" i="19"/>
  <c r="T540" i="19"/>
  <c r="U540" i="19"/>
  <c r="T541" i="19"/>
  <c r="U541" i="19"/>
  <c r="T542" i="19"/>
  <c r="U542" i="19"/>
  <c r="T543" i="19"/>
  <c r="U543" i="19"/>
  <c r="T544" i="19"/>
  <c r="U544" i="19"/>
  <c r="T545" i="19"/>
  <c r="U545" i="19"/>
  <c r="T546" i="19"/>
  <c r="U546" i="19"/>
  <c r="T547" i="19"/>
  <c r="U547" i="19"/>
  <c r="T548" i="19"/>
  <c r="U548" i="19"/>
  <c r="T549" i="19"/>
  <c r="U549" i="19"/>
  <c r="T550" i="19"/>
  <c r="U550" i="19"/>
  <c r="T551" i="19"/>
  <c r="U551" i="19"/>
  <c r="T552" i="19"/>
  <c r="U552" i="19"/>
  <c r="T553" i="19"/>
  <c r="U553" i="19"/>
  <c r="T554" i="19"/>
  <c r="U554" i="19"/>
  <c r="T555" i="19"/>
  <c r="U555" i="19"/>
  <c r="T556" i="19"/>
  <c r="U556" i="19"/>
  <c r="T557" i="19"/>
  <c r="U557" i="19"/>
  <c r="T558" i="19"/>
  <c r="U558" i="19"/>
  <c r="T559" i="19"/>
  <c r="U559" i="19"/>
  <c r="T560" i="19"/>
  <c r="U560" i="19"/>
  <c r="T561" i="19"/>
  <c r="U561" i="19"/>
  <c r="T562" i="19"/>
  <c r="U562" i="19"/>
  <c r="T563" i="19"/>
  <c r="U563" i="19"/>
  <c r="T564" i="19"/>
  <c r="U564" i="19"/>
  <c r="T565" i="19"/>
  <c r="U565" i="19"/>
  <c r="T566" i="19"/>
  <c r="U566" i="19"/>
  <c r="T567" i="19"/>
  <c r="U567" i="19"/>
  <c r="T568" i="19"/>
  <c r="U568" i="19"/>
  <c r="T569" i="19"/>
  <c r="U569" i="19"/>
  <c r="T570" i="19"/>
  <c r="U570" i="19"/>
  <c r="T571" i="19"/>
  <c r="U571" i="19"/>
  <c r="T572" i="19"/>
  <c r="U572" i="19"/>
  <c r="T573" i="19"/>
  <c r="U573" i="19"/>
  <c r="T574" i="19"/>
  <c r="U574" i="19"/>
  <c r="T575" i="19"/>
  <c r="U575" i="19"/>
  <c r="T576" i="19"/>
  <c r="U576" i="19"/>
  <c r="T577" i="19"/>
  <c r="U577" i="19"/>
  <c r="T578" i="19"/>
  <c r="U578" i="19"/>
  <c r="T579" i="19"/>
  <c r="U579" i="19"/>
  <c r="T580" i="19"/>
  <c r="U580" i="19"/>
  <c r="T581" i="19"/>
  <c r="U581" i="19"/>
  <c r="T582" i="19"/>
  <c r="U582" i="19"/>
  <c r="T583" i="19"/>
  <c r="U583" i="19"/>
  <c r="T584" i="19"/>
  <c r="U584" i="19"/>
  <c r="T585" i="19"/>
  <c r="U585" i="19"/>
  <c r="T586" i="19"/>
  <c r="U586" i="19"/>
  <c r="T587" i="19"/>
  <c r="U587" i="19"/>
  <c r="T588" i="19"/>
  <c r="U588" i="19"/>
  <c r="T589" i="19"/>
  <c r="U589" i="19"/>
  <c r="T590" i="19"/>
  <c r="U590" i="19"/>
  <c r="T591" i="19"/>
  <c r="U591" i="19"/>
  <c r="T592" i="19"/>
  <c r="U592" i="19"/>
  <c r="T593" i="19"/>
  <c r="U593" i="19"/>
  <c r="T594" i="19"/>
  <c r="U594" i="19"/>
  <c r="T595" i="19"/>
  <c r="U595" i="19"/>
  <c r="T596" i="19"/>
  <c r="U596" i="19"/>
  <c r="T597" i="19"/>
  <c r="U597" i="19"/>
  <c r="T598" i="19"/>
  <c r="U598" i="19"/>
  <c r="T599" i="19"/>
  <c r="U599" i="19"/>
  <c r="T600" i="19"/>
  <c r="U600" i="19"/>
  <c r="T601" i="19"/>
  <c r="U601" i="19"/>
  <c r="T602" i="19"/>
  <c r="U602" i="19"/>
  <c r="T603" i="19"/>
  <c r="U603" i="19"/>
  <c r="T604" i="19"/>
  <c r="U604" i="19"/>
  <c r="T605" i="19"/>
  <c r="U605" i="19"/>
  <c r="T606" i="19"/>
  <c r="U606" i="19"/>
  <c r="T607" i="19"/>
  <c r="U607" i="19"/>
  <c r="T608" i="19"/>
  <c r="U608" i="19"/>
  <c r="T609" i="19"/>
  <c r="U609" i="19"/>
  <c r="T610" i="19"/>
  <c r="U610" i="19"/>
  <c r="T611" i="19"/>
  <c r="U611" i="19"/>
  <c r="T612" i="19"/>
  <c r="U612" i="19"/>
  <c r="T613" i="19"/>
  <c r="U613" i="19"/>
  <c r="T614" i="19"/>
  <c r="U614" i="19"/>
  <c r="T615" i="19"/>
  <c r="U615" i="19"/>
  <c r="T616" i="19"/>
  <c r="U616" i="19"/>
  <c r="T617" i="19"/>
  <c r="U617" i="19"/>
  <c r="T618" i="19"/>
  <c r="U618" i="19"/>
  <c r="T619" i="19"/>
  <c r="U619" i="19"/>
  <c r="T620" i="19"/>
  <c r="U620" i="19"/>
  <c r="T621" i="19"/>
  <c r="U621" i="19"/>
  <c r="T622" i="19"/>
  <c r="U622" i="19"/>
  <c r="T623" i="19"/>
  <c r="U623" i="19"/>
  <c r="T624" i="19"/>
  <c r="U624" i="19"/>
  <c r="T625" i="19"/>
  <c r="U625" i="19"/>
  <c r="T626" i="19"/>
  <c r="U626" i="19"/>
  <c r="T627" i="19"/>
  <c r="U627" i="19"/>
  <c r="T628" i="19"/>
  <c r="U628" i="19"/>
  <c r="T629" i="19"/>
  <c r="U629" i="19"/>
  <c r="T630" i="19"/>
  <c r="U630" i="19"/>
  <c r="T631" i="19"/>
  <c r="U631" i="19"/>
  <c r="T632" i="19"/>
  <c r="U632" i="19"/>
  <c r="T633" i="19"/>
  <c r="U633" i="19"/>
  <c r="T634" i="19"/>
  <c r="U634" i="19"/>
  <c r="T635" i="19"/>
  <c r="U635" i="19"/>
  <c r="T636" i="19"/>
  <c r="U636" i="19"/>
  <c r="T637" i="19"/>
  <c r="U637" i="19"/>
  <c r="T638" i="19"/>
  <c r="U638" i="19"/>
  <c r="T639" i="19"/>
  <c r="U639" i="19"/>
  <c r="T640" i="19"/>
  <c r="U640" i="19"/>
  <c r="T641" i="19"/>
  <c r="U641" i="19"/>
  <c r="T642" i="19"/>
  <c r="U642" i="19"/>
  <c r="T643" i="19"/>
  <c r="U643" i="19"/>
  <c r="T644" i="19"/>
  <c r="U644" i="19"/>
  <c r="T645" i="19"/>
  <c r="U645" i="19"/>
  <c r="T646" i="19"/>
  <c r="U646" i="19"/>
  <c r="T647" i="19"/>
  <c r="U647" i="19"/>
  <c r="T648" i="19"/>
  <c r="U648" i="19"/>
  <c r="T649" i="19"/>
  <c r="U649" i="19"/>
  <c r="T650" i="19"/>
  <c r="U650" i="19"/>
  <c r="T651" i="19"/>
  <c r="U651" i="19"/>
  <c r="T652" i="19"/>
  <c r="U652" i="19"/>
  <c r="T653" i="19"/>
  <c r="U653" i="19"/>
  <c r="T654" i="19"/>
  <c r="U654" i="19"/>
  <c r="T655" i="19"/>
  <c r="U655" i="19"/>
  <c r="T656" i="19"/>
  <c r="U656" i="19"/>
  <c r="T657" i="19"/>
  <c r="U657" i="19"/>
  <c r="T658" i="19"/>
  <c r="U658" i="19"/>
  <c r="T659" i="19"/>
  <c r="U659" i="19"/>
  <c r="T660" i="19"/>
  <c r="U660" i="19"/>
  <c r="T661" i="19"/>
  <c r="U661" i="19"/>
  <c r="T662" i="19"/>
  <c r="U662" i="19"/>
  <c r="T663" i="19"/>
  <c r="U663" i="19"/>
  <c r="T664" i="19"/>
  <c r="U664" i="19"/>
  <c r="T665" i="19"/>
  <c r="U665" i="19"/>
  <c r="T666" i="19"/>
  <c r="U666" i="19"/>
  <c r="T667" i="19"/>
  <c r="U667" i="19"/>
  <c r="T668" i="19"/>
  <c r="U668" i="19"/>
  <c r="T669" i="19"/>
  <c r="U669" i="19"/>
  <c r="T670" i="19"/>
  <c r="U670" i="19"/>
  <c r="T671" i="19"/>
  <c r="U671" i="19"/>
  <c r="T672" i="19"/>
  <c r="U672" i="19"/>
  <c r="T673" i="19"/>
  <c r="U673" i="19"/>
  <c r="T674" i="19"/>
  <c r="U674" i="19"/>
  <c r="T675" i="19"/>
  <c r="U675" i="19"/>
  <c r="T676" i="19"/>
  <c r="U676" i="19"/>
  <c r="T677" i="19"/>
  <c r="U677" i="19"/>
  <c r="T678" i="19"/>
  <c r="U678" i="19"/>
  <c r="T679" i="19"/>
  <c r="U679" i="19"/>
  <c r="T680" i="19"/>
  <c r="U680" i="19"/>
  <c r="T681" i="19"/>
  <c r="U681" i="19"/>
  <c r="T682" i="19"/>
  <c r="U682" i="19"/>
  <c r="T683" i="19"/>
  <c r="U683" i="19"/>
  <c r="T684" i="19"/>
  <c r="U684" i="19"/>
  <c r="T685" i="19"/>
  <c r="U685" i="19"/>
  <c r="T686" i="19"/>
  <c r="U686" i="19"/>
  <c r="T687" i="19"/>
  <c r="U687" i="19"/>
  <c r="T688" i="19"/>
  <c r="U688" i="19"/>
  <c r="T689" i="19"/>
  <c r="U689" i="19"/>
  <c r="T690" i="19"/>
  <c r="U690" i="19"/>
  <c r="T691" i="19"/>
  <c r="U691" i="19"/>
  <c r="T692" i="19"/>
  <c r="U692" i="19"/>
  <c r="T693" i="19"/>
  <c r="U693" i="19"/>
  <c r="T694" i="19"/>
  <c r="U694" i="19"/>
  <c r="T695" i="19"/>
  <c r="U695" i="19"/>
  <c r="T696" i="19"/>
  <c r="U696" i="19"/>
  <c r="T697" i="19"/>
  <c r="U697" i="19"/>
  <c r="T698" i="19"/>
  <c r="U698" i="19"/>
  <c r="T699" i="19"/>
  <c r="U699" i="19"/>
  <c r="T700" i="19"/>
  <c r="U700" i="19"/>
  <c r="T701" i="19"/>
  <c r="U701" i="19"/>
  <c r="T702" i="19"/>
  <c r="U702" i="19"/>
  <c r="T703" i="19"/>
  <c r="U703" i="19"/>
  <c r="T704" i="19"/>
  <c r="U704" i="19"/>
  <c r="T705" i="19"/>
  <c r="U705" i="19"/>
  <c r="T706" i="19"/>
  <c r="U706" i="19"/>
  <c r="T707" i="19"/>
  <c r="U707" i="19"/>
  <c r="T708" i="19"/>
  <c r="U708" i="19"/>
  <c r="T709" i="19"/>
  <c r="U709" i="19"/>
  <c r="T710" i="19"/>
  <c r="U710" i="19"/>
  <c r="T711" i="19"/>
  <c r="U711" i="19"/>
  <c r="T712" i="19"/>
  <c r="U712" i="19"/>
  <c r="T713" i="19"/>
  <c r="U713" i="19"/>
  <c r="T714" i="19"/>
  <c r="U714" i="19"/>
  <c r="T715" i="19"/>
  <c r="U715" i="19"/>
  <c r="T716" i="19"/>
  <c r="U716" i="19"/>
  <c r="T717" i="19"/>
  <c r="U717" i="19"/>
  <c r="T718" i="19"/>
  <c r="U718" i="19"/>
  <c r="T719" i="19"/>
  <c r="U719" i="19"/>
  <c r="T720" i="19"/>
  <c r="U720" i="19"/>
  <c r="T721" i="19"/>
  <c r="U721" i="19"/>
  <c r="T722" i="19"/>
  <c r="U722" i="19"/>
  <c r="T723" i="19"/>
  <c r="U723" i="19"/>
  <c r="T724" i="19"/>
  <c r="U724" i="19"/>
  <c r="T725" i="19"/>
  <c r="U725" i="19"/>
  <c r="T726" i="19"/>
  <c r="U726" i="19"/>
  <c r="T727" i="19"/>
  <c r="U727" i="19"/>
  <c r="T728" i="19"/>
  <c r="U728" i="19"/>
  <c r="T729" i="19"/>
  <c r="U729" i="19"/>
  <c r="T730" i="19"/>
  <c r="U730" i="19"/>
  <c r="T731" i="19"/>
  <c r="U731" i="19"/>
  <c r="T732" i="19"/>
  <c r="U732" i="19"/>
  <c r="T733" i="19"/>
  <c r="U733" i="19"/>
  <c r="T734" i="19"/>
  <c r="U734" i="19"/>
  <c r="T735" i="19"/>
  <c r="U735" i="19"/>
  <c r="T736" i="19"/>
  <c r="U736" i="19"/>
  <c r="T737" i="19"/>
  <c r="U737" i="19"/>
  <c r="T738" i="19"/>
  <c r="U738" i="19"/>
  <c r="T739" i="19"/>
  <c r="U739" i="19"/>
  <c r="T740" i="19"/>
  <c r="U740" i="19"/>
  <c r="T741" i="19"/>
  <c r="U741" i="19"/>
  <c r="T742" i="19"/>
  <c r="U742" i="19"/>
  <c r="T743" i="19"/>
  <c r="U743" i="19"/>
  <c r="T744" i="19"/>
  <c r="U744" i="19"/>
  <c r="T745" i="19"/>
  <c r="U745" i="19"/>
  <c r="T746" i="19"/>
  <c r="U746" i="19"/>
  <c r="T747" i="19"/>
  <c r="U747" i="19"/>
  <c r="T748" i="19"/>
  <c r="U748" i="19"/>
  <c r="T749" i="19"/>
  <c r="U749" i="19"/>
  <c r="T750" i="19"/>
  <c r="U750" i="19"/>
  <c r="T751" i="19"/>
  <c r="U751" i="19"/>
  <c r="T752" i="19"/>
  <c r="U752" i="19"/>
  <c r="T753" i="19"/>
  <c r="U753" i="19"/>
  <c r="T754" i="19"/>
  <c r="U754" i="19"/>
  <c r="T755" i="19"/>
  <c r="U755" i="19"/>
  <c r="T756" i="19"/>
  <c r="U756" i="19"/>
  <c r="T757" i="19"/>
  <c r="U757" i="19"/>
  <c r="T758" i="19"/>
  <c r="U758" i="19"/>
  <c r="T759" i="19"/>
  <c r="U759" i="19"/>
  <c r="T760" i="19"/>
  <c r="U760" i="19"/>
  <c r="T761" i="19"/>
  <c r="U761" i="19"/>
  <c r="T762" i="19"/>
  <c r="U762" i="19"/>
  <c r="T763" i="19"/>
  <c r="U763" i="19"/>
  <c r="T764" i="19"/>
  <c r="U764" i="19"/>
  <c r="T765" i="19"/>
  <c r="U765" i="19"/>
  <c r="T766" i="19"/>
  <c r="U766" i="19"/>
  <c r="T767" i="19"/>
  <c r="U767" i="19"/>
  <c r="T768" i="19"/>
  <c r="U768" i="19"/>
  <c r="T769" i="19"/>
  <c r="U769" i="19"/>
  <c r="T770" i="19"/>
  <c r="U770" i="19"/>
  <c r="T771" i="19"/>
  <c r="U771" i="19"/>
  <c r="T772" i="19"/>
  <c r="U772" i="19"/>
  <c r="T773" i="19"/>
  <c r="U773" i="19"/>
  <c r="T774" i="19"/>
  <c r="U774" i="19"/>
  <c r="T775" i="19"/>
  <c r="U775" i="19"/>
  <c r="T776" i="19"/>
  <c r="U776" i="19"/>
  <c r="T777" i="19"/>
  <c r="U777" i="19"/>
  <c r="T778" i="19"/>
  <c r="U778" i="19"/>
  <c r="T779" i="19"/>
  <c r="U779" i="19"/>
  <c r="T780" i="19"/>
  <c r="U780" i="19"/>
  <c r="T781" i="19"/>
  <c r="U781" i="19"/>
  <c r="T782" i="19"/>
  <c r="U782" i="19"/>
  <c r="T783" i="19"/>
  <c r="U783" i="19"/>
  <c r="T784" i="19"/>
  <c r="U784" i="19"/>
  <c r="T785" i="19"/>
  <c r="U785" i="19"/>
  <c r="T786" i="19"/>
  <c r="U786" i="19"/>
  <c r="T787" i="19"/>
  <c r="U787" i="19"/>
  <c r="T788" i="19"/>
  <c r="U788" i="19"/>
  <c r="T789" i="19"/>
  <c r="U789" i="19"/>
  <c r="T790" i="19"/>
  <c r="U790" i="19"/>
  <c r="T791" i="19"/>
  <c r="U791" i="19"/>
  <c r="T792" i="19"/>
  <c r="U792" i="19"/>
  <c r="T793" i="19"/>
  <c r="U793" i="19"/>
  <c r="T794" i="19"/>
  <c r="U794" i="19"/>
  <c r="T795" i="19"/>
  <c r="U795" i="19"/>
  <c r="T796" i="19"/>
  <c r="U796" i="19"/>
  <c r="T797" i="19"/>
  <c r="U797" i="19"/>
  <c r="T798" i="19"/>
  <c r="U798" i="19"/>
  <c r="T799" i="19"/>
  <c r="U799" i="19"/>
  <c r="T800" i="19"/>
  <c r="U800" i="19"/>
  <c r="T801" i="19"/>
  <c r="U801" i="19"/>
  <c r="T802" i="19"/>
  <c r="U802" i="19"/>
  <c r="T803" i="19"/>
  <c r="U803" i="19"/>
  <c r="T804" i="19"/>
  <c r="U804" i="19"/>
  <c r="T805" i="19"/>
  <c r="U805" i="19"/>
  <c r="T806" i="19"/>
  <c r="U806" i="19"/>
  <c r="T807" i="19"/>
  <c r="U807" i="19"/>
  <c r="T808" i="19"/>
  <c r="U808" i="19"/>
  <c r="T809" i="19"/>
  <c r="U809" i="19"/>
  <c r="T810" i="19"/>
  <c r="U810" i="19"/>
  <c r="T811" i="19"/>
  <c r="U811" i="19"/>
  <c r="T812" i="19"/>
  <c r="U812" i="19"/>
  <c r="T813" i="19"/>
  <c r="U813" i="19"/>
  <c r="T814" i="19"/>
  <c r="U814" i="19"/>
  <c r="T815" i="19"/>
  <c r="U815" i="19"/>
  <c r="T816" i="19"/>
  <c r="U816" i="19"/>
  <c r="T817" i="19"/>
  <c r="U817" i="19"/>
  <c r="T818" i="19"/>
  <c r="U818" i="19"/>
  <c r="T819" i="19"/>
  <c r="U819" i="19"/>
  <c r="T820" i="19"/>
  <c r="U820" i="19"/>
  <c r="T821" i="19"/>
  <c r="U821" i="19"/>
  <c r="T822" i="19"/>
  <c r="U822" i="19"/>
  <c r="T823" i="19"/>
  <c r="U823" i="19"/>
  <c r="T824" i="19"/>
  <c r="U824" i="19"/>
  <c r="T825" i="19"/>
  <c r="U825" i="19"/>
  <c r="T826" i="19"/>
  <c r="U826" i="19"/>
  <c r="T827" i="19"/>
  <c r="U827" i="19"/>
  <c r="T828" i="19"/>
  <c r="U828" i="19"/>
  <c r="T829" i="19"/>
  <c r="U829" i="19"/>
  <c r="T830" i="19"/>
  <c r="U830" i="19"/>
  <c r="T831" i="19"/>
  <c r="U831" i="19"/>
  <c r="T832" i="19"/>
  <c r="U832" i="19"/>
  <c r="T833" i="19"/>
  <c r="U833" i="19"/>
  <c r="T834" i="19"/>
  <c r="U834" i="19"/>
  <c r="T835" i="19"/>
  <c r="U835" i="19"/>
  <c r="T836" i="19"/>
  <c r="U836" i="19"/>
  <c r="T837" i="19"/>
  <c r="U837" i="19"/>
  <c r="T838" i="19"/>
  <c r="U838" i="19"/>
  <c r="T839" i="19"/>
  <c r="U839" i="19"/>
  <c r="T840" i="19"/>
  <c r="U840" i="19"/>
  <c r="T841" i="19"/>
  <c r="U841" i="19"/>
  <c r="T842" i="19"/>
  <c r="U842" i="19"/>
  <c r="T843" i="19"/>
  <c r="U843" i="19"/>
  <c r="T844" i="19"/>
  <c r="U844" i="19"/>
  <c r="T845" i="19"/>
  <c r="U845" i="19"/>
  <c r="T846" i="19"/>
  <c r="U846" i="19"/>
  <c r="T847" i="19"/>
  <c r="U847" i="19"/>
  <c r="T848" i="19"/>
  <c r="U848" i="19"/>
  <c r="T849" i="19"/>
  <c r="U849" i="19"/>
  <c r="T850" i="19"/>
  <c r="U850" i="19"/>
  <c r="T851" i="19"/>
  <c r="U851" i="19"/>
  <c r="T852" i="19"/>
  <c r="U852" i="19"/>
  <c r="T853" i="19"/>
  <c r="U853" i="19"/>
  <c r="T854" i="19"/>
  <c r="U854" i="19"/>
  <c r="T855" i="19"/>
  <c r="U855" i="19"/>
  <c r="T856" i="19"/>
  <c r="U856" i="19"/>
  <c r="T857" i="19"/>
  <c r="U857" i="19"/>
  <c r="T858" i="19"/>
  <c r="U858" i="19"/>
  <c r="T859" i="19"/>
  <c r="U859" i="19"/>
  <c r="T860" i="19"/>
  <c r="U860" i="19"/>
  <c r="T861" i="19"/>
  <c r="U861" i="19"/>
  <c r="T862" i="19"/>
  <c r="U862" i="19"/>
  <c r="T863" i="19"/>
  <c r="U863" i="19"/>
  <c r="T864" i="19"/>
  <c r="U864" i="19"/>
  <c r="T865" i="19"/>
  <c r="U865" i="19"/>
  <c r="T866" i="19"/>
  <c r="U866" i="19"/>
  <c r="T867" i="19"/>
  <c r="U867" i="19"/>
  <c r="T868" i="19"/>
  <c r="U868" i="19"/>
  <c r="T869" i="19"/>
  <c r="U869" i="19"/>
  <c r="T870" i="19"/>
  <c r="U870" i="19"/>
  <c r="T871" i="19"/>
  <c r="U871" i="19"/>
  <c r="T872" i="19"/>
  <c r="U872" i="19"/>
  <c r="T873" i="19"/>
  <c r="U873" i="19"/>
  <c r="T874" i="19"/>
  <c r="U874" i="19"/>
  <c r="T875" i="19"/>
  <c r="U875" i="19"/>
  <c r="T876" i="19"/>
  <c r="U876" i="19"/>
  <c r="T877" i="19"/>
  <c r="U877" i="19"/>
  <c r="T878" i="19"/>
  <c r="U878" i="19"/>
  <c r="T879" i="19"/>
  <c r="U879" i="19"/>
  <c r="T880" i="19"/>
  <c r="U880" i="19"/>
  <c r="T881" i="19"/>
  <c r="U881" i="19"/>
  <c r="T882" i="19"/>
  <c r="U882" i="19"/>
  <c r="T883" i="19"/>
  <c r="U883" i="19"/>
  <c r="T884" i="19"/>
  <c r="U884" i="19"/>
  <c r="T885" i="19"/>
  <c r="U885" i="19"/>
  <c r="T886" i="19"/>
  <c r="U886" i="19"/>
  <c r="T887" i="19"/>
  <c r="U887" i="19"/>
  <c r="T888" i="19"/>
  <c r="U888" i="19"/>
  <c r="T889" i="19"/>
  <c r="U889" i="19"/>
  <c r="T890" i="19"/>
  <c r="U890" i="19"/>
  <c r="T891" i="19"/>
  <c r="U891" i="19"/>
  <c r="T892" i="19"/>
  <c r="U892" i="19"/>
  <c r="T893" i="19"/>
  <c r="U893" i="19"/>
  <c r="T894" i="19"/>
  <c r="U894" i="19"/>
  <c r="T895" i="19"/>
  <c r="U895" i="19"/>
  <c r="T896" i="19"/>
  <c r="U896" i="19"/>
  <c r="T897" i="19"/>
  <c r="U897" i="19"/>
  <c r="T898" i="19"/>
  <c r="U898" i="19"/>
  <c r="T899" i="19"/>
  <c r="U899" i="19"/>
  <c r="T900" i="19"/>
  <c r="U900" i="19"/>
  <c r="T901" i="19"/>
  <c r="U901" i="19"/>
  <c r="T902" i="19"/>
  <c r="U902" i="19"/>
  <c r="T903" i="19"/>
  <c r="U903" i="19"/>
  <c r="T904" i="19"/>
  <c r="U904" i="19"/>
  <c r="T905" i="19"/>
  <c r="U905" i="19"/>
  <c r="T906" i="19"/>
  <c r="U906" i="19"/>
  <c r="T907" i="19"/>
  <c r="U907" i="19"/>
  <c r="T908" i="19"/>
  <c r="U908" i="19"/>
  <c r="T909" i="19"/>
  <c r="U909" i="19"/>
  <c r="T910" i="19"/>
  <c r="U910" i="19"/>
  <c r="T911" i="19"/>
  <c r="U911" i="19"/>
  <c r="T912" i="19"/>
  <c r="U912" i="19"/>
  <c r="T913" i="19"/>
  <c r="U913" i="19"/>
  <c r="T914" i="19"/>
  <c r="U914" i="19"/>
  <c r="T915" i="19"/>
  <c r="U915" i="19"/>
  <c r="T916" i="19"/>
  <c r="U916" i="19"/>
  <c r="T917" i="19"/>
  <c r="U917" i="19"/>
  <c r="T918" i="19"/>
  <c r="U918" i="19"/>
  <c r="T919" i="19"/>
  <c r="U919" i="19"/>
  <c r="T920" i="19"/>
  <c r="U920" i="19"/>
  <c r="T921" i="19"/>
  <c r="U921" i="19"/>
  <c r="T922" i="19"/>
  <c r="U922" i="19"/>
  <c r="T923" i="19"/>
  <c r="U923" i="19"/>
  <c r="T924" i="19"/>
  <c r="U924" i="19"/>
  <c r="T925" i="19"/>
  <c r="U925" i="19"/>
  <c r="T926" i="19"/>
  <c r="U926" i="19"/>
  <c r="T927" i="19"/>
  <c r="U927" i="19"/>
  <c r="T928" i="19"/>
  <c r="U928" i="19"/>
  <c r="T929" i="19"/>
  <c r="U929" i="19"/>
  <c r="T930" i="19"/>
  <c r="U930" i="19"/>
  <c r="T931" i="19"/>
  <c r="U931" i="19"/>
  <c r="T932" i="19"/>
  <c r="U932" i="19"/>
  <c r="T933" i="19"/>
  <c r="U933" i="19"/>
  <c r="T934" i="19"/>
  <c r="U934" i="19"/>
  <c r="T935" i="19"/>
  <c r="U935" i="19"/>
  <c r="T936" i="19"/>
  <c r="U936" i="19"/>
  <c r="T937" i="19"/>
  <c r="U937" i="19"/>
  <c r="T938" i="19"/>
  <c r="U938" i="19"/>
  <c r="T939" i="19"/>
  <c r="U939" i="19"/>
  <c r="T940" i="19"/>
  <c r="U940" i="19"/>
  <c r="T941" i="19"/>
  <c r="U941" i="19"/>
  <c r="T942" i="19"/>
  <c r="U942" i="19"/>
  <c r="T943" i="19"/>
  <c r="U943" i="19"/>
  <c r="T944" i="19"/>
  <c r="U944" i="19"/>
  <c r="T945" i="19"/>
  <c r="U945" i="19"/>
  <c r="T946" i="19"/>
  <c r="U946" i="19"/>
  <c r="T947" i="19"/>
  <c r="U947" i="19"/>
  <c r="T948" i="19"/>
  <c r="U948" i="19"/>
  <c r="T949" i="19"/>
  <c r="U949" i="19"/>
  <c r="T950" i="19"/>
  <c r="U950" i="19"/>
  <c r="T951" i="19"/>
  <c r="U951" i="19"/>
  <c r="T952" i="19"/>
  <c r="U952" i="19"/>
  <c r="T953" i="19"/>
  <c r="U953" i="19"/>
  <c r="T954" i="19"/>
  <c r="U954" i="19"/>
  <c r="T955" i="19"/>
  <c r="U955" i="19"/>
  <c r="T956" i="19"/>
  <c r="U956" i="19"/>
  <c r="T957" i="19"/>
  <c r="U957" i="19"/>
  <c r="T958" i="19"/>
  <c r="U958" i="19"/>
  <c r="T959" i="19"/>
  <c r="U959" i="19"/>
  <c r="T960" i="19"/>
  <c r="U960" i="19"/>
  <c r="T961" i="19"/>
  <c r="U961" i="19"/>
  <c r="T962" i="19"/>
  <c r="U962" i="19"/>
  <c r="T963" i="19"/>
  <c r="U963" i="19"/>
  <c r="T964" i="19"/>
  <c r="U964" i="19"/>
  <c r="T965" i="19"/>
  <c r="U965" i="19"/>
  <c r="T966" i="19"/>
  <c r="U966" i="19"/>
  <c r="T967" i="19"/>
  <c r="U967" i="19"/>
  <c r="T968" i="19"/>
  <c r="U968" i="19"/>
  <c r="T969" i="19"/>
  <c r="U969" i="19"/>
  <c r="T970" i="19"/>
  <c r="U970" i="19"/>
  <c r="T971" i="19"/>
  <c r="U971" i="19"/>
  <c r="T972" i="19"/>
  <c r="U972" i="19"/>
  <c r="T973" i="19"/>
  <c r="U973" i="19"/>
  <c r="T974" i="19"/>
  <c r="U974" i="19"/>
  <c r="T975" i="19"/>
  <c r="U975" i="19"/>
  <c r="T976" i="19"/>
  <c r="U976" i="19"/>
  <c r="T977" i="19"/>
  <c r="U977" i="19"/>
  <c r="T978" i="19"/>
  <c r="U978" i="19"/>
  <c r="T979" i="19"/>
  <c r="U979" i="19"/>
  <c r="T980" i="19"/>
  <c r="U980" i="19"/>
  <c r="T981" i="19"/>
  <c r="U981" i="19"/>
  <c r="T982" i="19"/>
  <c r="U982" i="19"/>
  <c r="T983" i="19"/>
  <c r="U983" i="19"/>
  <c r="T984" i="19"/>
  <c r="U984" i="19"/>
  <c r="T985" i="19"/>
  <c r="U985" i="19"/>
  <c r="T986" i="19"/>
  <c r="U986" i="19"/>
  <c r="T987" i="19"/>
  <c r="U987" i="19"/>
  <c r="T988" i="19"/>
  <c r="U988" i="19"/>
  <c r="T989" i="19"/>
  <c r="U989" i="19"/>
  <c r="T990" i="19"/>
  <c r="U990" i="19"/>
  <c r="T991" i="19"/>
  <c r="U991" i="19"/>
  <c r="T992" i="19"/>
  <c r="U992" i="19"/>
  <c r="T993" i="19"/>
  <c r="U993" i="19"/>
  <c r="T994" i="19"/>
  <c r="U994" i="19"/>
  <c r="T995" i="19"/>
  <c r="U995" i="19"/>
  <c r="T996" i="19"/>
  <c r="U996" i="19"/>
  <c r="T997" i="19"/>
  <c r="U997" i="19"/>
  <c r="T998" i="19"/>
  <c r="U998" i="19"/>
  <c r="T999" i="19"/>
  <c r="U999" i="19"/>
  <c r="T1000" i="19"/>
  <c r="U1000" i="19"/>
  <c r="T1001" i="19"/>
  <c r="U1001" i="19"/>
  <c r="T1002" i="19"/>
  <c r="U1002" i="19"/>
  <c r="T1003" i="19"/>
  <c r="U1003" i="19"/>
  <c r="T1004" i="19"/>
  <c r="U1004" i="19"/>
  <c r="T1005" i="19"/>
  <c r="U1005" i="19"/>
  <c r="T1006" i="19"/>
  <c r="U1006" i="19"/>
  <c r="T1007" i="19"/>
  <c r="U1007" i="19"/>
  <c r="T1008" i="19"/>
  <c r="U1008" i="19"/>
  <c r="T1009" i="19"/>
  <c r="U1009" i="19"/>
  <c r="T1010" i="19"/>
  <c r="U1010" i="19"/>
  <c r="T1011" i="19"/>
  <c r="U1011" i="19"/>
  <c r="T1012" i="19"/>
  <c r="U1012" i="19"/>
  <c r="T1013" i="19"/>
  <c r="U1013" i="19"/>
  <c r="T1014" i="19"/>
  <c r="U1014" i="19"/>
  <c r="T1015" i="19"/>
  <c r="U1015" i="19"/>
  <c r="T1016" i="19"/>
  <c r="U1016" i="19"/>
  <c r="T1017" i="19"/>
  <c r="U1017" i="19"/>
  <c r="T1018" i="19"/>
  <c r="U1018" i="19"/>
  <c r="T1019" i="19"/>
  <c r="U1019" i="19"/>
  <c r="T1020" i="19"/>
  <c r="U1020" i="19"/>
  <c r="T1021" i="19"/>
  <c r="U1021" i="19"/>
  <c r="T1022" i="19"/>
  <c r="U1022" i="19"/>
  <c r="T1023" i="19"/>
  <c r="U1023" i="19"/>
  <c r="T1024" i="19"/>
  <c r="U1024" i="19"/>
  <c r="T1025" i="19"/>
  <c r="U1025" i="19"/>
  <c r="T1026" i="19"/>
  <c r="U1026" i="19"/>
  <c r="T1027" i="19"/>
  <c r="U1027" i="19"/>
  <c r="T1028" i="19"/>
  <c r="U1028" i="19"/>
  <c r="T1029" i="19"/>
  <c r="U1029" i="19"/>
  <c r="T1030" i="19"/>
  <c r="U1030" i="19"/>
  <c r="T1031" i="19"/>
  <c r="U1031" i="19"/>
  <c r="T1032" i="19"/>
  <c r="U1032" i="19"/>
  <c r="T1033" i="19"/>
  <c r="U1033" i="19"/>
  <c r="T1034" i="19"/>
  <c r="U1034" i="19"/>
  <c r="T1035" i="19"/>
  <c r="U1035" i="19"/>
  <c r="T1036" i="19"/>
  <c r="U1036" i="19"/>
  <c r="T1037" i="19"/>
  <c r="U1037" i="19"/>
  <c r="T1038" i="19"/>
  <c r="U1038" i="19"/>
  <c r="T1039" i="19"/>
  <c r="U1039" i="19"/>
  <c r="T1040" i="19"/>
  <c r="U1040" i="19"/>
  <c r="T1041" i="19"/>
  <c r="U1041" i="19"/>
  <c r="T1042" i="19"/>
  <c r="U1042" i="19"/>
  <c r="T1043" i="19"/>
  <c r="U1043" i="19"/>
  <c r="T1044" i="19"/>
  <c r="U1044" i="19"/>
  <c r="T1045" i="19"/>
  <c r="U1045" i="19"/>
  <c r="T1046" i="19"/>
  <c r="U1046" i="19"/>
  <c r="T1047" i="19"/>
  <c r="U1047" i="19"/>
  <c r="T1048" i="19"/>
  <c r="U1048" i="19"/>
  <c r="T1049" i="19"/>
  <c r="U1049" i="19"/>
  <c r="T1050" i="19"/>
  <c r="U1050" i="19"/>
  <c r="T1051" i="19"/>
  <c r="U1051" i="19"/>
  <c r="T1052" i="19"/>
  <c r="U1052" i="19"/>
  <c r="T1053" i="19"/>
  <c r="U1053" i="19"/>
  <c r="T1054" i="19"/>
  <c r="U1054" i="19"/>
  <c r="T1055" i="19"/>
  <c r="U1055" i="19"/>
  <c r="T1056" i="19"/>
  <c r="U1056" i="19"/>
  <c r="T1057" i="19"/>
  <c r="U1057" i="19"/>
  <c r="T1058" i="19"/>
  <c r="U1058" i="19"/>
  <c r="T1059" i="19"/>
  <c r="U1059" i="19"/>
  <c r="T1060" i="19"/>
  <c r="U1060" i="19"/>
  <c r="T1061" i="19"/>
  <c r="U1061" i="19"/>
  <c r="T1062" i="19"/>
  <c r="U1062" i="19"/>
  <c r="T1063" i="19"/>
  <c r="U1063" i="19"/>
  <c r="T1064" i="19"/>
  <c r="U1064" i="19"/>
  <c r="T1065" i="19"/>
  <c r="U1065" i="19"/>
  <c r="T1066" i="19"/>
  <c r="U1066" i="19"/>
  <c r="T1067" i="19"/>
  <c r="U1067" i="19"/>
  <c r="T1068" i="19"/>
  <c r="U1068" i="19"/>
  <c r="T1069" i="19"/>
  <c r="U1069" i="19"/>
  <c r="T1070" i="19"/>
  <c r="U1070" i="19"/>
  <c r="T1071" i="19"/>
  <c r="U1071" i="19"/>
  <c r="T1072" i="19"/>
  <c r="U1072" i="19"/>
  <c r="T1073" i="19"/>
  <c r="U1073" i="19"/>
  <c r="T1074" i="19"/>
  <c r="U1074" i="19"/>
  <c r="T1075" i="19"/>
  <c r="U1075" i="19"/>
  <c r="T1076" i="19"/>
  <c r="U1076" i="19"/>
  <c r="T1077" i="19"/>
  <c r="U1077" i="19"/>
  <c r="T1078" i="19"/>
  <c r="U1078" i="19"/>
  <c r="T1079" i="19"/>
  <c r="U1079" i="19"/>
  <c r="T1080" i="19"/>
  <c r="U1080" i="19"/>
  <c r="T1081" i="19"/>
  <c r="U1081" i="19"/>
  <c r="T1082" i="19"/>
  <c r="U1082" i="19"/>
  <c r="T1083" i="19"/>
  <c r="U1083" i="19"/>
  <c r="T1084" i="19"/>
  <c r="U1084" i="19"/>
  <c r="T1085" i="19"/>
  <c r="U1085" i="19"/>
  <c r="T1086" i="19"/>
  <c r="U1086" i="19"/>
  <c r="T1087" i="19"/>
  <c r="U1087" i="19"/>
  <c r="T1088" i="19"/>
  <c r="U1088" i="19"/>
  <c r="T1089" i="19"/>
  <c r="U1089" i="19"/>
  <c r="T1090" i="19"/>
  <c r="U1090" i="19"/>
  <c r="T1091" i="19"/>
  <c r="U1091" i="19"/>
  <c r="T1092" i="19"/>
  <c r="U1092" i="19"/>
  <c r="T1093" i="19"/>
  <c r="U1093" i="19"/>
  <c r="T1094" i="19"/>
  <c r="U1094" i="19"/>
  <c r="T1095" i="19"/>
  <c r="U1095" i="19"/>
  <c r="T1096" i="19"/>
  <c r="U1096" i="19"/>
  <c r="T1097" i="19"/>
  <c r="U1097" i="19"/>
  <c r="T1098" i="19"/>
  <c r="U1098" i="19"/>
  <c r="T1099" i="19"/>
  <c r="U1099" i="19"/>
  <c r="T1100" i="19"/>
  <c r="U1100" i="19"/>
  <c r="T1101" i="19"/>
  <c r="U1101" i="19"/>
  <c r="T1102" i="19"/>
  <c r="U1102" i="19"/>
  <c r="T1103" i="19"/>
  <c r="U1103" i="19"/>
  <c r="T1104" i="19"/>
  <c r="U1104" i="19"/>
  <c r="T1105" i="19"/>
  <c r="U1105" i="19"/>
  <c r="T1106" i="19"/>
  <c r="U1106" i="19"/>
  <c r="T1107" i="19"/>
  <c r="U1107" i="19"/>
  <c r="T1108" i="19"/>
  <c r="U1108" i="19"/>
  <c r="T1109" i="19"/>
  <c r="U1109" i="19"/>
  <c r="T1110" i="19"/>
  <c r="U1110" i="19"/>
  <c r="T1111" i="19"/>
  <c r="U1111" i="19"/>
  <c r="T1112" i="19"/>
  <c r="U1112" i="19"/>
  <c r="T1113" i="19"/>
  <c r="U1113" i="19"/>
  <c r="T1114" i="19"/>
  <c r="U1114" i="19"/>
  <c r="T1115" i="19"/>
  <c r="U1115" i="19"/>
  <c r="T1116" i="19"/>
  <c r="U1116" i="19"/>
  <c r="T1117" i="19"/>
  <c r="U1117" i="19"/>
  <c r="T1118" i="19"/>
  <c r="U1118" i="19"/>
  <c r="T1119" i="19"/>
  <c r="U1119" i="19"/>
  <c r="T1120" i="19"/>
  <c r="U1120" i="19"/>
  <c r="T1121" i="19"/>
  <c r="U1121" i="19"/>
  <c r="T1122" i="19"/>
  <c r="U1122" i="19"/>
  <c r="T1123" i="19"/>
  <c r="U1123" i="19"/>
  <c r="T2" i="19"/>
  <c r="U2" i="19"/>
  <c r="J1123" i="12"/>
  <c r="J1122" i="12"/>
  <c r="J1105" i="12"/>
  <c r="J1113" i="12"/>
  <c r="J1115" i="12"/>
  <c r="J1106" i="12"/>
  <c r="J1121" i="12"/>
  <c r="D2" i="26"/>
  <c r="F3" i="24"/>
  <c r="F4" i="24"/>
  <c r="F5" i="24"/>
  <c r="F6" i="24"/>
  <c r="F7" i="24"/>
  <c r="F8" i="24"/>
  <c r="F9" i="24"/>
  <c r="F10" i="24"/>
  <c r="F11" i="24"/>
  <c r="F12" i="24"/>
  <c r="F13" i="24"/>
  <c r="F14" i="24"/>
  <c r="F15" i="24"/>
  <c r="F16" i="24"/>
  <c r="F17" i="24"/>
  <c r="F18" i="24"/>
  <c r="F19" i="24"/>
  <c r="F20" i="24"/>
  <c r="F21" i="24"/>
  <c r="F22" i="24"/>
  <c r="F23" i="24"/>
  <c r="F24" i="24"/>
  <c r="F25" i="24"/>
  <c r="F26" i="24"/>
  <c r="F27" i="24"/>
  <c r="F28" i="24"/>
  <c r="F29" i="24"/>
  <c r="F30" i="24"/>
  <c r="F31" i="24"/>
  <c r="F32" i="24"/>
  <c r="F33" i="24"/>
  <c r="F34" i="24"/>
  <c r="F35" i="24"/>
  <c r="F36" i="24"/>
  <c r="F37" i="24"/>
  <c r="F38" i="24"/>
  <c r="F39" i="24"/>
  <c r="F40" i="24"/>
  <c r="F41" i="24"/>
  <c r="F42" i="24"/>
  <c r="F43" i="24"/>
  <c r="F44" i="24"/>
  <c r="F45" i="24"/>
  <c r="F46" i="24"/>
  <c r="F47" i="24"/>
  <c r="F48" i="24"/>
  <c r="F49" i="24"/>
  <c r="F50" i="24"/>
  <c r="F51" i="24"/>
  <c r="F52" i="24"/>
  <c r="F53" i="24"/>
  <c r="F54" i="24"/>
  <c r="F55" i="24"/>
  <c r="F56" i="24"/>
  <c r="F57" i="24"/>
  <c r="F58" i="24"/>
  <c r="F59" i="24"/>
  <c r="F60" i="24"/>
  <c r="F61" i="24"/>
  <c r="F62" i="24"/>
  <c r="F63" i="24"/>
  <c r="F64" i="24"/>
  <c r="F65" i="24"/>
  <c r="F66" i="24"/>
  <c r="F67" i="24"/>
  <c r="F68" i="24"/>
  <c r="F69" i="24"/>
  <c r="F70" i="24"/>
  <c r="F71" i="24"/>
  <c r="F72" i="24"/>
  <c r="F73" i="24"/>
  <c r="F74" i="24"/>
  <c r="F75" i="24"/>
  <c r="F76" i="24"/>
  <c r="F77" i="24"/>
  <c r="F78" i="24"/>
  <c r="F79" i="24"/>
  <c r="F80" i="24"/>
  <c r="F81" i="24"/>
  <c r="F82" i="24"/>
  <c r="F83" i="24"/>
  <c r="F84" i="24"/>
  <c r="F85" i="24"/>
  <c r="F86" i="24"/>
  <c r="F87" i="24"/>
  <c r="F88" i="24"/>
  <c r="F89" i="24"/>
  <c r="F90" i="24"/>
  <c r="F91" i="24"/>
  <c r="F92" i="24"/>
  <c r="F93" i="24"/>
  <c r="F94" i="24"/>
  <c r="F95" i="24"/>
  <c r="F96" i="24"/>
  <c r="F97" i="24"/>
  <c r="F98" i="24"/>
  <c r="F99" i="24"/>
  <c r="F100" i="24"/>
  <c r="F101" i="24"/>
  <c r="F102" i="24"/>
  <c r="F103" i="24"/>
  <c r="F104" i="24"/>
  <c r="F105" i="24"/>
  <c r="F106" i="24"/>
  <c r="F107" i="24"/>
  <c r="F108" i="24"/>
  <c r="F109" i="24"/>
  <c r="F110" i="24"/>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F136" i="24"/>
  <c r="F137" i="24"/>
  <c r="F138" i="24"/>
  <c r="F139" i="24"/>
  <c r="F140" i="24"/>
  <c r="F141" i="24"/>
  <c r="F142" i="24"/>
  <c r="F143" i="24"/>
  <c r="F144" i="24"/>
  <c r="F145" i="24"/>
  <c r="F146" i="24"/>
  <c r="F147" i="24"/>
  <c r="F148" i="24"/>
  <c r="F149" i="24"/>
  <c r="F150" i="24"/>
  <c r="F151" i="24"/>
  <c r="F152" i="24"/>
  <c r="F153" i="24"/>
  <c r="F154" i="24"/>
  <c r="F155" i="24"/>
  <c r="F156" i="24"/>
  <c r="F157" i="24"/>
  <c r="F158" i="24"/>
  <c r="F159" i="24"/>
  <c r="F160" i="24"/>
  <c r="F161" i="24"/>
  <c r="F162" i="24"/>
  <c r="F163" i="24"/>
  <c r="F164" i="24"/>
  <c r="F165" i="24"/>
  <c r="F166" i="24"/>
  <c r="F167" i="24"/>
  <c r="F168" i="24"/>
  <c r="F169" i="24"/>
  <c r="F170" i="24"/>
  <c r="F171" i="24"/>
  <c r="F172" i="24"/>
  <c r="F173" i="24"/>
  <c r="F174" i="24"/>
  <c r="F175" i="24"/>
  <c r="F176" i="24"/>
  <c r="F177" i="24"/>
  <c r="F178" i="24"/>
  <c r="F179" i="24"/>
  <c r="F180" i="24"/>
  <c r="F181" i="24"/>
  <c r="F182" i="24"/>
  <c r="F183" i="24"/>
  <c r="F184" i="24"/>
  <c r="F185" i="24"/>
  <c r="F186" i="24"/>
  <c r="F187" i="24"/>
  <c r="F188" i="24"/>
  <c r="F189" i="24"/>
  <c r="F190" i="24"/>
  <c r="F191" i="24"/>
  <c r="F192" i="24"/>
  <c r="F193" i="24"/>
  <c r="F194" i="24"/>
  <c r="F195" i="24"/>
  <c r="F196" i="24"/>
  <c r="F197" i="24"/>
  <c r="F198" i="24"/>
  <c r="F199" i="24"/>
  <c r="F200" i="24"/>
  <c r="F201" i="24"/>
  <c r="F202" i="24"/>
  <c r="F203" i="24"/>
  <c r="F204" i="24"/>
  <c r="F205" i="24"/>
  <c r="F206" i="24"/>
  <c r="F207" i="24"/>
  <c r="F208" i="24"/>
  <c r="F209" i="24"/>
  <c r="F210" i="24"/>
  <c r="F211" i="24"/>
  <c r="F212" i="24"/>
  <c r="F213" i="24"/>
  <c r="F214" i="24"/>
  <c r="F215" i="24"/>
  <c r="F216" i="24"/>
  <c r="F217" i="24"/>
  <c r="F218" i="24"/>
  <c r="F219" i="24"/>
  <c r="F220" i="24"/>
  <c r="F221" i="24"/>
  <c r="F222" i="24"/>
  <c r="F223" i="24"/>
  <c r="F224" i="24"/>
  <c r="F225" i="24"/>
  <c r="F226" i="24"/>
  <c r="F227" i="24"/>
  <c r="F228" i="24"/>
  <c r="F229" i="24"/>
  <c r="F230" i="24"/>
  <c r="F231" i="24"/>
  <c r="F232" i="24"/>
  <c r="F233" i="24"/>
  <c r="F234" i="24"/>
  <c r="F235" i="24"/>
  <c r="F236" i="24"/>
  <c r="F237" i="24"/>
  <c r="F238" i="24"/>
  <c r="F239" i="24"/>
  <c r="F240" i="24"/>
  <c r="F241" i="24"/>
  <c r="F242" i="24"/>
  <c r="F243" i="24"/>
  <c r="F244" i="24"/>
  <c r="F245" i="24"/>
  <c r="F246" i="24"/>
  <c r="F247" i="24"/>
  <c r="F248" i="24"/>
  <c r="F249" i="24"/>
  <c r="F250" i="24"/>
  <c r="F251" i="24"/>
  <c r="F252" i="24"/>
  <c r="F253" i="24"/>
  <c r="F254" i="24"/>
  <c r="F255" i="24"/>
  <c r="F256" i="24"/>
  <c r="F257" i="24"/>
  <c r="F258" i="24"/>
  <c r="F259" i="24"/>
  <c r="F260" i="24"/>
  <c r="F261" i="24"/>
  <c r="F262" i="24"/>
  <c r="F263" i="24"/>
  <c r="F264" i="24"/>
  <c r="F265" i="24"/>
  <c r="F266" i="24"/>
  <c r="F267" i="24"/>
  <c r="F268" i="24"/>
  <c r="F269" i="24"/>
  <c r="F270" i="24"/>
  <c r="F271" i="24"/>
  <c r="F272" i="24"/>
  <c r="F273" i="24"/>
  <c r="F274" i="24"/>
  <c r="F275" i="24"/>
  <c r="F276" i="24"/>
  <c r="F277" i="24"/>
  <c r="F278" i="24"/>
  <c r="F279" i="24"/>
  <c r="F280" i="24"/>
  <c r="F281" i="24"/>
  <c r="F282" i="24"/>
  <c r="F283" i="24"/>
  <c r="F284" i="24"/>
  <c r="F285" i="24"/>
  <c r="F286" i="24"/>
  <c r="F287" i="24"/>
  <c r="F288" i="24"/>
  <c r="F289" i="24"/>
  <c r="F290" i="24"/>
  <c r="F291" i="24"/>
  <c r="F292" i="24"/>
  <c r="F293" i="24"/>
  <c r="F294" i="24"/>
  <c r="F295" i="24"/>
  <c r="F296" i="24"/>
  <c r="F297" i="24"/>
  <c r="F298" i="24"/>
  <c r="F299" i="24"/>
  <c r="F300" i="24"/>
  <c r="F301" i="24"/>
  <c r="F302" i="24"/>
  <c r="F303" i="24"/>
  <c r="F304" i="24"/>
  <c r="F305" i="24"/>
  <c r="F306" i="24"/>
  <c r="F307" i="24"/>
  <c r="F308" i="24"/>
  <c r="F309" i="24"/>
  <c r="F310" i="24"/>
  <c r="F311" i="24"/>
  <c r="F312" i="24"/>
  <c r="F313" i="24"/>
  <c r="F314" i="24"/>
  <c r="F315" i="24"/>
  <c r="F316" i="24"/>
  <c r="F317" i="24"/>
  <c r="F318" i="24"/>
  <c r="F319" i="24"/>
  <c r="F320" i="24"/>
  <c r="F321" i="24"/>
  <c r="F322" i="24"/>
  <c r="F323" i="24"/>
  <c r="F324" i="24"/>
  <c r="F325" i="24"/>
  <c r="F326" i="24"/>
  <c r="F327" i="24"/>
  <c r="F328" i="24"/>
  <c r="F329" i="24"/>
  <c r="F330" i="24"/>
  <c r="F331" i="24"/>
  <c r="F332" i="24"/>
  <c r="F333" i="24"/>
  <c r="F334" i="24"/>
  <c r="F335" i="24"/>
  <c r="F336" i="24"/>
  <c r="F337" i="24"/>
  <c r="F338" i="24"/>
  <c r="F339" i="24"/>
  <c r="F340" i="24"/>
  <c r="F341" i="24"/>
  <c r="F342" i="24"/>
  <c r="F343" i="24"/>
  <c r="F344" i="24"/>
  <c r="F345" i="24"/>
  <c r="F346" i="24"/>
  <c r="F347" i="24"/>
  <c r="F348" i="24"/>
  <c r="F349" i="24"/>
  <c r="F350" i="24"/>
  <c r="F351" i="24"/>
  <c r="F352" i="24"/>
  <c r="F353" i="24"/>
  <c r="F354" i="24"/>
  <c r="F355" i="24"/>
  <c r="F356" i="24"/>
  <c r="F357" i="24"/>
  <c r="F358" i="24"/>
  <c r="F359" i="24"/>
  <c r="F360" i="24"/>
  <c r="F361" i="24"/>
  <c r="F362" i="24"/>
  <c r="F363" i="24"/>
  <c r="F364" i="24"/>
  <c r="F365" i="24"/>
  <c r="F366" i="24"/>
  <c r="F367" i="24"/>
  <c r="F368" i="24"/>
  <c r="F369" i="24"/>
  <c r="F370" i="24"/>
  <c r="F371" i="24"/>
  <c r="F372" i="24"/>
  <c r="F373" i="24"/>
  <c r="F374" i="24"/>
  <c r="F375" i="24"/>
  <c r="F376" i="24"/>
  <c r="F377" i="24"/>
  <c r="F378" i="24"/>
  <c r="F379" i="24"/>
  <c r="F380" i="24"/>
  <c r="F381" i="24"/>
  <c r="F382" i="24"/>
  <c r="F383" i="24"/>
  <c r="F384" i="24"/>
  <c r="F385" i="24"/>
  <c r="F386" i="24"/>
  <c r="F387" i="24"/>
  <c r="F388" i="24"/>
  <c r="F389" i="24"/>
  <c r="F390" i="24"/>
  <c r="F391" i="24"/>
  <c r="F392" i="24"/>
  <c r="F393" i="24"/>
  <c r="F394" i="24"/>
  <c r="F395" i="24"/>
  <c r="F396" i="24"/>
  <c r="F397" i="24"/>
  <c r="F398" i="24"/>
  <c r="F399" i="24"/>
  <c r="F400" i="24"/>
  <c r="F401" i="24"/>
  <c r="F402" i="24"/>
  <c r="F403" i="24"/>
  <c r="F404" i="24"/>
  <c r="F405" i="24"/>
  <c r="F406" i="24"/>
  <c r="F407" i="24"/>
  <c r="F408" i="24"/>
  <c r="F409" i="24"/>
  <c r="F410" i="24"/>
  <c r="F411" i="24"/>
  <c r="F412" i="24"/>
  <c r="F413" i="24"/>
  <c r="F414" i="24"/>
  <c r="F415" i="24"/>
  <c r="F416" i="24"/>
  <c r="F417" i="24"/>
  <c r="F418" i="24"/>
  <c r="F419" i="24"/>
  <c r="F420" i="24"/>
  <c r="F421" i="24"/>
  <c r="F422" i="24"/>
  <c r="F423" i="24"/>
  <c r="F424" i="24"/>
  <c r="F425" i="24"/>
  <c r="F426" i="24"/>
  <c r="F427" i="24"/>
  <c r="F428" i="24"/>
  <c r="F429" i="24"/>
  <c r="F430" i="24"/>
  <c r="F431" i="24"/>
  <c r="F432" i="24"/>
  <c r="F433" i="24"/>
  <c r="F434" i="24"/>
  <c r="F435" i="24"/>
  <c r="F436" i="24"/>
  <c r="F437" i="24"/>
  <c r="F438" i="24"/>
  <c r="F439" i="24"/>
  <c r="F440" i="24"/>
  <c r="F441" i="24"/>
  <c r="F442" i="24"/>
  <c r="F443" i="24"/>
  <c r="F444" i="24"/>
  <c r="F445" i="24"/>
  <c r="F446" i="24"/>
  <c r="F447" i="24"/>
  <c r="F448" i="24"/>
  <c r="F449" i="24"/>
  <c r="F450" i="24"/>
  <c r="F451" i="24"/>
  <c r="F452" i="24"/>
  <c r="F453" i="24"/>
  <c r="F454" i="24"/>
  <c r="F455" i="24"/>
  <c r="F456" i="24"/>
  <c r="F457" i="24"/>
  <c r="F458" i="24"/>
  <c r="F459" i="24"/>
  <c r="F460" i="24"/>
  <c r="F461" i="24"/>
  <c r="F462" i="24"/>
  <c r="F463" i="24"/>
  <c r="F464" i="24"/>
  <c r="F465" i="24"/>
  <c r="F466" i="24"/>
  <c r="F467" i="24"/>
  <c r="F468" i="24"/>
  <c r="F469" i="24"/>
  <c r="F470" i="24"/>
  <c r="F471" i="24"/>
  <c r="F472" i="24"/>
  <c r="F473" i="24"/>
  <c r="F474" i="24"/>
  <c r="F475" i="24"/>
  <c r="F476" i="24"/>
  <c r="F477" i="24"/>
  <c r="F478" i="24"/>
  <c r="F479" i="24"/>
  <c r="F480" i="24"/>
  <c r="F481" i="24"/>
  <c r="F482" i="24"/>
  <c r="F483" i="24"/>
  <c r="F484" i="24"/>
  <c r="F485" i="24"/>
  <c r="F486" i="24"/>
  <c r="F487" i="24"/>
  <c r="F488" i="24"/>
  <c r="F489" i="24"/>
  <c r="F490" i="24"/>
  <c r="F491" i="24"/>
  <c r="F492" i="24"/>
  <c r="F493" i="24"/>
  <c r="F494" i="24"/>
  <c r="F495" i="24"/>
  <c r="F496" i="24"/>
  <c r="F497" i="24"/>
  <c r="F498" i="24"/>
  <c r="F499" i="24"/>
  <c r="F500" i="24"/>
  <c r="F501" i="24"/>
  <c r="F502" i="24"/>
  <c r="F503" i="24"/>
  <c r="F504" i="24"/>
  <c r="F505" i="24"/>
  <c r="F506" i="24"/>
  <c r="F507" i="24"/>
  <c r="F508" i="24"/>
  <c r="F509" i="24"/>
  <c r="F510" i="24"/>
  <c r="F511" i="24"/>
  <c r="F512" i="24"/>
  <c r="F513" i="24"/>
  <c r="F514" i="24"/>
  <c r="F515" i="24"/>
  <c r="F516" i="24"/>
  <c r="F517" i="24"/>
  <c r="F518" i="24"/>
  <c r="F519" i="24"/>
  <c r="F520" i="24"/>
  <c r="F521" i="24"/>
  <c r="F522" i="24"/>
  <c r="F523" i="24"/>
  <c r="F524" i="24"/>
  <c r="F525" i="24"/>
  <c r="F526" i="24"/>
  <c r="F527" i="24"/>
  <c r="F528" i="24"/>
  <c r="F529" i="24"/>
  <c r="F530" i="24"/>
  <c r="F531" i="24"/>
  <c r="F532" i="24"/>
  <c r="F533" i="24"/>
  <c r="F534" i="24"/>
  <c r="F535" i="24"/>
  <c r="F536" i="24"/>
  <c r="F537" i="24"/>
  <c r="F538" i="24"/>
  <c r="F539" i="24"/>
  <c r="F540" i="24"/>
  <c r="F541" i="24"/>
  <c r="F542" i="24"/>
  <c r="F543" i="24"/>
  <c r="F544" i="24"/>
  <c r="F545" i="24"/>
  <c r="F546" i="24"/>
  <c r="F547" i="24"/>
  <c r="F548" i="24"/>
  <c r="F549" i="24"/>
  <c r="F550" i="24"/>
  <c r="F551" i="24"/>
  <c r="F552" i="24"/>
  <c r="F553" i="24"/>
  <c r="F554" i="24"/>
  <c r="F555" i="24"/>
  <c r="F556" i="24"/>
  <c r="F557" i="24"/>
  <c r="F558" i="24"/>
  <c r="F559" i="24"/>
  <c r="F560" i="24"/>
  <c r="F561" i="24"/>
  <c r="F562" i="24"/>
  <c r="F563" i="24"/>
  <c r="F564" i="24"/>
  <c r="F565" i="24"/>
  <c r="F566" i="24"/>
  <c r="F567" i="24"/>
  <c r="F568" i="24"/>
  <c r="F569" i="24"/>
  <c r="F570" i="24"/>
  <c r="F571" i="24"/>
  <c r="F572" i="24"/>
  <c r="F573" i="24"/>
  <c r="F574" i="24"/>
  <c r="F575" i="24"/>
  <c r="F576" i="24"/>
  <c r="F577" i="24"/>
  <c r="F578" i="24"/>
  <c r="F579" i="24"/>
  <c r="F580" i="24"/>
  <c r="F581" i="24"/>
  <c r="F582" i="24"/>
  <c r="F583" i="24"/>
  <c r="F584" i="24"/>
  <c r="F585" i="24"/>
  <c r="F586" i="24"/>
  <c r="F587" i="24"/>
  <c r="F588" i="24"/>
  <c r="F589" i="24"/>
  <c r="F590" i="24"/>
  <c r="F591" i="24"/>
  <c r="F592" i="24"/>
  <c r="F593" i="24"/>
  <c r="F594" i="24"/>
  <c r="F595" i="24"/>
  <c r="F596" i="24"/>
  <c r="F597" i="24"/>
  <c r="F598" i="24"/>
  <c r="F599" i="24"/>
  <c r="F600" i="24"/>
  <c r="F601" i="24"/>
  <c r="F602" i="24"/>
  <c r="F603" i="24"/>
  <c r="F604" i="24"/>
  <c r="F605" i="24"/>
  <c r="F606" i="24"/>
  <c r="F607" i="24"/>
  <c r="F608" i="24"/>
  <c r="F609" i="24"/>
  <c r="F610" i="24"/>
  <c r="F611" i="24"/>
  <c r="F612" i="24"/>
  <c r="F613" i="24"/>
  <c r="F614" i="24"/>
  <c r="F615" i="24"/>
  <c r="F616" i="24"/>
  <c r="F617" i="24"/>
  <c r="F618" i="24"/>
  <c r="F619" i="24"/>
  <c r="F620" i="24"/>
  <c r="F621" i="24"/>
  <c r="F622" i="24"/>
  <c r="F623" i="24"/>
  <c r="F624" i="24"/>
  <c r="F625" i="24"/>
  <c r="F626" i="24"/>
  <c r="F627" i="24"/>
  <c r="F628" i="24"/>
  <c r="F629" i="24"/>
  <c r="F630" i="24"/>
  <c r="F631" i="24"/>
  <c r="F632" i="24"/>
  <c r="F633" i="24"/>
  <c r="F634" i="24"/>
  <c r="F635" i="24"/>
  <c r="F636" i="24"/>
  <c r="F637" i="24"/>
  <c r="F638" i="24"/>
  <c r="F639" i="24"/>
  <c r="F640" i="24"/>
  <c r="F641" i="24"/>
  <c r="F642" i="24"/>
  <c r="F643" i="24"/>
  <c r="F644" i="24"/>
  <c r="F645" i="24"/>
  <c r="F646" i="24"/>
  <c r="F647" i="24"/>
  <c r="F648" i="24"/>
  <c r="F649" i="24"/>
  <c r="F650" i="24"/>
  <c r="F651" i="24"/>
  <c r="F652" i="24"/>
  <c r="F653" i="24"/>
  <c r="F654" i="24"/>
  <c r="F655" i="24"/>
  <c r="F656" i="24"/>
  <c r="F657" i="24"/>
  <c r="F658" i="24"/>
  <c r="F659" i="24"/>
  <c r="F660" i="24"/>
  <c r="F661" i="24"/>
  <c r="F662" i="24"/>
  <c r="F663" i="24"/>
  <c r="F664" i="24"/>
  <c r="F665" i="24"/>
  <c r="F666" i="24"/>
  <c r="F667" i="24"/>
  <c r="F668" i="24"/>
  <c r="F669" i="24"/>
  <c r="F670" i="24"/>
  <c r="F671" i="24"/>
  <c r="F672" i="24"/>
  <c r="F673" i="24"/>
  <c r="F674" i="24"/>
  <c r="F675" i="24"/>
  <c r="F676" i="24"/>
  <c r="F677" i="24"/>
  <c r="F678" i="24"/>
  <c r="F679" i="24"/>
  <c r="F680" i="24"/>
  <c r="F681" i="24"/>
  <c r="F682" i="24"/>
  <c r="F683" i="24"/>
  <c r="F684" i="24"/>
  <c r="F685" i="24"/>
  <c r="F686" i="24"/>
  <c r="F687" i="24"/>
  <c r="F688" i="24"/>
  <c r="F689" i="24"/>
  <c r="F690" i="24"/>
  <c r="F691" i="24"/>
  <c r="F692" i="24"/>
  <c r="F693" i="24"/>
  <c r="F694" i="24"/>
  <c r="F695" i="24"/>
  <c r="F696" i="24"/>
  <c r="F697" i="24"/>
  <c r="F698" i="24"/>
  <c r="F699" i="24"/>
  <c r="F700" i="24"/>
  <c r="F701" i="24"/>
  <c r="F702" i="24"/>
  <c r="F703" i="24"/>
  <c r="F704" i="24"/>
  <c r="F705" i="24"/>
  <c r="F706" i="24"/>
  <c r="F707" i="24"/>
  <c r="F708" i="24"/>
  <c r="F709" i="24"/>
  <c r="F710" i="24"/>
  <c r="F711" i="24"/>
  <c r="F712" i="24"/>
  <c r="F713" i="24"/>
  <c r="F714" i="24"/>
  <c r="F715" i="24"/>
  <c r="F716" i="24"/>
  <c r="F717" i="24"/>
  <c r="F718" i="24"/>
  <c r="F719" i="24"/>
  <c r="F720" i="24"/>
  <c r="F721" i="24"/>
  <c r="F722" i="24"/>
  <c r="F723" i="24"/>
  <c r="F724" i="24"/>
  <c r="F725" i="24"/>
  <c r="F726" i="24"/>
  <c r="F727" i="24"/>
  <c r="F728" i="24"/>
  <c r="F729" i="24"/>
  <c r="F730" i="24"/>
  <c r="F731" i="24"/>
  <c r="F732" i="24"/>
  <c r="F733" i="24"/>
  <c r="F734" i="24"/>
  <c r="F735" i="24"/>
  <c r="F736" i="24"/>
  <c r="F737" i="24"/>
  <c r="F738" i="24"/>
  <c r="F739" i="24"/>
  <c r="F740" i="24"/>
  <c r="F741" i="24"/>
  <c r="F742" i="24"/>
  <c r="F743" i="24"/>
  <c r="F744" i="24"/>
  <c r="F745" i="24"/>
  <c r="F746" i="24"/>
  <c r="F747" i="24"/>
  <c r="F748" i="24"/>
  <c r="F749" i="24"/>
  <c r="F750" i="24"/>
  <c r="F751" i="24"/>
  <c r="F752" i="24"/>
  <c r="F753" i="24"/>
  <c r="F754" i="24"/>
  <c r="F755" i="24"/>
  <c r="F756" i="24"/>
  <c r="F757" i="24"/>
  <c r="F758" i="24"/>
  <c r="F759" i="24"/>
  <c r="F760" i="24"/>
  <c r="F761" i="24"/>
  <c r="F762" i="24"/>
  <c r="F763" i="24"/>
  <c r="F764" i="24"/>
  <c r="F765" i="24"/>
  <c r="F766" i="24"/>
  <c r="F767" i="24"/>
  <c r="F768" i="24"/>
  <c r="F769" i="24"/>
  <c r="F770" i="24"/>
  <c r="F771" i="24"/>
  <c r="F772" i="24"/>
  <c r="F773" i="24"/>
  <c r="F774" i="24"/>
  <c r="F775" i="24"/>
  <c r="F776" i="24"/>
  <c r="F777" i="24"/>
  <c r="F778" i="24"/>
  <c r="F779" i="24"/>
  <c r="F780" i="24"/>
  <c r="F781" i="24"/>
  <c r="F782" i="24"/>
  <c r="F783" i="24"/>
  <c r="F784" i="24"/>
  <c r="F785" i="24"/>
  <c r="F786" i="24"/>
  <c r="F787" i="24"/>
  <c r="F788" i="24"/>
  <c r="F789" i="24"/>
  <c r="F790" i="24"/>
  <c r="F791" i="24"/>
  <c r="F792" i="24"/>
  <c r="F793" i="24"/>
  <c r="F794" i="24"/>
  <c r="F795" i="24"/>
  <c r="F796" i="24"/>
  <c r="F797" i="24"/>
  <c r="F798" i="24"/>
  <c r="F799" i="24"/>
  <c r="F800" i="24"/>
  <c r="F801" i="24"/>
  <c r="F802" i="24"/>
  <c r="F803" i="24"/>
  <c r="F804" i="24"/>
  <c r="F805" i="24"/>
  <c r="F806" i="24"/>
  <c r="F807" i="24"/>
  <c r="F808" i="24"/>
  <c r="F809" i="24"/>
  <c r="F810" i="24"/>
  <c r="F811" i="24"/>
  <c r="F812" i="24"/>
  <c r="F813" i="24"/>
  <c r="F814" i="24"/>
  <c r="F815" i="24"/>
  <c r="F816" i="24"/>
  <c r="F817" i="24"/>
  <c r="F818" i="24"/>
  <c r="F819" i="24"/>
  <c r="F820" i="24"/>
  <c r="F821" i="24"/>
  <c r="F822" i="24"/>
  <c r="F823" i="24"/>
  <c r="F824" i="24"/>
  <c r="F825" i="24"/>
  <c r="F826" i="24"/>
  <c r="F827" i="24"/>
  <c r="F828" i="24"/>
  <c r="F829" i="24"/>
  <c r="F830" i="24"/>
  <c r="F831" i="24"/>
  <c r="F832" i="24"/>
  <c r="F833" i="24"/>
  <c r="F834" i="24"/>
  <c r="F835" i="24"/>
  <c r="F836" i="24"/>
  <c r="F837" i="24"/>
  <c r="F838" i="24"/>
  <c r="F839" i="24"/>
  <c r="F840" i="24"/>
  <c r="F841" i="24"/>
  <c r="F842" i="24"/>
  <c r="F843" i="24"/>
  <c r="F844" i="24"/>
  <c r="F845" i="24"/>
  <c r="F846" i="24"/>
  <c r="F847" i="24"/>
  <c r="F848" i="24"/>
  <c r="F849" i="24"/>
  <c r="F850" i="24"/>
  <c r="F851" i="24"/>
  <c r="F852" i="24"/>
  <c r="F853" i="24"/>
  <c r="F854" i="24"/>
  <c r="F855" i="24"/>
  <c r="F856" i="24"/>
  <c r="F857" i="24"/>
  <c r="F858" i="24"/>
  <c r="F859" i="24"/>
  <c r="F860" i="24"/>
  <c r="F861" i="24"/>
  <c r="F862" i="24"/>
  <c r="F863" i="24"/>
  <c r="F864" i="24"/>
  <c r="F865" i="24"/>
  <c r="F866" i="24"/>
  <c r="F867" i="24"/>
  <c r="F868" i="24"/>
  <c r="F869" i="24"/>
  <c r="F870" i="24"/>
  <c r="F871" i="24"/>
  <c r="F872" i="24"/>
  <c r="F873" i="24"/>
  <c r="F874" i="24"/>
  <c r="F875" i="24"/>
  <c r="F876" i="24"/>
  <c r="F877" i="24"/>
  <c r="F878" i="24"/>
  <c r="F879" i="24"/>
  <c r="F880" i="24"/>
  <c r="F881" i="24"/>
  <c r="F882" i="24"/>
  <c r="F883" i="24"/>
  <c r="F884" i="24"/>
  <c r="F885" i="24"/>
  <c r="F886" i="24"/>
  <c r="F887" i="24"/>
  <c r="F888" i="24"/>
  <c r="F889" i="24"/>
  <c r="F890" i="24"/>
  <c r="F891" i="24"/>
  <c r="F892" i="24"/>
  <c r="F893" i="24"/>
  <c r="F894" i="24"/>
  <c r="F895" i="24"/>
  <c r="F896" i="24"/>
  <c r="F897" i="24"/>
  <c r="F898" i="24"/>
  <c r="F899" i="24"/>
  <c r="F900" i="24"/>
  <c r="F901" i="24"/>
  <c r="F902" i="24"/>
  <c r="F903" i="24"/>
  <c r="F904" i="24"/>
  <c r="F905" i="24"/>
  <c r="F906" i="24"/>
  <c r="F907" i="24"/>
  <c r="F908" i="24"/>
  <c r="F909" i="24"/>
  <c r="F910" i="24"/>
  <c r="F911" i="24"/>
  <c r="F912" i="24"/>
  <c r="F913" i="24"/>
  <c r="F914" i="24"/>
  <c r="F915" i="24"/>
  <c r="F916" i="24"/>
  <c r="F917" i="24"/>
  <c r="F918" i="24"/>
  <c r="F919" i="24"/>
  <c r="F920" i="24"/>
  <c r="F921" i="24"/>
  <c r="F922" i="24"/>
  <c r="F923" i="24"/>
  <c r="F924" i="24"/>
  <c r="F925" i="24"/>
  <c r="F926" i="24"/>
  <c r="F927" i="24"/>
  <c r="F928" i="24"/>
  <c r="F929" i="24"/>
  <c r="F930" i="24"/>
  <c r="F931" i="24"/>
  <c r="F932" i="24"/>
  <c r="F933" i="24"/>
  <c r="F934" i="24"/>
  <c r="F935" i="24"/>
  <c r="F936" i="24"/>
  <c r="F937" i="24"/>
  <c r="F938" i="24"/>
  <c r="F939" i="24"/>
  <c r="F940" i="24"/>
  <c r="F941" i="24"/>
  <c r="F942" i="24"/>
  <c r="F943" i="24"/>
  <c r="F944" i="24"/>
  <c r="F945" i="24"/>
  <c r="F946" i="24"/>
  <c r="F947" i="24"/>
  <c r="F948" i="24"/>
  <c r="F949" i="24"/>
  <c r="F950" i="24"/>
  <c r="F951" i="24"/>
  <c r="F952" i="24"/>
  <c r="F953" i="24"/>
  <c r="F954" i="24"/>
  <c r="F955" i="24"/>
  <c r="F956" i="24"/>
  <c r="F957" i="24"/>
  <c r="F958" i="24"/>
  <c r="F959" i="24"/>
  <c r="F960" i="24"/>
  <c r="F961" i="24"/>
  <c r="F962" i="24"/>
  <c r="F963" i="24"/>
  <c r="F964" i="24"/>
  <c r="F965" i="24"/>
  <c r="F966" i="24"/>
  <c r="F967" i="24"/>
  <c r="F968" i="24"/>
  <c r="F969" i="24"/>
  <c r="F970" i="24"/>
  <c r="F971" i="24"/>
  <c r="F972" i="24"/>
  <c r="F973" i="24"/>
  <c r="F974" i="24"/>
  <c r="F975" i="24"/>
  <c r="F976" i="24"/>
  <c r="F977" i="24"/>
  <c r="F978" i="24"/>
  <c r="F979" i="24"/>
  <c r="F980" i="24"/>
  <c r="F981" i="24"/>
  <c r="F982" i="24"/>
  <c r="F983" i="24"/>
  <c r="F984" i="24"/>
  <c r="F985" i="24"/>
  <c r="F986" i="24"/>
  <c r="F987" i="24"/>
  <c r="F988" i="24"/>
  <c r="F989" i="24"/>
  <c r="F990" i="24"/>
  <c r="F991" i="24"/>
  <c r="F992" i="24"/>
  <c r="F993" i="24"/>
  <c r="F994" i="24"/>
  <c r="F995" i="24"/>
  <c r="F996" i="24"/>
  <c r="F997" i="24"/>
  <c r="F998" i="24"/>
  <c r="F999" i="24"/>
  <c r="F1000" i="24"/>
  <c r="F1001" i="24"/>
  <c r="F1002" i="24"/>
  <c r="F1003" i="24"/>
  <c r="F1004" i="24"/>
  <c r="F1005" i="24"/>
  <c r="F1006" i="24"/>
  <c r="F1007" i="24"/>
  <c r="F1008" i="24"/>
  <c r="F1009" i="24"/>
  <c r="F1010" i="24"/>
  <c r="F1011" i="24"/>
  <c r="F1012" i="24"/>
  <c r="F1013" i="24"/>
  <c r="F1014" i="24"/>
  <c r="F1015" i="24"/>
  <c r="F1016" i="24"/>
  <c r="F1017" i="24"/>
  <c r="F1018" i="24"/>
  <c r="F1019" i="24"/>
  <c r="F1020" i="24"/>
  <c r="F1021" i="24"/>
  <c r="F1022" i="24"/>
  <c r="F1023" i="24"/>
  <c r="F1024" i="24"/>
  <c r="F1025" i="24"/>
  <c r="F1026" i="24"/>
  <c r="F1027" i="24"/>
  <c r="F1028" i="24"/>
  <c r="F1029" i="24"/>
  <c r="F1030" i="24"/>
  <c r="F1031" i="24"/>
  <c r="F1032" i="24"/>
  <c r="F1033" i="24"/>
  <c r="F1034" i="24"/>
  <c r="F1035" i="24"/>
  <c r="F1036" i="24"/>
  <c r="F1037" i="24"/>
  <c r="F1038" i="24"/>
  <c r="F1039" i="24"/>
  <c r="F1040" i="24"/>
  <c r="F1041" i="24"/>
  <c r="F1042" i="24"/>
  <c r="F1043" i="24"/>
  <c r="F1044" i="24"/>
  <c r="F1045" i="24"/>
  <c r="F1046" i="24"/>
  <c r="F1047" i="24"/>
  <c r="F1048" i="24"/>
  <c r="F1049" i="24"/>
  <c r="F1050" i="24"/>
  <c r="F1051" i="24"/>
  <c r="F1052" i="24"/>
  <c r="F1053" i="24"/>
  <c r="F1054" i="24"/>
  <c r="F1055" i="24"/>
  <c r="F1056" i="24"/>
  <c r="F1057" i="24"/>
  <c r="F1058" i="24"/>
  <c r="F1059" i="24"/>
  <c r="F1060" i="24"/>
  <c r="F1061" i="24"/>
  <c r="F1062" i="24"/>
  <c r="F1063" i="24"/>
  <c r="F1064" i="24"/>
  <c r="F1065" i="24"/>
  <c r="F1066" i="24"/>
  <c r="F1067" i="24"/>
  <c r="F1068" i="24"/>
  <c r="F1069" i="24"/>
  <c r="F1070" i="24"/>
  <c r="F1071" i="24"/>
  <c r="F1072" i="24"/>
  <c r="F1073" i="24"/>
  <c r="F1074" i="24"/>
  <c r="F1075" i="24"/>
  <c r="F1076" i="24"/>
  <c r="F1077" i="24"/>
  <c r="F1078" i="24"/>
  <c r="F1079" i="24"/>
  <c r="F1080" i="24"/>
  <c r="F1081" i="24"/>
  <c r="F1082" i="24"/>
  <c r="F1083" i="24"/>
  <c r="F1084" i="24"/>
  <c r="F1085" i="24"/>
  <c r="F1086" i="24"/>
  <c r="F1087" i="24"/>
  <c r="F1088" i="24"/>
  <c r="F1089" i="24"/>
  <c r="F1090" i="24"/>
  <c r="F1091" i="24"/>
  <c r="F1092" i="24"/>
  <c r="F1093" i="24"/>
  <c r="F1094" i="24"/>
  <c r="F1095" i="24"/>
  <c r="F1096" i="24"/>
  <c r="F1097" i="24"/>
  <c r="F1098" i="24"/>
  <c r="F1099" i="24"/>
  <c r="F1100" i="24"/>
  <c r="F1101" i="24"/>
  <c r="F1102" i="24"/>
  <c r="F1103" i="24"/>
  <c r="F1104" i="24"/>
  <c r="F1105" i="24"/>
  <c r="F1106" i="24"/>
  <c r="F1107" i="24"/>
  <c r="F1108" i="24"/>
  <c r="F1109" i="24"/>
  <c r="F2" i="24"/>
  <c r="D6" i="26"/>
  <c r="D7" i="26"/>
  <c r="D8" i="26"/>
  <c r="D9" i="26"/>
  <c r="D10" i="26"/>
  <c r="D11" i="26"/>
  <c r="D12" i="26"/>
  <c r="D13" i="26"/>
  <c r="D14" i="26"/>
  <c r="D15" i="26"/>
  <c r="D16" i="26"/>
  <c r="D17" i="26"/>
  <c r="D18" i="26"/>
  <c r="D19" i="26"/>
  <c r="D20" i="26"/>
  <c r="D21" i="26"/>
  <c r="D22" i="26"/>
  <c r="D23" i="26"/>
  <c r="D24" i="26"/>
  <c r="D25" i="26"/>
  <c r="D26" i="26"/>
  <c r="D27" i="26"/>
  <c r="D28" i="26"/>
  <c r="D29" i="26"/>
  <c r="D30" i="26"/>
  <c r="D31" i="26"/>
  <c r="D32" i="26"/>
  <c r="D33" i="26"/>
  <c r="D34" i="26"/>
  <c r="D35" i="26"/>
  <c r="D36" i="26"/>
  <c r="D37" i="26"/>
  <c r="D38" i="26"/>
  <c r="D39" i="26"/>
  <c r="D40" i="26"/>
  <c r="D41" i="26"/>
  <c r="D42" i="26"/>
  <c r="D43" i="26"/>
  <c r="D44" i="26"/>
  <c r="D45" i="26"/>
  <c r="D46" i="26"/>
  <c r="D47" i="26"/>
  <c r="D48" i="26"/>
  <c r="D49" i="26"/>
  <c r="D50" i="26"/>
  <c r="D51" i="26"/>
  <c r="D52" i="26"/>
  <c r="D53" i="26"/>
  <c r="D54" i="26"/>
  <c r="D55" i="26"/>
  <c r="D56" i="26"/>
  <c r="D57" i="26"/>
  <c r="D58" i="26"/>
  <c r="D59" i="26"/>
  <c r="D60" i="26"/>
  <c r="D61" i="26"/>
  <c r="D62" i="26"/>
  <c r="D63" i="26"/>
  <c r="D64" i="26"/>
  <c r="D65" i="26"/>
  <c r="D66" i="26"/>
  <c r="D67" i="26"/>
  <c r="D68" i="26"/>
  <c r="D69" i="26"/>
  <c r="D70" i="26"/>
  <c r="D71" i="26"/>
  <c r="D72" i="26"/>
  <c r="D73" i="26"/>
  <c r="D74" i="26"/>
  <c r="D75" i="26"/>
  <c r="D76" i="26"/>
  <c r="D77" i="26"/>
  <c r="D78" i="26"/>
  <c r="D79" i="26"/>
  <c r="D80" i="26"/>
  <c r="D81" i="26"/>
  <c r="D82" i="26"/>
  <c r="D83" i="26"/>
  <c r="D84" i="26"/>
  <c r="D85" i="26"/>
  <c r="D86" i="26"/>
  <c r="D87" i="26"/>
  <c r="D88" i="26"/>
  <c r="D89" i="26"/>
  <c r="D90" i="26"/>
  <c r="D91" i="26"/>
  <c r="D92" i="26"/>
  <c r="D93" i="26"/>
  <c r="D94" i="26"/>
  <c r="D95" i="26"/>
  <c r="D96" i="26"/>
  <c r="D97" i="26"/>
  <c r="D98" i="26"/>
  <c r="D99" i="26"/>
  <c r="D100" i="26"/>
  <c r="D101" i="26"/>
  <c r="D102" i="26"/>
  <c r="D103" i="26"/>
  <c r="D104" i="26"/>
  <c r="D105" i="26"/>
  <c r="D106" i="26"/>
  <c r="D107" i="26"/>
  <c r="D108" i="26"/>
  <c r="D109" i="26"/>
  <c r="D110" i="26"/>
  <c r="D111" i="26"/>
  <c r="D112" i="26"/>
  <c r="D113" i="26"/>
  <c r="D114" i="26"/>
  <c r="D115" i="26"/>
  <c r="D116" i="26"/>
  <c r="D117" i="26"/>
  <c r="D118" i="26"/>
  <c r="D119" i="26"/>
  <c r="D120" i="26"/>
  <c r="D121" i="26"/>
  <c r="D122" i="26"/>
  <c r="D123" i="26"/>
  <c r="D124" i="26"/>
  <c r="D125" i="26"/>
  <c r="D126" i="26"/>
  <c r="D127" i="26"/>
  <c r="D128" i="26"/>
  <c r="D129" i="26"/>
  <c r="D130" i="26"/>
  <c r="D131" i="26"/>
  <c r="D132" i="26"/>
  <c r="D133" i="26"/>
  <c r="D134" i="26"/>
  <c r="D135" i="26"/>
  <c r="D136" i="26"/>
  <c r="D137" i="26"/>
  <c r="D138" i="26"/>
  <c r="D139" i="26"/>
  <c r="D140" i="26"/>
  <c r="D141" i="26"/>
  <c r="D142" i="26"/>
  <c r="D143" i="26"/>
  <c r="D144" i="26"/>
  <c r="D145" i="26"/>
  <c r="D146" i="26"/>
  <c r="D147" i="26"/>
  <c r="D148" i="26"/>
  <c r="D149" i="26"/>
  <c r="D150" i="26"/>
  <c r="D151" i="26"/>
  <c r="D152" i="26"/>
  <c r="D153" i="26"/>
  <c r="D154" i="26"/>
  <c r="D155" i="26"/>
  <c r="D156" i="26"/>
  <c r="D157" i="26"/>
  <c r="D158" i="26"/>
  <c r="D159" i="26"/>
  <c r="D160" i="26"/>
  <c r="D161" i="26"/>
  <c r="D162" i="26"/>
  <c r="D163" i="26"/>
  <c r="D164" i="26"/>
  <c r="D165" i="26"/>
  <c r="D166" i="26"/>
  <c r="D167" i="26"/>
  <c r="D168" i="26"/>
  <c r="D169" i="26"/>
  <c r="D170" i="26"/>
  <c r="D171" i="26"/>
  <c r="D172" i="26"/>
  <c r="D173" i="26"/>
  <c r="D174" i="26"/>
  <c r="D175" i="26"/>
  <c r="D176" i="26"/>
  <c r="D177" i="26"/>
  <c r="D178" i="26"/>
  <c r="D179" i="26"/>
  <c r="D180" i="26"/>
  <c r="D181" i="26"/>
  <c r="D182" i="26"/>
  <c r="D183" i="26"/>
  <c r="D184" i="26"/>
  <c r="D185" i="26"/>
  <c r="D186" i="26"/>
  <c r="D187" i="26"/>
  <c r="D188" i="26"/>
  <c r="D189" i="26"/>
  <c r="D190" i="26"/>
  <c r="D191" i="26"/>
  <c r="D192" i="26"/>
  <c r="D193" i="26"/>
  <c r="D194" i="26"/>
  <c r="D195" i="26"/>
  <c r="D196" i="26"/>
  <c r="D197" i="26"/>
  <c r="D198" i="26"/>
  <c r="D199" i="26"/>
  <c r="D200" i="26"/>
  <c r="D201" i="26"/>
  <c r="D202" i="26"/>
  <c r="D203" i="26"/>
  <c r="D204" i="26"/>
  <c r="D205" i="26"/>
  <c r="D206" i="26"/>
  <c r="D207" i="26"/>
  <c r="D208" i="26"/>
  <c r="D209" i="26"/>
  <c r="D210" i="26"/>
  <c r="D211" i="26"/>
  <c r="D212" i="26"/>
  <c r="D213" i="26"/>
  <c r="D214" i="26"/>
  <c r="D215" i="26"/>
  <c r="D216" i="26"/>
  <c r="D217" i="26"/>
  <c r="D218" i="26"/>
  <c r="D219" i="26"/>
  <c r="D220" i="26"/>
  <c r="D221" i="26"/>
  <c r="D222" i="26"/>
  <c r="D223" i="26"/>
  <c r="D224" i="26"/>
  <c r="D225" i="26"/>
  <c r="D226" i="26"/>
  <c r="D227" i="26"/>
  <c r="D228" i="26"/>
  <c r="D229" i="26"/>
  <c r="D230" i="26"/>
  <c r="D231" i="26"/>
  <c r="D232" i="26"/>
  <c r="D233" i="26"/>
  <c r="D234" i="26"/>
  <c r="D235" i="26"/>
  <c r="D236" i="26"/>
  <c r="D237" i="26"/>
  <c r="D238" i="26"/>
  <c r="D239" i="26"/>
  <c r="D240" i="26"/>
  <c r="D241" i="26"/>
  <c r="D242" i="26"/>
  <c r="D243" i="26"/>
  <c r="D244" i="26"/>
  <c r="D245" i="26"/>
  <c r="D246" i="26"/>
  <c r="D247" i="26"/>
  <c r="D248" i="26"/>
  <c r="D249" i="26"/>
  <c r="D250" i="26"/>
  <c r="D251" i="26"/>
  <c r="D252" i="26"/>
  <c r="D253" i="26"/>
  <c r="D254" i="26"/>
  <c r="D255" i="26"/>
  <c r="D256" i="26"/>
  <c r="D257" i="26"/>
  <c r="D258" i="26"/>
  <c r="D259" i="26"/>
  <c r="D260" i="26"/>
  <c r="D261" i="26"/>
  <c r="D262" i="26"/>
  <c r="D263" i="26"/>
  <c r="D264" i="26"/>
  <c r="D265" i="26"/>
  <c r="D266" i="26"/>
  <c r="D267" i="26"/>
  <c r="D268" i="26"/>
  <c r="D269" i="26"/>
  <c r="D270" i="26"/>
  <c r="D271" i="26"/>
  <c r="D272" i="26"/>
  <c r="D273" i="26"/>
  <c r="D274" i="26"/>
  <c r="D275" i="26"/>
  <c r="D276" i="26"/>
  <c r="D277" i="26"/>
  <c r="D278" i="26"/>
  <c r="D279" i="26"/>
  <c r="D280" i="26"/>
  <c r="D281" i="26"/>
  <c r="D282" i="26"/>
  <c r="D283" i="26"/>
  <c r="D284" i="26"/>
  <c r="D285" i="26"/>
  <c r="D286" i="26"/>
  <c r="D287" i="26"/>
  <c r="D288" i="26"/>
  <c r="D289" i="26"/>
  <c r="D290" i="26"/>
  <c r="D291" i="26"/>
  <c r="D292" i="26"/>
  <c r="D293" i="26"/>
  <c r="D294" i="26"/>
  <c r="D295" i="26"/>
  <c r="D296" i="26"/>
  <c r="D297" i="26"/>
  <c r="D298" i="26"/>
  <c r="D299" i="26"/>
  <c r="D300" i="26"/>
  <c r="D301" i="26"/>
  <c r="D302" i="26"/>
  <c r="D303" i="26"/>
  <c r="D304" i="26"/>
  <c r="D305" i="26"/>
  <c r="D306" i="26"/>
  <c r="D307" i="26"/>
  <c r="D308" i="26"/>
  <c r="D309" i="26"/>
  <c r="D310" i="26"/>
  <c r="D311" i="26"/>
  <c r="D312" i="26"/>
  <c r="D313" i="26"/>
  <c r="D314" i="26"/>
  <c r="D315" i="26"/>
  <c r="D316" i="26"/>
  <c r="D317" i="26"/>
  <c r="D318" i="26"/>
  <c r="D319" i="26"/>
  <c r="D320" i="26"/>
  <c r="D321" i="26"/>
  <c r="D322" i="26"/>
  <c r="D323" i="26"/>
  <c r="D324" i="26"/>
  <c r="D325" i="26"/>
  <c r="D326" i="26"/>
  <c r="D327" i="26"/>
  <c r="D328" i="26"/>
  <c r="D329" i="26"/>
  <c r="D330" i="26"/>
  <c r="D331" i="26"/>
  <c r="D332" i="26"/>
  <c r="D333" i="26"/>
  <c r="D334" i="26"/>
  <c r="D335" i="26"/>
  <c r="D336" i="26"/>
  <c r="D337" i="26"/>
  <c r="D338" i="26"/>
  <c r="D339" i="26"/>
  <c r="D340" i="26"/>
  <c r="D341" i="26"/>
  <c r="D342" i="26"/>
  <c r="D343" i="26"/>
  <c r="D344" i="26"/>
  <c r="D345" i="26"/>
  <c r="D346" i="26"/>
  <c r="D347" i="26"/>
  <c r="D348" i="26"/>
  <c r="D349" i="26"/>
  <c r="D350" i="26"/>
  <c r="D351" i="26"/>
  <c r="D352" i="26"/>
  <c r="D353" i="26"/>
  <c r="D354" i="26"/>
  <c r="D355" i="26"/>
  <c r="D356" i="26"/>
  <c r="D357" i="26"/>
  <c r="D358" i="26"/>
  <c r="D359" i="26"/>
  <c r="D360" i="26"/>
  <c r="D361" i="26"/>
  <c r="D362" i="26"/>
  <c r="D363" i="26"/>
  <c r="D364" i="26"/>
  <c r="D365" i="26"/>
  <c r="D366" i="26"/>
  <c r="D367" i="26"/>
  <c r="D368" i="26"/>
  <c r="D369" i="26"/>
  <c r="D370" i="26"/>
  <c r="D371" i="26"/>
  <c r="D372" i="26"/>
  <c r="D373" i="26"/>
  <c r="D374" i="26"/>
  <c r="D375" i="26"/>
  <c r="D376" i="26"/>
  <c r="D377" i="26"/>
  <c r="D378" i="26"/>
  <c r="D379" i="26"/>
  <c r="D380" i="26"/>
  <c r="D381" i="26"/>
  <c r="D382" i="26"/>
  <c r="D383" i="26"/>
  <c r="D384" i="26"/>
  <c r="D385" i="26"/>
  <c r="D386" i="26"/>
  <c r="D387" i="26"/>
  <c r="D388" i="26"/>
  <c r="D389" i="26"/>
  <c r="D390" i="26"/>
  <c r="D391" i="26"/>
  <c r="D392" i="26"/>
  <c r="D393" i="26"/>
  <c r="D394" i="26"/>
  <c r="D395" i="26"/>
  <c r="D396" i="26"/>
  <c r="D397" i="26"/>
  <c r="D398" i="26"/>
  <c r="D399" i="26"/>
  <c r="D400" i="26"/>
  <c r="D401" i="26"/>
  <c r="D402" i="26"/>
  <c r="D403" i="26"/>
  <c r="D404" i="26"/>
  <c r="D405" i="26"/>
  <c r="D406" i="26"/>
  <c r="D407" i="26"/>
  <c r="D408" i="26"/>
  <c r="D409" i="26"/>
  <c r="D410" i="26"/>
  <c r="D411" i="26"/>
  <c r="D412" i="26"/>
  <c r="D413" i="26"/>
  <c r="D414" i="26"/>
  <c r="D415" i="26"/>
  <c r="D416" i="26"/>
  <c r="D417" i="26"/>
  <c r="D418" i="26"/>
  <c r="D419" i="26"/>
  <c r="D420" i="26"/>
  <c r="D421" i="26"/>
  <c r="D422" i="26"/>
  <c r="D423" i="26"/>
  <c r="D424" i="26"/>
  <c r="D425" i="26"/>
  <c r="D426" i="26"/>
  <c r="D427" i="26"/>
  <c r="D428" i="26"/>
  <c r="D429" i="26"/>
  <c r="D430" i="26"/>
  <c r="D431" i="26"/>
  <c r="D432" i="26"/>
  <c r="D433" i="26"/>
  <c r="D434" i="26"/>
  <c r="D435" i="26"/>
  <c r="D436" i="26"/>
  <c r="D437" i="26"/>
  <c r="D438" i="26"/>
  <c r="D439" i="26"/>
  <c r="D440" i="26"/>
  <c r="D441" i="26"/>
  <c r="D442" i="26"/>
  <c r="D443" i="26"/>
  <c r="D444" i="26"/>
  <c r="D445" i="26"/>
  <c r="D446" i="26"/>
  <c r="D447" i="26"/>
  <c r="D448" i="26"/>
  <c r="D449" i="26"/>
  <c r="D450" i="26"/>
  <c r="D451" i="26"/>
  <c r="D452" i="26"/>
  <c r="D453" i="26"/>
  <c r="D454" i="26"/>
  <c r="D455" i="26"/>
  <c r="D456" i="26"/>
  <c r="D457" i="26"/>
  <c r="D458" i="26"/>
  <c r="D459" i="26"/>
  <c r="D460" i="26"/>
  <c r="D461" i="26"/>
  <c r="D462" i="26"/>
  <c r="D463" i="26"/>
  <c r="D464" i="26"/>
  <c r="D465" i="26"/>
  <c r="D466" i="26"/>
  <c r="D467" i="26"/>
  <c r="D468" i="26"/>
  <c r="D469" i="26"/>
  <c r="D470" i="26"/>
  <c r="D471" i="26"/>
  <c r="D472" i="26"/>
  <c r="D473" i="26"/>
  <c r="D474" i="26"/>
  <c r="D475" i="26"/>
  <c r="D476" i="26"/>
  <c r="D477" i="26"/>
  <c r="D478" i="26"/>
  <c r="D479" i="26"/>
  <c r="D480" i="26"/>
  <c r="D481" i="26"/>
  <c r="D482" i="26"/>
  <c r="D483" i="26"/>
  <c r="D484" i="26"/>
  <c r="D485" i="26"/>
  <c r="D486" i="26"/>
  <c r="D487" i="26"/>
  <c r="D488" i="26"/>
  <c r="D489" i="26"/>
  <c r="D490" i="26"/>
  <c r="D491" i="26"/>
  <c r="D492" i="26"/>
  <c r="D493" i="26"/>
  <c r="D494" i="26"/>
  <c r="D495" i="26"/>
  <c r="D496" i="26"/>
  <c r="D497" i="26"/>
  <c r="D498" i="26"/>
  <c r="D499" i="26"/>
  <c r="D500" i="26"/>
  <c r="D501" i="26"/>
  <c r="D502" i="26"/>
  <c r="D503" i="26"/>
  <c r="D504" i="26"/>
  <c r="D505" i="26"/>
  <c r="D506" i="26"/>
  <c r="D507" i="26"/>
  <c r="D508" i="26"/>
  <c r="D509" i="26"/>
  <c r="D510" i="26"/>
  <c r="D511" i="26"/>
  <c r="D512" i="26"/>
  <c r="D513" i="26"/>
  <c r="D514" i="26"/>
  <c r="D515" i="26"/>
  <c r="D516" i="26"/>
  <c r="D517" i="26"/>
  <c r="D518" i="26"/>
  <c r="D519" i="26"/>
  <c r="D520" i="26"/>
  <c r="D521" i="26"/>
  <c r="D522" i="26"/>
  <c r="D523" i="26"/>
  <c r="D524" i="26"/>
  <c r="D525" i="26"/>
  <c r="D526" i="26"/>
  <c r="D527" i="26"/>
  <c r="D528" i="26"/>
  <c r="D529" i="26"/>
  <c r="D530" i="26"/>
  <c r="D531" i="26"/>
  <c r="D532" i="26"/>
  <c r="D533" i="26"/>
  <c r="D534" i="26"/>
  <c r="D535" i="26"/>
  <c r="D536" i="26"/>
  <c r="D537" i="26"/>
  <c r="D538" i="26"/>
  <c r="D539" i="26"/>
  <c r="D540" i="26"/>
  <c r="D541" i="26"/>
  <c r="D542" i="26"/>
  <c r="D543" i="26"/>
  <c r="D544" i="26"/>
  <c r="D545" i="26"/>
  <c r="D546" i="26"/>
  <c r="D547" i="26"/>
  <c r="D548" i="26"/>
  <c r="D549" i="26"/>
  <c r="D550" i="26"/>
  <c r="D551" i="26"/>
  <c r="D552" i="26"/>
  <c r="D553" i="26"/>
  <c r="D554" i="26"/>
  <c r="D555" i="26"/>
  <c r="D556" i="26"/>
  <c r="D557" i="26"/>
  <c r="D558" i="26"/>
  <c r="D559" i="26"/>
  <c r="D560" i="26"/>
  <c r="D561" i="26"/>
  <c r="D562" i="26"/>
  <c r="D563" i="26"/>
  <c r="D564" i="26"/>
  <c r="D565" i="26"/>
  <c r="D566" i="26"/>
  <c r="D567" i="26"/>
  <c r="D568" i="26"/>
  <c r="D569" i="26"/>
  <c r="D570" i="26"/>
  <c r="D571" i="26"/>
  <c r="D572" i="26"/>
  <c r="D573" i="26"/>
  <c r="D574" i="26"/>
  <c r="D575" i="26"/>
  <c r="D576" i="26"/>
  <c r="D577" i="26"/>
  <c r="D578" i="26"/>
  <c r="D579" i="26"/>
  <c r="D580" i="26"/>
  <c r="D581" i="26"/>
  <c r="D582" i="26"/>
  <c r="D583" i="26"/>
  <c r="D584" i="26"/>
  <c r="D585" i="26"/>
  <c r="D586" i="26"/>
  <c r="D587" i="26"/>
  <c r="D588" i="26"/>
  <c r="D589" i="26"/>
  <c r="D590" i="26"/>
  <c r="D591" i="26"/>
  <c r="D592" i="26"/>
  <c r="D593" i="26"/>
  <c r="D594" i="26"/>
  <c r="D595" i="26"/>
  <c r="D596" i="26"/>
  <c r="D597" i="26"/>
  <c r="D598" i="26"/>
  <c r="D599" i="26"/>
  <c r="D600" i="26"/>
  <c r="D601" i="26"/>
  <c r="D602" i="26"/>
  <c r="D603" i="26"/>
  <c r="D604" i="26"/>
  <c r="D605" i="26"/>
  <c r="D606" i="26"/>
  <c r="D607" i="26"/>
  <c r="D608" i="26"/>
  <c r="D609" i="26"/>
  <c r="D610" i="26"/>
  <c r="D611" i="26"/>
  <c r="D612" i="26"/>
  <c r="D613" i="26"/>
  <c r="D614" i="26"/>
  <c r="D615" i="26"/>
  <c r="D616" i="26"/>
  <c r="D617" i="26"/>
  <c r="D618" i="26"/>
  <c r="D619" i="26"/>
  <c r="D620" i="26"/>
  <c r="D621" i="26"/>
  <c r="D622" i="26"/>
  <c r="D623" i="26"/>
  <c r="D624" i="26"/>
  <c r="D625" i="26"/>
  <c r="D626" i="26"/>
  <c r="D627" i="26"/>
  <c r="D628" i="26"/>
  <c r="D629" i="26"/>
  <c r="D630" i="26"/>
  <c r="D631" i="26"/>
  <c r="D632" i="26"/>
  <c r="D633" i="26"/>
  <c r="D634" i="26"/>
  <c r="D635" i="26"/>
  <c r="D636" i="26"/>
  <c r="D637" i="26"/>
  <c r="D638" i="26"/>
  <c r="D639" i="26"/>
  <c r="D640" i="26"/>
  <c r="D641" i="26"/>
  <c r="D642" i="26"/>
  <c r="D643" i="26"/>
  <c r="D644" i="26"/>
  <c r="D645" i="26"/>
  <c r="D646" i="26"/>
  <c r="D647" i="26"/>
  <c r="D648" i="26"/>
  <c r="D649" i="26"/>
  <c r="D650" i="26"/>
  <c r="D651" i="26"/>
  <c r="D652" i="26"/>
  <c r="D653" i="26"/>
  <c r="D654" i="26"/>
  <c r="D655" i="26"/>
  <c r="D656" i="26"/>
  <c r="D657" i="26"/>
  <c r="D658" i="26"/>
  <c r="D659" i="26"/>
  <c r="D660" i="26"/>
  <c r="D661" i="26"/>
  <c r="D662" i="26"/>
  <c r="D663" i="26"/>
  <c r="D664" i="26"/>
  <c r="D665" i="26"/>
  <c r="D666" i="26"/>
  <c r="D667" i="26"/>
  <c r="D668" i="26"/>
  <c r="D669" i="26"/>
  <c r="D670" i="26"/>
  <c r="D671" i="26"/>
  <c r="D672" i="26"/>
  <c r="D673" i="26"/>
  <c r="D674" i="26"/>
  <c r="D675" i="26"/>
  <c r="D676" i="26"/>
  <c r="D677" i="26"/>
  <c r="D678" i="26"/>
  <c r="D679" i="26"/>
  <c r="D680" i="26"/>
  <c r="D681" i="26"/>
  <c r="D682" i="26"/>
  <c r="D683" i="26"/>
  <c r="D684" i="26"/>
  <c r="D685" i="26"/>
  <c r="D686" i="26"/>
  <c r="D687" i="26"/>
  <c r="D688" i="26"/>
  <c r="D689" i="26"/>
  <c r="D690" i="26"/>
  <c r="D691" i="26"/>
  <c r="D692" i="26"/>
  <c r="D693" i="26"/>
  <c r="D694" i="26"/>
  <c r="D695" i="26"/>
  <c r="D696" i="26"/>
  <c r="D697" i="26"/>
  <c r="D698" i="26"/>
  <c r="D699" i="26"/>
  <c r="D700" i="26"/>
  <c r="D701" i="26"/>
  <c r="D702" i="26"/>
  <c r="D703" i="26"/>
  <c r="D704" i="26"/>
  <c r="D705" i="26"/>
  <c r="D706" i="26"/>
  <c r="D707" i="26"/>
  <c r="D708" i="26"/>
  <c r="D709" i="26"/>
  <c r="D710" i="26"/>
  <c r="D711" i="26"/>
  <c r="D712" i="26"/>
  <c r="D713" i="26"/>
  <c r="D714" i="26"/>
  <c r="D715" i="26"/>
  <c r="D716" i="26"/>
  <c r="D717" i="26"/>
  <c r="D718" i="26"/>
  <c r="D719" i="26"/>
  <c r="D720" i="26"/>
  <c r="D721" i="26"/>
  <c r="D722" i="26"/>
  <c r="D723" i="26"/>
  <c r="D724" i="26"/>
  <c r="D725" i="26"/>
  <c r="D726" i="26"/>
  <c r="D727" i="26"/>
  <c r="D728" i="26"/>
  <c r="D729" i="26"/>
  <c r="D730" i="26"/>
  <c r="D731" i="26"/>
  <c r="D732" i="26"/>
  <c r="D733" i="26"/>
  <c r="D734" i="26"/>
  <c r="D735" i="26"/>
  <c r="D736" i="26"/>
  <c r="D737" i="26"/>
  <c r="D738" i="26"/>
  <c r="D739" i="26"/>
  <c r="D740" i="26"/>
  <c r="D741" i="26"/>
  <c r="D742" i="26"/>
  <c r="D743" i="26"/>
  <c r="D744" i="26"/>
  <c r="D745" i="26"/>
  <c r="D746" i="26"/>
  <c r="D747" i="26"/>
  <c r="D748" i="26"/>
  <c r="D749" i="26"/>
  <c r="D750" i="26"/>
  <c r="D751" i="26"/>
  <c r="D752" i="26"/>
  <c r="D753" i="26"/>
  <c r="D754" i="26"/>
  <c r="D755" i="26"/>
  <c r="D756" i="26"/>
  <c r="D757" i="26"/>
  <c r="D758" i="26"/>
  <c r="D759" i="26"/>
  <c r="D760" i="26"/>
  <c r="D761" i="26"/>
  <c r="D762" i="26"/>
  <c r="D763" i="26"/>
  <c r="D764" i="26"/>
  <c r="D765" i="26"/>
  <c r="D766" i="26"/>
  <c r="D767" i="26"/>
  <c r="D768" i="26"/>
  <c r="D769" i="26"/>
  <c r="D770" i="26"/>
  <c r="D771" i="26"/>
  <c r="D772" i="26"/>
  <c r="D773" i="26"/>
  <c r="D774" i="26"/>
  <c r="D775" i="26"/>
  <c r="D776" i="26"/>
  <c r="D777" i="26"/>
  <c r="D778" i="26"/>
  <c r="D779" i="26"/>
  <c r="D780" i="26"/>
  <c r="D781" i="26"/>
  <c r="D782" i="26"/>
  <c r="D783" i="26"/>
  <c r="D784" i="26"/>
  <c r="D785" i="26"/>
  <c r="D786" i="26"/>
  <c r="D787" i="26"/>
  <c r="D788" i="26"/>
  <c r="D789" i="26"/>
  <c r="D790" i="26"/>
  <c r="D791" i="26"/>
  <c r="D792" i="26"/>
  <c r="D793" i="26"/>
  <c r="D794" i="26"/>
  <c r="D795" i="26"/>
  <c r="D796" i="26"/>
  <c r="D797" i="26"/>
  <c r="D798" i="26"/>
  <c r="D799" i="26"/>
  <c r="D800" i="26"/>
  <c r="D801" i="26"/>
  <c r="D802" i="26"/>
  <c r="D803" i="26"/>
  <c r="D804" i="26"/>
  <c r="D805" i="26"/>
  <c r="D806" i="26"/>
  <c r="D807" i="26"/>
  <c r="D808" i="26"/>
  <c r="D809" i="26"/>
  <c r="D810" i="26"/>
  <c r="D811" i="26"/>
  <c r="D812" i="26"/>
  <c r="D813" i="26"/>
  <c r="D814" i="26"/>
  <c r="D815" i="26"/>
  <c r="D816" i="26"/>
  <c r="D817" i="26"/>
  <c r="D818" i="26"/>
  <c r="D819" i="26"/>
  <c r="D820" i="26"/>
  <c r="D821" i="26"/>
  <c r="D822" i="26"/>
  <c r="D823" i="26"/>
  <c r="D824" i="26"/>
  <c r="D825" i="26"/>
  <c r="D826" i="26"/>
  <c r="D827" i="26"/>
  <c r="D828" i="26"/>
  <c r="D829" i="26"/>
  <c r="D830" i="26"/>
  <c r="D831" i="26"/>
  <c r="D832" i="26"/>
  <c r="D833" i="26"/>
  <c r="D834" i="26"/>
  <c r="D835" i="26"/>
  <c r="D836" i="26"/>
  <c r="D837" i="26"/>
  <c r="D838" i="26"/>
  <c r="D839" i="26"/>
  <c r="D840" i="26"/>
  <c r="D841" i="26"/>
  <c r="D842" i="26"/>
  <c r="D843" i="26"/>
  <c r="D844" i="26"/>
  <c r="D845" i="26"/>
  <c r="D846" i="26"/>
  <c r="D847" i="26"/>
  <c r="D848" i="26"/>
  <c r="D849" i="26"/>
  <c r="D850" i="26"/>
  <c r="D851" i="26"/>
  <c r="D852" i="26"/>
  <c r="D853" i="26"/>
  <c r="D854" i="26"/>
  <c r="D855" i="26"/>
  <c r="D856" i="26"/>
  <c r="D857" i="26"/>
  <c r="D858" i="26"/>
  <c r="D859" i="26"/>
  <c r="D860" i="26"/>
  <c r="D861" i="26"/>
  <c r="D862" i="26"/>
  <c r="D863" i="26"/>
  <c r="D864" i="26"/>
  <c r="D865" i="26"/>
  <c r="D866" i="26"/>
  <c r="D867" i="26"/>
  <c r="D868" i="26"/>
  <c r="D869" i="26"/>
  <c r="D870" i="26"/>
  <c r="D871" i="26"/>
  <c r="D872" i="26"/>
  <c r="D873" i="26"/>
  <c r="D874" i="26"/>
  <c r="D875" i="26"/>
  <c r="D876" i="26"/>
  <c r="D877" i="26"/>
  <c r="D878" i="26"/>
  <c r="D879" i="26"/>
  <c r="D880" i="26"/>
  <c r="D881" i="26"/>
  <c r="D882" i="26"/>
  <c r="D883" i="26"/>
  <c r="D884" i="26"/>
  <c r="D885" i="26"/>
  <c r="D886" i="26"/>
  <c r="D887" i="26"/>
  <c r="D888" i="26"/>
  <c r="D889" i="26"/>
  <c r="D890" i="26"/>
  <c r="D891" i="26"/>
  <c r="D892" i="26"/>
  <c r="D893" i="26"/>
  <c r="D894" i="26"/>
  <c r="D895" i="26"/>
  <c r="D896" i="26"/>
  <c r="D897" i="26"/>
  <c r="D898" i="26"/>
  <c r="D899" i="26"/>
  <c r="D900" i="26"/>
  <c r="D901" i="26"/>
  <c r="D902" i="26"/>
  <c r="D903" i="26"/>
  <c r="D904" i="26"/>
  <c r="D905" i="26"/>
  <c r="D906" i="26"/>
  <c r="D907" i="26"/>
  <c r="D908" i="26"/>
  <c r="D909" i="26"/>
  <c r="D910" i="26"/>
  <c r="D911" i="26"/>
  <c r="D912" i="26"/>
  <c r="D913" i="26"/>
  <c r="D914" i="26"/>
  <c r="D915" i="26"/>
  <c r="D916" i="26"/>
  <c r="D917" i="26"/>
  <c r="D918" i="26"/>
  <c r="D919" i="26"/>
  <c r="D920" i="26"/>
  <c r="D921" i="26"/>
  <c r="D922" i="26"/>
  <c r="D923" i="26"/>
  <c r="D924" i="26"/>
  <c r="D925" i="26"/>
  <c r="D926" i="26"/>
  <c r="D927" i="26"/>
  <c r="D928" i="26"/>
  <c r="D929" i="26"/>
  <c r="D930" i="26"/>
  <c r="D931" i="26"/>
  <c r="D932" i="26"/>
  <c r="D933" i="26"/>
  <c r="D934" i="26"/>
  <c r="D935" i="26"/>
  <c r="D936" i="26"/>
  <c r="D937" i="26"/>
  <c r="D938" i="26"/>
  <c r="D939" i="26"/>
  <c r="D940" i="26"/>
  <c r="D941" i="26"/>
  <c r="D942" i="26"/>
  <c r="D943" i="26"/>
  <c r="D944" i="26"/>
  <c r="D945" i="26"/>
  <c r="D946" i="26"/>
  <c r="D947" i="26"/>
  <c r="D948" i="26"/>
  <c r="D949" i="26"/>
  <c r="D950" i="26"/>
  <c r="D951" i="26"/>
  <c r="D952" i="26"/>
  <c r="D953" i="26"/>
  <c r="D954" i="26"/>
  <c r="D955" i="26"/>
  <c r="D956" i="26"/>
  <c r="D957" i="26"/>
  <c r="D958" i="26"/>
  <c r="D959" i="26"/>
  <c r="D960" i="26"/>
  <c r="D961" i="26"/>
  <c r="D962" i="26"/>
  <c r="D963" i="26"/>
  <c r="D964" i="26"/>
  <c r="D965" i="26"/>
  <c r="D966" i="26"/>
  <c r="D967" i="26"/>
  <c r="D968" i="26"/>
  <c r="D969" i="26"/>
  <c r="D970" i="26"/>
  <c r="D971" i="26"/>
  <c r="D972" i="26"/>
  <c r="D973" i="26"/>
  <c r="D974" i="26"/>
  <c r="D975" i="26"/>
  <c r="D976" i="26"/>
  <c r="D977" i="26"/>
  <c r="D978" i="26"/>
  <c r="D979" i="26"/>
  <c r="D980" i="26"/>
  <c r="D981" i="26"/>
  <c r="D982" i="26"/>
  <c r="D983" i="26"/>
  <c r="D984" i="26"/>
  <c r="D985" i="26"/>
  <c r="D986" i="26"/>
  <c r="D987" i="26"/>
  <c r="D988" i="26"/>
  <c r="D989" i="26"/>
  <c r="D990" i="26"/>
  <c r="D991" i="26"/>
  <c r="D992" i="26"/>
  <c r="D993" i="26"/>
  <c r="D994" i="26"/>
  <c r="D995" i="26"/>
  <c r="D996" i="26"/>
  <c r="D997" i="26"/>
  <c r="D998" i="26"/>
  <c r="D999" i="26"/>
  <c r="D1000" i="26"/>
  <c r="D1001" i="26"/>
  <c r="D1002" i="26"/>
  <c r="D1003" i="26"/>
  <c r="D1004" i="26"/>
  <c r="D1005" i="26"/>
  <c r="D1006" i="26"/>
  <c r="D1007" i="26"/>
  <c r="D1008" i="26"/>
  <c r="D1009" i="26"/>
  <c r="D1010" i="26"/>
  <c r="D1011" i="26"/>
  <c r="D1012" i="26"/>
  <c r="D1013" i="26"/>
  <c r="D1014" i="26"/>
  <c r="D1015" i="26"/>
  <c r="D1016" i="26"/>
  <c r="D1017" i="26"/>
  <c r="D1018" i="26"/>
  <c r="D1019" i="26"/>
  <c r="D1020" i="26"/>
  <c r="D1021" i="26"/>
  <c r="D1022" i="26"/>
  <c r="D1023" i="26"/>
  <c r="D1024" i="26"/>
  <c r="D1025" i="26"/>
  <c r="D1026" i="26"/>
  <c r="D1027" i="26"/>
  <c r="D1028" i="26"/>
  <c r="D1029" i="26"/>
  <c r="D1030" i="26"/>
  <c r="D1031" i="26"/>
  <c r="D1032" i="26"/>
  <c r="D1033" i="26"/>
  <c r="D1034" i="26"/>
  <c r="D1035" i="26"/>
  <c r="D1036" i="26"/>
  <c r="D1037" i="26"/>
  <c r="D1038" i="26"/>
  <c r="D1039" i="26"/>
  <c r="D1040" i="26"/>
  <c r="D1041" i="26"/>
  <c r="D1042" i="26"/>
  <c r="D1043" i="26"/>
  <c r="D1044" i="26"/>
  <c r="D1045" i="26"/>
  <c r="D1046" i="26"/>
  <c r="D1047" i="26"/>
  <c r="D1048" i="26"/>
  <c r="D1049" i="26"/>
  <c r="D1050" i="26"/>
  <c r="D1051" i="26"/>
  <c r="D1052" i="26"/>
  <c r="D1053" i="26"/>
  <c r="D1054" i="26"/>
  <c r="D1055" i="26"/>
  <c r="D1056" i="26"/>
  <c r="D1057" i="26"/>
  <c r="D1058" i="26"/>
  <c r="D1059" i="26"/>
  <c r="D1060" i="26"/>
  <c r="D1061" i="26"/>
  <c r="D1062" i="26"/>
  <c r="D1063" i="26"/>
  <c r="D1064" i="26"/>
  <c r="D1065" i="26"/>
  <c r="D1066" i="26"/>
  <c r="D1067" i="26"/>
  <c r="D1068" i="26"/>
  <c r="D1069" i="26"/>
  <c r="D1070" i="26"/>
  <c r="D1071" i="26"/>
  <c r="D1072" i="26"/>
  <c r="D1073" i="26"/>
  <c r="D1074" i="26"/>
  <c r="D1075" i="26"/>
  <c r="D1076" i="26"/>
  <c r="D1077" i="26"/>
  <c r="D1078" i="26"/>
  <c r="D1079" i="26"/>
  <c r="D1080" i="26"/>
  <c r="D1081" i="26"/>
  <c r="D1082" i="26"/>
  <c r="D1083" i="26"/>
  <c r="D1084" i="26"/>
  <c r="D1085" i="26"/>
  <c r="D1086" i="26"/>
  <c r="D1087" i="26"/>
  <c r="D1088" i="26"/>
  <c r="D1089" i="26"/>
  <c r="D1090" i="26"/>
  <c r="D1091" i="26"/>
  <c r="D1092" i="26"/>
  <c r="D1093" i="26"/>
  <c r="D1094" i="26"/>
  <c r="D1095" i="26"/>
  <c r="D1096" i="26"/>
  <c r="D1097" i="26"/>
  <c r="D1098" i="26"/>
  <c r="D1099" i="26"/>
  <c r="D1100" i="26"/>
  <c r="D1101" i="26"/>
  <c r="D1102" i="26"/>
  <c r="D1103" i="26"/>
  <c r="D1104" i="26"/>
  <c r="D1105" i="26"/>
  <c r="D1106" i="26"/>
  <c r="D1107" i="26"/>
  <c r="D1108" i="26"/>
  <c r="D1109" i="26"/>
  <c r="D1110" i="26"/>
  <c r="D1111" i="26"/>
  <c r="D1112" i="26"/>
  <c r="D1113" i="26"/>
  <c r="D1114" i="26"/>
  <c r="D1115" i="26"/>
  <c r="D1116" i="26"/>
  <c r="D1117" i="26"/>
  <c r="D1118" i="26"/>
  <c r="D1119" i="26"/>
  <c r="D1120" i="26"/>
  <c r="D1121" i="26"/>
  <c r="D1122" i="26"/>
  <c r="D1123" i="26"/>
  <c r="D1124" i="26"/>
  <c r="D1125" i="26"/>
  <c r="D1126" i="26"/>
  <c r="D1127" i="26"/>
  <c r="D1128" i="26"/>
  <c r="D1129" i="26"/>
  <c r="D1130" i="26"/>
  <c r="D1131" i="26"/>
  <c r="D1132" i="26"/>
  <c r="D1133" i="26"/>
  <c r="D1134" i="26"/>
  <c r="D1135" i="26"/>
  <c r="D1136" i="26"/>
  <c r="D1137" i="26"/>
  <c r="D1138" i="26"/>
  <c r="D1139" i="26"/>
  <c r="D1140" i="26"/>
  <c r="D1141" i="26"/>
  <c r="D1142" i="26"/>
  <c r="D1143" i="26"/>
  <c r="D1144" i="26"/>
  <c r="D1145" i="26"/>
  <c r="D1146" i="26"/>
  <c r="D1147" i="26"/>
  <c r="D1148" i="26"/>
  <c r="D1149" i="26"/>
  <c r="D1150" i="26"/>
  <c r="D1151" i="26"/>
  <c r="D1152" i="26"/>
  <c r="D1153" i="26"/>
  <c r="D1154" i="26"/>
  <c r="D1155" i="26"/>
  <c r="D1156" i="26"/>
  <c r="D1157" i="26"/>
  <c r="D1158" i="26"/>
  <c r="D1159" i="26"/>
  <c r="D1160" i="26"/>
  <c r="D1161" i="26"/>
  <c r="D1162" i="26"/>
  <c r="D1163" i="26"/>
  <c r="D1164" i="26"/>
  <c r="D1165" i="26"/>
  <c r="D1166" i="26"/>
  <c r="D1167" i="26"/>
  <c r="D1168" i="26"/>
  <c r="D1169" i="26"/>
  <c r="D1170" i="26"/>
  <c r="D1171" i="26"/>
  <c r="D1172" i="26"/>
  <c r="D1173" i="26"/>
  <c r="D1174" i="26"/>
  <c r="D1175" i="26"/>
  <c r="D1176" i="26"/>
  <c r="D1177" i="26"/>
  <c r="D1178" i="26"/>
  <c r="D1179" i="26"/>
  <c r="D1180" i="26"/>
  <c r="D1181" i="26"/>
  <c r="D1182" i="26"/>
  <c r="D1183" i="26"/>
  <c r="D1184" i="26"/>
  <c r="D1185" i="26"/>
  <c r="D1186" i="26"/>
  <c r="D1187" i="26"/>
  <c r="D1188" i="26"/>
  <c r="D1189" i="26"/>
  <c r="D1190" i="26"/>
  <c r="D1191" i="26"/>
  <c r="D1192" i="26"/>
  <c r="D1193" i="26"/>
  <c r="D1194" i="26"/>
  <c r="D1195" i="26"/>
  <c r="D1196" i="26"/>
  <c r="D1197" i="26"/>
  <c r="D1198" i="26"/>
  <c r="D1199" i="26"/>
  <c r="D1200" i="26"/>
  <c r="D1201" i="26"/>
  <c r="D1202" i="26"/>
  <c r="D1203" i="26"/>
  <c r="D1204" i="26"/>
  <c r="D1205" i="26"/>
  <c r="D1206" i="26"/>
  <c r="D1207" i="26"/>
  <c r="D1208" i="26"/>
  <c r="D1209" i="26"/>
  <c r="D1210" i="26"/>
  <c r="D1211" i="26"/>
  <c r="D1212" i="26"/>
  <c r="D1213" i="26"/>
  <c r="D1214" i="26"/>
  <c r="D1215" i="26"/>
  <c r="D1216" i="26"/>
  <c r="D1217" i="26"/>
  <c r="D1218" i="26"/>
  <c r="D1219" i="26"/>
  <c r="D1220" i="26"/>
  <c r="D1221" i="26"/>
  <c r="D1222" i="26"/>
  <c r="D1223" i="26"/>
  <c r="D1224" i="26"/>
  <c r="D1225" i="26"/>
  <c r="D1226" i="26"/>
  <c r="D1227" i="26"/>
  <c r="D1228" i="26"/>
  <c r="D1229" i="26"/>
  <c r="D1230" i="26"/>
  <c r="D1231" i="26"/>
  <c r="D1232" i="26"/>
  <c r="D1233" i="26"/>
  <c r="D1234" i="26"/>
  <c r="D1235" i="26"/>
  <c r="D1236" i="26"/>
  <c r="D1237" i="26"/>
  <c r="D1238" i="26"/>
  <c r="D1239" i="26"/>
  <c r="D1240" i="26"/>
  <c r="D1241" i="26"/>
  <c r="D1242" i="26"/>
  <c r="D1243" i="26"/>
  <c r="D1244" i="26"/>
  <c r="D1245" i="26"/>
  <c r="D1246" i="26"/>
  <c r="D1247" i="26"/>
  <c r="D1248" i="26"/>
  <c r="D1249" i="26"/>
  <c r="D1250" i="26"/>
  <c r="D1251" i="26"/>
  <c r="D1252" i="26"/>
  <c r="D1253" i="26"/>
  <c r="D1254" i="26"/>
  <c r="D1255" i="26"/>
  <c r="D1256" i="26"/>
  <c r="D1257" i="26"/>
  <c r="D1258" i="26"/>
  <c r="D1259" i="26"/>
  <c r="D1260" i="26"/>
  <c r="D1261" i="26"/>
  <c r="D1262" i="26"/>
  <c r="D1263" i="26"/>
  <c r="D1264" i="26"/>
  <c r="D1265" i="26"/>
  <c r="D1266" i="26"/>
  <c r="D1267" i="26"/>
  <c r="D1268" i="26"/>
  <c r="D1269" i="26"/>
  <c r="D1270" i="26"/>
  <c r="D1271" i="26"/>
  <c r="D1272" i="26"/>
  <c r="D1273" i="26"/>
  <c r="D1274" i="26"/>
  <c r="D1275" i="26"/>
  <c r="D1276" i="26"/>
  <c r="D1277" i="26"/>
  <c r="D1278" i="26"/>
  <c r="D1279" i="26"/>
  <c r="D1280" i="26"/>
  <c r="D1281" i="26"/>
  <c r="D1282" i="26"/>
  <c r="D1283" i="26"/>
  <c r="D1284" i="26"/>
  <c r="D1285" i="26"/>
  <c r="D1286" i="26"/>
  <c r="D1287" i="26"/>
  <c r="D1288" i="26"/>
  <c r="D1289" i="26"/>
  <c r="D1290" i="26"/>
  <c r="D1291" i="26"/>
  <c r="D1292" i="26"/>
  <c r="D1293" i="26"/>
  <c r="D1294" i="26"/>
  <c r="D1295" i="26"/>
  <c r="D1296" i="26"/>
  <c r="D1297" i="26"/>
  <c r="D1298" i="26"/>
  <c r="D1299" i="26"/>
  <c r="D1300" i="26"/>
  <c r="D1301" i="26"/>
  <c r="D1302" i="26"/>
  <c r="D1303" i="26"/>
  <c r="D1304" i="26"/>
  <c r="D1305" i="26"/>
  <c r="D1306" i="26"/>
  <c r="D1307" i="26"/>
  <c r="D1308" i="26"/>
  <c r="D1309" i="26"/>
  <c r="D1310" i="26"/>
  <c r="D1311" i="26"/>
  <c r="D1312" i="26"/>
  <c r="D1313" i="26"/>
  <c r="D1314" i="26"/>
  <c r="D1315" i="26"/>
  <c r="D1316" i="26"/>
  <c r="D1317" i="26"/>
  <c r="D1318" i="26"/>
  <c r="D1319" i="26"/>
  <c r="D1320" i="26"/>
  <c r="D1321" i="26"/>
  <c r="D1322" i="26"/>
  <c r="D1323" i="26"/>
  <c r="D1324" i="26"/>
  <c r="D1325" i="26"/>
  <c r="D1326" i="26"/>
  <c r="D1327" i="26"/>
  <c r="D1328" i="26"/>
  <c r="D1329" i="26"/>
  <c r="D1330" i="26"/>
  <c r="D1331" i="26"/>
  <c r="D1332" i="26"/>
  <c r="D1333" i="26"/>
  <c r="D1334" i="26"/>
  <c r="D1335" i="26"/>
  <c r="D1336" i="26"/>
  <c r="D1337" i="26"/>
  <c r="D1338" i="26"/>
  <c r="D1339" i="26"/>
  <c r="D1340" i="26"/>
  <c r="D1341" i="26"/>
  <c r="D1342" i="26"/>
  <c r="D1343" i="26"/>
  <c r="D1344" i="26"/>
  <c r="D1345" i="26"/>
  <c r="D1346" i="26"/>
  <c r="D1347" i="26"/>
  <c r="D1348" i="26"/>
  <c r="D1349" i="26"/>
  <c r="D1350" i="26"/>
  <c r="D1351" i="26"/>
  <c r="D1352" i="26"/>
  <c r="D1353" i="26"/>
  <c r="D1354" i="26"/>
  <c r="D1355" i="26"/>
  <c r="D1356" i="26"/>
  <c r="D1357" i="26"/>
  <c r="D1358" i="26"/>
  <c r="D1359" i="26"/>
  <c r="D1360" i="26"/>
  <c r="D1361" i="26"/>
  <c r="D1362" i="26"/>
  <c r="D1363" i="26"/>
  <c r="D1364" i="26"/>
  <c r="D1365" i="26"/>
  <c r="D1366" i="26"/>
  <c r="D1367" i="26"/>
  <c r="D1368" i="26"/>
  <c r="D1369" i="26"/>
  <c r="D1370" i="26"/>
  <c r="D1371" i="26"/>
  <c r="D1372" i="26"/>
  <c r="D1373" i="26"/>
  <c r="D1374" i="26"/>
  <c r="D1375" i="26"/>
  <c r="D1376" i="26"/>
  <c r="D1377" i="26"/>
  <c r="D1378" i="26"/>
  <c r="D1379" i="26"/>
  <c r="D1380" i="26"/>
  <c r="D1381" i="26"/>
  <c r="D1382" i="26"/>
  <c r="D1383" i="26"/>
  <c r="D1384" i="26"/>
  <c r="D1385" i="26"/>
  <c r="D1386" i="26"/>
  <c r="D1387" i="26"/>
  <c r="D1388" i="26"/>
  <c r="D1389" i="26"/>
  <c r="D1390" i="26"/>
  <c r="D1391" i="26"/>
  <c r="D1392" i="26"/>
  <c r="D1393" i="26"/>
  <c r="D1394" i="26"/>
  <c r="D1395" i="26"/>
  <c r="D1396" i="26"/>
  <c r="D1397" i="26"/>
  <c r="D1398" i="26"/>
  <c r="D1399" i="26"/>
  <c r="D1400" i="26"/>
  <c r="D1401" i="26"/>
  <c r="D1402" i="26"/>
  <c r="D1403" i="26"/>
  <c r="D1404" i="26"/>
  <c r="D1405" i="26"/>
  <c r="D1406" i="26"/>
  <c r="D1407" i="26"/>
  <c r="D1408" i="26"/>
  <c r="D1409" i="26"/>
  <c r="D1410" i="26"/>
  <c r="D1411" i="26"/>
  <c r="D1412" i="26"/>
  <c r="D1413" i="26"/>
  <c r="D1414" i="26"/>
  <c r="D1415" i="26"/>
  <c r="D1416" i="26"/>
  <c r="D1417" i="26"/>
  <c r="D1418" i="26"/>
  <c r="D1419" i="26"/>
  <c r="D1420" i="26"/>
  <c r="D1421" i="26"/>
  <c r="D1422" i="26"/>
  <c r="D1423" i="26"/>
  <c r="D1424" i="26"/>
  <c r="D1425" i="26"/>
  <c r="D1426" i="26"/>
  <c r="D1427" i="26"/>
  <c r="D1428" i="26"/>
  <c r="D1429" i="26"/>
  <c r="D1430" i="26"/>
  <c r="D1431" i="26"/>
  <c r="D1432" i="26"/>
  <c r="D1433" i="26"/>
  <c r="D1434" i="26"/>
  <c r="D1435" i="26"/>
  <c r="D1436" i="26"/>
  <c r="D1437" i="26"/>
  <c r="D1438" i="26"/>
  <c r="D1439" i="26"/>
  <c r="D1440" i="26"/>
  <c r="D1441" i="26"/>
  <c r="D1442" i="26"/>
  <c r="D1443" i="26"/>
  <c r="D1444" i="26"/>
  <c r="D1445" i="26"/>
  <c r="D1446" i="26"/>
  <c r="D1447" i="26"/>
  <c r="D1448" i="26"/>
  <c r="D1449" i="26"/>
  <c r="D1450" i="26"/>
  <c r="D1451" i="26"/>
  <c r="D1452" i="26"/>
  <c r="D1453" i="26"/>
  <c r="D1454" i="26"/>
  <c r="D1455" i="26"/>
  <c r="D1456" i="26"/>
  <c r="D1457" i="26"/>
  <c r="D1458" i="26"/>
  <c r="D1459" i="26"/>
  <c r="D1460" i="26"/>
  <c r="D1461" i="26"/>
  <c r="D1462" i="26"/>
  <c r="D1463" i="26"/>
  <c r="D1464" i="26"/>
  <c r="D1465" i="26"/>
  <c r="D1466" i="26"/>
  <c r="D1467" i="26"/>
  <c r="D1468" i="26"/>
  <c r="D1469" i="26"/>
  <c r="D1470" i="26"/>
  <c r="D1471" i="26"/>
  <c r="D1472" i="26"/>
  <c r="D1473" i="26"/>
  <c r="D1474" i="26"/>
  <c r="D1475" i="26"/>
  <c r="D1476" i="26"/>
  <c r="D1477" i="26"/>
  <c r="D1478" i="26"/>
  <c r="D1479" i="26"/>
  <c r="D1480" i="26"/>
  <c r="D1481" i="26"/>
  <c r="D1482" i="26"/>
  <c r="D1483" i="26"/>
  <c r="D1484" i="26"/>
  <c r="D1485" i="26"/>
  <c r="D1486" i="26"/>
  <c r="D1487" i="26"/>
  <c r="D1488" i="26"/>
  <c r="D1489" i="26"/>
  <c r="D1490" i="26"/>
  <c r="D1491" i="26"/>
  <c r="D1492" i="26"/>
  <c r="D1493" i="26"/>
  <c r="D1494" i="26"/>
  <c r="D1495" i="26"/>
  <c r="D1496" i="26"/>
  <c r="D1497" i="26"/>
  <c r="D1498" i="26"/>
  <c r="D1499" i="26"/>
  <c r="D1500" i="26"/>
  <c r="D1501" i="26"/>
  <c r="D1502" i="26"/>
  <c r="D1503" i="26"/>
  <c r="D1504" i="26"/>
  <c r="D1505" i="26"/>
  <c r="D1506" i="26"/>
  <c r="D1507" i="26"/>
  <c r="D1508" i="26"/>
  <c r="D1509" i="26"/>
  <c r="D1510" i="26"/>
  <c r="D1511" i="26"/>
  <c r="D1512" i="26"/>
  <c r="D1513" i="26"/>
  <c r="D1514" i="26"/>
  <c r="D1515" i="26"/>
  <c r="D1516" i="26"/>
  <c r="D1517" i="26"/>
  <c r="D1518" i="26"/>
  <c r="D1519" i="26"/>
  <c r="D1520" i="26"/>
  <c r="D1521" i="26"/>
  <c r="D1522" i="26"/>
  <c r="D1523" i="26"/>
  <c r="D1524" i="26"/>
  <c r="D1525" i="26"/>
  <c r="D1526" i="26"/>
  <c r="D1527" i="26"/>
  <c r="D1528" i="26"/>
  <c r="D1529" i="26"/>
  <c r="D1530" i="26"/>
  <c r="D1531" i="26"/>
  <c r="D1532" i="26"/>
  <c r="D1533" i="26"/>
  <c r="D1534" i="26"/>
  <c r="D1535" i="26"/>
  <c r="D1536" i="26"/>
  <c r="D1537" i="26"/>
  <c r="D1538" i="26"/>
  <c r="D1539" i="26"/>
  <c r="D1540" i="26"/>
  <c r="D1541" i="26"/>
  <c r="D1542" i="26"/>
  <c r="D1543" i="26"/>
  <c r="D1544" i="26"/>
  <c r="D1545" i="26"/>
  <c r="D1546" i="26"/>
  <c r="D1547" i="26"/>
  <c r="D1548" i="26"/>
  <c r="D1549" i="26"/>
  <c r="D1550" i="26"/>
  <c r="D1551" i="26"/>
  <c r="D1552" i="26"/>
  <c r="D1553" i="26"/>
  <c r="D1554" i="26"/>
  <c r="D1555" i="26"/>
  <c r="D1556" i="26"/>
  <c r="D1557" i="26"/>
  <c r="D1558" i="26"/>
  <c r="D1559" i="26"/>
  <c r="D1560" i="26"/>
  <c r="D1561" i="26"/>
  <c r="D1562" i="26"/>
  <c r="D1563" i="26"/>
  <c r="D1564" i="26"/>
  <c r="D1565" i="26"/>
  <c r="D1566" i="26"/>
  <c r="D1567" i="26"/>
  <c r="D1568" i="26"/>
  <c r="D1569" i="26"/>
  <c r="D1570" i="26"/>
  <c r="D1571" i="26"/>
  <c r="D1572" i="26"/>
  <c r="D1573" i="26"/>
  <c r="D1574" i="26"/>
  <c r="D1575" i="26"/>
  <c r="D1576" i="26"/>
  <c r="D1577" i="26"/>
  <c r="D1578" i="26"/>
  <c r="D1579" i="26"/>
  <c r="D1580" i="26"/>
  <c r="D1581" i="26"/>
  <c r="D1582" i="26"/>
  <c r="D1583" i="26"/>
  <c r="D1584" i="26"/>
  <c r="D1585" i="26"/>
  <c r="D1586" i="26"/>
  <c r="D1587" i="26"/>
  <c r="D1588" i="26"/>
  <c r="D1589" i="26"/>
  <c r="D1590" i="26"/>
  <c r="D1591" i="26"/>
  <c r="D1592" i="26"/>
  <c r="D1593" i="26"/>
  <c r="D1594" i="26"/>
  <c r="D1595" i="26"/>
  <c r="D1596" i="26"/>
  <c r="D1597" i="26"/>
  <c r="D1598" i="26"/>
  <c r="D1599" i="26"/>
  <c r="D1600" i="26"/>
  <c r="D1601" i="26"/>
  <c r="D1602" i="26"/>
  <c r="D1603" i="26"/>
  <c r="D1604" i="26"/>
  <c r="D1605" i="26"/>
  <c r="D1606" i="26"/>
  <c r="D1607" i="26"/>
  <c r="D1608" i="26"/>
  <c r="D1609" i="26"/>
  <c r="D1610" i="26"/>
  <c r="D1611" i="26"/>
  <c r="D1612" i="26"/>
  <c r="D1613" i="26"/>
  <c r="D1614" i="26"/>
  <c r="D1615" i="26"/>
  <c r="D1616" i="26"/>
  <c r="D1617" i="26"/>
  <c r="D1618" i="26"/>
  <c r="D1619" i="26"/>
  <c r="D1620" i="26"/>
  <c r="D1621" i="26"/>
  <c r="D1622" i="26"/>
  <c r="D1623" i="26"/>
  <c r="D1624" i="26"/>
  <c r="D1625" i="26"/>
  <c r="D1626" i="26"/>
  <c r="D1627" i="26"/>
  <c r="D1628" i="26"/>
  <c r="D1629" i="26"/>
  <c r="D1630" i="26"/>
  <c r="D1631" i="26"/>
  <c r="D1632" i="26"/>
  <c r="D1633" i="26"/>
  <c r="D1634" i="26"/>
  <c r="D1635" i="26"/>
  <c r="D1636" i="26"/>
  <c r="D1637" i="26"/>
  <c r="D1638" i="26"/>
  <c r="D1639" i="26"/>
  <c r="D1640" i="26"/>
  <c r="D1641" i="26"/>
  <c r="D1642" i="26"/>
  <c r="D1643" i="26"/>
  <c r="D1644" i="26"/>
  <c r="D1645" i="26"/>
  <c r="D1646" i="26"/>
  <c r="D1647" i="26"/>
  <c r="D1648" i="26"/>
  <c r="D1649" i="26"/>
  <c r="D1650" i="26"/>
  <c r="D1651" i="26"/>
  <c r="D1652" i="26"/>
  <c r="D1653" i="26"/>
  <c r="D1654" i="26"/>
  <c r="D1655" i="26"/>
  <c r="D1656" i="26"/>
  <c r="D1657" i="26"/>
  <c r="D1658" i="26"/>
  <c r="D1659" i="26"/>
  <c r="D1660" i="26"/>
  <c r="D1661" i="26"/>
  <c r="D1662" i="26"/>
  <c r="D1663" i="26"/>
  <c r="D1664" i="26"/>
  <c r="D1665" i="26"/>
  <c r="D1666" i="26"/>
  <c r="D1667" i="26"/>
  <c r="D1668" i="26"/>
  <c r="D1669" i="26"/>
  <c r="D1670" i="26"/>
  <c r="D1671" i="26"/>
  <c r="D1672" i="26"/>
  <c r="D1673" i="26"/>
  <c r="D1674" i="26"/>
  <c r="D1675" i="26"/>
  <c r="D1676" i="26"/>
  <c r="D1677" i="26"/>
  <c r="D1678" i="26"/>
  <c r="D1679" i="26"/>
  <c r="D1680" i="26"/>
  <c r="D1681" i="26"/>
  <c r="D1682" i="26"/>
  <c r="D1683" i="26"/>
  <c r="D1684" i="26"/>
  <c r="D1685" i="26"/>
  <c r="D1686" i="26"/>
  <c r="D1687" i="26"/>
  <c r="D1688" i="26"/>
  <c r="D1689" i="26"/>
  <c r="D1690" i="26"/>
  <c r="D1691" i="26"/>
  <c r="D1692" i="26"/>
  <c r="D1693" i="26"/>
  <c r="D1694" i="26"/>
  <c r="D1695" i="26"/>
  <c r="D1696" i="26"/>
  <c r="D1697" i="26"/>
  <c r="D1698" i="26"/>
  <c r="D1699" i="26"/>
  <c r="D1700" i="26"/>
  <c r="D1701" i="26"/>
  <c r="D1702" i="26"/>
  <c r="D1703" i="26"/>
  <c r="D1704" i="26"/>
  <c r="D1705" i="26"/>
  <c r="D1706" i="26"/>
  <c r="D1707" i="26"/>
  <c r="D1708" i="26"/>
  <c r="D1709" i="26"/>
  <c r="D1710" i="26"/>
  <c r="D1711" i="26"/>
  <c r="D1712" i="26"/>
  <c r="D1713" i="26"/>
  <c r="D1714" i="26"/>
  <c r="D1715" i="26"/>
  <c r="D1716" i="26"/>
  <c r="D1717" i="26"/>
  <c r="D1718" i="26"/>
  <c r="D1719" i="26"/>
  <c r="D1720" i="26"/>
  <c r="D1721" i="26"/>
  <c r="D1722" i="26"/>
  <c r="D1723" i="26"/>
  <c r="D1724" i="26"/>
  <c r="D1725" i="26"/>
  <c r="D1726" i="26"/>
  <c r="D1727" i="26"/>
  <c r="D1728" i="26"/>
  <c r="D1729" i="26"/>
  <c r="D1730" i="26"/>
  <c r="D1731" i="26"/>
  <c r="D1732" i="26"/>
  <c r="D1733" i="26"/>
  <c r="D1734" i="26"/>
  <c r="D1735" i="26"/>
  <c r="D1736" i="26"/>
  <c r="D1737" i="26"/>
  <c r="D1738" i="26"/>
  <c r="D1739" i="26"/>
  <c r="D1740" i="26"/>
  <c r="D1741" i="26"/>
  <c r="D1742" i="26"/>
  <c r="D1743" i="26"/>
  <c r="D1744" i="26"/>
  <c r="D1745" i="26"/>
  <c r="D1746" i="26"/>
  <c r="D1747" i="26"/>
  <c r="D1748" i="26"/>
  <c r="D1749" i="26"/>
  <c r="D1750" i="26"/>
  <c r="D1751" i="26"/>
  <c r="D1752" i="26"/>
  <c r="D1753" i="26"/>
  <c r="D1754" i="26"/>
  <c r="D1755" i="26"/>
  <c r="D1756" i="26"/>
  <c r="D1757" i="26"/>
  <c r="D1758" i="26"/>
  <c r="D1759" i="26"/>
  <c r="D1760" i="26"/>
  <c r="D1761" i="26"/>
  <c r="D1762" i="26"/>
  <c r="D1763" i="26"/>
  <c r="D1764" i="26"/>
  <c r="D1765" i="26"/>
  <c r="D1766" i="26"/>
  <c r="D1767" i="26"/>
  <c r="D1768" i="26"/>
  <c r="D1769" i="26"/>
  <c r="D1770" i="26"/>
  <c r="D1771" i="26"/>
  <c r="D1772" i="26"/>
  <c r="D1773" i="26"/>
  <c r="D1774" i="26"/>
  <c r="D1775" i="26"/>
  <c r="D1776" i="26"/>
  <c r="D1777" i="26"/>
  <c r="D1778" i="26"/>
  <c r="D1779" i="26"/>
  <c r="D1780" i="26"/>
  <c r="D1781" i="26"/>
  <c r="D1782" i="26"/>
  <c r="D1783" i="26"/>
  <c r="D1784" i="26"/>
  <c r="D1785" i="26"/>
  <c r="D1786" i="26"/>
  <c r="D1787" i="26"/>
  <c r="D1788" i="26"/>
  <c r="D1789" i="26"/>
  <c r="D1790" i="26"/>
  <c r="D1791" i="26"/>
  <c r="D1792" i="26"/>
  <c r="D1793" i="26"/>
  <c r="D1794" i="26"/>
  <c r="D1795" i="26"/>
  <c r="D1796" i="26"/>
  <c r="D1797" i="26"/>
  <c r="D1798" i="26"/>
  <c r="D1799" i="26"/>
  <c r="D1800" i="26"/>
  <c r="D1801" i="26"/>
  <c r="D1802" i="26"/>
  <c r="D1803" i="26"/>
  <c r="D1804" i="26"/>
  <c r="D1805" i="26"/>
  <c r="D1806" i="26"/>
  <c r="D1807" i="26"/>
  <c r="D1808" i="26"/>
  <c r="D1809" i="26"/>
  <c r="D1810" i="26"/>
  <c r="D1811" i="26"/>
  <c r="D1812" i="26"/>
  <c r="D1813" i="26"/>
  <c r="D1814" i="26"/>
  <c r="D1815" i="26"/>
  <c r="D1816" i="26"/>
  <c r="D1817" i="26"/>
  <c r="D1818" i="26"/>
  <c r="D1819" i="26"/>
  <c r="D1820" i="26"/>
  <c r="D1821" i="26"/>
  <c r="D1822" i="26"/>
  <c r="D1823" i="26"/>
  <c r="D1824" i="26"/>
  <c r="D1825" i="26"/>
  <c r="D1826" i="26"/>
  <c r="D1827" i="26"/>
  <c r="D1828" i="26"/>
  <c r="D1829" i="26"/>
  <c r="D1830" i="26"/>
  <c r="D1831" i="26"/>
  <c r="D1832" i="26"/>
  <c r="D1833" i="26"/>
  <c r="D1834" i="26"/>
  <c r="D1835" i="26"/>
  <c r="D1836" i="26"/>
  <c r="D1837" i="26"/>
  <c r="D1838" i="26"/>
  <c r="D1839" i="26"/>
  <c r="D1840" i="26"/>
  <c r="D1841" i="26"/>
  <c r="D1842" i="26"/>
  <c r="D1843" i="26"/>
  <c r="D1844" i="26"/>
  <c r="D1845" i="26"/>
  <c r="D1846" i="26"/>
  <c r="D1847" i="26"/>
  <c r="D1848" i="26"/>
  <c r="D1849" i="26"/>
  <c r="D1850" i="26"/>
  <c r="D1851" i="26"/>
  <c r="D1852" i="26"/>
  <c r="D1853" i="26"/>
  <c r="D1854" i="26"/>
  <c r="D1855" i="26"/>
  <c r="D1856" i="26"/>
  <c r="D1857" i="26"/>
  <c r="D1858" i="26"/>
  <c r="D1859" i="26"/>
  <c r="D1860" i="26"/>
  <c r="D1861" i="26"/>
  <c r="D1862" i="26"/>
  <c r="D1863" i="26"/>
  <c r="D1864" i="26"/>
  <c r="D1865" i="26"/>
  <c r="D1866" i="26"/>
  <c r="D1867" i="26"/>
  <c r="D1868" i="26"/>
  <c r="D1869" i="26"/>
  <c r="D1870" i="26"/>
  <c r="D1871" i="26"/>
  <c r="D1872" i="26"/>
  <c r="D1873" i="26"/>
  <c r="D1874" i="26"/>
  <c r="D1875" i="26"/>
  <c r="D1876" i="26"/>
  <c r="D1877" i="26"/>
  <c r="D1878" i="26"/>
  <c r="D1879" i="26"/>
  <c r="D1880" i="26"/>
  <c r="D1881" i="26"/>
  <c r="D1882" i="26"/>
  <c r="D1883" i="26"/>
  <c r="D1884" i="26"/>
  <c r="D1885" i="26"/>
  <c r="D1886" i="26"/>
  <c r="D1887" i="26"/>
  <c r="D1888" i="26"/>
  <c r="D1889" i="26"/>
  <c r="D1890" i="26"/>
  <c r="D1891" i="26"/>
  <c r="D1892" i="26"/>
  <c r="D1893" i="26"/>
  <c r="D1894" i="26"/>
  <c r="D1895" i="26"/>
  <c r="D1896" i="26"/>
  <c r="D1897" i="26"/>
  <c r="D1898" i="26"/>
  <c r="D1899" i="26"/>
  <c r="D1900" i="26"/>
  <c r="D1901" i="26"/>
  <c r="D1902" i="26"/>
  <c r="D1903" i="26"/>
  <c r="D1904" i="26"/>
  <c r="D1905" i="26"/>
  <c r="D1906" i="26"/>
  <c r="D1907" i="26"/>
  <c r="D1908" i="26"/>
  <c r="D1909" i="26"/>
  <c r="D1910" i="26"/>
  <c r="D1911" i="26"/>
  <c r="D1912" i="26"/>
  <c r="D1913" i="26"/>
  <c r="D1914" i="26"/>
  <c r="D1915" i="26"/>
  <c r="D1916" i="26"/>
  <c r="D1917" i="26"/>
  <c r="D1918" i="26"/>
  <c r="D1919" i="26"/>
  <c r="D1920" i="26"/>
  <c r="D1921" i="26"/>
  <c r="D1922" i="26"/>
  <c r="D1923" i="26"/>
  <c r="D1924" i="26"/>
  <c r="D1925" i="26"/>
  <c r="D1926" i="26"/>
  <c r="D1927" i="26"/>
  <c r="D1928" i="26"/>
  <c r="D1929" i="26"/>
  <c r="D1930" i="26"/>
  <c r="D1931" i="26"/>
  <c r="D1932" i="26"/>
  <c r="D1933" i="26"/>
  <c r="D1934" i="26"/>
  <c r="D1935" i="26"/>
  <c r="D1936" i="26"/>
  <c r="D1937" i="26"/>
  <c r="D1938" i="26"/>
  <c r="D1939" i="26"/>
  <c r="D1940" i="26"/>
  <c r="D1941" i="26"/>
  <c r="D1942" i="26"/>
  <c r="D1943" i="26"/>
  <c r="D1944" i="26"/>
  <c r="D1945" i="26"/>
  <c r="D1946" i="26"/>
  <c r="D1947" i="26"/>
  <c r="D1948" i="26"/>
  <c r="D1949" i="26"/>
  <c r="D1950" i="26"/>
  <c r="D1951" i="26"/>
  <c r="D1952" i="26"/>
  <c r="D1953" i="26"/>
  <c r="D1954" i="26"/>
  <c r="D1955" i="26"/>
  <c r="D1956" i="26"/>
  <c r="D1957" i="26"/>
  <c r="D1958" i="26"/>
  <c r="D1959" i="26"/>
  <c r="D1960" i="26"/>
  <c r="D1961" i="26"/>
  <c r="D1962" i="26"/>
  <c r="D1963" i="26"/>
  <c r="D1964" i="26"/>
  <c r="D1965" i="26"/>
  <c r="D1966" i="26"/>
  <c r="D1967" i="26"/>
  <c r="D1968" i="26"/>
  <c r="D1969" i="26"/>
  <c r="D1970" i="26"/>
  <c r="D1971" i="26"/>
  <c r="D1972" i="26"/>
  <c r="D1973" i="26"/>
  <c r="D1974" i="26"/>
  <c r="D1975" i="26"/>
  <c r="D1976" i="26"/>
  <c r="D1977" i="26"/>
  <c r="D1978" i="26"/>
  <c r="D1979" i="26"/>
  <c r="D1980" i="26"/>
  <c r="D1981" i="26"/>
  <c r="D1982" i="26"/>
  <c r="D1983" i="26"/>
  <c r="D1984" i="26"/>
  <c r="D1985" i="26"/>
  <c r="D1986" i="26"/>
  <c r="D1987" i="26"/>
  <c r="D1988" i="26"/>
  <c r="D1989" i="26"/>
  <c r="D1990" i="26"/>
  <c r="D1991" i="26"/>
  <c r="D1992" i="26"/>
  <c r="D1993" i="26"/>
  <c r="D1994" i="26"/>
  <c r="D1995" i="26"/>
  <c r="D1996" i="26"/>
  <c r="D1997" i="26"/>
  <c r="D1998" i="26"/>
  <c r="D1999" i="26"/>
  <c r="D2000" i="26"/>
  <c r="D2001" i="26"/>
  <c r="D2002" i="26"/>
  <c r="D2003" i="26"/>
  <c r="D2004" i="26"/>
  <c r="D2005" i="26"/>
  <c r="D2006" i="26"/>
  <c r="D2007" i="26"/>
  <c r="D2008" i="26"/>
  <c r="D2009" i="26"/>
  <c r="D2010" i="26"/>
  <c r="D2011" i="26"/>
  <c r="D2012" i="26"/>
  <c r="D2013" i="26"/>
  <c r="D2014" i="26"/>
  <c r="D2015" i="26"/>
  <c r="D2016" i="26"/>
  <c r="D2017" i="26"/>
  <c r="D2018" i="26"/>
  <c r="D2019" i="26"/>
  <c r="D2020" i="26"/>
  <c r="D2021" i="26"/>
  <c r="D2022" i="26"/>
  <c r="D2023" i="26"/>
  <c r="D2024" i="26"/>
  <c r="D2025" i="26"/>
  <c r="D2026" i="26"/>
  <c r="D2027" i="26"/>
  <c r="D2028" i="26"/>
  <c r="D2029" i="26"/>
  <c r="D2030" i="26"/>
  <c r="D2031" i="26"/>
  <c r="D2032" i="26"/>
  <c r="D2033" i="26"/>
  <c r="D2034" i="26"/>
  <c r="D2035" i="26"/>
  <c r="D2036" i="26"/>
  <c r="D2037" i="26"/>
  <c r="D2038" i="26"/>
  <c r="D2039" i="26"/>
  <c r="D2040" i="26"/>
  <c r="D2041" i="26"/>
  <c r="D2042" i="26"/>
  <c r="D2043" i="26"/>
  <c r="D2044" i="26"/>
  <c r="D2045" i="26"/>
  <c r="D2046" i="26"/>
  <c r="D2047" i="26"/>
  <c r="D2048" i="26"/>
  <c r="D2049" i="26"/>
  <c r="D2050" i="26"/>
  <c r="D2051" i="26"/>
  <c r="D2052" i="26"/>
  <c r="D2053" i="26"/>
  <c r="D2054" i="26"/>
  <c r="D2055" i="26"/>
  <c r="D2056" i="26"/>
  <c r="D2057" i="26"/>
  <c r="D2058" i="26"/>
  <c r="D2059" i="26"/>
  <c r="D2060" i="26"/>
  <c r="D2061" i="26"/>
  <c r="D2062" i="26"/>
  <c r="D2063" i="26"/>
  <c r="D2064" i="26"/>
  <c r="D2065" i="26"/>
  <c r="D2066" i="26"/>
  <c r="D2067" i="26"/>
  <c r="D2068" i="26"/>
  <c r="D2069" i="26"/>
  <c r="D2070" i="26"/>
  <c r="D2071" i="26"/>
  <c r="D2072" i="26"/>
  <c r="D2073" i="26"/>
  <c r="D2074" i="26"/>
  <c r="D2075" i="26"/>
  <c r="D2076" i="26"/>
  <c r="D2077" i="26"/>
  <c r="D2078" i="26"/>
  <c r="D2079" i="26"/>
  <c r="D2080" i="26"/>
  <c r="D2081" i="26"/>
  <c r="D2082" i="26"/>
  <c r="D2083" i="26"/>
  <c r="D2084" i="26"/>
  <c r="D2085" i="26"/>
  <c r="D2086" i="26"/>
  <c r="D2087" i="26"/>
  <c r="D2088" i="26"/>
  <c r="D2089" i="26"/>
  <c r="D2090" i="26"/>
  <c r="D2091" i="26"/>
  <c r="D2092" i="26"/>
  <c r="D2093" i="26"/>
  <c r="D2094" i="26"/>
  <c r="D2095" i="26"/>
  <c r="D2096" i="26"/>
  <c r="D2097" i="26"/>
  <c r="D2098" i="26"/>
  <c r="D2099" i="26"/>
  <c r="D2100" i="26"/>
  <c r="D2101" i="26"/>
  <c r="D2102" i="26"/>
  <c r="D2103" i="26"/>
  <c r="D2104" i="26"/>
  <c r="D2105" i="26"/>
  <c r="D2106" i="26"/>
  <c r="D2107" i="26"/>
  <c r="D2108" i="26"/>
  <c r="D2109" i="26"/>
  <c r="D2110" i="26"/>
  <c r="D2111" i="26"/>
  <c r="D2112" i="26"/>
  <c r="D2113" i="26"/>
  <c r="D2114" i="26"/>
  <c r="D2115" i="26"/>
  <c r="D2116" i="26"/>
  <c r="D2117" i="26"/>
  <c r="D2118" i="26"/>
  <c r="D2119" i="26"/>
  <c r="D2120" i="26"/>
  <c r="D2121" i="26"/>
  <c r="D2122" i="26"/>
  <c r="D2123" i="26"/>
  <c r="D2124" i="26"/>
  <c r="D2125" i="26"/>
  <c r="D2126" i="26"/>
  <c r="D2127" i="26"/>
  <c r="D2128" i="26"/>
  <c r="D2129" i="26"/>
  <c r="D2130" i="26"/>
  <c r="D2131" i="26"/>
  <c r="D2132" i="26"/>
  <c r="D2133" i="26"/>
  <c r="D2134" i="26"/>
  <c r="D2135" i="26"/>
  <c r="D2136" i="26"/>
  <c r="D2137" i="26"/>
  <c r="D2138" i="26"/>
  <c r="D2139" i="26"/>
  <c r="D2140" i="26"/>
  <c r="D2141" i="26"/>
  <c r="D2142" i="26"/>
  <c r="D2143" i="26"/>
  <c r="D2144" i="26"/>
  <c r="D2145" i="26"/>
  <c r="D2146" i="26"/>
  <c r="D2147" i="26"/>
  <c r="D2148" i="26"/>
  <c r="D2149" i="26"/>
  <c r="D2150" i="26"/>
  <c r="D2151" i="26"/>
  <c r="D2152" i="26"/>
  <c r="D2153" i="26"/>
  <c r="D2154" i="26"/>
  <c r="D2155" i="26"/>
  <c r="D2156" i="26"/>
  <c r="D2157" i="26"/>
  <c r="D2158" i="26"/>
  <c r="D2159" i="26"/>
  <c r="D2160" i="26"/>
  <c r="D2161" i="26"/>
  <c r="D2162" i="26"/>
  <c r="D2163" i="26"/>
  <c r="D2164" i="26"/>
  <c r="D2165" i="26"/>
  <c r="D2166" i="26"/>
  <c r="D2167" i="26"/>
  <c r="D2168" i="26"/>
  <c r="D2169" i="26"/>
  <c r="D2170" i="26"/>
  <c r="D2171" i="26"/>
  <c r="D2172" i="26"/>
  <c r="D2173" i="26"/>
  <c r="D2174" i="26"/>
  <c r="D2175" i="26"/>
  <c r="D2176" i="26"/>
  <c r="D2177" i="26"/>
  <c r="D2178" i="26"/>
  <c r="D2179" i="26"/>
  <c r="D2180" i="26"/>
  <c r="D2181" i="26"/>
  <c r="D2182" i="26"/>
  <c r="D2183" i="26"/>
  <c r="D2184" i="26"/>
  <c r="D2185" i="26"/>
  <c r="D2186" i="26"/>
  <c r="D2187" i="26"/>
  <c r="D2188" i="26"/>
  <c r="D2189" i="26"/>
  <c r="D2190" i="26"/>
  <c r="D2191" i="26"/>
  <c r="D2192" i="26"/>
  <c r="D2193" i="26"/>
  <c r="D2194" i="26"/>
  <c r="D2195" i="26"/>
  <c r="D2196" i="26"/>
  <c r="D2197" i="26"/>
  <c r="D2198" i="26"/>
  <c r="D2199" i="26"/>
  <c r="D2200" i="26"/>
  <c r="D2201" i="26"/>
  <c r="D2202" i="26"/>
  <c r="D2203" i="26"/>
  <c r="D2204" i="26"/>
  <c r="D2205" i="26"/>
  <c r="D2206" i="26"/>
  <c r="D2207" i="26"/>
  <c r="D2208" i="26"/>
  <c r="D2209" i="26"/>
  <c r="D2210" i="26"/>
  <c r="D2211" i="26"/>
  <c r="D2212" i="26"/>
  <c r="D2213" i="26"/>
  <c r="D2214" i="26"/>
  <c r="D2215" i="26"/>
  <c r="D2216" i="26"/>
  <c r="D2217" i="26"/>
  <c r="D2218" i="26"/>
  <c r="D2219" i="26"/>
  <c r="D2220" i="26"/>
  <c r="D2221" i="26"/>
  <c r="D2222" i="26"/>
  <c r="D2223" i="26"/>
  <c r="D2224" i="26"/>
  <c r="D2225" i="26"/>
  <c r="D2226" i="26"/>
  <c r="D2227" i="26"/>
  <c r="D2228" i="26"/>
  <c r="D2229" i="26"/>
  <c r="D2230" i="26"/>
  <c r="D2231" i="26"/>
  <c r="D2232" i="26"/>
  <c r="D2233" i="26"/>
  <c r="D2234" i="26"/>
  <c r="D2235" i="26"/>
  <c r="D2236" i="26"/>
  <c r="D2237" i="26"/>
  <c r="D2238" i="26"/>
  <c r="D2239" i="26"/>
  <c r="D2240" i="26"/>
  <c r="D2241" i="26"/>
  <c r="D2242" i="26"/>
  <c r="D2243" i="26"/>
  <c r="D2244" i="26"/>
  <c r="D2245" i="26"/>
  <c r="D2246" i="26"/>
  <c r="D2247" i="26"/>
  <c r="D2248" i="26"/>
  <c r="D2249" i="26"/>
  <c r="D2250" i="26"/>
  <c r="D2251" i="26"/>
  <c r="D2252" i="26"/>
  <c r="D2253" i="26"/>
  <c r="D2254" i="26"/>
  <c r="D2255" i="26"/>
  <c r="D2256" i="26"/>
  <c r="D2257" i="26"/>
  <c r="D2258" i="26"/>
  <c r="D2259" i="26"/>
  <c r="D2260" i="26"/>
  <c r="D2261" i="26"/>
  <c r="D2262" i="26"/>
  <c r="D2263" i="26"/>
  <c r="D2264" i="26"/>
  <c r="D2265" i="26"/>
  <c r="D2266" i="26"/>
  <c r="D2267" i="26"/>
  <c r="D2268" i="26"/>
  <c r="D2269" i="26"/>
  <c r="D2270" i="26"/>
  <c r="D2271" i="26"/>
  <c r="D2272" i="26"/>
  <c r="D2273" i="26"/>
  <c r="D2274" i="26"/>
  <c r="D2275" i="26"/>
  <c r="D2276" i="26"/>
  <c r="D2277" i="26"/>
  <c r="D2278" i="26"/>
  <c r="D2279" i="26"/>
  <c r="D2280" i="26"/>
  <c r="D2281" i="26"/>
  <c r="D2282" i="26"/>
  <c r="D2283" i="26"/>
  <c r="D2284" i="26"/>
  <c r="D2285" i="26"/>
  <c r="D2286" i="26"/>
  <c r="D2287" i="26"/>
  <c r="D2288" i="26"/>
  <c r="D2289" i="26"/>
  <c r="D2290" i="26"/>
  <c r="D2291" i="26"/>
  <c r="D2292" i="26"/>
  <c r="D2293" i="26"/>
  <c r="D2294" i="26"/>
  <c r="D2295" i="26"/>
  <c r="D2296" i="26"/>
  <c r="D2297" i="26"/>
  <c r="D2298" i="26"/>
  <c r="D2299" i="26"/>
  <c r="D2300" i="26"/>
  <c r="D2301" i="26"/>
  <c r="D2302" i="26"/>
  <c r="D2303" i="26"/>
  <c r="D2304" i="26"/>
  <c r="D2305" i="26"/>
  <c r="D2306" i="26"/>
  <c r="D2307" i="26"/>
  <c r="D2308" i="26"/>
  <c r="D2309" i="26"/>
  <c r="D2310" i="26"/>
  <c r="D2311" i="26"/>
  <c r="D2312" i="26"/>
  <c r="D2313" i="26"/>
  <c r="D2314" i="26"/>
  <c r="D2315" i="26"/>
  <c r="D2316" i="26"/>
  <c r="D2317" i="26"/>
  <c r="D2318" i="26"/>
  <c r="D2319" i="26"/>
  <c r="D2320" i="26"/>
  <c r="D2321" i="26"/>
  <c r="D2322" i="26"/>
  <c r="D2323" i="26"/>
  <c r="D2324" i="26"/>
  <c r="D2325" i="26"/>
  <c r="D2326" i="26"/>
  <c r="D2327" i="26"/>
  <c r="D2328" i="26"/>
  <c r="D2329" i="26"/>
  <c r="D2330" i="26"/>
  <c r="D2331" i="26"/>
  <c r="D2332" i="26"/>
  <c r="D2333" i="26"/>
  <c r="D2334" i="26"/>
  <c r="D2335" i="26"/>
  <c r="D2336" i="26"/>
  <c r="D2337" i="26"/>
  <c r="D2338" i="26"/>
  <c r="D2339" i="26"/>
  <c r="D2340" i="26"/>
  <c r="D2341" i="26"/>
  <c r="D2342" i="26"/>
  <c r="D2343" i="26"/>
  <c r="D2344" i="26"/>
  <c r="D2345" i="26"/>
  <c r="D2346" i="26"/>
  <c r="D2347" i="26"/>
  <c r="D2348" i="26"/>
  <c r="D2349" i="26"/>
  <c r="D2350" i="26"/>
  <c r="D2351" i="26"/>
  <c r="D2352" i="26"/>
  <c r="D2353" i="26"/>
  <c r="D2354" i="26"/>
  <c r="D2355" i="26"/>
  <c r="D2356" i="26"/>
  <c r="D2357" i="26"/>
  <c r="D2358" i="26"/>
  <c r="D2359" i="26"/>
  <c r="D2360" i="26"/>
  <c r="D2361" i="26"/>
  <c r="D2362" i="26"/>
  <c r="D2363" i="26"/>
  <c r="D2364" i="26"/>
  <c r="D2365" i="26"/>
  <c r="D2366" i="26"/>
  <c r="D2367" i="26"/>
  <c r="D2368" i="26"/>
  <c r="D2369" i="26"/>
  <c r="D2370" i="26"/>
  <c r="D2371" i="26"/>
  <c r="D2372" i="26"/>
  <c r="D2373" i="26"/>
  <c r="D2374" i="26"/>
  <c r="D2375" i="26"/>
  <c r="D2376" i="26"/>
  <c r="D2377" i="26"/>
  <c r="D2378" i="26"/>
  <c r="D2379" i="26"/>
  <c r="D2380" i="26"/>
  <c r="D2381" i="26"/>
  <c r="D2382" i="26"/>
  <c r="D2383" i="26"/>
  <c r="D2384" i="26"/>
  <c r="D2385" i="26"/>
  <c r="D2386" i="26"/>
  <c r="D2387" i="26"/>
  <c r="D2388" i="26"/>
  <c r="D2389" i="26"/>
  <c r="D2390" i="26"/>
  <c r="D2391" i="26"/>
  <c r="D2392" i="26"/>
  <c r="D2393" i="26"/>
  <c r="D2394" i="26"/>
  <c r="D2395" i="26"/>
  <c r="D2396" i="26"/>
  <c r="D2397" i="26"/>
  <c r="D2398" i="26"/>
  <c r="D2399" i="26"/>
  <c r="D2400" i="26"/>
  <c r="D2401" i="26"/>
  <c r="D2402" i="26"/>
  <c r="D2403" i="26"/>
  <c r="D2404" i="26"/>
  <c r="D2405" i="26"/>
  <c r="D2406" i="26"/>
  <c r="D2407" i="26"/>
  <c r="D2408" i="26"/>
  <c r="D2409" i="26"/>
  <c r="D2410" i="26"/>
  <c r="D2411" i="26"/>
  <c r="D2412" i="26"/>
  <c r="D2413" i="26"/>
  <c r="D2414" i="26"/>
  <c r="D2415" i="26"/>
  <c r="D2416" i="26"/>
  <c r="D2417" i="26"/>
  <c r="D2418" i="26"/>
  <c r="D2419" i="26"/>
  <c r="D2420" i="26"/>
  <c r="D2421" i="26"/>
  <c r="D2422" i="26"/>
  <c r="D2423" i="26"/>
  <c r="D2424" i="26"/>
  <c r="D2425" i="26"/>
  <c r="D2426" i="26"/>
  <c r="D2427" i="26"/>
  <c r="D2428" i="26"/>
  <c r="D2429" i="26"/>
  <c r="D2430" i="26"/>
  <c r="D2431" i="26"/>
  <c r="D2432" i="26"/>
  <c r="D2433" i="26"/>
  <c r="D2434" i="26"/>
  <c r="D2435" i="26"/>
  <c r="D2436" i="26"/>
  <c r="D2437" i="26"/>
  <c r="D2438" i="26"/>
  <c r="D2439" i="26"/>
  <c r="D2440" i="26"/>
  <c r="D2441" i="26"/>
  <c r="D2442" i="26"/>
  <c r="D2443" i="26"/>
  <c r="D2444" i="26"/>
  <c r="D2445" i="26"/>
  <c r="D2446" i="26"/>
  <c r="D2447" i="26"/>
  <c r="D2448" i="26"/>
  <c r="D2449" i="26"/>
  <c r="D2450" i="26"/>
  <c r="D2451" i="26"/>
  <c r="D2452" i="26"/>
  <c r="D2453" i="26"/>
  <c r="D2454" i="26"/>
  <c r="D2455" i="26"/>
  <c r="D2456" i="26"/>
  <c r="D2457" i="26"/>
  <c r="D2458" i="26"/>
  <c r="D2459" i="26"/>
  <c r="D2460" i="26"/>
  <c r="D2461" i="26"/>
  <c r="D2462" i="26"/>
  <c r="D2463" i="26"/>
  <c r="D2464" i="26"/>
  <c r="D2465" i="26"/>
  <c r="D2466" i="26"/>
  <c r="D2467" i="26"/>
  <c r="D2468" i="26"/>
  <c r="D2469" i="26"/>
  <c r="D2470" i="26"/>
  <c r="D2471" i="26"/>
  <c r="D2472" i="26"/>
  <c r="D2473" i="26"/>
  <c r="D2474" i="26"/>
  <c r="D2475" i="26"/>
  <c r="D2476" i="26"/>
  <c r="D2477" i="26"/>
  <c r="D2478" i="26"/>
  <c r="D2479" i="26"/>
  <c r="D2480" i="26"/>
  <c r="D2481" i="26"/>
  <c r="D2482" i="26"/>
  <c r="D2483" i="26"/>
  <c r="D2484" i="26"/>
  <c r="D2485" i="26"/>
  <c r="D2486" i="26"/>
  <c r="D2487" i="26"/>
  <c r="D2488" i="26"/>
  <c r="D2489" i="26"/>
  <c r="D2490" i="26"/>
  <c r="D2491" i="26"/>
  <c r="D2492" i="26"/>
  <c r="D2493" i="26"/>
  <c r="D2494" i="26"/>
  <c r="D2495" i="26"/>
  <c r="D2496" i="26"/>
  <c r="D2497" i="26"/>
  <c r="D2498" i="26"/>
  <c r="D2499" i="26"/>
  <c r="D2500" i="26"/>
  <c r="D2501" i="26"/>
  <c r="D2502" i="26"/>
  <c r="D2503" i="26"/>
  <c r="D2504" i="26"/>
  <c r="D2505" i="26"/>
  <c r="D2506" i="26"/>
  <c r="D2507" i="26"/>
  <c r="D2508" i="26"/>
  <c r="D2509" i="26"/>
  <c r="D2510" i="26"/>
  <c r="D2511" i="26"/>
  <c r="D2512" i="26"/>
  <c r="D2513" i="26"/>
  <c r="D2514" i="26"/>
  <c r="D2515" i="26"/>
  <c r="D2516" i="26"/>
  <c r="D2517" i="26"/>
  <c r="D2518" i="26"/>
  <c r="D2519" i="26"/>
  <c r="D2520" i="26"/>
  <c r="D2521" i="26"/>
  <c r="D2522" i="26"/>
  <c r="D2523" i="26"/>
  <c r="D2524" i="26"/>
  <c r="D2525" i="26"/>
  <c r="D2526" i="26"/>
  <c r="D2527" i="26"/>
  <c r="D2528" i="26"/>
  <c r="D2529" i="26"/>
  <c r="D2530" i="26"/>
  <c r="D2531" i="26"/>
  <c r="D2532" i="26"/>
  <c r="D2533" i="26"/>
  <c r="D2534" i="26"/>
  <c r="D2535" i="26"/>
  <c r="D2536" i="26"/>
  <c r="D2537" i="26"/>
  <c r="D2538" i="26"/>
  <c r="D2539" i="26"/>
  <c r="D2540" i="26"/>
  <c r="D2541" i="26"/>
  <c r="D2542" i="26"/>
  <c r="D2543" i="26"/>
  <c r="D2544" i="26"/>
  <c r="D2545" i="26"/>
  <c r="D2546" i="26"/>
  <c r="D2547" i="26"/>
  <c r="D2548" i="26"/>
  <c r="D2549" i="26"/>
  <c r="D2550" i="26"/>
  <c r="D2551" i="26"/>
  <c r="D2552" i="26"/>
  <c r="D2553" i="26"/>
  <c r="D2554" i="26"/>
  <c r="D2555" i="26"/>
  <c r="D2556" i="26"/>
  <c r="D2557" i="26"/>
  <c r="D2558" i="26"/>
  <c r="D2559" i="26"/>
  <c r="D2560" i="26"/>
  <c r="D2561" i="26"/>
  <c r="D2562" i="26"/>
  <c r="D2563" i="26"/>
  <c r="D2564" i="26"/>
  <c r="D2565" i="26"/>
  <c r="D2566" i="26"/>
  <c r="D2567" i="26"/>
  <c r="D2568" i="26"/>
  <c r="D2569" i="26"/>
  <c r="D2570" i="26"/>
  <c r="D2571" i="26"/>
  <c r="D2572" i="26"/>
  <c r="D2573" i="26"/>
  <c r="D2574" i="26"/>
  <c r="D2575" i="26"/>
  <c r="D2576" i="26"/>
  <c r="D2577" i="26"/>
  <c r="D2578" i="26"/>
  <c r="D2579" i="26"/>
  <c r="D2580" i="26"/>
  <c r="D2581" i="26"/>
  <c r="D2582" i="26"/>
  <c r="D2583" i="26"/>
  <c r="D2584" i="26"/>
  <c r="D2585" i="26"/>
  <c r="D2586" i="26"/>
  <c r="D2587" i="26"/>
  <c r="D2588" i="26"/>
  <c r="D2589" i="26"/>
  <c r="D2590" i="26"/>
  <c r="D2591" i="26"/>
  <c r="D2592" i="26"/>
  <c r="D2593" i="26"/>
  <c r="D2594" i="26"/>
  <c r="D2595" i="26"/>
  <c r="D2596" i="26"/>
  <c r="D2597" i="26"/>
  <c r="D2598" i="26"/>
  <c r="D2599" i="26"/>
  <c r="D2600" i="26"/>
  <c r="D2601" i="26"/>
  <c r="D2602" i="26"/>
  <c r="D2603" i="26"/>
  <c r="D2604" i="26"/>
  <c r="D2605" i="26"/>
  <c r="D2606" i="26"/>
  <c r="D2607" i="26"/>
  <c r="D2608" i="26"/>
  <c r="D2609" i="26"/>
  <c r="D2610" i="26"/>
  <c r="D2611" i="26"/>
  <c r="D2612" i="26"/>
  <c r="D2613" i="26"/>
  <c r="D2614" i="26"/>
  <c r="D2615" i="26"/>
  <c r="D2616" i="26"/>
  <c r="D2617" i="26"/>
  <c r="D2618" i="26"/>
  <c r="D2619" i="26"/>
  <c r="D2620" i="26"/>
  <c r="D2621" i="26"/>
  <c r="D2622" i="26"/>
  <c r="D2623" i="26"/>
  <c r="D2624" i="26"/>
  <c r="D2625" i="26"/>
  <c r="D2626" i="26"/>
  <c r="D2627" i="26"/>
  <c r="D2628" i="26"/>
  <c r="D2629" i="26"/>
  <c r="D2630" i="26"/>
  <c r="D2631" i="26"/>
  <c r="D2632" i="26"/>
  <c r="D2633" i="26"/>
  <c r="D2634" i="26"/>
  <c r="D2635" i="26"/>
  <c r="D2636" i="26"/>
  <c r="D2637" i="26"/>
  <c r="D2638" i="26"/>
  <c r="D2639" i="26"/>
  <c r="D2640" i="26"/>
  <c r="D2641" i="26"/>
  <c r="D2642" i="26"/>
  <c r="D2643" i="26"/>
  <c r="D2644" i="26"/>
  <c r="D2645" i="26"/>
  <c r="D2646" i="26"/>
  <c r="D2647" i="26"/>
  <c r="D2648" i="26"/>
  <c r="D2649" i="26"/>
  <c r="D2650" i="26"/>
  <c r="D2651" i="26"/>
  <c r="D2652" i="26"/>
  <c r="D2653" i="26"/>
  <c r="D2654" i="26"/>
  <c r="D2655" i="26"/>
  <c r="D2656" i="26"/>
  <c r="D2657" i="26"/>
  <c r="D2658" i="26"/>
  <c r="D2659" i="26"/>
  <c r="D2660" i="26"/>
  <c r="D2661" i="26"/>
  <c r="D2662" i="26"/>
  <c r="D2663" i="26"/>
  <c r="D2664" i="26"/>
  <c r="D2665" i="26"/>
  <c r="D2666" i="26"/>
  <c r="D2667" i="26"/>
  <c r="D2668" i="26"/>
  <c r="D2669" i="26"/>
  <c r="D2670" i="26"/>
  <c r="D2671" i="26"/>
  <c r="D2672" i="26"/>
  <c r="D2673" i="26"/>
  <c r="D2674" i="26"/>
  <c r="D2675" i="26"/>
  <c r="D2676" i="26"/>
  <c r="D2677" i="26"/>
  <c r="D2678" i="26"/>
  <c r="D2679" i="26"/>
  <c r="D2680" i="26"/>
  <c r="D2681" i="26"/>
  <c r="D2682" i="26"/>
  <c r="D2683" i="26"/>
  <c r="D2684" i="26"/>
  <c r="D2685" i="26"/>
  <c r="D2686" i="26"/>
  <c r="D2687" i="26"/>
  <c r="D2688" i="26"/>
  <c r="D2689" i="26"/>
  <c r="D2690" i="26"/>
  <c r="D2691" i="26"/>
  <c r="D2692" i="26"/>
  <c r="D2693" i="26"/>
  <c r="D2694" i="26"/>
  <c r="D2695" i="26"/>
  <c r="D2696" i="26"/>
  <c r="D2697" i="26"/>
  <c r="D2698" i="26"/>
  <c r="D2699" i="26"/>
  <c r="D2700" i="26"/>
  <c r="D2701" i="26"/>
  <c r="D2702" i="26"/>
  <c r="D2703" i="26"/>
  <c r="D2704" i="26"/>
  <c r="D2705" i="26"/>
  <c r="D2706" i="26"/>
  <c r="D2707" i="26"/>
  <c r="D2708" i="26"/>
  <c r="D2709" i="26"/>
  <c r="D2710" i="26"/>
  <c r="D2711" i="26"/>
  <c r="D2712" i="26"/>
  <c r="D2713" i="26"/>
  <c r="D2714" i="26"/>
  <c r="D2715" i="26"/>
  <c r="D2716" i="26"/>
  <c r="D2717" i="26"/>
  <c r="D2718" i="26"/>
  <c r="D2719" i="26"/>
  <c r="D2720" i="26"/>
  <c r="D2721" i="26"/>
  <c r="D2722" i="26"/>
  <c r="D2723" i="26"/>
  <c r="D2724" i="26"/>
  <c r="D2725" i="26"/>
  <c r="D2726" i="26"/>
  <c r="D2727" i="26"/>
  <c r="D2728" i="26"/>
  <c r="D2729" i="26"/>
  <c r="D2730" i="26"/>
  <c r="D2731" i="26"/>
  <c r="D2732" i="26"/>
  <c r="D2733" i="26"/>
  <c r="D2734" i="26"/>
  <c r="D2735" i="26"/>
  <c r="D2736" i="26"/>
  <c r="D2737" i="26"/>
  <c r="D2738" i="26"/>
  <c r="D2739" i="26"/>
  <c r="D2740" i="26"/>
  <c r="D2741" i="26"/>
  <c r="D2742" i="26"/>
  <c r="D2743" i="26"/>
  <c r="D2744" i="26"/>
  <c r="D2745" i="26"/>
  <c r="D2746" i="26"/>
  <c r="D2747" i="26"/>
  <c r="D2748" i="26"/>
  <c r="D2749" i="26"/>
  <c r="D2750" i="26"/>
  <c r="D2751" i="26"/>
  <c r="D2752" i="26"/>
  <c r="D2753" i="26"/>
  <c r="D2754" i="26"/>
  <c r="D2755" i="26"/>
  <c r="D2756" i="26"/>
  <c r="D2757" i="26"/>
  <c r="D2758" i="26"/>
  <c r="D2759" i="26"/>
  <c r="D2760" i="26"/>
  <c r="D2761" i="26"/>
  <c r="D2762" i="26"/>
  <c r="D2763" i="26"/>
  <c r="D2764" i="26"/>
  <c r="D2765" i="26"/>
  <c r="D2766" i="26"/>
  <c r="D2767" i="26"/>
  <c r="D2768" i="26"/>
  <c r="D2769" i="26"/>
  <c r="D2770" i="26"/>
  <c r="D2771" i="26"/>
  <c r="D2772" i="26"/>
  <c r="D2773" i="26"/>
  <c r="D2774" i="26"/>
  <c r="D2775" i="26"/>
  <c r="D2776" i="26"/>
  <c r="D2777" i="26"/>
  <c r="D2778" i="26"/>
  <c r="D2779" i="26"/>
  <c r="D2780" i="26"/>
  <c r="D2781" i="26"/>
  <c r="D2782" i="26"/>
  <c r="D2783" i="26"/>
  <c r="D2784" i="26"/>
  <c r="D2785" i="26"/>
  <c r="D2786" i="26"/>
  <c r="D2787" i="26"/>
  <c r="D2788" i="26"/>
  <c r="D2789" i="26"/>
  <c r="D2790" i="26"/>
  <c r="D2791" i="26"/>
  <c r="D2792" i="26"/>
  <c r="D2793" i="26"/>
  <c r="D2794" i="26"/>
  <c r="D2795" i="26"/>
  <c r="D2796" i="26"/>
  <c r="D2797" i="26"/>
  <c r="D2798" i="26"/>
  <c r="D2799" i="26"/>
  <c r="D2800" i="26"/>
  <c r="D2801" i="26"/>
  <c r="D2802" i="26"/>
  <c r="D2803" i="26"/>
  <c r="D2804" i="26"/>
  <c r="D2805" i="26"/>
  <c r="D2806" i="26"/>
  <c r="D2807" i="26"/>
  <c r="D2808" i="26"/>
  <c r="D2809" i="26"/>
  <c r="D2810" i="26"/>
  <c r="D2811" i="26"/>
  <c r="D2812" i="26"/>
  <c r="D2813" i="26"/>
  <c r="D2814" i="26"/>
  <c r="D2815" i="26"/>
  <c r="D2816" i="26"/>
  <c r="D2817" i="26"/>
  <c r="D2818" i="26"/>
  <c r="D2819" i="26"/>
  <c r="D2820" i="26"/>
  <c r="D2821" i="26"/>
  <c r="D2822" i="26"/>
  <c r="D2823" i="26"/>
  <c r="D2824" i="26"/>
  <c r="D2825" i="26"/>
  <c r="D2826" i="26"/>
  <c r="D2827" i="26"/>
  <c r="D2828" i="26"/>
  <c r="D2829" i="26"/>
  <c r="D2830" i="26"/>
  <c r="D2831" i="26"/>
  <c r="D2832" i="26"/>
  <c r="D2833" i="26"/>
  <c r="D2834" i="26"/>
  <c r="D2835" i="26"/>
  <c r="D2836" i="26"/>
  <c r="D2837" i="26"/>
  <c r="D2838" i="26"/>
  <c r="D2839" i="26"/>
  <c r="D2840" i="26"/>
  <c r="D2841" i="26"/>
  <c r="D2842" i="26"/>
  <c r="D2843" i="26"/>
  <c r="D2844" i="26"/>
  <c r="D2845" i="26"/>
  <c r="D2846" i="26"/>
  <c r="D2847" i="26"/>
  <c r="D2848" i="26"/>
  <c r="D2849" i="26"/>
  <c r="D2850" i="26"/>
  <c r="D2851" i="26"/>
  <c r="D2852" i="26"/>
  <c r="D2853" i="26"/>
  <c r="D2854" i="26"/>
  <c r="D2855" i="26"/>
  <c r="D2856" i="26"/>
  <c r="D2857" i="26"/>
  <c r="D2858" i="26"/>
  <c r="D2859" i="26"/>
  <c r="D2860" i="26"/>
  <c r="D2861" i="26"/>
  <c r="D2862" i="26"/>
  <c r="D2863" i="26"/>
  <c r="D2864" i="26"/>
  <c r="D2865" i="26"/>
  <c r="D2866" i="26"/>
  <c r="D2867" i="26"/>
  <c r="D2868" i="26"/>
  <c r="D2869" i="26"/>
  <c r="D2870" i="26"/>
  <c r="D2871" i="26"/>
  <c r="D2872" i="26"/>
  <c r="D2873" i="26"/>
  <c r="D2874" i="26"/>
  <c r="D2875" i="26"/>
  <c r="D2876" i="26"/>
  <c r="D2877" i="26"/>
  <c r="D2878" i="26"/>
  <c r="D2879" i="26"/>
  <c r="D2880" i="26"/>
  <c r="D2881" i="26"/>
  <c r="D2882" i="26"/>
  <c r="D2883" i="26"/>
  <c r="D2884" i="26"/>
  <c r="D2885" i="26"/>
  <c r="D2886" i="26"/>
  <c r="D2887" i="26"/>
  <c r="D2888" i="26"/>
  <c r="D2889" i="26"/>
  <c r="D2890" i="26"/>
  <c r="D2891" i="26"/>
  <c r="D2892" i="26"/>
  <c r="D2893" i="26"/>
  <c r="D2894" i="26"/>
  <c r="D2895" i="26"/>
  <c r="D2896" i="26"/>
  <c r="D2897" i="26"/>
  <c r="D2898" i="26"/>
  <c r="D2899" i="26"/>
  <c r="D2900" i="26"/>
  <c r="D2901" i="26"/>
  <c r="D2902" i="26"/>
  <c r="D2903" i="26"/>
  <c r="D2904" i="26"/>
  <c r="D2905" i="26"/>
  <c r="D2906" i="26"/>
  <c r="D2907" i="26"/>
  <c r="D2908" i="26"/>
  <c r="D2909" i="26"/>
  <c r="D2910" i="26"/>
  <c r="D2911" i="26"/>
  <c r="D2912" i="26"/>
  <c r="D2913" i="26"/>
  <c r="D2914" i="26"/>
  <c r="D2915" i="26"/>
  <c r="D2916" i="26"/>
  <c r="D2917" i="26"/>
  <c r="D2918" i="26"/>
  <c r="D2919" i="26"/>
  <c r="D2920" i="26"/>
  <c r="D2921" i="26"/>
  <c r="D2922" i="26"/>
  <c r="D2923" i="26"/>
  <c r="D2924" i="26"/>
  <c r="D2925" i="26"/>
  <c r="D2926" i="26"/>
  <c r="D2927" i="26"/>
  <c r="D2928" i="26"/>
  <c r="D2929" i="26"/>
  <c r="D2930" i="26"/>
  <c r="D2931" i="26"/>
  <c r="D2932" i="26"/>
  <c r="D2933" i="26"/>
  <c r="D2934" i="26"/>
  <c r="D2935" i="26"/>
  <c r="D2936" i="26"/>
  <c r="D2937" i="26"/>
  <c r="D2938" i="26"/>
  <c r="D2939" i="26"/>
  <c r="D2940" i="26"/>
  <c r="D2941" i="26"/>
  <c r="D2942" i="26"/>
  <c r="D2943" i="26"/>
  <c r="D2944" i="26"/>
  <c r="D2945" i="26"/>
  <c r="D2946" i="26"/>
  <c r="D2947" i="26"/>
  <c r="D2948" i="26"/>
  <c r="D2949" i="26"/>
  <c r="D2950" i="26"/>
  <c r="D2951" i="26"/>
  <c r="D2952" i="26"/>
  <c r="D2953" i="26"/>
  <c r="D2954" i="26"/>
  <c r="D2955" i="26"/>
  <c r="D2956" i="26"/>
  <c r="D2957" i="26"/>
  <c r="D2958" i="26"/>
  <c r="D2959" i="26"/>
  <c r="D2960" i="26"/>
  <c r="D2961" i="26"/>
  <c r="D2962" i="26"/>
  <c r="D2963" i="26"/>
  <c r="D2964" i="26"/>
  <c r="D2965" i="26"/>
  <c r="D2966" i="26"/>
  <c r="D2967" i="26"/>
  <c r="D2968" i="26"/>
  <c r="D2969" i="26"/>
  <c r="D2970" i="26"/>
  <c r="D2971" i="26"/>
  <c r="D2972" i="26"/>
  <c r="D2973" i="26"/>
  <c r="D2974" i="26"/>
  <c r="D2975" i="26"/>
  <c r="D2976" i="26"/>
  <c r="D2977" i="26"/>
  <c r="D2978" i="26"/>
  <c r="D2979" i="26"/>
  <c r="D2980" i="26"/>
  <c r="D2981" i="26"/>
  <c r="D2982" i="26"/>
  <c r="D2983" i="26"/>
  <c r="D2984" i="26"/>
  <c r="D2985" i="26"/>
  <c r="D2986" i="26"/>
  <c r="D2987" i="26"/>
  <c r="D2988" i="26"/>
  <c r="D2989" i="26"/>
  <c r="D2990" i="26"/>
  <c r="D2991" i="26"/>
  <c r="D2992" i="26"/>
  <c r="D2993" i="26"/>
  <c r="D2994" i="26"/>
  <c r="D2995" i="26"/>
  <c r="D2996" i="26"/>
  <c r="D2997" i="26"/>
  <c r="D2998" i="26"/>
  <c r="D2999" i="26"/>
  <c r="D3000" i="26"/>
  <c r="D3001" i="26"/>
  <c r="D3002" i="26"/>
  <c r="D3003" i="26"/>
  <c r="D3004" i="26"/>
  <c r="D3005" i="26"/>
  <c r="D3006" i="26"/>
  <c r="D3007" i="26"/>
  <c r="D3008" i="26"/>
  <c r="D3009" i="26"/>
  <c r="D3010" i="26"/>
  <c r="D3011" i="26"/>
  <c r="D3012" i="26"/>
  <c r="D3013" i="26"/>
  <c r="D3014" i="26"/>
  <c r="D3015" i="26"/>
  <c r="D3016" i="26"/>
  <c r="D3017" i="26"/>
  <c r="D3018" i="26"/>
  <c r="D3019" i="26"/>
  <c r="D3020" i="26"/>
  <c r="D3021" i="26"/>
  <c r="D3022" i="26"/>
  <c r="D3023" i="26"/>
  <c r="D3024" i="26"/>
  <c r="D3025" i="26"/>
  <c r="D3026" i="26"/>
  <c r="D3027" i="26"/>
  <c r="D3028" i="26"/>
  <c r="D3029" i="26"/>
  <c r="D3030" i="26"/>
  <c r="D3031" i="26"/>
  <c r="D3032" i="26"/>
  <c r="D3033" i="26"/>
  <c r="D3034" i="26"/>
  <c r="D3035" i="26"/>
  <c r="D3036" i="26"/>
  <c r="D3037" i="26"/>
  <c r="D3038" i="26"/>
  <c r="D3039" i="26"/>
  <c r="D3040" i="26"/>
  <c r="D3041" i="26"/>
  <c r="D3042" i="26"/>
  <c r="D3043" i="26"/>
  <c r="D3044" i="26"/>
  <c r="D3045" i="26"/>
  <c r="D3046" i="26"/>
  <c r="D3047" i="26"/>
  <c r="D3048" i="26"/>
  <c r="D3049" i="26"/>
  <c r="D3050" i="26"/>
  <c r="D3051" i="26"/>
  <c r="D3052" i="26"/>
  <c r="D3053" i="26"/>
  <c r="D3054" i="26"/>
  <c r="D3055" i="26"/>
  <c r="D3056" i="26"/>
  <c r="D3057" i="26"/>
  <c r="D3058" i="26"/>
  <c r="D3059" i="26"/>
  <c r="D3060" i="26"/>
  <c r="D3061" i="26"/>
  <c r="D3062" i="26"/>
  <c r="D3063" i="26"/>
  <c r="D3064" i="26"/>
  <c r="D3065" i="26"/>
  <c r="D3066" i="26"/>
  <c r="D3067" i="26"/>
  <c r="D3068" i="26"/>
  <c r="D3069" i="26"/>
  <c r="D3070" i="26"/>
  <c r="D3071" i="26"/>
  <c r="D3072" i="26"/>
  <c r="D3073" i="26"/>
  <c r="D3074" i="26"/>
  <c r="D3075" i="26"/>
  <c r="D3076" i="26"/>
  <c r="D3077" i="26"/>
  <c r="D3078" i="26"/>
  <c r="D3079" i="26"/>
  <c r="D3080" i="26"/>
  <c r="D3081" i="26"/>
  <c r="D3082" i="26"/>
  <c r="D3083" i="26"/>
  <c r="D3084" i="26"/>
  <c r="D3085" i="26"/>
  <c r="D3086" i="26"/>
  <c r="D3087" i="26"/>
  <c r="D3088" i="26"/>
  <c r="D3089" i="26"/>
  <c r="D3090" i="26"/>
  <c r="D3091" i="26"/>
  <c r="D3092" i="26"/>
  <c r="D3093" i="26"/>
  <c r="D3094" i="26"/>
  <c r="D3095" i="26"/>
  <c r="D3096" i="26"/>
  <c r="D3097" i="26"/>
  <c r="D3098" i="26"/>
  <c r="D3099" i="26"/>
  <c r="D3100" i="26"/>
  <c r="D3101" i="26"/>
  <c r="D3102" i="26"/>
  <c r="D3103" i="26"/>
  <c r="D3104" i="26"/>
  <c r="D3105" i="26"/>
  <c r="D3106" i="26"/>
  <c r="D3107" i="26"/>
  <c r="D3108" i="26"/>
  <c r="D3109" i="26"/>
  <c r="D3110" i="26"/>
  <c r="D3111" i="26"/>
  <c r="D3112" i="26"/>
  <c r="D3113" i="26"/>
  <c r="D3114" i="26"/>
  <c r="D3115" i="26"/>
  <c r="D3116" i="26"/>
  <c r="D3117" i="26"/>
  <c r="D3118" i="26"/>
  <c r="D3119" i="26"/>
  <c r="D3120" i="26"/>
  <c r="D3121" i="26"/>
  <c r="D3122" i="26"/>
  <c r="D3123" i="26"/>
  <c r="D3124" i="26"/>
  <c r="D3125" i="26"/>
  <c r="D3126" i="26"/>
  <c r="D3127" i="26"/>
  <c r="D3128" i="26"/>
  <c r="D3129" i="26"/>
  <c r="D3130" i="26"/>
  <c r="D3131" i="26"/>
  <c r="D3132" i="26"/>
  <c r="D3133" i="26"/>
  <c r="D3134" i="26"/>
  <c r="D3135" i="26"/>
  <c r="D3136" i="26"/>
  <c r="D3137" i="26"/>
  <c r="D3138" i="26"/>
  <c r="D3139" i="26"/>
  <c r="D3140" i="26"/>
  <c r="D3141" i="26"/>
  <c r="D3142" i="26"/>
  <c r="D3143" i="26"/>
  <c r="D3144" i="26"/>
  <c r="D3145" i="26"/>
  <c r="D3146" i="26"/>
  <c r="D3147" i="26"/>
  <c r="D3148" i="26"/>
  <c r="D3149" i="26"/>
  <c r="D3150" i="26"/>
  <c r="D3151" i="26"/>
  <c r="D3152" i="26"/>
  <c r="D3153" i="26"/>
  <c r="D3154" i="26"/>
  <c r="D3155" i="26"/>
  <c r="D3156" i="26"/>
  <c r="D3157" i="26"/>
  <c r="D3158" i="26"/>
  <c r="D3159" i="26"/>
  <c r="D3160" i="26"/>
  <c r="D3161" i="26"/>
  <c r="D3162" i="26"/>
  <c r="D3163" i="26"/>
  <c r="D3164" i="26"/>
  <c r="D3165" i="26"/>
  <c r="D3166" i="26"/>
  <c r="D3167" i="26"/>
  <c r="D3168" i="26"/>
  <c r="D3169" i="26"/>
  <c r="D3170" i="26"/>
  <c r="D3171" i="26"/>
  <c r="D3172" i="26"/>
  <c r="D3173" i="26"/>
  <c r="D3174" i="26"/>
  <c r="D3175" i="26"/>
  <c r="D3176" i="26"/>
  <c r="D3177" i="26"/>
  <c r="D3178" i="26"/>
  <c r="D3179" i="26"/>
  <c r="D3180" i="26"/>
  <c r="D3181" i="26"/>
  <c r="D3182" i="26"/>
  <c r="D3183" i="26"/>
  <c r="D3184" i="26"/>
  <c r="D3185" i="26"/>
  <c r="D3186" i="26"/>
  <c r="D3187" i="26"/>
  <c r="D3188" i="26"/>
  <c r="D3189" i="26"/>
  <c r="D3190" i="26"/>
  <c r="D3191" i="26"/>
  <c r="D3192" i="26"/>
  <c r="D3193" i="26"/>
  <c r="D3194" i="26"/>
  <c r="D3195" i="26"/>
  <c r="D3196" i="26"/>
  <c r="D3197" i="26"/>
  <c r="D3198" i="26"/>
  <c r="D3199" i="26"/>
  <c r="D3200" i="26"/>
  <c r="D3201" i="26"/>
  <c r="D3202" i="26"/>
  <c r="D3203" i="26"/>
  <c r="D3204" i="26"/>
  <c r="D3205" i="26"/>
  <c r="D3206" i="26"/>
  <c r="D3207" i="26"/>
  <c r="D3208" i="26"/>
  <c r="D3209" i="26"/>
  <c r="D3210" i="26"/>
  <c r="D3211" i="26"/>
  <c r="D3212" i="26"/>
  <c r="D3213" i="26"/>
  <c r="D3214" i="26"/>
  <c r="D3215" i="26"/>
  <c r="D3216" i="26"/>
  <c r="D3217" i="26"/>
  <c r="D3218" i="26"/>
  <c r="D3219" i="26"/>
  <c r="D3220" i="26"/>
  <c r="D3221" i="26"/>
  <c r="D3222" i="26"/>
  <c r="D3223" i="26"/>
  <c r="D3224" i="26"/>
  <c r="D3225" i="26"/>
  <c r="D3226" i="26"/>
  <c r="D3227" i="26"/>
  <c r="D3228" i="26"/>
  <c r="D3229" i="26"/>
  <c r="D3230" i="26"/>
  <c r="D3231" i="26"/>
  <c r="D3232" i="26"/>
  <c r="D3233" i="26"/>
  <c r="D3234" i="26"/>
  <c r="D3235" i="26"/>
  <c r="D3236" i="26"/>
  <c r="D3237" i="26"/>
  <c r="D3238" i="26"/>
  <c r="D3239" i="26"/>
  <c r="D3240" i="26"/>
  <c r="D3241" i="26"/>
  <c r="D3242" i="26"/>
  <c r="D3243" i="26"/>
  <c r="D3244" i="26"/>
  <c r="D3245" i="26"/>
  <c r="D3246" i="26"/>
  <c r="D3247" i="26"/>
  <c r="D3248" i="26"/>
  <c r="D3249" i="26"/>
  <c r="D3250" i="26"/>
  <c r="D3251" i="26"/>
  <c r="D3252" i="26"/>
  <c r="D3253" i="26"/>
  <c r="D3254" i="26"/>
  <c r="D3255" i="26"/>
  <c r="D3256" i="26"/>
  <c r="D3257" i="26"/>
  <c r="D3258" i="26"/>
  <c r="D3259" i="26"/>
  <c r="D3260" i="26"/>
  <c r="D3261" i="26"/>
  <c r="D3262" i="26"/>
  <c r="D3263" i="26"/>
  <c r="D3264" i="26"/>
  <c r="D3265" i="26"/>
  <c r="D3266" i="26"/>
  <c r="D3267" i="26"/>
  <c r="D3268" i="26"/>
  <c r="D3269" i="26"/>
  <c r="D3270" i="26"/>
  <c r="D3271" i="26"/>
  <c r="D3272" i="26"/>
  <c r="D3273" i="26"/>
  <c r="D3274" i="26"/>
  <c r="D3275" i="26"/>
  <c r="D3276" i="26"/>
  <c r="D3277" i="26"/>
  <c r="D3278" i="26"/>
  <c r="D3279" i="26"/>
  <c r="D3280" i="26"/>
  <c r="D3281" i="26"/>
  <c r="D3282" i="26"/>
  <c r="D3283" i="26"/>
  <c r="D3284" i="26"/>
  <c r="D3285" i="26"/>
  <c r="D3286" i="26"/>
  <c r="D3287" i="26"/>
  <c r="D3288" i="26"/>
  <c r="D3289" i="26"/>
  <c r="D3290" i="26"/>
  <c r="D3291" i="26"/>
  <c r="D3292" i="26"/>
  <c r="D3293" i="26"/>
  <c r="D3294" i="26"/>
  <c r="D3295" i="26"/>
  <c r="D3296" i="26"/>
  <c r="D3297" i="26"/>
  <c r="D3298" i="26"/>
  <c r="D3299" i="26"/>
  <c r="D3300" i="26"/>
  <c r="D3301" i="26"/>
  <c r="D3302" i="26"/>
  <c r="D3303" i="26"/>
  <c r="D3304" i="26"/>
  <c r="D3305" i="26"/>
  <c r="D3306" i="26"/>
  <c r="D3307" i="26"/>
  <c r="D3308" i="26"/>
  <c r="D3309" i="26"/>
  <c r="D3310" i="26"/>
  <c r="D3311" i="26"/>
  <c r="D3312" i="26"/>
  <c r="D3313" i="26"/>
  <c r="D3314" i="26"/>
  <c r="D3315" i="26"/>
  <c r="D3316" i="26"/>
  <c r="D3317" i="26"/>
  <c r="D3318" i="26"/>
  <c r="D3319" i="26"/>
  <c r="D3320" i="26"/>
  <c r="D3321" i="26"/>
  <c r="D3322" i="26"/>
  <c r="D3323" i="26"/>
  <c r="D3324" i="26"/>
  <c r="D3325" i="26"/>
  <c r="D3326" i="26"/>
  <c r="D3327" i="26"/>
  <c r="D3328" i="26"/>
  <c r="D3329" i="26"/>
  <c r="D3330" i="26"/>
  <c r="D3331" i="26"/>
  <c r="D3332" i="26"/>
  <c r="D3333" i="26"/>
  <c r="D3334" i="26"/>
  <c r="D3335" i="26"/>
  <c r="D3336" i="26"/>
  <c r="D3337" i="26"/>
  <c r="D3338" i="26"/>
  <c r="D3339" i="26"/>
  <c r="D3340" i="26"/>
  <c r="D3341" i="26"/>
  <c r="D3342" i="26"/>
  <c r="D3343" i="26"/>
  <c r="D3344" i="26"/>
  <c r="D3345" i="26"/>
  <c r="D3346" i="26"/>
  <c r="D3347" i="26"/>
  <c r="D3348" i="26"/>
  <c r="D3349" i="26"/>
  <c r="D3350" i="26"/>
  <c r="D3351" i="26"/>
  <c r="D3352" i="26"/>
  <c r="D3353" i="26"/>
  <c r="D3354" i="26"/>
  <c r="D3355" i="26"/>
  <c r="D3356" i="26"/>
  <c r="D3357" i="26"/>
  <c r="D3358" i="26"/>
  <c r="D3359" i="26"/>
  <c r="D3360" i="26"/>
  <c r="D3361" i="26"/>
  <c r="D3362" i="26"/>
  <c r="D3363" i="26"/>
  <c r="D3364" i="26"/>
  <c r="D3365" i="26"/>
  <c r="D3366" i="26"/>
  <c r="D3367" i="26"/>
  <c r="D3368" i="26"/>
  <c r="D3369" i="26"/>
  <c r="D3370" i="26"/>
  <c r="D3371" i="26"/>
  <c r="D3372" i="26"/>
  <c r="D3373" i="26"/>
  <c r="D3374" i="26"/>
  <c r="D3375" i="26"/>
  <c r="D3376" i="26"/>
  <c r="D3377" i="26"/>
  <c r="D3378" i="26"/>
  <c r="D3379" i="26"/>
  <c r="D3380" i="26"/>
  <c r="D3381" i="26"/>
  <c r="D3382" i="26"/>
  <c r="D3383" i="26"/>
  <c r="D3384" i="26"/>
  <c r="D3385" i="26"/>
  <c r="D3386" i="26"/>
  <c r="D3387" i="26"/>
  <c r="D3388" i="26"/>
  <c r="D3389" i="26"/>
  <c r="D3390" i="26"/>
  <c r="D3391" i="26"/>
  <c r="D3392" i="26"/>
  <c r="D3393" i="26"/>
  <c r="D3394" i="26"/>
  <c r="D3395" i="26"/>
  <c r="D3396" i="26"/>
  <c r="D3397" i="26"/>
  <c r="D3398" i="26"/>
  <c r="D3399" i="26"/>
  <c r="D3400" i="26"/>
  <c r="D3401" i="26"/>
  <c r="D3402" i="26"/>
  <c r="D3403" i="26"/>
  <c r="D3404" i="26"/>
  <c r="D3405" i="26"/>
  <c r="D3406" i="26"/>
  <c r="D3407" i="26"/>
  <c r="D3408" i="26"/>
  <c r="D3409" i="26"/>
  <c r="D3410" i="26"/>
  <c r="D3411" i="26"/>
  <c r="D3412" i="26"/>
  <c r="D3413" i="26"/>
  <c r="D3414" i="26"/>
  <c r="D3415" i="26"/>
  <c r="D3416" i="26"/>
  <c r="D3417" i="26"/>
  <c r="D3418" i="26"/>
  <c r="D3419" i="26"/>
  <c r="D3420" i="26"/>
  <c r="D3421" i="26"/>
  <c r="D3422" i="26"/>
  <c r="D3423" i="26"/>
  <c r="D3424" i="26"/>
  <c r="D3425" i="26"/>
  <c r="D3426" i="26"/>
  <c r="D3427" i="26"/>
  <c r="D3428" i="26"/>
  <c r="D3429" i="26"/>
  <c r="D3430" i="26"/>
  <c r="D3431" i="26"/>
  <c r="D3432" i="26"/>
  <c r="D3433" i="26"/>
  <c r="D3434" i="26"/>
  <c r="D3435" i="26"/>
  <c r="D3436" i="26"/>
  <c r="D3437" i="26"/>
  <c r="D3438" i="26"/>
  <c r="D3439" i="26"/>
  <c r="D3440" i="26"/>
  <c r="D3441" i="26"/>
  <c r="D3442" i="26"/>
  <c r="D3443" i="26"/>
  <c r="D3444" i="26"/>
  <c r="D3445" i="26"/>
  <c r="D3446" i="26"/>
  <c r="D3447" i="26"/>
  <c r="D3448" i="26"/>
  <c r="D3449" i="26"/>
  <c r="D3450" i="26"/>
  <c r="D3451" i="26"/>
  <c r="D3452" i="26"/>
  <c r="D3453" i="26"/>
  <c r="D3454" i="26"/>
  <c r="D3455" i="26"/>
  <c r="D3456" i="26"/>
  <c r="D3457" i="26"/>
  <c r="D3458" i="26"/>
  <c r="D3459" i="26"/>
  <c r="D3460" i="26"/>
  <c r="D3461" i="26"/>
  <c r="D3462" i="26"/>
  <c r="D3463" i="26"/>
  <c r="D3464" i="26"/>
  <c r="D3465" i="26"/>
  <c r="D3466" i="26"/>
  <c r="D3467" i="26"/>
  <c r="D3468" i="26"/>
  <c r="D3469" i="26"/>
  <c r="D3470" i="26"/>
  <c r="D3471" i="26"/>
  <c r="D3472" i="26"/>
  <c r="D3473" i="26"/>
  <c r="D3474" i="26"/>
  <c r="D3475" i="26"/>
  <c r="D3476" i="26"/>
  <c r="D3477" i="26"/>
  <c r="D3478" i="26"/>
  <c r="D3479" i="26"/>
  <c r="D3480" i="26"/>
  <c r="D3481" i="26"/>
  <c r="D3482" i="26"/>
  <c r="D3483" i="26"/>
  <c r="D3484" i="26"/>
  <c r="D3485" i="26"/>
  <c r="D3486" i="26"/>
  <c r="D3487" i="26"/>
  <c r="D3488" i="26"/>
  <c r="D3489" i="26"/>
  <c r="D3490" i="26"/>
  <c r="D3491" i="26"/>
  <c r="D3492" i="26"/>
  <c r="D3493" i="26"/>
  <c r="D3494" i="26"/>
  <c r="D3495" i="26"/>
  <c r="D3496" i="26"/>
  <c r="D3497" i="26"/>
  <c r="D3498" i="26"/>
  <c r="D3499" i="26"/>
  <c r="D3500" i="26"/>
  <c r="D3501" i="26"/>
  <c r="D3502" i="26"/>
  <c r="D3503" i="26"/>
  <c r="D3504" i="26"/>
  <c r="D3505" i="26"/>
  <c r="D3506" i="26"/>
  <c r="D3507" i="26"/>
  <c r="D3508" i="26"/>
  <c r="D3509" i="26"/>
  <c r="D3510" i="26"/>
  <c r="D3511" i="26"/>
  <c r="D3512" i="26"/>
  <c r="D3513" i="26"/>
  <c r="D3514" i="26"/>
  <c r="D3515" i="26"/>
  <c r="D3516" i="26"/>
  <c r="D3517" i="26"/>
  <c r="D3518" i="26"/>
  <c r="D3519" i="26"/>
  <c r="D3520" i="26"/>
  <c r="D3521" i="26"/>
  <c r="D3522" i="26"/>
  <c r="D3523" i="26"/>
  <c r="D3524" i="26"/>
  <c r="D3525" i="26"/>
  <c r="D3526" i="26"/>
  <c r="D3527" i="26"/>
  <c r="D3528" i="26"/>
  <c r="D3529" i="26"/>
  <c r="D3530" i="26"/>
  <c r="D3531" i="26"/>
  <c r="D3532" i="26"/>
  <c r="D3533" i="26"/>
  <c r="D3534" i="26"/>
  <c r="D3535" i="26"/>
  <c r="D3536" i="26"/>
  <c r="D3537" i="26"/>
  <c r="D3538" i="26"/>
  <c r="D3539" i="26"/>
  <c r="D3540" i="26"/>
  <c r="D3541" i="26"/>
  <c r="D3542" i="26"/>
  <c r="D3543" i="26"/>
  <c r="D3544" i="26"/>
  <c r="D3545" i="26"/>
  <c r="D3546" i="26"/>
  <c r="D3547" i="26"/>
  <c r="D3548" i="26"/>
  <c r="D3549" i="26"/>
  <c r="D3550" i="26"/>
  <c r="D3551" i="26"/>
  <c r="D3552" i="26"/>
  <c r="D3553" i="26"/>
  <c r="D3554" i="26"/>
  <c r="D3555" i="26"/>
  <c r="D3556" i="26"/>
  <c r="D3557" i="26"/>
  <c r="D3558" i="26"/>
  <c r="D3559" i="26"/>
  <c r="D3560" i="26"/>
  <c r="D3561" i="26"/>
  <c r="D3562" i="26"/>
  <c r="D3563" i="26"/>
  <c r="D3564" i="26"/>
  <c r="D3565" i="26"/>
  <c r="D3566" i="26"/>
  <c r="D3567" i="26"/>
  <c r="D3568" i="26"/>
  <c r="D3569" i="26"/>
  <c r="D3570" i="26"/>
  <c r="D3571" i="26"/>
  <c r="D3572" i="26"/>
  <c r="D3573" i="26"/>
  <c r="D3574" i="26"/>
  <c r="D3575" i="26"/>
  <c r="D3576" i="26"/>
  <c r="D3577" i="26"/>
  <c r="D3578" i="26"/>
  <c r="D3579" i="26"/>
  <c r="D3580" i="26"/>
  <c r="D3581" i="26"/>
  <c r="D3582" i="26"/>
  <c r="D3583" i="26"/>
  <c r="D3584" i="26"/>
  <c r="D3585" i="26"/>
  <c r="D3586" i="26"/>
  <c r="D3587" i="26"/>
  <c r="D3588" i="26"/>
  <c r="D3589" i="26"/>
  <c r="D3590" i="26"/>
  <c r="D3591" i="26"/>
  <c r="D3592" i="26"/>
  <c r="D3593" i="26"/>
  <c r="D3594" i="26"/>
  <c r="D3595" i="26"/>
  <c r="D3596" i="26"/>
  <c r="D3597" i="26"/>
  <c r="D3598" i="26"/>
  <c r="D3599" i="26"/>
  <c r="D3600" i="26"/>
  <c r="D3601" i="26"/>
  <c r="D3602" i="26"/>
  <c r="D3603" i="26"/>
  <c r="D3604" i="26"/>
  <c r="D3605" i="26"/>
  <c r="D3606" i="26"/>
  <c r="D3607" i="26"/>
  <c r="D3608" i="26"/>
  <c r="D3609" i="26"/>
  <c r="D3610" i="26"/>
  <c r="D3611" i="26"/>
  <c r="D3612" i="26"/>
  <c r="D3613" i="26"/>
  <c r="D3614" i="26"/>
  <c r="D3615" i="26"/>
  <c r="D3616" i="26"/>
  <c r="D3617" i="26"/>
  <c r="D3618" i="26"/>
  <c r="D3619" i="26"/>
  <c r="D3620" i="26"/>
  <c r="D3621" i="26"/>
  <c r="D3622" i="26"/>
  <c r="D3623" i="26"/>
  <c r="D3624" i="26"/>
  <c r="D3625" i="26"/>
  <c r="D3626" i="26"/>
  <c r="D3627" i="26"/>
  <c r="D3628" i="26"/>
  <c r="D3629" i="26"/>
  <c r="D3630" i="26"/>
  <c r="D3631" i="26"/>
  <c r="D3632" i="26"/>
  <c r="D3633" i="26"/>
  <c r="D3634" i="26"/>
  <c r="D3635" i="26"/>
  <c r="D3636" i="26"/>
  <c r="D3637" i="26"/>
  <c r="D3638" i="26"/>
  <c r="D3639" i="26"/>
  <c r="D3640" i="26"/>
  <c r="D3641" i="26"/>
  <c r="D3642" i="26"/>
  <c r="D3643" i="26"/>
  <c r="D3644" i="26"/>
  <c r="D3645" i="26"/>
  <c r="D3646" i="26"/>
  <c r="D3647" i="26"/>
  <c r="D3648" i="26"/>
  <c r="D3649" i="26"/>
  <c r="D3650" i="26"/>
  <c r="D3651" i="26"/>
  <c r="D3652" i="26"/>
  <c r="D3653" i="26"/>
  <c r="D3654" i="26"/>
  <c r="D3655" i="26"/>
  <c r="D3656" i="26"/>
  <c r="D3657" i="26"/>
  <c r="D3658" i="26"/>
  <c r="D3659" i="26"/>
  <c r="D3660" i="26"/>
  <c r="D3661" i="26"/>
  <c r="D3662" i="26"/>
  <c r="D3663" i="26"/>
  <c r="D3664" i="26"/>
  <c r="D3665" i="26"/>
  <c r="D3666" i="26"/>
  <c r="D3667" i="26"/>
  <c r="D3668" i="26"/>
  <c r="D3669" i="26"/>
  <c r="D3670" i="26"/>
  <c r="D3671" i="26"/>
  <c r="D3672" i="26"/>
  <c r="D3673" i="26"/>
  <c r="D3674" i="26"/>
  <c r="D3675" i="26"/>
  <c r="D3676" i="26"/>
  <c r="D3677" i="26"/>
  <c r="D3678" i="26"/>
  <c r="D3679" i="26"/>
  <c r="D3680" i="26"/>
  <c r="D3681" i="26"/>
  <c r="D3682" i="26"/>
  <c r="D3683" i="26"/>
  <c r="D3684" i="26"/>
  <c r="D3685" i="26"/>
  <c r="D3686" i="26"/>
  <c r="D3687" i="26"/>
  <c r="D3688" i="26"/>
  <c r="D3689" i="26"/>
  <c r="D3690" i="26"/>
  <c r="D3691" i="26"/>
  <c r="D3692" i="26"/>
  <c r="D3693" i="26"/>
  <c r="D3694" i="26"/>
  <c r="D3695" i="26"/>
  <c r="D3696" i="26"/>
  <c r="D3697" i="26"/>
  <c r="D3698" i="26"/>
  <c r="D3699" i="26"/>
  <c r="D3700" i="26"/>
  <c r="D3701" i="26"/>
  <c r="D3702" i="26"/>
  <c r="D3703" i="26"/>
  <c r="D3704" i="26"/>
  <c r="D3705" i="26"/>
  <c r="D3706" i="26"/>
  <c r="D3707" i="26"/>
  <c r="D3708" i="26"/>
  <c r="D3709" i="26"/>
  <c r="D3710" i="26"/>
  <c r="D3711" i="26"/>
  <c r="D3712" i="26"/>
  <c r="D3713" i="26"/>
  <c r="D3714" i="26"/>
  <c r="D3715" i="26"/>
  <c r="D3716" i="26"/>
  <c r="D3717" i="26"/>
  <c r="D3718" i="26"/>
  <c r="D3719" i="26"/>
  <c r="D3720" i="26"/>
  <c r="D3721" i="26"/>
  <c r="D3722" i="26"/>
  <c r="D3723" i="26"/>
  <c r="D3724" i="26"/>
  <c r="D3725" i="26"/>
  <c r="D3726" i="26"/>
  <c r="D3727" i="26"/>
  <c r="D3728" i="26"/>
  <c r="D3729" i="26"/>
  <c r="D3730" i="26"/>
  <c r="D3731" i="26"/>
  <c r="D3732" i="26"/>
  <c r="D3733" i="26"/>
  <c r="D3734" i="26"/>
  <c r="D3735" i="26"/>
  <c r="D3736" i="26"/>
  <c r="D3737" i="26"/>
  <c r="D3738" i="26"/>
  <c r="D3739" i="26"/>
  <c r="D3740" i="26"/>
  <c r="D3741" i="26"/>
  <c r="D3742" i="26"/>
  <c r="D3743" i="26"/>
  <c r="D3744" i="26"/>
  <c r="D3745" i="26"/>
  <c r="D3746" i="26"/>
  <c r="D3747" i="26"/>
  <c r="D3748" i="26"/>
  <c r="D3749" i="26"/>
  <c r="D3750" i="26"/>
  <c r="D3751" i="26"/>
  <c r="D3752" i="26"/>
  <c r="D3753" i="26"/>
  <c r="D3754" i="26"/>
  <c r="D3755" i="26"/>
  <c r="D3756" i="26"/>
  <c r="D3757" i="26"/>
  <c r="D3758" i="26"/>
  <c r="D3759" i="26"/>
  <c r="D3760" i="26"/>
  <c r="D3761" i="26"/>
  <c r="D3762" i="26"/>
  <c r="D3763" i="26"/>
  <c r="D3764" i="26"/>
  <c r="D3765" i="26"/>
  <c r="D3766" i="26"/>
  <c r="D3767" i="26"/>
  <c r="D3768" i="26"/>
  <c r="D3769" i="26"/>
  <c r="D3770" i="26"/>
  <c r="D3771" i="26"/>
  <c r="D3772" i="26"/>
  <c r="D3773" i="26"/>
  <c r="D3774" i="26"/>
  <c r="D3775" i="26"/>
  <c r="D3776" i="26"/>
  <c r="D3777" i="26"/>
  <c r="D3778" i="26"/>
  <c r="D3779" i="26"/>
  <c r="D3780" i="26"/>
  <c r="D3781" i="26"/>
  <c r="D3782" i="26"/>
  <c r="D3783" i="26"/>
  <c r="D3784" i="26"/>
  <c r="D3785" i="26"/>
  <c r="D3786" i="26"/>
  <c r="D3787" i="26"/>
  <c r="D3788" i="26"/>
  <c r="D3789" i="26"/>
  <c r="D3790" i="26"/>
  <c r="D3791" i="26"/>
  <c r="D3792" i="26"/>
  <c r="D3793" i="26"/>
  <c r="D3794" i="26"/>
  <c r="D3795" i="26"/>
  <c r="D3796" i="26"/>
  <c r="D3797" i="26"/>
  <c r="D3798" i="26"/>
  <c r="D3799" i="26"/>
  <c r="D3800" i="26"/>
  <c r="D3801" i="26"/>
  <c r="D3802" i="26"/>
  <c r="D3803" i="26"/>
  <c r="D3804" i="26"/>
  <c r="D3805" i="26"/>
  <c r="D3806" i="26"/>
  <c r="D3807" i="26"/>
  <c r="D3808" i="26"/>
  <c r="D3809" i="26"/>
  <c r="D3810" i="26"/>
  <c r="D3811" i="26"/>
  <c r="D3812" i="26"/>
  <c r="D3813" i="26"/>
  <c r="D3814" i="26"/>
  <c r="D3815" i="26"/>
  <c r="D3816" i="26"/>
  <c r="D3817" i="26"/>
  <c r="D3818" i="26"/>
  <c r="D3819" i="26"/>
  <c r="D3820" i="26"/>
  <c r="D3821" i="26"/>
  <c r="D3822" i="26"/>
  <c r="D3823" i="26"/>
  <c r="D3824" i="26"/>
  <c r="D3825" i="26"/>
  <c r="D3826" i="26"/>
  <c r="D3827" i="26"/>
  <c r="D3828" i="26"/>
  <c r="D3829" i="26"/>
  <c r="D3830" i="26"/>
  <c r="D3831" i="26"/>
  <c r="D3832" i="26"/>
  <c r="D3833" i="26"/>
  <c r="D3834" i="26"/>
  <c r="D3835" i="26"/>
  <c r="D3836" i="26"/>
  <c r="D3837" i="26"/>
  <c r="D3838" i="26"/>
  <c r="D3839" i="26"/>
  <c r="D3840" i="26"/>
  <c r="D3841" i="26"/>
  <c r="D3842" i="26"/>
  <c r="D3843" i="26"/>
  <c r="D3844" i="26"/>
  <c r="D3845" i="26"/>
  <c r="D3846" i="26"/>
  <c r="D3847" i="26"/>
  <c r="D3848" i="26"/>
  <c r="D3849" i="26"/>
  <c r="D3850" i="26"/>
  <c r="D3851" i="26"/>
  <c r="D3852" i="26"/>
  <c r="D3853" i="26"/>
  <c r="D3854" i="26"/>
  <c r="D3855" i="26"/>
  <c r="D3856" i="26"/>
  <c r="D3857" i="26"/>
  <c r="D3858" i="26"/>
  <c r="D3859" i="26"/>
  <c r="D3860" i="26"/>
  <c r="D3861" i="26"/>
  <c r="D3862" i="26"/>
  <c r="D3863" i="26"/>
  <c r="D3864" i="26"/>
  <c r="D3865" i="26"/>
  <c r="D3866" i="26"/>
  <c r="D3867" i="26"/>
  <c r="D3868" i="26"/>
  <c r="D3869" i="26"/>
  <c r="D3870" i="26"/>
  <c r="D3871" i="26"/>
  <c r="D3872" i="26"/>
  <c r="D3873" i="26"/>
  <c r="D3874" i="26"/>
  <c r="D3875" i="26"/>
  <c r="D3876" i="26"/>
  <c r="D3877" i="26"/>
  <c r="D3878" i="26"/>
  <c r="D3879" i="26"/>
  <c r="D3880" i="26"/>
  <c r="D3881" i="26"/>
  <c r="D3882" i="26"/>
  <c r="D3883" i="26"/>
  <c r="D3884" i="26"/>
  <c r="D3885" i="26"/>
  <c r="D3886" i="26"/>
  <c r="D3887" i="26"/>
  <c r="D3888" i="26"/>
  <c r="D3889" i="26"/>
  <c r="D3890" i="26"/>
  <c r="D3891" i="26"/>
  <c r="D3892" i="26"/>
  <c r="D3893" i="26"/>
  <c r="D3894" i="26"/>
  <c r="D3895" i="26"/>
  <c r="D3896" i="26"/>
  <c r="D3897" i="26"/>
  <c r="D3898" i="26"/>
  <c r="D3899" i="26"/>
  <c r="D3900" i="26"/>
  <c r="D3901" i="26"/>
  <c r="D3902" i="26"/>
  <c r="D3903" i="26"/>
  <c r="D3904" i="26"/>
  <c r="D3905" i="26"/>
  <c r="D3906" i="26"/>
  <c r="D3907" i="26"/>
  <c r="D3908" i="26"/>
  <c r="D3909" i="26"/>
  <c r="D3910" i="26"/>
  <c r="D3911" i="26"/>
  <c r="D3912" i="26"/>
  <c r="D3913" i="26"/>
  <c r="D3914" i="26"/>
  <c r="D3915" i="26"/>
  <c r="D3916" i="26"/>
  <c r="D3917" i="26"/>
  <c r="D3918" i="26"/>
  <c r="D3919" i="26"/>
  <c r="D3920" i="26"/>
  <c r="D3921" i="26"/>
  <c r="D3922" i="26"/>
  <c r="D3923" i="26"/>
  <c r="D3924" i="26"/>
  <c r="D3925" i="26"/>
  <c r="D3926" i="26"/>
  <c r="D3927" i="26"/>
  <c r="D3928" i="26"/>
  <c r="D3929" i="26"/>
  <c r="D3930" i="26"/>
  <c r="D3931" i="26"/>
  <c r="D3932" i="26"/>
  <c r="D3933" i="26"/>
  <c r="D3934" i="26"/>
  <c r="D3935" i="26"/>
  <c r="D3936" i="26"/>
  <c r="D3937" i="26"/>
  <c r="D3938" i="26"/>
  <c r="D3939" i="26"/>
  <c r="D3940" i="26"/>
  <c r="D3941" i="26"/>
  <c r="D3942" i="26"/>
  <c r="D3943" i="26"/>
  <c r="D3944" i="26"/>
  <c r="D3945" i="26"/>
  <c r="D3946" i="26"/>
  <c r="D3947" i="26"/>
  <c r="D3948" i="26"/>
  <c r="D3949" i="26"/>
  <c r="D3950" i="26"/>
  <c r="D3951" i="26"/>
  <c r="D3952" i="26"/>
  <c r="D3953" i="26"/>
  <c r="D3954" i="26"/>
  <c r="D3955" i="26"/>
  <c r="D3956" i="26"/>
  <c r="D3957" i="26"/>
  <c r="D3958" i="26"/>
  <c r="D3959" i="26"/>
  <c r="D3960" i="26"/>
  <c r="D3961" i="26"/>
  <c r="D3962" i="26"/>
  <c r="D3963" i="26"/>
  <c r="D3964" i="26"/>
  <c r="D3965" i="26"/>
  <c r="D3966" i="26"/>
  <c r="D3967" i="26"/>
  <c r="D3968" i="26"/>
  <c r="D3969" i="26"/>
  <c r="D3970" i="26"/>
  <c r="D3971" i="26"/>
  <c r="D3972" i="26"/>
  <c r="D3973" i="26"/>
  <c r="D3974" i="26"/>
  <c r="D3975" i="26"/>
  <c r="D3976" i="26"/>
  <c r="D3977" i="26"/>
  <c r="D3978" i="26"/>
  <c r="D3979" i="26"/>
  <c r="D3980" i="26"/>
  <c r="D3981" i="26"/>
  <c r="D3982" i="26"/>
  <c r="D3983" i="26"/>
  <c r="D3984" i="26"/>
  <c r="D3985" i="26"/>
  <c r="D3986" i="26"/>
  <c r="D3987" i="26"/>
  <c r="D3988" i="26"/>
  <c r="D3989" i="26"/>
  <c r="D3990" i="26"/>
  <c r="D3991" i="26"/>
  <c r="D3992" i="26"/>
  <c r="D3993" i="26"/>
  <c r="D3994" i="26"/>
  <c r="D3995" i="26"/>
  <c r="D3996" i="26"/>
  <c r="D3997" i="26"/>
  <c r="D3998" i="26"/>
  <c r="D3999" i="26"/>
  <c r="D4000" i="26"/>
  <c r="D4001" i="26"/>
  <c r="D4002" i="26"/>
  <c r="D4003" i="26"/>
  <c r="D4004" i="26"/>
  <c r="D4005" i="26"/>
  <c r="D4006" i="26"/>
  <c r="D4007" i="26"/>
  <c r="D4008" i="26"/>
  <c r="D4009" i="26"/>
  <c r="D4010" i="26"/>
  <c r="D4011" i="26"/>
  <c r="D4012" i="26"/>
  <c r="D4013" i="26"/>
  <c r="D4014" i="26"/>
  <c r="D4015" i="26"/>
  <c r="D4016" i="26"/>
  <c r="D4017" i="26"/>
  <c r="D4018" i="26"/>
  <c r="D4019" i="26"/>
  <c r="D4020" i="26"/>
  <c r="D4021" i="26"/>
  <c r="D4022" i="26"/>
  <c r="D4023" i="26"/>
  <c r="D4024" i="26"/>
  <c r="D4025" i="26"/>
  <c r="D4026" i="26"/>
  <c r="D4027" i="26"/>
  <c r="D4028" i="26"/>
  <c r="D4029" i="26"/>
  <c r="D4030" i="26"/>
  <c r="D4031" i="26"/>
  <c r="D4032" i="26"/>
  <c r="D4033" i="26"/>
  <c r="D4034" i="26"/>
  <c r="D4035" i="26"/>
  <c r="D4036" i="26"/>
  <c r="D4037" i="26"/>
  <c r="D4038" i="26"/>
  <c r="D4039" i="26"/>
  <c r="D4040" i="26"/>
  <c r="D4041" i="26"/>
  <c r="D4042" i="26"/>
  <c r="D4043" i="26"/>
  <c r="D4044" i="26"/>
  <c r="D4045" i="26"/>
  <c r="D4046" i="26"/>
  <c r="D4047" i="26"/>
  <c r="D4048" i="26"/>
  <c r="D4049" i="26"/>
  <c r="D4050" i="26"/>
  <c r="D4051" i="26"/>
  <c r="D4052" i="26"/>
  <c r="D4053" i="26"/>
  <c r="D4054" i="26"/>
  <c r="D4055" i="26"/>
  <c r="D4056" i="26"/>
  <c r="D4057" i="26"/>
  <c r="D4058" i="26"/>
  <c r="D4059" i="26"/>
  <c r="D4060" i="26"/>
  <c r="D4061" i="26"/>
  <c r="D4062" i="26"/>
  <c r="D4063" i="26"/>
  <c r="D4064" i="26"/>
  <c r="D4065" i="26"/>
  <c r="D4066" i="26"/>
  <c r="D4067" i="26"/>
  <c r="D4068" i="26"/>
  <c r="D4069" i="26"/>
  <c r="D4070" i="26"/>
  <c r="D4071" i="26"/>
  <c r="D4072" i="26"/>
  <c r="D4073" i="26"/>
  <c r="D4074" i="26"/>
  <c r="D4075" i="26"/>
  <c r="D4076" i="26"/>
  <c r="D4077" i="26"/>
  <c r="D4078" i="26"/>
  <c r="D4079" i="26"/>
  <c r="D4080" i="26"/>
  <c r="D4081" i="26"/>
  <c r="D4082" i="26"/>
  <c r="D4083" i="26"/>
  <c r="D4084" i="26"/>
  <c r="D4085" i="26"/>
  <c r="D4086" i="26"/>
  <c r="D4087" i="26"/>
  <c r="D4088" i="26"/>
  <c r="D4089" i="26"/>
  <c r="D4090" i="26"/>
  <c r="D4091" i="26"/>
  <c r="D4092" i="26"/>
  <c r="D4093" i="26"/>
  <c r="D4094" i="26"/>
  <c r="D4095" i="26"/>
  <c r="D4096" i="26"/>
  <c r="D4097" i="26"/>
  <c r="D4098" i="26"/>
  <c r="D4099" i="26"/>
  <c r="D4100" i="26"/>
  <c r="D4101" i="26"/>
  <c r="D4102" i="26"/>
  <c r="D4103" i="26"/>
  <c r="D4104" i="26"/>
  <c r="D4105" i="26"/>
  <c r="D4106" i="26"/>
  <c r="D4107" i="26"/>
  <c r="D4108" i="26"/>
  <c r="D4109" i="26"/>
  <c r="D4110" i="26"/>
  <c r="D4111" i="26"/>
  <c r="D4112" i="26"/>
  <c r="D4113" i="26"/>
  <c r="D4114" i="26"/>
  <c r="D4115" i="26"/>
  <c r="D4116" i="26"/>
  <c r="D4117" i="26"/>
  <c r="D4118" i="26"/>
  <c r="D4119" i="26"/>
  <c r="D4120" i="26"/>
  <c r="D4121" i="26"/>
  <c r="D4122" i="26"/>
  <c r="D4123" i="26"/>
  <c r="D4124" i="26"/>
  <c r="D4125" i="26"/>
  <c r="D4126" i="26"/>
  <c r="D4127" i="26"/>
  <c r="D4128" i="26"/>
  <c r="D4129" i="26"/>
  <c r="D4130" i="26"/>
  <c r="D4131" i="26"/>
  <c r="D4132" i="26"/>
  <c r="D4133" i="26"/>
  <c r="D4134" i="26"/>
  <c r="D4135" i="26"/>
  <c r="D4136" i="26"/>
  <c r="D4137" i="26"/>
  <c r="D4138" i="26"/>
  <c r="D4139" i="26"/>
  <c r="D4140" i="26"/>
  <c r="D4141" i="26"/>
  <c r="D4142" i="26"/>
  <c r="D4143" i="26"/>
  <c r="D4144" i="26"/>
  <c r="D4145" i="26"/>
  <c r="D4146" i="26"/>
  <c r="D4147" i="26"/>
  <c r="D4148" i="26"/>
  <c r="D4149" i="26"/>
  <c r="D4150" i="26"/>
  <c r="D4151" i="26"/>
  <c r="D4152" i="26"/>
  <c r="D4153" i="26"/>
  <c r="D4154" i="26"/>
  <c r="D4155" i="26"/>
  <c r="D4156" i="26"/>
  <c r="D4157" i="26"/>
  <c r="D4158" i="26"/>
  <c r="D4159" i="26"/>
  <c r="D4160" i="26"/>
  <c r="D4161" i="26"/>
  <c r="D4162" i="26"/>
  <c r="D4163" i="26"/>
  <c r="D4164" i="26"/>
  <c r="D4165" i="26"/>
  <c r="D4166" i="26"/>
  <c r="D4167" i="26"/>
  <c r="D4168" i="26"/>
  <c r="D4169" i="26"/>
  <c r="D4170" i="26"/>
  <c r="D4171" i="26"/>
  <c r="D4172" i="26"/>
  <c r="D4173" i="26"/>
  <c r="D4174" i="26"/>
  <c r="D4175" i="26"/>
  <c r="D4176" i="26"/>
  <c r="D4177" i="26"/>
  <c r="D4178" i="26"/>
  <c r="D3" i="26"/>
  <c r="D4" i="26"/>
  <c r="D5" i="26"/>
  <c r="J6" i="13"/>
  <c r="L17" i="13"/>
  <c r="J19" i="13"/>
  <c r="G3797" i="21"/>
  <c r="G3798" i="21"/>
  <c r="G3799" i="21"/>
  <c r="G3460" i="21"/>
  <c r="G3800" i="21"/>
  <c r="G3461" i="21"/>
  <c r="G3462" i="21"/>
  <c r="G3801" i="21"/>
  <c r="G3802" i="21"/>
  <c r="G3803" i="21"/>
  <c r="G3804" i="21"/>
  <c r="G3432" i="21"/>
  <c r="G3463" i="21"/>
  <c r="G3805" i="21"/>
  <c r="G3368" i="21"/>
  <c r="G3336" i="21"/>
  <c r="G3369" i="21"/>
  <c r="G3392" i="21"/>
  <c r="G3464" i="21"/>
  <c r="G3465" i="21"/>
  <c r="G3337" i="21"/>
  <c r="G3806" i="21"/>
  <c r="G3807" i="21"/>
  <c r="G3808" i="21"/>
  <c r="G3809" i="21"/>
  <c r="G3393" i="21"/>
  <c r="G3810" i="21"/>
  <c r="G3811" i="21"/>
  <c r="G3370" i="21"/>
  <c r="G3466" i="21"/>
  <c r="G3467" i="21"/>
  <c r="G3468" i="21"/>
  <c r="G3812" i="21"/>
  <c r="G3433" i="21"/>
  <c r="G3469" i="21"/>
  <c r="G3470" i="21"/>
  <c r="G3371" i="21"/>
  <c r="G3813" i="21"/>
  <c r="G3471" i="21"/>
  <c r="G3472" i="21"/>
  <c r="G3814" i="21"/>
  <c r="G3473" i="21"/>
  <c r="G3815" i="21"/>
  <c r="G3474" i="21"/>
  <c r="G3816" i="21"/>
  <c r="G3328" i="21"/>
  <c r="G3351" i="21"/>
  <c r="G3372" i="21"/>
  <c r="G3817" i="21"/>
  <c r="G3338" i="21"/>
  <c r="G3373" i="21"/>
  <c r="G3475" i="21"/>
  <c r="G3339" i="21"/>
  <c r="G3476" i="21"/>
  <c r="G3477" i="21"/>
  <c r="G3478" i="21"/>
  <c r="G3479" i="21"/>
  <c r="G3394" i="21"/>
  <c r="G3818" i="21"/>
  <c r="G3480" i="21"/>
  <c r="G3481" i="21"/>
  <c r="G3340" i="21"/>
  <c r="G3395" i="21"/>
  <c r="G3482" i="21"/>
  <c r="G3483" i="21"/>
  <c r="G3374" i="21"/>
  <c r="G3819" i="21"/>
  <c r="G3484" i="21"/>
  <c r="G3485" i="21"/>
  <c r="G3486" i="21"/>
  <c r="G3820" i="21"/>
  <c r="G3375" i="21"/>
  <c r="G3821" i="21"/>
  <c r="G3822" i="21"/>
  <c r="G3823" i="21"/>
  <c r="G3824" i="21"/>
  <c r="G3487" i="21"/>
  <c r="G3825" i="21"/>
  <c r="G3488" i="21"/>
  <c r="G3341" i="21"/>
  <c r="G3826" i="21"/>
  <c r="G3489" i="21"/>
  <c r="G3376" i="21"/>
  <c r="G3490" i="21"/>
  <c r="G3413" i="21"/>
  <c r="G3827" i="21"/>
  <c r="G3396" i="21"/>
  <c r="G3828" i="21"/>
  <c r="G3377" i="21"/>
  <c r="G3829" i="21"/>
  <c r="G3830" i="21"/>
  <c r="G3491" i="21"/>
  <c r="G3831" i="21"/>
  <c r="G3492" i="21"/>
  <c r="G3378" i="21"/>
  <c r="G3493" i="21"/>
  <c r="G3494" i="21"/>
  <c r="G3832" i="21"/>
  <c r="G3833" i="21"/>
  <c r="G3495" i="21"/>
  <c r="G3496" i="21"/>
  <c r="G3834" i="21"/>
  <c r="G3835" i="21"/>
  <c r="G3497" i="21"/>
  <c r="G3352" i="21"/>
  <c r="G3836" i="21"/>
  <c r="G3498" i="21"/>
  <c r="G3499" i="21"/>
  <c r="G3500" i="21"/>
  <c r="G3501" i="21"/>
  <c r="G3353" i="21"/>
  <c r="G3837" i="21"/>
  <c r="G3434" i="21"/>
  <c r="G3435" i="21"/>
  <c r="G3838" i="21"/>
  <c r="G3839" i="21"/>
  <c r="G3840" i="21"/>
  <c r="G3841" i="21"/>
  <c r="G3364" i="21"/>
  <c r="G3502" i="21"/>
  <c r="G3842" i="21"/>
  <c r="G3843" i="21"/>
  <c r="G3503" i="21"/>
  <c r="G3844" i="21"/>
  <c r="G3845" i="21"/>
  <c r="G3846" i="21"/>
  <c r="G4431" i="21"/>
  <c r="G3504" i="21"/>
  <c r="G3354" i="21"/>
  <c r="G3505" i="21"/>
  <c r="G3506" i="21"/>
  <c r="G3507" i="21"/>
  <c r="G3508" i="21"/>
  <c r="G3397" i="21"/>
  <c r="G3509" i="21"/>
  <c r="G3510" i="21"/>
  <c r="G3847" i="21"/>
  <c r="G3511" i="21"/>
  <c r="G3512" i="21"/>
  <c r="G3398" i="21"/>
  <c r="G3513" i="21"/>
  <c r="G3514" i="21"/>
  <c r="G3399" i="21"/>
  <c r="G3355" i="21"/>
  <c r="G3515" i="21"/>
  <c r="G3400" i="21"/>
  <c r="G3356" i="21"/>
  <c r="G3516" i="21"/>
  <c r="G3517" i="21"/>
  <c r="G4432" i="21"/>
  <c r="G3389" i="21"/>
  <c r="G3848" i="21"/>
  <c r="G3849" i="21"/>
  <c r="G3850" i="21"/>
  <c r="G3518" i="21"/>
  <c r="G3519" i="21"/>
  <c r="G3851" i="21"/>
  <c r="G3520" i="21"/>
  <c r="G3852" i="21"/>
  <c r="G3521" i="21"/>
  <c r="G3522" i="21"/>
  <c r="G3853" i="21"/>
  <c r="G3523" i="21"/>
  <c r="G3524" i="21"/>
  <c r="G3854" i="21"/>
  <c r="G3855" i="21"/>
  <c r="G3856" i="21"/>
  <c r="G3335" i="21"/>
  <c r="G3525" i="21"/>
  <c r="G3379" i="21"/>
  <c r="G3526" i="21"/>
  <c r="G3857" i="21"/>
  <c r="G3527" i="21"/>
  <c r="G3858" i="21"/>
  <c r="G3859" i="21"/>
  <c r="G3860" i="21"/>
  <c r="G3528" i="21"/>
  <c r="G3861" i="21"/>
  <c r="G3357" i="21"/>
  <c r="G3529" i="21"/>
  <c r="G3862" i="21"/>
  <c r="G3863" i="21"/>
  <c r="G3864" i="21"/>
  <c r="G3530" i="21"/>
  <c r="G3865" i="21"/>
  <c r="G3531" i="21"/>
  <c r="G3532" i="21"/>
  <c r="G3533" i="21"/>
  <c r="G3866" i="21"/>
  <c r="G3867" i="21"/>
  <c r="G3534" i="21"/>
  <c r="G3868" i="21"/>
  <c r="G3869" i="21"/>
  <c r="G3331" i="21"/>
  <c r="G3535" i="21"/>
  <c r="G3536" i="21"/>
  <c r="G3870" i="21"/>
  <c r="G3334" i="21"/>
  <c r="G3871" i="21"/>
  <c r="G3380" i="21"/>
  <c r="G3872" i="21"/>
  <c r="G3537" i="21"/>
  <c r="G3873" i="21"/>
  <c r="G3874" i="21"/>
  <c r="G3875" i="21"/>
  <c r="G3876" i="21"/>
  <c r="G3877" i="21"/>
  <c r="G3878" i="21"/>
  <c r="G3538" i="21"/>
  <c r="G3879" i="21"/>
  <c r="G3880" i="21"/>
  <c r="G3539" i="21"/>
  <c r="G3881" i="21"/>
  <c r="G3540" i="21"/>
  <c r="G3882" i="21"/>
  <c r="G3883" i="21"/>
  <c r="G3884" i="21"/>
  <c r="G3541" i="21"/>
  <c r="G3885" i="21"/>
  <c r="G3542" i="21"/>
  <c r="G3886" i="21"/>
  <c r="G3543" i="21"/>
  <c r="G3887" i="21"/>
  <c r="G3888" i="21"/>
  <c r="G3544" i="21"/>
  <c r="G3365" i="21"/>
  <c r="G3889" i="21"/>
  <c r="G3890" i="21"/>
  <c r="G3436" i="21"/>
  <c r="G3891" i="21"/>
  <c r="G3545" i="21"/>
  <c r="G3546" i="21"/>
  <c r="G3892" i="21"/>
  <c r="G3893" i="21"/>
  <c r="G3894" i="21"/>
  <c r="G3547" i="21"/>
  <c r="G3895" i="21"/>
  <c r="G3548" i="21"/>
  <c r="G3896" i="21"/>
  <c r="G3897" i="21"/>
  <c r="G3549" i="21"/>
  <c r="G3342" i="21"/>
  <c r="G3898" i="21"/>
  <c r="G3899" i="21"/>
  <c r="G3900" i="21"/>
  <c r="G3901" i="21"/>
  <c r="G3902" i="21"/>
  <c r="G3550" i="21"/>
  <c r="G3903" i="21"/>
  <c r="G3904" i="21"/>
  <c r="G3905" i="21"/>
  <c r="G3906" i="21"/>
  <c r="G3551" i="21"/>
  <c r="G3552" i="21"/>
  <c r="G3553" i="21"/>
  <c r="G3554" i="21"/>
  <c r="G3555" i="21"/>
  <c r="G3556" i="21"/>
  <c r="G3557" i="21"/>
  <c r="G3907" i="21"/>
  <c r="G3908" i="21"/>
  <c r="G3909" i="21"/>
  <c r="G3558" i="21"/>
  <c r="G3910" i="21"/>
  <c r="G3911" i="21"/>
  <c r="G3912" i="21"/>
  <c r="G3913" i="21"/>
  <c r="G3914" i="21"/>
  <c r="G3915" i="21"/>
  <c r="G3916" i="21"/>
  <c r="G3559" i="21"/>
  <c r="G3917" i="21"/>
  <c r="G3560" i="21"/>
  <c r="G3918" i="21"/>
  <c r="G3919" i="21"/>
  <c r="G3920" i="21"/>
  <c r="G3561" i="21"/>
  <c r="G3562" i="21"/>
  <c r="G3921" i="21"/>
  <c r="G3922" i="21"/>
  <c r="G3923" i="21"/>
  <c r="G3924" i="21"/>
  <c r="G3925" i="21"/>
  <c r="G3926" i="21"/>
  <c r="G3563" i="21"/>
  <c r="G3927" i="21"/>
  <c r="G3564" i="21"/>
  <c r="G3928" i="21"/>
  <c r="G3929" i="21"/>
  <c r="G3930" i="21"/>
  <c r="G3931" i="21"/>
  <c r="G3565" i="21"/>
  <c r="G3932" i="21"/>
  <c r="G3933" i="21"/>
  <c r="G3437" i="21"/>
  <c r="G3934" i="21"/>
  <c r="G3935" i="21"/>
  <c r="G3936" i="21"/>
  <c r="G3937" i="21"/>
  <c r="G3938" i="21"/>
  <c r="G3939" i="21"/>
  <c r="G3566" i="21"/>
  <c r="G3940" i="21"/>
  <c r="G3941" i="21"/>
  <c r="G3942" i="21"/>
  <c r="G3343" i="21"/>
  <c r="G3943" i="21"/>
  <c r="G3944" i="21"/>
  <c r="G3567" i="21"/>
  <c r="G3945" i="21"/>
  <c r="G3568" i="21"/>
  <c r="G3366" i="21"/>
  <c r="G3946" i="21"/>
  <c r="G3569" i="21"/>
  <c r="G3381" i="21"/>
  <c r="G3947" i="21"/>
  <c r="G3948" i="21"/>
  <c r="G3570" i="21"/>
  <c r="G3949" i="21"/>
  <c r="G3950" i="21"/>
  <c r="G3414" i="21"/>
  <c r="G3951" i="21"/>
  <c r="G3571" i="21"/>
  <c r="G3572" i="21"/>
  <c r="G3573" i="21"/>
  <c r="G3574" i="21"/>
  <c r="G3575" i="21"/>
  <c r="G3576" i="21"/>
  <c r="G3577" i="21"/>
  <c r="G3578" i="21"/>
  <c r="G3579" i="21"/>
  <c r="G3580" i="21"/>
  <c r="G3952" i="21"/>
  <c r="G3581" i="21"/>
  <c r="G3953" i="21"/>
  <c r="G3954" i="21"/>
  <c r="G3582" i="21"/>
  <c r="G3955" i="21"/>
  <c r="G3583" i="21"/>
  <c r="G3584" i="21"/>
  <c r="G3956" i="21"/>
  <c r="G3957" i="21"/>
  <c r="G3585" i="21"/>
  <c r="G3586" i="21"/>
  <c r="G3958" i="21"/>
  <c r="G3587" i="21"/>
  <c r="G3588" i="21"/>
  <c r="G3438" i="21"/>
  <c r="G3959" i="21"/>
  <c r="G3960" i="21"/>
  <c r="G3961" i="21"/>
  <c r="G3962" i="21"/>
  <c r="G3963" i="21"/>
  <c r="G3964" i="21"/>
  <c r="G3965" i="21"/>
  <c r="G3966" i="21"/>
  <c r="G3967" i="21"/>
  <c r="G3968" i="21"/>
  <c r="G3969" i="21"/>
  <c r="G3970" i="21"/>
  <c r="G3971" i="21"/>
  <c r="G3972" i="21"/>
  <c r="G3973" i="21"/>
  <c r="G3974" i="21"/>
  <c r="G3415" i="21"/>
  <c r="G3975" i="21"/>
  <c r="G3976" i="21"/>
  <c r="G3977" i="21"/>
  <c r="G3978" i="21"/>
  <c r="G3979" i="21"/>
  <c r="G3980" i="21"/>
  <c r="G3981" i="21"/>
  <c r="G3982" i="21"/>
  <c r="G3589" i="21"/>
  <c r="G3983" i="21"/>
  <c r="G3590" i="21"/>
  <c r="G3591" i="21"/>
  <c r="G3984" i="21"/>
  <c r="G3985" i="21"/>
  <c r="G3986" i="21"/>
  <c r="G3987" i="21"/>
  <c r="G3988" i="21"/>
  <c r="G3989" i="21"/>
  <c r="G3990" i="21"/>
  <c r="G3592" i="21"/>
  <c r="G3991" i="21"/>
  <c r="G3593" i="21"/>
  <c r="G3992" i="21"/>
  <c r="G3993" i="21"/>
  <c r="G3994" i="21"/>
  <c r="G3594" i="21"/>
  <c r="G3595" i="21"/>
  <c r="G3995" i="21"/>
  <c r="G3596" i="21"/>
  <c r="G3996" i="21"/>
  <c r="G3597" i="21"/>
  <c r="G3997" i="21"/>
  <c r="G3998" i="21"/>
  <c r="G3999" i="21"/>
  <c r="G4000" i="21"/>
  <c r="G4001" i="21"/>
  <c r="G3598" i="21"/>
  <c r="G4002" i="21"/>
  <c r="G4003" i="21"/>
  <c r="G4004" i="21"/>
  <c r="G3599" i="21"/>
  <c r="G3416" i="21"/>
  <c r="G3600" i="21"/>
  <c r="G3601" i="21"/>
  <c r="G4005" i="21"/>
  <c r="G4006" i="21"/>
  <c r="G3602" i="21"/>
  <c r="G4007" i="21"/>
  <c r="G4008" i="21"/>
  <c r="G4009" i="21"/>
  <c r="G4010" i="21"/>
  <c r="G4011" i="21"/>
  <c r="G4012" i="21"/>
  <c r="G4013" i="21"/>
  <c r="G4014" i="21"/>
  <c r="G3382" i="21"/>
  <c r="G3603" i="21"/>
  <c r="G4015" i="21"/>
  <c r="G4016" i="21"/>
  <c r="G4017" i="21"/>
  <c r="G4018" i="21"/>
  <c r="G4019" i="21"/>
  <c r="G4020" i="21"/>
  <c r="G4021" i="21"/>
  <c r="G4022" i="21"/>
  <c r="G4023" i="21"/>
  <c r="G3417" i="21"/>
  <c r="G3604" i="21"/>
  <c r="G3383" i="21"/>
  <c r="G4024" i="21"/>
  <c r="G3605" i="21"/>
  <c r="G4025" i="21"/>
  <c r="G3606" i="21"/>
  <c r="G3607" i="21"/>
  <c r="G3608" i="21"/>
  <c r="G3358" i="21"/>
  <c r="G3609" i="21"/>
  <c r="G4026" i="21"/>
  <c r="G3610" i="21"/>
  <c r="G3611" i="21"/>
  <c r="G3359" i="21"/>
  <c r="G3612" i="21"/>
  <c r="G4027" i="21"/>
  <c r="G4028" i="21"/>
  <c r="G4029" i="21"/>
  <c r="G3613" i="21"/>
  <c r="G3614" i="21"/>
  <c r="G3615" i="21"/>
  <c r="G3616" i="21"/>
  <c r="G3617" i="21"/>
  <c r="G4030" i="21"/>
  <c r="G4031" i="21"/>
  <c r="G4032" i="21"/>
  <c r="G3618" i="21"/>
  <c r="G3619" i="21"/>
  <c r="G4033" i="21"/>
  <c r="G3620" i="21"/>
  <c r="G3621" i="21"/>
  <c r="G3622" i="21"/>
  <c r="G3623" i="21"/>
  <c r="G3624" i="21"/>
  <c r="G4034" i="21"/>
  <c r="G4035" i="21"/>
  <c r="G3625" i="21"/>
  <c r="G4036" i="21"/>
  <c r="G3626" i="21"/>
  <c r="G3401" i="21"/>
  <c r="G4037" i="21"/>
  <c r="G3360" i="21"/>
  <c r="G4038" i="21"/>
  <c r="G4039" i="21"/>
  <c r="G3402" i="21"/>
  <c r="G4040" i="21"/>
  <c r="G3344" i="21"/>
  <c r="G3627" i="21"/>
  <c r="G3628" i="21"/>
  <c r="G3629" i="21"/>
  <c r="G4041" i="21"/>
  <c r="G3630" i="21"/>
  <c r="G4042" i="21"/>
  <c r="G3631" i="21"/>
  <c r="G3418" i="21"/>
  <c r="G4043" i="21"/>
  <c r="G4044" i="21"/>
  <c r="G3403" i="21"/>
  <c r="G4045" i="21"/>
  <c r="G3419" i="21"/>
  <c r="G4046" i="21"/>
  <c r="G3632" i="21"/>
  <c r="G4047" i="21"/>
  <c r="G4048" i="21"/>
  <c r="G3439" i="21"/>
  <c r="G3633" i="21"/>
  <c r="G3634" i="21"/>
  <c r="G4049" i="21"/>
  <c r="G4050" i="21"/>
  <c r="G4051" i="21"/>
  <c r="G3635" i="21"/>
  <c r="G4052" i="21"/>
  <c r="G4053" i="21"/>
  <c r="G4054" i="21"/>
  <c r="G3384" i="21"/>
  <c r="G4055" i="21"/>
  <c r="G3636" i="21"/>
  <c r="G3637" i="21"/>
  <c r="G3638" i="21"/>
  <c r="G4056" i="21"/>
  <c r="G3639" i="21"/>
  <c r="G4057" i="21"/>
  <c r="G4058" i="21"/>
  <c r="G3404" i="21"/>
  <c r="G4059" i="21"/>
  <c r="G4060" i="21"/>
  <c r="G3405" i="21"/>
  <c r="G4061" i="21"/>
  <c r="G3640" i="21"/>
  <c r="G4062" i="21"/>
  <c r="G3641" i="21"/>
  <c r="G3642" i="21"/>
  <c r="G4063" i="21"/>
  <c r="G3643" i="21"/>
  <c r="G4064" i="21"/>
  <c r="G4065" i="21"/>
  <c r="G4066" i="21"/>
  <c r="G4067" i="21"/>
  <c r="G4068" i="21"/>
  <c r="G4069" i="21"/>
  <c r="G4070" i="21"/>
  <c r="G4071" i="21"/>
  <c r="G4072" i="21"/>
  <c r="G3644" i="21"/>
  <c r="G3645" i="21"/>
  <c r="G3646" i="21"/>
  <c r="G4073" i="21"/>
  <c r="G4074" i="21"/>
  <c r="G3647" i="21"/>
  <c r="G4075" i="21"/>
  <c r="G4076" i="21"/>
  <c r="G3345" i="21"/>
  <c r="G3406" i="21"/>
  <c r="G3346" i="21"/>
  <c r="G3648" i="21"/>
  <c r="G3407" i="21"/>
  <c r="G3649" i="21"/>
  <c r="G3650" i="21"/>
  <c r="G3651" i="21"/>
  <c r="G4077" i="21"/>
  <c r="G3652" i="21"/>
  <c r="G3653" i="21"/>
  <c r="G3654" i="21"/>
  <c r="G3655" i="21"/>
  <c r="G3656" i="21"/>
  <c r="G3657" i="21"/>
  <c r="G4078" i="21"/>
  <c r="G4079" i="21"/>
  <c r="G3658" i="21"/>
  <c r="G3659" i="21"/>
  <c r="G4080" i="21"/>
  <c r="G4081" i="21"/>
  <c r="G4082" i="21"/>
  <c r="G3660" i="21"/>
  <c r="G4083" i="21"/>
  <c r="G3661" i="21"/>
  <c r="G4084" i="21"/>
  <c r="G3662" i="21"/>
  <c r="G4085" i="21"/>
  <c r="G3663" i="21"/>
  <c r="G3664" i="21"/>
  <c r="G3665" i="21"/>
  <c r="G4086" i="21"/>
  <c r="G3666" i="21"/>
  <c r="G3420" i="21"/>
  <c r="G3440" i="21"/>
  <c r="G4087" i="21"/>
  <c r="G4088" i="21"/>
  <c r="G4089" i="21"/>
  <c r="G4090" i="21"/>
  <c r="G4091" i="21"/>
  <c r="G4092" i="21"/>
  <c r="G4093" i="21"/>
  <c r="G4094" i="21"/>
  <c r="G4095" i="21"/>
  <c r="G4096" i="21"/>
  <c r="G4097" i="21"/>
  <c r="G4098" i="21"/>
  <c r="G4099" i="21"/>
  <c r="G4100" i="21"/>
  <c r="G4101" i="21"/>
  <c r="G4102" i="21"/>
  <c r="G4103" i="21"/>
  <c r="G4104" i="21"/>
  <c r="G4105" i="21"/>
  <c r="G4106" i="21"/>
  <c r="G4107" i="21"/>
  <c r="G4108" i="21"/>
  <c r="G4109" i="21"/>
  <c r="G4110" i="21"/>
  <c r="G4111" i="21"/>
  <c r="G4112" i="21"/>
  <c r="G4113" i="21"/>
  <c r="G4114" i="21"/>
  <c r="G3667" i="21"/>
  <c r="G3421" i="21"/>
  <c r="G4115" i="21"/>
  <c r="G4116" i="21"/>
  <c r="G4117" i="21"/>
  <c r="G4118" i="21"/>
  <c r="G4119" i="21"/>
  <c r="G4120" i="21"/>
  <c r="G3668" i="21"/>
  <c r="G4121" i="21"/>
  <c r="G4122" i="21"/>
  <c r="G3669" i="21"/>
  <c r="G3670" i="21"/>
  <c r="G4123" i="21"/>
  <c r="G4124" i="21"/>
  <c r="G4125" i="21"/>
  <c r="G4126" i="21"/>
  <c r="G4127" i="21"/>
  <c r="G3347" i="21"/>
  <c r="G4128" i="21"/>
  <c r="G4129" i="21"/>
  <c r="G4130" i="21"/>
  <c r="G4131" i="21"/>
  <c r="G4132" i="21"/>
  <c r="G3671" i="21"/>
  <c r="G3441" i="21"/>
  <c r="G3385" i="21"/>
  <c r="G4133" i="21"/>
  <c r="G4134" i="21"/>
  <c r="G4135" i="21"/>
  <c r="G4136" i="21"/>
  <c r="G4137" i="21"/>
  <c r="G4138" i="21"/>
  <c r="G4139" i="21"/>
  <c r="G4140" i="21"/>
  <c r="G3672" i="21"/>
  <c r="G4141" i="21"/>
  <c r="G4142" i="21"/>
  <c r="G3422" i="21"/>
  <c r="G4143" i="21"/>
  <c r="G4144" i="21"/>
  <c r="G4145" i="21"/>
  <c r="G3673" i="21"/>
  <c r="G4146" i="21"/>
  <c r="G3674" i="21"/>
  <c r="G3675" i="21"/>
  <c r="G4147" i="21"/>
  <c r="G3442" i="21"/>
  <c r="G3676" i="21"/>
  <c r="G4148" i="21"/>
  <c r="G4149" i="21"/>
  <c r="G3677" i="21"/>
  <c r="G3678" i="21"/>
  <c r="G3423" i="21"/>
  <c r="G4150" i="21"/>
  <c r="G3679" i="21"/>
  <c r="G4151" i="21"/>
  <c r="G4152" i="21"/>
  <c r="G4153" i="21"/>
  <c r="G3443" i="21"/>
  <c r="G3680" i="21"/>
  <c r="G3681" i="21"/>
  <c r="G4154" i="21"/>
  <c r="G3682" i="21"/>
  <c r="G3683" i="21"/>
  <c r="G4155" i="21"/>
  <c r="G3386" i="21"/>
  <c r="G4156" i="21"/>
  <c r="G4157" i="21"/>
  <c r="G4158" i="21"/>
  <c r="G3684" i="21"/>
  <c r="G4159" i="21"/>
  <c r="G4160" i="21"/>
  <c r="G4161" i="21"/>
  <c r="G4162" i="21"/>
  <c r="G4163" i="21"/>
  <c r="G4164" i="21"/>
  <c r="G4165" i="21"/>
  <c r="G4166" i="21"/>
  <c r="G3685" i="21"/>
  <c r="G4167" i="21"/>
  <c r="G4168" i="21"/>
  <c r="G3686" i="21"/>
  <c r="G3424" i="21"/>
  <c r="G3687" i="21"/>
  <c r="G4169" i="21"/>
  <c r="G4170" i="21"/>
  <c r="G4171" i="21"/>
  <c r="G4172" i="21"/>
  <c r="G4173" i="21"/>
  <c r="G4174" i="21"/>
  <c r="G4175" i="21"/>
  <c r="G4176" i="21"/>
  <c r="G4177" i="21"/>
  <c r="G3688" i="21"/>
  <c r="G4178" i="21"/>
  <c r="G4179" i="21"/>
  <c r="G4180" i="21"/>
  <c r="G4181" i="21"/>
  <c r="G4182" i="21"/>
  <c r="G4183" i="21"/>
  <c r="G4184" i="21"/>
  <c r="G4185" i="21"/>
  <c r="G4186" i="21"/>
  <c r="G4187" i="21"/>
  <c r="G4188" i="21"/>
  <c r="G3689" i="21"/>
  <c r="G4189" i="21"/>
  <c r="G4190" i="21"/>
  <c r="G4191" i="21"/>
  <c r="G4192" i="21"/>
  <c r="G4193" i="21"/>
  <c r="G3425" i="21"/>
  <c r="G3690" i="21"/>
  <c r="G4194" i="21"/>
  <c r="G4195" i="21"/>
  <c r="G3691" i="21"/>
  <c r="G4196" i="21"/>
  <c r="G3692" i="21"/>
  <c r="G4197" i="21"/>
  <c r="G3693" i="21"/>
  <c r="G4198" i="21"/>
  <c r="G3694" i="21"/>
  <c r="G4199" i="21"/>
  <c r="G3695" i="21"/>
  <c r="G4200" i="21"/>
  <c r="G4201" i="21"/>
  <c r="G3361" i="21"/>
  <c r="G4202" i="21"/>
  <c r="G4203" i="21"/>
  <c r="G4204" i="21"/>
  <c r="G4205" i="21"/>
  <c r="G4206" i="21"/>
  <c r="G4207" i="21"/>
  <c r="G4208" i="21"/>
  <c r="G3696" i="21"/>
  <c r="G3697" i="21"/>
  <c r="G3698" i="21"/>
  <c r="G4209" i="21"/>
  <c r="G3444" i="21"/>
  <c r="G3699" i="21"/>
  <c r="G4210" i="21"/>
  <c r="G4211" i="21"/>
  <c r="G4212" i="21"/>
  <c r="G3700" i="21"/>
  <c r="G4213" i="21"/>
  <c r="G4214" i="21"/>
  <c r="G4215" i="21"/>
  <c r="G4216" i="21"/>
  <c r="G4217" i="21"/>
  <c r="G4218" i="21"/>
  <c r="G3701" i="21"/>
  <c r="G4219" i="21"/>
  <c r="G3702" i="21"/>
  <c r="G4220" i="21"/>
  <c r="G4221" i="21"/>
  <c r="G4222" i="21"/>
  <c r="G3703" i="21"/>
  <c r="G4223" i="21"/>
  <c r="G3704" i="21"/>
  <c r="G4224" i="21"/>
  <c r="G4225" i="21"/>
  <c r="G4226" i="21"/>
  <c r="G3705" i="21"/>
  <c r="G3706" i="21"/>
  <c r="G3707" i="21"/>
  <c r="G4227" i="21"/>
  <c r="G3708" i="21"/>
  <c r="G3709" i="21"/>
  <c r="G4228" i="21"/>
  <c r="G4229" i="21"/>
  <c r="G4230" i="21"/>
  <c r="G4231" i="21"/>
  <c r="G4232" i="21"/>
  <c r="G3445" i="21"/>
  <c r="G3710" i="21"/>
  <c r="G4233" i="21"/>
  <c r="G3390" i="21"/>
  <c r="G4234" i="21"/>
  <c r="G4235" i="21"/>
  <c r="G4236" i="21"/>
  <c r="G4237" i="21"/>
  <c r="G4238" i="21"/>
  <c r="G4239" i="21"/>
  <c r="G3711" i="21"/>
  <c r="G4240" i="21"/>
  <c r="G4241" i="21"/>
  <c r="G4242" i="21"/>
  <c r="G4243" i="21"/>
  <c r="G4244" i="21"/>
  <c r="G4245" i="21"/>
  <c r="G4246" i="21"/>
  <c r="G4247" i="21"/>
  <c r="G4248" i="21"/>
  <c r="G4249" i="21"/>
  <c r="G4250" i="21"/>
  <c r="G4251" i="21"/>
  <c r="G4252" i="21"/>
  <c r="G3332" i="21"/>
  <c r="G4253" i="21"/>
  <c r="G4254" i="21"/>
  <c r="G3446" i="21"/>
  <c r="G3712" i="21"/>
  <c r="G4255" i="21"/>
  <c r="G3713" i="21"/>
  <c r="G3714" i="21"/>
  <c r="G4256" i="21"/>
  <c r="G4257" i="21"/>
  <c r="G3362" i="21"/>
  <c r="G4258" i="21"/>
  <c r="G3387" i="21"/>
  <c r="G4259" i="21"/>
  <c r="G4260" i="21"/>
  <c r="G4261" i="21"/>
  <c r="G4262" i="21"/>
  <c r="G4263" i="21"/>
  <c r="G3333" i="21"/>
  <c r="G3426" i="21"/>
  <c r="G3715" i="21"/>
  <c r="G3716" i="21"/>
  <c r="G3717" i="21"/>
  <c r="G3718" i="21"/>
  <c r="G3719" i="21"/>
  <c r="G4264" i="21"/>
  <c r="G3363" i="21"/>
  <c r="G3720" i="21"/>
  <c r="G4265" i="21"/>
  <c r="G3721" i="21"/>
  <c r="G4266" i="21"/>
  <c r="G3427" i="21"/>
  <c r="G3722" i="21"/>
  <c r="G4267" i="21"/>
  <c r="G3723" i="21"/>
  <c r="G3447" i="21"/>
  <c r="G3724" i="21"/>
  <c r="G3725" i="21"/>
  <c r="G3448" i="21"/>
  <c r="G3726" i="21"/>
  <c r="G4268" i="21"/>
  <c r="G4269" i="21"/>
  <c r="G3727" i="21"/>
  <c r="G3728" i="21"/>
  <c r="G3729" i="21"/>
  <c r="G3391" i="21"/>
  <c r="G4270" i="21"/>
  <c r="G4271" i="21"/>
  <c r="G4272" i="21"/>
  <c r="G3730" i="21"/>
  <c r="G3731" i="21"/>
  <c r="G3449" i="21"/>
  <c r="G4273" i="21"/>
  <c r="G4274" i="21"/>
  <c r="G4275" i="21"/>
  <c r="G4276" i="21"/>
  <c r="G3732" i="21"/>
  <c r="G4277" i="21"/>
  <c r="G4278" i="21"/>
  <c r="G4279" i="21"/>
  <c r="G4280" i="21"/>
  <c r="G4281" i="21"/>
  <c r="G4282" i="21"/>
  <c r="G4283" i="21"/>
  <c r="G4284" i="21"/>
  <c r="G4285" i="21"/>
  <c r="G4286" i="21"/>
  <c r="G4287" i="21"/>
  <c r="G4288" i="21"/>
  <c r="G4289" i="21"/>
  <c r="G4290" i="21"/>
  <c r="G4291" i="21"/>
  <c r="G4292" i="21"/>
  <c r="G4293" i="21"/>
  <c r="G4294" i="21"/>
  <c r="G4295" i="21"/>
  <c r="G4296" i="21"/>
  <c r="G3329" i="21"/>
  <c r="G4297" i="21"/>
  <c r="G4298" i="21"/>
  <c r="G3408" i="21"/>
  <c r="G4299" i="21"/>
  <c r="G4300" i="21"/>
  <c r="G4301" i="21"/>
  <c r="G4302" i="21"/>
  <c r="G3733" i="21"/>
  <c r="G4303" i="21"/>
  <c r="G4304" i="21"/>
  <c r="G4305" i="21"/>
  <c r="G4306" i="21"/>
  <c r="G4307" i="21"/>
  <c r="G4308" i="21"/>
  <c r="G3734" i="21"/>
  <c r="G4309" i="21"/>
  <c r="G4310" i="21"/>
  <c r="G3735" i="21"/>
  <c r="G4311" i="21"/>
  <c r="G4312" i="21"/>
  <c r="G4313" i="21"/>
  <c r="G4314" i="21"/>
  <c r="G4315" i="21"/>
  <c r="G4316" i="21"/>
  <c r="G3736" i="21"/>
  <c r="G4317" i="21"/>
  <c r="G3737" i="21"/>
  <c r="G3409" i="21"/>
  <c r="G4318" i="21"/>
  <c r="G4319" i="21"/>
  <c r="G4320" i="21"/>
  <c r="G4321" i="21"/>
  <c r="G4322" i="21"/>
  <c r="G4323" i="21"/>
  <c r="G4324" i="21"/>
  <c r="G4325" i="21"/>
  <c r="G3738" i="21"/>
  <c r="G4326" i="21"/>
  <c r="G4327" i="21"/>
  <c r="G4328" i="21"/>
  <c r="G4329" i="21"/>
  <c r="G3367" i="21"/>
  <c r="G4330" i="21"/>
  <c r="G4331" i="21"/>
  <c r="G3348" i="21"/>
  <c r="G4332" i="21"/>
  <c r="G4333" i="21"/>
  <c r="G4334" i="21"/>
  <c r="G4335" i="21"/>
  <c r="G3739" i="21"/>
  <c r="G4336" i="21"/>
  <c r="G4337" i="21"/>
  <c r="G3740" i="21"/>
  <c r="G4338" i="21"/>
  <c r="G3428" i="21"/>
  <c r="G3741" i="21"/>
  <c r="G4339" i="21"/>
  <c r="G4340" i="21"/>
  <c r="G3742" i="21"/>
  <c r="G3743" i="21"/>
  <c r="G3744" i="21"/>
  <c r="G3745" i="21"/>
  <c r="G3746" i="21"/>
  <c r="G4341" i="21"/>
  <c r="G4342" i="21"/>
  <c r="G3747" i="21"/>
  <c r="G4343" i="21"/>
  <c r="G3748" i="21"/>
  <c r="G3388" i="21"/>
  <c r="G3749" i="21"/>
  <c r="G3750" i="21"/>
  <c r="G4344" i="21"/>
  <c r="G3751" i="21"/>
  <c r="G3752" i="21"/>
  <c r="G4345" i="21"/>
  <c r="G3753" i="21"/>
  <c r="G3754" i="21"/>
  <c r="G4346" i="21"/>
  <c r="G3755" i="21"/>
  <c r="G4347" i="21"/>
  <c r="G3429" i="21"/>
  <c r="G4348" i="21"/>
  <c r="G4349" i="21"/>
  <c r="G4350" i="21"/>
  <c r="G4351" i="21"/>
  <c r="G4352" i="21"/>
  <c r="G4353" i="21"/>
  <c r="G4354" i="21"/>
  <c r="G4355" i="21"/>
  <c r="G4356" i="21"/>
  <c r="G3756" i="21"/>
  <c r="G4357" i="21"/>
  <c r="G4358" i="21"/>
  <c r="G4359" i="21"/>
  <c r="G4360" i="21"/>
  <c r="G3349" i="21"/>
  <c r="G4361" i="21"/>
  <c r="G3757" i="21"/>
  <c r="G3758" i="21"/>
  <c r="G3759" i="21"/>
  <c r="G4362" i="21"/>
  <c r="G3760" i="21"/>
  <c r="G3761" i="21"/>
  <c r="G3762" i="21"/>
  <c r="G3763" i="21"/>
  <c r="G3764" i="21"/>
  <c r="G3350" i="21"/>
  <c r="G4363" i="21"/>
  <c r="G4364" i="21"/>
  <c r="G4365" i="21"/>
  <c r="G3765" i="21"/>
  <c r="G4366" i="21"/>
  <c r="G4367" i="21"/>
  <c r="G4368" i="21"/>
  <c r="G3766" i="21"/>
  <c r="G4369" i="21"/>
  <c r="G4370" i="21"/>
  <c r="G4371" i="21"/>
  <c r="G3767" i="21"/>
  <c r="G4372" i="21"/>
  <c r="G4373" i="21"/>
  <c r="G4374" i="21"/>
  <c r="G4375" i="21"/>
  <c r="G4376" i="21"/>
  <c r="G3768" i="21"/>
  <c r="G4377" i="21"/>
  <c r="G4378" i="21"/>
  <c r="G4433" i="21"/>
  <c r="G3769" i="21"/>
  <c r="G3770" i="21"/>
  <c r="G3771" i="21"/>
  <c r="G3772" i="21"/>
  <c r="G4379" i="21"/>
  <c r="G3430" i="21"/>
  <c r="G3450" i="21"/>
  <c r="G4380" i="21"/>
  <c r="G3773" i="21"/>
  <c r="G4381" i="21"/>
  <c r="G3330" i="21"/>
  <c r="G3451" i="21"/>
  <c r="G4382" i="21"/>
  <c r="G4383" i="21"/>
  <c r="G4384" i="21"/>
  <c r="G3774" i="21"/>
  <c r="G4385" i="21"/>
  <c r="G3775" i="21"/>
  <c r="G3776" i="21"/>
  <c r="G3777" i="21"/>
  <c r="G3410" i="21"/>
  <c r="G4386" i="21"/>
  <c r="G3778" i="21"/>
  <c r="G4387" i="21"/>
  <c r="G3779" i="21"/>
  <c r="G3411" i="21"/>
  <c r="G3780" i="21"/>
  <c r="G3781" i="21"/>
  <c r="G4388" i="21"/>
  <c r="G3782" i="21"/>
  <c r="G3783" i="21"/>
  <c r="G3784" i="21"/>
  <c r="G3785" i="21"/>
  <c r="G3786" i="21"/>
  <c r="G3431" i="21"/>
  <c r="G3787" i="21"/>
  <c r="G4389" i="21"/>
  <c r="G3788" i="21"/>
  <c r="G4390" i="21"/>
  <c r="G3412" i="21"/>
  <c r="G3789" i="21"/>
  <c r="G3452" i="21"/>
  <c r="G4391" i="21"/>
  <c r="G4392" i="21"/>
  <c r="G4393" i="21"/>
  <c r="G4394" i="21"/>
  <c r="G3790" i="21"/>
  <c r="G4395" i="21"/>
  <c r="G3453" i="21"/>
  <c r="G3791" i="21"/>
  <c r="G4396" i="21"/>
  <c r="G4397" i="21"/>
  <c r="G4398" i="21"/>
  <c r="G4399" i="21"/>
  <c r="G4400" i="21"/>
  <c r="G4401" i="21"/>
  <c r="G4402" i="21"/>
  <c r="G4403" i="21"/>
  <c r="G4404" i="21"/>
  <c r="G4405" i="21"/>
  <c r="G4406" i="21"/>
  <c r="G4407" i="21"/>
  <c r="G4408" i="21"/>
  <c r="G4409" i="21"/>
  <c r="G4410" i="21"/>
  <c r="G4411" i="21"/>
  <c r="G4412" i="21"/>
  <c r="G3454" i="21"/>
  <c r="G3792" i="21"/>
  <c r="G4413" i="21"/>
  <c r="G3793" i="21"/>
  <c r="G4414" i="21"/>
  <c r="G4415" i="21"/>
  <c r="G4416" i="21"/>
  <c r="G3794" i="21"/>
  <c r="G4417" i="21"/>
  <c r="G4418" i="21"/>
  <c r="G4419" i="21"/>
  <c r="G3795" i="21"/>
  <c r="G4420" i="21"/>
  <c r="G3796" i="21"/>
  <c r="G3455" i="21"/>
  <c r="G4421" i="21"/>
  <c r="G3456" i="21"/>
  <c r="G3457" i="21"/>
  <c r="G4422" i="21"/>
  <c r="G4423" i="21"/>
  <c r="G4424" i="21"/>
  <c r="G3458" i="21"/>
  <c r="G4425" i="21"/>
  <c r="G4426" i="21"/>
  <c r="G3459" i="21"/>
  <c r="G4427" i="21"/>
  <c r="G4428" i="21"/>
  <c r="G4429" i="21"/>
  <c r="G1105" i="21"/>
  <c r="G473" i="21"/>
  <c r="G474" i="21"/>
  <c r="G475" i="21"/>
  <c r="G136" i="21"/>
  <c r="G476" i="21"/>
  <c r="G137" i="21"/>
  <c r="G138" i="21"/>
  <c r="G477" i="21"/>
  <c r="G478" i="21"/>
  <c r="G479" i="21"/>
  <c r="G480" i="21"/>
  <c r="G108" i="21"/>
  <c r="G139" i="21"/>
  <c r="G481" i="21"/>
  <c r="G43" i="21"/>
  <c r="G10" i="21"/>
  <c r="G44" i="21"/>
  <c r="G67" i="21"/>
  <c r="G140" i="21"/>
  <c r="G141" i="21"/>
  <c r="G11" i="21"/>
  <c r="G482" i="21"/>
  <c r="G483" i="21"/>
  <c r="G484" i="21"/>
  <c r="G485" i="21"/>
  <c r="G68" i="21"/>
  <c r="G486" i="21"/>
  <c r="G487" i="21"/>
  <c r="G45" i="21"/>
  <c r="G142" i="21"/>
  <c r="G143" i="21"/>
  <c r="G144" i="21"/>
  <c r="G488" i="21"/>
  <c r="G109" i="21"/>
  <c r="G145" i="21"/>
  <c r="G146" i="21"/>
  <c r="G46" i="21"/>
  <c r="G489" i="21"/>
  <c r="G147" i="21"/>
  <c r="G148" i="21"/>
  <c r="G490" i="21"/>
  <c r="G149" i="21"/>
  <c r="G491" i="21"/>
  <c r="G150" i="21"/>
  <c r="G492" i="21"/>
  <c r="G2" i="21"/>
  <c r="G26" i="21"/>
  <c r="G47" i="21"/>
  <c r="G493" i="21"/>
  <c r="G12" i="21"/>
  <c r="G48" i="21"/>
  <c r="G151" i="21"/>
  <c r="G13" i="21"/>
  <c r="G152" i="21"/>
  <c r="G153" i="21"/>
  <c r="G154" i="21"/>
  <c r="G155" i="21"/>
  <c r="G69" i="21"/>
  <c r="G494" i="21"/>
  <c r="G156" i="21"/>
  <c r="G157" i="21"/>
  <c r="G14" i="21"/>
  <c r="G70" i="21"/>
  <c r="G158" i="21"/>
  <c r="G159" i="21"/>
  <c r="G49" i="21"/>
  <c r="G495" i="21"/>
  <c r="G160" i="21"/>
  <c r="G161" i="21"/>
  <c r="G496" i="21"/>
  <c r="G50" i="21"/>
  <c r="G497" i="21"/>
  <c r="G498" i="21"/>
  <c r="G499" i="21"/>
  <c r="G500" i="21"/>
  <c r="G162" i="21"/>
  <c r="G501" i="21"/>
  <c r="G163" i="21"/>
  <c r="G15" i="21"/>
  <c r="G502" i="21"/>
  <c r="G164" i="21"/>
  <c r="G51" i="21"/>
  <c r="G165" i="21"/>
  <c r="G88" i="21"/>
  <c r="G503" i="21"/>
  <c r="G71" i="21"/>
  <c r="G504" i="21"/>
  <c r="G52" i="21"/>
  <c r="G505" i="21"/>
  <c r="G506" i="21"/>
  <c r="G166" i="21"/>
  <c r="G507" i="21"/>
  <c r="G167" i="21"/>
  <c r="G53" i="21"/>
  <c r="G168" i="21"/>
  <c r="G169" i="21"/>
  <c r="G508" i="21"/>
  <c r="G509" i="21"/>
  <c r="G170" i="21"/>
  <c r="G171" i="21"/>
  <c r="G510" i="21"/>
  <c r="G511" i="21"/>
  <c r="G172" i="21"/>
  <c r="G27" i="21"/>
  <c r="G512" i="21"/>
  <c r="G173" i="21"/>
  <c r="G174" i="21"/>
  <c r="G175" i="21"/>
  <c r="G176" i="21"/>
  <c r="G28" i="21"/>
  <c r="G513" i="21"/>
  <c r="G110" i="21"/>
  <c r="G111" i="21"/>
  <c r="G514" i="21"/>
  <c r="G515" i="21"/>
  <c r="G516" i="21"/>
  <c r="G517" i="21"/>
  <c r="G39" i="21"/>
  <c r="G177" i="21"/>
  <c r="G518" i="21"/>
  <c r="G519" i="21"/>
  <c r="G178" i="21"/>
  <c r="G520" i="21"/>
  <c r="G521" i="21"/>
  <c r="G522" i="21"/>
  <c r="G1106" i="21"/>
  <c r="G179" i="21"/>
  <c r="G29" i="21"/>
  <c r="G180" i="21"/>
  <c r="G181" i="21"/>
  <c r="G182" i="21"/>
  <c r="G183" i="21"/>
  <c r="G72" i="21"/>
  <c r="G184" i="21"/>
  <c r="G185" i="21"/>
  <c r="G523" i="21"/>
  <c r="G186" i="21"/>
  <c r="G187" i="21"/>
  <c r="G73" i="21"/>
  <c r="G188" i="21"/>
  <c r="G189" i="21"/>
  <c r="G74" i="21"/>
  <c r="G30" i="21"/>
  <c r="G190" i="21"/>
  <c r="G75" i="21"/>
  <c r="G31" i="21"/>
  <c r="G191" i="21"/>
  <c r="G192" i="21"/>
  <c r="G1107" i="21"/>
  <c r="G64" i="21"/>
  <c r="G524" i="21"/>
  <c r="G525" i="21"/>
  <c r="G526" i="21"/>
  <c r="G193" i="21"/>
  <c r="G194" i="21"/>
  <c r="G527" i="21"/>
  <c r="G195" i="21"/>
  <c r="G528" i="21"/>
  <c r="G196" i="21"/>
  <c r="G197" i="21"/>
  <c r="G529" i="21"/>
  <c r="G198" i="21"/>
  <c r="G199" i="21"/>
  <c r="G530" i="21"/>
  <c r="G531" i="21"/>
  <c r="G532" i="21"/>
  <c r="G9" i="21"/>
  <c r="G200" i="21"/>
  <c r="G54" i="21"/>
  <c r="G201" i="21"/>
  <c r="G533" i="21"/>
  <c r="G202" i="21"/>
  <c r="G534" i="21"/>
  <c r="G535" i="21"/>
  <c r="G536" i="21"/>
  <c r="G203" i="21"/>
  <c r="G537" i="21"/>
  <c r="G32" i="21"/>
  <c r="G204" i="21"/>
  <c r="G538" i="21"/>
  <c r="G539" i="21"/>
  <c r="G540" i="21"/>
  <c r="G205" i="21"/>
  <c r="G541" i="21"/>
  <c r="G206" i="21"/>
  <c r="G207" i="21"/>
  <c r="G208" i="21"/>
  <c r="G542" i="21"/>
  <c r="G543" i="21"/>
  <c r="G209" i="21"/>
  <c r="G544" i="21"/>
  <c r="G545" i="21"/>
  <c r="G5" i="21"/>
  <c r="G210" i="21"/>
  <c r="G211" i="21"/>
  <c r="G546" i="21"/>
  <c r="G8" i="21"/>
  <c r="G547" i="21"/>
  <c r="G55" i="21"/>
  <c r="G548" i="21"/>
  <c r="G212" i="21"/>
  <c r="G549" i="21"/>
  <c r="G550" i="21"/>
  <c r="G551" i="21"/>
  <c r="G552" i="21"/>
  <c r="G553" i="21"/>
  <c r="G554" i="21"/>
  <c r="G213" i="21"/>
  <c r="G555" i="21"/>
  <c r="G556" i="21"/>
  <c r="G214" i="21"/>
  <c r="G557" i="21"/>
  <c r="G215" i="21"/>
  <c r="G558" i="21"/>
  <c r="G559" i="21"/>
  <c r="G560" i="21"/>
  <c r="G216" i="21"/>
  <c r="G561" i="21"/>
  <c r="G217" i="21"/>
  <c r="G562" i="21"/>
  <c r="G218" i="21"/>
  <c r="G563" i="21"/>
  <c r="G564" i="21"/>
  <c r="G219" i="21"/>
  <c r="G40" i="21"/>
  <c r="G565" i="21"/>
  <c r="G566" i="21"/>
  <c r="G112" i="21"/>
  <c r="G567" i="21"/>
  <c r="G220" i="21"/>
  <c r="G221" i="21"/>
  <c r="G568" i="21"/>
  <c r="G569" i="21"/>
  <c r="G570" i="21"/>
  <c r="G222" i="21"/>
  <c r="G571" i="21"/>
  <c r="G223" i="21"/>
  <c r="G572" i="21"/>
  <c r="G573" i="21"/>
  <c r="G224" i="21"/>
  <c r="G16" i="21"/>
  <c r="G574" i="21"/>
  <c r="G575" i="21"/>
  <c r="G576" i="21"/>
  <c r="G577" i="21"/>
  <c r="G578" i="21"/>
  <c r="G225" i="21"/>
  <c r="G579" i="21"/>
  <c r="G580" i="21"/>
  <c r="G581" i="21"/>
  <c r="G582" i="21"/>
  <c r="G226" i="21"/>
  <c r="G227" i="21"/>
  <c r="G228" i="21"/>
  <c r="G229" i="21"/>
  <c r="G230" i="21"/>
  <c r="G231" i="21"/>
  <c r="G232" i="21"/>
  <c r="G583" i="21"/>
  <c r="G584" i="21"/>
  <c r="G585" i="21"/>
  <c r="G233" i="21"/>
  <c r="G586" i="21"/>
  <c r="G587" i="21"/>
  <c r="G588" i="21"/>
  <c r="G589" i="21"/>
  <c r="G590" i="21"/>
  <c r="G591" i="21"/>
  <c r="G592" i="21"/>
  <c r="G234" i="21"/>
  <c r="G593" i="21"/>
  <c r="G235" i="21"/>
  <c r="G594" i="21"/>
  <c r="G595" i="21"/>
  <c r="G596" i="21"/>
  <c r="G236" i="21"/>
  <c r="G237" i="21"/>
  <c r="G597" i="21"/>
  <c r="G598" i="21"/>
  <c r="G599" i="21"/>
  <c r="G600" i="21"/>
  <c r="G601" i="21"/>
  <c r="G602" i="21"/>
  <c r="G238" i="21"/>
  <c r="G603" i="21"/>
  <c r="G239" i="21"/>
  <c r="G604" i="21"/>
  <c r="G605" i="21"/>
  <c r="G606" i="21"/>
  <c r="G607" i="21"/>
  <c r="G240" i="21"/>
  <c r="G608" i="21"/>
  <c r="G609" i="21"/>
  <c r="G113" i="21"/>
  <c r="G610" i="21"/>
  <c r="G611" i="21"/>
  <c r="G612" i="21"/>
  <c r="G613" i="21"/>
  <c r="G614" i="21"/>
  <c r="G615" i="21"/>
  <c r="G241" i="21"/>
  <c r="G616" i="21"/>
  <c r="G617" i="21"/>
  <c r="G618" i="21"/>
  <c r="G17" i="21"/>
  <c r="G619" i="21"/>
  <c r="G620" i="21"/>
  <c r="G242" i="21"/>
  <c r="G621" i="21"/>
  <c r="G243" i="21"/>
  <c r="G41" i="21"/>
  <c r="G622" i="21"/>
  <c r="G244" i="21"/>
  <c r="G56" i="21"/>
  <c r="G623" i="21"/>
  <c r="G624" i="21"/>
  <c r="G245" i="21"/>
  <c r="G625" i="21"/>
  <c r="G626" i="21"/>
  <c r="G89" i="21"/>
  <c r="G627" i="21"/>
  <c r="G246" i="21"/>
  <c r="G247" i="21"/>
  <c r="G248" i="21"/>
  <c r="G249" i="21"/>
  <c r="G250" i="21"/>
  <c r="G251" i="21"/>
  <c r="G252" i="21"/>
  <c r="G253" i="21"/>
  <c r="G254" i="21"/>
  <c r="G255" i="21"/>
  <c r="G628" i="21"/>
  <c r="G256" i="21"/>
  <c r="G629" i="21"/>
  <c r="G630" i="21"/>
  <c r="G257" i="21"/>
  <c r="G631" i="21"/>
  <c r="G258" i="21"/>
  <c r="G259" i="21"/>
  <c r="G632" i="21"/>
  <c r="G633" i="21"/>
  <c r="G260" i="21"/>
  <c r="G261" i="21"/>
  <c r="G634" i="21"/>
  <c r="G262" i="21"/>
  <c r="G263" i="21"/>
  <c r="G114" i="21"/>
  <c r="G635" i="21"/>
  <c r="G636" i="21"/>
  <c r="G637" i="21"/>
  <c r="G638" i="21"/>
  <c r="G639" i="21"/>
  <c r="G640" i="21"/>
  <c r="G641" i="21"/>
  <c r="G642" i="21"/>
  <c r="G643" i="21"/>
  <c r="G644" i="21"/>
  <c r="G645" i="21"/>
  <c r="G646" i="21"/>
  <c r="G647" i="21"/>
  <c r="G648" i="21"/>
  <c r="G649" i="21"/>
  <c r="G90" i="21"/>
  <c r="G650" i="21"/>
  <c r="G651" i="21"/>
  <c r="G652" i="21"/>
  <c r="G653" i="21"/>
  <c r="G654" i="21"/>
  <c r="G655" i="21"/>
  <c r="G656" i="21"/>
  <c r="G657" i="21"/>
  <c r="G264" i="21"/>
  <c r="G658" i="21"/>
  <c r="G265" i="21"/>
  <c r="G266" i="21"/>
  <c r="G659" i="21"/>
  <c r="G660" i="21"/>
  <c r="G661" i="21"/>
  <c r="G662" i="21"/>
  <c r="G663" i="21"/>
  <c r="G664" i="21"/>
  <c r="G665" i="21"/>
  <c r="G267" i="21"/>
  <c r="G666" i="21"/>
  <c r="G268" i="21"/>
  <c r="G667" i="21"/>
  <c r="G668" i="21"/>
  <c r="G669" i="21"/>
  <c r="G269" i="21"/>
  <c r="G270" i="21"/>
  <c r="G670" i="21"/>
  <c r="G271" i="21"/>
  <c r="G671" i="21"/>
  <c r="G272" i="21"/>
  <c r="G672" i="21"/>
  <c r="G673" i="21"/>
  <c r="G674" i="21"/>
  <c r="G675" i="21"/>
  <c r="G676" i="21"/>
  <c r="G273" i="21"/>
  <c r="G677" i="21"/>
  <c r="G678" i="21"/>
  <c r="G679" i="21"/>
  <c r="G274" i="21"/>
  <c r="G91" i="21"/>
  <c r="G275" i="21"/>
  <c r="G276" i="21"/>
  <c r="G680" i="21"/>
  <c r="G681" i="21"/>
  <c r="G277" i="21"/>
  <c r="G682" i="21"/>
  <c r="G683" i="21"/>
  <c r="G684" i="21"/>
  <c r="G685" i="21"/>
  <c r="G686" i="21"/>
  <c r="G687" i="21"/>
  <c r="G688" i="21"/>
  <c r="G689" i="21"/>
  <c r="G57" i="21"/>
  <c r="G278" i="21"/>
  <c r="G690" i="21"/>
  <c r="G691" i="21"/>
  <c r="G692" i="21"/>
  <c r="G693" i="21"/>
  <c r="G694" i="21"/>
  <c r="G695" i="21"/>
  <c r="G696" i="21"/>
  <c r="G697" i="21"/>
  <c r="G698" i="21"/>
  <c r="G92" i="21"/>
  <c r="G279" i="21"/>
  <c r="G58" i="21"/>
  <c r="G699" i="21"/>
  <c r="G280" i="21"/>
  <c r="G700" i="21"/>
  <c r="G281" i="21"/>
  <c r="G282" i="21"/>
  <c r="G283" i="21"/>
  <c r="G33" i="21"/>
  <c r="G284" i="21"/>
  <c r="G701" i="21"/>
  <c r="G285" i="21"/>
  <c r="G286" i="21"/>
  <c r="G34" i="21"/>
  <c r="G287" i="21"/>
  <c r="G702" i="21"/>
  <c r="G703" i="21"/>
  <c r="G704" i="21"/>
  <c r="G288" i="21"/>
  <c r="G289" i="21"/>
  <c r="G290" i="21"/>
  <c r="G291" i="21"/>
  <c r="G292" i="21"/>
  <c r="G705" i="21"/>
  <c r="G706" i="21"/>
  <c r="G707" i="21"/>
  <c r="G293" i="21"/>
  <c r="G294" i="21"/>
  <c r="G708" i="21"/>
  <c r="G295" i="21"/>
  <c r="G296" i="21"/>
  <c r="G297" i="21"/>
  <c r="G298" i="21"/>
  <c r="G299" i="21"/>
  <c r="G709" i="21"/>
  <c r="G710" i="21"/>
  <c r="G300" i="21"/>
  <c r="G711" i="21"/>
  <c r="G301" i="21"/>
  <c r="G76" i="21"/>
  <c r="G712" i="21"/>
  <c r="G35" i="21"/>
  <c r="G713" i="21"/>
  <c r="G714" i="21"/>
  <c r="G77" i="21"/>
  <c r="G715" i="21"/>
  <c r="G18" i="21"/>
  <c r="G302" i="21"/>
  <c r="G303" i="21"/>
  <c r="G304" i="21"/>
  <c r="G716" i="21"/>
  <c r="G305" i="21"/>
  <c r="G717" i="21"/>
  <c r="G306" i="21"/>
  <c r="G93" i="21"/>
  <c r="G718" i="21"/>
  <c r="G719" i="21"/>
  <c r="G78" i="21"/>
  <c r="G720" i="21"/>
  <c r="G94" i="21"/>
  <c r="G95" i="21"/>
  <c r="G721" i="21"/>
  <c r="G307" i="21"/>
  <c r="G722" i="21"/>
  <c r="G723" i="21"/>
  <c r="G115" i="21"/>
  <c r="G308" i="21"/>
  <c r="G309" i="21"/>
  <c r="G724" i="21"/>
  <c r="G725" i="21"/>
  <c r="G726" i="21"/>
  <c r="G310" i="21"/>
  <c r="G727" i="21"/>
  <c r="G728" i="21"/>
  <c r="G729" i="21"/>
  <c r="G59" i="21"/>
  <c r="G730" i="21"/>
  <c r="G311" i="21"/>
  <c r="G312" i="21"/>
  <c r="G313" i="21"/>
  <c r="G731" i="21"/>
  <c r="G314" i="21"/>
  <c r="G732" i="21"/>
  <c r="G733" i="21"/>
  <c r="G79" i="21"/>
  <c r="G734" i="21"/>
  <c r="G735" i="21"/>
  <c r="G80" i="21"/>
  <c r="G736" i="21"/>
  <c r="G315" i="21"/>
  <c r="G737" i="21"/>
  <c r="G316" i="21"/>
  <c r="G317" i="21"/>
  <c r="G738" i="21"/>
  <c r="G318" i="21"/>
  <c r="G739" i="21"/>
  <c r="G740" i="21"/>
  <c r="G741" i="21"/>
  <c r="G742" i="21"/>
  <c r="G743" i="21"/>
  <c r="G744" i="21"/>
  <c r="G745" i="21"/>
  <c r="G746" i="21"/>
  <c r="G747" i="21"/>
  <c r="G319" i="21"/>
  <c r="G320" i="21"/>
  <c r="G321" i="21"/>
  <c r="G748" i="21"/>
  <c r="G749" i="21"/>
  <c r="G322" i="21"/>
  <c r="G750" i="21"/>
  <c r="G751" i="21"/>
  <c r="G19" i="21"/>
  <c r="G81" i="21"/>
  <c r="G20" i="21"/>
  <c r="G323" i="21"/>
  <c r="G82" i="21"/>
  <c r="G324" i="21"/>
  <c r="G325" i="21"/>
  <c r="G326" i="21"/>
  <c r="G752" i="21"/>
  <c r="G327" i="21"/>
  <c r="G328" i="21"/>
  <c r="G329" i="21"/>
  <c r="G330" i="21"/>
  <c r="G331" i="21"/>
  <c r="G332" i="21"/>
  <c r="G753" i="21"/>
  <c r="G754" i="21"/>
  <c r="G333" i="21"/>
  <c r="G334" i="21"/>
  <c r="G755" i="21"/>
  <c r="G756" i="21"/>
  <c r="G757" i="21"/>
  <c r="G335" i="21"/>
  <c r="G758" i="21"/>
  <c r="G336" i="21"/>
  <c r="G759" i="21"/>
  <c r="G337" i="21"/>
  <c r="G760" i="21"/>
  <c r="G338" i="21"/>
  <c r="G339" i="21"/>
  <c r="G340" i="21"/>
  <c r="G761" i="21"/>
  <c r="G341" i="21"/>
  <c r="G96" i="21"/>
  <c r="G116" i="21"/>
  <c r="G762" i="21"/>
  <c r="G763" i="21"/>
  <c r="G764" i="21"/>
  <c r="G765" i="21"/>
  <c r="G766" i="21"/>
  <c r="G767" i="21"/>
  <c r="G768" i="21"/>
  <c r="G769" i="21"/>
  <c r="G770" i="21"/>
  <c r="G771" i="21"/>
  <c r="G772" i="21"/>
  <c r="G773" i="21"/>
  <c r="G774" i="21"/>
  <c r="G775" i="21"/>
  <c r="G776" i="21"/>
  <c r="G777" i="21"/>
  <c r="G778" i="21"/>
  <c r="G779" i="21"/>
  <c r="G780" i="21"/>
  <c r="G781" i="21"/>
  <c r="G782" i="21"/>
  <c r="G783" i="21"/>
  <c r="G784" i="21"/>
  <c r="G785" i="21"/>
  <c r="G786" i="21"/>
  <c r="G787" i="21"/>
  <c r="G788" i="21"/>
  <c r="G789" i="21"/>
  <c r="G342" i="21"/>
  <c r="G97" i="21"/>
  <c r="G790" i="21"/>
  <c r="G791" i="21"/>
  <c r="G792" i="21"/>
  <c r="G793" i="21"/>
  <c r="G794" i="21"/>
  <c r="G795" i="21"/>
  <c r="G343" i="21"/>
  <c r="G796" i="21"/>
  <c r="G797" i="21"/>
  <c r="G344" i="21"/>
  <c r="G345" i="21"/>
  <c r="G798" i="21"/>
  <c r="G799" i="21"/>
  <c r="G800" i="21"/>
  <c r="G801" i="21"/>
  <c r="G802" i="21"/>
  <c r="G21" i="21"/>
  <c r="G803" i="21"/>
  <c r="G804" i="21"/>
  <c r="G805" i="21"/>
  <c r="G806" i="21"/>
  <c r="G807" i="21"/>
  <c r="G346" i="21"/>
  <c r="G117" i="21"/>
  <c r="G60" i="21"/>
  <c r="G808" i="21"/>
  <c r="G809" i="21"/>
  <c r="G810" i="21"/>
  <c r="G811" i="21"/>
  <c r="G812" i="21"/>
  <c r="G813" i="21"/>
  <c r="G814" i="21"/>
  <c r="G815" i="21"/>
  <c r="G347" i="21"/>
  <c r="G816" i="21"/>
  <c r="G817" i="21"/>
  <c r="G98" i="21"/>
  <c r="G818" i="21"/>
  <c r="G819" i="21"/>
  <c r="G820" i="21"/>
  <c r="G348" i="21"/>
  <c r="G821" i="21"/>
  <c r="G349" i="21"/>
  <c r="G350" i="21"/>
  <c r="G822" i="21"/>
  <c r="G118" i="21"/>
  <c r="G351" i="21"/>
  <c r="G823" i="21"/>
  <c r="G824" i="21"/>
  <c r="G352" i="21"/>
  <c r="G353" i="21"/>
  <c r="G99" i="21"/>
  <c r="G825" i="21"/>
  <c r="G354" i="21"/>
  <c r="G826" i="21"/>
  <c r="G827" i="21"/>
  <c r="G828" i="21"/>
  <c r="G119" i="21"/>
  <c r="G355" i="21"/>
  <c r="G356" i="21"/>
  <c r="G829" i="21"/>
  <c r="G357" i="21"/>
  <c r="G358" i="21"/>
  <c r="G830" i="21"/>
  <c r="G61" i="21"/>
  <c r="G831" i="21"/>
  <c r="G832" i="21"/>
  <c r="G833" i="21"/>
  <c r="G359" i="21"/>
  <c r="G834" i="21"/>
  <c r="G835" i="21"/>
  <c r="G836" i="21"/>
  <c r="G837" i="21"/>
  <c r="G838" i="21"/>
  <c r="G839" i="21"/>
  <c r="G840" i="21"/>
  <c r="G841" i="21"/>
  <c r="G360" i="21"/>
  <c r="G842" i="21"/>
  <c r="G843" i="21"/>
  <c r="G361" i="21"/>
  <c r="G100" i="21"/>
  <c r="G362" i="21"/>
  <c r="G844" i="21"/>
  <c r="G845" i="21"/>
  <c r="G846" i="21"/>
  <c r="G847" i="21"/>
  <c r="G848" i="21"/>
  <c r="G849" i="21"/>
  <c r="G850" i="21"/>
  <c r="G851" i="21"/>
  <c r="G852" i="21"/>
  <c r="G363" i="21"/>
  <c r="G853" i="21"/>
  <c r="G854" i="21"/>
  <c r="G855" i="21"/>
  <c r="G856" i="21"/>
  <c r="G857" i="21"/>
  <c r="G858" i="21"/>
  <c r="G859" i="21"/>
  <c r="G860" i="21"/>
  <c r="G861" i="21"/>
  <c r="G862" i="21"/>
  <c r="G863" i="21"/>
  <c r="G364" i="21"/>
  <c r="G864" i="21"/>
  <c r="G865" i="21"/>
  <c r="G866" i="21"/>
  <c r="G867" i="21"/>
  <c r="G868" i="21"/>
  <c r="G101" i="21"/>
  <c r="G365" i="21"/>
  <c r="G869" i="21"/>
  <c r="G870" i="21"/>
  <c r="G366" i="21"/>
  <c r="G871" i="21"/>
  <c r="G367" i="21"/>
  <c r="G872" i="21"/>
  <c r="G368" i="21"/>
  <c r="G873" i="21"/>
  <c r="G369" i="21"/>
  <c r="G874" i="21"/>
  <c r="G370" i="21"/>
  <c r="G875" i="21"/>
  <c r="G876" i="21"/>
  <c r="G36" i="21"/>
  <c r="G877" i="21"/>
  <c r="G878" i="21"/>
  <c r="G879" i="21"/>
  <c r="G880" i="21"/>
  <c r="G881" i="21"/>
  <c r="G882" i="21"/>
  <c r="G883" i="21"/>
  <c r="G371" i="21"/>
  <c r="G372" i="21"/>
  <c r="G373" i="21"/>
  <c r="G884" i="21"/>
  <c r="G120" i="21"/>
  <c r="G374" i="21"/>
  <c r="G885" i="21"/>
  <c r="G886" i="21"/>
  <c r="G887" i="21"/>
  <c r="G375" i="21"/>
  <c r="G888" i="21"/>
  <c r="G889" i="21"/>
  <c r="G890" i="21"/>
  <c r="G891" i="21"/>
  <c r="G892" i="21"/>
  <c r="G893" i="21"/>
  <c r="G376" i="21"/>
  <c r="G894" i="21"/>
  <c r="G377" i="21"/>
  <c r="G895" i="21"/>
  <c r="G896" i="21"/>
  <c r="G897" i="21"/>
  <c r="G378" i="21"/>
  <c r="G898" i="21"/>
  <c r="G379" i="21"/>
  <c r="G899" i="21"/>
  <c r="G900" i="21"/>
  <c r="G901" i="21"/>
  <c r="G380" i="21"/>
  <c r="G381" i="21"/>
  <c r="G382" i="21"/>
  <c r="G902" i="21"/>
  <c r="G383" i="21"/>
  <c r="G384" i="21"/>
  <c r="G903" i="21"/>
  <c r="G904" i="21"/>
  <c r="G905" i="21"/>
  <c r="G906" i="21"/>
  <c r="G907" i="21"/>
  <c r="G121" i="21"/>
  <c r="G385" i="21"/>
  <c r="G908" i="21"/>
  <c r="G65" i="21"/>
  <c r="G909" i="21"/>
  <c r="G910" i="21"/>
  <c r="G911" i="21"/>
  <c r="G912" i="21"/>
  <c r="G913" i="21"/>
  <c r="G914" i="21"/>
  <c r="G386" i="21"/>
  <c r="G915" i="21"/>
  <c r="G916" i="21"/>
  <c r="G917" i="21"/>
  <c r="G918" i="21"/>
  <c r="G919" i="21"/>
  <c r="G920" i="21"/>
  <c r="G921" i="21"/>
  <c r="G922" i="21"/>
  <c r="G923" i="21"/>
  <c r="G924" i="21"/>
  <c r="G925" i="21"/>
  <c r="G926" i="21"/>
  <c r="G927" i="21"/>
  <c r="G6" i="21"/>
  <c r="G928" i="21"/>
  <c r="G929" i="21"/>
  <c r="G122" i="21"/>
  <c r="G387" i="21"/>
  <c r="G930" i="21"/>
  <c r="G388" i="21"/>
  <c r="G389" i="21"/>
  <c r="G931" i="21"/>
  <c r="G932" i="21"/>
  <c r="G37" i="21"/>
  <c r="G933" i="21"/>
  <c r="G62" i="21"/>
  <c r="G934" i="21"/>
  <c r="G935" i="21"/>
  <c r="G936" i="21"/>
  <c r="G937" i="21"/>
  <c r="G938" i="21"/>
  <c r="G7" i="21"/>
  <c r="G102" i="21"/>
  <c r="G390" i="21"/>
  <c r="G391" i="21"/>
  <c r="G392" i="21"/>
  <c r="G393" i="21"/>
  <c r="G394" i="21"/>
  <c r="G939" i="21"/>
  <c r="G38" i="21"/>
  <c r="G395" i="21"/>
  <c r="G940" i="21"/>
  <c r="G396" i="21"/>
  <c r="G941" i="21"/>
  <c r="G103" i="21"/>
  <c r="G397" i="21"/>
  <c r="G942" i="21"/>
  <c r="G398" i="21"/>
  <c r="G123" i="21"/>
  <c r="G399" i="21"/>
  <c r="G400" i="21"/>
  <c r="G124" i="21"/>
  <c r="G401" i="21"/>
  <c r="G943" i="21"/>
  <c r="G944" i="21"/>
  <c r="G402" i="21"/>
  <c r="G403" i="21"/>
  <c r="G404" i="21"/>
  <c r="G66" i="21"/>
  <c r="G945" i="21"/>
  <c r="G946" i="21"/>
  <c r="G947" i="21"/>
  <c r="G405" i="21"/>
  <c r="G406" i="21"/>
  <c r="G125" i="21"/>
  <c r="G948" i="21"/>
  <c r="G949" i="21"/>
  <c r="G950" i="21"/>
  <c r="G951" i="21"/>
  <c r="G407" i="21"/>
  <c r="G952" i="21"/>
  <c r="G953" i="21"/>
  <c r="G954" i="21"/>
  <c r="G955" i="21"/>
  <c r="G956" i="21"/>
  <c r="G957" i="21"/>
  <c r="G958" i="21"/>
  <c r="G959" i="21"/>
  <c r="G960" i="21"/>
  <c r="G961" i="21"/>
  <c r="G962" i="21"/>
  <c r="G963" i="21"/>
  <c r="G964" i="21"/>
  <c r="G965" i="21"/>
  <c r="G966" i="21"/>
  <c r="G967" i="21"/>
  <c r="G968" i="21"/>
  <c r="G969" i="21"/>
  <c r="G970" i="21"/>
  <c r="G971" i="21"/>
  <c r="G3" i="21"/>
  <c r="G972" i="21"/>
  <c r="G973" i="21"/>
  <c r="G83" i="21"/>
  <c r="G974" i="21"/>
  <c r="G975" i="21"/>
  <c r="G976" i="21"/>
  <c r="G977" i="21"/>
  <c r="G408" i="21"/>
  <c r="G978" i="21"/>
  <c r="G979" i="21"/>
  <c r="G980" i="21"/>
  <c r="G981" i="21"/>
  <c r="G982" i="21"/>
  <c r="G983" i="21"/>
  <c r="G409" i="21"/>
  <c r="G984" i="21"/>
  <c r="G985" i="21"/>
  <c r="G410" i="21"/>
  <c r="G986" i="21"/>
  <c r="G987" i="21"/>
  <c r="G988" i="21"/>
  <c r="G989" i="21"/>
  <c r="G990" i="21"/>
  <c r="G991" i="21"/>
  <c r="G411" i="21"/>
  <c r="G992" i="21"/>
  <c r="G412" i="21"/>
  <c r="G84" i="21"/>
  <c r="G993" i="21"/>
  <c r="G994" i="21"/>
  <c r="G995" i="21"/>
  <c r="G996" i="21"/>
  <c r="G997" i="21"/>
  <c r="G998" i="21"/>
  <c r="G999" i="21"/>
  <c r="G1000" i="21"/>
  <c r="G413" i="21"/>
  <c r="G1001" i="21"/>
  <c r="G1002" i="21"/>
  <c r="G1003" i="21"/>
  <c r="G1004" i="21"/>
  <c r="G42" i="21"/>
  <c r="G1005" i="21"/>
  <c r="G1006" i="21"/>
  <c r="G22" i="21"/>
  <c r="G23" i="21"/>
  <c r="G1007" i="21"/>
  <c r="G1008" i="21"/>
  <c r="G1009" i="21"/>
  <c r="G1010" i="21"/>
  <c r="G414" i="21"/>
  <c r="G1011" i="21"/>
  <c r="G1012" i="21"/>
  <c r="G415" i="21"/>
  <c r="G1013" i="21"/>
  <c r="G104" i="21"/>
  <c r="G416" i="21"/>
  <c r="G1014" i="21"/>
  <c r="G1015" i="21"/>
  <c r="G417" i="21"/>
  <c r="G418" i="21"/>
  <c r="G419" i="21"/>
  <c r="G420" i="21"/>
  <c r="G421" i="21"/>
  <c r="G1016" i="21"/>
  <c r="G1017" i="21"/>
  <c r="G422" i="21"/>
  <c r="G1018" i="21"/>
  <c r="G423" i="21"/>
  <c r="G63" i="21"/>
  <c r="G424" i="21"/>
  <c r="G425" i="21"/>
  <c r="G1019" i="21"/>
  <c r="G426" i="21"/>
  <c r="G427" i="21"/>
  <c r="G1020" i="21"/>
  <c r="G428" i="21"/>
  <c r="G429" i="21"/>
  <c r="G1021" i="21"/>
  <c r="G430" i="21"/>
  <c r="G1022" i="21"/>
  <c r="G105" i="21"/>
  <c r="G1023" i="21"/>
  <c r="G1024" i="21"/>
  <c r="G1025" i="21"/>
  <c r="G1026" i="21"/>
  <c r="G1027" i="21"/>
  <c r="G1028" i="21"/>
  <c r="G1029" i="21"/>
  <c r="G1030" i="21"/>
  <c r="G1031" i="21"/>
  <c r="G431" i="21"/>
  <c r="G1032" i="21"/>
  <c r="G1033" i="21"/>
  <c r="G1034" i="21"/>
  <c r="G1035" i="21"/>
  <c r="G24" i="21"/>
  <c r="G1036" i="21"/>
  <c r="G432" i="21"/>
  <c r="G433" i="21"/>
  <c r="G434" i="21"/>
  <c r="G1037" i="21"/>
  <c r="G435" i="21"/>
  <c r="G436" i="21"/>
  <c r="G437" i="21"/>
  <c r="G438" i="21"/>
  <c r="G439" i="21"/>
  <c r="G25" i="21"/>
  <c r="G1038" i="21"/>
  <c r="G1039" i="21"/>
  <c r="G1040" i="21"/>
  <c r="G440" i="21"/>
  <c r="G1041" i="21"/>
  <c r="G1042" i="21"/>
  <c r="G1043" i="21"/>
  <c r="G441" i="21"/>
  <c r="G1044" i="21"/>
  <c r="G1045" i="21"/>
  <c r="G1046" i="21"/>
  <c r="G442" i="21"/>
  <c r="G1047" i="21"/>
  <c r="G1048" i="21"/>
  <c r="G1049" i="21"/>
  <c r="G1050" i="21"/>
  <c r="G1051" i="21"/>
  <c r="G443" i="21"/>
  <c r="G1052" i="21"/>
  <c r="G1053" i="21"/>
  <c r="G1108" i="21"/>
  <c r="G444" i="21"/>
  <c r="G445" i="21"/>
  <c r="G446" i="21"/>
  <c r="G447" i="21"/>
  <c r="G448" i="21"/>
  <c r="G1054" i="21"/>
  <c r="G106" i="21"/>
  <c r="G126" i="21"/>
  <c r="G1055" i="21"/>
  <c r="G449" i="21"/>
  <c r="G1056" i="21"/>
  <c r="G4" i="21"/>
  <c r="G127" i="21"/>
  <c r="G1057" i="21"/>
  <c r="G1058" i="21"/>
  <c r="G1059" i="21"/>
  <c r="G450" i="21"/>
  <c r="G1060" i="21"/>
  <c r="G451" i="21"/>
  <c r="G452" i="21"/>
  <c r="G453" i="21"/>
  <c r="G85" i="21"/>
  <c r="G1061" i="21"/>
  <c r="G454" i="21"/>
  <c r="G1062" i="21"/>
  <c r="G455" i="21"/>
  <c r="G86" i="21"/>
  <c r="G456" i="21"/>
  <c r="G457" i="21"/>
  <c r="G1063" i="21"/>
  <c r="G458" i="21"/>
  <c r="G459" i="21"/>
  <c r="G460" i="21"/>
  <c r="G461" i="21"/>
  <c r="G462" i="21"/>
  <c r="G107" i="21"/>
  <c r="G463" i="21"/>
  <c r="G1064" i="21"/>
  <c r="G464" i="21"/>
  <c r="G1065" i="21"/>
  <c r="G87" i="21"/>
  <c r="G465" i="21"/>
  <c r="G128" i="21"/>
  <c r="G1066" i="21"/>
  <c r="G1067" i="21"/>
  <c r="G1068" i="21"/>
  <c r="G1069" i="21"/>
  <c r="G466" i="21"/>
  <c r="G1070" i="21"/>
  <c r="G129" i="21"/>
  <c r="G467" i="21"/>
  <c r="G1071" i="21"/>
  <c r="G1072" i="21"/>
  <c r="G1073" i="21"/>
  <c r="G1074" i="21"/>
  <c r="G1075" i="21"/>
  <c r="G1076" i="21"/>
  <c r="G1077" i="21"/>
  <c r="G1078" i="21"/>
  <c r="G1079" i="21"/>
  <c r="G1080" i="21"/>
  <c r="G1081" i="21"/>
  <c r="G1082" i="21"/>
  <c r="G1083" i="21"/>
  <c r="G1084" i="21"/>
  <c r="G1085" i="21"/>
  <c r="G1086" i="21"/>
  <c r="G1087" i="21"/>
  <c r="G130" i="21"/>
  <c r="G468" i="21"/>
  <c r="G1088" i="21"/>
  <c r="G469" i="21"/>
  <c r="G1089" i="21"/>
  <c r="G1090" i="21"/>
  <c r="G1091" i="21"/>
  <c r="G470" i="21"/>
  <c r="G1092" i="21"/>
  <c r="G1093" i="21"/>
  <c r="G1094" i="21"/>
  <c r="G471" i="21"/>
  <c r="G1095" i="21"/>
  <c r="G472" i="21"/>
  <c r="G131" i="21"/>
  <c r="G1096" i="21"/>
  <c r="G132" i="21"/>
  <c r="G133" i="21"/>
  <c r="G1097" i="21"/>
  <c r="G1098" i="21"/>
  <c r="G1099" i="21"/>
  <c r="G134" i="21"/>
  <c r="G1100" i="21"/>
  <c r="G1101" i="21"/>
  <c r="G135" i="21"/>
  <c r="G1102" i="21"/>
  <c r="G1103" i="21"/>
  <c r="G1104" i="21"/>
  <c r="G2217" i="21"/>
  <c r="G1584" i="21"/>
  <c r="G1585" i="21"/>
  <c r="G1586" i="21"/>
  <c r="G1242" i="21"/>
  <c r="G1587" i="21"/>
  <c r="G1243" i="21"/>
  <c r="G1244" i="21"/>
  <c r="G1588" i="21"/>
  <c r="G1589" i="21"/>
  <c r="G1590" i="21"/>
  <c r="G1591" i="21"/>
  <c r="G1214" i="21"/>
  <c r="G1245" i="21"/>
  <c r="G1592" i="21"/>
  <c r="G1150" i="21"/>
  <c r="G1117" i="21"/>
  <c r="G1151" i="21"/>
  <c r="G1174" i="21"/>
  <c r="G1246" i="21"/>
  <c r="G1247" i="21"/>
  <c r="G1118" i="21"/>
  <c r="G1593" i="21"/>
  <c r="G1594" i="21"/>
  <c r="G1595" i="21"/>
  <c r="G1596" i="21"/>
  <c r="G1175" i="21"/>
  <c r="G1597" i="21"/>
  <c r="G1598" i="21"/>
  <c r="G1152" i="21"/>
  <c r="G1248" i="21"/>
  <c r="G1249" i="21"/>
  <c r="G1250" i="21"/>
  <c r="G1251" i="21"/>
  <c r="G1599" i="21"/>
  <c r="G1215" i="21"/>
  <c r="G1252" i="21"/>
  <c r="G1253" i="21"/>
  <c r="G1153" i="21"/>
  <c r="G1600" i="21"/>
  <c r="G1254" i="21"/>
  <c r="G1255" i="21"/>
  <c r="G1601" i="21"/>
  <c r="G1256" i="21"/>
  <c r="G1602" i="21"/>
  <c r="G1257" i="21"/>
  <c r="G1603" i="21"/>
  <c r="G1109" i="21"/>
  <c r="G1132" i="21"/>
  <c r="G1154" i="21"/>
  <c r="G1604" i="21"/>
  <c r="G1119" i="21"/>
  <c r="G1155" i="21"/>
  <c r="G1258" i="21"/>
  <c r="G1120" i="21"/>
  <c r="G1259" i="21"/>
  <c r="G1260" i="21"/>
  <c r="G1261" i="21"/>
  <c r="G1262" i="21"/>
  <c r="G1176" i="21"/>
  <c r="G1605" i="21"/>
  <c r="G1263" i="21"/>
  <c r="G1264" i="21"/>
  <c r="G1121" i="21"/>
  <c r="G1177" i="21"/>
  <c r="G1265" i="21"/>
  <c r="G1266" i="21"/>
  <c r="G1156" i="21"/>
  <c r="G1606" i="21"/>
  <c r="G1267" i="21"/>
  <c r="G1268" i="21"/>
  <c r="G1607" i="21"/>
  <c r="G1157" i="21"/>
  <c r="G1608" i="21"/>
  <c r="G1609" i="21"/>
  <c r="G1610" i="21"/>
  <c r="G1611" i="21"/>
  <c r="G1269" i="21"/>
  <c r="G1612" i="21"/>
  <c r="G1270" i="21"/>
  <c r="G1122" i="21"/>
  <c r="G1613" i="21"/>
  <c r="G1271" i="21"/>
  <c r="G1158" i="21"/>
  <c r="G1272" i="21"/>
  <c r="G1195" i="21"/>
  <c r="G1614" i="21"/>
  <c r="G1178" i="21"/>
  <c r="G1615" i="21"/>
  <c r="G1159" i="21"/>
  <c r="G1616" i="21"/>
  <c r="G1617" i="21"/>
  <c r="G1273" i="21"/>
  <c r="G1618" i="21"/>
  <c r="G1274" i="21"/>
  <c r="G1160" i="21"/>
  <c r="G1275" i="21"/>
  <c r="G1276" i="21"/>
  <c r="G1619" i="21"/>
  <c r="G1620" i="21"/>
  <c r="G1277" i="21"/>
  <c r="G1278" i="21"/>
  <c r="G1621" i="21"/>
  <c r="G1622" i="21"/>
  <c r="G1279" i="21"/>
  <c r="G1133" i="21"/>
  <c r="G1623" i="21"/>
  <c r="G1280" i="21"/>
  <c r="G1281" i="21"/>
  <c r="G1282" i="21"/>
  <c r="G1283" i="21"/>
  <c r="G1134" i="21"/>
  <c r="G1624" i="21"/>
  <c r="G1216" i="21"/>
  <c r="G1217" i="21"/>
  <c r="G1625" i="21"/>
  <c r="G1626" i="21"/>
  <c r="G1627" i="21"/>
  <c r="G1628" i="21"/>
  <c r="G1146" i="21"/>
  <c r="G1284" i="21"/>
  <c r="G1629" i="21"/>
  <c r="G1630" i="21"/>
  <c r="G1285" i="21"/>
  <c r="G1631" i="21"/>
  <c r="G1632" i="21"/>
  <c r="G1633" i="21"/>
  <c r="G2218" i="21"/>
  <c r="G1286" i="21"/>
  <c r="G1135" i="21"/>
  <c r="G1287" i="21"/>
  <c r="G1288" i="21"/>
  <c r="G1289" i="21"/>
  <c r="G1290" i="21"/>
  <c r="G1179" i="21"/>
  <c r="G1291" i="21"/>
  <c r="G1292" i="21"/>
  <c r="G1634" i="21"/>
  <c r="G1293" i="21"/>
  <c r="G1294" i="21"/>
  <c r="G1180" i="21"/>
  <c r="G1295" i="21"/>
  <c r="G1296" i="21"/>
  <c r="G1181" i="21"/>
  <c r="G1136" i="21"/>
  <c r="G1297" i="21"/>
  <c r="G1182" i="21"/>
  <c r="G1137" i="21"/>
  <c r="G1298" i="21"/>
  <c r="G1299" i="21"/>
  <c r="G2219" i="21"/>
  <c r="G1171" i="21"/>
  <c r="G1635" i="21"/>
  <c r="G1636" i="21"/>
  <c r="G1637" i="21"/>
  <c r="G1300" i="21"/>
  <c r="G1301" i="21"/>
  <c r="G1638" i="21"/>
  <c r="G1302" i="21"/>
  <c r="G1639" i="21"/>
  <c r="G1303" i="21"/>
  <c r="G1304" i="21"/>
  <c r="G1640" i="21"/>
  <c r="G1305" i="21"/>
  <c r="G1306" i="21"/>
  <c r="G1641" i="21"/>
  <c r="G1642" i="21"/>
  <c r="G1643" i="21"/>
  <c r="G1116" i="21"/>
  <c r="G1307" i="21"/>
  <c r="G1161" i="21"/>
  <c r="G1308" i="21"/>
  <c r="G1644" i="21"/>
  <c r="G1309" i="21"/>
  <c r="G1645" i="21"/>
  <c r="G1646" i="21"/>
  <c r="G1647" i="21"/>
  <c r="G1310" i="21"/>
  <c r="G1648" i="21"/>
  <c r="G1138" i="21"/>
  <c r="G1311" i="21"/>
  <c r="G1649" i="21"/>
  <c r="G1650" i="21"/>
  <c r="G1651" i="21"/>
  <c r="G1312" i="21"/>
  <c r="G1652" i="21"/>
  <c r="G1313" i="21"/>
  <c r="G1314" i="21"/>
  <c r="G1315" i="21"/>
  <c r="G1653" i="21"/>
  <c r="G1654" i="21"/>
  <c r="G1316" i="21"/>
  <c r="G1655" i="21"/>
  <c r="G1656" i="21"/>
  <c r="G1112" i="21"/>
  <c r="G1317" i="21"/>
  <c r="G1318" i="21"/>
  <c r="G1657" i="21"/>
  <c r="G1115" i="21"/>
  <c r="G1658" i="21"/>
  <c r="G1162" i="21"/>
  <c r="G1659" i="21"/>
  <c r="G1319" i="21"/>
  <c r="G1660" i="21"/>
  <c r="G1661" i="21"/>
  <c r="G1662" i="21"/>
  <c r="G1663" i="21"/>
  <c r="G1664" i="21"/>
  <c r="G1665" i="21"/>
  <c r="G1320" i="21"/>
  <c r="G1666" i="21"/>
  <c r="G1667" i="21"/>
  <c r="G1321" i="21"/>
  <c r="G1668" i="21"/>
  <c r="G1322" i="21"/>
  <c r="G1669" i="21"/>
  <c r="G1670" i="21"/>
  <c r="G1671" i="21"/>
  <c r="G1323" i="21"/>
  <c r="G1672" i="21"/>
  <c r="G1324" i="21"/>
  <c r="G1673" i="21"/>
  <c r="G1325" i="21"/>
  <c r="G1674" i="21"/>
  <c r="G1675" i="21"/>
  <c r="G1326" i="21"/>
  <c r="G1147" i="21"/>
  <c r="G1676" i="21"/>
  <c r="G1677" i="21"/>
  <c r="G1218" i="21"/>
  <c r="G1678" i="21"/>
  <c r="G1327" i="21"/>
  <c r="G1328" i="21"/>
  <c r="G1679" i="21"/>
  <c r="G1680" i="21"/>
  <c r="G1681" i="21"/>
  <c r="G1329" i="21"/>
  <c r="G1682" i="21"/>
  <c r="G1330" i="21"/>
  <c r="G1683" i="21"/>
  <c r="G1684" i="21"/>
  <c r="G1331" i="21"/>
  <c r="G1123" i="21"/>
  <c r="G1685" i="21"/>
  <c r="G1686" i="21"/>
  <c r="G1687" i="21"/>
  <c r="G1688" i="21"/>
  <c r="G1689" i="21"/>
  <c r="G1332" i="21"/>
  <c r="G1690" i="21"/>
  <c r="G1691" i="21"/>
  <c r="G1692" i="21"/>
  <c r="G1693" i="21"/>
  <c r="G1333" i="21"/>
  <c r="G1334" i="21"/>
  <c r="G1335" i="21"/>
  <c r="G1336" i="21"/>
  <c r="G1337" i="21"/>
  <c r="G1338" i="21"/>
  <c r="G1339" i="21"/>
  <c r="G1340" i="21"/>
  <c r="G1694" i="21"/>
  <c r="G1695" i="21"/>
  <c r="G1696" i="21"/>
  <c r="G1341" i="21"/>
  <c r="G1697" i="21"/>
  <c r="G1698" i="21"/>
  <c r="G1699" i="21"/>
  <c r="G1700" i="21"/>
  <c r="G1701" i="21"/>
  <c r="G1702" i="21"/>
  <c r="G1703" i="21"/>
  <c r="G1342" i="21"/>
  <c r="G1704" i="21"/>
  <c r="G1343" i="21"/>
  <c r="G1344" i="21"/>
  <c r="G1705" i="21"/>
  <c r="G1706" i="21"/>
  <c r="G1707" i="21"/>
  <c r="G1345" i="21"/>
  <c r="G1346" i="21"/>
  <c r="G1708" i="21"/>
  <c r="G1709" i="21"/>
  <c r="G1710" i="21"/>
  <c r="G1711" i="21"/>
  <c r="G1712" i="21"/>
  <c r="G1713" i="21"/>
  <c r="G1347" i="21"/>
  <c r="G1714" i="21"/>
  <c r="G1348" i="21"/>
  <c r="G1715" i="21"/>
  <c r="G1716" i="21"/>
  <c r="G1717" i="21"/>
  <c r="G1718" i="21"/>
  <c r="G1349" i="21"/>
  <c r="G1719" i="21"/>
  <c r="G1720" i="21"/>
  <c r="G1219" i="21"/>
  <c r="G1721" i="21"/>
  <c r="G1722" i="21"/>
  <c r="G1723" i="21"/>
  <c r="G1724" i="21"/>
  <c r="G1725" i="21"/>
  <c r="G1726" i="21"/>
  <c r="G1350" i="21"/>
  <c r="G1727" i="21"/>
  <c r="G1728" i="21"/>
  <c r="G1729" i="21"/>
  <c r="G1124" i="21"/>
  <c r="G1730" i="21"/>
  <c r="G1731" i="21"/>
  <c r="G1351" i="21"/>
  <c r="G1732" i="21"/>
  <c r="G1352" i="21"/>
  <c r="G1148" i="21"/>
  <c r="G1733" i="21"/>
  <c r="G1353" i="21"/>
  <c r="G1163" i="21"/>
  <c r="G1734" i="21"/>
  <c r="G1735" i="21"/>
  <c r="G1354" i="21"/>
  <c r="G1736" i="21"/>
  <c r="G1737" i="21"/>
  <c r="G1196" i="21"/>
  <c r="G1738" i="21"/>
  <c r="G1355" i="21"/>
  <c r="G1356" i="21"/>
  <c r="G1357" i="21"/>
  <c r="G1358" i="21"/>
  <c r="G1359" i="21"/>
  <c r="G1360" i="21"/>
  <c r="G1361" i="21"/>
  <c r="G1362" i="21"/>
  <c r="G1363" i="21"/>
  <c r="G1364" i="21"/>
  <c r="G1739" i="21"/>
  <c r="G1365" i="21"/>
  <c r="G1740" i="21"/>
  <c r="G1741" i="21"/>
  <c r="G1366" i="21"/>
  <c r="G1742" i="21"/>
  <c r="G1367" i="21"/>
  <c r="G1368" i="21"/>
  <c r="G1743" i="21"/>
  <c r="G1744" i="21"/>
  <c r="G1369" i="21"/>
  <c r="G1370" i="21"/>
  <c r="G1371" i="21"/>
  <c r="G1745" i="21"/>
  <c r="G1372" i="21"/>
  <c r="G1373" i="21"/>
  <c r="G1220" i="21"/>
  <c r="G1746" i="21"/>
  <c r="G1747" i="21"/>
  <c r="G1748" i="21"/>
  <c r="G1749" i="21"/>
  <c r="G1750" i="21"/>
  <c r="G1751" i="21"/>
  <c r="G1752" i="21"/>
  <c r="G1753" i="21"/>
  <c r="G1754" i="21"/>
  <c r="G1755" i="21"/>
  <c r="G1756" i="21"/>
  <c r="G1757" i="21"/>
  <c r="G1758" i="21"/>
  <c r="G1759" i="21"/>
  <c r="G1760" i="21"/>
  <c r="G1197" i="21"/>
  <c r="G1761" i="21"/>
  <c r="G1762" i="21"/>
  <c r="G1763" i="21"/>
  <c r="G1764" i="21"/>
  <c r="G1765" i="21"/>
  <c r="G1766" i="21"/>
  <c r="G1767" i="21"/>
  <c r="G1768" i="21"/>
  <c r="G1374" i="21"/>
  <c r="G1769" i="21"/>
  <c r="G1375" i="21"/>
  <c r="G1376" i="21"/>
  <c r="G1770" i="21"/>
  <c r="G1771" i="21"/>
  <c r="G1772" i="21"/>
  <c r="G1773" i="21"/>
  <c r="G1774" i="21"/>
  <c r="G1775" i="21"/>
  <c r="G1776" i="21"/>
  <c r="G1377" i="21"/>
  <c r="G1777" i="21"/>
  <c r="G1378" i="21"/>
  <c r="G1778" i="21"/>
  <c r="G1779" i="21"/>
  <c r="G1780" i="21"/>
  <c r="G1379" i="21"/>
  <c r="G1380" i="21"/>
  <c r="G1781" i="21"/>
  <c r="G1381" i="21"/>
  <c r="G1782" i="21"/>
  <c r="G1382" i="21"/>
  <c r="G1783" i="21"/>
  <c r="G1784" i="21"/>
  <c r="G1785" i="21"/>
  <c r="G1786" i="21"/>
  <c r="G1787" i="21"/>
  <c r="G1383" i="21"/>
  <c r="G1788" i="21"/>
  <c r="G1789" i="21"/>
  <c r="G1790" i="21"/>
  <c r="G1384" i="21"/>
  <c r="G1198" i="21"/>
  <c r="G1385" i="21"/>
  <c r="G1386" i="21"/>
  <c r="G1791" i="21"/>
  <c r="G1792" i="21"/>
  <c r="G1387" i="21"/>
  <c r="G1793" i="21"/>
  <c r="G1794" i="21"/>
  <c r="G1795" i="21"/>
  <c r="G1796" i="21"/>
  <c r="G1797" i="21"/>
  <c r="G1798" i="21"/>
  <c r="G1799" i="21"/>
  <c r="G1800" i="21"/>
  <c r="G1164" i="21"/>
  <c r="G1388" i="21"/>
  <c r="G1801" i="21"/>
  <c r="G1802" i="21"/>
  <c r="G1803" i="21"/>
  <c r="G1804" i="21"/>
  <c r="G1805" i="21"/>
  <c r="G1806" i="21"/>
  <c r="G1807" i="21"/>
  <c r="G1808" i="21"/>
  <c r="G1809" i="21"/>
  <c r="G1199" i="21"/>
  <c r="G1389" i="21"/>
  <c r="G1165" i="21"/>
  <c r="G1810" i="21"/>
  <c r="G1390" i="21"/>
  <c r="G1391" i="21"/>
  <c r="G1811" i="21"/>
  <c r="G1392" i="21"/>
  <c r="G1393" i="21"/>
  <c r="G1394" i="21"/>
  <c r="G1139" i="21"/>
  <c r="G1395" i="21"/>
  <c r="G1812" i="21"/>
  <c r="G1396" i="21"/>
  <c r="G1397" i="21"/>
  <c r="G1140" i="21"/>
  <c r="G1398" i="21"/>
  <c r="G1813" i="21"/>
  <c r="G1814" i="21"/>
  <c r="G1815" i="21"/>
  <c r="G1399" i="21"/>
  <c r="G1400" i="21"/>
  <c r="G1401" i="21"/>
  <c r="G1402" i="21"/>
  <c r="G1403" i="21"/>
  <c r="G1816" i="21"/>
  <c r="G1817" i="21"/>
  <c r="G1818" i="21"/>
  <c r="G1404" i="21"/>
  <c r="G1405" i="21"/>
  <c r="G1819" i="21"/>
  <c r="G1406" i="21"/>
  <c r="G1407" i="21"/>
  <c r="G1408" i="21"/>
  <c r="G1409" i="21"/>
  <c r="G1410" i="21"/>
  <c r="G1820" i="21"/>
  <c r="G1821" i="21"/>
  <c r="G1411" i="21"/>
  <c r="G1822" i="21"/>
  <c r="G1412" i="21"/>
  <c r="G1183" i="21"/>
  <c r="G1823" i="21"/>
  <c r="G1141" i="21"/>
  <c r="G1142" i="21"/>
  <c r="G1824" i="21"/>
  <c r="G1825" i="21"/>
  <c r="G1184" i="21"/>
  <c r="G1826" i="21"/>
  <c r="G1125" i="21"/>
  <c r="G1413" i="21"/>
  <c r="G1414" i="21"/>
  <c r="G1415" i="21"/>
  <c r="G1827" i="21"/>
  <c r="G1416" i="21"/>
  <c r="G1417" i="21"/>
  <c r="G1828" i="21"/>
  <c r="G1418" i="21"/>
  <c r="G1200" i="21"/>
  <c r="G1829" i="21"/>
  <c r="G1830" i="21"/>
  <c r="G1185" i="21"/>
  <c r="G1831" i="21"/>
  <c r="G1201" i="21"/>
  <c r="G1832" i="21"/>
  <c r="G1419" i="21"/>
  <c r="G1833" i="21"/>
  <c r="G1834" i="21"/>
  <c r="G1221" i="21"/>
  <c r="G1420" i="21"/>
  <c r="G1421" i="21"/>
  <c r="G1835" i="21"/>
  <c r="G1836" i="21"/>
  <c r="G1837" i="21"/>
  <c r="G1422" i="21"/>
  <c r="G1838" i="21"/>
  <c r="G1839" i="21"/>
  <c r="G1840" i="21"/>
  <c r="G1166" i="21"/>
  <c r="G1841" i="21"/>
  <c r="G1423" i="21"/>
  <c r="G1424" i="21"/>
  <c r="G1425" i="21"/>
  <c r="G1842" i="21"/>
  <c r="G1426" i="21"/>
  <c r="G1843" i="21"/>
  <c r="G1844" i="21"/>
  <c r="G1186" i="21"/>
  <c r="G1845" i="21"/>
  <c r="G1846" i="21"/>
  <c r="G1187" i="21"/>
  <c r="G1847" i="21"/>
  <c r="G1427" i="21"/>
  <c r="G1848" i="21"/>
  <c r="G1428" i="21"/>
  <c r="G1429" i="21"/>
  <c r="G1849" i="21"/>
  <c r="G1430" i="21"/>
  <c r="G1850" i="21"/>
  <c r="G1851" i="21"/>
  <c r="G1852" i="21"/>
  <c r="G1853" i="21"/>
  <c r="G1854" i="21"/>
  <c r="G1855" i="21"/>
  <c r="G1856" i="21"/>
  <c r="G1857" i="21"/>
  <c r="G1858" i="21"/>
  <c r="G1431" i="21"/>
  <c r="G1432" i="21"/>
  <c r="G1433" i="21"/>
  <c r="G1859" i="21"/>
  <c r="G1860" i="21"/>
  <c r="G1434" i="21"/>
  <c r="G1861" i="21"/>
  <c r="G1862" i="21"/>
  <c r="G1126" i="21"/>
  <c r="G1188" i="21"/>
  <c r="G1127" i="21"/>
  <c r="G1435" i="21"/>
  <c r="G1189" i="21"/>
  <c r="G1436" i="21"/>
  <c r="G1437" i="21"/>
  <c r="G1438" i="21"/>
  <c r="G1863" i="21"/>
  <c r="G1439" i="21"/>
  <c r="G1440" i="21"/>
  <c r="G1441" i="21"/>
  <c r="G1442" i="21"/>
  <c r="G1443" i="21"/>
  <c r="G1444" i="21"/>
  <c r="G1864" i="21"/>
  <c r="G1865" i="21"/>
  <c r="G1445" i="21"/>
  <c r="G1446" i="21"/>
  <c r="G1866" i="21"/>
  <c r="G1867" i="21"/>
  <c r="G1868" i="21"/>
  <c r="G1447" i="21"/>
  <c r="G1869" i="21"/>
  <c r="G1448" i="21"/>
  <c r="G1870" i="21"/>
  <c r="G1449" i="21"/>
  <c r="G1871" i="21"/>
  <c r="G1450" i="21"/>
  <c r="G1451" i="21"/>
  <c r="G1452" i="21"/>
  <c r="G1872" i="21"/>
  <c r="G1453" i="21"/>
  <c r="G1202" i="21"/>
  <c r="G1222" i="21"/>
  <c r="G1873" i="21"/>
  <c r="G1874" i="21"/>
  <c r="G1875" i="21"/>
  <c r="G1876" i="21"/>
  <c r="G1877" i="21"/>
  <c r="G1878" i="21"/>
  <c r="G1879" i="21"/>
  <c r="G1880" i="21"/>
  <c r="G1881" i="21"/>
  <c r="G1882" i="21"/>
  <c r="G1883" i="21"/>
  <c r="G1884" i="21"/>
  <c r="G1885" i="21"/>
  <c r="G1886" i="21"/>
  <c r="G1887" i="21"/>
  <c r="G1888" i="21"/>
  <c r="G1889" i="21"/>
  <c r="G1890" i="21"/>
  <c r="G1891" i="21"/>
  <c r="G1892" i="21"/>
  <c r="G1893" i="21"/>
  <c r="G1894" i="21"/>
  <c r="G1895" i="21"/>
  <c r="G1896" i="21"/>
  <c r="G1897" i="21"/>
  <c r="G1898" i="21"/>
  <c r="G1899" i="21"/>
  <c r="G1900" i="21"/>
  <c r="G1454" i="21"/>
  <c r="G1203" i="21"/>
  <c r="G1901" i="21"/>
  <c r="G1902" i="21"/>
  <c r="G1903" i="21"/>
  <c r="G1904" i="21"/>
  <c r="G1905" i="21"/>
  <c r="G1906" i="21"/>
  <c r="G1455" i="21"/>
  <c r="G1907" i="21"/>
  <c r="G1908" i="21"/>
  <c r="G1456" i="21"/>
  <c r="G1457" i="21"/>
  <c r="G1909" i="21"/>
  <c r="G1910" i="21"/>
  <c r="G1911" i="21"/>
  <c r="G1912" i="21"/>
  <c r="G1913" i="21"/>
  <c r="G1128" i="21"/>
  <c r="G1914" i="21"/>
  <c r="G1915" i="21"/>
  <c r="G1916" i="21"/>
  <c r="G1917" i="21"/>
  <c r="G1918" i="21"/>
  <c r="G1458" i="21"/>
  <c r="G1223" i="21"/>
  <c r="G1167" i="21"/>
  <c r="G1919" i="21"/>
  <c r="G1920" i="21"/>
  <c r="G1921" i="21"/>
  <c r="G1922" i="21"/>
  <c r="G1923" i="21"/>
  <c r="G1924" i="21"/>
  <c r="G1925" i="21"/>
  <c r="G1926" i="21"/>
  <c r="G1459" i="21"/>
  <c r="G1927" i="21"/>
  <c r="G1928" i="21"/>
  <c r="G1204" i="21"/>
  <c r="G1929" i="21"/>
  <c r="G1930" i="21"/>
  <c r="G1931" i="21"/>
  <c r="G1460" i="21"/>
  <c r="G1932" i="21"/>
  <c r="G1461" i="21"/>
  <c r="G1462" i="21"/>
  <c r="G1933" i="21"/>
  <c r="G1224" i="21"/>
  <c r="G1463" i="21"/>
  <c r="G1934" i="21"/>
  <c r="G1935" i="21"/>
  <c r="G1464" i="21"/>
  <c r="G1465" i="21"/>
  <c r="G1205" i="21"/>
  <c r="G1936" i="21"/>
  <c r="G1466" i="21"/>
  <c r="G1937" i="21"/>
  <c r="G1938" i="21"/>
  <c r="G1939" i="21"/>
  <c r="G1225" i="21"/>
  <c r="G1467" i="21"/>
  <c r="G1468" i="21"/>
  <c r="G1940" i="21"/>
  <c r="G1469" i="21"/>
  <c r="G1470" i="21"/>
  <c r="G1941" i="21"/>
  <c r="G1168" i="21"/>
  <c r="G1942" i="21"/>
  <c r="G1943" i="21"/>
  <c r="G1944" i="21"/>
  <c r="G1471" i="21"/>
  <c r="G1945" i="21"/>
  <c r="G1946" i="21"/>
  <c r="G1947" i="21"/>
  <c r="G1948" i="21"/>
  <c r="G1949" i="21"/>
  <c r="G1950" i="21"/>
  <c r="G1951" i="21"/>
  <c r="G1952" i="21"/>
  <c r="G1953" i="21"/>
  <c r="G1472" i="21"/>
  <c r="G1954" i="21"/>
  <c r="G1955" i="21"/>
  <c r="G1473" i="21"/>
  <c r="G1206" i="21"/>
  <c r="G1474" i="21"/>
  <c r="G1956" i="21"/>
  <c r="G1957" i="21"/>
  <c r="G1958" i="21"/>
  <c r="G1959" i="21"/>
  <c r="G1960" i="21"/>
  <c r="G1961" i="21"/>
  <c r="G1962" i="21"/>
  <c r="G1963" i="21"/>
  <c r="G1964" i="21"/>
  <c r="G1475" i="21"/>
  <c r="G1965" i="21"/>
  <c r="G1966" i="21"/>
  <c r="G1967" i="21"/>
  <c r="G1968" i="21"/>
  <c r="G1969" i="21"/>
  <c r="G1970" i="21"/>
  <c r="G1971" i="21"/>
  <c r="G1972" i="21"/>
  <c r="G1973" i="21"/>
  <c r="G1974" i="21"/>
  <c r="G1975" i="21"/>
  <c r="G1476" i="21"/>
  <c r="G1976" i="21"/>
  <c r="G1977" i="21"/>
  <c r="G1978" i="21"/>
  <c r="G1979" i="21"/>
  <c r="G1980" i="21"/>
  <c r="G1207" i="21"/>
  <c r="G1477" i="21"/>
  <c r="G1981" i="21"/>
  <c r="G1982" i="21"/>
  <c r="G1478" i="21"/>
  <c r="G1983" i="21"/>
  <c r="G1479" i="21"/>
  <c r="G1984" i="21"/>
  <c r="G1480" i="21"/>
  <c r="G1985" i="21"/>
  <c r="G1481" i="21"/>
  <c r="G1986" i="21"/>
  <c r="G1482" i="21"/>
  <c r="G1987" i="21"/>
  <c r="G1988" i="21"/>
  <c r="G1143" i="21"/>
  <c r="G1989" i="21"/>
  <c r="G1990" i="21"/>
  <c r="G1991" i="21"/>
  <c r="G1992" i="21"/>
  <c r="G1993" i="21"/>
  <c r="G1994" i="21"/>
  <c r="G1995" i="21"/>
  <c r="G1483" i="21"/>
  <c r="G1484" i="21"/>
  <c r="G1485" i="21"/>
  <c r="G1996" i="21"/>
  <c r="G1226" i="21"/>
  <c r="G1486" i="21"/>
  <c r="G1997" i="21"/>
  <c r="G1998" i="21"/>
  <c r="G1999" i="21"/>
  <c r="G1487" i="21"/>
  <c r="G2000" i="21"/>
  <c r="G2001" i="21"/>
  <c r="G2002" i="21"/>
  <c r="G2003" i="21"/>
  <c r="G2004" i="21"/>
  <c r="G2005" i="21"/>
  <c r="G1488" i="21"/>
  <c r="G2006" i="21"/>
  <c r="G1489" i="21"/>
  <c r="G2007" i="21"/>
  <c r="G2008" i="21"/>
  <c r="G2009" i="21"/>
  <c r="G2010" i="21"/>
  <c r="G1490" i="21"/>
  <c r="G2011" i="21"/>
  <c r="G1491" i="21"/>
  <c r="G2012" i="21"/>
  <c r="G2013" i="21"/>
  <c r="G1492" i="21"/>
  <c r="G1493" i="21"/>
  <c r="G1494" i="21"/>
  <c r="G2014" i="21"/>
  <c r="G1495" i="21"/>
  <c r="G1496" i="21"/>
  <c r="G2015" i="21"/>
  <c r="G2016" i="21"/>
  <c r="G2017" i="21"/>
  <c r="G2018" i="21"/>
  <c r="G2019" i="21"/>
  <c r="G1227" i="21"/>
  <c r="G1497" i="21"/>
  <c r="G2020" i="21"/>
  <c r="G1172" i="21"/>
  <c r="G2021" i="21"/>
  <c r="G2022" i="21"/>
  <c r="G2023" i="21"/>
  <c r="G2024" i="21"/>
  <c r="G2025" i="21"/>
  <c r="G2026" i="21"/>
  <c r="G1498" i="21"/>
  <c r="G2027" i="21"/>
  <c r="G2028" i="21"/>
  <c r="G2029" i="21"/>
  <c r="G2030" i="21"/>
  <c r="G2031" i="21"/>
  <c r="G2032" i="21"/>
  <c r="G2033" i="21"/>
  <c r="G2034" i="21"/>
  <c r="G2035" i="21"/>
  <c r="G2036" i="21"/>
  <c r="G2037" i="21"/>
  <c r="G2038" i="21"/>
  <c r="G2039" i="21"/>
  <c r="G1113" i="21"/>
  <c r="G2040" i="21"/>
  <c r="G2041" i="21"/>
  <c r="G1228" i="21"/>
  <c r="G1499" i="21"/>
  <c r="G2042" i="21"/>
  <c r="G1500" i="21"/>
  <c r="G1501" i="21"/>
  <c r="G2043" i="21"/>
  <c r="G2044" i="21"/>
  <c r="G1144" i="21"/>
  <c r="G2045" i="21"/>
  <c r="G1169" i="21"/>
  <c r="G2046" i="21"/>
  <c r="G2047" i="21"/>
  <c r="G2048" i="21"/>
  <c r="G2049" i="21"/>
  <c r="G2050" i="21"/>
  <c r="G1114" i="21"/>
  <c r="G1208" i="21"/>
  <c r="G1502" i="21"/>
  <c r="G1503" i="21"/>
  <c r="G1504" i="21"/>
  <c r="G1505" i="21"/>
  <c r="G1506" i="21"/>
  <c r="G2051" i="21"/>
  <c r="G1145" i="21"/>
  <c r="G1507" i="21"/>
  <c r="G2052" i="21"/>
  <c r="G1508" i="21"/>
  <c r="G2053" i="21"/>
  <c r="G1209" i="21"/>
  <c r="G1509" i="21"/>
  <c r="G2054" i="21"/>
  <c r="G1510" i="21"/>
  <c r="G1229" i="21"/>
  <c r="G1511" i="21"/>
  <c r="G1512" i="21"/>
  <c r="G1230" i="21"/>
  <c r="G1513" i="21"/>
  <c r="G2055" i="21"/>
  <c r="G2056" i="21"/>
  <c r="G1514" i="21"/>
  <c r="G1515" i="21"/>
  <c r="G1516" i="21"/>
  <c r="G1173" i="21"/>
  <c r="G2057" i="21"/>
  <c r="G2058" i="21"/>
  <c r="G2059" i="21"/>
  <c r="G1517" i="21"/>
  <c r="G1518" i="21"/>
  <c r="G1231" i="21"/>
  <c r="G2060" i="21"/>
  <c r="G2061" i="21"/>
  <c r="G2062" i="21"/>
  <c r="G2063" i="21"/>
  <c r="G1519" i="21"/>
  <c r="G2064" i="21"/>
  <c r="G2065" i="21"/>
  <c r="G2066" i="21"/>
  <c r="G2067" i="21"/>
  <c r="G2068" i="21"/>
  <c r="G2069" i="21"/>
  <c r="G2070" i="21"/>
  <c r="G2071" i="21"/>
  <c r="G2072" i="21"/>
  <c r="G2073" i="21"/>
  <c r="G2074" i="21"/>
  <c r="G2075" i="21"/>
  <c r="G2076" i="21"/>
  <c r="G2077" i="21"/>
  <c r="G2078" i="21"/>
  <c r="G2079" i="21"/>
  <c r="G2080" i="21"/>
  <c r="G2081" i="21"/>
  <c r="G2082" i="21"/>
  <c r="G2083" i="21"/>
  <c r="G1110" i="21"/>
  <c r="G2084" i="21"/>
  <c r="G2085" i="21"/>
  <c r="G1190" i="21"/>
  <c r="G2086" i="21"/>
  <c r="G2087" i="21"/>
  <c r="G2088" i="21"/>
  <c r="G2089" i="21"/>
  <c r="G1520" i="21"/>
  <c r="G2090" i="21"/>
  <c r="G2091" i="21"/>
  <c r="G2092" i="21"/>
  <c r="G2093" i="21"/>
  <c r="G2094" i="21"/>
  <c r="G2095" i="21"/>
  <c r="G1521" i="21"/>
  <c r="G2096" i="21"/>
  <c r="G2097" i="21"/>
  <c r="G1522" i="21"/>
  <c r="G2098" i="21"/>
  <c r="G2099" i="21"/>
  <c r="G2100" i="21"/>
  <c r="G2101" i="21"/>
  <c r="G2102" i="21"/>
  <c r="G2103" i="21"/>
  <c r="G1523" i="21"/>
  <c r="G2104" i="21"/>
  <c r="G1524" i="21"/>
  <c r="G1191" i="21"/>
  <c r="G2105" i="21"/>
  <c r="G2106" i="21"/>
  <c r="G2107" i="21"/>
  <c r="G2108" i="21"/>
  <c r="G2109" i="21"/>
  <c r="G2110" i="21"/>
  <c r="G2111" i="21"/>
  <c r="G2112" i="21"/>
  <c r="G1525" i="21"/>
  <c r="G2113" i="21"/>
  <c r="G2114" i="21"/>
  <c r="G2115" i="21"/>
  <c r="G2116" i="21"/>
  <c r="G1149" i="21"/>
  <c r="G2117" i="21"/>
  <c r="G2118" i="21"/>
  <c r="G1129" i="21"/>
  <c r="G2119" i="21"/>
  <c r="G2120" i="21"/>
  <c r="G2121" i="21"/>
  <c r="G2122" i="21"/>
  <c r="G1526" i="21"/>
  <c r="G2123" i="21"/>
  <c r="G2124" i="21"/>
  <c r="G1527" i="21"/>
  <c r="G2125" i="21"/>
  <c r="G1210" i="21"/>
  <c r="G1528" i="21"/>
  <c r="G2126" i="21"/>
  <c r="G2127" i="21"/>
  <c r="G1529" i="21"/>
  <c r="G1530" i="21"/>
  <c r="G1531" i="21"/>
  <c r="G1532" i="21"/>
  <c r="G1533" i="21"/>
  <c r="G2128" i="21"/>
  <c r="G2129" i="21"/>
  <c r="G1534" i="21"/>
  <c r="G2130" i="21"/>
  <c r="G1535" i="21"/>
  <c r="G1170" i="21"/>
  <c r="G1536" i="21"/>
  <c r="G1537" i="21"/>
  <c r="G2131" i="21"/>
  <c r="G1538" i="21"/>
  <c r="G1539" i="21"/>
  <c r="G2132" i="21"/>
  <c r="G1540" i="21"/>
  <c r="G1541" i="21"/>
  <c r="G2133" i="21"/>
  <c r="G1542" i="21"/>
  <c r="G2134" i="21"/>
  <c r="G1211" i="21"/>
  <c r="G2135" i="21"/>
  <c r="G2136" i="21"/>
  <c r="G2137" i="21"/>
  <c r="G2138" i="21"/>
  <c r="G2139" i="21"/>
  <c r="G2140" i="21"/>
  <c r="G2141" i="21"/>
  <c r="G2142" i="21"/>
  <c r="G2143" i="21"/>
  <c r="G1543" i="21"/>
  <c r="G2144" i="21"/>
  <c r="G2145" i="21"/>
  <c r="G2146" i="21"/>
  <c r="G2147" i="21"/>
  <c r="G1130" i="21"/>
  <c r="G2148" i="21"/>
  <c r="G1544" i="21"/>
  <c r="G1545" i="21"/>
  <c r="G1546" i="21"/>
  <c r="G2149" i="21"/>
  <c r="G1547" i="21"/>
  <c r="G1548" i="21"/>
  <c r="G1549" i="21"/>
  <c r="G1550" i="21"/>
  <c r="G1551" i="21"/>
  <c r="G1131" i="21"/>
  <c r="G2150" i="21"/>
  <c r="G2151" i="21"/>
  <c r="G2152" i="21"/>
  <c r="G1552" i="21"/>
  <c r="G2153" i="21"/>
  <c r="G2154" i="21"/>
  <c r="G2155" i="21"/>
  <c r="G1553" i="21"/>
  <c r="G2156" i="21"/>
  <c r="G2157" i="21"/>
  <c r="G2158" i="21"/>
  <c r="G1554" i="21"/>
  <c r="G2159" i="21"/>
  <c r="G2160" i="21"/>
  <c r="G2161" i="21"/>
  <c r="G2162" i="21"/>
  <c r="G2163" i="21"/>
  <c r="G1555" i="21"/>
  <c r="G2164" i="21"/>
  <c r="G2165" i="21"/>
  <c r="G2220" i="21"/>
  <c r="G1556" i="21"/>
  <c r="G1557" i="21"/>
  <c r="G1558" i="21"/>
  <c r="G1559" i="21"/>
  <c r="G2166" i="21"/>
  <c r="G1212" i="21"/>
  <c r="G1232" i="21"/>
  <c r="G2167" i="21"/>
  <c r="G1560" i="21"/>
  <c r="G2168" i="21"/>
  <c r="G1111" i="21"/>
  <c r="G1233" i="21"/>
  <c r="G2169" i="21"/>
  <c r="G2170" i="21"/>
  <c r="G2171" i="21"/>
  <c r="G1561" i="21"/>
  <c r="G2172" i="21"/>
  <c r="G1562" i="21"/>
  <c r="G1563" i="21"/>
  <c r="G1564" i="21"/>
  <c r="G1192" i="21"/>
  <c r="G2173" i="21"/>
  <c r="G1565" i="21"/>
  <c r="G2174" i="21"/>
  <c r="G1566" i="21"/>
  <c r="G1193" i="21"/>
  <c r="G1567" i="21"/>
  <c r="G1568" i="21"/>
  <c r="G2175" i="21"/>
  <c r="G1569" i="21"/>
  <c r="G1570" i="21"/>
  <c r="G1571" i="21"/>
  <c r="G1572" i="21"/>
  <c r="G1573" i="21"/>
  <c r="G1213" i="21"/>
  <c r="G1574" i="21"/>
  <c r="G2176" i="21"/>
  <c r="G1575" i="21"/>
  <c r="G2177" i="21"/>
  <c r="G1194" i="21"/>
  <c r="G1576" i="21"/>
  <c r="G1234" i="21"/>
  <c r="G2178" i="21"/>
  <c r="G2179" i="21"/>
  <c r="G2180" i="21"/>
  <c r="G2181" i="21"/>
  <c r="G1577" i="21"/>
  <c r="G2182" i="21"/>
  <c r="G1235" i="21"/>
  <c r="G1578" i="21"/>
  <c r="G2183" i="21"/>
  <c r="G2184" i="21"/>
  <c r="G2185" i="21"/>
  <c r="G2186" i="21"/>
  <c r="G2187" i="21"/>
  <c r="G2188" i="21"/>
  <c r="G2189" i="21"/>
  <c r="G2190" i="21"/>
  <c r="G2191" i="21"/>
  <c r="G2192" i="21"/>
  <c r="G2193" i="21"/>
  <c r="G2194" i="21"/>
  <c r="G2195" i="21"/>
  <c r="G2196" i="21"/>
  <c r="G2197" i="21"/>
  <c r="G2198" i="21"/>
  <c r="G2199" i="21"/>
  <c r="G1236" i="21"/>
  <c r="G1579" i="21"/>
  <c r="G2200" i="21"/>
  <c r="G1580" i="21"/>
  <c r="G2201" i="21"/>
  <c r="G2202" i="21"/>
  <c r="G2203" i="21"/>
  <c r="G1581" i="21"/>
  <c r="G2204" i="21"/>
  <c r="G2205" i="21"/>
  <c r="G2206" i="21"/>
  <c r="G1582" i="21"/>
  <c r="G2207" i="21"/>
  <c r="G1583" i="21"/>
  <c r="G1237" i="21"/>
  <c r="G2208" i="21"/>
  <c r="G1238" i="21"/>
  <c r="G1239" i="21"/>
  <c r="G2209" i="21"/>
  <c r="G2210" i="21"/>
  <c r="G2211" i="21"/>
  <c r="G1240" i="21"/>
  <c r="G2212" i="21"/>
  <c r="G2213" i="21"/>
  <c r="G1241" i="21"/>
  <c r="G2214" i="21"/>
  <c r="G2215" i="21"/>
  <c r="G2216" i="21"/>
  <c r="G3324" i="21"/>
  <c r="G2690" i="21"/>
  <c r="G2691" i="21"/>
  <c r="G2692" i="21"/>
  <c r="G2353" i="21"/>
  <c r="G2693" i="21"/>
  <c r="G2354" i="21"/>
  <c r="G2355" i="21"/>
  <c r="G2694" i="21"/>
  <c r="G2695" i="21"/>
  <c r="G2696" i="21"/>
  <c r="G2697" i="21"/>
  <c r="G2326" i="21"/>
  <c r="G2356" i="21"/>
  <c r="G2698" i="21"/>
  <c r="G2261" i="21"/>
  <c r="G2229" i="21"/>
  <c r="G2262" i="21"/>
  <c r="G2285" i="21"/>
  <c r="G2357" i="21"/>
  <c r="G2358" i="21"/>
  <c r="G2230" i="21"/>
  <c r="G2699" i="21"/>
  <c r="G2700" i="21"/>
  <c r="G2701" i="21"/>
  <c r="G2702" i="21"/>
  <c r="G2286" i="21"/>
  <c r="G2703" i="21"/>
  <c r="G2704" i="21"/>
  <c r="G2263" i="21"/>
  <c r="G2359" i="21"/>
  <c r="G2360" i="21"/>
  <c r="G2361" i="21"/>
  <c r="G2705" i="21"/>
  <c r="G2327" i="21"/>
  <c r="G2362" i="21"/>
  <c r="G2363" i="21"/>
  <c r="G2264" i="21"/>
  <c r="G2706" i="21"/>
  <c r="G2364" i="21"/>
  <c r="G2365" i="21"/>
  <c r="G2707" i="21"/>
  <c r="G2366" i="21"/>
  <c r="G2708" i="21"/>
  <c r="G2367" i="21"/>
  <c r="G2709" i="21"/>
  <c r="G2221" i="21"/>
  <c r="G2244" i="21"/>
  <c r="G2265" i="21"/>
  <c r="G2710" i="21"/>
  <c r="G2231" i="21"/>
  <c r="G2266" i="21"/>
  <c r="G2368" i="21"/>
  <c r="G2232" i="21"/>
  <c r="G2369" i="21"/>
  <c r="G2370" i="21"/>
  <c r="G2371" i="21"/>
  <c r="G2372" i="21"/>
  <c r="G2287" i="21"/>
  <c r="G2711" i="21"/>
  <c r="G2373" i="21"/>
  <c r="G2374" i="21"/>
  <c r="G2233" i="21"/>
  <c r="G2288" i="21"/>
  <c r="G2375" i="21"/>
  <c r="G2376" i="21"/>
  <c r="G2267" i="21"/>
  <c r="G2712" i="21"/>
  <c r="G2377" i="21"/>
  <c r="G2378" i="21"/>
  <c r="G2713" i="21"/>
  <c r="G2268" i="21"/>
  <c r="G2714" i="21"/>
  <c r="G2715" i="21"/>
  <c r="G2716" i="21"/>
  <c r="G2717" i="21"/>
  <c r="G2379" i="21"/>
  <c r="G2718" i="21"/>
  <c r="G2380" i="21"/>
  <c r="G2234" i="21"/>
  <c r="G2719" i="21"/>
  <c r="G2381" i="21"/>
  <c r="G2269" i="21"/>
  <c r="G2382" i="21"/>
  <c r="G2306" i="21"/>
  <c r="G2720" i="21"/>
  <c r="G2289" i="21"/>
  <c r="G2721" i="21"/>
  <c r="G2270" i="21"/>
  <c r="G2722" i="21"/>
  <c r="G2723" i="21"/>
  <c r="G2383" i="21"/>
  <c r="G2724" i="21"/>
  <c r="G2384" i="21"/>
  <c r="G2271" i="21"/>
  <c r="G2385" i="21"/>
  <c r="G2386" i="21"/>
  <c r="G2725" i="21"/>
  <c r="G2726" i="21"/>
  <c r="G2387" i="21"/>
  <c r="G2388" i="21"/>
  <c r="G2727" i="21"/>
  <c r="G2728" i="21"/>
  <c r="G2389" i="21"/>
  <c r="G2245" i="21"/>
  <c r="G2729" i="21"/>
  <c r="G2390" i="21"/>
  <c r="G2391" i="21"/>
  <c r="G2392" i="21"/>
  <c r="G2393" i="21"/>
  <c r="G2246" i="21"/>
  <c r="G2730" i="21"/>
  <c r="G2328" i="21"/>
  <c r="G2731" i="21"/>
  <c r="G2732" i="21"/>
  <c r="G2733" i="21"/>
  <c r="G2734" i="21"/>
  <c r="G2257" i="21"/>
  <c r="G2394" i="21"/>
  <c r="G2735" i="21"/>
  <c r="G2736" i="21"/>
  <c r="G2395" i="21"/>
  <c r="G2737" i="21"/>
  <c r="G2738" i="21"/>
  <c r="G2739" i="21"/>
  <c r="G3325" i="21"/>
  <c r="G2396" i="21"/>
  <c r="G2247" i="21"/>
  <c r="G2397" i="21"/>
  <c r="G2398" i="21"/>
  <c r="G2399" i="21"/>
  <c r="G2400" i="21"/>
  <c r="G2290" i="21"/>
  <c r="G2401" i="21"/>
  <c r="G2402" i="21"/>
  <c r="G2740" i="21"/>
  <c r="G2403" i="21"/>
  <c r="G2404" i="21"/>
  <c r="G2291" i="21"/>
  <c r="G2405" i="21"/>
  <c r="G2406" i="21"/>
  <c r="G2292" i="21"/>
  <c r="G2248" i="21"/>
  <c r="G2407" i="21"/>
  <c r="G2293" i="21"/>
  <c r="G2249" i="21"/>
  <c r="G2408" i="21"/>
  <c r="G2409" i="21"/>
  <c r="G3326" i="21"/>
  <c r="G2282" i="21"/>
  <c r="G2741" i="21"/>
  <c r="G2742" i="21"/>
  <c r="G2743" i="21"/>
  <c r="G2410" i="21"/>
  <c r="G2411" i="21"/>
  <c r="G2744" i="21"/>
  <c r="G2412" i="21"/>
  <c r="G2745" i="21"/>
  <c r="G2413" i="21"/>
  <c r="G2414" i="21"/>
  <c r="G2746" i="21"/>
  <c r="G2415" i="21"/>
  <c r="G2416" i="21"/>
  <c r="G2747" i="21"/>
  <c r="G2748" i="21"/>
  <c r="G2749" i="21"/>
  <c r="G2228" i="21"/>
  <c r="G2417" i="21"/>
  <c r="G2272" i="21"/>
  <c r="G2418" i="21"/>
  <c r="G2750" i="21"/>
  <c r="G2419" i="21"/>
  <c r="G2751" i="21"/>
  <c r="G2752" i="21"/>
  <c r="G2753" i="21"/>
  <c r="G2420" i="21"/>
  <c r="G2754" i="21"/>
  <c r="G2250" i="21"/>
  <c r="G2421" i="21"/>
  <c r="G2755" i="21"/>
  <c r="G2756" i="21"/>
  <c r="G2757" i="21"/>
  <c r="G2422" i="21"/>
  <c r="G2758" i="21"/>
  <c r="G2423" i="21"/>
  <c r="G2424" i="21"/>
  <c r="G2425" i="21"/>
  <c r="G2759" i="21"/>
  <c r="G2760" i="21"/>
  <c r="G2426" i="21"/>
  <c r="G2761" i="21"/>
  <c r="G2762" i="21"/>
  <c r="G2224" i="21"/>
  <c r="G2427" i="21"/>
  <c r="G2428" i="21"/>
  <c r="G2763" i="21"/>
  <c r="G2227" i="21"/>
  <c r="G2764" i="21"/>
  <c r="G2273" i="21"/>
  <c r="G2765" i="21"/>
  <c r="G2429" i="21"/>
  <c r="G2766" i="21"/>
  <c r="G2767" i="21"/>
  <c r="G2768" i="21"/>
  <c r="G2769" i="21"/>
  <c r="G2770" i="21"/>
  <c r="G2771" i="21"/>
  <c r="G2430" i="21"/>
  <c r="G2772" i="21"/>
  <c r="G2773" i="21"/>
  <c r="G2431" i="21"/>
  <c r="G2774" i="21"/>
  <c r="G2432" i="21"/>
  <c r="G2775" i="21"/>
  <c r="G2776" i="21"/>
  <c r="G2777" i="21"/>
  <c r="G2433" i="21"/>
  <c r="G2778" i="21"/>
  <c r="G2434" i="21"/>
  <c r="G2779" i="21"/>
  <c r="G2435" i="21"/>
  <c r="G2780" i="21"/>
  <c r="G2781" i="21"/>
  <c r="G2436" i="21"/>
  <c r="G2258" i="21"/>
  <c r="G2782" i="21"/>
  <c r="G2783" i="21"/>
  <c r="G2329" i="21"/>
  <c r="G2784" i="21"/>
  <c r="G2437" i="21"/>
  <c r="G2438" i="21"/>
  <c r="G2785" i="21"/>
  <c r="G2786" i="21"/>
  <c r="G2787" i="21"/>
  <c r="G2439" i="21"/>
  <c r="G2788" i="21"/>
  <c r="G2440" i="21"/>
  <c r="G2789" i="21"/>
  <c r="G2790" i="21"/>
  <c r="G2441" i="21"/>
  <c r="G2235" i="21"/>
  <c r="G2791" i="21"/>
  <c r="G2792" i="21"/>
  <c r="G2793" i="21"/>
  <c r="G2794" i="21"/>
  <c r="G2795" i="21"/>
  <c r="G2442" i="21"/>
  <c r="G2796" i="21"/>
  <c r="G2797" i="21"/>
  <c r="G2798" i="21"/>
  <c r="G2799" i="21"/>
  <c r="G2443" i="21"/>
  <c r="G2444" i="21"/>
  <c r="G2445" i="21"/>
  <c r="G2446" i="21"/>
  <c r="G2447" i="21"/>
  <c r="G2448" i="21"/>
  <c r="G2449" i="21"/>
  <c r="G2800" i="21"/>
  <c r="G2801" i="21"/>
  <c r="G2802" i="21"/>
  <c r="G2450" i="21"/>
  <c r="G2803" i="21"/>
  <c r="G2804" i="21"/>
  <c r="G2805" i="21"/>
  <c r="G2806" i="21"/>
  <c r="G2807" i="21"/>
  <c r="G2808" i="21"/>
  <c r="G2809" i="21"/>
  <c r="G2451" i="21"/>
  <c r="G2810" i="21"/>
  <c r="G2452" i="21"/>
  <c r="G2811" i="21"/>
  <c r="G2812" i="21"/>
  <c r="G2813" i="21"/>
  <c r="G2453" i="21"/>
  <c r="G2454" i="21"/>
  <c r="G2814" i="21"/>
  <c r="G2815" i="21"/>
  <c r="G2816" i="21"/>
  <c r="G2817" i="21"/>
  <c r="G2818" i="21"/>
  <c r="G2819" i="21"/>
  <c r="G2455" i="21"/>
  <c r="G2820" i="21"/>
  <c r="G2456" i="21"/>
  <c r="G2821" i="21"/>
  <c r="G2822" i="21"/>
  <c r="G2823" i="21"/>
  <c r="G2824" i="21"/>
  <c r="G2457" i="21"/>
  <c r="G2825" i="21"/>
  <c r="G2826" i="21"/>
  <c r="G2330" i="21"/>
  <c r="G2827" i="21"/>
  <c r="G2828" i="21"/>
  <c r="G2829" i="21"/>
  <c r="G2830" i="21"/>
  <c r="G2831" i="21"/>
  <c r="G2832" i="21"/>
  <c r="G2458" i="21"/>
  <c r="G2833" i="21"/>
  <c r="G2834" i="21"/>
  <c r="G2835" i="21"/>
  <c r="G2236" i="21"/>
  <c r="G2836" i="21"/>
  <c r="G2837" i="21"/>
  <c r="G2459" i="21"/>
  <c r="G2838" i="21"/>
  <c r="G2460" i="21"/>
  <c r="G2259" i="21"/>
  <c r="G2839" i="21"/>
  <c r="G2461" i="21"/>
  <c r="G2274" i="21"/>
  <c r="G2840" i="21"/>
  <c r="G2841" i="21"/>
  <c r="G2462" i="21"/>
  <c r="G2842" i="21"/>
  <c r="G2843" i="21"/>
  <c r="G2307" i="21"/>
  <c r="G2844" i="21"/>
  <c r="G2463" i="21"/>
  <c r="G2464" i="21"/>
  <c r="G2465" i="21"/>
  <c r="G2466" i="21"/>
  <c r="G2467" i="21"/>
  <c r="G2468" i="21"/>
  <c r="G2469" i="21"/>
  <c r="G2470" i="21"/>
  <c r="G2471" i="21"/>
  <c r="G2472" i="21"/>
  <c r="G2845" i="21"/>
  <c r="G2473" i="21"/>
  <c r="G2846" i="21"/>
  <c r="G2847" i="21"/>
  <c r="G2474" i="21"/>
  <c r="G2848" i="21"/>
  <c r="G2475" i="21"/>
  <c r="G2476" i="21"/>
  <c r="G2849" i="21"/>
  <c r="G2850" i="21"/>
  <c r="G2477" i="21"/>
  <c r="G2478" i="21"/>
  <c r="G2851" i="21"/>
  <c r="G2479" i="21"/>
  <c r="G2480" i="21"/>
  <c r="G2331" i="21"/>
  <c r="G2852" i="21"/>
  <c r="G2853" i="21"/>
  <c r="G2854" i="21"/>
  <c r="G2855" i="21"/>
  <c r="G2856" i="21"/>
  <c r="G2857" i="21"/>
  <c r="G2858" i="21"/>
  <c r="G2859" i="21"/>
  <c r="G2860" i="21"/>
  <c r="G2861" i="21"/>
  <c r="G2862" i="21"/>
  <c r="G2863" i="21"/>
  <c r="G2864" i="21"/>
  <c r="G2865" i="21"/>
  <c r="G2866" i="21"/>
  <c r="G2308" i="21"/>
  <c r="G2867" i="21"/>
  <c r="G2868" i="21"/>
  <c r="G2869" i="21"/>
  <c r="G2870" i="21"/>
  <c r="G2871" i="21"/>
  <c r="G2872" i="21"/>
  <c r="G2873" i="21"/>
  <c r="G2874" i="21"/>
  <c r="G2481" i="21"/>
  <c r="G2875" i="21"/>
  <c r="G2482" i="21"/>
  <c r="G2483" i="21"/>
  <c r="G2876" i="21"/>
  <c r="G2877" i="21"/>
  <c r="G2878" i="21"/>
  <c r="G2879" i="21"/>
  <c r="G2880" i="21"/>
  <c r="G2881" i="21"/>
  <c r="G2882" i="21"/>
  <c r="G2484" i="21"/>
  <c r="G2883" i="21"/>
  <c r="G2485" i="21"/>
  <c r="G2884" i="21"/>
  <c r="G2885" i="21"/>
  <c r="G2886" i="21"/>
  <c r="G2486" i="21"/>
  <c r="G2487" i="21"/>
  <c r="G2887" i="21"/>
  <c r="G2488" i="21"/>
  <c r="G2888" i="21"/>
  <c r="G2489" i="21"/>
  <c r="G2889" i="21"/>
  <c r="G2890" i="21"/>
  <c r="G2891" i="21"/>
  <c r="G2892" i="21"/>
  <c r="G2893" i="21"/>
  <c r="G2490" i="21"/>
  <c r="G2894" i="21"/>
  <c r="G2895" i="21"/>
  <c r="G2896" i="21"/>
  <c r="G2491" i="21"/>
  <c r="G2309" i="21"/>
  <c r="G2492" i="21"/>
  <c r="G2493" i="21"/>
  <c r="G2897" i="21"/>
  <c r="G2898" i="21"/>
  <c r="G2494" i="21"/>
  <c r="G2899" i="21"/>
  <c r="G2900" i="21"/>
  <c r="G2901" i="21"/>
  <c r="G2902" i="21"/>
  <c r="G2903" i="21"/>
  <c r="G2904" i="21"/>
  <c r="G2905" i="21"/>
  <c r="G2906" i="21"/>
  <c r="G2275" i="21"/>
  <c r="G2495" i="21"/>
  <c r="G2907" i="21"/>
  <c r="G2908" i="21"/>
  <c r="G2909" i="21"/>
  <c r="G2910" i="21"/>
  <c r="G2911" i="21"/>
  <c r="G2912" i="21"/>
  <c r="G2913" i="21"/>
  <c r="G2914" i="21"/>
  <c r="G2915" i="21"/>
  <c r="G2310" i="21"/>
  <c r="G2496" i="21"/>
  <c r="G2276" i="21"/>
  <c r="G2916" i="21"/>
  <c r="G2497" i="21"/>
  <c r="G2917" i="21"/>
  <c r="G2498" i="21"/>
  <c r="G2499" i="21"/>
  <c r="G2500" i="21"/>
  <c r="G2251" i="21"/>
  <c r="G2501" i="21"/>
  <c r="G2918" i="21"/>
  <c r="G2502" i="21"/>
  <c r="G2503" i="21"/>
  <c r="G2252" i="21"/>
  <c r="G2504" i="21"/>
  <c r="G2919" i="21"/>
  <c r="G2920" i="21"/>
  <c r="G2921" i="21"/>
  <c r="G2505" i="21"/>
  <c r="G2506" i="21"/>
  <c r="G2507" i="21"/>
  <c r="G2508" i="21"/>
  <c r="G2509" i="21"/>
  <c r="G2922" i="21"/>
  <c r="G2923" i="21"/>
  <c r="G2924" i="21"/>
  <c r="G2510" i="21"/>
  <c r="G2511" i="21"/>
  <c r="G2925" i="21"/>
  <c r="G2512" i="21"/>
  <c r="G2513" i="21"/>
  <c r="G2514" i="21"/>
  <c r="G2515" i="21"/>
  <c r="G2516" i="21"/>
  <c r="G2926" i="21"/>
  <c r="G2927" i="21"/>
  <c r="G2517" i="21"/>
  <c r="G2928" i="21"/>
  <c r="G2518" i="21"/>
  <c r="G2294" i="21"/>
  <c r="G2929" i="21"/>
  <c r="G2253" i="21"/>
  <c r="G2930" i="21"/>
  <c r="G2931" i="21"/>
  <c r="G2295" i="21"/>
  <c r="G2932" i="21"/>
  <c r="G2237" i="21"/>
  <c r="G2519" i="21"/>
  <c r="G2520" i="21"/>
  <c r="G2521" i="21"/>
  <c r="G2933" i="21"/>
  <c r="G2522" i="21"/>
  <c r="G2934" i="21"/>
  <c r="G2523" i="21"/>
  <c r="G2311" i="21"/>
  <c r="G2935" i="21"/>
  <c r="G2936" i="21"/>
  <c r="G2296" i="21"/>
  <c r="G2937" i="21"/>
  <c r="G2312" i="21"/>
  <c r="G2313" i="21"/>
  <c r="G2938" i="21"/>
  <c r="G2524" i="21"/>
  <c r="G2939" i="21"/>
  <c r="G2940" i="21"/>
  <c r="G2332" i="21"/>
  <c r="G2525" i="21"/>
  <c r="G2526" i="21"/>
  <c r="G2941" i="21"/>
  <c r="G2942" i="21"/>
  <c r="G2943" i="21"/>
  <c r="G2527" i="21"/>
  <c r="G2944" i="21"/>
  <c r="G2945" i="21"/>
  <c r="G2946" i="21"/>
  <c r="G2277" i="21"/>
  <c r="G2947" i="21"/>
  <c r="G2528" i="21"/>
  <c r="G2529" i="21"/>
  <c r="G2530" i="21"/>
  <c r="G2948" i="21"/>
  <c r="G2531" i="21"/>
  <c r="G2949" i="21"/>
  <c r="G2950" i="21"/>
  <c r="G2297" i="21"/>
  <c r="G2951" i="21"/>
  <c r="G2952" i="21"/>
  <c r="G2298" i="21"/>
  <c r="G2953" i="21"/>
  <c r="G2532" i="21"/>
  <c r="G2954" i="21"/>
  <c r="G2533" i="21"/>
  <c r="G2534" i="21"/>
  <c r="G2955" i="21"/>
  <c r="G2535" i="21"/>
  <c r="G2956" i="21"/>
  <c r="G2957" i="21"/>
  <c r="G2958" i="21"/>
  <c r="G2959" i="21"/>
  <c r="G2960" i="21"/>
  <c r="G2961" i="21"/>
  <c r="G2962" i="21"/>
  <c r="G2963" i="21"/>
  <c r="G2964" i="21"/>
  <c r="G2536" i="21"/>
  <c r="G2537" i="21"/>
  <c r="G2538" i="21"/>
  <c r="G2965" i="21"/>
  <c r="G2966" i="21"/>
  <c r="G2539" i="21"/>
  <c r="G2967" i="21"/>
  <c r="G2968" i="21"/>
  <c r="G2238" i="21"/>
  <c r="G2299" i="21"/>
  <c r="G2239" i="21"/>
  <c r="G2540" i="21"/>
  <c r="G2300" i="21"/>
  <c r="G2541" i="21"/>
  <c r="G2542" i="21"/>
  <c r="G2543" i="21"/>
  <c r="G2969" i="21"/>
  <c r="G2544" i="21"/>
  <c r="G2545" i="21"/>
  <c r="G2546" i="21"/>
  <c r="G2547" i="21"/>
  <c r="G2548" i="21"/>
  <c r="G2549" i="21"/>
  <c r="G2970" i="21"/>
  <c r="G2971" i="21"/>
  <c r="G2550" i="21"/>
  <c r="G2551" i="21"/>
  <c r="G2972" i="21"/>
  <c r="G2973" i="21"/>
  <c r="G2974" i="21"/>
  <c r="G2552" i="21"/>
  <c r="G2975" i="21"/>
  <c r="G2553" i="21"/>
  <c r="G2976" i="21"/>
  <c r="G2554" i="21"/>
  <c r="G2977" i="21"/>
  <c r="G2555" i="21"/>
  <c r="G2556" i="21"/>
  <c r="G2557" i="21"/>
  <c r="G2978" i="21"/>
  <c r="G2558" i="21"/>
  <c r="G2314" i="21"/>
  <c r="G2333" i="21"/>
  <c r="G2979" i="21"/>
  <c r="G2980" i="21"/>
  <c r="G2981" i="21"/>
  <c r="G2982" i="21"/>
  <c r="G2983" i="21"/>
  <c r="G2984" i="21"/>
  <c r="G2985" i="21"/>
  <c r="G2986" i="21"/>
  <c r="G2987" i="21"/>
  <c r="G2988" i="21"/>
  <c r="G2989" i="21"/>
  <c r="G2990" i="21"/>
  <c r="G2991" i="21"/>
  <c r="G2992" i="21"/>
  <c r="G2993" i="21"/>
  <c r="G2994" i="21"/>
  <c r="G2995" i="21"/>
  <c r="G2996" i="21"/>
  <c r="G2997" i="21"/>
  <c r="G2998" i="21"/>
  <c r="G2999" i="21"/>
  <c r="G3000" i="21"/>
  <c r="G3001" i="21"/>
  <c r="G3002" i="21"/>
  <c r="G3003" i="21"/>
  <c r="G3004" i="21"/>
  <c r="G3005" i="21"/>
  <c r="G3006" i="21"/>
  <c r="G3007" i="21"/>
  <c r="G2559" i="21"/>
  <c r="G2315" i="21"/>
  <c r="G3008" i="21"/>
  <c r="G3009" i="21"/>
  <c r="G3010" i="21"/>
  <c r="G3011" i="21"/>
  <c r="G3012" i="21"/>
  <c r="G3013" i="21"/>
  <c r="G2560" i="21"/>
  <c r="G3014" i="21"/>
  <c r="G3015" i="21"/>
  <c r="G2561" i="21"/>
  <c r="G2562" i="21"/>
  <c r="G3016" i="21"/>
  <c r="G3017" i="21"/>
  <c r="G3018" i="21"/>
  <c r="G3019" i="21"/>
  <c r="G3020" i="21"/>
  <c r="G2240" i="21"/>
  <c r="G3021" i="21"/>
  <c r="G3022" i="21"/>
  <c r="G3023" i="21"/>
  <c r="G3024" i="21"/>
  <c r="G3025" i="21"/>
  <c r="G2563" i="21"/>
  <c r="G2334" i="21"/>
  <c r="G2278" i="21"/>
  <c r="G3026" i="21"/>
  <c r="G3027" i="21"/>
  <c r="G3028" i="21"/>
  <c r="G3029" i="21"/>
  <c r="G3030" i="21"/>
  <c r="G3031" i="21"/>
  <c r="G3032" i="21"/>
  <c r="G3033" i="21"/>
  <c r="G2564" i="21"/>
  <c r="G3034" i="21"/>
  <c r="G3035" i="21"/>
  <c r="G2316" i="21"/>
  <c r="G3036" i="21"/>
  <c r="G3037" i="21"/>
  <c r="G3038" i="21"/>
  <c r="G2565" i="21"/>
  <c r="G3039" i="21"/>
  <c r="G2566" i="21"/>
  <c r="G2567" i="21"/>
  <c r="G3040" i="21"/>
  <c r="G2335" i="21"/>
  <c r="G2568" i="21"/>
  <c r="G3041" i="21"/>
  <c r="G3042" i="21"/>
  <c r="G2569" i="21"/>
  <c r="G2570" i="21"/>
  <c r="G2317" i="21"/>
  <c r="G3043" i="21"/>
  <c r="G2571" i="21"/>
  <c r="G3044" i="21"/>
  <c r="G3045" i="21"/>
  <c r="G3046" i="21"/>
  <c r="G2336" i="21"/>
  <c r="G2572" i="21"/>
  <c r="G2573" i="21"/>
  <c r="G3047" i="21"/>
  <c r="G2574" i="21"/>
  <c r="G2575" i="21"/>
  <c r="G3048" i="21"/>
  <c r="G2279" i="21"/>
  <c r="G3049" i="21"/>
  <c r="G3050" i="21"/>
  <c r="G3051" i="21"/>
  <c r="G2576" i="21"/>
  <c r="G3052" i="21"/>
  <c r="G3053" i="21"/>
  <c r="G3054" i="21"/>
  <c r="G3055" i="21"/>
  <c r="G3056" i="21"/>
  <c r="G3057" i="21"/>
  <c r="G3058" i="21"/>
  <c r="G3059" i="21"/>
  <c r="G2577" i="21"/>
  <c r="G3060" i="21"/>
  <c r="G3061" i="21"/>
  <c r="G2578" i="21"/>
  <c r="G2318" i="21"/>
  <c r="G2579" i="21"/>
  <c r="G3062" i="21"/>
  <c r="G3063" i="21"/>
  <c r="G3064" i="21"/>
  <c r="G3065" i="21"/>
  <c r="G3066" i="21"/>
  <c r="G3067" i="21"/>
  <c r="G3068" i="21"/>
  <c r="G3069" i="21"/>
  <c r="G3070" i="21"/>
  <c r="G2580" i="21"/>
  <c r="G3071" i="21"/>
  <c r="G3072" i="21"/>
  <c r="G3073" i="21"/>
  <c r="G3074" i="21"/>
  <c r="G3075" i="21"/>
  <c r="G3076" i="21"/>
  <c r="G3077" i="21"/>
  <c r="G3078" i="21"/>
  <c r="G3079" i="21"/>
  <c r="G3080" i="21"/>
  <c r="G3081" i="21"/>
  <c r="G2581" i="21"/>
  <c r="G3082" i="21"/>
  <c r="G3083" i="21"/>
  <c r="G3084" i="21"/>
  <c r="G3085" i="21"/>
  <c r="G3086" i="21"/>
  <c r="G2319" i="21"/>
  <c r="G2582" i="21"/>
  <c r="G3087" i="21"/>
  <c r="G3088" i="21"/>
  <c r="G2583" i="21"/>
  <c r="G3089" i="21"/>
  <c r="G2584" i="21"/>
  <c r="G3090" i="21"/>
  <c r="G2585" i="21"/>
  <c r="G3091" i="21"/>
  <c r="G2586" i="21"/>
  <c r="G3092" i="21"/>
  <c r="G2587" i="21"/>
  <c r="G3093" i="21"/>
  <c r="G3094" i="21"/>
  <c r="G2254" i="21"/>
  <c r="G3095" i="21"/>
  <c r="G3096" i="21"/>
  <c r="G3097" i="21"/>
  <c r="G3098" i="21"/>
  <c r="G3099" i="21"/>
  <c r="G3100" i="21"/>
  <c r="G3101" i="21"/>
  <c r="G2588" i="21"/>
  <c r="G2589" i="21"/>
  <c r="G2590" i="21"/>
  <c r="G3102" i="21"/>
  <c r="G2337" i="21"/>
  <c r="G2591" i="21"/>
  <c r="G3103" i="21"/>
  <c r="G3104" i="21"/>
  <c r="G3105" i="21"/>
  <c r="G2592" i="21"/>
  <c r="G3106" i="21"/>
  <c r="G3107" i="21"/>
  <c r="G3108" i="21"/>
  <c r="G3109" i="21"/>
  <c r="G3110" i="21"/>
  <c r="G3111" i="21"/>
  <c r="G2593" i="21"/>
  <c r="G3112" i="21"/>
  <c r="G2594" i="21"/>
  <c r="G3113" i="21"/>
  <c r="G3114" i="21"/>
  <c r="G3115" i="21"/>
  <c r="G2595" i="21"/>
  <c r="G3116" i="21"/>
  <c r="G2596" i="21"/>
  <c r="G3117" i="21"/>
  <c r="G3118" i="21"/>
  <c r="G3119" i="21"/>
  <c r="G2597" i="21"/>
  <c r="G2598" i="21"/>
  <c r="G2599" i="21"/>
  <c r="G3120" i="21"/>
  <c r="G2600" i="21"/>
  <c r="G2601" i="21"/>
  <c r="G3121" i="21"/>
  <c r="G3122" i="21"/>
  <c r="G3123" i="21"/>
  <c r="G3124" i="21"/>
  <c r="G3125" i="21"/>
  <c r="G2338" i="21"/>
  <c r="G2602" i="21"/>
  <c r="G3126" i="21"/>
  <c r="G2283" i="21"/>
  <c r="G3127" i="21"/>
  <c r="G3128" i="21"/>
  <c r="G3129" i="21"/>
  <c r="G3130" i="21"/>
  <c r="G3131" i="21"/>
  <c r="G3132" i="21"/>
  <c r="G2603" i="21"/>
  <c r="G3133" i="21"/>
  <c r="G3134" i="21"/>
  <c r="G3135" i="21"/>
  <c r="G3136" i="21"/>
  <c r="G3137" i="21"/>
  <c r="G3138" i="21"/>
  <c r="G3139" i="21"/>
  <c r="G3140" i="21"/>
  <c r="G3141" i="21"/>
  <c r="G3142" i="21"/>
  <c r="G3143" i="21"/>
  <c r="G3144" i="21"/>
  <c r="G3145" i="21"/>
  <c r="G2225" i="21"/>
  <c r="G3146" i="21"/>
  <c r="G3147" i="21"/>
  <c r="G2339" i="21"/>
  <c r="G2604" i="21"/>
  <c r="G3148" i="21"/>
  <c r="G2605" i="21"/>
  <c r="G2606" i="21"/>
  <c r="G3149" i="21"/>
  <c r="G3150" i="21"/>
  <c r="G2255" i="21"/>
  <c r="G3151" i="21"/>
  <c r="G2280" i="21"/>
  <c r="G3152" i="21"/>
  <c r="G3153" i="21"/>
  <c r="G3154" i="21"/>
  <c r="G3155" i="21"/>
  <c r="G3156" i="21"/>
  <c r="G2226" i="21"/>
  <c r="G2320" i="21"/>
  <c r="G2607" i="21"/>
  <c r="G2608" i="21"/>
  <c r="G2609" i="21"/>
  <c r="G2610" i="21"/>
  <c r="G2611" i="21"/>
  <c r="G3157" i="21"/>
  <c r="G2256" i="21"/>
  <c r="G2612" i="21"/>
  <c r="G3158" i="21"/>
  <c r="G2613" i="21"/>
  <c r="G3159" i="21"/>
  <c r="G2321" i="21"/>
  <c r="G2614" i="21"/>
  <c r="G3160" i="21"/>
  <c r="G2615" i="21"/>
  <c r="G2340" i="21"/>
  <c r="G2616" i="21"/>
  <c r="G2617" i="21"/>
  <c r="G2341" i="21"/>
  <c r="G2618" i="21"/>
  <c r="G3161" i="21"/>
  <c r="G3162" i="21"/>
  <c r="G2619" i="21"/>
  <c r="G2620" i="21"/>
  <c r="G2621" i="21"/>
  <c r="G2284" i="21"/>
  <c r="G3163" i="21"/>
  <c r="G3164" i="21"/>
  <c r="G3165" i="21"/>
  <c r="G2622" i="21"/>
  <c r="G2623" i="21"/>
  <c r="G2342" i="21"/>
  <c r="G3166" i="21"/>
  <c r="G3167" i="21"/>
  <c r="G3168" i="21"/>
  <c r="G3169" i="21"/>
  <c r="G2624" i="21"/>
  <c r="G3170" i="21"/>
  <c r="G3171" i="21"/>
  <c r="G3172" i="21"/>
  <c r="G3173" i="21"/>
  <c r="G3174" i="21"/>
  <c r="G3175" i="21"/>
  <c r="G3176" i="21"/>
  <c r="G3177" i="21"/>
  <c r="G3178" i="21"/>
  <c r="G3179" i="21"/>
  <c r="G3180" i="21"/>
  <c r="G3181" i="21"/>
  <c r="G3182" i="21"/>
  <c r="G3183" i="21"/>
  <c r="G3184" i="21"/>
  <c r="G3185" i="21"/>
  <c r="G3186" i="21"/>
  <c r="G3187" i="21"/>
  <c r="G3188" i="21"/>
  <c r="G3189" i="21"/>
  <c r="G2222" i="21"/>
  <c r="G3190" i="21"/>
  <c r="G3191" i="21"/>
  <c r="G2301" i="21"/>
  <c r="G3192" i="21"/>
  <c r="G3193" i="21"/>
  <c r="G3194" i="21"/>
  <c r="G3195" i="21"/>
  <c r="G2625" i="21"/>
  <c r="G3196" i="21"/>
  <c r="G3197" i="21"/>
  <c r="G3198" i="21"/>
  <c r="G3199" i="21"/>
  <c r="G3200" i="21"/>
  <c r="G3201" i="21"/>
  <c r="G2626" i="21"/>
  <c r="G3202" i="21"/>
  <c r="G3203" i="21"/>
  <c r="G2627" i="21"/>
  <c r="G3204" i="21"/>
  <c r="G3205" i="21"/>
  <c r="G3206" i="21"/>
  <c r="G3207" i="21"/>
  <c r="G3208" i="21"/>
  <c r="G3209" i="21"/>
  <c r="G2628" i="21"/>
  <c r="G3210" i="21"/>
  <c r="G2629" i="21"/>
  <c r="G2302" i="21"/>
  <c r="G3211" i="21"/>
  <c r="G3212" i="21"/>
  <c r="G3213" i="21"/>
  <c r="G3214" i="21"/>
  <c r="G3215" i="21"/>
  <c r="G3216" i="21"/>
  <c r="G3217" i="21"/>
  <c r="G3218" i="21"/>
  <c r="G2630" i="21"/>
  <c r="G3219" i="21"/>
  <c r="G3220" i="21"/>
  <c r="G3221" i="21"/>
  <c r="G3222" i="21"/>
  <c r="G2260" i="21"/>
  <c r="G3223" i="21"/>
  <c r="G3224" i="21"/>
  <c r="G2241" i="21"/>
  <c r="G3225" i="21"/>
  <c r="G3226" i="21"/>
  <c r="G3227" i="21"/>
  <c r="G3228" i="21"/>
  <c r="G2631" i="21"/>
  <c r="G3229" i="21"/>
  <c r="G3230" i="21"/>
  <c r="G2632" i="21"/>
  <c r="G3231" i="21"/>
  <c r="G2322" i="21"/>
  <c r="G2633" i="21"/>
  <c r="G3232" i="21"/>
  <c r="G3233" i="21"/>
  <c r="G2634" i="21"/>
  <c r="G2635" i="21"/>
  <c r="G2636" i="21"/>
  <c r="G2637" i="21"/>
  <c r="G2638" i="21"/>
  <c r="G3234" i="21"/>
  <c r="G3235" i="21"/>
  <c r="G2639" i="21"/>
  <c r="G3236" i="21"/>
  <c r="G2640" i="21"/>
  <c r="G2281" i="21"/>
  <c r="G2641" i="21"/>
  <c r="G2642" i="21"/>
  <c r="G3237" i="21"/>
  <c r="G2643" i="21"/>
  <c r="G2644" i="21"/>
  <c r="G3238" i="21"/>
  <c r="G2645" i="21"/>
  <c r="G2646" i="21"/>
  <c r="G3239" i="21"/>
  <c r="G2647" i="21"/>
  <c r="G3240" i="21"/>
  <c r="G2323" i="21"/>
  <c r="G3241" i="21"/>
  <c r="G3242" i="21"/>
  <c r="G3243" i="21"/>
  <c r="G3244" i="21"/>
  <c r="G3245" i="21"/>
  <c r="G3246" i="21"/>
  <c r="G3247" i="21"/>
  <c r="G3248" i="21"/>
  <c r="G3249" i="21"/>
  <c r="G2648" i="21"/>
  <c r="G3250" i="21"/>
  <c r="G3251" i="21"/>
  <c r="G3252" i="21"/>
  <c r="G3253" i="21"/>
  <c r="G2242" i="21"/>
  <c r="G3254" i="21"/>
  <c r="G2649" i="21"/>
  <c r="G2650" i="21"/>
  <c r="G2651" i="21"/>
  <c r="G3255" i="21"/>
  <c r="G2652" i="21"/>
  <c r="G2653" i="21"/>
  <c r="G2654" i="21"/>
  <c r="G2655" i="21"/>
  <c r="G2656" i="21"/>
  <c r="G2243" i="21"/>
  <c r="G3256" i="21"/>
  <c r="G3257" i="21"/>
  <c r="G3258" i="21"/>
  <c r="G2657" i="21"/>
  <c r="G3259" i="21"/>
  <c r="G3260" i="21"/>
  <c r="G3261" i="21"/>
  <c r="G2658" i="21"/>
  <c r="G3262" i="21"/>
  <c r="G3263" i="21"/>
  <c r="G3264" i="21"/>
  <c r="G2659" i="21"/>
  <c r="G3265" i="21"/>
  <c r="G3266" i="21"/>
  <c r="G3267" i="21"/>
  <c r="G3268" i="21"/>
  <c r="G3269" i="21"/>
  <c r="G3270" i="21"/>
  <c r="G2660" i="21"/>
  <c r="G3271" i="21"/>
  <c r="G3272" i="21"/>
  <c r="G3327" i="21"/>
  <c r="G2661" i="21"/>
  <c r="G2662" i="21"/>
  <c r="G2663" i="21"/>
  <c r="G2664" i="21"/>
  <c r="G2665" i="21"/>
  <c r="G3273" i="21"/>
  <c r="G2324" i="21"/>
  <c r="G2343" i="21"/>
  <c r="G3274" i="21"/>
  <c r="G2666" i="21"/>
  <c r="G3275" i="21"/>
  <c r="G2223" i="21"/>
  <c r="G2344" i="21"/>
  <c r="G3276" i="21"/>
  <c r="G3277" i="21"/>
  <c r="G3278" i="21"/>
  <c r="G2667" i="21"/>
  <c r="G3279" i="21"/>
  <c r="G2668" i="21"/>
  <c r="G2669" i="21"/>
  <c r="G2670" i="21"/>
  <c r="G2303" i="21"/>
  <c r="G3280" i="21"/>
  <c r="G2671" i="21"/>
  <c r="G3281" i="21"/>
  <c r="G2672" i="21"/>
  <c r="G2304" i="21"/>
  <c r="G2673" i="21"/>
  <c r="G2674" i="21"/>
  <c r="G3282" i="21"/>
  <c r="G2675" i="21"/>
  <c r="G2676" i="21"/>
  <c r="G2677" i="21"/>
  <c r="G2678" i="21"/>
  <c r="G2679" i="21"/>
  <c r="G2325" i="21"/>
  <c r="G2680" i="21"/>
  <c r="G3283" i="21"/>
  <c r="G2681" i="21"/>
  <c r="G3284" i="21"/>
  <c r="G2305" i="21"/>
  <c r="G2682" i="21"/>
  <c r="G2345" i="21"/>
  <c r="G3285" i="21"/>
  <c r="G3286" i="21"/>
  <c r="G3287" i="21"/>
  <c r="G3288" i="21"/>
  <c r="G2683" i="21"/>
  <c r="G3289" i="21"/>
  <c r="G2346" i="21"/>
  <c r="G2684" i="21"/>
  <c r="G3290" i="21"/>
  <c r="G3291" i="21"/>
  <c r="G3292" i="21"/>
  <c r="G3293" i="21"/>
  <c r="G3294" i="21"/>
  <c r="G3295" i="21"/>
  <c r="G3296" i="21"/>
  <c r="G3297" i="21"/>
  <c r="G3298" i="21"/>
  <c r="G3299" i="21"/>
  <c r="G3300" i="21"/>
  <c r="G3301" i="21"/>
  <c r="G3302" i="21"/>
  <c r="G3303" i="21"/>
  <c r="G3304" i="21"/>
  <c r="G3305" i="21"/>
  <c r="G3306" i="21"/>
  <c r="G2347" i="21"/>
  <c r="G2685" i="21"/>
  <c r="G3307" i="21"/>
  <c r="G2686" i="21"/>
  <c r="G3308" i="21"/>
  <c r="G3309" i="21"/>
  <c r="G3310" i="21"/>
  <c r="G2687" i="21"/>
  <c r="G3311" i="21"/>
  <c r="G3312" i="21"/>
  <c r="G3313" i="21"/>
  <c r="G2688" i="21"/>
  <c r="G3314" i="21"/>
  <c r="G2689" i="21"/>
  <c r="G2348" i="21"/>
  <c r="G3315" i="21"/>
  <c r="G2349" i="21"/>
  <c r="G2350" i="21"/>
  <c r="G3316" i="21"/>
  <c r="G3317" i="21"/>
  <c r="G3318" i="21"/>
  <c r="G2351" i="21"/>
  <c r="G3319" i="21"/>
  <c r="G3320" i="21"/>
  <c r="G2352" i="21"/>
  <c r="G3321" i="21"/>
  <c r="G3322" i="21"/>
  <c r="G3323" i="21"/>
  <c r="G4430" i="21"/>
  <c r="H4430" i="21"/>
  <c r="H3798" i="21"/>
  <c r="H3799" i="21"/>
  <c r="H3460" i="21"/>
  <c r="H3800" i="21"/>
  <c r="H3461" i="21"/>
  <c r="H3462" i="21"/>
  <c r="H3801" i="21"/>
  <c r="H3802" i="21"/>
  <c r="H3803" i="21"/>
  <c r="H3804" i="21"/>
  <c r="H3432" i="21"/>
  <c r="H3463" i="21"/>
  <c r="H3805" i="21"/>
  <c r="H3368" i="21"/>
  <c r="H3336" i="21"/>
  <c r="H3369" i="21"/>
  <c r="H3392" i="21"/>
  <c r="H3464" i="21"/>
  <c r="H3465" i="21"/>
  <c r="H3337" i="21"/>
  <c r="H3806" i="21"/>
  <c r="H3807" i="21"/>
  <c r="H3808" i="21"/>
  <c r="H3809" i="21"/>
  <c r="H3393" i="21"/>
  <c r="H3810" i="21"/>
  <c r="H3811" i="21"/>
  <c r="H3370" i="21"/>
  <c r="H3466" i="21"/>
  <c r="H3467" i="21"/>
  <c r="H3468" i="21"/>
  <c r="H3812" i="21"/>
  <c r="H3433" i="21"/>
  <c r="H3469" i="21"/>
  <c r="H3470" i="21"/>
  <c r="H3371" i="21"/>
  <c r="H3813" i="21"/>
  <c r="H3471" i="21"/>
  <c r="H3472" i="21"/>
  <c r="H3814" i="21"/>
  <c r="H3473" i="21"/>
  <c r="H3815" i="21"/>
  <c r="H3474" i="21"/>
  <c r="H3816" i="21"/>
  <c r="H3328" i="21"/>
  <c r="H3351" i="21"/>
  <c r="H3372" i="21"/>
  <c r="H3817" i="21"/>
  <c r="H3338" i="21"/>
  <c r="H3373" i="21"/>
  <c r="H3475" i="21"/>
  <c r="H3339" i="21"/>
  <c r="H3476" i="21"/>
  <c r="H3477" i="21"/>
  <c r="H3478" i="21"/>
  <c r="H3479" i="21"/>
  <c r="H3394" i="21"/>
  <c r="H3818" i="21"/>
  <c r="H3480" i="21"/>
  <c r="H3481" i="21"/>
  <c r="H3340" i="21"/>
  <c r="H3395" i="21"/>
  <c r="H3482" i="21"/>
  <c r="H3483" i="21"/>
  <c r="H3374" i="21"/>
  <c r="H3819" i="21"/>
  <c r="H3484" i="21"/>
  <c r="H3485" i="21"/>
  <c r="H3486" i="21"/>
  <c r="H3820" i="21"/>
  <c r="H3375" i="21"/>
  <c r="H3821" i="21"/>
  <c r="H3822" i="21"/>
  <c r="H3823" i="21"/>
  <c r="H3824" i="21"/>
  <c r="H3487" i="21"/>
  <c r="H3825" i="21"/>
  <c r="H3488" i="21"/>
  <c r="H3341" i="21"/>
  <c r="H3826" i="21"/>
  <c r="H3489" i="21"/>
  <c r="H3376" i="21"/>
  <c r="H3490" i="21"/>
  <c r="H3413" i="21"/>
  <c r="H3827" i="21"/>
  <c r="H3396" i="21"/>
  <c r="H3828" i="21"/>
  <c r="H3377" i="21"/>
  <c r="H3829" i="21"/>
  <c r="H3830" i="21"/>
  <c r="H3491" i="21"/>
  <c r="H3831" i="21"/>
  <c r="H3492" i="21"/>
  <c r="H3378" i="21"/>
  <c r="H3493" i="21"/>
  <c r="H3494" i="21"/>
  <c r="H3832" i="21"/>
  <c r="H3833" i="21"/>
  <c r="H3495" i="21"/>
  <c r="H3496" i="21"/>
  <c r="H3834" i="21"/>
  <c r="H3835" i="21"/>
  <c r="H3497" i="21"/>
  <c r="H3352" i="21"/>
  <c r="H3836" i="21"/>
  <c r="H3498" i="21"/>
  <c r="H3499" i="21"/>
  <c r="H3500" i="21"/>
  <c r="H3501" i="21"/>
  <c r="H3353" i="21"/>
  <c r="H3837" i="21"/>
  <c r="H3434" i="21"/>
  <c r="H3435" i="21"/>
  <c r="H3838" i="21"/>
  <c r="H3839" i="21"/>
  <c r="H3840" i="21"/>
  <c r="H3841" i="21"/>
  <c r="H3364" i="21"/>
  <c r="H3502" i="21"/>
  <c r="H3842" i="21"/>
  <c r="H3843" i="21"/>
  <c r="H3503" i="21"/>
  <c r="H3844" i="21"/>
  <c r="H3845" i="21"/>
  <c r="H3846" i="21"/>
  <c r="H4431" i="21"/>
  <c r="H3504" i="21"/>
  <c r="H3354" i="21"/>
  <c r="H3505" i="21"/>
  <c r="H3506" i="21"/>
  <c r="H3507" i="21"/>
  <c r="H3508" i="21"/>
  <c r="H3397" i="21"/>
  <c r="H3509" i="21"/>
  <c r="H3510" i="21"/>
  <c r="H3847" i="21"/>
  <c r="H3511" i="21"/>
  <c r="H3512" i="21"/>
  <c r="H3398" i="21"/>
  <c r="H3513" i="21"/>
  <c r="H3514" i="21"/>
  <c r="H3399" i="21"/>
  <c r="H3355" i="21"/>
  <c r="H3515" i="21"/>
  <c r="H3400" i="21"/>
  <c r="H3356" i="21"/>
  <c r="H3516" i="21"/>
  <c r="H3517" i="21"/>
  <c r="H4432" i="21"/>
  <c r="H3389" i="21"/>
  <c r="H3848" i="21"/>
  <c r="H3849" i="21"/>
  <c r="H3850" i="21"/>
  <c r="H3518" i="21"/>
  <c r="H3519" i="21"/>
  <c r="H3851" i="21"/>
  <c r="H3520" i="21"/>
  <c r="H3852" i="21"/>
  <c r="H3521" i="21"/>
  <c r="H3522" i="21"/>
  <c r="H3853" i="21"/>
  <c r="H3523" i="21"/>
  <c r="H3524" i="21"/>
  <c r="H3854" i="21"/>
  <c r="H3855" i="21"/>
  <c r="H3856" i="21"/>
  <c r="H3335" i="21"/>
  <c r="H3525" i="21"/>
  <c r="H3379" i="21"/>
  <c r="H3526" i="21"/>
  <c r="H3857" i="21"/>
  <c r="H3527" i="21"/>
  <c r="H3858" i="21"/>
  <c r="H3859" i="21"/>
  <c r="H3860" i="21"/>
  <c r="H3528" i="21"/>
  <c r="H3861" i="21"/>
  <c r="H3357" i="21"/>
  <c r="H3529" i="21"/>
  <c r="H3862" i="21"/>
  <c r="H3863" i="21"/>
  <c r="H3864" i="21"/>
  <c r="H3530" i="21"/>
  <c r="H3865" i="21"/>
  <c r="H3531" i="21"/>
  <c r="H3532" i="21"/>
  <c r="H3533" i="21"/>
  <c r="H3866" i="21"/>
  <c r="H3867" i="21"/>
  <c r="H3534" i="21"/>
  <c r="H3868" i="21"/>
  <c r="H3869" i="21"/>
  <c r="H3331" i="21"/>
  <c r="H3535" i="21"/>
  <c r="H3536" i="21"/>
  <c r="H3870" i="21"/>
  <c r="H3334" i="21"/>
  <c r="H3871" i="21"/>
  <c r="H3380" i="21"/>
  <c r="H3872" i="21"/>
  <c r="H3537" i="21"/>
  <c r="H3873" i="21"/>
  <c r="H3874" i="21"/>
  <c r="H3875" i="21"/>
  <c r="H3876" i="21"/>
  <c r="H3877" i="21"/>
  <c r="H3878" i="21"/>
  <c r="H3538" i="21"/>
  <c r="H3879" i="21"/>
  <c r="H3880" i="21"/>
  <c r="H3539" i="21"/>
  <c r="H3881" i="21"/>
  <c r="H3540" i="21"/>
  <c r="H3882" i="21"/>
  <c r="H3883" i="21"/>
  <c r="H3884" i="21"/>
  <c r="H3541" i="21"/>
  <c r="H3885" i="21"/>
  <c r="H3542" i="21"/>
  <c r="H3886" i="21"/>
  <c r="H3543" i="21"/>
  <c r="H3887" i="21"/>
  <c r="H3888" i="21"/>
  <c r="H3544" i="21"/>
  <c r="H3365" i="21"/>
  <c r="H3889" i="21"/>
  <c r="H3890" i="21"/>
  <c r="H3436" i="21"/>
  <c r="H3891" i="21"/>
  <c r="H3545" i="21"/>
  <c r="H3546" i="21"/>
  <c r="H3892" i="21"/>
  <c r="H3893" i="21"/>
  <c r="H3894" i="21"/>
  <c r="H3547" i="21"/>
  <c r="H3895" i="21"/>
  <c r="H3548" i="21"/>
  <c r="H3896" i="21"/>
  <c r="H3897" i="21"/>
  <c r="H3549" i="21"/>
  <c r="H3342" i="21"/>
  <c r="H3898" i="21"/>
  <c r="H3899" i="21"/>
  <c r="H3900" i="21"/>
  <c r="H3901" i="21"/>
  <c r="H3902" i="21"/>
  <c r="H3550" i="21"/>
  <c r="H3903" i="21"/>
  <c r="H3904" i="21"/>
  <c r="H3905" i="21"/>
  <c r="H3906" i="21"/>
  <c r="H3551" i="21"/>
  <c r="H3552" i="21"/>
  <c r="H3553" i="21"/>
  <c r="H3554" i="21"/>
  <c r="H3555" i="21"/>
  <c r="H3556" i="21"/>
  <c r="H3557" i="21"/>
  <c r="H3907" i="21"/>
  <c r="H3908" i="21"/>
  <c r="H3909" i="21"/>
  <c r="H3558" i="21"/>
  <c r="H3910" i="21"/>
  <c r="H3911" i="21"/>
  <c r="H3912" i="21"/>
  <c r="H3913" i="21"/>
  <c r="H3914" i="21"/>
  <c r="H3915" i="21"/>
  <c r="H3916" i="21"/>
  <c r="H3559" i="21"/>
  <c r="H3917" i="21"/>
  <c r="H3560" i="21"/>
  <c r="H3918" i="21"/>
  <c r="H3919" i="21"/>
  <c r="H3920" i="21"/>
  <c r="H3561" i="21"/>
  <c r="H3562" i="21"/>
  <c r="H3921" i="21"/>
  <c r="H3922" i="21"/>
  <c r="H3923" i="21"/>
  <c r="H3924" i="21"/>
  <c r="H3925" i="21"/>
  <c r="H3926" i="21"/>
  <c r="H3563" i="21"/>
  <c r="H3927" i="21"/>
  <c r="H3564" i="21"/>
  <c r="H3928" i="21"/>
  <c r="H3929" i="21"/>
  <c r="H3930" i="21"/>
  <c r="H3931" i="21"/>
  <c r="H3565" i="21"/>
  <c r="H3932" i="21"/>
  <c r="H3933" i="21"/>
  <c r="H3437" i="21"/>
  <c r="H3934" i="21"/>
  <c r="H3935" i="21"/>
  <c r="H3936" i="21"/>
  <c r="H3937" i="21"/>
  <c r="H3938" i="21"/>
  <c r="H3939" i="21"/>
  <c r="H3566" i="21"/>
  <c r="H3940" i="21"/>
  <c r="H3941" i="21"/>
  <c r="H3942" i="21"/>
  <c r="H3343" i="21"/>
  <c r="H3943" i="21"/>
  <c r="H3944" i="21"/>
  <c r="H3567" i="21"/>
  <c r="H3945" i="21"/>
  <c r="H3568" i="21"/>
  <c r="H3366" i="21"/>
  <c r="H3946" i="21"/>
  <c r="H3569" i="21"/>
  <c r="H3381" i="21"/>
  <c r="H3947" i="21"/>
  <c r="H3948" i="21"/>
  <c r="H3570" i="21"/>
  <c r="H3949" i="21"/>
  <c r="H3950" i="21"/>
  <c r="H3414" i="21"/>
  <c r="H3951" i="21"/>
  <c r="H3571" i="21"/>
  <c r="H3572" i="21"/>
  <c r="H3573" i="21"/>
  <c r="H3574" i="21"/>
  <c r="H3575" i="21"/>
  <c r="H3576" i="21"/>
  <c r="H3577" i="21"/>
  <c r="H3578" i="21"/>
  <c r="H3579" i="21"/>
  <c r="H3580" i="21"/>
  <c r="H3952" i="21"/>
  <c r="H3581" i="21"/>
  <c r="H3953" i="21"/>
  <c r="H3954" i="21"/>
  <c r="H3582" i="21"/>
  <c r="H3955" i="21"/>
  <c r="H3583" i="21"/>
  <c r="H3584" i="21"/>
  <c r="H3956" i="21"/>
  <c r="H3957" i="21"/>
  <c r="H3585" i="21"/>
  <c r="H3586" i="21"/>
  <c r="H3958" i="21"/>
  <c r="H3587" i="21"/>
  <c r="H3588" i="21"/>
  <c r="H3438" i="21"/>
  <c r="H3959" i="21"/>
  <c r="H3960" i="21"/>
  <c r="H3961" i="21"/>
  <c r="H3962" i="21"/>
  <c r="H3963" i="21"/>
  <c r="H3964" i="21"/>
  <c r="H3965" i="21"/>
  <c r="H3966" i="21"/>
  <c r="H3967" i="21"/>
  <c r="H3968" i="21"/>
  <c r="H3969" i="21"/>
  <c r="H3970" i="21"/>
  <c r="H3971" i="21"/>
  <c r="H3972" i="21"/>
  <c r="H3973" i="21"/>
  <c r="H3974" i="21"/>
  <c r="H3415" i="21"/>
  <c r="H3975" i="21"/>
  <c r="H3976" i="21"/>
  <c r="H3977" i="21"/>
  <c r="H3978" i="21"/>
  <c r="H3979" i="21"/>
  <c r="H3980" i="21"/>
  <c r="H3981" i="21"/>
  <c r="H3982" i="21"/>
  <c r="H3589" i="21"/>
  <c r="H3983" i="21"/>
  <c r="H3590" i="21"/>
  <c r="H3591" i="21"/>
  <c r="H3984" i="21"/>
  <c r="H3985" i="21"/>
  <c r="H3986" i="21"/>
  <c r="H3987" i="21"/>
  <c r="H3988" i="21"/>
  <c r="H3989" i="21"/>
  <c r="H3990" i="21"/>
  <c r="H3592" i="21"/>
  <c r="H3991" i="21"/>
  <c r="H3593" i="21"/>
  <c r="H3992" i="21"/>
  <c r="H3993" i="21"/>
  <c r="H3994" i="21"/>
  <c r="H3594" i="21"/>
  <c r="H3595" i="21"/>
  <c r="H3995" i="21"/>
  <c r="H3596" i="21"/>
  <c r="H3996" i="21"/>
  <c r="H3597" i="21"/>
  <c r="H3997" i="21"/>
  <c r="H3998" i="21"/>
  <c r="H3999" i="21"/>
  <c r="H4000" i="21"/>
  <c r="H4001" i="21"/>
  <c r="H3598" i="21"/>
  <c r="H4002" i="21"/>
  <c r="H4003" i="21"/>
  <c r="H4004" i="21"/>
  <c r="H3599" i="21"/>
  <c r="H3416" i="21"/>
  <c r="H3600" i="21"/>
  <c r="H3601" i="21"/>
  <c r="H4005" i="21"/>
  <c r="H4006" i="21"/>
  <c r="H3602" i="21"/>
  <c r="H4007" i="21"/>
  <c r="H4008" i="21"/>
  <c r="H4009" i="21"/>
  <c r="H4010" i="21"/>
  <c r="H4011" i="21"/>
  <c r="H4012" i="21"/>
  <c r="H4013" i="21"/>
  <c r="H4014" i="21"/>
  <c r="H3382" i="21"/>
  <c r="H3603" i="21"/>
  <c r="H4015" i="21"/>
  <c r="H4016" i="21"/>
  <c r="H4017" i="21"/>
  <c r="H4018" i="21"/>
  <c r="H4019" i="21"/>
  <c r="H4020" i="21"/>
  <c r="H4021" i="21"/>
  <c r="H4022" i="21"/>
  <c r="H4023" i="21"/>
  <c r="H3417" i="21"/>
  <c r="H3604" i="21"/>
  <c r="H3383" i="21"/>
  <c r="H4024" i="21"/>
  <c r="H3605" i="21"/>
  <c r="H4025" i="21"/>
  <c r="H3606" i="21"/>
  <c r="H3607" i="21"/>
  <c r="H3608" i="21"/>
  <c r="H3358" i="21"/>
  <c r="H3609" i="21"/>
  <c r="H4026" i="21"/>
  <c r="H3610" i="21"/>
  <c r="H3611" i="21"/>
  <c r="H3359" i="21"/>
  <c r="H3612" i="21"/>
  <c r="H4027" i="21"/>
  <c r="H4028" i="21"/>
  <c r="H4029" i="21"/>
  <c r="H3613" i="21"/>
  <c r="H3614" i="21"/>
  <c r="H3615" i="21"/>
  <c r="H3616" i="21"/>
  <c r="H3617" i="21"/>
  <c r="H4030" i="21"/>
  <c r="H4031" i="21"/>
  <c r="H4032" i="21"/>
  <c r="H3618" i="21"/>
  <c r="H3619" i="21"/>
  <c r="H4033" i="21"/>
  <c r="H3620" i="21"/>
  <c r="H3621" i="21"/>
  <c r="H3622" i="21"/>
  <c r="H3623" i="21"/>
  <c r="H3624" i="21"/>
  <c r="H4034" i="21"/>
  <c r="H4035" i="21"/>
  <c r="H3625" i="21"/>
  <c r="H4036" i="21"/>
  <c r="H3626" i="21"/>
  <c r="H3401" i="21"/>
  <c r="H4037" i="21"/>
  <c r="H3360" i="21"/>
  <c r="H4038" i="21"/>
  <c r="H4039" i="21"/>
  <c r="H3402" i="21"/>
  <c r="H4040" i="21"/>
  <c r="H3344" i="21"/>
  <c r="H3627" i="21"/>
  <c r="H3628" i="21"/>
  <c r="H3629" i="21"/>
  <c r="H4041" i="21"/>
  <c r="H3630" i="21"/>
  <c r="H4042" i="21"/>
  <c r="H3631" i="21"/>
  <c r="H3418" i="21"/>
  <c r="H4043" i="21"/>
  <c r="H4044" i="21"/>
  <c r="H3403" i="21"/>
  <c r="H4045" i="21"/>
  <c r="H3419" i="21"/>
  <c r="H4046" i="21"/>
  <c r="H3632" i="21"/>
  <c r="H4047" i="21"/>
  <c r="H4048" i="21"/>
  <c r="H3439" i="21"/>
  <c r="H3633" i="21"/>
  <c r="H3634" i="21"/>
  <c r="H4049" i="21"/>
  <c r="H4050" i="21"/>
  <c r="H4051" i="21"/>
  <c r="H3635" i="21"/>
  <c r="H4052" i="21"/>
  <c r="H4053" i="21"/>
  <c r="H4054" i="21"/>
  <c r="H3384" i="21"/>
  <c r="H4055" i="21"/>
  <c r="H3636" i="21"/>
  <c r="H3637" i="21"/>
  <c r="H3638" i="21"/>
  <c r="H4056" i="21"/>
  <c r="H3639" i="21"/>
  <c r="H4057" i="21"/>
  <c r="H4058" i="21"/>
  <c r="H3404" i="21"/>
  <c r="H4059" i="21"/>
  <c r="H4060" i="21"/>
  <c r="H3405" i="21"/>
  <c r="H4061" i="21"/>
  <c r="H3640" i="21"/>
  <c r="H4062" i="21"/>
  <c r="H3641" i="21"/>
  <c r="H3642" i="21"/>
  <c r="H4063" i="21"/>
  <c r="H3643" i="21"/>
  <c r="H4064" i="21"/>
  <c r="H4065" i="21"/>
  <c r="H4066" i="21"/>
  <c r="H4067" i="21"/>
  <c r="H4068" i="21"/>
  <c r="H4069" i="21"/>
  <c r="H4070" i="21"/>
  <c r="H4071" i="21"/>
  <c r="H4072" i="21"/>
  <c r="H3644" i="21"/>
  <c r="H3645" i="21"/>
  <c r="H3646" i="21"/>
  <c r="H4073" i="21"/>
  <c r="H4074" i="21"/>
  <c r="H3647" i="21"/>
  <c r="H4075" i="21"/>
  <c r="H4076" i="21"/>
  <c r="H3345" i="21"/>
  <c r="H3406" i="21"/>
  <c r="H3346" i="21"/>
  <c r="H3648" i="21"/>
  <c r="H3407" i="21"/>
  <c r="H3649" i="21"/>
  <c r="H3650" i="21"/>
  <c r="H3651" i="21"/>
  <c r="H4077" i="21"/>
  <c r="H3652" i="21"/>
  <c r="H3653" i="21"/>
  <c r="H3654" i="21"/>
  <c r="H3655" i="21"/>
  <c r="H3656" i="21"/>
  <c r="H3657" i="21"/>
  <c r="H4078" i="21"/>
  <c r="H4079" i="21"/>
  <c r="H3658" i="21"/>
  <c r="H3659" i="21"/>
  <c r="H4080" i="21"/>
  <c r="H4081" i="21"/>
  <c r="H4082" i="21"/>
  <c r="H3660" i="21"/>
  <c r="H4083" i="21"/>
  <c r="H3661" i="21"/>
  <c r="H4084" i="21"/>
  <c r="H3662" i="21"/>
  <c r="H4085" i="21"/>
  <c r="H3663" i="21"/>
  <c r="H3664" i="21"/>
  <c r="H3665" i="21"/>
  <c r="H4086" i="21"/>
  <c r="H3666" i="21"/>
  <c r="H3420" i="21"/>
  <c r="H3440" i="21"/>
  <c r="H4087" i="21"/>
  <c r="H4088" i="21"/>
  <c r="H4089" i="21"/>
  <c r="H4090" i="21"/>
  <c r="H4091" i="21"/>
  <c r="H4092" i="21"/>
  <c r="H4093" i="21"/>
  <c r="H4094" i="21"/>
  <c r="H4095" i="21"/>
  <c r="H4096" i="21"/>
  <c r="H4097" i="21"/>
  <c r="H4098" i="21"/>
  <c r="H4099" i="21"/>
  <c r="H4100" i="21"/>
  <c r="H4101" i="21"/>
  <c r="H4102" i="21"/>
  <c r="H4103" i="21"/>
  <c r="H4104" i="21"/>
  <c r="H4105" i="21"/>
  <c r="H4106" i="21"/>
  <c r="H4107" i="21"/>
  <c r="H4108" i="21"/>
  <c r="H4109" i="21"/>
  <c r="H4110" i="21"/>
  <c r="H4111" i="21"/>
  <c r="H4112" i="21"/>
  <c r="H4113" i="21"/>
  <c r="H4114" i="21"/>
  <c r="H3667" i="21"/>
  <c r="H3421" i="21"/>
  <c r="H4115" i="21"/>
  <c r="H4116" i="21"/>
  <c r="H4117" i="21"/>
  <c r="H4118" i="21"/>
  <c r="H4119" i="21"/>
  <c r="H4120" i="21"/>
  <c r="H3668" i="21"/>
  <c r="H4121" i="21"/>
  <c r="H4122" i="21"/>
  <c r="H3669" i="21"/>
  <c r="H3670" i="21"/>
  <c r="H4123" i="21"/>
  <c r="H4124" i="21"/>
  <c r="H4125" i="21"/>
  <c r="H4126" i="21"/>
  <c r="H4127" i="21"/>
  <c r="H3347" i="21"/>
  <c r="H4128" i="21"/>
  <c r="H4129" i="21"/>
  <c r="H4130" i="21"/>
  <c r="H4131" i="21"/>
  <c r="H4132" i="21"/>
  <c r="H3671" i="21"/>
  <c r="H3441" i="21"/>
  <c r="H3385" i="21"/>
  <c r="H4133" i="21"/>
  <c r="H4134" i="21"/>
  <c r="H4135" i="21"/>
  <c r="H4136" i="21"/>
  <c r="H4137" i="21"/>
  <c r="H4138" i="21"/>
  <c r="H4139" i="21"/>
  <c r="H4140" i="21"/>
  <c r="H3672" i="21"/>
  <c r="H4141" i="21"/>
  <c r="H4142" i="21"/>
  <c r="H3422" i="21"/>
  <c r="H4143" i="21"/>
  <c r="H4144" i="21"/>
  <c r="H4145" i="21"/>
  <c r="H3673" i="21"/>
  <c r="H4146" i="21"/>
  <c r="H3674" i="21"/>
  <c r="H3675" i="21"/>
  <c r="H4147" i="21"/>
  <c r="H3442" i="21"/>
  <c r="H3676" i="21"/>
  <c r="H4148" i="21"/>
  <c r="H4149" i="21"/>
  <c r="H3677" i="21"/>
  <c r="H3678" i="21"/>
  <c r="H3423" i="21"/>
  <c r="H4150" i="21"/>
  <c r="H3679" i="21"/>
  <c r="H4151" i="21"/>
  <c r="H4152" i="21"/>
  <c r="H4153" i="21"/>
  <c r="H3443" i="21"/>
  <c r="H3680" i="21"/>
  <c r="H3681" i="21"/>
  <c r="H4154" i="21"/>
  <c r="H3682" i="21"/>
  <c r="H3683" i="21"/>
  <c r="H4155" i="21"/>
  <c r="H3386" i="21"/>
  <c r="H4156" i="21"/>
  <c r="H4157" i="21"/>
  <c r="H4158" i="21"/>
  <c r="H3684" i="21"/>
  <c r="H4159" i="21"/>
  <c r="H4160" i="21"/>
  <c r="H4161" i="21"/>
  <c r="H4162" i="21"/>
  <c r="H4163" i="21"/>
  <c r="H4164" i="21"/>
  <c r="H4165" i="21"/>
  <c r="H4166" i="21"/>
  <c r="H3685" i="21"/>
  <c r="H4167" i="21"/>
  <c r="H4168" i="21"/>
  <c r="H3686" i="21"/>
  <c r="H3424" i="21"/>
  <c r="H3687" i="21"/>
  <c r="H4169" i="21"/>
  <c r="H4170" i="21"/>
  <c r="H4171" i="21"/>
  <c r="H4172" i="21"/>
  <c r="H4173" i="21"/>
  <c r="H4174" i="21"/>
  <c r="H4175" i="21"/>
  <c r="H4176" i="21"/>
  <c r="H4177" i="21"/>
  <c r="H3688" i="21"/>
  <c r="H4178" i="21"/>
  <c r="H4179" i="21"/>
  <c r="H4180" i="21"/>
  <c r="H4181" i="21"/>
  <c r="H4182" i="21"/>
  <c r="H4183" i="21"/>
  <c r="H4184" i="21"/>
  <c r="H4185" i="21"/>
  <c r="H4186" i="21"/>
  <c r="H4187" i="21"/>
  <c r="H4188" i="21"/>
  <c r="H3689" i="21"/>
  <c r="H4189" i="21"/>
  <c r="H4190" i="21"/>
  <c r="H4191" i="21"/>
  <c r="H4192" i="21"/>
  <c r="H4193" i="21"/>
  <c r="H3425" i="21"/>
  <c r="H3690" i="21"/>
  <c r="H4194" i="21"/>
  <c r="H4195" i="21"/>
  <c r="H3691" i="21"/>
  <c r="H4196" i="21"/>
  <c r="H3692" i="21"/>
  <c r="H4197" i="21"/>
  <c r="H3693" i="21"/>
  <c r="H4198" i="21"/>
  <c r="H3694" i="21"/>
  <c r="H4199" i="21"/>
  <c r="H3695" i="21"/>
  <c r="H4200" i="21"/>
  <c r="H4201" i="21"/>
  <c r="H3361" i="21"/>
  <c r="H4202" i="21"/>
  <c r="H4203" i="21"/>
  <c r="H4204" i="21"/>
  <c r="H4205" i="21"/>
  <c r="H4206" i="21"/>
  <c r="H4207" i="21"/>
  <c r="H4208" i="21"/>
  <c r="H3696" i="21"/>
  <c r="H3697" i="21"/>
  <c r="H3698" i="21"/>
  <c r="H4209" i="21"/>
  <c r="H3444" i="21"/>
  <c r="H3699" i="21"/>
  <c r="H4210" i="21"/>
  <c r="H4211" i="21"/>
  <c r="H4212" i="21"/>
  <c r="H3700" i="21"/>
  <c r="H4213" i="21"/>
  <c r="H4214" i="21"/>
  <c r="H4215" i="21"/>
  <c r="H4216" i="21"/>
  <c r="H4217" i="21"/>
  <c r="H4218" i="21"/>
  <c r="H3701" i="21"/>
  <c r="H4219" i="21"/>
  <c r="H3702" i="21"/>
  <c r="H4220" i="21"/>
  <c r="H4221" i="21"/>
  <c r="H4222" i="21"/>
  <c r="H3703" i="21"/>
  <c r="H4223" i="21"/>
  <c r="H3704" i="21"/>
  <c r="H4224" i="21"/>
  <c r="H4225" i="21"/>
  <c r="H4226" i="21"/>
  <c r="H3705" i="21"/>
  <c r="H3706" i="21"/>
  <c r="H3707" i="21"/>
  <c r="H4227" i="21"/>
  <c r="H3708" i="21"/>
  <c r="H3709" i="21"/>
  <c r="H4228" i="21"/>
  <c r="H4229" i="21"/>
  <c r="H4230" i="21"/>
  <c r="H4231" i="21"/>
  <c r="H4232" i="21"/>
  <c r="H3445" i="21"/>
  <c r="H3710" i="21"/>
  <c r="H4233" i="21"/>
  <c r="H3390" i="21"/>
  <c r="H4234" i="21"/>
  <c r="H4235" i="21"/>
  <c r="H4236" i="21"/>
  <c r="H4237" i="21"/>
  <c r="H4238" i="21"/>
  <c r="H4239" i="21"/>
  <c r="H3711" i="21"/>
  <c r="H4240" i="21"/>
  <c r="H4241" i="21"/>
  <c r="H4242" i="21"/>
  <c r="H4243" i="21"/>
  <c r="H4244" i="21"/>
  <c r="H4245" i="21"/>
  <c r="H4246" i="21"/>
  <c r="H4247" i="21"/>
  <c r="H4248" i="21"/>
  <c r="H4249" i="21"/>
  <c r="H4250" i="21"/>
  <c r="H4251" i="21"/>
  <c r="H4252" i="21"/>
  <c r="H3332" i="21"/>
  <c r="H4253" i="21"/>
  <c r="H4254" i="21"/>
  <c r="H3446" i="21"/>
  <c r="H3712" i="21"/>
  <c r="H4255" i="21"/>
  <c r="H3713" i="21"/>
  <c r="H3714" i="21"/>
  <c r="H4256" i="21"/>
  <c r="H4257" i="21"/>
  <c r="H3362" i="21"/>
  <c r="H4258" i="21"/>
  <c r="H3387" i="21"/>
  <c r="H4259" i="21"/>
  <c r="H4260" i="21"/>
  <c r="H4261" i="21"/>
  <c r="H4262" i="21"/>
  <c r="H4263" i="21"/>
  <c r="H3333" i="21"/>
  <c r="H3426" i="21"/>
  <c r="H3715" i="21"/>
  <c r="H3716" i="21"/>
  <c r="H3717" i="21"/>
  <c r="H3718" i="21"/>
  <c r="H3719" i="21"/>
  <c r="H4264" i="21"/>
  <c r="H3363" i="21"/>
  <c r="H3720" i="21"/>
  <c r="H4265" i="21"/>
  <c r="H3721" i="21"/>
  <c r="H4266" i="21"/>
  <c r="H3427" i="21"/>
  <c r="H3722" i="21"/>
  <c r="H4267" i="21"/>
  <c r="H3723" i="21"/>
  <c r="H3447" i="21"/>
  <c r="H3724" i="21"/>
  <c r="H3725" i="21"/>
  <c r="H3448" i="21"/>
  <c r="H3726" i="21"/>
  <c r="H4268" i="21"/>
  <c r="H4269" i="21"/>
  <c r="H3727" i="21"/>
  <c r="H3728" i="21"/>
  <c r="H3729" i="21"/>
  <c r="H3391" i="21"/>
  <c r="H4270" i="21"/>
  <c r="H4271" i="21"/>
  <c r="H4272" i="21"/>
  <c r="H3730" i="21"/>
  <c r="H3731" i="21"/>
  <c r="H3449" i="21"/>
  <c r="H4273" i="21"/>
  <c r="H4274" i="21"/>
  <c r="H4275" i="21"/>
  <c r="H4276" i="21"/>
  <c r="H3732" i="21"/>
  <c r="H4277" i="21"/>
  <c r="H4278" i="21"/>
  <c r="H4279" i="21"/>
  <c r="H4280" i="21"/>
  <c r="H4281" i="21"/>
  <c r="H4282" i="21"/>
  <c r="H4283" i="21"/>
  <c r="H4284" i="21"/>
  <c r="H4285" i="21"/>
  <c r="H4286" i="21"/>
  <c r="H4287" i="21"/>
  <c r="H4288" i="21"/>
  <c r="H4289" i="21"/>
  <c r="H4290" i="21"/>
  <c r="H4291" i="21"/>
  <c r="H4292" i="21"/>
  <c r="H4293" i="21"/>
  <c r="H4294" i="21"/>
  <c r="H4295" i="21"/>
  <c r="H4296" i="21"/>
  <c r="H3329" i="21"/>
  <c r="H4297" i="21"/>
  <c r="H4298" i="21"/>
  <c r="H3408" i="21"/>
  <c r="H4299" i="21"/>
  <c r="H4300" i="21"/>
  <c r="H4301" i="21"/>
  <c r="H4302" i="21"/>
  <c r="H3733" i="21"/>
  <c r="H4303" i="21"/>
  <c r="H4304" i="21"/>
  <c r="H4305" i="21"/>
  <c r="H4306" i="21"/>
  <c r="H4307" i="21"/>
  <c r="H4308" i="21"/>
  <c r="H3734" i="21"/>
  <c r="H4309" i="21"/>
  <c r="H4310" i="21"/>
  <c r="H3735" i="21"/>
  <c r="H4311" i="21"/>
  <c r="H4312" i="21"/>
  <c r="H4313" i="21"/>
  <c r="H4314" i="21"/>
  <c r="H4315" i="21"/>
  <c r="H4316" i="21"/>
  <c r="H3736" i="21"/>
  <c r="H4317" i="21"/>
  <c r="H3737" i="21"/>
  <c r="H3409" i="21"/>
  <c r="H4318" i="21"/>
  <c r="H4319" i="21"/>
  <c r="H4320" i="21"/>
  <c r="H4321" i="21"/>
  <c r="H4322" i="21"/>
  <c r="H4323" i="21"/>
  <c r="H4324" i="21"/>
  <c r="H4325" i="21"/>
  <c r="H3738" i="21"/>
  <c r="H4326" i="21"/>
  <c r="H4327" i="21"/>
  <c r="H4328" i="21"/>
  <c r="H4329" i="21"/>
  <c r="H3367" i="21"/>
  <c r="H4330" i="21"/>
  <c r="H4331" i="21"/>
  <c r="H3348" i="21"/>
  <c r="H4332" i="21"/>
  <c r="H4333" i="21"/>
  <c r="H4334" i="21"/>
  <c r="H4335" i="21"/>
  <c r="H3739" i="21"/>
  <c r="H4336" i="21"/>
  <c r="H4337" i="21"/>
  <c r="H3740" i="21"/>
  <c r="H4338" i="21"/>
  <c r="H3428" i="21"/>
  <c r="H3741" i="21"/>
  <c r="H4339" i="21"/>
  <c r="H4340" i="21"/>
  <c r="H3742" i="21"/>
  <c r="H3743" i="21"/>
  <c r="H3744" i="21"/>
  <c r="H3745" i="21"/>
  <c r="H3746" i="21"/>
  <c r="H4341" i="21"/>
  <c r="H4342" i="21"/>
  <c r="H3747" i="21"/>
  <c r="H4343" i="21"/>
  <c r="H3748" i="21"/>
  <c r="H3388" i="21"/>
  <c r="H3749" i="21"/>
  <c r="H3750" i="21"/>
  <c r="H4344" i="21"/>
  <c r="H3751" i="21"/>
  <c r="H3752" i="21"/>
  <c r="H4345" i="21"/>
  <c r="H3753" i="21"/>
  <c r="H3754" i="21"/>
  <c r="H4346" i="21"/>
  <c r="H3755" i="21"/>
  <c r="H4347" i="21"/>
  <c r="H3429" i="21"/>
  <c r="H4348" i="21"/>
  <c r="H4349" i="21"/>
  <c r="H4350" i="21"/>
  <c r="H4351" i="21"/>
  <c r="H4352" i="21"/>
  <c r="H4353" i="21"/>
  <c r="H4354" i="21"/>
  <c r="H4355" i="21"/>
  <c r="H4356" i="21"/>
  <c r="H3756" i="21"/>
  <c r="H4357" i="21"/>
  <c r="H4358" i="21"/>
  <c r="H4359" i="21"/>
  <c r="H4360" i="21"/>
  <c r="H3349" i="21"/>
  <c r="H4361" i="21"/>
  <c r="H3757" i="21"/>
  <c r="H3758" i="21"/>
  <c r="H3759" i="21"/>
  <c r="H4362" i="21"/>
  <c r="H3760" i="21"/>
  <c r="H3761" i="21"/>
  <c r="H3762" i="21"/>
  <c r="H3763" i="21"/>
  <c r="H3764" i="21"/>
  <c r="H3350" i="21"/>
  <c r="H4363" i="21"/>
  <c r="H4364" i="21"/>
  <c r="H4365" i="21"/>
  <c r="H3765" i="21"/>
  <c r="H4366" i="21"/>
  <c r="H4367" i="21"/>
  <c r="H4368" i="21"/>
  <c r="H3766" i="21"/>
  <c r="H4369" i="21"/>
  <c r="H4370" i="21"/>
  <c r="H4371" i="21"/>
  <c r="H3767" i="21"/>
  <c r="H4372" i="21"/>
  <c r="H4373" i="21"/>
  <c r="H4374" i="21"/>
  <c r="H4375" i="21"/>
  <c r="H4376" i="21"/>
  <c r="H3768" i="21"/>
  <c r="H4377" i="21"/>
  <c r="H4378" i="21"/>
  <c r="H4433" i="21"/>
  <c r="H3769" i="21"/>
  <c r="H3770" i="21"/>
  <c r="H3771" i="21"/>
  <c r="H3772" i="21"/>
  <c r="H4379" i="21"/>
  <c r="H3430" i="21"/>
  <c r="H3450" i="21"/>
  <c r="H4380" i="21"/>
  <c r="H3773" i="21"/>
  <c r="H4381" i="21"/>
  <c r="H3330" i="21"/>
  <c r="H3451" i="21"/>
  <c r="H4382" i="21"/>
  <c r="H4383" i="21"/>
  <c r="H4384" i="21"/>
  <c r="H3774" i="21"/>
  <c r="H4385" i="21"/>
  <c r="H3775" i="21"/>
  <c r="H3776" i="21"/>
  <c r="H3777" i="21"/>
  <c r="H3410" i="21"/>
  <c r="H4386" i="21"/>
  <c r="H3778" i="21"/>
  <c r="H4387" i="21"/>
  <c r="H3779" i="21"/>
  <c r="H3411" i="21"/>
  <c r="H3780" i="21"/>
  <c r="H3781" i="21"/>
  <c r="H4388" i="21"/>
  <c r="H3782" i="21"/>
  <c r="H3783" i="21"/>
  <c r="H3784" i="21"/>
  <c r="H3785" i="21"/>
  <c r="H3786" i="21"/>
  <c r="H3431" i="21"/>
  <c r="H3787" i="21"/>
  <c r="H4389" i="21"/>
  <c r="H3788" i="21"/>
  <c r="H4390" i="21"/>
  <c r="H3412" i="21"/>
  <c r="H3789" i="21"/>
  <c r="H3452" i="21"/>
  <c r="H4391" i="21"/>
  <c r="H4392" i="21"/>
  <c r="H4393" i="21"/>
  <c r="H4394" i="21"/>
  <c r="H3790" i="21"/>
  <c r="H4395" i="21"/>
  <c r="H3453" i="21"/>
  <c r="H3791" i="21"/>
  <c r="H4396" i="21"/>
  <c r="H4397" i="21"/>
  <c r="H4398" i="21"/>
  <c r="H4399" i="21"/>
  <c r="H4400" i="21"/>
  <c r="H4401" i="21"/>
  <c r="H4402" i="21"/>
  <c r="H4403" i="21"/>
  <c r="H4404" i="21"/>
  <c r="H4405" i="21"/>
  <c r="H4406" i="21"/>
  <c r="H4407" i="21"/>
  <c r="H4408" i="21"/>
  <c r="H4409" i="21"/>
  <c r="H4410" i="21"/>
  <c r="H4411" i="21"/>
  <c r="H4412" i="21"/>
  <c r="H3454" i="21"/>
  <c r="H3792" i="21"/>
  <c r="H4413" i="21"/>
  <c r="H3793" i="21"/>
  <c r="H4414" i="21"/>
  <c r="H4415" i="21"/>
  <c r="H4416" i="21"/>
  <c r="H3794" i="21"/>
  <c r="H4417" i="21"/>
  <c r="H4418" i="21"/>
  <c r="H4419" i="21"/>
  <c r="H3795" i="21"/>
  <c r="H4420" i="21"/>
  <c r="H3796" i="21"/>
  <c r="H3455" i="21"/>
  <c r="H4421" i="21"/>
  <c r="H3456" i="21"/>
  <c r="H3457" i="21"/>
  <c r="H4422" i="21"/>
  <c r="H4423" i="21"/>
  <c r="H4424" i="21"/>
  <c r="H3458" i="21"/>
  <c r="H4425" i="21"/>
  <c r="H4426" i="21"/>
  <c r="H3459" i="21"/>
  <c r="H4427" i="21"/>
  <c r="H4428" i="21"/>
  <c r="H4429" i="21"/>
  <c r="H1105" i="21"/>
  <c r="H473" i="21"/>
  <c r="H474" i="21"/>
  <c r="H475" i="21"/>
  <c r="H136" i="21"/>
  <c r="H476" i="21"/>
  <c r="H137" i="21"/>
  <c r="H138" i="21"/>
  <c r="H477" i="21"/>
  <c r="H478" i="21"/>
  <c r="H479" i="21"/>
  <c r="H480" i="21"/>
  <c r="H108" i="21"/>
  <c r="H139" i="21"/>
  <c r="H481" i="21"/>
  <c r="H43" i="21"/>
  <c r="H10" i="21"/>
  <c r="H44" i="21"/>
  <c r="H67" i="21"/>
  <c r="H140" i="21"/>
  <c r="H141" i="21"/>
  <c r="H11" i="21"/>
  <c r="H482" i="21"/>
  <c r="H483" i="21"/>
  <c r="H484" i="21"/>
  <c r="H485" i="21"/>
  <c r="H68" i="21"/>
  <c r="H486" i="21"/>
  <c r="H487" i="21"/>
  <c r="H45" i="21"/>
  <c r="H142" i="21"/>
  <c r="H143" i="21"/>
  <c r="H144" i="21"/>
  <c r="H488" i="21"/>
  <c r="H109" i="21"/>
  <c r="H145" i="21"/>
  <c r="H146" i="21"/>
  <c r="H46" i="21"/>
  <c r="H489" i="21"/>
  <c r="H147" i="21"/>
  <c r="H148" i="21"/>
  <c r="H490" i="21"/>
  <c r="H149" i="21"/>
  <c r="H491" i="21"/>
  <c r="H150" i="21"/>
  <c r="H492" i="21"/>
  <c r="H2" i="21"/>
  <c r="H26" i="21"/>
  <c r="H47" i="21"/>
  <c r="H493" i="21"/>
  <c r="H12" i="21"/>
  <c r="H48" i="21"/>
  <c r="H151" i="21"/>
  <c r="H13" i="21"/>
  <c r="H152" i="21"/>
  <c r="H153" i="21"/>
  <c r="H154" i="21"/>
  <c r="H155" i="21"/>
  <c r="H69" i="21"/>
  <c r="H494" i="21"/>
  <c r="H156" i="21"/>
  <c r="H157" i="21"/>
  <c r="H14" i="21"/>
  <c r="H70" i="21"/>
  <c r="H158" i="21"/>
  <c r="H159" i="21"/>
  <c r="H49" i="21"/>
  <c r="H495" i="21"/>
  <c r="H160" i="21"/>
  <c r="H161" i="21"/>
  <c r="H496" i="21"/>
  <c r="H50" i="21"/>
  <c r="H497" i="21"/>
  <c r="H498" i="21"/>
  <c r="H499" i="21"/>
  <c r="H500" i="21"/>
  <c r="H162" i="21"/>
  <c r="H501" i="21"/>
  <c r="H163" i="21"/>
  <c r="H15" i="21"/>
  <c r="H502" i="21"/>
  <c r="H164" i="21"/>
  <c r="H51" i="21"/>
  <c r="H165" i="21"/>
  <c r="H88" i="21"/>
  <c r="H503" i="21"/>
  <c r="H71" i="21"/>
  <c r="H504" i="21"/>
  <c r="H52" i="21"/>
  <c r="H505" i="21"/>
  <c r="H506" i="21"/>
  <c r="H166" i="21"/>
  <c r="H507" i="21"/>
  <c r="H167" i="21"/>
  <c r="H53" i="21"/>
  <c r="H168" i="21"/>
  <c r="H169" i="21"/>
  <c r="H508" i="21"/>
  <c r="H509" i="21"/>
  <c r="H170" i="21"/>
  <c r="H171" i="21"/>
  <c r="H510" i="21"/>
  <c r="H511" i="21"/>
  <c r="H172" i="21"/>
  <c r="H27" i="21"/>
  <c r="H512" i="21"/>
  <c r="H173" i="21"/>
  <c r="H174" i="21"/>
  <c r="H175" i="21"/>
  <c r="H176" i="21"/>
  <c r="H28" i="21"/>
  <c r="H513" i="21"/>
  <c r="H110" i="21"/>
  <c r="H111" i="21"/>
  <c r="H514" i="21"/>
  <c r="H515" i="21"/>
  <c r="H516" i="21"/>
  <c r="H517" i="21"/>
  <c r="H39" i="21"/>
  <c r="H177" i="21"/>
  <c r="H518" i="21"/>
  <c r="H519" i="21"/>
  <c r="H178" i="21"/>
  <c r="H520" i="21"/>
  <c r="H521" i="21"/>
  <c r="H522" i="21"/>
  <c r="H1106" i="21"/>
  <c r="H179" i="21"/>
  <c r="H29" i="21"/>
  <c r="H180" i="21"/>
  <c r="H181" i="21"/>
  <c r="H182" i="21"/>
  <c r="H183" i="21"/>
  <c r="H72" i="21"/>
  <c r="H184" i="21"/>
  <c r="H185" i="21"/>
  <c r="H523" i="21"/>
  <c r="H186" i="21"/>
  <c r="H187" i="21"/>
  <c r="H73" i="21"/>
  <c r="H188" i="21"/>
  <c r="H189" i="21"/>
  <c r="H74" i="21"/>
  <c r="H30" i="21"/>
  <c r="H190" i="21"/>
  <c r="H75" i="21"/>
  <c r="H31" i="21"/>
  <c r="H191" i="21"/>
  <c r="H192" i="21"/>
  <c r="H1107" i="21"/>
  <c r="H64" i="21"/>
  <c r="H524" i="21"/>
  <c r="H525" i="21"/>
  <c r="H526" i="21"/>
  <c r="H193" i="21"/>
  <c r="H194" i="21"/>
  <c r="H527" i="21"/>
  <c r="H195" i="21"/>
  <c r="H528" i="21"/>
  <c r="H196" i="21"/>
  <c r="H197" i="21"/>
  <c r="H529" i="21"/>
  <c r="H198" i="21"/>
  <c r="H199" i="21"/>
  <c r="H530" i="21"/>
  <c r="H531" i="21"/>
  <c r="H532" i="21"/>
  <c r="H9" i="21"/>
  <c r="H200" i="21"/>
  <c r="H54" i="21"/>
  <c r="H201" i="21"/>
  <c r="H533" i="21"/>
  <c r="H202" i="21"/>
  <c r="H534" i="21"/>
  <c r="H535" i="21"/>
  <c r="H536" i="21"/>
  <c r="H203" i="21"/>
  <c r="H537" i="21"/>
  <c r="H32" i="21"/>
  <c r="H204" i="21"/>
  <c r="H538" i="21"/>
  <c r="H539" i="21"/>
  <c r="H540" i="21"/>
  <c r="H205" i="21"/>
  <c r="H541" i="21"/>
  <c r="H206" i="21"/>
  <c r="H207" i="21"/>
  <c r="H208" i="21"/>
  <c r="H542" i="21"/>
  <c r="H543" i="21"/>
  <c r="H209" i="21"/>
  <c r="H544" i="21"/>
  <c r="H545" i="21"/>
  <c r="H5" i="21"/>
  <c r="H210" i="21"/>
  <c r="H211" i="21"/>
  <c r="H546" i="21"/>
  <c r="H8" i="21"/>
  <c r="H547" i="21"/>
  <c r="H55" i="21"/>
  <c r="H548" i="21"/>
  <c r="H212" i="21"/>
  <c r="H549" i="21"/>
  <c r="H550" i="21"/>
  <c r="H551" i="21"/>
  <c r="H552" i="21"/>
  <c r="H553" i="21"/>
  <c r="H554" i="21"/>
  <c r="H213" i="21"/>
  <c r="H555" i="21"/>
  <c r="H556" i="21"/>
  <c r="H214" i="21"/>
  <c r="H557" i="21"/>
  <c r="H215" i="21"/>
  <c r="H558" i="21"/>
  <c r="H559" i="21"/>
  <c r="H560" i="21"/>
  <c r="H216" i="21"/>
  <c r="H561" i="21"/>
  <c r="H217" i="21"/>
  <c r="H562" i="21"/>
  <c r="H218" i="21"/>
  <c r="H563" i="21"/>
  <c r="H564" i="21"/>
  <c r="H219" i="21"/>
  <c r="H40" i="21"/>
  <c r="H565" i="21"/>
  <c r="H566" i="21"/>
  <c r="H112" i="21"/>
  <c r="H567" i="21"/>
  <c r="H220" i="21"/>
  <c r="H221" i="21"/>
  <c r="H568" i="21"/>
  <c r="H569" i="21"/>
  <c r="H570" i="21"/>
  <c r="H222" i="21"/>
  <c r="H571" i="21"/>
  <c r="H223" i="21"/>
  <c r="H572" i="21"/>
  <c r="H573" i="21"/>
  <c r="H224" i="21"/>
  <c r="H16" i="21"/>
  <c r="H574" i="21"/>
  <c r="H575" i="21"/>
  <c r="H576" i="21"/>
  <c r="H577" i="21"/>
  <c r="H578" i="21"/>
  <c r="H225" i="21"/>
  <c r="H579" i="21"/>
  <c r="H580" i="21"/>
  <c r="H581" i="21"/>
  <c r="H582" i="21"/>
  <c r="H226" i="21"/>
  <c r="H227" i="21"/>
  <c r="H228" i="21"/>
  <c r="H229" i="21"/>
  <c r="H230" i="21"/>
  <c r="H231" i="21"/>
  <c r="H232" i="21"/>
  <c r="H583" i="21"/>
  <c r="H584" i="21"/>
  <c r="H585" i="21"/>
  <c r="H233" i="21"/>
  <c r="H586" i="21"/>
  <c r="H587" i="21"/>
  <c r="H588" i="21"/>
  <c r="H589" i="21"/>
  <c r="H590" i="21"/>
  <c r="H591" i="21"/>
  <c r="H592" i="21"/>
  <c r="H234" i="21"/>
  <c r="H593" i="21"/>
  <c r="H235" i="21"/>
  <c r="H594" i="21"/>
  <c r="H595" i="21"/>
  <c r="H596" i="21"/>
  <c r="H236" i="21"/>
  <c r="H237" i="21"/>
  <c r="H597" i="21"/>
  <c r="H598" i="21"/>
  <c r="H599" i="21"/>
  <c r="H600" i="21"/>
  <c r="H601" i="21"/>
  <c r="H602" i="21"/>
  <c r="H238" i="21"/>
  <c r="H603" i="21"/>
  <c r="H239" i="21"/>
  <c r="H604" i="21"/>
  <c r="H605" i="21"/>
  <c r="H606" i="21"/>
  <c r="H607" i="21"/>
  <c r="H240" i="21"/>
  <c r="H608" i="21"/>
  <c r="H609" i="21"/>
  <c r="H113" i="21"/>
  <c r="H610" i="21"/>
  <c r="H611" i="21"/>
  <c r="H612" i="21"/>
  <c r="H613" i="21"/>
  <c r="H614" i="21"/>
  <c r="H615" i="21"/>
  <c r="H241" i="21"/>
  <c r="H616" i="21"/>
  <c r="H617" i="21"/>
  <c r="H618" i="21"/>
  <c r="H17" i="21"/>
  <c r="H619" i="21"/>
  <c r="H620" i="21"/>
  <c r="H242" i="21"/>
  <c r="H621" i="21"/>
  <c r="H243" i="21"/>
  <c r="H41" i="21"/>
  <c r="H622" i="21"/>
  <c r="H244" i="21"/>
  <c r="H56" i="21"/>
  <c r="H623" i="21"/>
  <c r="H624" i="21"/>
  <c r="H245" i="21"/>
  <c r="H625" i="21"/>
  <c r="H626" i="21"/>
  <c r="H89" i="21"/>
  <c r="H627" i="21"/>
  <c r="H246" i="21"/>
  <c r="H247" i="21"/>
  <c r="H248" i="21"/>
  <c r="H249" i="21"/>
  <c r="H250" i="21"/>
  <c r="H251" i="21"/>
  <c r="H252" i="21"/>
  <c r="H253" i="21"/>
  <c r="H254" i="21"/>
  <c r="H255" i="21"/>
  <c r="H628" i="21"/>
  <c r="H256" i="21"/>
  <c r="H629" i="21"/>
  <c r="H630" i="21"/>
  <c r="H257" i="21"/>
  <c r="H631" i="21"/>
  <c r="H258" i="21"/>
  <c r="H259" i="21"/>
  <c r="H632" i="21"/>
  <c r="H633" i="21"/>
  <c r="H260" i="21"/>
  <c r="H261" i="21"/>
  <c r="H634" i="21"/>
  <c r="H262" i="21"/>
  <c r="H263" i="21"/>
  <c r="H114" i="21"/>
  <c r="H635" i="21"/>
  <c r="H636" i="21"/>
  <c r="H637" i="21"/>
  <c r="H638" i="21"/>
  <c r="H639" i="21"/>
  <c r="H640" i="21"/>
  <c r="H641" i="21"/>
  <c r="H642" i="21"/>
  <c r="H643" i="21"/>
  <c r="H644" i="21"/>
  <c r="H645" i="21"/>
  <c r="H646" i="21"/>
  <c r="H647" i="21"/>
  <c r="H648" i="21"/>
  <c r="H649" i="21"/>
  <c r="H90" i="21"/>
  <c r="H650" i="21"/>
  <c r="H651" i="21"/>
  <c r="H652" i="21"/>
  <c r="H653" i="21"/>
  <c r="H654" i="21"/>
  <c r="H655" i="21"/>
  <c r="H656" i="21"/>
  <c r="H657" i="21"/>
  <c r="H264" i="21"/>
  <c r="H658" i="21"/>
  <c r="H265" i="21"/>
  <c r="H266" i="21"/>
  <c r="H659" i="21"/>
  <c r="H660" i="21"/>
  <c r="H661" i="21"/>
  <c r="H662" i="21"/>
  <c r="H663" i="21"/>
  <c r="H664" i="21"/>
  <c r="H665" i="21"/>
  <c r="H267" i="21"/>
  <c r="H666" i="21"/>
  <c r="H268" i="21"/>
  <c r="H667" i="21"/>
  <c r="H668" i="21"/>
  <c r="H669" i="21"/>
  <c r="H269" i="21"/>
  <c r="H270" i="21"/>
  <c r="H670" i="21"/>
  <c r="H271" i="21"/>
  <c r="H671" i="21"/>
  <c r="H272" i="21"/>
  <c r="H672" i="21"/>
  <c r="H673" i="21"/>
  <c r="H674" i="21"/>
  <c r="H675" i="21"/>
  <c r="H676" i="21"/>
  <c r="H273" i="21"/>
  <c r="H677" i="21"/>
  <c r="H678" i="21"/>
  <c r="H679" i="21"/>
  <c r="H274" i="21"/>
  <c r="H91" i="21"/>
  <c r="H275" i="21"/>
  <c r="H276" i="21"/>
  <c r="H680" i="21"/>
  <c r="H681" i="21"/>
  <c r="H277" i="21"/>
  <c r="H682" i="21"/>
  <c r="H683" i="21"/>
  <c r="H684" i="21"/>
  <c r="H685" i="21"/>
  <c r="H686" i="21"/>
  <c r="H687" i="21"/>
  <c r="H688" i="21"/>
  <c r="H689" i="21"/>
  <c r="H57" i="21"/>
  <c r="H278" i="21"/>
  <c r="H690" i="21"/>
  <c r="H691" i="21"/>
  <c r="H692" i="21"/>
  <c r="H693" i="21"/>
  <c r="H694" i="21"/>
  <c r="H695" i="21"/>
  <c r="H696" i="21"/>
  <c r="H697" i="21"/>
  <c r="H698" i="21"/>
  <c r="H92" i="21"/>
  <c r="H279" i="21"/>
  <c r="H58" i="21"/>
  <c r="H699" i="21"/>
  <c r="H280" i="21"/>
  <c r="H700" i="21"/>
  <c r="H281" i="21"/>
  <c r="H282" i="21"/>
  <c r="H283" i="21"/>
  <c r="H33" i="21"/>
  <c r="H284" i="21"/>
  <c r="H701" i="21"/>
  <c r="H285" i="21"/>
  <c r="H286" i="21"/>
  <c r="H34" i="21"/>
  <c r="H287" i="21"/>
  <c r="H702" i="21"/>
  <c r="H703" i="21"/>
  <c r="H704" i="21"/>
  <c r="H288" i="21"/>
  <c r="H289" i="21"/>
  <c r="H290" i="21"/>
  <c r="H291" i="21"/>
  <c r="H292" i="21"/>
  <c r="H705" i="21"/>
  <c r="H706" i="21"/>
  <c r="H707" i="21"/>
  <c r="H293" i="21"/>
  <c r="H294" i="21"/>
  <c r="H708" i="21"/>
  <c r="H295" i="21"/>
  <c r="H296" i="21"/>
  <c r="H297" i="21"/>
  <c r="H298" i="21"/>
  <c r="H299" i="21"/>
  <c r="H709" i="21"/>
  <c r="H710" i="21"/>
  <c r="H300" i="21"/>
  <c r="H711" i="21"/>
  <c r="H301" i="21"/>
  <c r="H76" i="21"/>
  <c r="H712" i="21"/>
  <c r="H35" i="21"/>
  <c r="H713" i="21"/>
  <c r="H714" i="21"/>
  <c r="H77" i="21"/>
  <c r="H715" i="21"/>
  <c r="H18" i="21"/>
  <c r="H302" i="21"/>
  <c r="H303" i="21"/>
  <c r="H304" i="21"/>
  <c r="H716" i="21"/>
  <c r="H305" i="21"/>
  <c r="H717" i="21"/>
  <c r="H306" i="21"/>
  <c r="H93" i="21"/>
  <c r="H718" i="21"/>
  <c r="H719" i="21"/>
  <c r="H78" i="21"/>
  <c r="H720" i="21"/>
  <c r="H94" i="21"/>
  <c r="H95" i="21"/>
  <c r="H721" i="21"/>
  <c r="H307" i="21"/>
  <c r="H722" i="21"/>
  <c r="H723" i="21"/>
  <c r="H115" i="21"/>
  <c r="H308" i="21"/>
  <c r="H309" i="21"/>
  <c r="H724" i="21"/>
  <c r="H725" i="21"/>
  <c r="H726" i="21"/>
  <c r="H310" i="21"/>
  <c r="H727" i="21"/>
  <c r="H728" i="21"/>
  <c r="H729" i="21"/>
  <c r="H59" i="21"/>
  <c r="H730" i="21"/>
  <c r="H311" i="21"/>
  <c r="H312" i="21"/>
  <c r="H313" i="21"/>
  <c r="H731" i="21"/>
  <c r="H314" i="21"/>
  <c r="H732" i="21"/>
  <c r="H733" i="21"/>
  <c r="H79" i="21"/>
  <c r="H734" i="21"/>
  <c r="H735" i="21"/>
  <c r="H80" i="21"/>
  <c r="H736" i="21"/>
  <c r="H315" i="21"/>
  <c r="H737" i="21"/>
  <c r="H316" i="21"/>
  <c r="H317" i="21"/>
  <c r="H738" i="21"/>
  <c r="H318" i="21"/>
  <c r="H739" i="21"/>
  <c r="H740" i="21"/>
  <c r="H741" i="21"/>
  <c r="H742" i="21"/>
  <c r="H743" i="21"/>
  <c r="H744" i="21"/>
  <c r="H745" i="21"/>
  <c r="H746" i="21"/>
  <c r="H747" i="21"/>
  <c r="H319" i="21"/>
  <c r="H320" i="21"/>
  <c r="H321" i="21"/>
  <c r="H748" i="21"/>
  <c r="H749" i="21"/>
  <c r="H322" i="21"/>
  <c r="H750" i="21"/>
  <c r="H751" i="21"/>
  <c r="H19" i="21"/>
  <c r="H81" i="21"/>
  <c r="H20" i="21"/>
  <c r="H323" i="21"/>
  <c r="H82" i="21"/>
  <c r="H324" i="21"/>
  <c r="H325" i="21"/>
  <c r="H326" i="21"/>
  <c r="H752" i="21"/>
  <c r="H327" i="21"/>
  <c r="H328" i="21"/>
  <c r="H329" i="21"/>
  <c r="H330" i="21"/>
  <c r="H331" i="21"/>
  <c r="H332" i="21"/>
  <c r="H753" i="21"/>
  <c r="H754" i="21"/>
  <c r="H333" i="21"/>
  <c r="H334" i="21"/>
  <c r="H755" i="21"/>
  <c r="H756" i="21"/>
  <c r="H757" i="21"/>
  <c r="H335" i="21"/>
  <c r="H758" i="21"/>
  <c r="H336" i="21"/>
  <c r="H759" i="21"/>
  <c r="H337" i="21"/>
  <c r="H760" i="21"/>
  <c r="H338" i="21"/>
  <c r="H339" i="21"/>
  <c r="H340" i="21"/>
  <c r="H761" i="21"/>
  <c r="H341" i="21"/>
  <c r="H96" i="21"/>
  <c r="H116" i="21"/>
  <c r="H762" i="21"/>
  <c r="H763" i="21"/>
  <c r="H764" i="21"/>
  <c r="H765" i="21"/>
  <c r="H766" i="21"/>
  <c r="H767" i="21"/>
  <c r="H768" i="21"/>
  <c r="H769" i="21"/>
  <c r="H770" i="21"/>
  <c r="H771" i="21"/>
  <c r="H772" i="21"/>
  <c r="H773" i="21"/>
  <c r="H774" i="21"/>
  <c r="H775" i="21"/>
  <c r="H776" i="21"/>
  <c r="H777" i="21"/>
  <c r="H778" i="21"/>
  <c r="H779" i="21"/>
  <c r="H780" i="21"/>
  <c r="H781" i="21"/>
  <c r="H782" i="21"/>
  <c r="H783" i="21"/>
  <c r="H784" i="21"/>
  <c r="H785" i="21"/>
  <c r="H786" i="21"/>
  <c r="H787" i="21"/>
  <c r="H788" i="21"/>
  <c r="H789" i="21"/>
  <c r="H342" i="21"/>
  <c r="H97" i="21"/>
  <c r="H790" i="21"/>
  <c r="H791" i="21"/>
  <c r="H792" i="21"/>
  <c r="H793" i="21"/>
  <c r="H794" i="21"/>
  <c r="H795" i="21"/>
  <c r="H343" i="21"/>
  <c r="H796" i="21"/>
  <c r="H797" i="21"/>
  <c r="H344" i="21"/>
  <c r="H345" i="21"/>
  <c r="H798" i="21"/>
  <c r="H799" i="21"/>
  <c r="H800" i="21"/>
  <c r="H801" i="21"/>
  <c r="H802" i="21"/>
  <c r="H21" i="21"/>
  <c r="H803" i="21"/>
  <c r="H804" i="21"/>
  <c r="H805" i="21"/>
  <c r="H806" i="21"/>
  <c r="H807" i="21"/>
  <c r="H346" i="21"/>
  <c r="H117" i="21"/>
  <c r="H60" i="21"/>
  <c r="H808" i="21"/>
  <c r="H809" i="21"/>
  <c r="H810" i="21"/>
  <c r="H811" i="21"/>
  <c r="H812" i="21"/>
  <c r="H813" i="21"/>
  <c r="H814" i="21"/>
  <c r="H815" i="21"/>
  <c r="H347" i="21"/>
  <c r="H816" i="21"/>
  <c r="H817" i="21"/>
  <c r="H98" i="21"/>
  <c r="H818" i="21"/>
  <c r="H819" i="21"/>
  <c r="H820" i="21"/>
  <c r="H348" i="21"/>
  <c r="H821" i="21"/>
  <c r="H349" i="21"/>
  <c r="H350" i="21"/>
  <c r="H822" i="21"/>
  <c r="H118" i="21"/>
  <c r="H351" i="21"/>
  <c r="H823" i="21"/>
  <c r="H824" i="21"/>
  <c r="H352" i="21"/>
  <c r="H353" i="21"/>
  <c r="H99" i="21"/>
  <c r="H825" i="21"/>
  <c r="H354" i="21"/>
  <c r="H826" i="21"/>
  <c r="H827" i="21"/>
  <c r="H828" i="21"/>
  <c r="H119" i="21"/>
  <c r="H355" i="21"/>
  <c r="H356" i="21"/>
  <c r="H829" i="21"/>
  <c r="H357" i="21"/>
  <c r="H358" i="21"/>
  <c r="H830" i="21"/>
  <c r="H61" i="21"/>
  <c r="H831" i="21"/>
  <c r="H832" i="21"/>
  <c r="H833" i="21"/>
  <c r="H359" i="21"/>
  <c r="H834" i="21"/>
  <c r="H835" i="21"/>
  <c r="H836" i="21"/>
  <c r="H837" i="21"/>
  <c r="H838" i="21"/>
  <c r="H839" i="21"/>
  <c r="H840" i="21"/>
  <c r="H841" i="21"/>
  <c r="H360" i="21"/>
  <c r="H842" i="21"/>
  <c r="H843" i="21"/>
  <c r="H361" i="21"/>
  <c r="H100" i="21"/>
  <c r="H362" i="21"/>
  <c r="H844" i="21"/>
  <c r="H845" i="21"/>
  <c r="H846" i="21"/>
  <c r="H847" i="21"/>
  <c r="H848" i="21"/>
  <c r="H849" i="21"/>
  <c r="H850" i="21"/>
  <c r="H851" i="21"/>
  <c r="H852" i="21"/>
  <c r="H363" i="21"/>
  <c r="H853" i="21"/>
  <c r="H854" i="21"/>
  <c r="H855" i="21"/>
  <c r="H856" i="21"/>
  <c r="H857" i="21"/>
  <c r="H858" i="21"/>
  <c r="H859" i="21"/>
  <c r="H860" i="21"/>
  <c r="H861" i="21"/>
  <c r="H862" i="21"/>
  <c r="H863" i="21"/>
  <c r="H364" i="21"/>
  <c r="H864" i="21"/>
  <c r="H865" i="21"/>
  <c r="H866" i="21"/>
  <c r="H867" i="21"/>
  <c r="H868" i="21"/>
  <c r="H101" i="21"/>
  <c r="H365" i="21"/>
  <c r="H869" i="21"/>
  <c r="H870" i="21"/>
  <c r="H366" i="21"/>
  <c r="H871" i="21"/>
  <c r="H367" i="21"/>
  <c r="H872" i="21"/>
  <c r="H368" i="21"/>
  <c r="H873" i="21"/>
  <c r="H369" i="21"/>
  <c r="H874" i="21"/>
  <c r="H370" i="21"/>
  <c r="H875" i="21"/>
  <c r="H876" i="21"/>
  <c r="H36" i="21"/>
  <c r="H877" i="21"/>
  <c r="H878" i="21"/>
  <c r="H879" i="21"/>
  <c r="H880" i="21"/>
  <c r="H881" i="21"/>
  <c r="H882" i="21"/>
  <c r="H883" i="21"/>
  <c r="H371" i="21"/>
  <c r="H372" i="21"/>
  <c r="H373" i="21"/>
  <c r="H884" i="21"/>
  <c r="H120" i="21"/>
  <c r="H374" i="21"/>
  <c r="H885" i="21"/>
  <c r="H886" i="21"/>
  <c r="H887" i="21"/>
  <c r="H375" i="21"/>
  <c r="H888" i="21"/>
  <c r="H889" i="21"/>
  <c r="H890" i="21"/>
  <c r="H891" i="21"/>
  <c r="H892" i="21"/>
  <c r="H893" i="21"/>
  <c r="H376" i="21"/>
  <c r="H894" i="21"/>
  <c r="H377" i="21"/>
  <c r="H895" i="21"/>
  <c r="H896" i="21"/>
  <c r="H897" i="21"/>
  <c r="H378" i="21"/>
  <c r="H898" i="21"/>
  <c r="H379" i="21"/>
  <c r="H899" i="21"/>
  <c r="H900" i="21"/>
  <c r="H901" i="21"/>
  <c r="H380" i="21"/>
  <c r="H381" i="21"/>
  <c r="H382" i="21"/>
  <c r="H902" i="21"/>
  <c r="H383" i="21"/>
  <c r="H384" i="21"/>
  <c r="H903" i="21"/>
  <c r="H904" i="21"/>
  <c r="H905" i="21"/>
  <c r="H906" i="21"/>
  <c r="H907" i="21"/>
  <c r="H121" i="21"/>
  <c r="H385" i="21"/>
  <c r="H908" i="21"/>
  <c r="H65" i="21"/>
  <c r="H909" i="21"/>
  <c r="H910" i="21"/>
  <c r="H911" i="21"/>
  <c r="H912" i="21"/>
  <c r="H913" i="21"/>
  <c r="H914" i="21"/>
  <c r="H386" i="21"/>
  <c r="H915" i="21"/>
  <c r="H916" i="21"/>
  <c r="H917" i="21"/>
  <c r="H918" i="21"/>
  <c r="H919" i="21"/>
  <c r="H920" i="21"/>
  <c r="H921" i="21"/>
  <c r="H922" i="21"/>
  <c r="H923" i="21"/>
  <c r="H924" i="21"/>
  <c r="H925" i="21"/>
  <c r="H926" i="21"/>
  <c r="H927" i="21"/>
  <c r="H6" i="21"/>
  <c r="H928" i="21"/>
  <c r="H929" i="21"/>
  <c r="H122" i="21"/>
  <c r="H387" i="21"/>
  <c r="H930" i="21"/>
  <c r="H388" i="21"/>
  <c r="H389" i="21"/>
  <c r="H931" i="21"/>
  <c r="H932" i="21"/>
  <c r="H37" i="21"/>
  <c r="H933" i="21"/>
  <c r="H62" i="21"/>
  <c r="H934" i="21"/>
  <c r="H935" i="21"/>
  <c r="H936" i="21"/>
  <c r="H937" i="21"/>
  <c r="H938" i="21"/>
  <c r="H7" i="21"/>
  <c r="H102" i="21"/>
  <c r="H390" i="21"/>
  <c r="H391" i="21"/>
  <c r="H392" i="21"/>
  <c r="H393" i="21"/>
  <c r="H394" i="21"/>
  <c r="H939" i="21"/>
  <c r="H38" i="21"/>
  <c r="H395" i="21"/>
  <c r="H940" i="21"/>
  <c r="H396" i="21"/>
  <c r="H941" i="21"/>
  <c r="H103" i="21"/>
  <c r="H397" i="21"/>
  <c r="H942" i="21"/>
  <c r="H398" i="21"/>
  <c r="H123" i="21"/>
  <c r="H399" i="21"/>
  <c r="H400" i="21"/>
  <c r="H124" i="21"/>
  <c r="H401" i="21"/>
  <c r="H943" i="21"/>
  <c r="H944" i="21"/>
  <c r="H402" i="21"/>
  <c r="H403" i="21"/>
  <c r="H404" i="21"/>
  <c r="H66" i="21"/>
  <c r="H945" i="21"/>
  <c r="H946" i="21"/>
  <c r="H947" i="21"/>
  <c r="H405" i="21"/>
  <c r="H406" i="21"/>
  <c r="H125" i="21"/>
  <c r="H948" i="21"/>
  <c r="H949" i="21"/>
  <c r="H950" i="21"/>
  <c r="H951" i="21"/>
  <c r="H407" i="21"/>
  <c r="H952" i="21"/>
  <c r="H953" i="21"/>
  <c r="H954" i="21"/>
  <c r="H955" i="21"/>
  <c r="H956" i="21"/>
  <c r="H957" i="21"/>
  <c r="H958" i="21"/>
  <c r="H959" i="21"/>
  <c r="H960" i="21"/>
  <c r="H961" i="21"/>
  <c r="H962" i="21"/>
  <c r="H963" i="21"/>
  <c r="H964" i="21"/>
  <c r="H965" i="21"/>
  <c r="H966" i="21"/>
  <c r="H967" i="21"/>
  <c r="H968" i="21"/>
  <c r="H969" i="21"/>
  <c r="H970" i="21"/>
  <c r="H971" i="21"/>
  <c r="H3" i="21"/>
  <c r="H972" i="21"/>
  <c r="H973" i="21"/>
  <c r="H83" i="21"/>
  <c r="H974" i="21"/>
  <c r="H975" i="21"/>
  <c r="H976" i="21"/>
  <c r="H977" i="21"/>
  <c r="H408" i="21"/>
  <c r="H978" i="21"/>
  <c r="H979" i="21"/>
  <c r="H980" i="21"/>
  <c r="H981" i="21"/>
  <c r="H982" i="21"/>
  <c r="H983" i="21"/>
  <c r="H409" i="21"/>
  <c r="H984" i="21"/>
  <c r="H985" i="21"/>
  <c r="H410" i="21"/>
  <c r="H986" i="21"/>
  <c r="H987" i="21"/>
  <c r="H988" i="21"/>
  <c r="H989" i="21"/>
  <c r="H990" i="21"/>
  <c r="H991" i="21"/>
  <c r="H411" i="21"/>
  <c r="H992" i="21"/>
  <c r="H412" i="21"/>
  <c r="H84" i="21"/>
  <c r="H993" i="21"/>
  <c r="H994" i="21"/>
  <c r="H995" i="21"/>
  <c r="H996" i="21"/>
  <c r="H997" i="21"/>
  <c r="H998" i="21"/>
  <c r="H999" i="21"/>
  <c r="H1000" i="21"/>
  <c r="H413" i="21"/>
  <c r="H1001" i="21"/>
  <c r="H1002" i="21"/>
  <c r="H1003" i="21"/>
  <c r="H1004" i="21"/>
  <c r="H42" i="21"/>
  <c r="H1005" i="21"/>
  <c r="H1006" i="21"/>
  <c r="H22" i="21"/>
  <c r="H23" i="21"/>
  <c r="H1007" i="21"/>
  <c r="H1008" i="21"/>
  <c r="H1009" i="21"/>
  <c r="H1010" i="21"/>
  <c r="H414" i="21"/>
  <c r="H1011" i="21"/>
  <c r="H1012" i="21"/>
  <c r="H415" i="21"/>
  <c r="H1013" i="21"/>
  <c r="H104" i="21"/>
  <c r="H416" i="21"/>
  <c r="H1014" i="21"/>
  <c r="H1015" i="21"/>
  <c r="H417" i="21"/>
  <c r="H418" i="21"/>
  <c r="H419" i="21"/>
  <c r="H420" i="21"/>
  <c r="H421" i="21"/>
  <c r="H1016" i="21"/>
  <c r="H1017" i="21"/>
  <c r="H422" i="21"/>
  <c r="H1018" i="21"/>
  <c r="H423" i="21"/>
  <c r="H63" i="21"/>
  <c r="H424" i="21"/>
  <c r="H425" i="21"/>
  <c r="H1019" i="21"/>
  <c r="H426" i="21"/>
  <c r="H427" i="21"/>
  <c r="H1020" i="21"/>
  <c r="H428" i="21"/>
  <c r="H429" i="21"/>
  <c r="H1021" i="21"/>
  <c r="H430" i="21"/>
  <c r="H1022" i="21"/>
  <c r="H105" i="21"/>
  <c r="H1023" i="21"/>
  <c r="H1024" i="21"/>
  <c r="H1025" i="21"/>
  <c r="H1026" i="21"/>
  <c r="H1027" i="21"/>
  <c r="H1028" i="21"/>
  <c r="H1029" i="21"/>
  <c r="H1030" i="21"/>
  <c r="H1031" i="21"/>
  <c r="H431" i="21"/>
  <c r="H1032" i="21"/>
  <c r="H1033" i="21"/>
  <c r="H1034" i="21"/>
  <c r="H1035" i="21"/>
  <c r="H24" i="21"/>
  <c r="H1036" i="21"/>
  <c r="H432" i="21"/>
  <c r="H433" i="21"/>
  <c r="H434" i="21"/>
  <c r="H1037" i="21"/>
  <c r="H435" i="21"/>
  <c r="H436" i="21"/>
  <c r="H437" i="21"/>
  <c r="H438" i="21"/>
  <c r="H439" i="21"/>
  <c r="H25" i="21"/>
  <c r="H1038" i="21"/>
  <c r="H1039" i="21"/>
  <c r="H1040" i="21"/>
  <c r="H440" i="21"/>
  <c r="H1041" i="21"/>
  <c r="H1042" i="21"/>
  <c r="H1043" i="21"/>
  <c r="H441" i="21"/>
  <c r="H1044" i="21"/>
  <c r="H1045" i="21"/>
  <c r="H1046" i="21"/>
  <c r="H442" i="21"/>
  <c r="H1047" i="21"/>
  <c r="H1048" i="21"/>
  <c r="H1049" i="21"/>
  <c r="H1050" i="21"/>
  <c r="H1051" i="21"/>
  <c r="H443" i="21"/>
  <c r="H1052" i="21"/>
  <c r="H1053" i="21"/>
  <c r="H1108" i="21"/>
  <c r="H444" i="21"/>
  <c r="H445" i="21"/>
  <c r="H446" i="21"/>
  <c r="H447" i="21"/>
  <c r="H448" i="21"/>
  <c r="H1054" i="21"/>
  <c r="H106" i="21"/>
  <c r="H126" i="21"/>
  <c r="H1055" i="21"/>
  <c r="H449" i="21"/>
  <c r="H1056" i="21"/>
  <c r="H4" i="21"/>
  <c r="H127" i="21"/>
  <c r="H1057" i="21"/>
  <c r="H1058" i="21"/>
  <c r="H1059" i="21"/>
  <c r="H450" i="21"/>
  <c r="H1060" i="21"/>
  <c r="H451" i="21"/>
  <c r="H452" i="21"/>
  <c r="H453" i="21"/>
  <c r="H85" i="21"/>
  <c r="H1061" i="21"/>
  <c r="H454" i="21"/>
  <c r="H1062" i="21"/>
  <c r="H455" i="21"/>
  <c r="H86" i="21"/>
  <c r="H456" i="21"/>
  <c r="H457" i="21"/>
  <c r="H1063" i="21"/>
  <c r="H458" i="21"/>
  <c r="H459" i="21"/>
  <c r="H460" i="21"/>
  <c r="H461" i="21"/>
  <c r="H462" i="21"/>
  <c r="H107" i="21"/>
  <c r="H463" i="21"/>
  <c r="H1064" i="21"/>
  <c r="H464" i="21"/>
  <c r="H1065" i="21"/>
  <c r="H87" i="21"/>
  <c r="H465" i="21"/>
  <c r="H128" i="21"/>
  <c r="H1066" i="21"/>
  <c r="H1067" i="21"/>
  <c r="H1068" i="21"/>
  <c r="H1069" i="21"/>
  <c r="H466" i="21"/>
  <c r="H1070" i="21"/>
  <c r="H129" i="21"/>
  <c r="H467" i="21"/>
  <c r="H1071" i="21"/>
  <c r="H1072" i="21"/>
  <c r="H1073" i="21"/>
  <c r="H1074" i="21"/>
  <c r="H1075" i="21"/>
  <c r="H1076" i="21"/>
  <c r="H1077" i="21"/>
  <c r="H1078" i="21"/>
  <c r="H1079" i="21"/>
  <c r="H1080" i="21"/>
  <c r="H1081" i="21"/>
  <c r="H1082" i="21"/>
  <c r="H1083" i="21"/>
  <c r="H1084" i="21"/>
  <c r="H1085" i="21"/>
  <c r="H1086" i="21"/>
  <c r="H1087" i="21"/>
  <c r="H130" i="21"/>
  <c r="H468" i="21"/>
  <c r="H1088" i="21"/>
  <c r="H469" i="21"/>
  <c r="H1089" i="21"/>
  <c r="H1090" i="21"/>
  <c r="H1091" i="21"/>
  <c r="H470" i="21"/>
  <c r="H1092" i="21"/>
  <c r="H1093" i="21"/>
  <c r="H1094" i="21"/>
  <c r="H471" i="21"/>
  <c r="H1095" i="21"/>
  <c r="H472" i="21"/>
  <c r="H131" i="21"/>
  <c r="H1096" i="21"/>
  <c r="H132" i="21"/>
  <c r="H133" i="21"/>
  <c r="H1097" i="21"/>
  <c r="H1098" i="21"/>
  <c r="H1099" i="21"/>
  <c r="H134" i="21"/>
  <c r="H1100" i="21"/>
  <c r="H1101" i="21"/>
  <c r="H135" i="21"/>
  <c r="H1102" i="21"/>
  <c r="H1103" i="21"/>
  <c r="H1104" i="21"/>
  <c r="H2217" i="21"/>
  <c r="H1584" i="21"/>
  <c r="H1585" i="21"/>
  <c r="H1586" i="21"/>
  <c r="H1242" i="21"/>
  <c r="H1587" i="21"/>
  <c r="H1243" i="21"/>
  <c r="H1244" i="21"/>
  <c r="H1588" i="21"/>
  <c r="H1589" i="21"/>
  <c r="H1590" i="21"/>
  <c r="H1591" i="21"/>
  <c r="H1214" i="21"/>
  <c r="H1245" i="21"/>
  <c r="H1592" i="21"/>
  <c r="H1150" i="21"/>
  <c r="H1117" i="21"/>
  <c r="H1151" i="21"/>
  <c r="H1174" i="21"/>
  <c r="H1246" i="21"/>
  <c r="H1247" i="21"/>
  <c r="H1118" i="21"/>
  <c r="H1593" i="21"/>
  <c r="H1594" i="21"/>
  <c r="H1595" i="21"/>
  <c r="H1596" i="21"/>
  <c r="H1175" i="21"/>
  <c r="H1597" i="21"/>
  <c r="H1598" i="21"/>
  <c r="H1152" i="21"/>
  <c r="H1248" i="21"/>
  <c r="H1249" i="21"/>
  <c r="H1250" i="21"/>
  <c r="H1251" i="21"/>
  <c r="H1599" i="21"/>
  <c r="H1215" i="21"/>
  <c r="H1252" i="21"/>
  <c r="H1253" i="21"/>
  <c r="H1153" i="21"/>
  <c r="H1600" i="21"/>
  <c r="H1254" i="21"/>
  <c r="H1255" i="21"/>
  <c r="H1601" i="21"/>
  <c r="H1256" i="21"/>
  <c r="H1602" i="21"/>
  <c r="H1257" i="21"/>
  <c r="H1603" i="21"/>
  <c r="H1109" i="21"/>
  <c r="H1132" i="21"/>
  <c r="H1154" i="21"/>
  <c r="H1604" i="21"/>
  <c r="H1119" i="21"/>
  <c r="H1155" i="21"/>
  <c r="H1258" i="21"/>
  <c r="H1120" i="21"/>
  <c r="H1259" i="21"/>
  <c r="H1260" i="21"/>
  <c r="H1261" i="21"/>
  <c r="H1262" i="21"/>
  <c r="H1176" i="21"/>
  <c r="H1605" i="21"/>
  <c r="H1263" i="21"/>
  <c r="H1264" i="21"/>
  <c r="H1121" i="21"/>
  <c r="H1177" i="21"/>
  <c r="H1265" i="21"/>
  <c r="H1266" i="21"/>
  <c r="H1156" i="21"/>
  <c r="H1606" i="21"/>
  <c r="H1267" i="21"/>
  <c r="H1268" i="21"/>
  <c r="H1607" i="21"/>
  <c r="H1157" i="21"/>
  <c r="H1608" i="21"/>
  <c r="H1609" i="21"/>
  <c r="H1610" i="21"/>
  <c r="H1611" i="21"/>
  <c r="H1269" i="21"/>
  <c r="H1612" i="21"/>
  <c r="H1270" i="21"/>
  <c r="H1122" i="21"/>
  <c r="H1613" i="21"/>
  <c r="H1271" i="21"/>
  <c r="H1158" i="21"/>
  <c r="H1272" i="21"/>
  <c r="H1195" i="21"/>
  <c r="H1614" i="21"/>
  <c r="H1178" i="21"/>
  <c r="H1615" i="21"/>
  <c r="H1159" i="21"/>
  <c r="H1616" i="21"/>
  <c r="H1617" i="21"/>
  <c r="H1273" i="21"/>
  <c r="H1618" i="21"/>
  <c r="H1274" i="21"/>
  <c r="H1160" i="21"/>
  <c r="H1275" i="21"/>
  <c r="H1276" i="21"/>
  <c r="H1619" i="21"/>
  <c r="H1620" i="21"/>
  <c r="H1277" i="21"/>
  <c r="H1278" i="21"/>
  <c r="H1621" i="21"/>
  <c r="H1622" i="21"/>
  <c r="H1279" i="21"/>
  <c r="H1133" i="21"/>
  <c r="H1623" i="21"/>
  <c r="H1280" i="21"/>
  <c r="H1281" i="21"/>
  <c r="H1282" i="21"/>
  <c r="H1283" i="21"/>
  <c r="H1134" i="21"/>
  <c r="H1624" i="21"/>
  <c r="H1216" i="21"/>
  <c r="H1217" i="21"/>
  <c r="H1625" i="21"/>
  <c r="H1626" i="21"/>
  <c r="H1627" i="21"/>
  <c r="H1628" i="21"/>
  <c r="H1146" i="21"/>
  <c r="H1284" i="21"/>
  <c r="H1629" i="21"/>
  <c r="H1630" i="21"/>
  <c r="H1285" i="21"/>
  <c r="H1631" i="21"/>
  <c r="H1632" i="21"/>
  <c r="H1633" i="21"/>
  <c r="H2218" i="21"/>
  <c r="H1286" i="21"/>
  <c r="H1135" i="21"/>
  <c r="H1287" i="21"/>
  <c r="H1288" i="21"/>
  <c r="H1289" i="21"/>
  <c r="H1290" i="21"/>
  <c r="H1179" i="21"/>
  <c r="H1291" i="21"/>
  <c r="H1292" i="21"/>
  <c r="H1634" i="21"/>
  <c r="H1293" i="21"/>
  <c r="H1294" i="21"/>
  <c r="H1180" i="21"/>
  <c r="H1295" i="21"/>
  <c r="H1296" i="21"/>
  <c r="H1181" i="21"/>
  <c r="H1136" i="21"/>
  <c r="H1297" i="21"/>
  <c r="H1182" i="21"/>
  <c r="H1137" i="21"/>
  <c r="H1298" i="21"/>
  <c r="H1299" i="21"/>
  <c r="H2219" i="21"/>
  <c r="H1171" i="21"/>
  <c r="H1635" i="21"/>
  <c r="H1636" i="21"/>
  <c r="H1637" i="21"/>
  <c r="H1300" i="21"/>
  <c r="H1301" i="21"/>
  <c r="H1638" i="21"/>
  <c r="H1302" i="21"/>
  <c r="H1639" i="21"/>
  <c r="H1303" i="21"/>
  <c r="H1304" i="21"/>
  <c r="H1640" i="21"/>
  <c r="H1305" i="21"/>
  <c r="H1306" i="21"/>
  <c r="H1641" i="21"/>
  <c r="H1642" i="21"/>
  <c r="H1643" i="21"/>
  <c r="H1116" i="21"/>
  <c r="H1307" i="21"/>
  <c r="H1161" i="21"/>
  <c r="H1308" i="21"/>
  <c r="H1644" i="21"/>
  <c r="H1309" i="21"/>
  <c r="H1645" i="21"/>
  <c r="H1646" i="21"/>
  <c r="H1647" i="21"/>
  <c r="H1310" i="21"/>
  <c r="H1648" i="21"/>
  <c r="H1138" i="21"/>
  <c r="H1311" i="21"/>
  <c r="H1649" i="21"/>
  <c r="H1650" i="21"/>
  <c r="H1651" i="21"/>
  <c r="H1312" i="21"/>
  <c r="H1652" i="21"/>
  <c r="H1313" i="21"/>
  <c r="H1314" i="21"/>
  <c r="H1315" i="21"/>
  <c r="H1653" i="21"/>
  <c r="H1654" i="21"/>
  <c r="H1316" i="21"/>
  <c r="H1655" i="21"/>
  <c r="H1656" i="21"/>
  <c r="H1112" i="21"/>
  <c r="H1317" i="21"/>
  <c r="H1318" i="21"/>
  <c r="H1657" i="21"/>
  <c r="H1115" i="21"/>
  <c r="H1658" i="21"/>
  <c r="H1162" i="21"/>
  <c r="H1659" i="21"/>
  <c r="H1319" i="21"/>
  <c r="H1660" i="21"/>
  <c r="H1661" i="21"/>
  <c r="H1662" i="21"/>
  <c r="H1663" i="21"/>
  <c r="H1664" i="21"/>
  <c r="H1665" i="21"/>
  <c r="H1320" i="21"/>
  <c r="H1666" i="21"/>
  <c r="H1667" i="21"/>
  <c r="H1321" i="21"/>
  <c r="H1668" i="21"/>
  <c r="H1322" i="21"/>
  <c r="H1669" i="21"/>
  <c r="H1670" i="21"/>
  <c r="H1671" i="21"/>
  <c r="H1323" i="21"/>
  <c r="H1672" i="21"/>
  <c r="H1324" i="21"/>
  <c r="H1673" i="21"/>
  <c r="H1325" i="21"/>
  <c r="H1674" i="21"/>
  <c r="H1675" i="21"/>
  <c r="H1326" i="21"/>
  <c r="H1147" i="21"/>
  <c r="H1676" i="21"/>
  <c r="H1677" i="21"/>
  <c r="H1218" i="21"/>
  <c r="H1678" i="21"/>
  <c r="H1327" i="21"/>
  <c r="H1328" i="21"/>
  <c r="H1679" i="21"/>
  <c r="H1680" i="21"/>
  <c r="H1681" i="21"/>
  <c r="H1329" i="21"/>
  <c r="H1682" i="21"/>
  <c r="H1330" i="21"/>
  <c r="H1683" i="21"/>
  <c r="H1684" i="21"/>
  <c r="H1331" i="21"/>
  <c r="H1123" i="21"/>
  <c r="H1685" i="21"/>
  <c r="H1686" i="21"/>
  <c r="H1687" i="21"/>
  <c r="H1688" i="21"/>
  <c r="H1689" i="21"/>
  <c r="H1332" i="21"/>
  <c r="H1690" i="21"/>
  <c r="H1691" i="21"/>
  <c r="H1692" i="21"/>
  <c r="H1693" i="21"/>
  <c r="H1333" i="21"/>
  <c r="H1334" i="21"/>
  <c r="H1335" i="21"/>
  <c r="H1336" i="21"/>
  <c r="H1337" i="21"/>
  <c r="H1338" i="21"/>
  <c r="H1339" i="21"/>
  <c r="H1340" i="21"/>
  <c r="H1694" i="21"/>
  <c r="H1695" i="21"/>
  <c r="H1696" i="21"/>
  <c r="H1341" i="21"/>
  <c r="H1697" i="21"/>
  <c r="H1698" i="21"/>
  <c r="H1699" i="21"/>
  <c r="H1700" i="21"/>
  <c r="H1701" i="21"/>
  <c r="H1702" i="21"/>
  <c r="H1703" i="21"/>
  <c r="H1342" i="21"/>
  <c r="H1704" i="21"/>
  <c r="H1343" i="21"/>
  <c r="H1344" i="21"/>
  <c r="H1705" i="21"/>
  <c r="H1706" i="21"/>
  <c r="H1707" i="21"/>
  <c r="H1345" i="21"/>
  <c r="H1346" i="21"/>
  <c r="H1708" i="21"/>
  <c r="H1709" i="21"/>
  <c r="H1710" i="21"/>
  <c r="H1711" i="21"/>
  <c r="H1712" i="21"/>
  <c r="H1713" i="21"/>
  <c r="H1347" i="21"/>
  <c r="H1714" i="21"/>
  <c r="H1348" i="21"/>
  <c r="H1715" i="21"/>
  <c r="H1716" i="21"/>
  <c r="H1717" i="21"/>
  <c r="H1718" i="21"/>
  <c r="H1349" i="21"/>
  <c r="H1719" i="21"/>
  <c r="H1720" i="21"/>
  <c r="H1219" i="21"/>
  <c r="H1721" i="21"/>
  <c r="H1722" i="21"/>
  <c r="H1723" i="21"/>
  <c r="H1724" i="21"/>
  <c r="H1725" i="21"/>
  <c r="H1726" i="21"/>
  <c r="H1350" i="21"/>
  <c r="H1727" i="21"/>
  <c r="H1728" i="21"/>
  <c r="H1729" i="21"/>
  <c r="H1124" i="21"/>
  <c r="H1730" i="21"/>
  <c r="H1731" i="21"/>
  <c r="H1351" i="21"/>
  <c r="H1732" i="21"/>
  <c r="H1352" i="21"/>
  <c r="H1148" i="21"/>
  <c r="H1733" i="21"/>
  <c r="H1353" i="21"/>
  <c r="H1163" i="21"/>
  <c r="H1734" i="21"/>
  <c r="H1735" i="21"/>
  <c r="H1354" i="21"/>
  <c r="H1736" i="21"/>
  <c r="H1737" i="21"/>
  <c r="H1196" i="21"/>
  <c r="H1738" i="21"/>
  <c r="H1355" i="21"/>
  <c r="H1356" i="21"/>
  <c r="H1357" i="21"/>
  <c r="H1358" i="21"/>
  <c r="H1359" i="21"/>
  <c r="H1360" i="21"/>
  <c r="H1361" i="21"/>
  <c r="H1362" i="21"/>
  <c r="H1363" i="21"/>
  <c r="H1364" i="21"/>
  <c r="H1739" i="21"/>
  <c r="H1365" i="21"/>
  <c r="H1740" i="21"/>
  <c r="H1741" i="21"/>
  <c r="H1366" i="21"/>
  <c r="H1742" i="21"/>
  <c r="H1367" i="21"/>
  <c r="H1368" i="21"/>
  <c r="H1743" i="21"/>
  <c r="H1744" i="21"/>
  <c r="H1369" i="21"/>
  <c r="H1370" i="21"/>
  <c r="H1371" i="21"/>
  <c r="H1745" i="21"/>
  <c r="H1372" i="21"/>
  <c r="H1373" i="21"/>
  <c r="H1220" i="21"/>
  <c r="H1746" i="21"/>
  <c r="H1747" i="21"/>
  <c r="H1748" i="21"/>
  <c r="H1749" i="21"/>
  <c r="H1750" i="21"/>
  <c r="H1751" i="21"/>
  <c r="H1752" i="21"/>
  <c r="H1753" i="21"/>
  <c r="H1754" i="21"/>
  <c r="H1755" i="21"/>
  <c r="H1756" i="21"/>
  <c r="H1757" i="21"/>
  <c r="H1758" i="21"/>
  <c r="H1759" i="21"/>
  <c r="H1760" i="21"/>
  <c r="H1197" i="21"/>
  <c r="H1761" i="21"/>
  <c r="H1762" i="21"/>
  <c r="H1763" i="21"/>
  <c r="H1764" i="21"/>
  <c r="H1765" i="21"/>
  <c r="H1766" i="21"/>
  <c r="H1767" i="21"/>
  <c r="H1768" i="21"/>
  <c r="H1374" i="21"/>
  <c r="H1769" i="21"/>
  <c r="H1375" i="21"/>
  <c r="H1376" i="21"/>
  <c r="H1770" i="21"/>
  <c r="H1771" i="21"/>
  <c r="H1772" i="21"/>
  <c r="H1773" i="21"/>
  <c r="H1774" i="21"/>
  <c r="H1775" i="21"/>
  <c r="H1776" i="21"/>
  <c r="H1377" i="21"/>
  <c r="H1777" i="21"/>
  <c r="H1378" i="21"/>
  <c r="H1778" i="21"/>
  <c r="H1779" i="21"/>
  <c r="H1780" i="21"/>
  <c r="H1379" i="21"/>
  <c r="H1380" i="21"/>
  <c r="H1781" i="21"/>
  <c r="H1381" i="21"/>
  <c r="H1782" i="21"/>
  <c r="H1382" i="21"/>
  <c r="H1783" i="21"/>
  <c r="H1784" i="21"/>
  <c r="H1785" i="21"/>
  <c r="H1786" i="21"/>
  <c r="H1787" i="21"/>
  <c r="H1383" i="21"/>
  <c r="H1788" i="21"/>
  <c r="H1789" i="21"/>
  <c r="H1790" i="21"/>
  <c r="H1384" i="21"/>
  <c r="H1198" i="21"/>
  <c r="H1385" i="21"/>
  <c r="H1386" i="21"/>
  <c r="H1791" i="21"/>
  <c r="H1792" i="21"/>
  <c r="H1387" i="21"/>
  <c r="H1793" i="21"/>
  <c r="H1794" i="21"/>
  <c r="H1795" i="21"/>
  <c r="H1796" i="21"/>
  <c r="H1797" i="21"/>
  <c r="H1798" i="21"/>
  <c r="H1799" i="21"/>
  <c r="H1800" i="21"/>
  <c r="H1164" i="21"/>
  <c r="H1388" i="21"/>
  <c r="H1801" i="21"/>
  <c r="H1802" i="21"/>
  <c r="H1803" i="21"/>
  <c r="H1804" i="21"/>
  <c r="H1805" i="21"/>
  <c r="H1806" i="21"/>
  <c r="H1807" i="21"/>
  <c r="H1808" i="21"/>
  <c r="H1809" i="21"/>
  <c r="H1199" i="21"/>
  <c r="H1389" i="21"/>
  <c r="H1165" i="21"/>
  <c r="H1810" i="21"/>
  <c r="H1390" i="21"/>
  <c r="H1391" i="21"/>
  <c r="H1811" i="21"/>
  <c r="H1392" i="21"/>
  <c r="H1393" i="21"/>
  <c r="H1394" i="21"/>
  <c r="H1139" i="21"/>
  <c r="H1395" i="21"/>
  <c r="H1812" i="21"/>
  <c r="H1396" i="21"/>
  <c r="H1397" i="21"/>
  <c r="H1140" i="21"/>
  <c r="H1398" i="21"/>
  <c r="H1813" i="21"/>
  <c r="H1814" i="21"/>
  <c r="H1815" i="21"/>
  <c r="H1399" i="21"/>
  <c r="H1400" i="21"/>
  <c r="H1401" i="21"/>
  <c r="H1402" i="21"/>
  <c r="H1403" i="21"/>
  <c r="H1816" i="21"/>
  <c r="H1817" i="21"/>
  <c r="H1818" i="21"/>
  <c r="H1404" i="21"/>
  <c r="H1405" i="21"/>
  <c r="H1819" i="21"/>
  <c r="H1406" i="21"/>
  <c r="H1407" i="21"/>
  <c r="H1408" i="21"/>
  <c r="H1409" i="21"/>
  <c r="H1410" i="21"/>
  <c r="H1820" i="21"/>
  <c r="H1821" i="21"/>
  <c r="H1411" i="21"/>
  <c r="H1822" i="21"/>
  <c r="H1412" i="21"/>
  <c r="H1183" i="21"/>
  <c r="H1823" i="21"/>
  <c r="H1141" i="21"/>
  <c r="H1142" i="21"/>
  <c r="H1824" i="21"/>
  <c r="H1825" i="21"/>
  <c r="H1184" i="21"/>
  <c r="H1826" i="21"/>
  <c r="H1125" i="21"/>
  <c r="H1413" i="21"/>
  <c r="H1414" i="21"/>
  <c r="H1415" i="21"/>
  <c r="H1827" i="21"/>
  <c r="H1416" i="21"/>
  <c r="H1417" i="21"/>
  <c r="H1828" i="21"/>
  <c r="H1418" i="21"/>
  <c r="H1200" i="21"/>
  <c r="H1829" i="21"/>
  <c r="H1830" i="21"/>
  <c r="H1185" i="21"/>
  <c r="H1831" i="21"/>
  <c r="H1201" i="21"/>
  <c r="H1832" i="21"/>
  <c r="H1419" i="21"/>
  <c r="H1833" i="21"/>
  <c r="H1834" i="21"/>
  <c r="H1221" i="21"/>
  <c r="H1420" i="21"/>
  <c r="H1421" i="21"/>
  <c r="H1835" i="21"/>
  <c r="H1836" i="21"/>
  <c r="H1837" i="21"/>
  <c r="H1422" i="21"/>
  <c r="H1838" i="21"/>
  <c r="H1839" i="21"/>
  <c r="H1840" i="21"/>
  <c r="H1166" i="21"/>
  <c r="H1841" i="21"/>
  <c r="H1423" i="21"/>
  <c r="H1424" i="21"/>
  <c r="H1425" i="21"/>
  <c r="H1842" i="21"/>
  <c r="H1426" i="21"/>
  <c r="H1843" i="21"/>
  <c r="H1844" i="21"/>
  <c r="H1186" i="21"/>
  <c r="H1845" i="21"/>
  <c r="H1846" i="21"/>
  <c r="H1187" i="21"/>
  <c r="H1847" i="21"/>
  <c r="H1427" i="21"/>
  <c r="H1848" i="21"/>
  <c r="H1428" i="21"/>
  <c r="H1429" i="21"/>
  <c r="H1849" i="21"/>
  <c r="H1430" i="21"/>
  <c r="H1850" i="21"/>
  <c r="H1851" i="21"/>
  <c r="H1852" i="21"/>
  <c r="H1853" i="21"/>
  <c r="H1854" i="21"/>
  <c r="H1855" i="21"/>
  <c r="H1856" i="21"/>
  <c r="H1857" i="21"/>
  <c r="H1858" i="21"/>
  <c r="H1431" i="21"/>
  <c r="H1432" i="21"/>
  <c r="H1433" i="21"/>
  <c r="H1859" i="21"/>
  <c r="H1860" i="21"/>
  <c r="H1434" i="21"/>
  <c r="H1861" i="21"/>
  <c r="H1862" i="21"/>
  <c r="H1126" i="21"/>
  <c r="H1188" i="21"/>
  <c r="H1127" i="21"/>
  <c r="H1435" i="21"/>
  <c r="H1189" i="21"/>
  <c r="H1436" i="21"/>
  <c r="H1437" i="21"/>
  <c r="H1438" i="21"/>
  <c r="H1863" i="21"/>
  <c r="H1439" i="21"/>
  <c r="H1440" i="21"/>
  <c r="H1441" i="21"/>
  <c r="H1442" i="21"/>
  <c r="H1443" i="21"/>
  <c r="H1444" i="21"/>
  <c r="H1864" i="21"/>
  <c r="H1865" i="21"/>
  <c r="H1445" i="21"/>
  <c r="H1446" i="21"/>
  <c r="H1866" i="21"/>
  <c r="H1867" i="21"/>
  <c r="H1868" i="21"/>
  <c r="H1447" i="21"/>
  <c r="H1869" i="21"/>
  <c r="H1448" i="21"/>
  <c r="H1870" i="21"/>
  <c r="H1449" i="21"/>
  <c r="H1871" i="21"/>
  <c r="H1450" i="21"/>
  <c r="H1451" i="21"/>
  <c r="H1452" i="21"/>
  <c r="H1872" i="21"/>
  <c r="H1453" i="21"/>
  <c r="H1202" i="21"/>
  <c r="H1222" i="21"/>
  <c r="H1873" i="21"/>
  <c r="H1874" i="21"/>
  <c r="H1875" i="21"/>
  <c r="H1876" i="21"/>
  <c r="H1877" i="21"/>
  <c r="H1878" i="21"/>
  <c r="H1879" i="21"/>
  <c r="H1880" i="21"/>
  <c r="H1881" i="21"/>
  <c r="H1882" i="21"/>
  <c r="H1883" i="21"/>
  <c r="H1884" i="21"/>
  <c r="H1885" i="21"/>
  <c r="H1886" i="21"/>
  <c r="H1887" i="21"/>
  <c r="H1888" i="21"/>
  <c r="H1889" i="21"/>
  <c r="H1890" i="21"/>
  <c r="H1891" i="21"/>
  <c r="H1892" i="21"/>
  <c r="H1893" i="21"/>
  <c r="H1894" i="21"/>
  <c r="H1895" i="21"/>
  <c r="H1896" i="21"/>
  <c r="H1897" i="21"/>
  <c r="H1898" i="21"/>
  <c r="H1899" i="21"/>
  <c r="H1900" i="21"/>
  <c r="H1454" i="21"/>
  <c r="H1203" i="21"/>
  <c r="H1901" i="21"/>
  <c r="H1902" i="21"/>
  <c r="H1903" i="21"/>
  <c r="H1904" i="21"/>
  <c r="H1905" i="21"/>
  <c r="H1906" i="21"/>
  <c r="H1455" i="21"/>
  <c r="H1907" i="21"/>
  <c r="H1908" i="21"/>
  <c r="H1456" i="21"/>
  <c r="H1457" i="21"/>
  <c r="H1909" i="21"/>
  <c r="H1910" i="21"/>
  <c r="H1911" i="21"/>
  <c r="H1912" i="21"/>
  <c r="H1913" i="21"/>
  <c r="H1128" i="21"/>
  <c r="H1914" i="21"/>
  <c r="H1915" i="21"/>
  <c r="H1916" i="21"/>
  <c r="H1917" i="21"/>
  <c r="H1918" i="21"/>
  <c r="H1458" i="21"/>
  <c r="H1223" i="21"/>
  <c r="H1167" i="21"/>
  <c r="H1919" i="21"/>
  <c r="H1920" i="21"/>
  <c r="H1921" i="21"/>
  <c r="H1922" i="21"/>
  <c r="H1923" i="21"/>
  <c r="H1924" i="21"/>
  <c r="H1925" i="21"/>
  <c r="H1926" i="21"/>
  <c r="H1459" i="21"/>
  <c r="H1927" i="21"/>
  <c r="H1928" i="21"/>
  <c r="H1204" i="21"/>
  <c r="H1929" i="21"/>
  <c r="H1930" i="21"/>
  <c r="H1931" i="21"/>
  <c r="H1460" i="21"/>
  <c r="H1932" i="21"/>
  <c r="H1461" i="21"/>
  <c r="H1462" i="21"/>
  <c r="H1933" i="21"/>
  <c r="H1224" i="21"/>
  <c r="H1463" i="21"/>
  <c r="H1934" i="21"/>
  <c r="H1935" i="21"/>
  <c r="H1464" i="21"/>
  <c r="H1465" i="21"/>
  <c r="H1205" i="21"/>
  <c r="H1936" i="21"/>
  <c r="H1466" i="21"/>
  <c r="H1937" i="21"/>
  <c r="H1938" i="21"/>
  <c r="H1939" i="21"/>
  <c r="H1225" i="21"/>
  <c r="H1467" i="21"/>
  <c r="H1468" i="21"/>
  <c r="H1940" i="21"/>
  <c r="H1469" i="21"/>
  <c r="H1470" i="21"/>
  <c r="H1941" i="21"/>
  <c r="H1168" i="21"/>
  <c r="H1942" i="21"/>
  <c r="H1943" i="21"/>
  <c r="H1944" i="21"/>
  <c r="H1471" i="21"/>
  <c r="H1945" i="21"/>
  <c r="H1946" i="21"/>
  <c r="H1947" i="21"/>
  <c r="H1948" i="21"/>
  <c r="H1949" i="21"/>
  <c r="H1950" i="21"/>
  <c r="H1951" i="21"/>
  <c r="H1952" i="21"/>
  <c r="H1953" i="21"/>
  <c r="H1472" i="21"/>
  <c r="H1954" i="21"/>
  <c r="H1955" i="21"/>
  <c r="H1473" i="21"/>
  <c r="H1206" i="21"/>
  <c r="H1474" i="21"/>
  <c r="H1956" i="21"/>
  <c r="H1957" i="21"/>
  <c r="H1958" i="21"/>
  <c r="H1959" i="21"/>
  <c r="H1960" i="21"/>
  <c r="H1961" i="21"/>
  <c r="H1962" i="21"/>
  <c r="H1963" i="21"/>
  <c r="H1964" i="21"/>
  <c r="H1475" i="21"/>
  <c r="H1965" i="21"/>
  <c r="H1966" i="21"/>
  <c r="H1967" i="21"/>
  <c r="H1968" i="21"/>
  <c r="H1969" i="21"/>
  <c r="H1970" i="21"/>
  <c r="H1971" i="21"/>
  <c r="H1972" i="21"/>
  <c r="H1973" i="21"/>
  <c r="H1974" i="21"/>
  <c r="H1975" i="21"/>
  <c r="H1476" i="21"/>
  <c r="H1976" i="21"/>
  <c r="H1977" i="21"/>
  <c r="H1978" i="21"/>
  <c r="H1979" i="21"/>
  <c r="H1980" i="21"/>
  <c r="H1207" i="21"/>
  <c r="H1477" i="21"/>
  <c r="H1981" i="21"/>
  <c r="H1982" i="21"/>
  <c r="H1478" i="21"/>
  <c r="H1983" i="21"/>
  <c r="H1479" i="21"/>
  <c r="H1984" i="21"/>
  <c r="H1480" i="21"/>
  <c r="H1985" i="21"/>
  <c r="H1481" i="21"/>
  <c r="H1986" i="21"/>
  <c r="H1482" i="21"/>
  <c r="H1987" i="21"/>
  <c r="H1988" i="21"/>
  <c r="H1143" i="21"/>
  <c r="H1989" i="21"/>
  <c r="H1990" i="21"/>
  <c r="H1991" i="21"/>
  <c r="H1992" i="21"/>
  <c r="H1993" i="21"/>
  <c r="H1994" i="21"/>
  <c r="H1995" i="21"/>
  <c r="H1483" i="21"/>
  <c r="H1484" i="21"/>
  <c r="H1485" i="21"/>
  <c r="H1996" i="21"/>
  <c r="H1226" i="21"/>
  <c r="H1486" i="21"/>
  <c r="H1997" i="21"/>
  <c r="H1998" i="21"/>
  <c r="H1999" i="21"/>
  <c r="H1487" i="21"/>
  <c r="H2000" i="21"/>
  <c r="H2001" i="21"/>
  <c r="H2002" i="21"/>
  <c r="H2003" i="21"/>
  <c r="H2004" i="21"/>
  <c r="H2005" i="21"/>
  <c r="H1488" i="21"/>
  <c r="H2006" i="21"/>
  <c r="H1489" i="21"/>
  <c r="H2007" i="21"/>
  <c r="H2008" i="21"/>
  <c r="H2009" i="21"/>
  <c r="H2010" i="21"/>
  <c r="H1490" i="21"/>
  <c r="H2011" i="21"/>
  <c r="H1491" i="21"/>
  <c r="H2012" i="21"/>
  <c r="H2013" i="21"/>
  <c r="H1492" i="21"/>
  <c r="H1493" i="21"/>
  <c r="H1494" i="21"/>
  <c r="H2014" i="21"/>
  <c r="H1495" i="21"/>
  <c r="H1496" i="21"/>
  <c r="H2015" i="21"/>
  <c r="H2016" i="21"/>
  <c r="H2017" i="21"/>
  <c r="H2018" i="21"/>
  <c r="H2019" i="21"/>
  <c r="H1227" i="21"/>
  <c r="H1497" i="21"/>
  <c r="H2020" i="21"/>
  <c r="H1172" i="21"/>
  <c r="H2021" i="21"/>
  <c r="H2022" i="21"/>
  <c r="H2023" i="21"/>
  <c r="H2024" i="21"/>
  <c r="H2025" i="21"/>
  <c r="H2026" i="21"/>
  <c r="H1498" i="21"/>
  <c r="H2027" i="21"/>
  <c r="H2028" i="21"/>
  <c r="H2029" i="21"/>
  <c r="H2030" i="21"/>
  <c r="H2031" i="21"/>
  <c r="H2032" i="21"/>
  <c r="H2033" i="21"/>
  <c r="H2034" i="21"/>
  <c r="H2035" i="21"/>
  <c r="H2036" i="21"/>
  <c r="H2037" i="21"/>
  <c r="H2038" i="21"/>
  <c r="H2039" i="21"/>
  <c r="H1113" i="21"/>
  <c r="H2040" i="21"/>
  <c r="H2041" i="21"/>
  <c r="H1228" i="21"/>
  <c r="H1499" i="21"/>
  <c r="H2042" i="21"/>
  <c r="H1500" i="21"/>
  <c r="H1501" i="21"/>
  <c r="H2043" i="21"/>
  <c r="H2044" i="21"/>
  <c r="H1144" i="21"/>
  <c r="H2045" i="21"/>
  <c r="H1169" i="21"/>
  <c r="H2046" i="21"/>
  <c r="H2047" i="21"/>
  <c r="H2048" i="21"/>
  <c r="H2049" i="21"/>
  <c r="H2050" i="21"/>
  <c r="H1114" i="21"/>
  <c r="H1208" i="21"/>
  <c r="H1502" i="21"/>
  <c r="H1503" i="21"/>
  <c r="H1504" i="21"/>
  <c r="H1505" i="21"/>
  <c r="H1506" i="21"/>
  <c r="H2051" i="21"/>
  <c r="H1145" i="21"/>
  <c r="H1507" i="21"/>
  <c r="H2052" i="21"/>
  <c r="H1508" i="21"/>
  <c r="H2053" i="21"/>
  <c r="H1209" i="21"/>
  <c r="H1509" i="21"/>
  <c r="H2054" i="21"/>
  <c r="H1510" i="21"/>
  <c r="H1229" i="21"/>
  <c r="H1511" i="21"/>
  <c r="H1512" i="21"/>
  <c r="H1230" i="21"/>
  <c r="H1513" i="21"/>
  <c r="H2055" i="21"/>
  <c r="H2056" i="21"/>
  <c r="H1514" i="21"/>
  <c r="H1515" i="21"/>
  <c r="H1516" i="21"/>
  <c r="H1173" i="21"/>
  <c r="H2057" i="21"/>
  <c r="H2058" i="21"/>
  <c r="H2059" i="21"/>
  <c r="H1517" i="21"/>
  <c r="H1518" i="21"/>
  <c r="H1231" i="21"/>
  <c r="H2060" i="21"/>
  <c r="H2061" i="21"/>
  <c r="H2062" i="21"/>
  <c r="H2063" i="21"/>
  <c r="H1519" i="21"/>
  <c r="H2064" i="21"/>
  <c r="H2065" i="21"/>
  <c r="H2066" i="21"/>
  <c r="H2067" i="21"/>
  <c r="H2068" i="21"/>
  <c r="H2069" i="21"/>
  <c r="H2070" i="21"/>
  <c r="H2071" i="21"/>
  <c r="H2072" i="21"/>
  <c r="H2073" i="21"/>
  <c r="H2074" i="21"/>
  <c r="H2075" i="21"/>
  <c r="H2076" i="21"/>
  <c r="H2077" i="21"/>
  <c r="H2078" i="21"/>
  <c r="H2079" i="21"/>
  <c r="H2080" i="21"/>
  <c r="H2081" i="21"/>
  <c r="H2082" i="21"/>
  <c r="H2083" i="21"/>
  <c r="H1110" i="21"/>
  <c r="H2084" i="21"/>
  <c r="H2085" i="21"/>
  <c r="H1190" i="21"/>
  <c r="H2086" i="21"/>
  <c r="H2087" i="21"/>
  <c r="H2088" i="21"/>
  <c r="H2089" i="21"/>
  <c r="H1520" i="21"/>
  <c r="H2090" i="21"/>
  <c r="H2091" i="21"/>
  <c r="H2092" i="21"/>
  <c r="H2093" i="21"/>
  <c r="H2094" i="21"/>
  <c r="H2095" i="21"/>
  <c r="H1521" i="21"/>
  <c r="H2096" i="21"/>
  <c r="H2097" i="21"/>
  <c r="H1522" i="21"/>
  <c r="H2098" i="21"/>
  <c r="H2099" i="21"/>
  <c r="H2100" i="21"/>
  <c r="H2101" i="21"/>
  <c r="H2102" i="21"/>
  <c r="H2103" i="21"/>
  <c r="H1523" i="21"/>
  <c r="H2104" i="21"/>
  <c r="H1524" i="21"/>
  <c r="H1191" i="21"/>
  <c r="H2105" i="21"/>
  <c r="H2106" i="21"/>
  <c r="H2107" i="21"/>
  <c r="H2108" i="21"/>
  <c r="H2109" i="21"/>
  <c r="H2110" i="21"/>
  <c r="H2111" i="21"/>
  <c r="H2112" i="21"/>
  <c r="H1525" i="21"/>
  <c r="H2113" i="21"/>
  <c r="H2114" i="21"/>
  <c r="H2115" i="21"/>
  <c r="H2116" i="21"/>
  <c r="H1149" i="21"/>
  <c r="H2117" i="21"/>
  <c r="H2118" i="21"/>
  <c r="H1129" i="21"/>
  <c r="H2119" i="21"/>
  <c r="H2120" i="21"/>
  <c r="H2121" i="21"/>
  <c r="H2122" i="21"/>
  <c r="H1526" i="21"/>
  <c r="H2123" i="21"/>
  <c r="H2124" i="21"/>
  <c r="H1527" i="21"/>
  <c r="H2125" i="21"/>
  <c r="H1210" i="21"/>
  <c r="H1528" i="21"/>
  <c r="H2126" i="21"/>
  <c r="H2127" i="21"/>
  <c r="H1529" i="21"/>
  <c r="H1530" i="21"/>
  <c r="H1531" i="21"/>
  <c r="H1532" i="21"/>
  <c r="H1533" i="21"/>
  <c r="H2128" i="21"/>
  <c r="H2129" i="21"/>
  <c r="H1534" i="21"/>
  <c r="H2130" i="21"/>
  <c r="H1535" i="21"/>
  <c r="H1170" i="21"/>
  <c r="H1536" i="21"/>
  <c r="H1537" i="21"/>
  <c r="H2131" i="21"/>
  <c r="H1538" i="21"/>
  <c r="H1539" i="21"/>
  <c r="H2132" i="21"/>
  <c r="H1540" i="21"/>
  <c r="H1541" i="21"/>
  <c r="H2133" i="21"/>
  <c r="H1542" i="21"/>
  <c r="H2134" i="21"/>
  <c r="H1211" i="21"/>
  <c r="H2135" i="21"/>
  <c r="H2136" i="21"/>
  <c r="H2137" i="21"/>
  <c r="H2138" i="21"/>
  <c r="H2139" i="21"/>
  <c r="H2140" i="21"/>
  <c r="H2141" i="21"/>
  <c r="H2142" i="21"/>
  <c r="H2143" i="21"/>
  <c r="H1543" i="21"/>
  <c r="H2144" i="21"/>
  <c r="H2145" i="21"/>
  <c r="H2146" i="21"/>
  <c r="H2147" i="21"/>
  <c r="H1130" i="21"/>
  <c r="H2148" i="21"/>
  <c r="H1544" i="21"/>
  <c r="H1545" i="21"/>
  <c r="H1546" i="21"/>
  <c r="H2149" i="21"/>
  <c r="H1547" i="21"/>
  <c r="H1548" i="21"/>
  <c r="H1549" i="21"/>
  <c r="H1550" i="21"/>
  <c r="H1551" i="21"/>
  <c r="H1131" i="21"/>
  <c r="H2150" i="21"/>
  <c r="H2151" i="21"/>
  <c r="H2152" i="21"/>
  <c r="H1552" i="21"/>
  <c r="H2153" i="21"/>
  <c r="H2154" i="21"/>
  <c r="H2155" i="21"/>
  <c r="H1553" i="21"/>
  <c r="H2156" i="21"/>
  <c r="H2157" i="21"/>
  <c r="H2158" i="21"/>
  <c r="H1554" i="21"/>
  <c r="H2159" i="21"/>
  <c r="H2160" i="21"/>
  <c r="H2161" i="21"/>
  <c r="H2162" i="21"/>
  <c r="H2163" i="21"/>
  <c r="H1555" i="21"/>
  <c r="H2164" i="21"/>
  <c r="H2165" i="21"/>
  <c r="H2220" i="21"/>
  <c r="H1556" i="21"/>
  <c r="H1557" i="21"/>
  <c r="H1558" i="21"/>
  <c r="H1559" i="21"/>
  <c r="H2166" i="21"/>
  <c r="H1212" i="21"/>
  <c r="H1232" i="21"/>
  <c r="H2167" i="21"/>
  <c r="H1560" i="21"/>
  <c r="H2168" i="21"/>
  <c r="H1111" i="21"/>
  <c r="H1233" i="21"/>
  <c r="H2169" i="21"/>
  <c r="H2170" i="21"/>
  <c r="H2171" i="21"/>
  <c r="H1561" i="21"/>
  <c r="H2172" i="21"/>
  <c r="H1562" i="21"/>
  <c r="H1563" i="21"/>
  <c r="H1564" i="21"/>
  <c r="H1192" i="21"/>
  <c r="H2173" i="21"/>
  <c r="H1565" i="21"/>
  <c r="H2174" i="21"/>
  <c r="H1566" i="21"/>
  <c r="H1193" i="21"/>
  <c r="H1567" i="21"/>
  <c r="H1568" i="21"/>
  <c r="H2175" i="21"/>
  <c r="H1569" i="21"/>
  <c r="H1570" i="21"/>
  <c r="H1571" i="21"/>
  <c r="H1572" i="21"/>
  <c r="H1573" i="21"/>
  <c r="H1213" i="21"/>
  <c r="H1574" i="21"/>
  <c r="H2176" i="21"/>
  <c r="H1575" i="21"/>
  <c r="H2177" i="21"/>
  <c r="H1194" i="21"/>
  <c r="H1576" i="21"/>
  <c r="H1234" i="21"/>
  <c r="H2178" i="21"/>
  <c r="H2179" i="21"/>
  <c r="H2180" i="21"/>
  <c r="H2181" i="21"/>
  <c r="H1577" i="21"/>
  <c r="H2182" i="21"/>
  <c r="H1235" i="21"/>
  <c r="H1578" i="21"/>
  <c r="H2183" i="21"/>
  <c r="H2184" i="21"/>
  <c r="H2185" i="21"/>
  <c r="H2186" i="21"/>
  <c r="H2187" i="21"/>
  <c r="H2188" i="21"/>
  <c r="H2189" i="21"/>
  <c r="H2190" i="21"/>
  <c r="H2191" i="21"/>
  <c r="H2192" i="21"/>
  <c r="H2193" i="21"/>
  <c r="H2194" i="21"/>
  <c r="H2195" i="21"/>
  <c r="H2196" i="21"/>
  <c r="H2197" i="21"/>
  <c r="H2198" i="21"/>
  <c r="H2199" i="21"/>
  <c r="H1236" i="21"/>
  <c r="H1579" i="21"/>
  <c r="H2200" i="21"/>
  <c r="H1580" i="21"/>
  <c r="H2201" i="21"/>
  <c r="H2202" i="21"/>
  <c r="H2203" i="21"/>
  <c r="H1581" i="21"/>
  <c r="H2204" i="21"/>
  <c r="H2205" i="21"/>
  <c r="H2206" i="21"/>
  <c r="H1582" i="21"/>
  <c r="H2207" i="21"/>
  <c r="H1583" i="21"/>
  <c r="H1237" i="21"/>
  <c r="H2208" i="21"/>
  <c r="H1238" i="21"/>
  <c r="H1239" i="21"/>
  <c r="H2209" i="21"/>
  <c r="H2210" i="21"/>
  <c r="H2211" i="21"/>
  <c r="H1240" i="21"/>
  <c r="H2212" i="21"/>
  <c r="H2213" i="21"/>
  <c r="H1241" i="21"/>
  <c r="H2214" i="21"/>
  <c r="H2215" i="21"/>
  <c r="H2216" i="21"/>
  <c r="H3324" i="21"/>
  <c r="H2690" i="21"/>
  <c r="H2691" i="21"/>
  <c r="H2692" i="21"/>
  <c r="H2353" i="21"/>
  <c r="H2693" i="21"/>
  <c r="H2354" i="21"/>
  <c r="H2355" i="21"/>
  <c r="H2694" i="21"/>
  <c r="H2695" i="21"/>
  <c r="H2696" i="21"/>
  <c r="H2697" i="21"/>
  <c r="H2326" i="21"/>
  <c r="H2356" i="21"/>
  <c r="H2698" i="21"/>
  <c r="H2261" i="21"/>
  <c r="H2229" i="21"/>
  <c r="H2262" i="21"/>
  <c r="H2285" i="21"/>
  <c r="H2357" i="21"/>
  <c r="H2358" i="21"/>
  <c r="H2230" i="21"/>
  <c r="H2699" i="21"/>
  <c r="H2700" i="21"/>
  <c r="H2701" i="21"/>
  <c r="H2702" i="21"/>
  <c r="H2286" i="21"/>
  <c r="H2703" i="21"/>
  <c r="H2704" i="21"/>
  <c r="H2263" i="21"/>
  <c r="H2359" i="21"/>
  <c r="H2360" i="21"/>
  <c r="H2361" i="21"/>
  <c r="H2705" i="21"/>
  <c r="H2327" i="21"/>
  <c r="H2362" i="21"/>
  <c r="H2363" i="21"/>
  <c r="H2264" i="21"/>
  <c r="H2706" i="21"/>
  <c r="H2364" i="21"/>
  <c r="H2365" i="21"/>
  <c r="H2707" i="21"/>
  <c r="H2366" i="21"/>
  <c r="H2708" i="21"/>
  <c r="H2367" i="21"/>
  <c r="H2709" i="21"/>
  <c r="H2221" i="21"/>
  <c r="H2244" i="21"/>
  <c r="H2265" i="21"/>
  <c r="H2710" i="21"/>
  <c r="H2231" i="21"/>
  <c r="H2266" i="21"/>
  <c r="H2368" i="21"/>
  <c r="H2232" i="21"/>
  <c r="H2369" i="21"/>
  <c r="H2370" i="21"/>
  <c r="H2371" i="21"/>
  <c r="H2372" i="21"/>
  <c r="H2287" i="21"/>
  <c r="H2711" i="21"/>
  <c r="H2373" i="21"/>
  <c r="H2374" i="21"/>
  <c r="H2233" i="21"/>
  <c r="H2288" i="21"/>
  <c r="H2375" i="21"/>
  <c r="H2376" i="21"/>
  <c r="H2267" i="21"/>
  <c r="H2712" i="21"/>
  <c r="H2377" i="21"/>
  <c r="H2378" i="21"/>
  <c r="H2713" i="21"/>
  <c r="H2268" i="21"/>
  <c r="H2714" i="21"/>
  <c r="H2715" i="21"/>
  <c r="H2716" i="21"/>
  <c r="H2717" i="21"/>
  <c r="H2379" i="21"/>
  <c r="H2718" i="21"/>
  <c r="H2380" i="21"/>
  <c r="H2234" i="21"/>
  <c r="H2719" i="21"/>
  <c r="H2381" i="21"/>
  <c r="H2269" i="21"/>
  <c r="H2382" i="21"/>
  <c r="H2306" i="21"/>
  <c r="H2720" i="21"/>
  <c r="H2289" i="21"/>
  <c r="H2721" i="21"/>
  <c r="H2270" i="21"/>
  <c r="H2722" i="21"/>
  <c r="H2723" i="21"/>
  <c r="H2383" i="21"/>
  <c r="H2724" i="21"/>
  <c r="H2384" i="21"/>
  <c r="H2271" i="21"/>
  <c r="H2385" i="21"/>
  <c r="H2386" i="21"/>
  <c r="H2725" i="21"/>
  <c r="H2726" i="21"/>
  <c r="H2387" i="21"/>
  <c r="H2388" i="21"/>
  <c r="H2727" i="21"/>
  <c r="H2728" i="21"/>
  <c r="H2389" i="21"/>
  <c r="H2245" i="21"/>
  <c r="H2729" i="21"/>
  <c r="H2390" i="21"/>
  <c r="H2391" i="21"/>
  <c r="H2392" i="21"/>
  <c r="H2393" i="21"/>
  <c r="H2246" i="21"/>
  <c r="H2730" i="21"/>
  <c r="H2328" i="21"/>
  <c r="H2731" i="21"/>
  <c r="H2732" i="21"/>
  <c r="H2733" i="21"/>
  <c r="H2734" i="21"/>
  <c r="H2257" i="21"/>
  <c r="H2394" i="21"/>
  <c r="H2735" i="21"/>
  <c r="H2736" i="21"/>
  <c r="H2395" i="21"/>
  <c r="H2737" i="21"/>
  <c r="H2738" i="21"/>
  <c r="H2739" i="21"/>
  <c r="H3325" i="21"/>
  <c r="H2396" i="21"/>
  <c r="H2247" i="21"/>
  <c r="H2397" i="21"/>
  <c r="H2398" i="21"/>
  <c r="H2399" i="21"/>
  <c r="H2400" i="21"/>
  <c r="H2290" i="21"/>
  <c r="H2401" i="21"/>
  <c r="H2402" i="21"/>
  <c r="H2740" i="21"/>
  <c r="H2403" i="21"/>
  <c r="H2404" i="21"/>
  <c r="H2291" i="21"/>
  <c r="H2405" i="21"/>
  <c r="H2406" i="21"/>
  <c r="H2292" i="21"/>
  <c r="H2248" i="21"/>
  <c r="H2407" i="21"/>
  <c r="H2293" i="21"/>
  <c r="H2249" i="21"/>
  <c r="H2408" i="21"/>
  <c r="H2409" i="21"/>
  <c r="H3326" i="21"/>
  <c r="H2282" i="21"/>
  <c r="H2741" i="21"/>
  <c r="H2742" i="21"/>
  <c r="H2743" i="21"/>
  <c r="H2410" i="21"/>
  <c r="H2411" i="21"/>
  <c r="H2744" i="21"/>
  <c r="H2412" i="21"/>
  <c r="H2745" i="21"/>
  <c r="H2413" i="21"/>
  <c r="H2414" i="21"/>
  <c r="H2746" i="21"/>
  <c r="H2415" i="21"/>
  <c r="H2416" i="21"/>
  <c r="H2747" i="21"/>
  <c r="H2748" i="21"/>
  <c r="H2749" i="21"/>
  <c r="H2228" i="21"/>
  <c r="H2417" i="21"/>
  <c r="H2272" i="21"/>
  <c r="H2418" i="21"/>
  <c r="H2750" i="21"/>
  <c r="H2419" i="21"/>
  <c r="H2751" i="21"/>
  <c r="H2752" i="21"/>
  <c r="H2753" i="21"/>
  <c r="H2420" i="21"/>
  <c r="H2754" i="21"/>
  <c r="H2250" i="21"/>
  <c r="H2421" i="21"/>
  <c r="H2755" i="21"/>
  <c r="H2756" i="21"/>
  <c r="H2757" i="21"/>
  <c r="H2422" i="21"/>
  <c r="H2758" i="21"/>
  <c r="H2423" i="21"/>
  <c r="H2424" i="21"/>
  <c r="H2425" i="21"/>
  <c r="H2759" i="21"/>
  <c r="H2760" i="21"/>
  <c r="H2426" i="21"/>
  <c r="H2761" i="21"/>
  <c r="H2762" i="21"/>
  <c r="H2224" i="21"/>
  <c r="H2427" i="21"/>
  <c r="H2428" i="21"/>
  <c r="H2763" i="21"/>
  <c r="H2227" i="21"/>
  <c r="H2764" i="21"/>
  <c r="H2273" i="21"/>
  <c r="H2765" i="21"/>
  <c r="H2429" i="21"/>
  <c r="H2766" i="21"/>
  <c r="H2767" i="21"/>
  <c r="H2768" i="21"/>
  <c r="H2769" i="21"/>
  <c r="H2770" i="21"/>
  <c r="H2771" i="21"/>
  <c r="H2430" i="21"/>
  <c r="H2772" i="21"/>
  <c r="H2773" i="21"/>
  <c r="H2431" i="21"/>
  <c r="H2774" i="21"/>
  <c r="H2432" i="21"/>
  <c r="H2775" i="21"/>
  <c r="H2776" i="21"/>
  <c r="H2777" i="21"/>
  <c r="H2433" i="21"/>
  <c r="H2778" i="21"/>
  <c r="H2434" i="21"/>
  <c r="H2779" i="21"/>
  <c r="H2435" i="21"/>
  <c r="H2780" i="21"/>
  <c r="H2781" i="21"/>
  <c r="H2436" i="21"/>
  <c r="H2258" i="21"/>
  <c r="H2782" i="21"/>
  <c r="H2783" i="21"/>
  <c r="H2329" i="21"/>
  <c r="H2784" i="21"/>
  <c r="H2437" i="21"/>
  <c r="H2438" i="21"/>
  <c r="H2785" i="21"/>
  <c r="H2786" i="21"/>
  <c r="H2787" i="21"/>
  <c r="H2439" i="21"/>
  <c r="H2788" i="21"/>
  <c r="H2440" i="21"/>
  <c r="H2789" i="21"/>
  <c r="H2790" i="21"/>
  <c r="H2441" i="21"/>
  <c r="H2235" i="21"/>
  <c r="H2791" i="21"/>
  <c r="H2792" i="21"/>
  <c r="H2793" i="21"/>
  <c r="H2794" i="21"/>
  <c r="H2795" i="21"/>
  <c r="H2442" i="21"/>
  <c r="H2796" i="21"/>
  <c r="H2797" i="21"/>
  <c r="H2798" i="21"/>
  <c r="H2799" i="21"/>
  <c r="H2443" i="21"/>
  <c r="H2444" i="21"/>
  <c r="H2445" i="21"/>
  <c r="H2446" i="21"/>
  <c r="H2447" i="21"/>
  <c r="H2448" i="21"/>
  <c r="H2449" i="21"/>
  <c r="H2800" i="21"/>
  <c r="H2801" i="21"/>
  <c r="H2802" i="21"/>
  <c r="H2450" i="21"/>
  <c r="H2803" i="21"/>
  <c r="H2804" i="21"/>
  <c r="H2805" i="21"/>
  <c r="H2806" i="21"/>
  <c r="H2807" i="21"/>
  <c r="H2808" i="21"/>
  <c r="H2809" i="21"/>
  <c r="H2451" i="21"/>
  <c r="H2810" i="21"/>
  <c r="H2452" i="21"/>
  <c r="H2811" i="21"/>
  <c r="H2812" i="21"/>
  <c r="H2813" i="21"/>
  <c r="H2453" i="21"/>
  <c r="H2454" i="21"/>
  <c r="H2814" i="21"/>
  <c r="H2815" i="21"/>
  <c r="H2816" i="21"/>
  <c r="H2817" i="21"/>
  <c r="H2818" i="21"/>
  <c r="H2819" i="21"/>
  <c r="H2455" i="21"/>
  <c r="H2820" i="21"/>
  <c r="H2456" i="21"/>
  <c r="H2821" i="21"/>
  <c r="H2822" i="21"/>
  <c r="H2823" i="21"/>
  <c r="H2824" i="21"/>
  <c r="H2457" i="21"/>
  <c r="H2825" i="21"/>
  <c r="H2826" i="21"/>
  <c r="H2330" i="21"/>
  <c r="H2827" i="21"/>
  <c r="H2828" i="21"/>
  <c r="H2829" i="21"/>
  <c r="H2830" i="21"/>
  <c r="H2831" i="21"/>
  <c r="H2832" i="21"/>
  <c r="H2458" i="21"/>
  <c r="H2833" i="21"/>
  <c r="H2834" i="21"/>
  <c r="H2835" i="21"/>
  <c r="H2236" i="21"/>
  <c r="H2836" i="21"/>
  <c r="H2837" i="21"/>
  <c r="H2459" i="21"/>
  <c r="H2838" i="21"/>
  <c r="H2460" i="21"/>
  <c r="H2259" i="21"/>
  <c r="H2839" i="21"/>
  <c r="H2461" i="21"/>
  <c r="H2274" i="21"/>
  <c r="H2840" i="21"/>
  <c r="H2841" i="21"/>
  <c r="H2462" i="21"/>
  <c r="H2842" i="21"/>
  <c r="H2843" i="21"/>
  <c r="H2307" i="21"/>
  <c r="H2844" i="21"/>
  <c r="H2463" i="21"/>
  <c r="H2464" i="21"/>
  <c r="H2465" i="21"/>
  <c r="H2466" i="21"/>
  <c r="H2467" i="21"/>
  <c r="H2468" i="21"/>
  <c r="H2469" i="21"/>
  <c r="H2470" i="21"/>
  <c r="H2471" i="21"/>
  <c r="H2472" i="21"/>
  <c r="H2845" i="21"/>
  <c r="H2473" i="21"/>
  <c r="H2846" i="21"/>
  <c r="H2847" i="21"/>
  <c r="H2474" i="21"/>
  <c r="H2848" i="21"/>
  <c r="H2475" i="21"/>
  <c r="H2476" i="21"/>
  <c r="H2849" i="21"/>
  <c r="H2850" i="21"/>
  <c r="H2477" i="21"/>
  <c r="H2478" i="21"/>
  <c r="H2851" i="21"/>
  <c r="H2479" i="21"/>
  <c r="H2480" i="21"/>
  <c r="H2331" i="21"/>
  <c r="H2852" i="21"/>
  <c r="H2853" i="21"/>
  <c r="H2854" i="21"/>
  <c r="H2855" i="21"/>
  <c r="H2856" i="21"/>
  <c r="H2857" i="21"/>
  <c r="H2858" i="21"/>
  <c r="H2859" i="21"/>
  <c r="H2860" i="21"/>
  <c r="H2861" i="21"/>
  <c r="H2862" i="21"/>
  <c r="H2863" i="21"/>
  <c r="H2864" i="21"/>
  <c r="H2865" i="21"/>
  <c r="H2866" i="21"/>
  <c r="H2308" i="21"/>
  <c r="H2867" i="21"/>
  <c r="H2868" i="21"/>
  <c r="H2869" i="21"/>
  <c r="H2870" i="21"/>
  <c r="H2871" i="21"/>
  <c r="H2872" i="21"/>
  <c r="H2873" i="21"/>
  <c r="H2874" i="21"/>
  <c r="H2481" i="21"/>
  <c r="H2875" i="21"/>
  <c r="H2482" i="21"/>
  <c r="H2483" i="21"/>
  <c r="H2876" i="21"/>
  <c r="H2877" i="21"/>
  <c r="H2878" i="21"/>
  <c r="H2879" i="21"/>
  <c r="H2880" i="21"/>
  <c r="H2881" i="21"/>
  <c r="H2882" i="21"/>
  <c r="H2484" i="21"/>
  <c r="H2883" i="21"/>
  <c r="H2485" i="21"/>
  <c r="H2884" i="21"/>
  <c r="H2885" i="21"/>
  <c r="H2886" i="21"/>
  <c r="H2486" i="21"/>
  <c r="H2487" i="21"/>
  <c r="H2887" i="21"/>
  <c r="H2488" i="21"/>
  <c r="H2888" i="21"/>
  <c r="H2489" i="21"/>
  <c r="H2889" i="21"/>
  <c r="H2890" i="21"/>
  <c r="H2891" i="21"/>
  <c r="H2892" i="21"/>
  <c r="H2893" i="21"/>
  <c r="H2490" i="21"/>
  <c r="H2894" i="21"/>
  <c r="H2895" i="21"/>
  <c r="H2896" i="21"/>
  <c r="H2491" i="21"/>
  <c r="H2309" i="21"/>
  <c r="H2492" i="21"/>
  <c r="H2493" i="21"/>
  <c r="H2897" i="21"/>
  <c r="H2898" i="21"/>
  <c r="H2494" i="21"/>
  <c r="H2899" i="21"/>
  <c r="H2900" i="21"/>
  <c r="H2901" i="21"/>
  <c r="H2902" i="21"/>
  <c r="H2903" i="21"/>
  <c r="H2904" i="21"/>
  <c r="H2905" i="21"/>
  <c r="H2906" i="21"/>
  <c r="H2275" i="21"/>
  <c r="H2495" i="21"/>
  <c r="H2907" i="21"/>
  <c r="H2908" i="21"/>
  <c r="H2909" i="21"/>
  <c r="H2910" i="21"/>
  <c r="H2911" i="21"/>
  <c r="H2912" i="21"/>
  <c r="H2913" i="21"/>
  <c r="H2914" i="21"/>
  <c r="H2915" i="21"/>
  <c r="H2310" i="21"/>
  <c r="H2496" i="21"/>
  <c r="H2276" i="21"/>
  <c r="H2916" i="21"/>
  <c r="H2497" i="21"/>
  <c r="H2917" i="21"/>
  <c r="H2498" i="21"/>
  <c r="H2499" i="21"/>
  <c r="H2500" i="21"/>
  <c r="H2251" i="21"/>
  <c r="H2501" i="21"/>
  <c r="H2918" i="21"/>
  <c r="H2502" i="21"/>
  <c r="H2503" i="21"/>
  <c r="H2252" i="21"/>
  <c r="H2504" i="21"/>
  <c r="H2919" i="21"/>
  <c r="H2920" i="21"/>
  <c r="H2921" i="21"/>
  <c r="H2505" i="21"/>
  <c r="H2506" i="21"/>
  <c r="H2507" i="21"/>
  <c r="H2508" i="21"/>
  <c r="H2509" i="21"/>
  <c r="H2922" i="21"/>
  <c r="H2923" i="21"/>
  <c r="H2924" i="21"/>
  <c r="H2510" i="21"/>
  <c r="H2511" i="21"/>
  <c r="H2925" i="21"/>
  <c r="H2512" i="21"/>
  <c r="H2513" i="21"/>
  <c r="H2514" i="21"/>
  <c r="H2515" i="21"/>
  <c r="H2516" i="21"/>
  <c r="H2926" i="21"/>
  <c r="H2927" i="21"/>
  <c r="H2517" i="21"/>
  <c r="H2928" i="21"/>
  <c r="H2518" i="21"/>
  <c r="H2294" i="21"/>
  <c r="H2929" i="21"/>
  <c r="H2253" i="21"/>
  <c r="H2930" i="21"/>
  <c r="H2931" i="21"/>
  <c r="H2295" i="21"/>
  <c r="H2932" i="21"/>
  <c r="H2237" i="21"/>
  <c r="H2519" i="21"/>
  <c r="H2520" i="21"/>
  <c r="H2521" i="21"/>
  <c r="H2933" i="21"/>
  <c r="H2522" i="21"/>
  <c r="H2934" i="21"/>
  <c r="H2523" i="21"/>
  <c r="H2311" i="21"/>
  <c r="H2935" i="21"/>
  <c r="H2936" i="21"/>
  <c r="H2296" i="21"/>
  <c r="H2937" i="21"/>
  <c r="H2312" i="21"/>
  <c r="H2313" i="21"/>
  <c r="H2938" i="21"/>
  <c r="H2524" i="21"/>
  <c r="H2939" i="21"/>
  <c r="H2940" i="21"/>
  <c r="H2332" i="21"/>
  <c r="H2525" i="21"/>
  <c r="H2526" i="21"/>
  <c r="H2941" i="21"/>
  <c r="H2942" i="21"/>
  <c r="H2943" i="21"/>
  <c r="H2527" i="21"/>
  <c r="H2944" i="21"/>
  <c r="H2945" i="21"/>
  <c r="H2946" i="21"/>
  <c r="H2277" i="21"/>
  <c r="H2947" i="21"/>
  <c r="H2528" i="21"/>
  <c r="H2529" i="21"/>
  <c r="H2530" i="21"/>
  <c r="H2948" i="21"/>
  <c r="H2531" i="21"/>
  <c r="H2949" i="21"/>
  <c r="H2950" i="21"/>
  <c r="H2297" i="21"/>
  <c r="H2951" i="21"/>
  <c r="H2952" i="21"/>
  <c r="H2298" i="21"/>
  <c r="H2953" i="21"/>
  <c r="H2532" i="21"/>
  <c r="H2954" i="21"/>
  <c r="H2533" i="21"/>
  <c r="H2534" i="21"/>
  <c r="H2955" i="21"/>
  <c r="H2535" i="21"/>
  <c r="H2956" i="21"/>
  <c r="H2957" i="21"/>
  <c r="H2958" i="21"/>
  <c r="H2959" i="21"/>
  <c r="H2960" i="21"/>
  <c r="H2961" i="21"/>
  <c r="H2962" i="21"/>
  <c r="H2963" i="21"/>
  <c r="H2964" i="21"/>
  <c r="H2536" i="21"/>
  <c r="H2537" i="21"/>
  <c r="H2538" i="21"/>
  <c r="H2965" i="21"/>
  <c r="H2966" i="21"/>
  <c r="H2539" i="21"/>
  <c r="H2967" i="21"/>
  <c r="H2968" i="21"/>
  <c r="H2238" i="21"/>
  <c r="H2299" i="21"/>
  <c r="H2239" i="21"/>
  <c r="H2540" i="21"/>
  <c r="H2300" i="21"/>
  <c r="H2541" i="21"/>
  <c r="H2542" i="21"/>
  <c r="H2543" i="21"/>
  <c r="H2969" i="21"/>
  <c r="H2544" i="21"/>
  <c r="H2545" i="21"/>
  <c r="H2546" i="21"/>
  <c r="H2547" i="21"/>
  <c r="H2548" i="21"/>
  <c r="H2549" i="21"/>
  <c r="H2970" i="21"/>
  <c r="H2971" i="21"/>
  <c r="H2550" i="21"/>
  <c r="H2551" i="21"/>
  <c r="H2972" i="21"/>
  <c r="H2973" i="21"/>
  <c r="H2974" i="21"/>
  <c r="H2552" i="21"/>
  <c r="H2975" i="21"/>
  <c r="H2553" i="21"/>
  <c r="H2976" i="21"/>
  <c r="H2554" i="21"/>
  <c r="H2977" i="21"/>
  <c r="H2555" i="21"/>
  <c r="H2556" i="21"/>
  <c r="H2557" i="21"/>
  <c r="H2978" i="21"/>
  <c r="H2558" i="21"/>
  <c r="H2314" i="21"/>
  <c r="H2333" i="21"/>
  <c r="H2979" i="21"/>
  <c r="H2980" i="21"/>
  <c r="H2981" i="21"/>
  <c r="H2982" i="21"/>
  <c r="H2983" i="21"/>
  <c r="H2984" i="21"/>
  <c r="H2985" i="21"/>
  <c r="H2986" i="21"/>
  <c r="H2987" i="21"/>
  <c r="H2988" i="21"/>
  <c r="H2989" i="21"/>
  <c r="H2990" i="21"/>
  <c r="H2991" i="21"/>
  <c r="H2992" i="21"/>
  <c r="H2993" i="21"/>
  <c r="H2994" i="21"/>
  <c r="H2995" i="21"/>
  <c r="H2996" i="21"/>
  <c r="H2997" i="21"/>
  <c r="H2998" i="21"/>
  <c r="H2999" i="21"/>
  <c r="H3000" i="21"/>
  <c r="H3001" i="21"/>
  <c r="H3002" i="21"/>
  <c r="H3003" i="21"/>
  <c r="H3004" i="21"/>
  <c r="H3005" i="21"/>
  <c r="H3006" i="21"/>
  <c r="H3007" i="21"/>
  <c r="H2559" i="21"/>
  <c r="H2315" i="21"/>
  <c r="H3008" i="21"/>
  <c r="H3009" i="21"/>
  <c r="H3010" i="21"/>
  <c r="H3011" i="21"/>
  <c r="H3012" i="21"/>
  <c r="H3013" i="21"/>
  <c r="H2560" i="21"/>
  <c r="H3014" i="21"/>
  <c r="H3015" i="21"/>
  <c r="H2561" i="21"/>
  <c r="H2562" i="21"/>
  <c r="H3016" i="21"/>
  <c r="H3017" i="21"/>
  <c r="H3018" i="21"/>
  <c r="H3019" i="21"/>
  <c r="H3020" i="21"/>
  <c r="H2240" i="21"/>
  <c r="H3021" i="21"/>
  <c r="H3022" i="21"/>
  <c r="H3023" i="21"/>
  <c r="H3024" i="21"/>
  <c r="H3025" i="21"/>
  <c r="H2563" i="21"/>
  <c r="H2334" i="21"/>
  <c r="H2278" i="21"/>
  <c r="H3026" i="21"/>
  <c r="H3027" i="21"/>
  <c r="H3028" i="21"/>
  <c r="H3029" i="21"/>
  <c r="H3030" i="21"/>
  <c r="H3031" i="21"/>
  <c r="H3032" i="21"/>
  <c r="H3033" i="21"/>
  <c r="H2564" i="21"/>
  <c r="H3034" i="21"/>
  <c r="H3035" i="21"/>
  <c r="H2316" i="21"/>
  <c r="H3036" i="21"/>
  <c r="H3037" i="21"/>
  <c r="H3038" i="21"/>
  <c r="H2565" i="21"/>
  <c r="H3039" i="21"/>
  <c r="H2566" i="21"/>
  <c r="H2567" i="21"/>
  <c r="H3040" i="21"/>
  <c r="H2335" i="21"/>
  <c r="H2568" i="21"/>
  <c r="H3041" i="21"/>
  <c r="H3042" i="21"/>
  <c r="H2569" i="21"/>
  <c r="H2570" i="21"/>
  <c r="H2317" i="21"/>
  <c r="H3043" i="21"/>
  <c r="H2571" i="21"/>
  <c r="H3044" i="21"/>
  <c r="H3045" i="21"/>
  <c r="H3046" i="21"/>
  <c r="H2336" i="21"/>
  <c r="H2572" i="21"/>
  <c r="H2573" i="21"/>
  <c r="H3047" i="21"/>
  <c r="H2574" i="21"/>
  <c r="H2575" i="21"/>
  <c r="H3048" i="21"/>
  <c r="H2279" i="21"/>
  <c r="H3049" i="21"/>
  <c r="H3050" i="21"/>
  <c r="H3051" i="21"/>
  <c r="H2576" i="21"/>
  <c r="H3052" i="21"/>
  <c r="H3053" i="21"/>
  <c r="H3054" i="21"/>
  <c r="H3055" i="21"/>
  <c r="H3056" i="21"/>
  <c r="H3057" i="21"/>
  <c r="H3058" i="21"/>
  <c r="H3059" i="21"/>
  <c r="H2577" i="21"/>
  <c r="H3060" i="21"/>
  <c r="H3061" i="21"/>
  <c r="H2578" i="21"/>
  <c r="H2318" i="21"/>
  <c r="H2579" i="21"/>
  <c r="H3062" i="21"/>
  <c r="H3063" i="21"/>
  <c r="H3064" i="21"/>
  <c r="H3065" i="21"/>
  <c r="H3066" i="21"/>
  <c r="H3067" i="21"/>
  <c r="H3068" i="21"/>
  <c r="H3069" i="21"/>
  <c r="H3070" i="21"/>
  <c r="H2580" i="21"/>
  <c r="H3071" i="21"/>
  <c r="H3072" i="21"/>
  <c r="H3073" i="21"/>
  <c r="H3074" i="21"/>
  <c r="H3075" i="21"/>
  <c r="H3076" i="21"/>
  <c r="H3077" i="21"/>
  <c r="H3078" i="21"/>
  <c r="H3079" i="21"/>
  <c r="H3080" i="21"/>
  <c r="H3081" i="21"/>
  <c r="H2581" i="21"/>
  <c r="H3082" i="21"/>
  <c r="H3083" i="21"/>
  <c r="H3084" i="21"/>
  <c r="H3085" i="21"/>
  <c r="H3086" i="21"/>
  <c r="H2319" i="21"/>
  <c r="H2582" i="21"/>
  <c r="H3087" i="21"/>
  <c r="H3088" i="21"/>
  <c r="H2583" i="21"/>
  <c r="H3089" i="21"/>
  <c r="H2584" i="21"/>
  <c r="H3090" i="21"/>
  <c r="H2585" i="21"/>
  <c r="H3091" i="21"/>
  <c r="H2586" i="21"/>
  <c r="H3092" i="21"/>
  <c r="H2587" i="21"/>
  <c r="H3093" i="21"/>
  <c r="H3094" i="21"/>
  <c r="H2254" i="21"/>
  <c r="H3095" i="21"/>
  <c r="H3096" i="21"/>
  <c r="H3097" i="21"/>
  <c r="H3098" i="21"/>
  <c r="H3099" i="21"/>
  <c r="H3100" i="21"/>
  <c r="H3101" i="21"/>
  <c r="H2588" i="21"/>
  <c r="H2589" i="21"/>
  <c r="H2590" i="21"/>
  <c r="H3102" i="21"/>
  <c r="H2337" i="21"/>
  <c r="H2591" i="21"/>
  <c r="H3103" i="21"/>
  <c r="H3104" i="21"/>
  <c r="H3105" i="21"/>
  <c r="H2592" i="21"/>
  <c r="H3106" i="21"/>
  <c r="H3107" i="21"/>
  <c r="H3108" i="21"/>
  <c r="H3109" i="21"/>
  <c r="H3110" i="21"/>
  <c r="H3111" i="21"/>
  <c r="H2593" i="21"/>
  <c r="H3112" i="21"/>
  <c r="H2594" i="21"/>
  <c r="H3113" i="21"/>
  <c r="H3114" i="21"/>
  <c r="H3115" i="21"/>
  <c r="H2595" i="21"/>
  <c r="H3116" i="21"/>
  <c r="H2596" i="21"/>
  <c r="H3117" i="21"/>
  <c r="H3118" i="21"/>
  <c r="H3119" i="21"/>
  <c r="H2597" i="21"/>
  <c r="H2598" i="21"/>
  <c r="H2599" i="21"/>
  <c r="H3120" i="21"/>
  <c r="H2600" i="21"/>
  <c r="H2601" i="21"/>
  <c r="H3121" i="21"/>
  <c r="H3122" i="21"/>
  <c r="H3123" i="21"/>
  <c r="H3124" i="21"/>
  <c r="H3125" i="21"/>
  <c r="H2338" i="21"/>
  <c r="H2602" i="21"/>
  <c r="H3126" i="21"/>
  <c r="H2283" i="21"/>
  <c r="H3127" i="21"/>
  <c r="H3128" i="21"/>
  <c r="H3129" i="21"/>
  <c r="H3130" i="21"/>
  <c r="H3131" i="21"/>
  <c r="H3132" i="21"/>
  <c r="H2603" i="21"/>
  <c r="H3133" i="21"/>
  <c r="H3134" i="21"/>
  <c r="H3135" i="21"/>
  <c r="H3136" i="21"/>
  <c r="H3137" i="21"/>
  <c r="H3138" i="21"/>
  <c r="H3139" i="21"/>
  <c r="H3140" i="21"/>
  <c r="H3141" i="21"/>
  <c r="H3142" i="21"/>
  <c r="H3143" i="21"/>
  <c r="H3144" i="21"/>
  <c r="H3145" i="21"/>
  <c r="H2225" i="21"/>
  <c r="H3146" i="21"/>
  <c r="H3147" i="21"/>
  <c r="H2339" i="21"/>
  <c r="H2604" i="21"/>
  <c r="H3148" i="21"/>
  <c r="H2605" i="21"/>
  <c r="H2606" i="21"/>
  <c r="H3149" i="21"/>
  <c r="H3150" i="21"/>
  <c r="H2255" i="21"/>
  <c r="H3151" i="21"/>
  <c r="H2280" i="21"/>
  <c r="H3152" i="21"/>
  <c r="H3153" i="21"/>
  <c r="H3154" i="21"/>
  <c r="H3155" i="21"/>
  <c r="H3156" i="21"/>
  <c r="H2226" i="21"/>
  <c r="H2320" i="21"/>
  <c r="H2607" i="21"/>
  <c r="H2608" i="21"/>
  <c r="H2609" i="21"/>
  <c r="H2610" i="21"/>
  <c r="H2611" i="21"/>
  <c r="H3157" i="21"/>
  <c r="H2256" i="21"/>
  <c r="H2612" i="21"/>
  <c r="H3158" i="21"/>
  <c r="H2613" i="21"/>
  <c r="H3159" i="21"/>
  <c r="H2321" i="21"/>
  <c r="H2614" i="21"/>
  <c r="H3160" i="21"/>
  <c r="H2615" i="21"/>
  <c r="H2340" i="21"/>
  <c r="H2616" i="21"/>
  <c r="H2617" i="21"/>
  <c r="H2341" i="21"/>
  <c r="H2618" i="21"/>
  <c r="H3161" i="21"/>
  <c r="H3162" i="21"/>
  <c r="H2619" i="21"/>
  <c r="H2620" i="21"/>
  <c r="H2621" i="21"/>
  <c r="H2284" i="21"/>
  <c r="H3163" i="21"/>
  <c r="H3164" i="21"/>
  <c r="H3165" i="21"/>
  <c r="H2622" i="21"/>
  <c r="H2623" i="21"/>
  <c r="H2342" i="21"/>
  <c r="H3166" i="21"/>
  <c r="H3167" i="21"/>
  <c r="H3168" i="21"/>
  <c r="H3169" i="21"/>
  <c r="H2624" i="21"/>
  <c r="H3170" i="21"/>
  <c r="H3171" i="21"/>
  <c r="H3172" i="21"/>
  <c r="H3173" i="21"/>
  <c r="H3174" i="21"/>
  <c r="H3175" i="21"/>
  <c r="H3176" i="21"/>
  <c r="H3177" i="21"/>
  <c r="H3178" i="21"/>
  <c r="H3179" i="21"/>
  <c r="H3180" i="21"/>
  <c r="H3181" i="21"/>
  <c r="H3182" i="21"/>
  <c r="H3183" i="21"/>
  <c r="H3184" i="21"/>
  <c r="H3185" i="21"/>
  <c r="H3186" i="21"/>
  <c r="H3187" i="21"/>
  <c r="H3188" i="21"/>
  <c r="H3189" i="21"/>
  <c r="H2222" i="21"/>
  <c r="H3190" i="21"/>
  <c r="H3191" i="21"/>
  <c r="H2301" i="21"/>
  <c r="H3192" i="21"/>
  <c r="H3193" i="21"/>
  <c r="H3194" i="21"/>
  <c r="H3195" i="21"/>
  <c r="H2625" i="21"/>
  <c r="H3196" i="21"/>
  <c r="H3197" i="21"/>
  <c r="H3198" i="21"/>
  <c r="H3199" i="21"/>
  <c r="H3200" i="21"/>
  <c r="H3201" i="21"/>
  <c r="H2626" i="21"/>
  <c r="H3202" i="21"/>
  <c r="H3203" i="21"/>
  <c r="H2627" i="21"/>
  <c r="H3204" i="21"/>
  <c r="H3205" i="21"/>
  <c r="H3206" i="21"/>
  <c r="H3207" i="21"/>
  <c r="H3208" i="21"/>
  <c r="H3209" i="21"/>
  <c r="H2628" i="21"/>
  <c r="H3210" i="21"/>
  <c r="H2629" i="21"/>
  <c r="H2302" i="21"/>
  <c r="H3211" i="21"/>
  <c r="H3212" i="21"/>
  <c r="H3213" i="21"/>
  <c r="H3214" i="21"/>
  <c r="H3215" i="21"/>
  <c r="H3216" i="21"/>
  <c r="H3217" i="21"/>
  <c r="H3218" i="21"/>
  <c r="H2630" i="21"/>
  <c r="H3219" i="21"/>
  <c r="H3220" i="21"/>
  <c r="H3221" i="21"/>
  <c r="H3222" i="21"/>
  <c r="H2260" i="21"/>
  <c r="H3223" i="21"/>
  <c r="H3224" i="21"/>
  <c r="H2241" i="21"/>
  <c r="H3225" i="21"/>
  <c r="H3226" i="21"/>
  <c r="H3227" i="21"/>
  <c r="H3228" i="21"/>
  <c r="H2631" i="21"/>
  <c r="H3229" i="21"/>
  <c r="H3230" i="21"/>
  <c r="H2632" i="21"/>
  <c r="H3231" i="21"/>
  <c r="H2322" i="21"/>
  <c r="H2633" i="21"/>
  <c r="H3232" i="21"/>
  <c r="H3233" i="21"/>
  <c r="H2634" i="21"/>
  <c r="H2635" i="21"/>
  <c r="H2636" i="21"/>
  <c r="H2637" i="21"/>
  <c r="H2638" i="21"/>
  <c r="H3234" i="21"/>
  <c r="H3235" i="21"/>
  <c r="H2639" i="21"/>
  <c r="H3236" i="21"/>
  <c r="H2640" i="21"/>
  <c r="H2281" i="21"/>
  <c r="H2641" i="21"/>
  <c r="H2642" i="21"/>
  <c r="H3237" i="21"/>
  <c r="H2643" i="21"/>
  <c r="H2644" i="21"/>
  <c r="H3238" i="21"/>
  <c r="H2645" i="21"/>
  <c r="H2646" i="21"/>
  <c r="H3239" i="21"/>
  <c r="H2647" i="21"/>
  <c r="H3240" i="21"/>
  <c r="H2323" i="21"/>
  <c r="H3241" i="21"/>
  <c r="H3242" i="21"/>
  <c r="H3243" i="21"/>
  <c r="H3244" i="21"/>
  <c r="H3245" i="21"/>
  <c r="H3246" i="21"/>
  <c r="H3247" i="21"/>
  <c r="H3248" i="21"/>
  <c r="H3249" i="21"/>
  <c r="H2648" i="21"/>
  <c r="H3250" i="21"/>
  <c r="H3251" i="21"/>
  <c r="H3252" i="21"/>
  <c r="H3253" i="21"/>
  <c r="H2242" i="21"/>
  <c r="H3254" i="21"/>
  <c r="H2649" i="21"/>
  <c r="H2650" i="21"/>
  <c r="H2651" i="21"/>
  <c r="H3255" i="21"/>
  <c r="H2652" i="21"/>
  <c r="H2653" i="21"/>
  <c r="H2654" i="21"/>
  <c r="H2655" i="21"/>
  <c r="H2656" i="21"/>
  <c r="H2243" i="21"/>
  <c r="H3256" i="21"/>
  <c r="H3257" i="21"/>
  <c r="H3258" i="21"/>
  <c r="H2657" i="21"/>
  <c r="H3259" i="21"/>
  <c r="H3260" i="21"/>
  <c r="H3261" i="21"/>
  <c r="H2658" i="21"/>
  <c r="H3262" i="21"/>
  <c r="H3263" i="21"/>
  <c r="H3264" i="21"/>
  <c r="H2659" i="21"/>
  <c r="H3265" i="21"/>
  <c r="H3266" i="21"/>
  <c r="H3267" i="21"/>
  <c r="H3268" i="21"/>
  <c r="H3269" i="21"/>
  <c r="H3270" i="21"/>
  <c r="H2660" i="21"/>
  <c r="H3271" i="21"/>
  <c r="H3272" i="21"/>
  <c r="H3327" i="21"/>
  <c r="H2661" i="21"/>
  <c r="H2662" i="21"/>
  <c r="H2663" i="21"/>
  <c r="H2664" i="21"/>
  <c r="H2665" i="21"/>
  <c r="H3273" i="21"/>
  <c r="H2324" i="21"/>
  <c r="H2343" i="21"/>
  <c r="H3274" i="21"/>
  <c r="H2666" i="21"/>
  <c r="H3275" i="21"/>
  <c r="H2223" i="21"/>
  <c r="H2344" i="21"/>
  <c r="H3276" i="21"/>
  <c r="H3277" i="21"/>
  <c r="H3278" i="21"/>
  <c r="H2667" i="21"/>
  <c r="H3279" i="21"/>
  <c r="H2668" i="21"/>
  <c r="H2669" i="21"/>
  <c r="H2670" i="21"/>
  <c r="H2303" i="21"/>
  <c r="H3280" i="21"/>
  <c r="H2671" i="21"/>
  <c r="H3281" i="21"/>
  <c r="H2672" i="21"/>
  <c r="H2304" i="21"/>
  <c r="H2673" i="21"/>
  <c r="H2674" i="21"/>
  <c r="H3282" i="21"/>
  <c r="H2675" i="21"/>
  <c r="H2676" i="21"/>
  <c r="H2677" i="21"/>
  <c r="H2678" i="21"/>
  <c r="H2679" i="21"/>
  <c r="H2325" i="21"/>
  <c r="H2680" i="21"/>
  <c r="H3283" i="21"/>
  <c r="H2681" i="21"/>
  <c r="H3284" i="21"/>
  <c r="H2305" i="21"/>
  <c r="H2682" i="21"/>
  <c r="H2345" i="21"/>
  <c r="H3285" i="21"/>
  <c r="H3286" i="21"/>
  <c r="H3287" i="21"/>
  <c r="H3288" i="21"/>
  <c r="H2683" i="21"/>
  <c r="H3289" i="21"/>
  <c r="H2346" i="21"/>
  <c r="H2684" i="21"/>
  <c r="H3290" i="21"/>
  <c r="H3291" i="21"/>
  <c r="H3292" i="21"/>
  <c r="H3293" i="21"/>
  <c r="H3294" i="21"/>
  <c r="H3295" i="21"/>
  <c r="H3296" i="21"/>
  <c r="H3297" i="21"/>
  <c r="H3298" i="21"/>
  <c r="H3299" i="21"/>
  <c r="H3300" i="21"/>
  <c r="H3301" i="21"/>
  <c r="H3302" i="21"/>
  <c r="H3303" i="21"/>
  <c r="H3304" i="21"/>
  <c r="H3305" i="21"/>
  <c r="H3306" i="21"/>
  <c r="H2347" i="21"/>
  <c r="H2685" i="21"/>
  <c r="H3307" i="21"/>
  <c r="H2686" i="21"/>
  <c r="H3308" i="21"/>
  <c r="H3309" i="21"/>
  <c r="H3310" i="21"/>
  <c r="H2687" i="21"/>
  <c r="H3311" i="21"/>
  <c r="H3312" i="21"/>
  <c r="H3313" i="21"/>
  <c r="H2688" i="21"/>
  <c r="H3314" i="21"/>
  <c r="H2689" i="21"/>
  <c r="H2348" i="21"/>
  <c r="H3315" i="21"/>
  <c r="H2349" i="21"/>
  <c r="H2350" i="21"/>
  <c r="H3316" i="21"/>
  <c r="H3317" i="21"/>
  <c r="H3318" i="21"/>
  <c r="H2351" i="21"/>
  <c r="H3319" i="21"/>
  <c r="H3320" i="21"/>
  <c r="H2352" i="21"/>
  <c r="H3321" i="21"/>
  <c r="H3322" i="21"/>
  <c r="H3323" i="21"/>
  <c r="H3797" i="21"/>
  <c r="I3797" i="21"/>
  <c r="J3797" i="21"/>
  <c r="I3798" i="21"/>
  <c r="J3798" i="21"/>
  <c r="I3799" i="21"/>
  <c r="J3799" i="21"/>
  <c r="I3460" i="21"/>
  <c r="J3460" i="21"/>
  <c r="I3800" i="21"/>
  <c r="J3800" i="21"/>
  <c r="I3461" i="21"/>
  <c r="J3461" i="21"/>
  <c r="I3462" i="21"/>
  <c r="J3462" i="21"/>
  <c r="I3801" i="21"/>
  <c r="J3801" i="21"/>
  <c r="I3802" i="21"/>
  <c r="J3802" i="21"/>
  <c r="I3803" i="21"/>
  <c r="J3803" i="21"/>
  <c r="I3804" i="21"/>
  <c r="J3804" i="21"/>
  <c r="I3432" i="21"/>
  <c r="J3432" i="21"/>
  <c r="I3463" i="21"/>
  <c r="J3463" i="21"/>
  <c r="I3805" i="21"/>
  <c r="J3805" i="21"/>
  <c r="I3368" i="21"/>
  <c r="J3368" i="21"/>
  <c r="I3336" i="21"/>
  <c r="J3336" i="21"/>
  <c r="I3369" i="21"/>
  <c r="J3369" i="21"/>
  <c r="I3392" i="21"/>
  <c r="J3392" i="21"/>
  <c r="I3464" i="21"/>
  <c r="J3464" i="21"/>
  <c r="I3465" i="21"/>
  <c r="J3465" i="21"/>
  <c r="I3337" i="21"/>
  <c r="J3337" i="21"/>
  <c r="I3806" i="21"/>
  <c r="J3806" i="21"/>
  <c r="I3807" i="21"/>
  <c r="J3807" i="21"/>
  <c r="I3808" i="21"/>
  <c r="J3808" i="21"/>
  <c r="I3809" i="21"/>
  <c r="J3809" i="21"/>
  <c r="I3393" i="21"/>
  <c r="J3393" i="21"/>
  <c r="I3810" i="21"/>
  <c r="J3810" i="21"/>
  <c r="I3811" i="21"/>
  <c r="J3811" i="21"/>
  <c r="I3370" i="21"/>
  <c r="J3370" i="21"/>
  <c r="I3466" i="21"/>
  <c r="J3466" i="21"/>
  <c r="I3467" i="21"/>
  <c r="J3467" i="21"/>
  <c r="I3468" i="21"/>
  <c r="J3468" i="21"/>
  <c r="I3812" i="21"/>
  <c r="J3812" i="21"/>
  <c r="I3433" i="21"/>
  <c r="J3433" i="21"/>
  <c r="I3469" i="21"/>
  <c r="J3469" i="21"/>
  <c r="I3470" i="21"/>
  <c r="J3470" i="21"/>
  <c r="I3371" i="21"/>
  <c r="J3371" i="21"/>
  <c r="I3813" i="21"/>
  <c r="J3813" i="21"/>
  <c r="I3471" i="21"/>
  <c r="J3471" i="21"/>
  <c r="I3472" i="21"/>
  <c r="J3472" i="21"/>
  <c r="I3814" i="21"/>
  <c r="J3814" i="21"/>
  <c r="I3473" i="21"/>
  <c r="J3473" i="21"/>
  <c r="I3815" i="21"/>
  <c r="J3815" i="21"/>
  <c r="I3474" i="21"/>
  <c r="J3474" i="21"/>
  <c r="I3816" i="21"/>
  <c r="J3816" i="21"/>
  <c r="I3328" i="21"/>
  <c r="J3328" i="21"/>
  <c r="I3351" i="21"/>
  <c r="J3351" i="21"/>
  <c r="I3372" i="21"/>
  <c r="J3372" i="21"/>
  <c r="I3817" i="21"/>
  <c r="J3817" i="21"/>
  <c r="I3338" i="21"/>
  <c r="J3338" i="21"/>
  <c r="I3373" i="21"/>
  <c r="J3373" i="21"/>
  <c r="I3475" i="21"/>
  <c r="J3475" i="21"/>
  <c r="I3339" i="21"/>
  <c r="J3339" i="21"/>
  <c r="I3476" i="21"/>
  <c r="J3476" i="21"/>
  <c r="I3477" i="21"/>
  <c r="J3477" i="21"/>
  <c r="I3478" i="21"/>
  <c r="J3478" i="21"/>
  <c r="I3479" i="21"/>
  <c r="J3479" i="21"/>
  <c r="I3394" i="21"/>
  <c r="J3394" i="21"/>
  <c r="I3818" i="21"/>
  <c r="J3818" i="21"/>
  <c r="I3480" i="21"/>
  <c r="J3480" i="21"/>
  <c r="I3481" i="21"/>
  <c r="J3481" i="21"/>
  <c r="I3340" i="21"/>
  <c r="J3340" i="21"/>
  <c r="I3395" i="21"/>
  <c r="J3395" i="21"/>
  <c r="I3482" i="21"/>
  <c r="J3482" i="21"/>
  <c r="I3483" i="21"/>
  <c r="J3483" i="21"/>
  <c r="I3374" i="21"/>
  <c r="J3374" i="21"/>
  <c r="I3819" i="21"/>
  <c r="J3819" i="21"/>
  <c r="I3484" i="21"/>
  <c r="J3484" i="21"/>
  <c r="I3485" i="21"/>
  <c r="J3485" i="21"/>
  <c r="I3486" i="21"/>
  <c r="J3486" i="21"/>
  <c r="I3820" i="21"/>
  <c r="J3820" i="21"/>
  <c r="I3375" i="21"/>
  <c r="J3375" i="21"/>
  <c r="I3821" i="21"/>
  <c r="J3821" i="21"/>
  <c r="I3822" i="21"/>
  <c r="J3822" i="21"/>
  <c r="I3823" i="21"/>
  <c r="J3823" i="21"/>
  <c r="I3824" i="21"/>
  <c r="J3824" i="21"/>
  <c r="I3487" i="21"/>
  <c r="J3487" i="21"/>
  <c r="I3825" i="21"/>
  <c r="J3825" i="21"/>
  <c r="I3488" i="21"/>
  <c r="J3488" i="21"/>
  <c r="I3341" i="21"/>
  <c r="J3341" i="21"/>
  <c r="I3826" i="21"/>
  <c r="J3826" i="21"/>
  <c r="I3489" i="21"/>
  <c r="J3489" i="21"/>
  <c r="I3376" i="21"/>
  <c r="J3376" i="21"/>
  <c r="I3490" i="21"/>
  <c r="J3490" i="21"/>
  <c r="I3413" i="21"/>
  <c r="J3413" i="21"/>
  <c r="I3827" i="21"/>
  <c r="J3827" i="21"/>
  <c r="I3396" i="21"/>
  <c r="J3396" i="21"/>
  <c r="I3828" i="21"/>
  <c r="J3828" i="21"/>
  <c r="I3377" i="21"/>
  <c r="J3377" i="21"/>
  <c r="I3829" i="21"/>
  <c r="J3829" i="21"/>
  <c r="I3830" i="21"/>
  <c r="J3830" i="21"/>
  <c r="I3491" i="21"/>
  <c r="J3491" i="21"/>
  <c r="I3831" i="21"/>
  <c r="J3831" i="21"/>
  <c r="I3492" i="21"/>
  <c r="J3492" i="21"/>
  <c r="I3378" i="21"/>
  <c r="J3378" i="21"/>
  <c r="I3493" i="21"/>
  <c r="J3493" i="21"/>
  <c r="I3494" i="21"/>
  <c r="J3494" i="21"/>
  <c r="I3832" i="21"/>
  <c r="J3832" i="21"/>
  <c r="I3833" i="21"/>
  <c r="J3833" i="21"/>
  <c r="I3495" i="21"/>
  <c r="J3495" i="21"/>
  <c r="I3496" i="21"/>
  <c r="J3496" i="21"/>
  <c r="I3834" i="21"/>
  <c r="J3834" i="21"/>
  <c r="I3835" i="21"/>
  <c r="J3835" i="21"/>
  <c r="I3497" i="21"/>
  <c r="J3497" i="21"/>
  <c r="I3352" i="21"/>
  <c r="J3352" i="21"/>
  <c r="I3836" i="21"/>
  <c r="J3836" i="21"/>
  <c r="I3498" i="21"/>
  <c r="J3498" i="21"/>
  <c r="I3499" i="21"/>
  <c r="J3499" i="21"/>
  <c r="I3500" i="21"/>
  <c r="J3500" i="21"/>
  <c r="I3501" i="21"/>
  <c r="J3501" i="21"/>
  <c r="I3353" i="21"/>
  <c r="J3353" i="21"/>
  <c r="I3837" i="21"/>
  <c r="J3837" i="21"/>
  <c r="I3434" i="21"/>
  <c r="J3434" i="21"/>
  <c r="I3435" i="21"/>
  <c r="J3435" i="21"/>
  <c r="I3838" i="21"/>
  <c r="J3838" i="21"/>
  <c r="I3839" i="21"/>
  <c r="J3839" i="21"/>
  <c r="I3840" i="21"/>
  <c r="J3840" i="21"/>
  <c r="I3841" i="21"/>
  <c r="J3841" i="21"/>
  <c r="I3364" i="21"/>
  <c r="J3364" i="21"/>
  <c r="I3502" i="21"/>
  <c r="J3502" i="21"/>
  <c r="I3842" i="21"/>
  <c r="J3842" i="21"/>
  <c r="I3843" i="21"/>
  <c r="J3843" i="21"/>
  <c r="I3503" i="21"/>
  <c r="J3503" i="21"/>
  <c r="I3844" i="21"/>
  <c r="J3844" i="21"/>
  <c r="I3845" i="21"/>
  <c r="J3845" i="21"/>
  <c r="I3846" i="21"/>
  <c r="J3846" i="21"/>
  <c r="I4431" i="21"/>
  <c r="J4431" i="21"/>
  <c r="I3504" i="21"/>
  <c r="J3504" i="21"/>
  <c r="I3354" i="21"/>
  <c r="J3354" i="21"/>
  <c r="I3505" i="21"/>
  <c r="J3505" i="21"/>
  <c r="I3506" i="21"/>
  <c r="J3506" i="21"/>
  <c r="I3507" i="21"/>
  <c r="J3507" i="21"/>
  <c r="I3508" i="21"/>
  <c r="J3508" i="21"/>
  <c r="I3397" i="21"/>
  <c r="J3397" i="21"/>
  <c r="I3509" i="21"/>
  <c r="J3509" i="21"/>
  <c r="I3510" i="21"/>
  <c r="J3510" i="21"/>
  <c r="I3847" i="21"/>
  <c r="J3847" i="21"/>
  <c r="I3511" i="21"/>
  <c r="J3511" i="21"/>
  <c r="I3512" i="21"/>
  <c r="J3512" i="21"/>
  <c r="I3398" i="21"/>
  <c r="J3398" i="21"/>
  <c r="I3513" i="21"/>
  <c r="J3513" i="21"/>
  <c r="I3514" i="21"/>
  <c r="J3514" i="21"/>
  <c r="I3399" i="21"/>
  <c r="J3399" i="21"/>
  <c r="I3355" i="21"/>
  <c r="J3355" i="21"/>
  <c r="I3515" i="21"/>
  <c r="J3515" i="21"/>
  <c r="I3400" i="21"/>
  <c r="J3400" i="21"/>
  <c r="I3356" i="21"/>
  <c r="J3356" i="21"/>
  <c r="I3516" i="21"/>
  <c r="J3516" i="21"/>
  <c r="I3517" i="21"/>
  <c r="J3517" i="21"/>
  <c r="I4432" i="21"/>
  <c r="J4432" i="21"/>
  <c r="I3389" i="21"/>
  <c r="J3389" i="21"/>
  <c r="I3848" i="21"/>
  <c r="J3848" i="21"/>
  <c r="I3849" i="21"/>
  <c r="J3849" i="21"/>
  <c r="I3850" i="21"/>
  <c r="J3850" i="21"/>
  <c r="I3518" i="21"/>
  <c r="J3518" i="21"/>
  <c r="I3519" i="21"/>
  <c r="J3519" i="21"/>
  <c r="I3851" i="21"/>
  <c r="J3851" i="21"/>
  <c r="I3520" i="21"/>
  <c r="J3520" i="21"/>
  <c r="I3852" i="21"/>
  <c r="J3852" i="21"/>
  <c r="I3521" i="21"/>
  <c r="J3521" i="21"/>
  <c r="I3522" i="21"/>
  <c r="J3522" i="21"/>
  <c r="I3853" i="21"/>
  <c r="J3853" i="21"/>
  <c r="I3523" i="21"/>
  <c r="J3523" i="21"/>
  <c r="I3524" i="21"/>
  <c r="J3524" i="21"/>
  <c r="I3854" i="21"/>
  <c r="J3854" i="21"/>
  <c r="I3855" i="21"/>
  <c r="J3855" i="21"/>
  <c r="I3856" i="21"/>
  <c r="J3856" i="21"/>
  <c r="I3335" i="21"/>
  <c r="J3335" i="21"/>
  <c r="I3525" i="21"/>
  <c r="J3525" i="21"/>
  <c r="I3379" i="21"/>
  <c r="J3379" i="21"/>
  <c r="I3526" i="21"/>
  <c r="J3526" i="21"/>
  <c r="I3857" i="21"/>
  <c r="J3857" i="21"/>
  <c r="I3527" i="21"/>
  <c r="J3527" i="21"/>
  <c r="I3858" i="21"/>
  <c r="J3858" i="21"/>
  <c r="I3859" i="21"/>
  <c r="J3859" i="21"/>
  <c r="I3860" i="21"/>
  <c r="J3860" i="21"/>
  <c r="I3528" i="21"/>
  <c r="J3528" i="21"/>
  <c r="I3861" i="21"/>
  <c r="J3861" i="21"/>
  <c r="I3357" i="21"/>
  <c r="J3357" i="21"/>
  <c r="I3529" i="21"/>
  <c r="J3529" i="21"/>
  <c r="I3862" i="21"/>
  <c r="J3862" i="21"/>
  <c r="I3863" i="21"/>
  <c r="J3863" i="21"/>
  <c r="I3864" i="21"/>
  <c r="J3864" i="21"/>
  <c r="I3530" i="21"/>
  <c r="J3530" i="21"/>
  <c r="I3865" i="21"/>
  <c r="J3865" i="21"/>
  <c r="I3531" i="21"/>
  <c r="J3531" i="21"/>
  <c r="I3532" i="21"/>
  <c r="J3532" i="21"/>
  <c r="I3533" i="21"/>
  <c r="J3533" i="21"/>
  <c r="I3866" i="21"/>
  <c r="J3866" i="21"/>
  <c r="I3867" i="21"/>
  <c r="J3867" i="21"/>
  <c r="I3534" i="21"/>
  <c r="J3534" i="21"/>
  <c r="I3868" i="21"/>
  <c r="J3868" i="21"/>
  <c r="I3869" i="21"/>
  <c r="J3869" i="21"/>
  <c r="I3331" i="21"/>
  <c r="J3331" i="21"/>
  <c r="I3535" i="21"/>
  <c r="J3535" i="21"/>
  <c r="I3536" i="21"/>
  <c r="J3536" i="21"/>
  <c r="I3870" i="21"/>
  <c r="J3870" i="21"/>
  <c r="I3334" i="21"/>
  <c r="J3334" i="21"/>
  <c r="I3871" i="21"/>
  <c r="J3871" i="21"/>
  <c r="I3380" i="21"/>
  <c r="J3380" i="21"/>
  <c r="I3872" i="21"/>
  <c r="J3872" i="21"/>
  <c r="I3537" i="21"/>
  <c r="J3537" i="21"/>
  <c r="I3873" i="21"/>
  <c r="J3873" i="21"/>
  <c r="I3874" i="21"/>
  <c r="J3874" i="21"/>
  <c r="I3875" i="21"/>
  <c r="J3875" i="21"/>
  <c r="I3876" i="21"/>
  <c r="J3876" i="21"/>
  <c r="I3877" i="21"/>
  <c r="J3877" i="21"/>
  <c r="I3878" i="21"/>
  <c r="J3878" i="21"/>
  <c r="I3538" i="21"/>
  <c r="J3538" i="21"/>
  <c r="I3879" i="21"/>
  <c r="J3879" i="21"/>
  <c r="I3880" i="21"/>
  <c r="J3880" i="21"/>
  <c r="I3539" i="21"/>
  <c r="J3539" i="21"/>
  <c r="I3881" i="21"/>
  <c r="J3881" i="21"/>
  <c r="I3540" i="21"/>
  <c r="J3540" i="21"/>
  <c r="I3882" i="21"/>
  <c r="J3882" i="21"/>
  <c r="I3883" i="21"/>
  <c r="J3883" i="21"/>
  <c r="I3884" i="21"/>
  <c r="J3884" i="21"/>
  <c r="I3541" i="21"/>
  <c r="J3541" i="21"/>
  <c r="I3885" i="21"/>
  <c r="J3885" i="21"/>
  <c r="I3542" i="21"/>
  <c r="J3542" i="21"/>
  <c r="I3886" i="21"/>
  <c r="J3886" i="21"/>
  <c r="I3543" i="21"/>
  <c r="J3543" i="21"/>
  <c r="I3887" i="21"/>
  <c r="J3887" i="21"/>
  <c r="I3888" i="21"/>
  <c r="J3888" i="21"/>
  <c r="I3544" i="21"/>
  <c r="J3544" i="21"/>
  <c r="I3365" i="21"/>
  <c r="J3365" i="21"/>
  <c r="I3889" i="21"/>
  <c r="J3889" i="21"/>
  <c r="I3890" i="21"/>
  <c r="J3890" i="21"/>
  <c r="I3436" i="21"/>
  <c r="J3436" i="21"/>
  <c r="I3891" i="21"/>
  <c r="J3891" i="21"/>
  <c r="I3545" i="21"/>
  <c r="J3545" i="21"/>
  <c r="I3546" i="21"/>
  <c r="J3546" i="21"/>
  <c r="I3892" i="21"/>
  <c r="J3892" i="21"/>
  <c r="I3893" i="21"/>
  <c r="J3893" i="21"/>
  <c r="I3894" i="21"/>
  <c r="J3894" i="21"/>
  <c r="I3547" i="21"/>
  <c r="J3547" i="21"/>
  <c r="I3895" i="21"/>
  <c r="J3895" i="21"/>
  <c r="I3548" i="21"/>
  <c r="J3548" i="21"/>
  <c r="I3896" i="21"/>
  <c r="J3896" i="21"/>
  <c r="I3897" i="21"/>
  <c r="J3897" i="21"/>
  <c r="I3549" i="21"/>
  <c r="J3549" i="21"/>
  <c r="I3342" i="21"/>
  <c r="J3342" i="21"/>
  <c r="I3898" i="21"/>
  <c r="J3898" i="21"/>
  <c r="I3899" i="21"/>
  <c r="J3899" i="21"/>
  <c r="I3900" i="21"/>
  <c r="J3900" i="21"/>
  <c r="I3901" i="21"/>
  <c r="J3901" i="21"/>
  <c r="I3902" i="21"/>
  <c r="J3902" i="21"/>
  <c r="I3550" i="21"/>
  <c r="J3550" i="21"/>
  <c r="I3903" i="21"/>
  <c r="J3903" i="21"/>
  <c r="I3904" i="21"/>
  <c r="J3904" i="21"/>
  <c r="I3905" i="21"/>
  <c r="J3905" i="21"/>
  <c r="I3906" i="21"/>
  <c r="J3906" i="21"/>
  <c r="I3551" i="21"/>
  <c r="J3551" i="21"/>
  <c r="I3552" i="21"/>
  <c r="J3552" i="21"/>
  <c r="I3553" i="21"/>
  <c r="J3553" i="21"/>
  <c r="I3554" i="21"/>
  <c r="J3554" i="21"/>
  <c r="I3555" i="21"/>
  <c r="J3555" i="21"/>
  <c r="I3556" i="21"/>
  <c r="J3556" i="21"/>
  <c r="I3557" i="21"/>
  <c r="J3557" i="21"/>
  <c r="I3907" i="21"/>
  <c r="J3907" i="21"/>
  <c r="I3908" i="21"/>
  <c r="J3908" i="21"/>
  <c r="I3909" i="21"/>
  <c r="J3909" i="21"/>
  <c r="I3558" i="21"/>
  <c r="J3558" i="21"/>
  <c r="I3910" i="21"/>
  <c r="J3910" i="21"/>
  <c r="I3911" i="21"/>
  <c r="J3911" i="21"/>
  <c r="I3912" i="21"/>
  <c r="J3912" i="21"/>
  <c r="I3913" i="21"/>
  <c r="J3913" i="21"/>
  <c r="I3914" i="21"/>
  <c r="J3914" i="21"/>
  <c r="I3915" i="21"/>
  <c r="J3915" i="21"/>
  <c r="I3916" i="21"/>
  <c r="J3916" i="21"/>
  <c r="I3559" i="21"/>
  <c r="J3559" i="21"/>
  <c r="I3917" i="21"/>
  <c r="J3917" i="21"/>
  <c r="I3560" i="21"/>
  <c r="J3560" i="21"/>
  <c r="I3918" i="21"/>
  <c r="J3918" i="21"/>
  <c r="I3919" i="21"/>
  <c r="J3919" i="21"/>
  <c r="I3920" i="21"/>
  <c r="J3920" i="21"/>
  <c r="I3561" i="21"/>
  <c r="J3561" i="21"/>
  <c r="I3562" i="21"/>
  <c r="J3562" i="21"/>
  <c r="I3921" i="21"/>
  <c r="J3921" i="21"/>
  <c r="I3922" i="21"/>
  <c r="J3922" i="21"/>
  <c r="I3923" i="21"/>
  <c r="J3923" i="21"/>
  <c r="I3924" i="21"/>
  <c r="J3924" i="21"/>
  <c r="I3925" i="21"/>
  <c r="J3925" i="21"/>
  <c r="I3926" i="21"/>
  <c r="J3926" i="21"/>
  <c r="I3563" i="21"/>
  <c r="J3563" i="21"/>
  <c r="I3927" i="21"/>
  <c r="J3927" i="21"/>
  <c r="I3564" i="21"/>
  <c r="J3564" i="21"/>
  <c r="I3928" i="21"/>
  <c r="J3928" i="21"/>
  <c r="I3929" i="21"/>
  <c r="J3929" i="21"/>
  <c r="I3930" i="21"/>
  <c r="J3930" i="21"/>
  <c r="I3931" i="21"/>
  <c r="J3931" i="21"/>
  <c r="I3565" i="21"/>
  <c r="J3565" i="21"/>
  <c r="I3932" i="21"/>
  <c r="J3932" i="21"/>
  <c r="I3933" i="21"/>
  <c r="J3933" i="21"/>
  <c r="I3437" i="21"/>
  <c r="J3437" i="21"/>
  <c r="I3934" i="21"/>
  <c r="J3934" i="21"/>
  <c r="I3935" i="21"/>
  <c r="J3935" i="21"/>
  <c r="I3936" i="21"/>
  <c r="J3936" i="21"/>
  <c r="I3937" i="21"/>
  <c r="J3937" i="21"/>
  <c r="I3938" i="21"/>
  <c r="J3938" i="21"/>
  <c r="I3939" i="21"/>
  <c r="J3939" i="21"/>
  <c r="I3566" i="21"/>
  <c r="J3566" i="21"/>
  <c r="I3940" i="21"/>
  <c r="J3940" i="21"/>
  <c r="I3941" i="21"/>
  <c r="J3941" i="21"/>
  <c r="I3942" i="21"/>
  <c r="J3942" i="21"/>
  <c r="I3343" i="21"/>
  <c r="J3343" i="21"/>
  <c r="I3943" i="21"/>
  <c r="J3943" i="21"/>
  <c r="I3944" i="21"/>
  <c r="J3944" i="21"/>
  <c r="I3567" i="21"/>
  <c r="J3567" i="21"/>
  <c r="I3945" i="21"/>
  <c r="J3945" i="21"/>
  <c r="I3568" i="21"/>
  <c r="J3568" i="21"/>
  <c r="I3366" i="21"/>
  <c r="J3366" i="21"/>
  <c r="I3946" i="21"/>
  <c r="J3946" i="21"/>
  <c r="I3569" i="21"/>
  <c r="J3569" i="21"/>
  <c r="I3381" i="21"/>
  <c r="J3381" i="21"/>
  <c r="I3947" i="21"/>
  <c r="J3947" i="21"/>
  <c r="I3948" i="21"/>
  <c r="J3948" i="21"/>
  <c r="I3570" i="21"/>
  <c r="J3570" i="21"/>
  <c r="I3949" i="21"/>
  <c r="J3949" i="21"/>
  <c r="I3950" i="21"/>
  <c r="J3950" i="21"/>
  <c r="I3414" i="21"/>
  <c r="J3414" i="21"/>
  <c r="I3951" i="21"/>
  <c r="J3951" i="21"/>
  <c r="I3571" i="21"/>
  <c r="J3571" i="21"/>
  <c r="I3572" i="21"/>
  <c r="J3572" i="21"/>
  <c r="I3573" i="21"/>
  <c r="J3573" i="21"/>
  <c r="I3574" i="21"/>
  <c r="J3574" i="21"/>
  <c r="I3575" i="21"/>
  <c r="J3575" i="21"/>
  <c r="I3576" i="21"/>
  <c r="J3576" i="21"/>
  <c r="I3577" i="21"/>
  <c r="J3577" i="21"/>
  <c r="I3578" i="21"/>
  <c r="J3578" i="21"/>
  <c r="I3579" i="21"/>
  <c r="J3579" i="21"/>
  <c r="I3580" i="21"/>
  <c r="J3580" i="21"/>
  <c r="I3952" i="21"/>
  <c r="J3952" i="21"/>
  <c r="I3581" i="21"/>
  <c r="J3581" i="21"/>
  <c r="I3953" i="21"/>
  <c r="J3953" i="21"/>
  <c r="I3954" i="21"/>
  <c r="J3954" i="21"/>
  <c r="I3582" i="21"/>
  <c r="J3582" i="21"/>
  <c r="I3955" i="21"/>
  <c r="J3955" i="21"/>
  <c r="I3583" i="21"/>
  <c r="J3583" i="21"/>
  <c r="I3584" i="21"/>
  <c r="J3584" i="21"/>
  <c r="I3956" i="21"/>
  <c r="J3956" i="21"/>
  <c r="I3957" i="21"/>
  <c r="J3957" i="21"/>
  <c r="I3585" i="21"/>
  <c r="J3585" i="21"/>
  <c r="I3586" i="21"/>
  <c r="J3586" i="21"/>
  <c r="I3958" i="21"/>
  <c r="J3958" i="21"/>
  <c r="I3587" i="21"/>
  <c r="J3587" i="21"/>
  <c r="I3588" i="21"/>
  <c r="J3588" i="21"/>
  <c r="I3438" i="21"/>
  <c r="J3438" i="21"/>
  <c r="I3959" i="21"/>
  <c r="J3959" i="21"/>
  <c r="I3960" i="21"/>
  <c r="J3960" i="21"/>
  <c r="I3961" i="21"/>
  <c r="J3961" i="21"/>
  <c r="I3962" i="21"/>
  <c r="J3962" i="21"/>
  <c r="I3963" i="21"/>
  <c r="J3963" i="21"/>
  <c r="I3964" i="21"/>
  <c r="J3964" i="21"/>
  <c r="I3965" i="21"/>
  <c r="J3965" i="21"/>
  <c r="I3966" i="21"/>
  <c r="J3966" i="21"/>
  <c r="I3967" i="21"/>
  <c r="J3967" i="21"/>
  <c r="I3968" i="21"/>
  <c r="J3968" i="21"/>
  <c r="I3969" i="21"/>
  <c r="J3969" i="21"/>
  <c r="I3970" i="21"/>
  <c r="J3970" i="21"/>
  <c r="I3971" i="21"/>
  <c r="J3971" i="21"/>
  <c r="I3972" i="21"/>
  <c r="J3972" i="21"/>
  <c r="I3973" i="21"/>
  <c r="J3973" i="21"/>
  <c r="I3974" i="21"/>
  <c r="J3974" i="21"/>
  <c r="I3415" i="21"/>
  <c r="J3415" i="21"/>
  <c r="I3975" i="21"/>
  <c r="J3975" i="21"/>
  <c r="I3976" i="21"/>
  <c r="J3976" i="21"/>
  <c r="I3977" i="21"/>
  <c r="J3977" i="21"/>
  <c r="I3978" i="21"/>
  <c r="J3978" i="21"/>
  <c r="I3979" i="21"/>
  <c r="J3979" i="21"/>
  <c r="I3980" i="21"/>
  <c r="J3980" i="21"/>
  <c r="I3981" i="21"/>
  <c r="J3981" i="21"/>
  <c r="I3982" i="21"/>
  <c r="J3982" i="21"/>
  <c r="I3589" i="21"/>
  <c r="J3589" i="21"/>
  <c r="I3983" i="21"/>
  <c r="J3983" i="21"/>
  <c r="I3590" i="21"/>
  <c r="J3590" i="21"/>
  <c r="I3591" i="21"/>
  <c r="J3591" i="21"/>
  <c r="I3984" i="21"/>
  <c r="J3984" i="21"/>
  <c r="I3985" i="21"/>
  <c r="J3985" i="21"/>
  <c r="I3986" i="21"/>
  <c r="J3986" i="21"/>
  <c r="I3987" i="21"/>
  <c r="J3987" i="21"/>
  <c r="I3988" i="21"/>
  <c r="J3988" i="21"/>
  <c r="I3989" i="21"/>
  <c r="J3989" i="21"/>
  <c r="I3990" i="21"/>
  <c r="J3990" i="21"/>
  <c r="I3592" i="21"/>
  <c r="J3592" i="21"/>
  <c r="I3991" i="21"/>
  <c r="J3991" i="21"/>
  <c r="I3593" i="21"/>
  <c r="J3593" i="21"/>
  <c r="I3992" i="21"/>
  <c r="J3992" i="21"/>
  <c r="I3993" i="21"/>
  <c r="J3993" i="21"/>
  <c r="I3994" i="21"/>
  <c r="J3994" i="21"/>
  <c r="I3594" i="21"/>
  <c r="J3594" i="21"/>
  <c r="I3595" i="21"/>
  <c r="J3595" i="21"/>
  <c r="I3995" i="21"/>
  <c r="J3995" i="21"/>
  <c r="I3596" i="21"/>
  <c r="J3596" i="21"/>
  <c r="I3996" i="21"/>
  <c r="J3996" i="21"/>
  <c r="I3597" i="21"/>
  <c r="J3597" i="21"/>
  <c r="I3997" i="21"/>
  <c r="J3997" i="21"/>
  <c r="I3998" i="21"/>
  <c r="J3998" i="21"/>
  <c r="I3999" i="21"/>
  <c r="J3999" i="21"/>
  <c r="I4000" i="21"/>
  <c r="J4000" i="21"/>
  <c r="I4001" i="21"/>
  <c r="J4001" i="21"/>
  <c r="I3598" i="21"/>
  <c r="J3598" i="21"/>
  <c r="I4002" i="21"/>
  <c r="J4002" i="21"/>
  <c r="I4003" i="21"/>
  <c r="J4003" i="21"/>
  <c r="I4004" i="21"/>
  <c r="J4004" i="21"/>
  <c r="I3599" i="21"/>
  <c r="J3599" i="21"/>
  <c r="I3416" i="21"/>
  <c r="J3416" i="21"/>
  <c r="I3600" i="21"/>
  <c r="J3600" i="21"/>
  <c r="I3601" i="21"/>
  <c r="J3601" i="21"/>
  <c r="I4005" i="21"/>
  <c r="J4005" i="21"/>
  <c r="I4006" i="21"/>
  <c r="J4006" i="21"/>
  <c r="I3602" i="21"/>
  <c r="J3602" i="21"/>
  <c r="I4007" i="21"/>
  <c r="J4007" i="21"/>
  <c r="I4008" i="21"/>
  <c r="J4008" i="21"/>
  <c r="I4009" i="21"/>
  <c r="J4009" i="21"/>
  <c r="I4010" i="21"/>
  <c r="J4010" i="21"/>
  <c r="I4011" i="21"/>
  <c r="J4011" i="21"/>
  <c r="I4012" i="21"/>
  <c r="J4012" i="21"/>
  <c r="I4013" i="21"/>
  <c r="J4013" i="21"/>
  <c r="I4014" i="21"/>
  <c r="J4014" i="21"/>
  <c r="I3382" i="21"/>
  <c r="J3382" i="21"/>
  <c r="I3603" i="21"/>
  <c r="J3603" i="21"/>
  <c r="I4015" i="21"/>
  <c r="J4015" i="21"/>
  <c r="I4016" i="21"/>
  <c r="J4016" i="21"/>
  <c r="I4017" i="21"/>
  <c r="J4017" i="21"/>
  <c r="I4018" i="21"/>
  <c r="J4018" i="21"/>
  <c r="I4019" i="21"/>
  <c r="J4019" i="21"/>
  <c r="I4020" i="21"/>
  <c r="J4020" i="21"/>
  <c r="I4021" i="21"/>
  <c r="J4021" i="21"/>
  <c r="I4022" i="21"/>
  <c r="J4022" i="21"/>
  <c r="I4023" i="21"/>
  <c r="J4023" i="21"/>
  <c r="I3417" i="21"/>
  <c r="J3417" i="21"/>
  <c r="I3604" i="21"/>
  <c r="J3604" i="21"/>
  <c r="I3383" i="21"/>
  <c r="J3383" i="21"/>
  <c r="I4024" i="21"/>
  <c r="J4024" i="21"/>
  <c r="I3605" i="21"/>
  <c r="J3605" i="21"/>
  <c r="I4025" i="21"/>
  <c r="J4025" i="21"/>
  <c r="I3606" i="21"/>
  <c r="J3606" i="21"/>
  <c r="I3607" i="21"/>
  <c r="J3607" i="21"/>
  <c r="I3608" i="21"/>
  <c r="J3608" i="21"/>
  <c r="I3358" i="21"/>
  <c r="J3358" i="21"/>
  <c r="I3609" i="21"/>
  <c r="J3609" i="21"/>
  <c r="I4026" i="21"/>
  <c r="J4026" i="21"/>
  <c r="I3610" i="21"/>
  <c r="J3610" i="21"/>
  <c r="I3611" i="21"/>
  <c r="J3611" i="21"/>
  <c r="I3359" i="21"/>
  <c r="J3359" i="21"/>
  <c r="I3612" i="21"/>
  <c r="J3612" i="21"/>
  <c r="I4027" i="21"/>
  <c r="J4027" i="21"/>
  <c r="I4028" i="21"/>
  <c r="J4028" i="21"/>
  <c r="I4029" i="21"/>
  <c r="J4029" i="21"/>
  <c r="I3613" i="21"/>
  <c r="J3613" i="21"/>
  <c r="I3614" i="21"/>
  <c r="J3614" i="21"/>
  <c r="I3615" i="21"/>
  <c r="J3615" i="21"/>
  <c r="I3616" i="21"/>
  <c r="J3616" i="21"/>
  <c r="I3617" i="21"/>
  <c r="J3617" i="21"/>
  <c r="I4030" i="21"/>
  <c r="J4030" i="21"/>
  <c r="I4031" i="21"/>
  <c r="J4031" i="21"/>
  <c r="I4032" i="21"/>
  <c r="J4032" i="21"/>
  <c r="I3618" i="21"/>
  <c r="J3618" i="21"/>
  <c r="I3619" i="21"/>
  <c r="J3619" i="21"/>
  <c r="I4033" i="21"/>
  <c r="J4033" i="21"/>
  <c r="I3620" i="21"/>
  <c r="J3620" i="21"/>
  <c r="I3621" i="21"/>
  <c r="J3621" i="21"/>
  <c r="I3622" i="21"/>
  <c r="J3622" i="21"/>
  <c r="I3623" i="21"/>
  <c r="J3623" i="21"/>
  <c r="I3624" i="21"/>
  <c r="J3624" i="21"/>
  <c r="I4034" i="21"/>
  <c r="J4034" i="21"/>
  <c r="I4035" i="21"/>
  <c r="J4035" i="21"/>
  <c r="I3625" i="21"/>
  <c r="J3625" i="21"/>
  <c r="I4036" i="21"/>
  <c r="J4036" i="21"/>
  <c r="I3626" i="21"/>
  <c r="J3626" i="21"/>
  <c r="I3401" i="21"/>
  <c r="J3401" i="21"/>
  <c r="I4037" i="21"/>
  <c r="J4037" i="21"/>
  <c r="I3360" i="21"/>
  <c r="J3360" i="21"/>
  <c r="I4038" i="21"/>
  <c r="J4038" i="21"/>
  <c r="I4039" i="21"/>
  <c r="J4039" i="21"/>
  <c r="I3402" i="21"/>
  <c r="J3402" i="21"/>
  <c r="I4040" i="21"/>
  <c r="J4040" i="21"/>
  <c r="I3344" i="21"/>
  <c r="J3344" i="21"/>
  <c r="I3627" i="21"/>
  <c r="J3627" i="21"/>
  <c r="I3628" i="21"/>
  <c r="J3628" i="21"/>
  <c r="I3629" i="21"/>
  <c r="J3629" i="21"/>
  <c r="I4041" i="21"/>
  <c r="J4041" i="21"/>
  <c r="I3630" i="21"/>
  <c r="J3630" i="21"/>
  <c r="I4042" i="21"/>
  <c r="J4042" i="21"/>
  <c r="I3631" i="21"/>
  <c r="J3631" i="21"/>
  <c r="I3418" i="21"/>
  <c r="J3418" i="21"/>
  <c r="I4043" i="21"/>
  <c r="J4043" i="21"/>
  <c r="I4044" i="21"/>
  <c r="J4044" i="21"/>
  <c r="I3403" i="21"/>
  <c r="J3403" i="21"/>
  <c r="I4045" i="21"/>
  <c r="J4045" i="21"/>
  <c r="I3419" i="21"/>
  <c r="J3419" i="21"/>
  <c r="I4046" i="21"/>
  <c r="J4046" i="21"/>
  <c r="I3632" i="21"/>
  <c r="J3632" i="21"/>
  <c r="I4047" i="21"/>
  <c r="J4047" i="21"/>
  <c r="I4048" i="21"/>
  <c r="J4048" i="21"/>
  <c r="I3439" i="21"/>
  <c r="J3439" i="21"/>
  <c r="I3633" i="21"/>
  <c r="J3633" i="21"/>
  <c r="I3634" i="21"/>
  <c r="J3634" i="21"/>
  <c r="I4049" i="21"/>
  <c r="J4049" i="21"/>
  <c r="I4050" i="21"/>
  <c r="J4050" i="21"/>
  <c r="I4051" i="21"/>
  <c r="J4051" i="21"/>
  <c r="I3635" i="21"/>
  <c r="J3635" i="21"/>
  <c r="I4052" i="21"/>
  <c r="J4052" i="21"/>
  <c r="I4053" i="21"/>
  <c r="J4053" i="21"/>
  <c r="I4054" i="21"/>
  <c r="J4054" i="21"/>
  <c r="I3384" i="21"/>
  <c r="J3384" i="21"/>
  <c r="I4055" i="21"/>
  <c r="J4055" i="21"/>
  <c r="I3636" i="21"/>
  <c r="J3636" i="21"/>
  <c r="I3637" i="21"/>
  <c r="J3637" i="21"/>
  <c r="I3638" i="21"/>
  <c r="J3638" i="21"/>
  <c r="I4056" i="21"/>
  <c r="J4056" i="21"/>
  <c r="I3639" i="21"/>
  <c r="J3639" i="21"/>
  <c r="I4057" i="21"/>
  <c r="J4057" i="21"/>
  <c r="I4058" i="21"/>
  <c r="J4058" i="21"/>
  <c r="I3404" i="21"/>
  <c r="J3404" i="21"/>
  <c r="I4059" i="21"/>
  <c r="J4059" i="21"/>
  <c r="I4060" i="21"/>
  <c r="J4060" i="21"/>
  <c r="I3405" i="21"/>
  <c r="J3405" i="21"/>
  <c r="I4061" i="21"/>
  <c r="J4061" i="21"/>
  <c r="I3640" i="21"/>
  <c r="J3640" i="21"/>
  <c r="I4062" i="21"/>
  <c r="J4062" i="21"/>
  <c r="I3641" i="21"/>
  <c r="J3641" i="21"/>
  <c r="I3642" i="21"/>
  <c r="J3642" i="21"/>
  <c r="I4063" i="21"/>
  <c r="J4063" i="21"/>
  <c r="I3643" i="21"/>
  <c r="J3643" i="21"/>
  <c r="I4064" i="21"/>
  <c r="J4064" i="21"/>
  <c r="I4065" i="21"/>
  <c r="J4065" i="21"/>
  <c r="I4066" i="21"/>
  <c r="J4066" i="21"/>
  <c r="I4067" i="21"/>
  <c r="J4067" i="21"/>
  <c r="I4068" i="21"/>
  <c r="J4068" i="21"/>
  <c r="I4069" i="21"/>
  <c r="J4069" i="21"/>
  <c r="I4070" i="21"/>
  <c r="J4070" i="21"/>
  <c r="I4071" i="21"/>
  <c r="J4071" i="21"/>
  <c r="I4072" i="21"/>
  <c r="J4072" i="21"/>
  <c r="I3644" i="21"/>
  <c r="J3644" i="21"/>
  <c r="I3645" i="21"/>
  <c r="J3645" i="21"/>
  <c r="I3646" i="21"/>
  <c r="J3646" i="21"/>
  <c r="I4073" i="21"/>
  <c r="J4073" i="21"/>
  <c r="I4074" i="21"/>
  <c r="J4074" i="21"/>
  <c r="I3647" i="21"/>
  <c r="J3647" i="21"/>
  <c r="I4075" i="21"/>
  <c r="J4075" i="21"/>
  <c r="I4076" i="21"/>
  <c r="J4076" i="21"/>
  <c r="I3345" i="21"/>
  <c r="J3345" i="21"/>
  <c r="I3406" i="21"/>
  <c r="J3406" i="21"/>
  <c r="I3346" i="21"/>
  <c r="J3346" i="21"/>
  <c r="I3648" i="21"/>
  <c r="J3648" i="21"/>
  <c r="I3407" i="21"/>
  <c r="J3407" i="21"/>
  <c r="I3649" i="21"/>
  <c r="J3649" i="21"/>
  <c r="I3650" i="21"/>
  <c r="J3650" i="21"/>
  <c r="I3651" i="21"/>
  <c r="J3651" i="21"/>
  <c r="I4077" i="21"/>
  <c r="J4077" i="21"/>
  <c r="I3652" i="21"/>
  <c r="J3652" i="21"/>
  <c r="I3653" i="21"/>
  <c r="J3653" i="21"/>
  <c r="I3654" i="21"/>
  <c r="J3654" i="21"/>
  <c r="I3655" i="21"/>
  <c r="J3655" i="21"/>
  <c r="I3656" i="21"/>
  <c r="J3656" i="21"/>
  <c r="I3657" i="21"/>
  <c r="J3657" i="21"/>
  <c r="I4078" i="21"/>
  <c r="J4078" i="21"/>
  <c r="I4079" i="21"/>
  <c r="J4079" i="21"/>
  <c r="I3658" i="21"/>
  <c r="J3658" i="21"/>
  <c r="I3659" i="21"/>
  <c r="J3659" i="21"/>
  <c r="I4080" i="21"/>
  <c r="J4080" i="21"/>
  <c r="I4081" i="21"/>
  <c r="J4081" i="21"/>
  <c r="I4082" i="21"/>
  <c r="J4082" i="21"/>
  <c r="I3660" i="21"/>
  <c r="J3660" i="21"/>
  <c r="I4083" i="21"/>
  <c r="J4083" i="21"/>
  <c r="I3661" i="21"/>
  <c r="J3661" i="21"/>
  <c r="I4084" i="21"/>
  <c r="J4084" i="21"/>
  <c r="I3662" i="21"/>
  <c r="J3662" i="21"/>
  <c r="I4085" i="21"/>
  <c r="J4085" i="21"/>
  <c r="I3663" i="21"/>
  <c r="J3663" i="21"/>
  <c r="I3664" i="21"/>
  <c r="J3664" i="21"/>
  <c r="I3665" i="21"/>
  <c r="J3665" i="21"/>
  <c r="I4086" i="21"/>
  <c r="J4086" i="21"/>
  <c r="I3666" i="21"/>
  <c r="J3666" i="21"/>
  <c r="I3420" i="21"/>
  <c r="J3420" i="21"/>
  <c r="I3440" i="21"/>
  <c r="J3440" i="21"/>
  <c r="I4087" i="21"/>
  <c r="J4087" i="21"/>
  <c r="I4088" i="21"/>
  <c r="J4088" i="21"/>
  <c r="I4089" i="21"/>
  <c r="J4089" i="21"/>
  <c r="I4090" i="21"/>
  <c r="J4090" i="21"/>
  <c r="I4091" i="21"/>
  <c r="J4091" i="21"/>
  <c r="I4092" i="21"/>
  <c r="J4092" i="21"/>
  <c r="I4093" i="21"/>
  <c r="J4093" i="21"/>
  <c r="I4094" i="21"/>
  <c r="J4094" i="21"/>
  <c r="I4095" i="21"/>
  <c r="J4095" i="21"/>
  <c r="I4096" i="21"/>
  <c r="J4096" i="21"/>
  <c r="I4097" i="21"/>
  <c r="J4097" i="21"/>
  <c r="I4098" i="21"/>
  <c r="J4098" i="21"/>
  <c r="I4099" i="21"/>
  <c r="J4099" i="21"/>
  <c r="I4100" i="21"/>
  <c r="J4100" i="21"/>
  <c r="I4101" i="21"/>
  <c r="J4101" i="21"/>
  <c r="I4102" i="21"/>
  <c r="J4102" i="21"/>
  <c r="I4103" i="21"/>
  <c r="J4103" i="21"/>
  <c r="I4104" i="21"/>
  <c r="J4104" i="21"/>
  <c r="I4105" i="21"/>
  <c r="J4105" i="21"/>
  <c r="I4106" i="21"/>
  <c r="J4106" i="21"/>
  <c r="I4107" i="21"/>
  <c r="J4107" i="21"/>
  <c r="I4108" i="21"/>
  <c r="J4108" i="21"/>
  <c r="I4109" i="21"/>
  <c r="J4109" i="21"/>
  <c r="I4110" i="21"/>
  <c r="J4110" i="21"/>
  <c r="I4111" i="21"/>
  <c r="J4111" i="21"/>
  <c r="I4112" i="21"/>
  <c r="J4112" i="21"/>
  <c r="I4113" i="21"/>
  <c r="J4113" i="21"/>
  <c r="I4114" i="21"/>
  <c r="J4114" i="21"/>
  <c r="I3667" i="21"/>
  <c r="J3667" i="21"/>
  <c r="I3421" i="21"/>
  <c r="J3421" i="21"/>
  <c r="I4115" i="21"/>
  <c r="J4115" i="21"/>
  <c r="I4116" i="21"/>
  <c r="J4116" i="21"/>
  <c r="I4117" i="21"/>
  <c r="J4117" i="21"/>
  <c r="I4118" i="21"/>
  <c r="J4118" i="21"/>
  <c r="I4119" i="21"/>
  <c r="J4119" i="21"/>
  <c r="I4120" i="21"/>
  <c r="J4120" i="21"/>
  <c r="I3668" i="21"/>
  <c r="J3668" i="21"/>
  <c r="I4121" i="21"/>
  <c r="J4121" i="21"/>
  <c r="I4122" i="21"/>
  <c r="J4122" i="21"/>
  <c r="I3669" i="21"/>
  <c r="J3669" i="21"/>
  <c r="I3670" i="21"/>
  <c r="J3670" i="21"/>
  <c r="I4123" i="21"/>
  <c r="J4123" i="21"/>
  <c r="I4124" i="21"/>
  <c r="J4124" i="21"/>
  <c r="I4125" i="21"/>
  <c r="J4125" i="21"/>
  <c r="I4126" i="21"/>
  <c r="J4126" i="21"/>
  <c r="I4127" i="21"/>
  <c r="J4127" i="21"/>
  <c r="I3347" i="21"/>
  <c r="J3347" i="21"/>
  <c r="I4128" i="21"/>
  <c r="J4128" i="21"/>
  <c r="I4129" i="21"/>
  <c r="J4129" i="21"/>
  <c r="I4130" i="21"/>
  <c r="J4130" i="21"/>
  <c r="I4131" i="21"/>
  <c r="J4131" i="21"/>
  <c r="I4132" i="21"/>
  <c r="J4132" i="21"/>
  <c r="I3671" i="21"/>
  <c r="J3671" i="21"/>
  <c r="I3441" i="21"/>
  <c r="J3441" i="21"/>
  <c r="I3385" i="21"/>
  <c r="J3385" i="21"/>
  <c r="I4133" i="21"/>
  <c r="J4133" i="21"/>
  <c r="I4134" i="21"/>
  <c r="J4134" i="21"/>
  <c r="I4135" i="21"/>
  <c r="J4135" i="21"/>
  <c r="I4136" i="21"/>
  <c r="J4136" i="21"/>
  <c r="I4137" i="21"/>
  <c r="J4137" i="21"/>
  <c r="I4138" i="21"/>
  <c r="J4138" i="21"/>
  <c r="I4139" i="21"/>
  <c r="J4139" i="21"/>
  <c r="I4140" i="21"/>
  <c r="J4140" i="21"/>
  <c r="I3672" i="21"/>
  <c r="J3672" i="21"/>
  <c r="I4141" i="21"/>
  <c r="J4141" i="21"/>
  <c r="I4142" i="21"/>
  <c r="J4142" i="21"/>
  <c r="I3422" i="21"/>
  <c r="J3422" i="21"/>
  <c r="I4143" i="21"/>
  <c r="J4143" i="21"/>
  <c r="I4144" i="21"/>
  <c r="J4144" i="21"/>
  <c r="I4145" i="21"/>
  <c r="J4145" i="21"/>
  <c r="I3673" i="21"/>
  <c r="J3673" i="21"/>
  <c r="I4146" i="21"/>
  <c r="J4146" i="21"/>
  <c r="I3674" i="21"/>
  <c r="J3674" i="21"/>
  <c r="I3675" i="21"/>
  <c r="J3675" i="21"/>
  <c r="I4147" i="21"/>
  <c r="J4147" i="21"/>
  <c r="I3442" i="21"/>
  <c r="J3442" i="21"/>
  <c r="I3676" i="21"/>
  <c r="J3676" i="21"/>
  <c r="I4148" i="21"/>
  <c r="J4148" i="21"/>
  <c r="I4149" i="21"/>
  <c r="J4149" i="21"/>
  <c r="I3677" i="21"/>
  <c r="J3677" i="21"/>
  <c r="I3678" i="21"/>
  <c r="J3678" i="21"/>
  <c r="I3423" i="21"/>
  <c r="J3423" i="21"/>
  <c r="I4150" i="21"/>
  <c r="J4150" i="21"/>
  <c r="I3679" i="21"/>
  <c r="J3679" i="21"/>
  <c r="I4151" i="21"/>
  <c r="J4151" i="21"/>
  <c r="I4152" i="21"/>
  <c r="J4152" i="21"/>
  <c r="I4153" i="21"/>
  <c r="J4153" i="21"/>
  <c r="I3443" i="21"/>
  <c r="J3443" i="21"/>
  <c r="I3680" i="21"/>
  <c r="J3680" i="21"/>
  <c r="I3681" i="21"/>
  <c r="J3681" i="21"/>
  <c r="I4154" i="21"/>
  <c r="J4154" i="21"/>
  <c r="I3682" i="21"/>
  <c r="J3682" i="21"/>
  <c r="I3683" i="21"/>
  <c r="J3683" i="21"/>
  <c r="I4155" i="21"/>
  <c r="J4155" i="21"/>
  <c r="I3386" i="21"/>
  <c r="J3386" i="21"/>
  <c r="I4156" i="21"/>
  <c r="J4156" i="21"/>
  <c r="I4157" i="21"/>
  <c r="J4157" i="21"/>
  <c r="I4158" i="21"/>
  <c r="J4158" i="21"/>
  <c r="I3684" i="21"/>
  <c r="J3684" i="21"/>
  <c r="I4159" i="21"/>
  <c r="J4159" i="21"/>
  <c r="I4160" i="21"/>
  <c r="J4160" i="21"/>
  <c r="I4161" i="21"/>
  <c r="J4161" i="21"/>
  <c r="I4162" i="21"/>
  <c r="J4162" i="21"/>
  <c r="I4163" i="21"/>
  <c r="J4163" i="21"/>
  <c r="I4164" i="21"/>
  <c r="J4164" i="21"/>
  <c r="I4165" i="21"/>
  <c r="J4165" i="21"/>
  <c r="I4166" i="21"/>
  <c r="J4166" i="21"/>
  <c r="I3685" i="21"/>
  <c r="J3685" i="21"/>
  <c r="I4167" i="21"/>
  <c r="J4167" i="21"/>
  <c r="I4168" i="21"/>
  <c r="J4168" i="21"/>
  <c r="I3686" i="21"/>
  <c r="J3686" i="21"/>
  <c r="I3424" i="21"/>
  <c r="J3424" i="21"/>
  <c r="I3687" i="21"/>
  <c r="J3687" i="21"/>
  <c r="I4169" i="21"/>
  <c r="J4169" i="21"/>
  <c r="I4170" i="21"/>
  <c r="J4170" i="21"/>
  <c r="I4171" i="21"/>
  <c r="J4171" i="21"/>
  <c r="I4172" i="21"/>
  <c r="J4172" i="21"/>
  <c r="I4173" i="21"/>
  <c r="J4173" i="21"/>
  <c r="I4174" i="21"/>
  <c r="J4174" i="21"/>
  <c r="I4175" i="21"/>
  <c r="J4175" i="21"/>
  <c r="I4176" i="21"/>
  <c r="J4176" i="21"/>
  <c r="I4177" i="21"/>
  <c r="J4177" i="21"/>
  <c r="I3688" i="21"/>
  <c r="J3688" i="21"/>
  <c r="I4178" i="21"/>
  <c r="J4178" i="21"/>
  <c r="I4179" i="21"/>
  <c r="J4179" i="21"/>
  <c r="I4180" i="21"/>
  <c r="J4180" i="21"/>
  <c r="I4181" i="21"/>
  <c r="J4181" i="21"/>
  <c r="I4182" i="21"/>
  <c r="J4182" i="21"/>
  <c r="I4183" i="21"/>
  <c r="J4183" i="21"/>
  <c r="I4184" i="21"/>
  <c r="J4184" i="21"/>
  <c r="I4185" i="21"/>
  <c r="J4185" i="21"/>
  <c r="I4186" i="21"/>
  <c r="J4186" i="21"/>
  <c r="I4187" i="21"/>
  <c r="J4187" i="21"/>
  <c r="I4188" i="21"/>
  <c r="J4188" i="21"/>
  <c r="I3689" i="21"/>
  <c r="J3689" i="21"/>
  <c r="I4189" i="21"/>
  <c r="J4189" i="21"/>
  <c r="I4190" i="21"/>
  <c r="J4190" i="21"/>
  <c r="I4191" i="21"/>
  <c r="J4191" i="21"/>
  <c r="I4192" i="21"/>
  <c r="J4192" i="21"/>
  <c r="I4193" i="21"/>
  <c r="J4193" i="21"/>
  <c r="I3425" i="21"/>
  <c r="J3425" i="21"/>
  <c r="I3690" i="21"/>
  <c r="J3690" i="21"/>
  <c r="I4194" i="21"/>
  <c r="J4194" i="21"/>
  <c r="I4195" i="21"/>
  <c r="J4195" i="21"/>
  <c r="I3691" i="21"/>
  <c r="J3691" i="21"/>
  <c r="I4196" i="21"/>
  <c r="J4196" i="21"/>
  <c r="I3692" i="21"/>
  <c r="J3692" i="21"/>
  <c r="I4197" i="21"/>
  <c r="J4197" i="21"/>
  <c r="I3693" i="21"/>
  <c r="J3693" i="21"/>
  <c r="I4198" i="21"/>
  <c r="J4198" i="21"/>
  <c r="I3694" i="21"/>
  <c r="J3694" i="21"/>
  <c r="I4199" i="21"/>
  <c r="J4199" i="21"/>
  <c r="I3695" i="21"/>
  <c r="J3695" i="21"/>
  <c r="I4200" i="21"/>
  <c r="J4200" i="21"/>
  <c r="I4201" i="21"/>
  <c r="J4201" i="21"/>
  <c r="I3361" i="21"/>
  <c r="J3361" i="21"/>
  <c r="I4202" i="21"/>
  <c r="J4202" i="21"/>
  <c r="I4203" i="21"/>
  <c r="J4203" i="21"/>
  <c r="I4204" i="21"/>
  <c r="J4204" i="21"/>
  <c r="I4205" i="21"/>
  <c r="J4205" i="21"/>
  <c r="I4206" i="21"/>
  <c r="J4206" i="21"/>
  <c r="I4207" i="21"/>
  <c r="J4207" i="21"/>
  <c r="I4208" i="21"/>
  <c r="J4208" i="21"/>
  <c r="I3696" i="21"/>
  <c r="J3696" i="21"/>
  <c r="I3697" i="21"/>
  <c r="J3697" i="21"/>
  <c r="I3698" i="21"/>
  <c r="J3698" i="21"/>
  <c r="I4209" i="21"/>
  <c r="J4209" i="21"/>
  <c r="I3444" i="21"/>
  <c r="J3444" i="21"/>
  <c r="I3699" i="21"/>
  <c r="J3699" i="21"/>
  <c r="I4210" i="21"/>
  <c r="J4210" i="21"/>
  <c r="I4211" i="21"/>
  <c r="J4211" i="21"/>
  <c r="I4212" i="21"/>
  <c r="J4212" i="21"/>
  <c r="I3700" i="21"/>
  <c r="J3700" i="21"/>
  <c r="I4213" i="21"/>
  <c r="J4213" i="21"/>
  <c r="I4214" i="21"/>
  <c r="J4214" i="21"/>
  <c r="I4215" i="21"/>
  <c r="J4215" i="21"/>
  <c r="I4216" i="21"/>
  <c r="J4216" i="21"/>
  <c r="I4217" i="21"/>
  <c r="J4217" i="21"/>
  <c r="I4218" i="21"/>
  <c r="J4218" i="21"/>
  <c r="I3701" i="21"/>
  <c r="J3701" i="21"/>
  <c r="I4219" i="21"/>
  <c r="J4219" i="21"/>
  <c r="I3702" i="21"/>
  <c r="J3702" i="21"/>
  <c r="I4220" i="21"/>
  <c r="J4220" i="21"/>
  <c r="I4221" i="21"/>
  <c r="J4221" i="21"/>
  <c r="I4222" i="21"/>
  <c r="J4222" i="21"/>
  <c r="I3703" i="21"/>
  <c r="J3703" i="21"/>
  <c r="I4223" i="21"/>
  <c r="J4223" i="21"/>
  <c r="I3704" i="21"/>
  <c r="J3704" i="21"/>
  <c r="I4224" i="21"/>
  <c r="J4224" i="21"/>
  <c r="I4225" i="21"/>
  <c r="J4225" i="21"/>
  <c r="I4226" i="21"/>
  <c r="J4226" i="21"/>
  <c r="I3705" i="21"/>
  <c r="J3705" i="21"/>
  <c r="I3706" i="21"/>
  <c r="J3706" i="21"/>
  <c r="I3707" i="21"/>
  <c r="J3707" i="21"/>
  <c r="I4227" i="21"/>
  <c r="J4227" i="21"/>
  <c r="I3708" i="21"/>
  <c r="J3708" i="21"/>
  <c r="I3709" i="21"/>
  <c r="J3709" i="21"/>
  <c r="I4228" i="21"/>
  <c r="J4228" i="21"/>
  <c r="I4229" i="21"/>
  <c r="J4229" i="21"/>
  <c r="I4230" i="21"/>
  <c r="J4230" i="21"/>
  <c r="I4231" i="21"/>
  <c r="J4231" i="21"/>
  <c r="I4232" i="21"/>
  <c r="J4232" i="21"/>
  <c r="I3445" i="21"/>
  <c r="J3445" i="21"/>
  <c r="I3710" i="21"/>
  <c r="J3710" i="21"/>
  <c r="I4233" i="21"/>
  <c r="J4233" i="21"/>
  <c r="I3390" i="21"/>
  <c r="J3390" i="21"/>
  <c r="I4234" i="21"/>
  <c r="J4234" i="21"/>
  <c r="I4235" i="21"/>
  <c r="J4235" i="21"/>
  <c r="I4236" i="21"/>
  <c r="J4236" i="21"/>
  <c r="I4237" i="21"/>
  <c r="J4237" i="21"/>
  <c r="I4238" i="21"/>
  <c r="J4238" i="21"/>
  <c r="I4239" i="21"/>
  <c r="J4239" i="21"/>
  <c r="I3711" i="21"/>
  <c r="J3711" i="21"/>
  <c r="I4240" i="21"/>
  <c r="J4240" i="21"/>
  <c r="I4241" i="21"/>
  <c r="J4241" i="21"/>
  <c r="I4242" i="21"/>
  <c r="J4242" i="21"/>
  <c r="I4243" i="21"/>
  <c r="J4243" i="21"/>
  <c r="I4244" i="21"/>
  <c r="J4244" i="21"/>
  <c r="I4245" i="21"/>
  <c r="J4245" i="21"/>
  <c r="I4246" i="21"/>
  <c r="J4246" i="21"/>
  <c r="I4247" i="21"/>
  <c r="J4247" i="21"/>
  <c r="I4248" i="21"/>
  <c r="J4248" i="21"/>
  <c r="I4249" i="21"/>
  <c r="J4249" i="21"/>
  <c r="I4250" i="21"/>
  <c r="J4250" i="21"/>
  <c r="I4251" i="21"/>
  <c r="J4251" i="21"/>
  <c r="I4252" i="21"/>
  <c r="J4252" i="21"/>
  <c r="I3332" i="21"/>
  <c r="J3332" i="21"/>
  <c r="I4253" i="21"/>
  <c r="J4253" i="21"/>
  <c r="I4254" i="21"/>
  <c r="J4254" i="21"/>
  <c r="I3446" i="21"/>
  <c r="J3446" i="21"/>
  <c r="I3712" i="21"/>
  <c r="J3712" i="21"/>
  <c r="I4255" i="21"/>
  <c r="J4255" i="21"/>
  <c r="I3713" i="21"/>
  <c r="J3713" i="21"/>
  <c r="I3714" i="21"/>
  <c r="J3714" i="21"/>
  <c r="I4256" i="21"/>
  <c r="J4256" i="21"/>
  <c r="I4257" i="21"/>
  <c r="J4257" i="21"/>
  <c r="I3362" i="21"/>
  <c r="J3362" i="21"/>
  <c r="I4258" i="21"/>
  <c r="J4258" i="21"/>
  <c r="I3387" i="21"/>
  <c r="J3387" i="21"/>
  <c r="I4259" i="21"/>
  <c r="J4259" i="21"/>
  <c r="I4260" i="21"/>
  <c r="J4260" i="21"/>
  <c r="I4261" i="21"/>
  <c r="J4261" i="21"/>
  <c r="I4262" i="21"/>
  <c r="J4262" i="21"/>
  <c r="I4263" i="21"/>
  <c r="J4263" i="21"/>
  <c r="I3333" i="21"/>
  <c r="J3333" i="21"/>
  <c r="I3426" i="21"/>
  <c r="J3426" i="21"/>
  <c r="I3715" i="21"/>
  <c r="J3715" i="21"/>
  <c r="I3716" i="21"/>
  <c r="J3716" i="21"/>
  <c r="I3717" i="21"/>
  <c r="J3717" i="21"/>
  <c r="I3718" i="21"/>
  <c r="J3718" i="21"/>
  <c r="I3719" i="21"/>
  <c r="J3719" i="21"/>
  <c r="I4264" i="21"/>
  <c r="J4264" i="21"/>
  <c r="I3363" i="21"/>
  <c r="J3363" i="21"/>
  <c r="I3720" i="21"/>
  <c r="J3720" i="21"/>
  <c r="I4265" i="21"/>
  <c r="J4265" i="21"/>
  <c r="I3721" i="21"/>
  <c r="J3721" i="21"/>
  <c r="I4266" i="21"/>
  <c r="J4266" i="21"/>
  <c r="I3427" i="21"/>
  <c r="J3427" i="21"/>
  <c r="I3722" i="21"/>
  <c r="J3722" i="21"/>
  <c r="I4267" i="21"/>
  <c r="J4267" i="21"/>
  <c r="I3723" i="21"/>
  <c r="J3723" i="21"/>
  <c r="I3447" i="21"/>
  <c r="J3447" i="21"/>
  <c r="I3724" i="21"/>
  <c r="J3724" i="21"/>
  <c r="I3725" i="21"/>
  <c r="J3725" i="21"/>
  <c r="I3448" i="21"/>
  <c r="J3448" i="21"/>
  <c r="I3726" i="21"/>
  <c r="J3726" i="21"/>
  <c r="I4268" i="21"/>
  <c r="J4268" i="21"/>
  <c r="I4269" i="21"/>
  <c r="J4269" i="21"/>
  <c r="I3727" i="21"/>
  <c r="J3727" i="21"/>
  <c r="I3728" i="21"/>
  <c r="J3728" i="21"/>
  <c r="I3729" i="21"/>
  <c r="J3729" i="21"/>
  <c r="I3391" i="21"/>
  <c r="J3391" i="21"/>
  <c r="I4270" i="21"/>
  <c r="J4270" i="21"/>
  <c r="I4271" i="21"/>
  <c r="J4271" i="21"/>
  <c r="I4272" i="21"/>
  <c r="J4272" i="21"/>
  <c r="I3730" i="21"/>
  <c r="J3730" i="21"/>
  <c r="I3731" i="21"/>
  <c r="J3731" i="21"/>
  <c r="I3449" i="21"/>
  <c r="J3449" i="21"/>
  <c r="I4273" i="21"/>
  <c r="J4273" i="21"/>
  <c r="I4274" i="21"/>
  <c r="J4274" i="21"/>
  <c r="I4275" i="21"/>
  <c r="J4275" i="21"/>
  <c r="I4276" i="21"/>
  <c r="J4276" i="21"/>
  <c r="I3732" i="21"/>
  <c r="J3732" i="21"/>
  <c r="I4277" i="21"/>
  <c r="J4277" i="21"/>
  <c r="I4278" i="21"/>
  <c r="J4278" i="21"/>
  <c r="I4279" i="21"/>
  <c r="J4279" i="21"/>
  <c r="I4280" i="21"/>
  <c r="J4280" i="21"/>
  <c r="I4281" i="21"/>
  <c r="J4281" i="21"/>
  <c r="I4282" i="21"/>
  <c r="J4282" i="21"/>
  <c r="I4283" i="21"/>
  <c r="J4283" i="21"/>
  <c r="I4284" i="21"/>
  <c r="J4284" i="21"/>
  <c r="I4285" i="21"/>
  <c r="J4285" i="21"/>
  <c r="I4286" i="21"/>
  <c r="J4286" i="21"/>
  <c r="I4287" i="21"/>
  <c r="J4287" i="21"/>
  <c r="I4288" i="21"/>
  <c r="J4288" i="21"/>
  <c r="I4289" i="21"/>
  <c r="J4289" i="21"/>
  <c r="I4290" i="21"/>
  <c r="J4290" i="21"/>
  <c r="I4291" i="21"/>
  <c r="J4291" i="21"/>
  <c r="I4292" i="21"/>
  <c r="J4292" i="21"/>
  <c r="I4293" i="21"/>
  <c r="J4293" i="21"/>
  <c r="I4294" i="21"/>
  <c r="J4294" i="21"/>
  <c r="I4295" i="21"/>
  <c r="J4295" i="21"/>
  <c r="I4296" i="21"/>
  <c r="J4296" i="21"/>
  <c r="I3329" i="21"/>
  <c r="J3329" i="21"/>
  <c r="I4297" i="21"/>
  <c r="J4297" i="21"/>
  <c r="I4298" i="21"/>
  <c r="J4298" i="21"/>
  <c r="I3408" i="21"/>
  <c r="J3408" i="21"/>
  <c r="I4299" i="21"/>
  <c r="J4299" i="21"/>
  <c r="I4300" i="21"/>
  <c r="J4300" i="21"/>
  <c r="I4301" i="21"/>
  <c r="J4301" i="21"/>
  <c r="I4302" i="21"/>
  <c r="J4302" i="21"/>
  <c r="I3733" i="21"/>
  <c r="J3733" i="21"/>
  <c r="I4303" i="21"/>
  <c r="J4303" i="21"/>
  <c r="I4304" i="21"/>
  <c r="J4304" i="21"/>
  <c r="I4305" i="21"/>
  <c r="J4305" i="21"/>
  <c r="I4306" i="21"/>
  <c r="J4306" i="21"/>
  <c r="I4307" i="21"/>
  <c r="J4307" i="21"/>
  <c r="I4308" i="21"/>
  <c r="J4308" i="21"/>
  <c r="I3734" i="21"/>
  <c r="J3734" i="21"/>
  <c r="I4309" i="21"/>
  <c r="J4309" i="21"/>
  <c r="I4310" i="21"/>
  <c r="J4310" i="21"/>
  <c r="I3735" i="21"/>
  <c r="J3735" i="21"/>
  <c r="I4311" i="21"/>
  <c r="J4311" i="21"/>
  <c r="I4312" i="21"/>
  <c r="J4312" i="21"/>
  <c r="I4313" i="21"/>
  <c r="J4313" i="21"/>
  <c r="I4314" i="21"/>
  <c r="J4314" i="21"/>
  <c r="I4315" i="21"/>
  <c r="J4315" i="21"/>
  <c r="I4316" i="21"/>
  <c r="J4316" i="21"/>
  <c r="I3736" i="21"/>
  <c r="J3736" i="21"/>
  <c r="I4317" i="21"/>
  <c r="J4317" i="21"/>
  <c r="I3737" i="21"/>
  <c r="J3737" i="21"/>
  <c r="I3409" i="21"/>
  <c r="J3409" i="21"/>
  <c r="I4318" i="21"/>
  <c r="J4318" i="21"/>
  <c r="I4319" i="21"/>
  <c r="J4319" i="21"/>
  <c r="I4320" i="21"/>
  <c r="J4320" i="21"/>
  <c r="I4321" i="21"/>
  <c r="J4321" i="21"/>
  <c r="I4322" i="21"/>
  <c r="J4322" i="21"/>
  <c r="I4323" i="21"/>
  <c r="J4323" i="21"/>
  <c r="I4324" i="21"/>
  <c r="J4324" i="21"/>
  <c r="I4325" i="21"/>
  <c r="J4325" i="21"/>
  <c r="I3738" i="21"/>
  <c r="J3738" i="21"/>
  <c r="I4326" i="21"/>
  <c r="J4326" i="21"/>
  <c r="I4327" i="21"/>
  <c r="J4327" i="21"/>
  <c r="I4328" i="21"/>
  <c r="J4328" i="21"/>
  <c r="I4329" i="21"/>
  <c r="J4329" i="21"/>
  <c r="I3367" i="21"/>
  <c r="J3367" i="21"/>
  <c r="I4330" i="21"/>
  <c r="J4330" i="21"/>
  <c r="I4331" i="21"/>
  <c r="J4331" i="21"/>
  <c r="I3348" i="21"/>
  <c r="J3348" i="21"/>
  <c r="I4332" i="21"/>
  <c r="J4332" i="21"/>
  <c r="I4333" i="21"/>
  <c r="J4333" i="21"/>
  <c r="I4334" i="21"/>
  <c r="J4334" i="21"/>
  <c r="I4335" i="21"/>
  <c r="J4335" i="21"/>
  <c r="I3739" i="21"/>
  <c r="J3739" i="21"/>
  <c r="I4336" i="21"/>
  <c r="J4336" i="21"/>
  <c r="I4337" i="21"/>
  <c r="J4337" i="21"/>
  <c r="I3740" i="21"/>
  <c r="J3740" i="21"/>
  <c r="I4338" i="21"/>
  <c r="J4338" i="21"/>
  <c r="I3428" i="21"/>
  <c r="J3428" i="21"/>
  <c r="I3741" i="21"/>
  <c r="J3741" i="21"/>
  <c r="I4339" i="21"/>
  <c r="J4339" i="21"/>
  <c r="I4340" i="21"/>
  <c r="J4340" i="21"/>
  <c r="I3742" i="21"/>
  <c r="J3742" i="21"/>
  <c r="I3743" i="21"/>
  <c r="J3743" i="21"/>
  <c r="I3744" i="21"/>
  <c r="J3744" i="21"/>
  <c r="I3745" i="21"/>
  <c r="J3745" i="21"/>
  <c r="I3746" i="21"/>
  <c r="J3746" i="21"/>
  <c r="I4341" i="21"/>
  <c r="J4341" i="21"/>
  <c r="I4342" i="21"/>
  <c r="J4342" i="21"/>
  <c r="I3747" i="21"/>
  <c r="J3747" i="21"/>
  <c r="I4343" i="21"/>
  <c r="J4343" i="21"/>
  <c r="I3748" i="21"/>
  <c r="J3748" i="21"/>
  <c r="I3388" i="21"/>
  <c r="J3388" i="21"/>
  <c r="I3749" i="21"/>
  <c r="J3749" i="21"/>
  <c r="I3750" i="21"/>
  <c r="J3750" i="21"/>
  <c r="I4344" i="21"/>
  <c r="J4344" i="21"/>
  <c r="I3751" i="21"/>
  <c r="J3751" i="21"/>
  <c r="I3752" i="21"/>
  <c r="J3752" i="21"/>
  <c r="I4345" i="21"/>
  <c r="J4345" i="21"/>
  <c r="I3753" i="21"/>
  <c r="J3753" i="21"/>
  <c r="I3754" i="21"/>
  <c r="J3754" i="21"/>
  <c r="I4346" i="21"/>
  <c r="J4346" i="21"/>
  <c r="I3755" i="21"/>
  <c r="J3755" i="21"/>
  <c r="I4347" i="21"/>
  <c r="J4347" i="21"/>
  <c r="I3429" i="21"/>
  <c r="J3429" i="21"/>
  <c r="I4348" i="21"/>
  <c r="J4348" i="21"/>
  <c r="I4349" i="21"/>
  <c r="J4349" i="21"/>
  <c r="I4350" i="21"/>
  <c r="J4350" i="21"/>
  <c r="I4351" i="21"/>
  <c r="J4351" i="21"/>
  <c r="I4352" i="21"/>
  <c r="J4352" i="21"/>
  <c r="I4353" i="21"/>
  <c r="J4353" i="21"/>
  <c r="I4354" i="21"/>
  <c r="J4354" i="21"/>
  <c r="I4355" i="21"/>
  <c r="J4355" i="21"/>
  <c r="I4356" i="21"/>
  <c r="J4356" i="21"/>
  <c r="I3756" i="21"/>
  <c r="J3756" i="21"/>
  <c r="I4357" i="21"/>
  <c r="J4357" i="21"/>
  <c r="I4358" i="21"/>
  <c r="J4358" i="21"/>
  <c r="I4359" i="21"/>
  <c r="J4359" i="21"/>
  <c r="I4360" i="21"/>
  <c r="J4360" i="21"/>
  <c r="I3349" i="21"/>
  <c r="J3349" i="21"/>
  <c r="I4361" i="21"/>
  <c r="J4361" i="21"/>
  <c r="I3757" i="21"/>
  <c r="J3757" i="21"/>
  <c r="I3758" i="21"/>
  <c r="J3758" i="21"/>
  <c r="I3759" i="21"/>
  <c r="J3759" i="21"/>
  <c r="I4362" i="21"/>
  <c r="J4362" i="21"/>
  <c r="I3760" i="21"/>
  <c r="J3760" i="21"/>
  <c r="I3761" i="21"/>
  <c r="J3761" i="21"/>
  <c r="I3762" i="21"/>
  <c r="J3762" i="21"/>
  <c r="I3763" i="21"/>
  <c r="J3763" i="21"/>
  <c r="I3764" i="21"/>
  <c r="J3764" i="21"/>
  <c r="I3350" i="21"/>
  <c r="J3350" i="21"/>
  <c r="I4363" i="21"/>
  <c r="J4363" i="21"/>
  <c r="I4364" i="21"/>
  <c r="J4364" i="21"/>
  <c r="I4365" i="21"/>
  <c r="J4365" i="21"/>
  <c r="I3765" i="21"/>
  <c r="J3765" i="21"/>
  <c r="I4366" i="21"/>
  <c r="J4366" i="21"/>
  <c r="I4367" i="21"/>
  <c r="J4367" i="21"/>
  <c r="I4368" i="21"/>
  <c r="J4368" i="21"/>
  <c r="I3766" i="21"/>
  <c r="J3766" i="21"/>
  <c r="I4369" i="21"/>
  <c r="J4369" i="21"/>
  <c r="I4370" i="21"/>
  <c r="J4370" i="21"/>
  <c r="I4371" i="21"/>
  <c r="J4371" i="21"/>
  <c r="I3767" i="21"/>
  <c r="J3767" i="21"/>
  <c r="I4372" i="21"/>
  <c r="J4372" i="21"/>
  <c r="I4373" i="21"/>
  <c r="J4373" i="21"/>
  <c r="I4374" i="21"/>
  <c r="J4374" i="21"/>
  <c r="I4375" i="21"/>
  <c r="J4375" i="21"/>
  <c r="I4376" i="21"/>
  <c r="J4376" i="21"/>
  <c r="I3768" i="21"/>
  <c r="J3768" i="21"/>
  <c r="I4377" i="21"/>
  <c r="J4377" i="21"/>
  <c r="I4378" i="21"/>
  <c r="J4378" i="21"/>
  <c r="I4433" i="21"/>
  <c r="J4433" i="21"/>
  <c r="I3769" i="21"/>
  <c r="J3769" i="21"/>
  <c r="I3770" i="21"/>
  <c r="J3770" i="21"/>
  <c r="I3771" i="21"/>
  <c r="J3771" i="21"/>
  <c r="I3772" i="21"/>
  <c r="J3772" i="21"/>
  <c r="I4379" i="21"/>
  <c r="J4379" i="21"/>
  <c r="I3430" i="21"/>
  <c r="J3430" i="21"/>
  <c r="I3450" i="21"/>
  <c r="J3450" i="21"/>
  <c r="I4380" i="21"/>
  <c r="J4380" i="21"/>
  <c r="I3773" i="21"/>
  <c r="J3773" i="21"/>
  <c r="I4381" i="21"/>
  <c r="J4381" i="21"/>
  <c r="I3330" i="21"/>
  <c r="J3330" i="21"/>
  <c r="I3451" i="21"/>
  <c r="J3451" i="21"/>
  <c r="I4382" i="21"/>
  <c r="J4382" i="21"/>
  <c r="I4383" i="21"/>
  <c r="J4383" i="21"/>
  <c r="I4384" i="21"/>
  <c r="J4384" i="21"/>
  <c r="I3774" i="21"/>
  <c r="J3774" i="21"/>
  <c r="I4385" i="21"/>
  <c r="J4385" i="21"/>
  <c r="I3775" i="21"/>
  <c r="J3775" i="21"/>
  <c r="I3776" i="21"/>
  <c r="J3776" i="21"/>
  <c r="I3777" i="21"/>
  <c r="J3777" i="21"/>
  <c r="I3410" i="21"/>
  <c r="J3410" i="21"/>
  <c r="I4386" i="21"/>
  <c r="J4386" i="21"/>
  <c r="I3778" i="21"/>
  <c r="J3778" i="21"/>
  <c r="I4387" i="21"/>
  <c r="J4387" i="21"/>
  <c r="I3779" i="21"/>
  <c r="J3779" i="21"/>
  <c r="I3411" i="21"/>
  <c r="J3411" i="21"/>
  <c r="I3780" i="21"/>
  <c r="J3780" i="21"/>
  <c r="I3781" i="21"/>
  <c r="J3781" i="21"/>
  <c r="I4388" i="21"/>
  <c r="J4388" i="21"/>
  <c r="I3782" i="21"/>
  <c r="J3782" i="21"/>
  <c r="I3783" i="21"/>
  <c r="J3783" i="21"/>
  <c r="I3784" i="21"/>
  <c r="J3784" i="21"/>
  <c r="I3785" i="21"/>
  <c r="J3785" i="21"/>
  <c r="I3786" i="21"/>
  <c r="J3786" i="21"/>
  <c r="I3431" i="21"/>
  <c r="J3431" i="21"/>
  <c r="I3787" i="21"/>
  <c r="J3787" i="21"/>
  <c r="I4389" i="21"/>
  <c r="J4389" i="21"/>
  <c r="I3788" i="21"/>
  <c r="J3788" i="21"/>
  <c r="I4390" i="21"/>
  <c r="J4390" i="21"/>
  <c r="I3412" i="21"/>
  <c r="J3412" i="21"/>
  <c r="I3789" i="21"/>
  <c r="J3789" i="21"/>
  <c r="I3452" i="21"/>
  <c r="J3452" i="21"/>
  <c r="I4391" i="21"/>
  <c r="J4391" i="21"/>
  <c r="I4392" i="21"/>
  <c r="J4392" i="21"/>
  <c r="I4393" i="21"/>
  <c r="J4393" i="21"/>
  <c r="I4394" i="21"/>
  <c r="J4394" i="21"/>
  <c r="I3790" i="21"/>
  <c r="J3790" i="21"/>
  <c r="I4395" i="21"/>
  <c r="J4395" i="21"/>
  <c r="I3453" i="21"/>
  <c r="J3453" i="21"/>
  <c r="I3791" i="21"/>
  <c r="J3791" i="21"/>
  <c r="I4396" i="21"/>
  <c r="J4396" i="21"/>
  <c r="I4397" i="21"/>
  <c r="J4397" i="21"/>
  <c r="I4398" i="21"/>
  <c r="J4398" i="21"/>
  <c r="I4399" i="21"/>
  <c r="J4399" i="21"/>
  <c r="I4400" i="21"/>
  <c r="J4400" i="21"/>
  <c r="I4401" i="21"/>
  <c r="J4401" i="21"/>
  <c r="I4402" i="21"/>
  <c r="J4402" i="21"/>
  <c r="I4403" i="21"/>
  <c r="J4403" i="21"/>
  <c r="I4404" i="21"/>
  <c r="J4404" i="21"/>
  <c r="I4405" i="21"/>
  <c r="J4405" i="21"/>
  <c r="I4406" i="21"/>
  <c r="J4406" i="21"/>
  <c r="I4407" i="21"/>
  <c r="J4407" i="21"/>
  <c r="I4408" i="21"/>
  <c r="J4408" i="21"/>
  <c r="I4409" i="21"/>
  <c r="J4409" i="21"/>
  <c r="I4410" i="21"/>
  <c r="J4410" i="21"/>
  <c r="I4411" i="21"/>
  <c r="J4411" i="21"/>
  <c r="I4412" i="21"/>
  <c r="J4412" i="21"/>
  <c r="I3454" i="21"/>
  <c r="J3454" i="21"/>
  <c r="I3792" i="21"/>
  <c r="J3792" i="21"/>
  <c r="I4413" i="21"/>
  <c r="J4413" i="21"/>
  <c r="I3793" i="21"/>
  <c r="J3793" i="21"/>
  <c r="I4414" i="21"/>
  <c r="J4414" i="21"/>
  <c r="I4415" i="21"/>
  <c r="J4415" i="21"/>
  <c r="I4416" i="21"/>
  <c r="J4416" i="21"/>
  <c r="I3794" i="21"/>
  <c r="J3794" i="21"/>
  <c r="I4417" i="21"/>
  <c r="J4417" i="21"/>
  <c r="I4418" i="21"/>
  <c r="J4418" i="21"/>
  <c r="I4419" i="21"/>
  <c r="J4419" i="21"/>
  <c r="I3795" i="21"/>
  <c r="J3795" i="21"/>
  <c r="I4420" i="21"/>
  <c r="J4420" i="21"/>
  <c r="I3796" i="21"/>
  <c r="J3796" i="21"/>
  <c r="I3455" i="21"/>
  <c r="J3455" i="21"/>
  <c r="I4421" i="21"/>
  <c r="J4421" i="21"/>
  <c r="I3456" i="21"/>
  <c r="J3456" i="21"/>
  <c r="I3457" i="21"/>
  <c r="J3457" i="21"/>
  <c r="I4422" i="21"/>
  <c r="J4422" i="21"/>
  <c r="I4423" i="21"/>
  <c r="J4423" i="21"/>
  <c r="I4424" i="21"/>
  <c r="J4424" i="21"/>
  <c r="I3458" i="21"/>
  <c r="J3458" i="21"/>
  <c r="I4425" i="21"/>
  <c r="J4425" i="21"/>
  <c r="I4426" i="21"/>
  <c r="J4426" i="21"/>
  <c r="I3459" i="21"/>
  <c r="J3459" i="21"/>
  <c r="I4427" i="21"/>
  <c r="J4427" i="21"/>
  <c r="I4428" i="21"/>
  <c r="J4428" i="21"/>
  <c r="I4429" i="21"/>
  <c r="J4429" i="21"/>
  <c r="I1105" i="21"/>
  <c r="J1105" i="21"/>
  <c r="I473" i="21"/>
  <c r="J473" i="21"/>
  <c r="I474" i="21"/>
  <c r="J474" i="21"/>
  <c r="I475" i="21"/>
  <c r="J475" i="21"/>
  <c r="I136" i="21"/>
  <c r="J136" i="21"/>
  <c r="I476" i="21"/>
  <c r="J476" i="21"/>
  <c r="I137" i="21"/>
  <c r="J137" i="21"/>
  <c r="I138" i="21"/>
  <c r="J138" i="21"/>
  <c r="I477" i="21"/>
  <c r="J477" i="21"/>
  <c r="I478" i="21"/>
  <c r="J478" i="21"/>
  <c r="I479" i="21"/>
  <c r="J479" i="21"/>
  <c r="I480" i="21"/>
  <c r="J480" i="21"/>
  <c r="I108" i="21"/>
  <c r="J108" i="21"/>
  <c r="I139" i="21"/>
  <c r="J139" i="21"/>
  <c r="I481" i="21"/>
  <c r="J481" i="21"/>
  <c r="I43" i="21"/>
  <c r="J43" i="21"/>
  <c r="I10" i="21"/>
  <c r="J10" i="21"/>
  <c r="I44" i="21"/>
  <c r="J44" i="21"/>
  <c r="I67" i="21"/>
  <c r="J67" i="21"/>
  <c r="I140" i="21"/>
  <c r="J140" i="21"/>
  <c r="I141" i="21"/>
  <c r="J141" i="21"/>
  <c r="I11" i="21"/>
  <c r="J11" i="21"/>
  <c r="I482" i="21"/>
  <c r="J482" i="21"/>
  <c r="I483" i="21"/>
  <c r="J483" i="21"/>
  <c r="I484" i="21"/>
  <c r="J484" i="21"/>
  <c r="I485" i="21"/>
  <c r="J485" i="21"/>
  <c r="I68" i="21"/>
  <c r="J68" i="21"/>
  <c r="I486" i="21"/>
  <c r="J486" i="21"/>
  <c r="I487" i="21"/>
  <c r="J487" i="21"/>
  <c r="I45" i="21"/>
  <c r="J45" i="21"/>
  <c r="I142" i="21"/>
  <c r="J142" i="21"/>
  <c r="I143" i="21"/>
  <c r="J143" i="21"/>
  <c r="I144" i="21"/>
  <c r="J144" i="21"/>
  <c r="I488" i="21"/>
  <c r="J488" i="21"/>
  <c r="I109" i="21"/>
  <c r="J109" i="21"/>
  <c r="I145" i="21"/>
  <c r="J145" i="21"/>
  <c r="I146" i="21"/>
  <c r="J146" i="21"/>
  <c r="I46" i="21"/>
  <c r="J46" i="21"/>
  <c r="I489" i="21"/>
  <c r="J489" i="21"/>
  <c r="I147" i="21"/>
  <c r="J147" i="21"/>
  <c r="I148" i="21"/>
  <c r="J148" i="21"/>
  <c r="I490" i="21"/>
  <c r="J490" i="21"/>
  <c r="I149" i="21"/>
  <c r="J149" i="21"/>
  <c r="I491" i="21"/>
  <c r="J491" i="21"/>
  <c r="I150" i="21"/>
  <c r="J150" i="21"/>
  <c r="I492" i="21"/>
  <c r="J492" i="21"/>
  <c r="I2" i="21"/>
  <c r="J2" i="21"/>
  <c r="I26" i="21"/>
  <c r="J26" i="21"/>
  <c r="I47" i="21"/>
  <c r="J47" i="21"/>
  <c r="I493" i="21"/>
  <c r="J493" i="21"/>
  <c r="I12" i="21"/>
  <c r="J12" i="21"/>
  <c r="I48" i="21"/>
  <c r="J48" i="21"/>
  <c r="I151" i="21"/>
  <c r="J151" i="21"/>
  <c r="I13" i="21"/>
  <c r="J13" i="21"/>
  <c r="I152" i="21"/>
  <c r="J152" i="21"/>
  <c r="I153" i="21"/>
  <c r="J153" i="21"/>
  <c r="I154" i="21"/>
  <c r="J154" i="21"/>
  <c r="I155" i="21"/>
  <c r="J155" i="21"/>
  <c r="I69" i="21"/>
  <c r="J69" i="21"/>
  <c r="I494" i="21"/>
  <c r="J494" i="21"/>
  <c r="I156" i="21"/>
  <c r="J156" i="21"/>
  <c r="I157" i="21"/>
  <c r="J157" i="21"/>
  <c r="I14" i="21"/>
  <c r="J14" i="21"/>
  <c r="I70" i="21"/>
  <c r="J70" i="21"/>
  <c r="I158" i="21"/>
  <c r="J158" i="21"/>
  <c r="I159" i="21"/>
  <c r="J159" i="21"/>
  <c r="I49" i="21"/>
  <c r="J49" i="21"/>
  <c r="I495" i="21"/>
  <c r="J495" i="21"/>
  <c r="I160" i="21"/>
  <c r="J160" i="21"/>
  <c r="I161" i="21"/>
  <c r="J161" i="21"/>
  <c r="I496" i="21"/>
  <c r="J496" i="21"/>
  <c r="I50" i="21"/>
  <c r="J50" i="21"/>
  <c r="I497" i="21"/>
  <c r="J497" i="21"/>
  <c r="I498" i="21"/>
  <c r="J498" i="21"/>
  <c r="I499" i="21"/>
  <c r="J499" i="21"/>
  <c r="I500" i="21"/>
  <c r="J500" i="21"/>
  <c r="I162" i="21"/>
  <c r="J162" i="21"/>
  <c r="I501" i="21"/>
  <c r="J501" i="21"/>
  <c r="I163" i="21"/>
  <c r="J163" i="21"/>
  <c r="I15" i="21"/>
  <c r="J15" i="21"/>
  <c r="I502" i="21"/>
  <c r="J502" i="21"/>
  <c r="I164" i="21"/>
  <c r="J164" i="21"/>
  <c r="I51" i="21"/>
  <c r="J51" i="21"/>
  <c r="I165" i="21"/>
  <c r="J165" i="21"/>
  <c r="I88" i="21"/>
  <c r="J88" i="21"/>
  <c r="I503" i="21"/>
  <c r="J503" i="21"/>
  <c r="I71" i="21"/>
  <c r="J71" i="21"/>
  <c r="I504" i="21"/>
  <c r="J504" i="21"/>
  <c r="I52" i="21"/>
  <c r="J52" i="21"/>
  <c r="I505" i="21"/>
  <c r="J505" i="21"/>
  <c r="I506" i="21"/>
  <c r="J506" i="21"/>
  <c r="I166" i="21"/>
  <c r="J166" i="21"/>
  <c r="I507" i="21"/>
  <c r="J507" i="21"/>
  <c r="I167" i="21"/>
  <c r="J167" i="21"/>
  <c r="I53" i="21"/>
  <c r="J53" i="21"/>
  <c r="I168" i="21"/>
  <c r="J168" i="21"/>
  <c r="I169" i="21"/>
  <c r="J169" i="21"/>
  <c r="I508" i="21"/>
  <c r="J508" i="21"/>
  <c r="I509" i="21"/>
  <c r="J509" i="21"/>
  <c r="I170" i="21"/>
  <c r="J170" i="21"/>
  <c r="I171" i="21"/>
  <c r="J171" i="21"/>
  <c r="I510" i="21"/>
  <c r="J510" i="21"/>
  <c r="I511" i="21"/>
  <c r="J511" i="21"/>
  <c r="I172" i="21"/>
  <c r="J172" i="21"/>
  <c r="I27" i="21"/>
  <c r="J27" i="21"/>
  <c r="I512" i="21"/>
  <c r="J512" i="21"/>
  <c r="I173" i="21"/>
  <c r="J173" i="21"/>
  <c r="I174" i="21"/>
  <c r="J174" i="21"/>
  <c r="I175" i="21"/>
  <c r="J175" i="21"/>
  <c r="I176" i="21"/>
  <c r="J176" i="21"/>
  <c r="I28" i="21"/>
  <c r="J28" i="21"/>
  <c r="I513" i="21"/>
  <c r="J513" i="21"/>
  <c r="I110" i="21"/>
  <c r="J110" i="21"/>
  <c r="I111" i="21"/>
  <c r="J111" i="21"/>
  <c r="I514" i="21"/>
  <c r="J514" i="21"/>
  <c r="I515" i="21"/>
  <c r="J515" i="21"/>
  <c r="I516" i="21"/>
  <c r="J516" i="21"/>
  <c r="I517" i="21"/>
  <c r="J517" i="21"/>
  <c r="I39" i="21"/>
  <c r="J39" i="21"/>
  <c r="I177" i="21"/>
  <c r="J177" i="21"/>
  <c r="I518" i="21"/>
  <c r="J518" i="21"/>
  <c r="I519" i="21"/>
  <c r="J519" i="21"/>
  <c r="I178" i="21"/>
  <c r="J178" i="21"/>
  <c r="I520" i="21"/>
  <c r="J520" i="21"/>
  <c r="I521" i="21"/>
  <c r="J521" i="21"/>
  <c r="I522" i="21"/>
  <c r="J522" i="21"/>
  <c r="I1106" i="21"/>
  <c r="J1106" i="21"/>
  <c r="I179" i="21"/>
  <c r="J179" i="21"/>
  <c r="I29" i="21"/>
  <c r="J29" i="21"/>
  <c r="I180" i="21"/>
  <c r="J180" i="21"/>
  <c r="I181" i="21"/>
  <c r="J181" i="21"/>
  <c r="I182" i="21"/>
  <c r="J182" i="21"/>
  <c r="I183" i="21"/>
  <c r="J183" i="21"/>
  <c r="I72" i="21"/>
  <c r="J72" i="21"/>
  <c r="I184" i="21"/>
  <c r="J184" i="21"/>
  <c r="I185" i="21"/>
  <c r="J185" i="21"/>
  <c r="I523" i="21"/>
  <c r="J523" i="21"/>
  <c r="I186" i="21"/>
  <c r="J186" i="21"/>
  <c r="I187" i="21"/>
  <c r="J187" i="21"/>
  <c r="I73" i="21"/>
  <c r="J73" i="21"/>
  <c r="I188" i="21"/>
  <c r="J188" i="21"/>
  <c r="I189" i="21"/>
  <c r="J189" i="21"/>
  <c r="I74" i="21"/>
  <c r="J74" i="21"/>
  <c r="I30" i="21"/>
  <c r="J30" i="21"/>
  <c r="I190" i="21"/>
  <c r="J190" i="21"/>
  <c r="I75" i="21"/>
  <c r="J75" i="21"/>
  <c r="I31" i="21"/>
  <c r="J31" i="21"/>
  <c r="I191" i="21"/>
  <c r="J191" i="21"/>
  <c r="I192" i="21"/>
  <c r="J192" i="21"/>
  <c r="I1107" i="21"/>
  <c r="J1107" i="21"/>
  <c r="I64" i="21"/>
  <c r="J64" i="21"/>
  <c r="I524" i="21"/>
  <c r="J524" i="21"/>
  <c r="I525" i="21"/>
  <c r="J525" i="21"/>
  <c r="I526" i="21"/>
  <c r="J526" i="21"/>
  <c r="I193" i="21"/>
  <c r="J193" i="21"/>
  <c r="I194" i="21"/>
  <c r="J194" i="21"/>
  <c r="I527" i="21"/>
  <c r="J527" i="21"/>
  <c r="I195" i="21"/>
  <c r="J195" i="21"/>
  <c r="I528" i="21"/>
  <c r="J528" i="21"/>
  <c r="I196" i="21"/>
  <c r="J196" i="21"/>
  <c r="I197" i="21"/>
  <c r="J197" i="21"/>
  <c r="I529" i="21"/>
  <c r="J529" i="21"/>
  <c r="I198" i="21"/>
  <c r="J198" i="21"/>
  <c r="I199" i="21"/>
  <c r="J199" i="21"/>
  <c r="I530" i="21"/>
  <c r="J530" i="21"/>
  <c r="I531" i="21"/>
  <c r="J531" i="21"/>
  <c r="I532" i="21"/>
  <c r="J532" i="21"/>
  <c r="I9" i="21"/>
  <c r="J9" i="21"/>
  <c r="I200" i="21"/>
  <c r="J200" i="21"/>
  <c r="I54" i="21"/>
  <c r="J54" i="21"/>
  <c r="I201" i="21"/>
  <c r="J201" i="21"/>
  <c r="I533" i="21"/>
  <c r="J533" i="21"/>
  <c r="I202" i="21"/>
  <c r="J202" i="21"/>
  <c r="I534" i="21"/>
  <c r="J534" i="21"/>
  <c r="I535" i="21"/>
  <c r="J535" i="21"/>
  <c r="I536" i="21"/>
  <c r="J536" i="21"/>
  <c r="I203" i="21"/>
  <c r="J203" i="21"/>
  <c r="I537" i="21"/>
  <c r="J537" i="21"/>
  <c r="I32" i="21"/>
  <c r="J32" i="21"/>
  <c r="I204" i="21"/>
  <c r="J204" i="21"/>
  <c r="I538" i="21"/>
  <c r="J538" i="21"/>
  <c r="I539" i="21"/>
  <c r="J539" i="21"/>
  <c r="I540" i="21"/>
  <c r="J540" i="21"/>
  <c r="I205" i="21"/>
  <c r="J205" i="21"/>
  <c r="I541" i="21"/>
  <c r="J541" i="21"/>
  <c r="I206" i="21"/>
  <c r="J206" i="21"/>
  <c r="I207" i="21"/>
  <c r="J207" i="21"/>
  <c r="I208" i="21"/>
  <c r="J208" i="21"/>
  <c r="I542" i="21"/>
  <c r="J542" i="21"/>
  <c r="I543" i="21"/>
  <c r="J543" i="21"/>
  <c r="I209" i="21"/>
  <c r="J209" i="21"/>
  <c r="I544" i="21"/>
  <c r="J544" i="21"/>
  <c r="I545" i="21"/>
  <c r="J545" i="21"/>
  <c r="I5" i="21"/>
  <c r="J5" i="21"/>
  <c r="I210" i="21"/>
  <c r="J210" i="21"/>
  <c r="I211" i="21"/>
  <c r="J211" i="21"/>
  <c r="I546" i="21"/>
  <c r="J546" i="21"/>
  <c r="I8" i="21"/>
  <c r="J8" i="21"/>
  <c r="I547" i="21"/>
  <c r="J547" i="21"/>
  <c r="I55" i="21"/>
  <c r="J55" i="21"/>
  <c r="I548" i="21"/>
  <c r="J548" i="21"/>
  <c r="I212" i="21"/>
  <c r="J212" i="21"/>
  <c r="I549" i="21"/>
  <c r="J549" i="21"/>
  <c r="I550" i="21"/>
  <c r="J550" i="21"/>
  <c r="I551" i="21"/>
  <c r="J551" i="21"/>
  <c r="I552" i="21"/>
  <c r="J552" i="21"/>
  <c r="I553" i="21"/>
  <c r="J553" i="21"/>
  <c r="I554" i="21"/>
  <c r="J554" i="21"/>
  <c r="I213" i="21"/>
  <c r="J213" i="21"/>
  <c r="I555" i="21"/>
  <c r="J555" i="21"/>
  <c r="I556" i="21"/>
  <c r="J556" i="21"/>
  <c r="I214" i="21"/>
  <c r="J214" i="21"/>
  <c r="I557" i="21"/>
  <c r="J557" i="21"/>
  <c r="I215" i="21"/>
  <c r="J215" i="21"/>
  <c r="I558" i="21"/>
  <c r="J558" i="21"/>
  <c r="I559" i="21"/>
  <c r="J559" i="21"/>
  <c r="I560" i="21"/>
  <c r="J560" i="21"/>
  <c r="I216" i="21"/>
  <c r="J216" i="21"/>
  <c r="I561" i="21"/>
  <c r="J561" i="21"/>
  <c r="I217" i="21"/>
  <c r="J217" i="21"/>
  <c r="I562" i="21"/>
  <c r="J562" i="21"/>
  <c r="I218" i="21"/>
  <c r="J218" i="21"/>
  <c r="I563" i="21"/>
  <c r="J563" i="21"/>
  <c r="I564" i="21"/>
  <c r="J564" i="21"/>
  <c r="I219" i="21"/>
  <c r="J219" i="21"/>
  <c r="I40" i="21"/>
  <c r="J40" i="21"/>
  <c r="I565" i="21"/>
  <c r="J565" i="21"/>
  <c r="I566" i="21"/>
  <c r="J566" i="21"/>
  <c r="I112" i="21"/>
  <c r="J112" i="21"/>
  <c r="I567" i="21"/>
  <c r="J567" i="21"/>
  <c r="I220" i="21"/>
  <c r="J220" i="21"/>
  <c r="I221" i="21"/>
  <c r="J221" i="21"/>
  <c r="I568" i="21"/>
  <c r="J568" i="21"/>
  <c r="I569" i="21"/>
  <c r="J569" i="21"/>
  <c r="I570" i="21"/>
  <c r="J570" i="21"/>
  <c r="I222" i="21"/>
  <c r="J222" i="21"/>
  <c r="I571" i="21"/>
  <c r="J571" i="21"/>
  <c r="I223" i="21"/>
  <c r="J223" i="21"/>
  <c r="I572" i="21"/>
  <c r="J572" i="21"/>
  <c r="I573" i="21"/>
  <c r="J573" i="21"/>
  <c r="I224" i="21"/>
  <c r="J224" i="21"/>
  <c r="I16" i="21"/>
  <c r="J16" i="21"/>
  <c r="I574" i="21"/>
  <c r="J574" i="21"/>
  <c r="I575" i="21"/>
  <c r="J575" i="21"/>
  <c r="I576" i="21"/>
  <c r="J576" i="21"/>
  <c r="I577" i="21"/>
  <c r="J577" i="21"/>
  <c r="I578" i="21"/>
  <c r="J578" i="21"/>
  <c r="I225" i="21"/>
  <c r="J225" i="21"/>
  <c r="I579" i="21"/>
  <c r="J579" i="21"/>
  <c r="I580" i="21"/>
  <c r="J580" i="21"/>
  <c r="I581" i="21"/>
  <c r="J581" i="21"/>
  <c r="I582" i="21"/>
  <c r="J582" i="21"/>
  <c r="I226" i="21"/>
  <c r="J226" i="21"/>
  <c r="I227" i="21"/>
  <c r="J227" i="21"/>
  <c r="I228" i="21"/>
  <c r="J228" i="21"/>
  <c r="I229" i="21"/>
  <c r="J229" i="21"/>
  <c r="I230" i="21"/>
  <c r="J230" i="21"/>
  <c r="I231" i="21"/>
  <c r="J231" i="21"/>
  <c r="I232" i="21"/>
  <c r="J232" i="21"/>
  <c r="I583" i="21"/>
  <c r="J583" i="21"/>
  <c r="I584" i="21"/>
  <c r="J584" i="21"/>
  <c r="I585" i="21"/>
  <c r="J585" i="21"/>
  <c r="I233" i="21"/>
  <c r="J233" i="21"/>
  <c r="I586" i="21"/>
  <c r="J586" i="21"/>
  <c r="I587" i="21"/>
  <c r="J587" i="21"/>
  <c r="I588" i="21"/>
  <c r="J588" i="21"/>
  <c r="I589" i="21"/>
  <c r="J589" i="21"/>
  <c r="I590" i="21"/>
  <c r="J590" i="21"/>
  <c r="I591" i="21"/>
  <c r="J591" i="21"/>
  <c r="I592" i="21"/>
  <c r="J592" i="21"/>
  <c r="I234" i="21"/>
  <c r="J234" i="21"/>
  <c r="I593" i="21"/>
  <c r="J593" i="21"/>
  <c r="I235" i="21"/>
  <c r="J235" i="21"/>
  <c r="I594" i="21"/>
  <c r="J594" i="21"/>
  <c r="I595" i="21"/>
  <c r="J595" i="21"/>
  <c r="I596" i="21"/>
  <c r="J596" i="21"/>
  <c r="I236" i="21"/>
  <c r="J236" i="21"/>
  <c r="I237" i="21"/>
  <c r="J237" i="21"/>
  <c r="I597" i="21"/>
  <c r="J597" i="21"/>
  <c r="I598" i="21"/>
  <c r="J598" i="21"/>
  <c r="I599" i="21"/>
  <c r="J599" i="21"/>
  <c r="I600" i="21"/>
  <c r="J600" i="21"/>
  <c r="I601" i="21"/>
  <c r="J601" i="21"/>
  <c r="I602" i="21"/>
  <c r="J602" i="21"/>
  <c r="I238" i="21"/>
  <c r="J238" i="21"/>
  <c r="I603" i="21"/>
  <c r="J603" i="21"/>
  <c r="I239" i="21"/>
  <c r="J239" i="21"/>
  <c r="I604" i="21"/>
  <c r="J604" i="21"/>
  <c r="I605" i="21"/>
  <c r="J605" i="21"/>
  <c r="I606" i="21"/>
  <c r="J606" i="21"/>
  <c r="I607" i="21"/>
  <c r="J607" i="21"/>
  <c r="I240" i="21"/>
  <c r="J240" i="21"/>
  <c r="I608" i="21"/>
  <c r="J608" i="21"/>
  <c r="I609" i="21"/>
  <c r="J609" i="21"/>
  <c r="I113" i="21"/>
  <c r="J113" i="21"/>
  <c r="I610" i="21"/>
  <c r="J610" i="21"/>
  <c r="I611" i="21"/>
  <c r="J611" i="21"/>
  <c r="I612" i="21"/>
  <c r="J612" i="21"/>
  <c r="I613" i="21"/>
  <c r="J613" i="21"/>
  <c r="I614" i="21"/>
  <c r="J614" i="21"/>
  <c r="I615" i="21"/>
  <c r="J615" i="21"/>
  <c r="I241" i="21"/>
  <c r="J241" i="21"/>
  <c r="I616" i="21"/>
  <c r="J616" i="21"/>
  <c r="I617" i="21"/>
  <c r="J617" i="21"/>
  <c r="I618" i="21"/>
  <c r="J618" i="21"/>
  <c r="I17" i="21"/>
  <c r="J17" i="21"/>
  <c r="I619" i="21"/>
  <c r="J619" i="21"/>
  <c r="I620" i="21"/>
  <c r="J620" i="21"/>
  <c r="I242" i="21"/>
  <c r="J242" i="21"/>
  <c r="I621" i="21"/>
  <c r="J621" i="21"/>
  <c r="I243" i="21"/>
  <c r="J243" i="21"/>
  <c r="I41" i="21"/>
  <c r="J41" i="21"/>
  <c r="I622" i="21"/>
  <c r="J622" i="21"/>
  <c r="I244" i="21"/>
  <c r="J244" i="21"/>
  <c r="I56" i="21"/>
  <c r="J56" i="21"/>
  <c r="I623" i="21"/>
  <c r="J623" i="21"/>
  <c r="I624" i="21"/>
  <c r="J624" i="21"/>
  <c r="I245" i="21"/>
  <c r="J245" i="21"/>
  <c r="I625" i="21"/>
  <c r="J625" i="21"/>
  <c r="I626" i="21"/>
  <c r="J626" i="21"/>
  <c r="I89" i="21"/>
  <c r="J89" i="21"/>
  <c r="I627" i="21"/>
  <c r="J627" i="21"/>
  <c r="I246" i="21"/>
  <c r="J246" i="21"/>
  <c r="I247" i="21"/>
  <c r="J247" i="21"/>
  <c r="I248" i="21"/>
  <c r="J248" i="21"/>
  <c r="I249" i="21"/>
  <c r="J249" i="21"/>
  <c r="I250" i="21"/>
  <c r="J250" i="21"/>
  <c r="I251" i="21"/>
  <c r="J251" i="21"/>
  <c r="I252" i="21"/>
  <c r="J252" i="21"/>
  <c r="I253" i="21"/>
  <c r="J253" i="21"/>
  <c r="I254" i="21"/>
  <c r="J254" i="21"/>
  <c r="I255" i="21"/>
  <c r="J255" i="21"/>
  <c r="I628" i="21"/>
  <c r="J628" i="21"/>
  <c r="I256" i="21"/>
  <c r="J256" i="21"/>
  <c r="I629" i="21"/>
  <c r="J629" i="21"/>
  <c r="I630" i="21"/>
  <c r="J630" i="21"/>
  <c r="I257" i="21"/>
  <c r="J257" i="21"/>
  <c r="I631" i="21"/>
  <c r="J631" i="21"/>
  <c r="I258" i="21"/>
  <c r="J258" i="21"/>
  <c r="I259" i="21"/>
  <c r="J259" i="21"/>
  <c r="I632" i="21"/>
  <c r="J632" i="21"/>
  <c r="I633" i="21"/>
  <c r="J633" i="21"/>
  <c r="I260" i="21"/>
  <c r="J260" i="21"/>
  <c r="I261" i="21"/>
  <c r="J261" i="21"/>
  <c r="I634" i="21"/>
  <c r="J634" i="21"/>
  <c r="I262" i="21"/>
  <c r="J262" i="21"/>
  <c r="I263" i="21"/>
  <c r="J263" i="21"/>
  <c r="I114" i="21"/>
  <c r="J114" i="21"/>
  <c r="I635" i="21"/>
  <c r="J635" i="21"/>
  <c r="I636" i="21"/>
  <c r="J636" i="21"/>
  <c r="I637" i="21"/>
  <c r="J637" i="21"/>
  <c r="I638" i="21"/>
  <c r="J638" i="21"/>
  <c r="I639" i="21"/>
  <c r="J639" i="21"/>
  <c r="I640" i="21"/>
  <c r="J640" i="21"/>
  <c r="I641" i="21"/>
  <c r="J641" i="21"/>
  <c r="I642" i="21"/>
  <c r="J642" i="21"/>
  <c r="I643" i="21"/>
  <c r="J643" i="21"/>
  <c r="I644" i="21"/>
  <c r="J644" i="21"/>
  <c r="I645" i="21"/>
  <c r="J645" i="21"/>
  <c r="I646" i="21"/>
  <c r="J646" i="21"/>
  <c r="I647" i="21"/>
  <c r="J647" i="21"/>
  <c r="I648" i="21"/>
  <c r="J648" i="21"/>
  <c r="I649" i="21"/>
  <c r="J649" i="21"/>
  <c r="I90" i="21"/>
  <c r="J90" i="21"/>
  <c r="I650" i="21"/>
  <c r="J650" i="21"/>
  <c r="I651" i="21"/>
  <c r="J651" i="21"/>
  <c r="I652" i="21"/>
  <c r="J652" i="21"/>
  <c r="I653" i="21"/>
  <c r="J653" i="21"/>
  <c r="I654" i="21"/>
  <c r="J654" i="21"/>
  <c r="I655" i="21"/>
  <c r="J655" i="21"/>
  <c r="I656" i="21"/>
  <c r="J656" i="21"/>
  <c r="I657" i="21"/>
  <c r="J657" i="21"/>
  <c r="I264" i="21"/>
  <c r="J264" i="21"/>
  <c r="I658" i="21"/>
  <c r="J658" i="21"/>
  <c r="I265" i="21"/>
  <c r="J265" i="21"/>
  <c r="I266" i="21"/>
  <c r="J266" i="21"/>
  <c r="I659" i="21"/>
  <c r="J659" i="21"/>
  <c r="I660" i="21"/>
  <c r="J660" i="21"/>
  <c r="I661" i="21"/>
  <c r="J661" i="21"/>
  <c r="I662" i="21"/>
  <c r="J662" i="21"/>
  <c r="I663" i="21"/>
  <c r="J663" i="21"/>
  <c r="I664" i="21"/>
  <c r="J664" i="21"/>
  <c r="I665" i="21"/>
  <c r="J665" i="21"/>
  <c r="I267" i="21"/>
  <c r="J267" i="21"/>
  <c r="I666" i="21"/>
  <c r="J666" i="21"/>
  <c r="I268" i="21"/>
  <c r="J268" i="21"/>
  <c r="I667" i="21"/>
  <c r="J667" i="21"/>
  <c r="I668" i="21"/>
  <c r="J668" i="21"/>
  <c r="I669" i="21"/>
  <c r="J669" i="21"/>
  <c r="I269" i="21"/>
  <c r="J269" i="21"/>
  <c r="I270" i="21"/>
  <c r="J270" i="21"/>
  <c r="I670" i="21"/>
  <c r="J670" i="21"/>
  <c r="I271" i="21"/>
  <c r="J271" i="21"/>
  <c r="I671" i="21"/>
  <c r="J671" i="21"/>
  <c r="I272" i="21"/>
  <c r="J272" i="21"/>
  <c r="I672" i="21"/>
  <c r="J672" i="21"/>
  <c r="I673" i="21"/>
  <c r="J673" i="21"/>
  <c r="I674" i="21"/>
  <c r="J674" i="21"/>
  <c r="I675" i="21"/>
  <c r="J675" i="21"/>
  <c r="I676" i="21"/>
  <c r="J676" i="21"/>
  <c r="I273" i="21"/>
  <c r="J273" i="21"/>
  <c r="I677" i="21"/>
  <c r="J677" i="21"/>
  <c r="I678" i="21"/>
  <c r="J678" i="21"/>
  <c r="I679" i="21"/>
  <c r="J679" i="21"/>
  <c r="I274" i="21"/>
  <c r="J274" i="21"/>
  <c r="I91" i="21"/>
  <c r="J91" i="21"/>
  <c r="I275" i="21"/>
  <c r="J275" i="21"/>
  <c r="I276" i="21"/>
  <c r="J276" i="21"/>
  <c r="I680" i="21"/>
  <c r="J680" i="21"/>
  <c r="I681" i="21"/>
  <c r="J681" i="21"/>
  <c r="I277" i="21"/>
  <c r="J277" i="21"/>
  <c r="I682" i="21"/>
  <c r="J682" i="21"/>
  <c r="I683" i="21"/>
  <c r="J683" i="21"/>
  <c r="I684" i="21"/>
  <c r="J684" i="21"/>
  <c r="I685" i="21"/>
  <c r="J685" i="21"/>
  <c r="I686" i="21"/>
  <c r="J686" i="21"/>
  <c r="I687" i="21"/>
  <c r="J687" i="21"/>
  <c r="I688" i="21"/>
  <c r="J688" i="21"/>
  <c r="I689" i="21"/>
  <c r="J689" i="21"/>
  <c r="I57" i="21"/>
  <c r="J57" i="21"/>
  <c r="I278" i="21"/>
  <c r="J278" i="21"/>
  <c r="I690" i="21"/>
  <c r="J690" i="21"/>
  <c r="I691" i="21"/>
  <c r="J691" i="21"/>
  <c r="I692" i="21"/>
  <c r="J692" i="21"/>
  <c r="I693" i="21"/>
  <c r="J693" i="21"/>
  <c r="I694" i="21"/>
  <c r="J694" i="21"/>
  <c r="I695" i="21"/>
  <c r="J695" i="21"/>
  <c r="I696" i="21"/>
  <c r="J696" i="21"/>
  <c r="I697" i="21"/>
  <c r="J697" i="21"/>
  <c r="I698" i="21"/>
  <c r="J698" i="21"/>
  <c r="I92" i="21"/>
  <c r="J92" i="21"/>
  <c r="I279" i="21"/>
  <c r="J279" i="21"/>
  <c r="I58" i="21"/>
  <c r="J58" i="21"/>
  <c r="I699" i="21"/>
  <c r="J699" i="21"/>
  <c r="I280" i="21"/>
  <c r="J280" i="21"/>
  <c r="I700" i="21"/>
  <c r="J700" i="21"/>
  <c r="I281" i="21"/>
  <c r="J281" i="21"/>
  <c r="I282" i="21"/>
  <c r="J282" i="21"/>
  <c r="I283" i="21"/>
  <c r="J283" i="21"/>
  <c r="I33" i="21"/>
  <c r="J33" i="21"/>
  <c r="I284" i="21"/>
  <c r="J284" i="21"/>
  <c r="I701" i="21"/>
  <c r="J701" i="21"/>
  <c r="I285" i="21"/>
  <c r="J285" i="21"/>
  <c r="I286" i="21"/>
  <c r="J286" i="21"/>
  <c r="I34" i="21"/>
  <c r="J34" i="21"/>
  <c r="I287" i="21"/>
  <c r="J287" i="21"/>
  <c r="I702" i="21"/>
  <c r="J702" i="21"/>
  <c r="I703" i="21"/>
  <c r="J703" i="21"/>
  <c r="I704" i="21"/>
  <c r="J704" i="21"/>
  <c r="I288" i="21"/>
  <c r="J288" i="21"/>
  <c r="I289" i="21"/>
  <c r="J289" i="21"/>
  <c r="I290" i="21"/>
  <c r="J290" i="21"/>
  <c r="I291" i="21"/>
  <c r="J291" i="21"/>
  <c r="I292" i="21"/>
  <c r="J292" i="21"/>
  <c r="I705" i="21"/>
  <c r="J705" i="21"/>
  <c r="I706" i="21"/>
  <c r="J706" i="21"/>
  <c r="I707" i="21"/>
  <c r="J707" i="21"/>
  <c r="I293" i="21"/>
  <c r="J293" i="21"/>
  <c r="I294" i="21"/>
  <c r="J294" i="21"/>
  <c r="I708" i="21"/>
  <c r="J708" i="21"/>
  <c r="I295" i="21"/>
  <c r="J295" i="21"/>
  <c r="I296" i="21"/>
  <c r="J296" i="21"/>
  <c r="I297" i="21"/>
  <c r="J297" i="21"/>
  <c r="I298" i="21"/>
  <c r="J298" i="21"/>
  <c r="I299" i="21"/>
  <c r="J299" i="21"/>
  <c r="I709" i="21"/>
  <c r="J709" i="21"/>
  <c r="I710" i="21"/>
  <c r="J710" i="21"/>
  <c r="I300" i="21"/>
  <c r="J300" i="21"/>
  <c r="I711" i="21"/>
  <c r="J711" i="21"/>
  <c r="I301" i="21"/>
  <c r="J301" i="21"/>
  <c r="I76" i="21"/>
  <c r="J76" i="21"/>
  <c r="I712" i="21"/>
  <c r="J712" i="21"/>
  <c r="I35" i="21"/>
  <c r="J35" i="21"/>
  <c r="I713" i="21"/>
  <c r="J713" i="21"/>
  <c r="I714" i="21"/>
  <c r="J714" i="21"/>
  <c r="I77" i="21"/>
  <c r="J77" i="21"/>
  <c r="I715" i="21"/>
  <c r="J715" i="21"/>
  <c r="I18" i="21"/>
  <c r="J18" i="21"/>
  <c r="I302" i="21"/>
  <c r="J302" i="21"/>
  <c r="I303" i="21"/>
  <c r="J303" i="21"/>
  <c r="I304" i="21"/>
  <c r="J304" i="21"/>
  <c r="I716" i="21"/>
  <c r="J716" i="21"/>
  <c r="I305" i="21"/>
  <c r="J305" i="21"/>
  <c r="I717" i="21"/>
  <c r="J717" i="21"/>
  <c r="I306" i="21"/>
  <c r="J306" i="21"/>
  <c r="I93" i="21"/>
  <c r="J93" i="21"/>
  <c r="I718" i="21"/>
  <c r="J718" i="21"/>
  <c r="I719" i="21"/>
  <c r="J719" i="21"/>
  <c r="I78" i="21"/>
  <c r="J78" i="21"/>
  <c r="I720" i="21"/>
  <c r="J720" i="21"/>
  <c r="I94" i="21"/>
  <c r="J94" i="21"/>
  <c r="I95" i="21"/>
  <c r="J95" i="21"/>
  <c r="I721" i="21"/>
  <c r="J721" i="21"/>
  <c r="I307" i="21"/>
  <c r="J307" i="21"/>
  <c r="I722" i="21"/>
  <c r="J722" i="21"/>
  <c r="I723" i="21"/>
  <c r="J723" i="21"/>
  <c r="I115" i="21"/>
  <c r="J115" i="21"/>
  <c r="I308" i="21"/>
  <c r="J308" i="21"/>
  <c r="I309" i="21"/>
  <c r="J309" i="21"/>
  <c r="I724" i="21"/>
  <c r="J724" i="21"/>
  <c r="I725" i="21"/>
  <c r="J725" i="21"/>
  <c r="I726" i="21"/>
  <c r="J726" i="21"/>
  <c r="I310" i="21"/>
  <c r="J310" i="21"/>
  <c r="I727" i="21"/>
  <c r="J727" i="21"/>
  <c r="I728" i="21"/>
  <c r="J728" i="21"/>
  <c r="I729" i="21"/>
  <c r="J729" i="21"/>
  <c r="I59" i="21"/>
  <c r="J59" i="21"/>
  <c r="I730" i="21"/>
  <c r="J730" i="21"/>
  <c r="I311" i="21"/>
  <c r="J311" i="21"/>
  <c r="I312" i="21"/>
  <c r="J312" i="21"/>
  <c r="I313" i="21"/>
  <c r="J313" i="21"/>
  <c r="I731" i="21"/>
  <c r="J731" i="21"/>
  <c r="I314" i="21"/>
  <c r="J314" i="21"/>
  <c r="I732" i="21"/>
  <c r="J732" i="21"/>
  <c r="I733" i="21"/>
  <c r="J733" i="21"/>
  <c r="I79" i="21"/>
  <c r="J79" i="21"/>
  <c r="I734" i="21"/>
  <c r="J734" i="21"/>
  <c r="I735" i="21"/>
  <c r="J735" i="21"/>
  <c r="I80" i="21"/>
  <c r="J80" i="21"/>
  <c r="I736" i="21"/>
  <c r="J736" i="21"/>
  <c r="I315" i="21"/>
  <c r="J315" i="21"/>
  <c r="I737" i="21"/>
  <c r="J737" i="21"/>
  <c r="I316" i="21"/>
  <c r="J316" i="21"/>
  <c r="I317" i="21"/>
  <c r="J317" i="21"/>
  <c r="I738" i="21"/>
  <c r="J738" i="21"/>
  <c r="I318" i="21"/>
  <c r="J318" i="21"/>
  <c r="I739" i="21"/>
  <c r="J739" i="21"/>
  <c r="I740" i="21"/>
  <c r="J740" i="21"/>
  <c r="I741" i="21"/>
  <c r="J741" i="21"/>
  <c r="I742" i="21"/>
  <c r="J742" i="21"/>
  <c r="I743" i="21"/>
  <c r="J743" i="21"/>
  <c r="I744" i="21"/>
  <c r="J744" i="21"/>
  <c r="I745" i="21"/>
  <c r="J745" i="21"/>
  <c r="I746" i="21"/>
  <c r="J746" i="21"/>
  <c r="I747" i="21"/>
  <c r="J747" i="21"/>
  <c r="I319" i="21"/>
  <c r="J319" i="21"/>
  <c r="I320" i="21"/>
  <c r="J320" i="21"/>
  <c r="I321" i="21"/>
  <c r="J321" i="21"/>
  <c r="I748" i="21"/>
  <c r="J748" i="21"/>
  <c r="I749" i="21"/>
  <c r="J749" i="21"/>
  <c r="I322" i="21"/>
  <c r="J322" i="21"/>
  <c r="I750" i="21"/>
  <c r="J750" i="21"/>
  <c r="I751" i="21"/>
  <c r="J751" i="21"/>
  <c r="I19" i="21"/>
  <c r="J19" i="21"/>
  <c r="I81" i="21"/>
  <c r="J81" i="21"/>
  <c r="I20" i="21"/>
  <c r="J20" i="21"/>
  <c r="I323" i="21"/>
  <c r="J323" i="21"/>
  <c r="I82" i="21"/>
  <c r="J82" i="21"/>
  <c r="I324" i="21"/>
  <c r="J324" i="21"/>
  <c r="I325" i="21"/>
  <c r="J325" i="21"/>
  <c r="I326" i="21"/>
  <c r="J326" i="21"/>
  <c r="I752" i="21"/>
  <c r="J752" i="21"/>
  <c r="I327" i="21"/>
  <c r="J327" i="21"/>
  <c r="I328" i="21"/>
  <c r="J328" i="21"/>
  <c r="I329" i="21"/>
  <c r="J329" i="21"/>
  <c r="I330" i="21"/>
  <c r="J330" i="21"/>
  <c r="I331" i="21"/>
  <c r="J331" i="21"/>
  <c r="I332" i="21"/>
  <c r="J332" i="21"/>
  <c r="I753" i="21"/>
  <c r="J753" i="21"/>
  <c r="I754" i="21"/>
  <c r="J754" i="21"/>
  <c r="I333" i="21"/>
  <c r="J333" i="21"/>
  <c r="I334" i="21"/>
  <c r="J334" i="21"/>
  <c r="I755" i="21"/>
  <c r="J755" i="21"/>
  <c r="I756" i="21"/>
  <c r="J756" i="21"/>
  <c r="I757" i="21"/>
  <c r="J757" i="21"/>
  <c r="I335" i="21"/>
  <c r="J335" i="21"/>
  <c r="I758" i="21"/>
  <c r="J758" i="21"/>
  <c r="I336" i="21"/>
  <c r="J336" i="21"/>
  <c r="I759" i="21"/>
  <c r="J759" i="21"/>
  <c r="I337" i="21"/>
  <c r="J337" i="21"/>
  <c r="I760" i="21"/>
  <c r="J760" i="21"/>
  <c r="I338" i="21"/>
  <c r="J338" i="21"/>
  <c r="I339" i="21"/>
  <c r="J339" i="21"/>
  <c r="I340" i="21"/>
  <c r="J340" i="21"/>
  <c r="I761" i="21"/>
  <c r="J761" i="21"/>
  <c r="I341" i="21"/>
  <c r="J341" i="21"/>
  <c r="I96" i="21"/>
  <c r="J96" i="21"/>
  <c r="I116" i="21"/>
  <c r="J116" i="21"/>
  <c r="I762" i="21"/>
  <c r="J762" i="21"/>
  <c r="I763" i="21"/>
  <c r="J763" i="21"/>
  <c r="I764" i="21"/>
  <c r="J764" i="21"/>
  <c r="I765" i="21"/>
  <c r="J765" i="21"/>
  <c r="I766" i="21"/>
  <c r="J766" i="21"/>
  <c r="I767" i="21"/>
  <c r="J767" i="21"/>
  <c r="I768" i="21"/>
  <c r="J768" i="21"/>
  <c r="I769" i="21"/>
  <c r="J769" i="21"/>
  <c r="I770" i="21"/>
  <c r="J770" i="21"/>
  <c r="I771" i="21"/>
  <c r="J771" i="21"/>
  <c r="I772" i="21"/>
  <c r="J772" i="21"/>
  <c r="I773" i="21"/>
  <c r="J773" i="21"/>
  <c r="I774" i="21"/>
  <c r="J774" i="21"/>
  <c r="I775" i="21"/>
  <c r="J775" i="21"/>
  <c r="I776" i="21"/>
  <c r="J776" i="21"/>
  <c r="I777" i="21"/>
  <c r="J777" i="21"/>
  <c r="I778" i="21"/>
  <c r="J778" i="21"/>
  <c r="I779" i="21"/>
  <c r="J779" i="21"/>
  <c r="I780" i="21"/>
  <c r="J780" i="21"/>
  <c r="I781" i="21"/>
  <c r="J781" i="21"/>
  <c r="I782" i="21"/>
  <c r="J782" i="21"/>
  <c r="I783" i="21"/>
  <c r="J783" i="21"/>
  <c r="I784" i="21"/>
  <c r="J784" i="21"/>
  <c r="I785" i="21"/>
  <c r="J785" i="21"/>
  <c r="I786" i="21"/>
  <c r="J786" i="21"/>
  <c r="I787" i="21"/>
  <c r="J787" i="21"/>
  <c r="I788" i="21"/>
  <c r="J788" i="21"/>
  <c r="I789" i="21"/>
  <c r="J789" i="21"/>
  <c r="I342" i="21"/>
  <c r="J342" i="21"/>
  <c r="I97" i="21"/>
  <c r="J97" i="21"/>
  <c r="I790" i="21"/>
  <c r="J790" i="21"/>
  <c r="I791" i="21"/>
  <c r="J791" i="21"/>
  <c r="I792" i="21"/>
  <c r="J792" i="21"/>
  <c r="I793" i="21"/>
  <c r="J793" i="21"/>
  <c r="I794" i="21"/>
  <c r="J794" i="21"/>
  <c r="I795" i="21"/>
  <c r="J795" i="21"/>
  <c r="I343" i="21"/>
  <c r="J343" i="21"/>
  <c r="I796" i="21"/>
  <c r="J796" i="21"/>
  <c r="I797" i="21"/>
  <c r="J797" i="21"/>
  <c r="I344" i="21"/>
  <c r="J344" i="21"/>
  <c r="I345" i="21"/>
  <c r="J345" i="21"/>
  <c r="I798" i="21"/>
  <c r="J798" i="21"/>
  <c r="I799" i="21"/>
  <c r="J799" i="21"/>
  <c r="I800" i="21"/>
  <c r="J800" i="21"/>
  <c r="I801" i="21"/>
  <c r="J801" i="21"/>
  <c r="I802" i="21"/>
  <c r="J802" i="21"/>
  <c r="I21" i="21"/>
  <c r="J21" i="21"/>
  <c r="I803" i="21"/>
  <c r="J803" i="21"/>
  <c r="I804" i="21"/>
  <c r="J804" i="21"/>
  <c r="I805" i="21"/>
  <c r="J805" i="21"/>
  <c r="I806" i="21"/>
  <c r="J806" i="21"/>
  <c r="I807" i="21"/>
  <c r="J807" i="21"/>
  <c r="I346" i="21"/>
  <c r="J346" i="21"/>
  <c r="I117" i="21"/>
  <c r="J117" i="21"/>
  <c r="I60" i="21"/>
  <c r="J60" i="21"/>
  <c r="I808" i="21"/>
  <c r="J808" i="21"/>
  <c r="I809" i="21"/>
  <c r="J809" i="21"/>
  <c r="I810" i="21"/>
  <c r="J810" i="21"/>
  <c r="I811" i="21"/>
  <c r="J811" i="21"/>
  <c r="I812" i="21"/>
  <c r="J812" i="21"/>
  <c r="I813" i="21"/>
  <c r="J813" i="21"/>
  <c r="I814" i="21"/>
  <c r="J814" i="21"/>
  <c r="I815" i="21"/>
  <c r="J815" i="21"/>
  <c r="I347" i="21"/>
  <c r="J347" i="21"/>
  <c r="I816" i="21"/>
  <c r="J816" i="21"/>
  <c r="I817" i="21"/>
  <c r="J817" i="21"/>
  <c r="I98" i="21"/>
  <c r="J98" i="21"/>
  <c r="I818" i="21"/>
  <c r="J818" i="21"/>
  <c r="I819" i="21"/>
  <c r="J819" i="21"/>
  <c r="I820" i="21"/>
  <c r="J820" i="21"/>
  <c r="I348" i="21"/>
  <c r="J348" i="21"/>
  <c r="I821" i="21"/>
  <c r="J821" i="21"/>
  <c r="I349" i="21"/>
  <c r="J349" i="21"/>
  <c r="I350" i="21"/>
  <c r="J350" i="21"/>
  <c r="I822" i="21"/>
  <c r="J822" i="21"/>
  <c r="I118" i="21"/>
  <c r="J118" i="21"/>
  <c r="I351" i="21"/>
  <c r="J351" i="21"/>
  <c r="I823" i="21"/>
  <c r="J823" i="21"/>
  <c r="I824" i="21"/>
  <c r="J824" i="21"/>
  <c r="I352" i="21"/>
  <c r="J352" i="21"/>
  <c r="I353" i="21"/>
  <c r="J353" i="21"/>
  <c r="I99" i="21"/>
  <c r="J99" i="21"/>
  <c r="I825" i="21"/>
  <c r="J825" i="21"/>
  <c r="I354" i="21"/>
  <c r="J354" i="21"/>
  <c r="I826" i="21"/>
  <c r="J826" i="21"/>
  <c r="I827" i="21"/>
  <c r="J827" i="21"/>
  <c r="I828" i="21"/>
  <c r="J828" i="21"/>
  <c r="I119" i="21"/>
  <c r="J119" i="21"/>
  <c r="I355" i="21"/>
  <c r="J355" i="21"/>
  <c r="I356" i="21"/>
  <c r="J356" i="21"/>
  <c r="I829" i="21"/>
  <c r="J829" i="21"/>
  <c r="I357" i="21"/>
  <c r="J357" i="21"/>
  <c r="I358" i="21"/>
  <c r="J358" i="21"/>
  <c r="I830" i="21"/>
  <c r="J830" i="21"/>
  <c r="I61" i="21"/>
  <c r="J61" i="21"/>
  <c r="I831" i="21"/>
  <c r="J831" i="21"/>
  <c r="I832" i="21"/>
  <c r="J832" i="21"/>
  <c r="I833" i="21"/>
  <c r="J833" i="21"/>
  <c r="I359" i="21"/>
  <c r="J359" i="21"/>
  <c r="I834" i="21"/>
  <c r="J834" i="21"/>
  <c r="I835" i="21"/>
  <c r="J835" i="21"/>
  <c r="I836" i="21"/>
  <c r="J836" i="21"/>
  <c r="I837" i="21"/>
  <c r="J837" i="21"/>
  <c r="I838" i="21"/>
  <c r="J838" i="21"/>
  <c r="I839" i="21"/>
  <c r="J839" i="21"/>
  <c r="I840" i="21"/>
  <c r="J840" i="21"/>
  <c r="I841" i="21"/>
  <c r="J841" i="21"/>
  <c r="I360" i="21"/>
  <c r="J360" i="21"/>
  <c r="I842" i="21"/>
  <c r="J842" i="21"/>
  <c r="I843" i="21"/>
  <c r="J843" i="21"/>
  <c r="I361" i="21"/>
  <c r="J361" i="21"/>
  <c r="I100" i="21"/>
  <c r="J100" i="21"/>
  <c r="I362" i="21"/>
  <c r="J362" i="21"/>
  <c r="I844" i="21"/>
  <c r="J844" i="21"/>
  <c r="I845" i="21"/>
  <c r="J845" i="21"/>
  <c r="I846" i="21"/>
  <c r="J846" i="21"/>
  <c r="I847" i="21"/>
  <c r="J847" i="21"/>
  <c r="I848" i="21"/>
  <c r="J848" i="21"/>
  <c r="I849" i="21"/>
  <c r="J849" i="21"/>
  <c r="I850" i="21"/>
  <c r="J850" i="21"/>
  <c r="I851" i="21"/>
  <c r="J851" i="21"/>
  <c r="I852" i="21"/>
  <c r="J852" i="21"/>
  <c r="I363" i="21"/>
  <c r="J363" i="21"/>
  <c r="I853" i="21"/>
  <c r="J853" i="21"/>
  <c r="I854" i="21"/>
  <c r="J854" i="21"/>
  <c r="I855" i="21"/>
  <c r="J855" i="21"/>
  <c r="I856" i="21"/>
  <c r="J856" i="21"/>
  <c r="I857" i="21"/>
  <c r="J857" i="21"/>
  <c r="I858" i="21"/>
  <c r="J858" i="21"/>
  <c r="I859" i="21"/>
  <c r="J859" i="21"/>
  <c r="I860" i="21"/>
  <c r="J860" i="21"/>
  <c r="I861" i="21"/>
  <c r="J861" i="21"/>
  <c r="I862" i="21"/>
  <c r="J862" i="21"/>
  <c r="I863" i="21"/>
  <c r="J863" i="21"/>
  <c r="I364" i="21"/>
  <c r="J364" i="21"/>
  <c r="I864" i="21"/>
  <c r="J864" i="21"/>
  <c r="I865" i="21"/>
  <c r="J865" i="21"/>
  <c r="I866" i="21"/>
  <c r="J866" i="21"/>
  <c r="I867" i="21"/>
  <c r="J867" i="21"/>
  <c r="I868" i="21"/>
  <c r="J868" i="21"/>
  <c r="I101" i="21"/>
  <c r="J101" i="21"/>
  <c r="I365" i="21"/>
  <c r="J365" i="21"/>
  <c r="I869" i="21"/>
  <c r="J869" i="21"/>
  <c r="I870" i="21"/>
  <c r="J870" i="21"/>
  <c r="I366" i="21"/>
  <c r="J366" i="21"/>
  <c r="I871" i="21"/>
  <c r="J871" i="21"/>
  <c r="I367" i="21"/>
  <c r="J367" i="21"/>
  <c r="I872" i="21"/>
  <c r="J872" i="21"/>
  <c r="I368" i="21"/>
  <c r="J368" i="21"/>
  <c r="I873" i="21"/>
  <c r="J873" i="21"/>
  <c r="I369" i="21"/>
  <c r="J369" i="21"/>
  <c r="I874" i="21"/>
  <c r="J874" i="21"/>
  <c r="I370" i="21"/>
  <c r="J370" i="21"/>
  <c r="I875" i="21"/>
  <c r="J875" i="21"/>
  <c r="I876" i="21"/>
  <c r="J876" i="21"/>
  <c r="I36" i="21"/>
  <c r="J36" i="21"/>
  <c r="I877" i="21"/>
  <c r="J877" i="21"/>
  <c r="I878" i="21"/>
  <c r="J878" i="21"/>
  <c r="I879" i="21"/>
  <c r="J879" i="21"/>
  <c r="I880" i="21"/>
  <c r="J880" i="21"/>
  <c r="I881" i="21"/>
  <c r="J881" i="21"/>
  <c r="I882" i="21"/>
  <c r="J882" i="21"/>
  <c r="I883" i="21"/>
  <c r="J883" i="21"/>
  <c r="I371" i="21"/>
  <c r="J371" i="21"/>
  <c r="I372" i="21"/>
  <c r="J372" i="21"/>
  <c r="I373" i="21"/>
  <c r="J373" i="21"/>
  <c r="I884" i="21"/>
  <c r="J884" i="21"/>
  <c r="I120" i="21"/>
  <c r="J120" i="21"/>
  <c r="I374" i="21"/>
  <c r="J374" i="21"/>
  <c r="I885" i="21"/>
  <c r="J885" i="21"/>
  <c r="I886" i="21"/>
  <c r="J886" i="21"/>
  <c r="I887" i="21"/>
  <c r="J887" i="21"/>
  <c r="I375" i="21"/>
  <c r="J375" i="21"/>
  <c r="I888" i="21"/>
  <c r="J888" i="21"/>
  <c r="I889" i="21"/>
  <c r="J889" i="21"/>
  <c r="I890" i="21"/>
  <c r="J890" i="21"/>
  <c r="I891" i="21"/>
  <c r="J891" i="21"/>
  <c r="I892" i="21"/>
  <c r="J892" i="21"/>
  <c r="I893" i="21"/>
  <c r="J893" i="21"/>
  <c r="I376" i="21"/>
  <c r="J376" i="21"/>
  <c r="I894" i="21"/>
  <c r="J894" i="21"/>
  <c r="I377" i="21"/>
  <c r="J377" i="21"/>
  <c r="I895" i="21"/>
  <c r="J895" i="21"/>
  <c r="I896" i="21"/>
  <c r="J896" i="21"/>
  <c r="I897" i="21"/>
  <c r="J897" i="21"/>
  <c r="I378" i="21"/>
  <c r="J378" i="21"/>
  <c r="I898" i="21"/>
  <c r="J898" i="21"/>
  <c r="I379" i="21"/>
  <c r="J379" i="21"/>
  <c r="I899" i="21"/>
  <c r="J899" i="21"/>
  <c r="I900" i="21"/>
  <c r="J900" i="21"/>
  <c r="I901" i="21"/>
  <c r="J901" i="21"/>
  <c r="I380" i="21"/>
  <c r="J380" i="21"/>
  <c r="I381" i="21"/>
  <c r="J381" i="21"/>
  <c r="I382" i="21"/>
  <c r="J382" i="21"/>
  <c r="I902" i="21"/>
  <c r="J902" i="21"/>
  <c r="I383" i="21"/>
  <c r="J383" i="21"/>
  <c r="I384" i="21"/>
  <c r="J384" i="21"/>
  <c r="I903" i="21"/>
  <c r="J903" i="21"/>
  <c r="I904" i="21"/>
  <c r="J904" i="21"/>
  <c r="I905" i="21"/>
  <c r="J905" i="21"/>
  <c r="I906" i="21"/>
  <c r="J906" i="21"/>
  <c r="I907" i="21"/>
  <c r="J907" i="21"/>
  <c r="I121" i="21"/>
  <c r="J121" i="21"/>
  <c r="I385" i="21"/>
  <c r="J385" i="21"/>
  <c r="I908" i="21"/>
  <c r="J908" i="21"/>
  <c r="I65" i="21"/>
  <c r="J65" i="21"/>
  <c r="I909" i="21"/>
  <c r="J909" i="21"/>
  <c r="I910" i="21"/>
  <c r="J910" i="21"/>
  <c r="I911" i="21"/>
  <c r="J911" i="21"/>
  <c r="I912" i="21"/>
  <c r="J912" i="21"/>
  <c r="I913" i="21"/>
  <c r="J913" i="21"/>
  <c r="I914" i="21"/>
  <c r="J914" i="21"/>
  <c r="I386" i="21"/>
  <c r="J386" i="21"/>
  <c r="I915" i="21"/>
  <c r="J915" i="21"/>
  <c r="I916" i="21"/>
  <c r="J916" i="21"/>
  <c r="I917" i="21"/>
  <c r="J917" i="21"/>
  <c r="I918" i="21"/>
  <c r="J918" i="21"/>
  <c r="I919" i="21"/>
  <c r="J919" i="21"/>
  <c r="I920" i="21"/>
  <c r="J920" i="21"/>
  <c r="I921" i="21"/>
  <c r="J921" i="21"/>
  <c r="I922" i="21"/>
  <c r="J922" i="21"/>
  <c r="I923" i="21"/>
  <c r="J923" i="21"/>
  <c r="I924" i="21"/>
  <c r="J924" i="21"/>
  <c r="I925" i="21"/>
  <c r="J925" i="21"/>
  <c r="I926" i="21"/>
  <c r="J926" i="21"/>
  <c r="I927" i="21"/>
  <c r="J927" i="21"/>
  <c r="I6" i="21"/>
  <c r="J6" i="21"/>
  <c r="I928" i="21"/>
  <c r="J928" i="21"/>
  <c r="I929" i="21"/>
  <c r="J929" i="21"/>
  <c r="I122" i="21"/>
  <c r="J122" i="21"/>
  <c r="I387" i="21"/>
  <c r="J387" i="21"/>
  <c r="I930" i="21"/>
  <c r="J930" i="21"/>
  <c r="I388" i="21"/>
  <c r="J388" i="21"/>
  <c r="I389" i="21"/>
  <c r="J389" i="21"/>
  <c r="I931" i="21"/>
  <c r="J931" i="21"/>
  <c r="I932" i="21"/>
  <c r="J932" i="21"/>
  <c r="I37" i="21"/>
  <c r="J37" i="21"/>
  <c r="I933" i="21"/>
  <c r="J933" i="21"/>
  <c r="I62" i="21"/>
  <c r="J62" i="21"/>
  <c r="I934" i="21"/>
  <c r="J934" i="21"/>
  <c r="I935" i="21"/>
  <c r="J935" i="21"/>
  <c r="I936" i="21"/>
  <c r="J936" i="21"/>
  <c r="I937" i="21"/>
  <c r="J937" i="21"/>
  <c r="I938" i="21"/>
  <c r="J938" i="21"/>
  <c r="I7" i="21"/>
  <c r="J7" i="21"/>
  <c r="I102" i="21"/>
  <c r="J102" i="21"/>
  <c r="I390" i="21"/>
  <c r="J390" i="21"/>
  <c r="I391" i="21"/>
  <c r="J391" i="21"/>
  <c r="I392" i="21"/>
  <c r="J392" i="21"/>
  <c r="I393" i="21"/>
  <c r="J393" i="21"/>
  <c r="I394" i="21"/>
  <c r="J394" i="21"/>
  <c r="I939" i="21"/>
  <c r="J939" i="21"/>
  <c r="I38" i="21"/>
  <c r="J38" i="21"/>
  <c r="I395" i="21"/>
  <c r="J395" i="21"/>
  <c r="I940" i="21"/>
  <c r="J940" i="21"/>
  <c r="I396" i="21"/>
  <c r="J396" i="21"/>
  <c r="I941" i="21"/>
  <c r="J941" i="21"/>
  <c r="I103" i="21"/>
  <c r="J103" i="21"/>
  <c r="I397" i="21"/>
  <c r="J397" i="21"/>
  <c r="I942" i="21"/>
  <c r="J942" i="21"/>
  <c r="I398" i="21"/>
  <c r="J398" i="21"/>
  <c r="I123" i="21"/>
  <c r="J123" i="21"/>
  <c r="I399" i="21"/>
  <c r="J399" i="21"/>
  <c r="I400" i="21"/>
  <c r="J400" i="21"/>
  <c r="I124" i="21"/>
  <c r="J124" i="21"/>
  <c r="I401" i="21"/>
  <c r="J401" i="21"/>
  <c r="I943" i="21"/>
  <c r="J943" i="21"/>
  <c r="I944" i="21"/>
  <c r="J944" i="21"/>
  <c r="I402" i="21"/>
  <c r="J402" i="21"/>
  <c r="I403" i="21"/>
  <c r="J403" i="21"/>
  <c r="I404" i="21"/>
  <c r="J404" i="21"/>
  <c r="I66" i="21"/>
  <c r="J66" i="21"/>
  <c r="I945" i="21"/>
  <c r="J945" i="21"/>
  <c r="I946" i="21"/>
  <c r="J946" i="21"/>
  <c r="I947" i="21"/>
  <c r="J947" i="21"/>
  <c r="I405" i="21"/>
  <c r="J405" i="21"/>
  <c r="I406" i="21"/>
  <c r="J406" i="21"/>
  <c r="I125" i="21"/>
  <c r="J125" i="21"/>
  <c r="I948" i="21"/>
  <c r="J948" i="21"/>
  <c r="I949" i="21"/>
  <c r="J949" i="21"/>
  <c r="I950" i="21"/>
  <c r="J950" i="21"/>
  <c r="I951" i="21"/>
  <c r="J951" i="21"/>
  <c r="I407" i="21"/>
  <c r="J407" i="21"/>
  <c r="I952" i="21"/>
  <c r="J952" i="21"/>
  <c r="I953" i="21"/>
  <c r="J953" i="21"/>
  <c r="I954" i="21"/>
  <c r="J954" i="21"/>
  <c r="I955" i="21"/>
  <c r="J955" i="21"/>
  <c r="I956" i="21"/>
  <c r="J956" i="21"/>
  <c r="I957" i="21"/>
  <c r="J957" i="21"/>
  <c r="I958" i="21"/>
  <c r="J958" i="21"/>
  <c r="I959" i="21"/>
  <c r="J959" i="21"/>
  <c r="I960" i="21"/>
  <c r="J960" i="21"/>
  <c r="I961" i="21"/>
  <c r="J961" i="21"/>
  <c r="I962" i="21"/>
  <c r="J962" i="21"/>
  <c r="I963" i="21"/>
  <c r="J963" i="21"/>
  <c r="I964" i="21"/>
  <c r="J964" i="21"/>
  <c r="I965" i="21"/>
  <c r="J965" i="21"/>
  <c r="I966" i="21"/>
  <c r="J966" i="21"/>
  <c r="I967" i="21"/>
  <c r="J967" i="21"/>
  <c r="I968" i="21"/>
  <c r="J968" i="21"/>
  <c r="I969" i="21"/>
  <c r="J969" i="21"/>
  <c r="I970" i="21"/>
  <c r="J970" i="21"/>
  <c r="I971" i="21"/>
  <c r="J971" i="21"/>
  <c r="I3" i="21"/>
  <c r="J3" i="21"/>
  <c r="I972" i="21"/>
  <c r="J972" i="21"/>
  <c r="I973" i="21"/>
  <c r="J973" i="21"/>
  <c r="I83" i="21"/>
  <c r="J83" i="21"/>
  <c r="I974" i="21"/>
  <c r="J974" i="21"/>
  <c r="I975" i="21"/>
  <c r="J975" i="21"/>
  <c r="I976" i="21"/>
  <c r="J976" i="21"/>
  <c r="I977" i="21"/>
  <c r="J977" i="21"/>
  <c r="I408" i="21"/>
  <c r="J408" i="21"/>
  <c r="I978" i="21"/>
  <c r="J978" i="21"/>
  <c r="I979" i="21"/>
  <c r="J979" i="21"/>
  <c r="I980" i="21"/>
  <c r="J980" i="21"/>
  <c r="I981" i="21"/>
  <c r="J981" i="21"/>
  <c r="I982" i="21"/>
  <c r="J982" i="21"/>
  <c r="I983" i="21"/>
  <c r="J983" i="21"/>
  <c r="I409" i="21"/>
  <c r="J409" i="21"/>
  <c r="I984" i="21"/>
  <c r="J984" i="21"/>
  <c r="I985" i="21"/>
  <c r="J985" i="21"/>
  <c r="I410" i="21"/>
  <c r="J410" i="21"/>
  <c r="I986" i="21"/>
  <c r="J986" i="21"/>
  <c r="I987" i="21"/>
  <c r="J987" i="21"/>
  <c r="I988" i="21"/>
  <c r="J988" i="21"/>
  <c r="I989" i="21"/>
  <c r="J989" i="21"/>
  <c r="I990" i="21"/>
  <c r="J990" i="21"/>
  <c r="I991" i="21"/>
  <c r="J991" i="21"/>
  <c r="I411" i="21"/>
  <c r="J411" i="21"/>
  <c r="I992" i="21"/>
  <c r="J992" i="21"/>
  <c r="I412" i="21"/>
  <c r="J412" i="21"/>
  <c r="I84" i="21"/>
  <c r="J84" i="21"/>
  <c r="I993" i="21"/>
  <c r="J993" i="21"/>
  <c r="I994" i="21"/>
  <c r="J994" i="21"/>
  <c r="I995" i="21"/>
  <c r="J995" i="21"/>
  <c r="I996" i="21"/>
  <c r="J996" i="21"/>
  <c r="I997" i="21"/>
  <c r="J997" i="21"/>
  <c r="I998" i="21"/>
  <c r="J998" i="21"/>
  <c r="I999" i="21"/>
  <c r="J999" i="21"/>
  <c r="I1000" i="21"/>
  <c r="J1000" i="21"/>
  <c r="I413" i="21"/>
  <c r="J413" i="21"/>
  <c r="I1001" i="21"/>
  <c r="J1001" i="21"/>
  <c r="I1002" i="21"/>
  <c r="J1002" i="21"/>
  <c r="I1003" i="21"/>
  <c r="J1003" i="21"/>
  <c r="I1004" i="21"/>
  <c r="J1004" i="21"/>
  <c r="I42" i="21"/>
  <c r="J42" i="21"/>
  <c r="I1005" i="21"/>
  <c r="J1005" i="21"/>
  <c r="I1006" i="21"/>
  <c r="J1006" i="21"/>
  <c r="I22" i="21"/>
  <c r="J22" i="21"/>
  <c r="I23" i="21"/>
  <c r="J23" i="21"/>
  <c r="I1007" i="21"/>
  <c r="J1007" i="21"/>
  <c r="I1008" i="21"/>
  <c r="J1008" i="21"/>
  <c r="I1009" i="21"/>
  <c r="J1009" i="21"/>
  <c r="I1010" i="21"/>
  <c r="J1010" i="21"/>
  <c r="I414" i="21"/>
  <c r="J414" i="21"/>
  <c r="I1011" i="21"/>
  <c r="J1011" i="21"/>
  <c r="I1012" i="21"/>
  <c r="J1012" i="21"/>
  <c r="I415" i="21"/>
  <c r="J415" i="21"/>
  <c r="I1013" i="21"/>
  <c r="J1013" i="21"/>
  <c r="I104" i="21"/>
  <c r="J104" i="21"/>
  <c r="I416" i="21"/>
  <c r="J416" i="21"/>
  <c r="I1014" i="21"/>
  <c r="J1014" i="21"/>
  <c r="I1015" i="21"/>
  <c r="J1015" i="21"/>
  <c r="I417" i="21"/>
  <c r="J417" i="21"/>
  <c r="I418" i="21"/>
  <c r="J418" i="21"/>
  <c r="I419" i="21"/>
  <c r="J419" i="21"/>
  <c r="I420" i="21"/>
  <c r="J420" i="21"/>
  <c r="I421" i="21"/>
  <c r="J421" i="21"/>
  <c r="I1016" i="21"/>
  <c r="J1016" i="21"/>
  <c r="I1017" i="21"/>
  <c r="J1017" i="21"/>
  <c r="I422" i="21"/>
  <c r="J422" i="21"/>
  <c r="I1018" i="21"/>
  <c r="J1018" i="21"/>
  <c r="I423" i="21"/>
  <c r="J423" i="21"/>
  <c r="I63" i="21"/>
  <c r="J63" i="21"/>
  <c r="I424" i="21"/>
  <c r="J424" i="21"/>
  <c r="I425" i="21"/>
  <c r="J425" i="21"/>
  <c r="I1019" i="21"/>
  <c r="J1019" i="21"/>
  <c r="I426" i="21"/>
  <c r="J426" i="21"/>
  <c r="I427" i="21"/>
  <c r="J427" i="21"/>
  <c r="I1020" i="21"/>
  <c r="J1020" i="21"/>
  <c r="I428" i="21"/>
  <c r="J428" i="21"/>
  <c r="I429" i="21"/>
  <c r="J429" i="21"/>
  <c r="I1021" i="21"/>
  <c r="J1021" i="21"/>
  <c r="I430" i="21"/>
  <c r="J430" i="21"/>
  <c r="I1022" i="21"/>
  <c r="J1022" i="21"/>
  <c r="I105" i="21"/>
  <c r="J105" i="21"/>
  <c r="I1023" i="21"/>
  <c r="J1023" i="21"/>
  <c r="I1024" i="21"/>
  <c r="J1024" i="21"/>
  <c r="I1025" i="21"/>
  <c r="J1025" i="21"/>
  <c r="I1026" i="21"/>
  <c r="J1026" i="21"/>
  <c r="I1027" i="21"/>
  <c r="J1027" i="21"/>
  <c r="I1028" i="21"/>
  <c r="J1028" i="21"/>
  <c r="I1029" i="21"/>
  <c r="J1029" i="21"/>
  <c r="I1030" i="21"/>
  <c r="J1030" i="21"/>
  <c r="I1031" i="21"/>
  <c r="J1031" i="21"/>
  <c r="I431" i="21"/>
  <c r="J431" i="21"/>
  <c r="I1032" i="21"/>
  <c r="J1032" i="21"/>
  <c r="I1033" i="21"/>
  <c r="J1033" i="21"/>
  <c r="I1034" i="21"/>
  <c r="J1034" i="21"/>
  <c r="I1035" i="21"/>
  <c r="J1035" i="21"/>
  <c r="I24" i="21"/>
  <c r="J24" i="21"/>
  <c r="I1036" i="21"/>
  <c r="J1036" i="21"/>
  <c r="I432" i="21"/>
  <c r="J432" i="21"/>
  <c r="I433" i="21"/>
  <c r="J433" i="21"/>
  <c r="I434" i="21"/>
  <c r="J434" i="21"/>
  <c r="I1037" i="21"/>
  <c r="J1037" i="21"/>
  <c r="I435" i="21"/>
  <c r="J435" i="21"/>
  <c r="I436" i="21"/>
  <c r="J436" i="21"/>
  <c r="I437" i="21"/>
  <c r="J437" i="21"/>
  <c r="I438" i="21"/>
  <c r="J438" i="21"/>
  <c r="I439" i="21"/>
  <c r="J439" i="21"/>
  <c r="I25" i="21"/>
  <c r="J25" i="21"/>
  <c r="I1038" i="21"/>
  <c r="J1038" i="21"/>
  <c r="I1039" i="21"/>
  <c r="J1039" i="21"/>
  <c r="I1040" i="21"/>
  <c r="J1040" i="21"/>
  <c r="I440" i="21"/>
  <c r="J440" i="21"/>
  <c r="I1041" i="21"/>
  <c r="J1041" i="21"/>
  <c r="I1042" i="21"/>
  <c r="J1042" i="21"/>
  <c r="I1043" i="21"/>
  <c r="J1043" i="21"/>
  <c r="I441" i="21"/>
  <c r="J441" i="21"/>
  <c r="I1044" i="21"/>
  <c r="J1044" i="21"/>
  <c r="I1045" i="21"/>
  <c r="J1045" i="21"/>
  <c r="I1046" i="21"/>
  <c r="J1046" i="21"/>
  <c r="I442" i="21"/>
  <c r="J442" i="21"/>
  <c r="I1047" i="21"/>
  <c r="J1047" i="21"/>
  <c r="I1048" i="21"/>
  <c r="J1048" i="21"/>
  <c r="I1049" i="21"/>
  <c r="J1049" i="21"/>
  <c r="I1050" i="21"/>
  <c r="J1050" i="21"/>
  <c r="I1051" i="21"/>
  <c r="J1051" i="21"/>
  <c r="I443" i="21"/>
  <c r="J443" i="21"/>
  <c r="I1052" i="21"/>
  <c r="J1052" i="21"/>
  <c r="I1053" i="21"/>
  <c r="J1053" i="21"/>
  <c r="I1108" i="21"/>
  <c r="J1108" i="21"/>
  <c r="I444" i="21"/>
  <c r="J444" i="21"/>
  <c r="I445" i="21"/>
  <c r="J445" i="21"/>
  <c r="I446" i="21"/>
  <c r="J446" i="21"/>
  <c r="I447" i="21"/>
  <c r="J447" i="21"/>
  <c r="I448" i="21"/>
  <c r="J448" i="21"/>
  <c r="I1054" i="21"/>
  <c r="J1054" i="21"/>
  <c r="I106" i="21"/>
  <c r="J106" i="21"/>
  <c r="I126" i="21"/>
  <c r="J126" i="21"/>
  <c r="I1055" i="21"/>
  <c r="J1055" i="21"/>
  <c r="I449" i="21"/>
  <c r="J449" i="21"/>
  <c r="I1056" i="21"/>
  <c r="J1056" i="21"/>
  <c r="I4" i="21"/>
  <c r="J4" i="21"/>
  <c r="I127" i="21"/>
  <c r="J127" i="21"/>
  <c r="I1057" i="21"/>
  <c r="J1057" i="21"/>
  <c r="I1058" i="21"/>
  <c r="J1058" i="21"/>
  <c r="I1059" i="21"/>
  <c r="J1059" i="21"/>
  <c r="I450" i="21"/>
  <c r="J450" i="21"/>
  <c r="I1060" i="21"/>
  <c r="J1060" i="21"/>
  <c r="I451" i="21"/>
  <c r="J451" i="21"/>
  <c r="I452" i="21"/>
  <c r="J452" i="21"/>
  <c r="I453" i="21"/>
  <c r="J453" i="21"/>
  <c r="I85" i="21"/>
  <c r="J85" i="21"/>
  <c r="I1061" i="21"/>
  <c r="J1061" i="21"/>
  <c r="I454" i="21"/>
  <c r="J454" i="21"/>
  <c r="I1062" i="21"/>
  <c r="J1062" i="21"/>
  <c r="I455" i="21"/>
  <c r="J455" i="21"/>
  <c r="I86" i="21"/>
  <c r="J86" i="21"/>
  <c r="I456" i="21"/>
  <c r="J456" i="21"/>
  <c r="I457" i="21"/>
  <c r="J457" i="21"/>
  <c r="I1063" i="21"/>
  <c r="J1063" i="21"/>
  <c r="I458" i="21"/>
  <c r="J458" i="21"/>
  <c r="I459" i="21"/>
  <c r="J459" i="21"/>
  <c r="I460" i="21"/>
  <c r="J460" i="21"/>
  <c r="I461" i="21"/>
  <c r="J461" i="21"/>
  <c r="I462" i="21"/>
  <c r="J462" i="21"/>
  <c r="I107" i="21"/>
  <c r="J107" i="21"/>
  <c r="I463" i="21"/>
  <c r="J463" i="21"/>
  <c r="I1064" i="21"/>
  <c r="J1064" i="21"/>
  <c r="I464" i="21"/>
  <c r="J464" i="21"/>
  <c r="I1065" i="21"/>
  <c r="J1065" i="21"/>
  <c r="I87" i="21"/>
  <c r="J87" i="21"/>
  <c r="I465" i="21"/>
  <c r="J465" i="21"/>
  <c r="I128" i="21"/>
  <c r="J128" i="21"/>
  <c r="I1066" i="21"/>
  <c r="J1066" i="21"/>
  <c r="I1067" i="21"/>
  <c r="J1067" i="21"/>
  <c r="I1068" i="21"/>
  <c r="J1068" i="21"/>
  <c r="I1069" i="21"/>
  <c r="J1069" i="21"/>
  <c r="I466" i="21"/>
  <c r="J466" i="21"/>
  <c r="I1070" i="21"/>
  <c r="J1070" i="21"/>
  <c r="I129" i="21"/>
  <c r="J129" i="21"/>
  <c r="I467" i="21"/>
  <c r="J467" i="21"/>
  <c r="I1071" i="21"/>
  <c r="J1071" i="21"/>
  <c r="I1072" i="21"/>
  <c r="J1072" i="21"/>
  <c r="I1073" i="21"/>
  <c r="J1073" i="21"/>
  <c r="I1074" i="21"/>
  <c r="J1074" i="21"/>
  <c r="I1075" i="21"/>
  <c r="J1075" i="21"/>
  <c r="I1076" i="21"/>
  <c r="J1076" i="21"/>
  <c r="I1077" i="21"/>
  <c r="J1077" i="21"/>
  <c r="I1078" i="21"/>
  <c r="J1078" i="21"/>
  <c r="I1079" i="21"/>
  <c r="J1079" i="21"/>
  <c r="I1080" i="21"/>
  <c r="J1080" i="21"/>
  <c r="I1081" i="21"/>
  <c r="J1081" i="21"/>
  <c r="I1082" i="21"/>
  <c r="J1082" i="21"/>
  <c r="I1083" i="21"/>
  <c r="J1083" i="21"/>
  <c r="I1084" i="21"/>
  <c r="J1084" i="21"/>
  <c r="I1085" i="21"/>
  <c r="J1085" i="21"/>
  <c r="I1086" i="21"/>
  <c r="J1086" i="21"/>
  <c r="I1087" i="21"/>
  <c r="J1087" i="21"/>
  <c r="I130" i="21"/>
  <c r="J130" i="21"/>
  <c r="I468" i="21"/>
  <c r="J468" i="21"/>
  <c r="I1088" i="21"/>
  <c r="J1088" i="21"/>
  <c r="I469" i="21"/>
  <c r="J469" i="21"/>
  <c r="I1089" i="21"/>
  <c r="J1089" i="21"/>
  <c r="I1090" i="21"/>
  <c r="J1090" i="21"/>
  <c r="I1091" i="21"/>
  <c r="J1091" i="21"/>
  <c r="I470" i="21"/>
  <c r="J470" i="21"/>
  <c r="I1092" i="21"/>
  <c r="J1092" i="21"/>
  <c r="I1093" i="21"/>
  <c r="J1093" i="21"/>
  <c r="I1094" i="21"/>
  <c r="J1094" i="21"/>
  <c r="I471" i="21"/>
  <c r="J471" i="21"/>
  <c r="I1095" i="21"/>
  <c r="J1095" i="21"/>
  <c r="I472" i="21"/>
  <c r="J472" i="21"/>
  <c r="I131" i="21"/>
  <c r="J131" i="21"/>
  <c r="I1096" i="21"/>
  <c r="J1096" i="21"/>
  <c r="I132" i="21"/>
  <c r="J132" i="21"/>
  <c r="I133" i="21"/>
  <c r="J133" i="21"/>
  <c r="I1097" i="21"/>
  <c r="J1097" i="21"/>
  <c r="I1098" i="21"/>
  <c r="J1098" i="21"/>
  <c r="I1099" i="21"/>
  <c r="J1099" i="21"/>
  <c r="I134" i="21"/>
  <c r="J134" i="21"/>
  <c r="I1100" i="21"/>
  <c r="J1100" i="21"/>
  <c r="I1101" i="21"/>
  <c r="J1101" i="21"/>
  <c r="I135" i="21"/>
  <c r="J135" i="21"/>
  <c r="I1102" i="21"/>
  <c r="J1102" i="21"/>
  <c r="I1103" i="21"/>
  <c r="J1103" i="21"/>
  <c r="I1104" i="21"/>
  <c r="J1104" i="21"/>
  <c r="I2217" i="21"/>
  <c r="J2217" i="21"/>
  <c r="I1584" i="21"/>
  <c r="J1584" i="21"/>
  <c r="I1585" i="21"/>
  <c r="J1585" i="21"/>
  <c r="I1586" i="21"/>
  <c r="J1586" i="21"/>
  <c r="I1242" i="21"/>
  <c r="J1242" i="21"/>
  <c r="I1587" i="21"/>
  <c r="J1587" i="21"/>
  <c r="I1243" i="21"/>
  <c r="J1243" i="21"/>
  <c r="I1244" i="21"/>
  <c r="J1244" i="21"/>
  <c r="I1588" i="21"/>
  <c r="J1588" i="21"/>
  <c r="I1589" i="21"/>
  <c r="J1589" i="21"/>
  <c r="I1590" i="21"/>
  <c r="J1590" i="21"/>
  <c r="I1591" i="21"/>
  <c r="J1591" i="21"/>
  <c r="I1214" i="21"/>
  <c r="J1214" i="21"/>
  <c r="I1245" i="21"/>
  <c r="J1245" i="21"/>
  <c r="I1592" i="21"/>
  <c r="J1592" i="21"/>
  <c r="I1150" i="21"/>
  <c r="J1150" i="21"/>
  <c r="I1117" i="21"/>
  <c r="J1117" i="21"/>
  <c r="I1151" i="21"/>
  <c r="J1151" i="21"/>
  <c r="I1174" i="21"/>
  <c r="J1174" i="21"/>
  <c r="I1246" i="21"/>
  <c r="J1246" i="21"/>
  <c r="I1247" i="21"/>
  <c r="J1247" i="21"/>
  <c r="I1118" i="21"/>
  <c r="J1118" i="21"/>
  <c r="I1593" i="21"/>
  <c r="J1593" i="21"/>
  <c r="I1594" i="21"/>
  <c r="J1594" i="21"/>
  <c r="I1595" i="21"/>
  <c r="J1595" i="21"/>
  <c r="I1596" i="21"/>
  <c r="J1596" i="21"/>
  <c r="I1175" i="21"/>
  <c r="J1175" i="21"/>
  <c r="I1597" i="21"/>
  <c r="J1597" i="21"/>
  <c r="I1598" i="21"/>
  <c r="J1598" i="21"/>
  <c r="I1152" i="21"/>
  <c r="J1152" i="21"/>
  <c r="I1248" i="21"/>
  <c r="J1248" i="21"/>
  <c r="I1249" i="21"/>
  <c r="J1249" i="21"/>
  <c r="I1250" i="21"/>
  <c r="J1250" i="21"/>
  <c r="I1251" i="21"/>
  <c r="J1251" i="21"/>
  <c r="I1599" i="21"/>
  <c r="J1599" i="21"/>
  <c r="I1215" i="21"/>
  <c r="J1215" i="21"/>
  <c r="I1252" i="21"/>
  <c r="J1252" i="21"/>
  <c r="I1253" i="21"/>
  <c r="J1253" i="21"/>
  <c r="I1153" i="21"/>
  <c r="J1153" i="21"/>
  <c r="I1600" i="21"/>
  <c r="J1600" i="21"/>
  <c r="I1254" i="21"/>
  <c r="J1254" i="21"/>
  <c r="I1255" i="21"/>
  <c r="J1255" i="21"/>
  <c r="I1601" i="21"/>
  <c r="J1601" i="21"/>
  <c r="I1256" i="21"/>
  <c r="J1256" i="21"/>
  <c r="I1602" i="21"/>
  <c r="J1602" i="21"/>
  <c r="I1257" i="21"/>
  <c r="J1257" i="21"/>
  <c r="I1603" i="21"/>
  <c r="J1603" i="21"/>
  <c r="I1109" i="21"/>
  <c r="J1109" i="21"/>
  <c r="I1132" i="21"/>
  <c r="J1132" i="21"/>
  <c r="I1154" i="21"/>
  <c r="J1154" i="21"/>
  <c r="I1604" i="21"/>
  <c r="J1604" i="21"/>
  <c r="I1119" i="21"/>
  <c r="J1119" i="21"/>
  <c r="I1155" i="21"/>
  <c r="J1155" i="21"/>
  <c r="I1258" i="21"/>
  <c r="J1258" i="21"/>
  <c r="I1120" i="21"/>
  <c r="J1120" i="21"/>
  <c r="I1259" i="21"/>
  <c r="J1259" i="21"/>
  <c r="I1260" i="21"/>
  <c r="J1260" i="21"/>
  <c r="I1261" i="21"/>
  <c r="J1261" i="21"/>
  <c r="I1262" i="21"/>
  <c r="J1262" i="21"/>
  <c r="I1176" i="21"/>
  <c r="J1176" i="21"/>
  <c r="I1605" i="21"/>
  <c r="J1605" i="21"/>
  <c r="I1263" i="21"/>
  <c r="J1263" i="21"/>
  <c r="I1264" i="21"/>
  <c r="J1264" i="21"/>
  <c r="I1121" i="21"/>
  <c r="J1121" i="21"/>
  <c r="I1177" i="21"/>
  <c r="J1177" i="21"/>
  <c r="I1265" i="21"/>
  <c r="J1265" i="21"/>
  <c r="I1266" i="21"/>
  <c r="J1266" i="21"/>
  <c r="I1156" i="21"/>
  <c r="J1156" i="21"/>
  <c r="I1606" i="21"/>
  <c r="J1606" i="21"/>
  <c r="I1267" i="21"/>
  <c r="J1267" i="21"/>
  <c r="I1268" i="21"/>
  <c r="J1268" i="21"/>
  <c r="I1607" i="21"/>
  <c r="J1607" i="21"/>
  <c r="I1157" i="21"/>
  <c r="J1157" i="21"/>
  <c r="I1608" i="21"/>
  <c r="J1608" i="21"/>
  <c r="I1609" i="21"/>
  <c r="J1609" i="21"/>
  <c r="I1610" i="21"/>
  <c r="J1610" i="21"/>
  <c r="I1611" i="21"/>
  <c r="J1611" i="21"/>
  <c r="I1269" i="21"/>
  <c r="J1269" i="21"/>
  <c r="I1612" i="21"/>
  <c r="J1612" i="21"/>
  <c r="I1270" i="21"/>
  <c r="J1270" i="21"/>
  <c r="I1122" i="21"/>
  <c r="J1122" i="21"/>
  <c r="I1613" i="21"/>
  <c r="J1613" i="21"/>
  <c r="I1271" i="21"/>
  <c r="J1271" i="21"/>
  <c r="I1158" i="21"/>
  <c r="J1158" i="21"/>
  <c r="I1272" i="21"/>
  <c r="J1272" i="21"/>
  <c r="I1195" i="21"/>
  <c r="J1195" i="21"/>
  <c r="I1614" i="21"/>
  <c r="J1614" i="21"/>
  <c r="I1178" i="21"/>
  <c r="J1178" i="21"/>
  <c r="I1615" i="21"/>
  <c r="J1615" i="21"/>
  <c r="I1159" i="21"/>
  <c r="J1159" i="21"/>
  <c r="I1616" i="21"/>
  <c r="J1616" i="21"/>
  <c r="I1617" i="21"/>
  <c r="J1617" i="21"/>
  <c r="I1273" i="21"/>
  <c r="J1273" i="21"/>
  <c r="I1618" i="21"/>
  <c r="J1618" i="21"/>
  <c r="I1274" i="21"/>
  <c r="J1274" i="21"/>
  <c r="I1160" i="21"/>
  <c r="J1160" i="21"/>
  <c r="I1275" i="21"/>
  <c r="J1275" i="21"/>
  <c r="I1276" i="21"/>
  <c r="J1276" i="21"/>
  <c r="I1619" i="21"/>
  <c r="J1619" i="21"/>
  <c r="I1620" i="21"/>
  <c r="J1620" i="21"/>
  <c r="I1277" i="21"/>
  <c r="J1277" i="21"/>
  <c r="I1278" i="21"/>
  <c r="J1278" i="21"/>
  <c r="I1621" i="21"/>
  <c r="J1621" i="21"/>
  <c r="I1622" i="21"/>
  <c r="J1622" i="21"/>
  <c r="I1279" i="21"/>
  <c r="J1279" i="21"/>
  <c r="I1133" i="21"/>
  <c r="J1133" i="21"/>
  <c r="I1623" i="21"/>
  <c r="J1623" i="21"/>
  <c r="I1280" i="21"/>
  <c r="J1280" i="21"/>
  <c r="I1281" i="21"/>
  <c r="J1281" i="21"/>
  <c r="I1282" i="21"/>
  <c r="J1282" i="21"/>
  <c r="I1283" i="21"/>
  <c r="J1283" i="21"/>
  <c r="I1134" i="21"/>
  <c r="J1134" i="21"/>
  <c r="I1624" i="21"/>
  <c r="J1624" i="21"/>
  <c r="I1216" i="21"/>
  <c r="J1216" i="21"/>
  <c r="I1217" i="21"/>
  <c r="J1217" i="21"/>
  <c r="I1625" i="21"/>
  <c r="J1625" i="21"/>
  <c r="I1626" i="21"/>
  <c r="J1626" i="21"/>
  <c r="I1627" i="21"/>
  <c r="J1627" i="21"/>
  <c r="I1628" i="21"/>
  <c r="J1628" i="21"/>
  <c r="I1146" i="21"/>
  <c r="J1146" i="21"/>
  <c r="I1284" i="21"/>
  <c r="J1284" i="21"/>
  <c r="I1629" i="21"/>
  <c r="J1629" i="21"/>
  <c r="I1630" i="21"/>
  <c r="J1630" i="21"/>
  <c r="I1285" i="21"/>
  <c r="J1285" i="21"/>
  <c r="I1631" i="21"/>
  <c r="J1631" i="21"/>
  <c r="I1632" i="21"/>
  <c r="J1632" i="21"/>
  <c r="I1633" i="21"/>
  <c r="J1633" i="21"/>
  <c r="I2218" i="21"/>
  <c r="J2218" i="21"/>
  <c r="I1286" i="21"/>
  <c r="J1286" i="21"/>
  <c r="I1135" i="21"/>
  <c r="J1135" i="21"/>
  <c r="I1287" i="21"/>
  <c r="J1287" i="21"/>
  <c r="I1288" i="21"/>
  <c r="J1288" i="21"/>
  <c r="I1289" i="21"/>
  <c r="J1289" i="21"/>
  <c r="I1290" i="21"/>
  <c r="J1290" i="21"/>
  <c r="I1179" i="21"/>
  <c r="J1179" i="21"/>
  <c r="I1291" i="21"/>
  <c r="J1291" i="21"/>
  <c r="I1292" i="21"/>
  <c r="J1292" i="21"/>
  <c r="I1634" i="21"/>
  <c r="J1634" i="21"/>
  <c r="I1293" i="21"/>
  <c r="J1293" i="21"/>
  <c r="I1294" i="21"/>
  <c r="J1294" i="21"/>
  <c r="I1180" i="21"/>
  <c r="J1180" i="21"/>
  <c r="I1295" i="21"/>
  <c r="J1295" i="21"/>
  <c r="I1296" i="21"/>
  <c r="J1296" i="21"/>
  <c r="I1181" i="21"/>
  <c r="J1181" i="21"/>
  <c r="I1136" i="21"/>
  <c r="J1136" i="21"/>
  <c r="I1297" i="21"/>
  <c r="J1297" i="21"/>
  <c r="I1182" i="21"/>
  <c r="J1182" i="21"/>
  <c r="I1137" i="21"/>
  <c r="J1137" i="21"/>
  <c r="I1298" i="21"/>
  <c r="J1298" i="21"/>
  <c r="I1299" i="21"/>
  <c r="J1299" i="21"/>
  <c r="I2219" i="21"/>
  <c r="J2219" i="21"/>
  <c r="I1171" i="21"/>
  <c r="J1171" i="21"/>
  <c r="I1635" i="21"/>
  <c r="J1635" i="21"/>
  <c r="I1636" i="21"/>
  <c r="J1636" i="21"/>
  <c r="I1637" i="21"/>
  <c r="J1637" i="21"/>
  <c r="I1300" i="21"/>
  <c r="J1300" i="21"/>
  <c r="I1301" i="21"/>
  <c r="J1301" i="21"/>
  <c r="I1638" i="21"/>
  <c r="J1638" i="21"/>
  <c r="I1302" i="21"/>
  <c r="J1302" i="21"/>
  <c r="I1639" i="21"/>
  <c r="J1639" i="21"/>
  <c r="I1303" i="21"/>
  <c r="J1303" i="21"/>
  <c r="I1304" i="21"/>
  <c r="J1304" i="21"/>
  <c r="I1640" i="21"/>
  <c r="J1640" i="21"/>
  <c r="I1305" i="21"/>
  <c r="J1305" i="21"/>
  <c r="I1306" i="21"/>
  <c r="J1306" i="21"/>
  <c r="I1641" i="21"/>
  <c r="J1641" i="21"/>
  <c r="I1642" i="21"/>
  <c r="J1642" i="21"/>
  <c r="I1643" i="21"/>
  <c r="J1643" i="21"/>
  <c r="I1116" i="21"/>
  <c r="J1116" i="21"/>
  <c r="I1307" i="21"/>
  <c r="J1307" i="21"/>
  <c r="I1161" i="21"/>
  <c r="J1161" i="21"/>
  <c r="I1308" i="21"/>
  <c r="J1308" i="21"/>
  <c r="I1644" i="21"/>
  <c r="J1644" i="21"/>
  <c r="I1309" i="21"/>
  <c r="J1309" i="21"/>
  <c r="I1645" i="21"/>
  <c r="J1645" i="21"/>
  <c r="I1646" i="21"/>
  <c r="J1646" i="21"/>
  <c r="I1647" i="21"/>
  <c r="J1647" i="21"/>
  <c r="I1310" i="21"/>
  <c r="J1310" i="21"/>
  <c r="I1648" i="21"/>
  <c r="J1648" i="21"/>
  <c r="I1138" i="21"/>
  <c r="J1138" i="21"/>
  <c r="I1311" i="21"/>
  <c r="J1311" i="21"/>
  <c r="I1649" i="21"/>
  <c r="J1649" i="21"/>
  <c r="I1650" i="21"/>
  <c r="J1650" i="21"/>
  <c r="I1651" i="21"/>
  <c r="J1651" i="21"/>
  <c r="I1312" i="21"/>
  <c r="J1312" i="21"/>
  <c r="I1652" i="21"/>
  <c r="J1652" i="21"/>
  <c r="I1313" i="21"/>
  <c r="J1313" i="21"/>
  <c r="I1314" i="21"/>
  <c r="J1314" i="21"/>
  <c r="I1315" i="21"/>
  <c r="J1315" i="21"/>
  <c r="I1653" i="21"/>
  <c r="J1653" i="21"/>
  <c r="I1654" i="21"/>
  <c r="J1654" i="21"/>
  <c r="I1316" i="21"/>
  <c r="J1316" i="21"/>
  <c r="I1655" i="21"/>
  <c r="J1655" i="21"/>
  <c r="I1656" i="21"/>
  <c r="J1656" i="21"/>
  <c r="I1112" i="21"/>
  <c r="J1112" i="21"/>
  <c r="I1317" i="21"/>
  <c r="J1317" i="21"/>
  <c r="I1318" i="21"/>
  <c r="J1318" i="21"/>
  <c r="I1657" i="21"/>
  <c r="J1657" i="21"/>
  <c r="I1115" i="21"/>
  <c r="J1115" i="21"/>
  <c r="I1658" i="21"/>
  <c r="J1658" i="21"/>
  <c r="I1162" i="21"/>
  <c r="J1162" i="21"/>
  <c r="I1659" i="21"/>
  <c r="J1659" i="21"/>
  <c r="I1319" i="21"/>
  <c r="J1319" i="21"/>
  <c r="I1660" i="21"/>
  <c r="J1660" i="21"/>
  <c r="I1661" i="21"/>
  <c r="J1661" i="21"/>
  <c r="I1662" i="21"/>
  <c r="J1662" i="21"/>
  <c r="I1663" i="21"/>
  <c r="J1663" i="21"/>
  <c r="I1664" i="21"/>
  <c r="J1664" i="21"/>
  <c r="I1665" i="21"/>
  <c r="J1665" i="21"/>
  <c r="I1320" i="21"/>
  <c r="J1320" i="21"/>
  <c r="I1666" i="21"/>
  <c r="J1666" i="21"/>
  <c r="I1667" i="21"/>
  <c r="J1667" i="21"/>
  <c r="I1321" i="21"/>
  <c r="J1321" i="21"/>
  <c r="I1668" i="21"/>
  <c r="J1668" i="21"/>
  <c r="I1322" i="21"/>
  <c r="J1322" i="21"/>
  <c r="I1669" i="21"/>
  <c r="J1669" i="21"/>
  <c r="I1670" i="21"/>
  <c r="J1670" i="21"/>
  <c r="I1671" i="21"/>
  <c r="J1671" i="21"/>
  <c r="I1323" i="21"/>
  <c r="J1323" i="21"/>
  <c r="I1672" i="21"/>
  <c r="J1672" i="21"/>
  <c r="I1324" i="21"/>
  <c r="J1324" i="21"/>
  <c r="I1673" i="21"/>
  <c r="J1673" i="21"/>
  <c r="I1325" i="21"/>
  <c r="J1325" i="21"/>
  <c r="I1674" i="21"/>
  <c r="J1674" i="21"/>
  <c r="I1675" i="21"/>
  <c r="J1675" i="21"/>
  <c r="I1326" i="21"/>
  <c r="J1326" i="21"/>
  <c r="I1147" i="21"/>
  <c r="J1147" i="21"/>
  <c r="I1676" i="21"/>
  <c r="J1676" i="21"/>
  <c r="I1677" i="21"/>
  <c r="J1677" i="21"/>
  <c r="I1218" i="21"/>
  <c r="J1218" i="21"/>
  <c r="I1678" i="21"/>
  <c r="J1678" i="21"/>
  <c r="I1327" i="21"/>
  <c r="J1327" i="21"/>
  <c r="I1328" i="21"/>
  <c r="J1328" i="21"/>
  <c r="I1679" i="21"/>
  <c r="J1679" i="21"/>
  <c r="I1680" i="21"/>
  <c r="J1680" i="21"/>
  <c r="I1681" i="21"/>
  <c r="J1681" i="21"/>
  <c r="I1329" i="21"/>
  <c r="J1329" i="21"/>
  <c r="I1682" i="21"/>
  <c r="J1682" i="21"/>
  <c r="I1330" i="21"/>
  <c r="J1330" i="21"/>
  <c r="I1683" i="21"/>
  <c r="J1683" i="21"/>
  <c r="I1684" i="21"/>
  <c r="J1684" i="21"/>
  <c r="I1331" i="21"/>
  <c r="J1331" i="21"/>
  <c r="I1123" i="21"/>
  <c r="J1123" i="21"/>
  <c r="I1685" i="21"/>
  <c r="J1685" i="21"/>
  <c r="I1686" i="21"/>
  <c r="J1686" i="21"/>
  <c r="I1687" i="21"/>
  <c r="J1687" i="21"/>
  <c r="I1688" i="21"/>
  <c r="J1688" i="21"/>
  <c r="I1689" i="21"/>
  <c r="J1689" i="21"/>
  <c r="I1332" i="21"/>
  <c r="J1332" i="21"/>
  <c r="I1690" i="21"/>
  <c r="J1690" i="21"/>
  <c r="I1691" i="21"/>
  <c r="J1691" i="21"/>
  <c r="I1692" i="21"/>
  <c r="J1692" i="21"/>
  <c r="I1693" i="21"/>
  <c r="J1693" i="21"/>
  <c r="I1333" i="21"/>
  <c r="J1333" i="21"/>
  <c r="I1334" i="21"/>
  <c r="J1334" i="21"/>
  <c r="I1335" i="21"/>
  <c r="J1335" i="21"/>
  <c r="I1336" i="21"/>
  <c r="J1336" i="21"/>
  <c r="I1337" i="21"/>
  <c r="J1337" i="21"/>
  <c r="I1338" i="21"/>
  <c r="J1338" i="21"/>
  <c r="I1339" i="21"/>
  <c r="J1339" i="21"/>
  <c r="I1340" i="21"/>
  <c r="J1340" i="21"/>
  <c r="I1694" i="21"/>
  <c r="J1694" i="21"/>
  <c r="I1695" i="21"/>
  <c r="J1695" i="21"/>
  <c r="I1696" i="21"/>
  <c r="J1696" i="21"/>
  <c r="I1341" i="21"/>
  <c r="J1341" i="21"/>
  <c r="I1697" i="21"/>
  <c r="J1697" i="21"/>
  <c r="I1698" i="21"/>
  <c r="J1698" i="21"/>
  <c r="I1699" i="21"/>
  <c r="J1699" i="21"/>
  <c r="I1700" i="21"/>
  <c r="J1700" i="21"/>
  <c r="I1701" i="21"/>
  <c r="J1701" i="21"/>
  <c r="I1702" i="21"/>
  <c r="J1702" i="21"/>
  <c r="I1703" i="21"/>
  <c r="J1703" i="21"/>
  <c r="I1342" i="21"/>
  <c r="J1342" i="21"/>
  <c r="I1704" i="21"/>
  <c r="J1704" i="21"/>
  <c r="I1343" i="21"/>
  <c r="J1343" i="21"/>
  <c r="I1344" i="21"/>
  <c r="J1344" i="21"/>
  <c r="I1705" i="21"/>
  <c r="J1705" i="21"/>
  <c r="I1706" i="21"/>
  <c r="J1706" i="21"/>
  <c r="I1707" i="21"/>
  <c r="J1707" i="21"/>
  <c r="I1345" i="21"/>
  <c r="J1345" i="21"/>
  <c r="I1346" i="21"/>
  <c r="J1346" i="21"/>
  <c r="I1708" i="21"/>
  <c r="J1708" i="21"/>
  <c r="I1709" i="21"/>
  <c r="J1709" i="21"/>
  <c r="I1710" i="21"/>
  <c r="J1710" i="21"/>
  <c r="I1711" i="21"/>
  <c r="J1711" i="21"/>
  <c r="I1712" i="21"/>
  <c r="J1712" i="21"/>
  <c r="I1713" i="21"/>
  <c r="J1713" i="21"/>
  <c r="I1347" i="21"/>
  <c r="J1347" i="21"/>
  <c r="I1714" i="21"/>
  <c r="J1714" i="21"/>
  <c r="I1348" i="21"/>
  <c r="J1348" i="21"/>
  <c r="I1715" i="21"/>
  <c r="J1715" i="21"/>
  <c r="I1716" i="21"/>
  <c r="J1716" i="21"/>
  <c r="I1717" i="21"/>
  <c r="J1717" i="21"/>
  <c r="I1718" i="21"/>
  <c r="J1718" i="21"/>
  <c r="I1349" i="21"/>
  <c r="J1349" i="21"/>
  <c r="I1719" i="21"/>
  <c r="J1719" i="21"/>
  <c r="I1720" i="21"/>
  <c r="J1720" i="21"/>
  <c r="I1219" i="21"/>
  <c r="J1219" i="21"/>
  <c r="I1721" i="21"/>
  <c r="J1721" i="21"/>
  <c r="I1722" i="21"/>
  <c r="J1722" i="21"/>
  <c r="I1723" i="21"/>
  <c r="J1723" i="21"/>
  <c r="I1724" i="21"/>
  <c r="J1724" i="21"/>
  <c r="I1725" i="21"/>
  <c r="J1725" i="21"/>
  <c r="I1726" i="21"/>
  <c r="J1726" i="21"/>
  <c r="I1350" i="21"/>
  <c r="J1350" i="21"/>
  <c r="I1727" i="21"/>
  <c r="J1727" i="21"/>
  <c r="I1728" i="21"/>
  <c r="J1728" i="21"/>
  <c r="I1729" i="21"/>
  <c r="J1729" i="21"/>
  <c r="I1124" i="21"/>
  <c r="J1124" i="21"/>
  <c r="I1730" i="21"/>
  <c r="J1730" i="21"/>
  <c r="I1731" i="21"/>
  <c r="J1731" i="21"/>
  <c r="I1351" i="21"/>
  <c r="J1351" i="21"/>
  <c r="I1732" i="21"/>
  <c r="J1732" i="21"/>
  <c r="I1352" i="21"/>
  <c r="J1352" i="21"/>
  <c r="I1148" i="21"/>
  <c r="J1148" i="21"/>
  <c r="I1733" i="21"/>
  <c r="J1733" i="21"/>
  <c r="I1353" i="21"/>
  <c r="J1353" i="21"/>
  <c r="I1163" i="21"/>
  <c r="J1163" i="21"/>
  <c r="I1734" i="21"/>
  <c r="J1734" i="21"/>
  <c r="I1735" i="21"/>
  <c r="J1735" i="21"/>
  <c r="I1354" i="21"/>
  <c r="J1354" i="21"/>
  <c r="I1736" i="21"/>
  <c r="J1736" i="21"/>
  <c r="I1737" i="21"/>
  <c r="J1737" i="21"/>
  <c r="I1196" i="21"/>
  <c r="J1196" i="21"/>
  <c r="I1738" i="21"/>
  <c r="J1738" i="21"/>
  <c r="I1355" i="21"/>
  <c r="J1355" i="21"/>
  <c r="I1356" i="21"/>
  <c r="J1356" i="21"/>
  <c r="I1357" i="21"/>
  <c r="J1357" i="21"/>
  <c r="I1358" i="21"/>
  <c r="J1358" i="21"/>
  <c r="I1359" i="21"/>
  <c r="J1359" i="21"/>
  <c r="I1360" i="21"/>
  <c r="J1360" i="21"/>
  <c r="I1361" i="21"/>
  <c r="J1361" i="21"/>
  <c r="I1362" i="21"/>
  <c r="J1362" i="21"/>
  <c r="I1363" i="21"/>
  <c r="J1363" i="21"/>
  <c r="I1364" i="21"/>
  <c r="J1364" i="21"/>
  <c r="I1739" i="21"/>
  <c r="J1739" i="21"/>
  <c r="I1365" i="21"/>
  <c r="J1365" i="21"/>
  <c r="I1740" i="21"/>
  <c r="J1740" i="21"/>
  <c r="I1741" i="21"/>
  <c r="J1741" i="21"/>
  <c r="I1366" i="21"/>
  <c r="J1366" i="21"/>
  <c r="I1742" i="21"/>
  <c r="J1742" i="21"/>
  <c r="I1367" i="21"/>
  <c r="J1367" i="21"/>
  <c r="I1368" i="21"/>
  <c r="J1368" i="21"/>
  <c r="I1743" i="21"/>
  <c r="J1743" i="21"/>
  <c r="I1744" i="21"/>
  <c r="J1744" i="21"/>
  <c r="I1369" i="21"/>
  <c r="J1369" i="21"/>
  <c r="I1370" i="21"/>
  <c r="J1370" i="21"/>
  <c r="I1371" i="21"/>
  <c r="J1371" i="21"/>
  <c r="I1745" i="21"/>
  <c r="J1745" i="21"/>
  <c r="I1372" i="21"/>
  <c r="J1372" i="21"/>
  <c r="I1373" i="21"/>
  <c r="J1373" i="21"/>
  <c r="I1220" i="21"/>
  <c r="J1220" i="21"/>
  <c r="I1746" i="21"/>
  <c r="J1746" i="21"/>
  <c r="I1747" i="21"/>
  <c r="J1747" i="21"/>
  <c r="I1748" i="21"/>
  <c r="J1748" i="21"/>
  <c r="I1749" i="21"/>
  <c r="J1749" i="21"/>
  <c r="I1750" i="21"/>
  <c r="J1750" i="21"/>
  <c r="I1751" i="21"/>
  <c r="J1751" i="21"/>
  <c r="I1752" i="21"/>
  <c r="J1752" i="21"/>
  <c r="I1753" i="21"/>
  <c r="J1753" i="21"/>
  <c r="I1754" i="21"/>
  <c r="J1754" i="21"/>
  <c r="I1755" i="21"/>
  <c r="J1755" i="21"/>
  <c r="I1756" i="21"/>
  <c r="J1756" i="21"/>
  <c r="I1757" i="21"/>
  <c r="J1757" i="21"/>
  <c r="I1758" i="21"/>
  <c r="J1758" i="21"/>
  <c r="I1759" i="21"/>
  <c r="J1759" i="21"/>
  <c r="I1760" i="21"/>
  <c r="J1760" i="21"/>
  <c r="I1197" i="21"/>
  <c r="J1197" i="21"/>
  <c r="I1761" i="21"/>
  <c r="J1761" i="21"/>
  <c r="I1762" i="21"/>
  <c r="J1762" i="21"/>
  <c r="I1763" i="21"/>
  <c r="J1763" i="21"/>
  <c r="I1764" i="21"/>
  <c r="J1764" i="21"/>
  <c r="I1765" i="21"/>
  <c r="J1765" i="21"/>
  <c r="I1766" i="21"/>
  <c r="J1766" i="21"/>
  <c r="I1767" i="21"/>
  <c r="J1767" i="21"/>
  <c r="I1768" i="21"/>
  <c r="J1768" i="21"/>
  <c r="I1374" i="21"/>
  <c r="J1374" i="21"/>
  <c r="I1769" i="21"/>
  <c r="J1769" i="21"/>
  <c r="I1375" i="21"/>
  <c r="J1375" i="21"/>
  <c r="I1376" i="21"/>
  <c r="J1376" i="21"/>
  <c r="I1770" i="21"/>
  <c r="J1770" i="21"/>
  <c r="I1771" i="21"/>
  <c r="J1771" i="21"/>
  <c r="I1772" i="21"/>
  <c r="J1772" i="21"/>
  <c r="I1773" i="21"/>
  <c r="J1773" i="21"/>
  <c r="I1774" i="21"/>
  <c r="J1774" i="21"/>
  <c r="I1775" i="21"/>
  <c r="J1775" i="21"/>
  <c r="I1776" i="21"/>
  <c r="J1776" i="21"/>
  <c r="I1377" i="21"/>
  <c r="J1377" i="21"/>
  <c r="I1777" i="21"/>
  <c r="J1777" i="21"/>
  <c r="I1378" i="21"/>
  <c r="J1378" i="21"/>
  <c r="I1778" i="21"/>
  <c r="J1778" i="21"/>
  <c r="I1779" i="21"/>
  <c r="J1779" i="21"/>
  <c r="I1780" i="21"/>
  <c r="J1780" i="21"/>
  <c r="I1379" i="21"/>
  <c r="J1379" i="21"/>
  <c r="I1380" i="21"/>
  <c r="J1380" i="21"/>
  <c r="I1781" i="21"/>
  <c r="J1781" i="21"/>
  <c r="I1381" i="21"/>
  <c r="J1381" i="21"/>
  <c r="I1782" i="21"/>
  <c r="J1782" i="21"/>
  <c r="I1382" i="21"/>
  <c r="J1382" i="21"/>
  <c r="I1783" i="21"/>
  <c r="J1783" i="21"/>
  <c r="I1784" i="21"/>
  <c r="J1784" i="21"/>
  <c r="I1785" i="21"/>
  <c r="J1785" i="21"/>
  <c r="I1786" i="21"/>
  <c r="J1786" i="21"/>
  <c r="I1787" i="21"/>
  <c r="J1787" i="21"/>
  <c r="I1383" i="21"/>
  <c r="J1383" i="21"/>
  <c r="I1788" i="21"/>
  <c r="J1788" i="21"/>
  <c r="I1789" i="21"/>
  <c r="J1789" i="21"/>
  <c r="I1790" i="21"/>
  <c r="J1790" i="21"/>
  <c r="I1384" i="21"/>
  <c r="J1384" i="21"/>
  <c r="I1198" i="21"/>
  <c r="J1198" i="21"/>
  <c r="I1385" i="21"/>
  <c r="J1385" i="21"/>
  <c r="I1386" i="21"/>
  <c r="J1386" i="21"/>
  <c r="I1791" i="21"/>
  <c r="J1791" i="21"/>
  <c r="I1792" i="21"/>
  <c r="J1792" i="21"/>
  <c r="I1387" i="21"/>
  <c r="J1387" i="21"/>
  <c r="I1793" i="21"/>
  <c r="J1793" i="21"/>
  <c r="I1794" i="21"/>
  <c r="J1794" i="21"/>
  <c r="I1795" i="21"/>
  <c r="J1795" i="21"/>
  <c r="I1796" i="21"/>
  <c r="J1796" i="21"/>
  <c r="I1797" i="21"/>
  <c r="J1797" i="21"/>
  <c r="I1798" i="21"/>
  <c r="J1798" i="21"/>
  <c r="I1799" i="21"/>
  <c r="J1799" i="21"/>
  <c r="I1800" i="21"/>
  <c r="J1800" i="21"/>
  <c r="I1164" i="21"/>
  <c r="J1164" i="21"/>
  <c r="I1388" i="21"/>
  <c r="J1388" i="21"/>
  <c r="I1801" i="21"/>
  <c r="J1801" i="21"/>
  <c r="I1802" i="21"/>
  <c r="J1802" i="21"/>
  <c r="I1803" i="21"/>
  <c r="J1803" i="21"/>
  <c r="I1804" i="21"/>
  <c r="J1804" i="21"/>
  <c r="I1805" i="21"/>
  <c r="J1805" i="21"/>
  <c r="I1806" i="21"/>
  <c r="J1806" i="21"/>
  <c r="I1807" i="21"/>
  <c r="J1807" i="21"/>
  <c r="I1808" i="21"/>
  <c r="J1808" i="21"/>
  <c r="I1809" i="21"/>
  <c r="J1809" i="21"/>
  <c r="I1199" i="21"/>
  <c r="J1199" i="21"/>
  <c r="I1389" i="21"/>
  <c r="J1389" i="21"/>
  <c r="I1165" i="21"/>
  <c r="J1165" i="21"/>
  <c r="I1810" i="21"/>
  <c r="J1810" i="21"/>
  <c r="I1390" i="21"/>
  <c r="J1390" i="21"/>
  <c r="I1391" i="21"/>
  <c r="J1391" i="21"/>
  <c r="I1811" i="21"/>
  <c r="J1811" i="21"/>
  <c r="I1392" i="21"/>
  <c r="J1392" i="21"/>
  <c r="I1393" i="21"/>
  <c r="J1393" i="21"/>
  <c r="I1394" i="21"/>
  <c r="J1394" i="21"/>
  <c r="I1139" i="21"/>
  <c r="J1139" i="21"/>
  <c r="I1395" i="21"/>
  <c r="J1395" i="21"/>
  <c r="I1812" i="21"/>
  <c r="J1812" i="21"/>
  <c r="I1396" i="21"/>
  <c r="J1396" i="21"/>
  <c r="I1397" i="21"/>
  <c r="J1397" i="21"/>
  <c r="I1140" i="21"/>
  <c r="J1140" i="21"/>
  <c r="I1398" i="21"/>
  <c r="J1398" i="21"/>
  <c r="I1813" i="21"/>
  <c r="J1813" i="21"/>
  <c r="I1814" i="21"/>
  <c r="J1814" i="21"/>
  <c r="I1815" i="21"/>
  <c r="J1815" i="21"/>
  <c r="I1399" i="21"/>
  <c r="J1399" i="21"/>
  <c r="I1400" i="21"/>
  <c r="J1400" i="21"/>
  <c r="I1401" i="21"/>
  <c r="J1401" i="21"/>
  <c r="I1402" i="21"/>
  <c r="J1402" i="21"/>
  <c r="I1403" i="21"/>
  <c r="J1403" i="21"/>
  <c r="I1816" i="21"/>
  <c r="J1816" i="21"/>
  <c r="I1817" i="21"/>
  <c r="J1817" i="21"/>
  <c r="I1818" i="21"/>
  <c r="J1818" i="21"/>
  <c r="I1404" i="21"/>
  <c r="J1404" i="21"/>
  <c r="I1405" i="21"/>
  <c r="J1405" i="21"/>
  <c r="I1819" i="21"/>
  <c r="J1819" i="21"/>
  <c r="I1406" i="21"/>
  <c r="J1406" i="21"/>
  <c r="I1407" i="21"/>
  <c r="J1407" i="21"/>
  <c r="I1408" i="21"/>
  <c r="J1408" i="21"/>
  <c r="I1409" i="21"/>
  <c r="J1409" i="21"/>
  <c r="I1410" i="21"/>
  <c r="J1410" i="21"/>
  <c r="I1820" i="21"/>
  <c r="J1820" i="21"/>
  <c r="I1821" i="21"/>
  <c r="J1821" i="21"/>
  <c r="I1411" i="21"/>
  <c r="J1411" i="21"/>
  <c r="I1822" i="21"/>
  <c r="J1822" i="21"/>
  <c r="I1412" i="21"/>
  <c r="J1412" i="21"/>
  <c r="I1183" i="21"/>
  <c r="J1183" i="21"/>
  <c r="I1823" i="21"/>
  <c r="J1823" i="21"/>
  <c r="I1141" i="21"/>
  <c r="J1141" i="21"/>
  <c r="I1142" i="21"/>
  <c r="J1142" i="21"/>
  <c r="I1824" i="21"/>
  <c r="J1824" i="21"/>
  <c r="I1825" i="21"/>
  <c r="J1825" i="21"/>
  <c r="I1184" i="21"/>
  <c r="J1184" i="21"/>
  <c r="I1826" i="21"/>
  <c r="J1826" i="21"/>
  <c r="I1125" i="21"/>
  <c r="J1125" i="21"/>
  <c r="I1413" i="21"/>
  <c r="J1413" i="21"/>
  <c r="I1414" i="21"/>
  <c r="J1414" i="21"/>
  <c r="I1415" i="21"/>
  <c r="J1415" i="21"/>
  <c r="I1827" i="21"/>
  <c r="J1827" i="21"/>
  <c r="I1416" i="21"/>
  <c r="J1416" i="21"/>
  <c r="I1417" i="21"/>
  <c r="J1417" i="21"/>
  <c r="I1828" i="21"/>
  <c r="J1828" i="21"/>
  <c r="I1418" i="21"/>
  <c r="J1418" i="21"/>
  <c r="I1200" i="21"/>
  <c r="J1200" i="21"/>
  <c r="I1829" i="21"/>
  <c r="J1829" i="21"/>
  <c r="I1830" i="21"/>
  <c r="J1830" i="21"/>
  <c r="I1185" i="21"/>
  <c r="J1185" i="21"/>
  <c r="I1831" i="21"/>
  <c r="J1831" i="21"/>
  <c r="I1201" i="21"/>
  <c r="J1201" i="21"/>
  <c r="I1832" i="21"/>
  <c r="J1832" i="21"/>
  <c r="I1419" i="21"/>
  <c r="J1419" i="21"/>
  <c r="I1833" i="21"/>
  <c r="J1833" i="21"/>
  <c r="I1834" i="21"/>
  <c r="J1834" i="21"/>
  <c r="I1221" i="21"/>
  <c r="J1221" i="21"/>
  <c r="I1420" i="21"/>
  <c r="J1420" i="21"/>
  <c r="I1421" i="21"/>
  <c r="J1421" i="21"/>
  <c r="I1835" i="21"/>
  <c r="J1835" i="21"/>
  <c r="I1836" i="21"/>
  <c r="J1836" i="21"/>
  <c r="I1837" i="21"/>
  <c r="J1837" i="21"/>
  <c r="I1422" i="21"/>
  <c r="J1422" i="21"/>
  <c r="I1838" i="21"/>
  <c r="J1838" i="21"/>
  <c r="I1839" i="21"/>
  <c r="J1839" i="21"/>
  <c r="I1840" i="21"/>
  <c r="J1840" i="21"/>
  <c r="I1166" i="21"/>
  <c r="J1166" i="21"/>
  <c r="I1841" i="21"/>
  <c r="J1841" i="21"/>
  <c r="I1423" i="21"/>
  <c r="J1423" i="21"/>
  <c r="I1424" i="21"/>
  <c r="J1424" i="21"/>
  <c r="I1425" i="21"/>
  <c r="J1425" i="21"/>
  <c r="I1842" i="21"/>
  <c r="J1842" i="21"/>
  <c r="I1426" i="21"/>
  <c r="J1426" i="21"/>
  <c r="I1843" i="21"/>
  <c r="J1843" i="21"/>
  <c r="I1844" i="21"/>
  <c r="J1844" i="21"/>
  <c r="I1186" i="21"/>
  <c r="J1186" i="21"/>
  <c r="I1845" i="21"/>
  <c r="J1845" i="21"/>
  <c r="I1846" i="21"/>
  <c r="J1846" i="21"/>
  <c r="I1187" i="21"/>
  <c r="J1187" i="21"/>
  <c r="I1847" i="21"/>
  <c r="J1847" i="21"/>
  <c r="I1427" i="21"/>
  <c r="J1427" i="21"/>
  <c r="I1848" i="21"/>
  <c r="J1848" i="21"/>
  <c r="I1428" i="21"/>
  <c r="J1428" i="21"/>
  <c r="I1429" i="21"/>
  <c r="J1429" i="21"/>
  <c r="I1849" i="21"/>
  <c r="J1849" i="21"/>
  <c r="I1430" i="21"/>
  <c r="J1430" i="21"/>
  <c r="I1850" i="21"/>
  <c r="J1850" i="21"/>
  <c r="I1851" i="21"/>
  <c r="J1851" i="21"/>
  <c r="I1852" i="21"/>
  <c r="J1852" i="21"/>
  <c r="I1853" i="21"/>
  <c r="J1853" i="21"/>
  <c r="I1854" i="21"/>
  <c r="J1854" i="21"/>
  <c r="I1855" i="21"/>
  <c r="J1855" i="21"/>
  <c r="I1856" i="21"/>
  <c r="J1856" i="21"/>
  <c r="I1857" i="21"/>
  <c r="J1857" i="21"/>
  <c r="I1858" i="21"/>
  <c r="J1858" i="21"/>
  <c r="I1431" i="21"/>
  <c r="J1431" i="21"/>
  <c r="I1432" i="21"/>
  <c r="J1432" i="21"/>
  <c r="I1433" i="21"/>
  <c r="J1433" i="21"/>
  <c r="I1859" i="21"/>
  <c r="J1859" i="21"/>
  <c r="I1860" i="21"/>
  <c r="J1860" i="21"/>
  <c r="I1434" i="21"/>
  <c r="J1434" i="21"/>
  <c r="I1861" i="21"/>
  <c r="J1861" i="21"/>
  <c r="I1862" i="21"/>
  <c r="J1862" i="21"/>
  <c r="I1126" i="21"/>
  <c r="J1126" i="21"/>
  <c r="I1188" i="21"/>
  <c r="J1188" i="21"/>
  <c r="I1127" i="21"/>
  <c r="J1127" i="21"/>
  <c r="I1435" i="21"/>
  <c r="J1435" i="21"/>
  <c r="I1189" i="21"/>
  <c r="J1189" i="21"/>
  <c r="I1436" i="21"/>
  <c r="J1436" i="21"/>
  <c r="I1437" i="21"/>
  <c r="J1437" i="21"/>
  <c r="I1438" i="21"/>
  <c r="J1438" i="21"/>
  <c r="I1863" i="21"/>
  <c r="J1863" i="21"/>
  <c r="I1439" i="21"/>
  <c r="J1439" i="21"/>
  <c r="I1440" i="21"/>
  <c r="J1440" i="21"/>
  <c r="I1441" i="21"/>
  <c r="J1441" i="21"/>
  <c r="I1442" i="21"/>
  <c r="J1442" i="21"/>
  <c r="I1443" i="21"/>
  <c r="J1443" i="21"/>
  <c r="I1444" i="21"/>
  <c r="J1444" i="21"/>
  <c r="I1864" i="21"/>
  <c r="J1864" i="21"/>
  <c r="I1865" i="21"/>
  <c r="J1865" i="21"/>
  <c r="I1445" i="21"/>
  <c r="J1445" i="21"/>
  <c r="I1446" i="21"/>
  <c r="J1446" i="21"/>
  <c r="I1866" i="21"/>
  <c r="J1866" i="21"/>
  <c r="I1867" i="21"/>
  <c r="J1867" i="21"/>
  <c r="I1868" i="21"/>
  <c r="J1868" i="21"/>
  <c r="I1447" i="21"/>
  <c r="J1447" i="21"/>
  <c r="I1869" i="21"/>
  <c r="J1869" i="21"/>
  <c r="I1448" i="21"/>
  <c r="J1448" i="21"/>
  <c r="I1870" i="21"/>
  <c r="J1870" i="21"/>
  <c r="I1449" i="21"/>
  <c r="J1449" i="21"/>
  <c r="I1871" i="21"/>
  <c r="J1871" i="21"/>
  <c r="I1450" i="21"/>
  <c r="J1450" i="21"/>
  <c r="I1451" i="21"/>
  <c r="J1451" i="21"/>
  <c r="I1452" i="21"/>
  <c r="J1452" i="21"/>
  <c r="I1872" i="21"/>
  <c r="J1872" i="21"/>
  <c r="I1453" i="21"/>
  <c r="J1453" i="21"/>
  <c r="I1202" i="21"/>
  <c r="J1202" i="21"/>
  <c r="I1222" i="21"/>
  <c r="J1222" i="21"/>
  <c r="I1873" i="21"/>
  <c r="J1873" i="21"/>
  <c r="I1874" i="21"/>
  <c r="J1874" i="21"/>
  <c r="I1875" i="21"/>
  <c r="J1875" i="21"/>
  <c r="I1876" i="21"/>
  <c r="J1876" i="21"/>
  <c r="I1877" i="21"/>
  <c r="J1877" i="21"/>
  <c r="I1878" i="21"/>
  <c r="J1878" i="21"/>
  <c r="I1879" i="21"/>
  <c r="J1879" i="21"/>
  <c r="I1880" i="21"/>
  <c r="J1880" i="21"/>
  <c r="I1881" i="21"/>
  <c r="J1881" i="21"/>
  <c r="I1882" i="21"/>
  <c r="J1882" i="21"/>
  <c r="I1883" i="21"/>
  <c r="J1883" i="21"/>
  <c r="I1884" i="21"/>
  <c r="J1884" i="21"/>
  <c r="I1885" i="21"/>
  <c r="J1885" i="21"/>
  <c r="I1886" i="21"/>
  <c r="J1886" i="21"/>
  <c r="I1887" i="21"/>
  <c r="J1887" i="21"/>
  <c r="I1888" i="21"/>
  <c r="J1888" i="21"/>
  <c r="I1889" i="21"/>
  <c r="J1889" i="21"/>
  <c r="I1890" i="21"/>
  <c r="J1890" i="21"/>
  <c r="I1891" i="21"/>
  <c r="J1891" i="21"/>
  <c r="I1892" i="21"/>
  <c r="J1892" i="21"/>
  <c r="I1893" i="21"/>
  <c r="J1893" i="21"/>
  <c r="I1894" i="21"/>
  <c r="J1894" i="21"/>
  <c r="I1895" i="21"/>
  <c r="J1895" i="21"/>
  <c r="I1896" i="21"/>
  <c r="J1896" i="21"/>
  <c r="I1897" i="21"/>
  <c r="J1897" i="21"/>
  <c r="I1898" i="21"/>
  <c r="J1898" i="21"/>
  <c r="I1899" i="21"/>
  <c r="J1899" i="21"/>
  <c r="I1900" i="21"/>
  <c r="J1900" i="21"/>
  <c r="I1454" i="21"/>
  <c r="J1454" i="21"/>
  <c r="I1203" i="21"/>
  <c r="J1203" i="21"/>
  <c r="I1901" i="21"/>
  <c r="J1901" i="21"/>
  <c r="I1902" i="21"/>
  <c r="J1902" i="21"/>
  <c r="I1903" i="21"/>
  <c r="J1903" i="21"/>
  <c r="I1904" i="21"/>
  <c r="J1904" i="21"/>
  <c r="I1905" i="21"/>
  <c r="J1905" i="21"/>
  <c r="I1906" i="21"/>
  <c r="J1906" i="21"/>
  <c r="I1455" i="21"/>
  <c r="J1455" i="21"/>
  <c r="I1907" i="21"/>
  <c r="J1907" i="21"/>
  <c r="I1908" i="21"/>
  <c r="J1908" i="21"/>
  <c r="I1456" i="21"/>
  <c r="J1456" i="21"/>
  <c r="I1457" i="21"/>
  <c r="J1457" i="21"/>
  <c r="I1909" i="21"/>
  <c r="J1909" i="21"/>
  <c r="I1910" i="21"/>
  <c r="J1910" i="21"/>
  <c r="I1911" i="21"/>
  <c r="J1911" i="21"/>
  <c r="I1912" i="21"/>
  <c r="J1912" i="21"/>
  <c r="I1913" i="21"/>
  <c r="J1913" i="21"/>
  <c r="I1128" i="21"/>
  <c r="J1128" i="21"/>
  <c r="I1914" i="21"/>
  <c r="J1914" i="21"/>
  <c r="I1915" i="21"/>
  <c r="J1915" i="21"/>
  <c r="I1916" i="21"/>
  <c r="J1916" i="21"/>
  <c r="I1917" i="21"/>
  <c r="J1917" i="21"/>
  <c r="I1918" i="21"/>
  <c r="J1918" i="21"/>
  <c r="I1458" i="21"/>
  <c r="J1458" i="21"/>
  <c r="I1223" i="21"/>
  <c r="J1223" i="21"/>
  <c r="I1167" i="21"/>
  <c r="J1167" i="21"/>
  <c r="I1919" i="21"/>
  <c r="J1919" i="21"/>
  <c r="I1920" i="21"/>
  <c r="J1920" i="21"/>
  <c r="I1921" i="21"/>
  <c r="J1921" i="21"/>
  <c r="I1922" i="21"/>
  <c r="J1922" i="21"/>
  <c r="I1923" i="21"/>
  <c r="J1923" i="21"/>
  <c r="I1924" i="21"/>
  <c r="J1924" i="21"/>
  <c r="I1925" i="21"/>
  <c r="J1925" i="21"/>
  <c r="I1926" i="21"/>
  <c r="J1926" i="21"/>
  <c r="I1459" i="21"/>
  <c r="J1459" i="21"/>
  <c r="I1927" i="21"/>
  <c r="J1927" i="21"/>
  <c r="I1928" i="21"/>
  <c r="J1928" i="21"/>
  <c r="I1204" i="21"/>
  <c r="J1204" i="21"/>
  <c r="I1929" i="21"/>
  <c r="J1929" i="21"/>
  <c r="I1930" i="21"/>
  <c r="J1930" i="21"/>
  <c r="I1931" i="21"/>
  <c r="J1931" i="21"/>
  <c r="I1460" i="21"/>
  <c r="J1460" i="21"/>
  <c r="I1932" i="21"/>
  <c r="J1932" i="21"/>
  <c r="I1461" i="21"/>
  <c r="J1461" i="21"/>
  <c r="I1462" i="21"/>
  <c r="J1462" i="21"/>
  <c r="I1933" i="21"/>
  <c r="J1933" i="21"/>
  <c r="I1224" i="21"/>
  <c r="J1224" i="21"/>
  <c r="I1463" i="21"/>
  <c r="J1463" i="21"/>
  <c r="I1934" i="21"/>
  <c r="J1934" i="21"/>
  <c r="I1935" i="21"/>
  <c r="J1935" i="21"/>
  <c r="I1464" i="21"/>
  <c r="J1464" i="21"/>
  <c r="I1465" i="21"/>
  <c r="J1465" i="21"/>
  <c r="I1205" i="21"/>
  <c r="J1205" i="21"/>
  <c r="I1936" i="21"/>
  <c r="J1936" i="21"/>
  <c r="I1466" i="21"/>
  <c r="J1466" i="21"/>
  <c r="I1937" i="21"/>
  <c r="J1937" i="21"/>
  <c r="I1938" i="21"/>
  <c r="J1938" i="21"/>
  <c r="I1939" i="21"/>
  <c r="J1939" i="21"/>
  <c r="I1225" i="21"/>
  <c r="J1225" i="21"/>
  <c r="I1467" i="21"/>
  <c r="J1467" i="21"/>
  <c r="I1468" i="21"/>
  <c r="J1468" i="21"/>
  <c r="I1940" i="21"/>
  <c r="J1940" i="21"/>
  <c r="I1469" i="21"/>
  <c r="J1469" i="21"/>
  <c r="I1470" i="21"/>
  <c r="J1470" i="21"/>
  <c r="I1941" i="21"/>
  <c r="J1941" i="21"/>
  <c r="I1168" i="21"/>
  <c r="J1168" i="21"/>
  <c r="I1942" i="21"/>
  <c r="J1942" i="21"/>
  <c r="I1943" i="21"/>
  <c r="J1943" i="21"/>
  <c r="I1944" i="21"/>
  <c r="J1944" i="21"/>
  <c r="I1471" i="21"/>
  <c r="J1471" i="21"/>
  <c r="I1945" i="21"/>
  <c r="J1945" i="21"/>
  <c r="I1946" i="21"/>
  <c r="J1946" i="21"/>
  <c r="I1947" i="21"/>
  <c r="J1947" i="21"/>
  <c r="I1948" i="21"/>
  <c r="J1948" i="21"/>
  <c r="I1949" i="21"/>
  <c r="J1949" i="21"/>
  <c r="I1950" i="21"/>
  <c r="J1950" i="21"/>
  <c r="I1951" i="21"/>
  <c r="J1951" i="21"/>
  <c r="I1952" i="21"/>
  <c r="J1952" i="21"/>
  <c r="I1953" i="21"/>
  <c r="J1953" i="21"/>
  <c r="I1472" i="21"/>
  <c r="J1472" i="21"/>
  <c r="I1954" i="21"/>
  <c r="J1954" i="21"/>
  <c r="I1955" i="21"/>
  <c r="J1955" i="21"/>
  <c r="I1473" i="21"/>
  <c r="J1473" i="21"/>
  <c r="I1206" i="21"/>
  <c r="J1206" i="21"/>
  <c r="I1474" i="21"/>
  <c r="J1474" i="21"/>
  <c r="I1956" i="21"/>
  <c r="J1956" i="21"/>
  <c r="I1957" i="21"/>
  <c r="J1957" i="21"/>
  <c r="I1958" i="21"/>
  <c r="J1958" i="21"/>
  <c r="I1959" i="21"/>
  <c r="J1959" i="21"/>
  <c r="I1960" i="21"/>
  <c r="J1960" i="21"/>
  <c r="I1961" i="21"/>
  <c r="J1961" i="21"/>
  <c r="I1962" i="21"/>
  <c r="J1962" i="21"/>
  <c r="I1963" i="21"/>
  <c r="J1963" i="21"/>
  <c r="I1964" i="21"/>
  <c r="J1964" i="21"/>
  <c r="I1475" i="21"/>
  <c r="J1475" i="21"/>
  <c r="I1965" i="21"/>
  <c r="J1965" i="21"/>
  <c r="I1966" i="21"/>
  <c r="J1966" i="21"/>
  <c r="I1967" i="21"/>
  <c r="J1967" i="21"/>
  <c r="I1968" i="21"/>
  <c r="J1968" i="21"/>
  <c r="I1969" i="21"/>
  <c r="J1969" i="21"/>
  <c r="I1970" i="21"/>
  <c r="J1970" i="21"/>
  <c r="I1971" i="21"/>
  <c r="J1971" i="21"/>
  <c r="I1972" i="21"/>
  <c r="J1972" i="21"/>
  <c r="I1973" i="21"/>
  <c r="J1973" i="21"/>
  <c r="I1974" i="21"/>
  <c r="J1974" i="21"/>
  <c r="I1975" i="21"/>
  <c r="J1975" i="21"/>
  <c r="I1476" i="21"/>
  <c r="J1476" i="21"/>
  <c r="I1976" i="21"/>
  <c r="J1976" i="21"/>
  <c r="I1977" i="21"/>
  <c r="J1977" i="21"/>
  <c r="I1978" i="21"/>
  <c r="J1978" i="21"/>
  <c r="I1979" i="21"/>
  <c r="J1979" i="21"/>
  <c r="I1980" i="21"/>
  <c r="J1980" i="21"/>
  <c r="I1207" i="21"/>
  <c r="J1207" i="21"/>
  <c r="I1477" i="21"/>
  <c r="J1477" i="21"/>
  <c r="I1981" i="21"/>
  <c r="J1981" i="21"/>
  <c r="I1982" i="21"/>
  <c r="J1982" i="21"/>
  <c r="I1478" i="21"/>
  <c r="J1478" i="21"/>
  <c r="I1983" i="21"/>
  <c r="J1983" i="21"/>
  <c r="I1479" i="21"/>
  <c r="J1479" i="21"/>
  <c r="I1984" i="21"/>
  <c r="J1984" i="21"/>
  <c r="I1480" i="21"/>
  <c r="J1480" i="21"/>
  <c r="I1985" i="21"/>
  <c r="J1985" i="21"/>
  <c r="I1481" i="21"/>
  <c r="J1481" i="21"/>
  <c r="I1986" i="21"/>
  <c r="J1986" i="21"/>
  <c r="I1482" i="21"/>
  <c r="J1482" i="21"/>
  <c r="I1987" i="21"/>
  <c r="J1987" i="21"/>
  <c r="I1988" i="21"/>
  <c r="J1988" i="21"/>
  <c r="I1143" i="21"/>
  <c r="J1143" i="21"/>
  <c r="I1989" i="21"/>
  <c r="J1989" i="21"/>
  <c r="I1990" i="21"/>
  <c r="J1990" i="21"/>
  <c r="I1991" i="21"/>
  <c r="J1991" i="21"/>
  <c r="I1992" i="21"/>
  <c r="J1992" i="21"/>
  <c r="I1993" i="21"/>
  <c r="J1993" i="21"/>
  <c r="I1994" i="21"/>
  <c r="J1994" i="21"/>
  <c r="I1995" i="21"/>
  <c r="J1995" i="21"/>
  <c r="I1483" i="21"/>
  <c r="J1483" i="21"/>
  <c r="I1484" i="21"/>
  <c r="J1484" i="21"/>
  <c r="I1485" i="21"/>
  <c r="J1485" i="21"/>
  <c r="I1996" i="21"/>
  <c r="J1996" i="21"/>
  <c r="I1226" i="21"/>
  <c r="J1226" i="21"/>
  <c r="I1486" i="21"/>
  <c r="J1486" i="21"/>
  <c r="I1997" i="21"/>
  <c r="J1997" i="21"/>
  <c r="I1998" i="21"/>
  <c r="J1998" i="21"/>
  <c r="I1999" i="21"/>
  <c r="J1999" i="21"/>
  <c r="I1487" i="21"/>
  <c r="J1487" i="21"/>
  <c r="I2000" i="21"/>
  <c r="J2000" i="21"/>
  <c r="I2001" i="21"/>
  <c r="J2001" i="21"/>
  <c r="I2002" i="21"/>
  <c r="J2002" i="21"/>
  <c r="I2003" i="21"/>
  <c r="J2003" i="21"/>
  <c r="I2004" i="21"/>
  <c r="J2004" i="21"/>
  <c r="I2005" i="21"/>
  <c r="J2005" i="21"/>
  <c r="I1488" i="21"/>
  <c r="J1488" i="21"/>
  <c r="I2006" i="21"/>
  <c r="J2006" i="21"/>
  <c r="I1489" i="21"/>
  <c r="J1489" i="21"/>
  <c r="I2007" i="21"/>
  <c r="J2007" i="21"/>
  <c r="I2008" i="21"/>
  <c r="J2008" i="21"/>
  <c r="I2009" i="21"/>
  <c r="J2009" i="21"/>
  <c r="I2010" i="21"/>
  <c r="J2010" i="21"/>
  <c r="I1490" i="21"/>
  <c r="J1490" i="21"/>
  <c r="I2011" i="21"/>
  <c r="J2011" i="21"/>
  <c r="I1491" i="21"/>
  <c r="J1491" i="21"/>
  <c r="I2012" i="21"/>
  <c r="J2012" i="21"/>
  <c r="I2013" i="21"/>
  <c r="J2013" i="21"/>
  <c r="I1492" i="21"/>
  <c r="J1492" i="21"/>
  <c r="I1493" i="21"/>
  <c r="J1493" i="21"/>
  <c r="I1494" i="21"/>
  <c r="J1494" i="21"/>
  <c r="I2014" i="21"/>
  <c r="J2014" i="21"/>
  <c r="I1495" i="21"/>
  <c r="J1495" i="21"/>
  <c r="I1496" i="21"/>
  <c r="J1496" i="21"/>
  <c r="I2015" i="21"/>
  <c r="J2015" i="21"/>
  <c r="I2016" i="21"/>
  <c r="J2016" i="21"/>
  <c r="I2017" i="21"/>
  <c r="J2017" i="21"/>
  <c r="I2018" i="21"/>
  <c r="J2018" i="21"/>
  <c r="I2019" i="21"/>
  <c r="J2019" i="21"/>
  <c r="I1227" i="21"/>
  <c r="J1227" i="21"/>
  <c r="I1497" i="21"/>
  <c r="J1497" i="21"/>
  <c r="I2020" i="21"/>
  <c r="J2020" i="21"/>
  <c r="I1172" i="21"/>
  <c r="J1172" i="21"/>
  <c r="I2021" i="21"/>
  <c r="J2021" i="21"/>
  <c r="I2022" i="21"/>
  <c r="J2022" i="21"/>
  <c r="I2023" i="21"/>
  <c r="J2023" i="21"/>
  <c r="I2024" i="21"/>
  <c r="J2024" i="21"/>
  <c r="I2025" i="21"/>
  <c r="J2025" i="21"/>
  <c r="I2026" i="21"/>
  <c r="J2026" i="21"/>
  <c r="I1498" i="21"/>
  <c r="J1498" i="21"/>
  <c r="I2027" i="21"/>
  <c r="J2027" i="21"/>
  <c r="I2028" i="21"/>
  <c r="J2028" i="21"/>
  <c r="I2029" i="21"/>
  <c r="J2029" i="21"/>
  <c r="I2030" i="21"/>
  <c r="J2030" i="21"/>
  <c r="I2031" i="21"/>
  <c r="J2031" i="21"/>
  <c r="I2032" i="21"/>
  <c r="J2032" i="21"/>
  <c r="I2033" i="21"/>
  <c r="J2033" i="21"/>
  <c r="I2034" i="21"/>
  <c r="J2034" i="21"/>
  <c r="I2035" i="21"/>
  <c r="J2035" i="21"/>
  <c r="I2036" i="21"/>
  <c r="J2036" i="21"/>
  <c r="I2037" i="21"/>
  <c r="J2037" i="21"/>
  <c r="I2038" i="21"/>
  <c r="J2038" i="21"/>
  <c r="I2039" i="21"/>
  <c r="J2039" i="21"/>
  <c r="I1113" i="21"/>
  <c r="J1113" i="21"/>
  <c r="I2040" i="21"/>
  <c r="J2040" i="21"/>
  <c r="I2041" i="21"/>
  <c r="J2041" i="21"/>
  <c r="I1228" i="21"/>
  <c r="J1228" i="21"/>
  <c r="I1499" i="21"/>
  <c r="J1499" i="21"/>
  <c r="I2042" i="21"/>
  <c r="J2042" i="21"/>
  <c r="I1500" i="21"/>
  <c r="J1500" i="21"/>
  <c r="I1501" i="21"/>
  <c r="J1501" i="21"/>
  <c r="I2043" i="21"/>
  <c r="J2043" i="21"/>
  <c r="I2044" i="21"/>
  <c r="J2044" i="21"/>
  <c r="I1144" i="21"/>
  <c r="J1144" i="21"/>
  <c r="I2045" i="21"/>
  <c r="J2045" i="21"/>
  <c r="I1169" i="21"/>
  <c r="J1169" i="21"/>
  <c r="I2046" i="21"/>
  <c r="J2046" i="21"/>
  <c r="I2047" i="21"/>
  <c r="J2047" i="21"/>
  <c r="I2048" i="21"/>
  <c r="J2048" i="21"/>
  <c r="I2049" i="21"/>
  <c r="J2049" i="21"/>
  <c r="I2050" i="21"/>
  <c r="J2050" i="21"/>
  <c r="I1114" i="21"/>
  <c r="J1114" i="21"/>
  <c r="I1208" i="21"/>
  <c r="J1208" i="21"/>
  <c r="I1502" i="21"/>
  <c r="J1502" i="21"/>
  <c r="I1503" i="21"/>
  <c r="J1503" i="21"/>
  <c r="I1504" i="21"/>
  <c r="J1504" i="21"/>
  <c r="I1505" i="21"/>
  <c r="J1505" i="21"/>
  <c r="I1506" i="21"/>
  <c r="J1506" i="21"/>
  <c r="I2051" i="21"/>
  <c r="J2051" i="21"/>
  <c r="I1145" i="21"/>
  <c r="J1145" i="21"/>
  <c r="I1507" i="21"/>
  <c r="J1507" i="21"/>
  <c r="I2052" i="21"/>
  <c r="J2052" i="21"/>
  <c r="I1508" i="21"/>
  <c r="J1508" i="21"/>
  <c r="I2053" i="21"/>
  <c r="J2053" i="21"/>
  <c r="I1209" i="21"/>
  <c r="J1209" i="21"/>
  <c r="I1509" i="21"/>
  <c r="J1509" i="21"/>
  <c r="I2054" i="21"/>
  <c r="J2054" i="21"/>
  <c r="I1510" i="21"/>
  <c r="J1510" i="21"/>
  <c r="I1229" i="21"/>
  <c r="J1229" i="21"/>
  <c r="I1511" i="21"/>
  <c r="J1511" i="21"/>
  <c r="I1512" i="21"/>
  <c r="J1512" i="21"/>
  <c r="I1230" i="21"/>
  <c r="J1230" i="21"/>
  <c r="I1513" i="21"/>
  <c r="J1513" i="21"/>
  <c r="I2055" i="21"/>
  <c r="J2055" i="21"/>
  <c r="I2056" i="21"/>
  <c r="J2056" i="21"/>
  <c r="I1514" i="21"/>
  <c r="J1514" i="21"/>
  <c r="I1515" i="21"/>
  <c r="J1515" i="21"/>
  <c r="I1516" i="21"/>
  <c r="J1516" i="21"/>
  <c r="I1173" i="21"/>
  <c r="J1173" i="21"/>
  <c r="I2057" i="21"/>
  <c r="J2057" i="21"/>
  <c r="I2058" i="21"/>
  <c r="J2058" i="21"/>
  <c r="I2059" i="21"/>
  <c r="J2059" i="21"/>
  <c r="I1517" i="21"/>
  <c r="J1517" i="21"/>
  <c r="I1518" i="21"/>
  <c r="J1518" i="21"/>
  <c r="I1231" i="21"/>
  <c r="J1231" i="21"/>
  <c r="I2060" i="21"/>
  <c r="J2060" i="21"/>
  <c r="I2061" i="21"/>
  <c r="J2061" i="21"/>
  <c r="I2062" i="21"/>
  <c r="J2062" i="21"/>
  <c r="I2063" i="21"/>
  <c r="J2063" i="21"/>
  <c r="I1519" i="21"/>
  <c r="J1519" i="21"/>
  <c r="I2064" i="21"/>
  <c r="J2064" i="21"/>
  <c r="I2065" i="21"/>
  <c r="J2065" i="21"/>
  <c r="I2066" i="21"/>
  <c r="J2066" i="21"/>
  <c r="I2067" i="21"/>
  <c r="J2067" i="21"/>
  <c r="I2068" i="21"/>
  <c r="J2068" i="21"/>
  <c r="I2069" i="21"/>
  <c r="J2069" i="21"/>
  <c r="I2070" i="21"/>
  <c r="J2070" i="21"/>
  <c r="I2071" i="21"/>
  <c r="J2071" i="21"/>
  <c r="I2072" i="21"/>
  <c r="J2072" i="21"/>
  <c r="I2073" i="21"/>
  <c r="J2073" i="21"/>
  <c r="I2074" i="21"/>
  <c r="J2074" i="21"/>
  <c r="I2075" i="21"/>
  <c r="J2075" i="21"/>
  <c r="I2076" i="21"/>
  <c r="J2076" i="21"/>
  <c r="I2077" i="21"/>
  <c r="J2077" i="21"/>
  <c r="I2078" i="21"/>
  <c r="J2078" i="21"/>
  <c r="I2079" i="21"/>
  <c r="J2079" i="21"/>
  <c r="I2080" i="21"/>
  <c r="J2080" i="21"/>
  <c r="I2081" i="21"/>
  <c r="J2081" i="21"/>
  <c r="I2082" i="21"/>
  <c r="J2082" i="21"/>
  <c r="I2083" i="21"/>
  <c r="J2083" i="21"/>
  <c r="I1110" i="21"/>
  <c r="J1110" i="21"/>
  <c r="I2084" i="21"/>
  <c r="J2084" i="21"/>
  <c r="I2085" i="21"/>
  <c r="J2085" i="21"/>
  <c r="I1190" i="21"/>
  <c r="J1190" i="21"/>
  <c r="I2086" i="21"/>
  <c r="J2086" i="21"/>
  <c r="I2087" i="21"/>
  <c r="J2087" i="21"/>
  <c r="I2088" i="21"/>
  <c r="J2088" i="21"/>
  <c r="I2089" i="21"/>
  <c r="J2089" i="21"/>
  <c r="I1520" i="21"/>
  <c r="J1520" i="21"/>
  <c r="I2090" i="21"/>
  <c r="J2090" i="21"/>
  <c r="I2091" i="21"/>
  <c r="J2091" i="21"/>
  <c r="I2092" i="21"/>
  <c r="J2092" i="21"/>
  <c r="I2093" i="21"/>
  <c r="J2093" i="21"/>
  <c r="I2094" i="21"/>
  <c r="J2094" i="21"/>
  <c r="I2095" i="21"/>
  <c r="J2095" i="21"/>
  <c r="I1521" i="21"/>
  <c r="J1521" i="21"/>
  <c r="I2096" i="21"/>
  <c r="J2096" i="21"/>
  <c r="I2097" i="21"/>
  <c r="J2097" i="21"/>
  <c r="I1522" i="21"/>
  <c r="J1522" i="21"/>
  <c r="I2098" i="21"/>
  <c r="J2098" i="21"/>
  <c r="I2099" i="21"/>
  <c r="J2099" i="21"/>
  <c r="I2100" i="21"/>
  <c r="J2100" i="21"/>
  <c r="I2101" i="21"/>
  <c r="J2101" i="21"/>
  <c r="I2102" i="21"/>
  <c r="J2102" i="21"/>
  <c r="I2103" i="21"/>
  <c r="J2103" i="21"/>
  <c r="I1523" i="21"/>
  <c r="J1523" i="21"/>
  <c r="I2104" i="21"/>
  <c r="J2104" i="21"/>
  <c r="I1524" i="21"/>
  <c r="J1524" i="21"/>
  <c r="I1191" i="21"/>
  <c r="J1191" i="21"/>
  <c r="I2105" i="21"/>
  <c r="J2105" i="21"/>
  <c r="I2106" i="21"/>
  <c r="J2106" i="21"/>
  <c r="I2107" i="21"/>
  <c r="J2107" i="21"/>
  <c r="I2108" i="21"/>
  <c r="J2108" i="21"/>
  <c r="I2109" i="21"/>
  <c r="J2109" i="21"/>
  <c r="I2110" i="21"/>
  <c r="J2110" i="21"/>
  <c r="I2111" i="21"/>
  <c r="J2111" i="21"/>
  <c r="I2112" i="21"/>
  <c r="J2112" i="21"/>
  <c r="I1525" i="21"/>
  <c r="J1525" i="21"/>
  <c r="I2113" i="21"/>
  <c r="J2113" i="21"/>
  <c r="I2114" i="21"/>
  <c r="J2114" i="21"/>
  <c r="I2115" i="21"/>
  <c r="J2115" i="21"/>
  <c r="I2116" i="21"/>
  <c r="J2116" i="21"/>
  <c r="I1149" i="21"/>
  <c r="J1149" i="21"/>
  <c r="I2117" i="21"/>
  <c r="J2117" i="21"/>
  <c r="I2118" i="21"/>
  <c r="J2118" i="21"/>
  <c r="I1129" i="21"/>
  <c r="J1129" i="21"/>
  <c r="I2119" i="21"/>
  <c r="J2119" i="21"/>
  <c r="I2120" i="21"/>
  <c r="J2120" i="21"/>
  <c r="I2121" i="21"/>
  <c r="J2121" i="21"/>
  <c r="I2122" i="21"/>
  <c r="J2122" i="21"/>
  <c r="I1526" i="21"/>
  <c r="J1526" i="21"/>
  <c r="I2123" i="21"/>
  <c r="J2123" i="21"/>
  <c r="I2124" i="21"/>
  <c r="J2124" i="21"/>
  <c r="I1527" i="21"/>
  <c r="J1527" i="21"/>
  <c r="I2125" i="21"/>
  <c r="J2125" i="21"/>
  <c r="I1210" i="21"/>
  <c r="J1210" i="21"/>
  <c r="I1528" i="21"/>
  <c r="J1528" i="21"/>
  <c r="I2126" i="21"/>
  <c r="J2126" i="21"/>
  <c r="I2127" i="21"/>
  <c r="J2127" i="21"/>
  <c r="I1529" i="21"/>
  <c r="J1529" i="21"/>
  <c r="I1530" i="21"/>
  <c r="J1530" i="21"/>
  <c r="I1531" i="21"/>
  <c r="J1531" i="21"/>
  <c r="I1532" i="21"/>
  <c r="J1532" i="21"/>
  <c r="I1533" i="21"/>
  <c r="J1533" i="21"/>
  <c r="I2128" i="21"/>
  <c r="J2128" i="21"/>
  <c r="I2129" i="21"/>
  <c r="J2129" i="21"/>
  <c r="I1534" i="21"/>
  <c r="J1534" i="21"/>
  <c r="I2130" i="21"/>
  <c r="J2130" i="21"/>
  <c r="I1535" i="21"/>
  <c r="J1535" i="21"/>
  <c r="I1170" i="21"/>
  <c r="J1170" i="21"/>
  <c r="I1536" i="21"/>
  <c r="J1536" i="21"/>
  <c r="I1537" i="21"/>
  <c r="J1537" i="21"/>
  <c r="I2131" i="21"/>
  <c r="J2131" i="21"/>
  <c r="I1538" i="21"/>
  <c r="J1538" i="21"/>
  <c r="I1539" i="21"/>
  <c r="J1539" i="21"/>
  <c r="I2132" i="21"/>
  <c r="J2132" i="21"/>
  <c r="I1540" i="21"/>
  <c r="J1540" i="21"/>
  <c r="I1541" i="21"/>
  <c r="J1541" i="21"/>
  <c r="I2133" i="21"/>
  <c r="J2133" i="21"/>
  <c r="I1542" i="21"/>
  <c r="J1542" i="21"/>
  <c r="I2134" i="21"/>
  <c r="J2134" i="21"/>
  <c r="I1211" i="21"/>
  <c r="J1211" i="21"/>
  <c r="I2135" i="21"/>
  <c r="J2135" i="21"/>
  <c r="I2136" i="21"/>
  <c r="J2136" i="21"/>
  <c r="I2137" i="21"/>
  <c r="J2137" i="21"/>
  <c r="I2138" i="21"/>
  <c r="J2138" i="21"/>
  <c r="I2139" i="21"/>
  <c r="J2139" i="21"/>
  <c r="I2140" i="21"/>
  <c r="J2140" i="21"/>
  <c r="I2141" i="21"/>
  <c r="J2141" i="21"/>
  <c r="I2142" i="21"/>
  <c r="J2142" i="21"/>
  <c r="I2143" i="21"/>
  <c r="J2143" i="21"/>
  <c r="I1543" i="21"/>
  <c r="J1543" i="21"/>
  <c r="I2144" i="21"/>
  <c r="J2144" i="21"/>
  <c r="I2145" i="21"/>
  <c r="J2145" i="21"/>
  <c r="I2146" i="21"/>
  <c r="J2146" i="21"/>
  <c r="I2147" i="21"/>
  <c r="J2147" i="21"/>
  <c r="I1130" i="21"/>
  <c r="J1130" i="21"/>
  <c r="I2148" i="21"/>
  <c r="J2148" i="21"/>
  <c r="I1544" i="21"/>
  <c r="J1544" i="21"/>
  <c r="I1545" i="21"/>
  <c r="J1545" i="21"/>
  <c r="I1546" i="21"/>
  <c r="J1546" i="21"/>
  <c r="I2149" i="21"/>
  <c r="J2149" i="21"/>
  <c r="I1547" i="21"/>
  <c r="J1547" i="21"/>
  <c r="I1548" i="21"/>
  <c r="J1548" i="21"/>
  <c r="I1549" i="21"/>
  <c r="J1549" i="21"/>
  <c r="I1550" i="21"/>
  <c r="J1550" i="21"/>
  <c r="I1551" i="21"/>
  <c r="J1551" i="21"/>
  <c r="I1131" i="21"/>
  <c r="J1131" i="21"/>
  <c r="I2150" i="21"/>
  <c r="J2150" i="21"/>
  <c r="I2151" i="21"/>
  <c r="J2151" i="21"/>
  <c r="I2152" i="21"/>
  <c r="J2152" i="21"/>
  <c r="I1552" i="21"/>
  <c r="J1552" i="21"/>
  <c r="I2153" i="21"/>
  <c r="J2153" i="21"/>
  <c r="I2154" i="21"/>
  <c r="J2154" i="21"/>
  <c r="I2155" i="21"/>
  <c r="J2155" i="21"/>
  <c r="I1553" i="21"/>
  <c r="J1553" i="21"/>
  <c r="I2156" i="21"/>
  <c r="J2156" i="21"/>
  <c r="I2157" i="21"/>
  <c r="J2157" i="21"/>
  <c r="I2158" i="21"/>
  <c r="J2158" i="21"/>
  <c r="I1554" i="21"/>
  <c r="J1554" i="21"/>
  <c r="I2159" i="21"/>
  <c r="J2159" i="21"/>
  <c r="I2160" i="21"/>
  <c r="J2160" i="21"/>
  <c r="I2161" i="21"/>
  <c r="J2161" i="21"/>
  <c r="I2162" i="21"/>
  <c r="J2162" i="21"/>
  <c r="I2163" i="21"/>
  <c r="J2163" i="21"/>
  <c r="I1555" i="21"/>
  <c r="J1555" i="21"/>
  <c r="I2164" i="21"/>
  <c r="J2164" i="21"/>
  <c r="I2165" i="21"/>
  <c r="J2165" i="21"/>
  <c r="I2220" i="21"/>
  <c r="J2220" i="21"/>
  <c r="I1556" i="21"/>
  <c r="J1556" i="21"/>
  <c r="I1557" i="21"/>
  <c r="J1557" i="21"/>
  <c r="I1558" i="21"/>
  <c r="J1558" i="21"/>
  <c r="I1559" i="21"/>
  <c r="J1559" i="21"/>
  <c r="I2166" i="21"/>
  <c r="J2166" i="21"/>
  <c r="I1212" i="21"/>
  <c r="J1212" i="21"/>
  <c r="I1232" i="21"/>
  <c r="J1232" i="21"/>
  <c r="I2167" i="21"/>
  <c r="J2167" i="21"/>
  <c r="I1560" i="21"/>
  <c r="J1560" i="21"/>
  <c r="I2168" i="21"/>
  <c r="J2168" i="21"/>
  <c r="I1111" i="21"/>
  <c r="J1111" i="21"/>
  <c r="I1233" i="21"/>
  <c r="J1233" i="21"/>
  <c r="I2169" i="21"/>
  <c r="J2169" i="21"/>
  <c r="I2170" i="21"/>
  <c r="J2170" i="21"/>
  <c r="I2171" i="21"/>
  <c r="J2171" i="21"/>
  <c r="I1561" i="21"/>
  <c r="J1561" i="21"/>
  <c r="I2172" i="21"/>
  <c r="J2172" i="21"/>
  <c r="I1562" i="21"/>
  <c r="J1562" i="21"/>
  <c r="I1563" i="21"/>
  <c r="J1563" i="21"/>
  <c r="I1564" i="21"/>
  <c r="J1564" i="21"/>
  <c r="I1192" i="21"/>
  <c r="J1192" i="21"/>
  <c r="I2173" i="21"/>
  <c r="J2173" i="21"/>
  <c r="I1565" i="21"/>
  <c r="J1565" i="21"/>
  <c r="I2174" i="21"/>
  <c r="J2174" i="21"/>
  <c r="I1566" i="21"/>
  <c r="J1566" i="21"/>
  <c r="I1193" i="21"/>
  <c r="J1193" i="21"/>
  <c r="I1567" i="21"/>
  <c r="J1567" i="21"/>
  <c r="I1568" i="21"/>
  <c r="J1568" i="21"/>
  <c r="I2175" i="21"/>
  <c r="J2175" i="21"/>
  <c r="I1569" i="21"/>
  <c r="J1569" i="21"/>
  <c r="I1570" i="21"/>
  <c r="J1570" i="21"/>
  <c r="I1571" i="21"/>
  <c r="J1571" i="21"/>
  <c r="I1572" i="21"/>
  <c r="J1572" i="21"/>
  <c r="I1573" i="21"/>
  <c r="J1573" i="21"/>
  <c r="I1213" i="21"/>
  <c r="J1213" i="21"/>
  <c r="I1574" i="21"/>
  <c r="J1574" i="21"/>
  <c r="I2176" i="21"/>
  <c r="J2176" i="21"/>
  <c r="I1575" i="21"/>
  <c r="J1575" i="21"/>
  <c r="I2177" i="21"/>
  <c r="J2177" i="21"/>
  <c r="I1194" i="21"/>
  <c r="J1194" i="21"/>
  <c r="I1576" i="21"/>
  <c r="J1576" i="21"/>
  <c r="I1234" i="21"/>
  <c r="J1234" i="21"/>
  <c r="I2178" i="21"/>
  <c r="J2178" i="21"/>
  <c r="I2179" i="21"/>
  <c r="J2179" i="21"/>
  <c r="I2180" i="21"/>
  <c r="J2180" i="21"/>
  <c r="I2181" i="21"/>
  <c r="J2181" i="21"/>
  <c r="I1577" i="21"/>
  <c r="J1577" i="21"/>
  <c r="I2182" i="21"/>
  <c r="J2182" i="21"/>
  <c r="I1235" i="21"/>
  <c r="J1235" i="21"/>
  <c r="I1578" i="21"/>
  <c r="J1578" i="21"/>
  <c r="I2183" i="21"/>
  <c r="J2183" i="21"/>
  <c r="I2184" i="21"/>
  <c r="J2184" i="21"/>
  <c r="I2185" i="21"/>
  <c r="J2185" i="21"/>
  <c r="I2186" i="21"/>
  <c r="J2186" i="21"/>
  <c r="I2187" i="21"/>
  <c r="J2187" i="21"/>
  <c r="I2188" i="21"/>
  <c r="J2188" i="21"/>
  <c r="I2189" i="21"/>
  <c r="J2189" i="21"/>
  <c r="I2190" i="21"/>
  <c r="J2190" i="21"/>
  <c r="I2191" i="21"/>
  <c r="J2191" i="21"/>
  <c r="I2192" i="21"/>
  <c r="J2192" i="21"/>
  <c r="I2193" i="21"/>
  <c r="J2193" i="21"/>
  <c r="I2194" i="21"/>
  <c r="J2194" i="21"/>
  <c r="I2195" i="21"/>
  <c r="J2195" i="21"/>
  <c r="I2196" i="21"/>
  <c r="J2196" i="21"/>
  <c r="I2197" i="21"/>
  <c r="J2197" i="21"/>
  <c r="I2198" i="21"/>
  <c r="J2198" i="21"/>
  <c r="I2199" i="21"/>
  <c r="J2199" i="21"/>
  <c r="I1236" i="21"/>
  <c r="J1236" i="21"/>
  <c r="I1579" i="21"/>
  <c r="J1579" i="21"/>
  <c r="I2200" i="21"/>
  <c r="J2200" i="21"/>
  <c r="I1580" i="21"/>
  <c r="J1580" i="21"/>
  <c r="I2201" i="21"/>
  <c r="J2201" i="21"/>
  <c r="I2202" i="21"/>
  <c r="J2202" i="21"/>
  <c r="I2203" i="21"/>
  <c r="J2203" i="21"/>
  <c r="I1581" i="21"/>
  <c r="J1581" i="21"/>
  <c r="I2204" i="21"/>
  <c r="J2204" i="21"/>
  <c r="I2205" i="21"/>
  <c r="J2205" i="21"/>
  <c r="I2206" i="21"/>
  <c r="J2206" i="21"/>
  <c r="I1582" i="21"/>
  <c r="J1582" i="21"/>
  <c r="I2207" i="21"/>
  <c r="J2207" i="21"/>
  <c r="I1583" i="21"/>
  <c r="J1583" i="21"/>
  <c r="I1237" i="21"/>
  <c r="J1237" i="21"/>
  <c r="I2208" i="21"/>
  <c r="J2208" i="21"/>
  <c r="I1238" i="21"/>
  <c r="J1238" i="21"/>
  <c r="I1239" i="21"/>
  <c r="J1239" i="21"/>
  <c r="I2209" i="21"/>
  <c r="J2209" i="21"/>
  <c r="I2210" i="21"/>
  <c r="J2210" i="21"/>
  <c r="I2211" i="21"/>
  <c r="J2211" i="21"/>
  <c r="I1240" i="21"/>
  <c r="J1240" i="21"/>
  <c r="I2212" i="21"/>
  <c r="J2212" i="21"/>
  <c r="I2213" i="21"/>
  <c r="J2213" i="21"/>
  <c r="I1241" i="21"/>
  <c r="J1241" i="21"/>
  <c r="I2214" i="21"/>
  <c r="J2214" i="21"/>
  <c r="I2215" i="21"/>
  <c r="J2215" i="21"/>
  <c r="I2216" i="21"/>
  <c r="J2216" i="21"/>
  <c r="I3324" i="21"/>
  <c r="J3324" i="21"/>
  <c r="I2690" i="21"/>
  <c r="J2690" i="21"/>
  <c r="I2691" i="21"/>
  <c r="J2691" i="21"/>
  <c r="I2692" i="21"/>
  <c r="J2692" i="21"/>
  <c r="I2353" i="21"/>
  <c r="J2353" i="21"/>
  <c r="I2693" i="21"/>
  <c r="J2693" i="21"/>
  <c r="I2354" i="21"/>
  <c r="J2354" i="21"/>
  <c r="I2355" i="21"/>
  <c r="J2355" i="21"/>
  <c r="I2694" i="21"/>
  <c r="J2694" i="21"/>
  <c r="I2695" i="21"/>
  <c r="J2695" i="21"/>
  <c r="I2696" i="21"/>
  <c r="J2696" i="21"/>
  <c r="I2697" i="21"/>
  <c r="J2697" i="21"/>
  <c r="I2326" i="21"/>
  <c r="J2326" i="21"/>
  <c r="I2356" i="21"/>
  <c r="J2356" i="21"/>
  <c r="I2698" i="21"/>
  <c r="J2698" i="21"/>
  <c r="I2261" i="21"/>
  <c r="J2261" i="21"/>
  <c r="I2229" i="21"/>
  <c r="J2229" i="21"/>
  <c r="I2262" i="21"/>
  <c r="J2262" i="21"/>
  <c r="I2285" i="21"/>
  <c r="J2285" i="21"/>
  <c r="I2357" i="21"/>
  <c r="J2357" i="21"/>
  <c r="I2358" i="21"/>
  <c r="J2358" i="21"/>
  <c r="I2230" i="21"/>
  <c r="J2230" i="21"/>
  <c r="I2699" i="21"/>
  <c r="J2699" i="21"/>
  <c r="I2700" i="21"/>
  <c r="J2700" i="21"/>
  <c r="I2701" i="21"/>
  <c r="J2701" i="21"/>
  <c r="I2702" i="21"/>
  <c r="J2702" i="21"/>
  <c r="I2286" i="21"/>
  <c r="J2286" i="21"/>
  <c r="I2703" i="21"/>
  <c r="J2703" i="21"/>
  <c r="I2704" i="21"/>
  <c r="J2704" i="21"/>
  <c r="I2263" i="21"/>
  <c r="J2263" i="21"/>
  <c r="I2359" i="21"/>
  <c r="J2359" i="21"/>
  <c r="I2360" i="21"/>
  <c r="J2360" i="21"/>
  <c r="I2361" i="21"/>
  <c r="J2361" i="21"/>
  <c r="I2705" i="21"/>
  <c r="J2705" i="21"/>
  <c r="I2327" i="21"/>
  <c r="J2327" i="21"/>
  <c r="I2362" i="21"/>
  <c r="J2362" i="21"/>
  <c r="I2363" i="21"/>
  <c r="J2363" i="21"/>
  <c r="I2264" i="21"/>
  <c r="J2264" i="21"/>
  <c r="I2706" i="21"/>
  <c r="J2706" i="21"/>
  <c r="I2364" i="21"/>
  <c r="J2364" i="21"/>
  <c r="I2365" i="21"/>
  <c r="J2365" i="21"/>
  <c r="I2707" i="21"/>
  <c r="J2707" i="21"/>
  <c r="I2366" i="21"/>
  <c r="J2366" i="21"/>
  <c r="I2708" i="21"/>
  <c r="J2708" i="21"/>
  <c r="I2367" i="21"/>
  <c r="J2367" i="21"/>
  <c r="I2709" i="21"/>
  <c r="J2709" i="21"/>
  <c r="I2221" i="21"/>
  <c r="J2221" i="21"/>
  <c r="I2244" i="21"/>
  <c r="J2244" i="21"/>
  <c r="I2265" i="21"/>
  <c r="J2265" i="21"/>
  <c r="I2710" i="21"/>
  <c r="J2710" i="21"/>
  <c r="I2231" i="21"/>
  <c r="J2231" i="21"/>
  <c r="I2266" i="21"/>
  <c r="J2266" i="21"/>
  <c r="I2368" i="21"/>
  <c r="J2368" i="21"/>
  <c r="I2232" i="21"/>
  <c r="J2232" i="21"/>
  <c r="I2369" i="21"/>
  <c r="J2369" i="21"/>
  <c r="I2370" i="21"/>
  <c r="J2370" i="21"/>
  <c r="I2371" i="21"/>
  <c r="J2371" i="21"/>
  <c r="I2372" i="21"/>
  <c r="J2372" i="21"/>
  <c r="I2287" i="21"/>
  <c r="J2287" i="21"/>
  <c r="I2711" i="21"/>
  <c r="J2711" i="21"/>
  <c r="I2373" i="21"/>
  <c r="J2373" i="21"/>
  <c r="I2374" i="21"/>
  <c r="J2374" i="21"/>
  <c r="I2233" i="21"/>
  <c r="J2233" i="21"/>
  <c r="I2288" i="21"/>
  <c r="J2288" i="21"/>
  <c r="I2375" i="21"/>
  <c r="J2375" i="21"/>
  <c r="I2376" i="21"/>
  <c r="J2376" i="21"/>
  <c r="I2267" i="21"/>
  <c r="J2267" i="21"/>
  <c r="I2712" i="21"/>
  <c r="J2712" i="21"/>
  <c r="I2377" i="21"/>
  <c r="J2377" i="21"/>
  <c r="I2378" i="21"/>
  <c r="J2378" i="21"/>
  <c r="I2713" i="21"/>
  <c r="J2713" i="21"/>
  <c r="I2268" i="21"/>
  <c r="J2268" i="21"/>
  <c r="I2714" i="21"/>
  <c r="J2714" i="21"/>
  <c r="I2715" i="21"/>
  <c r="J2715" i="21"/>
  <c r="I2716" i="21"/>
  <c r="J2716" i="21"/>
  <c r="I2717" i="21"/>
  <c r="J2717" i="21"/>
  <c r="I2379" i="21"/>
  <c r="J2379" i="21"/>
  <c r="I2718" i="21"/>
  <c r="J2718" i="21"/>
  <c r="I2380" i="21"/>
  <c r="J2380" i="21"/>
  <c r="I2234" i="21"/>
  <c r="J2234" i="21"/>
  <c r="I2719" i="21"/>
  <c r="J2719" i="21"/>
  <c r="I2381" i="21"/>
  <c r="J2381" i="21"/>
  <c r="I2269" i="21"/>
  <c r="J2269" i="21"/>
  <c r="I2382" i="21"/>
  <c r="J2382" i="21"/>
  <c r="I2306" i="21"/>
  <c r="J2306" i="21"/>
  <c r="I2720" i="21"/>
  <c r="J2720" i="21"/>
  <c r="I2289" i="21"/>
  <c r="J2289" i="21"/>
  <c r="I2721" i="21"/>
  <c r="J2721" i="21"/>
  <c r="I2270" i="21"/>
  <c r="J2270" i="21"/>
  <c r="I2722" i="21"/>
  <c r="J2722" i="21"/>
  <c r="I2723" i="21"/>
  <c r="J2723" i="21"/>
  <c r="I2383" i="21"/>
  <c r="J2383" i="21"/>
  <c r="I2724" i="21"/>
  <c r="J2724" i="21"/>
  <c r="I2384" i="21"/>
  <c r="J2384" i="21"/>
  <c r="I2271" i="21"/>
  <c r="J2271" i="21"/>
  <c r="I2385" i="21"/>
  <c r="J2385" i="21"/>
  <c r="I2386" i="21"/>
  <c r="J2386" i="21"/>
  <c r="I2725" i="21"/>
  <c r="J2725" i="21"/>
  <c r="I2726" i="21"/>
  <c r="J2726" i="21"/>
  <c r="I2387" i="21"/>
  <c r="J2387" i="21"/>
  <c r="I2388" i="21"/>
  <c r="J2388" i="21"/>
  <c r="I2727" i="21"/>
  <c r="J2727" i="21"/>
  <c r="I2728" i="21"/>
  <c r="J2728" i="21"/>
  <c r="I2389" i="21"/>
  <c r="J2389" i="21"/>
  <c r="I2245" i="21"/>
  <c r="J2245" i="21"/>
  <c r="I2729" i="21"/>
  <c r="J2729" i="21"/>
  <c r="I2390" i="21"/>
  <c r="J2390" i="21"/>
  <c r="I2391" i="21"/>
  <c r="J2391" i="21"/>
  <c r="I2392" i="21"/>
  <c r="J2392" i="21"/>
  <c r="I2393" i="21"/>
  <c r="J2393" i="21"/>
  <c r="I2246" i="21"/>
  <c r="J2246" i="21"/>
  <c r="I2730" i="21"/>
  <c r="J2730" i="21"/>
  <c r="I2328" i="21"/>
  <c r="J2328" i="21"/>
  <c r="I2731" i="21"/>
  <c r="J2731" i="21"/>
  <c r="I2732" i="21"/>
  <c r="J2732" i="21"/>
  <c r="I2733" i="21"/>
  <c r="J2733" i="21"/>
  <c r="I2734" i="21"/>
  <c r="J2734" i="21"/>
  <c r="I2257" i="21"/>
  <c r="J2257" i="21"/>
  <c r="I2394" i="21"/>
  <c r="J2394" i="21"/>
  <c r="I2735" i="21"/>
  <c r="J2735" i="21"/>
  <c r="I2736" i="21"/>
  <c r="J2736" i="21"/>
  <c r="I2395" i="21"/>
  <c r="J2395" i="21"/>
  <c r="I2737" i="21"/>
  <c r="J2737" i="21"/>
  <c r="I2738" i="21"/>
  <c r="J2738" i="21"/>
  <c r="I2739" i="21"/>
  <c r="J2739" i="21"/>
  <c r="I3325" i="21"/>
  <c r="J3325" i="21"/>
  <c r="I2396" i="21"/>
  <c r="J2396" i="21"/>
  <c r="I2247" i="21"/>
  <c r="J2247" i="21"/>
  <c r="I2397" i="21"/>
  <c r="J2397" i="21"/>
  <c r="I2398" i="21"/>
  <c r="J2398" i="21"/>
  <c r="I2399" i="21"/>
  <c r="J2399" i="21"/>
  <c r="I2400" i="21"/>
  <c r="J2400" i="21"/>
  <c r="I2290" i="21"/>
  <c r="J2290" i="21"/>
  <c r="I2401" i="21"/>
  <c r="J2401" i="21"/>
  <c r="I2402" i="21"/>
  <c r="J2402" i="21"/>
  <c r="I2740" i="21"/>
  <c r="J2740" i="21"/>
  <c r="I2403" i="21"/>
  <c r="J2403" i="21"/>
  <c r="I2404" i="21"/>
  <c r="J2404" i="21"/>
  <c r="I2291" i="21"/>
  <c r="J2291" i="21"/>
  <c r="I2405" i="21"/>
  <c r="J2405" i="21"/>
  <c r="I2406" i="21"/>
  <c r="J2406" i="21"/>
  <c r="I2292" i="21"/>
  <c r="J2292" i="21"/>
  <c r="I2248" i="21"/>
  <c r="J2248" i="21"/>
  <c r="I2407" i="21"/>
  <c r="J2407" i="21"/>
  <c r="I2293" i="21"/>
  <c r="J2293" i="21"/>
  <c r="I2249" i="21"/>
  <c r="J2249" i="21"/>
  <c r="I2408" i="21"/>
  <c r="J2408" i="21"/>
  <c r="I2409" i="21"/>
  <c r="J2409" i="21"/>
  <c r="I3326" i="21"/>
  <c r="J3326" i="21"/>
  <c r="I2282" i="21"/>
  <c r="J2282" i="21"/>
  <c r="I2741" i="21"/>
  <c r="J2741" i="21"/>
  <c r="I2742" i="21"/>
  <c r="J2742" i="21"/>
  <c r="I2743" i="21"/>
  <c r="J2743" i="21"/>
  <c r="I2410" i="21"/>
  <c r="J2410" i="21"/>
  <c r="I2411" i="21"/>
  <c r="J2411" i="21"/>
  <c r="I2744" i="21"/>
  <c r="J2744" i="21"/>
  <c r="I2412" i="21"/>
  <c r="J2412" i="21"/>
  <c r="I2745" i="21"/>
  <c r="J2745" i="21"/>
  <c r="I2413" i="21"/>
  <c r="J2413" i="21"/>
  <c r="I2414" i="21"/>
  <c r="J2414" i="21"/>
  <c r="I2746" i="21"/>
  <c r="J2746" i="21"/>
  <c r="I2415" i="21"/>
  <c r="J2415" i="21"/>
  <c r="I2416" i="21"/>
  <c r="J2416" i="21"/>
  <c r="I2747" i="21"/>
  <c r="J2747" i="21"/>
  <c r="I2748" i="21"/>
  <c r="J2748" i="21"/>
  <c r="I2749" i="21"/>
  <c r="J2749" i="21"/>
  <c r="I2228" i="21"/>
  <c r="J2228" i="21"/>
  <c r="I2417" i="21"/>
  <c r="J2417" i="21"/>
  <c r="I2272" i="21"/>
  <c r="J2272" i="21"/>
  <c r="I2418" i="21"/>
  <c r="J2418" i="21"/>
  <c r="I2750" i="21"/>
  <c r="J2750" i="21"/>
  <c r="I2419" i="21"/>
  <c r="J2419" i="21"/>
  <c r="I2751" i="21"/>
  <c r="J2751" i="21"/>
  <c r="I2752" i="21"/>
  <c r="J2752" i="21"/>
  <c r="I2753" i="21"/>
  <c r="J2753" i="21"/>
  <c r="I2420" i="21"/>
  <c r="J2420" i="21"/>
  <c r="I2754" i="21"/>
  <c r="J2754" i="21"/>
  <c r="I2250" i="21"/>
  <c r="J2250" i="21"/>
  <c r="I2421" i="21"/>
  <c r="J2421" i="21"/>
  <c r="I2755" i="21"/>
  <c r="J2755" i="21"/>
  <c r="I2756" i="21"/>
  <c r="J2756" i="21"/>
  <c r="I2757" i="21"/>
  <c r="J2757" i="21"/>
  <c r="I2422" i="21"/>
  <c r="J2422" i="21"/>
  <c r="I2758" i="21"/>
  <c r="J2758" i="21"/>
  <c r="I2423" i="21"/>
  <c r="J2423" i="21"/>
  <c r="I2424" i="21"/>
  <c r="J2424" i="21"/>
  <c r="I2425" i="21"/>
  <c r="J2425" i="21"/>
  <c r="I2759" i="21"/>
  <c r="J2759" i="21"/>
  <c r="I2760" i="21"/>
  <c r="J2760" i="21"/>
  <c r="I2426" i="21"/>
  <c r="J2426" i="21"/>
  <c r="I2761" i="21"/>
  <c r="J2761" i="21"/>
  <c r="I2762" i="21"/>
  <c r="J2762" i="21"/>
  <c r="I2224" i="21"/>
  <c r="J2224" i="21"/>
  <c r="I2427" i="21"/>
  <c r="J2427" i="21"/>
  <c r="I2428" i="21"/>
  <c r="J2428" i="21"/>
  <c r="I2763" i="21"/>
  <c r="J2763" i="21"/>
  <c r="I2227" i="21"/>
  <c r="J2227" i="21"/>
  <c r="I2764" i="21"/>
  <c r="J2764" i="21"/>
  <c r="I2273" i="21"/>
  <c r="J2273" i="21"/>
  <c r="I2765" i="21"/>
  <c r="J2765" i="21"/>
  <c r="I2429" i="21"/>
  <c r="J2429" i="21"/>
  <c r="I2766" i="21"/>
  <c r="J2766" i="21"/>
  <c r="I2767" i="21"/>
  <c r="J2767" i="21"/>
  <c r="I2768" i="21"/>
  <c r="J2768" i="21"/>
  <c r="I2769" i="21"/>
  <c r="J2769" i="21"/>
  <c r="I2770" i="21"/>
  <c r="J2770" i="21"/>
  <c r="I2771" i="21"/>
  <c r="J2771" i="21"/>
  <c r="I2430" i="21"/>
  <c r="J2430" i="21"/>
  <c r="I2772" i="21"/>
  <c r="J2772" i="21"/>
  <c r="I2773" i="21"/>
  <c r="J2773" i="21"/>
  <c r="I2431" i="21"/>
  <c r="J2431" i="21"/>
  <c r="I2774" i="21"/>
  <c r="J2774" i="21"/>
  <c r="I2432" i="21"/>
  <c r="J2432" i="21"/>
  <c r="I2775" i="21"/>
  <c r="J2775" i="21"/>
  <c r="I2776" i="21"/>
  <c r="J2776" i="21"/>
  <c r="I2777" i="21"/>
  <c r="J2777" i="21"/>
  <c r="I2433" i="21"/>
  <c r="J2433" i="21"/>
  <c r="I2778" i="21"/>
  <c r="J2778" i="21"/>
  <c r="I2434" i="21"/>
  <c r="J2434" i="21"/>
  <c r="I2779" i="21"/>
  <c r="J2779" i="21"/>
  <c r="I2435" i="21"/>
  <c r="J2435" i="21"/>
  <c r="I2780" i="21"/>
  <c r="J2780" i="21"/>
  <c r="I2781" i="21"/>
  <c r="J2781" i="21"/>
  <c r="I2436" i="21"/>
  <c r="J2436" i="21"/>
  <c r="I2258" i="21"/>
  <c r="J2258" i="21"/>
  <c r="I2782" i="21"/>
  <c r="J2782" i="21"/>
  <c r="I2783" i="21"/>
  <c r="J2783" i="21"/>
  <c r="I2329" i="21"/>
  <c r="J2329" i="21"/>
  <c r="I2784" i="21"/>
  <c r="J2784" i="21"/>
  <c r="I2437" i="21"/>
  <c r="J2437" i="21"/>
  <c r="I2438" i="21"/>
  <c r="J2438" i="21"/>
  <c r="I2785" i="21"/>
  <c r="J2785" i="21"/>
  <c r="I2786" i="21"/>
  <c r="J2786" i="21"/>
  <c r="I2787" i="21"/>
  <c r="J2787" i="21"/>
  <c r="I2439" i="21"/>
  <c r="J2439" i="21"/>
  <c r="I2788" i="21"/>
  <c r="J2788" i="21"/>
  <c r="I2440" i="21"/>
  <c r="J2440" i="21"/>
  <c r="I2789" i="21"/>
  <c r="J2789" i="21"/>
  <c r="I2790" i="21"/>
  <c r="J2790" i="21"/>
  <c r="I2441" i="21"/>
  <c r="J2441" i="21"/>
  <c r="I2235" i="21"/>
  <c r="J2235" i="21"/>
  <c r="I2791" i="21"/>
  <c r="J2791" i="21"/>
  <c r="I2792" i="21"/>
  <c r="J2792" i="21"/>
  <c r="I2793" i="21"/>
  <c r="J2793" i="21"/>
  <c r="I2794" i="21"/>
  <c r="J2794" i="21"/>
  <c r="I2795" i="21"/>
  <c r="J2795" i="21"/>
  <c r="I2442" i="21"/>
  <c r="J2442" i="21"/>
  <c r="I2796" i="21"/>
  <c r="J2796" i="21"/>
  <c r="I2797" i="21"/>
  <c r="J2797" i="21"/>
  <c r="I2798" i="21"/>
  <c r="J2798" i="21"/>
  <c r="I2799" i="21"/>
  <c r="J2799" i="21"/>
  <c r="I2443" i="21"/>
  <c r="J2443" i="21"/>
  <c r="I2444" i="21"/>
  <c r="J2444" i="21"/>
  <c r="I2445" i="21"/>
  <c r="J2445" i="21"/>
  <c r="I2446" i="21"/>
  <c r="J2446" i="21"/>
  <c r="I2447" i="21"/>
  <c r="J2447" i="21"/>
  <c r="I2448" i="21"/>
  <c r="J2448" i="21"/>
  <c r="I2449" i="21"/>
  <c r="J2449" i="21"/>
  <c r="I2800" i="21"/>
  <c r="J2800" i="21"/>
  <c r="I2801" i="21"/>
  <c r="J2801" i="21"/>
  <c r="I2802" i="21"/>
  <c r="J2802" i="21"/>
  <c r="I2450" i="21"/>
  <c r="J2450" i="21"/>
  <c r="I2803" i="21"/>
  <c r="J2803" i="21"/>
  <c r="I2804" i="21"/>
  <c r="J2804" i="21"/>
  <c r="I2805" i="21"/>
  <c r="J2805" i="21"/>
  <c r="I2806" i="21"/>
  <c r="J2806" i="21"/>
  <c r="I2807" i="21"/>
  <c r="J2807" i="21"/>
  <c r="I2808" i="21"/>
  <c r="J2808" i="21"/>
  <c r="I2809" i="21"/>
  <c r="J2809" i="21"/>
  <c r="I2451" i="21"/>
  <c r="J2451" i="21"/>
  <c r="I2810" i="21"/>
  <c r="J2810" i="21"/>
  <c r="I2452" i="21"/>
  <c r="J2452" i="21"/>
  <c r="I2811" i="21"/>
  <c r="J2811" i="21"/>
  <c r="I2812" i="21"/>
  <c r="J2812" i="21"/>
  <c r="I2813" i="21"/>
  <c r="J2813" i="21"/>
  <c r="I2453" i="21"/>
  <c r="J2453" i="21"/>
  <c r="I2454" i="21"/>
  <c r="J2454" i="21"/>
  <c r="I2814" i="21"/>
  <c r="J2814" i="21"/>
  <c r="I2815" i="21"/>
  <c r="J2815" i="21"/>
  <c r="I2816" i="21"/>
  <c r="J2816" i="21"/>
  <c r="I2817" i="21"/>
  <c r="J2817" i="21"/>
  <c r="I2818" i="21"/>
  <c r="J2818" i="21"/>
  <c r="I2819" i="21"/>
  <c r="J2819" i="21"/>
  <c r="I2455" i="21"/>
  <c r="J2455" i="21"/>
  <c r="I2820" i="21"/>
  <c r="J2820" i="21"/>
  <c r="I2456" i="21"/>
  <c r="J2456" i="21"/>
  <c r="I2821" i="21"/>
  <c r="J2821" i="21"/>
  <c r="I2822" i="21"/>
  <c r="J2822" i="21"/>
  <c r="I2823" i="21"/>
  <c r="J2823" i="21"/>
  <c r="I2824" i="21"/>
  <c r="J2824" i="21"/>
  <c r="I2457" i="21"/>
  <c r="J2457" i="21"/>
  <c r="I2825" i="21"/>
  <c r="J2825" i="21"/>
  <c r="I2826" i="21"/>
  <c r="J2826" i="21"/>
  <c r="I2330" i="21"/>
  <c r="J2330" i="21"/>
  <c r="I2827" i="21"/>
  <c r="J2827" i="21"/>
  <c r="I2828" i="21"/>
  <c r="J2828" i="21"/>
  <c r="I2829" i="21"/>
  <c r="J2829" i="21"/>
  <c r="I2830" i="21"/>
  <c r="J2830" i="21"/>
  <c r="I2831" i="21"/>
  <c r="J2831" i="21"/>
  <c r="I2832" i="21"/>
  <c r="J2832" i="21"/>
  <c r="I2458" i="21"/>
  <c r="J2458" i="21"/>
  <c r="I2833" i="21"/>
  <c r="J2833" i="21"/>
  <c r="I2834" i="21"/>
  <c r="J2834" i="21"/>
  <c r="I2835" i="21"/>
  <c r="J2835" i="21"/>
  <c r="I2236" i="21"/>
  <c r="J2236" i="21"/>
  <c r="I2836" i="21"/>
  <c r="J2836" i="21"/>
  <c r="I2837" i="21"/>
  <c r="J2837" i="21"/>
  <c r="I2459" i="21"/>
  <c r="J2459" i="21"/>
  <c r="I2838" i="21"/>
  <c r="J2838" i="21"/>
  <c r="I2460" i="21"/>
  <c r="J2460" i="21"/>
  <c r="I2259" i="21"/>
  <c r="J2259" i="21"/>
  <c r="I2839" i="21"/>
  <c r="J2839" i="21"/>
  <c r="I2461" i="21"/>
  <c r="J2461" i="21"/>
  <c r="I2274" i="21"/>
  <c r="J2274" i="21"/>
  <c r="I2840" i="21"/>
  <c r="J2840" i="21"/>
  <c r="I2841" i="21"/>
  <c r="J2841" i="21"/>
  <c r="I2462" i="21"/>
  <c r="J2462" i="21"/>
  <c r="I2842" i="21"/>
  <c r="J2842" i="21"/>
  <c r="I2843" i="21"/>
  <c r="J2843" i="21"/>
  <c r="I2307" i="21"/>
  <c r="J2307" i="21"/>
  <c r="I2844" i="21"/>
  <c r="J2844" i="21"/>
  <c r="I2463" i="21"/>
  <c r="J2463" i="21"/>
  <c r="I2464" i="21"/>
  <c r="J2464" i="21"/>
  <c r="I2465" i="21"/>
  <c r="J2465" i="21"/>
  <c r="I2466" i="21"/>
  <c r="J2466" i="21"/>
  <c r="I2467" i="21"/>
  <c r="J2467" i="21"/>
  <c r="I2468" i="21"/>
  <c r="J2468" i="21"/>
  <c r="I2469" i="21"/>
  <c r="J2469" i="21"/>
  <c r="I2470" i="21"/>
  <c r="J2470" i="21"/>
  <c r="I2471" i="21"/>
  <c r="J2471" i="21"/>
  <c r="I2472" i="21"/>
  <c r="J2472" i="21"/>
  <c r="I2845" i="21"/>
  <c r="J2845" i="21"/>
  <c r="I2473" i="21"/>
  <c r="J2473" i="21"/>
  <c r="I2846" i="21"/>
  <c r="J2846" i="21"/>
  <c r="I2847" i="21"/>
  <c r="J2847" i="21"/>
  <c r="I2474" i="21"/>
  <c r="J2474" i="21"/>
  <c r="I2848" i="21"/>
  <c r="J2848" i="21"/>
  <c r="I2475" i="21"/>
  <c r="J2475" i="21"/>
  <c r="I2476" i="21"/>
  <c r="J2476" i="21"/>
  <c r="I2849" i="21"/>
  <c r="J2849" i="21"/>
  <c r="I2850" i="21"/>
  <c r="J2850" i="21"/>
  <c r="I2477" i="21"/>
  <c r="J2477" i="21"/>
  <c r="I2478" i="21"/>
  <c r="J2478" i="21"/>
  <c r="I2851" i="21"/>
  <c r="J2851" i="21"/>
  <c r="I2479" i="21"/>
  <c r="J2479" i="21"/>
  <c r="I2480" i="21"/>
  <c r="J2480" i="21"/>
  <c r="I2331" i="21"/>
  <c r="J2331" i="21"/>
  <c r="I2852" i="21"/>
  <c r="J2852" i="21"/>
  <c r="I2853" i="21"/>
  <c r="J2853" i="21"/>
  <c r="I2854" i="21"/>
  <c r="J2854" i="21"/>
  <c r="I2855" i="21"/>
  <c r="J2855" i="21"/>
  <c r="I2856" i="21"/>
  <c r="J2856" i="21"/>
  <c r="I2857" i="21"/>
  <c r="J2857" i="21"/>
  <c r="I2858" i="21"/>
  <c r="J2858" i="21"/>
  <c r="I2859" i="21"/>
  <c r="J2859" i="21"/>
  <c r="I2860" i="21"/>
  <c r="J2860" i="21"/>
  <c r="I2861" i="21"/>
  <c r="J2861" i="21"/>
  <c r="I2862" i="21"/>
  <c r="J2862" i="21"/>
  <c r="I2863" i="21"/>
  <c r="J2863" i="21"/>
  <c r="I2864" i="21"/>
  <c r="J2864" i="21"/>
  <c r="I2865" i="21"/>
  <c r="J2865" i="21"/>
  <c r="I2866" i="21"/>
  <c r="J2866" i="21"/>
  <c r="I2308" i="21"/>
  <c r="J2308" i="21"/>
  <c r="I2867" i="21"/>
  <c r="J2867" i="21"/>
  <c r="I2868" i="21"/>
  <c r="J2868" i="21"/>
  <c r="I2869" i="21"/>
  <c r="J2869" i="21"/>
  <c r="I2870" i="21"/>
  <c r="J2870" i="21"/>
  <c r="I2871" i="21"/>
  <c r="J2871" i="21"/>
  <c r="I2872" i="21"/>
  <c r="J2872" i="21"/>
  <c r="I2873" i="21"/>
  <c r="J2873" i="21"/>
  <c r="I2874" i="21"/>
  <c r="J2874" i="21"/>
  <c r="I2481" i="21"/>
  <c r="J2481" i="21"/>
  <c r="I2875" i="21"/>
  <c r="J2875" i="21"/>
  <c r="I2482" i="21"/>
  <c r="J2482" i="21"/>
  <c r="I2483" i="21"/>
  <c r="J2483" i="21"/>
  <c r="I2876" i="21"/>
  <c r="J2876" i="21"/>
  <c r="I2877" i="21"/>
  <c r="J2877" i="21"/>
  <c r="I2878" i="21"/>
  <c r="J2878" i="21"/>
  <c r="I2879" i="21"/>
  <c r="J2879" i="21"/>
  <c r="I2880" i="21"/>
  <c r="J2880" i="21"/>
  <c r="I2881" i="21"/>
  <c r="J2881" i="21"/>
  <c r="I2882" i="21"/>
  <c r="J2882" i="21"/>
  <c r="I2484" i="21"/>
  <c r="J2484" i="21"/>
  <c r="I2883" i="21"/>
  <c r="J2883" i="21"/>
  <c r="I2485" i="21"/>
  <c r="J2485" i="21"/>
  <c r="I2884" i="21"/>
  <c r="J2884" i="21"/>
  <c r="I2885" i="21"/>
  <c r="J2885" i="21"/>
  <c r="I2886" i="21"/>
  <c r="J2886" i="21"/>
  <c r="I2486" i="21"/>
  <c r="J2486" i="21"/>
  <c r="I2487" i="21"/>
  <c r="J2487" i="21"/>
  <c r="I2887" i="21"/>
  <c r="J2887" i="21"/>
  <c r="I2488" i="21"/>
  <c r="J2488" i="21"/>
  <c r="I2888" i="21"/>
  <c r="J2888" i="21"/>
  <c r="I2489" i="21"/>
  <c r="J2489" i="21"/>
  <c r="I2889" i="21"/>
  <c r="J2889" i="21"/>
  <c r="I2890" i="21"/>
  <c r="J2890" i="21"/>
  <c r="I2891" i="21"/>
  <c r="J2891" i="21"/>
  <c r="I2892" i="21"/>
  <c r="J2892" i="21"/>
  <c r="I2893" i="21"/>
  <c r="J2893" i="21"/>
  <c r="I2490" i="21"/>
  <c r="J2490" i="21"/>
  <c r="I2894" i="21"/>
  <c r="J2894" i="21"/>
  <c r="I2895" i="21"/>
  <c r="J2895" i="21"/>
  <c r="I2896" i="21"/>
  <c r="J2896" i="21"/>
  <c r="I2491" i="21"/>
  <c r="J2491" i="21"/>
  <c r="I2309" i="21"/>
  <c r="J2309" i="21"/>
  <c r="I2492" i="21"/>
  <c r="J2492" i="21"/>
  <c r="I2493" i="21"/>
  <c r="J2493" i="21"/>
  <c r="I2897" i="21"/>
  <c r="J2897" i="21"/>
  <c r="I2898" i="21"/>
  <c r="J2898" i="21"/>
  <c r="I2494" i="21"/>
  <c r="J2494" i="21"/>
  <c r="I2899" i="21"/>
  <c r="J2899" i="21"/>
  <c r="I2900" i="21"/>
  <c r="J2900" i="21"/>
  <c r="I2901" i="21"/>
  <c r="J2901" i="21"/>
  <c r="I2902" i="21"/>
  <c r="J2902" i="21"/>
  <c r="I2903" i="21"/>
  <c r="J2903" i="21"/>
  <c r="I2904" i="21"/>
  <c r="J2904" i="21"/>
  <c r="I2905" i="21"/>
  <c r="J2905" i="21"/>
  <c r="I2906" i="21"/>
  <c r="J2906" i="21"/>
  <c r="I2275" i="21"/>
  <c r="J2275" i="21"/>
  <c r="I2495" i="21"/>
  <c r="J2495" i="21"/>
  <c r="I2907" i="21"/>
  <c r="J2907" i="21"/>
  <c r="I2908" i="21"/>
  <c r="J2908" i="21"/>
  <c r="I2909" i="21"/>
  <c r="J2909" i="21"/>
  <c r="I2910" i="21"/>
  <c r="J2910" i="21"/>
  <c r="I2911" i="21"/>
  <c r="J2911" i="21"/>
  <c r="I2912" i="21"/>
  <c r="J2912" i="21"/>
  <c r="I2913" i="21"/>
  <c r="J2913" i="21"/>
  <c r="I2914" i="21"/>
  <c r="J2914" i="21"/>
  <c r="I2915" i="21"/>
  <c r="J2915" i="21"/>
  <c r="I2310" i="21"/>
  <c r="J2310" i="21"/>
  <c r="I2496" i="21"/>
  <c r="J2496" i="21"/>
  <c r="I2276" i="21"/>
  <c r="J2276" i="21"/>
  <c r="I2916" i="21"/>
  <c r="J2916" i="21"/>
  <c r="I2497" i="21"/>
  <c r="J2497" i="21"/>
  <c r="I2917" i="21"/>
  <c r="J2917" i="21"/>
  <c r="I2498" i="21"/>
  <c r="J2498" i="21"/>
  <c r="I2499" i="21"/>
  <c r="J2499" i="21"/>
  <c r="I2500" i="21"/>
  <c r="J2500" i="21"/>
  <c r="I2251" i="21"/>
  <c r="J2251" i="21"/>
  <c r="I2501" i="21"/>
  <c r="J2501" i="21"/>
  <c r="I2918" i="21"/>
  <c r="J2918" i="21"/>
  <c r="I2502" i="21"/>
  <c r="J2502" i="21"/>
  <c r="I2503" i="21"/>
  <c r="J2503" i="21"/>
  <c r="I2252" i="21"/>
  <c r="J2252" i="21"/>
  <c r="I2504" i="21"/>
  <c r="J2504" i="21"/>
  <c r="I2919" i="21"/>
  <c r="J2919" i="21"/>
  <c r="I2920" i="21"/>
  <c r="J2920" i="21"/>
  <c r="I2921" i="21"/>
  <c r="J2921" i="21"/>
  <c r="I2505" i="21"/>
  <c r="J2505" i="21"/>
  <c r="I2506" i="21"/>
  <c r="J2506" i="21"/>
  <c r="I2507" i="21"/>
  <c r="J2507" i="21"/>
  <c r="I2508" i="21"/>
  <c r="J2508" i="21"/>
  <c r="I2509" i="21"/>
  <c r="J2509" i="21"/>
  <c r="I2922" i="21"/>
  <c r="J2922" i="21"/>
  <c r="I2923" i="21"/>
  <c r="J2923" i="21"/>
  <c r="I2924" i="21"/>
  <c r="J2924" i="21"/>
  <c r="I2510" i="21"/>
  <c r="J2510" i="21"/>
  <c r="I2511" i="21"/>
  <c r="J2511" i="21"/>
  <c r="I2925" i="21"/>
  <c r="J2925" i="21"/>
  <c r="I2512" i="21"/>
  <c r="J2512" i="21"/>
  <c r="I2513" i="21"/>
  <c r="J2513" i="21"/>
  <c r="I2514" i="21"/>
  <c r="J2514" i="21"/>
  <c r="I2515" i="21"/>
  <c r="J2515" i="21"/>
  <c r="I2516" i="21"/>
  <c r="J2516" i="21"/>
  <c r="I2926" i="21"/>
  <c r="J2926" i="21"/>
  <c r="I2927" i="21"/>
  <c r="J2927" i="21"/>
  <c r="I2517" i="21"/>
  <c r="J2517" i="21"/>
  <c r="I2928" i="21"/>
  <c r="J2928" i="21"/>
  <c r="I2518" i="21"/>
  <c r="J2518" i="21"/>
  <c r="I2294" i="21"/>
  <c r="J2294" i="21"/>
  <c r="I2929" i="21"/>
  <c r="J2929" i="21"/>
  <c r="I2253" i="21"/>
  <c r="J2253" i="21"/>
  <c r="I2930" i="21"/>
  <c r="J2930" i="21"/>
  <c r="I2931" i="21"/>
  <c r="J2931" i="21"/>
  <c r="I2295" i="21"/>
  <c r="J2295" i="21"/>
  <c r="I2932" i="21"/>
  <c r="J2932" i="21"/>
  <c r="I2237" i="21"/>
  <c r="J2237" i="21"/>
  <c r="I2519" i="21"/>
  <c r="J2519" i="21"/>
  <c r="I2520" i="21"/>
  <c r="J2520" i="21"/>
  <c r="I2521" i="21"/>
  <c r="J2521" i="21"/>
  <c r="I2933" i="21"/>
  <c r="J2933" i="21"/>
  <c r="I2522" i="21"/>
  <c r="J2522" i="21"/>
  <c r="I2934" i="21"/>
  <c r="J2934" i="21"/>
  <c r="I2523" i="21"/>
  <c r="J2523" i="21"/>
  <c r="I2311" i="21"/>
  <c r="J2311" i="21"/>
  <c r="I2935" i="21"/>
  <c r="J2935" i="21"/>
  <c r="I2936" i="21"/>
  <c r="J2936" i="21"/>
  <c r="I2296" i="21"/>
  <c r="J2296" i="21"/>
  <c r="I2937" i="21"/>
  <c r="J2937" i="21"/>
  <c r="I2312" i="21"/>
  <c r="J2312" i="21"/>
  <c r="I2313" i="21"/>
  <c r="J2313" i="21"/>
  <c r="I2938" i="21"/>
  <c r="J2938" i="21"/>
  <c r="I2524" i="21"/>
  <c r="J2524" i="21"/>
  <c r="I2939" i="21"/>
  <c r="J2939" i="21"/>
  <c r="I2940" i="21"/>
  <c r="J2940" i="21"/>
  <c r="I2332" i="21"/>
  <c r="J2332" i="21"/>
  <c r="I2525" i="21"/>
  <c r="J2525" i="21"/>
  <c r="I2526" i="21"/>
  <c r="J2526" i="21"/>
  <c r="I2941" i="21"/>
  <c r="J2941" i="21"/>
  <c r="I2942" i="21"/>
  <c r="J2942" i="21"/>
  <c r="I2943" i="21"/>
  <c r="J2943" i="21"/>
  <c r="I2527" i="21"/>
  <c r="J2527" i="21"/>
  <c r="I2944" i="21"/>
  <c r="J2944" i="21"/>
  <c r="I2945" i="21"/>
  <c r="J2945" i="21"/>
  <c r="I2946" i="21"/>
  <c r="J2946" i="21"/>
  <c r="I2277" i="21"/>
  <c r="J2277" i="21"/>
  <c r="I2947" i="21"/>
  <c r="J2947" i="21"/>
  <c r="I2528" i="21"/>
  <c r="J2528" i="21"/>
  <c r="I2529" i="21"/>
  <c r="J2529" i="21"/>
  <c r="I2530" i="21"/>
  <c r="J2530" i="21"/>
  <c r="I2948" i="21"/>
  <c r="J2948" i="21"/>
  <c r="I2531" i="21"/>
  <c r="J2531" i="21"/>
  <c r="I2949" i="21"/>
  <c r="J2949" i="21"/>
  <c r="I2950" i="21"/>
  <c r="J2950" i="21"/>
  <c r="I2297" i="21"/>
  <c r="J2297" i="21"/>
  <c r="I2951" i="21"/>
  <c r="J2951" i="21"/>
  <c r="I2952" i="21"/>
  <c r="J2952" i="21"/>
  <c r="I2298" i="21"/>
  <c r="J2298" i="21"/>
  <c r="I2953" i="21"/>
  <c r="J2953" i="21"/>
  <c r="I2532" i="21"/>
  <c r="J2532" i="21"/>
  <c r="I2954" i="21"/>
  <c r="J2954" i="21"/>
  <c r="I2533" i="21"/>
  <c r="J2533" i="21"/>
  <c r="I2534" i="21"/>
  <c r="J2534" i="21"/>
  <c r="I2955" i="21"/>
  <c r="J2955" i="21"/>
  <c r="I2535" i="21"/>
  <c r="J2535" i="21"/>
  <c r="I2956" i="21"/>
  <c r="J2956" i="21"/>
  <c r="I2957" i="21"/>
  <c r="J2957" i="21"/>
  <c r="I2958" i="21"/>
  <c r="J2958" i="21"/>
  <c r="I2959" i="21"/>
  <c r="J2959" i="21"/>
  <c r="I2960" i="21"/>
  <c r="J2960" i="21"/>
  <c r="I2961" i="21"/>
  <c r="J2961" i="21"/>
  <c r="I2962" i="21"/>
  <c r="J2962" i="21"/>
  <c r="I2963" i="21"/>
  <c r="J2963" i="21"/>
  <c r="I2964" i="21"/>
  <c r="J2964" i="21"/>
  <c r="I2536" i="21"/>
  <c r="J2536" i="21"/>
  <c r="I2537" i="21"/>
  <c r="J2537" i="21"/>
  <c r="I2538" i="21"/>
  <c r="J2538" i="21"/>
  <c r="I2965" i="21"/>
  <c r="J2965" i="21"/>
  <c r="I2966" i="21"/>
  <c r="J2966" i="21"/>
  <c r="I2539" i="21"/>
  <c r="J2539" i="21"/>
  <c r="I2967" i="21"/>
  <c r="J2967" i="21"/>
  <c r="I2968" i="21"/>
  <c r="J2968" i="21"/>
  <c r="I2238" i="21"/>
  <c r="J2238" i="21"/>
  <c r="I2299" i="21"/>
  <c r="J2299" i="21"/>
  <c r="I2239" i="21"/>
  <c r="J2239" i="21"/>
  <c r="I2540" i="21"/>
  <c r="J2540" i="21"/>
  <c r="I2300" i="21"/>
  <c r="J2300" i="21"/>
  <c r="I2541" i="21"/>
  <c r="J2541" i="21"/>
  <c r="I2542" i="21"/>
  <c r="J2542" i="21"/>
  <c r="I2543" i="21"/>
  <c r="J2543" i="21"/>
  <c r="I2969" i="21"/>
  <c r="J2969" i="21"/>
  <c r="I2544" i="21"/>
  <c r="J2544" i="21"/>
  <c r="I2545" i="21"/>
  <c r="J2545" i="21"/>
  <c r="I2546" i="21"/>
  <c r="J2546" i="21"/>
  <c r="I2547" i="21"/>
  <c r="J2547" i="21"/>
  <c r="I2548" i="21"/>
  <c r="J2548" i="21"/>
  <c r="I2549" i="21"/>
  <c r="J2549" i="21"/>
  <c r="I2970" i="21"/>
  <c r="J2970" i="21"/>
  <c r="I2971" i="21"/>
  <c r="J2971" i="21"/>
  <c r="I2550" i="21"/>
  <c r="J2550" i="21"/>
  <c r="I2551" i="21"/>
  <c r="J2551" i="21"/>
  <c r="I2972" i="21"/>
  <c r="J2972" i="21"/>
  <c r="I2973" i="21"/>
  <c r="J2973" i="21"/>
  <c r="I2974" i="21"/>
  <c r="J2974" i="21"/>
  <c r="I2552" i="21"/>
  <c r="J2552" i="21"/>
  <c r="I2975" i="21"/>
  <c r="J2975" i="21"/>
  <c r="I2553" i="21"/>
  <c r="J2553" i="21"/>
  <c r="I2976" i="21"/>
  <c r="J2976" i="21"/>
  <c r="I2554" i="21"/>
  <c r="J2554" i="21"/>
  <c r="I2977" i="21"/>
  <c r="J2977" i="21"/>
  <c r="I2555" i="21"/>
  <c r="J2555" i="21"/>
  <c r="I2556" i="21"/>
  <c r="J2556" i="21"/>
  <c r="I2557" i="21"/>
  <c r="J2557" i="21"/>
  <c r="I2978" i="21"/>
  <c r="J2978" i="21"/>
  <c r="I2558" i="21"/>
  <c r="J2558" i="21"/>
  <c r="I2314" i="21"/>
  <c r="J2314" i="21"/>
  <c r="I2333" i="21"/>
  <c r="J2333" i="21"/>
  <c r="I2979" i="21"/>
  <c r="J2979" i="21"/>
  <c r="I2980" i="21"/>
  <c r="J2980" i="21"/>
  <c r="I2981" i="21"/>
  <c r="J2981" i="21"/>
  <c r="I2982" i="21"/>
  <c r="J2982" i="21"/>
  <c r="I2983" i="21"/>
  <c r="J2983" i="21"/>
  <c r="I2984" i="21"/>
  <c r="J2984" i="21"/>
  <c r="I2985" i="21"/>
  <c r="J2985" i="21"/>
  <c r="I2986" i="21"/>
  <c r="J2986" i="21"/>
  <c r="I2987" i="21"/>
  <c r="J2987" i="21"/>
  <c r="I2988" i="21"/>
  <c r="J2988" i="21"/>
  <c r="I2989" i="21"/>
  <c r="J2989" i="21"/>
  <c r="I2990" i="21"/>
  <c r="J2990" i="21"/>
  <c r="I2991" i="21"/>
  <c r="J2991" i="21"/>
  <c r="I2992" i="21"/>
  <c r="J2992" i="21"/>
  <c r="I2993" i="21"/>
  <c r="J2993" i="21"/>
  <c r="I2994" i="21"/>
  <c r="J2994" i="21"/>
  <c r="I2995" i="21"/>
  <c r="J2995" i="21"/>
  <c r="I2996" i="21"/>
  <c r="J2996" i="21"/>
  <c r="I2997" i="21"/>
  <c r="J2997" i="21"/>
  <c r="I2998" i="21"/>
  <c r="J2998" i="21"/>
  <c r="I2999" i="21"/>
  <c r="J2999" i="21"/>
  <c r="I3000" i="21"/>
  <c r="J3000" i="21"/>
  <c r="I3001" i="21"/>
  <c r="J3001" i="21"/>
  <c r="I3002" i="21"/>
  <c r="J3002" i="21"/>
  <c r="I3003" i="21"/>
  <c r="J3003" i="21"/>
  <c r="I3004" i="21"/>
  <c r="J3004" i="21"/>
  <c r="I3005" i="21"/>
  <c r="J3005" i="21"/>
  <c r="I3006" i="21"/>
  <c r="J3006" i="21"/>
  <c r="I3007" i="21"/>
  <c r="J3007" i="21"/>
  <c r="I2559" i="21"/>
  <c r="J2559" i="21"/>
  <c r="I2315" i="21"/>
  <c r="J2315" i="21"/>
  <c r="I3008" i="21"/>
  <c r="J3008" i="21"/>
  <c r="I3009" i="21"/>
  <c r="J3009" i="21"/>
  <c r="I3010" i="21"/>
  <c r="J3010" i="21"/>
  <c r="I3011" i="21"/>
  <c r="J3011" i="21"/>
  <c r="I3012" i="21"/>
  <c r="J3012" i="21"/>
  <c r="I3013" i="21"/>
  <c r="J3013" i="21"/>
  <c r="I2560" i="21"/>
  <c r="J2560" i="21"/>
  <c r="I3014" i="21"/>
  <c r="J3014" i="21"/>
  <c r="I3015" i="21"/>
  <c r="J3015" i="21"/>
  <c r="I2561" i="21"/>
  <c r="J2561" i="21"/>
  <c r="I2562" i="21"/>
  <c r="J2562" i="21"/>
  <c r="I3016" i="21"/>
  <c r="J3016" i="21"/>
  <c r="I3017" i="21"/>
  <c r="J3017" i="21"/>
  <c r="I3018" i="21"/>
  <c r="J3018" i="21"/>
  <c r="I3019" i="21"/>
  <c r="J3019" i="21"/>
  <c r="I3020" i="21"/>
  <c r="J3020" i="21"/>
  <c r="I2240" i="21"/>
  <c r="J2240" i="21"/>
  <c r="I3021" i="21"/>
  <c r="J3021" i="21"/>
  <c r="I3022" i="21"/>
  <c r="J3022" i="21"/>
  <c r="I3023" i="21"/>
  <c r="J3023" i="21"/>
  <c r="I3024" i="21"/>
  <c r="J3024" i="21"/>
  <c r="I3025" i="21"/>
  <c r="J3025" i="21"/>
  <c r="I2563" i="21"/>
  <c r="J2563" i="21"/>
  <c r="I2334" i="21"/>
  <c r="J2334" i="21"/>
  <c r="I2278" i="21"/>
  <c r="J2278" i="21"/>
  <c r="I3026" i="21"/>
  <c r="J3026" i="21"/>
  <c r="I3027" i="21"/>
  <c r="J3027" i="21"/>
  <c r="I3028" i="21"/>
  <c r="J3028" i="21"/>
  <c r="I3029" i="21"/>
  <c r="J3029" i="21"/>
  <c r="I3030" i="21"/>
  <c r="J3030" i="21"/>
  <c r="I3031" i="21"/>
  <c r="J3031" i="21"/>
  <c r="I3032" i="21"/>
  <c r="J3032" i="21"/>
  <c r="I3033" i="21"/>
  <c r="J3033" i="21"/>
  <c r="I2564" i="21"/>
  <c r="J2564" i="21"/>
  <c r="I3034" i="21"/>
  <c r="J3034" i="21"/>
  <c r="I3035" i="21"/>
  <c r="J3035" i="21"/>
  <c r="I2316" i="21"/>
  <c r="J2316" i="21"/>
  <c r="I3036" i="21"/>
  <c r="J3036" i="21"/>
  <c r="I3037" i="21"/>
  <c r="J3037" i="21"/>
  <c r="I3038" i="21"/>
  <c r="J3038" i="21"/>
  <c r="I2565" i="21"/>
  <c r="J2565" i="21"/>
  <c r="I3039" i="21"/>
  <c r="J3039" i="21"/>
  <c r="I2566" i="21"/>
  <c r="J2566" i="21"/>
  <c r="I2567" i="21"/>
  <c r="J2567" i="21"/>
  <c r="I3040" i="21"/>
  <c r="J3040" i="21"/>
  <c r="I2335" i="21"/>
  <c r="J2335" i="21"/>
  <c r="I2568" i="21"/>
  <c r="J2568" i="21"/>
  <c r="I3041" i="21"/>
  <c r="J3041" i="21"/>
  <c r="I3042" i="21"/>
  <c r="J3042" i="21"/>
  <c r="I2569" i="21"/>
  <c r="J2569" i="21"/>
  <c r="I2570" i="21"/>
  <c r="J2570" i="21"/>
  <c r="I2317" i="21"/>
  <c r="J2317" i="21"/>
  <c r="I3043" i="21"/>
  <c r="J3043" i="21"/>
  <c r="I2571" i="21"/>
  <c r="J2571" i="21"/>
  <c r="I3044" i="21"/>
  <c r="J3044" i="21"/>
  <c r="I3045" i="21"/>
  <c r="J3045" i="21"/>
  <c r="I3046" i="21"/>
  <c r="J3046" i="21"/>
  <c r="I2336" i="21"/>
  <c r="J2336" i="21"/>
  <c r="I2572" i="21"/>
  <c r="J2572" i="21"/>
  <c r="I2573" i="21"/>
  <c r="J2573" i="21"/>
  <c r="I3047" i="21"/>
  <c r="J3047" i="21"/>
  <c r="I2574" i="21"/>
  <c r="J2574" i="21"/>
  <c r="I2575" i="21"/>
  <c r="J2575" i="21"/>
  <c r="I3048" i="21"/>
  <c r="J3048" i="21"/>
  <c r="I2279" i="21"/>
  <c r="J2279" i="21"/>
  <c r="I3049" i="21"/>
  <c r="J3049" i="21"/>
  <c r="I3050" i="21"/>
  <c r="J3050" i="21"/>
  <c r="I3051" i="21"/>
  <c r="J3051" i="21"/>
  <c r="I2576" i="21"/>
  <c r="J2576" i="21"/>
  <c r="I3052" i="21"/>
  <c r="J3052" i="21"/>
  <c r="I3053" i="21"/>
  <c r="J3053" i="21"/>
  <c r="I3054" i="21"/>
  <c r="J3054" i="21"/>
  <c r="I3055" i="21"/>
  <c r="J3055" i="21"/>
  <c r="I3056" i="21"/>
  <c r="J3056" i="21"/>
  <c r="I3057" i="21"/>
  <c r="J3057" i="21"/>
  <c r="I3058" i="21"/>
  <c r="J3058" i="21"/>
  <c r="I3059" i="21"/>
  <c r="J3059" i="21"/>
  <c r="I2577" i="21"/>
  <c r="J2577" i="21"/>
  <c r="I3060" i="21"/>
  <c r="J3060" i="21"/>
  <c r="I3061" i="21"/>
  <c r="J3061" i="21"/>
  <c r="I2578" i="21"/>
  <c r="J2578" i="21"/>
  <c r="I2318" i="21"/>
  <c r="J2318" i="21"/>
  <c r="I2579" i="21"/>
  <c r="J2579" i="21"/>
  <c r="I3062" i="21"/>
  <c r="J3062" i="21"/>
  <c r="I3063" i="21"/>
  <c r="J3063" i="21"/>
  <c r="I3064" i="21"/>
  <c r="J3064" i="21"/>
  <c r="I3065" i="21"/>
  <c r="J3065" i="21"/>
  <c r="I3066" i="21"/>
  <c r="J3066" i="21"/>
  <c r="I3067" i="21"/>
  <c r="J3067" i="21"/>
  <c r="I3068" i="21"/>
  <c r="J3068" i="21"/>
  <c r="I3069" i="21"/>
  <c r="J3069" i="21"/>
  <c r="I3070" i="21"/>
  <c r="J3070" i="21"/>
  <c r="I2580" i="21"/>
  <c r="J2580" i="21"/>
  <c r="I3071" i="21"/>
  <c r="J3071" i="21"/>
  <c r="I3072" i="21"/>
  <c r="J3072" i="21"/>
  <c r="I3073" i="21"/>
  <c r="J3073" i="21"/>
  <c r="I3074" i="21"/>
  <c r="J3074" i="21"/>
  <c r="I3075" i="21"/>
  <c r="J3075" i="21"/>
  <c r="I3076" i="21"/>
  <c r="J3076" i="21"/>
  <c r="I3077" i="21"/>
  <c r="J3077" i="21"/>
  <c r="I3078" i="21"/>
  <c r="J3078" i="21"/>
  <c r="I3079" i="21"/>
  <c r="J3079" i="21"/>
  <c r="I3080" i="21"/>
  <c r="J3080" i="21"/>
  <c r="I3081" i="21"/>
  <c r="J3081" i="21"/>
  <c r="I2581" i="21"/>
  <c r="J2581" i="21"/>
  <c r="I3082" i="21"/>
  <c r="J3082" i="21"/>
  <c r="I3083" i="21"/>
  <c r="J3083" i="21"/>
  <c r="I3084" i="21"/>
  <c r="J3084" i="21"/>
  <c r="I3085" i="21"/>
  <c r="J3085" i="21"/>
  <c r="I3086" i="21"/>
  <c r="J3086" i="21"/>
  <c r="I2319" i="21"/>
  <c r="J2319" i="21"/>
  <c r="I2582" i="21"/>
  <c r="J2582" i="21"/>
  <c r="I3087" i="21"/>
  <c r="J3087" i="21"/>
  <c r="I3088" i="21"/>
  <c r="J3088" i="21"/>
  <c r="I2583" i="21"/>
  <c r="J2583" i="21"/>
  <c r="I3089" i="21"/>
  <c r="J3089" i="21"/>
  <c r="I2584" i="21"/>
  <c r="J2584" i="21"/>
  <c r="I3090" i="21"/>
  <c r="J3090" i="21"/>
  <c r="I2585" i="21"/>
  <c r="J2585" i="21"/>
  <c r="I3091" i="21"/>
  <c r="J3091" i="21"/>
  <c r="I2586" i="21"/>
  <c r="J2586" i="21"/>
  <c r="I3092" i="21"/>
  <c r="J3092" i="21"/>
  <c r="I2587" i="21"/>
  <c r="J2587" i="21"/>
  <c r="I3093" i="21"/>
  <c r="J3093" i="21"/>
  <c r="I3094" i="21"/>
  <c r="J3094" i="21"/>
  <c r="I2254" i="21"/>
  <c r="J2254" i="21"/>
  <c r="I3095" i="21"/>
  <c r="J3095" i="21"/>
  <c r="I3096" i="21"/>
  <c r="J3096" i="21"/>
  <c r="I3097" i="21"/>
  <c r="J3097" i="21"/>
  <c r="I3098" i="21"/>
  <c r="J3098" i="21"/>
  <c r="I3099" i="21"/>
  <c r="J3099" i="21"/>
  <c r="I3100" i="21"/>
  <c r="J3100" i="21"/>
  <c r="I3101" i="21"/>
  <c r="J3101" i="21"/>
  <c r="I2588" i="21"/>
  <c r="J2588" i="21"/>
  <c r="I2589" i="21"/>
  <c r="J2589" i="21"/>
  <c r="I2590" i="21"/>
  <c r="J2590" i="21"/>
  <c r="I3102" i="21"/>
  <c r="J3102" i="21"/>
  <c r="I2337" i="21"/>
  <c r="J2337" i="21"/>
  <c r="I2591" i="21"/>
  <c r="J2591" i="21"/>
  <c r="I3103" i="21"/>
  <c r="J3103" i="21"/>
  <c r="I3104" i="21"/>
  <c r="J3104" i="21"/>
  <c r="I3105" i="21"/>
  <c r="J3105" i="21"/>
  <c r="I2592" i="21"/>
  <c r="J2592" i="21"/>
  <c r="I3106" i="21"/>
  <c r="J3106" i="21"/>
  <c r="I3107" i="21"/>
  <c r="J3107" i="21"/>
  <c r="I3108" i="21"/>
  <c r="J3108" i="21"/>
  <c r="I3109" i="21"/>
  <c r="J3109" i="21"/>
  <c r="I3110" i="21"/>
  <c r="J3110" i="21"/>
  <c r="I3111" i="21"/>
  <c r="J3111" i="21"/>
  <c r="I2593" i="21"/>
  <c r="J2593" i="21"/>
  <c r="I3112" i="21"/>
  <c r="J3112" i="21"/>
  <c r="I2594" i="21"/>
  <c r="J2594" i="21"/>
  <c r="I3113" i="21"/>
  <c r="J3113" i="21"/>
  <c r="I3114" i="21"/>
  <c r="J3114" i="21"/>
  <c r="I3115" i="21"/>
  <c r="J3115" i="21"/>
  <c r="I2595" i="21"/>
  <c r="J2595" i="21"/>
  <c r="I3116" i="21"/>
  <c r="J3116" i="21"/>
  <c r="I2596" i="21"/>
  <c r="J2596" i="21"/>
  <c r="I3117" i="21"/>
  <c r="J3117" i="21"/>
  <c r="I3118" i="21"/>
  <c r="J3118" i="21"/>
  <c r="I3119" i="21"/>
  <c r="J3119" i="21"/>
  <c r="I2597" i="21"/>
  <c r="J2597" i="21"/>
  <c r="I2598" i="21"/>
  <c r="J2598" i="21"/>
  <c r="I2599" i="21"/>
  <c r="J2599" i="21"/>
  <c r="I3120" i="21"/>
  <c r="J3120" i="21"/>
  <c r="I2600" i="21"/>
  <c r="J2600" i="21"/>
  <c r="I2601" i="21"/>
  <c r="J2601" i="21"/>
  <c r="I3121" i="21"/>
  <c r="J3121" i="21"/>
  <c r="I3122" i="21"/>
  <c r="J3122" i="21"/>
  <c r="I3123" i="21"/>
  <c r="J3123" i="21"/>
  <c r="I3124" i="21"/>
  <c r="J3124" i="21"/>
  <c r="I3125" i="21"/>
  <c r="J3125" i="21"/>
  <c r="I2338" i="21"/>
  <c r="J2338" i="21"/>
  <c r="I2602" i="21"/>
  <c r="J2602" i="21"/>
  <c r="I3126" i="21"/>
  <c r="J3126" i="21"/>
  <c r="I2283" i="21"/>
  <c r="J2283" i="21"/>
  <c r="I3127" i="21"/>
  <c r="J3127" i="21"/>
  <c r="I3128" i="21"/>
  <c r="J3128" i="21"/>
  <c r="I3129" i="21"/>
  <c r="J3129" i="21"/>
  <c r="I3130" i="21"/>
  <c r="J3130" i="21"/>
  <c r="I3131" i="21"/>
  <c r="J3131" i="21"/>
  <c r="I3132" i="21"/>
  <c r="J3132" i="21"/>
  <c r="I2603" i="21"/>
  <c r="J2603" i="21"/>
  <c r="I3133" i="21"/>
  <c r="J3133" i="21"/>
  <c r="I3134" i="21"/>
  <c r="J3134" i="21"/>
  <c r="I3135" i="21"/>
  <c r="J3135" i="21"/>
  <c r="I3136" i="21"/>
  <c r="J3136" i="21"/>
  <c r="I3137" i="21"/>
  <c r="J3137" i="21"/>
  <c r="I3138" i="21"/>
  <c r="J3138" i="21"/>
  <c r="I3139" i="21"/>
  <c r="J3139" i="21"/>
  <c r="I3140" i="21"/>
  <c r="J3140" i="21"/>
  <c r="I3141" i="21"/>
  <c r="J3141" i="21"/>
  <c r="I3142" i="21"/>
  <c r="J3142" i="21"/>
  <c r="I3143" i="21"/>
  <c r="J3143" i="21"/>
  <c r="I3144" i="21"/>
  <c r="J3144" i="21"/>
  <c r="I3145" i="21"/>
  <c r="J3145" i="21"/>
  <c r="I2225" i="21"/>
  <c r="J2225" i="21"/>
  <c r="I3146" i="21"/>
  <c r="J3146" i="21"/>
  <c r="I3147" i="21"/>
  <c r="J3147" i="21"/>
  <c r="I2339" i="21"/>
  <c r="J2339" i="21"/>
  <c r="I2604" i="21"/>
  <c r="J2604" i="21"/>
  <c r="I3148" i="21"/>
  <c r="J3148" i="21"/>
  <c r="I2605" i="21"/>
  <c r="J2605" i="21"/>
  <c r="I2606" i="21"/>
  <c r="J2606" i="21"/>
  <c r="I3149" i="21"/>
  <c r="J3149" i="21"/>
  <c r="I3150" i="21"/>
  <c r="J3150" i="21"/>
  <c r="I2255" i="21"/>
  <c r="J2255" i="21"/>
  <c r="I3151" i="21"/>
  <c r="J3151" i="21"/>
  <c r="I2280" i="21"/>
  <c r="J2280" i="21"/>
  <c r="I3152" i="21"/>
  <c r="J3152" i="21"/>
  <c r="I3153" i="21"/>
  <c r="J3153" i="21"/>
  <c r="I3154" i="21"/>
  <c r="J3154" i="21"/>
  <c r="I3155" i="21"/>
  <c r="J3155" i="21"/>
  <c r="I3156" i="21"/>
  <c r="J3156" i="21"/>
  <c r="I2226" i="21"/>
  <c r="J2226" i="21"/>
  <c r="I2320" i="21"/>
  <c r="J2320" i="21"/>
  <c r="I2607" i="21"/>
  <c r="J2607" i="21"/>
  <c r="I2608" i="21"/>
  <c r="J2608" i="21"/>
  <c r="I2609" i="21"/>
  <c r="J2609" i="21"/>
  <c r="I2610" i="21"/>
  <c r="J2610" i="21"/>
  <c r="I2611" i="21"/>
  <c r="J2611" i="21"/>
  <c r="I3157" i="21"/>
  <c r="J3157" i="21"/>
  <c r="I2256" i="21"/>
  <c r="J2256" i="21"/>
  <c r="I2612" i="21"/>
  <c r="J2612" i="21"/>
  <c r="I3158" i="21"/>
  <c r="J3158" i="21"/>
  <c r="I2613" i="21"/>
  <c r="J2613" i="21"/>
  <c r="I3159" i="21"/>
  <c r="J3159" i="21"/>
  <c r="I2321" i="21"/>
  <c r="J2321" i="21"/>
  <c r="I2614" i="21"/>
  <c r="J2614" i="21"/>
  <c r="I3160" i="21"/>
  <c r="J3160" i="21"/>
  <c r="I2615" i="21"/>
  <c r="J2615" i="21"/>
  <c r="I2340" i="21"/>
  <c r="J2340" i="21"/>
  <c r="I2616" i="21"/>
  <c r="J2616" i="21"/>
  <c r="I2617" i="21"/>
  <c r="J2617" i="21"/>
  <c r="I2341" i="21"/>
  <c r="J2341" i="21"/>
  <c r="I2618" i="21"/>
  <c r="J2618" i="21"/>
  <c r="I3161" i="21"/>
  <c r="J3161" i="21"/>
  <c r="I3162" i="21"/>
  <c r="J3162" i="21"/>
  <c r="I2619" i="21"/>
  <c r="J2619" i="21"/>
  <c r="I2620" i="21"/>
  <c r="J2620" i="21"/>
  <c r="I2621" i="21"/>
  <c r="J2621" i="21"/>
  <c r="I2284" i="21"/>
  <c r="J2284" i="21"/>
  <c r="I3163" i="21"/>
  <c r="J3163" i="21"/>
  <c r="I3164" i="21"/>
  <c r="J3164" i="21"/>
  <c r="I3165" i="21"/>
  <c r="J3165" i="21"/>
  <c r="I2622" i="21"/>
  <c r="J2622" i="21"/>
  <c r="I2623" i="21"/>
  <c r="J2623" i="21"/>
  <c r="I2342" i="21"/>
  <c r="J2342" i="21"/>
  <c r="I3166" i="21"/>
  <c r="J3166" i="21"/>
  <c r="I3167" i="21"/>
  <c r="J3167" i="21"/>
  <c r="I3168" i="21"/>
  <c r="J3168" i="21"/>
  <c r="I3169" i="21"/>
  <c r="J3169" i="21"/>
  <c r="I2624" i="21"/>
  <c r="J2624" i="21"/>
  <c r="I3170" i="21"/>
  <c r="J3170" i="21"/>
  <c r="I3171" i="21"/>
  <c r="J3171" i="21"/>
  <c r="I3172" i="21"/>
  <c r="J3172" i="21"/>
  <c r="I3173" i="21"/>
  <c r="J3173" i="21"/>
  <c r="I3174" i="21"/>
  <c r="J3174" i="21"/>
  <c r="I3175" i="21"/>
  <c r="J3175" i="21"/>
  <c r="I3176" i="21"/>
  <c r="J3176" i="21"/>
  <c r="I3177" i="21"/>
  <c r="J3177" i="21"/>
  <c r="I3178" i="21"/>
  <c r="J3178" i="21"/>
  <c r="I3179" i="21"/>
  <c r="J3179" i="21"/>
  <c r="I3180" i="21"/>
  <c r="J3180" i="21"/>
  <c r="I3181" i="21"/>
  <c r="J3181" i="21"/>
  <c r="I3182" i="21"/>
  <c r="J3182" i="21"/>
  <c r="I3183" i="21"/>
  <c r="J3183" i="21"/>
  <c r="I3184" i="21"/>
  <c r="J3184" i="21"/>
  <c r="I3185" i="21"/>
  <c r="J3185" i="21"/>
  <c r="I3186" i="21"/>
  <c r="J3186" i="21"/>
  <c r="I3187" i="21"/>
  <c r="J3187" i="21"/>
  <c r="I3188" i="21"/>
  <c r="J3188" i="21"/>
  <c r="I3189" i="21"/>
  <c r="J3189" i="21"/>
  <c r="I2222" i="21"/>
  <c r="J2222" i="21"/>
  <c r="I3190" i="21"/>
  <c r="J3190" i="21"/>
  <c r="I3191" i="21"/>
  <c r="J3191" i="21"/>
  <c r="I2301" i="21"/>
  <c r="J2301" i="21"/>
  <c r="I3192" i="21"/>
  <c r="J3192" i="21"/>
  <c r="I3193" i="21"/>
  <c r="J3193" i="21"/>
  <c r="I3194" i="21"/>
  <c r="J3194" i="21"/>
  <c r="I3195" i="21"/>
  <c r="J3195" i="21"/>
  <c r="I2625" i="21"/>
  <c r="J2625" i="21"/>
  <c r="I3196" i="21"/>
  <c r="J3196" i="21"/>
  <c r="I3197" i="21"/>
  <c r="J3197" i="21"/>
  <c r="I3198" i="21"/>
  <c r="J3198" i="21"/>
  <c r="I3199" i="21"/>
  <c r="J3199" i="21"/>
  <c r="I3200" i="21"/>
  <c r="J3200" i="21"/>
  <c r="I3201" i="21"/>
  <c r="J3201" i="21"/>
  <c r="I2626" i="21"/>
  <c r="J2626" i="21"/>
  <c r="I3202" i="21"/>
  <c r="J3202" i="21"/>
  <c r="I3203" i="21"/>
  <c r="J3203" i="21"/>
  <c r="I2627" i="21"/>
  <c r="J2627" i="21"/>
  <c r="I3204" i="21"/>
  <c r="J3204" i="21"/>
  <c r="I3205" i="21"/>
  <c r="J3205" i="21"/>
  <c r="I3206" i="21"/>
  <c r="J3206" i="21"/>
  <c r="I3207" i="21"/>
  <c r="J3207" i="21"/>
  <c r="I3208" i="21"/>
  <c r="J3208" i="21"/>
  <c r="I3209" i="21"/>
  <c r="J3209" i="21"/>
  <c r="I2628" i="21"/>
  <c r="J2628" i="21"/>
  <c r="I3210" i="21"/>
  <c r="J3210" i="21"/>
  <c r="I2629" i="21"/>
  <c r="J2629" i="21"/>
  <c r="I2302" i="21"/>
  <c r="J2302" i="21"/>
  <c r="I3211" i="21"/>
  <c r="J3211" i="21"/>
  <c r="I3212" i="21"/>
  <c r="J3212" i="21"/>
  <c r="I3213" i="21"/>
  <c r="J3213" i="21"/>
  <c r="I3214" i="21"/>
  <c r="J3214" i="21"/>
  <c r="I3215" i="21"/>
  <c r="J3215" i="21"/>
  <c r="I3216" i="21"/>
  <c r="J3216" i="21"/>
  <c r="I3217" i="21"/>
  <c r="J3217" i="21"/>
  <c r="I3218" i="21"/>
  <c r="J3218" i="21"/>
  <c r="I2630" i="21"/>
  <c r="J2630" i="21"/>
  <c r="I3219" i="21"/>
  <c r="J3219" i="21"/>
  <c r="I3220" i="21"/>
  <c r="J3220" i="21"/>
  <c r="I3221" i="21"/>
  <c r="J3221" i="21"/>
  <c r="I3222" i="21"/>
  <c r="J3222" i="21"/>
  <c r="I2260" i="21"/>
  <c r="J2260" i="21"/>
  <c r="I3223" i="21"/>
  <c r="J3223" i="21"/>
  <c r="I3224" i="21"/>
  <c r="J3224" i="21"/>
  <c r="I2241" i="21"/>
  <c r="J2241" i="21"/>
  <c r="I3225" i="21"/>
  <c r="J3225" i="21"/>
  <c r="I3226" i="21"/>
  <c r="J3226" i="21"/>
  <c r="I3227" i="21"/>
  <c r="J3227" i="21"/>
  <c r="I3228" i="21"/>
  <c r="J3228" i="21"/>
  <c r="I2631" i="21"/>
  <c r="J2631" i="21"/>
  <c r="I3229" i="21"/>
  <c r="J3229" i="21"/>
  <c r="I3230" i="21"/>
  <c r="J3230" i="21"/>
  <c r="I2632" i="21"/>
  <c r="J2632" i="21"/>
  <c r="I3231" i="21"/>
  <c r="J3231" i="21"/>
  <c r="I2322" i="21"/>
  <c r="J2322" i="21"/>
  <c r="I2633" i="21"/>
  <c r="J2633" i="21"/>
  <c r="I3232" i="21"/>
  <c r="J3232" i="21"/>
  <c r="I3233" i="21"/>
  <c r="J3233" i="21"/>
  <c r="I2634" i="21"/>
  <c r="J2634" i="21"/>
  <c r="I2635" i="21"/>
  <c r="J2635" i="21"/>
  <c r="I2636" i="21"/>
  <c r="J2636" i="21"/>
  <c r="I2637" i="21"/>
  <c r="J2637" i="21"/>
  <c r="I2638" i="21"/>
  <c r="J2638" i="21"/>
  <c r="I3234" i="21"/>
  <c r="J3234" i="21"/>
  <c r="I3235" i="21"/>
  <c r="J3235" i="21"/>
  <c r="I2639" i="21"/>
  <c r="J2639" i="21"/>
  <c r="I3236" i="21"/>
  <c r="J3236" i="21"/>
  <c r="I2640" i="21"/>
  <c r="J2640" i="21"/>
  <c r="I2281" i="21"/>
  <c r="J2281" i="21"/>
  <c r="I2641" i="21"/>
  <c r="J2641" i="21"/>
  <c r="I2642" i="21"/>
  <c r="J2642" i="21"/>
  <c r="I3237" i="21"/>
  <c r="J3237" i="21"/>
  <c r="I2643" i="21"/>
  <c r="J2643" i="21"/>
  <c r="I2644" i="21"/>
  <c r="J2644" i="21"/>
  <c r="I3238" i="21"/>
  <c r="J3238" i="21"/>
  <c r="I2645" i="21"/>
  <c r="J2645" i="21"/>
  <c r="I2646" i="21"/>
  <c r="J2646" i="21"/>
  <c r="I3239" i="21"/>
  <c r="J3239" i="21"/>
  <c r="I2647" i="21"/>
  <c r="J2647" i="21"/>
  <c r="I3240" i="21"/>
  <c r="J3240" i="21"/>
  <c r="I2323" i="21"/>
  <c r="J2323" i="21"/>
  <c r="I3241" i="21"/>
  <c r="J3241" i="21"/>
  <c r="I3242" i="21"/>
  <c r="J3242" i="21"/>
  <c r="I3243" i="21"/>
  <c r="J3243" i="21"/>
  <c r="I3244" i="21"/>
  <c r="J3244" i="21"/>
  <c r="I3245" i="21"/>
  <c r="J3245" i="21"/>
  <c r="I3246" i="21"/>
  <c r="J3246" i="21"/>
  <c r="I3247" i="21"/>
  <c r="J3247" i="21"/>
  <c r="I3248" i="21"/>
  <c r="J3248" i="21"/>
  <c r="I3249" i="21"/>
  <c r="J3249" i="21"/>
  <c r="I2648" i="21"/>
  <c r="J2648" i="21"/>
  <c r="I3250" i="21"/>
  <c r="J3250" i="21"/>
  <c r="I3251" i="21"/>
  <c r="J3251" i="21"/>
  <c r="I3252" i="21"/>
  <c r="J3252" i="21"/>
  <c r="I3253" i="21"/>
  <c r="J3253" i="21"/>
  <c r="I2242" i="21"/>
  <c r="J2242" i="21"/>
  <c r="I3254" i="21"/>
  <c r="J3254" i="21"/>
  <c r="I2649" i="21"/>
  <c r="J2649" i="21"/>
  <c r="I2650" i="21"/>
  <c r="J2650" i="21"/>
  <c r="I2651" i="21"/>
  <c r="J2651" i="21"/>
  <c r="I3255" i="21"/>
  <c r="J3255" i="21"/>
  <c r="I2652" i="21"/>
  <c r="J2652" i="21"/>
  <c r="I2653" i="21"/>
  <c r="J2653" i="21"/>
  <c r="I2654" i="21"/>
  <c r="J2654" i="21"/>
  <c r="I2655" i="21"/>
  <c r="J2655" i="21"/>
  <c r="I2656" i="21"/>
  <c r="J2656" i="21"/>
  <c r="I2243" i="21"/>
  <c r="J2243" i="21"/>
  <c r="I3256" i="21"/>
  <c r="J3256" i="21"/>
  <c r="I3257" i="21"/>
  <c r="J3257" i="21"/>
  <c r="I3258" i="21"/>
  <c r="J3258" i="21"/>
  <c r="I2657" i="21"/>
  <c r="J2657" i="21"/>
  <c r="I3259" i="21"/>
  <c r="J3259" i="21"/>
  <c r="I3260" i="21"/>
  <c r="J3260" i="21"/>
  <c r="I3261" i="21"/>
  <c r="J3261" i="21"/>
  <c r="I2658" i="21"/>
  <c r="J2658" i="21"/>
  <c r="I3262" i="21"/>
  <c r="J3262" i="21"/>
  <c r="I3263" i="21"/>
  <c r="J3263" i="21"/>
  <c r="I3264" i="21"/>
  <c r="J3264" i="21"/>
  <c r="I2659" i="21"/>
  <c r="J2659" i="21"/>
  <c r="I3265" i="21"/>
  <c r="J3265" i="21"/>
  <c r="I3266" i="21"/>
  <c r="J3266" i="21"/>
  <c r="I3267" i="21"/>
  <c r="J3267" i="21"/>
  <c r="I3268" i="21"/>
  <c r="J3268" i="21"/>
  <c r="I3269" i="21"/>
  <c r="J3269" i="21"/>
  <c r="I3270" i="21"/>
  <c r="J3270" i="21"/>
  <c r="I2660" i="21"/>
  <c r="J2660" i="21"/>
  <c r="I3271" i="21"/>
  <c r="J3271" i="21"/>
  <c r="I3272" i="21"/>
  <c r="J3272" i="21"/>
  <c r="I3327" i="21"/>
  <c r="J3327" i="21"/>
  <c r="I2661" i="21"/>
  <c r="J2661" i="21"/>
  <c r="I2662" i="21"/>
  <c r="J2662" i="21"/>
  <c r="I2663" i="21"/>
  <c r="J2663" i="21"/>
  <c r="I2664" i="21"/>
  <c r="J2664" i="21"/>
  <c r="I2665" i="21"/>
  <c r="J2665" i="21"/>
  <c r="I3273" i="21"/>
  <c r="J3273" i="21"/>
  <c r="I2324" i="21"/>
  <c r="J2324" i="21"/>
  <c r="I2343" i="21"/>
  <c r="J2343" i="21"/>
  <c r="I3274" i="21"/>
  <c r="J3274" i="21"/>
  <c r="I2666" i="21"/>
  <c r="J2666" i="21"/>
  <c r="I3275" i="21"/>
  <c r="J3275" i="21"/>
  <c r="I2223" i="21"/>
  <c r="J2223" i="21"/>
  <c r="I2344" i="21"/>
  <c r="J2344" i="21"/>
  <c r="I3276" i="21"/>
  <c r="J3276" i="21"/>
  <c r="I3277" i="21"/>
  <c r="J3277" i="21"/>
  <c r="I3278" i="21"/>
  <c r="J3278" i="21"/>
  <c r="I2667" i="21"/>
  <c r="J2667" i="21"/>
  <c r="I3279" i="21"/>
  <c r="J3279" i="21"/>
  <c r="I2668" i="21"/>
  <c r="J2668" i="21"/>
  <c r="I2669" i="21"/>
  <c r="J2669" i="21"/>
  <c r="I2670" i="21"/>
  <c r="J2670" i="21"/>
  <c r="I2303" i="21"/>
  <c r="J2303" i="21"/>
  <c r="I3280" i="21"/>
  <c r="J3280" i="21"/>
  <c r="I2671" i="21"/>
  <c r="J2671" i="21"/>
  <c r="I3281" i="21"/>
  <c r="J3281" i="21"/>
  <c r="I2672" i="21"/>
  <c r="J2672" i="21"/>
  <c r="I2304" i="21"/>
  <c r="J2304" i="21"/>
  <c r="I2673" i="21"/>
  <c r="J2673" i="21"/>
  <c r="I2674" i="21"/>
  <c r="J2674" i="21"/>
  <c r="I3282" i="21"/>
  <c r="J3282" i="21"/>
  <c r="I2675" i="21"/>
  <c r="J2675" i="21"/>
  <c r="I2676" i="21"/>
  <c r="J2676" i="21"/>
  <c r="I2677" i="21"/>
  <c r="J2677" i="21"/>
  <c r="I2678" i="21"/>
  <c r="J2678" i="21"/>
  <c r="I2679" i="21"/>
  <c r="J2679" i="21"/>
  <c r="I2325" i="21"/>
  <c r="J2325" i="21"/>
  <c r="I2680" i="21"/>
  <c r="J2680" i="21"/>
  <c r="I3283" i="21"/>
  <c r="J3283" i="21"/>
  <c r="I2681" i="21"/>
  <c r="J2681" i="21"/>
  <c r="I3284" i="21"/>
  <c r="J3284" i="21"/>
  <c r="I2305" i="21"/>
  <c r="J2305" i="21"/>
  <c r="I2682" i="21"/>
  <c r="J2682" i="21"/>
  <c r="I2345" i="21"/>
  <c r="J2345" i="21"/>
  <c r="I3285" i="21"/>
  <c r="J3285" i="21"/>
  <c r="I3286" i="21"/>
  <c r="J3286" i="21"/>
  <c r="I3287" i="21"/>
  <c r="J3287" i="21"/>
  <c r="I3288" i="21"/>
  <c r="J3288" i="21"/>
  <c r="I2683" i="21"/>
  <c r="J2683" i="21"/>
  <c r="I3289" i="21"/>
  <c r="J3289" i="21"/>
  <c r="I2346" i="21"/>
  <c r="J2346" i="21"/>
  <c r="I2684" i="21"/>
  <c r="J2684" i="21"/>
  <c r="I3290" i="21"/>
  <c r="J3290" i="21"/>
  <c r="I3291" i="21"/>
  <c r="J3291" i="21"/>
  <c r="I3292" i="21"/>
  <c r="J3292" i="21"/>
  <c r="I3293" i="21"/>
  <c r="J3293" i="21"/>
  <c r="I3294" i="21"/>
  <c r="J3294" i="21"/>
  <c r="I3295" i="21"/>
  <c r="J3295" i="21"/>
  <c r="I3296" i="21"/>
  <c r="J3296" i="21"/>
  <c r="I3297" i="21"/>
  <c r="J3297" i="21"/>
  <c r="I3298" i="21"/>
  <c r="J3298" i="21"/>
  <c r="I3299" i="21"/>
  <c r="J3299" i="21"/>
  <c r="I3300" i="21"/>
  <c r="J3300" i="21"/>
  <c r="I3301" i="21"/>
  <c r="J3301" i="21"/>
  <c r="I3302" i="21"/>
  <c r="J3302" i="21"/>
  <c r="I3303" i="21"/>
  <c r="J3303" i="21"/>
  <c r="I3304" i="21"/>
  <c r="J3304" i="21"/>
  <c r="I3305" i="21"/>
  <c r="J3305" i="21"/>
  <c r="I3306" i="21"/>
  <c r="J3306" i="21"/>
  <c r="I2347" i="21"/>
  <c r="J2347" i="21"/>
  <c r="I2685" i="21"/>
  <c r="J2685" i="21"/>
  <c r="I3307" i="21"/>
  <c r="J3307" i="21"/>
  <c r="I2686" i="21"/>
  <c r="J2686" i="21"/>
  <c r="I3308" i="21"/>
  <c r="J3308" i="21"/>
  <c r="I3309" i="21"/>
  <c r="J3309" i="21"/>
  <c r="I3310" i="21"/>
  <c r="J3310" i="21"/>
  <c r="I2687" i="21"/>
  <c r="J2687" i="21"/>
  <c r="I3311" i="21"/>
  <c r="J3311" i="21"/>
  <c r="I3312" i="21"/>
  <c r="J3312" i="21"/>
  <c r="I3313" i="21"/>
  <c r="J3313" i="21"/>
  <c r="I2688" i="21"/>
  <c r="J2688" i="21"/>
  <c r="I3314" i="21"/>
  <c r="J3314" i="21"/>
  <c r="I2689" i="21"/>
  <c r="J2689" i="21"/>
  <c r="I2348" i="21"/>
  <c r="J2348" i="21"/>
  <c r="I3315" i="21"/>
  <c r="J3315" i="21"/>
  <c r="I2349" i="21"/>
  <c r="J2349" i="21"/>
  <c r="I2350" i="21"/>
  <c r="J2350" i="21"/>
  <c r="I3316" i="21"/>
  <c r="J3316" i="21"/>
  <c r="I3317" i="21"/>
  <c r="J3317" i="21"/>
  <c r="I3318" i="21"/>
  <c r="J3318" i="21"/>
  <c r="I2351" i="21"/>
  <c r="J2351" i="21"/>
  <c r="I3319" i="21"/>
  <c r="J3319" i="21"/>
  <c r="I3320" i="21"/>
  <c r="J3320" i="21"/>
  <c r="I2352" i="21"/>
  <c r="J2352" i="21"/>
  <c r="I3321" i="21"/>
  <c r="J3321" i="21"/>
  <c r="I3322" i="21"/>
  <c r="J3322" i="21"/>
  <c r="I3323" i="21"/>
  <c r="J3323" i="21"/>
  <c r="J4430" i="21"/>
  <c r="I4430" i="21"/>
  <c r="E3" i="27"/>
  <c r="G3" i="27"/>
  <c r="C20" i="25"/>
  <c r="C15" i="25"/>
  <c r="C19" i="25"/>
  <c r="R833" i="19"/>
  <c r="R6" i="19"/>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40" i="19"/>
  <c r="R41" i="19"/>
  <c r="R42" i="19"/>
  <c r="R43" i="19"/>
  <c r="R44" i="19"/>
  <c r="R45" i="19"/>
  <c r="R46" i="19"/>
  <c r="R47" i="19"/>
  <c r="R48" i="19"/>
  <c r="R49" i="19"/>
  <c r="R50" i="19"/>
  <c r="R51" i="19"/>
  <c r="R52" i="19"/>
  <c r="R53" i="19"/>
  <c r="R54" i="19"/>
  <c r="R55" i="19"/>
  <c r="R56" i="19"/>
  <c r="R57" i="19"/>
  <c r="R58" i="19"/>
  <c r="R59" i="19"/>
  <c r="R60" i="19"/>
  <c r="R61" i="19"/>
  <c r="R62" i="19"/>
  <c r="R63" i="19"/>
  <c r="R64" i="19"/>
  <c r="R65" i="19"/>
  <c r="R66" i="19"/>
  <c r="R67" i="19"/>
  <c r="R68" i="19"/>
  <c r="R69" i="19"/>
  <c r="R70" i="19"/>
  <c r="R71" i="19"/>
  <c r="R72" i="19"/>
  <c r="R73" i="19"/>
  <c r="R74" i="19"/>
  <c r="R75" i="19"/>
  <c r="R76" i="19"/>
  <c r="R77" i="19"/>
  <c r="R78" i="19"/>
  <c r="R79" i="19"/>
  <c r="R80" i="19"/>
  <c r="R81" i="19"/>
  <c r="R82" i="19"/>
  <c r="R83" i="19"/>
  <c r="R84" i="19"/>
  <c r="R85" i="19"/>
  <c r="R86" i="19"/>
  <c r="R87" i="19"/>
  <c r="R88" i="19"/>
  <c r="R89" i="19"/>
  <c r="R90" i="19"/>
  <c r="R91" i="19"/>
  <c r="R92" i="19"/>
  <c r="R93" i="19"/>
  <c r="R94" i="19"/>
  <c r="R95" i="19"/>
  <c r="R96" i="19"/>
  <c r="R97" i="19"/>
  <c r="R98" i="19"/>
  <c r="R99" i="19"/>
  <c r="R100" i="19"/>
  <c r="R101" i="19"/>
  <c r="R102" i="19"/>
  <c r="R103" i="19"/>
  <c r="R104" i="19"/>
  <c r="R105" i="19"/>
  <c r="R106" i="19"/>
  <c r="R107" i="19"/>
  <c r="R108" i="19"/>
  <c r="R109" i="19"/>
  <c r="R110" i="19"/>
  <c r="R111" i="19"/>
  <c r="R112" i="19"/>
  <c r="R113" i="19"/>
  <c r="R114" i="19"/>
  <c r="R115" i="19"/>
  <c r="R116" i="19"/>
  <c r="R117" i="19"/>
  <c r="R118" i="19"/>
  <c r="R119" i="19"/>
  <c r="R120" i="19"/>
  <c r="R121" i="19"/>
  <c r="R122" i="19"/>
  <c r="R123" i="19"/>
  <c r="R124" i="19"/>
  <c r="R125" i="19"/>
  <c r="R126" i="19"/>
  <c r="R127" i="19"/>
  <c r="R128" i="19"/>
  <c r="R129" i="19"/>
  <c r="R130" i="19"/>
  <c r="R131" i="19"/>
  <c r="R132" i="19"/>
  <c r="R133" i="19"/>
  <c r="R134" i="19"/>
  <c r="R135" i="19"/>
  <c r="R136" i="19"/>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167" i="19"/>
  <c r="R168" i="19"/>
  <c r="R169" i="19"/>
  <c r="R170" i="19"/>
  <c r="R171" i="19"/>
  <c r="R172" i="19"/>
  <c r="R173" i="19"/>
  <c r="R174" i="19"/>
  <c r="R175" i="19"/>
  <c r="R176" i="19"/>
  <c r="R177" i="19"/>
  <c r="R178" i="19"/>
  <c r="R179" i="19"/>
  <c r="R180" i="19"/>
  <c r="R181" i="19"/>
  <c r="R182" i="19"/>
  <c r="R183" i="19"/>
  <c r="R184" i="19"/>
  <c r="R185" i="19"/>
  <c r="R186" i="19"/>
  <c r="R187" i="19"/>
  <c r="R188"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232" i="19"/>
  <c r="R233" i="19"/>
  <c r="R234" i="19"/>
  <c r="R235" i="19"/>
  <c r="R236" i="19"/>
  <c r="R237" i="19"/>
  <c r="R238" i="19"/>
  <c r="R239" i="19"/>
  <c r="R240" i="19"/>
  <c r="R241" i="19"/>
  <c r="R242" i="19"/>
  <c r="R243" i="19"/>
  <c r="R244" i="19"/>
  <c r="R245" i="19"/>
  <c r="R246" i="19"/>
  <c r="R247" i="19"/>
  <c r="R248" i="19"/>
  <c r="R249" i="19"/>
  <c r="R250" i="19"/>
  <c r="R251" i="19"/>
  <c r="R252" i="19"/>
  <c r="R253" i="19"/>
  <c r="R254" i="19"/>
  <c r="R255" i="19"/>
  <c r="R256" i="19"/>
  <c r="R257" i="19"/>
  <c r="R258" i="19"/>
  <c r="R259" i="19"/>
  <c r="R260" i="19"/>
  <c r="R261" i="19"/>
  <c r="R262" i="19"/>
  <c r="R263" i="19"/>
  <c r="R264" i="19"/>
  <c r="R265" i="19"/>
  <c r="R266" i="19"/>
  <c r="R267" i="19"/>
  <c r="R268" i="19"/>
  <c r="R269" i="19"/>
  <c r="R270" i="19"/>
  <c r="R271" i="19"/>
  <c r="R272" i="19"/>
  <c r="R273" i="19"/>
  <c r="R274" i="19"/>
  <c r="R275" i="19"/>
  <c r="R276" i="19"/>
  <c r="R277" i="19"/>
  <c r="R278" i="19"/>
  <c r="R279" i="19"/>
  <c r="R280" i="19"/>
  <c r="R281" i="19"/>
  <c r="R282" i="19"/>
  <c r="R283" i="19"/>
  <c r="R284" i="19"/>
  <c r="R285" i="19"/>
  <c r="R286" i="19"/>
  <c r="R287" i="19"/>
  <c r="R288" i="19"/>
  <c r="R289" i="19"/>
  <c r="R290" i="19"/>
  <c r="R291" i="19"/>
  <c r="R292" i="19"/>
  <c r="R293" i="19"/>
  <c r="R294" i="19"/>
  <c r="R295" i="19"/>
  <c r="R296" i="19"/>
  <c r="R297" i="19"/>
  <c r="R298" i="19"/>
  <c r="R299" i="19"/>
  <c r="R300" i="19"/>
  <c r="R301" i="19"/>
  <c r="R302" i="19"/>
  <c r="R303" i="19"/>
  <c r="R304" i="19"/>
  <c r="R305" i="19"/>
  <c r="R306" i="19"/>
  <c r="R307" i="19"/>
  <c r="R308" i="19"/>
  <c r="R309" i="19"/>
  <c r="R310" i="19"/>
  <c r="R311" i="19"/>
  <c r="R312" i="19"/>
  <c r="R313" i="19"/>
  <c r="R314" i="19"/>
  <c r="R315" i="19"/>
  <c r="R316" i="19"/>
  <c r="R317" i="19"/>
  <c r="R318" i="19"/>
  <c r="R319" i="19"/>
  <c r="R320" i="19"/>
  <c r="R321" i="19"/>
  <c r="R322" i="19"/>
  <c r="R323" i="19"/>
  <c r="R324" i="19"/>
  <c r="R325" i="19"/>
  <c r="R326" i="19"/>
  <c r="R327" i="19"/>
  <c r="R328" i="19"/>
  <c r="R329" i="19"/>
  <c r="R330" i="19"/>
  <c r="R331" i="19"/>
  <c r="R332" i="19"/>
  <c r="R333" i="19"/>
  <c r="R334" i="19"/>
  <c r="R335" i="19"/>
  <c r="R336" i="19"/>
  <c r="R337" i="19"/>
  <c r="R338" i="19"/>
  <c r="R339" i="19"/>
  <c r="R340" i="19"/>
  <c r="R341" i="19"/>
  <c r="R342" i="19"/>
  <c r="R343" i="19"/>
  <c r="R344" i="19"/>
  <c r="R345" i="19"/>
  <c r="R346" i="19"/>
  <c r="R347" i="19"/>
  <c r="R348" i="19"/>
  <c r="R349" i="19"/>
  <c r="R350" i="19"/>
  <c r="R351" i="19"/>
  <c r="R352" i="19"/>
  <c r="R353" i="19"/>
  <c r="R354" i="19"/>
  <c r="R355" i="19"/>
  <c r="R356" i="19"/>
  <c r="R357" i="19"/>
  <c r="R358" i="19"/>
  <c r="R359" i="19"/>
  <c r="R360" i="19"/>
  <c r="R361" i="19"/>
  <c r="R362" i="19"/>
  <c r="R363" i="19"/>
  <c r="R364" i="19"/>
  <c r="R365" i="19"/>
  <c r="R366" i="19"/>
  <c r="R367" i="19"/>
  <c r="R368" i="19"/>
  <c r="R369" i="19"/>
  <c r="R370" i="19"/>
  <c r="R371" i="19"/>
  <c r="R372" i="19"/>
  <c r="R373" i="19"/>
  <c r="R374" i="19"/>
  <c r="R375" i="19"/>
  <c r="R376" i="19"/>
  <c r="R377" i="19"/>
  <c r="R378" i="19"/>
  <c r="R379" i="19"/>
  <c r="R380" i="19"/>
  <c r="R381" i="19"/>
  <c r="R382" i="19"/>
  <c r="R383" i="19"/>
  <c r="R384" i="19"/>
  <c r="R385" i="19"/>
  <c r="R386" i="19"/>
  <c r="R387" i="19"/>
  <c r="R388" i="19"/>
  <c r="R389" i="19"/>
  <c r="R390" i="19"/>
  <c r="R391" i="19"/>
  <c r="R392" i="19"/>
  <c r="R393" i="19"/>
  <c r="R394" i="19"/>
  <c r="R395" i="19"/>
  <c r="R396" i="19"/>
  <c r="R397" i="19"/>
  <c r="R398" i="19"/>
  <c r="R399" i="19"/>
  <c r="R400" i="19"/>
  <c r="R401" i="19"/>
  <c r="R402" i="19"/>
  <c r="R403" i="19"/>
  <c r="R404" i="19"/>
  <c r="R405" i="19"/>
  <c r="R406" i="19"/>
  <c r="R407" i="19"/>
  <c r="R408" i="19"/>
  <c r="R409" i="19"/>
  <c r="R410" i="19"/>
  <c r="R411" i="19"/>
  <c r="R412" i="19"/>
  <c r="R413" i="19"/>
  <c r="R414" i="19"/>
  <c r="R415" i="19"/>
  <c r="R416" i="19"/>
  <c r="R417" i="19"/>
  <c r="R418" i="19"/>
  <c r="R419" i="19"/>
  <c r="R420" i="19"/>
  <c r="R421" i="19"/>
  <c r="R422" i="19"/>
  <c r="R423" i="19"/>
  <c r="R424" i="19"/>
  <c r="R425" i="19"/>
  <c r="R426" i="19"/>
  <c r="R427" i="19"/>
  <c r="R428" i="19"/>
  <c r="R429" i="19"/>
  <c r="R430" i="19"/>
  <c r="R431" i="19"/>
  <c r="R432" i="19"/>
  <c r="R433" i="19"/>
  <c r="R434" i="19"/>
  <c r="R435" i="19"/>
  <c r="R436" i="19"/>
  <c r="R437" i="19"/>
  <c r="R438" i="19"/>
  <c r="R439" i="19"/>
  <c r="R440" i="19"/>
  <c r="R441" i="19"/>
  <c r="R442" i="19"/>
  <c r="R443" i="19"/>
  <c r="R444" i="19"/>
  <c r="R445" i="19"/>
  <c r="R446" i="19"/>
  <c r="R447" i="19"/>
  <c r="R448" i="19"/>
  <c r="R449" i="19"/>
  <c r="R450" i="19"/>
  <c r="R451" i="19"/>
  <c r="R452" i="19"/>
  <c r="R453" i="19"/>
  <c r="R454" i="19"/>
  <c r="R455" i="19"/>
  <c r="R456" i="19"/>
  <c r="R457" i="19"/>
  <c r="R458" i="19"/>
  <c r="R459" i="19"/>
  <c r="R460" i="19"/>
  <c r="R461" i="19"/>
  <c r="R462" i="19"/>
  <c r="R463" i="19"/>
  <c r="R464" i="19"/>
  <c r="R465" i="19"/>
  <c r="R466" i="19"/>
  <c r="R467" i="19"/>
  <c r="R468" i="19"/>
  <c r="R469" i="19"/>
  <c r="R470" i="19"/>
  <c r="R471" i="19"/>
  <c r="R472" i="19"/>
  <c r="R473" i="19"/>
  <c r="R474" i="19"/>
  <c r="R475" i="19"/>
  <c r="R476" i="19"/>
  <c r="R477" i="19"/>
  <c r="R478" i="19"/>
  <c r="R479" i="19"/>
  <c r="R480" i="19"/>
  <c r="R481" i="19"/>
  <c r="R482" i="19"/>
  <c r="R483" i="19"/>
  <c r="R484" i="19"/>
  <c r="R485" i="19"/>
  <c r="R486" i="19"/>
  <c r="R487" i="19"/>
  <c r="R488" i="19"/>
  <c r="R489" i="19"/>
  <c r="R490" i="19"/>
  <c r="R491" i="19"/>
  <c r="R492" i="19"/>
  <c r="R493" i="19"/>
  <c r="R494" i="19"/>
  <c r="R495" i="19"/>
  <c r="R496" i="19"/>
  <c r="R497" i="19"/>
  <c r="R498" i="19"/>
  <c r="R499" i="19"/>
  <c r="R500" i="19"/>
  <c r="R501" i="19"/>
  <c r="R502" i="19"/>
  <c r="R503" i="19"/>
  <c r="R504" i="19"/>
  <c r="R505" i="19"/>
  <c r="R506" i="19"/>
  <c r="R507" i="19"/>
  <c r="R508" i="19"/>
  <c r="R509" i="19"/>
  <c r="R510" i="19"/>
  <c r="R511" i="19"/>
  <c r="R512" i="19"/>
  <c r="R513" i="19"/>
  <c r="R514" i="19"/>
  <c r="R515" i="19"/>
  <c r="R516" i="19"/>
  <c r="R517" i="19"/>
  <c r="R518" i="19"/>
  <c r="R519" i="19"/>
  <c r="R520" i="19"/>
  <c r="R521" i="19"/>
  <c r="R522" i="19"/>
  <c r="R523" i="19"/>
  <c r="R524" i="19"/>
  <c r="R525" i="19"/>
  <c r="R526" i="19"/>
  <c r="R527" i="19"/>
  <c r="R528" i="19"/>
  <c r="R529" i="19"/>
  <c r="R530" i="19"/>
  <c r="R531" i="19"/>
  <c r="R532" i="19"/>
  <c r="R533" i="19"/>
  <c r="R534" i="19"/>
  <c r="R535" i="19"/>
  <c r="R536" i="19"/>
  <c r="R537" i="19"/>
  <c r="R538" i="19"/>
  <c r="R539" i="19"/>
  <c r="R540" i="19"/>
  <c r="R541" i="19"/>
  <c r="R542" i="19"/>
  <c r="R543" i="19"/>
  <c r="R544" i="19"/>
  <c r="R545" i="19"/>
  <c r="R546" i="19"/>
  <c r="R547" i="19"/>
  <c r="R548" i="19"/>
  <c r="R549" i="19"/>
  <c r="R550" i="19"/>
  <c r="R551" i="19"/>
  <c r="R552" i="19"/>
  <c r="R553" i="19"/>
  <c r="R554" i="19"/>
  <c r="R555" i="19"/>
  <c r="R556" i="19"/>
  <c r="R557" i="19"/>
  <c r="R558" i="19"/>
  <c r="R559" i="19"/>
  <c r="R560" i="19"/>
  <c r="R561" i="19"/>
  <c r="R562" i="19"/>
  <c r="R563" i="19"/>
  <c r="R564" i="19"/>
  <c r="R565" i="19"/>
  <c r="R566" i="19"/>
  <c r="R567" i="19"/>
  <c r="R568" i="19"/>
  <c r="R569" i="19"/>
  <c r="R570" i="19"/>
  <c r="R571" i="19"/>
  <c r="R572" i="19"/>
  <c r="R573" i="19"/>
  <c r="R574" i="19"/>
  <c r="R575" i="19"/>
  <c r="R576" i="19"/>
  <c r="R577" i="19"/>
  <c r="R578" i="19"/>
  <c r="R579" i="19"/>
  <c r="R580" i="19"/>
  <c r="R581" i="19"/>
  <c r="R582" i="19"/>
  <c r="R583" i="19"/>
  <c r="R584" i="19"/>
  <c r="R585" i="19"/>
  <c r="R586" i="19"/>
  <c r="R587" i="19"/>
  <c r="R588" i="19"/>
  <c r="R589" i="19"/>
  <c r="R590" i="19"/>
  <c r="R591" i="19"/>
  <c r="R592" i="19"/>
  <c r="R593" i="19"/>
  <c r="R594" i="19"/>
  <c r="R595" i="19"/>
  <c r="R596" i="19"/>
  <c r="R597" i="19"/>
  <c r="R598" i="19"/>
  <c r="R599" i="19"/>
  <c r="R600" i="19"/>
  <c r="R601" i="19"/>
  <c r="R602" i="19"/>
  <c r="R603" i="19"/>
  <c r="R604" i="19"/>
  <c r="R605" i="19"/>
  <c r="R606" i="19"/>
  <c r="R607" i="19"/>
  <c r="R608" i="19"/>
  <c r="R609" i="19"/>
  <c r="R610" i="19"/>
  <c r="R611" i="19"/>
  <c r="R612" i="19"/>
  <c r="R613" i="19"/>
  <c r="R614" i="19"/>
  <c r="R615" i="19"/>
  <c r="R616" i="19"/>
  <c r="R617" i="19"/>
  <c r="R618" i="19"/>
  <c r="R619" i="19"/>
  <c r="R620" i="19"/>
  <c r="R621" i="19"/>
  <c r="R622" i="19"/>
  <c r="R623" i="19"/>
  <c r="R624" i="19"/>
  <c r="R625" i="19"/>
  <c r="R626" i="19"/>
  <c r="R627" i="19"/>
  <c r="R628" i="19"/>
  <c r="R629" i="19"/>
  <c r="R630" i="19"/>
  <c r="R631" i="19"/>
  <c r="R632" i="19"/>
  <c r="R633" i="19"/>
  <c r="R634" i="19"/>
  <c r="R635" i="19"/>
  <c r="R636" i="19"/>
  <c r="R637" i="19"/>
  <c r="R638" i="19"/>
  <c r="R639" i="19"/>
  <c r="R640" i="19"/>
  <c r="R641" i="19"/>
  <c r="R642" i="19"/>
  <c r="R643" i="19"/>
  <c r="R644" i="19"/>
  <c r="R645" i="19"/>
  <c r="R646" i="19"/>
  <c r="R647" i="19"/>
  <c r="R648" i="19"/>
  <c r="R649" i="19"/>
  <c r="R650" i="19"/>
  <c r="R651" i="19"/>
  <c r="R652" i="19"/>
  <c r="R653" i="19"/>
  <c r="R654" i="19"/>
  <c r="R655" i="19"/>
  <c r="R656" i="19"/>
  <c r="R657" i="19"/>
  <c r="R658" i="19"/>
  <c r="R659" i="19"/>
  <c r="R660" i="19"/>
  <c r="R661" i="19"/>
  <c r="R662" i="19"/>
  <c r="R663" i="19"/>
  <c r="R664" i="19"/>
  <c r="R665" i="19"/>
  <c r="R666" i="19"/>
  <c r="R667" i="19"/>
  <c r="R668" i="19"/>
  <c r="R669" i="19"/>
  <c r="R670" i="19"/>
  <c r="R671" i="19"/>
  <c r="R672" i="19"/>
  <c r="R673" i="19"/>
  <c r="R674" i="19"/>
  <c r="R675" i="19"/>
  <c r="R676" i="19"/>
  <c r="R677" i="19"/>
  <c r="R678" i="19"/>
  <c r="R679" i="19"/>
  <c r="R680" i="19"/>
  <c r="R681" i="19"/>
  <c r="R682" i="19"/>
  <c r="R683" i="19"/>
  <c r="R684" i="19"/>
  <c r="R685" i="19"/>
  <c r="R686" i="19"/>
  <c r="R687" i="19"/>
  <c r="R688" i="19"/>
  <c r="R689" i="19"/>
  <c r="R690" i="19"/>
  <c r="R691" i="19"/>
  <c r="R692" i="19"/>
  <c r="R693" i="19"/>
  <c r="R694" i="19"/>
  <c r="R695" i="19"/>
  <c r="R696" i="19"/>
  <c r="R697" i="19"/>
  <c r="R698" i="19"/>
  <c r="R699" i="19"/>
  <c r="R700" i="19"/>
  <c r="R701" i="19"/>
  <c r="R702" i="19"/>
  <c r="R703" i="19"/>
  <c r="R704" i="19"/>
  <c r="R705" i="19"/>
  <c r="R706" i="19"/>
  <c r="R707" i="19"/>
  <c r="R708" i="19"/>
  <c r="R709" i="19"/>
  <c r="R710" i="19"/>
  <c r="R711" i="19"/>
  <c r="R712" i="19"/>
  <c r="R713" i="19"/>
  <c r="R714" i="19"/>
  <c r="R715" i="19"/>
  <c r="R716" i="19"/>
  <c r="R717" i="19"/>
  <c r="R718" i="19"/>
  <c r="R719" i="19"/>
  <c r="R721" i="19"/>
  <c r="R722" i="19"/>
  <c r="R723" i="19"/>
  <c r="R724" i="19"/>
  <c r="R725" i="19"/>
  <c r="R726" i="19"/>
  <c r="R727" i="19"/>
  <c r="R728" i="19"/>
  <c r="R729" i="19"/>
  <c r="R730" i="19"/>
  <c r="R731" i="19"/>
  <c r="R732" i="19"/>
  <c r="R733" i="19"/>
  <c r="R734" i="19"/>
  <c r="R735" i="19"/>
  <c r="R736" i="19"/>
  <c r="R737" i="19"/>
  <c r="R738" i="19"/>
  <c r="R739" i="19"/>
  <c r="R740" i="19"/>
  <c r="R741" i="19"/>
  <c r="R742" i="19"/>
  <c r="R743" i="19"/>
  <c r="R744" i="19"/>
  <c r="R745" i="19"/>
  <c r="R746" i="19"/>
  <c r="R747" i="19"/>
  <c r="R748" i="19"/>
  <c r="R749" i="19"/>
  <c r="R750" i="19"/>
  <c r="R751" i="19"/>
  <c r="R752" i="19"/>
  <c r="R753" i="19"/>
  <c r="R754" i="19"/>
  <c r="R755" i="19"/>
  <c r="R756" i="19"/>
  <c r="R757" i="19"/>
  <c r="R758" i="19"/>
  <c r="R759" i="19"/>
  <c r="R760" i="19"/>
  <c r="R761" i="19"/>
  <c r="R762" i="19"/>
  <c r="R763" i="19"/>
  <c r="R764" i="19"/>
  <c r="R765" i="19"/>
  <c r="R766" i="19"/>
  <c r="R767" i="19"/>
  <c r="R768" i="19"/>
  <c r="R769" i="19"/>
  <c r="R770" i="19"/>
  <c r="R771" i="19"/>
  <c r="R772" i="19"/>
  <c r="R773" i="19"/>
  <c r="R774" i="19"/>
  <c r="R775" i="19"/>
  <c r="R776" i="19"/>
  <c r="R777" i="19"/>
  <c r="R778" i="19"/>
  <c r="R779" i="19"/>
  <c r="R780" i="19"/>
  <c r="R781" i="19"/>
  <c r="R782" i="19"/>
  <c r="R783" i="19"/>
  <c r="R784" i="19"/>
  <c r="R785" i="19"/>
  <c r="R786" i="19"/>
  <c r="R787" i="19"/>
  <c r="R788" i="19"/>
  <c r="R789" i="19"/>
  <c r="R790" i="19"/>
  <c r="R791" i="19"/>
  <c r="R792" i="19"/>
  <c r="R793" i="19"/>
  <c r="R794" i="19"/>
  <c r="R795" i="19"/>
  <c r="R796" i="19"/>
  <c r="R797" i="19"/>
  <c r="R798" i="19"/>
  <c r="R799" i="19"/>
  <c r="R800" i="19"/>
  <c r="R801" i="19"/>
  <c r="R802" i="19"/>
  <c r="R803" i="19"/>
  <c r="R804" i="19"/>
  <c r="R805" i="19"/>
  <c r="R806" i="19"/>
  <c r="R807" i="19"/>
  <c r="R808" i="19"/>
  <c r="R809" i="19"/>
  <c r="R810" i="19"/>
  <c r="R811" i="19"/>
  <c r="R812" i="19"/>
  <c r="R813" i="19"/>
  <c r="R814" i="19"/>
  <c r="R815" i="19"/>
  <c r="R816" i="19"/>
  <c r="R817" i="19"/>
  <c r="R818" i="19"/>
  <c r="R819" i="19"/>
  <c r="R820" i="19"/>
  <c r="R821" i="19"/>
  <c r="R822" i="19"/>
  <c r="R823" i="19"/>
  <c r="R824" i="19"/>
  <c r="R825" i="19"/>
  <c r="R826" i="19"/>
  <c r="R827" i="19"/>
  <c r="R828" i="19"/>
  <c r="R829" i="19"/>
  <c r="R830" i="19"/>
  <c r="R831" i="19"/>
  <c r="R832" i="19"/>
  <c r="R834" i="19"/>
  <c r="R835" i="19"/>
  <c r="R836" i="19"/>
  <c r="R837" i="19"/>
  <c r="R838" i="19"/>
  <c r="R839" i="19"/>
  <c r="R840" i="19"/>
  <c r="R841" i="19"/>
  <c r="R842" i="19"/>
  <c r="R843" i="19"/>
  <c r="R844" i="19"/>
  <c r="R845" i="19"/>
  <c r="R846" i="19"/>
  <c r="R847" i="19"/>
  <c r="R848" i="19"/>
  <c r="R849" i="19"/>
  <c r="R850" i="19"/>
  <c r="R851" i="19"/>
  <c r="R852" i="19"/>
  <c r="R853" i="19"/>
  <c r="R854" i="19"/>
  <c r="R855" i="19"/>
  <c r="R856" i="19"/>
  <c r="R857" i="19"/>
  <c r="R858" i="19"/>
  <c r="R859" i="19"/>
  <c r="R860" i="19"/>
  <c r="R861" i="19"/>
  <c r="R862" i="19"/>
  <c r="R863" i="19"/>
  <c r="R864" i="19"/>
  <c r="R865" i="19"/>
  <c r="R866" i="19"/>
  <c r="R867" i="19"/>
  <c r="R868" i="19"/>
  <c r="R869" i="19"/>
  <c r="R870" i="19"/>
  <c r="R871" i="19"/>
  <c r="R872" i="19"/>
  <c r="R873" i="19"/>
  <c r="R874" i="19"/>
  <c r="R875" i="19"/>
  <c r="R876" i="19"/>
  <c r="R877" i="19"/>
  <c r="R878" i="19"/>
  <c r="R879" i="19"/>
  <c r="R880" i="19"/>
  <c r="R881" i="19"/>
  <c r="R882" i="19"/>
  <c r="R883" i="19"/>
  <c r="R884" i="19"/>
  <c r="R885" i="19"/>
  <c r="R886" i="19"/>
  <c r="R887" i="19"/>
  <c r="R888" i="19"/>
  <c r="R889" i="19"/>
  <c r="R890" i="19"/>
  <c r="R891" i="19"/>
  <c r="R892" i="19"/>
  <c r="R893" i="19"/>
  <c r="R894" i="19"/>
  <c r="R895" i="19"/>
  <c r="R896" i="19"/>
  <c r="R897" i="19"/>
  <c r="R898" i="19"/>
  <c r="R899" i="19"/>
  <c r="R900" i="19"/>
  <c r="R901" i="19"/>
  <c r="R902" i="19"/>
  <c r="R903" i="19"/>
  <c r="R904" i="19"/>
  <c r="R905" i="19"/>
  <c r="R906" i="19"/>
  <c r="R907" i="19"/>
  <c r="R908" i="19"/>
  <c r="R909" i="19"/>
  <c r="R910" i="19"/>
  <c r="R911" i="19"/>
  <c r="R912" i="19"/>
  <c r="R913" i="19"/>
  <c r="R914" i="19"/>
  <c r="R915" i="19"/>
  <c r="R916" i="19"/>
  <c r="R917" i="19"/>
  <c r="R918" i="19"/>
  <c r="R919" i="19"/>
  <c r="R920" i="19"/>
  <c r="R921" i="19"/>
  <c r="R922" i="19"/>
  <c r="R923" i="19"/>
  <c r="R924" i="19"/>
  <c r="R925" i="19"/>
  <c r="R926" i="19"/>
  <c r="R927" i="19"/>
  <c r="R928" i="19"/>
  <c r="R929" i="19"/>
  <c r="R930" i="19"/>
  <c r="R931" i="19"/>
  <c r="R932" i="19"/>
  <c r="R933" i="19"/>
  <c r="R934" i="19"/>
  <c r="R935" i="19"/>
  <c r="R936" i="19"/>
  <c r="R937" i="19"/>
  <c r="R938" i="19"/>
  <c r="R939" i="19"/>
  <c r="R940" i="19"/>
  <c r="R941" i="19"/>
  <c r="R942" i="19"/>
  <c r="R943" i="19"/>
  <c r="R944" i="19"/>
  <c r="R945" i="19"/>
  <c r="R946" i="19"/>
  <c r="R947" i="19"/>
  <c r="R948" i="19"/>
  <c r="R949" i="19"/>
  <c r="R950" i="19"/>
  <c r="R951" i="19"/>
  <c r="R952" i="19"/>
  <c r="R953" i="19"/>
  <c r="R954" i="19"/>
  <c r="R955" i="19"/>
  <c r="R956" i="19"/>
  <c r="R957" i="19"/>
  <c r="R958" i="19"/>
  <c r="R959" i="19"/>
  <c r="R960" i="19"/>
  <c r="R961" i="19"/>
  <c r="R962" i="19"/>
  <c r="R963" i="19"/>
  <c r="R964" i="19"/>
  <c r="R965" i="19"/>
  <c r="R966" i="19"/>
  <c r="R967" i="19"/>
  <c r="R968" i="19"/>
  <c r="R969" i="19"/>
  <c r="R970" i="19"/>
  <c r="R971" i="19"/>
  <c r="R972" i="19"/>
  <c r="R973" i="19"/>
  <c r="R974" i="19"/>
  <c r="R975" i="19"/>
  <c r="R976" i="19"/>
  <c r="R977" i="19"/>
  <c r="R978" i="19"/>
  <c r="R979" i="19"/>
  <c r="R980" i="19"/>
  <c r="R981" i="19"/>
  <c r="R982" i="19"/>
  <c r="R983" i="19"/>
  <c r="R984" i="19"/>
  <c r="R985" i="19"/>
  <c r="R986" i="19"/>
  <c r="R987" i="19"/>
  <c r="R988" i="19"/>
  <c r="R989" i="19"/>
  <c r="R990" i="19"/>
  <c r="R991" i="19"/>
  <c r="R992" i="19"/>
  <c r="R993" i="19"/>
  <c r="R994" i="19"/>
  <c r="R995" i="19"/>
  <c r="R996" i="19"/>
  <c r="R997" i="19"/>
  <c r="R998" i="19"/>
  <c r="R999" i="19"/>
  <c r="R1000" i="19"/>
  <c r="R1001" i="19"/>
  <c r="R1002" i="19"/>
  <c r="R1003" i="19"/>
  <c r="R1004" i="19"/>
  <c r="R1005" i="19"/>
  <c r="R1006" i="19"/>
  <c r="R1007" i="19"/>
  <c r="R1008" i="19"/>
  <c r="R1009" i="19"/>
  <c r="R1010" i="19"/>
  <c r="R1011" i="19"/>
  <c r="R1012" i="19"/>
  <c r="R1013" i="19"/>
  <c r="R1014" i="19"/>
  <c r="R1015" i="19"/>
  <c r="R1016" i="19"/>
  <c r="R1017" i="19"/>
  <c r="R1018" i="19"/>
  <c r="R1019" i="19"/>
  <c r="R1020" i="19"/>
  <c r="R1021" i="19"/>
  <c r="R1022" i="19"/>
  <c r="R1023" i="19"/>
  <c r="R1024" i="19"/>
  <c r="R1025" i="19"/>
  <c r="R1026" i="19"/>
  <c r="R1027" i="19"/>
  <c r="R1028" i="19"/>
  <c r="R1029" i="19"/>
  <c r="R1030" i="19"/>
  <c r="R1031" i="19"/>
  <c r="R1032" i="19"/>
  <c r="R1033" i="19"/>
  <c r="R1034" i="19"/>
  <c r="R1035" i="19"/>
  <c r="R1036" i="19"/>
  <c r="R1037" i="19"/>
  <c r="R1038" i="19"/>
  <c r="R1039" i="19"/>
  <c r="R1040" i="19"/>
  <c r="R1041" i="19"/>
  <c r="R1042" i="19"/>
  <c r="R1043" i="19"/>
  <c r="R1044" i="19"/>
  <c r="R1045" i="19"/>
  <c r="R1046" i="19"/>
  <c r="R1047" i="19"/>
  <c r="R1048" i="19"/>
  <c r="R1049" i="19"/>
  <c r="R1050" i="19"/>
  <c r="R1051" i="19"/>
  <c r="R1052" i="19"/>
  <c r="R1053" i="19"/>
  <c r="R1054" i="19"/>
  <c r="R1055" i="19"/>
  <c r="R1056" i="19"/>
  <c r="R1057" i="19"/>
  <c r="R1058" i="19"/>
  <c r="R1059" i="19"/>
  <c r="R1060" i="19"/>
  <c r="R1061" i="19"/>
  <c r="R1062" i="19"/>
  <c r="R1063" i="19"/>
  <c r="R1064" i="19"/>
  <c r="R1065" i="19"/>
  <c r="R1066" i="19"/>
  <c r="R1067" i="19"/>
  <c r="R1068" i="19"/>
  <c r="R1069" i="19"/>
  <c r="R1070" i="19"/>
  <c r="R1071" i="19"/>
  <c r="R1072" i="19"/>
  <c r="R1073" i="19"/>
  <c r="R1074" i="19"/>
  <c r="R1075" i="19"/>
  <c r="R1076" i="19"/>
  <c r="R1077" i="19"/>
  <c r="R1078" i="19"/>
  <c r="R1079" i="19"/>
  <c r="R1080" i="19"/>
  <c r="R1081" i="19"/>
  <c r="R1082" i="19"/>
  <c r="R1083" i="19"/>
  <c r="R1084" i="19"/>
  <c r="R1085" i="19"/>
  <c r="R1086" i="19"/>
  <c r="R1087" i="19"/>
  <c r="R1088" i="19"/>
  <c r="R1089" i="19"/>
  <c r="R1090" i="19"/>
  <c r="R1091" i="19"/>
  <c r="R1092" i="19"/>
  <c r="R1093" i="19"/>
  <c r="R1094" i="19"/>
  <c r="R1095" i="19"/>
  <c r="R1096" i="19"/>
  <c r="R1097" i="19"/>
  <c r="R1098" i="19"/>
  <c r="R1099" i="19"/>
  <c r="R1100" i="19"/>
  <c r="R1101" i="19"/>
  <c r="R1102" i="19"/>
  <c r="R1103" i="19"/>
  <c r="R1104" i="19"/>
  <c r="R1105" i="19"/>
  <c r="R1106" i="19"/>
  <c r="R1107" i="19"/>
  <c r="R1108" i="19"/>
  <c r="R1109" i="19"/>
  <c r="R1110" i="19"/>
  <c r="R1111" i="19"/>
  <c r="R1112" i="19"/>
  <c r="R1113" i="19"/>
  <c r="R1114" i="19"/>
  <c r="R1115" i="19"/>
  <c r="R1116" i="19"/>
  <c r="R1117" i="19"/>
  <c r="R1118" i="19"/>
  <c r="R1119" i="19"/>
  <c r="R1120" i="19"/>
  <c r="R1121" i="19"/>
  <c r="R1122" i="19"/>
  <c r="R1123" i="19"/>
  <c r="R5" i="19"/>
  <c r="R4" i="19"/>
  <c r="R3" i="19"/>
  <c r="R2" i="19"/>
  <c r="Q836" i="19"/>
  <c r="Q837" i="19"/>
  <c r="Q838" i="19"/>
  <c r="Q839" i="19"/>
  <c r="Q840" i="19"/>
  <c r="Q841" i="19"/>
  <c r="Q842" i="19"/>
  <c r="Q843" i="19"/>
  <c r="Q844" i="19"/>
  <c r="Q845" i="19"/>
  <c r="Q846" i="19"/>
  <c r="Q847" i="19"/>
  <c r="Q848" i="19"/>
  <c r="Q849" i="19"/>
  <c r="Q850" i="19"/>
  <c r="Q851" i="19"/>
  <c r="Q852" i="19"/>
  <c r="Q853" i="19"/>
  <c r="Q854" i="19"/>
  <c r="Q855" i="19"/>
  <c r="Q856" i="19"/>
  <c r="Q857" i="19"/>
  <c r="Q858" i="19"/>
  <c r="Q859" i="19"/>
  <c r="Q860" i="19"/>
  <c r="Q861" i="19"/>
  <c r="Q862" i="19"/>
  <c r="Q863" i="19"/>
  <c r="Q864" i="19"/>
  <c r="Q865" i="19"/>
  <c r="Q866" i="19"/>
  <c r="Q867" i="19"/>
  <c r="Q868" i="19"/>
  <c r="Q869" i="19"/>
  <c r="Q870" i="19"/>
  <c r="Q871" i="19"/>
  <c r="Q872" i="19"/>
  <c r="Q873" i="19"/>
  <c r="Q874" i="19"/>
  <c r="Q875" i="19"/>
  <c r="Q876" i="19"/>
  <c r="Q877" i="19"/>
  <c r="Q878" i="19"/>
  <c r="Q879" i="19"/>
  <c r="Q880" i="19"/>
  <c r="Q881" i="19"/>
  <c r="Q882" i="19"/>
  <c r="Q883" i="19"/>
  <c r="Q884" i="19"/>
  <c r="Q885" i="19"/>
  <c r="Q886" i="19"/>
  <c r="Q887" i="19"/>
  <c r="Q888" i="19"/>
  <c r="Q889" i="19"/>
  <c r="Q890" i="19"/>
  <c r="Q891" i="19"/>
  <c r="Q892" i="19"/>
  <c r="Q893" i="19"/>
  <c r="Q894" i="19"/>
  <c r="Q895" i="19"/>
  <c r="Q896" i="19"/>
  <c r="Q897" i="19"/>
  <c r="Q898" i="19"/>
  <c r="Q899" i="19"/>
  <c r="Q900" i="19"/>
  <c r="Q901" i="19"/>
  <c r="Q902" i="19"/>
  <c r="Q903" i="19"/>
  <c r="Q904" i="19"/>
  <c r="Q905" i="19"/>
  <c r="Q906" i="19"/>
  <c r="Q907" i="19"/>
  <c r="Q908" i="19"/>
  <c r="Q909" i="19"/>
  <c r="Q910" i="19"/>
  <c r="Q911" i="19"/>
  <c r="Q912" i="19"/>
  <c r="Q913" i="19"/>
  <c r="Q914" i="19"/>
  <c r="Q915" i="19"/>
  <c r="Q916" i="19"/>
  <c r="Q917" i="19"/>
  <c r="Q918" i="19"/>
  <c r="Q919" i="19"/>
  <c r="Q920" i="19"/>
  <c r="Q921" i="19"/>
  <c r="Q922" i="19"/>
  <c r="Q923" i="19"/>
  <c r="Q924" i="19"/>
  <c r="Q925" i="19"/>
  <c r="Q926" i="19"/>
  <c r="Q927" i="19"/>
  <c r="Q928" i="19"/>
  <c r="Q929" i="19"/>
  <c r="Q930" i="19"/>
  <c r="Q931" i="19"/>
  <c r="Q932" i="19"/>
  <c r="Q933" i="19"/>
  <c r="Q934" i="19"/>
  <c r="Q935" i="19"/>
  <c r="Q936" i="19"/>
  <c r="Q937" i="19"/>
  <c r="Q938" i="19"/>
  <c r="Q939" i="19"/>
  <c r="Q940" i="19"/>
  <c r="Q941" i="19"/>
  <c r="Q942" i="19"/>
  <c r="Q943" i="19"/>
  <c r="Q944" i="19"/>
  <c r="Q945" i="19"/>
  <c r="Q946" i="19"/>
  <c r="Q947" i="19"/>
  <c r="Q948" i="19"/>
  <c r="Q949" i="19"/>
  <c r="Q950" i="19"/>
  <c r="Q951" i="19"/>
  <c r="Q952" i="19"/>
  <c r="Q953" i="19"/>
  <c r="Q954" i="19"/>
  <c r="Q955" i="19"/>
  <c r="Q956" i="19"/>
  <c r="Q957" i="19"/>
  <c r="Q958" i="19"/>
  <c r="Q959" i="19"/>
  <c r="Q960" i="19"/>
  <c r="Q961" i="19"/>
  <c r="Q962" i="19"/>
  <c r="Q963" i="19"/>
  <c r="Q964" i="19"/>
  <c r="Q965" i="19"/>
  <c r="Q966" i="19"/>
  <c r="Q967" i="19"/>
  <c r="Q968" i="19"/>
  <c r="Q969" i="19"/>
  <c r="Q970" i="19"/>
  <c r="Q971" i="19"/>
  <c r="Q972" i="19"/>
  <c r="Q973" i="19"/>
  <c r="Q974" i="19"/>
  <c r="Q975" i="19"/>
  <c r="Q976" i="19"/>
  <c r="Q977" i="19"/>
  <c r="Q978" i="19"/>
  <c r="Q979" i="19"/>
  <c r="Q980" i="19"/>
  <c r="Q981" i="19"/>
  <c r="Q982" i="19"/>
  <c r="Q983" i="19"/>
  <c r="Q984" i="19"/>
  <c r="Q985" i="19"/>
  <c r="Q986" i="19"/>
  <c r="Q987" i="19"/>
  <c r="Q988" i="19"/>
  <c r="Q989" i="19"/>
  <c r="Q990" i="19"/>
  <c r="Q991" i="19"/>
  <c r="Q992" i="19"/>
  <c r="Q993" i="19"/>
  <c r="Q994" i="19"/>
  <c r="Q995" i="19"/>
  <c r="Q996" i="19"/>
  <c r="Q997" i="19"/>
  <c r="Q998" i="19"/>
  <c r="Q999" i="19"/>
  <c r="Q1000" i="19"/>
  <c r="Q1001" i="19"/>
  <c r="Q1002" i="19"/>
  <c r="Q1003" i="19"/>
  <c r="Q1004" i="19"/>
  <c r="Q1005" i="19"/>
  <c r="Q1006" i="19"/>
  <c r="Q1007" i="19"/>
  <c r="Q1008" i="19"/>
  <c r="Q1009" i="19"/>
  <c r="Q1010" i="19"/>
  <c r="Q1011" i="19"/>
  <c r="Q1012" i="19"/>
  <c r="Q1013" i="19"/>
  <c r="Q1014" i="19"/>
  <c r="Q1015" i="19"/>
  <c r="Q1016" i="19"/>
  <c r="Q1017" i="19"/>
  <c r="Q1018" i="19"/>
  <c r="Q1019" i="19"/>
  <c r="Q1020" i="19"/>
  <c r="Q1021" i="19"/>
  <c r="Q1022" i="19"/>
  <c r="Q1023" i="19"/>
  <c r="Q1024" i="19"/>
  <c r="Q1025" i="19"/>
  <c r="Q1026" i="19"/>
  <c r="Q1027" i="19"/>
  <c r="Q1028" i="19"/>
  <c r="Q1029" i="19"/>
  <c r="Q1030" i="19"/>
  <c r="Q1031" i="19"/>
  <c r="Q1032" i="19"/>
  <c r="Q1033" i="19"/>
  <c r="Q1034" i="19"/>
  <c r="Q1035" i="19"/>
  <c r="Q1036" i="19"/>
  <c r="Q1037" i="19"/>
  <c r="Q1038" i="19"/>
  <c r="Q1039" i="19"/>
  <c r="Q1040" i="19"/>
  <c r="Q1041" i="19"/>
  <c r="Q1042" i="19"/>
  <c r="Q1043" i="19"/>
  <c r="Q1044" i="19"/>
  <c r="Q1045" i="19"/>
  <c r="Q1046" i="19"/>
  <c r="Q1047" i="19"/>
  <c r="Q1048" i="19"/>
  <c r="Q1049" i="19"/>
  <c r="Q1050" i="19"/>
  <c r="Q1051" i="19"/>
  <c r="Q1052" i="19"/>
  <c r="Q1053" i="19"/>
  <c r="Q1054" i="19"/>
  <c r="Q1055" i="19"/>
  <c r="Q1056" i="19"/>
  <c r="Q1057" i="19"/>
  <c r="Q1058" i="19"/>
  <c r="Q1059" i="19"/>
  <c r="Q1060" i="19"/>
  <c r="Q1061" i="19"/>
  <c r="Q1062" i="19"/>
  <c r="Q1063" i="19"/>
  <c r="Q1064" i="19"/>
  <c r="Q1065" i="19"/>
  <c r="Q1066" i="19"/>
  <c r="Q1067" i="19"/>
  <c r="Q1068" i="19"/>
  <c r="Q1069" i="19"/>
  <c r="Q1070" i="19"/>
  <c r="Q1071" i="19"/>
  <c r="Q1072" i="19"/>
  <c r="Q1073" i="19"/>
  <c r="Q1074" i="19"/>
  <c r="Q1075" i="19"/>
  <c r="Q1076" i="19"/>
  <c r="Q1077" i="19"/>
  <c r="Q1078" i="19"/>
  <c r="Q1079" i="19"/>
  <c r="Q1080" i="19"/>
  <c r="Q1081" i="19"/>
  <c r="Q1082" i="19"/>
  <c r="Q1083" i="19"/>
  <c r="Q1084" i="19"/>
  <c r="Q1085" i="19"/>
  <c r="Q1086" i="19"/>
  <c r="Q1087" i="19"/>
  <c r="Q1088" i="19"/>
  <c r="Q1089" i="19"/>
  <c r="Q1090" i="19"/>
  <c r="Q1091" i="19"/>
  <c r="Q1092" i="19"/>
  <c r="Q1093" i="19"/>
  <c r="Q1094" i="19"/>
  <c r="Q1095" i="19"/>
  <c r="Q1096" i="19"/>
  <c r="Q1097" i="19"/>
  <c r="Q1098" i="19"/>
  <c r="Q1099" i="19"/>
  <c r="Q1100" i="19"/>
  <c r="Q1101" i="19"/>
  <c r="Q1102" i="19"/>
  <c r="Q1103" i="19"/>
  <c r="Q1104" i="19"/>
  <c r="Q1105" i="19"/>
  <c r="Q1106" i="19"/>
  <c r="Q1107" i="19"/>
  <c r="Q1108" i="19"/>
  <c r="Q1109" i="19"/>
  <c r="Q1110" i="19"/>
  <c r="Q1111" i="19"/>
  <c r="Q1112" i="19"/>
  <c r="Q1113" i="19"/>
  <c r="Q1114" i="19"/>
  <c r="Q1115" i="19"/>
  <c r="Q1116" i="19"/>
  <c r="Q1117" i="19"/>
  <c r="Q1118" i="19"/>
  <c r="Q1119" i="19"/>
  <c r="Q1120" i="19"/>
  <c r="Q1121" i="19"/>
  <c r="Q1122" i="19"/>
  <c r="Q1123" i="19"/>
  <c r="Q835" i="19"/>
  <c r="Q834" i="19"/>
  <c r="Q6" i="19"/>
  <c r="Q7" i="19"/>
  <c r="Q8" i="19"/>
  <c r="Q9"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Q163" i="19"/>
  <c r="Q164" i="19"/>
  <c r="Q165" i="19"/>
  <c r="Q166" i="19"/>
  <c r="Q167" i="19"/>
  <c r="Q168" i="19"/>
  <c r="Q169"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8" i="19"/>
  <c r="Q209" i="19"/>
  <c r="Q210" i="19"/>
  <c r="Q211" i="19"/>
  <c r="Q212" i="19"/>
  <c r="Q213" i="19"/>
  <c r="Q214" i="19"/>
  <c r="Q215" i="19"/>
  <c r="Q216" i="19"/>
  <c r="Q217" i="19"/>
  <c r="Q218" i="19"/>
  <c r="Q219" i="19"/>
  <c r="Q220" i="19"/>
  <c r="Q221" i="19"/>
  <c r="Q222" i="19"/>
  <c r="Q223" i="19"/>
  <c r="Q224" i="19"/>
  <c r="Q225" i="19"/>
  <c r="Q226" i="19"/>
  <c r="Q227" i="19"/>
  <c r="Q228" i="19"/>
  <c r="Q229" i="19"/>
  <c r="Q230" i="19"/>
  <c r="Q231" i="19"/>
  <c r="Q232" i="19"/>
  <c r="Q233" i="19"/>
  <c r="Q234" i="19"/>
  <c r="Q235" i="19"/>
  <c r="Q236" i="19"/>
  <c r="Q237" i="19"/>
  <c r="Q238" i="19"/>
  <c r="Q239" i="19"/>
  <c r="Q240" i="19"/>
  <c r="Q241" i="19"/>
  <c r="Q242" i="19"/>
  <c r="Q243" i="19"/>
  <c r="Q244" i="19"/>
  <c r="Q245" i="19"/>
  <c r="Q246" i="19"/>
  <c r="Q247" i="19"/>
  <c r="Q248" i="19"/>
  <c r="Q249" i="19"/>
  <c r="Q250" i="19"/>
  <c r="Q251" i="19"/>
  <c r="Q252" i="19"/>
  <c r="Q253" i="19"/>
  <c r="Q254" i="19"/>
  <c r="Q255" i="19"/>
  <c r="Q256" i="19"/>
  <c r="Q257" i="19"/>
  <c r="Q258" i="19"/>
  <c r="Q259" i="19"/>
  <c r="Q260" i="19"/>
  <c r="Q261" i="19"/>
  <c r="Q262" i="19"/>
  <c r="Q263" i="19"/>
  <c r="Q264" i="19"/>
  <c r="Q265" i="19"/>
  <c r="Q266" i="19"/>
  <c r="Q267" i="19"/>
  <c r="Q268" i="19"/>
  <c r="Q269" i="19"/>
  <c r="Q270" i="19"/>
  <c r="Q271" i="19"/>
  <c r="Q272" i="19"/>
  <c r="Q273" i="19"/>
  <c r="Q274" i="19"/>
  <c r="Q275" i="19"/>
  <c r="Q276" i="19"/>
  <c r="Q277" i="19"/>
  <c r="Q278" i="19"/>
  <c r="Q279" i="19"/>
  <c r="Q280" i="19"/>
  <c r="Q281" i="19"/>
  <c r="Q282" i="19"/>
  <c r="Q283" i="19"/>
  <c r="Q284" i="19"/>
  <c r="Q285" i="19"/>
  <c r="Q286" i="19"/>
  <c r="Q287" i="19"/>
  <c r="Q288" i="19"/>
  <c r="Q289" i="19"/>
  <c r="Q290" i="19"/>
  <c r="Q291" i="19"/>
  <c r="Q292" i="19"/>
  <c r="Q293" i="19"/>
  <c r="Q294" i="19"/>
  <c r="Q295" i="19"/>
  <c r="Q296" i="19"/>
  <c r="Q297" i="19"/>
  <c r="Q298" i="19"/>
  <c r="Q299" i="19"/>
  <c r="Q300" i="19"/>
  <c r="Q301" i="19"/>
  <c r="Q302" i="19"/>
  <c r="Q303" i="19"/>
  <c r="Q304" i="19"/>
  <c r="Q305" i="19"/>
  <c r="Q306" i="19"/>
  <c r="Q307" i="19"/>
  <c r="Q308" i="19"/>
  <c r="Q309" i="19"/>
  <c r="Q310" i="19"/>
  <c r="Q311" i="19"/>
  <c r="Q312" i="19"/>
  <c r="Q313" i="19"/>
  <c r="Q314" i="19"/>
  <c r="Q315" i="19"/>
  <c r="Q316" i="19"/>
  <c r="Q317" i="19"/>
  <c r="Q318" i="19"/>
  <c r="Q319" i="19"/>
  <c r="Q320" i="19"/>
  <c r="Q321" i="19"/>
  <c r="Q322" i="19"/>
  <c r="Q323" i="19"/>
  <c r="Q324" i="19"/>
  <c r="Q325" i="19"/>
  <c r="Q326" i="19"/>
  <c r="Q327" i="19"/>
  <c r="Q328" i="19"/>
  <c r="Q329" i="19"/>
  <c r="Q330" i="19"/>
  <c r="Q331" i="19"/>
  <c r="Q332" i="19"/>
  <c r="Q333" i="19"/>
  <c r="Q334" i="19"/>
  <c r="Q335" i="19"/>
  <c r="Q336" i="19"/>
  <c r="Q337" i="19"/>
  <c r="Q338" i="19"/>
  <c r="Q339" i="19"/>
  <c r="Q340" i="19"/>
  <c r="Q341" i="19"/>
  <c r="Q342" i="19"/>
  <c r="Q343" i="19"/>
  <c r="Q344" i="19"/>
  <c r="Q345" i="19"/>
  <c r="Q346" i="19"/>
  <c r="Q347" i="19"/>
  <c r="Q348" i="19"/>
  <c r="Q349" i="19"/>
  <c r="Q350" i="19"/>
  <c r="Q351" i="19"/>
  <c r="Q352" i="19"/>
  <c r="Q353" i="19"/>
  <c r="Q354" i="19"/>
  <c r="Q355" i="19"/>
  <c r="Q356" i="19"/>
  <c r="Q357" i="19"/>
  <c r="Q358" i="19"/>
  <c r="Q359" i="19"/>
  <c r="Q360" i="19"/>
  <c r="Q361" i="19"/>
  <c r="Q362" i="19"/>
  <c r="Q363" i="19"/>
  <c r="Q364" i="19"/>
  <c r="Q365" i="19"/>
  <c r="Q366" i="19"/>
  <c r="Q367" i="19"/>
  <c r="Q368" i="19"/>
  <c r="Q369" i="19"/>
  <c r="Q370" i="19"/>
  <c r="Q371" i="19"/>
  <c r="Q372" i="19"/>
  <c r="Q373" i="19"/>
  <c r="Q374" i="19"/>
  <c r="Q375" i="19"/>
  <c r="Q376" i="19"/>
  <c r="Q377" i="19"/>
  <c r="Q378" i="19"/>
  <c r="Q379" i="19"/>
  <c r="Q380" i="19"/>
  <c r="Q381" i="19"/>
  <c r="Q382" i="19"/>
  <c r="Q383" i="19"/>
  <c r="Q384" i="19"/>
  <c r="Q385" i="19"/>
  <c r="Q386" i="19"/>
  <c r="Q387" i="19"/>
  <c r="Q388" i="19"/>
  <c r="Q389" i="19"/>
  <c r="Q390" i="19"/>
  <c r="Q391" i="19"/>
  <c r="Q392" i="19"/>
  <c r="Q393" i="19"/>
  <c r="Q394" i="19"/>
  <c r="Q395" i="19"/>
  <c r="Q396" i="19"/>
  <c r="Q397" i="19"/>
  <c r="Q398" i="19"/>
  <c r="Q399" i="19"/>
  <c r="Q400" i="19"/>
  <c r="Q401" i="19"/>
  <c r="Q402" i="19"/>
  <c r="Q403" i="19"/>
  <c r="Q404" i="19"/>
  <c r="Q405" i="19"/>
  <c r="Q406" i="19"/>
  <c r="Q407" i="19"/>
  <c r="Q408" i="19"/>
  <c r="Q409" i="19"/>
  <c r="Q410" i="19"/>
  <c r="Q411" i="19"/>
  <c r="Q412" i="19"/>
  <c r="Q413" i="19"/>
  <c r="Q414" i="19"/>
  <c r="Q415" i="19"/>
  <c r="Q416" i="19"/>
  <c r="Q417" i="19"/>
  <c r="Q418" i="19"/>
  <c r="Q419" i="19"/>
  <c r="Q420" i="19"/>
  <c r="Q421" i="19"/>
  <c r="Q422" i="19"/>
  <c r="Q423" i="19"/>
  <c r="Q424" i="19"/>
  <c r="Q425" i="19"/>
  <c r="Q426" i="19"/>
  <c r="Q427" i="19"/>
  <c r="Q428" i="19"/>
  <c r="Q429" i="19"/>
  <c r="Q430" i="19"/>
  <c r="Q431" i="19"/>
  <c r="Q432" i="19"/>
  <c r="Q433" i="19"/>
  <c r="Q434" i="19"/>
  <c r="Q435" i="19"/>
  <c r="Q436" i="19"/>
  <c r="Q437" i="19"/>
  <c r="Q438" i="19"/>
  <c r="Q439" i="19"/>
  <c r="Q440" i="19"/>
  <c r="Q441" i="19"/>
  <c r="Q442" i="19"/>
  <c r="Q443" i="19"/>
  <c r="Q444" i="19"/>
  <c r="Q445" i="19"/>
  <c r="Q446" i="19"/>
  <c r="Q447" i="19"/>
  <c r="Q448" i="19"/>
  <c r="Q449" i="19"/>
  <c r="Q450" i="19"/>
  <c r="Q451" i="19"/>
  <c r="Q452" i="19"/>
  <c r="Q453" i="19"/>
  <c r="Q454" i="19"/>
  <c r="Q455" i="19"/>
  <c r="Q456" i="19"/>
  <c r="Q457" i="19"/>
  <c r="Q458" i="19"/>
  <c r="Q459" i="19"/>
  <c r="Q460" i="19"/>
  <c r="Q461" i="19"/>
  <c r="Q462" i="19"/>
  <c r="Q463" i="19"/>
  <c r="Q464" i="19"/>
  <c r="Q465" i="19"/>
  <c r="Q466" i="19"/>
  <c r="Q467" i="19"/>
  <c r="Q468" i="19"/>
  <c r="Q469" i="19"/>
  <c r="Q470" i="19"/>
  <c r="Q471" i="19"/>
  <c r="Q472" i="19"/>
  <c r="Q473" i="19"/>
  <c r="Q474" i="19"/>
  <c r="Q475" i="19"/>
  <c r="Q476" i="19"/>
  <c r="Q477" i="19"/>
  <c r="Q478" i="19"/>
  <c r="Q479" i="19"/>
  <c r="Q480" i="19"/>
  <c r="Q481" i="19"/>
  <c r="Q482" i="19"/>
  <c r="Q483" i="19"/>
  <c r="Q484" i="19"/>
  <c r="Q485" i="19"/>
  <c r="Q486" i="19"/>
  <c r="Q487" i="19"/>
  <c r="Q488" i="19"/>
  <c r="Q489" i="19"/>
  <c r="Q490" i="19"/>
  <c r="Q491" i="19"/>
  <c r="Q492" i="19"/>
  <c r="Q493" i="19"/>
  <c r="Q494" i="19"/>
  <c r="Q495" i="19"/>
  <c r="Q496" i="19"/>
  <c r="Q497" i="19"/>
  <c r="Q498" i="19"/>
  <c r="Q499" i="19"/>
  <c r="Q500" i="19"/>
  <c r="Q501" i="19"/>
  <c r="Q502" i="19"/>
  <c r="Q503" i="19"/>
  <c r="Q504" i="19"/>
  <c r="Q505" i="19"/>
  <c r="Q506" i="19"/>
  <c r="Q507" i="19"/>
  <c r="Q508" i="19"/>
  <c r="Q509" i="19"/>
  <c r="Q510" i="19"/>
  <c r="Q511" i="19"/>
  <c r="Q512" i="19"/>
  <c r="Q513" i="19"/>
  <c r="Q514" i="19"/>
  <c r="Q515" i="19"/>
  <c r="Q516" i="19"/>
  <c r="Q517" i="19"/>
  <c r="Q518" i="19"/>
  <c r="Q519" i="19"/>
  <c r="Q520" i="19"/>
  <c r="Q521" i="19"/>
  <c r="Q522" i="19"/>
  <c r="Q523" i="19"/>
  <c r="Q524" i="19"/>
  <c r="Q525" i="19"/>
  <c r="Q526" i="19"/>
  <c r="Q527" i="19"/>
  <c r="Q528" i="19"/>
  <c r="Q529" i="19"/>
  <c r="Q530" i="19"/>
  <c r="Q531" i="19"/>
  <c r="Q532" i="19"/>
  <c r="Q533" i="19"/>
  <c r="Q534" i="19"/>
  <c r="Q535" i="19"/>
  <c r="Q536" i="19"/>
  <c r="Q537" i="19"/>
  <c r="Q538" i="19"/>
  <c r="Q539" i="19"/>
  <c r="Q540" i="19"/>
  <c r="Q541" i="19"/>
  <c r="Q542" i="19"/>
  <c r="Q543" i="19"/>
  <c r="Q544" i="19"/>
  <c r="Q545" i="19"/>
  <c r="Q546" i="19"/>
  <c r="Q547" i="19"/>
  <c r="Q548" i="19"/>
  <c r="Q549" i="19"/>
  <c r="Q550" i="19"/>
  <c r="Q551" i="19"/>
  <c r="Q552" i="19"/>
  <c r="Q553" i="19"/>
  <c r="Q554" i="19"/>
  <c r="Q555" i="19"/>
  <c r="Q556" i="19"/>
  <c r="Q557" i="19"/>
  <c r="Q558" i="19"/>
  <c r="Q559" i="19"/>
  <c r="Q560" i="19"/>
  <c r="Q561" i="19"/>
  <c r="Q562" i="19"/>
  <c r="Q563" i="19"/>
  <c r="Q564" i="19"/>
  <c r="Q565" i="19"/>
  <c r="Q566" i="19"/>
  <c r="Q567" i="19"/>
  <c r="Q568" i="19"/>
  <c r="Q569" i="19"/>
  <c r="Q570" i="19"/>
  <c r="Q571" i="19"/>
  <c r="Q572" i="19"/>
  <c r="Q573" i="19"/>
  <c r="Q574" i="19"/>
  <c r="Q575" i="19"/>
  <c r="Q576" i="19"/>
  <c r="Q577" i="19"/>
  <c r="Q578" i="19"/>
  <c r="Q579" i="19"/>
  <c r="Q580" i="19"/>
  <c r="Q581" i="19"/>
  <c r="Q582" i="19"/>
  <c r="Q583" i="19"/>
  <c r="Q584" i="19"/>
  <c r="Q585" i="19"/>
  <c r="Q586" i="19"/>
  <c r="Q587" i="19"/>
  <c r="Q588" i="19"/>
  <c r="Q589" i="19"/>
  <c r="Q590" i="19"/>
  <c r="Q591" i="19"/>
  <c r="Q592" i="19"/>
  <c r="Q593" i="19"/>
  <c r="Q594" i="19"/>
  <c r="Q595" i="19"/>
  <c r="Q596" i="19"/>
  <c r="Q597" i="19"/>
  <c r="Q598" i="19"/>
  <c r="Q599" i="19"/>
  <c r="Q600" i="19"/>
  <c r="Q601" i="19"/>
  <c r="Q602" i="19"/>
  <c r="Q603" i="19"/>
  <c r="Q604" i="19"/>
  <c r="Q605" i="19"/>
  <c r="Q606" i="19"/>
  <c r="Q607" i="19"/>
  <c r="Q608" i="19"/>
  <c r="Q609" i="19"/>
  <c r="Q610" i="19"/>
  <c r="Q611" i="19"/>
  <c r="Q612" i="19"/>
  <c r="Q613" i="19"/>
  <c r="Q614" i="19"/>
  <c r="Q615" i="19"/>
  <c r="Q616" i="19"/>
  <c r="Q617" i="19"/>
  <c r="Q618" i="19"/>
  <c r="Q619" i="19"/>
  <c r="Q620" i="19"/>
  <c r="Q621" i="19"/>
  <c r="Q622" i="19"/>
  <c r="Q623" i="19"/>
  <c r="Q624" i="19"/>
  <c r="Q625" i="19"/>
  <c r="Q626" i="19"/>
  <c r="Q627" i="19"/>
  <c r="Q628" i="19"/>
  <c r="Q629" i="19"/>
  <c r="Q630" i="19"/>
  <c r="Q631" i="19"/>
  <c r="Q632" i="19"/>
  <c r="Q633" i="19"/>
  <c r="Q634" i="19"/>
  <c r="Q635" i="19"/>
  <c r="Q636" i="19"/>
  <c r="Q637" i="19"/>
  <c r="Q638" i="19"/>
  <c r="Q639" i="19"/>
  <c r="Q640" i="19"/>
  <c r="Q641" i="19"/>
  <c r="Q642" i="19"/>
  <c r="Q643" i="19"/>
  <c r="Q644" i="19"/>
  <c r="Q645" i="19"/>
  <c r="Q646" i="19"/>
  <c r="Q647" i="19"/>
  <c r="Q648" i="19"/>
  <c r="Q649" i="19"/>
  <c r="Q650" i="19"/>
  <c r="Q651" i="19"/>
  <c r="Q652" i="19"/>
  <c r="Q653" i="19"/>
  <c r="Q654" i="19"/>
  <c r="Q655" i="19"/>
  <c r="Q656" i="19"/>
  <c r="Q657" i="19"/>
  <c r="Q658" i="19"/>
  <c r="Q659" i="19"/>
  <c r="Q660" i="19"/>
  <c r="Q661" i="19"/>
  <c r="Q662" i="19"/>
  <c r="Q663" i="19"/>
  <c r="Q664" i="19"/>
  <c r="Q665" i="19"/>
  <c r="Q666" i="19"/>
  <c r="Q667" i="19"/>
  <c r="Q668" i="19"/>
  <c r="Q669" i="19"/>
  <c r="Q670" i="19"/>
  <c r="Q671" i="19"/>
  <c r="Q672" i="19"/>
  <c r="Q673" i="19"/>
  <c r="Q674" i="19"/>
  <c r="Q675" i="19"/>
  <c r="Q676" i="19"/>
  <c r="Q677" i="19"/>
  <c r="Q678" i="19"/>
  <c r="Q679" i="19"/>
  <c r="Q680" i="19"/>
  <c r="Q681" i="19"/>
  <c r="Q682" i="19"/>
  <c r="Q683" i="19"/>
  <c r="Q684" i="19"/>
  <c r="Q685" i="19"/>
  <c r="Q686" i="19"/>
  <c r="Q687" i="19"/>
  <c r="Q688" i="19"/>
  <c r="Q689" i="19"/>
  <c r="Q690" i="19"/>
  <c r="Q691" i="19"/>
  <c r="Q692" i="19"/>
  <c r="Q693" i="19"/>
  <c r="Q694" i="19"/>
  <c r="Q695" i="19"/>
  <c r="Q696" i="19"/>
  <c r="Q697" i="19"/>
  <c r="Q698" i="19"/>
  <c r="Q699" i="19"/>
  <c r="Q700" i="19"/>
  <c r="Q701" i="19"/>
  <c r="Q702" i="19"/>
  <c r="Q703" i="19"/>
  <c r="Q704" i="19"/>
  <c r="Q705" i="19"/>
  <c r="Q706" i="19"/>
  <c r="Q707" i="19"/>
  <c r="Q708" i="19"/>
  <c r="Q709" i="19"/>
  <c r="Q710" i="19"/>
  <c r="Q711" i="19"/>
  <c r="Q712" i="19"/>
  <c r="Q713" i="19"/>
  <c r="Q714" i="19"/>
  <c r="Q715" i="19"/>
  <c r="Q716" i="19"/>
  <c r="Q717" i="19"/>
  <c r="Q718" i="19"/>
  <c r="Q719" i="19"/>
  <c r="Q721" i="19"/>
  <c r="Q722" i="19"/>
  <c r="Q723" i="19"/>
  <c r="Q724" i="19"/>
  <c r="Q725" i="19"/>
  <c r="Q726" i="19"/>
  <c r="Q727" i="19"/>
  <c r="Q728" i="19"/>
  <c r="Q729" i="19"/>
  <c r="Q730" i="19"/>
  <c r="Q731" i="19"/>
  <c r="Q732" i="19"/>
  <c r="Q733" i="19"/>
  <c r="Q734" i="19"/>
  <c r="Q735" i="19"/>
  <c r="Q736" i="19"/>
  <c r="Q737" i="19"/>
  <c r="Q738" i="19"/>
  <c r="Q739" i="19"/>
  <c r="Q740" i="19"/>
  <c r="Q741" i="19"/>
  <c r="Q742" i="19"/>
  <c r="Q743" i="19"/>
  <c r="Q744" i="19"/>
  <c r="Q745" i="19"/>
  <c r="Q746" i="19"/>
  <c r="Q747" i="19"/>
  <c r="Q748" i="19"/>
  <c r="Q749" i="19"/>
  <c r="Q750" i="19"/>
  <c r="Q751" i="19"/>
  <c r="Q752" i="19"/>
  <c r="Q753" i="19"/>
  <c r="Q754" i="19"/>
  <c r="Q755" i="19"/>
  <c r="Q756" i="19"/>
  <c r="Q757" i="19"/>
  <c r="Q758" i="19"/>
  <c r="Q759" i="19"/>
  <c r="Q760" i="19"/>
  <c r="Q761" i="19"/>
  <c r="Q762" i="19"/>
  <c r="Q763" i="19"/>
  <c r="Q764" i="19"/>
  <c r="Q765" i="19"/>
  <c r="Q766" i="19"/>
  <c r="Q767" i="19"/>
  <c r="Q768" i="19"/>
  <c r="Q769" i="19"/>
  <c r="Q770" i="19"/>
  <c r="Q771" i="19"/>
  <c r="Q772" i="19"/>
  <c r="Q773" i="19"/>
  <c r="Q774" i="19"/>
  <c r="Q775" i="19"/>
  <c r="Q776" i="19"/>
  <c r="Q777" i="19"/>
  <c r="Q778" i="19"/>
  <c r="Q779" i="19"/>
  <c r="Q780" i="19"/>
  <c r="Q781" i="19"/>
  <c r="Q782" i="19"/>
  <c r="Q783" i="19"/>
  <c r="Q784" i="19"/>
  <c r="Q785" i="19"/>
  <c r="Q786" i="19"/>
  <c r="Q787" i="19"/>
  <c r="Q788" i="19"/>
  <c r="Q789" i="19"/>
  <c r="Q790" i="19"/>
  <c r="Q791" i="19"/>
  <c r="Q792" i="19"/>
  <c r="Q793" i="19"/>
  <c r="Q794" i="19"/>
  <c r="Q795" i="19"/>
  <c r="Q796" i="19"/>
  <c r="Q797" i="19"/>
  <c r="Q798" i="19"/>
  <c r="Q799" i="19"/>
  <c r="Q800" i="19"/>
  <c r="Q801" i="19"/>
  <c r="Q802" i="19"/>
  <c r="Q803" i="19"/>
  <c r="Q804" i="19"/>
  <c r="Q805" i="19"/>
  <c r="Q806" i="19"/>
  <c r="Q807" i="19"/>
  <c r="Q808" i="19"/>
  <c r="Q809" i="19"/>
  <c r="Q810" i="19"/>
  <c r="Q811" i="19"/>
  <c r="Q812" i="19"/>
  <c r="Q813" i="19"/>
  <c r="Q814" i="19"/>
  <c r="Q815" i="19"/>
  <c r="Q816" i="19"/>
  <c r="Q817" i="19"/>
  <c r="Q818" i="19"/>
  <c r="Q819" i="19"/>
  <c r="Q820" i="19"/>
  <c r="Q821" i="19"/>
  <c r="Q822" i="19"/>
  <c r="Q823" i="19"/>
  <c r="Q824" i="19"/>
  <c r="Q825" i="19"/>
  <c r="Q826" i="19"/>
  <c r="Q827" i="19"/>
  <c r="Q828" i="19"/>
  <c r="Q829" i="19"/>
  <c r="Q830" i="19"/>
  <c r="Q831" i="19"/>
  <c r="Q832" i="19"/>
  <c r="Q5" i="19"/>
  <c r="Q4" i="19"/>
  <c r="Q3" i="19"/>
  <c r="Q2" i="19"/>
  <c r="P7" i="19"/>
  <c r="P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70" i="19"/>
  <c r="P71" i="19"/>
  <c r="P72"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P99" i="19"/>
  <c r="P100" i="19"/>
  <c r="P101" i="19"/>
  <c r="P102" i="19"/>
  <c r="P103" i="19"/>
  <c r="P104" i="19"/>
  <c r="P105" i="19"/>
  <c r="P106" i="19"/>
  <c r="P107" i="19"/>
  <c r="P108" i="19"/>
  <c r="P109" i="19"/>
  <c r="P110" i="19"/>
  <c r="P111" i="19"/>
  <c r="P112" i="19"/>
  <c r="P113" i="19"/>
  <c r="P114" i="19"/>
  <c r="P115" i="19"/>
  <c r="P116" i="19"/>
  <c r="P117" i="19"/>
  <c r="P118" i="19"/>
  <c r="P119" i="19"/>
  <c r="P120" i="19"/>
  <c r="P121" i="19"/>
  <c r="P122" i="19"/>
  <c r="P123" i="19"/>
  <c r="P124" i="19"/>
  <c r="P125" i="19"/>
  <c r="P126" i="19"/>
  <c r="P127" i="19"/>
  <c r="P128" i="19"/>
  <c r="P129" i="19"/>
  <c r="P130" i="19"/>
  <c r="P131" i="19"/>
  <c r="P132" i="19"/>
  <c r="P133" i="19"/>
  <c r="P134" i="19"/>
  <c r="P135" i="19"/>
  <c r="P136" i="19"/>
  <c r="P137" i="19"/>
  <c r="P138" i="19"/>
  <c r="P139" i="19"/>
  <c r="P140" i="19"/>
  <c r="P141" i="19"/>
  <c r="P142" i="19"/>
  <c r="P143" i="19"/>
  <c r="P144" i="19"/>
  <c r="P145" i="19"/>
  <c r="P146" i="19"/>
  <c r="P147" i="19"/>
  <c r="P148" i="19"/>
  <c r="P149" i="19"/>
  <c r="P150" i="19"/>
  <c r="P151" i="19"/>
  <c r="P152" i="19"/>
  <c r="P153" i="19"/>
  <c r="P154" i="19"/>
  <c r="P155" i="19"/>
  <c r="P156" i="19"/>
  <c r="P157" i="19"/>
  <c r="P158" i="19"/>
  <c r="P159" i="19"/>
  <c r="P160" i="19"/>
  <c r="P161" i="19"/>
  <c r="P162" i="19"/>
  <c r="P163" i="19"/>
  <c r="P164" i="19"/>
  <c r="P165" i="19"/>
  <c r="P166" i="19"/>
  <c r="P167" i="19"/>
  <c r="P168" i="19"/>
  <c r="P169" i="19"/>
  <c r="P170" i="19"/>
  <c r="P171" i="19"/>
  <c r="P172" i="19"/>
  <c r="P173" i="19"/>
  <c r="P174" i="19"/>
  <c r="P175" i="19"/>
  <c r="P176" i="19"/>
  <c r="P177" i="19"/>
  <c r="P178" i="19"/>
  <c r="P179" i="19"/>
  <c r="P180" i="19"/>
  <c r="P181" i="19"/>
  <c r="P182" i="19"/>
  <c r="P183" i="19"/>
  <c r="P184" i="19"/>
  <c r="P185" i="19"/>
  <c r="P186" i="19"/>
  <c r="P187" i="19"/>
  <c r="P188" i="19"/>
  <c r="P189" i="19"/>
  <c r="P190" i="19"/>
  <c r="P191" i="19"/>
  <c r="P192" i="19"/>
  <c r="P193" i="19"/>
  <c r="P194" i="19"/>
  <c r="P195" i="19"/>
  <c r="P196" i="19"/>
  <c r="P197" i="19"/>
  <c r="P198" i="19"/>
  <c r="P199" i="19"/>
  <c r="P200" i="19"/>
  <c r="P201" i="19"/>
  <c r="P202" i="19"/>
  <c r="P203" i="19"/>
  <c r="P204" i="19"/>
  <c r="P205" i="19"/>
  <c r="P206" i="19"/>
  <c r="P207" i="19"/>
  <c r="P208" i="19"/>
  <c r="P209" i="19"/>
  <c r="P210" i="19"/>
  <c r="P211" i="19"/>
  <c r="P212" i="19"/>
  <c r="P213" i="19"/>
  <c r="P214" i="19"/>
  <c r="P215" i="19"/>
  <c r="P216" i="19"/>
  <c r="P217" i="19"/>
  <c r="P218" i="19"/>
  <c r="P219" i="19"/>
  <c r="P220" i="19"/>
  <c r="P221" i="19"/>
  <c r="P222" i="19"/>
  <c r="P223" i="19"/>
  <c r="P224" i="19"/>
  <c r="P225" i="19"/>
  <c r="P226" i="19"/>
  <c r="P227" i="19"/>
  <c r="P228" i="19"/>
  <c r="P229" i="19"/>
  <c r="P230" i="19"/>
  <c r="P231" i="19"/>
  <c r="P232" i="19"/>
  <c r="P233" i="19"/>
  <c r="P234" i="19"/>
  <c r="P235" i="19"/>
  <c r="P236" i="19"/>
  <c r="P237" i="19"/>
  <c r="P238" i="19"/>
  <c r="P239" i="19"/>
  <c r="P240" i="19"/>
  <c r="P241" i="19"/>
  <c r="P242" i="19"/>
  <c r="P243" i="19"/>
  <c r="P244" i="19"/>
  <c r="P245" i="19"/>
  <c r="P246" i="19"/>
  <c r="P247" i="19"/>
  <c r="P248" i="19"/>
  <c r="P249" i="19"/>
  <c r="P250" i="19"/>
  <c r="P251" i="19"/>
  <c r="P252" i="19"/>
  <c r="P253" i="19"/>
  <c r="P254" i="19"/>
  <c r="P255" i="19"/>
  <c r="P256" i="19"/>
  <c r="P257" i="19"/>
  <c r="P258" i="19"/>
  <c r="P259" i="19"/>
  <c r="P260" i="19"/>
  <c r="P261" i="19"/>
  <c r="P262" i="19"/>
  <c r="P263" i="19"/>
  <c r="P264" i="19"/>
  <c r="P265" i="19"/>
  <c r="P266" i="19"/>
  <c r="P267" i="19"/>
  <c r="P268" i="19"/>
  <c r="P269" i="19"/>
  <c r="P270" i="19"/>
  <c r="P271" i="19"/>
  <c r="P272" i="19"/>
  <c r="P273" i="19"/>
  <c r="P274" i="19"/>
  <c r="P275" i="19"/>
  <c r="P276" i="19"/>
  <c r="P277" i="19"/>
  <c r="P278" i="19"/>
  <c r="P279" i="19"/>
  <c r="P280" i="19"/>
  <c r="P281" i="19"/>
  <c r="P282" i="19"/>
  <c r="P283" i="19"/>
  <c r="P284" i="19"/>
  <c r="P285" i="19"/>
  <c r="P286" i="19"/>
  <c r="P287" i="19"/>
  <c r="P288" i="19"/>
  <c r="P289" i="19"/>
  <c r="P290" i="19"/>
  <c r="P291" i="19"/>
  <c r="P292" i="19"/>
  <c r="P293" i="19"/>
  <c r="P294" i="19"/>
  <c r="P295" i="19"/>
  <c r="P296" i="19"/>
  <c r="P297" i="19"/>
  <c r="P298" i="19"/>
  <c r="P299" i="19"/>
  <c r="P300" i="19"/>
  <c r="P301" i="19"/>
  <c r="P302" i="19"/>
  <c r="P303" i="19"/>
  <c r="P304" i="19"/>
  <c r="P305" i="19"/>
  <c r="P306" i="19"/>
  <c r="P307" i="19"/>
  <c r="P308" i="19"/>
  <c r="P309" i="19"/>
  <c r="P310" i="19"/>
  <c r="P311" i="19"/>
  <c r="P312" i="19"/>
  <c r="P313" i="19"/>
  <c r="P314" i="19"/>
  <c r="P315" i="19"/>
  <c r="P316" i="19"/>
  <c r="P317" i="19"/>
  <c r="P318" i="19"/>
  <c r="P319" i="19"/>
  <c r="P320" i="19"/>
  <c r="P321" i="19"/>
  <c r="P322" i="19"/>
  <c r="P323" i="19"/>
  <c r="P324" i="19"/>
  <c r="P325" i="19"/>
  <c r="P326" i="19"/>
  <c r="P327" i="19"/>
  <c r="P328" i="19"/>
  <c r="P329" i="19"/>
  <c r="P330" i="19"/>
  <c r="P331" i="19"/>
  <c r="P332" i="19"/>
  <c r="P333" i="19"/>
  <c r="P334" i="19"/>
  <c r="P335" i="19"/>
  <c r="P336" i="19"/>
  <c r="P337" i="19"/>
  <c r="P338" i="19"/>
  <c r="P339" i="19"/>
  <c r="P340" i="19"/>
  <c r="P341" i="19"/>
  <c r="P342" i="19"/>
  <c r="P343" i="19"/>
  <c r="P344" i="19"/>
  <c r="P345" i="19"/>
  <c r="P346" i="19"/>
  <c r="P347" i="19"/>
  <c r="P348" i="19"/>
  <c r="P349" i="19"/>
  <c r="P350" i="19"/>
  <c r="P351" i="19"/>
  <c r="P352" i="19"/>
  <c r="P353" i="19"/>
  <c r="P354" i="19"/>
  <c r="P355" i="19"/>
  <c r="P356" i="19"/>
  <c r="P357" i="19"/>
  <c r="P358" i="19"/>
  <c r="P359" i="19"/>
  <c r="P360" i="19"/>
  <c r="P361" i="19"/>
  <c r="P362" i="19"/>
  <c r="P363" i="19"/>
  <c r="P364" i="19"/>
  <c r="P365" i="19"/>
  <c r="P366" i="19"/>
  <c r="P367" i="19"/>
  <c r="P368" i="19"/>
  <c r="P369" i="19"/>
  <c r="P370" i="19"/>
  <c r="P371" i="19"/>
  <c r="P372" i="19"/>
  <c r="P373" i="19"/>
  <c r="P374" i="19"/>
  <c r="P375" i="19"/>
  <c r="P376" i="19"/>
  <c r="P377" i="19"/>
  <c r="P378" i="19"/>
  <c r="P379" i="19"/>
  <c r="P380" i="19"/>
  <c r="P381" i="19"/>
  <c r="P382" i="19"/>
  <c r="P383" i="19"/>
  <c r="P384" i="19"/>
  <c r="P385" i="19"/>
  <c r="P386" i="19"/>
  <c r="P387" i="19"/>
  <c r="P388" i="19"/>
  <c r="P389" i="19"/>
  <c r="P390" i="19"/>
  <c r="P391" i="19"/>
  <c r="P392" i="19"/>
  <c r="P393" i="19"/>
  <c r="P394" i="19"/>
  <c r="P395" i="19"/>
  <c r="P396" i="19"/>
  <c r="P397" i="19"/>
  <c r="P398" i="19"/>
  <c r="P399" i="19"/>
  <c r="P400" i="19"/>
  <c r="P401" i="19"/>
  <c r="P402" i="19"/>
  <c r="P403" i="19"/>
  <c r="P404" i="19"/>
  <c r="P405" i="19"/>
  <c r="P406" i="19"/>
  <c r="P407" i="19"/>
  <c r="P408" i="19"/>
  <c r="P409" i="19"/>
  <c r="P410" i="19"/>
  <c r="P411" i="19"/>
  <c r="P412" i="19"/>
  <c r="P413" i="19"/>
  <c r="P414" i="19"/>
  <c r="P415" i="19"/>
  <c r="P416" i="19"/>
  <c r="P417" i="19"/>
  <c r="P418" i="19"/>
  <c r="P419" i="19"/>
  <c r="P420" i="19"/>
  <c r="P421" i="19"/>
  <c r="P422" i="19"/>
  <c r="P423" i="19"/>
  <c r="P424" i="19"/>
  <c r="P425" i="19"/>
  <c r="P426" i="19"/>
  <c r="P427" i="19"/>
  <c r="P428" i="19"/>
  <c r="P429" i="19"/>
  <c r="P430" i="19"/>
  <c r="P431" i="19"/>
  <c r="P432" i="19"/>
  <c r="P433" i="19"/>
  <c r="P434" i="19"/>
  <c r="P435" i="19"/>
  <c r="P436" i="19"/>
  <c r="P437" i="19"/>
  <c r="P438" i="19"/>
  <c r="P439" i="19"/>
  <c r="P440" i="19"/>
  <c r="P441" i="19"/>
  <c r="P442" i="19"/>
  <c r="P443" i="19"/>
  <c r="P444" i="19"/>
  <c r="P445" i="19"/>
  <c r="P446" i="19"/>
  <c r="P447" i="19"/>
  <c r="P448" i="19"/>
  <c r="P449" i="19"/>
  <c r="P450" i="19"/>
  <c r="P451" i="19"/>
  <c r="P452" i="19"/>
  <c r="P453" i="19"/>
  <c r="P454" i="19"/>
  <c r="P455" i="19"/>
  <c r="P456" i="19"/>
  <c r="P457" i="19"/>
  <c r="P458" i="19"/>
  <c r="P459" i="19"/>
  <c r="P460" i="19"/>
  <c r="P461" i="19"/>
  <c r="P462" i="19"/>
  <c r="P463" i="19"/>
  <c r="P464" i="19"/>
  <c r="P465" i="19"/>
  <c r="P466" i="19"/>
  <c r="P467" i="19"/>
  <c r="P468" i="19"/>
  <c r="P469" i="19"/>
  <c r="P470" i="19"/>
  <c r="P471" i="19"/>
  <c r="P472" i="19"/>
  <c r="P473" i="19"/>
  <c r="P474" i="19"/>
  <c r="P475" i="19"/>
  <c r="P476" i="19"/>
  <c r="P477" i="19"/>
  <c r="P478" i="19"/>
  <c r="P479" i="19"/>
  <c r="P480" i="19"/>
  <c r="P481" i="19"/>
  <c r="P482" i="19"/>
  <c r="P483" i="19"/>
  <c r="P484" i="19"/>
  <c r="P485" i="19"/>
  <c r="P486" i="19"/>
  <c r="P487" i="19"/>
  <c r="P488" i="19"/>
  <c r="P489" i="19"/>
  <c r="P490" i="19"/>
  <c r="P491" i="19"/>
  <c r="P492" i="19"/>
  <c r="P493" i="19"/>
  <c r="P494" i="19"/>
  <c r="P495" i="19"/>
  <c r="P496" i="19"/>
  <c r="P497" i="19"/>
  <c r="P498" i="19"/>
  <c r="P499" i="19"/>
  <c r="P500" i="19"/>
  <c r="P501" i="19"/>
  <c r="P502" i="19"/>
  <c r="P503" i="19"/>
  <c r="P504" i="19"/>
  <c r="P505" i="19"/>
  <c r="P506" i="19"/>
  <c r="P507" i="19"/>
  <c r="P508" i="19"/>
  <c r="P509" i="19"/>
  <c r="P510" i="19"/>
  <c r="P511" i="19"/>
  <c r="P512" i="19"/>
  <c r="P513" i="19"/>
  <c r="P514" i="19"/>
  <c r="P515" i="19"/>
  <c r="P516" i="19"/>
  <c r="P517" i="19"/>
  <c r="P518" i="19"/>
  <c r="P519" i="19"/>
  <c r="P520" i="19"/>
  <c r="P521" i="19"/>
  <c r="P522" i="19"/>
  <c r="P523" i="19"/>
  <c r="P524" i="19"/>
  <c r="P525" i="19"/>
  <c r="P526" i="19"/>
  <c r="P527" i="19"/>
  <c r="P528" i="19"/>
  <c r="P529" i="19"/>
  <c r="P530" i="19"/>
  <c r="P531" i="19"/>
  <c r="P532" i="19"/>
  <c r="P533" i="19"/>
  <c r="P534" i="19"/>
  <c r="P535" i="19"/>
  <c r="P536" i="19"/>
  <c r="P537" i="19"/>
  <c r="P538" i="19"/>
  <c r="P539" i="19"/>
  <c r="P540" i="19"/>
  <c r="P541" i="19"/>
  <c r="P542" i="19"/>
  <c r="P543" i="19"/>
  <c r="P544" i="19"/>
  <c r="P545" i="19"/>
  <c r="P546" i="19"/>
  <c r="P547" i="19"/>
  <c r="P548" i="19"/>
  <c r="P549" i="19"/>
  <c r="P550" i="19"/>
  <c r="P551" i="19"/>
  <c r="P552" i="19"/>
  <c r="P553" i="19"/>
  <c r="P554" i="19"/>
  <c r="P555" i="19"/>
  <c r="P556" i="19"/>
  <c r="P557" i="19"/>
  <c r="P558" i="19"/>
  <c r="P559" i="19"/>
  <c r="P560" i="19"/>
  <c r="P561" i="19"/>
  <c r="P562" i="19"/>
  <c r="P563" i="19"/>
  <c r="P564" i="19"/>
  <c r="P565" i="19"/>
  <c r="P566" i="19"/>
  <c r="P567" i="19"/>
  <c r="P568" i="19"/>
  <c r="P569" i="19"/>
  <c r="P570" i="19"/>
  <c r="P571" i="19"/>
  <c r="P572" i="19"/>
  <c r="P573" i="19"/>
  <c r="P574" i="19"/>
  <c r="P575" i="19"/>
  <c r="P576" i="19"/>
  <c r="P577" i="19"/>
  <c r="P578" i="19"/>
  <c r="P579" i="19"/>
  <c r="P580" i="19"/>
  <c r="P581" i="19"/>
  <c r="P582" i="19"/>
  <c r="P583" i="19"/>
  <c r="P584" i="19"/>
  <c r="P585" i="19"/>
  <c r="P586" i="19"/>
  <c r="P587" i="19"/>
  <c r="P588" i="19"/>
  <c r="P589" i="19"/>
  <c r="P590" i="19"/>
  <c r="P591" i="19"/>
  <c r="P592" i="19"/>
  <c r="P593" i="19"/>
  <c r="P594" i="19"/>
  <c r="P595" i="19"/>
  <c r="P596" i="19"/>
  <c r="P597" i="19"/>
  <c r="P598" i="19"/>
  <c r="P599" i="19"/>
  <c r="P600" i="19"/>
  <c r="P601" i="19"/>
  <c r="P602" i="19"/>
  <c r="P603" i="19"/>
  <c r="P604" i="19"/>
  <c r="P605" i="19"/>
  <c r="P606" i="19"/>
  <c r="P607" i="19"/>
  <c r="P608" i="19"/>
  <c r="P609" i="19"/>
  <c r="P610" i="19"/>
  <c r="P611" i="19"/>
  <c r="P612" i="19"/>
  <c r="P613" i="19"/>
  <c r="P614" i="19"/>
  <c r="P615" i="19"/>
  <c r="P616" i="19"/>
  <c r="P617" i="19"/>
  <c r="P618" i="19"/>
  <c r="P619" i="19"/>
  <c r="P620" i="19"/>
  <c r="P621" i="19"/>
  <c r="P622" i="19"/>
  <c r="P623" i="19"/>
  <c r="P624" i="19"/>
  <c r="P625" i="19"/>
  <c r="P626" i="19"/>
  <c r="P627" i="19"/>
  <c r="P628" i="19"/>
  <c r="P629" i="19"/>
  <c r="P630" i="19"/>
  <c r="P631" i="19"/>
  <c r="P632" i="19"/>
  <c r="P633" i="19"/>
  <c r="P634" i="19"/>
  <c r="P635" i="19"/>
  <c r="P636" i="19"/>
  <c r="P637" i="19"/>
  <c r="P638" i="19"/>
  <c r="P639" i="19"/>
  <c r="P640" i="19"/>
  <c r="P641" i="19"/>
  <c r="P642" i="19"/>
  <c r="P643" i="19"/>
  <c r="P644" i="19"/>
  <c r="P645" i="19"/>
  <c r="P646" i="19"/>
  <c r="P647" i="19"/>
  <c r="P648" i="19"/>
  <c r="P649" i="19"/>
  <c r="P650" i="19"/>
  <c r="P651" i="19"/>
  <c r="P652" i="19"/>
  <c r="P653" i="19"/>
  <c r="P654" i="19"/>
  <c r="P655" i="19"/>
  <c r="P656" i="19"/>
  <c r="P657" i="19"/>
  <c r="P658" i="19"/>
  <c r="P659" i="19"/>
  <c r="P660" i="19"/>
  <c r="P661" i="19"/>
  <c r="P662" i="19"/>
  <c r="P663" i="19"/>
  <c r="P664" i="19"/>
  <c r="P665" i="19"/>
  <c r="P666" i="19"/>
  <c r="P667" i="19"/>
  <c r="P668" i="19"/>
  <c r="P669" i="19"/>
  <c r="P670" i="19"/>
  <c r="P671" i="19"/>
  <c r="P672" i="19"/>
  <c r="P673" i="19"/>
  <c r="P674" i="19"/>
  <c r="P675" i="19"/>
  <c r="P676" i="19"/>
  <c r="P677" i="19"/>
  <c r="P678" i="19"/>
  <c r="P679" i="19"/>
  <c r="P680" i="19"/>
  <c r="P681" i="19"/>
  <c r="P682" i="19"/>
  <c r="P683" i="19"/>
  <c r="P684" i="19"/>
  <c r="P685" i="19"/>
  <c r="P686" i="19"/>
  <c r="P687" i="19"/>
  <c r="P688" i="19"/>
  <c r="P689" i="19"/>
  <c r="P690" i="19"/>
  <c r="P691" i="19"/>
  <c r="P692" i="19"/>
  <c r="P693" i="19"/>
  <c r="P694" i="19"/>
  <c r="P695" i="19"/>
  <c r="P696" i="19"/>
  <c r="P697" i="19"/>
  <c r="P698" i="19"/>
  <c r="P699" i="19"/>
  <c r="P700" i="19"/>
  <c r="P701" i="19"/>
  <c r="P702" i="19"/>
  <c r="P703" i="19"/>
  <c r="P704" i="19"/>
  <c r="P705" i="19"/>
  <c r="P706" i="19"/>
  <c r="P707" i="19"/>
  <c r="P708" i="19"/>
  <c r="P709" i="19"/>
  <c r="P710" i="19"/>
  <c r="P711" i="19"/>
  <c r="P712" i="19"/>
  <c r="P713" i="19"/>
  <c r="P714" i="19"/>
  <c r="P715" i="19"/>
  <c r="P716" i="19"/>
  <c r="P717" i="19"/>
  <c r="P718" i="19"/>
  <c r="P719" i="19"/>
  <c r="P720" i="19"/>
  <c r="P721" i="19"/>
  <c r="P722" i="19"/>
  <c r="P723" i="19"/>
  <c r="P724" i="19"/>
  <c r="P725" i="19"/>
  <c r="P726" i="19"/>
  <c r="P727" i="19"/>
  <c r="P728" i="19"/>
  <c r="P729" i="19"/>
  <c r="P730" i="19"/>
  <c r="P731" i="19"/>
  <c r="P732" i="19"/>
  <c r="P733" i="19"/>
  <c r="P734" i="19"/>
  <c r="P735" i="19"/>
  <c r="P736" i="19"/>
  <c r="P737" i="19"/>
  <c r="P738" i="19"/>
  <c r="P739" i="19"/>
  <c r="P740" i="19"/>
  <c r="P741" i="19"/>
  <c r="P742" i="19"/>
  <c r="P743" i="19"/>
  <c r="P744" i="19"/>
  <c r="P745" i="19"/>
  <c r="P746" i="19"/>
  <c r="P747" i="19"/>
  <c r="P748" i="19"/>
  <c r="P749" i="19"/>
  <c r="P750" i="19"/>
  <c r="P751" i="19"/>
  <c r="P752" i="19"/>
  <c r="P753" i="19"/>
  <c r="P754" i="19"/>
  <c r="P755" i="19"/>
  <c r="P756" i="19"/>
  <c r="P757" i="19"/>
  <c r="P758" i="19"/>
  <c r="P759" i="19"/>
  <c r="P760" i="19"/>
  <c r="P761" i="19"/>
  <c r="P762" i="19"/>
  <c r="P763" i="19"/>
  <c r="P764" i="19"/>
  <c r="P765" i="19"/>
  <c r="P766" i="19"/>
  <c r="P767" i="19"/>
  <c r="P768" i="19"/>
  <c r="P769" i="19"/>
  <c r="P770" i="19"/>
  <c r="P771" i="19"/>
  <c r="P772" i="19"/>
  <c r="P773" i="19"/>
  <c r="P774" i="19"/>
  <c r="P775" i="19"/>
  <c r="P776" i="19"/>
  <c r="P777" i="19"/>
  <c r="P778" i="19"/>
  <c r="P779" i="19"/>
  <c r="P780" i="19"/>
  <c r="P781" i="19"/>
  <c r="P782" i="19"/>
  <c r="P783" i="19"/>
  <c r="P784" i="19"/>
  <c r="P785" i="19"/>
  <c r="P786" i="19"/>
  <c r="P787" i="19"/>
  <c r="P788" i="19"/>
  <c r="P789" i="19"/>
  <c r="P790" i="19"/>
  <c r="P791" i="19"/>
  <c r="P792" i="19"/>
  <c r="P793" i="19"/>
  <c r="P794" i="19"/>
  <c r="P795" i="19"/>
  <c r="P796" i="19"/>
  <c r="P797" i="19"/>
  <c r="P798" i="19"/>
  <c r="P799" i="19"/>
  <c r="P800" i="19"/>
  <c r="P801" i="19"/>
  <c r="P802" i="19"/>
  <c r="P803" i="19"/>
  <c r="P804" i="19"/>
  <c r="P805" i="19"/>
  <c r="P806" i="19"/>
  <c r="P807" i="19"/>
  <c r="P808" i="19"/>
  <c r="P809" i="19"/>
  <c r="P810" i="19"/>
  <c r="P811" i="19"/>
  <c r="P812" i="19"/>
  <c r="P813" i="19"/>
  <c r="P814" i="19"/>
  <c r="P815" i="19"/>
  <c r="P816" i="19"/>
  <c r="P817" i="19"/>
  <c r="P818" i="19"/>
  <c r="P819" i="19"/>
  <c r="P820" i="19"/>
  <c r="P821" i="19"/>
  <c r="P822" i="19"/>
  <c r="P823" i="19"/>
  <c r="P824" i="19"/>
  <c r="P825" i="19"/>
  <c r="P826" i="19"/>
  <c r="P827" i="19"/>
  <c r="P828" i="19"/>
  <c r="P829" i="19"/>
  <c r="P830" i="19"/>
  <c r="P831" i="19"/>
  <c r="P832" i="19"/>
  <c r="P833" i="19"/>
  <c r="P834" i="19"/>
  <c r="P835" i="19"/>
  <c r="P836" i="19"/>
  <c r="P837" i="19"/>
  <c r="P838" i="19"/>
  <c r="P839" i="19"/>
  <c r="P840" i="19"/>
  <c r="P841" i="19"/>
  <c r="P842" i="19"/>
  <c r="P843" i="19"/>
  <c r="P844" i="19"/>
  <c r="P845" i="19"/>
  <c r="P846" i="19"/>
  <c r="P847" i="19"/>
  <c r="P848" i="19"/>
  <c r="P849" i="19"/>
  <c r="P850" i="19"/>
  <c r="P851" i="19"/>
  <c r="P852" i="19"/>
  <c r="P853" i="19"/>
  <c r="P854" i="19"/>
  <c r="P855" i="19"/>
  <c r="P856" i="19"/>
  <c r="P857" i="19"/>
  <c r="P858" i="19"/>
  <c r="P859" i="19"/>
  <c r="P860" i="19"/>
  <c r="P861" i="19"/>
  <c r="P862" i="19"/>
  <c r="P863" i="19"/>
  <c r="P864" i="19"/>
  <c r="P865" i="19"/>
  <c r="P866" i="19"/>
  <c r="P867" i="19"/>
  <c r="P868" i="19"/>
  <c r="P869" i="19"/>
  <c r="P870" i="19"/>
  <c r="P871" i="19"/>
  <c r="P872" i="19"/>
  <c r="P873" i="19"/>
  <c r="P874" i="19"/>
  <c r="P875" i="19"/>
  <c r="P876" i="19"/>
  <c r="P877" i="19"/>
  <c r="P878" i="19"/>
  <c r="P879" i="19"/>
  <c r="P880" i="19"/>
  <c r="P881" i="19"/>
  <c r="P882" i="19"/>
  <c r="P883" i="19"/>
  <c r="P884" i="19"/>
  <c r="P885" i="19"/>
  <c r="P886" i="19"/>
  <c r="P887" i="19"/>
  <c r="P888" i="19"/>
  <c r="P889" i="19"/>
  <c r="P890" i="19"/>
  <c r="P891" i="19"/>
  <c r="P892" i="19"/>
  <c r="P893" i="19"/>
  <c r="P894" i="19"/>
  <c r="P895" i="19"/>
  <c r="P896" i="19"/>
  <c r="P897" i="19"/>
  <c r="P898" i="19"/>
  <c r="P899" i="19"/>
  <c r="P900" i="19"/>
  <c r="P901" i="19"/>
  <c r="P902" i="19"/>
  <c r="P903" i="19"/>
  <c r="P904" i="19"/>
  <c r="P905" i="19"/>
  <c r="P906" i="19"/>
  <c r="P907" i="19"/>
  <c r="P908" i="19"/>
  <c r="P909" i="19"/>
  <c r="P910" i="19"/>
  <c r="P911" i="19"/>
  <c r="P912" i="19"/>
  <c r="P913" i="19"/>
  <c r="P914" i="19"/>
  <c r="P915" i="19"/>
  <c r="P916" i="19"/>
  <c r="P917" i="19"/>
  <c r="P918" i="19"/>
  <c r="P919" i="19"/>
  <c r="P920" i="19"/>
  <c r="P921" i="19"/>
  <c r="P922" i="19"/>
  <c r="P923" i="19"/>
  <c r="P924" i="19"/>
  <c r="P925" i="19"/>
  <c r="P926" i="19"/>
  <c r="P927" i="19"/>
  <c r="P928" i="19"/>
  <c r="P929" i="19"/>
  <c r="P930" i="19"/>
  <c r="P931" i="19"/>
  <c r="P932" i="19"/>
  <c r="P933" i="19"/>
  <c r="P934" i="19"/>
  <c r="P935" i="19"/>
  <c r="P936" i="19"/>
  <c r="P937" i="19"/>
  <c r="P938" i="19"/>
  <c r="P939" i="19"/>
  <c r="P940" i="19"/>
  <c r="P941" i="19"/>
  <c r="P942" i="19"/>
  <c r="P943" i="19"/>
  <c r="P944" i="19"/>
  <c r="P945" i="19"/>
  <c r="P946" i="19"/>
  <c r="P947" i="19"/>
  <c r="P948" i="19"/>
  <c r="P949" i="19"/>
  <c r="P950" i="19"/>
  <c r="P951" i="19"/>
  <c r="P952" i="19"/>
  <c r="P953" i="19"/>
  <c r="P954" i="19"/>
  <c r="P955" i="19"/>
  <c r="P956" i="19"/>
  <c r="P957" i="19"/>
  <c r="P958" i="19"/>
  <c r="P959" i="19"/>
  <c r="P960" i="19"/>
  <c r="P961" i="19"/>
  <c r="P962" i="19"/>
  <c r="P963" i="19"/>
  <c r="P964" i="19"/>
  <c r="P965" i="19"/>
  <c r="P966" i="19"/>
  <c r="P967" i="19"/>
  <c r="P968" i="19"/>
  <c r="P969" i="19"/>
  <c r="P970" i="19"/>
  <c r="P971" i="19"/>
  <c r="P972" i="19"/>
  <c r="P973" i="19"/>
  <c r="P974" i="19"/>
  <c r="P975" i="19"/>
  <c r="P976" i="19"/>
  <c r="P977" i="19"/>
  <c r="P978" i="19"/>
  <c r="P979" i="19"/>
  <c r="P980" i="19"/>
  <c r="P981" i="19"/>
  <c r="P982" i="19"/>
  <c r="P983" i="19"/>
  <c r="P984" i="19"/>
  <c r="P985" i="19"/>
  <c r="P986" i="19"/>
  <c r="P987" i="19"/>
  <c r="P988" i="19"/>
  <c r="P989" i="19"/>
  <c r="P990" i="19"/>
  <c r="P991" i="19"/>
  <c r="P992" i="19"/>
  <c r="P993" i="19"/>
  <c r="P994" i="19"/>
  <c r="P995" i="19"/>
  <c r="P996" i="19"/>
  <c r="P997" i="19"/>
  <c r="P998" i="19"/>
  <c r="P999" i="19"/>
  <c r="P1000" i="19"/>
  <c r="P1001" i="19"/>
  <c r="P1002" i="19"/>
  <c r="P1003" i="19"/>
  <c r="P1004" i="19"/>
  <c r="P1005" i="19"/>
  <c r="P1006" i="19"/>
  <c r="P1007" i="19"/>
  <c r="P1008" i="19"/>
  <c r="P1009" i="19"/>
  <c r="P1010" i="19"/>
  <c r="P1011" i="19"/>
  <c r="P1012" i="19"/>
  <c r="P1013" i="19"/>
  <c r="P1014" i="19"/>
  <c r="P1015" i="19"/>
  <c r="P1016" i="19"/>
  <c r="P1017" i="19"/>
  <c r="P1018" i="19"/>
  <c r="P1019" i="19"/>
  <c r="P1020" i="19"/>
  <c r="P1021" i="19"/>
  <c r="P1022" i="19"/>
  <c r="P1023" i="19"/>
  <c r="P1024" i="19"/>
  <c r="P1025" i="19"/>
  <c r="P1026" i="19"/>
  <c r="P1027" i="19"/>
  <c r="P1028" i="19"/>
  <c r="P1029" i="19"/>
  <c r="P1030" i="19"/>
  <c r="P1031" i="19"/>
  <c r="P1032" i="19"/>
  <c r="P1033" i="19"/>
  <c r="P1034" i="19"/>
  <c r="P1035" i="19"/>
  <c r="P1036" i="19"/>
  <c r="P1037" i="19"/>
  <c r="P1038" i="19"/>
  <c r="P1039" i="19"/>
  <c r="P1040" i="19"/>
  <c r="P1041" i="19"/>
  <c r="P1042" i="19"/>
  <c r="P1043" i="19"/>
  <c r="P1044" i="19"/>
  <c r="P1045" i="19"/>
  <c r="P1046" i="19"/>
  <c r="P1047" i="19"/>
  <c r="P1048" i="19"/>
  <c r="P1049" i="19"/>
  <c r="P1050" i="19"/>
  <c r="P1051" i="19"/>
  <c r="P1052" i="19"/>
  <c r="P1053" i="19"/>
  <c r="P1054" i="19"/>
  <c r="P1055" i="19"/>
  <c r="P1056" i="19"/>
  <c r="P1057" i="19"/>
  <c r="P1058" i="19"/>
  <c r="P1059" i="19"/>
  <c r="P1060" i="19"/>
  <c r="P1061" i="19"/>
  <c r="P1062" i="19"/>
  <c r="P1063" i="19"/>
  <c r="P1064" i="19"/>
  <c r="P1065" i="19"/>
  <c r="P1066" i="19"/>
  <c r="P1067" i="19"/>
  <c r="P1068" i="19"/>
  <c r="P1069" i="19"/>
  <c r="P1070" i="19"/>
  <c r="P1071" i="19"/>
  <c r="P1072" i="19"/>
  <c r="P1073" i="19"/>
  <c r="P1074" i="19"/>
  <c r="P1075" i="19"/>
  <c r="P1076" i="19"/>
  <c r="P1077" i="19"/>
  <c r="P1078" i="19"/>
  <c r="P1079" i="19"/>
  <c r="P1080" i="19"/>
  <c r="P1081" i="19"/>
  <c r="P1082" i="19"/>
  <c r="P1083" i="19"/>
  <c r="P1084" i="19"/>
  <c r="P1085" i="19"/>
  <c r="P1086" i="19"/>
  <c r="P1087" i="19"/>
  <c r="P1088" i="19"/>
  <c r="P1089" i="19"/>
  <c r="P1090" i="19"/>
  <c r="P1091" i="19"/>
  <c r="P1092" i="19"/>
  <c r="P1093" i="19"/>
  <c r="P1094" i="19"/>
  <c r="P1095" i="19"/>
  <c r="P1096" i="19"/>
  <c r="P1097" i="19"/>
  <c r="P1098" i="19"/>
  <c r="P1099" i="19"/>
  <c r="P1100" i="19"/>
  <c r="P1101" i="19"/>
  <c r="P1102" i="19"/>
  <c r="P1103" i="19"/>
  <c r="P1104" i="19"/>
  <c r="P1105" i="19"/>
  <c r="P1106" i="19"/>
  <c r="P1107" i="19"/>
  <c r="P1108" i="19"/>
  <c r="P1109" i="19"/>
  <c r="P1110" i="19"/>
  <c r="P1111" i="19"/>
  <c r="P1112" i="19"/>
  <c r="P1113" i="19"/>
  <c r="P1114" i="19"/>
  <c r="P1115" i="19"/>
  <c r="P1116" i="19"/>
  <c r="P1117" i="19"/>
  <c r="P1118" i="19"/>
  <c r="P1119" i="19"/>
  <c r="P1120" i="19"/>
  <c r="P1121" i="19"/>
  <c r="P1122" i="19"/>
  <c r="P1123" i="19"/>
  <c r="P4" i="19"/>
  <c r="P5" i="19"/>
  <c r="P6" i="19"/>
  <c r="P3" i="19"/>
  <c r="P2" i="19"/>
  <c r="O834" i="19"/>
  <c r="O835" i="19"/>
  <c r="O836" i="19"/>
  <c r="O837" i="19"/>
  <c r="O838" i="19"/>
  <c r="O839" i="19"/>
  <c r="O840" i="19"/>
  <c r="O841" i="19"/>
  <c r="O842" i="19"/>
  <c r="O843" i="19"/>
  <c r="O844" i="19"/>
  <c r="O845" i="19"/>
  <c r="O846" i="19"/>
  <c r="O847" i="19"/>
  <c r="O848" i="19"/>
  <c r="O849" i="19"/>
  <c r="O850" i="19"/>
  <c r="O851" i="19"/>
  <c r="O852" i="19"/>
  <c r="O853" i="19"/>
  <c r="O854" i="19"/>
  <c r="O855" i="19"/>
  <c r="O856" i="19"/>
  <c r="O857" i="19"/>
  <c r="O858" i="19"/>
  <c r="O859" i="19"/>
  <c r="O860" i="19"/>
  <c r="O861" i="19"/>
  <c r="O862" i="19"/>
  <c r="O863" i="19"/>
  <c r="O864" i="19"/>
  <c r="O865" i="19"/>
  <c r="O866" i="19"/>
  <c r="O867" i="19"/>
  <c r="O868" i="19"/>
  <c r="O869" i="19"/>
  <c r="O870" i="19"/>
  <c r="O871" i="19"/>
  <c r="O872" i="19"/>
  <c r="O873" i="19"/>
  <c r="O874" i="19"/>
  <c r="O875" i="19"/>
  <c r="O876" i="19"/>
  <c r="O877" i="19"/>
  <c r="O878" i="19"/>
  <c r="O879" i="19"/>
  <c r="O880" i="19"/>
  <c r="O881" i="19"/>
  <c r="O882" i="19"/>
  <c r="O883" i="19"/>
  <c r="O884" i="19"/>
  <c r="O885" i="19"/>
  <c r="O886" i="19"/>
  <c r="O887" i="19"/>
  <c r="O888" i="19"/>
  <c r="O889" i="19"/>
  <c r="O890" i="19"/>
  <c r="O891" i="19"/>
  <c r="O892" i="19"/>
  <c r="O893" i="19"/>
  <c r="O894" i="19"/>
  <c r="O895" i="19"/>
  <c r="O896" i="19"/>
  <c r="O897" i="19"/>
  <c r="O898" i="19"/>
  <c r="O899" i="19"/>
  <c r="O900" i="19"/>
  <c r="O901" i="19"/>
  <c r="O902" i="19"/>
  <c r="O903" i="19"/>
  <c r="O904" i="19"/>
  <c r="O905" i="19"/>
  <c r="O906" i="19"/>
  <c r="O907" i="19"/>
  <c r="O908" i="19"/>
  <c r="O909" i="19"/>
  <c r="O910" i="19"/>
  <c r="O911" i="19"/>
  <c r="O912" i="19"/>
  <c r="O913" i="19"/>
  <c r="O914" i="19"/>
  <c r="O915" i="19"/>
  <c r="O916" i="19"/>
  <c r="O917" i="19"/>
  <c r="O918" i="19"/>
  <c r="O919" i="19"/>
  <c r="O920" i="19"/>
  <c r="O921" i="19"/>
  <c r="O922" i="19"/>
  <c r="O923" i="19"/>
  <c r="O924" i="19"/>
  <c r="O925" i="19"/>
  <c r="O926" i="19"/>
  <c r="O927" i="19"/>
  <c r="O928" i="19"/>
  <c r="O929" i="19"/>
  <c r="O930" i="19"/>
  <c r="O931" i="19"/>
  <c r="O932" i="19"/>
  <c r="O933" i="19"/>
  <c r="O934" i="19"/>
  <c r="O935" i="19"/>
  <c r="O936" i="19"/>
  <c r="O937" i="19"/>
  <c r="O938" i="19"/>
  <c r="O939" i="19"/>
  <c r="O940" i="19"/>
  <c r="O941" i="19"/>
  <c r="O942" i="19"/>
  <c r="O943" i="19"/>
  <c r="O944" i="19"/>
  <c r="O945" i="19"/>
  <c r="O946" i="19"/>
  <c r="O947" i="19"/>
  <c r="O948" i="19"/>
  <c r="O949" i="19"/>
  <c r="O950" i="19"/>
  <c r="O951" i="19"/>
  <c r="O952" i="19"/>
  <c r="O953" i="19"/>
  <c r="O954" i="19"/>
  <c r="O955" i="19"/>
  <c r="O956" i="19"/>
  <c r="O957" i="19"/>
  <c r="O958" i="19"/>
  <c r="O959" i="19"/>
  <c r="O960" i="19"/>
  <c r="O961" i="19"/>
  <c r="O962" i="19"/>
  <c r="O963" i="19"/>
  <c r="O964" i="19"/>
  <c r="O965" i="19"/>
  <c r="O966" i="19"/>
  <c r="O967" i="19"/>
  <c r="O968" i="19"/>
  <c r="O969" i="19"/>
  <c r="O970" i="19"/>
  <c r="O971" i="19"/>
  <c r="O972" i="19"/>
  <c r="O973" i="19"/>
  <c r="O974" i="19"/>
  <c r="O975" i="19"/>
  <c r="O976" i="19"/>
  <c r="O977" i="19"/>
  <c r="O978" i="19"/>
  <c r="O979" i="19"/>
  <c r="O980" i="19"/>
  <c r="O981" i="19"/>
  <c r="O982" i="19"/>
  <c r="O983" i="19"/>
  <c r="O984" i="19"/>
  <c r="O985" i="19"/>
  <c r="O986" i="19"/>
  <c r="O987" i="19"/>
  <c r="O988" i="19"/>
  <c r="O989" i="19"/>
  <c r="O990" i="19"/>
  <c r="O991" i="19"/>
  <c r="O992" i="19"/>
  <c r="O993" i="19"/>
  <c r="O994" i="19"/>
  <c r="O995" i="19"/>
  <c r="O996" i="19"/>
  <c r="O997" i="19"/>
  <c r="O998" i="19"/>
  <c r="O999" i="19"/>
  <c r="O1000" i="19"/>
  <c r="O1001" i="19"/>
  <c r="O1002" i="19"/>
  <c r="O1003" i="19"/>
  <c r="O1004" i="19"/>
  <c r="O1005" i="19"/>
  <c r="O1006" i="19"/>
  <c r="O1007" i="19"/>
  <c r="O1008" i="19"/>
  <c r="O1009" i="19"/>
  <c r="O1010" i="19"/>
  <c r="O1011" i="19"/>
  <c r="O1012" i="19"/>
  <c r="O1013" i="19"/>
  <c r="O1014" i="19"/>
  <c r="O1015" i="19"/>
  <c r="O1016" i="19"/>
  <c r="O1017" i="19"/>
  <c r="O1018" i="19"/>
  <c r="O1019" i="19"/>
  <c r="O1020" i="19"/>
  <c r="O1021" i="19"/>
  <c r="O1022" i="19"/>
  <c r="O1023" i="19"/>
  <c r="O1024" i="19"/>
  <c r="O1025" i="19"/>
  <c r="O1026" i="19"/>
  <c r="O1027" i="19"/>
  <c r="O1028" i="19"/>
  <c r="O1029" i="19"/>
  <c r="O1030" i="19"/>
  <c r="O1031" i="19"/>
  <c r="O1032" i="19"/>
  <c r="O1033" i="19"/>
  <c r="O1034" i="19"/>
  <c r="O1035" i="19"/>
  <c r="O1036" i="19"/>
  <c r="O1037" i="19"/>
  <c r="O1038" i="19"/>
  <c r="O1039" i="19"/>
  <c r="O1040" i="19"/>
  <c r="O1041" i="19"/>
  <c r="O1042" i="19"/>
  <c r="O1043" i="19"/>
  <c r="O1044" i="19"/>
  <c r="O1045" i="19"/>
  <c r="O1046" i="19"/>
  <c r="O1047" i="19"/>
  <c r="O1048" i="19"/>
  <c r="O1049" i="19"/>
  <c r="O1050" i="19"/>
  <c r="O1051" i="19"/>
  <c r="O1052" i="19"/>
  <c r="O1053" i="19"/>
  <c r="O1054" i="19"/>
  <c r="O1055" i="19"/>
  <c r="O1056" i="19"/>
  <c r="O1057" i="19"/>
  <c r="O1058" i="19"/>
  <c r="O1059" i="19"/>
  <c r="O1060" i="19"/>
  <c r="O1061" i="19"/>
  <c r="O1062" i="19"/>
  <c r="O1063" i="19"/>
  <c r="O1064" i="19"/>
  <c r="O1065" i="19"/>
  <c r="O1066" i="19"/>
  <c r="O1067" i="19"/>
  <c r="O1068" i="19"/>
  <c r="O1069" i="19"/>
  <c r="O1070" i="19"/>
  <c r="O1071" i="19"/>
  <c r="O1072" i="19"/>
  <c r="O1073" i="19"/>
  <c r="O1074" i="19"/>
  <c r="O1075" i="19"/>
  <c r="O1076" i="19"/>
  <c r="O1077" i="19"/>
  <c r="O1078" i="19"/>
  <c r="O1079" i="19"/>
  <c r="O1080" i="19"/>
  <c r="O1081" i="19"/>
  <c r="O1082" i="19"/>
  <c r="O1083" i="19"/>
  <c r="O1084" i="19"/>
  <c r="O1085" i="19"/>
  <c r="O1086" i="19"/>
  <c r="O1087" i="19"/>
  <c r="O1088" i="19"/>
  <c r="O1089" i="19"/>
  <c r="O1090" i="19"/>
  <c r="O1091" i="19"/>
  <c r="O1092" i="19"/>
  <c r="O1093" i="19"/>
  <c r="O1094" i="19"/>
  <c r="O1095" i="19"/>
  <c r="O1096" i="19"/>
  <c r="O1097" i="19"/>
  <c r="O1098" i="19"/>
  <c r="O1099" i="19"/>
  <c r="O1100" i="19"/>
  <c r="O1101" i="19"/>
  <c r="O1102" i="19"/>
  <c r="O1103" i="19"/>
  <c r="O1104" i="19"/>
  <c r="O1105" i="19"/>
  <c r="O1106" i="19"/>
  <c r="O1108" i="19"/>
  <c r="O1109" i="19"/>
  <c r="O1110" i="19"/>
  <c r="O1111" i="19"/>
  <c r="O1112" i="19"/>
  <c r="O1113" i="19"/>
  <c r="O1114" i="19"/>
  <c r="O1115" i="19"/>
  <c r="O1116" i="19"/>
  <c r="O1117" i="19"/>
  <c r="O1118" i="19"/>
  <c r="O1119" i="19"/>
  <c r="O1120" i="19"/>
  <c r="O1121" i="19"/>
  <c r="O1122" i="19"/>
  <c r="O1123" i="19"/>
  <c r="O3" i="19"/>
  <c r="O4" i="19"/>
  <c r="O5" i="19"/>
  <c r="O6" i="19"/>
  <c r="O7" i="19"/>
  <c r="O8" i="19"/>
  <c r="O9" i="19"/>
  <c r="O10" i="19"/>
  <c r="O11" i="19"/>
  <c r="O12" i="19"/>
  <c r="O13" i="19"/>
  <c r="O14" i="19"/>
  <c r="O15" i="19"/>
  <c r="O16" i="19"/>
  <c r="O17" i="19"/>
  <c r="O18" i="19"/>
  <c r="O19" i="19"/>
  <c r="O20" i="19"/>
  <c r="O21" i="19"/>
  <c r="O22" i="19"/>
  <c r="O23" i="19"/>
  <c r="O24" i="19"/>
  <c r="O25" i="19"/>
  <c r="O26" i="19"/>
  <c r="O27" i="19"/>
  <c r="O28" i="19"/>
  <c r="O29" i="19"/>
  <c r="O30" i="19"/>
  <c r="O31" i="19"/>
  <c r="O32" i="19"/>
  <c r="O33" i="19"/>
  <c r="O34" i="19"/>
  <c r="O35" i="19"/>
  <c r="O36" i="19"/>
  <c r="O37" i="19"/>
  <c r="O38" i="19"/>
  <c r="O39" i="19"/>
  <c r="O40" i="19"/>
  <c r="O41" i="19"/>
  <c r="O42" i="19"/>
  <c r="O43" i="19"/>
  <c r="O44" i="19"/>
  <c r="O45" i="19"/>
  <c r="O46" i="19"/>
  <c r="O47" i="19"/>
  <c r="O48" i="19"/>
  <c r="O49" i="19"/>
  <c r="O50" i="19"/>
  <c r="O51" i="19"/>
  <c r="O52" i="19"/>
  <c r="O53" i="19"/>
  <c r="O54" i="19"/>
  <c r="O55" i="19"/>
  <c r="O56" i="19"/>
  <c r="O57" i="19"/>
  <c r="O58" i="19"/>
  <c r="O59" i="19"/>
  <c r="O60" i="19"/>
  <c r="O61" i="19"/>
  <c r="O62" i="19"/>
  <c r="O63" i="19"/>
  <c r="O64" i="19"/>
  <c r="O65" i="19"/>
  <c r="O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O431" i="19"/>
  <c r="O432" i="19"/>
  <c r="O433" i="19"/>
  <c r="O434" i="19"/>
  <c r="O435" i="19"/>
  <c r="O436" i="19"/>
  <c r="O437" i="19"/>
  <c r="O438" i="19"/>
  <c r="O439" i="19"/>
  <c r="O440" i="19"/>
  <c r="O441" i="19"/>
  <c r="O442" i="19"/>
  <c r="O443" i="19"/>
  <c r="O444" i="19"/>
  <c r="O445" i="19"/>
  <c r="O446" i="19"/>
  <c r="O447" i="19"/>
  <c r="O448" i="19"/>
  <c r="O449" i="19"/>
  <c r="O450" i="19"/>
  <c r="O451" i="19"/>
  <c r="O452" i="19"/>
  <c r="O453" i="19"/>
  <c r="O454" i="19"/>
  <c r="O455" i="19"/>
  <c r="O456" i="19"/>
  <c r="O457" i="19"/>
  <c r="O458" i="19"/>
  <c r="O459" i="19"/>
  <c r="O460" i="19"/>
  <c r="O461" i="19"/>
  <c r="O462" i="19"/>
  <c r="O463" i="19"/>
  <c r="O464" i="19"/>
  <c r="O465" i="19"/>
  <c r="O466" i="19"/>
  <c r="O467" i="19"/>
  <c r="O468" i="19"/>
  <c r="O469" i="19"/>
  <c r="O470" i="19"/>
  <c r="O471" i="19"/>
  <c r="O472" i="19"/>
  <c r="O473" i="19"/>
  <c r="O474" i="19"/>
  <c r="O475" i="19"/>
  <c r="O476" i="19"/>
  <c r="O477" i="19"/>
  <c r="O478" i="19"/>
  <c r="O479" i="19"/>
  <c r="O480" i="19"/>
  <c r="O481" i="19"/>
  <c r="O482" i="19"/>
  <c r="O483" i="19"/>
  <c r="O484" i="19"/>
  <c r="O485" i="19"/>
  <c r="O486" i="19"/>
  <c r="O487" i="19"/>
  <c r="O488" i="19"/>
  <c r="O489" i="19"/>
  <c r="O490" i="19"/>
  <c r="O491" i="19"/>
  <c r="O492" i="19"/>
  <c r="O493" i="19"/>
  <c r="O494" i="19"/>
  <c r="O495" i="19"/>
  <c r="O496" i="19"/>
  <c r="O497" i="19"/>
  <c r="O498" i="19"/>
  <c r="O499" i="19"/>
  <c r="O500" i="19"/>
  <c r="O501" i="19"/>
  <c r="O502" i="19"/>
  <c r="O503" i="19"/>
  <c r="O504" i="19"/>
  <c r="O505" i="19"/>
  <c r="O506" i="19"/>
  <c r="O507" i="19"/>
  <c r="O508" i="19"/>
  <c r="O509" i="19"/>
  <c r="O510" i="19"/>
  <c r="O511" i="19"/>
  <c r="O512" i="19"/>
  <c r="O513" i="19"/>
  <c r="O514" i="19"/>
  <c r="O515" i="19"/>
  <c r="O516" i="19"/>
  <c r="O517" i="19"/>
  <c r="O518" i="19"/>
  <c r="O519" i="19"/>
  <c r="O520" i="19"/>
  <c r="O521" i="19"/>
  <c r="O522" i="19"/>
  <c r="O523" i="19"/>
  <c r="O524" i="19"/>
  <c r="O525" i="19"/>
  <c r="O526" i="19"/>
  <c r="O527" i="19"/>
  <c r="O528" i="19"/>
  <c r="O529" i="19"/>
  <c r="O530" i="19"/>
  <c r="O531" i="19"/>
  <c r="O532" i="19"/>
  <c r="O533" i="19"/>
  <c r="O534" i="19"/>
  <c r="O535" i="19"/>
  <c r="O536" i="19"/>
  <c r="O537" i="19"/>
  <c r="O538" i="19"/>
  <c r="O539" i="19"/>
  <c r="O540" i="19"/>
  <c r="O541" i="19"/>
  <c r="O542" i="19"/>
  <c r="O543" i="19"/>
  <c r="O544" i="19"/>
  <c r="O545" i="19"/>
  <c r="O546" i="19"/>
  <c r="O547" i="19"/>
  <c r="O548" i="19"/>
  <c r="O549" i="19"/>
  <c r="O550" i="19"/>
  <c r="O551" i="19"/>
  <c r="O552" i="19"/>
  <c r="O553" i="19"/>
  <c r="O554" i="19"/>
  <c r="O555" i="19"/>
  <c r="O556" i="19"/>
  <c r="O557" i="19"/>
  <c r="O558" i="19"/>
  <c r="O559" i="19"/>
  <c r="O560" i="19"/>
  <c r="O561" i="19"/>
  <c r="O562" i="19"/>
  <c r="O563" i="19"/>
  <c r="O564" i="19"/>
  <c r="O565" i="19"/>
  <c r="O566" i="19"/>
  <c r="O567" i="19"/>
  <c r="O568" i="19"/>
  <c r="O569" i="19"/>
  <c r="O570" i="19"/>
  <c r="O571" i="19"/>
  <c r="O572" i="19"/>
  <c r="O573" i="19"/>
  <c r="O574" i="19"/>
  <c r="O575" i="19"/>
  <c r="O576" i="19"/>
  <c r="O577" i="19"/>
  <c r="O578" i="19"/>
  <c r="O579" i="19"/>
  <c r="O580" i="19"/>
  <c r="O581" i="19"/>
  <c r="O582" i="19"/>
  <c r="O583" i="19"/>
  <c r="O584" i="19"/>
  <c r="O585" i="19"/>
  <c r="O586" i="19"/>
  <c r="O587" i="19"/>
  <c r="O588" i="19"/>
  <c r="O589" i="19"/>
  <c r="O590" i="19"/>
  <c r="O591" i="19"/>
  <c r="O592" i="19"/>
  <c r="O593" i="19"/>
  <c r="O594" i="19"/>
  <c r="O595" i="19"/>
  <c r="O596" i="19"/>
  <c r="O597" i="19"/>
  <c r="O598" i="19"/>
  <c r="O599" i="19"/>
  <c r="O600" i="19"/>
  <c r="O601" i="19"/>
  <c r="O602" i="19"/>
  <c r="O603" i="19"/>
  <c r="O604" i="19"/>
  <c r="O605" i="19"/>
  <c r="O606" i="19"/>
  <c r="O607" i="19"/>
  <c r="O608" i="19"/>
  <c r="O609" i="19"/>
  <c r="O610" i="19"/>
  <c r="O611" i="19"/>
  <c r="O612" i="19"/>
  <c r="O613" i="19"/>
  <c r="O614" i="19"/>
  <c r="O615" i="19"/>
  <c r="O616" i="19"/>
  <c r="O617" i="19"/>
  <c r="O618" i="19"/>
  <c r="O619" i="19"/>
  <c r="O620" i="19"/>
  <c r="O621" i="19"/>
  <c r="O622" i="19"/>
  <c r="O623" i="19"/>
  <c r="O624" i="19"/>
  <c r="O625" i="19"/>
  <c r="O626" i="19"/>
  <c r="O627" i="19"/>
  <c r="O628" i="19"/>
  <c r="O629" i="19"/>
  <c r="O630" i="19"/>
  <c r="O631" i="19"/>
  <c r="O632" i="19"/>
  <c r="O633" i="19"/>
  <c r="O634" i="19"/>
  <c r="O635" i="19"/>
  <c r="O636" i="19"/>
  <c r="O637" i="19"/>
  <c r="O638" i="19"/>
  <c r="O639" i="19"/>
  <c r="O640" i="19"/>
  <c r="O641" i="19"/>
  <c r="O642" i="19"/>
  <c r="O643" i="19"/>
  <c r="O644" i="19"/>
  <c r="O645" i="19"/>
  <c r="O646" i="19"/>
  <c r="O647" i="19"/>
  <c r="O648" i="19"/>
  <c r="O649" i="19"/>
  <c r="O650" i="19"/>
  <c r="O651" i="19"/>
  <c r="O652" i="19"/>
  <c r="O653" i="19"/>
  <c r="O654" i="19"/>
  <c r="O655" i="19"/>
  <c r="O656" i="19"/>
  <c r="O657" i="19"/>
  <c r="O658" i="19"/>
  <c r="O659" i="19"/>
  <c r="O660" i="19"/>
  <c r="O661" i="19"/>
  <c r="O662" i="19"/>
  <c r="O663" i="19"/>
  <c r="O664" i="19"/>
  <c r="O665" i="19"/>
  <c r="O666" i="19"/>
  <c r="O667" i="19"/>
  <c r="O668" i="19"/>
  <c r="O669" i="19"/>
  <c r="O670" i="19"/>
  <c r="O671" i="19"/>
  <c r="O672" i="19"/>
  <c r="O673" i="19"/>
  <c r="O674" i="19"/>
  <c r="O675" i="19"/>
  <c r="O676" i="19"/>
  <c r="O677" i="19"/>
  <c r="O678" i="19"/>
  <c r="O679" i="19"/>
  <c r="O680" i="19"/>
  <c r="O681" i="19"/>
  <c r="O682" i="19"/>
  <c r="O683" i="19"/>
  <c r="O684" i="19"/>
  <c r="O685" i="19"/>
  <c r="O686" i="19"/>
  <c r="O687" i="19"/>
  <c r="O688" i="19"/>
  <c r="O689" i="19"/>
  <c r="O690" i="19"/>
  <c r="O691" i="19"/>
  <c r="O692" i="19"/>
  <c r="O693" i="19"/>
  <c r="O694" i="19"/>
  <c r="O695" i="19"/>
  <c r="O696" i="19"/>
  <c r="O697" i="19"/>
  <c r="O698" i="19"/>
  <c r="O699" i="19"/>
  <c r="O700" i="19"/>
  <c r="O701" i="19"/>
  <c r="O702" i="19"/>
  <c r="O703" i="19"/>
  <c r="O704" i="19"/>
  <c r="O705" i="19"/>
  <c r="O706" i="19"/>
  <c r="O707" i="19"/>
  <c r="O708" i="19"/>
  <c r="O709" i="19"/>
  <c r="O710" i="19"/>
  <c r="O711" i="19"/>
  <c r="O712" i="19"/>
  <c r="O713" i="19"/>
  <c r="O714" i="19"/>
  <c r="O715" i="19"/>
  <c r="O716" i="19"/>
  <c r="O717" i="19"/>
  <c r="O718" i="19"/>
  <c r="O719" i="19"/>
  <c r="O720" i="19"/>
  <c r="O721" i="19"/>
  <c r="O722" i="19"/>
  <c r="O723" i="19"/>
  <c r="O724" i="19"/>
  <c r="O725" i="19"/>
  <c r="O726" i="19"/>
  <c r="O727" i="19"/>
  <c r="O728" i="19"/>
  <c r="O729" i="19"/>
  <c r="O730" i="19"/>
  <c r="O731" i="19"/>
  <c r="O732" i="19"/>
  <c r="O733" i="19"/>
  <c r="O734" i="19"/>
  <c r="O735" i="19"/>
  <c r="O736" i="19"/>
  <c r="O737" i="19"/>
  <c r="O738" i="19"/>
  <c r="O739" i="19"/>
  <c r="O740" i="19"/>
  <c r="O741" i="19"/>
  <c r="O742" i="19"/>
  <c r="O743" i="19"/>
  <c r="O744" i="19"/>
  <c r="O745" i="19"/>
  <c r="O746" i="19"/>
  <c r="O747" i="19"/>
  <c r="O748" i="19"/>
  <c r="O749" i="19"/>
  <c r="O750" i="19"/>
  <c r="O751" i="19"/>
  <c r="O752" i="19"/>
  <c r="O753" i="19"/>
  <c r="O754" i="19"/>
  <c r="O755" i="19"/>
  <c r="O756" i="19"/>
  <c r="O757" i="19"/>
  <c r="O758" i="19"/>
  <c r="O759" i="19"/>
  <c r="O760" i="19"/>
  <c r="O761" i="19"/>
  <c r="O762" i="19"/>
  <c r="O763" i="19"/>
  <c r="O764" i="19"/>
  <c r="O765" i="19"/>
  <c r="O766" i="19"/>
  <c r="O767" i="19"/>
  <c r="O768" i="19"/>
  <c r="O769" i="19"/>
  <c r="O770" i="19"/>
  <c r="O771" i="19"/>
  <c r="O772" i="19"/>
  <c r="O773" i="19"/>
  <c r="O774" i="19"/>
  <c r="O775" i="19"/>
  <c r="O776" i="19"/>
  <c r="O777" i="19"/>
  <c r="O778" i="19"/>
  <c r="O779" i="19"/>
  <c r="O780" i="19"/>
  <c r="O781" i="19"/>
  <c r="O782" i="19"/>
  <c r="O783" i="19"/>
  <c r="O784" i="19"/>
  <c r="O785" i="19"/>
  <c r="O786" i="19"/>
  <c r="O787" i="19"/>
  <c r="O788" i="19"/>
  <c r="O789" i="19"/>
  <c r="O790" i="19"/>
  <c r="O791" i="19"/>
  <c r="O792" i="19"/>
  <c r="O793" i="19"/>
  <c r="O794" i="19"/>
  <c r="O795" i="19"/>
  <c r="O796" i="19"/>
  <c r="O797" i="19"/>
  <c r="O798" i="19"/>
  <c r="O799" i="19"/>
  <c r="O800" i="19"/>
  <c r="O801" i="19"/>
  <c r="O802" i="19"/>
  <c r="O803" i="19"/>
  <c r="O804" i="19"/>
  <c r="O805" i="19"/>
  <c r="O806" i="19"/>
  <c r="O807" i="19"/>
  <c r="O808" i="19"/>
  <c r="O809" i="19"/>
  <c r="O810" i="19"/>
  <c r="O811" i="19"/>
  <c r="O812" i="19"/>
  <c r="O813" i="19"/>
  <c r="O814" i="19"/>
  <c r="O815" i="19"/>
  <c r="O816" i="19"/>
  <c r="O817" i="19"/>
  <c r="O818" i="19"/>
  <c r="O819" i="19"/>
  <c r="O820" i="19"/>
  <c r="O821" i="19"/>
  <c r="O822" i="19"/>
  <c r="O823" i="19"/>
  <c r="O824" i="19"/>
  <c r="O825" i="19"/>
  <c r="O826" i="19"/>
  <c r="O827" i="19"/>
  <c r="O828" i="19"/>
  <c r="O829" i="19"/>
  <c r="O830" i="19"/>
  <c r="O831" i="19"/>
  <c r="O832" i="19"/>
  <c r="O833" i="19"/>
  <c r="O2" i="19"/>
  <c r="R720" i="19"/>
  <c r="Q833" i="19"/>
  <c r="Q720" i="19"/>
  <c r="C6" i="6"/>
  <c r="E6" i="27"/>
  <c r="E4" i="27"/>
  <c r="M189" i="2"/>
  <c r="G11" i="2"/>
  <c r="G10" i="2"/>
  <c r="G62" i="2"/>
  <c r="C55" i="2"/>
  <c r="M13" i="2"/>
  <c r="C2" i="2"/>
  <c r="M7845" i="2"/>
  <c r="M7846" i="2"/>
  <c r="M7847" i="2"/>
  <c r="M7848" i="2"/>
  <c r="M7849" i="2"/>
  <c r="M7850" i="2"/>
  <c r="M7851" i="2"/>
  <c r="M7852" i="2"/>
  <c r="M7853" i="2"/>
  <c r="M7854" i="2"/>
  <c r="M7855" i="2"/>
  <c r="M7856" i="2"/>
  <c r="M7857" i="2"/>
  <c r="M7858" i="2"/>
  <c r="M7859" i="2"/>
  <c r="M7860" i="2"/>
  <c r="M7861" i="2"/>
  <c r="B4" i="9"/>
  <c r="B6" i="9"/>
  <c r="I17" i="29"/>
  <c r="M2" i="2"/>
  <c r="M3" i="2"/>
  <c r="M4" i="2"/>
  <c r="M5" i="2"/>
  <c r="M6" i="2"/>
  <c r="M7" i="2"/>
  <c r="M8" i="2"/>
  <c r="M9" i="2"/>
  <c r="M10" i="2"/>
  <c r="M11" i="2"/>
  <c r="M12"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0"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16" i="2"/>
  <c r="M817" i="2"/>
  <c r="M818" i="2"/>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871" i="2"/>
  <c r="M872" i="2"/>
  <c r="M873" i="2"/>
  <c r="M874" i="2"/>
  <c r="M875" i="2"/>
  <c r="M876" i="2"/>
  <c r="M877" i="2"/>
  <c r="M878" i="2"/>
  <c r="M879" i="2"/>
  <c r="M880" i="2"/>
  <c r="M881" i="2"/>
  <c r="M882" i="2"/>
  <c r="M883" i="2"/>
  <c r="M884" i="2"/>
  <c r="M885" i="2"/>
  <c r="M886" i="2"/>
  <c r="M887" i="2"/>
  <c r="M888" i="2"/>
  <c r="M889" i="2"/>
  <c r="M890" i="2"/>
  <c r="M891" i="2"/>
  <c r="M892" i="2"/>
  <c r="M893" i="2"/>
  <c r="M894" i="2"/>
  <c r="M895" i="2"/>
  <c r="M896" i="2"/>
  <c r="M897" i="2"/>
  <c r="M898" i="2"/>
  <c r="M899" i="2"/>
  <c r="M900" i="2"/>
  <c r="M901" i="2"/>
  <c r="M902" i="2"/>
  <c r="M903" i="2"/>
  <c r="M904" i="2"/>
  <c r="M905" i="2"/>
  <c r="M906" i="2"/>
  <c r="M907" i="2"/>
  <c r="M908" i="2"/>
  <c r="M909" i="2"/>
  <c r="M910" i="2"/>
  <c r="M911" i="2"/>
  <c r="M912" i="2"/>
  <c r="M913" i="2"/>
  <c r="M914" i="2"/>
  <c r="M915" i="2"/>
  <c r="M916" i="2"/>
  <c r="M917" i="2"/>
  <c r="M918" i="2"/>
  <c r="M919" i="2"/>
  <c r="M920" i="2"/>
  <c r="M921" i="2"/>
  <c r="M922" i="2"/>
  <c r="M923" i="2"/>
  <c r="M924" i="2"/>
  <c r="M925" i="2"/>
  <c r="M926" i="2"/>
  <c r="M927" i="2"/>
  <c r="M928" i="2"/>
  <c r="M929" i="2"/>
  <c r="M930" i="2"/>
  <c r="M931" i="2"/>
  <c r="M932" i="2"/>
  <c r="M933" i="2"/>
  <c r="M934" i="2"/>
  <c r="M935" i="2"/>
  <c r="M936" i="2"/>
  <c r="M937" i="2"/>
  <c r="M938" i="2"/>
  <c r="M939" i="2"/>
  <c r="M940" i="2"/>
  <c r="M941" i="2"/>
  <c r="M942" i="2"/>
  <c r="M943" i="2"/>
  <c r="M944" i="2"/>
  <c r="M945" i="2"/>
  <c r="M946" i="2"/>
  <c r="M947" i="2"/>
  <c r="M948" i="2"/>
  <c r="M949" i="2"/>
  <c r="M950" i="2"/>
  <c r="M951" i="2"/>
  <c r="M952" i="2"/>
  <c r="M953" i="2"/>
  <c r="M954" i="2"/>
  <c r="M955" i="2"/>
  <c r="M956" i="2"/>
  <c r="M957" i="2"/>
  <c r="M958" i="2"/>
  <c r="M959" i="2"/>
  <c r="M960" i="2"/>
  <c r="M961" i="2"/>
  <c r="M962" i="2"/>
  <c r="M963" i="2"/>
  <c r="M964" i="2"/>
  <c r="M965" i="2"/>
  <c r="M966" i="2"/>
  <c r="M967" i="2"/>
  <c r="M968" i="2"/>
  <c r="M969" i="2"/>
  <c r="M970" i="2"/>
  <c r="M971" i="2"/>
  <c r="M972" i="2"/>
  <c r="M973" i="2"/>
  <c r="M974" i="2"/>
  <c r="M975" i="2"/>
  <c r="M976" i="2"/>
  <c r="M977" i="2"/>
  <c r="M978" i="2"/>
  <c r="M979" i="2"/>
  <c r="M980" i="2"/>
  <c r="M981" i="2"/>
  <c r="M982" i="2"/>
  <c r="M983" i="2"/>
  <c r="M984" i="2"/>
  <c r="M985" i="2"/>
  <c r="M986" i="2"/>
  <c r="M987" i="2"/>
  <c r="M988" i="2"/>
  <c r="M989" i="2"/>
  <c r="M990" i="2"/>
  <c r="M991" i="2"/>
  <c r="M992" i="2"/>
  <c r="M993" i="2"/>
  <c r="M994" i="2"/>
  <c r="M995" i="2"/>
  <c r="M996" i="2"/>
  <c r="M997" i="2"/>
  <c r="M998" i="2"/>
  <c r="M999" i="2"/>
  <c r="M1000" i="2"/>
  <c r="M1001" i="2"/>
  <c r="M1002" i="2"/>
  <c r="M1003" i="2"/>
  <c r="M1004" i="2"/>
  <c r="M1005" i="2"/>
  <c r="M1006" i="2"/>
  <c r="M1007" i="2"/>
  <c r="M1008" i="2"/>
  <c r="M1009" i="2"/>
  <c r="M1010" i="2"/>
  <c r="M1011" i="2"/>
  <c r="M1012" i="2"/>
  <c r="M1013" i="2"/>
  <c r="M1014" i="2"/>
  <c r="M1015" i="2"/>
  <c r="M1016" i="2"/>
  <c r="M1017" i="2"/>
  <c r="M1018" i="2"/>
  <c r="M1019" i="2"/>
  <c r="M1020" i="2"/>
  <c r="M1021" i="2"/>
  <c r="M1022" i="2"/>
  <c r="M1023" i="2"/>
  <c r="M1024" i="2"/>
  <c r="M1025" i="2"/>
  <c r="M1026" i="2"/>
  <c r="M1027" i="2"/>
  <c r="M1028" i="2"/>
  <c r="M1029" i="2"/>
  <c r="M1030" i="2"/>
  <c r="M1031" i="2"/>
  <c r="M1032" i="2"/>
  <c r="M1033" i="2"/>
  <c r="M1034" i="2"/>
  <c r="M1035" i="2"/>
  <c r="M1036" i="2"/>
  <c r="M1037" i="2"/>
  <c r="M1038" i="2"/>
  <c r="M1039" i="2"/>
  <c r="M1040" i="2"/>
  <c r="M1041" i="2"/>
  <c r="M1042" i="2"/>
  <c r="M1043" i="2"/>
  <c r="M1044" i="2"/>
  <c r="M1045" i="2"/>
  <c r="M1046" i="2"/>
  <c r="M1047" i="2"/>
  <c r="M1048" i="2"/>
  <c r="M1049" i="2"/>
  <c r="M1050" i="2"/>
  <c r="M1051" i="2"/>
  <c r="M1052" i="2"/>
  <c r="M1053" i="2"/>
  <c r="M1054" i="2"/>
  <c r="M1055" i="2"/>
  <c r="M1056" i="2"/>
  <c r="M1057" i="2"/>
  <c r="M1058" i="2"/>
  <c r="M1059" i="2"/>
  <c r="M1060" i="2"/>
  <c r="M1061" i="2"/>
  <c r="M1062" i="2"/>
  <c r="M1063" i="2"/>
  <c r="M1064" i="2"/>
  <c r="M1065" i="2"/>
  <c r="M1066" i="2"/>
  <c r="M1067" i="2"/>
  <c r="M1068" i="2"/>
  <c r="M1069" i="2"/>
  <c r="M1070" i="2"/>
  <c r="M1071" i="2"/>
  <c r="M1072" i="2"/>
  <c r="M1073" i="2"/>
  <c r="M1074" i="2"/>
  <c r="M1075" i="2"/>
  <c r="M1076" i="2"/>
  <c r="M1077" i="2"/>
  <c r="M1078" i="2"/>
  <c r="M1079" i="2"/>
  <c r="M1080" i="2"/>
  <c r="M1081" i="2"/>
  <c r="M1082" i="2"/>
  <c r="M1083" i="2"/>
  <c r="M1084" i="2"/>
  <c r="M1085" i="2"/>
  <c r="M1086" i="2"/>
  <c r="M1087" i="2"/>
  <c r="M1088" i="2"/>
  <c r="M1089" i="2"/>
  <c r="M1090" i="2"/>
  <c r="M1091" i="2"/>
  <c r="M1092" i="2"/>
  <c r="M1093" i="2"/>
  <c r="M1094" i="2"/>
  <c r="M1095" i="2"/>
  <c r="M1096" i="2"/>
  <c r="M1097" i="2"/>
  <c r="M1098" i="2"/>
  <c r="M1099" i="2"/>
  <c r="M1100" i="2"/>
  <c r="M1101" i="2"/>
  <c r="M1102" i="2"/>
  <c r="M1103" i="2"/>
  <c r="M1104" i="2"/>
  <c r="M1105" i="2"/>
  <c r="M1106" i="2"/>
  <c r="M1107" i="2"/>
  <c r="M1108" i="2"/>
  <c r="M1109" i="2"/>
  <c r="M1110" i="2"/>
  <c r="M1111" i="2"/>
  <c r="M1112" i="2"/>
  <c r="M1113" i="2"/>
  <c r="M1114" i="2"/>
  <c r="M1115" i="2"/>
  <c r="M1116" i="2"/>
  <c r="M1117" i="2"/>
  <c r="M1118" i="2"/>
  <c r="M1119" i="2"/>
  <c r="M1120" i="2"/>
  <c r="M1121" i="2"/>
  <c r="M1122" i="2"/>
  <c r="M1123" i="2"/>
  <c r="M1124" i="2"/>
  <c r="M1125" i="2"/>
  <c r="M1126" i="2"/>
  <c r="M1127" i="2"/>
  <c r="M1128" i="2"/>
  <c r="M1129" i="2"/>
  <c r="M1130" i="2"/>
  <c r="M1131" i="2"/>
  <c r="M1132" i="2"/>
  <c r="M1133" i="2"/>
  <c r="M1134" i="2"/>
  <c r="M1135" i="2"/>
  <c r="M1136" i="2"/>
  <c r="M1137" i="2"/>
  <c r="M1138" i="2"/>
  <c r="M1139" i="2"/>
  <c r="M1140" i="2"/>
  <c r="M1141" i="2"/>
  <c r="M1142" i="2"/>
  <c r="M1143" i="2"/>
  <c r="M1144" i="2"/>
  <c r="M1145" i="2"/>
  <c r="M1146" i="2"/>
  <c r="M1147" i="2"/>
  <c r="M1148" i="2"/>
  <c r="M1149" i="2"/>
  <c r="M1150" i="2"/>
  <c r="M1151" i="2"/>
  <c r="M1152" i="2"/>
  <c r="M1153" i="2"/>
  <c r="M1154" i="2"/>
  <c r="M1155" i="2"/>
  <c r="M1156" i="2"/>
  <c r="M1157" i="2"/>
  <c r="M1158" i="2"/>
  <c r="M1159" i="2"/>
  <c r="M1160" i="2"/>
  <c r="M1161" i="2"/>
  <c r="M1162" i="2"/>
  <c r="M1163" i="2"/>
  <c r="M1164" i="2"/>
  <c r="M1165" i="2"/>
  <c r="M1166" i="2"/>
  <c r="M1167" i="2"/>
  <c r="M1168" i="2"/>
  <c r="M1169" i="2"/>
  <c r="M1170" i="2"/>
  <c r="M1171" i="2"/>
  <c r="M1172" i="2"/>
  <c r="M1173" i="2"/>
  <c r="M1174" i="2"/>
  <c r="M1175" i="2"/>
  <c r="M1176" i="2"/>
  <c r="M1177" i="2"/>
  <c r="M1178" i="2"/>
  <c r="M1179" i="2"/>
  <c r="M1180" i="2"/>
  <c r="M1181" i="2"/>
  <c r="M1182" i="2"/>
  <c r="M1183" i="2"/>
  <c r="M1184" i="2"/>
  <c r="M1185" i="2"/>
  <c r="M1186" i="2"/>
  <c r="M1187" i="2"/>
  <c r="M1188" i="2"/>
  <c r="M1189" i="2"/>
  <c r="M1190" i="2"/>
  <c r="M1191" i="2"/>
  <c r="M1192" i="2"/>
  <c r="M1193" i="2"/>
  <c r="M1194" i="2"/>
  <c r="M1195" i="2"/>
  <c r="M1196" i="2"/>
  <c r="M1197" i="2"/>
  <c r="M1198" i="2"/>
  <c r="M1199" i="2"/>
  <c r="M1200" i="2"/>
  <c r="M1201" i="2"/>
  <c r="M1202" i="2"/>
  <c r="M1203" i="2"/>
  <c r="M1204" i="2"/>
  <c r="M1205" i="2"/>
  <c r="M1206" i="2"/>
  <c r="M1207" i="2"/>
  <c r="M1208" i="2"/>
  <c r="M1209" i="2"/>
  <c r="M1210" i="2"/>
  <c r="M1211" i="2"/>
  <c r="M1212" i="2"/>
  <c r="M1213" i="2"/>
  <c r="M1214" i="2"/>
  <c r="M1215" i="2"/>
  <c r="M1216" i="2"/>
  <c r="M1217" i="2"/>
  <c r="M1218" i="2"/>
  <c r="M1219" i="2"/>
  <c r="M1220" i="2"/>
  <c r="M1221" i="2"/>
  <c r="M1222" i="2"/>
  <c r="M1223" i="2"/>
  <c r="M1224" i="2"/>
  <c r="M1225" i="2"/>
  <c r="M1226" i="2"/>
  <c r="M1227" i="2"/>
  <c r="M1228" i="2"/>
  <c r="M1229" i="2"/>
  <c r="M1230" i="2"/>
  <c r="M1231" i="2"/>
  <c r="M1232" i="2"/>
  <c r="M1233" i="2"/>
  <c r="M1234" i="2"/>
  <c r="M1235" i="2"/>
  <c r="M1236" i="2"/>
  <c r="M1237" i="2"/>
  <c r="M1238" i="2"/>
  <c r="M1239" i="2"/>
  <c r="M1240" i="2"/>
  <c r="M1241" i="2"/>
  <c r="M1242" i="2"/>
  <c r="M1243" i="2"/>
  <c r="M1244" i="2"/>
  <c r="M1245" i="2"/>
  <c r="M1246" i="2"/>
  <c r="M1247" i="2"/>
  <c r="M1248" i="2"/>
  <c r="M1249" i="2"/>
  <c r="M1250" i="2"/>
  <c r="M1251" i="2"/>
  <c r="M1252" i="2"/>
  <c r="M1253" i="2"/>
  <c r="M1254" i="2"/>
  <c r="M1255" i="2"/>
  <c r="M1256" i="2"/>
  <c r="M1257" i="2"/>
  <c r="M1258" i="2"/>
  <c r="M1259" i="2"/>
  <c r="M1260" i="2"/>
  <c r="M1261" i="2"/>
  <c r="M1262" i="2"/>
  <c r="M1263" i="2"/>
  <c r="M1264" i="2"/>
  <c r="M1265" i="2"/>
  <c r="M1266" i="2"/>
  <c r="M1267" i="2"/>
  <c r="M1268" i="2"/>
  <c r="M1269" i="2"/>
  <c r="M1270" i="2"/>
  <c r="M1271" i="2"/>
  <c r="M1272" i="2"/>
  <c r="M1273" i="2"/>
  <c r="M1274" i="2"/>
  <c r="M1275" i="2"/>
  <c r="M1276" i="2"/>
  <c r="M1277" i="2"/>
  <c r="M1278" i="2"/>
  <c r="M1279" i="2"/>
  <c r="M1280" i="2"/>
  <c r="M1281" i="2"/>
  <c r="M1282" i="2"/>
  <c r="M1283" i="2"/>
  <c r="M1284" i="2"/>
  <c r="M1285" i="2"/>
  <c r="M1286" i="2"/>
  <c r="M1287" i="2"/>
  <c r="M1288" i="2"/>
  <c r="M1289" i="2"/>
  <c r="M1290" i="2"/>
  <c r="M1291" i="2"/>
  <c r="M1292" i="2"/>
  <c r="M1293" i="2"/>
  <c r="M1294" i="2"/>
  <c r="M1295" i="2"/>
  <c r="M1296" i="2"/>
  <c r="M1297" i="2"/>
  <c r="M1298" i="2"/>
  <c r="M1299" i="2"/>
  <c r="M1300" i="2"/>
  <c r="M1301" i="2"/>
  <c r="M1302" i="2"/>
  <c r="M1303" i="2"/>
  <c r="M1304" i="2"/>
  <c r="M1305" i="2"/>
  <c r="M1306" i="2"/>
  <c r="M1307" i="2"/>
  <c r="M1308" i="2"/>
  <c r="M1309" i="2"/>
  <c r="M1310" i="2"/>
  <c r="M1311" i="2"/>
  <c r="M1312" i="2"/>
  <c r="M1313" i="2"/>
  <c r="M1314" i="2"/>
  <c r="M1315" i="2"/>
  <c r="M1316" i="2"/>
  <c r="M1317" i="2"/>
  <c r="M1318" i="2"/>
  <c r="M1319" i="2"/>
  <c r="M1320" i="2"/>
  <c r="M1321" i="2"/>
  <c r="M1322" i="2"/>
  <c r="M1323" i="2"/>
  <c r="M1324" i="2"/>
  <c r="M1325" i="2"/>
  <c r="M1326" i="2"/>
  <c r="M1327" i="2"/>
  <c r="M1328" i="2"/>
  <c r="M1329" i="2"/>
  <c r="M1330" i="2"/>
  <c r="M1331" i="2"/>
  <c r="M1332" i="2"/>
  <c r="M1333" i="2"/>
  <c r="M1334" i="2"/>
  <c r="M1335" i="2"/>
  <c r="M1336" i="2"/>
  <c r="M1337" i="2"/>
  <c r="M1338" i="2"/>
  <c r="M1339" i="2"/>
  <c r="M1340" i="2"/>
  <c r="M1341" i="2"/>
  <c r="M1342" i="2"/>
  <c r="M1343" i="2"/>
  <c r="M1344" i="2"/>
  <c r="M1345" i="2"/>
  <c r="M1346" i="2"/>
  <c r="M1347" i="2"/>
  <c r="M1348" i="2"/>
  <c r="M1349" i="2"/>
  <c r="M1350" i="2"/>
  <c r="M1351" i="2"/>
  <c r="M1352" i="2"/>
  <c r="M1353" i="2"/>
  <c r="M1354" i="2"/>
  <c r="M1355" i="2"/>
  <c r="M1356" i="2"/>
  <c r="M1357" i="2"/>
  <c r="M1358" i="2"/>
  <c r="M1359" i="2"/>
  <c r="M1360" i="2"/>
  <c r="M1361" i="2"/>
  <c r="M1362" i="2"/>
  <c r="M1363" i="2"/>
  <c r="M1364" i="2"/>
  <c r="M1365" i="2"/>
  <c r="M1366" i="2"/>
  <c r="M1367" i="2"/>
  <c r="M1368" i="2"/>
  <c r="M1369" i="2"/>
  <c r="M1370" i="2"/>
  <c r="M1371" i="2"/>
  <c r="M1372" i="2"/>
  <c r="M1373" i="2"/>
  <c r="M1374" i="2"/>
  <c r="M1375" i="2"/>
  <c r="M1376" i="2"/>
  <c r="M1377" i="2"/>
  <c r="M1378" i="2"/>
  <c r="M1379" i="2"/>
  <c r="M1380" i="2"/>
  <c r="M1381" i="2"/>
  <c r="M1382" i="2"/>
  <c r="M1383" i="2"/>
  <c r="M1384" i="2"/>
  <c r="M1385" i="2"/>
  <c r="M1386" i="2"/>
  <c r="M1387" i="2"/>
  <c r="M1388" i="2"/>
  <c r="M1389" i="2"/>
  <c r="M1390" i="2"/>
  <c r="M1391" i="2"/>
  <c r="M1392" i="2"/>
  <c r="M1393" i="2"/>
  <c r="M1394" i="2"/>
  <c r="M1395" i="2"/>
  <c r="M1396" i="2"/>
  <c r="M1397" i="2"/>
  <c r="M1398" i="2"/>
  <c r="M1399" i="2"/>
  <c r="M1400" i="2"/>
  <c r="M1401" i="2"/>
  <c r="M1402" i="2"/>
  <c r="M1403" i="2"/>
  <c r="M1404" i="2"/>
  <c r="M1405" i="2"/>
  <c r="M1406" i="2"/>
  <c r="M1407" i="2"/>
  <c r="M1408" i="2"/>
  <c r="M1409" i="2"/>
  <c r="M1410" i="2"/>
  <c r="M1411" i="2"/>
  <c r="M1412" i="2"/>
  <c r="M1413" i="2"/>
  <c r="M1414" i="2"/>
  <c r="M1415" i="2"/>
  <c r="M1416" i="2"/>
  <c r="M1417" i="2"/>
  <c r="M1418" i="2"/>
  <c r="M1419" i="2"/>
  <c r="M1420" i="2"/>
  <c r="M1421" i="2"/>
  <c r="M1422" i="2"/>
  <c r="M1423" i="2"/>
  <c r="M1424" i="2"/>
  <c r="M1425" i="2"/>
  <c r="M1426" i="2"/>
  <c r="M1427" i="2"/>
  <c r="M1428" i="2"/>
  <c r="M1429" i="2"/>
  <c r="M1430" i="2"/>
  <c r="M1431" i="2"/>
  <c r="M1432" i="2"/>
  <c r="M1433" i="2"/>
  <c r="M1434" i="2"/>
  <c r="M1435" i="2"/>
  <c r="M1436" i="2"/>
  <c r="M1437" i="2"/>
  <c r="M1438" i="2"/>
  <c r="M1439" i="2"/>
  <c r="M1440" i="2"/>
  <c r="M1441" i="2"/>
  <c r="M1442" i="2"/>
  <c r="M1443" i="2"/>
  <c r="M1444" i="2"/>
  <c r="M1445" i="2"/>
  <c r="M1446" i="2"/>
  <c r="M1447" i="2"/>
  <c r="M1448" i="2"/>
  <c r="M1449" i="2"/>
  <c r="M1450" i="2"/>
  <c r="M1451" i="2"/>
  <c r="M1452" i="2"/>
  <c r="M1453" i="2"/>
  <c r="M1454" i="2"/>
  <c r="M1455" i="2"/>
  <c r="M1456" i="2"/>
  <c r="M1457" i="2"/>
  <c r="M1458" i="2"/>
  <c r="M1459" i="2"/>
  <c r="M1460" i="2"/>
  <c r="M1461" i="2"/>
  <c r="M1462" i="2"/>
  <c r="M1463" i="2"/>
  <c r="M1464" i="2"/>
  <c r="M1465" i="2"/>
  <c r="M1466" i="2"/>
  <c r="M1467" i="2"/>
  <c r="M1468" i="2"/>
  <c r="M1469" i="2"/>
  <c r="M1470" i="2"/>
  <c r="M1471" i="2"/>
  <c r="M1472" i="2"/>
  <c r="M1473" i="2"/>
  <c r="M1474" i="2"/>
  <c r="M1475" i="2"/>
  <c r="M1476" i="2"/>
  <c r="M1477" i="2"/>
  <c r="M1478" i="2"/>
  <c r="M1479" i="2"/>
  <c r="M1480" i="2"/>
  <c r="M1481" i="2"/>
  <c r="M1482" i="2"/>
  <c r="M1483" i="2"/>
  <c r="M1484" i="2"/>
  <c r="M1485" i="2"/>
  <c r="M1486" i="2"/>
  <c r="M1487" i="2"/>
  <c r="M1488" i="2"/>
  <c r="M1489" i="2"/>
  <c r="M1490" i="2"/>
  <c r="M1491" i="2"/>
  <c r="M1492" i="2"/>
  <c r="M1493" i="2"/>
  <c r="M1494" i="2"/>
  <c r="M1495" i="2"/>
  <c r="M1496" i="2"/>
  <c r="M1497" i="2"/>
  <c r="M1498" i="2"/>
  <c r="M1499" i="2"/>
  <c r="M1500" i="2"/>
  <c r="M1501" i="2"/>
  <c r="M1502" i="2"/>
  <c r="M1503" i="2"/>
  <c r="M1504" i="2"/>
  <c r="M1505" i="2"/>
  <c r="M1506" i="2"/>
  <c r="M1507" i="2"/>
  <c r="M1508" i="2"/>
  <c r="M1509" i="2"/>
  <c r="M1510" i="2"/>
  <c r="M1511" i="2"/>
  <c r="M1512" i="2"/>
  <c r="M1513" i="2"/>
  <c r="M1514" i="2"/>
  <c r="M1515" i="2"/>
  <c r="M1516" i="2"/>
  <c r="M1517" i="2"/>
  <c r="M1518" i="2"/>
  <c r="M1519" i="2"/>
  <c r="M1520" i="2"/>
  <c r="M1521" i="2"/>
  <c r="M1522" i="2"/>
  <c r="M1523" i="2"/>
  <c r="M1524" i="2"/>
  <c r="M1525" i="2"/>
  <c r="M1526" i="2"/>
  <c r="M1527" i="2"/>
  <c r="M1528" i="2"/>
  <c r="M1529" i="2"/>
  <c r="M1530" i="2"/>
  <c r="M1531" i="2"/>
  <c r="M1532" i="2"/>
  <c r="M1533" i="2"/>
  <c r="M1534" i="2"/>
  <c r="M1535" i="2"/>
  <c r="M1536" i="2"/>
  <c r="M1537" i="2"/>
  <c r="M1538" i="2"/>
  <c r="M1539" i="2"/>
  <c r="M1540" i="2"/>
  <c r="M1541" i="2"/>
  <c r="M1542" i="2"/>
  <c r="M1543" i="2"/>
  <c r="M1544" i="2"/>
  <c r="M1545" i="2"/>
  <c r="M1546" i="2"/>
  <c r="M1547" i="2"/>
  <c r="M1548" i="2"/>
  <c r="M1549" i="2"/>
  <c r="M1550" i="2"/>
  <c r="M1551" i="2"/>
  <c r="M1552" i="2"/>
  <c r="M1553" i="2"/>
  <c r="M1554" i="2"/>
  <c r="M1555" i="2"/>
  <c r="M1556" i="2"/>
  <c r="M1557" i="2"/>
  <c r="M1558" i="2"/>
  <c r="M1559" i="2"/>
  <c r="M1560" i="2"/>
  <c r="M1561" i="2"/>
  <c r="M1562" i="2"/>
  <c r="M1563" i="2"/>
  <c r="M1564" i="2"/>
  <c r="M1565" i="2"/>
  <c r="M1566" i="2"/>
  <c r="M1567" i="2"/>
  <c r="M1568" i="2"/>
  <c r="M1569" i="2"/>
  <c r="M1570" i="2"/>
  <c r="M1571" i="2"/>
  <c r="M1572" i="2"/>
  <c r="M1573" i="2"/>
  <c r="M1574" i="2"/>
  <c r="M1575" i="2"/>
  <c r="M1576" i="2"/>
  <c r="M1577" i="2"/>
  <c r="M1578" i="2"/>
  <c r="M1579" i="2"/>
  <c r="M1580" i="2"/>
  <c r="M1581" i="2"/>
  <c r="M1582" i="2"/>
  <c r="M1583" i="2"/>
  <c r="M1584" i="2"/>
  <c r="M1585" i="2"/>
  <c r="M1586" i="2"/>
  <c r="M1587" i="2"/>
  <c r="M1588" i="2"/>
  <c r="M1589" i="2"/>
  <c r="M1590" i="2"/>
  <c r="M1591" i="2"/>
  <c r="M1592" i="2"/>
  <c r="M1593" i="2"/>
  <c r="M1594" i="2"/>
  <c r="M1595" i="2"/>
  <c r="M1596" i="2"/>
  <c r="M1597" i="2"/>
  <c r="M1598" i="2"/>
  <c r="M1599" i="2"/>
  <c r="M1600" i="2"/>
  <c r="M1601" i="2"/>
  <c r="M1602" i="2"/>
  <c r="M1603" i="2"/>
  <c r="M1604" i="2"/>
  <c r="M1605" i="2"/>
  <c r="M1606" i="2"/>
  <c r="M1607" i="2"/>
  <c r="M1608" i="2"/>
  <c r="M1609" i="2"/>
  <c r="M1610" i="2"/>
  <c r="M1611" i="2"/>
  <c r="M1612" i="2"/>
  <c r="M1613" i="2"/>
  <c r="M1614" i="2"/>
  <c r="M1615" i="2"/>
  <c r="M1616" i="2"/>
  <c r="M1617" i="2"/>
  <c r="M1618" i="2"/>
  <c r="M1619" i="2"/>
  <c r="M1620" i="2"/>
  <c r="M1621" i="2"/>
  <c r="M1622" i="2"/>
  <c r="M1623" i="2"/>
  <c r="M1624" i="2"/>
  <c r="M1625" i="2"/>
  <c r="M1626" i="2"/>
  <c r="M1627" i="2"/>
  <c r="M1628" i="2"/>
  <c r="M1629" i="2"/>
  <c r="M1630" i="2"/>
  <c r="M1631" i="2"/>
  <c r="M1632" i="2"/>
  <c r="M1633" i="2"/>
  <c r="M1634" i="2"/>
  <c r="M1635" i="2"/>
  <c r="M1636" i="2"/>
  <c r="M1637" i="2"/>
  <c r="M1638" i="2"/>
  <c r="M1639" i="2"/>
  <c r="M1640" i="2"/>
  <c r="M1641" i="2"/>
  <c r="M1642" i="2"/>
  <c r="M1643" i="2"/>
  <c r="M1644" i="2"/>
  <c r="M1645" i="2"/>
  <c r="M1646" i="2"/>
  <c r="M1647" i="2"/>
  <c r="M1648" i="2"/>
  <c r="M1649" i="2"/>
  <c r="M1650" i="2"/>
  <c r="M1651" i="2"/>
  <c r="M1652" i="2"/>
  <c r="M1653" i="2"/>
  <c r="M1654" i="2"/>
  <c r="M1655" i="2"/>
  <c r="M1656" i="2"/>
  <c r="M1657" i="2"/>
  <c r="M1658" i="2"/>
  <c r="M1659" i="2"/>
  <c r="M1660" i="2"/>
  <c r="M1661" i="2"/>
  <c r="M1662" i="2"/>
  <c r="M1663" i="2"/>
  <c r="M1664" i="2"/>
  <c r="M1665" i="2"/>
  <c r="M1666" i="2"/>
  <c r="M1667" i="2"/>
  <c r="M1668" i="2"/>
  <c r="M1669" i="2"/>
  <c r="M1670" i="2"/>
  <c r="M1671" i="2"/>
  <c r="M1672" i="2"/>
  <c r="M1673" i="2"/>
  <c r="M1674" i="2"/>
  <c r="M1675" i="2"/>
  <c r="M1676" i="2"/>
  <c r="M1677" i="2"/>
  <c r="M1678" i="2"/>
  <c r="M1679" i="2"/>
  <c r="M1680" i="2"/>
  <c r="M1681" i="2"/>
  <c r="M1682" i="2"/>
  <c r="M1683" i="2"/>
  <c r="M1684" i="2"/>
  <c r="M1685" i="2"/>
  <c r="M1686" i="2"/>
  <c r="M1687" i="2"/>
  <c r="M1688" i="2"/>
  <c r="M1689" i="2"/>
  <c r="M1690" i="2"/>
  <c r="M1691" i="2"/>
  <c r="M1692" i="2"/>
  <c r="M1693" i="2"/>
  <c r="M1694" i="2"/>
  <c r="M1695" i="2"/>
  <c r="M1696" i="2"/>
  <c r="M1697" i="2"/>
  <c r="M1698" i="2"/>
  <c r="M1699" i="2"/>
  <c r="M1700" i="2"/>
  <c r="M1701" i="2"/>
  <c r="M1702" i="2"/>
  <c r="M1703" i="2"/>
  <c r="M1704" i="2"/>
  <c r="M1705" i="2"/>
  <c r="M1706" i="2"/>
  <c r="M1707" i="2"/>
  <c r="M1708" i="2"/>
  <c r="M1709" i="2"/>
  <c r="M1710" i="2"/>
  <c r="M1711" i="2"/>
  <c r="M1712" i="2"/>
  <c r="M1713" i="2"/>
  <c r="M1714" i="2"/>
  <c r="M1715" i="2"/>
  <c r="M1716" i="2"/>
  <c r="M1717" i="2"/>
  <c r="M1718" i="2"/>
  <c r="M1719" i="2"/>
  <c r="M1720" i="2"/>
  <c r="M1721" i="2"/>
  <c r="M1722" i="2"/>
  <c r="M1723" i="2"/>
  <c r="M1724" i="2"/>
  <c r="M1725" i="2"/>
  <c r="M1726" i="2"/>
  <c r="M1727" i="2"/>
  <c r="M1728" i="2"/>
  <c r="M1729" i="2"/>
  <c r="M1730" i="2"/>
  <c r="M1731" i="2"/>
  <c r="M1732" i="2"/>
  <c r="M1733" i="2"/>
  <c r="M1734" i="2"/>
  <c r="M1735" i="2"/>
  <c r="M1736" i="2"/>
  <c r="M1737" i="2"/>
  <c r="M1738" i="2"/>
  <c r="M1739" i="2"/>
  <c r="M1740" i="2"/>
  <c r="M1741" i="2"/>
  <c r="M1742" i="2"/>
  <c r="M1743" i="2"/>
  <c r="M1744" i="2"/>
  <c r="M1745" i="2"/>
  <c r="M1746" i="2"/>
  <c r="M1747" i="2"/>
  <c r="M1748" i="2"/>
  <c r="M1749" i="2"/>
  <c r="M1750" i="2"/>
  <c r="M1751" i="2"/>
  <c r="M1752" i="2"/>
  <c r="M1753" i="2"/>
  <c r="M1754" i="2"/>
  <c r="M1755" i="2"/>
  <c r="M1756" i="2"/>
  <c r="M1757" i="2"/>
  <c r="M1758" i="2"/>
  <c r="M1759" i="2"/>
  <c r="M1760" i="2"/>
  <c r="M1761" i="2"/>
  <c r="M1762" i="2"/>
  <c r="M1763" i="2"/>
  <c r="M1764" i="2"/>
  <c r="M1765" i="2"/>
  <c r="M1766" i="2"/>
  <c r="M1767" i="2"/>
  <c r="M1768" i="2"/>
  <c r="M1769" i="2"/>
  <c r="M1770" i="2"/>
  <c r="M1771" i="2"/>
  <c r="M1772" i="2"/>
  <c r="M1773" i="2"/>
  <c r="M1774" i="2"/>
  <c r="M1775" i="2"/>
  <c r="M1776" i="2"/>
  <c r="M1777" i="2"/>
  <c r="M1778" i="2"/>
  <c r="M1779" i="2"/>
  <c r="M1780" i="2"/>
  <c r="M1781" i="2"/>
  <c r="M1782" i="2"/>
  <c r="M1783" i="2"/>
  <c r="M1784" i="2"/>
  <c r="M1785" i="2"/>
  <c r="M1786" i="2"/>
  <c r="M1787" i="2"/>
  <c r="M1788" i="2"/>
  <c r="M1789" i="2"/>
  <c r="M1790" i="2"/>
  <c r="M1791" i="2"/>
  <c r="M1792" i="2"/>
  <c r="M1793" i="2"/>
  <c r="M1794" i="2"/>
  <c r="M1795" i="2"/>
  <c r="M1796" i="2"/>
  <c r="M1797" i="2"/>
  <c r="M1798" i="2"/>
  <c r="M1799" i="2"/>
  <c r="M1800" i="2"/>
  <c r="M1801" i="2"/>
  <c r="M1802" i="2"/>
  <c r="M1803" i="2"/>
  <c r="M1804" i="2"/>
  <c r="M1805" i="2"/>
  <c r="M1806" i="2"/>
  <c r="M1807" i="2"/>
  <c r="M1808" i="2"/>
  <c r="M1809" i="2"/>
  <c r="M1810" i="2"/>
  <c r="M1811" i="2"/>
  <c r="M1812" i="2"/>
  <c r="M1813" i="2"/>
  <c r="M1814" i="2"/>
  <c r="M1815" i="2"/>
  <c r="M1816" i="2"/>
  <c r="M1817" i="2"/>
  <c r="M1818" i="2"/>
  <c r="M1819" i="2"/>
  <c r="M1820" i="2"/>
  <c r="M1821" i="2"/>
  <c r="M1822" i="2"/>
  <c r="M1823" i="2"/>
  <c r="M1824" i="2"/>
  <c r="M1825" i="2"/>
  <c r="M1826" i="2"/>
  <c r="M1827" i="2"/>
  <c r="M1828" i="2"/>
  <c r="M1829" i="2"/>
  <c r="M1830" i="2"/>
  <c r="M1831" i="2"/>
  <c r="M1832" i="2"/>
  <c r="M1833" i="2"/>
  <c r="M1834" i="2"/>
  <c r="M1835" i="2"/>
  <c r="M1836" i="2"/>
  <c r="M1837" i="2"/>
  <c r="M1838" i="2"/>
  <c r="M1839" i="2"/>
  <c r="M1840" i="2"/>
  <c r="M1841" i="2"/>
  <c r="M1842" i="2"/>
  <c r="M1843" i="2"/>
  <c r="M1844" i="2"/>
  <c r="M1845" i="2"/>
  <c r="M1846" i="2"/>
  <c r="M1847" i="2"/>
  <c r="M1848" i="2"/>
  <c r="M1849" i="2"/>
  <c r="M1850" i="2"/>
  <c r="M1851" i="2"/>
  <c r="M1852" i="2"/>
  <c r="M1853" i="2"/>
  <c r="M1854" i="2"/>
  <c r="M1855" i="2"/>
  <c r="M1856" i="2"/>
  <c r="M1857" i="2"/>
  <c r="M1858" i="2"/>
  <c r="M1859" i="2"/>
  <c r="M1860" i="2"/>
  <c r="M1861" i="2"/>
  <c r="M1862" i="2"/>
  <c r="M1863" i="2"/>
  <c r="M1864" i="2"/>
  <c r="M1865" i="2"/>
  <c r="M1866" i="2"/>
  <c r="M1867" i="2"/>
  <c r="M1868" i="2"/>
  <c r="M1869" i="2"/>
  <c r="M1870" i="2"/>
  <c r="M1871" i="2"/>
  <c r="M1872" i="2"/>
  <c r="M1873" i="2"/>
  <c r="M1874" i="2"/>
  <c r="M1875" i="2"/>
  <c r="M1876" i="2"/>
  <c r="M1877" i="2"/>
  <c r="M1878" i="2"/>
  <c r="M1879" i="2"/>
  <c r="M1880" i="2"/>
  <c r="M1881" i="2"/>
  <c r="M1882" i="2"/>
  <c r="M1883" i="2"/>
  <c r="M1884" i="2"/>
  <c r="M1885" i="2"/>
  <c r="M1886" i="2"/>
  <c r="M1887" i="2"/>
  <c r="M1888" i="2"/>
  <c r="M1889" i="2"/>
  <c r="M1890" i="2"/>
  <c r="M1891" i="2"/>
  <c r="M1892" i="2"/>
  <c r="M1893" i="2"/>
  <c r="M1894" i="2"/>
  <c r="M1895" i="2"/>
  <c r="M1896" i="2"/>
  <c r="M1897" i="2"/>
  <c r="M1898" i="2"/>
  <c r="M1899" i="2"/>
  <c r="M1900" i="2"/>
  <c r="M1901" i="2"/>
  <c r="M1902" i="2"/>
  <c r="M1903" i="2"/>
  <c r="M1904" i="2"/>
  <c r="M1905" i="2"/>
  <c r="M1906" i="2"/>
  <c r="M1907" i="2"/>
  <c r="M1908" i="2"/>
  <c r="M1909" i="2"/>
  <c r="M1910" i="2"/>
  <c r="M1911" i="2"/>
  <c r="M1912" i="2"/>
  <c r="M1913" i="2"/>
  <c r="M1914" i="2"/>
  <c r="M1915" i="2"/>
  <c r="M1916" i="2"/>
  <c r="M1917" i="2"/>
  <c r="M1918" i="2"/>
  <c r="M1919" i="2"/>
  <c r="M1920" i="2"/>
  <c r="M1921" i="2"/>
  <c r="M1922" i="2"/>
  <c r="M1923" i="2"/>
  <c r="M1924" i="2"/>
  <c r="M1925" i="2"/>
  <c r="M1926" i="2"/>
  <c r="M1927" i="2"/>
  <c r="M1928" i="2"/>
  <c r="M1929" i="2"/>
  <c r="M1930" i="2"/>
  <c r="M1931" i="2"/>
  <c r="M1932" i="2"/>
  <c r="M1933" i="2"/>
  <c r="M1934" i="2"/>
  <c r="M1935" i="2"/>
  <c r="M1936" i="2"/>
  <c r="M1937" i="2"/>
  <c r="M1938" i="2"/>
  <c r="M1939" i="2"/>
  <c r="M1940" i="2"/>
  <c r="M1941" i="2"/>
  <c r="M1942" i="2"/>
  <c r="M1943" i="2"/>
  <c r="M1944" i="2"/>
  <c r="M1945" i="2"/>
  <c r="M1946" i="2"/>
  <c r="M1947" i="2"/>
  <c r="M1948" i="2"/>
  <c r="M1949" i="2"/>
  <c r="M1950" i="2"/>
  <c r="M1951" i="2"/>
  <c r="M1952" i="2"/>
  <c r="M1953" i="2"/>
  <c r="M1954" i="2"/>
  <c r="M1955" i="2"/>
  <c r="M1956" i="2"/>
  <c r="M1957" i="2"/>
  <c r="M1958" i="2"/>
  <c r="M1959" i="2"/>
  <c r="M1960" i="2"/>
  <c r="M1961" i="2"/>
  <c r="M1962" i="2"/>
  <c r="M1963" i="2"/>
  <c r="M1964" i="2"/>
  <c r="M1965" i="2"/>
  <c r="M1966" i="2"/>
  <c r="M1967" i="2"/>
  <c r="M1968" i="2"/>
  <c r="M1969" i="2"/>
  <c r="M1970" i="2"/>
  <c r="M1971" i="2"/>
  <c r="M1972" i="2"/>
  <c r="M1973" i="2"/>
  <c r="M1974" i="2"/>
  <c r="M1975" i="2"/>
  <c r="M1976" i="2"/>
  <c r="M1977" i="2"/>
  <c r="M1978" i="2"/>
  <c r="M1979" i="2"/>
  <c r="M1980" i="2"/>
  <c r="M1981" i="2"/>
  <c r="M1982" i="2"/>
  <c r="M1983" i="2"/>
  <c r="M1984" i="2"/>
  <c r="M1985" i="2"/>
  <c r="M1986" i="2"/>
  <c r="M1987" i="2"/>
  <c r="M1988" i="2"/>
  <c r="M1989" i="2"/>
  <c r="M1990" i="2"/>
  <c r="M1991" i="2"/>
  <c r="M1992" i="2"/>
  <c r="M1993" i="2"/>
  <c r="M1994" i="2"/>
  <c r="M1995" i="2"/>
  <c r="M1996" i="2"/>
  <c r="M1997" i="2"/>
  <c r="M1998" i="2"/>
  <c r="M1999" i="2"/>
  <c r="M2000" i="2"/>
  <c r="M2001" i="2"/>
  <c r="M2002" i="2"/>
  <c r="M2003" i="2"/>
  <c r="M2004" i="2"/>
  <c r="M2005" i="2"/>
  <c r="M2006" i="2"/>
  <c r="M2007" i="2"/>
  <c r="M2008" i="2"/>
  <c r="M2009" i="2"/>
  <c r="M2010" i="2"/>
  <c r="M2011" i="2"/>
  <c r="M2012" i="2"/>
  <c r="M2013" i="2"/>
  <c r="M2014" i="2"/>
  <c r="M2015" i="2"/>
  <c r="M2016" i="2"/>
  <c r="M2017" i="2"/>
  <c r="M2018" i="2"/>
  <c r="M2019" i="2"/>
  <c r="M2020" i="2"/>
  <c r="M2021" i="2"/>
  <c r="M2022" i="2"/>
  <c r="M2023" i="2"/>
  <c r="M2024" i="2"/>
  <c r="M2025" i="2"/>
  <c r="M2026" i="2"/>
  <c r="M2027" i="2"/>
  <c r="M2028" i="2"/>
  <c r="M2029" i="2"/>
  <c r="M2030" i="2"/>
  <c r="M2031" i="2"/>
  <c r="M2032" i="2"/>
  <c r="M2033" i="2"/>
  <c r="M2034" i="2"/>
  <c r="M2035" i="2"/>
  <c r="M2036" i="2"/>
  <c r="M2037" i="2"/>
  <c r="M2038" i="2"/>
  <c r="M2039" i="2"/>
  <c r="M2040" i="2"/>
  <c r="M2041" i="2"/>
  <c r="M2042" i="2"/>
  <c r="M2043" i="2"/>
  <c r="M2044" i="2"/>
  <c r="M2045" i="2"/>
  <c r="M2046" i="2"/>
  <c r="M2047" i="2"/>
  <c r="M2048" i="2"/>
  <c r="M2049" i="2"/>
  <c r="M2050" i="2"/>
  <c r="M2051" i="2"/>
  <c r="M2052" i="2"/>
  <c r="M2053" i="2"/>
  <c r="M2054" i="2"/>
  <c r="M2055" i="2"/>
  <c r="M2056" i="2"/>
  <c r="M2057" i="2"/>
  <c r="M2058" i="2"/>
  <c r="M2059" i="2"/>
  <c r="M2060" i="2"/>
  <c r="M2061" i="2"/>
  <c r="M2062" i="2"/>
  <c r="M2063" i="2"/>
  <c r="M2064" i="2"/>
  <c r="M2065" i="2"/>
  <c r="M2066" i="2"/>
  <c r="M2067" i="2"/>
  <c r="M2068" i="2"/>
  <c r="M2069" i="2"/>
  <c r="M2070" i="2"/>
  <c r="M2071" i="2"/>
  <c r="M2072" i="2"/>
  <c r="M2073" i="2"/>
  <c r="M2074" i="2"/>
  <c r="M2075" i="2"/>
  <c r="M2076" i="2"/>
  <c r="M2077" i="2"/>
  <c r="M2078" i="2"/>
  <c r="M2079" i="2"/>
  <c r="M2080" i="2"/>
  <c r="M2081" i="2"/>
  <c r="M2082" i="2"/>
  <c r="M2083" i="2"/>
  <c r="M2084" i="2"/>
  <c r="M2085" i="2"/>
  <c r="M2086" i="2"/>
  <c r="M2087" i="2"/>
  <c r="M2088" i="2"/>
  <c r="M2089" i="2"/>
  <c r="M2090" i="2"/>
  <c r="M2091" i="2"/>
  <c r="M2092" i="2"/>
  <c r="M2093" i="2"/>
  <c r="M2094" i="2"/>
  <c r="M2095" i="2"/>
  <c r="M2096" i="2"/>
  <c r="M2097" i="2"/>
  <c r="M2098" i="2"/>
  <c r="M2099" i="2"/>
  <c r="M2100" i="2"/>
  <c r="M2101" i="2"/>
  <c r="M2102" i="2"/>
  <c r="M2103" i="2"/>
  <c r="M2104" i="2"/>
  <c r="M2105" i="2"/>
  <c r="M2106" i="2"/>
  <c r="M2107" i="2"/>
  <c r="M2108" i="2"/>
  <c r="M2109" i="2"/>
  <c r="M2110" i="2"/>
  <c r="M2111" i="2"/>
  <c r="M2112" i="2"/>
  <c r="M2113" i="2"/>
  <c r="M2114" i="2"/>
  <c r="M2115" i="2"/>
  <c r="M2116" i="2"/>
  <c r="M2117" i="2"/>
  <c r="M2118" i="2"/>
  <c r="M2119" i="2"/>
  <c r="M2120" i="2"/>
  <c r="M2121" i="2"/>
  <c r="M2122" i="2"/>
  <c r="M2123" i="2"/>
  <c r="M2124" i="2"/>
  <c r="M2125" i="2"/>
  <c r="M2126" i="2"/>
  <c r="M2127" i="2"/>
  <c r="M2128" i="2"/>
  <c r="M2129" i="2"/>
  <c r="M2130" i="2"/>
  <c r="M2131" i="2"/>
  <c r="M2132" i="2"/>
  <c r="M2133" i="2"/>
  <c r="M2134" i="2"/>
  <c r="M2135" i="2"/>
  <c r="M2136" i="2"/>
  <c r="M2137" i="2"/>
  <c r="M2138" i="2"/>
  <c r="M2139" i="2"/>
  <c r="M2140" i="2"/>
  <c r="M2141" i="2"/>
  <c r="M2142" i="2"/>
  <c r="M2143" i="2"/>
  <c r="M2144" i="2"/>
  <c r="M2145" i="2"/>
  <c r="M2146" i="2"/>
  <c r="M2147" i="2"/>
  <c r="M2148" i="2"/>
  <c r="M2149" i="2"/>
  <c r="M2150" i="2"/>
  <c r="M2151" i="2"/>
  <c r="M2152" i="2"/>
  <c r="M2153" i="2"/>
  <c r="M2154" i="2"/>
  <c r="M2155" i="2"/>
  <c r="M2156" i="2"/>
  <c r="M2157" i="2"/>
  <c r="M2158" i="2"/>
  <c r="M2159" i="2"/>
  <c r="M2160" i="2"/>
  <c r="M2161" i="2"/>
  <c r="M2162" i="2"/>
  <c r="M2163" i="2"/>
  <c r="M2164" i="2"/>
  <c r="M2165" i="2"/>
  <c r="M2166" i="2"/>
  <c r="M2167" i="2"/>
  <c r="M2168" i="2"/>
  <c r="M2169" i="2"/>
  <c r="M2170" i="2"/>
  <c r="M2171" i="2"/>
  <c r="M2172" i="2"/>
  <c r="M2173" i="2"/>
  <c r="M2174" i="2"/>
  <c r="M2175" i="2"/>
  <c r="M2176" i="2"/>
  <c r="M2177" i="2"/>
  <c r="M2178" i="2"/>
  <c r="M2179" i="2"/>
  <c r="M2180" i="2"/>
  <c r="M2181" i="2"/>
  <c r="M2182" i="2"/>
  <c r="M2183" i="2"/>
  <c r="M2184" i="2"/>
  <c r="M2185" i="2"/>
  <c r="M2186" i="2"/>
  <c r="M2187" i="2"/>
  <c r="M2188" i="2"/>
  <c r="M2189" i="2"/>
  <c r="M2190" i="2"/>
  <c r="M2191" i="2"/>
  <c r="M2192" i="2"/>
  <c r="M2193" i="2"/>
  <c r="M2194" i="2"/>
  <c r="M2195" i="2"/>
  <c r="M2196" i="2"/>
  <c r="M2197" i="2"/>
  <c r="M2198" i="2"/>
  <c r="M2199" i="2"/>
  <c r="M2200" i="2"/>
  <c r="M2201" i="2"/>
  <c r="M2202" i="2"/>
  <c r="M2203" i="2"/>
  <c r="M2204" i="2"/>
  <c r="M2205" i="2"/>
  <c r="M2206" i="2"/>
  <c r="M2207" i="2"/>
  <c r="M2208" i="2"/>
  <c r="M2209" i="2"/>
  <c r="M2210" i="2"/>
  <c r="M2211" i="2"/>
  <c r="M2212" i="2"/>
  <c r="M2213" i="2"/>
  <c r="M2214" i="2"/>
  <c r="M2215" i="2"/>
  <c r="M2216" i="2"/>
  <c r="M2217" i="2"/>
  <c r="M2218" i="2"/>
  <c r="M2219" i="2"/>
  <c r="M2220" i="2"/>
  <c r="M2221" i="2"/>
  <c r="M2222" i="2"/>
  <c r="M2223" i="2"/>
  <c r="M2224" i="2"/>
  <c r="M2225" i="2"/>
  <c r="M2226" i="2"/>
  <c r="M2227" i="2"/>
  <c r="M2228" i="2"/>
  <c r="M2229" i="2"/>
  <c r="M2230" i="2"/>
  <c r="M2231" i="2"/>
  <c r="M2232" i="2"/>
  <c r="M2233" i="2"/>
  <c r="M2234" i="2"/>
  <c r="M2235" i="2"/>
  <c r="M2236" i="2"/>
  <c r="M2237" i="2"/>
  <c r="M2238" i="2"/>
  <c r="M2239" i="2"/>
  <c r="M2240" i="2"/>
  <c r="M2241" i="2"/>
  <c r="M2242" i="2"/>
  <c r="M2243" i="2"/>
  <c r="M2244" i="2"/>
  <c r="M2245" i="2"/>
  <c r="M2246" i="2"/>
  <c r="M2247" i="2"/>
  <c r="M2248" i="2"/>
  <c r="M2249" i="2"/>
  <c r="M2250" i="2"/>
  <c r="M2251" i="2"/>
  <c r="M2252" i="2"/>
  <c r="M2253" i="2"/>
  <c r="M2254" i="2"/>
  <c r="M2255" i="2"/>
  <c r="M2256" i="2"/>
  <c r="M2257" i="2"/>
  <c r="M2258" i="2"/>
  <c r="M2259" i="2"/>
  <c r="M2260" i="2"/>
  <c r="M2261" i="2"/>
  <c r="M2262" i="2"/>
  <c r="M2263" i="2"/>
  <c r="M2264" i="2"/>
  <c r="M2265" i="2"/>
  <c r="M2266" i="2"/>
  <c r="M2267" i="2"/>
  <c r="M2268" i="2"/>
  <c r="M2269" i="2"/>
  <c r="M2270" i="2"/>
  <c r="M2271" i="2"/>
  <c r="M2272" i="2"/>
  <c r="M2273" i="2"/>
  <c r="M2274" i="2"/>
  <c r="M2275" i="2"/>
  <c r="M2276" i="2"/>
  <c r="M2277" i="2"/>
  <c r="M2278" i="2"/>
  <c r="M2279" i="2"/>
  <c r="M2280" i="2"/>
  <c r="M2281" i="2"/>
  <c r="M2282" i="2"/>
  <c r="M2283" i="2"/>
  <c r="M2284" i="2"/>
  <c r="M2285" i="2"/>
  <c r="M2286" i="2"/>
  <c r="M2287" i="2"/>
  <c r="M2288" i="2"/>
  <c r="M2289" i="2"/>
  <c r="M2290" i="2"/>
  <c r="M2291" i="2"/>
  <c r="M2292" i="2"/>
  <c r="M2293" i="2"/>
  <c r="M2294" i="2"/>
  <c r="M2295" i="2"/>
  <c r="M2296" i="2"/>
  <c r="M2297" i="2"/>
  <c r="M2298" i="2"/>
  <c r="M2299" i="2"/>
  <c r="M2300" i="2"/>
  <c r="M2301" i="2"/>
  <c r="M2302" i="2"/>
  <c r="M2303" i="2"/>
  <c r="M2304" i="2"/>
  <c r="M2305" i="2"/>
  <c r="M2306" i="2"/>
  <c r="M2307" i="2"/>
  <c r="M2308" i="2"/>
  <c r="M2309" i="2"/>
  <c r="M2310" i="2"/>
  <c r="M2311" i="2"/>
  <c r="M2312" i="2"/>
  <c r="M2313" i="2"/>
  <c r="M2314" i="2"/>
  <c r="M2315" i="2"/>
  <c r="M2316" i="2"/>
  <c r="M2317" i="2"/>
  <c r="M2318" i="2"/>
  <c r="M2319" i="2"/>
  <c r="M2320" i="2"/>
  <c r="M2321" i="2"/>
  <c r="M2322" i="2"/>
  <c r="M2323" i="2"/>
  <c r="M2324" i="2"/>
  <c r="M2325" i="2"/>
  <c r="M2326" i="2"/>
  <c r="M2327" i="2"/>
  <c r="M2328" i="2"/>
  <c r="M2329" i="2"/>
  <c r="M2330" i="2"/>
  <c r="M2331" i="2"/>
  <c r="M2332" i="2"/>
  <c r="M2333" i="2"/>
  <c r="M2334" i="2"/>
  <c r="M2335" i="2"/>
  <c r="M2336" i="2"/>
  <c r="M2337" i="2"/>
  <c r="M2338" i="2"/>
  <c r="M2339" i="2"/>
  <c r="M2340" i="2"/>
  <c r="M2341" i="2"/>
  <c r="M2342" i="2"/>
  <c r="M2343" i="2"/>
  <c r="M2344" i="2"/>
  <c r="M2345" i="2"/>
  <c r="M2346" i="2"/>
  <c r="M2347" i="2"/>
  <c r="M2348" i="2"/>
  <c r="M2349" i="2"/>
  <c r="M2350" i="2"/>
  <c r="M2351" i="2"/>
  <c r="M2352" i="2"/>
  <c r="M2353" i="2"/>
  <c r="M2354" i="2"/>
  <c r="M2355" i="2"/>
  <c r="M2356" i="2"/>
  <c r="M2357" i="2"/>
  <c r="M2358" i="2"/>
  <c r="M2359" i="2"/>
  <c r="M2360" i="2"/>
  <c r="M2361" i="2"/>
  <c r="M2362" i="2"/>
  <c r="M2363" i="2"/>
  <c r="M2364" i="2"/>
  <c r="M2365" i="2"/>
  <c r="M2366" i="2"/>
  <c r="M2367" i="2"/>
  <c r="M2368" i="2"/>
  <c r="M2369" i="2"/>
  <c r="M2370" i="2"/>
  <c r="M2371" i="2"/>
  <c r="M2372" i="2"/>
  <c r="M2373" i="2"/>
  <c r="M2374" i="2"/>
  <c r="M2375" i="2"/>
  <c r="M2376" i="2"/>
  <c r="M2377" i="2"/>
  <c r="M2378" i="2"/>
  <c r="M2379" i="2"/>
  <c r="M2380" i="2"/>
  <c r="M2381" i="2"/>
  <c r="M2382" i="2"/>
  <c r="M2383" i="2"/>
  <c r="M2384" i="2"/>
  <c r="M2385" i="2"/>
  <c r="M2386" i="2"/>
  <c r="M2387" i="2"/>
  <c r="M2388" i="2"/>
  <c r="M2389" i="2"/>
  <c r="M2390" i="2"/>
  <c r="M2391" i="2"/>
  <c r="M2392" i="2"/>
  <c r="M2393" i="2"/>
  <c r="M2394" i="2"/>
  <c r="M2395" i="2"/>
  <c r="M2396" i="2"/>
  <c r="M2397" i="2"/>
  <c r="M2398" i="2"/>
  <c r="M2399" i="2"/>
  <c r="M2400" i="2"/>
  <c r="M2401" i="2"/>
  <c r="M2402" i="2"/>
  <c r="M2403" i="2"/>
  <c r="M2404" i="2"/>
  <c r="M2405" i="2"/>
  <c r="M2406" i="2"/>
  <c r="M2407" i="2"/>
  <c r="M2408" i="2"/>
  <c r="M2409" i="2"/>
  <c r="M2410" i="2"/>
  <c r="M2411" i="2"/>
  <c r="M2412" i="2"/>
  <c r="M2413" i="2"/>
  <c r="M2414" i="2"/>
  <c r="M2415" i="2"/>
  <c r="M2416" i="2"/>
  <c r="M2417" i="2"/>
  <c r="M2418" i="2"/>
  <c r="M2419" i="2"/>
  <c r="M2420" i="2"/>
  <c r="M2421" i="2"/>
  <c r="M2422" i="2"/>
  <c r="M2423" i="2"/>
  <c r="M2424" i="2"/>
  <c r="M2425" i="2"/>
  <c r="M2426" i="2"/>
  <c r="M2427" i="2"/>
  <c r="M2428" i="2"/>
  <c r="M2429" i="2"/>
  <c r="M2430" i="2"/>
  <c r="M2431" i="2"/>
  <c r="M2432" i="2"/>
  <c r="M2433" i="2"/>
  <c r="M2434" i="2"/>
  <c r="M2435" i="2"/>
  <c r="M2436" i="2"/>
  <c r="M2437" i="2"/>
  <c r="M2438" i="2"/>
  <c r="M2439" i="2"/>
  <c r="M2440" i="2"/>
  <c r="M2441" i="2"/>
  <c r="M2442" i="2"/>
  <c r="M2443" i="2"/>
  <c r="M2444" i="2"/>
  <c r="M2445" i="2"/>
  <c r="M2446" i="2"/>
  <c r="M2447" i="2"/>
  <c r="M2448" i="2"/>
  <c r="M2449" i="2"/>
  <c r="M2450" i="2"/>
  <c r="M2451" i="2"/>
  <c r="M2452" i="2"/>
  <c r="M2453" i="2"/>
  <c r="M2454" i="2"/>
  <c r="M2455" i="2"/>
  <c r="M2456" i="2"/>
  <c r="M2457" i="2"/>
  <c r="M2458" i="2"/>
  <c r="M2459" i="2"/>
  <c r="M2460" i="2"/>
  <c r="M2461" i="2"/>
  <c r="M2462" i="2"/>
  <c r="M2463" i="2"/>
  <c r="M2464" i="2"/>
  <c r="M2465" i="2"/>
  <c r="M2466" i="2"/>
  <c r="M2467" i="2"/>
  <c r="M2468" i="2"/>
  <c r="M2469" i="2"/>
  <c r="M2470" i="2"/>
  <c r="M2471" i="2"/>
  <c r="M2472" i="2"/>
  <c r="M2473" i="2"/>
  <c r="M2474" i="2"/>
  <c r="M2475" i="2"/>
  <c r="M2476" i="2"/>
  <c r="M2477" i="2"/>
  <c r="M2478" i="2"/>
  <c r="M2479" i="2"/>
  <c r="M2480" i="2"/>
  <c r="M2481" i="2"/>
  <c r="M2482" i="2"/>
  <c r="M2483" i="2"/>
  <c r="M2484" i="2"/>
  <c r="M2485" i="2"/>
  <c r="M2486" i="2"/>
  <c r="M2487" i="2"/>
  <c r="M2488" i="2"/>
  <c r="M2489" i="2"/>
  <c r="M2490" i="2"/>
  <c r="M2491" i="2"/>
  <c r="M2492" i="2"/>
  <c r="M2493" i="2"/>
  <c r="M2494" i="2"/>
  <c r="M2495" i="2"/>
  <c r="M2496" i="2"/>
  <c r="M2497" i="2"/>
  <c r="M2498" i="2"/>
  <c r="M2499" i="2"/>
  <c r="M2500" i="2"/>
  <c r="M2501" i="2"/>
  <c r="M2502" i="2"/>
  <c r="M2503" i="2"/>
  <c r="M2504" i="2"/>
  <c r="M2505" i="2"/>
  <c r="M2506" i="2"/>
  <c r="M2507" i="2"/>
  <c r="M2508" i="2"/>
  <c r="M2509" i="2"/>
  <c r="M2510" i="2"/>
  <c r="M2511" i="2"/>
  <c r="M2512" i="2"/>
  <c r="M2513" i="2"/>
  <c r="M2514" i="2"/>
  <c r="M2515" i="2"/>
  <c r="M2516" i="2"/>
  <c r="M2517" i="2"/>
  <c r="M2518" i="2"/>
  <c r="M2519" i="2"/>
  <c r="M2520" i="2"/>
  <c r="M2521" i="2"/>
  <c r="M2522" i="2"/>
  <c r="M2523" i="2"/>
  <c r="M2524" i="2"/>
  <c r="M2525" i="2"/>
  <c r="M2526" i="2"/>
  <c r="M2527" i="2"/>
  <c r="M2528" i="2"/>
  <c r="M2529" i="2"/>
  <c r="M2530" i="2"/>
  <c r="M2531" i="2"/>
  <c r="M2532" i="2"/>
  <c r="M2533" i="2"/>
  <c r="M2534" i="2"/>
  <c r="M2535" i="2"/>
  <c r="M2536" i="2"/>
  <c r="M2537" i="2"/>
  <c r="M2538" i="2"/>
  <c r="M2539" i="2"/>
  <c r="M2540" i="2"/>
  <c r="M2541" i="2"/>
  <c r="M2542" i="2"/>
  <c r="M2543" i="2"/>
  <c r="M2544" i="2"/>
  <c r="M2545" i="2"/>
  <c r="M2546" i="2"/>
  <c r="M2547" i="2"/>
  <c r="M2548" i="2"/>
  <c r="M2549" i="2"/>
  <c r="M2550" i="2"/>
  <c r="M2551" i="2"/>
  <c r="M2552" i="2"/>
  <c r="M2553" i="2"/>
  <c r="M2554" i="2"/>
  <c r="M2555" i="2"/>
  <c r="M2556" i="2"/>
  <c r="M2557" i="2"/>
  <c r="M2558" i="2"/>
  <c r="M2559" i="2"/>
  <c r="M2560" i="2"/>
  <c r="M2561" i="2"/>
  <c r="M2562" i="2"/>
  <c r="M2563" i="2"/>
  <c r="M2564" i="2"/>
  <c r="M2565" i="2"/>
  <c r="M2566" i="2"/>
  <c r="M2567" i="2"/>
  <c r="M2568" i="2"/>
  <c r="M2569" i="2"/>
  <c r="M2570" i="2"/>
  <c r="M2571" i="2"/>
  <c r="M2572" i="2"/>
  <c r="M2573" i="2"/>
  <c r="M2574" i="2"/>
  <c r="M2575" i="2"/>
  <c r="M2576" i="2"/>
  <c r="M2577" i="2"/>
  <c r="M2578" i="2"/>
  <c r="M2579" i="2"/>
  <c r="M2580" i="2"/>
  <c r="M2581" i="2"/>
  <c r="M2582" i="2"/>
  <c r="M2583" i="2"/>
  <c r="M2584" i="2"/>
  <c r="M2585" i="2"/>
  <c r="M2586" i="2"/>
  <c r="M2587" i="2"/>
  <c r="M2588" i="2"/>
  <c r="M2589" i="2"/>
  <c r="M2590" i="2"/>
  <c r="M2591" i="2"/>
  <c r="M2592" i="2"/>
  <c r="M2593" i="2"/>
  <c r="M2594" i="2"/>
  <c r="M2595" i="2"/>
  <c r="M2596" i="2"/>
  <c r="M2597" i="2"/>
  <c r="M2598" i="2"/>
  <c r="M2599" i="2"/>
  <c r="M2600" i="2"/>
  <c r="M2601" i="2"/>
  <c r="M2602" i="2"/>
  <c r="M2603" i="2"/>
  <c r="M2604" i="2"/>
  <c r="M2605" i="2"/>
  <c r="M2606" i="2"/>
  <c r="M2607" i="2"/>
  <c r="M2608" i="2"/>
  <c r="M2609" i="2"/>
  <c r="M2610" i="2"/>
  <c r="M2611" i="2"/>
  <c r="M2612" i="2"/>
  <c r="M2613" i="2"/>
  <c r="M2614" i="2"/>
  <c r="M2615" i="2"/>
  <c r="M2616" i="2"/>
  <c r="M2617" i="2"/>
  <c r="M2618" i="2"/>
  <c r="M2619" i="2"/>
  <c r="M2620" i="2"/>
  <c r="M2621" i="2"/>
  <c r="M2622" i="2"/>
  <c r="M2623" i="2"/>
  <c r="M2624" i="2"/>
  <c r="M2625" i="2"/>
  <c r="M2626" i="2"/>
  <c r="M2627" i="2"/>
  <c r="M2628" i="2"/>
  <c r="M2629" i="2"/>
  <c r="M2630" i="2"/>
  <c r="M2631" i="2"/>
  <c r="M2632" i="2"/>
  <c r="M2633" i="2"/>
  <c r="M2634" i="2"/>
  <c r="M2635" i="2"/>
  <c r="M2636" i="2"/>
  <c r="M2637" i="2"/>
  <c r="M2638" i="2"/>
  <c r="M2639" i="2"/>
  <c r="M2640" i="2"/>
  <c r="M2641" i="2"/>
  <c r="M2642" i="2"/>
  <c r="M2643" i="2"/>
  <c r="M2644" i="2"/>
  <c r="M2645" i="2"/>
  <c r="M2646" i="2"/>
  <c r="M2647" i="2"/>
  <c r="M2648" i="2"/>
  <c r="M2649" i="2"/>
  <c r="M2650" i="2"/>
  <c r="M2651" i="2"/>
  <c r="M2652" i="2"/>
  <c r="M2653" i="2"/>
  <c r="M2654" i="2"/>
  <c r="M2655" i="2"/>
  <c r="M2656" i="2"/>
  <c r="M2657" i="2"/>
  <c r="M2658" i="2"/>
  <c r="M2659" i="2"/>
  <c r="M2660" i="2"/>
  <c r="M2661" i="2"/>
  <c r="M2662" i="2"/>
  <c r="M2663" i="2"/>
  <c r="M2664" i="2"/>
  <c r="M2665" i="2"/>
  <c r="M2666" i="2"/>
  <c r="M2667" i="2"/>
  <c r="M2668" i="2"/>
  <c r="M2669" i="2"/>
  <c r="M2670" i="2"/>
  <c r="M2671" i="2"/>
  <c r="M2672" i="2"/>
  <c r="M2673" i="2"/>
  <c r="M2674" i="2"/>
  <c r="M2675" i="2"/>
  <c r="M2676" i="2"/>
  <c r="M2677" i="2"/>
  <c r="M2678" i="2"/>
  <c r="M2679" i="2"/>
  <c r="M2680" i="2"/>
  <c r="M2681" i="2"/>
  <c r="M2682" i="2"/>
  <c r="M2683" i="2"/>
  <c r="M2684" i="2"/>
  <c r="M2685" i="2"/>
  <c r="M2686" i="2"/>
  <c r="M2687" i="2"/>
  <c r="M2688" i="2"/>
  <c r="M2689" i="2"/>
  <c r="M2690" i="2"/>
  <c r="M2691" i="2"/>
  <c r="M2692" i="2"/>
  <c r="M2693" i="2"/>
  <c r="M2694" i="2"/>
  <c r="M2695" i="2"/>
  <c r="M2696" i="2"/>
  <c r="M2697" i="2"/>
  <c r="M2698" i="2"/>
  <c r="M2699" i="2"/>
  <c r="M2700" i="2"/>
  <c r="M2701" i="2"/>
  <c r="M2702" i="2"/>
  <c r="M2703" i="2"/>
  <c r="M2704" i="2"/>
  <c r="M2705" i="2"/>
  <c r="M2706" i="2"/>
  <c r="M2707" i="2"/>
  <c r="M2708" i="2"/>
  <c r="M2709" i="2"/>
  <c r="M2710" i="2"/>
  <c r="M2711" i="2"/>
  <c r="M2712" i="2"/>
  <c r="M2713" i="2"/>
  <c r="M2714" i="2"/>
  <c r="M2715" i="2"/>
  <c r="M2716" i="2"/>
  <c r="M2717" i="2"/>
  <c r="M2718" i="2"/>
  <c r="M2719" i="2"/>
  <c r="M2720" i="2"/>
  <c r="M2721" i="2"/>
  <c r="M2722" i="2"/>
  <c r="M2723" i="2"/>
  <c r="M2724" i="2"/>
  <c r="M2725" i="2"/>
  <c r="M2726" i="2"/>
  <c r="M2727" i="2"/>
  <c r="M2728" i="2"/>
  <c r="M2729" i="2"/>
  <c r="M2730" i="2"/>
  <c r="M2731" i="2"/>
  <c r="M2732" i="2"/>
  <c r="M2733" i="2"/>
  <c r="M2734" i="2"/>
  <c r="M2735" i="2"/>
  <c r="M2736" i="2"/>
  <c r="M2737" i="2"/>
  <c r="M2738" i="2"/>
  <c r="M2739" i="2"/>
  <c r="M2740" i="2"/>
  <c r="M2741" i="2"/>
  <c r="M2742" i="2"/>
  <c r="M2743" i="2"/>
  <c r="M2744" i="2"/>
  <c r="M2745" i="2"/>
  <c r="M2746" i="2"/>
  <c r="M2747" i="2"/>
  <c r="M2748" i="2"/>
  <c r="M2749" i="2"/>
  <c r="M2750" i="2"/>
  <c r="M2751" i="2"/>
  <c r="M2752" i="2"/>
  <c r="M2753" i="2"/>
  <c r="M2754" i="2"/>
  <c r="M2755" i="2"/>
  <c r="M2756" i="2"/>
  <c r="M2757" i="2"/>
  <c r="M2758" i="2"/>
  <c r="M2759" i="2"/>
  <c r="M2760" i="2"/>
  <c r="M2761" i="2"/>
  <c r="M2762" i="2"/>
  <c r="M2763" i="2"/>
  <c r="M2764" i="2"/>
  <c r="M2765" i="2"/>
  <c r="M2766" i="2"/>
  <c r="M2767" i="2"/>
  <c r="M2768" i="2"/>
  <c r="M2769" i="2"/>
  <c r="M2770" i="2"/>
  <c r="M2771" i="2"/>
  <c r="M2772" i="2"/>
  <c r="M2773" i="2"/>
  <c r="M2774" i="2"/>
  <c r="M2775" i="2"/>
  <c r="M2776" i="2"/>
  <c r="M2777" i="2"/>
  <c r="M2778" i="2"/>
  <c r="M2779" i="2"/>
  <c r="M2780" i="2"/>
  <c r="M2781" i="2"/>
  <c r="M2782" i="2"/>
  <c r="M2783" i="2"/>
  <c r="M2784" i="2"/>
  <c r="M2785" i="2"/>
  <c r="M2786" i="2"/>
  <c r="M2787" i="2"/>
  <c r="M2788" i="2"/>
  <c r="M2789" i="2"/>
  <c r="M2790" i="2"/>
  <c r="M2791" i="2"/>
  <c r="M2792" i="2"/>
  <c r="M2793" i="2"/>
  <c r="M2794" i="2"/>
  <c r="M2795" i="2"/>
  <c r="M2796" i="2"/>
  <c r="M2797" i="2"/>
  <c r="M2798" i="2"/>
  <c r="M2799" i="2"/>
  <c r="M2800" i="2"/>
  <c r="M2801" i="2"/>
  <c r="M2802" i="2"/>
  <c r="M2803" i="2"/>
  <c r="M2804" i="2"/>
  <c r="M2805" i="2"/>
  <c r="M2806" i="2"/>
  <c r="M2807" i="2"/>
  <c r="M2808" i="2"/>
  <c r="M2809" i="2"/>
  <c r="M2810" i="2"/>
  <c r="M2811" i="2"/>
  <c r="M2812" i="2"/>
  <c r="M2813" i="2"/>
  <c r="M2814" i="2"/>
  <c r="M2815" i="2"/>
  <c r="M2816" i="2"/>
  <c r="M2817" i="2"/>
  <c r="M2818" i="2"/>
  <c r="M2819" i="2"/>
  <c r="M2820" i="2"/>
  <c r="M2821" i="2"/>
  <c r="M2822" i="2"/>
  <c r="M2823" i="2"/>
  <c r="M2824" i="2"/>
  <c r="M2825" i="2"/>
  <c r="M2826" i="2"/>
  <c r="M2827" i="2"/>
  <c r="M2828" i="2"/>
  <c r="M2829" i="2"/>
  <c r="M2830" i="2"/>
  <c r="M2831" i="2"/>
  <c r="M2832" i="2"/>
  <c r="M2833" i="2"/>
  <c r="M2834" i="2"/>
  <c r="M2835" i="2"/>
  <c r="M2836" i="2"/>
  <c r="M2837" i="2"/>
  <c r="M2838" i="2"/>
  <c r="M2839" i="2"/>
  <c r="M2840" i="2"/>
  <c r="M2841" i="2"/>
  <c r="M2842" i="2"/>
  <c r="M2843" i="2"/>
  <c r="M2844" i="2"/>
  <c r="M2845" i="2"/>
  <c r="M2846" i="2"/>
  <c r="M2847" i="2"/>
  <c r="M2848" i="2"/>
  <c r="M2849" i="2"/>
  <c r="M2850" i="2"/>
  <c r="M2851" i="2"/>
  <c r="M2852" i="2"/>
  <c r="M2853" i="2"/>
  <c r="M2854" i="2"/>
  <c r="M2855" i="2"/>
  <c r="M2856" i="2"/>
  <c r="M2857" i="2"/>
  <c r="M2858" i="2"/>
  <c r="M2859" i="2"/>
  <c r="M2860" i="2"/>
  <c r="M2861" i="2"/>
  <c r="M2862" i="2"/>
  <c r="M2863" i="2"/>
  <c r="M2864" i="2"/>
  <c r="M2865" i="2"/>
  <c r="M2866" i="2"/>
  <c r="M2867" i="2"/>
  <c r="M2868" i="2"/>
  <c r="M2869" i="2"/>
  <c r="M2870" i="2"/>
  <c r="M2871" i="2"/>
  <c r="M2872" i="2"/>
  <c r="M2873" i="2"/>
  <c r="M2874" i="2"/>
  <c r="M2875" i="2"/>
  <c r="M2876" i="2"/>
  <c r="M2877" i="2"/>
  <c r="M2878" i="2"/>
  <c r="M2879" i="2"/>
  <c r="M2880" i="2"/>
  <c r="M2881" i="2"/>
  <c r="M2882" i="2"/>
  <c r="M2883" i="2"/>
  <c r="M2884" i="2"/>
  <c r="M2885" i="2"/>
  <c r="M2886" i="2"/>
  <c r="M2887" i="2"/>
  <c r="M2888" i="2"/>
  <c r="M2889" i="2"/>
  <c r="M2890" i="2"/>
  <c r="M2891" i="2"/>
  <c r="M2892" i="2"/>
  <c r="M2893" i="2"/>
  <c r="M2894" i="2"/>
  <c r="M2895" i="2"/>
  <c r="M2896" i="2"/>
  <c r="M2897" i="2"/>
  <c r="M2898" i="2"/>
  <c r="M2899" i="2"/>
  <c r="M2900" i="2"/>
  <c r="M2901" i="2"/>
  <c r="M2902" i="2"/>
  <c r="M2903" i="2"/>
  <c r="M2904" i="2"/>
  <c r="M2905" i="2"/>
  <c r="M2906" i="2"/>
  <c r="M2907" i="2"/>
  <c r="M2908" i="2"/>
  <c r="M2909" i="2"/>
  <c r="M2910" i="2"/>
  <c r="M2911" i="2"/>
  <c r="M2912" i="2"/>
  <c r="M2913" i="2"/>
  <c r="M2914" i="2"/>
  <c r="M2915" i="2"/>
  <c r="M2916" i="2"/>
  <c r="M2917" i="2"/>
  <c r="M2918" i="2"/>
  <c r="M2919" i="2"/>
  <c r="M2920" i="2"/>
  <c r="M2921" i="2"/>
  <c r="M2922" i="2"/>
  <c r="M2923" i="2"/>
  <c r="M2924" i="2"/>
  <c r="M2925" i="2"/>
  <c r="M2926" i="2"/>
  <c r="M2927" i="2"/>
  <c r="M2928" i="2"/>
  <c r="M2929" i="2"/>
  <c r="M2930" i="2"/>
  <c r="M2931" i="2"/>
  <c r="M2932" i="2"/>
  <c r="M2933" i="2"/>
  <c r="M2934" i="2"/>
  <c r="M2935" i="2"/>
  <c r="M2936" i="2"/>
  <c r="M2937" i="2"/>
  <c r="M2938" i="2"/>
  <c r="M2939" i="2"/>
  <c r="M2940" i="2"/>
  <c r="M2941" i="2"/>
  <c r="M2942" i="2"/>
  <c r="M2943" i="2"/>
  <c r="M2944" i="2"/>
  <c r="M2945" i="2"/>
  <c r="M2946" i="2"/>
  <c r="M2947" i="2"/>
  <c r="M2948" i="2"/>
  <c r="M2949" i="2"/>
  <c r="M2950" i="2"/>
  <c r="M2951" i="2"/>
  <c r="M2952" i="2"/>
  <c r="M2953" i="2"/>
  <c r="M2954" i="2"/>
  <c r="M2955" i="2"/>
  <c r="M2956" i="2"/>
  <c r="M2957" i="2"/>
  <c r="M2958" i="2"/>
  <c r="M2959" i="2"/>
  <c r="M2960" i="2"/>
  <c r="M2961" i="2"/>
  <c r="M2962" i="2"/>
  <c r="M2963" i="2"/>
  <c r="M2964" i="2"/>
  <c r="M2965" i="2"/>
  <c r="M2966" i="2"/>
  <c r="M2967" i="2"/>
  <c r="M2968" i="2"/>
  <c r="M2969" i="2"/>
  <c r="M2970" i="2"/>
  <c r="M2971" i="2"/>
  <c r="M2972" i="2"/>
  <c r="M2973" i="2"/>
  <c r="M2974" i="2"/>
  <c r="M2975" i="2"/>
  <c r="M2976" i="2"/>
  <c r="M2977" i="2"/>
  <c r="M2978" i="2"/>
  <c r="M2979" i="2"/>
  <c r="M2980" i="2"/>
  <c r="M2981" i="2"/>
  <c r="M2982" i="2"/>
  <c r="M2983" i="2"/>
  <c r="M2984" i="2"/>
  <c r="M2985" i="2"/>
  <c r="M2986" i="2"/>
  <c r="M2987" i="2"/>
  <c r="M2988" i="2"/>
  <c r="M2989" i="2"/>
  <c r="M2990" i="2"/>
  <c r="M2991" i="2"/>
  <c r="M2992" i="2"/>
  <c r="M2993" i="2"/>
  <c r="M2994" i="2"/>
  <c r="M2995" i="2"/>
  <c r="M2996" i="2"/>
  <c r="M2997" i="2"/>
  <c r="M2998" i="2"/>
  <c r="M2999" i="2"/>
  <c r="M3000" i="2"/>
  <c r="M3001" i="2"/>
  <c r="M3002" i="2"/>
  <c r="M3003" i="2"/>
  <c r="M3004" i="2"/>
  <c r="M3005" i="2"/>
  <c r="M3006" i="2"/>
  <c r="M3007" i="2"/>
  <c r="M3008" i="2"/>
  <c r="M3009" i="2"/>
  <c r="M3010" i="2"/>
  <c r="M3011" i="2"/>
  <c r="M3012" i="2"/>
  <c r="M3013" i="2"/>
  <c r="M3014" i="2"/>
  <c r="M3015" i="2"/>
  <c r="M3016" i="2"/>
  <c r="M3017" i="2"/>
  <c r="M3018" i="2"/>
  <c r="M3019" i="2"/>
  <c r="M3020" i="2"/>
  <c r="M3021" i="2"/>
  <c r="M3022" i="2"/>
  <c r="M3023" i="2"/>
  <c r="M3024" i="2"/>
  <c r="M3025" i="2"/>
  <c r="M3026" i="2"/>
  <c r="M3027" i="2"/>
  <c r="M3028" i="2"/>
  <c r="M3029" i="2"/>
  <c r="M3030" i="2"/>
  <c r="M3031" i="2"/>
  <c r="M3032" i="2"/>
  <c r="M3033" i="2"/>
  <c r="M3034" i="2"/>
  <c r="M3035" i="2"/>
  <c r="M3036" i="2"/>
  <c r="M3037" i="2"/>
  <c r="M3038" i="2"/>
  <c r="M3039" i="2"/>
  <c r="M3040" i="2"/>
  <c r="M3041" i="2"/>
  <c r="M3042" i="2"/>
  <c r="M3043" i="2"/>
  <c r="M3044" i="2"/>
  <c r="M3045" i="2"/>
  <c r="M3046" i="2"/>
  <c r="M3047" i="2"/>
  <c r="M3048" i="2"/>
  <c r="M3049" i="2"/>
  <c r="M3050" i="2"/>
  <c r="M3051" i="2"/>
  <c r="M3052" i="2"/>
  <c r="M3053" i="2"/>
  <c r="M3054" i="2"/>
  <c r="M3055" i="2"/>
  <c r="M3056" i="2"/>
  <c r="M3057" i="2"/>
  <c r="M3058" i="2"/>
  <c r="M3059" i="2"/>
  <c r="M3060" i="2"/>
  <c r="M3061" i="2"/>
  <c r="M3062" i="2"/>
  <c r="M3063" i="2"/>
  <c r="M3064" i="2"/>
  <c r="M3065" i="2"/>
  <c r="M3066" i="2"/>
  <c r="M3067" i="2"/>
  <c r="M3068" i="2"/>
  <c r="M3069" i="2"/>
  <c r="M3070" i="2"/>
  <c r="M3071" i="2"/>
  <c r="M3072" i="2"/>
  <c r="M3073" i="2"/>
  <c r="M3074" i="2"/>
  <c r="M3075" i="2"/>
  <c r="M3076" i="2"/>
  <c r="M3077" i="2"/>
  <c r="M3078" i="2"/>
  <c r="M3079" i="2"/>
  <c r="M3080" i="2"/>
  <c r="M3081" i="2"/>
  <c r="M3082" i="2"/>
  <c r="M3083" i="2"/>
  <c r="M3084" i="2"/>
  <c r="M3085" i="2"/>
  <c r="M3086" i="2"/>
  <c r="M3087" i="2"/>
  <c r="M3088" i="2"/>
  <c r="M3089" i="2"/>
  <c r="M3090" i="2"/>
  <c r="M3091" i="2"/>
  <c r="M3092" i="2"/>
  <c r="M3093" i="2"/>
  <c r="M3094" i="2"/>
  <c r="M3095" i="2"/>
  <c r="M3096" i="2"/>
  <c r="M3097" i="2"/>
  <c r="M3098" i="2"/>
  <c r="M3099" i="2"/>
  <c r="M3100" i="2"/>
  <c r="M3101" i="2"/>
  <c r="M3102" i="2"/>
  <c r="M3103" i="2"/>
  <c r="M3104" i="2"/>
  <c r="M3105" i="2"/>
  <c r="M3106" i="2"/>
  <c r="M3107" i="2"/>
  <c r="M3108" i="2"/>
  <c r="M3109" i="2"/>
  <c r="M3110" i="2"/>
  <c r="M3111" i="2"/>
  <c r="M3112" i="2"/>
  <c r="M3113" i="2"/>
  <c r="M3114" i="2"/>
  <c r="M3115" i="2"/>
  <c r="M3116" i="2"/>
  <c r="M3117" i="2"/>
  <c r="M3118" i="2"/>
  <c r="M3119" i="2"/>
  <c r="M3120" i="2"/>
  <c r="M3121" i="2"/>
  <c r="M3122" i="2"/>
  <c r="M3123" i="2"/>
  <c r="M3124" i="2"/>
  <c r="M3125" i="2"/>
  <c r="M3126" i="2"/>
  <c r="M3127" i="2"/>
  <c r="M3128" i="2"/>
  <c r="M3129" i="2"/>
  <c r="M3130" i="2"/>
  <c r="M3131" i="2"/>
  <c r="M3132" i="2"/>
  <c r="M3133" i="2"/>
  <c r="M3134" i="2"/>
  <c r="M3135" i="2"/>
  <c r="M3136" i="2"/>
  <c r="M3137" i="2"/>
  <c r="M3138" i="2"/>
  <c r="M3139" i="2"/>
  <c r="M3140" i="2"/>
  <c r="M3141" i="2"/>
  <c r="M3142" i="2"/>
  <c r="M3143" i="2"/>
  <c r="M3144" i="2"/>
  <c r="M3145" i="2"/>
  <c r="M3146" i="2"/>
  <c r="M3147" i="2"/>
  <c r="M3148" i="2"/>
  <c r="M3149" i="2"/>
  <c r="M3150" i="2"/>
  <c r="M3151" i="2"/>
  <c r="M3152" i="2"/>
  <c r="M3153" i="2"/>
  <c r="M3154" i="2"/>
  <c r="M3155" i="2"/>
  <c r="M3156" i="2"/>
  <c r="M3157" i="2"/>
  <c r="M3158" i="2"/>
  <c r="M3159" i="2"/>
  <c r="M3160" i="2"/>
  <c r="M3161" i="2"/>
  <c r="M3162" i="2"/>
  <c r="M3163" i="2"/>
  <c r="M3164" i="2"/>
  <c r="M3165" i="2"/>
  <c r="M3166" i="2"/>
  <c r="M3167" i="2"/>
  <c r="M3168" i="2"/>
  <c r="M3169" i="2"/>
  <c r="M3170" i="2"/>
  <c r="M3171" i="2"/>
  <c r="M3172" i="2"/>
  <c r="M3173" i="2"/>
  <c r="M3174" i="2"/>
  <c r="M3175" i="2"/>
  <c r="M3176" i="2"/>
  <c r="M3177" i="2"/>
  <c r="M3178" i="2"/>
  <c r="M3179" i="2"/>
  <c r="M3180" i="2"/>
  <c r="M3181" i="2"/>
  <c r="M3182" i="2"/>
  <c r="M3183" i="2"/>
  <c r="M3184" i="2"/>
  <c r="M3185" i="2"/>
  <c r="M3186" i="2"/>
  <c r="M3187" i="2"/>
  <c r="M3188" i="2"/>
  <c r="M3189" i="2"/>
  <c r="M3190" i="2"/>
  <c r="M3191" i="2"/>
  <c r="M3192" i="2"/>
  <c r="M3193" i="2"/>
  <c r="M3194" i="2"/>
  <c r="M3195" i="2"/>
  <c r="M3196" i="2"/>
  <c r="M3197" i="2"/>
  <c r="M3198" i="2"/>
  <c r="M3199" i="2"/>
  <c r="M3200" i="2"/>
  <c r="M3201" i="2"/>
  <c r="M3202" i="2"/>
  <c r="M3203" i="2"/>
  <c r="M3204" i="2"/>
  <c r="M3205" i="2"/>
  <c r="M3206" i="2"/>
  <c r="M3207" i="2"/>
  <c r="M3208" i="2"/>
  <c r="M3209" i="2"/>
  <c r="M3210" i="2"/>
  <c r="M3211" i="2"/>
  <c r="M3212" i="2"/>
  <c r="M3213" i="2"/>
  <c r="M3214" i="2"/>
  <c r="M3215" i="2"/>
  <c r="M3216" i="2"/>
  <c r="M3217" i="2"/>
  <c r="M3218" i="2"/>
  <c r="M3219" i="2"/>
  <c r="M3220" i="2"/>
  <c r="M3221" i="2"/>
  <c r="M3222" i="2"/>
  <c r="M3223" i="2"/>
  <c r="M3224" i="2"/>
  <c r="M3225" i="2"/>
  <c r="M3226" i="2"/>
  <c r="M3227" i="2"/>
  <c r="M3228" i="2"/>
  <c r="M3229" i="2"/>
  <c r="M3230" i="2"/>
  <c r="M3231" i="2"/>
  <c r="M3232" i="2"/>
  <c r="M3233" i="2"/>
  <c r="M3234" i="2"/>
  <c r="M3235" i="2"/>
  <c r="M3236" i="2"/>
  <c r="M3237" i="2"/>
  <c r="M3238" i="2"/>
  <c r="M3239" i="2"/>
  <c r="M3240" i="2"/>
  <c r="M3241" i="2"/>
  <c r="M3242" i="2"/>
  <c r="M3243" i="2"/>
  <c r="M3244" i="2"/>
  <c r="M3245" i="2"/>
  <c r="M3246" i="2"/>
  <c r="M3247" i="2"/>
  <c r="M3248" i="2"/>
  <c r="M3249" i="2"/>
  <c r="M3250" i="2"/>
  <c r="M3251" i="2"/>
  <c r="M3252" i="2"/>
  <c r="M3253" i="2"/>
  <c r="M3254" i="2"/>
  <c r="M3255" i="2"/>
  <c r="M3256" i="2"/>
  <c r="M3257" i="2"/>
  <c r="M3258" i="2"/>
  <c r="M3259" i="2"/>
  <c r="M3260" i="2"/>
  <c r="M3261" i="2"/>
  <c r="M3262" i="2"/>
  <c r="M3263" i="2"/>
  <c r="M3264" i="2"/>
  <c r="M3265" i="2"/>
  <c r="M3266" i="2"/>
  <c r="M3267" i="2"/>
  <c r="M3268" i="2"/>
  <c r="M3269" i="2"/>
  <c r="M3270" i="2"/>
  <c r="M3271" i="2"/>
  <c r="M3272" i="2"/>
  <c r="M3273" i="2"/>
  <c r="M3274" i="2"/>
  <c r="M3275" i="2"/>
  <c r="M3276" i="2"/>
  <c r="M3277" i="2"/>
  <c r="M3278" i="2"/>
  <c r="M3279" i="2"/>
  <c r="M3280" i="2"/>
  <c r="M3281" i="2"/>
  <c r="M3282" i="2"/>
  <c r="M3283" i="2"/>
  <c r="M3284" i="2"/>
  <c r="M3285" i="2"/>
  <c r="M3286" i="2"/>
  <c r="M3287" i="2"/>
  <c r="M3288" i="2"/>
  <c r="M3289" i="2"/>
  <c r="M3290" i="2"/>
  <c r="M3291" i="2"/>
  <c r="M3292" i="2"/>
  <c r="M3293" i="2"/>
  <c r="M3294" i="2"/>
  <c r="M3295" i="2"/>
  <c r="M3296" i="2"/>
  <c r="M3297" i="2"/>
  <c r="M3298" i="2"/>
  <c r="M3299" i="2"/>
  <c r="M3300" i="2"/>
  <c r="M3301" i="2"/>
  <c r="M3302" i="2"/>
  <c r="M3303" i="2"/>
  <c r="M3304" i="2"/>
  <c r="M3305" i="2"/>
  <c r="M3306" i="2"/>
  <c r="M3307" i="2"/>
  <c r="M3308" i="2"/>
  <c r="M3309" i="2"/>
  <c r="M3310" i="2"/>
  <c r="M3311" i="2"/>
  <c r="M3312" i="2"/>
  <c r="M3313" i="2"/>
  <c r="M3314" i="2"/>
  <c r="M3315" i="2"/>
  <c r="M3316" i="2"/>
  <c r="M3317" i="2"/>
  <c r="M3318" i="2"/>
  <c r="M3319" i="2"/>
  <c r="M3320" i="2"/>
  <c r="M3321" i="2"/>
  <c r="M3322" i="2"/>
  <c r="M3323" i="2"/>
  <c r="M3324" i="2"/>
  <c r="M3325" i="2"/>
  <c r="M3326" i="2"/>
  <c r="M3327" i="2"/>
  <c r="M3328" i="2"/>
  <c r="M3329" i="2"/>
  <c r="M3330" i="2"/>
  <c r="M3331" i="2"/>
  <c r="M3332" i="2"/>
  <c r="M3333" i="2"/>
  <c r="M3334" i="2"/>
  <c r="M3335" i="2"/>
  <c r="M3336" i="2"/>
  <c r="M3337" i="2"/>
  <c r="M3338" i="2"/>
  <c r="M3339" i="2"/>
  <c r="M3340" i="2"/>
  <c r="M3341" i="2"/>
  <c r="M3342" i="2"/>
  <c r="M3343" i="2"/>
  <c r="M3344" i="2"/>
  <c r="M3345" i="2"/>
  <c r="M3346" i="2"/>
  <c r="M3347" i="2"/>
  <c r="M3348" i="2"/>
  <c r="M3349" i="2"/>
  <c r="M3350" i="2"/>
  <c r="M3351" i="2"/>
  <c r="M3352" i="2"/>
  <c r="M3353" i="2"/>
  <c r="M3354" i="2"/>
  <c r="M3355" i="2"/>
  <c r="M3356" i="2"/>
  <c r="M3357" i="2"/>
  <c r="M3358" i="2"/>
  <c r="M3359" i="2"/>
  <c r="M3360" i="2"/>
  <c r="M3361" i="2"/>
  <c r="M3362" i="2"/>
  <c r="M3363" i="2"/>
  <c r="M3364" i="2"/>
  <c r="M3365" i="2"/>
  <c r="M3366" i="2"/>
  <c r="M3367" i="2"/>
  <c r="M3368" i="2"/>
  <c r="M3369" i="2"/>
  <c r="M3370" i="2"/>
  <c r="M3371" i="2"/>
  <c r="M3372" i="2"/>
  <c r="M3373" i="2"/>
  <c r="M3374" i="2"/>
  <c r="M3375" i="2"/>
  <c r="M3376" i="2"/>
  <c r="M3377" i="2"/>
  <c r="M3378" i="2"/>
  <c r="M3379" i="2"/>
  <c r="M3380" i="2"/>
  <c r="M3381" i="2"/>
  <c r="M3382" i="2"/>
  <c r="M3383" i="2"/>
  <c r="M3384" i="2"/>
  <c r="M3385" i="2"/>
  <c r="M3386" i="2"/>
  <c r="M3387" i="2"/>
  <c r="M3388" i="2"/>
  <c r="M3389" i="2"/>
  <c r="M3390" i="2"/>
  <c r="M3391" i="2"/>
  <c r="M3392" i="2"/>
  <c r="M3393" i="2"/>
  <c r="M3394" i="2"/>
  <c r="M3395" i="2"/>
  <c r="M3396" i="2"/>
  <c r="M3397" i="2"/>
  <c r="M3398" i="2"/>
  <c r="M3399" i="2"/>
  <c r="M3400" i="2"/>
  <c r="M3401" i="2"/>
  <c r="M3402" i="2"/>
  <c r="M3403" i="2"/>
  <c r="M3404" i="2"/>
  <c r="M3405" i="2"/>
  <c r="M3406" i="2"/>
  <c r="M3407" i="2"/>
  <c r="M3408" i="2"/>
  <c r="M3409" i="2"/>
  <c r="M3410" i="2"/>
  <c r="M3411" i="2"/>
  <c r="M3412" i="2"/>
  <c r="M3413" i="2"/>
  <c r="M3414" i="2"/>
  <c r="M3415" i="2"/>
  <c r="M3416" i="2"/>
  <c r="M3417" i="2"/>
  <c r="M3418" i="2"/>
  <c r="M3419" i="2"/>
  <c r="M3420" i="2"/>
  <c r="M3421" i="2"/>
  <c r="M3422" i="2"/>
  <c r="M3423" i="2"/>
  <c r="M3424" i="2"/>
  <c r="M3425" i="2"/>
  <c r="M3426" i="2"/>
  <c r="M3427" i="2"/>
  <c r="M3428" i="2"/>
  <c r="M3429" i="2"/>
  <c r="M3430" i="2"/>
  <c r="M3431" i="2"/>
  <c r="M3432" i="2"/>
  <c r="M3433" i="2"/>
  <c r="M3434" i="2"/>
  <c r="M3435" i="2"/>
  <c r="M3436" i="2"/>
  <c r="M3437" i="2"/>
  <c r="M3438" i="2"/>
  <c r="M3439" i="2"/>
  <c r="M3440" i="2"/>
  <c r="M3441" i="2"/>
  <c r="M3442" i="2"/>
  <c r="M3443" i="2"/>
  <c r="M3444" i="2"/>
  <c r="M3445" i="2"/>
  <c r="M3446" i="2"/>
  <c r="M3447" i="2"/>
  <c r="M3448" i="2"/>
  <c r="M3449" i="2"/>
  <c r="M3450" i="2"/>
  <c r="M3451" i="2"/>
  <c r="M3452" i="2"/>
  <c r="M3453" i="2"/>
  <c r="M3454" i="2"/>
  <c r="M3455" i="2"/>
  <c r="M3456" i="2"/>
  <c r="M3457" i="2"/>
  <c r="M3458" i="2"/>
  <c r="M3459" i="2"/>
  <c r="M3460" i="2"/>
  <c r="M3461" i="2"/>
  <c r="M3462" i="2"/>
  <c r="M3463" i="2"/>
  <c r="M3464" i="2"/>
  <c r="M3465" i="2"/>
  <c r="M3466" i="2"/>
  <c r="M3467" i="2"/>
  <c r="M3468" i="2"/>
  <c r="M3469" i="2"/>
  <c r="M3470" i="2"/>
  <c r="M3471" i="2"/>
  <c r="M3472" i="2"/>
  <c r="M3473" i="2"/>
  <c r="M3474" i="2"/>
  <c r="M3475" i="2"/>
  <c r="M3476" i="2"/>
  <c r="M3477" i="2"/>
  <c r="M3478" i="2"/>
  <c r="M3479" i="2"/>
  <c r="M3480" i="2"/>
  <c r="M3481" i="2"/>
  <c r="M3482" i="2"/>
  <c r="M3483" i="2"/>
  <c r="M3484" i="2"/>
  <c r="M3485" i="2"/>
  <c r="M3486" i="2"/>
  <c r="M3487" i="2"/>
  <c r="M3488" i="2"/>
  <c r="M3489" i="2"/>
  <c r="M3490" i="2"/>
  <c r="M3491" i="2"/>
  <c r="M3492" i="2"/>
  <c r="M3493" i="2"/>
  <c r="M3494" i="2"/>
  <c r="M3495" i="2"/>
  <c r="M3496" i="2"/>
  <c r="M3497" i="2"/>
  <c r="M3498" i="2"/>
  <c r="M3499" i="2"/>
  <c r="M3500" i="2"/>
  <c r="M3501" i="2"/>
  <c r="M3502" i="2"/>
  <c r="M3503" i="2"/>
  <c r="M3504" i="2"/>
  <c r="M3505" i="2"/>
  <c r="M3506" i="2"/>
  <c r="M3507" i="2"/>
  <c r="M3508" i="2"/>
  <c r="M3509" i="2"/>
  <c r="M3510" i="2"/>
  <c r="M3511" i="2"/>
  <c r="M3512" i="2"/>
  <c r="M3513" i="2"/>
  <c r="M3514" i="2"/>
  <c r="M3515" i="2"/>
  <c r="M3516" i="2"/>
  <c r="M3517" i="2"/>
  <c r="M3518" i="2"/>
  <c r="M3519" i="2"/>
  <c r="M3520" i="2"/>
  <c r="M3521" i="2"/>
  <c r="M3522" i="2"/>
  <c r="M3523" i="2"/>
  <c r="M3524" i="2"/>
  <c r="M3525" i="2"/>
  <c r="M3526" i="2"/>
  <c r="M3527" i="2"/>
  <c r="M3528" i="2"/>
  <c r="M3529" i="2"/>
  <c r="M3530" i="2"/>
  <c r="M3531" i="2"/>
  <c r="M3532" i="2"/>
  <c r="M3533" i="2"/>
  <c r="M3534" i="2"/>
  <c r="M3535" i="2"/>
  <c r="M3536" i="2"/>
  <c r="M3537" i="2"/>
  <c r="M3538" i="2"/>
  <c r="M3539" i="2"/>
  <c r="M3540" i="2"/>
  <c r="M3541" i="2"/>
  <c r="M3542" i="2"/>
  <c r="M3543" i="2"/>
  <c r="M3544" i="2"/>
  <c r="M3545" i="2"/>
  <c r="M3546" i="2"/>
  <c r="M3547" i="2"/>
  <c r="M3548" i="2"/>
  <c r="M3549" i="2"/>
  <c r="M3550" i="2"/>
  <c r="M3551" i="2"/>
  <c r="M3552" i="2"/>
  <c r="M3553" i="2"/>
  <c r="M3554" i="2"/>
  <c r="M3555" i="2"/>
  <c r="M3556" i="2"/>
  <c r="M3557" i="2"/>
  <c r="M3558" i="2"/>
  <c r="M3559" i="2"/>
  <c r="M3560" i="2"/>
  <c r="M3561" i="2"/>
  <c r="M3562" i="2"/>
  <c r="M3563" i="2"/>
  <c r="M3564" i="2"/>
  <c r="M3565" i="2"/>
  <c r="M3566" i="2"/>
  <c r="M3567" i="2"/>
  <c r="M3568" i="2"/>
  <c r="M3569" i="2"/>
  <c r="M3570" i="2"/>
  <c r="M3571" i="2"/>
  <c r="M3572" i="2"/>
  <c r="M3573" i="2"/>
  <c r="M3574" i="2"/>
  <c r="M3575" i="2"/>
  <c r="M3576" i="2"/>
  <c r="M3577" i="2"/>
  <c r="M3578" i="2"/>
  <c r="M3579" i="2"/>
  <c r="M3580" i="2"/>
  <c r="M3581" i="2"/>
  <c r="M3582" i="2"/>
  <c r="M3583" i="2"/>
  <c r="M3584" i="2"/>
  <c r="M3585" i="2"/>
  <c r="M3586" i="2"/>
  <c r="M3587" i="2"/>
  <c r="M3588" i="2"/>
  <c r="M3589" i="2"/>
  <c r="M3590" i="2"/>
  <c r="M3591" i="2"/>
  <c r="M3592" i="2"/>
  <c r="M3593" i="2"/>
  <c r="M3594" i="2"/>
  <c r="M3595" i="2"/>
  <c r="M3596" i="2"/>
  <c r="M3597" i="2"/>
  <c r="M3598" i="2"/>
  <c r="M3599" i="2"/>
  <c r="M3600" i="2"/>
  <c r="M3601" i="2"/>
  <c r="M3602" i="2"/>
  <c r="M3603" i="2"/>
  <c r="M3604" i="2"/>
  <c r="M3605" i="2"/>
  <c r="M3606" i="2"/>
  <c r="M3607" i="2"/>
  <c r="M3608" i="2"/>
  <c r="M3609" i="2"/>
  <c r="M3610" i="2"/>
  <c r="M3611" i="2"/>
  <c r="M3612" i="2"/>
  <c r="M3613" i="2"/>
  <c r="M3614" i="2"/>
  <c r="M3615" i="2"/>
  <c r="M3616" i="2"/>
  <c r="M3617" i="2"/>
  <c r="M3618" i="2"/>
  <c r="M3619" i="2"/>
  <c r="M3620" i="2"/>
  <c r="M3621" i="2"/>
  <c r="M3622" i="2"/>
  <c r="M3623" i="2"/>
  <c r="M3624" i="2"/>
  <c r="M3625" i="2"/>
  <c r="M3626" i="2"/>
  <c r="M3627" i="2"/>
  <c r="M3628" i="2"/>
  <c r="M3629" i="2"/>
  <c r="M3630" i="2"/>
  <c r="M3631" i="2"/>
  <c r="M3632" i="2"/>
  <c r="M3633" i="2"/>
  <c r="M3634" i="2"/>
  <c r="M3635" i="2"/>
  <c r="M3636" i="2"/>
  <c r="M3637" i="2"/>
  <c r="M3638" i="2"/>
  <c r="M3639" i="2"/>
  <c r="M3640" i="2"/>
  <c r="M3641" i="2"/>
  <c r="M3642" i="2"/>
  <c r="M3643" i="2"/>
  <c r="M3644" i="2"/>
  <c r="M3645" i="2"/>
  <c r="M3646" i="2"/>
  <c r="M3647" i="2"/>
  <c r="M3648" i="2"/>
  <c r="M3649" i="2"/>
  <c r="M3650" i="2"/>
  <c r="M3651" i="2"/>
  <c r="M3652" i="2"/>
  <c r="M3653" i="2"/>
  <c r="M3654" i="2"/>
  <c r="M3655" i="2"/>
  <c r="M3656" i="2"/>
  <c r="M3657" i="2"/>
  <c r="M3658" i="2"/>
  <c r="M3659" i="2"/>
  <c r="M3660" i="2"/>
  <c r="M3661" i="2"/>
  <c r="M3662" i="2"/>
  <c r="M3663" i="2"/>
  <c r="M3664" i="2"/>
  <c r="M3665" i="2"/>
  <c r="M3666" i="2"/>
  <c r="M3667" i="2"/>
  <c r="M3668" i="2"/>
  <c r="M3669" i="2"/>
  <c r="M3670" i="2"/>
  <c r="M3671" i="2"/>
  <c r="M3672" i="2"/>
  <c r="M3673" i="2"/>
  <c r="M3674" i="2"/>
  <c r="M3675" i="2"/>
  <c r="M3676" i="2"/>
  <c r="M3677" i="2"/>
  <c r="M3678" i="2"/>
  <c r="M3679" i="2"/>
  <c r="M3680" i="2"/>
  <c r="M3681" i="2"/>
  <c r="M3682" i="2"/>
  <c r="M3683" i="2"/>
  <c r="M3684" i="2"/>
  <c r="M3685" i="2"/>
  <c r="M3686" i="2"/>
  <c r="M3687" i="2"/>
  <c r="M3688" i="2"/>
  <c r="M3689" i="2"/>
  <c r="M3690" i="2"/>
  <c r="M3691" i="2"/>
  <c r="M3692" i="2"/>
  <c r="M3693" i="2"/>
  <c r="M3694" i="2"/>
  <c r="M3695" i="2"/>
  <c r="M3696" i="2"/>
  <c r="M3697" i="2"/>
  <c r="M3698" i="2"/>
  <c r="M3699" i="2"/>
  <c r="M3700" i="2"/>
  <c r="M3701" i="2"/>
  <c r="M3702" i="2"/>
  <c r="M3703" i="2"/>
  <c r="M3704" i="2"/>
  <c r="M3705" i="2"/>
  <c r="M3706" i="2"/>
  <c r="M3707" i="2"/>
  <c r="M3708" i="2"/>
  <c r="M3709" i="2"/>
  <c r="M3710" i="2"/>
  <c r="M3711" i="2"/>
  <c r="M3712" i="2"/>
  <c r="M3713" i="2"/>
  <c r="M3714" i="2"/>
  <c r="M3715" i="2"/>
  <c r="M3716" i="2"/>
  <c r="M3717" i="2"/>
  <c r="M3718" i="2"/>
  <c r="M3719" i="2"/>
  <c r="M3720" i="2"/>
  <c r="M3721" i="2"/>
  <c r="M3722" i="2"/>
  <c r="M3723" i="2"/>
  <c r="M3724" i="2"/>
  <c r="M3725" i="2"/>
  <c r="M3726" i="2"/>
  <c r="M3727" i="2"/>
  <c r="M3728" i="2"/>
  <c r="M3729" i="2"/>
  <c r="M3730" i="2"/>
  <c r="M3731" i="2"/>
  <c r="M3732" i="2"/>
  <c r="M3733" i="2"/>
  <c r="M3734" i="2"/>
  <c r="M3735" i="2"/>
  <c r="M3736" i="2"/>
  <c r="M3737" i="2"/>
  <c r="M3738" i="2"/>
  <c r="M3739" i="2"/>
  <c r="M3740" i="2"/>
  <c r="M3741" i="2"/>
  <c r="M3742" i="2"/>
  <c r="M3743" i="2"/>
  <c r="M3744" i="2"/>
  <c r="M3745" i="2"/>
  <c r="M3746" i="2"/>
  <c r="M3747" i="2"/>
  <c r="M3748" i="2"/>
  <c r="M3749" i="2"/>
  <c r="M3750" i="2"/>
  <c r="M3751" i="2"/>
  <c r="M3752" i="2"/>
  <c r="M3753" i="2"/>
  <c r="M3754" i="2"/>
  <c r="M3755" i="2"/>
  <c r="M3756" i="2"/>
  <c r="M3757" i="2"/>
  <c r="M3758" i="2"/>
  <c r="M3759" i="2"/>
  <c r="M3760" i="2"/>
  <c r="M3761" i="2"/>
  <c r="M3762" i="2"/>
  <c r="M3763" i="2"/>
  <c r="M3764" i="2"/>
  <c r="M3765" i="2"/>
  <c r="M3766" i="2"/>
  <c r="M3767" i="2"/>
  <c r="M3768" i="2"/>
  <c r="M3769" i="2"/>
  <c r="M3770" i="2"/>
  <c r="M3771" i="2"/>
  <c r="M3772" i="2"/>
  <c r="M3773" i="2"/>
  <c r="M3774" i="2"/>
  <c r="M3775" i="2"/>
  <c r="M3776" i="2"/>
  <c r="M3777" i="2"/>
  <c r="M3778" i="2"/>
  <c r="M3779" i="2"/>
  <c r="M3780" i="2"/>
  <c r="M3781" i="2"/>
  <c r="M3782" i="2"/>
  <c r="M3783" i="2"/>
  <c r="M3784" i="2"/>
  <c r="M3785" i="2"/>
  <c r="M3786" i="2"/>
  <c r="M3787" i="2"/>
  <c r="M3788" i="2"/>
  <c r="M3789" i="2"/>
  <c r="M3790" i="2"/>
  <c r="M3791" i="2"/>
  <c r="M3792" i="2"/>
  <c r="M3793" i="2"/>
  <c r="M3794" i="2"/>
  <c r="M3795" i="2"/>
  <c r="M3796" i="2"/>
  <c r="M3797" i="2"/>
  <c r="M3798" i="2"/>
  <c r="M3799" i="2"/>
  <c r="M3800" i="2"/>
  <c r="M3801" i="2"/>
  <c r="M3802" i="2"/>
  <c r="M3803" i="2"/>
  <c r="M3804" i="2"/>
  <c r="M3805" i="2"/>
  <c r="M3806" i="2"/>
  <c r="M3807" i="2"/>
  <c r="M3808" i="2"/>
  <c r="M3809" i="2"/>
  <c r="M3810" i="2"/>
  <c r="M3811" i="2"/>
  <c r="M3812" i="2"/>
  <c r="M3813" i="2"/>
  <c r="M3814" i="2"/>
  <c r="M3815" i="2"/>
  <c r="M3816" i="2"/>
  <c r="M3817" i="2"/>
  <c r="M3818" i="2"/>
  <c r="M3819" i="2"/>
  <c r="M3820" i="2"/>
  <c r="M3821" i="2"/>
  <c r="M3822" i="2"/>
  <c r="M3823" i="2"/>
  <c r="M3824" i="2"/>
  <c r="M3825" i="2"/>
  <c r="M3826" i="2"/>
  <c r="M3827" i="2"/>
  <c r="M3828" i="2"/>
  <c r="M3829" i="2"/>
  <c r="M3830" i="2"/>
  <c r="M3831" i="2"/>
  <c r="M3832" i="2"/>
  <c r="M3833" i="2"/>
  <c r="M3834" i="2"/>
  <c r="M3835" i="2"/>
  <c r="M3836" i="2"/>
  <c r="M3837" i="2"/>
  <c r="M3838" i="2"/>
  <c r="M3839" i="2"/>
  <c r="M3840" i="2"/>
  <c r="M3841" i="2"/>
  <c r="M3842" i="2"/>
  <c r="M3843" i="2"/>
  <c r="M3844" i="2"/>
  <c r="M3845" i="2"/>
  <c r="M3846" i="2"/>
  <c r="M3847" i="2"/>
  <c r="M3848" i="2"/>
  <c r="M3849" i="2"/>
  <c r="M3850" i="2"/>
  <c r="M3851" i="2"/>
  <c r="M3852" i="2"/>
  <c r="M3853" i="2"/>
  <c r="M3854" i="2"/>
  <c r="M3855" i="2"/>
  <c r="M3856" i="2"/>
  <c r="M3857" i="2"/>
  <c r="M3858" i="2"/>
  <c r="M3859" i="2"/>
  <c r="M3860" i="2"/>
  <c r="M3861" i="2"/>
  <c r="M3862" i="2"/>
  <c r="M3863" i="2"/>
  <c r="M3864" i="2"/>
  <c r="M3865" i="2"/>
  <c r="M3866" i="2"/>
  <c r="M3867" i="2"/>
  <c r="M3868" i="2"/>
  <c r="M3869" i="2"/>
  <c r="M3870" i="2"/>
  <c r="M3871" i="2"/>
  <c r="M3872" i="2"/>
  <c r="M3873" i="2"/>
  <c r="M3874" i="2"/>
  <c r="M3875" i="2"/>
  <c r="M3876" i="2"/>
  <c r="M3877" i="2"/>
  <c r="M3878" i="2"/>
  <c r="M3879" i="2"/>
  <c r="M3880" i="2"/>
  <c r="M3881" i="2"/>
  <c r="M3882" i="2"/>
  <c r="M3883" i="2"/>
  <c r="M3884" i="2"/>
  <c r="M3885" i="2"/>
  <c r="M3886" i="2"/>
  <c r="M3887" i="2"/>
  <c r="M3888" i="2"/>
  <c r="M3889" i="2"/>
  <c r="M3890" i="2"/>
  <c r="M3891" i="2"/>
  <c r="M3892" i="2"/>
  <c r="M3893" i="2"/>
  <c r="M3894" i="2"/>
  <c r="M3895" i="2"/>
  <c r="M3896" i="2"/>
  <c r="M3897" i="2"/>
  <c r="M3898" i="2"/>
  <c r="M3899" i="2"/>
  <c r="M3900" i="2"/>
  <c r="M3901" i="2"/>
  <c r="M3902" i="2"/>
  <c r="M3903" i="2"/>
  <c r="M3904" i="2"/>
  <c r="M3905" i="2"/>
  <c r="M3906" i="2"/>
  <c r="M3907" i="2"/>
  <c r="M3908" i="2"/>
  <c r="M3909" i="2"/>
  <c r="M3910" i="2"/>
  <c r="M3911" i="2"/>
  <c r="M3912" i="2"/>
  <c r="M3913" i="2"/>
  <c r="M3914" i="2"/>
  <c r="M3915" i="2"/>
  <c r="M3916" i="2"/>
  <c r="M3917" i="2"/>
  <c r="M3918" i="2"/>
  <c r="M3919" i="2"/>
  <c r="M3920" i="2"/>
  <c r="M3921" i="2"/>
  <c r="M3922" i="2"/>
  <c r="M3923" i="2"/>
  <c r="M3924" i="2"/>
  <c r="M3925" i="2"/>
  <c r="M3926" i="2"/>
  <c r="M3927" i="2"/>
  <c r="M3928" i="2"/>
  <c r="M3929" i="2"/>
  <c r="M3930" i="2"/>
  <c r="M3931" i="2"/>
  <c r="M3932" i="2"/>
  <c r="M3933" i="2"/>
  <c r="M3934" i="2"/>
  <c r="M3935" i="2"/>
  <c r="M3936" i="2"/>
  <c r="M3937" i="2"/>
  <c r="M3938" i="2"/>
  <c r="M3939" i="2"/>
  <c r="M3940" i="2"/>
  <c r="M3941" i="2"/>
  <c r="M3942" i="2"/>
  <c r="M3943" i="2"/>
  <c r="M3944" i="2"/>
  <c r="M3945" i="2"/>
  <c r="M3946" i="2"/>
  <c r="M3947" i="2"/>
  <c r="M3948" i="2"/>
  <c r="M3949" i="2"/>
  <c r="M3950" i="2"/>
  <c r="M3951" i="2"/>
  <c r="M3952" i="2"/>
  <c r="M3953" i="2"/>
  <c r="M3954" i="2"/>
  <c r="M3955" i="2"/>
  <c r="M3956" i="2"/>
  <c r="M3957" i="2"/>
  <c r="M3958" i="2"/>
  <c r="M3959" i="2"/>
  <c r="M3960" i="2"/>
  <c r="M3961" i="2"/>
  <c r="M3962" i="2"/>
  <c r="M3963" i="2"/>
  <c r="M3964" i="2"/>
  <c r="M3965" i="2"/>
  <c r="M3966" i="2"/>
  <c r="M3967" i="2"/>
  <c r="M3968" i="2"/>
  <c r="M3969" i="2"/>
  <c r="M3970" i="2"/>
  <c r="M3971" i="2"/>
  <c r="M3972" i="2"/>
  <c r="M3973" i="2"/>
  <c r="M3974" i="2"/>
  <c r="M3975" i="2"/>
  <c r="M3976" i="2"/>
  <c r="M3977" i="2"/>
  <c r="M3978" i="2"/>
  <c r="M3979" i="2"/>
  <c r="M3980" i="2"/>
  <c r="M3981" i="2"/>
  <c r="M3982" i="2"/>
  <c r="M3983" i="2"/>
  <c r="M3984" i="2"/>
  <c r="M3985" i="2"/>
  <c r="M3986" i="2"/>
  <c r="M3987" i="2"/>
  <c r="M3988" i="2"/>
  <c r="M3989" i="2"/>
  <c r="M3990" i="2"/>
  <c r="M3991" i="2"/>
  <c r="M3992" i="2"/>
  <c r="M3993" i="2"/>
  <c r="M3994" i="2"/>
  <c r="M3995" i="2"/>
  <c r="M3996" i="2"/>
  <c r="M3997" i="2"/>
  <c r="M3998" i="2"/>
  <c r="M3999" i="2"/>
  <c r="M4000" i="2"/>
  <c r="M4001" i="2"/>
  <c r="M4002" i="2"/>
  <c r="M4003" i="2"/>
  <c r="M4004" i="2"/>
  <c r="M4005" i="2"/>
  <c r="M4006" i="2"/>
  <c r="M4007" i="2"/>
  <c r="M4008" i="2"/>
  <c r="M4009" i="2"/>
  <c r="M4010" i="2"/>
  <c r="M4011" i="2"/>
  <c r="M4012" i="2"/>
  <c r="M4013" i="2"/>
  <c r="M4014" i="2"/>
  <c r="M4015" i="2"/>
  <c r="M4016" i="2"/>
  <c r="M4017" i="2"/>
  <c r="M4018" i="2"/>
  <c r="M4019" i="2"/>
  <c r="M4020" i="2"/>
  <c r="M4021" i="2"/>
  <c r="M4022" i="2"/>
  <c r="M4023" i="2"/>
  <c r="M4024" i="2"/>
  <c r="M4025" i="2"/>
  <c r="M4026" i="2"/>
  <c r="M4027" i="2"/>
  <c r="M4028" i="2"/>
  <c r="M4029" i="2"/>
  <c r="M4030" i="2"/>
  <c r="M4031" i="2"/>
  <c r="M4032" i="2"/>
  <c r="M4033" i="2"/>
  <c r="M4034" i="2"/>
  <c r="M4035" i="2"/>
  <c r="M4036" i="2"/>
  <c r="M4037" i="2"/>
  <c r="M4038" i="2"/>
  <c r="M4039" i="2"/>
  <c r="M4040" i="2"/>
  <c r="M4041" i="2"/>
  <c r="M4042" i="2"/>
  <c r="M4043" i="2"/>
  <c r="M4044" i="2"/>
  <c r="M4045" i="2"/>
  <c r="M4046" i="2"/>
  <c r="M4047" i="2"/>
  <c r="M4048" i="2"/>
  <c r="M4049" i="2"/>
  <c r="M4050" i="2"/>
  <c r="M4051" i="2"/>
  <c r="M4052" i="2"/>
  <c r="M4053" i="2"/>
  <c r="M4054" i="2"/>
  <c r="M4055" i="2"/>
  <c r="M4056" i="2"/>
  <c r="M4057" i="2"/>
  <c r="M4058" i="2"/>
  <c r="M4059" i="2"/>
  <c r="M4060" i="2"/>
  <c r="M4061" i="2"/>
  <c r="M4062" i="2"/>
  <c r="M4063" i="2"/>
  <c r="M4064" i="2"/>
  <c r="M4065" i="2"/>
  <c r="M4066" i="2"/>
  <c r="M4067" i="2"/>
  <c r="M4068" i="2"/>
  <c r="M4069" i="2"/>
  <c r="M4070" i="2"/>
  <c r="M4071" i="2"/>
  <c r="M4072" i="2"/>
  <c r="M4073" i="2"/>
  <c r="M4074" i="2"/>
  <c r="M4075" i="2"/>
  <c r="M4076" i="2"/>
  <c r="M4077" i="2"/>
  <c r="M4078" i="2"/>
  <c r="M4079" i="2"/>
  <c r="M4080" i="2"/>
  <c r="M4081" i="2"/>
  <c r="M4082" i="2"/>
  <c r="M4083" i="2"/>
  <c r="M4084" i="2"/>
  <c r="M4085" i="2"/>
  <c r="M4086" i="2"/>
  <c r="M4087" i="2"/>
  <c r="M4088" i="2"/>
  <c r="M4089" i="2"/>
  <c r="M4090" i="2"/>
  <c r="M4091" i="2"/>
  <c r="M4092" i="2"/>
  <c r="M4093" i="2"/>
  <c r="M4094" i="2"/>
  <c r="M4095" i="2"/>
  <c r="M4096" i="2"/>
  <c r="M4097" i="2"/>
  <c r="M4098" i="2"/>
  <c r="M4099" i="2"/>
  <c r="M4100" i="2"/>
  <c r="M4101" i="2"/>
  <c r="M4102" i="2"/>
  <c r="M4103" i="2"/>
  <c r="M4104" i="2"/>
  <c r="M4105" i="2"/>
  <c r="M4106" i="2"/>
  <c r="M4107" i="2"/>
  <c r="M4108" i="2"/>
  <c r="M4109" i="2"/>
  <c r="M4110" i="2"/>
  <c r="M4111" i="2"/>
  <c r="M4112" i="2"/>
  <c r="M4113" i="2"/>
  <c r="M4114" i="2"/>
  <c r="M4115" i="2"/>
  <c r="M4116" i="2"/>
  <c r="M4117" i="2"/>
  <c r="M4118" i="2"/>
  <c r="M4119" i="2"/>
  <c r="M4120" i="2"/>
  <c r="M4121" i="2"/>
  <c r="M4122" i="2"/>
  <c r="M4123" i="2"/>
  <c r="M4124" i="2"/>
  <c r="M4125" i="2"/>
  <c r="M4126" i="2"/>
  <c r="M4127" i="2"/>
  <c r="M4128" i="2"/>
  <c r="M4129" i="2"/>
  <c r="M4130" i="2"/>
  <c r="M4131" i="2"/>
  <c r="M4132" i="2"/>
  <c r="M4133" i="2"/>
  <c r="M4134" i="2"/>
  <c r="M4135" i="2"/>
  <c r="M4136" i="2"/>
  <c r="M4137" i="2"/>
  <c r="M4138" i="2"/>
  <c r="M4139" i="2"/>
  <c r="M4140" i="2"/>
  <c r="M4141" i="2"/>
  <c r="M4142" i="2"/>
  <c r="M4143" i="2"/>
  <c r="M4144" i="2"/>
  <c r="M4145" i="2"/>
  <c r="M4146" i="2"/>
  <c r="M4147" i="2"/>
  <c r="M4148" i="2"/>
  <c r="M4149" i="2"/>
  <c r="M4150" i="2"/>
  <c r="M4151" i="2"/>
  <c r="M4152" i="2"/>
  <c r="M4153" i="2"/>
  <c r="M4154" i="2"/>
  <c r="M4155" i="2"/>
  <c r="M4156" i="2"/>
  <c r="M4157" i="2"/>
  <c r="M4158" i="2"/>
  <c r="M4159" i="2"/>
  <c r="M4160" i="2"/>
  <c r="M4161" i="2"/>
  <c r="M4162" i="2"/>
  <c r="M4163" i="2"/>
  <c r="M4164" i="2"/>
  <c r="M4165" i="2"/>
  <c r="M4166" i="2"/>
  <c r="M4167" i="2"/>
  <c r="M4168" i="2"/>
  <c r="M4169" i="2"/>
  <c r="M4170" i="2"/>
  <c r="M4171" i="2"/>
  <c r="M4172" i="2"/>
  <c r="M4173" i="2"/>
  <c r="M4174" i="2"/>
  <c r="M4175" i="2"/>
  <c r="M4176" i="2"/>
  <c r="M4177" i="2"/>
  <c r="M4178" i="2"/>
  <c r="M4179" i="2"/>
  <c r="M4180" i="2"/>
  <c r="M4181" i="2"/>
  <c r="M4182" i="2"/>
  <c r="M4183" i="2"/>
  <c r="M4184" i="2"/>
  <c r="M4185" i="2"/>
  <c r="M4186" i="2"/>
  <c r="M4187" i="2"/>
  <c r="M4188" i="2"/>
  <c r="M4189" i="2"/>
  <c r="M4190" i="2"/>
  <c r="M4191" i="2"/>
  <c r="M4192" i="2"/>
  <c r="M4193" i="2"/>
  <c r="M4194" i="2"/>
  <c r="M4195" i="2"/>
  <c r="M4196" i="2"/>
  <c r="M4197" i="2"/>
  <c r="M4198" i="2"/>
  <c r="M4199" i="2"/>
  <c r="M4200" i="2"/>
  <c r="M4201" i="2"/>
  <c r="M4202" i="2"/>
  <c r="M4203" i="2"/>
  <c r="M4204" i="2"/>
  <c r="M4205" i="2"/>
  <c r="M4206" i="2"/>
  <c r="M4207" i="2"/>
  <c r="M4208" i="2"/>
  <c r="M4209" i="2"/>
  <c r="M4210" i="2"/>
  <c r="M4211" i="2"/>
  <c r="M4212" i="2"/>
  <c r="M4213" i="2"/>
  <c r="M4214" i="2"/>
  <c r="M4215" i="2"/>
  <c r="M4216" i="2"/>
  <c r="M4217" i="2"/>
  <c r="M4218" i="2"/>
  <c r="M4219" i="2"/>
  <c r="M4220" i="2"/>
  <c r="M4221" i="2"/>
  <c r="M4222" i="2"/>
  <c r="M4223" i="2"/>
  <c r="M4224" i="2"/>
  <c r="M4225" i="2"/>
  <c r="M4226" i="2"/>
  <c r="M4227" i="2"/>
  <c r="M4228" i="2"/>
  <c r="M4229" i="2"/>
  <c r="M4230" i="2"/>
  <c r="M4231" i="2"/>
  <c r="M4232" i="2"/>
  <c r="M4233" i="2"/>
  <c r="M4234" i="2"/>
  <c r="M4235" i="2"/>
  <c r="M4236" i="2"/>
  <c r="M4237" i="2"/>
  <c r="M4238" i="2"/>
  <c r="M4239" i="2"/>
  <c r="M4240" i="2"/>
  <c r="M4241" i="2"/>
  <c r="M4242" i="2"/>
  <c r="M4243" i="2"/>
  <c r="M4244" i="2"/>
  <c r="M4245" i="2"/>
  <c r="M4246" i="2"/>
  <c r="M4247" i="2"/>
  <c r="M4248" i="2"/>
  <c r="M4249" i="2"/>
  <c r="M4250" i="2"/>
  <c r="M4251" i="2"/>
  <c r="M4252" i="2"/>
  <c r="M4253" i="2"/>
  <c r="M4254" i="2"/>
  <c r="M4255" i="2"/>
  <c r="M4256" i="2"/>
  <c r="M4257" i="2"/>
  <c r="M4258" i="2"/>
  <c r="M4259" i="2"/>
  <c r="M4260" i="2"/>
  <c r="M4261" i="2"/>
  <c r="M4262" i="2"/>
  <c r="M4263" i="2"/>
  <c r="M4264" i="2"/>
  <c r="M4265" i="2"/>
  <c r="M4266" i="2"/>
  <c r="M4267" i="2"/>
  <c r="M4268" i="2"/>
  <c r="M4269" i="2"/>
  <c r="M4270" i="2"/>
  <c r="M4271" i="2"/>
  <c r="M4272" i="2"/>
  <c r="M4273" i="2"/>
  <c r="M4274" i="2"/>
  <c r="M4275" i="2"/>
  <c r="M4276" i="2"/>
  <c r="M4277" i="2"/>
  <c r="M4278" i="2"/>
  <c r="M4279" i="2"/>
  <c r="M4280" i="2"/>
  <c r="M4281" i="2"/>
  <c r="M4282" i="2"/>
  <c r="M4283" i="2"/>
  <c r="M4284" i="2"/>
  <c r="M4285" i="2"/>
  <c r="M4286" i="2"/>
  <c r="M4287" i="2"/>
  <c r="M4288" i="2"/>
  <c r="M4289" i="2"/>
  <c r="M4290" i="2"/>
  <c r="M4291" i="2"/>
  <c r="M4292" i="2"/>
  <c r="M4293" i="2"/>
  <c r="M4294" i="2"/>
  <c r="M4295" i="2"/>
  <c r="M4296" i="2"/>
  <c r="M4297" i="2"/>
  <c r="M4298" i="2"/>
  <c r="M4299" i="2"/>
  <c r="M4300" i="2"/>
  <c r="M4301" i="2"/>
  <c r="M4302" i="2"/>
  <c r="M4303" i="2"/>
  <c r="M4304" i="2"/>
  <c r="M4305" i="2"/>
  <c r="M4306" i="2"/>
  <c r="M4307" i="2"/>
  <c r="M4308" i="2"/>
  <c r="M4309" i="2"/>
  <c r="M4310" i="2"/>
  <c r="M4311" i="2"/>
  <c r="M4312" i="2"/>
  <c r="M4313" i="2"/>
  <c r="M4314" i="2"/>
  <c r="M4315" i="2"/>
  <c r="M4316" i="2"/>
  <c r="M4317" i="2"/>
  <c r="M4318" i="2"/>
  <c r="M4319" i="2"/>
  <c r="M4320" i="2"/>
  <c r="M4321" i="2"/>
  <c r="M4322" i="2"/>
  <c r="M4323" i="2"/>
  <c r="M4324" i="2"/>
  <c r="M4325" i="2"/>
  <c r="M4326" i="2"/>
  <c r="M4327" i="2"/>
  <c r="M4328" i="2"/>
  <c r="M4329" i="2"/>
  <c r="M4330" i="2"/>
  <c r="M4331" i="2"/>
  <c r="M4332" i="2"/>
  <c r="M4333" i="2"/>
  <c r="M4334" i="2"/>
  <c r="M4335" i="2"/>
  <c r="M4336" i="2"/>
  <c r="M4337" i="2"/>
  <c r="M4338" i="2"/>
  <c r="M4339" i="2"/>
  <c r="M4340" i="2"/>
  <c r="M4341" i="2"/>
  <c r="M4342" i="2"/>
  <c r="M4343" i="2"/>
  <c r="M4344" i="2"/>
  <c r="M4345" i="2"/>
  <c r="M4346" i="2"/>
  <c r="M4347" i="2"/>
  <c r="M4348" i="2"/>
  <c r="M4349" i="2"/>
  <c r="M4350" i="2"/>
  <c r="M4351" i="2"/>
  <c r="M4352" i="2"/>
  <c r="M4353" i="2"/>
  <c r="M4354" i="2"/>
  <c r="M4355" i="2"/>
  <c r="M4356" i="2"/>
  <c r="M4357" i="2"/>
  <c r="M4358" i="2"/>
  <c r="M4359" i="2"/>
  <c r="M4360" i="2"/>
  <c r="M4361" i="2"/>
  <c r="M4362" i="2"/>
  <c r="M4363" i="2"/>
  <c r="M4364" i="2"/>
  <c r="M4365" i="2"/>
  <c r="M4366" i="2"/>
  <c r="M4367" i="2"/>
  <c r="M4368" i="2"/>
  <c r="M4369" i="2"/>
  <c r="M4370" i="2"/>
  <c r="M4371" i="2"/>
  <c r="M4372" i="2"/>
  <c r="M4373" i="2"/>
  <c r="M4374" i="2"/>
  <c r="M4375" i="2"/>
  <c r="M4376" i="2"/>
  <c r="M4377" i="2"/>
  <c r="M4378" i="2"/>
  <c r="M4379" i="2"/>
  <c r="M4380" i="2"/>
  <c r="M4381" i="2"/>
  <c r="M4382" i="2"/>
  <c r="M4383" i="2"/>
  <c r="M4384" i="2"/>
  <c r="M4385" i="2"/>
  <c r="M4386" i="2"/>
  <c r="M4387" i="2"/>
  <c r="M4388" i="2"/>
  <c r="M4389" i="2"/>
  <c r="M4390" i="2"/>
  <c r="M4391" i="2"/>
  <c r="M4392" i="2"/>
  <c r="M4393" i="2"/>
  <c r="M4394" i="2"/>
  <c r="M4395" i="2"/>
  <c r="M4396" i="2"/>
  <c r="M4397" i="2"/>
  <c r="M4398" i="2"/>
  <c r="M4399" i="2"/>
  <c r="M4400" i="2"/>
  <c r="M4401" i="2"/>
  <c r="M4402" i="2"/>
  <c r="M4403" i="2"/>
  <c r="M4404" i="2"/>
  <c r="M4405" i="2"/>
  <c r="M4406" i="2"/>
  <c r="M4407" i="2"/>
  <c r="M4408" i="2"/>
  <c r="M4409" i="2"/>
  <c r="M4410" i="2"/>
  <c r="M4411" i="2"/>
  <c r="M4412" i="2"/>
  <c r="M4413" i="2"/>
  <c r="M4414" i="2"/>
  <c r="M4415" i="2"/>
  <c r="M4416" i="2"/>
  <c r="M4417" i="2"/>
  <c r="M4418" i="2"/>
  <c r="M4419" i="2"/>
  <c r="M4420" i="2"/>
  <c r="M4421" i="2"/>
  <c r="M4422" i="2"/>
  <c r="M4423" i="2"/>
  <c r="M4424" i="2"/>
  <c r="M4425" i="2"/>
  <c r="M4426" i="2"/>
  <c r="M4427" i="2"/>
  <c r="M4428" i="2"/>
  <c r="M4429" i="2"/>
  <c r="M4430" i="2"/>
  <c r="M4431" i="2"/>
  <c r="M4432" i="2"/>
  <c r="M4433" i="2"/>
  <c r="M4434" i="2"/>
  <c r="M4435" i="2"/>
  <c r="M4436" i="2"/>
  <c r="M4437" i="2"/>
  <c r="M4438" i="2"/>
  <c r="M4439" i="2"/>
  <c r="M4440" i="2"/>
  <c r="M4441" i="2"/>
  <c r="M4442" i="2"/>
  <c r="M4443" i="2"/>
  <c r="M4444" i="2"/>
  <c r="M4445" i="2"/>
  <c r="M4446" i="2"/>
  <c r="M4447" i="2"/>
  <c r="M4448" i="2"/>
  <c r="M4449" i="2"/>
  <c r="M4450" i="2"/>
  <c r="M4451" i="2"/>
  <c r="M4452" i="2"/>
  <c r="M4453" i="2"/>
  <c r="M4454" i="2"/>
  <c r="M4455" i="2"/>
  <c r="M4456" i="2"/>
  <c r="M4457" i="2"/>
  <c r="M4458" i="2"/>
  <c r="M4459" i="2"/>
  <c r="M4460" i="2"/>
  <c r="M4461" i="2"/>
  <c r="M4462" i="2"/>
  <c r="M4463" i="2"/>
  <c r="M4464" i="2"/>
  <c r="M4465" i="2"/>
  <c r="M4466" i="2"/>
  <c r="M4467" i="2"/>
  <c r="M4468" i="2"/>
  <c r="M4469" i="2"/>
  <c r="M4470" i="2"/>
  <c r="M4471" i="2"/>
  <c r="M4472" i="2"/>
  <c r="M4473" i="2"/>
  <c r="M4474" i="2"/>
  <c r="M4475" i="2"/>
  <c r="M4476" i="2"/>
  <c r="M4477" i="2"/>
  <c r="M4478" i="2"/>
  <c r="M4479" i="2"/>
  <c r="M4480" i="2"/>
  <c r="M4481" i="2"/>
  <c r="M4482" i="2"/>
  <c r="M4483" i="2"/>
  <c r="M4484" i="2"/>
  <c r="M4485" i="2"/>
  <c r="M4486" i="2"/>
  <c r="M4487" i="2"/>
  <c r="M4488" i="2"/>
  <c r="M4489" i="2"/>
  <c r="M4490" i="2"/>
  <c r="M4491" i="2"/>
  <c r="M4492" i="2"/>
  <c r="M4493" i="2"/>
  <c r="M4494" i="2"/>
  <c r="M4495" i="2"/>
  <c r="M4496" i="2"/>
  <c r="M4497" i="2"/>
  <c r="M4498" i="2"/>
  <c r="M4499" i="2"/>
  <c r="M4500" i="2"/>
  <c r="M4501" i="2"/>
  <c r="M4502" i="2"/>
  <c r="M4503" i="2"/>
  <c r="M4504" i="2"/>
  <c r="M4505" i="2"/>
  <c r="M4506" i="2"/>
  <c r="M4507" i="2"/>
  <c r="M4508" i="2"/>
  <c r="M4509" i="2"/>
  <c r="M4510" i="2"/>
  <c r="M4511" i="2"/>
  <c r="M4512" i="2"/>
  <c r="M4513" i="2"/>
  <c r="M4514" i="2"/>
  <c r="M4515" i="2"/>
  <c r="M4516" i="2"/>
  <c r="M4517" i="2"/>
  <c r="M4518" i="2"/>
  <c r="M4519" i="2"/>
  <c r="M4520" i="2"/>
  <c r="M4521" i="2"/>
  <c r="M4522" i="2"/>
  <c r="M4523" i="2"/>
  <c r="M4524" i="2"/>
  <c r="M4525" i="2"/>
  <c r="M4526" i="2"/>
  <c r="M4527" i="2"/>
  <c r="M4528" i="2"/>
  <c r="M4529" i="2"/>
  <c r="M4530" i="2"/>
  <c r="M4531" i="2"/>
  <c r="M4532" i="2"/>
  <c r="M4533" i="2"/>
  <c r="M4534" i="2"/>
  <c r="M4535" i="2"/>
  <c r="M4536" i="2"/>
  <c r="M4537" i="2"/>
  <c r="M4538" i="2"/>
  <c r="M4539" i="2"/>
  <c r="M4540" i="2"/>
  <c r="M4541" i="2"/>
  <c r="M4542" i="2"/>
  <c r="M4543" i="2"/>
  <c r="M4544" i="2"/>
  <c r="M4545" i="2"/>
  <c r="M4546" i="2"/>
  <c r="M4547" i="2"/>
  <c r="M4548" i="2"/>
  <c r="M4549" i="2"/>
  <c r="M4550" i="2"/>
  <c r="M4551" i="2"/>
  <c r="M4552" i="2"/>
  <c r="M4553" i="2"/>
  <c r="M4554" i="2"/>
  <c r="M4555" i="2"/>
  <c r="M4556" i="2"/>
  <c r="M4557" i="2"/>
  <c r="M4558" i="2"/>
  <c r="M4559" i="2"/>
  <c r="M4560" i="2"/>
  <c r="M4561" i="2"/>
  <c r="M4562" i="2"/>
  <c r="M4563" i="2"/>
  <c r="M4564" i="2"/>
  <c r="M4565" i="2"/>
  <c r="M4566" i="2"/>
  <c r="M4567" i="2"/>
  <c r="M4568" i="2"/>
  <c r="M4569" i="2"/>
  <c r="M4570" i="2"/>
  <c r="M4571" i="2"/>
  <c r="M4572" i="2"/>
  <c r="M4573" i="2"/>
  <c r="M4574" i="2"/>
  <c r="M4575" i="2"/>
  <c r="M4576" i="2"/>
  <c r="M4577" i="2"/>
  <c r="M4578" i="2"/>
  <c r="M4579" i="2"/>
  <c r="M4580" i="2"/>
  <c r="M4581" i="2"/>
  <c r="M4582" i="2"/>
  <c r="M4583" i="2"/>
  <c r="M4584" i="2"/>
  <c r="M4585" i="2"/>
  <c r="M4586" i="2"/>
  <c r="M4587" i="2"/>
  <c r="M4588" i="2"/>
  <c r="M4589" i="2"/>
  <c r="M4590" i="2"/>
  <c r="M4591" i="2"/>
  <c r="M4592" i="2"/>
  <c r="M4593" i="2"/>
  <c r="M4594" i="2"/>
  <c r="M4595" i="2"/>
  <c r="M4596" i="2"/>
  <c r="M4597" i="2"/>
  <c r="M4598" i="2"/>
  <c r="M4599" i="2"/>
  <c r="M4600" i="2"/>
  <c r="M4601" i="2"/>
  <c r="M4602" i="2"/>
  <c r="M4603" i="2"/>
  <c r="M4604" i="2"/>
  <c r="M4605" i="2"/>
  <c r="M4606" i="2"/>
  <c r="M4607" i="2"/>
  <c r="M4608" i="2"/>
  <c r="M4609" i="2"/>
  <c r="M4610" i="2"/>
  <c r="M4611" i="2"/>
  <c r="M4612" i="2"/>
  <c r="M4613" i="2"/>
  <c r="M4614" i="2"/>
  <c r="M4615" i="2"/>
  <c r="M4616" i="2"/>
  <c r="M4617" i="2"/>
  <c r="M4618" i="2"/>
  <c r="M4619" i="2"/>
  <c r="M4620" i="2"/>
  <c r="M4621" i="2"/>
  <c r="M4622" i="2"/>
  <c r="M4623" i="2"/>
  <c r="M4624" i="2"/>
  <c r="M4625" i="2"/>
  <c r="M4626" i="2"/>
  <c r="M4627" i="2"/>
  <c r="M4628" i="2"/>
  <c r="M4629" i="2"/>
  <c r="M4630" i="2"/>
  <c r="M4631" i="2"/>
  <c r="M4632" i="2"/>
  <c r="M4633" i="2"/>
  <c r="M4634" i="2"/>
  <c r="M4635" i="2"/>
  <c r="M4636" i="2"/>
  <c r="M4637" i="2"/>
  <c r="M4638" i="2"/>
  <c r="M4639" i="2"/>
  <c r="M4640" i="2"/>
  <c r="M4641" i="2"/>
  <c r="M4642" i="2"/>
  <c r="M4643" i="2"/>
  <c r="M4644" i="2"/>
  <c r="M4645" i="2"/>
  <c r="M4646" i="2"/>
  <c r="M4647" i="2"/>
  <c r="M4648" i="2"/>
  <c r="M4649" i="2"/>
  <c r="M4650" i="2"/>
  <c r="M4651" i="2"/>
  <c r="M4652" i="2"/>
  <c r="M4653" i="2"/>
  <c r="M4654" i="2"/>
  <c r="M4655" i="2"/>
  <c r="M4656" i="2"/>
  <c r="M4657" i="2"/>
  <c r="M4658" i="2"/>
  <c r="M4659" i="2"/>
  <c r="M4660" i="2"/>
  <c r="M4661" i="2"/>
  <c r="M4662" i="2"/>
  <c r="M4663" i="2"/>
  <c r="M4664" i="2"/>
  <c r="M4665" i="2"/>
  <c r="M4666" i="2"/>
  <c r="M4667" i="2"/>
  <c r="M4668" i="2"/>
  <c r="M4669" i="2"/>
  <c r="M4670" i="2"/>
  <c r="M4671" i="2"/>
  <c r="M4672" i="2"/>
  <c r="M4673" i="2"/>
  <c r="M4674" i="2"/>
  <c r="M4675" i="2"/>
  <c r="M4676" i="2"/>
  <c r="M4677" i="2"/>
  <c r="M4678" i="2"/>
  <c r="M4679" i="2"/>
  <c r="M4680" i="2"/>
  <c r="M4681" i="2"/>
  <c r="M4682" i="2"/>
  <c r="M4683" i="2"/>
  <c r="M4684" i="2"/>
  <c r="M4685" i="2"/>
  <c r="M4686" i="2"/>
  <c r="M4687" i="2"/>
  <c r="M4688" i="2"/>
  <c r="M4689" i="2"/>
  <c r="M4690" i="2"/>
  <c r="M4691" i="2"/>
  <c r="M4692" i="2"/>
  <c r="M4693" i="2"/>
  <c r="M4694" i="2"/>
  <c r="M4695" i="2"/>
  <c r="M4696" i="2"/>
  <c r="M4697" i="2"/>
  <c r="M4698" i="2"/>
  <c r="M4699" i="2"/>
  <c r="M4700" i="2"/>
  <c r="M4701" i="2"/>
  <c r="M4702" i="2"/>
  <c r="M4703" i="2"/>
  <c r="M4704" i="2"/>
  <c r="M4705" i="2"/>
  <c r="M4706" i="2"/>
  <c r="M4707" i="2"/>
  <c r="M4708" i="2"/>
  <c r="M4709" i="2"/>
  <c r="M4710" i="2"/>
  <c r="M4711" i="2"/>
  <c r="M4712" i="2"/>
  <c r="M4713" i="2"/>
  <c r="M4714" i="2"/>
  <c r="M4715" i="2"/>
  <c r="M4716" i="2"/>
  <c r="M4717" i="2"/>
  <c r="M4718" i="2"/>
  <c r="M4719" i="2"/>
  <c r="M4720" i="2"/>
  <c r="M4721" i="2"/>
  <c r="M4722" i="2"/>
  <c r="M4723" i="2"/>
  <c r="M4724" i="2"/>
  <c r="M4725" i="2"/>
  <c r="M4726" i="2"/>
  <c r="M4727" i="2"/>
  <c r="M4728" i="2"/>
  <c r="M4729" i="2"/>
  <c r="M4730" i="2"/>
  <c r="M4731" i="2"/>
  <c r="M4732" i="2"/>
  <c r="M4733" i="2"/>
  <c r="M4734" i="2"/>
  <c r="M4735" i="2"/>
  <c r="M4736" i="2"/>
  <c r="M4737" i="2"/>
  <c r="M4738" i="2"/>
  <c r="M4739" i="2"/>
  <c r="M4740" i="2"/>
  <c r="M4741" i="2"/>
  <c r="M4742" i="2"/>
  <c r="M4743" i="2"/>
  <c r="M4744" i="2"/>
  <c r="M4745" i="2"/>
  <c r="M4746" i="2"/>
  <c r="M4747" i="2"/>
  <c r="M4748" i="2"/>
  <c r="M4749" i="2"/>
  <c r="M4750" i="2"/>
  <c r="M4751" i="2"/>
  <c r="M4752" i="2"/>
  <c r="M4753" i="2"/>
  <c r="M4754" i="2"/>
  <c r="M4755" i="2"/>
  <c r="M4756" i="2"/>
  <c r="M4757" i="2"/>
  <c r="M4758" i="2"/>
  <c r="M4759" i="2"/>
  <c r="M4760" i="2"/>
  <c r="M4761" i="2"/>
  <c r="M4762" i="2"/>
  <c r="M4763" i="2"/>
  <c r="M4764" i="2"/>
  <c r="M4765" i="2"/>
  <c r="M4766" i="2"/>
  <c r="M4767" i="2"/>
  <c r="M4768" i="2"/>
  <c r="M4769" i="2"/>
  <c r="M4770" i="2"/>
  <c r="M4771" i="2"/>
  <c r="M4772" i="2"/>
  <c r="M4773" i="2"/>
  <c r="M4774" i="2"/>
  <c r="M4775" i="2"/>
  <c r="M4776" i="2"/>
  <c r="M4777" i="2"/>
  <c r="M4778" i="2"/>
  <c r="M4779" i="2"/>
  <c r="M4780" i="2"/>
  <c r="M4781" i="2"/>
  <c r="M4782" i="2"/>
  <c r="M4783" i="2"/>
  <c r="M4784" i="2"/>
  <c r="M4785" i="2"/>
  <c r="M4786" i="2"/>
  <c r="M4787" i="2"/>
  <c r="M4788" i="2"/>
  <c r="M4789" i="2"/>
  <c r="M4790" i="2"/>
  <c r="M4791" i="2"/>
  <c r="M4792" i="2"/>
  <c r="M4793" i="2"/>
  <c r="M4794" i="2"/>
  <c r="M4795" i="2"/>
  <c r="M4796" i="2"/>
  <c r="M4797" i="2"/>
  <c r="M4798" i="2"/>
  <c r="M4799" i="2"/>
  <c r="M4800" i="2"/>
  <c r="M4801" i="2"/>
  <c r="M4802" i="2"/>
  <c r="M4803" i="2"/>
  <c r="M4804" i="2"/>
  <c r="M4805" i="2"/>
  <c r="M4806" i="2"/>
  <c r="M4807" i="2"/>
  <c r="M4808" i="2"/>
  <c r="M4809" i="2"/>
  <c r="M4810" i="2"/>
  <c r="M4811" i="2"/>
  <c r="M4812" i="2"/>
  <c r="M4813" i="2"/>
  <c r="M4814" i="2"/>
  <c r="M4815" i="2"/>
  <c r="M4816" i="2"/>
  <c r="M4817" i="2"/>
  <c r="M4818" i="2"/>
  <c r="M4819" i="2"/>
  <c r="M4820" i="2"/>
  <c r="M4821" i="2"/>
  <c r="M4822" i="2"/>
  <c r="M4823" i="2"/>
  <c r="M4824" i="2"/>
  <c r="M4825" i="2"/>
  <c r="M4826" i="2"/>
  <c r="M4827" i="2"/>
  <c r="M4828" i="2"/>
  <c r="M4829" i="2"/>
  <c r="M4830" i="2"/>
  <c r="M4831" i="2"/>
  <c r="M4832" i="2"/>
  <c r="M4833" i="2"/>
  <c r="M4834" i="2"/>
  <c r="M4835" i="2"/>
  <c r="M4836" i="2"/>
  <c r="M4837" i="2"/>
  <c r="M4838" i="2"/>
  <c r="M4839" i="2"/>
  <c r="M4840" i="2"/>
  <c r="M4841" i="2"/>
  <c r="M4842" i="2"/>
  <c r="M4843" i="2"/>
  <c r="M4844" i="2"/>
  <c r="M4845" i="2"/>
  <c r="M4846" i="2"/>
  <c r="M4847" i="2"/>
  <c r="M4848" i="2"/>
  <c r="M4849" i="2"/>
  <c r="M4850" i="2"/>
  <c r="M4851" i="2"/>
  <c r="M4852" i="2"/>
  <c r="M4853" i="2"/>
  <c r="M4854" i="2"/>
  <c r="M4855" i="2"/>
  <c r="M4856" i="2"/>
  <c r="M4857" i="2"/>
  <c r="M4858" i="2"/>
  <c r="M4859" i="2"/>
  <c r="M4860" i="2"/>
  <c r="M4861" i="2"/>
  <c r="M4862" i="2"/>
  <c r="M4863" i="2"/>
  <c r="M4864" i="2"/>
  <c r="M4865" i="2"/>
  <c r="M4866" i="2"/>
  <c r="M4867" i="2"/>
  <c r="M4868" i="2"/>
  <c r="M4869" i="2"/>
  <c r="M4870" i="2"/>
  <c r="M4871" i="2"/>
  <c r="M4872" i="2"/>
  <c r="M4873" i="2"/>
  <c r="M4874" i="2"/>
  <c r="M4875" i="2"/>
  <c r="M4876" i="2"/>
  <c r="M4877" i="2"/>
  <c r="M4878" i="2"/>
  <c r="M4879" i="2"/>
  <c r="M4880" i="2"/>
  <c r="M4881" i="2"/>
  <c r="M4882" i="2"/>
  <c r="M4883" i="2"/>
  <c r="M4884" i="2"/>
  <c r="M4885" i="2"/>
  <c r="M4886" i="2"/>
  <c r="M4887" i="2"/>
  <c r="M4888" i="2"/>
  <c r="M4889" i="2"/>
  <c r="M4890" i="2"/>
  <c r="M4891" i="2"/>
  <c r="M4892" i="2"/>
  <c r="M4893" i="2"/>
  <c r="M4894" i="2"/>
  <c r="M4895" i="2"/>
  <c r="M4896" i="2"/>
  <c r="M4897" i="2"/>
  <c r="M4898" i="2"/>
  <c r="M4899" i="2"/>
  <c r="M4900" i="2"/>
  <c r="M4901" i="2"/>
  <c r="M4902" i="2"/>
  <c r="M4903" i="2"/>
  <c r="M4904" i="2"/>
  <c r="M4905" i="2"/>
  <c r="M4906" i="2"/>
  <c r="M4907" i="2"/>
  <c r="M4908" i="2"/>
  <c r="M4909" i="2"/>
  <c r="M4910" i="2"/>
  <c r="M4911" i="2"/>
  <c r="M4912" i="2"/>
  <c r="M4913" i="2"/>
  <c r="M4914" i="2"/>
  <c r="M4915" i="2"/>
  <c r="M4916" i="2"/>
  <c r="M4917" i="2"/>
  <c r="M4918" i="2"/>
  <c r="M4919" i="2"/>
  <c r="M4920" i="2"/>
  <c r="M4921" i="2"/>
  <c r="M4922" i="2"/>
  <c r="M4923" i="2"/>
  <c r="M4924" i="2"/>
  <c r="M4925" i="2"/>
  <c r="M4926" i="2"/>
  <c r="M4927" i="2"/>
  <c r="M4928" i="2"/>
  <c r="M4929" i="2"/>
  <c r="M4930" i="2"/>
  <c r="M4931" i="2"/>
  <c r="M4932" i="2"/>
  <c r="M4933" i="2"/>
  <c r="M4934" i="2"/>
  <c r="M4935" i="2"/>
  <c r="M4936" i="2"/>
  <c r="M4937" i="2"/>
  <c r="M4938" i="2"/>
  <c r="M4939" i="2"/>
  <c r="M4940" i="2"/>
  <c r="M4941" i="2"/>
  <c r="M4942" i="2"/>
  <c r="M4943" i="2"/>
  <c r="M4944" i="2"/>
  <c r="M4945" i="2"/>
  <c r="M4946" i="2"/>
  <c r="M4947" i="2"/>
  <c r="M4948" i="2"/>
  <c r="M4949" i="2"/>
  <c r="M4950" i="2"/>
  <c r="M4951" i="2"/>
  <c r="M4952" i="2"/>
  <c r="M4953" i="2"/>
  <c r="M4954" i="2"/>
  <c r="M4955" i="2"/>
  <c r="M4956" i="2"/>
  <c r="M4957" i="2"/>
  <c r="M4958" i="2"/>
  <c r="M4959" i="2"/>
  <c r="M4960" i="2"/>
  <c r="M4961" i="2"/>
  <c r="M4962" i="2"/>
  <c r="M4963" i="2"/>
  <c r="M4964" i="2"/>
  <c r="M4965" i="2"/>
  <c r="M4966" i="2"/>
  <c r="M4967" i="2"/>
  <c r="M4968" i="2"/>
  <c r="M4969" i="2"/>
  <c r="M4970" i="2"/>
  <c r="M4971" i="2"/>
  <c r="M4972" i="2"/>
  <c r="M4973" i="2"/>
  <c r="M4974" i="2"/>
  <c r="M4975" i="2"/>
  <c r="M4976" i="2"/>
  <c r="M4977" i="2"/>
  <c r="M4978" i="2"/>
  <c r="M4979" i="2"/>
  <c r="M4980" i="2"/>
  <c r="M4981" i="2"/>
  <c r="M4982" i="2"/>
  <c r="M4983" i="2"/>
  <c r="M4984" i="2"/>
  <c r="M4985" i="2"/>
  <c r="M4986" i="2"/>
  <c r="M4987" i="2"/>
  <c r="M4988" i="2"/>
  <c r="M4989" i="2"/>
  <c r="M4990" i="2"/>
  <c r="M4991" i="2"/>
  <c r="M4992" i="2"/>
  <c r="M4993" i="2"/>
  <c r="M4994" i="2"/>
  <c r="M4995" i="2"/>
  <c r="M4996" i="2"/>
  <c r="M4997" i="2"/>
  <c r="M4998" i="2"/>
  <c r="M4999" i="2"/>
  <c r="M5000" i="2"/>
  <c r="M5001" i="2"/>
  <c r="M5002" i="2"/>
  <c r="M5003" i="2"/>
  <c r="M5004" i="2"/>
  <c r="M5005" i="2"/>
  <c r="M5006" i="2"/>
  <c r="M5007" i="2"/>
  <c r="M5008" i="2"/>
  <c r="M5009" i="2"/>
  <c r="M5010" i="2"/>
  <c r="M5011" i="2"/>
  <c r="M5012" i="2"/>
  <c r="M5013" i="2"/>
  <c r="M5014" i="2"/>
  <c r="M5015" i="2"/>
  <c r="M5016" i="2"/>
  <c r="M5017" i="2"/>
  <c r="M5018" i="2"/>
  <c r="M5019" i="2"/>
  <c r="M5020" i="2"/>
  <c r="M5021" i="2"/>
  <c r="M5022" i="2"/>
  <c r="M5023" i="2"/>
  <c r="M5024" i="2"/>
  <c r="M5025" i="2"/>
  <c r="M5026" i="2"/>
  <c r="M5027" i="2"/>
  <c r="M5028" i="2"/>
  <c r="M5029" i="2"/>
  <c r="M5030" i="2"/>
  <c r="M5031" i="2"/>
  <c r="M5032" i="2"/>
  <c r="M5033" i="2"/>
  <c r="M5034" i="2"/>
  <c r="M5035" i="2"/>
  <c r="M5036" i="2"/>
  <c r="M5037" i="2"/>
  <c r="M5038" i="2"/>
  <c r="M5039" i="2"/>
  <c r="M5040" i="2"/>
  <c r="M5041" i="2"/>
  <c r="M5042" i="2"/>
  <c r="M5043" i="2"/>
  <c r="M5044" i="2"/>
  <c r="M5045" i="2"/>
  <c r="M5046" i="2"/>
  <c r="M5047" i="2"/>
  <c r="M5048" i="2"/>
  <c r="M5049" i="2"/>
  <c r="M5050" i="2"/>
  <c r="M5051" i="2"/>
  <c r="M5052" i="2"/>
  <c r="M5053" i="2"/>
  <c r="M5054" i="2"/>
  <c r="M5055" i="2"/>
  <c r="M5056" i="2"/>
  <c r="M5057" i="2"/>
  <c r="M5058" i="2"/>
  <c r="M5059" i="2"/>
  <c r="M5060" i="2"/>
  <c r="M5061" i="2"/>
  <c r="M5062" i="2"/>
  <c r="M5063" i="2"/>
  <c r="M5064" i="2"/>
  <c r="M5065" i="2"/>
  <c r="M5066" i="2"/>
  <c r="M5067" i="2"/>
  <c r="M5068" i="2"/>
  <c r="M5069" i="2"/>
  <c r="M5070" i="2"/>
  <c r="M5071" i="2"/>
  <c r="M5072" i="2"/>
  <c r="M5073" i="2"/>
  <c r="M5074" i="2"/>
  <c r="M5075" i="2"/>
  <c r="M5076" i="2"/>
  <c r="M5077" i="2"/>
  <c r="M5078" i="2"/>
  <c r="M5079" i="2"/>
  <c r="M5080" i="2"/>
  <c r="M5081" i="2"/>
  <c r="M5082" i="2"/>
  <c r="M5083" i="2"/>
  <c r="M5084" i="2"/>
  <c r="M5085" i="2"/>
  <c r="M5086" i="2"/>
  <c r="M5087" i="2"/>
  <c r="M5088" i="2"/>
  <c r="M5089" i="2"/>
  <c r="M5090" i="2"/>
  <c r="M5091" i="2"/>
  <c r="M5092" i="2"/>
  <c r="M5093" i="2"/>
  <c r="M5094" i="2"/>
  <c r="M5095" i="2"/>
  <c r="M5096" i="2"/>
  <c r="M5097" i="2"/>
  <c r="M5098" i="2"/>
  <c r="M5099" i="2"/>
  <c r="M5100" i="2"/>
  <c r="M5101" i="2"/>
  <c r="M5102" i="2"/>
  <c r="M5103" i="2"/>
  <c r="M5104" i="2"/>
  <c r="M5105" i="2"/>
  <c r="M5106" i="2"/>
  <c r="M5107" i="2"/>
  <c r="M5108" i="2"/>
  <c r="M5109" i="2"/>
  <c r="M5110" i="2"/>
  <c r="M5111" i="2"/>
  <c r="M5112" i="2"/>
  <c r="M5113" i="2"/>
  <c r="M5114" i="2"/>
  <c r="M5115" i="2"/>
  <c r="M5116" i="2"/>
  <c r="M5117" i="2"/>
  <c r="M5118" i="2"/>
  <c r="M5119" i="2"/>
  <c r="M5120" i="2"/>
  <c r="M5121" i="2"/>
  <c r="M5122" i="2"/>
  <c r="M5123" i="2"/>
  <c r="M5124" i="2"/>
  <c r="M5125" i="2"/>
  <c r="M5126" i="2"/>
  <c r="M5127" i="2"/>
  <c r="M5128" i="2"/>
  <c r="M5129" i="2"/>
  <c r="M5130" i="2"/>
  <c r="M5131" i="2"/>
  <c r="M5132" i="2"/>
  <c r="M5133" i="2"/>
  <c r="M5134" i="2"/>
  <c r="M5135" i="2"/>
  <c r="M5136" i="2"/>
  <c r="M5137" i="2"/>
  <c r="M5138" i="2"/>
  <c r="M5139" i="2"/>
  <c r="M5140" i="2"/>
  <c r="M5141" i="2"/>
  <c r="M5142" i="2"/>
  <c r="M5143" i="2"/>
  <c r="M5144" i="2"/>
  <c r="M5145" i="2"/>
  <c r="M5146" i="2"/>
  <c r="M5147" i="2"/>
  <c r="M5148" i="2"/>
  <c r="M5149" i="2"/>
  <c r="M5150" i="2"/>
  <c r="M5151" i="2"/>
  <c r="M5152" i="2"/>
  <c r="M5153" i="2"/>
  <c r="M5154" i="2"/>
  <c r="M5155" i="2"/>
  <c r="M5156" i="2"/>
  <c r="M5157" i="2"/>
  <c r="M5158" i="2"/>
  <c r="M5159" i="2"/>
  <c r="M5160" i="2"/>
  <c r="M5161" i="2"/>
  <c r="M5162" i="2"/>
  <c r="M5163" i="2"/>
  <c r="M5164" i="2"/>
  <c r="M5165" i="2"/>
  <c r="M5166" i="2"/>
  <c r="M5167" i="2"/>
  <c r="M5168" i="2"/>
  <c r="M5169" i="2"/>
  <c r="M5170" i="2"/>
  <c r="M5171" i="2"/>
  <c r="M5172" i="2"/>
  <c r="M5173" i="2"/>
  <c r="M5174" i="2"/>
  <c r="M5175" i="2"/>
  <c r="M5176" i="2"/>
  <c r="M5177" i="2"/>
  <c r="M5178" i="2"/>
  <c r="M5179" i="2"/>
  <c r="M5180" i="2"/>
  <c r="M5181" i="2"/>
  <c r="M5182" i="2"/>
  <c r="M5183" i="2"/>
  <c r="M5184" i="2"/>
  <c r="M5185" i="2"/>
  <c r="M5186" i="2"/>
  <c r="M5187" i="2"/>
  <c r="M5188" i="2"/>
  <c r="M5189" i="2"/>
  <c r="M5190" i="2"/>
  <c r="M5191" i="2"/>
  <c r="M5192" i="2"/>
  <c r="M5193" i="2"/>
  <c r="M5194" i="2"/>
  <c r="M5195" i="2"/>
  <c r="M5196" i="2"/>
  <c r="M5197" i="2"/>
  <c r="M5198" i="2"/>
  <c r="M5199" i="2"/>
  <c r="M5200" i="2"/>
  <c r="M5201" i="2"/>
  <c r="M5202" i="2"/>
  <c r="M5203" i="2"/>
  <c r="M5204" i="2"/>
  <c r="M5205" i="2"/>
  <c r="M5206" i="2"/>
  <c r="M5207" i="2"/>
  <c r="M5208" i="2"/>
  <c r="M5209" i="2"/>
  <c r="M5210" i="2"/>
  <c r="M5211" i="2"/>
  <c r="M5212" i="2"/>
  <c r="M5213" i="2"/>
  <c r="M5214" i="2"/>
  <c r="M5215" i="2"/>
  <c r="M5216" i="2"/>
  <c r="M5217" i="2"/>
  <c r="M5218" i="2"/>
  <c r="M5219" i="2"/>
  <c r="M5220" i="2"/>
  <c r="M5221" i="2"/>
  <c r="M5222" i="2"/>
  <c r="M5223" i="2"/>
  <c r="M5224" i="2"/>
  <c r="M5225" i="2"/>
  <c r="M5226" i="2"/>
  <c r="M5227" i="2"/>
  <c r="M5228" i="2"/>
  <c r="M5229" i="2"/>
  <c r="M5230" i="2"/>
  <c r="M5231" i="2"/>
  <c r="M5232" i="2"/>
  <c r="M5233" i="2"/>
  <c r="M5234" i="2"/>
  <c r="M5235" i="2"/>
  <c r="M5236" i="2"/>
  <c r="M5237" i="2"/>
  <c r="M5238" i="2"/>
  <c r="M5239" i="2"/>
  <c r="M5240" i="2"/>
  <c r="M5241" i="2"/>
  <c r="M5242" i="2"/>
  <c r="M5243" i="2"/>
  <c r="M5244" i="2"/>
  <c r="M5245" i="2"/>
  <c r="M5246" i="2"/>
  <c r="M5247" i="2"/>
  <c r="M5248" i="2"/>
  <c r="M5249" i="2"/>
  <c r="M5250" i="2"/>
  <c r="M5251" i="2"/>
  <c r="M5252" i="2"/>
  <c r="M5253" i="2"/>
  <c r="M5254" i="2"/>
  <c r="M5255" i="2"/>
  <c r="M5256" i="2"/>
  <c r="M5257" i="2"/>
  <c r="M5258" i="2"/>
  <c r="M5259" i="2"/>
  <c r="M5260" i="2"/>
  <c r="M5261" i="2"/>
  <c r="M5262" i="2"/>
  <c r="M5263" i="2"/>
  <c r="M5264" i="2"/>
  <c r="M5265" i="2"/>
  <c r="M5266" i="2"/>
  <c r="M5267" i="2"/>
  <c r="M5268" i="2"/>
  <c r="M5269" i="2"/>
  <c r="M5270" i="2"/>
  <c r="M5271" i="2"/>
  <c r="M5272" i="2"/>
  <c r="M5273" i="2"/>
  <c r="M5274" i="2"/>
  <c r="M5275" i="2"/>
  <c r="M5276" i="2"/>
  <c r="M5277" i="2"/>
  <c r="M5278" i="2"/>
  <c r="M5279" i="2"/>
  <c r="M5280" i="2"/>
  <c r="M5281" i="2"/>
  <c r="M5282" i="2"/>
  <c r="M5283" i="2"/>
  <c r="M5284" i="2"/>
  <c r="M5285" i="2"/>
  <c r="M5286" i="2"/>
  <c r="M5287" i="2"/>
  <c r="M5288" i="2"/>
  <c r="M5289" i="2"/>
  <c r="M5290" i="2"/>
  <c r="M5291" i="2"/>
  <c r="M5292" i="2"/>
  <c r="M5293" i="2"/>
  <c r="M5294" i="2"/>
  <c r="M5295" i="2"/>
  <c r="M5296" i="2"/>
  <c r="M5297" i="2"/>
  <c r="M5298" i="2"/>
  <c r="M5299" i="2"/>
  <c r="M5300" i="2"/>
  <c r="M5301" i="2"/>
  <c r="M5302" i="2"/>
  <c r="M5303" i="2"/>
  <c r="M5304" i="2"/>
  <c r="M5305" i="2"/>
  <c r="M5306" i="2"/>
  <c r="M5307" i="2"/>
  <c r="M5308" i="2"/>
  <c r="M5309" i="2"/>
  <c r="M5310" i="2"/>
  <c r="M5311" i="2"/>
  <c r="M5312" i="2"/>
  <c r="M5313" i="2"/>
  <c r="M5314" i="2"/>
  <c r="M5315" i="2"/>
  <c r="M5316" i="2"/>
  <c r="M5317" i="2"/>
  <c r="M5318" i="2"/>
  <c r="M5319" i="2"/>
  <c r="M5320" i="2"/>
  <c r="M5321" i="2"/>
  <c r="M5322" i="2"/>
  <c r="M5323" i="2"/>
  <c r="M5324" i="2"/>
  <c r="M5325" i="2"/>
  <c r="M5326" i="2"/>
  <c r="M5327" i="2"/>
  <c r="M5328" i="2"/>
  <c r="M5329" i="2"/>
  <c r="M5330" i="2"/>
  <c r="M5331" i="2"/>
  <c r="M5332" i="2"/>
  <c r="M5333" i="2"/>
  <c r="M5334" i="2"/>
  <c r="M5335" i="2"/>
  <c r="M5336" i="2"/>
  <c r="M5337" i="2"/>
  <c r="M5338" i="2"/>
  <c r="M5339" i="2"/>
  <c r="M5340" i="2"/>
  <c r="M5341" i="2"/>
  <c r="M5342" i="2"/>
  <c r="M5343" i="2"/>
  <c r="M5344" i="2"/>
  <c r="M5345" i="2"/>
  <c r="M5346" i="2"/>
  <c r="M5347" i="2"/>
  <c r="M5348" i="2"/>
  <c r="M5349" i="2"/>
  <c r="M5350" i="2"/>
  <c r="M5351" i="2"/>
  <c r="M5352" i="2"/>
  <c r="M5353" i="2"/>
  <c r="M5354" i="2"/>
  <c r="M5355" i="2"/>
  <c r="M5356" i="2"/>
  <c r="M5357" i="2"/>
  <c r="M5358" i="2"/>
  <c r="M5359" i="2"/>
  <c r="M5360" i="2"/>
  <c r="M5361" i="2"/>
  <c r="M5362" i="2"/>
  <c r="M5363" i="2"/>
  <c r="M5364" i="2"/>
  <c r="M5365" i="2"/>
  <c r="M5366" i="2"/>
  <c r="M5367" i="2"/>
  <c r="M5368" i="2"/>
  <c r="M5369" i="2"/>
  <c r="M5370" i="2"/>
  <c r="M5371" i="2"/>
  <c r="M5372" i="2"/>
  <c r="M5373" i="2"/>
  <c r="M5374" i="2"/>
  <c r="M5375" i="2"/>
  <c r="M5376" i="2"/>
  <c r="M5377" i="2"/>
  <c r="M5378" i="2"/>
  <c r="M5379" i="2"/>
  <c r="M5380" i="2"/>
  <c r="M5381" i="2"/>
  <c r="M5382" i="2"/>
  <c r="M5383" i="2"/>
  <c r="M5384" i="2"/>
  <c r="M5385" i="2"/>
  <c r="M5386" i="2"/>
  <c r="M5387" i="2"/>
  <c r="M5388" i="2"/>
  <c r="M5389" i="2"/>
  <c r="M5390" i="2"/>
  <c r="M5391" i="2"/>
  <c r="M5392" i="2"/>
  <c r="M5393" i="2"/>
  <c r="M5394" i="2"/>
  <c r="M5395" i="2"/>
  <c r="M5396" i="2"/>
  <c r="M5397" i="2"/>
  <c r="M5398" i="2"/>
  <c r="M5399" i="2"/>
  <c r="M5400" i="2"/>
  <c r="M5401" i="2"/>
  <c r="M5402" i="2"/>
  <c r="M5403" i="2"/>
  <c r="M5404" i="2"/>
  <c r="M5405" i="2"/>
  <c r="M5406" i="2"/>
  <c r="M5407" i="2"/>
  <c r="M5408" i="2"/>
  <c r="M5409" i="2"/>
  <c r="M5410" i="2"/>
  <c r="M5411" i="2"/>
  <c r="M5412" i="2"/>
  <c r="M5413" i="2"/>
  <c r="M5414" i="2"/>
  <c r="M5415" i="2"/>
  <c r="M5416" i="2"/>
  <c r="M5417" i="2"/>
  <c r="M5418" i="2"/>
  <c r="M5419" i="2"/>
  <c r="M5420" i="2"/>
  <c r="M5421" i="2"/>
  <c r="M5422" i="2"/>
  <c r="M5423" i="2"/>
  <c r="M5424" i="2"/>
  <c r="M5425" i="2"/>
  <c r="M5426" i="2"/>
  <c r="M5427" i="2"/>
  <c r="M5428" i="2"/>
  <c r="M5429" i="2"/>
  <c r="M5430" i="2"/>
  <c r="M5431" i="2"/>
  <c r="M5432" i="2"/>
  <c r="M5433" i="2"/>
  <c r="M5434" i="2"/>
  <c r="M5435" i="2"/>
  <c r="M5436" i="2"/>
  <c r="M5437" i="2"/>
  <c r="M5438" i="2"/>
  <c r="M5439" i="2"/>
  <c r="M5440" i="2"/>
  <c r="M5441" i="2"/>
  <c r="M5442" i="2"/>
  <c r="M5443" i="2"/>
  <c r="M5444" i="2"/>
  <c r="M5445" i="2"/>
  <c r="M5446" i="2"/>
  <c r="M5447" i="2"/>
  <c r="M5448" i="2"/>
  <c r="M5449" i="2"/>
  <c r="M5450" i="2"/>
  <c r="M5451" i="2"/>
  <c r="M5452" i="2"/>
  <c r="M5453" i="2"/>
  <c r="M5454" i="2"/>
  <c r="M5455" i="2"/>
  <c r="M5456" i="2"/>
  <c r="M5457" i="2"/>
  <c r="M5458" i="2"/>
  <c r="M5459" i="2"/>
  <c r="M5460" i="2"/>
  <c r="M5461" i="2"/>
  <c r="M5462" i="2"/>
  <c r="M5463" i="2"/>
  <c r="M5464" i="2"/>
  <c r="M5465" i="2"/>
  <c r="M5466" i="2"/>
  <c r="M5467" i="2"/>
  <c r="M5468" i="2"/>
  <c r="M5469" i="2"/>
  <c r="M5470" i="2"/>
  <c r="M5471" i="2"/>
  <c r="M5472" i="2"/>
  <c r="M5473" i="2"/>
  <c r="M5474" i="2"/>
  <c r="M5475" i="2"/>
  <c r="M5476" i="2"/>
  <c r="M5477" i="2"/>
  <c r="M5478" i="2"/>
  <c r="M5479" i="2"/>
  <c r="M5480" i="2"/>
  <c r="M5481" i="2"/>
  <c r="M5482" i="2"/>
  <c r="M5483" i="2"/>
  <c r="M5484" i="2"/>
  <c r="M5485" i="2"/>
  <c r="M5486" i="2"/>
  <c r="M5487" i="2"/>
  <c r="M5488" i="2"/>
  <c r="M5489" i="2"/>
  <c r="M5490" i="2"/>
  <c r="M5491" i="2"/>
  <c r="M5492" i="2"/>
  <c r="M5493" i="2"/>
  <c r="M5494" i="2"/>
  <c r="M5495" i="2"/>
  <c r="M5496" i="2"/>
  <c r="M5497" i="2"/>
  <c r="M5498" i="2"/>
  <c r="M5499" i="2"/>
  <c r="M5500" i="2"/>
  <c r="M5501" i="2"/>
  <c r="M5502" i="2"/>
  <c r="M5503" i="2"/>
  <c r="M5504" i="2"/>
  <c r="M5505" i="2"/>
  <c r="M5506" i="2"/>
  <c r="M5507" i="2"/>
  <c r="M5508" i="2"/>
  <c r="M5509" i="2"/>
  <c r="M5510" i="2"/>
  <c r="M5511" i="2"/>
  <c r="M5512" i="2"/>
  <c r="M5513" i="2"/>
  <c r="M5514" i="2"/>
  <c r="M5515" i="2"/>
  <c r="M5516" i="2"/>
  <c r="M5517" i="2"/>
  <c r="M5518" i="2"/>
  <c r="M5519" i="2"/>
  <c r="M5520" i="2"/>
  <c r="M5521" i="2"/>
  <c r="M5522" i="2"/>
  <c r="M5523" i="2"/>
  <c r="M5524" i="2"/>
  <c r="M5525" i="2"/>
  <c r="M5526" i="2"/>
  <c r="M5527" i="2"/>
  <c r="M5528" i="2"/>
  <c r="M5529" i="2"/>
  <c r="M5530" i="2"/>
  <c r="M5531" i="2"/>
  <c r="M5532" i="2"/>
  <c r="M5533" i="2"/>
  <c r="M5534" i="2"/>
  <c r="M5535" i="2"/>
  <c r="M5536" i="2"/>
  <c r="M5537" i="2"/>
  <c r="M5538" i="2"/>
  <c r="M5539" i="2"/>
  <c r="M5540" i="2"/>
  <c r="M5541" i="2"/>
  <c r="M5542" i="2"/>
  <c r="M5543" i="2"/>
  <c r="M5544" i="2"/>
  <c r="M5545" i="2"/>
  <c r="M5546" i="2"/>
  <c r="M5547" i="2"/>
  <c r="M5548" i="2"/>
  <c r="M5549" i="2"/>
  <c r="M5550" i="2"/>
  <c r="M5551" i="2"/>
  <c r="M5552" i="2"/>
  <c r="M5553" i="2"/>
  <c r="M5554" i="2"/>
  <c r="M5555" i="2"/>
  <c r="M5556" i="2"/>
  <c r="M5557" i="2"/>
  <c r="M5558" i="2"/>
  <c r="M5559" i="2"/>
  <c r="M5560" i="2"/>
  <c r="M5561" i="2"/>
  <c r="M5562" i="2"/>
  <c r="M5563" i="2"/>
  <c r="M5564" i="2"/>
  <c r="M5565" i="2"/>
  <c r="M5566" i="2"/>
  <c r="M5567" i="2"/>
  <c r="M5568" i="2"/>
  <c r="M5569" i="2"/>
  <c r="M5570" i="2"/>
  <c r="M5571" i="2"/>
  <c r="M5572" i="2"/>
  <c r="M5573" i="2"/>
  <c r="M5574" i="2"/>
  <c r="M5575" i="2"/>
  <c r="M5576" i="2"/>
  <c r="M5577" i="2"/>
  <c r="M5578" i="2"/>
  <c r="M5579" i="2"/>
  <c r="M5580" i="2"/>
  <c r="M5581" i="2"/>
  <c r="M5582" i="2"/>
  <c r="M5583" i="2"/>
  <c r="M5584" i="2"/>
  <c r="M5585" i="2"/>
  <c r="M5586" i="2"/>
  <c r="M5587" i="2"/>
  <c r="M5588" i="2"/>
  <c r="M5589" i="2"/>
  <c r="M5590" i="2"/>
  <c r="M5591" i="2"/>
  <c r="M5592" i="2"/>
  <c r="M5593" i="2"/>
  <c r="M5594" i="2"/>
  <c r="M5595" i="2"/>
  <c r="M5596" i="2"/>
  <c r="M5597" i="2"/>
  <c r="M5598" i="2"/>
  <c r="M5599" i="2"/>
  <c r="M5600" i="2"/>
  <c r="M5601" i="2"/>
  <c r="M5602" i="2"/>
  <c r="M5603" i="2"/>
  <c r="M5604" i="2"/>
  <c r="M5605" i="2"/>
  <c r="M5606" i="2"/>
  <c r="M5607" i="2"/>
  <c r="M5608" i="2"/>
  <c r="M5609" i="2"/>
  <c r="M5610" i="2"/>
  <c r="M5611" i="2"/>
  <c r="M5612" i="2"/>
  <c r="M5613" i="2"/>
  <c r="M5614" i="2"/>
  <c r="M5615" i="2"/>
  <c r="M5616" i="2"/>
  <c r="M5617" i="2"/>
  <c r="M5618" i="2"/>
  <c r="M5619" i="2"/>
  <c r="M5620" i="2"/>
  <c r="M5621" i="2"/>
  <c r="M5622" i="2"/>
  <c r="M5623" i="2"/>
  <c r="M5624" i="2"/>
  <c r="M5625" i="2"/>
  <c r="M5626" i="2"/>
  <c r="M5627" i="2"/>
  <c r="M5628" i="2"/>
  <c r="M5629" i="2"/>
  <c r="M5630" i="2"/>
  <c r="M5631" i="2"/>
  <c r="M5632" i="2"/>
  <c r="M5633" i="2"/>
  <c r="M5634" i="2"/>
  <c r="M5635" i="2"/>
  <c r="M5636" i="2"/>
  <c r="M5637" i="2"/>
  <c r="M5638" i="2"/>
  <c r="M5639" i="2"/>
  <c r="M5640" i="2"/>
  <c r="M5641" i="2"/>
  <c r="M5642" i="2"/>
  <c r="M5643" i="2"/>
  <c r="M5644" i="2"/>
  <c r="M5645" i="2"/>
  <c r="M5646" i="2"/>
  <c r="M5647" i="2"/>
  <c r="M5648" i="2"/>
  <c r="M5649" i="2"/>
  <c r="M5650" i="2"/>
  <c r="M5651" i="2"/>
  <c r="M5652" i="2"/>
  <c r="M5653" i="2"/>
  <c r="M5654" i="2"/>
  <c r="M5655" i="2"/>
  <c r="M5656" i="2"/>
  <c r="M5657" i="2"/>
  <c r="M5658" i="2"/>
  <c r="M5659" i="2"/>
  <c r="M5660" i="2"/>
  <c r="M5661" i="2"/>
  <c r="M5662" i="2"/>
  <c r="M5663" i="2"/>
  <c r="M5664" i="2"/>
  <c r="M5665" i="2"/>
  <c r="M5666" i="2"/>
  <c r="M5667" i="2"/>
  <c r="M5668" i="2"/>
  <c r="M5669" i="2"/>
  <c r="M5670" i="2"/>
  <c r="M5671" i="2"/>
  <c r="M5672" i="2"/>
  <c r="M5673" i="2"/>
  <c r="M5674" i="2"/>
  <c r="M5675" i="2"/>
  <c r="M5676" i="2"/>
  <c r="M5677" i="2"/>
  <c r="M5678" i="2"/>
  <c r="M5679" i="2"/>
  <c r="M5680" i="2"/>
  <c r="M5681" i="2"/>
  <c r="M5682" i="2"/>
  <c r="M5683" i="2"/>
  <c r="M5684" i="2"/>
  <c r="M5685" i="2"/>
  <c r="M5686" i="2"/>
  <c r="M5687" i="2"/>
  <c r="M5688" i="2"/>
  <c r="M5689" i="2"/>
  <c r="M5690" i="2"/>
  <c r="M5691" i="2"/>
  <c r="M5692" i="2"/>
  <c r="M5693" i="2"/>
  <c r="M5694" i="2"/>
  <c r="M5695" i="2"/>
  <c r="M5696" i="2"/>
  <c r="M5697" i="2"/>
  <c r="M5698" i="2"/>
  <c r="M5699" i="2"/>
  <c r="M5700" i="2"/>
  <c r="M5701" i="2"/>
  <c r="M5702" i="2"/>
  <c r="M5703" i="2"/>
  <c r="M5704" i="2"/>
  <c r="M5705" i="2"/>
  <c r="M5706" i="2"/>
  <c r="M5707" i="2"/>
  <c r="M5708" i="2"/>
  <c r="M5709" i="2"/>
  <c r="M5710" i="2"/>
  <c r="M5711" i="2"/>
  <c r="M5712" i="2"/>
  <c r="M5713" i="2"/>
  <c r="M5714" i="2"/>
  <c r="M5715" i="2"/>
  <c r="M5716" i="2"/>
  <c r="M5717" i="2"/>
  <c r="M5718" i="2"/>
  <c r="M5719" i="2"/>
  <c r="M5720" i="2"/>
  <c r="M5721" i="2"/>
  <c r="M5722" i="2"/>
  <c r="M5723" i="2"/>
  <c r="M5724" i="2"/>
  <c r="M5725" i="2"/>
  <c r="M5726" i="2"/>
  <c r="M5727" i="2"/>
  <c r="M5728" i="2"/>
  <c r="M5729" i="2"/>
  <c r="M5730" i="2"/>
  <c r="M5731" i="2"/>
  <c r="M5732" i="2"/>
  <c r="M5733" i="2"/>
  <c r="M5734" i="2"/>
  <c r="M5735" i="2"/>
  <c r="M5736" i="2"/>
  <c r="M5737" i="2"/>
  <c r="M5738" i="2"/>
  <c r="M5739" i="2"/>
  <c r="M5740" i="2"/>
  <c r="M5741" i="2"/>
  <c r="M5742" i="2"/>
  <c r="M5743" i="2"/>
  <c r="M5744" i="2"/>
  <c r="M5745" i="2"/>
  <c r="M5746" i="2"/>
  <c r="M5747" i="2"/>
  <c r="M5748" i="2"/>
  <c r="M5749" i="2"/>
  <c r="M5750" i="2"/>
  <c r="M5751" i="2"/>
  <c r="M5752" i="2"/>
  <c r="M5753" i="2"/>
  <c r="M5754" i="2"/>
  <c r="M5755" i="2"/>
  <c r="M5756" i="2"/>
  <c r="M5757" i="2"/>
  <c r="M5758" i="2"/>
  <c r="M5759" i="2"/>
  <c r="M5760" i="2"/>
  <c r="M5761" i="2"/>
  <c r="M5762" i="2"/>
  <c r="M5763" i="2"/>
  <c r="M5764" i="2"/>
  <c r="M5765" i="2"/>
  <c r="M5766" i="2"/>
  <c r="M5767" i="2"/>
  <c r="M5768" i="2"/>
  <c r="M5769" i="2"/>
  <c r="M5770" i="2"/>
  <c r="M5771" i="2"/>
  <c r="M5772" i="2"/>
  <c r="M5773" i="2"/>
  <c r="M5774" i="2"/>
  <c r="M5775" i="2"/>
  <c r="M5776" i="2"/>
  <c r="M5777" i="2"/>
  <c r="M5778" i="2"/>
  <c r="M5779" i="2"/>
  <c r="M5780" i="2"/>
  <c r="M5781" i="2"/>
  <c r="M5782" i="2"/>
  <c r="M5783" i="2"/>
  <c r="M5784" i="2"/>
  <c r="M5785" i="2"/>
  <c r="M5786" i="2"/>
  <c r="M5787" i="2"/>
  <c r="M5788" i="2"/>
  <c r="M5789" i="2"/>
  <c r="M5790" i="2"/>
  <c r="M5791" i="2"/>
  <c r="M5792" i="2"/>
  <c r="M5793" i="2"/>
  <c r="M5794" i="2"/>
  <c r="M5795" i="2"/>
  <c r="M5796" i="2"/>
  <c r="M5797" i="2"/>
  <c r="M5798" i="2"/>
  <c r="M5799" i="2"/>
  <c r="M5800" i="2"/>
  <c r="M5801" i="2"/>
  <c r="M5802" i="2"/>
  <c r="M5803" i="2"/>
  <c r="M5804" i="2"/>
  <c r="M5805" i="2"/>
  <c r="M5806" i="2"/>
  <c r="M5807" i="2"/>
  <c r="M5808" i="2"/>
  <c r="M5809" i="2"/>
  <c r="M5810" i="2"/>
  <c r="M5811" i="2"/>
  <c r="M5812" i="2"/>
  <c r="M5813" i="2"/>
  <c r="M5814" i="2"/>
  <c r="M5815" i="2"/>
  <c r="M5816" i="2"/>
  <c r="M5817" i="2"/>
  <c r="M5818" i="2"/>
  <c r="M5819" i="2"/>
  <c r="M5820" i="2"/>
  <c r="M5821" i="2"/>
  <c r="M5822" i="2"/>
  <c r="M5823" i="2"/>
  <c r="M5824" i="2"/>
  <c r="M5825" i="2"/>
  <c r="M5826" i="2"/>
  <c r="M5827" i="2"/>
  <c r="M5828" i="2"/>
  <c r="M5829" i="2"/>
  <c r="M5830" i="2"/>
  <c r="M5831" i="2"/>
  <c r="M5832" i="2"/>
  <c r="M5833" i="2"/>
  <c r="M5834" i="2"/>
  <c r="M5835" i="2"/>
  <c r="M5836" i="2"/>
  <c r="M5837" i="2"/>
  <c r="M5838" i="2"/>
  <c r="M5839" i="2"/>
  <c r="M5840" i="2"/>
  <c r="M5841" i="2"/>
  <c r="M5842" i="2"/>
  <c r="M5843" i="2"/>
  <c r="M5844" i="2"/>
  <c r="M5845" i="2"/>
  <c r="M5846" i="2"/>
  <c r="M5847" i="2"/>
  <c r="M5848" i="2"/>
  <c r="M5849" i="2"/>
  <c r="M5850" i="2"/>
  <c r="M5851" i="2"/>
  <c r="M5852" i="2"/>
  <c r="M5853" i="2"/>
  <c r="M5854" i="2"/>
  <c r="M5855" i="2"/>
  <c r="M5856" i="2"/>
  <c r="M5857" i="2"/>
  <c r="M5858" i="2"/>
  <c r="M5859" i="2"/>
  <c r="M5860" i="2"/>
  <c r="M5861" i="2"/>
  <c r="M5862" i="2"/>
  <c r="M5863" i="2"/>
  <c r="M5864" i="2"/>
  <c r="M5865" i="2"/>
  <c r="M5866" i="2"/>
  <c r="M5867" i="2"/>
  <c r="M5868" i="2"/>
  <c r="M5869" i="2"/>
  <c r="M5870" i="2"/>
  <c r="M5871" i="2"/>
  <c r="M5872" i="2"/>
  <c r="M5873" i="2"/>
  <c r="M5874" i="2"/>
  <c r="M5875" i="2"/>
  <c r="M5876" i="2"/>
  <c r="M5877" i="2"/>
  <c r="M5878" i="2"/>
  <c r="M5879" i="2"/>
  <c r="M5880" i="2"/>
  <c r="M5881" i="2"/>
  <c r="M5882" i="2"/>
  <c r="M5883" i="2"/>
  <c r="M5884" i="2"/>
  <c r="M5885" i="2"/>
  <c r="M5886" i="2"/>
  <c r="M5887" i="2"/>
  <c r="M5888" i="2"/>
  <c r="M5889" i="2"/>
  <c r="M5890" i="2"/>
  <c r="M5891" i="2"/>
  <c r="M5892" i="2"/>
  <c r="M5893" i="2"/>
  <c r="M5894" i="2"/>
  <c r="M5895" i="2"/>
  <c r="M5896" i="2"/>
  <c r="M5897" i="2"/>
  <c r="M5898" i="2"/>
  <c r="M5899" i="2"/>
  <c r="M5900" i="2"/>
  <c r="M5901" i="2"/>
  <c r="M5902" i="2"/>
  <c r="M5903" i="2"/>
  <c r="M5904" i="2"/>
  <c r="M5905" i="2"/>
  <c r="M5906" i="2"/>
  <c r="M5907" i="2"/>
  <c r="M5908" i="2"/>
  <c r="M5909" i="2"/>
  <c r="M5910" i="2"/>
  <c r="M5911" i="2"/>
  <c r="M5912" i="2"/>
  <c r="M5913" i="2"/>
  <c r="M5914" i="2"/>
  <c r="M5915" i="2"/>
  <c r="M5916" i="2"/>
  <c r="M5917" i="2"/>
  <c r="M5918" i="2"/>
  <c r="M5919" i="2"/>
  <c r="M5920" i="2"/>
  <c r="M5921" i="2"/>
  <c r="M5922" i="2"/>
  <c r="M5923" i="2"/>
  <c r="M5924" i="2"/>
  <c r="M5925" i="2"/>
  <c r="M5926" i="2"/>
  <c r="M5927" i="2"/>
  <c r="M5928" i="2"/>
  <c r="M5929" i="2"/>
  <c r="M5930" i="2"/>
  <c r="M5931" i="2"/>
  <c r="M5932" i="2"/>
  <c r="M5933" i="2"/>
  <c r="M5934" i="2"/>
  <c r="M5935" i="2"/>
  <c r="M5936" i="2"/>
  <c r="M5937" i="2"/>
  <c r="M5938" i="2"/>
  <c r="M5939" i="2"/>
  <c r="M5940" i="2"/>
  <c r="M5941" i="2"/>
  <c r="M5942" i="2"/>
  <c r="M5943" i="2"/>
  <c r="M5944" i="2"/>
  <c r="M5945" i="2"/>
  <c r="M5946" i="2"/>
  <c r="M5947" i="2"/>
  <c r="M5948" i="2"/>
  <c r="M5949" i="2"/>
  <c r="M5950" i="2"/>
  <c r="M5951" i="2"/>
  <c r="M5952" i="2"/>
  <c r="M5953" i="2"/>
  <c r="M5954" i="2"/>
  <c r="M5955" i="2"/>
  <c r="M5956" i="2"/>
  <c r="M5957" i="2"/>
  <c r="M5958" i="2"/>
  <c r="M5959" i="2"/>
  <c r="M5960" i="2"/>
  <c r="M5961" i="2"/>
  <c r="M5962" i="2"/>
  <c r="M5963" i="2"/>
  <c r="M5964" i="2"/>
  <c r="M5965" i="2"/>
  <c r="M5966" i="2"/>
  <c r="M5967" i="2"/>
  <c r="M5968" i="2"/>
  <c r="M5969" i="2"/>
  <c r="M5970" i="2"/>
  <c r="M5971" i="2"/>
  <c r="M5972" i="2"/>
  <c r="M5973" i="2"/>
  <c r="M5974" i="2"/>
  <c r="M5975" i="2"/>
  <c r="M5976" i="2"/>
  <c r="M5977" i="2"/>
  <c r="M5978" i="2"/>
  <c r="M5979" i="2"/>
  <c r="M5980" i="2"/>
  <c r="M5981" i="2"/>
  <c r="M5982" i="2"/>
  <c r="M5983" i="2"/>
  <c r="M5984" i="2"/>
  <c r="M5985" i="2"/>
  <c r="M5986" i="2"/>
  <c r="M5987" i="2"/>
  <c r="M5988" i="2"/>
  <c r="M5989" i="2"/>
  <c r="M5990" i="2"/>
  <c r="M5991" i="2"/>
  <c r="M5992" i="2"/>
  <c r="M5993" i="2"/>
  <c r="M5994" i="2"/>
  <c r="M5995" i="2"/>
  <c r="M5996" i="2"/>
  <c r="M5997" i="2"/>
  <c r="M5998" i="2"/>
  <c r="M5999" i="2"/>
  <c r="M6000" i="2"/>
  <c r="M6001" i="2"/>
  <c r="M6002" i="2"/>
  <c r="M6003" i="2"/>
  <c r="M6004" i="2"/>
  <c r="M6005" i="2"/>
  <c r="M6006" i="2"/>
  <c r="M6007" i="2"/>
  <c r="M6008" i="2"/>
  <c r="M6009" i="2"/>
  <c r="M6010" i="2"/>
  <c r="M6011" i="2"/>
  <c r="M6012" i="2"/>
  <c r="M6013" i="2"/>
  <c r="M6014" i="2"/>
  <c r="M6015" i="2"/>
  <c r="M6016" i="2"/>
  <c r="M6017" i="2"/>
  <c r="M6018" i="2"/>
  <c r="M6019" i="2"/>
  <c r="M6020" i="2"/>
  <c r="M6021" i="2"/>
  <c r="M6022" i="2"/>
  <c r="M6023" i="2"/>
  <c r="M6024" i="2"/>
  <c r="M6025" i="2"/>
  <c r="M6026" i="2"/>
  <c r="M6027" i="2"/>
  <c r="M6028" i="2"/>
  <c r="M6029" i="2"/>
  <c r="M6030" i="2"/>
  <c r="M6031" i="2"/>
  <c r="M6032" i="2"/>
  <c r="M6033" i="2"/>
  <c r="M6034" i="2"/>
  <c r="M6035" i="2"/>
  <c r="M6036" i="2"/>
  <c r="M6037" i="2"/>
  <c r="M6038" i="2"/>
  <c r="M6039" i="2"/>
  <c r="M6040" i="2"/>
  <c r="M6041" i="2"/>
  <c r="M6042" i="2"/>
  <c r="M6043" i="2"/>
  <c r="M6044" i="2"/>
  <c r="M6045" i="2"/>
  <c r="M6046" i="2"/>
  <c r="M6047" i="2"/>
  <c r="M6048" i="2"/>
  <c r="M6049" i="2"/>
  <c r="M6050" i="2"/>
  <c r="M6051" i="2"/>
  <c r="M6052" i="2"/>
  <c r="M6053" i="2"/>
  <c r="M6054" i="2"/>
  <c r="M6055" i="2"/>
  <c r="M6056" i="2"/>
  <c r="M6057" i="2"/>
  <c r="M6058" i="2"/>
  <c r="M6059" i="2"/>
  <c r="M6060" i="2"/>
  <c r="M6061" i="2"/>
  <c r="M6062" i="2"/>
  <c r="M6063" i="2"/>
  <c r="M6064" i="2"/>
  <c r="M6065" i="2"/>
  <c r="M6066" i="2"/>
  <c r="M6067" i="2"/>
  <c r="M6068" i="2"/>
  <c r="M6069" i="2"/>
  <c r="M6070" i="2"/>
  <c r="M6071" i="2"/>
  <c r="M6072" i="2"/>
  <c r="M6073" i="2"/>
  <c r="M6074" i="2"/>
  <c r="M6075" i="2"/>
  <c r="M6076" i="2"/>
  <c r="M6077" i="2"/>
  <c r="M6078" i="2"/>
  <c r="M6079" i="2"/>
  <c r="M6080" i="2"/>
  <c r="M6081" i="2"/>
  <c r="M6082" i="2"/>
  <c r="M6083" i="2"/>
  <c r="M6084" i="2"/>
  <c r="M6085" i="2"/>
  <c r="M6086" i="2"/>
  <c r="M6087" i="2"/>
  <c r="M6088" i="2"/>
  <c r="M6089" i="2"/>
  <c r="M6090" i="2"/>
  <c r="M6091" i="2"/>
  <c r="M6092" i="2"/>
  <c r="M6093" i="2"/>
  <c r="M6094" i="2"/>
  <c r="M6095" i="2"/>
  <c r="M6096" i="2"/>
  <c r="M6097" i="2"/>
  <c r="M6098" i="2"/>
  <c r="M6099" i="2"/>
  <c r="M6100" i="2"/>
  <c r="M6101" i="2"/>
  <c r="M6102" i="2"/>
  <c r="M6103" i="2"/>
  <c r="M6104" i="2"/>
  <c r="M6105" i="2"/>
  <c r="M6106" i="2"/>
  <c r="M6107" i="2"/>
  <c r="M6108" i="2"/>
  <c r="M6109" i="2"/>
  <c r="M6110" i="2"/>
  <c r="M6111" i="2"/>
  <c r="M6112" i="2"/>
  <c r="M6113" i="2"/>
  <c r="M6114" i="2"/>
  <c r="M6115" i="2"/>
  <c r="M6116" i="2"/>
  <c r="M6117" i="2"/>
  <c r="M6118" i="2"/>
  <c r="M6119" i="2"/>
  <c r="M6120" i="2"/>
  <c r="M6121" i="2"/>
  <c r="M6122" i="2"/>
  <c r="M6123" i="2"/>
  <c r="M6124" i="2"/>
  <c r="M6125" i="2"/>
  <c r="M6126" i="2"/>
  <c r="M6127" i="2"/>
  <c r="M6128" i="2"/>
  <c r="M6129" i="2"/>
  <c r="M6130" i="2"/>
  <c r="M6131" i="2"/>
  <c r="M6132" i="2"/>
  <c r="M6133" i="2"/>
  <c r="M6134" i="2"/>
  <c r="M6135" i="2"/>
  <c r="M6136" i="2"/>
  <c r="M6137" i="2"/>
  <c r="M6138" i="2"/>
  <c r="M6139" i="2"/>
  <c r="M6140" i="2"/>
  <c r="M6141" i="2"/>
  <c r="M6142" i="2"/>
  <c r="M6143" i="2"/>
  <c r="M6144" i="2"/>
  <c r="M6145" i="2"/>
  <c r="M6146" i="2"/>
  <c r="M6147" i="2"/>
  <c r="M6148" i="2"/>
  <c r="M6149" i="2"/>
  <c r="M6150" i="2"/>
  <c r="M6151" i="2"/>
  <c r="M6152" i="2"/>
  <c r="M6153" i="2"/>
  <c r="M6154" i="2"/>
  <c r="M6155" i="2"/>
  <c r="M6156" i="2"/>
  <c r="M6157" i="2"/>
  <c r="M6158" i="2"/>
  <c r="M6159" i="2"/>
  <c r="M6160" i="2"/>
  <c r="M6161" i="2"/>
  <c r="M6162" i="2"/>
  <c r="M6163" i="2"/>
  <c r="M6164" i="2"/>
  <c r="M6165" i="2"/>
  <c r="M6166" i="2"/>
  <c r="M6167" i="2"/>
  <c r="M6168" i="2"/>
  <c r="M6169" i="2"/>
  <c r="M6170" i="2"/>
  <c r="M6171" i="2"/>
  <c r="M6172" i="2"/>
  <c r="M6173" i="2"/>
  <c r="M6174" i="2"/>
  <c r="M6175" i="2"/>
  <c r="M6176" i="2"/>
  <c r="M6177" i="2"/>
  <c r="M6178" i="2"/>
  <c r="M6179" i="2"/>
  <c r="M6180" i="2"/>
  <c r="M6181" i="2"/>
  <c r="M6182" i="2"/>
  <c r="M6183" i="2"/>
  <c r="M6184" i="2"/>
  <c r="M6185" i="2"/>
  <c r="M6186" i="2"/>
  <c r="M6187" i="2"/>
  <c r="M6188" i="2"/>
  <c r="M6189" i="2"/>
  <c r="M6190" i="2"/>
  <c r="M6191" i="2"/>
  <c r="M6192" i="2"/>
  <c r="M6193" i="2"/>
  <c r="M6194" i="2"/>
  <c r="M6195" i="2"/>
  <c r="M6196" i="2"/>
  <c r="M6197" i="2"/>
  <c r="M6198" i="2"/>
  <c r="M6199" i="2"/>
  <c r="M6200" i="2"/>
  <c r="M6201" i="2"/>
  <c r="M6202" i="2"/>
  <c r="M6203" i="2"/>
  <c r="M6204" i="2"/>
  <c r="M6205" i="2"/>
  <c r="M6206" i="2"/>
  <c r="M6207" i="2"/>
  <c r="M6208" i="2"/>
  <c r="M6209" i="2"/>
  <c r="M6210" i="2"/>
  <c r="M6211" i="2"/>
  <c r="M6212" i="2"/>
  <c r="M6213" i="2"/>
  <c r="M6214" i="2"/>
  <c r="M6215" i="2"/>
  <c r="M6216" i="2"/>
  <c r="M6217" i="2"/>
  <c r="M6218" i="2"/>
  <c r="M6219" i="2"/>
  <c r="M6220" i="2"/>
  <c r="M6221" i="2"/>
  <c r="M6222" i="2"/>
  <c r="M6223" i="2"/>
  <c r="M6224" i="2"/>
  <c r="M6225" i="2"/>
  <c r="M6226" i="2"/>
  <c r="M6227" i="2"/>
  <c r="M6228" i="2"/>
  <c r="M6229" i="2"/>
  <c r="M6230" i="2"/>
  <c r="M6231" i="2"/>
  <c r="M6232" i="2"/>
  <c r="M6233" i="2"/>
  <c r="M6234" i="2"/>
  <c r="M6235" i="2"/>
  <c r="M6236" i="2"/>
  <c r="M6237" i="2"/>
  <c r="M6238" i="2"/>
  <c r="M6239" i="2"/>
  <c r="M6240" i="2"/>
  <c r="M6241" i="2"/>
  <c r="M6242" i="2"/>
  <c r="M6243" i="2"/>
  <c r="M6244" i="2"/>
  <c r="M6245" i="2"/>
  <c r="M6246" i="2"/>
  <c r="M6247" i="2"/>
  <c r="M6248" i="2"/>
  <c r="M6249" i="2"/>
  <c r="M6250" i="2"/>
  <c r="M6251" i="2"/>
  <c r="M6252" i="2"/>
  <c r="M6253" i="2"/>
  <c r="M6254" i="2"/>
  <c r="M6255" i="2"/>
  <c r="M6256" i="2"/>
  <c r="M6257" i="2"/>
  <c r="M6258" i="2"/>
  <c r="M6259" i="2"/>
  <c r="M6260" i="2"/>
  <c r="M6261" i="2"/>
  <c r="M6262" i="2"/>
  <c r="M6263" i="2"/>
  <c r="M6264" i="2"/>
  <c r="M6265" i="2"/>
  <c r="M6266" i="2"/>
  <c r="M6267" i="2"/>
  <c r="M6268" i="2"/>
  <c r="M6269" i="2"/>
  <c r="M6270" i="2"/>
  <c r="M6271" i="2"/>
  <c r="M6272" i="2"/>
  <c r="M6273" i="2"/>
  <c r="M6274" i="2"/>
  <c r="M6275" i="2"/>
  <c r="M6276" i="2"/>
  <c r="M6277" i="2"/>
  <c r="M6278" i="2"/>
  <c r="M6279" i="2"/>
  <c r="M6280" i="2"/>
  <c r="M6281" i="2"/>
  <c r="M6282" i="2"/>
  <c r="M6283" i="2"/>
  <c r="M6284" i="2"/>
  <c r="M6285" i="2"/>
  <c r="M6286" i="2"/>
  <c r="M6287" i="2"/>
  <c r="M6288" i="2"/>
  <c r="M6289" i="2"/>
  <c r="M6290" i="2"/>
  <c r="M6291" i="2"/>
  <c r="M6292" i="2"/>
  <c r="M6293" i="2"/>
  <c r="M6294" i="2"/>
  <c r="M6295" i="2"/>
  <c r="M6296" i="2"/>
  <c r="M6297" i="2"/>
  <c r="M6298" i="2"/>
  <c r="M6299" i="2"/>
  <c r="M6300" i="2"/>
  <c r="M6301" i="2"/>
  <c r="M6302" i="2"/>
  <c r="M6303" i="2"/>
  <c r="M6304" i="2"/>
  <c r="M6305" i="2"/>
  <c r="M6306" i="2"/>
  <c r="M6307" i="2"/>
  <c r="M6308" i="2"/>
  <c r="M6309" i="2"/>
  <c r="M6310" i="2"/>
  <c r="M6311" i="2"/>
  <c r="M6312" i="2"/>
  <c r="M6313" i="2"/>
  <c r="M6314" i="2"/>
  <c r="M6315" i="2"/>
  <c r="M6316" i="2"/>
  <c r="M6317" i="2"/>
  <c r="M6318" i="2"/>
  <c r="M6319" i="2"/>
  <c r="M6320" i="2"/>
  <c r="M6321" i="2"/>
  <c r="M6322" i="2"/>
  <c r="M6323" i="2"/>
  <c r="M6324" i="2"/>
  <c r="M6325" i="2"/>
  <c r="M6326" i="2"/>
  <c r="M6327" i="2"/>
  <c r="M6328" i="2"/>
  <c r="M6329" i="2"/>
  <c r="M6330" i="2"/>
  <c r="M6331" i="2"/>
  <c r="M6332" i="2"/>
  <c r="M6333" i="2"/>
  <c r="M6334" i="2"/>
  <c r="M6335" i="2"/>
  <c r="M6336" i="2"/>
  <c r="M6337" i="2"/>
  <c r="M6338" i="2"/>
  <c r="M6339" i="2"/>
  <c r="M6340" i="2"/>
  <c r="M6341" i="2"/>
  <c r="M6342" i="2"/>
  <c r="M6343" i="2"/>
  <c r="M6344" i="2"/>
  <c r="M6345" i="2"/>
  <c r="M6346" i="2"/>
  <c r="M6347" i="2"/>
  <c r="M6348" i="2"/>
  <c r="M6349" i="2"/>
  <c r="M6350" i="2"/>
  <c r="M6351" i="2"/>
  <c r="M6352" i="2"/>
  <c r="M6353" i="2"/>
  <c r="M6354" i="2"/>
  <c r="M6355" i="2"/>
  <c r="M6356" i="2"/>
  <c r="M6357" i="2"/>
  <c r="M6358" i="2"/>
  <c r="M6359" i="2"/>
  <c r="M6360" i="2"/>
  <c r="M6361" i="2"/>
  <c r="M6362" i="2"/>
  <c r="M6363" i="2"/>
  <c r="M6364" i="2"/>
  <c r="M6365" i="2"/>
  <c r="M6366" i="2"/>
  <c r="M6367" i="2"/>
  <c r="M6368" i="2"/>
  <c r="M6369" i="2"/>
  <c r="M6370" i="2"/>
  <c r="M6371" i="2"/>
  <c r="M6372" i="2"/>
  <c r="M6373" i="2"/>
  <c r="M6374" i="2"/>
  <c r="M6375" i="2"/>
  <c r="M6376" i="2"/>
  <c r="M6377" i="2"/>
  <c r="M6378" i="2"/>
  <c r="M6379" i="2"/>
  <c r="M6380" i="2"/>
  <c r="M6381" i="2"/>
  <c r="M6382" i="2"/>
  <c r="M6383" i="2"/>
  <c r="M6384" i="2"/>
  <c r="M6385" i="2"/>
  <c r="M6386" i="2"/>
  <c r="M6387" i="2"/>
  <c r="M6388" i="2"/>
  <c r="M6389" i="2"/>
  <c r="M6390" i="2"/>
  <c r="M6391" i="2"/>
  <c r="M6392" i="2"/>
  <c r="M6393" i="2"/>
  <c r="M6394" i="2"/>
  <c r="M6395" i="2"/>
  <c r="M6396" i="2"/>
  <c r="M6397" i="2"/>
  <c r="M6398" i="2"/>
  <c r="M6399" i="2"/>
  <c r="M6400" i="2"/>
  <c r="M6401" i="2"/>
  <c r="M6402" i="2"/>
  <c r="M6403" i="2"/>
  <c r="M6404" i="2"/>
  <c r="M6405" i="2"/>
  <c r="M6406" i="2"/>
  <c r="M6407" i="2"/>
  <c r="M6408" i="2"/>
  <c r="M6409" i="2"/>
  <c r="M6410" i="2"/>
  <c r="M6411" i="2"/>
  <c r="M6412" i="2"/>
  <c r="M6413" i="2"/>
  <c r="M6414" i="2"/>
  <c r="M6415" i="2"/>
  <c r="M6416" i="2"/>
  <c r="M6417" i="2"/>
  <c r="M6418" i="2"/>
  <c r="M6419" i="2"/>
  <c r="M6420" i="2"/>
  <c r="M6421" i="2"/>
  <c r="M6422" i="2"/>
  <c r="M6423" i="2"/>
  <c r="M6424" i="2"/>
  <c r="M6425" i="2"/>
  <c r="M6426" i="2"/>
  <c r="M6427" i="2"/>
  <c r="M6428" i="2"/>
  <c r="M6429" i="2"/>
  <c r="M6430" i="2"/>
  <c r="M6431" i="2"/>
  <c r="M6432" i="2"/>
  <c r="M6433" i="2"/>
  <c r="M6434" i="2"/>
  <c r="M6435" i="2"/>
  <c r="M6436" i="2"/>
  <c r="M6437" i="2"/>
  <c r="M6438" i="2"/>
  <c r="M6439" i="2"/>
  <c r="M6440" i="2"/>
  <c r="M6441" i="2"/>
  <c r="M6442" i="2"/>
  <c r="M6443" i="2"/>
  <c r="M6444" i="2"/>
  <c r="M6445" i="2"/>
  <c r="M6446" i="2"/>
  <c r="M6447" i="2"/>
  <c r="M6448" i="2"/>
  <c r="M6449" i="2"/>
  <c r="M6450" i="2"/>
  <c r="M6451" i="2"/>
  <c r="M6452" i="2"/>
  <c r="M6453" i="2"/>
  <c r="M6454" i="2"/>
  <c r="M6455" i="2"/>
  <c r="M6456" i="2"/>
  <c r="M6457" i="2"/>
  <c r="M6458" i="2"/>
  <c r="M6459" i="2"/>
  <c r="M6460" i="2"/>
  <c r="M6461" i="2"/>
  <c r="M6462" i="2"/>
  <c r="M6463" i="2"/>
  <c r="M6464" i="2"/>
  <c r="M6465" i="2"/>
  <c r="M6466" i="2"/>
  <c r="M6467" i="2"/>
  <c r="M6468" i="2"/>
  <c r="M6469" i="2"/>
  <c r="M6470" i="2"/>
  <c r="M6471" i="2"/>
  <c r="M6472" i="2"/>
  <c r="M6473" i="2"/>
  <c r="M6474" i="2"/>
  <c r="M6475" i="2"/>
  <c r="M6476" i="2"/>
  <c r="M6477" i="2"/>
  <c r="M6478" i="2"/>
  <c r="M6479" i="2"/>
  <c r="M6480" i="2"/>
  <c r="M6481" i="2"/>
  <c r="M6482" i="2"/>
  <c r="M6483" i="2"/>
  <c r="M6484" i="2"/>
  <c r="M6485" i="2"/>
  <c r="M6486" i="2"/>
  <c r="M6487" i="2"/>
  <c r="M6488" i="2"/>
  <c r="M6489" i="2"/>
  <c r="M6490" i="2"/>
  <c r="M6491" i="2"/>
  <c r="M6492" i="2"/>
  <c r="M6493" i="2"/>
  <c r="M6494" i="2"/>
  <c r="M6495" i="2"/>
  <c r="M6496" i="2"/>
  <c r="M6497" i="2"/>
  <c r="M6498" i="2"/>
  <c r="M6499" i="2"/>
  <c r="M6500" i="2"/>
  <c r="M6501" i="2"/>
  <c r="M6502" i="2"/>
  <c r="M6503" i="2"/>
  <c r="M6504" i="2"/>
  <c r="M6505" i="2"/>
  <c r="M6506" i="2"/>
  <c r="M6507" i="2"/>
  <c r="M6508" i="2"/>
  <c r="M6509" i="2"/>
  <c r="M6510" i="2"/>
  <c r="M6511" i="2"/>
  <c r="M6512" i="2"/>
  <c r="M6513" i="2"/>
  <c r="M6514" i="2"/>
  <c r="M6515" i="2"/>
  <c r="M6516" i="2"/>
  <c r="M6517" i="2"/>
  <c r="M6518" i="2"/>
  <c r="M6519" i="2"/>
  <c r="M6520" i="2"/>
  <c r="M6521" i="2"/>
  <c r="M6522" i="2"/>
  <c r="M6523" i="2"/>
  <c r="M6524" i="2"/>
  <c r="M6525" i="2"/>
  <c r="M6526" i="2"/>
  <c r="M6527" i="2"/>
  <c r="M6528" i="2"/>
  <c r="M6529" i="2"/>
  <c r="M6530" i="2"/>
  <c r="M6531" i="2"/>
  <c r="M6532" i="2"/>
  <c r="M6533" i="2"/>
  <c r="M6534" i="2"/>
  <c r="M6535" i="2"/>
  <c r="M6536" i="2"/>
  <c r="M6537" i="2"/>
  <c r="M6538" i="2"/>
  <c r="M6539" i="2"/>
  <c r="M6540" i="2"/>
  <c r="M6541" i="2"/>
  <c r="M6542" i="2"/>
  <c r="M6543" i="2"/>
  <c r="M6544" i="2"/>
  <c r="M6545" i="2"/>
  <c r="M6546" i="2"/>
  <c r="M6547" i="2"/>
  <c r="M6548" i="2"/>
  <c r="M6549" i="2"/>
  <c r="M6550" i="2"/>
  <c r="M6551" i="2"/>
  <c r="M6552" i="2"/>
  <c r="M6553" i="2"/>
  <c r="M6554" i="2"/>
  <c r="M6555" i="2"/>
  <c r="M6556" i="2"/>
  <c r="M6557" i="2"/>
  <c r="M6558" i="2"/>
  <c r="M6559" i="2"/>
  <c r="M6560" i="2"/>
  <c r="M6561" i="2"/>
  <c r="M6562" i="2"/>
  <c r="M6563" i="2"/>
  <c r="M6564" i="2"/>
  <c r="M6565" i="2"/>
  <c r="M6566" i="2"/>
  <c r="M6567" i="2"/>
  <c r="M6568" i="2"/>
  <c r="M6569" i="2"/>
  <c r="M6570" i="2"/>
  <c r="M6571" i="2"/>
  <c r="M6572" i="2"/>
  <c r="M6573" i="2"/>
  <c r="M6574" i="2"/>
  <c r="M6575" i="2"/>
  <c r="M6576" i="2"/>
  <c r="M6577" i="2"/>
  <c r="M6578" i="2"/>
  <c r="M6579" i="2"/>
  <c r="M6580" i="2"/>
  <c r="M6581" i="2"/>
  <c r="M6582" i="2"/>
  <c r="M6583" i="2"/>
  <c r="M6584" i="2"/>
  <c r="M6585" i="2"/>
  <c r="M6586" i="2"/>
  <c r="M6587" i="2"/>
  <c r="M6588" i="2"/>
  <c r="M6589" i="2"/>
  <c r="M6590" i="2"/>
  <c r="M6591" i="2"/>
  <c r="M6592" i="2"/>
  <c r="M6593" i="2"/>
  <c r="M6594" i="2"/>
  <c r="M6595" i="2"/>
  <c r="M6596" i="2"/>
  <c r="M6597" i="2"/>
  <c r="M6598" i="2"/>
  <c r="M6599" i="2"/>
  <c r="M6600" i="2"/>
  <c r="M6601" i="2"/>
  <c r="M6602" i="2"/>
  <c r="M6603" i="2"/>
  <c r="M6604" i="2"/>
  <c r="M6605" i="2"/>
  <c r="M6606" i="2"/>
  <c r="M6607" i="2"/>
  <c r="M6608" i="2"/>
  <c r="M6609" i="2"/>
  <c r="M6610" i="2"/>
  <c r="M6611" i="2"/>
  <c r="M6612" i="2"/>
  <c r="M6613" i="2"/>
  <c r="M6614" i="2"/>
  <c r="M6615" i="2"/>
  <c r="M6616" i="2"/>
  <c r="M6617" i="2"/>
  <c r="M6618" i="2"/>
  <c r="M6619" i="2"/>
  <c r="M6620" i="2"/>
  <c r="M6621" i="2"/>
  <c r="M6622" i="2"/>
  <c r="M6623" i="2"/>
  <c r="M6624" i="2"/>
  <c r="M6625" i="2"/>
  <c r="M6626" i="2"/>
  <c r="M6627" i="2"/>
  <c r="M6628" i="2"/>
  <c r="M6629" i="2"/>
  <c r="M6630" i="2"/>
  <c r="M6631" i="2"/>
  <c r="M6632" i="2"/>
  <c r="M6633" i="2"/>
  <c r="M6634" i="2"/>
  <c r="M6635" i="2"/>
  <c r="M6636" i="2"/>
  <c r="M6637" i="2"/>
  <c r="M6638" i="2"/>
  <c r="M6639" i="2"/>
  <c r="M6640" i="2"/>
  <c r="M6641" i="2"/>
  <c r="M6642" i="2"/>
  <c r="M6643" i="2"/>
  <c r="M6644" i="2"/>
  <c r="M6645" i="2"/>
  <c r="M6646" i="2"/>
  <c r="M6647" i="2"/>
  <c r="M6648" i="2"/>
  <c r="M6649" i="2"/>
  <c r="M6650" i="2"/>
  <c r="M6651" i="2"/>
  <c r="M6652" i="2"/>
  <c r="M6653" i="2"/>
  <c r="M6654" i="2"/>
  <c r="M6655" i="2"/>
  <c r="M6656" i="2"/>
  <c r="M6657" i="2"/>
  <c r="M6658" i="2"/>
  <c r="M6659" i="2"/>
  <c r="M6660" i="2"/>
  <c r="M6661" i="2"/>
  <c r="M6662" i="2"/>
  <c r="M6663" i="2"/>
  <c r="M6664" i="2"/>
  <c r="M6665" i="2"/>
  <c r="M6666" i="2"/>
  <c r="M6667" i="2"/>
  <c r="M6668" i="2"/>
  <c r="M6669" i="2"/>
  <c r="M6670" i="2"/>
  <c r="M6671" i="2"/>
  <c r="M6672" i="2"/>
  <c r="M6673" i="2"/>
  <c r="M6674" i="2"/>
  <c r="M6675" i="2"/>
  <c r="M6676" i="2"/>
  <c r="M6677" i="2"/>
  <c r="M6678" i="2"/>
  <c r="M6679" i="2"/>
  <c r="M6680" i="2"/>
  <c r="M6681" i="2"/>
  <c r="M6682" i="2"/>
  <c r="M6683" i="2"/>
  <c r="M6684" i="2"/>
  <c r="M6685" i="2"/>
  <c r="M6686" i="2"/>
  <c r="M6687" i="2"/>
  <c r="M6688" i="2"/>
  <c r="M6689" i="2"/>
  <c r="M6690" i="2"/>
  <c r="M6691" i="2"/>
  <c r="M6692" i="2"/>
  <c r="M6693" i="2"/>
  <c r="M6694" i="2"/>
  <c r="M6695" i="2"/>
  <c r="M6696" i="2"/>
  <c r="M6697" i="2"/>
  <c r="M6698" i="2"/>
  <c r="M6699" i="2"/>
  <c r="M6700" i="2"/>
  <c r="M6701" i="2"/>
  <c r="M6702" i="2"/>
  <c r="M6703" i="2"/>
  <c r="M6704" i="2"/>
  <c r="M6705" i="2"/>
  <c r="M6706" i="2"/>
  <c r="M6707" i="2"/>
  <c r="M6708" i="2"/>
  <c r="M6709" i="2"/>
  <c r="M6710" i="2"/>
  <c r="M6711" i="2"/>
  <c r="M6712" i="2"/>
  <c r="M6713" i="2"/>
  <c r="M6714" i="2"/>
  <c r="M6715" i="2"/>
  <c r="M6716" i="2"/>
  <c r="M6717" i="2"/>
  <c r="M6718" i="2"/>
  <c r="M6719" i="2"/>
  <c r="M6720" i="2"/>
  <c r="M6721" i="2"/>
  <c r="M6722" i="2"/>
  <c r="M6723" i="2"/>
  <c r="M6724" i="2"/>
  <c r="M6725" i="2"/>
  <c r="M6726" i="2"/>
  <c r="M6727" i="2"/>
  <c r="M6728" i="2"/>
  <c r="M6729" i="2"/>
  <c r="M6730" i="2"/>
  <c r="M6731" i="2"/>
  <c r="M6732" i="2"/>
  <c r="M6733" i="2"/>
  <c r="M6734" i="2"/>
  <c r="M6735" i="2"/>
  <c r="M6736" i="2"/>
  <c r="M6737" i="2"/>
  <c r="M6738" i="2"/>
  <c r="M6739" i="2"/>
  <c r="M6740" i="2"/>
  <c r="M6741" i="2"/>
  <c r="M6742" i="2"/>
  <c r="M6743" i="2"/>
  <c r="M6744" i="2"/>
  <c r="M6745" i="2"/>
  <c r="M6746" i="2"/>
  <c r="M6747" i="2"/>
  <c r="M6748" i="2"/>
  <c r="M6749" i="2"/>
  <c r="M6750" i="2"/>
  <c r="M6751" i="2"/>
  <c r="M6752" i="2"/>
  <c r="M6753" i="2"/>
  <c r="M6754" i="2"/>
  <c r="M6755" i="2"/>
  <c r="M6756" i="2"/>
  <c r="M6757" i="2"/>
  <c r="M6758" i="2"/>
  <c r="M6759" i="2"/>
  <c r="M6760" i="2"/>
  <c r="M6761" i="2"/>
  <c r="M6762" i="2"/>
  <c r="M6763" i="2"/>
  <c r="M6764" i="2"/>
  <c r="M6765" i="2"/>
  <c r="M6766" i="2"/>
  <c r="M6767" i="2"/>
  <c r="M6768" i="2"/>
  <c r="M6769" i="2"/>
  <c r="M6770" i="2"/>
  <c r="M6771" i="2"/>
  <c r="M6772" i="2"/>
  <c r="M6773" i="2"/>
  <c r="M6774" i="2"/>
  <c r="M6775" i="2"/>
  <c r="M6776" i="2"/>
  <c r="M6777" i="2"/>
  <c r="M6778" i="2"/>
  <c r="M6779" i="2"/>
  <c r="M6780" i="2"/>
  <c r="M6781" i="2"/>
  <c r="M6782" i="2"/>
  <c r="M6783" i="2"/>
  <c r="M6784" i="2"/>
  <c r="M6785" i="2"/>
  <c r="M6786" i="2"/>
  <c r="M6787" i="2"/>
  <c r="M6788" i="2"/>
  <c r="M6789" i="2"/>
  <c r="M6790" i="2"/>
  <c r="M6791" i="2"/>
  <c r="M6792" i="2"/>
  <c r="M6793" i="2"/>
  <c r="M6794" i="2"/>
  <c r="M6795" i="2"/>
  <c r="M6796" i="2"/>
  <c r="M6797" i="2"/>
  <c r="M6798" i="2"/>
  <c r="M6799" i="2"/>
  <c r="M6800" i="2"/>
  <c r="M6801" i="2"/>
  <c r="M6802" i="2"/>
  <c r="M6803" i="2"/>
  <c r="M6804" i="2"/>
  <c r="M6805" i="2"/>
  <c r="M6806" i="2"/>
  <c r="M6807" i="2"/>
  <c r="M6808" i="2"/>
  <c r="M6809" i="2"/>
  <c r="M6810" i="2"/>
  <c r="M6811" i="2"/>
  <c r="M6812" i="2"/>
  <c r="M6813" i="2"/>
  <c r="M6814" i="2"/>
  <c r="M6815" i="2"/>
  <c r="M6816" i="2"/>
  <c r="M6817" i="2"/>
  <c r="M6818" i="2"/>
  <c r="M6819" i="2"/>
  <c r="M6820" i="2"/>
  <c r="M6821" i="2"/>
  <c r="M6822" i="2"/>
  <c r="M6823" i="2"/>
  <c r="M6824" i="2"/>
  <c r="M6825" i="2"/>
  <c r="M6826" i="2"/>
  <c r="M6827" i="2"/>
  <c r="M6828" i="2"/>
  <c r="M6829" i="2"/>
  <c r="M6830" i="2"/>
  <c r="M6831" i="2"/>
  <c r="M6832" i="2"/>
  <c r="M6833" i="2"/>
  <c r="M6834" i="2"/>
  <c r="M6835" i="2"/>
  <c r="M6836" i="2"/>
  <c r="M6837" i="2"/>
  <c r="M6838" i="2"/>
  <c r="M6839" i="2"/>
  <c r="M6840" i="2"/>
  <c r="M6841" i="2"/>
  <c r="M6842" i="2"/>
  <c r="M6843" i="2"/>
  <c r="M6844" i="2"/>
  <c r="M6845" i="2"/>
  <c r="M6846" i="2"/>
  <c r="M6847" i="2"/>
  <c r="M6848" i="2"/>
  <c r="M6849" i="2"/>
  <c r="M6850" i="2"/>
  <c r="M6851" i="2"/>
  <c r="M6852" i="2"/>
  <c r="M6853" i="2"/>
  <c r="M6854" i="2"/>
  <c r="M6855" i="2"/>
  <c r="M6856" i="2"/>
  <c r="M6857" i="2"/>
  <c r="M6858" i="2"/>
  <c r="M6859" i="2"/>
  <c r="M6860" i="2"/>
  <c r="M6861" i="2"/>
  <c r="M6862" i="2"/>
  <c r="M6863" i="2"/>
  <c r="M6864" i="2"/>
  <c r="M6865" i="2"/>
  <c r="M6866" i="2"/>
  <c r="M6867" i="2"/>
  <c r="M6868" i="2"/>
  <c r="M6869" i="2"/>
  <c r="M6870" i="2"/>
  <c r="M6871" i="2"/>
  <c r="M6872" i="2"/>
  <c r="M6873" i="2"/>
  <c r="M6874" i="2"/>
  <c r="M6875" i="2"/>
  <c r="M6876" i="2"/>
  <c r="M6877" i="2"/>
  <c r="M6878" i="2"/>
  <c r="M6879" i="2"/>
  <c r="M6880" i="2"/>
  <c r="M6881" i="2"/>
  <c r="M6882" i="2"/>
  <c r="M6883" i="2"/>
  <c r="M6884" i="2"/>
  <c r="M6885" i="2"/>
  <c r="M6886" i="2"/>
  <c r="M6887" i="2"/>
  <c r="M6888" i="2"/>
  <c r="M6889" i="2"/>
  <c r="M6890" i="2"/>
  <c r="M6891" i="2"/>
  <c r="M6892" i="2"/>
  <c r="M6893" i="2"/>
  <c r="M6894" i="2"/>
  <c r="M6895" i="2"/>
  <c r="M6896" i="2"/>
  <c r="M6897" i="2"/>
  <c r="M6898" i="2"/>
  <c r="M6899" i="2"/>
  <c r="M6900" i="2"/>
  <c r="M6901" i="2"/>
  <c r="M6902" i="2"/>
  <c r="M6903" i="2"/>
  <c r="M6904" i="2"/>
  <c r="M6905" i="2"/>
  <c r="M6906" i="2"/>
  <c r="M6907" i="2"/>
  <c r="M6908" i="2"/>
  <c r="M6909" i="2"/>
  <c r="M6910" i="2"/>
  <c r="M6911" i="2"/>
  <c r="M6912" i="2"/>
  <c r="M6913" i="2"/>
  <c r="M6914" i="2"/>
  <c r="M6915" i="2"/>
  <c r="M6916" i="2"/>
  <c r="M6917" i="2"/>
  <c r="M6918" i="2"/>
  <c r="M6919" i="2"/>
  <c r="M6920" i="2"/>
  <c r="M6921" i="2"/>
  <c r="M6922" i="2"/>
  <c r="M6923" i="2"/>
  <c r="M6924" i="2"/>
  <c r="M6925" i="2"/>
  <c r="M6926" i="2"/>
  <c r="M6927" i="2"/>
  <c r="M6928" i="2"/>
  <c r="M6929" i="2"/>
  <c r="M6930" i="2"/>
  <c r="M6931" i="2"/>
  <c r="M6932" i="2"/>
  <c r="M6933" i="2"/>
  <c r="M6934" i="2"/>
  <c r="M6935" i="2"/>
  <c r="M6936" i="2"/>
  <c r="M6937" i="2"/>
  <c r="M6938" i="2"/>
  <c r="M6939" i="2"/>
  <c r="M6940" i="2"/>
  <c r="M6941" i="2"/>
  <c r="M6942" i="2"/>
  <c r="M6943" i="2"/>
  <c r="M6944" i="2"/>
  <c r="M6945" i="2"/>
  <c r="M6946" i="2"/>
  <c r="M6947" i="2"/>
  <c r="M6948" i="2"/>
  <c r="M6949" i="2"/>
  <c r="M6950" i="2"/>
  <c r="M6951" i="2"/>
  <c r="M6952" i="2"/>
  <c r="M6953" i="2"/>
  <c r="M6954" i="2"/>
  <c r="M6955" i="2"/>
  <c r="M6956" i="2"/>
  <c r="M6957" i="2"/>
  <c r="M6958" i="2"/>
  <c r="M6959" i="2"/>
  <c r="M6960" i="2"/>
  <c r="M6961" i="2"/>
  <c r="M6962" i="2"/>
  <c r="M6963" i="2"/>
  <c r="M6964" i="2"/>
  <c r="M6965" i="2"/>
  <c r="M6966" i="2"/>
  <c r="M6967" i="2"/>
  <c r="M6968" i="2"/>
  <c r="M6969" i="2"/>
  <c r="M6970" i="2"/>
  <c r="M6971" i="2"/>
  <c r="M6972" i="2"/>
  <c r="M6973" i="2"/>
  <c r="M6974" i="2"/>
  <c r="M6975" i="2"/>
  <c r="M6976" i="2"/>
  <c r="M6977" i="2"/>
  <c r="M6978" i="2"/>
  <c r="M6979" i="2"/>
  <c r="M6980" i="2"/>
  <c r="M6981" i="2"/>
  <c r="M6982" i="2"/>
  <c r="M6983" i="2"/>
  <c r="M6984" i="2"/>
  <c r="M6985" i="2"/>
  <c r="M6986" i="2"/>
  <c r="M6987" i="2"/>
  <c r="M6988" i="2"/>
  <c r="M6989" i="2"/>
  <c r="M6990" i="2"/>
  <c r="M6991" i="2"/>
  <c r="M6992" i="2"/>
  <c r="M6993" i="2"/>
  <c r="M6994" i="2"/>
  <c r="M6995" i="2"/>
  <c r="M6996" i="2"/>
  <c r="M6997" i="2"/>
  <c r="M6998" i="2"/>
  <c r="M6999" i="2"/>
  <c r="M7000" i="2"/>
  <c r="M7001" i="2"/>
  <c r="M7002" i="2"/>
  <c r="M7003" i="2"/>
  <c r="M7004" i="2"/>
  <c r="M7005" i="2"/>
  <c r="M7006" i="2"/>
  <c r="M7007" i="2"/>
  <c r="M7008" i="2"/>
  <c r="M7009" i="2"/>
  <c r="M7010" i="2"/>
  <c r="M7011" i="2"/>
  <c r="M7012" i="2"/>
  <c r="M7013" i="2"/>
  <c r="M7014" i="2"/>
  <c r="M7015" i="2"/>
  <c r="M7016" i="2"/>
  <c r="M7017" i="2"/>
  <c r="M7018" i="2"/>
  <c r="M7019" i="2"/>
  <c r="M7020" i="2"/>
  <c r="M7021" i="2"/>
  <c r="M7022" i="2"/>
  <c r="M7023" i="2"/>
  <c r="M7024" i="2"/>
  <c r="M7025" i="2"/>
  <c r="M7026" i="2"/>
  <c r="M7027" i="2"/>
  <c r="M7028" i="2"/>
  <c r="M7029" i="2"/>
  <c r="M7030" i="2"/>
  <c r="M7031" i="2"/>
  <c r="M7032" i="2"/>
  <c r="M7033" i="2"/>
  <c r="M7034" i="2"/>
  <c r="M7035" i="2"/>
  <c r="M7036" i="2"/>
  <c r="M7037" i="2"/>
  <c r="M7038" i="2"/>
  <c r="M7039" i="2"/>
  <c r="M7040" i="2"/>
  <c r="M7041" i="2"/>
  <c r="M7042" i="2"/>
  <c r="M7043" i="2"/>
  <c r="M7044" i="2"/>
  <c r="M7045" i="2"/>
  <c r="M7046" i="2"/>
  <c r="M7047" i="2"/>
  <c r="M7048" i="2"/>
  <c r="M7049" i="2"/>
  <c r="M7050" i="2"/>
  <c r="M7051" i="2"/>
  <c r="M7052" i="2"/>
  <c r="M7053" i="2"/>
  <c r="M7054" i="2"/>
  <c r="M7055" i="2"/>
  <c r="M7056" i="2"/>
  <c r="M7057" i="2"/>
  <c r="M7058" i="2"/>
  <c r="M7059" i="2"/>
  <c r="M7060" i="2"/>
  <c r="M7061" i="2"/>
  <c r="M7062" i="2"/>
  <c r="M7063" i="2"/>
  <c r="M7064" i="2"/>
  <c r="M7065" i="2"/>
  <c r="M7066" i="2"/>
  <c r="M7067" i="2"/>
  <c r="M7068" i="2"/>
  <c r="M7069" i="2"/>
  <c r="M7070" i="2"/>
  <c r="M7071" i="2"/>
  <c r="M7072" i="2"/>
  <c r="M7073" i="2"/>
  <c r="M7074" i="2"/>
  <c r="M7075" i="2"/>
  <c r="M7076" i="2"/>
  <c r="M7077" i="2"/>
  <c r="M7078" i="2"/>
  <c r="M7079" i="2"/>
  <c r="M7080" i="2"/>
  <c r="M7081" i="2"/>
  <c r="M7082" i="2"/>
  <c r="M7083" i="2"/>
  <c r="M7084" i="2"/>
  <c r="M7085" i="2"/>
  <c r="M7086" i="2"/>
  <c r="M7087" i="2"/>
  <c r="M7088" i="2"/>
  <c r="M7089" i="2"/>
  <c r="M7090" i="2"/>
  <c r="M7091" i="2"/>
  <c r="M7092" i="2"/>
  <c r="M7093" i="2"/>
  <c r="M7094" i="2"/>
  <c r="M7095" i="2"/>
  <c r="M7096" i="2"/>
  <c r="M7097" i="2"/>
  <c r="M7098" i="2"/>
  <c r="M7099" i="2"/>
  <c r="M7100" i="2"/>
  <c r="M7101" i="2"/>
  <c r="M7102" i="2"/>
  <c r="M7103" i="2"/>
  <c r="M7104" i="2"/>
  <c r="M7105" i="2"/>
  <c r="M7106" i="2"/>
  <c r="M7107" i="2"/>
  <c r="M7108" i="2"/>
  <c r="M7109" i="2"/>
  <c r="M7110" i="2"/>
  <c r="M7111" i="2"/>
  <c r="M7112" i="2"/>
  <c r="M7113" i="2"/>
  <c r="M7114" i="2"/>
  <c r="M7115" i="2"/>
  <c r="M7116" i="2"/>
  <c r="M7117" i="2"/>
  <c r="M7118" i="2"/>
  <c r="M7119" i="2"/>
  <c r="M7120" i="2"/>
  <c r="M7121" i="2"/>
  <c r="M7122" i="2"/>
  <c r="M7123" i="2"/>
  <c r="M7124" i="2"/>
  <c r="M7125" i="2"/>
  <c r="M7126" i="2"/>
  <c r="M7127" i="2"/>
  <c r="M7128" i="2"/>
  <c r="M7129" i="2"/>
  <c r="M7130" i="2"/>
  <c r="M7131" i="2"/>
  <c r="M7132" i="2"/>
  <c r="M7133" i="2"/>
  <c r="M7134" i="2"/>
  <c r="M7135" i="2"/>
  <c r="M7136" i="2"/>
  <c r="M7137" i="2"/>
  <c r="M7138" i="2"/>
  <c r="M7139" i="2"/>
  <c r="M7140" i="2"/>
  <c r="M7141" i="2"/>
  <c r="M7142" i="2"/>
  <c r="M7143" i="2"/>
  <c r="M7144" i="2"/>
  <c r="M7145" i="2"/>
  <c r="M7146" i="2"/>
  <c r="M7147" i="2"/>
  <c r="M7148" i="2"/>
  <c r="M7149" i="2"/>
  <c r="M7150" i="2"/>
  <c r="M7151" i="2"/>
  <c r="M7152" i="2"/>
  <c r="M7153" i="2"/>
  <c r="M7154" i="2"/>
  <c r="M7155" i="2"/>
  <c r="M7156" i="2"/>
  <c r="M7157" i="2"/>
  <c r="M7158" i="2"/>
  <c r="M7159" i="2"/>
  <c r="M7160" i="2"/>
  <c r="M7161" i="2"/>
  <c r="M7162" i="2"/>
  <c r="M7163" i="2"/>
  <c r="M7164" i="2"/>
  <c r="M7165" i="2"/>
  <c r="M7166" i="2"/>
  <c r="M7167" i="2"/>
  <c r="M7168" i="2"/>
  <c r="M7169" i="2"/>
  <c r="M7170" i="2"/>
  <c r="M7171" i="2"/>
  <c r="M7172" i="2"/>
  <c r="M7173" i="2"/>
  <c r="M7174" i="2"/>
  <c r="M7175" i="2"/>
  <c r="M7176" i="2"/>
  <c r="M7177" i="2"/>
  <c r="M7178" i="2"/>
  <c r="M7179" i="2"/>
  <c r="M7180" i="2"/>
  <c r="M7181" i="2"/>
  <c r="M7182" i="2"/>
  <c r="M7183" i="2"/>
  <c r="M7184" i="2"/>
  <c r="M7185" i="2"/>
  <c r="M7186" i="2"/>
  <c r="M7187" i="2"/>
  <c r="M7188" i="2"/>
  <c r="M7189" i="2"/>
  <c r="M7190" i="2"/>
  <c r="M7191" i="2"/>
  <c r="M7192" i="2"/>
  <c r="M7193" i="2"/>
  <c r="M7194" i="2"/>
  <c r="M7195" i="2"/>
  <c r="M7196" i="2"/>
  <c r="M7197" i="2"/>
  <c r="M7198" i="2"/>
  <c r="M7199" i="2"/>
  <c r="M7200" i="2"/>
  <c r="M7201" i="2"/>
  <c r="M7202" i="2"/>
  <c r="M7203" i="2"/>
  <c r="M7204" i="2"/>
  <c r="M7205" i="2"/>
  <c r="M7206" i="2"/>
  <c r="M7207" i="2"/>
  <c r="M7208" i="2"/>
  <c r="M7209" i="2"/>
  <c r="M7210" i="2"/>
  <c r="M7211" i="2"/>
  <c r="M7212" i="2"/>
  <c r="M7213" i="2"/>
  <c r="M7214" i="2"/>
  <c r="M7215" i="2"/>
  <c r="M7216" i="2"/>
  <c r="M7217" i="2"/>
  <c r="M7218" i="2"/>
  <c r="M7219" i="2"/>
  <c r="M7220" i="2"/>
  <c r="M7221" i="2"/>
  <c r="M7222" i="2"/>
  <c r="M7223" i="2"/>
  <c r="M7224" i="2"/>
  <c r="M7225" i="2"/>
  <c r="M7226" i="2"/>
  <c r="M7227" i="2"/>
  <c r="M7228" i="2"/>
  <c r="M7229" i="2"/>
  <c r="M7230" i="2"/>
  <c r="M7231" i="2"/>
  <c r="M7232" i="2"/>
  <c r="M7233" i="2"/>
  <c r="M7234" i="2"/>
  <c r="M7235" i="2"/>
  <c r="M7236" i="2"/>
  <c r="M7237" i="2"/>
  <c r="M7238" i="2"/>
  <c r="M7239" i="2"/>
  <c r="M7240" i="2"/>
  <c r="M7241" i="2"/>
  <c r="M7242" i="2"/>
  <c r="M7243" i="2"/>
  <c r="M7244" i="2"/>
  <c r="M7245" i="2"/>
  <c r="M7246" i="2"/>
  <c r="M7247" i="2"/>
  <c r="M7248" i="2"/>
  <c r="M7249" i="2"/>
  <c r="M7250" i="2"/>
  <c r="M7251" i="2"/>
  <c r="M7252" i="2"/>
  <c r="M7253" i="2"/>
  <c r="M7254" i="2"/>
  <c r="M7255" i="2"/>
  <c r="M7256" i="2"/>
  <c r="M7257" i="2"/>
  <c r="M7258" i="2"/>
  <c r="M7259" i="2"/>
  <c r="M7260" i="2"/>
  <c r="M7261" i="2"/>
  <c r="M7262" i="2"/>
  <c r="M7263" i="2"/>
  <c r="M7264" i="2"/>
  <c r="M7265" i="2"/>
  <c r="M7266" i="2"/>
  <c r="M7267" i="2"/>
  <c r="M7268" i="2"/>
  <c r="M7269" i="2"/>
  <c r="M7270" i="2"/>
  <c r="M7271" i="2"/>
  <c r="M7272" i="2"/>
  <c r="M7273" i="2"/>
  <c r="M7274" i="2"/>
  <c r="M7275" i="2"/>
  <c r="M7276" i="2"/>
  <c r="M7277" i="2"/>
  <c r="M7278" i="2"/>
  <c r="M7279" i="2"/>
  <c r="M7280" i="2"/>
  <c r="M7281" i="2"/>
  <c r="M7282" i="2"/>
  <c r="M7283" i="2"/>
  <c r="M7284" i="2"/>
  <c r="M7285" i="2"/>
  <c r="M7286" i="2"/>
  <c r="M7287" i="2"/>
  <c r="M7288" i="2"/>
  <c r="M7289" i="2"/>
  <c r="M7290" i="2"/>
  <c r="M7291" i="2"/>
  <c r="M7292" i="2"/>
  <c r="M7293" i="2"/>
  <c r="M7294" i="2"/>
  <c r="M7295" i="2"/>
  <c r="M7296" i="2"/>
  <c r="M7297" i="2"/>
  <c r="M7298" i="2"/>
  <c r="M7299" i="2"/>
  <c r="M7300" i="2"/>
  <c r="M7301" i="2"/>
  <c r="M7302" i="2"/>
  <c r="M7303" i="2"/>
  <c r="M7304" i="2"/>
  <c r="M7305" i="2"/>
  <c r="M7306" i="2"/>
  <c r="M7307" i="2"/>
  <c r="M7308" i="2"/>
  <c r="M7309" i="2"/>
  <c r="M7310" i="2"/>
  <c r="M7311" i="2"/>
  <c r="M7312" i="2"/>
  <c r="M7313" i="2"/>
  <c r="M7314" i="2"/>
  <c r="M7315" i="2"/>
  <c r="M7316" i="2"/>
  <c r="M7317" i="2"/>
  <c r="M7318" i="2"/>
  <c r="M7319" i="2"/>
  <c r="M7320" i="2"/>
  <c r="M7321" i="2"/>
  <c r="M7322" i="2"/>
  <c r="M7323" i="2"/>
  <c r="M7324" i="2"/>
  <c r="M7325" i="2"/>
  <c r="M7326" i="2"/>
  <c r="M7327" i="2"/>
  <c r="M7328" i="2"/>
  <c r="M7329" i="2"/>
  <c r="M7330" i="2"/>
  <c r="M7331" i="2"/>
  <c r="M7332" i="2"/>
  <c r="M7333" i="2"/>
  <c r="M7334" i="2"/>
  <c r="M7335" i="2"/>
  <c r="M7336" i="2"/>
  <c r="M7337" i="2"/>
  <c r="M7338" i="2"/>
  <c r="M7339" i="2"/>
  <c r="M7340" i="2"/>
  <c r="M7341" i="2"/>
  <c r="M7342" i="2"/>
  <c r="M7343" i="2"/>
  <c r="M7344" i="2"/>
  <c r="M7345" i="2"/>
  <c r="M7346" i="2"/>
  <c r="M7347" i="2"/>
  <c r="M7348" i="2"/>
  <c r="M7349" i="2"/>
  <c r="M7350" i="2"/>
  <c r="M7351" i="2"/>
  <c r="M7352" i="2"/>
  <c r="M7353" i="2"/>
  <c r="M7354" i="2"/>
  <c r="M7355" i="2"/>
  <c r="M7356" i="2"/>
  <c r="M7357" i="2"/>
  <c r="M7358" i="2"/>
  <c r="M7359" i="2"/>
  <c r="M7360" i="2"/>
  <c r="M7361" i="2"/>
  <c r="M7362" i="2"/>
  <c r="M7363" i="2"/>
  <c r="M7364" i="2"/>
  <c r="M7365" i="2"/>
  <c r="M7366" i="2"/>
  <c r="M7367" i="2"/>
  <c r="M7368" i="2"/>
  <c r="M7369" i="2"/>
  <c r="M7370" i="2"/>
  <c r="M7371" i="2"/>
  <c r="M7372" i="2"/>
  <c r="M7373" i="2"/>
  <c r="M7374" i="2"/>
  <c r="M7375" i="2"/>
  <c r="M7376" i="2"/>
  <c r="M7377" i="2"/>
  <c r="M7378" i="2"/>
  <c r="M7379" i="2"/>
  <c r="M7380" i="2"/>
  <c r="M7381" i="2"/>
  <c r="M7382" i="2"/>
  <c r="M7383" i="2"/>
  <c r="M7384" i="2"/>
  <c r="M7385" i="2"/>
  <c r="M7386" i="2"/>
  <c r="M7387" i="2"/>
  <c r="M7388" i="2"/>
  <c r="M7389" i="2"/>
  <c r="M7390" i="2"/>
  <c r="M7391" i="2"/>
  <c r="M7392" i="2"/>
  <c r="M7393" i="2"/>
  <c r="M7394" i="2"/>
  <c r="M7395" i="2"/>
  <c r="M7396" i="2"/>
  <c r="M7397" i="2"/>
  <c r="M7398" i="2"/>
  <c r="M7399" i="2"/>
  <c r="M7400" i="2"/>
  <c r="M7401" i="2"/>
  <c r="M7402" i="2"/>
  <c r="M7403" i="2"/>
  <c r="M7404" i="2"/>
  <c r="M7405" i="2"/>
  <c r="M7406" i="2"/>
  <c r="M7407" i="2"/>
  <c r="M7408" i="2"/>
  <c r="M7409" i="2"/>
  <c r="M7410" i="2"/>
  <c r="M7411" i="2"/>
  <c r="M7412" i="2"/>
  <c r="M7413" i="2"/>
  <c r="M7414" i="2"/>
  <c r="M7415" i="2"/>
  <c r="M7416" i="2"/>
  <c r="M7417" i="2"/>
  <c r="M7418" i="2"/>
  <c r="M7419" i="2"/>
  <c r="M7420" i="2"/>
  <c r="M7421" i="2"/>
  <c r="M7422" i="2"/>
  <c r="M7423" i="2"/>
  <c r="M7424" i="2"/>
  <c r="M7425" i="2"/>
  <c r="M7426" i="2"/>
  <c r="M7427" i="2"/>
  <c r="M7428" i="2"/>
  <c r="M7429" i="2"/>
  <c r="M7430" i="2"/>
  <c r="M7431" i="2"/>
  <c r="M7432" i="2"/>
  <c r="M7433" i="2"/>
  <c r="M7434" i="2"/>
  <c r="M7435" i="2"/>
  <c r="M7436" i="2"/>
  <c r="M7437" i="2"/>
  <c r="M7438" i="2"/>
  <c r="M7439" i="2"/>
  <c r="M7440" i="2"/>
  <c r="M7441" i="2"/>
  <c r="M7442" i="2"/>
  <c r="M7443" i="2"/>
  <c r="M7444" i="2"/>
  <c r="M7445" i="2"/>
  <c r="M7446" i="2"/>
  <c r="M7447" i="2"/>
  <c r="M7448" i="2"/>
  <c r="M7449" i="2"/>
  <c r="M7450" i="2"/>
  <c r="M7451" i="2"/>
  <c r="M7452" i="2"/>
  <c r="M7453" i="2"/>
  <c r="M7454" i="2"/>
  <c r="M7455" i="2"/>
  <c r="M7456" i="2"/>
  <c r="M7457" i="2"/>
  <c r="M7458" i="2"/>
  <c r="M7459" i="2"/>
  <c r="M7460" i="2"/>
  <c r="M7461" i="2"/>
  <c r="M7462" i="2"/>
  <c r="M7463" i="2"/>
  <c r="M7464" i="2"/>
  <c r="M7465" i="2"/>
  <c r="M7466" i="2"/>
  <c r="M7467" i="2"/>
  <c r="M7468" i="2"/>
  <c r="M7469" i="2"/>
  <c r="M7470" i="2"/>
  <c r="M7471" i="2"/>
  <c r="M7472" i="2"/>
  <c r="M7473" i="2"/>
  <c r="M7474" i="2"/>
  <c r="M7475" i="2"/>
  <c r="M7476" i="2"/>
  <c r="M7477" i="2"/>
  <c r="M7478" i="2"/>
  <c r="M7479" i="2"/>
  <c r="M7480" i="2"/>
  <c r="M7481" i="2"/>
  <c r="M7482" i="2"/>
  <c r="M7483" i="2"/>
  <c r="M7484" i="2"/>
  <c r="M7485" i="2"/>
  <c r="M7486" i="2"/>
  <c r="M7487" i="2"/>
  <c r="M7488" i="2"/>
  <c r="M7489" i="2"/>
  <c r="M7490" i="2"/>
  <c r="M7491" i="2"/>
  <c r="M7492" i="2"/>
  <c r="M7493" i="2"/>
  <c r="M7494" i="2"/>
  <c r="M7495" i="2"/>
  <c r="M7496" i="2"/>
  <c r="M7497" i="2"/>
  <c r="M7498" i="2"/>
  <c r="M7499" i="2"/>
  <c r="M7500" i="2"/>
  <c r="M7501" i="2"/>
  <c r="M7502" i="2"/>
  <c r="M7503" i="2"/>
  <c r="M7504" i="2"/>
  <c r="M7505" i="2"/>
  <c r="M7506" i="2"/>
  <c r="M7507" i="2"/>
  <c r="M7508" i="2"/>
  <c r="M7509" i="2"/>
  <c r="M7510" i="2"/>
  <c r="M7511" i="2"/>
  <c r="M7512" i="2"/>
  <c r="M7513" i="2"/>
  <c r="M7514" i="2"/>
  <c r="M7515" i="2"/>
  <c r="M7516" i="2"/>
  <c r="M7517" i="2"/>
  <c r="M7518" i="2"/>
  <c r="M7519" i="2"/>
  <c r="M7520" i="2"/>
  <c r="M7521" i="2"/>
  <c r="M7522" i="2"/>
  <c r="M7523" i="2"/>
  <c r="M7524" i="2"/>
  <c r="M7525" i="2"/>
  <c r="M7526" i="2"/>
  <c r="M7527" i="2"/>
  <c r="M7528" i="2"/>
  <c r="M7529" i="2"/>
  <c r="M7530" i="2"/>
  <c r="M7531" i="2"/>
  <c r="M7532" i="2"/>
  <c r="M7533" i="2"/>
  <c r="M7534" i="2"/>
  <c r="M7535" i="2"/>
  <c r="M7536" i="2"/>
  <c r="M7537" i="2"/>
  <c r="M7538" i="2"/>
  <c r="M7539" i="2"/>
  <c r="M7540" i="2"/>
  <c r="M7541" i="2"/>
  <c r="M7542" i="2"/>
  <c r="M7543" i="2"/>
  <c r="M7544" i="2"/>
  <c r="M7545" i="2"/>
  <c r="M7546" i="2"/>
  <c r="M7547" i="2"/>
  <c r="M7548" i="2"/>
  <c r="M7549" i="2"/>
  <c r="M7550" i="2"/>
  <c r="M7551" i="2"/>
  <c r="M7552" i="2"/>
  <c r="M7553" i="2"/>
  <c r="M7554" i="2"/>
  <c r="M7555" i="2"/>
  <c r="M7556" i="2"/>
  <c r="M7557" i="2"/>
  <c r="M7558" i="2"/>
  <c r="M7559" i="2"/>
  <c r="M7560" i="2"/>
  <c r="M7561" i="2"/>
  <c r="M7562" i="2"/>
  <c r="M7563" i="2"/>
  <c r="M7564" i="2"/>
  <c r="M7565" i="2"/>
  <c r="M7566" i="2"/>
  <c r="M7567" i="2"/>
  <c r="M7568" i="2"/>
  <c r="M7569" i="2"/>
  <c r="M7570" i="2"/>
  <c r="M7571" i="2"/>
  <c r="M7572" i="2"/>
  <c r="M7573" i="2"/>
  <c r="M7574" i="2"/>
  <c r="M7575" i="2"/>
  <c r="M7576" i="2"/>
  <c r="M7577" i="2"/>
  <c r="M7578" i="2"/>
  <c r="M7579" i="2"/>
  <c r="M7580" i="2"/>
  <c r="M7581" i="2"/>
  <c r="M7582" i="2"/>
  <c r="M7583" i="2"/>
  <c r="M7584" i="2"/>
  <c r="M7585" i="2"/>
  <c r="M7586" i="2"/>
  <c r="M7587" i="2"/>
  <c r="M7588" i="2"/>
  <c r="M7589" i="2"/>
  <c r="M7590" i="2"/>
  <c r="M7591" i="2"/>
  <c r="M7592" i="2"/>
  <c r="M7593" i="2"/>
  <c r="M7594" i="2"/>
  <c r="M7595" i="2"/>
  <c r="M7596" i="2"/>
  <c r="M7597" i="2"/>
  <c r="M7598" i="2"/>
  <c r="M7599" i="2"/>
  <c r="M7600" i="2"/>
  <c r="M7601" i="2"/>
  <c r="M7602" i="2"/>
  <c r="M7603" i="2"/>
  <c r="M7604" i="2"/>
  <c r="M7605" i="2"/>
  <c r="M7606" i="2"/>
  <c r="M7607" i="2"/>
  <c r="M7608" i="2"/>
  <c r="M7609" i="2"/>
  <c r="M7610" i="2"/>
  <c r="M7611" i="2"/>
  <c r="M7612" i="2"/>
  <c r="M7613" i="2"/>
  <c r="M7614" i="2"/>
  <c r="M7615" i="2"/>
  <c r="M7616" i="2"/>
  <c r="M7617" i="2"/>
  <c r="M7618" i="2"/>
  <c r="M7619" i="2"/>
  <c r="M7620" i="2"/>
  <c r="M7621" i="2"/>
  <c r="M7622" i="2"/>
  <c r="M7623" i="2"/>
  <c r="M7624" i="2"/>
  <c r="M7625" i="2"/>
  <c r="M7626" i="2"/>
  <c r="M7627" i="2"/>
  <c r="M7628" i="2"/>
  <c r="M7629" i="2"/>
  <c r="M7630" i="2"/>
  <c r="M7631" i="2"/>
  <c r="M7632" i="2"/>
  <c r="M7633" i="2"/>
  <c r="M7634" i="2"/>
  <c r="M7635" i="2"/>
  <c r="M7636" i="2"/>
  <c r="M7637" i="2"/>
  <c r="M7638" i="2"/>
  <c r="M7639" i="2"/>
  <c r="M7640" i="2"/>
  <c r="M7641" i="2"/>
  <c r="M7642" i="2"/>
  <c r="M7643" i="2"/>
  <c r="M7644" i="2"/>
  <c r="M7645" i="2"/>
  <c r="M7646" i="2"/>
  <c r="M7647" i="2"/>
  <c r="M7648" i="2"/>
  <c r="M7649" i="2"/>
  <c r="M7650" i="2"/>
  <c r="M7651" i="2"/>
  <c r="M7652" i="2"/>
  <c r="M7653" i="2"/>
  <c r="M7654" i="2"/>
  <c r="M7655" i="2"/>
  <c r="M7656" i="2"/>
  <c r="M7657" i="2"/>
  <c r="M7658" i="2"/>
  <c r="M7659" i="2"/>
  <c r="M7660" i="2"/>
  <c r="M7661" i="2"/>
  <c r="M7662" i="2"/>
  <c r="M7663" i="2"/>
  <c r="M7664" i="2"/>
  <c r="M7665" i="2"/>
  <c r="M7666" i="2"/>
  <c r="M7667" i="2"/>
  <c r="M7668" i="2"/>
  <c r="M7669" i="2"/>
  <c r="M7670" i="2"/>
  <c r="M7671" i="2"/>
  <c r="M7672" i="2"/>
  <c r="M7673" i="2"/>
  <c r="M7674" i="2"/>
  <c r="M7675" i="2"/>
  <c r="M7676" i="2"/>
  <c r="M7677" i="2"/>
  <c r="M7678" i="2"/>
  <c r="M7679" i="2"/>
  <c r="M7680" i="2"/>
  <c r="M7681" i="2"/>
  <c r="M7682" i="2"/>
  <c r="M7683" i="2"/>
  <c r="M7684" i="2"/>
  <c r="M7685" i="2"/>
  <c r="M7686" i="2"/>
  <c r="M7687" i="2"/>
  <c r="M7688" i="2"/>
  <c r="M7689" i="2"/>
  <c r="M7690" i="2"/>
  <c r="M7691" i="2"/>
  <c r="M7692" i="2"/>
  <c r="M7693" i="2"/>
  <c r="M7694" i="2"/>
  <c r="M7695" i="2"/>
  <c r="M7696" i="2"/>
  <c r="M7697" i="2"/>
  <c r="M7698" i="2"/>
  <c r="M7699" i="2"/>
  <c r="M7700" i="2"/>
  <c r="M7701" i="2"/>
  <c r="M7702" i="2"/>
  <c r="M7703" i="2"/>
  <c r="M7704" i="2"/>
  <c r="M7705" i="2"/>
  <c r="M7706" i="2"/>
  <c r="M7707" i="2"/>
  <c r="M7708" i="2"/>
  <c r="M7709" i="2"/>
  <c r="M7710" i="2"/>
  <c r="M7711" i="2"/>
  <c r="M7712" i="2"/>
  <c r="M7713" i="2"/>
  <c r="M7714" i="2"/>
  <c r="M7715" i="2"/>
  <c r="M7716" i="2"/>
  <c r="M7717" i="2"/>
  <c r="M7718" i="2"/>
  <c r="M7719" i="2"/>
  <c r="M7720" i="2"/>
  <c r="M7721" i="2"/>
  <c r="M7722" i="2"/>
  <c r="M7723" i="2"/>
  <c r="M7724" i="2"/>
  <c r="M7725" i="2"/>
  <c r="M7726" i="2"/>
  <c r="M7727" i="2"/>
  <c r="M7728" i="2"/>
  <c r="M7729" i="2"/>
  <c r="M7730" i="2"/>
  <c r="M7731" i="2"/>
  <c r="M7732" i="2"/>
  <c r="M7733" i="2"/>
  <c r="M7734" i="2"/>
  <c r="M7735" i="2"/>
  <c r="M7736" i="2"/>
  <c r="M7737" i="2"/>
  <c r="M7738" i="2"/>
  <c r="M7739" i="2"/>
  <c r="M7740" i="2"/>
  <c r="M7741" i="2"/>
  <c r="M7742" i="2"/>
  <c r="M7743" i="2"/>
  <c r="M7744" i="2"/>
  <c r="M7745" i="2"/>
  <c r="M7746" i="2"/>
  <c r="M7747" i="2"/>
  <c r="M7748" i="2"/>
  <c r="M7749" i="2"/>
  <c r="M7750" i="2"/>
  <c r="M7751" i="2"/>
  <c r="M7752" i="2"/>
  <c r="M7753" i="2"/>
  <c r="M7754" i="2"/>
  <c r="M7755" i="2"/>
  <c r="M7756" i="2"/>
  <c r="M7757" i="2"/>
  <c r="M7758" i="2"/>
  <c r="M7759" i="2"/>
  <c r="M7760" i="2"/>
  <c r="M7761" i="2"/>
  <c r="M7762" i="2"/>
  <c r="M7763" i="2"/>
  <c r="M7764" i="2"/>
  <c r="M7765" i="2"/>
  <c r="M7766" i="2"/>
  <c r="M7767" i="2"/>
  <c r="M7768" i="2"/>
  <c r="M7769" i="2"/>
  <c r="M7770" i="2"/>
  <c r="M7771" i="2"/>
  <c r="M7772" i="2"/>
  <c r="M7773" i="2"/>
  <c r="M7774" i="2"/>
  <c r="M7775" i="2"/>
  <c r="M7776" i="2"/>
  <c r="M7777" i="2"/>
  <c r="M7778" i="2"/>
  <c r="M7779" i="2"/>
  <c r="M7780" i="2"/>
  <c r="M7781" i="2"/>
  <c r="M7782" i="2"/>
  <c r="M7783" i="2"/>
  <c r="M7784" i="2"/>
  <c r="M7785" i="2"/>
  <c r="M7786" i="2"/>
  <c r="M7787" i="2"/>
  <c r="M7788" i="2"/>
  <c r="M7789" i="2"/>
  <c r="M7790" i="2"/>
  <c r="M7791" i="2"/>
  <c r="M7792" i="2"/>
  <c r="M7793" i="2"/>
  <c r="M7794" i="2"/>
  <c r="M7795" i="2"/>
  <c r="M7796" i="2"/>
  <c r="M7797" i="2"/>
  <c r="M7798" i="2"/>
  <c r="M7799" i="2"/>
  <c r="M7800" i="2"/>
  <c r="M7801" i="2"/>
  <c r="M7802" i="2"/>
  <c r="M7803" i="2"/>
  <c r="M7804" i="2"/>
  <c r="M7805" i="2"/>
  <c r="M7806" i="2"/>
  <c r="M7807" i="2"/>
  <c r="M7808" i="2"/>
  <c r="M7809" i="2"/>
  <c r="M7810" i="2"/>
  <c r="M7811" i="2"/>
  <c r="M7812" i="2"/>
  <c r="M7813" i="2"/>
  <c r="M7814" i="2"/>
  <c r="M7815" i="2"/>
  <c r="M7816" i="2"/>
  <c r="M7817" i="2"/>
  <c r="M7818" i="2"/>
  <c r="M7819" i="2"/>
  <c r="M7820" i="2"/>
  <c r="M7821" i="2"/>
  <c r="M7822" i="2"/>
  <c r="M7823" i="2"/>
  <c r="M7824" i="2"/>
  <c r="M7825" i="2"/>
  <c r="M7826" i="2"/>
  <c r="M7827" i="2"/>
  <c r="M7828" i="2"/>
  <c r="M7829" i="2"/>
  <c r="M7830" i="2"/>
  <c r="M7831" i="2"/>
  <c r="M7832" i="2"/>
  <c r="M7833" i="2"/>
  <c r="M7834" i="2"/>
  <c r="M7835" i="2"/>
  <c r="M7836" i="2"/>
  <c r="M7837" i="2"/>
  <c r="M7838" i="2"/>
  <c r="M7839" i="2"/>
  <c r="M7840" i="2"/>
  <c r="M7841" i="2"/>
  <c r="M7842" i="2"/>
  <c r="M7843" i="2"/>
  <c r="M7844" i="2"/>
  <c r="B5" i="1"/>
  <c r="B6" i="1"/>
  <c r="C3" i="2"/>
  <c r="C4" i="2"/>
  <c r="C5" i="2"/>
  <c r="G2" i="2"/>
  <c r="G3" i="2"/>
  <c r="G4" i="2"/>
  <c r="G5" i="2"/>
  <c r="C6" i="2"/>
  <c r="G6" i="2"/>
  <c r="C7" i="2"/>
  <c r="G7" i="2"/>
  <c r="C8" i="2"/>
  <c r="G8" i="2"/>
  <c r="C9" i="2"/>
  <c r="G9" i="2"/>
  <c r="C10" i="2"/>
  <c r="C11" i="2"/>
  <c r="C12" i="2"/>
  <c r="G12" i="2"/>
  <c r="C13" i="2"/>
  <c r="G13" i="2"/>
  <c r="C14" i="2"/>
  <c r="G14" i="2"/>
  <c r="C15" i="2"/>
  <c r="G15" i="2"/>
  <c r="C16" i="2"/>
  <c r="G16" i="2"/>
  <c r="C17" i="2"/>
  <c r="G17" i="2"/>
  <c r="C18" i="2"/>
  <c r="G18" i="2"/>
  <c r="C19" i="2"/>
  <c r="G19" i="2"/>
  <c r="C20" i="2"/>
  <c r="G20" i="2"/>
  <c r="C21" i="2"/>
  <c r="G21" i="2"/>
  <c r="C22" i="2"/>
  <c r="G22" i="2"/>
  <c r="C23" i="2"/>
  <c r="G23" i="2"/>
  <c r="C24" i="2"/>
  <c r="G24" i="2"/>
  <c r="C25" i="2"/>
  <c r="G25" i="2"/>
  <c r="C26" i="2"/>
  <c r="G26" i="2"/>
  <c r="C27" i="2"/>
  <c r="G27" i="2"/>
  <c r="C28" i="2"/>
  <c r="G28" i="2"/>
  <c r="C29" i="2"/>
  <c r="G29" i="2"/>
  <c r="C30" i="2"/>
  <c r="G30" i="2"/>
  <c r="C31" i="2"/>
  <c r="G31" i="2"/>
  <c r="C32" i="2"/>
  <c r="G32" i="2"/>
  <c r="C33" i="2"/>
  <c r="G33" i="2"/>
  <c r="C34" i="2"/>
  <c r="G34" i="2"/>
  <c r="C35" i="2"/>
  <c r="G35" i="2"/>
  <c r="C36" i="2"/>
  <c r="G36" i="2"/>
  <c r="C37" i="2"/>
  <c r="G37" i="2"/>
  <c r="C38" i="2"/>
  <c r="G38" i="2"/>
  <c r="C39" i="2"/>
  <c r="G39" i="2"/>
  <c r="C40" i="2"/>
  <c r="G40" i="2"/>
  <c r="C41" i="2"/>
  <c r="G41" i="2"/>
  <c r="C42" i="2"/>
  <c r="G42" i="2"/>
  <c r="C43" i="2"/>
  <c r="G43" i="2"/>
  <c r="C44" i="2"/>
  <c r="G44" i="2"/>
  <c r="C45" i="2"/>
  <c r="G45" i="2"/>
  <c r="C46" i="2"/>
  <c r="G46" i="2"/>
  <c r="C47" i="2"/>
  <c r="G47" i="2"/>
  <c r="C48" i="2"/>
  <c r="G48" i="2"/>
  <c r="C49" i="2"/>
  <c r="G49" i="2"/>
  <c r="C50" i="2"/>
  <c r="G50" i="2"/>
  <c r="C51" i="2"/>
  <c r="G51" i="2"/>
  <c r="C52" i="2"/>
  <c r="G52" i="2"/>
  <c r="C53" i="2"/>
  <c r="G53" i="2"/>
  <c r="C54" i="2"/>
  <c r="G54" i="2"/>
  <c r="G55" i="2"/>
  <c r="C56" i="2"/>
  <c r="G56" i="2"/>
  <c r="C57" i="2"/>
  <c r="G57" i="2"/>
  <c r="C58" i="2"/>
  <c r="G58" i="2"/>
  <c r="C59" i="2"/>
  <c r="G59" i="2"/>
  <c r="C60" i="2"/>
  <c r="G60" i="2"/>
  <c r="C61" i="2"/>
  <c r="G61" i="2"/>
  <c r="C62" i="2"/>
  <c r="C63" i="2"/>
  <c r="G63" i="2"/>
  <c r="C64" i="2"/>
  <c r="G64" i="2"/>
  <c r="C65" i="2"/>
  <c r="G65" i="2"/>
  <c r="C66" i="2"/>
  <c r="G66" i="2"/>
  <c r="C67" i="2"/>
  <c r="G67" i="2"/>
  <c r="C68" i="2"/>
  <c r="G68" i="2"/>
  <c r="C69" i="2"/>
  <c r="G69" i="2"/>
  <c r="C70" i="2"/>
  <c r="G70" i="2"/>
  <c r="C71" i="2"/>
  <c r="G71" i="2"/>
  <c r="C72" i="2"/>
  <c r="G72" i="2"/>
  <c r="C73" i="2"/>
  <c r="G73" i="2"/>
  <c r="C74" i="2"/>
  <c r="G74" i="2"/>
  <c r="C75" i="2"/>
  <c r="G75" i="2"/>
  <c r="C76" i="2"/>
  <c r="G76" i="2"/>
  <c r="C77" i="2"/>
  <c r="G77" i="2"/>
  <c r="C78" i="2"/>
  <c r="G78" i="2"/>
  <c r="C79" i="2"/>
  <c r="G79" i="2"/>
  <c r="C80" i="2"/>
  <c r="G80" i="2"/>
  <c r="C81" i="2"/>
  <c r="G81" i="2"/>
  <c r="C82" i="2"/>
  <c r="G82" i="2"/>
  <c r="C83" i="2"/>
  <c r="G83" i="2"/>
  <c r="C84" i="2"/>
  <c r="G84" i="2"/>
  <c r="C85" i="2"/>
  <c r="G85" i="2"/>
  <c r="C86" i="2"/>
  <c r="G86" i="2"/>
  <c r="C87" i="2"/>
  <c r="G87" i="2"/>
  <c r="C88" i="2"/>
  <c r="G88" i="2"/>
  <c r="C89" i="2"/>
  <c r="G89" i="2"/>
  <c r="C90" i="2"/>
  <c r="G90" i="2"/>
  <c r="C91" i="2"/>
  <c r="G91" i="2"/>
  <c r="C92" i="2"/>
  <c r="G92" i="2"/>
  <c r="C93" i="2"/>
  <c r="G93" i="2"/>
  <c r="C94" i="2"/>
  <c r="G94" i="2"/>
  <c r="C95" i="2"/>
  <c r="G95" i="2"/>
  <c r="C96" i="2"/>
  <c r="G96" i="2"/>
  <c r="C97" i="2"/>
  <c r="G97" i="2"/>
  <c r="C98" i="2"/>
  <c r="G98" i="2"/>
  <c r="C99" i="2"/>
  <c r="G99" i="2"/>
  <c r="C100" i="2"/>
  <c r="G100" i="2"/>
  <c r="C101" i="2"/>
  <c r="G101" i="2"/>
  <c r="C102" i="2"/>
  <c r="G102" i="2"/>
  <c r="C103" i="2"/>
  <c r="G103" i="2"/>
  <c r="C104" i="2"/>
  <c r="G104" i="2"/>
  <c r="C105" i="2"/>
  <c r="G105" i="2"/>
  <c r="C106" i="2"/>
  <c r="G106" i="2"/>
  <c r="C107" i="2"/>
  <c r="G107" i="2"/>
  <c r="C108" i="2"/>
  <c r="G108" i="2"/>
  <c r="C109" i="2"/>
  <c r="G109" i="2"/>
  <c r="C110" i="2"/>
  <c r="G110" i="2"/>
  <c r="C111" i="2"/>
  <c r="G111" i="2"/>
  <c r="C112" i="2"/>
  <c r="G112" i="2"/>
  <c r="C113" i="2"/>
  <c r="G113" i="2"/>
  <c r="C114" i="2"/>
  <c r="G114" i="2"/>
  <c r="C115" i="2"/>
  <c r="G115" i="2"/>
  <c r="C116" i="2"/>
  <c r="G116" i="2"/>
  <c r="C117" i="2"/>
  <c r="G117" i="2"/>
  <c r="C118" i="2"/>
  <c r="G118" i="2"/>
  <c r="C119" i="2"/>
  <c r="G119" i="2"/>
  <c r="C120" i="2"/>
  <c r="G120" i="2"/>
  <c r="C121" i="2"/>
  <c r="G121" i="2"/>
  <c r="C122" i="2"/>
  <c r="G122" i="2"/>
  <c r="C123" i="2"/>
  <c r="G123" i="2"/>
  <c r="C124" i="2"/>
  <c r="G124" i="2"/>
  <c r="C125" i="2"/>
  <c r="G125" i="2"/>
  <c r="C126" i="2"/>
  <c r="G126" i="2"/>
  <c r="C127" i="2"/>
  <c r="G127" i="2"/>
  <c r="C128" i="2"/>
  <c r="G128" i="2"/>
  <c r="C129" i="2"/>
  <c r="G129" i="2"/>
  <c r="C130" i="2"/>
  <c r="G130" i="2"/>
  <c r="C131" i="2"/>
  <c r="G131" i="2"/>
  <c r="C132" i="2"/>
  <c r="G132" i="2"/>
  <c r="C133" i="2"/>
  <c r="G133" i="2"/>
  <c r="C134" i="2"/>
  <c r="G134" i="2"/>
  <c r="C135" i="2"/>
  <c r="G135" i="2"/>
  <c r="C136" i="2"/>
  <c r="G136" i="2"/>
  <c r="C137" i="2"/>
  <c r="G137" i="2"/>
  <c r="C138" i="2"/>
  <c r="G138" i="2"/>
  <c r="C139" i="2"/>
  <c r="G139" i="2"/>
  <c r="C140" i="2"/>
  <c r="G140" i="2"/>
  <c r="C141" i="2"/>
  <c r="G141" i="2"/>
  <c r="C142" i="2"/>
  <c r="G142" i="2"/>
  <c r="C143" i="2"/>
  <c r="G143" i="2"/>
  <c r="C144" i="2"/>
  <c r="G144" i="2"/>
  <c r="C145" i="2"/>
  <c r="G145" i="2"/>
  <c r="C146" i="2"/>
  <c r="G146" i="2"/>
  <c r="C147" i="2"/>
  <c r="G147" i="2"/>
  <c r="C148" i="2"/>
  <c r="G148" i="2"/>
  <c r="C149" i="2"/>
  <c r="G149" i="2"/>
  <c r="C150" i="2"/>
  <c r="G150" i="2"/>
  <c r="C151" i="2"/>
  <c r="G151" i="2"/>
  <c r="C152" i="2"/>
  <c r="G152" i="2"/>
  <c r="C153" i="2"/>
  <c r="G153" i="2"/>
  <c r="C154" i="2"/>
  <c r="G154" i="2"/>
  <c r="C155" i="2"/>
  <c r="G155" i="2"/>
  <c r="C156" i="2"/>
  <c r="G156" i="2"/>
  <c r="C157" i="2"/>
  <c r="G157" i="2"/>
  <c r="C158" i="2"/>
  <c r="G158" i="2"/>
  <c r="C159" i="2"/>
  <c r="G159" i="2"/>
  <c r="C160" i="2"/>
  <c r="G160" i="2"/>
  <c r="C161" i="2"/>
  <c r="G161" i="2"/>
  <c r="C162" i="2"/>
  <c r="G162" i="2"/>
  <c r="C163" i="2"/>
  <c r="G163" i="2"/>
  <c r="C164" i="2"/>
  <c r="G164" i="2"/>
  <c r="C165" i="2"/>
  <c r="G165" i="2"/>
  <c r="C166" i="2"/>
  <c r="G166" i="2"/>
  <c r="C167" i="2"/>
  <c r="G167" i="2"/>
  <c r="C168" i="2"/>
  <c r="G168" i="2"/>
  <c r="C169" i="2"/>
  <c r="G169" i="2"/>
  <c r="C170" i="2"/>
  <c r="G170" i="2"/>
  <c r="C171" i="2"/>
  <c r="G171" i="2"/>
  <c r="C172" i="2"/>
  <c r="G172" i="2"/>
  <c r="C173" i="2"/>
  <c r="G173" i="2"/>
  <c r="C174" i="2"/>
  <c r="G174" i="2"/>
  <c r="C175" i="2"/>
  <c r="G175" i="2"/>
  <c r="C176" i="2"/>
  <c r="G176" i="2"/>
  <c r="C177" i="2"/>
  <c r="G177" i="2"/>
  <c r="C178" i="2"/>
  <c r="G178" i="2"/>
  <c r="C179" i="2"/>
  <c r="G179" i="2"/>
  <c r="C180" i="2"/>
  <c r="G180" i="2"/>
  <c r="C181" i="2"/>
  <c r="G181" i="2"/>
  <c r="C182" i="2"/>
  <c r="G182" i="2"/>
  <c r="C183" i="2"/>
  <c r="G183" i="2"/>
  <c r="C184" i="2"/>
  <c r="G184" i="2"/>
  <c r="C185" i="2"/>
  <c r="G185" i="2"/>
  <c r="C186" i="2"/>
  <c r="G186" i="2"/>
  <c r="C187" i="2"/>
  <c r="G187" i="2"/>
  <c r="C188" i="2"/>
  <c r="G188" i="2"/>
  <c r="C189" i="2"/>
  <c r="G189" i="2"/>
  <c r="C190" i="2"/>
  <c r="G190" i="2"/>
  <c r="C191" i="2"/>
  <c r="G191" i="2"/>
  <c r="C192" i="2"/>
  <c r="G192" i="2"/>
  <c r="C193" i="2"/>
  <c r="G193" i="2"/>
  <c r="C194" i="2"/>
  <c r="G194" i="2"/>
  <c r="C195" i="2"/>
  <c r="G195" i="2"/>
  <c r="C196" i="2"/>
  <c r="G196" i="2"/>
  <c r="C197" i="2"/>
  <c r="G197" i="2"/>
  <c r="C198" i="2"/>
  <c r="G198" i="2"/>
  <c r="C199" i="2"/>
  <c r="G199" i="2"/>
  <c r="C200" i="2"/>
  <c r="G200" i="2"/>
  <c r="C201" i="2"/>
  <c r="G201" i="2"/>
  <c r="C202" i="2"/>
  <c r="G202" i="2"/>
  <c r="C203" i="2"/>
  <c r="G203" i="2"/>
  <c r="C204" i="2"/>
  <c r="G204" i="2"/>
  <c r="C205" i="2"/>
  <c r="G205" i="2"/>
  <c r="C206" i="2"/>
  <c r="G206" i="2"/>
  <c r="C207" i="2"/>
  <c r="G207" i="2"/>
  <c r="C208" i="2"/>
  <c r="G208" i="2"/>
  <c r="C209" i="2"/>
  <c r="G209" i="2"/>
  <c r="C210" i="2"/>
  <c r="G210" i="2"/>
  <c r="C211" i="2"/>
  <c r="G211" i="2"/>
  <c r="C212" i="2"/>
  <c r="G212" i="2"/>
  <c r="C213" i="2"/>
  <c r="G213" i="2"/>
  <c r="C214" i="2"/>
  <c r="G214" i="2"/>
  <c r="C215" i="2"/>
  <c r="G215" i="2"/>
  <c r="C216" i="2"/>
  <c r="G216" i="2"/>
  <c r="C217" i="2"/>
  <c r="G217" i="2"/>
  <c r="C218" i="2"/>
  <c r="G218" i="2"/>
  <c r="C219" i="2"/>
  <c r="G219" i="2"/>
  <c r="C220" i="2"/>
  <c r="G220" i="2"/>
  <c r="C221" i="2"/>
  <c r="G221" i="2"/>
  <c r="C222" i="2"/>
  <c r="G222" i="2"/>
  <c r="C223" i="2"/>
  <c r="G223" i="2"/>
  <c r="C224" i="2"/>
  <c r="G224" i="2"/>
  <c r="C225" i="2"/>
  <c r="G225" i="2"/>
  <c r="C226" i="2"/>
  <c r="G226" i="2"/>
  <c r="C227" i="2"/>
  <c r="G227" i="2"/>
  <c r="C228" i="2"/>
  <c r="G228" i="2"/>
  <c r="C229" i="2"/>
  <c r="G229" i="2"/>
  <c r="C230" i="2"/>
  <c r="G230" i="2"/>
  <c r="C231" i="2"/>
  <c r="G231" i="2"/>
  <c r="C232" i="2"/>
  <c r="G232" i="2"/>
  <c r="C233" i="2"/>
  <c r="G233" i="2"/>
  <c r="C234" i="2"/>
  <c r="G234" i="2"/>
  <c r="C235" i="2"/>
  <c r="G235" i="2"/>
  <c r="C236" i="2"/>
  <c r="G236" i="2"/>
  <c r="C237" i="2"/>
  <c r="G237" i="2"/>
  <c r="C238" i="2"/>
  <c r="G238" i="2"/>
  <c r="C239" i="2"/>
  <c r="G239" i="2"/>
  <c r="C240" i="2"/>
  <c r="G240" i="2"/>
  <c r="C241" i="2"/>
  <c r="G241" i="2"/>
  <c r="C242" i="2"/>
  <c r="G242" i="2"/>
  <c r="C243" i="2"/>
  <c r="G243" i="2"/>
  <c r="C244" i="2"/>
  <c r="G244" i="2"/>
  <c r="C245" i="2"/>
  <c r="G245" i="2"/>
  <c r="C246" i="2"/>
  <c r="G246" i="2"/>
  <c r="C247" i="2"/>
  <c r="G247" i="2"/>
  <c r="C248" i="2"/>
  <c r="G248" i="2"/>
  <c r="C249" i="2"/>
  <c r="G249" i="2"/>
  <c r="C250" i="2"/>
  <c r="G250" i="2"/>
  <c r="C251" i="2"/>
  <c r="G251" i="2"/>
  <c r="C252" i="2"/>
  <c r="G252" i="2"/>
  <c r="C253" i="2"/>
  <c r="G253" i="2"/>
  <c r="C254" i="2"/>
  <c r="G254" i="2"/>
  <c r="C255" i="2"/>
  <c r="G255" i="2"/>
  <c r="C256" i="2"/>
  <c r="G256" i="2"/>
  <c r="E4" i="18"/>
  <c r="E6" i="18"/>
  <c r="B4" i="14"/>
  <c r="B6" i="14"/>
  <c r="B4" i="11"/>
  <c r="B5" i="11"/>
  <c r="G10" i="11"/>
  <c r="I10" i="11"/>
  <c r="M10" i="11"/>
  <c r="H74" i="18"/>
  <c r="G6" i="16"/>
  <c r="B4" i="5"/>
  <c r="B6" i="5"/>
  <c r="H3" i="6"/>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5" i="6"/>
  <c r="H786" i="6"/>
  <c r="H787" i="6"/>
  <c r="H788" i="6"/>
  <c r="H789" i="6"/>
  <c r="H790" i="6"/>
  <c r="H791" i="6"/>
  <c r="H792" i="6"/>
  <c r="H793" i="6"/>
  <c r="H794" i="6"/>
  <c r="H795" i="6"/>
  <c r="H796" i="6"/>
  <c r="H797" i="6"/>
  <c r="H798" i="6"/>
  <c r="H799" i="6"/>
  <c r="H800" i="6"/>
  <c r="H801" i="6"/>
  <c r="H802" i="6"/>
  <c r="H803" i="6"/>
  <c r="H804" i="6"/>
  <c r="H805" i="6"/>
  <c r="H806" i="6"/>
  <c r="H807" i="6"/>
  <c r="H808" i="6"/>
  <c r="H809" i="6"/>
  <c r="H810" i="6"/>
  <c r="H811" i="6"/>
  <c r="H812" i="6"/>
  <c r="H813" i="6"/>
  <c r="H814" i="6"/>
  <c r="H815" i="6"/>
  <c r="H816" i="6"/>
  <c r="H817" i="6"/>
  <c r="H818" i="6"/>
  <c r="H819" i="6"/>
  <c r="H820" i="6"/>
  <c r="H821" i="6"/>
  <c r="H822" i="6"/>
  <c r="H823" i="6"/>
  <c r="H824" i="6"/>
  <c r="H825" i="6"/>
  <c r="H826" i="6"/>
  <c r="H827" i="6"/>
  <c r="H828" i="6"/>
  <c r="H829" i="6"/>
  <c r="H830" i="6"/>
  <c r="H831" i="6"/>
  <c r="H832" i="6"/>
  <c r="H833" i="6"/>
  <c r="H834" i="6"/>
  <c r="H835" i="6"/>
  <c r="H836" i="6"/>
  <c r="H837" i="6"/>
  <c r="H838" i="6"/>
  <c r="H839" i="6"/>
  <c r="H840" i="6"/>
  <c r="H841" i="6"/>
  <c r="H842" i="6"/>
  <c r="H843" i="6"/>
  <c r="H844" i="6"/>
  <c r="H845" i="6"/>
  <c r="H846" i="6"/>
  <c r="H847" i="6"/>
  <c r="H848" i="6"/>
  <c r="H849" i="6"/>
  <c r="H850" i="6"/>
  <c r="H851" i="6"/>
  <c r="H852" i="6"/>
  <c r="H853" i="6"/>
  <c r="H854" i="6"/>
  <c r="H855" i="6"/>
  <c r="H856" i="6"/>
  <c r="H857" i="6"/>
  <c r="H858" i="6"/>
  <c r="H859" i="6"/>
  <c r="H860" i="6"/>
  <c r="H861" i="6"/>
  <c r="H862" i="6"/>
  <c r="H863" i="6"/>
  <c r="H864" i="6"/>
  <c r="H865" i="6"/>
  <c r="H866" i="6"/>
  <c r="H867" i="6"/>
  <c r="H868" i="6"/>
  <c r="H869" i="6"/>
  <c r="H870" i="6"/>
  <c r="H871" i="6"/>
  <c r="H872" i="6"/>
  <c r="H873" i="6"/>
  <c r="H874" i="6"/>
  <c r="H875" i="6"/>
  <c r="H876" i="6"/>
  <c r="H877" i="6"/>
  <c r="H878" i="6"/>
  <c r="H879" i="6"/>
  <c r="H880" i="6"/>
  <c r="H881" i="6"/>
  <c r="H882" i="6"/>
  <c r="H883" i="6"/>
  <c r="H884" i="6"/>
  <c r="H885" i="6"/>
  <c r="H886" i="6"/>
  <c r="H887" i="6"/>
  <c r="H888" i="6"/>
  <c r="H889" i="6"/>
  <c r="H890" i="6"/>
  <c r="H891" i="6"/>
  <c r="H892" i="6"/>
  <c r="H893" i="6"/>
  <c r="H894" i="6"/>
  <c r="H895" i="6"/>
  <c r="H896" i="6"/>
  <c r="H897" i="6"/>
  <c r="H898" i="6"/>
  <c r="H899" i="6"/>
  <c r="H900" i="6"/>
  <c r="H901" i="6"/>
  <c r="H902" i="6"/>
  <c r="H903" i="6"/>
  <c r="H904" i="6"/>
  <c r="H905" i="6"/>
  <c r="H906" i="6"/>
  <c r="H907" i="6"/>
  <c r="H908" i="6"/>
  <c r="H909" i="6"/>
  <c r="H910" i="6"/>
  <c r="H911" i="6"/>
  <c r="H912" i="6"/>
  <c r="H913" i="6"/>
  <c r="H914" i="6"/>
  <c r="H915" i="6"/>
  <c r="H916" i="6"/>
  <c r="H917" i="6"/>
  <c r="H918" i="6"/>
  <c r="H919" i="6"/>
  <c r="H920" i="6"/>
  <c r="H921" i="6"/>
  <c r="H922" i="6"/>
  <c r="H923" i="6"/>
  <c r="H924" i="6"/>
  <c r="H925" i="6"/>
  <c r="H926" i="6"/>
  <c r="H927" i="6"/>
  <c r="H928" i="6"/>
  <c r="H929" i="6"/>
  <c r="H930" i="6"/>
  <c r="H931" i="6"/>
  <c r="H932" i="6"/>
  <c r="H933" i="6"/>
  <c r="H934" i="6"/>
  <c r="H935" i="6"/>
  <c r="H936" i="6"/>
  <c r="H937" i="6"/>
  <c r="H938" i="6"/>
  <c r="H939" i="6"/>
  <c r="H940" i="6"/>
  <c r="H941" i="6"/>
  <c r="H942" i="6"/>
  <c r="H943" i="6"/>
  <c r="H944" i="6"/>
  <c r="H945" i="6"/>
  <c r="H946" i="6"/>
  <c r="H947" i="6"/>
  <c r="H948" i="6"/>
  <c r="H949" i="6"/>
  <c r="H950" i="6"/>
  <c r="H951" i="6"/>
  <c r="H952" i="6"/>
  <c r="H953" i="6"/>
  <c r="H954" i="6"/>
  <c r="H955" i="6"/>
  <c r="H956" i="6"/>
  <c r="H957" i="6"/>
  <c r="H958" i="6"/>
  <c r="H959" i="6"/>
  <c r="H960" i="6"/>
  <c r="H961" i="6"/>
  <c r="H962" i="6"/>
  <c r="H963" i="6"/>
  <c r="H964" i="6"/>
  <c r="H965" i="6"/>
  <c r="H966" i="6"/>
  <c r="H967" i="6"/>
  <c r="H968" i="6"/>
  <c r="H969" i="6"/>
  <c r="H970" i="6"/>
  <c r="H971" i="6"/>
  <c r="H972" i="6"/>
  <c r="H973" i="6"/>
  <c r="H974" i="6"/>
  <c r="H975" i="6"/>
  <c r="H976" i="6"/>
  <c r="H977" i="6"/>
  <c r="H978" i="6"/>
  <c r="H979" i="6"/>
  <c r="H980" i="6"/>
  <c r="H981" i="6"/>
  <c r="H982" i="6"/>
  <c r="H983" i="6"/>
  <c r="H984" i="6"/>
  <c r="H985" i="6"/>
  <c r="H986" i="6"/>
  <c r="H987" i="6"/>
  <c r="H988" i="6"/>
  <c r="H989" i="6"/>
  <c r="H990" i="6"/>
  <c r="H991" i="6"/>
  <c r="H992" i="6"/>
  <c r="H993" i="6"/>
  <c r="H994" i="6"/>
  <c r="H995" i="6"/>
  <c r="H996" i="6"/>
  <c r="H997" i="6"/>
  <c r="H998" i="6"/>
  <c r="H999" i="6"/>
  <c r="H1000" i="6"/>
  <c r="H1001" i="6"/>
  <c r="H1002" i="6"/>
  <c r="H1003" i="6"/>
  <c r="H1004" i="6"/>
  <c r="H1005" i="6"/>
  <c r="H1006" i="6"/>
  <c r="H1007" i="6"/>
  <c r="H1008" i="6"/>
  <c r="H1009" i="6"/>
  <c r="H1010" i="6"/>
  <c r="H1011" i="6"/>
  <c r="H1012" i="6"/>
  <c r="H1013" i="6"/>
  <c r="H1014" i="6"/>
  <c r="H1015" i="6"/>
  <c r="H1016" i="6"/>
  <c r="H1017" i="6"/>
  <c r="H1018" i="6"/>
  <c r="H1019" i="6"/>
  <c r="H1020" i="6"/>
  <c r="H1021" i="6"/>
  <c r="H1022" i="6"/>
  <c r="H1023" i="6"/>
  <c r="H1024" i="6"/>
  <c r="H1025" i="6"/>
  <c r="H1026" i="6"/>
  <c r="H1027" i="6"/>
  <c r="H1028" i="6"/>
  <c r="H1029" i="6"/>
  <c r="H1030" i="6"/>
  <c r="H1031" i="6"/>
  <c r="H1032" i="6"/>
  <c r="H1033" i="6"/>
  <c r="H1034" i="6"/>
  <c r="H1035" i="6"/>
  <c r="H1036" i="6"/>
  <c r="H1037" i="6"/>
  <c r="H1038" i="6"/>
  <c r="H1039" i="6"/>
  <c r="H1040" i="6"/>
  <c r="H1041" i="6"/>
  <c r="H1042" i="6"/>
  <c r="H1043" i="6"/>
  <c r="H1044" i="6"/>
  <c r="H1045" i="6"/>
  <c r="H1046" i="6"/>
  <c r="H1047" i="6"/>
  <c r="H1048" i="6"/>
  <c r="H1049" i="6"/>
  <c r="H1050" i="6"/>
  <c r="H1051" i="6"/>
  <c r="H1052" i="6"/>
  <c r="H1053" i="6"/>
  <c r="H1054" i="6"/>
  <c r="H1055" i="6"/>
  <c r="H1056" i="6"/>
  <c r="H1057" i="6"/>
  <c r="H1058" i="6"/>
  <c r="H1059" i="6"/>
  <c r="H1060" i="6"/>
  <c r="H1061" i="6"/>
  <c r="H1062" i="6"/>
  <c r="H1063" i="6"/>
  <c r="H1064" i="6"/>
  <c r="H1065" i="6"/>
  <c r="H1066" i="6"/>
  <c r="H1067" i="6"/>
  <c r="H1068" i="6"/>
  <c r="H1069" i="6"/>
  <c r="H1070" i="6"/>
  <c r="H1071" i="6"/>
  <c r="H1072" i="6"/>
  <c r="H1073" i="6"/>
  <c r="H1074" i="6"/>
  <c r="H1075" i="6"/>
  <c r="H1076" i="6"/>
  <c r="H1077" i="6"/>
  <c r="H1078" i="6"/>
  <c r="H1079" i="6"/>
  <c r="H1080" i="6"/>
  <c r="H1081" i="6"/>
  <c r="H1082" i="6"/>
  <c r="H1083" i="6"/>
  <c r="H1084" i="6"/>
  <c r="H1085" i="6"/>
  <c r="H1086" i="6"/>
  <c r="H1087" i="6"/>
  <c r="H1088" i="6"/>
  <c r="H1089" i="6"/>
  <c r="H1090" i="6"/>
  <c r="H1091" i="6"/>
  <c r="H1092" i="6"/>
  <c r="H1093" i="6"/>
  <c r="H1094" i="6"/>
  <c r="H1095" i="6"/>
  <c r="H1096" i="6"/>
  <c r="H1097" i="6"/>
  <c r="H1098" i="6"/>
  <c r="H1099" i="6"/>
  <c r="H1100" i="6"/>
  <c r="H1101" i="6"/>
  <c r="H1102" i="6"/>
  <c r="H1103" i="6"/>
  <c r="H1104" i="6"/>
  <c r="H1105" i="6"/>
  <c r="H1106" i="6"/>
  <c r="H1107" i="6"/>
  <c r="H1108" i="6"/>
  <c r="H1109" i="6"/>
  <c r="H1110" i="6"/>
  <c r="H1111" i="6"/>
  <c r="H1112" i="6"/>
  <c r="H1113" i="6"/>
  <c r="H1114" i="6"/>
  <c r="H1115" i="6"/>
  <c r="H1116" i="6"/>
  <c r="H1117" i="6"/>
  <c r="H1118" i="6"/>
  <c r="H1119" i="6"/>
  <c r="H1120" i="6"/>
  <c r="H1121" i="6"/>
  <c r="H1122" i="6"/>
  <c r="H1123" i="6"/>
  <c r="H1124" i="6"/>
  <c r="H1125" i="6"/>
  <c r="H1126" i="6"/>
  <c r="H1127" i="6"/>
  <c r="H1128" i="6"/>
  <c r="H1129" i="6"/>
  <c r="H1130" i="6"/>
  <c r="H1131" i="6"/>
  <c r="H1132" i="6"/>
  <c r="H1133" i="6"/>
  <c r="H1134" i="6"/>
  <c r="H1135" i="6"/>
  <c r="H1136" i="6"/>
  <c r="H1137" i="6"/>
  <c r="H1138" i="6"/>
  <c r="H1139" i="6"/>
  <c r="H1140" i="6"/>
  <c r="H1141" i="6"/>
  <c r="H1142" i="6"/>
  <c r="H1143" i="6"/>
  <c r="H1144" i="6"/>
  <c r="H1145" i="6"/>
  <c r="H1146" i="6"/>
  <c r="H1147" i="6"/>
  <c r="H1148" i="6"/>
  <c r="H1149" i="6"/>
  <c r="H1150" i="6"/>
  <c r="H1151" i="6"/>
  <c r="H1152" i="6"/>
  <c r="H1153" i="6"/>
  <c r="H1154" i="6"/>
  <c r="H1155" i="6"/>
  <c r="H1156" i="6"/>
  <c r="H1157" i="6"/>
  <c r="H1158" i="6"/>
  <c r="H1159" i="6"/>
  <c r="H1160" i="6"/>
  <c r="H1161" i="6"/>
  <c r="H1162" i="6"/>
  <c r="H1163" i="6"/>
  <c r="H1164" i="6"/>
  <c r="H1165" i="6"/>
  <c r="H1166" i="6"/>
  <c r="H1167" i="6"/>
  <c r="H1168" i="6"/>
  <c r="H1169" i="6"/>
  <c r="H1170" i="6"/>
  <c r="H1171" i="6"/>
  <c r="H1172" i="6"/>
  <c r="H1173" i="6"/>
  <c r="H1174" i="6"/>
  <c r="H1175" i="6"/>
  <c r="H1176" i="6"/>
  <c r="H1177" i="6"/>
  <c r="H1178" i="6"/>
  <c r="H1179" i="6"/>
  <c r="H1180" i="6"/>
  <c r="H1181" i="6"/>
  <c r="H1182" i="6"/>
  <c r="H1183" i="6"/>
  <c r="H1184" i="6"/>
  <c r="H1185" i="6"/>
  <c r="H1186" i="6"/>
  <c r="H1187" i="6"/>
  <c r="H1188" i="6"/>
  <c r="H1189" i="6"/>
  <c r="H1190" i="6"/>
  <c r="H1191" i="6"/>
  <c r="H1192" i="6"/>
  <c r="H1193" i="6"/>
  <c r="H1194" i="6"/>
  <c r="H1195" i="6"/>
  <c r="H1196" i="6"/>
  <c r="H1197" i="6"/>
  <c r="H1198" i="6"/>
  <c r="H1199" i="6"/>
  <c r="H1200" i="6"/>
  <c r="H1201" i="6"/>
  <c r="H1202" i="6"/>
  <c r="H1203" i="6"/>
  <c r="H1204" i="6"/>
  <c r="H1205" i="6"/>
  <c r="H1206" i="6"/>
  <c r="H1207" i="6"/>
  <c r="H1208" i="6"/>
  <c r="H1209" i="6"/>
  <c r="H1210" i="6"/>
  <c r="H1211" i="6"/>
  <c r="H1212" i="6"/>
  <c r="H1213" i="6"/>
  <c r="H1214" i="6"/>
  <c r="H1215" i="6"/>
  <c r="H1216" i="6"/>
  <c r="H1217" i="6"/>
  <c r="H1218" i="6"/>
  <c r="H1219" i="6"/>
  <c r="H1220" i="6"/>
  <c r="H1221" i="6"/>
  <c r="H1222" i="6"/>
  <c r="H1223" i="6"/>
  <c r="H1224" i="6"/>
  <c r="H1225" i="6"/>
  <c r="H1226" i="6"/>
  <c r="H1227" i="6"/>
  <c r="H1228" i="6"/>
  <c r="H1229" i="6"/>
  <c r="H1230" i="6"/>
  <c r="H1231" i="6"/>
  <c r="H1232" i="6"/>
  <c r="H1233" i="6"/>
  <c r="H1234" i="6"/>
  <c r="H1235" i="6"/>
  <c r="H1236" i="6"/>
  <c r="H1237" i="6"/>
  <c r="H1238" i="6"/>
  <c r="H1239" i="6"/>
  <c r="H1240" i="6"/>
  <c r="H1241" i="6"/>
  <c r="H1242" i="6"/>
  <c r="H1243" i="6"/>
  <c r="H1244" i="6"/>
  <c r="H1245" i="6"/>
  <c r="H1246" i="6"/>
  <c r="H1247" i="6"/>
  <c r="H1248" i="6"/>
  <c r="H1249" i="6"/>
  <c r="H1250" i="6"/>
  <c r="H1251" i="6"/>
  <c r="H1252" i="6"/>
  <c r="H1253" i="6"/>
  <c r="H1254" i="6"/>
  <c r="H1255" i="6"/>
  <c r="H1256" i="6"/>
  <c r="H1257" i="6"/>
  <c r="H1258" i="6"/>
  <c r="H1259" i="6"/>
  <c r="H1260" i="6"/>
  <c r="H1261" i="6"/>
  <c r="H1262" i="6"/>
  <c r="H1263" i="6"/>
  <c r="H1264" i="6"/>
  <c r="H1265" i="6"/>
  <c r="H1266" i="6"/>
  <c r="H1267" i="6"/>
  <c r="H1268" i="6"/>
  <c r="H1269" i="6"/>
  <c r="H1270" i="6"/>
  <c r="H1271" i="6"/>
  <c r="H1272" i="6"/>
  <c r="H1273" i="6"/>
  <c r="H1274" i="6"/>
  <c r="H1275" i="6"/>
  <c r="H1276" i="6"/>
  <c r="H1277" i="6"/>
  <c r="H1278" i="6"/>
  <c r="H1279" i="6"/>
  <c r="H1280" i="6"/>
  <c r="H1281" i="6"/>
  <c r="H1282" i="6"/>
  <c r="H1283" i="6"/>
  <c r="H1284" i="6"/>
  <c r="H1285" i="6"/>
  <c r="H1286" i="6"/>
  <c r="H1287" i="6"/>
  <c r="H1288" i="6"/>
  <c r="H1289" i="6"/>
  <c r="H1290" i="6"/>
  <c r="H1291" i="6"/>
  <c r="H1292" i="6"/>
  <c r="H1293" i="6"/>
  <c r="H1294" i="6"/>
  <c r="H1295" i="6"/>
  <c r="H1296" i="6"/>
  <c r="H1297" i="6"/>
  <c r="H1298" i="6"/>
  <c r="H1299" i="6"/>
  <c r="H1300" i="6"/>
  <c r="H1301" i="6"/>
  <c r="H1302" i="6"/>
  <c r="H1303" i="6"/>
  <c r="H1304" i="6"/>
  <c r="H1305" i="6"/>
  <c r="H1306" i="6"/>
  <c r="H1307" i="6"/>
  <c r="H1308" i="6"/>
  <c r="H1309" i="6"/>
  <c r="H1310" i="6"/>
  <c r="H1311" i="6"/>
  <c r="H1312" i="6"/>
  <c r="H1313" i="6"/>
  <c r="H1314" i="6"/>
  <c r="H1315" i="6"/>
  <c r="H1316" i="6"/>
  <c r="H1317" i="6"/>
  <c r="H1318" i="6"/>
  <c r="H1319" i="6"/>
  <c r="H1320" i="6"/>
  <c r="H1321" i="6"/>
  <c r="H1322" i="6"/>
  <c r="H1323" i="6"/>
  <c r="H1324" i="6"/>
  <c r="H1325" i="6"/>
  <c r="H1326" i="6"/>
  <c r="H1327" i="6"/>
  <c r="H1328" i="6"/>
  <c r="H1329" i="6"/>
  <c r="H1330" i="6"/>
  <c r="H1331" i="6"/>
  <c r="H1332" i="6"/>
  <c r="H1333" i="6"/>
  <c r="H1334" i="6"/>
  <c r="H1335" i="6"/>
  <c r="H1336" i="6"/>
  <c r="H1337" i="6"/>
  <c r="H1338" i="6"/>
  <c r="H1339" i="6"/>
  <c r="H1340" i="6"/>
  <c r="H1341" i="6"/>
  <c r="H1342" i="6"/>
  <c r="H1343" i="6"/>
  <c r="H1344" i="6"/>
  <c r="H1345" i="6"/>
  <c r="H1346" i="6"/>
  <c r="H1347" i="6"/>
  <c r="H1348" i="6"/>
  <c r="H1349" i="6"/>
  <c r="H1350" i="6"/>
  <c r="H1351" i="6"/>
  <c r="H1352" i="6"/>
  <c r="H1353" i="6"/>
  <c r="H1354" i="6"/>
  <c r="H1355" i="6"/>
  <c r="H1356" i="6"/>
  <c r="H1357" i="6"/>
  <c r="H1358" i="6"/>
  <c r="H1359" i="6"/>
  <c r="H1360" i="6"/>
  <c r="H1361" i="6"/>
  <c r="H1362" i="6"/>
  <c r="H1363" i="6"/>
  <c r="H1364" i="6"/>
  <c r="H1365" i="6"/>
  <c r="H1366" i="6"/>
  <c r="H1367" i="6"/>
  <c r="H1368" i="6"/>
  <c r="H1369" i="6"/>
  <c r="H1370" i="6"/>
  <c r="H1371" i="6"/>
  <c r="H1372" i="6"/>
  <c r="H1373" i="6"/>
  <c r="H1374" i="6"/>
  <c r="H1375" i="6"/>
  <c r="H1376" i="6"/>
  <c r="H1377" i="6"/>
  <c r="H1378" i="6"/>
  <c r="H1379" i="6"/>
  <c r="H1380" i="6"/>
  <c r="H1381" i="6"/>
  <c r="H1382" i="6"/>
  <c r="H1383" i="6"/>
  <c r="H1384" i="6"/>
  <c r="H1385" i="6"/>
  <c r="H1386" i="6"/>
  <c r="H1387" i="6"/>
  <c r="H1388" i="6"/>
  <c r="H1389" i="6"/>
  <c r="H1390" i="6"/>
  <c r="H1391" i="6"/>
  <c r="H1392" i="6"/>
  <c r="H1393" i="6"/>
  <c r="H1394" i="6"/>
  <c r="H1395" i="6"/>
  <c r="H1396" i="6"/>
  <c r="H1397" i="6"/>
  <c r="H1398" i="6"/>
  <c r="H1399" i="6"/>
  <c r="H1400" i="6"/>
  <c r="H1401" i="6"/>
  <c r="H1402" i="6"/>
  <c r="H1403" i="6"/>
  <c r="H1404" i="6"/>
  <c r="H1405" i="6"/>
  <c r="H1406" i="6"/>
  <c r="H1407" i="6"/>
  <c r="H1408" i="6"/>
  <c r="H1409" i="6"/>
  <c r="H1410" i="6"/>
  <c r="H1411" i="6"/>
  <c r="H1412" i="6"/>
  <c r="H1413" i="6"/>
  <c r="H1414" i="6"/>
  <c r="H1415" i="6"/>
  <c r="H1416" i="6"/>
  <c r="H1417" i="6"/>
  <c r="H1418" i="6"/>
  <c r="H1419" i="6"/>
  <c r="H1420" i="6"/>
  <c r="H1421" i="6"/>
  <c r="H1422" i="6"/>
  <c r="H1423" i="6"/>
  <c r="H1424" i="6"/>
  <c r="H1425" i="6"/>
  <c r="H1426" i="6"/>
  <c r="H1427" i="6"/>
  <c r="H1428" i="6"/>
  <c r="H1429" i="6"/>
  <c r="H1430" i="6"/>
  <c r="H1431" i="6"/>
  <c r="H1432" i="6"/>
  <c r="H1433" i="6"/>
  <c r="H1434" i="6"/>
  <c r="H1435" i="6"/>
  <c r="H1436" i="6"/>
  <c r="H1437" i="6"/>
  <c r="H1438" i="6"/>
  <c r="H1439" i="6"/>
  <c r="H1440" i="6"/>
  <c r="H1441" i="6"/>
  <c r="H1442" i="6"/>
  <c r="H1443" i="6"/>
  <c r="H1444" i="6"/>
  <c r="H1445" i="6"/>
  <c r="H1446" i="6"/>
  <c r="H1447" i="6"/>
  <c r="H1448" i="6"/>
  <c r="H1449" i="6"/>
  <c r="H1450" i="6"/>
  <c r="H1451" i="6"/>
  <c r="H1452" i="6"/>
  <c r="H1453" i="6"/>
  <c r="H1454" i="6"/>
  <c r="H1455" i="6"/>
  <c r="H1456" i="6"/>
  <c r="H1457" i="6"/>
  <c r="H1458" i="6"/>
  <c r="H1459" i="6"/>
  <c r="H1460" i="6"/>
  <c r="H1461" i="6"/>
  <c r="H1462" i="6"/>
  <c r="H1463" i="6"/>
  <c r="H1464" i="6"/>
  <c r="H1465" i="6"/>
  <c r="H1466" i="6"/>
  <c r="H1467" i="6"/>
  <c r="H1468" i="6"/>
  <c r="H1469" i="6"/>
  <c r="H1470" i="6"/>
  <c r="H1471" i="6"/>
  <c r="H1472" i="6"/>
  <c r="H1473" i="6"/>
  <c r="H1474" i="6"/>
  <c r="H1475" i="6"/>
  <c r="H1476" i="6"/>
  <c r="H1477" i="6"/>
  <c r="H1478" i="6"/>
  <c r="H1479" i="6"/>
  <c r="H1480" i="6"/>
  <c r="H1481" i="6"/>
  <c r="H1482" i="6"/>
  <c r="H1483" i="6"/>
  <c r="H1484" i="6"/>
  <c r="H1485" i="6"/>
  <c r="H1486" i="6"/>
  <c r="H1487" i="6"/>
  <c r="H1488" i="6"/>
  <c r="H1489" i="6"/>
  <c r="H1490" i="6"/>
  <c r="H1491" i="6"/>
  <c r="H1492" i="6"/>
  <c r="H1493" i="6"/>
  <c r="H1494" i="6"/>
  <c r="H1495" i="6"/>
  <c r="H1496" i="6"/>
  <c r="H1497" i="6"/>
  <c r="H1498" i="6"/>
  <c r="H1499" i="6"/>
  <c r="H1500" i="6"/>
  <c r="H1501" i="6"/>
  <c r="H1502" i="6"/>
  <c r="H1503" i="6"/>
  <c r="H1504" i="6"/>
  <c r="H1505" i="6"/>
  <c r="H1506" i="6"/>
  <c r="H1507" i="6"/>
  <c r="H1508" i="6"/>
  <c r="H1509" i="6"/>
  <c r="H1510" i="6"/>
  <c r="H1511" i="6"/>
  <c r="H1512" i="6"/>
  <c r="H1513" i="6"/>
  <c r="H1514" i="6"/>
  <c r="H1515" i="6"/>
  <c r="H1516" i="6"/>
  <c r="H1517" i="6"/>
  <c r="H1518" i="6"/>
  <c r="H1519" i="6"/>
  <c r="H1520" i="6"/>
  <c r="H1521" i="6"/>
  <c r="H1522" i="6"/>
  <c r="H1523" i="6"/>
  <c r="H1524" i="6"/>
  <c r="H1525" i="6"/>
  <c r="H1526" i="6"/>
  <c r="H1527" i="6"/>
  <c r="H1528" i="6"/>
  <c r="H1529" i="6"/>
  <c r="H1530" i="6"/>
  <c r="H1531" i="6"/>
  <c r="H1532" i="6"/>
  <c r="H1533" i="6"/>
  <c r="H1534" i="6"/>
  <c r="H1535" i="6"/>
  <c r="H1536" i="6"/>
  <c r="H1537" i="6"/>
  <c r="H1538" i="6"/>
  <c r="H1539" i="6"/>
  <c r="H1540" i="6"/>
  <c r="H1541" i="6"/>
  <c r="H1542" i="6"/>
  <c r="H1543" i="6"/>
  <c r="H1544" i="6"/>
  <c r="H1545" i="6"/>
  <c r="H1546" i="6"/>
  <c r="H1547" i="6"/>
  <c r="H1548" i="6"/>
  <c r="H1549" i="6"/>
  <c r="H1550" i="6"/>
  <c r="H1551" i="6"/>
  <c r="H1552" i="6"/>
  <c r="H1553" i="6"/>
  <c r="H1554" i="6"/>
  <c r="H1555" i="6"/>
  <c r="H1556" i="6"/>
  <c r="H1557" i="6"/>
  <c r="H1558" i="6"/>
  <c r="H1559" i="6"/>
  <c r="H1560" i="6"/>
  <c r="H1561" i="6"/>
  <c r="H1562" i="6"/>
  <c r="H1563" i="6"/>
  <c r="H1564" i="6"/>
  <c r="H1565" i="6"/>
  <c r="H1566" i="6"/>
  <c r="H1567" i="6"/>
  <c r="H1568" i="6"/>
  <c r="H1569" i="6"/>
  <c r="H1570" i="6"/>
  <c r="H1571" i="6"/>
  <c r="H1572" i="6"/>
  <c r="H1573" i="6"/>
  <c r="H1574" i="6"/>
  <c r="H1575" i="6"/>
  <c r="H1576" i="6"/>
  <c r="H1577" i="6"/>
  <c r="H1578" i="6"/>
  <c r="H1579" i="6"/>
  <c r="H1580" i="6"/>
  <c r="H1581" i="6"/>
  <c r="H1582" i="6"/>
  <c r="H1583" i="6"/>
  <c r="H1584" i="6"/>
  <c r="H1585" i="6"/>
  <c r="H1586" i="6"/>
  <c r="H1587" i="6"/>
  <c r="H1588" i="6"/>
  <c r="H1589" i="6"/>
  <c r="H1590" i="6"/>
  <c r="H1591" i="6"/>
  <c r="H1592" i="6"/>
  <c r="H1593" i="6"/>
  <c r="H1594" i="6"/>
  <c r="H1595" i="6"/>
  <c r="H1596" i="6"/>
  <c r="H1597" i="6"/>
  <c r="H1598" i="6"/>
  <c r="H1599" i="6"/>
  <c r="H1600" i="6"/>
  <c r="H1601" i="6"/>
  <c r="H1602" i="6"/>
  <c r="H1603" i="6"/>
  <c r="H1604" i="6"/>
  <c r="H1605" i="6"/>
  <c r="H1606" i="6"/>
  <c r="H1607" i="6"/>
  <c r="H1608" i="6"/>
  <c r="H1609" i="6"/>
  <c r="H1610" i="6"/>
  <c r="H1611" i="6"/>
  <c r="H1612" i="6"/>
  <c r="H1613" i="6"/>
  <c r="H1614" i="6"/>
  <c r="H1615" i="6"/>
  <c r="H1616" i="6"/>
  <c r="H1617" i="6"/>
  <c r="H1618" i="6"/>
  <c r="H1619" i="6"/>
  <c r="H1620" i="6"/>
  <c r="H1621" i="6"/>
  <c r="H1622" i="6"/>
  <c r="H1623" i="6"/>
  <c r="H1624" i="6"/>
  <c r="H1625" i="6"/>
  <c r="H1626" i="6"/>
  <c r="H1627" i="6"/>
  <c r="H1628" i="6"/>
  <c r="H1629" i="6"/>
  <c r="H1630" i="6"/>
  <c r="H1631" i="6"/>
  <c r="H1632" i="6"/>
  <c r="H1633" i="6"/>
  <c r="H1634" i="6"/>
  <c r="H1635" i="6"/>
  <c r="H1636" i="6"/>
  <c r="H1637" i="6"/>
  <c r="H1638" i="6"/>
  <c r="H1639" i="6"/>
  <c r="H1640" i="6"/>
  <c r="H1641" i="6"/>
  <c r="H1642" i="6"/>
  <c r="H1643" i="6"/>
  <c r="H1644" i="6"/>
  <c r="H1645" i="6"/>
  <c r="H1646" i="6"/>
  <c r="H1647" i="6"/>
  <c r="H1648" i="6"/>
  <c r="H1649" i="6"/>
  <c r="H1650" i="6"/>
  <c r="H1651" i="6"/>
  <c r="H1652" i="6"/>
  <c r="H1653" i="6"/>
  <c r="H1654" i="6"/>
  <c r="H1655" i="6"/>
  <c r="H1656" i="6"/>
  <c r="H1657" i="6"/>
  <c r="H1658" i="6"/>
  <c r="H1659" i="6"/>
  <c r="H1660" i="6"/>
  <c r="H1661" i="6"/>
  <c r="H1662" i="6"/>
  <c r="H1663" i="6"/>
  <c r="H1664" i="6"/>
  <c r="H1665" i="6"/>
  <c r="H1666" i="6"/>
  <c r="H1667" i="6"/>
  <c r="H1668" i="6"/>
  <c r="H1669" i="6"/>
  <c r="H1670" i="6"/>
  <c r="H1671" i="6"/>
  <c r="H1672" i="6"/>
  <c r="H1673" i="6"/>
  <c r="H1674" i="6"/>
  <c r="H1675" i="6"/>
  <c r="H1676" i="6"/>
  <c r="H1677" i="6"/>
  <c r="H1678" i="6"/>
  <c r="H1679" i="6"/>
  <c r="H1680" i="6"/>
  <c r="H1681" i="6"/>
  <c r="H1682" i="6"/>
  <c r="H1683" i="6"/>
  <c r="H1684" i="6"/>
  <c r="H1685" i="6"/>
  <c r="H1686" i="6"/>
  <c r="H1687" i="6"/>
  <c r="H1688" i="6"/>
  <c r="H1689" i="6"/>
  <c r="H1690" i="6"/>
  <c r="H1691" i="6"/>
  <c r="H1692" i="6"/>
  <c r="H1693" i="6"/>
  <c r="H1694" i="6"/>
  <c r="H1695" i="6"/>
  <c r="H1696" i="6"/>
  <c r="H1697" i="6"/>
  <c r="H1698" i="6"/>
  <c r="H1699" i="6"/>
  <c r="H1700" i="6"/>
  <c r="H1701" i="6"/>
  <c r="H1702" i="6"/>
  <c r="H1703" i="6"/>
  <c r="H1704" i="6"/>
  <c r="H1705" i="6"/>
  <c r="H1706" i="6"/>
  <c r="H1707" i="6"/>
  <c r="H1708" i="6"/>
  <c r="H1709" i="6"/>
  <c r="H1710" i="6"/>
  <c r="H1711" i="6"/>
  <c r="H1712" i="6"/>
  <c r="H1713" i="6"/>
  <c r="H1714" i="6"/>
  <c r="H1715" i="6"/>
  <c r="H1716" i="6"/>
  <c r="H1717" i="6"/>
  <c r="H1718" i="6"/>
  <c r="H1719" i="6"/>
  <c r="H1720" i="6"/>
  <c r="H1721" i="6"/>
  <c r="H1722" i="6"/>
  <c r="H1723" i="6"/>
  <c r="H1724" i="6"/>
  <c r="H1725" i="6"/>
  <c r="H1726" i="6"/>
  <c r="H1727" i="6"/>
  <c r="H1728" i="6"/>
  <c r="H1729" i="6"/>
  <c r="H1730" i="6"/>
  <c r="H1731" i="6"/>
  <c r="H1732" i="6"/>
  <c r="H1733" i="6"/>
  <c r="H1734" i="6"/>
  <c r="H1735" i="6"/>
  <c r="H1736" i="6"/>
  <c r="H1737" i="6"/>
  <c r="H1738" i="6"/>
  <c r="H1739" i="6"/>
  <c r="H1740" i="6"/>
  <c r="H1741" i="6"/>
  <c r="H1742" i="6"/>
  <c r="H1743" i="6"/>
  <c r="H1744" i="6"/>
  <c r="H1745" i="6"/>
  <c r="H1746" i="6"/>
  <c r="H1747" i="6"/>
  <c r="H1748" i="6"/>
  <c r="H1749" i="6"/>
  <c r="H1750" i="6"/>
  <c r="H1751" i="6"/>
  <c r="H1752" i="6"/>
  <c r="H1753" i="6"/>
  <c r="H1754" i="6"/>
  <c r="H1755" i="6"/>
  <c r="H1756" i="6"/>
  <c r="H1757" i="6"/>
  <c r="H1758" i="6"/>
  <c r="H1759" i="6"/>
  <c r="H1760" i="6"/>
  <c r="H1761" i="6"/>
  <c r="H1762" i="6"/>
  <c r="H1763" i="6"/>
  <c r="H1764" i="6"/>
  <c r="H1765" i="6"/>
  <c r="H1766" i="6"/>
  <c r="H1767" i="6"/>
  <c r="H1768" i="6"/>
  <c r="H1769" i="6"/>
  <c r="H1770" i="6"/>
  <c r="H1771" i="6"/>
  <c r="H1772" i="6"/>
  <c r="H1773" i="6"/>
  <c r="H1774" i="6"/>
  <c r="H1775" i="6"/>
  <c r="H1776" i="6"/>
  <c r="H1777" i="6"/>
  <c r="H1778" i="6"/>
  <c r="H1779" i="6"/>
  <c r="H1780" i="6"/>
  <c r="H1781" i="6"/>
  <c r="H1782" i="6"/>
  <c r="H1783" i="6"/>
  <c r="H1784" i="6"/>
  <c r="H1785" i="6"/>
  <c r="H1786" i="6"/>
  <c r="H1787" i="6"/>
  <c r="H1788" i="6"/>
  <c r="H1789" i="6"/>
  <c r="H1790" i="6"/>
  <c r="H1791" i="6"/>
  <c r="H1792" i="6"/>
  <c r="H1793" i="6"/>
  <c r="H1794" i="6"/>
  <c r="H1795" i="6"/>
  <c r="H1796" i="6"/>
  <c r="H1797" i="6"/>
  <c r="H1798" i="6"/>
  <c r="H1799" i="6"/>
  <c r="H1800" i="6"/>
  <c r="H1801" i="6"/>
  <c r="H1802" i="6"/>
  <c r="H1803" i="6"/>
  <c r="H1804" i="6"/>
  <c r="H1805" i="6"/>
  <c r="H1806" i="6"/>
  <c r="H1807" i="6"/>
  <c r="H1808" i="6"/>
  <c r="H1809" i="6"/>
  <c r="H1810" i="6"/>
  <c r="H1811" i="6"/>
  <c r="H1812" i="6"/>
  <c r="H1813" i="6"/>
  <c r="H1814" i="6"/>
  <c r="H1815" i="6"/>
  <c r="H1816" i="6"/>
  <c r="H1817" i="6"/>
  <c r="H1818" i="6"/>
  <c r="H1819" i="6"/>
  <c r="H1820" i="6"/>
  <c r="H1821" i="6"/>
  <c r="H1822" i="6"/>
  <c r="H1823" i="6"/>
  <c r="H1824" i="6"/>
  <c r="H1825" i="6"/>
  <c r="H1826" i="6"/>
  <c r="H1827" i="6"/>
  <c r="H1828" i="6"/>
  <c r="H1829" i="6"/>
  <c r="H1830" i="6"/>
  <c r="H1831" i="6"/>
  <c r="H1832" i="6"/>
  <c r="H1833" i="6"/>
  <c r="H1834" i="6"/>
  <c r="H1835" i="6"/>
  <c r="H1836" i="6"/>
  <c r="H1837" i="6"/>
  <c r="H1838" i="6"/>
  <c r="H1839" i="6"/>
  <c r="H1840" i="6"/>
  <c r="H1841" i="6"/>
  <c r="H1842" i="6"/>
  <c r="H1843" i="6"/>
  <c r="H1844" i="6"/>
  <c r="H1845" i="6"/>
  <c r="H1846" i="6"/>
  <c r="H1847" i="6"/>
  <c r="H1848" i="6"/>
  <c r="H1849" i="6"/>
  <c r="H1850" i="6"/>
  <c r="H1851" i="6"/>
  <c r="H1852" i="6"/>
  <c r="H1853" i="6"/>
  <c r="H1854" i="6"/>
  <c r="H1855" i="6"/>
  <c r="H1856" i="6"/>
  <c r="H1857" i="6"/>
  <c r="H1858" i="6"/>
  <c r="H1859" i="6"/>
  <c r="H1860" i="6"/>
  <c r="H1861" i="6"/>
  <c r="H1862" i="6"/>
  <c r="H1863" i="6"/>
  <c r="H1864" i="6"/>
  <c r="H1865" i="6"/>
  <c r="H1866" i="6"/>
  <c r="H1867" i="6"/>
  <c r="H1868" i="6"/>
  <c r="H1869" i="6"/>
  <c r="H1870" i="6"/>
  <c r="H1871" i="6"/>
  <c r="H1872" i="6"/>
  <c r="H1873" i="6"/>
  <c r="H1874" i="6"/>
  <c r="H1875" i="6"/>
  <c r="H1876" i="6"/>
  <c r="H1877" i="6"/>
  <c r="H1878" i="6"/>
  <c r="H1879" i="6"/>
  <c r="H1880" i="6"/>
  <c r="H1881" i="6"/>
  <c r="H1882" i="6"/>
  <c r="H1883" i="6"/>
  <c r="H1884" i="6"/>
  <c r="H1885" i="6"/>
  <c r="H1886" i="6"/>
  <c r="H1887" i="6"/>
  <c r="H1888" i="6"/>
  <c r="H1889" i="6"/>
  <c r="H1890" i="6"/>
  <c r="H1891" i="6"/>
  <c r="H1892" i="6"/>
  <c r="H1893" i="6"/>
  <c r="H1894" i="6"/>
  <c r="H1895" i="6"/>
  <c r="H1896" i="6"/>
  <c r="H1897" i="6"/>
  <c r="H1898" i="6"/>
  <c r="H1899" i="6"/>
  <c r="H1900" i="6"/>
  <c r="H1901" i="6"/>
  <c r="H1902" i="6"/>
  <c r="H1903" i="6"/>
  <c r="H1904" i="6"/>
  <c r="H1905" i="6"/>
  <c r="H1906" i="6"/>
  <c r="H1907" i="6"/>
  <c r="H1908" i="6"/>
  <c r="H1909" i="6"/>
  <c r="H1910" i="6"/>
  <c r="H1911" i="6"/>
  <c r="H1912" i="6"/>
  <c r="H1913" i="6"/>
  <c r="H1914" i="6"/>
  <c r="H1915" i="6"/>
  <c r="H1916" i="6"/>
  <c r="H1917" i="6"/>
  <c r="H1918" i="6"/>
  <c r="H1919" i="6"/>
  <c r="H1920" i="6"/>
  <c r="H1921" i="6"/>
  <c r="H1922" i="6"/>
  <c r="H1923" i="6"/>
  <c r="H1924" i="6"/>
  <c r="H1925" i="6"/>
  <c r="H1926" i="6"/>
  <c r="H1927" i="6"/>
  <c r="H1928" i="6"/>
  <c r="H1929" i="6"/>
  <c r="H1930" i="6"/>
  <c r="H1931" i="6"/>
  <c r="H1932" i="6"/>
  <c r="H1933" i="6"/>
  <c r="H1934" i="6"/>
  <c r="H1935" i="6"/>
  <c r="H1936" i="6"/>
  <c r="H1937" i="6"/>
  <c r="H1938" i="6"/>
  <c r="H1939" i="6"/>
  <c r="H1940" i="6"/>
  <c r="H1941" i="6"/>
  <c r="H1942" i="6"/>
  <c r="H1943" i="6"/>
  <c r="H1944" i="6"/>
  <c r="H1945" i="6"/>
  <c r="H1946" i="6"/>
  <c r="H1947" i="6"/>
  <c r="H1948" i="6"/>
  <c r="H1949" i="6"/>
  <c r="H1950" i="6"/>
  <c r="H1951" i="6"/>
  <c r="H1952" i="6"/>
  <c r="H1953" i="6"/>
  <c r="H1954" i="6"/>
  <c r="H1955" i="6"/>
  <c r="H1956" i="6"/>
  <c r="H1957" i="6"/>
  <c r="H1958" i="6"/>
  <c r="H1959" i="6"/>
  <c r="H1960" i="6"/>
  <c r="H1961" i="6"/>
  <c r="H1962" i="6"/>
  <c r="H1963" i="6"/>
  <c r="H1964" i="6"/>
  <c r="H1965" i="6"/>
  <c r="H1966" i="6"/>
  <c r="H1967" i="6"/>
  <c r="H1968" i="6"/>
  <c r="H1969" i="6"/>
  <c r="H1970" i="6"/>
  <c r="H1971" i="6"/>
  <c r="H1972" i="6"/>
  <c r="H1973" i="6"/>
  <c r="H1974" i="6"/>
  <c r="H1975" i="6"/>
  <c r="H1976" i="6"/>
  <c r="H1977" i="6"/>
  <c r="H1978" i="6"/>
  <c r="H1979" i="6"/>
  <c r="H1980" i="6"/>
  <c r="H1981" i="6"/>
  <c r="H1982" i="6"/>
  <c r="H1983" i="6"/>
  <c r="H1984" i="6"/>
  <c r="H1985" i="6"/>
  <c r="H1986" i="6"/>
  <c r="H1987" i="6"/>
  <c r="H1988" i="6"/>
  <c r="H1989" i="6"/>
  <c r="H1990" i="6"/>
  <c r="H1991" i="6"/>
  <c r="H1992" i="6"/>
  <c r="H1993" i="6"/>
  <c r="H1994" i="6"/>
  <c r="H1995" i="6"/>
  <c r="H1996" i="6"/>
  <c r="H1997" i="6"/>
  <c r="H1998" i="6"/>
  <c r="H1999" i="6"/>
  <c r="H2000" i="6"/>
  <c r="H2001" i="6"/>
  <c r="H2002" i="6"/>
  <c r="H2003" i="6"/>
  <c r="H2004" i="6"/>
  <c r="H2005" i="6"/>
  <c r="H2006" i="6"/>
  <c r="H2007" i="6"/>
  <c r="H2008" i="6"/>
  <c r="H2009" i="6"/>
  <c r="H2010" i="6"/>
  <c r="H2011" i="6"/>
  <c r="H2012" i="6"/>
  <c r="H2013" i="6"/>
  <c r="H2014" i="6"/>
  <c r="H2015" i="6"/>
  <c r="H2016" i="6"/>
  <c r="H2017" i="6"/>
  <c r="H2018" i="6"/>
  <c r="H2019" i="6"/>
  <c r="H2020" i="6"/>
  <c r="H2021" i="6"/>
  <c r="H2022" i="6"/>
  <c r="H2023" i="6"/>
  <c r="H2024" i="6"/>
  <c r="H2025" i="6"/>
  <c r="H2026" i="6"/>
  <c r="H2027" i="6"/>
  <c r="H2028" i="6"/>
  <c r="H2029" i="6"/>
  <c r="H2030" i="6"/>
  <c r="H2031" i="6"/>
  <c r="H2032" i="6"/>
  <c r="H2033" i="6"/>
  <c r="H2034" i="6"/>
  <c r="H2035" i="6"/>
  <c r="H2036" i="6"/>
  <c r="H2037" i="6"/>
  <c r="H2038" i="6"/>
  <c r="H2039" i="6"/>
  <c r="H2040" i="6"/>
  <c r="H2041" i="6"/>
  <c r="H2042" i="6"/>
  <c r="H2043" i="6"/>
  <c r="H2044" i="6"/>
  <c r="H2045" i="6"/>
  <c r="H2046" i="6"/>
  <c r="H2047" i="6"/>
  <c r="H2048" i="6"/>
  <c r="H2049" i="6"/>
  <c r="H2050" i="6"/>
  <c r="H2051" i="6"/>
  <c r="H2052" i="6"/>
  <c r="H2053" i="6"/>
  <c r="H2054" i="6"/>
  <c r="H2055" i="6"/>
  <c r="H2056" i="6"/>
  <c r="H2057" i="6"/>
  <c r="H2058" i="6"/>
  <c r="H2059" i="6"/>
  <c r="H2060" i="6"/>
  <c r="H2061" i="6"/>
  <c r="H2062" i="6"/>
  <c r="H2063" i="6"/>
  <c r="H2064" i="6"/>
  <c r="H2065" i="6"/>
  <c r="H2066" i="6"/>
  <c r="H2067" i="6"/>
  <c r="H2068" i="6"/>
  <c r="H2069" i="6"/>
  <c r="H2070" i="6"/>
  <c r="H2071" i="6"/>
  <c r="H2072" i="6"/>
  <c r="H2073" i="6"/>
  <c r="H2074" i="6"/>
  <c r="H2075" i="6"/>
  <c r="H2076" i="6"/>
  <c r="H2077" i="6"/>
  <c r="H2078" i="6"/>
  <c r="H2079" i="6"/>
  <c r="H2080" i="6"/>
  <c r="H2081" i="6"/>
  <c r="H2082" i="6"/>
  <c r="H2083" i="6"/>
  <c r="H2084" i="6"/>
  <c r="H2085" i="6"/>
  <c r="H2086" i="6"/>
  <c r="H2087" i="6"/>
  <c r="H2088" i="6"/>
  <c r="H2089" i="6"/>
  <c r="H2090" i="6"/>
  <c r="H2091" i="6"/>
  <c r="H2092" i="6"/>
  <c r="H2093" i="6"/>
  <c r="H2094" i="6"/>
  <c r="H2095" i="6"/>
  <c r="H2096" i="6"/>
  <c r="H2097" i="6"/>
  <c r="H2098" i="6"/>
  <c r="H2099" i="6"/>
  <c r="H2100" i="6"/>
  <c r="H2101" i="6"/>
  <c r="H2102" i="6"/>
  <c r="H2103" i="6"/>
  <c r="H2104" i="6"/>
  <c r="H2105" i="6"/>
  <c r="H2106" i="6"/>
  <c r="H2107" i="6"/>
  <c r="H2108" i="6"/>
  <c r="H2109" i="6"/>
  <c r="H2110" i="6"/>
  <c r="H2111" i="6"/>
  <c r="H2112" i="6"/>
  <c r="H2113" i="6"/>
  <c r="H2114" i="6"/>
  <c r="H2115" i="6"/>
  <c r="H2116" i="6"/>
  <c r="H2117" i="6"/>
  <c r="H2118" i="6"/>
  <c r="H2119" i="6"/>
  <c r="H2120" i="6"/>
  <c r="H2121" i="6"/>
  <c r="H2122" i="6"/>
  <c r="H2123" i="6"/>
  <c r="H2124" i="6"/>
  <c r="H2125" i="6"/>
  <c r="H2126" i="6"/>
  <c r="H2127" i="6"/>
  <c r="H2128" i="6"/>
  <c r="H2129" i="6"/>
  <c r="H2130" i="6"/>
  <c r="H2131" i="6"/>
  <c r="H2132" i="6"/>
  <c r="H2133" i="6"/>
  <c r="H2134" i="6"/>
  <c r="H2135" i="6"/>
  <c r="H2136" i="6"/>
  <c r="H2137" i="6"/>
  <c r="H2138" i="6"/>
  <c r="H2139" i="6"/>
  <c r="H2140" i="6"/>
  <c r="H2141" i="6"/>
  <c r="H2142" i="6"/>
  <c r="H2143" i="6"/>
  <c r="H2144" i="6"/>
  <c r="H2145" i="6"/>
  <c r="H2146" i="6"/>
  <c r="H2147" i="6"/>
  <c r="H2148" i="6"/>
  <c r="H2149" i="6"/>
  <c r="H2150" i="6"/>
  <c r="H2151" i="6"/>
  <c r="H2152" i="6"/>
  <c r="H2153" i="6"/>
  <c r="H2154" i="6"/>
  <c r="H2155" i="6"/>
  <c r="H2156" i="6"/>
  <c r="H2157" i="6"/>
  <c r="H2158" i="6"/>
  <c r="H2159" i="6"/>
  <c r="H2160" i="6"/>
  <c r="H2161" i="6"/>
  <c r="H2162" i="6"/>
  <c r="H2163" i="6"/>
  <c r="H2164" i="6"/>
  <c r="H2165" i="6"/>
  <c r="H2166" i="6"/>
  <c r="H2167" i="6"/>
  <c r="H2168" i="6"/>
  <c r="H2169" i="6"/>
  <c r="H2170" i="6"/>
  <c r="H2171" i="6"/>
  <c r="H2172" i="6"/>
  <c r="H2173" i="6"/>
  <c r="H2174" i="6"/>
  <c r="H2175" i="6"/>
  <c r="H2176" i="6"/>
  <c r="H2177" i="6"/>
  <c r="H2178" i="6"/>
  <c r="H2179" i="6"/>
  <c r="H2180" i="6"/>
  <c r="H2181" i="6"/>
  <c r="H2182" i="6"/>
  <c r="H2183" i="6"/>
  <c r="H2184" i="6"/>
  <c r="H2185" i="6"/>
  <c r="H2186" i="6"/>
  <c r="H2187" i="6"/>
  <c r="H2188" i="6"/>
  <c r="H2189" i="6"/>
  <c r="H2190" i="6"/>
  <c r="H2191" i="6"/>
  <c r="H2192" i="6"/>
  <c r="H2193" i="6"/>
  <c r="H2194" i="6"/>
  <c r="H2195" i="6"/>
  <c r="H2196" i="6"/>
  <c r="H2197" i="6"/>
  <c r="H2198" i="6"/>
  <c r="H2199" i="6"/>
  <c r="H2200" i="6"/>
  <c r="H2201" i="6"/>
  <c r="H2202" i="6"/>
  <c r="H2203" i="6"/>
  <c r="H2204" i="6"/>
  <c r="H2205" i="6"/>
  <c r="H2206" i="6"/>
  <c r="H2207" i="6"/>
  <c r="H2208" i="6"/>
  <c r="H2209" i="6"/>
  <c r="H2210" i="6"/>
  <c r="H2211" i="6"/>
  <c r="H2212" i="6"/>
  <c r="H2213" i="6"/>
  <c r="H2214" i="6"/>
  <c r="H2215" i="6"/>
  <c r="H2216" i="6"/>
  <c r="H2217" i="6"/>
  <c r="H2218" i="6"/>
  <c r="H2219" i="6"/>
  <c r="H2220" i="6"/>
  <c r="H2221" i="6"/>
  <c r="H2222" i="6"/>
  <c r="H2223" i="6"/>
  <c r="H2224" i="6"/>
  <c r="H2225" i="6"/>
  <c r="H2226" i="6"/>
  <c r="H2227" i="6"/>
  <c r="H2228" i="6"/>
  <c r="H2229" i="6"/>
  <c r="H2230" i="6"/>
  <c r="H2231" i="6"/>
  <c r="H2232" i="6"/>
  <c r="H2233" i="6"/>
  <c r="H2234" i="6"/>
  <c r="H2235" i="6"/>
  <c r="H2236" i="6"/>
  <c r="H2237" i="6"/>
  <c r="H2238" i="6"/>
  <c r="H2239" i="6"/>
  <c r="H2240" i="6"/>
  <c r="H2241" i="6"/>
  <c r="H2242" i="6"/>
  <c r="H2243" i="6"/>
  <c r="H2244" i="6"/>
  <c r="H2245" i="6"/>
  <c r="H2246" i="6"/>
  <c r="H2247" i="6"/>
  <c r="H2248" i="6"/>
  <c r="H2249" i="6"/>
  <c r="H2250" i="6"/>
  <c r="H2251" i="6"/>
  <c r="H2252" i="6"/>
  <c r="H2253" i="6"/>
  <c r="H2254" i="6"/>
  <c r="H2255" i="6"/>
  <c r="H2256" i="6"/>
  <c r="H2257" i="6"/>
  <c r="H2258" i="6"/>
  <c r="H2259" i="6"/>
  <c r="H2260" i="6"/>
  <c r="H2261" i="6"/>
  <c r="H2262" i="6"/>
  <c r="H2263" i="6"/>
  <c r="H2264" i="6"/>
  <c r="H2265" i="6"/>
  <c r="H2266" i="6"/>
  <c r="H2267" i="6"/>
  <c r="H2268" i="6"/>
  <c r="H2269" i="6"/>
  <c r="H2270" i="6"/>
  <c r="H2271" i="6"/>
  <c r="H2272" i="6"/>
  <c r="H2273" i="6"/>
  <c r="H2274" i="6"/>
  <c r="H2275" i="6"/>
  <c r="H2276" i="6"/>
  <c r="H2277" i="6"/>
  <c r="H2278" i="6"/>
  <c r="H2279" i="6"/>
  <c r="H2280" i="6"/>
  <c r="H2281" i="6"/>
  <c r="H2282" i="6"/>
  <c r="H2283" i="6"/>
  <c r="H2284" i="6"/>
  <c r="H2285" i="6"/>
  <c r="H2286" i="6"/>
  <c r="H2287" i="6"/>
  <c r="H2288" i="6"/>
  <c r="H2289" i="6"/>
  <c r="H2290" i="6"/>
  <c r="H2291" i="6"/>
  <c r="H2292" i="6"/>
  <c r="H2293" i="6"/>
  <c r="H2294" i="6"/>
  <c r="H2295" i="6"/>
  <c r="H2296" i="6"/>
  <c r="H2297" i="6"/>
  <c r="H2298" i="6"/>
  <c r="H2299" i="6"/>
  <c r="H2300" i="6"/>
  <c r="H2301" i="6"/>
  <c r="H2302" i="6"/>
  <c r="H2303" i="6"/>
  <c r="H2304" i="6"/>
  <c r="H2305" i="6"/>
  <c r="H2306" i="6"/>
  <c r="H2307" i="6"/>
  <c r="H2308" i="6"/>
  <c r="H2309" i="6"/>
  <c r="H2310" i="6"/>
  <c r="H2311" i="6"/>
  <c r="H2312" i="6"/>
  <c r="H2313" i="6"/>
  <c r="H2314" i="6"/>
  <c r="H2315" i="6"/>
  <c r="H2316" i="6"/>
  <c r="H2317" i="6"/>
  <c r="H2318" i="6"/>
  <c r="H2319" i="6"/>
  <c r="H2320" i="6"/>
  <c r="H2321" i="6"/>
  <c r="H2322" i="6"/>
  <c r="H2323" i="6"/>
  <c r="H2324" i="6"/>
  <c r="H2325" i="6"/>
  <c r="H2326" i="6"/>
  <c r="H2327" i="6"/>
  <c r="H2328" i="6"/>
  <c r="H2329" i="6"/>
  <c r="H2330" i="6"/>
  <c r="H2331" i="6"/>
  <c r="H2332" i="6"/>
  <c r="H2333" i="6"/>
  <c r="H2334" i="6"/>
  <c r="H2335" i="6"/>
  <c r="H2336" i="6"/>
  <c r="H2337" i="6"/>
  <c r="H2338" i="6"/>
  <c r="H2339" i="6"/>
  <c r="H2340" i="6"/>
  <c r="H2341" i="6"/>
  <c r="H2342" i="6"/>
  <c r="H2343" i="6"/>
  <c r="H2344" i="6"/>
  <c r="H2345" i="6"/>
  <c r="H2346" i="6"/>
  <c r="H2347" i="6"/>
  <c r="H2348" i="6"/>
  <c r="H2349" i="6"/>
  <c r="H2350" i="6"/>
  <c r="H2351" i="6"/>
  <c r="H2352" i="6"/>
  <c r="H2353" i="6"/>
  <c r="H2354" i="6"/>
  <c r="H2355" i="6"/>
  <c r="H2356" i="6"/>
  <c r="H2357" i="6"/>
  <c r="H2358" i="6"/>
  <c r="H2359" i="6"/>
  <c r="H2360" i="6"/>
  <c r="H2361" i="6"/>
  <c r="H2362" i="6"/>
  <c r="H2363" i="6"/>
  <c r="H2364" i="6"/>
  <c r="H2365" i="6"/>
  <c r="H2366" i="6"/>
  <c r="H2367" i="6"/>
  <c r="H2368" i="6"/>
  <c r="H2369" i="6"/>
  <c r="H2370" i="6"/>
  <c r="H2371" i="6"/>
  <c r="H2372" i="6"/>
  <c r="H2373" i="6"/>
  <c r="H2374" i="6"/>
  <c r="H2375" i="6"/>
  <c r="H2376" i="6"/>
  <c r="H2377" i="6"/>
  <c r="H2378" i="6"/>
  <c r="H2379" i="6"/>
  <c r="H2380" i="6"/>
  <c r="H2381" i="6"/>
  <c r="H2382" i="6"/>
  <c r="H2383" i="6"/>
  <c r="H2384" i="6"/>
  <c r="H2385" i="6"/>
  <c r="H2386" i="6"/>
  <c r="H2387" i="6"/>
  <c r="H2388" i="6"/>
  <c r="H2389" i="6"/>
  <c r="H2390" i="6"/>
  <c r="H2391" i="6"/>
  <c r="H2392" i="6"/>
  <c r="H2393" i="6"/>
  <c r="H2394" i="6"/>
  <c r="H2395" i="6"/>
  <c r="H2396" i="6"/>
  <c r="H2397" i="6"/>
  <c r="H2398" i="6"/>
  <c r="H2399" i="6"/>
  <c r="H2400" i="6"/>
  <c r="H2401" i="6"/>
  <c r="H2402" i="6"/>
  <c r="H2403" i="6"/>
  <c r="H2404" i="6"/>
  <c r="H2405" i="6"/>
  <c r="H2406" i="6"/>
  <c r="H2407" i="6"/>
  <c r="H2408" i="6"/>
  <c r="H2409" i="6"/>
  <c r="H2410" i="6"/>
  <c r="H2411" i="6"/>
  <c r="H2412" i="6"/>
  <c r="H2413" i="6"/>
  <c r="H2414" i="6"/>
  <c r="H2415" i="6"/>
  <c r="H2416" i="6"/>
  <c r="H2417" i="6"/>
  <c r="H2418" i="6"/>
  <c r="H2419" i="6"/>
  <c r="H2420" i="6"/>
  <c r="H2421" i="6"/>
  <c r="H2422" i="6"/>
  <c r="H2423" i="6"/>
  <c r="H2424" i="6"/>
  <c r="H2425" i="6"/>
  <c r="H2426" i="6"/>
  <c r="H2427" i="6"/>
  <c r="H2428" i="6"/>
  <c r="H2429" i="6"/>
  <c r="H2430" i="6"/>
  <c r="H2431" i="6"/>
  <c r="H2432" i="6"/>
  <c r="H2433" i="6"/>
  <c r="H2434" i="6"/>
  <c r="H2435" i="6"/>
  <c r="H2436" i="6"/>
  <c r="H2437" i="6"/>
  <c r="H2438" i="6"/>
  <c r="H2439" i="6"/>
  <c r="H2440" i="6"/>
  <c r="H2441" i="6"/>
  <c r="H2442" i="6"/>
  <c r="H2443" i="6"/>
  <c r="H2444" i="6"/>
  <c r="H2445" i="6"/>
  <c r="H2446" i="6"/>
  <c r="H2447" i="6"/>
  <c r="H2448" i="6"/>
  <c r="H2449" i="6"/>
  <c r="H2450" i="6"/>
  <c r="H2451" i="6"/>
  <c r="H2452" i="6"/>
  <c r="H2453" i="6"/>
  <c r="H2454" i="6"/>
  <c r="H2455" i="6"/>
  <c r="H2456" i="6"/>
  <c r="H2457" i="6"/>
  <c r="H2458" i="6"/>
  <c r="H2459" i="6"/>
  <c r="H2460" i="6"/>
  <c r="H2461" i="6"/>
  <c r="H2462" i="6"/>
  <c r="H2463" i="6"/>
  <c r="H2464" i="6"/>
  <c r="H2465" i="6"/>
  <c r="H2466" i="6"/>
  <c r="H2467" i="6"/>
  <c r="H2468" i="6"/>
  <c r="H2469" i="6"/>
  <c r="H2470" i="6"/>
  <c r="H2471" i="6"/>
  <c r="H2472" i="6"/>
  <c r="H2473" i="6"/>
  <c r="H2474" i="6"/>
  <c r="H2475" i="6"/>
  <c r="H2476" i="6"/>
  <c r="H2477" i="6"/>
  <c r="H2478" i="6"/>
  <c r="H2479" i="6"/>
  <c r="H2480" i="6"/>
  <c r="H2481" i="6"/>
  <c r="H2482" i="6"/>
  <c r="H2483" i="6"/>
  <c r="H2484" i="6"/>
  <c r="H2485" i="6"/>
  <c r="H2486" i="6"/>
  <c r="H2487" i="6"/>
  <c r="H2488" i="6"/>
  <c r="H2489" i="6"/>
  <c r="H2490" i="6"/>
  <c r="H2491" i="6"/>
  <c r="H2492" i="6"/>
  <c r="H2493" i="6"/>
  <c r="H2494" i="6"/>
  <c r="H2495" i="6"/>
  <c r="H2496" i="6"/>
  <c r="H2497" i="6"/>
  <c r="H2498" i="6"/>
  <c r="H2499" i="6"/>
  <c r="H2500" i="6"/>
  <c r="H2501" i="6"/>
  <c r="H2502" i="6"/>
  <c r="H2503" i="6"/>
  <c r="H2504" i="6"/>
  <c r="H2505" i="6"/>
  <c r="H2506" i="6"/>
  <c r="H2507" i="6"/>
  <c r="H2508" i="6"/>
  <c r="H2509" i="6"/>
  <c r="H2510" i="6"/>
  <c r="H2511" i="6"/>
  <c r="H2512" i="6"/>
  <c r="H2513" i="6"/>
  <c r="H2514" i="6"/>
  <c r="H2515" i="6"/>
  <c r="H2516" i="6"/>
  <c r="H2517" i="6"/>
  <c r="H2518" i="6"/>
  <c r="H2519" i="6"/>
  <c r="H2520" i="6"/>
  <c r="H2521" i="6"/>
  <c r="H2522" i="6"/>
  <c r="H2523" i="6"/>
  <c r="H2524" i="6"/>
  <c r="H2525" i="6"/>
  <c r="H2526" i="6"/>
  <c r="H2527" i="6"/>
  <c r="H2528" i="6"/>
  <c r="H2529" i="6"/>
  <c r="H2530" i="6"/>
  <c r="H2531" i="6"/>
  <c r="H2532" i="6"/>
  <c r="H2533" i="6"/>
  <c r="H2534" i="6"/>
  <c r="H2535" i="6"/>
  <c r="H2536" i="6"/>
  <c r="H2537" i="6"/>
  <c r="H2538" i="6"/>
  <c r="H2539" i="6"/>
  <c r="H2540" i="6"/>
  <c r="H2541" i="6"/>
  <c r="H2542" i="6"/>
  <c r="H2543" i="6"/>
  <c r="H2544" i="6"/>
  <c r="H2545" i="6"/>
  <c r="H2546" i="6"/>
  <c r="H2547" i="6"/>
  <c r="H2548" i="6"/>
  <c r="H2549" i="6"/>
  <c r="H2550" i="6"/>
  <c r="H2551" i="6"/>
  <c r="H2552" i="6"/>
  <c r="H2553" i="6"/>
  <c r="H2554" i="6"/>
  <c r="H2555" i="6"/>
  <c r="H2556" i="6"/>
  <c r="H2557" i="6"/>
  <c r="H2558" i="6"/>
  <c r="H2559" i="6"/>
  <c r="H2560" i="6"/>
  <c r="H2561" i="6"/>
  <c r="H2562" i="6"/>
  <c r="H2563" i="6"/>
  <c r="H2564" i="6"/>
  <c r="H2565" i="6"/>
  <c r="H2566" i="6"/>
  <c r="H2567" i="6"/>
  <c r="H2568" i="6"/>
  <c r="H2569" i="6"/>
  <c r="H2570" i="6"/>
  <c r="H2571" i="6"/>
  <c r="H2572" i="6"/>
  <c r="H2573" i="6"/>
  <c r="H2574" i="6"/>
  <c r="H2575" i="6"/>
  <c r="H2576" i="6"/>
  <c r="H2577" i="6"/>
  <c r="H2578" i="6"/>
  <c r="H2579" i="6"/>
  <c r="H2580" i="6"/>
  <c r="H2581" i="6"/>
  <c r="H2582" i="6"/>
  <c r="H2583" i="6"/>
  <c r="H2584" i="6"/>
  <c r="H2585" i="6"/>
  <c r="H2586" i="6"/>
  <c r="H2587" i="6"/>
  <c r="H2588" i="6"/>
  <c r="H2589" i="6"/>
  <c r="H2590" i="6"/>
  <c r="H2591" i="6"/>
  <c r="H2592" i="6"/>
  <c r="H2593" i="6"/>
  <c r="H2594" i="6"/>
  <c r="H2595" i="6"/>
  <c r="H2596" i="6"/>
  <c r="H2597" i="6"/>
  <c r="H2598" i="6"/>
  <c r="H2599" i="6"/>
  <c r="H2600" i="6"/>
  <c r="H2601" i="6"/>
  <c r="H2602" i="6"/>
  <c r="H2603" i="6"/>
  <c r="H2604" i="6"/>
  <c r="H2605" i="6"/>
  <c r="H2606" i="6"/>
  <c r="H2607" i="6"/>
  <c r="H2608" i="6"/>
  <c r="H2609" i="6"/>
  <c r="H2610" i="6"/>
  <c r="H2611" i="6"/>
  <c r="H2612" i="6"/>
  <c r="H2613" i="6"/>
  <c r="H2614" i="6"/>
  <c r="H2615" i="6"/>
  <c r="H2616" i="6"/>
  <c r="H2617" i="6"/>
  <c r="H2618" i="6"/>
  <c r="H2619" i="6"/>
  <c r="H2620" i="6"/>
  <c r="H2621" i="6"/>
  <c r="H2622" i="6"/>
  <c r="H2623" i="6"/>
  <c r="H2624" i="6"/>
  <c r="H2625" i="6"/>
  <c r="H2626" i="6"/>
  <c r="H2627" i="6"/>
  <c r="H2628" i="6"/>
  <c r="H2629" i="6"/>
  <c r="H2630" i="6"/>
  <c r="H2631" i="6"/>
  <c r="H2632" i="6"/>
  <c r="H2633" i="6"/>
  <c r="H2634" i="6"/>
  <c r="H2635" i="6"/>
  <c r="H2636" i="6"/>
  <c r="H2637" i="6"/>
  <c r="H2638" i="6"/>
  <c r="H2639" i="6"/>
  <c r="H2640" i="6"/>
  <c r="H2641" i="6"/>
  <c r="H2642" i="6"/>
  <c r="H2643" i="6"/>
  <c r="H2644" i="6"/>
  <c r="H2645" i="6"/>
  <c r="H2646" i="6"/>
  <c r="H2647" i="6"/>
  <c r="H2648" i="6"/>
  <c r="H2649" i="6"/>
  <c r="H2650" i="6"/>
  <c r="H2651" i="6"/>
  <c r="H2652" i="6"/>
  <c r="H2653" i="6"/>
  <c r="H2654" i="6"/>
  <c r="H2655" i="6"/>
  <c r="H2656" i="6"/>
  <c r="H2657" i="6"/>
  <c r="H2658" i="6"/>
  <c r="H2659" i="6"/>
  <c r="H2660" i="6"/>
  <c r="H2661" i="6"/>
  <c r="H2662" i="6"/>
  <c r="H2663" i="6"/>
  <c r="H2664" i="6"/>
  <c r="H2665" i="6"/>
  <c r="H2666" i="6"/>
  <c r="H2667" i="6"/>
  <c r="H2668" i="6"/>
  <c r="H2669" i="6"/>
  <c r="H2670" i="6"/>
  <c r="H2671" i="6"/>
  <c r="H2672" i="6"/>
  <c r="H2673" i="6"/>
  <c r="H2674" i="6"/>
  <c r="H2675" i="6"/>
  <c r="H2676" i="6"/>
  <c r="H2677" i="6"/>
  <c r="H2678" i="6"/>
  <c r="H2679" i="6"/>
  <c r="H2680" i="6"/>
  <c r="H2681" i="6"/>
  <c r="H2682" i="6"/>
  <c r="H2683" i="6"/>
  <c r="H2684" i="6"/>
  <c r="H2685" i="6"/>
  <c r="H2686" i="6"/>
  <c r="H2687" i="6"/>
  <c r="H2688" i="6"/>
  <c r="H2689" i="6"/>
  <c r="H2690" i="6"/>
  <c r="H2691" i="6"/>
  <c r="H2692" i="6"/>
  <c r="H2693" i="6"/>
  <c r="H2694" i="6"/>
  <c r="H2695" i="6"/>
  <c r="H2696" i="6"/>
  <c r="H2697" i="6"/>
  <c r="H2698" i="6"/>
  <c r="H2699" i="6"/>
  <c r="H2700" i="6"/>
  <c r="H2701" i="6"/>
  <c r="H2702" i="6"/>
  <c r="H2703" i="6"/>
  <c r="H2704" i="6"/>
  <c r="H2705" i="6"/>
  <c r="H2706" i="6"/>
  <c r="H2707" i="6"/>
  <c r="H2708" i="6"/>
  <c r="H2709" i="6"/>
  <c r="H2710" i="6"/>
  <c r="H2711" i="6"/>
  <c r="H2712" i="6"/>
  <c r="H2713" i="6"/>
  <c r="H2714" i="6"/>
  <c r="H2715" i="6"/>
  <c r="H2716" i="6"/>
  <c r="H2717" i="6"/>
  <c r="H2718" i="6"/>
  <c r="H2719" i="6"/>
  <c r="H2720" i="6"/>
  <c r="H2721" i="6"/>
  <c r="H2722" i="6"/>
  <c r="H2723" i="6"/>
  <c r="H2724" i="6"/>
  <c r="H2725" i="6"/>
  <c r="H2726" i="6"/>
  <c r="H2727" i="6"/>
  <c r="H2728" i="6"/>
  <c r="H2729" i="6"/>
  <c r="H2730" i="6"/>
  <c r="H2731" i="6"/>
  <c r="H2732" i="6"/>
  <c r="H2733" i="6"/>
  <c r="H2734" i="6"/>
  <c r="H2735" i="6"/>
  <c r="H2736" i="6"/>
  <c r="H2737" i="6"/>
  <c r="H2738" i="6"/>
  <c r="H2739" i="6"/>
  <c r="H2740" i="6"/>
  <c r="H2741" i="6"/>
  <c r="H2742" i="6"/>
  <c r="H2743" i="6"/>
  <c r="H2744" i="6"/>
  <c r="H2745" i="6"/>
  <c r="H2746" i="6"/>
  <c r="H2747" i="6"/>
  <c r="H2748" i="6"/>
  <c r="H2749" i="6"/>
  <c r="H2750" i="6"/>
  <c r="H2751" i="6"/>
  <c r="H2752" i="6"/>
  <c r="H2753" i="6"/>
  <c r="H2754" i="6"/>
  <c r="H2755" i="6"/>
  <c r="H2756" i="6"/>
  <c r="H2757" i="6"/>
  <c r="H2758" i="6"/>
  <c r="H2759" i="6"/>
  <c r="H2760" i="6"/>
  <c r="H2761" i="6"/>
  <c r="H2762" i="6"/>
  <c r="H2763" i="6"/>
  <c r="H2764" i="6"/>
  <c r="H2765" i="6"/>
  <c r="H2766" i="6"/>
  <c r="H2767" i="6"/>
  <c r="H2768" i="6"/>
  <c r="H2769" i="6"/>
  <c r="H2770" i="6"/>
  <c r="H2771" i="6"/>
  <c r="H2772" i="6"/>
  <c r="H2773" i="6"/>
  <c r="H2774" i="6"/>
  <c r="H2775" i="6"/>
  <c r="H2776" i="6"/>
  <c r="H2777" i="6"/>
  <c r="H2778" i="6"/>
  <c r="H2779" i="6"/>
  <c r="H2780" i="6"/>
  <c r="H2781" i="6"/>
  <c r="H2782" i="6"/>
  <c r="H2783" i="6"/>
  <c r="H2784" i="6"/>
  <c r="H2785" i="6"/>
  <c r="H2786" i="6"/>
  <c r="H2787" i="6"/>
  <c r="H2788" i="6"/>
  <c r="H2789" i="6"/>
  <c r="H2790" i="6"/>
  <c r="H2791" i="6"/>
  <c r="H2792" i="6"/>
  <c r="H2793" i="6"/>
  <c r="H2794" i="6"/>
  <c r="H2795" i="6"/>
  <c r="H2796" i="6"/>
  <c r="H2797" i="6"/>
  <c r="H2798" i="6"/>
  <c r="H2799" i="6"/>
  <c r="H2800" i="6"/>
  <c r="H2801" i="6"/>
  <c r="H2802" i="6"/>
  <c r="H2803" i="6"/>
  <c r="H2804" i="6"/>
  <c r="H2805" i="6"/>
  <c r="H2806" i="6"/>
  <c r="H2807" i="6"/>
  <c r="H2808" i="6"/>
  <c r="H2809" i="6"/>
  <c r="H2810" i="6"/>
  <c r="H2811" i="6"/>
  <c r="H2812" i="6"/>
  <c r="H2813" i="6"/>
  <c r="H2814" i="6"/>
  <c r="H2815" i="6"/>
  <c r="H2816" i="6"/>
  <c r="H2817" i="6"/>
  <c r="H2818" i="6"/>
  <c r="H2819" i="6"/>
  <c r="H2820" i="6"/>
  <c r="H2821" i="6"/>
  <c r="H2822" i="6"/>
  <c r="H2823" i="6"/>
  <c r="H2824" i="6"/>
  <c r="H2825" i="6"/>
  <c r="H2826" i="6"/>
  <c r="H2827" i="6"/>
  <c r="H2828" i="6"/>
  <c r="H2829" i="6"/>
  <c r="H2830" i="6"/>
  <c r="H2831" i="6"/>
  <c r="H2832" i="6"/>
  <c r="H2833" i="6"/>
  <c r="H2834" i="6"/>
  <c r="H2835" i="6"/>
  <c r="H2836" i="6"/>
  <c r="H2837" i="6"/>
  <c r="H2838" i="6"/>
  <c r="H2839" i="6"/>
  <c r="H2840" i="6"/>
  <c r="H2841" i="6"/>
  <c r="H2842" i="6"/>
  <c r="H2843" i="6"/>
  <c r="H2844" i="6"/>
  <c r="H2845" i="6"/>
  <c r="H2846" i="6"/>
  <c r="H2847" i="6"/>
  <c r="H2848" i="6"/>
  <c r="H2849" i="6"/>
  <c r="H2850" i="6"/>
  <c r="H2851" i="6"/>
  <c r="H2852" i="6"/>
  <c r="H2853" i="6"/>
  <c r="H2854" i="6"/>
  <c r="H2855" i="6"/>
  <c r="H2856" i="6"/>
  <c r="H2857" i="6"/>
  <c r="H2858" i="6"/>
  <c r="H2859" i="6"/>
  <c r="H2860" i="6"/>
  <c r="H2861" i="6"/>
  <c r="H2862" i="6"/>
  <c r="H2863" i="6"/>
  <c r="H2864" i="6"/>
  <c r="H2865" i="6"/>
  <c r="H2866" i="6"/>
  <c r="H2867" i="6"/>
  <c r="H2868" i="6"/>
  <c r="H2869" i="6"/>
  <c r="H2870" i="6"/>
  <c r="H2871" i="6"/>
  <c r="H2872" i="6"/>
  <c r="H2873" i="6"/>
  <c r="H2874" i="6"/>
  <c r="H2875" i="6"/>
  <c r="H2876" i="6"/>
  <c r="H2877" i="6"/>
  <c r="H2878" i="6"/>
  <c r="H2879" i="6"/>
  <c r="H2880" i="6"/>
  <c r="H2881" i="6"/>
  <c r="H2882" i="6"/>
  <c r="H2883" i="6"/>
  <c r="H2884" i="6"/>
  <c r="H2885" i="6"/>
  <c r="H2886" i="6"/>
  <c r="H2887" i="6"/>
  <c r="H2888" i="6"/>
  <c r="H2889" i="6"/>
  <c r="H2890" i="6"/>
  <c r="H2891" i="6"/>
  <c r="H2892" i="6"/>
  <c r="H2893" i="6"/>
  <c r="H2894" i="6"/>
  <c r="H2895" i="6"/>
  <c r="H2896" i="6"/>
  <c r="H2897" i="6"/>
  <c r="H2898" i="6"/>
  <c r="H2899" i="6"/>
  <c r="H2900" i="6"/>
  <c r="H2901" i="6"/>
  <c r="H2902" i="6"/>
  <c r="H2903" i="6"/>
  <c r="H2904" i="6"/>
  <c r="H2905" i="6"/>
  <c r="H2906" i="6"/>
  <c r="H2907" i="6"/>
  <c r="H2908" i="6"/>
  <c r="H2909" i="6"/>
  <c r="H2910" i="6"/>
  <c r="H2911" i="6"/>
  <c r="H2912" i="6"/>
  <c r="H2913" i="6"/>
  <c r="H2914" i="6"/>
  <c r="H2915" i="6"/>
  <c r="H2916" i="6"/>
  <c r="H2917" i="6"/>
  <c r="H2918" i="6"/>
  <c r="H2919" i="6"/>
  <c r="H2920" i="6"/>
  <c r="H2921" i="6"/>
  <c r="H2922" i="6"/>
  <c r="H2923" i="6"/>
  <c r="H2924" i="6"/>
  <c r="H2925" i="6"/>
  <c r="H2926" i="6"/>
  <c r="H2927" i="6"/>
  <c r="H2928" i="6"/>
  <c r="H2929" i="6"/>
  <c r="H2930" i="6"/>
  <c r="H2931" i="6"/>
  <c r="H2932" i="6"/>
  <c r="H2933" i="6"/>
  <c r="H2934" i="6"/>
  <c r="H2935" i="6"/>
  <c r="H2936" i="6"/>
  <c r="H2937" i="6"/>
  <c r="H2938" i="6"/>
  <c r="H2939" i="6"/>
  <c r="H2940" i="6"/>
  <c r="H2941" i="6"/>
  <c r="H2942" i="6"/>
  <c r="H2943" i="6"/>
  <c r="H2944" i="6"/>
  <c r="H2945" i="6"/>
  <c r="H2946" i="6"/>
  <c r="H2947" i="6"/>
  <c r="H2948" i="6"/>
  <c r="H2949" i="6"/>
  <c r="H2950" i="6"/>
  <c r="H2951" i="6"/>
  <c r="H2952" i="6"/>
  <c r="H2953" i="6"/>
  <c r="H2954" i="6"/>
  <c r="H2955" i="6"/>
  <c r="H2956" i="6"/>
  <c r="H2957" i="6"/>
  <c r="H2958" i="6"/>
  <c r="H2959" i="6"/>
  <c r="H2960" i="6"/>
  <c r="H2961" i="6"/>
  <c r="H2962" i="6"/>
  <c r="H2963" i="6"/>
  <c r="H2964" i="6"/>
  <c r="H2965" i="6"/>
  <c r="H2966" i="6"/>
  <c r="H2967" i="6"/>
  <c r="H2968" i="6"/>
  <c r="H2969" i="6"/>
  <c r="H2970" i="6"/>
  <c r="H2971" i="6"/>
  <c r="H2972" i="6"/>
  <c r="H2973" i="6"/>
  <c r="H2974" i="6"/>
  <c r="H2975" i="6"/>
  <c r="H2976" i="6"/>
  <c r="H2977" i="6"/>
  <c r="H2978" i="6"/>
  <c r="H2979" i="6"/>
  <c r="H2980" i="6"/>
  <c r="H2981" i="6"/>
  <c r="H2982" i="6"/>
  <c r="H2983" i="6"/>
  <c r="H2984" i="6"/>
  <c r="H2985" i="6"/>
  <c r="H2986" i="6"/>
  <c r="H2987" i="6"/>
  <c r="H2988" i="6"/>
  <c r="H2989" i="6"/>
  <c r="H2990" i="6"/>
  <c r="H2991" i="6"/>
  <c r="H2992" i="6"/>
  <c r="H2993" i="6"/>
  <c r="H2994" i="6"/>
  <c r="H2995" i="6"/>
  <c r="H2996" i="6"/>
  <c r="H2997" i="6"/>
  <c r="H2998" i="6"/>
  <c r="H2999" i="6"/>
  <c r="H3000" i="6"/>
  <c r="H3001" i="6"/>
  <c r="H3002" i="6"/>
  <c r="H3003" i="6"/>
  <c r="H3004" i="6"/>
  <c r="H3005" i="6"/>
  <c r="H3006" i="6"/>
  <c r="H3007" i="6"/>
  <c r="H3008" i="6"/>
  <c r="H3009" i="6"/>
  <c r="H3010" i="6"/>
  <c r="H3011" i="6"/>
  <c r="H3012" i="6"/>
  <c r="H3013" i="6"/>
  <c r="H3014" i="6"/>
  <c r="H3015" i="6"/>
  <c r="H3016" i="6"/>
  <c r="H3017" i="6"/>
  <c r="H3018" i="6"/>
  <c r="H3019" i="6"/>
  <c r="H3020" i="6"/>
  <c r="H3021" i="6"/>
  <c r="H3022" i="6"/>
  <c r="H3023" i="6"/>
  <c r="H3024" i="6"/>
  <c r="H3025" i="6"/>
  <c r="H3026" i="6"/>
  <c r="H3027" i="6"/>
  <c r="H3028" i="6"/>
  <c r="H3029" i="6"/>
  <c r="H3030" i="6"/>
  <c r="H3031" i="6"/>
  <c r="H3032" i="6"/>
  <c r="H3033" i="6"/>
  <c r="H3034" i="6"/>
  <c r="H3035" i="6"/>
  <c r="H3036" i="6"/>
  <c r="H3037" i="6"/>
  <c r="H3038" i="6"/>
  <c r="H3039" i="6"/>
  <c r="H3040" i="6"/>
  <c r="H3041" i="6"/>
  <c r="H3042" i="6"/>
  <c r="H3043" i="6"/>
  <c r="H3044" i="6"/>
  <c r="H3045" i="6"/>
  <c r="H3046" i="6"/>
  <c r="H3047" i="6"/>
  <c r="H3048" i="6"/>
  <c r="H3049" i="6"/>
  <c r="H3050" i="6"/>
  <c r="H3051" i="6"/>
  <c r="H3052" i="6"/>
  <c r="H3053" i="6"/>
  <c r="H3054" i="6"/>
  <c r="H3055" i="6"/>
  <c r="H3056" i="6"/>
  <c r="H3057" i="6"/>
  <c r="H3058" i="6"/>
  <c r="H3059" i="6"/>
  <c r="H3060" i="6"/>
  <c r="H3061" i="6"/>
  <c r="H3062" i="6"/>
  <c r="H3063" i="6"/>
  <c r="H3064" i="6"/>
  <c r="H3065" i="6"/>
  <c r="H3066" i="6"/>
  <c r="H3067" i="6"/>
  <c r="H3068" i="6"/>
  <c r="H3069" i="6"/>
  <c r="H3070" i="6"/>
  <c r="H3071" i="6"/>
  <c r="H3072" i="6"/>
  <c r="H3073" i="6"/>
  <c r="H3074" i="6"/>
  <c r="H3075" i="6"/>
  <c r="H3076" i="6"/>
  <c r="H3077" i="6"/>
  <c r="H3078" i="6"/>
  <c r="H3079" i="6"/>
  <c r="H3080" i="6"/>
  <c r="H3081" i="6"/>
  <c r="H3082" i="6"/>
  <c r="H3083" i="6"/>
  <c r="H3084" i="6"/>
  <c r="H3085" i="6"/>
  <c r="H3086" i="6"/>
  <c r="H3087" i="6"/>
  <c r="H3088" i="6"/>
  <c r="H3089" i="6"/>
  <c r="H3090" i="6"/>
  <c r="H3091" i="6"/>
  <c r="H3092" i="6"/>
  <c r="H3093" i="6"/>
  <c r="H3094" i="6"/>
  <c r="H3095" i="6"/>
  <c r="H3096" i="6"/>
  <c r="H3097" i="6"/>
  <c r="H3098" i="6"/>
  <c r="H3099" i="6"/>
  <c r="H3100" i="6"/>
  <c r="H3101" i="6"/>
  <c r="H3102" i="6"/>
  <c r="H3103" i="6"/>
  <c r="H3104" i="6"/>
  <c r="H3105" i="6"/>
  <c r="H3106" i="6"/>
  <c r="H3107" i="6"/>
  <c r="H3108" i="6"/>
  <c r="H3109" i="6"/>
  <c r="H3110" i="6"/>
  <c r="H3111" i="6"/>
  <c r="H3112" i="6"/>
  <c r="H3113" i="6"/>
  <c r="H3114" i="6"/>
  <c r="H3115" i="6"/>
  <c r="H3116" i="6"/>
  <c r="H3117" i="6"/>
  <c r="H3118" i="6"/>
  <c r="H3119" i="6"/>
  <c r="H3120" i="6"/>
  <c r="H3121" i="6"/>
  <c r="H3122" i="6"/>
  <c r="H3123" i="6"/>
  <c r="H3124" i="6"/>
  <c r="H3125" i="6"/>
  <c r="H3126" i="6"/>
  <c r="H3127" i="6"/>
  <c r="H3128" i="6"/>
  <c r="H3129" i="6"/>
  <c r="H3130" i="6"/>
  <c r="H3131" i="6"/>
  <c r="H3132" i="6"/>
  <c r="H3133" i="6"/>
  <c r="H3134" i="6"/>
  <c r="H3135" i="6"/>
  <c r="H3136" i="6"/>
  <c r="H3137" i="6"/>
  <c r="H3138" i="6"/>
  <c r="H3139" i="6"/>
  <c r="H3140" i="6"/>
  <c r="H3141" i="6"/>
  <c r="H3142" i="6"/>
  <c r="H3143" i="6"/>
  <c r="H3144" i="6"/>
  <c r="H3145" i="6"/>
  <c r="H3146" i="6"/>
  <c r="H3147" i="6"/>
  <c r="H3148" i="6"/>
  <c r="H3149" i="6"/>
  <c r="H3150" i="6"/>
  <c r="H3151" i="6"/>
  <c r="H3152" i="6"/>
  <c r="H3153" i="6"/>
  <c r="H3154" i="6"/>
  <c r="H3155" i="6"/>
  <c r="H3156" i="6"/>
  <c r="H3157" i="6"/>
  <c r="H3158" i="6"/>
  <c r="H3159" i="6"/>
  <c r="H3160" i="6"/>
  <c r="H3161" i="6"/>
  <c r="H3162" i="6"/>
  <c r="H3163" i="6"/>
  <c r="H3164" i="6"/>
  <c r="H3165" i="6"/>
  <c r="H3166" i="6"/>
  <c r="H3167" i="6"/>
  <c r="H3168" i="6"/>
  <c r="H3169" i="6"/>
  <c r="H3170" i="6"/>
  <c r="H3171" i="6"/>
  <c r="H3172" i="6"/>
  <c r="H3173" i="6"/>
  <c r="H3174" i="6"/>
  <c r="H3175" i="6"/>
  <c r="H3176" i="6"/>
  <c r="H3177" i="6"/>
  <c r="H3178" i="6"/>
  <c r="H3179" i="6"/>
  <c r="H3180" i="6"/>
  <c r="H3181" i="6"/>
  <c r="H3182" i="6"/>
  <c r="H3183" i="6"/>
  <c r="H3184" i="6"/>
  <c r="H3185" i="6"/>
  <c r="H3186" i="6"/>
  <c r="H3187" i="6"/>
  <c r="H3188" i="6"/>
  <c r="H3189" i="6"/>
  <c r="H3190" i="6"/>
  <c r="H3191" i="6"/>
  <c r="H3192" i="6"/>
  <c r="H3193" i="6"/>
  <c r="H3194" i="6"/>
  <c r="H3195" i="6"/>
  <c r="H3196" i="6"/>
  <c r="H3197" i="6"/>
  <c r="H3198" i="6"/>
  <c r="H3199" i="6"/>
  <c r="H3200" i="6"/>
  <c r="H3201" i="6"/>
  <c r="H3202" i="6"/>
  <c r="H3203" i="6"/>
  <c r="H3204" i="6"/>
  <c r="H3205" i="6"/>
  <c r="H3206" i="6"/>
  <c r="H3207" i="6"/>
  <c r="H3208" i="6"/>
  <c r="H3209" i="6"/>
  <c r="H3210" i="6"/>
  <c r="H3211" i="6"/>
  <c r="H3212" i="6"/>
  <c r="H3213" i="6"/>
  <c r="H3214" i="6"/>
  <c r="H3215" i="6"/>
  <c r="H3216" i="6"/>
  <c r="H3217" i="6"/>
  <c r="H3218" i="6"/>
  <c r="H3219" i="6"/>
  <c r="H3220" i="6"/>
  <c r="H3221" i="6"/>
  <c r="H3222" i="6"/>
  <c r="H3223" i="6"/>
  <c r="H3224" i="6"/>
  <c r="H3225" i="6"/>
  <c r="H3226" i="6"/>
  <c r="H3227" i="6"/>
  <c r="H3228" i="6"/>
  <c r="H3229" i="6"/>
  <c r="H3230" i="6"/>
  <c r="H3231" i="6"/>
  <c r="H3232" i="6"/>
  <c r="H3233" i="6"/>
  <c r="H3234" i="6"/>
  <c r="H3235" i="6"/>
  <c r="H3236" i="6"/>
  <c r="H3237" i="6"/>
  <c r="H3238" i="6"/>
  <c r="H3239" i="6"/>
  <c r="H3240" i="6"/>
  <c r="H3241" i="6"/>
  <c r="H3242" i="6"/>
  <c r="H3243" i="6"/>
  <c r="H3244" i="6"/>
  <c r="H3245" i="6"/>
  <c r="H3246" i="6"/>
  <c r="H3247" i="6"/>
  <c r="H3248" i="6"/>
  <c r="H3249" i="6"/>
  <c r="H3250" i="6"/>
  <c r="H3251" i="6"/>
  <c r="H3252" i="6"/>
  <c r="H3253" i="6"/>
  <c r="H3254" i="6"/>
  <c r="H3255" i="6"/>
  <c r="H3256" i="6"/>
  <c r="H3257" i="6"/>
  <c r="H3258" i="6"/>
  <c r="H3259" i="6"/>
  <c r="H3260" i="6"/>
  <c r="H3261" i="6"/>
  <c r="H3262" i="6"/>
  <c r="H3263" i="6"/>
  <c r="H3264" i="6"/>
  <c r="H3265" i="6"/>
  <c r="H3266" i="6"/>
  <c r="H3267" i="6"/>
  <c r="H3268" i="6"/>
  <c r="H3269" i="6"/>
  <c r="H3270" i="6"/>
  <c r="H3271" i="6"/>
  <c r="H3272" i="6"/>
  <c r="H3273" i="6"/>
  <c r="H3274" i="6"/>
  <c r="H3275" i="6"/>
  <c r="H3276" i="6"/>
  <c r="H3277" i="6"/>
  <c r="H3278" i="6"/>
  <c r="H3279" i="6"/>
  <c r="H3280" i="6"/>
  <c r="H3281" i="6"/>
  <c r="H3282" i="6"/>
  <c r="H3283" i="6"/>
  <c r="H3284" i="6"/>
  <c r="H3285" i="6"/>
  <c r="H3286" i="6"/>
  <c r="H3287" i="6"/>
  <c r="H3288" i="6"/>
  <c r="H3289" i="6"/>
  <c r="H3290" i="6"/>
  <c r="H3291" i="6"/>
  <c r="H3292" i="6"/>
  <c r="H3293" i="6"/>
  <c r="H3294" i="6"/>
  <c r="H3295" i="6"/>
  <c r="H3296" i="6"/>
  <c r="H3297" i="6"/>
  <c r="H3298" i="6"/>
  <c r="H3299" i="6"/>
  <c r="H3300" i="6"/>
  <c r="H3301" i="6"/>
  <c r="H3302" i="6"/>
  <c r="H3303" i="6"/>
  <c r="H3304" i="6"/>
  <c r="H3305" i="6"/>
  <c r="H3306" i="6"/>
  <c r="H3307" i="6"/>
  <c r="H3308" i="6"/>
  <c r="H3309" i="6"/>
  <c r="H3310" i="6"/>
  <c r="H3311" i="6"/>
  <c r="H3312" i="6"/>
  <c r="H3313" i="6"/>
  <c r="H3314" i="6"/>
  <c r="H3315" i="6"/>
  <c r="H3316" i="6"/>
  <c r="H3317" i="6"/>
  <c r="H3318" i="6"/>
  <c r="H3319" i="6"/>
  <c r="H3320" i="6"/>
  <c r="H3321" i="6"/>
  <c r="H3322" i="6"/>
  <c r="H3323" i="6"/>
  <c r="H3324" i="6"/>
  <c r="H3325" i="6"/>
  <c r="H3326" i="6"/>
  <c r="H3327" i="6"/>
  <c r="H3328" i="6"/>
  <c r="H3329" i="6"/>
  <c r="H3330" i="6"/>
  <c r="H3331" i="6"/>
  <c r="H3332" i="6"/>
  <c r="H3333" i="6"/>
  <c r="H3334" i="6"/>
  <c r="H3335" i="6"/>
  <c r="H3336" i="6"/>
  <c r="H3337" i="6"/>
  <c r="H3338" i="6"/>
  <c r="H3339" i="6"/>
  <c r="H3340" i="6"/>
  <c r="H3341" i="6"/>
  <c r="H3342" i="6"/>
  <c r="H3343" i="6"/>
  <c r="H3344" i="6"/>
  <c r="H3345" i="6"/>
  <c r="H3346" i="6"/>
  <c r="H3347" i="6"/>
  <c r="H3348" i="6"/>
  <c r="H3349" i="6"/>
  <c r="H3350" i="6"/>
  <c r="H3351" i="6"/>
  <c r="H3352" i="6"/>
  <c r="H3353" i="6"/>
  <c r="H3354" i="6"/>
  <c r="H3355" i="6"/>
  <c r="H3356" i="6"/>
  <c r="H3357" i="6"/>
  <c r="H3358" i="6"/>
  <c r="H3359" i="6"/>
  <c r="H3360" i="6"/>
  <c r="H3361" i="6"/>
  <c r="H3362" i="6"/>
  <c r="H3363" i="6"/>
  <c r="H3364" i="6"/>
  <c r="H3365" i="6"/>
  <c r="H3366" i="6"/>
  <c r="H3367" i="6"/>
  <c r="H3368" i="6"/>
  <c r="H3369" i="6"/>
  <c r="H3370" i="6"/>
  <c r="H3371" i="6"/>
  <c r="H3372" i="6"/>
  <c r="H3373" i="6"/>
  <c r="H3374" i="6"/>
  <c r="H3375" i="6"/>
  <c r="H3376" i="6"/>
  <c r="H3377" i="6"/>
  <c r="H3378" i="6"/>
  <c r="H3379" i="6"/>
  <c r="H3380" i="6"/>
  <c r="H3381" i="6"/>
  <c r="H3382" i="6"/>
  <c r="H3383" i="6"/>
  <c r="H3384" i="6"/>
  <c r="H3385" i="6"/>
  <c r="H3386" i="6"/>
  <c r="H3387" i="6"/>
  <c r="H3388" i="6"/>
  <c r="H3389" i="6"/>
  <c r="H3390" i="6"/>
  <c r="H3391" i="6"/>
  <c r="H3392" i="6"/>
  <c r="H3393" i="6"/>
  <c r="H3394" i="6"/>
  <c r="H3395" i="6"/>
  <c r="H3396" i="6"/>
  <c r="H3397" i="6"/>
  <c r="H3398" i="6"/>
  <c r="H3399" i="6"/>
  <c r="H3400" i="6"/>
  <c r="H3401" i="6"/>
  <c r="H3402" i="6"/>
  <c r="H3403" i="6"/>
  <c r="H3404" i="6"/>
  <c r="H3405" i="6"/>
  <c r="H3406" i="6"/>
  <c r="H3407" i="6"/>
  <c r="H3408" i="6"/>
  <c r="H3409" i="6"/>
  <c r="H3410" i="6"/>
  <c r="H3411" i="6"/>
  <c r="H3412" i="6"/>
  <c r="H3413" i="6"/>
  <c r="H3414" i="6"/>
  <c r="H3415" i="6"/>
  <c r="H3416" i="6"/>
  <c r="H3417" i="6"/>
  <c r="H3418" i="6"/>
  <c r="H3419" i="6"/>
  <c r="H3420" i="6"/>
  <c r="H3421" i="6"/>
  <c r="H3422" i="6"/>
  <c r="H3423" i="6"/>
  <c r="H3424" i="6"/>
  <c r="H3425" i="6"/>
  <c r="H3426" i="6"/>
  <c r="H3427" i="6"/>
  <c r="H3428" i="6"/>
  <c r="H3429" i="6"/>
  <c r="H3430" i="6"/>
  <c r="H3431" i="6"/>
  <c r="H3432" i="6"/>
  <c r="H3433" i="6"/>
  <c r="H3434" i="6"/>
  <c r="H3435" i="6"/>
  <c r="H3436" i="6"/>
  <c r="H3437" i="6"/>
  <c r="H3438" i="6"/>
  <c r="H3439" i="6"/>
  <c r="H3440" i="6"/>
  <c r="H3441" i="6"/>
  <c r="H3442" i="6"/>
  <c r="H3443" i="6"/>
  <c r="H3444" i="6"/>
  <c r="H3445" i="6"/>
  <c r="H3446" i="6"/>
  <c r="H3447" i="6"/>
  <c r="H3448" i="6"/>
  <c r="H3449" i="6"/>
  <c r="H3450" i="6"/>
  <c r="H3451" i="6"/>
  <c r="H3452" i="6"/>
  <c r="H3453" i="6"/>
  <c r="H3454" i="6"/>
  <c r="H3455" i="6"/>
  <c r="H3456" i="6"/>
  <c r="H3457" i="6"/>
  <c r="H3458" i="6"/>
  <c r="H3459" i="6"/>
  <c r="H3460" i="6"/>
  <c r="H3461" i="6"/>
  <c r="H3462" i="6"/>
  <c r="H3463" i="6"/>
  <c r="H3464" i="6"/>
  <c r="H3465" i="6"/>
  <c r="H3466" i="6"/>
  <c r="H3467" i="6"/>
  <c r="H3468" i="6"/>
  <c r="H3469" i="6"/>
  <c r="H3470" i="6"/>
  <c r="H3471" i="6"/>
  <c r="H3472" i="6"/>
  <c r="H3473" i="6"/>
  <c r="H3474" i="6"/>
  <c r="H3475" i="6"/>
  <c r="H3476" i="6"/>
  <c r="H3477" i="6"/>
  <c r="H3478" i="6"/>
  <c r="H3479" i="6"/>
  <c r="H3480" i="6"/>
  <c r="H3481" i="6"/>
  <c r="H3482" i="6"/>
  <c r="H3483" i="6"/>
  <c r="H3484" i="6"/>
  <c r="H3485" i="6"/>
  <c r="H3486" i="6"/>
  <c r="H3487" i="6"/>
  <c r="H3488" i="6"/>
  <c r="H3489" i="6"/>
  <c r="H3490" i="6"/>
  <c r="H3491" i="6"/>
  <c r="H3492" i="6"/>
  <c r="H3493" i="6"/>
  <c r="H3494" i="6"/>
  <c r="H3495" i="6"/>
  <c r="H3496" i="6"/>
  <c r="H3497" i="6"/>
  <c r="H3498" i="6"/>
  <c r="H3499" i="6"/>
  <c r="H3500" i="6"/>
  <c r="H3501" i="6"/>
  <c r="H3502" i="6"/>
  <c r="H3503" i="6"/>
  <c r="H3504" i="6"/>
  <c r="H3505" i="6"/>
  <c r="H3506" i="6"/>
  <c r="H3507" i="6"/>
  <c r="H3508" i="6"/>
  <c r="H3509" i="6"/>
  <c r="H3510" i="6"/>
  <c r="H3511" i="6"/>
  <c r="H3512" i="6"/>
  <c r="H3513" i="6"/>
  <c r="H3514" i="6"/>
  <c r="H3515" i="6"/>
  <c r="H3516" i="6"/>
  <c r="H3517" i="6"/>
  <c r="H3518" i="6"/>
  <c r="H3519" i="6"/>
  <c r="H3520" i="6"/>
  <c r="H3521" i="6"/>
  <c r="H3522" i="6"/>
  <c r="H3523" i="6"/>
  <c r="H3524" i="6"/>
  <c r="H3525" i="6"/>
  <c r="H3526" i="6"/>
  <c r="H3527" i="6"/>
  <c r="H3528" i="6"/>
  <c r="H3529" i="6"/>
  <c r="H3530" i="6"/>
  <c r="H3531" i="6"/>
  <c r="H3532" i="6"/>
  <c r="H3533" i="6"/>
  <c r="H3534" i="6"/>
  <c r="H3535" i="6"/>
  <c r="H3536" i="6"/>
  <c r="H3537" i="6"/>
  <c r="H3538" i="6"/>
  <c r="H3539" i="6"/>
  <c r="H3540" i="6"/>
  <c r="H3541" i="6"/>
  <c r="H3542" i="6"/>
  <c r="H3543" i="6"/>
  <c r="H3544" i="6"/>
  <c r="H3545" i="6"/>
  <c r="H3546" i="6"/>
  <c r="H3547" i="6"/>
  <c r="H3548" i="6"/>
  <c r="H3549" i="6"/>
  <c r="H3550" i="6"/>
  <c r="H3551" i="6"/>
  <c r="H3552" i="6"/>
  <c r="H3553" i="6"/>
  <c r="H3554" i="6"/>
  <c r="H3555" i="6"/>
  <c r="H3556" i="6"/>
  <c r="H3557" i="6"/>
  <c r="H3558" i="6"/>
  <c r="H3559" i="6"/>
  <c r="H3560" i="6"/>
  <c r="H3561" i="6"/>
  <c r="H3562" i="6"/>
  <c r="H3563" i="6"/>
  <c r="H3564" i="6"/>
  <c r="H3565" i="6"/>
  <c r="H3566" i="6"/>
  <c r="H3567" i="6"/>
  <c r="H3568" i="6"/>
  <c r="H3569" i="6"/>
  <c r="H3570" i="6"/>
  <c r="H3571" i="6"/>
  <c r="H3572" i="6"/>
  <c r="H3573" i="6"/>
  <c r="H3574" i="6"/>
  <c r="H3575" i="6"/>
  <c r="H3576" i="6"/>
  <c r="H3577" i="6"/>
  <c r="H3578" i="6"/>
  <c r="H3579" i="6"/>
  <c r="H3580" i="6"/>
  <c r="H3581" i="6"/>
  <c r="H3582" i="6"/>
  <c r="H3583" i="6"/>
  <c r="H3584" i="6"/>
  <c r="H3585" i="6"/>
  <c r="H3586" i="6"/>
  <c r="H3587" i="6"/>
  <c r="H3588" i="6"/>
  <c r="H3589" i="6"/>
  <c r="H3590" i="6"/>
  <c r="H3591" i="6"/>
  <c r="H3592" i="6"/>
  <c r="H3593" i="6"/>
  <c r="H3594" i="6"/>
  <c r="H3595" i="6"/>
  <c r="H3596" i="6"/>
  <c r="H3597" i="6"/>
  <c r="H3598" i="6"/>
  <c r="H3599" i="6"/>
  <c r="H3600" i="6"/>
  <c r="H3601" i="6"/>
  <c r="H3602" i="6"/>
  <c r="H3603" i="6"/>
  <c r="H3604" i="6"/>
  <c r="H3605" i="6"/>
  <c r="H3606" i="6"/>
  <c r="H3607" i="6"/>
  <c r="H3608" i="6"/>
  <c r="H3609" i="6"/>
  <c r="H3610" i="6"/>
  <c r="H3611" i="6"/>
  <c r="H3612" i="6"/>
  <c r="H3613" i="6"/>
  <c r="H3614" i="6"/>
  <c r="H3615" i="6"/>
  <c r="H3616" i="6"/>
  <c r="H3617" i="6"/>
  <c r="H3618" i="6"/>
  <c r="H3619" i="6"/>
  <c r="H3620" i="6"/>
  <c r="H3621" i="6"/>
  <c r="H3622" i="6"/>
  <c r="H3623" i="6"/>
  <c r="H3624" i="6"/>
  <c r="H3625" i="6"/>
  <c r="H3626" i="6"/>
  <c r="H3627" i="6"/>
  <c r="H3628" i="6"/>
  <c r="H3629" i="6"/>
  <c r="H3630" i="6"/>
  <c r="H3631" i="6"/>
  <c r="H3632" i="6"/>
  <c r="H3633" i="6"/>
  <c r="H3634" i="6"/>
  <c r="H3635" i="6"/>
  <c r="H3636" i="6"/>
  <c r="H3637" i="6"/>
  <c r="H3638" i="6"/>
  <c r="H3639" i="6"/>
  <c r="H3640" i="6"/>
  <c r="H3641" i="6"/>
  <c r="H3642" i="6"/>
  <c r="H3643" i="6"/>
  <c r="H3644" i="6"/>
  <c r="H3645" i="6"/>
  <c r="H3646" i="6"/>
  <c r="H3647" i="6"/>
  <c r="H3648" i="6"/>
  <c r="H3649" i="6"/>
  <c r="H3650" i="6"/>
  <c r="H3651" i="6"/>
  <c r="H3652" i="6"/>
  <c r="H3653" i="6"/>
  <c r="H3654" i="6"/>
  <c r="H3655" i="6"/>
  <c r="H3656" i="6"/>
  <c r="H3657" i="6"/>
  <c r="H3658" i="6"/>
  <c r="H3659" i="6"/>
  <c r="H3660" i="6"/>
  <c r="H3661" i="6"/>
  <c r="H3662" i="6"/>
  <c r="H3663" i="6"/>
  <c r="H3664" i="6"/>
  <c r="H3665" i="6"/>
  <c r="H3666" i="6"/>
  <c r="H3667" i="6"/>
  <c r="H3668" i="6"/>
  <c r="H3669" i="6"/>
  <c r="H3670" i="6"/>
  <c r="H3671" i="6"/>
  <c r="H3672" i="6"/>
  <c r="H3673" i="6"/>
  <c r="H3674" i="6"/>
  <c r="H3675" i="6"/>
  <c r="H3676" i="6"/>
  <c r="H3677" i="6"/>
  <c r="H3678" i="6"/>
  <c r="H3679" i="6"/>
  <c r="H3680" i="6"/>
  <c r="H3681" i="6"/>
  <c r="H3682" i="6"/>
  <c r="H3683" i="6"/>
  <c r="H3684" i="6"/>
  <c r="H3685" i="6"/>
  <c r="H3686" i="6"/>
  <c r="H3687" i="6"/>
  <c r="H3688" i="6"/>
  <c r="H3689" i="6"/>
  <c r="H3690" i="6"/>
  <c r="H3691" i="6"/>
  <c r="H3692" i="6"/>
  <c r="H3693" i="6"/>
  <c r="H3694" i="6"/>
  <c r="H3695" i="6"/>
  <c r="H3696" i="6"/>
  <c r="H3697" i="6"/>
  <c r="H3698" i="6"/>
  <c r="H3699" i="6"/>
  <c r="H3700" i="6"/>
  <c r="H3701" i="6"/>
  <c r="H3702" i="6"/>
  <c r="H3703" i="6"/>
  <c r="H3704" i="6"/>
  <c r="H3705" i="6"/>
  <c r="H3706" i="6"/>
  <c r="H3707" i="6"/>
  <c r="H3708" i="6"/>
  <c r="H3709" i="6"/>
  <c r="H3710" i="6"/>
  <c r="H3711" i="6"/>
  <c r="H3712" i="6"/>
  <c r="H3713" i="6"/>
  <c r="H3714" i="6"/>
  <c r="H3715" i="6"/>
  <c r="H3716" i="6"/>
  <c r="H3717" i="6"/>
  <c r="H3718" i="6"/>
  <c r="H3719" i="6"/>
  <c r="H3720" i="6"/>
  <c r="H3721" i="6"/>
  <c r="H3722" i="6"/>
  <c r="H3723" i="6"/>
  <c r="H3724" i="6"/>
  <c r="H3725" i="6"/>
  <c r="H3726" i="6"/>
  <c r="H3727" i="6"/>
  <c r="H3728" i="6"/>
  <c r="H3729" i="6"/>
  <c r="H3730" i="6"/>
  <c r="H3731" i="6"/>
  <c r="H3732" i="6"/>
  <c r="H3733" i="6"/>
  <c r="H3734" i="6"/>
  <c r="H3735" i="6"/>
  <c r="H3736" i="6"/>
  <c r="H3737" i="6"/>
  <c r="H3738" i="6"/>
  <c r="H3739" i="6"/>
  <c r="H3740" i="6"/>
  <c r="H3741" i="6"/>
  <c r="H3742" i="6"/>
  <c r="H3743" i="6"/>
  <c r="H3744" i="6"/>
  <c r="H3745" i="6"/>
  <c r="H3746" i="6"/>
  <c r="H3747" i="6"/>
  <c r="H3748" i="6"/>
  <c r="H3749" i="6"/>
  <c r="H3750" i="6"/>
  <c r="H3751" i="6"/>
  <c r="H3752" i="6"/>
  <c r="H3753" i="6"/>
  <c r="H3754" i="6"/>
  <c r="H3755" i="6"/>
  <c r="H3756" i="6"/>
  <c r="H3757" i="6"/>
  <c r="H3758" i="6"/>
  <c r="H3759" i="6"/>
  <c r="H3760" i="6"/>
  <c r="H3761" i="6"/>
  <c r="H3762" i="6"/>
  <c r="H3763" i="6"/>
  <c r="H3764" i="6"/>
  <c r="H3765" i="6"/>
  <c r="H3766" i="6"/>
  <c r="H3767" i="6"/>
  <c r="H3768" i="6"/>
  <c r="H3769" i="6"/>
  <c r="H3770" i="6"/>
  <c r="H3771" i="6"/>
  <c r="H3772" i="6"/>
  <c r="H3773" i="6"/>
  <c r="H3774" i="6"/>
  <c r="H3775" i="6"/>
  <c r="H3776" i="6"/>
  <c r="H3777" i="6"/>
  <c r="H3778" i="6"/>
  <c r="H3779" i="6"/>
  <c r="H3780" i="6"/>
  <c r="H3781" i="6"/>
  <c r="H3782" i="6"/>
  <c r="H3783" i="6"/>
  <c r="H3784" i="6"/>
  <c r="H3785" i="6"/>
  <c r="H3786" i="6"/>
  <c r="H3787" i="6"/>
  <c r="H3788" i="6"/>
  <c r="H3789" i="6"/>
  <c r="H3790" i="6"/>
  <c r="H3791" i="6"/>
  <c r="H3792" i="6"/>
  <c r="H3793" i="6"/>
  <c r="H3794" i="6"/>
  <c r="H3795" i="6"/>
  <c r="H3796" i="6"/>
  <c r="H3797" i="6"/>
  <c r="H3798" i="6"/>
  <c r="H3799" i="6"/>
  <c r="H3800" i="6"/>
  <c r="H3801" i="6"/>
  <c r="H3802" i="6"/>
  <c r="H3803" i="6"/>
  <c r="H3804" i="6"/>
  <c r="H3805" i="6"/>
  <c r="H3806" i="6"/>
  <c r="H3807" i="6"/>
  <c r="H3808" i="6"/>
  <c r="H3809" i="6"/>
  <c r="H3810" i="6"/>
  <c r="H3811" i="6"/>
  <c r="H3812" i="6"/>
  <c r="H3813" i="6"/>
  <c r="H3814" i="6"/>
  <c r="H3815" i="6"/>
  <c r="H3816" i="6"/>
  <c r="H3817" i="6"/>
  <c r="H3818" i="6"/>
  <c r="H3819" i="6"/>
  <c r="H3820" i="6"/>
  <c r="H3821" i="6"/>
  <c r="H3822" i="6"/>
  <c r="H3823" i="6"/>
  <c r="H3824" i="6"/>
  <c r="H3825" i="6"/>
  <c r="H3826" i="6"/>
  <c r="H3827" i="6"/>
  <c r="H3828" i="6"/>
  <c r="H3829" i="6"/>
  <c r="H3830" i="6"/>
  <c r="H3831" i="6"/>
  <c r="H3832" i="6"/>
  <c r="H3833" i="6"/>
  <c r="H3834" i="6"/>
  <c r="H3835" i="6"/>
  <c r="H3836" i="6"/>
  <c r="H3837" i="6"/>
  <c r="H3838" i="6"/>
  <c r="H3839" i="6"/>
  <c r="H3840" i="6"/>
  <c r="H3841" i="6"/>
  <c r="H3842" i="6"/>
  <c r="H3843" i="6"/>
  <c r="H3844" i="6"/>
  <c r="H3845" i="6"/>
  <c r="H3846" i="6"/>
  <c r="H3847" i="6"/>
  <c r="H3848" i="6"/>
  <c r="H3849" i="6"/>
  <c r="H3850" i="6"/>
  <c r="H3851" i="6"/>
  <c r="H3852" i="6"/>
  <c r="H3853" i="6"/>
  <c r="H3854" i="6"/>
  <c r="H3855" i="6"/>
  <c r="H3856" i="6"/>
  <c r="H3857" i="6"/>
  <c r="H3858" i="6"/>
  <c r="H3859" i="6"/>
  <c r="H3860" i="6"/>
  <c r="H3861" i="6"/>
  <c r="H3862" i="6"/>
  <c r="H3863" i="6"/>
  <c r="H3864" i="6"/>
  <c r="H3865" i="6"/>
  <c r="H3866" i="6"/>
  <c r="H3867" i="6"/>
  <c r="H3868" i="6"/>
  <c r="H3869" i="6"/>
  <c r="H3870" i="6"/>
  <c r="H3871" i="6"/>
  <c r="H3872" i="6"/>
  <c r="H3873" i="6"/>
  <c r="H3874" i="6"/>
  <c r="H3875" i="6"/>
  <c r="H3876" i="6"/>
  <c r="H3877" i="6"/>
  <c r="H3878" i="6"/>
  <c r="H3879" i="6"/>
  <c r="H3880" i="6"/>
  <c r="H3881" i="6"/>
  <c r="H3882" i="6"/>
  <c r="H3883" i="6"/>
  <c r="H3884" i="6"/>
  <c r="H3885" i="6"/>
  <c r="H3886" i="6"/>
  <c r="H3887" i="6"/>
  <c r="H3888" i="6"/>
  <c r="H3889" i="6"/>
  <c r="H3890" i="6"/>
  <c r="H3891" i="6"/>
  <c r="H3892" i="6"/>
  <c r="H3893" i="6"/>
  <c r="H3894" i="6"/>
  <c r="H3895" i="6"/>
  <c r="H3896" i="6"/>
  <c r="H3897" i="6"/>
  <c r="H3898" i="6"/>
  <c r="H3899" i="6"/>
  <c r="H3900" i="6"/>
  <c r="H3901" i="6"/>
  <c r="H3902" i="6"/>
  <c r="H3903" i="6"/>
  <c r="H3904" i="6"/>
  <c r="H3905" i="6"/>
  <c r="H3906" i="6"/>
  <c r="H3907" i="6"/>
  <c r="H3908" i="6"/>
  <c r="H3909" i="6"/>
  <c r="H3910" i="6"/>
  <c r="H3911" i="6"/>
  <c r="H3912" i="6"/>
  <c r="H3913" i="6"/>
  <c r="H3914" i="6"/>
  <c r="H3915" i="6"/>
  <c r="H3916" i="6"/>
  <c r="H3917" i="6"/>
  <c r="H3918" i="6"/>
  <c r="H3919" i="6"/>
  <c r="H3920" i="6"/>
  <c r="H3921" i="6"/>
  <c r="H3922" i="6"/>
  <c r="H3923" i="6"/>
  <c r="H3924" i="6"/>
  <c r="H3925" i="6"/>
  <c r="H3926" i="6"/>
  <c r="H3927" i="6"/>
  <c r="H3928" i="6"/>
  <c r="H3929" i="6"/>
  <c r="H3930" i="6"/>
  <c r="H3931" i="6"/>
  <c r="H3932" i="6"/>
  <c r="H3933" i="6"/>
  <c r="H3934" i="6"/>
  <c r="H3935" i="6"/>
  <c r="H3936" i="6"/>
  <c r="H3937" i="6"/>
  <c r="H3938" i="6"/>
  <c r="H3939" i="6"/>
  <c r="H3940" i="6"/>
  <c r="H3941" i="6"/>
  <c r="H3942" i="6"/>
  <c r="H3943" i="6"/>
  <c r="H3944" i="6"/>
  <c r="H3945" i="6"/>
  <c r="H3946" i="6"/>
  <c r="H3947" i="6"/>
  <c r="H3948" i="6"/>
  <c r="H3949" i="6"/>
  <c r="H3950" i="6"/>
  <c r="H3951" i="6"/>
  <c r="H3952" i="6"/>
  <c r="H3953" i="6"/>
  <c r="H3954" i="6"/>
  <c r="H3955" i="6"/>
  <c r="H3956" i="6"/>
  <c r="H3957" i="6"/>
  <c r="H3958" i="6"/>
  <c r="H3959" i="6"/>
  <c r="H3960" i="6"/>
  <c r="H3961" i="6"/>
  <c r="H3962" i="6"/>
  <c r="H3963" i="6"/>
  <c r="H3964" i="6"/>
  <c r="H3965" i="6"/>
  <c r="H3966" i="6"/>
  <c r="H3967" i="6"/>
  <c r="H3968" i="6"/>
  <c r="H3969" i="6"/>
  <c r="H3970" i="6"/>
  <c r="H3971" i="6"/>
  <c r="H3972" i="6"/>
  <c r="H3973" i="6"/>
  <c r="H3974" i="6"/>
  <c r="H3975" i="6"/>
  <c r="H3976" i="6"/>
  <c r="H3977" i="6"/>
  <c r="H3978" i="6"/>
  <c r="H3979" i="6"/>
  <c r="H3980" i="6"/>
  <c r="H3981" i="6"/>
  <c r="H3982" i="6"/>
  <c r="H3983" i="6"/>
  <c r="H3984" i="6"/>
  <c r="H3985" i="6"/>
  <c r="H3986" i="6"/>
  <c r="H3987" i="6"/>
  <c r="H3988" i="6"/>
  <c r="H3989" i="6"/>
  <c r="H3990" i="6"/>
  <c r="H3991" i="6"/>
  <c r="H3992" i="6"/>
  <c r="H3993" i="6"/>
  <c r="H3994" i="6"/>
  <c r="H3995" i="6"/>
  <c r="H3996" i="6"/>
  <c r="H3997" i="6"/>
  <c r="H3998" i="6"/>
  <c r="H3999" i="6"/>
  <c r="H4000" i="6"/>
  <c r="H4001" i="6"/>
  <c r="H4002" i="6"/>
  <c r="H4003" i="6"/>
  <c r="H4004" i="6"/>
  <c r="H4005" i="6"/>
  <c r="H4006" i="6"/>
  <c r="H4007" i="6"/>
  <c r="H4008" i="6"/>
  <c r="H4009" i="6"/>
  <c r="H4010" i="6"/>
  <c r="H4011" i="6"/>
  <c r="H4012" i="6"/>
  <c r="H4013" i="6"/>
  <c r="H4014" i="6"/>
  <c r="H4015" i="6"/>
  <c r="H4016" i="6"/>
  <c r="H4017" i="6"/>
  <c r="H4018" i="6"/>
  <c r="H4019" i="6"/>
  <c r="H4020" i="6"/>
  <c r="H4021" i="6"/>
  <c r="H4022" i="6"/>
  <c r="H4023" i="6"/>
  <c r="H4024" i="6"/>
  <c r="H4025" i="6"/>
  <c r="H4026" i="6"/>
  <c r="H4027" i="6"/>
  <c r="H4028" i="6"/>
  <c r="H4029" i="6"/>
  <c r="H4030" i="6"/>
  <c r="H4031" i="6"/>
  <c r="H4032" i="6"/>
  <c r="H4033" i="6"/>
  <c r="H4034" i="6"/>
  <c r="H4035" i="6"/>
  <c r="H4036" i="6"/>
  <c r="H4037" i="6"/>
  <c r="H4038" i="6"/>
  <c r="H4039" i="6"/>
  <c r="H4040" i="6"/>
  <c r="H4041" i="6"/>
  <c r="H4042" i="6"/>
  <c r="H4043" i="6"/>
  <c r="H4044" i="6"/>
  <c r="H4045" i="6"/>
  <c r="H4046" i="6"/>
  <c r="H4047" i="6"/>
  <c r="H4048" i="6"/>
  <c r="H4049" i="6"/>
  <c r="H4050" i="6"/>
  <c r="H4051" i="6"/>
  <c r="H4052" i="6"/>
  <c r="H4053" i="6"/>
  <c r="H4054" i="6"/>
  <c r="H4055" i="6"/>
  <c r="H4056" i="6"/>
  <c r="H4057" i="6"/>
  <c r="H4058" i="6"/>
  <c r="H4059" i="6"/>
  <c r="H4060" i="6"/>
  <c r="H4061" i="6"/>
  <c r="H4062" i="6"/>
  <c r="H4063" i="6"/>
  <c r="H4064" i="6"/>
  <c r="H4065" i="6"/>
  <c r="H4066" i="6"/>
  <c r="H4067" i="6"/>
  <c r="H4068" i="6"/>
  <c r="H4069" i="6"/>
  <c r="H4070" i="6"/>
  <c r="H4071" i="6"/>
  <c r="H4072" i="6"/>
  <c r="H4073" i="6"/>
  <c r="H4074" i="6"/>
  <c r="H4075" i="6"/>
  <c r="H4076" i="6"/>
  <c r="H4077" i="6"/>
  <c r="H4078" i="6"/>
  <c r="H4079" i="6"/>
  <c r="H4080" i="6"/>
  <c r="H4081" i="6"/>
  <c r="H4082" i="6"/>
  <c r="H4083" i="6"/>
  <c r="H4084" i="6"/>
  <c r="H4085" i="6"/>
  <c r="H4086" i="6"/>
  <c r="H4087" i="6"/>
  <c r="H4088" i="6"/>
  <c r="H4089" i="6"/>
  <c r="H4090" i="6"/>
  <c r="H4091" i="6"/>
  <c r="H4092" i="6"/>
  <c r="H4093" i="6"/>
  <c r="H4094" i="6"/>
  <c r="H4095" i="6"/>
  <c r="H4096" i="6"/>
  <c r="H4097" i="6"/>
  <c r="H4098" i="6"/>
  <c r="H4099" i="6"/>
  <c r="H4100" i="6"/>
  <c r="H4101" i="6"/>
  <c r="H4102" i="6"/>
  <c r="H4103" i="6"/>
  <c r="H4104" i="6"/>
  <c r="H4105" i="6"/>
  <c r="H4106" i="6"/>
  <c r="H4107" i="6"/>
  <c r="H4108" i="6"/>
  <c r="H4109" i="6"/>
  <c r="H4110" i="6"/>
  <c r="H4111" i="6"/>
  <c r="H4112" i="6"/>
  <c r="H4113" i="6"/>
  <c r="H4114" i="6"/>
  <c r="H4115" i="6"/>
  <c r="H4116" i="6"/>
  <c r="H4117" i="6"/>
  <c r="H4118" i="6"/>
  <c r="H4119" i="6"/>
  <c r="H4120" i="6"/>
  <c r="H4121" i="6"/>
  <c r="H4122" i="6"/>
  <c r="H4123" i="6"/>
  <c r="H4124" i="6"/>
  <c r="H4125" i="6"/>
  <c r="H4126" i="6"/>
  <c r="H4127" i="6"/>
  <c r="H4128" i="6"/>
  <c r="H4129" i="6"/>
  <c r="H4130" i="6"/>
  <c r="H4131" i="6"/>
  <c r="H4132" i="6"/>
  <c r="H4133" i="6"/>
  <c r="H4134" i="6"/>
  <c r="H4135" i="6"/>
  <c r="H4136" i="6"/>
  <c r="H4137" i="6"/>
  <c r="H4138" i="6"/>
  <c r="H4139" i="6"/>
  <c r="H4140" i="6"/>
  <c r="H4141" i="6"/>
  <c r="H4142" i="6"/>
  <c r="H4143" i="6"/>
  <c r="H4144" i="6"/>
  <c r="H4145" i="6"/>
  <c r="H4146" i="6"/>
  <c r="H4147" i="6"/>
  <c r="H4148" i="6"/>
  <c r="H4149" i="6"/>
  <c r="H4150" i="6"/>
  <c r="H4151" i="6"/>
  <c r="H4152" i="6"/>
  <c r="H4153" i="6"/>
  <c r="H4154" i="6"/>
  <c r="H4155" i="6"/>
  <c r="H4156" i="6"/>
  <c r="H4157" i="6"/>
  <c r="H4158" i="6"/>
  <c r="H4159" i="6"/>
  <c r="H4160" i="6"/>
  <c r="H4161" i="6"/>
  <c r="H4162" i="6"/>
  <c r="H4163" i="6"/>
  <c r="H4164" i="6"/>
  <c r="H4165" i="6"/>
  <c r="H4166" i="6"/>
  <c r="H4167" i="6"/>
  <c r="H4168" i="6"/>
  <c r="H4169" i="6"/>
  <c r="H4170" i="6"/>
  <c r="H4171" i="6"/>
  <c r="H4172" i="6"/>
  <c r="H4173" i="6"/>
  <c r="H4174" i="6"/>
  <c r="H4175" i="6"/>
  <c r="H4176" i="6"/>
  <c r="H4177" i="6"/>
  <c r="H4178" i="6"/>
  <c r="H4179" i="6"/>
  <c r="H4180" i="6"/>
  <c r="H4181" i="6"/>
  <c r="H4182" i="6"/>
  <c r="H4183" i="6"/>
  <c r="H4184" i="6"/>
  <c r="H4185" i="6"/>
  <c r="H4186" i="6"/>
  <c r="H4187" i="6"/>
  <c r="H4188" i="6"/>
  <c r="H4189" i="6"/>
  <c r="H4190" i="6"/>
  <c r="H4191" i="6"/>
  <c r="H4192" i="6"/>
  <c r="H4193" i="6"/>
  <c r="H4194" i="6"/>
  <c r="H4195" i="6"/>
  <c r="H4196" i="6"/>
  <c r="H4197" i="6"/>
  <c r="H4198" i="6"/>
  <c r="H4199" i="6"/>
  <c r="H4200" i="6"/>
  <c r="H4201" i="6"/>
  <c r="H4202" i="6"/>
  <c r="H4203" i="6"/>
  <c r="H4204" i="6"/>
  <c r="H4205" i="6"/>
  <c r="H4206" i="6"/>
  <c r="H4207" i="6"/>
  <c r="H4208" i="6"/>
  <c r="H4209" i="6"/>
  <c r="H4210" i="6"/>
  <c r="H4211" i="6"/>
  <c r="H4212" i="6"/>
  <c r="H4213" i="6"/>
  <c r="H4214" i="6"/>
  <c r="H4215" i="6"/>
  <c r="H4216" i="6"/>
  <c r="H4217" i="6"/>
  <c r="H4218" i="6"/>
  <c r="H4219" i="6"/>
  <c r="H4220" i="6"/>
  <c r="H4221" i="6"/>
  <c r="H4222" i="6"/>
  <c r="H4223" i="6"/>
  <c r="H4224" i="6"/>
  <c r="H4225" i="6"/>
  <c r="H4226" i="6"/>
  <c r="H4227" i="6"/>
  <c r="H4228" i="6"/>
  <c r="H4229" i="6"/>
  <c r="H4230" i="6"/>
  <c r="H4231" i="6"/>
  <c r="H4232" i="6"/>
  <c r="H4233" i="6"/>
  <c r="H4234" i="6"/>
  <c r="H4235" i="6"/>
  <c r="H4236" i="6"/>
  <c r="H4237" i="6"/>
  <c r="H4238" i="6"/>
  <c r="H4239" i="6"/>
  <c r="H4240" i="6"/>
  <c r="H4241" i="6"/>
  <c r="H4242" i="6"/>
  <c r="H4243" i="6"/>
  <c r="H4244" i="6"/>
  <c r="H4245" i="6"/>
  <c r="H4246" i="6"/>
  <c r="H4247" i="6"/>
  <c r="H4248" i="6"/>
  <c r="H4249" i="6"/>
  <c r="H4250" i="6"/>
  <c r="H4251" i="6"/>
  <c r="H4252" i="6"/>
  <c r="H4253" i="6"/>
  <c r="H4254" i="6"/>
  <c r="H4255" i="6"/>
  <c r="H4256" i="6"/>
  <c r="H4257" i="6"/>
  <c r="H4258" i="6"/>
  <c r="H4259" i="6"/>
  <c r="H4260" i="6"/>
  <c r="H4261" i="6"/>
  <c r="H4262" i="6"/>
  <c r="H4263" i="6"/>
  <c r="H4264" i="6"/>
  <c r="H4265" i="6"/>
  <c r="H4266" i="6"/>
  <c r="H4267" i="6"/>
  <c r="H4268" i="6"/>
  <c r="H4269" i="6"/>
  <c r="H4270" i="6"/>
  <c r="H4271" i="6"/>
  <c r="H4272" i="6"/>
  <c r="H4273" i="6"/>
  <c r="H4274" i="6"/>
  <c r="H4275" i="6"/>
  <c r="H4276" i="6"/>
  <c r="H4277" i="6"/>
  <c r="H4278" i="6"/>
  <c r="H4279" i="6"/>
  <c r="H4280" i="6"/>
  <c r="H4281" i="6"/>
  <c r="H4282" i="6"/>
  <c r="H4283" i="6"/>
  <c r="H4284" i="6"/>
  <c r="H4285" i="6"/>
  <c r="H4286" i="6"/>
  <c r="H4287" i="6"/>
  <c r="H4288" i="6"/>
  <c r="H4289" i="6"/>
  <c r="H4290" i="6"/>
  <c r="H4291" i="6"/>
  <c r="H4292" i="6"/>
  <c r="H4293" i="6"/>
  <c r="H4294" i="6"/>
  <c r="H4295" i="6"/>
  <c r="H4296" i="6"/>
  <c r="H4297" i="6"/>
  <c r="H4298" i="6"/>
  <c r="H4299" i="6"/>
  <c r="H4300" i="6"/>
  <c r="H4301" i="6"/>
  <c r="H4302" i="6"/>
  <c r="H4303" i="6"/>
  <c r="H4304" i="6"/>
  <c r="H4305" i="6"/>
  <c r="H4306" i="6"/>
  <c r="H4307" i="6"/>
  <c r="H4308" i="6"/>
  <c r="H4309" i="6"/>
  <c r="H4310" i="6"/>
  <c r="H4311" i="6"/>
  <c r="H4312" i="6"/>
  <c r="H4313" i="6"/>
  <c r="H4314" i="6"/>
  <c r="H4315" i="6"/>
  <c r="H4316" i="6"/>
  <c r="H4317" i="6"/>
  <c r="H4318" i="6"/>
  <c r="H4319" i="6"/>
  <c r="H4320" i="6"/>
  <c r="H4321" i="6"/>
  <c r="H4322" i="6"/>
  <c r="H4323" i="6"/>
  <c r="H4324" i="6"/>
  <c r="H4325" i="6"/>
  <c r="H4326" i="6"/>
  <c r="H4327" i="6"/>
  <c r="H4328" i="6"/>
  <c r="H4329" i="6"/>
  <c r="H4330" i="6"/>
  <c r="H4331" i="6"/>
  <c r="H4332" i="6"/>
  <c r="H4333" i="6"/>
  <c r="H4334" i="6"/>
  <c r="H4335" i="6"/>
  <c r="H4336" i="6"/>
  <c r="H4337" i="6"/>
  <c r="H4338" i="6"/>
  <c r="H4339" i="6"/>
  <c r="H4340" i="6"/>
  <c r="H4341" i="6"/>
  <c r="H4342" i="6"/>
  <c r="H4343" i="6"/>
  <c r="H4344" i="6"/>
  <c r="H4345" i="6"/>
  <c r="H4346" i="6"/>
  <c r="H4347" i="6"/>
  <c r="H4348" i="6"/>
  <c r="H4349" i="6"/>
  <c r="H4350" i="6"/>
  <c r="H4351" i="6"/>
  <c r="H4352" i="6"/>
  <c r="H4353" i="6"/>
  <c r="H4354" i="6"/>
  <c r="H4355" i="6"/>
  <c r="H4356" i="6"/>
  <c r="H4357" i="6"/>
  <c r="H4358" i="6"/>
  <c r="H4359" i="6"/>
  <c r="H4360" i="6"/>
  <c r="H4361" i="6"/>
  <c r="H4362" i="6"/>
  <c r="H4363" i="6"/>
  <c r="H4364" i="6"/>
  <c r="H4365" i="6"/>
  <c r="H4366" i="6"/>
  <c r="H4367" i="6"/>
  <c r="H4368" i="6"/>
  <c r="H4369" i="6"/>
  <c r="H4370" i="6"/>
  <c r="H4371" i="6"/>
  <c r="H4372" i="6"/>
  <c r="H4373" i="6"/>
  <c r="H4374" i="6"/>
  <c r="H4375" i="6"/>
  <c r="H4376" i="6"/>
  <c r="H4377" i="6"/>
  <c r="H4378" i="6"/>
  <c r="H4379" i="6"/>
  <c r="H4380" i="6"/>
  <c r="H4381" i="6"/>
  <c r="H4382" i="6"/>
  <c r="H4383" i="6"/>
  <c r="H4384" i="6"/>
  <c r="H4385" i="6"/>
  <c r="H4386" i="6"/>
  <c r="H4387" i="6"/>
  <c r="H4388" i="6"/>
  <c r="H4389" i="6"/>
  <c r="H4390" i="6"/>
  <c r="H4391" i="6"/>
  <c r="H4392" i="6"/>
  <c r="H4393" i="6"/>
  <c r="H4394" i="6"/>
  <c r="H4395" i="6"/>
  <c r="H4396" i="6"/>
  <c r="H4397" i="6"/>
  <c r="H4398" i="6"/>
  <c r="H4399" i="6"/>
  <c r="H4400" i="6"/>
  <c r="H4401" i="6"/>
  <c r="H4402" i="6"/>
  <c r="H4403" i="6"/>
  <c r="H4404" i="6"/>
  <c r="H4405" i="6"/>
  <c r="H4406" i="6"/>
  <c r="H4407" i="6"/>
  <c r="H4408" i="6"/>
  <c r="H4409" i="6"/>
  <c r="H4410" i="6"/>
  <c r="H4411" i="6"/>
  <c r="H4412" i="6"/>
  <c r="H4413" i="6"/>
  <c r="H4414" i="6"/>
  <c r="H4415" i="6"/>
  <c r="H4416" i="6"/>
  <c r="H4417" i="6"/>
  <c r="H4418" i="6"/>
  <c r="H4419" i="6"/>
  <c r="H4420" i="6"/>
  <c r="H4421" i="6"/>
  <c r="H4422" i="6"/>
  <c r="H4423" i="6"/>
  <c r="H4424" i="6"/>
  <c r="H4425" i="6"/>
  <c r="H4426" i="6"/>
  <c r="H4427" i="6"/>
  <c r="H4428" i="6"/>
  <c r="H4429" i="6"/>
  <c r="H4430" i="6"/>
  <c r="H4431" i="6"/>
  <c r="H4432" i="6"/>
  <c r="H4433" i="6"/>
  <c r="H4434" i="6"/>
  <c r="H4435" i="6"/>
  <c r="H4436" i="6"/>
  <c r="H4437" i="6"/>
  <c r="H4438" i="6"/>
  <c r="H4439" i="6"/>
  <c r="H4440" i="6"/>
  <c r="H4441" i="6"/>
  <c r="H4442" i="6"/>
  <c r="H4443" i="6"/>
  <c r="H4444" i="6"/>
  <c r="H4445" i="6"/>
  <c r="H4446" i="6"/>
  <c r="H4447" i="6"/>
  <c r="H4448" i="6"/>
  <c r="H4449" i="6"/>
  <c r="H4450" i="6"/>
  <c r="H4451" i="6"/>
  <c r="H4452" i="6"/>
  <c r="H4453" i="6"/>
  <c r="H4454" i="6"/>
  <c r="H4455" i="6"/>
  <c r="H4456" i="6"/>
  <c r="H4457" i="6"/>
  <c r="H4458" i="6"/>
  <c r="H4459" i="6"/>
  <c r="H4460" i="6"/>
  <c r="H4461" i="6"/>
  <c r="H4462" i="6"/>
  <c r="H4463" i="6"/>
  <c r="H4464" i="6"/>
  <c r="H4465" i="6"/>
  <c r="H4466" i="6"/>
  <c r="H4467" i="6"/>
  <c r="H4468" i="6"/>
  <c r="H4469" i="6"/>
  <c r="H4470" i="6"/>
  <c r="H4471" i="6"/>
  <c r="H4472" i="6"/>
  <c r="H4473" i="6"/>
  <c r="H4474" i="6"/>
  <c r="H4475" i="6"/>
  <c r="H4476" i="6"/>
  <c r="H4477" i="6"/>
  <c r="H4478" i="6"/>
  <c r="H4479" i="6"/>
  <c r="H4480" i="6"/>
  <c r="H4481" i="6"/>
  <c r="H4482" i="6"/>
  <c r="H4483" i="6"/>
  <c r="H4484" i="6"/>
  <c r="H4485" i="6"/>
  <c r="H4486" i="6"/>
  <c r="H4487" i="6"/>
  <c r="H4488" i="6"/>
  <c r="H4489" i="6"/>
  <c r="H4490" i="6"/>
  <c r="H4491" i="6"/>
  <c r="H4492" i="6"/>
  <c r="H4493" i="6"/>
  <c r="H4494" i="6"/>
  <c r="H4495" i="6"/>
  <c r="H4496" i="6"/>
  <c r="H4497" i="6"/>
  <c r="H4498" i="6"/>
  <c r="H4499" i="6"/>
  <c r="H4500" i="6"/>
  <c r="H4501" i="6"/>
  <c r="H4502" i="6"/>
  <c r="H4503" i="6"/>
  <c r="H4504" i="6"/>
  <c r="H4505" i="6"/>
  <c r="H4506" i="6"/>
  <c r="H4507" i="6"/>
  <c r="H4508" i="6"/>
  <c r="H4509" i="6"/>
  <c r="H4510" i="6"/>
  <c r="H4511" i="6"/>
  <c r="H4512" i="6"/>
  <c r="H4513" i="6"/>
  <c r="H4514" i="6"/>
  <c r="H4515" i="6"/>
  <c r="H4516" i="6"/>
  <c r="H4517" i="6"/>
  <c r="H4518" i="6"/>
  <c r="H4519" i="6"/>
  <c r="H4520" i="6"/>
  <c r="H4521" i="6"/>
  <c r="H4522" i="6"/>
  <c r="H4523" i="6"/>
  <c r="H4524" i="6"/>
  <c r="H4525" i="6"/>
  <c r="H4526" i="6"/>
  <c r="H4527" i="6"/>
  <c r="H4528" i="6"/>
  <c r="H4529" i="6"/>
  <c r="H4530" i="6"/>
  <c r="H4531" i="6"/>
  <c r="H4532" i="6"/>
  <c r="H4533" i="6"/>
  <c r="H4534" i="6"/>
  <c r="H4535" i="6"/>
  <c r="H4536" i="6"/>
  <c r="H4537" i="6"/>
  <c r="H4538" i="6"/>
  <c r="H4539" i="6"/>
  <c r="H4540" i="6"/>
  <c r="H4541" i="6"/>
  <c r="H4542" i="6"/>
  <c r="H4543" i="6"/>
  <c r="H4544" i="6"/>
  <c r="H4545" i="6"/>
  <c r="H4546" i="6"/>
  <c r="H4547" i="6"/>
  <c r="H4548" i="6"/>
  <c r="H4549" i="6"/>
  <c r="H4550" i="6"/>
  <c r="H4551" i="6"/>
  <c r="H4552" i="6"/>
  <c r="H4553" i="6"/>
  <c r="H4554" i="6"/>
  <c r="H4555" i="6"/>
  <c r="H4556" i="6"/>
  <c r="H4557" i="6"/>
  <c r="H4558" i="6"/>
  <c r="H4559" i="6"/>
  <c r="H4560" i="6"/>
  <c r="H4561" i="6"/>
  <c r="H4562" i="6"/>
  <c r="H4563" i="6"/>
  <c r="H4564" i="6"/>
  <c r="H4565" i="6"/>
  <c r="H4566" i="6"/>
  <c r="H4567" i="6"/>
  <c r="H4568" i="6"/>
  <c r="H4569" i="6"/>
  <c r="H4570" i="6"/>
  <c r="H4571" i="6"/>
  <c r="H4572" i="6"/>
  <c r="H4573" i="6"/>
  <c r="H4574" i="6"/>
  <c r="H4575" i="6"/>
  <c r="H4576" i="6"/>
  <c r="H4577" i="6"/>
  <c r="H4578" i="6"/>
  <c r="H4579" i="6"/>
  <c r="H4580" i="6"/>
  <c r="H4581" i="6"/>
  <c r="H4582" i="6"/>
  <c r="H4583" i="6"/>
  <c r="H4584" i="6"/>
  <c r="H4585" i="6"/>
  <c r="H4586" i="6"/>
  <c r="H4587" i="6"/>
  <c r="H4588" i="6"/>
  <c r="H4589" i="6"/>
  <c r="H4590" i="6"/>
  <c r="H4591" i="6"/>
  <c r="H4592" i="6"/>
  <c r="H4593" i="6"/>
  <c r="H4594" i="6"/>
  <c r="H4595" i="6"/>
  <c r="H4596" i="6"/>
  <c r="H4597" i="6"/>
  <c r="H4598" i="6"/>
  <c r="H4599" i="6"/>
  <c r="H4600" i="6"/>
  <c r="H4601" i="6"/>
  <c r="H4602" i="6"/>
  <c r="H4603" i="6"/>
  <c r="H4604" i="6"/>
  <c r="H4605" i="6"/>
  <c r="H4606" i="6"/>
  <c r="H4607" i="6"/>
  <c r="H4608" i="6"/>
  <c r="H4609" i="6"/>
  <c r="H4610" i="6"/>
  <c r="H4611" i="6"/>
  <c r="H4612" i="6"/>
  <c r="H4613" i="6"/>
  <c r="H4614" i="6"/>
  <c r="H4615" i="6"/>
  <c r="H4616" i="6"/>
  <c r="H4617" i="6"/>
  <c r="H4618" i="6"/>
  <c r="H4619" i="6"/>
  <c r="H4620" i="6"/>
  <c r="H4621" i="6"/>
  <c r="H4622" i="6"/>
  <c r="H4623" i="6"/>
  <c r="H4624" i="6"/>
  <c r="H4625" i="6"/>
  <c r="H4626" i="6"/>
  <c r="H4627" i="6"/>
  <c r="H4628" i="6"/>
  <c r="H4629" i="6"/>
  <c r="H4630" i="6"/>
  <c r="H4631" i="6"/>
  <c r="H4632" i="6"/>
  <c r="H4633" i="6"/>
  <c r="H4634" i="6"/>
  <c r="H4635" i="6"/>
  <c r="H4636" i="6"/>
  <c r="H4637" i="6"/>
  <c r="H4638" i="6"/>
  <c r="H4639" i="6"/>
  <c r="H4640" i="6"/>
  <c r="H4641" i="6"/>
  <c r="H4642" i="6"/>
  <c r="H4643" i="6"/>
  <c r="H4644" i="6"/>
  <c r="H4645" i="6"/>
  <c r="H4646" i="6"/>
  <c r="H4647" i="6"/>
  <c r="H4648" i="6"/>
  <c r="H4649" i="6"/>
  <c r="H4650" i="6"/>
  <c r="H4651" i="6"/>
  <c r="H4652" i="6"/>
  <c r="H4653" i="6"/>
  <c r="H4654" i="6"/>
  <c r="H4655" i="6"/>
  <c r="H4656" i="6"/>
  <c r="H4657" i="6"/>
  <c r="H4658" i="6"/>
  <c r="H4659" i="6"/>
  <c r="H4660" i="6"/>
  <c r="H4661" i="6"/>
  <c r="H4662" i="6"/>
  <c r="H4663" i="6"/>
  <c r="H4664" i="6"/>
  <c r="H4665" i="6"/>
  <c r="H4666" i="6"/>
  <c r="H4667" i="6"/>
  <c r="H4668" i="6"/>
  <c r="H4669" i="6"/>
  <c r="H4670" i="6"/>
  <c r="H4671" i="6"/>
  <c r="H4672" i="6"/>
  <c r="H4673" i="6"/>
  <c r="H4674" i="6"/>
  <c r="H4675" i="6"/>
  <c r="H4676" i="6"/>
  <c r="H4677" i="6"/>
  <c r="H4678" i="6"/>
  <c r="H4679" i="6"/>
  <c r="H4680" i="6"/>
  <c r="H4681" i="6"/>
  <c r="H4682" i="6"/>
  <c r="H4683" i="6"/>
  <c r="H4684" i="6"/>
  <c r="H4685" i="6"/>
  <c r="H4686" i="6"/>
  <c r="H4687" i="6"/>
  <c r="H4688" i="6"/>
  <c r="H4689" i="6"/>
  <c r="H4690" i="6"/>
  <c r="H4691" i="6"/>
  <c r="H4692" i="6"/>
  <c r="H4693" i="6"/>
  <c r="H4694" i="6"/>
  <c r="H4695" i="6"/>
  <c r="H4696" i="6"/>
  <c r="H4697" i="6"/>
  <c r="H4698" i="6"/>
  <c r="H4699" i="6"/>
  <c r="H4700" i="6"/>
  <c r="H4701" i="6"/>
  <c r="H4702" i="6"/>
  <c r="H4703" i="6"/>
  <c r="H4704" i="6"/>
  <c r="H4705" i="6"/>
  <c r="H4706" i="6"/>
  <c r="H4707" i="6"/>
  <c r="H4708" i="6"/>
  <c r="H4709" i="6"/>
  <c r="H4710" i="6"/>
  <c r="H4711" i="6"/>
  <c r="H4712" i="6"/>
  <c r="H4713" i="6"/>
  <c r="H4714" i="6"/>
  <c r="H4715" i="6"/>
  <c r="H4716" i="6"/>
  <c r="H4717" i="6"/>
  <c r="H4718" i="6"/>
  <c r="H4719" i="6"/>
  <c r="H4720" i="6"/>
  <c r="H4721" i="6"/>
  <c r="H4722" i="6"/>
  <c r="H4723" i="6"/>
  <c r="H4724" i="6"/>
  <c r="H4725" i="6"/>
  <c r="H4726" i="6"/>
  <c r="H4727" i="6"/>
  <c r="H4728" i="6"/>
  <c r="H4729" i="6"/>
  <c r="H4730" i="6"/>
  <c r="H4731" i="6"/>
  <c r="H4732" i="6"/>
  <c r="H4733" i="6"/>
  <c r="H4734" i="6"/>
  <c r="H4735" i="6"/>
  <c r="H4736" i="6"/>
  <c r="H4737" i="6"/>
  <c r="H4738" i="6"/>
  <c r="H4739" i="6"/>
  <c r="H4740" i="6"/>
  <c r="H4741" i="6"/>
  <c r="H4742" i="6"/>
  <c r="H4743" i="6"/>
  <c r="H4744" i="6"/>
  <c r="H4745" i="6"/>
  <c r="H4746" i="6"/>
  <c r="H4747" i="6"/>
  <c r="H4748" i="6"/>
  <c r="H4749" i="6"/>
  <c r="H4750" i="6"/>
  <c r="H4751" i="6"/>
  <c r="H4752" i="6"/>
  <c r="H4753" i="6"/>
  <c r="H4754" i="6"/>
  <c r="H4755" i="6"/>
  <c r="H4756" i="6"/>
  <c r="H4757" i="6"/>
  <c r="H4758" i="6"/>
  <c r="H4759" i="6"/>
  <c r="H4760" i="6"/>
  <c r="H4761" i="6"/>
  <c r="H4762" i="6"/>
  <c r="H4763" i="6"/>
  <c r="H4764" i="6"/>
  <c r="H4765" i="6"/>
  <c r="H4766" i="6"/>
  <c r="H4767" i="6"/>
  <c r="H4768" i="6"/>
  <c r="H4769" i="6"/>
  <c r="H4770" i="6"/>
  <c r="H4771" i="6"/>
  <c r="H4772" i="6"/>
  <c r="H4773" i="6"/>
  <c r="H4774" i="6"/>
  <c r="H4775" i="6"/>
  <c r="H4776" i="6"/>
  <c r="H4777" i="6"/>
  <c r="H4778" i="6"/>
  <c r="H4779" i="6"/>
  <c r="H4780" i="6"/>
  <c r="H4781" i="6"/>
  <c r="H4782" i="6"/>
  <c r="H4783" i="6"/>
  <c r="H4784" i="6"/>
  <c r="H4785" i="6"/>
  <c r="H4786" i="6"/>
  <c r="H4787" i="6"/>
  <c r="H4788" i="6"/>
  <c r="H4789" i="6"/>
  <c r="H4790" i="6"/>
  <c r="H4791" i="6"/>
  <c r="H4792" i="6"/>
  <c r="H4793" i="6"/>
  <c r="H4794" i="6"/>
  <c r="H4795" i="6"/>
  <c r="H4796" i="6"/>
  <c r="H4797" i="6"/>
  <c r="H4798" i="6"/>
  <c r="H4799" i="6"/>
  <c r="H4800" i="6"/>
  <c r="H4801" i="6"/>
  <c r="H4802" i="6"/>
  <c r="H4803" i="6"/>
  <c r="H4804" i="6"/>
  <c r="H4805" i="6"/>
  <c r="H4806" i="6"/>
  <c r="H4807" i="6"/>
  <c r="H4808" i="6"/>
  <c r="H4809" i="6"/>
  <c r="H4810" i="6"/>
  <c r="H4811" i="6"/>
  <c r="H4812" i="6"/>
  <c r="H4813" i="6"/>
  <c r="H4814" i="6"/>
  <c r="H4815" i="6"/>
  <c r="H4816" i="6"/>
  <c r="H4817" i="6"/>
  <c r="H4818" i="6"/>
  <c r="H4819" i="6"/>
  <c r="H4820" i="6"/>
  <c r="H4821" i="6"/>
  <c r="H4822" i="6"/>
  <c r="H4823" i="6"/>
  <c r="H4824" i="6"/>
  <c r="H4825" i="6"/>
  <c r="H4826" i="6"/>
  <c r="H4827" i="6"/>
  <c r="H4828" i="6"/>
  <c r="H4829" i="6"/>
  <c r="H4830" i="6"/>
  <c r="H4831" i="6"/>
  <c r="H4832" i="6"/>
  <c r="H4833" i="6"/>
  <c r="H4834" i="6"/>
  <c r="H4835" i="6"/>
  <c r="H4836" i="6"/>
  <c r="H4837" i="6"/>
  <c r="H4838" i="6"/>
  <c r="H4839" i="6"/>
  <c r="H4840" i="6"/>
  <c r="H4841" i="6"/>
  <c r="H4842" i="6"/>
  <c r="H4843" i="6"/>
  <c r="H4844" i="6"/>
  <c r="H4845" i="6"/>
  <c r="H4846" i="6"/>
  <c r="H4847" i="6"/>
  <c r="H4848" i="6"/>
  <c r="H4849" i="6"/>
  <c r="H4850" i="6"/>
  <c r="H4851" i="6"/>
  <c r="H4852" i="6"/>
  <c r="H4853" i="6"/>
  <c r="H4854" i="6"/>
  <c r="H4855" i="6"/>
  <c r="H4856" i="6"/>
  <c r="H4857" i="6"/>
  <c r="H4858" i="6"/>
  <c r="H4859" i="6"/>
  <c r="H4860" i="6"/>
  <c r="H4861" i="6"/>
  <c r="H4862" i="6"/>
  <c r="H4863" i="6"/>
  <c r="H4864" i="6"/>
  <c r="H4865" i="6"/>
  <c r="H4866" i="6"/>
  <c r="H4867" i="6"/>
  <c r="H4868" i="6"/>
  <c r="H4869" i="6"/>
  <c r="H4870" i="6"/>
  <c r="H4871" i="6"/>
  <c r="H4872" i="6"/>
  <c r="H4873" i="6"/>
  <c r="H4874" i="6"/>
  <c r="H4875" i="6"/>
  <c r="H4876" i="6"/>
  <c r="H4877" i="6"/>
  <c r="H4878" i="6"/>
  <c r="H4879" i="6"/>
  <c r="H4880" i="6"/>
  <c r="H4881" i="6"/>
  <c r="H4882" i="6"/>
  <c r="H4883" i="6"/>
  <c r="H4884" i="6"/>
  <c r="H4885" i="6"/>
  <c r="H4886" i="6"/>
  <c r="H4887" i="6"/>
  <c r="H4888" i="6"/>
  <c r="H4889" i="6"/>
  <c r="H4890" i="6"/>
  <c r="H4891" i="6"/>
  <c r="H4892" i="6"/>
  <c r="H4893" i="6"/>
  <c r="H4894" i="6"/>
  <c r="H4895" i="6"/>
  <c r="H4896" i="6"/>
  <c r="H4897" i="6"/>
  <c r="H4898" i="6"/>
  <c r="H4899" i="6"/>
  <c r="H4900" i="6"/>
  <c r="H4901" i="6"/>
  <c r="H4902" i="6"/>
  <c r="H4903" i="6"/>
  <c r="H4904" i="6"/>
  <c r="H4905" i="6"/>
  <c r="H4906" i="6"/>
  <c r="H4907" i="6"/>
  <c r="H4908" i="6"/>
  <c r="H4909" i="6"/>
  <c r="H4910" i="6"/>
  <c r="H4911" i="6"/>
  <c r="H4912" i="6"/>
  <c r="H4913" i="6"/>
  <c r="H4914" i="6"/>
  <c r="H4915" i="6"/>
  <c r="H4916" i="6"/>
  <c r="H4917" i="6"/>
  <c r="H4918" i="6"/>
  <c r="H4919" i="6"/>
  <c r="H4920" i="6"/>
  <c r="H4921" i="6"/>
  <c r="H4922" i="6"/>
  <c r="H4923" i="6"/>
  <c r="H4924" i="6"/>
  <c r="H4925" i="6"/>
  <c r="H4926" i="6"/>
  <c r="H4927" i="6"/>
  <c r="H4928" i="6"/>
  <c r="H4929" i="6"/>
  <c r="H4930" i="6"/>
  <c r="H4931" i="6"/>
  <c r="H4932" i="6"/>
  <c r="H4933" i="6"/>
  <c r="H4934" i="6"/>
  <c r="H4935" i="6"/>
  <c r="H4936" i="6"/>
  <c r="H4937" i="6"/>
  <c r="H4938" i="6"/>
  <c r="H4939" i="6"/>
  <c r="H4940" i="6"/>
  <c r="H4941" i="6"/>
  <c r="H4942" i="6"/>
  <c r="H4943" i="6"/>
  <c r="H4944" i="6"/>
  <c r="H4945" i="6"/>
  <c r="H4946" i="6"/>
  <c r="H4947" i="6"/>
  <c r="H4948" i="6"/>
  <c r="H4949" i="6"/>
  <c r="H4950" i="6"/>
  <c r="H4951" i="6"/>
  <c r="H4952" i="6"/>
  <c r="H4953" i="6"/>
  <c r="H4954" i="6"/>
  <c r="H4955" i="6"/>
  <c r="H4956" i="6"/>
  <c r="H4957" i="6"/>
  <c r="H4958" i="6"/>
  <c r="H4959" i="6"/>
  <c r="H4960" i="6"/>
  <c r="H4961" i="6"/>
  <c r="H4962" i="6"/>
  <c r="H4963" i="6"/>
  <c r="H4964" i="6"/>
  <c r="H4965" i="6"/>
  <c r="H4966" i="6"/>
  <c r="H4967" i="6"/>
  <c r="H4968" i="6"/>
  <c r="H4969" i="6"/>
  <c r="H4970" i="6"/>
  <c r="H4971" i="6"/>
  <c r="H4972" i="6"/>
  <c r="H4973" i="6"/>
  <c r="H4974" i="6"/>
  <c r="H4975" i="6"/>
  <c r="H4976" i="6"/>
  <c r="H4977" i="6"/>
  <c r="H4978" i="6"/>
  <c r="H4979" i="6"/>
  <c r="H4980" i="6"/>
  <c r="H4981" i="6"/>
  <c r="H4982" i="6"/>
  <c r="H4983" i="6"/>
  <c r="H4984" i="6"/>
  <c r="H4985" i="6"/>
  <c r="H4986" i="6"/>
  <c r="H4987" i="6"/>
  <c r="H4988" i="6"/>
  <c r="H4989" i="6"/>
  <c r="H4990" i="6"/>
  <c r="H4991" i="6"/>
  <c r="H4992" i="6"/>
  <c r="H4993" i="6"/>
  <c r="H4994" i="6"/>
  <c r="H4995" i="6"/>
  <c r="H4996" i="6"/>
  <c r="H4997" i="6"/>
  <c r="H4998" i="6"/>
  <c r="H4999" i="6"/>
  <c r="H5000" i="6"/>
  <c r="H5001" i="6"/>
  <c r="H5002" i="6"/>
  <c r="H5003" i="6"/>
  <c r="H5004" i="6"/>
  <c r="H5005" i="6"/>
  <c r="H5006" i="6"/>
  <c r="H5007" i="6"/>
  <c r="H5008" i="6"/>
  <c r="H5009" i="6"/>
  <c r="H5010" i="6"/>
  <c r="H5011" i="6"/>
  <c r="H5012" i="6"/>
  <c r="H5013" i="6"/>
  <c r="H5014" i="6"/>
  <c r="H5015" i="6"/>
  <c r="H5016" i="6"/>
  <c r="H5017" i="6"/>
  <c r="H5018" i="6"/>
  <c r="H5019" i="6"/>
  <c r="H5020" i="6"/>
  <c r="H5021" i="6"/>
  <c r="H5022" i="6"/>
  <c r="H5023" i="6"/>
  <c r="H5024" i="6"/>
  <c r="H5025" i="6"/>
  <c r="H5026" i="6"/>
  <c r="H5027" i="6"/>
  <c r="H5028" i="6"/>
  <c r="H5029" i="6"/>
  <c r="H5030" i="6"/>
  <c r="H5031" i="6"/>
  <c r="H5032" i="6"/>
  <c r="H5033" i="6"/>
  <c r="H5034" i="6"/>
  <c r="H5035" i="6"/>
  <c r="H5036" i="6"/>
  <c r="H5037" i="6"/>
  <c r="H5038" i="6"/>
  <c r="H5039" i="6"/>
  <c r="H5040" i="6"/>
  <c r="H5041" i="6"/>
  <c r="H5042" i="6"/>
  <c r="H5043" i="6"/>
  <c r="H5044" i="6"/>
  <c r="H5045" i="6"/>
  <c r="H5046" i="6"/>
  <c r="H5047" i="6"/>
  <c r="H5048" i="6"/>
  <c r="H5049" i="6"/>
  <c r="H5050" i="6"/>
  <c r="H5051" i="6"/>
  <c r="H5052" i="6"/>
  <c r="H5053" i="6"/>
  <c r="H5054" i="6"/>
  <c r="H5055" i="6"/>
  <c r="H5056" i="6"/>
  <c r="H5057" i="6"/>
  <c r="H5058" i="6"/>
  <c r="H5059" i="6"/>
  <c r="H5060" i="6"/>
  <c r="H5061" i="6"/>
  <c r="H5062" i="6"/>
  <c r="H5063" i="6"/>
  <c r="H5064" i="6"/>
  <c r="H5065" i="6"/>
  <c r="H5066" i="6"/>
  <c r="H5067" i="6"/>
  <c r="H5068" i="6"/>
  <c r="H5069" i="6"/>
  <c r="H5070" i="6"/>
  <c r="H5071" i="6"/>
  <c r="H5072" i="6"/>
  <c r="H5073" i="6"/>
  <c r="H5074" i="6"/>
  <c r="H5075" i="6"/>
  <c r="H5076" i="6"/>
  <c r="H5077" i="6"/>
  <c r="H5078" i="6"/>
  <c r="H5079" i="6"/>
  <c r="H5080" i="6"/>
  <c r="H5081" i="6"/>
  <c r="H5082" i="6"/>
  <c r="H5083" i="6"/>
  <c r="H5084" i="6"/>
  <c r="H5085" i="6"/>
  <c r="H5086" i="6"/>
  <c r="H5087" i="6"/>
  <c r="H5088" i="6"/>
  <c r="H5089" i="6"/>
  <c r="H5090" i="6"/>
  <c r="H5091" i="6"/>
  <c r="H5092" i="6"/>
  <c r="H5093" i="6"/>
  <c r="H5094" i="6"/>
  <c r="H5095" i="6"/>
  <c r="H5096" i="6"/>
  <c r="H5097" i="6"/>
  <c r="H5098" i="6"/>
  <c r="H5099" i="6"/>
  <c r="H5100" i="6"/>
  <c r="H5101" i="6"/>
  <c r="H5102" i="6"/>
  <c r="H5103" i="6"/>
  <c r="H5104" i="6"/>
  <c r="H5105" i="6"/>
  <c r="H5106" i="6"/>
  <c r="H5107" i="6"/>
  <c r="H5108" i="6"/>
  <c r="H5109" i="6"/>
  <c r="H5110" i="6"/>
  <c r="H5111" i="6"/>
  <c r="H5112" i="6"/>
  <c r="H5113" i="6"/>
  <c r="H5114" i="6"/>
  <c r="H5115" i="6"/>
  <c r="H5116" i="6"/>
  <c r="H5117" i="6"/>
  <c r="H5118" i="6"/>
  <c r="H5119" i="6"/>
  <c r="H5120" i="6"/>
  <c r="H5121" i="6"/>
  <c r="H5122" i="6"/>
  <c r="H5123" i="6"/>
  <c r="H5124" i="6"/>
  <c r="H5125" i="6"/>
  <c r="H5126" i="6"/>
  <c r="H5127" i="6"/>
  <c r="H5128" i="6"/>
  <c r="H5129" i="6"/>
  <c r="H5130" i="6"/>
  <c r="H5131" i="6"/>
  <c r="H5132" i="6"/>
  <c r="H5133" i="6"/>
  <c r="H5134" i="6"/>
  <c r="H5135" i="6"/>
  <c r="H5136" i="6"/>
  <c r="H5137" i="6"/>
  <c r="H5138" i="6"/>
  <c r="H5139" i="6"/>
  <c r="H5140" i="6"/>
  <c r="H5141" i="6"/>
  <c r="H5142" i="6"/>
  <c r="H5143" i="6"/>
  <c r="H5144" i="6"/>
  <c r="H5145" i="6"/>
  <c r="H5146" i="6"/>
  <c r="H5147" i="6"/>
  <c r="H5148" i="6"/>
  <c r="H5149" i="6"/>
  <c r="H5150" i="6"/>
  <c r="H5151" i="6"/>
  <c r="H5152" i="6"/>
  <c r="H5153" i="6"/>
  <c r="H5154" i="6"/>
  <c r="H5155" i="6"/>
  <c r="H5156" i="6"/>
  <c r="H5157" i="6"/>
  <c r="H5158" i="6"/>
  <c r="H5159" i="6"/>
  <c r="H5160" i="6"/>
  <c r="H5161" i="6"/>
  <c r="H5162" i="6"/>
  <c r="H5163" i="6"/>
  <c r="H5164" i="6"/>
  <c r="H5165" i="6"/>
  <c r="H5166" i="6"/>
  <c r="H5167" i="6"/>
  <c r="H5168" i="6"/>
  <c r="H5169" i="6"/>
  <c r="H5170" i="6"/>
  <c r="H5171" i="6"/>
  <c r="H5172" i="6"/>
  <c r="H5173" i="6"/>
  <c r="H5174" i="6"/>
  <c r="H5175" i="6"/>
  <c r="H5176" i="6"/>
  <c r="H5177" i="6"/>
  <c r="H5178" i="6"/>
  <c r="H5179" i="6"/>
  <c r="H5180" i="6"/>
  <c r="H5181" i="6"/>
  <c r="H5182" i="6"/>
  <c r="H5183" i="6"/>
  <c r="H5184" i="6"/>
  <c r="H5185" i="6"/>
  <c r="H5186" i="6"/>
  <c r="H5187" i="6"/>
  <c r="H5188" i="6"/>
  <c r="H5189" i="6"/>
  <c r="H5190" i="6"/>
  <c r="H5191" i="6"/>
  <c r="H5192" i="6"/>
  <c r="H5193" i="6"/>
  <c r="H5194" i="6"/>
  <c r="H5195" i="6"/>
  <c r="H5196" i="6"/>
  <c r="H5197" i="6"/>
  <c r="H5198" i="6"/>
  <c r="H5199" i="6"/>
  <c r="H5200" i="6"/>
  <c r="H5201" i="6"/>
  <c r="H5202" i="6"/>
  <c r="H5203" i="6"/>
  <c r="H5204" i="6"/>
  <c r="H5205" i="6"/>
  <c r="H5206" i="6"/>
  <c r="H5207" i="6"/>
  <c r="H5208" i="6"/>
  <c r="H5209" i="6"/>
  <c r="H5210" i="6"/>
  <c r="H5211" i="6"/>
  <c r="H5212" i="6"/>
  <c r="H5213" i="6"/>
  <c r="H5214" i="6"/>
  <c r="H5215" i="6"/>
  <c r="H5216" i="6"/>
  <c r="H5217" i="6"/>
  <c r="H5218" i="6"/>
  <c r="H5219" i="6"/>
  <c r="H5220" i="6"/>
  <c r="H5221" i="6"/>
  <c r="H5222" i="6"/>
  <c r="H5223" i="6"/>
  <c r="H5224" i="6"/>
  <c r="H5225" i="6"/>
  <c r="H5226" i="6"/>
  <c r="H5227" i="6"/>
  <c r="H5228" i="6"/>
  <c r="H5229" i="6"/>
  <c r="H5230" i="6"/>
  <c r="H5231" i="6"/>
  <c r="H5232" i="6"/>
  <c r="H5233" i="6"/>
  <c r="H5234" i="6"/>
  <c r="H5235" i="6"/>
  <c r="H5236" i="6"/>
  <c r="H5237" i="6"/>
  <c r="H5238" i="6"/>
  <c r="H5239" i="6"/>
  <c r="H5240" i="6"/>
  <c r="H5241" i="6"/>
  <c r="H5242" i="6"/>
  <c r="H5243" i="6"/>
  <c r="H5244" i="6"/>
  <c r="H5245" i="6"/>
  <c r="H5246" i="6"/>
  <c r="H5247" i="6"/>
  <c r="H5248" i="6"/>
  <c r="H5249" i="6"/>
  <c r="H5250" i="6"/>
  <c r="H5251" i="6"/>
  <c r="H5252" i="6"/>
  <c r="H5253" i="6"/>
  <c r="H5254" i="6"/>
  <c r="H5255" i="6"/>
  <c r="H5256" i="6"/>
  <c r="H5257" i="6"/>
  <c r="H5258" i="6"/>
  <c r="H5259" i="6"/>
  <c r="H5260" i="6"/>
  <c r="H5261" i="6"/>
  <c r="H5262" i="6"/>
  <c r="H5263" i="6"/>
  <c r="H5264" i="6"/>
  <c r="H5265" i="6"/>
  <c r="H5266" i="6"/>
  <c r="H5267" i="6"/>
  <c r="H5268" i="6"/>
  <c r="H5269" i="6"/>
  <c r="H5270" i="6"/>
  <c r="H5271" i="6"/>
  <c r="H5272" i="6"/>
  <c r="H5273" i="6"/>
  <c r="H5274" i="6"/>
  <c r="H5275" i="6"/>
  <c r="H5276" i="6"/>
  <c r="H5277" i="6"/>
  <c r="H5278" i="6"/>
  <c r="H5279" i="6"/>
  <c r="H5280" i="6"/>
  <c r="H5281" i="6"/>
  <c r="H5282" i="6"/>
  <c r="H5283" i="6"/>
  <c r="H5284" i="6"/>
  <c r="H5285" i="6"/>
  <c r="H5286" i="6"/>
  <c r="H5287" i="6"/>
  <c r="H5288" i="6"/>
  <c r="H5289" i="6"/>
  <c r="H5290" i="6"/>
  <c r="H5291" i="6"/>
  <c r="H5292" i="6"/>
  <c r="H5293" i="6"/>
  <c r="H5294" i="6"/>
  <c r="H5295" i="6"/>
  <c r="H5296" i="6"/>
  <c r="H5297" i="6"/>
  <c r="H5298" i="6"/>
  <c r="H5299" i="6"/>
  <c r="H5300" i="6"/>
  <c r="H5301" i="6"/>
  <c r="H5302" i="6"/>
  <c r="H5303" i="6"/>
  <c r="H5304" i="6"/>
  <c r="H5305" i="6"/>
  <c r="H5306" i="6"/>
  <c r="H5307" i="6"/>
  <c r="H5308" i="6"/>
  <c r="H5309" i="6"/>
  <c r="H5310" i="6"/>
  <c r="H5311" i="6"/>
  <c r="H5312" i="6"/>
  <c r="H5313" i="6"/>
  <c r="H5314" i="6"/>
  <c r="H5315" i="6"/>
  <c r="H5316" i="6"/>
  <c r="H5317" i="6"/>
  <c r="H5318" i="6"/>
  <c r="H5319" i="6"/>
  <c r="H5320" i="6"/>
  <c r="H5321" i="6"/>
  <c r="H5322" i="6"/>
  <c r="H5323" i="6"/>
  <c r="H5324" i="6"/>
  <c r="H5325" i="6"/>
  <c r="H5326" i="6"/>
  <c r="H5327" i="6"/>
  <c r="H5328" i="6"/>
  <c r="H5329" i="6"/>
  <c r="H5330" i="6"/>
  <c r="H5331" i="6"/>
  <c r="H5332" i="6"/>
  <c r="H5333" i="6"/>
  <c r="H5334" i="6"/>
  <c r="H5335" i="6"/>
  <c r="H5336" i="6"/>
  <c r="H5337" i="6"/>
  <c r="H5338" i="6"/>
  <c r="H5339" i="6"/>
  <c r="H5340" i="6"/>
  <c r="H5341" i="6"/>
  <c r="H5342" i="6"/>
  <c r="H5343" i="6"/>
  <c r="H5344" i="6"/>
  <c r="H5345" i="6"/>
  <c r="H5346" i="6"/>
  <c r="H5347" i="6"/>
  <c r="H5348" i="6"/>
  <c r="H5349" i="6"/>
  <c r="H5350" i="6"/>
  <c r="H5351" i="6"/>
  <c r="H5352" i="6"/>
  <c r="H5353" i="6"/>
  <c r="H5354" i="6"/>
  <c r="H5355" i="6"/>
  <c r="H5356" i="6"/>
  <c r="H5357" i="6"/>
  <c r="H5358" i="6"/>
  <c r="H5359" i="6"/>
  <c r="H5360" i="6"/>
  <c r="H5361" i="6"/>
  <c r="H5362" i="6"/>
  <c r="H5363" i="6"/>
  <c r="H5364" i="6"/>
  <c r="H5365" i="6"/>
  <c r="H5366" i="6"/>
  <c r="H5367" i="6"/>
  <c r="H5368" i="6"/>
  <c r="H5369" i="6"/>
  <c r="H5370" i="6"/>
  <c r="H5371" i="6"/>
  <c r="H5372" i="6"/>
  <c r="H5373" i="6"/>
  <c r="H5374" i="6"/>
  <c r="H5375" i="6"/>
  <c r="H5376" i="6"/>
  <c r="H5377" i="6"/>
  <c r="H5378" i="6"/>
  <c r="H5379" i="6"/>
  <c r="H5380" i="6"/>
  <c r="H5381" i="6"/>
  <c r="H5382" i="6"/>
  <c r="H5383" i="6"/>
  <c r="H5384" i="6"/>
  <c r="H5385" i="6"/>
  <c r="H5386" i="6"/>
  <c r="H5387" i="6"/>
  <c r="H5388" i="6"/>
  <c r="H5389" i="6"/>
  <c r="H5390" i="6"/>
  <c r="H5391" i="6"/>
  <c r="H5392" i="6"/>
  <c r="H5393" i="6"/>
  <c r="H5394" i="6"/>
  <c r="H5395" i="6"/>
  <c r="H5396" i="6"/>
  <c r="H5397" i="6"/>
  <c r="H5398" i="6"/>
  <c r="H5399" i="6"/>
  <c r="H5400" i="6"/>
  <c r="H5401" i="6"/>
  <c r="H5402" i="6"/>
  <c r="H5403" i="6"/>
  <c r="H5404" i="6"/>
  <c r="H5405" i="6"/>
  <c r="H5406" i="6"/>
  <c r="H5407" i="6"/>
  <c r="H5408" i="6"/>
  <c r="H5409" i="6"/>
  <c r="H5410" i="6"/>
  <c r="H5411" i="6"/>
  <c r="H5412" i="6"/>
  <c r="H5413" i="6"/>
  <c r="H5414" i="6"/>
  <c r="H5415" i="6"/>
  <c r="H5416" i="6"/>
  <c r="H5417" i="6"/>
  <c r="H5418" i="6"/>
  <c r="H5419" i="6"/>
  <c r="H5420" i="6"/>
  <c r="H5421" i="6"/>
  <c r="H5422" i="6"/>
  <c r="H5423" i="6"/>
  <c r="H5424" i="6"/>
  <c r="H5425" i="6"/>
  <c r="H5426" i="6"/>
  <c r="H5427" i="6"/>
  <c r="H5428" i="6"/>
  <c r="H5429" i="6"/>
  <c r="H5430" i="6"/>
  <c r="H5431" i="6"/>
  <c r="H5432" i="6"/>
  <c r="H5433" i="6"/>
  <c r="H5434" i="6"/>
  <c r="H5435" i="6"/>
  <c r="H5436" i="6"/>
  <c r="H5437" i="6"/>
  <c r="H5438" i="6"/>
  <c r="H5439" i="6"/>
  <c r="H5440" i="6"/>
  <c r="H5441" i="6"/>
  <c r="H5442" i="6"/>
  <c r="H5443" i="6"/>
  <c r="H5444" i="6"/>
  <c r="H5445" i="6"/>
  <c r="H5446" i="6"/>
  <c r="H5447" i="6"/>
  <c r="H5448" i="6"/>
  <c r="H5449" i="6"/>
  <c r="H5450" i="6"/>
  <c r="H5451" i="6"/>
  <c r="H5452" i="6"/>
  <c r="H5453" i="6"/>
  <c r="H5454" i="6"/>
  <c r="H5455" i="6"/>
  <c r="H5456" i="6"/>
  <c r="H5457" i="6"/>
  <c r="H5458" i="6"/>
  <c r="H5459" i="6"/>
  <c r="H5460" i="6"/>
  <c r="H5461" i="6"/>
  <c r="H5462" i="6"/>
  <c r="H5463" i="6"/>
  <c r="H5464" i="6"/>
  <c r="H5465" i="6"/>
  <c r="H5466" i="6"/>
  <c r="H5467" i="6"/>
  <c r="H5468" i="6"/>
  <c r="H5469" i="6"/>
  <c r="H5470" i="6"/>
  <c r="H5471" i="6"/>
  <c r="H5472" i="6"/>
  <c r="H5473" i="6"/>
  <c r="H5474" i="6"/>
  <c r="H5475" i="6"/>
  <c r="H5476" i="6"/>
  <c r="H5477" i="6"/>
  <c r="H5478" i="6"/>
  <c r="H5479" i="6"/>
  <c r="H5480" i="6"/>
  <c r="H5481" i="6"/>
  <c r="H5482" i="6"/>
  <c r="H5483" i="6"/>
  <c r="H5484" i="6"/>
  <c r="H5485" i="6"/>
  <c r="H5486" i="6"/>
  <c r="H5487" i="6"/>
  <c r="H5488" i="6"/>
  <c r="H5489" i="6"/>
  <c r="H5490" i="6"/>
  <c r="H5491" i="6"/>
  <c r="H5492" i="6"/>
  <c r="H5493" i="6"/>
  <c r="H5494" i="6"/>
  <c r="H5495" i="6"/>
  <c r="H5496" i="6"/>
  <c r="H5497" i="6"/>
  <c r="H5498" i="6"/>
  <c r="H5499" i="6"/>
  <c r="H5500" i="6"/>
  <c r="H5501" i="6"/>
  <c r="H5502" i="6"/>
  <c r="H5503" i="6"/>
  <c r="H5504" i="6"/>
  <c r="H5505" i="6"/>
  <c r="H5506" i="6"/>
  <c r="H5507" i="6"/>
  <c r="H5508" i="6"/>
  <c r="H5509" i="6"/>
  <c r="H5510" i="6"/>
  <c r="H5511" i="6"/>
  <c r="H5512" i="6"/>
  <c r="H5513" i="6"/>
  <c r="H5514" i="6"/>
  <c r="H5515" i="6"/>
  <c r="H5516" i="6"/>
  <c r="H5517" i="6"/>
  <c r="H5518" i="6"/>
  <c r="H5519" i="6"/>
  <c r="H5520" i="6"/>
  <c r="H5521" i="6"/>
  <c r="H2" i="6"/>
  <c r="L19" i="13"/>
  <c r="L14" i="13"/>
  <c r="E4430" i="21"/>
  <c r="E1105" i="21"/>
  <c r="E2217" i="21"/>
  <c r="E3324" i="21"/>
  <c r="E3797" i="21"/>
  <c r="E473" i="21"/>
  <c r="E1584" i="21"/>
  <c r="E2690" i="21"/>
  <c r="E3798" i="21"/>
  <c r="E474" i="21"/>
  <c r="E1585" i="21"/>
  <c r="E2691" i="21"/>
  <c r="E3799" i="21"/>
  <c r="E475" i="21"/>
  <c r="E1586" i="21"/>
  <c r="E2692" i="21"/>
  <c r="E3460" i="21"/>
  <c r="E136" i="21"/>
  <c r="E1242" i="21"/>
  <c r="E2353" i="21"/>
  <c r="E3800" i="21"/>
  <c r="E476" i="21"/>
  <c r="E1587" i="21"/>
  <c r="E2693" i="21"/>
  <c r="E3461" i="21"/>
  <c r="E137" i="21"/>
  <c r="E1243" i="21"/>
  <c r="E2354" i="21"/>
  <c r="E3462" i="21"/>
  <c r="E138" i="21"/>
  <c r="E1244" i="21"/>
  <c r="E2355" i="21"/>
  <c r="E3801" i="21"/>
  <c r="E477" i="21"/>
  <c r="E1588" i="21"/>
  <c r="E2694" i="21"/>
  <c r="E3802" i="21"/>
  <c r="E478" i="21"/>
  <c r="E1589" i="21"/>
  <c r="E2695" i="21"/>
  <c r="E3803" i="21"/>
  <c r="E479" i="21"/>
  <c r="E1590" i="21"/>
  <c r="E2696" i="21"/>
  <c r="E3804" i="21"/>
  <c r="E480" i="21"/>
  <c r="E1591" i="21"/>
  <c r="E2697" i="21"/>
  <c r="E3432" i="21"/>
  <c r="E108" i="21"/>
  <c r="E1214" i="21"/>
  <c r="E2326" i="21"/>
  <c r="E3463" i="21"/>
  <c r="E139" i="21"/>
  <c r="E1245" i="21"/>
  <c r="E2356" i="21"/>
  <c r="E3805" i="21"/>
  <c r="E481" i="21"/>
  <c r="E1592" i="21"/>
  <c r="E2698" i="21"/>
  <c r="E3368" i="21"/>
  <c r="E43" i="21"/>
  <c r="E1150" i="21"/>
  <c r="E2261" i="21"/>
  <c r="E3336" i="21"/>
  <c r="E10" i="21"/>
  <c r="E1117" i="21"/>
  <c r="E2229" i="21"/>
  <c r="E3369" i="21"/>
  <c r="E44" i="21"/>
  <c r="E1151" i="21"/>
  <c r="E2262" i="21"/>
  <c r="E3392" i="21"/>
  <c r="E67" i="21"/>
  <c r="E1174" i="21"/>
  <c r="E2285" i="21"/>
  <c r="E3464" i="21"/>
  <c r="E140" i="21"/>
  <c r="E1246" i="21"/>
  <c r="E2357" i="21"/>
  <c r="E3465" i="21"/>
  <c r="E141" i="21"/>
  <c r="E1247" i="21"/>
  <c r="E2358" i="21"/>
  <c r="E3337" i="21"/>
  <c r="E11" i="21"/>
  <c r="E1118" i="21"/>
  <c r="E2230" i="21"/>
  <c r="E3806" i="21"/>
  <c r="E482" i="21"/>
  <c r="E1593" i="21"/>
  <c r="E2699" i="21"/>
  <c r="E3807" i="21"/>
  <c r="E483" i="21"/>
  <c r="E1594" i="21"/>
  <c r="E2700" i="21"/>
  <c r="E3808" i="21"/>
  <c r="E484" i="21"/>
  <c r="E1595" i="21"/>
  <c r="E2701" i="21"/>
  <c r="E3809" i="21"/>
  <c r="E485" i="21"/>
  <c r="E1596" i="21"/>
  <c r="E2702" i="21"/>
  <c r="E3393" i="21"/>
  <c r="E68" i="21"/>
  <c r="E1175" i="21"/>
  <c r="E2286" i="21"/>
  <c r="E3810" i="21"/>
  <c r="E486" i="21"/>
  <c r="E1597" i="21"/>
  <c r="E2703" i="21"/>
  <c r="E3811" i="21"/>
  <c r="E487" i="21"/>
  <c r="E1598" i="21"/>
  <c r="E2704" i="21"/>
  <c r="E3370" i="21"/>
  <c r="E45" i="21"/>
  <c r="E1152" i="21"/>
  <c r="E2263" i="21"/>
  <c r="E3466" i="21"/>
  <c r="E142" i="21"/>
  <c r="E1248" i="21"/>
  <c r="E1249" i="21"/>
  <c r="E2359" i="21"/>
  <c r="E3467" i="21"/>
  <c r="E143" i="21"/>
  <c r="E1250" i="21"/>
  <c r="E2360" i="21"/>
  <c r="E3468" i="21"/>
  <c r="E144" i="21"/>
  <c r="E1251" i="21"/>
  <c r="E2361" i="21"/>
  <c r="E3812" i="21"/>
  <c r="E488" i="21"/>
  <c r="E1599" i="21"/>
  <c r="E2705" i="21"/>
  <c r="E3433" i="21"/>
  <c r="E109" i="21"/>
  <c r="E1215" i="21"/>
  <c r="E2327" i="21"/>
  <c r="E3469" i="21"/>
  <c r="E145" i="21"/>
  <c r="E1252" i="21"/>
  <c r="E2362" i="21"/>
  <c r="E3470" i="21"/>
  <c r="E146" i="21"/>
  <c r="E1253" i="21"/>
  <c r="E2363" i="21"/>
  <c r="E3371" i="21"/>
  <c r="E46" i="21"/>
  <c r="E1153" i="21"/>
  <c r="E2264" i="21"/>
  <c r="E3813" i="21"/>
  <c r="E489" i="21"/>
  <c r="E1600" i="21"/>
  <c r="E2706" i="21"/>
  <c r="E3471" i="21"/>
  <c r="E147" i="21"/>
  <c r="E1254" i="21"/>
  <c r="E2364" i="21"/>
  <c r="E3472" i="21"/>
  <c r="E148" i="21"/>
  <c r="E1255" i="21"/>
  <c r="E2365" i="21"/>
  <c r="E3814" i="21"/>
  <c r="E490" i="21"/>
  <c r="E1601" i="21"/>
  <c r="E2707" i="21"/>
  <c r="E3473" i="21"/>
  <c r="E149" i="21"/>
  <c r="E1256" i="21"/>
  <c r="E2366" i="21"/>
  <c r="E3815" i="21"/>
  <c r="E491" i="21"/>
  <c r="E1602" i="21"/>
  <c r="E2708" i="21"/>
  <c r="E3474" i="21"/>
  <c r="E150" i="21"/>
  <c r="E1257" i="21"/>
  <c r="E2367" i="21"/>
  <c r="E3816" i="21"/>
  <c r="E492" i="21"/>
  <c r="E1603" i="21"/>
  <c r="E2709" i="21"/>
  <c r="E3328" i="21"/>
  <c r="E2" i="21"/>
  <c r="E1109" i="21"/>
  <c r="E2221" i="21"/>
  <c r="E3351" i="21"/>
  <c r="E26" i="21"/>
  <c r="E1132" i="21"/>
  <c r="E2244" i="21"/>
  <c r="E3372" i="21"/>
  <c r="E47" i="21"/>
  <c r="E1154" i="21"/>
  <c r="E2265" i="21"/>
  <c r="E3817" i="21"/>
  <c r="E493" i="21"/>
  <c r="E1604" i="21"/>
  <c r="E2710" i="21"/>
  <c r="E3338" i="21"/>
  <c r="E12" i="21"/>
  <c r="E1119" i="21"/>
  <c r="E2231" i="21"/>
  <c r="E3373" i="21"/>
  <c r="E48" i="21"/>
  <c r="E1155" i="21"/>
  <c r="E2266" i="21"/>
  <c r="E3475" i="21"/>
  <c r="E151" i="21"/>
  <c r="E1258" i="21"/>
  <c r="E2368" i="21"/>
  <c r="E3339" i="21"/>
  <c r="E13" i="21"/>
  <c r="E1120" i="21"/>
  <c r="E2232" i="21"/>
  <c r="E3476" i="21"/>
  <c r="E152" i="21"/>
  <c r="E1259" i="21"/>
  <c r="E2369" i="21"/>
  <c r="E3477" i="21"/>
  <c r="E153" i="21"/>
  <c r="E1260" i="21"/>
  <c r="E2370" i="21"/>
  <c r="E3478" i="21"/>
  <c r="E154" i="21"/>
  <c r="E1261" i="21"/>
  <c r="E2371" i="21"/>
  <c r="E3479" i="21"/>
  <c r="E155" i="21"/>
  <c r="E1262" i="21"/>
  <c r="E2372" i="21"/>
  <c r="E3394" i="21"/>
  <c r="E69" i="21"/>
  <c r="E1176" i="21"/>
  <c r="E2287" i="21"/>
  <c r="E3818" i="21"/>
  <c r="E494" i="21"/>
  <c r="E1605" i="21"/>
  <c r="E2711" i="21"/>
  <c r="E3480" i="21"/>
  <c r="E156" i="21"/>
  <c r="E1263" i="21"/>
  <c r="E2373" i="21"/>
  <c r="E3481" i="21"/>
  <c r="E157" i="21"/>
  <c r="E1264" i="21"/>
  <c r="E2374" i="21"/>
  <c r="E3340" i="21"/>
  <c r="E14" i="21"/>
  <c r="E1121" i="21"/>
  <c r="E2233" i="21"/>
  <c r="E3395" i="21"/>
  <c r="E70" i="21"/>
  <c r="E1177" i="21"/>
  <c r="E2288" i="21"/>
  <c r="E3482" i="21"/>
  <c r="E158" i="21"/>
  <c r="E1265" i="21"/>
  <c r="E2375" i="21"/>
  <c r="E3483" i="21"/>
  <c r="E159" i="21"/>
  <c r="E1266" i="21"/>
  <c r="E2376" i="21"/>
  <c r="E3374" i="21"/>
  <c r="E49" i="21"/>
  <c r="E1156" i="21"/>
  <c r="E2267" i="21"/>
  <c r="E3819" i="21"/>
  <c r="E495" i="21"/>
  <c r="E1606" i="21"/>
  <c r="E2712" i="21"/>
  <c r="E3484" i="21"/>
  <c r="E3485" i="21"/>
  <c r="E160" i="21"/>
  <c r="E1267" i="21"/>
  <c r="E2377" i="21"/>
  <c r="E3486" i="21"/>
  <c r="E161" i="21"/>
  <c r="E1268" i="21"/>
  <c r="E2378" i="21"/>
  <c r="E3820" i="21"/>
  <c r="E496" i="21"/>
  <c r="E1607" i="21"/>
  <c r="E2713" i="21"/>
  <c r="E3375" i="21"/>
  <c r="E50" i="21"/>
  <c r="E1157" i="21"/>
  <c r="E2268" i="21"/>
  <c r="E3821" i="21"/>
  <c r="E497" i="21"/>
  <c r="E1608" i="21"/>
  <c r="E2714" i="21"/>
  <c r="E3822" i="21"/>
  <c r="E498" i="21"/>
  <c r="E1609" i="21"/>
  <c r="E2715" i="21"/>
  <c r="E3823" i="21"/>
  <c r="E499" i="21"/>
  <c r="E1610" i="21"/>
  <c r="E2716" i="21"/>
  <c r="E3824" i="21"/>
  <c r="E500" i="21"/>
  <c r="E1611" i="21"/>
  <c r="E2717" i="21"/>
  <c r="E3487" i="21"/>
  <c r="E162" i="21"/>
  <c r="E1269" i="21"/>
  <c r="E2379" i="21"/>
  <c r="E3825" i="21"/>
  <c r="E501" i="21"/>
  <c r="E1612" i="21"/>
  <c r="E2718" i="21"/>
  <c r="E3488" i="21"/>
  <c r="E163" i="21"/>
  <c r="E1270" i="21"/>
  <c r="E2380" i="21"/>
  <c r="E3341" i="21"/>
  <c r="E15" i="21"/>
  <c r="E1122" i="21"/>
  <c r="E2234" i="21"/>
  <c r="E3826" i="21"/>
  <c r="E502" i="21"/>
  <c r="E1613" i="21"/>
  <c r="E2719" i="21"/>
  <c r="E3489" i="21"/>
  <c r="E164" i="21"/>
  <c r="E1271" i="21"/>
  <c r="E2381" i="21"/>
  <c r="E3376" i="21"/>
  <c r="E51" i="21"/>
  <c r="E1158" i="21"/>
  <c r="E2269" i="21"/>
  <c r="E3490" i="21"/>
  <c r="E165" i="21"/>
  <c r="E1272" i="21"/>
  <c r="E2382" i="21"/>
  <c r="E3413" i="21"/>
  <c r="E88" i="21"/>
  <c r="E1195" i="21"/>
  <c r="E2306" i="21"/>
  <c r="E3827" i="21"/>
  <c r="E503" i="21"/>
  <c r="E1614" i="21"/>
  <c r="E2720" i="21"/>
  <c r="E3396" i="21"/>
  <c r="E71" i="21"/>
  <c r="E1178" i="21"/>
  <c r="E2289" i="21"/>
  <c r="E3828" i="21"/>
  <c r="E504" i="21"/>
  <c r="E1615" i="21"/>
  <c r="E2721" i="21"/>
  <c r="E3377" i="21"/>
  <c r="E52" i="21"/>
  <c r="E1159" i="21"/>
  <c r="E2270" i="21"/>
  <c r="E3829" i="21"/>
  <c r="E505" i="21"/>
  <c r="E1616" i="21"/>
  <c r="E2722" i="21"/>
  <c r="E3830" i="21"/>
  <c r="E506" i="21"/>
  <c r="E1617" i="21"/>
  <c r="E2723" i="21"/>
  <c r="E3491" i="21"/>
  <c r="E166" i="21"/>
  <c r="E1273" i="21"/>
  <c r="E2383" i="21"/>
  <c r="E3831" i="21"/>
  <c r="E507" i="21"/>
  <c r="E1618" i="21"/>
  <c r="E2724" i="21"/>
  <c r="E3492" i="21"/>
  <c r="E167" i="21"/>
  <c r="E1274" i="21"/>
  <c r="E2384" i="21"/>
  <c r="E3378" i="21"/>
  <c r="E53" i="21"/>
  <c r="E1160" i="21"/>
  <c r="E2271" i="21"/>
  <c r="E3493" i="21"/>
  <c r="E168" i="21"/>
  <c r="E1275" i="21"/>
  <c r="E2385" i="21"/>
  <c r="E3494" i="21"/>
  <c r="E169" i="21"/>
  <c r="E1276" i="21"/>
  <c r="E2386" i="21"/>
  <c r="E3832" i="21"/>
  <c r="E508" i="21"/>
  <c r="E1619" i="21"/>
  <c r="E2725" i="21"/>
  <c r="E3833" i="21"/>
  <c r="E509" i="21"/>
  <c r="E1620" i="21"/>
  <c r="E2726" i="21"/>
  <c r="E3495" i="21"/>
  <c r="E170" i="21"/>
  <c r="E1277" i="21"/>
  <c r="E2387" i="21"/>
  <c r="E3496" i="21"/>
  <c r="E171" i="21"/>
  <c r="E1278" i="21"/>
  <c r="E2388" i="21"/>
  <c r="E3834" i="21"/>
  <c r="E510" i="21"/>
  <c r="E1621" i="21"/>
  <c r="E2727" i="21"/>
  <c r="E3835" i="21"/>
  <c r="E511" i="21"/>
  <c r="E1622" i="21"/>
  <c r="E2728" i="21"/>
  <c r="E3497" i="21"/>
  <c r="E172" i="21"/>
  <c r="E1279" i="21"/>
  <c r="E2389" i="21"/>
  <c r="E3352" i="21"/>
  <c r="E27" i="21"/>
  <c r="E1133" i="21"/>
  <c r="E2245" i="21"/>
  <c r="E3836" i="21"/>
  <c r="E512" i="21"/>
  <c r="E1623" i="21"/>
  <c r="E2729" i="21"/>
  <c r="E3498" i="21"/>
  <c r="E173" i="21"/>
  <c r="E1280" i="21"/>
  <c r="E2390" i="21"/>
  <c r="E3499" i="21"/>
  <c r="E174" i="21"/>
  <c r="E1281" i="21"/>
  <c r="E2391" i="21"/>
  <c r="E3500" i="21"/>
  <c r="E175" i="21"/>
  <c r="E1282" i="21"/>
  <c r="E2392" i="21"/>
  <c r="E3501" i="21"/>
  <c r="E176" i="21"/>
  <c r="E1283" i="21"/>
  <c r="E2393" i="21"/>
  <c r="E3353" i="21"/>
  <c r="E28" i="21"/>
  <c r="E1134" i="21"/>
  <c r="E2246" i="21"/>
  <c r="E3837" i="21"/>
  <c r="E513" i="21"/>
  <c r="E1624" i="21"/>
  <c r="E2730" i="21"/>
  <c r="E3434" i="21"/>
  <c r="E3435" i="21"/>
  <c r="E110" i="21"/>
  <c r="E111" i="21"/>
  <c r="E1216" i="21"/>
  <c r="E1217" i="21"/>
  <c r="E2328" i="21"/>
  <c r="E3838" i="21"/>
  <c r="E514" i="21"/>
  <c r="E1625" i="21"/>
  <c r="E2731" i="21"/>
  <c r="E3839" i="21"/>
  <c r="E515" i="21"/>
  <c r="E1626" i="21"/>
  <c r="E2732" i="21"/>
  <c r="E3840" i="21"/>
  <c r="E516" i="21"/>
  <c r="E1627" i="21"/>
  <c r="E2733" i="21"/>
  <c r="E3841" i="21"/>
  <c r="E517" i="21"/>
  <c r="E1628" i="21"/>
  <c r="E2734" i="21"/>
  <c r="E3364" i="21"/>
  <c r="E39" i="21"/>
  <c r="E1146" i="21"/>
  <c r="E2257" i="21"/>
  <c r="E3502" i="21"/>
  <c r="E177" i="21"/>
  <c r="E1284" i="21"/>
  <c r="E2394" i="21"/>
  <c r="E3842" i="21"/>
  <c r="E518" i="21"/>
  <c r="E1629" i="21"/>
  <c r="E2735" i="21"/>
  <c r="E3843" i="21"/>
  <c r="E519" i="21"/>
  <c r="E1630" i="21"/>
  <c r="E2736" i="21"/>
  <c r="E3503" i="21"/>
  <c r="E178" i="21"/>
  <c r="E1285" i="21"/>
  <c r="E2395" i="21"/>
  <c r="E3844" i="21"/>
  <c r="E520" i="21"/>
  <c r="E1631" i="21"/>
  <c r="E2737" i="21"/>
  <c r="E3845" i="21"/>
  <c r="E521" i="21"/>
  <c r="E1632" i="21"/>
  <c r="E2738" i="21"/>
  <c r="E3846" i="21"/>
  <c r="E522" i="21"/>
  <c r="E1633" i="21"/>
  <c r="E2739" i="21"/>
  <c r="E4431" i="21"/>
  <c r="E1106" i="21"/>
  <c r="E2218" i="21"/>
  <c r="E3325" i="21"/>
  <c r="E3504" i="21"/>
  <c r="E179" i="21"/>
  <c r="E1286" i="21"/>
  <c r="E2396" i="21"/>
  <c r="E3354" i="21"/>
  <c r="E29" i="21"/>
  <c r="E1135" i="21"/>
  <c r="E2247" i="21"/>
  <c r="E3505" i="21"/>
  <c r="E180" i="21"/>
  <c r="E1287" i="21"/>
  <c r="E2397" i="21"/>
  <c r="E3506" i="21"/>
  <c r="E181" i="21"/>
  <c r="E1288" i="21"/>
  <c r="E2398" i="21"/>
  <c r="E3507" i="21"/>
  <c r="E182" i="21"/>
  <c r="E1289" i="21"/>
  <c r="E2399" i="21"/>
  <c r="E3508" i="21"/>
  <c r="E183" i="21"/>
  <c r="E1290" i="21"/>
  <c r="E2400" i="21"/>
  <c r="E3397" i="21"/>
  <c r="E72" i="21"/>
  <c r="E1179" i="21"/>
  <c r="E2290" i="21"/>
  <c r="E3509" i="21"/>
  <c r="E184" i="21"/>
  <c r="E1291" i="21"/>
  <c r="E2401" i="21"/>
  <c r="E3510" i="21"/>
  <c r="E185" i="21"/>
  <c r="E1292" i="21"/>
  <c r="E2402" i="21"/>
  <c r="E3847" i="21"/>
  <c r="E523" i="21"/>
  <c r="E1634" i="21"/>
  <c r="E2740" i="21"/>
  <c r="E3511" i="21"/>
  <c r="E186" i="21"/>
  <c r="E1293" i="21"/>
  <c r="E2403" i="21"/>
  <c r="E3512" i="21"/>
  <c r="E187" i="21"/>
  <c r="E1294" i="21"/>
  <c r="E2404" i="21"/>
  <c r="E3398" i="21"/>
  <c r="E73" i="21"/>
  <c r="E1180" i="21"/>
  <c r="E2291" i="21"/>
  <c r="E3513" i="21"/>
  <c r="E188" i="21"/>
  <c r="E1295" i="21"/>
  <c r="E2405" i="21"/>
  <c r="E3514" i="21"/>
  <c r="E189" i="21"/>
  <c r="E1296" i="21"/>
  <c r="E2406" i="21"/>
  <c r="E3399" i="21"/>
  <c r="E74" i="21"/>
  <c r="E1181" i="21"/>
  <c r="E2292" i="21"/>
  <c r="E3355" i="21"/>
  <c r="E30" i="21"/>
  <c r="E1136" i="21"/>
  <c r="E2248" i="21"/>
  <c r="E3515" i="21"/>
  <c r="E190" i="21"/>
  <c r="E1297" i="21"/>
  <c r="E2407" i="21"/>
  <c r="E3400" i="21"/>
  <c r="E75" i="21"/>
  <c r="E1182" i="21"/>
  <c r="E2293" i="21"/>
  <c r="E3356" i="21"/>
  <c r="E31" i="21"/>
  <c r="E1137" i="21"/>
  <c r="E2249" i="21"/>
  <c r="E3516" i="21"/>
  <c r="E191" i="21"/>
  <c r="E1298" i="21"/>
  <c r="E2408" i="21"/>
  <c r="E3517" i="21"/>
  <c r="E192" i="21"/>
  <c r="E1299" i="21"/>
  <c r="E2409" i="21"/>
  <c r="E4432" i="21"/>
  <c r="E1107" i="21"/>
  <c r="E2219" i="21"/>
  <c r="E3326" i="21"/>
  <c r="E3389" i="21"/>
  <c r="E64" i="21"/>
  <c r="E1171" i="21"/>
  <c r="E2282" i="21"/>
  <c r="E3848" i="21"/>
  <c r="E524" i="21"/>
  <c r="E1635" i="21"/>
  <c r="E2741" i="21"/>
  <c r="E3849" i="21"/>
  <c r="E525" i="21"/>
  <c r="E1636" i="21"/>
  <c r="E2742" i="21"/>
  <c r="E3850" i="21"/>
  <c r="E526" i="21"/>
  <c r="E1637" i="21"/>
  <c r="E2743" i="21"/>
  <c r="E3518" i="21"/>
  <c r="E193" i="21"/>
  <c r="E1300" i="21"/>
  <c r="E2410" i="21"/>
  <c r="E3519" i="21"/>
  <c r="E194" i="21"/>
  <c r="E1301" i="21"/>
  <c r="E2411" i="21"/>
  <c r="E3851" i="21"/>
  <c r="E527" i="21"/>
  <c r="E1638" i="21"/>
  <c r="E2744" i="21"/>
  <c r="E3520" i="21"/>
  <c r="E195" i="21"/>
  <c r="E1302" i="21"/>
  <c r="E2412" i="21"/>
  <c r="E3852" i="21"/>
  <c r="E528" i="21"/>
  <c r="E1639" i="21"/>
  <c r="E2745" i="21"/>
  <c r="E3521" i="21"/>
  <c r="E3522" i="21"/>
  <c r="E196" i="21"/>
  <c r="E197" i="21"/>
  <c r="E1303" i="21"/>
  <c r="E1304" i="21"/>
  <c r="E2413" i="21"/>
  <c r="E2414" i="21"/>
  <c r="E3853" i="21"/>
  <c r="E529" i="21"/>
  <c r="E1640" i="21"/>
  <c r="E2746" i="21"/>
  <c r="E3523" i="21"/>
  <c r="E198" i="21"/>
  <c r="E1305" i="21"/>
  <c r="E2415" i="21"/>
  <c r="E3524" i="21"/>
  <c r="E199" i="21"/>
  <c r="E1306" i="21"/>
  <c r="E2416" i="21"/>
  <c r="E3854" i="21"/>
  <c r="E530" i="21"/>
  <c r="E1641" i="21"/>
  <c r="E2747" i="21"/>
  <c r="E3855" i="21"/>
  <c r="E531" i="21"/>
  <c r="E1642" i="21"/>
  <c r="E2748" i="21"/>
  <c r="E3856" i="21"/>
  <c r="E532" i="21"/>
  <c r="E1643" i="21"/>
  <c r="E2749" i="21"/>
  <c r="E3335" i="21"/>
  <c r="E9" i="21"/>
  <c r="E1116" i="21"/>
  <c r="E2228" i="21"/>
  <c r="E3525" i="21"/>
  <c r="E200" i="21"/>
  <c r="E1307" i="21"/>
  <c r="E2417" i="21"/>
  <c r="E3379" i="21"/>
  <c r="E54" i="21"/>
  <c r="E1161" i="21"/>
  <c r="E2272" i="21"/>
  <c r="E3526" i="21"/>
  <c r="E201" i="21"/>
  <c r="E1308" i="21"/>
  <c r="E2418" i="21"/>
  <c r="E3857" i="21"/>
  <c r="E533" i="21"/>
  <c r="E1644" i="21"/>
  <c r="E2750" i="21"/>
  <c r="E3527" i="21"/>
  <c r="E202" i="21"/>
  <c r="E1309" i="21"/>
  <c r="E2419" i="21"/>
  <c r="E3858" i="21"/>
  <c r="E534" i="21"/>
  <c r="E1645" i="21"/>
  <c r="E2751" i="21"/>
  <c r="E3859" i="21"/>
  <c r="E535" i="21"/>
  <c r="E1646" i="21"/>
  <c r="E2752" i="21"/>
  <c r="E3860" i="21"/>
  <c r="E536" i="21"/>
  <c r="E1647" i="21"/>
  <c r="E2753" i="21"/>
  <c r="E3528" i="21"/>
  <c r="E203" i="21"/>
  <c r="E1310" i="21"/>
  <c r="E2420" i="21"/>
  <c r="E3861" i="21"/>
  <c r="E537" i="21"/>
  <c r="E1648" i="21"/>
  <c r="E2754" i="21"/>
  <c r="E3357" i="21"/>
  <c r="E32" i="21"/>
  <c r="E1138" i="21"/>
  <c r="E2250" i="21"/>
  <c r="E3529" i="21"/>
  <c r="E204" i="21"/>
  <c r="E1311" i="21"/>
  <c r="E2421" i="21"/>
  <c r="E3862" i="21"/>
  <c r="E538" i="21"/>
  <c r="E1649" i="21"/>
  <c r="E2755" i="21"/>
  <c r="E3863" i="21"/>
  <c r="E539" i="21"/>
  <c r="E1650" i="21"/>
  <c r="E2756" i="21"/>
  <c r="E3864" i="21"/>
  <c r="E540" i="21"/>
  <c r="E1651" i="21"/>
  <c r="E2757" i="21"/>
  <c r="E3530" i="21"/>
  <c r="E205" i="21"/>
  <c r="E1312" i="21"/>
  <c r="E2422" i="21"/>
  <c r="E3865" i="21"/>
  <c r="E541" i="21"/>
  <c r="E1652" i="21"/>
  <c r="E2758" i="21"/>
  <c r="E3531" i="21"/>
  <c r="E206" i="21"/>
  <c r="E1313" i="21"/>
  <c r="E2423" i="21"/>
  <c r="E3532" i="21"/>
  <c r="E207" i="21"/>
  <c r="E1314" i="21"/>
  <c r="E2424" i="21"/>
  <c r="E3533" i="21"/>
  <c r="E208" i="21"/>
  <c r="E1315" i="21"/>
  <c r="E2425" i="21"/>
  <c r="E3866" i="21"/>
  <c r="E542" i="21"/>
  <c r="E1653" i="21"/>
  <c r="E2759" i="21"/>
  <c r="E3867" i="21"/>
  <c r="E543" i="21"/>
  <c r="E1654" i="21"/>
  <c r="E2760" i="21"/>
  <c r="E3534" i="21"/>
  <c r="E209" i="21"/>
  <c r="E1316" i="21"/>
  <c r="E2426" i="21"/>
  <c r="E3868" i="21"/>
  <c r="E544" i="21"/>
  <c r="E1655" i="21"/>
  <c r="E2761" i="21"/>
  <c r="E3869" i="21"/>
  <c r="E545" i="21"/>
  <c r="E1656" i="21"/>
  <c r="E2762" i="21"/>
  <c r="E3331" i="21"/>
  <c r="E5" i="21"/>
  <c r="E1112" i="21"/>
  <c r="E2224" i="21"/>
  <c r="E3535" i="21"/>
  <c r="E210" i="21"/>
  <c r="E1317" i="21"/>
  <c r="E2427" i="21"/>
  <c r="E3536" i="21"/>
  <c r="E211" i="21"/>
  <c r="E1318" i="21"/>
  <c r="E2428" i="21"/>
  <c r="E3870" i="21"/>
  <c r="E546" i="21"/>
  <c r="E1657" i="21"/>
  <c r="E2763" i="21"/>
  <c r="E3334" i="21"/>
  <c r="E8" i="21"/>
  <c r="E1115" i="21"/>
  <c r="E2227" i="21"/>
  <c r="E3871" i="21"/>
  <c r="E547" i="21"/>
  <c r="E1658" i="21"/>
  <c r="E2764" i="21"/>
  <c r="E3380" i="21"/>
  <c r="E55" i="21"/>
  <c r="E1162" i="21"/>
  <c r="E2273" i="21"/>
  <c r="E3872" i="21"/>
  <c r="E548" i="21"/>
  <c r="E1659" i="21"/>
  <c r="E2765" i="21"/>
  <c r="E3537" i="21"/>
  <c r="E212" i="21"/>
  <c r="E1319" i="21"/>
  <c r="E2429" i="21"/>
  <c r="E3873" i="21"/>
  <c r="E549" i="21"/>
  <c r="E1660" i="21"/>
  <c r="E2766" i="21"/>
  <c r="E3874" i="21"/>
  <c r="E550" i="21"/>
  <c r="E1661" i="21"/>
  <c r="E2767" i="21"/>
  <c r="E3875" i="21"/>
  <c r="E551" i="21"/>
  <c r="E1662" i="21"/>
  <c r="E2768" i="21"/>
  <c r="E3876" i="21"/>
  <c r="E552" i="21"/>
  <c r="E1663" i="21"/>
  <c r="E2769" i="21"/>
  <c r="E3877" i="21"/>
  <c r="E553" i="21"/>
  <c r="E1664" i="21"/>
  <c r="E2770" i="21"/>
  <c r="E3878" i="21"/>
  <c r="E554" i="21"/>
  <c r="E1665" i="21"/>
  <c r="E2771" i="21"/>
  <c r="E3538" i="21"/>
  <c r="E213" i="21"/>
  <c r="E1320" i="21"/>
  <c r="E2430" i="21"/>
  <c r="E3879" i="21"/>
  <c r="E555" i="21"/>
  <c r="E1666" i="21"/>
  <c r="E2772" i="21"/>
  <c r="E3880" i="21"/>
  <c r="E556" i="21"/>
  <c r="E1667" i="21"/>
  <c r="E2773" i="21"/>
  <c r="E3539" i="21"/>
  <c r="E214" i="21"/>
  <c r="E1321" i="21"/>
  <c r="E2431" i="21"/>
  <c r="E3881" i="21"/>
  <c r="E557" i="21"/>
  <c r="E1668" i="21"/>
  <c r="E2774" i="21"/>
  <c r="E3540" i="21"/>
  <c r="E215" i="21"/>
  <c r="E1322" i="21"/>
  <c r="E2432" i="21"/>
  <c r="E3882" i="21"/>
  <c r="E558" i="21"/>
  <c r="E1669" i="21"/>
  <c r="E2775" i="21"/>
  <c r="E3883" i="21"/>
  <c r="E559" i="21"/>
  <c r="E1670" i="21"/>
  <c r="E2776" i="21"/>
  <c r="E3884" i="21"/>
  <c r="E560" i="21"/>
  <c r="E1671" i="21"/>
  <c r="E2777" i="21"/>
  <c r="E3541" i="21"/>
  <c r="E216" i="21"/>
  <c r="E1323" i="21"/>
  <c r="E2433" i="21"/>
  <c r="E3885" i="21"/>
  <c r="E561" i="21"/>
  <c r="E1672" i="21"/>
  <c r="E2778" i="21"/>
  <c r="E3542" i="21"/>
  <c r="E217" i="21"/>
  <c r="E1324" i="21"/>
  <c r="E2434" i="21"/>
  <c r="E3886" i="21"/>
  <c r="E562" i="21"/>
  <c r="E1673" i="21"/>
  <c r="E2779" i="21"/>
  <c r="E3543" i="21"/>
  <c r="E218" i="21"/>
  <c r="E1325" i="21"/>
  <c r="E2435" i="21"/>
  <c r="E3887" i="21"/>
  <c r="E563" i="21"/>
  <c r="E1674" i="21"/>
  <c r="E2780" i="21"/>
  <c r="E3888" i="21"/>
  <c r="E564" i="21"/>
  <c r="E1675" i="21"/>
  <c r="E2781" i="21"/>
  <c r="E3544" i="21"/>
  <c r="E219" i="21"/>
  <c r="E1326" i="21"/>
  <c r="E2436" i="21"/>
  <c r="E3365" i="21"/>
  <c r="E40" i="21"/>
  <c r="E1147" i="21"/>
  <c r="E2258" i="21"/>
  <c r="E3889" i="21"/>
  <c r="E565" i="21"/>
  <c r="E1676" i="21"/>
  <c r="E2782" i="21"/>
  <c r="E3890" i="21"/>
  <c r="E566" i="21"/>
  <c r="E1677" i="21"/>
  <c r="E2783" i="21"/>
  <c r="E3436" i="21"/>
  <c r="E112" i="21"/>
  <c r="E1218" i="21"/>
  <c r="E2329" i="21"/>
  <c r="E3891" i="21"/>
  <c r="E567" i="21"/>
  <c r="E1678" i="21"/>
  <c r="E2784" i="21"/>
  <c r="E3545" i="21"/>
  <c r="E220" i="21"/>
  <c r="E1327" i="21"/>
  <c r="E2437" i="21"/>
  <c r="E3546" i="21"/>
  <c r="E221" i="21"/>
  <c r="E1328" i="21"/>
  <c r="E2438" i="21"/>
  <c r="E3892" i="21"/>
  <c r="E568" i="21"/>
  <c r="E1679" i="21"/>
  <c r="E2785" i="21"/>
  <c r="E3893" i="21"/>
  <c r="E569" i="21"/>
  <c r="E1680" i="21"/>
  <c r="E2786" i="21"/>
  <c r="E3894" i="21"/>
  <c r="E570" i="21"/>
  <c r="E1681" i="21"/>
  <c r="E2787" i="21"/>
  <c r="E3547" i="21"/>
  <c r="E222" i="21"/>
  <c r="E1329" i="21"/>
  <c r="E2439" i="21"/>
  <c r="E3895" i="21"/>
  <c r="E571" i="21"/>
  <c r="E1682" i="21"/>
  <c r="E2788" i="21"/>
  <c r="E3548" i="21"/>
  <c r="E223" i="21"/>
  <c r="E1330" i="21"/>
  <c r="E2440" i="21"/>
  <c r="E3896" i="21"/>
  <c r="E572" i="21"/>
  <c r="E1683" i="21"/>
  <c r="E2789" i="21"/>
  <c r="E3897" i="21"/>
  <c r="E573" i="21"/>
  <c r="E1684" i="21"/>
  <c r="E2790" i="21"/>
  <c r="E3549" i="21"/>
  <c r="E224" i="21"/>
  <c r="E1331" i="21"/>
  <c r="E2441" i="21"/>
  <c r="E3342" i="21"/>
  <c r="E16" i="21"/>
  <c r="E1123" i="21"/>
  <c r="E2235" i="21"/>
  <c r="E3898" i="21"/>
  <c r="E574" i="21"/>
  <c r="E1685" i="21"/>
  <c r="E2791" i="21"/>
  <c r="E3899" i="21"/>
  <c r="E575" i="21"/>
  <c r="E1686" i="21"/>
  <c r="E2792" i="21"/>
  <c r="E3900" i="21"/>
  <c r="E576" i="21"/>
  <c r="E1687" i="21"/>
  <c r="E2793" i="21"/>
  <c r="E3901" i="21"/>
  <c r="E577" i="21"/>
  <c r="E1688" i="21"/>
  <c r="E2794" i="21"/>
  <c r="E3902" i="21"/>
  <c r="E578" i="21"/>
  <c r="E1689" i="21"/>
  <c r="E2795" i="21"/>
  <c r="E3550" i="21"/>
  <c r="E225" i="21"/>
  <c r="E1332" i="21"/>
  <c r="E2442" i="21"/>
  <c r="E3903" i="21"/>
  <c r="E579" i="21"/>
  <c r="E1690" i="21"/>
  <c r="E2796" i="21"/>
  <c r="E3904" i="21"/>
  <c r="E580" i="21"/>
  <c r="E1691" i="21"/>
  <c r="E2797" i="21"/>
  <c r="E3905" i="21"/>
  <c r="E581" i="21"/>
  <c r="E1692" i="21"/>
  <c r="E2798" i="21"/>
  <c r="E3906" i="21"/>
  <c r="E582" i="21"/>
  <c r="E1693" i="21"/>
  <c r="E2799" i="21"/>
  <c r="E3551" i="21"/>
  <c r="E226" i="21"/>
  <c r="E1333" i="21"/>
  <c r="E2443" i="21"/>
  <c r="E3552" i="21"/>
  <c r="E227" i="21"/>
  <c r="E1334" i="21"/>
  <c r="E2444" i="21"/>
  <c r="E3553" i="21"/>
  <c r="E228" i="21"/>
  <c r="E1335" i="21"/>
  <c r="E2445" i="21"/>
  <c r="E3554" i="21"/>
  <c r="E229" i="21"/>
  <c r="E1336" i="21"/>
  <c r="E2446" i="21"/>
  <c r="E3555" i="21"/>
  <c r="E230" i="21"/>
  <c r="E1337" i="21"/>
  <c r="E2447" i="21"/>
  <c r="E3556" i="21"/>
  <c r="E231" i="21"/>
  <c r="E1338" i="21"/>
  <c r="E2448" i="21"/>
  <c r="E3557" i="21"/>
  <c r="E232" i="21"/>
  <c r="E1339" i="21"/>
  <c r="E1340" i="21"/>
  <c r="E2449" i="21"/>
  <c r="E3907" i="21"/>
  <c r="E583" i="21"/>
  <c r="E1694" i="21"/>
  <c r="E2800" i="21"/>
  <c r="E3908" i="21"/>
  <c r="E584" i="21"/>
  <c r="E1695" i="21"/>
  <c r="E2801" i="21"/>
  <c r="E3909" i="21"/>
  <c r="E585" i="21"/>
  <c r="E1696" i="21"/>
  <c r="E2802" i="21"/>
  <c r="E3558" i="21"/>
  <c r="E233" i="21"/>
  <c r="E1341" i="21"/>
  <c r="E2450" i="21"/>
  <c r="E3910" i="21"/>
  <c r="E586" i="21"/>
  <c r="E1697" i="21"/>
  <c r="E2803" i="21"/>
  <c r="E3911" i="21"/>
  <c r="E587" i="21"/>
  <c r="E1698" i="21"/>
  <c r="E2804" i="21"/>
  <c r="E3912" i="21"/>
  <c r="E588" i="21"/>
  <c r="E1699" i="21"/>
  <c r="E2805" i="21"/>
  <c r="E3913" i="21"/>
  <c r="E589" i="21"/>
  <c r="E1700" i="21"/>
  <c r="E2806" i="21"/>
  <c r="E3914" i="21"/>
  <c r="E590" i="21"/>
  <c r="E1701" i="21"/>
  <c r="E2807" i="21"/>
  <c r="E3915" i="21"/>
  <c r="E591" i="21"/>
  <c r="E1702" i="21"/>
  <c r="E2808" i="21"/>
  <c r="E3916" i="21"/>
  <c r="E592" i="21"/>
  <c r="E1703" i="21"/>
  <c r="E2809" i="21"/>
  <c r="E3559" i="21"/>
  <c r="E234" i="21"/>
  <c r="E1342" i="21"/>
  <c r="E2451" i="21"/>
  <c r="E3917" i="21"/>
  <c r="E593" i="21"/>
  <c r="E1704" i="21"/>
  <c r="E2810" i="21"/>
  <c r="E3560" i="21"/>
  <c r="E235" i="21"/>
  <c r="E1343" i="21"/>
  <c r="E1344" i="21"/>
  <c r="E2452" i="21"/>
  <c r="E3918" i="21"/>
  <c r="E594" i="21"/>
  <c r="E1705" i="21"/>
  <c r="E2811" i="21"/>
  <c r="E3919" i="21"/>
  <c r="E595" i="21"/>
  <c r="E1706" i="21"/>
  <c r="E2812" i="21"/>
  <c r="E3920" i="21"/>
  <c r="E596" i="21"/>
  <c r="E1707" i="21"/>
  <c r="E2813" i="21"/>
  <c r="E3561" i="21"/>
  <c r="E236" i="21"/>
  <c r="E1345" i="21"/>
  <c r="E2453" i="21"/>
  <c r="E3562" i="21"/>
  <c r="E237" i="21"/>
  <c r="E1346" i="21"/>
  <c r="E2454" i="21"/>
  <c r="E3921" i="21"/>
  <c r="E597" i="21"/>
  <c r="E1708" i="21"/>
  <c r="E2814" i="21"/>
  <c r="E3922" i="21"/>
  <c r="E598" i="21"/>
  <c r="E1709" i="21"/>
  <c r="E2815" i="21"/>
  <c r="E3923" i="21"/>
  <c r="E599" i="21"/>
  <c r="E1710" i="21"/>
  <c r="E2816" i="21"/>
  <c r="E3924" i="21"/>
  <c r="E600" i="21"/>
  <c r="E1711" i="21"/>
  <c r="E2817" i="21"/>
  <c r="E3925" i="21"/>
  <c r="E601" i="21"/>
  <c r="E1712" i="21"/>
  <c r="E2818" i="21"/>
  <c r="E3926" i="21"/>
  <c r="E602" i="21"/>
  <c r="E1713" i="21"/>
  <c r="E2819" i="21"/>
  <c r="E3563" i="21"/>
  <c r="E238" i="21"/>
  <c r="E1347" i="21"/>
  <c r="E2455" i="21"/>
  <c r="E3927" i="21"/>
  <c r="E603" i="21"/>
  <c r="E1714" i="21"/>
  <c r="E2820" i="21"/>
  <c r="E3564" i="21"/>
  <c r="E239" i="21"/>
  <c r="E1348" i="21"/>
  <c r="E2456" i="21"/>
  <c r="E3928" i="21"/>
  <c r="E604" i="21"/>
  <c r="E1715" i="21"/>
  <c r="E2821" i="21"/>
  <c r="E3929" i="21"/>
  <c r="E605" i="21"/>
  <c r="E1716" i="21"/>
  <c r="E2822" i="21"/>
  <c r="E3930" i="21"/>
  <c r="E606" i="21"/>
  <c r="E1717" i="21"/>
  <c r="E2823" i="21"/>
  <c r="E3931" i="21"/>
  <c r="E607" i="21"/>
  <c r="E1718" i="21"/>
  <c r="E2824" i="21"/>
  <c r="E3565" i="21"/>
  <c r="E240" i="21"/>
  <c r="E1349" i="21"/>
  <c r="E2457" i="21"/>
  <c r="E3932" i="21"/>
  <c r="E608" i="21"/>
  <c r="E1719" i="21"/>
  <c r="E2825" i="21"/>
  <c r="E3933" i="21"/>
  <c r="E609" i="21"/>
  <c r="E1720" i="21"/>
  <c r="E2826" i="21"/>
  <c r="E3437" i="21"/>
  <c r="E113" i="21"/>
  <c r="E1219" i="21"/>
  <c r="E2330" i="21"/>
  <c r="E3934" i="21"/>
  <c r="E610" i="21"/>
  <c r="E1721" i="21"/>
  <c r="E2827" i="21"/>
  <c r="E3935" i="21"/>
  <c r="E611" i="21"/>
  <c r="E1722" i="21"/>
  <c r="E2828" i="21"/>
  <c r="E3936" i="21"/>
  <c r="E612" i="21"/>
  <c r="E1723" i="21"/>
  <c r="E2829" i="21"/>
  <c r="E3937" i="21"/>
  <c r="E613" i="21"/>
  <c r="E1724" i="21"/>
  <c r="E2830" i="21"/>
  <c r="E3938" i="21"/>
  <c r="E614" i="21"/>
  <c r="E1725" i="21"/>
  <c r="E2831" i="21"/>
  <c r="E3939" i="21"/>
  <c r="E615" i="21"/>
  <c r="E1726" i="21"/>
  <c r="E2832" i="21"/>
  <c r="E3566" i="21"/>
  <c r="E241" i="21"/>
  <c r="E1350" i="21"/>
  <c r="E2458" i="21"/>
  <c r="E3940" i="21"/>
  <c r="E616" i="21"/>
  <c r="E1727" i="21"/>
  <c r="E2833" i="21"/>
  <c r="E3941" i="21"/>
  <c r="E617" i="21"/>
  <c r="E1728" i="21"/>
  <c r="E2834" i="21"/>
  <c r="E3942" i="21"/>
  <c r="E618" i="21"/>
  <c r="E1729" i="21"/>
  <c r="E2835" i="21"/>
  <c r="E3343" i="21"/>
  <c r="E17" i="21"/>
  <c r="E1124" i="21"/>
  <c r="E2236" i="21"/>
  <c r="E3943" i="21"/>
  <c r="E619" i="21"/>
  <c r="E1730" i="21"/>
  <c r="E2836" i="21"/>
  <c r="E3944" i="21"/>
  <c r="E620" i="21"/>
  <c r="E1731" i="21"/>
  <c r="E2837" i="21"/>
  <c r="E3567" i="21"/>
  <c r="E242" i="21"/>
  <c r="E1351" i="21"/>
  <c r="E2459" i="21"/>
  <c r="E3945" i="21"/>
  <c r="E621" i="21"/>
  <c r="E1732" i="21"/>
  <c r="E2838" i="21"/>
  <c r="E3568" i="21"/>
  <c r="E243" i="21"/>
  <c r="E1352" i="21"/>
  <c r="E2460" i="21"/>
  <c r="E3366" i="21"/>
  <c r="E41" i="21"/>
  <c r="E1148" i="21"/>
  <c r="E2259" i="21"/>
  <c r="E3946" i="21"/>
  <c r="E622" i="21"/>
  <c r="E1733" i="21"/>
  <c r="E2839" i="21"/>
  <c r="E3569" i="21"/>
  <c r="E244" i="21"/>
  <c r="E1353" i="21"/>
  <c r="E2461" i="21"/>
  <c r="E3381" i="21"/>
  <c r="E56" i="21"/>
  <c r="E1163" i="21"/>
  <c r="E2274" i="21"/>
  <c r="E3947" i="21"/>
  <c r="E623" i="21"/>
  <c r="E1734" i="21"/>
  <c r="E2840" i="21"/>
  <c r="E3948" i="21"/>
  <c r="E624" i="21"/>
  <c r="E1735" i="21"/>
  <c r="E2841" i="21"/>
  <c r="E3570" i="21"/>
  <c r="E245" i="21"/>
  <c r="E1354" i="21"/>
  <c r="E2462" i="21"/>
  <c r="E3949" i="21"/>
  <c r="E625" i="21"/>
  <c r="E1736" i="21"/>
  <c r="E2842" i="21"/>
  <c r="E3950" i="21"/>
  <c r="E626" i="21"/>
  <c r="E1737" i="21"/>
  <c r="E2843" i="21"/>
  <c r="E3414" i="21"/>
  <c r="E89" i="21"/>
  <c r="E1196" i="21"/>
  <c r="E2307" i="21"/>
  <c r="E3951" i="21"/>
  <c r="E627" i="21"/>
  <c r="E1738" i="21"/>
  <c r="E2844" i="21"/>
  <c r="E3571" i="21"/>
  <c r="E246" i="21"/>
  <c r="E1355" i="21"/>
  <c r="E2463" i="21"/>
  <c r="E3572" i="21"/>
  <c r="E247" i="21"/>
  <c r="E1356" i="21"/>
  <c r="E2464" i="21"/>
  <c r="E3573" i="21"/>
  <c r="E248" i="21"/>
  <c r="E1357" i="21"/>
  <c r="E2465" i="21"/>
  <c r="E3574" i="21"/>
  <c r="E249" i="21"/>
  <c r="E1358" i="21"/>
  <c r="E2466" i="21"/>
  <c r="E3575" i="21"/>
  <c r="E250" i="21"/>
  <c r="E1359" i="21"/>
  <c r="E2467" i="21"/>
  <c r="E3576" i="21"/>
  <c r="E251" i="21"/>
  <c r="E1360" i="21"/>
  <c r="E2468" i="21"/>
  <c r="E3577" i="21"/>
  <c r="E252" i="21"/>
  <c r="E1361" i="21"/>
  <c r="E2469" i="21"/>
  <c r="E3578" i="21"/>
  <c r="E253" i="21"/>
  <c r="E1362" i="21"/>
  <c r="E2470" i="21"/>
  <c r="E3579" i="21"/>
  <c r="E254" i="21"/>
  <c r="E1363" i="21"/>
  <c r="E2471" i="21"/>
  <c r="E3580" i="21"/>
  <c r="E255" i="21"/>
  <c r="E1364" i="21"/>
  <c r="E2472" i="21"/>
  <c r="E3952" i="21"/>
  <c r="E628" i="21"/>
  <c r="E1739" i="21"/>
  <c r="E2845" i="21"/>
  <c r="E3581" i="21"/>
  <c r="E256" i="21"/>
  <c r="E1365" i="21"/>
  <c r="E2473" i="21"/>
  <c r="E3953" i="21"/>
  <c r="E629" i="21"/>
  <c r="E1740" i="21"/>
  <c r="E2846" i="21"/>
  <c r="E3954" i="21"/>
  <c r="E630" i="21"/>
  <c r="E1741" i="21"/>
  <c r="E2847" i="21"/>
  <c r="E3582" i="21"/>
  <c r="E257" i="21"/>
  <c r="E1366" i="21"/>
  <c r="E2474" i="21"/>
  <c r="E3955" i="21"/>
  <c r="E631" i="21"/>
  <c r="E1742" i="21"/>
  <c r="E2848" i="21"/>
  <c r="E3583" i="21"/>
  <c r="E258" i="21"/>
  <c r="E1367" i="21"/>
  <c r="E2475" i="21"/>
  <c r="E3584" i="21"/>
  <c r="E259" i="21"/>
  <c r="E1368" i="21"/>
  <c r="E2476" i="21"/>
  <c r="E3956" i="21"/>
  <c r="E632" i="21"/>
  <c r="E1743" i="21"/>
  <c r="E2849" i="21"/>
  <c r="E3957" i="21"/>
  <c r="E633" i="21"/>
  <c r="E1744" i="21"/>
  <c r="E2850" i="21"/>
  <c r="E3585" i="21"/>
  <c r="E260" i="21"/>
  <c r="E1369" i="21"/>
  <c r="E1370" i="21"/>
  <c r="E2477" i="21"/>
  <c r="E3586" i="21"/>
  <c r="E261" i="21"/>
  <c r="E1371" i="21"/>
  <c r="E2478" i="21"/>
  <c r="E3958" i="21"/>
  <c r="E634" i="21"/>
  <c r="E1745" i="21"/>
  <c r="E2851" i="21"/>
  <c r="E3587" i="21"/>
  <c r="E262" i="21"/>
  <c r="E1372" i="21"/>
  <c r="E2479" i="21"/>
  <c r="E3588" i="21"/>
  <c r="E263" i="21"/>
  <c r="E1373" i="21"/>
  <c r="E2480" i="21"/>
  <c r="E3438" i="21"/>
  <c r="E114" i="21"/>
  <c r="E1220" i="21"/>
  <c r="E2331" i="21"/>
  <c r="E3959" i="21"/>
  <c r="E635" i="21"/>
  <c r="E1746" i="21"/>
  <c r="E2852" i="21"/>
  <c r="E3960" i="21"/>
  <c r="E636" i="21"/>
  <c r="E1747" i="21"/>
  <c r="E2853" i="21"/>
  <c r="E3961" i="21"/>
  <c r="E637" i="21"/>
  <c r="E1748" i="21"/>
  <c r="E2854" i="21"/>
  <c r="E3962" i="21"/>
  <c r="E638" i="21"/>
  <c r="E1749" i="21"/>
  <c r="E2855" i="21"/>
  <c r="E3963" i="21"/>
  <c r="E639" i="21"/>
  <c r="E1750" i="21"/>
  <c r="E2856" i="21"/>
  <c r="E3964" i="21"/>
  <c r="E3965" i="21"/>
  <c r="E640" i="21"/>
  <c r="E1751" i="21"/>
  <c r="E2857" i="21"/>
  <c r="E3966" i="21"/>
  <c r="E641" i="21"/>
  <c r="E1752" i="21"/>
  <c r="E2858" i="21"/>
  <c r="E3967" i="21"/>
  <c r="E642" i="21"/>
  <c r="E1753" i="21"/>
  <c r="E2859" i="21"/>
  <c r="E3968" i="21"/>
  <c r="E643" i="21"/>
  <c r="E1754" i="21"/>
  <c r="E2860" i="21"/>
  <c r="E3969" i="21"/>
  <c r="E644" i="21"/>
  <c r="E1755" i="21"/>
  <c r="E2861" i="21"/>
  <c r="E3970" i="21"/>
  <c r="E645" i="21"/>
  <c r="E1756" i="21"/>
  <c r="E2862" i="21"/>
  <c r="E3971" i="21"/>
  <c r="E646" i="21"/>
  <c r="E1757" i="21"/>
  <c r="E2863" i="21"/>
  <c r="E3972" i="21"/>
  <c r="E647" i="21"/>
  <c r="E1758" i="21"/>
  <c r="E2864" i="21"/>
  <c r="E3973" i="21"/>
  <c r="E648" i="21"/>
  <c r="E1759" i="21"/>
  <c r="E2865" i="21"/>
  <c r="E3974" i="21"/>
  <c r="E649" i="21"/>
  <c r="E1760" i="21"/>
  <c r="E2866" i="21"/>
  <c r="E3415" i="21"/>
  <c r="E90" i="21"/>
  <c r="E1197" i="21"/>
  <c r="E2308" i="21"/>
  <c r="E3975" i="21"/>
  <c r="E650" i="21"/>
  <c r="E1761" i="21"/>
  <c r="E2867" i="21"/>
  <c r="E3976" i="21"/>
  <c r="E651" i="21"/>
  <c r="E1762" i="21"/>
  <c r="E2868" i="21"/>
  <c r="E3977" i="21"/>
  <c r="E652" i="21"/>
  <c r="E1763" i="21"/>
  <c r="E2869" i="21"/>
  <c r="E3978" i="21"/>
  <c r="E653" i="21"/>
  <c r="E1764" i="21"/>
  <c r="E2870" i="21"/>
  <c r="E3979" i="21"/>
  <c r="E654" i="21"/>
  <c r="E1765" i="21"/>
  <c r="E2871" i="21"/>
  <c r="E3980" i="21"/>
  <c r="E655" i="21"/>
  <c r="E1766" i="21"/>
  <c r="E2872" i="21"/>
  <c r="E3981" i="21"/>
  <c r="E656" i="21"/>
  <c r="E1767" i="21"/>
  <c r="E2873" i="21"/>
  <c r="E3982" i="21"/>
  <c r="E657" i="21"/>
  <c r="E1768" i="21"/>
  <c r="E2874" i="21"/>
  <c r="E3589" i="21"/>
  <c r="E264" i="21"/>
  <c r="E1374" i="21"/>
  <c r="E2481" i="21"/>
  <c r="E3983" i="21"/>
  <c r="E658" i="21"/>
  <c r="E1769" i="21"/>
  <c r="E2875" i="21"/>
  <c r="E3590" i="21"/>
  <c r="E265" i="21"/>
  <c r="E1375" i="21"/>
  <c r="E2482" i="21"/>
  <c r="E3591" i="21"/>
  <c r="E266" i="21"/>
  <c r="E1376" i="21"/>
  <c r="E2483" i="21"/>
  <c r="E3984" i="21"/>
  <c r="E659" i="21"/>
  <c r="E1770" i="21"/>
  <c r="E2876" i="21"/>
  <c r="E3985" i="21"/>
  <c r="E660" i="21"/>
  <c r="E1771" i="21"/>
  <c r="E2877" i="21"/>
  <c r="E3986" i="21"/>
  <c r="E661" i="21"/>
  <c r="E1772" i="21"/>
  <c r="E2878" i="21"/>
  <c r="E3987" i="21"/>
  <c r="E662" i="21"/>
  <c r="E1773" i="21"/>
  <c r="E2879" i="21"/>
  <c r="E3988" i="21"/>
  <c r="E663" i="21"/>
  <c r="E1774" i="21"/>
  <c r="E2880" i="21"/>
  <c r="E3989" i="21"/>
  <c r="E664" i="21"/>
  <c r="E1775" i="21"/>
  <c r="E2881" i="21"/>
  <c r="E3990" i="21"/>
  <c r="E665" i="21"/>
  <c r="E1776" i="21"/>
  <c r="E2882" i="21"/>
  <c r="E3592" i="21"/>
  <c r="E267" i="21"/>
  <c r="E1377" i="21"/>
  <c r="E2484" i="21"/>
  <c r="E3991" i="21"/>
  <c r="E666" i="21"/>
  <c r="E1777" i="21"/>
  <c r="E2883" i="21"/>
  <c r="E3593" i="21"/>
  <c r="E268" i="21"/>
  <c r="E1378" i="21"/>
  <c r="E2485" i="21"/>
  <c r="E3992" i="21"/>
  <c r="E667" i="21"/>
  <c r="E1778" i="21"/>
  <c r="E2884" i="21"/>
  <c r="E3993" i="21"/>
  <c r="E668" i="21"/>
  <c r="E1779" i="21"/>
  <c r="E2885" i="21"/>
  <c r="E3994" i="21"/>
  <c r="E669" i="21"/>
  <c r="E1780" i="21"/>
  <c r="E2886" i="21"/>
  <c r="E3594" i="21"/>
  <c r="E269" i="21"/>
  <c r="E1379" i="21"/>
  <c r="E2486" i="21"/>
  <c r="E3595" i="21"/>
  <c r="E270" i="21"/>
  <c r="E1380" i="21"/>
  <c r="E2487" i="21"/>
  <c r="E3995" i="21"/>
  <c r="E670" i="21"/>
  <c r="E1781" i="21"/>
  <c r="E2887" i="21"/>
  <c r="E3596" i="21"/>
  <c r="E271" i="21"/>
  <c r="E1381" i="21"/>
  <c r="E2488" i="21"/>
  <c r="E3996" i="21"/>
  <c r="E671" i="21"/>
  <c r="E1782" i="21"/>
  <c r="E2888" i="21"/>
  <c r="E3597" i="21"/>
  <c r="E272" i="21"/>
  <c r="E1382" i="21"/>
  <c r="E2489" i="21"/>
  <c r="E3997" i="21"/>
  <c r="E672" i="21"/>
  <c r="E1783" i="21"/>
  <c r="E2889" i="21"/>
  <c r="E3998" i="21"/>
  <c r="E673" i="21"/>
  <c r="E1784" i="21"/>
  <c r="E2890" i="21"/>
  <c r="E3999" i="21"/>
  <c r="E674" i="21"/>
  <c r="E1785" i="21"/>
  <c r="E2891" i="21"/>
  <c r="E4000" i="21"/>
  <c r="E675" i="21"/>
  <c r="E1786" i="21"/>
  <c r="E2892" i="21"/>
  <c r="E4001" i="21"/>
  <c r="E676" i="21"/>
  <c r="E1787" i="21"/>
  <c r="E2893" i="21"/>
  <c r="E3598" i="21"/>
  <c r="E273" i="21"/>
  <c r="E1383" i="21"/>
  <c r="E2490" i="21"/>
  <c r="E4002" i="21"/>
  <c r="E677" i="21"/>
  <c r="E1788" i="21"/>
  <c r="E2894" i="21"/>
  <c r="E4003" i="21"/>
  <c r="E678" i="21"/>
  <c r="E1789" i="21"/>
  <c r="E2895" i="21"/>
  <c r="E4004" i="21"/>
  <c r="E679" i="21"/>
  <c r="E1790" i="21"/>
  <c r="E2896" i="21"/>
  <c r="E3599" i="21"/>
  <c r="E274" i="21"/>
  <c r="E1384" i="21"/>
  <c r="E2491" i="21"/>
  <c r="E3416" i="21"/>
  <c r="E91" i="21"/>
  <c r="E1198" i="21"/>
  <c r="E2309" i="21"/>
  <c r="E3600" i="21"/>
  <c r="E275" i="21"/>
  <c r="E1385" i="21"/>
  <c r="E2492" i="21"/>
  <c r="E3601" i="21"/>
  <c r="E276" i="21"/>
  <c r="E1386" i="21"/>
  <c r="E2493" i="21"/>
  <c r="E4005" i="21"/>
  <c r="E680" i="21"/>
  <c r="E1791" i="21"/>
  <c r="E2897" i="21"/>
  <c r="E4006" i="21"/>
  <c r="E681" i="21"/>
  <c r="E1792" i="21"/>
  <c r="E2898" i="21"/>
  <c r="E3602" i="21"/>
  <c r="E277" i="21"/>
  <c r="E1387" i="21"/>
  <c r="E2494" i="21"/>
  <c r="E4007" i="21"/>
  <c r="E682" i="21"/>
  <c r="E1793" i="21"/>
  <c r="E2899" i="21"/>
  <c r="E4008" i="21"/>
  <c r="E683" i="21"/>
  <c r="E1794" i="21"/>
  <c r="E2900" i="21"/>
  <c r="E4009" i="21"/>
  <c r="E684" i="21"/>
  <c r="E1795" i="21"/>
  <c r="E2901" i="21"/>
  <c r="E4010" i="21"/>
  <c r="E685" i="21"/>
  <c r="E1796" i="21"/>
  <c r="E2902" i="21"/>
  <c r="E4011" i="21"/>
  <c r="E686" i="21"/>
  <c r="E1797" i="21"/>
  <c r="E2903" i="21"/>
  <c r="E4012" i="21"/>
  <c r="E687" i="21"/>
  <c r="E1798" i="21"/>
  <c r="E2904" i="21"/>
  <c r="E4013" i="21"/>
  <c r="E688" i="21"/>
  <c r="E1799" i="21"/>
  <c r="E2905" i="21"/>
  <c r="E4014" i="21"/>
  <c r="E689" i="21"/>
  <c r="E1800" i="21"/>
  <c r="E2906" i="21"/>
  <c r="E3382" i="21"/>
  <c r="E57" i="21"/>
  <c r="E1164" i="21"/>
  <c r="E2275" i="21"/>
  <c r="E3603" i="21"/>
  <c r="E278" i="21"/>
  <c r="E1388" i="21"/>
  <c r="E2495" i="21"/>
  <c r="E4015" i="21"/>
  <c r="E690" i="21"/>
  <c r="E1801" i="21"/>
  <c r="E2907" i="21"/>
  <c r="E4016" i="21"/>
  <c r="E691" i="21"/>
  <c r="E1802" i="21"/>
  <c r="E2908" i="21"/>
  <c r="E4017" i="21"/>
  <c r="E692" i="21"/>
  <c r="E1803" i="21"/>
  <c r="E2909" i="21"/>
  <c r="E4018" i="21"/>
  <c r="E693" i="21"/>
  <c r="E1804" i="21"/>
  <c r="E2910" i="21"/>
  <c r="E4019" i="21"/>
  <c r="E694" i="21"/>
  <c r="E1805" i="21"/>
  <c r="E2911" i="21"/>
  <c r="E4020" i="21"/>
  <c r="E695" i="21"/>
  <c r="E1806" i="21"/>
  <c r="E2912" i="21"/>
  <c r="E4021" i="21"/>
  <c r="E696" i="21"/>
  <c r="E1807" i="21"/>
  <c r="E2913" i="21"/>
  <c r="E4022" i="21"/>
  <c r="E697" i="21"/>
  <c r="E1808" i="21"/>
  <c r="E2914" i="21"/>
  <c r="E4023" i="21"/>
  <c r="E698" i="21"/>
  <c r="E1809" i="21"/>
  <c r="E2915" i="21"/>
  <c r="E3417" i="21"/>
  <c r="E92" i="21"/>
  <c r="E1199" i="21"/>
  <c r="E2310" i="21"/>
  <c r="E3604" i="21"/>
  <c r="E279" i="21"/>
  <c r="E1389" i="21"/>
  <c r="E2496" i="21"/>
  <c r="E3383" i="21"/>
  <c r="E58" i="21"/>
  <c r="E1165" i="21"/>
  <c r="E2276" i="21"/>
  <c r="E4024" i="21"/>
  <c r="E699" i="21"/>
  <c r="E1810" i="21"/>
  <c r="E2916" i="21"/>
  <c r="E3605" i="21"/>
  <c r="E280" i="21"/>
  <c r="E1390" i="21"/>
  <c r="E1391" i="21"/>
  <c r="E2497" i="21"/>
  <c r="E4025" i="21"/>
  <c r="E700" i="21"/>
  <c r="E1811" i="21"/>
  <c r="E2917" i="21"/>
  <c r="E3606" i="21"/>
  <c r="E281" i="21"/>
  <c r="E1392" i="21"/>
  <c r="E2498" i="21"/>
  <c r="E3607" i="21"/>
  <c r="E282" i="21"/>
  <c r="E1393" i="21"/>
  <c r="E2499" i="21"/>
  <c r="E3608" i="21"/>
  <c r="E283" i="21"/>
  <c r="E1394" i="21"/>
  <c r="E2500" i="21"/>
  <c r="E3358" i="21"/>
  <c r="E33" i="21"/>
  <c r="E1139" i="21"/>
  <c r="E2251" i="21"/>
  <c r="E3609" i="21"/>
  <c r="E284" i="21"/>
  <c r="E1395" i="21"/>
  <c r="E2501" i="21"/>
  <c r="E4026" i="21"/>
  <c r="E701" i="21"/>
  <c r="E1812" i="21"/>
  <c r="E2918" i="21"/>
  <c r="E3610" i="21"/>
  <c r="E285" i="21"/>
  <c r="E1396" i="21"/>
  <c r="E2502" i="21"/>
  <c r="E3611" i="21"/>
  <c r="E286" i="21"/>
  <c r="E1397" i="21"/>
  <c r="E2503" i="21"/>
  <c r="E3359" i="21"/>
  <c r="E34" i="21"/>
  <c r="E1140" i="21"/>
  <c r="E2252" i="21"/>
  <c r="E3612" i="21"/>
  <c r="E287" i="21"/>
  <c r="E1398" i="21"/>
  <c r="E2504" i="21"/>
  <c r="E4027" i="21"/>
  <c r="E702" i="21"/>
  <c r="E1813" i="21"/>
  <c r="E2919" i="21"/>
  <c r="E4028" i="21"/>
  <c r="E703" i="21"/>
  <c r="E1814" i="21"/>
  <c r="E2920" i="21"/>
  <c r="E4029" i="21"/>
  <c r="E704" i="21"/>
  <c r="E1815" i="21"/>
  <c r="E2921" i="21"/>
  <c r="E3613" i="21"/>
  <c r="E288" i="21"/>
  <c r="E1399" i="21"/>
  <c r="E2505" i="21"/>
  <c r="E3614" i="21"/>
  <c r="E289" i="21"/>
  <c r="E1400" i="21"/>
  <c r="E2506" i="21"/>
  <c r="E3615" i="21"/>
  <c r="E290" i="21"/>
  <c r="E1401" i="21"/>
  <c r="E2507" i="21"/>
  <c r="E3616" i="21"/>
  <c r="E291" i="21"/>
  <c r="E1402" i="21"/>
  <c r="E2508" i="21"/>
  <c r="E3617" i="21"/>
  <c r="E292" i="21"/>
  <c r="E1403" i="21"/>
  <c r="E2509" i="21"/>
  <c r="E4030" i="21"/>
  <c r="E705" i="21"/>
  <c r="E1816" i="21"/>
  <c r="E2922" i="21"/>
  <c r="E4031" i="21"/>
  <c r="E706" i="21"/>
  <c r="E1817" i="21"/>
  <c r="E2923" i="21"/>
  <c r="E4032" i="21"/>
  <c r="E707" i="21"/>
  <c r="E1818" i="21"/>
  <c r="E2924" i="21"/>
  <c r="E3618" i="21"/>
  <c r="E293" i="21"/>
  <c r="E1404" i="21"/>
  <c r="E2510" i="21"/>
  <c r="E3619" i="21"/>
  <c r="E294" i="21"/>
  <c r="E1405" i="21"/>
  <c r="E2511" i="21"/>
  <c r="E4033" i="21"/>
  <c r="E708" i="21"/>
  <c r="E1819" i="21"/>
  <c r="E2925" i="21"/>
  <c r="E3620" i="21"/>
  <c r="E295" i="21"/>
  <c r="E1406" i="21"/>
  <c r="E2512" i="21"/>
  <c r="E3621" i="21"/>
  <c r="E296" i="21"/>
  <c r="E1407" i="21"/>
  <c r="E2513" i="21"/>
  <c r="E3622" i="21"/>
  <c r="E297" i="21"/>
  <c r="E1408" i="21"/>
  <c r="E2514" i="21"/>
  <c r="E3623" i="21"/>
  <c r="E298" i="21"/>
  <c r="E1409" i="21"/>
  <c r="E2515" i="21"/>
  <c r="E3624" i="21"/>
  <c r="E299" i="21"/>
  <c r="E1410" i="21"/>
  <c r="E2516" i="21"/>
  <c r="E4034" i="21"/>
  <c r="E709" i="21"/>
  <c r="E1820" i="21"/>
  <c r="E2926" i="21"/>
  <c r="E4035" i="21"/>
  <c r="E710" i="21"/>
  <c r="E1821" i="21"/>
  <c r="E2927" i="21"/>
  <c r="E3625" i="21"/>
  <c r="E300" i="21"/>
  <c r="E1411" i="21"/>
  <c r="E2517" i="21"/>
  <c r="E4036" i="21"/>
  <c r="E711" i="21"/>
  <c r="E1822" i="21"/>
  <c r="E2928" i="21"/>
  <c r="E3626" i="21"/>
  <c r="E301" i="21"/>
  <c r="E1412" i="21"/>
  <c r="E2518" i="21"/>
  <c r="E3401" i="21"/>
  <c r="E76" i="21"/>
  <c r="E1183" i="21"/>
  <c r="E2294" i="21"/>
  <c r="E4037" i="21"/>
  <c r="E712" i="21"/>
  <c r="E1823" i="21"/>
  <c r="E2929" i="21"/>
  <c r="E3360" i="21"/>
  <c r="E35" i="21"/>
  <c r="E1141" i="21"/>
  <c r="E1142" i="21"/>
  <c r="E2253" i="21"/>
  <c r="E4038" i="21"/>
  <c r="E713" i="21"/>
  <c r="E1824" i="21"/>
  <c r="E2930" i="21"/>
  <c r="E4039" i="21"/>
  <c r="E714" i="21"/>
  <c r="E1825" i="21"/>
  <c r="E2931" i="21"/>
  <c r="E3402" i="21"/>
  <c r="E77" i="21"/>
  <c r="E1184" i="21"/>
  <c r="E2295" i="21"/>
  <c r="E4040" i="21"/>
  <c r="E715" i="21"/>
  <c r="E1826" i="21"/>
  <c r="E2932" i="21"/>
  <c r="E3344" i="21"/>
  <c r="E18" i="21"/>
  <c r="E1125" i="21"/>
  <c r="E2237" i="21"/>
  <c r="E3627" i="21"/>
  <c r="E302" i="21"/>
  <c r="E1413" i="21"/>
  <c r="E2519" i="21"/>
  <c r="E3628" i="21"/>
  <c r="E303" i="21"/>
  <c r="E1414" i="21"/>
  <c r="E2520" i="21"/>
  <c r="E3629" i="21"/>
  <c r="E304" i="21"/>
  <c r="E1415" i="21"/>
  <c r="E2521" i="21"/>
  <c r="E4041" i="21"/>
  <c r="E716" i="21"/>
  <c r="E1827" i="21"/>
  <c r="E2933" i="21"/>
  <c r="E3630" i="21"/>
  <c r="E305" i="21"/>
  <c r="E1416" i="21"/>
  <c r="E1417" i="21"/>
  <c r="E2522" i="21"/>
  <c r="E4042" i="21"/>
  <c r="E717" i="21"/>
  <c r="E1828" i="21"/>
  <c r="E2934" i="21"/>
  <c r="E3631" i="21"/>
  <c r="E306" i="21"/>
  <c r="E1418" i="21"/>
  <c r="E2523" i="21"/>
  <c r="E3418" i="21"/>
  <c r="E93" i="21"/>
  <c r="E1200" i="21"/>
  <c r="E2311" i="21"/>
  <c r="E4043" i="21"/>
  <c r="E718" i="21"/>
  <c r="E1829" i="21"/>
  <c r="E2935" i="21"/>
  <c r="E4044" i="21"/>
  <c r="E719" i="21"/>
  <c r="E1830" i="21"/>
  <c r="E2936" i="21"/>
  <c r="E3403" i="21"/>
  <c r="E78" i="21"/>
  <c r="E1185" i="21"/>
  <c r="E2296" i="21"/>
  <c r="E4045" i="21"/>
  <c r="E720" i="21"/>
  <c r="E1831" i="21"/>
  <c r="E2937" i="21"/>
  <c r="E3419" i="21"/>
  <c r="E94" i="21"/>
  <c r="E95" i="21"/>
  <c r="E1201" i="21"/>
  <c r="E2312" i="21"/>
  <c r="E2313" i="21"/>
  <c r="E4046" i="21"/>
  <c r="E721" i="21"/>
  <c r="E1832" i="21"/>
  <c r="E2938" i="21"/>
  <c r="E3632" i="21"/>
  <c r="E307" i="21"/>
  <c r="E1419" i="21"/>
  <c r="E2524" i="21"/>
  <c r="E4047" i="21"/>
  <c r="E722" i="21"/>
  <c r="E1833" i="21"/>
  <c r="E2939" i="21"/>
  <c r="E4048" i="21"/>
  <c r="E723" i="21"/>
  <c r="E1834" i="21"/>
  <c r="E2940" i="21"/>
  <c r="E3439" i="21"/>
  <c r="E115" i="21"/>
  <c r="E1221" i="21"/>
  <c r="E2332" i="21"/>
  <c r="E3633" i="21"/>
  <c r="E308" i="21"/>
  <c r="E1420" i="21"/>
  <c r="E2525" i="21"/>
  <c r="E3634" i="21"/>
  <c r="E309" i="21"/>
  <c r="E1421" i="21"/>
  <c r="E2526" i="21"/>
  <c r="E4049" i="21"/>
  <c r="E724" i="21"/>
  <c r="E1835" i="21"/>
  <c r="E2941" i="21"/>
  <c r="E4050" i="21"/>
  <c r="E725" i="21"/>
  <c r="E1836" i="21"/>
  <c r="E2942" i="21"/>
  <c r="E4051" i="21"/>
  <c r="E726" i="21"/>
  <c r="E1837" i="21"/>
  <c r="E2943" i="21"/>
  <c r="E3635" i="21"/>
  <c r="E310" i="21"/>
  <c r="E1422" i="21"/>
  <c r="E2527" i="21"/>
  <c r="E4052" i="21"/>
  <c r="E727" i="21"/>
  <c r="E1838" i="21"/>
  <c r="E2944" i="21"/>
  <c r="E4053" i="21"/>
  <c r="E728" i="21"/>
  <c r="E1839" i="21"/>
  <c r="E2945" i="21"/>
  <c r="E4054" i="21"/>
  <c r="E729" i="21"/>
  <c r="E1840" i="21"/>
  <c r="E2946" i="21"/>
  <c r="E3384" i="21"/>
  <c r="E59" i="21"/>
  <c r="E1166" i="21"/>
  <c r="E2277" i="21"/>
  <c r="E4055" i="21"/>
  <c r="E730" i="21"/>
  <c r="E1841" i="21"/>
  <c r="E2947" i="21"/>
  <c r="E3636" i="21"/>
  <c r="E311" i="21"/>
  <c r="E1423" i="21"/>
  <c r="E2528" i="21"/>
  <c r="E3637" i="21"/>
  <c r="E312" i="21"/>
  <c r="E1424" i="21"/>
  <c r="E2529" i="21"/>
  <c r="E3638" i="21"/>
  <c r="E313" i="21"/>
  <c r="E1425" i="21"/>
  <c r="E2530" i="21"/>
  <c r="E4056" i="21"/>
  <c r="E731" i="21"/>
  <c r="E1842" i="21"/>
  <c r="E2948" i="21"/>
  <c r="E3639" i="21"/>
  <c r="E314" i="21"/>
  <c r="E1426" i="21"/>
  <c r="E2531" i="21"/>
  <c r="E4057" i="21"/>
  <c r="E732" i="21"/>
  <c r="E1843" i="21"/>
  <c r="E2949" i="21"/>
  <c r="E4058" i="21"/>
  <c r="E733" i="21"/>
  <c r="E1844" i="21"/>
  <c r="E2950" i="21"/>
  <c r="E3404" i="21"/>
  <c r="E79" i="21"/>
  <c r="E1186" i="21"/>
  <c r="E2297" i="21"/>
  <c r="E4059" i="21"/>
  <c r="E734" i="21"/>
  <c r="E1845" i="21"/>
  <c r="E2951" i="21"/>
  <c r="E4060" i="21"/>
  <c r="E735" i="21"/>
  <c r="E1846" i="21"/>
  <c r="E2952" i="21"/>
  <c r="E3405" i="21"/>
  <c r="E80" i="21"/>
  <c r="E1187" i="21"/>
  <c r="E2298" i="21"/>
  <c r="E4061" i="21"/>
  <c r="E736" i="21"/>
  <c r="E1847" i="21"/>
  <c r="E2953" i="21"/>
  <c r="E3640" i="21"/>
  <c r="E315" i="21"/>
  <c r="E1427" i="21"/>
  <c r="E2532" i="21"/>
  <c r="E4062" i="21"/>
  <c r="E737" i="21"/>
  <c r="E1848" i="21"/>
  <c r="E2954" i="21"/>
  <c r="E3641" i="21"/>
  <c r="E316" i="21"/>
  <c r="E1428" i="21"/>
  <c r="E2533" i="21"/>
  <c r="E3642" i="21"/>
  <c r="E317" i="21"/>
  <c r="E1429" i="21"/>
  <c r="E2534" i="21"/>
  <c r="E4063" i="21"/>
  <c r="E738" i="21"/>
  <c r="E1849" i="21"/>
  <c r="E2955" i="21"/>
  <c r="E3643" i="21"/>
  <c r="E318" i="21"/>
  <c r="E1430" i="21"/>
  <c r="E2535" i="21"/>
  <c r="E4064" i="21"/>
  <c r="E739" i="21"/>
  <c r="E1850" i="21"/>
  <c r="E2956" i="21"/>
  <c r="E4065" i="21"/>
  <c r="E740" i="21"/>
  <c r="E1851" i="21"/>
  <c r="E2957" i="21"/>
  <c r="E4066" i="21"/>
  <c r="E741" i="21"/>
  <c r="E1852" i="21"/>
  <c r="E2958" i="21"/>
  <c r="E4067" i="21"/>
  <c r="E742" i="21"/>
  <c r="E1853" i="21"/>
  <c r="E2959" i="21"/>
  <c r="E4068" i="21"/>
  <c r="E743" i="21"/>
  <c r="E1854" i="21"/>
  <c r="E2960" i="21"/>
  <c r="E4069" i="21"/>
  <c r="E744" i="21"/>
  <c r="E1855" i="21"/>
  <c r="E2961" i="21"/>
  <c r="E4070" i="21"/>
  <c r="E745" i="21"/>
  <c r="E1856" i="21"/>
  <c r="E2962" i="21"/>
  <c r="E4071" i="21"/>
  <c r="E746" i="21"/>
  <c r="E1857" i="21"/>
  <c r="E2963" i="21"/>
  <c r="E4072" i="21"/>
  <c r="E747" i="21"/>
  <c r="E1858" i="21"/>
  <c r="E2964" i="21"/>
  <c r="E3644" i="21"/>
  <c r="E319" i="21"/>
  <c r="E1431" i="21"/>
  <c r="E2536" i="21"/>
  <c r="E3645" i="21"/>
  <c r="E320" i="21"/>
  <c r="E1432" i="21"/>
  <c r="E2537" i="21"/>
  <c r="E3646" i="21"/>
  <c r="E321" i="21"/>
  <c r="E1433" i="21"/>
  <c r="E2538" i="21"/>
  <c r="E4073" i="21"/>
  <c r="E748" i="21"/>
  <c r="E1859" i="21"/>
  <c r="E2965" i="21"/>
  <c r="E4074" i="21"/>
  <c r="E749" i="21"/>
  <c r="E1860" i="21"/>
  <c r="E2966" i="21"/>
  <c r="E3647" i="21"/>
  <c r="E322" i="21"/>
  <c r="E1434" i="21"/>
  <c r="E2539" i="21"/>
  <c r="E4075" i="21"/>
  <c r="E750" i="21"/>
  <c r="E1861" i="21"/>
  <c r="E2967" i="21"/>
  <c r="E4076" i="21"/>
  <c r="E751" i="21"/>
  <c r="E1862" i="21"/>
  <c r="E2968" i="21"/>
  <c r="E3345" i="21"/>
  <c r="E19" i="21"/>
  <c r="E1126" i="21"/>
  <c r="E2238" i="21"/>
  <c r="E3406" i="21"/>
  <c r="E81" i="21"/>
  <c r="E1188" i="21"/>
  <c r="E2299" i="21"/>
  <c r="E3346" i="21"/>
  <c r="E20" i="21"/>
  <c r="E1127" i="21"/>
  <c r="E2239" i="21"/>
  <c r="E3648" i="21"/>
  <c r="E323" i="21"/>
  <c r="E1435" i="21"/>
  <c r="E2540" i="21"/>
  <c r="E3407" i="21"/>
  <c r="E82" i="21"/>
  <c r="E1189" i="21"/>
  <c r="E2300" i="21"/>
  <c r="E3649" i="21"/>
  <c r="E324" i="21"/>
  <c r="E1436" i="21"/>
  <c r="E2541" i="21"/>
  <c r="E3650" i="21"/>
  <c r="E325" i="21"/>
  <c r="E1437" i="21"/>
  <c r="E2542" i="21"/>
  <c r="E3651" i="21"/>
  <c r="E326" i="21"/>
  <c r="E1438" i="21"/>
  <c r="E2543" i="21"/>
  <c r="E4077" i="21"/>
  <c r="E752" i="21"/>
  <c r="E1863" i="21"/>
  <c r="E2969" i="21"/>
  <c r="E3652" i="21"/>
  <c r="E327" i="21"/>
  <c r="E1439" i="21"/>
  <c r="E2544" i="21"/>
  <c r="E3653" i="21"/>
  <c r="E328" i="21"/>
  <c r="E1440" i="21"/>
  <c r="E2545" i="21"/>
  <c r="E3654" i="21"/>
  <c r="E329" i="21"/>
  <c r="E1441" i="21"/>
  <c r="E2546" i="21"/>
  <c r="E3655" i="21"/>
  <c r="E330" i="21"/>
  <c r="E1442" i="21"/>
  <c r="E2547" i="21"/>
  <c r="E3656" i="21"/>
  <c r="E331" i="21"/>
  <c r="E1443" i="21"/>
  <c r="E2548" i="21"/>
  <c r="E3657" i="21"/>
  <c r="E332" i="21"/>
  <c r="E1444" i="21"/>
  <c r="E2549" i="21"/>
  <c r="E4078" i="21"/>
  <c r="E753" i="21"/>
  <c r="E1864" i="21"/>
  <c r="E2970" i="21"/>
  <c r="E4079" i="21"/>
  <c r="E754" i="21"/>
  <c r="E1865" i="21"/>
  <c r="E2971" i="21"/>
  <c r="E3658" i="21"/>
  <c r="E333" i="21"/>
  <c r="E1445" i="21"/>
  <c r="E2550" i="21"/>
  <c r="E3659" i="21"/>
  <c r="E334" i="21"/>
  <c r="E1446" i="21"/>
  <c r="E2551" i="21"/>
  <c r="E4080" i="21"/>
  <c r="E755" i="21"/>
  <c r="E1866" i="21"/>
  <c r="E2972" i="21"/>
  <c r="E4081" i="21"/>
  <c r="E756" i="21"/>
  <c r="E1867" i="21"/>
  <c r="E2973" i="21"/>
  <c r="E4082" i="21"/>
  <c r="E757" i="21"/>
  <c r="E1868" i="21"/>
  <c r="E2974" i="21"/>
  <c r="E3660" i="21"/>
  <c r="E335" i="21"/>
  <c r="E1447" i="21"/>
  <c r="E2552" i="21"/>
  <c r="E4083" i="21"/>
  <c r="E758" i="21"/>
  <c r="E1869" i="21"/>
  <c r="E2975" i="21"/>
  <c r="E3661" i="21"/>
  <c r="E336" i="21"/>
  <c r="E1448" i="21"/>
  <c r="E2553" i="21"/>
  <c r="E4084" i="21"/>
  <c r="E759" i="21"/>
  <c r="E1870" i="21"/>
  <c r="E2976" i="21"/>
  <c r="E3662" i="21"/>
  <c r="E337" i="21"/>
  <c r="E1449" i="21"/>
  <c r="E2554" i="21"/>
  <c r="E4085" i="21"/>
  <c r="E760" i="21"/>
  <c r="E1871" i="21"/>
  <c r="E2977" i="21"/>
  <c r="E3663" i="21"/>
  <c r="E338" i="21"/>
  <c r="E1450" i="21"/>
  <c r="E2555" i="21"/>
  <c r="E3664" i="21"/>
  <c r="E339" i="21"/>
  <c r="E1451" i="21"/>
  <c r="E2556" i="21"/>
  <c r="E3665" i="21"/>
  <c r="E340" i="21"/>
  <c r="E1452" i="21"/>
  <c r="E2557" i="21"/>
  <c r="E4086" i="21"/>
  <c r="E761" i="21"/>
  <c r="E1872" i="21"/>
  <c r="E2978" i="21"/>
  <c r="E3666" i="21"/>
  <c r="E341" i="21"/>
  <c r="E1453" i="21"/>
  <c r="E2558" i="21"/>
  <c r="E3420" i="21"/>
  <c r="E96" i="21"/>
  <c r="E1202" i="21"/>
  <c r="E2314" i="21"/>
  <c r="E3440" i="21"/>
  <c r="E116" i="21"/>
  <c r="E1222" i="21"/>
  <c r="E2333" i="21"/>
  <c r="E4087" i="21"/>
  <c r="E762" i="21"/>
  <c r="E1873" i="21"/>
  <c r="E2979" i="21"/>
  <c r="E4088" i="21"/>
  <c r="E763" i="21"/>
  <c r="E1874" i="21"/>
  <c r="E2980" i="21"/>
  <c r="E4089" i="21"/>
  <c r="E764" i="21"/>
  <c r="E1875" i="21"/>
  <c r="E2981" i="21"/>
  <c r="E4090" i="21"/>
  <c r="E765" i="21"/>
  <c r="E1876" i="21"/>
  <c r="E2982" i="21"/>
  <c r="E2983" i="21"/>
  <c r="E4091" i="21"/>
  <c r="E766" i="21"/>
  <c r="E1877" i="21"/>
  <c r="E2984" i="21"/>
  <c r="E4092" i="21"/>
  <c r="E767" i="21"/>
  <c r="E1878" i="21"/>
  <c r="E2985" i="21"/>
  <c r="E4093" i="21"/>
  <c r="E768" i="21"/>
  <c r="E1879" i="21"/>
  <c r="E2986" i="21"/>
  <c r="E4094" i="21"/>
  <c r="E769" i="21"/>
  <c r="E1880" i="21"/>
  <c r="E2987" i="21"/>
  <c r="E4095" i="21"/>
  <c r="E770" i="21"/>
  <c r="E1881" i="21"/>
  <c r="E2988" i="21"/>
  <c r="E4096" i="21"/>
  <c r="E771" i="21"/>
  <c r="E1882" i="21"/>
  <c r="E2989" i="21"/>
  <c r="E4097" i="21"/>
  <c r="E772" i="21"/>
  <c r="E1883" i="21"/>
  <c r="E2990" i="21"/>
  <c r="E4098" i="21"/>
  <c r="E773" i="21"/>
  <c r="E1884" i="21"/>
  <c r="E2991" i="21"/>
  <c r="E4099" i="21"/>
  <c r="E774" i="21"/>
  <c r="E1885" i="21"/>
  <c r="E2992" i="21"/>
  <c r="E4100" i="21"/>
  <c r="E775" i="21"/>
  <c r="E1886" i="21"/>
  <c r="E2993" i="21"/>
  <c r="E4101" i="21"/>
  <c r="E776" i="21"/>
  <c r="E1887" i="21"/>
  <c r="E2994" i="21"/>
  <c r="E4102" i="21"/>
  <c r="E777" i="21"/>
  <c r="E1888" i="21"/>
  <c r="E2995" i="21"/>
  <c r="E4103" i="21"/>
  <c r="E778" i="21"/>
  <c r="E1889" i="21"/>
  <c r="E2996" i="21"/>
  <c r="E4104" i="21"/>
  <c r="E779" i="21"/>
  <c r="E1890" i="21"/>
  <c r="E2997" i="21"/>
  <c r="E4105" i="21"/>
  <c r="E780" i="21"/>
  <c r="E1891" i="21"/>
  <c r="E2998" i="21"/>
  <c r="E4106" i="21"/>
  <c r="E781" i="21"/>
  <c r="E1892" i="21"/>
  <c r="E2999" i="21"/>
  <c r="E4107" i="21"/>
  <c r="E782" i="21"/>
  <c r="E1893" i="21"/>
  <c r="E3000" i="21"/>
  <c r="E4108" i="21"/>
  <c r="E783" i="21"/>
  <c r="E1894" i="21"/>
  <c r="E3001" i="21"/>
  <c r="E4109" i="21"/>
  <c r="E784" i="21"/>
  <c r="E1895" i="21"/>
  <c r="E3002" i="21"/>
  <c r="E4110" i="21"/>
  <c r="E785" i="21"/>
  <c r="E1896" i="21"/>
  <c r="E3003" i="21"/>
  <c r="E4111" i="21"/>
  <c r="E786" i="21"/>
  <c r="E1897" i="21"/>
  <c r="E3004" i="21"/>
  <c r="E4112" i="21"/>
  <c r="E787" i="21"/>
  <c r="E1898" i="21"/>
  <c r="E3005" i="21"/>
  <c r="E4113" i="21"/>
  <c r="E788" i="21"/>
  <c r="E1899" i="21"/>
  <c r="E3006" i="21"/>
  <c r="E4114" i="21"/>
  <c r="E789" i="21"/>
  <c r="E1900" i="21"/>
  <c r="E3007" i="21"/>
  <c r="E3667" i="21"/>
  <c r="E342" i="21"/>
  <c r="E1454" i="21"/>
  <c r="E2559" i="21"/>
  <c r="E3421" i="21"/>
  <c r="E97" i="21"/>
  <c r="E1203" i="21"/>
  <c r="E2315" i="21"/>
  <c r="E4115" i="21"/>
  <c r="E790" i="21"/>
  <c r="E1901" i="21"/>
  <c r="E3008" i="21"/>
  <c r="E4116" i="21"/>
  <c r="E791" i="21"/>
  <c r="E1902" i="21"/>
  <c r="E3009" i="21"/>
  <c r="E4117" i="21"/>
  <c r="E792" i="21"/>
  <c r="E1903" i="21"/>
  <c r="E3010" i="21"/>
  <c r="E4118" i="21"/>
  <c r="E793" i="21"/>
  <c r="E1904" i="21"/>
  <c r="E3011" i="21"/>
  <c r="E4119" i="21"/>
  <c r="E794" i="21"/>
  <c r="E1905" i="21"/>
  <c r="E3012" i="21"/>
  <c r="E4120" i="21"/>
  <c r="E795" i="21"/>
  <c r="E1906" i="21"/>
  <c r="E3013" i="21"/>
  <c r="E3668" i="21"/>
  <c r="E343" i="21"/>
  <c r="E1455" i="21"/>
  <c r="E2560" i="21"/>
  <c r="E4121" i="21"/>
  <c r="E796" i="21"/>
  <c r="E1907" i="21"/>
  <c r="E3014" i="21"/>
  <c r="E4122" i="21"/>
  <c r="E797" i="21"/>
  <c r="E1908" i="21"/>
  <c r="E3015" i="21"/>
  <c r="E3669" i="21"/>
  <c r="E344" i="21"/>
  <c r="E1456" i="21"/>
  <c r="E2561" i="21"/>
  <c r="E3670" i="21"/>
  <c r="E345" i="21"/>
  <c r="E1457" i="21"/>
  <c r="E2562" i="21"/>
  <c r="E4123" i="21"/>
  <c r="E798" i="21"/>
  <c r="E1909" i="21"/>
  <c r="E3016" i="21"/>
  <c r="E4124" i="21"/>
  <c r="E799" i="21"/>
  <c r="E1910" i="21"/>
  <c r="E3017" i="21"/>
  <c r="E4125" i="21"/>
  <c r="E800" i="21"/>
  <c r="E1911" i="21"/>
  <c r="E3018" i="21"/>
  <c r="E4126" i="21"/>
  <c r="E801" i="21"/>
  <c r="E1912" i="21"/>
  <c r="E3019" i="21"/>
  <c r="E4127" i="21"/>
  <c r="E802" i="21"/>
  <c r="E1913" i="21"/>
  <c r="E3020" i="21"/>
  <c r="E3347" i="21"/>
  <c r="E21" i="21"/>
  <c r="E1128" i="21"/>
  <c r="E2240" i="21"/>
  <c r="E4128" i="21"/>
  <c r="E803" i="21"/>
  <c r="E1914" i="21"/>
  <c r="E3021" i="21"/>
  <c r="E4129" i="21"/>
  <c r="E804" i="21"/>
  <c r="E1915" i="21"/>
  <c r="E3022" i="21"/>
  <c r="E4130" i="21"/>
  <c r="E805" i="21"/>
  <c r="E1916" i="21"/>
  <c r="E3023" i="21"/>
  <c r="E4131" i="21"/>
  <c r="E806" i="21"/>
  <c r="E1917" i="21"/>
  <c r="E3024" i="21"/>
  <c r="E4132" i="21"/>
  <c r="E807" i="21"/>
  <c r="E1918" i="21"/>
  <c r="E3025" i="21"/>
  <c r="E3671" i="21"/>
  <c r="E346" i="21"/>
  <c r="E1458" i="21"/>
  <c r="E2563" i="21"/>
  <c r="E3441" i="21"/>
  <c r="E117" i="21"/>
  <c r="E1223" i="21"/>
  <c r="E2334" i="21"/>
  <c r="E3385" i="21"/>
  <c r="E60" i="21"/>
  <c r="E1167" i="21"/>
  <c r="E2278" i="21"/>
  <c r="E4133" i="21"/>
  <c r="E808" i="21"/>
  <c r="E1919" i="21"/>
  <c r="E3026" i="21"/>
  <c r="E4134" i="21"/>
  <c r="E809" i="21"/>
  <c r="E1920" i="21"/>
  <c r="E3027" i="21"/>
  <c r="E4135" i="21"/>
  <c r="E810" i="21"/>
  <c r="E1921" i="21"/>
  <c r="E3028" i="21"/>
  <c r="E4136" i="21"/>
  <c r="E811" i="21"/>
  <c r="E1922" i="21"/>
  <c r="E3029" i="21"/>
  <c r="E4137" i="21"/>
  <c r="E812" i="21"/>
  <c r="E1923" i="21"/>
  <c r="E3030" i="21"/>
  <c r="E4138" i="21"/>
  <c r="E813" i="21"/>
  <c r="E1924" i="21"/>
  <c r="E3031" i="21"/>
  <c r="E4139" i="21"/>
  <c r="E814" i="21"/>
  <c r="E1925" i="21"/>
  <c r="E3032" i="21"/>
  <c r="E4140" i="21"/>
  <c r="E815" i="21"/>
  <c r="E1926" i="21"/>
  <c r="E3033" i="21"/>
  <c r="E3672" i="21"/>
  <c r="E347" i="21"/>
  <c r="E1459" i="21"/>
  <c r="E2564" i="21"/>
  <c r="E4141" i="21"/>
  <c r="E816" i="21"/>
  <c r="E1927" i="21"/>
  <c r="E3034" i="21"/>
  <c r="E4142" i="21"/>
  <c r="E817" i="21"/>
  <c r="E1928" i="21"/>
  <c r="E3035" i="21"/>
  <c r="E3422" i="21"/>
  <c r="E98" i="21"/>
  <c r="E1204" i="21"/>
  <c r="E2316" i="21"/>
  <c r="E4143" i="21"/>
  <c r="E818" i="21"/>
  <c r="E1929" i="21"/>
  <c r="E3036" i="21"/>
  <c r="E4144" i="21"/>
  <c r="E819" i="21"/>
  <c r="E1930" i="21"/>
  <c r="E3037" i="21"/>
  <c r="E4145" i="21"/>
  <c r="E820" i="21"/>
  <c r="E1931" i="21"/>
  <c r="E3038" i="21"/>
  <c r="E3673" i="21"/>
  <c r="E348" i="21"/>
  <c r="E1460" i="21"/>
  <c r="E2565" i="21"/>
  <c r="E4146" i="21"/>
  <c r="E821" i="21"/>
  <c r="E1932" i="21"/>
  <c r="E3039" i="21"/>
  <c r="E3674" i="21"/>
  <c r="E349" i="21"/>
  <c r="E1461" i="21"/>
  <c r="E2566" i="21"/>
  <c r="E3675" i="21"/>
  <c r="E350" i="21"/>
  <c r="E1462" i="21"/>
  <c r="E2567" i="21"/>
  <c r="E4147" i="21"/>
  <c r="E822" i="21"/>
  <c r="E1933" i="21"/>
  <c r="E3040" i="21"/>
  <c r="E3442" i="21"/>
  <c r="E118" i="21"/>
  <c r="E1224" i="21"/>
  <c r="E2335" i="21"/>
  <c r="E3676" i="21"/>
  <c r="E351" i="21"/>
  <c r="E1463" i="21"/>
  <c r="E2568" i="21"/>
  <c r="E4148" i="21"/>
  <c r="E823" i="21"/>
  <c r="E1934" i="21"/>
  <c r="E3041" i="21"/>
  <c r="E4149" i="21"/>
  <c r="E824" i="21"/>
  <c r="E1935" i="21"/>
  <c r="E3042" i="21"/>
  <c r="E3677" i="21"/>
  <c r="E352" i="21"/>
  <c r="E1464" i="21"/>
  <c r="E2569" i="21"/>
  <c r="E3678" i="21"/>
  <c r="E353" i="21"/>
  <c r="E1465" i="21"/>
  <c r="E2570" i="21"/>
  <c r="E3423" i="21"/>
  <c r="E99" i="21"/>
  <c r="E1205" i="21"/>
  <c r="E2317" i="21"/>
  <c r="E4150" i="21"/>
  <c r="E825" i="21"/>
  <c r="E1936" i="21"/>
  <c r="E3043" i="21"/>
  <c r="E3679" i="21"/>
  <c r="E354" i="21"/>
  <c r="E1466" i="21"/>
  <c r="E2571" i="21"/>
  <c r="E4151" i="21"/>
  <c r="E826" i="21"/>
  <c r="E1937" i="21"/>
  <c r="E3044" i="21"/>
  <c r="E4152" i="21"/>
  <c r="E827" i="21"/>
  <c r="E1938" i="21"/>
  <c r="E3045" i="21"/>
  <c r="E4153" i="21"/>
  <c r="E828" i="21"/>
  <c r="E1939" i="21"/>
  <c r="E3046" i="21"/>
  <c r="E3443" i="21"/>
  <c r="E119" i="21"/>
  <c r="E1225" i="21"/>
  <c r="E2336" i="21"/>
  <c r="E3680" i="21"/>
  <c r="E355" i="21"/>
  <c r="E1467" i="21"/>
  <c r="E2572" i="21"/>
  <c r="E3681" i="21"/>
  <c r="E356" i="21"/>
  <c r="E1468" i="21"/>
  <c r="E2573" i="21"/>
  <c r="E4154" i="21"/>
  <c r="E829" i="21"/>
  <c r="E1940" i="21"/>
  <c r="E3047" i="21"/>
  <c r="E3682" i="21"/>
  <c r="E357" i="21"/>
  <c r="E1469" i="21"/>
  <c r="E2574" i="21"/>
  <c r="E3683" i="21"/>
  <c r="E358" i="21"/>
  <c r="E1470" i="21"/>
  <c r="E2575" i="21"/>
  <c r="E4155" i="21"/>
  <c r="E830" i="21"/>
  <c r="E1941" i="21"/>
  <c r="E3048" i="21"/>
  <c r="E3386" i="21"/>
  <c r="E61" i="21"/>
  <c r="E1168" i="21"/>
  <c r="E2279" i="21"/>
  <c r="E4156" i="21"/>
  <c r="E831" i="21"/>
  <c r="E1942" i="21"/>
  <c r="E3049" i="21"/>
  <c r="E4157" i="21"/>
  <c r="E832" i="21"/>
  <c r="E1943" i="21"/>
  <c r="E3050" i="21"/>
  <c r="E4158" i="21"/>
  <c r="E833" i="21"/>
  <c r="E1944" i="21"/>
  <c r="E3051" i="21"/>
  <c r="E3684" i="21"/>
  <c r="E359" i="21"/>
  <c r="E1471" i="21"/>
  <c r="E2576" i="21"/>
  <c r="E4159" i="21"/>
  <c r="E834" i="21"/>
  <c r="E1945" i="21"/>
  <c r="E3052" i="21"/>
  <c r="E4160" i="21"/>
  <c r="E835" i="21"/>
  <c r="E1946" i="21"/>
  <c r="E1947" i="21"/>
  <c r="E3053" i="21"/>
  <c r="E4161" i="21"/>
  <c r="E836" i="21"/>
  <c r="E1948" i="21"/>
  <c r="E3054" i="21"/>
  <c r="E4162" i="21"/>
  <c r="E837" i="21"/>
  <c r="E1949" i="21"/>
  <c r="E3055" i="21"/>
  <c r="E4163" i="21"/>
  <c r="E838" i="21"/>
  <c r="E1950" i="21"/>
  <c r="E3056" i="21"/>
  <c r="E4164" i="21"/>
  <c r="E839" i="21"/>
  <c r="E1951" i="21"/>
  <c r="E3057" i="21"/>
  <c r="E4165" i="21"/>
  <c r="E840" i="21"/>
  <c r="E1952" i="21"/>
  <c r="E3058" i="21"/>
  <c r="E4166" i="21"/>
  <c r="E841" i="21"/>
  <c r="E1953" i="21"/>
  <c r="E3059" i="21"/>
  <c r="E3685" i="21"/>
  <c r="E360" i="21"/>
  <c r="E1472" i="21"/>
  <c r="E2577" i="21"/>
  <c r="E4167" i="21"/>
  <c r="E842" i="21"/>
  <c r="E1954" i="21"/>
  <c r="E3060" i="21"/>
  <c r="E4168" i="21"/>
  <c r="E843" i="21"/>
  <c r="E1955" i="21"/>
  <c r="E3061" i="21"/>
  <c r="E3686" i="21"/>
  <c r="E361" i="21"/>
  <c r="E1473" i="21"/>
  <c r="E2578" i="21"/>
  <c r="E3424" i="21"/>
  <c r="E100" i="21"/>
  <c r="E1206" i="21"/>
  <c r="E2318" i="21"/>
  <c r="E3687" i="21"/>
  <c r="E362" i="21"/>
  <c r="E1474" i="21"/>
  <c r="E2579" i="21"/>
  <c r="E4169" i="21"/>
  <c r="E844" i="21"/>
  <c r="E1956" i="21"/>
  <c r="E3062" i="21"/>
  <c r="E4170" i="21"/>
  <c r="E845" i="21"/>
  <c r="E1957" i="21"/>
  <c r="E3063" i="21"/>
  <c r="E4171" i="21"/>
  <c r="E846" i="21"/>
  <c r="E1958" i="21"/>
  <c r="E3064" i="21"/>
  <c r="E4172" i="21"/>
  <c r="E847" i="21"/>
  <c r="E1959" i="21"/>
  <c r="E3065" i="21"/>
  <c r="E4173" i="21"/>
  <c r="E848" i="21"/>
  <c r="E1960" i="21"/>
  <c r="E3066" i="21"/>
  <c r="E4174" i="21"/>
  <c r="E849" i="21"/>
  <c r="E1961" i="21"/>
  <c r="E3067" i="21"/>
  <c r="E4175" i="21"/>
  <c r="E850" i="21"/>
  <c r="E1962" i="21"/>
  <c r="E3068" i="21"/>
  <c r="E4176" i="21"/>
  <c r="E851" i="21"/>
  <c r="E1963" i="21"/>
  <c r="E3069" i="21"/>
  <c r="E4177" i="21"/>
  <c r="E852" i="21"/>
  <c r="E1964" i="21"/>
  <c r="E3070" i="21"/>
  <c r="E3688" i="21"/>
  <c r="E363" i="21"/>
  <c r="E1475" i="21"/>
  <c r="E2580" i="21"/>
  <c r="E4178" i="21"/>
  <c r="E853" i="21"/>
  <c r="E1965" i="21"/>
  <c r="E3071" i="21"/>
  <c r="E4179" i="21"/>
  <c r="E854" i="21"/>
  <c r="E1966" i="21"/>
  <c r="E3072" i="21"/>
  <c r="E4180" i="21"/>
  <c r="E855" i="21"/>
  <c r="E1967" i="21"/>
  <c r="E3073" i="21"/>
  <c r="E4181" i="21"/>
  <c r="E856" i="21"/>
  <c r="E1968" i="21"/>
  <c r="E3074" i="21"/>
  <c r="E4182" i="21"/>
  <c r="E857" i="21"/>
  <c r="E1969" i="21"/>
  <c r="E3075" i="21"/>
  <c r="E4183" i="21"/>
  <c r="E858" i="21"/>
  <c r="E1970" i="21"/>
  <c r="E3076" i="21"/>
  <c r="E4184" i="21"/>
  <c r="E859" i="21"/>
  <c r="E1971" i="21"/>
  <c r="E3077" i="21"/>
  <c r="E4185" i="21"/>
  <c r="E860" i="21"/>
  <c r="E1972" i="21"/>
  <c r="E3078" i="21"/>
  <c r="E4186" i="21"/>
  <c r="E861" i="21"/>
  <c r="E1973" i="21"/>
  <c r="E3079" i="21"/>
  <c r="E4187" i="21"/>
  <c r="E862" i="21"/>
  <c r="E1974" i="21"/>
  <c r="E3080" i="21"/>
  <c r="E4188" i="21"/>
  <c r="E863" i="21"/>
  <c r="E1975" i="21"/>
  <c r="E3081" i="21"/>
  <c r="E3689" i="21"/>
  <c r="E364" i="21"/>
  <c r="E1476" i="21"/>
  <c r="E2581" i="21"/>
  <c r="E4189" i="21"/>
  <c r="E864" i="21"/>
  <c r="E1976" i="21"/>
  <c r="E3082" i="21"/>
  <c r="E4190" i="21"/>
  <c r="E865" i="21"/>
  <c r="E1977" i="21"/>
  <c r="E3083" i="21"/>
  <c r="E4191" i="21"/>
  <c r="E866" i="21"/>
  <c r="E1978" i="21"/>
  <c r="E3084" i="21"/>
  <c r="E4192" i="21"/>
  <c r="E867" i="21"/>
  <c r="E1979" i="21"/>
  <c r="E3085" i="21"/>
  <c r="E4193" i="21"/>
  <c r="E868" i="21"/>
  <c r="E1980" i="21"/>
  <c r="E3086" i="21"/>
  <c r="E3425" i="21"/>
  <c r="E101" i="21"/>
  <c r="E1207" i="21"/>
  <c r="E2319" i="21"/>
  <c r="E3690" i="21"/>
  <c r="E365" i="21"/>
  <c r="E1477" i="21"/>
  <c r="E2582" i="21"/>
  <c r="E4194" i="21"/>
  <c r="E869" i="21"/>
  <c r="E1981" i="21"/>
  <c r="E3087" i="21"/>
  <c r="E4195" i="21"/>
  <c r="E870" i="21"/>
  <c r="E1982" i="21"/>
  <c r="E3088" i="21"/>
  <c r="E3691" i="21"/>
  <c r="E366" i="21"/>
  <c r="E1478" i="21"/>
  <c r="E2583" i="21"/>
  <c r="E4196" i="21"/>
  <c r="E871" i="21"/>
  <c r="E1983" i="21"/>
  <c r="E3089" i="21"/>
  <c r="E3692" i="21"/>
  <c r="E367" i="21"/>
  <c r="E1479" i="21"/>
  <c r="E2584" i="21"/>
  <c r="E4197" i="21"/>
  <c r="E872" i="21"/>
  <c r="E1984" i="21"/>
  <c r="E3090" i="21"/>
  <c r="E3693" i="21"/>
  <c r="E368" i="21"/>
  <c r="E1480" i="21"/>
  <c r="E2585" i="21"/>
  <c r="E4198" i="21"/>
  <c r="E873" i="21"/>
  <c r="E1985" i="21"/>
  <c r="E3091" i="21"/>
  <c r="E3694" i="21"/>
  <c r="E369" i="21"/>
  <c r="E1481" i="21"/>
  <c r="E2586" i="21"/>
  <c r="E4199" i="21"/>
  <c r="E874" i="21"/>
  <c r="E1986" i="21"/>
  <c r="E3092" i="21"/>
  <c r="E3695" i="21"/>
  <c r="E370" i="21"/>
  <c r="E1482" i="21"/>
  <c r="E2587" i="21"/>
  <c r="E4200" i="21"/>
  <c r="E875" i="21"/>
  <c r="E1987" i="21"/>
  <c r="E3093" i="21"/>
  <c r="E4201" i="21"/>
  <c r="E876" i="21"/>
  <c r="E1988" i="21"/>
  <c r="E3094" i="21"/>
  <c r="E3361" i="21"/>
  <c r="E36" i="21"/>
  <c r="E1143" i="21"/>
  <c r="E2254" i="21"/>
  <c r="E4202" i="21"/>
  <c r="E877" i="21"/>
  <c r="E1989" i="21"/>
  <c r="E3095" i="21"/>
  <c r="E4203" i="21"/>
  <c r="E878" i="21"/>
  <c r="E1990" i="21"/>
  <c r="E3096" i="21"/>
  <c r="E4204" i="21"/>
  <c r="E879" i="21"/>
  <c r="E1991" i="21"/>
  <c r="E3097" i="21"/>
  <c r="E4205" i="21"/>
  <c r="E880" i="21"/>
  <c r="E1992" i="21"/>
  <c r="E3098" i="21"/>
  <c r="E4206" i="21"/>
  <c r="E881" i="21"/>
  <c r="E1993" i="21"/>
  <c r="E3099" i="21"/>
  <c r="E4207" i="21"/>
  <c r="E882" i="21"/>
  <c r="E1994" i="21"/>
  <c r="E3100" i="21"/>
  <c r="E4208" i="21"/>
  <c r="E883" i="21"/>
  <c r="E1995" i="21"/>
  <c r="E3101" i="21"/>
  <c r="E3696" i="21"/>
  <c r="E371" i="21"/>
  <c r="E1483" i="21"/>
  <c r="E2588" i="21"/>
  <c r="E3697" i="21"/>
  <c r="E372" i="21"/>
  <c r="E1484" i="21"/>
  <c r="E2589" i="21"/>
  <c r="E3698" i="21"/>
  <c r="E373" i="21"/>
  <c r="E1485" i="21"/>
  <c r="E2590" i="21"/>
  <c r="E4209" i="21"/>
  <c r="E884" i="21"/>
  <c r="E1996" i="21"/>
  <c r="E3102" i="21"/>
  <c r="E3444" i="21"/>
  <c r="E120" i="21"/>
  <c r="E1226" i="21"/>
  <c r="E2337" i="21"/>
  <c r="E3699" i="21"/>
  <c r="E374" i="21"/>
  <c r="E1486" i="21"/>
  <c r="E2591" i="21"/>
  <c r="E4210" i="21"/>
  <c r="E885" i="21"/>
  <c r="E1997" i="21"/>
  <c r="E3103" i="21"/>
  <c r="E4211" i="21"/>
  <c r="E886" i="21"/>
  <c r="E1998" i="21"/>
  <c r="E3104" i="21"/>
  <c r="E4212" i="21"/>
  <c r="E887" i="21"/>
  <c r="E1999" i="21"/>
  <c r="E3105" i="21"/>
  <c r="E3700" i="21"/>
  <c r="E375" i="21"/>
  <c r="E1487" i="21"/>
  <c r="E2592" i="21"/>
  <c r="E4213" i="21"/>
  <c r="E888" i="21"/>
  <c r="E2000" i="21"/>
  <c r="E3106" i="21"/>
  <c r="E4214" i="21"/>
  <c r="E889" i="21"/>
  <c r="E2001" i="21"/>
  <c r="E3107" i="21"/>
  <c r="E4215" i="21"/>
  <c r="E890" i="21"/>
  <c r="E2002" i="21"/>
  <c r="E3108" i="21"/>
  <c r="E4216" i="21"/>
  <c r="E891" i="21"/>
  <c r="E2003" i="21"/>
  <c r="E3109" i="21"/>
  <c r="E4217" i="21"/>
  <c r="E892" i="21"/>
  <c r="E2004" i="21"/>
  <c r="E3110" i="21"/>
  <c r="E4218" i="21"/>
  <c r="E893" i="21"/>
  <c r="E2005" i="21"/>
  <c r="E3111" i="21"/>
  <c r="E3701" i="21"/>
  <c r="E376" i="21"/>
  <c r="E1488" i="21"/>
  <c r="E2593" i="21"/>
  <c r="E4219" i="21"/>
  <c r="E894" i="21"/>
  <c r="E2006" i="21"/>
  <c r="E3112" i="21"/>
  <c r="E3702" i="21"/>
  <c r="E377" i="21"/>
  <c r="E1489" i="21"/>
  <c r="E2594" i="21"/>
  <c r="E4220" i="21"/>
  <c r="E895" i="21"/>
  <c r="E2007" i="21"/>
  <c r="E3113" i="21"/>
  <c r="E4221" i="21"/>
  <c r="E896" i="21"/>
  <c r="E2008" i="21"/>
  <c r="E2009" i="21"/>
  <c r="E3114" i="21"/>
  <c r="E4222" i="21"/>
  <c r="E897" i="21"/>
  <c r="E2010" i="21"/>
  <c r="E3115" i="21"/>
  <c r="E3703" i="21"/>
  <c r="E378" i="21"/>
  <c r="E1490" i="21"/>
  <c r="E2595" i="21"/>
  <c r="E4223" i="21"/>
  <c r="E898" i="21"/>
  <c r="E2011" i="21"/>
  <c r="E3116" i="21"/>
  <c r="E3704" i="21"/>
  <c r="E379" i="21"/>
  <c r="E1491" i="21"/>
  <c r="E2596" i="21"/>
  <c r="E4224" i="21"/>
  <c r="E4225" i="21"/>
  <c r="E899" i="21"/>
  <c r="E900" i="21"/>
  <c r="E2012" i="21"/>
  <c r="E3117" i="21"/>
  <c r="E3118" i="21"/>
  <c r="E4226" i="21"/>
  <c r="E901" i="21"/>
  <c r="E2013" i="21"/>
  <c r="E3119" i="21"/>
  <c r="E3705" i="21"/>
  <c r="E380" i="21"/>
  <c r="E1492" i="21"/>
  <c r="E2597" i="21"/>
  <c r="E3706" i="21"/>
  <c r="E381" i="21"/>
  <c r="E1493" i="21"/>
  <c r="E2598" i="21"/>
  <c r="E3707" i="21"/>
  <c r="E382" i="21"/>
  <c r="E1494" i="21"/>
  <c r="E2599" i="21"/>
  <c r="E4227" i="21"/>
  <c r="E902" i="21"/>
  <c r="E2014" i="21"/>
  <c r="E3120" i="21"/>
  <c r="E3708" i="21"/>
  <c r="E383" i="21"/>
  <c r="E1495" i="21"/>
  <c r="E2600" i="21"/>
  <c r="E3709" i="21"/>
  <c r="E384" i="21"/>
  <c r="E1496" i="21"/>
  <c r="E2601" i="21"/>
  <c r="E4228" i="21"/>
  <c r="E903" i="21"/>
  <c r="E2015" i="21"/>
  <c r="E3121" i="21"/>
  <c r="E4229" i="21"/>
  <c r="E904" i="21"/>
  <c r="E2016" i="21"/>
  <c r="E3122" i="21"/>
  <c r="E4230" i="21"/>
  <c r="E905" i="21"/>
  <c r="E2017" i="21"/>
  <c r="E3123" i="21"/>
  <c r="E4231" i="21"/>
  <c r="E906" i="21"/>
  <c r="E2018" i="21"/>
  <c r="E3124" i="21"/>
  <c r="E4232" i="21"/>
  <c r="E907" i="21"/>
  <c r="E2019" i="21"/>
  <c r="E3125" i="21"/>
  <c r="E3445" i="21"/>
  <c r="E121" i="21"/>
  <c r="E1227" i="21"/>
  <c r="E2338" i="21"/>
  <c r="E3710" i="21"/>
  <c r="E385" i="21"/>
  <c r="E1497" i="21"/>
  <c r="E2602" i="21"/>
  <c r="E4233" i="21"/>
  <c r="E908" i="21"/>
  <c r="E2020" i="21"/>
  <c r="E3126" i="21"/>
  <c r="E3390" i="21"/>
  <c r="E65" i="21"/>
  <c r="E1172" i="21"/>
  <c r="E2283" i="21"/>
  <c r="E4234" i="21"/>
  <c r="E909" i="21"/>
  <c r="E2021" i="21"/>
  <c r="E3127" i="21"/>
  <c r="E4235" i="21"/>
  <c r="E910" i="21"/>
  <c r="E2022" i="21"/>
  <c r="E3128" i="21"/>
  <c r="E4236" i="21"/>
  <c r="E911" i="21"/>
  <c r="E2023" i="21"/>
  <c r="E3129" i="21"/>
  <c r="E4237" i="21"/>
  <c r="E912" i="21"/>
  <c r="E2024" i="21"/>
  <c r="E3130" i="21"/>
  <c r="E4238" i="21"/>
  <c r="E913" i="21"/>
  <c r="E2025" i="21"/>
  <c r="E3131" i="21"/>
  <c r="E4239" i="21"/>
  <c r="E914" i="21"/>
  <c r="E2026" i="21"/>
  <c r="E3132" i="21"/>
  <c r="E3711" i="21"/>
  <c r="E386" i="21"/>
  <c r="E1498" i="21"/>
  <c r="E2603" i="21"/>
  <c r="E4240" i="21"/>
  <c r="E915" i="21"/>
  <c r="E2027" i="21"/>
  <c r="E3133" i="21"/>
  <c r="E4241" i="21"/>
  <c r="E916" i="21"/>
  <c r="E2028" i="21"/>
  <c r="E3134" i="21"/>
  <c r="E4242" i="21"/>
  <c r="E917" i="21"/>
  <c r="E2029" i="21"/>
  <c r="E3135" i="21"/>
  <c r="E4243" i="21"/>
  <c r="E918" i="21"/>
  <c r="E2030" i="21"/>
  <c r="E3136" i="21"/>
  <c r="E4244" i="21"/>
  <c r="E919" i="21"/>
  <c r="E2031" i="21"/>
  <c r="E3137" i="21"/>
  <c r="E4245" i="21"/>
  <c r="E920" i="21"/>
  <c r="E2032" i="21"/>
  <c r="E3138" i="21"/>
  <c r="E4246" i="21"/>
  <c r="E921" i="21"/>
  <c r="E2033" i="21"/>
  <c r="E3139" i="21"/>
  <c r="E4247" i="21"/>
  <c r="E922" i="21"/>
  <c r="E2034" i="21"/>
  <c r="E3140" i="21"/>
  <c r="E4248" i="21"/>
  <c r="E923" i="21"/>
  <c r="E2035" i="21"/>
  <c r="E3141" i="21"/>
  <c r="E4249" i="21"/>
  <c r="E924" i="21"/>
  <c r="E2036" i="21"/>
  <c r="E3142" i="21"/>
  <c r="E4250" i="21"/>
  <c r="E925" i="21"/>
  <c r="E2037" i="21"/>
  <c r="E3143" i="21"/>
  <c r="E4251" i="21"/>
  <c r="E926" i="21"/>
  <c r="E2038" i="21"/>
  <c r="E3144" i="21"/>
  <c r="E4252" i="21"/>
  <c r="E927" i="21"/>
  <c r="E2039" i="21"/>
  <c r="E3145" i="21"/>
  <c r="E3332" i="21"/>
  <c r="E6" i="21"/>
  <c r="E1113" i="21"/>
  <c r="E2225" i="21"/>
  <c r="E4253" i="21"/>
  <c r="E928" i="21"/>
  <c r="E2040" i="21"/>
  <c r="E3146" i="21"/>
  <c r="E4254" i="21"/>
  <c r="E929" i="21"/>
  <c r="E2041" i="21"/>
  <c r="E3147" i="21"/>
  <c r="E3446" i="21"/>
  <c r="E122" i="21"/>
  <c r="E1228" i="21"/>
  <c r="E2339" i="21"/>
  <c r="E3712" i="21"/>
  <c r="E387" i="21"/>
  <c r="E1499" i="21"/>
  <c r="E2604" i="21"/>
  <c r="E4255" i="21"/>
  <c r="E930" i="21"/>
  <c r="E2042" i="21"/>
  <c r="E3148" i="21"/>
  <c r="E3713" i="21"/>
  <c r="E388" i="21"/>
  <c r="E1500" i="21"/>
  <c r="E2605" i="21"/>
  <c r="E3714" i="21"/>
  <c r="E389" i="21"/>
  <c r="E1501" i="21"/>
  <c r="E2606" i="21"/>
  <c r="E4256" i="21"/>
  <c r="E931" i="21"/>
  <c r="E2043" i="21"/>
  <c r="E3149" i="21"/>
  <c r="E4257" i="21"/>
  <c r="E932" i="21"/>
  <c r="E2044" i="21"/>
  <c r="E3150" i="21"/>
  <c r="E3362" i="21"/>
  <c r="E37" i="21"/>
  <c r="E1144" i="21"/>
  <c r="E2255" i="21"/>
  <c r="E4258" i="21"/>
  <c r="E933" i="21"/>
  <c r="E2045" i="21"/>
  <c r="E3151" i="21"/>
  <c r="E3387" i="21"/>
  <c r="E62" i="21"/>
  <c r="E1169" i="21"/>
  <c r="E2280" i="21"/>
  <c r="E4259" i="21"/>
  <c r="E934" i="21"/>
  <c r="E2046" i="21"/>
  <c r="E3152" i="21"/>
  <c r="E4260" i="21"/>
  <c r="E935" i="21"/>
  <c r="E2047" i="21"/>
  <c r="E3153" i="21"/>
  <c r="E4261" i="21"/>
  <c r="E936" i="21"/>
  <c r="E2048" i="21"/>
  <c r="E3154" i="21"/>
  <c r="E4262" i="21"/>
  <c r="E937" i="21"/>
  <c r="E2049" i="21"/>
  <c r="E3155" i="21"/>
  <c r="E4263" i="21"/>
  <c r="E938" i="21"/>
  <c r="E2050" i="21"/>
  <c r="E3156" i="21"/>
  <c r="E3333" i="21"/>
  <c r="E7" i="21"/>
  <c r="E1114" i="21"/>
  <c r="E2226" i="21"/>
  <c r="E3426" i="21"/>
  <c r="E102" i="21"/>
  <c r="E1208" i="21"/>
  <c r="E2320" i="21"/>
  <c r="E3715" i="21"/>
  <c r="E390" i="21"/>
  <c r="E1502" i="21"/>
  <c r="E2607" i="21"/>
  <c r="E3716" i="21"/>
  <c r="E391" i="21"/>
  <c r="E1503" i="21"/>
  <c r="E2608" i="21"/>
  <c r="E3717" i="21"/>
  <c r="E392" i="21"/>
  <c r="E1504" i="21"/>
  <c r="E2609" i="21"/>
  <c r="E3718" i="21"/>
  <c r="E393" i="21"/>
  <c r="E1505" i="21"/>
  <c r="E2610" i="21"/>
  <c r="E3719" i="21"/>
  <c r="E394" i="21"/>
  <c r="E1506" i="21"/>
  <c r="E2611" i="21"/>
  <c r="E4264" i="21"/>
  <c r="E939" i="21"/>
  <c r="E2051" i="21"/>
  <c r="E3157" i="21"/>
  <c r="E3363" i="21"/>
  <c r="E38" i="21"/>
  <c r="E1145" i="21"/>
  <c r="E2256" i="21"/>
  <c r="E3720" i="21"/>
  <c r="E395" i="21"/>
  <c r="E1507" i="21"/>
  <c r="E2612" i="21"/>
  <c r="E4265" i="21"/>
  <c r="E940" i="21"/>
  <c r="E2052" i="21"/>
  <c r="E3158" i="21"/>
  <c r="E3721" i="21"/>
  <c r="E396" i="21"/>
  <c r="E1508" i="21"/>
  <c r="E2613" i="21"/>
  <c r="E4266" i="21"/>
  <c r="E941" i="21"/>
  <c r="E2053" i="21"/>
  <c r="E3159" i="21"/>
  <c r="E3427" i="21"/>
  <c r="E103" i="21"/>
  <c r="E1209" i="21"/>
  <c r="E2321" i="21"/>
  <c r="E3722" i="21"/>
  <c r="E397" i="21"/>
  <c r="E1509" i="21"/>
  <c r="E2614" i="21"/>
  <c r="E4267" i="21"/>
  <c r="E942" i="21"/>
  <c r="E2054" i="21"/>
  <c r="E3160" i="21"/>
  <c r="E3723" i="21"/>
  <c r="E398" i="21"/>
  <c r="E1510" i="21"/>
  <c r="E2615" i="21"/>
  <c r="E3447" i="21"/>
  <c r="E123" i="21"/>
  <c r="E1229" i="21"/>
  <c r="E2340" i="21"/>
  <c r="E3724" i="21"/>
  <c r="E399" i="21"/>
  <c r="E1511" i="21"/>
  <c r="E2616" i="21"/>
  <c r="E3725" i="21"/>
  <c r="E400" i="21"/>
  <c r="E1512" i="21"/>
  <c r="E2617" i="21"/>
  <c r="E3448" i="21"/>
  <c r="E124" i="21"/>
  <c r="E1230" i="21"/>
  <c r="E2341" i="21"/>
  <c r="E3726" i="21"/>
  <c r="E401" i="21"/>
  <c r="E1513" i="21"/>
  <c r="E2618" i="21"/>
  <c r="E4268" i="21"/>
  <c r="E943" i="21"/>
  <c r="E2055" i="21"/>
  <c r="E3161" i="21"/>
  <c r="E4269" i="21"/>
  <c r="E944" i="21"/>
  <c r="E2056" i="21"/>
  <c r="E3162" i="21"/>
  <c r="E3727" i="21"/>
  <c r="E402" i="21"/>
  <c r="E1514" i="21"/>
  <c r="E2619" i="21"/>
  <c r="E3728" i="21"/>
  <c r="E403" i="21"/>
  <c r="E1515" i="21"/>
  <c r="E2620" i="21"/>
  <c r="E3729" i="21"/>
  <c r="E404" i="21"/>
  <c r="E1516" i="21"/>
  <c r="E2621" i="21"/>
  <c r="E3391" i="21"/>
  <c r="E66" i="21"/>
  <c r="E1173" i="21"/>
  <c r="E2284" i="21"/>
  <c r="E4270" i="21"/>
  <c r="E945" i="21"/>
  <c r="E2057" i="21"/>
  <c r="E3163" i="21"/>
  <c r="E4271" i="21"/>
  <c r="E946" i="21"/>
  <c r="E2058" i="21"/>
  <c r="E3164" i="21"/>
  <c r="E4272" i="21"/>
  <c r="E947" i="21"/>
  <c r="E2059" i="21"/>
  <c r="E3165" i="21"/>
  <c r="E3730" i="21"/>
  <c r="E405" i="21"/>
  <c r="E1517" i="21"/>
  <c r="E2622" i="21"/>
  <c r="E3731" i="21"/>
  <c r="E406" i="21"/>
  <c r="E1518" i="21"/>
  <c r="E2623" i="21"/>
  <c r="E3449" i="21"/>
  <c r="E125" i="21"/>
  <c r="E1231" i="21"/>
  <c r="E2342" i="21"/>
  <c r="E4273" i="21"/>
  <c r="E948" i="21"/>
  <c r="E2060" i="21"/>
  <c r="E3166" i="21"/>
  <c r="E4274" i="21"/>
  <c r="E949" i="21"/>
  <c r="E2061" i="21"/>
  <c r="E3167" i="21"/>
  <c r="E4275" i="21"/>
  <c r="E950" i="21"/>
  <c r="E2062" i="21"/>
  <c r="E3168" i="21"/>
  <c r="E4276" i="21"/>
  <c r="E951" i="21"/>
  <c r="E2063" i="21"/>
  <c r="E3169" i="21"/>
  <c r="E3732" i="21"/>
  <c r="E407" i="21"/>
  <c r="E1519" i="21"/>
  <c r="E2624" i="21"/>
  <c r="E4277" i="21"/>
  <c r="E952" i="21"/>
  <c r="E2064" i="21"/>
  <c r="E3170" i="21"/>
  <c r="E4278" i="21"/>
  <c r="E953" i="21"/>
  <c r="E2065" i="21"/>
  <c r="E3171" i="21"/>
  <c r="E4279" i="21"/>
  <c r="E954" i="21"/>
  <c r="E2066" i="21"/>
  <c r="E3172" i="21"/>
  <c r="E4280" i="21"/>
  <c r="E955" i="21"/>
  <c r="E2067" i="21"/>
  <c r="E3173" i="21"/>
  <c r="E4281" i="21"/>
  <c r="E956" i="21"/>
  <c r="E2068" i="21"/>
  <c r="E3174" i="21"/>
  <c r="E4282" i="21"/>
  <c r="E957" i="21"/>
  <c r="E2069" i="21"/>
  <c r="E3175" i="21"/>
  <c r="E4283" i="21"/>
  <c r="E958" i="21"/>
  <c r="E2070" i="21"/>
  <c r="E3176" i="21"/>
  <c r="E4284" i="21"/>
  <c r="E959" i="21"/>
  <c r="E2071" i="21"/>
  <c r="E3177" i="21"/>
  <c r="E4285" i="21"/>
  <c r="E960" i="21"/>
  <c r="E2072" i="21"/>
  <c r="E3178" i="21"/>
  <c r="E4286" i="21"/>
  <c r="E961" i="21"/>
  <c r="E2073" i="21"/>
  <c r="E3179" i="21"/>
  <c r="E4287" i="21"/>
  <c r="E962" i="21"/>
  <c r="E2074" i="21"/>
  <c r="E3180" i="21"/>
  <c r="E4288" i="21"/>
  <c r="E963" i="21"/>
  <c r="E2075" i="21"/>
  <c r="E3181" i="21"/>
  <c r="E4289" i="21"/>
  <c r="E964" i="21"/>
  <c r="E2076" i="21"/>
  <c r="E3182" i="21"/>
  <c r="E4290" i="21"/>
  <c r="E965" i="21"/>
  <c r="E2077" i="21"/>
  <c r="E3183" i="21"/>
  <c r="E4291" i="21"/>
  <c r="E966" i="21"/>
  <c r="E2078" i="21"/>
  <c r="E3184" i="21"/>
  <c r="E4292" i="21"/>
  <c r="E967" i="21"/>
  <c r="E2079" i="21"/>
  <c r="E3185" i="21"/>
  <c r="E4293" i="21"/>
  <c r="E968" i="21"/>
  <c r="E2080" i="21"/>
  <c r="E3186" i="21"/>
  <c r="E4294" i="21"/>
  <c r="E969" i="21"/>
  <c r="E2081" i="21"/>
  <c r="E3187" i="21"/>
  <c r="E4295" i="21"/>
  <c r="E970" i="21"/>
  <c r="E2082" i="21"/>
  <c r="E3188" i="21"/>
  <c r="E4296" i="21"/>
  <c r="E971" i="21"/>
  <c r="E2083" i="21"/>
  <c r="E3189" i="21"/>
  <c r="E3329" i="21"/>
  <c r="E3" i="21"/>
  <c r="E1110" i="21"/>
  <c r="E2222" i="21"/>
  <c r="E4297" i="21"/>
  <c r="E972" i="21"/>
  <c r="E2084" i="21"/>
  <c r="E3190" i="21"/>
  <c r="E4298" i="21"/>
  <c r="E973" i="21"/>
  <c r="E2085" i="21"/>
  <c r="E3191" i="21"/>
  <c r="E3408" i="21"/>
  <c r="E83" i="21"/>
  <c r="E1190" i="21"/>
  <c r="E2301" i="21"/>
  <c r="E4299" i="21"/>
  <c r="E974" i="21"/>
  <c r="E2086" i="21"/>
  <c r="E3192" i="21"/>
  <c r="E4300" i="21"/>
  <c r="E975" i="21"/>
  <c r="E2087" i="21"/>
  <c r="E3193" i="21"/>
  <c r="E4301" i="21"/>
  <c r="E976" i="21"/>
  <c r="E2088" i="21"/>
  <c r="E3194" i="21"/>
  <c r="E4302" i="21"/>
  <c r="E977" i="21"/>
  <c r="E2089" i="21"/>
  <c r="E3195" i="21"/>
  <c r="E3733" i="21"/>
  <c r="E408" i="21"/>
  <c r="E1520" i="21"/>
  <c r="E2625" i="21"/>
  <c r="E4303" i="21"/>
  <c r="E978" i="21"/>
  <c r="E2090" i="21"/>
  <c r="E3196" i="21"/>
  <c r="E4304" i="21"/>
  <c r="E979" i="21"/>
  <c r="E2091" i="21"/>
  <c r="E3197" i="21"/>
  <c r="E4305" i="21"/>
  <c r="E980" i="21"/>
  <c r="E2092" i="21"/>
  <c r="E3198" i="21"/>
  <c r="E4306" i="21"/>
  <c r="E981" i="21"/>
  <c r="E2093" i="21"/>
  <c r="E3199" i="21"/>
  <c r="E4307" i="21"/>
  <c r="E982" i="21"/>
  <c r="E2094" i="21"/>
  <c r="E3200" i="21"/>
  <c r="E4308" i="21"/>
  <c r="E983" i="21"/>
  <c r="E2095" i="21"/>
  <c r="E3201" i="21"/>
  <c r="E3734" i="21"/>
  <c r="E409" i="21"/>
  <c r="E1521" i="21"/>
  <c r="E2626" i="21"/>
  <c r="E4309" i="21"/>
  <c r="E984" i="21"/>
  <c r="E2096" i="21"/>
  <c r="E3202" i="21"/>
  <c r="E4310" i="21"/>
  <c r="E985" i="21"/>
  <c r="E2097" i="21"/>
  <c r="E3203" i="21"/>
  <c r="E3735" i="21"/>
  <c r="E410" i="21"/>
  <c r="E1522" i="21"/>
  <c r="E2627" i="21"/>
  <c r="E4311" i="21"/>
  <c r="E986" i="21"/>
  <c r="E2098" i="21"/>
  <c r="E3204" i="21"/>
  <c r="E4312" i="21"/>
  <c r="E987" i="21"/>
  <c r="E2099" i="21"/>
  <c r="E3205" i="21"/>
  <c r="E4313" i="21"/>
  <c r="E988" i="21"/>
  <c r="E2100" i="21"/>
  <c r="E3206" i="21"/>
  <c r="E4314" i="21"/>
  <c r="E989" i="21"/>
  <c r="E2101" i="21"/>
  <c r="E3207" i="21"/>
  <c r="E4315" i="21"/>
  <c r="E990" i="21"/>
  <c r="E2102" i="21"/>
  <c r="E3208" i="21"/>
  <c r="E4316" i="21"/>
  <c r="E991" i="21"/>
  <c r="E2103" i="21"/>
  <c r="E3209" i="21"/>
  <c r="E3736" i="21"/>
  <c r="E411" i="21"/>
  <c r="E1523" i="21"/>
  <c r="E2628" i="21"/>
  <c r="E4317" i="21"/>
  <c r="E992" i="21"/>
  <c r="E2104" i="21"/>
  <c r="E3210" i="21"/>
  <c r="E3737" i="21"/>
  <c r="E412" i="21"/>
  <c r="E1524" i="21"/>
  <c r="E2629" i="21"/>
  <c r="E3409" i="21"/>
  <c r="E84" i="21"/>
  <c r="E1191" i="21"/>
  <c r="E2302" i="21"/>
  <c r="E4318" i="21"/>
  <c r="E993" i="21"/>
  <c r="E2105" i="21"/>
  <c r="E3211" i="21"/>
  <c r="E4319" i="21"/>
  <c r="E994" i="21"/>
  <c r="E2106" i="21"/>
  <c r="E3212" i="21"/>
  <c r="E4320" i="21"/>
  <c r="E995" i="21"/>
  <c r="E2107" i="21"/>
  <c r="E3213" i="21"/>
  <c r="E4321" i="21"/>
  <c r="E996" i="21"/>
  <c r="E2108" i="21"/>
  <c r="E3214" i="21"/>
  <c r="E4322" i="21"/>
  <c r="E997" i="21"/>
  <c r="E2109" i="21"/>
  <c r="E3215" i="21"/>
  <c r="E4323" i="21"/>
  <c r="E998" i="21"/>
  <c r="E2110" i="21"/>
  <c r="E3216" i="21"/>
  <c r="E4324" i="21"/>
  <c r="E999" i="21"/>
  <c r="E2111" i="21"/>
  <c r="E3217" i="21"/>
  <c r="E4325" i="21"/>
  <c r="E1000" i="21"/>
  <c r="E2112" i="21"/>
  <c r="E3218" i="21"/>
  <c r="E3738" i="21"/>
  <c r="E413" i="21"/>
  <c r="E1525" i="21"/>
  <c r="E2630" i="21"/>
  <c r="E4326" i="21"/>
  <c r="E1001" i="21"/>
  <c r="E2113" i="21"/>
  <c r="E3219" i="21"/>
  <c r="E4327" i="21"/>
  <c r="E1002" i="21"/>
  <c r="E2114" i="21"/>
  <c r="E3220" i="21"/>
  <c r="E4328" i="21"/>
  <c r="E1003" i="21"/>
  <c r="E2115" i="21"/>
  <c r="E3221" i="21"/>
  <c r="E4329" i="21"/>
  <c r="E1004" i="21"/>
  <c r="E2116" i="21"/>
  <c r="E3222" i="21"/>
  <c r="E3367" i="21"/>
  <c r="E42" i="21"/>
  <c r="E1149" i="21"/>
  <c r="E2260" i="21"/>
  <c r="E4330" i="21"/>
  <c r="E1005" i="21"/>
  <c r="E2117" i="21"/>
  <c r="E3223" i="21"/>
  <c r="E4331" i="21"/>
  <c r="E1006" i="21"/>
  <c r="E2118" i="21"/>
  <c r="E3224" i="21"/>
  <c r="E3348" i="21"/>
  <c r="E22" i="21"/>
  <c r="E23" i="21"/>
  <c r="E1129" i="21"/>
  <c r="E2241" i="21"/>
  <c r="E4332" i="21"/>
  <c r="E1007" i="21"/>
  <c r="E2119" i="21"/>
  <c r="E3225" i="21"/>
  <c r="E4333" i="21"/>
  <c r="E1008" i="21"/>
  <c r="E2120" i="21"/>
  <c r="E3226" i="21"/>
  <c r="E4334" i="21"/>
  <c r="E1009" i="21"/>
  <c r="E2121" i="21"/>
  <c r="E3227" i="21"/>
  <c r="E4335" i="21"/>
  <c r="E1010" i="21"/>
  <c r="E2122" i="21"/>
  <c r="E3228" i="21"/>
  <c r="E3739" i="21"/>
  <c r="E414" i="21"/>
  <c r="E1526" i="21"/>
  <c r="E2631" i="21"/>
  <c r="E4336" i="21"/>
  <c r="E1011" i="21"/>
  <c r="E2123" i="21"/>
  <c r="E3229" i="21"/>
  <c r="E4337" i="21"/>
  <c r="E1012" i="21"/>
  <c r="E2124" i="21"/>
  <c r="E3230" i="21"/>
  <c r="E3740" i="21"/>
  <c r="E415" i="21"/>
  <c r="E1527" i="21"/>
  <c r="E2632" i="21"/>
  <c r="E4338" i="21"/>
  <c r="E1013" i="21"/>
  <c r="E2125" i="21"/>
  <c r="E3231" i="21"/>
  <c r="E3428" i="21"/>
  <c r="E104" i="21"/>
  <c r="E1210" i="21"/>
  <c r="E2322" i="21"/>
  <c r="E3741" i="21"/>
  <c r="E416" i="21"/>
  <c r="E1528" i="21"/>
  <c r="E2633" i="21"/>
  <c r="E4339" i="21"/>
  <c r="E1014" i="21"/>
  <c r="E2126" i="21"/>
  <c r="E3232" i="21"/>
  <c r="E4340" i="21"/>
  <c r="E1015" i="21"/>
  <c r="E2127" i="21"/>
  <c r="E3233" i="21"/>
  <c r="E3742" i="21"/>
  <c r="E417" i="21"/>
  <c r="E1529" i="21"/>
  <c r="E2634" i="21"/>
  <c r="E3743" i="21"/>
  <c r="E418" i="21"/>
  <c r="E1530" i="21"/>
  <c r="E2635" i="21"/>
  <c r="E3744" i="21"/>
  <c r="E419" i="21"/>
  <c r="E1531" i="21"/>
  <c r="E2636" i="21"/>
  <c r="E3745" i="21"/>
  <c r="E420" i="21"/>
  <c r="E1532" i="21"/>
  <c r="E2637" i="21"/>
  <c r="E3746" i="21"/>
  <c r="E421" i="21"/>
  <c r="E1533" i="21"/>
  <c r="E2638" i="21"/>
  <c r="E4341" i="21"/>
  <c r="E1016" i="21"/>
  <c r="E2128" i="21"/>
  <c r="E3234" i="21"/>
  <c r="E4342" i="21"/>
  <c r="E1017" i="21"/>
  <c r="E2129" i="21"/>
  <c r="E3235" i="21"/>
  <c r="E3747" i="21"/>
  <c r="E422" i="21"/>
  <c r="E1534" i="21"/>
  <c r="E2639" i="21"/>
  <c r="E4343" i="21"/>
  <c r="E1018" i="21"/>
  <c r="E2130" i="21"/>
  <c r="E3236" i="21"/>
  <c r="E3748" i="21"/>
  <c r="E423" i="21"/>
  <c r="E1535" i="21"/>
  <c r="E2640" i="21"/>
  <c r="E3388" i="21"/>
  <c r="E63" i="21"/>
  <c r="E1170" i="21"/>
  <c r="E2281" i="21"/>
  <c r="E3749" i="21"/>
  <c r="E424" i="21"/>
  <c r="E1536" i="21"/>
  <c r="E2641" i="21"/>
  <c r="E3750" i="21"/>
  <c r="E425" i="21"/>
  <c r="E1537" i="21"/>
  <c r="E2642" i="21"/>
  <c r="E4344" i="21"/>
  <c r="E1019" i="21"/>
  <c r="E2131" i="21"/>
  <c r="E3237" i="21"/>
  <c r="E3751" i="21"/>
  <c r="E426" i="21"/>
  <c r="E1538" i="21"/>
  <c r="E2643" i="21"/>
  <c r="E3752" i="21"/>
  <c r="E427" i="21"/>
  <c r="E1539" i="21"/>
  <c r="E2644" i="21"/>
  <c r="E4345" i="21"/>
  <c r="E1020" i="21"/>
  <c r="E2132" i="21"/>
  <c r="E3238" i="21"/>
  <c r="E3753" i="21"/>
  <c r="E428" i="21"/>
  <c r="E1540" i="21"/>
  <c r="E2645" i="21"/>
  <c r="E3754" i="21"/>
  <c r="E429" i="21"/>
  <c r="E1541" i="21"/>
  <c r="E2646" i="21"/>
  <c r="E4346" i="21"/>
  <c r="E1021" i="21"/>
  <c r="E2133" i="21"/>
  <c r="E3239" i="21"/>
  <c r="E3755" i="21"/>
  <c r="E430" i="21"/>
  <c r="E1542" i="21"/>
  <c r="E2647" i="21"/>
  <c r="E4347" i="21"/>
  <c r="E1022" i="21"/>
  <c r="E2134" i="21"/>
  <c r="E3240" i="21"/>
  <c r="E3429" i="21"/>
  <c r="E105" i="21"/>
  <c r="E1211" i="21"/>
  <c r="E2323" i="21"/>
  <c r="E4348" i="21"/>
  <c r="E1023" i="21"/>
  <c r="E2135" i="21"/>
  <c r="E3241" i="21"/>
  <c r="E4349" i="21"/>
  <c r="E1024" i="21"/>
  <c r="E2136" i="21"/>
  <c r="E3242" i="21"/>
  <c r="E4350" i="21"/>
  <c r="E1025" i="21"/>
  <c r="E2137" i="21"/>
  <c r="E3243" i="21"/>
  <c r="E4351" i="21"/>
  <c r="E1026" i="21"/>
  <c r="E2138" i="21"/>
  <c r="E3244" i="21"/>
  <c r="E4352" i="21"/>
  <c r="E1027" i="21"/>
  <c r="E2139" i="21"/>
  <c r="E3245" i="21"/>
  <c r="E4353" i="21"/>
  <c r="E1028" i="21"/>
  <c r="E2140" i="21"/>
  <c r="E3246" i="21"/>
  <c r="E4354" i="21"/>
  <c r="E1029" i="21"/>
  <c r="E2141" i="21"/>
  <c r="E3247" i="21"/>
  <c r="E4355" i="21"/>
  <c r="E1030" i="21"/>
  <c r="E2142" i="21"/>
  <c r="E3248" i="21"/>
  <c r="E4356" i="21"/>
  <c r="E1031" i="21"/>
  <c r="E2143" i="21"/>
  <c r="E3249" i="21"/>
  <c r="E3756" i="21"/>
  <c r="E431" i="21"/>
  <c r="E1543" i="21"/>
  <c r="E2648" i="21"/>
  <c r="E4357" i="21"/>
  <c r="E1032" i="21"/>
  <c r="E2144" i="21"/>
  <c r="E3250" i="21"/>
  <c r="E4358" i="21"/>
  <c r="E1033" i="21"/>
  <c r="E2145" i="21"/>
  <c r="E3251" i="21"/>
  <c r="E4359" i="21"/>
  <c r="E1034" i="21"/>
  <c r="E2146" i="21"/>
  <c r="E3252" i="21"/>
  <c r="E4360" i="21"/>
  <c r="E1035" i="21"/>
  <c r="E2147" i="21"/>
  <c r="E3253" i="21"/>
  <c r="E3349" i="21"/>
  <c r="E24" i="21"/>
  <c r="E1130" i="21"/>
  <c r="E2242" i="21"/>
  <c r="E4361" i="21"/>
  <c r="E1036" i="21"/>
  <c r="E2148" i="21"/>
  <c r="E3254" i="21"/>
  <c r="E3757" i="21"/>
  <c r="E432" i="21"/>
  <c r="E1544" i="21"/>
  <c r="E2649" i="21"/>
  <c r="E3758" i="21"/>
  <c r="E433" i="21"/>
  <c r="E1545" i="21"/>
  <c r="E2650" i="21"/>
  <c r="E3759" i="21"/>
  <c r="E434" i="21"/>
  <c r="E1546" i="21"/>
  <c r="E2651" i="21"/>
  <c r="E4362" i="21"/>
  <c r="E1037" i="21"/>
  <c r="E2149" i="21"/>
  <c r="E3255" i="21"/>
  <c r="E3760" i="21"/>
  <c r="E435" i="21"/>
  <c r="E1547" i="21"/>
  <c r="E2652" i="21"/>
  <c r="E3761" i="21"/>
  <c r="E436" i="21"/>
  <c r="E1548" i="21"/>
  <c r="E2653" i="21"/>
  <c r="E3762" i="21"/>
  <c r="E437" i="21"/>
  <c r="E1549" i="21"/>
  <c r="E2654" i="21"/>
  <c r="E3763" i="21"/>
  <c r="E438" i="21"/>
  <c r="E1550" i="21"/>
  <c r="E2655" i="21"/>
  <c r="E3764" i="21"/>
  <c r="E439" i="21"/>
  <c r="E1551" i="21"/>
  <c r="E2656" i="21"/>
  <c r="E3350" i="21"/>
  <c r="E25" i="21"/>
  <c r="E1131" i="21"/>
  <c r="E2243" i="21"/>
  <c r="E4363" i="21"/>
  <c r="E1038" i="21"/>
  <c r="E2150" i="21"/>
  <c r="E3256" i="21"/>
  <c r="E4364" i="21"/>
  <c r="E1039" i="21"/>
  <c r="E2151" i="21"/>
  <c r="E3257" i="21"/>
  <c r="E4365" i="21"/>
  <c r="E1040" i="21"/>
  <c r="E2152" i="21"/>
  <c r="E3258" i="21"/>
  <c r="E3765" i="21"/>
  <c r="E440" i="21"/>
  <c r="E1552" i="21"/>
  <c r="E2657" i="21"/>
  <c r="E4366" i="21"/>
  <c r="E1041" i="21"/>
  <c r="E2153" i="21"/>
  <c r="E3259" i="21"/>
  <c r="E4367" i="21"/>
  <c r="E1042" i="21"/>
  <c r="E2154" i="21"/>
  <c r="E3260" i="21"/>
  <c r="E4368" i="21"/>
  <c r="E1043" i="21"/>
  <c r="E2155" i="21"/>
  <c r="E3261" i="21"/>
  <c r="E3766" i="21"/>
  <c r="E441" i="21"/>
  <c r="E1553" i="21"/>
  <c r="E2658" i="21"/>
  <c r="E4369" i="21"/>
  <c r="E1044" i="21"/>
  <c r="E2156" i="21"/>
  <c r="E3262" i="21"/>
  <c r="E4370" i="21"/>
  <c r="E1045" i="21"/>
  <c r="E2157" i="21"/>
  <c r="E3263" i="21"/>
  <c r="E4371" i="21"/>
  <c r="E1046" i="21"/>
  <c r="E2158" i="21"/>
  <c r="E3264" i="21"/>
  <c r="E3767" i="21"/>
  <c r="E442" i="21"/>
  <c r="E1554" i="21"/>
  <c r="E2659" i="21"/>
  <c r="E4372" i="21"/>
  <c r="E1047" i="21"/>
  <c r="E2159" i="21"/>
  <c r="E3265" i="21"/>
  <c r="E4373" i="21"/>
  <c r="E1048" i="21"/>
  <c r="E2160" i="21"/>
  <c r="E3266" i="21"/>
  <c r="E4374" i="21"/>
  <c r="E1049" i="21"/>
  <c r="E2161" i="21"/>
  <c r="E3267" i="21"/>
  <c r="E3268" i="21"/>
  <c r="E4375" i="21"/>
  <c r="E1050" i="21"/>
  <c r="E2162" i="21"/>
  <c r="E3269" i="21"/>
  <c r="E4376" i="21"/>
  <c r="E1051" i="21"/>
  <c r="E2163" i="21"/>
  <c r="E3270" i="21"/>
  <c r="E3768" i="21"/>
  <c r="E443" i="21"/>
  <c r="E1555" i="21"/>
  <c r="E2660" i="21"/>
  <c r="E4377" i="21"/>
  <c r="E1052" i="21"/>
  <c r="E2164" i="21"/>
  <c r="E3271" i="21"/>
  <c r="E4378" i="21"/>
  <c r="E1053" i="21"/>
  <c r="E2165" i="21"/>
  <c r="E3272" i="21"/>
  <c r="E4433" i="21"/>
  <c r="E1108" i="21"/>
  <c r="E2220" i="21"/>
  <c r="E3327" i="21"/>
  <c r="E3769" i="21"/>
  <c r="E444" i="21"/>
  <c r="E445" i="21"/>
  <c r="E1556" i="21"/>
  <c r="E2661" i="21"/>
  <c r="E2662" i="21"/>
  <c r="E3770" i="21"/>
  <c r="E446" i="21"/>
  <c r="E1557" i="21"/>
  <c r="E2663" i="21"/>
  <c r="E3771" i="21"/>
  <c r="E447" i="21"/>
  <c r="E1558" i="21"/>
  <c r="E2664" i="21"/>
  <c r="E3772" i="21"/>
  <c r="E448" i="21"/>
  <c r="E1559" i="21"/>
  <c r="E2665" i="21"/>
  <c r="E4379" i="21"/>
  <c r="E1054" i="21"/>
  <c r="E2166" i="21"/>
  <c r="E3273" i="21"/>
  <c r="E3430" i="21"/>
  <c r="E106" i="21"/>
  <c r="E1212" i="21"/>
  <c r="E2324" i="21"/>
  <c r="E3450" i="21"/>
  <c r="E126" i="21"/>
  <c r="E1232" i="21"/>
  <c r="E2343" i="21"/>
  <c r="E4380" i="21"/>
  <c r="E1055" i="21"/>
  <c r="E2167" i="21"/>
  <c r="E3274" i="21"/>
  <c r="E3773" i="21"/>
  <c r="E449" i="21"/>
  <c r="E1560" i="21"/>
  <c r="E2666" i="21"/>
  <c r="E4381" i="21"/>
  <c r="E1056" i="21"/>
  <c r="E2168" i="21"/>
  <c r="E3275" i="21"/>
  <c r="E3330" i="21"/>
  <c r="E4" i="21"/>
  <c r="E1111" i="21"/>
  <c r="E2223" i="21"/>
  <c r="E3451" i="21"/>
  <c r="E127" i="21"/>
  <c r="E1233" i="21"/>
  <c r="E2344" i="21"/>
  <c r="E4382" i="21"/>
  <c r="E1057" i="21"/>
  <c r="E2169" i="21"/>
  <c r="E3276" i="21"/>
  <c r="E4383" i="21"/>
  <c r="E1058" i="21"/>
  <c r="E2170" i="21"/>
  <c r="E3277" i="21"/>
  <c r="E4384" i="21"/>
  <c r="E1059" i="21"/>
  <c r="E2171" i="21"/>
  <c r="E3278" i="21"/>
  <c r="E3774" i="21"/>
  <c r="E450" i="21"/>
  <c r="E1561" i="21"/>
  <c r="E2667" i="21"/>
  <c r="E4385" i="21"/>
  <c r="E1060" i="21"/>
  <c r="E2172" i="21"/>
  <c r="E3279" i="21"/>
  <c r="E3775" i="21"/>
  <c r="E451" i="21"/>
  <c r="E1562" i="21"/>
  <c r="E2668" i="21"/>
  <c r="E3776" i="21"/>
  <c r="E452" i="21"/>
  <c r="E1563" i="21"/>
  <c r="E2669" i="21"/>
  <c r="E3777" i="21"/>
  <c r="E453" i="21"/>
  <c r="E1564" i="21"/>
  <c r="E2670" i="21"/>
  <c r="E3410" i="21"/>
  <c r="E85" i="21"/>
  <c r="E1192" i="21"/>
  <c r="E2303" i="21"/>
  <c r="E4386" i="21"/>
  <c r="E1061" i="21"/>
  <c r="E2173" i="21"/>
  <c r="E3280" i="21"/>
  <c r="E3778" i="21"/>
  <c r="E454" i="21"/>
  <c r="E1565" i="21"/>
  <c r="E2671" i="21"/>
  <c r="E4387" i="21"/>
  <c r="E1062" i="21"/>
  <c r="E2174" i="21"/>
  <c r="E3281" i="21"/>
  <c r="E3779" i="21"/>
  <c r="E455" i="21"/>
  <c r="E1566" i="21"/>
  <c r="E2672" i="21"/>
  <c r="E3411" i="21"/>
  <c r="E86" i="21"/>
  <c r="E1193" i="21"/>
  <c r="E2304" i="21"/>
  <c r="E3780" i="21"/>
  <c r="E456" i="21"/>
  <c r="E1567" i="21"/>
  <c r="E2673" i="21"/>
  <c r="E3781" i="21"/>
  <c r="E457" i="21"/>
  <c r="E1568" i="21"/>
  <c r="E2674" i="21"/>
  <c r="E4388" i="21"/>
  <c r="E1063" i="21"/>
  <c r="E2175" i="21"/>
  <c r="E3282" i="21"/>
  <c r="E3782" i="21"/>
  <c r="E458" i="21"/>
  <c r="E1569" i="21"/>
  <c r="E2675" i="21"/>
  <c r="E3783" i="21"/>
  <c r="E459" i="21"/>
  <c r="E1570" i="21"/>
  <c r="E2676" i="21"/>
  <c r="E3784" i="21"/>
  <c r="E460" i="21"/>
  <c r="E1571" i="21"/>
  <c r="E2677" i="21"/>
  <c r="E3785" i="21"/>
  <c r="E461" i="21"/>
  <c r="E1572" i="21"/>
  <c r="E2678" i="21"/>
  <c r="E3786" i="21"/>
  <c r="E462" i="21"/>
  <c r="E1573" i="21"/>
  <c r="E2679" i="21"/>
  <c r="E3431" i="21"/>
  <c r="E107" i="21"/>
  <c r="E1213" i="21"/>
  <c r="E2325" i="21"/>
  <c r="E3787" i="21"/>
  <c r="E463" i="21"/>
  <c r="E1574" i="21"/>
  <c r="E2680" i="21"/>
  <c r="E4389" i="21"/>
  <c r="E1064" i="21"/>
  <c r="E2176" i="21"/>
  <c r="E3283" i="21"/>
  <c r="E3788" i="21"/>
  <c r="E464" i="21"/>
  <c r="E1575" i="21"/>
  <c r="E2681" i="21"/>
  <c r="E4390" i="21"/>
  <c r="E1065" i="21"/>
  <c r="E2177" i="21"/>
  <c r="E3284" i="21"/>
  <c r="E3412" i="21"/>
  <c r="E87" i="21"/>
  <c r="E1194" i="21"/>
  <c r="E2305" i="21"/>
  <c r="E3789" i="21"/>
  <c r="E465" i="21"/>
  <c r="E1576" i="21"/>
  <c r="E2682" i="21"/>
  <c r="E3452" i="21"/>
  <c r="E128" i="21"/>
  <c r="E1234" i="21"/>
  <c r="E2345" i="21"/>
  <c r="E4391" i="21"/>
  <c r="E1066" i="21"/>
  <c r="E2178" i="21"/>
  <c r="E3285" i="21"/>
  <c r="E4392" i="21"/>
  <c r="E1067" i="21"/>
  <c r="E2179" i="21"/>
  <c r="E3286" i="21"/>
  <c r="E4393" i="21"/>
  <c r="E1068" i="21"/>
  <c r="E2180" i="21"/>
  <c r="E3287" i="21"/>
  <c r="E4394" i="21"/>
  <c r="E1069" i="21"/>
  <c r="E2181" i="21"/>
  <c r="E3288" i="21"/>
  <c r="E3790" i="21"/>
  <c r="E466" i="21"/>
  <c r="E1577" i="21"/>
  <c r="E2683" i="21"/>
  <c r="E4395" i="21"/>
  <c r="E1070" i="21"/>
  <c r="E2182" i="21"/>
  <c r="E3289" i="21"/>
  <c r="E3453" i="21"/>
  <c r="E129" i="21"/>
  <c r="E1235" i="21"/>
  <c r="E2346" i="21"/>
  <c r="E3791" i="21"/>
  <c r="E467" i="21"/>
  <c r="E1578" i="21"/>
  <c r="E2684" i="21"/>
  <c r="E4396" i="21"/>
  <c r="E1071" i="21"/>
  <c r="E2183" i="21"/>
  <c r="E3290" i="21"/>
  <c r="E4397" i="21"/>
  <c r="E1072" i="21"/>
  <c r="E2184" i="21"/>
  <c r="E3291" i="21"/>
  <c r="E4398" i="21"/>
  <c r="E1073" i="21"/>
  <c r="E2185" i="21"/>
  <c r="E3292" i="21"/>
  <c r="E4399" i="21"/>
  <c r="E1074" i="21"/>
  <c r="E2186" i="21"/>
  <c r="E3293" i="21"/>
  <c r="E4400" i="21"/>
  <c r="E1075" i="21"/>
  <c r="E2187" i="21"/>
  <c r="E3294" i="21"/>
  <c r="E4401" i="21"/>
  <c r="E1076" i="21"/>
  <c r="E2188" i="21"/>
  <c r="E3295" i="21"/>
  <c r="E4402" i="21"/>
  <c r="E1077" i="21"/>
  <c r="E2189" i="21"/>
  <c r="E3296" i="21"/>
  <c r="E4403" i="21"/>
  <c r="E1078" i="21"/>
  <c r="E2190" i="21"/>
  <c r="E3297" i="21"/>
  <c r="E4404" i="21"/>
  <c r="E1079" i="21"/>
  <c r="E2191" i="21"/>
  <c r="E3298" i="21"/>
  <c r="E4405" i="21"/>
  <c r="E1080" i="21"/>
  <c r="E2192" i="21"/>
  <c r="E3299" i="21"/>
  <c r="E4406" i="21"/>
  <c r="E1081" i="21"/>
  <c r="E2193" i="21"/>
  <c r="E3300" i="21"/>
  <c r="E4407" i="21"/>
  <c r="E1082" i="21"/>
  <c r="E2194" i="21"/>
  <c r="E3301" i="21"/>
  <c r="E4408" i="21"/>
  <c r="E1083" i="21"/>
  <c r="E2195" i="21"/>
  <c r="E3302" i="21"/>
  <c r="E4409" i="21"/>
  <c r="E1084" i="21"/>
  <c r="E2196" i="21"/>
  <c r="E3303" i="21"/>
  <c r="E4410" i="21"/>
  <c r="E1085" i="21"/>
  <c r="E2197" i="21"/>
  <c r="E3304" i="21"/>
  <c r="E4411" i="21"/>
  <c r="E1086" i="21"/>
  <c r="E2198" i="21"/>
  <c r="E3305" i="21"/>
  <c r="E4412" i="21"/>
  <c r="E1087" i="21"/>
  <c r="E2199" i="21"/>
  <c r="E3306" i="21"/>
  <c r="E3454" i="21"/>
  <c r="E130" i="21"/>
  <c r="E1236" i="21"/>
  <c r="E2347" i="21"/>
  <c r="E3792" i="21"/>
  <c r="E468" i="21"/>
  <c r="E1579" i="21"/>
  <c r="E2685" i="21"/>
  <c r="E4413" i="21"/>
  <c r="E1088" i="21"/>
  <c r="E2200" i="21"/>
  <c r="E3307" i="21"/>
  <c r="E3793" i="21"/>
  <c r="E469" i="21"/>
  <c r="E1580" i="21"/>
  <c r="E2686" i="21"/>
  <c r="E4414" i="21"/>
  <c r="E1089" i="21"/>
  <c r="E2201" i="21"/>
  <c r="E3308" i="21"/>
  <c r="E4415" i="21"/>
  <c r="E1090" i="21"/>
  <c r="E2202" i="21"/>
  <c r="E3309" i="21"/>
  <c r="E4416" i="21"/>
  <c r="E1091" i="21"/>
  <c r="E2203" i="21"/>
  <c r="E3310" i="21"/>
  <c r="E3794" i="21"/>
  <c r="E470" i="21"/>
  <c r="E1581" i="21"/>
  <c r="E2687" i="21"/>
  <c r="E4417" i="21"/>
  <c r="E1092" i="21"/>
  <c r="E2204" i="21"/>
  <c r="E3311" i="21"/>
  <c r="E4418" i="21"/>
  <c r="E1093" i="21"/>
  <c r="E2205" i="21"/>
  <c r="E3312" i="21"/>
  <c r="E4419" i="21"/>
  <c r="E1094" i="21"/>
  <c r="E2206" i="21"/>
  <c r="E3313" i="21"/>
  <c r="E3795" i="21"/>
  <c r="E471" i="21"/>
  <c r="E1582" i="21"/>
  <c r="E2688" i="21"/>
  <c r="E4420" i="21"/>
  <c r="E1095" i="21"/>
  <c r="E2207" i="21"/>
  <c r="E3314" i="21"/>
  <c r="E3796" i="21"/>
  <c r="E472" i="21"/>
  <c r="E1583" i="21"/>
  <c r="E2689" i="21"/>
  <c r="E3455" i="21"/>
  <c r="E131" i="21"/>
  <c r="E1237" i="21"/>
  <c r="E2348" i="21"/>
  <c r="E4421" i="21"/>
  <c r="E1096" i="21"/>
  <c r="E2208" i="21"/>
  <c r="E3315" i="21"/>
  <c r="E3456" i="21"/>
  <c r="E132" i="21"/>
  <c r="E1238" i="21"/>
  <c r="E2349" i="21"/>
  <c r="E3457" i="21"/>
  <c r="E133" i="21"/>
  <c r="E1239" i="21"/>
  <c r="E2350" i="21"/>
  <c r="E4422" i="21"/>
  <c r="E1097" i="21"/>
  <c r="E2209" i="21"/>
  <c r="E3316" i="21"/>
  <c r="E4423" i="21"/>
  <c r="E1098" i="21"/>
  <c r="E2210" i="21"/>
  <c r="E3317" i="21"/>
  <c r="E4424" i="21"/>
  <c r="E1099" i="21"/>
  <c r="E2211" i="21"/>
  <c r="E3318" i="21"/>
  <c r="E3458" i="21"/>
  <c r="E134" i="21"/>
  <c r="E1240" i="21"/>
  <c r="E2351" i="21"/>
  <c r="E4425" i="21"/>
  <c r="E1100" i="21"/>
  <c r="E2212" i="21"/>
  <c r="E3319" i="21"/>
  <c r="E4426" i="21"/>
  <c r="E1101" i="21"/>
  <c r="E2213" i="21"/>
  <c r="E3320" i="21"/>
  <c r="E3459" i="21"/>
  <c r="E135" i="21"/>
  <c r="E1241" i="21"/>
  <c r="E2352" i="21"/>
  <c r="E4427" i="21"/>
  <c r="E1102" i="21"/>
  <c r="E2214" i="21"/>
  <c r="E3321" i="21"/>
  <c r="E4428" i="21"/>
  <c r="E1103" i="21"/>
  <c r="E2215" i="21"/>
  <c r="E3322" i="21"/>
  <c r="E4429" i="21"/>
  <c r="E1104" i="21"/>
  <c r="E2216" i="21"/>
  <c r="E3323" i="21"/>
  <c r="E16" i="27"/>
  <c r="E15" i="27"/>
  <c r="G15" i="27"/>
  <c r="E14" i="27"/>
  <c r="G14" i="27"/>
  <c r="E13" i="27"/>
  <c r="G13" i="27"/>
  <c r="E12" i="27"/>
  <c r="G12" i="27"/>
  <c r="E11" i="27"/>
  <c r="G11" i="27"/>
  <c r="E10" i="27"/>
  <c r="G10" i="27"/>
  <c r="E9" i="27"/>
  <c r="G9" i="27"/>
  <c r="E8" i="27"/>
  <c r="G8" i="27"/>
  <c r="E7" i="27"/>
  <c r="G7" i="27"/>
  <c r="G6" i="27"/>
  <c r="E5" i="27"/>
  <c r="G5" i="27"/>
  <c r="G4" i="27"/>
  <c r="G2" i="27"/>
  <c r="C3" i="26"/>
  <c r="C4" i="26"/>
  <c r="C5" i="26"/>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154" i="26"/>
  <c r="C155" i="26"/>
  <c r="C156" i="26"/>
  <c r="C157" i="26"/>
  <c r="C158" i="26"/>
  <c r="C159" i="26"/>
  <c r="C160" i="26"/>
  <c r="C161" i="26"/>
  <c r="C162" i="26"/>
  <c r="C163" i="26"/>
  <c r="C164" i="26"/>
  <c r="C165" i="26"/>
  <c r="C166" i="26"/>
  <c r="C167" i="26"/>
  <c r="C168" i="26"/>
  <c r="C169" i="26"/>
  <c r="C170" i="26"/>
  <c r="C171" i="26"/>
  <c r="C172" i="26"/>
  <c r="C173" i="26"/>
  <c r="C174" i="26"/>
  <c r="C175" i="26"/>
  <c r="C176" i="26"/>
  <c r="C177" i="26"/>
  <c r="C178" i="26"/>
  <c r="C179" i="26"/>
  <c r="C180" i="26"/>
  <c r="C181" i="26"/>
  <c r="C182" i="26"/>
  <c r="C183" i="26"/>
  <c r="C184" i="26"/>
  <c r="C185" i="26"/>
  <c r="C186" i="26"/>
  <c r="C187" i="26"/>
  <c r="C188" i="26"/>
  <c r="C189" i="26"/>
  <c r="C190" i="26"/>
  <c r="C191" i="26"/>
  <c r="C192" i="26"/>
  <c r="C193" i="26"/>
  <c r="C194" i="26"/>
  <c r="C195" i="26"/>
  <c r="C196" i="26"/>
  <c r="C197" i="26"/>
  <c r="C198" i="26"/>
  <c r="C199" i="26"/>
  <c r="C200" i="26"/>
  <c r="C201" i="26"/>
  <c r="C202" i="26"/>
  <c r="C203" i="26"/>
  <c r="C204" i="26"/>
  <c r="C205" i="26"/>
  <c r="C206" i="26"/>
  <c r="C207" i="26"/>
  <c r="C208" i="26"/>
  <c r="C209" i="26"/>
  <c r="C210" i="26"/>
  <c r="C211" i="26"/>
  <c r="C212" i="26"/>
  <c r="C213" i="26"/>
  <c r="C214" i="26"/>
  <c r="C215" i="26"/>
  <c r="C216" i="26"/>
  <c r="C217" i="26"/>
  <c r="C218" i="26"/>
  <c r="C219" i="26"/>
  <c r="C220" i="26"/>
  <c r="C221" i="26"/>
  <c r="C222" i="26"/>
  <c r="C223" i="26"/>
  <c r="C224" i="26"/>
  <c r="C225" i="26"/>
  <c r="C226" i="26"/>
  <c r="C227" i="26"/>
  <c r="C228" i="26"/>
  <c r="C229" i="26"/>
  <c r="C230" i="26"/>
  <c r="C231" i="26"/>
  <c r="C232" i="26"/>
  <c r="C233" i="26"/>
  <c r="C234" i="26"/>
  <c r="C235" i="26"/>
  <c r="C236" i="26"/>
  <c r="C237" i="26"/>
  <c r="C238" i="26"/>
  <c r="C239" i="26"/>
  <c r="C240" i="26"/>
  <c r="C241" i="26"/>
  <c r="C242" i="26"/>
  <c r="C243" i="26"/>
  <c r="C244" i="26"/>
  <c r="C245" i="26"/>
  <c r="C246" i="26"/>
  <c r="C247" i="26"/>
  <c r="C248" i="26"/>
  <c r="C249" i="26"/>
  <c r="C250" i="26"/>
  <c r="C251" i="26"/>
  <c r="C252" i="26"/>
  <c r="C253" i="26"/>
  <c r="C254" i="26"/>
  <c r="C255" i="26"/>
  <c r="C256" i="26"/>
  <c r="C257" i="26"/>
  <c r="C258" i="26"/>
  <c r="C259" i="26"/>
  <c r="C260" i="26"/>
  <c r="C261" i="26"/>
  <c r="C262" i="26"/>
  <c r="C263" i="26"/>
  <c r="C264" i="26"/>
  <c r="C265" i="26"/>
  <c r="C266" i="26"/>
  <c r="C267" i="26"/>
  <c r="C268" i="26"/>
  <c r="C269" i="26"/>
  <c r="C270" i="26"/>
  <c r="C271" i="26"/>
  <c r="C272" i="26"/>
  <c r="C273" i="26"/>
  <c r="C274" i="26"/>
  <c r="C275" i="26"/>
  <c r="C276" i="26"/>
  <c r="C277" i="26"/>
  <c r="C278" i="26"/>
  <c r="C279" i="26"/>
  <c r="C280" i="26"/>
  <c r="C281" i="26"/>
  <c r="C282" i="26"/>
  <c r="C283" i="26"/>
  <c r="C284" i="26"/>
  <c r="C285" i="26"/>
  <c r="C286" i="26"/>
  <c r="C287" i="26"/>
  <c r="C288" i="26"/>
  <c r="C289" i="26"/>
  <c r="C290" i="26"/>
  <c r="C291" i="26"/>
  <c r="C292" i="26"/>
  <c r="C293" i="26"/>
  <c r="C294" i="26"/>
  <c r="C295" i="26"/>
  <c r="C296" i="26"/>
  <c r="C297" i="26"/>
  <c r="C298" i="26"/>
  <c r="C299" i="26"/>
  <c r="C300" i="26"/>
  <c r="C301" i="26"/>
  <c r="C302" i="26"/>
  <c r="C303" i="26"/>
  <c r="C304" i="26"/>
  <c r="C305" i="26"/>
  <c r="C306" i="26"/>
  <c r="C307" i="26"/>
  <c r="C308" i="26"/>
  <c r="C309" i="26"/>
  <c r="C310" i="26"/>
  <c r="C311" i="26"/>
  <c r="C312" i="26"/>
  <c r="C313" i="26"/>
  <c r="C314" i="26"/>
  <c r="C315" i="26"/>
  <c r="C316" i="26"/>
  <c r="C317" i="26"/>
  <c r="C318" i="26"/>
  <c r="C319" i="26"/>
  <c r="C320" i="26"/>
  <c r="C321" i="26"/>
  <c r="C322" i="26"/>
  <c r="C323" i="26"/>
  <c r="C324" i="26"/>
  <c r="C325" i="26"/>
  <c r="C326" i="26"/>
  <c r="C327" i="26"/>
  <c r="C328" i="26"/>
  <c r="C329" i="26"/>
  <c r="C330" i="26"/>
  <c r="C331" i="26"/>
  <c r="C332" i="26"/>
  <c r="C333" i="26"/>
  <c r="C334" i="26"/>
  <c r="C335" i="26"/>
  <c r="C336" i="26"/>
  <c r="C337" i="26"/>
  <c r="C338" i="26"/>
  <c r="C339" i="26"/>
  <c r="C340" i="26"/>
  <c r="C341" i="26"/>
  <c r="C342" i="26"/>
  <c r="C343" i="26"/>
  <c r="C344" i="26"/>
  <c r="C345" i="26"/>
  <c r="C346" i="26"/>
  <c r="C347" i="26"/>
  <c r="C348" i="26"/>
  <c r="C349" i="26"/>
  <c r="C350" i="26"/>
  <c r="C351" i="26"/>
  <c r="C352" i="26"/>
  <c r="C353" i="26"/>
  <c r="C354" i="26"/>
  <c r="C355" i="26"/>
  <c r="C356" i="26"/>
  <c r="C357" i="26"/>
  <c r="C358" i="26"/>
  <c r="C359" i="26"/>
  <c r="C360" i="26"/>
  <c r="C361" i="26"/>
  <c r="C362" i="26"/>
  <c r="C363" i="26"/>
  <c r="C364" i="26"/>
  <c r="C365" i="26"/>
  <c r="C366" i="26"/>
  <c r="C367" i="26"/>
  <c r="C368" i="26"/>
  <c r="C369" i="26"/>
  <c r="C370" i="26"/>
  <c r="C371" i="26"/>
  <c r="C372" i="26"/>
  <c r="C373" i="26"/>
  <c r="C374" i="26"/>
  <c r="C375" i="26"/>
  <c r="C376" i="26"/>
  <c r="C377" i="26"/>
  <c r="C378" i="26"/>
  <c r="C379" i="26"/>
  <c r="C380" i="26"/>
  <c r="C381" i="26"/>
  <c r="C382" i="26"/>
  <c r="C383" i="26"/>
  <c r="C384" i="26"/>
  <c r="C385" i="26"/>
  <c r="C386" i="26"/>
  <c r="C387" i="26"/>
  <c r="C388" i="26"/>
  <c r="C389" i="26"/>
  <c r="C390" i="26"/>
  <c r="C391" i="26"/>
  <c r="C392" i="26"/>
  <c r="C393" i="26"/>
  <c r="C394" i="26"/>
  <c r="C395" i="26"/>
  <c r="C396" i="26"/>
  <c r="C397" i="26"/>
  <c r="C398" i="26"/>
  <c r="C399" i="26"/>
  <c r="C400" i="26"/>
  <c r="C401" i="26"/>
  <c r="C402" i="26"/>
  <c r="C403" i="26"/>
  <c r="C404" i="26"/>
  <c r="C405" i="26"/>
  <c r="C406" i="26"/>
  <c r="C407" i="26"/>
  <c r="C408" i="26"/>
  <c r="C409" i="26"/>
  <c r="C410" i="26"/>
  <c r="C411" i="26"/>
  <c r="C412" i="26"/>
  <c r="C413" i="26"/>
  <c r="C414" i="26"/>
  <c r="C415" i="26"/>
  <c r="C416" i="26"/>
  <c r="C417" i="26"/>
  <c r="C418" i="26"/>
  <c r="C419" i="26"/>
  <c r="C420" i="26"/>
  <c r="C421" i="26"/>
  <c r="C422" i="26"/>
  <c r="C423" i="26"/>
  <c r="C424" i="26"/>
  <c r="C425" i="26"/>
  <c r="C426" i="26"/>
  <c r="C427" i="26"/>
  <c r="C428" i="26"/>
  <c r="C429" i="26"/>
  <c r="C430" i="26"/>
  <c r="C431" i="26"/>
  <c r="C432" i="26"/>
  <c r="C433" i="26"/>
  <c r="C434" i="26"/>
  <c r="C435" i="26"/>
  <c r="C436" i="26"/>
  <c r="C437" i="26"/>
  <c r="C438" i="26"/>
  <c r="C439" i="26"/>
  <c r="C440" i="26"/>
  <c r="C441" i="26"/>
  <c r="C442" i="26"/>
  <c r="C443" i="26"/>
  <c r="C444" i="26"/>
  <c r="C445" i="26"/>
  <c r="C446" i="26"/>
  <c r="C447" i="26"/>
  <c r="C448" i="26"/>
  <c r="C449" i="26"/>
  <c r="C450" i="26"/>
  <c r="C451" i="26"/>
  <c r="C452" i="26"/>
  <c r="C453" i="26"/>
  <c r="C454" i="26"/>
  <c r="C455" i="26"/>
  <c r="C456" i="26"/>
  <c r="C457" i="26"/>
  <c r="C458" i="26"/>
  <c r="C459" i="26"/>
  <c r="C460" i="26"/>
  <c r="C461" i="26"/>
  <c r="C462" i="26"/>
  <c r="C463" i="26"/>
  <c r="C464" i="26"/>
  <c r="C465" i="26"/>
  <c r="C466" i="26"/>
  <c r="C467" i="26"/>
  <c r="C468" i="26"/>
  <c r="C469" i="26"/>
  <c r="C470" i="26"/>
  <c r="C471" i="26"/>
  <c r="C472" i="26"/>
  <c r="C473" i="26"/>
  <c r="C474" i="26"/>
  <c r="C475" i="26"/>
  <c r="C476" i="26"/>
  <c r="C477" i="26"/>
  <c r="C478" i="26"/>
  <c r="C479" i="26"/>
  <c r="C480" i="26"/>
  <c r="C481" i="26"/>
  <c r="C482" i="26"/>
  <c r="C483" i="26"/>
  <c r="C484" i="26"/>
  <c r="C485" i="26"/>
  <c r="C486" i="26"/>
  <c r="C487" i="26"/>
  <c r="C488" i="26"/>
  <c r="C489" i="26"/>
  <c r="C490" i="26"/>
  <c r="C491" i="26"/>
  <c r="C492" i="26"/>
  <c r="C493" i="26"/>
  <c r="C494" i="26"/>
  <c r="C495" i="26"/>
  <c r="C496" i="26"/>
  <c r="C497" i="26"/>
  <c r="C498" i="26"/>
  <c r="C499" i="26"/>
  <c r="C500" i="26"/>
  <c r="C501" i="26"/>
  <c r="C502" i="26"/>
  <c r="C503" i="26"/>
  <c r="C504" i="26"/>
  <c r="C505" i="26"/>
  <c r="C506" i="26"/>
  <c r="C507" i="26"/>
  <c r="C508" i="26"/>
  <c r="C509" i="26"/>
  <c r="C510" i="26"/>
  <c r="C511" i="26"/>
  <c r="C512" i="26"/>
  <c r="C513" i="26"/>
  <c r="C514" i="26"/>
  <c r="C515" i="26"/>
  <c r="C516" i="26"/>
  <c r="C517" i="26"/>
  <c r="C518" i="26"/>
  <c r="C519" i="26"/>
  <c r="C520" i="26"/>
  <c r="C521" i="26"/>
  <c r="C522" i="26"/>
  <c r="C523" i="26"/>
  <c r="C524" i="26"/>
  <c r="C525" i="26"/>
  <c r="C526" i="26"/>
  <c r="C527" i="26"/>
  <c r="C528" i="26"/>
  <c r="C529" i="26"/>
  <c r="C530" i="26"/>
  <c r="C531" i="26"/>
  <c r="C532" i="26"/>
  <c r="C533" i="26"/>
  <c r="C534" i="26"/>
  <c r="C535" i="26"/>
  <c r="C536" i="26"/>
  <c r="C537" i="26"/>
  <c r="C538" i="26"/>
  <c r="C539" i="26"/>
  <c r="C540" i="26"/>
  <c r="C541" i="26"/>
  <c r="C542" i="26"/>
  <c r="C543" i="26"/>
  <c r="C544" i="26"/>
  <c r="C545" i="26"/>
  <c r="C546" i="26"/>
  <c r="C547" i="26"/>
  <c r="C548" i="26"/>
  <c r="C549" i="26"/>
  <c r="C550" i="26"/>
  <c r="C551" i="26"/>
  <c r="C552" i="26"/>
  <c r="C553" i="26"/>
  <c r="C554" i="26"/>
  <c r="C555" i="26"/>
  <c r="C556" i="26"/>
  <c r="C557" i="26"/>
  <c r="C558" i="26"/>
  <c r="C559" i="26"/>
  <c r="C560" i="26"/>
  <c r="C561" i="26"/>
  <c r="C562" i="26"/>
  <c r="C563" i="26"/>
  <c r="C564" i="26"/>
  <c r="C565" i="26"/>
  <c r="C566" i="26"/>
  <c r="C567" i="26"/>
  <c r="C568" i="26"/>
  <c r="C569" i="26"/>
  <c r="C570" i="26"/>
  <c r="C571" i="26"/>
  <c r="C572" i="26"/>
  <c r="C573" i="26"/>
  <c r="C574" i="26"/>
  <c r="C575" i="26"/>
  <c r="C576" i="26"/>
  <c r="C577" i="26"/>
  <c r="C578" i="26"/>
  <c r="C579" i="26"/>
  <c r="C580" i="26"/>
  <c r="C581" i="26"/>
  <c r="C582" i="26"/>
  <c r="C583" i="26"/>
  <c r="C584" i="26"/>
  <c r="C585" i="26"/>
  <c r="C586" i="26"/>
  <c r="C587" i="26"/>
  <c r="C588" i="26"/>
  <c r="C589" i="26"/>
  <c r="C590" i="26"/>
  <c r="C591" i="26"/>
  <c r="C592" i="26"/>
  <c r="C593" i="26"/>
  <c r="C594" i="26"/>
  <c r="C595" i="26"/>
  <c r="C596" i="26"/>
  <c r="C597" i="26"/>
  <c r="C598" i="26"/>
  <c r="C599" i="26"/>
  <c r="C600" i="26"/>
  <c r="C601" i="26"/>
  <c r="C602" i="26"/>
  <c r="C603" i="26"/>
  <c r="C604" i="26"/>
  <c r="C605" i="26"/>
  <c r="C606" i="26"/>
  <c r="C607" i="26"/>
  <c r="C608" i="26"/>
  <c r="C609" i="26"/>
  <c r="C610" i="26"/>
  <c r="C611" i="26"/>
  <c r="C612" i="26"/>
  <c r="C613" i="26"/>
  <c r="C614" i="26"/>
  <c r="C615" i="26"/>
  <c r="C616" i="26"/>
  <c r="C617" i="26"/>
  <c r="C618" i="26"/>
  <c r="C619" i="26"/>
  <c r="C620" i="26"/>
  <c r="C621" i="26"/>
  <c r="C622" i="26"/>
  <c r="C623" i="26"/>
  <c r="C624" i="26"/>
  <c r="C625" i="26"/>
  <c r="C626" i="26"/>
  <c r="C627" i="26"/>
  <c r="C628" i="26"/>
  <c r="C629" i="26"/>
  <c r="C630" i="26"/>
  <c r="C631" i="26"/>
  <c r="C632" i="26"/>
  <c r="C633" i="26"/>
  <c r="C634" i="26"/>
  <c r="C635" i="26"/>
  <c r="C636" i="26"/>
  <c r="C637" i="26"/>
  <c r="C638" i="26"/>
  <c r="C639" i="26"/>
  <c r="C640" i="26"/>
  <c r="C641" i="26"/>
  <c r="C642" i="26"/>
  <c r="C643" i="26"/>
  <c r="C644" i="26"/>
  <c r="C645" i="26"/>
  <c r="C646" i="26"/>
  <c r="C647" i="26"/>
  <c r="C648" i="26"/>
  <c r="C649" i="26"/>
  <c r="C650" i="26"/>
  <c r="C651" i="26"/>
  <c r="C652" i="26"/>
  <c r="C653" i="26"/>
  <c r="C654" i="26"/>
  <c r="C655" i="26"/>
  <c r="C656" i="26"/>
  <c r="C657" i="26"/>
  <c r="C658" i="26"/>
  <c r="C659" i="26"/>
  <c r="C660" i="26"/>
  <c r="C661" i="26"/>
  <c r="C662" i="26"/>
  <c r="C663" i="26"/>
  <c r="C664" i="26"/>
  <c r="C665" i="26"/>
  <c r="C666" i="26"/>
  <c r="C667" i="26"/>
  <c r="C668" i="26"/>
  <c r="C669" i="26"/>
  <c r="C670" i="26"/>
  <c r="C671" i="26"/>
  <c r="C672" i="26"/>
  <c r="C673" i="26"/>
  <c r="C674" i="26"/>
  <c r="C675" i="26"/>
  <c r="C676" i="26"/>
  <c r="C677" i="26"/>
  <c r="C678" i="26"/>
  <c r="C679" i="26"/>
  <c r="C680" i="26"/>
  <c r="C681" i="26"/>
  <c r="C682" i="26"/>
  <c r="C683" i="26"/>
  <c r="C684" i="26"/>
  <c r="C685" i="26"/>
  <c r="C686" i="26"/>
  <c r="C687" i="26"/>
  <c r="C688" i="26"/>
  <c r="C689" i="26"/>
  <c r="C690" i="26"/>
  <c r="C691" i="26"/>
  <c r="C692" i="26"/>
  <c r="C693" i="26"/>
  <c r="C694" i="26"/>
  <c r="C695" i="26"/>
  <c r="C696" i="26"/>
  <c r="C697" i="26"/>
  <c r="C698" i="26"/>
  <c r="C699" i="26"/>
  <c r="C700" i="26"/>
  <c r="C701" i="26"/>
  <c r="C702" i="26"/>
  <c r="C703" i="26"/>
  <c r="C704" i="26"/>
  <c r="C705" i="26"/>
  <c r="C706" i="26"/>
  <c r="C707" i="26"/>
  <c r="C708" i="26"/>
  <c r="C709" i="26"/>
  <c r="C710" i="26"/>
  <c r="C711" i="26"/>
  <c r="C712" i="26"/>
  <c r="C713" i="26"/>
  <c r="C714" i="26"/>
  <c r="C715" i="26"/>
  <c r="C716" i="26"/>
  <c r="C717" i="26"/>
  <c r="C718" i="26"/>
  <c r="C719" i="26"/>
  <c r="C720" i="26"/>
  <c r="C721" i="26"/>
  <c r="C722" i="26"/>
  <c r="C723" i="26"/>
  <c r="C724" i="26"/>
  <c r="C725" i="26"/>
  <c r="C726" i="26"/>
  <c r="C727" i="26"/>
  <c r="C728" i="26"/>
  <c r="C729" i="26"/>
  <c r="C730" i="26"/>
  <c r="C731" i="26"/>
  <c r="C732" i="26"/>
  <c r="C733" i="26"/>
  <c r="C734" i="26"/>
  <c r="C735" i="26"/>
  <c r="C736" i="26"/>
  <c r="C737" i="26"/>
  <c r="C738" i="26"/>
  <c r="C739" i="26"/>
  <c r="C740" i="26"/>
  <c r="C741" i="26"/>
  <c r="C742" i="26"/>
  <c r="C743" i="26"/>
  <c r="C744" i="26"/>
  <c r="C745" i="26"/>
  <c r="C746" i="26"/>
  <c r="C747" i="26"/>
  <c r="C748" i="26"/>
  <c r="C749" i="26"/>
  <c r="C750" i="26"/>
  <c r="C751" i="26"/>
  <c r="C752" i="26"/>
  <c r="C753" i="26"/>
  <c r="C754" i="26"/>
  <c r="C755" i="26"/>
  <c r="C756" i="26"/>
  <c r="C757" i="26"/>
  <c r="C758" i="26"/>
  <c r="C759" i="26"/>
  <c r="C760" i="26"/>
  <c r="C761" i="26"/>
  <c r="C762" i="26"/>
  <c r="C763" i="26"/>
  <c r="C764" i="26"/>
  <c r="C765" i="26"/>
  <c r="C766" i="26"/>
  <c r="C767" i="26"/>
  <c r="C768" i="26"/>
  <c r="C769" i="26"/>
  <c r="C770" i="26"/>
  <c r="C771" i="26"/>
  <c r="C772" i="26"/>
  <c r="C773" i="26"/>
  <c r="C774" i="26"/>
  <c r="C775" i="26"/>
  <c r="C776" i="26"/>
  <c r="C777" i="26"/>
  <c r="C778" i="26"/>
  <c r="C779" i="26"/>
  <c r="C780" i="26"/>
  <c r="C781" i="26"/>
  <c r="C782" i="26"/>
  <c r="C783" i="26"/>
  <c r="C784" i="26"/>
  <c r="C785" i="26"/>
  <c r="C786" i="26"/>
  <c r="C787" i="26"/>
  <c r="C788" i="26"/>
  <c r="C789" i="26"/>
  <c r="C790" i="26"/>
  <c r="C791" i="26"/>
  <c r="C792" i="26"/>
  <c r="C793" i="26"/>
  <c r="C794" i="26"/>
  <c r="C795" i="26"/>
  <c r="C796" i="26"/>
  <c r="C797" i="26"/>
  <c r="C798" i="26"/>
  <c r="C799" i="26"/>
  <c r="C800" i="26"/>
  <c r="C801" i="26"/>
  <c r="C802" i="26"/>
  <c r="C803" i="26"/>
  <c r="C804" i="26"/>
  <c r="C805" i="26"/>
  <c r="C806" i="26"/>
  <c r="C807" i="26"/>
  <c r="C808" i="26"/>
  <c r="C809" i="26"/>
  <c r="C810" i="26"/>
  <c r="C811" i="26"/>
  <c r="C812" i="26"/>
  <c r="C813" i="26"/>
  <c r="C814" i="26"/>
  <c r="C815" i="26"/>
  <c r="C816" i="26"/>
  <c r="C817" i="26"/>
  <c r="C818" i="26"/>
  <c r="C819" i="26"/>
  <c r="C820" i="26"/>
  <c r="C821" i="26"/>
  <c r="C822" i="26"/>
  <c r="C823" i="26"/>
  <c r="C824" i="26"/>
  <c r="C825" i="26"/>
  <c r="C826" i="26"/>
  <c r="C827" i="26"/>
  <c r="C828" i="26"/>
  <c r="C829" i="26"/>
  <c r="C830" i="26"/>
  <c r="C831" i="26"/>
  <c r="C832" i="26"/>
  <c r="C833" i="26"/>
  <c r="C834" i="26"/>
  <c r="C835" i="26"/>
  <c r="C836" i="26"/>
  <c r="C837" i="26"/>
  <c r="C838" i="26"/>
  <c r="C839" i="26"/>
  <c r="C840" i="26"/>
  <c r="C841" i="26"/>
  <c r="C842" i="26"/>
  <c r="C843" i="26"/>
  <c r="C844" i="26"/>
  <c r="C845" i="26"/>
  <c r="C846" i="26"/>
  <c r="C847" i="26"/>
  <c r="C848" i="26"/>
  <c r="C849" i="26"/>
  <c r="C850" i="26"/>
  <c r="C851" i="26"/>
  <c r="C852" i="26"/>
  <c r="C853" i="26"/>
  <c r="C854" i="26"/>
  <c r="C855" i="26"/>
  <c r="C856" i="26"/>
  <c r="C857" i="26"/>
  <c r="C858" i="26"/>
  <c r="C859" i="26"/>
  <c r="C860" i="26"/>
  <c r="C861" i="26"/>
  <c r="C862" i="26"/>
  <c r="C863" i="26"/>
  <c r="C864" i="26"/>
  <c r="C865" i="26"/>
  <c r="C866" i="26"/>
  <c r="C867" i="26"/>
  <c r="C868" i="26"/>
  <c r="C869" i="26"/>
  <c r="C870" i="26"/>
  <c r="C871" i="26"/>
  <c r="C872" i="26"/>
  <c r="C873" i="26"/>
  <c r="C874" i="26"/>
  <c r="C875" i="26"/>
  <c r="C876" i="26"/>
  <c r="C877" i="26"/>
  <c r="C878" i="26"/>
  <c r="C879" i="26"/>
  <c r="C880" i="26"/>
  <c r="C881" i="26"/>
  <c r="C882" i="26"/>
  <c r="C883" i="26"/>
  <c r="C884" i="26"/>
  <c r="C885" i="26"/>
  <c r="C886" i="26"/>
  <c r="C887" i="26"/>
  <c r="C888" i="26"/>
  <c r="C889" i="26"/>
  <c r="C890" i="26"/>
  <c r="C891" i="26"/>
  <c r="C892" i="26"/>
  <c r="C893" i="26"/>
  <c r="C894" i="26"/>
  <c r="C895" i="26"/>
  <c r="C896" i="26"/>
  <c r="C897" i="26"/>
  <c r="C898" i="26"/>
  <c r="C899" i="26"/>
  <c r="C900" i="26"/>
  <c r="C901" i="26"/>
  <c r="C902" i="26"/>
  <c r="C903" i="26"/>
  <c r="C904" i="26"/>
  <c r="C905" i="26"/>
  <c r="C906" i="26"/>
  <c r="C907" i="26"/>
  <c r="C908" i="26"/>
  <c r="C909" i="26"/>
  <c r="C910" i="26"/>
  <c r="C911" i="26"/>
  <c r="C912" i="26"/>
  <c r="C913" i="26"/>
  <c r="C914" i="26"/>
  <c r="C915" i="26"/>
  <c r="C916" i="26"/>
  <c r="C917" i="26"/>
  <c r="C918" i="26"/>
  <c r="C919" i="26"/>
  <c r="C920" i="26"/>
  <c r="C921" i="26"/>
  <c r="C922" i="26"/>
  <c r="C923" i="26"/>
  <c r="C924" i="26"/>
  <c r="C925" i="26"/>
  <c r="C926" i="26"/>
  <c r="C927" i="26"/>
  <c r="C928" i="26"/>
  <c r="C929" i="26"/>
  <c r="C930" i="26"/>
  <c r="C931" i="26"/>
  <c r="C932" i="26"/>
  <c r="C933" i="26"/>
  <c r="C934" i="26"/>
  <c r="C935" i="26"/>
  <c r="C936" i="26"/>
  <c r="C937" i="26"/>
  <c r="C938" i="26"/>
  <c r="C939" i="26"/>
  <c r="C940" i="26"/>
  <c r="C941" i="26"/>
  <c r="C942" i="26"/>
  <c r="C943" i="26"/>
  <c r="C944" i="26"/>
  <c r="C945" i="26"/>
  <c r="C946" i="26"/>
  <c r="C947" i="26"/>
  <c r="C948" i="26"/>
  <c r="C949" i="26"/>
  <c r="C950" i="26"/>
  <c r="C951" i="26"/>
  <c r="C952" i="26"/>
  <c r="C953" i="26"/>
  <c r="C954" i="26"/>
  <c r="C955" i="26"/>
  <c r="C956" i="26"/>
  <c r="C957" i="26"/>
  <c r="C958" i="26"/>
  <c r="C959" i="26"/>
  <c r="C960" i="26"/>
  <c r="C961" i="26"/>
  <c r="C962" i="26"/>
  <c r="C963" i="26"/>
  <c r="C964" i="26"/>
  <c r="C965" i="26"/>
  <c r="C966" i="26"/>
  <c r="C967" i="26"/>
  <c r="C968" i="26"/>
  <c r="C969" i="26"/>
  <c r="C970" i="26"/>
  <c r="C971" i="26"/>
  <c r="C972" i="26"/>
  <c r="C973" i="26"/>
  <c r="C974" i="26"/>
  <c r="C975" i="26"/>
  <c r="C976" i="26"/>
  <c r="C977" i="26"/>
  <c r="C978" i="26"/>
  <c r="C979" i="26"/>
  <c r="C980" i="26"/>
  <c r="C981" i="26"/>
  <c r="C982" i="26"/>
  <c r="C983" i="26"/>
  <c r="C984" i="26"/>
  <c r="C985" i="26"/>
  <c r="C986" i="26"/>
  <c r="C987" i="26"/>
  <c r="C988" i="26"/>
  <c r="C989" i="26"/>
  <c r="C990" i="26"/>
  <c r="C991" i="26"/>
  <c r="C992" i="26"/>
  <c r="C993" i="26"/>
  <c r="C994" i="26"/>
  <c r="C995" i="26"/>
  <c r="C996" i="26"/>
  <c r="C997" i="26"/>
  <c r="C998" i="26"/>
  <c r="C999" i="26"/>
  <c r="C1000" i="26"/>
  <c r="C1001" i="26"/>
  <c r="C1002" i="26"/>
  <c r="C1003" i="26"/>
  <c r="C1004" i="26"/>
  <c r="C1005" i="26"/>
  <c r="C1006" i="26"/>
  <c r="C1007" i="26"/>
  <c r="C1008" i="26"/>
  <c r="C1009" i="26"/>
  <c r="C1010" i="26"/>
  <c r="C1011" i="26"/>
  <c r="C1012" i="26"/>
  <c r="C1013" i="26"/>
  <c r="C1014" i="26"/>
  <c r="C1015" i="26"/>
  <c r="C1016" i="26"/>
  <c r="C1017" i="26"/>
  <c r="C1018" i="26"/>
  <c r="C1019" i="26"/>
  <c r="C1020" i="26"/>
  <c r="C1021" i="26"/>
  <c r="C1022" i="26"/>
  <c r="C1023" i="26"/>
  <c r="C1024" i="26"/>
  <c r="C1025" i="26"/>
  <c r="C1026" i="26"/>
  <c r="C1027" i="26"/>
  <c r="C1028" i="26"/>
  <c r="C1029" i="26"/>
  <c r="C1030" i="26"/>
  <c r="C1031" i="26"/>
  <c r="C1032" i="26"/>
  <c r="C1033" i="26"/>
  <c r="C1034" i="26"/>
  <c r="C1035" i="26"/>
  <c r="C1036" i="26"/>
  <c r="C1037" i="26"/>
  <c r="C1038" i="26"/>
  <c r="C1039" i="26"/>
  <c r="C1040" i="26"/>
  <c r="C1041" i="26"/>
  <c r="C1042" i="26"/>
  <c r="C1043" i="26"/>
  <c r="C1044" i="26"/>
  <c r="C1045" i="26"/>
  <c r="C1046" i="26"/>
  <c r="C1047" i="26"/>
  <c r="C1048" i="26"/>
  <c r="C1049" i="26"/>
  <c r="C1050" i="26"/>
  <c r="C1051" i="26"/>
  <c r="C1052" i="26"/>
  <c r="C1053" i="26"/>
  <c r="C1054" i="26"/>
  <c r="C1055" i="26"/>
  <c r="C1056" i="26"/>
  <c r="C1057" i="26"/>
  <c r="C1058" i="26"/>
  <c r="C1059" i="26"/>
  <c r="C1060" i="26"/>
  <c r="C1061" i="26"/>
  <c r="C1062" i="26"/>
  <c r="C1063" i="26"/>
  <c r="C1064" i="26"/>
  <c r="C1065" i="26"/>
  <c r="C1066" i="26"/>
  <c r="C1067" i="26"/>
  <c r="C1068" i="26"/>
  <c r="C1069" i="26"/>
  <c r="C1070" i="26"/>
  <c r="C1071" i="26"/>
  <c r="C1072" i="26"/>
  <c r="C1073" i="26"/>
  <c r="C1074" i="26"/>
  <c r="C1075" i="26"/>
  <c r="C1076" i="26"/>
  <c r="C1077" i="26"/>
  <c r="C1078" i="26"/>
  <c r="C1079" i="26"/>
  <c r="C1080" i="26"/>
  <c r="C1081" i="26"/>
  <c r="C1082" i="26"/>
  <c r="C1083" i="26"/>
  <c r="C1084" i="26"/>
  <c r="C1085" i="26"/>
  <c r="C1086" i="26"/>
  <c r="C1087" i="26"/>
  <c r="C1088" i="26"/>
  <c r="C1089" i="26"/>
  <c r="C1090" i="26"/>
  <c r="C1091" i="26"/>
  <c r="C1092" i="26"/>
  <c r="C1093" i="26"/>
  <c r="C1094" i="26"/>
  <c r="C1095" i="26"/>
  <c r="C1096" i="26"/>
  <c r="C1097" i="26"/>
  <c r="C1098" i="26"/>
  <c r="C1099" i="26"/>
  <c r="C1100" i="26"/>
  <c r="C1101" i="26"/>
  <c r="C1102" i="26"/>
  <c r="C1103" i="26"/>
  <c r="C1104" i="26"/>
  <c r="C1105" i="26"/>
  <c r="C1106" i="26"/>
  <c r="C1107" i="26"/>
  <c r="C1108" i="26"/>
  <c r="C1109" i="26"/>
  <c r="C1110" i="26"/>
  <c r="C1111" i="26"/>
  <c r="C1112" i="26"/>
  <c r="C1113" i="26"/>
  <c r="C1114" i="26"/>
  <c r="C1115" i="26"/>
  <c r="C1116" i="26"/>
  <c r="C1117" i="26"/>
  <c r="C1118" i="26"/>
  <c r="C1119" i="26"/>
  <c r="C1120" i="26"/>
  <c r="C1121" i="26"/>
  <c r="C1122" i="26"/>
  <c r="C1123" i="26"/>
  <c r="C1124" i="26"/>
  <c r="C1125" i="26"/>
  <c r="C1126" i="26"/>
  <c r="C1127" i="26"/>
  <c r="C1128" i="26"/>
  <c r="C1129" i="26"/>
  <c r="C1130" i="26"/>
  <c r="C1131" i="26"/>
  <c r="C1132" i="26"/>
  <c r="C1133" i="26"/>
  <c r="C1134" i="26"/>
  <c r="C1135" i="26"/>
  <c r="C1136" i="26"/>
  <c r="C1137" i="26"/>
  <c r="C1138" i="26"/>
  <c r="C1139" i="26"/>
  <c r="C1140" i="26"/>
  <c r="C1141" i="26"/>
  <c r="C1142" i="26"/>
  <c r="C1143" i="26"/>
  <c r="C1144" i="26"/>
  <c r="C1145" i="26"/>
  <c r="C1146" i="26"/>
  <c r="C1147" i="26"/>
  <c r="C1148" i="26"/>
  <c r="C1149" i="26"/>
  <c r="C1150" i="26"/>
  <c r="C1151" i="26"/>
  <c r="C1152" i="26"/>
  <c r="C1153" i="26"/>
  <c r="C1154" i="26"/>
  <c r="C1155" i="26"/>
  <c r="C1156" i="26"/>
  <c r="C1157" i="26"/>
  <c r="C1158" i="26"/>
  <c r="C1159" i="26"/>
  <c r="C1160" i="26"/>
  <c r="C1161" i="26"/>
  <c r="C1162" i="26"/>
  <c r="C1163" i="26"/>
  <c r="C1164" i="26"/>
  <c r="C1165" i="26"/>
  <c r="C1166" i="26"/>
  <c r="C1167" i="26"/>
  <c r="C1168" i="26"/>
  <c r="C1169" i="26"/>
  <c r="C1170" i="26"/>
  <c r="C1171" i="26"/>
  <c r="C1172" i="26"/>
  <c r="C1173" i="26"/>
  <c r="C1174" i="26"/>
  <c r="C1175" i="26"/>
  <c r="C1176" i="26"/>
  <c r="C1177" i="26"/>
  <c r="C1178" i="26"/>
  <c r="C1179" i="26"/>
  <c r="C1180" i="26"/>
  <c r="C1181" i="26"/>
  <c r="C1182" i="26"/>
  <c r="C1183" i="26"/>
  <c r="C1184" i="26"/>
  <c r="C1185" i="26"/>
  <c r="C1186" i="26"/>
  <c r="C1187" i="26"/>
  <c r="C1188" i="26"/>
  <c r="C1189" i="26"/>
  <c r="C1190" i="26"/>
  <c r="C1191" i="26"/>
  <c r="C1192" i="26"/>
  <c r="C1193" i="26"/>
  <c r="C1194" i="26"/>
  <c r="C1195" i="26"/>
  <c r="C1196" i="26"/>
  <c r="C1197" i="26"/>
  <c r="C1198" i="26"/>
  <c r="C1199" i="26"/>
  <c r="C1200" i="26"/>
  <c r="C1201" i="26"/>
  <c r="C1202" i="26"/>
  <c r="C1203" i="26"/>
  <c r="C1204" i="26"/>
  <c r="C1205" i="26"/>
  <c r="C1206" i="26"/>
  <c r="C1207" i="26"/>
  <c r="C1208" i="26"/>
  <c r="C1209" i="26"/>
  <c r="C1210" i="26"/>
  <c r="C1211" i="26"/>
  <c r="C1212" i="26"/>
  <c r="C1213" i="26"/>
  <c r="C1214" i="26"/>
  <c r="C1215" i="26"/>
  <c r="C1216" i="26"/>
  <c r="C1217" i="26"/>
  <c r="C1218" i="26"/>
  <c r="C1219" i="26"/>
  <c r="C1220" i="26"/>
  <c r="C1221" i="26"/>
  <c r="C1222" i="26"/>
  <c r="C1223" i="26"/>
  <c r="C1224" i="26"/>
  <c r="C1225" i="26"/>
  <c r="C1226" i="26"/>
  <c r="C1227" i="26"/>
  <c r="C1228" i="26"/>
  <c r="C1229" i="26"/>
  <c r="C1230" i="26"/>
  <c r="C1231" i="26"/>
  <c r="C1232" i="26"/>
  <c r="C1233" i="26"/>
  <c r="C1234" i="26"/>
  <c r="C1235" i="26"/>
  <c r="C1236" i="26"/>
  <c r="C1237" i="26"/>
  <c r="C1238" i="26"/>
  <c r="C1239" i="26"/>
  <c r="C1240" i="26"/>
  <c r="C1241" i="26"/>
  <c r="C1242" i="26"/>
  <c r="C1243" i="26"/>
  <c r="C1244" i="26"/>
  <c r="C1245" i="26"/>
  <c r="C1246" i="26"/>
  <c r="C1247" i="26"/>
  <c r="C1248" i="26"/>
  <c r="C1249" i="26"/>
  <c r="C1250" i="26"/>
  <c r="C1251" i="26"/>
  <c r="C1252" i="26"/>
  <c r="C1253" i="26"/>
  <c r="C1254" i="26"/>
  <c r="C1255" i="26"/>
  <c r="C1256" i="26"/>
  <c r="C1257" i="26"/>
  <c r="C1258" i="26"/>
  <c r="C1259" i="26"/>
  <c r="C1260" i="26"/>
  <c r="C1261" i="26"/>
  <c r="C1262" i="26"/>
  <c r="C1263" i="26"/>
  <c r="C1264" i="26"/>
  <c r="C1265" i="26"/>
  <c r="C1266" i="26"/>
  <c r="C1267" i="26"/>
  <c r="C1268" i="26"/>
  <c r="C1269" i="26"/>
  <c r="C1270" i="26"/>
  <c r="C1271" i="26"/>
  <c r="C1272" i="26"/>
  <c r="C1273" i="26"/>
  <c r="C1274" i="26"/>
  <c r="C1275" i="26"/>
  <c r="C1276" i="26"/>
  <c r="C1277" i="26"/>
  <c r="C1278" i="26"/>
  <c r="C1279" i="26"/>
  <c r="C1280" i="26"/>
  <c r="C1281" i="26"/>
  <c r="C1282" i="26"/>
  <c r="C1283" i="26"/>
  <c r="C1284" i="26"/>
  <c r="C1285" i="26"/>
  <c r="C1286" i="26"/>
  <c r="C1287" i="26"/>
  <c r="C1288" i="26"/>
  <c r="C1289" i="26"/>
  <c r="C1290" i="26"/>
  <c r="C1291" i="26"/>
  <c r="C1292" i="26"/>
  <c r="C1293" i="26"/>
  <c r="C1294" i="26"/>
  <c r="C1295" i="26"/>
  <c r="C1296" i="26"/>
  <c r="C1297" i="26"/>
  <c r="C1298" i="26"/>
  <c r="C1299" i="26"/>
  <c r="C1300" i="26"/>
  <c r="C1301" i="26"/>
  <c r="C1302" i="26"/>
  <c r="C1303" i="26"/>
  <c r="C1304" i="26"/>
  <c r="C1305" i="26"/>
  <c r="C1306" i="26"/>
  <c r="C1307" i="26"/>
  <c r="C1308" i="26"/>
  <c r="C1309" i="26"/>
  <c r="C1310" i="26"/>
  <c r="C1311" i="26"/>
  <c r="C1312" i="26"/>
  <c r="C1313" i="26"/>
  <c r="C1314" i="26"/>
  <c r="C1315" i="26"/>
  <c r="C1316" i="26"/>
  <c r="C1317" i="26"/>
  <c r="C1318" i="26"/>
  <c r="C1319" i="26"/>
  <c r="C1320" i="26"/>
  <c r="C1321" i="26"/>
  <c r="C1322" i="26"/>
  <c r="C1323" i="26"/>
  <c r="C1324" i="26"/>
  <c r="C1325" i="26"/>
  <c r="C1326" i="26"/>
  <c r="C1327" i="26"/>
  <c r="C1328" i="26"/>
  <c r="C1329" i="26"/>
  <c r="C1330" i="26"/>
  <c r="C1331" i="26"/>
  <c r="C1332" i="26"/>
  <c r="C1333" i="26"/>
  <c r="C1334" i="26"/>
  <c r="C1335" i="26"/>
  <c r="C1336" i="26"/>
  <c r="C1337" i="26"/>
  <c r="C1338" i="26"/>
  <c r="C1339" i="26"/>
  <c r="C1340" i="26"/>
  <c r="C1341" i="26"/>
  <c r="C1342" i="26"/>
  <c r="C1343" i="26"/>
  <c r="C1344" i="26"/>
  <c r="C1345" i="26"/>
  <c r="C1346" i="26"/>
  <c r="C1347" i="26"/>
  <c r="C1348" i="26"/>
  <c r="C1349" i="26"/>
  <c r="C1350" i="26"/>
  <c r="C1351" i="26"/>
  <c r="C1352" i="26"/>
  <c r="C1353" i="26"/>
  <c r="C1354" i="26"/>
  <c r="C1355" i="26"/>
  <c r="C1356" i="26"/>
  <c r="C1357" i="26"/>
  <c r="C1358" i="26"/>
  <c r="C1359" i="26"/>
  <c r="C1360" i="26"/>
  <c r="C1361" i="26"/>
  <c r="C1362" i="26"/>
  <c r="C1363" i="26"/>
  <c r="C1364" i="26"/>
  <c r="C1365" i="26"/>
  <c r="C1366" i="26"/>
  <c r="C1367" i="26"/>
  <c r="C1368" i="26"/>
  <c r="C1369" i="26"/>
  <c r="C1370" i="26"/>
  <c r="C1371" i="26"/>
  <c r="C1372" i="26"/>
  <c r="C1373" i="26"/>
  <c r="C1374" i="26"/>
  <c r="C1375" i="26"/>
  <c r="C1376" i="26"/>
  <c r="C1377" i="26"/>
  <c r="C1378" i="26"/>
  <c r="C1379" i="26"/>
  <c r="C1380" i="26"/>
  <c r="C1381" i="26"/>
  <c r="C1382" i="26"/>
  <c r="C1383" i="26"/>
  <c r="C1384" i="26"/>
  <c r="C1385" i="26"/>
  <c r="C1386" i="26"/>
  <c r="C1387" i="26"/>
  <c r="C1388" i="26"/>
  <c r="C1389" i="26"/>
  <c r="C1390" i="26"/>
  <c r="C1391" i="26"/>
  <c r="C1392" i="26"/>
  <c r="C1393" i="26"/>
  <c r="C1394" i="26"/>
  <c r="C1395" i="26"/>
  <c r="C1396" i="26"/>
  <c r="C1397" i="26"/>
  <c r="C1398" i="26"/>
  <c r="C1399" i="26"/>
  <c r="C1400" i="26"/>
  <c r="C1401" i="26"/>
  <c r="C1402" i="26"/>
  <c r="C1403" i="26"/>
  <c r="C1404" i="26"/>
  <c r="C1405" i="26"/>
  <c r="C1406" i="26"/>
  <c r="C1407" i="26"/>
  <c r="C1408" i="26"/>
  <c r="C1409" i="26"/>
  <c r="C1410" i="26"/>
  <c r="C1411" i="26"/>
  <c r="C1412" i="26"/>
  <c r="C1413" i="26"/>
  <c r="C1414" i="26"/>
  <c r="C1415" i="26"/>
  <c r="C1416" i="26"/>
  <c r="C1417" i="26"/>
  <c r="C1418" i="26"/>
  <c r="C1419" i="26"/>
  <c r="C1420" i="26"/>
  <c r="C1421" i="26"/>
  <c r="C1422" i="26"/>
  <c r="C1423" i="26"/>
  <c r="C1424" i="26"/>
  <c r="C1425" i="26"/>
  <c r="C1426" i="26"/>
  <c r="C1427" i="26"/>
  <c r="C1428" i="26"/>
  <c r="C1429" i="26"/>
  <c r="C1430" i="26"/>
  <c r="C1431" i="26"/>
  <c r="C1432" i="26"/>
  <c r="C1433" i="26"/>
  <c r="C1434" i="26"/>
  <c r="C1435" i="26"/>
  <c r="C1436" i="26"/>
  <c r="C1437" i="26"/>
  <c r="C1438" i="26"/>
  <c r="C1439" i="26"/>
  <c r="C1440" i="26"/>
  <c r="C1441" i="26"/>
  <c r="C1442" i="26"/>
  <c r="C1443" i="26"/>
  <c r="C1444" i="26"/>
  <c r="C1445" i="26"/>
  <c r="C1446" i="26"/>
  <c r="C1447" i="26"/>
  <c r="C1448" i="26"/>
  <c r="C1449" i="26"/>
  <c r="C1450" i="26"/>
  <c r="C1451" i="26"/>
  <c r="C1452" i="26"/>
  <c r="C1453" i="26"/>
  <c r="C1454" i="26"/>
  <c r="C1455" i="26"/>
  <c r="C1456" i="26"/>
  <c r="C1457" i="26"/>
  <c r="C1458" i="26"/>
  <c r="C1459" i="26"/>
  <c r="C1460" i="26"/>
  <c r="C1461" i="26"/>
  <c r="C1462" i="26"/>
  <c r="C1463" i="26"/>
  <c r="C1464" i="26"/>
  <c r="C1465" i="26"/>
  <c r="C1466" i="26"/>
  <c r="C1467" i="26"/>
  <c r="C1468" i="26"/>
  <c r="C1469" i="26"/>
  <c r="C1470" i="26"/>
  <c r="C1471" i="26"/>
  <c r="C1472" i="26"/>
  <c r="C1473" i="26"/>
  <c r="C1474" i="26"/>
  <c r="C1475" i="26"/>
  <c r="C1476" i="26"/>
  <c r="C1477" i="26"/>
  <c r="C1478" i="26"/>
  <c r="C1479" i="26"/>
  <c r="C1480" i="26"/>
  <c r="C1481" i="26"/>
  <c r="C1482" i="26"/>
  <c r="C1483" i="26"/>
  <c r="C1484" i="26"/>
  <c r="C1485" i="26"/>
  <c r="C1486" i="26"/>
  <c r="C1487" i="26"/>
  <c r="C1488" i="26"/>
  <c r="C1489" i="26"/>
  <c r="C1490" i="26"/>
  <c r="C1491" i="26"/>
  <c r="C1492" i="26"/>
  <c r="C1493" i="26"/>
  <c r="C1494" i="26"/>
  <c r="C1495" i="26"/>
  <c r="C1496" i="26"/>
  <c r="C1497" i="26"/>
  <c r="C1498" i="26"/>
  <c r="C1499" i="26"/>
  <c r="C1500" i="26"/>
  <c r="C1501" i="26"/>
  <c r="C1502" i="26"/>
  <c r="C1503" i="26"/>
  <c r="C1504" i="26"/>
  <c r="C1505" i="26"/>
  <c r="C1506" i="26"/>
  <c r="C1507" i="26"/>
  <c r="C1508" i="26"/>
  <c r="C1509" i="26"/>
  <c r="C1510" i="26"/>
  <c r="C1511" i="26"/>
  <c r="C1512" i="26"/>
  <c r="C1513" i="26"/>
  <c r="C1514" i="26"/>
  <c r="C1515" i="26"/>
  <c r="C1516" i="26"/>
  <c r="C1517" i="26"/>
  <c r="C1518" i="26"/>
  <c r="C1519" i="26"/>
  <c r="C1520" i="26"/>
  <c r="C1521" i="26"/>
  <c r="C1522" i="26"/>
  <c r="C1523" i="26"/>
  <c r="C1524" i="26"/>
  <c r="C1525" i="26"/>
  <c r="C1526" i="26"/>
  <c r="C1527" i="26"/>
  <c r="C1528" i="26"/>
  <c r="C1529" i="26"/>
  <c r="C1530" i="26"/>
  <c r="C1531" i="26"/>
  <c r="C1532" i="26"/>
  <c r="C1533" i="26"/>
  <c r="C1534" i="26"/>
  <c r="C1535" i="26"/>
  <c r="C1536" i="26"/>
  <c r="C1537" i="26"/>
  <c r="C1538" i="26"/>
  <c r="C1539" i="26"/>
  <c r="C1540" i="26"/>
  <c r="C1541" i="26"/>
  <c r="C1542" i="26"/>
  <c r="C1543" i="26"/>
  <c r="C1544" i="26"/>
  <c r="C1545" i="26"/>
  <c r="C1546" i="26"/>
  <c r="C1547" i="26"/>
  <c r="C1548" i="26"/>
  <c r="C1549" i="26"/>
  <c r="C1550" i="26"/>
  <c r="C1551" i="26"/>
  <c r="C1552" i="26"/>
  <c r="C1553" i="26"/>
  <c r="C1554" i="26"/>
  <c r="C1555" i="26"/>
  <c r="C1556" i="26"/>
  <c r="C1557" i="26"/>
  <c r="C1558" i="26"/>
  <c r="C1559" i="26"/>
  <c r="C1560" i="26"/>
  <c r="C1561" i="26"/>
  <c r="C1562" i="26"/>
  <c r="C1563" i="26"/>
  <c r="C1564" i="26"/>
  <c r="C1565" i="26"/>
  <c r="C1566" i="26"/>
  <c r="C1567" i="26"/>
  <c r="C1568" i="26"/>
  <c r="C1569" i="26"/>
  <c r="C1570" i="26"/>
  <c r="C1571" i="26"/>
  <c r="C1572" i="26"/>
  <c r="C1573" i="26"/>
  <c r="C1574" i="26"/>
  <c r="C1575" i="26"/>
  <c r="C1576" i="26"/>
  <c r="C1577" i="26"/>
  <c r="C1578" i="26"/>
  <c r="C1579" i="26"/>
  <c r="C1580" i="26"/>
  <c r="C1581" i="26"/>
  <c r="C1582" i="26"/>
  <c r="C1583" i="26"/>
  <c r="C1584" i="26"/>
  <c r="C1585" i="26"/>
  <c r="C1586" i="26"/>
  <c r="C1587" i="26"/>
  <c r="C1588" i="26"/>
  <c r="C1589" i="26"/>
  <c r="C1590" i="26"/>
  <c r="C1591" i="26"/>
  <c r="C1592" i="26"/>
  <c r="C1593" i="26"/>
  <c r="C1594" i="26"/>
  <c r="C1595" i="26"/>
  <c r="C1596" i="26"/>
  <c r="C1597" i="26"/>
  <c r="C1598" i="26"/>
  <c r="C1599" i="26"/>
  <c r="C1600" i="26"/>
  <c r="C1601" i="26"/>
  <c r="C1602" i="26"/>
  <c r="C1603" i="26"/>
  <c r="C1604" i="26"/>
  <c r="C1605" i="26"/>
  <c r="C1606" i="26"/>
  <c r="C1607" i="26"/>
  <c r="C1608" i="26"/>
  <c r="C1609" i="26"/>
  <c r="C1610" i="26"/>
  <c r="C1611" i="26"/>
  <c r="C1612" i="26"/>
  <c r="C1613" i="26"/>
  <c r="C1614" i="26"/>
  <c r="C1615" i="26"/>
  <c r="C1616" i="26"/>
  <c r="C1617" i="26"/>
  <c r="C1618" i="26"/>
  <c r="C1619" i="26"/>
  <c r="C1620" i="26"/>
  <c r="C1621" i="26"/>
  <c r="C1622" i="26"/>
  <c r="C1623" i="26"/>
  <c r="C1624" i="26"/>
  <c r="C1625" i="26"/>
  <c r="C1626" i="26"/>
  <c r="C1627" i="26"/>
  <c r="C1628" i="26"/>
  <c r="C1629" i="26"/>
  <c r="C1630" i="26"/>
  <c r="C1631" i="26"/>
  <c r="C1632" i="26"/>
  <c r="C1633" i="26"/>
  <c r="C1634" i="26"/>
  <c r="C1635" i="26"/>
  <c r="C1636" i="26"/>
  <c r="C1637" i="26"/>
  <c r="C1638" i="26"/>
  <c r="C1639" i="26"/>
  <c r="C1640" i="26"/>
  <c r="C1641" i="26"/>
  <c r="C1642" i="26"/>
  <c r="C1643" i="26"/>
  <c r="C1644" i="26"/>
  <c r="C1645" i="26"/>
  <c r="C1646" i="26"/>
  <c r="C1647" i="26"/>
  <c r="C1648" i="26"/>
  <c r="C1649" i="26"/>
  <c r="C1650" i="26"/>
  <c r="C1651" i="26"/>
  <c r="C1652" i="26"/>
  <c r="C1653" i="26"/>
  <c r="C1654" i="26"/>
  <c r="C1655" i="26"/>
  <c r="C1656" i="26"/>
  <c r="C1657" i="26"/>
  <c r="C1658" i="26"/>
  <c r="C1659" i="26"/>
  <c r="C1660" i="26"/>
  <c r="C1661" i="26"/>
  <c r="C1662" i="26"/>
  <c r="C1663" i="26"/>
  <c r="C1664" i="26"/>
  <c r="C1665" i="26"/>
  <c r="C1666" i="26"/>
  <c r="C1667" i="26"/>
  <c r="C1668" i="26"/>
  <c r="C1669" i="26"/>
  <c r="C1670" i="26"/>
  <c r="C1671" i="26"/>
  <c r="C1672" i="26"/>
  <c r="C1673" i="26"/>
  <c r="C1674" i="26"/>
  <c r="C1675" i="26"/>
  <c r="C1676" i="26"/>
  <c r="C1677" i="26"/>
  <c r="C1678" i="26"/>
  <c r="C1679" i="26"/>
  <c r="C1680" i="26"/>
  <c r="C1681" i="26"/>
  <c r="C1682" i="26"/>
  <c r="C1683" i="26"/>
  <c r="C1684" i="26"/>
  <c r="C1685" i="26"/>
  <c r="C1686" i="26"/>
  <c r="C1687" i="26"/>
  <c r="C1688" i="26"/>
  <c r="C1689" i="26"/>
  <c r="C1690" i="26"/>
  <c r="C1691" i="26"/>
  <c r="C1692" i="26"/>
  <c r="C1693" i="26"/>
  <c r="C1694" i="26"/>
  <c r="C1695" i="26"/>
  <c r="C1696" i="26"/>
  <c r="C1697" i="26"/>
  <c r="C1698" i="26"/>
  <c r="C1699" i="26"/>
  <c r="C1700" i="26"/>
  <c r="C1701" i="26"/>
  <c r="C1702" i="26"/>
  <c r="C1703" i="26"/>
  <c r="C1704" i="26"/>
  <c r="C1705" i="26"/>
  <c r="C1706" i="26"/>
  <c r="C1707" i="26"/>
  <c r="C1708" i="26"/>
  <c r="C1709" i="26"/>
  <c r="C1710" i="26"/>
  <c r="C1711" i="26"/>
  <c r="C1712" i="26"/>
  <c r="C1713" i="26"/>
  <c r="C1714" i="26"/>
  <c r="C1715" i="26"/>
  <c r="C1716" i="26"/>
  <c r="C1717" i="26"/>
  <c r="C1718" i="26"/>
  <c r="C1719" i="26"/>
  <c r="C1720" i="26"/>
  <c r="C1721" i="26"/>
  <c r="C1722" i="26"/>
  <c r="C1723" i="26"/>
  <c r="C1724" i="26"/>
  <c r="C1725" i="26"/>
  <c r="C1726" i="26"/>
  <c r="C1727" i="26"/>
  <c r="C1728" i="26"/>
  <c r="C1729" i="26"/>
  <c r="C1730" i="26"/>
  <c r="C1731" i="26"/>
  <c r="C1732" i="26"/>
  <c r="C1733" i="26"/>
  <c r="C1734" i="26"/>
  <c r="C1735" i="26"/>
  <c r="C1736" i="26"/>
  <c r="C1737" i="26"/>
  <c r="C1738" i="26"/>
  <c r="C1739" i="26"/>
  <c r="C1740" i="26"/>
  <c r="C1741" i="26"/>
  <c r="C1742" i="26"/>
  <c r="C1743" i="26"/>
  <c r="C1744" i="26"/>
  <c r="C1745" i="26"/>
  <c r="C1746" i="26"/>
  <c r="C1747" i="26"/>
  <c r="C1748" i="26"/>
  <c r="C1749" i="26"/>
  <c r="C1750" i="26"/>
  <c r="C1751" i="26"/>
  <c r="C1752" i="26"/>
  <c r="C1753" i="26"/>
  <c r="C1754" i="26"/>
  <c r="C1755" i="26"/>
  <c r="C1756" i="26"/>
  <c r="C1757" i="26"/>
  <c r="C1758" i="26"/>
  <c r="C1759" i="26"/>
  <c r="C1760" i="26"/>
  <c r="C1761" i="26"/>
  <c r="C1762" i="26"/>
  <c r="C1763" i="26"/>
  <c r="C1764" i="26"/>
  <c r="C1765" i="26"/>
  <c r="C1766" i="26"/>
  <c r="C1767" i="26"/>
  <c r="C1768" i="26"/>
  <c r="C1769" i="26"/>
  <c r="C1770" i="26"/>
  <c r="C1771" i="26"/>
  <c r="C1772" i="26"/>
  <c r="C1773" i="26"/>
  <c r="C1774" i="26"/>
  <c r="C1775" i="26"/>
  <c r="C1776" i="26"/>
  <c r="C1777" i="26"/>
  <c r="C1778" i="26"/>
  <c r="C1779" i="26"/>
  <c r="C1780" i="26"/>
  <c r="C1781" i="26"/>
  <c r="C1782" i="26"/>
  <c r="C1783" i="26"/>
  <c r="C1784" i="26"/>
  <c r="C1785" i="26"/>
  <c r="C1786" i="26"/>
  <c r="C1787" i="26"/>
  <c r="C1788" i="26"/>
  <c r="C1789" i="26"/>
  <c r="C1790" i="26"/>
  <c r="C1791" i="26"/>
  <c r="C1792" i="26"/>
  <c r="C1793" i="26"/>
  <c r="C1794" i="26"/>
  <c r="C1795" i="26"/>
  <c r="C1796" i="26"/>
  <c r="C1797" i="26"/>
  <c r="C1798" i="26"/>
  <c r="C1799" i="26"/>
  <c r="C1800" i="26"/>
  <c r="C1801" i="26"/>
  <c r="C1802" i="26"/>
  <c r="C1803" i="26"/>
  <c r="C1804" i="26"/>
  <c r="C1805" i="26"/>
  <c r="C1806" i="26"/>
  <c r="C1807" i="26"/>
  <c r="C1808" i="26"/>
  <c r="C1809" i="26"/>
  <c r="C1810" i="26"/>
  <c r="C1811" i="26"/>
  <c r="C1812" i="26"/>
  <c r="C1813" i="26"/>
  <c r="C1814" i="26"/>
  <c r="C1815" i="26"/>
  <c r="C1816" i="26"/>
  <c r="C1817" i="26"/>
  <c r="C1818" i="26"/>
  <c r="C1819" i="26"/>
  <c r="C1820" i="26"/>
  <c r="C1821" i="26"/>
  <c r="C1822" i="26"/>
  <c r="C1823" i="26"/>
  <c r="C1824" i="26"/>
  <c r="C1825" i="26"/>
  <c r="C1826" i="26"/>
  <c r="C1827" i="26"/>
  <c r="C1828" i="26"/>
  <c r="C1829" i="26"/>
  <c r="C1830" i="26"/>
  <c r="C1831" i="26"/>
  <c r="C1832" i="26"/>
  <c r="C1833" i="26"/>
  <c r="C1834" i="26"/>
  <c r="C1835" i="26"/>
  <c r="C1836" i="26"/>
  <c r="C1837" i="26"/>
  <c r="C1838" i="26"/>
  <c r="C1839" i="26"/>
  <c r="C1840" i="26"/>
  <c r="C1841" i="26"/>
  <c r="C1842" i="26"/>
  <c r="C1843" i="26"/>
  <c r="C1844" i="26"/>
  <c r="C1845" i="26"/>
  <c r="C1846" i="26"/>
  <c r="C1847" i="26"/>
  <c r="C1848" i="26"/>
  <c r="C1849" i="26"/>
  <c r="C1850" i="26"/>
  <c r="C1851" i="26"/>
  <c r="C1852" i="26"/>
  <c r="C1853" i="26"/>
  <c r="C1854" i="26"/>
  <c r="C1855" i="26"/>
  <c r="C1856" i="26"/>
  <c r="C1857" i="26"/>
  <c r="C1858" i="26"/>
  <c r="C1859" i="26"/>
  <c r="C1860" i="26"/>
  <c r="C1861" i="26"/>
  <c r="C1862" i="26"/>
  <c r="C1863" i="26"/>
  <c r="C1864" i="26"/>
  <c r="C1865" i="26"/>
  <c r="C1866" i="26"/>
  <c r="C1867" i="26"/>
  <c r="C1868" i="26"/>
  <c r="C1869" i="26"/>
  <c r="C1870" i="26"/>
  <c r="C1871" i="26"/>
  <c r="C1872" i="26"/>
  <c r="C1873" i="26"/>
  <c r="C1874" i="26"/>
  <c r="C1875" i="26"/>
  <c r="C1876" i="26"/>
  <c r="C1877" i="26"/>
  <c r="C1878" i="26"/>
  <c r="C1879" i="26"/>
  <c r="C1880" i="26"/>
  <c r="C1881" i="26"/>
  <c r="C1882" i="26"/>
  <c r="C1883" i="26"/>
  <c r="C1884" i="26"/>
  <c r="C1885" i="26"/>
  <c r="C1886" i="26"/>
  <c r="C1887" i="26"/>
  <c r="C1888" i="26"/>
  <c r="C1889" i="26"/>
  <c r="C1890" i="26"/>
  <c r="C1891" i="26"/>
  <c r="C1892" i="26"/>
  <c r="C1893" i="26"/>
  <c r="C1894" i="26"/>
  <c r="C1895" i="26"/>
  <c r="C1896" i="26"/>
  <c r="C1897" i="26"/>
  <c r="C1898" i="26"/>
  <c r="C1899" i="26"/>
  <c r="C1900" i="26"/>
  <c r="C1901" i="26"/>
  <c r="C1902" i="26"/>
  <c r="C1903" i="26"/>
  <c r="C1904" i="26"/>
  <c r="C1905" i="26"/>
  <c r="C1906" i="26"/>
  <c r="C1907" i="26"/>
  <c r="C1908" i="26"/>
  <c r="C1909" i="26"/>
  <c r="C1910" i="26"/>
  <c r="C1911" i="26"/>
  <c r="C1912" i="26"/>
  <c r="C1913" i="26"/>
  <c r="C1914" i="26"/>
  <c r="C1915" i="26"/>
  <c r="C1916" i="26"/>
  <c r="C1917" i="26"/>
  <c r="C1918" i="26"/>
  <c r="C1919" i="26"/>
  <c r="C1920" i="26"/>
  <c r="C1921" i="26"/>
  <c r="C1922" i="26"/>
  <c r="C1923" i="26"/>
  <c r="C1924" i="26"/>
  <c r="C1925" i="26"/>
  <c r="C1926" i="26"/>
  <c r="C1927" i="26"/>
  <c r="C1928" i="26"/>
  <c r="C1929" i="26"/>
  <c r="C1930" i="26"/>
  <c r="C1931" i="26"/>
  <c r="C1932" i="26"/>
  <c r="C1933" i="26"/>
  <c r="C1934" i="26"/>
  <c r="C1935" i="26"/>
  <c r="C1936" i="26"/>
  <c r="C1937" i="26"/>
  <c r="C1938" i="26"/>
  <c r="C1939" i="26"/>
  <c r="C1940" i="26"/>
  <c r="C1941" i="26"/>
  <c r="C1942" i="26"/>
  <c r="C1943" i="26"/>
  <c r="C1944" i="26"/>
  <c r="C1945" i="26"/>
  <c r="C1946" i="26"/>
  <c r="C1947" i="26"/>
  <c r="C1948" i="26"/>
  <c r="C1949" i="26"/>
  <c r="C1950" i="26"/>
  <c r="C1951" i="26"/>
  <c r="C1952" i="26"/>
  <c r="C1953" i="26"/>
  <c r="C1954" i="26"/>
  <c r="C1955" i="26"/>
  <c r="C1956" i="26"/>
  <c r="C1957" i="26"/>
  <c r="C1958" i="26"/>
  <c r="C1959" i="26"/>
  <c r="C1960" i="26"/>
  <c r="C1961" i="26"/>
  <c r="C1962" i="26"/>
  <c r="C1963" i="26"/>
  <c r="C1964" i="26"/>
  <c r="C1965" i="26"/>
  <c r="C1966" i="26"/>
  <c r="C1967" i="26"/>
  <c r="C1968" i="26"/>
  <c r="C1969" i="26"/>
  <c r="C1970" i="26"/>
  <c r="C1971" i="26"/>
  <c r="C1972" i="26"/>
  <c r="C1973" i="26"/>
  <c r="C1974" i="26"/>
  <c r="C1975" i="26"/>
  <c r="C1976" i="26"/>
  <c r="C1977" i="26"/>
  <c r="C1978" i="26"/>
  <c r="C1979" i="26"/>
  <c r="C1980" i="26"/>
  <c r="C1981" i="26"/>
  <c r="C1982" i="26"/>
  <c r="C1983" i="26"/>
  <c r="C1984" i="26"/>
  <c r="C1985" i="26"/>
  <c r="C1986" i="26"/>
  <c r="C1987" i="26"/>
  <c r="C1988" i="26"/>
  <c r="C1989" i="26"/>
  <c r="C1990" i="26"/>
  <c r="C1991" i="26"/>
  <c r="C1992" i="26"/>
  <c r="C1993" i="26"/>
  <c r="C1994" i="26"/>
  <c r="C1995" i="26"/>
  <c r="C1996" i="26"/>
  <c r="C1997" i="26"/>
  <c r="C1998" i="26"/>
  <c r="C1999" i="26"/>
  <c r="C2000" i="26"/>
  <c r="C2001" i="26"/>
  <c r="C2002" i="26"/>
  <c r="C2003" i="26"/>
  <c r="C2004" i="26"/>
  <c r="C2005" i="26"/>
  <c r="C2006" i="26"/>
  <c r="C2007" i="26"/>
  <c r="C2008" i="26"/>
  <c r="C2009" i="26"/>
  <c r="C2010" i="26"/>
  <c r="C2011" i="26"/>
  <c r="C2012" i="26"/>
  <c r="C2013" i="26"/>
  <c r="C2014" i="26"/>
  <c r="C2015" i="26"/>
  <c r="C2016" i="26"/>
  <c r="C2017" i="26"/>
  <c r="C2018" i="26"/>
  <c r="C2019" i="26"/>
  <c r="C2020" i="26"/>
  <c r="C2021" i="26"/>
  <c r="C2022" i="26"/>
  <c r="C2023" i="26"/>
  <c r="C2024" i="26"/>
  <c r="C2025" i="26"/>
  <c r="C2026" i="26"/>
  <c r="C2027" i="26"/>
  <c r="C2028" i="26"/>
  <c r="C2029" i="26"/>
  <c r="C2030" i="26"/>
  <c r="C2031" i="26"/>
  <c r="C2032" i="26"/>
  <c r="C2033" i="26"/>
  <c r="C2034" i="26"/>
  <c r="C2035" i="26"/>
  <c r="C2036" i="26"/>
  <c r="C2037" i="26"/>
  <c r="C2038" i="26"/>
  <c r="C2039" i="26"/>
  <c r="C2040" i="26"/>
  <c r="C2041" i="26"/>
  <c r="C2042" i="26"/>
  <c r="C2043" i="26"/>
  <c r="C2044" i="26"/>
  <c r="C2045" i="26"/>
  <c r="C2046" i="26"/>
  <c r="C2047" i="26"/>
  <c r="C2048" i="26"/>
  <c r="C2049" i="26"/>
  <c r="C2050" i="26"/>
  <c r="C2051" i="26"/>
  <c r="C2052" i="26"/>
  <c r="C2053" i="26"/>
  <c r="C2054" i="26"/>
  <c r="C2055" i="26"/>
  <c r="C2056" i="26"/>
  <c r="C2057" i="26"/>
  <c r="C2058" i="26"/>
  <c r="C2059" i="26"/>
  <c r="C2060" i="26"/>
  <c r="C2061" i="26"/>
  <c r="C2062" i="26"/>
  <c r="C2063" i="26"/>
  <c r="C2064" i="26"/>
  <c r="C2065" i="26"/>
  <c r="C2066" i="26"/>
  <c r="C2067" i="26"/>
  <c r="C2068" i="26"/>
  <c r="C2069" i="26"/>
  <c r="C2070" i="26"/>
  <c r="C2071" i="26"/>
  <c r="C2072" i="26"/>
  <c r="C2073" i="26"/>
  <c r="C2074" i="26"/>
  <c r="C2075" i="26"/>
  <c r="C2076" i="26"/>
  <c r="C2077" i="26"/>
  <c r="C2078" i="26"/>
  <c r="C2079" i="26"/>
  <c r="C2080" i="26"/>
  <c r="C2081" i="26"/>
  <c r="C2082" i="26"/>
  <c r="C2083" i="26"/>
  <c r="C2084" i="26"/>
  <c r="C2085" i="26"/>
  <c r="C2086" i="26"/>
  <c r="C2087" i="26"/>
  <c r="C2088" i="26"/>
  <c r="C2089" i="26"/>
  <c r="C2090" i="26"/>
  <c r="C2091" i="26"/>
  <c r="C2092" i="26"/>
  <c r="C2093" i="26"/>
  <c r="C2094" i="26"/>
  <c r="C2095" i="26"/>
  <c r="C2096" i="26"/>
  <c r="C2097" i="26"/>
  <c r="C2098" i="26"/>
  <c r="C2099" i="26"/>
  <c r="C2100" i="26"/>
  <c r="C2101" i="26"/>
  <c r="C2102" i="26"/>
  <c r="C2103" i="26"/>
  <c r="C2104" i="26"/>
  <c r="C2105" i="26"/>
  <c r="C2106" i="26"/>
  <c r="C2107" i="26"/>
  <c r="C2108" i="26"/>
  <c r="C2109" i="26"/>
  <c r="C2110" i="26"/>
  <c r="C2111" i="26"/>
  <c r="C2112" i="26"/>
  <c r="C2113" i="26"/>
  <c r="C2114" i="26"/>
  <c r="C2115" i="26"/>
  <c r="C2116" i="26"/>
  <c r="C2117" i="26"/>
  <c r="C2118" i="26"/>
  <c r="C2119" i="26"/>
  <c r="C2120" i="26"/>
  <c r="C2121" i="26"/>
  <c r="C2122" i="26"/>
  <c r="C2123" i="26"/>
  <c r="C2124" i="26"/>
  <c r="C2125" i="26"/>
  <c r="C2126" i="26"/>
  <c r="C2127" i="26"/>
  <c r="C2128" i="26"/>
  <c r="C2129" i="26"/>
  <c r="C2130" i="26"/>
  <c r="C2131" i="26"/>
  <c r="C2132" i="26"/>
  <c r="C2133" i="26"/>
  <c r="C2134" i="26"/>
  <c r="C2135" i="26"/>
  <c r="C2136" i="26"/>
  <c r="C2137" i="26"/>
  <c r="C2138" i="26"/>
  <c r="C2139" i="26"/>
  <c r="C2140" i="26"/>
  <c r="C2141" i="26"/>
  <c r="C2142" i="26"/>
  <c r="C2143" i="26"/>
  <c r="C2144" i="26"/>
  <c r="C2145" i="26"/>
  <c r="C2146" i="26"/>
  <c r="C2147" i="26"/>
  <c r="C2148" i="26"/>
  <c r="C2149" i="26"/>
  <c r="C2150" i="26"/>
  <c r="C2151" i="26"/>
  <c r="C2152" i="26"/>
  <c r="C2153" i="26"/>
  <c r="C2154" i="26"/>
  <c r="C2155" i="26"/>
  <c r="C2156" i="26"/>
  <c r="C2157" i="26"/>
  <c r="C2158" i="26"/>
  <c r="C2159" i="26"/>
  <c r="C2160" i="26"/>
  <c r="C2161" i="26"/>
  <c r="C2162" i="26"/>
  <c r="C2163" i="26"/>
  <c r="C2164" i="26"/>
  <c r="C2165" i="26"/>
  <c r="C2166" i="26"/>
  <c r="C2167" i="26"/>
  <c r="C2168" i="26"/>
  <c r="C2169" i="26"/>
  <c r="C2170" i="26"/>
  <c r="C2171" i="26"/>
  <c r="C2172" i="26"/>
  <c r="C2173" i="26"/>
  <c r="C2174" i="26"/>
  <c r="C2175" i="26"/>
  <c r="C2176" i="26"/>
  <c r="C2177" i="26"/>
  <c r="C2178" i="26"/>
  <c r="C2179" i="26"/>
  <c r="C2180" i="26"/>
  <c r="C2181" i="26"/>
  <c r="C2182" i="26"/>
  <c r="C2183" i="26"/>
  <c r="C2184" i="26"/>
  <c r="C2185" i="26"/>
  <c r="C2186" i="26"/>
  <c r="C2187" i="26"/>
  <c r="C2188" i="26"/>
  <c r="C2189" i="26"/>
  <c r="C2190" i="26"/>
  <c r="C2191" i="26"/>
  <c r="C2192" i="26"/>
  <c r="C2193" i="26"/>
  <c r="C2194" i="26"/>
  <c r="C2195" i="26"/>
  <c r="C2196" i="26"/>
  <c r="C2197" i="26"/>
  <c r="C2198" i="26"/>
  <c r="C2199" i="26"/>
  <c r="C2200" i="26"/>
  <c r="C2201" i="26"/>
  <c r="C2202" i="26"/>
  <c r="C2203" i="26"/>
  <c r="C2204" i="26"/>
  <c r="C2205" i="26"/>
  <c r="C2206" i="26"/>
  <c r="C2207" i="26"/>
  <c r="C2208" i="26"/>
  <c r="C2209" i="26"/>
  <c r="C2210" i="26"/>
  <c r="C2211" i="26"/>
  <c r="C2212" i="26"/>
  <c r="C2213" i="26"/>
  <c r="C2214" i="26"/>
  <c r="C2215" i="26"/>
  <c r="C2216" i="26"/>
  <c r="C2217" i="26"/>
  <c r="C2218" i="26"/>
  <c r="C2219" i="26"/>
  <c r="C2220" i="26"/>
  <c r="C2221" i="26"/>
  <c r="C2222" i="26"/>
  <c r="C2223" i="26"/>
  <c r="C2224" i="26"/>
  <c r="C2225" i="26"/>
  <c r="C2226" i="26"/>
  <c r="C2227" i="26"/>
  <c r="C2228" i="26"/>
  <c r="C2229" i="26"/>
  <c r="C2230" i="26"/>
  <c r="C2231" i="26"/>
  <c r="C2232" i="26"/>
  <c r="C2233" i="26"/>
  <c r="C2234" i="26"/>
  <c r="C2235" i="26"/>
  <c r="C2236" i="26"/>
  <c r="C2237" i="26"/>
  <c r="C2238" i="26"/>
  <c r="C2239" i="26"/>
  <c r="C2240" i="26"/>
  <c r="C2241" i="26"/>
  <c r="C2242" i="26"/>
  <c r="C2243" i="26"/>
  <c r="C2244" i="26"/>
  <c r="C2245" i="26"/>
  <c r="C2246" i="26"/>
  <c r="C2247" i="26"/>
  <c r="C2248" i="26"/>
  <c r="C2249" i="26"/>
  <c r="C2250" i="26"/>
  <c r="C2251" i="26"/>
  <c r="C2252" i="26"/>
  <c r="C2253" i="26"/>
  <c r="C2254" i="26"/>
  <c r="C2255" i="26"/>
  <c r="C2256" i="26"/>
  <c r="C2257" i="26"/>
  <c r="C2258" i="26"/>
  <c r="C2259" i="26"/>
  <c r="C2260" i="26"/>
  <c r="C2261" i="26"/>
  <c r="C2262" i="26"/>
  <c r="C2263" i="26"/>
  <c r="C2264" i="26"/>
  <c r="C2265" i="26"/>
  <c r="C2266" i="26"/>
  <c r="C2267" i="26"/>
  <c r="C2268" i="26"/>
  <c r="C2269" i="26"/>
  <c r="C2270" i="26"/>
  <c r="C2271" i="26"/>
  <c r="C2272" i="26"/>
  <c r="C2273" i="26"/>
  <c r="C2274" i="26"/>
  <c r="C2275" i="26"/>
  <c r="C2276" i="26"/>
  <c r="C2277" i="26"/>
  <c r="C2278" i="26"/>
  <c r="C2279" i="26"/>
  <c r="C2280" i="26"/>
  <c r="C2281" i="26"/>
  <c r="C2282" i="26"/>
  <c r="C2283" i="26"/>
  <c r="C2284" i="26"/>
  <c r="C2285" i="26"/>
  <c r="C2286" i="26"/>
  <c r="C2287" i="26"/>
  <c r="C2288" i="26"/>
  <c r="C2289" i="26"/>
  <c r="C2290" i="26"/>
  <c r="C2291" i="26"/>
  <c r="C2292" i="26"/>
  <c r="C2293" i="26"/>
  <c r="C2294" i="26"/>
  <c r="C2295" i="26"/>
  <c r="C2296" i="26"/>
  <c r="C2297" i="26"/>
  <c r="C2298" i="26"/>
  <c r="C2299" i="26"/>
  <c r="C2300" i="26"/>
  <c r="C2301" i="26"/>
  <c r="C2302" i="26"/>
  <c r="C2303" i="26"/>
  <c r="C2304" i="26"/>
  <c r="C2305" i="26"/>
  <c r="C2306" i="26"/>
  <c r="C2307" i="26"/>
  <c r="C2308" i="26"/>
  <c r="C2309" i="26"/>
  <c r="C2310" i="26"/>
  <c r="C2311" i="26"/>
  <c r="C2312" i="26"/>
  <c r="C2313" i="26"/>
  <c r="C2314" i="26"/>
  <c r="C2315" i="26"/>
  <c r="C2316" i="26"/>
  <c r="C2317" i="26"/>
  <c r="C2318" i="26"/>
  <c r="C2319" i="26"/>
  <c r="C2320" i="26"/>
  <c r="C2321" i="26"/>
  <c r="C2322" i="26"/>
  <c r="C2323" i="26"/>
  <c r="C2324" i="26"/>
  <c r="C2325" i="26"/>
  <c r="C2326" i="26"/>
  <c r="C2327" i="26"/>
  <c r="C2328" i="26"/>
  <c r="C2329" i="26"/>
  <c r="C2330" i="26"/>
  <c r="C2331" i="26"/>
  <c r="C2332" i="26"/>
  <c r="C2333" i="26"/>
  <c r="C2334" i="26"/>
  <c r="C2335" i="26"/>
  <c r="C2336" i="26"/>
  <c r="C2337" i="26"/>
  <c r="C2338" i="26"/>
  <c r="C2339" i="26"/>
  <c r="C2340" i="26"/>
  <c r="C2341" i="26"/>
  <c r="C2342" i="26"/>
  <c r="C2343" i="26"/>
  <c r="C2344" i="26"/>
  <c r="C2345" i="26"/>
  <c r="C2346" i="26"/>
  <c r="C2347" i="26"/>
  <c r="C2348" i="26"/>
  <c r="C2349" i="26"/>
  <c r="C2350" i="26"/>
  <c r="C2351" i="26"/>
  <c r="C2352" i="26"/>
  <c r="C2353" i="26"/>
  <c r="C2354" i="26"/>
  <c r="C2355" i="26"/>
  <c r="C2356" i="26"/>
  <c r="C2357" i="26"/>
  <c r="C2358" i="26"/>
  <c r="C2359" i="26"/>
  <c r="C2360" i="26"/>
  <c r="C2361" i="26"/>
  <c r="C2362" i="26"/>
  <c r="C2363" i="26"/>
  <c r="C2364" i="26"/>
  <c r="C2365" i="26"/>
  <c r="C2366" i="26"/>
  <c r="C2367" i="26"/>
  <c r="C2368" i="26"/>
  <c r="C2369" i="26"/>
  <c r="C2370" i="26"/>
  <c r="C2371" i="26"/>
  <c r="C2372" i="26"/>
  <c r="C2373" i="26"/>
  <c r="C2374" i="26"/>
  <c r="C2375" i="26"/>
  <c r="C2376" i="26"/>
  <c r="C2377" i="26"/>
  <c r="C2378" i="26"/>
  <c r="C2379" i="26"/>
  <c r="C2380" i="26"/>
  <c r="C2381" i="26"/>
  <c r="C2382" i="26"/>
  <c r="C2383" i="26"/>
  <c r="C2384" i="26"/>
  <c r="C2385" i="26"/>
  <c r="C2386" i="26"/>
  <c r="C2387" i="26"/>
  <c r="C2388" i="26"/>
  <c r="C2389" i="26"/>
  <c r="C2390" i="26"/>
  <c r="C2391" i="26"/>
  <c r="C2392" i="26"/>
  <c r="C2393" i="26"/>
  <c r="C2394" i="26"/>
  <c r="C2395" i="26"/>
  <c r="C2396" i="26"/>
  <c r="C2397" i="26"/>
  <c r="C2398" i="26"/>
  <c r="C2399" i="26"/>
  <c r="C2400" i="26"/>
  <c r="C2401" i="26"/>
  <c r="C2402" i="26"/>
  <c r="C2403" i="26"/>
  <c r="C2404" i="26"/>
  <c r="C2405" i="26"/>
  <c r="C2406" i="26"/>
  <c r="C2407" i="26"/>
  <c r="C2408" i="26"/>
  <c r="C2409" i="26"/>
  <c r="C2410" i="26"/>
  <c r="C2411" i="26"/>
  <c r="C2412" i="26"/>
  <c r="C2413" i="26"/>
  <c r="C2414" i="26"/>
  <c r="C2415" i="26"/>
  <c r="C2416" i="26"/>
  <c r="C2417" i="26"/>
  <c r="C2418" i="26"/>
  <c r="C2419" i="26"/>
  <c r="C2420" i="26"/>
  <c r="C2421" i="26"/>
  <c r="C2422" i="26"/>
  <c r="C2423" i="26"/>
  <c r="C2424" i="26"/>
  <c r="C2425" i="26"/>
  <c r="C2426" i="26"/>
  <c r="C2427" i="26"/>
  <c r="C2428" i="26"/>
  <c r="C2429" i="26"/>
  <c r="C2430" i="26"/>
  <c r="C2431" i="26"/>
  <c r="C2432" i="26"/>
  <c r="C2433" i="26"/>
  <c r="C2434" i="26"/>
  <c r="C2435" i="26"/>
  <c r="C2436" i="26"/>
  <c r="C2437" i="26"/>
  <c r="C2438" i="26"/>
  <c r="C2439" i="26"/>
  <c r="C2440" i="26"/>
  <c r="C2441" i="26"/>
  <c r="C2442" i="26"/>
  <c r="C2443" i="26"/>
  <c r="C2444" i="26"/>
  <c r="C2445" i="26"/>
  <c r="C2446" i="26"/>
  <c r="C2447" i="26"/>
  <c r="C2448" i="26"/>
  <c r="C2449" i="26"/>
  <c r="C2450" i="26"/>
  <c r="C2451" i="26"/>
  <c r="C2452" i="26"/>
  <c r="C2453" i="26"/>
  <c r="C2454" i="26"/>
  <c r="C2455" i="26"/>
  <c r="C2456" i="26"/>
  <c r="C2457" i="26"/>
  <c r="C2458" i="26"/>
  <c r="C2459" i="26"/>
  <c r="C2460" i="26"/>
  <c r="C2461" i="26"/>
  <c r="C2462" i="26"/>
  <c r="C2463" i="26"/>
  <c r="C2464" i="26"/>
  <c r="C2465" i="26"/>
  <c r="C2466" i="26"/>
  <c r="C2467" i="26"/>
  <c r="C2468" i="26"/>
  <c r="C2469" i="26"/>
  <c r="C2470" i="26"/>
  <c r="C2471" i="26"/>
  <c r="C2472" i="26"/>
  <c r="C2473" i="26"/>
  <c r="C2474" i="26"/>
  <c r="C2475" i="26"/>
  <c r="C2476" i="26"/>
  <c r="C2477" i="26"/>
  <c r="C2478" i="26"/>
  <c r="C2479" i="26"/>
  <c r="C2480" i="26"/>
  <c r="C2481" i="26"/>
  <c r="C2482" i="26"/>
  <c r="C2483" i="26"/>
  <c r="C2484" i="26"/>
  <c r="C2485" i="26"/>
  <c r="C2486" i="26"/>
  <c r="C2487" i="26"/>
  <c r="C2488" i="26"/>
  <c r="C2489" i="26"/>
  <c r="C2490" i="26"/>
  <c r="C2491" i="26"/>
  <c r="C2492" i="26"/>
  <c r="C2493" i="26"/>
  <c r="C2494" i="26"/>
  <c r="C2495" i="26"/>
  <c r="C2496" i="26"/>
  <c r="C2497" i="26"/>
  <c r="C2498" i="26"/>
  <c r="C2499" i="26"/>
  <c r="C2500" i="26"/>
  <c r="C2501" i="26"/>
  <c r="C2502" i="26"/>
  <c r="C2503" i="26"/>
  <c r="C2504" i="26"/>
  <c r="C2505" i="26"/>
  <c r="C2506" i="26"/>
  <c r="C2507" i="26"/>
  <c r="C2508" i="26"/>
  <c r="C2509" i="26"/>
  <c r="C2510" i="26"/>
  <c r="C2511" i="26"/>
  <c r="C2512" i="26"/>
  <c r="C2513" i="26"/>
  <c r="C2514" i="26"/>
  <c r="C2515" i="26"/>
  <c r="C2516" i="26"/>
  <c r="C2517" i="26"/>
  <c r="C2518" i="26"/>
  <c r="C2519" i="26"/>
  <c r="C2520" i="26"/>
  <c r="C2521" i="26"/>
  <c r="C2522" i="26"/>
  <c r="C2523" i="26"/>
  <c r="C2524" i="26"/>
  <c r="C2525" i="26"/>
  <c r="C2526" i="26"/>
  <c r="C2527" i="26"/>
  <c r="C2528" i="26"/>
  <c r="C2529" i="26"/>
  <c r="C2530" i="26"/>
  <c r="C2531" i="26"/>
  <c r="C2532" i="26"/>
  <c r="C2533" i="26"/>
  <c r="C2534" i="26"/>
  <c r="C2535" i="26"/>
  <c r="C2536" i="26"/>
  <c r="C2537" i="26"/>
  <c r="C2538" i="26"/>
  <c r="C2539" i="26"/>
  <c r="C2540" i="26"/>
  <c r="C2541" i="26"/>
  <c r="C2542" i="26"/>
  <c r="C2543" i="26"/>
  <c r="C2544" i="26"/>
  <c r="C2545" i="26"/>
  <c r="C2546" i="26"/>
  <c r="C2547" i="26"/>
  <c r="C2548" i="26"/>
  <c r="C2549" i="26"/>
  <c r="C2550" i="26"/>
  <c r="C2551" i="26"/>
  <c r="C2552" i="26"/>
  <c r="C2553" i="26"/>
  <c r="C2554" i="26"/>
  <c r="C2555" i="26"/>
  <c r="C2556" i="26"/>
  <c r="C2557" i="26"/>
  <c r="C2558" i="26"/>
  <c r="C2559" i="26"/>
  <c r="C2560" i="26"/>
  <c r="C2561" i="26"/>
  <c r="C2562" i="26"/>
  <c r="C2563" i="26"/>
  <c r="C2564" i="26"/>
  <c r="C2565" i="26"/>
  <c r="C2566" i="26"/>
  <c r="C2567" i="26"/>
  <c r="C2568" i="26"/>
  <c r="C2569" i="26"/>
  <c r="C2570" i="26"/>
  <c r="C2571" i="26"/>
  <c r="C2572" i="26"/>
  <c r="C2573" i="26"/>
  <c r="C2574" i="26"/>
  <c r="C2575" i="26"/>
  <c r="C2576" i="26"/>
  <c r="C2577" i="26"/>
  <c r="C2578" i="26"/>
  <c r="C2579" i="26"/>
  <c r="C2580" i="26"/>
  <c r="C2581" i="26"/>
  <c r="C2582" i="26"/>
  <c r="C2583" i="26"/>
  <c r="C2584" i="26"/>
  <c r="C2585" i="26"/>
  <c r="C2586" i="26"/>
  <c r="C2587" i="26"/>
  <c r="C2588" i="26"/>
  <c r="C2589" i="26"/>
  <c r="C2590" i="26"/>
  <c r="C2591" i="26"/>
  <c r="C2592" i="26"/>
  <c r="C2593" i="26"/>
  <c r="C2594" i="26"/>
  <c r="C2595" i="26"/>
  <c r="C2596" i="26"/>
  <c r="C2597" i="26"/>
  <c r="C2598" i="26"/>
  <c r="C2599" i="26"/>
  <c r="C2600" i="26"/>
  <c r="C2601" i="26"/>
  <c r="C2602" i="26"/>
  <c r="C2603" i="26"/>
  <c r="C2604" i="26"/>
  <c r="C2605" i="26"/>
  <c r="C2606" i="26"/>
  <c r="C2607" i="26"/>
  <c r="C2608" i="26"/>
  <c r="C2609" i="26"/>
  <c r="C2610" i="26"/>
  <c r="C2611" i="26"/>
  <c r="C2612" i="26"/>
  <c r="C2613" i="26"/>
  <c r="C2614" i="26"/>
  <c r="C2615" i="26"/>
  <c r="C2616" i="26"/>
  <c r="C2617" i="26"/>
  <c r="C2618" i="26"/>
  <c r="C2619" i="26"/>
  <c r="C2620" i="26"/>
  <c r="C2621" i="26"/>
  <c r="C2622" i="26"/>
  <c r="C2623" i="26"/>
  <c r="C2624" i="26"/>
  <c r="C2625" i="26"/>
  <c r="C2626" i="26"/>
  <c r="C2627" i="26"/>
  <c r="C2628" i="26"/>
  <c r="C2629" i="26"/>
  <c r="C2630" i="26"/>
  <c r="C2631" i="26"/>
  <c r="C2632" i="26"/>
  <c r="C2633" i="26"/>
  <c r="C2634" i="26"/>
  <c r="C2635" i="26"/>
  <c r="C2636" i="26"/>
  <c r="C2637" i="26"/>
  <c r="C2638" i="26"/>
  <c r="C2639" i="26"/>
  <c r="C2640" i="26"/>
  <c r="C2641" i="26"/>
  <c r="C2642" i="26"/>
  <c r="C2643" i="26"/>
  <c r="C2644" i="26"/>
  <c r="C2645" i="26"/>
  <c r="C2646" i="26"/>
  <c r="C2647" i="26"/>
  <c r="C2648" i="26"/>
  <c r="C2649" i="26"/>
  <c r="C2650" i="26"/>
  <c r="C2651" i="26"/>
  <c r="C2652" i="26"/>
  <c r="C2653" i="26"/>
  <c r="C2654" i="26"/>
  <c r="C2655" i="26"/>
  <c r="C2656" i="26"/>
  <c r="C2657" i="26"/>
  <c r="C2658" i="26"/>
  <c r="C2659" i="26"/>
  <c r="C2660" i="26"/>
  <c r="C2661" i="26"/>
  <c r="C2662" i="26"/>
  <c r="C2663" i="26"/>
  <c r="C2664" i="26"/>
  <c r="C2665" i="26"/>
  <c r="C2666" i="26"/>
  <c r="C2667" i="26"/>
  <c r="C2668" i="26"/>
  <c r="C2669" i="26"/>
  <c r="C2670" i="26"/>
  <c r="C2671" i="26"/>
  <c r="C2672" i="26"/>
  <c r="C2673" i="26"/>
  <c r="C2674" i="26"/>
  <c r="C2675" i="26"/>
  <c r="C2676" i="26"/>
  <c r="C2677" i="26"/>
  <c r="C2678" i="26"/>
  <c r="C2679" i="26"/>
  <c r="C2680" i="26"/>
  <c r="C2681" i="26"/>
  <c r="C2682" i="26"/>
  <c r="C2683" i="26"/>
  <c r="C2684" i="26"/>
  <c r="C2685" i="26"/>
  <c r="C2686" i="26"/>
  <c r="C2687" i="26"/>
  <c r="C2688" i="26"/>
  <c r="C2689" i="26"/>
  <c r="C2690" i="26"/>
  <c r="C2691" i="26"/>
  <c r="C2692" i="26"/>
  <c r="C2693" i="26"/>
  <c r="C2694" i="26"/>
  <c r="C2695" i="26"/>
  <c r="C2696" i="26"/>
  <c r="C2697" i="26"/>
  <c r="C2698" i="26"/>
  <c r="C2699" i="26"/>
  <c r="C2700" i="26"/>
  <c r="C2701" i="26"/>
  <c r="C2702" i="26"/>
  <c r="C2703" i="26"/>
  <c r="C2704" i="26"/>
  <c r="C2705" i="26"/>
  <c r="C2706" i="26"/>
  <c r="C2707" i="26"/>
  <c r="C2708" i="26"/>
  <c r="C2709" i="26"/>
  <c r="C2710" i="26"/>
  <c r="C2711" i="26"/>
  <c r="C2712" i="26"/>
  <c r="C2713" i="26"/>
  <c r="C2714" i="26"/>
  <c r="C2715" i="26"/>
  <c r="C2716" i="26"/>
  <c r="C2717" i="26"/>
  <c r="C2718" i="26"/>
  <c r="C2719" i="26"/>
  <c r="C2720" i="26"/>
  <c r="C2721" i="26"/>
  <c r="C2722" i="26"/>
  <c r="C2723" i="26"/>
  <c r="C2724" i="26"/>
  <c r="C2725" i="26"/>
  <c r="C2726" i="26"/>
  <c r="C2727" i="26"/>
  <c r="C2728" i="26"/>
  <c r="C2729" i="26"/>
  <c r="C2730" i="26"/>
  <c r="C2731" i="26"/>
  <c r="C2732" i="26"/>
  <c r="C2733" i="26"/>
  <c r="C2734" i="26"/>
  <c r="C2735" i="26"/>
  <c r="C2736" i="26"/>
  <c r="C2737" i="26"/>
  <c r="C2738" i="26"/>
  <c r="C2739" i="26"/>
  <c r="C2740" i="26"/>
  <c r="C2741" i="26"/>
  <c r="C2742" i="26"/>
  <c r="C2743" i="26"/>
  <c r="C2744" i="26"/>
  <c r="C2745" i="26"/>
  <c r="C2746" i="26"/>
  <c r="C2747" i="26"/>
  <c r="C2748" i="26"/>
  <c r="C2749" i="26"/>
  <c r="C2750" i="26"/>
  <c r="C2751" i="26"/>
  <c r="C2752" i="26"/>
  <c r="C2753" i="26"/>
  <c r="C2754" i="26"/>
  <c r="C2755" i="26"/>
  <c r="C2756" i="26"/>
  <c r="C2757" i="26"/>
  <c r="C2758" i="26"/>
  <c r="C2759" i="26"/>
  <c r="C2760" i="26"/>
  <c r="C2761" i="26"/>
  <c r="C2762" i="26"/>
  <c r="C2763" i="26"/>
  <c r="C2764" i="26"/>
  <c r="C2765" i="26"/>
  <c r="C2766" i="26"/>
  <c r="C2767" i="26"/>
  <c r="C2768" i="26"/>
  <c r="C2769" i="26"/>
  <c r="C2770" i="26"/>
  <c r="C2771" i="26"/>
  <c r="C2772" i="26"/>
  <c r="C2773" i="26"/>
  <c r="C2774" i="26"/>
  <c r="C2775" i="26"/>
  <c r="C2776" i="26"/>
  <c r="C2777" i="26"/>
  <c r="C2778" i="26"/>
  <c r="C2779" i="26"/>
  <c r="C2780" i="26"/>
  <c r="C2781" i="26"/>
  <c r="C2782" i="26"/>
  <c r="C2783" i="26"/>
  <c r="C2784" i="26"/>
  <c r="C2785" i="26"/>
  <c r="C2786" i="26"/>
  <c r="C2787" i="26"/>
  <c r="C2788" i="26"/>
  <c r="C2789" i="26"/>
  <c r="C2790" i="26"/>
  <c r="C2791" i="26"/>
  <c r="C2792" i="26"/>
  <c r="C2793" i="26"/>
  <c r="C2794" i="26"/>
  <c r="C2795" i="26"/>
  <c r="C2796" i="26"/>
  <c r="C2797" i="26"/>
  <c r="C2798" i="26"/>
  <c r="C2799" i="26"/>
  <c r="C2800" i="26"/>
  <c r="C2801" i="26"/>
  <c r="C2802" i="26"/>
  <c r="C2803" i="26"/>
  <c r="C2804" i="26"/>
  <c r="C2805" i="26"/>
  <c r="C2806" i="26"/>
  <c r="C2807" i="26"/>
  <c r="C2808" i="26"/>
  <c r="C2809" i="26"/>
  <c r="C2810" i="26"/>
  <c r="C2811" i="26"/>
  <c r="C2812" i="26"/>
  <c r="C2813" i="26"/>
  <c r="C2814" i="26"/>
  <c r="C2815" i="26"/>
  <c r="C2816" i="26"/>
  <c r="C2817" i="26"/>
  <c r="C2818" i="26"/>
  <c r="C2819" i="26"/>
  <c r="C2820" i="26"/>
  <c r="C2821" i="26"/>
  <c r="C2822" i="26"/>
  <c r="C2823" i="26"/>
  <c r="C2824" i="26"/>
  <c r="C2825" i="26"/>
  <c r="C2826" i="26"/>
  <c r="C2827" i="26"/>
  <c r="C2828" i="26"/>
  <c r="C2829" i="26"/>
  <c r="C2830" i="26"/>
  <c r="C2831" i="26"/>
  <c r="C2832" i="26"/>
  <c r="C2833" i="26"/>
  <c r="C2834" i="26"/>
  <c r="C2835" i="26"/>
  <c r="C2836" i="26"/>
  <c r="C2837" i="26"/>
  <c r="C2838" i="26"/>
  <c r="C2839" i="26"/>
  <c r="C2840" i="26"/>
  <c r="C2841" i="26"/>
  <c r="C2842" i="26"/>
  <c r="C2843" i="26"/>
  <c r="C2844" i="26"/>
  <c r="C2845" i="26"/>
  <c r="C2846" i="26"/>
  <c r="C2847" i="26"/>
  <c r="C2848" i="26"/>
  <c r="C2849" i="26"/>
  <c r="C2850" i="26"/>
  <c r="C2851" i="26"/>
  <c r="C2852" i="26"/>
  <c r="C2853" i="26"/>
  <c r="C2854" i="26"/>
  <c r="C2855" i="26"/>
  <c r="C2856" i="26"/>
  <c r="C2857" i="26"/>
  <c r="C2858" i="26"/>
  <c r="C2859" i="26"/>
  <c r="C2860" i="26"/>
  <c r="C2861" i="26"/>
  <c r="C2862" i="26"/>
  <c r="C2863" i="26"/>
  <c r="C2864" i="26"/>
  <c r="C2865" i="26"/>
  <c r="C2866" i="26"/>
  <c r="C2867" i="26"/>
  <c r="C2868" i="26"/>
  <c r="C2869" i="26"/>
  <c r="C2870" i="26"/>
  <c r="C2871" i="26"/>
  <c r="C2872" i="26"/>
  <c r="C2873" i="26"/>
  <c r="C2874" i="26"/>
  <c r="C2875" i="26"/>
  <c r="C2876" i="26"/>
  <c r="C2877" i="26"/>
  <c r="C2878" i="26"/>
  <c r="C2879" i="26"/>
  <c r="C2880" i="26"/>
  <c r="C2881" i="26"/>
  <c r="C2882" i="26"/>
  <c r="C2883" i="26"/>
  <c r="C2884" i="26"/>
  <c r="C2885" i="26"/>
  <c r="C2886" i="26"/>
  <c r="C2887" i="26"/>
  <c r="C2888" i="26"/>
  <c r="C2889" i="26"/>
  <c r="C2890" i="26"/>
  <c r="C2891" i="26"/>
  <c r="C2892" i="26"/>
  <c r="C2893" i="26"/>
  <c r="C2894" i="26"/>
  <c r="C2895" i="26"/>
  <c r="C2896" i="26"/>
  <c r="C2897" i="26"/>
  <c r="C2898" i="26"/>
  <c r="C2899" i="26"/>
  <c r="C2900" i="26"/>
  <c r="C2901" i="26"/>
  <c r="C2902" i="26"/>
  <c r="C2903" i="26"/>
  <c r="C2904" i="26"/>
  <c r="C2905" i="26"/>
  <c r="C2906" i="26"/>
  <c r="C2907" i="26"/>
  <c r="C2908" i="26"/>
  <c r="C2909" i="26"/>
  <c r="C2910" i="26"/>
  <c r="C2911" i="26"/>
  <c r="C2912" i="26"/>
  <c r="C2913" i="26"/>
  <c r="C2914" i="26"/>
  <c r="C2915" i="26"/>
  <c r="C2916" i="26"/>
  <c r="C2917" i="26"/>
  <c r="C2918" i="26"/>
  <c r="C2919" i="26"/>
  <c r="C2920" i="26"/>
  <c r="C2921" i="26"/>
  <c r="C2922" i="26"/>
  <c r="C2923" i="26"/>
  <c r="C2924" i="26"/>
  <c r="C2925" i="26"/>
  <c r="C2926" i="26"/>
  <c r="C2927" i="26"/>
  <c r="C2928" i="26"/>
  <c r="C2929" i="26"/>
  <c r="C2930" i="26"/>
  <c r="C2931" i="26"/>
  <c r="C2932" i="26"/>
  <c r="C2933" i="26"/>
  <c r="C2934" i="26"/>
  <c r="C2935" i="26"/>
  <c r="C2936" i="26"/>
  <c r="C2937" i="26"/>
  <c r="C2938" i="26"/>
  <c r="C2939" i="26"/>
  <c r="C2940" i="26"/>
  <c r="C2941" i="26"/>
  <c r="C2942" i="26"/>
  <c r="C2943" i="26"/>
  <c r="C2944" i="26"/>
  <c r="C2945" i="26"/>
  <c r="C2946" i="26"/>
  <c r="C2947" i="26"/>
  <c r="C2948" i="26"/>
  <c r="C2949" i="26"/>
  <c r="C2950" i="26"/>
  <c r="C2951" i="26"/>
  <c r="C2952" i="26"/>
  <c r="C2953" i="26"/>
  <c r="C2954" i="26"/>
  <c r="C2955" i="26"/>
  <c r="C2956" i="26"/>
  <c r="C2957" i="26"/>
  <c r="C2958" i="26"/>
  <c r="C2959" i="26"/>
  <c r="C2960" i="26"/>
  <c r="C2961" i="26"/>
  <c r="C2962" i="26"/>
  <c r="C2963" i="26"/>
  <c r="C2964" i="26"/>
  <c r="C2965" i="26"/>
  <c r="C2966" i="26"/>
  <c r="C2967" i="26"/>
  <c r="C2968" i="26"/>
  <c r="C2969" i="26"/>
  <c r="C2970" i="26"/>
  <c r="C2971" i="26"/>
  <c r="C2972" i="26"/>
  <c r="C2973" i="26"/>
  <c r="C2974" i="26"/>
  <c r="C2975" i="26"/>
  <c r="C2976" i="26"/>
  <c r="C2977" i="26"/>
  <c r="C2978" i="26"/>
  <c r="C2979" i="26"/>
  <c r="C2980" i="26"/>
  <c r="C2981" i="26"/>
  <c r="C2982" i="26"/>
  <c r="C2983" i="26"/>
  <c r="C2984" i="26"/>
  <c r="C2985" i="26"/>
  <c r="C2986" i="26"/>
  <c r="C2987" i="26"/>
  <c r="C2988" i="26"/>
  <c r="C2989" i="26"/>
  <c r="C2990" i="26"/>
  <c r="C2991" i="26"/>
  <c r="C2992" i="26"/>
  <c r="C2993" i="26"/>
  <c r="C2994" i="26"/>
  <c r="C2995" i="26"/>
  <c r="C2996" i="26"/>
  <c r="C2997" i="26"/>
  <c r="C2998" i="26"/>
  <c r="C2999" i="26"/>
  <c r="C3000" i="26"/>
  <c r="C3001" i="26"/>
  <c r="C3002" i="26"/>
  <c r="C3003" i="26"/>
  <c r="C3004" i="26"/>
  <c r="C3005" i="26"/>
  <c r="C3006" i="26"/>
  <c r="C3007" i="26"/>
  <c r="C3008" i="26"/>
  <c r="C3009" i="26"/>
  <c r="C3010" i="26"/>
  <c r="C3011" i="26"/>
  <c r="C3012" i="26"/>
  <c r="C3013" i="26"/>
  <c r="C3014" i="26"/>
  <c r="C3015" i="26"/>
  <c r="C3016" i="26"/>
  <c r="C3017" i="26"/>
  <c r="C3018" i="26"/>
  <c r="C3019" i="26"/>
  <c r="C3020" i="26"/>
  <c r="C3021" i="26"/>
  <c r="C3022" i="26"/>
  <c r="C3023" i="26"/>
  <c r="C3024" i="26"/>
  <c r="C3025" i="26"/>
  <c r="C3026" i="26"/>
  <c r="C3027" i="26"/>
  <c r="C3028" i="26"/>
  <c r="C3029" i="26"/>
  <c r="C3030" i="26"/>
  <c r="C3031" i="26"/>
  <c r="C3032" i="26"/>
  <c r="C3033" i="26"/>
  <c r="C3034" i="26"/>
  <c r="C3035" i="26"/>
  <c r="C3036" i="26"/>
  <c r="C3037" i="26"/>
  <c r="C3038" i="26"/>
  <c r="C3039" i="26"/>
  <c r="C3040" i="26"/>
  <c r="C3041" i="26"/>
  <c r="C3042" i="26"/>
  <c r="C3043" i="26"/>
  <c r="C3044" i="26"/>
  <c r="C3045" i="26"/>
  <c r="C3046" i="26"/>
  <c r="C3047" i="26"/>
  <c r="C3048" i="26"/>
  <c r="C3049" i="26"/>
  <c r="C3050" i="26"/>
  <c r="C3051" i="26"/>
  <c r="C3052" i="26"/>
  <c r="C3053" i="26"/>
  <c r="C3054" i="26"/>
  <c r="C3055" i="26"/>
  <c r="C3056" i="26"/>
  <c r="C3057" i="26"/>
  <c r="C3058" i="26"/>
  <c r="C3059" i="26"/>
  <c r="C3060" i="26"/>
  <c r="C3061" i="26"/>
  <c r="C3062" i="26"/>
  <c r="C3063" i="26"/>
  <c r="C3064" i="26"/>
  <c r="C3065" i="26"/>
  <c r="C3066" i="26"/>
  <c r="C3067" i="26"/>
  <c r="C3068" i="26"/>
  <c r="C3069" i="26"/>
  <c r="C3070" i="26"/>
  <c r="C3071" i="26"/>
  <c r="C3072" i="26"/>
  <c r="C3073" i="26"/>
  <c r="C3074" i="26"/>
  <c r="C3075" i="26"/>
  <c r="C3076" i="26"/>
  <c r="C3077" i="26"/>
  <c r="C3078" i="26"/>
  <c r="C3079" i="26"/>
  <c r="C3080" i="26"/>
  <c r="C3081" i="26"/>
  <c r="C3082" i="26"/>
  <c r="C3083" i="26"/>
  <c r="C3084" i="26"/>
  <c r="C3085" i="26"/>
  <c r="C3086" i="26"/>
  <c r="C3087" i="26"/>
  <c r="C3088" i="26"/>
  <c r="C3089" i="26"/>
  <c r="C3090" i="26"/>
  <c r="C3091" i="26"/>
  <c r="C3092" i="26"/>
  <c r="C3093" i="26"/>
  <c r="C3094" i="26"/>
  <c r="C3095" i="26"/>
  <c r="C3096" i="26"/>
  <c r="C3097" i="26"/>
  <c r="C3098" i="26"/>
  <c r="C3099" i="26"/>
  <c r="C3100" i="26"/>
  <c r="C3101" i="26"/>
  <c r="C3102" i="26"/>
  <c r="C3103" i="26"/>
  <c r="C3104" i="26"/>
  <c r="C3105" i="26"/>
  <c r="C3106" i="26"/>
  <c r="C3107" i="26"/>
  <c r="C3108" i="26"/>
  <c r="C3109" i="26"/>
  <c r="C3110" i="26"/>
  <c r="C3111" i="26"/>
  <c r="C3112" i="26"/>
  <c r="C3113" i="26"/>
  <c r="C3114" i="26"/>
  <c r="C3115" i="26"/>
  <c r="C3116" i="26"/>
  <c r="C3117" i="26"/>
  <c r="C3118" i="26"/>
  <c r="C3119" i="26"/>
  <c r="C3120" i="26"/>
  <c r="C3121" i="26"/>
  <c r="C3122" i="26"/>
  <c r="C3123" i="26"/>
  <c r="C3124" i="26"/>
  <c r="C3125" i="26"/>
  <c r="C3126" i="26"/>
  <c r="C3127" i="26"/>
  <c r="C3128" i="26"/>
  <c r="C3129" i="26"/>
  <c r="C3130" i="26"/>
  <c r="C3131" i="26"/>
  <c r="C3132" i="26"/>
  <c r="C3133" i="26"/>
  <c r="C3134" i="26"/>
  <c r="C3135" i="26"/>
  <c r="C3136" i="26"/>
  <c r="C3137" i="26"/>
  <c r="C3138" i="26"/>
  <c r="C3139" i="26"/>
  <c r="C3140" i="26"/>
  <c r="C3141" i="26"/>
  <c r="C3142" i="26"/>
  <c r="C3143" i="26"/>
  <c r="C3144" i="26"/>
  <c r="C3145" i="26"/>
  <c r="C3146" i="26"/>
  <c r="C3147" i="26"/>
  <c r="C3148" i="26"/>
  <c r="C3149" i="26"/>
  <c r="C3150" i="26"/>
  <c r="C3151" i="26"/>
  <c r="C3152" i="26"/>
  <c r="C3153" i="26"/>
  <c r="C3154" i="26"/>
  <c r="C3155" i="26"/>
  <c r="C3156" i="26"/>
  <c r="C3157" i="26"/>
  <c r="C3158" i="26"/>
  <c r="C3159" i="26"/>
  <c r="C3160" i="26"/>
  <c r="C3161" i="26"/>
  <c r="C3162" i="26"/>
  <c r="C3163" i="26"/>
  <c r="C3164" i="26"/>
  <c r="C3165" i="26"/>
  <c r="C3166" i="26"/>
  <c r="C3167" i="26"/>
  <c r="C3168" i="26"/>
  <c r="C3169" i="26"/>
  <c r="C3170" i="26"/>
  <c r="C3171" i="26"/>
  <c r="C3172" i="26"/>
  <c r="C3173" i="26"/>
  <c r="C3174" i="26"/>
  <c r="C3175" i="26"/>
  <c r="C3176" i="26"/>
  <c r="C3177" i="26"/>
  <c r="C3178" i="26"/>
  <c r="C3179" i="26"/>
  <c r="C3180" i="26"/>
  <c r="C3181" i="26"/>
  <c r="C3182" i="26"/>
  <c r="C3183" i="26"/>
  <c r="C3184" i="26"/>
  <c r="C3185" i="26"/>
  <c r="C3186" i="26"/>
  <c r="C3187" i="26"/>
  <c r="C3188" i="26"/>
  <c r="C3189" i="26"/>
  <c r="C3190" i="26"/>
  <c r="C3191" i="26"/>
  <c r="C3192" i="26"/>
  <c r="C3193" i="26"/>
  <c r="C3194" i="26"/>
  <c r="C3195" i="26"/>
  <c r="C3196" i="26"/>
  <c r="C3197" i="26"/>
  <c r="C3198" i="26"/>
  <c r="C3199" i="26"/>
  <c r="C3200" i="26"/>
  <c r="C3201" i="26"/>
  <c r="C3202" i="26"/>
  <c r="C3203" i="26"/>
  <c r="C3204" i="26"/>
  <c r="C3205" i="26"/>
  <c r="C3206" i="26"/>
  <c r="C3207" i="26"/>
  <c r="C3208" i="26"/>
  <c r="C3209" i="26"/>
  <c r="C3210" i="26"/>
  <c r="C3211" i="26"/>
  <c r="C3212" i="26"/>
  <c r="C3213" i="26"/>
  <c r="C3214" i="26"/>
  <c r="C3215" i="26"/>
  <c r="C3216" i="26"/>
  <c r="C3217" i="26"/>
  <c r="C3218" i="26"/>
  <c r="C3219" i="26"/>
  <c r="C3220" i="26"/>
  <c r="C3221" i="26"/>
  <c r="C3222" i="26"/>
  <c r="C3223" i="26"/>
  <c r="C3224" i="26"/>
  <c r="C3225" i="26"/>
  <c r="C3226" i="26"/>
  <c r="C3227" i="26"/>
  <c r="C3228" i="26"/>
  <c r="C3229" i="26"/>
  <c r="C3230" i="26"/>
  <c r="C3231" i="26"/>
  <c r="C3232" i="26"/>
  <c r="C3233" i="26"/>
  <c r="C3234" i="26"/>
  <c r="C3235" i="26"/>
  <c r="C3236" i="26"/>
  <c r="C3237" i="26"/>
  <c r="C3238" i="26"/>
  <c r="C3239" i="26"/>
  <c r="C3240" i="26"/>
  <c r="C3241" i="26"/>
  <c r="C3242" i="26"/>
  <c r="C3243" i="26"/>
  <c r="C3244" i="26"/>
  <c r="C3245" i="26"/>
  <c r="C3246" i="26"/>
  <c r="C3247" i="26"/>
  <c r="C3248" i="26"/>
  <c r="C3249" i="26"/>
  <c r="C3250" i="26"/>
  <c r="C3251" i="26"/>
  <c r="C3252" i="26"/>
  <c r="C3253" i="26"/>
  <c r="C3254" i="26"/>
  <c r="C3255" i="26"/>
  <c r="C3256" i="26"/>
  <c r="C3257" i="26"/>
  <c r="C3258" i="26"/>
  <c r="C3259" i="26"/>
  <c r="C3260" i="26"/>
  <c r="C3261" i="26"/>
  <c r="C3262" i="26"/>
  <c r="C3263" i="26"/>
  <c r="C3264" i="26"/>
  <c r="C3265" i="26"/>
  <c r="C3266" i="26"/>
  <c r="C3267" i="26"/>
  <c r="C3268" i="26"/>
  <c r="C3269" i="26"/>
  <c r="C3270" i="26"/>
  <c r="C3271" i="26"/>
  <c r="C3272" i="26"/>
  <c r="C3273" i="26"/>
  <c r="C3274" i="26"/>
  <c r="C3275" i="26"/>
  <c r="C3276" i="26"/>
  <c r="C3277" i="26"/>
  <c r="C3278" i="26"/>
  <c r="C3279" i="26"/>
  <c r="C3280" i="26"/>
  <c r="C3281" i="26"/>
  <c r="C3282" i="26"/>
  <c r="C3283" i="26"/>
  <c r="C3284" i="26"/>
  <c r="C3285" i="26"/>
  <c r="C3286" i="26"/>
  <c r="C3287" i="26"/>
  <c r="C3288" i="26"/>
  <c r="C3289" i="26"/>
  <c r="C3290" i="26"/>
  <c r="C3291" i="26"/>
  <c r="C3292" i="26"/>
  <c r="C3293" i="26"/>
  <c r="C3294" i="26"/>
  <c r="C3295" i="26"/>
  <c r="C3296" i="26"/>
  <c r="C3297" i="26"/>
  <c r="C3298" i="26"/>
  <c r="C3299" i="26"/>
  <c r="C3300" i="26"/>
  <c r="C3301" i="26"/>
  <c r="C3302" i="26"/>
  <c r="C3303" i="26"/>
  <c r="C3304" i="26"/>
  <c r="C3305" i="26"/>
  <c r="C3306" i="26"/>
  <c r="C3307" i="26"/>
  <c r="C3308" i="26"/>
  <c r="C3309" i="26"/>
  <c r="C3310" i="26"/>
  <c r="C3311" i="26"/>
  <c r="C3312" i="26"/>
  <c r="C3313" i="26"/>
  <c r="C3314" i="26"/>
  <c r="C3315" i="26"/>
  <c r="C3316" i="26"/>
  <c r="C3317" i="26"/>
  <c r="C3318" i="26"/>
  <c r="C3319" i="26"/>
  <c r="C3320" i="26"/>
  <c r="C3321" i="26"/>
  <c r="C3322" i="26"/>
  <c r="C3323" i="26"/>
  <c r="C3324" i="26"/>
  <c r="C3325" i="26"/>
  <c r="C3326" i="26"/>
  <c r="C3327" i="26"/>
  <c r="C3328" i="26"/>
  <c r="C3329" i="26"/>
  <c r="C3330" i="26"/>
  <c r="C3331" i="26"/>
  <c r="C3332" i="26"/>
  <c r="C3333" i="26"/>
  <c r="C3334" i="26"/>
  <c r="C3335" i="26"/>
  <c r="C3336" i="26"/>
  <c r="C3337" i="26"/>
  <c r="C3338" i="26"/>
  <c r="C3339" i="26"/>
  <c r="C3340" i="26"/>
  <c r="C3341" i="26"/>
  <c r="C3342" i="26"/>
  <c r="C3343" i="26"/>
  <c r="C3344" i="26"/>
  <c r="C3345" i="26"/>
  <c r="C3346" i="26"/>
  <c r="C3347" i="26"/>
  <c r="C3348" i="26"/>
  <c r="C3349" i="26"/>
  <c r="C3350" i="26"/>
  <c r="C3351" i="26"/>
  <c r="C3352" i="26"/>
  <c r="C3353" i="26"/>
  <c r="C3354" i="26"/>
  <c r="C3355" i="26"/>
  <c r="C3356" i="26"/>
  <c r="C3357" i="26"/>
  <c r="C3358" i="26"/>
  <c r="C3359" i="26"/>
  <c r="C3360" i="26"/>
  <c r="C3361" i="26"/>
  <c r="C3362" i="26"/>
  <c r="C3363" i="26"/>
  <c r="C3364" i="26"/>
  <c r="C3365" i="26"/>
  <c r="C3366" i="26"/>
  <c r="C3367" i="26"/>
  <c r="C3368" i="26"/>
  <c r="C3369" i="26"/>
  <c r="C3370" i="26"/>
  <c r="C3371" i="26"/>
  <c r="C3372" i="26"/>
  <c r="C3373" i="26"/>
  <c r="C3374" i="26"/>
  <c r="C3375" i="26"/>
  <c r="C3376" i="26"/>
  <c r="C3377" i="26"/>
  <c r="C3378" i="26"/>
  <c r="C3379" i="26"/>
  <c r="C3380" i="26"/>
  <c r="C3381" i="26"/>
  <c r="C3382" i="26"/>
  <c r="C3383" i="26"/>
  <c r="C3384" i="26"/>
  <c r="C3385" i="26"/>
  <c r="C3386" i="26"/>
  <c r="C3387" i="26"/>
  <c r="C3388" i="26"/>
  <c r="C3389" i="26"/>
  <c r="C3390" i="26"/>
  <c r="C3391" i="26"/>
  <c r="C3392" i="26"/>
  <c r="C3393" i="26"/>
  <c r="C3394" i="26"/>
  <c r="C3395" i="26"/>
  <c r="C3396" i="26"/>
  <c r="C3397" i="26"/>
  <c r="C3398" i="26"/>
  <c r="C3399" i="26"/>
  <c r="C3400" i="26"/>
  <c r="C3401" i="26"/>
  <c r="C3402" i="26"/>
  <c r="C3403" i="26"/>
  <c r="C3404" i="26"/>
  <c r="C3405" i="26"/>
  <c r="C3406" i="26"/>
  <c r="C3407" i="26"/>
  <c r="C3408" i="26"/>
  <c r="C3409" i="26"/>
  <c r="C3410" i="26"/>
  <c r="C3411" i="26"/>
  <c r="C3412" i="26"/>
  <c r="C3413" i="26"/>
  <c r="C3414" i="26"/>
  <c r="C3415" i="26"/>
  <c r="C3416" i="26"/>
  <c r="C3417" i="26"/>
  <c r="C3418" i="26"/>
  <c r="C3419" i="26"/>
  <c r="C3420" i="26"/>
  <c r="C3421" i="26"/>
  <c r="C3422" i="26"/>
  <c r="C3423" i="26"/>
  <c r="C3424" i="26"/>
  <c r="C3425" i="26"/>
  <c r="C3426" i="26"/>
  <c r="C3427" i="26"/>
  <c r="C3428" i="26"/>
  <c r="C3429" i="26"/>
  <c r="C3430" i="26"/>
  <c r="C3431" i="26"/>
  <c r="C3432" i="26"/>
  <c r="C3433" i="26"/>
  <c r="C3434" i="26"/>
  <c r="C3435" i="26"/>
  <c r="C3436" i="26"/>
  <c r="C3437" i="26"/>
  <c r="C3438" i="26"/>
  <c r="C3439" i="26"/>
  <c r="C3440" i="26"/>
  <c r="C3441" i="26"/>
  <c r="C3442" i="26"/>
  <c r="C3443" i="26"/>
  <c r="C3444" i="26"/>
  <c r="C3445" i="26"/>
  <c r="C3446" i="26"/>
  <c r="C3447" i="26"/>
  <c r="C3448" i="26"/>
  <c r="C3449" i="26"/>
  <c r="C3450" i="26"/>
  <c r="C3451" i="26"/>
  <c r="C3452" i="26"/>
  <c r="C3453" i="26"/>
  <c r="C3454" i="26"/>
  <c r="C3455" i="26"/>
  <c r="C3456" i="26"/>
  <c r="C3457" i="26"/>
  <c r="C3458" i="26"/>
  <c r="C3459" i="26"/>
  <c r="C3460" i="26"/>
  <c r="C3461" i="26"/>
  <c r="C3462" i="26"/>
  <c r="C3463" i="26"/>
  <c r="C3464" i="26"/>
  <c r="C3465" i="26"/>
  <c r="C3466" i="26"/>
  <c r="C3467" i="26"/>
  <c r="C3468" i="26"/>
  <c r="C3469" i="26"/>
  <c r="C3470" i="26"/>
  <c r="C3471" i="26"/>
  <c r="C3472" i="26"/>
  <c r="C3473" i="26"/>
  <c r="C3474" i="26"/>
  <c r="C3475" i="26"/>
  <c r="C3476" i="26"/>
  <c r="C3477" i="26"/>
  <c r="C3478" i="26"/>
  <c r="C3479" i="26"/>
  <c r="C3480" i="26"/>
  <c r="C3481" i="26"/>
  <c r="C3482" i="26"/>
  <c r="C3483" i="26"/>
  <c r="C3484" i="26"/>
  <c r="C3485" i="26"/>
  <c r="C3486" i="26"/>
  <c r="C3487" i="26"/>
  <c r="C3488" i="26"/>
  <c r="C3489" i="26"/>
  <c r="C3490" i="26"/>
  <c r="C3491" i="26"/>
  <c r="C3492" i="26"/>
  <c r="C3493" i="26"/>
  <c r="C3494" i="26"/>
  <c r="C3495" i="26"/>
  <c r="C3496" i="26"/>
  <c r="C3497" i="26"/>
  <c r="C3498" i="26"/>
  <c r="C3499" i="26"/>
  <c r="C3500" i="26"/>
  <c r="C3501" i="26"/>
  <c r="C3502" i="26"/>
  <c r="C3503" i="26"/>
  <c r="C3504" i="26"/>
  <c r="C3505" i="26"/>
  <c r="C3506" i="26"/>
  <c r="C3507" i="26"/>
  <c r="C3508" i="26"/>
  <c r="C3509" i="26"/>
  <c r="C3510" i="26"/>
  <c r="C3511" i="26"/>
  <c r="C3512" i="26"/>
  <c r="C3513" i="26"/>
  <c r="C3514" i="26"/>
  <c r="C3515" i="26"/>
  <c r="C3516" i="26"/>
  <c r="C3517" i="26"/>
  <c r="C3518" i="26"/>
  <c r="C3519" i="26"/>
  <c r="C3520" i="26"/>
  <c r="C3521" i="26"/>
  <c r="C3522" i="26"/>
  <c r="C3523" i="26"/>
  <c r="C3524" i="26"/>
  <c r="C3525" i="26"/>
  <c r="C3526" i="26"/>
  <c r="C3527" i="26"/>
  <c r="C3528" i="26"/>
  <c r="C3529" i="26"/>
  <c r="C3530" i="26"/>
  <c r="C3531" i="26"/>
  <c r="C3532" i="26"/>
  <c r="C3533" i="26"/>
  <c r="C3534" i="26"/>
  <c r="C3535" i="26"/>
  <c r="C3536" i="26"/>
  <c r="C3537" i="26"/>
  <c r="C3538" i="26"/>
  <c r="C3539" i="26"/>
  <c r="C3540" i="26"/>
  <c r="C3541" i="26"/>
  <c r="C3542" i="26"/>
  <c r="C3543" i="26"/>
  <c r="C3544" i="26"/>
  <c r="C3545" i="26"/>
  <c r="C3546" i="26"/>
  <c r="C3547" i="26"/>
  <c r="C3548" i="26"/>
  <c r="C3549" i="26"/>
  <c r="C3550" i="26"/>
  <c r="C3551" i="26"/>
  <c r="C3552" i="26"/>
  <c r="C3553" i="26"/>
  <c r="C3554" i="26"/>
  <c r="C3555" i="26"/>
  <c r="C3556" i="26"/>
  <c r="C3557" i="26"/>
  <c r="C3558" i="26"/>
  <c r="C3559" i="26"/>
  <c r="C3560" i="26"/>
  <c r="C3561" i="26"/>
  <c r="C3562" i="26"/>
  <c r="C3563" i="26"/>
  <c r="C3564" i="26"/>
  <c r="C3565" i="26"/>
  <c r="C3566" i="26"/>
  <c r="C3567" i="26"/>
  <c r="C3568" i="26"/>
  <c r="C3569" i="26"/>
  <c r="C3570" i="26"/>
  <c r="C3571" i="26"/>
  <c r="C3572" i="26"/>
  <c r="C3573" i="26"/>
  <c r="C3574" i="26"/>
  <c r="C3575" i="26"/>
  <c r="C3576" i="26"/>
  <c r="C3577" i="26"/>
  <c r="C3578" i="26"/>
  <c r="C3579" i="26"/>
  <c r="C3580" i="26"/>
  <c r="C3581" i="26"/>
  <c r="C3582" i="26"/>
  <c r="C3583" i="26"/>
  <c r="C3584" i="26"/>
  <c r="C3585" i="26"/>
  <c r="C3586" i="26"/>
  <c r="C3587" i="26"/>
  <c r="C3588" i="26"/>
  <c r="C3589" i="26"/>
  <c r="C3590" i="26"/>
  <c r="C3591" i="26"/>
  <c r="C3592" i="26"/>
  <c r="C3593" i="26"/>
  <c r="C3594" i="26"/>
  <c r="C3595" i="26"/>
  <c r="C3596" i="26"/>
  <c r="C3597" i="26"/>
  <c r="C3598" i="26"/>
  <c r="C3599" i="26"/>
  <c r="C3600" i="26"/>
  <c r="C3601" i="26"/>
  <c r="C3602" i="26"/>
  <c r="C3603" i="26"/>
  <c r="C3604" i="26"/>
  <c r="C3605" i="26"/>
  <c r="C3606" i="26"/>
  <c r="C3607" i="26"/>
  <c r="C3608" i="26"/>
  <c r="C3609" i="26"/>
  <c r="C3610" i="26"/>
  <c r="C3611" i="26"/>
  <c r="C3612" i="26"/>
  <c r="C3613" i="26"/>
  <c r="C3614" i="26"/>
  <c r="C3615" i="26"/>
  <c r="C3616" i="26"/>
  <c r="C3617" i="26"/>
  <c r="C3618" i="26"/>
  <c r="C3619" i="26"/>
  <c r="C3620" i="26"/>
  <c r="C3621" i="26"/>
  <c r="C3622" i="26"/>
  <c r="C3623" i="26"/>
  <c r="C3624" i="26"/>
  <c r="C3625" i="26"/>
  <c r="C3626" i="26"/>
  <c r="C3627" i="26"/>
  <c r="C3628" i="26"/>
  <c r="C3629" i="26"/>
  <c r="C3630" i="26"/>
  <c r="C3631" i="26"/>
  <c r="C3632" i="26"/>
  <c r="C3633" i="26"/>
  <c r="C3634" i="26"/>
  <c r="C3635" i="26"/>
  <c r="C3636" i="26"/>
  <c r="C3637" i="26"/>
  <c r="C3638" i="26"/>
  <c r="C3639" i="26"/>
  <c r="C3640" i="26"/>
  <c r="C3641" i="26"/>
  <c r="C3642" i="26"/>
  <c r="C3643" i="26"/>
  <c r="C3644" i="26"/>
  <c r="C3645" i="26"/>
  <c r="C3646" i="26"/>
  <c r="C3647" i="26"/>
  <c r="C3648" i="26"/>
  <c r="C3649" i="26"/>
  <c r="C3650" i="26"/>
  <c r="C3651" i="26"/>
  <c r="C3652" i="26"/>
  <c r="C3653" i="26"/>
  <c r="C3654" i="26"/>
  <c r="C3655" i="26"/>
  <c r="C3656" i="26"/>
  <c r="C3657" i="26"/>
  <c r="C3658" i="26"/>
  <c r="C3659" i="26"/>
  <c r="C3660" i="26"/>
  <c r="C3661" i="26"/>
  <c r="C3662" i="26"/>
  <c r="C3663" i="26"/>
  <c r="C3664" i="26"/>
  <c r="C3665" i="26"/>
  <c r="C3666" i="26"/>
  <c r="C3667" i="26"/>
  <c r="C3668" i="26"/>
  <c r="C3669" i="26"/>
  <c r="C3670" i="26"/>
  <c r="C3671" i="26"/>
  <c r="C3672" i="26"/>
  <c r="C3673" i="26"/>
  <c r="C3674" i="26"/>
  <c r="C3675" i="26"/>
  <c r="C3676" i="26"/>
  <c r="C3677" i="26"/>
  <c r="C3678" i="26"/>
  <c r="C3679" i="26"/>
  <c r="C3680" i="26"/>
  <c r="C3681" i="26"/>
  <c r="C3682" i="26"/>
  <c r="C3683" i="26"/>
  <c r="C3684" i="26"/>
  <c r="C3685" i="26"/>
  <c r="C3686" i="26"/>
  <c r="C3687" i="26"/>
  <c r="C3688" i="26"/>
  <c r="C3689" i="26"/>
  <c r="C3690" i="26"/>
  <c r="C3691" i="26"/>
  <c r="C3692" i="26"/>
  <c r="C3693" i="26"/>
  <c r="C3694" i="26"/>
  <c r="C3695" i="26"/>
  <c r="C3696" i="26"/>
  <c r="C3697" i="26"/>
  <c r="C3698" i="26"/>
  <c r="C3699" i="26"/>
  <c r="C3700" i="26"/>
  <c r="C3701" i="26"/>
  <c r="C3702" i="26"/>
  <c r="C3703" i="26"/>
  <c r="C3704" i="26"/>
  <c r="C3705" i="26"/>
  <c r="C3706" i="26"/>
  <c r="C3707" i="26"/>
  <c r="C3708" i="26"/>
  <c r="C3709" i="26"/>
  <c r="C3710" i="26"/>
  <c r="C3711" i="26"/>
  <c r="C3712" i="26"/>
  <c r="C3713" i="26"/>
  <c r="C3714" i="26"/>
  <c r="C3715" i="26"/>
  <c r="C3716" i="26"/>
  <c r="C3717" i="26"/>
  <c r="C3718" i="26"/>
  <c r="C3719" i="26"/>
  <c r="C3720" i="26"/>
  <c r="C3721" i="26"/>
  <c r="C3722" i="26"/>
  <c r="C3723" i="26"/>
  <c r="C3724" i="26"/>
  <c r="C3725" i="26"/>
  <c r="C3726" i="26"/>
  <c r="C3727" i="26"/>
  <c r="C3728" i="26"/>
  <c r="C3729" i="26"/>
  <c r="C3730" i="26"/>
  <c r="C3731" i="26"/>
  <c r="C3732" i="26"/>
  <c r="C3733" i="26"/>
  <c r="C3734" i="26"/>
  <c r="C3735" i="26"/>
  <c r="C3736" i="26"/>
  <c r="C3737" i="26"/>
  <c r="C3738" i="26"/>
  <c r="C3739" i="26"/>
  <c r="C3740" i="26"/>
  <c r="C3741" i="26"/>
  <c r="C3742" i="26"/>
  <c r="C3743" i="26"/>
  <c r="C3744" i="26"/>
  <c r="C3745" i="26"/>
  <c r="C3746" i="26"/>
  <c r="C3747" i="26"/>
  <c r="C3748" i="26"/>
  <c r="C3749" i="26"/>
  <c r="C3750" i="26"/>
  <c r="C3751" i="26"/>
  <c r="C3752" i="26"/>
  <c r="C3753" i="26"/>
  <c r="C3754" i="26"/>
  <c r="C3755" i="26"/>
  <c r="C3756" i="26"/>
  <c r="C3757" i="26"/>
  <c r="C3758" i="26"/>
  <c r="C3759" i="26"/>
  <c r="C3760" i="26"/>
  <c r="C3761" i="26"/>
  <c r="C3762" i="26"/>
  <c r="C3763" i="26"/>
  <c r="C3764" i="26"/>
  <c r="C3765" i="26"/>
  <c r="C3766" i="26"/>
  <c r="C3767" i="26"/>
  <c r="C3768" i="26"/>
  <c r="C3769" i="26"/>
  <c r="C3770" i="26"/>
  <c r="C3771" i="26"/>
  <c r="C3772" i="26"/>
  <c r="C3773" i="26"/>
  <c r="C3774" i="26"/>
  <c r="C3775" i="26"/>
  <c r="C3776" i="26"/>
  <c r="C3777" i="26"/>
  <c r="C3778" i="26"/>
  <c r="C3779" i="26"/>
  <c r="C3780" i="26"/>
  <c r="C3781" i="26"/>
  <c r="C3782" i="26"/>
  <c r="C3783" i="26"/>
  <c r="C3784" i="26"/>
  <c r="C3785" i="26"/>
  <c r="C3786" i="26"/>
  <c r="C3787" i="26"/>
  <c r="C3788" i="26"/>
  <c r="C3789" i="26"/>
  <c r="C3790" i="26"/>
  <c r="C3791" i="26"/>
  <c r="C3792" i="26"/>
  <c r="C3793" i="26"/>
  <c r="C3794" i="26"/>
  <c r="C3795" i="26"/>
  <c r="C3796" i="26"/>
  <c r="C3797" i="26"/>
  <c r="C3798" i="26"/>
  <c r="C3799" i="26"/>
  <c r="C3800" i="26"/>
  <c r="C3801" i="26"/>
  <c r="C3802" i="26"/>
  <c r="C3803" i="26"/>
  <c r="C3804" i="26"/>
  <c r="C3805" i="26"/>
  <c r="C3806" i="26"/>
  <c r="C3807" i="26"/>
  <c r="C3808" i="26"/>
  <c r="C3809" i="26"/>
  <c r="C3810" i="26"/>
  <c r="C3811" i="26"/>
  <c r="C3812" i="26"/>
  <c r="C3813" i="26"/>
  <c r="C3814" i="26"/>
  <c r="C3815" i="26"/>
  <c r="C3816" i="26"/>
  <c r="C3817" i="26"/>
  <c r="C3818" i="26"/>
  <c r="C3819" i="26"/>
  <c r="C3820" i="26"/>
  <c r="C3821" i="26"/>
  <c r="C3822" i="26"/>
  <c r="C3823" i="26"/>
  <c r="C3824" i="26"/>
  <c r="C3825" i="26"/>
  <c r="C3826" i="26"/>
  <c r="C3827" i="26"/>
  <c r="C3828" i="26"/>
  <c r="C3829" i="26"/>
  <c r="C3830" i="26"/>
  <c r="C3831" i="26"/>
  <c r="C3832" i="26"/>
  <c r="C3833" i="26"/>
  <c r="C3834" i="26"/>
  <c r="C3835" i="26"/>
  <c r="C3836" i="26"/>
  <c r="C3837" i="26"/>
  <c r="C3838" i="26"/>
  <c r="C3839" i="26"/>
  <c r="C3840" i="26"/>
  <c r="C3841" i="26"/>
  <c r="C3842" i="26"/>
  <c r="C3843" i="26"/>
  <c r="C3844" i="26"/>
  <c r="C3845" i="26"/>
  <c r="C3846" i="26"/>
  <c r="C3847" i="26"/>
  <c r="C3848" i="26"/>
  <c r="C3849" i="26"/>
  <c r="C3850" i="26"/>
  <c r="C3851" i="26"/>
  <c r="C3852" i="26"/>
  <c r="C3853" i="26"/>
  <c r="C3854" i="26"/>
  <c r="C3855" i="26"/>
  <c r="C3856" i="26"/>
  <c r="C3857" i="26"/>
  <c r="C3858" i="26"/>
  <c r="C3859" i="26"/>
  <c r="C3860" i="26"/>
  <c r="C3861" i="26"/>
  <c r="C3862" i="26"/>
  <c r="C3863" i="26"/>
  <c r="C3864" i="26"/>
  <c r="C3865" i="26"/>
  <c r="C3866" i="26"/>
  <c r="C3867" i="26"/>
  <c r="C3868" i="26"/>
  <c r="C3869" i="26"/>
  <c r="C3870" i="26"/>
  <c r="C3871" i="26"/>
  <c r="C3872" i="26"/>
  <c r="C3873" i="26"/>
  <c r="C3874" i="26"/>
  <c r="C3875" i="26"/>
  <c r="C3876" i="26"/>
  <c r="C3877" i="26"/>
  <c r="C3878" i="26"/>
  <c r="C3879" i="26"/>
  <c r="C3880" i="26"/>
  <c r="C3881" i="26"/>
  <c r="C3882" i="26"/>
  <c r="C3883" i="26"/>
  <c r="C3884" i="26"/>
  <c r="C3885" i="26"/>
  <c r="C3886" i="26"/>
  <c r="C3887" i="26"/>
  <c r="C3888" i="26"/>
  <c r="C3889" i="26"/>
  <c r="C3890" i="26"/>
  <c r="C3891" i="26"/>
  <c r="C3892" i="26"/>
  <c r="C3893" i="26"/>
  <c r="C3894" i="26"/>
  <c r="C3895" i="26"/>
  <c r="C3896" i="26"/>
  <c r="C3897" i="26"/>
  <c r="C3898" i="26"/>
  <c r="C3899" i="26"/>
  <c r="C3900" i="26"/>
  <c r="C3901" i="26"/>
  <c r="C3902" i="26"/>
  <c r="C3903" i="26"/>
  <c r="C3904" i="26"/>
  <c r="C3905" i="26"/>
  <c r="C3906" i="26"/>
  <c r="C3907" i="26"/>
  <c r="C3908" i="26"/>
  <c r="C3909" i="26"/>
  <c r="C3910" i="26"/>
  <c r="C3911" i="26"/>
  <c r="C3912" i="26"/>
  <c r="C3913" i="26"/>
  <c r="C3914" i="26"/>
  <c r="C3915" i="26"/>
  <c r="C3916" i="26"/>
  <c r="C3917" i="26"/>
  <c r="C3918" i="26"/>
  <c r="C3919" i="26"/>
  <c r="C3920" i="26"/>
  <c r="C3921" i="26"/>
  <c r="C3922" i="26"/>
  <c r="C3923" i="26"/>
  <c r="C3924" i="26"/>
  <c r="C3925" i="26"/>
  <c r="C3926" i="26"/>
  <c r="C3927" i="26"/>
  <c r="C3928" i="26"/>
  <c r="C3929" i="26"/>
  <c r="C3930" i="26"/>
  <c r="C3931" i="26"/>
  <c r="C3932" i="26"/>
  <c r="C3933" i="26"/>
  <c r="C3934" i="26"/>
  <c r="C3935" i="26"/>
  <c r="C3936" i="26"/>
  <c r="C3937" i="26"/>
  <c r="C3938" i="26"/>
  <c r="C3939" i="26"/>
  <c r="C3940" i="26"/>
  <c r="C3941" i="26"/>
  <c r="C3942" i="26"/>
  <c r="C3943" i="26"/>
  <c r="C3944" i="26"/>
  <c r="C3945" i="26"/>
  <c r="C3946" i="26"/>
  <c r="C3947" i="26"/>
  <c r="C3948" i="26"/>
  <c r="C3949" i="26"/>
  <c r="C3950" i="26"/>
  <c r="C3951" i="26"/>
  <c r="C3952" i="26"/>
  <c r="C3953" i="26"/>
  <c r="C3954" i="26"/>
  <c r="C3955" i="26"/>
  <c r="C3956" i="26"/>
  <c r="C3957" i="26"/>
  <c r="C3958" i="26"/>
  <c r="C3959" i="26"/>
  <c r="C3960" i="26"/>
  <c r="C3961" i="26"/>
  <c r="C3962" i="26"/>
  <c r="C3963" i="26"/>
  <c r="C3964" i="26"/>
  <c r="C3965" i="26"/>
  <c r="C3966" i="26"/>
  <c r="C3967" i="26"/>
  <c r="C3968" i="26"/>
  <c r="C3969" i="26"/>
  <c r="C3970" i="26"/>
  <c r="C3971" i="26"/>
  <c r="C3972" i="26"/>
  <c r="C3973" i="26"/>
  <c r="C3974" i="26"/>
  <c r="C3975" i="26"/>
  <c r="C3976" i="26"/>
  <c r="C3977" i="26"/>
  <c r="C3978" i="26"/>
  <c r="C3979" i="26"/>
  <c r="C3980" i="26"/>
  <c r="C3981" i="26"/>
  <c r="C3982" i="26"/>
  <c r="C3983" i="26"/>
  <c r="C3984" i="26"/>
  <c r="C3985" i="26"/>
  <c r="C3986" i="26"/>
  <c r="C3987" i="26"/>
  <c r="C3988" i="26"/>
  <c r="C3989" i="26"/>
  <c r="C3990" i="26"/>
  <c r="C3991" i="26"/>
  <c r="C3992" i="26"/>
  <c r="C3993" i="26"/>
  <c r="C3994" i="26"/>
  <c r="C3995" i="26"/>
  <c r="C3996" i="26"/>
  <c r="C3997" i="26"/>
  <c r="C3998" i="26"/>
  <c r="C3999" i="26"/>
  <c r="C4000" i="26"/>
  <c r="C4001" i="26"/>
  <c r="C4002" i="26"/>
  <c r="C4003" i="26"/>
  <c r="C4004" i="26"/>
  <c r="C4005" i="26"/>
  <c r="C4006" i="26"/>
  <c r="C4007" i="26"/>
  <c r="C4008" i="26"/>
  <c r="C4009" i="26"/>
  <c r="C4010" i="26"/>
  <c r="C4011" i="26"/>
  <c r="C4012" i="26"/>
  <c r="C4013" i="26"/>
  <c r="C4014" i="26"/>
  <c r="C4015" i="26"/>
  <c r="C4016" i="26"/>
  <c r="C4017" i="26"/>
  <c r="C4018" i="26"/>
  <c r="C4019" i="26"/>
  <c r="C4020" i="26"/>
  <c r="C4021" i="26"/>
  <c r="C4022" i="26"/>
  <c r="C4023" i="26"/>
  <c r="C4024" i="26"/>
  <c r="C4025" i="26"/>
  <c r="C4026" i="26"/>
  <c r="C4027" i="26"/>
  <c r="C4028" i="26"/>
  <c r="C4029" i="26"/>
  <c r="C4030" i="26"/>
  <c r="C4031" i="26"/>
  <c r="C4032" i="26"/>
  <c r="C4033" i="26"/>
  <c r="C4034" i="26"/>
  <c r="C4035" i="26"/>
  <c r="C4036" i="26"/>
  <c r="C4037" i="26"/>
  <c r="C4038" i="26"/>
  <c r="C4039" i="26"/>
  <c r="C4040" i="26"/>
  <c r="C4041" i="26"/>
  <c r="C4042" i="26"/>
  <c r="C4043" i="26"/>
  <c r="C4044" i="26"/>
  <c r="C4045" i="26"/>
  <c r="C4046" i="26"/>
  <c r="C4047" i="26"/>
  <c r="C4048" i="26"/>
  <c r="C4049" i="26"/>
  <c r="C4050" i="26"/>
  <c r="C4051" i="26"/>
  <c r="C4052" i="26"/>
  <c r="C4053" i="26"/>
  <c r="C4054" i="26"/>
  <c r="C4055" i="26"/>
  <c r="C4056" i="26"/>
  <c r="C4057" i="26"/>
  <c r="C4058" i="26"/>
  <c r="C4059" i="26"/>
  <c r="C4060" i="26"/>
  <c r="C4061" i="26"/>
  <c r="C4062" i="26"/>
  <c r="C4063" i="26"/>
  <c r="C4064" i="26"/>
  <c r="C4065" i="26"/>
  <c r="C4066" i="26"/>
  <c r="C4067" i="26"/>
  <c r="C4068" i="26"/>
  <c r="C4069" i="26"/>
  <c r="C4070" i="26"/>
  <c r="C4071" i="26"/>
  <c r="C4072" i="26"/>
  <c r="C4073" i="26"/>
  <c r="C4074" i="26"/>
  <c r="C4075" i="26"/>
  <c r="C4076" i="26"/>
  <c r="C4077" i="26"/>
  <c r="C4078" i="26"/>
  <c r="C4079" i="26"/>
  <c r="C4080" i="26"/>
  <c r="C4081" i="26"/>
  <c r="C4082" i="26"/>
  <c r="C4083" i="26"/>
  <c r="C4084" i="26"/>
  <c r="C4085" i="26"/>
  <c r="C4086" i="26"/>
  <c r="C4087" i="26"/>
  <c r="C4088" i="26"/>
  <c r="C4089" i="26"/>
  <c r="C4090" i="26"/>
  <c r="C4091" i="26"/>
  <c r="C4092" i="26"/>
  <c r="C4093" i="26"/>
  <c r="C4094" i="26"/>
  <c r="C4095" i="26"/>
  <c r="C4096" i="26"/>
  <c r="C4097" i="26"/>
  <c r="C4098" i="26"/>
  <c r="C4099" i="26"/>
  <c r="C4100" i="26"/>
  <c r="C4101" i="26"/>
  <c r="C4102" i="26"/>
  <c r="C4103" i="26"/>
  <c r="C4104" i="26"/>
  <c r="C4105" i="26"/>
  <c r="C4106" i="26"/>
  <c r="C4107" i="26"/>
  <c r="C4108" i="26"/>
  <c r="C4109" i="26"/>
  <c r="C4110" i="26"/>
  <c r="C4111" i="26"/>
  <c r="C4112" i="26"/>
  <c r="C4113" i="26"/>
  <c r="C4114" i="26"/>
  <c r="C4115" i="26"/>
  <c r="C4116" i="26"/>
  <c r="C4117" i="26"/>
  <c r="C4118" i="26"/>
  <c r="C4119" i="26"/>
  <c r="C4120" i="26"/>
  <c r="C4121" i="26"/>
  <c r="C4122" i="26"/>
  <c r="C4123" i="26"/>
  <c r="C4124" i="26"/>
  <c r="C4125" i="26"/>
  <c r="C4126" i="26"/>
  <c r="C4127" i="26"/>
  <c r="C4128" i="26"/>
  <c r="C4129" i="26"/>
  <c r="C4130" i="26"/>
  <c r="C4131" i="26"/>
  <c r="C4132" i="26"/>
  <c r="C4133" i="26"/>
  <c r="C4134" i="26"/>
  <c r="C4135" i="26"/>
  <c r="C4136" i="26"/>
  <c r="C4137" i="26"/>
  <c r="C4138" i="26"/>
  <c r="C4139" i="26"/>
  <c r="C4140" i="26"/>
  <c r="C4141" i="26"/>
  <c r="C4142" i="26"/>
  <c r="C4143" i="26"/>
  <c r="C4144" i="26"/>
  <c r="C4145" i="26"/>
  <c r="C4146" i="26"/>
  <c r="C4147" i="26"/>
  <c r="C4148" i="26"/>
  <c r="C4149" i="26"/>
  <c r="C4150" i="26"/>
  <c r="C4151" i="26"/>
  <c r="C4152" i="26"/>
  <c r="C4153" i="26"/>
  <c r="C4154" i="26"/>
  <c r="C4155" i="26"/>
  <c r="C4156" i="26"/>
  <c r="C4157" i="26"/>
  <c r="C4158" i="26"/>
  <c r="C4159" i="26"/>
  <c r="C4160" i="26"/>
  <c r="C4161" i="26"/>
  <c r="C4162" i="26"/>
  <c r="C4163" i="26"/>
  <c r="C4164" i="26"/>
  <c r="C4165" i="26"/>
  <c r="C4166" i="26"/>
  <c r="C4167" i="26"/>
  <c r="C4168" i="26"/>
  <c r="C4169" i="26"/>
  <c r="C4170" i="26"/>
  <c r="C4171" i="26"/>
  <c r="C4172" i="26"/>
  <c r="C4173" i="26"/>
  <c r="C4174" i="26"/>
  <c r="C4175" i="26"/>
  <c r="C4176" i="26"/>
  <c r="C4177" i="26"/>
  <c r="C4178" i="26"/>
  <c r="C2" i="26"/>
  <c r="C3" i="25"/>
  <c r="C4" i="25"/>
  <c r="C5" i="25"/>
  <c r="C6" i="25"/>
  <c r="C7" i="25"/>
  <c r="C8" i="25"/>
  <c r="C9" i="25"/>
  <c r="C10" i="25"/>
  <c r="C11" i="25"/>
  <c r="C12" i="25"/>
  <c r="C13" i="25"/>
  <c r="C14" i="25"/>
  <c r="C16" i="25"/>
  <c r="C17" i="25"/>
  <c r="C18" i="25"/>
  <c r="C2" i="25"/>
  <c r="B4" i="7"/>
  <c r="B5" i="7"/>
  <c r="H4" i="7"/>
  <c r="C2" i="8"/>
  <c r="F15" i="13"/>
  <c r="F16" i="13"/>
  <c r="F17" i="13"/>
  <c r="F18" i="13"/>
  <c r="F19" i="13"/>
  <c r="C3" i="8"/>
  <c r="C4"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G7" i="16"/>
  <c r="G8" i="16"/>
  <c r="G9" i="16"/>
  <c r="G10" i="16"/>
  <c r="G11" i="16"/>
  <c r="G12" i="1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C8" i="6"/>
  <c r="C7" i="6"/>
  <c r="C5" i="6"/>
  <c r="C4" i="6"/>
  <c r="C3" i="6"/>
  <c r="C2" i="6"/>
  <c r="E21" i="29"/>
  <c r="I9" i="18"/>
  <c r="B6" i="11"/>
  <c r="I6" i="18"/>
  <c r="B5" i="14"/>
  <c r="E9" i="14"/>
  <c r="J7" i="18"/>
  <c r="I4" i="18"/>
  <c r="H21" i="29"/>
  <c r="B5" i="5"/>
  <c r="M10" i="5"/>
  <c r="B7" i="1"/>
  <c r="I18" i="1"/>
  <c r="E113" i="18"/>
  <c r="J15" i="13"/>
  <c r="E5" i="18"/>
  <c r="B5" i="9"/>
  <c r="J5" i="18"/>
  <c r="I5" i="18"/>
  <c r="G98" i="18"/>
  <c r="H98" i="18"/>
  <c r="G96" i="18"/>
  <c r="K15" i="9"/>
  <c r="K17" i="9"/>
  <c r="I19" i="9"/>
  <c r="I11" i="9"/>
  <c r="M22" i="9"/>
  <c r="K14" i="9"/>
  <c r="K19" i="9"/>
  <c r="I12" i="9"/>
  <c r="K23" i="9"/>
  <c r="M15" i="9"/>
  <c r="M25" i="9"/>
  <c r="K18" i="9"/>
  <c r="I22" i="9"/>
  <c r="M16" i="9"/>
  <c r="M9" i="9"/>
  <c r="K24" i="9"/>
  <c r="I18" i="9"/>
  <c r="M20" i="9"/>
  <c r="K11" i="9"/>
  <c r="K12" i="9"/>
  <c r="M23" i="9"/>
  <c r="M17" i="9"/>
  <c r="K9" i="9"/>
  <c r="K10" i="9"/>
  <c r="K13" i="9"/>
  <c r="I10" i="9"/>
  <c r="I20" i="9"/>
  <c r="K21" i="9"/>
  <c r="M18" i="9"/>
  <c r="M10" i="9"/>
  <c r="I15" i="9"/>
  <c r="I25" i="9"/>
  <c r="K16" i="9"/>
  <c r="M14" i="9"/>
  <c r="M21" i="9"/>
  <c r="I17" i="9"/>
  <c r="H53" i="18"/>
  <c r="B6" i="7"/>
  <c r="H12" i="7"/>
  <c r="H95" i="18"/>
  <c r="H96" i="18"/>
  <c r="K25" i="9"/>
  <c r="I16" i="9"/>
  <c r="H55" i="18"/>
  <c r="H18" i="18"/>
  <c r="H24" i="29"/>
  <c r="H88" i="18"/>
  <c r="H36" i="18"/>
  <c r="H70" i="18"/>
  <c r="H90" i="18"/>
  <c r="H72" i="18"/>
  <c r="H52" i="18"/>
  <c r="H35" i="18"/>
  <c r="H69" i="18"/>
  <c r="H20" i="18"/>
  <c r="H33" i="18"/>
  <c r="H17" i="18"/>
  <c r="J8" i="18"/>
  <c r="G27" i="1"/>
  <c r="M27" i="1"/>
  <c r="I7" i="18"/>
  <c r="H89" i="18"/>
  <c r="K22" i="9"/>
  <c r="M13" i="9"/>
  <c r="M24" i="9"/>
  <c r="I14" i="9"/>
  <c r="H19" i="18"/>
  <c r="H54" i="18"/>
  <c r="I21" i="9"/>
  <c r="G97" i="18"/>
  <c r="I9" i="9"/>
  <c r="K20" i="9"/>
  <c r="M12" i="9"/>
  <c r="M19" i="9"/>
  <c r="I13" i="9"/>
  <c r="M11" i="9"/>
  <c r="K21" i="29"/>
  <c r="H34" i="18"/>
  <c r="H71" i="18"/>
  <c r="H87" i="18"/>
  <c r="I23" i="9"/>
  <c r="I8" i="18"/>
  <c r="I24" i="9"/>
  <c r="G95" i="18"/>
  <c r="G26" i="1"/>
  <c r="M26" i="1"/>
  <c r="G20" i="1"/>
  <c r="J6" i="18"/>
  <c r="G11" i="1"/>
  <c r="J4" i="18"/>
  <c r="H97" i="18"/>
  <c r="K15" i="1"/>
  <c r="I22" i="1"/>
  <c r="K17" i="1"/>
  <c r="M11" i="5"/>
  <c r="K14" i="1"/>
  <c r="I11" i="1"/>
  <c r="O10" i="5"/>
  <c r="O13" i="5"/>
  <c r="O12" i="5"/>
  <c r="M12" i="5"/>
  <c r="M13" i="5"/>
  <c r="O11" i="5"/>
  <c r="M14" i="5"/>
  <c r="K7" i="18"/>
  <c r="K6" i="18"/>
  <c r="I23" i="1"/>
  <c r="I12" i="1"/>
  <c r="G29" i="1"/>
  <c r="M29" i="1"/>
  <c r="I25" i="1"/>
  <c r="K11" i="1"/>
  <c r="K23" i="1"/>
  <c r="I16" i="1"/>
  <c r="I20" i="1"/>
  <c r="K20" i="1"/>
  <c r="G28" i="1"/>
  <c r="M28" i="1"/>
  <c r="I21" i="1"/>
  <c r="I14" i="1"/>
  <c r="K22" i="1"/>
  <c r="K24" i="1"/>
  <c r="I10" i="1"/>
  <c r="K25" i="1"/>
  <c r="I13" i="1"/>
  <c r="I24" i="1"/>
  <c r="K16" i="1"/>
  <c r="K12" i="1"/>
  <c r="K19" i="1"/>
  <c r="K9" i="1"/>
  <c r="K13" i="1"/>
  <c r="G9" i="1"/>
  <c r="K10" i="1"/>
  <c r="I15" i="1"/>
  <c r="K18" i="1"/>
  <c r="F10" i="7"/>
  <c r="F11" i="7"/>
  <c r="G17" i="9"/>
  <c r="Q17" i="9"/>
  <c r="G23" i="1"/>
  <c r="M23" i="1"/>
  <c r="G12" i="1"/>
  <c r="I17" i="1"/>
  <c r="G12" i="9"/>
  <c r="Q12" i="9"/>
  <c r="K5" i="18"/>
  <c r="G17" i="18"/>
  <c r="I9" i="1"/>
  <c r="I19" i="1"/>
  <c r="C9" i="14"/>
  <c r="G9" i="14"/>
  <c r="E111" i="18"/>
  <c r="O14" i="5"/>
  <c r="H11" i="7"/>
  <c r="F15" i="7"/>
  <c r="H9" i="7"/>
  <c r="G71" i="18"/>
  <c r="G20" i="9"/>
  <c r="Q20" i="9"/>
  <c r="K21" i="1"/>
  <c r="G10" i="9"/>
  <c r="Q10" i="9"/>
  <c r="G10" i="1"/>
  <c r="M10" i="1"/>
  <c r="G9" i="9"/>
  <c r="G17" i="1"/>
  <c r="G16" i="9"/>
  <c r="O16" i="9"/>
  <c r="G13" i="1"/>
  <c r="M13" i="1"/>
  <c r="H13" i="7"/>
  <c r="G13" i="9"/>
  <c r="O13" i="9"/>
  <c r="G22" i="1"/>
  <c r="M22" i="1"/>
  <c r="G19" i="1"/>
  <c r="M19" i="1"/>
  <c r="G14" i="1"/>
  <c r="M14" i="1"/>
  <c r="G15" i="9"/>
  <c r="Q15" i="9"/>
  <c r="G24" i="1"/>
  <c r="G15" i="1"/>
  <c r="M15" i="1"/>
  <c r="F13" i="7"/>
  <c r="J13" i="7"/>
  <c r="G25" i="9"/>
  <c r="O25" i="9"/>
  <c r="H15" i="7"/>
  <c r="J15" i="7"/>
  <c r="G25" i="1"/>
  <c r="F14" i="7"/>
  <c r="G22" i="9"/>
  <c r="O22" i="9"/>
  <c r="G24" i="9"/>
  <c r="Q24" i="9"/>
  <c r="G19" i="9"/>
  <c r="Q19" i="9"/>
  <c r="G21" i="1"/>
  <c r="G18" i="9"/>
  <c r="O18" i="9"/>
  <c r="F12" i="7"/>
  <c r="J12" i="7"/>
  <c r="F9" i="7"/>
  <c r="H10" i="7"/>
  <c r="H14" i="7"/>
  <c r="G21" i="9"/>
  <c r="Q21" i="9"/>
  <c r="G18" i="1"/>
  <c r="M18" i="1"/>
  <c r="G16" i="1"/>
  <c r="G14" i="9"/>
  <c r="Q14" i="9"/>
  <c r="G11" i="9"/>
  <c r="Q11" i="9"/>
  <c r="G23" i="9"/>
  <c r="Q23" i="9"/>
  <c r="L15" i="13"/>
  <c r="J16" i="13"/>
  <c r="G89" i="18"/>
  <c r="H100" i="18"/>
  <c r="G72" i="18"/>
  <c r="G90" i="18"/>
  <c r="M9" i="1"/>
  <c r="K8" i="18"/>
  <c r="M12" i="1"/>
  <c r="J11" i="7"/>
  <c r="M20" i="1"/>
  <c r="M11" i="1"/>
  <c r="G53" i="18"/>
  <c r="G18" i="18"/>
  <c r="G55" i="18"/>
  <c r="G87" i="18"/>
  <c r="G70" i="18"/>
  <c r="G88" i="18"/>
  <c r="G54" i="18"/>
  <c r="G19" i="18"/>
  <c r="G69" i="18"/>
  <c r="O10" i="9"/>
  <c r="G20" i="18"/>
  <c r="G33" i="18"/>
  <c r="G52" i="18"/>
  <c r="G34" i="18"/>
  <c r="M16" i="1"/>
  <c r="J9" i="7"/>
  <c r="O16" i="5"/>
  <c r="O12" i="9"/>
  <c r="M16" i="5"/>
  <c r="Q10" i="5"/>
  <c r="H58" i="18"/>
  <c r="G36" i="18"/>
  <c r="G35" i="18"/>
  <c r="Q13" i="9"/>
  <c r="Q16" i="9"/>
  <c r="M24" i="1"/>
  <c r="M17" i="1"/>
  <c r="J10" i="7"/>
  <c r="O17" i="9"/>
  <c r="M21" i="1"/>
  <c r="M25" i="1"/>
  <c r="O15" i="9"/>
  <c r="Q9" i="9"/>
  <c r="O9" i="9"/>
  <c r="Q25" i="9"/>
  <c r="Q18" i="9"/>
  <c r="O11" i="9"/>
  <c r="O20" i="9"/>
  <c r="O19" i="9"/>
  <c r="O24" i="9"/>
  <c r="J14" i="7"/>
  <c r="O21" i="9"/>
  <c r="Q22" i="9"/>
  <c r="O23" i="9"/>
  <c r="J17" i="13"/>
  <c r="L16" i="13"/>
  <c r="O14" i="9"/>
  <c r="S21" i="9"/>
  <c r="L9" i="7"/>
  <c r="H39" i="18"/>
  <c r="O9" i="1"/>
  <c r="H23" i="18"/>
  <c r="S15" i="9"/>
  <c r="J8" i="13"/>
  <c r="J9" i="13"/>
  <c r="J7" i="13"/>
  <c r="J18" i="13"/>
  <c r="L18" i="13"/>
  <c r="L7" i="13"/>
  <c r="E109" i="18"/>
</calcChain>
</file>

<file path=xl/comments1.xml><?xml version="1.0" encoding="utf-8"?>
<comments xmlns="http://schemas.openxmlformats.org/spreadsheetml/2006/main">
  <authors>
    <author>Eloisa Isaza Rodriguez</author>
  </authors>
  <commentList>
    <comment ref="G9" authorId="0">
      <text>
        <r>
          <rPr>
            <sz val="10"/>
            <color indexed="81"/>
            <rFont val="Calibri"/>
            <family val="2"/>
          </rPr>
          <t>Modifique aquí los valores propios del municipio para el rango correspondiente.</t>
        </r>
      </text>
    </comment>
    <comment ref="I9" authorId="0">
      <text>
        <r>
          <rPr>
            <b/>
            <sz val="10"/>
            <color indexed="81"/>
            <rFont val="Calibri"/>
            <family val="2"/>
          </rPr>
          <t>Modifique aquí los valores propios del municipio para el rango correspondiente.</t>
        </r>
      </text>
    </comment>
    <comment ref="K9" authorId="0">
      <text>
        <r>
          <rPr>
            <b/>
            <sz val="10"/>
            <color indexed="81"/>
            <rFont val="Calibri"/>
            <family val="2"/>
          </rPr>
          <t>Modifique aquí los valores propios del municipio para el rango correspondiente.</t>
        </r>
      </text>
    </comment>
  </commentList>
</comments>
</file>

<file path=xl/comments2.xml><?xml version="1.0" encoding="utf-8"?>
<comments xmlns="http://schemas.openxmlformats.org/spreadsheetml/2006/main">
  <authors>
    <author>Eloisa Isaza Rodriguez</author>
  </authors>
  <commentList>
    <comment ref="G9" authorId="0">
      <text>
        <r>
          <rPr>
            <b/>
            <sz val="10"/>
            <color indexed="81"/>
            <rFont val="Calibri"/>
            <family val="2"/>
          </rPr>
          <t>Modifique aquí los valores propios del municipio para el rango correspondiente.</t>
        </r>
      </text>
    </comment>
    <comment ref="I9" authorId="0">
      <text>
        <r>
          <rPr>
            <sz val="10"/>
            <color indexed="81"/>
            <rFont val="Calibri"/>
            <family val="2"/>
          </rPr>
          <t xml:space="preserve">Modifique aquí los valores propios del municipio para el rango correspondiente.
</t>
        </r>
      </text>
    </comment>
    <comment ref="K9" authorId="0">
      <text>
        <r>
          <rPr>
            <b/>
            <sz val="10"/>
            <color indexed="81"/>
            <rFont val="Calibri"/>
            <family val="2"/>
          </rPr>
          <t>Modifique aquí los valores propios del municipio para el rango correspondiente.</t>
        </r>
      </text>
    </comment>
    <comment ref="M9" authorId="0">
      <text>
        <r>
          <rPr>
            <b/>
            <sz val="10"/>
            <color indexed="81"/>
            <rFont val="Calibri"/>
            <family val="2"/>
          </rPr>
          <t xml:space="preserve">Modifique aquí los valores propios del municipio para el rango correspondiente.
</t>
        </r>
      </text>
    </comment>
  </commentList>
</comments>
</file>

<file path=xl/comments3.xml><?xml version="1.0" encoding="utf-8"?>
<comments xmlns="http://schemas.openxmlformats.org/spreadsheetml/2006/main">
  <authors>
    <author>Eloisa Isaza Rodriguez</author>
  </authors>
  <commentList>
    <comment ref="E10" authorId="0">
      <text>
        <r>
          <rPr>
            <b/>
            <sz val="10"/>
            <color indexed="81"/>
            <rFont val="Calibri"/>
            <family val="2"/>
          </rPr>
          <t xml:space="preserve">Modifique aquí los valores . </t>
        </r>
      </text>
    </comment>
    <comment ref="I11" authorId="0">
      <text>
        <r>
          <rPr>
            <sz val="10"/>
            <color indexed="81"/>
            <rFont val="Calibri"/>
            <family val="2"/>
          </rPr>
          <t xml:space="preserve">Modifique aquí los valores.
</t>
        </r>
      </text>
    </comment>
    <comment ref="I13" authorId="0">
      <text>
        <r>
          <rPr>
            <b/>
            <sz val="10"/>
            <color indexed="81"/>
            <rFont val="Calibri"/>
            <family val="2"/>
          </rPr>
          <t>Modifique aquí los valores.</t>
        </r>
      </text>
    </comment>
  </commentList>
</comments>
</file>

<file path=xl/comments4.xml><?xml version="1.0" encoding="utf-8"?>
<comments xmlns="http://schemas.openxmlformats.org/spreadsheetml/2006/main">
  <authors>
    <author>Eloisa Isaza Rodriguez</author>
  </authors>
  <commentList>
    <comment ref="F9" authorId="0">
      <text>
        <r>
          <rPr>
            <b/>
            <sz val="10"/>
            <color indexed="81"/>
            <rFont val="Calibri"/>
            <family val="2"/>
          </rPr>
          <t>Modifique aquí los valores propios del municipio para el rango correspondiente.</t>
        </r>
      </text>
    </comment>
    <comment ref="H9" authorId="0">
      <text>
        <r>
          <rPr>
            <b/>
            <sz val="10"/>
            <color indexed="81"/>
            <rFont val="Calibri"/>
            <family val="2"/>
          </rPr>
          <t>Modifique aquí los valores propios del municipio para el rango correspondiente.</t>
        </r>
      </text>
    </comment>
  </commentList>
</comments>
</file>

<file path=xl/comments5.xml><?xml version="1.0" encoding="utf-8"?>
<comments xmlns="http://schemas.openxmlformats.org/spreadsheetml/2006/main">
  <authors>
    <author>Eloisa Isaza Rodriguez</author>
  </authors>
  <commentList>
    <comment ref="E10" authorId="0">
      <text>
        <r>
          <rPr>
            <b/>
            <sz val="10"/>
            <color indexed="81"/>
            <rFont val="Calibri"/>
            <family val="2"/>
          </rPr>
          <t>Modifique aquí los valores propios del municipio para el rango correspondiente.</t>
        </r>
      </text>
    </comment>
    <comment ref="G10" authorId="0">
      <text>
        <r>
          <rPr>
            <b/>
            <sz val="10"/>
            <color indexed="81"/>
            <rFont val="Calibri"/>
            <family val="2"/>
          </rPr>
          <t>Modifique aquí los valores propios del municipio para el rango correspondiente.</t>
        </r>
      </text>
    </comment>
    <comment ref="K10" authorId="0">
      <text>
        <r>
          <rPr>
            <b/>
            <sz val="10"/>
            <color indexed="81"/>
            <rFont val="Calibri"/>
            <family val="2"/>
          </rPr>
          <t>Modifique aquí los valores propios del municipio para el rango correspondiente.</t>
        </r>
      </text>
    </comment>
  </commentList>
</comments>
</file>

<file path=xl/comments6.xml><?xml version="1.0" encoding="utf-8"?>
<comments xmlns="http://schemas.openxmlformats.org/spreadsheetml/2006/main">
  <authors>
    <author>Eloisa Isaza Rodriguez</author>
  </authors>
  <commentList>
    <comment ref="D6" authorId="0">
      <text>
        <r>
          <rPr>
            <b/>
            <sz val="10"/>
            <color indexed="81"/>
            <rFont val="Calibri"/>
            <family val="2"/>
          </rPr>
          <t xml:space="preserve">Modifique aquí los valores propios del municipio para el rango correspondiente.
</t>
        </r>
      </text>
    </comment>
    <comment ref="F6" authorId="0">
      <text>
        <r>
          <rPr>
            <b/>
            <sz val="10"/>
            <color indexed="81"/>
            <rFont val="Calibri"/>
            <family val="2"/>
          </rPr>
          <t>Modifique aquí los valores propios del municipio para el rango correspondiente.</t>
        </r>
      </text>
    </comment>
    <comment ref="H6" authorId="0">
      <text>
        <r>
          <rPr>
            <b/>
            <sz val="10"/>
            <color indexed="81"/>
            <rFont val="Calibri"/>
            <family val="2"/>
          </rPr>
          <t>Modifique aquí los valores propios del municipio para el rango correspondiente.</t>
        </r>
      </text>
    </comment>
    <comment ref="D12" authorId="0">
      <text>
        <r>
          <rPr>
            <b/>
            <sz val="10"/>
            <color indexed="81"/>
            <rFont val="Calibri"/>
            <family val="2"/>
          </rPr>
          <t>Modifique aquí los valores propios del municipio para el rango correspondiente.</t>
        </r>
      </text>
    </comment>
    <comment ref="D13" authorId="0">
      <text>
        <r>
          <rPr>
            <b/>
            <sz val="10"/>
            <color indexed="81"/>
            <rFont val="Calibri"/>
            <family val="2"/>
          </rPr>
          <t>Modifique aquí los valores propios del municipio para el rango correspondiente.;</t>
        </r>
      </text>
    </comment>
  </commentList>
</comments>
</file>

<file path=xl/comments7.xml><?xml version="1.0" encoding="utf-8"?>
<comments xmlns="http://schemas.openxmlformats.org/spreadsheetml/2006/main">
  <authors>
    <author>Eloisa Isaza Rodriguez</author>
  </authors>
  <commentList>
    <comment ref="C9" authorId="0">
      <text>
        <r>
          <rPr>
            <b/>
            <sz val="10"/>
            <color indexed="81"/>
            <rFont val="Calibri"/>
            <family val="2"/>
          </rPr>
          <t>Modifique aquí los valores propios del municipio.</t>
        </r>
      </text>
    </comment>
    <comment ref="E9" authorId="0">
      <text>
        <r>
          <rPr>
            <b/>
            <sz val="10"/>
            <color indexed="81"/>
            <rFont val="Calibri"/>
            <family val="2"/>
          </rPr>
          <t>Modifique aquí los valores propios del municipio.</t>
        </r>
      </text>
    </comment>
  </commentList>
</comments>
</file>

<file path=xl/comments8.xml><?xml version="1.0" encoding="utf-8"?>
<comments xmlns="http://schemas.openxmlformats.org/spreadsheetml/2006/main">
  <authors>
    <author>Eloisa Isaza Rodriguez</author>
  </authors>
  <commentList>
    <comment ref="C6" authorId="0">
      <text>
        <r>
          <rPr>
            <b/>
            <sz val="10"/>
            <color indexed="81"/>
            <rFont val="Calibri"/>
            <family val="2"/>
          </rPr>
          <t>Modifique aquí los valores propios del municipio para el rango correspondiente.</t>
        </r>
      </text>
    </comment>
    <comment ref="E6" authorId="0">
      <text>
        <r>
          <rPr>
            <b/>
            <sz val="10"/>
            <color indexed="81"/>
            <rFont val="Calibri"/>
            <family val="2"/>
          </rPr>
          <t xml:space="preserve">Modifique aquí los valores propios del municipio para el rango correspondiente.
</t>
        </r>
      </text>
    </comment>
  </commentList>
</comments>
</file>

<file path=xl/sharedStrings.xml><?xml version="1.0" encoding="utf-8"?>
<sst xmlns="http://schemas.openxmlformats.org/spreadsheetml/2006/main" count="44044" uniqueCount="2835">
  <si>
    <t>Residencial</t>
  </si>
  <si>
    <t>Municipio:</t>
  </si>
  <si>
    <t>Codigo:</t>
  </si>
  <si>
    <t>Tarifa vigente para Rango</t>
  </si>
  <si>
    <t>Recaudo Nominal IPU por rango</t>
  </si>
  <si>
    <t xml:space="preserve">Recaudo Potencial Estimado </t>
  </si>
  <si>
    <t>Rango IPU</t>
  </si>
  <si>
    <t>Categoria Municipal</t>
  </si>
  <si>
    <t xml:space="preserve">Tarifa Promedio Categoria Municipal </t>
  </si>
  <si>
    <t>Codigo municipio</t>
  </si>
  <si>
    <t>Municipio</t>
  </si>
  <si>
    <t>Capacidad institucional</t>
  </si>
  <si>
    <t xml:space="preserve">Actualizacion catastral </t>
  </si>
  <si>
    <t xml:space="preserve">Categorizacion municipal </t>
  </si>
  <si>
    <t>Alto</t>
  </si>
  <si>
    <t>Municipios rurales</t>
  </si>
  <si>
    <t>Bajo</t>
  </si>
  <si>
    <t>Municipios intermedios</t>
  </si>
  <si>
    <t>.</t>
  </si>
  <si>
    <t>MEDELLÍN-ANTIOQUIA</t>
  </si>
  <si>
    <t>ABEJORRAL-ANTIOQUIA</t>
  </si>
  <si>
    <t>ABRIAQUÍ-ANTIOQUIA</t>
  </si>
  <si>
    <t>ALEJANDRÍA-ANTIOQUIA</t>
  </si>
  <si>
    <t>AMAGÁ-ANTIOQUIA</t>
  </si>
  <si>
    <t>AMALFI-ANTIOQUIA</t>
  </si>
  <si>
    <t>ANDES-ANTIOQUIA</t>
  </si>
  <si>
    <t>ANGELÓPOLIS-ANTIOQUIA</t>
  </si>
  <si>
    <t>ANGOSTURA-ANTIOQUIA</t>
  </si>
  <si>
    <t>ANORÍ-ANTIOQUIA</t>
  </si>
  <si>
    <t>SANTAFÉ DE ANTIOQUIA-ANTIOQUIA</t>
  </si>
  <si>
    <t>ANZA-ANTIOQUIA</t>
  </si>
  <si>
    <t>APARTADÓ-ANTIOQUIA</t>
  </si>
  <si>
    <t>ARBOLETES-ANTIOQUIA</t>
  </si>
  <si>
    <t>ARGELIA-ANTIOQUIA</t>
  </si>
  <si>
    <t>ARMENIA-ANTIOQUIA</t>
  </si>
  <si>
    <t>BARBOSA-ANTIOQUIA</t>
  </si>
  <si>
    <t>BELMIRA-ANTIOQUIA</t>
  </si>
  <si>
    <t>BELLO-ANTIOQUIA</t>
  </si>
  <si>
    <t>BETANIA-ANTIOQUIA</t>
  </si>
  <si>
    <t>BETULIA-ANTIOQUIA</t>
  </si>
  <si>
    <t>CIUDAD BOLÍVAR-ANTIOQUIA</t>
  </si>
  <si>
    <t>BRICEÑO-ANTIOQUIA</t>
  </si>
  <si>
    <t>BURITICÁ-ANTIOQUIA</t>
  </si>
  <si>
    <t>CÁCERES-ANTIOQUIA</t>
  </si>
  <si>
    <t>CAICEDO-ANTIOQUIA</t>
  </si>
  <si>
    <t>CALDAS-ANTIOQUIA</t>
  </si>
  <si>
    <t>CAMPAMENTO-ANTIOQUIA</t>
  </si>
  <si>
    <t>CAÑASGORDAS-ANTIOQUIA</t>
  </si>
  <si>
    <t>CARACOLÍ-ANTIOQUIA</t>
  </si>
  <si>
    <t>CARAMANTA-ANTIOQUIA</t>
  </si>
  <si>
    <t>CAREPA-ANTIOQUIA</t>
  </si>
  <si>
    <t>EL CARMEN DE VIBORAL-ANTIOQUIA</t>
  </si>
  <si>
    <t>CAROLINA-ANTIOQUIA</t>
  </si>
  <si>
    <t>CAUCASIA-ANTIOQUIA</t>
  </si>
  <si>
    <t>CHIGORODÓ-ANTIOQUIA</t>
  </si>
  <si>
    <t>CISNEROS-ANTIOQUIA</t>
  </si>
  <si>
    <t>COCORNÁ-ANTIOQUIA</t>
  </si>
  <si>
    <t>CONCEPCIÓN-ANTIOQUIA</t>
  </si>
  <si>
    <t>CONCORDIA-ANTIOQUIA</t>
  </si>
  <si>
    <t>COPACABANA-ANTIOQUIA</t>
  </si>
  <si>
    <t>DABEIBA-ANTIOQUIA</t>
  </si>
  <si>
    <t>DONMATÍAS-ANTIOQUIA</t>
  </si>
  <si>
    <t>EBÉJICO-ANTIOQUIA</t>
  </si>
  <si>
    <t>EL BAGRE-ANTIOQUIA</t>
  </si>
  <si>
    <t>ENTRERRIOS-ANTIOQUIA</t>
  </si>
  <si>
    <t>ENVIGADO-ANTIOQUIA</t>
  </si>
  <si>
    <t>FREDONIA-ANTIOQUIA</t>
  </si>
  <si>
    <t>FRONTINO-ANTIOQUIA</t>
  </si>
  <si>
    <t>GIRALDO-ANTIOQUIA</t>
  </si>
  <si>
    <t>GIRARDOTA-ANTIOQUIA</t>
  </si>
  <si>
    <t>GÓMEZ PLATA-ANTIOQUIA</t>
  </si>
  <si>
    <t>GRANADA-ANTIOQUIA</t>
  </si>
  <si>
    <t>GUADALUPE-ANTIOQUIA</t>
  </si>
  <si>
    <t>GUARNE-ANTIOQUIA</t>
  </si>
  <si>
    <t>GUATAPE-ANTIOQUIA</t>
  </si>
  <si>
    <t>HELICONIA-ANTIOQUIA</t>
  </si>
  <si>
    <t>HISPANIA-ANTIOQUIA</t>
  </si>
  <si>
    <t>ITAGUI-ANTIOQUIA</t>
  </si>
  <si>
    <t>ITUANGO-ANTIOQUIA</t>
  </si>
  <si>
    <t>JARDÍN-ANTIOQUIA</t>
  </si>
  <si>
    <t>JERICÓ-ANTIOQUIA</t>
  </si>
  <si>
    <t>LA CEJA-ANTIOQUIA</t>
  </si>
  <si>
    <t>LA ESTRELLA-ANTIOQUIA</t>
  </si>
  <si>
    <t>LA PINTADA-ANTIOQUIA</t>
  </si>
  <si>
    <t>LA UNIÓN-ANTIOQUIA</t>
  </si>
  <si>
    <t>LIBORINA-ANTIOQUIA</t>
  </si>
  <si>
    <t>MACEO-ANTIOQUIA</t>
  </si>
  <si>
    <t>MARINILLA-ANTIOQUIA</t>
  </si>
  <si>
    <t>MONTEBELLO-ANTIOQUIA</t>
  </si>
  <si>
    <t>MURINDÓ-ANTIOQUIA</t>
  </si>
  <si>
    <t>MUTATÁ-ANTIOQUIA</t>
  </si>
  <si>
    <t>NARIÑO-ANTIOQUIA</t>
  </si>
  <si>
    <t>NECOCLÍ-ANTIOQUIA</t>
  </si>
  <si>
    <t>NECHÍ-ANTIOQUIA</t>
  </si>
  <si>
    <t>OLAYA-ANTIOQUIA</t>
  </si>
  <si>
    <t>PEÑOL-ANTIOQUIA</t>
  </si>
  <si>
    <t>PEQUE-ANTIOQUIA</t>
  </si>
  <si>
    <t>PUEBLORRICO-ANTIOQUIA</t>
  </si>
  <si>
    <t>PUERTO BERRÍO-ANTIOQUIA</t>
  </si>
  <si>
    <t>PUERTO NARE-ANTIOQUIA</t>
  </si>
  <si>
    <t>PUERTO TRIUNFO-ANTIOQUIA</t>
  </si>
  <si>
    <t>REMEDIOS-ANTIOQUIA</t>
  </si>
  <si>
    <t>RETIRO-ANTIOQUIA</t>
  </si>
  <si>
    <t>RIONEGRO-ANTIOQUIA</t>
  </si>
  <si>
    <t>SABANALARGA-ANTIOQUIA</t>
  </si>
  <si>
    <t>SABANETA-ANTIOQUIA</t>
  </si>
  <si>
    <t>SALGAR-ANTIOQUIA</t>
  </si>
  <si>
    <t>SAN ANDRÉS DE CUERQUÍA-ANTIOQUIA</t>
  </si>
  <si>
    <t>SAN CARLOS-ANTIOQUIA</t>
  </si>
  <si>
    <t>SAN FRANCISCO-ANTIOQUIA</t>
  </si>
  <si>
    <t>SAN JERÓNIMO-ANTIOQUIA</t>
  </si>
  <si>
    <t>SAN JOSÉ DE LA MONTAÑA-ANTIOQUIA</t>
  </si>
  <si>
    <t>SAN JUAN DE URABÁ-ANTIOQUIA</t>
  </si>
  <si>
    <t>SAN LUIS-ANTIOQUIA</t>
  </si>
  <si>
    <t>SAN PEDRO DE LOS MILAGROS-ANTIOQUIA</t>
  </si>
  <si>
    <t>SAN PEDRO DE URABA-ANTIOQUIA</t>
  </si>
  <si>
    <t>SAN RAFAEL-ANTIOQUIA</t>
  </si>
  <si>
    <t>SAN ROQUE-ANTIOQUIA</t>
  </si>
  <si>
    <t>SAN VICENTE-ANTIOQUIA</t>
  </si>
  <si>
    <t>SANTA BÁRBARA-ANTIOQUIA</t>
  </si>
  <si>
    <t>SANTA ROSA DE OSOS-ANTIOQUIA</t>
  </si>
  <si>
    <t>SANTO DOMINGO-ANTIOQUIA</t>
  </si>
  <si>
    <t>EL SANTUARIO-ANTIOQUIA</t>
  </si>
  <si>
    <t>SEGOVIA-ANTIOQUIA</t>
  </si>
  <si>
    <t>SONSON-ANTIOQUIA</t>
  </si>
  <si>
    <t>SOPETRÁN-ANTIOQUIA</t>
  </si>
  <si>
    <t>TÁMESIS-ANTIOQUIA</t>
  </si>
  <si>
    <t>TARAZÁ-ANTIOQUIA</t>
  </si>
  <si>
    <t>TARSO-ANTIOQUIA</t>
  </si>
  <si>
    <t>TITIRIBÍ-ANTIOQUIA</t>
  </si>
  <si>
    <t>TOLEDO-ANTIOQUIA</t>
  </si>
  <si>
    <t>TURBO-ANTIOQUIA</t>
  </si>
  <si>
    <t>URAMITA-ANTIOQUIA</t>
  </si>
  <si>
    <t>URRAO-ANTIOQUIA</t>
  </si>
  <si>
    <t>VALDIVIA-ANTIOQUIA</t>
  </si>
  <si>
    <t>VALPARAÍSO-ANTIOQUIA</t>
  </si>
  <si>
    <t>VEGACHÍ-ANTIOQUIA</t>
  </si>
  <si>
    <t>VENECIA-ANTIOQUIA</t>
  </si>
  <si>
    <t>VIGÍA DEL FUERTE-ANTIOQUIA</t>
  </si>
  <si>
    <t>YALÍ-ANTIOQUIA</t>
  </si>
  <si>
    <t>YARUMAL-ANTIOQUIA</t>
  </si>
  <si>
    <t>YOLOMBÓ-ANTIOQUIA</t>
  </si>
  <si>
    <t>YONDÓ-ANTIOQUIA</t>
  </si>
  <si>
    <t>ZARAGOZA-ANTIOQUIA</t>
  </si>
  <si>
    <t>BARRANQUILLA-ATLANTICO</t>
  </si>
  <si>
    <t>BARANOA-ATLANTICO</t>
  </si>
  <si>
    <t>CAMPO DE LA CRUZ-ATLANTICO</t>
  </si>
  <si>
    <t>CANDELARIA-ATLANTICO</t>
  </si>
  <si>
    <t>GALAPA-ATLANTICO</t>
  </si>
  <si>
    <t>JUAN DE ACOSTA-ATLANTICO</t>
  </si>
  <si>
    <t>LURUACO-ATLANTICO</t>
  </si>
  <si>
    <t>MALAMBO-ATLANTICO</t>
  </si>
  <si>
    <t>MANATÍ-ATLANTICO</t>
  </si>
  <si>
    <t>PALMAR DE VARELA-ATLANTICO</t>
  </si>
  <si>
    <t>PIOJÓ-ATLANTICO</t>
  </si>
  <si>
    <t>POLONUEVO-ATLANTICO</t>
  </si>
  <si>
    <t>PONEDERA-ATLANTICO</t>
  </si>
  <si>
    <t>PUERTO COLOMBIA-ATLANTICO</t>
  </si>
  <si>
    <t>REPELÓN-ATLANTICO</t>
  </si>
  <si>
    <t>SABANAGRANDE-ATLANTICO</t>
  </si>
  <si>
    <t>SABANALARGA-ATLANTICO</t>
  </si>
  <si>
    <t>SANTA LUCÍA-ATLANTICO</t>
  </si>
  <si>
    <t>SANTO TOMÁS-ATLANTICO</t>
  </si>
  <si>
    <t>SOLEDAD-ATLANTICO</t>
  </si>
  <si>
    <t>SUAN-ATLANTICO</t>
  </si>
  <si>
    <t>TUBARÁ-ATLANTICO</t>
  </si>
  <si>
    <t>USIACURÍ-ATLANTICO</t>
  </si>
  <si>
    <t>BOGOTÁ, D.C.-BOGOTA</t>
  </si>
  <si>
    <t>CARTAGENA-BOLIVAR</t>
  </si>
  <si>
    <t>ACHÍ-BOLIVAR</t>
  </si>
  <si>
    <t>ALTOS DEL ROSARIO-BOLIVAR</t>
  </si>
  <si>
    <t>ARENAL-BOLIVAR</t>
  </si>
  <si>
    <t>ARJONA-BOLIVAR</t>
  </si>
  <si>
    <t>ARROYOHONDO-BOLIVAR</t>
  </si>
  <si>
    <t>BARRANCO DE LOBA-BOLIVAR</t>
  </si>
  <si>
    <t>CALAMAR-BOLIVAR</t>
  </si>
  <si>
    <t>CANTAGALLO-BOLIVAR</t>
  </si>
  <si>
    <t>CICUCO-BOLIVAR</t>
  </si>
  <si>
    <t>CÓRDOBA-BOLIVAR</t>
  </si>
  <si>
    <t>CLEMENCIA-BOLIVAR</t>
  </si>
  <si>
    <t>EL CARMEN DE BOLÍVAR-BOLIVAR</t>
  </si>
  <si>
    <t>EL GUAMO-BOLIVAR</t>
  </si>
  <si>
    <t>EL PEÑÓN-BOLIVAR</t>
  </si>
  <si>
    <t>HATILLO DE LOBA-BOLIVAR</t>
  </si>
  <si>
    <t>MAGANGUÉ-BOLIVAR</t>
  </si>
  <si>
    <t>MAHATES-BOLIVAR</t>
  </si>
  <si>
    <t>MARGARITA-BOLIVAR</t>
  </si>
  <si>
    <t>MARÍA LA BAJA-BOLIVAR</t>
  </si>
  <si>
    <t>MONTECRISTO-BOLIVAR</t>
  </si>
  <si>
    <t>MOMPÓS-BOLIVAR</t>
  </si>
  <si>
    <t>MORALES-BOLIVAR</t>
  </si>
  <si>
    <t>NOROSÍ-BOLIVAR</t>
  </si>
  <si>
    <t>PINILLOS-BOLIVAR</t>
  </si>
  <si>
    <t>REGIDOR-BOLIVAR</t>
  </si>
  <si>
    <t>RÍO VIEJO-BOLIVAR</t>
  </si>
  <si>
    <t>SAN CRISTÓBAL-BOLIVAR</t>
  </si>
  <si>
    <t>SAN ESTANISLAO-BOLIVAR</t>
  </si>
  <si>
    <t>SAN FERNANDO-BOLIVAR</t>
  </si>
  <si>
    <t>SAN JACINTO-BOLIVAR</t>
  </si>
  <si>
    <t>SAN JACINTO DEL CAUCA-BOLIVAR</t>
  </si>
  <si>
    <t>SAN JUAN NEPOMUCENO-BOLIVAR</t>
  </si>
  <si>
    <t>SAN MARTÍN DE LOBA-BOLIVAR</t>
  </si>
  <si>
    <t>SAN PABLO-BOLIVAR</t>
  </si>
  <si>
    <t>SANTA CATALINA-BOLIVAR</t>
  </si>
  <si>
    <t>SANTA ROSA-BOLIVAR</t>
  </si>
  <si>
    <t>SANTA ROSA DEL SUR-BOLIVAR</t>
  </si>
  <si>
    <t>SIMITÍ-BOLIVAR</t>
  </si>
  <si>
    <t>SOPLAVIENTO-BOLIVAR</t>
  </si>
  <si>
    <t>TALAIGUA NUEVO-BOLIVAR</t>
  </si>
  <si>
    <t>TIQUISIO-BOLIVAR</t>
  </si>
  <si>
    <t>TURBACO-BOLIVAR</t>
  </si>
  <si>
    <t>TURBANÁ-BOLIVAR</t>
  </si>
  <si>
    <t>VILLANUEVA-BOLIVAR</t>
  </si>
  <si>
    <t>ZAMBRANO-BOLIVAR</t>
  </si>
  <si>
    <t>TUNJA-BOYACA</t>
  </si>
  <si>
    <t>ALMEIDA-BOYACA</t>
  </si>
  <si>
    <t>AQUITANIA-BOYACA</t>
  </si>
  <si>
    <t>ARCABUCO-BOYACA</t>
  </si>
  <si>
    <t>BELÉN-BOYACA</t>
  </si>
  <si>
    <t>BERBEO-BOYACA</t>
  </si>
  <si>
    <t>BETÉITIVA-BOYACA</t>
  </si>
  <si>
    <t>BOAVITA-BOYACA</t>
  </si>
  <si>
    <t>BOYACÁ-BOYACA</t>
  </si>
  <si>
    <t>BRICEÑO-BOYACA</t>
  </si>
  <si>
    <t>BUENAVISTA-BOYACA</t>
  </si>
  <si>
    <t>BUSBANZÁ-BOYACA</t>
  </si>
  <si>
    <t>CALDAS-BOYACA</t>
  </si>
  <si>
    <t>CAMPOHERMOSO-BOYACA</t>
  </si>
  <si>
    <t>CERINZA-BOYACA</t>
  </si>
  <si>
    <t>CHINAVITA-BOYACA</t>
  </si>
  <si>
    <t>CHIQUINQUIRÁ-BOYACA</t>
  </si>
  <si>
    <t>CHISCAS-BOYACA</t>
  </si>
  <si>
    <t>CHITA-BOYACA</t>
  </si>
  <si>
    <t>CHITARAQUE-BOYACA</t>
  </si>
  <si>
    <t>CHIVATÁ-BOYACA</t>
  </si>
  <si>
    <t>CIÉNEGA-BOYACA</t>
  </si>
  <si>
    <t>CÓMBITA-BOYACA</t>
  </si>
  <si>
    <t>COPER-BOYACA</t>
  </si>
  <si>
    <t>CORRALES-BOYACA</t>
  </si>
  <si>
    <t>COVARACHÍA-BOYACA</t>
  </si>
  <si>
    <t>CUBARÁ-BOYACA</t>
  </si>
  <si>
    <t>CUCAITA-BOYACA</t>
  </si>
  <si>
    <t>CUÍTIVA-BOYACA</t>
  </si>
  <si>
    <t>CHÍQUIZA-BOYACA</t>
  </si>
  <si>
    <t>CHIVOR-BOYACA</t>
  </si>
  <si>
    <t>DUITAMA-BOYACA</t>
  </si>
  <si>
    <t>EL COCUY-BOYACA</t>
  </si>
  <si>
    <t>EL ESPINO-BOYACA</t>
  </si>
  <si>
    <t>FIRAVITOBA-BOYACA</t>
  </si>
  <si>
    <t>FLORESTA-BOYACA</t>
  </si>
  <si>
    <t>GACHANTIVÁ-BOYACA</t>
  </si>
  <si>
    <t>GAMEZA-BOYACA</t>
  </si>
  <si>
    <t>GARAGOA-BOYACA</t>
  </si>
  <si>
    <t>GUACAMAYAS-BOYACA</t>
  </si>
  <si>
    <t>GUATEQUE-BOYACA</t>
  </si>
  <si>
    <t>GUAYATÁ-BOYACA</t>
  </si>
  <si>
    <t>GÜICÁN-BOYACA</t>
  </si>
  <si>
    <t>IZA-BOYACA</t>
  </si>
  <si>
    <t>JENESANO-BOYACA</t>
  </si>
  <si>
    <t>JERICÓ-BOYACA</t>
  </si>
  <si>
    <t>LABRANZAGRANDE-BOYACA</t>
  </si>
  <si>
    <t>LA CAPILLA-BOYACA</t>
  </si>
  <si>
    <t>LA VICTORIA-BOYACA</t>
  </si>
  <si>
    <t>LA UVITA-BOYACA</t>
  </si>
  <si>
    <t>VILLA DE LEYVA-BOYACA</t>
  </si>
  <si>
    <t>MACANAL-BOYACA</t>
  </si>
  <si>
    <t>MARIPÍ-BOYACA</t>
  </si>
  <si>
    <t>MIRAFLORES-BOYACA</t>
  </si>
  <si>
    <t>MONGUA-BOYACA</t>
  </si>
  <si>
    <t>MONGUÍ-BOYACA</t>
  </si>
  <si>
    <t>MONIQUIRÁ-BOYACA</t>
  </si>
  <si>
    <t>MOTAVITA-BOYACA</t>
  </si>
  <si>
    <t>MUZO-BOYACA</t>
  </si>
  <si>
    <t>NOBSA-BOYACA</t>
  </si>
  <si>
    <t>NUEVO COLÓN-BOYACA</t>
  </si>
  <si>
    <t>OICATÁ-BOYACA</t>
  </si>
  <si>
    <t>OTANCHE-BOYACA</t>
  </si>
  <si>
    <t>PACHAVITA-BOYACA</t>
  </si>
  <si>
    <t>PÁEZ-BOYACA</t>
  </si>
  <si>
    <t>PAIPA-BOYACA</t>
  </si>
  <si>
    <t>PAJARITO-BOYACA</t>
  </si>
  <si>
    <t>PANQUEBA-BOYACA</t>
  </si>
  <si>
    <t>PAUNA-BOYACA</t>
  </si>
  <si>
    <t>PAYA-BOYACA</t>
  </si>
  <si>
    <t>PAZ DE RÍO-BOYACA</t>
  </si>
  <si>
    <t>PESCA-BOYACA</t>
  </si>
  <si>
    <t>PISBA-BOYACA</t>
  </si>
  <si>
    <t>PUERTO BOYACÁ-BOYACA</t>
  </si>
  <si>
    <t>QUÍPAMA-BOYACA</t>
  </si>
  <si>
    <t>RAMIRIQUÍ-BOYACA</t>
  </si>
  <si>
    <t>RÁQUIRA-BOYACA</t>
  </si>
  <si>
    <t>RONDÓN-BOYACA</t>
  </si>
  <si>
    <t>SABOYÁ-BOYACA</t>
  </si>
  <si>
    <t>SÁCHICA-BOYACA</t>
  </si>
  <si>
    <t>SAMACÁ-BOYACA</t>
  </si>
  <si>
    <t>SAN EDUARDO-BOYACA</t>
  </si>
  <si>
    <t>SAN JOSÉ DE PARE-BOYACA</t>
  </si>
  <si>
    <t>SAN LUIS DE GACENO-BOYACA</t>
  </si>
  <si>
    <t>SAN MATEO-BOYACA</t>
  </si>
  <si>
    <t>SAN MIGUEL DE SEMA-BOYACA</t>
  </si>
  <si>
    <t>SAN PABLO DE BORBUR-BOYACA</t>
  </si>
  <si>
    <t>SANTANA-BOYACA</t>
  </si>
  <si>
    <t>SANTA MARÍA-BOYACA</t>
  </si>
  <si>
    <t>SANTA ROSA DE VITERBO-BOYACA</t>
  </si>
  <si>
    <t>SANTA SOFÍA-BOYACA</t>
  </si>
  <si>
    <t>SATIVANORTE-BOYACA</t>
  </si>
  <si>
    <t>SATIVASUR-BOYACA</t>
  </si>
  <si>
    <t>SIACHOQUE-BOYACA</t>
  </si>
  <si>
    <t>SOATÁ-BOYACA</t>
  </si>
  <si>
    <t>SOCOTÁ-BOYACA</t>
  </si>
  <si>
    <t>SOCHA-BOYACA</t>
  </si>
  <si>
    <t>SOGAMOSO-BOYACA</t>
  </si>
  <si>
    <t>SOMONDOCO-BOYACA</t>
  </si>
  <si>
    <t>SORA-BOYACA</t>
  </si>
  <si>
    <t>SOTAQUIRÁ-BOYACA</t>
  </si>
  <si>
    <t>SORACÁ-BOYACA</t>
  </si>
  <si>
    <t>SUSACÓN-BOYACA</t>
  </si>
  <si>
    <t>SUTAMARCHÁN-BOYACA</t>
  </si>
  <si>
    <t>SUTATENZA-BOYACA</t>
  </si>
  <si>
    <t>TASCO-BOYACA</t>
  </si>
  <si>
    <t>TENZA-BOYACA</t>
  </si>
  <si>
    <t>TIBANÁ-BOYACA</t>
  </si>
  <si>
    <t>TIBASOSA-BOYACA</t>
  </si>
  <si>
    <t>TINJACÁ-BOYACA</t>
  </si>
  <si>
    <t>TIPACOQUE-BOYACA</t>
  </si>
  <si>
    <t>TOCA-BOYACA</t>
  </si>
  <si>
    <t>TOGÜÍ-BOYACA</t>
  </si>
  <si>
    <t>TÓPAGA-BOYACA</t>
  </si>
  <si>
    <t>TOTA-BOYACA</t>
  </si>
  <si>
    <t>TUNUNGUÁ-BOYACA</t>
  </si>
  <si>
    <t>TURMEQUÉ-BOYACA</t>
  </si>
  <si>
    <t>TUTA-BOYACA</t>
  </si>
  <si>
    <t>TUTAZÁ-BOYACA</t>
  </si>
  <si>
    <t>UMBITA-BOYACA</t>
  </si>
  <si>
    <t>VENTAQUEMADA-BOYACA</t>
  </si>
  <si>
    <t>VIRACACHÁ-BOYACA</t>
  </si>
  <si>
    <t>ZETAQUIRA-BOYACA</t>
  </si>
  <si>
    <t>MANIZALES-CALDAS</t>
  </si>
  <si>
    <t>AGUADAS-CALDAS</t>
  </si>
  <si>
    <t>ANSERMA-CALDAS</t>
  </si>
  <si>
    <t>ARANZAZU-CALDAS</t>
  </si>
  <si>
    <t>BELALCÁZAR-CALDAS</t>
  </si>
  <si>
    <t>CHINCHINÁ-CALDAS</t>
  </si>
  <si>
    <t>FILADELFIA-CALDAS</t>
  </si>
  <si>
    <t>LA DORADA-CALDAS</t>
  </si>
  <si>
    <t>LA MERCED-CALDAS</t>
  </si>
  <si>
    <t>MANZANARES-CALDAS</t>
  </si>
  <si>
    <t>MARMATO-CALDAS</t>
  </si>
  <si>
    <t>MARQUETALIA-CALDAS</t>
  </si>
  <si>
    <t>MARULANDA-CALDAS</t>
  </si>
  <si>
    <t>NEIRA-CALDAS</t>
  </si>
  <si>
    <t>NORCASIA-CALDAS</t>
  </si>
  <si>
    <t>PÁCORA-CALDAS</t>
  </si>
  <si>
    <t>PALESTINA-CALDAS</t>
  </si>
  <si>
    <t>PENSILVANIA-CALDAS</t>
  </si>
  <si>
    <t>RIOSUCIO-CALDAS</t>
  </si>
  <si>
    <t>RISARALDA-CALDAS</t>
  </si>
  <si>
    <t>SALAMINA-CALDAS</t>
  </si>
  <si>
    <t>SAMANÁ-CALDAS</t>
  </si>
  <si>
    <t>SAN JOSÉ-CALDAS</t>
  </si>
  <si>
    <t>SUPÍA-CALDAS</t>
  </si>
  <si>
    <t>VICTORIA-CALDAS</t>
  </si>
  <si>
    <t>VILLAMARÍA-CALDAS</t>
  </si>
  <si>
    <t>VITERBO-CALDAS</t>
  </si>
  <si>
    <t>FLORENCIA-CAQUETA</t>
  </si>
  <si>
    <t>ALBANIA-CAQUETA</t>
  </si>
  <si>
    <t>BELÉN DE LOS ANDAQUÍES-CAQUETA</t>
  </si>
  <si>
    <t>CARTAGENA DEL CHAIRÁ-CAQUETA</t>
  </si>
  <si>
    <t>CURILLO-CAQUETA</t>
  </si>
  <si>
    <t>EL DONCELLO-CAQUETA</t>
  </si>
  <si>
    <t>EL PAUJIL-CAQUETA</t>
  </si>
  <si>
    <t>LA MONTAÑITA-CAQUETA</t>
  </si>
  <si>
    <t>MILÁN-CAQUETA</t>
  </si>
  <si>
    <t>MORELIA-CAQUETA</t>
  </si>
  <si>
    <t>PUERTO RICO-CAQUETA</t>
  </si>
  <si>
    <t>SAN JOSÉ DEL FRAGUA-CAQUETA</t>
  </si>
  <si>
    <t>SAN VICENTE DEL CAGUÁN-CAQUETA</t>
  </si>
  <si>
    <t>SOLANO-CAQUETA</t>
  </si>
  <si>
    <t>SOLITA-CAQUETA</t>
  </si>
  <si>
    <t>VALPARAÍSO-CAQUETA</t>
  </si>
  <si>
    <t>POPAYÁN-CAUCA</t>
  </si>
  <si>
    <t>ALMAGUER-CAUCA</t>
  </si>
  <si>
    <t>ARGELIA-CAUCA</t>
  </si>
  <si>
    <t>BALBOA-CAUCA</t>
  </si>
  <si>
    <t>BOLÍVAR-CAUCA</t>
  </si>
  <si>
    <t>BUENOS AIRES-CAUCA</t>
  </si>
  <si>
    <t>CAJIBÍO-CAUCA</t>
  </si>
  <si>
    <t>CALDONO-CAUCA</t>
  </si>
  <si>
    <t>CALOTO-CAUCA</t>
  </si>
  <si>
    <t>CORINTO-CAUCA</t>
  </si>
  <si>
    <t>EL TAMBO-CAUCA</t>
  </si>
  <si>
    <t>FLORENCIA-CAUCA</t>
  </si>
  <si>
    <t>GUACHENÉ-CAUCA</t>
  </si>
  <si>
    <t>GUAPI-CAUCA</t>
  </si>
  <si>
    <t>INZÁ-CAUCA</t>
  </si>
  <si>
    <t>JAMBALÓ-CAUCA</t>
  </si>
  <si>
    <t>LA SIERRA-CAUCA</t>
  </si>
  <si>
    <t>LA VEGA-CAUCA</t>
  </si>
  <si>
    <t>LÓPEZ-CAUCA</t>
  </si>
  <si>
    <t>MERCADERES-CAUCA</t>
  </si>
  <si>
    <t>MIRANDA-CAUCA</t>
  </si>
  <si>
    <t>MORALES-CAUCA</t>
  </si>
  <si>
    <t>PADILLA-CAUCA</t>
  </si>
  <si>
    <t>PAEZ-CAUCA</t>
  </si>
  <si>
    <t>PATÍA-CAUCA</t>
  </si>
  <si>
    <t>PIAMONTE-CAUCA</t>
  </si>
  <si>
    <t>PIENDAMÓ-CAUCA</t>
  </si>
  <si>
    <t>PUERTO TEJADA-CAUCA</t>
  </si>
  <si>
    <t>PURACÉ-CAUCA</t>
  </si>
  <si>
    <t>ROSAS-CAUCA</t>
  </si>
  <si>
    <t>SAN SEBASTIÁN-CAUCA</t>
  </si>
  <si>
    <t>SANTANDER DE QUILICHAO-CAUCA</t>
  </si>
  <si>
    <t>SANTA ROSA-CAUCA</t>
  </si>
  <si>
    <t>SILVIA-CAUCA</t>
  </si>
  <si>
    <t>SOTARA-CAUCA</t>
  </si>
  <si>
    <t>SUÁREZ-CAUCA</t>
  </si>
  <si>
    <t>SUCRE-CAUCA</t>
  </si>
  <si>
    <t>TIMBÍO-CAUCA</t>
  </si>
  <si>
    <t>TIMBIQUÍ-CAUCA</t>
  </si>
  <si>
    <t>TORIBIO-CAUCA</t>
  </si>
  <si>
    <t>TOTORÓ-CAUCA</t>
  </si>
  <si>
    <t>VILLA RICA-CAUCA</t>
  </si>
  <si>
    <t>VALLEDUPAR-CESAR</t>
  </si>
  <si>
    <t>AGUACHICA-CESAR</t>
  </si>
  <si>
    <t>AGUSTÍN CODAZZI-CESAR</t>
  </si>
  <si>
    <t>ASTREA-CESAR</t>
  </si>
  <si>
    <t>BECERRIL-CESAR</t>
  </si>
  <si>
    <t>BOSCONIA-CESAR</t>
  </si>
  <si>
    <t>CHIMICHAGUA-CESAR</t>
  </si>
  <si>
    <t>CHIRIGUANÁ-CESAR</t>
  </si>
  <si>
    <t>CURUMANÍ-CESAR</t>
  </si>
  <si>
    <t>EL COPEY-CESAR</t>
  </si>
  <si>
    <t>EL PASO-CESAR</t>
  </si>
  <si>
    <t>GAMARRA-CESAR</t>
  </si>
  <si>
    <t>GONZÁLEZ-CESAR</t>
  </si>
  <si>
    <t>LA GLORIA-CESAR</t>
  </si>
  <si>
    <t>LA JAGUA DE IBIRICO-CESAR</t>
  </si>
  <si>
    <t>MANAURE-CESAR</t>
  </si>
  <si>
    <t>PAILITAS-CESAR</t>
  </si>
  <si>
    <t>PELAYA-CESAR</t>
  </si>
  <si>
    <t>PUEBLO BELLO-CESAR</t>
  </si>
  <si>
    <t>RÍO DE ORO-CESAR</t>
  </si>
  <si>
    <t>LA PAZ-CESAR</t>
  </si>
  <si>
    <t>SAN ALBERTO-CESAR</t>
  </si>
  <si>
    <t>SAN DIEGO-CESAR</t>
  </si>
  <si>
    <t>SAN MARTÍN-CESAR</t>
  </si>
  <si>
    <t>TAMALAMEQUE-CESAR</t>
  </si>
  <si>
    <t>MONTERÍA-CORDOBA</t>
  </si>
  <si>
    <t>AYAPEL-CORDOBA</t>
  </si>
  <si>
    <t>BUENAVISTA-CORDOBA</t>
  </si>
  <si>
    <t>CANALETE-CORDOBA</t>
  </si>
  <si>
    <t>CERETÉ-CORDOBA</t>
  </si>
  <si>
    <t>CHIMÁ-CORDOBA</t>
  </si>
  <si>
    <t>CHINÚ-CORDOBA</t>
  </si>
  <si>
    <t>CIÉNAGA DE ORO-CORDOBA</t>
  </si>
  <si>
    <t>COTORRA-CORDOBA</t>
  </si>
  <si>
    <t>LA APARTADA-CORDOBA</t>
  </si>
  <si>
    <t>LORICA-CORDOBA</t>
  </si>
  <si>
    <t>LOS CÓRDOBAS-CORDOBA</t>
  </si>
  <si>
    <t>MOMIL-CORDOBA</t>
  </si>
  <si>
    <t>MONTELÍBANO-CORDOBA</t>
  </si>
  <si>
    <t>MOÑITOS-CORDOBA</t>
  </si>
  <si>
    <t>PLANETA RICA-CORDOBA</t>
  </si>
  <si>
    <t>PUEBLO NUEVO-CORDOBA</t>
  </si>
  <si>
    <t>PUERTO ESCONDIDO-CORDOBA</t>
  </si>
  <si>
    <t>PUERTO LIBERTADOR-CORDOBA</t>
  </si>
  <si>
    <t>PURÍSIMA-CORDOBA</t>
  </si>
  <si>
    <t>SAHAGÚN-CORDOBA</t>
  </si>
  <si>
    <t>SAN ANDRÉS SOTAVENTO-CORDOBA</t>
  </si>
  <si>
    <t>SAN ANTERO-CORDOBA</t>
  </si>
  <si>
    <t>SAN BERNARDO DEL VIENTO-CORDOBA</t>
  </si>
  <si>
    <t>SAN CARLOS-CORDOBA</t>
  </si>
  <si>
    <t>SAN JOSÉ DE URÉ-CORDOBA</t>
  </si>
  <si>
    <t>SAN PELAYO-CORDOBA</t>
  </si>
  <si>
    <t>TIERRALTA-CORDOBA</t>
  </si>
  <si>
    <t>TUCHÍN-CORDOBA</t>
  </si>
  <si>
    <t>VALENCIA-CORDOBA</t>
  </si>
  <si>
    <t>AGUA DE DIOS-CUNDINAMARCA</t>
  </si>
  <si>
    <t>ALBÁN-CUNDINAMARCA</t>
  </si>
  <si>
    <t>ANAPOIMA-CUNDINAMARCA</t>
  </si>
  <si>
    <t>ANOLAIMA-CUNDINAMARCA</t>
  </si>
  <si>
    <t>ARBELÁEZ-CUNDINAMARCA</t>
  </si>
  <si>
    <t>BELTRÁN-CUNDINAMARCA</t>
  </si>
  <si>
    <t>BITUIMA-CUNDINAMARCA</t>
  </si>
  <si>
    <t>BOJACÁ-CUNDINAMARCA</t>
  </si>
  <si>
    <t>CABRERA-CUNDINAMARCA</t>
  </si>
  <si>
    <t>CACHIPAY-CUNDINAMARCA</t>
  </si>
  <si>
    <t>CAJICÁ-CUNDINAMARCA</t>
  </si>
  <si>
    <t>CAPARRAPÍ-CUNDINAMARCA</t>
  </si>
  <si>
    <t>CAQUEZA-CUNDINAMARCA</t>
  </si>
  <si>
    <t>CARMEN DE CARUPA-CUNDINAMARCA</t>
  </si>
  <si>
    <t>CHAGUANÍ-CUNDINAMARCA</t>
  </si>
  <si>
    <t>CHÍA-CUNDINAMARCA</t>
  </si>
  <si>
    <t>CHIPAQUE-CUNDINAMARCA</t>
  </si>
  <si>
    <t>CHOACHÍ-CUNDINAMARCA</t>
  </si>
  <si>
    <t>CHOCONTÁ-CUNDINAMARCA</t>
  </si>
  <si>
    <t>COGUA-CUNDINAMARCA</t>
  </si>
  <si>
    <t>COTA-CUNDINAMARCA</t>
  </si>
  <si>
    <t>CUCUNUBÁ-CUNDINAMARCA</t>
  </si>
  <si>
    <t>EL COLEGIO-CUNDINAMARCA</t>
  </si>
  <si>
    <t>EL PEÑÓN-CUNDINAMARCA</t>
  </si>
  <si>
    <t>EL ROSAL-CUNDINAMARCA</t>
  </si>
  <si>
    <t>FACATATIVÁ-CUNDINAMARCA</t>
  </si>
  <si>
    <t>FOMEQUE-CUNDINAMARCA</t>
  </si>
  <si>
    <t>FOSCA-CUNDINAMARCA</t>
  </si>
  <si>
    <t>FUNZA-CUNDINAMARCA</t>
  </si>
  <si>
    <t>FÚQUENE-CUNDINAMARCA</t>
  </si>
  <si>
    <t>FUSAGASUGÁ-CUNDINAMARCA</t>
  </si>
  <si>
    <t>GACHALA-CUNDINAMARCA</t>
  </si>
  <si>
    <t>GACHANCIPÁ-CUNDINAMARCA</t>
  </si>
  <si>
    <t>GACHETÁ-CUNDINAMARCA</t>
  </si>
  <si>
    <t>GAMA-CUNDINAMARCA</t>
  </si>
  <si>
    <t>GIRARDOT-CUNDINAMARCA</t>
  </si>
  <si>
    <t>GRANADA-CUNDINAMARCA</t>
  </si>
  <si>
    <t>GUACHETÁ-CUNDINAMARCA</t>
  </si>
  <si>
    <t>GUADUAS-CUNDINAMARCA</t>
  </si>
  <si>
    <t>GUASCA-CUNDINAMARCA</t>
  </si>
  <si>
    <t>GUATAQUÍ-CUNDINAMARCA</t>
  </si>
  <si>
    <t>GUATAVITA-CUNDINAMARCA</t>
  </si>
  <si>
    <t>GUAYABAL DE SIQUIMA-CUNDINAMARCA</t>
  </si>
  <si>
    <t>GUAYABETAL-CUNDINAMARCA</t>
  </si>
  <si>
    <t>GUTIÉRREZ-CUNDINAMARCA</t>
  </si>
  <si>
    <t>JERUSALÉN-CUNDINAMARCA</t>
  </si>
  <si>
    <t>JUNÍN-CUNDINAMARCA</t>
  </si>
  <si>
    <t>LA CALERA-CUNDINAMARCA</t>
  </si>
  <si>
    <t>LA MESA-CUNDINAMARCA</t>
  </si>
  <si>
    <t>LA PALMA-CUNDINAMARCA</t>
  </si>
  <si>
    <t>LA PEÑA-CUNDINAMARCA</t>
  </si>
  <si>
    <t>LA VEGA-CUNDINAMARCA</t>
  </si>
  <si>
    <t>LENGUAZAQUE-CUNDINAMARCA</t>
  </si>
  <si>
    <t>MACHETA-CUNDINAMARCA</t>
  </si>
  <si>
    <t>MADRID-CUNDINAMARCA</t>
  </si>
  <si>
    <t>MANTA-CUNDINAMARCA</t>
  </si>
  <si>
    <t>MEDINA-CUNDINAMARCA</t>
  </si>
  <si>
    <t>MOSQUERA-CUNDINAMARCA</t>
  </si>
  <si>
    <t>NARIÑO-CUNDINAMARCA</t>
  </si>
  <si>
    <t>NEMOCÓN-CUNDINAMARCA</t>
  </si>
  <si>
    <t>NILO-CUNDINAMARCA</t>
  </si>
  <si>
    <t>NIMAIMA-CUNDINAMARCA</t>
  </si>
  <si>
    <t>NOCAIMA-CUNDINAMARCA</t>
  </si>
  <si>
    <t>VENECIA-CUNDINAMARCA</t>
  </si>
  <si>
    <t>PACHO-CUNDINAMARCA</t>
  </si>
  <si>
    <t>PAIME-CUNDINAMARCA</t>
  </si>
  <si>
    <t>PANDI-CUNDINAMARCA</t>
  </si>
  <si>
    <t>PARATEBUENO-CUNDINAMARCA</t>
  </si>
  <si>
    <t>PASCA-CUNDINAMARCA</t>
  </si>
  <si>
    <t>PUERTO SALGAR-CUNDINAMARCA</t>
  </si>
  <si>
    <t>PULÍ-CUNDINAMARCA</t>
  </si>
  <si>
    <t>QUEBRADANEGRA-CUNDINAMARCA</t>
  </si>
  <si>
    <t>QUETAME-CUNDINAMARCA</t>
  </si>
  <si>
    <t>QUIPILE-CUNDINAMARCA</t>
  </si>
  <si>
    <t>APULO-CUNDINAMARCA</t>
  </si>
  <si>
    <t>RICAURTE-CUNDINAMARCA</t>
  </si>
  <si>
    <t>SAN ANTONIO DEL TEQUENDAMA-CUNDINAMARCA</t>
  </si>
  <si>
    <t>SAN BERNARDO-CUNDINAMARCA</t>
  </si>
  <si>
    <t>SAN CAYETANO-CUNDINAMARCA</t>
  </si>
  <si>
    <t>SAN FRANCISCO-CUNDINAMARCA</t>
  </si>
  <si>
    <t>SAN JUAN DE RÍO SECO-CUNDINAMARCA</t>
  </si>
  <si>
    <t>SASAIMA-CUNDINAMARCA</t>
  </si>
  <si>
    <t>SESQUILÉ-CUNDINAMARCA</t>
  </si>
  <si>
    <t>SIBATÉ-CUNDINAMARCA</t>
  </si>
  <si>
    <t>SILVANIA-CUNDINAMARCA</t>
  </si>
  <si>
    <t>SIMIJACA-CUNDINAMARCA</t>
  </si>
  <si>
    <t>SOACHA-CUNDINAMARCA</t>
  </si>
  <si>
    <t>SOPÓ-CUNDINAMARCA</t>
  </si>
  <si>
    <t>SUBACHOQUE-CUNDINAMARCA</t>
  </si>
  <si>
    <t>SUESCA-CUNDINAMARCA</t>
  </si>
  <si>
    <t>SUPATÁ-CUNDINAMARCA</t>
  </si>
  <si>
    <t>SUSA-CUNDINAMARCA</t>
  </si>
  <si>
    <t>SUTATAUSA-CUNDINAMARCA</t>
  </si>
  <si>
    <t>TABIO-CUNDINAMARCA</t>
  </si>
  <si>
    <t>TAUSA-CUNDINAMARCA</t>
  </si>
  <si>
    <t>TENA-CUNDINAMARCA</t>
  </si>
  <si>
    <t>TENJO-CUNDINAMARCA</t>
  </si>
  <si>
    <t>TIBACUY-CUNDINAMARCA</t>
  </si>
  <si>
    <t>TIBIRITA-CUNDINAMARCA</t>
  </si>
  <si>
    <t>TOCAIMA-CUNDINAMARCA</t>
  </si>
  <si>
    <t>TOCANCIPÁ-CUNDINAMARCA</t>
  </si>
  <si>
    <t>TOPAIPÍ-CUNDINAMARCA</t>
  </si>
  <si>
    <t>UBALÁ-CUNDINAMARCA</t>
  </si>
  <si>
    <t>UBAQUE-CUNDINAMARCA</t>
  </si>
  <si>
    <t>VILLA DE SAN DIEGO DE UBATE-CUNDINAMARCA</t>
  </si>
  <si>
    <t>UNE-CUNDINAMARCA</t>
  </si>
  <si>
    <t>ÚTICA-CUNDINAMARCA</t>
  </si>
  <si>
    <t>VERGARA-CUNDINAMARCA</t>
  </si>
  <si>
    <t>VIANÍ-CUNDINAMARCA</t>
  </si>
  <si>
    <t>VILLAGÓMEZ-CUNDINAMARCA</t>
  </si>
  <si>
    <t>VILLAPINZÓN-CUNDINAMARCA</t>
  </si>
  <si>
    <t>VILLETA-CUNDINAMARCA</t>
  </si>
  <si>
    <t>VIOTÁ-CUNDINAMARCA</t>
  </si>
  <si>
    <t>YACOPÍ-CUNDINAMARCA</t>
  </si>
  <si>
    <t>ZIPACÓN-CUNDINAMARCA</t>
  </si>
  <si>
    <t>ZIPAQUIRÁ-CUNDINAMARCA</t>
  </si>
  <si>
    <t>QUIBDÓ-CHOCO</t>
  </si>
  <si>
    <t>ACANDÍ-CHOCO</t>
  </si>
  <si>
    <t>ALTO BAUDÓ-CHOCO</t>
  </si>
  <si>
    <t>ATRATO-CHOCO</t>
  </si>
  <si>
    <t>BAGADÓ-CHOCO</t>
  </si>
  <si>
    <t>BAHÍA SOLANO-CHOCO</t>
  </si>
  <si>
    <t>BAJO BAUDÓ-CHOCO</t>
  </si>
  <si>
    <t>BOJAYA-CHOCO</t>
  </si>
  <si>
    <t>EL CANTÓN DEL SAN PABLO-CHOCO</t>
  </si>
  <si>
    <t>CARMEN DEL DARIEN-CHOCO</t>
  </si>
  <si>
    <t>CÉRTEGUI-CHOCO</t>
  </si>
  <si>
    <t>CONDOTO-CHOCO</t>
  </si>
  <si>
    <t>EL CARMEN DE ATRATO-CHOCO</t>
  </si>
  <si>
    <t>EL LITORAL DEL SAN JUAN-CHOCO</t>
  </si>
  <si>
    <t>ISTMINA-CHOCO</t>
  </si>
  <si>
    <t>JURADÓ-CHOCO</t>
  </si>
  <si>
    <t>LLORÓ-CHOCO</t>
  </si>
  <si>
    <t>MEDIO ATRATO-CHOCO</t>
  </si>
  <si>
    <t>MEDIO BAUDÓ-CHOCO</t>
  </si>
  <si>
    <t>MEDIO SAN JUAN-CHOCO</t>
  </si>
  <si>
    <t>NÓVITA-CHOCO</t>
  </si>
  <si>
    <t>NUQUÍ-CHOCO</t>
  </si>
  <si>
    <t>RÍO IRÓ-CHOCO</t>
  </si>
  <si>
    <t>RÍO QUITO-CHOCO</t>
  </si>
  <si>
    <t>RIOSUCIO-CHOCO</t>
  </si>
  <si>
    <t>SAN JOSÉ DEL PALMAR-CHOCO</t>
  </si>
  <si>
    <t>SIPÍ-CHOCO</t>
  </si>
  <si>
    <t>TADÓ-CHOCO</t>
  </si>
  <si>
    <t>UNGUÍA-CHOCO</t>
  </si>
  <si>
    <t>UNIÓN PANAMERICANA-CHOCO</t>
  </si>
  <si>
    <t>NEIVA-HUILA</t>
  </si>
  <si>
    <t>ACEVEDO-HUILA</t>
  </si>
  <si>
    <t>AGRADO-HUILA</t>
  </si>
  <si>
    <t>AIPE-HUILA</t>
  </si>
  <si>
    <t>ALGECIRAS-HUILA</t>
  </si>
  <si>
    <t>ALTAMIRA-HUILA</t>
  </si>
  <si>
    <t>BARAYA-HUILA</t>
  </si>
  <si>
    <t>CAMPOALEGRE-HUILA</t>
  </si>
  <si>
    <t>COLOMBIA-HUILA</t>
  </si>
  <si>
    <t>ELÍAS-HUILA</t>
  </si>
  <si>
    <t>GARZÓN-HUILA</t>
  </si>
  <si>
    <t>GIGANTE-HUILA</t>
  </si>
  <si>
    <t>GUADALUPE-HUILA</t>
  </si>
  <si>
    <t>HOBO-HUILA</t>
  </si>
  <si>
    <t>IQUIRA-HUILA</t>
  </si>
  <si>
    <t>ISNOS-HUILA</t>
  </si>
  <si>
    <t>LA ARGENTINA-HUILA</t>
  </si>
  <si>
    <t>LA PLATA-HUILA</t>
  </si>
  <si>
    <t>NÁTAGA-HUILA</t>
  </si>
  <si>
    <t>OPORAPA-HUILA</t>
  </si>
  <si>
    <t>PAICOL-HUILA</t>
  </si>
  <si>
    <t>PALERMO-HUILA</t>
  </si>
  <si>
    <t>PALESTINA-HUILA</t>
  </si>
  <si>
    <t>PITAL-HUILA</t>
  </si>
  <si>
    <t>PITALITO-HUILA</t>
  </si>
  <si>
    <t>RIVERA-HUILA</t>
  </si>
  <si>
    <t>SALADOBLANCO-HUILA</t>
  </si>
  <si>
    <t>SAN AGUSTÍN-HUILA</t>
  </si>
  <si>
    <t>SANTA MARÍA-HUILA</t>
  </si>
  <si>
    <t>SUAZA-HUILA</t>
  </si>
  <si>
    <t>TARQUI-HUILA</t>
  </si>
  <si>
    <t>TESALIA-HUILA</t>
  </si>
  <si>
    <t>TELLO-HUILA</t>
  </si>
  <si>
    <t>TERUEL-HUILA</t>
  </si>
  <si>
    <t>TIMANÁ-HUILA</t>
  </si>
  <si>
    <t>VILLAVIEJA-HUILA</t>
  </si>
  <si>
    <t>YAGUARÁ-HUILA</t>
  </si>
  <si>
    <t>RIOHACHA-LA GUAJIRA</t>
  </si>
  <si>
    <t>ALBANIA-LA GUAJIRA</t>
  </si>
  <si>
    <t>BARRANCAS-LA GUAJIRA</t>
  </si>
  <si>
    <t>DIBULLA-LA GUAJIRA</t>
  </si>
  <si>
    <t>DISTRACCIÓN-LA GUAJIRA</t>
  </si>
  <si>
    <t>EL MOLINO-LA GUAJIRA</t>
  </si>
  <si>
    <t>FONSECA-LA GUAJIRA</t>
  </si>
  <si>
    <t>HATONUEVO-LA GUAJIRA</t>
  </si>
  <si>
    <t>LA JAGUA DEL PILAR-LA GUAJIRA</t>
  </si>
  <si>
    <t>MAICAO-LA GUAJIRA</t>
  </si>
  <si>
    <t>MANAURE-LA GUAJIRA</t>
  </si>
  <si>
    <t>SAN JUAN DEL CESAR-LA GUAJIRA</t>
  </si>
  <si>
    <t>URIBIA-LA GUAJIRA</t>
  </si>
  <si>
    <t>URUMITA-LA GUAJIRA</t>
  </si>
  <si>
    <t>VILLANUEVA-LA GUAJIRA</t>
  </si>
  <si>
    <t>SANTA MARTA-MAGDALENA</t>
  </si>
  <si>
    <t>ALGARROBO-MAGDALENA</t>
  </si>
  <si>
    <t>ARACATACA-MAGDALENA</t>
  </si>
  <si>
    <t>ARIGUANÍ-MAGDALENA</t>
  </si>
  <si>
    <t>CERRO SAN ANTONIO-MAGDALENA</t>
  </si>
  <si>
    <t>CHIBOLO-MAGDALENA</t>
  </si>
  <si>
    <t>CIÉNAGA-MAGDALENA</t>
  </si>
  <si>
    <t>CONCORDIA-MAGDALENA</t>
  </si>
  <si>
    <t>EL BANCO-MAGDALENA</t>
  </si>
  <si>
    <t>EL PIÑON-MAGDALENA</t>
  </si>
  <si>
    <t>EL RETÉN-MAGDALENA</t>
  </si>
  <si>
    <t>FUNDACIÓN-MAGDALENA</t>
  </si>
  <si>
    <t>GUAMAL-MAGDALENA</t>
  </si>
  <si>
    <t>NUEVA GRANADA-MAGDALENA</t>
  </si>
  <si>
    <t>PEDRAZA-MAGDALENA</t>
  </si>
  <si>
    <t>PIJIÑO DEL CARMEN-MAGDALENA</t>
  </si>
  <si>
    <t>PIVIJAY-MAGDALENA</t>
  </si>
  <si>
    <t>PLATO-MAGDALENA</t>
  </si>
  <si>
    <t>PUEBLOVIEJO-MAGDALENA</t>
  </si>
  <si>
    <t>REMOLINO-MAGDALENA</t>
  </si>
  <si>
    <t>SABANAS DE SAN ANGEL-MAGDALENA</t>
  </si>
  <si>
    <t>SALAMINA-MAGDALENA</t>
  </si>
  <si>
    <t>SAN SEBASTIÁN DE BUENAVISTA-MAGDALENA</t>
  </si>
  <si>
    <t>SAN ZENÓN-MAGDALENA</t>
  </si>
  <si>
    <t>SANTA ANA-MAGDALENA</t>
  </si>
  <si>
    <t>SANTA BÁRBARA DE PINTO-MAGDALENA</t>
  </si>
  <si>
    <t>SITIONUEVO-MAGDALENA</t>
  </si>
  <si>
    <t>TENERIFE-MAGDALENA</t>
  </si>
  <si>
    <t>ZAPAYÁN-MAGDALENA</t>
  </si>
  <si>
    <t>ZONA BANANERA-MAGDALENA</t>
  </si>
  <si>
    <t>VILLAVICENCIO-META</t>
  </si>
  <si>
    <t>ACACÍAS-META</t>
  </si>
  <si>
    <t>BARRANCA DE UPÍA-META</t>
  </si>
  <si>
    <t>CABUYARO-META</t>
  </si>
  <si>
    <t>CASTILLA LA NUEVA-META</t>
  </si>
  <si>
    <t>CUBARRAL-META</t>
  </si>
  <si>
    <t>CUMARAL-META</t>
  </si>
  <si>
    <t>EL CALVARIO-META</t>
  </si>
  <si>
    <t>EL CASTILLO-META</t>
  </si>
  <si>
    <t>EL DORADO-META</t>
  </si>
  <si>
    <t>FUENTE DE ORO-META</t>
  </si>
  <si>
    <t>GRANADA-META</t>
  </si>
  <si>
    <t>GUAMAL-META</t>
  </si>
  <si>
    <t>MAPIRIPÁN-META</t>
  </si>
  <si>
    <t>MESETAS-META</t>
  </si>
  <si>
    <t>LA MACARENA-META</t>
  </si>
  <si>
    <t>URIBE-META</t>
  </si>
  <si>
    <t>LEJANÍAS-META</t>
  </si>
  <si>
    <t>PUERTO CONCORDIA-META</t>
  </si>
  <si>
    <t>PUERTO GAITÁN-META</t>
  </si>
  <si>
    <t>PUERTO LÓPEZ-META</t>
  </si>
  <si>
    <t>PUERTO LLERAS-META</t>
  </si>
  <si>
    <t>PUERTO RICO-META</t>
  </si>
  <si>
    <t>RESTREPO-META</t>
  </si>
  <si>
    <t>SAN CARLOS DE GUAROA-META</t>
  </si>
  <si>
    <t>SAN JUAN DE ARAMA-META</t>
  </si>
  <si>
    <t>SAN JUANITO-META</t>
  </si>
  <si>
    <t>SAN MARTÍN-META</t>
  </si>
  <si>
    <t>VISTAHERMOSA-META</t>
  </si>
  <si>
    <t>PASTO-NARIÑO</t>
  </si>
  <si>
    <t>ALBÁN-NARIÑO</t>
  </si>
  <si>
    <t>ALDANA-NARIÑO</t>
  </si>
  <si>
    <t>ANCUYÁ-NARIÑO</t>
  </si>
  <si>
    <t>ARBOLEDA-NARIÑO</t>
  </si>
  <si>
    <t>BARBACOAS-NARIÑO</t>
  </si>
  <si>
    <t>BELÉN-NARIÑO</t>
  </si>
  <si>
    <t>BUESACO-NARIÑO</t>
  </si>
  <si>
    <t>COLÓN-NARIÑO</t>
  </si>
  <si>
    <t>CONSACA-NARIÑO</t>
  </si>
  <si>
    <t>CONTADERO-NARIÑO</t>
  </si>
  <si>
    <t>CÓRDOBA-NARIÑO</t>
  </si>
  <si>
    <t>CUASPUD-NARIÑO</t>
  </si>
  <si>
    <t>CUMBAL-NARIÑO</t>
  </si>
  <si>
    <t>CUMBITARA-NARIÑO</t>
  </si>
  <si>
    <t>CHACHAGÜÍ-NARIÑO</t>
  </si>
  <si>
    <t>EL CHARCO-NARIÑO</t>
  </si>
  <si>
    <t>EL PEÑOL-NARIÑO</t>
  </si>
  <si>
    <t>EL ROSARIO-NARIÑO</t>
  </si>
  <si>
    <t>EL TABLÓN DE GÓMEZ-NARIÑO</t>
  </si>
  <si>
    <t>EL TAMBO-NARIÑO</t>
  </si>
  <si>
    <t>FUNES-NARIÑO</t>
  </si>
  <si>
    <t>GUACHUCAL-NARIÑO</t>
  </si>
  <si>
    <t>GUAITARILLA-NARIÑO</t>
  </si>
  <si>
    <t>GUALMATÁN-NARIÑO</t>
  </si>
  <si>
    <t>ILES-NARIÑO</t>
  </si>
  <si>
    <t>IMUÉS-NARIÑO</t>
  </si>
  <si>
    <t>IPIALES-NARIÑO</t>
  </si>
  <si>
    <t>LA CRUZ-NARIÑO</t>
  </si>
  <si>
    <t>LA FLORIDA-NARIÑO</t>
  </si>
  <si>
    <t>LA LLANADA-NARIÑO</t>
  </si>
  <si>
    <t>LA TOLA-NARIÑO</t>
  </si>
  <si>
    <t>LA UNIÓN-NARIÑO</t>
  </si>
  <si>
    <t>LEIVA-NARIÑO</t>
  </si>
  <si>
    <t>LINARES-NARIÑO</t>
  </si>
  <si>
    <t>LOS ANDES-NARIÑO</t>
  </si>
  <si>
    <t>MAGÜÍ (PAYÁN)-NARIÑO</t>
  </si>
  <si>
    <t>MALLAMA-NARIÑO</t>
  </si>
  <si>
    <t>MOSQUERA-NARIÑO</t>
  </si>
  <si>
    <t>NARIÑO-NARIÑO</t>
  </si>
  <si>
    <t>OLAYA HERRERA-NARIÑO</t>
  </si>
  <si>
    <t>OSPINA-NARIÑO</t>
  </si>
  <si>
    <t>FRANCISCO PIZARRO-NARIÑO</t>
  </si>
  <si>
    <t>POLICARPA-NARIÑO</t>
  </si>
  <si>
    <t>POTOSÍ-NARIÑO</t>
  </si>
  <si>
    <t>PROVIDENCIA-NARIÑO</t>
  </si>
  <si>
    <t>PUERRES-NARIÑO</t>
  </si>
  <si>
    <t>PUPIALES-NARIÑO</t>
  </si>
  <si>
    <t>RICAURTE-NARIÑO</t>
  </si>
  <si>
    <t>ROBERTO PAYÁN-NARIÑO</t>
  </si>
  <si>
    <t>SAMANIEGO-NARIÑO</t>
  </si>
  <si>
    <t>SANDONÁ-NARIÑO</t>
  </si>
  <si>
    <t>SAN BERNARDO-NARIÑO</t>
  </si>
  <si>
    <t>SAN LORENZO-NARIÑO</t>
  </si>
  <si>
    <t>SAN PABLO-NARIÑO</t>
  </si>
  <si>
    <t>SAN PEDRO DE CARTAGO-NARIÑO</t>
  </si>
  <si>
    <t>SANTA BÁRBARA-NARIÑO</t>
  </si>
  <si>
    <t>SANTACRUZ-NARIÑO</t>
  </si>
  <si>
    <t>SAPUYES-NARIÑO</t>
  </si>
  <si>
    <t>TAMINANGO-NARIÑO</t>
  </si>
  <si>
    <t>TANGUA-NARIÑO</t>
  </si>
  <si>
    <t>SAN ANDRES DE TUMACO-NARIÑO</t>
  </si>
  <si>
    <t>TÚQUERRES-NARIÑO</t>
  </si>
  <si>
    <t>YACUANQUER-NARIÑO</t>
  </si>
  <si>
    <t>CÚCUTA-N. DE SANTANDER</t>
  </si>
  <si>
    <t>ABREGO-N. DE SANTANDER</t>
  </si>
  <si>
    <t>ARBOLEDAS-N. DE SANTANDER</t>
  </si>
  <si>
    <t>BOCHALEMA-N. DE SANTANDER</t>
  </si>
  <si>
    <t>BUCARASICA-N. DE SANTANDER</t>
  </si>
  <si>
    <t>CÁCOTA-N. DE SANTANDER</t>
  </si>
  <si>
    <t>CACHIRÁ-N. DE SANTANDER</t>
  </si>
  <si>
    <t>CHINÁCOTA-N. DE SANTANDER</t>
  </si>
  <si>
    <t>CHITAGÁ-N. DE SANTANDER</t>
  </si>
  <si>
    <t>CONVENCIÓN-N. DE SANTANDER</t>
  </si>
  <si>
    <t>CUCUTILLA-N. DE SANTANDER</t>
  </si>
  <si>
    <t>DURANIA-N. DE SANTANDER</t>
  </si>
  <si>
    <t>EL CARMEN-N. DE SANTANDER</t>
  </si>
  <si>
    <t>EL TARRA-N. DE SANTANDER</t>
  </si>
  <si>
    <t>EL ZULIA-N. DE SANTANDER</t>
  </si>
  <si>
    <t>GRAMALOTE-N. DE SANTANDER</t>
  </si>
  <si>
    <t>HACARÍ-N. DE SANTANDER</t>
  </si>
  <si>
    <t>HERRÁN-N. DE SANTANDER</t>
  </si>
  <si>
    <t>LABATECA-N. DE SANTANDER</t>
  </si>
  <si>
    <t>LA ESPERANZA-N. DE SANTANDER</t>
  </si>
  <si>
    <t>LA PLAYA-N. DE SANTANDER</t>
  </si>
  <si>
    <t>LOS PATIOS-N. DE SANTANDER</t>
  </si>
  <si>
    <t>LOURDES-N. DE SANTANDER</t>
  </si>
  <si>
    <t>MUTISCUA-N. DE SANTANDER</t>
  </si>
  <si>
    <t>OCAÑA-N. DE SANTANDER</t>
  </si>
  <si>
    <t>PAMPLONA-N. DE SANTANDER</t>
  </si>
  <si>
    <t>PAMPLONITA-N. DE SANTANDER</t>
  </si>
  <si>
    <t>PUERTO SANTANDER-N. DE SANTANDER</t>
  </si>
  <si>
    <t>RAGONVALIA-N. DE SANTANDER</t>
  </si>
  <si>
    <t>SALAZAR-N. DE SANTANDER</t>
  </si>
  <si>
    <t>SAN CALIXTO-N. DE SANTANDER</t>
  </si>
  <si>
    <t>SAN CAYETANO-N. DE SANTANDER</t>
  </si>
  <si>
    <t>SANTIAGO-N. DE SANTANDER</t>
  </si>
  <si>
    <t>SARDINATA-N. DE SANTANDER</t>
  </si>
  <si>
    <t>SILOS-N. DE SANTANDER</t>
  </si>
  <si>
    <t>TEORAMA-N. DE SANTANDER</t>
  </si>
  <si>
    <t>TIBÚ-N. DE SANTANDER</t>
  </si>
  <si>
    <t>TOLEDO-N. DE SANTANDER</t>
  </si>
  <si>
    <t>VILLA CARO-N. DE SANTANDER</t>
  </si>
  <si>
    <t>VILLA DEL ROSARIO-N. DE SANTANDER</t>
  </si>
  <si>
    <t>ARMENIA-QUINDIO</t>
  </si>
  <si>
    <t>BUENAVISTA-QUINDIO</t>
  </si>
  <si>
    <t>CALARCA-QUINDIO</t>
  </si>
  <si>
    <t>CIRCASIA-QUINDIO</t>
  </si>
  <si>
    <t>CÓRDOBA-QUINDIO</t>
  </si>
  <si>
    <t>FILANDIA-QUINDIO</t>
  </si>
  <si>
    <t>GÉNOVA-QUINDIO</t>
  </si>
  <si>
    <t>LA TEBAIDA-QUINDIO</t>
  </si>
  <si>
    <t>MONTENEGRO-QUINDIO</t>
  </si>
  <si>
    <t>PIJAO-QUINDIO</t>
  </si>
  <si>
    <t>QUIMBAYA-QUINDIO</t>
  </si>
  <si>
    <t>SALENTO-QUINDIO</t>
  </si>
  <si>
    <t>PEREIRA-RISARALDA</t>
  </si>
  <si>
    <t>APÍA-RISARALDA</t>
  </si>
  <si>
    <t>BALBOA-RISARALDA</t>
  </si>
  <si>
    <t>BELÉN DE UMBRÍA-RISARALDA</t>
  </si>
  <si>
    <t>DOSQUEBRADAS-RISARALDA</t>
  </si>
  <si>
    <t>GUÁTICA-RISARALDA</t>
  </si>
  <si>
    <t>LA CELIA-RISARALDA</t>
  </si>
  <si>
    <t>LA VIRGINIA-RISARALDA</t>
  </si>
  <si>
    <t>MARSELLA-RISARALDA</t>
  </si>
  <si>
    <t>MISTRATÓ-RISARALDA</t>
  </si>
  <si>
    <t>PUEBLO RICO-RISARALDA</t>
  </si>
  <si>
    <t>QUINCHÍA-RISARALDA</t>
  </si>
  <si>
    <t>SANTA ROSA DE CABAL-RISARALDA</t>
  </si>
  <si>
    <t>SANTUARIO-RISARALDA</t>
  </si>
  <si>
    <t>BUCARAMANGA-SANTANDER</t>
  </si>
  <si>
    <t>AGUADA-SANTANDER</t>
  </si>
  <si>
    <t>ALBANIA-SANTANDER</t>
  </si>
  <si>
    <t>ARATOCA-SANTANDER</t>
  </si>
  <si>
    <t>BARBOSA-SANTANDER</t>
  </si>
  <si>
    <t>BARICHARA-SANTANDER</t>
  </si>
  <si>
    <t>BARRANCABERMEJA-SANTANDER</t>
  </si>
  <si>
    <t>BETULIA-SANTANDER</t>
  </si>
  <si>
    <t>BOLÍVAR-SANTANDER</t>
  </si>
  <si>
    <t>CABRERA-SANTANDER</t>
  </si>
  <si>
    <t>CALIFORNIA-SANTANDER</t>
  </si>
  <si>
    <t>CAPITANEJO-SANTANDER</t>
  </si>
  <si>
    <t>CARCASÍ-SANTANDER</t>
  </si>
  <si>
    <t>CEPITÁ-SANTANDER</t>
  </si>
  <si>
    <t>CERRITO-SANTANDER</t>
  </si>
  <si>
    <t>CHARALÁ-SANTANDER</t>
  </si>
  <si>
    <t>CHARTA-SANTANDER</t>
  </si>
  <si>
    <t>CHIMA-SANTANDER</t>
  </si>
  <si>
    <t>CHIPATÁ-SANTANDER</t>
  </si>
  <si>
    <t>CIMITARRA-SANTANDER</t>
  </si>
  <si>
    <t>CONCEPCIÓN-SANTANDER</t>
  </si>
  <si>
    <t>CONFINES-SANTANDER</t>
  </si>
  <si>
    <t>CONTRATACIÓN-SANTANDER</t>
  </si>
  <si>
    <t>COROMORO-SANTANDER</t>
  </si>
  <si>
    <t>CURITÍ-SANTANDER</t>
  </si>
  <si>
    <t>EL CARMEN DE CHUCURÍ-SANTANDER</t>
  </si>
  <si>
    <t>EL GUACAMAYO-SANTANDER</t>
  </si>
  <si>
    <t>EL PEÑÓN-SANTANDER</t>
  </si>
  <si>
    <t>EL PLAYÓN-SANTANDER</t>
  </si>
  <si>
    <t>ENCINO-SANTANDER</t>
  </si>
  <si>
    <t>ENCISO-SANTANDER</t>
  </si>
  <si>
    <t>FLORIÁN-SANTANDER</t>
  </si>
  <si>
    <t>FLORIDABLANCA-SANTANDER</t>
  </si>
  <si>
    <t>GALÁN-SANTANDER</t>
  </si>
  <si>
    <t>GAMBITA-SANTANDER</t>
  </si>
  <si>
    <t>GIRÓN-SANTANDER</t>
  </si>
  <si>
    <t>GUACA-SANTANDER</t>
  </si>
  <si>
    <t>GUADALUPE-SANTANDER</t>
  </si>
  <si>
    <t>GUAPOTÁ-SANTANDER</t>
  </si>
  <si>
    <t>GUAVATÁ-SANTANDER</t>
  </si>
  <si>
    <t>GÜEPSA-SANTANDER</t>
  </si>
  <si>
    <t>HATO-SANTANDER</t>
  </si>
  <si>
    <t>JESÚS MARÍA-SANTANDER</t>
  </si>
  <si>
    <t>JORDÁN-SANTANDER</t>
  </si>
  <si>
    <t>LA BELLEZA-SANTANDER</t>
  </si>
  <si>
    <t>LANDÁZURI-SANTANDER</t>
  </si>
  <si>
    <t>LA PAZ-SANTANDER</t>
  </si>
  <si>
    <t>LEBRIJA-SANTANDER</t>
  </si>
  <si>
    <t>LOS SANTOS-SANTANDER</t>
  </si>
  <si>
    <t>MACARAVITA-SANTANDER</t>
  </si>
  <si>
    <t>MÁLAGA-SANTANDER</t>
  </si>
  <si>
    <t>MATANZA-SANTANDER</t>
  </si>
  <si>
    <t>MOGOTES-SANTANDER</t>
  </si>
  <si>
    <t>MOLAGAVITA-SANTANDER</t>
  </si>
  <si>
    <t>OCAMONTE-SANTANDER</t>
  </si>
  <si>
    <t>OIBA-SANTANDER</t>
  </si>
  <si>
    <t>ONZAGA-SANTANDER</t>
  </si>
  <si>
    <t>PALMAR-SANTANDER</t>
  </si>
  <si>
    <t>PALMAS DEL SOCORRO-SANTANDER</t>
  </si>
  <si>
    <t>PÁRAMO-SANTANDER</t>
  </si>
  <si>
    <t>PIEDECUESTA-SANTANDER</t>
  </si>
  <si>
    <t>PINCHOTE-SANTANDER</t>
  </si>
  <si>
    <t>PUENTE NACIONAL-SANTANDER</t>
  </si>
  <si>
    <t>PUERTO PARRA-SANTANDER</t>
  </si>
  <si>
    <t>PUERTO WILCHES-SANTANDER</t>
  </si>
  <si>
    <t>RIONEGRO-SANTANDER</t>
  </si>
  <si>
    <t>SABANA DE TORRES-SANTANDER</t>
  </si>
  <si>
    <t>SAN ANDRÉS-SANTANDER</t>
  </si>
  <si>
    <t>SAN BENITO-SANTANDER</t>
  </si>
  <si>
    <t>SAN GIL-SANTANDER</t>
  </si>
  <si>
    <t>SAN JOAQUÍN-SANTANDER</t>
  </si>
  <si>
    <t>SAN JOSÉ DE MIRANDA-SANTANDER</t>
  </si>
  <si>
    <t>SAN MIGUEL-SANTANDER</t>
  </si>
  <si>
    <t>SAN VICENTE DE CHUCURÍ-SANTANDER</t>
  </si>
  <si>
    <t>SANTA BÁRBARA-SANTANDER</t>
  </si>
  <si>
    <t>SANTA HELENA DEL OPÓN-SANTANDER</t>
  </si>
  <si>
    <t>SIMACOTA-SANTANDER</t>
  </si>
  <si>
    <t>SOCORRO-SANTANDER</t>
  </si>
  <si>
    <t>SUAITA-SANTANDER</t>
  </si>
  <si>
    <t>SUCRE-SANTANDER</t>
  </si>
  <si>
    <t>SURATÁ-SANTANDER</t>
  </si>
  <si>
    <t>TONA-SANTANDER</t>
  </si>
  <si>
    <t>VALLE DE SAN JOSÉ-SANTANDER</t>
  </si>
  <si>
    <t>VÉLEZ-SANTANDER</t>
  </si>
  <si>
    <t>VETAS-SANTANDER</t>
  </si>
  <si>
    <t>VILLANUEVA-SANTANDER</t>
  </si>
  <si>
    <t>ZAPATOCA-SANTANDER</t>
  </si>
  <si>
    <t>SINCELEJO-SUCRE</t>
  </si>
  <si>
    <t>BUENAVISTA-SUCRE</t>
  </si>
  <si>
    <t>CAIMITO-SUCRE</t>
  </si>
  <si>
    <t>COLOSO-SUCRE</t>
  </si>
  <si>
    <t>COROZAL-SUCRE</t>
  </si>
  <si>
    <t>COVEÑAS-SUCRE</t>
  </si>
  <si>
    <t>CHALÁN-SUCRE</t>
  </si>
  <si>
    <t>EL ROBLE-SUCRE</t>
  </si>
  <si>
    <t>GALERAS-SUCRE</t>
  </si>
  <si>
    <t>GUARANDA-SUCRE</t>
  </si>
  <si>
    <t>LA UNIÓN-SUCRE</t>
  </si>
  <si>
    <t>LOS PALMITOS-SUCRE</t>
  </si>
  <si>
    <t>MAJAGUAL-SUCRE</t>
  </si>
  <si>
    <t>MORROA-SUCRE</t>
  </si>
  <si>
    <t>OVEJAS-SUCRE</t>
  </si>
  <si>
    <t>PALMITO-SUCRE</t>
  </si>
  <si>
    <t>SAMPUÉS-SUCRE</t>
  </si>
  <si>
    <t>SAN BENITO ABAD-SUCRE</t>
  </si>
  <si>
    <t>SAN JUAN DE BETULIA-SUCRE</t>
  </si>
  <si>
    <t>SAN MARCOS-SUCRE</t>
  </si>
  <si>
    <t>SAN ONOFRE-SUCRE</t>
  </si>
  <si>
    <t>SAN PEDRO-SUCRE</t>
  </si>
  <si>
    <t>SAN LUIS DE SINCÉ-SUCRE</t>
  </si>
  <si>
    <t>SUCRE-SUCRE</t>
  </si>
  <si>
    <t>SANTIAGO DE TOLÚ-SUCRE</t>
  </si>
  <si>
    <t>TOLÚ VIEJO-SUCRE</t>
  </si>
  <si>
    <t>IBAGUÉ-TOLIMA</t>
  </si>
  <si>
    <t>ALPUJARRA-TOLIMA</t>
  </si>
  <si>
    <t>ALVARADO-TOLIMA</t>
  </si>
  <si>
    <t>AMBALEMA-TOLIMA</t>
  </si>
  <si>
    <t>ANZOÁTEGUI-TOLIMA</t>
  </si>
  <si>
    <t>ARMERO-TOLIMA</t>
  </si>
  <si>
    <t>ATACO-TOLIMA</t>
  </si>
  <si>
    <t>CAJAMARCA-TOLIMA</t>
  </si>
  <si>
    <t>CARMEN DE APICALÁ-TOLIMA</t>
  </si>
  <si>
    <t>CASABIANCA-TOLIMA</t>
  </si>
  <si>
    <t>CHAPARRAL-TOLIMA</t>
  </si>
  <si>
    <t>COELLO-TOLIMA</t>
  </si>
  <si>
    <t>COYAIMA-TOLIMA</t>
  </si>
  <si>
    <t>CUNDAY-TOLIMA</t>
  </si>
  <si>
    <t>DOLORES-TOLIMA</t>
  </si>
  <si>
    <t>ESPINAL-TOLIMA</t>
  </si>
  <si>
    <t>FALAN-TOLIMA</t>
  </si>
  <si>
    <t>FLANDES-TOLIMA</t>
  </si>
  <si>
    <t>FRESNO-TOLIMA</t>
  </si>
  <si>
    <t>GUAMO-TOLIMA</t>
  </si>
  <si>
    <t>HERVEO-TOLIMA</t>
  </si>
  <si>
    <t>HONDA-TOLIMA</t>
  </si>
  <si>
    <t>ICONONZO-TOLIMA</t>
  </si>
  <si>
    <t>LÉRIDA-TOLIMA</t>
  </si>
  <si>
    <t>LÍBANO-TOLIMA</t>
  </si>
  <si>
    <t>SAN SEBASTIÁN DE MARIQUITA-TOLIMA</t>
  </si>
  <si>
    <t>MELGAR-TOLIMA</t>
  </si>
  <si>
    <t>MURILLO-TOLIMA</t>
  </si>
  <si>
    <t>NATAGAIMA-TOLIMA</t>
  </si>
  <si>
    <t>ORTEGA-TOLIMA</t>
  </si>
  <si>
    <t>PALOCABILDO-TOLIMA</t>
  </si>
  <si>
    <t>PIEDRAS-TOLIMA</t>
  </si>
  <si>
    <t>PLANADAS-TOLIMA</t>
  </si>
  <si>
    <t>PRADO-TOLIMA</t>
  </si>
  <si>
    <t>PURIFICACIÓN-TOLIMA</t>
  </si>
  <si>
    <t>RIOBLANCO-TOLIMA</t>
  </si>
  <si>
    <t>RONCESVALLES-TOLIMA</t>
  </si>
  <si>
    <t>ROVIRA-TOLIMA</t>
  </si>
  <si>
    <t>SALDAÑA-TOLIMA</t>
  </si>
  <si>
    <t>SAN ANTONIO-TOLIMA</t>
  </si>
  <si>
    <t>SAN LUIS-TOLIMA</t>
  </si>
  <si>
    <t>SANTA ISABEL-TOLIMA</t>
  </si>
  <si>
    <t>SUÁREZ-TOLIMA</t>
  </si>
  <si>
    <t>VALLE DE SAN JUAN-TOLIMA</t>
  </si>
  <si>
    <t>VENADILLO-TOLIMA</t>
  </si>
  <si>
    <t>VILLAHERMOSA-TOLIMA</t>
  </si>
  <si>
    <t>VILLARRICA-TOLIMA</t>
  </si>
  <si>
    <t>CALI-VALLE DEL CAUCA</t>
  </si>
  <si>
    <t>ALCALÁ-VALLE DEL CAUCA</t>
  </si>
  <si>
    <t>ANDALUCÍA-VALLE DEL CAUCA</t>
  </si>
  <si>
    <t>ANSERMANUEVO-VALLE DEL CAUCA</t>
  </si>
  <si>
    <t>ARGELIA-VALLE DEL CAUCA</t>
  </si>
  <si>
    <t>BOLÍVAR-VALLE DEL CAUCA</t>
  </si>
  <si>
    <t>BUENAVENTURA-VALLE DEL CAUCA</t>
  </si>
  <si>
    <t>GUADALAJARA DE BUGA-VALLE DEL CAUCA</t>
  </si>
  <si>
    <t>BUGALAGRANDE-VALLE DEL CAUCA</t>
  </si>
  <si>
    <t>CAICEDONIA-VALLE DEL CAUCA</t>
  </si>
  <si>
    <t>CALIMA-VALLE DEL CAUCA</t>
  </si>
  <si>
    <t>CANDELARIA-VALLE DEL CAUCA</t>
  </si>
  <si>
    <t>CARTAGO-VALLE DEL CAUCA</t>
  </si>
  <si>
    <t>DAGUA-VALLE DEL CAUCA</t>
  </si>
  <si>
    <t>EL ÁGUILA-VALLE DEL CAUCA</t>
  </si>
  <si>
    <t>EL CAIRO-VALLE DEL CAUCA</t>
  </si>
  <si>
    <t>EL CERRITO-VALLE DEL CAUCA</t>
  </si>
  <si>
    <t>EL DOVIO-VALLE DEL CAUCA</t>
  </si>
  <si>
    <t>FLORIDA-VALLE DEL CAUCA</t>
  </si>
  <si>
    <t>GINEBRA-VALLE DEL CAUCA</t>
  </si>
  <si>
    <t>GUACARÍ-VALLE DEL CAUCA</t>
  </si>
  <si>
    <t>JAMUNDÍ-VALLE DEL CAUCA</t>
  </si>
  <si>
    <t>LA CUMBRE-VALLE DEL CAUCA</t>
  </si>
  <si>
    <t>LA UNIÓN-VALLE DEL CAUCA</t>
  </si>
  <si>
    <t>LA VICTORIA-VALLE DEL CAUCA</t>
  </si>
  <si>
    <t>OBANDO-VALLE DEL CAUCA</t>
  </si>
  <si>
    <t>PALMIRA-VALLE DEL CAUCA</t>
  </si>
  <si>
    <t>PRADERA-VALLE DEL CAUCA</t>
  </si>
  <si>
    <t>RESTREPO-VALLE DEL CAUCA</t>
  </si>
  <si>
    <t>RIOFRÍO-VALLE DEL CAUCA</t>
  </si>
  <si>
    <t>ROLDANILLO-VALLE DEL CAUCA</t>
  </si>
  <si>
    <t>SAN PEDRO-VALLE DEL CAUCA</t>
  </si>
  <si>
    <t>SEVILLA-VALLE DEL CAUCA</t>
  </si>
  <si>
    <t>TORO-VALLE DEL CAUCA</t>
  </si>
  <si>
    <t>TRUJILLO-VALLE DEL CAUCA</t>
  </si>
  <si>
    <t>TULUÁ-VALLE DEL CAUCA</t>
  </si>
  <si>
    <t>ULLOA-VALLE DEL CAUCA</t>
  </si>
  <si>
    <t>VERSALLES-VALLE DEL CAUCA</t>
  </si>
  <si>
    <t>VIJES-VALLE DEL CAUCA</t>
  </si>
  <si>
    <t>YOTOCO-VALLE DEL CAUCA</t>
  </si>
  <si>
    <t>YUMBO-VALLE DEL CAUCA</t>
  </si>
  <si>
    <t>ZARZAL-VALLE DEL CAUCA</t>
  </si>
  <si>
    <t>ARAUCA-ARAUCA</t>
  </si>
  <si>
    <t>ARAUQUITA-ARAUCA</t>
  </si>
  <si>
    <t>CRAVO NORTE-ARAUCA</t>
  </si>
  <si>
    <t>FORTUL-ARAUCA</t>
  </si>
  <si>
    <t>PUERTO RONDÓN-ARAUCA</t>
  </si>
  <si>
    <t>SARAVENA-ARAUCA</t>
  </si>
  <si>
    <t>TAME-ARAUCA</t>
  </si>
  <si>
    <t>YOPAL-CASANARE</t>
  </si>
  <si>
    <t>AGUAZUL-CASANARE</t>
  </si>
  <si>
    <t>CHAMEZA-CASANARE</t>
  </si>
  <si>
    <t>HATO COROZAL-CASANARE</t>
  </si>
  <si>
    <t>LA SALINA-CASANARE</t>
  </si>
  <si>
    <t>MANÍ-CASANARE</t>
  </si>
  <si>
    <t>MONTERREY-CASANARE</t>
  </si>
  <si>
    <t>NUNCHÍA-CASANARE</t>
  </si>
  <si>
    <t>OROCUÉ-CASANARE</t>
  </si>
  <si>
    <t>PAZ DE ARIPORO-CASANARE</t>
  </si>
  <si>
    <t>PORE-CASANARE</t>
  </si>
  <si>
    <t>RECETOR-CASANARE</t>
  </si>
  <si>
    <t>SABANALARGA-CASANARE</t>
  </si>
  <si>
    <t>SÁCAMA-CASANARE</t>
  </si>
  <si>
    <t>SAN LUIS DE PALENQUE-CASANARE</t>
  </si>
  <si>
    <t>TÁMARA-CASANARE</t>
  </si>
  <si>
    <t>TAURAMENA-CASANARE</t>
  </si>
  <si>
    <t>TRINIDAD-CASANARE</t>
  </si>
  <si>
    <t>VILLANUEVA-CASANARE</t>
  </si>
  <si>
    <t>MOCOA-PUTUMAYO</t>
  </si>
  <si>
    <t>COLÓN-PUTUMAYO</t>
  </si>
  <si>
    <t>ORITO-PUTUMAYO</t>
  </si>
  <si>
    <t>PUERTO ASÍS-PUTUMAYO</t>
  </si>
  <si>
    <t>PUERTO CAICEDO-PUTUMAYO</t>
  </si>
  <si>
    <t>PUERTO GUZMÁN-PUTUMAYO</t>
  </si>
  <si>
    <t>PUERTO LEGUÍZAMO-PUTUMAYO</t>
  </si>
  <si>
    <t>SIBUNDOY-PUTUMAYO</t>
  </si>
  <si>
    <t>SAN FRANCISCO-PUTUMAYO</t>
  </si>
  <si>
    <t>SAN MIGUEL-PUTUMAYO</t>
  </si>
  <si>
    <t>SANTIAGO-PUTUMAYO</t>
  </si>
  <si>
    <t>VALLE DEL GUAMUEZ-PUTUMAYO</t>
  </si>
  <si>
    <t>VILLAGARZÓN-PUTUMAYO</t>
  </si>
  <si>
    <t>PROVIDENCIA-SAN ANDRES</t>
  </si>
  <si>
    <t>LETICIA-AMAZONAS</t>
  </si>
  <si>
    <t>PUERTO NARIÑO-AMAZONAS</t>
  </si>
  <si>
    <t>INÍRIDA-GUAINIA</t>
  </si>
  <si>
    <t>SAN JOSÉ DEL GUAVIARE-GUAVIARE</t>
  </si>
  <si>
    <t>CALAMAR-GUAVIARE</t>
  </si>
  <si>
    <t>EL RETORNO-GUAVIARE</t>
  </si>
  <si>
    <t>MIRAFLORES-GUAVIARE</t>
  </si>
  <si>
    <t>MITÚ-VAUPES</t>
  </si>
  <si>
    <t>CARURU-VAUPES</t>
  </si>
  <si>
    <t>TARAIRA-VAUPES</t>
  </si>
  <si>
    <t>PUERTO CARREÑO-VICHADA</t>
  </si>
  <si>
    <t>LA PRIMAVERA-VICHADA</t>
  </si>
  <si>
    <t>SANTA ROSALÍA-VICHADA</t>
  </si>
  <si>
    <t>CUMARIBO-VICHADA</t>
  </si>
  <si>
    <t>SAN ANDRES-SAN ANDRES</t>
  </si>
  <si>
    <t>EL ENCANTO-AMAZONAS</t>
  </si>
  <si>
    <t>LA CHORRERA-AMAZONAS</t>
  </si>
  <si>
    <t>LA PEDRERA-AMAZONAS</t>
  </si>
  <si>
    <t>LA VICTORIA-AMAZONAS</t>
  </si>
  <si>
    <t>MIRITI - PARANA-AMAZONAS</t>
  </si>
  <si>
    <t>PUERTO ALEGRIA-AMAZONAS</t>
  </si>
  <si>
    <t>PUERTO ARICA-AMAZONAS</t>
  </si>
  <si>
    <t>PUERTO SANTANDER-AMAZONAS</t>
  </si>
  <si>
    <t>TARAPACA-AMAZONAS</t>
  </si>
  <si>
    <t>BARRANCO MINAS-GUAINIA</t>
  </si>
  <si>
    <t>MAPIRIPANA-GUAINIA</t>
  </si>
  <si>
    <t>SAN FELIPE-GUAINIA</t>
  </si>
  <si>
    <t>PUERTO COLOMBIA-GUAINIA</t>
  </si>
  <si>
    <t>LA GUADALUPE-GUAINIA</t>
  </si>
  <si>
    <t>CACAHUAL-GUAINIA</t>
  </si>
  <si>
    <t>PANA PANA-GUAINIA</t>
  </si>
  <si>
    <t>MORICHAL-GUAINIA</t>
  </si>
  <si>
    <t>PACOA-VAUPES</t>
  </si>
  <si>
    <t>PAPUNAUA-VAUPES</t>
  </si>
  <si>
    <t>YAVARATE-VAUPES</t>
  </si>
  <si>
    <t>01</t>
  </si>
  <si>
    <t>1. Selecciones su municipio en la lista desplegable que se encuentra en la parte superior izquierda del panel de control.</t>
  </si>
  <si>
    <t>Categoria Municipal:</t>
  </si>
  <si>
    <t>Cat-Rango</t>
  </si>
  <si>
    <t>Quintil Predial 1</t>
  </si>
  <si>
    <t>Quintil Predial 2</t>
  </si>
  <si>
    <t>Quintil Predial 3</t>
  </si>
  <si>
    <t>Quintil Predial 4</t>
  </si>
  <si>
    <t>Quintil Predial 5</t>
  </si>
  <si>
    <t>Predios Residenciales</t>
  </si>
  <si>
    <t xml:space="preserve">Predios Comerciales </t>
  </si>
  <si>
    <t>Comercial:</t>
  </si>
  <si>
    <t>Capacidad de Pago para Valorizacion</t>
  </si>
  <si>
    <t>Total</t>
  </si>
  <si>
    <t xml:space="preserve">Promedio suma IPU-Predios Comerciales </t>
  </si>
  <si>
    <t>Promedio Suma IPU-Predios Residenciales</t>
  </si>
  <si>
    <t>Sumatoria M2 de  predios del rango</t>
  </si>
  <si>
    <t>Valor del m2 de los predios del rango</t>
  </si>
  <si>
    <t>Residencial - Estrato 2</t>
  </si>
  <si>
    <t>Residencial - Estrato 3</t>
  </si>
  <si>
    <t>Residencial - Estrato 4</t>
  </si>
  <si>
    <t>Residencial - Estrato 5</t>
  </si>
  <si>
    <t>Residencial - Estrato 6</t>
  </si>
  <si>
    <t>Residencial - Estrato 1</t>
  </si>
  <si>
    <t>Area Licenciada (M2)</t>
  </si>
  <si>
    <t>Tarifa vigente para rango</t>
  </si>
  <si>
    <t xml:space="preserve">Impuesto de Delineacion Urbana </t>
  </si>
  <si>
    <t xml:space="preserve">Impuesto delineacion Urbana -Total </t>
  </si>
  <si>
    <t xml:space="preserve">INSTRUCCIONES DE USO </t>
  </si>
  <si>
    <t>Valor del m2 de los predios del rango - Precios de mercado</t>
  </si>
  <si>
    <t>Valor promedio del m2 de los predios rango- Catastro</t>
  </si>
  <si>
    <t>Recaudo Nominal IPU por rango con precios de mercado</t>
  </si>
  <si>
    <t>Valor M2-promedio CM-Precios Mercado</t>
  </si>
  <si>
    <t>Recaudo Potencial Estimado Sin actualizacion</t>
  </si>
  <si>
    <t>Recaudo Potencial Estimado Con actualizacion</t>
  </si>
  <si>
    <t>Porcentaje del valor de mercado que se desea capturar con la actualizacion catastral</t>
  </si>
  <si>
    <t>Metros cuadrados del suelo que acobija el hecho generador</t>
  </si>
  <si>
    <t>Tarifa                         (30%-50%)</t>
  </si>
  <si>
    <t>Predios Comerciales</t>
  </si>
  <si>
    <t>Predios Industriales</t>
  </si>
  <si>
    <t>Predios Residenciales-Estratos bajos</t>
  </si>
  <si>
    <t>Predios Residenciales-Estratos altos</t>
  </si>
  <si>
    <t>Valor de Referencia del M2</t>
  </si>
  <si>
    <t>Recaudo Potencial CEPAC</t>
  </si>
  <si>
    <t xml:space="preserve">Metros cuadrados de espacio publico aprovechables </t>
  </si>
  <si>
    <t>Parqueo en via publica</t>
  </si>
  <si>
    <t xml:space="preserve">Uso comercial, area central </t>
  </si>
  <si>
    <t>Uso comercial, area periferica</t>
  </si>
  <si>
    <t>Uso publicitario, area central</t>
  </si>
  <si>
    <t>Uso publicitario, area periferica</t>
  </si>
  <si>
    <t>Otros usos</t>
  </si>
  <si>
    <t>Uso comercial, alquiler de establecimiento</t>
  </si>
  <si>
    <t>Potencial de Aprovechamiento Economico del espacio publico</t>
  </si>
  <si>
    <t>Tarifa de uso, en pesos</t>
  </si>
  <si>
    <t>Tarifa x mil vigente para Rango</t>
  </si>
  <si>
    <t xml:space="preserve">* La determinacion de la tarifa puede comprender un descuento por las cargas urbanisticas que deba asumir el desarrollador. </t>
  </si>
  <si>
    <t>Cobro de valorizacion a Quintiles IPU</t>
  </si>
  <si>
    <t>Recaudo Potencial en quintiles seleccionados</t>
  </si>
  <si>
    <t>Seleccione el municipio de análisis:</t>
  </si>
  <si>
    <t>IMPUESTO PREDIAL UNIFICADO</t>
  </si>
  <si>
    <t>AREA CONSTRUIDA M2</t>
  </si>
  <si>
    <t>CÓDIGO</t>
  </si>
  <si>
    <t>DEPARTAMENTO</t>
  </si>
  <si>
    <t>MUNICIPIO</t>
  </si>
  <si>
    <t>VIGENCIA RURAL</t>
  </si>
  <si>
    <t>VIGENCIA URBANA</t>
  </si>
  <si>
    <t xml:space="preserve"> PREDIOS RURAL </t>
  </si>
  <si>
    <t xml:space="preserve"> ÁREA DE TERRENO (MTS 2) RURAL </t>
  </si>
  <si>
    <t xml:space="preserve"> ÁREA CONSTRUIDA (MTS 2) RURAL </t>
  </si>
  <si>
    <t xml:space="preserve"> AVALÚO ($) RURAL </t>
  </si>
  <si>
    <t xml:space="preserve"> PREDIOS URBANO </t>
  </si>
  <si>
    <t xml:space="preserve"> ÁREA DE TERRENO (MTS 2) URBANO </t>
  </si>
  <si>
    <t xml:space="preserve"> ÁREA CONSTRUIDA (MTS 2) URBANO </t>
  </si>
  <si>
    <t xml:space="preserve"> AVALÚO ($) URBANO </t>
  </si>
  <si>
    <t xml:space="preserve"> Total PREDIOS </t>
  </si>
  <si>
    <t xml:space="preserve"> Total ÁREA DE TERRENO (MTS 2) </t>
  </si>
  <si>
    <t xml:space="preserve"> Total ÁREA CONSTRUIDA (MTS 2) </t>
  </si>
  <si>
    <t xml:space="preserve"> Total AVALÚO ($) </t>
  </si>
  <si>
    <t>ATLÁNTICO</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</si>
  <si>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</si>
  <si>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</si>
  <si>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</si>
  <si>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</si>
  <si>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</si>
  <si>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</si>
  <si>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</si>
  <si>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</si>
  <si>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</si>
  <si>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</si>
  <si>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</si>
  <si>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</si>
  <si>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</si>
  <si>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</si>
  <si>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</si>
  <si>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SABANALARGA</t>
  </si>
  <si>
    <t>SANTA LUCÍA</t>
  </si>
  <si>
    <t>SANTO TOMÁS</t>
  </si>
  <si>
    <t>SOLEDAD</t>
  </si>
  <si>
    <t>SUAN</t>
  </si>
  <si>
    <t>TUBARÁ</t>
  </si>
  <si>
    <t>USIACURÍ</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</si>
  <si>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</si>
  <si>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</si>
  <si>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</si>
  <si>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</si>
  <si>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</si>
  <si>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</si>
  <si>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</si>
  <si>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</si>
  <si>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</si>
  <si>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</si>
  <si>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</si>
  <si>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</si>
  <si>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</si>
  <si>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</si>
  <si>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</si>
  <si>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</si>
  <si>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</si>
  <si>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</si>
  <si>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</si>
  <si>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</si>
  <si>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</si>
  <si>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</si>
  <si>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MOMPÓS</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</si>
  <si>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</si>
  <si>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</si>
  <si>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</si>
  <si>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</si>
  <si>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</si>
  <si>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</si>
  <si>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</si>
  <si>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</si>
  <si>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</si>
  <si>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</si>
  <si>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</si>
  <si>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</si>
  <si>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</si>
  <si>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</si>
  <si>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</si>
  <si>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</si>
  <si>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</si>
  <si>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</si>
  <si>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</si>
  <si>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</si>
  <si>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</si>
  <si>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</si>
  <si>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</si>
  <si>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</si>
  <si>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BOYACÁ</t>
  </si>
  <si>
    <t>TUNJA</t>
  </si>
  <si>
    <t>ALMEIDA</t>
  </si>
  <si>
    <t>AQUITANIA</t>
  </si>
  <si>
    <t>ARCABUCO</t>
  </si>
  <si>
    <t>BELÉN</t>
  </si>
  <si>
    <t>BERBEO</t>
  </si>
  <si>
    <t>BETÉITIVA</t>
  </si>
  <si>
    <t>BOAVITA</t>
  </si>
  <si>
    <t>BRICEÑO</t>
  </si>
  <si>
    <t>BUENAVISTA</t>
  </si>
  <si>
    <t>BUSBANZÁ</t>
  </si>
  <si>
    <t>CALDAS</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</si>
  <si>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</si>
  <si>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</si>
  <si>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</si>
  <si>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</si>
  <si>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</si>
  <si>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</si>
  <si>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</si>
  <si>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</si>
  <si>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</si>
  <si>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</si>
  <si>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</si>
  <si>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</si>
  <si>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</si>
  <si>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</si>
  <si>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</si>
  <si>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</si>
  <si>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</si>
  <si>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</si>
  <si>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</si>
  <si>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</si>
  <si>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</si>
  <si>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</si>
  <si>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</si>
  <si>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</si>
  <si>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</si>
  <si>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</si>
  <si>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</si>
  <si>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</si>
  <si>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</si>
  <si>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t>
  </si>
  <si>
    <t>IZA</t>
  </si>
  <si>
    <t>JENESANO</t>
  </si>
  <si>
    <t>JERICÓ</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</si>
  <si>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</si>
  <si>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</si>
  <si>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</si>
  <si>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</si>
  <si>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</si>
  <si>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</si>
  <si>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</si>
  <si>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</si>
  <si>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</si>
  <si>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</si>
  <si>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</si>
  <si>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</si>
  <si>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</si>
  <si>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</si>
  <si>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</si>
  <si>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</si>
  <si>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</si>
  <si>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</si>
  <si>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</si>
  <si>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</si>
  <si>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</si>
  <si>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</si>
  <si>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</si>
  <si>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</si>
  <si>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</si>
  <si>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</si>
  <si>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</si>
  <si>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</si>
  <si>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</si>
  <si>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</si>
  <si>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</si>
  <si>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</si>
  <si>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</si>
  <si>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</si>
  <si>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</si>
  <si>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</si>
  <si>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</si>
  <si>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</si>
  <si>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</si>
  <si>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</si>
  <si>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</si>
  <si>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</si>
  <si>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</si>
  <si>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</si>
  <si>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</si>
  <si>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</si>
  <si>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</si>
  <si>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</si>
  <si>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</si>
  <si>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</si>
  <si>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</si>
  <si>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</si>
  <si>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</si>
  <si>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</si>
  <si>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</si>
  <si>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</si>
  <si>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</si>
  <si>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</si>
  <si>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</si>
  <si>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</si>
  <si>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</si>
  <si>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</si>
  <si>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</si>
  <si>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</si>
  <si>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</si>
  <si>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</si>
  <si>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</si>
  <si>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</si>
  <si>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</si>
  <si>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</si>
  <si>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</si>
  <si>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</si>
  <si>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</si>
  <si>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</si>
  <si>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</si>
  <si>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</si>
  <si>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</si>
  <si>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</si>
  <si>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</si>
  <si>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</si>
  <si>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</si>
  <si>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</si>
  <si>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</si>
  <si>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</si>
  <si>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</si>
  <si>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</si>
  <si>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</si>
  <si>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</si>
  <si>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</si>
  <si>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</si>
  <si>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</si>
  <si>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</si>
  <si>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</si>
  <si>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</si>
  <si>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</si>
  <si>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</si>
  <si>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</si>
  <si>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</si>
  <si>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</si>
  <si>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</si>
  <si>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</si>
  <si>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</si>
  <si>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</si>
  <si>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</si>
  <si>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CAQUETÁ</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</si>
  <si>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</si>
  <si>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</si>
  <si>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</si>
  <si>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</si>
  <si>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</si>
  <si>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</si>
  <si>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</si>
  <si>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</si>
  <si>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</si>
  <si>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</si>
  <si>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</si>
  <si>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</si>
  <si>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</si>
  <si>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</si>
  <si>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</si>
  <si>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VALPARAÍSO</t>
  </si>
  <si>
    <t>CAUCA</t>
  </si>
  <si>
    <t>POPAYÁN</t>
  </si>
  <si>
    <t>ALMAGUER</t>
  </si>
  <si>
    <t>ARGELIA</t>
  </si>
  <si>
    <t>BALBOA</t>
  </si>
  <si>
    <t>BUENOS AIRES</t>
  </si>
  <si>
    <t>CAJIBÍO</t>
  </si>
  <si>
    <t>CALDONO</t>
  </si>
  <si>
    <t>CALOTO</t>
  </si>
  <si>
    <t>CORINTO</t>
  </si>
  <si>
    <t>EL TAMBO</t>
  </si>
  <si>
    <t>GUACHENÉ</t>
  </si>
  <si>
    <t>GUAPÍ</t>
  </si>
  <si>
    <t>INZÁ</t>
  </si>
  <si>
    <t>JAMBALÓ</t>
  </si>
  <si>
    <t>LA SIERRA</t>
  </si>
  <si>
    <t>LA VEGA</t>
  </si>
  <si>
    <t>LÓPEZ DE MICAY</t>
  </si>
  <si>
    <t>MERCADERES</t>
  </si>
  <si>
    <t>MIRANDA</t>
  </si>
  <si>
    <t>PADILLA</t>
  </si>
  <si>
    <t>PATÍA</t>
  </si>
  <si>
    <t>PIAMONTE</t>
  </si>
  <si>
    <t>PIENDAMÓ</t>
  </si>
  <si>
    <t>PUERTO TEJADA</t>
  </si>
  <si>
    <t>PURACÉ</t>
  </si>
  <si>
    <t>ROSAS</t>
  </si>
  <si>
    <t>SAN SEBASTIÁN</t>
  </si>
  <si>
    <t>SANTANDER DE QUILICHAO</t>
  </si>
  <si>
    <t>SILVIA</t>
  </si>
  <si>
    <t>SOTARA</t>
  </si>
  <si>
    <t>SUÁREZ</t>
  </si>
  <si>
    <t>SUCRE</t>
  </si>
  <si>
    <t>TIMBÍO</t>
  </si>
  <si>
    <t>TIMBIQUÍ</t>
  </si>
  <si>
    <t>TORIBÍO</t>
  </si>
  <si>
    <t>TOTORÓ</t>
  </si>
  <si>
    <t>VILLA RICA</t>
  </si>
  <si>
    <t>CESAR</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</si>
  <si>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</si>
  <si>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</si>
  <si>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</si>
  <si>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</si>
  <si>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</si>
  <si>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</si>
  <si>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</si>
  <si>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</si>
  <si>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</si>
  <si>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</si>
  <si>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</si>
  <si>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</si>
  <si>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</si>
  <si>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</si>
  <si>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</si>
  <si>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</si>
  <si>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</si>
  <si>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</si>
  <si>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</si>
  <si>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</si>
  <si>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</si>
  <si>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</si>
  <si>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</si>
  <si>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</si>
  <si>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</si>
  <si>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</si>
  <si>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</si>
  <si>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</si>
  <si>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</si>
  <si>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</si>
  <si>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</si>
  <si>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</si>
  <si>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</si>
  <si>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</si>
  <si>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</si>
  <si>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</si>
  <si>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</si>
  <si>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</si>
  <si>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</si>
  <si>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</si>
  <si>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</si>
  <si>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</si>
  <si>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</si>
  <si>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</si>
  <si>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</si>
  <si>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</si>
  <si>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</si>
  <si>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</si>
  <si>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CARLOS</t>
  </si>
  <si>
    <t>SAN JOSÉ DE URÉ</t>
  </si>
  <si>
    <t>SAN PELAYO</t>
  </si>
  <si>
    <t>TIERRALTA</t>
  </si>
  <si>
    <t>TUCHÍN</t>
  </si>
  <si>
    <t>VALENCIA</t>
  </si>
  <si>
    <t>CUNDINAMARCA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</si>
  <si>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</si>
  <si>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</si>
  <si>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</si>
  <si>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</si>
  <si>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</si>
  <si>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</si>
  <si>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</si>
  <si>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</si>
  <si>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</si>
  <si>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</si>
  <si>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</si>
  <si>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</si>
  <si>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</si>
  <si>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</si>
  <si>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</si>
  <si>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</si>
  <si>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</si>
  <si>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</si>
  <si>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</si>
  <si>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</si>
  <si>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</si>
  <si>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</si>
  <si>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</si>
  <si>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</si>
  <si>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</si>
  <si>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</si>
  <si>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</si>
  <si>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</si>
  <si>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</si>
  <si>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</si>
  <si>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</si>
  <si>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</si>
  <si>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</si>
  <si>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</si>
  <si>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</si>
  <si>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GRANADA</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</si>
  <si>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</si>
  <si>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</si>
  <si>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</si>
  <si>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</si>
  <si>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</si>
  <si>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</si>
  <si>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</si>
  <si>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</si>
  <si>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</si>
  <si>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</si>
  <si>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</si>
  <si>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</si>
  <si>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</si>
  <si>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</si>
  <si>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</si>
  <si>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</si>
  <si>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</si>
  <si>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</si>
  <si>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</si>
  <si>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</si>
  <si>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NARIÑO</t>
  </si>
  <si>
    <t>NEMOCÓN</t>
  </si>
  <si>
    <t>NILO</t>
  </si>
  <si>
    <t>NIMAIMA</t>
  </si>
  <si>
    <t>NOCAIMA</t>
  </si>
  <si>
    <t>VENECIA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</si>
  <si>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</si>
  <si>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</si>
  <si>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</si>
  <si>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</si>
  <si>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</si>
  <si>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</si>
  <si>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</si>
  <si>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</si>
  <si>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</si>
  <si>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</si>
  <si>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</si>
  <si>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</si>
  <si>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</si>
  <si>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</si>
  <si>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</si>
  <si>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FRANCISCO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</si>
  <si>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</si>
  <si>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</si>
  <si>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</si>
  <si>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</si>
  <si>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</si>
  <si>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</si>
  <si>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</si>
  <si>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</si>
  <si>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</si>
  <si>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</si>
  <si>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</si>
  <si>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</si>
  <si>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</si>
  <si>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</si>
  <si>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</si>
  <si>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</si>
  <si>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</si>
  <si>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</si>
  <si>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</si>
  <si>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</si>
  <si>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</si>
  <si>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</si>
  <si>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</si>
  <si>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</si>
  <si>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</si>
  <si>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</si>
  <si>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</si>
  <si>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</si>
  <si>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</si>
  <si>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</si>
  <si>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</si>
  <si>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</si>
  <si>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</si>
  <si>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</si>
  <si>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</si>
  <si>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</si>
  <si>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CHOCÓ</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</si>
  <si>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</si>
  <si>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</si>
  <si>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</si>
  <si>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</si>
  <si>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</si>
  <si>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</si>
  <si>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</si>
  <si>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</si>
  <si>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</si>
  <si>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</si>
  <si>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</si>
  <si>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</si>
  <si>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</si>
  <si>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</si>
  <si>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</si>
  <si>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</si>
  <si>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</si>
  <si>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</si>
  <si>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</si>
  <si>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</si>
  <si>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</si>
  <si>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</si>
  <si>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</si>
  <si>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</si>
  <si>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</si>
  <si>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</si>
  <si>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</si>
  <si>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</si>
  <si>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</si>
  <si>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HUILA</t>
  </si>
  <si>
    <t>NEIVA</t>
  </si>
  <si>
    <t>ACEVEDO</t>
  </si>
  <si>
    <t>AGRADO</t>
  </si>
  <si>
    <t>AIPE</t>
  </si>
  <si>
    <t>ALGECIRAS</t>
  </si>
  <si>
    <t>ALTAMIRA</t>
  </si>
  <si>
    <t>BARAYA</t>
  </si>
  <si>
    <t>CAMPOALEGRE</t>
  </si>
  <si>
    <t>COLOMBIA</t>
  </si>
  <si>
    <t>ELÍAS</t>
  </si>
  <si>
    <t>GARZÓN</t>
  </si>
  <si>
    <t>GIGANTE</t>
  </si>
  <si>
    <t>GUADALUPE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</si>
  <si>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</si>
  <si>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</si>
  <si>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</si>
  <si>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</si>
  <si>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</si>
  <si>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</si>
  <si>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</si>
  <si>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</si>
  <si>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</si>
  <si>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</si>
  <si>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</si>
  <si>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</si>
  <si>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</si>
  <si>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</si>
  <si>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</si>
  <si>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</si>
  <si>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</si>
  <si>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</si>
  <si>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</si>
  <si>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</si>
  <si>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</si>
  <si>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</si>
  <si>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LA GUAJIRA</t>
  </si>
  <si>
    <t>RIOHACHA</t>
  </si>
  <si>
    <t>BARRANCAS</t>
  </si>
  <si>
    <t>DIBULLA</t>
  </si>
  <si>
    <t>DISTRACCIÓN</t>
  </si>
  <si>
    <t>EL MOLINO</t>
  </si>
  <si>
    <t>FONSECA</t>
  </si>
  <si>
    <t>HATONUEVO</t>
  </si>
  <si>
    <t>LA JAGUA DEL PILAR</t>
  </si>
  <si>
    <t>MAICAO</t>
  </si>
  <si>
    <t>MANAURE</t>
  </si>
  <si>
    <t>SAN JUAN DEL CESAR</t>
  </si>
  <si>
    <t>URIBIA</t>
  </si>
  <si>
    <t>URUMITA</t>
  </si>
  <si>
    <t>MAGDALENA</t>
  </si>
  <si>
    <t>SANTA MARTA</t>
  </si>
  <si>
    <t>ALGARROBO</t>
  </si>
  <si>
    <t>ARACATACA</t>
  </si>
  <si>
    <t>ARIGUANÍ</t>
  </si>
  <si>
    <t>CERRO DE SAN ANTONIO</t>
  </si>
  <si>
    <t>CHIVOLO</t>
  </si>
  <si>
    <t>CIÉNAGA</t>
  </si>
  <si>
    <t>CONCORDIA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</si>
  <si>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</si>
  <si>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</si>
  <si>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</si>
  <si>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</si>
  <si>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</si>
  <si>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</si>
  <si>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</si>
  <si>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</si>
  <si>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</si>
  <si>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</si>
  <si>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</si>
  <si>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</si>
  <si>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</si>
  <si>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</si>
  <si>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</si>
  <si>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</si>
  <si>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</si>
  <si>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</si>
  <si>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</si>
  <si>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</si>
  <si>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</si>
  <si>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META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</si>
  <si>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</si>
  <si>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</si>
  <si>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</si>
  <si>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</si>
  <si>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</si>
  <si>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</si>
  <si>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</si>
  <si>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</si>
  <si>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</si>
  <si>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</si>
  <si>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</si>
  <si>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</si>
  <si>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</si>
  <si>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</si>
  <si>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</si>
  <si>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</si>
  <si>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</si>
  <si>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</si>
  <si>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</si>
  <si>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</si>
  <si>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</si>
  <si>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</si>
  <si>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</si>
  <si>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</si>
  <si>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</si>
  <si>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</si>
  <si>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</si>
  <si>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</si>
  <si>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</si>
  <si>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</si>
  <si>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</si>
  <si>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</si>
  <si>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</si>
  <si>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</si>
  <si>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</si>
  <si>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</si>
  <si>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</si>
  <si>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</si>
  <si>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</si>
  <si>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</si>
  <si>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</si>
  <si>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</si>
  <si>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</si>
  <si>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</si>
  <si>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</si>
  <si>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</si>
  <si>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</si>
  <si>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</si>
  <si>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</si>
  <si>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</si>
  <si>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</si>
  <si>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</si>
  <si>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</si>
  <si>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LA UNIÓN</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</si>
  <si>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</si>
  <si>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</si>
  <si>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</si>
  <si>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</si>
  <si>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</si>
  <si>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</si>
  <si>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</si>
  <si>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</si>
  <si>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</si>
  <si>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</si>
  <si>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</si>
  <si>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</si>
  <si>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</si>
  <si>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</si>
  <si>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</si>
  <si>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</si>
  <si>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</si>
  <si>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</si>
  <si>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 BÁRBARA</t>
  </si>
  <si>
    <t>SANTACRUZ</t>
  </si>
  <si>
    <t>SAPUYES</t>
  </si>
  <si>
    <t>TAMINANGO</t>
  </si>
  <si>
    <t>TANGUA</t>
  </si>
  <si>
    <t>SAN ANDRÉS DE TUMACO</t>
  </si>
  <si>
    <t>TÚQUERRES</t>
  </si>
  <si>
    <t>YACUANQUER</t>
  </si>
  <si>
    <t>NORTE DE SANTANDER</t>
  </si>
  <si>
    <t>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</si>
  <si>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</si>
  <si>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</si>
  <si>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</si>
  <si>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</si>
  <si>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</si>
  <si>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</si>
  <si>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</si>
  <si>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</si>
  <si>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</si>
  <si>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</si>
  <si>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</si>
  <si>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</si>
  <si>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</si>
  <si>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</si>
  <si>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</si>
  <si>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</si>
  <si>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</si>
  <si>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</si>
  <si>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</si>
  <si>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</si>
  <si>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</si>
  <si>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</si>
  <si>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</si>
  <si>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</si>
  <si>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</si>
  <si>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</si>
  <si>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</si>
  <si>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</si>
  <si>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</si>
  <si>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</si>
  <si>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</si>
  <si>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</si>
  <si>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</si>
  <si>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</si>
  <si>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</si>
  <si>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TOLEDO</t>
  </si>
  <si>
    <t>VILLA CARO</t>
  </si>
  <si>
    <t>VILLA DEL ROSARIO</t>
  </si>
  <si>
    <t>QUINDIO</t>
  </si>
  <si>
    <t>ARMENIA</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</si>
  <si>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</si>
  <si>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</si>
  <si>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</si>
  <si>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</si>
  <si>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</si>
  <si>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</si>
  <si>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</si>
  <si>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</si>
  <si>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</si>
  <si>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</si>
  <si>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</si>
  <si>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</si>
  <si>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</si>
  <si>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</si>
  <si>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</si>
  <si>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</si>
  <si>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</si>
  <si>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</si>
  <si>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</si>
  <si>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</si>
  <si>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</si>
  <si>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</si>
  <si>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SANTANDER</t>
  </si>
  <si>
    <t>BUCARAMANGA</t>
  </si>
  <si>
    <t>AGUADA</t>
  </si>
  <si>
    <t>ARATOCA</t>
  </si>
  <si>
    <t>BARBOSA</t>
  </si>
  <si>
    <t>BARICHARA</t>
  </si>
  <si>
    <t>BARRANCABERMEJA</t>
  </si>
  <si>
    <t>BETULIA</t>
  </si>
  <si>
    <t>CALIFORNIA</t>
  </si>
  <si>
    <t>CAPITANEJO</t>
  </si>
  <si>
    <t>CARCASÍ</t>
  </si>
  <si>
    <t>CEPITÁ</t>
  </si>
  <si>
    <t>CERRITO</t>
  </si>
  <si>
    <t>CHARALÁ</t>
  </si>
  <si>
    <t>CHARTA</t>
  </si>
  <si>
    <t>CHIMA</t>
  </si>
  <si>
    <t>CHIPATÁ</t>
  </si>
  <si>
    <t>CIMITARRA</t>
  </si>
  <si>
    <t>CONCEPCIÓN</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</si>
  <si>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</si>
  <si>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</si>
  <si>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</si>
  <si>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</si>
  <si>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</si>
  <si>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</si>
  <si>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</si>
  <si>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</si>
  <si>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</si>
  <si>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</si>
  <si>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</si>
  <si>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</si>
  <si>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</si>
  <si>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</si>
  <si>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</si>
  <si>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</si>
  <si>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</si>
  <si>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</si>
  <si>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</si>
  <si>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</si>
  <si>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</si>
  <si>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</si>
  <si>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</si>
  <si>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</si>
  <si>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</si>
  <si>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</si>
  <si>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</si>
  <si>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</si>
  <si>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</si>
  <si>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</si>
  <si>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</si>
  <si>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</si>
  <si>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</si>
  <si>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</si>
  <si>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</si>
  <si>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</si>
  <si>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</si>
  <si>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</si>
  <si>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</si>
  <si>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</si>
  <si>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</si>
  <si>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RIONEGRO</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</si>
  <si>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</si>
  <si>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</si>
  <si>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</si>
  <si>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</si>
  <si>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</si>
  <si>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</si>
  <si>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</si>
  <si>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</si>
  <si>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</si>
  <si>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</si>
  <si>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</si>
  <si>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</si>
  <si>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</si>
  <si>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</si>
  <si>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</si>
  <si>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</si>
  <si>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</si>
  <si>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</si>
  <si>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</si>
  <si>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</si>
  <si>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COLOSO</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</si>
  <si>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</si>
  <si>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</si>
  <si>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</si>
  <si>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</si>
  <si>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</si>
  <si>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</si>
  <si>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</si>
  <si>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</si>
  <si>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</si>
  <si>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</si>
  <si>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</si>
  <si>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</si>
  <si>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</si>
  <si>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</si>
  <si>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</si>
  <si>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</si>
  <si>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</si>
  <si>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</si>
  <si>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</si>
  <si>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TOLÚ VIEJO</t>
  </si>
  <si>
    <t>TOLIMA</t>
  </si>
  <si>
    <t>IBAGUÉ</t>
  </si>
  <si>
    <t>IBAGUÉ (sectores 02, 08, 10, 12 y 13)</t>
  </si>
  <si>
    <t>ALPUJARRA</t>
  </si>
  <si>
    <t>ALVARADO</t>
  </si>
  <si>
    <t>AMBALEMA</t>
  </si>
  <si>
    <t>ANZOÁTEGUI</t>
  </si>
  <si>
    <t>ARMERO GUAYABAL</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</si>
  <si>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</si>
  <si>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</si>
  <si>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</si>
  <si>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</si>
  <si>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</si>
  <si>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</si>
  <si>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</si>
  <si>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</si>
  <si>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</si>
  <si>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</si>
  <si>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</si>
  <si>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</si>
  <si>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</si>
  <si>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</si>
  <si>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</si>
  <si>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</si>
  <si>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</si>
  <si>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</si>
  <si>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</si>
  <si>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</si>
  <si>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</si>
  <si>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</si>
  <si>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</si>
  <si>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</si>
  <si>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</si>
  <si>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</si>
  <si>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</si>
  <si>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</si>
  <si>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</si>
  <si>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</si>
  <si>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</si>
  <si>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</si>
  <si>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</si>
  <si>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</si>
  <si>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 LUIS</t>
  </si>
  <si>
    <t>SANTA ISABEL</t>
  </si>
  <si>
    <t>VALLE DE SAN JUAN</t>
  </si>
  <si>
    <t>VENADILLO</t>
  </si>
  <si>
    <t>VILLAHERMOSA</t>
  </si>
  <si>
    <t>VILLARRICA</t>
  </si>
  <si>
    <t>VALLE DEL CAUCA</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</si>
  <si>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</si>
  <si>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</si>
  <si>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</si>
  <si>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</si>
  <si>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</si>
  <si>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</si>
  <si>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</si>
  <si>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</si>
  <si>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</si>
  <si>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</si>
  <si>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</si>
  <si>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</si>
  <si>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</si>
  <si>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</si>
  <si>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</si>
  <si>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</si>
  <si>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</si>
  <si>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</si>
  <si>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</si>
  <si>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</si>
  <si>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</si>
  <si>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</si>
  <si>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</si>
  <si>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</si>
  <si>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</si>
  <si>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</si>
  <si>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</si>
  <si>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</si>
  <si>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</si>
  <si>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</si>
  <si>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</si>
  <si>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</si>
  <si>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</si>
  <si>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</si>
  <si>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</si>
  <si>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</si>
  <si>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</si>
  <si>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</si>
  <si>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</si>
  <si>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</si>
  <si>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</si>
  <si>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CASANARE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</si>
  <si>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</si>
  <si>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</si>
  <si>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</si>
  <si>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</si>
  <si>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</si>
  <si>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</si>
  <si>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</si>
  <si>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</si>
  <si>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</si>
  <si>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</si>
  <si>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</si>
  <si>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</si>
  <si>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</si>
  <si>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</si>
  <si>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</si>
  <si>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</si>
  <si>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</si>
  <si>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PUTUMAYO</t>
  </si>
  <si>
    <t>MOCOA</t>
  </si>
  <si>
    <t>ORITO</t>
  </si>
  <si>
    <t>PUERTO ASÍS</t>
  </si>
  <si>
    <t>PUERTO CAICEDO</t>
  </si>
  <si>
    <t>PUERTO GUZMÁN</t>
  </si>
  <si>
    <t>PUERTO LEGUÍZAMO</t>
  </si>
  <si>
    <t>SIBUNDOY</t>
  </si>
  <si>
    <t>VALLE DEL GUAMUEZ</t>
  </si>
  <si>
    <t>VILLAGARZÓN</t>
  </si>
  <si>
    <t>ARCHIPIÉLAGO DE SAN ANDRÉS, PROVIDENCIA Y SANTA CATALINA</t>
  </si>
  <si>
    <t>AMAZONAS</t>
  </si>
  <si>
    <t>LETICIA</t>
  </si>
  <si>
    <t>EL ENCANTO</t>
  </si>
  <si>
    <t>LA CHORRERA</t>
  </si>
  <si>
    <t>LA PEDRERA</t>
  </si>
  <si>
    <t>MIRITÍ - PARANÁ</t>
  </si>
  <si>
    <t>PUERTO ALEGRÍA</t>
  </si>
  <si>
    <t>PUERTO ARICA</t>
  </si>
  <si>
    <t>PUERTO NARIÑO</t>
  </si>
  <si>
    <t>TARAPACÁ</t>
  </si>
  <si>
    <t>GUAINÍA</t>
  </si>
  <si>
    <t>INÍRIDA</t>
  </si>
  <si>
    <t>BARRANCO MINAS</t>
  </si>
  <si>
    <t>MAPIRIPANA</t>
  </si>
  <si>
    <t>SAN FELIPE</t>
  </si>
  <si>
    <t>LA GUADALUPE</t>
  </si>
  <si>
    <t>CACAHUAL</t>
  </si>
  <si>
    <t>PANA PANA</t>
  </si>
  <si>
    <t>MORICHAL</t>
  </si>
  <si>
    <t>GUAVIARE</t>
  </si>
  <si>
    <t>SAN JOSÉ DEL GUAVIARE</t>
  </si>
  <si>
    <t>EL RETORNO</t>
  </si>
  <si>
    <t>VAUPÉS</t>
  </si>
  <si>
    <t>MITÚ</t>
  </si>
  <si>
    <t>CARURÚ</t>
  </si>
  <si>
    <t>PACOA</t>
  </si>
  <si>
    <t>TARAIRA</t>
  </si>
  <si>
    <t>PAPUNAUA</t>
  </si>
  <si>
    <t>YAVARATÉ</t>
  </si>
  <si>
    <t>VICHADA</t>
  </si>
  <si>
    <t>PUERTO CARREÑO</t>
  </si>
  <si>
    <t>LA PRIMAVERA</t>
  </si>
  <si>
    <t>SANTA ROSALÍA</t>
  </si>
  <si>
    <t>CUMARIBO</t>
  </si>
  <si>
    <t>BOGOTÁ, D.C.</t>
  </si>
  <si>
    <t xml:space="preserve">CALI  </t>
  </si>
  <si>
    <t>ANTIOQUIA</t>
  </si>
  <si>
    <t>MEDELLÍN</t>
  </si>
  <si>
    <t>ABEJORRAL</t>
  </si>
  <si>
    <t>ABRIAQUÍ</t>
  </si>
  <si>
    <t>ALEJANDRÍA</t>
  </si>
  <si>
    <t>AMAGÁ</t>
  </si>
  <si>
    <t>AMALFI</t>
  </si>
  <si>
    <t>ANDES</t>
  </si>
  <si>
    <t>ANGELÓPOLIS</t>
  </si>
  <si>
    <t>ANGOSTURA</t>
  </si>
  <si>
    <t>ANORÍ</t>
  </si>
  <si>
    <t>ANZÁ</t>
  </si>
  <si>
    <t>APARTADÓ</t>
  </si>
  <si>
    <t>ARBOLETES</t>
  </si>
  <si>
    <t>BELLO</t>
  </si>
  <si>
    <t>BELMIRA</t>
  </si>
  <si>
    <t>BETANIA</t>
  </si>
  <si>
    <t>BURITICÁ</t>
  </si>
  <si>
    <t>CÁCERES</t>
  </si>
  <si>
    <t>CAICEDO</t>
  </si>
  <si>
    <t>CAMPAMENTO</t>
  </si>
  <si>
    <t>CAÑASGORDAS</t>
  </si>
  <si>
    <t>CARACOLÍ</t>
  </si>
  <si>
    <t>CARAMANTA</t>
  </si>
  <si>
    <t>CAREPA</t>
  </si>
  <si>
    <t>CAROLINA</t>
  </si>
  <si>
    <t>CAUCASIA</t>
  </si>
  <si>
    <t>CHIGORODÓ</t>
  </si>
  <si>
    <t>CISNEROS</t>
  </si>
  <si>
    <t>CIUDAD BOLÍVAR</t>
  </si>
  <si>
    <t>COCORNÁ</t>
  </si>
  <si>
    <t>COPACABANA</t>
  </si>
  <si>
    <t>DABEIBA</t>
  </si>
  <si>
    <t>DONMATÍAS</t>
  </si>
  <si>
    <t>EBÉJICO</t>
  </si>
  <si>
    <t>EL BAGRE</t>
  </si>
  <si>
    <t>EL CARMEN DE VIBORAL</t>
  </si>
  <si>
    <t>PEÑOL</t>
  </si>
  <si>
    <t>RETIRO</t>
  </si>
  <si>
    <t>EL SANTUARIO</t>
  </si>
  <si>
    <t>ENTRERRÍOS</t>
  </si>
  <si>
    <t>ENVIGADO</t>
  </si>
  <si>
    <t>FREDONIA</t>
  </si>
  <si>
    <t>FRONTINO</t>
  </si>
  <si>
    <t>GIRALDO</t>
  </si>
  <si>
    <t>GIRARDOTA</t>
  </si>
  <si>
    <t>GÓMEZ PLATA</t>
  </si>
  <si>
    <t>GUARNE</t>
  </si>
  <si>
    <t>GUATAPÉ</t>
  </si>
  <si>
    <t>HELICONIA</t>
  </si>
  <si>
    <t>HISPANIA</t>
  </si>
  <si>
    <t>ITAGÜÍ</t>
  </si>
  <si>
    <t>ITUANGO</t>
  </si>
  <si>
    <t>JARDÍN</t>
  </si>
  <si>
    <t>LA CEJA</t>
  </si>
  <si>
    <t>LA ESTRELLA</t>
  </si>
  <si>
    <t>LA PINTADA</t>
  </si>
  <si>
    <t>LIBORINA</t>
  </si>
  <si>
    <t>MACEO</t>
  </si>
  <si>
    <t>MARINILLA</t>
  </si>
  <si>
    <t>MONTEBELLO</t>
  </si>
  <si>
    <t>MURINDÓ</t>
  </si>
  <si>
    <t>MUTATÁ</t>
  </si>
  <si>
    <t>NECHÍ</t>
  </si>
  <si>
    <t>NECOCLÍ</t>
  </si>
  <si>
    <t>OLAYA</t>
  </si>
  <si>
    <t>PEQUE</t>
  </si>
  <si>
    <t>PUEBLORRICO</t>
  </si>
  <si>
    <t>PUERTO BERRÍO</t>
  </si>
  <si>
    <t>PUERTO NARE</t>
  </si>
  <si>
    <t>PUERTO TRIUNFO</t>
  </si>
  <si>
    <t>REMEDIOS</t>
  </si>
  <si>
    <t>SABANETA</t>
  </si>
  <si>
    <t>SALGAR</t>
  </si>
  <si>
    <t>SAN ANDRÉS DE CUERQUÍA</t>
  </si>
  <si>
    <t>SAN JERÓNIMO</t>
  </si>
  <si>
    <t>SAN JOSÉ DE LA MONTAÑA</t>
  </si>
  <si>
    <t>SAN JUAN DE URABÁ</t>
  </si>
  <si>
    <t>SAN PEDRO DE LOS MILAGROS</t>
  </si>
  <si>
    <t>SAN PEDRO DE URABÁ</t>
  </si>
  <si>
    <t>SAN RAFAEL</t>
  </si>
  <si>
    <t>SAN ROQUE</t>
  </si>
  <si>
    <t>SAN VICENTE FERRER</t>
  </si>
  <si>
    <t>SANTA FÉ DE ANTIOQUIA</t>
  </si>
  <si>
    <t>SANTA ROSA DE OSOS</t>
  </si>
  <si>
    <t>SANTO DOMINGO</t>
  </si>
  <si>
    <t>SEGOVIA</t>
  </si>
  <si>
    <t>SONSÓN</t>
  </si>
  <si>
    <t>SOPETRÁN</t>
  </si>
  <si>
    <t>TÁMESIS</t>
  </si>
  <si>
    <t>TARAZÁ</t>
  </si>
  <si>
    <t>TARSO</t>
  </si>
  <si>
    <t>TITIRIBÍ</t>
  </si>
  <si>
    <t>TURBO</t>
  </si>
  <si>
    <t>URAMITA</t>
  </si>
  <si>
    <t>URRAO</t>
  </si>
  <si>
    <t>VALDIVIA</t>
  </si>
  <si>
    <t>VEGACHÍ</t>
  </si>
  <si>
    <t>VIGÍA DEL FUERTE</t>
  </si>
  <si>
    <t>YALÍ</t>
  </si>
  <si>
    <t>YARUMAL</t>
  </si>
  <si>
    <t>YOLOMBÓ</t>
  </si>
  <si>
    <t>YONDÓ</t>
  </si>
  <si>
    <t>ZARAGOZA</t>
  </si>
  <si>
    <t>BARRANQUILLA (sectores)</t>
  </si>
  <si>
    <t>Rural</t>
  </si>
  <si>
    <t>Urbano</t>
  </si>
  <si>
    <t>Vigencia Catastral</t>
  </si>
  <si>
    <t>-</t>
  </si>
  <si>
    <t>codigo</t>
  </si>
  <si>
    <t>Departamento</t>
  </si>
  <si>
    <t>años</t>
  </si>
  <si>
    <t>pop_total</t>
  </si>
  <si>
    <t>RangoCalificación</t>
  </si>
  <si>
    <t>sist_ciudades</t>
  </si>
  <si>
    <t>catastro</t>
  </si>
  <si>
    <t>cat_mun</t>
  </si>
  <si>
    <t>IPU</t>
  </si>
  <si>
    <t>IPU_referencia</t>
  </si>
  <si>
    <t>Delineación Urbana</t>
  </si>
  <si>
    <t>Delineación Urbana_referencia</t>
  </si>
  <si>
    <t>Contribucion por Valorizacion</t>
  </si>
  <si>
    <t>Contribucion por Valorizacion_referencia</t>
  </si>
  <si>
    <t>maximo_CxV</t>
  </si>
  <si>
    <t xml:space="preserve">Participación en Plúsvalia </t>
  </si>
  <si>
    <t>Participación en Plúsvalia_referencia</t>
  </si>
  <si>
    <t>maximo</t>
  </si>
  <si>
    <t>AEEP_parqueo</t>
  </si>
  <si>
    <t>BARRANQUILLA</t>
  </si>
  <si>
    <t>BOGOTÁ, D. C.</t>
  </si>
  <si>
    <t>GÜICÁN DE LA SIERRA</t>
  </si>
  <si>
    <t>CUBARRAL</t>
  </si>
  <si>
    <t>QUINDÍO</t>
  </si>
  <si>
    <t>COLOSÓ</t>
  </si>
  <si>
    <t>CALI</t>
  </si>
  <si>
    <t xml:space="preserve">ARCHIPIÉLAGO DE SAN ANDRÉS, PROVIDENCIA Y </t>
  </si>
  <si>
    <t>Codigo-Perdiodo</t>
  </si>
  <si>
    <t xml:space="preserve">RECAUDO POTENCIAL SIMULADO-PANEL DE CONTROL </t>
  </si>
  <si>
    <t xml:space="preserve">IMPUESTO DE DELINEACION URBANA </t>
  </si>
  <si>
    <t xml:space="preserve">CONTRIBUCION POR VALORIZACION </t>
  </si>
  <si>
    <t xml:space="preserve">PARTICIPACION EN PLUSVALIA </t>
  </si>
  <si>
    <t>-AEEP- APROVECHAMIENTO ECONOMICO DEL ESPACIO PUBLICO</t>
  </si>
  <si>
    <t>AEEP_Parqueo_referencia</t>
  </si>
  <si>
    <t>OTROS INSTRUMENTOS</t>
  </si>
  <si>
    <t>tarifa vigente para rango</t>
  </si>
  <si>
    <t>PROPORCION AREA LICENCIADA/AREA CONSTRUIDA CATEGORIA MUNICIPAL</t>
  </si>
  <si>
    <t>Comercial -otros destinos</t>
  </si>
  <si>
    <t>Millones de pesos</t>
  </si>
  <si>
    <t>Ingresos potencial TIF</t>
  </si>
  <si>
    <t>Metros cuadrados</t>
  </si>
  <si>
    <t>Relación entre precios M2</t>
  </si>
  <si>
    <t>Tarifa Promedio IPU</t>
  </si>
  <si>
    <t>VPN de Predial Adicional</t>
  </si>
  <si>
    <t>Actuales</t>
  </si>
  <si>
    <t>Diferencia</t>
  </si>
  <si>
    <t>Tasa de colocación real anual</t>
  </si>
  <si>
    <t>Incremento total estimado en estrato bajo</t>
  </si>
  <si>
    <t>Catgoria Municipal</t>
  </si>
  <si>
    <t>Promedio POP cat mun</t>
  </si>
  <si>
    <t>Visualizacion de datos:</t>
  </si>
  <si>
    <t xml:space="preserve">Millones de Pesos </t>
  </si>
  <si>
    <t xml:space="preserve">Per capita </t>
  </si>
  <si>
    <t xml:space="preserve">Predios Pormedio Cat mun </t>
  </si>
  <si>
    <t>Por predio</t>
  </si>
  <si>
    <t>TOTAL NACIONAL</t>
  </si>
  <si>
    <t>año</t>
  </si>
  <si>
    <t>Plusvalor Presuntivo</t>
  </si>
  <si>
    <t>periodo</t>
  </si>
  <si>
    <t>Cat_mun</t>
  </si>
  <si>
    <t>municipio</t>
  </si>
  <si>
    <t>Ingresos</t>
  </si>
  <si>
    <t>SANTAFÉ DE ANTIOQUIA</t>
  </si>
  <si>
    <t>ANZA</t>
  </si>
  <si>
    <t>ENTRERRIOS</t>
  </si>
  <si>
    <t>GUATAPE</t>
  </si>
  <si>
    <t>ITAGUI</t>
  </si>
  <si>
    <t>SAN PEDRO DE URABA</t>
  </si>
  <si>
    <t>SAN VICENTE</t>
  </si>
  <si>
    <t>SONSON</t>
  </si>
  <si>
    <t>GAMEZA</t>
  </si>
  <si>
    <t>GÃœICÁN</t>
  </si>
  <si>
    <t>TOGÃœÍ</t>
  </si>
  <si>
    <t>UMBITA</t>
  </si>
  <si>
    <t>EL PAUJIL</t>
  </si>
  <si>
    <t>GUAPI</t>
  </si>
  <si>
    <t>LÓPEZ</t>
  </si>
  <si>
    <t>PAEZ</t>
  </si>
  <si>
    <t>TORIBIO</t>
  </si>
  <si>
    <t>PURÍSIMA</t>
  </si>
  <si>
    <t>SAN ANDRÉS SOTAVENTO</t>
  </si>
  <si>
    <t>CAQUEZA</t>
  </si>
  <si>
    <t>FOMEQUE</t>
  </si>
  <si>
    <t>GACHALA</t>
  </si>
  <si>
    <t>GUAYABAL DE SIQUIMA</t>
  </si>
  <si>
    <t>MACHETA</t>
  </si>
  <si>
    <t>SAN JUAN DE RÍO SECO</t>
  </si>
  <si>
    <t>VILLA DE SAN DIEGO DE UBATE</t>
  </si>
  <si>
    <t>BOJAYA</t>
  </si>
  <si>
    <t>CARMEN DEL DARIEN</t>
  </si>
  <si>
    <t>IQUIRA</t>
  </si>
  <si>
    <t>CERRO SAN ANTONIO</t>
  </si>
  <si>
    <t>CHIBOLO</t>
  </si>
  <si>
    <t>SABANAS DE SAN ANGEL</t>
  </si>
  <si>
    <t>CONSACA</t>
  </si>
  <si>
    <t>CHACHAGÃœÍ</t>
  </si>
  <si>
    <t>MAGÃœI</t>
  </si>
  <si>
    <t>SAN ANDRES DE TUMACO</t>
  </si>
  <si>
    <t>ABREGO</t>
  </si>
  <si>
    <t>CACHIRÁ</t>
  </si>
  <si>
    <t>CALARCA</t>
  </si>
  <si>
    <t>GAMBITA</t>
  </si>
  <si>
    <t>GÃœEPSA</t>
  </si>
  <si>
    <t>ARMERO</t>
  </si>
  <si>
    <t>CHAMEZA</t>
  </si>
  <si>
    <t>CARURU</t>
  </si>
  <si>
    <t>AEEP_avisos</t>
  </si>
  <si>
    <t>AEEP_Avisos_Referencia</t>
  </si>
  <si>
    <t>RangoIPU</t>
  </si>
  <si>
    <t>Codigo</t>
  </si>
  <si>
    <t>Valor m2</t>
  </si>
  <si>
    <t>Valor URAS</t>
  </si>
  <si>
    <t xml:space="preserve"># de metros cuadrados en planes parciales </t>
  </si>
  <si>
    <t>Total Recaudo</t>
  </si>
  <si>
    <t>BOGOTA</t>
  </si>
  <si>
    <t>ATLANTICO</t>
  </si>
  <si>
    <t>BOYACA</t>
  </si>
  <si>
    <t>N. DE SANTANDER</t>
  </si>
  <si>
    <t>Metros cuadrados de contruccion Planes Parciales</t>
  </si>
  <si>
    <t>Esta herramienta tiene como objetivos:</t>
  </si>
  <si>
    <t xml:space="preserve">IMPUESTO PREDIAL UNIFICADO - CALCULADORA DE RECAUDO POTENCIAL </t>
  </si>
  <si>
    <t xml:space="preserve">ACTUALIZACION CATASTRAL-  CALCULADORA DE RECAUDO POTENCIAL </t>
  </si>
  <si>
    <t xml:space="preserve">CONTRIBUCION POR VALORIZACION- CALCULADORA DE RECAUDO POTENCIAL </t>
  </si>
  <si>
    <t xml:space="preserve">IMPUESTO DE DELIENACION URBANA - CALCULADORA DE RECAUDO POTENCIAL </t>
  </si>
  <si>
    <t xml:space="preserve">PARTICIPACION EN PLUSVALIA - CALCULADORA DE RECAUDO POTENCIAL </t>
  </si>
  <si>
    <t xml:space="preserve">TIF- CALCULADORA DE RECAUDO POTENCIAL </t>
  </si>
  <si>
    <t xml:space="preserve">VENTA DE DERECHOS DE EDIFICABILIDAD -(URAs) - CALCULADORA DE RECAUDO POTENCIAL </t>
  </si>
  <si>
    <t xml:space="preserve">AEEP - APROVECHAMIENTO ECONOMICO DEL ESPACIO PUBLICO- - CALCULADORA DE RECAUDO POTENCIAL </t>
  </si>
  <si>
    <t xml:space="preserve">5. La variable “valor del m2 de los predios del rango” corresponde al promedio de los precios por m2 de los predios que cuenten con las características descritas para el rango, obtenido de la base catastral del municipio. </t>
  </si>
  <si>
    <t xml:space="preserve">2. Los rangos (filas) corresponden a los quintiles geoespaciales de recaudo nominal del impuesto predial unificado. Es decir, el municipio se divide en 5 zonas de acuerdo a su predial nominal, organizándolos de menor (quintil 1), a mayor (quintil 5). </t>
  </si>
  <si>
    <t>ÁREA DE TERRENO (MTS 2) URBANO</t>
  </si>
  <si>
    <t>AVALÚO ($) URBANO</t>
  </si>
  <si>
    <r>
      <rPr>
        <b/>
        <i/>
        <sz val="11"/>
        <color theme="1"/>
        <rFont val="Calibri"/>
        <family val="2"/>
        <scheme val="minor"/>
      </rPr>
      <t>Fuente:</t>
    </r>
    <r>
      <rPr>
        <i/>
        <sz val="11"/>
        <color theme="1"/>
        <rFont val="Calibri"/>
        <family val="2"/>
        <scheme val="minor"/>
      </rPr>
      <t xml:space="preserve"> Instituto Geográfico Agustín Codazzi - IGAC. Subdirección de Catastro.
Catastros descentralizados (Antioquia, Bogotá, Cali, Medellín, y Delegación Barranquilla)</t>
    </r>
  </si>
  <si>
    <t>Valor catastral promedio de m2 de terreno (urbano)</t>
  </si>
  <si>
    <t>Plusvalia Simulada  (millones de pesos)</t>
  </si>
  <si>
    <t>Valor del M2 de referencia de la zona (Catastral)</t>
  </si>
  <si>
    <t xml:space="preserve">Rangos </t>
  </si>
  <si>
    <t>0110</t>
  </si>
  <si>
    <t>0111</t>
  </si>
  <si>
    <t>1010</t>
  </si>
  <si>
    <t>1011</t>
  </si>
  <si>
    <t>1012</t>
  </si>
  <si>
    <t>1110</t>
  </si>
  <si>
    <t>1111</t>
  </si>
  <si>
    <t>1112</t>
  </si>
  <si>
    <t>1210</t>
  </si>
  <si>
    <t>1211</t>
  </si>
  <si>
    <t>1212</t>
  </si>
  <si>
    <t>1310</t>
  </si>
  <si>
    <t>1311</t>
  </si>
  <si>
    <t>1312</t>
  </si>
  <si>
    <t>1410</t>
  </si>
  <si>
    <t>1411</t>
  </si>
  <si>
    <t>1412</t>
  </si>
  <si>
    <t>1510</t>
  </si>
  <si>
    <t>1511</t>
  </si>
  <si>
    <t>1512</t>
  </si>
  <si>
    <t xml:space="preserve">Ficha Técnica </t>
  </si>
  <si>
    <t xml:space="preserve">La visualizacion de los siguientes resultados provienen de los datos diligenciados en las respectivas calculadoras de potencial de recaudo </t>
  </si>
  <si>
    <t xml:space="preserve">TIF </t>
  </si>
  <si>
    <t>Venta derechos edificabilidad (URAs)</t>
  </si>
  <si>
    <r>
      <t xml:space="preserve">1. Selecciones su municipio en la lista desplegable que se encuentra en la parte superior izquierda del </t>
    </r>
    <r>
      <rPr>
        <b/>
        <sz val="14"/>
        <color rgb="FF094983"/>
        <rFont val="Arial"/>
        <family val="2"/>
      </rPr>
      <t>panel de control</t>
    </r>
    <r>
      <rPr>
        <sz val="14"/>
        <color rgb="FF094983"/>
        <rFont val="Arial"/>
        <family val="2"/>
      </rPr>
      <t>.</t>
    </r>
  </si>
  <si>
    <r>
      <t>5. Modificar la "T</t>
    </r>
    <r>
      <rPr>
        <b/>
        <sz val="14"/>
        <color rgb="FF094983"/>
        <rFont val="Arial"/>
        <family val="2"/>
      </rPr>
      <t>arifa Vigente para rango</t>
    </r>
    <r>
      <rPr>
        <sz val="14"/>
        <color rgb="FF094983"/>
        <rFont val="Arial"/>
        <family val="2"/>
      </rPr>
      <t>" con las respectivas tarifas que se encuentren dentro del Estatuto de Rentas del municipio.</t>
    </r>
  </si>
  <si>
    <t>Municipio de análisis:</t>
  </si>
  <si>
    <r>
      <t xml:space="preserve">3. Para modificar los valores de acuerdo a las particularidades de su municipio diligencie la informacion  en las columnas </t>
    </r>
    <r>
      <rPr>
        <b/>
        <sz val="14"/>
        <color rgb="FF094983"/>
        <rFont val="Arial"/>
        <family val="2"/>
      </rPr>
      <t>"Sumatoria de M2 de predios del rango", "Valor del m2 de los predios del rango"</t>
    </r>
    <r>
      <rPr>
        <sz val="14"/>
        <color rgb="FF094983"/>
        <rFont val="Arial"/>
        <family val="2"/>
      </rPr>
      <t xml:space="preserve"> y " </t>
    </r>
    <r>
      <rPr>
        <b/>
        <sz val="14"/>
        <color rgb="FF094983"/>
        <rFont val="Arial"/>
        <family val="2"/>
      </rPr>
      <t>Tarifa vigente para rango</t>
    </r>
    <r>
      <rPr>
        <sz val="14"/>
        <color rgb="FF094983"/>
        <rFont val="Arial"/>
        <family val="2"/>
      </rPr>
      <t>".</t>
    </r>
  </si>
  <si>
    <r>
      <t xml:space="preserve">4.  La variable </t>
    </r>
    <r>
      <rPr>
        <b/>
        <sz val="14"/>
        <color rgb="FF094983"/>
        <rFont val="Arial"/>
        <family val="2"/>
      </rPr>
      <t>“sumatoria m2 de predios del rango”</t>
    </r>
    <r>
      <rPr>
        <sz val="14"/>
        <color rgb="FF094983"/>
        <rFont val="Arial"/>
        <family val="2"/>
      </rPr>
      <t xml:space="preserve"> corresponde a la suma de los metros cuadrados de los predios del rango y se obtiene de la base catastral del municipio. </t>
    </r>
  </si>
  <si>
    <r>
      <t xml:space="preserve">1. SELECCIONE SU MUNICIPIO EN LA LISTA DESPLEGABLE QUE SE ENCUENTRA EN LA PARTE SUPERIOR IZQUIERDA DEL </t>
    </r>
    <r>
      <rPr>
        <b/>
        <sz val="14"/>
        <color rgb="FF094983"/>
        <rFont val="Arial"/>
        <family val="2"/>
      </rPr>
      <t>PANEL DE CONTROL</t>
    </r>
    <r>
      <rPr>
        <sz val="14"/>
        <color rgb="FF094983"/>
        <rFont val="Arial"/>
        <family val="2"/>
      </rPr>
      <t xml:space="preserve">. 
2. LOS VALORES PRECARGADOS EN LAS COLUMNAS </t>
    </r>
    <r>
      <rPr>
        <b/>
        <sz val="14"/>
        <color rgb="FF094983"/>
        <rFont val="Arial"/>
        <family val="2"/>
      </rPr>
      <t xml:space="preserve">“SUMATORIA M2 DE PREDIOS DEL RANGO”,” VALOR CATASTRAL DE LOS M2 DE LOS PREDIOS DEL RANGO”, “TARIFA X MIL VIGENTE PARA RANGO” Y “VALOR DE MERCADO DE LOS M2 DE LOS PREDIOS DEL RANGO” </t>
    </r>
    <r>
      <rPr>
        <sz val="14"/>
        <color rgb="FF094983"/>
        <rFont val="Arial"/>
        <family val="2"/>
      </rPr>
      <t>CORRESPONDEN A LOS VALORES DE REFERENCIA (PROMEDIO) DE LA CATEGORÍA MUNICIPAL A LA QUE PERTENECE EL MUNICIPIO SELECCIONADO. 
3. LA VARIABLE</t>
    </r>
    <r>
      <rPr>
        <b/>
        <sz val="14"/>
        <color rgb="FF094983"/>
        <rFont val="Arial"/>
        <family val="2"/>
      </rPr>
      <t xml:space="preserve"> “SUMATORIA M2 DE PREDIOS DEL RANGO</t>
    </r>
    <r>
      <rPr>
        <sz val="14"/>
        <color rgb="FF094983"/>
        <rFont val="Arial"/>
        <family val="2"/>
      </rPr>
      <t>” CORRESPONDE A LA SUMA DE LOS METROS CUADRADOS DE LOS PREDIOS DEL RANGO Y SE OBTIENE DE LA BASE CATASTRAL DEL MUNICIPIO. 
4. LA VARIABLE “</t>
    </r>
    <r>
      <rPr>
        <b/>
        <sz val="14"/>
        <color rgb="FF094983"/>
        <rFont val="Arial"/>
        <family val="2"/>
      </rPr>
      <t>VALOR DEL M2 DE LOS PREDIOS DEL RANGO”</t>
    </r>
    <r>
      <rPr>
        <sz val="14"/>
        <color rgb="FF094983"/>
        <rFont val="Arial"/>
        <family val="2"/>
      </rPr>
      <t xml:space="preserve"> CORRESPONDE AL PROMEDIO DE LOS PRECIOS POR M2 DE LOS PREDIOS QUE CUENTEN CON LAS CARACTERÍSTICAS DESCRITAS PARA EL RANGO, OBTENIDO DE LA BASE CATASTRAL DEL MUNICIPIO.
5. LA VARIABLE </t>
    </r>
    <r>
      <rPr>
        <b/>
        <sz val="14"/>
        <color rgb="FF094983"/>
        <rFont val="Arial"/>
        <family val="2"/>
      </rPr>
      <t>“VALOR DE MERCADO DE LOS M2 DE LOS PREDIOS DEL RANGO”</t>
    </r>
    <r>
      <rPr>
        <sz val="14"/>
        <color rgb="FF094983"/>
        <rFont val="Arial"/>
        <family val="2"/>
      </rPr>
      <t xml:space="preserve"> CORRESPONDE AL VALOR PROMEDIO DE MERCADO DE LOS PREDIOS DEL RANGO. LOS VALORES DE MERCADO CORRESPONDEN A LOS VALORES DE COMPRA Y VENTA EFECTIVOS DE LOS PREDIOS E INMUEBLES. 
6. LA VARIABLE “</t>
    </r>
    <r>
      <rPr>
        <b/>
        <sz val="14"/>
        <color rgb="FF094983"/>
        <rFont val="Arial"/>
        <family val="2"/>
      </rPr>
      <t>TARIFA X MIL VIGENTE PARA RANGO”</t>
    </r>
    <r>
      <rPr>
        <sz val="14"/>
        <color rgb="FF094983"/>
        <rFont val="Arial"/>
        <family val="2"/>
      </rPr>
      <t xml:space="preserve"> CON LAS RESPECTIVAS TARIFAS QUE SE ENCUENTREN DENTRO DEL ESTATUTO DE RENTAS DEL MUNICIPIO.
7. LOS RESULTADOS DEL RECAUDO PARA PRECIOS CATASTRALES SE MUESTRAN EN LA COLUMNA “</t>
    </r>
    <r>
      <rPr>
        <b/>
        <sz val="14"/>
        <color rgb="FF094983"/>
        <rFont val="Arial"/>
        <family val="2"/>
      </rPr>
      <t>RECAUDO NOMINAL IPU POR RANGO  CON VALORES CATASTRO”</t>
    </r>
    <r>
      <rPr>
        <sz val="14"/>
        <color rgb="FF094983"/>
        <rFont val="Arial"/>
        <family val="2"/>
      </rPr>
      <t xml:space="preserve">. LOS RESULTADOS DEL RECAUDO PARA PRECIOS DE MERCADO SE MUESTRAN EN LA COLUMNA “RECAUDO NOMINAL IPU POR RANGO CON PRECIOS DE MERCADO”.  LOS RESULTADOS DE ESTE EJERCICIO SE ENCUENTRAN EN PESOS COLOMBIANOS.  
</t>
    </r>
  </si>
  <si>
    <t>011</t>
  </si>
  <si>
    <t>012</t>
  </si>
  <si>
    <t>013</t>
  </si>
  <si>
    <t>014</t>
  </si>
  <si>
    <t>015</t>
  </si>
  <si>
    <t>016</t>
  </si>
  <si>
    <t>017</t>
  </si>
  <si>
    <t>018</t>
  </si>
  <si>
    <t>019</t>
  </si>
  <si>
    <t>0112</t>
  </si>
  <si>
    <t>0113</t>
  </si>
  <si>
    <t>0114</t>
  </si>
  <si>
    <t>0115</t>
  </si>
  <si>
    <t>0116</t>
  </si>
  <si>
    <t>0117</t>
  </si>
  <si>
    <t>21</t>
  </si>
  <si>
    <t>22</t>
  </si>
  <si>
    <t>23</t>
  </si>
  <si>
    <t>24</t>
  </si>
  <si>
    <t>25</t>
  </si>
  <si>
    <t>26</t>
  </si>
  <si>
    <t>27</t>
  </si>
  <si>
    <t>28</t>
  </si>
  <si>
    <t>29</t>
  </si>
  <si>
    <t>210</t>
  </si>
  <si>
    <t>211</t>
  </si>
  <si>
    <t>212</t>
  </si>
  <si>
    <t>213</t>
  </si>
  <si>
    <t>214</t>
  </si>
  <si>
    <t>215</t>
  </si>
  <si>
    <t>216</t>
  </si>
  <si>
    <t>217</t>
  </si>
  <si>
    <t>31</t>
  </si>
  <si>
    <t>32</t>
  </si>
  <si>
    <t>33</t>
  </si>
  <si>
    <t>34</t>
  </si>
  <si>
    <t>35</t>
  </si>
  <si>
    <t>36</t>
  </si>
  <si>
    <t>37</t>
  </si>
  <si>
    <t>38</t>
  </si>
  <si>
    <t>39</t>
  </si>
  <si>
    <t>310</t>
  </si>
  <si>
    <t>311</t>
  </si>
  <si>
    <t>312</t>
  </si>
  <si>
    <t>313</t>
  </si>
  <si>
    <t>314</t>
  </si>
  <si>
    <t>315</t>
  </si>
  <si>
    <t>316</t>
  </si>
  <si>
    <t>317</t>
  </si>
  <si>
    <t>41</t>
  </si>
  <si>
    <t>42</t>
  </si>
  <si>
    <t>43</t>
  </si>
  <si>
    <t>44</t>
  </si>
  <si>
    <t>45</t>
  </si>
  <si>
    <t>46</t>
  </si>
  <si>
    <t>47</t>
  </si>
  <si>
    <t>48</t>
  </si>
  <si>
    <t>49</t>
  </si>
  <si>
    <t>410</t>
  </si>
  <si>
    <t>411</t>
  </si>
  <si>
    <t>412</t>
  </si>
  <si>
    <t>413</t>
  </si>
  <si>
    <t>414</t>
  </si>
  <si>
    <t>415</t>
  </si>
  <si>
    <t>416</t>
  </si>
  <si>
    <t>417</t>
  </si>
  <si>
    <t>51</t>
  </si>
  <si>
    <t>52</t>
  </si>
  <si>
    <t>53</t>
  </si>
  <si>
    <t>54</t>
  </si>
  <si>
    <t>55</t>
  </si>
  <si>
    <t>56</t>
  </si>
  <si>
    <t>57</t>
  </si>
  <si>
    <t>58</t>
  </si>
  <si>
    <t>59</t>
  </si>
  <si>
    <t>510</t>
  </si>
  <si>
    <t>511</t>
  </si>
  <si>
    <t>512</t>
  </si>
  <si>
    <t>513</t>
  </si>
  <si>
    <t>514</t>
  </si>
  <si>
    <t>515</t>
  </si>
  <si>
    <t>516</t>
  </si>
  <si>
    <t>517</t>
  </si>
  <si>
    <t>61</t>
  </si>
  <si>
    <t>62</t>
  </si>
  <si>
    <t>63</t>
  </si>
  <si>
    <t>64</t>
  </si>
  <si>
    <t>65</t>
  </si>
  <si>
    <t>66</t>
  </si>
  <si>
    <t>67</t>
  </si>
  <si>
    <t>68</t>
  </si>
  <si>
    <t>69</t>
  </si>
  <si>
    <t>610</t>
  </si>
  <si>
    <t>611</t>
  </si>
  <si>
    <t>612</t>
  </si>
  <si>
    <t>613</t>
  </si>
  <si>
    <t>614</t>
  </si>
  <si>
    <t>615</t>
  </si>
  <si>
    <t>616</t>
  </si>
  <si>
    <t>617</t>
  </si>
  <si>
    <t>71</t>
  </si>
  <si>
    <t>72</t>
  </si>
  <si>
    <t>73</t>
  </si>
  <si>
    <t>74</t>
  </si>
  <si>
    <t>75</t>
  </si>
  <si>
    <t>76</t>
  </si>
  <si>
    <t>77</t>
  </si>
  <si>
    <t>78</t>
  </si>
  <si>
    <t>79</t>
  </si>
  <si>
    <t>710</t>
  </si>
  <si>
    <t>711</t>
  </si>
  <si>
    <t>712</t>
  </si>
  <si>
    <t>713</t>
  </si>
  <si>
    <t>714</t>
  </si>
  <si>
    <t>715</t>
  </si>
  <si>
    <t>716</t>
  </si>
  <si>
    <t>717</t>
  </si>
  <si>
    <t>81</t>
  </si>
  <si>
    <t>82</t>
  </si>
  <si>
    <t>83</t>
  </si>
  <si>
    <t>84</t>
  </si>
  <si>
    <t>85</t>
  </si>
  <si>
    <t>86</t>
  </si>
  <si>
    <t>87</t>
  </si>
  <si>
    <t>88</t>
  </si>
  <si>
    <t>89</t>
  </si>
  <si>
    <t>810</t>
  </si>
  <si>
    <t>811</t>
  </si>
  <si>
    <t>812</t>
  </si>
  <si>
    <t>813</t>
  </si>
  <si>
    <t>814</t>
  </si>
  <si>
    <t>815</t>
  </si>
  <si>
    <t>816</t>
  </si>
  <si>
    <t>817</t>
  </si>
  <si>
    <t>91</t>
  </si>
  <si>
    <t>92</t>
  </si>
  <si>
    <t>93</t>
  </si>
  <si>
    <t>94</t>
  </si>
  <si>
    <t>95</t>
  </si>
  <si>
    <t>96</t>
  </si>
  <si>
    <t>97</t>
  </si>
  <si>
    <t>98</t>
  </si>
  <si>
    <t>99</t>
  </si>
  <si>
    <t>910</t>
  </si>
  <si>
    <t>911</t>
  </si>
  <si>
    <t>912</t>
  </si>
  <si>
    <t>913</t>
  </si>
  <si>
    <t>914</t>
  </si>
  <si>
    <t>915</t>
  </si>
  <si>
    <t>916</t>
  </si>
  <si>
    <t>917</t>
  </si>
  <si>
    <t>101</t>
  </si>
  <si>
    <t>102</t>
  </si>
  <si>
    <t>103</t>
  </si>
  <si>
    <t>104</t>
  </si>
  <si>
    <t>105</t>
  </si>
  <si>
    <t>106</t>
  </si>
  <si>
    <t>107</t>
  </si>
  <si>
    <t>108</t>
  </si>
  <si>
    <t>109</t>
  </si>
  <si>
    <t>1013</t>
  </si>
  <si>
    <t>1014</t>
  </si>
  <si>
    <t>1015</t>
  </si>
  <si>
    <t>1016</t>
  </si>
  <si>
    <t>1017</t>
  </si>
  <si>
    <t>111</t>
  </si>
  <si>
    <t>112</t>
  </si>
  <si>
    <t>113</t>
  </si>
  <si>
    <t>114</t>
  </si>
  <si>
    <t>115</t>
  </si>
  <si>
    <t>116</t>
  </si>
  <si>
    <t>117</t>
  </si>
  <si>
    <t>118</t>
  </si>
  <si>
    <t>119</t>
  </si>
  <si>
    <t>1113</t>
  </si>
  <si>
    <t>1114</t>
  </si>
  <si>
    <t>1115</t>
  </si>
  <si>
    <t>1116</t>
  </si>
  <si>
    <t>1117</t>
  </si>
  <si>
    <t>121</t>
  </si>
  <si>
    <t>122</t>
  </si>
  <si>
    <t>123</t>
  </si>
  <si>
    <t>124</t>
  </si>
  <si>
    <t>125</t>
  </si>
  <si>
    <t>126</t>
  </si>
  <si>
    <t>127</t>
  </si>
  <si>
    <t>128</t>
  </si>
  <si>
    <t>129</t>
  </si>
  <si>
    <t>1213</t>
  </si>
  <si>
    <t>1214</t>
  </si>
  <si>
    <t>1215</t>
  </si>
  <si>
    <t>1216</t>
  </si>
  <si>
    <t>1217</t>
  </si>
  <si>
    <t>131</t>
  </si>
  <si>
    <t>132</t>
  </si>
  <si>
    <t>133</t>
  </si>
  <si>
    <t>134</t>
  </si>
  <si>
    <t>135</t>
  </si>
  <si>
    <t>136</t>
  </si>
  <si>
    <t>137</t>
  </si>
  <si>
    <t>138</t>
  </si>
  <si>
    <t>139</t>
  </si>
  <si>
    <t>1313</t>
  </si>
  <si>
    <t>1314</t>
  </si>
  <si>
    <t>1315</t>
  </si>
  <si>
    <t>1316</t>
  </si>
  <si>
    <t>1317</t>
  </si>
  <si>
    <t>141</t>
  </si>
  <si>
    <t>142</t>
  </si>
  <si>
    <t>143</t>
  </si>
  <si>
    <t>144</t>
  </si>
  <si>
    <t>145</t>
  </si>
  <si>
    <t>146</t>
  </si>
  <si>
    <t>147</t>
  </si>
  <si>
    <t>148</t>
  </si>
  <si>
    <t>149</t>
  </si>
  <si>
    <t>1413</t>
  </si>
  <si>
    <t>1414</t>
  </si>
  <si>
    <t>1415</t>
  </si>
  <si>
    <t>1416</t>
  </si>
  <si>
    <t>1417</t>
  </si>
  <si>
    <t>151</t>
  </si>
  <si>
    <t>152</t>
  </si>
  <si>
    <t>153</t>
  </si>
  <si>
    <t>154</t>
  </si>
  <si>
    <t>155</t>
  </si>
  <si>
    <t>156</t>
  </si>
  <si>
    <t>157</t>
  </si>
  <si>
    <t>158</t>
  </si>
  <si>
    <t>159</t>
  </si>
  <si>
    <t>1513</t>
  </si>
  <si>
    <t>1514</t>
  </si>
  <si>
    <t>1515</t>
  </si>
  <si>
    <t>1516</t>
  </si>
  <si>
    <t>1517</t>
  </si>
  <si>
    <r>
      <t xml:space="preserve">4. En la columnas de </t>
    </r>
    <r>
      <rPr>
        <b/>
        <sz val="14"/>
        <color rgb="FF094983"/>
        <rFont val="Arial"/>
        <family val="2"/>
      </rPr>
      <t>cobro valorización,</t>
    </r>
    <r>
      <rPr>
        <sz val="14"/>
        <color rgb="FF094983"/>
        <rFont val="Arial"/>
        <family val="2"/>
      </rPr>
      <t xml:space="preserve"> es posible seleccionar los quintiles a los cuales se realizará el cobro de valorización (si=1 no=0). Esta selección puede realizarse en función de los resultados de capacidad de pago del municipio, es recomendable que la contribución por valorización local se localice en los quintiles espaciales que cuentan con mayor capacidad de pago. </t>
    </r>
  </si>
  <si>
    <t>Coeficientes capacidad de pago</t>
  </si>
  <si>
    <t xml:space="preserve">5.  Asi mimo, es posible modificar los coeficientes de capacidad de pago. Se recomienda que estos cambios sean el resultado de estudios socieconomicos tecnicos, de lo contrario no cambiar. </t>
  </si>
  <si>
    <t xml:space="preserve">6.  Los resultados de la capacidad de pago potencial se muestran en las sección: Capacidad de pago para valorización. </t>
  </si>
  <si>
    <r>
      <t xml:space="preserve">1. Selecciones su municipio en la lista desplegable que se encuentra en la parte superior izquierda del </t>
    </r>
    <r>
      <rPr>
        <b/>
        <sz val="14"/>
        <color rgb="FF094983"/>
        <rFont val="Arial"/>
        <family val="2"/>
      </rPr>
      <t>panel de control.</t>
    </r>
    <r>
      <rPr>
        <sz val="14"/>
        <color rgb="FF094983"/>
        <rFont val="Arial"/>
        <family val="2"/>
      </rPr>
      <t xml:space="preserve"> 
2. Los valores precargados en la columna </t>
    </r>
    <r>
      <rPr>
        <b/>
        <sz val="14"/>
        <color rgb="FF094983"/>
        <rFont val="Arial"/>
        <family val="2"/>
      </rPr>
      <t>“total área construida del municipio”</t>
    </r>
    <r>
      <rPr>
        <sz val="14"/>
        <color rgb="FF094983"/>
        <rFont val="Arial"/>
        <family val="2"/>
      </rPr>
      <t xml:space="preserve"> corresponde al total de metros cuadrados construidos del municipio de acuerdo a las estadísticas del igac.  
3. Los valores de la columna” </t>
    </r>
    <r>
      <rPr>
        <b/>
        <sz val="14"/>
        <color rgb="FF094983"/>
        <rFont val="Arial"/>
        <family val="2"/>
      </rPr>
      <t>tarifa en pesos vigente para rango</t>
    </r>
    <r>
      <rPr>
        <sz val="14"/>
        <color rgb="FF094983"/>
        <rFont val="Arial"/>
        <family val="2"/>
      </rPr>
      <t>” corresponden al promedio de la tarifa para el rango de los estatutos de rentas revisados para la categoría municipal.
4. Los valores precargados en la columna “</t>
    </r>
    <r>
      <rPr>
        <b/>
        <sz val="14"/>
        <color rgb="FF094983"/>
        <rFont val="Arial"/>
        <family val="2"/>
      </rPr>
      <t>área licenciada M2</t>
    </r>
    <r>
      <rPr>
        <sz val="14"/>
        <color rgb="FF094983"/>
        <rFont val="Arial"/>
        <family val="2"/>
      </rPr>
      <t>” corresponden a los valores promedios de área licenciada del municipio (registrados en las estadísticas de licencias de construcción –ELIC- del DANE). 
5. Para modificar los valores de acuerdo a las particularidades de su municipio diligencie la información requerida en estas columnas.                                                                
6. La variable “</t>
    </r>
    <r>
      <rPr>
        <b/>
        <sz val="14"/>
        <color rgb="FF094983"/>
        <rFont val="Arial"/>
        <family val="2"/>
      </rPr>
      <t>área licenciada M2”</t>
    </r>
    <r>
      <rPr>
        <sz val="14"/>
        <color rgb="FF094983"/>
        <rFont val="Arial"/>
        <family val="2"/>
      </rPr>
      <t xml:space="preserve"> es un valor de referencia dentro del cálculo y se recomienda no cambiar. 
7. Finalmente, es posible modificar la “</t>
    </r>
    <r>
      <rPr>
        <b/>
        <sz val="14"/>
        <color rgb="FF094983"/>
        <rFont val="Arial"/>
        <family val="2"/>
      </rPr>
      <t>tarifa en pesos vigente para rango</t>
    </r>
    <r>
      <rPr>
        <sz val="14"/>
        <color rgb="FF094983"/>
        <rFont val="Arial"/>
        <family val="2"/>
      </rPr>
      <t>” con las respectivas tarifas que se encuentren dentro del estatuto de rentas del municipio.
8. Los resultados por rango se muestran en la columna “</t>
    </r>
    <r>
      <rPr>
        <b/>
        <sz val="14"/>
        <color rgb="FF094983"/>
        <rFont val="Arial"/>
        <family val="2"/>
      </rPr>
      <t>impuesto de delineación urbana”</t>
    </r>
    <r>
      <rPr>
        <sz val="14"/>
        <color rgb="FF094983"/>
        <rFont val="Arial"/>
        <family val="2"/>
      </rPr>
      <t xml:space="preserve">. Estos resultados se refieren a los recaudos de delineación urbana del municipio potenciales para el hecho generador de –construcción-. Los resultados de este ejercicio se encuentran en pesos colombianos.  
</t>
    </r>
  </si>
  <si>
    <r>
      <t xml:space="preserve">1. Seleccione su municipio en la lista desplegable que se encuentra en la parte superior izquierda del </t>
    </r>
    <r>
      <rPr>
        <b/>
        <sz val="12"/>
        <color rgb="FF094983"/>
        <rFont val="Arial"/>
        <family val="2"/>
      </rPr>
      <t>panel de control.</t>
    </r>
    <r>
      <rPr>
        <sz val="12"/>
        <color rgb="FF094983"/>
        <rFont val="Arial"/>
        <family val="2"/>
      </rPr>
      <t xml:space="preserve"> 
2. En la columna “</t>
    </r>
    <r>
      <rPr>
        <b/>
        <sz val="12"/>
        <color rgb="FF094983"/>
        <rFont val="Arial"/>
        <family val="2"/>
      </rPr>
      <t>metros cuadrados que acobija el hecho generador</t>
    </r>
    <r>
      <rPr>
        <sz val="12"/>
        <color rgb="FF094983"/>
        <rFont val="Arial"/>
        <family val="2"/>
      </rPr>
      <t>” debe introducirse el número de metros cuadrados de suelo que podrán ser acobijados por algún hecho generador de la plusvalía, de acuerdo con los planes urbanísticos y proyectos con los que cuente el ente territorial. 
3. Los valores precargados en la columna “</t>
    </r>
    <r>
      <rPr>
        <b/>
        <sz val="12"/>
        <color rgb="FF094983"/>
        <rFont val="Arial"/>
        <family val="2"/>
      </rPr>
      <t>Valor del M2 de referencia de la zona (Catastral)”</t>
    </r>
    <r>
      <rPr>
        <sz val="12"/>
        <color rgb="FF094983"/>
        <rFont val="Arial"/>
        <family val="2"/>
      </rPr>
      <t xml:space="preserve"> corresponden al valor promedio del metro cuadrado de suelo registrado en la base catastral del municipio. Este valor puede ser modificado para que refleje de manera particular el valor del suelo del área en donde se realizara el cobro de la plusvalía por la realización de los hechos generadores de este tributo.
4. El valor registrado en la columna </t>
    </r>
    <r>
      <rPr>
        <b/>
        <sz val="12"/>
        <color rgb="FF094983"/>
        <rFont val="Arial"/>
        <family val="2"/>
      </rPr>
      <t>“tarifa”</t>
    </r>
    <r>
      <rPr>
        <sz val="12"/>
        <color rgb="FF094983"/>
        <rFont val="Arial"/>
        <family val="2"/>
      </rPr>
      <t xml:space="preserve"> corresponde al porcentaje de participación de la plusvalía. La normativa nacional establece que esta tarifa debe estar entre el 30% y el 50%. 
5. Los resultados por rango se muestran en la columna “</t>
    </r>
    <r>
      <rPr>
        <b/>
        <sz val="12"/>
        <color rgb="FF094983"/>
        <rFont val="Arial"/>
        <family val="2"/>
      </rPr>
      <t>plusvalia simulada</t>
    </r>
    <r>
      <rPr>
        <sz val="12"/>
        <color rgb="FF094983"/>
        <rFont val="Arial"/>
        <family val="2"/>
      </rPr>
      <t xml:space="preserve">”. Los resultados de este ejercicio se encuentran en millones de pesos colombianos.  
</t>
    </r>
  </si>
  <si>
    <t>De cambio</t>
  </si>
  <si>
    <t xml:space="preserve">*Los valores de este cuado se modifican en funcion de incremento total estimado. </t>
  </si>
  <si>
    <t xml:space="preserve">INSTRUCCIONES </t>
  </si>
  <si>
    <t>INSTRUCCIONES DE USO</t>
  </si>
  <si>
    <r>
      <t>La fórmula de recaudo potencial consiste en la identificar, a partir de los incrementos esperados para un periodo de 5 años y los valores catastrales del m2 de los predios (Comerciales, Industriales y Residenciales de estratos bajos y altos) el valor presente de los respectivos incrementos del impuesto predial, utilizando la tasa de colocación real anual de estos títulos. 
1. Introducir en la columna “</t>
    </r>
    <r>
      <rPr>
        <b/>
        <sz val="12"/>
        <color rgb="FF094983"/>
        <rFont val="Arial"/>
        <family val="2"/>
      </rPr>
      <t>Metros cuadrados</t>
    </r>
    <r>
      <rPr>
        <sz val="12"/>
        <color rgb="FF094983"/>
        <rFont val="Arial"/>
        <family val="2"/>
      </rPr>
      <t xml:space="preserve">” El número de metros cuadrados construidos, correspondientes a cada rango, que se encuentran dentro del área seleccionada para ser un área de revitalización económica y comercial. 
2. La herramienta para el análisis de recaudo utiliza como base del cálculo los valores catastrales de los predios residenciales de estratos bajos. Para las demás categorías el aplicativo permite realizar una modificación de los valores que establecen la relación entre los precios de estos predios en relación a esta categoría. Esta relación se encuentra en la columna, </t>
    </r>
    <r>
      <rPr>
        <b/>
        <sz val="12"/>
        <color rgb="FF094983"/>
        <rFont val="Arial"/>
        <family val="2"/>
      </rPr>
      <t xml:space="preserve">“Relación entre precios M2”. </t>
    </r>
    <r>
      <rPr>
        <sz val="12"/>
        <color rgb="FF094983"/>
        <rFont val="Arial"/>
        <family val="2"/>
      </rPr>
      <t xml:space="preserve">
3. Dado que el TIF, trae a valor presente los recaudos del Impuesto Predial Unificado, seleccione la “</t>
    </r>
    <r>
      <rPr>
        <b/>
        <sz val="12"/>
        <color rgb="FF094983"/>
        <rFont val="Arial"/>
        <family val="2"/>
      </rPr>
      <t>tarifa promedio IPU”</t>
    </r>
    <r>
      <rPr>
        <sz val="12"/>
        <color rgb="FF094983"/>
        <rFont val="Arial"/>
        <family val="2"/>
      </rPr>
      <t xml:space="preserve"> que le corresponde a cada rango de predios, y al área del TIF, de acuerdo con el estatuto tributario del municipio. 
4. El ejercicio de valor presente usa la tasa de colocación real anual de los títulos TIF. Esta tasa se puede modificar en la casilla “</t>
    </r>
    <r>
      <rPr>
        <b/>
        <sz val="12"/>
        <color rgb="FF094983"/>
        <rFont val="Arial"/>
        <family val="2"/>
      </rPr>
      <t>Tasa de colocación real anua</t>
    </r>
    <r>
      <rPr>
        <sz val="12"/>
        <color rgb="FF094983"/>
        <rFont val="Arial"/>
        <family val="2"/>
      </rPr>
      <t>l”. 
5. Finalmente, en la casilla “i</t>
    </r>
    <r>
      <rPr>
        <b/>
        <sz val="12"/>
        <color rgb="FF094983"/>
        <rFont val="Arial"/>
        <family val="2"/>
      </rPr>
      <t>ncremento total estimado en estrato bajo”</t>
    </r>
    <r>
      <rPr>
        <sz val="12"/>
        <color rgb="FF094983"/>
        <rFont val="Arial"/>
        <family val="2"/>
      </rPr>
      <t xml:space="preserve"> se puede modificar el valor estimado de valorización de los predios por las acciones urbanísticas desarrolladas dentro de los proyectos a financiados por el TIF. 
6. Los resultados por rango de predios se presentan en la columna “</t>
    </r>
    <r>
      <rPr>
        <b/>
        <sz val="12"/>
        <color rgb="FF094983"/>
        <rFont val="Arial"/>
        <family val="2"/>
      </rPr>
      <t>VPN de predial adicional</t>
    </r>
    <r>
      <rPr>
        <sz val="12"/>
        <color rgb="FF094983"/>
        <rFont val="Arial"/>
        <family val="2"/>
      </rPr>
      <t>” y el total agregado se encuentra en la casilla “</t>
    </r>
    <r>
      <rPr>
        <b/>
        <sz val="12"/>
        <color rgb="FF094983"/>
        <rFont val="Arial"/>
        <family val="2"/>
      </rPr>
      <t>Total”</t>
    </r>
    <r>
      <rPr>
        <sz val="12"/>
        <color rgb="FF094983"/>
        <rFont val="Arial"/>
        <family val="2"/>
      </rPr>
      <t xml:space="preserve">
</t>
    </r>
  </si>
  <si>
    <t xml:space="preserve">1. La variable “Metros cuadrados de construcción en planes parciales” corresponde a la cantidad de derechos de edificabilidad a emitir y tiene como tope superior el área de construcción permitida dentro de la normativa de los planes parciales. En este sentido, dentro del cálculo de pronóstico de recaudo, se tomó el área de los planes parciales incluidos en la encuesta de Planes Parciales del DNP del 2016. Es posible modificar este valor en la calculadora para delimitar el área a un solo plan parcial especifico. 
2. El valor de venta de cada unidad adicional (URA) “Valor de referencia del M2” toma como valor de referencia el establecido en función del valor de implementación en Lagos de Torca, Bogotá. Los valores que allí aparecen fueron extrapolados a los demás municipios de interés, usando los valores promedios de metro cuadrado de cada ciudad, en relación al precio promedio de Bogotá.  De igual manera, estos valores pueden ser modificados de manera que se pueda calibrar los valores de acuerdo a las realidades de mercado particulares de sus planes parciales (el manual operativo contiene lineamientos en este sentido). 
3. Finalmente, es importante resaltar que este ejercicio, representa la oferta potencial de los derechos adicionales de construcción por parte de los municipios. Para garantizar este recaudo, los municipios deben garantizar proyectos y planes parciales atractivos que cuenten con el suficiente apetito inmobiliario para que se cree la demanda por estos derechos de edificabilidad. 
</t>
  </si>
  <si>
    <r>
      <t xml:space="preserve">
1. El objeto principal del AEEP es generar un cobro por el uso autorizado del espacio público. Para lo anterior, los municipios deberán, por un lado, definir una tarifa que idealmente varíe en función del tipo de uso que se le da al Espacio Público, el área de utilización, la ubicación del EP y los costos de mantenimiento que genere la ocupación temporal del EP (Lineamientos establecidos en manual operativo). El aplicativo permite introducir las tarifas potenciales en la columna “</t>
    </r>
    <r>
      <rPr>
        <b/>
        <sz val="12"/>
        <color rgb="FF094983"/>
        <rFont val="Arial"/>
        <family val="2"/>
      </rPr>
      <t>Tarifa de uso, en pesos”</t>
    </r>
    <r>
      <rPr>
        <sz val="12"/>
        <color rgb="FF094983"/>
        <rFont val="Arial"/>
        <family val="2"/>
      </rPr>
      <t xml:space="preserve"> para cada uno de los rangos de espacio público. 
2. La columna “</t>
    </r>
    <r>
      <rPr>
        <b/>
        <sz val="12"/>
        <color rgb="FF094983"/>
        <rFont val="Arial"/>
        <family val="2"/>
      </rPr>
      <t xml:space="preserve">Metros cuadrados de espacio público aprovechables” </t>
    </r>
    <r>
      <rPr>
        <sz val="12"/>
        <color rgb="FF094983"/>
        <rFont val="Arial"/>
        <family val="2"/>
      </rPr>
      <t xml:space="preserve">debe ser diligenciada, a manera de inventario preliminar de espacio público, con los valores de los metros cuadrados identificados dentro del municipio como área aprovechable para AEEP. 
</t>
    </r>
  </si>
  <si>
    <t>quantil</t>
  </si>
  <si>
    <t>Categorizacion municipal</t>
  </si>
  <si>
    <t>Predios_Residencial</t>
  </si>
  <si>
    <t>SumaIPU_Residencial</t>
  </si>
  <si>
    <t>Predios_Comercial</t>
  </si>
  <si>
    <t>SumaIPU_Comercial</t>
  </si>
  <si>
    <t>05</t>
  </si>
  <si>
    <t>14</t>
  </si>
  <si>
    <t>15</t>
  </si>
  <si>
    <t>11</t>
  </si>
  <si>
    <t>12</t>
  </si>
  <si>
    <t>06</t>
  </si>
  <si>
    <t>13</t>
  </si>
  <si>
    <t>02</t>
  </si>
  <si>
    <t>08</t>
  </si>
  <si>
    <t>07</t>
  </si>
  <si>
    <t>03</t>
  </si>
  <si>
    <t>09</t>
  </si>
  <si>
    <t>04</t>
  </si>
  <si>
    <t>10</t>
  </si>
  <si>
    <t>0.</t>
  </si>
  <si>
    <t xml:space="preserve">Fuente: Formulario Unico Territorial -FUT-, MHCP. cálculos Propios. </t>
  </si>
  <si>
    <t xml:space="preserve">Fuente: cálculos propios a partir de informacion diligenciada en Simuladores por Instrumento. </t>
  </si>
  <si>
    <t xml:space="preserve">avalúo Catastral </t>
  </si>
  <si>
    <t>avalúo Catastral por M2 para estratos bajos en precios constantes de 2020 en condiciones:</t>
  </si>
  <si>
    <t>Avalúo Catastral</t>
  </si>
  <si>
    <t xml:space="preserve">2. Los valores precargados en las columnas "Sumatoria de M2 de predios del rango", "Valor del m2 de los predios del rango"  y " Tarifa vigente para rango" corresponden al promedio de la categoría municipial a la que pertenece el municipio seleccionado. Los rangos que no cuentan con información deberán ser diligenciados con las bases catastrales del municipio. </t>
  </si>
  <si>
    <t>Recaudo IPU, promedio categoría municipal Catastro</t>
  </si>
  <si>
    <t xml:space="preserve">3. Los valores precargados en las columnas "Predios Residenciales" y " Predios Comerciales" corresponden al promedio de la sumatoria por quintil de la categoría municipial a la que pertenece el municipio seleccionado. Los valores de los coeficientes fueron tomados del ejercicio de cálculo de capacidad de Pago de Bogotá, 2018. </t>
  </si>
  <si>
    <t>Metros cuadrados de los predios. Promedio categoría municiapal.</t>
  </si>
  <si>
    <t xml:space="preserve">Valor M2 - promedio categoría municipal. </t>
  </si>
  <si>
    <t>Promedio area construida categoría municipal</t>
  </si>
  <si>
    <t>Promedio categoría municipal</t>
  </si>
  <si>
    <t>Aprovechamiento Económico del Espacio Público (AEEP)</t>
  </si>
  <si>
    <t xml:space="preserve">Fuente: Instituto Geográfico Agustín Codazzi - IGAC. Subdirección de Catastro. DANE, Proyecciones poblacionales. </t>
  </si>
  <si>
    <t xml:space="preserve">Instrucciones de uso - Herramienta para la estimación y análisis de recaudos potenciales </t>
  </si>
  <si>
    <t xml:space="preserve">Inferior a 10 millones </t>
  </si>
  <si>
    <t xml:space="preserve">Predios Residenciales </t>
  </si>
  <si>
    <t xml:space="preserve">Predios Industriales </t>
  </si>
  <si>
    <t xml:space="preserve">No edificados </t>
  </si>
  <si>
    <t xml:space="preserve">Urbanos </t>
  </si>
  <si>
    <t>Rurales</t>
  </si>
  <si>
    <t>Entre 10 y 50 millones</t>
  </si>
  <si>
    <t>Entre 50 y 100 millones</t>
  </si>
  <si>
    <t>Entre 100 y 200 millones</t>
  </si>
  <si>
    <t>Entre 200 y 300 millones</t>
  </si>
  <si>
    <t>Entre 300 y 500 millones</t>
  </si>
  <si>
    <t>Entre 500 y 1.000 millones</t>
  </si>
  <si>
    <t>Mayor a 1.000 millones</t>
  </si>
  <si>
    <t>Menor a 100 millones</t>
  </si>
  <si>
    <t>Mayor a 100 millones</t>
  </si>
  <si>
    <t>Inferior a 50 millones</t>
  </si>
  <si>
    <t>Entre 100 y 300 millones</t>
  </si>
  <si>
    <t>Mayor a 500 millones</t>
  </si>
  <si>
    <t>Rangos</t>
  </si>
  <si>
    <t xml:space="preserve">Criterios para la identificación de las tipologías territoriales:
</t>
  </si>
  <si>
    <t>Tipología Municipal-Misión Sistema de Ciudades y Misión Rural</t>
  </si>
  <si>
    <t>Índice Integral de Desempeño Municipal, DNP</t>
  </si>
  <si>
    <t>Vigencia Catastral IGAC</t>
  </si>
  <si>
    <t xml:space="preserve">Enfoque territorial integrado y policéntrico, que comprende la relación entre entes territoriales de diferentes escalas y tamaños. 
</t>
  </si>
  <si>
    <t xml:space="preserve">Tiene como objetivo medir, comparar y ordenar a los municipios según su capacidad de gestión y resultados de desarrollo. </t>
  </si>
  <si>
    <t>Nivel de actualización catastral de acuerdo con las vigencias catastrales, rural y urbana, reportadas por el IGAC.</t>
  </si>
  <si>
    <t xml:space="preserve">Vigencia Catastral </t>
  </si>
  <si>
    <t xml:space="preserve">Codigo Tipología Municipal </t>
  </si>
  <si>
    <t xml:space="preserve">Modelo de evaluación de posibilidades de implementación por tipología territorial: </t>
  </si>
  <si>
    <t xml:space="preserve">Municipio de análisis </t>
  </si>
  <si>
    <t>Valor M2 - promedio categoría municipal. Catastral</t>
  </si>
  <si>
    <t xml:space="preserve">En el marco del convenio interadministrativo  No. 40 de 2019, suscrito entre el Ministerio de Vivienda Ciudad y Territorio, la Asociación de Ciudades Capitales -Asocapitales- y la Universidad Nacional de Colombia, se presenta la siguiente herramienta para la estimación y análisis del potencial de recaudo a través de los Instrumentos de Financiación para el Desarrollo Urbano y Territorial. </t>
  </si>
  <si>
    <r>
      <rPr>
        <b/>
        <sz val="12"/>
        <color rgb="FF094983"/>
        <rFont val="Arial"/>
        <family val="2"/>
      </rPr>
      <t>1.</t>
    </r>
    <r>
      <rPr>
        <sz val="12"/>
        <color rgb="FF094983"/>
        <rFont val="Arial"/>
        <family val="2"/>
      </rPr>
      <t xml:space="preserve">  Ofrecer un marco para que los municipios puedan comparar sus recaudos efectivos con valores de referencia asociados a la categoría municipal que les corresponde.</t>
    </r>
  </si>
  <si>
    <r>
      <rPr>
        <b/>
        <sz val="12"/>
        <color rgb="FF094983"/>
        <rFont val="Arial"/>
        <family val="2"/>
      </rPr>
      <t xml:space="preserve">2. </t>
    </r>
    <r>
      <rPr>
        <sz val="12"/>
        <color rgb="FF094983"/>
        <rFont val="Arial"/>
        <family val="2"/>
      </rPr>
      <t xml:space="preserve">Brindar herramientas para la estimación del potencial de recaudo de Instrumentos de Financiación para el Desarrollo Urbano y Territorial, con el propósito de que los municipios tengan una guía para identificar sus potencialidades y decidir sobre su implementación. </t>
    </r>
  </si>
  <si>
    <t>Número de Predios</t>
  </si>
  <si>
    <t>Recaudo Efectivo</t>
  </si>
  <si>
    <t>Recaudo promedio de la categoría municipal</t>
  </si>
  <si>
    <t>Avisos y tableros</t>
  </si>
  <si>
    <t>Semaforo Vigencia Catastral</t>
  </si>
  <si>
    <r>
      <t xml:space="preserve">3. Una vez seleccionado el municipio, la herramienta presentará los </t>
    </r>
    <r>
      <rPr>
        <b/>
        <sz val="12"/>
        <color rgb="FF094983"/>
        <rFont val="Arial"/>
        <family val="2"/>
      </rPr>
      <t>recaudos efectivos</t>
    </r>
    <r>
      <rPr>
        <sz val="12"/>
        <color rgb="FF094983"/>
        <rFont val="Arial"/>
        <family val="2"/>
      </rPr>
      <t xml:space="preserve"> de los instrumentos de financiación del desarrollo urbano y territorial, y sus respectivos valores de referencia por categoría municipal . Adicionalmente se presentará una ficha técnica que identifica las siguientes variables: vigencia catastral, número de predios, área total, área construida y población . </t>
    </r>
  </si>
  <si>
    <r>
      <t>4. En el p</t>
    </r>
    <r>
      <rPr>
        <b/>
        <sz val="12"/>
        <color rgb="FF094983"/>
        <rFont val="Arial"/>
        <family val="2"/>
      </rPr>
      <t>anel de control</t>
    </r>
    <r>
      <rPr>
        <sz val="12"/>
        <color rgb="FF094983"/>
        <rFont val="Arial"/>
        <family val="2"/>
      </rPr>
      <t xml:space="preserve"> también es posible visualizar una estimación del </t>
    </r>
    <r>
      <rPr>
        <b/>
        <sz val="12"/>
        <color rgb="FF094983"/>
        <rFont val="Arial"/>
        <family val="2"/>
      </rPr>
      <t>potencial de recaudo</t>
    </r>
    <r>
      <rPr>
        <sz val="12"/>
        <color rgb="FF094983"/>
        <rFont val="Arial"/>
        <family val="2"/>
      </rPr>
      <t xml:space="preserve"> para cada instrumento. La herramienta viene precargada con los valores promedio de la categoría municipal en la que se encuentra cada municipio. El usuario podrá modificar los parámetros accediendo a las hojas posteriores. Todos las celdas con parámetro sujetos de modificación está sombreadas de naranja. Cada hoja cuenta con un manual de instrucciones que guía al usuario en el diligenciamiento de los valores que son requeridos o modificables en la calculadora de potencial de recaudo. </t>
    </r>
  </si>
  <si>
    <r>
      <t xml:space="preserve">1. Esta herramienta cuenta con once hojas identificadas por color. La primera hoja corresponde a esta introducción. La segunda describe las tipologías municipales utilizada en esta herramienta, junto con los instrumentos identificados. Y la tercera es un </t>
    </r>
    <r>
      <rPr>
        <b/>
        <sz val="12"/>
        <color rgb="FF094983"/>
        <rFont val="Arial"/>
        <family val="2"/>
      </rPr>
      <t>panel de control</t>
    </r>
    <r>
      <rPr>
        <sz val="12"/>
        <color rgb="FF094983"/>
        <rFont val="Arial"/>
        <family val="2"/>
      </rPr>
      <t xml:space="preserve"> en el que el usuario puede recibir información de recaudo sobre los municipios de su interés. Estas tres primeras hojas están identificadas de color rosa. Desde la cuarta hoja en adelante se encuentran las </t>
    </r>
    <r>
      <rPr>
        <b/>
        <sz val="12"/>
        <color rgb="FF094983"/>
        <rFont val="Arial"/>
        <family val="2"/>
      </rPr>
      <t>calculadoras del potencial</t>
    </r>
    <r>
      <rPr>
        <sz val="12"/>
        <color rgb="FF094983"/>
        <rFont val="Arial"/>
        <family val="2"/>
      </rPr>
      <t xml:space="preserve"> de recaudo, en las que el usuario puede ingresar el valor de los parámetros para el municipio que desee analizar. Estas hojas se identifican con color amarillo .</t>
    </r>
  </si>
  <si>
    <r>
      <t xml:space="preserve">2. Para empezar, en la hoja </t>
    </r>
    <r>
      <rPr>
        <b/>
        <sz val="12"/>
        <color rgb="FF094983"/>
        <rFont val="Arial"/>
        <family val="2"/>
      </rPr>
      <t xml:space="preserve">tipología municipal </t>
    </r>
    <r>
      <rPr>
        <sz val="12"/>
        <color rgb="FF094983"/>
        <rFont val="Arial"/>
        <family val="2"/>
      </rPr>
      <t xml:space="preserve">seleccione el municipio de interés en la lista desplegable que aparece en la parte superior izquierda. </t>
    </r>
  </si>
  <si>
    <t>suma_am2cons</t>
  </si>
  <si>
    <t>promedio_ValorIntegral</t>
  </si>
  <si>
    <t>BOGOTÁ D.C.</t>
  </si>
  <si>
    <t>11001</t>
  </si>
  <si>
    <t>04 Grandes Urbes</t>
  </si>
  <si>
    <t>01 Ciudades Emergentes</t>
  </si>
  <si>
    <t>Otros Sistemas de Ciudades</t>
  </si>
  <si>
    <t>03 Ciudades Aglomeradas</t>
  </si>
  <si>
    <t>02 Nodos Estratégicos</t>
  </si>
  <si>
    <t>Sistema de ciudades 4.0</t>
  </si>
  <si>
    <t>Medio</t>
  </si>
  <si>
    <t>categoría</t>
  </si>
  <si>
    <t>Categorizacion municipal b</t>
  </si>
  <si>
    <t>Grandes Urbes</t>
  </si>
  <si>
    <t>Nodos estrategicos</t>
  </si>
  <si>
    <t>Ciudades 4.0</t>
  </si>
  <si>
    <t>MDM(2018)</t>
  </si>
  <si>
    <t>Área Construida</t>
  </si>
  <si>
    <t>Área Total</t>
  </si>
  <si>
    <t>Población</t>
  </si>
  <si>
    <t>z</t>
  </si>
  <si>
    <t xml:space="preserve"> </t>
  </si>
  <si>
    <t>Municipios Rurales</t>
  </si>
  <si>
    <t>Participación en plusvalía</t>
  </si>
  <si>
    <t>Contribución por valorización</t>
  </si>
  <si>
    <t>RC&amp;B</t>
  </si>
  <si>
    <t>AEEP</t>
  </si>
  <si>
    <t>Pagos por Servicios Ambientlaes</t>
  </si>
  <si>
    <t>Ciudades aglomeradas</t>
  </si>
  <si>
    <t>Ciudades emergentes (alto)</t>
  </si>
  <si>
    <t>Otros sistemas de ciudades (alto)</t>
  </si>
  <si>
    <t>No aplica</t>
  </si>
  <si>
    <t>Aplica</t>
  </si>
  <si>
    <t>Ciudades emergentes ( alto)</t>
  </si>
  <si>
    <t>Ciudades aglomeradas (alto)</t>
  </si>
  <si>
    <t>Nodos estrategicos (alto)</t>
  </si>
  <si>
    <t>Bonos verdes</t>
  </si>
  <si>
    <t>Asociacione sPúblico Privadas</t>
  </si>
  <si>
    <t>Derecho Real de Superficie</t>
  </si>
  <si>
    <t>Distritos de Valoración Especial</t>
  </si>
  <si>
    <t>Municipios intermedios (alto)</t>
  </si>
  <si>
    <t>Municipios rurales (alto)</t>
  </si>
  <si>
    <t>Mnicipios rurales (alto)</t>
  </si>
  <si>
    <t>Municipios Intermedios (alto)</t>
  </si>
  <si>
    <t>Ciudades emergentes (bajo-medio)</t>
  </si>
  <si>
    <t>Otros sistemas de ciudades (bajo-medio)</t>
  </si>
  <si>
    <t>Ciudades aglomeradas (baja-medio)</t>
  </si>
  <si>
    <t>Nodos estatregicos (bajo-medio)</t>
  </si>
  <si>
    <t>Grandes Urbes (medio- bajo)</t>
  </si>
  <si>
    <t>Ciudades aglomeradas (medio-bajo)</t>
  </si>
  <si>
    <t>Nodos estrategicos (medio-bajo)</t>
  </si>
  <si>
    <t>Ciudades emergentes (medio-bajo)</t>
  </si>
  <si>
    <t>Otros sistemas de ciudades (medio-bajo)</t>
  </si>
  <si>
    <t>Municipios intermedios (medio-bajo)</t>
  </si>
  <si>
    <t>Municipios Rurales (medio-bajo)</t>
  </si>
  <si>
    <t>Ciudades Aglomeradas (medio-bajo)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</si>
</sst>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_-;\-* #,##0_-;_-* &quot;-&quot;_-;_-@_-"/>
    <numFmt numFmtId="165" formatCode="_-* #,##0.00_-;\-* #,##0.00_-;_-* &quot;-&quot;??_-;_-@_-"/>
    <numFmt numFmtId="166" formatCode="0.0%"/>
    <numFmt numFmtId="167" formatCode="_-* #,##0_-;\-* #,##0_-;_-* &quot;-&quot;??_-;_-@_-"/>
    <numFmt numFmtId="168" formatCode="0.0"/>
    <numFmt numFmtId="169" formatCode="_-* #,##0.000_-;\-* #,##0.000_-;_-* &quot;-&quot;_-;_-@_-"/>
    <numFmt numFmtId="170" formatCode="_-* #,##0.00_-;\-* #,##0.00_-;_-* &quot;-&quot;_-;_-@_-"/>
  </numFmts>
  <fonts count="53" x14ac:knownFonts="1">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b/>
      <sz val="12"/>
      <color rgb="FF000000"/>
      <name val="Calibri"/>
      <family val="2"/>
      <scheme val="minor"/>
    </font>
    <font>
      <b/>
      <sz val="11"/>
      <color rgb="FF000000"/>
      <name val="Calibri"/>
      <family val="2"/>
      <charset val="1"/>
      <scheme val="minor"/>
    </font>
    <font>
      <sz val="11"/>
      <color rgb="FF000000"/>
      <name val="Calibri"/>
      <family val="2"/>
      <charset val="1"/>
      <scheme val="minor"/>
    </font>
    <font>
      <b/>
      <sz val="10"/>
      <name val="Arial"/>
      <family val="2"/>
    </font>
    <font>
      <b/>
      <sz val="9"/>
      <name val="Arial"/>
      <family val="2"/>
    </font>
    <font>
      <sz val="10"/>
      <name val="Arial"/>
      <family val="2"/>
    </font>
    <font>
      <sz val="11"/>
      <color theme="1"/>
      <name val="Calibri"/>
      <family val="2"/>
      <scheme val="minor"/>
    </font>
    <font>
      <b/>
      <sz val="12"/>
      <color theme="0"/>
      <name val="Calibri"/>
      <family val="2"/>
      <scheme val="minor"/>
    </font>
    <font>
      <sz val="12"/>
      <color theme="0"/>
      <name val="Calibri"/>
      <family val="2"/>
      <scheme val="minor"/>
    </font>
    <font>
      <b/>
      <sz val="11"/>
      <color theme="1"/>
      <name val="Calibri"/>
      <family val="2"/>
      <charset val="1"/>
      <scheme val="minor"/>
    </font>
    <font>
      <i/>
      <sz val="11"/>
      <color theme="1"/>
      <name val="Calibri"/>
      <family val="2"/>
      <scheme val="minor"/>
    </font>
    <font>
      <b/>
      <i/>
      <sz val="11"/>
      <color theme="1"/>
      <name val="Calibri"/>
      <family val="2"/>
      <scheme val="minor"/>
    </font>
    <font>
      <sz val="11"/>
      <color indexed="8"/>
      <name val="Calibri"/>
      <family val="2"/>
      <scheme val="minor"/>
    </font>
    <font>
      <sz val="12"/>
      <color theme="1"/>
      <name val="Arial"/>
      <family val="2"/>
    </font>
    <font>
      <b/>
      <sz val="12"/>
      <color theme="1"/>
      <name val="Arial"/>
      <family val="2"/>
    </font>
    <font>
      <sz val="12"/>
      <color rgb="FF094983"/>
      <name val="Arial"/>
      <family val="2"/>
    </font>
    <font>
      <b/>
      <sz val="12"/>
      <color rgb="FF094983"/>
      <name val="Arial"/>
      <family val="2"/>
    </font>
    <font>
      <b/>
      <sz val="12"/>
      <color theme="0"/>
      <name val="Arial"/>
      <family val="2"/>
    </font>
    <font>
      <b/>
      <sz val="12"/>
      <color rgb="FF094983"/>
      <name val="Calibri"/>
      <family val="2"/>
      <scheme val="minor"/>
    </font>
    <font>
      <sz val="12"/>
      <color rgb="FF094983"/>
      <name val="Calibri"/>
      <family val="2"/>
      <scheme val="minor"/>
    </font>
    <font>
      <sz val="11"/>
      <color rgb="FF094983"/>
      <name val="Arial"/>
      <family val="2"/>
    </font>
    <font>
      <b/>
      <sz val="16"/>
      <color rgb="FF094983"/>
      <name val="Calibri"/>
      <family val="2"/>
      <scheme val="minor"/>
    </font>
    <font>
      <sz val="11"/>
      <color rgb="FF094983"/>
      <name val="Calibri"/>
      <family val="2"/>
      <scheme val="minor"/>
    </font>
    <font>
      <sz val="12"/>
      <color theme="0"/>
      <name val="Arial"/>
      <family val="2"/>
    </font>
    <font>
      <sz val="14"/>
      <color theme="0"/>
      <name val="Arial"/>
      <family val="2"/>
    </font>
    <font>
      <sz val="14"/>
      <color rgb="FF094983"/>
      <name val="Arial"/>
      <family val="2"/>
    </font>
    <font>
      <b/>
      <sz val="14"/>
      <color rgb="FF094983"/>
      <name val="Arial"/>
      <family val="2"/>
    </font>
    <font>
      <b/>
      <sz val="11"/>
      <color rgb="FF094983"/>
      <name val="Arial"/>
      <family val="2"/>
    </font>
    <font>
      <sz val="14"/>
      <color theme="0"/>
      <name val="Calibri"/>
      <family val="2"/>
      <scheme val="minor"/>
    </font>
    <font>
      <sz val="12"/>
      <color rgb="FFE7EFFE"/>
      <name val="Arial"/>
      <family val="2"/>
    </font>
    <font>
      <sz val="16"/>
      <color rgb="FF094983"/>
      <name val="Calibri"/>
      <family val="2"/>
      <scheme val="minor"/>
    </font>
    <font>
      <sz val="8"/>
      <name val="Calibri"/>
      <family val="2"/>
      <scheme val="minor"/>
    </font>
    <font>
      <sz val="10"/>
      <color indexed="81"/>
      <name val="Calibri"/>
      <family val="2"/>
    </font>
    <font>
      <b/>
      <sz val="10"/>
      <color indexed="81"/>
      <name val="Calibri"/>
      <family val="2"/>
    </font>
    <font>
      <sz val="14"/>
      <color rgb="FF094983"/>
      <name val="Calibri"/>
      <family val="2"/>
      <scheme val="minor"/>
    </font>
    <font>
      <sz val="12"/>
      <color rgb="FFFF0000"/>
      <name val="Calibri"/>
      <family val="2"/>
      <scheme val="minor"/>
    </font>
    <font>
      <b/>
      <sz val="10"/>
      <color rgb="FFFF0000"/>
      <name val="Arial"/>
      <family val="2"/>
    </font>
    <font>
      <sz val="12"/>
      <color rgb="FFE7EFFE"/>
      <name val="Calibri"/>
      <family val="2"/>
      <scheme val="minor"/>
    </font>
    <font>
      <b/>
      <sz val="11"/>
      <color theme="0"/>
      <name val="Arial"/>
      <family val="2"/>
    </font>
    <font>
      <b/>
      <sz val="14"/>
      <color theme="0"/>
      <name val="Calibri"/>
      <family val="2"/>
      <scheme val="minor"/>
    </font>
    <font>
      <b/>
      <sz val="11"/>
      <color theme="0"/>
      <name val="Calibri"/>
      <family val="2"/>
      <scheme val="minor"/>
    </font>
    <font>
      <b/>
      <sz val="11"/>
      <color theme="0" tint="-4.9989318521683403E-2"/>
      <name val="Calibri"/>
      <family val="2"/>
      <scheme val="minor"/>
    </font>
    <font>
      <b/>
      <sz val="12"/>
      <color theme="0" tint="-4.9989318521683403E-2"/>
      <name val="Calibri"/>
      <family val="2"/>
      <scheme val="minor"/>
    </font>
    <font>
      <b/>
      <sz val="14"/>
      <color theme="0"/>
      <name val="Arial"/>
      <family val="2"/>
    </font>
  </fonts>
  <fills count="29">
    <fill>
      <patternFill patternType="none"/>
    </fill>
    <fill>
      <patternFill patternType="gray125"/>
    </fill>
    <fill>
      <patternFill patternType="solid">
        <fgColor theme="8"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D9D9D9"/>
        <bgColor rgb="FFDDEBF7"/>
      </patternFill>
    </fill>
    <fill>
      <patternFill patternType="solid">
        <fgColor rgb="FFDFC3CA"/>
        <bgColor rgb="FFDDEBF7"/>
      </patternFill>
    </fill>
    <fill>
      <patternFill patternType="solid">
        <fgColor rgb="FFE2EFDA"/>
        <bgColor rgb="FFDDEBF7"/>
      </patternFill>
    </fill>
    <fill>
      <patternFill patternType="solid">
        <fgColor rgb="FFFCE4D6"/>
        <bgColor rgb="FFDDEBF7"/>
      </patternFill>
    </fill>
    <fill>
      <patternFill patternType="solid">
        <fgColor rgb="FFDDEBF7"/>
        <bgColor rgb="FFDDEBF7"/>
      </patternFill>
    </fill>
    <fill>
      <patternFill patternType="solid">
        <fgColor rgb="FFDFC3CA"/>
        <bgColor rgb="FF000000"/>
      </patternFill>
    </fill>
    <fill>
      <patternFill patternType="solid">
        <fgColor rgb="FFE2EFDA"/>
        <bgColor rgb="FF000000"/>
      </patternFill>
    </fill>
    <fill>
      <patternFill patternType="solid">
        <fgColor rgb="FFFCE4D6"/>
        <bgColor rgb="FF000000"/>
      </patternFill>
    </fill>
    <fill>
      <patternFill patternType="solid">
        <fgColor rgb="FFDDEBF7"/>
        <bgColor rgb="FF000000"/>
      </patternFill>
    </fill>
    <fill>
      <patternFill patternType="solid">
        <fgColor indexed="22"/>
        <bgColor indexed="64"/>
      </patternFill>
    </fill>
    <fill>
      <patternFill patternType="solid">
        <fgColor theme="0" tint="-0.14999847407452621"/>
        <bgColor theme="4" tint="0.79998168889431442"/>
      </patternFill>
    </fill>
    <fill>
      <patternFill patternType="solid">
        <fgColor theme="5" tint="0.79998168889431442"/>
        <bgColor theme="4" tint="0.79998168889431442"/>
      </patternFill>
    </fill>
    <fill>
      <patternFill patternType="solid">
        <fgColor rgb="FFE7EFFE"/>
        <bgColor indexed="64"/>
      </patternFill>
    </fill>
    <fill>
      <patternFill patternType="solid">
        <fgColor rgb="FFF52F63"/>
        <bgColor indexed="64"/>
      </patternFill>
    </fill>
    <fill>
      <patternFill patternType="solid">
        <fgColor rgb="FFE7EFFE"/>
        <bgColor rgb="FF000000"/>
      </patternFill>
    </fill>
    <fill>
      <patternFill patternType="solid">
        <fgColor theme="5" tint="0.79998168889431442"/>
        <bgColor rgb="FF000000"/>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FF00"/>
        <bgColor rgb="FF000000"/>
      </patternFill>
    </fill>
    <fill>
      <patternFill patternType="solid">
        <fgColor rgb="FF094983"/>
        <bgColor indexed="64"/>
      </patternFill>
    </fill>
    <fill>
      <patternFill patternType="solid">
        <fgColor theme="9" tint="0.39997558519241921"/>
        <bgColor indexed="64"/>
      </patternFill>
    </fill>
  </fills>
  <borders count="1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
      <left/>
      <right/>
      <top/>
      <bottom style="thin">
        <color rgb="FF9BC2E6"/>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right/>
      <top/>
      <bottom style="thin">
        <color theme="4" tint="0.39997558519241921"/>
      </bottom>
      <diagonal/>
    </border>
    <border>
      <left style="thin">
        <color indexed="22"/>
      </left>
      <right style="thin">
        <color indexed="22"/>
      </right>
      <top style="thin">
        <color indexed="22"/>
      </top>
      <bottom style="thin">
        <color indexed="22"/>
      </bottom>
      <diagonal/>
    </border>
    <border>
      <left style="thin">
        <color rgb="FF094983"/>
      </left>
      <right style="thin">
        <color rgb="FF094983"/>
      </right>
      <top style="thin">
        <color rgb="FF094983"/>
      </top>
      <bottom style="thin">
        <color rgb="FF094983"/>
      </bottom>
      <diagonal/>
    </border>
    <border>
      <left style="thin">
        <color rgb="FF094983"/>
      </left>
      <right style="thin">
        <color auto="1"/>
      </right>
      <top/>
      <bottom style="thin">
        <color rgb="FF094983"/>
      </bottom>
      <diagonal/>
    </border>
    <border>
      <left style="thin">
        <color auto="1"/>
      </left>
      <right style="thin">
        <color rgb="FF094983"/>
      </right>
      <top/>
      <bottom style="thin">
        <color rgb="FF094983"/>
      </bottom>
      <diagonal/>
    </border>
    <border>
      <left/>
      <right/>
      <top style="thin">
        <color rgb="FF094983"/>
      </top>
      <bottom/>
      <diagonal/>
    </border>
    <border>
      <left style="thin">
        <color rgb="FF094983"/>
      </left>
      <right style="thin">
        <color auto="1"/>
      </right>
      <top style="thin">
        <color rgb="FF094983"/>
      </top>
      <bottom style="thin">
        <color rgb="FF094983"/>
      </bottom>
      <diagonal/>
    </border>
    <border>
      <left style="thin">
        <color auto="1"/>
      </left>
      <right style="thin">
        <color rgb="FF094983"/>
      </right>
      <top style="thin">
        <color rgb="FF094983"/>
      </top>
      <bottom style="thin">
        <color rgb="FF094983"/>
      </bottom>
      <diagonal/>
    </border>
    <border>
      <left/>
      <right/>
      <top style="thin">
        <color rgb="FF094983"/>
      </top>
      <bottom style="thin">
        <color rgb="FF094983"/>
      </bottom>
      <diagonal/>
    </border>
    <border>
      <left/>
      <right style="thin">
        <color rgb="FF094983"/>
      </right>
      <top style="thin">
        <color rgb="FF094983"/>
      </top>
      <bottom style="thin">
        <color rgb="FF094983"/>
      </bottom>
      <diagonal/>
    </border>
    <border>
      <left/>
      <right style="thin">
        <color rgb="FF094983"/>
      </right>
      <top style="thin">
        <color rgb="FF094983"/>
      </top>
      <bottom/>
      <diagonal/>
    </border>
    <border>
      <left/>
      <right/>
      <top/>
      <bottom style="thin">
        <color rgb="FF094983"/>
      </bottom>
      <diagonal/>
    </border>
    <border>
      <left style="medium">
        <color rgb="FFF52F63"/>
      </left>
      <right/>
      <top style="medium">
        <color rgb="FFF52F63"/>
      </top>
      <bottom style="medium">
        <color rgb="FFF52F63"/>
      </bottom>
      <diagonal/>
    </border>
    <border>
      <left/>
      <right style="medium">
        <color rgb="FFF52F63"/>
      </right>
      <top style="medium">
        <color rgb="FFF52F63"/>
      </top>
      <bottom style="medium">
        <color rgb="FFF52F63"/>
      </bottom>
      <diagonal/>
    </border>
    <border>
      <left style="thin">
        <color rgb="FF094983"/>
      </left>
      <right/>
      <top/>
      <bottom/>
      <diagonal/>
    </border>
    <border>
      <left style="thin">
        <color rgb="FF094983"/>
      </left>
      <right style="thin">
        <color rgb="FF094983"/>
      </right>
      <top style="thin">
        <color rgb="FF094983"/>
      </top>
      <bottom style="thin">
        <color auto="1"/>
      </bottom>
      <diagonal/>
    </border>
    <border>
      <left style="thin">
        <color rgb="FF094983"/>
      </left>
      <right style="thin">
        <color rgb="FF094983"/>
      </right>
      <top style="thin">
        <color rgb="FF094983"/>
      </top>
      <bottom/>
      <diagonal/>
    </border>
    <border>
      <left style="thin">
        <color rgb="FF094983"/>
      </left>
      <right style="thin">
        <color rgb="FF094983"/>
      </right>
      <top/>
      <bottom/>
      <diagonal/>
    </border>
    <border>
      <left/>
      <right style="thin">
        <color rgb="FF094983"/>
      </right>
      <top/>
      <bottom/>
      <diagonal/>
    </border>
    <border>
      <left style="thin">
        <color rgb="FF094983"/>
      </left>
      <right style="thin">
        <color rgb="FF094983"/>
      </right>
      <top/>
      <bottom style="thin">
        <color rgb="FF094983"/>
      </bottom>
      <diagonal/>
    </border>
    <border>
      <left style="thin">
        <color rgb="FF094983"/>
      </left>
      <right/>
      <top/>
      <bottom style="thin">
        <color rgb="FF094983"/>
      </bottom>
      <diagonal/>
    </border>
    <border>
      <left style="medium">
        <color rgb="FF094983"/>
      </left>
      <right/>
      <top style="medium">
        <color rgb="FF094983"/>
      </top>
      <bottom/>
      <diagonal/>
    </border>
    <border>
      <left/>
      <right/>
      <top style="medium">
        <color rgb="FF094983"/>
      </top>
      <bottom/>
      <diagonal/>
    </border>
    <border>
      <left/>
      <right style="medium">
        <color rgb="FF094983"/>
      </right>
      <top style="medium">
        <color rgb="FF094983"/>
      </top>
      <bottom/>
      <diagonal/>
    </border>
    <border>
      <left style="medium">
        <color rgb="FF094983"/>
      </left>
      <right/>
      <top/>
      <bottom/>
      <diagonal/>
    </border>
    <border>
      <left/>
      <right style="medium">
        <color rgb="FF094983"/>
      </right>
      <top/>
      <bottom/>
      <diagonal/>
    </border>
    <border>
      <left style="medium">
        <color rgb="FF094983"/>
      </left>
      <right/>
      <top/>
      <bottom style="medium">
        <color rgb="FF094983"/>
      </bottom>
      <diagonal/>
    </border>
    <border>
      <left/>
      <right/>
      <top/>
      <bottom style="medium">
        <color rgb="FF094983"/>
      </bottom>
      <diagonal/>
    </border>
    <border>
      <left/>
      <right style="medium">
        <color rgb="FF094983"/>
      </right>
      <top/>
      <bottom style="medium">
        <color rgb="FF094983"/>
      </bottom>
      <diagonal/>
    </border>
    <border>
      <left style="thin">
        <color rgb="FF094983"/>
      </left>
      <right/>
      <top style="thin">
        <color rgb="FF094983"/>
      </top>
      <bottom/>
      <diagonal/>
    </border>
    <border>
      <left/>
      <right style="thin">
        <color rgb="FF094983"/>
      </right>
      <top/>
      <bottom style="thin">
        <color rgb="FF094983"/>
      </bottom>
      <diagonal/>
    </border>
    <border>
      <left style="thin">
        <color rgb="FF094983"/>
      </left>
      <right/>
      <top style="thin">
        <color rgb="FF094983"/>
      </top>
      <bottom style="thin">
        <color rgb="FF094983"/>
      </bottom>
      <diagonal/>
    </border>
    <border>
      <left style="thin">
        <color rgb="FF4F88BC"/>
      </left>
      <right style="thin">
        <color rgb="FF4F88BC"/>
      </right>
      <top style="thin">
        <color rgb="FF4F88BC"/>
      </top>
      <bottom style="thin">
        <color rgb="FF4F88BC"/>
      </bottom>
      <diagonal/>
    </border>
    <border>
      <left style="thin">
        <color rgb="FF4F88BC"/>
      </left>
      <right style="thin">
        <color rgb="FF4F88BC"/>
      </right>
      <top style="thin">
        <color rgb="FF4F88BC"/>
      </top>
      <bottom/>
      <diagonal/>
    </border>
    <border>
      <left style="thin">
        <color rgb="FF4F88BC"/>
      </left>
      <right style="thin">
        <color rgb="FF4F88BC"/>
      </right>
      <top/>
      <bottom/>
      <diagonal/>
    </border>
    <border>
      <left style="thin">
        <color rgb="FF4F88BC"/>
      </left>
      <right style="thin">
        <color rgb="FF4F88BC"/>
      </right>
      <top/>
      <bottom style="thin">
        <color rgb="FF4F88BC"/>
      </bottom>
      <diagonal/>
    </border>
    <border>
      <left style="thin">
        <color rgb="FF4F88BC"/>
      </left>
      <right/>
      <top style="thin">
        <color rgb="FF4F88BC"/>
      </top>
      <bottom/>
      <diagonal/>
    </border>
    <border>
      <left/>
      <right style="thin">
        <color rgb="FF4F88BC"/>
      </right>
      <top style="thin">
        <color rgb="FF4F88BC"/>
      </top>
      <bottom/>
      <diagonal/>
    </border>
    <border>
      <left style="thin">
        <color rgb="FF4F88BC"/>
      </left>
      <right/>
      <top/>
      <bottom/>
      <diagonal/>
    </border>
    <border>
      <left/>
      <right style="thin">
        <color rgb="FF4F88BC"/>
      </right>
      <top/>
      <bottom/>
      <diagonal/>
    </border>
    <border>
      <left style="thin">
        <color rgb="FF4F88BC"/>
      </left>
      <right/>
      <top/>
      <bottom style="thin">
        <color rgb="FF4F88BC"/>
      </bottom>
      <diagonal/>
    </border>
    <border>
      <left/>
      <right style="thin">
        <color rgb="FF4F88BC"/>
      </right>
      <top/>
      <bottom style="thin">
        <color rgb="FF4F88BC"/>
      </bottom>
      <diagonal/>
    </border>
    <border>
      <left/>
      <right/>
      <top/>
      <bottom style="thin">
        <color rgb="FF4F88BC"/>
      </bottom>
      <diagonal/>
    </border>
    <border>
      <left/>
      <right style="thin">
        <color rgb="FF4F88BC"/>
      </right>
      <top style="thin">
        <color rgb="FF4F88BC"/>
      </top>
      <bottom style="thin">
        <color rgb="FF4F88BC"/>
      </bottom>
      <diagonal/>
    </border>
    <border>
      <left style="medium">
        <color rgb="FF094983"/>
      </left>
      <right/>
      <top style="medium">
        <color rgb="FF094983"/>
      </top>
      <bottom style="medium">
        <color rgb="FF094983"/>
      </bottom>
      <diagonal/>
    </border>
    <border>
      <left/>
      <right style="medium">
        <color rgb="FF094983"/>
      </right>
      <top style="medium">
        <color rgb="FF094983"/>
      </top>
      <bottom style="medium">
        <color rgb="FF094983"/>
      </bottom>
      <diagonal/>
    </border>
    <border>
      <left/>
      <right/>
      <top style="medium">
        <color rgb="FF094983"/>
      </top>
      <bottom style="medium">
        <color rgb="FF094983"/>
      </bottom>
      <diagonal/>
    </border>
    <border>
      <left style="medium">
        <color theme="4" tint="-0.249977111117893"/>
      </left>
      <right/>
      <top style="medium">
        <color theme="4" tint="-0.249977111117893"/>
      </top>
      <bottom/>
      <diagonal/>
    </border>
    <border>
      <left/>
      <right/>
      <top style="medium">
        <color theme="4" tint="-0.249977111117893"/>
      </top>
      <bottom/>
      <diagonal/>
    </border>
    <border>
      <left/>
      <right style="medium">
        <color theme="4" tint="-0.249977111117893"/>
      </right>
      <top style="medium">
        <color theme="4" tint="-0.249977111117893"/>
      </top>
      <bottom/>
      <diagonal/>
    </border>
    <border>
      <left style="medium">
        <color theme="4" tint="-0.249977111117893"/>
      </left>
      <right/>
      <top/>
      <bottom/>
      <diagonal/>
    </border>
    <border>
      <left/>
      <right style="medium">
        <color theme="4" tint="-0.249977111117893"/>
      </right>
      <top/>
      <bottom/>
      <diagonal/>
    </border>
    <border>
      <left style="medium">
        <color theme="4" tint="-0.249977111117893"/>
      </left>
      <right/>
      <top/>
      <bottom style="medium">
        <color theme="4" tint="-0.249977111117893"/>
      </bottom>
      <diagonal/>
    </border>
    <border>
      <left/>
      <right/>
      <top/>
      <bottom style="medium">
        <color theme="4" tint="-0.249977111117893"/>
      </bottom>
      <diagonal/>
    </border>
    <border>
      <left/>
      <right style="medium">
        <color theme="4" tint="-0.249977111117893"/>
      </right>
      <top/>
      <bottom style="medium">
        <color theme="4" tint="-0.249977111117893"/>
      </bottom>
      <diagonal/>
    </border>
    <border>
      <left style="medium">
        <color theme="4" tint="-0.249977111117893"/>
      </left>
      <right style="medium">
        <color theme="4" tint="-0.249977111117893"/>
      </right>
      <top style="medium">
        <color theme="4" tint="-0.249977111117893"/>
      </top>
      <bottom/>
      <diagonal/>
    </border>
    <border>
      <left style="medium">
        <color theme="4" tint="-0.249977111117893"/>
      </left>
      <right style="medium">
        <color theme="4" tint="-0.249977111117893"/>
      </right>
      <top/>
      <bottom/>
      <diagonal/>
    </border>
    <border>
      <left style="medium">
        <color theme="4" tint="-0.249977111117893"/>
      </left>
      <right style="medium">
        <color theme="4" tint="-0.249977111117893"/>
      </right>
      <top/>
      <bottom style="medium">
        <color theme="4" tint="-0.249977111117893"/>
      </bottom>
      <diagonal/>
    </border>
    <border>
      <left/>
      <right/>
      <top style="thick">
        <color rgb="FF094983"/>
      </top>
      <bottom style="thick">
        <color rgb="FF094983"/>
      </bottom>
      <diagonal/>
    </border>
    <border>
      <left style="medium">
        <color rgb="FF094983"/>
      </left>
      <right style="thin">
        <color rgb="FF094983"/>
      </right>
      <top style="medium">
        <color rgb="FF094983"/>
      </top>
      <bottom style="thin">
        <color rgb="FF094983"/>
      </bottom>
      <diagonal/>
    </border>
    <border>
      <left style="thin">
        <color rgb="FF094983"/>
      </left>
      <right style="thin">
        <color rgb="FF094983"/>
      </right>
      <top style="medium">
        <color rgb="FF094983"/>
      </top>
      <bottom style="thin">
        <color rgb="FF094983"/>
      </bottom>
      <diagonal/>
    </border>
    <border>
      <left style="thin">
        <color rgb="FF094983"/>
      </left>
      <right style="medium">
        <color rgb="FF094983"/>
      </right>
      <top style="medium">
        <color rgb="FF094983"/>
      </top>
      <bottom style="thin">
        <color rgb="FF094983"/>
      </bottom>
      <diagonal/>
    </border>
    <border>
      <left style="medium">
        <color rgb="FF094983"/>
      </left>
      <right style="thin">
        <color rgb="FF094983"/>
      </right>
      <top style="thin">
        <color rgb="FF094983"/>
      </top>
      <bottom style="thin">
        <color rgb="FF094983"/>
      </bottom>
      <diagonal/>
    </border>
    <border>
      <left style="thin">
        <color rgb="FF094983"/>
      </left>
      <right style="medium">
        <color rgb="FF094983"/>
      </right>
      <top style="thin">
        <color rgb="FF094983"/>
      </top>
      <bottom style="thin">
        <color rgb="FF094983"/>
      </bottom>
      <diagonal/>
    </border>
    <border>
      <left style="medium">
        <color rgb="FF094983"/>
      </left>
      <right style="thin">
        <color rgb="FF094983"/>
      </right>
      <top style="thin">
        <color rgb="FF094983"/>
      </top>
      <bottom style="medium">
        <color rgb="FF094983"/>
      </bottom>
      <diagonal/>
    </border>
    <border>
      <left style="thin">
        <color rgb="FF094983"/>
      </left>
      <right style="thin">
        <color rgb="FF094983"/>
      </right>
      <top style="thin">
        <color rgb="FF094983"/>
      </top>
      <bottom style="medium">
        <color rgb="FF094983"/>
      </bottom>
      <diagonal/>
    </border>
    <border>
      <left style="thin">
        <color rgb="FF094983"/>
      </left>
      <right style="medium">
        <color rgb="FF094983"/>
      </right>
      <top style="thin">
        <color rgb="FF094983"/>
      </top>
      <bottom style="medium">
        <color rgb="FF094983"/>
      </bottom>
      <diagonal/>
    </border>
    <border>
      <left style="medium">
        <color rgb="FF094983"/>
      </left>
      <right style="medium">
        <color rgb="FF094983"/>
      </right>
      <top style="medium">
        <color rgb="FF094983"/>
      </top>
      <bottom/>
      <diagonal/>
    </border>
    <border>
      <left style="medium">
        <color rgb="FF094983"/>
      </left>
      <right style="medium">
        <color rgb="FF094983"/>
      </right>
      <top/>
      <bottom style="medium">
        <color rgb="FF094983"/>
      </bottom>
      <diagonal/>
    </border>
    <border>
      <left style="medium">
        <color rgb="FF094983"/>
      </left>
      <right style="thin">
        <color rgb="FF094983"/>
      </right>
      <top style="medium">
        <color rgb="FF094983"/>
      </top>
      <bottom style="medium">
        <color rgb="FF094983"/>
      </bottom>
      <diagonal/>
    </border>
    <border>
      <left style="thin">
        <color rgb="FF094983"/>
      </left>
      <right style="thin">
        <color rgb="FF094983"/>
      </right>
      <top style="medium">
        <color rgb="FF094983"/>
      </top>
      <bottom style="medium">
        <color rgb="FF094983"/>
      </bottom>
      <diagonal/>
    </border>
    <border>
      <left style="thin">
        <color rgb="FF094983"/>
      </left>
      <right style="medium">
        <color rgb="FF094983"/>
      </right>
      <top style="medium">
        <color rgb="FF094983"/>
      </top>
      <bottom style="medium">
        <color rgb="FF094983"/>
      </bottom>
      <diagonal/>
    </border>
    <border>
      <left style="medium">
        <color rgb="FF094983"/>
      </left>
      <right/>
      <top style="medium">
        <color rgb="FF094983"/>
      </top>
      <bottom style="thin">
        <color rgb="FF094983"/>
      </bottom>
      <diagonal/>
    </border>
    <border>
      <left style="medium">
        <color rgb="FF094983"/>
      </left>
      <right/>
      <top style="thin">
        <color rgb="FF094983"/>
      </top>
      <bottom style="thin">
        <color rgb="FF094983"/>
      </bottom>
      <diagonal/>
    </border>
    <border>
      <left style="medium">
        <color rgb="FF094983"/>
      </left>
      <right/>
      <top style="thin">
        <color rgb="FF094983"/>
      </top>
      <bottom/>
      <diagonal/>
    </border>
    <border>
      <left style="medium">
        <color rgb="FF094983"/>
      </left>
      <right style="thin">
        <color rgb="FF094983"/>
      </right>
      <top style="thin">
        <color rgb="FF094983"/>
      </top>
      <bottom/>
      <diagonal/>
    </border>
    <border>
      <left style="thin">
        <color rgb="FF094983"/>
      </left>
      <right style="medium">
        <color rgb="FF094983"/>
      </right>
      <top style="thin">
        <color rgb="FF094983"/>
      </top>
      <bottom/>
      <diagonal/>
    </border>
    <border>
      <left style="medium">
        <color rgb="FF094983"/>
      </left>
      <right style="medium">
        <color theme="4" tint="-0.249977111117893"/>
      </right>
      <top style="medium">
        <color rgb="FF094983"/>
      </top>
      <bottom/>
      <diagonal/>
    </border>
    <border>
      <left style="medium">
        <color theme="4" tint="-0.249977111117893"/>
      </left>
      <right style="medium">
        <color rgb="FF094983"/>
      </right>
      <top style="medium">
        <color rgb="FF094983"/>
      </top>
      <bottom/>
      <diagonal/>
    </border>
    <border>
      <left style="medium">
        <color rgb="FF094983"/>
      </left>
      <right style="medium">
        <color theme="4" tint="-0.249977111117893"/>
      </right>
      <top/>
      <bottom style="medium">
        <color theme="4" tint="-0.249977111117893"/>
      </bottom>
      <diagonal/>
    </border>
    <border>
      <left style="medium">
        <color theme="4" tint="-0.249977111117893"/>
      </left>
      <right style="medium">
        <color rgb="FF094983"/>
      </right>
      <top/>
      <bottom style="medium">
        <color theme="4" tint="-0.249977111117893"/>
      </bottom>
      <diagonal/>
    </border>
    <border>
      <left style="medium">
        <color rgb="FF094983"/>
      </left>
      <right style="medium">
        <color theme="4" tint="-0.249977111117893"/>
      </right>
      <top style="medium">
        <color theme="4" tint="-0.249977111117893"/>
      </top>
      <bottom/>
      <diagonal/>
    </border>
    <border>
      <left style="medium">
        <color theme="4" tint="-0.249977111117893"/>
      </left>
      <right style="medium">
        <color rgb="FF094983"/>
      </right>
      <top style="medium">
        <color theme="4" tint="-0.249977111117893"/>
      </top>
      <bottom/>
      <diagonal/>
    </border>
    <border>
      <left style="medium">
        <color rgb="FF094983"/>
      </left>
      <right style="medium">
        <color theme="4" tint="-0.249977111117893"/>
      </right>
      <top/>
      <bottom/>
      <diagonal/>
    </border>
    <border>
      <left style="medium">
        <color theme="4" tint="-0.249977111117893"/>
      </left>
      <right style="medium">
        <color rgb="FF094983"/>
      </right>
      <top/>
      <bottom/>
      <diagonal/>
    </border>
    <border>
      <left style="medium">
        <color rgb="FF094983"/>
      </left>
      <right style="medium">
        <color theme="4" tint="-0.249977111117893"/>
      </right>
      <top/>
      <bottom style="medium">
        <color rgb="FF094983"/>
      </bottom>
      <diagonal/>
    </border>
    <border>
      <left style="medium">
        <color theme="4" tint="-0.249977111117893"/>
      </left>
      <right style="medium">
        <color rgb="FF094983"/>
      </right>
      <top/>
      <bottom style="medium">
        <color rgb="FF094983"/>
      </bottom>
      <diagonal/>
    </border>
    <border>
      <left/>
      <right style="medium">
        <color rgb="FF094983"/>
      </right>
      <top style="medium">
        <color theme="4" tint="-0.249977111117893"/>
      </top>
      <bottom/>
      <diagonal/>
    </border>
    <border>
      <left style="medium">
        <color rgb="FF094983"/>
      </left>
      <right style="medium">
        <color rgb="FF094983"/>
      </right>
      <top/>
      <bottom/>
      <diagonal/>
    </border>
    <border>
      <left style="medium">
        <color rgb="FF094983"/>
      </left>
      <right style="thin">
        <color rgb="FF4F88BC"/>
      </right>
      <top style="medium">
        <color rgb="FF094983"/>
      </top>
      <bottom/>
      <diagonal/>
    </border>
    <border>
      <left style="thin">
        <color rgb="FF4F88BC"/>
      </left>
      <right style="thin">
        <color rgb="FF4F88BC"/>
      </right>
      <top style="medium">
        <color rgb="FF094983"/>
      </top>
      <bottom style="thin">
        <color rgb="FF4F88BC"/>
      </bottom>
      <diagonal/>
    </border>
    <border>
      <left style="thin">
        <color rgb="FF094983"/>
      </left>
      <right style="thin">
        <color rgb="FF094983"/>
      </right>
      <top style="medium">
        <color rgb="FF094983"/>
      </top>
      <bottom/>
      <diagonal/>
    </border>
    <border>
      <left style="thin">
        <color rgb="FF094983"/>
      </left>
      <right style="medium">
        <color rgb="FF094983"/>
      </right>
      <top style="medium">
        <color rgb="FF094983"/>
      </top>
      <bottom/>
      <diagonal/>
    </border>
    <border>
      <left style="medium">
        <color rgb="FF094983"/>
      </left>
      <right style="thin">
        <color rgb="FF4F88BC"/>
      </right>
      <top/>
      <bottom/>
      <diagonal/>
    </border>
    <border>
      <left style="thin">
        <color rgb="FF094983"/>
      </left>
      <right style="medium">
        <color rgb="FF094983"/>
      </right>
      <top/>
      <bottom/>
      <diagonal/>
    </border>
    <border>
      <left/>
      <right style="medium">
        <color rgb="FF094983"/>
      </right>
      <top style="thin">
        <color rgb="FF094983"/>
      </top>
      <bottom/>
      <diagonal/>
    </border>
    <border>
      <left style="medium">
        <color rgb="FF094983"/>
      </left>
      <right style="thin">
        <color rgb="FF4F88BC"/>
      </right>
      <top/>
      <bottom style="thin">
        <color rgb="FF4F88BC"/>
      </bottom>
      <diagonal/>
    </border>
    <border>
      <left style="medium">
        <color rgb="FF094983"/>
      </left>
      <right/>
      <top style="thin">
        <color rgb="FF4F88BC"/>
      </top>
      <bottom/>
      <diagonal/>
    </border>
    <border>
      <left/>
      <right style="thin">
        <color rgb="FF4F88BC"/>
      </right>
      <top/>
      <bottom style="medium">
        <color rgb="FF094983"/>
      </bottom>
      <diagonal/>
    </border>
    <border>
      <left style="thin">
        <color rgb="FF4F88BC"/>
      </left>
      <right style="thin">
        <color rgb="FF4F88BC"/>
      </right>
      <top style="thin">
        <color rgb="FF4F88BC"/>
      </top>
      <bottom style="medium">
        <color rgb="FF094983"/>
      </bottom>
      <diagonal/>
    </border>
    <border>
      <left style="thin">
        <color rgb="FF4F88BC"/>
      </left>
      <right style="medium">
        <color rgb="FF094983"/>
      </right>
      <top style="medium">
        <color rgb="FF094983"/>
      </top>
      <bottom/>
      <diagonal/>
    </border>
    <border>
      <left style="thin">
        <color rgb="FF4F88BC"/>
      </left>
      <right style="medium">
        <color rgb="FF094983"/>
      </right>
      <top/>
      <bottom/>
      <diagonal/>
    </border>
    <border>
      <left style="thin">
        <color rgb="FF4F88BC"/>
      </left>
      <right style="medium">
        <color rgb="FF094983"/>
      </right>
      <top/>
      <bottom style="thin">
        <color rgb="FF4F88BC"/>
      </bottom>
      <diagonal/>
    </border>
    <border>
      <left style="thin">
        <color rgb="FF4F88BC"/>
      </left>
      <right style="medium">
        <color rgb="FF094983"/>
      </right>
      <top style="thin">
        <color rgb="FF4F88BC"/>
      </top>
      <bottom/>
      <diagonal/>
    </border>
    <border>
      <left style="thin">
        <color rgb="FF4F88BC"/>
      </left>
      <right style="medium">
        <color rgb="FF094983"/>
      </right>
      <top style="thin">
        <color rgb="FF4F88BC"/>
      </top>
      <bottom style="thin">
        <color rgb="FF4F88BC"/>
      </bottom>
      <diagonal/>
    </border>
    <border>
      <left style="thin">
        <color rgb="FF4F88BC"/>
      </left>
      <right style="medium">
        <color rgb="FF094983"/>
      </right>
      <top/>
      <bottom style="medium">
        <color rgb="FF094983"/>
      </bottom>
      <diagonal/>
    </border>
    <border>
      <left style="medium">
        <color rgb="FF094983"/>
      </left>
      <right/>
      <top style="medium">
        <color rgb="FF094983"/>
      </top>
      <bottom style="thin">
        <color rgb="FF4F88BC"/>
      </bottom>
      <diagonal/>
    </border>
    <border>
      <left/>
      <right style="medium">
        <color rgb="FF094983"/>
      </right>
      <top style="medium">
        <color rgb="FF094983"/>
      </top>
      <bottom style="thin">
        <color rgb="FF4F88BC"/>
      </bottom>
      <diagonal/>
    </border>
    <border>
      <left style="medium">
        <color rgb="FF094983"/>
      </left>
      <right style="thin">
        <color rgb="FF094983"/>
      </right>
      <top style="thin">
        <color rgb="FF4F88BC"/>
      </top>
      <bottom style="thin">
        <color auto="1"/>
      </bottom>
      <diagonal/>
    </border>
    <border>
      <left/>
      <right style="medium">
        <color rgb="FF094983"/>
      </right>
      <top style="thin">
        <color rgb="FF4F88BC"/>
      </top>
      <bottom style="thin">
        <color rgb="FF094983"/>
      </bottom>
      <diagonal/>
    </border>
    <border>
      <left style="medium">
        <color rgb="FF094983"/>
      </left>
      <right style="thin">
        <color rgb="FF094983"/>
      </right>
      <top style="thin">
        <color auto="1"/>
      </top>
      <bottom style="thin">
        <color auto="1"/>
      </bottom>
      <diagonal/>
    </border>
    <border>
      <left style="medium">
        <color rgb="FF094983"/>
      </left>
      <right/>
      <top style="thin">
        <color auto="1"/>
      </top>
      <bottom style="medium">
        <color rgb="FF094983"/>
      </bottom>
      <diagonal/>
    </border>
    <border>
      <left style="thin">
        <color rgb="FF094983"/>
      </left>
      <right/>
      <top style="medium">
        <color rgb="FF094983"/>
      </top>
      <bottom/>
      <diagonal/>
    </border>
    <border>
      <left style="thin">
        <color rgb="FF094983"/>
      </left>
      <right/>
      <top/>
      <bottom style="medium">
        <color rgb="FF094983"/>
      </bottom>
      <diagonal/>
    </border>
    <border>
      <left style="thin">
        <color rgb="FF094983"/>
      </left>
      <right style="thin">
        <color rgb="FF094983"/>
      </right>
      <top/>
      <bottom style="medium">
        <color rgb="FF094983"/>
      </bottom>
      <diagonal/>
    </border>
    <border>
      <left/>
      <right style="thin">
        <color rgb="FF094983"/>
      </right>
      <top style="medium">
        <color rgb="FF094983"/>
      </top>
      <bottom/>
      <diagonal/>
    </border>
    <border>
      <left/>
      <right style="thin">
        <color rgb="FF094983"/>
      </right>
      <top/>
      <bottom style="medium">
        <color rgb="FF094983"/>
      </bottom>
      <diagonal/>
    </border>
  </borders>
  <cellStyleXfs count="30">
    <xf numFmtId="0" fontId="0" fillId="0" borderId="0"/>
    <xf numFmtId="164" fontId="4"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9" fontId="3"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165" fontId="2"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cellStyleXfs>
  <cellXfs count="633">
    <xf numFmtId="0" fontId="0" fillId="0" borderId="0" xfId="0"/>
    <xf numFmtId="0" fontId="5" fillId="0" borderId="0" xfId="0" applyFont="1" applyAlignment="1">
      <alignment wrapText="1"/>
    </xf>
    <xf numFmtId="1" fontId="0" fillId="0" borderId="0" xfId="0" applyNumberFormat="1"/>
    <xf numFmtId="0" fontId="0" fillId="0" borderId="0" xfId="0" applyNumberFormat="1"/>
    <xf numFmtId="0" fontId="0" fillId="5" borderId="0" xfId="0" applyNumberFormat="1" applyFill="1"/>
    <xf numFmtId="0" fontId="0" fillId="5" borderId="0" xfId="0" applyFill="1"/>
    <xf numFmtId="0" fontId="5" fillId="0" borderId="0" xfId="0" applyNumberFormat="1" applyFont="1" applyAlignment="1">
      <alignment wrapText="1"/>
    </xf>
    <xf numFmtId="49" fontId="0" fillId="0" borderId="0" xfId="0" applyNumberFormat="1"/>
    <xf numFmtId="0" fontId="5" fillId="2" borderId="0" xfId="0" applyFont="1" applyFill="1" applyAlignment="1">
      <alignment horizontal="center" vertical="center" wrapText="1"/>
    </xf>
    <xf numFmtId="0" fontId="8" fillId="0" borderId="0" xfId="0" applyFont="1"/>
    <xf numFmtId="0" fontId="9" fillId="0" borderId="0" xfId="0" applyFont="1" applyAlignment="1">
      <alignment wrapText="1"/>
    </xf>
    <xf numFmtId="49" fontId="8" fillId="0" borderId="0" xfId="0" applyNumberFormat="1" applyFont="1"/>
    <xf numFmtId="1" fontId="9" fillId="0" borderId="0" xfId="0" applyNumberFormat="1" applyFont="1" applyAlignment="1">
      <alignment wrapText="1"/>
    </xf>
    <xf numFmtId="0" fontId="8" fillId="0" borderId="0" xfId="0" applyNumberFormat="1" applyFont="1"/>
    <xf numFmtId="0" fontId="0" fillId="6" borderId="3" xfId="0" applyFill="1" applyBorder="1"/>
    <xf numFmtId="0" fontId="0" fillId="6" borderId="0" xfId="0" applyFill="1" applyBorder="1"/>
    <xf numFmtId="0" fontId="0" fillId="6" borderId="4" xfId="0" applyFill="1" applyBorder="1"/>
    <xf numFmtId="0" fontId="0" fillId="4" borderId="3" xfId="0" applyFill="1" applyBorder="1"/>
    <xf numFmtId="0" fontId="0" fillId="4" borderId="0" xfId="0" applyFill="1" applyBorder="1"/>
    <xf numFmtId="0" fontId="0" fillId="4" borderId="4" xfId="0" applyFill="1" applyBorder="1"/>
    <xf numFmtId="0" fontId="10" fillId="7" borderId="5" xfId="0" applyFont="1" applyFill="1" applyBorder="1" applyAlignment="1">
      <alignment horizontal="center" vertical="center" wrapText="1"/>
    </xf>
    <xf numFmtId="0" fontId="10" fillId="8" borderId="5" xfId="0" applyFont="1" applyFill="1" applyBorder="1" applyAlignment="1">
      <alignment horizontal="center" vertical="center" wrapText="1"/>
    </xf>
    <xf numFmtId="167" fontId="10" fillId="9" borderId="5" xfId="0" applyNumberFormat="1" applyFont="1" applyFill="1" applyBorder="1" applyAlignment="1">
      <alignment horizontal="center" vertical="center" wrapText="1"/>
    </xf>
    <xf numFmtId="167" fontId="10" fillId="10" borderId="5" xfId="0" applyNumberFormat="1" applyFont="1" applyFill="1" applyBorder="1" applyAlignment="1">
      <alignment horizontal="center" vertical="center" wrapText="1"/>
    </xf>
    <xf numFmtId="167" fontId="10" fillId="11" borderId="0" xfId="0" applyNumberFormat="1" applyFont="1" applyFill="1" applyAlignment="1">
      <alignment horizontal="center" vertical="center" wrapText="1"/>
    </xf>
    <xf numFmtId="0" fontId="11" fillId="0" borderId="0" xfId="0" applyFont="1" applyAlignment="1">
      <alignment horizontal="left"/>
    </xf>
    <xf numFmtId="0" fontId="11" fillId="12" borderId="0" xfId="0" applyFont="1" applyFill="1"/>
    <xf numFmtId="167" fontId="11" fillId="13" borderId="0" xfId="0" applyNumberFormat="1" applyFont="1" applyFill="1"/>
    <xf numFmtId="0" fontId="11" fillId="0" borderId="0" xfId="0" applyFont="1"/>
    <xf numFmtId="167" fontId="11" fillId="14" borderId="0" xfId="0" applyNumberFormat="1" applyFont="1" applyFill="1"/>
    <xf numFmtId="167" fontId="11" fillId="15" borderId="0" xfId="0" applyNumberFormat="1" applyFont="1" applyFill="1"/>
    <xf numFmtId="0" fontId="11" fillId="0" borderId="6" xfId="0" applyFont="1" applyBorder="1" applyAlignment="1">
      <alignment horizontal="left" wrapText="1"/>
    </xf>
    <xf numFmtId="0" fontId="11" fillId="0" borderId="7" xfId="0" applyFont="1" applyBorder="1" applyAlignment="1">
      <alignment horizontal="left" wrapText="1"/>
    </xf>
    <xf numFmtId="167" fontId="11" fillId="13" borderId="0" xfId="0" applyNumberFormat="1" applyFont="1" applyFill="1" applyAlignment="1">
      <alignment horizontal="right"/>
    </xf>
    <xf numFmtId="167" fontId="11" fillId="0" borderId="0" xfId="0" applyNumberFormat="1" applyFont="1"/>
    <xf numFmtId="167" fontId="10" fillId="0" borderId="0" xfId="0" applyNumberFormat="1" applyFont="1"/>
    <xf numFmtId="166" fontId="11" fillId="0" borderId="0" xfId="0" applyNumberFormat="1" applyFont="1"/>
    <xf numFmtId="0" fontId="12" fillId="0" borderId="0" xfId="0" applyFont="1"/>
    <xf numFmtId="0" fontId="0" fillId="4" borderId="0" xfId="0" applyFill="1"/>
    <xf numFmtId="164" fontId="0" fillId="0" borderId="0" xfId="1" applyFont="1"/>
    <xf numFmtId="10" fontId="0" fillId="0" borderId="0" xfId="8" applyNumberFormat="1" applyFont="1"/>
    <xf numFmtId="3" fontId="0" fillId="0" borderId="0" xfId="0" applyNumberFormat="1"/>
    <xf numFmtId="0" fontId="5" fillId="0" borderId="0" xfId="0" applyFont="1" applyBorder="1"/>
    <xf numFmtId="0" fontId="0" fillId="0" borderId="0" xfId="0" applyBorder="1"/>
    <xf numFmtId="166" fontId="0" fillId="0" borderId="0" xfId="8" applyNumberFormat="1" applyFont="1" applyBorder="1"/>
    <xf numFmtId="0" fontId="0" fillId="0" borderId="0" xfId="0" applyBorder="1" applyAlignment="1">
      <alignment horizontal="center"/>
    </xf>
    <xf numFmtId="0" fontId="13" fillId="16" borderId="4" xfId="0" applyFont="1" applyFill="1" applyBorder="1"/>
    <xf numFmtId="2" fontId="13" fillId="16" borderId="4" xfId="0" applyNumberFormat="1" applyFont="1" applyFill="1" applyBorder="1" applyAlignment="1">
      <alignment horizontal="center"/>
    </xf>
    <xf numFmtId="9" fontId="0" fillId="0" borderId="0" xfId="8" applyFont="1"/>
    <xf numFmtId="0" fontId="12" fillId="0" borderId="0" xfId="0" applyFont="1" applyAlignment="1">
      <alignment wrapText="1"/>
    </xf>
    <xf numFmtId="0" fontId="14" fillId="0" borderId="0" xfId="0" applyFont="1"/>
    <xf numFmtId="1" fontId="14" fillId="0" borderId="0" xfId="0" applyNumberFormat="1" applyFont="1"/>
    <xf numFmtId="0" fontId="5" fillId="0" borderId="1" xfId="0" applyFont="1" applyBorder="1" applyAlignment="1">
      <alignment wrapText="1"/>
    </xf>
    <xf numFmtId="0" fontId="0" fillId="0" borderId="1" xfId="0" applyNumberFormat="1" applyBorder="1"/>
    <xf numFmtId="0" fontId="0" fillId="0" borderId="1" xfId="0" applyBorder="1"/>
    <xf numFmtId="3" fontId="0" fillId="0" borderId="1" xfId="0" applyNumberFormat="1" applyBorder="1"/>
    <xf numFmtId="164" fontId="0" fillId="5" borderId="1" xfId="1" applyFont="1" applyFill="1" applyBorder="1"/>
    <xf numFmtId="164" fontId="0" fillId="0" borderId="1" xfId="0" applyNumberFormat="1" applyBorder="1"/>
    <xf numFmtId="1" fontId="0" fillId="0" borderId="1" xfId="0" applyNumberFormat="1" applyBorder="1"/>
    <xf numFmtId="164" fontId="0" fillId="0" borderId="1" xfId="1" applyFont="1" applyBorder="1"/>
    <xf numFmtId="0" fontId="18" fillId="17" borderId="8" xfId="0" applyFont="1" applyFill="1" applyBorder="1" applyAlignment="1">
      <alignment horizontal="center" vertical="center" wrapText="1"/>
    </xf>
    <xf numFmtId="167" fontId="18" fillId="18" borderId="8" xfId="15" applyNumberFormat="1" applyFont="1" applyFill="1" applyBorder="1" applyAlignment="1">
      <alignment horizontal="center" vertical="center" wrapText="1"/>
    </xf>
    <xf numFmtId="0" fontId="18" fillId="17" borderId="0" xfId="0" applyFont="1" applyFill="1" applyBorder="1" applyAlignment="1">
      <alignment horizontal="center" vertical="center" wrapText="1"/>
    </xf>
    <xf numFmtId="0" fontId="19" fillId="3" borderId="0" xfId="0" applyFont="1" applyFill="1" applyAlignment="1"/>
    <xf numFmtId="0" fontId="0" fillId="0" borderId="0" xfId="0" applyAlignment="1">
      <alignment horizontal="left"/>
    </xf>
    <xf numFmtId="167" fontId="0" fillId="5" borderId="0" xfId="15" applyNumberFormat="1" applyFont="1" applyFill="1"/>
    <xf numFmtId="0" fontId="21" fillId="0" borderId="9" xfId="0" applyFont="1" applyFill="1" applyBorder="1" applyAlignment="1">
      <alignment horizontal="left" wrapText="1"/>
    </xf>
    <xf numFmtId="167" fontId="15" fillId="5" borderId="0" xfId="15" applyNumberFormat="1" applyFont="1" applyFill="1"/>
    <xf numFmtId="0" fontId="0" fillId="0" borderId="0" xfId="0" applyFill="1" applyBorder="1" applyAlignment="1">
      <alignment horizontal="left"/>
    </xf>
    <xf numFmtId="167" fontId="0" fillId="0" borderId="0" xfId="15" applyNumberFormat="1" applyFont="1"/>
    <xf numFmtId="0" fontId="0" fillId="0" borderId="0" xfId="0" applyNumberFormat="1" applyAlignment="1">
      <alignment horizontal="left"/>
    </xf>
    <xf numFmtId="1" fontId="18" fillId="17" borderId="8" xfId="0" applyNumberFormat="1" applyFont="1" applyFill="1" applyBorder="1" applyAlignment="1">
      <alignment horizontal="center" vertical="center" wrapText="1"/>
    </xf>
    <xf numFmtId="1" fontId="0" fillId="0" borderId="0" xfId="0" applyNumberFormat="1" applyAlignment="1">
      <alignment horizontal="left"/>
    </xf>
    <xf numFmtId="0" fontId="21" fillId="0" borderId="9" xfId="0" applyNumberFormat="1" applyFont="1" applyFill="1" applyBorder="1" applyAlignment="1">
      <alignment horizontal="left" wrapText="1"/>
    </xf>
    <xf numFmtId="0" fontId="0" fillId="0" borderId="0" xfId="0" applyFont="1" applyAlignment="1">
      <alignment horizontal="center" vertical="center" wrapText="1"/>
    </xf>
    <xf numFmtId="0" fontId="11" fillId="0" borderId="0" xfId="0" applyNumberFormat="1" applyFont="1"/>
    <xf numFmtId="0" fontId="0" fillId="19" borderId="0" xfId="0" applyFill="1"/>
    <xf numFmtId="0" fontId="0" fillId="19" borderId="0" xfId="0" applyFill="1" applyAlignment="1"/>
    <xf numFmtId="0" fontId="0" fillId="20" borderId="0" xfId="0" applyFill="1"/>
    <xf numFmtId="0" fontId="24" fillId="19" borderId="0" xfId="0" applyFont="1" applyFill="1"/>
    <xf numFmtId="0" fontId="24" fillId="19" borderId="0" xfId="0" applyFont="1" applyFill="1" applyAlignment="1">
      <alignment horizontal="center" wrapText="1"/>
    </xf>
    <xf numFmtId="0" fontId="9" fillId="19" borderId="0" xfId="0" applyFont="1" applyFill="1" applyAlignment="1">
      <alignment wrapText="1"/>
    </xf>
    <xf numFmtId="49" fontId="0" fillId="19" borderId="0" xfId="0" applyNumberFormat="1" applyFill="1" applyAlignment="1">
      <alignment horizontal="center" vertical="center"/>
    </xf>
    <xf numFmtId="0" fontId="0" fillId="20" borderId="0" xfId="0" applyFill="1" applyProtection="1">
      <protection locked="0"/>
    </xf>
    <xf numFmtId="0" fontId="0" fillId="19" borderId="0" xfId="0" applyFill="1" applyProtection="1">
      <protection locked="0"/>
    </xf>
    <xf numFmtId="0" fontId="24" fillId="19" borderId="10" xfId="0" applyFont="1" applyFill="1" applyBorder="1" applyProtection="1">
      <protection locked="0"/>
    </xf>
    <xf numFmtId="0" fontId="24" fillId="19" borderId="10" xfId="0" applyFont="1" applyFill="1" applyBorder="1" applyAlignment="1" applyProtection="1">
      <alignment horizontal="left"/>
      <protection locked="0"/>
    </xf>
    <xf numFmtId="0" fontId="24" fillId="19" borderId="0" xfId="0" applyFont="1" applyFill="1" applyProtection="1">
      <protection locked="0"/>
    </xf>
    <xf numFmtId="0" fontId="28" fillId="19" borderId="0" xfId="0" applyFont="1" applyFill="1" applyProtection="1">
      <protection locked="0"/>
    </xf>
    <xf numFmtId="0" fontId="28" fillId="19" borderId="0" xfId="0" applyFont="1" applyFill="1" applyAlignment="1" applyProtection="1">
      <alignment horizontal="center"/>
      <protection locked="0"/>
    </xf>
    <xf numFmtId="0" fontId="17" fillId="20" borderId="0" xfId="0" applyFont="1" applyFill="1" applyProtection="1">
      <protection locked="0"/>
    </xf>
    <xf numFmtId="0" fontId="28" fillId="19" borderId="0" xfId="0" applyFont="1" applyFill="1" applyAlignment="1" applyProtection="1">
      <alignment wrapText="1"/>
      <protection locked="0"/>
    </xf>
    <xf numFmtId="0" fontId="0" fillId="19" borderId="0" xfId="0" applyFill="1" applyAlignment="1" applyProtection="1">
      <alignment wrapText="1"/>
      <protection locked="0"/>
    </xf>
    <xf numFmtId="164" fontId="28" fillId="19" borderId="0" xfId="1" applyFont="1" applyFill="1" applyProtection="1">
      <protection locked="0"/>
    </xf>
    <xf numFmtId="164" fontId="30" fillId="19" borderId="0" xfId="1" applyFont="1" applyFill="1" applyAlignment="1" applyProtection="1">
      <alignment horizontal="left" vertical="center"/>
      <protection locked="0"/>
    </xf>
    <xf numFmtId="0" fontId="30" fillId="19" borderId="0" xfId="0" applyFont="1" applyFill="1" applyAlignment="1" applyProtection="1">
      <alignment horizontal="left" vertical="center"/>
      <protection locked="0"/>
    </xf>
    <xf numFmtId="0" fontId="35" fillId="19" borderId="0" xfId="0" applyFont="1" applyFill="1" applyAlignment="1" applyProtection="1">
      <alignment vertical="center"/>
      <protection locked="0"/>
    </xf>
    <xf numFmtId="0" fontId="17" fillId="4" borderId="0" xfId="0" applyFont="1" applyFill="1" applyProtection="1">
      <protection locked="0"/>
    </xf>
    <xf numFmtId="0" fontId="29" fillId="19" borderId="0" xfId="0" applyFont="1" applyFill="1" applyAlignment="1" applyProtection="1">
      <alignment horizontal="right"/>
    </xf>
    <xf numFmtId="0" fontId="24" fillId="19" borderId="0" xfId="0" applyFont="1" applyFill="1" applyAlignment="1" applyProtection="1">
      <alignment horizontal="left"/>
    </xf>
    <xf numFmtId="169" fontId="24" fillId="19" borderId="0" xfId="1" applyNumberFormat="1" applyFont="1" applyFill="1" applyAlignment="1" applyProtection="1"/>
    <xf numFmtId="0" fontId="24" fillId="19" borderId="0" xfId="0" applyFont="1" applyFill="1" applyProtection="1"/>
    <xf numFmtId="0" fontId="0" fillId="19" borderId="0" xfId="0" applyFill="1" applyProtection="1"/>
    <xf numFmtId="0" fontId="29" fillId="19" borderId="0" xfId="0" applyFont="1" applyFill="1" applyAlignment="1" applyProtection="1">
      <alignment horizontal="left"/>
    </xf>
    <xf numFmtId="164" fontId="29" fillId="19" borderId="0" xfId="1" applyFont="1" applyFill="1" applyProtection="1"/>
    <xf numFmtId="0" fontId="29" fillId="19" borderId="0" xfId="0" applyFont="1" applyFill="1" applyProtection="1"/>
    <xf numFmtId="164" fontId="29" fillId="19" borderId="0" xfId="0" applyNumberFormat="1" applyFont="1" applyFill="1" applyProtection="1"/>
    <xf numFmtId="0" fontId="28" fillId="19" borderId="0" xfId="0" applyFont="1" applyFill="1" applyProtection="1"/>
    <xf numFmtId="1" fontId="29" fillId="19" borderId="0" xfId="1" applyNumberFormat="1" applyFont="1" applyFill="1" applyProtection="1"/>
    <xf numFmtId="0" fontId="28" fillId="19" borderId="0" xfId="0" applyFont="1" applyFill="1" applyAlignment="1" applyProtection="1">
      <alignment wrapText="1"/>
    </xf>
    <xf numFmtId="0" fontId="28" fillId="19" borderId="0" xfId="0" applyFont="1" applyFill="1" applyAlignment="1" applyProtection="1">
      <alignment horizontal="left" wrapText="1"/>
    </xf>
    <xf numFmtId="0" fontId="31" fillId="19" borderId="0" xfId="0" applyFont="1" applyFill="1" applyAlignment="1" applyProtection="1">
      <alignment horizontal="right"/>
    </xf>
    <xf numFmtId="0" fontId="28" fillId="19" borderId="0" xfId="0" applyFont="1" applyFill="1" applyAlignment="1" applyProtection="1">
      <alignment horizontal="left"/>
    </xf>
    <xf numFmtId="0" fontId="22" fillId="19" borderId="0" xfId="0" applyFont="1" applyFill="1" applyProtection="1">
      <protection locked="0"/>
    </xf>
    <xf numFmtId="0" fontId="22" fillId="19" borderId="0" xfId="0" applyFont="1" applyFill="1" applyAlignment="1" applyProtection="1">
      <alignment wrapText="1"/>
      <protection locked="0"/>
    </xf>
    <xf numFmtId="0" fontId="24" fillId="19" borderId="0" xfId="0" applyFont="1" applyFill="1" applyAlignment="1" applyProtection="1">
      <alignment wrapText="1"/>
      <protection locked="0"/>
    </xf>
    <xf numFmtId="0" fontId="24" fillId="19" borderId="0" xfId="0" applyFont="1" applyFill="1" applyAlignment="1" applyProtection="1">
      <protection locked="0"/>
    </xf>
    <xf numFmtId="0" fontId="25" fillId="19" borderId="0" xfId="0" applyFont="1" applyFill="1" applyAlignment="1" applyProtection="1">
      <alignment wrapText="1"/>
      <protection locked="0"/>
    </xf>
    <xf numFmtId="0" fontId="25" fillId="19" borderId="0" xfId="0" applyFont="1" applyFill="1" applyAlignment="1" applyProtection="1">
      <alignment horizontal="center" vertical="center" wrapText="1"/>
      <protection locked="0"/>
    </xf>
    <xf numFmtId="0" fontId="25" fillId="19" borderId="0" xfId="0" applyFont="1" applyFill="1" applyAlignment="1" applyProtection="1">
      <alignment vertical="center" wrapText="1"/>
      <protection locked="0"/>
    </xf>
    <xf numFmtId="0" fontId="24" fillId="19" borderId="13" xfId="0" applyFont="1" applyFill="1" applyBorder="1" applyProtection="1">
      <protection locked="0"/>
    </xf>
    <xf numFmtId="164" fontId="24" fillId="19" borderId="2" xfId="1" applyFont="1" applyFill="1" applyBorder="1" applyProtection="1">
      <protection locked="0"/>
    </xf>
    <xf numFmtId="164" fontId="24" fillId="19" borderId="1" xfId="1" applyFont="1" applyFill="1" applyBorder="1" applyProtection="1">
      <protection locked="0"/>
    </xf>
    <xf numFmtId="0" fontId="24" fillId="20" borderId="0" xfId="0" applyFont="1" applyFill="1" applyBorder="1" applyProtection="1">
      <protection locked="0"/>
    </xf>
    <xf numFmtId="0" fontId="22" fillId="19" borderId="0" xfId="0" applyFont="1" applyFill="1" applyBorder="1" applyProtection="1">
      <protection locked="0"/>
    </xf>
    <xf numFmtId="0" fontId="24" fillId="19" borderId="0" xfId="0" applyFont="1" applyFill="1" applyBorder="1" applyProtection="1">
      <protection locked="0"/>
    </xf>
    <xf numFmtId="0" fontId="24" fillId="19" borderId="0" xfId="0" applyFont="1" applyFill="1" applyBorder="1" applyAlignment="1" applyProtection="1">
      <alignment wrapText="1"/>
      <protection locked="0"/>
    </xf>
    <xf numFmtId="164" fontId="24" fillId="19" borderId="24" xfId="1" applyFont="1" applyFill="1" applyBorder="1" applyProtection="1"/>
    <xf numFmtId="164" fontId="24" fillId="19" borderId="10" xfId="1" applyFont="1" applyFill="1" applyBorder="1" applyProtection="1"/>
    <xf numFmtId="0" fontId="22" fillId="20" borderId="0" xfId="0" applyFont="1" applyFill="1" applyProtection="1">
      <protection locked="0"/>
    </xf>
    <xf numFmtId="0" fontId="24" fillId="19" borderId="17" xfId="0" applyFont="1" applyFill="1" applyBorder="1" applyProtection="1">
      <protection locked="0"/>
    </xf>
    <xf numFmtId="0" fontId="24" fillId="19" borderId="14" xfId="0" applyFont="1" applyFill="1" applyBorder="1" applyProtection="1">
      <protection locked="0"/>
    </xf>
    <xf numFmtId="0" fontId="24" fillId="19" borderId="15" xfId="0" applyFont="1" applyFill="1" applyBorder="1" applyAlignment="1" applyProtection="1">
      <alignment horizontal="left"/>
      <protection locked="0"/>
    </xf>
    <xf numFmtId="0" fontId="24" fillId="19" borderId="11" xfId="0" applyFont="1" applyFill="1" applyBorder="1" applyProtection="1">
      <protection locked="0"/>
    </xf>
    <xf numFmtId="0" fontId="24" fillId="19" borderId="12" xfId="0" applyFont="1" applyFill="1" applyBorder="1" applyAlignment="1" applyProtection="1">
      <alignment horizontal="left"/>
      <protection locked="0"/>
    </xf>
    <xf numFmtId="0" fontId="25" fillId="21" borderId="0" xfId="0" applyFont="1" applyFill="1" applyAlignment="1" applyProtection="1">
      <alignment wrapText="1"/>
      <protection locked="0"/>
    </xf>
    <xf numFmtId="0" fontId="25" fillId="21" borderId="0" xfId="0" applyFont="1" applyFill="1" applyAlignment="1" applyProtection="1">
      <alignment vertical="center" wrapText="1"/>
      <protection locked="0"/>
    </xf>
    <xf numFmtId="0" fontId="24" fillId="21" borderId="0" xfId="0" applyFont="1" applyFill="1" applyAlignment="1" applyProtection="1">
      <alignment vertical="center"/>
      <protection locked="0"/>
    </xf>
    <xf numFmtId="0" fontId="24" fillId="21" borderId="0" xfId="0" applyFont="1" applyFill="1" applyAlignment="1" applyProtection="1">
      <alignment vertical="center" wrapText="1"/>
      <protection locked="0"/>
    </xf>
    <xf numFmtId="0" fontId="25" fillId="19" borderId="0" xfId="0" applyFont="1" applyFill="1" applyAlignment="1" applyProtection="1">
      <alignment horizontal="center" wrapText="1"/>
      <protection locked="0"/>
    </xf>
    <xf numFmtId="0" fontId="24" fillId="21" borderId="0" xfId="0" applyNumberFormat="1" applyFont="1" applyFill="1" applyBorder="1" applyAlignment="1" applyProtection="1">
      <alignment horizontal="right" indent="2"/>
      <protection locked="0"/>
    </xf>
    <xf numFmtId="0" fontId="24" fillId="21" borderId="0" xfId="0" applyFont="1" applyFill="1" applyProtection="1">
      <protection locked="0"/>
    </xf>
    <xf numFmtId="0" fontId="24" fillId="21" borderId="0" xfId="0" applyFont="1" applyFill="1" applyAlignment="1" applyProtection="1">
      <alignment wrapText="1"/>
      <protection locked="0"/>
    </xf>
    <xf numFmtId="0" fontId="24" fillId="21" borderId="0" xfId="0" applyFont="1" applyFill="1" applyBorder="1" applyAlignment="1" applyProtection="1">
      <alignment horizontal="right" indent="2"/>
      <protection locked="0"/>
    </xf>
    <xf numFmtId="3" fontId="24" fillId="21" borderId="23" xfId="0" applyNumberFormat="1" applyFont="1" applyFill="1" applyBorder="1" applyProtection="1"/>
    <xf numFmtId="0" fontId="24" fillId="19" borderId="1" xfId="0" applyFont="1" applyFill="1" applyBorder="1" applyProtection="1">
      <protection locked="0"/>
    </xf>
    <xf numFmtId="0" fontId="24" fillId="19" borderId="1" xfId="0" applyFont="1" applyFill="1" applyBorder="1" applyAlignment="1" applyProtection="1">
      <alignment horizontal="left"/>
      <protection locked="0"/>
    </xf>
    <xf numFmtId="0" fontId="24" fillId="19" borderId="29" xfId="0" applyFont="1" applyFill="1" applyBorder="1" applyProtection="1">
      <protection locked="0"/>
    </xf>
    <xf numFmtId="0" fontId="24" fillId="19" borderId="30" xfId="0" applyFont="1" applyFill="1" applyBorder="1" applyProtection="1">
      <protection locked="0"/>
    </xf>
    <xf numFmtId="0" fontId="25" fillId="19" borderId="30" xfId="0" applyFont="1" applyFill="1" applyBorder="1" applyAlignment="1" applyProtection="1">
      <alignment vertical="center"/>
      <protection locked="0"/>
    </xf>
    <xf numFmtId="0" fontId="25" fillId="19" borderId="29" xfId="0" applyFont="1" applyFill="1" applyBorder="1" applyAlignment="1" applyProtection="1">
      <alignment vertical="center"/>
      <protection locked="0"/>
    </xf>
    <xf numFmtId="0" fontId="24" fillId="19" borderId="31" xfId="0" applyFont="1" applyFill="1" applyBorder="1" applyProtection="1">
      <protection locked="0"/>
    </xf>
    <xf numFmtId="0" fontId="24" fillId="19" borderId="32" xfId="0" applyFont="1" applyFill="1" applyBorder="1" applyProtection="1">
      <protection locked="0"/>
    </xf>
    <xf numFmtId="0" fontId="24" fillId="19" borderId="0" xfId="0" applyFont="1" applyFill="1" applyBorder="1" applyAlignment="1" applyProtection="1">
      <alignment vertical="center"/>
      <protection locked="0"/>
    </xf>
    <xf numFmtId="0" fontId="24" fillId="19" borderId="32" xfId="0" applyFont="1" applyFill="1" applyBorder="1" applyAlignment="1" applyProtection="1">
      <alignment vertical="center"/>
      <protection locked="0"/>
    </xf>
    <xf numFmtId="0" fontId="24" fillId="19" borderId="33" xfId="0" applyFont="1" applyFill="1" applyBorder="1" applyProtection="1">
      <protection locked="0"/>
    </xf>
    <xf numFmtId="0" fontId="25" fillId="19" borderId="33" xfId="0" applyFont="1" applyFill="1" applyBorder="1" applyAlignment="1" applyProtection="1">
      <alignment horizontal="center" vertical="center"/>
      <protection locked="0"/>
    </xf>
    <xf numFmtId="0" fontId="24" fillId="19" borderId="34" xfId="0" applyFont="1" applyFill="1" applyBorder="1" applyProtection="1">
      <protection locked="0"/>
    </xf>
    <xf numFmtId="0" fontId="24" fillId="19" borderId="35" xfId="0" applyFont="1" applyFill="1" applyBorder="1" applyProtection="1">
      <protection locked="0"/>
    </xf>
    <xf numFmtId="0" fontId="24" fillId="19" borderId="36" xfId="0" applyFont="1" applyFill="1" applyBorder="1" applyProtection="1">
      <protection locked="0"/>
    </xf>
    <xf numFmtId="0" fontId="24" fillId="19" borderId="0" xfId="0" applyFont="1" applyFill="1" applyBorder="1" applyAlignment="1" applyProtection="1">
      <alignment horizontal="left"/>
      <protection locked="0"/>
    </xf>
    <xf numFmtId="0" fontId="25" fillId="19" borderId="30" xfId="0" applyFont="1" applyFill="1" applyBorder="1" applyAlignment="1" applyProtection="1">
      <alignment vertical="center"/>
    </xf>
    <xf numFmtId="0" fontId="24" fillId="19" borderId="30" xfId="0" applyFont="1" applyFill="1" applyBorder="1" applyProtection="1"/>
    <xf numFmtId="0" fontId="24" fillId="19" borderId="0" xfId="0" applyFont="1" applyFill="1" applyBorder="1" applyAlignment="1" applyProtection="1">
      <alignment vertical="center"/>
    </xf>
    <xf numFmtId="0" fontId="25" fillId="19" borderId="0" xfId="0" applyFont="1" applyFill="1" applyBorder="1" applyAlignment="1" applyProtection="1">
      <alignment horizontal="center" vertical="center" wrapText="1"/>
    </xf>
    <xf numFmtId="0" fontId="25" fillId="19" borderId="0" xfId="0" applyFont="1" applyFill="1" applyBorder="1" applyAlignment="1" applyProtection="1">
      <alignment horizontal="center" vertical="center"/>
    </xf>
    <xf numFmtId="0" fontId="24" fillId="19" borderId="0" xfId="0" applyFont="1" applyFill="1" applyBorder="1" applyAlignment="1" applyProtection="1">
      <alignment horizontal="right"/>
    </xf>
    <xf numFmtId="0" fontId="24" fillId="19" borderId="0" xfId="0" applyFont="1" applyFill="1" applyBorder="1" applyProtection="1"/>
    <xf numFmtId="164" fontId="24" fillId="19" borderId="10" xfId="1" applyFont="1" applyFill="1" applyBorder="1" applyAlignment="1" applyProtection="1"/>
    <xf numFmtId="164" fontId="24" fillId="19" borderId="0" xfId="1" applyFont="1" applyFill="1" applyBorder="1" applyProtection="1"/>
    <xf numFmtId="0" fontId="24" fillId="19" borderId="35" xfId="0" applyFont="1" applyFill="1" applyBorder="1" applyProtection="1"/>
    <xf numFmtId="0" fontId="24" fillId="19" borderId="0" xfId="0" applyFont="1" applyFill="1" applyAlignment="1" applyProtection="1">
      <alignment horizontal="center" vertical="center"/>
      <protection locked="0"/>
    </xf>
    <xf numFmtId="0" fontId="24" fillId="19" borderId="0" xfId="0" applyFont="1" applyFill="1" applyAlignment="1" applyProtection="1">
      <alignment horizontal="right"/>
      <protection locked="0"/>
    </xf>
    <xf numFmtId="0" fontId="25" fillId="19" borderId="0" xfId="0" applyFont="1" applyFill="1" applyAlignment="1" applyProtection="1">
      <alignment horizontal="center"/>
      <protection locked="0"/>
    </xf>
    <xf numFmtId="0" fontId="38" fillId="19" borderId="0" xfId="0" applyFont="1" applyFill="1" applyBorder="1" applyAlignment="1" applyProtection="1">
      <alignment horizontal="center" vertical="center"/>
      <protection locked="0"/>
    </xf>
    <xf numFmtId="0" fontId="38" fillId="19" borderId="0" xfId="0" applyFont="1" applyFill="1" applyBorder="1" applyProtection="1">
      <protection locked="0"/>
    </xf>
    <xf numFmtId="0" fontId="24" fillId="19" borderId="0" xfId="0" applyFont="1" applyFill="1" applyBorder="1" applyAlignment="1" applyProtection="1">
      <alignment horizontal="center"/>
      <protection locked="0"/>
    </xf>
    <xf numFmtId="0" fontId="25" fillId="19" borderId="0" xfId="0" applyFont="1" applyFill="1" applyAlignment="1" applyProtection="1">
      <alignment vertical="center"/>
      <protection locked="0"/>
    </xf>
    <xf numFmtId="0" fontId="23" fillId="19" borderId="0" xfId="0" applyFont="1" applyFill="1" applyAlignment="1" applyProtection="1">
      <alignment vertical="center"/>
      <protection locked="0"/>
    </xf>
    <xf numFmtId="0" fontId="24" fillId="19" borderId="0" xfId="0" applyFont="1" applyFill="1" applyAlignment="1" applyProtection="1">
      <alignment horizontal="center"/>
      <protection locked="0"/>
    </xf>
    <xf numFmtId="0" fontId="24" fillId="19" borderId="0" xfId="0" applyFont="1" applyFill="1" applyAlignment="1" applyProtection="1">
      <alignment horizontal="right" wrapText="1"/>
      <protection locked="0"/>
    </xf>
    <xf numFmtId="0" fontId="32" fillId="20" borderId="0" xfId="0" applyFont="1" applyFill="1" applyProtection="1">
      <protection locked="0"/>
    </xf>
    <xf numFmtId="0" fontId="23" fillId="19" borderId="0" xfId="0" applyFont="1" applyFill="1" applyAlignment="1" applyProtection="1">
      <alignment horizontal="center"/>
      <protection locked="0"/>
    </xf>
    <xf numFmtId="164" fontId="24" fillId="19" borderId="10" xfId="1" applyFont="1" applyFill="1" applyBorder="1" applyAlignment="1" applyProtection="1">
      <alignment horizontal="center" vertical="center"/>
    </xf>
    <xf numFmtId="3" fontId="24" fillId="19" borderId="10" xfId="8" applyNumberFormat="1" applyFont="1" applyFill="1" applyBorder="1" applyAlignment="1" applyProtection="1">
      <alignment horizontal="center" vertical="center"/>
    </xf>
    <xf numFmtId="0" fontId="25" fillId="19" borderId="0" xfId="0" applyFont="1" applyFill="1" applyProtection="1">
      <protection locked="0"/>
    </xf>
    <xf numFmtId="0" fontId="25" fillId="19" borderId="0" xfId="0" applyFont="1" applyFill="1" applyAlignment="1" applyProtection="1">
      <alignment vertical="top"/>
      <protection locked="0"/>
    </xf>
    <xf numFmtId="0" fontId="25" fillId="19" borderId="0" xfId="0" applyFont="1" applyFill="1" applyAlignment="1" applyProtection="1">
      <alignment horizontal="center" vertical="center"/>
      <protection locked="0"/>
    </xf>
    <xf numFmtId="3" fontId="24" fillId="19" borderId="0" xfId="0" applyNumberFormat="1" applyFont="1" applyFill="1" applyProtection="1">
      <protection locked="0"/>
    </xf>
    <xf numFmtId="168" fontId="24" fillId="19" borderId="0" xfId="0" applyNumberFormat="1" applyFont="1" applyFill="1" applyProtection="1">
      <protection locked="0"/>
    </xf>
    <xf numFmtId="9" fontId="24" fillId="19" borderId="0" xfId="0" applyNumberFormat="1" applyFont="1" applyFill="1" applyProtection="1">
      <protection locked="0"/>
    </xf>
    <xf numFmtId="0" fontId="22" fillId="19" borderId="37" xfId="0" applyFont="1" applyFill="1" applyBorder="1" applyProtection="1"/>
    <xf numFmtId="0" fontId="22" fillId="19" borderId="18" xfId="0" applyFont="1" applyFill="1" applyBorder="1" applyProtection="1"/>
    <xf numFmtId="0" fontId="25" fillId="19" borderId="37" xfId="0" applyFont="1" applyFill="1" applyBorder="1" applyAlignment="1" applyProtection="1">
      <alignment horizontal="right"/>
    </xf>
    <xf numFmtId="0" fontId="25" fillId="19" borderId="24" xfId="0" applyFont="1" applyFill="1" applyBorder="1" applyAlignment="1" applyProtection="1">
      <alignment horizontal="right"/>
    </xf>
    <xf numFmtId="0" fontId="24" fillId="19" borderId="22" xfId="0" applyFont="1" applyFill="1" applyBorder="1" applyProtection="1"/>
    <xf numFmtId="0" fontId="22" fillId="19" borderId="26" xfId="0" applyFont="1" applyFill="1" applyBorder="1" applyProtection="1"/>
    <xf numFmtId="3" fontId="24" fillId="19" borderId="22" xfId="0" applyNumberFormat="1" applyFont="1" applyFill="1" applyBorder="1" applyProtection="1"/>
    <xf numFmtId="3" fontId="24" fillId="19" borderId="25" xfId="0" applyNumberFormat="1" applyFont="1" applyFill="1" applyBorder="1" applyProtection="1"/>
    <xf numFmtId="0" fontId="24" fillId="19" borderId="28" xfId="0" applyFont="1" applyFill="1" applyBorder="1" applyProtection="1"/>
    <xf numFmtId="0" fontId="22" fillId="19" borderId="38" xfId="0" applyFont="1" applyFill="1" applyBorder="1" applyProtection="1"/>
    <xf numFmtId="3" fontId="24" fillId="19" borderId="28" xfId="0" applyNumberFormat="1" applyFont="1" applyFill="1" applyBorder="1" applyProtection="1"/>
    <xf numFmtId="3" fontId="24" fillId="19" borderId="27" xfId="0" applyNumberFormat="1" applyFont="1" applyFill="1" applyBorder="1" applyProtection="1"/>
    <xf numFmtId="0" fontId="22" fillId="19" borderId="0" xfId="0" applyFont="1" applyFill="1" applyProtection="1"/>
    <xf numFmtId="3" fontId="24" fillId="19" borderId="10" xfId="0" applyNumberFormat="1" applyFont="1" applyFill="1" applyBorder="1" applyProtection="1"/>
    <xf numFmtId="0" fontId="28" fillId="20" borderId="0" xfId="0" applyFont="1" applyFill="1" applyProtection="1">
      <protection locked="0"/>
    </xf>
    <xf numFmtId="3" fontId="24" fillId="19" borderId="10" xfId="0" applyNumberFormat="1" applyFont="1" applyFill="1" applyBorder="1" applyAlignment="1" applyProtection="1">
      <alignment wrapText="1"/>
    </xf>
    <xf numFmtId="0" fontId="22" fillId="19" borderId="0" xfId="0" applyFont="1" applyFill="1" applyAlignment="1" applyProtection="1">
      <alignment vertical="center"/>
      <protection locked="0"/>
    </xf>
    <xf numFmtId="0" fontId="24" fillId="20" borderId="0" xfId="0" applyFont="1" applyFill="1" applyProtection="1">
      <protection locked="0"/>
    </xf>
    <xf numFmtId="0" fontId="24" fillId="19" borderId="10" xfId="0" applyFont="1" applyFill="1" applyBorder="1" applyProtection="1"/>
    <xf numFmtId="0" fontId="29" fillId="19" borderId="0" xfId="0" applyFont="1" applyFill="1" applyAlignment="1" applyProtection="1">
      <alignment horizontal="center"/>
    </xf>
    <xf numFmtId="0" fontId="28" fillId="19" borderId="0" xfId="0" applyFont="1" applyFill="1" applyAlignment="1" applyProtection="1">
      <alignment horizontal="center"/>
      <protection locked="0"/>
    </xf>
    <xf numFmtId="0" fontId="24" fillId="19" borderId="0" xfId="0" applyFont="1" applyFill="1" applyAlignment="1" applyProtection="1">
      <alignment horizontal="center"/>
      <protection locked="0"/>
    </xf>
    <xf numFmtId="0" fontId="36" fillId="19" borderId="0" xfId="0" applyFont="1" applyFill="1" applyBorder="1" applyAlignment="1" applyProtection="1">
      <alignment horizontal="center"/>
      <protection locked="0"/>
    </xf>
    <xf numFmtId="0" fontId="24" fillId="19" borderId="40" xfId="0" applyFont="1" applyFill="1" applyBorder="1" applyAlignment="1" applyProtection="1">
      <alignment vertical="center"/>
      <protection locked="0"/>
    </xf>
    <xf numFmtId="0" fontId="24" fillId="21" borderId="0" xfId="0" applyFont="1" applyFill="1" applyAlignment="1" applyProtection="1">
      <protection locked="0"/>
    </xf>
    <xf numFmtId="0" fontId="24" fillId="21" borderId="0" xfId="0" applyFont="1" applyFill="1" applyBorder="1" applyAlignment="1" applyProtection="1">
      <protection locked="0"/>
    </xf>
    <xf numFmtId="0" fontId="24" fillId="21" borderId="45" xfId="0" applyFont="1" applyFill="1" applyBorder="1" applyProtection="1">
      <protection locked="0"/>
    </xf>
    <xf numFmtId="0" fontId="24" fillId="21" borderId="47" xfId="0" applyFont="1" applyFill="1" applyBorder="1" applyProtection="1">
      <protection locked="0"/>
    </xf>
    <xf numFmtId="0" fontId="24" fillId="21" borderId="49" xfId="0" applyFont="1" applyFill="1" applyBorder="1" applyProtection="1">
      <protection locked="0"/>
    </xf>
    <xf numFmtId="0" fontId="24" fillId="21" borderId="49" xfId="0" applyFont="1" applyFill="1" applyBorder="1" applyAlignment="1" applyProtection="1">
      <alignment vertical="center"/>
      <protection locked="0"/>
    </xf>
    <xf numFmtId="0" fontId="24" fillId="21" borderId="51" xfId="0" applyFont="1" applyFill="1" applyBorder="1" applyProtection="1">
      <protection locked="0"/>
    </xf>
    <xf numFmtId="0" fontId="24" fillId="19" borderId="0" xfId="0" applyFont="1" applyFill="1" applyAlignment="1">
      <alignment horizontal="left" wrapText="1"/>
    </xf>
    <xf numFmtId="0" fontId="0" fillId="19" borderId="0" xfId="0" applyFill="1" applyBorder="1" applyProtection="1">
      <protection locked="0"/>
    </xf>
    <xf numFmtId="0" fontId="24" fillId="19" borderId="0" xfId="0" applyFont="1" applyFill="1" applyBorder="1" applyAlignment="1" applyProtection="1">
      <protection locked="0"/>
    </xf>
    <xf numFmtId="0" fontId="28" fillId="19" borderId="0" xfId="0" applyFont="1" applyFill="1" applyBorder="1" applyProtection="1">
      <protection locked="0"/>
    </xf>
    <xf numFmtId="0" fontId="28" fillId="19" borderId="31" xfId="0" applyFont="1" applyFill="1" applyBorder="1" applyProtection="1">
      <protection locked="0"/>
    </xf>
    <xf numFmtId="0" fontId="28" fillId="19" borderId="33" xfId="0" applyFont="1" applyFill="1" applyBorder="1" applyProtection="1">
      <protection locked="0"/>
    </xf>
    <xf numFmtId="0" fontId="28" fillId="19" borderId="32" xfId="0" applyFont="1" applyFill="1" applyBorder="1" applyAlignment="1" applyProtection="1">
      <alignment horizontal="right"/>
      <protection locked="0"/>
    </xf>
    <xf numFmtId="0" fontId="28" fillId="19" borderId="34" xfId="0" applyFont="1" applyFill="1" applyBorder="1" applyProtection="1">
      <protection locked="0"/>
    </xf>
    <xf numFmtId="0" fontId="28" fillId="19" borderId="35" xfId="0" applyFont="1" applyFill="1" applyBorder="1" applyProtection="1">
      <protection locked="0"/>
    </xf>
    <xf numFmtId="0" fontId="28" fillId="19" borderId="36" xfId="0" applyFont="1" applyFill="1" applyBorder="1" applyProtection="1">
      <protection locked="0"/>
    </xf>
    <xf numFmtId="0" fontId="29" fillId="21" borderId="0" xfId="0" applyFont="1" applyFill="1" applyAlignment="1">
      <alignment horizontal="right"/>
    </xf>
    <xf numFmtId="0" fontId="11" fillId="0" borderId="0" xfId="0" applyFont="1" applyAlignment="1">
      <alignment horizontal="center" vertical="center" wrapText="1"/>
    </xf>
    <xf numFmtId="49" fontId="11" fillId="0" borderId="0" xfId="0" applyNumberFormat="1" applyFont="1"/>
    <xf numFmtId="0" fontId="27" fillId="19" borderId="0" xfId="0" applyFont="1" applyFill="1" applyProtection="1">
      <protection locked="0"/>
    </xf>
    <xf numFmtId="0" fontId="5" fillId="19" borderId="0" xfId="0" applyFont="1" applyFill="1" applyProtection="1">
      <protection locked="0"/>
    </xf>
    <xf numFmtId="0" fontId="25" fillId="19" borderId="0" xfId="0" applyFont="1" applyFill="1" applyAlignment="1">
      <alignment horizontal="left"/>
    </xf>
    <xf numFmtId="0" fontId="1" fillId="19" borderId="0" xfId="0" applyFont="1" applyFill="1" applyProtection="1">
      <protection locked="0"/>
    </xf>
    <xf numFmtId="0" fontId="28" fillId="19" borderId="0" xfId="0" applyFont="1" applyFill="1" applyAlignment="1" applyProtection="1">
      <alignment horizontal="center" vertical="center"/>
      <protection locked="0"/>
    </xf>
    <xf numFmtId="0" fontId="29" fillId="19" borderId="0" xfId="0" applyFont="1" applyFill="1" applyAlignment="1" applyProtection="1"/>
    <xf numFmtId="0" fontId="28" fillId="19" borderId="57" xfId="0" applyFont="1" applyFill="1" applyBorder="1" applyProtection="1">
      <protection locked="0"/>
    </xf>
    <xf numFmtId="0" fontId="28" fillId="19" borderId="59" xfId="0" applyFont="1" applyFill="1" applyBorder="1" applyProtection="1">
      <protection locked="0"/>
    </xf>
    <xf numFmtId="0" fontId="28" fillId="19" borderId="58" xfId="0" applyFont="1" applyFill="1" applyBorder="1" applyAlignment="1" applyProtection="1">
      <alignment horizontal="right"/>
      <protection locked="0"/>
    </xf>
    <xf numFmtId="0" fontId="28" fillId="19" borderId="60" xfId="0" applyFont="1" applyFill="1" applyBorder="1" applyProtection="1">
      <protection locked="0"/>
    </xf>
    <xf numFmtId="0" fontId="28" fillId="19" borderId="61" xfId="0" applyFont="1" applyFill="1" applyBorder="1" applyProtection="1">
      <protection locked="0"/>
    </xf>
    <xf numFmtId="0" fontId="28" fillId="19" borderId="62" xfId="0" applyFont="1" applyFill="1" applyBorder="1" applyProtection="1">
      <protection locked="0"/>
    </xf>
    <xf numFmtId="164" fontId="24" fillId="5" borderId="40" xfId="1" applyFont="1" applyFill="1" applyBorder="1" applyProtection="1">
      <protection locked="0"/>
    </xf>
    <xf numFmtId="3" fontId="24" fillId="22" borderId="40" xfId="0" applyNumberFormat="1" applyFont="1" applyFill="1" applyBorder="1" applyProtection="1">
      <protection locked="0"/>
    </xf>
    <xf numFmtId="3" fontId="24" fillId="5" borderId="40" xfId="0" applyNumberFormat="1" applyFont="1" applyFill="1" applyBorder="1" applyProtection="1">
      <protection locked="0"/>
    </xf>
    <xf numFmtId="0" fontId="24" fillId="19" borderId="0" xfId="0" applyFont="1" applyFill="1" applyAlignment="1">
      <alignment horizontal="left"/>
    </xf>
    <xf numFmtId="0" fontId="24" fillId="19" borderId="0" xfId="0" applyFont="1" applyFill="1" applyAlignment="1">
      <alignment horizontal="left" vertical="top" wrapText="1"/>
    </xf>
    <xf numFmtId="0" fontId="24" fillId="5" borderId="40" xfId="0" applyFont="1" applyFill="1" applyBorder="1" applyAlignment="1" applyProtection="1">
      <alignment horizontal="center" vertical="center"/>
      <protection locked="0"/>
    </xf>
    <xf numFmtId="164" fontId="24" fillId="5" borderId="40" xfId="1" applyFont="1" applyFill="1" applyBorder="1" applyAlignment="1" applyProtection="1">
      <alignment horizontal="center" vertical="center"/>
      <protection locked="0"/>
    </xf>
    <xf numFmtId="164" fontId="24" fillId="5" borderId="40" xfId="1" applyFont="1" applyFill="1" applyBorder="1" applyAlignment="1" applyProtection="1">
      <alignment vertical="center"/>
      <protection locked="0"/>
    </xf>
    <xf numFmtId="9" fontId="24" fillId="5" borderId="40" xfId="0" applyNumberFormat="1" applyFont="1" applyFill="1" applyBorder="1" applyAlignment="1" applyProtection="1">
      <alignment horizontal="center" vertical="center"/>
      <protection locked="0"/>
    </xf>
    <xf numFmtId="9" fontId="24" fillId="5" borderId="40" xfId="0" applyNumberFormat="1" applyFont="1" applyFill="1" applyBorder="1" applyProtection="1">
      <protection locked="0"/>
    </xf>
    <xf numFmtId="168" fontId="24" fillId="5" borderId="40" xfId="0" applyNumberFormat="1" applyFont="1" applyFill="1" applyBorder="1" applyProtection="1">
      <protection locked="0"/>
    </xf>
    <xf numFmtId="3" fontId="24" fillId="5" borderId="40" xfId="0" applyNumberFormat="1" applyFont="1" applyFill="1" applyBorder="1" applyAlignment="1" applyProtection="1">
      <alignment wrapText="1"/>
      <protection locked="0"/>
    </xf>
    <xf numFmtId="0" fontId="24" fillId="5" borderId="40" xfId="0" applyFont="1" applyFill="1" applyBorder="1" applyProtection="1">
      <protection locked="0"/>
    </xf>
    <xf numFmtId="3" fontId="24" fillId="19" borderId="10" xfId="1" applyNumberFormat="1" applyFont="1" applyFill="1" applyBorder="1" applyAlignment="1" applyProtection="1">
      <alignment horizontal="center" vertical="center"/>
    </xf>
    <xf numFmtId="9" fontId="0" fillId="0" borderId="0" xfId="0" applyNumberFormat="1"/>
    <xf numFmtId="0" fontId="5" fillId="23" borderId="0" xfId="0" applyFont="1" applyFill="1" applyAlignment="1">
      <alignment wrapText="1"/>
    </xf>
    <xf numFmtId="0" fontId="0" fillId="23" borderId="0" xfId="0" applyFill="1"/>
    <xf numFmtId="0" fontId="12" fillId="23" borderId="0" xfId="0" applyFont="1" applyFill="1"/>
    <xf numFmtId="0" fontId="8" fillId="23" borderId="0" xfId="0" applyFont="1" applyFill="1"/>
    <xf numFmtId="164" fontId="5" fillId="0" borderId="0" xfId="1" applyFont="1" applyAlignment="1">
      <alignment wrapText="1"/>
    </xf>
    <xf numFmtId="0" fontId="0" fillId="23" borderId="0" xfId="0" applyFill="1"/>
    <xf numFmtId="2" fontId="13" fillId="16" borderId="0" xfId="0" applyNumberFormat="1" applyFont="1" applyFill="1" applyBorder="1" applyAlignment="1">
      <alignment horizontal="center"/>
    </xf>
    <xf numFmtId="0" fontId="44" fillId="0" borderId="0" xfId="0" applyFont="1"/>
    <xf numFmtId="0" fontId="12" fillId="24" borderId="0" xfId="0" applyFont="1" applyFill="1"/>
    <xf numFmtId="165" fontId="0" fillId="0" borderId="0" xfId="15" applyFont="1"/>
    <xf numFmtId="0" fontId="12" fillId="25" borderId="0" xfId="0" applyFont="1" applyFill="1" applyAlignment="1">
      <alignment wrapText="1"/>
    </xf>
    <xf numFmtId="0" fontId="12" fillId="24" borderId="0" xfId="0" applyFont="1" applyFill="1" applyAlignment="1">
      <alignment wrapText="1"/>
    </xf>
    <xf numFmtId="0" fontId="25" fillId="26" borderId="0" xfId="0" applyFont="1" applyFill="1" applyAlignment="1" applyProtection="1">
      <alignment vertical="center" wrapText="1"/>
      <protection locked="0"/>
    </xf>
    <xf numFmtId="0" fontId="45" fillId="0" borderId="0" xfId="0" applyFont="1"/>
    <xf numFmtId="167" fontId="8" fillId="0" borderId="0" xfId="15" applyNumberFormat="1" applyFont="1"/>
    <xf numFmtId="167" fontId="5" fillId="2" borderId="0" xfId="15" applyNumberFormat="1" applyFont="1" applyFill="1" applyAlignment="1">
      <alignment horizontal="center" vertical="center" wrapText="1"/>
    </xf>
    <xf numFmtId="9" fontId="0" fillId="0" borderId="0" xfId="8" applyFont="1" applyBorder="1"/>
    <xf numFmtId="167" fontId="11" fillId="0" borderId="0" xfId="15" applyNumberFormat="1" applyFont="1"/>
    <xf numFmtId="167" fontId="14" fillId="0" borderId="0" xfId="15" applyNumberFormat="1" applyFont="1"/>
    <xf numFmtId="0" fontId="24" fillId="19" borderId="52" xfId="0" applyFont="1" applyFill="1" applyBorder="1" applyAlignment="1" applyProtection="1">
      <alignment horizontal="center" vertical="center"/>
    </xf>
    <xf numFmtId="167" fontId="0" fillId="0" borderId="0" xfId="0" applyNumberFormat="1"/>
    <xf numFmtId="0" fontId="24" fillId="19" borderId="0" xfId="0" applyFont="1" applyFill="1" applyAlignment="1">
      <alignment horizontal="left"/>
    </xf>
    <xf numFmtId="0" fontId="24" fillId="19" borderId="0" xfId="0" applyFont="1" applyFill="1" applyAlignment="1">
      <alignment horizontal="left" vertical="top" wrapText="1"/>
    </xf>
    <xf numFmtId="0" fontId="24" fillId="19" borderId="0" xfId="0" applyFont="1" applyFill="1" applyAlignment="1">
      <alignment horizontal="left" wrapText="1"/>
    </xf>
    <xf numFmtId="0" fontId="24" fillId="19" borderId="0" xfId="0" applyFont="1" applyFill="1" applyAlignment="1">
      <alignment wrapText="1"/>
    </xf>
    <xf numFmtId="0" fontId="24" fillId="19" borderId="0" xfId="0" applyFont="1" applyFill="1" applyAlignment="1">
      <alignment vertical="top" wrapText="1"/>
    </xf>
    <xf numFmtId="0" fontId="25" fillId="19" borderId="0" xfId="0" applyFont="1" applyFill="1" applyAlignment="1">
      <alignment horizontal="left"/>
    </xf>
    <xf numFmtId="0" fontId="30" fillId="19" borderId="0" xfId="0" applyFont="1" applyFill="1" applyAlignment="1" applyProtection="1">
      <alignment horizontal="center"/>
      <protection locked="0"/>
    </xf>
    <xf numFmtId="0" fontId="43" fillId="19" borderId="52" xfId="0" applyFont="1" applyFill="1" applyBorder="1" applyAlignment="1" applyProtection="1">
      <alignment horizontal="center" vertical="center" wrapText="1"/>
    </xf>
    <xf numFmtId="0" fontId="43" fillId="19" borderId="53" xfId="0" applyFont="1" applyFill="1" applyBorder="1" applyAlignment="1" applyProtection="1">
      <alignment horizontal="center" vertical="center" wrapText="1"/>
    </xf>
    <xf numFmtId="0" fontId="24" fillId="19" borderId="52" xfId="0" applyFont="1" applyFill="1" applyBorder="1" applyAlignment="1" applyProtection="1">
      <alignment horizontal="center" vertical="center"/>
    </xf>
    <xf numFmtId="0" fontId="24" fillId="19" borderId="53" xfId="0" applyFont="1" applyFill="1" applyBorder="1" applyAlignment="1" applyProtection="1">
      <alignment horizontal="center" vertical="center"/>
    </xf>
    <xf numFmtId="0" fontId="24" fillId="19" borderId="10" xfId="0" applyFont="1" applyFill="1" applyBorder="1" applyAlignment="1" applyProtection="1">
      <alignment horizontal="center"/>
      <protection locked="0"/>
    </xf>
    <xf numFmtId="0" fontId="29" fillId="19" borderId="0" xfId="0" applyFont="1" applyFill="1" applyAlignment="1" applyProtection="1">
      <alignment horizontal="center" vertical="top" wrapText="1"/>
      <protection locked="0"/>
    </xf>
    <xf numFmtId="0" fontId="29" fillId="19" borderId="0" xfId="0" applyFont="1" applyFill="1" applyAlignment="1" applyProtection="1">
      <alignment horizontal="center" vertical="top"/>
      <protection locked="0"/>
    </xf>
    <xf numFmtId="0" fontId="27" fillId="19" borderId="0" xfId="0" applyFont="1" applyFill="1" applyAlignment="1" applyProtection="1">
      <alignment horizontal="center" wrapText="1"/>
      <protection locked="0"/>
    </xf>
    <xf numFmtId="0" fontId="35" fillId="19" borderId="10" xfId="0" applyFont="1" applyFill="1" applyBorder="1" applyAlignment="1" applyProtection="1">
      <alignment horizontal="left"/>
      <protection locked="0"/>
    </xf>
    <xf numFmtId="0" fontId="28" fillId="19" borderId="0" xfId="0" applyFont="1" applyFill="1" applyAlignment="1" applyProtection="1">
      <alignment horizontal="center"/>
      <protection locked="0"/>
    </xf>
    <xf numFmtId="0" fontId="28" fillId="19" borderId="0" xfId="0" applyFont="1" applyFill="1" applyAlignment="1" applyProtection="1">
      <alignment horizontal="right"/>
    </xf>
    <xf numFmtId="0" fontId="27" fillId="19" borderId="0" xfId="0" applyFont="1" applyFill="1" applyAlignment="1" applyProtection="1">
      <alignment horizontal="center"/>
      <protection locked="0"/>
    </xf>
    <xf numFmtId="49" fontId="0" fillId="19" borderId="0" xfId="0" applyNumberFormat="1" applyFill="1" applyAlignment="1" applyProtection="1">
      <alignment horizontal="center" vertical="center"/>
      <protection locked="0"/>
    </xf>
    <xf numFmtId="0" fontId="32" fillId="20" borderId="0" xfId="0" applyFont="1" applyFill="1" applyAlignment="1" applyProtection="1">
      <alignment horizontal="center" vertical="center"/>
      <protection locked="0"/>
    </xf>
    <xf numFmtId="3" fontId="39" fillId="19" borderId="20" xfId="0" applyNumberFormat="1" applyFont="1" applyFill="1" applyBorder="1" applyAlignment="1" applyProtection="1">
      <alignment horizontal="center" vertical="center"/>
    </xf>
    <xf numFmtId="0" fontId="39" fillId="19" borderId="21" xfId="0" applyFont="1" applyFill="1" applyBorder="1" applyAlignment="1" applyProtection="1">
      <alignment horizontal="center" vertical="center"/>
    </xf>
    <xf numFmtId="0" fontId="27" fillId="19" borderId="0" xfId="0" applyFont="1" applyFill="1" applyBorder="1" applyAlignment="1" applyProtection="1">
      <alignment horizontal="center" vertical="center" wrapText="1"/>
      <protection locked="0"/>
    </xf>
    <xf numFmtId="0" fontId="27" fillId="19" borderId="29" xfId="0" applyFont="1" applyFill="1" applyBorder="1" applyAlignment="1" applyProtection="1">
      <alignment horizontal="center" vertical="center" wrapText="1"/>
      <protection locked="0"/>
    </xf>
    <xf numFmtId="0" fontId="27" fillId="19" borderId="30" xfId="0" applyFont="1" applyFill="1" applyBorder="1" applyAlignment="1" applyProtection="1">
      <alignment horizontal="center" vertical="center" wrapText="1"/>
      <protection locked="0"/>
    </xf>
    <xf numFmtId="0" fontId="27" fillId="19" borderId="32" xfId="0" applyFont="1" applyFill="1" applyBorder="1" applyAlignment="1" applyProtection="1">
      <alignment horizontal="center" vertical="center" wrapText="1"/>
      <protection locked="0"/>
    </xf>
    <xf numFmtId="0" fontId="27" fillId="19" borderId="55" xfId="0" applyFont="1" applyFill="1" applyBorder="1" applyAlignment="1" applyProtection="1">
      <alignment horizontal="center" vertical="center" wrapText="1"/>
      <protection locked="0"/>
    </xf>
    <xf numFmtId="0" fontId="27" fillId="19" borderId="56" xfId="0" applyFont="1" applyFill="1" applyBorder="1" applyAlignment="1" applyProtection="1">
      <alignment horizontal="center" vertical="center" wrapText="1"/>
      <protection locked="0"/>
    </xf>
    <xf numFmtId="0" fontId="27" fillId="19" borderId="58" xfId="0" applyFont="1" applyFill="1" applyBorder="1" applyAlignment="1" applyProtection="1">
      <alignment horizontal="center" vertical="center" wrapText="1"/>
      <protection locked="0"/>
    </xf>
    <xf numFmtId="0" fontId="34" fillId="19" borderId="0" xfId="0" applyFont="1" applyFill="1" applyBorder="1" applyAlignment="1" applyProtection="1">
      <alignment horizontal="left" wrapText="1"/>
      <protection locked="0"/>
    </xf>
    <xf numFmtId="0" fontId="32" fillId="20" borderId="0" xfId="0" applyFont="1" applyFill="1" applyBorder="1" applyAlignment="1" applyProtection="1">
      <alignment horizontal="center" vertical="center"/>
      <protection locked="0"/>
    </xf>
    <xf numFmtId="0" fontId="34" fillId="19" borderId="0" xfId="0" applyFont="1" applyFill="1" applyBorder="1" applyAlignment="1" applyProtection="1">
      <alignment wrapText="1"/>
      <protection locked="0"/>
    </xf>
    <xf numFmtId="0" fontId="34" fillId="19" borderId="0" xfId="0" applyFont="1" applyFill="1" applyBorder="1" applyAlignment="1" applyProtection="1">
      <alignment horizontal="left" vertical="center" wrapText="1"/>
      <protection locked="0"/>
    </xf>
    <xf numFmtId="0" fontId="33" fillId="20" borderId="0" xfId="0" applyFont="1" applyFill="1" applyAlignment="1" applyProtection="1">
      <alignment horizontal="center" vertical="center"/>
      <protection locked="0"/>
    </xf>
    <xf numFmtId="0" fontId="24" fillId="19" borderId="40" xfId="0" applyFont="1" applyFill="1" applyBorder="1" applyAlignment="1" applyProtection="1">
      <alignment horizontal="center" vertical="center"/>
      <protection locked="0"/>
    </xf>
    <xf numFmtId="0" fontId="24" fillId="19" borderId="41" xfId="0" applyFont="1" applyFill="1" applyBorder="1" applyAlignment="1" applyProtection="1">
      <alignment horizontal="left" vertical="center"/>
      <protection locked="0"/>
    </xf>
    <xf numFmtId="0" fontId="24" fillId="19" borderId="43" xfId="0" applyFont="1" applyFill="1" applyBorder="1" applyAlignment="1" applyProtection="1">
      <alignment horizontal="left" vertical="center"/>
      <protection locked="0"/>
    </xf>
    <xf numFmtId="0" fontId="24" fillId="19" borderId="45" xfId="0" applyFont="1" applyFill="1" applyBorder="1" applyAlignment="1" applyProtection="1">
      <alignment horizontal="left" vertical="center"/>
      <protection locked="0"/>
    </xf>
    <xf numFmtId="0" fontId="24" fillId="19" borderId="47" xfId="0" applyFont="1" applyFill="1" applyBorder="1" applyAlignment="1" applyProtection="1">
      <alignment horizontal="left" vertical="center"/>
      <protection locked="0"/>
    </xf>
    <xf numFmtId="0" fontId="36" fillId="19" borderId="19" xfId="0" applyFont="1" applyFill="1" applyBorder="1" applyAlignment="1" applyProtection="1">
      <alignment horizontal="center"/>
      <protection locked="0"/>
    </xf>
    <xf numFmtId="0" fontId="25" fillId="21" borderId="50" xfId="0" applyFont="1" applyFill="1" applyBorder="1" applyAlignment="1" applyProtection="1">
      <alignment horizontal="center" vertical="top" wrapText="1"/>
      <protection locked="0"/>
    </xf>
    <xf numFmtId="0" fontId="34" fillId="19" borderId="0" xfId="0" applyFont="1" applyFill="1" applyAlignment="1" applyProtection="1">
      <alignment horizontal="left" wrapText="1"/>
      <protection locked="0"/>
    </xf>
    <xf numFmtId="0" fontId="33" fillId="20" borderId="0" xfId="0" applyFont="1" applyFill="1" applyBorder="1" applyAlignment="1" applyProtection="1">
      <alignment horizontal="center" vertical="center"/>
      <protection locked="0"/>
    </xf>
    <xf numFmtId="164" fontId="24" fillId="19" borderId="24" xfId="0" applyNumberFormat="1" applyFont="1" applyFill="1" applyBorder="1" applyAlignment="1" applyProtection="1">
      <alignment horizontal="center"/>
    </xf>
    <xf numFmtId="0" fontId="24" fillId="19" borderId="27" xfId="0" applyFont="1" applyFill="1" applyBorder="1" applyAlignment="1" applyProtection="1">
      <alignment horizontal="center"/>
    </xf>
    <xf numFmtId="9" fontId="24" fillId="19" borderId="24" xfId="0" applyNumberFormat="1" applyFont="1" applyFill="1" applyBorder="1" applyAlignment="1" applyProtection="1">
      <alignment horizontal="center" vertical="center"/>
      <protection locked="0"/>
    </xf>
    <xf numFmtId="9" fontId="24" fillId="19" borderId="27" xfId="0" applyNumberFormat="1" applyFont="1" applyFill="1" applyBorder="1" applyAlignment="1" applyProtection="1">
      <alignment horizontal="center" vertical="center"/>
      <protection locked="0"/>
    </xf>
    <xf numFmtId="0" fontId="25" fillId="19" borderId="0" xfId="0" applyFont="1" applyFill="1" applyAlignment="1" applyProtection="1">
      <alignment horizontal="center" wrapText="1"/>
      <protection locked="0"/>
    </xf>
    <xf numFmtId="0" fontId="24" fillId="21" borderId="41" xfId="0" applyFont="1" applyFill="1" applyBorder="1" applyAlignment="1" applyProtection="1">
      <alignment horizontal="left" vertical="center"/>
      <protection locked="0"/>
    </xf>
    <xf numFmtId="0" fontId="24" fillId="21" borderId="42" xfId="0" applyFont="1" applyFill="1" applyBorder="1" applyAlignment="1" applyProtection="1">
      <alignment horizontal="left" vertical="center"/>
      <protection locked="0"/>
    </xf>
    <xf numFmtId="0" fontId="24" fillId="21" borderId="43" xfId="0" applyFont="1" applyFill="1" applyBorder="1" applyAlignment="1" applyProtection="1">
      <alignment horizontal="left" vertical="center"/>
      <protection locked="0"/>
    </xf>
    <xf numFmtId="0" fontId="24" fillId="21" borderId="44" xfId="0" applyFont="1" applyFill="1" applyBorder="1" applyAlignment="1" applyProtection="1">
      <alignment horizontal="left" vertical="center"/>
      <protection locked="0"/>
    </xf>
    <xf numFmtId="0" fontId="24" fillId="21" borderId="45" xfId="0" applyFont="1" applyFill="1" applyBorder="1" applyAlignment="1" applyProtection="1">
      <alignment horizontal="left" vertical="center"/>
      <protection locked="0"/>
    </xf>
    <xf numFmtId="0" fontId="24" fillId="21" borderId="46" xfId="0" applyFont="1" applyFill="1" applyBorder="1" applyAlignment="1" applyProtection="1">
      <alignment horizontal="left" vertical="center"/>
      <protection locked="0"/>
    </xf>
    <xf numFmtId="0" fontId="24" fillId="21" borderId="47" xfId="0" applyFont="1" applyFill="1" applyBorder="1" applyAlignment="1" applyProtection="1">
      <alignment horizontal="left" vertical="center"/>
      <protection locked="0"/>
    </xf>
    <xf numFmtId="0" fontId="24" fillId="21" borderId="48" xfId="0" applyFont="1" applyFill="1" applyBorder="1" applyAlignment="1" applyProtection="1">
      <alignment horizontal="left" vertical="center"/>
      <protection locked="0"/>
    </xf>
    <xf numFmtId="0" fontId="24" fillId="21" borderId="49" xfId="0" applyFont="1" applyFill="1" applyBorder="1" applyAlignment="1" applyProtection="1">
      <alignment horizontal="left" vertical="center"/>
      <protection locked="0"/>
    </xf>
    <xf numFmtId="0" fontId="24" fillId="21" borderId="41" xfId="0" applyFont="1" applyFill="1" applyBorder="1" applyAlignment="1" applyProtection="1">
      <alignment horizontal="left" vertical="center" wrapText="1"/>
      <protection locked="0"/>
    </xf>
    <xf numFmtId="0" fontId="24" fillId="21" borderId="42" xfId="0" applyFont="1" applyFill="1" applyBorder="1" applyAlignment="1" applyProtection="1">
      <alignment horizontal="left" vertical="center" wrapText="1"/>
      <protection locked="0"/>
    </xf>
    <xf numFmtId="0" fontId="24" fillId="21" borderId="43" xfId="0" applyFont="1" applyFill="1" applyBorder="1" applyAlignment="1" applyProtection="1">
      <alignment horizontal="left" vertical="center" wrapText="1"/>
      <protection locked="0"/>
    </xf>
    <xf numFmtId="164" fontId="24" fillId="19" borderId="10" xfId="1" applyFont="1" applyFill="1" applyBorder="1" applyAlignment="1" applyProtection="1">
      <alignment horizontal="center"/>
    </xf>
    <xf numFmtId="0" fontId="25" fillId="19" borderId="30" xfId="0" applyFont="1" applyFill="1" applyBorder="1" applyAlignment="1" applyProtection="1">
      <alignment horizontal="center" vertical="center"/>
    </xf>
    <xf numFmtId="0" fontId="24" fillId="19" borderId="0" xfId="0" applyFont="1" applyFill="1" applyBorder="1" applyAlignment="1" applyProtection="1">
      <alignment horizontal="center"/>
      <protection locked="0"/>
    </xf>
    <xf numFmtId="1" fontId="24" fillId="5" borderId="40" xfId="1" applyNumberFormat="1" applyFont="1" applyFill="1" applyBorder="1" applyAlignment="1" applyProtection="1">
      <alignment horizontal="center"/>
      <protection locked="0"/>
    </xf>
    <xf numFmtId="0" fontId="25" fillId="19" borderId="0" xfId="0" applyFont="1" applyFill="1" applyBorder="1" applyAlignment="1" applyProtection="1">
      <alignment horizontal="center" vertical="center" wrapText="1"/>
    </xf>
    <xf numFmtId="0" fontId="34" fillId="19" borderId="0" xfId="0" applyFont="1" applyFill="1" applyBorder="1" applyAlignment="1" applyProtection="1">
      <alignment horizontal="left" vertical="top" wrapText="1"/>
      <protection locked="0"/>
    </xf>
    <xf numFmtId="0" fontId="25" fillId="19" borderId="30" xfId="0" applyFont="1" applyFill="1" applyBorder="1" applyAlignment="1" applyProtection="1">
      <alignment horizontal="center" vertical="center" wrapText="1"/>
      <protection locked="0"/>
    </xf>
    <xf numFmtId="0" fontId="25" fillId="19" borderId="0" xfId="0" applyFont="1" applyFill="1" applyBorder="1" applyAlignment="1" applyProtection="1">
      <alignment horizontal="center" vertical="center" wrapText="1"/>
      <protection locked="0"/>
    </xf>
    <xf numFmtId="0" fontId="25" fillId="19" borderId="31" xfId="0" applyFont="1" applyFill="1" applyBorder="1" applyAlignment="1" applyProtection="1">
      <alignment horizontal="center" vertical="center" wrapText="1"/>
      <protection locked="0"/>
    </xf>
    <xf numFmtId="0" fontId="25" fillId="19" borderId="33" xfId="0" applyFont="1" applyFill="1" applyBorder="1" applyAlignment="1" applyProtection="1">
      <alignment horizontal="center" vertical="center" wrapText="1"/>
      <protection locked="0"/>
    </xf>
    <xf numFmtId="0" fontId="38" fillId="20" borderId="0" xfId="0" applyFont="1" applyFill="1" applyBorder="1" applyAlignment="1" applyProtection="1">
      <alignment horizontal="center" vertical="center"/>
      <protection locked="0"/>
    </xf>
    <xf numFmtId="0" fontId="24" fillId="19" borderId="0" xfId="0" applyFont="1" applyFill="1" applyAlignment="1" applyProtection="1">
      <alignment horizontal="left" vertical="top" wrapText="1"/>
      <protection locked="0"/>
    </xf>
    <xf numFmtId="0" fontId="24" fillId="19" borderId="0" xfId="0" applyFont="1" applyFill="1" applyAlignment="1" applyProtection="1">
      <alignment horizontal="left" wrapText="1"/>
      <protection locked="0"/>
    </xf>
    <xf numFmtId="0" fontId="24" fillId="19" borderId="0" xfId="0" applyFont="1" applyFill="1" applyAlignment="1" applyProtection="1">
      <alignment horizontal="left"/>
      <protection locked="0"/>
    </xf>
    <xf numFmtId="0" fontId="25" fillId="19" borderId="37" xfId="0" applyFont="1" applyFill="1" applyBorder="1" applyAlignment="1" applyProtection="1">
      <alignment horizontal="center"/>
    </xf>
    <xf numFmtId="0" fontId="25" fillId="19" borderId="18" xfId="0" applyFont="1" applyFill="1" applyBorder="1" applyAlignment="1" applyProtection="1">
      <alignment horizontal="center"/>
    </xf>
    <xf numFmtId="0" fontId="25" fillId="19" borderId="39" xfId="0" applyFont="1" applyFill="1" applyBorder="1" applyAlignment="1" applyProtection="1">
      <alignment horizontal="center" wrapText="1"/>
    </xf>
    <xf numFmtId="0" fontId="25" fillId="19" borderId="16" xfId="0" applyFont="1" applyFill="1" applyBorder="1" applyAlignment="1" applyProtection="1">
      <alignment horizontal="center" wrapText="1"/>
    </xf>
    <xf numFmtId="0" fontId="25" fillId="19" borderId="17" xfId="0" applyFont="1" applyFill="1" applyBorder="1" applyAlignment="1" applyProtection="1">
      <alignment horizontal="center" wrapText="1"/>
    </xf>
    <xf numFmtId="0" fontId="24" fillId="19" borderId="0" xfId="0" applyFont="1" applyFill="1" applyAlignment="1" applyProtection="1">
      <alignment horizontal="center"/>
      <protection locked="0"/>
    </xf>
    <xf numFmtId="0" fontId="37" fillId="20" borderId="0" xfId="0" applyFont="1" applyFill="1" applyAlignment="1" applyProtection="1">
      <alignment horizontal="center" vertical="center"/>
      <protection locked="0"/>
    </xf>
    <xf numFmtId="0" fontId="17" fillId="20" borderId="0" xfId="0" applyFont="1" applyFill="1" applyAlignment="1" applyProtection="1">
      <alignment horizontal="center" vertical="center"/>
      <protection locked="0"/>
    </xf>
    <xf numFmtId="0" fontId="24" fillId="19" borderId="0" xfId="0" applyFont="1" applyFill="1" applyAlignment="1" applyProtection="1">
      <alignment horizontal="left" vertical="top"/>
      <protection locked="0"/>
    </xf>
    <xf numFmtId="0" fontId="0" fillId="0" borderId="0" xfId="0" applyBorder="1" applyAlignment="1">
      <alignment horizontal="left"/>
    </xf>
    <xf numFmtId="0" fontId="0" fillId="4" borderId="0" xfId="0" applyFill="1" applyProtection="1">
      <protection locked="0"/>
    </xf>
    <xf numFmtId="0" fontId="0" fillId="4" borderId="0" xfId="0" applyFill="1" applyAlignment="1" applyProtection="1">
      <alignment wrapText="1"/>
      <protection locked="0"/>
    </xf>
    <xf numFmtId="0" fontId="28" fillId="27" borderId="0" xfId="0" applyFont="1" applyFill="1" applyProtection="1">
      <protection locked="0"/>
    </xf>
    <xf numFmtId="0" fontId="0" fillId="27" borderId="0" xfId="0" applyFill="1"/>
    <xf numFmtId="0" fontId="0" fillId="27" borderId="0" xfId="0" applyFill="1" applyAlignment="1">
      <alignment horizontal="center"/>
    </xf>
    <xf numFmtId="0" fontId="26" fillId="27" borderId="0" xfId="0" applyFont="1" applyFill="1" applyAlignment="1">
      <alignment horizontal="center" vertical="center"/>
    </xf>
    <xf numFmtId="0" fontId="0" fillId="27" borderId="0" xfId="0" applyFill="1" applyProtection="1">
      <protection locked="0"/>
    </xf>
    <xf numFmtId="0" fontId="0" fillId="27" borderId="0" xfId="0" applyFill="1" applyAlignment="1" applyProtection="1">
      <alignment vertical="center"/>
      <protection locked="0"/>
    </xf>
    <xf numFmtId="0" fontId="17" fillId="27" borderId="0" xfId="0" applyFont="1" applyFill="1" applyAlignment="1" applyProtection="1">
      <alignment vertical="center"/>
      <protection locked="0"/>
    </xf>
    <xf numFmtId="49" fontId="28" fillId="27" borderId="0" xfId="0" applyNumberFormat="1" applyFont="1" applyFill="1" applyAlignment="1" applyProtection="1">
      <alignment vertical="center"/>
      <protection locked="0"/>
    </xf>
    <xf numFmtId="0" fontId="5" fillId="4" borderId="0" xfId="0" applyFont="1" applyFill="1" applyProtection="1">
      <protection locked="0"/>
    </xf>
    <xf numFmtId="0" fontId="17" fillId="27" borderId="0" xfId="0" applyFont="1" applyFill="1" applyProtection="1">
      <protection locked="0"/>
    </xf>
    <xf numFmtId="0" fontId="0" fillId="4" borderId="66" xfId="0" applyFill="1" applyBorder="1" applyProtection="1">
      <protection locked="0"/>
    </xf>
    <xf numFmtId="0" fontId="24" fillId="19" borderId="71" xfId="0" applyFont="1" applyFill="1" applyBorder="1" applyAlignment="1" applyProtection="1">
      <alignment horizontal="center"/>
      <protection locked="0"/>
    </xf>
    <xf numFmtId="0" fontId="24" fillId="19" borderId="73" xfId="0" applyFont="1" applyFill="1" applyBorder="1" applyAlignment="1" applyProtection="1">
      <alignment horizontal="center"/>
      <protection locked="0"/>
    </xf>
    <xf numFmtId="0" fontId="24" fillId="19" borderId="74" xfId="0" applyFont="1" applyFill="1" applyBorder="1" applyAlignment="1" applyProtection="1">
      <alignment horizontal="center"/>
      <protection locked="0"/>
    </xf>
    <xf numFmtId="0" fontId="0" fillId="4" borderId="30" xfId="0" applyFill="1" applyBorder="1"/>
    <xf numFmtId="0" fontId="0" fillId="4" borderId="35" xfId="0" applyFill="1" applyBorder="1"/>
    <xf numFmtId="49" fontId="0" fillId="4" borderId="30" xfId="0" applyNumberFormat="1" applyFill="1" applyBorder="1" applyAlignment="1">
      <alignment horizontal="center" vertical="center"/>
    </xf>
    <xf numFmtId="0" fontId="46" fillId="19" borderId="0" xfId="0" applyFont="1" applyFill="1" applyProtection="1">
      <protection locked="0"/>
    </xf>
    <xf numFmtId="0" fontId="26" fillId="27" borderId="67" xfId="0" applyFont="1" applyFill="1" applyBorder="1" applyAlignment="1" applyProtection="1">
      <alignment horizontal="center" vertical="center"/>
      <protection locked="0"/>
    </xf>
    <xf numFmtId="0" fontId="26" fillId="27" borderId="68" xfId="0" applyFont="1" applyFill="1" applyBorder="1" applyAlignment="1" applyProtection="1">
      <alignment horizontal="center" vertical="center"/>
      <protection locked="0"/>
    </xf>
    <xf numFmtId="0" fontId="26" fillId="27" borderId="69" xfId="0" applyFont="1" applyFill="1" applyBorder="1" applyAlignment="1" applyProtection="1">
      <alignment horizontal="center" vertical="center"/>
      <protection locked="0"/>
    </xf>
    <xf numFmtId="0" fontId="26" fillId="27" borderId="0" xfId="0" applyFont="1" applyFill="1" applyAlignment="1" applyProtection="1">
      <alignment horizontal="center"/>
      <protection locked="0"/>
    </xf>
    <xf numFmtId="0" fontId="26" fillId="27" borderId="0" xfId="0" applyFont="1" applyFill="1" applyAlignment="1" applyProtection="1">
      <protection locked="0"/>
    </xf>
    <xf numFmtId="0" fontId="26" fillId="27" borderId="52" xfId="0" applyFont="1" applyFill="1" applyBorder="1" applyAlignment="1" applyProtection="1">
      <alignment horizontal="center"/>
    </xf>
    <xf numFmtId="0" fontId="26" fillId="27" borderId="53" xfId="0" applyFont="1" applyFill="1" applyBorder="1" applyAlignment="1" applyProtection="1">
      <alignment horizontal="center"/>
    </xf>
    <xf numFmtId="0" fontId="24" fillId="19" borderId="29" xfId="0" applyFont="1" applyFill="1" applyBorder="1" applyProtection="1"/>
    <xf numFmtId="0" fontId="24" fillId="19" borderId="31" xfId="0" applyFont="1" applyFill="1" applyBorder="1" applyProtection="1"/>
    <xf numFmtId="0" fontId="24" fillId="19" borderId="34" xfId="0" applyFont="1" applyFill="1" applyBorder="1" applyProtection="1"/>
    <xf numFmtId="0" fontId="24" fillId="19" borderId="36" xfId="0" applyFont="1" applyFill="1" applyBorder="1" applyProtection="1"/>
    <xf numFmtId="0" fontId="25" fillId="19" borderId="35" xfId="0" applyFont="1" applyFill="1" applyBorder="1" applyAlignment="1" applyProtection="1">
      <alignment horizontal="center" vertical="center"/>
    </xf>
    <xf numFmtId="0" fontId="16" fillId="27" borderId="52" xfId="0" applyFont="1" applyFill="1" applyBorder="1" applyAlignment="1" applyProtection="1">
      <alignment horizontal="center" vertical="center" wrapText="1"/>
      <protection locked="0"/>
    </xf>
    <xf numFmtId="0" fontId="16" fillId="27" borderId="53" xfId="0" applyFont="1" applyFill="1" applyBorder="1" applyAlignment="1" applyProtection="1">
      <alignment horizontal="center" vertical="center" wrapText="1"/>
      <protection locked="0"/>
    </xf>
    <xf numFmtId="0" fontId="26" fillId="27" borderId="52" xfId="0" applyFont="1" applyFill="1" applyBorder="1" applyAlignment="1" applyProtection="1">
      <alignment horizontal="center" vertical="center" wrapText="1"/>
      <protection locked="0"/>
    </xf>
    <xf numFmtId="0" fontId="26" fillId="27" borderId="53" xfId="0" applyFont="1" applyFill="1" applyBorder="1" applyAlignment="1" applyProtection="1">
      <alignment horizontal="center" vertical="center" wrapText="1"/>
      <protection locked="0"/>
    </xf>
    <xf numFmtId="0" fontId="26" fillId="27" borderId="0" xfId="0" applyFont="1" applyFill="1" applyAlignment="1" applyProtection="1">
      <alignment horizontal="center" vertical="center"/>
      <protection locked="0"/>
    </xf>
    <xf numFmtId="49" fontId="26" fillId="27" borderId="0" xfId="0" applyNumberFormat="1" applyFont="1" applyFill="1" applyAlignment="1" applyProtection="1">
      <alignment horizontal="center" vertical="center"/>
      <protection locked="0"/>
    </xf>
    <xf numFmtId="49" fontId="16" fillId="27" borderId="0" xfId="0" applyNumberFormat="1" applyFont="1" applyFill="1" applyAlignment="1" applyProtection="1">
      <alignment horizontal="center" vertical="center"/>
      <protection locked="0"/>
    </xf>
    <xf numFmtId="0" fontId="30" fillId="19" borderId="0" xfId="0" applyFont="1" applyFill="1" applyBorder="1" applyAlignment="1" applyProtection="1">
      <alignment horizontal="center"/>
    </xf>
    <xf numFmtId="0" fontId="29" fillId="19" borderId="0" xfId="0" applyFont="1" applyFill="1" applyBorder="1" applyAlignment="1" applyProtection="1">
      <alignment horizontal="left" vertical="top" wrapText="1"/>
    </xf>
    <xf numFmtId="1" fontId="24" fillId="19" borderId="68" xfId="1" applyNumberFormat="1" applyFont="1" applyFill="1" applyBorder="1" applyAlignment="1" applyProtection="1">
      <alignment horizontal="center" vertical="center"/>
    </xf>
    <xf numFmtId="164" fontId="24" fillId="19" borderId="69" xfId="1" applyFont="1" applyFill="1" applyBorder="1" applyAlignment="1" applyProtection="1">
      <alignment horizontal="center" vertical="center"/>
    </xf>
    <xf numFmtId="3" fontId="24" fillId="19" borderId="71" xfId="1" applyNumberFormat="1" applyFont="1" applyFill="1" applyBorder="1" applyAlignment="1" applyProtection="1">
      <alignment horizontal="center" vertical="center"/>
    </xf>
    <xf numFmtId="0" fontId="35" fillId="19" borderId="67" xfId="0" applyFont="1" applyFill="1" applyBorder="1" applyAlignment="1" applyProtection="1">
      <alignment horizontal="left"/>
      <protection locked="0"/>
    </xf>
    <xf numFmtId="0" fontId="35" fillId="19" borderId="68" xfId="0" applyFont="1" applyFill="1" applyBorder="1" applyAlignment="1" applyProtection="1">
      <alignment horizontal="left"/>
      <protection locked="0"/>
    </xf>
    <xf numFmtId="0" fontId="24" fillId="19" borderId="68" xfId="0" applyFont="1" applyFill="1" applyBorder="1" applyAlignment="1" applyProtection="1">
      <alignment horizontal="center"/>
      <protection locked="0"/>
    </xf>
    <xf numFmtId="0" fontId="24" fillId="19" borderId="69" xfId="0" applyFont="1" applyFill="1" applyBorder="1" applyAlignment="1" applyProtection="1">
      <alignment horizontal="center"/>
      <protection locked="0"/>
    </xf>
    <xf numFmtId="0" fontId="35" fillId="19" borderId="70" xfId="0" applyFont="1" applyFill="1" applyBorder="1" applyAlignment="1" applyProtection="1">
      <alignment horizontal="left"/>
      <protection locked="0"/>
    </xf>
    <xf numFmtId="0" fontId="35" fillId="19" borderId="72" xfId="0" applyFont="1" applyFill="1" applyBorder="1" applyAlignment="1" applyProtection="1">
      <alignment horizontal="left"/>
      <protection locked="0"/>
    </xf>
    <xf numFmtId="0" fontId="35" fillId="19" borderId="73" xfId="0" applyFont="1" applyFill="1" applyBorder="1" applyAlignment="1" applyProtection="1">
      <alignment horizontal="left"/>
      <protection locked="0"/>
    </xf>
    <xf numFmtId="0" fontId="48" fillId="27" borderId="52" xfId="0" applyFont="1" applyFill="1" applyBorder="1" applyAlignment="1" applyProtection="1">
      <alignment horizontal="center" vertical="center"/>
      <protection locked="0"/>
    </xf>
    <xf numFmtId="0" fontId="48" fillId="27" borderId="54" xfId="0" applyFont="1" applyFill="1" applyBorder="1" applyAlignment="1" applyProtection="1">
      <alignment horizontal="center" vertical="center"/>
      <protection locked="0"/>
    </xf>
    <xf numFmtId="0" fontId="48" fillId="27" borderId="53" xfId="0" applyFont="1" applyFill="1" applyBorder="1" applyAlignment="1" applyProtection="1">
      <alignment horizontal="center" vertical="center"/>
      <protection locked="0"/>
    </xf>
    <xf numFmtId="0" fontId="16" fillId="27" borderId="78" xfId="0" applyFont="1" applyFill="1" applyBorder="1" applyAlignment="1" applyProtection="1">
      <alignment horizontal="center" vertical="center"/>
    </xf>
    <xf numFmtId="0" fontId="16" fillId="27" borderId="54" xfId="0" applyFont="1" applyFill="1" applyBorder="1" applyAlignment="1" applyProtection="1">
      <alignment horizontal="center" vertical="center"/>
    </xf>
    <xf numFmtId="0" fontId="16" fillId="27" borderId="79" xfId="0" applyFont="1" applyFill="1" applyBorder="1" applyAlignment="1" applyProtection="1">
      <alignment horizontal="center" vertical="center"/>
    </xf>
    <xf numFmtId="0" fontId="16" fillId="27" borderId="77" xfId="0" applyFont="1" applyFill="1" applyBorder="1" applyAlignment="1" applyProtection="1">
      <alignment horizontal="left" vertical="center"/>
    </xf>
    <xf numFmtId="0" fontId="24" fillId="19" borderId="80" xfId="0" applyFont="1" applyFill="1" applyBorder="1" applyAlignment="1" applyProtection="1">
      <alignment horizontal="center" vertical="center"/>
      <protection locked="0"/>
    </xf>
    <xf numFmtId="0" fontId="24" fillId="19" borderId="81" xfId="0" applyFont="1" applyFill="1" applyBorder="1" applyAlignment="1">
      <alignment horizontal="center" vertical="center"/>
    </xf>
    <xf numFmtId="0" fontId="24" fillId="19" borderId="81" xfId="0" applyFont="1" applyFill="1" applyBorder="1" applyAlignment="1" applyProtection="1">
      <alignment horizontal="center" vertical="center"/>
    </xf>
    <xf numFmtId="1" fontId="24" fillId="19" borderId="67" xfId="1" applyNumberFormat="1" applyFont="1" applyFill="1" applyBorder="1" applyAlignment="1" applyProtection="1">
      <alignment horizontal="center" vertical="center"/>
    </xf>
    <xf numFmtId="3" fontId="24" fillId="19" borderId="70" xfId="1" applyNumberFormat="1" applyFont="1" applyFill="1" applyBorder="1" applyAlignment="1" applyProtection="1">
      <alignment horizontal="center" vertical="center"/>
    </xf>
    <xf numFmtId="0" fontId="24" fillId="19" borderId="82" xfId="0" applyFont="1" applyFill="1" applyBorder="1" applyAlignment="1" applyProtection="1">
      <alignment horizontal="center" vertical="center"/>
    </xf>
    <xf numFmtId="3" fontId="24" fillId="19" borderId="83" xfId="1" applyNumberFormat="1" applyFont="1" applyFill="1" applyBorder="1" applyAlignment="1" applyProtection="1">
      <alignment horizontal="center" vertical="center"/>
    </xf>
    <xf numFmtId="3" fontId="24" fillId="19" borderId="24" xfId="1" applyNumberFormat="1" applyFont="1" applyFill="1" applyBorder="1" applyAlignment="1" applyProtection="1">
      <alignment horizontal="center" vertical="center"/>
    </xf>
    <xf numFmtId="3" fontId="24" fillId="19" borderId="84" xfId="1" applyNumberFormat="1" applyFont="1" applyFill="1" applyBorder="1" applyAlignment="1" applyProtection="1">
      <alignment horizontal="center" vertical="center"/>
    </xf>
    <xf numFmtId="3" fontId="24" fillId="19" borderId="52" xfId="1" applyNumberFormat="1" applyFont="1" applyFill="1" applyBorder="1" applyAlignment="1" applyProtection="1">
      <alignment horizontal="center" vertical="center"/>
    </xf>
    <xf numFmtId="3" fontId="24" fillId="19" borderId="54" xfId="1" applyNumberFormat="1" applyFont="1" applyFill="1" applyBorder="1" applyAlignment="1" applyProtection="1">
      <alignment horizontal="center" vertical="center"/>
    </xf>
    <xf numFmtId="3" fontId="24" fillId="19" borderId="53" xfId="1" applyNumberFormat="1" applyFont="1" applyFill="1" applyBorder="1" applyAlignment="1" applyProtection="1">
      <alignment horizontal="center" vertical="center"/>
    </xf>
    <xf numFmtId="0" fontId="28" fillId="3" borderId="1" xfId="0" applyFont="1" applyFill="1" applyBorder="1" applyAlignment="1" applyProtection="1">
      <alignment horizontal="center"/>
      <protection locked="0"/>
    </xf>
    <xf numFmtId="0" fontId="29" fillId="3" borderId="55" xfId="0" applyFont="1" applyFill="1" applyBorder="1" applyAlignment="1" applyProtection="1">
      <alignment horizontal="center"/>
    </xf>
    <xf numFmtId="0" fontId="29" fillId="3" borderId="58" xfId="0" applyFont="1" applyFill="1" applyBorder="1" applyAlignment="1" applyProtection="1">
      <alignment horizontal="center"/>
    </xf>
    <xf numFmtId="0" fontId="29" fillId="3" borderId="60" xfId="0" applyFont="1" applyFill="1" applyBorder="1" applyAlignment="1" applyProtection="1">
      <alignment horizontal="center"/>
    </xf>
    <xf numFmtId="0" fontId="49" fillId="27" borderId="85" xfId="0" applyFont="1" applyFill="1" applyBorder="1" applyAlignment="1" applyProtection="1">
      <alignment horizontal="center" vertical="center"/>
      <protection locked="0"/>
    </xf>
    <xf numFmtId="0" fontId="49" fillId="27" borderId="86" xfId="0" applyFont="1" applyFill="1" applyBorder="1" applyAlignment="1" applyProtection="1">
      <alignment horizontal="center" wrapText="1"/>
      <protection locked="0"/>
    </xf>
    <xf numFmtId="0" fontId="49" fillId="27" borderId="87" xfId="0" applyFont="1" applyFill="1" applyBorder="1" applyAlignment="1" applyProtection="1">
      <alignment horizontal="center" vertical="center"/>
      <protection locked="0"/>
    </xf>
    <xf numFmtId="0" fontId="49" fillId="27" borderId="88" xfId="0" applyFont="1" applyFill="1" applyBorder="1" applyAlignment="1" applyProtection="1">
      <alignment horizontal="center" wrapText="1"/>
      <protection locked="0"/>
    </xf>
    <xf numFmtId="164" fontId="29" fillId="3" borderId="89" xfId="1" applyNumberFormat="1" applyFont="1" applyFill="1" applyBorder="1" applyAlignment="1" applyProtection="1">
      <alignment horizontal="center"/>
    </xf>
    <xf numFmtId="164" fontId="29" fillId="3" borderId="90" xfId="1" applyNumberFormat="1" applyFont="1" applyFill="1" applyBorder="1" applyAlignment="1" applyProtection="1">
      <alignment horizontal="center"/>
    </xf>
    <xf numFmtId="164" fontId="29" fillId="3" borderId="91" xfId="1" applyNumberFormat="1" applyFont="1" applyFill="1" applyBorder="1" applyAlignment="1" applyProtection="1">
      <alignment horizontal="center"/>
    </xf>
    <xf numFmtId="164" fontId="29" fillId="3" borderId="92" xfId="1" applyNumberFormat="1" applyFont="1" applyFill="1" applyBorder="1" applyAlignment="1" applyProtection="1">
      <alignment horizontal="center"/>
    </xf>
    <xf numFmtId="164" fontId="29" fillId="3" borderId="93" xfId="1" applyNumberFormat="1" applyFont="1" applyFill="1" applyBorder="1" applyAlignment="1" applyProtection="1">
      <alignment horizontal="center"/>
    </xf>
    <xf numFmtId="164" fontId="29" fillId="3" borderId="94" xfId="1" applyNumberFormat="1" applyFont="1" applyFill="1" applyBorder="1" applyAlignment="1" applyProtection="1">
      <alignment horizontal="center"/>
    </xf>
    <xf numFmtId="0" fontId="49" fillId="27" borderId="75" xfId="0" applyFont="1" applyFill="1" applyBorder="1" applyAlignment="1" applyProtection="1">
      <alignment horizontal="center" vertical="center"/>
      <protection locked="0"/>
    </xf>
    <xf numFmtId="0" fontId="49" fillId="27" borderId="31" xfId="0" applyFont="1" applyFill="1" applyBorder="1" applyAlignment="1" applyProtection="1">
      <alignment horizontal="center" vertical="center" wrapText="1"/>
      <protection locked="0"/>
    </xf>
    <xf numFmtId="0" fontId="49" fillId="27" borderId="76" xfId="0" applyFont="1" applyFill="1" applyBorder="1" applyAlignment="1" applyProtection="1">
      <alignment horizontal="center" vertical="center"/>
      <protection locked="0"/>
    </xf>
    <xf numFmtId="0" fontId="49" fillId="27" borderId="36" xfId="0" applyFont="1" applyFill="1" applyBorder="1" applyAlignment="1" applyProtection="1">
      <alignment horizontal="center" vertical="center" wrapText="1"/>
      <protection locked="0"/>
    </xf>
    <xf numFmtId="0" fontId="29" fillId="3" borderId="55" xfId="0" applyFont="1" applyFill="1" applyBorder="1" applyAlignment="1" applyProtection="1">
      <alignment horizontal="center" vertical="center"/>
    </xf>
    <xf numFmtId="164" fontId="29" fillId="3" borderId="64" xfId="1" applyFont="1" applyFill="1" applyBorder="1" applyAlignment="1" applyProtection="1">
      <alignment horizontal="center" vertical="center"/>
    </xf>
    <xf numFmtId="164" fontId="29" fillId="3" borderId="59" xfId="1" applyFont="1" applyFill="1" applyBorder="1" applyAlignment="1" applyProtection="1">
      <alignment horizontal="center" vertical="center"/>
    </xf>
    <xf numFmtId="0" fontId="29" fillId="3" borderId="58" xfId="0" applyFont="1" applyFill="1" applyBorder="1" applyAlignment="1" applyProtection="1">
      <alignment horizontal="center" vertical="center"/>
    </xf>
    <xf numFmtId="0" fontId="29" fillId="3" borderId="60" xfId="0" applyFont="1" applyFill="1" applyBorder="1" applyAlignment="1" applyProtection="1">
      <alignment horizontal="center" vertical="center"/>
    </xf>
    <xf numFmtId="164" fontId="29" fillId="3" borderId="65" xfId="1" applyFont="1" applyFill="1" applyBorder="1" applyAlignment="1" applyProtection="1">
      <alignment horizontal="center" vertical="center"/>
    </xf>
    <xf numFmtId="164" fontId="29" fillId="3" borderId="62" xfId="1" applyFont="1" applyFill="1" applyBorder="1" applyAlignment="1" applyProtection="1">
      <alignment horizontal="center" vertical="center"/>
    </xf>
    <xf numFmtId="0" fontId="47" fillId="27" borderId="55" xfId="0" applyFont="1" applyFill="1" applyBorder="1" applyAlignment="1" applyProtection="1">
      <alignment horizontal="center" vertical="center" wrapText="1"/>
    </xf>
    <xf numFmtId="0" fontId="47" fillId="27" borderId="58" xfId="0" applyFont="1" applyFill="1" applyBorder="1" applyAlignment="1" applyProtection="1">
      <alignment horizontal="center" vertical="center" wrapText="1"/>
    </xf>
    <xf numFmtId="0" fontId="47" fillId="27" borderId="60" xfId="0" applyFont="1" applyFill="1" applyBorder="1" applyAlignment="1" applyProtection="1">
      <alignment horizontal="center" vertical="center" wrapText="1"/>
    </xf>
    <xf numFmtId="0" fontId="50" fillId="27" borderId="63" xfId="0" applyFont="1" applyFill="1" applyBorder="1" applyAlignment="1" applyProtection="1">
      <alignment horizontal="center" vertical="center"/>
      <protection locked="0"/>
    </xf>
    <xf numFmtId="0" fontId="50" fillId="27" borderId="63" xfId="0" applyFont="1" applyFill="1" applyBorder="1" applyAlignment="1" applyProtection="1">
      <alignment horizontal="center" vertical="center" wrapText="1"/>
      <protection locked="0"/>
    </xf>
    <xf numFmtId="0" fontId="50" fillId="27" borderId="64" xfId="0" applyFont="1" applyFill="1" applyBorder="1" applyAlignment="1" applyProtection="1">
      <alignment horizontal="center" vertical="center"/>
      <protection locked="0"/>
    </xf>
    <xf numFmtId="0" fontId="50" fillId="27" borderId="64" xfId="0" applyFont="1" applyFill="1" applyBorder="1" applyAlignment="1" applyProtection="1">
      <alignment horizontal="center" vertical="center" wrapText="1"/>
      <protection locked="0"/>
    </xf>
    <xf numFmtId="164" fontId="29" fillId="3" borderId="63" xfId="1" applyFont="1" applyFill="1" applyBorder="1" applyAlignment="1" applyProtection="1">
      <alignment horizontal="center"/>
    </xf>
    <xf numFmtId="164" fontId="29" fillId="3" borderId="57" xfId="1" applyFont="1" applyFill="1" applyBorder="1" applyAlignment="1" applyProtection="1">
      <alignment horizontal="center"/>
    </xf>
    <xf numFmtId="164" fontId="29" fillId="3" borderId="64" xfId="1" applyFont="1" applyFill="1" applyBorder="1" applyAlignment="1" applyProtection="1">
      <alignment horizontal="center"/>
    </xf>
    <xf numFmtId="164" fontId="29" fillId="3" borderId="59" xfId="1" applyFont="1" applyFill="1" applyBorder="1" applyAlignment="1" applyProtection="1">
      <alignment horizontal="center"/>
    </xf>
    <xf numFmtId="164" fontId="29" fillId="3" borderId="65" xfId="1" applyFont="1" applyFill="1" applyBorder="1" applyAlignment="1" applyProtection="1">
      <alignment horizontal="center"/>
    </xf>
    <xf numFmtId="164" fontId="29" fillId="3" borderId="62" xfId="1" applyFont="1" applyFill="1" applyBorder="1" applyAlignment="1" applyProtection="1">
      <alignment horizontal="center"/>
    </xf>
    <xf numFmtId="1" fontId="28" fillId="3" borderId="1" xfId="0" applyNumberFormat="1" applyFont="1" applyFill="1" applyBorder="1" applyAlignment="1" applyProtection="1">
      <alignment horizontal="center"/>
      <protection locked="0"/>
    </xf>
    <xf numFmtId="0" fontId="29" fillId="3" borderId="63" xfId="0" applyFont="1" applyFill="1" applyBorder="1" applyAlignment="1" applyProtection="1">
      <alignment horizontal="center"/>
    </xf>
    <xf numFmtId="1" fontId="29" fillId="3" borderId="63" xfId="1" applyNumberFormat="1" applyFont="1" applyFill="1" applyBorder="1" applyAlignment="1" applyProtection="1">
      <alignment horizontal="center"/>
    </xf>
    <xf numFmtId="0" fontId="29" fillId="3" borderId="64" xfId="0" applyFont="1" applyFill="1" applyBorder="1" applyAlignment="1" applyProtection="1">
      <alignment horizontal="center"/>
    </xf>
    <xf numFmtId="1" fontId="29" fillId="3" borderId="64" xfId="1" applyNumberFormat="1" applyFont="1" applyFill="1" applyBorder="1" applyAlignment="1" applyProtection="1">
      <alignment horizontal="center"/>
    </xf>
    <xf numFmtId="0" fontId="29" fillId="3" borderId="65" xfId="0" applyFont="1" applyFill="1" applyBorder="1" applyAlignment="1" applyProtection="1">
      <alignment horizontal="center"/>
    </xf>
    <xf numFmtId="1" fontId="29" fillId="3" borderId="65" xfId="1" applyNumberFormat="1" applyFont="1" applyFill="1" applyBorder="1" applyAlignment="1" applyProtection="1">
      <alignment horizontal="center"/>
    </xf>
    <xf numFmtId="0" fontId="51" fillId="20" borderId="0" xfId="0" applyFont="1" applyFill="1" applyBorder="1" applyAlignment="1" applyProtection="1">
      <alignment horizontal="center" vertical="center" wrapText="1"/>
    </xf>
    <xf numFmtId="0" fontId="51" fillId="20" borderId="0" xfId="0" applyFont="1" applyFill="1" applyBorder="1" applyAlignment="1" applyProtection="1">
      <alignment horizontal="center" wrapText="1"/>
    </xf>
    <xf numFmtId="0" fontId="50" fillId="27" borderId="85" xfId="0" applyFont="1" applyFill="1" applyBorder="1" applyAlignment="1" applyProtection="1">
      <alignment horizontal="center" vertical="center"/>
      <protection locked="0"/>
    </xf>
    <xf numFmtId="0" fontId="50" fillId="27" borderId="86" xfId="0" applyFont="1" applyFill="1" applyBorder="1" applyAlignment="1" applyProtection="1">
      <alignment horizontal="center" vertical="center" wrapText="1"/>
      <protection locked="0"/>
    </xf>
    <xf numFmtId="0" fontId="50" fillId="27" borderId="91" xfId="0" applyFont="1" applyFill="1" applyBorder="1" applyAlignment="1" applyProtection="1">
      <alignment horizontal="center" vertical="center"/>
      <protection locked="0"/>
    </xf>
    <xf numFmtId="0" fontId="50" fillId="27" borderId="92" xfId="0" applyFont="1" applyFill="1" applyBorder="1" applyAlignment="1" applyProtection="1">
      <alignment horizontal="center" vertical="center" wrapText="1"/>
      <protection locked="0"/>
    </xf>
    <xf numFmtId="0" fontId="50" fillId="27" borderId="93" xfId="0" applyFont="1" applyFill="1" applyBorder="1" applyAlignment="1" applyProtection="1">
      <alignment horizontal="center" vertical="center"/>
      <protection locked="0"/>
    </xf>
    <xf numFmtId="0" fontId="50" fillId="27" borderId="94" xfId="0" applyFont="1" applyFill="1" applyBorder="1" applyAlignment="1" applyProtection="1">
      <alignment horizontal="center" vertical="center" wrapText="1"/>
      <protection locked="0"/>
    </xf>
    <xf numFmtId="0" fontId="31" fillId="3" borderId="55" xfId="0" applyFont="1" applyFill="1" applyBorder="1" applyAlignment="1" applyProtection="1">
      <alignment horizontal="center"/>
    </xf>
    <xf numFmtId="1" fontId="28" fillId="3" borderId="64" xfId="0" applyNumberFormat="1" applyFont="1" applyFill="1" applyBorder="1" applyAlignment="1" applyProtection="1">
      <alignment horizontal="center"/>
    </xf>
    <xf numFmtId="1" fontId="28" fillId="3" borderId="59" xfId="0" applyNumberFormat="1" applyFont="1" applyFill="1" applyBorder="1" applyAlignment="1" applyProtection="1">
      <alignment horizontal="center"/>
    </xf>
    <xf numFmtId="0" fontId="31" fillId="3" borderId="58" xfId="0" applyFont="1" applyFill="1" applyBorder="1" applyAlignment="1" applyProtection="1">
      <alignment horizontal="center"/>
    </xf>
    <xf numFmtId="0" fontId="31" fillId="3" borderId="60" xfId="0" applyFont="1" applyFill="1" applyBorder="1" applyAlignment="1" applyProtection="1">
      <alignment horizontal="center"/>
    </xf>
    <xf numFmtId="1" fontId="28" fillId="3" borderId="65" xfId="0" applyNumberFormat="1" applyFont="1" applyFill="1" applyBorder="1" applyAlignment="1" applyProtection="1">
      <alignment horizontal="center"/>
    </xf>
    <xf numFmtId="1" fontId="28" fillId="3" borderId="62" xfId="0" applyNumberFormat="1" applyFont="1" applyFill="1" applyBorder="1" applyAlignment="1" applyProtection="1">
      <alignment horizontal="center"/>
    </xf>
    <xf numFmtId="1" fontId="28" fillId="3" borderId="89" xfId="1" applyNumberFormat="1" applyFont="1" applyFill="1" applyBorder="1" applyAlignment="1" applyProtection="1">
      <alignment horizontal="center"/>
    </xf>
    <xf numFmtId="1" fontId="28" fillId="3" borderId="95" xfId="1" applyNumberFormat="1" applyFont="1" applyFill="1" applyBorder="1" applyAlignment="1" applyProtection="1">
      <alignment horizontal="center"/>
    </xf>
    <xf numFmtId="1" fontId="28" fillId="3" borderId="91" xfId="1" applyNumberFormat="1" applyFont="1" applyFill="1" applyBorder="1" applyAlignment="1" applyProtection="1">
      <alignment horizontal="center"/>
    </xf>
    <xf numFmtId="1" fontId="28" fillId="3" borderId="33" xfId="1" applyNumberFormat="1" applyFont="1" applyFill="1" applyBorder="1" applyAlignment="1" applyProtection="1">
      <alignment horizontal="center"/>
    </xf>
    <xf numFmtId="1" fontId="28" fillId="3" borderId="93" xfId="1" applyNumberFormat="1" applyFont="1" applyFill="1" applyBorder="1" applyAlignment="1" applyProtection="1">
      <alignment horizontal="center"/>
    </xf>
    <xf numFmtId="1" fontId="28" fillId="3" borderId="36" xfId="1" applyNumberFormat="1" applyFont="1" applyFill="1" applyBorder="1" applyAlignment="1" applyProtection="1">
      <alignment horizontal="center"/>
    </xf>
    <xf numFmtId="164" fontId="26" fillId="27" borderId="57" xfId="0" applyNumberFormat="1" applyFont="1" applyFill="1" applyBorder="1" applyAlignment="1" applyProtection="1">
      <alignment horizontal="center" vertical="center"/>
    </xf>
    <xf numFmtId="164" fontId="26" fillId="27" borderId="59" xfId="0" applyNumberFormat="1" applyFont="1" applyFill="1" applyBorder="1" applyAlignment="1" applyProtection="1">
      <alignment horizontal="center" vertical="center"/>
    </xf>
    <xf numFmtId="164" fontId="26" fillId="27" borderId="62" xfId="0" applyNumberFormat="1" applyFont="1" applyFill="1" applyBorder="1" applyAlignment="1" applyProtection="1">
      <alignment horizontal="center" vertical="center"/>
    </xf>
    <xf numFmtId="0" fontId="47" fillId="27" borderId="29" xfId="0" applyFont="1" applyFill="1" applyBorder="1" applyAlignment="1" applyProtection="1">
      <alignment horizontal="center" vertical="center" wrapText="1"/>
    </xf>
    <xf numFmtId="0" fontId="47" fillId="27" borderId="31" xfId="0" applyFont="1" applyFill="1" applyBorder="1" applyAlignment="1" applyProtection="1">
      <alignment horizontal="center" vertical="center" wrapText="1"/>
    </xf>
    <xf numFmtId="0" fontId="47" fillId="27" borderId="32" xfId="0" applyFont="1" applyFill="1" applyBorder="1" applyAlignment="1" applyProtection="1">
      <alignment horizontal="center" vertical="center" wrapText="1"/>
    </xf>
    <xf numFmtId="0" fontId="47" fillId="27" borderId="33" xfId="0" applyFont="1" applyFill="1" applyBorder="1" applyAlignment="1" applyProtection="1">
      <alignment horizontal="center" vertical="center" wrapText="1"/>
    </xf>
    <xf numFmtId="0" fontId="47" fillId="27" borderId="34" xfId="0" applyFont="1" applyFill="1" applyBorder="1" applyAlignment="1" applyProtection="1">
      <alignment horizontal="center" vertical="center" wrapText="1"/>
    </xf>
    <xf numFmtId="0" fontId="47" fillId="27" borderId="36" xfId="0" applyFont="1" applyFill="1" applyBorder="1" applyAlignment="1" applyProtection="1">
      <alignment horizontal="center" vertical="center" wrapText="1"/>
    </xf>
    <xf numFmtId="164" fontId="26" fillId="27" borderId="75" xfId="0" applyNumberFormat="1" applyFont="1" applyFill="1" applyBorder="1" applyAlignment="1" applyProtection="1">
      <alignment horizontal="center" vertical="center"/>
    </xf>
    <xf numFmtId="164" fontId="26" fillId="27" borderId="96" xfId="0" applyNumberFormat="1" applyFont="1" applyFill="1" applyBorder="1" applyAlignment="1" applyProtection="1">
      <alignment horizontal="center" vertical="center"/>
    </xf>
    <xf numFmtId="164" fontId="26" fillId="27" borderId="76" xfId="0" applyNumberFormat="1" applyFont="1" applyFill="1" applyBorder="1" applyAlignment="1" applyProtection="1">
      <alignment horizontal="center" vertical="center"/>
    </xf>
    <xf numFmtId="0" fontId="47" fillId="27" borderId="56" xfId="0" applyFont="1" applyFill="1" applyBorder="1" applyAlignment="1" applyProtection="1">
      <alignment horizontal="center" vertical="center" wrapText="1"/>
    </xf>
    <xf numFmtId="0" fontId="47" fillId="27" borderId="0" xfId="0" applyFont="1" applyFill="1" applyBorder="1" applyAlignment="1" applyProtection="1">
      <alignment horizontal="center" vertical="center" wrapText="1"/>
    </xf>
    <xf numFmtId="0" fontId="47" fillId="27" borderId="61" xfId="0" applyFont="1" applyFill="1" applyBorder="1" applyAlignment="1" applyProtection="1">
      <alignment horizontal="center" vertical="center" wrapText="1"/>
    </xf>
    <xf numFmtId="170" fontId="26" fillId="27" borderId="57" xfId="0" applyNumberFormat="1" applyFont="1" applyFill="1" applyBorder="1" applyAlignment="1" applyProtection="1">
      <alignment horizontal="center" vertical="center"/>
    </xf>
    <xf numFmtId="170" fontId="26" fillId="27" borderId="59" xfId="0" applyNumberFormat="1" applyFont="1" applyFill="1" applyBorder="1" applyAlignment="1" applyProtection="1">
      <alignment horizontal="center" vertical="center"/>
    </xf>
    <xf numFmtId="170" fontId="26" fillId="27" borderId="62" xfId="0" applyNumberFormat="1" applyFont="1" applyFill="1" applyBorder="1" applyAlignment="1" applyProtection="1">
      <alignment horizontal="center" vertical="center"/>
    </xf>
    <xf numFmtId="0" fontId="17" fillId="19" borderId="0" xfId="0" applyFont="1" applyFill="1" applyProtection="1">
      <protection locked="0"/>
    </xf>
    <xf numFmtId="0" fontId="17" fillId="4" borderId="35" xfId="0" applyFont="1" applyFill="1" applyBorder="1" applyProtection="1">
      <protection locked="0"/>
    </xf>
    <xf numFmtId="0" fontId="32" fillId="27" borderId="0" xfId="0" applyFont="1" applyFill="1" applyBorder="1" applyAlignment="1" applyProtection="1">
      <alignment horizontal="center" vertical="center"/>
      <protection locked="0"/>
    </xf>
    <xf numFmtId="0" fontId="24" fillId="27" borderId="0" xfId="0" applyFont="1" applyFill="1" applyBorder="1" applyProtection="1">
      <protection locked="0"/>
    </xf>
    <xf numFmtId="0" fontId="22" fillId="27" borderId="0" xfId="0" applyFont="1" applyFill="1" applyBorder="1" applyProtection="1">
      <protection locked="0"/>
    </xf>
    <xf numFmtId="0" fontId="22" fillId="4" borderId="0" xfId="0" applyFont="1" applyFill="1" applyProtection="1">
      <protection locked="0"/>
    </xf>
    <xf numFmtId="0" fontId="22" fillId="4" borderId="0" xfId="0" applyFont="1" applyFill="1" applyAlignment="1" applyProtection="1">
      <alignment wrapText="1"/>
      <protection locked="0"/>
    </xf>
    <xf numFmtId="0" fontId="22" fillId="4" borderId="0" xfId="0" applyFont="1" applyFill="1" applyBorder="1" applyProtection="1">
      <protection locked="0"/>
    </xf>
    <xf numFmtId="0" fontId="24" fillId="4" borderId="0" xfId="0" applyFont="1" applyFill="1" applyProtection="1">
      <protection locked="0"/>
    </xf>
    <xf numFmtId="0" fontId="24" fillId="4" borderId="0" xfId="0" applyFont="1" applyFill="1" applyAlignment="1" applyProtection="1">
      <alignment wrapText="1"/>
      <protection locked="0"/>
    </xf>
    <xf numFmtId="0" fontId="24" fillId="4" borderId="54" xfId="0" applyFont="1" applyFill="1" applyBorder="1" applyProtection="1">
      <protection locked="0"/>
    </xf>
    <xf numFmtId="0" fontId="24" fillId="4" borderId="54" xfId="0" applyFont="1" applyFill="1" applyBorder="1" applyAlignment="1" applyProtection="1">
      <alignment wrapText="1"/>
      <protection locked="0"/>
    </xf>
    <xf numFmtId="0" fontId="22" fillId="4" borderId="54" xfId="0" applyFont="1" applyFill="1" applyBorder="1" applyProtection="1">
      <protection locked="0"/>
    </xf>
    <xf numFmtId="164" fontId="24" fillId="5" borderId="43" xfId="1" applyFont="1" applyFill="1" applyBorder="1" applyProtection="1">
      <protection locked="0"/>
    </xf>
    <xf numFmtId="0" fontId="24" fillId="19" borderId="97" xfId="0" applyFont="1" applyFill="1" applyBorder="1" applyAlignment="1" applyProtection="1">
      <alignment horizontal="left" vertical="center"/>
      <protection locked="0"/>
    </xf>
    <xf numFmtId="0" fontId="24" fillId="19" borderId="98" xfId="0" applyFont="1" applyFill="1" applyBorder="1" applyAlignment="1" applyProtection="1">
      <alignment horizontal="center" vertical="center"/>
      <protection locked="0"/>
    </xf>
    <xf numFmtId="0" fontId="24" fillId="19" borderId="30" xfId="0" applyFont="1" applyFill="1" applyBorder="1" applyAlignment="1" applyProtection="1">
      <alignment horizontal="right" indent="2"/>
      <protection locked="0"/>
    </xf>
    <xf numFmtId="164" fontId="24" fillId="5" borderId="98" xfId="1" applyFont="1" applyFill="1" applyBorder="1" applyProtection="1">
      <protection locked="0"/>
    </xf>
    <xf numFmtId="0" fontId="24" fillId="19" borderId="30" xfId="0" applyFont="1" applyFill="1" applyBorder="1" applyAlignment="1" applyProtection="1">
      <alignment wrapText="1"/>
      <protection locked="0"/>
    </xf>
    <xf numFmtId="164" fontId="24" fillId="19" borderId="99" xfId="1" applyFont="1" applyFill="1" applyBorder="1" applyProtection="1"/>
    <xf numFmtId="164" fontId="24" fillId="19" borderId="100" xfId="1" applyFont="1" applyFill="1" applyBorder="1" applyAlignment="1" applyProtection="1">
      <alignment horizontal="center"/>
    </xf>
    <xf numFmtId="0" fontId="24" fillId="19" borderId="101" xfId="0" applyFont="1" applyFill="1" applyBorder="1" applyAlignment="1" applyProtection="1">
      <alignment horizontal="left" vertical="center"/>
      <protection locked="0"/>
    </xf>
    <xf numFmtId="0" fontId="24" fillId="19" borderId="0" xfId="0" applyFont="1" applyFill="1" applyBorder="1" applyAlignment="1" applyProtection="1">
      <alignment horizontal="right" indent="2"/>
      <protection locked="0"/>
    </xf>
    <xf numFmtId="164" fontId="24" fillId="19" borderId="102" xfId="1" applyFont="1" applyFill="1" applyBorder="1" applyAlignment="1" applyProtection="1">
      <alignment horizontal="center"/>
    </xf>
    <xf numFmtId="0" fontId="24" fillId="19" borderId="103" xfId="0" applyFont="1" applyFill="1" applyBorder="1" applyProtection="1">
      <protection locked="0"/>
    </xf>
    <xf numFmtId="0" fontId="24" fillId="19" borderId="104" xfId="0" applyFont="1" applyFill="1" applyBorder="1" applyAlignment="1" applyProtection="1">
      <alignment horizontal="left" vertical="center"/>
      <protection locked="0"/>
    </xf>
    <xf numFmtId="0" fontId="24" fillId="19" borderId="105" xfId="0" applyFont="1" applyFill="1" applyBorder="1" applyAlignment="1" applyProtection="1">
      <alignment horizontal="left" vertical="center"/>
      <protection locked="0"/>
    </xf>
    <xf numFmtId="0" fontId="24" fillId="19" borderId="32" xfId="0" applyFont="1" applyFill="1" applyBorder="1" applyAlignment="1" applyProtection="1">
      <alignment horizontal="left" vertical="center"/>
      <protection locked="0"/>
    </xf>
    <xf numFmtId="0" fontId="24" fillId="19" borderId="34" xfId="0" applyFont="1" applyFill="1" applyBorder="1" applyAlignment="1" applyProtection="1">
      <alignment horizontal="left" vertical="center"/>
      <protection locked="0"/>
    </xf>
    <xf numFmtId="0" fontId="24" fillId="19" borderId="106" xfId="0" applyFont="1" applyFill="1" applyBorder="1" applyAlignment="1" applyProtection="1">
      <alignment horizontal="left" vertical="center"/>
      <protection locked="0"/>
    </xf>
    <xf numFmtId="0" fontId="24" fillId="19" borderId="35" xfId="0" applyFont="1" applyFill="1" applyBorder="1" applyAlignment="1" applyProtection="1">
      <alignment horizontal="right" indent="2"/>
      <protection locked="0"/>
    </xf>
    <xf numFmtId="164" fontId="24" fillId="5" borderId="107" xfId="1" applyFont="1" applyFill="1" applyBorder="1" applyProtection="1">
      <protection locked="0"/>
    </xf>
    <xf numFmtId="0" fontId="24" fillId="19" borderId="35" xfId="0" applyFont="1" applyFill="1" applyBorder="1" applyAlignment="1" applyProtection="1">
      <alignment wrapText="1"/>
      <protection locked="0"/>
    </xf>
    <xf numFmtId="164" fontId="24" fillId="19" borderId="73" xfId="1" applyFont="1" applyFill="1" applyBorder="1" applyProtection="1"/>
    <xf numFmtId="0" fontId="24" fillId="19" borderId="108" xfId="0" applyFont="1" applyFill="1" applyBorder="1" applyAlignment="1" applyProtection="1">
      <protection locked="0"/>
    </xf>
    <xf numFmtId="0" fontId="24" fillId="19" borderId="109" xfId="0" applyFont="1" applyFill="1" applyBorder="1" applyAlignment="1" applyProtection="1">
      <protection locked="0"/>
    </xf>
    <xf numFmtId="0" fontId="24" fillId="19" borderId="110" xfId="0" applyFont="1" applyFill="1" applyBorder="1" applyAlignment="1" applyProtection="1">
      <protection locked="0"/>
    </xf>
    <xf numFmtId="0" fontId="24" fillId="19" borderId="111" xfId="0" applyFont="1" applyFill="1" applyBorder="1" applyAlignment="1" applyProtection="1">
      <protection locked="0"/>
    </xf>
    <xf numFmtId="0" fontId="24" fillId="19" borderId="112" xfId="0" applyFont="1" applyFill="1" applyBorder="1" applyAlignment="1" applyProtection="1">
      <protection locked="0"/>
    </xf>
    <xf numFmtId="0" fontId="24" fillId="19" borderId="109" xfId="0" applyFont="1" applyFill="1" applyBorder="1" applyProtection="1">
      <protection locked="0"/>
    </xf>
    <xf numFmtId="0" fontId="24" fillId="19" borderId="113" xfId="0" applyFont="1" applyFill="1" applyBorder="1" applyAlignment="1" applyProtection="1">
      <protection locked="0"/>
    </xf>
    <xf numFmtId="0" fontId="26" fillId="27" borderId="54" xfId="0" applyFont="1" applyFill="1" applyBorder="1" applyAlignment="1" applyProtection="1">
      <alignment horizontal="center" vertical="center" wrapText="1"/>
      <protection locked="0"/>
    </xf>
    <xf numFmtId="0" fontId="26" fillId="27" borderId="54" xfId="0" applyFont="1" applyFill="1" applyBorder="1" applyAlignment="1" applyProtection="1">
      <alignment vertical="center" wrapText="1"/>
      <protection locked="0"/>
    </xf>
    <xf numFmtId="0" fontId="32" fillId="27" borderId="54" xfId="0" applyFont="1" applyFill="1" applyBorder="1" applyAlignment="1" applyProtection="1">
      <alignment vertical="center"/>
      <protection locked="0"/>
    </xf>
    <xf numFmtId="0" fontId="32" fillId="27" borderId="54" xfId="0" applyFont="1" applyFill="1" applyBorder="1" applyAlignment="1" applyProtection="1">
      <alignment vertical="center" wrapText="1"/>
      <protection locked="0"/>
    </xf>
    <xf numFmtId="0" fontId="26" fillId="27" borderId="53" xfId="0" applyFont="1" applyFill="1" applyBorder="1" applyAlignment="1" applyProtection="1">
      <alignment horizontal="center" vertical="center" wrapText="1"/>
      <protection locked="0"/>
    </xf>
    <xf numFmtId="0" fontId="33" fillId="19" borderId="0" xfId="0" applyFont="1" applyFill="1" applyAlignment="1" applyProtection="1">
      <alignment horizontal="center" vertical="center"/>
      <protection locked="0"/>
    </xf>
    <xf numFmtId="0" fontId="47" fillId="27" borderId="114" xfId="0" applyFont="1" applyFill="1" applyBorder="1" applyAlignment="1" applyProtection="1">
      <alignment horizontal="center" vertical="center"/>
      <protection locked="0"/>
    </xf>
    <xf numFmtId="0" fontId="47" fillId="27" borderId="115" xfId="0" applyFont="1" applyFill="1" applyBorder="1" applyAlignment="1" applyProtection="1">
      <alignment horizontal="center" vertical="center"/>
      <protection locked="0"/>
    </xf>
    <xf numFmtId="0" fontId="24" fillId="19" borderId="116" xfId="0" applyFont="1" applyFill="1" applyBorder="1" applyProtection="1">
      <protection locked="0"/>
    </xf>
    <xf numFmtId="0" fontId="24" fillId="19" borderId="117" xfId="0" applyFont="1" applyFill="1" applyBorder="1" applyProtection="1">
      <protection locked="0"/>
    </xf>
    <xf numFmtId="0" fontId="24" fillId="19" borderId="118" xfId="0" applyFont="1" applyFill="1" applyBorder="1" applyProtection="1">
      <protection locked="0"/>
    </xf>
    <xf numFmtId="0" fontId="24" fillId="19" borderId="33" xfId="0" applyFont="1" applyFill="1" applyBorder="1" applyAlignment="1" applyProtection="1">
      <alignment horizontal="left"/>
      <protection locked="0"/>
    </xf>
    <xf numFmtId="0" fontId="24" fillId="19" borderId="119" xfId="0" applyFont="1" applyFill="1" applyBorder="1" applyProtection="1">
      <protection locked="0"/>
    </xf>
    <xf numFmtId="0" fontId="24" fillId="19" borderId="74" xfId="0" applyFont="1" applyFill="1" applyBorder="1" applyAlignment="1" applyProtection="1">
      <alignment horizontal="left"/>
      <protection locked="0"/>
    </xf>
    <xf numFmtId="0" fontId="22" fillId="27" borderId="0" xfId="0" applyFont="1" applyFill="1" applyProtection="1">
      <protection locked="0"/>
    </xf>
    <xf numFmtId="0" fontId="52" fillId="27" borderId="0" xfId="0" applyFont="1" applyFill="1" applyAlignment="1" applyProtection="1">
      <alignment horizontal="center" vertical="center"/>
      <protection locked="0"/>
    </xf>
    <xf numFmtId="0" fontId="27" fillId="19" borderId="0" xfId="0" applyFont="1" applyFill="1" applyBorder="1" applyAlignment="1" applyProtection="1">
      <alignment horizontal="center" vertical="center"/>
      <protection locked="0"/>
    </xf>
    <xf numFmtId="0" fontId="5" fillId="19" borderId="0" xfId="0" applyFont="1" applyFill="1" applyBorder="1" applyAlignment="1" applyProtection="1">
      <alignment horizontal="center" vertical="center"/>
      <protection locked="0"/>
    </xf>
    <xf numFmtId="0" fontId="28" fillId="19" borderId="0" xfId="0" applyFont="1" applyFill="1" applyBorder="1" applyAlignment="1" applyProtection="1">
      <alignment wrapText="1"/>
      <protection locked="0"/>
    </xf>
    <xf numFmtId="0" fontId="28" fillId="19" borderId="0" xfId="0" applyFont="1" applyFill="1" applyBorder="1" applyAlignment="1" applyProtection="1">
      <alignment horizontal="left" vertical="center" wrapText="1"/>
      <protection locked="0"/>
    </xf>
    <xf numFmtId="0" fontId="28" fillId="19" borderId="0" xfId="0" applyFont="1" applyFill="1" applyBorder="1" applyAlignment="1" applyProtection="1">
      <alignment horizontal="left" vertical="center" wrapText="1"/>
      <protection locked="0"/>
    </xf>
    <xf numFmtId="0" fontId="28" fillId="19" borderId="30" xfId="0" applyFont="1" applyFill="1" applyBorder="1" applyAlignment="1" applyProtection="1">
      <alignment horizontal="left" vertical="center" wrapText="1"/>
      <protection locked="0"/>
    </xf>
    <xf numFmtId="0" fontId="26" fillId="27" borderId="52" xfId="0" applyFont="1" applyFill="1" applyBorder="1" applyAlignment="1" applyProtection="1">
      <alignment horizontal="center" vertical="center" wrapText="1"/>
      <protection locked="0"/>
    </xf>
    <xf numFmtId="0" fontId="26" fillId="27" borderId="54" xfId="0" applyFont="1" applyFill="1" applyBorder="1" applyAlignment="1" applyProtection="1">
      <alignment horizontal="center" vertical="center" wrapText="1"/>
      <protection locked="0"/>
    </xf>
    <xf numFmtId="0" fontId="26" fillId="27" borderId="54" xfId="0" applyFont="1" applyFill="1" applyBorder="1" applyAlignment="1" applyProtection="1">
      <alignment horizontal="center" vertical="center"/>
      <protection locked="0"/>
    </xf>
    <xf numFmtId="0" fontId="28" fillId="19" borderId="30" xfId="0" applyFont="1" applyFill="1" applyBorder="1" applyAlignment="1" applyProtection="1">
      <alignment horizontal="left" vertical="center" wrapText="1"/>
      <protection locked="0"/>
    </xf>
    <xf numFmtId="0" fontId="28" fillId="19" borderId="29" xfId="0" applyFont="1" applyFill="1" applyBorder="1" applyAlignment="1" applyProtection="1">
      <alignment horizontal="left" vertical="center" wrapText="1"/>
      <protection locked="0"/>
    </xf>
    <xf numFmtId="0" fontId="28" fillId="19" borderId="31" xfId="0" applyFont="1" applyFill="1" applyBorder="1" applyAlignment="1" applyProtection="1">
      <alignment horizontal="left" vertical="center" wrapText="1"/>
      <protection locked="0"/>
    </xf>
    <xf numFmtId="0" fontId="28" fillId="19" borderId="32" xfId="0" applyFont="1" applyFill="1" applyBorder="1" applyAlignment="1" applyProtection="1">
      <alignment horizontal="left" vertical="center" wrapText="1"/>
      <protection locked="0"/>
    </xf>
    <xf numFmtId="0" fontId="28" fillId="19" borderId="33" xfId="0" applyFont="1" applyFill="1" applyBorder="1" applyAlignment="1" applyProtection="1">
      <alignment vertical="center" wrapText="1"/>
      <protection locked="0"/>
    </xf>
    <xf numFmtId="0" fontId="28" fillId="19" borderId="32" xfId="0" applyFont="1" applyFill="1" applyBorder="1" applyAlignment="1" applyProtection="1">
      <alignment wrapText="1"/>
      <protection locked="0"/>
    </xf>
    <xf numFmtId="0" fontId="28" fillId="19" borderId="33" xfId="0" applyFont="1" applyFill="1" applyBorder="1" applyAlignment="1" applyProtection="1">
      <alignment horizontal="left" vertical="center" wrapText="1"/>
      <protection locked="0"/>
    </xf>
    <xf numFmtId="0" fontId="28" fillId="19" borderId="34" xfId="0" applyFont="1" applyFill="1" applyBorder="1" applyAlignment="1" applyProtection="1">
      <alignment wrapText="1"/>
      <protection locked="0"/>
    </xf>
    <xf numFmtId="0" fontId="28" fillId="19" borderId="35" xfId="0" applyFont="1" applyFill="1" applyBorder="1" applyAlignment="1" applyProtection="1">
      <alignment wrapText="1"/>
      <protection locked="0"/>
    </xf>
    <xf numFmtId="0" fontId="28" fillId="19" borderId="35" xfId="0" applyFont="1" applyFill="1" applyBorder="1" applyAlignment="1" applyProtection="1">
      <alignment horizontal="left" vertical="center" wrapText="1"/>
      <protection locked="0"/>
    </xf>
    <xf numFmtId="0" fontId="28" fillId="19" borderId="35" xfId="0" applyFont="1" applyFill="1" applyBorder="1" applyAlignment="1" applyProtection="1">
      <alignment horizontal="left" vertical="center" wrapText="1"/>
      <protection locked="0"/>
    </xf>
    <xf numFmtId="0" fontId="28" fillId="19" borderId="36" xfId="0" applyFont="1" applyFill="1" applyBorder="1" applyAlignment="1" applyProtection="1">
      <alignment horizontal="left" vertical="center" wrapText="1"/>
      <protection locked="0"/>
    </xf>
    <xf numFmtId="0" fontId="28" fillId="19" borderId="99" xfId="0" applyFont="1" applyFill="1" applyBorder="1" applyAlignment="1" applyProtection="1">
      <alignment horizontal="left" vertical="center" wrapText="1"/>
      <protection locked="0"/>
    </xf>
    <xf numFmtId="0" fontId="28" fillId="19" borderId="25" xfId="0" applyFont="1" applyFill="1" applyBorder="1" applyAlignment="1" applyProtection="1">
      <alignment horizontal="left" vertical="center" wrapText="1"/>
      <protection locked="0"/>
    </xf>
    <xf numFmtId="0" fontId="27" fillId="19" borderId="25" xfId="0" applyFont="1" applyFill="1" applyBorder="1" applyAlignment="1" applyProtection="1">
      <alignment horizontal="center" vertical="center" wrapText="1"/>
      <protection locked="0"/>
    </xf>
    <xf numFmtId="0" fontId="27" fillId="19" borderId="122" xfId="0" applyFont="1" applyFill="1" applyBorder="1" applyAlignment="1" applyProtection="1">
      <alignment horizontal="center" vertical="center" wrapText="1"/>
      <protection locked="0"/>
    </xf>
    <xf numFmtId="0" fontId="28" fillId="19" borderId="99" xfId="0" applyFont="1" applyFill="1" applyBorder="1" applyAlignment="1" applyProtection="1">
      <alignment vertical="center" wrapText="1"/>
      <protection locked="0"/>
    </xf>
    <xf numFmtId="0" fontId="28" fillId="19" borderId="25" xfId="0" applyFont="1" applyFill="1" applyBorder="1" applyAlignment="1" applyProtection="1">
      <alignment vertical="center" wrapText="1"/>
      <protection locked="0"/>
    </xf>
    <xf numFmtId="0" fontId="28" fillId="19" borderId="25" xfId="0" applyFont="1" applyFill="1" applyBorder="1" applyAlignment="1" applyProtection="1">
      <alignment wrapText="1"/>
      <protection locked="0"/>
    </xf>
    <xf numFmtId="0" fontId="28" fillId="19" borderId="122" xfId="0" applyFont="1" applyFill="1" applyBorder="1" applyAlignment="1" applyProtection="1">
      <alignment wrapText="1"/>
      <protection locked="0"/>
    </xf>
    <xf numFmtId="0" fontId="28" fillId="19" borderId="122" xfId="0" applyFont="1" applyFill="1" applyBorder="1" applyAlignment="1" applyProtection="1">
      <alignment horizontal="left" vertical="center" wrapText="1"/>
      <protection locked="0"/>
    </xf>
    <xf numFmtId="0" fontId="28" fillId="19" borderId="32" xfId="0" applyFont="1" applyFill="1" applyBorder="1" applyAlignment="1" applyProtection="1">
      <alignment horizontal="left" vertical="center"/>
      <protection locked="0"/>
    </xf>
    <xf numFmtId="0" fontId="28" fillId="19" borderId="25" xfId="0" applyFont="1" applyFill="1" applyBorder="1" applyAlignment="1" applyProtection="1">
      <alignment horizontal="left" vertical="center"/>
      <protection locked="0"/>
    </xf>
    <xf numFmtId="0" fontId="28" fillId="19" borderId="34" xfId="0" applyFont="1" applyFill="1" applyBorder="1" applyAlignment="1" applyProtection="1">
      <alignment horizontal="left" vertical="center"/>
      <protection locked="0"/>
    </xf>
    <xf numFmtId="0" fontId="28" fillId="19" borderId="122" xfId="0" applyFont="1" applyFill="1" applyBorder="1" applyAlignment="1" applyProtection="1">
      <alignment horizontal="left" vertical="center"/>
      <protection locked="0"/>
    </xf>
    <xf numFmtId="0" fontId="28" fillId="19" borderId="120" xfId="0" applyFont="1" applyFill="1" applyBorder="1" applyAlignment="1" applyProtection="1">
      <alignment horizontal="left" vertical="center" wrapText="1"/>
      <protection locked="0"/>
    </xf>
    <xf numFmtId="0" fontId="28" fillId="19" borderId="123" xfId="0" applyFont="1" applyFill="1" applyBorder="1" applyAlignment="1" applyProtection="1">
      <alignment horizontal="left" vertical="center" wrapText="1"/>
      <protection locked="0"/>
    </xf>
    <xf numFmtId="0" fontId="28" fillId="19" borderId="22" xfId="0" applyFont="1" applyFill="1" applyBorder="1" applyAlignment="1" applyProtection="1">
      <alignment horizontal="left" vertical="center" wrapText="1"/>
      <protection locked="0"/>
    </xf>
    <xf numFmtId="0" fontId="28" fillId="19" borderId="26" xfId="0" applyFont="1" applyFill="1" applyBorder="1" applyAlignment="1" applyProtection="1">
      <alignment horizontal="left" vertical="center" wrapText="1"/>
      <protection locked="0"/>
    </xf>
    <xf numFmtId="0" fontId="28" fillId="19" borderId="121" xfId="0" applyFont="1" applyFill="1" applyBorder="1" applyAlignment="1" applyProtection="1">
      <alignment horizontal="left" vertical="center" wrapText="1"/>
      <protection locked="0"/>
    </xf>
    <xf numFmtId="0" fontId="28" fillId="19" borderId="124" xfId="0" applyFont="1" applyFill="1" applyBorder="1" applyAlignment="1" applyProtection="1">
      <alignment horizontal="left" vertical="center" wrapText="1"/>
      <protection locked="0"/>
    </xf>
    <xf numFmtId="0" fontId="16" fillId="20" borderId="96" xfId="0" applyFont="1" applyFill="1" applyBorder="1" applyAlignment="1" applyProtection="1">
      <alignment horizontal="center" vertical="center"/>
      <protection locked="0"/>
    </xf>
    <xf numFmtId="0" fontId="16" fillId="20" borderId="76" xfId="0" applyFont="1" applyFill="1" applyBorder="1" applyAlignment="1" applyProtection="1">
      <alignment horizontal="center" vertical="center"/>
      <protection locked="0"/>
    </xf>
    <xf numFmtId="0" fontId="16" fillId="28" borderId="75" xfId="0" applyFont="1" applyFill="1" applyBorder="1" applyAlignment="1" applyProtection="1">
      <alignment horizontal="center" vertical="center"/>
      <protection locked="0"/>
    </xf>
    <xf numFmtId="0" fontId="16" fillId="28" borderId="96" xfId="0" applyFont="1" applyFill="1" applyBorder="1" applyAlignment="1" applyProtection="1">
      <alignment horizontal="center" vertical="center"/>
      <protection locked="0"/>
    </xf>
    <xf numFmtId="0" fontId="16" fillId="28" borderId="76" xfId="0" applyFont="1" applyFill="1" applyBorder="1" applyAlignment="1" applyProtection="1">
      <alignment horizontal="center" vertical="center"/>
      <protection locked="0"/>
    </xf>
    <xf numFmtId="0" fontId="24" fillId="4" borderId="70" xfId="0" applyFont="1" applyFill="1" applyBorder="1" applyAlignment="1" applyProtection="1">
      <alignment horizontal="center" vertical="center"/>
      <protection locked="0"/>
    </xf>
    <xf numFmtId="0" fontId="24" fillId="4" borderId="10" xfId="0" applyFont="1" applyFill="1" applyBorder="1" applyAlignment="1" applyProtection="1">
      <alignment horizontal="center" vertical="center"/>
      <protection locked="0"/>
    </xf>
    <xf numFmtId="0" fontId="24" fillId="4" borderId="10" xfId="0" applyFont="1" applyFill="1" applyBorder="1" applyAlignment="1" applyProtection="1">
      <alignment horizontal="center"/>
      <protection locked="0"/>
    </xf>
    <xf numFmtId="0" fontId="24" fillId="4" borderId="71" xfId="0" applyFont="1" applyFill="1" applyBorder="1" applyAlignment="1" applyProtection="1">
      <alignment horizontal="center"/>
      <protection locked="0"/>
    </xf>
    <xf numFmtId="0" fontId="24" fillId="4" borderId="72" xfId="0" applyFont="1" applyFill="1" applyBorder="1" applyAlignment="1" applyProtection="1">
      <alignment horizontal="center" vertical="center"/>
      <protection locked="0"/>
    </xf>
    <xf numFmtId="0" fontId="24" fillId="4" borderId="73" xfId="0" applyFont="1" applyFill="1" applyBorder="1" applyAlignment="1" applyProtection="1">
      <alignment horizontal="center" vertical="center"/>
      <protection locked="0"/>
    </xf>
    <xf numFmtId="0" fontId="24" fillId="4" borderId="73" xfId="0" applyFont="1" applyFill="1" applyBorder="1" applyAlignment="1" applyProtection="1">
      <alignment horizontal="center"/>
      <protection locked="0"/>
    </xf>
    <xf numFmtId="0" fontId="24" fillId="4" borderId="74" xfId="0" applyFont="1" applyFill="1" applyBorder="1" applyAlignment="1" applyProtection="1">
      <alignment horizontal="center"/>
      <protection locked="0"/>
    </xf>
    <xf numFmtId="0" fontId="26" fillId="27" borderId="54" xfId="0" applyFont="1" applyFill="1" applyBorder="1" applyAlignment="1" applyProtection="1">
      <alignment horizontal="center"/>
    </xf>
  </cellXfs>
  <cellStyles count="30">
    <cellStyle name="Comma" xfId="15" builtinId="3"/>
    <cellStyle name="Comma [0]" xfId="1" builtinId="6"/>
    <cellStyle name="Followed Hyperlink" xfId="3" builtinId="9" hidden="1"/>
    <cellStyle name="Followed Hyperlink" xfId="5" builtinId="9" hidden="1"/>
    <cellStyle name="Followed Hyperlink" xfId="7" builtinId="9" hidden="1"/>
    <cellStyle name="Followed Hyperlink" xfId="10" builtinId="9" hidden="1"/>
    <cellStyle name="Followed Hyperlink" xfId="12" builtinId="9" hidden="1"/>
    <cellStyle name="Followed Hyperlink" xfId="14" builtinId="9" hidden="1"/>
    <cellStyle name="Followed Hyperlink" xfId="17" builtinId="9" hidden="1"/>
    <cellStyle name="Followed Hyperlink" xfId="19" builtinId="9" hidden="1"/>
    <cellStyle name="Followed Hyperlink" xfId="21" builtinId="9" hidden="1"/>
    <cellStyle name="Followed Hyperlink" xfId="27" builtinId="9" hidden="1"/>
    <cellStyle name="Followed Hyperlink" xfId="29" builtinId="9" hidden="1"/>
    <cellStyle name="Hyperlink" xfId="2" builtinId="8" hidden="1"/>
    <cellStyle name="Hyperlink" xfId="4" builtinId="8" hidden="1"/>
    <cellStyle name="Hyperlink" xfId="6" builtinId="8" hidden="1"/>
    <cellStyle name="Hyperlink" xfId="9" builtinId="8" hidden="1"/>
    <cellStyle name="Hyperlink" xfId="11" builtinId="8" hidden="1"/>
    <cellStyle name="Hyperlink" xfId="13" builtinId="8" hidden="1"/>
    <cellStyle name="Hyperlink" xfId="16" builtinId="8" hidden="1"/>
    <cellStyle name="Hyperlink" xfId="18" builtinId="8" hidden="1"/>
    <cellStyle name="Hyperlink" xfId="20" builtinId="8" hidden="1"/>
    <cellStyle name="Hyperlink" xfId="26" builtinId="8" hidden="1"/>
    <cellStyle name="Hyperlink" xfId="28" builtinId="8" hidden="1"/>
    <cellStyle name="Millares [0] 2" xfId="22"/>
    <cellStyle name="Millares 2" xfId="24"/>
    <cellStyle name="Millares 3" xfId="25"/>
    <cellStyle name="Normal" xfId="0" builtinId="0"/>
    <cellStyle name="Percent" xfId="8" builtinId="5"/>
    <cellStyle name="Porcentaje 2" xfId="23"/>
  </cellStyles>
  <dxfs count="0"/>
  <tableStyles count="0" defaultTableStyle="TableStyleMedium9" defaultPivotStyle="PivotStyleMedium7"/>
  <colors>
    <mruColors>
      <color rgb="FFF52F63"/>
      <color rgb="FF094983"/>
      <color rgb="FFE7EFFE"/>
      <color rgb="FF4F88BC"/>
      <color rgb="FF66C17E"/>
      <color rgb="FFF567CB"/>
      <color rgb="FF6699FF"/>
      <color rgb="FF3467CC"/>
      <color rgb="FF21A1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theme" Target="theme/theme1.xml"/><Relationship Id="rId25" Type="http://schemas.openxmlformats.org/officeDocument/2006/relationships/styles" Target="styles.xml"/><Relationship Id="rId26" Type="http://schemas.openxmlformats.org/officeDocument/2006/relationships/sharedStrings" Target="sharedStrings.xml"/><Relationship Id="rId27"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2.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_rels/chart3.xml.rels><?xml version="1.0" encoding="UTF-8" standalone="yes"?>
<Relationships xmlns="http://schemas.openxmlformats.org/package/2006/relationships"><Relationship Id="rId1" Type="http://schemas.microsoft.com/office/2011/relationships/chartStyle" Target="style3.xml"/><Relationship Id="rId2" Type="http://schemas.microsoft.com/office/2011/relationships/chartColorStyle" Target="colors3.xml"/></Relationships>
</file>

<file path=xl/charts/_rels/chart4.xml.rels><?xml version="1.0" encoding="UTF-8" standalone="yes"?>
<Relationships xmlns="http://schemas.openxmlformats.org/package/2006/relationships"><Relationship Id="rId1" Type="http://schemas.microsoft.com/office/2011/relationships/chartStyle" Target="style4.xml"/><Relationship Id="rId2" Type="http://schemas.microsoft.com/office/2011/relationships/chartColorStyle" Target="colors4.xml"/></Relationships>
</file>

<file path=xl/charts/_rels/chart5.xml.rels><?xml version="1.0" encoding="UTF-8" standalone="yes"?>
<Relationships xmlns="http://schemas.openxmlformats.org/package/2006/relationships"><Relationship Id="rId1" Type="http://schemas.microsoft.com/office/2011/relationships/chartStyle" Target="style5.xml"/><Relationship Id="rId2" Type="http://schemas.microsoft.com/office/2011/relationships/chartColorStyle" Target="colors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320" b="0" i="0" u="none" strike="noStrike" kern="1200" spc="0" baseline="0">
                <a:solidFill>
                  <a:srgbClr val="094983"/>
                </a:solidFill>
                <a:latin typeface="+mn-lt"/>
                <a:ea typeface="+mn-ea"/>
                <a:cs typeface="+mn-cs"/>
              </a:defRPr>
            </a:pPr>
            <a:r>
              <a:rPr lang="es-ES_tradnl" b="1">
                <a:solidFill>
                  <a:srgbClr val="094983"/>
                </a:solidFill>
              </a:rPr>
              <a:t>Recaudos</a:t>
            </a:r>
            <a:r>
              <a:rPr lang="es-ES_tradnl" b="1" baseline="0">
                <a:solidFill>
                  <a:srgbClr val="094983"/>
                </a:solidFill>
              </a:rPr>
              <a:t> efectivos</a:t>
            </a:r>
          </a:p>
          <a:p>
            <a:pPr>
              <a:defRPr>
                <a:solidFill>
                  <a:srgbClr val="094983"/>
                </a:solidFill>
              </a:defRPr>
            </a:pPr>
            <a:r>
              <a:rPr lang="es-ES_tradnl" i="1" baseline="0">
                <a:solidFill>
                  <a:srgbClr val="094983"/>
                </a:solidFill>
              </a:rPr>
              <a:t>(millones de pesos</a:t>
            </a:r>
            <a:r>
              <a:rPr lang="es-ES_tradnl" baseline="0">
                <a:solidFill>
                  <a:srgbClr val="094983"/>
                </a:solidFill>
              </a:rPr>
              <a:t>)</a:t>
            </a:r>
            <a:endParaRPr lang="es-ES_tradnl">
              <a:solidFill>
                <a:srgbClr val="094983"/>
              </a:solidFill>
            </a:endParaRP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rgbClr val="094983"/>
              </a:solidFill>
              <a:latin typeface="+mn-lt"/>
              <a:ea typeface="+mn-ea"/>
              <a:cs typeface="+mn-cs"/>
            </a:defRPr>
          </a:pPr>
          <a:endParaRPr lang="en-US"/>
        </a:p>
      </c:txPr>
    </c:title>
    <c:autoTitleDeleted val="0"/>
    <c:plotArea>
      <c:layout/>
      <c:barChart>
        <c:barDir val="col"/>
        <c:grouping val="clustered"/>
        <c:varyColors val="0"/>
        <c:ser>
          <c:idx val="0"/>
          <c:order val="0"/>
          <c:tx>
            <c:strRef>
              <c:f>'Panel de Control'!$G$15</c:f>
              <c:strCache>
                <c:ptCount val="1"/>
                <c:pt idx="0">
                  <c:v>Recaudo Efectivo</c:v>
                </c:pt>
              </c:strCache>
            </c:strRef>
          </c:tx>
          <c:spPr>
            <a:solidFill>
              <a:srgbClr val="F52F63"/>
            </a:solidFill>
            <a:ln>
              <a:noFill/>
            </a:ln>
            <a:effectLst/>
          </c:spPr>
          <c:invertIfNegative val="0"/>
          <c:dLbls>
            <c:dLbl>
              <c:idx val="0"/>
              <c:layout>
                <c:manualLayout>
                  <c:x val="-3.47574773832004E-17"/>
                  <c:y val="0.001904352077421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449-4B2F-8D78-BF955A00A301}"/>
                </c:ext>
                <c:ext xmlns:c15="http://schemas.microsoft.com/office/drawing/2012/chart" uri="{CE6537A1-D6FC-4f65-9D91-7224C49458BB}">
                  <c15:layout/>
                </c:ext>
              </c:extLst>
            </c:dLbl>
            <c:dLbl>
              <c:idx val="1"/>
              <c:layout>
                <c:manualLayout>
                  <c:x val="0.0"/>
                  <c:y val="-0.0025243736840233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449-4B2F-8D78-BF955A00A301}"/>
                </c:ext>
                <c:ext xmlns:c15="http://schemas.microsoft.com/office/drawing/2012/chart" uri="{CE6537A1-D6FC-4f65-9D91-7224C49458BB}">
                  <c15:layout/>
                </c:ext>
              </c:extLst>
            </c:dLbl>
            <c:dLbl>
              <c:idx val="2"/>
              <c:layout>
                <c:manualLayout>
                  <c:x val="-0.00379176860776856"/>
                  <c:y val="0.0063330778388654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3449-4B2F-8D78-BF955A00A301}"/>
                </c:ext>
                <c:ext xmlns:c15="http://schemas.microsoft.com/office/drawing/2012/chart" uri="{CE6537A1-D6FC-4f65-9D91-7224C49458BB}">
                  <c15:layout/>
                </c:ext>
              </c:extLst>
            </c:dLbl>
            <c:dLbl>
              <c:idx val="3"/>
              <c:layout>
                <c:manualLayout>
                  <c:x val="0.0"/>
                  <c:y val="0.0019043520774210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3449-4B2F-8D78-BF955A00A301}"/>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0">
                <a:spAutoFit/>
              </a:bodyPr>
              <a:lstStyle/>
              <a:p>
                <a:pPr algn="ctr">
                  <a:defRPr lang="es-CO" sz="1100" b="0" i="0" u="none" strike="noStrike" kern="1200" baseline="0">
                    <a:solidFill>
                      <a:srgbClr val="F52F63"/>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'Panel de Control'!$F$17:$F$20</c:f>
              <c:numCache>
                <c:formatCode>General</c:formatCode>
                <c:ptCount val="4"/>
                <c:pt idx="0">
                  <c:v>2016.0</c:v>
                </c:pt>
                <c:pt idx="1">
                  <c:v>2017.0</c:v>
                </c:pt>
                <c:pt idx="2">
                  <c:v>2018.0</c:v>
                </c:pt>
                <c:pt idx="3">
                  <c:v>2019.0</c:v>
                </c:pt>
              </c:numCache>
            </c:numRef>
          </c:cat>
          <c:val>
            <c:numRef>
              <c:f>'Panel de Control'!$G$17:$G$20</c:f>
              <c:numCache>
                <c:formatCode>_-* #,##0_-;\-* #,##0_-;_-* "-"_-;_-@_-</c:formatCode>
                <c:ptCount val="4"/>
                <c:pt idx="0">
                  <c:v>3236.39115</c:v>
                </c:pt>
                <c:pt idx="1">
                  <c:v>3461.739093</c:v>
                </c:pt>
                <c:pt idx="2">
                  <c:v>3782.67521</c:v>
                </c:pt>
                <c:pt idx="3">
                  <c:v>4200.0</c:v>
                </c:pt>
              </c:numCache>
            </c:numRef>
          </c:val>
          <c:extLst xmlns:c16r2="http://schemas.microsoft.com/office/drawing/2015/06/chart">
            <c:ext xmlns:c16="http://schemas.microsoft.com/office/drawing/2014/chart" uri="{C3380CC4-5D6E-409C-BE32-E72D297353CC}">
              <c16:uniqueId val="{00000000-3449-4B2F-8D78-BF955A00A301}"/>
            </c:ext>
          </c:extLst>
        </c:ser>
        <c:ser>
          <c:idx val="1"/>
          <c:order val="1"/>
          <c:tx>
            <c:strRef>
              <c:f>'Panel de Control'!$H$15</c:f>
              <c:strCache>
                <c:ptCount val="1"/>
                <c:pt idx="0">
                  <c:v>Recaudo promedio de la categoría municipal</c:v>
                </c:pt>
              </c:strCache>
            </c:strRef>
          </c:tx>
          <c:spPr>
            <a:solidFill>
              <a:schemeClr val="accent5">
                <a:shade val="76000"/>
              </a:schemeClr>
            </a:solidFill>
            <a:ln>
              <a:noFill/>
            </a:ln>
            <a:effectLst/>
          </c:spPr>
          <c:invertIfNegative val="0"/>
          <c:dLbls>
            <c:dLbl>
              <c:idx val="0"/>
              <c:layout>
                <c:manualLayout>
                  <c:x val="0.0"/>
                  <c:y val="-0.0025243736840233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449-4B2F-8D78-BF955A00A301}"/>
                </c:ext>
                <c:ext xmlns:c15="http://schemas.microsoft.com/office/drawing/2012/chart" uri="{CE6537A1-D6FC-4f65-9D91-7224C49458BB}">
                  <c15:layout/>
                </c:ext>
              </c:extLst>
            </c:dLbl>
            <c:dLbl>
              <c:idx val="1"/>
              <c:layout>
                <c:manualLayout>
                  <c:x val="0.0"/>
                  <c:y val="-0.002524373684023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449-4B2F-8D78-BF955A00A301}"/>
                </c:ext>
                <c:ext xmlns:c15="http://schemas.microsoft.com/office/drawing/2012/chart" uri="{CE6537A1-D6FC-4f65-9D91-7224C49458BB}">
                  <c15:layout/>
                </c:ext>
              </c:extLst>
            </c:dLbl>
            <c:dLbl>
              <c:idx val="2"/>
              <c:layout>
                <c:manualLayout>
                  <c:x val="-0.00189588430388428"/>
                  <c:y val="0.0063330778388655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449-4B2F-8D78-BF955A00A301}"/>
                </c:ext>
                <c:ext xmlns:c15="http://schemas.microsoft.com/office/drawing/2012/chart" uri="{CE6537A1-D6FC-4f65-9D91-7224C49458BB}">
                  <c15:layout/>
                </c:ext>
              </c:extLst>
            </c:dLbl>
            <c:dLbl>
              <c:idx val="3"/>
              <c:layout>
                <c:manualLayout>
                  <c:x val="0.0"/>
                  <c:y val="-0.0069530994454677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3449-4B2F-8D78-BF955A00A301}"/>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0">
                <a:spAutoFit/>
              </a:bodyPr>
              <a:lstStyle/>
              <a:p>
                <a:pPr algn="ctr">
                  <a:defRPr lang="es-CO" sz="1100" b="0" i="0" u="none" strike="noStrike" kern="1200" baseline="0">
                    <a:solidFill>
                      <a:srgbClr val="094983"/>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'Panel de Control'!$F$17:$F$20</c:f>
              <c:numCache>
                <c:formatCode>General</c:formatCode>
                <c:ptCount val="4"/>
                <c:pt idx="0">
                  <c:v>2016.0</c:v>
                </c:pt>
                <c:pt idx="1">
                  <c:v>2017.0</c:v>
                </c:pt>
                <c:pt idx="2">
                  <c:v>2018.0</c:v>
                </c:pt>
                <c:pt idx="3">
                  <c:v>2019.0</c:v>
                </c:pt>
              </c:numCache>
            </c:numRef>
          </c:cat>
          <c:val>
            <c:numRef>
              <c:f>'Panel de Control'!$H$17:$H$20</c:f>
              <c:numCache>
                <c:formatCode>_-* #,##0_-;\-* #,##0_-;_-* "-"_-;_-@_-</c:formatCode>
                <c:ptCount val="4"/>
                <c:pt idx="0">
                  <c:v>1663.0</c:v>
                </c:pt>
                <c:pt idx="1">
                  <c:v>1564.0</c:v>
                </c:pt>
                <c:pt idx="2">
                  <c:v>1632.0</c:v>
                </c:pt>
                <c:pt idx="3">
                  <c:v>1777.0</c:v>
                </c:pt>
              </c:numCache>
            </c:numRef>
          </c:val>
          <c:extLst xmlns:c16r2="http://schemas.microsoft.com/office/drawing/2015/06/chart">
            <c:ext xmlns:c16="http://schemas.microsoft.com/office/drawing/2014/chart" uri="{C3380CC4-5D6E-409C-BE32-E72D297353CC}">
              <c16:uniqueId val="{00000001-3449-4B2F-8D78-BF955A00A301}"/>
            </c:ext>
          </c:extLst>
        </c:ser>
        <c:dLbls>
          <c:dLblPos val="inEnd"/>
          <c:showLegendKey val="0"/>
          <c:showVal val="1"/>
          <c:showCatName val="0"/>
          <c:showSerName val="0"/>
          <c:showPercent val="0"/>
          <c:showBubbleSize val="0"/>
        </c:dLbls>
        <c:gapWidth val="219"/>
        <c:overlap val="-27"/>
        <c:axId val="430531616"/>
        <c:axId val="430565504"/>
      </c:barChart>
      <c:catAx>
        <c:axId val="430531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n-US"/>
          </a:p>
        </c:txPr>
        <c:crossAx val="430565504"/>
        <c:crosses val="autoZero"/>
        <c:auto val="1"/>
        <c:lblAlgn val="ctr"/>
        <c:lblOffset val="100"/>
        <c:noMultiLvlLbl val="0"/>
      </c:catAx>
      <c:valAx>
        <c:axId val="430565504"/>
        <c:scaling>
          <c:orientation val="minMax"/>
        </c:scaling>
        <c:delete val="0"/>
        <c:axPos val="l"/>
        <c:numFmt formatCode="_-* #,##0.000_-;\-* #,##0.000_-;_-* &quot;-&quot;_-;_-@_-"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n-US"/>
          </a:p>
        </c:txPr>
        <c:crossAx val="430531616"/>
        <c:crosses val="autoZero"/>
        <c:crossBetween val="between"/>
      </c:valAx>
      <c:spPr>
        <a:noFill/>
        <a:ln w="25400">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94983"/>
                </a:solidFill>
                <a:latin typeface="+mn-lt"/>
                <a:ea typeface="+mn-ea"/>
                <a:cs typeface="+mn-cs"/>
              </a:defRPr>
            </a:pPr>
            <a:r>
              <a:rPr lang="es-ES_tradnl" sz="1400" b="1" i="0" baseline="0">
                <a:effectLst/>
              </a:rPr>
              <a:t>Recaudos efectivos</a:t>
            </a:r>
          </a:p>
          <a:p>
            <a:pPr marL="0" marR="0" indent="0" algn="ctr" defTabSz="914400" rtl="0" eaLnBrk="1" fontAlgn="auto" latinLnBrk="0" hangingPunct="1">
              <a:lnSpc>
                <a:spcPct val="100000"/>
              </a:lnSpc>
              <a:spcBef>
                <a:spcPts val="0"/>
              </a:spcBef>
              <a:spcAft>
                <a:spcPts val="0"/>
              </a:spcAft>
              <a:buClrTx/>
              <a:buSzTx/>
              <a:buFontTx/>
              <a:buNone/>
              <a:tabLst/>
              <a:defRPr sz="1400"/>
            </a:pPr>
            <a:r>
              <a:rPr lang="es-ES_tradnl" sz="1400" b="0" i="0" baseline="0">
                <a:effectLst/>
              </a:rPr>
              <a:t>(</a:t>
            </a:r>
            <a:r>
              <a:rPr lang="es-ES_tradnl" sz="1400" b="0" i="1" baseline="0">
                <a:effectLst/>
              </a:rPr>
              <a:t>millones de pesos)</a:t>
            </a:r>
            <a:endParaRPr lang="es-ES_tradnl" sz="1400" i="1">
              <a:effectLst/>
            </a:endParaRPr>
          </a:p>
        </c:rich>
      </c:tx>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94983"/>
              </a:solidFill>
              <a:latin typeface="+mn-lt"/>
              <a:ea typeface="+mn-ea"/>
              <a:cs typeface="+mn-cs"/>
            </a:defRPr>
          </a:pPr>
          <a:endParaRPr lang="en-US"/>
        </a:p>
      </c:txPr>
    </c:title>
    <c:autoTitleDeleted val="0"/>
    <c:plotArea>
      <c:layout/>
      <c:barChart>
        <c:barDir val="col"/>
        <c:grouping val="clustered"/>
        <c:varyColors val="0"/>
        <c:ser>
          <c:idx val="0"/>
          <c:order val="0"/>
          <c:tx>
            <c:strRef>
              <c:f>'Panel de Control'!$G$31</c:f>
              <c:strCache>
                <c:ptCount val="1"/>
                <c:pt idx="0">
                  <c:v>Recaudo Efectivo</c:v>
                </c:pt>
              </c:strCache>
            </c:strRef>
          </c:tx>
          <c:spPr>
            <a:solidFill>
              <a:srgbClr val="F52F6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F52F63"/>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'Panel de Control'!$F$33:$F$36</c:f>
              <c:numCache>
                <c:formatCode>General</c:formatCode>
                <c:ptCount val="4"/>
                <c:pt idx="0">
                  <c:v>2016.0</c:v>
                </c:pt>
                <c:pt idx="1">
                  <c:v>2017.0</c:v>
                </c:pt>
                <c:pt idx="2">
                  <c:v>2018.0</c:v>
                </c:pt>
                <c:pt idx="3">
                  <c:v>2019.0</c:v>
                </c:pt>
              </c:numCache>
            </c:numRef>
          </c:cat>
          <c:val>
            <c:numRef>
              <c:f>'Panel de Control'!$G$33:$G$36</c:f>
              <c:numCache>
                <c:formatCode>_-* #,##0_-;\-* #,##0_-;_-* "-"_-;_-@_-</c:formatCode>
                <c:ptCount val="4"/>
                <c:pt idx="0">
                  <c:v>878.5220400000001</c:v>
                </c:pt>
                <c:pt idx="1">
                  <c:v>1314.3083858</c:v>
                </c:pt>
                <c:pt idx="2">
                  <c:v>2152.30484761</c:v>
                </c:pt>
                <c:pt idx="3">
                  <c:v>1010.0</c:v>
                </c:pt>
              </c:numCache>
            </c:numRef>
          </c:val>
          <c:extLst xmlns:c16r2="http://schemas.microsoft.com/office/drawing/2015/06/chart">
            <c:ext xmlns:c16="http://schemas.microsoft.com/office/drawing/2014/chart" uri="{C3380CC4-5D6E-409C-BE32-E72D297353CC}">
              <c16:uniqueId val="{00000000-7C22-432E-8F6A-14FB539B0EC0}"/>
            </c:ext>
          </c:extLst>
        </c:ser>
        <c:ser>
          <c:idx val="1"/>
          <c:order val="1"/>
          <c:tx>
            <c:strRef>
              <c:f>'Panel de Control'!$H$31</c:f>
              <c:strCache>
                <c:ptCount val="1"/>
                <c:pt idx="0">
                  <c:v>Recaudo promedio de la categoría municipal</c:v>
                </c:pt>
              </c:strCache>
            </c:strRef>
          </c:tx>
          <c:spPr>
            <a:solidFill>
              <a:srgbClr val="4F88BC"/>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'Panel de Control'!$F$33:$F$36</c:f>
              <c:numCache>
                <c:formatCode>General</c:formatCode>
                <c:ptCount val="4"/>
                <c:pt idx="0">
                  <c:v>2016.0</c:v>
                </c:pt>
                <c:pt idx="1">
                  <c:v>2017.0</c:v>
                </c:pt>
                <c:pt idx="2">
                  <c:v>2018.0</c:v>
                </c:pt>
                <c:pt idx="3">
                  <c:v>2019.0</c:v>
                </c:pt>
              </c:numCache>
            </c:numRef>
          </c:cat>
          <c:val>
            <c:numRef>
              <c:f>'Panel de Control'!$H$33:$H$36</c:f>
              <c:numCache>
                <c:formatCode>_-* #,##0_-;\-* #,##0_-;_-* "-"_-;_-@_-</c:formatCode>
                <c:ptCount val="4"/>
                <c:pt idx="0">
                  <c:v>135.404031375</c:v>
                </c:pt>
                <c:pt idx="1">
                  <c:v>134.9932544600417</c:v>
                </c:pt>
                <c:pt idx="2">
                  <c:v>150.8813904344915</c:v>
                </c:pt>
                <c:pt idx="3">
                  <c:v>126.609229866375</c:v>
                </c:pt>
              </c:numCache>
            </c:numRef>
          </c:val>
          <c:extLst xmlns:c16r2="http://schemas.microsoft.com/office/drawing/2015/06/chart">
            <c:ext xmlns:c16="http://schemas.microsoft.com/office/drawing/2014/chart" uri="{C3380CC4-5D6E-409C-BE32-E72D297353CC}">
              <c16:uniqueId val="{00000001-7C22-432E-8F6A-14FB539B0EC0}"/>
            </c:ext>
          </c:extLst>
        </c:ser>
        <c:dLbls>
          <c:dLblPos val="outEnd"/>
          <c:showLegendKey val="0"/>
          <c:showVal val="1"/>
          <c:showCatName val="0"/>
          <c:showSerName val="0"/>
          <c:showPercent val="0"/>
          <c:showBubbleSize val="0"/>
        </c:dLbls>
        <c:gapWidth val="219"/>
        <c:overlap val="-27"/>
        <c:axId val="432317120"/>
        <c:axId val="432319168"/>
      </c:barChart>
      <c:catAx>
        <c:axId val="432317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n-US"/>
          </a:p>
        </c:txPr>
        <c:crossAx val="432319168"/>
        <c:crosses val="autoZero"/>
        <c:auto val="1"/>
        <c:lblAlgn val="ctr"/>
        <c:lblOffset val="100"/>
        <c:noMultiLvlLbl val="0"/>
      </c:catAx>
      <c:valAx>
        <c:axId val="432319168"/>
        <c:scaling>
          <c:orientation val="minMax"/>
        </c:scaling>
        <c:delete val="0"/>
        <c:axPos val="l"/>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n-US"/>
          </a:p>
        </c:txPr>
        <c:crossAx val="4323171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100">
          <a:solidFill>
            <a:srgbClr val="094983"/>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94983"/>
                </a:solidFill>
                <a:latin typeface="+mn-lt"/>
                <a:ea typeface="+mn-ea"/>
                <a:cs typeface="+mn-cs"/>
              </a:defRPr>
            </a:pPr>
            <a:r>
              <a:rPr lang="es-ES_tradnl" sz="1400" b="1" i="0" baseline="0">
                <a:effectLst/>
              </a:rPr>
              <a:t>Recaudos efectivos</a:t>
            </a:r>
          </a:p>
          <a:p>
            <a:pPr marL="0" marR="0" indent="0" algn="ctr" defTabSz="914400" rtl="0" eaLnBrk="1" fontAlgn="auto" latinLnBrk="0" hangingPunct="1">
              <a:lnSpc>
                <a:spcPct val="100000"/>
              </a:lnSpc>
              <a:spcBef>
                <a:spcPts val="0"/>
              </a:spcBef>
              <a:spcAft>
                <a:spcPts val="0"/>
              </a:spcAft>
              <a:buClrTx/>
              <a:buSzTx/>
              <a:buFontTx/>
              <a:buNone/>
              <a:tabLst/>
              <a:defRPr sz="1400"/>
            </a:pPr>
            <a:r>
              <a:rPr lang="es-ES_tradnl" sz="1400" b="0" i="1" baseline="0">
                <a:effectLst/>
              </a:rPr>
              <a:t>(millones de pesos)</a:t>
            </a:r>
            <a:endParaRPr lang="es-ES_tradnl" sz="1400" i="1">
              <a:effectLst/>
            </a:endParaRPr>
          </a:p>
        </c:rich>
      </c:tx>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94983"/>
              </a:solidFill>
              <a:latin typeface="+mn-lt"/>
              <a:ea typeface="+mn-ea"/>
              <a:cs typeface="+mn-cs"/>
            </a:defRPr>
          </a:pPr>
          <a:endParaRPr lang="en-US"/>
        </a:p>
      </c:txPr>
    </c:title>
    <c:autoTitleDeleted val="0"/>
    <c:plotArea>
      <c:layout/>
      <c:barChart>
        <c:barDir val="col"/>
        <c:grouping val="clustered"/>
        <c:varyColors val="0"/>
        <c:ser>
          <c:idx val="0"/>
          <c:order val="0"/>
          <c:tx>
            <c:strRef>
              <c:f>'Panel de Control'!$G$50</c:f>
              <c:strCache>
                <c:ptCount val="1"/>
                <c:pt idx="0">
                  <c:v>Recaudo Efectivo</c:v>
                </c:pt>
              </c:strCache>
            </c:strRef>
          </c:tx>
          <c:spPr>
            <a:solidFill>
              <a:srgbClr val="F52F6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F52F63"/>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'Panel de Control'!$F$52:$F$55</c:f>
              <c:numCache>
                <c:formatCode>General</c:formatCode>
                <c:ptCount val="4"/>
                <c:pt idx="0">
                  <c:v>2016.0</c:v>
                </c:pt>
                <c:pt idx="1">
                  <c:v>2017.0</c:v>
                </c:pt>
                <c:pt idx="2">
                  <c:v>2018.0</c:v>
                </c:pt>
                <c:pt idx="3">
                  <c:v>2019.0</c:v>
                </c:pt>
              </c:numCache>
            </c:numRef>
          </c:cat>
          <c:val>
            <c:numRef>
              <c:f>'Panel de Control'!$G$52:$G$55</c:f>
              <c:numCache>
                <c:formatCode>_-* #,##0_-;\-* #,##0_-;_-* "-"_-;_-@_-</c:formatCode>
                <c:ptCount val="4"/>
                <c:pt idx="0">
                  <c:v>0.0</c:v>
                </c:pt>
                <c:pt idx="1">
                  <c:v>0.0</c:v>
                </c:pt>
                <c:pt idx="2">
                  <c:v>0.0</c:v>
                </c:pt>
                <c:pt idx="3">
                  <c:v>0.0</c:v>
                </c:pt>
              </c:numCache>
            </c:numRef>
          </c:val>
          <c:extLst xmlns:c16r2="http://schemas.microsoft.com/office/drawing/2015/06/chart">
            <c:ext xmlns:c16="http://schemas.microsoft.com/office/drawing/2014/chart" uri="{C3380CC4-5D6E-409C-BE32-E72D297353CC}">
              <c16:uniqueId val="{00000000-D69B-4233-8CDD-4BF883D5272A}"/>
            </c:ext>
          </c:extLst>
        </c:ser>
        <c:ser>
          <c:idx val="1"/>
          <c:order val="1"/>
          <c:tx>
            <c:strRef>
              <c:f>'Panel de Control'!$H$50</c:f>
              <c:strCache>
                <c:ptCount val="1"/>
                <c:pt idx="0">
                  <c:v>Recaudo promedio de la categoría municipal</c:v>
                </c:pt>
              </c:strCache>
            </c:strRef>
          </c:tx>
          <c:spPr>
            <a:solidFill>
              <a:srgbClr val="4F88BC"/>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'Panel de Control'!$F$52:$F$55</c:f>
              <c:numCache>
                <c:formatCode>General</c:formatCode>
                <c:ptCount val="4"/>
                <c:pt idx="0">
                  <c:v>2016.0</c:v>
                </c:pt>
                <c:pt idx="1">
                  <c:v>2017.0</c:v>
                </c:pt>
                <c:pt idx="2">
                  <c:v>2018.0</c:v>
                </c:pt>
                <c:pt idx="3">
                  <c:v>2019.0</c:v>
                </c:pt>
              </c:numCache>
            </c:numRef>
          </c:cat>
          <c:val>
            <c:numRef>
              <c:f>'Panel de Control'!$H$52:$H$55</c:f>
              <c:numCache>
                <c:formatCode>_-* #,##0_-;\-* #,##0_-;_-* "-"_-;_-@_-</c:formatCode>
                <c:ptCount val="4"/>
                <c:pt idx="0">
                  <c:v>379.01</c:v>
                </c:pt>
                <c:pt idx="1">
                  <c:v>288.249218</c:v>
                </c:pt>
                <c:pt idx="2">
                  <c:v>249.73210548</c:v>
                </c:pt>
                <c:pt idx="3">
                  <c:v>0.0</c:v>
                </c:pt>
              </c:numCache>
            </c:numRef>
          </c:val>
          <c:extLst xmlns:c16r2="http://schemas.microsoft.com/office/drawing/2015/06/chart">
            <c:ext xmlns:c16="http://schemas.microsoft.com/office/drawing/2014/chart" uri="{C3380CC4-5D6E-409C-BE32-E72D297353CC}">
              <c16:uniqueId val="{00000001-D69B-4233-8CDD-4BF883D5272A}"/>
            </c:ext>
          </c:extLst>
        </c:ser>
        <c:dLbls>
          <c:dLblPos val="outEnd"/>
          <c:showLegendKey val="0"/>
          <c:showVal val="1"/>
          <c:showCatName val="0"/>
          <c:showSerName val="0"/>
          <c:showPercent val="0"/>
          <c:showBubbleSize val="0"/>
        </c:dLbls>
        <c:gapWidth val="219"/>
        <c:overlap val="-27"/>
        <c:axId val="432354368"/>
        <c:axId val="432357120"/>
      </c:barChart>
      <c:catAx>
        <c:axId val="43235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n-US"/>
          </a:p>
        </c:txPr>
        <c:crossAx val="432357120"/>
        <c:crosses val="autoZero"/>
        <c:auto val="1"/>
        <c:lblAlgn val="ctr"/>
        <c:lblOffset val="100"/>
        <c:noMultiLvlLbl val="0"/>
      </c:catAx>
      <c:valAx>
        <c:axId val="432357120"/>
        <c:scaling>
          <c:orientation val="minMax"/>
        </c:scaling>
        <c:delete val="0"/>
        <c:axPos val="l"/>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n-US"/>
          </a:p>
        </c:txPr>
        <c:crossAx val="4323543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100">
          <a:solidFill>
            <a:srgbClr val="094983"/>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94983"/>
                </a:solidFill>
                <a:latin typeface="+mn-lt"/>
                <a:ea typeface="+mn-ea"/>
                <a:cs typeface="+mn-cs"/>
              </a:defRPr>
            </a:pPr>
            <a:r>
              <a:rPr lang="es-ES_tradnl" sz="1400" b="1" i="0" baseline="0">
                <a:effectLst/>
              </a:rPr>
              <a:t>Recaudos efectivos</a:t>
            </a:r>
          </a:p>
          <a:p>
            <a:pPr marL="0" marR="0" indent="0" algn="ctr" defTabSz="914400" rtl="0" eaLnBrk="1" fontAlgn="auto" latinLnBrk="0" hangingPunct="1">
              <a:lnSpc>
                <a:spcPct val="100000"/>
              </a:lnSpc>
              <a:spcBef>
                <a:spcPts val="0"/>
              </a:spcBef>
              <a:spcAft>
                <a:spcPts val="0"/>
              </a:spcAft>
              <a:buClrTx/>
              <a:buSzTx/>
              <a:buFontTx/>
              <a:buNone/>
              <a:tabLst/>
              <a:defRPr sz="1400"/>
            </a:pPr>
            <a:r>
              <a:rPr lang="es-ES_tradnl" sz="1400" b="0" i="1" baseline="0">
                <a:effectLst/>
              </a:rPr>
              <a:t>(millones de pesos)</a:t>
            </a:r>
            <a:endParaRPr lang="es-ES_tradnl" sz="1400" i="1">
              <a:effectLst/>
            </a:endParaRPr>
          </a:p>
        </c:rich>
      </c:tx>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94983"/>
              </a:solidFill>
              <a:latin typeface="+mn-lt"/>
              <a:ea typeface="+mn-ea"/>
              <a:cs typeface="+mn-cs"/>
            </a:defRPr>
          </a:pPr>
          <a:endParaRPr lang="en-US"/>
        </a:p>
      </c:txPr>
    </c:title>
    <c:autoTitleDeleted val="0"/>
    <c:plotArea>
      <c:layout/>
      <c:barChart>
        <c:barDir val="col"/>
        <c:grouping val="clustered"/>
        <c:varyColors val="0"/>
        <c:ser>
          <c:idx val="0"/>
          <c:order val="0"/>
          <c:tx>
            <c:strRef>
              <c:f>'Panel de Control'!$G$67:$G$68</c:f>
              <c:strCache>
                <c:ptCount val="2"/>
                <c:pt idx="0">
                  <c:v>Recaudo Efectivo</c:v>
                </c:pt>
              </c:strCache>
            </c:strRef>
          </c:tx>
          <c:spPr>
            <a:solidFill>
              <a:srgbClr val="F52F6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F52F63"/>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'Panel de Control'!$F$69:$F$72</c:f>
              <c:numCache>
                <c:formatCode>General</c:formatCode>
                <c:ptCount val="4"/>
                <c:pt idx="0">
                  <c:v>2016.0</c:v>
                </c:pt>
                <c:pt idx="1">
                  <c:v>2017.0</c:v>
                </c:pt>
                <c:pt idx="2">
                  <c:v>2018.0</c:v>
                </c:pt>
                <c:pt idx="3">
                  <c:v>2019.0</c:v>
                </c:pt>
              </c:numCache>
            </c:numRef>
          </c:cat>
          <c:val>
            <c:numRef>
              <c:f>'Panel de Control'!$G$69:$G$72</c:f>
              <c:numCache>
                <c:formatCode>0</c:formatCode>
                <c:ptCount val="4"/>
                <c:pt idx="0">
                  <c:v>0.0</c:v>
                </c:pt>
                <c:pt idx="1">
                  <c:v>0.0</c:v>
                </c:pt>
                <c:pt idx="2">
                  <c:v>0.0</c:v>
                </c:pt>
                <c:pt idx="3">
                  <c:v>0.0</c:v>
                </c:pt>
              </c:numCache>
            </c:numRef>
          </c:val>
          <c:extLst xmlns:c16r2="http://schemas.microsoft.com/office/drawing/2015/06/chart">
            <c:ext xmlns:c16="http://schemas.microsoft.com/office/drawing/2014/chart" uri="{C3380CC4-5D6E-409C-BE32-E72D297353CC}">
              <c16:uniqueId val="{00000000-C9D7-41AE-95AF-C9A437644660}"/>
            </c:ext>
          </c:extLst>
        </c:ser>
        <c:ser>
          <c:idx val="1"/>
          <c:order val="1"/>
          <c:tx>
            <c:strRef>
              <c:f>'Panel de Control'!$H$67</c:f>
              <c:strCache>
                <c:ptCount val="1"/>
                <c:pt idx="0">
                  <c:v>Recaudo promedio de la categoría municipal</c:v>
                </c:pt>
              </c:strCache>
            </c:strRef>
          </c:tx>
          <c:spPr>
            <a:solidFill>
              <a:srgbClr val="4F88BC"/>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'Panel de Control'!$F$69:$F$72</c:f>
              <c:numCache>
                <c:formatCode>General</c:formatCode>
                <c:ptCount val="4"/>
                <c:pt idx="0">
                  <c:v>2016.0</c:v>
                </c:pt>
                <c:pt idx="1">
                  <c:v>2017.0</c:v>
                </c:pt>
                <c:pt idx="2">
                  <c:v>2018.0</c:v>
                </c:pt>
                <c:pt idx="3">
                  <c:v>2019.0</c:v>
                </c:pt>
              </c:numCache>
            </c:numRef>
          </c:cat>
          <c:val>
            <c:numRef>
              <c:f>'Panel de Control'!$H$69:$H$72</c:f>
              <c:numCache>
                <c:formatCode>0</c:formatCode>
                <c:ptCount val="4"/>
                <c:pt idx="0">
                  <c:v>997.67495</c:v>
                </c:pt>
                <c:pt idx="1">
                  <c:v>418.882812</c:v>
                </c:pt>
                <c:pt idx="2">
                  <c:v>663.19442</c:v>
                </c:pt>
                <c:pt idx="3">
                  <c:v>1227.00431</c:v>
                </c:pt>
              </c:numCache>
            </c:numRef>
          </c:val>
          <c:extLst xmlns:c16r2="http://schemas.microsoft.com/office/drawing/2015/06/chart">
            <c:ext xmlns:c16="http://schemas.microsoft.com/office/drawing/2014/chart" uri="{C3380CC4-5D6E-409C-BE32-E72D297353CC}">
              <c16:uniqueId val="{00000001-C9D7-41AE-95AF-C9A437644660}"/>
            </c:ext>
          </c:extLst>
        </c:ser>
        <c:dLbls>
          <c:dLblPos val="outEnd"/>
          <c:showLegendKey val="0"/>
          <c:showVal val="1"/>
          <c:showCatName val="0"/>
          <c:showSerName val="0"/>
          <c:showPercent val="0"/>
          <c:showBubbleSize val="0"/>
        </c:dLbls>
        <c:gapWidth val="150"/>
        <c:axId val="391624736"/>
        <c:axId val="391627056"/>
      </c:barChart>
      <c:catAx>
        <c:axId val="39162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n-US"/>
          </a:p>
        </c:txPr>
        <c:crossAx val="391627056"/>
        <c:crosses val="autoZero"/>
        <c:auto val="1"/>
        <c:lblAlgn val="ctr"/>
        <c:lblOffset val="100"/>
        <c:noMultiLvlLbl val="0"/>
      </c:catAx>
      <c:valAx>
        <c:axId val="391627056"/>
        <c:scaling>
          <c:orientation val="minMax"/>
        </c:scaling>
        <c:delete val="0"/>
        <c:axPos val="l"/>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n-US"/>
          </a:p>
        </c:txPr>
        <c:crossAx val="3916247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100">
          <a:solidFill>
            <a:srgbClr val="094983"/>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94983"/>
                </a:solidFill>
                <a:latin typeface="+mn-lt"/>
                <a:ea typeface="+mn-ea"/>
                <a:cs typeface="+mn-cs"/>
              </a:defRPr>
            </a:pPr>
            <a:r>
              <a:rPr lang="es-ES_tradnl" sz="1400" b="1" i="0" baseline="0">
                <a:effectLst/>
              </a:rPr>
              <a:t>Recaudos efectivos </a:t>
            </a:r>
          </a:p>
          <a:p>
            <a:pPr marL="0" marR="0" indent="0" algn="ctr" defTabSz="914400" rtl="0" eaLnBrk="1" fontAlgn="auto" latinLnBrk="0" hangingPunct="1">
              <a:lnSpc>
                <a:spcPct val="100000"/>
              </a:lnSpc>
              <a:spcBef>
                <a:spcPts val="0"/>
              </a:spcBef>
              <a:spcAft>
                <a:spcPts val="0"/>
              </a:spcAft>
              <a:buClrTx/>
              <a:buSzTx/>
              <a:buFontTx/>
              <a:buNone/>
              <a:tabLst/>
              <a:defRPr sz="1400"/>
            </a:pPr>
            <a:r>
              <a:rPr lang="es-ES_tradnl" sz="1400" b="0" i="1" baseline="0">
                <a:effectLst/>
              </a:rPr>
              <a:t>(millones de pesos)</a:t>
            </a:r>
            <a:endParaRPr lang="es-ES_tradnl" sz="1400" i="1">
              <a:effectLst/>
            </a:endParaRPr>
          </a:p>
        </c:rich>
      </c:tx>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94983"/>
              </a:solidFill>
              <a:latin typeface="+mn-lt"/>
              <a:ea typeface="+mn-ea"/>
              <a:cs typeface="+mn-cs"/>
            </a:defRPr>
          </a:pPr>
          <a:endParaRPr lang="en-US"/>
        </a:p>
      </c:txPr>
    </c:title>
    <c:autoTitleDeleted val="0"/>
    <c:plotArea>
      <c:layout>
        <c:manualLayout>
          <c:layoutTarget val="inner"/>
          <c:xMode val="edge"/>
          <c:yMode val="edge"/>
          <c:x val="0.0902016144400149"/>
          <c:y val="0.119870737108036"/>
          <c:w val="0.909798385559985"/>
          <c:h val="0.648141065807244"/>
        </c:manualLayout>
      </c:layout>
      <c:barChart>
        <c:barDir val="col"/>
        <c:grouping val="clustered"/>
        <c:varyColors val="0"/>
        <c:ser>
          <c:idx val="0"/>
          <c:order val="0"/>
          <c:tx>
            <c:v>Recaudo Efectivo- Parqueo en vía pública </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'Panel de Control'!$F$95:$F$98</c:f>
              <c:numCache>
                <c:formatCode>General</c:formatCode>
                <c:ptCount val="4"/>
                <c:pt idx="0">
                  <c:v>2016.0</c:v>
                </c:pt>
                <c:pt idx="1">
                  <c:v>2017.0</c:v>
                </c:pt>
                <c:pt idx="2">
                  <c:v>2018.0</c:v>
                </c:pt>
                <c:pt idx="3">
                  <c:v>2019.0</c:v>
                </c:pt>
              </c:numCache>
            </c:numRef>
          </c:cat>
          <c:val>
            <c:numRef>
              <c:f>'Panel de Control'!$G$87:$G$90</c:f>
              <c:numCache>
                <c:formatCode>0</c:formatCode>
                <c:ptCount val="4"/>
                <c:pt idx="0">
                  <c:v>0.0</c:v>
                </c:pt>
                <c:pt idx="1">
                  <c:v>3.444</c:v>
                </c:pt>
                <c:pt idx="2">
                  <c:v>274.316534</c:v>
                </c:pt>
                <c:pt idx="3">
                  <c:v>1.563</c:v>
                </c:pt>
              </c:numCache>
            </c:numRef>
          </c:val>
          <c:extLst xmlns:c16r2="http://schemas.microsoft.com/office/drawing/2015/06/chart">
            <c:ext xmlns:c16="http://schemas.microsoft.com/office/drawing/2014/chart" uri="{C3380CC4-5D6E-409C-BE32-E72D297353CC}">
              <c16:uniqueId val="{00000000-8779-4309-85AE-2A193310CC7B}"/>
            </c:ext>
          </c:extLst>
        </c:ser>
        <c:ser>
          <c:idx val="1"/>
          <c:order val="1"/>
          <c:tx>
            <c:v>Recaudo Referencia- Parqueo en vía pública </c:v>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FFC000"/>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'Panel de Control'!$F$95:$F$98</c:f>
              <c:numCache>
                <c:formatCode>General</c:formatCode>
                <c:ptCount val="4"/>
                <c:pt idx="0">
                  <c:v>2016.0</c:v>
                </c:pt>
                <c:pt idx="1">
                  <c:v>2017.0</c:v>
                </c:pt>
                <c:pt idx="2">
                  <c:v>2018.0</c:v>
                </c:pt>
                <c:pt idx="3">
                  <c:v>2019.0</c:v>
                </c:pt>
              </c:numCache>
            </c:numRef>
          </c:cat>
          <c:val>
            <c:numRef>
              <c:f>'Panel de Control'!$H$87:$H$90</c:f>
              <c:numCache>
                <c:formatCode>0</c:formatCode>
                <c:ptCount val="4"/>
                <c:pt idx="0">
                  <c:v>8.0</c:v>
                </c:pt>
                <c:pt idx="1">
                  <c:v>8.0</c:v>
                </c:pt>
                <c:pt idx="2">
                  <c:v>38.0</c:v>
                </c:pt>
                <c:pt idx="3">
                  <c:v>10.0</c:v>
                </c:pt>
              </c:numCache>
            </c:numRef>
          </c:val>
          <c:extLst xmlns:c16r2="http://schemas.microsoft.com/office/drawing/2015/06/chart">
            <c:ext xmlns:c16="http://schemas.microsoft.com/office/drawing/2014/chart" uri="{C3380CC4-5D6E-409C-BE32-E72D297353CC}">
              <c16:uniqueId val="{00000001-8779-4309-85AE-2A193310CC7B}"/>
            </c:ext>
          </c:extLst>
        </c:ser>
        <c:ser>
          <c:idx val="2"/>
          <c:order val="2"/>
          <c:tx>
            <c:v>Recaudo efectivo- Avisos y Tableros</c:v>
          </c:tx>
          <c:spPr>
            <a:solidFill>
              <a:srgbClr val="4F88BC"/>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'Panel de Control'!$F$95:$F$98</c:f>
              <c:numCache>
                <c:formatCode>General</c:formatCode>
                <c:ptCount val="4"/>
                <c:pt idx="0">
                  <c:v>2016.0</c:v>
                </c:pt>
                <c:pt idx="1">
                  <c:v>2017.0</c:v>
                </c:pt>
                <c:pt idx="2">
                  <c:v>2018.0</c:v>
                </c:pt>
                <c:pt idx="3">
                  <c:v>2019.0</c:v>
                </c:pt>
              </c:numCache>
            </c:numRef>
          </c:cat>
          <c:val>
            <c:numRef>
              <c:f>'Panel de Control'!$G$95:$G$98</c:f>
              <c:numCache>
                <c:formatCode>0</c:formatCode>
                <c:ptCount val="4"/>
                <c:pt idx="0">
                  <c:v>89.0</c:v>
                </c:pt>
                <c:pt idx="1">
                  <c:v>49.0</c:v>
                </c:pt>
                <c:pt idx="2">
                  <c:v>102.0</c:v>
                </c:pt>
                <c:pt idx="3">
                  <c:v>75.0</c:v>
                </c:pt>
              </c:numCache>
            </c:numRef>
          </c:val>
          <c:extLst xmlns:c16r2="http://schemas.microsoft.com/office/drawing/2015/06/chart">
            <c:ext xmlns:c16="http://schemas.microsoft.com/office/drawing/2014/chart" uri="{C3380CC4-5D6E-409C-BE32-E72D297353CC}">
              <c16:uniqueId val="{00000002-8779-4309-85AE-2A193310CC7B}"/>
            </c:ext>
          </c:extLst>
        </c:ser>
        <c:ser>
          <c:idx val="3"/>
          <c:order val="3"/>
          <c:tx>
            <c:v>Recaudo Referencia- Avisos y Tableros </c:v>
          </c:tx>
          <c:spPr>
            <a:solidFill>
              <a:srgbClr val="F52F6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F52F63"/>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'Panel de Control'!$F$95:$F$98</c:f>
              <c:numCache>
                <c:formatCode>General</c:formatCode>
                <c:ptCount val="4"/>
                <c:pt idx="0">
                  <c:v>2016.0</c:v>
                </c:pt>
                <c:pt idx="1">
                  <c:v>2017.0</c:v>
                </c:pt>
                <c:pt idx="2">
                  <c:v>2018.0</c:v>
                </c:pt>
                <c:pt idx="3">
                  <c:v>2019.0</c:v>
                </c:pt>
              </c:numCache>
            </c:numRef>
          </c:cat>
          <c:val>
            <c:numRef>
              <c:f>'Panel de Control'!$H$95:$H$98</c:f>
              <c:numCache>
                <c:formatCode>0</c:formatCode>
                <c:ptCount val="4"/>
                <c:pt idx="0">
                  <c:v>531.0</c:v>
                </c:pt>
                <c:pt idx="1">
                  <c:v>445.0</c:v>
                </c:pt>
                <c:pt idx="2">
                  <c:v>530.0</c:v>
                </c:pt>
                <c:pt idx="3">
                  <c:v>506.0</c:v>
                </c:pt>
              </c:numCache>
            </c:numRef>
          </c:val>
          <c:extLst xmlns:c16r2="http://schemas.microsoft.com/office/drawing/2015/06/chart">
            <c:ext xmlns:c16="http://schemas.microsoft.com/office/drawing/2014/chart" uri="{C3380CC4-5D6E-409C-BE32-E72D297353CC}">
              <c16:uniqueId val="{00000003-8779-4309-85AE-2A193310CC7B}"/>
            </c:ext>
          </c:extLst>
        </c:ser>
        <c:dLbls>
          <c:dLblPos val="outEnd"/>
          <c:showLegendKey val="0"/>
          <c:showVal val="1"/>
          <c:showCatName val="0"/>
          <c:showSerName val="0"/>
          <c:showPercent val="0"/>
          <c:showBubbleSize val="0"/>
        </c:dLbls>
        <c:gapWidth val="219"/>
        <c:overlap val="-27"/>
        <c:axId val="432423648"/>
        <c:axId val="432426400"/>
      </c:barChart>
      <c:catAx>
        <c:axId val="43242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n-US"/>
          </a:p>
        </c:txPr>
        <c:crossAx val="432426400"/>
        <c:crosses val="autoZero"/>
        <c:auto val="1"/>
        <c:lblAlgn val="ctr"/>
        <c:lblOffset val="100"/>
        <c:noMultiLvlLbl val="0"/>
      </c:catAx>
      <c:valAx>
        <c:axId val="432426400"/>
        <c:scaling>
          <c:orientation val="minMax"/>
        </c:scaling>
        <c:delete val="0"/>
        <c:axPos val="l"/>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n-US"/>
          </a:p>
        </c:txPr>
        <c:crossAx val="4324236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100">
          <a:solidFill>
            <a:srgbClr val="094983"/>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5">
  <a:schemeClr val="accent5"/>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G"/><Relationship Id="rId6" Type="http://schemas.openxmlformats.org/officeDocument/2006/relationships/image" Target="../media/image6.jpg"/><Relationship Id="rId1" Type="http://schemas.openxmlformats.org/officeDocument/2006/relationships/image" Target="../media/image1.png"/><Relationship Id="rId2"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4" Type="http://schemas.openxmlformats.org/officeDocument/2006/relationships/image" Target="../media/image7.jpeg"/><Relationship Id="rId5" Type="http://schemas.openxmlformats.org/officeDocument/2006/relationships/image" Target="../media/image8.jpg"/><Relationship Id="rId6" Type="http://schemas.openxmlformats.org/officeDocument/2006/relationships/image" Target="../media/image9.jpg"/><Relationship Id="rId7" Type="http://schemas.openxmlformats.org/officeDocument/2006/relationships/image" Target="../media/image10.png"/><Relationship Id="rId8" Type="http://schemas.openxmlformats.org/officeDocument/2006/relationships/image" Target="../media/image11.jpeg"/><Relationship Id="rId1" Type="http://schemas.openxmlformats.org/officeDocument/2006/relationships/image" Target="../media/image4.png"/><Relationship Id="rId2" Type="http://schemas.openxmlformats.org/officeDocument/2006/relationships/image" Target="../media/image3.png"/></Relationships>
</file>

<file path=xl/drawings/_rels/drawing3.xml.rels><?xml version="1.0" encoding="UTF-8" standalone="yes"?>
<Relationships xmlns="http://schemas.openxmlformats.org/package/2006/relationships"><Relationship Id="rId11" Type="http://schemas.openxmlformats.org/officeDocument/2006/relationships/image" Target="../media/image3.png"/><Relationship Id="rId12" Type="http://schemas.openxmlformats.org/officeDocument/2006/relationships/image" Target="../media/image14.jpg"/><Relationship Id="rId13" Type="http://schemas.openxmlformats.org/officeDocument/2006/relationships/image" Target="../media/image15.jpg"/><Relationship Id="rId14" Type="http://schemas.openxmlformats.org/officeDocument/2006/relationships/image" Target="../media/image9.jpg"/><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image" Target="../media/image1.png"/><Relationship Id="rId7" Type="http://schemas.openxmlformats.org/officeDocument/2006/relationships/image" Target="../media/image7.jpeg"/><Relationship Id="rId8" Type="http://schemas.openxmlformats.org/officeDocument/2006/relationships/image" Target="../media/image12.jpeg"/><Relationship Id="rId9" Type="http://schemas.openxmlformats.org/officeDocument/2006/relationships/image" Target="../media/image13.png"/><Relationship Id="rId10"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1.png"/><Relationship Id="rId5" Type="http://schemas.openxmlformats.org/officeDocument/2006/relationships/image" Target="../media/image7.jpeg"/><Relationship Id="rId1" Type="http://schemas.openxmlformats.org/officeDocument/2006/relationships/image" Target="../media/image16.png"/><Relationship Id="rId2"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oneCellAnchor>
    <xdr:from>
      <xdr:col>0</xdr:col>
      <xdr:colOff>-8706</xdr:colOff>
      <xdr:row>1</xdr:row>
      <xdr:rowOff>115385</xdr:rowOff>
    </xdr:from>
    <xdr:ext cx="6433556" cy="1036053"/>
    <xdr:sp macro="" textlink="">
      <xdr:nvSpPr>
        <xdr:cNvPr id="3" name="Rectángulo 2">
          <a:extLst>
            <a:ext uri="{FF2B5EF4-FFF2-40B4-BE49-F238E27FC236}">
              <a16:creationId xmlns:a16="http://schemas.microsoft.com/office/drawing/2014/main" xmlns="" id="{00000000-0008-0000-0000-000003000000}"/>
            </a:ext>
          </a:extLst>
        </xdr:cNvPr>
        <xdr:cNvSpPr/>
      </xdr:nvSpPr>
      <xdr:spPr>
        <a:xfrm>
          <a:off x="-8706" y="1017085"/>
          <a:ext cx="6433556" cy="1036053"/>
        </a:xfrm>
        <a:prstGeom prst="rect">
          <a:avLst/>
        </a:prstGeom>
        <a:noFill/>
      </xdr:spPr>
      <xdr:txBody>
        <a:bodyPr wrap="none" lIns="91440" tIns="45720" rIns="91440" bIns="45720">
          <a:spAutoFit/>
        </a:bodyPr>
        <a:lstStyle/>
        <a:p>
          <a:pPr algn="ctr"/>
          <a:r>
            <a:rPr lang="en-US" sz="3200" b="0" cap="none" spc="0">
              <a:ln w="0"/>
              <a:solidFill>
                <a:schemeClr val="bg1"/>
              </a:solidFill>
              <a:effectLst>
                <a:outerShdw blurRad="38100" dist="19050" dir="2700000" algn="tl" rotWithShape="0">
                  <a:schemeClr val="dk1">
                    <a:alpha val="40000"/>
                  </a:schemeClr>
                </a:outerShdw>
              </a:effectLst>
              <a:latin typeface="Arial" charset="0"/>
              <a:ea typeface="Arial" charset="0"/>
              <a:cs typeface="Arial" charset="0"/>
            </a:rPr>
            <a:t>Herramienta</a:t>
          </a:r>
          <a:r>
            <a:rPr lang="en-US" sz="3200" b="0" cap="none" spc="0" baseline="0">
              <a:ln w="0"/>
              <a:solidFill>
                <a:schemeClr val="bg1"/>
              </a:solidFill>
              <a:effectLst>
                <a:outerShdw blurRad="38100" dist="19050" dir="2700000" algn="tl" rotWithShape="0">
                  <a:schemeClr val="dk1">
                    <a:alpha val="40000"/>
                  </a:schemeClr>
                </a:outerShdw>
              </a:effectLst>
              <a:latin typeface="Arial" charset="0"/>
              <a:ea typeface="Arial" charset="0"/>
              <a:cs typeface="Arial" charset="0"/>
            </a:rPr>
            <a:t> para la estimación y</a:t>
          </a:r>
        </a:p>
        <a:p>
          <a:pPr algn="ctr"/>
          <a:r>
            <a:rPr lang="en-US" sz="3200" b="0" cap="none" spc="0" baseline="0">
              <a:ln w="0"/>
              <a:solidFill>
                <a:schemeClr val="bg1"/>
              </a:solidFill>
              <a:effectLst>
                <a:outerShdw blurRad="38100" dist="19050" dir="2700000" algn="tl" rotWithShape="0">
                  <a:schemeClr val="dk1">
                    <a:alpha val="40000"/>
                  </a:schemeClr>
                </a:outerShdw>
              </a:effectLst>
              <a:latin typeface="Arial" charset="0"/>
              <a:ea typeface="Arial" charset="0"/>
              <a:cs typeface="Arial" charset="0"/>
            </a:rPr>
            <a:t> análisis de recaudos potenciales </a:t>
          </a:r>
          <a:endParaRPr lang="en-US" sz="3200" b="0" cap="none" spc="0">
            <a:ln w="0"/>
            <a:solidFill>
              <a:schemeClr val="bg1"/>
            </a:solidFill>
            <a:effectLst>
              <a:outerShdw blurRad="38100" dist="19050" dir="2700000" algn="tl" rotWithShape="0">
                <a:schemeClr val="dk1">
                  <a:alpha val="40000"/>
                </a:schemeClr>
              </a:outerShdw>
            </a:effectLst>
            <a:latin typeface="Arial" charset="0"/>
            <a:ea typeface="Arial" charset="0"/>
            <a:cs typeface="Arial" charset="0"/>
          </a:endParaRPr>
        </a:p>
      </xdr:txBody>
    </xdr:sp>
    <xdr:clientData/>
  </xdr:oneCellAnchor>
  <xdr:twoCellAnchor editAs="oneCell">
    <xdr:from>
      <xdr:col>6</xdr:col>
      <xdr:colOff>149413</xdr:colOff>
      <xdr:row>45</xdr:row>
      <xdr:rowOff>13447</xdr:rowOff>
    </xdr:from>
    <xdr:to>
      <xdr:col>8</xdr:col>
      <xdr:colOff>130735</xdr:colOff>
      <xdr:row>50</xdr:row>
      <xdr:rowOff>153721</xdr:rowOff>
    </xdr:to>
    <xdr:pic>
      <xdr:nvPicPr>
        <xdr:cNvPr id="5" name="Imagen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80001" y="9874623"/>
          <a:ext cx="1624852" cy="1204833"/>
        </a:xfrm>
        <a:prstGeom prst="rect">
          <a:avLst/>
        </a:prstGeom>
      </xdr:spPr>
    </xdr:pic>
    <xdr:clientData/>
  </xdr:twoCellAnchor>
  <xdr:twoCellAnchor editAs="oneCell">
    <xdr:from>
      <xdr:col>9</xdr:col>
      <xdr:colOff>368299</xdr:colOff>
      <xdr:row>44</xdr:row>
      <xdr:rowOff>134143</xdr:rowOff>
    </xdr:from>
    <xdr:to>
      <xdr:col>12</xdr:col>
      <xdr:colOff>74706</xdr:colOff>
      <xdr:row>51</xdr:row>
      <xdr:rowOff>50798</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64181" y="9733849"/>
          <a:ext cx="2171701" cy="1448126"/>
        </a:xfrm>
        <a:prstGeom prst="rect">
          <a:avLst/>
        </a:prstGeom>
      </xdr:spPr>
    </xdr:pic>
    <xdr:clientData/>
  </xdr:twoCellAnchor>
  <xdr:twoCellAnchor editAs="oneCell">
    <xdr:from>
      <xdr:col>1</xdr:col>
      <xdr:colOff>40342</xdr:colOff>
      <xdr:row>46</xdr:row>
      <xdr:rowOff>133541</xdr:rowOff>
    </xdr:from>
    <xdr:to>
      <xdr:col>4</xdr:col>
      <xdr:colOff>616324</xdr:colOff>
      <xdr:row>49</xdr:row>
      <xdr:rowOff>15799</xdr:rowOff>
    </xdr:to>
    <xdr:pic>
      <xdr:nvPicPr>
        <xdr:cNvPr id="12" name="Marcador de contenido 8">
          <a:extLst>
            <a:ext uri="{FF2B5EF4-FFF2-40B4-BE49-F238E27FC236}">
              <a16:creationId xmlns:a16="http://schemas.microsoft.com/office/drawing/2014/main" xmlns="" id="{00000000-0008-0000-0000-00000A000000}"/>
            </a:ext>
          </a:extLst>
        </xdr:cNvPr>
        <xdr:cNvPicPr>
          <a:picLocks noGrp="1"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107" y="10237512"/>
          <a:ext cx="3041276" cy="498582"/>
        </a:xfrm>
        <a:prstGeom prst="rect">
          <a:avLst/>
        </a:prstGeom>
      </xdr:spPr>
    </xdr:pic>
    <xdr:clientData/>
  </xdr:twoCellAnchor>
  <xdr:twoCellAnchor editAs="oneCell">
    <xdr:from>
      <xdr:col>8</xdr:col>
      <xdr:colOff>130735</xdr:colOff>
      <xdr:row>2</xdr:row>
      <xdr:rowOff>37353</xdr:rowOff>
    </xdr:from>
    <xdr:to>
      <xdr:col>12</xdr:col>
      <xdr:colOff>780677</xdr:colOff>
      <xdr:row>6</xdr:row>
      <xdr:rowOff>91889</xdr:rowOff>
    </xdr:to>
    <xdr:pic>
      <xdr:nvPicPr>
        <xdr:cNvPr id="7" name="Picture 6"/>
        <xdr:cNvPicPr>
          <a:picLocks noChangeAspect="1"/>
        </xdr:cNvPicPr>
      </xdr:nvPicPr>
      <xdr:blipFill>
        <a:blip xmlns:r="http://schemas.openxmlformats.org/officeDocument/2006/relationships" r:embed="rId4"/>
        <a:stretch>
          <a:fillRect/>
        </a:stretch>
      </xdr:blipFill>
      <xdr:spPr>
        <a:xfrm>
          <a:off x="6704853" y="1139265"/>
          <a:ext cx="3937000" cy="876300"/>
        </a:xfrm>
        <a:prstGeom prst="rect">
          <a:avLst/>
        </a:prstGeom>
      </xdr:spPr>
    </xdr:pic>
    <xdr:clientData/>
  </xdr:twoCellAnchor>
  <xdr:twoCellAnchor editAs="oneCell">
    <xdr:from>
      <xdr:col>13</xdr:col>
      <xdr:colOff>803089</xdr:colOff>
      <xdr:row>0</xdr:row>
      <xdr:rowOff>0</xdr:rowOff>
    </xdr:from>
    <xdr:to>
      <xdr:col>19</xdr:col>
      <xdr:colOff>224118</xdr:colOff>
      <xdr:row>25</xdr:row>
      <xdr:rowOff>112059</xdr:rowOff>
    </xdr:to>
    <xdr:pic>
      <xdr:nvPicPr>
        <xdr:cNvPr id="13" name="Picture 12"/>
        <xdr:cNvPicPr>
          <a:picLocks noChangeAspect="1"/>
        </xdr:cNvPicPr>
      </xdr:nvPicPr>
      <xdr:blipFill rotWithShape="1">
        <a:blip xmlns:r="http://schemas.openxmlformats.org/officeDocument/2006/relationships" r:embed="rId5"/>
        <a:srcRect l="43154" r="8506" b="-118"/>
        <a:stretch/>
      </xdr:blipFill>
      <xdr:spPr>
        <a:xfrm>
          <a:off x="11486030" y="0"/>
          <a:ext cx="4351617" cy="5845735"/>
        </a:xfrm>
        <a:prstGeom prst="rect">
          <a:avLst/>
        </a:prstGeom>
      </xdr:spPr>
    </xdr:pic>
    <xdr:clientData/>
  </xdr:twoCellAnchor>
  <xdr:twoCellAnchor editAs="oneCell">
    <xdr:from>
      <xdr:col>13</xdr:col>
      <xdr:colOff>803089</xdr:colOff>
      <xdr:row>25</xdr:row>
      <xdr:rowOff>93381</xdr:rowOff>
    </xdr:from>
    <xdr:to>
      <xdr:col>19</xdr:col>
      <xdr:colOff>205442</xdr:colOff>
      <xdr:row>54</xdr:row>
      <xdr:rowOff>18676</xdr:rowOff>
    </xdr:to>
    <xdr:pic>
      <xdr:nvPicPr>
        <xdr:cNvPr id="9" name="Picture 8"/>
        <xdr:cNvPicPr>
          <a:picLocks noChangeAspect="1"/>
        </xdr:cNvPicPr>
      </xdr:nvPicPr>
      <xdr:blipFill rotWithShape="1">
        <a:blip xmlns:r="http://schemas.openxmlformats.org/officeDocument/2006/relationships" r:embed="rId6"/>
        <a:srcRect l="38423" r="22820"/>
        <a:stretch/>
      </xdr:blipFill>
      <xdr:spPr>
        <a:xfrm>
          <a:off x="11486030" y="5827057"/>
          <a:ext cx="4332941" cy="6107207"/>
        </a:xfrm>
        <a:prstGeom prst="rect">
          <a:avLst/>
        </a:prstGeom>
      </xdr:spPr>
    </xdr:pic>
    <xdr:clientData/>
  </xdr:twoCellAnchor>
  <xdr:twoCellAnchor editAs="oneCell">
    <xdr:from>
      <xdr:col>13</xdr:col>
      <xdr:colOff>245782</xdr:colOff>
      <xdr:row>0</xdr:row>
      <xdr:rowOff>254000</xdr:rowOff>
    </xdr:from>
    <xdr:to>
      <xdr:col>17</xdr:col>
      <xdr:colOff>404454</xdr:colOff>
      <xdr:row>0</xdr:row>
      <xdr:rowOff>818888</xdr:rowOff>
    </xdr:to>
    <xdr:pic>
      <xdr:nvPicPr>
        <xdr:cNvPr id="10" name="Marcador de contenido 8">
          <a:extLst>
            <a:ext uri="{FF2B5EF4-FFF2-40B4-BE49-F238E27FC236}">
              <a16:creationId xmlns:a16="http://schemas.microsoft.com/office/drawing/2014/main" xmlns="" id="{00000000-0008-0000-0000-00000A000000}"/>
            </a:ext>
          </a:extLst>
        </xdr:cNvPr>
        <xdr:cNvPicPr>
          <a:picLocks noGrp="1"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928723" y="254000"/>
          <a:ext cx="3445731" cy="5648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352778</xdr:colOff>
      <xdr:row>0</xdr:row>
      <xdr:rowOff>0</xdr:rowOff>
    </xdr:from>
    <xdr:to>
      <xdr:col>14</xdr:col>
      <xdr:colOff>511450</xdr:colOff>
      <xdr:row>2</xdr:row>
      <xdr:rowOff>3266</xdr:rowOff>
    </xdr:to>
    <xdr:pic>
      <xdr:nvPicPr>
        <xdr:cNvPr id="2" name="Marcador de contenido 8">
          <a:extLst>
            <a:ext uri="{FF2B5EF4-FFF2-40B4-BE49-F238E27FC236}">
              <a16:creationId xmlns:a16="http://schemas.microsoft.com/office/drawing/2014/main" xmlns="" id="{00000000-0008-0000-0900-000002000000}"/>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50778" y="0"/>
          <a:ext cx="3488894" cy="56771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712612</xdr:colOff>
      <xdr:row>0</xdr:row>
      <xdr:rowOff>0</xdr:rowOff>
    </xdr:from>
    <xdr:to>
      <xdr:col>13</xdr:col>
      <xdr:colOff>38728</xdr:colOff>
      <xdr:row>2</xdr:row>
      <xdr:rowOff>18788</xdr:rowOff>
    </xdr:to>
    <xdr:pic>
      <xdr:nvPicPr>
        <xdr:cNvPr id="2" name="Marcador de contenido 8">
          <a:extLst>
            <a:ext uri="{FF2B5EF4-FFF2-40B4-BE49-F238E27FC236}">
              <a16:creationId xmlns:a16="http://schemas.microsoft.com/office/drawing/2014/main" xmlns="" id="{00000000-0008-0000-0A00-000002000000}"/>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50501" y="0"/>
          <a:ext cx="3488894" cy="5550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783935</xdr:colOff>
      <xdr:row>1</xdr:row>
      <xdr:rowOff>45155</xdr:rowOff>
    </xdr:from>
    <xdr:ext cx="11213030" cy="1213024"/>
    <xdr:sp macro="" textlink="">
      <xdr:nvSpPr>
        <xdr:cNvPr id="4" name="Rectángulo 3">
          <a:extLst>
            <a:ext uri="{FF2B5EF4-FFF2-40B4-BE49-F238E27FC236}">
              <a16:creationId xmlns:a16="http://schemas.microsoft.com/office/drawing/2014/main" xmlns="" id="{00000000-0008-0000-0100-000004000000}"/>
            </a:ext>
          </a:extLst>
        </xdr:cNvPr>
        <xdr:cNvSpPr/>
      </xdr:nvSpPr>
      <xdr:spPr>
        <a:xfrm>
          <a:off x="3936256" y="249262"/>
          <a:ext cx="11213030" cy="1213024"/>
        </a:xfrm>
        <a:prstGeom prst="rect">
          <a:avLst/>
        </a:prstGeom>
        <a:noFill/>
      </xdr:spPr>
      <xdr:txBody>
        <a:bodyPr wrap="square" lIns="91440" tIns="45720" rIns="91440" bIns="4572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s-ES_tradnl" sz="2400" b="1" kern="0" dirty="0">
              <a:solidFill>
                <a:schemeClr val="bg1"/>
              </a:solidFill>
              <a:latin typeface="Arial" panose="020B0604020202020204" pitchFamily="34" charset="0"/>
              <a:ea typeface="Work Sans" charset="0"/>
              <a:cs typeface="Arial" panose="020B0604020202020204" pitchFamily="34" charset="0"/>
              <a:sym typeface="Work Sans"/>
            </a:rPr>
            <a:t>Tipologías territoriales – Modelo de Evaluación de posibilidades de implementación municipal  </a:t>
          </a:r>
        </a:p>
        <a:p>
          <a:pPr algn="ctr"/>
          <a:endParaRPr lang="en-US" sz="2800" b="0" cap="none" spc="0">
            <a:ln w="0"/>
            <a:solidFill>
              <a:schemeClr val="bg1"/>
            </a:solidFill>
            <a:effectLst>
              <a:outerShdw blurRad="38100" dist="19050" dir="2700000" algn="tl" rotWithShape="0">
                <a:schemeClr val="dk1">
                  <a:alpha val="40000"/>
                </a:schemeClr>
              </a:outerShdw>
            </a:effectLst>
            <a:latin typeface="Arial" charset="0"/>
            <a:ea typeface="Arial" charset="0"/>
            <a:cs typeface="Arial" charset="0"/>
          </a:endParaRPr>
        </a:p>
      </xdr:txBody>
    </xdr:sp>
    <xdr:clientData/>
  </xdr:oneCellAnchor>
  <xdr:twoCellAnchor editAs="oneCell">
    <xdr:from>
      <xdr:col>0</xdr:col>
      <xdr:colOff>144138</xdr:colOff>
      <xdr:row>1</xdr:row>
      <xdr:rowOff>172861</xdr:rowOff>
    </xdr:from>
    <xdr:to>
      <xdr:col>2</xdr:col>
      <xdr:colOff>521607</xdr:colOff>
      <xdr:row>4</xdr:row>
      <xdr:rowOff>22136</xdr:rowOff>
    </xdr:to>
    <xdr:pic>
      <xdr:nvPicPr>
        <xdr:cNvPr id="6" name="Picture 5"/>
        <xdr:cNvPicPr>
          <a:picLocks noChangeAspect="1"/>
        </xdr:cNvPicPr>
      </xdr:nvPicPr>
      <xdr:blipFill>
        <a:blip xmlns:r="http://schemas.openxmlformats.org/officeDocument/2006/relationships" r:embed="rId1"/>
        <a:stretch>
          <a:fillRect/>
        </a:stretch>
      </xdr:blipFill>
      <xdr:spPr>
        <a:xfrm>
          <a:off x="144138" y="376968"/>
          <a:ext cx="2010326" cy="461597"/>
        </a:xfrm>
        <a:prstGeom prst="rect">
          <a:avLst/>
        </a:prstGeom>
      </xdr:spPr>
    </xdr:pic>
    <xdr:clientData/>
  </xdr:twoCellAnchor>
  <xdr:twoCellAnchor editAs="oneCell">
    <xdr:from>
      <xdr:col>0</xdr:col>
      <xdr:colOff>177800</xdr:colOff>
      <xdr:row>49</xdr:row>
      <xdr:rowOff>838200</xdr:rowOff>
    </xdr:from>
    <xdr:to>
      <xdr:col>3</xdr:col>
      <xdr:colOff>98342</xdr:colOff>
      <xdr:row>49</xdr:row>
      <xdr:rowOff>1336782</xdr:rowOff>
    </xdr:to>
    <xdr:pic>
      <xdr:nvPicPr>
        <xdr:cNvPr id="7" name="Marcador de contenido 8">
          <a:extLst>
            <a:ext uri="{FF2B5EF4-FFF2-40B4-BE49-F238E27FC236}">
              <a16:creationId xmlns:a16="http://schemas.microsoft.com/office/drawing/2014/main" xmlns="" id="{00000000-0008-0000-0000-00000A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800" y="14401800"/>
          <a:ext cx="3041276" cy="498582"/>
        </a:xfrm>
        <a:prstGeom prst="rect">
          <a:avLst/>
        </a:prstGeom>
      </xdr:spPr>
    </xdr:pic>
    <xdr:clientData/>
  </xdr:twoCellAnchor>
  <xdr:twoCellAnchor editAs="oneCell">
    <xdr:from>
      <xdr:col>6</xdr:col>
      <xdr:colOff>770871</xdr:colOff>
      <xdr:row>49</xdr:row>
      <xdr:rowOff>389090</xdr:rowOff>
    </xdr:from>
    <xdr:to>
      <xdr:col>8</xdr:col>
      <xdr:colOff>1700860</xdr:colOff>
      <xdr:row>49</xdr:row>
      <xdr:rowOff>1830540</xdr:rowOff>
    </xdr:to>
    <xdr:pic>
      <xdr:nvPicPr>
        <xdr:cNvPr id="8" name="Imagen 8">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03411" y="13915598"/>
          <a:ext cx="2669991" cy="1441450"/>
        </a:xfrm>
        <a:prstGeom prst="rect">
          <a:avLst/>
        </a:prstGeom>
      </xdr:spPr>
    </xdr:pic>
    <xdr:clientData/>
  </xdr:twoCellAnchor>
  <xdr:twoCellAnchor editAs="oneCell">
    <xdr:from>
      <xdr:col>11</xdr:col>
      <xdr:colOff>418645</xdr:colOff>
      <xdr:row>49</xdr:row>
      <xdr:rowOff>174172</xdr:rowOff>
    </xdr:from>
    <xdr:to>
      <xdr:col>12</xdr:col>
      <xdr:colOff>1079481</xdr:colOff>
      <xdr:row>49</xdr:row>
      <xdr:rowOff>1903112</xdr:rowOff>
    </xdr:to>
    <xdr:pic>
      <xdr:nvPicPr>
        <xdr:cNvPr id="9" name="Imagen 9">
          <a:extLst>
            <a:ext uri="{FF2B5EF4-FFF2-40B4-BE49-F238E27FC236}">
              <a16:creationId xmlns:a16="http://schemas.microsoft.com/office/drawing/2014/main" xmlns="" id="{00000000-0008-0000-02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929788" y="13454743"/>
          <a:ext cx="2532289" cy="1728940"/>
        </a:xfrm>
        <a:prstGeom prst="rect">
          <a:avLst/>
        </a:prstGeom>
      </xdr:spPr>
    </xdr:pic>
    <xdr:clientData/>
  </xdr:twoCellAnchor>
  <xdr:twoCellAnchor editAs="oneCell">
    <xdr:from>
      <xdr:col>15</xdr:col>
      <xdr:colOff>101600</xdr:colOff>
      <xdr:row>40</xdr:row>
      <xdr:rowOff>307976</xdr:rowOff>
    </xdr:from>
    <xdr:to>
      <xdr:col>20</xdr:col>
      <xdr:colOff>291307</xdr:colOff>
      <xdr:row>52</xdr:row>
      <xdr:rowOff>177800</xdr:rowOff>
    </xdr:to>
    <xdr:pic>
      <xdr:nvPicPr>
        <xdr:cNvPr id="12" name="Picture 11"/>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6550" t="-1" r="39537" b="7"/>
        <a:stretch/>
      </xdr:blipFill>
      <xdr:spPr>
        <a:xfrm>
          <a:off x="18618200" y="12779376"/>
          <a:ext cx="4380707" cy="5407024"/>
        </a:xfrm>
        <a:prstGeom prst="rect">
          <a:avLst/>
        </a:prstGeom>
      </xdr:spPr>
    </xdr:pic>
    <xdr:clientData/>
  </xdr:twoCellAnchor>
  <xdr:twoCellAnchor editAs="oneCell">
    <xdr:from>
      <xdr:col>15</xdr:col>
      <xdr:colOff>80232</xdr:colOff>
      <xdr:row>0</xdr:row>
      <xdr:rowOff>0</xdr:rowOff>
    </xdr:from>
    <xdr:to>
      <xdr:col>20</xdr:col>
      <xdr:colOff>335845</xdr:colOff>
      <xdr:row>28</xdr:row>
      <xdr:rowOff>149779</xdr:rowOff>
    </xdr:to>
    <xdr:pic>
      <xdr:nvPicPr>
        <xdr:cNvPr id="15" name="Picture 14"/>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37052" r="31539"/>
        <a:stretch/>
      </xdr:blipFill>
      <xdr:spPr>
        <a:xfrm>
          <a:off x="18596832" y="0"/>
          <a:ext cx="4446613" cy="7718979"/>
        </a:xfrm>
        <a:prstGeom prst="rect">
          <a:avLst/>
        </a:prstGeom>
      </xdr:spPr>
    </xdr:pic>
    <xdr:clientData/>
  </xdr:twoCellAnchor>
  <xdr:twoCellAnchor editAs="oneCell">
    <xdr:from>
      <xdr:col>14</xdr:col>
      <xdr:colOff>317500</xdr:colOff>
      <xdr:row>0</xdr:row>
      <xdr:rowOff>139700</xdr:rowOff>
    </xdr:from>
    <xdr:to>
      <xdr:col>18</xdr:col>
      <xdr:colOff>476172</xdr:colOff>
      <xdr:row>3</xdr:row>
      <xdr:rowOff>94988</xdr:rowOff>
    </xdr:to>
    <xdr:pic>
      <xdr:nvPicPr>
        <xdr:cNvPr id="3" name="Marcador de contenido 8">
          <a:extLst>
            <a:ext uri="{FF2B5EF4-FFF2-40B4-BE49-F238E27FC236}">
              <a16:creationId xmlns:a16="http://schemas.microsoft.com/office/drawing/2014/main" xmlns="" id="{00000000-0008-0000-0100-0000030000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995900" y="139700"/>
          <a:ext cx="3511472" cy="564888"/>
        </a:xfrm>
        <a:prstGeom prst="rect">
          <a:avLst/>
        </a:prstGeom>
      </xdr:spPr>
    </xdr:pic>
    <xdr:clientData/>
  </xdr:twoCellAnchor>
  <xdr:twoCellAnchor editAs="oneCell">
    <xdr:from>
      <xdr:col>15</xdr:col>
      <xdr:colOff>76200</xdr:colOff>
      <xdr:row>28</xdr:row>
      <xdr:rowOff>152400</xdr:rowOff>
    </xdr:from>
    <xdr:to>
      <xdr:col>20</xdr:col>
      <xdr:colOff>330200</xdr:colOff>
      <xdr:row>40</xdr:row>
      <xdr:rowOff>304800</xdr:rowOff>
    </xdr:to>
    <xdr:pic>
      <xdr:nvPicPr>
        <xdr:cNvPr id="16" name="Picture 15"/>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27805" t="1" r="13568" b="-1"/>
        <a:stretch/>
      </xdr:blipFill>
      <xdr:spPr>
        <a:xfrm>
          <a:off x="18592800" y="7721600"/>
          <a:ext cx="4445000" cy="5054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706967</xdr:colOff>
      <xdr:row>12</xdr:row>
      <xdr:rowOff>0</xdr:rowOff>
    </xdr:from>
    <xdr:to>
      <xdr:col>13</xdr:col>
      <xdr:colOff>238125</xdr:colOff>
      <xdr:row>25</xdr:row>
      <xdr:rowOff>15875</xdr:rowOff>
    </xdr:to>
    <xdr:graphicFrame macro="">
      <xdr:nvGraphicFramePr>
        <xdr:cNvPr id="2" name="Gráfico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1049162</xdr:colOff>
      <xdr:row>29</xdr:row>
      <xdr:rowOff>94191</xdr:rowOff>
    </xdr:from>
    <xdr:to>
      <xdr:col>13</xdr:col>
      <xdr:colOff>273050</xdr:colOff>
      <xdr:row>44</xdr:row>
      <xdr:rowOff>195791</xdr:rowOff>
    </xdr:to>
    <xdr:graphicFrame macro="">
      <xdr:nvGraphicFramePr>
        <xdr:cNvPr id="3" name="Gráfico 2">
          <a:extLst>
            <a:ext uri="{FF2B5EF4-FFF2-40B4-BE49-F238E27FC236}">
              <a16:creationId xmlns:a16="http://schemas.microsoft.com/office/drawing/2014/main" xmlns=""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1222023</xdr:colOff>
      <xdr:row>48</xdr:row>
      <xdr:rowOff>66675</xdr:rowOff>
    </xdr:from>
    <xdr:to>
      <xdr:col>13</xdr:col>
      <xdr:colOff>572911</xdr:colOff>
      <xdr:row>61</xdr:row>
      <xdr:rowOff>168275</xdr:rowOff>
    </xdr:to>
    <xdr:graphicFrame macro="">
      <xdr:nvGraphicFramePr>
        <xdr:cNvPr id="4" name="Gráfico 3">
          <a:extLst>
            <a:ext uri="{FF2B5EF4-FFF2-40B4-BE49-F238E27FC236}">
              <a16:creationId xmlns:a16="http://schemas.microsoft.com/office/drawing/2014/main" xmlns=""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1262946</xdr:colOff>
      <xdr:row>65</xdr:row>
      <xdr:rowOff>153812</xdr:rowOff>
    </xdr:from>
    <xdr:to>
      <xdr:col>13</xdr:col>
      <xdr:colOff>492125</xdr:colOff>
      <xdr:row>79</xdr:row>
      <xdr:rowOff>49037</xdr:rowOff>
    </xdr:to>
    <xdr:graphicFrame macro="">
      <xdr:nvGraphicFramePr>
        <xdr:cNvPr id="5" name="Gráfico 4">
          <a:extLst>
            <a:ext uri="{FF2B5EF4-FFF2-40B4-BE49-F238E27FC236}">
              <a16:creationId xmlns:a16="http://schemas.microsoft.com/office/drawing/2014/main" xmlns=""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1013883</xdr:colOff>
      <xdr:row>82</xdr:row>
      <xdr:rowOff>166687</xdr:rowOff>
    </xdr:from>
    <xdr:to>
      <xdr:col>13</xdr:col>
      <xdr:colOff>465667</xdr:colOff>
      <xdr:row>100</xdr:row>
      <xdr:rowOff>52915</xdr:rowOff>
    </xdr:to>
    <xdr:graphicFrame macro="">
      <xdr:nvGraphicFramePr>
        <xdr:cNvPr id="6" name="Gráfico 5">
          <a:extLst>
            <a:ext uri="{FF2B5EF4-FFF2-40B4-BE49-F238E27FC236}">
              <a16:creationId xmlns:a16="http://schemas.microsoft.com/office/drawing/2014/main" xmlns=""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xdr:col>
      <xdr:colOff>1228725</xdr:colOff>
      <xdr:row>118</xdr:row>
      <xdr:rowOff>412750</xdr:rowOff>
    </xdr:from>
    <xdr:to>
      <xdr:col>8</xdr:col>
      <xdr:colOff>1088993</xdr:colOff>
      <xdr:row>118</xdr:row>
      <xdr:rowOff>1854200</xdr:rowOff>
    </xdr:to>
    <xdr:pic>
      <xdr:nvPicPr>
        <xdr:cNvPr id="9" name="Imagen 8">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86475" y="29178250"/>
          <a:ext cx="2686018" cy="1441450"/>
        </a:xfrm>
        <a:prstGeom prst="rect">
          <a:avLst/>
        </a:prstGeom>
      </xdr:spPr>
    </xdr:pic>
    <xdr:clientData/>
  </xdr:twoCellAnchor>
  <xdr:twoCellAnchor editAs="oneCell">
    <xdr:from>
      <xdr:col>10</xdr:col>
      <xdr:colOff>253999</xdr:colOff>
      <xdr:row>118</xdr:row>
      <xdr:rowOff>201460</xdr:rowOff>
    </xdr:from>
    <xdr:to>
      <xdr:col>11</xdr:col>
      <xdr:colOff>1247774</xdr:colOff>
      <xdr:row>118</xdr:row>
      <xdr:rowOff>1930400</xdr:rowOff>
    </xdr:to>
    <xdr:pic>
      <xdr:nvPicPr>
        <xdr:cNvPr id="10" name="Imagen 9">
          <a:extLst>
            <a:ext uri="{FF2B5EF4-FFF2-40B4-BE49-F238E27FC236}">
              <a16:creationId xmlns:a16="http://schemas.microsoft.com/office/drawing/2014/main" xmlns="" id="{00000000-0008-0000-02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080749" y="32967460"/>
          <a:ext cx="2549525" cy="1728940"/>
        </a:xfrm>
        <a:prstGeom prst="rect">
          <a:avLst/>
        </a:prstGeom>
      </xdr:spPr>
    </xdr:pic>
    <xdr:clientData/>
  </xdr:twoCellAnchor>
  <xdr:twoCellAnchor editAs="oneCell">
    <xdr:from>
      <xdr:col>14</xdr:col>
      <xdr:colOff>66675</xdr:colOff>
      <xdr:row>0</xdr:row>
      <xdr:rowOff>0</xdr:rowOff>
    </xdr:from>
    <xdr:to>
      <xdr:col>19</xdr:col>
      <xdr:colOff>22264</xdr:colOff>
      <xdr:row>20</xdr:row>
      <xdr:rowOff>16668</xdr:rowOff>
    </xdr:to>
    <xdr:pic>
      <xdr:nvPicPr>
        <xdr:cNvPr id="13" name="Imagen 12">
          <a:extLst>
            <a:ext uri="{FF2B5EF4-FFF2-40B4-BE49-F238E27FC236}">
              <a16:creationId xmlns:a16="http://schemas.microsoft.com/office/drawing/2014/main" xmlns="" id="{00000000-0008-0000-0200-00000D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6427" t="-15" r="42153" b="15"/>
        <a:stretch/>
      </xdr:blipFill>
      <xdr:spPr>
        <a:xfrm>
          <a:off x="16805275" y="0"/>
          <a:ext cx="4298989" cy="6900068"/>
        </a:xfrm>
        <a:prstGeom prst="rect">
          <a:avLst/>
        </a:prstGeom>
      </xdr:spPr>
    </xdr:pic>
    <xdr:clientData/>
  </xdr:twoCellAnchor>
  <xdr:twoCellAnchor editAs="oneCell">
    <xdr:from>
      <xdr:col>13</xdr:col>
      <xdr:colOff>552136</xdr:colOff>
      <xdr:row>0</xdr:row>
      <xdr:rowOff>283987</xdr:rowOff>
    </xdr:from>
    <xdr:to>
      <xdr:col>17</xdr:col>
      <xdr:colOff>290023</xdr:colOff>
      <xdr:row>0</xdr:row>
      <xdr:rowOff>848875</xdr:rowOff>
    </xdr:to>
    <xdr:pic>
      <xdr:nvPicPr>
        <xdr:cNvPr id="12" name="Marcador de contenido 8">
          <a:extLst>
            <a:ext uri="{FF2B5EF4-FFF2-40B4-BE49-F238E27FC236}">
              <a16:creationId xmlns:a16="http://schemas.microsoft.com/office/drawing/2014/main" xmlns="" id="{00000000-0008-0000-0200-00000C000000}"/>
            </a:ext>
          </a:extLst>
        </xdr:cNvPr>
        <xdr:cNvPicPr>
          <a:picLocks noGrp="1"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223936" y="283987"/>
          <a:ext cx="3497087" cy="564888"/>
        </a:xfrm>
        <a:prstGeom prst="rect">
          <a:avLst/>
        </a:prstGeom>
      </xdr:spPr>
    </xdr:pic>
    <xdr:clientData/>
  </xdr:twoCellAnchor>
  <xdr:twoCellAnchor>
    <xdr:from>
      <xdr:col>11</xdr:col>
      <xdr:colOff>238126</xdr:colOff>
      <xdr:row>4</xdr:row>
      <xdr:rowOff>31750</xdr:rowOff>
    </xdr:from>
    <xdr:to>
      <xdr:col>12</xdr:col>
      <xdr:colOff>793751</xdr:colOff>
      <xdr:row>7</xdr:row>
      <xdr:rowOff>288636</xdr:rowOff>
    </xdr:to>
    <xdr:sp macro="" textlink="">
      <xdr:nvSpPr>
        <xdr:cNvPr id="7" name="Rectángulo 6">
          <a:extLst>
            <a:ext uri="{FF2B5EF4-FFF2-40B4-BE49-F238E27FC236}">
              <a16:creationId xmlns:a16="http://schemas.microsoft.com/office/drawing/2014/main" xmlns="" id="{00000000-0008-0000-0200-000007000000}"/>
            </a:ext>
          </a:extLst>
        </xdr:cNvPr>
        <xdr:cNvSpPr/>
      </xdr:nvSpPr>
      <xdr:spPr>
        <a:xfrm>
          <a:off x="14049376" y="1770063"/>
          <a:ext cx="1496219" cy="123319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a:p>
          <a:pPr algn="l"/>
          <a:r>
            <a:rPr lang="es-ES_tradnl" sz="1200" b="1" baseline="0">
              <a:solidFill>
                <a:srgbClr val="094983"/>
              </a:solidFill>
            </a:rPr>
            <a:t>Posterior a 2014</a:t>
          </a:r>
        </a:p>
        <a:p>
          <a:pPr algn="l"/>
          <a:endParaRPr lang="es-ES_tradnl" sz="1200" b="1" baseline="0">
            <a:solidFill>
              <a:srgbClr val="094983"/>
            </a:solidFill>
          </a:endParaRPr>
        </a:p>
        <a:p>
          <a:pPr algn="l"/>
          <a:r>
            <a:rPr lang="es-ES_tradnl" sz="1200" b="1" baseline="0">
              <a:solidFill>
                <a:srgbClr val="094983"/>
              </a:solidFill>
            </a:rPr>
            <a:t>2013 </a:t>
          </a:r>
        </a:p>
        <a:p>
          <a:pPr algn="l"/>
          <a:endParaRPr lang="es-ES_tradnl" sz="1200" b="1" baseline="0">
            <a:solidFill>
              <a:srgbClr val="094983"/>
            </a:solidFill>
          </a:endParaRPr>
        </a:p>
        <a:p>
          <a:pPr algn="l"/>
          <a:r>
            <a:rPr lang="es-ES_tradnl" sz="1200" b="1" baseline="0">
              <a:solidFill>
                <a:srgbClr val="094983"/>
              </a:solidFill>
            </a:rPr>
            <a:t>Anterior a  2012</a:t>
          </a:r>
          <a:r>
            <a:rPr lang="es-ES_tradnl" sz="1200" b="1">
              <a:solidFill>
                <a:srgbClr val="094983"/>
              </a:solidFill>
            </a:rPr>
            <a:t> </a:t>
          </a:r>
        </a:p>
        <a:p>
          <a:pPr algn="r"/>
          <a:endParaRPr lang="es-ES_tradnl" sz="1100"/>
        </a:p>
        <a:p>
          <a:pPr algn="l"/>
          <a:endParaRPr lang="es-ES_tradnl" sz="1100"/>
        </a:p>
        <a:p>
          <a:pPr algn="l"/>
          <a:endParaRPr lang="es-ES_tradnl" sz="1100"/>
        </a:p>
      </xdr:txBody>
    </xdr:sp>
    <xdr:clientData/>
  </xdr:twoCellAnchor>
  <xdr:twoCellAnchor>
    <xdr:from>
      <xdr:col>12</xdr:col>
      <xdr:colOff>510886</xdr:colOff>
      <xdr:row>4</xdr:row>
      <xdr:rowOff>232352</xdr:rowOff>
    </xdr:from>
    <xdr:to>
      <xdr:col>12</xdr:col>
      <xdr:colOff>701386</xdr:colOff>
      <xdr:row>5</xdr:row>
      <xdr:rowOff>57727</xdr:rowOff>
    </xdr:to>
    <xdr:sp macro="" textlink="">
      <xdr:nvSpPr>
        <xdr:cNvPr id="18" name="Elipse 17">
          <a:extLst>
            <a:ext uri="{FF2B5EF4-FFF2-40B4-BE49-F238E27FC236}">
              <a16:creationId xmlns:a16="http://schemas.microsoft.com/office/drawing/2014/main" xmlns="" id="{00000000-0008-0000-0200-000012000000}"/>
            </a:ext>
          </a:extLst>
        </xdr:cNvPr>
        <xdr:cNvSpPr/>
      </xdr:nvSpPr>
      <xdr:spPr>
        <a:xfrm>
          <a:off x="14322136" y="2637415"/>
          <a:ext cx="190500" cy="134937"/>
        </a:xfrm>
        <a:prstGeom prst="ellipse">
          <a:avLst/>
        </a:prstGeom>
        <a:solidFill>
          <a:srgbClr val="66C17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twoCellAnchor>
    <xdr:from>
      <xdr:col>12</xdr:col>
      <xdr:colOff>514349</xdr:colOff>
      <xdr:row>5</xdr:row>
      <xdr:rowOff>239279</xdr:rowOff>
    </xdr:from>
    <xdr:to>
      <xdr:col>12</xdr:col>
      <xdr:colOff>704849</xdr:colOff>
      <xdr:row>6</xdr:row>
      <xdr:rowOff>99290</xdr:rowOff>
    </xdr:to>
    <xdr:sp macro="" textlink="">
      <xdr:nvSpPr>
        <xdr:cNvPr id="19" name="Elipse 18">
          <a:extLst>
            <a:ext uri="{FF2B5EF4-FFF2-40B4-BE49-F238E27FC236}">
              <a16:creationId xmlns:a16="http://schemas.microsoft.com/office/drawing/2014/main" xmlns="" id="{00000000-0008-0000-0200-000013000000}"/>
            </a:ext>
          </a:extLst>
        </xdr:cNvPr>
        <xdr:cNvSpPr/>
      </xdr:nvSpPr>
      <xdr:spPr>
        <a:xfrm>
          <a:off x="15386049" y="2334779"/>
          <a:ext cx="190500" cy="177511"/>
        </a:xfrm>
        <a:prstGeom prst="ellipse">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twoCellAnchor>
    <xdr:from>
      <xdr:col>12</xdr:col>
      <xdr:colOff>513195</xdr:colOff>
      <xdr:row>6</xdr:row>
      <xdr:rowOff>300470</xdr:rowOff>
    </xdr:from>
    <xdr:to>
      <xdr:col>12</xdr:col>
      <xdr:colOff>703695</xdr:colOff>
      <xdr:row>7</xdr:row>
      <xdr:rowOff>160481</xdr:rowOff>
    </xdr:to>
    <xdr:sp macro="" textlink="">
      <xdr:nvSpPr>
        <xdr:cNvPr id="20" name="Elipse 19">
          <a:extLst>
            <a:ext uri="{FF2B5EF4-FFF2-40B4-BE49-F238E27FC236}">
              <a16:creationId xmlns:a16="http://schemas.microsoft.com/office/drawing/2014/main" xmlns="" id="{00000000-0008-0000-0200-000014000000}"/>
            </a:ext>
          </a:extLst>
        </xdr:cNvPr>
        <xdr:cNvSpPr/>
      </xdr:nvSpPr>
      <xdr:spPr>
        <a:xfrm>
          <a:off x="15384895" y="2713470"/>
          <a:ext cx="190500" cy="177511"/>
        </a:xfrm>
        <a:prstGeom prst="ellipse">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twoCellAnchor editAs="oneCell">
    <xdr:from>
      <xdr:col>0</xdr:col>
      <xdr:colOff>279400</xdr:colOff>
      <xdr:row>0</xdr:row>
      <xdr:rowOff>431800</xdr:rowOff>
    </xdr:from>
    <xdr:to>
      <xdr:col>3</xdr:col>
      <xdr:colOff>97551</xdr:colOff>
      <xdr:row>0</xdr:row>
      <xdr:rowOff>990600</xdr:rowOff>
    </xdr:to>
    <xdr:pic>
      <xdr:nvPicPr>
        <xdr:cNvPr id="21" name="Picture 20"/>
        <xdr:cNvPicPr>
          <a:picLocks noChangeAspect="1"/>
        </xdr:cNvPicPr>
      </xdr:nvPicPr>
      <xdr:blipFill>
        <a:blip xmlns:r="http://schemas.openxmlformats.org/officeDocument/2006/relationships" r:embed="rId10"/>
        <a:stretch>
          <a:fillRect/>
        </a:stretch>
      </xdr:blipFill>
      <xdr:spPr>
        <a:xfrm>
          <a:off x="279400" y="431800"/>
          <a:ext cx="2510551" cy="558800"/>
        </a:xfrm>
        <a:prstGeom prst="rect">
          <a:avLst/>
        </a:prstGeom>
      </xdr:spPr>
    </xdr:pic>
    <xdr:clientData/>
  </xdr:twoCellAnchor>
  <xdr:twoCellAnchor editAs="oneCell">
    <xdr:from>
      <xdr:col>1</xdr:col>
      <xdr:colOff>574674</xdr:colOff>
      <xdr:row>118</xdr:row>
      <xdr:rowOff>838200</xdr:rowOff>
    </xdr:from>
    <xdr:to>
      <xdr:col>4</xdr:col>
      <xdr:colOff>1857625</xdr:colOff>
      <xdr:row>118</xdr:row>
      <xdr:rowOff>1406632</xdr:rowOff>
    </xdr:to>
    <xdr:pic>
      <xdr:nvPicPr>
        <xdr:cNvPr id="22" name="Marcador de contenido 8">
          <a:extLst>
            <a:ext uri="{FF2B5EF4-FFF2-40B4-BE49-F238E27FC236}">
              <a16:creationId xmlns:a16="http://schemas.microsoft.com/office/drawing/2014/main" xmlns="" id="{00000000-0008-0000-0000-00000A000000}"/>
            </a:ext>
          </a:extLst>
        </xdr:cNvPr>
        <xdr:cNvPicPr>
          <a:picLocks noGrp="1"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12874" y="26670000"/>
          <a:ext cx="3467351" cy="568432"/>
        </a:xfrm>
        <a:prstGeom prst="rect">
          <a:avLst/>
        </a:prstGeom>
      </xdr:spPr>
    </xdr:pic>
    <xdr:clientData/>
  </xdr:twoCellAnchor>
  <xdr:twoCellAnchor editAs="oneCell">
    <xdr:from>
      <xdr:col>14</xdr:col>
      <xdr:colOff>50800</xdr:colOff>
      <xdr:row>20</xdr:row>
      <xdr:rowOff>25400</xdr:rowOff>
    </xdr:from>
    <xdr:to>
      <xdr:col>19</xdr:col>
      <xdr:colOff>0</xdr:colOff>
      <xdr:row>49</xdr:row>
      <xdr:rowOff>152400</xdr:rowOff>
    </xdr:to>
    <xdr:pic>
      <xdr:nvPicPr>
        <xdr:cNvPr id="23" name="Picture 22"/>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2346" t="-1" r="14541" b="-483"/>
        <a:stretch/>
      </xdr:blipFill>
      <xdr:spPr>
        <a:xfrm>
          <a:off x="16789400" y="6908800"/>
          <a:ext cx="4292600" cy="6654800"/>
        </a:xfrm>
        <a:prstGeom prst="rect">
          <a:avLst/>
        </a:prstGeom>
      </xdr:spPr>
    </xdr:pic>
    <xdr:clientData/>
  </xdr:twoCellAnchor>
  <xdr:twoCellAnchor editAs="oneCell">
    <xdr:from>
      <xdr:col>14</xdr:col>
      <xdr:colOff>101600</xdr:colOff>
      <xdr:row>82</xdr:row>
      <xdr:rowOff>533400</xdr:rowOff>
    </xdr:from>
    <xdr:to>
      <xdr:col>20</xdr:col>
      <xdr:colOff>76200</xdr:colOff>
      <xdr:row>121</xdr:row>
      <xdr:rowOff>279400</xdr:rowOff>
    </xdr:to>
    <xdr:pic>
      <xdr:nvPicPr>
        <xdr:cNvPr id="25" name="Picture 24"/>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32961" t="1" r="29176" b="109"/>
        <a:stretch/>
      </xdr:blipFill>
      <xdr:spPr>
        <a:xfrm>
          <a:off x="16840200" y="21132800"/>
          <a:ext cx="4318000" cy="7594600"/>
        </a:xfrm>
        <a:prstGeom prst="rect">
          <a:avLst/>
        </a:prstGeom>
      </xdr:spPr>
    </xdr:pic>
    <xdr:clientData/>
  </xdr:twoCellAnchor>
  <xdr:twoCellAnchor editAs="oneCell">
    <xdr:from>
      <xdr:col>14</xdr:col>
      <xdr:colOff>50800</xdr:colOff>
      <xdr:row>49</xdr:row>
      <xdr:rowOff>101600</xdr:rowOff>
    </xdr:from>
    <xdr:to>
      <xdr:col>20</xdr:col>
      <xdr:colOff>83860</xdr:colOff>
      <xdr:row>82</xdr:row>
      <xdr:rowOff>504775</xdr:rowOff>
    </xdr:to>
    <xdr:pic>
      <xdr:nvPicPr>
        <xdr:cNvPr id="26" name="Picture 25"/>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37052" r="31539"/>
        <a:stretch/>
      </xdr:blipFill>
      <xdr:spPr>
        <a:xfrm>
          <a:off x="16789400" y="13512800"/>
          <a:ext cx="4376460" cy="7591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1128041</xdr:colOff>
      <xdr:row>0</xdr:row>
      <xdr:rowOff>109483</xdr:rowOff>
    </xdr:from>
    <xdr:to>
      <xdr:col>16</xdr:col>
      <xdr:colOff>299784</xdr:colOff>
      <xdr:row>1</xdr:row>
      <xdr:rowOff>473937</xdr:rowOff>
    </xdr:to>
    <xdr:pic>
      <xdr:nvPicPr>
        <xdr:cNvPr id="2" name="Marcador de contenido 8">
          <a:extLst>
            <a:ext uri="{FF2B5EF4-FFF2-40B4-BE49-F238E27FC236}">
              <a16:creationId xmlns:a16="http://schemas.microsoft.com/office/drawing/2014/main" xmlns="" id="{00000000-0008-0000-0300-000002000000}"/>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7869" y="109483"/>
          <a:ext cx="3638639" cy="583420"/>
        </a:xfrm>
        <a:prstGeom prst="rect">
          <a:avLst/>
        </a:prstGeom>
      </xdr:spPr>
    </xdr:pic>
    <xdr:clientData/>
  </xdr:twoCellAnchor>
  <xdr:twoCellAnchor>
    <xdr:from>
      <xdr:col>4</xdr:col>
      <xdr:colOff>333375</xdr:colOff>
      <xdr:row>7</xdr:row>
      <xdr:rowOff>508000</xdr:rowOff>
    </xdr:from>
    <xdr:to>
      <xdr:col>4</xdr:col>
      <xdr:colOff>2111375</xdr:colOff>
      <xdr:row>8</xdr:row>
      <xdr:rowOff>0</xdr:rowOff>
    </xdr:to>
    <xdr:sp macro="" textlink="">
      <xdr:nvSpPr>
        <xdr:cNvPr id="3" name="CuadroTexto 2">
          <a:extLst>
            <a:ext uri="{FF2B5EF4-FFF2-40B4-BE49-F238E27FC236}">
              <a16:creationId xmlns:a16="http://schemas.microsoft.com/office/drawing/2014/main" xmlns="" id="{00000000-0008-0000-0300-000003000000}"/>
            </a:ext>
          </a:extLst>
        </xdr:cNvPr>
        <xdr:cNvSpPr txBox="1"/>
      </xdr:nvSpPr>
      <xdr:spPr>
        <a:xfrm>
          <a:off x="8382000" y="1905000"/>
          <a:ext cx="177800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1200" b="1">
              <a:solidFill>
                <a:srgbClr val="094983"/>
              </a:solidFill>
            </a:rPr>
            <a:t>Avalúo Catastral</a:t>
          </a:r>
        </a:p>
      </xdr:txBody>
    </xdr:sp>
    <xdr:clientData/>
  </xdr:twoCellAnchor>
  <xdr:twoCellAnchor>
    <xdr:from>
      <xdr:col>3</xdr:col>
      <xdr:colOff>342900</xdr:colOff>
      <xdr:row>7</xdr:row>
      <xdr:rowOff>517525</xdr:rowOff>
    </xdr:from>
    <xdr:to>
      <xdr:col>4</xdr:col>
      <xdr:colOff>422275</xdr:colOff>
      <xdr:row>8</xdr:row>
      <xdr:rowOff>9525</xdr:rowOff>
    </xdr:to>
    <xdr:sp macro="" textlink="">
      <xdr:nvSpPr>
        <xdr:cNvPr id="4" name="CuadroTexto 3">
          <a:extLst>
            <a:ext uri="{FF2B5EF4-FFF2-40B4-BE49-F238E27FC236}">
              <a16:creationId xmlns:a16="http://schemas.microsoft.com/office/drawing/2014/main" xmlns="" id="{00000000-0008-0000-0300-000004000000}"/>
            </a:ext>
          </a:extLst>
        </xdr:cNvPr>
        <xdr:cNvSpPr txBox="1"/>
      </xdr:nvSpPr>
      <xdr:spPr>
        <a:xfrm>
          <a:off x="6692900" y="1914525"/>
          <a:ext cx="177800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1200" b="1">
              <a:solidFill>
                <a:srgbClr val="094983"/>
              </a:solidFill>
            </a:rPr>
            <a:t>Uso</a:t>
          </a:r>
          <a:r>
            <a:rPr lang="es-ES_tradnl" sz="1200" b="1" baseline="0">
              <a:solidFill>
                <a:srgbClr val="094983"/>
              </a:solidFill>
            </a:rPr>
            <a:t> del Predio</a:t>
          </a:r>
          <a:endParaRPr lang="es-ES_tradnl" sz="1200" b="1">
            <a:solidFill>
              <a:srgbClr val="094983"/>
            </a:solidFill>
          </a:endParaRPr>
        </a:p>
      </xdr:txBody>
    </xdr:sp>
    <xdr:clientData/>
  </xdr:twoCellAnchor>
  <xdr:twoCellAnchor>
    <xdr:from>
      <xdr:col>2</xdr:col>
      <xdr:colOff>225425</xdr:colOff>
      <xdr:row>7</xdr:row>
      <xdr:rowOff>542925</xdr:rowOff>
    </xdr:from>
    <xdr:to>
      <xdr:col>3</xdr:col>
      <xdr:colOff>304800</xdr:colOff>
      <xdr:row>8</xdr:row>
      <xdr:rowOff>34925</xdr:rowOff>
    </xdr:to>
    <xdr:sp macro="" textlink="">
      <xdr:nvSpPr>
        <xdr:cNvPr id="5" name="CuadroTexto 4">
          <a:extLst>
            <a:ext uri="{FF2B5EF4-FFF2-40B4-BE49-F238E27FC236}">
              <a16:creationId xmlns:a16="http://schemas.microsoft.com/office/drawing/2014/main" xmlns="" id="{00000000-0008-0000-0300-000005000000}"/>
            </a:ext>
          </a:extLst>
        </xdr:cNvPr>
        <xdr:cNvSpPr txBox="1"/>
      </xdr:nvSpPr>
      <xdr:spPr>
        <a:xfrm>
          <a:off x="4876800" y="1939925"/>
          <a:ext cx="177800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1200" b="1">
              <a:solidFill>
                <a:srgbClr val="094983"/>
              </a:solidFill>
            </a:rPr>
            <a:t>Ubicación Predio</a:t>
          </a:r>
        </a:p>
      </xdr:txBody>
    </xdr:sp>
    <xdr:clientData/>
  </xdr:twoCellAnchor>
  <xdr:twoCellAnchor editAs="oneCell">
    <xdr:from>
      <xdr:col>0</xdr:col>
      <xdr:colOff>197069</xdr:colOff>
      <xdr:row>0</xdr:row>
      <xdr:rowOff>109482</xdr:rowOff>
    </xdr:from>
    <xdr:to>
      <xdr:col>1</xdr:col>
      <xdr:colOff>1031119</xdr:colOff>
      <xdr:row>1</xdr:row>
      <xdr:rowOff>449316</xdr:rowOff>
    </xdr:to>
    <xdr:pic>
      <xdr:nvPicPr>
        <xdr:cNvPr id="6" name="Picture 5"/>
        <xdr:cNvPicPr>
          <a:picLocks noChangeAspect="1"/>
        </xdr:cNvPicPr>
      </xdr:nvPicPr>
      <xdr:blipFill>
        <a:blip xmlns:r="http://schemas.openxmlformats.org/officeDocument/2006/relationships" r:embed="rId2"/>
        <a:stretch>
          <a:fillRect/>
        </a:stretch>
      </xdr:blipFill>
      <xdr:spPr>
        <a:xfrm>
          <a:off x="197069" y="109482"/>
          <a:ext cx="2476291" cy="558800"/>
        </a:xfrm>
        <a:prstGeom prst="rect">
          <a:avLst/>
        </a:prstGeom>
      </xdr:spPr>
    </xdr:pic>
    <xdr:clientData/>
  </xdr:twoCellAnchor>
  <xdr:twoCellAnchor editAs="oneCell">
    <xdr:from>
      <xdr:col>1</xdr:col>
      <xdr:colOff>1751724</xdr:colOff>
      <xdr:row>47</xdr:row>
      <xdr:rowOff>685926</xdr:rowOff>
    </xdr:from>
    <xdr:to>
      <xdr:col>3</xdr:col>
      <xdr:colOff>28268</xdr:colOff>
      <xdr:row>47</xdr:row>
      <xdr:rowOff>1184508</xdr:rowOff>
    </xdr:to>
    <xdr:pic>
      <xdr:nvPicPr>
        <xdr:cNvPr id="7" name="Marcador de contenido 8">
          <a:extLst>
            <a:ext uri="{FF2B5EF4-FFF2-40B4-BE49-F238E27FC236}">
              <a16:creationId xmlns:a16="http://schemas.microsoft.com/office/drawing/2014/main" xmlns="" id="{00000000-0008-0000-0000-00000A000000}"/>
            </a:ext>
          </a:extLst>
        </xdr:cNvPr>
        <xdr:cNvPicPr>
          <a:picLocks noGrp="1"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93965" y="11459029"/>
          <a:ext cx="3006200" cy="498582"/>
        </a:xfrm>
        <a:prstGeom prst="rect">
          <a:avLst/>
        </a:prstGeom>
      </xdr:spPr>
    </xdr:pic>
    <xdr:clientData/>
  </xdr:twoCellAnchor>
  <xdr:twoCellAnchor editAs="oneCell">
    <xdr:from>
      <xdr:col>4</xdr:col>
      <xdr:colOff>39748</xdr:colOff>
      <xdr:row>47</xdr:row>
      <xdr:rowOff>236816</xdr:rowOff>
    </xdr:from>
    <xdr:to>
      <xdr:col>6</xdr:col>
      <xdr:colOff>520084</xdr:colOff>
      <xdr:row>47</xdr:row>
      <xdr:rowOff>1678266</xdr:rowOff>
    </xdr:to>
    <xdr:pic>
      <xdr:nvPicPr>
        <xdr:cNvPr id="8" name="Imagen 8">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19576" y="11009919"/>
          <a:ext cx="2669991" cy="1441450"/>
        </a:xfrm>
        <a:prstGeom prst="rect">
          <a:avLst/>
        </a:prstGeom>
      </xdr:spPr>
    </xdr:pic>
    <xdr:clientData/>
  </xdr:twoCellAnchor>
  <xdr:twoCellAnchor editAs="oneCell">
    <xdr:from>
      <xdr:col>8</xdr:col>
      <xdr:colOff>185234</xdr:colOff>
      <xdr:row>47</xdr:row>
      <xdr:rowOff>21898</xdr:rowOff>
    </xdr:from>
    <xdr:to>
      <xdr:col>11</xdr:col>
      <xdr:colOff>262816</xdr:colOff>
      <xdr:row>47</xdr:row>
      <xdr:rowOff>1750838</xdr:rowOff>
    </xdr:to>
    <xdr:pic>
      <xdr:nvPicPr>
        <xdr:cNvPr id="9" name="Imagen 9">
          <a:extLst>
            <a:ext uri="{FF2B5EF4-FFF2-40B4-BE49-F238E27FC236}">
              <a16:creationId xmlns:a16="http://schemas.microsoft.com/office/drawing/2014/main" xmlns="" id="{00000000-0008-0000-02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899889" y="10795001"/>
          <a:ext cx="2508099" cy="17289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333375</xdr:colOff>
      <xdr:row>0</xdr:row>
      <xdr:rowOff>0</xdr:rowOff>
    </xdr:from>
    <xdr:to>
      <xdr:col>18</xdr:col>
      <xdr:colOff>1825547</xdr:colOff>
      <xdr:row>1</xdr:row>
      <xdr:rowOff>342638</xdr:rowOff>
    </xdr:to>
    <xdr:pic>
      <xdr:nvPicPr>
        <xdr:cNvPr id="2" name="Marcador de contenido 8">
          <a:extLst>
            <a:ext uri="{FF2B5EF4-FFF2-40B4-BE49-F238E27FC236}">
              <a16:creationId xmlns:a16="http://schemas.microsoft.com/office/drawing/2014/main" xmlns="" id="{00000000-0008-0000-0400-000002000000}"/>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14625" y="0"/>
          <a:ext cx="3460672" cy="564888"/>
        </a:xfrm>
        <a:prstGeom prst="rect">
          <a:avLst/>
        </a:prstGeom>
      </xdr:spPr>
    </xdr:pic>
    <xdr:clientData/>
  </xdr:twoCellAnchor>
  <xdr:twoCellAnchor>
    <xdr:from>
      <xdr:col>3</xdr:col>
      <xdr:colOff>342900</xdr:colOff>
      <xdr:row>7</xdr:row>
      <xdr:rowOff>584200</xdr:rowOff>
    </xdr:from>
    <xdr:to>
      <xdr:col>4</xdr:col>
      <xdr:colOff>215900</xdr:colOff>
      <xdr:row>8</xdr:row>
      <xdr:rowOff>12700</xdr:rowOff>
    </xdr:to>
    <xdr:sp macro="" textlink="">
      <xdr:nvSpPr>
        <xdr:cNvPr id="3" name="CuadroTexto 2">
          <a:extLst>
            <a:ext uri="{FF2B5EF4-FFF2-40B4-BE49-F238E27FC236}">
              <a16:creationId xmlns:a16="http://schemas.microsoft.com/office/drawing/2014/main" xmlns="" id="{00000000-0008-0000-0400-000003000000}"/>
            </a:ext>
          </a:extLst>
        </xdr:cNvPr>
        <xdr:cNvSpPr txBox="1"/>
      </xdr:nvSpPr>
      <xdr:spPr>
        <a:xfrm>
          <a:off x="6705600" y="1914525"/>
          <a:ext cx="177800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ES_tradnl" sz="1200" b="1">
              <a:solidFill>
                <a:srgbClr val="094983"/>
              </a:solidFill>
            </a:rPr>
            <a:t>Uso</a:t>
          </a:r>
          <a:r>
            <a:rPr lang="es-ES_tradnl" sz="1200" b="1" baseline="0">
              <a:solidFill>
                <a:srgbClr val="094983"/>
              </a:solidFill>
            </a:rPr>
            <a:t> del Predio</a:t>
          </a:r>
          <a:endParaRPr lang="es-ES_tradnl" sz="1200" b="1">
            <a:solidFill>
              <a:srgbClr val="094983"/>
            </a:solidFill>
          </a:endParaRPr>
        </a:p>
      </xdr:txBody>
    </xdr:sp>
    <xdr:clientData/>
  </xdr:twoCellAnchor>
  <xdr:twoCellAnchor>
    <xdr:from>
      <xdr:col>2</xdr:col>
      <xdr:colOff>152400</xdr:colOff>
      <xdr:row>7</xdr:row>
      <xdr:rowOff>577850</xdr:rowOff>
    </xdr:from>
    <xdr:to>
      <xdr:col>3</xdr:col>
      <xdr:colOff>25400</xdr:colOff>
      <xdr:row>8</xdr:row>
      <xdr:rowOff>6350</xdr:rowOff>
    </xdr:to>
    <xdr:sp macro="" textlink="">
      <xdr:nvSpPr>
        <xdr:cNvPr id="4" name="CuadroTexto 3">
          <a:extLst>
            <a:ext uri="{FF2B5EF4-FFF2-40B4-BE49-F238E27FC236}">
              <a16:creationId xmlns:a16="http://schemas.microsoft.com/office/drawing/2014/main" xmlns="" id="{00000000-0008-0000-0400-000004000000}"/>
            </a:ext>
          </a:extLst>
        </xdr:cNvPr>
        <xdr:cNvSpPr txBox="1"/>
      </xdr:nvSpPr>
      <xdr:spPr>
        <a:xfrm>
          <a:off x="4057650" y="2181225"/>
          <a:ext cx="133350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ES_tradnl" sz="1200" b="1">
              <a:solidFill>
                <a:srgbClr val="094983"/>
              </a:solidFill>
            </a:rPr>
            <a:t>Ubicación Predio</a:t>
          </a:r>
        </a:p>
      </xdr:txBody>
    </xdr:sp>
    <xdr:clientData/>
  </xdr:twoCellAnchor>
  <xdr:twoCellAnchor>
    <xdr:from>
      <xdr:col>4</xdr:col>
      <xdr:colOff>222250</xdr:colOff>
      <xdr:row>7</xdr:row>
      <xdr:rowOff>571500</xdr:rowOff>
    </xdr:from>
    <xdr:to>
      <xdr:col>6</xdr:col>
      <xdr:colOff>95250</xdr:colOff>
      <xdr:row>8</xdr:row>
      <xdr:rowOff>0</xdr:rowOff>
    </xdr:to>
    <xdr:sp macro="" textlink="">
      <xdr:nvSpPr>
        <xdr:cNvPr id="5" name="CuadroTexto 4">
          <a:extLst>
            <a:ext uri="{FF2B5EF4-FFF2-40B4-BE49-F238E27FC236}">
              <a16:creationId xmlns:a16="http://schemas.microsoft.com/office/drawing/2014/main" xmlns="" id="{00000000-0008-0000-0400-000005000000}"/>
            </a:ext>
          </a:extLst>
        </xdr:cNvPr>
        <xdr:cNvSpPr txBox="1"/>
      </xdr:nvSpPr>
      <xdr:spPr>
        <a:xfrm>
          <a:off x="7080250" y="2174875"/>
          <a:ext cx="177800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1200" b="1">
              <a:solidFill>
                <a:srgbClr val="094983"/>
              </a:solidFill>
            </a:rPr>
            <a:t>Avalúo Catastral</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7056</xdr:colOff>
      <xdr:row>0</xdr:row>
      <xdr:rowOff>0</xdr:rowOff>
    </xdr:from>
    <xdr:to>
      <xdr:col>16</xdr:col>
      <xdr:colOff>1451955</xdr:colOff>
      <xdr:row>2</xdr:row>
      <xdr:rowOff>30077</xdr:rowOff>
    </xdr:to>
    <xdr:pic>
      <xdr:nvPicPr>
        <xdr:cNvPr id="3" name="Marcador de contenido 8">
          <a:extLst>
            <a:ext uri="{FF2B5EF4-FFF2-40B4-BE49-F238E27FC236}">
              <a16:creationId xmlns:a16="http://schemas.microsoft.com/office/drawing/2014/main" xmlns="" id="{00000000-0008-0000-0500-000003000000}"/>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57945" y="0"/>
          <a:ext cx="3452205" cy="5662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809624</xdr:colOff>
      <xdr:row>0</xdr:row>
      <xdr:rowOff>0</xdr:rowOff>
    </xdr:from>
    <xdr:to>
      <xdr:col>15</xdr:col>
      <xdr:colOff>631813</xdr:colOff>
      <xdr:row>2</xdr:row>
      <xdr:rowOff>0</xdr:rowOff>
    </xdr:to>
    <xdr:pic>
      <xdr:nvPicPr>
        <xdr:cNvPr id="2" name="Marcador de contenido 8">
          <a:extLst>
            <a:ext uri="{FF2B5EF4-FFF2-40B4-BE49-F238E27FC236}">
              <a16:creationId xmlns:a16="http://schemas.microsoft.com/office/drawing/2014/main" xmlns="" id="{00000000-0008-0000-0600-000002000000}"/>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99999" y="0"/>
          <a:ext cx="3695689" cy="6032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190500</xdr:colOff>
      <xdr:row>0</xdr:row>
      <xdr:rowOff>0</xdr:rowOff>
    </xdr:from>
    <xdr:to>
      <xdr:col>15</xdr:col>
      <xdr:colOff>311072</xdr:colOff>
      <xdr:row>1</xdr:row>
      <xdr:rowOff>348988</xdr:rowOff>
    </xdr:to>
    <xdr:pic>
      <xdr:nvPicPr>
        <xdr:cNvPr id="2" name="Marcador de contenido 8">
          <a:extLst>
            <a:ext uri="{FF2B5EF4-FFF2-40B4-BE49-F238E27FC236}">
              <a16:creationId xmlns:a16="http://schemas.microsoft.com/office/drawing/2014/main" xmlns="" id="{00000000-0008-0000-0700-000002000000}"/>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98200" y="0"/>
          <a:ext cx="3460672" cy="5648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149578</xdr:colOff>
      <xdr:row>0</xdr:row>
      <xdr:rowOff>0</xdr:rowOff>
    </xdr:from>
    <xdr:to>
      <xdr:col>16</xdr:col>
      <xdr:colOff>308251</xdr:colOff>
      <xdr:row>2</xdr:row>
      <xdr:rowOff>18788</xdr:rowOff>
    </xdr:to>
    <xdr:pic>
      <xdr:nvPicPr>
        <xdr:cNvPr id="2" name="Marcador de contenido 8">
          <a:extLst>
            <a:ext uri="{FF2B5EF4-FFF2-40B4-BE49-F238E27FC236}">
              <a16:creationId xmlns:a16="http://schemas.microsoft.com/office/drawing/2014/main" xmlns="" id="{00000000-0008-0000-0800-000002000000}"/>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22467" y="0"/>
          <a:ext cx="3488895" cy="55501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7.vml"/><Relationship Id="rId3"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2" Type="http://schemas.openxmlformats.org/officeDocument/2006/relationships/vmlDrawing" Target="../drawings/vmlDrawing8.vml"/><Relationship Id="rId3"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2" Type="http://schemas.openxmlformats.org/officeDocument/2006/relationships/vmlDrawing" Target="../drawings/vmlDrawing3.vml"/><Relationship Id="rId3"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2" Type="http://schemas.openxmlformats.org/officeDocument/2006/relationships/vmlDrawing" Target="../drawings/vmlDrawing4.vml"/><Relationship Id="rId3"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 Id="rId2" Type="http://schemas.openxmlformats.org/officeDocument/2006/relationships/vmlDrawing" Target="../drawings/vmlDrawing5.vml"/><Relationship Id="rId3"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 Id="rId2" Type="http://schemas.openxmlformats.org/officeDocument/2006/relationships/vmlDrawing" Target="../drawings/vmlDrawing6.vml"/><Relationship Id="rId3"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13"/>
  <sheetViews>
    <sheetView zoomScale="87" zoomScaleNormal="110" workbookViewId="0">
      <selection activeCell="E60" sqref="E60"/>
    </sheetView>
  </sheetViews>
  <sheetFormatPr baseColWidth="10" defaultColWidth="10.83203125" defaultRowHeight="16" x14ac:dyDescent="0.2"/>
  <cols>
    <col min="1" max="16384" width="10.83203125" style="76"/>
  </cols>
  <sheetData>
    <row r="1" spans="1:56" s="78" customFormat="1" ht="71" customHeight="1" x14ac:dyDescent="0.25">
      <c r="A1" s="371"/>
      <c r="B1" s="371"/>
      <c r="C1" s="371"/>
      <c r="D1" s="371"/>
      <c r="E1" s="371"/>
      <c r="F1" s="371"/>
      <c r="G1" s="371"/>
      <c r="H1" s="371"/>
      <c r="I1" s="371"/>
      <c r="J1" s="371"/>
      <c r="K1" s="371"/>
      <c r="L1" s="371"/>
      <c r="M1" s="371"/>
      <c r="N1" s="371"/>
      <c r="O1" s="371"/>
      <c r="P1" s="371"/>
      <c r="T1" s="76"/>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row>
    <row r="2" spans="1:56" s="78" customFormat="1" x14ac:dyDescent="0.2">
      <c r="A2" s="371"/>
      <c r="B2" s="371"/>
      <c r="C2" s="371"/>
      <c r="D2" s="371"/>
      <c r="E2" s="371"/>
      <c r="F2" s="371"/>
      <c r="G2" s="371"/>
      <c r="H2" s="371"/>
      <c r="I2" s="371"/>
      <c r="J2" s="371"/>
      <c r="K2" s="371"/>
      <c r="L2" s="371"/>
      <c r="M2" s="371"/>
      <c r="N2" s="371"/>
      <c r="O2" s="371"/>
      <c r="P2" s="371"/>
      <c r="T2" s="76"/>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row>
    <row r="3" spans="1:56" s="78" customFormat="1" x14ac:dyDescent="0.2">
      <c r="A3" s="371"/>
      <c r="B3" s="372"/>
      <c r="C3" s="372"/>
      <c r="D3" s="372"/>
      <c r="E3" s="372"/>
      <c r="F3" s="372"/>
      <c r="G3" s="372"/>
      <c r="H3" s="372"/>
      <c r="I3" s="372"/>
      <c r="J3" s="371"/>
      <c r="K3" s="371"/>
      <c r="L3" s="371"/>
      <c r="M3" s="371"/>
      <c r="N3" s="371"/>
      <c r="O3" s="371"/>
      <c r="P3" s="371"/>
      <c r="T3" s="76"/>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row>
    <row r="4" spans="1:56" s="78" customFormat="1" x14ac:dyDescent="0.2">
      <c r="A4" s="371"/>
      <c r="B4" s="372"/>
      <c r="C4" s="372"/>
      <c r="D4" s="372"/>
      <c r="E4" s="372"/>
      <c r="F4" s="372"/>
      <c r="G4" s="372"/>
      <c r="H4" s="372"/>
      <c r="I4" s="372"/>
      <c r="J4" s="371"/>
      <c r="K4" s="371"/>
      <c r="L4" s="371"/>
      <c r="M4" s="371"/>
      <c r="N4" s="371"/>
      <c r="O4" s="371"/>
      <c r="P4" s="371"/>
      <c r="T4" s="76"/>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row>
    <row r="5" spans="1:56" s="78" customFormat="1" x14ac:dyDescent="0.2">
      <c r="A5" s="371"/>
      <c r="B5" s="372"/>
      <c r="C5" s="372"/>
      <c r="D5" s="372"/>
      <c r="E5" s="372"/>
      <c r="F5" s="372"/>
      <c r="G5" s="372"/>
      <c r="H5" s="372"/>
      <c r="I5" s="372"/>
      <c r="J5" s="371"/>
      <c r="K5" s="371"/>
      <c r="L5" s="371"/>
      <c r="M5" s="371"/>
      <c r="N5" s="371"/>
      <c r="O5" s="371"/>
      <c r="P5" s="371"/>
      <c r="T5" s="76"/>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row>
    <row r="6" spans="1:56" s="78" customFormat="1" x14ac:dyDescent="0.2">
      <c r="A6" s="371"/>
      <c r="B6" s="371"/>
      <c r="C6" s="371"/>
      <c r="D6" s="371"/>
      <c r="E6" s="371"/>
      <c r="F6" s="371"/>
      <c r="G6" s="371"/>
      <c r="H6" s="371"/>
      <c r="I6" s="371"/>
      <c r="J6" s="371"/>
      <c r="K6" s="371"/>
      <c r="L6" s="371"/>
      <c r="M6" s="371"/>
      <c r="N6" s="371"/>
      <c r="O6" s="371"/>
      <c r="P6" s="371"/>
      <c r="T6" s="76"/>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row>
    <row r="7" spans="1:56" s="78" customFormat="1" x14ac:dyDescent="0.2">
      <c r="A7" s="371"/>
      <c r="B7" s="371"/>
      <c r="C7" s="371"/>
      <c r="D7" s="371"/>
      <c r="E7" s="371"/>
      <c r="F7" s="371"/>
      <c r="G7" s="371"/>
      <c r="H7" s="371"/>
      <c r="I7" s="371"/>
      <c r="J7" s="371"/>
      <c r="K7" s="371"/>
      <c r="L7" s="371"/>
      <c r="M7" s="371"/>
      <c r="N7" s="371"/>
      <c r="O7" s="371"/>
      <c r="P7" s="371"/>
      <c r="T7" s="76"/>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row>
    <row r="8" spans="1:56" s="78" customFormat="1" x14ac:dyDescent="0.2">
      <c r="A8" s="371"/>
      <c r="B8" s="371"/>
      <c r="C8" s="371"/>
      <c r="D8" s="371"/>
      <c r="E8" s="371"/>
      <c r="F8" s="371"/>
      <c r="G8" s="371"/>
      <c r="H8" s="371"/>
      <c r="I8" s="371"/>
      <c r="J8" s="371"/>
      <c r="K8" s="371"/>
      <c r="L8" s="371"/>
      <c r="M8" s="371"/>
      <c r="N8" s="371"/>
      <c r="O8" s="371"/>
      <c r="P8" s="371"/>
      <c r="T8" s="76"/>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row>
    <row r="9" spans="1:56" x14ac:dyDescent="0.2">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row>
    <row r="10" spans="1:56" x14ac:dyDescent="0.2">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row>
    <row r="11" spans="1:56" ht="16" customHeight="1" x14ac:dyDescent="0.2">
      <c r="B11" s="285" t="s">
        <v>2767</v>
      </c>
      <c r="C11" s="285"/>
      <c r="D11" s="285"/>
      <c r="E11" s="285"/>
      <c r="F11" s="285"/>
      <c r="G11" s="285"/>
      <c r="H11" s="285"/>
      <c r="I11" s="285"/>
      <c r="J11" s="285"/>
      <c r="K11" s="285"/>
      <c r="L11" s="285"/>
      <c r="M11" s="285"/>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row>
    <row r="12" spans="1:56" x14ac:dyDescent="0.2">
      <c r="B12" s="285"/>
      <c r="C12" s="285"/>
      <c r="D12" s="285"/>
      <c r="E12" s="285"/>
      <c r="F12" s="285"/>
      <c r="G12" s="285"/>
      <c r="H12" s="285"/>
      <c r="I12" s="285"/>
      <c r="J12" s="285"/>
      <c r="K12" s="285"/>
      <c r="L12" s="285"/>
      <c r="M12" s="285"/>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row>
    <row r="13" spans="1:56" x14ac:dyDescent="0.2">
      <c r="B13" s="285"/>
      <c r="C13" s="285"/>
      <c r="D13" s="285"/>
      <c r="E13" s="285"/>
      <c r="F13" s="285"/>
      <c r="G13" s="285"/>
      <c r="H13" s="285"/>
      <c r="I13" s="285"/>
      <c r="J13" s="285"/>
      <c r="K13" s="285"/>
      <c r="L13" s="285"/>
      <c r="M13" s="285"/>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row>
    <row r="14" spans="1:56" x14ac:dyDescent="0.2">
      <c r="B14" s="79"/>
      <c r="C14" s="79"/>
      <c r="D14" s="79"/>
      <c r="E14" s="79"/>
      <c r="F14" s="79"/>
      <c r="G14" s="79"/>
      <c r="H14" s="79"/>
      <c r="I14" s="79"/>
      <c r="J14" s="79"/>
      <c r="K14" s="79"/>
      <c r="L14" s="79"/>
      <c r="M14" s="79"/>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row>
    <row r="15" spans="1:56" x14ac:dyDescent="0.2">
      <c r="B15" s="288" t="s">
        <v>2404</v>
      </c>
      <c r="C15" s="288"/>
      <c r="D15" s="288"/>
      <c r="E15" s="288"/>
      <c r="F15" s="288"/>
      <c r="G15" s="288"/>
      <c r="H15" s="288"/>
      <c r="I15" s="288"/>
      <c r="J15" s="288"/>
      <c r="K15" s="288"/>
      <c r="L15" s="288"/>
      <c r="M15" s="28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row>
    <row r="16" spans="1:56" x14ac:dyDescent="0.2">
      <c r="B16" s="237"/>
      <c r="C16" s="237"/>
      <c r="D16" s="237"/>
      <c r="E16" s="237"/>
      <c r="F16" s="237"/>
      <c r="G16" s="237"/>
      <c r="H16" s="237"/>
      <c r="I16" s="237"/>
      <c r="J16" s="237"/>
      <c r="K16" s="237"/>
      <c r="L16" s="237"/>
      <c r="M16" s="237"/>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row>
    <row r="17" spans="1:56" ht="15.75" customHeight="1" x14ac:dyDescent="0.2">
      <c r="B17" s="286" t="s">
        <v>2768</v>
      </c>
      <c r="C17" s="286"/>
      <c r="D17" s="286"/>
      <c r="E17" s="286"/>
      <c r="F17" s="286"/>
      <c r="G17" s="286"/>
      <c r="H17" s="286"/>
      <c r="I17" s="286"/>
      <c r="J17" s="286"/>
      <c r="K17" s="286"/>
      <c r="L17" s="286"/>
      <c r="M17" s="286"/>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row>
    <row r="18" spans="1:56" x14ac:dyDescent="0.2">
      <c r="B18" s="286"/>
      <c r="C18" s="286"/>
      <c r="D18" s="286"/>
      <c r="E18" s="286"/>
      <c r="F18" s="286"/>
      <c r="G18" s="286"/>
      <c r="H18" s="286"/>
      <c r="I18" s="286"/>
      <c r="J18" s="286"/>
      <c r="K18" s="286"/>
      <c r="L18" s="286"/>
      <c r="M18" s="286"/>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row>
    <row r="19" spans="1:56" ht="11" customHeight="1" x14ac:dyDescent="0.2">
      <c r="B19" s="80"/>
      <c r="C19" s="80"/>
      <c r="D19" s="80"/>
      <c r="E19" s="80"/>
      <c r="F19" s="80"/>
      <c r="G19" s="80"/>
      <c r="H19" s="80"/>
      <c r="I19" s="80"/>
      <c r="J19" s="80"/>
      <c r="K19" s="80"/>
      <c r="L19" s="80"/>
      <c r="M19" s="80"/>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row>
    <row r="20" spans="1:56" ht="16" customHeight="1" x14ac:dyDescent="0.2">
      <c r="B20" s="287" t="s">
        <v>2769</v>
      </c>
      <c r="C20" s="287"/>
      <c r="D20" s="287"/>
      <c r="E20" s="287"/>
      <c r="F20" s="287"/>
      <c r="G20" s="287"/>
      <c r="H20" s="287"/>
      <c r="I20" s="287"/>
      <c r="J20" s="287"/>
      <c r="K20" s="287"/>
      <c r="L20" s="287"/>
      <c r="M20" s="287"/>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row>
    <row r="21" spans="1:56" x14ac:dyDescent="0.2">
      <c r="B21" s="287"/>
      <c r="C21" s="287"/>
      <c r="D21" s="287"/>
      <c r="E21" s="287"/>
      <c r="F21" s="287"/>
      <c r="G21" s="287"/>
      <c r="H21" s="287"/>
      <c r="I21" s="287"/>
      <c r="J21" s="287"/>
      <c r="K21" s="287"/>
      <c r="L21" s="287"/>
      <c r="M21" s="287"/>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row>
    <row r="22" spans="1:56" x14ac:dyDescent="0.2">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row>
    <row r="23" spans="1:56" x14ac:dyDescent="0.2">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row>
    <row r="24" spans="1:56" s="78" customFormat="1" x14ac:dyDescent="0.2">
      <c r="A24" s="371"/>
      <c r="B24" s="371"/>
      <c r="C24" s="371"/>
      <c r="D24" s="373" t="s">
        <v>2735</v>
      </c>
      <c r="E24" s="373"/>
      <c r="F24" s="373"/>
      <c r="G24" s="373"/>
      <c r="H24" s="373"/>
      <c r="I24" s="373"/>
      <c r="J24" s="373"/>
      <c r="K24" s="373"/>
      <c r="L24" s="371"/>
      <c r="M24" s="371"/>
      <c r="N24" s="371"/>
      <c r="O24" s="371"/>
      <c r="P24" s="371"/>
      <c r="T24" s="76"/>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row>
    <row r="25" spans="1:56" s="78" customFormat="1" x14ac:dyDescent="0.2">
      <c r="A25" s="371"/>
      <c r="B25" s="371"/>
      <c r="C25" s="371"/>
      <c r="D25" s="373"/>
      <c r="E25" s="373"/>
      <c r="F25" s="373"/>
      <c r="G25" s="373"/>
      <c r="H25" s="373"/>
      <c r="I25" s="373"/>
      <c r="J25" s="373"/>
      <c r="K25" s="373"/>
      <c r="L25" s="371"/>
      <c r="M25" s="371"/>
      <c r="N25" s="371"/>
      <c r="O25" s="371"/>
      <c r="P25" s="371"/>
      <c r="T25" s="76"/>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row>
    <row r="26" spans="1:56" x14ac:dyDescent="0.2">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row>
    <row r="27" spans="1:56" ht="15.75" customHeight="1" x14ac:dyDescent="0.2">
      <c r="B27" s="285" t="s">
        <v>2777</v>
      </c>
      <c r="C27" s="285"/>
      <c r="D27" s="285"/>
      <c r="E27" s="285"/>
      <c r="F27" s="285"/>
      <c r="G27" s="285"/>
      <c r="H27" s="285"/>
      <c r="I27" s="285"/>
      <c r="J27" s="285"/>
      <c r="K27" s="285"/>
      <c r="L27" s="285"/>
      <c r="M27" s="285"/>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row>
    <row r="28" spans="1:56" x14ac:dyDescent="0.2">
      <c r="B28" s="285"/>
      <c r="C28" s="285"/>
      <c r="D28" s="285"/>
      <c r="E28" s="285"/>
      <c r="F28" s="285"/>
      <c r="G28" s="285"/>
      <c r="H28" s="285"/>
      <c r="I28" s="285"/>
      <c r="J28" s="285"/>
      <c r="K28" s="285"/>
      <c r="L28" s="285"/>
      <c r="M28" s="285"/>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row>
    <row r="29" spans="1:56" x14ac:dyDescent="0.2">
      <c r="B29" s="285"/>
      <c r="C29" s="285"/>
      <c r="D29" s="285"/>
      <c r="E29" s="285"/>
      <c r="F29" s="285"/>
      <c r="G29" s="285"/>
      <c r="H29" s="285"/>
      <c r="I29" s="285"/>
      <c r="J29" s="285"/>
      <c r="K29" s="285"/>
      <c r="L29" s="285"/>
      <c r="M29" s="285"/>
      <c r="N29" s="77"/>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row>
    <row r="30" spans="1:56" x14ac:dyDescent="0.2">
      <c r="B30" s="285"/>
      <c r="C30" s="285"/>
      <c r="D30" s="285"/>
      <c r="E30" s="285"/>
      <c r="F30" s="285"/>
      <c r="G30" s="285"/>
      <c r="H30" s="285"/>
      <c r="I30" s="285"/>
      <c r="J30" s="285"/>
      <c r="K30" s="285"/>
      <c r="L30" s="285"/>
      <c r="M30" s="285"/>
      <c r="N30" s="77"/>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row>
    <row r="31" spans="1:56" x14ac:dyDescent="0.2">
      <c r="B31" s="285"/>
      <c r="C31" s="285"/>
      <c r="D31" s="285"/>
      <c r="E31" s="285"/>
      <c r="F31" s="285"/>
      <c r="G31" s="285"/>
      <c r="H31" s="285"/>
      <c r="I31" s="285"/>
      <c r="J31" s="285"/>
      <c r="K31" s="285"/>
      <c r="L31" s="285"/>
      <c r="M31" s="285"/>
      <c r="N31" s="77"/>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row>
    <row r="32" spans="1:56" x14ac:dyDescent="0.2">
      <c r="B32" s="222"/>
      <c r="C32" s="222"/>
      <c r="D32" s="222"/>
      <c r="E32" s="222"/>
      <c r="F32" s="222"/>
      <c r="G32" s="222"/>
      <c r="H32" s="222"/>
      <c r="I32" s="222"/>
      <c r="J32" s="222"/>
      <c r="K32" s="222"/>
      <c r="L32" s="222"/>
      <c r="M32" s="222"/>
      <c r="N32" s="77"/>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row>
    <row r="33" spans="1:56" x14ac:dyDescent="0.2">
      <c r="B33" s="283" t="s">
        <v>2778</v>
      </c>
      <c r="C33" s="283"/>
      <c r="D33" s="283"/>
      <c r="E33" s="283"/>
      <c r="F33" s="283"/>
      <c r="G33" s="283"/>
      <c r="H33" s="283"/>
      <c r="I33" s="283"/>
      <c r="J33" s="283"/>
      <c r="K33" s="283"/>
      <c r="L33" s="283"/>
      <c r="M33" s="283"/>
      <c r="N33" s="77"/>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row>
    <row r="34" spans="1:56" x14ac:dyDescent="0.2">
      <c r="B34" s="250"/>
      <c r="C34" s="250"/>
      <c r="D34" s="250"/>
      <c r="E34" s="250"/>
      <c r="F34" s="250"/>
      <c r="G34" s="250"/>
      <c r="H34" s="250"/>
      <c r="I34" s="250"/>
      <c r="J34" s="250"/>
      <c r="K34" s="250"/>
      <c r="L34" s="250"/>
      <c r="M34" s="250"/>
      <c r="N34" s="77"/>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row>
    <row r="35" spans="1:56" x14ac:dyDescent="0.2">
      <c r="B35" s="284" t="s">
        <v>2775</v>
      </c>
      <c r="C35" s="284"/>
      <c r="D35" s="284"/>
      <c r="E35" s="284"/>
      <c r="F35" s="284"/>
      <c r="G35" s="284"/>
      <c r="H35" s="284"/>
      <c r="I35" s="284"/>
      <c r="J35" s="284"/>
      <c r="K35" s="284"/>
      <c r="L35" s="284"/>
      <c r="M35" s="284"/>
      <c r="N35" s="77"/>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row>
    <row r="36" spans="1:56" x14ac:dyDescent="0.2">
      <c r="B36" s="284"/>
      <c r="C36" s="284"/>
      <c r="D36" s="284"/>
      <c r="E36" s="284"/>
      <c r="F36" s="284"/>
      <c r="G36" s="284"/>
      <c r="H36" s="284"/>
      <c r="I36" s="284"/>
      <c r="J36" s="284"/>
      <c r="K36" s="284"/>
      <c r="L36" s="284"/>
      <c r="M36" s="284"/>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row>
    <row r="37" spans="1:56" x14ac:dyDescent="0.2">
      <c r="B37" s="284"/>
      <c r="C37" s="284"/>
      <c r="D37" s="284"/>
      <c r="E37" s="284"/>
      <c r="F37" s="284"/>
      <c r="G37" s="284"/>
      <c r="H37" s="284"/>
      <c r="I37" s="284"/>
      <c r="J37" s="284"/>
      <c r="K37" s="284"/>
      <c r="L37" s="284"/>
      <c r="M37" s="284"/>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row>
    <row r="38" spans="1:56" x14ac:dyDescent="0.2">
      <c r="B38" s="251"/>
      <c r="C38" s="251"/>
      <c r="D38" s="251"/>
      <c r="E38" s="251"/>
      <c r="F38" s="251"/>
      <c r="G38" s="251"/>
      <c r="H38" s="251"/>
      <c r="I38" s="251"/>
      <c r="J38" s="251"/>
      <c r="K38" s="251"/>
      <c r="L38" s="251"/>
      <c r="M38" s="251"/>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row>
    <row r="39" spans="1:56" ht="15.75" customHeight="1" x14ac:dyDescent="0.2">
      <c r="B39" s="284" t="s">
        <v>2776</v>
      </c>
      <c r="C39" s="284"/>
      <c r="D39" s="284"/>
      <c r="E39" s="284"/>
      <c r="F39" s="284"/>
      <c r="G39" s="284"/>
      <c r="H39" s="284"/>
      <c r="I39" s="284"/>
      <c r="J39" s="284"/>
      <c r="K39" s="284"/>
      <c r="L39" s="284"/>
      <c r="M39" s="284"/>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row>
    <row r="40" spans="1:56" x14ac:dyDescent="0.2">
      <c r="B40" s="284"/>
      <c r="C40" s="284"/>
      <c r="D40" s="284"/>
      <c r="E40" s="284"/>
      <c r="F40" s="284"/>
      <c r="G40" s="284"/>
      <c r="H40" s="284"/>
      <c r="I40" s="284"/>
      <c r="J40" s="284"/>
      <c r="K40" s="284"/>
      <c r="L40" s="284"/>
      <c r="M40" s="284"/>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row>
    <row r="41" spans="1:56" x14ac:dyDescent="0.2">
      <c r="B41" s="284"/>
      <c r="C41" s="284"/>
      <c r="D41" s="284"/>
      <c r="E41" s="284"/>
      <c r="F41" s="284"/>
      <c r="G41" s="284"/>
      <c r="H41" s="284"/>
      <c r="I41" s="284"/>
      <c r="J41" s="284"/>
      <c r="K41" s="284"/>
      <c r="L41" s="284"/>
      <c r="M41" s="284"/>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row>
    <row r="42" spans="1:56" x14ac:dyDescent="0.2">
      <c r="B42" s="284"/>
      <c r="C42" s="284"/>
      <c r="D42" s="284"/>
      <c r="E42" s="284"/>
      <c r="F42" s="284"/>
      <c r="G42" s="284"/>
      <c r="H42" s="284"/>
      <c r="I42" s="284"/>
      <c r="J42" s="284"/>
      <c r="K42" s="284"/>
      <c r="L42" s="284"/>
      <c r="M42" s="284"/>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row>
    <row r="43" spans="1:56" x14ac:dyDescent="0.2">
      <c r="B43" s="284"/>
      <c r="C43" s="284"/>
      <c r="D43" s="284"/>
      <c r="E43" s="284"/>
      <c r="F43" s="284"/>
      <c r="G43" s="284"/>
      <c r="H43" s="284"/>
      <c r="I43" s="284"/>
      <c r="J43" s="284"/>
      <c r="K43" s="284"/>
      <c r="L43" s="284"/>
      <c r="M43" s="284"/>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row>
    <row r="44" spans="1:56" ht="17" thickBot="1" x14ac:dyDescent="0.25">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row>
    <row r="45" spans="1:56" s="38" customFormat="1" ht="20" customHeight="1" x14ac:dyDescent="0.2">
      <c r="A45" s="384"/>
      <c r="B45" s="384"/>
      <c r="C45" s="386"/>
      <c r="D45" s="386"/>
      <c r="E45" s="386"/>
      <c r="F45" s="386"/>
      <c r="G45" s="386"/>
      <c r="H45" s="386"/>
      <c r="I45" s="386"/>
      <c r="J45" s="386"/>
      <c r="K45" s="386"/>
      <c r="L45" s="386"/>
      <c r="M45" s="386"/>
      <c r="N45" s="386"/>
      <c r="O45" s="386"/>
      <c r="P45" s="386"/>
      <c r="Q45" s="386"/>
      <c r="R45" s="384"/>
      <c r="S45" s="384"/>
      <c r="T45" s="384"/>
    </row>
    <row r="46" spans="1:56" s="38" customFormat="1" ht="19" customHeight="1" x14ac:dyDescent="0.2">
      <c r="C46" s="18"/>
      <c r="D46" s="18"/>
      <c r="E46" s="18"/>
      <c r="F46" s="18"/>
      <c r="G46" s="18"/>
      <c r="H46" s="18"/>
      <c r="I46" s="18"/>
      <c r="J46" s="18"/>
      <c r="K46" s="18"/>
      <c r="L46" s="18"/>
      <c r="M46" s="18"/>
      <c r="N46" s="18"/>
      <c r="O46" s="18"/>
      <c r="P46" s="18"/>
      <c r="Q46" s="18"/>
      <c r="R46" s="18"/>
      <c r="S46" s="18"/>
      <c r="T46" s="18"/>
    </row>
    <row r="47" spans="1:56" s="38" customFormat="1" x14ac:dyDescent="0.2">
      <c r="C47" s="18"/>
      <c r="D47" s="18"/>
      <c r="E47" s="18"/>
      <c r="F47" s="18"/>
      <c r="G47" s="18"/>
      <c r="H47" s="18"/>
      <c r="I47" s="18"/>
      <c r="J47" s="18"/>
      <c r="K47" s="18"/>
      <c r="L47" s="18"/>
      <c r="M47" s="18"/>
      <c r="N47" s="18"/>
      <c r="O47" s="18"/>
      <c r="P47" s="18"/>
      <c r="Q47" s="18"/>
      <c r="R47" s="18"/>
      <c r="S47" s="18"/>
      <c r="T47" s="18"/>
    </row>
    <row r="48" spans="1:56" s="38" customFormat="1" x14ac:dyDescent="0.2">
      <c r="C48" s="18"/>
      <c r="D48" s="18"/>
      <c r="E48" s="18"/>
      <c r="F48" s="18"/>
      <c r="G48" s="18"/>
      <c r="H48" s="18"/>
      <c r="I48" s="18"/>
      <c r="J48" s="18"/>
      <c r="K48" s="18"/>
      <c r="L48" s="18"/>
      <c r="M48" s="18"/>
      <c r="N48" s="18"/>
      <c r="O48" s="18"/>
      <c r="P48" s="18"/>
      <c r="Q48" s="18"/>
      <c r="R48" s="18"/>
      <c r="S48" s="18"/>
      <c r="T48" s="18"/>
    </row>
    <row r="49" spans="1:56" s="38" customFormat="1" x14ac:dyDescent="0.2">
      <c r="C49" s="18"/>
      <c r="D49" s="18"/>
      <c r="E49" s="18"/>
      <c r="F49" s="18"/>
      <c r="G49" s="18"/>
      <c r="H49" s="18"/>
      <c r="I49" s="18"/>
      <c r="J49" s="18"/>
      <c r="K49" s="18"/>
      <c r="L49" s="18"/>
      <c r="M49" s="18"/>
      <c r="N49" s="18"/>
      <c r="O49" s="18"/>
      <c r="P49" s="18"/>
      <c r="Q49" s="18"/>
      <c r="R49" s="18"/>
      <c r="S49" s="18"/>
      <c r="T49" s="18"/>
    </row>
    <row r="50" spans="1:56" s="38" customFormat="1" x14ac:dyDescent="0.2">
      <c r="C50" s="18"/>
      <c r="D50" s="18"/>
      <c r="E50" s="18"/>
      <c r="F50" s="18"/>
      <c r="G50" s="18"/>
      <c r="H50" s="18"/>
      <c r="I50" s="18"/>
      <c r="J50" s="18"/>
      <c r="K50" s="18"/>
      <c r="L50" s="18"/>
      <c r="M50" s="18"/>
      <c r="N50" s="18"/>
      <c r="O50" s="18"/>
      <c r="P50" s="18"/>
      <c r="Q50" s="18"/>
      <c r="R50" s="18"/>
      <c r="S50" s="18"/>
      <c r="T50" s="18"/>
    </row>
    <row r="51" spans="1:56" s="38" customFormat="1" x14ac:dyDescent="0.2">
      <c r="C51" s="18"/>
      <c r="D51" s="18"/>
      <c r="E51" s="18"/>
      <c r="F51" s="18"/>
      <c r="G51" s="18"/>
      <c r="H51" s="18"/>
      <c r="I51" s="18"/>
      <c r="J51" s="18"/>
      <c r="K51" s="18"/>
      <c r="L51" s="18"/>
      <c r="M51" s="18"/>
      <c r="N51" s="18"/>
      <c r="O51" s="18"/>
      <c r="P51" s="18"/>
      <c r="Q51" s="18"/>
      <c r="R51" s="18"/>
      <c r="S51" s="18"/>
      <c r="T51" s="18"/>
    </row>
    <row r="52" spans="1:56" s="38" customFormat="1" ht="17" thickBot="1" x14ac:dyDescent="0.25">
      <c r="A52" s="385"/>
      <c r="B52" s="385"/>
      <c r="C52" s="385"/>
      <c r="D52" s="385"/>
      <c r="E52" s="385"/>
      <c r="F52" s="385"/>
      <c r="G52" s="385"/>
      <c r="H52" s="385"/>
      <c r="I52" s="385"/>
      <c r="J52" s="385"/>
      <c r="K52" s="385"/>
      <c r="L52" s="385"/>
      <c r="M52" s="385"/>
      <c r="N52" s="385"/>
      <c r="O52" s="385"/>
      <c r="P52" s="385"/>
      <c r="Q52" s="385"/>
      <c r="R52" s="385"/>
      <c r="S52" s="385"/>
      <c r="T52" s="385"/>
    </row>
    <row r="53" spans="1:56" x14ac:dyDescent="0.2">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row>
    <row r="54" spans="1:56" ht="26" customHeight="1" x14ac:dyDescent="0.2">
      <c r="O54" s="82"/>
      <c r="P54" s="82"/>
      <c r="Q54" s="82"/>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row>
    <row r="55" spans="1:56"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row>
    <row r="56" spans="1:56"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row>
    <row r="57" spans="1:56"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row>
    <row r="58" spans="1:56"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row>
    <row r="59" spans="1:56"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row>
    <row r="60" spans="1:56"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row>
    <row r="61" spans="1:56"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row>
    <row r="62" spans="1:56"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row>
    <row r="63" spans="1:56"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row>
    <row r="64" spans="1:56"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row>
    <row r="65" spans="1:56"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row>
    <row r="66" spans="1:56"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row>
    <row r="67" spans="1:56"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row>
    <row r="68" spans="1:56"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row>
    <row r="69" spans="1:56"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row>
    <row r="70" spans="1:56"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row>
    <row r="71" spans="1:56"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row>
    <row r="72" spans="1:56"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row>
    <row r="73" spans="1:56"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row>
    <row r="74" spans="1:56"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row>
    <row r="75" spans="1:56"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row>
    <row r="76" spans="1:56"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row>
    <row r="77" spans="1:56"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row>
    <row r="78" spans="1:56"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row>
    <row r="79" spans="1:56"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row>
    <row r="80" spans="1:56"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row>
    <row r="81" spans="1:56"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row>
    <row r="82" spans="1:56"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row>
    <row r="83" spans="1:56"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row>
    <row r="84" spans="1:56"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row>
    <row r="85" spans="1:56"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row>
    <row r="86" spans="1:56"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row>
    <row r="87" spans="1:56"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row>
    <row r="88" spans="1:56"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row>
    <row r="89" spans="1:56"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row>
    <row r="90" spans="1:56"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row>
    <row r="91" spans="1:56"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row>
    <row r="92" spans="1:56"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row>
    <row r="93" spans="1:56"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row>
    <row r="94" spans="1:56"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row>
    <row r="95" spans="1:56"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row>
    <row r="96" spans="1:56"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row>
    <row r="97" spans="1:56"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row>
    <row r="98" spans="1:56"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row>
    <row r="99" spans="1:56"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row>
    <row r="100" spans="1:56"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row>
    <row r="101" spans="1:56"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row>
    <row r="102" spans="1:56"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row>
    <row r="103" spans="1:56"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row>
    <row r="104" spans="1:56"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row>
    <row r="105" spans="1:56"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row>
    <row r="106" spans="1:56"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row>
    <row r="107" spans="1:56"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row>
    <row r="108" spans="1:56"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row>
    <row r="109" spans="1:56"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row>
    <row r="110" spans="1:56"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row>
    <row r="111" spans="1:56"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row>
    <row r="112" spans="1:56"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row>
    <row r="113" spans="1:56"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row>
    <row r="114" spans="1:56"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row>
    <row r="115" spans="1:56"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row>
    <row r="116" spans="1:56"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row>
    <row r="117" spans="1:56"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row>
    <row r="118" spans="1:56"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row>
    <row r="119" spans="1:56"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row>
    <row r="120" spans="1:56"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row>
    <row r="121" spans="1:56"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row>
    <row r="122" spans="1:56"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row>
    <row r="123" spans="1:56"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row>
    <row r="124" spans="1:56"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row>
    <row r="125" spans="1:56"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row>
    <row r="126" spans="1:56"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row>
    <row r="127" spans="1:56"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row>
    <row r="128" spans="1:56"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row>
    <row r="129" spans="1:56"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row>
    <row r="130" spans="1:56"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row>
    <row r="131" spans="1:56"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row>
    <row r="132" spans="1:56"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row>
    <row r="133" spans="1:56"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row>
    <row r="134" spans="1:56"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row>
    <row r="135" spans="1:56"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row>
    <row r="136" spans="1:56"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row>
    <row r="137" spans="1:56"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row>
    <row r="138" spans="1:56"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row>
    <row r="139" spans="1:56"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row>
    <row r="140" spans="1:56"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row>
    <row r="141" spans="1:56"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row>
    <row r="142" spans="1:56"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row>
    <row r="143" spans="1:56"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row>
    <row r="144" spans="1:56"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row>
    <row r="145" spans="1:56"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row>
    <row r="146" spans="1:56"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row>
    <row r="147" spans="1:56"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row>
    <row r="148" spans="1:56"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row>
    <row r="149" spans="1:56"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row>
    <row r="150" spans="1:56"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row>
    <row r="151" spans="1:56"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row>
    <row r="152" spans="1:56"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row>
    <row r="153" spans="1:56"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row>
    <row r="154" spans="1:56"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row>
    <row r="155" spans="1:56"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row>
    <row r="156" spans="1:56"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row>
    <row r="157" spans="1:56"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row>
    <row r="158" spans="1:56"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row>
    <row r="159" spans="1:56"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row>
    <row r="160" spans="1:56"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row>
    <row r="161" spans="1:56"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row>
    <row r="162" spans="1:56"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row>
    <row r="163" spans="1:56"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row>
    <row r="164" spans="1:56"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row>
    <row r="165" spans="1:56"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row>
    <row r="166" spans="1:56"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row>
    <row r="167" spans="1:56"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row>
    <row r="168" spans="1:56"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row>
    <row r="169" spans="1:56"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row>
    <row r="170" spans="1:56"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row>
    <row r="171" spans="1:56"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row>
    <row r="172" spans="1:56"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row>
    <row r="173" spans="1:56"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row>
    <row r="174" spans="1:56"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row>
    <row r="175" spans="1:56"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row>
    <row r="176" spans="1:56"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row>
    <row r="177" spans="1:56"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row>
    <row r="178" spans="1:56"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row>
    <row r="179" spans="1:56"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row>
    <row r="180" spans="1:56"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row>
    <row r="181" spans="1:56"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row>
    <row r="182" spans="1:56"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row>
    <row r="183" spans="1:56"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row>
    <row r="184" spans="1:56"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row>
    <row r="185" spans="1:56"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row>
    <row r="186" spans="1:56"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row>
    <row r="187" spans="1:56"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row>
    <row r="188" spans="1:56"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row>
    <row r="189" spans="1:56"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row>
    <row r="190" spans="1:56"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row>
    <row r="191" spans="1:56"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row>
    <row r="192" spans="1:56"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row>
    <row r="193" spans="1:56"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row>
    <row r="194" spans="1:56"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row>
    <row r="195" spans="1:56"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row>
    <row r="196" spans="1:56"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row>
    <row r="197" spans="1:56"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row>
    <row r="198" spans="1:56"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row>
    <row r="199" spans="1:56"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row>
    <row r="200" spans="1:56"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row>
    <row r="201" spans="1:56"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row>
    <row r="202" spans="1:56"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row>
    <row r="203" spans="1:56"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row>
    <row r="204" spans="1:56"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row>
    <row r="205" spans="1:56"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row>
    <row r="206" spans="1:56"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row>
    <row r="207" spans="1:56"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row>
    <row r="208" spans="1:56"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row>
    <row r="209" spans="1:56"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row>
    <row r="210" spans="1:56"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c r="BB210" s="38"/>
      <c r="BC210" s="38"/>
      <c r="BD210" s="38"/>
    </row>
    <row r="211" spans="1:56"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row>
    <row r="212" spans="1:56"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row>
    <row r="213" spans="1:56"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row>
    <row r="214" spans="1:56"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row>
    <row r="215" spans="1:56"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row>
    <row r="216" spans="1:56"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row>
    <row r="217" spans="1:56"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row>
    <row r="218" spans="1:56"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row>
    <row r="219" spans="1:56"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row>
    <row r="220" spans="1:56"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c r="BB220" s="38"/>
      <c r="BC220" s="38"/>
      <c r="BD220" s="38"/>
    </row>
    <row r="221" spans="1:56"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row>
    <row r="222" spans="1:56"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row>
    <row r="223" spans="1:56"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row>
    <row r="224" spans="1:56"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row>
    <row r="225" spans="1:56"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row>
    <row r="226" spans="1:56"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row>
    <row r="227" spans="1:56"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row>
    <row r="228" spans="1:56"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c r="BB228" s="38"/>
      <c r="BC228" s="38"/>
      <c r="BD228" s="38"/>
    </row>
    <row r="229" spans="1:56"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row>
    <row r="230" spans="1:56"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row>
    <row r="231" spans="1:56"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row>
    <row r="232" spans="1:56"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row>
    <row r="233" spans="1:56"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row>
    <row r="234" spans="1:56"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row>
    <row r="235" spans="1:56"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row>
    <row r="236" spans="1:56"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row>
    <row r="237" spans="1:56"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38"/>
      <c r="BB237" s="38"/>
      <c r="BC237" s="38"/>
      <c r="BD237" s="38"/>
    </row>
    <row r="238" spans="1:56"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row>
    <row r="239" spans="1:56"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row>
    <row r="240" spans="1:56"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row>
    <row r="241" spans="1:56"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row>
    <row r="242" spans="1:56"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row>
    <row r="243" spans="1:56"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row>
    <row r="244" spans="1:56"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row>
    <row r="245" spans="1:56"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row>
    <row r="246" spans="1:56"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row>
    <row r="247" spans="1:56"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row>
    <row r="248" spans="1:56"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c r="BB248" s="38"/>
      <c r="BC248" s="38"/>
      <c r="BD248" s="38"/>
    </row>
    <row r="249" spans="1:56"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row>
    <row r="250" spans="1:56"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c r="BB250" s="38"/>
      <c r="BC250" s="38"/>
      <c r="BD250" s="38"/>
    </row>
    <row r="251" spans="1:56"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c r="BB251" s="38"/>
      <c r="BC251" s="38"/>
      <c r="BD251" s="38"/>
    </row>
    <row r="252" spans="1:56"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c r="BB252" s="38"/>
      <c r="BC252" s="38"/>
      <c r="BD252" s="38"/>
    </row>
    <row r="253" spans="1:56"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38"/>
      <c r="AQ253" s="38"/>
      <c r="AR253" s="38"/>
      <c r="AS253" s="38"/>
      <c r="AT253" s="38"/>
      <c r="AU253" s="38"/>
      <c r="AV253" s="38"/>
      <c r="AW253" s="38"/>
      <c r="AX253" s="38"/>
      <c r="AY253" s="38"/>
      <c r="AZ253" s="38"/>
      <c r="BA253" s="38"/>
      <c r="BB253" s="38"/>
      <c r="BC253" s="38"/>
      <c r="BD253" s="38"/>
    </row>
    <row r="254" spans="1:56"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row>
    <row r="255" spans="1:56"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row>
    <row r="256" spans="1:56"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c r="BB256" s="38"/>
      <c r="BC256" s="38"/>
      <c r="BD256" s="38"/>
    </row>
    <row r="257" spans="1:56"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row>
    <row r="258" spans="1:56"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c r="BB258" s="38"/>
      <c r="BC258" s="38"/>
      <c r="BD258" s="38"/>
    </row>
    <row r="259" spans="1:56"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row>
    <row r="260" spans="1:56"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row>
    <row r="261" spans="1:56"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row>
    <row r="262" spans="1:56"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row>
    <row r="263" spans="1:56"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c r="BB263" s="38"/>
      <c r="BC263" s="38"/>
      <c r="BD263" s="38"/>
    </row>
    <row r="264" spans="1:56"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c r="BB264" s="38"/>
      <c r="BC264" s="38"/>
      <c r="BD264" s="38"/>
    </row>
    <row r="265" spans="1:56"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row>
    <row r="266" spans="1:56"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c r="BB266" s="38"/>
      <c r="BC266" s="38"/>
      <c r="BD266" s="38"/>
    </row>
    <row r="267" spans="1:56"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c r="BB267" s="38"/>
      <c r="BC267" s="38"/>
      <c r="BD267" s="38"/>
    </row>
    <row r="268" spans="1:56"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c r="BB268" s="38"/>
      <c r="BC268" s="38"/>
      <c r="BD268" s="38"/>
    </row>
    <row r="269" spans="1:56"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c r="BB269" s="38"/>
      <c r="BC269" s="38"/>
      <c r="BD269" s="38"/>
    </row>
    <row r="270" spans="1:56"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row>
    <row r="271" spans="1:56"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c r="BB271" s="38"/>
      <c r="BC271" s="38"/>
      <c r="BD271" s="38"/>
    </row>
    <row r="272" spans="1:56"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c r="BB272" s="38"/>
      <c r="BC272" s="38"/>
      <c r="BD272" s="38"/>
    </row>
    <row r="273" spans="1:56"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row>
    <row r="274" spans="1:56"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38"/>
      <c r="BB274" s="38"/>
      <c r="BC274" s="38"/>
      <c r="BD274" s="38"/>
    </row>
    <row r="275" spans="1:56"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row>
    <row r="276" spans="1:56"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row>
    <row r="277" spans="1:56"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row>
    <row r="278" spans="1:56"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row>
    <row r="279" spans="1:56"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c r="BB279" s="38"/>
      <c r="BC279" s="38"/>
      <c r="BD279" s="38"/>
    </row>
    <row r="280" spans="1:56"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c r="AQ280" s="38"/>
      <c r="AR280" s="38"/>
      <c r="AS280" s="38"/>
      <c r="AT280" s="38"/>
      <c r="AU280" s="38"/>
      <c r="AV280" s="38"/>
      <c r="AW280" s="38"/>
      <c r="AX280" s="38"/>
      <c r="AY280" s="38"/>
      <c r="AZ280" s="38"/>
      <c r="BA280" s="38"/>
      <c r="BB280" s="38"/>
      <c r="BC280" s="38"/>
      <c r="BD280" s="38"/>
    </row>
    <row r="281" spans="1:56"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c r="BB281" s="38"/>
      <c r="BC281" s="38"/>
      <c r="BD281" s="38"/>
    </row>
    <row r="282" spans="1:56"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c r="AW282" s="38"/>
      <c r="AX282" s="38"/>
      <c r="AY282" s="38"/>
      <c r="AZ282" s="38"/>
      <c r="BA282" s="38"/>
      <c r="BB282" s="38"/>
      <c r="BC282" s="38"/>
      <c r="BD282" s="38"/>
    </row>
    <row r="283" spans="1:56"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row>
    <row r="284" spans="1:56"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c r="BB284" s="38"/>
      <c r="BC284" s="38"/>
      <c r="BD284" s="38"/>
    </row>
    <row r="285" spans="1:56"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c r="BD285" s="38"/>
    </row>
    <row r="286" spans="1:56"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row>
    <row r="287" spans="1:56"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row>
    <row r="288" spans="1:56"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c r="BB288" s="38"/>
      <c r="BC288" s="38"/>
      <c r="BD288" s="38"/>
    </row>
    <row r="289" spans="1:56"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c r="BB289" s="38"/>
      <c r="BC289" s="38"/>
      <c r="BD289" s="38"/>
    </row>
    <row r="290" spans="1:56"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c r="BB290" s="38"/>
      <c r="BC290" s="38"/>
      <c r="BD290" s="38"/>
    </row>
    <row r="291" spans="1:56"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row>
    <row r="292" spans="1:56"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8"/>
      <c r="BC292" s="38"/>
      <c r="BD292" s="38"/>
    </row>
    <row r="293" spans="1:56"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8"/>
      <c r="BC293" s="38"/>
      <c r="BD293" s="38"/>
    </row>
    <row r="294" spans="1:56"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row>
    <row r="295" spans="1:56"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c r="BB295" s="38"/>
      <c r="BC295" s="38"/>
      <c r="BD295" s="38"/>
    </row>
    <row r="296" spans="1:56"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row>
    <row r="297" spans="1:56"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row>
    <row r="298" spans="1:56"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c r="BB298" s="38"/>
      <c r="BC298" s="38"/>
      <c r="BD298" s="38"/>
    </row>
    <row r="299" spans="1:56"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38"/>
      <c r="BB299" s="38"/>
      <c r="BC299" s="38"/>
      <c r="BD299" s="38"/>
    </row>
    <row r="300" spans="1:56"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row>
    <row r="301" spans="1:56"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row>
    <row r="302" spans="1:56"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row>
    <row r="303" spans="1:56"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row>
    <row r="304" spans="1:56"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row>
    <row r="305" spans="1:56"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row>
    <row r="306" spans="1:56"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row>
    <row r="307" spans="1:56"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row>
    <row r="308" spans="1:56"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row>
    <row r="309" spans="1:56"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row>
    <row r="310" spans="1:56"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row>
    <row r="311" spans="1:56"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row>
    <row r="312" spans="1:56"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row>
    <row r="313" spans="1:56"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row>
  </sheetData>
  <mergeCells count="11">
    <mergeCell ref="B17:M18"/>
    <mergeCell ref="B20:M21"/>
    <mergeCell ref="B3:I5"/>
    <mergeCell ref="B11:M13"/>
    <mergeCell ref="B15:M15"/>
    <mergeCell ref="C45:Q45"/>
    <mergeCell ref="D24:K25"/>
    <mergeCell ref="B33:M33"/>
    <mergeCell ref="B35:M37"/>
    <mergeCell ref="B39:M43"/>
    <mergeCell ref="B27:M31"/>
  </mergeCells>
  <pageMargins left="0.7" right="0.7" top="0.75" bottom="0.75" header="0.3" footer="0.3"/>
  <pageSetup orientation="portrait" horizontalDpi="0" verticalDpi="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4"/>
  <sheetViews>
    <sheetView topLeftCell="A8" zoomScale="80" zoomScaleNormal="80" zoomScalePageLayoutView="80" workbookViewId="0">
      <selection activeCell="I11" sqref="I11"/>
    </sheetView>
  </sheetViews>
  <sheetFormatPr baseColWidth="10" defaultColWidth="10.83203125" defaultRowHeight="16" x14ac:dyDescent="0.2"/>
  <cols>
    <col min="1" max="1" width="19.6640625" style="88" customWidth="1"/>
    <col min="2" max="2" width="34.6640625" style="88" customWidth="1"/>
    <col min="3" max="3" width="23.5" style="88" customWidth="1"/>
    <col min="4" max="4" width="1.83203125" style="88" customWidth="1"/>
    <col min="5" max="5" width="24" style="88" customWidth="1"/>
    <col min="6" max="6" width="1.83203125" style="88" customWidth="1"/>
    <col min="7" max="7" width="25" style="88" customWidth="1"/>
    <col min="8" max="16384" width="10.83203125" style="88"/>
  </cols>
  <sheetData>
    <row r="1" spans="1:14" s="84" customFormat="1" ht="21" customHeight="1" x14ac:dyDescent="0.2">
      <c r="A1" s="364" t="s">
        <v>2411</v>
      </c>
      <c r="B1" s="364"/>
      <c r="C1" s="364"/>
      <c r="D1" s="364"/>
      <c r="E1" s="364"/>
      <c r="F1" s="364"/>
      <c r="G1" s="364"/>
      <c r="H1" s="364"/>
      <c r="I1" s="364"/>
      <c r="J1" s="364"/>
      <c r="K1" s="364"/>
    </row>
    <row r="2" spans="1:14" s="84" customFormat="1" ht="23" customHeight="1" x14ac:dyDescent="0.2">
      <c r="A2" s="364"/>
      <c r="B2" s="364"/>
      <c r="C2" s="364"/>
      <c r="D2" s="364"/>
      <c r="E2" s="364"/>
      <c r="F2" s="364"/>
      <c r="G2" s="364"/>
      <c r="H2" s="364"/>
      <c r="I2" s="364"/>
      <c r="J2" s="364"/>
      <c r="K2" s="364"/>
    </row>
    <row r="4" spans="1:14" x14ac:dyDescent="0.2">
      <c r="A4" s="85" t="s">
        <v>1</v>
      </c>
      <c r="B4" s="85" t="str">
        <f>'Tipología Municipal'!I16</f>
        <v>VILLA DE LEYVA-BOYACA</v>
      </c>
      <c r="C4" s="87"/>
      <c r="D4" s="87"/>
      <c r="E4" s="87"/>
      <c r="F4" s="87"/>
      <c r="G4" s="87"/>
      <c r="H4" s="87"/>
      <c r="I4" s="87"/>
    </row>
    <row r="5" spans="1:14" x14ac:dyDescent="0.2">
      <c r="A5" s="85" t="s">
        <v>2</v>
      </c>
      <c r="B5" s="86">
        <f>VLOOKUP(B4,CATMUN!A:B,2,FALSE)</f>
        <v>15407</v>
      </c>
      <c r="C5" s="87"/>
      <c r="D5" s="87"/>
      <c r="E5" s="87"/>
      <c r="F5" s="87"/>
      <c r="G5" s="87"/>
      <c r="H5" s="87"/>
      <c r="I5" s="87"/>
    </row>
    <row r="6" spans="1:14" x14ac:dyDescent="0.2">
      <c r="A6" s="85" t="s">
        <v>1143</v>
      </c>
      <c r="B6" s="86">
        <f>VLOOKUP(B4,CATMUN!A:G,7,FALSE)</f>
        <v>14</v>
      </c>
      <c r="C6" s="87"/>
      <c r="D6" s="87"/>
      <c r="E6" s="87"/>
      <c r="F6" s="87"/>
      <c r="G6" s="87"/>
      <c r="H6" s="87"/>
      <c r="I6" s="87"/>
    </row>
    <row r="7" spans="1:14" x14ac:dyDescent="0.2">
      <c r="A7" s="87"/>
      <c r="B7" s="87"/>
      <c r="C7" s="87"/>
      <c r="D7" s="87"/>
      <c r="E7" s="87"/>
      <c r="F7" s="87"/>
      <c r="G7" s="87"/>
      <c r="H7" s="87"/>
      <c r="I7" s="87"/>
    </row>
    <row r="8" spans="1:14" ht="66" customHeight="1" x14ac:dyDescent="0.25">
      <c r="A8" s="87"/>
      <c r="B8" s="87"/>
      <c r="C8" s="118" t="s">
        <v>2403</v>
      </c>
      <c r="D8" s="171"/>
      <c r="E8" s="118" t="s">
        <v>1183</v>
      </c>
      <c r="F8" s="171"/>
      <c r="G8" s="118" t="s">
        <v>1184</v>
      </c>
      <c r="H8" s="87"/>
      <c r="I8" s="87"/>
    </row>
    <row r="9" spans="1:14" ht="32" customHeight="1" x14ac:dyDescent="0.25">
      <c r="A9" s="87"/>
      <c r="B9" s="87"/>
      <c r="C9" s="258" t="str">
        <f>IFERROR(VLOOKUP(B5,'CEP-Base'!A2:F16,6,FALSE), "Información no disponible")</f>
        <v>Información no disponible</v>
      </c>
      <c r="D9" s="87"/>
      <c r="E9" s="258" t="str">
        <f>IFERROR(VLOOKUP(B5,'CEP-Base'!A2:F16,5,FALSE), "Información no disponible")</f>
        <v>Información no disponible</v>
      </c>
      <c r="F9" s="87"/>
      <c r="G9" s="206" t="str">
        <f>IFERROR(C9*E9,"Información no disponible")</f>
        <v>Información no disponible</v>
      </c>
      <c r="H9" s="87"/>
      <c r="I9" s="87"/>
    </row>
    <row r="10" spans="1:14" x14ac:dyDescent="0.2">
      <c r="A10" s="87"/>
      <c r="B10" s="87"/>
      <c r="C10" s="87"/>
      <c r="D10" s="87"/>
      <c r="E10" s="87"/>
      <c r="F10" s="87"/>
      <c r="G10" s="87"/>
      <c r="H10" s="87"/>
      <c r="I10" s="87"/>
    </row>
    <row r="11" spans="1:14" x14ac:dyDescent="0.2">
      <c r="A11" s="87"/>
      <c r="B11" s="87"/>
      <c r="C11" s="87"/>
      <c r="D11" s="87"/>
      <c r="E11" s="87"/>
      <c r="F11" s="87"/>
      <c r="G11" s="87"/>
      <c r="H11" s="87"/>
      <c r="I11" s="87"/>
    </row>
    <row r="12" spans="1:14" x14ac:dyDescent="0.2">
      <c r="A12" s="87"/>
      <c r="B12" s="87"/>
      <c r="C12" s="87"/>
      <c r="D12" s="87"/>
      <c r="E12" s="87"/>
      <c r="F12" s="87"/>
      <c r="G12" s="87"/>
      <c r="H12" s="87"/>
      <c r="I12" s="87"/>
    </row>
    <row r="13" spans="1:14" ht="28" customHeight="1" x14ac:dyDescent="0.2">
      <c r="A13" s="365" t="s">
        <v>2696</v>
      </c>
      <c r="B13" s="365"/>
      <c r="C13" s="365"/>
      <c r="D13" s="365"/>
      <c r="E13" s="365"/>
      <c r="F13" s="365"/>
      <c r="G13" s="365"/>
      <c r="H13" s="365"/>
      <c r="I13" s="365"/>
      <c r="J13" s="365"/>
      <c r="K13" s="365"/>
      <c r="L13" s="205"/>
      <c r="M13" s="205"/>
      <c r="N13" s="205"/>
    </row>
    <row r="14" spans="1:14" ht="387" customHeight="1" x14ac:dyDescent="0.2">
      <c r="A14" s="355" t="s">
        <v>2698</v>
      </c>
      <c r="B14" s="366"/>
      <c r="C14" s="366"/>
      <c r="D14" s="366"/>
      <c r="E14" s="366"/>
      <c r="F14" s="366"/>
      <c r="G14" s="366"/>
      <c r="H14" s="366"/>
      <c r="I14" s="366"/>
      <c r="J14" s="366"/>
      <c r="K14" s="366"/>
      <c r="L14" s="366"/>
      <c r="M14" s="366"/>
      <c r="N14" s="366"/>
    </row>
  </sheetData>
  <sheetProtection sheet="1" objects="1" scenarios="1" selectLockedCells="1" selectUnlockedCells="1"/>
  <mergeCells count="3">
    <mergeCell ref="A1:K2"/>
    <mergeCell ref="A13:K13"/>
    <mergeCell ref="A14:N14"/>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8"/>
  <sheetViews>
    <sheetView zoomScale="90" zoomScaleNormal="90" zoomScalePageLayoutView="90" workbookViewId="0">
      <selection activeCell="E6" sqref="E6"/>
    </sheetView>
  </sheetViews>
  <sheetFormatPr baseColWidth="10" defaultColWidth="10.83203125" defaultRowHeight="16" x14ac:dyDescent="0.2"/>
  <cols>
    <col min="1" max="1" width="10.83203125" style="113"/>
    <col min="2" max="2" width="38.83203125" style="113" customWidth="1"/>
    <col min="3" max="3" width="21.33203125" style="113" customWidth="1"/>
    <col min="4" max="4" width="1.83203125" style="113" customWidth="1"/>
    <col min="5" max="5" width="20.6640625" style="113" customWidth="1"/>
    <col min="6" max="6" width="1.83203125" style="113" customWidth="1"/>
    <col min="7" max="7" width="20" style="113" customWidth="1"/>
    <col min="8" max="16384" width="10.83203125" style="113"/>
  </cols>
  <sheetData>
    <row r="1" spans="1:13" ht="17" customHeight="1" x14ac:dyDescent="0.2">
      <c r="A1" s="303" t="s">
        <v>2412</v>
      </c>
      <c r="B1" s="303"/>
      <c r="C1" s="303"/>
      <c r="D1" s="303"/>
      <c r="E1" s="303"/>
      <c r="F1" s="303"/>
      <c r="G1" s="303"/>
      <c r="H1" s="303"/>
      <c r="I1" s="303"/>
      <c r="J1" s="207"/>
      <c r="K1" s="207"/>
      <c r="L1" s="207"/>
      <c r="M1" s="207"/>
    </row>
    <row r="2" spans="1:13" ht="26" customHeight="1" x14ac:dyDescent="0.2">
      <c r="A2" s="303"/>
      <c r="B2" s="303"/>
      <c r="C2" s="303"/>
      <c r="D2" s="303"/>
      <c r="E2" s="303"/>
      <c r="F2" s="303"/>
      <c r="G2" s="303"/>
      <c r="H2" s="303"/>
      <c r="I2" s="303"/>
      <c r="J2" s="207"/>
      <c r="K2" s="207"/>
      <c r="L2" s="207"/>
      <c r="M2" s="207"/>
    </row>
    <row r="4" spans="1:13" x14ac:dyDescent="0.2">
      <c r="B4" s="87"/>
      <c r="C4" s="87"/>
      <c r="D4" s="87"/>
      <c r="E4" s="87"/>
      <c r="F4" s="87"/>
      <c r="G4" s="87"/>
      <c r="H4" s="87"/>
      <c r="I4" s="87"/>
      <c r="J4" s="87"/>
      <c r="K4" s="87"/>
      <c r="L4" s="87"/>
    </row>
    <row r="5" spans="1:13" ht="47" customHeight="1" x14ac:dyDescent="0.2">
      <c r="B5" s="87"/>
      <c r="C5" s="139" t="s">
        <v>1185</v>
      </c>
      <c r="D5" s="179"/>
      <c r="E5" s="187" t="s">
        <v>1194</v>
      </c>
      <c r="F5" s="87"/>
      <c r="G5" s="139" t="s">
        <v>1193</v>
      </c>
      <c r="H5" s="87"/>
      <c r="I5" s="87"/>
      <c r="J5" s="87"/>
      <c r="K5" s="87"/>
      <c r="L5" s="87"/>
    </row>
    <row r="6" spans="1:13" ht="20" customHeight="1" x14ac:dyDescent="0.2">
      <c r="B6" s="172" t="s">
        <v>1186</v>
      </c>
      <c r="C6" s="259">
        <v>500</v>
      </c>
      <c r="D6" s="87"/>
      <c r="E6" s="259">
        <v>2</v>
      </c>
      <c r="F6" s="87"/>
      <c r="G6" s="209">
        <f>C6*E6</f>
        <v>1000</v>
      </c>
      <c r="H6" s="87"/>
      <c r="I6" s="87"/>
      <c r="J6" s="87"/>
      <c r="K6" s="87"/>
      <c r="L6" s="87"/>
    </row>
    <row r="7" spans="1:13" x14ac:dyDescent="0.2">
      <c r="B7" s="172" t="s">
        <v>1187</v>
      </c>
      <c r="C7" s="259"/>
      <c r="D7" s="87"/>
      <c r="E7" s="259"/>
      <c r="F7" s="87"/>
      <c r="G7" s="209">
        <f t="shared" ref="G7:G12" si="0">C7*E7</f>
        <v>0</v>
      </c>
      <c r="H7" s="87"/>
      <c r="I7" s="87"/>
      <c r="J7" s="87"/>
      <c r="K7" s="87"/>
      <c r="L7" s="87"/>
    </row>
    <row r="8" spans="1:13" x14ac:dyDescent="0.2">
      <c r="B8" s="172" t="s">
        <v>1188</v>
      </c>
      <c r="C8" s="259"/>
      <c r="D8" s="87"/>
      <c r="E8" s="259"/>
      <c r="F8" s="87"/>
      <c r="G8" s="209">
        <f t="shared" si="0"/>
        <v>0</v>
      </c>
      <c r="H8" s="87"/>
      <c r="I8" s="87"/>
      <c r="J8" s="87"/>
      <c r="K8" s="87"/>
      <c r="L8" s="87"/>
    </row>
    <row r="9" spans="1:13" x14ac:dyDescent="0.2">
      <c r="B9" s="172" t="s">
        <v>1192</v>
      </c>
      <c r="C9" s="259"/>
      <c r="D9" s="87"/>
      <c r="E9" s="259"/>
      <c r="F9" s="87"/>
      <c r="G9" s="209">
        <f t="shared" si="0"/>
        <v>0</v>
      </c>
      <c r="H9" s="87"/>
      <c r="I9" s="87"/>
      <c r="J9" s="87"/>
      <c r="K9" s="87"/>
      <c r="L9" s="87"/>
    </row>
    <row r="10" spans="1:13" x14ac:dyDescent="0.2">
      <c r="B10" s="172" t="s">
        <v>1189</v>
      </c>
      <c r="C10" s="259"/>
      <c r="D10" s="87"/>
      <c r="E10" s="259"/>
      <c r="F10" s="87"/>
      <c r="G10" s="209">
        <f t="shared" si="0"/>
        <v>0</v>
      </c>
      <c r="H10" s="87"/>
      <c r="I10" s="87"/>
      <c r="J10" s="87"/>
      <c r="K10" s="87"/>
      <c r="L10" s="87"/>
    </row>
    <row r="11" spans="1:13" x14ac:dyDescent="0.2">
      <c r="B11" s="172" t="s">
        <v>1190</v>
      </c>
      <c r="C11" s="259"/>
      <c r="D11" s="87"/>
      <c r="E11" s="259"/>
      <c r="F11" s="87"/>
      <c r="G11" s="209">
        <f t="shared" si="0"/>
        <v>0</v>
      </c>
      <c r="H11" s="87"/>
      <c r="I11" s="87"/>
      <c r="J11" s="87"/>
      <c r="K11" s="87"/>
      <c r="L11" s="87"/>
    </row>
    <row r="12" spans="1:13" x14ac:dyDescent="0.2">
      <c r="B12" s="172" t="s">
        <v>1191</v>
      </c>
      <c r="C12" s="259"/>
      <c r="D12" s="87"/>
      <c r="E12" s="259"/>
      <c r="F12" s="87"/>
      <c r="G12" s="209">
        <f t="shared" si="0"/>
        <v>0</v>
      </c>
      <c r="H12" s="87"/>
      <c r="I12" s="87"/>
      <c r="J12" s="87"/>
      <c r="K12" s="87"/>
      <c r="L12" s="87"/>
    </row>
    <row r="13" spans="1:13" x14ac:dyDescent="0.2">
      <c r="B13" s="87"/>
      <c r="C13" s="87"/>
      <c r="D13" s="87"/>
      <c r="E13" s="87"/>
      <c r="F13" s="87"/>
      <c r="G13" s="87"/>
      <c r="H13" s="87"/>
      <c r="I13" s="87"/>
      <c r="J13" s="87"/>
      <c r="K13" s="87"/>
      <c r="L13" s="87"/>
    </row>
    <row r="14" spans="1:13" x14ac:dyDescent="0.2">
      <c r="B14" s="87"/>
      <c r="C14" s="87"/>
      <c r="D14" s="87"/>
      <c r="E14" s="87"/>
      <c r="F14" s="87"/>
      <c r="G14" s="87"/>
      <c r="H14" s="87"/>
      <c r="I14" s="87"/>
      <c r="J14" s="87"/>
      <c r="K14" s="87"/>
      <c r="L14" s="87"/>
    </row>
    <row r="15" spans="1:13" x14ac:dyDescent="0.2">
      <c r="B15" s="87"/>
      <c r="C15" s="87"/>
      <c r="D15" s="87"/>
      <c r="E15" s="87"/>
      <c r="F15" s="87"/>
      <c r="G15" s="87"/>
      <c r="H15" s="87"/>
      <c r="I15" s="87"/>
      <c r="J15" s="87"/>
      <c r="K15" s="87"/>
      <c r="L15" s="87"/>
    </row>
    <row r="16" spans="1:13" ht="22" customHeight="1" x14ac:dyDescent="0.2">
      <c r="A16" s="303" t="s">
        <v>1169</v>
      </c>
      <c r="B16" s="303"/>
      <c r="C16" s="303"/>
      <c r="D16" s="303"/>
      <c r="E16" s="303"/>
      <c r="F16" s="303"/>
      <c r="G16" s="303"/>
      <c r="H16" s="303"/>
      <c r="I16" s="303"/>
      <c r="J16" s="208"/>
      <c r="K16" s="208"/>
      <c r="L16" s="208"/>
      <c r="M16" s="129"/>
    </row>
    <row r="17" spans="1:13" ht="220" customHeight="1" x14ac:dyDescent="0.2">
      <c r="A17" s="355" t="s">
        <v>2699</v>
      </c>
      <c r="B17" s="366"/>
      <c r="C17" s="366"/>
      <c r="D17" s="366"/>
      <c r="E17" s="366"/>
      <c r="F17" s="366"/>
      <c r="G17" s="366"/>
      <c r="H17" s="366"/>
      <c r="I17" s="366"/>
      <c r="J17" s="366"/>
      <c r="K17" s="366"/>
      <c r="L17" s="366"/>
      <c r="M17" s="366"/>
    </row>
    <row r="18" spans="1:13" x14ac:dyDescent="0.2">
      <c r="B18" s="87"/>
      <c r="C18" s="87"/>
      <c r="D18" s="87"/>
      <c r="E18" s="87"/>
      <c r="F18" s="87"/>
      <c r="G18" s="87"/>
      <c r="H18" s="87"/>
      <c r="I18" s="87"/>
      <c r="J18" s="87"/>
      <c r="K18" s="87"/>
      <c r="L18" s="87"/>
    </row>
  </sheetData>
  <sheetProtection sheet="1" objects="1" scenarios="1"/>
  <mergeCells count="3">
    <mergeCell ref="A1:I2"/>
    <mergeCell ref="A16:I16"/>
    <mergeCell ref="A17:M17"/>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J1124"/>
  <sheetViews>
    <sheetView workbookViewId="0">
      <selection activeCell="H7" sqref="H7"/>
    </sheetView>
  </sheetViews>
  <sheetFormatPr baseColWidth="10" defaultColWidth="10.83203125" defaultRowHeight="16" x14ac:dyDescent="0.2"/>
  <cols>
    <col min="1" max="1" width="14.83203125" style="43" customWidth="1"/>
    <col min="2" max="2" width="17.1640625" style="43" customWidth="1"/>
    <col min="3" max="3" width="10.5" style="2" customWidth="1"/>
    <col min="4" max="4" width="16.5" customWidth="1"/>
    <col min="5" max="5" width="32.6640625" bestFit="1" customWidth="1"/>
    <col min="6" max="6" width="19.5" style="69" customWidth="1"/>
    <col min="7" max="7" width="23.83203125" style="69" customWidth="1"/>
    <col min="10" max="10" width="17.33203125" style="43" customWidth="1"/>
    <col min="11" max="16384" width="10.83203125" style="43"/>
  </cols>
  <sheetData>
    <row r="1" spans="1:10" s="42" customFormat="1" ht="54" customHeight="1" x14ac:dyDescent="0.2">
      <c r="C1" s="71" t="s">
        <v>1202</v>
      </c>
      <c r="D1" s="60" t="s">
        <v>1203</v>
      </c>
      <c r="E1" s="60" t="s">
        <v>1204</v>
      </c>
      <c r="F1" s="61" t="s">
        <v>2415</v>
      </c>
      <c r="G1" s="61" t="s">
        <v>2416</v>
      </c>
      <c r="H1" s="62" t="s">
        <v>2418</v>
      </c>
      <c r="I1" s="63" t="s">
        <v>2417</v>
      </c>
    </row>
    <row r="2" spans="1:10" ht="20" customHeight="1" x14ac:dyDescent="0.2">
      <c r="C2" s="72">
        <v>8078</v>
      </c>
      <c r="D2" s="64" t="s">
        <v>1219</v>
      </c>
      <c r="E2" s="64" t="s">
        <v>1220</v>
      </c>
      <c r="F2" s="65">
        <v>3943361</v>
      </c>
      <c r="G2" s="65">
        <v>329692948000</v>
      </c>
      <c r="H2" s="41">
        <v>83607.092528429435</v>
      </c>
      <c r="J2" s="44"/>
    </row>
    <row r="3" spans="1:10" x14ac:dyDescent="0.2">
      <c r="C3" s="72">
        <v>8137</v>
      </c>
      <c r="D3" s="64" t="s">
        <v>1219</v>
      </c>
      <c r="E3" s="64" t="s">
        <v>1221</v>
      </c>
      <c r="F3" s="65">
        <v>4178627</v>
      </c>
      <c r="G3" s="65">
        <v>127462423000</v>
      </c>
      <c r="H3" s="41">
        <v>30503.422057053667</v>
      </c>
      <c r="J3" s="44"/>
    </row>
    <row r="4" spans="1:10" x14ac:dyDescent="0.2">
      <c r="C4" s="72">
        <v>8141</v>
      </c>
      <c r="D4" s="64" t="s">
        <v>1219</v>
      </c>
      <c r="E4" s="64" t="s">
        <v>1222</v>
      </c>
      <c r="F4" s="65">
        <v>1643212</v>
      </c>
      <c r="G4" s="65">
        <v>20886620000</v>
      </c>
      <c r="H4" s="41">
        <v>12710.849239173034</v>
      </c>
      <c r="J4" s="44"/>
    </row>
    <row r="5" spans="1:10" x14ac:dyDescent="0.2">
      <c r="A5" s="367"/>
      <c r="B5" s="367"/>
      <c r="C5" s="72">
        <v>8296</v>
      </c>
      <c r="D5" s="64" t="s">
        <v>1219</v>
      </c>
      <c r="E5" s="64" t="s">
        <v>1223</v>
      </c>
      <c r="F5" s="65">
        <v>5107870</v>
      </c>
      <c r="G5" s="65">
        <v>133110008000</v>
      </c>
      <c r="H5" s="41">
        <v>26059.78773931208</v>
      </c>
      <c r="J5" s="44"/>
    </row>
    <row r="6" spans="1:10" x14ac:dyDescent="0.2">
      <c r="C6" s="72">
        <v>8372</v>
      </c>
      <c r="D6" s="64" t="s">
        <v>1219</v>
      </c>
      <c r="E6" s="64" t="s">
        <v>1224</v>
      </c>
      <c r="F6" s="65">
        <v>4500143</v>
      </c>
      <c r="G6" s="65">
        <v>123144679000</v>
      </c>
      <c r="H6" s="41">
        <v>27364.614635579357</v>
      </c>
      <c r="J6" s="44"/>
    </row>
    <row r="7" spans="1:10" x14ac:dyDescent="0.2">
      <c r="C7" s="72">
        <v>8421</v>
      </c>
      <c r="D7" s="64" t="s">
        <v>1219</v>
      </c>
      <c r="E7" s="64" t="s">
        <v>1225</v>
      </c>
      <c r="F7" s="65">
        <v>1833416</v>
      </c>
      <c r="G7" s="65">
        <v>32353649000</v>
      </c>
      <c r="H7" s="41">
        <v>17646.649205635818</v>
      </c>
      <c r="J7" s="44"/>
    </row>
    <row r="8" spans="1:10" x14ac:dyDescent="0.2">
      <c r="C8" s="72">
        <v>8433</v>
      </c>
      <c r="D8" s="64" t="s">
        <v>1219</v>
      </c>
      <c r="E8" s="64" t="s">
        <v>1226</v>
      </c>
      <c r="F8" s="65">
        <v>7365601</v>
      </c>
      <c r="G8" s="65">
        <v>608226764000</v>
      </c>
      <c r="H8" s="41">
        <v>82576.664687647353</v>
      </c>
      <c r="J8" s="44"/>
    </row>
    <row r="9" spans="1:10" x14ac:dyDescent="0.2">
      <c r="C9" s="72">
        <v>8436</v>
      </c>
      <c r="D9" s="64" t="s">
        <v>1219</v>
      </c>
      <c r="E9" s="64" t="s">
        <v>1227</v>
      </c>
      <c r="F9" s="65">
        <v>2287617</v>
      </c>
      <c r="G9" s="65">
        <v>42820375000</v>
      </c>
      <c r="H9" s="41">
        <v>18718.332220821929</v>
      </c>
      <c r="J9" s="44"/>
    </row>
    <row r="10" spans="1:10" x14ac:dyDescent="0.2">
      <c r="A10" s="45"/>
      <c r="B10" s="45"/>
      <c r="C10" s="72">
        <v>8520</v>
      </c>
      <c r="D10" s="64" t="s">
        <v>1219</v>
      </c>
      <c r="E10" s="64" t="s">
        <v>1228</v>
      </c>
      <c r="F10" s="65">
        <v>1943198</v>
      </c>
      <c r="G10" s="65">
        <v>62619075000</v>
      </c>
      <c r="H10" s="41">
        <v>32224.752701474579</v>
      </c>
      <c r="J10" s="44"/>
    </row>
    <row r="11" spans="1:10" x14ac:dyDescent="0.2">
      <c r="A11" s="45"/>
      <c r="B11" s="45"/>
      <c r="C11" s="72">
        <v>8549</v>
      </c>
      <c r="D11" s="64" t="s">
        <v>1219</v>
      </c>
      <c r="E11" s="64" t="s">
        <v>1229</v>
      </c>
      <c r="F11" s="65">
        <v>415980</v>
      </c>
      <c r="G11" s="65">
        <v>3542152000</v>
      </c>
      <c r="H11" s="41">
        <v>8515.1978460502905</v>
      </c>
      <c r="J11" s="44"/>
    </row>
    <row r="12" spans="1:10" x14ac:dyDescent="0.2">
      <c r="A12" s="45"/>
      <c r="B12" s="45"/>
      <c r="C12" s="72">
        <v>8558</v>
      </c>
      <c r="D12" s="64" t="s">
        <v>1219</v>
      </c>
      <c r="E12" s="64" t="s">
        <v>1230</v>
      </c>
      <c r="F12" s="65">
        <v>960431</v>
      </c>
      <c r="G12" s="65">
        <v>33491222000</v>
      </c>
      <c r="H12" s="41">
        <v>34871.033942053102</v>
      </c>
      <c r="J12" s="44"/>
    </row>
    <row r="13" spans="1:10" x14ac:dyDescent="0.2">
      <c r="C13" s="72">
        <v>8560</v>
      </c>
      <c r="D13" s="64" t="s">
        <v>1219</v>
      </c>
      <c r="E13" s="64" t="s">
        <v>1231</v>
      </c>
      <c r="F13" s="65">
        <v>2014789</v>
      </c>
      <c r="G13" s="65">
        <v>32460752000</v>
      </c>
      <c r="H13" s="41">
        <v>16111.241425280761</v>
      </c>
    </row>
    <row r="14" spans="1:10" x14ac:dyDescent="0.2">
      <c r="C14" s="72">
        <v>8573</v>
      </c>
      <c r="D14" s="64" t="s">
        <v>1219</v>
      </c>
      <c r="E14" s="64" t="s">
        <v>1232</v>
      </c>
      <c r="F14" s="65">
        <v>11161472</v>
      </c>
      <c r="G14" s="65">
        <v>1790965235000</v>
      </c>
      <c r="H14" s="41">
        <v>160459.59126179773</v>
      </c>
    </row>
    <row r="15" spans="1:10" x14ac:dyDescent="0.2">
      <c r="C15" s="72">
        <v>8606</v>
      </c>
      <c r="D15" s="64" t="s">
        <v>1219</v>
      </c>
      <c r="E15" s="64" t="s">
        <v>1233</v>
      </c>
      <c r="F15" s="65">
        <v>2045755</v>
      </c>
      <c r="G15" s="65">
        <v>41758842000</v>
      </c>
      <c r="H15" s="41">
        <v>20412.435506695572</v>
      </c>
    </row>
    <row r="16" spans="1:10" x14ac:dyDescent="0.2">
      <c r="C16" s="72">
        <v>8634</v>
      </c>
      <c r="D16" s="64" t="s">
        <v>1219</v>
      </c>
      <c r="E16" s="64" t="s">
        <v>1234</v>
      </c>
      <c r="F16" s="65">
        <v>3649220</v>
      </c>
      <c r="G16" s="65">
        <v>68209809000</v>
      </c>
      <c r="H16" s="41">
        <v>18691.613276261778</v>
      </c>
    </row>
    <row r="17" spans="3:8" x14ac:dyDescent="0.2">
      <c r="C17" s="72">
        <v>8638</v>
      </c>
      <c r="D17" s="64" t="s">
        <v>1219</v>
      </c>
      <c r="E17" s="64" t="s">
        <v>1235</v>
      </c>
      <c r="F17" s="65">
        <v>9244748</v>
      </c>
      <c r="G17" s="65">
        <v>607508492000</v>
      </c>
      <c r="H17" s="41">
        <v>65713.905019368831</v>
      </c>
    </row>
    <row r="18" spans="3:8" x14ac:dyDescent="0.2">
      <c r="C18" s="72">
        <v>8675</v>
      </c>
      <c r="D18" s="64" t="s">
        <v>1219</v>
      </c>
      <c r="E18" s="64" t="s">
        <v>1236</v>
      </c>
      <c r="F18" s="65">
        <v>1626907</v>
      </c>
      <c r="G18" s="65">
        <v>52856769000</v>
      </c>
      <c r="H18" s="41">
        <v>32489.115235228564</v>
      </c>
    </row>
    <row r="19" spans="3:8" x14ac:dyDescent="0.2">
      <c r="C19" s="72">
        <v>8685</v>
      </c>
      <c r="D19" s="64" t="s">
        <v>1219</v>
      </c>
      <c r="E19" s="64" t="s">
        <v>1237</v>
      </c>
      <c r="F19" s="65">
        <v>3210602</v>
      </c>
      <c r="G19" s="65">
        <v>185489826000</v>
      </c>
      <c r="H19" s="41">
        <v>57774.157619038422</v>
      </c>
    </row>
    <row r="20" spans="3:8" x14ac:dyDescent="0.2">
      <c r="C20" s="72">
        <v>8758</v>
      </c>
      <c r="D20" s="64" t="s">
        <v>1219</v>
      </c>
      <c r="E20" s="64" t="s">
        <v>1238</v>
      </c>
      <c r="F20" s="65">
        <v>71095987</v>
      </c>
      <c r="G20" s="65">
        <v>6208743001000</v>
      </c>
      <c r="H20" s="41">
        <v>87329.021833538936</v>
      </c>
    </row>
    <row r="21" spans="3:8" x14ac:dyDescent="0.2">
      <c r="C21" s="72">
        <v>8770</v>
      </c>
      <c r="D21" s="64" t="s">
        <v>1219</v>
      </c>
      <c r="E21" s="64" t="s">
        <v>1239</v>
      </c>
      <c r="F21" s="65">
        <v>1067700</v>
      </c>
      <c r="G21" s="65">
        <v>53875015000</v>
      </c>
      <c r="H21" s="41">
        <v>50458.944460054321</v>
      </c>
    </row>
    <row r="22" spans="3:8" x14ac:dyDescent="0.2">
      <c r="C22" s="72">
        <v>8832</v>
      </c>
      <c r="D22" s="64" t="s">
        <v>1219</v>
      </c>
      <c r="E22" s="64" t="s">
        <v>1240</v>
      </c>
      <c r="F22" s="65">
        <v>3622381</v>
      </c>
      <c r="G22" s="65">
        <v>142146775000</v>
      </c>
      <c r="H22" s="41">
        <v>39241.254578135209</v>
      </c>
    </row>
    <row r="23" spans="3:8" x14ac:dyDescent="0.2">
      <c r="C23" s="72">
        <v>8849</v>
      </c>
      <c r="D23" s="64" t="s">
        <v>1219</v>
      </c>
      <c r="E23" s="64" t="s">
        <v>1241</v>
      </c>
      <c r="F23" s="65">
        <v>882558</v>
      </c>
      <c r="G23" s="65">
        <v>18270932000</v>
      </c>
      <c r="H23" s="41">
        <v>20702.245064913579</v>
      </c>
    </row>
    <row r="24" spans="3:8" x14ac:dyDescent="0.2">
      <c r="C24" s="70">
        <v>13001</v>
      </c>
      <c r="D24" s="64" t="s">
        <v>1242</v>
      </c>
      <c r="E24" s="64" t="s">
        <v>1243</v>
      </c>
      <c r="F24" s="65">
        <v>76910831</v>
      </c>
      <c r="G24" s="65">
        <v>43718607681000</v>
      </c>
      <c r="H24" s="41">
        <v>568432.39258460235</v>
      </c>
    </row>
    <row r="25" spans="3:8" x14ac:dyDescent="0.2">
      <c r="C25" s="70">
        <v>13006</v>
      </c>
      <c r="D25" s="64" t="s">
        <v>1242</v>
      </c>
      <c r="E25" s="64" t="s">
        <v>1244</v>
      </c>
      <c r="F25" s="65">
        <v>19707686</v>
      </c>
      <c r="G25" s="65">
        <v>49187793500</v>
      </c>
      <c r="H25" s="41">
        <v>2495.8685408322417</v>
      </c>
    </row>
    <row r="26" spans="3:8" x14ac:dyDescent="0.2">
      <c r="C26" s="70">
        <v>13030</v>
      </c>
      <c r="D26" s="64" t="s">
        <v>1242</v>
      </c>
      <c r="E26" s="64" t="s">
        <v>1245</v>
      </c>
      <c r="F26" s="65">
        <v>879681</v>
      </c>
      <c r="G26" s="65">
        <v>2919162500</v>
      </c>
      <c r="H26" s="41">
        <v>3318.4330456153994</v>
      </c>
    </row>
    <row r="27" spans="3:8" x14ac:dyDescent="0.2">
      <c r="C27" s="70">
        <v>13042</v>
      </c>
      <c r="D27" s="64" t="s">
        <v>1242</v>
      </c>
      <c r="E27" s="64" t="s">
        <v>1246</v>
      </c>
      <c r="F27" s="65">
        <v>682012</v>
      </c>
      <c r="G27" s="65">
        <v>12120226000</v>
      </c>
      <c r="H27" s="41">
        <v>17771.27968422843</v>
      </c>
    </row>
    <row r="28" spans="3:8" x14ac:dyDescent="0.2">
      <c r="C28" s="70">
        <v>13052</v>
      </c>
      <c r="D28" s="64" t="s">
        <v>1242</v>
      </c>
      <c r="E28" s="64" t="s">
        <v>1247</v>
      </c>
      <c r="F28" s="65">
        <v>5288121</v>
      </c>
      <c r="G28" s="65">
        <v>352261881000</v>
      </c>
      <c r="H28" s="41">
        <v>66613.808761183798</v>
      </c>
    </row>
    <row r="29" spans="3:8" x14ac:dyDescent="0.2">
      <c r="C29" s="70">
        <v>13062</v>
      </c>
      <c r="D29" s="64" t="s">
        <v>1242</v>
      </c>
      <c r="E29" s="64" t="s">
        <v>1248</v>
      </c>
      <c r="F29" s="65">
        <v>767096</v>
      </c>
      <c r="G29" s="65">
        <v>29693108000</v>
      </c>
      <c r="H29" s="41">
        <v>38708.46412965261</v>
      </c>
    </row>
    <row r="30" spans="3:8" x14ac:dyDescent="0.2">
      <c r="C30" s="70">
        <v>13074</v>
      </c>
      <c r="D30" s="64" t="s">
        <v>1242</v>
      </c>
      <c r="E30" s="64" t="s">
        <v>1249</v>
      </c>
      <c r="F30" s="65">
        <v>1656579</v>
      </c>
      <c r="G30" s="65">
        <v>39473927000</v>
      </c>
      <c r="H30" s="41">
        <v>23828.581069782969</v>
      </c>
    </row>
    <row r="31" spans="3:8" x14ac:dyDescent="0.2">
      <c r="C31" s="70">
        <v>13140</v>
      </c>
      <c r="D31" s="64" t="s">
        <v>1242</v>
      </c>
      <c r="E31" s="64" t="s">
        <v>1250</v>
      </c>
      <c r="F31" s="65">
        <v>1973593</v>
      </c>
      <c r="G31" s="65">
        <v>45815067000</v>
      </c>
      <c r="H31" s="41">
        <v>23214.040078172147</v>
      </c>
    </row>
    <row r="32" spans="3:8" x14ac:dyDescent="0.2">
      <c r="C32" s="70">
        <v>13160</v>
      </c>
      <c r="D32" s="64" t="s">
        <v>1242</v>
      </c>
      <c r="E32" s="64" t="s">
        <v>1251</v>
      </c>
      <c r="F32" s="65">
        <v>412990</v>
      </c>
      <c r="G32" s="65">
        <v>32829885000</v>
      </c>
      <c r="H32" s="41">
        <v>79493.171747499946</v>
      </c>
    </row>
    <row r="33" spans="3:8" x14ac:dyDescent="0.2">
      <c r="C33" s="70">
        <v>13188</v>
      </c>
      <c r="D33" s="64" t="s">
        <v>1242</v>
      </c>
      <c r="E33" s="64" t="s">
        <v>1252</v>
      </c>
      <c r="F33" s="65">
        <v>7685456</v>
      </c>
      <c r="G33" s="65">
        <v>32207404500</v>
      </c>
      <c r="H33" s="41">
        <v>4190.6953211364425</v>
      </c>
    </row>
    <row r="34" spans="3:8" x14ac:dyDescent="0.2">
      <c r="C34" s="70">
        <v>13212</v>
      </c>
      <c r="D34" s="64" t="s">
        <v>1242</v>
      </c>
      <c r="E34" s="64" t="s">
        <v>1253</v>
      </c>
      <c r="F34" s="65">
        <v>1475722</v>
      </c>
      <c r="G34" s="65">
        <v>23636020000</v>
      </c>
      <c r="H34" s="41">
        <v>16016.580358631232</v>
      </c>
    </row>
    <row r="35" spans="3:8" x14ac:dyDescent="0.2">
      <c r="C35" s="70">
        <v>13222</v>
      </c>
      <c r="D35" s="64" t="s">
        <v>1242</v>
      </c>
      <c r="E35" s="64" t="s">
        <v>1254</v>
      </c>
      <c r="F35" s="65">
        <v>1011138</v>
      </c>
      <c r="G35" s="65">
        <v>37017749000</v>
      </c>
      <c r="H35" s="41">
        <v>36609.986965181808</v>
      </c>
    </row>
    <row r="36" spans="3:8" x14ac:dyDescent="0.2">
      <c r="C36" s="70">
        <v>13244</v>
      </c>
      <c r="D36" s="64" t="s">
        <v>1242</v>
      </c>
      <c r="E36" s="64" t="s">
        <v>1255</v>
      </c>
      <c r="F36" s="65">
        <v>4917923</v>
      </c>
      <c r="G36" s="65">
        <v>170286834500</v>
      </c>
      <c r="H36" s="41">
        <v>34625.762644108094</v>
      </c>
    </row>
    <row r="37" spans="3:8" x14ac:dyDescent="0.2">
      <c r="C37" s="70">
        <v>13248</v>
      </c>
      <c r="D37" s="64" t="s">
        <v>1242</v>
      </c>
      <c r="E37" s="64" t="s">
        <v>1256</v>
      </c>
      <c r="F37" s="65">
        <v>859623</v>
      </c>
      <c r="G37" s="65">
        <v>7789107500</v>
      </c>
      <c r="H37" s="41">
        <v>9061.0738661017676</v>
      </c>
    </row>
    <row r="38" spans="3:8" x14ac:dyDescent="0.2">
      <c r="C38" s="70">
        <v>13268</v>
      </c>
      <c r="D38" s="64" t="s">
        <v>1242</v>
      </c>
      <c r="E38" s="64" t="s">
        <v>1257</v>
      </c>
      <c r="F38" s="65">
        <v>17920235</v>
      </c>
      <c r="G38" s="65">
        <v>95251201500</v>
      </c>
      <c r="H38" s="41">
        <v>5315.2875227361692</v>
      </c>
    </row>
    <row r="39" spans="3:8" x14ac:dyDescent="0.2">
      <c r="C39" s="70">
        <v>13300</v>
      </c>
      <c r="D39" s="64" t="s">
        <v>1242</v>
      </c>
      <c r="E39" s="64" t="s">
        <v>1258</v>
      </c>
      <c r="F39" s="65">
        <v>1365398</v>
      </c>
      <c r="G39" s="65">
        <v>4864799500</v>
      </c>
      <c r="H39" s="41">
        <v>3562.9168198576531</v>
      </c>
    </row>
    <row r="40" spans="3:8" x14ac:dyDescent="0.2">
      <c r="C40" s="70">
        <v>13430</v>
      </c>
      <c r="D40" s="64" t="s">
        <v>1242</v>
      </c>
      <c r="E40" s="64" t="s">
        <v>1259</v>
      </c>
      <c r="F40" s="65">
        <v>51302752</v>
      </c>
      <c r="G40" s="65">
        <v>998344927000</v>
      </c>
      <c r="H40" s="41">
        <v>19459.870827202409</v>
      </c>
    </row>
    <row r="41" spans="3:8" x14ac:dyDescent="0.2">
      <c r="C41" s="70">
        <v>13433</v>
      </c>
      <c r="D41" s="64" t="s">
        <v>1242</v>
      </c>
      <c r="E41" s="64" t="s">
        <v>1260</v>
      </c>
      <c r="F41" s="65">
        <v>2431827</v>
      </c>
      <c r="G41" s="65">
        <v>54951311000</v>
      </c>
      <c r="H41" s="41">
        <v>22596.718845542877</v>
      </c>
    </row>
    <row r="42" spans="3:8" x14ac:dyDescent="0.2">
      <c r="C42" s="70">
        <v>13440</v>
      </c>
      <c r="D42" s="64" t="s">
        <v>1242</v>
      </c>
      <c r="E42" s="64" t="s">
        <v>1261</v>
      </c>
      <c r="F42" s="65">
        <v>4934524</v>
      </c>
      <c r="G42" s="65">
        <v>15134322500</v>
      </c>
      <c r="H42" s="41">
        <v>3067.0278430097819</v>
      </c>
    </row>
    <row r="43" spans="3:8" x14ac:dyDescent="0.2">
      <c r="C43" s="70">
        <v>13442</v>
      </c>
      <c r="D43" s="64" t="s">
        <v>1242</v>
      </c>
      <c r="E43" s="64" t="s">
        <v>1262</v>
      </c>
      <c r="F43" s="65">
        <v>5309969</v>
      </c>
      <c r="G43" s="65">
        <v>116355128000</v>
      </c>
      <c r="H43" s="41">
        <v>21912.581410550607</v>
      </c>
    </row>
    <row r="44" spans="3:8" x14ac:dyDescent="0.2">
      <c r="C44" s="70">
        <v>13458</v>
      </c>
      <c r="D44" s="64" t="s">
        <v>1242</v>
      </c>
      <c r="E44" s="64" t="s">
        <v>1263</v>
      </c>
      <c r="F44" s="65">
        <v>358558</v>
      </c>
      <c r="G44" s="65">
        <v>6962381000</v>
      </c>
      <c r="H44" s="41">
        <v>19417.726002487743</v>
      </c>
    </row>
    <row r="45" spans="3:8" x14ac:dyDescent="0.2">
      <c r="C45" s="70">
        <v>13468</v>
      </c>
      <c r="D45" s="64" t="s">
        <v>1242</v>
      </c>
      <c r="E45" s="64" t="s">
        <v>1264</v>
      </c>
      <c r="F45" s="65">
        <v>8119222</v>
      </c>
      <c r="G45" s="65">
        <v>300854872500</v>
      </c>
      <c r="H45" s="41">
        <v>37054.642981802936</v>
      </c>
    </row>
    <row r="46" spans="3:8" x14ac:dyDescent="0.2">
      <c r="C46" s="70">
        <v>13473</v>
      </c>
      <c r="D46" s="64" t="s">
        <v>1242</v>
      </c>
      <c r="E46" s="64" t="s">
        <v>1265</v>
      </c>
      <c r="F46" s="65">
        <v>1218347</v>
      </c>
      <c r="G46" s="65">
        <v>50056826000</v>
      </c>
      <c r="H46" s="41">
        <v>41085.853209307366</v>
      </c>
    </row>
    <row r="47" spans="3:8" x14ac:dyDescent="0.2">
      <c r="C47" s="70">
        <v>13490</v>
      </c>
      <c r="D47" s="64" t="s">
        <v>1242</v>
      </c>
      <c r="E47" s="64" t="s">
        <v>1266</v>
      </c>
      <c r="F47" s="65">
        <v>571641</v>
      </c>
      <c r="G47" s="65">
        <v>3479484000</v>
      </c>
      <c r="H47" s="41">
        <v>6086.8342193789458</v>
      </c>
    </row>
    <row r="48" spans="3:8" x14ac:dyDescent="0.2">
      <c r="C48" s="70">
        <v>13549</v>
      </c>
      <c r="D48" s="64" t="s">
        <v>1242</v>
      </c>
      <c r="E48" s="64" t="s">
        <v>1267</v>
      </c>
      <c r="F48" s="65">
        <v>1580187</v>
      </c>
      <c r="G48" s="65">
        <v>5086728200</v>
      </c>
      <c r="H48" s="41">
        <v>3219.0672369789145</v>
      </c>
    </row>
    <row r="49" spans="3:8" x14ac:dyDescent="0.2">
      <c r="C49" s="70">
        <v>13580</v>
      </c>
      <c r="D49" s="64" t="s">
        <v>1242</v>
      </c>
      <c r="E49" s="64" t="s">
        <v>1268</v>
      </c>
      <c r="F49" s="65">
        <v>556625</v>
      </c>
      <c r="G49" s="65">
        <v>4513732000</v>
      </c>
      <c r="H49" s="41">
        <v>8109.1075679317319</v>
      </c>
    </row>
    <row r="50" spans="3:8" x14ac:dyDescent="0.2">
      <c r="C50" s="70">
        <v>13600</v>
      </c>
      <c r="D50" s="64" t="s">
        <v>1242</v>
      </c>
      <c r="E50" s="64" t="s">
        <v>1269</v>
      </c>
      <c r="F50" s="65">
        <v>554973</v>
      </c>
      <c r="G50" s="65">
        <v>9742014000</v>
      </c>
      <c r="H50" s="41">
        <v>17554.032358330947</v>
      </c>
    </row>
    <row r="51" spans="3:8" x14ac:dyDescent="0.2">
      <c r="C51" s="70">
        <v>13620</v>
      </c>
      <c r="D51" s="64" t="s">
        <v>1242</v>
      </c>
      <c r="E51" s="64" t="s">
        <v>1270</v>
      </c>
      <c r="F51" s="65">
        <v>918414</v>
      </c>
      <c r="G51" s="65">
        <v>13625839000</v>
      </c>
      <c r="H51" s="41">
        <v>14836.271006321767</v>
      </c>
    </row>
    <row r="52" spans="3:8" x14ac:dyDescent="0.2">
      <c r="C52" s="70">
        <v>13647</v>
      </c>
      <c r="D52" s="64" t="s">
        <v>1242</v>
      </c>
      <c r="E52" s="64" t="s">
        <v>1271</v>
      </c>
      <c r="F52" s="65">
        <v>1907574</v>
      </c>
      <c r="G52" s="65">
        <v>51564469000</v>
      </c>
      <c r="H52" s="41">
        <v>27031.438360975775</v>
      </c>
    </row>
    <row r="53" spans="3:8" x14ac:dyDescent="0.2">
      <c r="C53" s="70">
        <v>13650</v>
      </c>
      <c r="D53" s="64" t="s">
        <v>1242</v>
      </c>
      <c r="E53" s="64" t="s">
        <v>1272</v>
      </c>
      <c r="F53" s="65">
        <v>2417156</v>
      </c>
      <c r="G53" s="65">
        <v>6698369500</v>
      </c>
      <c r="H53" s="41">
        <v>2771.1779876847004</v>
      </c>
    </row>
    <row r="54" spans="3:8" x14ac:dyDescent="0.2">
      <c r="C54" s="70">
        <v>13654</v>
      </c>
      <c r="D54" s="64" t="s">
        <v>1242</v>
      </c>
      <c r="E54" s="64" t="s">
        <v>1273</v>
      </c>
      <c r="F54" s="65">
        <v>2457677</v>
      </c>
      <c r="G54" s="65">
        <v>100816869500</v>
      </c>
      <c r="H54" s="41">
        <v>41021.20396618433</v>
      </c>
    </row>
    <row r="55" spans="3:8" x14ac:dyDescent="0.2">
      <c r="C55" s="70">
        <v>13655</v>
      </c>
      <c r="D55" s="64" t="s">
        <v>1242</v>
      </c>
      <c r="E55" s="64" t="s">
        <v>1274</v>
      </c>
      <c r="F55" s="65">
        <v>1703543</v>
      </c>
      <c r="G55" s="65">
        <v>41482632000</v>
      </c>
      <c r="H55" s="41">
        <v>24350.798306822897</v>
      </c>
    </row>
    <row r="56" spans="3:8" x14ac:dyDescent="0.2">
      <c r="C56" s="70">
        <v>13657</v>
      </c>
      <c r="D56" s="64" t="s">
        <v>1242</v>
      </c>
      <c r="E56" s="64" t="s">
        <v>1275</v>
      </c>
      <c r="F56" s="65">
        <v>4166027</v>
      </c>
      <c r="G56" s="65">
        <v>143100400500</v>
      </c>
      <c r="H56" s="41">
        <v>34349.369435195695</v>
      </c>
    </row>
    <row r="57" spans="3:8" x14ac:dyDescent="0.2">
      <c r="C57" s="70">
        <v>13667</v>
      </c>
      <c r="D57" s="64" t="s">
        <v>1242</v>
      </c>
      <c r="E57" s="64" t="s">
        <v>1276</v>
      </c>
      <c r="F57" s="65">
        <v>1480780</v>
      </c>
      <c r="G57" s="65">
        <v>5237780300</v>
      </c>
      <c r="H57" s="41">
        <v>3537.176555599076</v>
      </c>
    </row>
    <row r="58" spans="3:8" x14ac:dyDescent="0.2">
      <c r="C58" s="70">
        <v>13670</v>
      </c>
      <c r="D58" s="64" t="s">
        <v>1242</v>
      </c>
      <c r="E58" s="64" t="s">
        <v>1277</v>
      </c>
      <c r="F58" s="65">
        <v>2708808</v>
      </c>
      <c r="G58" s="65">
        <v>127122281500</v>
      </c>
      <c r="H58" s="41">
        <v>46929.23289505938</v>
      </c>
    </row>
    <row r="59" spans="3:8" x14ac:dyDescent="0.2">
      <c r="C59" s="70">
        <v>13673</v>
      </c>
      <c r="D59" s="64" t="s">
        <v>1242</v>
      </c>
      <c r="E59" s="64" t="s">
        <v>1278</v>
      </c>
      <c r="F59" s="65">
        <v>2106614</v>
      </c>
      <c r="G59" s="65">
        <v>28328336000</v>
      </c>
      <c r="H59" s="41">
        <v>13447.33111998686</v>
      </c>
    </row>
    <row r="60" spans="3:8" x14ac:dyDescent="0.2">
      <c r="C60" s="70">
        <v>13683</v>
      </c>
      <c r="D60" s="64" t="s">
        <v>1242</v>
      </c>
      <c r="E60" s="64" t="s">
        <v>1279</v>
      </c>
      <c r="F60" s="65">
        <v>2912676</v>
      </c>
      <c r="G60" s="65">
        <v>54618264500</v>
      </c>
      <c r="H60" s="41">
        <v>18751.919025665746</v>
      </c>
    </row>
    <row r="61" spans="3:8" x14ac:dyDescent="0.2">
      <c r="C61" s="70">
        <v>13688</v>
      </c>
      <c r="D61" s="64" t="s">
        <v>1242</v>
      </c>
      <c r="E61" s="64" t="s">
        <v>1280</v>
      </c>
      <c r="F61" s="65">
        <v>1677318</v>
      </c>
      <c r="G61" s="65">
        <v>122593422000</v>
      </c>
      <c r="H61" s="41">
        <v>73088.956298090168</v>
      </c>
    </row>
    <row r="62" spans="3:8" x14ac:dyDescent="0.2">
      <c r="C62" s="70">
        <v>13744</v>
      </c>
      <c r="D62" s="64" t="s">
        <v>1242</v>
      </c>
      <c r="E62" s="64" t="s">
        <v>1281</v>
      </c>
      <c r="F62" s="65">
        <v>7435284</v>
      </c>
      <c r="G62" s="65">
        <v>48981201000</v>
      </c>
      <c r="H62" s="41">
        <v>6587.6704911338966</v>
      </c>
    </row>
    <row r="63" spans="3:8" x14ac:dyDescent="0.2">
      <c r="C63" s="70">
        <v>13760</v>
      </c>
      <c r="D63" s="64" t="s">
        <v>1242</v>
      </c>
      <c r="E63" s="64" t="s">
        <v>1282</v>
      </c>
      <c r="F63" s="65">
        <v>861177</v>
      </c>
      <c r="G63" s="65">
        <v>11552874500</v>
      </c>
      <c r="H63" s="41">
        <v>13415.214874526375</v>
      </c>
    </row>
    <row r="64" spans="3:8" x14ac:dyDescent="0.2">
      <c r="C64" s="70">
        <v>13780</v>
      </c>
      <c r="D64" s="64" t="s">
        <v>1242</v>
      </c>
      <c r="E64" s="64" t="s">
        <v>1283</v>
      </c>
      <c r="F64" s="65">
        <v>1083613</v>
      </c>
      <c r="G64" s="65">
        <v>14577446000</v>
      </c>
      <c r="H64" s="41">
        <v>13452.631151527345</v>
      </c>
    </row>
    <row r="65" spans="3:8" x14ac:dyDescent="0.2">
      <c r="C65" s="70">
        <v>13810</v>
      </c>
      <c r="D65" s="64" t="s">
        <v>1242</v>
      </c>
      <c r="E65" s="64" t="s">
        <v>1284</v>
      </c>
      <c r="F65" s="65">
        <v>916841</v>
      </c>
      <c r="G65" s="65">
        <v>12968115500</v>
      </c>
      <c r="H65" s="41">
        <v>14144.34509364219</v>
      </c>
    </row>
    <row r="66" spans="3:8" x14ac:dyDescent="0.2">
      <c r="C66" s="70">
        <v>13836</v>
      </c>
      <c r="D66" s="64" t="s">
        <v>1242</v>
      </c>
      <c r="E66" s="64" t="s">
        <v>1285</v>
      </c>
      <c r="F66" s="65">
        <v>17309146</v>
      </c>
      <c r="G66" s="65">
        <v>3568172961000</v>
      </c>
      <c r="H66" s="41">
        <v>206143.79016734852</v>
      </c>
    </row>
    <row r="67" spans="3:8" x14ac:dyDescent="0.2">
      <c r="C67" s="70">
        <v>13838</v>
      </c>
      <c r="D67" s="64" t="s">
        <v>1242</v>
      </c>
      <c r="E67" s="64" t="s">
        <v>1286</v>
      </c>
      <c r="F67" s="65">
        <v>1082198</v>
      </c>
      <c r="G67" s="65">
        <v>39949650000</v>
      </c>
      <c r="H67" s="41">
        <v>36915.287221007617</v>
      </c>
    </row>
    <row r="68" spans="3:8" x14ac:dyDescent="0.2">
      <c r="C68" s="70">
        <v>13873</v>
      </c>
      <c r="D68" s="64" t="s">
        <v>1242</v>
      </c>
      <c r="E68" s="64" t="s">
        <v>1287</v>
      </c>
      <c r="F68" s="65">
        <v>958275</v>
      </c>
      <c r="G68" s="65">
        <v>33573507000</v>
      </c>
      <c r="H68" s="41">
        <v>35035.357282617202</v>
      </c>
    </row>
    <row r="69" spans="3:8" x14ac:dyDescent="0.2">
      <c r="C69" s="70">
        <v>13894</v>
      </c>
      <c r="D69" s="64" t="s">
        <v>1242</v>
      </c>
      <c r="E69" s="64" t="s">
        <v>1288</v>
      </c>
      <c r="F69" s="65">
        <v>1175343</v>
      </c>
      <c r="G69" s="65">
        <v>27670862000</v>
      </c>
      <c r="H69" s="41">
        <v>23542.797294066499</v>
      </c>
    </row>
    <row r="70" spans="3:8" x14ac:dyDescent="0.2">
      <c r="C70" s="70">
        <v>15001</v>
      </c>
      <c r="D70" s="64" t="s">
        <v>1289</v>
      </c>
      <c r="E70" s="64" t="s">
        <v>1290</v>
      </c>
      <c r="F70" s="65">
        <v>17128603</v>
      </c>
      <c r="G70" s="65">
        <v>8910062942000</v>
      </c>
      <c r="H70" s="41">
        <v>520186.20210883516</v>
      </c>
    </row>
    <row r="71" spans="3:8" x14ac:dyDescent="0.2">
      <c r="C71" s="70">
        <v>15022</v>
      </c>
      <c r="D71" s="64" t="s">
        <v>1289</v>
      </c>
      <c r="E71" s="64" t="s">
        <v>1291</v>
      </c>
      <c r="F71" s="65">
        <v>175907</v>
      </c>
      <c r="G71" s="65">
        <v>4812575000</v>
      </c>
      <c r="H71" s="41">
        <v>27358.632686590074</v>
      </c>
    </row>
    <row r="72" spans="3:8" x14ac:dyDescent="0.2">
      <c r="C72" s="70">
        <v>15047</v>
      </c>
      <c r="D72" s="64" t="s">
        <v>1289</v>
      </c>
      <c r="E72" s="64" t="s">
        <v>1292</v>
      </c>
      <c r="F72" s="65">
        <v>808264</v>
      </c>
      <c r="G72" s="65">
        <v>80359236000</v>
      </c>
      <c r="H72" s="41">
        <v>99422.015579068218</v>
      </c>
    </row>
    <row r="73" spans="3:8" x14ac:dyDescent="0.2">
      <c r="C73" s="70">
        <v>15051</v>
      </c>
      <c r="D73" s="64" t="s">
        <v>1289</v>
      </c>
      <c r="E73" s="64" t="s">
        <v>1293</v>
      </c>
      <c r="F73" s="65">
        <v>446258</v>
      </c>
      <c r="G73" s="65">
        <v>26198259000</v>
      </c>
      <c r="H73" s="41">
        <v>58706.530751269442</v>
      </c>
    </row>
    <row r="74" spans="3:8" x14ac:dyDescent="0.2">
      <c r="C74" s="70">
        <v>15087</v>
      </c>
      <c r="D74" s="64" t="s">
        <v>1289</v>
      </c>
      <c r="E74" s="64" t="s">
        <v>1294</v>
      </c>
      <c r="F74" s="65">
        <v>872384</v>
      </c>
      <c r="G74" s="65">
        <v>35912959000</v>
      </c>
      <c r="H74" s="41">
        <v>41166.457660846601</v>
      </c>
    </row>
    <row r="75" spans="3:8" x14ac:dyDescent="0.2">
      <c r="C75" s="70">
        <v>15090</v>
      </c>
      <c r="D75" s="64" t="s">
        <v>1289</v>
      </c>
      <c r="E75" s="64" t="s">
        <v>1295</v>
      </c>
      <c r="F75" s="65">
        <v>104003</v>
      </c>
      <c r="G75" s="65">
        <v>2451016500</v>
      </c>
      <c r="H75" s="41">
        <v>23566.786535003797</v>
      </c>
    </row>
    <row r="76" spans="3:8" x14ac:dyDescent="0.2">
      <c r="C76" s="70">
        <v>15092</v>
      </c>
      <c r="D76" s="64" t="s">
        <v>1289</v>
      </c>
      <c r="E76" s="64" t="s">
        <v>1296</v>
      </c>
      <c r="F76" s="65">
        <v>58671</v>
      </c>
      <c r="G76" s="65">
        <v>268438500</v>
      </c>
      <c r="H76" s="41">
        <v>4575.3183003528147</v>
      </c>
    </row>
    <row r="77" spans="3:8" x14ac:dyDescent="0.2">
      <c r="C77" s="70">
        <v>15097</v>
      </c>
      <c r="D77" s="64" t="s">
        <v>1289</v>
      </c>
      <c r="E77" s="64" t="s">
        <v>1297</v>
      </c>
      <c r="F77" s="65">
        <v>435181</v>
      </c>
      <c r="G77" s="65">
        <v>15268737500</v>
      </c>
      <c r="H77" s="41">
        <v>35085.946996766863</v>
      </c>
    </row>
    <row r="78" spans="3:8" x14ac:dyDescent="0.2">
      <c r="C78" s="70">
        <v>15104</v>
      </c>
      <c r="D78" s="64" t="s">
        <v>1289</v>
      </c>
      <c r="E78" s="64" t="s">
        <v>1289</v>
      </c>
      <c r="F78" s="65">
        <v>232820</v>
      </c>
      <c r="G78" s="65">
        <v>4348126500</v>
      </c>
      <c r="H78" s="41">
        <v>18675.91486985654</v>
      </c>
    </row>
    <row r="79" spans="3:8" x14ac:dyDescent="0.2">
      <c r="C79" s="70">
        <v>15106</v>
      </c>
      <c r="D79" s="64" t="s">
        <v>1289</v>
      </c>
      <c r="E79" s="64" t="s">
        <v>1298</v>
      </c>
      <c r="F79" s="65">
        <v>142086</v>
      </c>
      <c r="G79" s="65">
        <v>4327936000</v>
      </c>
      <c r="H79" s="41">
        <v>30459.974944751772</v>
      </c>
    </row>
    <row r="80" spans="3:8" x14ac:dyDescent="0.2">
      <c r="C80" s="70">
        <v>15109</v>
      </c>
      <c r="D80" s="64" t="s">
        <v>1289</v>
      </c>
      <c r="E80" s="64" t="s">
        <v>1299</v>
      </c>
      <c r="F80" s="65">
        <v>143821</v>
      </c>
      <c r="G80" s="65">
        <v>6669203000</v>
      </c>
      <c r="H80" s="41">
        <v>46371.552137726758</v>
      </c>
    </row>
    <row r="81" spans="3:8" x14ac:dyDescent="0.2">
      <c r="C81" s="70">
        <v>15114</v>
      </c>
      <c r="D81" s="64" t="s">
        <v>1289</v>
      </c>
      <c r="E81" s="64" t="s">
        <v>1300</v>
      </c>
      <c r="F81" s="65">
        <v>57894</v>
      </c>
      <c r="G81" s="65">
        <v>557793000</v>
      </c>
      <c r="H81" s="41">
        <v>9634.7289874598409</v>
      </c>
    </row>
    <row r="82" spans="3:8" x14ac:dyDescent="0.2">
      <c r="C82" s="70">
        <v>15131</v>
      </c>
      <c r="D82" s="64" t="s">
        <v>1289</v>
      </c>
      <c r="E82" s="64" t="s">
        <v>1301</v>
      </c>
      <c r="F82" s="65">
        <v>214710</v>
      </c>
      <c r="G82" s="65">
        <v>4301607000</v>
      </c>
      <c r="H82" s="41">
        <v>20034.497694564761</v>
      </c>
    </row>
    <row r="83" spans="3:8" x14ac:dyDescent="0.2">
      <c r="C83" s="70">
        <v>15135</v>
      </c>
      <c r="D83" s="64" t="s">
        <v>1289</v>
      </c>
      <c r="E83" s="64" t="s">
        <v>1302</v>
      </c>
      <c r="F83" s="65">
        <v>300587</v>
      </c>
      <c r="G83" s="65">
        <v>6170062000</v>
      </c>
      <c r="H83" s="41">
        <v>20526.7094052637</v>
      </c>
    </row>
    <row r="84" spans="3:8" x14ac:dyDescent="0.2">
      <c r="C84" s="70">
        <v>15162</v>
      </c>
      <c r="D84" s="64" t="s">
        <v>1289</v>
      </c>
      <c r="E84" s="64" t="s">
        <v>1303</v>
      </c>
      <c r="F84" s="65">
        <v>359697</v>
      </c>
      <c r="G84" s="65">
        <v>3826596500</v>
      </c>
      <c r="H84" s="41">
        <v>10638.388699377532</v>
      </c>
    </row>
    <row r="85" spans="3:8" x14ac:dyDescent="0.2">
      <c r="C85" s="70">
        <v>15172</v>
      </c>
      <c r="D85" s="64" t="s">
        <v>1289</v>
      </c>
      <c r="E85" s="64" t="s">
        <v>1304</v>
      </c>
      <c r="F85" s="65">
        <v>331784</v>
      </c>
      <c r="G85" s="65">
        <v>13092010000</v>
      </c>
      <c r="H85" s="41">
        <v>39459.437465338895</v>
      </c>
    </row>
    <row r="86" spans="3:8" x14ac:dyDescent="0.2">
      <c r="C86" s="70">
        <v>15176</v>
      </c>
      <c r="D86" s="64" t="s">
        <v>1289</v>
      </c>
      <c r="E86" s="64" t="s">
        <v>1305</v>
      </c>
      <c r="F86" s="65">
        <v>4235315</v>
      </c>
      <c r="G86" s="65">
        <v>685920579200</v>
      </c>
      <c r="H86" s="41">
        <v>161952.67157224432</v>
      </c>
    </row>
    <row r="87" spans="3:8" x14ac:dyDescent="0.2">
      <c r="C87" s="70">
        <v>15180</v>
      </c>
      <c r="D87" s="64" t="s">
        <v>1289</v>
      </c>
      <c r="E87" s="64" t="s">
        <v>1306</v>
      </c>
      <c r="F87" s="65">
        <v>104905</v>
      </c>
      <c r="G87" s="65">
        <v>4141413000</v>
      </c>
      <c r="H87" s="41">
        <v>39477.74653257709</v>
      </c>
    </row>
    <row r="88" spans="3:8" x14ac:dyDescent="0.2">
      <c r="C88" s="70">
        <v>15183</v>
      </c>
      <c r="D88" s="64" t="s">
        <v>1289</v>
      </c>
      <c r="E88" s="64" t="s">
        <v>1307</v>
      </c>
      <c r="F88" s="65">
        <v>460227</v>
      </c>
      <c r="G88" s="65">
        <v>15790905500</v>
      </c>
      <c r="H88" s="41">
        <v>34311.123641159691</v>
      </c>
    </row>
    <row r="89" spans="3:8" x14ac:dyDescent="0.2">
      <c r="C89" s="70">
        <v>15185</v>
      </c>
      <c r="D89" s="64" t="s">
        <v>1289</v>
      </c>
      <c r="E89" s="64" t="s">
        <v>1308</v>
      </c>
      <c r="F89" s="65">
        <v>169837</v>
      </c>
      <c r="G89" s="65">
        <v>18277139000</v>
      </c>
      <c r="H89" s="41">
        <v>107615.76688236368</v>
      </c>
    </row>
    <row r="90" spans="3:8" x14ac:dyDescent="0.2">
      <c r="C90" s="70">
        <v>15187</v>
      </c>
      <c r="D90" s="64" t="s">
        <v>1289</v>
      </c>
      <c r="E90" s="64" t="s">
        <v>1309</v>
      </c>
      <c r="F90" s="65">
        <v>171808</v>
      </c>
      <c r="G90" s="65">
        <v>4459839000</v>
      </c>
      <c r="H90" s="41">
        <v>25958.273188675732</v>
      </c>
    </row>
    <row r="91" spans="3:8" x14ac:dyDescent="0.2">
      <c r="C91" s="70">
        <v>15189</v>
      </c>
      <c r="D91" s="64" t="s">
        <v>1289</v>
      </c>
      <c r="E91" s="64" t="s">
        <v>1310</v>
      </c>
      <c r="F91" s="65">
        <v>291736</v>
      </c>
      <c r="G91" s="65">
        <v>9496437000</v>
      </c>
      <c r="H91" s="41">
        <v>32551.47462089012</v>
      </c>
    </row>
    <row r="92" spans="3:8" x14ac:dyDescent="0.2">
      <c r="C92" s="70">
        <v>15204</v>
      </c>
      <c r="D92" s="64" t="s">
        <v>1289</v>
      </c>
      <c r="E92" s="64" t="s">
        <v>1311</v>
      </c>
      <c r="F92" s="65">
        <v>374471</v>
      </c>
      <c r="G92" s="65">
        <v>22243189000</v>
      </c>
      <c r="H92" s="41">
        <v>59398.962803528178</v>
      </c>
    </row>
    <row r="93" spans="3:8" x14ac:dyDescent="0.2">
      <c r="C93" s="70">
        <v>15212</v>
      </c>
      <c r="D93" s="64" t="s">
        <v>1289</v>
      </c>
      <c r="E93" s="64" t="s">
        <v>1312</v>
      </c>
      <c r="F93" s="65">
        <v>179249</v>
      </c>
      <c r="G93" s="65">
        <v>4324415500</v>
      </c>
      <c r="H93" s="41">
        <v>24125.186193507354</v>
      </c>
    </row>
    <row r="94" spans="3:8" x14ac:dyDescent="0.2">
      <c r="C94" s="70">
        <v>15215</v>
      </c>
      <c r="D94" s="64" t="s">
        <v>1289</v>
      </c>
      <c r="E94" s="64" t="s">
        <v>1313</v>
      </c>
      <c r="F94" s="65">
        <v>327889</v>
      </c>
      <c r="G94" s="65">
        <v>3403013000</v>
      </c>
      <c r="H94" s="41">
        <v>10378.551887986483</v>
      </c>
    </row>
    <row r="95" spans="3:8" x14ac:dyDescent="0.2">
      <c r="C95" s="70">
        <v>15218</v>
      </c>
      <c r="D95" s="64" t="s">
        <v>1289</v>
      </c>
      <c r="E95" s="64" t="s">
        <v>1314</v>
      </c>
      <c r="F95" s="65">
        <v>97244</v>
      </c>
      <c r="G95" s="65">
        <v>1373032500</v>
      </c>
      <c r="H95" s="41">
        <v>14119.457241577886</v>
      </c>
    </row>
    <row r="96" spans="3:8" x14ac:dyDescent="0.2">
      <c r="C96" s="70">
        <v>15223</v>
      </c>
      <c r="D96" s="64" t="s">
        <v>1289</v>
      </c>
      <c r="E96" s="64" t="s">
        <v>1315</v>
      </c>
      <c r="F96" s="65">
        <v>866246</v>
      </c>
      <c r="G96" s="65">
        <v>24791724000</v>
      </c>
      <c r="H96" s="41">
        <v>28619.726959778171</v>
      </c>
    </row>
    <row r="97" spans="3:8" x14ac:dyDescent="0.2">
      <c r="C97" s="70">
        <v>15224</v>
      </c>
      <c r="D97" s="64" t="s">
        <v>1289</v>
      </c>
      <c r="E97" s="64" t="s">
        <v>1316</v>
      </c>
      <c r="F97" s="65">
        <v>248799</v>
      </c>
      <c r="G97" s="65">
        <v>15597806000</v>
      </c>
      <c r="H97" s="41">
        <v>62692.398281343572</v>
      </c>
    </row>
    <row r="98" spans="3:8" x14ac:dyDescent="0.2">
      <c r="C98" s="70">
        <v>15226</v>
      </c>
      <c r="D98" s="64" t="s">
        <v>1289</v>
      </c>
      <c r="E98" s="64" t="s">
        <v>1317</v>
      </c>
      <c r="F98" s="65">
        <v>64340</v>
      </c>
      <c r="G98" s="65">
        <v>2071726000</v>
      </c>
      <c r="H98" s="41">
        <v>32199.658066521602</v>
      </c>
    </row>
    <row r="99" spans="3:8" x14ac:dyDescent="0.2">
      <c r="C99" s="70">
        <v>15232</v>
      </c>
      <c r="D99" s="64" t="s">
        <v>1289</v>
      </c>
      <c r="E99" s="64" t="s">
        <v>1318</v>
      </c>
      <c r="F99" s="65">
        <v>136191</v>
      </c>
      <c r="G99" s="65">
        <v>896648500</v>
      </c>
      <c r="H99" s="41">
        <v>6583.7573701639612</v>
      </c>
    </row>
    <row r="100" spans="3:8" x14ac:dyDescent="0.2">
      <c r="C100" s="70">
        <v>15236</v>
      </c>
      <c r="D100" s="64" t="s">
        <v>1289</v>
      </c>
      <c r="E100" s="64" t="s">
        <v>1319</v>
      </c>
      <c r="F100" s="65">
        <v>81166</v>
      </c>
      <c r="G100" s="65">
        <v>9149122000</v>
      </c>
      <c r="H100" s="41">
        <v>112721.11475248256</v>
      </c>
    </row>
    <row r="101" spans="3:8" x14ac:dyDescent="0.2">
      <c r="C101" s="70">
        <v>15238</v>
      </c>
      <c r="D101" s="64" t="s">
        <v>1289</v>
      </c>
      <c r="E101" s="64" t="s">
        <v>1320</v>
      </c>
      <c r="F101" s="65">
        <v>8881143</v>
      </c>
      <c r="G101" s="65">
        <v>2943482503000</v>
      </c>
      <c r="H101" s="41">
        <v>331430.59435029927</v>
      </c>
    </row>
    <row r="102" spans="3:8" x14ac:dyDescent="0.2">
      <c r="C102" s="70">
        <v>15244</v>
      </c>
      <c r="D102" s="64" t="s">
        <v>1289</v>
      </c>
      <c r="E102" s="64" t="s">
        <v>1321</v>
      </c>
      <c r="F102" s="65">
        <v>924651</v>
      </c>
      <c r="G102" s="65">
        <v>21240683000</v>
      </c>
      <c r="H102" s="41">
        <v>22971.567650929919</v>
      </c>
    </row>
    <row r="103" spans="3:8" x14ac:dyDescent="0.2">
      <c r="C103" s="70">
        <v>15248</v>
      </c>
      <c r="D103" s="64" t="s">
        <v>1289</v>
      </c>
      <c r="E103" s="64" t="s">
        <v>1322</v>
      </c>
      <c r="F103" s="65">
        <v>241018</v>
      </c>
      <c r="G103" s="65">
        <v>10016763000</v>
      </c>
      <c r="H103" s="41">
        <v>41560.227866798334</v>
      </c>
    </row>
    <row r="104" spans="3:8" x14ac:dyDescent="0.2">
      <c r="C104" s="70">
        <v>15272</v>
      </c>
      <c r="D104" s="64" t="s">
        <v>1289</v>
      </c>
      <c r="E104" s="64" t="s">
        <v>1323</v>
      </c>
      <c r="F104" s="65">
        <v>511775</v>
      </c>
      <c r="G104" s="65">
        <v>37250923500</v>
      </c>
      <c r="H104" s="41">
        <v>72787.696741732201</v>
      </c>
    </row>
    <row r="105" spans="3:8" x14ac:dyDescent="0.2">
      <c r="C105" s="70">
        <v>15276</v>
      </c>
      <c r="D105" s="64" t="s">
        <v>1289</v>
      </c>
      <c r="E105" s="64" t="s">
        <v>1324</v>
      </c>
      <c r="F105" s="65">
        <v>369099</v>
      </c>
      <c r="G105" s="65">
        <v>4158904000</v>
      </c>
      <c r="H105" s="41">
        <v>11267.719500730156</v>
      </c>
    </row>
    <row r="106" spans="3:8" x14ac:dyDescent="0.2">
      <c r="C106" s="70">
        <v>15293</v>
      </c>
      <c r="D106" s="64" t="s">
        <v>1289</v>
      </c>
      <c r="E106" s="64" t="s">
        <v>1325</v>
      </c>
      <c r="F106" s="65">
        <v>100658</v>
      </c>
      <c r="G106" s="65">
        <v>2009396000</v>
      </c>
      <c r="H106" s="41">
        <v>19962.606052176678</v>
      </c>
    </row>
    <row r="107" spans="3:8" x14ac:dyDescent="0.2">
      <c r="C107" s="70">
        <v>15296</v>
      </c>
      <c r="D107" s="64" t="s">
        <v>1289</v>
      </c>
      <c r="E107" s="64" t="s">
        <v>1326</v>
      </c>
      <c r="F107" s="65">
        <v>360216</v>
      </c>
      <c r="G107" s="65">
        <v>8361059500</v>
      </c>
      <c r="H107" s="41">
        <v>23211.238534656983</v>
      </c>
    </row>
    <row r="108" spans="3:8" x14ac:dyDescent="0.2">
      <c r="C108" s="70">
        <v>15299</v>
      </c>
      <c r="D108" s="64" t="s">
        <v>1289</v>
      </c>
      <c r="E108" s="64" t="s">
        <v>1327</v>
      </c>
      <c r="F108" s="65">
        <v>1637871</v>
      </c>
      <c r="G108" s="65">
        <v>162417711000</v>
      </c>
      <c r="H108" s="41">
        <v>99163.921334464074</v>
      </c>
    </row>
    <row r="109" spans="3:8" x14ac:dyDescent="0.2">
      <c r="C109" s="70">
        <v>15317</v>
      </c>
      <c r="D109" s="64" t="s">
        <v>1289</v>
      </c>
      <c r="E109" s="64" t="s">
        <v>1328</v>
      </c>
      <c r="F109" s="65">
        <v>196309</v>
      </c>
      <c r="G109" s="65">
        <v>3547866000</v>
      </c>
      <c r="H109" s="41">
        <v>18072.864718377659</v>
      </c>
    </row>
    <row r="110" spans="3:8" x14ac:dyDescent="0.2">
      <c r="C110" s="70">
        <v>15322</v>
      </c>
      <c r="D110" s="64" t="s">
        <v>1289</v>
      </c>
      <c r="E110" s="64" t="s">
        <v>1329</v>
      </c>
      <c r="F110" s="65">
        <v>1481751</v>
      </c>
      <c r="G110" s="65">
        <v>53293924000</v>
      </c>
      <c r="H110" s="41">
        <v>35966.855429825926</v>
      </c>
    </row>
    <row r="111" spans="3:8" x14ac:dyDescent="0.2">
      <c r="C111" s="70">
        <v>15325</v>
      </c>
      <c r="D111" s="64" t="s">
        <v>1289</v>
      </c>
      <c r="E111" s="64" t="s">
        <v>1330</v>
      </c>
      <c r="F111" s="65">
        <v>209248</v>
      </c>
      <c r="G111" s="65">
        <v>23696900000</v>
      </c>
      <c r="H111" s="41">
        <v>113247.91634806545</v>
      </c>
    </row>
    <row r="112" spans="3:8" x14ac:dyDescent="0.2">
      <c r="C112" s="70">
        <v>15332</v>
      </c>
      <c r="D112" s="64" t="s">
        <v>1289</v>
      </c>
      <c r="E112" s="64" t="s">
        <v>1331</v>
      </c>
      <c r="F112" s="65">
        <v>234528</v>
      </c>
      <c r="G112" s="65">
        <v>14839400000</v>
      </c>
      <c r="H112" s="41">
        <v>63273.468413153227</v>
      </c>
    </row>
    <row r="113" spans="3:8" x14ac:dyDescent="0.2">
      <c r="C113" s="70">
        <v>15362</v>
      </c>
      <c r="D113" s="64" t="s">
        <v>1289</v>
      </c>
      <c r="E113" s="64" t="s">
        <v>1332</v>
      </c>
      <c r="F113" s="65">
        <v>729803</v>
      </c>
      <c r="G113" s="65">
        <v>23859959000</v>
      </c>
      <c r="H113" s="41">
        <v>32693.698162380806</v>
      </c>
    </row>
    <row r="114" spans="3:8" x14ac:dyDescent="0.2">
      <c r="C114" s="70">
        <v>15367</v>
      </c>
      <c r="D114" s="64" t="s">
        <v>1289</v>
      </c>
      <c r="E114" s="64" t="s">
        <v>1333</v>
      </c>
      <c r="F114" s="65">
        <v>496803</v>
      </c>
      <c r="G114" s="65">
        <v>117741567000</v>
      </c>
      <c r="H114" s="41">
        <v>236998.50242450228</v>
      </c>
    </row>
    <row r="115" spans="3:8" x14ac:dyDescent="0.2">
      <c r="C115" s="70">
        <v>15368</v>
      </c>
      <c r="D115" s="64" t="s">
        <v>1289</v>
      </c>
      <c r="E115" s="64" t="s">
        <v>1334</v>
      </c>
      <c r="F115" s="65">
        <v>170752</v>
      </c>
      <c r="G115" s="65">
        <v>1065967500</v>
      </c>
      <c r="H115" s="41">
        <v>6242.781929347826</v>
      </c>
    </row>
    <row r="116" spans="3:8" x14ac:dyDescent="0.2">
      <c r="C116" s="70">
        <v>15377</v>
      </c>
      <c r="D116" s="64" t="s">
        <v>1289</v>
      </c>
      <c r="E116" s="64" t="s">
        <v>1335</v>
      </c>
      <c r="F116" s="65">
        <v>230818</v>
      </c>
      <c r="G116" s="65">
        <v>3377033000</v>
      </c>
      <c r="H116" s="41">
        <v>14630.717708324308</v>
      </c>
    </row>
    <row r="117" spans="3:8" x14ac:dyDescent="0.2">
      <c r="C117" s="70">
        <v>15380</v>
      </c>
      <c r="D117" s="64" t="s">
        <v>1289</v>
      </c>
      <c r="E117" s="64" t="s">
        <v>1336</v>
      </c>
      <c r="F117" s="65">
        <v>237590</v>
      </c>
      <c r="G117" s="65">
        <v>6402418500</v>
      </c>
      <c r="H117" s="41">
        <v>26947.339955385327</v>
      </c>
    </row>
    <row r="118" spans="3:8" x14ac:dyDescent="0.2">
      <c r="C118" s="70">
        <v>15401</v>
      </c>
      <c r="D118" s="64" t="s">
        <v>1289</v>
      </c>
      <c r="E118" s="64" t="s">
        <v>1337</v>
      </c>
      <c r="F118" s="65">
        <v>58714</v>
      </c>
      <c r="G118" s="65">
        <v>1946111000</v>
      </c>
      <c r="H118" s="41">
        <v>33145.604114861875</v>
      </c>
    </row>
    <row r="119" spans="3:8" x14ac:dyDescent="0.2">
      <c r="C119" s="70">
        <v>15403</v>
      </c>
      <c r="D119" s="64" t="s">
        <v>1289</v>
      </c>
      <c r="E119" s="64" t="s">
        <v>1338</v>
      </c>
      <c r="F119" s="65">
        <v>389874</v>
      </c>
      <c r="G119" s="65">
        <v>10493408000</v>
      </c>
      <c r="H119" s="41">
        <v>26914.869932337115</v>
      </c>
    </row>
    <row r="120" spans="3:8" x14ac:dyDescent="0.2">
      <c r="C120" s="70">
        <v>15407</v>
      </c>
      <c r="D120" s="64" t="s">
        <v>1289</v>
      </c>
      <c r="E120" s="64" t="s">
        <v>1339</v>
      </c>
      <c r="F120" s="65">
        <v>1643789</v>
      </c>
      <c r="G120" s="65">
        <v>437029125000</v>
      </c>
      <c r="H120" s="41">
        <v>265866.92391785077</v>
      </c>
    </row>
    <row r="121" spans="3:8" x14ac:dyDescent="0.2">
      <c r="C121" s="70">
        <v>15425</v>
      </c>
      <c r="D121" s="64" t="s">
        <v>1289</v>
      </c>
      <c r="E121" s="64" t="s">
        <v>1340</v>
      </c>
      <c r="F121" s="65">
        <v>173969</v>
      </c>
      <c r="G121" s="65">
        <v>3231836300</v>
      </c>
      <c r="H121" s="41">
        <v>18577.081549011604</v>
      </c>
    </row>
    <row r="122" spans="3:8" x14ac:dyDescent="0.2">
      <c r="C122" s="70">
        <v>15442</v>
      </c>
      <c r="D122" s="64" t="s">
        <v>1289</v>
      </c>
      <c r="E122" s="64" t="s">
        <v>1341</v>
      </c>
      <c r="F122" s="65">
        <v>169545</v>
      </c>
      <c r="G122" s="65">
        <v>6283632000</v>
      </c>
      <c r="H122" s="41">
        <v>37061.735822348048</v>
      </c>
    </row>
    <row r="123" spans="3:8" x14ac:dyDescent="0.2">
      <c r="C123" s="70">
        <v>15455</v>
      </c>
      <c r="D123" s="64" t="s">
        <v>1289</v>
      </c>
      <c r="E123" s="64" t="s">
        <v>1342</v>
      </c>
      <c r="F123" s="65">
        <v>832347</v>
      </c>
      <c r="G123" s="65">
        <v>34001992000</v>
      </c>
      <c r="H123" s="41">
        <v>40850.741337447005</v>
      </c>
    </row>
    <row r="124" spans="3:8" x14ac:dyDescent="0.2">
      <c r="C124" s="70">
        <v>15464</v>
      </c>
      <c r="D124" s="64" t="s">
        <v>1289</v>
      </c>
      <c r="E124" s="64" t="s">
        <v>1343</v>
      </c>
      <c r="F124" s="65">
        <v>652607</v>
      </c>
      <c r="G124" s="65">
        <v>9676506800</v>
      </c>
      <c r="H124" s="41">
        <v>14827.464002071691</v>
      </c>
    </row>
    <row r="125" spans="3:8" x14ac:dyDescent="0.2">
      <c r="C125" s="70">
        <v>15466</v>
      </c>
      <c r="D125" s="64" t="s">
        <v>1289</v>
      </c>
      <c r="E125" s="64" t="s">
        <v>1344</v>
      </c>
      <c r="F125" s="65">
        <v>608211</v>
      </c>
      <c r="G125" s="65">
        <v>9055189500</v>
      </c>
      <c r="H125" s="41">
        <v>14888.236976970164</v>
      </c>
    </row>
    <row r="126" spans="3:8" x14ac:dyDescent="0.2">
      <c r="C126" s="70">
        <v>15469</v>
      </c>
      <c r="D126" s="64" t="s">
        <v>1289</v>
      </c>
      <c r="E126" s="64" t="s">
        <v>1345</v>
      </c>
      <c r="F126" s="65">
        <v>3034066</v>
      </c>
      <c r="G126" s="65">
        <v>359782238500</v>
      </c>
      <c r="H126" s="41">
        <v>118580.88733073045</v>
      </c>
    </row>
    <row r="127" spans="3:8" x14ac:dyDescent="0.2">
      <c r="C127" s="70">
        <v>15476</v>
      </c>
      <c r="D127" s="64" t="s">
        <v>1289</v>
      </c>
      <c r="E127" s="64" t="s">
        <v>1346</v>
      </c>
      <c r="F127" s="65">
        <v>194524</v>
      </c>
      <c r="G127" s="65">
        <v>9714611000</v>
      </c>
      <c r="H127" s="41">
        <v>49940.423803746584</v>
      </c>
    </row>
    <row r="128" spans="3:8" x14ac:dyDescent="0.2">
      <c r="C128" s="70">
        <v>15480</v>
      </c>
      <c r="D128" s="64" t="s">
        <v>1289</v>
      </c>
      <c r="E128" s="64" t="s">
        <v>1347</v>
      </c>
      <c r="F128" s="65">
        <v>886481</v>
      </c>
      <c r="G128" s="65">
        <v>29154951000</v>
      </c>
      <c r="H128" s="41">
        <v>32888.410467906251</v>
      </c>
    </row>
    <row r="129" spans="3:8" x14ac:dyDescent="0.2">
      <c r="C129" s="70">
        <v>15491</v>
      </c>
      <c r="D129" s="64" t="s">
        <v>1289</v>
      </c>
      <c r="E129" s="64" t="s">
        <v>1348</v>
      </c>
      <c r="F129" s="65">
        <v>4187966</v>
      </c>
      <c r="G129" s="65">
        <v>187639211500</v>
      </c>
      <c r="H129" s="41">
        <v>44804.377948627087</v>
      </c>
    </row>
    <row r="130" spans="3:8" x14ac:dyDescent="0.2">
      <c r="C130" s="70">
        <v>15494</v>
      </c>
      <c r="D130" s="64" t="s">
        <v>1289</v>
      </c>
      <c r="E130" s="64" t="s">
        <v>1349</v>
      </c>
      <c r="F130" s="65">
        <v>273563</v>
      </c>
      <c r="G130" s="65">
        <v>17888448000</v>
      </c>
      <c r="H130" s="41">
        <v>65390.597412661802</v>
      </c>
    </row>
    <row r="131" spans="3:8" x14ac:dyDescent="0.2">
      <c r="C131" s="70">
        <v>15500</v>
      </c>
      <c r="D131" s="64" t="s">
        <v>1289</v>
      </c>
      <c r="E131" s="64" t="s">
        <v>1350</v>
      </c>
      <c r="F131" s="65">
        <v>131387</v>
      </c>
      <c r="G131" s="65">
        <v>7511918000</v>
      </c>
      <c r="H131" s="41">
        <v>57173.982205241009</v>
      </c>
    </row>
    <row r="132" spans="3:8" x14ac:dyDescent="0.2">
      <c r="C132" s="70">
        <v>15507</v>
      </c>
      <c r="D132" s="64" t="s">
        <v>1289</v>
      </c>
      <c r="E132" s="64" t="s">
        <v>1351</v>
      </c>
      <c r="F132" s="65">
        <v>375279</v>
      </c>
      <c r="G132" s="65">
        <v>13863817000</v>
      </c>
      <c r="H132" s="41">
        <v>36942.693302849344</v>
      </c>
    </row>
    <row r="133" spans="3:8" x14ac:dyDescent="0.2">
      <c r="C133" s="70">
        <v>15511</v>
      </c>
      <c r="D133" s="64" t="s">
        <v>1289</v>
      </c>
      <c r="E133" s="64" t="s">
        <v>1352</v>
      </c>
      <c r="F133" s="65">
        <v>272214</v>
      </c>
      <c r="G133" s="65">
        <v>6193261000</v>
      </c>
      <c r="H133" s="41">
        <v>22751.441880285365</v>
      </c>
    </row>
    <row r="134" spans="3:8" x14ac:dyDescent="0.2">
      <c r="C134" s="70">
        <v>15514</v>
      </c>
      <c r="D134" s="64" t="s">
        <v>1289</v>
      </c>
      <c r="E134" s="64" t="s">
        <v>1353</v>
      </c>
      <c r="F134" s="65">
        <v>298648</v>
      </c>
      <c r="G134" s="65">
        <v>9057973000</v>
      </c>
      <c r="H134" s="41">
        <v>30329.930218852965</v>
      </c>
    </row>
    <row r="135" spans="3:8" x14ac:dyDescent="0.2">
      <c r="C135" s="70">
        <v>15516</v>
      </c>
      <c r="D135" s="64" t="s">
        <v>1289</v>
      </c>
      <c r="E135" s="64" t="s">
        <v>1354</v>
      </c>
      <c r="F135" s="65">
        <v>3258657</v>
      </c>
      <c r="G135" s="65">
        <v>515433260000</v>
      </c>
      <c r="H135" s="41">
        <v>158173.52363258851</v>
      </c>
    </row>
    <row r="136" spans="3:8" x14ac:dyDescent="0.2">
      <c r="C136" s="70">
        <v>15518</v>
      </c>
      <c r="D136" s="64" t="s">
        <v>1289</v>
      </c>
      <c r="E136" s="64" t="s">
        <v>1355</v>
      </c>
      <c r="F136" s="65">
        <v>73225</v>
      </c>
      <c r="G136" s="65">
        <v>3123312000</v>
      </c>
      <c r="H136" s="41">
        <v>42653.629224991462</v>
      </c>
    </row>
    <row r="137" spans="3:8" x14ac:dyDescent="0.2">
      <c r="C137" s="70">
        <v>15522</v>
      </c>
      <c r="D137" s="64" t="s">
        <v>1289</v>
      </c>
      <c r="E137" s="64" t="s">
        <v>1356</v>
      </c>
      <c r="F137" s="65">
        <v>177250</v>
      </c>
      <c r="G137" s="65">
        <v>3608795000</v>
      </c>
      <c r="H137" s="41">
        <v>20359.915373765867</v>
      </c>
    </row>
    <row r="138" spans="3:8" x14ac:dyDescent="0.2">
      <c r="C138" s="70">
        <v>15531</v>
      </c>
      <c r="D138" s="64" t="s">
        <v>1289</v>
      </c>
      <c r="E138" s="64" t="s">
        <v>1357</v>
      </c>
      <c r="F138" s="65">
        <v>315208</v>
      </c>
      <c r="G138" s="65">
        <v>33891015000</v>
      </c>
      <c r="H138" s="41">
        <v>107519.52678866018</v>
      </c>
    </row>
    <row r="139" spans="3:8" x14ac:dyDescent="0.2">
      <c r="C139" s="70">
        <v>15533</v>
      </c>
      <c r="D139" s="64" t="s">
        <v>1289</v>
      </c>
      <c r="E139" s="64" t="s">
        <v>1358</v>
      </c>
      <c r="F139" s="65">
        <v>113132</v>
      </c>
      <c r="G139" s="65">
        <v>550686300</v>
      </c>
      <c r="H139" s="41">
        <v>4867.6439910900544</v>
      </c>
    </row>
    <row r="140" spans="3:8" x14ac:dyDescent="0.2">
      <c r="C140" s="70">
        <v>15537</v>
      </c>
      <c r="D140" s="64" t="s">
        <v>1289</v>
      </c>
      <c r="E140" s="64" t="s">
        <v>1359</v>
      </c>
      <c r="F140" s="65">
        <v>732664</v>
      </c>
      <c r="G140" s="65">
        <v>27635400000</v>
      </c>
      <c r="H140" s="41">
        <v>37719.063581669085</v>
      </c>
    </row>
    <row r="141" spans="3:8" x14ac:dyDescent="0.2">
      <c r="C141" s="70">
        <v>15542</v>
      </c>
      <c r="D141" s="64" t="s">
        <v>1289</v>
      </c>
      <c r="E141" s="64" t="s">
        <v>1360</v>
      </c>
      <c r="F141" s="65">
        <v>672251</v>
      </c>
      <c r="G141" s="65">
        <v>17653231000</v>
      </c>
      <c r="H141" s="41">
        <v>26259.880610069751</v>
      </c>
    </row>
    <row r="142" spans="3:8" x14ac:dyDescent="0.2">
      <c r="C142" s="70">
        <v>15550</v>
      </c>
      <c r="D142" s="64" t="s">
        <v>1289</v>
      </c>
      <c r="E142" s="64" t="s">
        <v>1361</v>
      </c>
      <c r="F142" s="65">
        <v>202663</v>
      </c>
      <c r="G142" s="65">
        <v>3775445000</v>
      </c>
      <c r="H142" s="41">
        <v>18629.177501566639</v>
      </c>
    </row>
    <row r="143" spans="3:8" x14ac:dyDescent="0.2">
      <c r="C143" s="70">
        <v>15572</v>
      </c>
      <c r="D143" s="64" t="s">
        <v>1289</v>
      </c>
      <c r="E143" s="64" t="s">
        <v>1362</v>
      </c>
      <c r="F143" s="65">
        <v>4493211</v>
      </c>
      <c r="G143" s="65">
        <v>350847517000</v>
      </c>
      <c r="H143" s="41">
        <v>78083.917492412438</v>
      </c>
    </row>
    <row r="144" spans="3:8" x14ac:dyDescent="0.2">
      <c r="C144" s="70">
        <v>15580</v>
      </c>
      <c r="D144" s="64" t="s">
        <v>1289</v>
      </c>
      <c r="E144" s="64" t="s">
        <v>1363</v>
      </c>
      <c r="F144" s="65">
        <v>275069</v>
      </c>
      <c r="G144" s="65">
        <v>8816496000</v>
      </c>
      <c r="H144" s="41">
        <v>32051.943330582508</v>
      </c>
    </row>
    <row r="145" spans="3:8" x14ac:dyDescent="0.2">
      <c r="C145" s="70">
        <v>15599</v>
      </c>
      <c r="D145" s="64" t="s">
        <v>1289</v>
      </c>
      <c r="E145" s="64" t="s">
        <v>1364</v>
      </c>
      <c r="F145" s="65">
        <v>1287315</v>
      </c>
      <c r="G145" s="65">
        <v>39865666500</v>
      </c>
      <c r="H145" s="41">
        <v>30968.074247561784</v>
      </c>
    </row>
    <row r="146" spans="3:8" x14ac:dyDescent="0.2">
      <c r="C146" s="70">
        <v>15600</v>
      </c>
      <c r="D146" s="64" t="s">
        <v>1289</v>
      </c>
      <c r="E146" s="64" t="s">
        <v>1365</v>
      </c>
      <c r="F146" s="65">
        <v>434487</v>
      </c>
      <c r="G146" s="65">
        <v>19334912000</v>
      </c>
      <c r="H146" s="41">
        <v>44500.553526342563</v>
      </c>
    </row>
    <row r="147" spans="3:8" x14ac:dyDescent="0.2">
      <c r="C147" s="70">
        <v>15621</v>
      </c>
      <c r="D147" s="64" t="s">
        <v>1289</v>
      </c>
      <c r="E147" s="64" t="s">
        <v>1366</v>
      </c>
      <c r="F147" s="65">
        <v>128146</v>
      </c>
      <c r="G147" s="65">
        <v>1718678900</v>
      </c>
      <c r="H147" s="41">
        <v>13411.880979507749</v>
      </c>
    </row>
    <row r="148" spans="3:8" x14ac:dyDescent="0.2">
      <c r="C148" s="70">
        <v>15632</v>
      </c>
      <c r="D148" s="64" t="s">
        <v>1289</v>
      </c>
      <c r="E148" s="64" t="s">
        <v>1367</v>
      </c>
      <c r="F148" s="65">
        <v>472841</v>
      </c>
      <c r="G148" s="65">
        <v>9008625000</v>
      </c>
      <c r="H148" s="41">
        <v>19052.123229584577</v>
      </c>
    </row>
    <row r="149" spans="3:8" x14ac:dyDescent="0.2">
      <c r="C149" s="70">
        <v>15638</v>
      </c>
      <c r="D149" s="64" t="s">
        <v>1289</v>
      </c>
      <c r="E149" s="64" t="s">
        <v>1368</v>
      </c>
      <c r="F149" s="65">
        <v>417668</v>
      </c>
      <c r="G149" s="65">
        <v>15676856000</v>
      </c>
      <c r="H149" s="41">
        <v>37534.252085388398</v>
      </c>
    </row>
    <row r="150" spans="3:8" x14ac:dyDescent="0.2">
      <c r="C150" s="70">
        <v>15646</v>
      </c>
      <c r="D150" s="64" t="s">
        <v>1289</v>
      </c>
      <c r="E150" s="64" t="s">
        <v>1369</v>
      </c>
      <c r="F150" s="65">
        <v>893369</v>
      </c>
      <c r="G150" s="65">
        <v>112952948000</v>
      </c>
      <c r="H150" s="41">
        <v>126434.8192068451</v>
      </c>
    </row>
    <row r="151" spans="3:8" x14ac:dyDescent="0.2">
      <c r="C151" s="70">
        <v>15660</v>
      </c>
      <c r="D151" s="64" t="s">
        <v>1289</v>
      </c>
      <c r="E151" s="64" t="s">
        <v>1370</v>
      </c>
      <c r="F151" s="65">
        <v>230468</v>
      </c>
      <c r="G151" s="65">
        <v>3249095500</v>
      </c>
      <c r="H151" s="41">
        <v>14097.816182723849</v>
      </c>
    </row>
    <row r="152" spans="3:8" x14ac:dyDescent="0.2">
      <c r="C152" s="70">
        <v>15664</v>
      </c>
      <c r="D152" s="64" t="s">
        <v>1289</v>
      </c>
      <c r="E152" s="64" t="s">
        <v>1371</v>
      </c>
      <c r="F152" s="65">
        <v>173677</v>
      </c>
      <c r="G152" s="65">
        <v>13931427000</v>
      </c>
      <c r="H152" s="41">
        <v>80214.576483932819</v>
      </c>
    </row>
    <row r="153" spans="3:8" x14ac:dyDescent="0.2">
      <c r="C153" s="70">
        <v>15667</v>
      </c>
      <c r="D153" s="64" t="s">
        <v>1289</v>
      </c>
      <c r="E153" s="64" t="s">
        <v>1372</v>
      </c>
      <c r="F153" s="65">
        <v>908926</v>
      </c>
      <c r="G153" s="65">
        <v>15408116000</v>
      </c>
      <c r="H153" s="41">
        <v>16952.002693288563</v>
      </c>
    </row>
    <row r="154" spans="3:8" x14ac:dyDescent="0.2">
      <c r="C154" s="70">
        <v>15673</v>
      </c>
      <c r="D154" s="64" t="s">
        <v>1289</v>
      </c>
      <c r="E154" s="64" t="s">
        <v>1373</v>
      </c>
      <c r="F154" s="65">
        <v>328839</v>
      </c>
      <c r="G154" s="65">
        <v>4331135500</v>
      </c>
      <c r="H154" s="41">
        <v>13170.990971265574</v>
      </c>
    </row>
    <row r="155" spans="3:8" x14ac:dyDescent="0.2">
      <c r="C155" s="70">
        <v>15676</v>
      </c>
      <c r="D155" s="64" t="s">
        <v>1289</v>
      </c>
      <c r="E155" s="64" t="s">
        <v>1374</v>
      </c>
      <c r="F155" s="65">
        <v>265035</v>
      </c>
      <c r="G155" s="65">
        <v>2442542000</v>
      </c>
      <c r="H155" s="41">
        <v>9215.9224253400498</v>
      </c>
    </row>
    <row r="156" spans="3:8" x14ac:dyDescent="0.2">
      <c r="C156" s="70">
        <v>15681</v>
      </c>
      <c r="D156" s="64" t="s">
        <v>1289</v>
      </c>
      <c r="E156" s="64" t="s">
        <v>1375</v>
      </c>
      <c r="F156" s="65">
        <v>300479</v>
      </c>
      <c r="G156" s="65">
        <v>13614226000</v>
      </c>
      <c r="H156" s="41">
        <v>45308.410903923403</v>
      </c>
    </row>
    <row r="157" spans="3:8" x14ac:dyDescent="0.2">
      <c r="C157" s="70">
        <v>15686</v>
      </c>
      <c r="D157" s="64" t="s">
        <v>1289</v>
      </c>
      <c r="E157" s="64" t="s">
        <v>1376</v>
      </c>
      <c r="F157" s="65">
        <v>381232</v>
      </c>
      <c r="G157" s="65">
        <v>16943234000</v>
      </c>
      <c r="H157" s="41">
        <v>44443.367818021572</v>
      </c>
    </row>
    <row r="158" spans="3:8" x14ac:dyDescent="0.2">
      <c r="C158" s="70">
        <v>15690</v>
      </c>
      <c r="D158" s="64" t="s">
        <v>1289</v>
      </c>
      <c r="E158" s="64" t="s">
        <v>1377</v>
      </c>
      <c r="F158" s="65">
        <v>652791</v>
      </c>
      <c r="G158" s="65">
        <v>24346768000</v>
      </c>
      <c r="H158" s="41">
        <v>37296.421059726621</v>
      </c>
    </row>
    <row r="159" spans="3:8" x14ac:dyDescent="0.2">
      <c r="C159" s="70">
        <v>15693</v>
      </c>
      <c r="D159" s="64" t="s">
        <v>1289</v>
      </c>
      <c r="E159" s="64" t="s">
        <v>1378</v>
      </c>
      <c r="F159" s="65">
        <v>1665374</v>
      </c>
      <c r="G159" s="65">
        <v>94595555000</v>
      </c>
      <c r="H159" s="41">
        <v>56801.388156654299</v>
      </c>
    </row>
    <row r="160" spans="3:8" x14ac:dyDescent="0.2">
      <c r="C160" s="70">
        <v>15696</v>
      </c>
      <c r="D160" s="64" t="s">
        <v>1289</v>
      </c>
      <c r="E160" s="64" t="s">
        <v>1379</v>
      </c>
      <c r="F160" s="65">
        <v>267674</v>
      </c>
      <c r="G160" s="65">
        <v>4477319000</v>
      </c>
      <c r="H160" s="41">
        <v>16726.760910659981</v>
      </c>
    </row>
    <row r="161" spans="3:8" x14ac:dyDescent="0.2">
      <c r="C161" s="70">
        <v>15720</v>
      </c>
      <c r="D161" s="64" t="s">
        <v>1289</v>
      </c>
      <c r="E161" s="64" t="s">
        <v>1380</v>
      </c>
      <c r="F161" s="65">
        <v>125442</v>
      </c>
      <c r="G161" s="65">
        <v>2640353500</v>
      </c>
      <c r="H161" s="41">
        <v>21048.400854578213</v>
      </c>
    </row>
    <row r="162" spans="3:8" x14ac:dyDescent="0.2">
      <c r="C162" s="70">
        <v>15723</v>
      </c>
      <c r="D162" s="64" t="s">
        <v>1289</v>
      </c>
      <c r="E162" s="64" t="s">
        <v>1381</v>
      </c>
      <c r="F162" s="65">
        <v>71078</v>
      </c>
      <c r="G162" s="65">
        <v>1002293200</v>
      </c>
      <c r="H162" s="41">
        <v>14101.314049354231</v>
      </c>
    </row>
    <row r="163" spans="3:8" x14ac:dyDescent="0.2">
      <c r="C163" s="70">
        <v>15740</v>
      </c>
      <c r="D163" s="64" t="s">
        <v>1289</v>
      </c>
      <c r="E163" s="64" t="s">
        <v>1382</v>
      </c>
      <c r="F163" s="65">
        <v>357822</v>
      </c>
      <c r="G163" s="65">
        <v>17353194000</v>
      </c>
      <c r="H163" s="41">
        <v>48496.721833760923</v>
      </c>
    </row>
    <row r="164" spans="3:8" x14ac:dyDescent="0.2">
      <c r="C164" s="70">
        <v>15753</v>
      </c>
      <c r="D164" s="64" t="s">
        <v>1289</v>
      </c>
      <c r="E164" s="64" t="s">
        <v>1383</v>
      </c>
      <c r="F164" s="65">
        <v>934935</v>
      </c>
      <c r="G164" s="65">
        <v>121320967000</v>
      </c>
      <c r="H164" s="41">
        <v>129764.0659511089</v>
      </c>
    </row>
    <row r="165" spans="3:8" x14ac:dyDescent="0.2">
      <c r="C165" s="70">
        <v>15755</v>
      </c>
      <c r="D165" s="64" t="s">
        <v>1289</v>
      </c>
      <c r="E165" s="64" t="s">
        <v>1384</v>
      </c>
      <c r="F165" s="65">
        <v>89853</v>
      </c>
      <c r="G165" s="65">
        <v>1365567000</v>
      </c>
      <c r="H165" s="41">
        <v>15197.789723214584</v>
      </c>
    </row>
    <row r="166" spans="3:8" x14ac:dyDescent="0.2">
      <c r="C166" s="70">
        <v>15757</v>
      </c>
      <c r="D166" s="64" t="s">
        <v>1289</v>
      </c>
      <c r="E166" s="64" t="s">
        <v>1385</v>
      </c>
      <c r="F166" s="65">
        <v>603033</v>
      </c>
      <c r="G166" s="65">
        <v>49394745000</v>
      </c>
      <c r="H166" s="41">
        <v>81910.517334872216</v>
      </c>
    </row>
    <row r="167" spans="3:8" x14ac:dyDescent="0.2">
      <c r="C167" s="70">
        <v>15759</v>
      </c>
      <c r="D167" s="64" t="s">
        <v>1289</v>
      </c>
      <c r="E167" s="64" t="s">
        <v>1386</v>
      </c>
      <c r="F167" s="65">
        <v>14957895</v>
      </c>
      <c r="G167" s="65">
        <v>4475098486000</v>
      </c>
      <c r="H167" s="41">
        <v>299179.69647467107</v>
      </c>
    </row>
    <row r="168" spans="3:8" x14ac:dyDescent="0.2">
      <c r="C168" s="70">
        <v>15761</v>
      </c>
      <c r="D168" s="64" t="s">
        <v>1289</v>
      </c>
      <c r="E168" s="64" t="s">
        <v>1387</v>
      </c>
      <c r="F168" s="65">
        <v>236716</v>
      </c>
      <c r="G168" s="65">
        <v>5838066000</v>
      </c>
      <c r="H168" s="41">
        <v>24662.743540783049</v>
      </c>
    </row>
    <row r="169" spans="3:8" x14ac:dyDescent="0.2">
      <c r="C169" s="70">
        <v>15762</v>
      </c>
      <c r="D169" s="64" t="s">
        <v>1289</v>
      </c>
      <c r="E169" s="64" t="s">
        <v>1388</v>
      </c>
      <c r="F169" s="65">
        <v>227529</v>
      </c>
      <c r="G169" s="65">
        <v>1710646500</v>
      </c>
      <c r="H169" s="41">
        <v>7518.3668894954053</v>
      </c>
    </row>
    <row r="170" spans="3:8" x14ac:dyDescent="0.2">
      <c r="C170" s="70">
        <v>15763</v>
      </c>
      <c r="D170" s="64" t="s">
        <v>1289</v>
      </c>
      <c r="E170" s="64" t="s">
        <v>1389</v>
      </c>
      <c r="F170" s="65">
        <v>275626</v>
      </c>
      <c r="G170" s="65">
        <v>9594727000</v>
      </c>
      <c r="H170" s="41">
        <v>34810.674609797337</v>
      </c>
    </row>
    <row r="171" spans="3:8" x14ac:dyDescent="0.2">
      <c r="C171" s="70">
        <v>15764</v>
      </c>
      <c r="D171" s="64" t="s">
        <v>1289</v>
      </c>
      <c r="E171" s="64" t="s">
        <v>1390</v>
      </c>
      <c r="F171" s="65">
        <v>262455</v>
      </c>
      <c r="G171" s="65">
        <v>17567699000</v>
      </c>
      <c r="H171" s="41">
        <v>66936.042369168048</v>
      </c>
    </row>
    <row r="172" spans="3:8" x14ac:dyDescent="0.2">
      <c r="C172" s="70">
        <v>15774</v>
      </c>
      <c r="D172" s="64" t="s">
        <v>1289</v>
      </c>
      <c r="E172" s="64" t="s">
        <v>1391</v>
      </c>
      <c r="F172" s="65">
        <v>379897</v>
      </c>
      <c r="G172" s="65">
        <v>3150744000</v>
      </c>
      <c r="H172" s="41">
        <v>8293.679602629134</v>
      </c>
    </row>
    <row r="173" spans="3:8" x14ac:dyDescent="0.2">
      <c r="C173" s="70">
        <v>15776</v>
      </c>
      <c r="D173" s="64" t="s">
        <v>1289</v>
      </c>
      <c r="E173" s="64" t="s">
        <v>1392</v>
      </c>
      <c r="F173" s="65">
        <v>458225</v>
      </c>
      <c r="G173" s="65">
        <v>20320912000</v>
      </c>
      <c r="H173" s="41">
        <v>44347.017294997</v>
      </c>
    </row>
    <row r="174" spans="3:8" x14ac:dyDescent="0.2">
      <c r="C174" s="70">
        <v>15778</v>
      </c>
      <c r="D174" s="64" t="s">
        <v>1289</v>
      </c>
      <c r="E174" s="64" t="s">
        <v>1393</v>
      </c>
      <c r="F174" s="65">
        <v>365232</v>
      </c>
      <c r="G174" s="65">
        <v>6483593500</v>
      </c>
      <c r="H174" s="41">
        <v>17751.986408638892</v>
      </c>
    </row>
    <row r="175" spans="3:8" x14ac:dyDescent="0.2">
      <c r="C175" s="70">
        <v>15790</v>
      </c>
      <c r="D175" s="64" t="s">
        <v>1289</v>
      </c>
      <c r="E175" s="64" t="s">
        <v>1394</v>
      </c>
      <c r="F175" s="65">
        <v>287925</v>
      </c>
      <c r="G175" s="65">
        <v>8194515000</v>
      </c>
      <c r="H175" s="41">
        <v>28460.588694972648</v>
      </c>
    </row>
    <row r="176" spans="3:8" x14ac:dyDescent="0.2">
      <c r="C176" s="70">
        <v>15798</v>
      </c>
      <c r="D176" s="64" t="s">
        <v>1289</v>
      </c>
      <c r="E176" s="64" t="s">
        <v>1395</v>
      </c>
      <c r="F176" s="65">
        <v>330067</v>
      </c>
      <c r="G176" s="65">
        <v>32572870000</v>
      </c>
      <c r="H176" s="41">
        <v>98685.630493202902</v>
      </c>
    </row>
    <row r="177" spans="3:8" x14ac:dyDescent="0.2">
      <c r="C177" s="70">
        <v>15804</v>
      </c>
      <c r="D177" s="64" t="s">
        <v>1289</v>
      </c>
      <c r="E177" s="64" t="s">
        <v>1396</v>
      </c>
      <c r="F177" s="65">
        <v>512886</v>
      </c>
      <c r="G177" s="65">
        <v>19192846500</v>
      </c>
      <c r="H177" s="41">
        <v>37421.271978568337</v>
      </c>
    </row>
    <row r="178" spans="3:8" x14ac:dyDescent="0.2">
      <c r="C178" s="70">
        <v>15806</v>
      </c>
      <c r="D178" s="64" t="s">
        <v>1289</v>
      </c>
      <c r="E178" s="64" t="s">
        <v>1397</v>
      </c>
      <c r="F178" s="65">
        <v>987737</v>
      </c>
      <c r="G178" s="65">
        <v>194297069000</v>
      </c>
      <c r="H178" s="41">
        <v>196709.31533394012</v>
      </c>
    </row>
    <row r="179" spans="3:8" x14ac:dyDescent="0.2">
      <c r="C179" s="70">
        <v>15808</v>
      </c>
      <c r="D179" s="64" t="s">
        <v>1289</v>
      </c>
      <c r="E179" s="64" t="s">
        <v>1398</v>
      </c>
      <c r="F179" s="65">
        <v>174981</v>
      </c>
      <c r="G179" s="65">
        <v>8344420500</v>
      </c>
      <c r="H179" s="41">
        <v>47687.580365868293</v>
      </c>
    </row>
    <row r="180" spans="3:8" x14ac:dyDescent="0.2">
      <c r="C180" s="70">
        <v>15810</v>
      </c>
      <c r="D180" s="64" t="s">
        <v>1289</v>
      </c>
      <c r="E180" s="64" t="s">
        <v>1399</v>
      </c>
      <c r="F180" s="65">
        <v>352351</v>
      </c>
      <c r="G180" s="65">
        <v>7259530500</v>
      </c>
      <c r="H180" s="41">
        <v>20603.121603174106</v>
      </c>
    </row>
    <row r="181" spans="3:8" x14ac:dyDescent="0.2">
      <c r="C181" s="70">
        <v>15814</v>
      </c>
      <c r="D181" s="64" t="s">
        <v>1289</v>
      </c>
      <c r="E181" s="64" t="s">
        <v>1400</v>
      </c>
      <c r="F181" s="65">
        <v>658780</v>
      </c>
      <c r="G181" s="65">
        <v>36252106500</v>
      </c>
      <c r="H181" s="41">
        <v>55029.154649503631</v>
      </c>
    </row>
    <row r="182" spans="3:8" x14ac:dyDescent="0.2">
      <c r="C182" s="70">
        <v>15816</v>
      </c>
      <c r="D182" s="64" t="s">
        <v>1289</v>
      </c>
      <c r="E182" s="64" t="s">
        <v>1401</v>
      </c>
      <c r="F182" s="65">
        <v>123860</v>
      </c>
      <c r="G182" s="65">
        <v>7298192000</v>
      </c>
      <c r="H182" s="41">
        <v>58922.912966252217</v>
      </c>
    </row>
    <row r="183" spans="3:8" x14ac:dyDescent="0.2">
      <c r="C183" s="70">
        <v>15820</v>
      </c>
      <c r="D183" s="64" t="s">
        <v>1289</v>
      </c>
      <c r="E183" s="64" t="s">
        <v>1402</v>
      </c>
      <c r="F183" s="65">
        <v>309605</v>
      </c>
      <c r="G183" s="65">
        <v>1859421000</v>
      </c>
      <c r="H183" s="41">
        <v>6005.7847902973144</v>
      </c>
    </row>
    <row r="184" spans="3:8" x14ac:dyDescent="0.2">
      <c r="C184" s="70">
        <v>15822</v>
      </c>
      <c r="D184" s="64" t="s">
        <v>1289</v>
      </c>
      <c r="E184" s="64" t="s">
        <v>1403</v>
      </c>
      <c r="F184" s="65">
        <v>387080</v>
      </c>
      <c r="G184" s="65">
        <v>9486198000</v>
      </c>
      <c r="H184" s="41">
        <v>24507.073473183838</v>
      </c>
    </row>
    <row r="185" spans="3:8" x14ac:dyDescent="0.2">
      <c r="C185" s="70">
        <v>15832</v>
      </c>
      <c r="D185" s="64" t="s">
        <v>1289</v>
      </c>
      <c r="E185" s="64" t="s">
        <v>1404</v>
      </c>
      <c r="F185" s="65">
        <v>64645</v>
      </c>
      <c r="G185" s="65">
        <v>814171000</v>
      </c>
      <c r="H185" s="41">
        <v>12594.493000232036</v>
      </c>
    </row>
    <row r="186" spans="3:8" x14ac:dyDescent="0.2">
      <c r="C186" s="70">
        <v>15835</v>
      </c>
      <c r="D186" s="64" t="s">
        <v>1289</v>
      </c>
      <c r="E186" s="64" t="s">
        <v>1405</v>
      </c>
      <c r="F186" s="65">
        <v>748980</v>
      </c>
      <c r="G186" s="65">
        <v>33749867000</v>
      </c>
      <c r="H186" s="41">
        <v>45061.105770514565</v>
      </c>
    </row>
    <row r="187" spans="3:8" x14ac:dyDescent="0.2">
      <c r="C187" s="70">
        <v>15837</v>
      </c>
      <c r="D187" s="64" t="s">
        <v>1289</v>
      </c>
      <c r="E187" s="64" t="s">
        <v>1406</v>
      </c>
      <c r="F187" s="65">
        <v>669452</v>
      </c>
      <c r="G187" s="65">
        <v>69408769000</v>
      </c>
      <c r="H187" s="41">
        <v>103679.97854961969</v>
      </c>
    </row>
    <row r="188" spans="3:8" x14ac:dyDescent="0.2">
      <c r="C188" s="70">
        <v>15839</v>
      </c>
      <c r="D188" s="64" t="s">
        <v>1289</v>
      </c>
      <c r="E188" s="64" t="s">
        <v>1407</v>
      </c>
      <c r="F188" s="65">
        <v>117865</v>
      </c>
      <c r="G188" s="65">
        <v>1712274500</v>
      </c>
      <c r="H188" s="41">
        <v>14527.421202222882</v>
      </c>
    </row>
    <row r="189" spans="3:8" x14ac:dyDescent="0.2">
      <c r="C189" s="70">
        <v>15842</v>
      </c>
      <c r="D189" s="64" t="s">
        <v>1289</v>
      </c>
      <c r="E189" s="64" t="s">
        <v>1408</v>
      </c>
      <c r="F189" s="65">
        <v>379777</v>
      </c>
      <c r="G189" s="65">
        <v>11698734000</v>
      </c>
      <c r="H189" s="41">
        <v>30804.219318178824</v>
      </c>
    </row>
    <row r="190" spans="3:8" x14ac:dyDescent="0.2">
      <c r="C190" s="70">
        <v>15861</v>
      </c>
      <c r="D190" s="64" t="s">
        <v>1289</v>
      </c>
      <c r="E190" s="64" t="s">
        <v>1409</v>
      </c>
      <c r="F190" s="65">
        <v>835813</v>
      </c>
      <c r="G190" s="65">
        <v>45178806500</v>
      </c>
      <c r="H190" s="41">
        <v>54053.725534300138</v>
      </c>
    </row>
    <row r="191" spans="3:8" x14ac:dyDescent="0.2">
      <c r="C191" s="70">
        <v>15879</v>
      </c>
      <c r="D191" s="64" t="s">
        <v>1289</v>
      </c>
      <c r="E191" s="64" t="s">
        <v>1410</v>
      </c>
      <c r="F191" s="65">
        <v>262220</v>
      </c>
      <c r="G191" s="65">
        <v>2883618000</v>
      </c>
      <c r="H191" s="41">
        <v>10996.941499504233</v>
      </c>
    </row>
    <row r="192" spans="3:8" x14ac:dyDescent="0.2">
      <c r="C192" s="70">
        <v>15897</v>
      </c>
      <c r="D192" s="64" t="s">
        <v>1289</v>
      </c>
      <c r="E192" s="64" t="s">
        <v>1411</v>
      </c>
      <c r="F192" s="65">
        <v>233776</v>
      </c>
      <c r="G192" s="65">
        <v>6449029000</v>
      </c>
      <c r="H192" s="41">
        <v>27586.360447607967</v>
      </c>
    </row>
    <row r="193" spans="3:8" x14ac:dyDescent="0.2">
      <c r="C193" s="70">
        <v>17001</v>
      </c>
      <c r="D193" s="64" t="s">
        <v>1301</v>
      </c>
      <c r="E193" s="64" t="s">
        <v>1412</v>
      </c>
      <c r="F193" s="65">
        <v>29340090</v>
      </c>
      <c r="G193" s="65">
        <v>10079816595000</v>
      </c>
      <c r="H193" s="41">
        <v>343550.97734874021</v>
      </c>
    </row>
    <row r="194" spans="3:8" x14ac:dyDescent="0.2">
      <c r="C194" s="70">
        <v>17013</v>
      </c>
      <c r="D194" s="64" t="s">
        <v>1301</v>
      </c>
      <c r="E194" s="64" t="s">
        <v>1413</v>
      </c>
      <c r="F194" s="65">
        <v>1038360</v>
      </c>
      <c r="G194" s="65">
        <v>131456142000</v>
      </c>
      <c r="H194" s="41">
        <v>126599.77464463192</v>
      </c>
    </row>
    <row r="195" spans="3:8" x14ac:dyDescent="0.2">
      <c r="C195" s="70">
        <v>17042</v>
      </c>
      <c r="D195" s="64" t="s">
        <v>1301</v>
      </c>
      <c r="E195" s="64" t="s">
        <v>1414</v>
      </c>
      <c r="F195" s="65">
        <v>1985940</v>
      </c>
      <c r="G195" s="65">
        <v>288802456000</v>
      </c>
      <c r="H195" s="41">
        <v>145423.55559583876</v>
      </c>
    </row>
    <row r="196" spans="3:8" x14ac:dyDescent="0.2">
      <c r="C196" s="70">
        <v>17050</v>
      </c>
      <c r="D196" s="64" t="s">
        <v>1301</v>
      </c>
      <c r="E196" s="64" t="s">
        <v>1415</v>
      </c>
      <c r="F196" s="65">
        <v>412026</v>
      </c>
      <c r="G196" s="65">
        <v>19730975000</v>
      </c>
      <c r="H196" s="41">
        <v>47887.693980476957</v>
      </c>
    </row>
    <row r="197" spans="3:8" x14ac:dyDescent="0.2">
      <c r="C197" s="70">
        <v>17088</v>
      </c>
      <c r="D197" s="64" t="s">
        <v>1301</v>
      </c>
      <c r="E197" s="64" t="s">
        <v>1416</v>
      </c>
      <c r="F197" s="65">
        <v>388721</v>
      </c>
      <c r="G197" s="65">
        <v>24162087000</v>
      </c>
      <c r="H197" s="41">
        <v>62157.915317155494</v>
      </c>
    </row>
    <row r="198" spans="3:8" x14ac:dyDescent="0.2">
      <c r="C198" s="70">
        <v>17174</v>
      </c>
      <c r="D198" s="64" t="s">
        <v>1301</v>
      </c>
      <c r="E198" s="64" t="s">
        <v>1417</v>
      </c>
      <c r="F198" s="65">
        <v>3615894</v>
      </c>
      <c r="G198" s="65">
        <v>650063759000</v>
      </c>
      <c r="H198" s="41">
        <v>179779.53972102058</v>
      </c>
    </row>
    <row r="199" spans="3:8" x14ac:dyDescent="0.2">
      <c r="C199" s="70">
        <v>17272</v>
      </c>
      <c r="D199" s="64" t="s">
        <v>1301</v>
      </c>
      <c r="E199" s="64" t="s">
        <v>1418</v>
      </c>
      <c r="F199" s="65">
        <v>388207</v>
      </c>
      <c r="G199" s="65">
        <v>21620707000</v>
      </c>
      <c r="H199" s="41">
        <v>55693.758742114391</v>
      </c>
    </row>
    <row r="200" spans="3:8" x14ac:dyDescent="0.2">
      <c r="C200" s="70">
        <v>17380</v>
      </c>
      <c r="D200" s="64" t="s">
        <v>1301</v>
      </c>
      <c r="E200" s="64" t="s">
        <v>1419</v>
      </c>
      <c r="F200" s="65">
        <v>4514785</v>
      </c>
      <c r="G200" s="65">
        <v>681262749000</v>
      </c>
      <c r="H200" s="41">
        <v>150895.94498962851</v>
      </c>
    </row>
    <row r="201" spans="3:8" x14ac:dyDescent="0.2">
      <c r="C201" s="70">
        <v>17388</v>
      </c>
      <c r="D201" s="64" t="s">
        <v>1301</v>
      </c>
      <c r="E201" s="64" t="s">
        <v>1420</v>
      </c>
      <c r="F201" s="65">
        <v>469878</v>
      </c>
      <c r="G201" s="65">
        <v>15226067000</v>
      </c>
      <c r="H201" s="41">
        <v>32404.298562605614</v>
      </c>
    </row>
    <row r="202" spans="3:8" x14ac:dyDescent="0.2">
      <c r="C202" s="70">
        <v>17433</v>
      </c>
      <c r="D202" s="64" t="s">
        <v>1301</v>
      </c>
      <c r="E202" s="64" t="s">
        <v>1421</v>
      </c>
      <c r="F202" s="65">
        <v>782430</v>
      </c>
      <c r="G202" s="65">
        <v>46918504000</v>
      </c>
      <c r="H202" s="41">
        <v>59965.113812098207</v>
      </c>
    </row>
    <row r="203" spans="3:8" x14ac:dyDescent="0.2">
      <c r="C203" s="70">
        <v>17442</v>
      </c>
      <c r="D203" s="64" t="s">
        <v>1301</v>
      </c>
      <c r="E203" s="64" t="s">
        <v>1422</v>
      </c>
      <c r="F203" s="65">
        <v>199993</v>
      </c>
      <c r="G203" s="65">
        <v>9327800000</v>
      </c>
      <c r="H203" s="41">
        <v>46640.632422134775</v>
      </c>
    </row>
    <row r="204" spans="3:8" x14ac:dyDescent="0.2">
      <c r="C204" s="70">
        <v>17444</v>
      </c>
      <c r="D204" s="64" t="s">
        <v>1301</v>
      </c>
      <c r="E204" s="64" t="s">
        <v>1423</v>
      </c>
      <c r="F204" s="65">
        <v>865157</v>
      </c>
      <c r="G204" s="65">
        <v>28851918000</v>
      </c>
      <c r="H204" s="41">
        <v>33348.765599769751</v>
      </c>
    </row>
    <row r="205" spans="3:8" x14ac:dyDescent="0.2">
      <c r="C205" s="70">
        <v>17446</v>
      </c>
      <c r="D205" s="64" t="s">
        <v>1301</v>
      </c>
      <c r="E205" s="64" t="s">
        <v>1424</v>
      </c>
      <c r="F205" s="65">
        <v>170502</v>
      </c>
      <c r="G205" s="65">
        <v>4485473000</v>
      </c>
      <c r="H205" s="41">
        <v>26307.450938991919</v>
      </c>
    </row>
    <row r="206" spans="3:8" x14ac:dyDescent="0.2">
      <c r="C206" s="70">
        <v>17486</v>
      </c>
      <c r="D206" s="64" t="s">
        <v>1301</v>
      </c>
      <c r="E206" s="64" t="s">
        <v>1425</v>
      </c>
      <c r="F206" s="65">
        <v>622348</v>
      </c>
      <c r="G206" s="65">
        <v>111024067000</v>
      </c>
      <c r="H206" s="41">
        <v>178395.47487900659</v>
      </c>
    </row>
    <row r="207" spans="3:8" x14ac:dyDescent="0.2">
      <c r="C207" s="70">
        <v>17495</v>
      </c>
      <c r="D207" s="64" t="s">
        <v>1301</v>
      </c>
      <c r="E207" s="64" t="s">
        <v>1426</v>
      </c>
      <c r="F207" s="65">
        <v>278350</v>
      </c>
      <c r="G207" s="65">
        <v>16280448000</v>
      </c>
      <c r="H207" s="41">
        <v>58489.125202083706</v>
      </c>
    </row>
    <row r="208" spans="3:8" x14ac:dyDescent="0.2">
      <c r="C208" s="70">
        <v>17513</v>
      </c>
      <c r="D208" s="64" t="s">
        <v>1301</v>
      </c>
      <c r="E208" s="64" t="s">
        <v>1427</v>
      </c>
      <c r="F208" s="65">
        <v>1020229</v>
      </c>
      <c r="G208" s="65">
        <v>48364824000</v>
      </c>
      <c r="H208" s="41">
        <v>47405.851039325484</v>
      </c>
    </row>
    <row r="209" spans="3:8" x14ac:dyDescent="0.2">
      <c r="C209" s="70">
        <v>17524</v>
      </c>
      <c r="D209" s="64" t="s">
        <v>1301</v>
      </c>
      <c r="E209" s="64" t="s">
        <v>1428</v>
      </c>
      <c r="F209" s="65">
        <v>1022670</v>
      </c>
      <c r="G209" s="65">
        <v>48969162000</v>
      </c>
      <c r="H209" s="41">
        <v>47883.639883833494</v>
      </c>
    </row>
    <row r="210" spans="3:8" x14ac:dyDescent="0.2">
      <c r="C210" s="70">
        <v>17541</v>
      </c>
      <c r="D210" s="64" t="s">
        <v>1301</v>
      </c>
      <c r="E210" s="64" t="s">
        <v>1429</v>
      </c>
      <c r="F210" s="65">
        <v>1299510</v>
      </c>
      <c r="G210" s="65">
        <v>43911871000</v>
      </c>
      <c r="H210" s="41">
        <v>33791.098952682165</v>
      </c>
    </row>
    <row r="211" spans="3:8" x14ac:dyDescent="0.2">
      <c r="C211" s="70">
        <v>17614</v>
      </c>
      <c r="D211" s="64" t="s">
        <v>1301</v>
      </c>
      <c r="E211" s="64" t="s">
        <v>1430</v>
      </c>
      <c r="F211" s="65">
        <v>2165266</v>
      </c>
      <c r="G211" s="65">
        <v>153259619000</v>
      </c>
      <c r="H211" s="41">
        <v>70780.965941367016</v>
      </c>
    </row>
    <row r="212" spans="3:8" x14ac:dyDescent="0.2">
      <c r="C212" s="70">
        <v>17616</v>
      </c>
      <c r="D212" s="64" t="s">
        <v>1301</v>
      </c>
      <c r="E212" s="64" t="s">
        <v>1431</v>
      </c>
      <c r="F212" s="65">
        <v>228877</v>
      </c>
      <c r="G212" s="65">
        <v>17590504000</v>
      </c>
      <c r="H212" s="41">
        <v>76855.708524666086</v>
      </c>
    </row>
    <row r="213" spans="3:8" x14ac:dyDescent="0.2">
      <c r="C213" s="70">
        <v>17653</v>
      </c>
      <c r="D213" s="64" t="s">
        <v>1301</v>
      </c>
      <c r="E213" s="64" t="s">
        <v>1432</v>
      </c>
      <c r="F213" s="65">
        <v>1155642</v>
      </c>
      <c r="G213" s="65">
        <v>73340065000</v>
      </c>
      <c r="H213" s="41">
        <v>63462.616450423229</v>
      </c>
    </row>
    <row r="214" spans="3:8" x14ac:dyDescent="0.2">
      <c r="C214" s="70">
        <v>17662</v>
      </c>
      <c r="D214" s="64" t="s">
        <v>1301</v>
      </c>
      <c r="E214" s="64" t="s">
        <v>1433</v>
      </c>
      <c r="F214" s="65">
        <v>641772</v>
      </c>
      <c r="G214" s="65">
        <v>75807719000</v>
      </c>
      <c r="H214" s="41">
        <v>118122.50924004163</v>
      </c>
    </row>
    <row r="215" spans="3:8" x14ac:dyDescent="0.2">
      <c r="C215" s="70">
        <v>17665</v>
      </c>
      <c r="D215" s="64" t="s">
        <v>1301</v>
      </c>
      <c r="E215" s="64" t="s">
        <v>1434</v>
      </c>
      <c r="F215" s="65">
        <v>143803</v>
      </c>
      <c r="G215" s="65">
        <v>8452935000</v>
      </c>
      <c r="H215" s="41">
        <v>58781.353657434127</v>
      </c>
    </row>
    <row r="216" spans="3:8" x14ac:dyDescent="0.2">
      <c r="C216" s="70">
        <v>17777</v>
      </c>
      <c r="D216" s="64" t="s">
        <v>1301</v>
      </c>
      <c r="E216" s="64" t="s">
        <v>1435</v>
      </c>
      <c r="F216" s="65">
        <v>1272070</v>
      </c>
      <c r="G216" s="65">
        <v>122297606000</v>
      </c>
      <c r="H216" s="41">
        <v>96140.625908951552</v>
      </c>
    </row>
    <row r="217" spans="3:8" x14ac:dyDescent="0.2">
      <c r="C217" s="70">
        <v>17867</v>
      </c>
      <c r="D217" s="64" t="s">
        <v>1301</v>
      </c>
      <c r="E217" s="64" t="s">
        <v>1436</v>
      </c>
      <c r="F217" s="65">
        <v>834243</v>
      </c>
      <c r="G217" s="65">
        <v>56177631000</v>
      </c>
      <c r="H217" s="41">
        <v>67339.649238890823</v>
      </c>
    </row>
    <row r="218" spans="3:8" x14ac:dyDescent="0.2">
      <c r="C218" s="70">
        <v>17873</v>
      </c>
      <c r="D218" s="64" t="s">
        <v>1301</v>
      </c>
      <c r="E218" s="64" t="s">
        <v>1437</v>
      </c>
      <c r="F218" s="65">
        <v>3424017</v>
      </c>
      <c r="G218" s="65">
        <v>589879555000</v>
      </c>
      <c r="H218" s="41">
        <v>172277.0520707111</v>
      </c>
    </row>
    <row r="219" spans="3:8" x14ac:dyDescent="0.2">
      <c r="C219" s="70">
        <v>17877</v>
      </c>
      <c r="D219" s="64" t="s">
        <v>1301</v>
      </c>
      <c r="E219" s="64" t="s">
        <v>1438</v>
      </c>
      <c r="F219" s="65">
        <v>2098117</v>
      </c>
      <c r="G219" s="65">
        <v>71546133000</v>
      </c>
      <c r="H219" s="41">
        <v>34100.163622905682</v>
      </c>
    </row>
    <row r="220" spans="3:8" x14ac:dyDescent="0.2">
      <c r="C220" s="70">
        <v>18001</v>
      </c>
      <c r="D220" s="64" t="s">
        <v>1439</v>
      </c>
      <c r="E220" s="64" t="s">
        <v>1440</v>
      </c>
      <c r="F220" s="65">
        <v>16697928</v>
      </c>
      <c r="G220" s="65">
        <v>2402938168000</v>
      </c>
      <c r="H220" s="41">
        <v>143906.36778407477</v>
      </c>
    </row>
    <row r="221" spans="3:8" x14ac:dyDescent="0.2">
      <c r="C221" s="70">
        <v>18029</v>
      </c>
      <c r="D221" s="64" t="s">
        <v>1439</v>
      </c>
      <c r="E221" s="64" t="s">
        <v>1441</v>
      </c>
      <c r="F221" s="65">
        <v>286674</v>
      </c>
      <c r="G221" s="65">
        <v>7835108000</v>
      </c>
      <c r="H221" s="41">
        <v>27331.072926041426</v>
      </c>
    </row>
    <row r="222" spans="3:8" x14ac:dyDescent="0.2">
      <c r="C222" s="70">
        <v>18094</v>
      </c>
      <c r="D222" s="64" t="s">
        <v>1439</v>
      </c>
      <c r="E222" s="64" t="s">
        <v>1442</v>
      </c>
      <c r="F222" s="65">
        <v>743996</v>
      </c>
      <c r="G222" s="65">
        <v>22109127000</v>
      </c>
      <c r="H222" s="41">
        <v>29716.728315743632</v>
      </c>
    </row>
    <row r="223" spans="3:8" x14ac:dyDescent="0.2">
      <c r="C223" s="70">
        <v>18150</v>
      </c>
      <c r="D223" s="64" t="s">
        <v>1439</v>
      </c>
      <c r="E223" s="64" t="s">
        <v>1443</v>
      </c>
      <c r="F223" s="65">
        <v>45274871</v>
      </c>
      <c r="G223" s="65">
        <v>168112936000</v>
      </c>
      <c r="H223" s="41">
        <v>3713.1621203293985</v>
      </c>
    </row>
    <row r="224" spans="3:8" x14ac:dyDescent="0.2">
      <c r="C224" s="70">
        <v>18205</v>
      </c>
      <c r="D224" s="64" t="s">
        <v>1439</v>
      </c>
      <c r="E224" s="64" t="s">
        <v>1444</v>
      </c>
      <c r="F224" s="65">
        <v>548306</v>
      </c>
      <c r="G224" s="65">
        <v>23452350000</v>
      </c>
      <c r="H224" s="41">
        <v>42772.375279497217</v>
      </c>
    </row>
    <row r="225" spans="3:8" x14ac:dyDescent="0.2">
      <c r="C225" s="70">
        <v>18247</v>
      </c>
      <c r="D225" s="64" t="s">
        <v>1439</v>
      </c>
      <c r="E225" s="64" t="s">
        <v>1445</v>
      </c>
      <c r="F225" s="65">
        <v>2952154</v>
      </c>
      <c r="G225" s="65">
        <v>45918941000</v>
      </c>
      <c r="H225" s="41">
        <v>15554.385374204734</v>
      </c>
    </row>
    <row r="226" spans="3:8" x14ac:dyDescent="0.2">
      <c r="C226" s="70">
        <v>18256</v>
      </c>
      <c r="D226" s="64" t="s">
        <v>1439</v>
      </c>
      <c r="E226" s="64" t="s">
        <v>1446</v>
      </c>
      <c r="F226" s="65">
        <v>831768</v>
      </c>
      <c r="G226" s="65">
        <v>36452540000</v>
      </c>
      <c r="H226" s="41">
        <v>43825.369574208191</v>
      </c>
    </row>
    <row r="227" spans="3:8" x14ac:dyDescent="0.2">
      <c r="C227" s="70">
        <v>18410</v>
      </c>
      <c r="D227" s="64" t="s">
        <v>1439</v>
      </c>
      <c r="E227" s="64" t="s">
        <v>1447</v>
      </c>
      <c r="F227" s="65">
        <v>1094757</v>
      </c>
      <c r="G227" s="65">
        <v>16187927000</v>
      </c>
      <c r="H227" s="41">
        <v>14786.776426184075</v>
      </c>
    </row>
    <row r="228" spans="3:8" x14ac:dyDescent="0.2">
      <c r="C228" s="70">
        <v>18460</v>
      </c>
      <c r="D228" s="64" t="s">
        <v>1439</v>
      </c>
      <c r="E228" s="64" t="s">
        <v>1448</v>
      </c>
      <c r="F228" s="65">
        <v>692554</v>
      </c>
      <c r="G228" s="65">
        <v>7183123000</v>
      </c>
      <c r="H228" s="41">
        <v>10371.932008189975</v>
      </c>
    </row>
    <row r="229" spans="3:8" x14ac:dyDescent="0.2">
      <c r="C229" s="70">
        <v>18479</v>
      </c>
      <c r="D229" s="64" t="s">
        <v>1439</v>
      </c>
      <c r="E229" s="64" t="s">
        <v>1449</v>
      </c>
      <c r="F229" s="65">
        <v>333083</v>
      </c>
      <c r="G229" s="65">
        <v>7009377000</v>
      </c>
      <c r="H229" s="41">
        <v>21043.934995181382</v>
      </c>
    </row>
    <row r="230" spans="3:8" x14ac:dyDescent="0.2">
      <c r="C230" s="70">
        <v>18592</v>
      </c>
      <c r="D230" s="64" t="s">
        <v>1439</v>
      </c>
      <c r="E230" s="64" t="s">
        <v>1450</v>
      </c>
      <c r="F230" s="65">
        <v>16154521</v>
      </c>
      <c r="G230" s="65">
        <v>62309725000</v>
      </c>
      <c r="H230" s="41">
        <v>3857.1075552162765</v>
      </c>
    </row>
    <row r="231" spans="3:8" x14ac:dyDescent="0.2">
      <c r="C231" s="70">
        <v>18610</v>
      </c>
      <c r="D231" s="64" t="s">
        <v>1439</v>
      </c>
      <c r="E231" s="64" t="s">
        <v>1451</v>
      </c>
      <c r="F231" s="65">
        <v>902276</v>
      </c>
      <c r="G231" s="65">
        <v>15750667000</v>
      </c>
      <c r="H231" s="41">
        <v>17456.595321165587</v>
      </c>
    </row>
    <row r="232" spans="3:8" x14ac:dyDescent="0.2">
      <c r="C232" s="70">
        <v>18753</v>
      </c>
      <c r="D232" s="64" t="s">
        <v>1439</v>
      </c>
      <c r="E232" s="64" t="s">
        <v>1452</v>
      </c>
      <c r="F232" s="65">
        <v>4343421</v>
      </c>
      <c r="G232" s="65">
        <v>242438759000</v>
      </c>
      <c r="H232" s="41">
        <v>55817.467153195605</v>
      </c>
    </row>
    <row r="233" spans="3:8" x14ac:dyDescent="0.2">
      <c r="C233" s="70">
        <v>18756</v>
      </c>
      <c r="D233" s="64" t="s">
        <v>1439</v>
      </c>
      <c r="E233" s="64" t="s">
        <v>1453</v>
      </c>
      <c r="F233" s="65">
        <v>461453</v>
      </c>
      <c r="G233" s="65">
        <v>7973016000</v>
      </c>
      <c r="H233" s="41">
        <v>17278.067322132483</v>
      </c>
    </row>
    <row r="234" spans="3:8" x14ac:dyDescent="0.2">
      <c r="C234" s="70">
        <v>18785</v>
      </c>
      <c r="D234" s="64" t="s">
        <v>1439</v>
      </c>
      <c r="E234" s="64" t="s">
        <v>1454</v>
      </c>
      <c r="F234" s="65">
        <v>607468</v>
      </c>
      <c r="G234" s="65">
        <v>10687714000</v>
      </c>
      <c r="H234" s="41">
        <v>17593.871611344137</v>
      </c>
    </row>
    <row r="235" spans="3:8" x14ac:dyDescent="0.2">
      <c r="C235" s="70">
        <v>18860</v>
      </c>
      <c r="D235" s="64" t="s">
        <v>1439</v>
      </c>
      <c r="E235" s="64" t="s">
        <v>1455</v>
      </c>
      <c r="F235" s="65">
        <v>770638</v>
      </c>
      <c r="G235" s="65">
        <v>15506867000</v>
      </c>
      <c r="H235" s="41">
        <v>20122.115701535611</v>
      </c>
    </row>
    <row r="236" spans="3:8" x14ac:dyDescent="0.2">
      <c r="C236" s="70">
        <v>19001</v>
      </c>
      <c r="D236" s="64" t="s">
        <v>1456</v>
      </c>
      <c r="E236" s="64" t="s">
        <v>1457</v>
      </c>
      <c r="F236" s="65">
        <v>22398777</v>
      </c>
      <c r="G236" s="65">
        <v>5077493637000</v>
      </c>
      <c r="H236" s="41">
        <v>226686.19974206627</v>
      </c>
    </row>
    <row r="237" spans="3:8" x14ac:dyDescent="0.2">
      <c r="C237" s="70">
        <v>19022</v>
      </c>
      <c r="D237" s="64" t="s">
        <v>1456</v>
      </c>
      <c r="E237" s="64" t="s">
        <v>1458</v>
      </c>
      <c r="F237" s="65">
        <v>338005</v>
      </c>
      <c r="G237" s="65">
        <v>20065000000</v>
      </c>
      <c r="H237" s="41">
        <v>59363.027174154231</v>
      </c>
    </row>
    <row r="238" spans="3:8" x14ac:dyDescent="0.2">
      <c r="C238" s="70">
        <v>19050</v>
      </c>
      <c r="D238" s="64" t="s">
        <v>1456</v>
      </c>
      <c r="E238" s="64" t="s">
        <v>1459</v>
      </c>
      <c r="F238" s="65">
        <v>624599</v>
      </c>
      <c r="G238" s="65">
        <v>6097013100</v>
      </c>
      <c r="H238" s="41">
        <v>9761.4839280882607</v>
      </c>
    </row>
    <row r="239" spans="3:8" x14ac:dyDescent="0.2">
      <c r="C239" s="70">
        <v>19075</v>
      </c>
      <c r="D239" s="64" t="s">
        <v>1456</v>
      </c>
      <c r="E239" s="64" t="s">
        <v>1460</v>
      </c>
      <c r="F239" s="65">
        <v>353782</v>
      </c>
      <c r="G239" s="65">
        <v>30840487500</v>
      </c>
      <c r="H239" s="41">
        <v>87173.704428150668</v>
      </c>
    </row>
    <row r="240" spans="3:8" x14ac:dyDescent="0.2">
      <c r="C240" s="70">
        <v>19100</v>
      </c>
      <c r="D240" s="64" t="s">
        <v>1456</v>
      </c>
      <c r="E240" s="64" t="s">
        <v>1242</v>
      </c>
      <c r="F240" s="65">
        <v>1153339</v>
      </c>
      <c r="G240" s="65">
        <v>21980455100</v>
      </c>
      <c r="H240" s="41">
        <v>19058.104425498488</v>
      </c>
    </row>
    <row r="241" spans="3:8" x14ac:dyDescent="0.2">
      <c r="C241" s="70">
        <v>19110</v>
      </c>
      <c r="D241" s="64" t="s">
        <v>1456</v>
      </c>
      <c r="E241" s="64" t="s">
        <v>1461</v>
      </c>
      <c r="F241" s="65">
        <v>689598</v>
      </c>
      <c r="G241" s="65">
        <v>15568868500</v>
      </c>
      <c r="H241" s="41">
        <v>22576.730935994594</v>
      </c>
    </row>
    <row r="242" spans="3:8" x14ac:dyDescent="0.2">
      <c r="C242" s="70">
        <v>19130</v>
      </c>
      <c r="D242" s="64" t="s">
        <v>1456</v>
      </c>
      <c r="E242" s="64" t="s">
        <v>1462</v>
      </c>
      <c r="F242" s="65">
        <v>577101</v>
      </c>
      <c r="G242" s="65">
        <v>22158728000</v>
      </c>
      <c r="H242" s="41">
        <v>38396.620348951052</v>
      </c>
    </row>
    <row r="243" spans="3:8" x14ac:dyDescent="0.2">
      <c r="C243" s="70">
        <v>19137</v>
      </c>
      <c r="D243" s="64" t="s">
        <v>1456</v>
      </c>
      <c r="E243" s="64" t="s">
        <v>1463</v>
      </c>
      <c r="F243" s="65">
        <v>566444</v>
      </c>
      <c r="G243" s="65">
        <v>5855435000</v>
      </c>
      <c r="H243" s="41">
        <v>10337.18249288544</v>
      </c>
    </row>
    <row r="244" spans="3:8" x14ac:dyDescent="0.2">
      <c r="C244" s="70">
        <v>19142</v>
      </c>
      <c r="D244" s="64" t="s">
        <v>1456</v>
      </c>
      <c r="E244" s="64" t="s">
        <v>1464</v>
      </c>
      <c r="F244" s="65">
        <v>946099</v>
      </c>
      <c r="G244" s="65">
        <v>52295050000</v>
      </c>
      <c r="H244" s="41">
        <v>55274.39517428937</v>
      </c>
    </row>
    <row r="245" spans="3:8" x14ac:dyDescent="0.2">
      <c r="C245" s="70">
        <v>19212</v>
      </c>
      <c r="D245" s="64" t="s">
        <v>1456</v>
      </c>
      <c r="E245" s="64" t="s">
        <v>1465</v>
      </c>
      <c r="F245" s="65">
        <v>1516817</v>
      </c>
      <c r="G245" s="65">
        <v>93289148000</v>
      </c>
      <c r="H245" s="41">
        <v>61503.232097214102</v>
      </c>
    </row>
    <row r="246" spans="3:8" x14ac:dyDescent="0.2">
      <c r="C246" s="70">
        <v>19256</v>
      </c>
      <c r="D246" s="64" t="s">
        <v>1456</v>
      </c>
      <c r="E246" s="64" t="s">
        <v>1466</v>
      </c>
      <c r="F246" s="65">
        <v>1476405</v>
      </c>
      <c r="G246" s="65">
        <v>25780911500</v>
      </c>
      <c r="H246" s="41">
        <v>17461.950819727648</v>
      </c>
    </row>
    <row r="247" spans="3:8" x14ac:dyDescent="0.2">
      <c r="C247" s="70">
        <v>19290</v>
      </c>
      <c r="D247" s="64" t="s">
        <v>1456</v>
      </c>
      <c r="E247" s="64" t="s">
        <v>1440</v>
      </c>
      <c r="F247" s="65">
        <v>128139</v>
      </c>
      <c r="G247" s="65">
        <v>4856546000</v>
      </c>
      <c r="H247" s="41">
        <v>37900.607933572137</v>
      </c>
    </row>
    <row r="248" spans="3:8" x14ac:dyDescent="0.2">
      <c r="C248" s="70">
        <v>19300</v>
      </c>
      <c r="D248" s="64" t="s">
        <v>1456</v>
      </c>
      <c r="E248" s="64" t="s">
        <v>1467</v>
      </c>
      <c r="F248" s="65">
        <v>495346</v>
      </c>
      <c r="G248" s="65">
        <v>17552690500</v>
      </c>
      <c r="H248" s="41">
        <v>35435.211952857193</v>
      </c>
    </row>
    <row r="249" spans="3:8" x14ac:dyDescent="0.2">
      <c r="C249" s="70">
        <v>19318</v>
      </c>
      <c r="D249" s="64" t="s">
        <v>1456</v>
      </c>
      <c r="E249" s="64" t="s">
        <v>1468</v>
      </c>
      <c r="F249" s="65">
        <v>4065911</v>
      </c>
      <c r="G249" s="65">
        <v>131899093000</v>
      </c>
      <c r="H249" s="41">
        <v>32440.231229852303</v>
      </c>
    </row>
    <row r="250" spans="3:8" x14ac:dyDescent="0.2">
      <c r="C250" s="70">
        <v>19355</v>
      </c>
      <c r="D250" s="64" t="s">
        <v>1456</v>
      </c>
      <c r="E250" s="64" t="s">
        <v>1469</v>
      </c>
      <c r="F250" s="65">
        <v>738828</v>
      </c>
      <c r="G250" s="65">
        <v>10496733000</v>
      </c>
      <c r="H250" s="41">
        <v>14207.275576994916</v>
      </c>
    </row>
    <row r="251" spans="3:8" x14ac:dyDescent="0.2">
      <c r="C251" s="70">
        <v>19364</v>
      </c>
      <c r="D251" s="64" t="s">
        <v>1456</v>
      </c>
      <c r="E251" s="64" t="s">
        <v>1470</v>
      </c>
      <c r="F251" s="65">
        <v>206271</v>
      </c>
      <c r="G251" s="65">
        <v>1810549500</v>
      </c>
      <c r="H251" s="41">
        <v>8777.5281062291833</v>
      </c>
    </row>
    <row r="252" spans="3:8" x14ac:dyDescent="0.2">
      <c r="C252" s="70">
        <v>19392</v>
      </c>
      <c r="D252" s="64" t="s">
        <v>1456</v>
      </c>
      <c r="E252" s="64" t="s">
        <v>1471</v>
      </c>
      <c r="F252" s="65">
        <v>175595</v>
      </c>
      <c r="G252" s="65">
        <v>1636702500</v>
      </c>
      <c r="H252" s="41">
        <v>9320.8946723995559</v>
      </c>
    </row>
    <row r="253" spans="3:8" x14ac:dyDescent="0.2">
      <c r="C253" s="70">
        <v>19397</v>
      </c>
      <c r="D253" s="64" t="s">
        <v>1456</v>
      </c>
      <c r="E253" s="64" t="s">
        <v>1472</v>
      </c>
      <c r="F253" s="65">
        <v>528999</v>
      </c>
      <c r="G253" s="65">
        <v>3730601500</v>
      </c>
      <c r="H253" s="41">
        <v>7052.190079754404</v>
      </c>
    </row>
    <row r="254" spans="3:8" x14ac:dyDescent="0.2">
      <c r="C254" s="70">
        <v>19418</v>
      </c>
      <c r="D254" s="64" t="s">
        <v>1456</v>
      </c>
      <c r="E254" s="64" t="s">
        <v>1473</v>
      </c>
      <c r="F254" s="65">
        <v>350947</v>
      </c>
      <c r="G254" s="65">
        <v>9460089700</v>
      </c>
      <c r="H254" s="41">
        <v>26955.892770133381</v>
      </c>
    </row>
    <row r="255" spans="3:8" x14ac:dyDescent="0.2">
      <c r="C255" s="70">
        <v>19450</v>
      </c>
      <c r="D255" s="64" t="s">
        <v>1456</v>
      </c>
      <c r="E255" s="64" t="s">
        <v>1474</v>
      </c>
      <c r="F255" s="65">
        <v>1999166</v>
      </c>
      <c r="G255" s="65">
        <v>10085037400</v>
      </c>
      <c r="H255" s="41">
        <v>5044.6223075022281</v>
      </c>
    </row>
    <row r="256" spans="3:8" x14ac:dyDescent="0.2">
      <c r="C256" s="70">
        <v>19455</v>
      </c>
      <c r="D256" s="64" t="s">
        <v>1456</v>
      </c>
      <c r="E256" s="64" t="s">
        <v>1475</v>
      </c>
      <c r="F256" s="65">
        <v>2998058</v>
      </c>
      <c r="G256" s="65">
        <v>152980282000</v>
      </c>
      <c r="H256" s="41">
        <v>51026.458460776943</v>
      </c>
    </row>
    <row r="257" spans="3:8" x14ac:dyDescent="0.2">
      <c r="C257" s="70">
        <v>19473</v>
      </c>
      <c r="D257" s="64" t="s">
        <v>1456</v>
      </c>
      <c r="E257" s="64" t="s">
        <v>1265</v>
      </c>
      <c r="F257" s="65">
        <v>739758</v>
      </c>
      <c r="G257" s="65">
        <v>33051621000</v>
      </c>
      <c r="H257" s="41">
        <v>44678.963931447855</v>
      </c>
    </row>
    <row r="258" spans="3:8" x14ac:dyDescent="0.2">
      <c r="C258" s="70">
        <v>19513</v>
      </c>
      <c r="D258" s="64" t="s">
        <v>1456</v>
      </c>
      <c r="E258" s="64" t="s">
        <v>1476</v>
      </c>
      <c r="F258" s="65">
        <v>413040</v>
      </c>
      <c r="G258" s="65">
        <v>12166351500</v>
      </c>
      <c r="H258" s="41">
        <v>29455.625363160954</v>
      </c>
    </row>
    <row r="259" spans="3:8" x14ac:dyDescent="0.2">
      <c r="C259" s="70">
        <v>19517</v>
      </c>
      <c r="D259" s="64" t="s">
        <v>1456</v>
      </c>
      <c r="E259" s="64" t="s">
        <v>1353</v>
      </c>
      <c r="F259" s="65">
        <v>614467</v>
      </c>
      <c r="G259" s="65">
        <v>15422784000</v>
      </c>
      <c r="H259" s="41">
        <v>25099.450418004548</v>
      </c>
    </row>
    <row r="260" spans="3:8" x14ac:dyDescent="0.2">
      <c r="C260" s="70">
        <v>19532</v>
      </c>
      <c r="D260" s="64" t="s">
        <v>1456</v>
      </c>
      <c r="E260" s="64" t="s">
        <v>1477</v>
      </c>
      <c r="F260" s="65">
        <v>1941458</v>
      </c>
      <c r="G260" s="65">
        <v>99104678000</v>
      </c>
      <c r="H260" s="41">
        <v>51046.521737786759</v>
      </c>
    </row>
    <row r="261" spans="3:8" x14ac:dyDescent="0.2">
      <c r="C261" s="70">
        <v>19533</v>
      </c>
      <c r="D261" s="64" t="s">
        <v>1456</v>
      </c>
      <c r="E261" s="64" t="s">
        <v>1478</v>
      </c>
      <c r="F261" s="65">
        <v>909260</v>
      </c>
      <c r="G261" s="65">
        <v>6018188000</v>
      </c>
      <c r="H261" s="41">
        <v>6618.7757077183642</v>
      </c>
    </row>
    <row r="262" spans="3:8" x14ac:dyDescent="0.2">
      <c r="C262" s="70">
        <v>19548</v>
      </c>
      <c r="D262" s="64" t="s">
        <v>1456</v>
      </c>
      <c r="E262" s="64" t="s">
        <v>1479</v>
      </c>
      <c r="F262" s="65">
        <v>4975565</v>
      </c>
      <c r="G262" s="65">
        <v>94127090500</v>
      </c>
      <c r="H262" s="41">
        <v>18917.869729367419</v>
      </c>
    </row>
    <row r="263" spans="3:8" x14ac:dyDescent="0.2">
      <c r="C263" s="70">
        <v>19573</v>
      </c>
      <c r="D263" s="64" t="s">
        <v>1456</v>
      </c>
      <c r="E263" s="64" t="s">
        <v>1480</v>
      </c>
      <c r="F263" s="65">
        <v>3358635</v>
      </c>
      <c r="G263" s="65">
        <v>227740669000</v>
      </c>
      <c r="H263" s="41">
        <v>67807.507811953372</v>
      </c>
    </row>
    <row r="264" spans="3:8" x14ac:dyDescent="0.2">
      <c r="C264" s="70">
        <v>19585</v>
      </c>
      <c r="D264" s="64" t="s">
        <v>1456</v>
      </c>
      <c r="E264" s="64" t="s">
        <v>1481</v>
      </c>
      <c r="F264" s="65">
        <v>379034</v>
      </c>
      <c r="G264" s="65">
        <v>3145505600</v>
      </c>
      <c r="H264" s="41">
        <v>8298.7425930127647</v>
      </c>
    </row>
    <row r="265" spans="3:8" x14ac:dyDescent="0.2">
      <c r="C265" s="70">
        <v>19622</v>
      </c>
      <c r="D265" s="64" t="s">
        <v>1456</v>
      </c>
      <c r="E265" s="64" t="s">
        <v>1482</v>
      </c>
      <c r="F265" s="65">
        <v>292474</v>
      </c>
      <c r="G265" s="65">
        <v>5661139000</v>
      </c>
      <c r="H265" s="41">
        <v>19356.041904579553</v>
      </c>
    </row>
    <row r="266" spans="3:8" x14ac:dyDescent="0.2">
      <c r="C266" s="70">
        <v>19693</v>
      </c>
      <c r="D266" s="64" t="s">
        <v>1456</v>
      </c>
      <c r="E266" s="64" t="s">
        <v>1483</v>
      </c>
      <c r="F266" s="65">
        <v>674798</v>
      </c>
      <c r="G266" s="65">
        <v>4312504000</v>
      </c>
      <c r="H266" s="41">
        <v>6390.8073230803884</v>
      </c>
    </row>
    <row r="267" spans="3:8" x14ac:dyDescent="0.2">
      <c r="C267" s="70">
        <v>19698</v>
      </c>
      <c r="D267" s="64" t="s">
        <v>1456</v>
      </c>
      <c r="E267" s="64" t="s">
        <v>1484</v>
      </c>
      <c r="F267" s="65">
        <v>6265457</v>
      </c>
      <c r="G267" s="65">
        <v>768630311500</v>
      </c>
      <c r="H267" s="41">
        <v>122677.45377551869</v>
      </c>
    </row>
    <row r="268" spans="3:8" x14ac:dyDescent="0.2">
      <c r="C268" s="70">
        <v>19701</v>
      </c>
      <c r="D268" s="64" t="s">
        <v>1456</v>
      </c>
      <c r="E268" s="64" t="s">
        <v>1279</v>
      </c>
      <c r="F268" s="65">
        <v>738192</v>
      </c>
      <c r="G268" s="65">
        <v>1826981000</v>
      </c>
      <c r="H268" s="41">
        <v>2474.9401239785857</v>
      </c>
    </row>
    <row r="269" spans="3:8" x14ac:dyDescent="0.2">
      <c r="C269" s="70">
        <v>19743</v>
      </c>
      <c r="D269" s="64" t="s">
        <v>1456</v>
      </c>
      <c r="E269" s="64" t="s">
        <v>1485</v>
      </c>
      <c r="F269" s="65">
        <v>4163678</v>
      </c>
      <c r="G269" s="65">
        <v>44156394500</v>
      </c>
      <c r="H269" s="41">
        <v>10605.141535920886</v>
      </c>
    </row>
    <row r="270" spans="3:8" x14ac:dyDescent="0.2">
      <c r="C270" s="70">
        <v>19760</v>
      </c>
      <c r="D270" s="64" t="s">
        <v>1456</v>
      </c>
      <c r="E270" s="64" t="s">
        <v>1486</v>
      </c>
      <c r="F270" s="65">
        <v>564776</v>
      </c>
      <c r="G270" s="65">
        <v>4800206000</v>
      </c>
      <c r="H270" s="41">
        <v>8499.3094607419571</v>
      </c>
    </row>
    <row r="271" spans="3:8" x14ac:dyDescent="0.2">
      <c r="C271" s="70">
        <v>19780</v>
      </c>
      <c r="D271" s="64" t="s">
        <v>1456</v>
      </c>
      <c r="E271" s="64" t="s">
        <v>1487</v>
      </c>
      <c r="F271" s="65">
        <v>2376017</v>
      </c>
      <c r="G271" s="65">
        <v>42739076000</v>
      </c>
      <c r="H271" s="41">
        <v>17987.69789946789</v>
      </c>
    </row>
    <row r="272" spans="3:8" x14ac:dyDescent="0.2">
      <c r="C272" s="70">
        <v>19785</v>
      </c>
      <c r="D272" s="64" t="s">
        <v>1456</v>
      </c>
      <c r="E272" s="64" t="s">
        <v>1488</v>
      </c>
      <c r="F272" s="65">
        <v>274608</v>
      </c>
      <c r="G272" s="65">
        <v>4185614500</v>
      </c>
      <c r="H272" s="41">
        <v>15242.143346151604</v>
      </c>
    </row>
    <row r="273" spans="3:8" x14ac:dyDescent="0.2">
      <c r="C273" s="70">
        <v>19807</v>
      </c>
      <c r="D273" s="64" t="s">
        <v>1456</v>
      </c>
      <c r="E273" s="64" t="s">
        <v>1489</v>
      </c>
      <c r="F273" s="65">
        <v>1530479</v>
      </c>
      <c r="G273" s="65">
        <v>146751865000</v>
      </c>
      <c r="H273" s="41">
        <v>95886.232349480124</v>
      </c>
    </row>
    <row r="274" spans="3:8" x14ac:dyDescent="0.2">
      <c r="C274" s="70">
        <v>19809</v>
      </c>
      <c r="D274" s="64" t="s">
        <v>1456</v>
      </c>
      <c r="E274" s="64" t="s">
        <v>1490</v>
      </c>
      <c r="F274" s="65">
        <v>1123829</v>
      </c>
      <c r="G274" s="65">
        <v>29923527500</v>
      </c>
      <c r="H274" s="41">
        <v>26626.406241518951</v>
      </c>
    </row>
    <row r="275" spans="3:8" x14ac:dyDescent="0.2">
      <c r="C275" s="70">
        <v>19821</v>
      </c>
      <c r="D275" s="64" t="s">
        <v>1456</v>
      </c>
      <c r="E275" s="64" t="s">
        <v>1491</v>
      </c>
      <c r="F275" s="65">
        <v>735646</v>
      </c>
      <c r="G275" s="65">
        <v>15283243000</v>
      </c>
      <c r="H275" s="41">
        <v>20775.268267617848</v>
      </c>
    </row>
    <row r="276" spans="3:8" x14ac:dyDescent="0.2">
      <c r="C276" s="70">
        <v>19824</v>
      </c>
      <c r="D276" s="64" t="s">
        <v>1456</v>
      </c>
      <c r="E276" s="64" t="s">
        <v>1492</v>
      </c>
      <c r="F276" s="65">
        <v>1317524</v>
      </c>
      <c r="G276" s="65">
        <v>7238516800</v>
      </c>
      <c r="H276" s="41">
        <v>5494.030317474293</v>
      </c>
    </row>
    <row r="277" spans="3:8" x14ac:dyDescent="0.2">
      <c r="C277" s="70">
        <v>19845</v>
      </c>
      <c r="D277" s="64" t="s">
        <v>1456</v>
      </c>
      <c r="E277" s="64" t="s">
        <v>1493</v>
      </c>
      <c r="F277" s="65">
        <v>2053547</v>
      </c>
      <c r="G277" s="65">
        <v>55034315500</v>
      </c>
      <c r="H277" s="41">
        <v>26799.6376513418</v>
      </c>
    </row>
    <row r="278" spans="3:8" x14ac:dyDescent="0.2">
      <c r="C278" s="70">
        <v>20001</v>
      </c>
      <c r="D278" s="64" t="s">
        <v>1494</v>
      </c>
      <c r="E278" s="64" t="s">
        <v>1495</v>
      </c>
      <c r="F278" s="65">
        <v>48862144</v>
      </c>
      <c r="G278" s="65">
        <v>8708751973000</v>
      </c>
      <c r="H278" s="41">
        <v>178231.06519844892</v>
      </c>
    </row>
    <row r="279" spans="3:8" x14ac:dyDescent="0.2">
      <c r="C279" s="70">
        <v>20011</v>
      </c>
      <c r="D279" s="64" t="s">
        <v>1494</v>
      </c>
      <c r="E279" s="64" t="s">
        <v>1496</v>
      </c>
      <c r="F279" s="65">
        <v>7047858</v>
      </c>
      <c r="G279" s="65">
        <v>994024829000</v>
      </c>
      <c r="H279" s="41">
        <v>141039.28158030426</v>
      </c>
    </row>
    <row r="280" spans="3:8" x14ac:dyDescent="0.2">
      <c r="C280" s="70">
        <v>20013</v>
      </c>
      <c r="D280" s="64" t="s">
        <v>1494</v>
      </c>
      <c r="E280" s="64" t="s">
        <v>1497</v>
      </c>
      <c r="F280" s="65">
        <v>10268826</v>
      </c>
      <c r="G280" s="65">
        <v>196476070000</v>
      </c>
      <c r="H280" s="41">
        <v>19133.255349735209</v>
      </c>
    </row>
    <row r="281" spans="3:8" x14ac:dyDescent="0.2">
      <c r="C281" s="70">
        <v>20032</v>
      </c>
      <c r="D281" s="64" t="s">
        <v>1494</v>
      </c>
      <c r="E281" s="64" t="s">
        <v>1498</v>
      </c>
      <c r="F281" s="65">
        <v>1547406</v>
      </c>
      <c r="G281" s="65">
        <v>15555039000</v>
      </c>
      <c r="H281" s="41">
        <v>10052.332096424598</v>
      </c>
    </row>
    <row r="282" spans="3:8" x14ac:dyDescent="0.2">
      <c r="C282" s="70">
        <v>20045</v>
      </c>
      <c r="D282" s="64" t="s">
        <v>1494</v>
      </c>
      <c r="E282" s="64" t="s">
        <v>1499</v>
      </c>
      <c r="F282" s="65">
        <v>1632009</v>
      </c>
      <c r="G282" s="65">
        <v>53966881000</v>
      </c>
      <c r="H282" s="41">
        <v>33067.759430248239</v>
      </c>
    </row>
    <row r="283" spans="3:8" x14ac:dyDescent="0.2">
      <c r="C283" s="70">
        <v>20060</v>
      </c>
      <c r="D283" s="64" t="s">
        <v>1494</v>
      </c>
      <c r="E283" s="64" t="s">
        <v>1500</v>
      </c>
      <c r="F283" s="65">
        <v>2789915</v>
      </c>
      <c r="G283" s="65">
        <v>213270034000</v>
      </c>
      <c r="H283" s="41">
        <v>76443.201316169128</v>
      </c>
    </row>
    <row r="284" spans="3:8" x14ac:dyDescent="0.2">
      <c r="C284" s="70">
        <v>20175</v>
      </c>
      <c r="D284" s="64" t="s">
        <v>1494</v>
      </c>
      <c r="E284" s="64" t="s">
        <v>1501</v>
      </c>
      <c r="F284" s="65">
        <v>3812544</v>
      </c>
      <c r="G284" s="65">
        <v>33626083000</v>
      </c>
      <c r="H284" s="41">
        <v>8819.8544069261898</v>
      </c>
    </row>
    <row r="285" spans="3:8" x14ac:dyDescent="0.2">
      <c r="C285" s="70">
        <v>20178</v>
      </c>
      <c r="D285" s="64" t="s">
        <v>1494</v>
      </c>
      <c r="E285" s="64" t="s">
        <v>1502</v>
      </c>
      <c r="F285" s="65">
        <v>5418275</v>
      </c>
      <c r="G285" s="65">
        <v>69942238500</v>
      </c>
      <c r="H285" s="41">
        <v>12908.580406125566</v>
      </c>
    </row>
    <row r="286" spans="3:8" x14ac:dyDescent="0.2">
      <c r="C286" s="70">
        <v>20228</v>
      </c>
      <c r="D286" s="64" t="s">
        <v>1494</v>
      </c>
      <c r="E286" s="64" t="s">
        <v>1503</v>
      </c>
      <c r="F286" s="65">
        <v>5801845</v>
      </c>
      <c r="G286" s="65">
        <v>120141331500</v>
      </c>
      <c r="H286" s="41">
        <v>20707.435565755375</v>
      </c>
    </row>
    <row r="287" spans="3:8" x14ac:dyDescent="0.2">
      <c r="C287" s="70">
        <v>20238</v>
      </c>
      <c r="D287" s="64" t="s">
        <v>1494</v>
      </c>
      <c r="E287" s="64" t="s">
        <v>1504</v>
      </c>
      <c r="F287" s="65">
        <v>3087664</v>
      </c>
      <c r="G287" s="65">
        <v>47814580000</v>
      </c>
      <c r="H287" s="41">
        <v>15485.68108447033</v>
      </c>
    </row>
    <row r="288" spans="3:8" x14ac:dyDescent="0.2">
      <c r="C288" s="70">
        <v>20250</v>
      </c>
      <c r="D288" s="64" t="s">
        <v>1494</v>
      </c>
      <c r="E288" s="64" t="s">
        <v>1505</v>
      </c>
      <c r="F288" s="65">
        <v>6505038</v>
      </c>
      <c r="G288" s="65">
        <v>159574521000</v>
      </c>
      <c r="H288" s="41">
        <v>24530.912963152561</v>
      </c>
    </row>
    <row r="289" spans="3:8" x14ac:dyDescent="0.2">
      <c r="C289" s="70">
        <v>20295</v>
      </c>
      <c r="D289" s="64" t="s">
        <v>1494</v>
      </c>
      <c r="E289" s="64" t="s">
        <v>1506</v>
      </c>
      <c r="F289" s="65">
        <v>1676090</v>
      </c>
      <c r="G289" s="65">
        <v>28847570000</v>
      </c>
      <c r="H289" s="41">
        <v>17211.229707235292</v>
      </c>
    </row>
    <row r="290" spans="3:8" x14ac:dyDescent="0.2">
      <c r="C290" s="70">
        <v>20310</v>
      </c>
      <c r="D290" s="64" t="s">
        <v>1494</v>
      </c>
      <c r="E290" s="64" t="s">
        <v>1507</v>
      </c>
      <c r="F290" s="65">
        <v>252979</v>
      </c>
      <c r="G290" s="65">
        <v>5692788000</v>
      </c>
      <c r="H290" s="41">
        <v>22503.006178378444</v>
      </c>
    </row>
    <row r="291" spans="3:8" x14ac:dyDescent="0.2">
      <c r="C291" s="70">
        <v>20383</v>
      </c>
      <c r="D291" s="64" t="s">
        <v>1494</v>
      </c>
      <c r="E291" s="64" t="s">
        <v>1508</v>
      </c>
      <c r="F291" s="65">
        <v>1708702</v>
      </c>
      <c r="G291" s="65">
        <v>25527842000</v>
      </c>
      <c r="H291" s="41">
        <v>14939.902920462433</v>
      </c>
    </row>
    <row r="292" spans="3:8" x14ac:dyDescent="0.2">
      <c r="C292" s="70">
        <v>20400</v>
      </c>
      <c r="D292" s="64" t="s">
        <v>1494</v>
      </c>
      <c r="E292" s="64" t="s">
        <v>1509</v>
      </c>
      <c r="F292" s="65">
        <v>4364358</v>
      </c>
      <c r="G292" s="65">
        <v>321640593000</v>
      </c>
      <c r="H292" s="41">
        <v>73697.114902123067</v>
      </c>
    </row>
    <row r="293" spans="3:8" x14ac:dyDescent="0.2">
      <c r="C293" s="70">
        <v>20443</v>
      </c>
      <c r="D293" s="64" t="s">
        <v>1494</v>
      </c>
      <c r="E293" s="64" t="s">
        <v>1510</v>
      </c>
      <c r="F293" s="65">
        <v>847454</v>
      </c>
      <c r="G293" s="65">
        <v>15678723000</v>
      </c>
      <c r="H293" s="41">
        <v>18500.972324161547</v>
      </c>
    </row>
    <row r="294" spans="3:8" x14ac:dyDescent="0.2">
      <c r="C294" s="70">
        <v>20517</v>
      </c>
      <c r="D294" s="64" t="s">
        <v>1494</v>
      </c>
      <c r="E294" s="64" t="s">
        <v>1511</v>
      </c>
      <c r="F294" s="65">
        <v>1668762</v>
      </c>
      <c r="G294" s="65">
        <v>46062990600</v>
      </c>
      <c r="H294" s="41">
        <v>27603.091753048069</v>
      </c>
    </row>
    <row r="295" spans="3:8" x14ac:dyDescent="0.2">
      <c r="C295" s="70">
        <v>20550</v>
      </c>
      <c r="D295" s="64" t="s">
        <v>1494</v>
      </c>
      <c r="E295" s="64" t="s">
        <v>1512</v>
      </c>
      <c r="F295" s="65">
        <v>2617702</v>
      </c>
      <c r="G295" s="65">
        <v>47541401500</v>
      </c>
      <c r="H295" s="41">
        <v>18161.502531609785</v>
      </c>
    </row>
    <row r="296" spans="3:8" x14ac:dyDescent="0.2">
      <c r="C296" s="70">
        <v>20570</v>
      </c>
      <c r="D296" s="64" t="s">
        <v>1494</v>
      </c>
      <c r="E296" s="64" t="s">
        <v>1513</v>
      </c>
      <c r="F296" s="65">
        <v>2042174</v>
      </c>
      <c r="G296" s="65">
        <v>18836087000</v>
      </c>
      <c r="H296" s="41">
        <v>9223.5465734065747</v>
      </c>
    </row>
    <row r="297" spans="3:8" x14ac:dyDescent="0.2">
      <c r="C297" s="70">
        <v>20614</v>
      </c>
      <c r="D297" s="64" t="s">
        <v>1494</v>
      </c>
      <c r="E297" s="64" t="s">
        <v>1514</v>
      </c>
      <c r="F297" s="65">
        <v>1533530</v>
      </c>
      <c r="G297" s="65">
        <v>55498942500</v>
      </c>
      <c r="H297" s="41">
        <v>36190.320697997427</v>
      </c>
    </row>
    <row r="298" spans="3:8" x14ac:dyDescent="0.2">
      <c r="C298" s="70">
        <v>20621</v>
      </c>
      <c r="D298" s="64" t="s">
        <v>1494</v>
      </c>
      <c r="E298" s="64" t="s">
        <v>1515</v>
      </c>
      <c r="F298" s="65">
        <v>2099893</v>
      </c>
      <c r="G298" s="65">
        <v>65885603000</v>
      </c>
      <c r="H298" s="41">
        <v>31375.695333047923</v>
      </c>
    </row>
    <row r="299" spans="3:8" x14ac:dyDescent="0.2">
      <c r="C299" s="70">
        <v>20710</v>
      </c>
      <c r="D299" s="64" t="s">
        <v>1494</v>
      </c>
      <c r="E299" s="64" t="s">
        <v>1516</v>
      </c>
      <c r="F299" s="65">
        <v>1192836</v>
      </c>
      <c r="G299" s="65">
        <v>108568741000</v>
      </c>
      <c r="H299" s="41">
        <v>91017.324259160523</v>
      </c>
    </row>
    <row r="300" spans="3:8" x14ac:dyDescent="0.2">
      <c r="C300" s="70">
        <v>20750</v>
      </c>
      <c r="D300" s="64" t="s">
        <v>1494</v>
      </c>
      <c r="E300" s="64" t="s">
        <v>1517</v>
      </c>
      <c r="F300" s="65">
        <v>2117664</v>
      </c>
      <c r="G300" s="65">
        <v>45298870000</v>
      </c>
      <c r="H300" s="41">
        <v>21390.961927860131</v>
      </c>
    </row>
    <row r="301" spans="3:8" x14ac:dyDescent="0.2">
      <c r="C301" s="70">
        <v>20770</v>
      </c>
      <c r="D301" s="64" t="s">
        <v>1494</v>
      </c>
      <c r="E301" s="64" t="s">
        <v>1518</v>
      </c>
      <c r="F301" s="65">
        <v>1770012</v>
      </c>
      <c r="G301" s="65">
        <v>89150445000</v>
      </c>
      <c r="H301" s="41">
        <v>50367.141578701165</v>
      </c>
    </row>
    <row r="302" spans="3:8" x14ac:dyDescent="0.2">
      <c r="C302" s="70">
        <v>20787</v>
      </c>
      <c r="D302" s="64" t="s">
        <v>1494</v>
      </c>
      <c r="E302" s="64" t="s">
        <v>1519</v>
      </c>
      <c r="F302" s="65">
        <v>4260795</v>
      </c>
      <c r="G302" s="65">
        <v>30926446600</v>
      </c>
      <c r="H302" s="41">
        <v>7258.3746929856989</v>
      </c>
    </row>
    <row r="303" spans="3:8" x14ac:dyDescent="0.2">
      <c r="C303" s="70">
        <v>23001</v>
      </c>
      <c r="D303" s="64" t="s">
        <v>1253</v>
      </c>
      <c r="E303" s="64" t="s">
        <v>1520</v>
      </c>
      <c r="F303" s="65">
        <v>37495753</v>
      </c>
      <c r="G303" s="65">
        <v>6798764995000</v>
      </c>
      <c r="H303" s="41">
        <v>181320.93506696611</v>
      </c>
    </row>
    <row r="304" spans="3:8" x14ac:dyDescent="0.2">
      <c r="C304" s="70">
        <v>23068</v>
      </c>
      <c r="D304" s="64" t="s">
        <v>1253</v>
      </c>
      <c r="E304" s="64" t="s">
        <v>1521</v>
      </c>
      <c r="F304" s="65">
        <v>41693665</v>
      </c>
      <c r="G304" s="65">
        <v>151391409000</v>
      </c>
      <c r="H304" s="41">
        <v>3631.0410466434168</v>
      </c>
    </row>
    <row r="305" spans="3:8" x14ac:dyDescent="0.2">
      <c r="C305" s="70">
        <v>23079</v>
      </c>
      <c r="D305" s="64" t="s">
        <v>1253</v>
      </c>
      <c r="E305" s="64" t="s">
        <v>1299</v>
      </c>
      <c r="F305" s="65">
        <v>2152315</v>
      </c>
      <c r="G305" s="65">
        <v>60130020000</v>
      </c>
      <c r="H305" s="41">
        <v>27937.369762325681</v>
      </c>
    </row>
    <row r="306" spans="3:8" x14ac:dyDescent="0.2">
      <c r="C306" s="70">
        <v>23090</v>
      </c>
      <c r="D306" s="64" t="s">
        <v>1253</v>
      </c>
      <c r="E306" s="64" t="s">
        <v>1522</v>
      </c>
      <c r="F306" s="65">
        <v>976243</v>
      </c>
      <c r="G306" s="65">
        <v>11226297000</v>
      </c>
      <c r="H306" s="41">
        <v>11499.490393272987</v>
      </c>
    </row>
    <row r="307" spans="3:8" x14ac:dyDescent="0.2">
      <c r="C307" s="70">
        <v>23162</v>
      </c>
      <c r="D307" s="64" t="s">
        <v>1253</v>
      </c>
      <c r="E307" s="64" t="s">
        <v>1523</v>
      </c>
      <c r="F307" s="65">
        <v>5075674</v>
      </c>
      <c r="G307" s="65">
        <v>347306575000</v>
      </c>
      <c r="H307" s="41">
        <v>68425.705630424651</v>
      </c>
    </row>
    <row r="308" spans="3:8" x14ac:dyDescent="0.2">
      <c r="C308" s="70">
        <v>23168</v>
      </c>
      <c r="D308" s="64" t="s">
        <v>1253</v>
      </c>
      <c r="E308" s="64" t="s">
        <v>1524</v>
      </c>
      <c r="F308" s="65">
        <v>929263</v>
      </c>
      <c r="G308" s="65">
        <v>5881430000</v>
      </c>
      <c r="H308" s="41">
        <v>6329.1339480857414</v>
      </c>
    </row>
    <row r="309" spans="3:8" x14ac:dyDescent="0.2">
      <c r="C309" s="70">
        <v>23182</v>
      </c>
      <c r="D309" s="64" t="s">
        <v>1253</v>
      </c>
      <c r="E309" s="64" t="s">
        <v>1525</v>
      </c>
      <c r="F309" s="65">
        <v>5135976</v>
      </c>
      <c r="G309" s="65">
        <v>244266821000</v>
      </c>
      <c r="H309" s="41">
        <v>47559.961534088165</v>
      </c>
    </row>
    <row r="310" spans="3:8" x14ac:dyDescent="0.2">
      <c r="C310" s="70">
        <v>23189</v>
      </c>
      <c r="D310" s="64" t="s">
        <v>1253</v>
      </c>
      <c r="E310" s="64" t="s">
        <v>1526</v>
      </c>
      <c r="F310" s="65">
        <v>2927704</v>
      </c>
      <c r="G310" s="65">
        <v>96840974000</v>
      </c>
      <c r="H310" s="41">
        <v>33077.447036995545</v>
      </c>
    </row>
    <row r="311" spans="3:8" x14ac:dyDescent="0.2">
      <c r="C311" s="70">
        <v>23300</v>
      </c>
      <c r="D311" s="64" t="s">
        <v>1253</v>
      </c>
      <c r="E311" s="64" t="s">
        <v>1527</v>
      </c>
      <c r="F311" s="65">
        <v>2517401</v>
      </c>
      <c r="G311" s="65">
        <v>32960329000</v>
      </c>
      <c r="H311" s="41">
        <v>13092.99908913995</v>
      </c>
    </row>
    <row r="312" spans="3:8" x14ac:dyDescent="0.2">
      <c r="C312" s="70">
        <v>23350</v>
      </c>
      <c r="D312" s="64" t="s">
        <v>1253</v>
      </c>
      <c r="E312" s="64" t="s">
        <v>1528</v>
      </c>
      <c r="F312" s="65">
        <v>867448</v>
      </c>
      <c r="G312" s="65">
        <v>70808610000</v>
      </c>
      <c r="H312" s="41">
        <v>81628.65093930703</v>
      </c>
    </row>
    <row r="313" spans="3:8" x14ac:dyDescent="0.2">
      <c r="C313" s="70">
        <v>23417</v>
      </c>
      <c r="D313" s="64" t="s">
        <v>1253</v>
      </c>
      <c r="E313" s="64" t="s">
        <v>1529</v>
      </c>
      <c r="F313" s="65">
        <v>8530273</v>
      </c>
      <c r="G313" s="65">
        <v>353401807000</v>
      </c>
      <c r="H313" s="41">
        <v>41429.132103978387</v>
      </c>
    </row>
    <row r="314" spans="3:8" x14ac:dyDescent="0.2">
      <c r="C314" s="70">
        <v>23419</v>
      </c>
      <c r="D314" s="64" t="s">
        <v>1253</v>
      </c>
      <c r="E314" s="64" t="s">
        <v>1530</v>
      </c>
      <c r="F314" s="65">
        <v>766057</v>
      </c>
      <c r="G314" s="65">
        <v>19324350000</v>
      </c>
      <c r="H314" s="41">
        <v>25225.73385531364</v>
      </c>
    </row>
    <row r="315" spans="3:8" x14ac:dyDescent="0.2">
      <c r="C315" s="70">
        <v>23464</v>
      </c>
      <c r="D315" s="64" t="s">
        <v>1253</v>
      </c>
      <c r="E315" s="64" t="s">
        <v>1531</v>
      </c>
      <c r="F315" s="65">
        <v>2452938</v>
      </c>
      <c r="G315" s="65">
        <v>25406856000</v>
      </c>
      <c r="H315" s="41">
        <v>10357.724492017327</v>
      </c>
    </row>
    <row r="316" spans="3:8" x14ac:dyDescent="0.2">
      <c r="C316" s="70">
        <v>23466</v>
      </c>
      <c r="D316" s="64" t="s">
        <v>1253</v>
      </c>
      <c r="E316" s="64" t="s">
        <v>1532</v>
      </c>
      <c r="F316" s="65">
        <v>9235479</v>
      </c>
      <c r="G316" s="65">
        <v>443600703000</v>
      </c>
      <c r="H316" s="41">
        <v>48032.23557760242</v>
      </c>
    </row>
    <row r="317" spans="3:8" x14ac:dyDescent="0.2">
      <c r="C317" s="70">
        <v>23500</v>
      </c>
      <c r="D317" s="64" t="s">
        <v>1253</v>
      </c>
      <c r="E317" s="64" t="s">
        <v>1533</v>
      </c>
      <c r="F317" s="65">
        <v>1326303</v>
      </c>
      <c r="G317" s="65">
        <v>50432548000</v>
      </c>
      <c r="H317" s="41">
        <v>38024.906827474566</v>
      </c>
    </row>
    <row r="318" spans="3:8" x14ac:dyDescent="0.2">
      <c r="C318" s="70">
        <v>23555</v>
      </c>
      <c r="D318" s="64" t="s">
        <v>1253</v>
      </c>
      <c r="E318" s="64" t="s">
        <v>1534</v>
      </c>
      <c r="F318" s="65">
        <v>4147587</v>
      </c>
      <c r="G318" s="65">
        <v>341188747000</v>
      </c>
      <c r="H318" s="41">
        <v>82261.986788944996</v>
      </c>
    </row>
    <row r="319" spans="3:8" x14ac:dyDescent="0.2">
      <c r="C319" s="70">
        <v>23570</v>
      </c>
      <c r="D319" s="64" t="s">
        <v>1253</v>
      </c>
      <c r="E319" s="64" t="s">
        <v>1535</v>
      </c>
      <c r="F319" s="65">
        <v>2747928</v>
      </c>
      <c r="G319" s="65">
        <v>40892551000</v>
      </c>
      <c r="H319" s="41">
        <v>14881.230876500404</v>
      </c>
    </row>
    <row r="320" spans="3:8" x14ac:dyDescent="0.2">
      <c r="C320" s="70">
        <v>23574</v>
      </c>
      <c r="D320" s="64" t="s">
        <v>1253</v>
      </c>
      <c r="E320" s="64" t="s">
        <v>1536</v>
      </c>
      <c r="F320" s="65">
        <v>1943462</v>
      </c>
      <c r="G320" s="65">
        <v>21411406000</v>
      </c>
      <c r="H320" s="41">
        <v>11017.14672064594</v>
      </c>
    </row>
    <row r="321" spans="3:8" x14ac:dyDescent="0.2">
      <c r="C321" s="70">
        <v>23580</v>
      </c>
      <c r="D321" s="64" t="s">
        <v>1253</v>
      </c>
      <c r="E321" s="64" t="s">
        <v>1537</v>
      </c>
      <c r="F321" s="65">
        <v>3401265</v>
      </c>
      <c r="G321" s="65">
        <v>95009198000</v>
      </c>
      <c r="H321" s="41">
        <v>27933.488863702183</v>
      </c>
    </row>
    <row r="322" spans="3:8" x14ac:dyDescent="0.2">
      <c r="C322" s="70">
        <v>23586</v>
      </c>
      <c r="D322" s="64" t="s">
        <v>1253</v>
      </c>
      <c r="E322" s="64" t="s">
        <v>1538</v>
      </c>
      <c r="F322" s="65">
        <v>1646129</v>
      </c>
      <c r="G322" s="65">
        <v>30087973000</v>
      </c>
      <c r="H322" s="41">
        <v>18278.016485949764</v>
      </c>
    </row>
    <row r="323" spans="3:8" x14ac:dyDescent="0.2">
      <c r="C323" s="70">
        <v>23660</v>
      </c>
      <c r="D323" s="64" t="s">
        <v>1253</v>
      </c>
      <c r="E323" s="64" t="s">
        <v>1539</v>
      </c>
      <c r="F323" s="65">
        <v>10271313</v>
      </c>
      <c r="G323" s="65">
        <v>354857444000</v>
      </c>
      <c r="H323" s="41">
        <v>34548.401358229472</v>
      </c>
    </row>
    <row r="324" spans="3:8" x14ac:dyDescent="0.2">
      <c r="C324" s="70">
        <v>23670</v>
      </c>
      <c r="D324" s="64" t="s">
        <v>1253</v>
      </c>
      <c r="E324" s="64" t="s">
        <v>1540</v>
      </c>
      <c r="F324" s="65">
        <v>1069002</v>
      </c>
      <c r="G324" s="65">
        <v>37642750000</v>
      </c>
      <c r="H324" s="41">
        <v>35212.983698814409</v>
      </c>
    </row>
    <row r="325" spans="3:8" x14ac:dyDescent="0.2">
      <c r="C325" s="70">
        <v>23672</v>
      </c>
      <c r="D325" s="64" t="s">
        <v>1253</v>
      </c>
      <c r="E325" s="64" t="s">
        <v>1541</v>
      </c>
      <c r="F325" s="65">
        <v>3193876</v>
      </c>
      <c r="G325" s="65">
        <v>62070877000</v>
      </c>
      <c r="H325" s="41">
        <v>19434.341533609946</v>
      </c>
    </row>
    <row r="326" spans="3:8" x14ac:dyDescent="0.2">
      <c r="C326" s="70">
        <v>23675</v>
      </c>
      <c r="D326" s="64" t="s">
        <v>1253</v>
      </c>
      <c r="E326" s="64" t="s">
        <v>1542</v>
      </c>
      <c r="F326" s="65">
        <v>3339744</v>
      </c>
      <c r="G326" s="65">
        <v>38675883000</v>
      </c>
      <c r="H326" s="41">
        <v>11580.493295294489</v>
      </c>
    </row>
    <row r="327" spans="3:8" x14ac:dyDescent="0.2">
      <c r="C327" s="70">
        <v>23678</v>
      </c>
      <c r="D327" s="64" t="s">
        <v>1253</v>
      </c>
      <c r="E327" s="64" t="s">
        <v>1543</v>
      </c>
      <c r="F327" s="65">
        <v>863408</v>
      </c>
      <c r="G327" s="65">
        <v>15265818000</v>
      </c>
      <c r="H327" s="41">
        <v>17680.885514148584</v>
      </c>
    </row>
    <row r="328" spans="3:8" x14ac:dyDescent="0.2">
      <c r="C328" s="70">
        <v>23682</v>
      </c>
      <c r="D328" s="64" t="s">
        <v>1253</v>
      </c>
      <c r="E328" s="64" t="s">
        <v>1544</v>
      </c>
      <c r="F328" s="65">
        <v>628101</v>
      </c>
      <c r="G328" s="65">
        <v>12382510000</v>
      </c>
      <c r="H328" s="41">
        <v>19714.202015280982</v>
      </c>
    </row>
    <row r="329" spans="3:8" x14ac:dyDescent="0.2">
      <c r="C329" s="70">
        <v>23686</v>
      </c>
      <c r="D329" s="64" t="s">
        <v>1253</v>
      </c>
      <c r="E329" s="64" t="s">
        <v>1545</v>
      </c>
      <c r="F329" s="65">
        <v>5408639</v>
      </c>
      <c r="G329" s="65">
        <v>48864480000</v>
      </c>
      <c r="H329" s="41">
        <v>9034.5242120984603</v>
      </c>
    </row>
    <row r="330" spans="3:8" x14ac:dyDescent="0.2">
      <c r="C330" s="70">
        <v>23807</v>
      </c>
      <c r="D330" s="64" t="s">
        <v>1253</v>
      </c>
      <c r="E330" s="64" t="s">
        <v>1546</v>
      </c>
      <c r="F330" s="65">
        <v>9258058</v>
      </c>
      <c r="G330" s="65">
        <v>168999528000</v>
      </c>
      <c r="H330" s="41">
        <v>18254.317266104834</v>
      </c>
    </row>
    <row r="331" spans="3:8" x14ac:dyDescent="0.2">
      <c r="C331" s="70">
        <v>23815</v>
      </c>
      <c r="D331" s="64" t="s">
        <v>1253</v>
      </c>
      <c r="E331" s="64" t="s">
        <v>1547</v>
      </c>
      <c r="F331" s="65">
        <v>1037301</v>
      </c>
      <c r="G331" s="65">
        <v>19396585000</v>
      </c>
      <c r="H331" s="41">
        <v>18699.090235139076</v>
      </c>
    </row>
    <row r="332" spans="3:8" x14ac:dyDescent="0.2">
      <c r="C332" s="70">
        <v>23855</v>
      </c>
      <c r="D332" s="64" t="s">
        <v>1253</v>
      </c>
      <c r="E332" s="64" t="s">
        <v>1548</v>
      </c>
      <c r="F332" s="65">
        <v>6630938</v>
      </c>
      <c r="G332" s="65">
        <v>77331496000</v>
      </c>
      <c r="H332" s="41">
        <v>11662.225766550675</v>
      </c>
    </row>
    <row r="333" spans="3:8" x14ac:dyDescent="0.2">
      <c r="C333" s="70">
        <v>25001</v>
      </c>
      <c r="D333" s="64" t="s">
        <v>1549</v>
      </c>
      <c r="E333" s="64" t="s">
        <v>1550</v>
      </c>
      <c r="F333" s="65">
        <v>2245514</v>
      </c>
      <c r="G333" s="65">
        <v>119733573500</v>
      </c>
      <c r="H333" s="41">
        <v>53321.232243486345</v>
      </c>
    </row>
    <row r="334" spans="3:8" x14ac:dyDescent="0.2">
      <c r="C334" s="70">
        <v>25019</v>
      </c>
      <c r="D334" s="64" t="s">
        <v>1549</v>
      </c>
      <c r="E334" s="64" t="s">
        <v>1551</v>
      </c>
      <c r="F334" s="65">
        <v>193410</v>
      </c>
      <c r="G334" s="65">
        <v>9588149000</v>
      </c>
      <c r="H334" s="41">
        <v>49574.215397342436</v>
      </c>
    </row>
    <row r="335" spans="3:8" x14ac:dyDescent="0.2">
      <c r="C335" s="70">
        <v>25035</v>
      </c>
      <c r="D335" s="64" t="s">
        <v>1549</v>
      </c>
      <c r="E335" s="64" t="s">
        <v>1552</v>
      </c>
      <c r="F335" s="65">
        <v>3751444</v>
      </c>
      <c r="G335" s="65">
        <v>702003308000</v>
      </c>
      <c r="H335" s="41">
        <v>187128.82506043007</v>
      </c>
    </row>
    <row r="336" spans="3:8" x14ac:dyDescent="0.2">
      <c r="C336" s="70">
        <v>25040</v>
      </c>
      <c r="D336" s="64" t="s">
        <v>1549</v>
      </c>
      <c r="E336" s="64" t="s">
        <v>1553</v>
      </c>
      <c r="F336" s="65">
        <v>1109048</v>
      </c>
      <c r="G336" s="65">
        <v>66137005000</v>
      </c>
      <c r="H336" s="41">
        <v>59634.032972423192</v>
      </c>
    </row>
    <row r="337" spans="3:8" x14ac:dyDescent="0.2">
      <c r="C337" s="70">
        <v>25053</v>
      </c>
      <c r="D337" s="64" t="s">
        <v>1549</v>
      </c>
      <c r="E337" s="64" t="s">
        <v>1554</v>
      </c>
      <c r="F337" s="65">
        <v>774239</v>
      </c>
      <c r="G337" s="65">
        <v>59806515000</v>
      </c>
      <c r="H337" s="41">
        <v>77245.546917683037</v>
      </c>
    </row>
    <row r="338" spans="3:8" x14ac:dyDescent="0.2">
      <c r="C338" s="70">
        <v>25086</v>
      </c>
      <c r="D338" s="64" t="s">
        <v>1549</v>
      </c>
      <c r="E338" s="64" t="s">
        <v>1555</v>
      </c>
      <c r="F338" s="65">
        <v>584425</v>
      </c>
      <c r="G338" s="65">
        <v>3531376000</v>
      </c>
      <c r="H338" s="41">
        <v>6042.4793600547546</v>
      </c>
    </row>
    <row r="339" spans="3:8" x14ac:dyDescent="0.2">
      <c r="C339" s="70">
        <v>25095</v>
      </c>
      <c r="D339" s="64" t="s">
        <v>1549</v>
      </c>
      <c r="E339" s="64" t="s">
        <v>1556</v>
      </c>
      <c r="F339" s="65">
        <v>117998</v>
      </c>
      <c r="G339" s="65">
        <v>3635493000</v>
      </c>
      <c r="H339" s="41">
        <v>30809.784911608673</v>
      </c>
    </row>
    <row r="340" spans="3:8" x14ac:dyDescent="0.2">
      <c r="C340" s="70">
        <v>25099</v>
      </c>
      <c r="D340" s="64" t="s">
        <v>1549</v>
      </c>
      <c r="E340" s="64" t="s">
        <v>1557</v>
      </c>
      <c r="F340" s="65">
        <v>542149</v>
      </c>
      <c r="G340" s="65">
        <v>72726525000</v>
      </c>
      <c r="H340" s="41">
        <v>134144.90296947886</v>
      </c>
    </row>
    <row r="341" spans="3:8" x14ac:dyDescent="0.2">
      <c r="C341" s="70">
        <v>25120</v>
      </c>
      <c r="D341" s="64" t="s">
        <v>1549</v>
      </c>
      <c r="E341" s="64" t="s">
        <v>1558</v>
      </c>
      <c r="F341" s="65">
        <v>120152</v>
      </c>
      <c r="G341" s="65">
        <v>4415907500</v>
      </c>
      <c r="H341" s="41">
        <v>36752.67577734869</v>
      </c>
    </row>
    <row r="342" spans="3:8" x14ac:dyDescent="0.2">
      <c r="C342" s="70">
        <v>25123</v>
      </c>
      <c r="D342" s="64" t="s">
        <v>1549</v>
      </c>
      <c r="E342" s="64" t="s">
        <v>1559</v>
      </c>
      <c r="F342" s="65">
        <v>555016</v>
      </c>
      <c r="G342" s="65">
        <v>97385074000</v>
      </c>
      <c r="H342" s="41">
        <v>175463.54339334363</v>
      </c>
    </row>
    <row r="343" spans="3:8" x14ac:dyDescent="0.2">
      <c r="C343" s="70">
        <v>25126</v>
      </c>
      <c r="D343" s="64" t="s">
        <v>1549</v>
      </c>
      <c r="E343" s="64" t="s">
        <v>1560</v>
      </c>
      <c r="F343" s="65">
        <v>2578201</v>
      </c>
      <c r="G343" s="65">
        <v>1472756495000</v>
      </c>
      <c r="H343" s="41">
        <v>571234.16483043798</v>
      </c>
    </row>
    <row r="344" spans="3:8" x14ac:dyDescent="0.2">
      <c r="C344" s="70">
        <v>25148</v>
      </c>
      <c r="D344" s="64" t="s">
        <v>1549</v>
      </c>
      <c r="E344" s="64" t="s">
        <v>1561</v>
      </c>
      <c r="F344" s="65">
        <v>2216244</v>
      </c>
      <c r="G344" s="65">
        <v>22905877000</v>
      </c>
      <c r="H344" s="41">
        <v>10335.449075101838</v>
      </c>
    </row>
    <row r="345" spans="3:8" x14ac:dyDescent="0.2">
      <c r="C345" s="70">
        <v>25151</v>
      </c>
      <c r="D345" s="64" t="s">
        <v>1549</v>
      </c>
      <c r="E345" s="64" t="s">
        <v>1562</v>
      </c>
      <c r="F345" s="65">
        <v>532775</v>
      </c>
      <c r="G345" s="65">
        <v>125116960500</v>
      </c>
      <c r="H345" s="41">
        <v>234840.14921871334</v>
      </c>
    </row>
    <row r="346" spans="3:8" x14ac:dyDescent="0.2">
      <c r="C346" s="70">
        <v>25154</v>
      </c>
      <c r="D346" s="64" t="s">
        <v>1549</v>
      </c>
      <c r="E346" s="64" t="s">
        <v>1563</v>
      </c>
      <c r="F346" s="65">
        <v>365184</v>
      </c>
      <c r="G346" s="65">
        <v>14568816500</v>
      </c>
      <c r="H346" s="41">
        <v>39894.454576323165</v>
      </c>
    </row>
    <row r="347" spans="3:8" x14ac:dyDescent="0.2">
      <c r="C347" s="70">
        <v>25168</v>
      </c>
      <c r="D347" s="64" t="s">
        <v>1549</v>
      </c>
      <c r="E347" s="64" t="s">
        <v>1564</v>
      </c>
      <c r="F347" s="65">
        <v>126930</v>
      </c>
      <c r="G347" s="65">
        <v>4391580000</v>
      </c>
      <c r="H347" s="41">
        <v>34598.440085086266</v>
      </c>
    </row>
    <row r="348" spans="3:8" x14ac:dyDescent="0.2">
      <c r="C348" s="70">
        <v>25175</v>
      </c>
      <c r="D348" s="64" t="s">
        <v>1549</v>
      </c>
      <c r="E348" s="64" t="s">
        <v>1565</v>
      </c>
      <c r="F348" s="65">
        <v>5312920</v>
      </c>
      <c r="G348" s="65">
        <v>4148059550000</v>
      </c>
      <c r="H348" s="41">
        <v>780749.48427606665</v>
      </c>
    </row>
    <row r="349" spans="3:8" x14ac:dyDescent="0.2">
      <c r="C349" s="70">
        <v>25178</v>
      </c>
      <c r="D349" s="64" t="s">
        <v>1549</v>
      </c>
      <c r="E349" s="64" t="s">
        <v>1566</v>
      </c>
      <c r="F349" s="65">
        <v>227651</v>
      </c>
      <c r="G349" s="65">
        <v>15948113000</v>
      </c>
      <c r="H349" s="41">
        <v>70055.097495728114</v>
      </c>
    </row>
    <row r="350" spans="3:8" x14ac:dyDescent="0.2">
      <c r="C350" s="70">
        <v>25181</v>
      </c>
      <c r="D350" s="64" t="s">
        <v>1549</v>
      </c>
      <c r="E350" s="64" t="s">
        <v>1567</v>
      </c>
      <c r="F350" s="65">
        <v>1031637</v>
      </c>
      <c r="G350" s="65">
        <v>316057265000</v>
      </c>
      <c r="H350" s="41">
        <v>306364.80176651286</v>
      </c>
    </row>
    <row r="351" spans="3:8" x14ac:dyDescent="0.2">
      <c r="C351" s="70">
        <v>25183</v>
      </c>
      <c r="D351" s="64" t="s">
        <v>1549</v>
      </c>
      <c r="E351" s="64" t="s">
        <v>1568</v>
      </c>
      <c r="F351" s="65">
        <v>1145826</v>
      </c>
      <c r="G351" s="65">
        <v>264894182000</v>
      </c>
      <c r="H351" s="41">
        <v>231181.85658206395</v>
      </c>
    </row>
    <row r="352" spans="3:8" x14ac:dyDescent="0.2">
      <c r="C352" s="70">
        <v>25200</v>
      </c>
      <c r="D352" s="64" t="s">
        <v>1549</v>
      </c>
      <c r="E352" s="64" t="s">
        <v>1569</v>
      </c>
      <c r="F352" s="65">
        <v>508110</v>
      </c>
      <c r="G352" s="65">
        <v>84046155000</v>
      </c>
      <c r="H352" s="41">
        <v>165409.37001830313</v>
      </c>
    </row>
    <row r="353" spans="3:8" x14ac:dyDescent="0.2">
      <c r="C353" s="70">
        <v>25214</v>
      </c>
      <c r="D353" s="64" t="s">
        <v>1549</v>
      </c>
      <c r="E353" s="64" t="s">
        <v>1570</v>
      </c>
      <c r="F353" s="65">
        <v>1254558</v>
      </c>
      <c r="G353" s="65">
        <v>299656866000</v>
      </c>
      <c r="H353" s="41">
        <v>238854.53362857676</v>
      </c>
    </row>
    <row r="354" spans="3:8" x14ac:dyDescent="0.2">
      <c r="C354" s="70">
        <v>25224</v>
      </c>
      <c r="D354" s="64" t="s">
        <v>1549</v>
      </c>
      <c r="E354" s="64" t="s">
        <v>1571</v>
      </c>
      <c r="F354" s="65">
        <v>227243</v>
      </c>
      <c r="G354" s="65">
        <v>9168742500</v>
      </c>
      <c r="H354" s="41">
        <v>40347.744484978633</v>
      </c>
    </row>
    <row r="355" spans="3:8" x14ac:dyDescent="0.2">
      <c r="C355" s="70">
        <v>25245</v>
      </c>
      <c r="D355" s="64" t="s">
        <v>1549</v>
      </c>
      <c r="E355" s="64" t="s">
        <v>1572</v>
      </c>
      <c r="F355" s="65">
        <v>1289907</v>
      </c>
      <c r="G355" s="65">
        <v>221588668000</v>
      </c>
      <c r="H355" s="41">
        <v>171786.54585175522</v>
      </c>
    </row>
    <row r="356" spans="3:8" x14ac:dyDescent="0.2">
      <c r="C356" s="70">
        <v>25258</v>
      </c>
      <c r="D356" s="64" t="s">
        <v>1549</v>
      </c>
      <c r="E356" s="64" t="s">
        <v>1257</v>
      </c>
      <c r="F356" s="65">
        <v>230611</v>
      </c>
      <c r="G356" s="65">
        <v>5489671000</v>
      </c>
      <c r="H356" s="41">
        <v>23804.896557406195</v>
      </c>
    </row>
    <row r="357" spans="3:8" x14ac:dyDescent="0.2">
      <c r="C357" s="70">
        <v>25260</v>
      </c>
      <c r="D357" s="64" t="s">
        <v>1549</v>
      </c>
      <c r="E357" s="64" t="s">
        <v>1573</v>
      </c>
      <c r="F357" s="65">
        <v>578144</v>
      </c>
      <c r="G357" s="65">
        <v>91126954500</v>
      </c>
      <c r="H357" s="41">
        <v>157619.82222422096</v>
      </c>
    </row>
    <row r="358" spans="3:8" x14ac:dyDescent="0.2">
      <c r="C358" s="70">
        <v>25269</v>
      </c>
      <c r="D358" s="64" t="s">
        <v>1549</v>
      </c>
      <c r="E358" s="64" t="s">
        <v>1574</v>
      </c>
      <c r="F358" s="65">
        <v>5756953</v>
      </c>
      <c r="G358" s="65">
        <v>1395578556200</v>
      </c>
      <c r="H358" s="41">
        <v>242416.1802606344</v>
      </c>
    </row>
    <row r="359" spans="3:8" x14ac:dyDescent="0.2">
      <c r="C359" s="70">
        <v>25279</v>
      </c>
      <c r="D359" s="64" t="s">
        <v>1549</v>
      </c>
      <c r="E359" s="64" t="s">
        <v>1575</v>
      </c>
      <c r="F359" s="65">
        <v>658960</v>
      </c>
      <c r="G359" s="65">
        <v>40276319500</v>
      </c>
      <c r="H359" s="41">
        <v>61121.03845453442</v>
      </c>
    </row>
    <row r="360" spans="3:8" x14ac:dyDescent="0.2">
      <c r="C360" s="70">
        <v>25281</v>
      </c>
      <c r="D360" s="64" t="s">
        <v>1549</v>
      </c>
      <c r="E360" s="64" t="s">
        <v>1576</v>
      </c>
      <c r="F360" s="65">
        <v>197785</v>
      </c>
      <c r="G360" s="65">
        <v>7640052000</v>
      </c>
      <c r="H360" s="41">
        <v>38628.065829056803</v>
      </c>
    </row>
    <row r="361" spans="3:8" x14ac:dyDescent="0.2">
      <c r="C361" s="70">
        <v>25286</v>
      </c>
      <c r="D361" s="64" t="s">
        <v>1549</v>
      </c>
      <c r="E361" s="64" t="s">
        <v>1577</v>
      </c>
      <c r="F361" s="65">
        <v>4278803</v>
      </c>
      <c r="G361" s="65">
        <v>2791791195500</v>
      </c>
      <c r="H361" s="41">
        <v>652470.14071458764</v>
      </c>
    </row>
    <row r="362" spans="3:8" x14ac:dyDescent="0.2">
      <c r="C362" s="70">
        <v>25288</v>
      </c>
      <c r="D362" s="64" t="s">
        <v>1549</v>
      </c>
      <c r="E362" s="64" t="s">
        <v>1578</v>
      </c>
      <c r="F362" s="65">
        <v>281241</v>
      </c>
      <c r="G362" s="65">
        <v>10721385000</v>
      </c>
      <c r="H362" s="41">
        <v>38121.699894396617</v>
      </c>
    </row>
    <row r="363" spans="3:8" x14ac:dyDescent="0.2">
      <c r="C363" s="70">
        <v>25290</v>
      </c>
      <c r="D363" s="64" t="s">
        <v>1549</v>
      </c>
      <c r="E363" s="64" t="s">
        <v>1579</v>
      </c>
      <c r="F363" s="65">
        <v>12035197</v>
      </c>
      <c r="G363" s="65">
        <v>4077510033000</v>
      </c>
      <c r="H363" s="41">
        <v>338798.77770176926</v>
      </c>
    </row>
    <row r="364" spans="3:8" x14ac:dyDescent="0.2">
      <c r="C364" s="70">
        <v>25293</v>
      </c>
      <c r="D364" s="64" t="s">
        <v>1549</v>
      </c>
      <c r="E364" s="64" t="s">
        <v>1580</v>
      </c>
      <c r="F364" s="65">
        <v>292727</v>
      </c>
      <c r="G364" s="65">
        <v>12518614000</v>
      </c>
      <c r="H364" s="41">
        <v>42765.491396420555</v>
      </c>
    </row>
    <row r="365" spans="3:8" x14ac:dyDescent="0.2">
      <c r="C365" s="70">
        <v>25295</v>
      </c>
      <c r="D365" s="64" t="s">
        <v>1549</v>
      </c>
      <c r="E365" s="64" t="s">
        <v>1581</v>
      </c>
      <c r="F365" s="65">
        <v>445108</v>
      </c>
      <c r="G365" s="65">
        <v>63826062000</v>
      </c>
      <c r="H365" s="41">
        <v>143394.55143470797</v>
      </c>
    </row>
    <row r="366" spans="3:8" x14ac:dyDescent="0.2">
      <c r="C366" s="70">
        <v>25297</v>
      </c>
      <c r="D366" s="64" t="s">
        <v>1549</v>
      </c>
      <c r="E366" s="64" t="s">
        <v>1582</v>
      </c>
      <c r="F366" s="65">
        <v>1021892</v>
      </c>
      <c r="G366" s="65">
        <v>82225717500</v>
      </c>
      <c r="H366" s="41">
        <v>80464.195335710625</v>
      </c>
    </row>
    <row r="367" spans="3:8" x14ac:dyDescent="0.2">
      <c r="C367" s="70">
        <v>25299</v>
      </c>
      <c r="D367" s="64" t="s">
        <v>1549</v>
      </c>
      <c r="E367" s="64" t="s">
        <v>1583</v>
      </c>
      <c r="F367" s="65">
        <v>205467</v>
      </c>
      <c r="G367" s="65">
        <v>7385967000</v>
      </c>
      <c r="H367" s="41">
        <v>35947.217801398765</v>
      </c>
    </row>
    <row r="368" spans="3:8" x14ac:dyDescent="0.2">
      <c r="C368" s="70">
        <v>25307</v>
      </c>
      <c r="D368" s="64" t="s">
        <v>1549</v>
      </c>
      <c r="E368" s="64" t="s">
        <v>1584</v>
      </c>
      <c r="F368" s="65">
        <v>16450049</v>
      </c>
      <c r="G368" s="65">
        <v>2267481074200</v>
      </c>
      <c r="H368" s="41">
        <v>137840.38419581606</v>
      </c>
    </row>
    <row r="369" spans="3:8" x14ac:dyDescent="0.2">
      <c r="C369" s="70">
        <v>25312</v>
      </c>
      <c r="D369" s="64" t="s">
        <v>1549</v>
      </c>
      <c r="E369" s="64" t="s">
        <v>1585</v>
      </c>
      <c r="F369" s="65">
        <v>238506</v>
      </c>
      <c r="G369" s="65">
        <v>22273993000</v>
      </c>
      <c r="H369" s="41">
        <v>93389.65476759494</v>
      </c>
    </row>
    <row r="370" spans="3:8" x14ac:dyDescent="0.2">
      <c r="C370" s="70">
        <v>25317</v>
      </c>
      <c r="D370" s="64" t="s">
        <v>1549</v>
      </c>
      <c r="E370" s="64" t="s">
        <v>1586</v>
      </c>
      <c r="F370" s="65">
        <v>645171</v>
      </c>
      <c r="G370" s="65">
        <v>57217781000</v>
      </c>
      <c r="H370" s="41">
        <v>88686.225822301378</v>
      </c>
    </row>
    <row r="371" spans="3:8" x14ac:dyDescent="0.2">
      <c r="C371" s="70">
        <v>25320</v>
      </c>
      <c r="D371" s="64" t="s">
        <v>1549</v>
      </c>
      <c r="E371" s="64" t="s">
        <v>1587</v>
      </c>
      <c r="F371" s="65">
        <v>6461384</v>
      </c>
      <c r="G371" s="65">
        <v>215040566500</v>
      </c>
      <c r="H371" s="41">
        <v>33280.883244208984</v>
      </c>
    </row>
    <row r="372" spans="3:8" x14ac:dyDescent="0.2">
      <c r="C372" s="70">
        <v>25322</v>
      </c>
      <c r="D372" s="64" t="s">
        <v>1549</v>
      </c>
      <c r="E372" s="64" t="s">
        <v>1588</v>
      </c>
      <c r="F372" s="65">
        <v>957684</v>
      </c>
      <c r="G372" s="65">
        <v>46252513000</v>
      </c>
      <c r="H372" s="41">
        <v>48296.215661951122</v>
      </c>
    </row>
    <row r="373" spans="3:8" x14ac:dyDescent="0.2">
      <c r="C373" s="70">
        <v>25324</v>
      </c>
      <c r="D373" s="64" t="s">
        <v>1549</v>
      </c>
      <c r="E373" s="64" t="s">
        <v>1589</v>
      </c>
      <c r="F373" s="65">
        <v>499573</v>
      </c>
      <c r="G373" s="65">
        <v>6830590500</v>
      </c>
      <c r="H373" s="41">
        <v>13672.857620407829</v>
      </c>
    </row>
    <row r="374" spans="3:8" x14ac:dyDescent="0.2">
      <c r="C374" s="70">
        <v>25326</v>
      </c>
      <c r="D374" s="64" t="s">
        <v>1549</v>
      </c>
      <c r="E374" s="64" t="s">
        <v>1590</v>
      </c>
      <c r="F374" s="65">
        <v>554687</v>
      </c>
      <c r="G374" s="65">
        <v>40333955000</v>
      </c>
      <c r="H374" s="41">
        <v>72714.801320384286</v>
      </c>
    </row>
    <row r="375" spans="3:8" x14ac:dyDescent="0.2">
      <c r="C375" s="70">
        <v>25328</v>
      </c>
      <c r="D375" s="64" t="s">
        <v>1549</v>
      </c>
      <c r="E375" s="64" t="s">
        <v>1591</v>
      </c>
      <c r="F375" s="65">
        <v>193663</v>
      </c>
      <c r="G375" s="65">
        <v>17661539000</v>
      </c>
      <c r="H375" s="41">
        <v>91197.280843527158</v>
      </c>
    </row>
    <row r="376" spans="3:8" x14ac:dyDescent="0.2">
      <c r="C376" s="70">
        <v>25335</v>
      </c>
      <c r="D376" s="64" t="s">
        <v>1549</v>
      </c>
      <c r="E376" s="64" t="s">
        <v>1592</v>
      </c>
      <c r="F376" s="65">
        <v>308599</v>
      </c>
      <c r="G376" s="65">
        <v>10164433000</v>
      </c>
      <c r="H376" s="41">
        <v>32937.349116490979</v>
      </c>
    </row>
    <row r="377" spans="3:8" x14ac:dyDescent="0.2">
      <c r="C377" s="70">
        <v>25339</v>
      </c>
      <c r="D377" s="64" t="s">
        <v>1549</v>
      </c>
      <c r="E377" s="64" t="s">
        <v>1593</v>
      </c>
      <c r="F377" s="65">
        <v>134715</v>
      </c>
      <c r="G377" s="65">
        <v>3762232500</v>
      </c>
      <c r="H377" s="41">
        <v>27927.346620643581</v>
      </c>
    </row>
    <row r="378" spans="3:8" x14ac:dyDescent="0.2">
      <c r="C378" s="70">
        <v>25368</v>
      </c>
      <c r="D378" s="64" t="s">
        <v>1549</v>
      </c>
      <c r="E378" s="64" t="s">
        <v>1594</v>
      </c>
      <c r="F378" s="65">
        <v>275203</v>
      </c>
      <c r="G378" s="65">
        <v>20165874500</v>
      </c>
      <c r="H378" s="41">
        <v>73276.361449548145</v>
      </c>
    </row>
    <row r="379" spans="3:8" x14ac:dyDescent="0.2">
      <c r="C379" s="70">
        <v>25372</v>
      </c>
      <c r="D379" s="64" t="s">
        <v>1549</v>
      </c>
      <c r="E379" s="64" t="s">
        <v>1595</v>
      </c>
      <c r="F379" s="65">
        <v>296742</v>
      </c>
      <c r="G379" s="65">
        <v>11096175000</v>
      </c>
      <c r="H379" s="41">
        <v>37393.34169076167</v>
      </c>
    </row>
    <row r="380" spans="3:8" x14ac:dyDescent="0.2">
      <c r="C380" s="70">
        <v>25377</v>
      </c>
      <c r="D380" s="64" t="s">
        <v>1549</v>
      </c>
      <c r="E380" s="64" t="s">
        <v>1596</v>
      </c>
      <c r="F380" s="65">
        <v>1166069</v>
      </c>
      <c r="G380" s="65">
        <v>256149469000</v>
      </c>
      <c r="H380" s="41">
        <v>219669.22111813282</v>
      </c>
    </row>
    <row r="381" spans="3:8" x14ac:dyDescent="0.2">
      <c r="C381" s="70">
        <v>25386</v>
      </c>
      <c r="D381" s="64" t="s">
        <v>1549</v>
      </c>
      <c r="E381" s="64" t="s">
        <v>1597</v>
      </c>
      <c r="F381" s="65">
        <v>3553242</v>
      </c>
      <c r="G381" s="65">
        <v>910888311000</v>
      </c>
      <c r="H381" s="41">
        <v>256354.14390576267</v>
      </c>
    </row>
    <row r="382" spans="3:8" x14ac:dyDescent="0.2">
      <c r="C382" s="70">
        <v>25394</v>
      </c>
      <c r="D382" s="64" t="s">
        <v>1549</v>
      </c>
      <c r="E382" s="64" t="s">
        <v>1598</v>
      </c>
      <c r="F382" s="65">
        <v>598434</v>
      </c>
      <c r="G382" s="65">
        <v>55294308000</v>
      </c>
      <c r="H382" s="41">
        <v>92398.339666529646</v>
      </c>
    </row>
    <row r="383" spans="3:8" x14ac:dyDescent="0.2">
      <c r="C383" s="70">
        <v>25398</v>
      </c>
      <c r="D383" s="64" t="s">
        <v>1549</v>
      </c>
      <c r="E383" s="64" t="s">
        <v>1599</v>
      </c>
      <c r="F383" s="65">
        <v>136333</v>
      </c>
      <c r="G383" s="65">
        <v>6091882500</v>
      </c>
      <c r="H383" s="41">
        <v>44683.843970278656</v>
      </c>
    </row>
    <row r="384" spans="3:8" x14ac:dyDescent="0.2">
      <c r="C384" s="70">
        <v>25402</v>
      </c>
      <c r="D384" s="64" t="s">
        <v>1549</v>
      </c>
      <c r="E384" s="64" t="s">
        <v>1472</v>
      </c>
      <c r="F384" s="65">
        <v>1482793</v>
      </c>
      <c r="G384" s="65">
        <v>327151735000</v>
      </c>
      <c r="H384" s="41">
        <v>220632.10104175025</v>
      </c>
    </row>
    <row r="385" spans="3:8" x14ac:dyDescent="0.2">
      <c r="C385" s="70">
        <v>25407</v>
      </c>
      <c r="D385" s="64" t="s">
        <v>1549</v>
      </c>
      <c r="E385" s="64" t="s">
        <v>1600</v>
      </c>
      <c r="F385" s="65">
        <v>418292</v>
      </c>
      <c r="G385" s="65">
        <v>27652950000</v>
      </c>
      <c r="H385" s="41">
        <v>66109.201227850397</v>
      </c>
    </row>
    <row r="386" spans="3:8" x14ac:dyDescent="0.2">
      <c r="C386" s="70">
        <v>25426</v>
      </c>
      <c r="D386" s="64" t="s">
        <v>1549</v>
      </c>
      <c r="E386" s="64" t="s">
        <v>1601</v>
      </c>
      <c r="F386" s="65">
        <v>273157</v>
      </c>
      <c r="G386" s="65">
        <v>15403593000</v>
      </c>
      <c r="H386" s="41">
        <v>56390.987600537417</v>
      </c>
    </row>
    <row r="387" spans="3:8" x14ac:dyDescent="0.2">
      <c r="C387" s="70">
        <v>25430</v>
      </c>
      <c r="D387" s="64" t="s">
        <v>1549</v>
      </c>
      <c r="E387" s="64" t="s">
        <v>1602</v>
      </c>
      <c r="F387" s="65">
        <v>6213177</v>
      </c>
      <c r="G387" s="65">
        <v>1231077301500</v>
      </c>
      <c r="H387" s="41">
        <v>198139.74420815631</v>
      </c>
    </row>
    <row r="388" spans="3:8" x14ac:dyDescent="0.2">
      <c r="C388" s="70">
        <v>25436</v>
      </c>
      <c r="D388" s="64" t="s">
        <v>1549</v>
      </c>
      <c r="E388" s="64" t="s">
        <v>1603</v>
      </c>
      <c r="F388" s="65">
        <v>314705</v>
      </c>
      <c r="G388" s="65">
        <v>14000368000</v>
      </c>
      <c r="H388" s="41">
        <v>44487.275384884255</v>
      </c>
    </row>
    <row r="389" spans="3:8" x14ac:dyDescent="0.2">
      <c r="C389" s="70">
        <v>25438</v>
      </c>
      <c r="D389" s="64" t="s">
        <v>1549</v>
      </c>
      <c r="E389" s="64" t="s">
        <v>1604</v>
      </c>
      <c r="F389" s="65">
        <v>1253835</v>
      </c>
      <c r="G389" s="65">
        <v>20321326500</v>
      </c>
      <c r="H389" s="41">
        <v>16207.337089808467</v>
      </c>
    </row>
    <row r="390" spans="3:8" x14ac:dyDescent="0.2">
      <c r="C390" s="70">
        <v>25473</v>
      </c>
      <c r="D390" s="64" t="s">
        <v>1549</v>
      </c>
      <c r="E390" s="64" t="s">
        <v>1605</v>
      </c>
      <c r="F390" s="65">
        <v>8544650</v>
      </c>
      <c r="G390" s="65">
        <v>1899037245500</v>
      </c>
      <c r="H390" s="41">
        <v>222248.68724874628</v>
      </c>
    </row>
    <row r="391" spans="3:8" x14ac:dyDescent="0.2">
      <c r="C391" s="70">
        <v>25483</v>
      </c>
      <c r="D391" s="64" t="s">
        <v>1549</v>
      </c>
      <c r="E391" s="64" t="s">
        <v>1606</v>
      </c>
      <c r="F391" s="65">
        <v>1560995</v>
      </c>
      <c r="G391" s="65">
        <v>27600490000</v>
      </c>
      <c r="H391" s="41">
        <v>17681.344270801637</v>
      </c>
    </row>
    <row r="392" spans="3:8" x14ac:dyDescent="0.2">
      <c r="C392" s="70">
        <v>25486</v>
      </c>
      <c r="D392" s="64" t="s">
        <v>1549</v>
      </c>
      <c r="E392" s="64" t="s">
        <v>1607</v>
      </c>
      <c r="F392" s="65">
        <v>548154</v>
      </c>
      <c r="G392" s="65">
        <v>56715689000</v>
      </c>
      <c r="H392" s="41">
        <v>103466.70643651237</v>
      </c>
    </row>
    <row r="393" spans="3:8" x14ac:dyDescent="0.2">
      <c r="C393" s="70">
        <v>25488</v>
      </c>
      <c r="D393" s="64" t="s">
        <v>1549</v>
      </c>
      <c r="E393" s="64" t="s">
        <v>1608</v>
      </c>
      <c r="F393" s="65">
        <v>747337</v>
      </c>
      <c r="G393" s="65">
        <v>56545714000</v>
      </c>
      <c r="H393" s="41">
        <v>75662.939209486489</v>
      </c>
    </row>
    <row r="394" spans="3:8" x14ac:dyDescent="0.2">
      <c r="C394" s="70">
        <v>25489</v>
      </c>
      <c r="D394" s="64" t="s">
        <v>1549</v>
      </c>
      <c r="E394" s="64" t="s">
        <v>1609</v>
      </c>
      <c r="F394" s="65">
        <v>145574</v>
      </c>
      <c r="G394" s="65">
        <v>13959753000</v>
      </c>
      <c r="H394" s="41">
        <v>95894.548477063217</v>
      </c>
    </row>
    <row r="395" spans="3:8" x14ac:dyDescent="0.2">
      <c r="C395" s="70">
        <v>25491</v>
      </c>
      <c r="D395" s="64" t="s">
        <v>1549</v>
      </c>
      <c r="E395" s="64" t="s">
        <v>1610</v>
      </c>
      <c r="F395" s="65">
        <v>568259</v>
      </c>
      <c r="G395" s="65">
        <v>33655832000</v>
      </c>
      <c r="H395" s="41">
        <v>59226.219030406908</v>
      </c>
    </row>
    <row r="396" spans="3:8" x14ac:dyDescent="0.2">
      <c r="C396" s="70">
        <v>25506</v>
      </c>
      <c r="D396" s="64" t="s">
        <v>1549</v>
      </c>
      <c r="E396" s="64" t="s">
        <v>1611</v>
      </c>
      <c r="F396" s="65">
        <v>199861</v>
      </c>
      <c r="G396" s="65">
        <v>7990956000</v>
      </c>
      <c r="H396" s="41">
        <v>39982.567884679855</v>
      </c>
    </row>
    <row r="397" spans="3:8" x14ac:dyDescent="0.2">
      <c r="C397" s="70">
        <v>25513</v>
      </c>
      <c r="D397" s="64" t="s">
        <v>1549</v>
      </c>
      <c r="E397" s="64" t="s">
        <v>1612</v>
      </c>
      <c r="F397" s="65">
        <v>2793670</v>
      </c>
      <c r="G397" s="65">
        <v>145994864500</v>
      </c>
      <c r="H397" s="41">
        <v>52259.166079028662</v>
      </c>
    </row>
    <row r="398" spans="3:8" x14ac:dyDescent="0.2">
      <c r="C398" s="70">
        <v>25518</v>
      </c>
      <c r="D398" s="64" t="s">
        <v>1549</v>
      </c>
      <c r="E398" s="64" t="s">
        <v>1613</v>
      </c>
      <c r="F398" s="65">
        <v>192292</v>
      </c>
      <c r="G398" s="65">
        <v>5608005500</v>
      </c>
      <c r="H398" s="41">
        <v>29164.008383084059</v>
      </c>
    </row>
    <row r="399" spans="3:8" x14ac:dyDescent="0.2">
      <c r="C399" s="70">
        <v>25524</v>
      </c>
      <c r="D399" s="64" t="s">
        <v>1549</v>
      </c>
      <c r="E399" s="64" t="s">
        <v>1614</v>
      </c>
      <c r="F399" s="65">
        <v>196539</v>
      </c>
      <c r="G399" s="65">
        <v>10902748000</v>
      </c>
      <c r="H399" s="41">
        <v>55473.712596482124</v>
      </c>
    </row>
    <row r="400" spans="3:8" x14ac:dyDescent="0.2">
      <c r="C400" s="70">
        <v>25530</v>
      </c>
      <c r="D400" s="64" t="s">
        <v>1549</v>
      </c>
      <c r="E400" s="64" t="s">
        <v>1615</v>
      </c>
      <c r="F400" s="65">
        <v>602325</v>
      </c>
      <c r="G400" s="65">
        <v>15416843000</v>
      </c>
      <c r="H400" s="41">
        <v>25595.555555555555</v>
      </c>
    </row>
    <row r="401" spans="3:8" x14ac:dyDescent="0.2">
      <c r="C401" s="70">
        <v>25535</v>
      </c>
      <c r="D401" s="64" t="s">
        <v>1549</v>
      </c>
      <c r="E401" s="64" t="s">
        <v>1616</v>
      </c>
      <c r="F401" s="65">
        <v>437322</v>
      </c>
      <c r="G401" s="65">
        <v>18367646500</v>
      </c>
      <c r="H401" s="41">
        <v>42000.280113966372</v>
      </c>
    </row>
    <row r="402" spans="3:8" x14ac:dyDescent="0.2">
      <c r="C402" s="70">
        <v>25572</v>
      </c>
      <c r="D402" s="64" t="s">
        <v>1549</v>
      </c>
      <c r="E402" s="64" t="s">
        <v>1617</v>
      </c>
      <c r="F402" s="65">
        <v>1335992</v>
      </c>
      <c r="G402" s="65">
        <v>113114461000</v>
      </c>
      <c r="H402" s="41">
        <v>84667.019712692883</v>
      </c>
    </row>
    <row r="403" spans="3:8" x14ac:dyDescent="0.2">
      <c r="C403" s="70">
        <v>25580</v>
      </c>
      <c r="D403" s="64" t="s">
        <v>1549</v>
      </c>
      <c r="E403" s="64" t="s">
        <v>1618</v>
      </c>
      <c r="F403" s="65">
        <v>344891</v>
      </c>
      <c r="G403" s="65">
        <v>3891779500</v>
      </c>
      <c r="H403" s="41">
        <v>11284.085406693708</v>
      </c>
    </row>
    <row r="404" spans="3:8" x14ac:dyDescent="0.2">
      <c r="C404" s="70">
        <v>25592</v>
      </c>
      <c r="D404" s="64" t="s">
        <v>1549</v>
      </c>
      <c r="E404" s="64" t="s">
        <v>1619</v>
      </c>
      <c r="F404" s="65">
        <v>212504</v>
      </c>
      <c r="G404" s="65">
        <v>13075436000</v>
      </c>
      <c r="H404" s="41">
        <v>61530.305311900011</v>
      </c>
    </row>
    <row r="405" spans="3:8" x14ac:dyDescent="0.2">
      <c r="C405" s="70">
        <v>25594</v>
      </c>
      <c r="D405" s="64" t="s">
        <v>1549</v>
      </c>
      <c r="E405" s="64" t="s">
        <v>1620</v>
      </c>
      <c r="F405" s="65">
        <v>175666</v>
      </c>
      <c r="G405" s="65">
        <v>9709481500</v>
      </c>
      <c r="H405" s="41">
        <v>55272.400464517894</v>
      </c>
    </row>
    <row r="406" spans="3:8" x14ac:dyDescent="0.2">
      <c r="C406" s="70">
        <v>25596</v>
      </c>
      <c r="D406" s="64" t="s">
        <v>1549</v>
      </c>
      <c r="E406" s="64" t="s">
        <v>1621</v>
      </c>
      <c r="F406" s="65">
        <v>289005</v>
      </c>
      <c r="G406" s="65">
        <v>7994310000</v>
      </c>
      <c r="H406" s="41">
        <v>27661.493745782944</v>
      </c>
    </row>
    <row r="407" spans="3:8" x14ac:dyDescent="0.2">
      <c r="C407" s="70">
        <v>25599</v>
      </c>
      <c r="D407" s="64" t="s">
        <v>1549</v>
      </c>
      <c r="E407" s="64" t="s">
        <v>1622</v>
      </c>
      <c r="F407" s="65">
        <v>936567</v>
      </c>
      <c r="G407" s="65">
        <v>75948762000</v>
      </c>
      <c r="H407" s="41">
        <v>81092.716271233134</v>
      </c>
    </row>
    <row r="408" spans="3:8" x14ac:dyDescent="0.2">
      <c r="C408" s="70">
        <v>25612</v>
      </c>
      <c r="D408" s="64" t="s">
        <v>1549</v>
      </c>
      <c r="E408" s="64" t="s">
        <v>1623</v>
      </c>
      <c r="F408" s="65">
        <v>11003233</v>
      </c>
      <c r="G408" s="65">
        <v>960406461000</v>
      </c>
      <c r="H408" s="41">
        <v>87284.024704375523</v>
      </c>
    </row>
    <row r="409" spans="3:8" x14ac:dyDescent="0.2">
      <c r="C409" s="70">
        <v>25645</v>
      </c>
      <c r="D409" s="64" t="s">
        <v>1549</v>
      </c>
      <c r="E409" s="64" t="s">
        <v>1624</v>
      </c>
      <c r="F409" s="65">
        <v>284008</v>
      </c>
      <c r="G409" s="65">
        <v>22253832000</v>
      </c>
      <c r="H409" s="41">
        <v>78356.356158981434</v>
      </c>
    </row>
    <row r="410" spans="3:8" x14ac:dyDescent="0.2">
      <c r="C410" s="70">
        <v>25649</v>
      </c>
      <c r="D410" s="64" t="s">
        <v>1549</v>
      </c>
      <c r="E410" s="64" t="s">
        <v>1625</v>
      </c>
      <c r="F410" s="65">
        <v>535612</v>
      </c>
      <c r="G410" s="65">
        <v>22713169000</v>
      </c>
      <c r="H410" s="41">
        <v>42406.012187927081</v>
      </c>
    </row>
    <row r="411" spans="3:8" x14ac:dyDescent="0.2">
      <c r="C411" s="70">
        <v>25653</v>
      </c>
      <c r="D411" s="64" t="s">
        <v>1549</v>
      </c>
      <c r="E411" s="64" t="s">
        <v>1626</v>
      </c>
      <c r="F411" s="65">
        <v>223727</v>
      </c>
      <c r="G411" s="65">
        <v>5235356000</v>
      </c>
      <c r="H411" s="41">
        <v>23400.644535527674</v>
      </c>
    </row>
    <row r="412" spans="3:8" x14ac:dyDescent="0.2">
      <c r="C412" s="70">
        <v>25658</v>
      </c>
      <c r="D412" s="64" t="s">
        <v>1549</v>
      </c>
      <c r="E412" s="64" t="s">
        <v>1627</v>
      </c>
      <c r="F412" s="65">
        <v>589105</v>
      </c>
      <c r="G412" s="65">
        <v>71235062000</v>
      </c>
      <c r="H412" s="41">
        <v>120920.82396177252</v>
      </c>
    </row>
    <row r="413" spans="3:8" x14ac:dyDescent="0.2">
      <c r="C413" s="70">
        <v>25662</v>
      </c>
      <c r="D413" s="64" t="s">
        <v>1549</v>
      </c>
      <c r="E413" s="64" t="s">
        <v>1628</v>
      </c>
      <c r="F413" s="65">
        <v>693036</v>
      </c>
      <c r="G413" s="65">
        <v>40662309500</v>
      </c>
      <c r="H413" s="41">
        <v>58672.723350590735</v>
      </c>
    </row>
    <row r="414" spans="3:8" x14ac:dyDescent="0.2">
      <c r="C414" s="70">
        <v>25718</v>
      </c>
      <c r="D414" s="64" t="s">
        <v>1549</v>
      </c>
      <c r="E414" s="64" t="s">
        <v>1629</v>
      </c>
      <c r="F414" s="65">
        <v>792143</v>
      </c>
      <c r="G414" s="65">
        <v>39390409000</v>
      </c>
      <c r="H414" s="41">
        <v>49726.386523645349</v>
      </c>
    </row>
    <row r="415" spans="3:8" x14ac:dyDescent="0.2">
      <c r="C415" s="70">
        <v>25736</v>
      </c>
      <c r="D415" s="64" t="s">
        <v>1549</v>
      </c>
      <c r="E415" s="64" t="s">
        <v>1630</v>
      </c>
      <c r="F415" s="65">
        <v>877813</v>
      </c>
      <c r="G415" s="65">
        <v>120228712000</v>
      </c>
      <c r="H415" s="41">
        <v>136963.92284005819</v>
      </c>
    </row>
    <row r="416" spans="3:8" x14ac:dyDescent="0.2">
      <c r="C416" s="70">
        <v>25740</v>
      </c>
      <c r="D416" s="64" t="s">
        <v>1549</v>
      </c>
      <c r="E416" s="64" t="s">
        <v>1631</v>
      </c>
      <c r="F416" s="65">
        <v>1401244</v>
      </c>
      <c r="G416" s="65">
        <v>213938394000</v>
      </c>
      <c r="H416" s="41">
        <v>152677.47373048519</v>
      </c>
    </row>
    <row r="417" spans="3:8" x14ac:dyDescent="0.2">
      <c r="C417" s="70">
        <v>25743</v>
      </c>
      <c r="D417" s="64" t="s">
        <v>1549</v>
      </c>
      <c r="E417" s="64" t="s">
        <v>1632</v>
      </c>
      <c r="F417" s="65">
        <v>1317764</v>
      </c>
      <c r="G417" s="65">
        <v>300372495000</v>
      </c>
      <c r="H417" s="41">
        <v>227941.0387595958</v>
      </c>
    </row>
    <row r="418" spans="3:8" x14ac:dyDescent="0.2">
      <c r="C418" s="70">
        <v>25745</v>
      </c>
      <c r="D418" s="64" t="s">
        <v>1549</v>
      </c>
      <c r="E418" s="64" t="s">
        <v>1633</v>
      </c>
      <c r="F418" s="65">
        <v>995679</v>
      </c>
      <c r="G418" s="65">
        <v>98403194000</v>
      </c>
      <c r="H418" s="41">
        <v>98830.239464727085</v>
      </c>
    </row>
    <row r="419" spans="3:8" x14ac:dyDescent="0.2">
      <c r="C419" s="70">
        <v>25754</v>
      </c>
      <c r="D419" s="64" t="s">
        <v>1549</v>
      </c>
      <c r="E419" s="64" t="s">
        <v>1634</v>
      </c>
      <c r="F419" s="65">
        <v>22701938</v>
      </c>
      <c r="G419" s="65">
        <v>5815986587000</v>
      </c>
      <c r="H419" s="41">
        <v>256188.99086941389</v>
      </c>
    </row>
    <row r="420" spans="3:8" x14ac:dyDescent="0.2">
      <c r="C420" s="70">
        <v>25758</v>
      </c>
      <c r="D420" s="64" t="s">
        <v>1549</v>
      </c>
      <c r="E420" s="64" t="s">
        <v>1635</v>
      </c>
      <c r="F420" s="65">
        <v>1274098</v>
      </c>
      <c r="G420" s="65">
        <v>320763433000</v>
      </c>
      <c r="H420" s="41">
        <v>251757.26906407514</v>
      </c>
    </row>
    <row r="421" spans="3:8" x14ac:dyDescent="0.2">
      <c r="C421" s="70">
        <v>25769</v>
      </c>
      <c r="D421" s="64" t="s">
        <v>1549</v>
      </c>
      <c r="E421" s="64" t="s">
        <v>1636</v>
      </c>
      <c r="F421" s="65">
        <v>770662</v>
      </c>
      <c r="G421" s="65">
        <v>97879140000</v>
      </c>
      <c r="H421" s="41">
        <v>127006.57356921711</v>
      </c>
    </row>
    <row r="422" spans="3:8" x14ac:dyDescent="0.2">
      <c r="C422" s="70">
        <v>25772</v>
      </c>
      <c r="D422" s="64" t="s">
        <v>1549</v>
      </c>
      <c r="E422" s="64" t="s">
        <v>1637</v>
      </c>
      <c r="F422" s="65">
        <v>911423</v>
      </c>
      <c r="G422" s="65">
        <v>81422016000</v>
      </c>
      <c r="H422" s="41">
        <v>89335.046405456087</v>
      </c>
    </row>
    <row r="423" spans="3:8" x14ac:dyDescent="0.2">
      <c r="C423" s="70">
        <v>25777</v>
      </c>
      <c r="D423" s="64" t="s">
        <v>1549</v>
      </c>
      <c r="E423" s="64" t="s">
        <v>1638</v>
      </c>
      <c r="F423" s="65">
        <v>390309</v>
      </c>
      <c r="G423" s="65">
        <v>15746461000</v>
      </c>
      <c r="H423" s="41">
        <v>40343.576499645154</v>
      </c>
    </row>
    <row r="424" spans="3:8" x14ac:dyDescent="0.2">
      <c r="C424" s="70">
        <v>25779</v>
      </c>
      <c r="D424" s="64" t="s">
        <v>1549</v>
      </c>
      <c r="E424" s="64" t="s">
        <v>1639</v>
      </c>
      <c r="F424" s="65">
        <v>467700</v>
      </c>
      <c r="G424" s="65">
        <v>19637480000</v>
      </c>
      <c r="H424" s="41">
        <v>41987.342313448789</v>
      </c>
    </row>
    <row r="425" spans="3:8" x14ac:dyDescent="0.2">
      <c r="C425" s="70">
        <v>25781</v>
      </c>
      <c r="D425" s="64" t="s">
        <v>1549</v>
      </c>
      <c r="E425" s="64" t="s">
        <v>1640</v>
      </c>
      <c r="F425" s="65">
        <v>119082</v>
      </c>
      <c r="G425" s="65">
        <v>9269005000</v>
      </c>
      <c r="H425" s="41">
        <v>77837.162627433194</v>
      </c>
    </row>
    <row r="426" spans="3:8" x14ac:dyDescent="0.2">
      <c r="C426" s="70">
        <v>25785</v>
      </c>
      <c r="D426" s="64" t="s">
        <v>1549</v>
      </c>
      <c r="E426" s="64" t="s">
        <v>1641</v>
      </c>
      <c r="F426" s="65">
        <v>933087</v>
      </c>
      <c r="G426" s="65">
        <v>345183248000</v>
      </c>
      <c r="H426" s="41">
        <v>369936.83118508779</v>
      </c>
    </row>
    <row r="427" spans="3:8" x14ac:dyDescent="0.2">
      <c r="C427" s="70">
        <v>25793</v>
      </c>
      <c r="D427" s="64" t="s">
        <v>1549</v>
      </c>
      <c r="E427" s="64" t="s">
        <v>1642</v>
      </c>
      <c r="F427" s="65">
        <v>142039</v>
      </c>
      <c r="G427" s="65">
        <v>7502362000</v>
      </c>
      <c r="H427" s="41">
        <v>52819.028576658522</v>
      </c>
    </row>
    <row r="428" spans="3:8" x14ac:dyDescent="0.2">
      <c r="C428" s="70">
        <v>25797</v>
      </c>
      <c r="D428" s="64" t="s">
        <v>1549</v>
      </c>
      <c r="E428" s="64" t="s">
        <v>1643</v>
      </c>
      <c r="F428" s="65">
        <v>315745</v>
      </c>
      <c r="G428" s="65">
        <v>41417952000</v>
      </c>
      <c r="H428" s="41">
        <v>131175.3218578283</v>
      </c>
    </row>
    <row r="429" spans="3:8" x14ac:dyDescent="0.2">
      <c r="C429" s="70">
        <v>25799</v>
      </c>
      <c r="D429" s="64" t="s">
        <v>1549</v>
      </c>
      <c r="E429" s="64" t="s">
        <v>1644</v>
      </c>
      <c r="F429" s="65">
        <v>693587</v>
      </c>
      <c r="G429" s="65">
        <v>174626058000</v>
      </c>
      <c r="H429" s="41">
        <v>251772.39192776105</v>
      </c>
    </row>
    <row r="430" spans="3:8" x14ac:dyDescent="0.2">
      <c r="C430" s="70">
        <v>25805</v>
      </c>
      <c r="D430" s="64" t="s">
        <v>1549</v>
      </c>
      <c r="E430" s="64" t="s">
        <v>1645</v>
      </c>
      <c r="F430" s="65">
        <v>278079</v>
      </c>
      <c r="G430" s="65">
        <v>9199567500</v>
      </c>
      <c r="H430" s="41">
        <v>33082.568262975627</v>
      </c>
    </row>
    <row r="431" spans="3:8" x14ac:dyDescent="0.2">
      <c r="C431" s="70">
        <v>25807</v>
      </c>
      <c r="D431" s="64" t="s">
        <v>1549</v>
      </c>
      <c r="E431" s="64" t="s">
        <v>1646</v>
      </c>
      <c r="F431" s="65">
        <v>198335</v>
      </c>
      <c r="G431" s="65">
        <v>6396998500</v>
      </c>
      <c r="H431" s="41">
        <v>32253.502911740237</v>
      </c>
    </row>
    <row r="432" spans="3:8" x14ac:dyDescent="0.2">
      <c r="C432" s="70">
        <v>25815</v>
      </c>
      <c r="D432" s="64" t="s">
        <v>1549</v>
      </c>
      <c r="E432" s="64" t="s">
        <v>1647</v>
      </c>
      <c r="F432" s="65">
        <v>3319574</v>
      </c>
      <c r="G432" s="65">
        <v>193184151000</v>
      </c>
      <c r="H432" s="41">
        <v>58195.464538522108</v>
      </c>
    </row>
    <row r="433" spans="3:8" x14ac:dyDescent="0.2">
      <c r="C433" s="70">
        <v>25817</v>
      </c>
      <c r="D433" s="64" t="s">
        <v>1549</v>
      </c>
      <c r="E433" s="64" t="s">
        <v>1648</v>
      </c>
      <c r="F433" s="65">
        <v>2555026</v>
      </c>
      <c r="G433" s="65">
        <v>704359378000</v>
      </c>
      <c r="H433" s="41">
        <v>275676.01190751093</v>
      </c>
    </row>
    <row r="434" spans="3:8" x14ac:dyDescent="0.2">
      <c r="C434" s="70">
        <v>25823</v>
      </c>
      <c r="D434" s="64" t="s">
        <v>1549</v>
      </c>
      <c r="E434" s="64" t="s">
        <v>1649</v>
      </c>
      <c r="F434" s="65">
        <v>264177</v>
      </c>
      <c r="G434" s="65">
        <v>3512079000</v>
      </c>
      <c r="H434" s="41">
        <v>13294.416243654823</v>
      </c>
    </row>
    <row r="435" spans="3:8" x14ac:dyDescent="0.2">
      <c r="C435" s="70">
        <v>25839</v>
      </c>
      <c r="D435" s="64" t="s">
        <v>1549</v>
      </c>
      <c r="E435" s="64" t="s">
        <v>1650</v>
      </c>
      <c r="F435" s="65">
        <v>1257243</v>
      </c>
      <c r="G435" s="65">
        <v>21724536500</v>
      </c>
      <c r="H435" s="41">
        <v>17279.504837171495</v>
      </c>
    </row>
    <row r="436" spans="3:8" x14ac:dyDescent="0.2">
      <c r="C436" s="70">
        <v>25841</v>
      </c>
      <c r="D436" s="64" t="s">
        <v>1549</v>
      </c>
      <c r="E436" s="64" t="s">
        <v>1651</v>
      </c>
      <c r="F436" s="65">
        <v>183859</v>
      </c>
      <c r="G436" s="65">
        <v>7413225000</v>
      </c>
      <c r="H436" s="41">
        <v>40320.16382118906</v>
      </c>
    </row>
    <row r="437" spans="3:8" x14ac:dyDescent="0.2">
      <c r="C437" s="70">
        <v>25843</v>
      </c>
      <c r="D437" s="64" t="s">
        <v>1549</v>
      </c>
      <c r="E437" s="64" t="s">
        <v>1652</v>
      </c>
      <c r="F437" s="65">
        <v>3063716</v>
      </c>
      <c r="G437" s="65">
        <v>505204164000</v>
      </c>
      <c r="H437" s="41">
        <v>164899.14992120679</v>
      </c>
    </row>
    <row r="438" spans="3:8" x14ac:dyDescent="0.2">
      <c r="C438" s="70">
        <v>25845</v>
      </c>
      <c r="D438" s="64" t="s">
        <v>1549</v>
      </c>
      <c r="E438" s="64" t="s">
        <v>1653</v>
      </c>
      <c r="F438" s="65">
        <v>334266</v>
      </c>
      <c r="G438" s="65">
        <v>16284381000</v>
      </c>
      <c r="H438" s="41">
        <v>48716.833300425409</v>
      </c>
    </row>
    <row r="439" spans="3:8" x14ac:dyDescent="0.2">
      <c r="C439" s="70">
        <v>25851</v>
      </c>
      <c r="D439" s="64" t="s">
        <v>1549</v>
      </c>
      <c r="E439" s="64" t="s">
        <v>1654</v>
      </c>
      <c r="F439" s="65">
        <v>705416</v>
      </c>
      <c r="G439" s="65">
        <v>22341762000</v>
      </c>
      <c r="H439" s="41">
        <v>31671.75397212425</v>
      </c>
    </row>
    <row r="440" spans="3:8" x14ac:dyDescent="0.2">
      <c r="C440" s="70">
        <v>25862</v>
      </c>
      <c r="D440" s="64" t="s">
        <v>1549</v>
      </c>
      <c r="E440" s="64" t="s">
        <v>1655</v>
      </c>
      <c r="F440" s="65">
        <v>172254</v>
      </c>
      <c r="G440" s="65">
        <v>5668461000</v>
      </c>
      <c r="H440" s="41">
        <v>32907.572538228429</v>
      </c>
    </row>
    <row r="441" spans="3:8" x14ac:dyDescent="0.2">
      <c r="C441" s="70">
        <v>25867</v>
      </c>
      <c r="D441" s="64" t="s">
        <v>1549</v>
      </c>
      <c r="E441" s="64" t="s">
        <v>1656</v>
      </c>
      <c r="F441" s="65">
        <v>215393</v>
      </c>
      <c r="G441" s="65">
        <v>7414883000</v>
      </c>
      <c r="H441" s="41">
        <v>34424.902387728478</v>
      </c>
    </row>
    <row r="442" spans="3:8" x14ac:dyDescent="0.2">
      <c r="C442" s="70">
        <v>25871</v>
      </c>
      <c r="D442" s="64" t="s">
        <v>1549</v>
      </c>
      <c r="E442" s="64" t="s">
        <v>1657</v>
      </c>
      <c r="F442" s="65">
        <v>186585</v>
      </c>
      <c r="G442" s="65">
        <v>3392823000</v>
      </c>
      <c r="H442" s="41">
        <v>18183.79290939786</v>
      </c>
    </row>
    <row r="443" spans="3:8" x14ac:dyDescent="0.2">
      <c r="C443" s="70">
        <v>25873</v>
      </c>
      <c r="D443" s="64" t="s">
        <v>1549</v>
      </c>
      <c r="E443" s="64" t="s">
        <v>1658</v>
      </c>
      <c r="F443" s="65">
        <v>878560</v>
      </c>
      <c r="G443" s="65">
        <v>91556046000</v>
      </c>
      <c r="H443" s="41">
        <v>104211.48925514478</v>
      </c>
    </row>
    <row r="444" spans="3:8" x14ac:dyDescent="0.2">
      <c r="C444" s="70">
        <v>25875</v>
      </c>
      <c r="D444" s="64" t="s">
        <v>1549</v>
      </c>
      <c r="E444" s="64" t="s">
        <v>1659</v>
      </c>
      <c r="F444" s="65">
        <v>2299620</v>
      </c>
      <c r="G444" s="65">
        <v>463600541000</v>
      </c>
      <c r="H444" s="41">
        <v>201598.76022995103</v>
      </c>
    </row>
    <row r="445" spans="3:8" x14ac:dyDescent="0.2">
      <c r="C445" s="70">
        <v>25878</v>
      </c>
      <c r="D445" s="64" t="s">
        <v>1549</v>
      </c>
      <c r="E445" s="64" t="s">
        <v>1660</v>
      </c>
      <c r="F445" s="65">
        <v>1593969</v>
      </c>
      <c r="G445" s="65">
        <v>69987520500</v>
      </c>
      <c r="H445" s="41">
        <v>43907.704917724244</v>
      </c>
    </row>
    <row r="446" spans="3:8" x14ac:dyDescent="0.2">
      <c r="C446" s="70">
        <v>25885</v>
      </c>
      <c r="D446" s="64" t="s">
        <v>1549</v>
      </c>
      <c r="E446" s="64" t="s">
        <v>1661</v>
      </c>
      <c r="F446" s="65">
        <v>352083</v>
      </c>
      <c r="G446" s="65">
        <v>14442898000</v>
      </c>
      <c r="H446" s="41">
        <v>41021.287594118432</v>
      </c>
    </row>
    <row r="447" spans="3:8" x14ac:dyDescent="0.2">
      <c r="C447" s="70">
        <v>25898</v>
      </c>
      <c r="D447" s="64" t="s">
        <v>1549</v>
      </c>
      <c r="E447" s="64" t="s">
        <v>1662</v>
      </c>
      <c r="F447" s="65">
        <v>927952</v>
      </c>
      <c r="G447" s="65">
        <v>25776988500</v>
      </c>
      <c r="H447" s="41">
        <v>27778.364074865942</v>
      </c>
    </row>
    <row r="448" spans="3:8" x14ac:dyDescent="0.2">
      <c r="C448" s="70">
        <v>25899</v>
      </c>
      <c r="D448" s="64" t="s">
        <v>1549</v>
      </c>
      <c r="E448" s="64" t="s">
        <v>1663</v>
      </c>
      <c r="F448" s="65">
        <v>6964119</v>
      </c>
      <c r="G448" s="65">
        <v>2214603048000</v>
      </c>
      <c r="H448" s="41">
        <v>318001.89629154815</v>
      </c>
    </row>
    <row r="449" spans="3:8" x14ac:dyDescent="0.2">
      <c r="C449" s="70">
        <v>27001</v>
      </c>
      <c r="D449" s="64" t="s">
        <v>1664</v>
      </c>
      <c r="E449" s="64" t="s">
        <v>1665</v>
      </c>
      <c r="F449" s="65">
        <v>20568001</v>
      </c>
      <c r="G449" s="65">
        <v>2246866272600</v>
      </c>
      <c r="H449" s="41">
        <v>109240.86753010174</v>
      </c>
    </row>
    <row r="450" spans="3:8" x14ac:dyDescent="0.2">
      <c r="C450" s="70">
        <v>27006</v>
      </c>
      <c r="D450" s="64" t="s">
        <v>1664</v>
      </c>
      <c r="E450" s="64" t="s">
        <v>1666</v>
      </c>
      <c r="F450" s="65">
        <v>1513302</v>
      </c>
      <c r="G450" s="65">
        <v>105852133000</v>
      </c>
      <c r="H450" s="41">
        <v>69947.791650311701</v>
      </c>
    </row>
    <row r="451" spans="3:8" x14ac:dyDescent="0.2">
      <c r="C451" s="70">
        <v>27025</v>
      </c>
      <c r="D451" s="64" t="s">
        <v>1664</v>
      </c>
      <c r="E451" s="64" t="s">
        <v>1667</v>
      </c>
      <c r="F451" s="65">
        <v>114744</v>
      </c>
      <c r="G451" s="65">
        <v>689604500</v>
      </c>
      <c r="H451" s="41">
        <v>6009.9395175346863</v>
      </c>
    </row>
    <row r="452" spans="3:8" x14ac:dyDescent="0.2">
      <c r="C452" s="70">
        <v>27050</v>
      </c>
      <c r="D452" s="64" t="s">
        <v>1664</v>
      </c>
      <c r="E452" s="64" t="s">
        <v>1668</v>
      </c>
      <c r="F452" s="65">
        <v>2064762</v>
      </c>
      <c r="G452" s="65">
        <v>13570151000</v>
      </c>
      <c r="H452" s="41">
        <v>6572.2591756338015</v>
      </c>
    </row>
    <row r="453" spans="3:8" x14ac:dyDescent="0.2">
      <c r="C453" s="70">
        <v>27073</v>
      </c>
      <c r="D453" s="64" t="s">
        <v>1664</v>
      </c>
      <c r="E453" s="64" t="s">
        <v>1669</v>
      </c>
      <c r="F453" s="65">
        <v>93529</v>
      </c>
      <c r="G453" s="65">
        <v>1007845000</v>
      </c>
      <c r="H453" s="41">
        <v>10775.74869826471</v>
      </c>
    </row>
    <row r="454" spans="3:8" x14ac:dyDescent="0.2">
      <c r="C454" s="70">
        <v>27075</v>
      </c>
      <c r="D454" s="64" t="s">
        <v>1664</v>
      </c>
      <c r="E454" s="64" t="s">
        <v>1670</v>
      </c>
      <c r="F454" s="65">
        <v>753873</v>
      </c>
      <c r="G454" s="65">
        <v>8293089600</v>
      </c>
      <c r="H454" s="41">
        <v>11000.645466809396</v>
      </c>
    </row>
    <row r="455" spans="3:8" x14ac:dyDescent="0.2">
      <c r="C455" s="70">
        <v>27077</v>
      </c>
      <c r="D455" s="64" t="s">
        <v>1664</v>
      </c>
      <c r="E455" s="64" t="s">
        <v>1671</v>
      </c>
      <c r="F455" s="65">
        <v>189950</v>
      </c>
      <c r="G455" s="65">
        <v>931191100</v>
      </c>
      <c r="H455" s="41">
        <v>4902.2958673335088</v>
      </c>
    </row>
    <row r="456" spans="3:8" x14ac:dyDescent="0.2">
      <c r="C456" s="70">
        <v>27099</v>
      </c>
      <c r="D456" s="64" t="s">
        <v>1664</v>
      </c>
      <c r="E456" s="64" t="s">
        <v>1672</v>
      </c>
      <c r="F456" s="65">
        <v>231973</v>
      </c>
      <c r="G456" s="65">
        <v>8500523500</v>
      </c>
      <c r="H456" s="41">
        <v>36644.452156069885</v>
      </c>
    </row>
    <row r="457" spans="3:8" x14ac:dyDescent="0.2">
      <c r="C457" s="70">
        <v>27135</v>
      </c>
      <c r="D457" s="64" t="s">
        <v>1664</v>
      </c>
      <c r="E457" s="64" t="s">
        <v>1673</v>
      </c>
      <c r="F457" s="65">
        <v>96147</v>
      </c>
      <c r="G457" s="65">
        <v>675559000</v>
      </c>
      <c r="H457" s="41">
        <v>7026.3138735477969</v>
      </c>
    </row>
    <row r="458" spans="3:8" x14ac:dyDescent="0.2">
      <c r="C458" s="70">
        <v>27150</v>
      </c>
      <c r="D458" s="64" t="s">
        <v>1664</v>
      </c>
      <c r="E458" s="64" t="s">
        <v>1674</v>
      </c>
      <c r="F458" s="65">
        <v>0</v>
      </c>
      <c r="G458" s="65">
        <v>0</v>
      </c>
      <c r="H458" s="41" t="e">
        <v>#DIV/0!</v>
      </c>
    </row>
    <row r="459" spans="3:8" x14ac:dyDescent="0.2">
      <c r="C459" s="70">
        <v>27160</v>
      </c>
      <c r="D459" s="64" t="s">
        <v>1664</v>
      </c>
      <c r="E459" s="64" t="s">
        <v>1675</v>
      </c>
      <c r="F459" s="65">
        <v>389627</v>
      </c>
      <c r="G459" s="65">
        <v>4917455000</v>
      </c>
      <c r="H459" s="41">
        <v>12620.929761027855</v>
      </c>
    </row>
    <row r="460" spans="3:8" x14ac:dyDescent="0.2">
      <c r="C460" s="70">
        <v>27205</v>
      </c>
      <c r="D460" s="64" t="s">
        <v>1664</v>
      </c>
      <c r="E460" s="64" t="s">
        <v>1676</v>
      </c>
      <c r="F460" s="65">
        <v>953383</v>
      </c>
      <c r="G460" s="65">
        <v>44725702000</v>
      </c>
      <c r="H460" s="41">
        <v>46912.627978472454</v>
      </c>
    </row>
    <row r="461" spans="3:8" x14ac:dyDescent="0.2">
      <c r="C461" s="70">
        <v>27245</v>
      </c>
      <c r="D461" s="64" t="s">
        <v>1664</v>
      </c>
      <c r="E461" s="64" t="s">
        <v>1677</v>
      </c>
      <c r="F461" s="65">
        <v>533746</v>
      </c>
      <c r="G461" s="65">
        <v>10024059600</v>
      </c>
      <c r="H461" s="41">
        <v>18780.580276011435</v>
      </c>
    </row>
    <row r="462" spans="3:8" x14ac:dyDescent="0.2">
      <c r="C462" s="70">
        <v>27250</v>
      </c>
      <c r="D462" s="64" t="s">
        <v>1664</v>
      </c>
      <c r="E462" s="64" t="s">
        <v>1678</v>
      </c>
      <c r="F462" s="65">
        <v>0</v>
      </c>
      <c r="G462" s="65">
        <v>0</v>
      </c>
      <c r="H462" s="41" t="e">
        <v>#DIV/0!</v>
      </c>
    </row>
    <row r="463" spans="3:8" x14ac:dyDescent="0.2">
      <c r="C463" s="70">
        <v>27361</v>
      </c>
      <c r="D463" s="64" t="s">
        <v>1664</v>
      </c>
      <c r="E463" s="64" t="s">
        <v>1679</v>
      </c>
      <c r="F463" s="65">
        <v>16159274</v>
      </c>
      <c r="G463" s="65">
        <v>184463363800</v>
      </c>
      <c r="H463" s="41">
        <v>11415.32495828711</v>
      </c>
    </row>
    <row r="464" spans="3:8" x14ac:dyDescent="0.2">
      <c r="C464" s="70">
        <v>27372</v>
      </c>
      <c r="D464" s="64" t="s">
        <v>1664</v>
      </c>
      <c r="E464" s="64" t="s">
        <v>1680</v>
      </c>
      <c r="F464" s="65">
        <v>106770</v>
      </c>
      <c r="G464" s="65">
        <v>1055004500</v>
      </c>
      <c r="H464" s="41">
        <v>9881.094876838064</v>
      </c>
    </row>
    <row r="465" spans="3:8" x14ac:dyDescent="0.2">
      <c r="C465" s="70">
        <v>27413</v>
      </c>
      <c r="D465" s="64" t="s">
        <v>1664</v>
      </c>
      <c r="E465" s="64" t="s">
        <v>1681</v>
      </c>
      <c r="F465" s="65">
        <v>134050</v>
      </c>
      <c r="G465" s="65">
        <v>1481363500</v>
      </c>
      <c r="H465" s="41">
        <v>11050.828049235361</v>
      </c>
    </row>
    <row r="466" spans="3:8" x14ac:dyDescent="0.2">
      <c r="C466" s="70">
        <v>27425</v>
      </c>
      <c r="D466" s="64" t="s">
        <v>1664</v>
      </c>
      <c r="E466" s="64" t="s">
        <v>1682</v>
      </c>
      <c r="F466" s="65">
        <v>0</v>
      </c>
      <c r="G466" s="65">
        <v>0</v>
      </c>
      <c r="H466" s="41" t="e">
        <v>#DIV/0!</v>
      </c>
    </row>
    <row r="467" spans="3:8" x14ac:dyDescent="0.2">
      <c r="C467" s="70">
        <v>27430</v>
      </c>
      <c r="D467" s="64" t="s">
        <v>1664</v>
      </c>
      <c r="E467" s="64" t="s">
        <v>1683</v>
      </c>
      <c r="F467" s="65">
        <v>0</v>
      </c>
      <c r="G467" s="65">
        <v>0</v>
      </c>
      <c r="H467" s="41" t="e">
        <v>#DIV/0!</v>
      </c>
    </row>
    <row r="468" spans="3:8" x14ac:dyDescent="0.2">
      <c r="C468" s="70">
        <v>27450</v>
      </c>
      <c r="D468" s="64" t="s">
        <v>1664</v>
      </c>
      <c r="E468" s="64" t="s">
        <v>1684</v>
      </c>
      <c r="F468" s="65">
        <v>149510</v>
      </c>
      <c r="G468" s="65">
        <v>3605174000</v>
      </c>
      <c r="H468" s="41">
        <v>24113.263326867767</v>
      </c>
    </row>
    <row r="469" spans="3:8" x14ac:dyDescent="0.2">
      <c r="C469" s="70">
        <v>27491</v>
      </c>
      <c r="D469" s="64" t="s">
        <v>1664</v>
      </c>
      <c r="E469" s="64" t="s">
        <v>1685</v>
      </c>
      <c r="F469" s="65">
        <v>299286</v>
      </c>
      <c r="G469" s="65">
        <v>1391676000</v>
      </c>
      <c r="H469" s="41">
        <v>4649.9869689861871</v>
      </c>
    </row>
    <row r="470" spans="3:8" x14ac:dyDescent="0.2">
      <c r="C470" s="70">
        <v>27495</v>
      </c>
      <c r="D470" s="64" t="s">
        <v>1664</v>
      </c>
      <c r="E470" s="64" t="s">
        <v>1686</v>
      </c>
      <c r="F470" s="65">
        <v>1412222</v>
      </c>
      <c r="G470" s="65">
        <v>96322178500</v>
      </c>
      <c r="H470" s="41">
        <v>68206.116672874385</v>
      </c>
    </row>
    <row r="471" spans="3:8" x14ac:dyDescent="0.2">
      <c r="C471" s="70">
        <v>27580</v>
      </c>
      <c r="D471" s="64" t="s">
        <v>1664</v>
      </c>
      <c r="E471" s="64" t="s">
        <v>1687</v>
      </c>
      <c r="F471" s="65">
        <v>0</v>
      </c>
      <c r="G471" s="65">
        <v>0</v>
      </c>
      <c r="H471" s="41" t="e">
        <v>#DIV/0!</v>
      </c>
    </row>
    <row r="472" spans="3:8" x14ac:dyDescent="0.2">
      <c r="C472" s="70">
        <v>27600</v>
      </c>
      <c r="D472" s="64" t="s">
        <v>1664</v>
      </c>
      <c r="E472" s="64" t="s">
        <v>1688</v>
      </c>
      <c r="F472" s="65">
        <v>73918</v>
      </c>
      <c r="G472" s="65">
        <v>825937000</v>
      </c>
      <c r="H472" s="41">
        <v>11173.692470034362</v>
      </c>
    </row>
    <row r="473" spans="3:8" x14ac:dyDescent="0.2">
      <c r="C473" s="70">
        <v>27615</v>
      </c>
      <c r="D473" s="64" t="s">
        <v>1664</v>
      </c>
      <c r="E473" s="64" t="s">
        <v>1430</v>
      </c>
      <c r="F473" s="65">
        <v>20603236</v>
      </c>
      <c r="G473" s="65">
        <v>104002050500</v>
      </c>
      <c r="H473" s="41">
        <v>5047.8502745879341</v>
      </c>
    </row>
    <row r="474" spans="3:8" x14ac:dyDescent="0.2">
      <c r="C474" s="70">
        <v>27660</v>
      </c>
      <c r="D474" s="64" t="s">
        <v>1664</v>
      </c>
      <c r="E474" s="64" t="s">
        <v>1689</v>
      </c>
      <c r="F474" s="65">
        <v>320125</v>
      </c>
      <c r="G474" s="65">
        <v>8054063000</v>
      </c>
      <c r="H474" s="41">
        <v>25159.119094103866</v>
      </c>
    </row>
    <row r="475" spans="3:8" x14ac:dyDescent="0.2">
      <c r="C475" s="70">
        <v>27745</v>
      </c>
      <c r="D475" s="64" t="s">
        <v>1664</v>
      </c>
      <c r="E475" s="64" t="s">
        <v>1690</v>
      </c>
      <c r="F475" s="65">
        <v>113488</v>
      </c>
      <c r="G475" s="65">
        <v>652213500</v>
      </c>
      <c r="H475" s="41">
        <v>5746.982059777245</v>
      </c>
    </row>
    <row r="476" spans="3:8" x14ac:dyDescent="0.2">
      <c r="C476" s="70">
        <v>27787</v>
      </c>
      <c r="D476" s="64" t="s">
        <v>1664</v>
      </c>
      <c r="E476" s="64" t="s">
        <v>1691</v>
      </c>
      <c r="F476" s="65">
        <v>2371202</v>
      </c>
      <c r="G476" s="65">
        <v>30915507000</v>
      </c>
      <c r="H476" s="41">
        <v>13037.905248055627</v>
      </c>
    </row>
    <row r="477" spans="3:8" x14ac:dyDescent="0.2">
      <c r="C477" s="70">
        <v>27800</v>
      </c>
      <c r="D477" s="64" t="s">
        <v>1664</v>
      </c>
      <c r="E477" s="64" t="s">
        <v>1692</v>
      </c>
      <c r="F477" s="65">
        <v>1526328</v>
      </c>
      <c r="G477" s="65">
        <v>4429131000</v>
      </c>
      <c r="H477" s="41">
        <v>2901.8212337059922</v>
      </c>
    </row>
    <row r="478" spans="3:8" x14ac:dyDescent="0.2">
      <c r="C478" s="70">
        <v>27810</v>
      </c>
      <c r="D478" s="64" t="s">
        <v>1664</v>
      </c>
      <c r="E478" s="64" t="s">
        <v>1693</v>
      </c>
      <c r="F478" s="65">
        <v>161120</v>
      </c>
      <c r="G478" s="65">
        <v>2700952000</v>
      </c>
      <c r="H478" s="41">
        <v>16763.604766633565</v>
      </c>
    </row>
    <row r="479" spans="3:8" x14ac:dyDescent="0.2">
      <c r="C479" s="70">
        <v>41001</v>
      </c>
      <c r="D479" s="64" t="s">
        <v>1694</v>
      </c>
      <c r="E479" s="64" t="s">
        <v>1695</v>
      </c>
      <c r="F479" s="65">
        <v>39451418</v>
      </c>
      <c r="G479" s="65">
        <v>6249192380000</v>
      </c>
      <c r="H479" s="41">
        <v>158402.2247311871</v>
      </c>
    </row>
    <row r="480" spans="3:8" x14ac:dyDescent="0.2">
      <c r="C480" s="70">
        <v>41006</v>
      </c>
      <c r="D480" s="64" t="s">
        <v>1694</v>
      </c>
      <c r="E480" s="64" t="s">
        <v>1696</v>
      </c>
      <c r="F480" s="65">
        <v>684892</v>
      </c>
      <c r="G480" s="65">
        <v>29938466000</v>
      </c>
      <c r="H480" s="41">
        <v>43712.681707480886</v>
      </c>
    </row>
    <row r="481" spans="3:8" x14ac:dyDescent="0.2">
      <c r="C481" s="70">
        <v>41013</v>
      </c>
      <c r="D481" s="64" t="s">
        <v>1694</v>
      </c>
      <c r="E481" s="64" t="s">
        <v>1697</v>
      </c>
      <c r="F481" s="65">
        <v>1467838</v>
      </c>
      <c r="G481" s="65">
        <v>26674379000</v>
      </c>
      <c r="H481" s="41">
        <v>18172.56332102044</v>
      </c>
    </row>
    <row r="482" spans="3:8" x14ac:dyDescent="0.2">
      <c r="C482" s="70">
        <v>41016</v>
      </c>
      <c r="D482" s="64" t="s">
        <v>1694</v>
      </c>
      <c r="E482" s="64" t="s">
        <v>1698</v>
      </c>
      <c r="F482" s="65">
        <v>1184388</v>
      </c>
      <c r="G482" s="65">
        <v>44073847000</v>
      </c>
      <c r="H482" s="41">
        <v>37212.338355336258</v>
      </c>
    </row>
    <row r="483" spans="3:8" x14ac:dyDescent="0.2">
      <c r="C483" s="70">
        <v>41020</v>
      </c>
      <c r="D483" s="64" t="s">
        <v>1694</v>
      </c>
      <c r="E483" s="64" t="s">
        <v>1699</v>
      </c>
      <c r="F483" s="65">
        <v>1888085</v>
      </c>
      <c r="G483" s="65">
        <v>31670703000</v>
      </c>
      <c r="H483" s="41">
        <v>16773.981573922785</v>
      </c>
    </row>
    <row r="484" spans="3:8" x14ac:dyDescent="0.2">
      <c r="C484" s="70">
        <v>41026</v>
      </c>
      <c r="D484" s="64" t="s">
        <v>1694</v>
      </c>
      <c r="E484" s="64" t="s">
        <v>1700</v>
      </c>
      <c r="F484" s="65">
        <v>534097</v>
      </c>
      <c r="G484" s="65">
        <v>10777613000</v>
      </c>
      <c r="H484" s="41">
        <v>20179.130382683295</v>
      </c>
    </row>
    <row r="485" spans="3:8" x14ac:dyDescent="0.2">
      <c r="C485" s="70">
        <v>41078</v>
      </c>
      <c r="D485" s="64" t="s">
        <v>1694</v>
      </c>
      <c r="E485" s="64" t="s">
        <v>1701</v>
      </c>
      <c r="F485" s="65">
        <v>547639</v>
      </c>
      <c r="G485" s="65">
        <v>20403793000</v>
      </c>
      <c r="H485" s="41">
        <v>37257.742783110771</v>
      </c>
    </row>
    <row r="486" spans="3:8" x14ac:dyDescent="0.2">
      <c r="C486" s="70">
        <v>41132</v>
      </c>
      <c r="D486" s="64" t="s">
        <v>1694</v>
      </c>
      <c r="E486" s="64" t="s">
        <v>1702</v>
      </c>
      <c r="F486" s="65">
        <v>2297718</v>
      </c>
      <c r="G486" s="65">
        <v>114729130000</v>
      </c>
      <c r="H486" s="41">
        <v>49931.771435833289</v>
      </c>
    </row>
    <row r="487" spans="3:8" x14ac:dyDescent="0.2">
      <c r="C487" s="70">
        <v>41206</v>
      </c>
      <c r="D487" s="64" t="s">
        <v>1694</v>
      </c>
      <c r="E487" s="64" t="s">
        <v>1703</v>
      </c>
      <c r="F487" s="65">
        <v>759743</v>
      </c>
      <c r="G487" s="65">
        <v>3852501000</v>
      </c>
      <c r="H487" s="41">
        <v>5070.7949925172061</v>
      </c>
    </row>
    <row r="488" spans="3:8" x14ac:dyDescent="0.2">
      <c r="C488" s="70">
        <v>41244</v>
      </c>
      <c r="D488" s="64" t="s">
        <v>1694</v>
      </c>
      <c r="E488" s="64" t="s">
        <v>1704</v>
      </c>
      <c r="F488" s="65">
        <v>718781</v>
      </c>
      <c r="G488" s="65">
        <v>5653241000</v>
      </c>
      <c r="H488" s="41">
        <v>7865.0395600328893</v>
      </c>
    </row>
    <row r="489" spans="3:8" x14ac:dyDescent="0.2">
      <c r="C489" s="70">
        <v>41298</v>
      </c>
      <c r="D489" s="64" t="s">
        <v>1694</v>
      </c>
      <c r="E489" s="64" t="s">
        <v>1705</v>
      </c>
      <c r="F489" s="65">
        <v>4648429</v>
      </c>
      <c r="G489" s="65">
        <v>310101092000</v>
      </c>
      <c r="H489" s="41">
        <v>66710.945138669427</v>
      </c>
    </row>
    <row r="490" spans="3:8" x14ac:dyDescent="0.2">
      <c r="C490" s="70">
        <v>41306</v>
      </c>
      <c r="D490" s="64" t="s">
        <v>1694</v>
      </c>
      <c r="E490" s="64" t="s">
        <v>1706</v>
      </c>
      <c r="F490" s="65">
        <v>1553327</v>
      </c>
      <c r="G490" s="65">
        <v>35023445000</v>
      </c>
      <c r="H490" s="41">
        <v>22547.374120194912</v>
      </c>
    </row>
    <row r="491" spans="3:8" x14ac:dyDescent="0.2">
      <c r="C491" s="70">
        <v>41319</v>
      </c>
      <c r="D491" s="64" t="s">
        <v>1694</v>
      </c>
      <c r="E491" s="64" t="s">
        <v>1707</v>
      </c>
      <c r="F491" s="65">
        <v>571459</v>
      </c>
      <c r="G491" s="65">
        <v>21146371000</v>
      </c>
      <c r="H491" s="41">
        <v>37004.178777480098</v>
      </c>
    </row>
    <row r="492" spans="3:8" x14ac:dyDescent="0.2">
      <c r="C492" s="70">
        <v>41349</v>
      </c>
      <c r="D492" s="64" t="s">
        <v>1694</v>
      </c>
      <c r="E492" s="64" t="s">
        <v>1708</v>
      </c>
      <c r="F492" s="65">
        <v>763975</v>
      </c>
      <c r="G492" s="65">
        <v>12179734000</v>
      </c>
      <c r="H492" s="41">
        <v>15942.581890768677</v>
      </c>
    </row>
    <row r="493" spans="3:8" x14ac:dyDescent="0.2">
      <c r="C493" s="70">
        <v>41357</v>
      </c>
      <c r="D493" s="64" t="s">
        <v>1694</v>
      </c>
      <c r="E493" s="64" t="s">
        <v>1709</v>
      </c>
      <c r="F493" s="65">
        <v>588922</v>
      </c>
      <c r="G493" s="65">
        <v>10298635000</v>
      </c>
      <c r="H493" s="41">
        <v>17487.264866994272</v>
      </c>
    </row>
    <row r="494" spans="3:8" x14ac:dyDescent="0.2">
      <c r="C494" s="70">
        <v>41359</v>
      </c>
      <c r="D494" s="64" t="s">
        <v>1694</v>
      </c>
      <c r="E494" s="64" t="s">
        <v>1710</v>
      </c>
      <c r="F494" s="65">
        <v>665470</v>
      </c>
      <c r="G494" s="65">
        <v>36197333000</v>
      </c>
      <c r="H494" s="41">
        <v>54393.636076757779</v>
      </c>
    </row>
    <row r="495" spans="3:8" x14ac:dyDescent="0.2">
      <c r="C495" s="70">
        <v>41378</v>
      </c>
      <c r="D495" s="64" t="s">
        <v>1694</v>
      </c>
      <c r="E495" s="64" t="s">
        <v>1711</v>
      </c>
      <c r="F495" s="65">
        <v>639639</v>
      </c>
      <c r="G495" s="65">
        <v>14905423000</v>
      </c>
      <c r="H495" s="41">
        <v>23302.867711318417</v>
      </c>
    </row>
    <row r="496" spans="3:8" x14ac:dyDescent="0.2">
      <c r="C496" s="70">
        <v>41396</v>
      </c>
      <c r="D496" s="64" t="s">
        <v>1694</v>
      </c>
      <c r="E496" s="64" t="s">
        <v>1712</v>
      </c>
      <c r="F496" s="65">
        <v>3859094.49</v>
      </c>
      <c r="G496" s="65">
        <v>577369971057.41003</v>
      </c>
      <c r="H496" s="41">
        <v>149612.81009147046</v>
      </c>
    </row>
    <row r="497" spans="3:8" x14ac:dyDescent="0.2">
      <c r="C497" s="70">
        <v>41483</v>
      </c>
      <c r="D497" s="64" t="s">
        <v>1694</v>
      </c>
      <c r="E497" s="64" t="s">
        <v>1713</v>
      </c>
      <c r="F497" s="65">
        <v>389216</v>
      </c>
      <c r="G497" s="65">
        <v>4133073000</v>
      </c>
      <c r="H497" s="41">
        <v>10618.96992929376</v>
      </c>
    </row>
    <row r="498" spans="3:8" x14ac:dyDescent="0.2">
      <c r="C498" s="70">
        <v>41503</v>
      </c>
      <c r="D498" s="64" t="s">
        <v>1694</v>
      </c>
      <c r="E498" s="64" t="s">
        <v>1714</v>
      </c>
      <c r="F498" s="65">
        <v>605659</v>
      </c>
      <c r="G498" s="65">
        <v>12145373000</v>
      </c>
      <c r="H498" s="41">
        <v>20053.153672280936</v>
      </c>
    </row>
    <row r="499" spans="3:8" x14ac:dyDescent="0.2">
      <c r="C499" s="70">
        <v>41518</v>
      </c>
      <c r="D499" s="64" t="s">
        <v>1694</v>
      </c>
      <c r="E499" s="64" t="s">
        <v>1715</v>
      </c>
      <c r="F499" s="65">
        <v>672883</v>
      </c>
      <c r="G499" s="65">
        <v>7526677000</v>
      </c>
      <c r="H499" s="41">
        <v>11185.714306944892</v>
      </c>
    </row>
    <row r="500" spans="3:8" x14ac:dyDescent="0.2">
      <c r="C500" s="70">
        <v>41524</v>
      </c>
      <c r="D500" s="64" t="s">
        <v>1694</v>
      </c>
      <c r="E500" s="64" t="s">
        <v>1716</v>
      </c>
      <c r="F500" s="65">
        <v>2265655</v>
      </c>
      <c r="G500" s="65">
        <v>111238897000</v>
      </c>
      <c r="H500" s="41">
        <v>49097.897517494937</v>
      </c>
    </row>
    <row r="501" spans="3:8" x14ac:dyDescent="0.2">
      <c r="C501" s="70">
        <v>41530</v>
      </c>
      <c r="D501" s="64" t="s">
        <v>1694</v>
      </c>
      <c r="E501" s="64" t="s">
        <v>1428</v>
      </c>
      <c r="F501" s="65">
        <v>167132</v>
      </c>
      <c r="G501" s="65">
        <v>6140021000</v>
      </c>
      <c r="H501" s="41">
        <v>36737.554747145965</v>
      </c>
    </row>
    <row r="502" spans="3:8" x14ac:dyDescent="0.2">
      <c r="C502" s="70">
        <v>41548</v>
      </c>
      <c r="D502" s="64" t="s">
        <v>1694</v>
      </c>
      <c r="E502" s="64" t="s">
        <v>1717</v>
      </c>
      <c r="F502" s="65">
        <v>793848</v>
      </c>
      <c r="G502" s="65">
        <v>26330568000</v>
      </c>
      <c r="H502" s="41">
        <v>33168.274027269705</v>
      </c>
    </row>
    <row r="503" spans="3:8" x14ac:dyDescent="0.2">
      <c r="C503" s="70">
        <v>41551</v>
      </c>
      <c r="D503" s="64" t="s">
        <v>1694</v>
      </c>
      <c r="E503" s="64" t="s">
        <v>1718</v>
      </c>
      <c r="F503" s="65">
        <v>8833276</v>
      </c>
      <c r="G503" s="65">
        <v>1595154933000</v>
      </c>
      <c r="H503" s="41">
        <v>180584.74941799621</v>
      </c>
    </row>
    <row r="504" spans="3:8" x14ac:dyDescent="0.2">
      <c r="C504" s="70">
        <v>41615</v>
      </c>
      <c r="D504" s="64" t="s">
        <v>1694</v>
      </c>
      <c r="E504" s="64" t="s">
        <v>1719</v>
      </c>
      <c r="F504" s="65">
        <v>2567952</v>
      </c>
      <c r="G504" s="65">
        <v>327519997000</v>
      </c>
      <c r="H504" s="41">
        <v>127541.32359171823</v>
      </c>
    </row>
    <row r="505" spans="3:8" x14ac:dyDescent="0.2">
      <c r="C505" s="70">
        <v>41660</v>
      </c>
      <c r="D505" s="64" t="s">
        <v>1694</v>
      </c>
      <c r="E505" s="64" t="s">
        <v>1720</v>
      </c>
      <c r="F505" s="65">
        <v>557758</v>
      </c>
      <c r="G505" s="65">
        <v>12104313000</v>
      </c>
      <c r="H505" s="41">
        <v>21701.729065293552</v>
      </c>
    </row>
    <row r="506" spans="3:8" x14ac:dyDescent="0.2">
      <c r="C506" s="70">
        <v>41668</v>
      </c>
      <c r="D506" s="64" t="s">
        <v>1694</v>
      </c>
      <c r="E506" s="64" t="s">
        <v>1721</v>
      </c>
      <c r="F506" s="65">
        <v>1350081</v>
      </c>
      <c r="G506" s="65">
        <v>74606096000</v>
      </c>
      <c r="H506" s="41">
        <v>55260.459187263579</v>
      </c>
    </row>
    <row r="507" spans="3:8" x14ac:dyDescent="0.2">
      <c r="C507" s="70">
        <v>41676</v>
      </c>
      <c r="D507" s="64" t="s">
        <v>1694</v>
      </c>
      <c r="E507" s="64" t="s">
        <v>1377</v>
      </c>
      <c r="F507" s="65">
        <v>325252</v>
      </c>
      <c r="G507" s="65">
        <v>21805825000</v>
      </c>
      <c r="H507" s="41">
        <v>67042.862149963723</v>
      </c>
    </row>
    <row r="508" spans="3:8" x14ac:dyDescent="0.2">
      <c r="C508" s="70">
        <v>41770</v>
      </c>
      <c r="D508" s="64" t="s">
        <v>1694</v>
      </c>
      <c r="E508" s="64" t="s">
        <v>1722</v>
      </c>
      <c r="F508" s="65">
        <v>1046570</v>
      </c>
      <c r="G508" s="65">
        <v>22643317000</v>
      </c>
      <c r="H508" s="41">
        <v>21635.740562026429</v>
      </c>
    </row>
    <row r="509" spans="3:8" x14ac:dyDescent="0.2">
      <c r="C509" s="70">
        <v>41791</v>
      </c>
      <c r="D509" s="64" t="s">
        <v>1694</v>
      </c>
      <c r="E509" s="64" t="s">
        <v>1723</v>
      </c>
      <c r="F509" s="65">
        <v>1214050</v>
      </c>
      <c r="G509" s="65">
        <v>25336120000</v>
      </c>
      <c r="H509" s="41">
        <v>20869.091058852602</v>
      </c>
    </row>
    <row r="510" spans="3:8" x14ac:dyDescent="0.2">
      <c r="C510" s="70">
        <v>41797</v>
      </c>
      <c r="D510" s="64" t="s">
        <v>1694</v>
      </c>
      <c r="E510" s="64" t="s">
        <v>1724</v>
      </c>
      <c r="F510" s="65">
        <v>925300</v>
      </c>
      <c r="G510" s="65">
        <v>26249676000</v>
      </c>
      <c r="H510" s="41">
        <v>28368.827407327353</v>
      </c>
    </row>
    <row r="511" spans="3:8" x14ac:dyDescent="0.2">
      <c r="C511" s="70">
        <v>41799</v>
      </c>
      <c r="D511" s="64" t="s">
        <v>1694</v>
      </c>
      <c r="E511" s="64" t="s">
        <v>1725</v>
      </c>
      <c r="F511" s="65">
        <v>634414</v>
      </c>
      <c r="G511" s="65">
        <v>11057096000</v>
      </c>
      <c r="H511" s="41">
        <v>17428.833537721424</v>
      </c>
    </row>
    <row r="512" spans="3:8" x14ac:dyDescent="0.2">
      <c r="C512" s="70">
        <v>41801</v>
      </c>
      <c r="D512" s="64" t="s">
        <v>1694</v>
      </c>
      <c r="E512" s="64" t="s">
        <v>1726</v>
      </c>
      <c r="F512" s="65">
        <v>503858</v>
      </c>
      <c r="G512" s="65">
        <v>13442110000</v>
      </c>
      <c r="H512" s="41">
        <v>26678.369699399434</v>
      </c>
    </row>
    <row r="513" spans="3:8" x14ac:dyDescent="0.2">
      <c r="C513" s="70">
        <v>41807</v>
      </c>
      <c r="D513" s="64" t="s">
        <v>1694</v>
      </c>
      <c r="E513" s="64" t="s">
        <v>1727</v>
      </c>
      <c r="F513" s="65">
        <v>1353631</v>
      </c>
      <c r="G513" s="65">
        <v>43741625000</v>
      </c>
      <c r="H513" s="41">
        <v>32314.290231237315</v>
      </c>
    </row>
    <row r="514" spans="3:8" x14ac:dyDescent="0.2">
      <c r="C514" s="70">
        <v>41872</v>
      </c>
      <c r="D514" s="64" t="s">
        <v>1694</v>
      </c>
      <c r="E514" s="64" t="s">
        <v>1728</v>
      </c>
      <c r="F514" s="65">
        <v>1398388</v>
      </c>
      <c r="G514" s="65">
        <v>11634988000</v>
      </c>
      <c r="H514" s="41">
        <v>8320.2859292270823</v>
      </c>
    </row>
    <row r="515" spans="3:8" x14ac:dyDescent="0.2">
      <c r="C515" s="70">
        <v>41885</v>
      </c>
      <c r="D515" s="64" t="s">
        <v>1694</v>
      </c>
      <c r="E515" s="64" t="s">
        <v>1729</v>
      </c>
      <c r="F515" s="65">
        <v>757246</v>
      </c>
      <c r="G515" s="65">
        <v>47989936000</v>
      </c>
      <c r="H515" s="41">
        <v>63374.30108577662</v>
      </c>
    </row>
    <row r="516" spans="3:8" x14ac:dyDescent="0.2">
      <c r="C516" s="70">
        <v>44001</v>
      </c>
      <c r="D516" s="64" t="s">
        <v>1730</v>
      </c>
      <c r="E516" s="64" t="s">
        <v>1731</v>
      </c>
      <c r="F516" s="65">
        <v>126373110</v>
      </c>
      <c r="G516" s="65">
        <v>1847265101000</v>
      </c>
      <c r="H516" s="41">
        <v>14617.548788662398</v>
      </c>
    </row>
    <row r="517" spans="3:8" x14ac:dyDescent="0.2">
      <c r="C517" s="70">
        <v>44035</v>
      </c>
      <c r="D517" s="64" t="s">
        <v>1730</v>
      </c>
      <c r="E517" s="64" t="s">
        <v>1441</v>
      </c>
      <c r="F517" s="65">
        <v>1605960</v>
      </c>
      <c r="G517" s="65">
        <v>97234939000</v>
      </c>
      <c r="H517" s="41">
        <v>60546.301900420935</v>
      </c>
    </row>
    <row r="518" spans="3:8" x14ac:dyDescent="0.2">
      <c r="C518" s="70">
        <v>44078</v>
      </c>
      <c r="D518" s="64" t="s">
        <v>1730</v>
      </c>
      <c r="E518" s="64" t="s">
        <v>1732</v>
      </c>
      <c r="F518" s="65">
        <v>5798286</v>
      </c>
      <c r="G518" s="65">
        <v>97668036000</v>
      </c>
      <c r="H518" s="41">
        <v>16844.29433111785</v>
      </c>
    </row>
    <row r="519" spans="3:8" x14ac:dyDescent="0.2">
      <c r="C519" s="70">
        <v>44090</v>
      </c>
      <c r="D519" s="64" t="s">
        <v>1730</v>
      </c>
      <c r="E519" s="64" t="s">
        <v>1733</v>
      </c>
      <c r="F519" s="65">
        <v>2247451</v>
      </c>
      <c r="G519" s="65">
        <v>65507202000</v>
      </c>
      <c r="H519" s="41">
        <v>29147.332689344505</v>
      </c>
    </row>
    <row r="520" spans="3:8" x14ac:dyDescent="0.2">
      <c r="C520" s="70">
        <v>44098</v>
      </c>
      <c r="D520" s="64" t="s">
        <v>1730</v>
      </c>
      <c r="E520" s="64" t="s">
        <v>1734</v>
      </c>
      <c r="F520" s="65">
        <v>932340</v>
      </c>
      <c r="G520" s="65">
        <v>18860799000</v>
      </c>
      <c r="H520" s="41">
        <v>20229.528927215393</v>
      </c>
    </row>
    <row r="521" spans="3:8" x14ac:dyDescent="0.2">
      <c r="C521" s="70">
        <v>44110</v>
      </c>
      <c r="D521" s="64" t="s">
        <v>1730</v>
      </c>
      <c r="E521" s="64" t="s">
        <v>1735</v>
      </c>
      <c r="F521" s="65">
        <v>2720309</v>
      </c>
      <c r="G521" s="65">
        <v>16830187000</v>
      </c>
      <c r="H521" s="41">
        <v>6186.8659038366595</v>
      </c>
    </row>
    <row r="522" spans="3:8" x14ac:dyDescent="0.2">
      <c r="C522" s="70">
        <v>44279</v>
      </c>
      <c r="D522" s="64" t="s">
        <v>1730</v>
      </c>
      <c r="E522" s="64" t="s">
        <v>1736</v>
      </c>
      <c r="F522" s="65">
        <v>5891986</v>
      </c>
      <c r="G522" s="65">
        <v>303260568500</v>
      </c>
      <c r="H522" s="41">
        <v>51470.008329958691</v>
      </c>
    </row>
    <row r="523" spans="3:8" x14ac:dyDescent="0.2">
      <c r="C523" s="70">
        <v>44378</v>
      </c>
      <c r="D523" s="64" t="s">
        <v>1730</v>
      </c>
      <c r="E523" s="64" t="s">
        <v>1737</v>
      </c>
      <c r="F523" s="65">
        <v>1858391</v>
      </c>
      <c r="G523" s="65">
        <v>68329501000</v>
      </c>
      <c r="H523" s="41">
        <v>36768.097241108037</v>
      </c>
    </row>
    <row r="524" spans="3:8" x14ac:dyDescent="0.2">
      <c r="C524" s="70">
        <v>44420</v>
      </c>
      <c r="D524" s="64" t="s">
        <v>1730</v>
      </c>
      <c r="E524" s="64" t="s">
        <v>1738</v>
      </c>
      <c r="F524" s="65">
        <v>424305</v>
      </c>
      <c r="G524" s="65">
        <v>6529883000</v>
      </c>
      <c r="H524" s="41">
        <v>15389.597105855457</v>
      </c>
    </row>
    <row r="525" spans="3:8" x14ac:dyDescent="0.2">
      <c r="C525" s="70">
        <v>44430</v>
      </c>
      <c r="D525" s="64" t="s">
        <v>1730</v>
      </c>
      <c r="E525" s="64" t="s">
        <v>1739</v>
      </c>
      <c r="F525" s="65">
        <v>18582994</v>
      </c>
      <c r="G525" s="65">
        <v>863204648000</v>
      </c>
      <c r="H525" s="41">
        <v>46451.322537154134</v>
      </c>
    </row>
    <row r="526" spans="3:8" x14ac:dyDescent="0.2">
      <c r="C526" s="70">
        <v>44560</v>
      </c>
      <c r="D526" s="64" t="s">
        <v>1730</v>
      </c>
      <c r="E526" s="64" t="s">
        <v>1740</v>
      </c>
      <c r="F526" s="65">
        <v>1967901</v>
      </c>
      <c r="G526" s="65">
        <v>32014835000</v>
      </c>
      <c r="H526" s="41">
        <v>16268.519097251336</v>
      </c>
    </row>
    <row r="527" spans="3:8" x14ac:dyDescent="0.2">
      <c r="C527" s="70">
        <v>44650</v>
      </c>
      <c r="D527" s="64" t="s">
        <v>1730</v>
      </c>
      <c r="E527" s="64" t="s">
        <v>1741</v>
      </c>
      <c r="F527" s="65">
        <v>8379667</v>
      </c>
      <c r="G527" s="65">
        <v>313126526000</v>
      </c>
      <c r="H527" s="41">
        <v>37367.418776903665</v>
      </c>
    </row>
    <row r="528" spans="3:8" x14ac:dyDescent="0.2">
      <c r="C528" s="70">
        <v>44847</v>
      </c>
      <c r="D528" s="64" t="s">
        <v>1730</v>
      </c>
      <c r="E528" s="64" t="s">
        <v>1742</v>
      </c>
      <c r="F528" s="65">
        <v>3439684</v>
      </c>
      <c r="G528" s="65">
        <v>27062223000</v>
      </c>
      <c r="H528" s="41">
        <v>7867.648016503842</v>
      </c>
    </row>
    <row r="529" spans="3:8" x14ac:dyDescent="0.2">
      <c r="C529" s="70">
        <v>44855</v>
      </c>
      <c r="D529" s="64" t="s">
        <v>1730</v>
      </c>
      <c r="E529" s="64" t="s">
        <v>1743</v>
      </c>
      <c r="F529" s="65">
        <v>1134929</v>
      </c>
      <c r="G529" s="65">
        <v>26063400000</v>
      </c>
      <c r="H529" s="41">
        <v>22964.78458123812</v>
      </c>
    </row>
    <row r="530" spans="3:8" x14ac:dyDescent="0.2">
      <c r="C530" s="70">
        <v>44874</v>
      </c>
      <c r="D530" s="64" t="s">
        <v>1730</v>
      </c>
      <c r="E530" s="64" t="s">
        <v>1287</v>
      </c>
      <c r="F530" s="65">
        <v>3207375</v>
      </c>
      <c r="G530" s="65">
        <v>75590037500</v>
      </c>
      <c r="H530" s="41">
        <v>23567.570832846173</v>
      </c>
    </row>
    <row r="531" spans="3:8" x14ac:dyDescent="0.2">
      <c r="C531" s="70">
        <v>47001</v>
      </c>
      <c r="D531" s="64" t="s">
        <v>1744</v>
      </c>
      <c r="E531" s="64" t="s">
        <v>1745</v>
      </c>
      <c r="F531" s="65">
        <v>53419821</v>
      </c>
      <c r="G531" s="65">
        <v>11109368794900</v>
      </c>
      <c r="H531" s="41">
        <v>207963.42232034061</v>
      </c>
    </row>
    <row r="532" spans="3:8" x14ac:dyDescent="0.2">
      <c r="C532" s="70">
        <v>47030</v>
      </c>
      <c r="D532" s="64" t="s">
        <v>1744</v>
      </c>
      <c r="E532" s="64" t="s">
        <v>1746</v>
      </c>
      <c r="F532" s="65">
        <v>1163682</v>
      </c>
      <c r="G532" s="65">
        <v>6087749500</v>
      </c>
      <c r="H532" s="41">
        <v>5231.4545554541537</v>
      </c>
    </row>
    <row r="533" spans="3:8" x14ac:dyDescent="0.2">
      <c r="C533" s="70">
        <v>47053</v>
      </c>
      <c r="D533" s="64" t="s">
        <v>1744</v>
      </c>
      <c r="E533" s="64" t="s">
        <v>1747</v>
      </c>
      <c r="F533" s="65">
        <v>4694161</v>
      </c>
      <c r="G533" s="65">
        <v>38728089000</v>
      </c>
      <c r="H533" s="41">
        <v>8250.2685783465877</v>
      </c>
    </row>
    <row r="534" spans="3:8" x14ac:dyDescent="0.2">
      <c r="C534" s="70">
        <v>47058</v>
      </c>
      <c r="D534" s="64" t="s">
        <v>1744</v>
      </c>
      <c r="E534" s="64" t="s">
        <v>1748</v>
      </c>
      <c r="F534" s="65">
        <v>4408261</v>
      </c>
      <c r="G534" s="65">
        <v>106991725500</v>
      </c>
      <c r="H534" s="41">
        <v>24270.732948888461</v>
      </c>
    </row>
    <row r="535" spans="3:8" x14ac:dyDescent="0.2">
      <c r="C535" s="70">
        <v>47161</v>
      </c>
      <c r="D535" s="64" t="s">
        <v>1744</v>
      </c>
      <c r="E535" s="64" t="s">
        <v>1749</v>
      </c>
      <c r="F535" s="65">
        <v>630013</v>
      </c>
      <c r="G535" s="65">
        <v>7625071000</v>
      </c>
      <c r="H535" s="41">
        <v>12103.037556367884</v>
      </c>
    </row>
    <row r="536" spans="3:8" x14ac:dyDescent="0.2">
      <c r="C536" s="70">
        <v>47170</v>
      </c>
      <c r="D536" s="64" t="s">
        <v>1744</v>
      </c>
      <c r="E536" s="64" t="s">
        <v>1750</v>
      </c>
      <c r="F536" s="65">
        <v>1681561</v>
      </c>
      <c r="G536" s="65">
        <v>27902942000</v>
      </c>
      <c r="H536" s="41">
        <v>16593.475942888781</v>
      </c>
    </row>
    <row r="537" spans="3:8" x14ac:dyDescent="0.2">
      <c r="C537" s="70">
        <v>47189</v>
      </c>
      <c r="D537" s="64" t="s">
        <v>1744</v>
      </c>
      <c r="E537" s="64" t="s">
        <v>1751</v>
      </c>
      <c r="F537" s="65">
        <v>8062936</v>
      </c>
      <c r="G537" s="65">
        <v>328802798500</v>
      </c>
      <c r="H537" s="41">
        <v>40779.537193399527</v>
      </c>
    </row>
    <row r="538" spans="3:8" x14ac:dyDescent="0.2">
      <c r="C538" s="70">
        <v>47205</v>
      </c>
      <c r="D538" s="64" t="s">
        <v>1744</v>
      </c>
      <c r="E538" s="64" t="s">
        <v>1752</v>
      </c>
      <c r="F538" s="65">
        <v>1215075</v>
      </c>
      <c r="G538" s="65">
        <v>7515606500</v>
      </c>
      <c r="H538" s="41">
        <v>6185.3025533403288</v>
      </c>
    </row>
    <row r="539" spans="3:8" x14ac:dyDescent="0.2">
      <c r="C539" s="70">
        <v>47245</v>
      </c>
      <c r="D539" s="64" t="s">
        <v>1744</v>
      </c>
      <c r="E539" s="64" t="s">
        <v>1753</v>
      </c>
      <c r="F539" s="65">
        <v>8038434</v>
      </c>
      <c r="G539" s="65">
        <v>207218984500</v>
      </c>
      <c r="H539" s="41">
        <v>25778.526576196309</v>
      </c>
    </row>
    <row r="540" spans="3:8" x14ac:dyDescent="0.2">
      <c r="C540" s="70">
        <v>47258</v>
      </c>
      <c r="D540" s="64" t="s">
        <v>1744</v>
      </c>
      <c r="E540" s="64" t="s">
        <v>1754</v>
      </c>
      <c r="F540" s="65">
        <v>1951683</v>
      </c>
      <c r="G540" s="65">
        <v>12322748000</v>
      </c>
      <c r="H540" s="41">
        <v>6313.908559945442</v>
      </c>
    </row>
    <row r="541" spans="3:8" x14ac:dyDescent="0.2">
      <c r="C541" s="70">
        <v>47268</v>
      </c>
      <c r="D541" s="64" t="s">
        <v>1744</v>
      </c>
      <c r="E541" s="64" t="s">
        <v>1755</v>
      </c>
      <c r="F541" s="65">
        <v>909656</v>
      </c>
      <c r="G541" s="65">
        <v>14707708500</v>
      </c>
      <c r="H541" s="41">
        <v>16168.429054499724</v>
      </c>
    </row>
    <row r="542" spans="3:8" x14ac:dyDescent="0.2">
      <c r="C542" s="70">
        <v>47288</v>
      </c>
      <c r="D542" s="64" t="s">
        <v>1744</v>
      </c>
      <c r="E542" s="64" t="s">
        <v>1756</v>
      </c>
      <c r="F542" s="65">
        <v>5008631</v>
      </c>
      <c r="G542" s="65">
        <v>92430342000</v>
      </c>
      <c r="H542" s="41">
        <v>18454.212737971713</v>
      </c>
    </row>
    <row r="543" spans="3:8" x14ac:dyDescent="0.2">
      <c r="C543" s="70">
        <v>47318</v>
      </c>
      <c r="D543" s="64" t="s">
        <v>1744</v>
      </c>
      <c r="E543" s="64" t="s">
        <v>1757</v>
      </c>
      <c r="F543" s="65">
        <v>3439904</v>
      </c>
      <c r="G543" s="65">
        <v>28054235500</v>
      </c>
      <c r="H543" s="41">
        <v>8155.5286135892165</v>
      </c>
    </row>
    <row r="544" spans="3:8" x14ac:dyDescent="0.2">
      <c r="C544" s="70">
        <v>47460</v>
      </c>
      <c r="D544" s="64" t="s">
        <v>1744</v>
      </c>
      <c r="E544" s="64" t="s">
        <v>1758</v>
      </c>
      <c r="F544" s="65">
        <v>1472314</v>
      </c>
      <c r="G544" s="65">
        <v>29641319500</v>
      </c>
      <c r="H544" s="41">
        <v>20132.471402160136</v>
      </c>
    </row>
    <row r="545" spans="3:8" x14ac:dyDescent="0.2">
      <c r="C545" s="70">
        <v>47541</v>
      </c>
      <c r="D545" s="64" t="s">
        <v>1744</v>
      </c>
      <c r="E545" s="64" t="s">
        <v>1759</v>
      </c>
      <c r="F545" s="65">
        <v>820594</v>
      </c>
      <c r="G545" s="65">
        <v>7655143100</v>
      </c>
      <c r="H545" s="41">
        <v>9328.782686687935</v>
      </c>
    </row>
    <row r="546" spans="3:8" x14ac:dyDescent="0.2">
      <c r="C546" s="70">
        <v>47545</v>
      </c>
      <c r="D546" s="64" t="s">
        <v>1744</v>
      </c>
      <c r="E546" s="64" t="s">
        <v>1760</v>
      </c>
      <c r="F546" s="65">
        <v>852104</v>
      </c>
      <c r="G546" s="65">
        <v>12704612000</v>
      </c>
      <c r="H546" s="41">
        <v>14909.696468975619</v>
      </c>
    </row>
    <row r="547" spans="3:8" x14ac:dyDescent="0.2">
      <c r="C547" s="70">
        <v>47551</v>
      </c>
      <c r="D547" s="64" t="s">
        <v>1744</v>
      </c>
      <c r="E547" s="64" t="s">
        <v>1761</v>
      </c>
      <c r="F547" s="65">
        <v>5092019</v>
      </c>
      <c r="G547" s="65">
        <v>97283098700</v>
      </c>
      <c r="H547" s="41">
        <v>19105.014867383645</v>
      </c>
    </row>
    <row r="548" spans="3:8" x14ac:dyDescent="0.2">
      <c r="C548" s="70">
        <v>47555</v>
      </c>
      <c r="D548" s="64" t="s">
        <v>1744</v>
      </c>
      <c r="E548" s="64" t="s">
        <v>1762</v>
      </c>
      <c r="F548" s="65">
        <v>7307043</v>
      </c>
      <c r="G548" s="65">
        <v>184965575000</v>
      </c>
      <c r="H548" s="41">
        <v>25313.32784000313</v>
      </c>
    </row>
    <row r="549" spans="3:8" x14ac:dyDescent="0.2">
      <c r="C549" s="70">
        <v>47570</v>
      </c>
      <c r="D549" s="64" t="s">
        <v>1744</v>
      </c>
      <c r="E549" s="64" t="s">
        <v>1763</v>
      </c>
      <c r="F549" s="65">
        <v>4613549</v>
      </c>
      <c r="G549" s="65">
        <v>44555086700</v>
      </c>
      <c r="H549" s="41">
        <v>9657.4430443894707</v>
      </c>
    </row>
    <row r="550" spans="3:8" x14ac:dyDescent="0.2">
      <c r="C550" s="70">
        <v>47605</v>
      </c>
      <c r="D550" s="64" t="s">
        <v>1744</v>
      </c>
      <c r="E550" s="64" t="s">
        <v>1764</v>
      </c>
      <c r="F550" s="65">
        <v>922432</v>
      </c>
      <c r="G550" s="65">
        <v>5593611500</v>
      </c>
      <c r="H550" s="41">
        <v>6063.9824941025463</v>
      </c>
    </row>
    <row r="551" spans="3:8" x14ac:dyDescent="0.2">
      <c r="C551" s="70">
        <v>47660</v>
      </c>
      <c r="D551" s="64" t="s">
        <v>1744</v>
      </c>
      <c r="E551" s="64" t="s">
        <v>1765</v>
      </c>
      <c r="F551" s="65">
        <v>914224</v>
      </c>
      <c r="G551" s="65">
        <v>8887604500</v>
      </c>
      <c r="H551" s="41">
        <v>9721.4736213444412</v>
      </c>
    </row>
    <row r="552" spans="3:8" x14ac:dyDescent="0.2">
      <c r="C552" s="70">
        <v>47675</v>
      </c>
      <c r="D552" s="64" t="s">
        <v>1744</v>
      </c>
      <c r="E552" s="64" t="s">
        <v>1432</v>
      </c>
      <c r="F552" s="65">
        <v>1372345</v>
      </c>
      <c r="G552" s="65">
        <v>11803254000</v>
      </c>
      <c r="H552" s="41">
        <v>8600.7920748791294</v>
      </c>
    </row>
    <row r="553" spans="3:8" x14ac:dyDescent="0.2">
      <c r="C553" s="70">
        <v>47692</v>
      </c>
      <c r="D553" s="64" t="s">
        <v>1744</v>
      </c>
      <c r="E553" s="64" t="s">
        <v>1766</v>
      </c>
      <c r="F553" s="65">
        <v>10212701</v>
      </c>
      <c r="G553" s="65">
        <v>34130272000</v>
      </c>
      <c r="H553" s="41">
        <v>3341.9437228212205</v>
      </c>
    </row>
    <row r="554" spans="3:8" x14ac:dyDescent="0.2">
      <c r="C554" s="70">
        <v>47703</v>
      </c>
      <c r="D554" s="64" t="s">
        <v>1744</v>
      </c>
      <c r="E554" s="64" t="s">
        <v>1767</v>
      </c>
      <c r="F554" s="65">
        <v>920402</v>
      </c>
      <c r="G554" s="65">
        <v>3987564500</v>
      </c>
      <c r="H554" s="41">
        <v>4332.4161616337205</v>
      </c>
    </row>
    <row r="555" spans="3:8" x14ac:dyDescent="0.2">
      <c r="C555" s="70">
        <v>47707</v>
      </c>
      <c r="D555" s="64" t="s">
        <v>1744</v>
      </c>
      <c r="E555" s="64" t="s">
        <v>1768</v>
      </c>
      <c r="F555" s="65">
        <v>1314624</v>
      </c>
      <c r="G555" s="65">
        <v>26837020000</v>
      </c>
      <c r="H555" s="41">
        <v>20414.217297113089</v>
      </c>
    </row>
    <row r="556" spans="3:8" x14ac:dyDescent="0.2">
      <c r="C556" s="70">
        <v>47720</v>
      </c>
      <c r="D556" s="64" t="s">
        <v>1744</v>
      </c>
      <c r="E556" s="64" t="s">
        <v>1769</v>
      </c>
      <c r="F556" s="65">
        <v>828665</v>
      </c>
      <c r="G556" s="65">
        <v>7417004000</v>
      </c>
      <c r="H556" s="41">
        <v>8950.5457573325766</v>
      </c>
    </row>
    <row r="557" spans="3:8" x14ac:dyDescent="0.2">
      <c r="C557" s="70">
        <v>47745</v>
      </c>
      <c r="D557" s="64" t="s">
        <v>1744</v>
      </c>
      <c r="E557" s="64" t="s">
        <v>1770</v>
      </c>
      <c r="F557" s="65">
        <v>1198597</v>
      </c>
      <c r="G557" s="65">
        <v>18709118500</v>
      </c>
      <c r="H557" s="41">
        <v>15609.181818409357</v>
      </c>
    </row>
    <row r="558" spans="3:8" x14ac:dyDescent="0.2">
      <c r="C558" s="70">
        <v>47798</v>
      </c>
      <c r="D558" s="64" t="s">
        <v>1744</v>
      </c>
      <c r="E558" s="64" t="s">
        <v>1771</v>
      </c>
      <c r="F558" s="65">
        <v>1125896</v>
      </c>
      <c r="G558" s="65">
        <v>9738875500</v>
      </c>
      <c r="H558" s="41">
        <v>8649.8890661304413</v>
      </c>
    </row>
    <row r="559" spans="3:8" x14ac:dyDescent="0.2">
      <c r="C559" s="70">
        <v>47960</v>
      </c>
      <c r="D559" s="64" t="s">
        <v>1744</v>
      </c>
      <c r="E559" s="64" t="s">
        <v>1772</v>
      </c>
      <c r="F559" s="65">
        <v>499230</v>
      </c>
      <c r="G559" s="65">
        <v>1485801000</v>
      </c>
      <c r="H559" s="41">
        <v>2976.1853254011176</v>
      </c>
    </row>
    <row r="560" spans="3:8" x14ac:dyDescent="0.2">
      <c r="C560" s="70">
        <v>47980</v>
      </c>
      <c r="D560" s="64" t="s">
        <v>1744</v>
      </c>
      <c r="E560" s="64" t="s">
        <v>1773</v>
      </c>
      <c r="F560" s="65">
        <v>5089175</v>
      </c>
      <c r="G560" s="65">
        <v>57699301000</v>
      </c>
      <c r="H560" s="41">
        <v>11337.653155963393</v>
      </c>
    </row>
    <row r="561" spans="3:8" x14ac:dyDescent="0.2">
      <c r="C561" s="70">
        <v>50001</v>
      </c>
      <c r="D561" s="64" t="s">
        <v>1774</v>
      </c>
      <c r="E561" s="64" t="s">
        <v>1775</v>
      </c>
      <c r="F561" s="65">
        <v>24263685</v>
      </c>
      <c r="G561" s="65">
        <v>9483633362000</v>
      </c>
      <c r="H561" s="41">
        <v>390857.09206989786</v>
      </c>
    </row>
    <row r="562" spans="3:8" x14ac:dyDescent="0.2">
      <c r="C562" s="70">
        <v>50006</v>
      </c>
      <c r="D562" s="64" t="s">
        <v>1774</v>
      </c>
      <c r="E562" s="64" t="s">
        <v>1776</v>
      </c>
      <c r="F562" s="65">
        <v>4512236</v>
      </c>
      <c r="G562" s="65">
        <v>1388830198000</v>
      </c>
      <c r="H562" s="41">
        <v>307792.01220858126</v>
      </c>
    </row>
    <row r="563" spans="3:8" x14ac:dyDescent="0.2">
      <c r="C563" s="70">
        <v>50110</v>
      </c>
      <c r="D563" s="64" t="s">
        <v>1774</v>
      </c>
      <c r="E563" s="64" t="s">
        <v>1777</v>
      </c>
      <c r="F563" s="65">
        <v>844028</v>
      </c>
      <c r="G563" s="65">
        <v>14579803500</v>
      </c>
      <c r="H563" s="41">
        <v>17274.075623083594</v>
      </c>
    </row>
    <row r="564" spans="3:8" x14ac:dyDescent="0.2">
      <c r="C564" s="70">
        <v>50124</v>
      </c>
      <c r="D564" s="64" t="s">
        <v>1774</v>
      </c>
      <c r="E564" s="64" t="s">
        <v>1778</v>
      </c>
      <c r="F564" s="65">
        <v>699748</v>
      </c>
      <c r="G564" s="65">
        <v>5510804500</v>
      </c>
      <c r="H564" s="41">
        <v>7875.4130058249539</v>
      </c>
    </row>
    <row r="565" spans="3:8" x14ac:dyDescent="0.2">
      <c r="C565" s="70">
        <v>50150</v>
      </c>
      <c r="D565" s="64" t="s">
        <v>1774</v>
      </c>
      <c r="E565" s="64" t="s">
        <v>1779</v>
      </c>
      <c r="F565" s="65">
        <v>906434</v>
      </c>
      <c r="G565" s="65">
        <v>51529771000</v>
      </c>
      <c r="H565" s="41">
        <v>56848.894679590572</v>
      </c>
    </row>
    <row r="566" spans="3:8" x14ac:dyDescent="0.2">
      <c r="C566" s="70">
        <v>50223</v>
      </c>
      <c r="D566" s="64" t="s">
        <v>1774</v>
      </c>
      <c r="E566" s="64" t="s">
        <v>1780</v>
      </c>
      <c r="F566" s="65">
        <v>402505</v>
      </c>
      <c r="G566" s="65">
        <v>24264678600</v>
      </c>
      <c r="H566" s="41">
        <v>60284.166904758946</v>
      </c>
    </row>
    <row r="567" spans="3:8" x14ac:dyDescent="0.2">
      <c r="C567" s="70">
        <v>50226</v>
      </c>
      <c r="D567" s="64" t="s">
        <v>1774</v>
      </c>
      <c r="E567" s="64" t="s">
        <v>1781</v>
      </c>
      <c r="F567" s="65">
        <v>1177889</v>
      </c>
      <c r="G567" s="65">
        <v>88248632500</v>
      </c>
      <c r="H567" s="41">
        <v>74921.009110366082</v>
      </c>
    </row>
    <row r="568" spans="3:8" x14ac:dyDescent="0.2">
      <c r="C568" s="70">
        <v>50245</v>
      </c>
      <c r="D568" s="64" t="s">
        <v>1774</v>
      </c>
      <c r="E568" s="64" t="s">
        <v>1782</v>
      </c>
      <c r="F568" s="65">
        <v>232367</v>
      </c>
      <c r="G568" s="65">
        <v>3095403500</v>
      </c>
      <c r="H568" s="41">
        <v>13321.183730908433</v>
      </c>
    </row>
    <row r="569" spans="3:8" x14ac:dyDescent="0.2">
      <c r="C569" s="70">
        <v>50251</v>
      </c>
      <c r="D569" s="64" t="s">
        <v>1774</v>
      </c>
      <c r="E569" s="64" t="s">
        <v>1783</v>
      </c>
      <c r="F569" s="65">
        <v>822230</v>
      </c>
      <c r="G569" s="65">
        <v>12431873500</v>
      </c>
      <c r="H569" s="41">
        <v>15119.703124429903</v>
      </c>
    </row>
    <row r="570" spans="3:8" x14ac:dyDescent="0.2">
      <c r="C570" s="70">
        <v>50270</v>
      </c>
      <c r="D570" s="64" t="s">
        <v>1774</v>
      </c>
      <c r="E570" s="64" t="s">
        <v>1784</v>
      </c>
      <c r="F570" s="65">
        <v>312910</v>
      </c>
      <c r="G570" s="65">
        <v>11060960000</v>
      </c>
      <c r="H570" s="41">
        <v>35348.694512799208</v>
      </c>
    </row>
    <row r="571" spans="3:8" x14ac:dyDescent="0.2">
      <c r="C571" s="70">
        <v>50287</v>
      </c>
      <c r="D571" s="64" t="s">
        <v>1774</v>
      </c>
      <c r="E571" s="64" t="s">
        <v>1785</v>
      </c>
      <c r="F571" s="65">
        <v>1421954</v>
      </c>
      <c r="G571" s="65">
        <v>37787173000</v>
      </c>
      <c r="H571" s="41">
        <v>26574.117728140292</v>
      </c>
    </row>
    <row r="572" spans="3:8" x14ac:dyDescent="0.2">
      <c r="C572" s="70">
        <v>50313</v>
      </c>
      <c r="D572" s="64" t="s">
        <v>1774</v>
      </c>
      <c r="E572" s="64" t="s">
        <v>1585</v>
      </c>
      <c r="F572" s="65">
        <v>7773871</v>
      </c>
      <c r="G572" s="65">
        <v>1614288578000</v>
      </c>
      <c r="H572" s="41">
        <v>207655.69405512389</v>
      </c>
    </row>
    <row r="573" spans="3:8" x14ac:dyDescent="0.2">
      <c r="C573" s="70">
        <v>50318</v>
      </c>
      <c r="D573" s="64" t="s">
        <v>1774</v>
      </c>
      <c r="E573" s="64" t="s">
        <v>1757</v>
      </c>
      <c r="F573" s="65">
        <v>708547</v>
      </c>
      <c r="G573" s="65">
        <v>67961943000</v>
      </c>
      <c r="H573" s="41">
        <v>95917.339287302035</v>
      </c>
    </row>
    <row r="574" spans="3:8" x14ac:dyDescent="0.2">
      <c r="C574" s="70">
        <v>50325</v>
      </c>
      <c r="D574" s="64" t="s">
        <v>1774</v>
      </c>
      <c r="E574" s="64" t="s">
        <v>1786</v>
      </c>
      <c r="F574" s="65">
        <v>2132829</v>
      </c>
      <c r="G574" s="65">
        <v>12029793500</v>
      </c>
      <c r="H574" s="41">
        <v>5640.2991050853116</v>
      </c>
    </row>
    <row r="575" spans="3:8" x14ac:dyDescent="0.2">
      <c r="C575" s="70">
        <v>50330</v>
      </c>
      <c r="D575" s="64" t="s">
        <v>1774</v>
      </c>
      <c r="E575" s="64" t="s">
        <v>1787</v>
      </c>
      <c r="F575" s="65">
        <v>559561</v>
      </c>
      <c r="G575" s="65">
        <v>34240935500</v>
      </c>
      <c r="H575" s="41">
        <v>61192.498226288109</v>
      </c>
    </row>
    <row r="576" spans="3:8" x14ac:dyDescent="0.2">
      <c r="C576" s="70">
        <v>50350</v>
      </c>
      <c r="D576" s="64" t="s">
        <v>1774</v>
      </c>
      <c r="E576" s="64" t="s">
        <v>1788</v>
      </c>
      <c r="F576" s="65">
        <v>1696519</v>
      </c>
      <c r="G576" s="65">
        <v>16358610100</v>
      </c>
      <c r="H576" s="41">
        <v>9642.4561705468677</v>
      </c>
    </row>
    <row r="577" spans="3:8" x14ac:dyDescent="0.2">
      <c r="C577" s="70">
        <v>50370</v>
      </c>
      <c r="D577" s="64" t="s">
        <v>1774</v>
      </c>
      <c r="E577" s="64" t="s">
        <v>1789</v>
      </c>
      <c r="F577" s="65">
        <v>471526</v>
      </c>
      <c r="G577" s="65">
        <v>9725746000</v>
      </c>
      <c r="H577" s="41">
        <v>20626.107574131649</v>
      </c>
    </row>
    <row r="578" spans="3:8" x14ac:dyDescent="0.2">
      <c r="C578" s="70">
        <v>50400</v>
      </c>
      <c r="D578" s="64" t="s">
        <v>1774</v>
      </c>
      <c r="E578" s="64" t="s">
        <v>1790</v>
      </c>
      <c r="F578" s="65">
        <v>504615</v>
      </c>
      <c r="G578" s="65">
        <v>17859501500</v>
      </c>
      <c r="H578" s="41">
        <v>35392.331777691907</v>
      </c>
    </row>
    <row r="579" spans="3:8" x14ac:dyDescent="0.2">
      <c r="C579" s="70">
        <v>50450</v>
      </c>
      <c r="D579" s="64" t="s">
        <v>1774</v>
      </c>
      <c r="E579" s="64" t="s">
        <v>1791</v>
      </c>
      <c r="F579" s="65">
        <v>862365</v>
      </c>
      <c r="G579" s="65">
        <v>24243093500</v>
      </c>
      <c r="H579" s="41">
        <v>28112.334684269423</v>
      </c>
    </row>
    <row r="580" spans="3:8" x14ac:dyDescent="0.2">
      <c r="C580" s="70">
        <v>50568</v>
      </c>
      <c r="D580" s="64" t="s">
        <v>1774</v>
      </c>
      <c r="E580" s="64" t="s">
        <v>1792</v>
      </c>
      <c r="F580" s="65">
        <v>3245526</v>
      </c>
      <c r="G580" s="65">
        <v>258360063500</v>
      </c>
      <c r="H580" s="41">
        <v>79604.989607231619</v>
      </c>
    </row>
    <row r="581" spans="3:8" x14ac:dyDescent="0.2">
      <c r="C581" s="70">
        <v>50573</v>
      </c>
      <c r="D581" s="64" t="s">
        <v>1774</v>
      </c>
      <c r="E581" s="64" t="s">
        <v>1793</v>
      </c>
      <c r="F581" s="65">
        <v>3165603</v>
      </c>
      <c r="G581" s="65">
        <v>288889223500</v>
      </c>
      <c r="H581" s="41">
        <v>91258.829202524765</v>
      </c>
    </row>
    <row r="582" spans="3:8" x14ac:dyDescent="0.2">
      <c r="C582" s="70">
        <v>50577</v>
      </c>
      <c r="D582" s="64" t="s">
        <v>1774</v>
      </c>
      <c r="E582" s="64" t="s">
        <v>1794</v>
      </c>
      <c r="F582" s="65">
        <v>1037908</v>
      </c>
      <c r="G582" s="65">
        <v>19885415600</v>
      </c>
      <c r="H582" s="41">
        <v>19159.131252480951</v>
      </c>
    </row>
    <row r="583" spans="3:8" x14ac:dyDescent="0.2">
      <c r="C583" s="70">
        <v>50590</v>
      </c>
      <c r="D583" s="64" t="s">
        <v>1774</v>
      </c>
      <c r="E583" s="64" t="s">
        <v>1450</v>
      </c>
      <c r="F583" s="65">
        <v>672340</v>
      </c>
      <c r="G583" s="65">
        <v>29872403600</v>
      </c>
      <c r="H583" s="41">
        <v>44430.501829431538</v>
      </c>
    </row>
    <row r="584" spans="3:8" x14ac:dyDescent="0.2">
      <c r="C584" s="70">
        <v>50606</v>
      </c>
      <c r="D584" s="64" t="s">
        <v>1774</v>
      </c>
      <c r="E584" s="64" t="s">
        <v>1795</v>
      </c>
      <c r="F584" s="65">
        <v>1216510</v>
      </c>
      <c r="G584" s="65">
        <v>92077950000</v>
      </c>
      <c r="H584" s="41">
        <v>75690.25326548898</v>
      </c>
    </row>
    <row r="585" spans="3:8" x14ac:dyDescent="0.2">
      <c r="C585" s="70">
        <v>50680</v>
      </c>
      <c r="D585" s="64" t="s">
        <v>1774</v>
      </c>
      <c r="E585" s="64" t="s">
        <v>1796</v>
      </c>
      <c r="F585" s="65">
        <v>1181636</v>
      </c>
      <c r="G585" s="65">
        <v>11569069400</v>
      </c>
      <c r="H585" s="41">
        <v>9790.7218466600552</v>
      </c>
    </row>
    <row r="586" spans="3:8" x14ac:dyDescent="0.2">
      <c r="C586" s="70">
        <v>50683</v>
      </c>
      <c r="D586" s="64" t="s">
        <v>1774</v>
      </c>
      <c r="E586" s="64" t="s">
        <v>1797</v>
      </c>
      <c r="F586" s="65">
        <v>1371914</v>
      </c>
      <c r="G586" s="65">
        <v>18487156000</v>
      </c>
      <c r="H586" s="41">
        <v>13475.448169491674</v>
      </c>
    </row>
    <row r="587" spans="3:8" x14ac:dyDescent="0.2">
      <c r="C587" s="70">
        <v>50686</v>
      </c>
      <c r="D587" s="64" t="s">
        <v>1774</v>
      </c>
      <c r="E587" s="64" t="s">
        <v>1798</v>
      </c>
      <c r="F587" s="65">
        <v>240189</v>
      </c>
      <c r="G587" s="65">
        <v>3713696500</v>
      </c>
      <c r="H587" s="41">
        <v>15461.559438608761</v>
      </c>
    </row>
    <row r="588" spans="3:8" x14ac:dyDescent="0.2">
      <c r="C588" s="70">
        <v>50689</v>
      </c>
      <c r="D588" s="64" t="s">
        <v>1774</v>
      </c>
      <c r="E588" s="64" t="s">
        <v>1518</v>
      </c>
      <c r="F588" s="65">
        <v>3428031</v>
      </c>
      <c r="G588" s="65">
        <v>149070640600</v>
      </c>
      <c r="H588" s="41">
        <v>43485.791289518675</v>
      </c>
    </row>
    <row r="589" spans="3:8" x14ac:dyDescent="0.2">
      <c r="C589" s="70">
        <v>50711</v>
      </c>
      <c r="D589" s="64" t="s">
        <v>1774</v>
      </c>
      <c r="E589" s="64" t="s">
        <v>1799</v>
      </c>
      <c r="F589" s="65">
        <v>1501079</v>
      </c>
      <c r="G589" s="65">
        <v>77157792500</v>
      </c>
      <c r="H589" s="41">
        <v>51401.553482528238</v>
      </c>
    </row>
    <row r="590" spans="3:8" x14ac:dyDescent="0.2">
      <c r="C590" s="70">
        <v>52001</v>
      </c>
      <c r="D590" s="64" t="s">
        <v>1606</v>
      </c>
      <c r="E590" s="64" t="s">
        <v>1800</v>
      </c>
      <c r="F590" s="65">
        <v>23321969</v>
      </c>
      <c r="G590" s="65">
        <v>7994093588200</v>
      </c>
      <c r="H590" s="41">
        <v>342770.95506815915</v>
      </c>
    </row>
    <row r="591" spans="3:8" x14ac:dyDescent="0.2">
      <c r="C591" s="70">
        <v>52019</v>
      </c>
      <c r="D591" s="64" t="s">
        <v>1606</v>
      </c>
      <c r="E591" s="64" t="s">
        <v>1551</v>
      </c>
      <c r="F591" s="65">
        <v>248432</v>
      </c>
      <c r="G591" s="65">
        <v>16941854500</v>
      </c>
      <c r="H591" s="41">
        <v>68195.13790493978</v>
      </c>
    </row>
    <row r="592" spans="3:8" x14ac:dyDescent="0.2">
      <c r="C592" s="70">
        <v>52022</v>
      </c>
      <c r="D592" s="64" t="s">
        <v>1606</v>
      </c>
      <c r="E592" s="64" t="s">
        <v>1801</v>
      </c>
      <c r="F592" s="65">
        <v>282394</v>
      </c>
      <c r="G592" s="65">
        <v>5307280000</v>
      </c>
      <c r="H592" s="41">
        <v>18793.883722741986</v>
      </c>
    </row>
    <row r="593" spans="3:8" x14ac:dyDescent="0.2">
      <c r="C593" s="70">
        <v>52036</v>
      </c>
      <c r="D593" s="64" t="s">
        <v>1606</v>
      </c>
      <c r="E593" s="64" t="s">
        <v>1802</v>
      </c>
      <c r="F593" s="65">
        <v>299785</v>
      </c>
      <c r="G593" s="65">
        <v>8246114000</v>
      </c>
      <c r="H593" s="41">
        <v>27506.759844555265</v>
      </c>
    </row>
    <row r="594" spans="3:8" x14ac:dyDescent="0.2">
      <c r="C594" s="70">
        <v>52051</v>
      </c>
      <c r="D594" s="64" t="s">
        <v>1606</v>
      </c>
      <c r="E594" s="64" t="s">
        <v>1803</v>
      </c>
      <c r="F594" s="65">
        <v>167394</v>
      </c>
      <c r="G594" s="65">
        <v>2033221000</v>
      </c>
      <c r="H594" s="41">
        <v>12146.319461868407</v>
      </c>
    </row>
    <row r="595" spans="3:8" x14ac:dyDescent="0.2">
      <c r="C595" s="70">
        <v>52079</v>
      </c>
      <c r="D595" s="64" t="s">
        <v>1606</v>
      </c>
      <c r="E595" s="64" t="s">
        <v>1804</v>
      </c>
      <c r="F595" s="65">
        <v>508168</v>
      </c>
      <c r="G595" s="65">
        <v>6675092000</v>
      </c>
      <c r="H595" s="41">
        <v>13135.60082492404</v>
      </c>
    </row>
    <row r="596" spans="3:8" x14ac:dyDescent="0.2">
      <c r="C596" s="70">
        <v>52083</v>
      </c>
      <c r="D596" s="64" t="s">
        <v>1606</v>
      </c>
      <c r="E596" s="64" t="s">
        <v>1294</v>
      </c>
      <c r="F596" s="65">
        <v>282799</v>
      </c>
      <c r="G596" s="65">
        <v>5514291200</v>
      </c>
      <c r="H596" s="41">
        <v>19498.977011941344</v>
      </c>
    </row>
    <row r="597" spans="3:8" x14ac:dyDescent="0.2">
      <c r="C597" s="70">
        <v>52110</v>
      </c>
      <c r="D597" s="64" t="s">
        <v>1606</v>
      </c>
      <c r="E597" s="64" t="s">
        <v>1805</v>
      </c>
      <c r="F597" s="65">
        <v>1133731</v>
      </c>
      <c r="G597" s="65">
        <v>18884044000</v>
      </c>
      <c r="H597" s="41">
        <v>16656.547276205732</v>
      </c>
    </row>
    <row r="598" spans="3:8" x14ac:dyDescent="0.2">
      <c r="C598" s="70">
        <v>52203</v>
      </c>
      <c r="D598" s="64" t="s">
        <v>1606</v>
      </c>
      <c r="E598" s="64" t="s">
        <v>1806</v>
      </c>
      <c r="F598" s="65">
        <v>210209</v>
      </c>
      <c r="G598" s="65">
        <v>1783995000</v>
      </c>
      <c r="H598" s="41">
        <v>8486.7679309639461</v>
      </c>
    </row>
    <row r="599" spans="3:8" x14ac:dyDescent="0.2">
      <c r="C599" s="70">
        <v>52207</v>
      </c>
      <c r="D599" s="64" t="s">
        <v>1606</v>
      </c>
      <c r="E599" s="64" t="s">
        <v>1807</v>
      </c>
      <c r="F599" s="65">
        <v>702829</v>
      </c>
      <c r="G599" s="65">
        <v>5500248500</v>
      </c>
      <c r="H599" s="41">
        <v>7825.870161874368</v>
      </c>
    </row>
    <row r="600" spans="3:8" x14ac:dyDescent="0.2">
      <c r="C600" s="70">
        <v>52210</v>
      </c>
      <c r="D600" s="64" t="s">
        <v>1606</v>
      </c>
      <c r="E600" s="64" t="s">
        <v>1808</v>
      </c>
      <c r="F600" s="65">
        <v>431810</v>
      </c>
      <c r="G600" s="65">
        <v>1317114300</v>
      </c>
      <c r="H600" s="41">
        <v>3050.2172251684769</v>
      </c>
    </row>
    <row r="601" spans="3:8" x14ac:dyDescent="0.2">
      <c r="C601" s="70">
        <v>52215</v>
      </c>
      <c r="D601" s="64" t="s">
        <v>1606</v>
      </c>
      <c r="E601" s="64" t="s">
        <v>1253</v>
      </c>
      <c r="F601" s="65">
        <v>402538</v>
      </c>
      <c r="G601" s="65">
        <v>5579579000</v>
      </c>
      <c r="H601" s="41">
        <v>13860.999458436223</v>
      </c>
    </row>
    <row r="602" spans="3:8" x14ac:dyDescent="0.2">
      <c r="C602" s="70">
        <v>52224</v>
      </c>
      <c r="D602" s="64" t="s">
        <v>1606</v>
      </c>
      <c r="E602" s="64" t="s">
        <v>1809</v>
      </c>
      <c r="F602" s="65">
        <v>678652</v>
      </c>
      <c r="G602" s="65">
        <v>5677183500</v>
      </c>
      <c r="H602" s="41">
        <v>8365.3824051207393</v>
      </c>
    </row>
    <row r="603" spans="3:8" x14ac:dyDescent="0.2">
      <c r="C603" s="70">
        <v>52227</v>
      </c>
      <c r="D603" s="64" t="s">
        <v>1606</v>
      </c>
      <c r="E603" s="64" t="s">
        <v>1810</v>
      </c>
      <c r="F603" s="65">
        <v>1590841</v>
      </c>
      <c r="G603" s="65">
        <v>13968704500</v>
      </c>
      <c r="H603" s="41">
        <v>8780.7043570036221</v>
      </c>
    </row>
    <row r="604" spans="3:8" x14ac:dyDescent="0.2">
      <c r="C604" s="70">
        <v>52233</v>
      </c>
      <c r="D604" s="64" t="s">
        <v>1606</v>
      </c>
      <c r="E604" s="64" t="s">
        <v>1811</v>
      </c>
      <c r="F604" s="65">
        <v>196122</v>
      </c>
      <c r="G604" s="65">
        <v>3313765500</v>
      </c>
      <c r="H604" s="41">
        <v>16896.449658885795</v>
      </c>
    </row>
    <row r="605" spans="3:8" x14ac:dyDescent="0.2">
      <c r="C605" s="70">
        <v>52240</v>
      </c>
      <c r="D605" s="64" t="s">
        <v>1606</v>
      </c>
      <c r="E605" s="64" t="s">
        <v>1812</v>
      </c>
      <c r="F605" s="65">
        <v>628025</v>
      </c>
      <c r="G605" s="65">
        <v>12805828000</v>
      </c>
      <c r="H605" s="41">
        <v>20390.634130806895</v>
      </c>
    </row>
    <row r="606" spans="3:8" x14ac:dyDescent="0.2">
      <c r="C606" s="70">
        <v>52250</v>
      </c>
      <c r="D606" s="64" t="s">
        <v>1606</v>
      </c>
      <c r="E606" s="64" t="s">
        <v>1813</v>
      </c>
      <c r="F606" s="65">
        <v>232085</v>
      </c>
      <c r="G606" s="65">
        <v>8271186000</v>
      </c>
      <c r="H606" s="41">
        <v>35638.606545015835</v>
      </c>
    </row>
    <row r="607" spans="3:8" x14ac:dyDescent="0.2">
      <c r="C607" s="70">
        <v>52254</v>
      </c>
      <c r="D607" s="64" t="s">
        <v>1606</v>
      </c>
      <c r="E607" s="64" t="s">
        <v>1814</v>
      </c>
      <c r="F607" s="65">
        <v>563129</v>
      </c>
      <c r="G607" s="65">
        <v>4668911500</v>
      </c>
      <c r="H607" s="41">
        <v>8291.015912872539</v>
      </c>
    </row>
    <row r="608" spans="3:8" x14ac:dyDescent="0.2">
      <c r="C608" s="70">
        <v>52256</v>
      </c>
      <c r="D608" s="64" t="s">
        <v>1606</v>
      </c>
      <c r="E608" s="64" t="s">
        <v>1815</v>
      </c>
      <c r="F608" s="65">
        <v>167271</v>
      </c>
      <c r="G608" s="65">
        <v>3842079000</v>
      </c>
      <c r="H608" s="41">
        <v>22969.187725308035</v>
      </c>
    </row>
    <row r="609" spans="3:8" x14ac:dyDescent="0.2">
      <c r="C609" s="70">
        <v>52258</v>
      </c>
      <c r="D609" s="64" t="s">
        <v>1606</v>
      </c>
      <c r="E609" s="64" t="s">
        <v>1816</v>
      </c>
      <c r="F609" s="65">
        <v>565084</v>
      </c>
      <c r="G609" s="65">
        <v>5158907500</v>
      </c>
      <c r="H609" s="41">
        <v>9129.4524353901361</v>
      </c>
    </row>
    <row r="610" spans="3:8" x14ac:dyDescent="0.2">
      <c r="C610" s="70">
        <v>52260</v>
      </c>
      <c r="D610" s="64" t="s">
        <v>1606</v>
      </c>
      <c r="E610" s="64" t="s">
        <v>1466</v>
      </c>
      <c r="F610" s="65">
        <v>605063</v>
      </c>
      <c r="G610" s="65">
        <v>41874388500</v>
      </c>
      <c r="H610" s="41">
        <v>69206.658645463365</v>
      </c>
    </row>
    <row r="611" spans="3:8" x14ac:dyDescent="0.2">
      <c r="C611" s="70">
        <v>52287</v>
      </c>
      <c r="D611" s="64" t="s">
        <v>1606</v>
      </c>
      <c r="E611" s="64" t="s">
        <v>1817</v>
      </c>
      <c r="F611" s="65">
        <v>583239</v>
      </c>
      <c r="G611" s="65">
        <v>6201709000</v>
      </c>
      <c r="H611" s="41">
        <v>10633.22068654531</v>
      </c>
    </row>
    <row r="612" spans="3:8" x14ac:dyDescent="0.2">
      <c r="C612" s="70">
        <v>52317</v>
      </c>
      <c r="D612" s="64" t="s">
        <v>1606</v>
      </c>
      <c r="E612" s="64" t="s">
        <v>1818</v>
      </c>
      <c r="F612" s="65">
        <v>534407</v>
      </c>
      <c r="G612" s="65">
        <v>11102230500</v>
      </c>
      <c r="H612" s="41">
        <v>20774.859797869412</v>
      </c>
    </row>
    <row r="613" spans="3:8" x14ac:dyDescent="0.2">
      <c r="C613" s="70">
        <v>52320</v>
      </c>
      <c r="D613" s="64" t="s">
        <v>1606</v>
      </c>
      <c r="E613" s="64" t="s">
        <v>1819</v>
      </c>
      <c r="F613" s="65">
        <v>786207</v>
      </c>
      <c r="G613" s="65">
        <v>34502891500</v>
      </c>
      <c r="H613" s="41">
        <v>43885.250958081015</v>
      </c>
    </row>
    <row r="614" spans="3:8" x14ac:dyDescent="0.2">
      <c r="C614" s="70">
        <v>52323</v>
      </c>
      <c r="D614" s="64" t="s">
        <v>1606</v>
      </c>
      <c r="E614" s="64" t="s">
        <v>1820</v>
      </c>
      <c r="F614" s="65">
        <v>584909</v>
      </c>
      <c r="G614" s="65">
        <v>5722483500</v>
      </c>
      <c r="H614" s="41">
        <v>9783.5449616948954</v>
      </c>
    </row>
    <row r="615" spans="3:8" x14ac:dyDescent="0.2">
      <c r="C615" s="70">
        <v>52352</v>
      </c>
      <c r="D615" s="64" t="s">
        <v>1606</v>
      </c>
      <c r="E615" s="64" t="s">
        <v>1821</v>
      </c>
      <c r="F615" s="65">
        <v>224752</v>
      </c>
      <c r="G615" s="65">
        <v>11219557000</v>
      </c>
      <c r="H615" s="41">
        <v>49919.72040293301</v>
      </c>
    </row>
    <row r="616" spans="3:8" x14ac:dyDescent="0.2">
      <c r="C616" s="70">
        <v>52354</v>
      </c>
      <c r="D616" s="64" t="s">
        <v>1606</v>
      </c>
      <c r="E616" s="64" t="s">
        <v>1822</v>
      </c>
      <c r="F616" s="65">
        <v>236843</v>
      </c>
      <c r="G616" s="65">
        <v>3099083000</v>
      </c>
      <c r="H616" s="41">
        <v>13084.96767901099</v>
      </c>
    </row>
    <row r="617" spans="3:8" x14ac:dyDescent="0.2">
      <c r="C617" s="70">
        <v>52356</v>
      </c>
      <c r="D617" s="64" t="s">
        <v>1606</v>
      </c>
      <c r="E617" s="64" t="s">
        <v>1823</v>
      </c>
      <c r="F617" s="65">
        <v>12110993</v>
      </c>
      <c r="G617" s="65">
        <v>823361288400</v>
      </c>
      <c r="H617" s="41">
        <v>67984.622598658927</v>
      </c>
    </row>
    <row r="618" spans="3:8" x14ac:dyDescent="0.2">
      <c r="C618" s="70">
        <v>52378</v>
      </c>
      <c r="D618" s="64" t="s">
        <v>1606</v>
      </c>
      <c r="E618" s="64" t="s">
        <v>1824</v>
      </c>
      <c r="F618" s="65">
        <v>655682</v>
      </c>
      <c r="G618" s="65">
        <v>35990193000</v>
      </c>
      <c r="H618" s="41">
        <v>54889.707205627121</v>
      </c>
    </row>
    <row r="619" spans="3:8" x14ac:dyDescent="0.2">
      <c r="C619" s="70">
        <v>52381</v>
      </c>
      <c r="D619" s="64" t="s">
        <v>1606</v>
      </c>
      <c r="E619" s="64" t="s">
        <v>1825</v>
      </c>
      <c r="F619" s="65">
        <v>756519</v>
      </c>
      <c r="G619" s="65">
        <v>12436310300</v>
      </c>
      <c r="H619" s="41">
        <v>16438.860491276493</v>
      </c>
    </row>
    <row r="620" spans="3:8" x14ac:dyDescent="0.2">
      <c r="C620" s="70">
        <v>52385</v>
      </c>
      <c r="D620" s="64" t="s">
        <v>1606</v>
      </c>
      <c r="E620" s="64" t="s">
        <v>1826</v>
      </c>
      <c r="F620" s="65">
        <v>287359</v>
      </c>
      <c r="G620" s="65">
        <v>7518149000</v>
      </c>
      <c r="H620" s="41">
        <v>26162.914681635168</v>
      </c>
    </row>
    <row r="621" spans="3:8" x14ac:dyDescent="0.2">
      <c r="C621" s="70">
        <v>52390</v>
      </c>
      <c r="D621" s="64" t="s">
        <v>1606</v>
      </c>
      <c r="E621" s="64" t="s">
        <v>1827</v>
      </c>
      <c r="F621" s="65">
        <v>309920</v>
      </c>
      <c r="G621" s="65">
        <v>5916126500</v>
      </c>
      <c r="H621" s="41">
        <v>19089.205278781621</v>
      </c>
    </row>
    <row r="622" spans="3:8" x14ac:dyDescent="0.2">
      <c r="C622" s="70">
        <v>52399</v>
      </c>
      <c r="D622" s="64" t="s">
        <v>1606</v>
      </c>
      <c r="E622" s="64" t="s">
        <v>1828</v>
      </c>
      <c r="F622" s="65">
        <v>896495</v>
      </c>
      <c r="G622" s="65">
        <v>90630588000</v>
      </c>
      <c r="H622" s="41">
        <v>101094.35970083492</v>
      </c>
    </row>
    <row r="623" spans="3:8" x14ac:dyDescent="0.2">
      <c r="C623" s="70">
        <v>52405</v>
      </c>
      <c r="D623" s="64" t="s">
        <v>1606</v>
      </c>
      <c r="E623" s="64" t="s">
        <v>1829</v>
      </c>
      <c r="F623" s="65">
        <v>289738</v>
      </c>
      <c r="G623" s="65">
        <v>20393389000</v>
      </c>
      <c r="H623" s="41">
        <v>70385.620802242032</v>
      </c>
    </row>
    <row r="624" spans="3:8" x14ac:dyDescent="0.2">
      <c r="C624" s="70">
        <v>52411</v>
      </c>
      <c r="D624" s="64" t="s">
        <v>1606</v>
      </c>
      <c r="E624" s="64" t="s">
        <v>1830</v>
      </c>
      <c r="F624" s="65">
        <v>283381</v>
      </c>
      <c r="G624" s="65">
        <v>10994390000</v>
      </c>
      <c r="H624" s="41">
        <v>38797.202353015906</v>
      </c>
    </row>
    <row r="625" spans="3:8" x14ac:dyDescent="0.2">
      <c r="C625" s="70">
        <v>52418</v>
      </c>
      <c r="D625" s="64" t="s">
        <v>1606</v>
      </c>
      <c r="E625" s="64" t="s">
        <v>1831</v>
      </c>
      <c r="F625" s="65">
        <v>751967</v>
      </c>
      <c r="G625" s="65">
        <v>4431345300</v>
      </c>
      <c r="H625" s="41">
        <v>5893.0050121880349</v>
      </c>
    </row>
    <row r="626" spans="3:8" x14ac:dyDescent="0.2">
      <c r="C626" s="70">
        <v>52427</v>
      </c>
      <c r="D626" s="64" t="s">
        <v>1606</v>
      </c>
      <c r="E626" s="64" t="s">
        <v>1832</v>
      </c>
      <c r="F626" s="65">
        <v>475</v>
      </c>
      <c r="G626" s="65">
        <v>21000</v>
      </c>
      <c r="H626" s="41">
        <v>44.210526315789473</v>
      </c>
    </row>
    <row r="627" spans="3:8" x14ac:dyDescent="0.2">
      <c r="C627" s="70">
        <v>52435</v>
      </c>
      <c r="D627" s="64" t="s">
        <v>1606</v>
      </c>
      <c r="E627" s="64" t="s">
        <v>1833</v>
      </c>
      <c r="F627" s="65">
        <v>138209</v>
      </c>
      <c r="G627" s="65">
        <v>1079707000</v>
      </c>
      <c r="H627" s="41">
        <v>7812.1323502810956</v>
      </c>
    </row>
    <row r="628" spans="3:8" x14ac:dyDescent="0.2">
      <c r="C628" s="70">
        <v>52473</v>
      </c>
      <c r="D628" s="64" t="s">
        <v>1606</v>
      </c>
      <c r="E628" s="64" t="s">
        <v>1605</v>
      </c>
      <c r="F628" s="65">
        <v>103826</v>
      </c>
      <c r="G628" s="65">
        <v>2521637200</v>
      </c>
      <c r="H628" s="41">
        <v>24287.145801629649</v>
      </c>
    </row>
    <row r="629" spans="3:8" x14ac:dyDescent="0.2">
      <c r="C629" s="70">
        <v>52480</v>
      </c>
      <c r="D629" s="64" t="s">
        <v>1606</v>
      </c>
      <c r="E629" s="64" t="s">
        <v>1606</v>
      </c>
      <c r="F629" s="65">
        <v>179913</v>
      </c>
      <c r="G629" s="65">
        <v>2504754000</v>
      </c>
      <c r="H629" s="41">
        <v>13922.028980673993</v>
      </c>
    </row>
    <row r="630" spans="3:8" x14ac:dyDescent="0.2">
      <c r="C630" s="70">
        <v>52490</v>
      </c>
      <c r="D630" s="64" t="s">
        <v>1606</v>
      </c>
      <c r="E630" s="64" t="s">
        <v>1834</v>
      </c>
      <c r="F630" s="65">
        <v>245332</v>
      </c>
      <c r="G630" s="65">
        <v>2189904000</v>
      </c>
      <c r="H630" s="41">
        <v>8926.2876428676245</v>
      </c>
    </row>
    <row r="631" spans="3:8" x14ac:dyDescent="0.2">
      <c r="C631" s="70">
        <v>52506</v>
      </c>
      <c r="D631" s="64" t="s">
        <v>1606</v>
      </c>
      <c r="E631" s="64" t="s">
        <v>1835</v>
      </c>
      <c r="F631" s="65">
        <v>342985</v>
      </c>
      <c r="G631" s="65">
        <v>2792784800</v>
      </c>
      <c r="H631" s="41">
        <v>8142.5858273685435</v>
      </c>
    </row>
    <row r="632" spans="3:8" x14ac:dyDescent="0.2">
      <c r="C632" s="70">
        <v>52520</v>
      </c>
      <c r="D632" s="64" t="s">
        <v>1606</v>
      </c>
      <c r="E632" s="64" t="s">
        <v>1836</v>
      </c>
      <c r="F632" s="65">
        <v>415042</v>
      </c>
      <c r="G632" s="65">
        <v>975320600</v>
      </c>
      <c r="H632" s="41">
        <v>2349.9322960085965</v>
      </c>
    </row>
    <row r="633" spans="3:8" x14ac:dyDescent="0.2">
      <c r="C633" s="70">
        <v>52540</v>
      </c>
      <c r="D633" s="64" t="s">
        <v>1606</v>
      </c>
      <c r="E633" s="64" t="s">
        <v>1837</v>
      </c>
      <c r="F633" s="65">
        <v>308045</v>
      </c>
      <c r="G633" s="65">
        <v>4894020500</v>
      </c>
      <c r="H633" s="41">
        <v>15887.355743479036</v>
      </c>
    </row>
    <row r="634" spans="3:8" x14ac:dyDescent="0.2">
      <c r="C634" s="70">
        <v>52560</v>
      </c>
      <c r="D634" s="64" t="s">
        <v>1606</v>
      </c>
      <c r="E634" s="64" t="s">
        <v>1838</v>
      </c>
      <c r="F634" s="65">
        <v>231123</v>
      </c>
      <c r="G634" s="65">
        <v>10881834000</v>
      </c>
      <c r="H634" s="41">
        <v>47082.436624654401</v>
      </c>
    </row>
    <row r="635" spans="3:8" x14ac:dyDescent="0.2">
      <c r="C635" s="70">
        <v>52565</v>
      </c>
      <c r="D635" s="64" t="s">
        <v>1606</v>
      </c>
      <c r="E635" s="64" t="s">
        <v>1839</v>
      </c>
      <c r="F635" s="65">
        <v>81422</v>
      </c>
      <c r="G635" s="65">
        <v>1106409000</v>
      </c>
      <c r="H635" s="41">
        <v>13588.575569256467</v>
      </c>
    </row>
    <row r="636" spans="3:8" x14ac:dyDescent="0.2">
      <c r="C636" s="70">
        <v>52573</v>
      </c>
      <c r="D636" s="64" t="s">
        <v>1606</v>
      </c>
      <c r="E636" s="64" t="s">
        <v>1840</v>
      </c>
      <c r="F636" s="65">
        <v>1050994</v>
      </c>
      <c r="G636" s="65">
        <v>3614518500</v>
      </c>
      <c r="H636" s="41">
        <v>3439.1428495310156</v>
      </c>
    </row>
    <row r="637" spans="3:8" x14ac:dyDescent="0.2">
      <c r="C637" s="70">
        <v>52585</v>
      </c>
      <c r="D637" s="64" t="s">
        <v>1606</v>
      </c>
      <c r="E637" s="64" t="s">
        <v>1841</v>
      </c>
      <c r="F637" s="65">
        <v>1630682</v>
      </c>
      <c r="G637" s="65">
        <v>29668644500</v>
      </c>
      <c r="H637" s="41">
        <v>18194.009929587744</v>
      </c>
    </row>
    <row r="638" spans="3:8" x14ac:dyDescent="0.2">
      <c r="C638" s="70">
        <v>52612</v>
      </c>
      <c r="D638" s="64" t="s">
        <v>1606</v>
      </c>
      <c r="E638" s="64" t="s">
        <v>1623</v>
      </c>
      <c r="F638" s="65">
        <v>295361</v>
      </c>
      <c r="G638" s="65">
        <v>7426102000</v>
      </c>
      <c r="H638" s="41">
        <v>25142.459566428879</v>
      </c>
    </row>
    <row r="639" spans="3:8" x14ac:dyDescent="0.2">
      <c r="C639" s="70">
        <v>52621</v>
      </c>
      <c r="D639" s="64" t="s">
        <v>1606</v>
      </c>
      <c r="E639" s="64" t="s">
        <v>1842</v>
      </c>
      <c r="F639" s="65">
        <v>70878</v>
      </c>
      <c r="G639" s="65">
        <v>925875800</v>
      </c>
      <c r="H639" s="41">
        <v>13062.950421851632</v>
      </c>
    </row>
    <row r="640" spans="3:8" x14ac:dyDescent="0.2">
      <c r="C640" s="70">
        <v>52678</v>
      </c>
      <c r="D640" s="64" t="s">
        <v>1606</v>
      </c>
      <c r="E640" s="64" t="s">
        <v>1843</v>
      </c>
      <c r="F640" s="65">
        <v>1238722</v>
      </c>
      <c r="G640" s="65">
        <v>46351864000</v>
      </c>
      <c r="H640" s="41">
        <v>37419.101299565198</v>
      </c>
    </row>
    <row r="641" spans="3:8" x14ac:dyDescent="0.2">
      <c r="C641" s="70">
        <v>52683</v>
      </c>
      <c r="D641" s="64" t="s">
        <v>1606</v>
      </c>
      <c r="E641" s="64" t="s">
        <v>1844</v>
      </c>
      <c r="F641" s="65">
        <v>1371058</v>
      </c>
      <c r="G641" s="65">
        <v>117267268500</v>
      </c>
      <c r="H641" s="41">
        <v>85530.49433357305</v>
      </c>
    </row>
    <row r="642" spans="3:8" x14ac:dyDescent="0.2">
      <c r="C642" s="70">
        <v>52685</v>
      </c>
      <c r="D642" s="64" t="s">
        <v>1606</v>
      </c>
      <c r="E642" s="64" t="s">
        <v>1625</v>
      </c>
      <c r="F642" s="65">
        <v>237142</v>
      </c>
      <c r="G642" s="65">
        <v>1761067000</v>
      </c>
      <c r="H642" s="41">
        <v>7426.212986311999</v>
      </c>
    </row>
    <row r="643" spans="3:8" x14ac:dyDescent="0.2">
      <c r="C643" s="70">
        <v>52687</v>
      </c>
      <c r="D643" s="64" t="s">
        <v>1606</v>
      </c>
      <c r="E643" s="64" t="s">
        <v>1845</v>
      </c>
      <c r="F643" s="65">
        <v>282330</v>
      </c>
      <c r="G643" s="65">
        <v>8924509500</v>
      </c>
      <c r="H643" s="41">
        <v>31610.206141749019</v>
      </c>
    </row>
    <row r="644" spans="3:8" x14ac:dyDescent="0.2">
      <c r="C644" s="70">
        <v>52693</v>
      </c>
      <c r="D644" s="64" t="s">
        <v>1606</v>
      </c>
      <c r="E644" s="64" t="s">
        <v>1277</v>
      </c>
      <c r="F644" s="65">
        <v>398778</v>
      </c>
      <c r="G644" s="65">
        <v>16799916500</v>
      </c>
      <c r="H644" s="41">
        <v>42128.493798554584</v>
      </c>
    </row>
    <row r="645" spans="3:8" x14ac:dyDescent="0.2">
      <c r="C645" s="70">
        <v>52694</v>
      </c>
      <c r="D645" s="64" t="s">
        <v>1606</v>
      </c>
      <c r="E645" s="64" t="s">
        <v>1846</v>
      </c>
      <c r="F645" s="65">
        <v>172459</v>
      </c>
      <c r="G645" s="65">
        <v>5691633000</v>
      </c>
      <c r="H645" s="41">
        <v>33002.818061104379</v>
      </c>
    </row>
    <row r="646" spans="3:8" x14ac:dyDescent="0.2">
      <c r="C646" s="70">
        <v>52696</v>
      </c>
      <c r="D646" s="64" t="s">
        <v>1606</v>
      </c>
      <c r="E646" s="64" t="s">
        <v>1847</v>
      </c>
      <c r="F646" s="65">
        <v>149487</v>
      </c>
      <c r="G646" s="65">
        <v>3306318500</v>
      </c>
      <c r="H646" s="41">
        <v>22117.766093372669</v>
      </c>
    </row>
    <row r="647" spans="3:8" x14ac:dyDescent="0.2">
      <c r="C647" s="70">
        <v>52699</v>
      </c>
      <c r="D647" s="64" t="s">
        <v>1606</v>
      </c>
      <c r="E647" s="64" t="s">
        <v>1848</v>
      </c>
      <c r="F647" s="65">
        <v>77259</v>
      </c>
      <c r="G647" s="65">
        <v>890101000</v>
      </c>
      <c r="H647" s="41">
        <v>11521.000789552027</v>
      </c>
    </row>
    <row r="648" spans="3:8" x14ac:dyDescent="0.2">
      <c r="C648" s="70">
        <v>52720</v>
      </c>
      <c r="D648" s="64" t="s">
        <v>1606</v>
      </c>
      <c r="E648" s="64" t="s">
        <v>1849</v>
      </c>
      <c r="F648" s="65">
        <v>501406</v>
      </c>
      <c r="G648" s="65">
        <v>9464509000</v>
      </c>
      <c r="H648" s="41">
        <v>18875.938859925889</v>
      </c>
    </row>
    <row r="649" spans="3:8" x14ac:dyDescent="0.2">
      <c r="C649" s="70">
        <v>52786</v>
      </c>
      <c r="D649" s="64" t="s">
        <v>1606</v>
      </c>
      <c r="E649" s="64" t="s">
        <v>1850</v>
      </c>
      <c r="F649" s="65">
        <v>1234474</v>
      </c>
      <c r="G649" s="65">
        <v>41603779500</v>
      </c>
      <c r="H649" s="41">
        <v>33701.624740577769</v>
      </c>
    </row>
    <row r="650" spans="3:8" x14ac:dyDescent="0.2">
      <c r="C650" s="70">
        <v>52788</v>
      </c>
      <c r="D650" s="64" t="s">
        <v>1606</v>
      </c>
      <c r="E650" s="64" t="s">
        <v>1851</v>
      </c>
      <c r="F650" s="65">
        <v>1127727</v>
      </c>
      <c r="G650" s="65">
        <v>8635503000</v>
      </c>
      <c r="H650" s="41">
        <v>7657.4410296108899</v>
      </c>
    </row>
    <row r="651" spans="3:8" x14ac:dyDescent="0.2">
      <c r="C651" s="70">
        <v>52835</v>
      </c>
      <c r="D651" s="64" t="s">
        <v>1606</v>
      </c>
      <c r="E651" s="64" t="s">
        <v>1852</v>
      </c>
      <c r="F651" s="65">
        <v>13814055</v>
      </c>
      <c r="G651" s="65">
        <v>730389179400</v>
      </c>
      <c r="H651" s="41">
        <v>52872.902228925537</v>
      </c>
    </row>
    <row r="652" spans="3:8" x14ac:dyDescent="0.2">
      <c r="C652" s="70">
        <v>52838</v>
      </c>
      <c r="D652" s="64" t="s">
        <v>1606</v>
      </c>
      <c r="E652" s="64" t="s">
        <v>1853</v>
      </c>
      <c r="F652" s="65">
        <v>2436475</v>
      </c>
      <c r="G652" s="65">
        <v>106956619500</v>
      </c>
      <c r="H652" s="41">
        <v>43898.098482438771</v>
      </c>
    </row>
    <row r="653" spans="3:8" x14ac:dyDescent="0.2">
      <c r="C653" s="70">
        <v>52885</v>
      </c>
      <c r="D653" s="64" t="s">
        <v>1606</v>
      </c>
      <c r="E653" s="64" t="s">
        <v>1854</v>
      </c>
      <c r="F653" s="65">
        <v>308735</v>
      </c>
      <c r="G653" s="65">
        <v>4765127000</v>
      </c>
      <c r="H653" s="41">
        <v>15434.359564027402</v>
      </c>
    </row>
    <row r="654" spans="3:8" x14ac:dyDescent="0.2">
      <c r="C654" s="70">
        <v>54001</v>
      </c>
      <c r="D654" s="64" t="s">
        <v>1855</v>
      </c>
      <c r="E654" s="64" t="s">
        <v>1856</v>
      </c>
      <c r="F654" s="65">
        <v>53489130</v>
      </c>
      <c r="G654" s="65">
        <v>15960412953500</v>
      </c>
      <c r="H654" s="41">
        <v>298386.10112933227</v>
      </c>
    </row>
    <row r="655" spans="3:8" x14ac:dyDescent="0.2">
      <c r="C655" s="70">
        <v>54003</v>
      </c>
      <c r="D655" s="64" t="s">
        <v>1855</v>
      </c>
      <c r="E655" s="64" t="s">
        <v>1857</v>
      </c>
      <c r="F655" s="65">
        <v>1393573</v>
      </c>
      <c r="G655" s="65">
        <v>43895069500</v>
      </c>
      <c r="H655" s="41">
        <v>31498.2204018017</v>
      </c>
    </row>
    <row r="656" spans="3:8" x14ac:dyDescent="0.2">
      <c r="C656" s="70">
        <v>54051</v>
      </c>
      <c r="D656" s="64" t="s">
        <v>1855</v>
      </c>
      <c r="E656" s="64" t="s">
        <v>1858</v>
      </c>
      <c r="F656" s="65">
        <v>337391</v>
      </c>
      <c r="G656" s="65">
        <v>8542393000</v>
      </c>
      <c r="H656" s="41">
        <v>25318.971164020379</v>
      </c>
    </row>
    <row r="657" spans="3:8" x14ac:dyDescent="0.2">
      <c r="C657" s="70">
        <v>54099</v>
      </c>
      <c r="D657" s="64" t="s">
        <v>1855</v>
      </c>
      <c r="E657" s="64" t="s">
        <v>1859</v>
      </c>
      <c r="F657" s="65">
        <v>653967</v>
      </c>
      <c r="G657" s="65">
        <v>48558830000</v>
      </c>
      <c r="H657" s="41">
        <v>74252.722232161555</v>
      </c>
    </row>
    <row r="658" spans="3:8" x14ac:dyDescent="0.2">
      <c r="C658" s="70">
        <v>54109</v>
      </c>
      <c r="D658" s="64" t="s">
        <v>1855</v>
      </c>
      <c r="E658" s="64" t="s">
        <v>1860</v>
      </c>
      <c r="F658" s="65">
        <v>46958</v>
      </c>
      <c r="G658" s="65">
        <v>683929000</v>
      </c>
      <c r="H658" s="41">
        <v>14564.696111418714</v>
      </c>
    </row>
    <row r="659" spans="3:8" x14ac:dyDescent="0.2">
      <c r="C659" s="70">
        <v>54125</v>
      </c>
      <c r="D659" s="64" t="s">
        <v>1855</v>
      </c>
      <c r="E659" s="64" t="s">
        <v>1861</v>
      </c>
      <c r="F659" s="65">
        <v>214788</v>
      </c>
      <c r="G659" s="65">
        <v>2157246500</v>
      </c>
      <c r="H659" s="41">
        <v>10043.608115909641</v>
      </c>
    </row>
    <row r="660" spans="3:8" x14ac:dyDescent="0.2">
      <c r="C660" s="70">
        <v>54128</v>
      </c>
      <c r="D660" s="64" t="s">
        <v>1855</v>
      </c>
      <c r="E660" s="64" t="s">
        <v>1862</v>
      </c>
      <c r="F660" s="65">
        <v>278274</v>
      </c>
      <c r="G660" s="65">
        <v>6122317500</v>
      </c>
      <c r="H660" s="41">
        <v>22001.040341533884</v>
      </c>
    </row>
    <row r="661" spans="3:8" x14ac:dyDescent="0.2">
      <c r="C661" s="70">
        <v>54172</v>
      </c>
      <c r="D661" s="64" t="s">
        <v>1855</v>
      </c>
      <c r="E661" s="64" t="s">
        <v>1863</v>
      </c>
      <c r="F661" s="65">
        <v>3374903</v>
      </c>
      <c r="G661" s="65">
        <v>301630281000</v>
      </c>
      <c r="H661" s="41">
        <v>89374.503800553677</v>
      </c>
    </row>
    <row r="662" spans="3:8" x14ac:dyDescent="0.2">
      <c r="C662" s="70">
        <v>54174</v>
      </c>
      <c r="D662" s="64" t="s">
        <v>1855</v>
      </c>
      <c r="E662" s="64" t="s">
        <v>1864</v>
      </c>
      <c r="F662" s="65">
        <v>678297</v>
      </c>
      <c r="G662" s="65">
        <v>17016645500</v>
      </c>
      <c r="H662" s="41">
        <v>25087.30762483101</v>
      </c>
    </row>
    <row r="663" spans="3:8" x14ac:dyDescent="0.2">
      <c r="C663" s="70">
        <v>54206</v>
      </c>
      <c r="D663" s="64" t="s">
        <v>1855</v>
      </c>
      <c r="E663" s="64" t="s">
        <v>1865</v>
      </c>
      <c r="F663" s="65">
        <v>751194</v>
      </c>
      <c r="G663" s="65">
        <v>23120148000</v>
      </c>
      <c r="H663" s="41">
        <v>30777.865637904455</v>
      </c>
    </row>
    <row r="664" spans="3:8" x14ac:dyDescent="0.2">
      <c r="C664" s="70">
        <v>54223</v>
      </c>
      <c r="D664" s="64" t="s">
        <v>1855</v>
      </c>
      <c r="E664" s="64" t="s">
        <v>1866</v>
      </c>
      <c r="F664" s="65">
        <v>191879</v>
      </c>
      <c r="G664" s="65">
        <v>3710084000</v>
      </c>
      <c r="H664" s="41">
        <v>19335.539584842532</v>
      </c>
    </row>
    <row r="665" spans="3:8" x14ac:dyDescent="0.2">
      <c r="C665" s="70">
        <v>54239</v>
      </c>
      <c r="D665" s="64" t="s">
        <v>1855</v>
      </c>
      <c r="E665" s="64" t="s">
        <v>1867</v>
      </c>
      <c r="F665" s="65">
        <v>297669</v>
      </c>
      <c r="G665" s="65">
        <v>9279355000</v>
      </c>
      <c r="H665" s="41">
        <v>31173.400656433823</v>
      </c>
    </row>
    <row r="666" spans="3:8" x14ac:dyDescent="0.2">
      <c r="C666" s="70">
        <v>54245</v>
      </c>
      <c r="D666" s="64" t="s">
        <v>1855</v>
      </c>
      <c r="E666" s="64" t="s">
        <v>1868</v>
      </c>
      <c r="F666" s="65">
        <v>505346</v>
      </c>
      <c r="G666" s="65">
        <v>13054883400</v>
      </c>
      <c r="H666" s="41">
        <v>25833.554435970604</v>
      </c>
    </row>
    <row r="667" spans="3:8" x14ac:dyDescent="0.2">
      <c r="C667" s="70">
        <v>54250</v>
      </c>
      <c r="D667" s="64" t="s">
        <v>1855</v>
      </c>
      <c r="E667" s="64" t="s">
        <v>1869</v>
      </c>
      <c r="F667" s="65">
        <v>711809</v>
      </c>
      <c r="G667" s="65">
        <v>41756917800</v>
      </c>
      <c r="H667" s="41">
        <v>58663.093329811789</v>
      </c>
    </row>
    <row r="668" spans="3:8" x14ac:dyDescent="0.2">
      <c r="C668" s="70">
        <v>54261</v>
      </c>
      <c r="D668" s="64" t="s">
        <v>1855</v>
      </c>
      <c r="E668" s="64" t="s">
        <v>1870</v>
      </c>
      <c r="F668" s="65">
        <v>1341486</v>
      </c>
      <c r="G668" s="65">
        <v>57158908500</v>
      </c>
      <c r="H668" s="41">
        <v>42608.650779806871</v>
      </c>
    </row>
    <row r="669" spans="3:8" x14ac:dyDescent="0.2">
      <c r="C669" s="70">
        <v>54313</v>
      </c>
      <c r="D669" s="64" t="s">
        <v>1855</v>
      </c>
      <c r="E669" s="64" t="s">
        <v>1871</v>
      </c>
      <c r="F669" s="65">
        <v>1339919</v>
      </c>
      <c r="G669" s="65">
        <v>57419692000</v>
      </c>
      <c r="H669" s="41">
        <v>42853.106792276252</v>
      </c>
    </row>
    <row r="670" spans="3:8" x14ac:dyDescent="0.2">
      <c r="C670" s="70">
        <v>54344</v>
      </c>
      <c r="D670" s="64" t="s">
        <v>1855</v>
      </c>
      <c r="E670" s="64" t="s">
        <v>1872</v>
      </c>
      <c r="F670" s="65">
        <v>88858</v>
      </c>
      <c r="G670" s="65">
        <v>608232400</v>
      </c>
      <c r="H670" s="41">
        <v>6844.9931351144523</v>
      </c>
    </row>
    <row r="671" spans="3:8" x14ac:dyDescent="0.2">
      <c r="C671" s="70">
        <v>54347</v>
      </c>
      <c r="D671" s="64" t="s">
        <v>1855</v>
      </c>
      <c r="E671" s="64" t="s">
        <v>1873</v>
      </c>
      <c r="F671" s="65">
        <v>97298</v>
      </c>
      <c r="G671" s="65">
        <v>1678982500</v>
      </c>
      <c r="H671" s="41">
        <v>17256.084400501553</v>
      </c>
    </row>
    <row r="672" spans="3:8" x14ac:dyDescent="0.2">
      <c r="C672" s="70">
        <v>54377</v>
      </c>
      <c r="D672" s="64" t="s">
        <v>1855</v>
      </c>
      <c r="E672" s="64" t="s">
        <v>1874</v>
      </c>
      <c r="F672" s="65">
        <v>184459</v>
      </c>
      <c r="G672" s="65">
        <v>5139581000</v>
      </c>
      <c r="H672" s="41">
        <v>27862.999365712705</v>
      </c>
    </row>
    <row r="673" spans="3:8" x14ac:dyDescent="0.2">
      <c r="C673" s="70">
        <v>54385</v>
      </c>
      <c r="D673" s="64" t="s">
        <v>1855</v>
      </c>
      <c r="E673" s="64" t="s">
        <v>1875</v>
      </c>
      <c r="F673" s="65">
        <v>289589</v>
      </c>
      <c r="G673" s="65">
        <v>2893084500</v>
      </c>
      <c r="H673" s="41">
        <v>9990.3121320215887</v>
      </c>
    </row>
    <row r="674" spans="3:8" x14ac:dyDescent="0.2">
      <c r="C674" s="70">
        <v>54398</v>
      </c>
      <c r="D674" s="64" t="s">
        <v>1855</v>
      </c>
      <c r="E674" s="64" t="s">
        <v>1876</v>
      </c>
      <c r="F674" s="65">
        <v>252620</v>
      </c>
      <c r="G674" s="65">
        <v>5285277500</v>
      </c>
      <c r="H674" s="41">
        <v>20921.849022246854</v>
      </c>
    </row>
    <row r="675" spans="3:8" x14ac:dyDescent="0.2">
      <c r="C675" s="70">
        <v>54405</v>
      </c>
      <c r="D675" s="64" t="s">
        <v>1855</v>
      </c>
      <c r="E675" s="64" t="s">
        <v>1877</v>
      </c>
      <c r="F675" s="65">
        <v>7923879</v>
      </c>
      <c r="G675" s="65">
        <v>1309004933500</v>
      </c>
      <c r="H675" s="41">
        <v>165197.49146850931</v>
      </c>
    </row>
    <row r="676" spans="3:8" x14ac:dyDescent="0.2">
      <c r="C676" s="70">
        <v>54418</v>
      </c>
      <c r="D676" s="64" t="s">
        <v>1855</v>
      </c>
      <c r="E676" s="64" t="s">
        <v>1878</v>
      </c>
      <c r="F676" s="65">
        <v>133481</v>
      </c>
      <c r="G676" s="65">
        <v>3255767000</v>
      </c>
      <c r="H676" s="41">
        <v>24391.23920258314</v>
      </c>
    </row>
    <row r="677" spans="3:8" x14ac:dyDescent="0.2">
      <c r="C677" s="70">
        <v>54480</v>
      </c>
      <c r="D677" s="64" t="s">
        <v>1855</v>
      </c>
      <c r="E677" s="64" t="s">
        <v>1879</v>
      </c>
      <c r="F677" s="65">
        <v>102212</v>
      </c>
      <c r="G677" s="65">
        <v>3355258500</v>
      </c>
      <c r="H677" s="41">
        <v>32826.463624623335</v>
      </c>
    </row>
    <row r="678" spans="3:8" x14ac:dyDescent="0.2">
      <c r="C678" s="70">
        <v>54498</v>
      </c>
      <c r="D678" s="64" t="s">
        <v>1855</v>
      </c>
      <c r="E678" s="64" t="s">
        <v>1880</v>
      </c>
      <c r="F678" s="65">
        <v>6769522</v>
      </c>
      <c r="G678" s="65">
        <v>849464910000</v>
      </c>
      <c r="H678" s="41">
        <v>125483.73577927658</v>
      </c>
    </row>
    <row r="679" spans="3:8" x14ac:dyDescent="0.2">
      <c r="C679" s="70">
        <v>54518</v>
      </c>
      <c r="D679" s="64" t="s">
        <v>1855</v>
      </c>
      <c r="E679" s="64" t="s">
        <v>1881</v>
      </c>
      <c r="F679" s="65">
        <v>3853889</v>
      </c>
      <c r="G679" s="65">
        <v>408691421300</v>
      </c>
      <c r="H679" s="41">
        <v>106046.49518966426</v>
      </c>
    </row>
    <row r="680" spans="3:8" x14ac:dyDescent="0.2">
      <c r="C680" s="70">
        <v>54520</v>
      </c>
      <c r="D680" s="64" t="s">
        <v>1855</v>
      </c>
      <c r="E680" s="64" t="s">
        <v>1882</v>
      </c>
      <c r="F680" s="65">
        <v>296361</v>
      </c>
      <c r="G680" s="65">
        <v>6486638000</v>
      </c>
      <c r="H680" s="41">
        <v>21887.623540209406</v>
      </c>
    </row>
    <row r="681" spans="3:8" x14ac:dyDescent="0.2">
      <c r="C681" s="70">
        <v>54553</v>
      </c>
      <c r="D681" s="64" t="s">
        <v>1855</v>
      </c>
      <c r="E681" s="64" t="s">
        <v>1883</v>
      </c>
      <c r="F681" s="65">
        <v>326212</v>
      </c>
      <c r="G681" s="65">
        <v>14333995500</v>
      </c>
      <c r="H681" s="41">
        <v>43940.736392284773</v>
      </c>
    </row>
    <row r="682" spans="3:8" x14ac:dyDescent="0.2">
      <c r="C682" s="70">
        <v>54599</v>
      </c>
      <c r="D682" s="64" t="s">
        <v>1855</v>
      </c>
      <c r="E682" s="64" t="s">
        <v>1884</v>
      </c>
      <c r="F682" s="65">
        <v>420542</v>
      </c>
      <c r="G682" s="65">
        <v>10904059000</v>
      </c>
      <c r="H682" s="41">
        <v>25928.585016478733</v>
      </c>
    </row>
    <row r="683" spans="3:8" x14ac:dyDescent="0.2">
      <c r="C683" s="70">
        <v>54660</v>
      </c>
      <c r="D683" s="64" t="s">
        <v>1855</v>
      </c>
      <c r="E683" s="64" t="s">
        <v>1885</v>
      </c>
      <c r="F683" s="65">
        <v>634405</v>
      </c>
      <c r="G683" s="65">
        <v>15347599500</v>
      </c>
      <c r="H683" s="41">
        <v>24192.116234897265</v>
      </c>
    </row>
    <row r="684" spans="3:8" x14ac:dyDescent="0.2">
      <c r="C684" s="70">
        <v>54670</v>
      </c>
      <c r="D684" s="64" t="s">
        <v>1855</v>
      </c>
      <c r="E684" s="64" t="s">
        <v>1886</v>
      </c>
      <c r="F684" s="65">
        <v>895521</v>
      </c>
      <c r="G684" s="65">
        <v>7270822000</v>
      </c>
      <c r="H684" s="41">
        <v>8119.0971512672513</v>
      </c>
    </row>
    <row r="685" spans="3:8" x14ac:dyDescent="0.2">
      <c r="C685" s="70">
        <v>54673</v>
      </c>
      <c r="D685" s="64" t="s">
        <v>1855</v>
      </c>
      <c r="E685" s="64" t="s">
        <v>1626</v>
      </c>
      <c r="F685" s="65">
        <v>1445123</v>
      </c>
      <c r="G685" s="65">
        <v>55646693000</v>
      </c>
      <c r="H685" s="41">
        <v>38506.544425630207</v>
      </c>
    </row>
    <row r="686" spans="3:8" x14ac:dyDescent="0.2">
      <c r="C686" s="70">
        <v>54680</v>
      </c>
      <c r="D686" s="64" t="s">
        <v>1855</v>
      </c>
      <c r="E686" s="64" t="s">
        <v>1887</v>
      </c>
      <c r="F686" s="65">
        <v>86969</v>
      </c>
      <c r="G686" s="65">
        <v>1395391000</v>
      </c>
      <c r="H686" s="41">
        <v>16044.694086398602</v>
      </c>
    </row>
    <row r="687" spans="3:8" x14ac:dyDescent="0.2">
      <c r="C687" s="70">
        <v>54720</v>
      </c>
      <c r="D687" s="64" t="s">
        <v>1855</v>
      </c>
      <c r="E687" s="64" t="s">
        <v>1888</v>
      </c>
      <c r="F687" s="65">
        <v>637976</v>
      </c>
      <c r="G687" s="65">
        <v>32638985500</v>
      </c>
      <c r="H687" s="41">
        <v>51160.209004727454</v>
      </c>
    </row>
    <row r="688" spans="3:8" x14ac:dyDescent="0.2">
      <c r="C688" s="70">
        <v>54743</v>
      </c>
      <c r="D688" s="64" t="s">
        <v>1855</v>
      </c>
      <c r="E688" s="64" t="s">
        <v>1889</v>
      </c>
      <c r="F688" s="65">
        <v>229852</v>
      </c>
      <c r="G688" s="65">
        <v>3454967500</v>
      </c>
      <c r="H688" s="41">
        <v>15031.270121643493</v>
      </c>
    </row>
    <row r="689" spans="3:8" x14ac:dyDescent="0.2">
      <c r="C689" s="70">
        <v>54800</v>
      </c>
      <c r="D689" s="64" t="s">
        <v>1855</v>
      </c>
      <c r="E689" s="64" t="s">
        <v>1890</v>
      </c>
      <c r="F689" s="65">
        <v>511270</v>
      </c>
      <c r="G689" s="65">
        <v>15396758000</v>
      </c>
      <c r="H689" s="41">
        <v>30114.729986113012</v>
      </c>
    </row>
    <row r="690" spans="3:8" x14ac:dyDescent="0.2">
      <c r="C690" s="70">
        <v>54810</v>
      </c>
      <c r="D690" s="64" t="s">
        <v>1855</v>
      </c>
      <c r="E690" s="64" t="s">
        <v>1891</v>
      </c>
      <c r="F690" s="65">
        <v>3319408</v>
      </c>
      <c r="G690" s="65">
        <v>176767312500</v>
      </c>
      <c r="H690" s="41">
        <v>53252.662071068095</v>
      </c>
    </row>
    <row r="691" spans="3:8" x14ac:dyDescent="0.2">
      <c r="C691" s="70">
        <v>54820</v>
      </c>
      <c r="D691" s="64" t="s">
        <v>1855</v>
      </c>
      <c r="E691" s="64" t="s">
        <v>1892</v>
      </c>
      <c r="F691" s="65">
        <v>1039078</v>
      </c>
      <c r="G691" s="65">
        <v>31493925800</v>
      </c>
      <c r="H691" s="41">
        <v>30309.491491495344</v>
      </c>
    </row>
    <row r="692" spans="3:8" x14ac:dyDescent="0.2">
      <c r="C692" s="70">
        <v>54871</v>
      </c>
      <c r="D692" s="64" t="s">
        <v>1855</v>
      </c>
      <c r="E692" s="64" t="s">
        <v>1893</v>
      </c>
      <c r="F692" s="65">
        <v>272866</v>
      </c>
      <c r="G692" s="65">
        <v>2310372000</v>
      </c>
      <c r="H692" s="41">
        <v>8467.0570902934032</v>
      </c>
    </row>
    <row r="693" spans="3:8" x14ac:dyDescent="0.2">
      <c r="C693" s="70">
        <v>54874</v>
      </c>
      <c r="D693" s="64" t="s">
        <v>1855</v>
      </c>
      <c r="E693" s="64" t="s">
        <v>1894</v>
      </c>
      <c r="F693" s="65">
        <v>22397352</v>
      </c>
      <c r="G693" s="65">
        <v>1255092491300</v>
      </c>
      <c r="H693" s="41">
        <v>56037.539227851579</v>
      </c>
    </row>
    <row r="694" spans="3:8" x14ac:dyDescent="0.2">
      <c r="C694" s="70">
        <v>63001</v>
      </c>
      <c r="D694" s="64" t="s">
        <v>1895</v>
      </c>
      <c r="E694" s="64" t="s">
        <v>1896</v>
      </c>
      <c r="F694" s="65">
        <v>27803465</v>
      </c>
      <c r="G694" s="65">
        <v>5503981595000</v>
      </c>
      <c r="H694" s="41">
        <v>197960.27563470957</v>
      </c>
    </row>
    <row r="695" spans="3:8" x14ac:dyDescent="0.2">
      <c r="C695" s="70">
        <v>63111</v>
      </c>
      <c r="D695" s="64" t="s">
        <v>1895</v>
      </c>
      <c r="E695" s="64" t="s">
        <v>1299</v>
      </c>
      <c r="F695" s="65">
        <v>102944</v>
      </c>
      <c r="G695" s="65">
        <v>10690560000</v>
      </c>
      <c r="H695" s="41">
        <v>103848.30587503886</v>
      </c>
    </row>
    <row r="696" spans="3:8" x14ac:dyDescent="0.2">
      <c r="C696" s="70">
        <v>63130</v>
      </c>
      <c r="D696" s="64" t="s">
        <v>1895</v>
      </c>
      <c r="E696" s="64" t="s">
        <v>1897</v>
      </c>
      <c r="F696" s="65">
        <v>5830429</v>
      </c>
      <c r="G696" s="65">
        <v>765175977000</v>
      </c>
      <c r="H696" s="41">
        <v>131238.36633633648</v>
      </c>
    </row>
    <row r="697" spans="3:8" x14ac:dyDescent="0.2">
      <c r="C697" s="70">
        <v>63190</v>
      </c>
      <c r="D697" s="64" t="s">
        <v>1895</v>
      </c>
      <c r="E697" s="64" t="s">
        <v>1898</v>
      </c>
      <c r="F697" s="65">
        <v>1755315</v>
      </c>
      <c r="G697" s="65">
        <v>113211836000</v>
      </c>
      <c r="H697" s="41">
        <v>64496.592349521314</v>
      </c>
    </row>
    <row r="698" spans="3:8" x14ac:dyDescent="0.2">
      <c r="C698" s="70">
        <v>63212</v>
      </c>
      <c r="D698" s="64" t="s">
        <v>1895</v>
      </c>
      <c r="E698" s="64" t="s">
        <v>1253</v>
      </c>
      <c r="F698" s="65">
        <v>366867</v>
      </c>
      <c r="G698" s="65">
        <v>14685735000</v>
      </c>
      <c r="H698" s="41">
        <v>40030.133536131623</v>
      </c>
    </row>
    <row r="699" spans="3:8" x14ac:dyDescent="0.2">
      <c r="C699" s="70">
        <v>63272</v>
      </c>
      <c r="D699" s="64" t="s">
        <v>1895</v>
      </c>
      <c r="E699" s="64" t="s">
        <v>1899</v>
      </c>
      <c r="F699" s="65">
        <v>642472</v>
      </c>
      <c r="G699" s="65">
        <v>79887951000</v>
      </c>
      <c r="H699" s="41">
        <v>124344.64225678318</v>
      </c>
    </row>
    <row r="700" spans="3:8" x14ac:dyDescent="0.2">
      <c r="C700" s="70">
        <v>63302</v>
      </c>
      <c r="D700" s="64" t="s">
        <v>1895</v>
      </c>
      <c r="E700" s="64" t="s">
        <v>1900</v>
      </c>
      <c r="F700" s="65">
        <v>435418</v>
      </c>
      <c r="G700" s="65">
        <v>31453791000</v>
      </c>
      <c r="H700" s="41">
        <v>72238.150466907668</v>
      </c>
    </row>
    <row r="701" spans="3:8" x14ac:dyDescent="0.2">
      <c r="C701" s="70">
        <v>63401</v>
      </c>
      <c r="D701" s="64" t="s">
        <v>1895</v>
      </c>
      <c r="E701" s="64" t="s">
        <v>1901</v>
      </c>
      <c r="F701" s="65">
        <v>2438579</v>
      </c>
      <c r="G701" s="65">
        <v>127101996000</v>
      </c>
      <c r="H701" s="41">
        <v>52121.336237210278</v>
      </c>
    </row>
    <row r="702" spans="3:8" x14ac:dyDescent="0.2">
      <c r="C702" s="70">
        <v>63470</v>
      </c>
      <c r="D702" s="64" t="s">
        <v>1895</v>
      </c>
      <c r="E702" s="64" t="s">
        <v>1902</v>
      </c>
      <c r="F702" s="65">
        <v>2046257</v>
      </c>
      <c r="G702" s="65">
        <v>200841773000</v>
      </c>
      <c r="H702" s="41">
        <v>98150.805592845863</v>
      </c>
    </row>
    <row r="703" spans="3:8" x14ac:dyDescent="0.2">
      <c r="C703" s="70">
        <v>63548</v>
      </c>
      <c r="D703" s="64" t="s">
        <v>1895</v>
      </c>
      <c r="E703" s="64" t="s">
        <v>1903</v>
      </c>
      <c r="F703" s="65">
        <v>320493</v>
      </c>
      <c r="G703" s="65">
        <v>25319477000</v>
      </c>
      <c r="H703" s="41">
        <v>79001.653702264943</v>
      </c>
    </row>
    <row r="704" spans="3:8" x14ac:dyDescent="0.2">
      <c r="C704" s="70">
        <v>63594</v>
      </c>
      <c r="D704" s="64" t="s">
        <v>1895</v>
      </c>
      <c r="E704" s="64" t="s">
        <v>1904</v>
      </c>
      <c r="F704" s="65">
        <v>2105926</v>
      </c>
      <c r="G704" s="65">
        <v>199529481000</v>
      </c>
      <c r="H704" s="41">
        <v>94746.672485168048</v>
      </c>
    </row>
    <row r="705" spans="3:8" x14ac:dyDescent="0.2">
      <c r="C705" s="70">
        <v>63690</v>
      </c>
      <c r="D705" s="64" t="s">
        <v>1895</v>
      </c>
      <c r="E705" s="64" t="s">
        <v>1905</v>
      </c>
      <c r="F705" s="65">
        <v>547466</v>
      </c>
      <c r="G705" s="65">
        <v>40421320000</v>
      </c>
      <c r="H705" s="41">
        <v>73833.480069995217</v>
      </c>
    </row>
    <row r="706" spans="3:8" x14ac:dyDescent="0.2">
      <c r="C706" s="70">
        <v>66001</v>
      </c>
      <c r="D706" s="64" t="s">
        <v>1431</v>
      </c>
      <c r="E706" s="64" t="s">
        <v>1906</v>
      </c>
      <c r="F706" s="65">
        <v>27496999</v>
      </c>
      <c r="G706" s="65">
        <v>12654784528000</v>
      </c>
      <c r="H706" s="41">
        <v>460224.205848791</v>
      </c>
    </row>
    <row r="707" spans="3:8" x14ac:dyDescent="0.2">
      <c r="C707" s="70">
        <v>66045</v>
      </c>
      <c r="D707" s="64" t="s">
        <v>1431</v>
      </c>
      <c r="E707" s="64" t="s">
        <v>1907</v>
      </c>
      <c r="F707" s="65">
        <v>481558</v>
      </c>
      <c r="G707" s="65">
        <v>27815682000</v>
      </c>
      <c r="H707" s="41">
        <v>57761.852154880617</v>
      </c>
    </row>
    <row r="708" spans="3:8" x14ac:dyDescent="0.2">
      <c r="C708" s="70">
        <v>66075</v>
      </c>
      <c r="D708" s="64" t="s">
        <v>1431</v>
      </c>
      <c r="E708" s="64" t="s">
        <v>1460</v>
      </c>
      <c r="F708" s="65">
        <v>173346</v>
      </c>
      <c r="G708" s="65">
        <v>6839624000</v>
      </c>
      <c r="H708" s="41">
        <v>39456.485872186262</v>
      </c>
    </row>
    <row r="709" spans="3:8" x14ac:dyDescent="0.2">
      <c r="C709" s="70">
        <v>66088</v>
      </c>
      <c r="D709" s="64" t="s">
        <v>1431</v>
      </c>
      <c r="E709" s="64" t="s">
        <v>1908</v>
      </c>
      <c r="F709" s="65">
        <v>1375912</v>
      </c>
      <c r="G709" s="65">
        <v>58140789000</v>
      </c>
      <c r="H709" s="41">
        <v>42256.182808202851</v>
      </c>
    </row>
    <row r="710" spans="3:8" x14ac:dyDescent="0.2">
      <c r="C710" s="70">
        <v>66170</v>
      </c>
      <c r="D710" s="64" t="s">
        <v>1431</v>
      </c>
      <c r="E710" s="64" t="s">
        <v>1909</v>
      </c>
      <c r="F710" s="65">
        <v>11931196</v>
      </c>
      <c r="G710" s="65">
        <v>3362217503000</v>
      </c>
      <c r="H710" s="41">
        <v>281800.54229265865</v>
      </c>
    </row>
    <row r="711" spans="3:8" x14ac:dyDescent="0.2">
      <c r="C711" s="70">
        <v>66318</v>
      </c>
      <c r="D711" s="64" t="s">
        <v>1431</v>
      </c>
      <c r="E711" s="64" t="s">
        <v>1910</v>
      </c>
      <c r="F711" s="65">
        <v>600080</v>
      </c>
      <c r="G711" s="65">
        <v>21592865000</v>
      </c>
      <c r="H711" s="41">
        <v>35983.310558592188</v>
      </c>
    </row>
    <row r="712" spans="3:8" x14ac:dyDescent="0.2">
      <c r="C712" s="70">
        <v>66383</v>
      </c>
      <c r="D712" s="64" t="s">
        <v>1431</v>
      </c>
      <c r="E712" s="64" t="s">
        <v>1911</v>
      </c>
      <c r="F712" s="65">
        <v>263000</v>
      </c>
      <c r="G712" s="65">
        <v>18240849000</v>
      </c>
      <c r="H712" s="41">
        <v>69356.840304182508</v>
      </c>
    </row>
    <row r="713" spans="3:8" x14ac:dyDescent="0.2">
      <c r="C713" s="70">
        <v>66400</v>
      </c>
      <c r="D713" s="64" t="s">
        <v>1431</v>
      </c>
      <c r="E713" s="64" t="s">
        <v>1912</v>
      </c>
      <c r="F713" s="65">
        <v>1183011</v>
      </c>
      <c r="G713" s="65">
        <v>309552363000</v>
      </c>
      <c r="H713" s="41">
        <v>261664.82222058799</v>
      </c>
    </row>
    <row r="714" spans="3:8" x14ac:dyDescent="0.2">
      <c r="C714" s="70">
        <v>66440</v>
      </c>
      <c r="D714" s="64" t="s">
        <v>1431</v>
      </c>
      <c r="E714" s="64" t="s">
        <v>1913</v>
      </c>
      <c r="F714" s="65">
        <v>1942841</v>
      </c>
      <c r="G714" s="65">
        <v>40015845000</v>
      </c>
      <c r="H714" s="41">
        <v>20596.561942022017</v>
      </c>
    </row>
    <row r="715" spans="3:8" x14ac:dyDescent="0.2">
      <c r="C715" s="70">
        <v>66456</v>
      </c>
      <c r="D715" s="64" t="s">
        <v>1431</v>
      </c>
      <c r="E715" s="64" t="s">
        <v>1914</v>
      </c>
      <c r="F715" s="65">
        <v>368620</v>
      </c>
      <c r="G715" s="65">
        <v>14298061000</v>
      </c>
      <c r="H715" s="41">
        <v>38788.0771526233</v>
      </c>
    </row>
    <row r="716" spans="3:8" x14ac:dyDescent="0.2">
      <c r="C716" s="70">
        <v>66572</v>
      </c>
      <c r="D716" s="64" t="s">
        <v>1431</v>
      </c>
      <c r="E716" s="64" t="s">
        <v>1915</v>
      </c>
      <c r="F716" s="65">
        <v>493927</v>
      </c>
      <c r="G716" s="65">
        <v>9947887000</v>
      </c>
      <c r="H716" s="41">
        <v>20140.399289773592</v>
      </c>
    </row>
    <row r="717" spans="3:8" x14ac:dyDescent="0.2">
      <c r="C717" s="70">
        <v>66594</v>
      </c>
      <c r="D717" s="64" t="s">
        <v>1431</v>
      </c>
      <c r="E717" s="64" t="s">
        <v>1916</v>
      </c>
      <c r="F717" s="65">
        <v>1118770</v>
      </c>
      <c r="G717" s="65">
        <v>61459717000</v>
      </c>
      <c r="H717" s="41">
        <v>54935.077808664872</v>
      </c>
    </row>
    <row r="718" spans="3:8" x14ac:dyDescent="0.2">
      <c r="C718" s="70">
        <v>66682</v>
      </c>
      <c r="D718" s="64" t="s">
        <v>1431</v>
      </c>
      <c r="E718" s="64" t="s">
        <v>1917</v>
      </c>
      <c r="F718" s="65">
        <v>4794314</v>
      </c>
      <c r="G718" s="65">
        <v>963437393000</v>
      </c>
      <c r="H718" s="41">
        <v>200954.17050280812</v>
      </c>
    </row>
    <row r="719" spans="3:8" x14ac:dyDescent="0.2">
      <c r="C719" s="70">
        <v>66687</v>
      </c>
      <c r="D719" s="64" t="s">
        <v>1431</v>
      </c>
      <c r="E719" s="64" t="s">
        <v>1918</v>
      </c>
      <c r="F719" s="65">
        <v>541389</v>
      </c>
      <c r="G719" s="65">
        <v>29884633000</v>
      </c>
      <c r="H719" s="41">
        <v>55199.926485392207</v>
      </c>
    </row>
    <row r="720" spans="3:8" x14ac:dyDescent="0.2">
      <c r="C720" s="70">
        <v>68001</v>
      </c>
      <c r="D720" s="64" t="s">
        <v>1919</v>
      </c>
      <c r="E720" s="64" t="s">
        <v>1920</v>
      </c>
      <c r="F720" s="65">
        <v>27041307</v>
      </c>
      <c r="G720" s="65">
        <v>22873823125500</v>
      </c>
      <c r="H720" s="41">
        <v>845884.52494178631</v>
      </c>
    </row>
    <row r="721" spans="3:8" x14ac:dyDescent="0.2">
      <c r="C721" s="70">
        <v>68013</v>
      </c>
      <c r="D721" s="64" t="s">
        <v>1919</v>
      </c>
      <c r="E721" s="64" t="s">
        <v>1921</v>
      </c>
      <c r="F721" s="65">
        <v>73213</v>
      </c>
      <c r="G721" s="65">
        <v>1661842500</v>
      </c>
      <c r="H721" s="41">
        <v>22698.735197301026</v>
      </c>
    </row>
    <row r="722" spans="3:8" x14ac:dyDescent="0.2">
      <c r="C722" s="70">
        <v>68020</v>
      </c>
      <c r="D722" s="64" t="s">
        <v>1919</v>
      </c>
      <c r="E722" s="64" t="s">
        <v>1441</v>
      </c>
      <c r="F722" s="65">
        <v>133615</v>
      </c>
      <c r="G722" s="65">
        <v>2471071000</v>
      </c>
      <c r="H722" s="41">
        <v>18493.964001047785</v>
      </c>
    </row>
    <row r="723" spans="3:8" x14ac:dyDescent="0.2">
      <c r="C723" s="70">
        <v>68051</v>
      </c>
      <c r="D723" s="64" t="s">
        <v>1919</v>
      </c>
      <c r="E723" s="64" t="s">
        <v>1922</v>
      </c>
      <c r="F723" s="65">
        <v>216375</v>
      </c>
      <c r="G723" s="65">
        <v>10851625000</v>
      </c>
      <c r="H723" s="41">
        <v>50151.935297515884</v>
      </c>
    </row>
    <row r="724" spans="3:8" x14ac:dyDescent="0.2">
      <c r="C724" s="70">
        <v>68077</v>
      </c>
      <c r="D724" s="64" t="s">
        <v>1919</v>
      </c>
      <c r="E724" s="64" t="s">
        <v>1923</v>
      </c>
      <c r="F724" s="65">
        <v>2040650</v>
      </c>
      <c r="G724" s="65">
        <v>395989695500</v>
      </c>
      <c r="H724" s="41">
        <v>194050.7659324235</v>
      </c>
    </row>
    <row r="725" spans="3:8" x14ac:dyDescent="0.2">
      <c r="C725" s="70">
        <v>68079</v>
      </c>
      <c r="D725" s="64" t="s">
        <v>1919</v>
      </c>
      <c r="E725" s="64" t="s">
        <v>1924</v>
      </c>
      <c r="F725" s="65">
        <v>1391639</v>
      </c>
      <c r="G725" s="65">
        <v>204227178000</v>
      </c>
      <c r="H725" s="41">
        <v>146752.98550845441</v>
      </c>
    </row>
    <row r="726" spans="3:8" x14ac:dyDescent="0.2">
      <c r="C726" s="70">
        <v>68081</v>
      </c>
      <c r="D726" s="64" t="s">
        <v>1919</v>
      </c>
      <c r="E726" s="64" t="s">
        <v>1925</v>
      </c>
      <c r="F726" s="65">
        <v>29091924</v>
      </c>
      <c r="G726" s="65">
        <v>4239415039200</v>
      </c>
      <c r="H726" s="41">
        <v>145724.80799826095</v>
      </c>
    </row>
    <row r="727" spans="3:8" x14ac:dyDescent="0.2">
      <c r="C727" s="70">
        <v>68092</v>
      </c>
      <c r="D727" s="64" t="s">
        <v>1919</v>
      </c>
      <c r="E727" s="64" t="s">
        <v>1926</v>
      </c>
      <c r="F727" s="65">
        <v>400560</v>
      </c>
      <c r="G727" s="65">
        <v>8891013500</v>
      </c>
      <c r="H727" s="41">
        <v>22196.458707809066</v>
      </c>
    </row>
    <row r="728" spans="3:8" x14ac:dyDescent="0.2">
      <c r="C728" s="70">
        <v>68101</v>
      </c>
      <c r="D728" s="64" t="s">
        <v>1919</v>
      </c>
      <c r="E728" s="64" t="s">
        <v>1242</v>
      </c>
      <c r="F728" s="65">
        <v>265301</v>
      </c>
      <c r="G728" s="65">
        <v>10190144300</v>
      </c>
      <c r="H728" s="41">
        <v>38409.747042039045</v>
      </c>
    </row>
    <row r="729" spans="3:8" x14ac:dyDescent="0.2">
      <c r="C729" s="70">
        <v>68121</v>
      </c>
      <c r="D729" s="64" t="s">
        <v>1919</v>
      </c>
      <c r="E729" s="64" t="s">
        <v>1558</v>
      </c>
      <c r="F729" s="65">
        <v>84157</v>
      </c>
      <c r="G729" s="65">
        <v>1139333000</v>
      </c>
      <c r="H729" s="41">
        <v>13538.184583575936</v>
      </c>
    </row>
    <row r="730" spans="3:8" x14ac:dyDescent="0.2">
      <c r="C730" s="70">
        <v>68132</v>
      </c>
      <c r="D730" s="64" t="s">
        <v>1919</v>
      </c>
      <c r="E730" s="64" t="s">
        <v>1927</v>
      </c>
      <c r="F730" s="65">
        <v>91957</v>
      </c>
      <c r="G730" s="65">
        <v>7812490000</v>
      </c>
      <c r="H730" s="41">
        <v>84958.078232217231</v>
      </c>
    </row>
    <row r="731" spans="3:8" x14ac:dyDescent="0.2">
      <c r="C731" s="70">
        <v>68147</v>
      </c>
      <c r="D731" s="64" t="s">
        <v>1919</v>
      </c>
      <c r="E731" s="64" t="s">
        <v>1928</v>
      </c>
      <c r="F731" s="65">
        <v>1436143</v>
      </c>
      <c r="G731" s="65">
        <v>24979235000</v>
      </c>
      <c r="H731" s="41">
        <v>17393.278385230442</v>
      </c>
    </row>
    <row r="732" spans="3:8" x14ac:dyDescent="0.2">
      <c r="C732" s="70">
        <v>68152</v>
      </c>
      <c r="D732" s="64" t="s">
        <v>1919</v>
      </c>
      <c r="E732" s="64" t="s">
        <v>1929</v>
      </c>
      <c r="F732" s="65">
        <v>147132</v>
      </c>
      <c r="G732" s="65">
        <v>4579966500</v>
      </c>
      <c r="H732" s="41">
        <v>31128.282766495391</v>
      </c>
    </row>
    <row r="733" spans="3:8" x14ac:dyDescent="0.2">
      <c r="C733" s="70">
        <v>68160</v>
      </c>
      <c r="D733" s="64" t="s">
        <v>1919</v>
      </c>
      <c r="E733" s="64" t="s">
        <v>1930</v>
      </c>
      <c r="F733" s="65">
        <v>78245</v>
      </c>
      <c r="G733" s="65">
        <v>3147749000</v>
      </c>
      <c r="H733" s="41">
        <v>40229.394849511154</v>
      </c>
    </row>
    <row r="734" spans="3:8" x14ac:dyDescent="0.2">
      <c r="C734" s="70">
        <v>68162</v>
      </c>
      <c r="D734" s="64" t="s">
        <v>1919</v>
      </c>
      <c r="E734" s="64" t="s">
        <v>1931</v>
      </c>
      <c r="F734" s="65">
        <v>414550</v>
      </c>
      <c r="G734" s="65">
        <v>13886347000</v>
      </c>
      <c r="H734" s="41">
        <v>33497.399589916778</v>
      </c>
    </row>
    <row r="735" spans="3:8" x14ac:dyDescent="0.2">
      <c r="C735" s="70">
        <v>68167</v>
      </c>
      <c r="D735" s="64" t="s">
        <v>1919</v>
      </c>
      <c r="E735" s="64" t="s">
        <v>1932</v>
      </c>
      <c r="F735" s="65">
        <v>948224</v>
      </c>
      <c r="G735" s="65">
        <v>110544950000</v>
      </c>
      <c r="H735" s="41">
        <v>116581.05046908747</v>
      </c>
    </row>
    <row r="736" spans="3:8" x14ac:dyDescent="0.2">
      <c r="C736" s="70">
        <v>68169</v>
      </c>
      <c r="D736" s="64" t="s">
        <v>1919</v>
      </c>
      <c r="E736" s="64" t="s">
        <v>1933</v>
      </c>
      <c r="F736" s="65">
        <v>122511</v>
      </c>
      <c r="G736" s="65">
        <v>10670205000</v>
      </c>
      <c r="H736" s="41">
        <v>87095.893429977717</v>
      </c>
    </row>
    <row r="737" spans="3:8" x14ac:dyDescent="0.2">
      <c r="C737" s="70">
        <v>68176</v>
      </c>
      <c r="D737" s="64" t="s">
        <v>1919</v>
      </c>
      <c r="E737" s="64" t="s">
        <v>1934</v>
      </c>
      <c r="F737" s="65">
        <v>146692</v>
      </c>
      <c r="G737" s="65">
        <v>5267448000</v>
      </c>
      <c r="H737" s="41">
        <v>35908.215853625283</v>
      </c>
    </row>
    <row r="738" spans="3:8" x14ac:dyDescent="0.2">
      <c r="C738" s="70">
        <v>68179</v>
      </c>
      <c r="D738" s="64" t="s">
        <v>1919</v>
      </c>
      <c r="E738" s="64" t="s">
        <v>1935</v>
      </c>
      <c r="F738" s="65">
        <v>151090</v>
      </c>
      <c r="G738" s="65">
        <v>3980477000</v>
      </c>
      <c r="H738" s="41">
        <v>26345.072473360247</v>
      </c>
    </row>
    <row r="739" spans="3:8" x14ac:dyDescent="0.2">
      <c r="C739" s="70">
        <v>68190</v>
      </c>
      <c r="D739" s="64" t="s">
        <v>1919</v>
      </c>
      <c r="E739" s="64" t="s">
        <v>1936</v>
      </c>
      <c r="F739" s="65">
        <v>1359868</v>
      </c>
      <c r="G739" s="65">
        <v>74924002500</v>
      </c>
      <c r="H739" s="41">
        <v>55096.525912809186</v>
      </c>
    </row>
    <row r="740" spans="3:8" x14ac:dyDescent="0.2">
      <c r="C740" s="70">
        <v>68207</v>
      </c>
      <c r="D740" s="64" t="s">
        <v>1919</v>
      </c>
      <c r="E740" s="64" t="s">
        <v>1937</v>
      </c>
      <c r="F740" s="65">
        <v>478668</v>
      </c>
      <c r="G740" s="65">
        <v>13723884000</v>
      </c>
      <c r="H740" s="41">
        <v>28670.986988894183</v>
      </c>
    </row>
    <row r="741" spans="3:8" x14ac:dyDescent="0.2">
      <c r="C741" s="70">
        <v>68209</v>
      </c>
      <c r="D741" s="64" t="s">
        <v>1919</v>
      </c>
      <c r="E741" s="64" t="s">
        <v>1938</v>
      </c>
      <c r="F741" s="65">
        <v>127813</v>
      </c>
      <c r="G741" s="65">
        <v>3779093000</v>
      </c>
      <c r="H741" s="41">
        <v>29567.360127686541</v>
      </c>
    </row>
    <row r="742" spans="3:8" x14ac:dyDescent="0.2">
      <c r="C742" s="70">
        <v>68211</v>
      </c>
      <c r="D742" s="64" t="s">
        <v>1919</v>
      </c>
      <c r="E742" s="64" t="s">
        <v>1939</v>
      </c>
      <c r="F742" s="65">
        <v>507887</v>
      </c>
      <c r="G742" s="65">
        <v>13542869000</v>
      </c>
      <c r="H742" s="41">
        <v>26665.122359895016</v>
      </c>
    </row>
    <row r="743" spans="3:8" x14ac:dyDescent="0.2">
      <c r="C743" s="70">
        <v>68217</v>
      </c>
      <c r="D743" s="64" t="s">
        <v>1919</v>
      </c>
      <c r="E743" s="64" t="s">
        <v>1940</v>
      </c>
      <c r="F743" s="65">
        <v>246707</v>
      </c>
      <c r="G743" s="65">
        <v>5612898500</v>
      </c>
      <c r="H743" s="41">
        <v>22751.273778206538</v>
      </c>
    </row>
    <row r="744" spans="3:8" x14ac:dyDescent="0.2">
      <c r="C744" s="70">
        <v>68229</v>
      </c>
      <c r="D744" s="64" t="s">
        <v>1919</v>
      </c>
      <c r="E744" s="64" t="s">
        <v>1941</v>
      </c>
      <c r="F744" s="65">
        <v>646084</v>
      </c>
      <c r="G744" s="65">
        <v>23225024000</v>
      </c>
      <c r="H744" s="41">
        <v>35947.375263897571</v>
      </c>
    </row>
    <row r="745" spans="3:8" x14ac:dyDescent="0.2">
      <c r="C745" s="70">
        <v>68235</v>
      </c>
      <c r="D745" s="64" t="s">
        <v>1919</v>
      </c>
      <c r="E745" s="64" t="s">
        <v>1942</v>
      </c>
      <c r="F745" s="65">
        <v>198397</v>
      </c>
      <c r="G745" s="65">
        <v>53398889000</v>
      </c>
      <c r="H745" s="41">
        <v>269151.69584217505</v>
      </c>
    </row>
    <row r="746" spans="3:8" x14ac:dyDescent="0.2">
      <c r="C746" s="70">
        <v>68245</v>
      </c>
      <c r="D746" s="64" t="s">
        <v>1919</v>
      </c>
      <c r="E746" s="64" t="s">
        <v>1943</v>
      </c>
      <c r="F746" s="65">
        <v>141247</v>
      </c>
      <c r="G746" s="65">
        <v>2493898000</v>
      </c>
      <c r="H746" s="41">
        <v>17656.290045098303</v>
      </c>
    </row>
    <row r="747" spans="3:8" x14ac:dyDescent="0.2">
      <c r="C747" s="70">
        <v>68250</v>
      </c>
      <c r="D747" s="64" t="s">
        <v>1919</v>
      </c>
      <c r="E747" s="64" t="s">
        <v>1257</v>
      </c>
      <c r="F747" s="65">
        <v>115514</v>
      </c>
      <c r="G747" s="65">
        <v>3916479500</v>
      </c>
      <c r="H747" s="41">
        <v>33904.803746731995</v>
      </c>
    </row>
    <row r="748" spans="3:8" x14ac:dyDescent="0.2">
      <c r="C748" s="70">
        <v>68255</v>
      </c>
      <c r="D748" s="64" t="s">
        <v>1919</v>
      </c>
      <c r="E748" s="64" t="s">
        <v>1944</v>
      </c>
      <c r="F748" s="65">
        <v>416840</v>
      </c>
      <c r="G748" s="65">
        <v>23889770000</v>
      </c>
      <c r="H748" s="41">
        <v>57311.606371749353</v>
      </c>
    </row>
    <row r="749" spans="3:8" x14ac:dyDescent="0.2">
      <c r="C749" s="70">
        <v>68264</v>
      </c>
      <c r="D749" s="64" t="s">
        <v>1919</v>
      </c>
      <c r="E749" s="64" t="s">
        <v>1945</v>
      </c>
      <c r="F749" s="65">
        <v>87496</v>
      </c>
      <c r="G749" s="65">
        <v>4609787000</v>
      </c>
      <c r="H749" s="41">
        <v>52685.688488616623</v>
      </c>
    </row>
    <row r="750" spans="3:8" x14ac:dyDescent="0.2">
      <c r="C750" s="70">
        <v>68266</v>
      </c>
      <c r="D750" s="64" t="s">
        <v>1919</v>
      </c>
      <c r="E750" s="64" t="s">
        <v>1946</v>
      </c>
      <c r="F750" s="65">
        <v>171964</v>
      </c>
      <c r="G750" s="65">
        <v>4025974000</v>
      </c>
      <c r="H750" s="41">
        <v>23411.725710032333</v>
      </c>
    </row>
    <row r="751" spans="3:8" x14ac:dyDescent="0.2">
      <c r="C751" s="70">
        <v>68271</v>
      </c>
      <c r="D751" s="64" t="s">
        <v>1919</v>
      </c>
      <c r="E751" s="64" t="s">
        <v>1947</v>
      </c>
      <c r="F751" s="65">
        <v>323708</v>
      </c>
      <c r="G751" s="65">
        <v>7193720000</v>
      </c>
      <c r="H751" s="41">
        <v>22222.867522582081</v>
      </c>
    </row>
    <row r="752" spans="3:8" x14ac:dyDescent="0.2">
      <c r="C752" s="70">
        <v>68276</v>
      </c>
      <c r="D752" s="64" t="s">
        <v>1919</v>
      </c>
      <c r="E752" s="64" t="s">
        <v>1948</v>
      </c>
      <c r="F752" s="65">
        <v>13768534</v>
      </c>
      <c r="G752" s="65">
        <v>7141032981400</v>
      </c>
      <c r="H752" s="41">
        <v>518648.75239440886</v>
      </c>
    </row>
    <row r="753" spans="3:8" x14ac:dyDescent="0.2">
      <c r="C753" s="70">
        <v>68296</v>
      </c>
      <c r="D753" s="64" t="s">
        <v>1919</v>
      </c>
      <c r="E753" s="64" t="s">
        <v>1949</v>
      </c>
      <c r="F753" s="65">
        <v>201477</v>
      </c>
      <c r="G753" s="65">
        <v>6725914000</v>
      </c>
      <c r="H753" s="41">
        <v>33383.036277093663</v>
      </c>
    </row>
    <row r="754" spans="3:8" x14ac:dyDescent="0.2">
      <c r="C754" s="70">
        <v>68298</v>
      </c>
      <c r="D754" s="64" t="s">
        <v>1919</v>
      </c>
      <c r="E754" s="64" t="s">
        <v>1950</v>
      </c>
      <c r="F754" s="65">
        <v>149401</v>
      </c>
      <c r="G754" s="65">
        <v>4254653000</v>
      </c>
      <c r="H754" s="41">
        <v>28478.075782625285</v>
      </c>
    </row>
    <row r="755" spans="3:8" x14ac:dyDescent="0.2">
      <c r="C755" s="70">
        <v>68307</v>
      </c>
      <c r="D755" s="64" t="s">
        <v>1919</v>
      </c>
      <c r="E755" s="64" t="s">
        <v>1951</v>
      </c>
      <c r="F755" s="65">
        <v>9588644</v>
      </c>
      <c r="G755" s="65">
        <v>2269779289800</v>
      </c>
      <c r="H755" s="41">
        <v>236715.35722882193</v>
      </c>
    </row>
    <row r="756" spans="3:8" x14ac:dyDescent="0.2">
      <c r="C756" s="70">
        <v>68318</v>
      </c>
      <c r="D756" s="64" t="s">
        <v>1919</v>
      </c>
      <c r="E756" s="64" t="s">
        <v>1952</v>
      </c>
      <c r="F756" s="65">
        <v>422926</v>
      </c>
      <c r="G756" s="65">
        <v>8630059600</v>
      </c>
      <c r="H756" s="41">
        <v>20405.601925632382</v>
      </c>
    </row>
    <row r="757" spans="3:8" x14ac:dyDescent="0.2">
      <c r="C757" s="70">
        <v>68320</v>
      </c>
      <c r="D757" s="64" t="s">
        <v>1919</v>
      </c>
      <c r="E757" s="64" t="s">
        <v>1707</v>
      </c>
      <c r="F757" s="65">
        <v>463661</v>
      </c>
      <c r="G757" s="65">
        <v>14232652500</v>
      </c>
      <c r="H757" s="41">
        <v>30696.246826884297</v>
      </c>
    </row>
    <row r="758" spans="3:8" x14ac:dyDescent="0.2">
      <c r="C758" s="70">
        <v>68322</v>
      </c>
      <c r="D758" s="64" t="s">
        <v>1919</v>
      </c>
      <c r="E758" s="64" t="s">
        <v>1953</v>
      </c>
      <c r="F758" s="65">
        <v>254192</v>
      </c>
      <c r="G758" s="65">
        <v>7590967500</v>
      </c>
      <c r="H758" s="41">
        <v>29863.125118021024</v>
      </c>
    </row>
    <row r="759" spans="3:8" x14ac:dyDescent="0.2">
      <c r="C759" s="70">
        <v>68324</v>
      </c>
      <c r="D759" s="64" t="s">
        <v>1919</v>
      </c>
      <c r="E759" s="64" t="s">
        <v>1954</v>
      </c>
      <c r="F759" s="65">
        <v>145846</v>
      </c>
      <c r="G759" s="65">
        <v>7603839000</v>
      </c>
      <c r="H759" s="41">
        <v>52136.081894601157</v>
      </c>
    </row>
    <row r="760" spans="3:8" x14ac:dyDescent="0.2">
      <c r="C760" s="70">
        <v>68327</v>
      </c>
      <c r="D760" s="64" t="s">
        <v>1919</v>
      </c>
      <c r="E760" s="64" t="s">
        <v>1955</v>
      </c>
      <c r="F760" s="65">
        <v>479142</v>
      </c>
      <c r="G760" s="65">
        <v>22918902000</v>
      </c>
      <c r="H760" s="41">
        <v>47833.214370687601</v>
      </c>
    </row>
    <row r="761" spans="3:8" x14ac:dyDescent="0.2">
      <c r="C761" s="70">
        <v>68344</v>
      </c>
      <c r="D761" s="64" t="s">
        <v>1919</v>
      </c>
      <c r="E761" s="64" t="s">
        <v>1956</v>
      </c>
      <c r="F761" s="65">
        <v>235274</v>
      </c>
      <c r="G761" s="65">
        <v>5803146000</v>
      </c>
      <c r="H761" s="41">
        <v>24665.479398488569</v>
      </c>
    </row>
    <row r="762" spans="3:8" x14ac:dyDescent="0.2">
      <c r="C762" s="70">
        <v>68368</v>
      </c>
      <c r="D762" s="64" t="s">
        <v>1919</v>
      </c>
      <c r="E762" s="64" t="s">
        <v>1957</v>
      </c>
      <c r="F762" s="65">
        <v>129827</v>
      </c>
      <c r="G762" s="65">
        <v>3307608000</v>
      </c>
      <c r="H762" s="41">
        <v>25477.042525822824</v>
      </c>
    </row>
    <row r="763" spans="3:8" x14ac:dyDescent="0.2">
      <c r="C763" s="70">
        <v>68370</v>
      </c>
      <c r="D763" s="64" t="s">
        <v>1919</v>
      </c>
      <c r="E763" s="64" t="s">
        <v>1958</v>
      </c>
      <c r="F763" s="65">
        <v>27737</v>
      </c>
      <c r="G763" s="65">
        <v>459334000</v>
      </c>
      <c r="H763" s="41">
        <v>16560.334571150448</v>
      </c>
    </row>
    <row r="764" spans="3:8" x14ac:dyDescent="0.2">
      <c r="C764" s="70">
        <v>68377</v>
      </c>
      <c r="D764" s="64" t="s">
        <v>1919</v>
      </c>
      <c r="E764" s="64" t="s">
        <v>1959</v>
      </c>
      <c r="F764" s="65">
        <v>278017</v>
      </c>
      <c r="G764" s="65">
        <v>11251885000</v>
      </c>
      <c r="H764" s="41">
        <v>40471.931572529735</v>
      </c>
    </row>
    <row r="765" spans="3:8" x14ac:dyDescent="0.2">
      <c r="C765" s="70">
        <v>68385</v>
      </c>
      <c r="D765" s="64" t="s">
        <v>1919</v>
      </c>
      <c r="E765" s="64" t="s">
        <v>1960</v>
      </c>
      <c r="F765" s="65">
        <v>694614</v>
      </c>
      <c r="G765" s="65">
        <v>14164374000</v>
      </c>
      <c r="H765" s="41">
        <v>20391.719717713724</v>
      </c>
    </row>
    <row r="766" spans="3:8" x14ac:dyDescent="0.2">
      <c r="C766" s="70">
        <v>68397</v>
      </c>
      <c r="D766" s="64" t="s">
        <v>1919</v>
      </c>
      <c r="E766" s="64" t="s">
        <v>1515</v>
      </c>
      <c r="F766" s="65">
        <v>188433</v>
      </c>
      <c r="G766" s="65">
        <v>7861112000</v>
      </c>
      <c r="H766" s="41">
        <v>41718.340205802589</v>
      </c>
    </row>
    <row r="767" spans="3:8" x14ac:dyDescent="0.2">
      <c r="C767" s="70">
        <v>68406</v>
      </c>
      <c r="D767" s="64" t="s">
        <v>1919</v>
      </c>
      <c r="E767" s="64" t="s">
        <v>1961</v>
      </c>
      <c r="F767" s="65">
        <v>1914860</v>
      </c>
      <c r="G767" s="65">
        <v>240354465500</v>
      </c>
      <c r="H767" s="41">
        <v>125520.64667913059</v>
      </c>
    </row>
    <row r="768" spans="3:8" x14ac:dyDescent="0.2">
      <c r="C768" s="70">
        <v>68418</v>
      </c>
      <c r="D768" s="64" t="s">
        <v>1919</v>
      </c>
      <c r="E768" s="64" t="s">
        <v>1962</v>
      </c>
      <c r="F768" s="65">
        <v>193705</v>
      </c>
      <c r="G768" s="65">
        <v>9449905000</v>
      </c>
      <c r="H768" s="41">
        <v>48785.033943367489</v>
      </c>
    </row>
    <row r="769" spans="3:8" x14ac:dyDescent="0.2">
      <c r="C769" s="70">
        <v>68425</v>
      </c>
      <c r="D769" s="64" t="s">
        <v>1919</v>
      </c>
      <c r="E769" s="64" t="s">
        <v>1963</v>
      </c>
      <c r="F769" s="65">
        <v>57142</v>
      </c>
      <c r="G769" s="65">
        <v>1104125000</v>
      </c>
      <c r="H769" s="41">
        <v>19322.477337160057</v>
      </c>
    </row>
    <row r="770" spans="3:8" x14ac:dyDescent="0.2">
      <c r="C770" s="70">
        <v>68432</v>
      </c>
      <c r="D770" s="64" t="s">
        <v>1919</v>
      </c>
      <c r="E770" s="64" t="s">
        <v>1964</v>
      </c>
      <c r="F770" s="65">
        <v>2559900</v>
      </c>
      <c r="G770" s="65">
        <v>193665125800</v>
      </c>
      <c r="H770" s="41">
        <v>75653.394976366268</v>
      </c>
    </row>
    <row r="771" spans="3:8" x14ac:dyDescent="0.2">
      <c r="C771" s="70">
        <v>68444</v>
      </c>
      <c r="D771" s="64" t="s">
        <v>1919</v>
      </c>
      <c r="E771" s="64" t="s">
        <v>1965</v>
      </c>
      <c r="F771" s="65">
        <v>191457</v>
      </c>
      <c r="G771" s="65">
        <v>9985929500</v>
      </c>
      <c r="H771" s="41">
        <v>52157.557571674057</v>
      </c>
    </row>
    <row r="772" spans="3:8" x14ac:dyDescent="0.2">
      <c r="C772" s="70">
        <v>68464</v>
      </c>
      <c r="D772" s="64" t="s">
        <v>1919</v>
      </c>
      <c r="E772" s="64" t="s">
        <v>1966</v>
      </c>
      <c r="F772" s="65">
        <v>732180</v>
      </c>
      <c r="G772" s="65">
        <v>59463501500</v>
      </c>
      <c r="H772" s="41">
        <v>81214.320932011251</v>
      </c>
    </row>
    <row r="773" spans="3:8" x14ac:dyDescent="0.2">
      <c r="C773" s="70">
        <v>68468</v>
      </c>
      <c r="D773" s="64" t="s">
        <v>1919</v>
      </c>
      <c r="E773" s="64" t="s">
        <v>1967</v>
      </c>
      <c r="F773" s="65">
        <v>128769</v>
      </c>
      <c r="G773" s="65">
        <v>5746038000</v>
      </c>
      <c r="H773" s="41">
        <v>44622.836241642013</v>
      </c>
    </row>
    <row r="774" spans="3:8" x14ac:dyDescent="0.2">
      <c r="C774" s="70">
        <v>68498</v>
      </c>
      <c r="D774" s="64" t="s">
        <v>1919</v>
      </c>
      <c r="E774" s="64" t="s">
        <v>1968</v>
      </c>
      <c r="F774" s="65">
        <v>91515</v>
      </c>
      <c r="G774" s="65">
        <v>6080089500</v>
      </c>
      <c r="H774" s="41">
        <v>66438.174069824614</v>
      </c>
    </row>
    <row r="775" spans="3:8" x14ac:dyDescent="0.2">
      <c r="C775" s="70">
        <v>68500</v>
      </c>
      <c r="D775" s="64" t="s">
        <v>1919</v>
      </c>
      <c r="E775" s="64" t="s">
        <v>1969</v>
      </c>
      <c r="F775" s="65">
        <v>468702</v>
      </c>
      <c r="G775" s="65">
        <v>35386646000</v>
      </c>
      <c r="H775" s="41">
        <v>75499.242589107787</v>
      </c>
    </row>
    <row r="776" spans="3:8" x14ac:dyDescent="0.2">
      <c r="C776" s="70">
        <v>68502</v>
      </c>
      <c r="D776" s="64" t="s">
        <v>1919</v>
      </c>
      <c r="E776" s="64" t="s">
        <v>1970</v>
      </c>
      <c r="F776" s="65">
        <v>302422</v>
      </c>
      <c r="G776" s="65">
        <v>13550031000</v>
      </c>
      <c r="H776" s="41">
        <v>44805.043945215628</v>
      </c>
    </row>
    <row r="777" spans="3:8" x14ac:dyDescent="0.2">
      <c r="C777" s="70">
        <v>68522</v>
      </c>
      <c r="D777" s="64" t="s">
        <v>1919</v>
      </c>
      <c r="E777" s="64" t="s">
        <v>1971</v>
      </c>
      <c r="F777" s="65">
        <v>128980</v>
      </c>
      <c r="G777" s="65">
        <v>3314494000</v>
      </c>
      <c r="H777" s="41">
        <v>25697.736083113661</v>
      </c>
    </row>
    <row r="778" spans="3:8" x14ac:dyDescent="0.2">
      <c r="C778" s="70">
        <v>68524</v>
      </c>
      <c r="D778" s="64" t="s">
        <v>1919</v>
      </c>
      <c r="E778" s="64" t="s">
        <v>1972</v>
      </c>
      <c r="F778" s="65">
        <v>153015</v>
      </c>
      <c r="G778" s="65">
        <v>6348966000</v>
      </c>
      <c r="H778" s="41">
        <v>41492.441917459073</v>
      </c>
    </row>
    <row r="779" spans="3:8" x14ac:dyDescent="0.2">
      <c r="C779" s="70">
        <v>68533</v>
      </c>
      <c r="D779" s="64" t="s">
        <v>1919</v>
      </c>
      <c r="E779" s="64" t="s">
        <v>1973</v>
      </c>
      <c r="F779" s="65">
        <v>156342</v>
      </c>
      <c r="G779" s="65">
        <v>10836527000</v>
      </c>
      <c r="H779" s="41">
        <v>69312.961328369856</v>
      </c>
    </row>
    <row r="780" spans="3:8" x14ac:dyDescent="0.2">
      <c r="C780" s="70">
        <v>68547</v>
      </c>
      <c r="D780" s="64" t="s">
        <v>1919</v>
      </c>
      <c r="E780" s="64" t="s">
        <v>1974</v>
      </c>
      <c r="F780" s="65">
        <v>9809348</v>
      </c>
      <c r="G780" s="65">
        <v>2831759622000</v>
      </c>
      <c r="H780" s="41">
        <v>288679.69838566234</v>
      </c>
    </row>
    <row r="781" spans="3:8" x14ac:dyDescent="0.2">
      <c r="C781" s="70">
        <v>68549</v>
      </c>
      <c r="D781" s="64" t="s">
        <v>1919</v>
      </c>
      <c r="E781" s="64" t="s">
        <v>1975</v>
      </c>
      <c r="F781" s="65">
        <v>177663</v>
      </c>
      <c r="G781" s="65">
        <v>13018945000</v>
      </c>
      <c r="H781" s="41">
        <v>73278.87629951087</v>
      </c>
    </row>
    <row r="782" spans="3:8" x14ac:dyDescent="0.2">
      <c r="C782" s="70">
        <v>68572</v>
      </c>
      <c r="D782" s="64" t="s">
        <v>1919</v>
      </c>
      <c r="E782" s="64" t="s">
        <v>1976</v>
      </c>
      <c r="F782" s="65">
        <v>763436</v>
      </c>
      <c r="G782" s="65">
        <v>70586832000</v>
      </c>
      <c r="H782" s="41">
        <v>92459.396727427054</v>
      </c>
    </row>
    <row r="783" spans="3:8" x14ac:dyDescent="0.2">
      <c r="C783" s="70">
        <v>68573</v>
      </c>
      <c r="D783" s="64" t="s">
        <v>1919</v>
      </c>
      <c r="E783" s="64" t="s">
        <v>1977</v>
      </c>
      <c r="F783" s="65">
        <v>693416</v>
      </c>
      <c r="G783" s="65">
        <v>29338526500</v>
      </c>
      <c r="H783" s="41">
        <v>42310.137781649108</v>
      </c>
    </row>
    <row r="784" spans="3:8" x14ac:dyDescent="0.2">
      <c r="C784" s="70">
        <v>68575</v>
      </c>
      <c r="D784" s="64" t="s">
        <v>1919</v>
      </c>
      <c r="E784" s="64" t="s">
        <v>1978</v>
      </c>
      <c r="F784" s="65">
        <v>2576789</v>
      </c>
      <c r="G784" s="65">
        <v>40399807500</v>
      </c>
      <c r="H784" s="41">
        <v>15678.352981171527</v>
      </c>
    </row>
    <row r="785" spans="3:8" x14ac:dyDescent="0.2">
      <c r="C785" s="70">
        <v>68615</v>
      </c>
      <c r="D785" s="64" t="s">
        <v>1919</v>
      </c>
      <c r="E785" s="64" t="s">
        <v>1979</v>
      </c>
      <c r="F785" s="65">
        <v>1251089</v>
      </c>
      <c r="G785" s="65">
        <v>92352891000</v>
      </c>
      <c r="H785" s="41">
        <v>73818.002556173058</v>
      </c>
    </row>
    <row r="786" spans="3:8" x14ac:dyDescent="0.2">
      <c r="C786" s="70">
        <v>68655</v>
      </c>
      <c r="D786" s="64" t="s">
        <v>1919</v>
      </c>
      <c r="E786" s="64" t="s">
        <v>1980</v>
      </c>
      <c r="F786" s="65">
        <v>2807093</v>
      </c>
      <c r="G786" s="65">
        <v>76038194000</v>
      </c>
      <c r="H786" s="41">
        <v>27087.878456467242</v>
      </c>
    </row>
    <row r="787" spans="3:8" x14ac:dyDescent="0.2">
      <c r="C787" s="70">
        <v>68669</v>
      </c>
      <c r="D787" s="64" t="s">
        <v>1919</v>
      </c>
      <c r="E787" s="64" t="s">
        <v>1981</v>
      </c>
      <c r="F787" s="65">
        <v>415838</v>
      </c>
      <c r="G787" s="65">
        <v>34863254000</v>
      </c>
      <c r="H787" s="41">
        <v>83838.547703673059</v>
      </c>
    </row>
    <row r="788" spans="3:8" x14ac:dyDescent="0.2">
      <c r="C788" s="70">
        <v>68673</v>
      </c>
      <c r="D788" s="64" t="s">
        <v>1919</v>
      </c>
      <c r="E788" s="64" t="s">
        <v>1982</v>
      </c>
      <c r="F788" s="65">
        <v>105253</v>
      </c>
      <c r="G788" s="65">
        <v>1662792000</v>
      </c>
      <c r="H788" s="41">
        <v>15798.048511681378</v>
      </c>
    </row>
    <row r="789" spans="3:8" x14ac:dyDescent="0.2">
      <c r="C789" s="70">
        <v>68679</v>
      </c>
      <c r="D789" s="64" t="s">
        <v>1919</v>
      </c>
      <c r="E789" s="64" t="s">
        <v>1983</v>
      </c>
      <c r="F789" s="65">
        <v>6114025</v>
      </c>
      <c r="G789" s="65">
        <v>1165605680000</v>
      </c>
      <c r="H789" s="41">
        <v>190644.57211084352</v>
      </c>
    </row>
    <row r="790" spans="3:8" x14ac:dyDescent="0.2">
      <c r="C790" s="70">
        <v>68682</v>
      </c>
      <c r="D790" s="64" t="s">
        <v>1919</v>
      </c>
      <c r="E790" s="64" t="s">
        <v>1984</v>
      </c>
      <c r="F790" s="65">
        <v>139554</v>
      </c>
      <c r="G790" s="65">
        <v>4002439000</v>
      </c>
      <c r="H790" s="41">
        <v>28680.216976940825</v>
      </c>
    </row>
    <row r="791" spans="3:8" x14ac:dyDescent="0.2">
      <c r="C791" s="70">
        <v>68684</v>
      </c>
      <c r="D791" s="64" t="s">
        <v>1919</v>
      </c>
      <c r="E791" s="64" t="s">
        <v>1985</v>
      </c>
      <c r="F791" s="65">
        <v>153800</v>
      </c>
      <c r="G791" s="65">
        <v>8007697000</v>
      </c>
      <c r="H791" s="41">
        <v>52065.650195058515</v>
      </c>
    </row>
    <row r="792" spans="3:8" x14ac:dyDescent="0.2">
      <c r="C792" s="70">
        <v>68686</v>
      </c>
      <c r="D792" s="64" t="s">
        <v>1919</v>
      </c>
      <c r="E792" s="64" t="s">
        <v>1986</v>
      </c>
      <c r="F792" s="65">
        <v>111541</v>
      </c>
      <c r="G792" s="65">
        <v>2033507500</v>
      </c>
      <c r="H792" s="41">
        <v>18231.031638590295</v>
      </c>
    </row>
    <row r="793" spans="3:8" x14ac:dyDescent="0.2">
      <c r="C793" s="70">
        <v>68689</v>
      </c>
      <c r="D793" s="64" t="s">
        <v>1919</v>
      </c>
      <c r="E793" s="64" t="s">
        <v>1987</v>
      </c>
      <c r="F793" s="65">
        <v>1582068</v>
      </c>
      <c r="G793" s="65">
        <v>176799305000</v>
      </c>
      <c r="H793" s="41">
        <v>111752.02646156802</v>
      </c>
    </row>
    <row r="794" spans="3:8" x14ac:dyDescent="0.2">
      <c r="C794" s="70">
        <v>68705</v>
      </c>
      <c r="D794" s="64" t="s">
        <v>1919</v>
      </c>
      <c r="E794" s="64" t="s">
        <v>1847</v>
      </c>
      <c r="F794" s="65">
        <v>66204</v>
      </c>
      <c r="G794" s="65">
        <v>5944715000</v>
      </c>
      <c r="H794" s="41">
        <v>89793.894628723341</v>
      </c>
    </row>
    <row r="795" spans="3:8" x14ac:dyDescent="0.2">
      <c r="C795" s="70">
        <v>68720</v>
      </c>
      <c r="D795" s="64" t="s">
        <v>1919</v>
      </c>
      <c r="E795" s="64" t="s">
        <v>1988</v>
      </c>
      <c r="F795" s="65">
        <v>219804</v>
      </c>
      <c r="G795" s="65">
        <v>4111279000</v>
      </c>
      <c r="H795" s="41">
        <v>18704.295645211187</v>
      </c>
    </row>
    <row r="796" spans="3:8" x14ac:dyDescent="0.2">
      <c r="C796" s="70">
        <v>68745</v>
      </c>
      <c r="D796" s="64" t="s">
        <v>1919</v>
      </c>
      <c r="E796" s="64" t="s">
        <v>1989</v>
      </c>
      <c r="F796" s="65">
        <v>274672</v>
      </c>
      <c r="G796" s="65">
        <v>34755479000</v>
      </c>
      <c r="H796" s="41">
        <v>126534.48112658007</v>
      </c>
    </row>
    <row r="797" spans="3:8" x14ac:dyDescent="0.2">
      <c r="C797" s="70">
        <v>68755</v>
      </c>
      <c r="D797" s="64" t="s">
        <v>1919</v>
      </c>
      <c r="E797" s="64" t="s">
        <v>1990</v>
      </c>
      <c r="F797" s="65">
        <v>2476720</v>
      </c>
      <c r="G797" s="65">
        <v>1161525121000</v>
      </c>
      <c r="H797" s="41">
        <v>468977.1637488291</v>
      </c>
    </row>
    <row r="798" spans="3:8" x14ac:dyDescent="0.2">
      <c r="C798" s="70">
        <v>68770</v>
      </c>
      <c r="D798" s="64" t="s">
        <v>1919</v>
      </c>
      <c r="E798" s="64" t="s">
        <v>1991</v>
      </c>
      <c r="F798" s="65">
        <v>485669</v>
      </c>
      <c r="G798" s="65">
        <v>26014033500</v>
      </c>
      <c r="H798" s="41">
        <v>53563.298254572561</v>
      </c>
    </row>
    <row r="799" spans="3:8" x14ac:dyDescent="0.2">
      <c r="C799" s="70">
        <v>68773</v>
      </c>
      <c r="D799" s="64" t="s">
        <v>1919</v>
      </c>
      <c r="E799" s="64" t="s">
        <v>1488</v>
      </c>
      <c r="F799" s="65">
        <v>465133</v>
      </c>
      <c r="G799" s="65">
        <v>4944144500</v>
      </c>
      <c r="H799" s="41">
        <v>10629.528543448863</v>
      </c>
    </row>
    <row r="800" spans="3:8" x14ac:dyDescent="0.2">
      <c r="C800" s="70">
        <v>68780</v>
      </c>
      <c r="D800" s="64" t="s">
        <v>1919</v>
      </c>
      <c r="E800" s="64" t="s">
        <v>1992</v>
      </c>
      <c r="F800" s="65">
        <v>183063</v>
      </c>
      <c r="G800" s="65">
        <v>6520100000</v>
      </c>
      <c r="H800" s="41">
        <v>35616.700261658552</v>
      </c>
    </row>
    <row r="801" spans="3:8" x14ac:dyDescent="0.2">
      <c r="C801" s="70">
        <v>68820</v>
      </c>
      <c r="D801" s="64" t="s">
        <v>1919</v>
      </c>
      <c r="E801" s="64" t="s">
        <v>1993</v>
      </c>
      <c r="F801" s="65">
        <v>411103</v>
      </c>
      <c r="G801" s="65">
        <v>9513351000</v>
      </c>
      <c r="H801" s="41">
        <v>23141.040079979957</v>
      </c>
    </row>
    <row r="802" spans="3:8" x14ac:dyDescent="0.2">
      <c r="C802" s="70">
        <v>68855</v>
      </c>
      <c r="D802" s="64" t="s">
        <v>1919</v>
      </c>
      <c r="E802" s="64" t="s">
        <v>1994</v>
      </c>
      <c r="F802" s="65">
        <v>276292</v>
      </c>
      <c r="G802" s="65">
        <v>23741860000</v>
      </c>
      <c r="H802" s="41">
        <v>85930.320096130177</v>
      </c>
    </row>
    <row r="803" spans="3:8" x14ac:dyDescent="0.2">
      <c r="C803" s="70">
        <v>68861</v>
      </c>
      <c r="D803" s="64" t="s">
        <v>1919</v>
      </c>
      <c r="E803" s="64" t="s">
        <v>1995</v>
      </c>
      <c r="F803" s="65">
        <v>1664766</v>
      </c>
      <c r="G803" s="65">
        <v>197798924000</v>
      </c>
      <c r="H803" s="41">
        <v>118814.85085591608</v>
      </c>
    </row>
    <row r="804" spans="3:8" x14ac:dyDescent="0.2">
      <c r="C804" s="70">
        <v>68867</v>
      </c>
      <c r="D804" s="64" t="s">
        <v>1919</v>
      </c>
      <c r="E804" s="64" t="s">
        <v>1996</v>
      </c>
      <c r="F804" s="65">
        <v>137911</v>
      </c>
      <c r="G804" s="65">
        <v>5584118000</v>
      </c>
      <c r="H804" s="41">
        <v>40490.736779517225</v>
      </c>
    </row>
    <row r="805" spans="3:8" x14ac:dyDescent="0.2">
      <c r="C805" s="70">
        <v>68872</v>
      </c>
      <c r="D805" s="64" t="s">
        <v>1919</v>
      </c>
      <c r="E805" s="64" t="s">
        <v>1287</v>
      </c>
      <c r="F805" s="65">
        <v>502197</v>
      </c>
      <c r="G805" s="65">
        <v>30403219500</v>
      </c>
      <c r="H805" s="41">
        <v>60540.424375294955</v>
      </c>
    </row>
    <row r="806" spans="3:8" x14ac:dyDescent="0.2">
      <c r="C806" s="70">
        <v>68895</v>
      </c>
      <c r="D806" s="64" t="s">
        <v>1919</v>
      </c>
      <c r="E806" s="64" t="s">
        <v>1997</v>
      </c>
      <c r="F806" s="65">
        <v>2088689</v>
      </c>
      <c r="G806" s="65">
        <v>139810918500</v>
      </c>
      <c r="H806" s="41">
        <v>66937.164173316371</v>
      </c>
    </row>
    <row r="807" spans="3:8" x14ac:dyDescent="0.2">
      <c r="C807" s="70">
        <v>70001</v>
      </c>
      <c r="D807" s="64" t="s">
        <v>1488</v>
      </c>
      <c r="E807" s="64" t="s">
        <v>1998</v>
      </c>
      <c r="F807" s="65">
        <v>23146562</v>
      </c>
      <c r="G807" s="65">
        <v>2728870786000</v>
      </c>
      <c r="H807" s="41">
        <v>117895.29632953697</v>
      </c>
    </row>
    <row r="808" spans="3:8" x14ac:dyDescent="0.2">
      <c r="C808" s="70">
        <v>70110</v>
      </c>
      <c r="D808" s="64" t="s">
        <v>1488</v>
      </c>
      <c r="E808" s="64" t="s">
        <v>1299</v>
      </c>
      <c r="F808" s="65">
        <v>756703</v>
      </c>
      <c r="G808" s="65">
        <v>15980290000</v>
      </c>
      <c r="H808" s="41">
        <v>21118.311940087457</v>
      </c>
    </row>
    <row r="809" spans="3:8" x14ac:dyDescent="0.2">
      <c r="C809" s="70">
        <v>70124</v>
      </c>
      <c r="D809" s="64" t="s">
        <v>1488</v>
      </c>
      <c r="E809" s="64" t="s">
        <v>1999</v>
      </c>
      <c r="F809" s="65">
        <v>2227060</v>
      </c>
      <c r="G809" s="65">
        <v>15370171000</v>
      </c>
      <c r="H809" s="41">
        <v>6901.5522707066712</v>
      </c>
    </row>
    <row r="810" spans="3:8" x14ac:dyDescent="0.2">
      <c r="C810" s="70">
        <v>70204</v>
      </c>
      <c r="D810" s="64" t="s">
        <v>1488</v>
      </c>
      <c r="E810" s="64" t="s">
        <v>2000</v>
      </c>
      <c r="F810" s="65">
        <v>631597</v>
      </c>
      <c r="G810" s="65">
        <v>3159372000</v>
      </c>
      <c r="H810" s="41">
        <v>5002.1960205637452</v>
      </c>
    </row>
    <row r="811" spans="3:8" x14ac:dyDescent="0.2">
      <c r="C811" s="70">
        <v>70215</v>
      </c>
      <c r="D811" s="64" t="s">
        <v>1488</v>
      </c>
      <c r="E811" s="64" t="s">
        <v>2001</v>
      </c>
      <c r="F811" s="65">
        <v>3911484</v>
      </c>
      <c r="G811" s="65">
        <v>296983803000</v>
      </c>
      <c r="H811" s="41">
        <v>75926.119856300065</v>
      </c>
    </row>
    <row r="812" spans="3:8" x14ac:dyDescent="0.2">
      <c r="C812" s="70">
        <v>70221</v>
      </c>
      <c r="D812" s="64" t="s">
        <v>1488</v>
      </c>
      <c r="E812" s="64" t="s">
        <v>2002</v>
      </c>
      <c r="F812" s="65">
        <v>8136742</v>
      </c>
      <c r="G812" s="65">
        <v>620167423000</v>
      </c>
      <c r="H812" s="41">
        <v>76218.150090048322</v>
      </c>
    </row>
    <row r="813" spans="3:8" x14ac:dyDescent="0.2">
      <c r="C813" s="70">
        <v>70230</v>
      </c>
      <c r="D813" s="64" t="s">
        <v>1488</v>
      </c>
      <c r="E813" s="64" t="s">
        <v>2003</v>
      </c>
      <c r="F813" s="65">
        <v>318305</v>
      </c>
      <c r="G813" s="65">
        <v>2120647000</v>
      </c>
      <c r="H813" s="41">
        <v>6662.311305194703</v>
      </c>
    </row>
    <row r="814" spans="3:8" x14ac:dyDescent="0.2">
      <c r="C814" s="70">
        <v>70233</v>
      </c>
      <c r="D814" s="64" t="s">
        <v>1488</v>
      </c>
      <c r="E814" s="64" t="s">
        <v>2004</v>
      </c>
      <c r="F814" s="65">
        <v>1421384</v>
      </c>
      <c r="G814" s="65">
        <v>4485496000</v>
      </c>
      <c r="H814" s="41">
        <v>3155.7242799975234</v>
      </c>
    </row>
    <row r="815" spans="3:8" x14ac:dyDescent="0.2">
      <c r="C815" s="70">
        <v>70235</v>
      </c>
      <c r="D815" s="64" t="s">
        <v>1488</v>
      </c>
      <c r="E815" s="64" t="s">
        <v>2005</v>
      </c>
      <c r="F815" s="65">
        <v>1642360</v>
      </c>
      <c r="G815" s="65">
        <v>20938047000</v>
      </c>
      <c r="H815" s="41">
        <v>12748.756058355049</v>
      </c>
    </row>
    <row r="816" spans="3:8" x14ac:dyDescent="0.2">
      <c r="C816" s="70">
        <v>70265</v>
      </c>
      <c r="D816" s="64" t="s">
        <v>1488</v>
      </c>
      <c r="E816" s="64" t="s">
        <v>2006</v>
      </c>
      <c r="F816" s="65">
        <v>464294</v>
      </c>
      <c r="G816" s="65">
        <v>9793320000</v>
      </c>
      <c r="H816" s="41">
        <v>21092.928187743109</v>
      </c>
    </row>
    <row r="817" spans="3:8" x14ac:dyDescent="0.2">
      <c r="C817" s="70">
        <v>70400</v>
      </c>
      <c r="D817" s="64" t="s">
        <v>1488</v>
      </c>
      <c r="E817" s="64" t="s">
        <v>1828</v>
      </c>
      <c r="F817" s="65">
        <v>2653623</v>
      </c>
      <c r="G817" s="65">
        <v>11132768000</v>
      </c>
      <c r="H817" s="41">
        <v>4195.3088287220908</v>
      </c>
    </row>
    <row r="818" spans="3:8" x14ac:dyDescent="0.2">
      <c r="C818" s="70">
        <v>70418</v>
      </c>
      <c r="D818" s="64" t="s">
        <v>1488</v>
      </c>
      <c r="E818" s="64" t="s">
        <v>2007</v>
      </c>
      <c r="F818" s="65">
        <v>1511362</v>
      </c>
      <c r="G818" s="65">
        <v>23535292000</v>
      </c>
      <c r="H818" s="41">
        <v>15572.240138365263</v>
      </c>
    </row>
    <row r="819" spans="3:8" x14ac:dyDescent="0.2">
      <c r="C819" s="70">
        <v>70429</v>
      </c>
      <c r="D819" s="64" t="s">
        <v>1488</v>
      </c>
      <c r="E819" s="64" t="s">
        <v>2008</v>
      </c>
      <c r="F819" s="65">
        <v>1394668</v>
      </c>
      <c r="G819" s="65">
        <v>21248019000</v>
      </c>
      <c r="H819" s="41">
        <v>15235.180702504109</v>
      </c>
    </row>
    <row r="820" spans="3:8" x14ac:dyDescent="0.2">
      <c r="C820" s="70">
        <v>70473</v>
      </c>
      <c r="D820" s="64" t="s">
        <v>1488</v>
      </c>
      <c r="E820" s="64" t="s">
        <v>2009</v>
      </c>
      <c r="F820" s="65">
        <v>1178726</v>
      </c>
      <c r="G820" s="65">
        <v>19813615000</v>
      </c>
      <c r="H820" s="41">
        <v>16809.347549812253</v>
      </c>
    </row>
    <row r="821" spans="3:8" x14ac:dyDescent="0.2">
      <c r="C821" s="70">
        <v>70508</v>
      </c>
      <c r="D821" s="64" t="s">
        <v>1488</v>
      </c>
      <c r="E821" s="64" t="s">
        <v>2010</v>
      </c>
      <c r="F821" s="65">
        <v>2801736</v>
      </c>
      <c r="G821" s="65">
        <v>42655575460</v>
      </c>
      <c r="H821" s="41">
        <v>15224.694782092245</v>
      </c>
    </row>
    <row r="822" spans="3:8" x14ac:dyDescent="0.2">
      <c r="C822" s="70">
        <v>70523</v>
      </c>
      <c r="D822" s="64" t="s">
        <v>1488</v>
      </c>
      <c r="E822" s="64" t="s">
        <v>2011</v>
      </c>
      <c r="F822" s="65">
        <v>796966</v>
      </c>
      <c r="G822" s="65">
        <v>11868733000</v>
      </c>
      <c r="H822" s="41">
        <v>14892.395660542608</v>
      </c>
    </row>
    <row r="823" spans="3:8" x14ac:dyDescent="0.2">
      <c r="C823" s="70">
        <v>70670</v>
      </c>
      <c r="D823" s="64" t="s">
        <v>1488</v>
      </c>
      <c r="E823" s="64" t="s">
        <v>2012</v>
      </c>
      <c r="F823" s="65">
        <v>2758067</v>
      </c>
      <c r="G823" s="65">
        <v>39329403000</v>
      </c>
      <c r="H823" s="41">
        <v>14259.770701726969</v>
      </c>
    </row>
    <row r="824" spans="3:8" x14ac:dyDescent="0.2">
      <c r="C824" s="70">
        <v>70678</v>
      </c>
      <c r="D824" s="64" t="s">
        <v>1488</v>
      </c>
      <c r="E824" s="64" t="s">
        <v>2013</v>
      </c>
      <c r="F824" s="65">
        <v>3063212</v>
      </c>
      <c r="G824" s="65">
        <v>18739529000</v>
      </c>
      <c r="H824" s="41">
        <v>6117.6075962094692</v>
      </c>
    </row>
    <row r="825" spans="3:8" x14ac:dyDescent="0.2">
      <c r="C825" s="70">
        <v>70702</v>
      </c>
      <c r="D825" s="64" t="s">
        <v>1488</v>
      </c>
      <c r="E825" s="64" t="s">
        <v>2014</v>
      </c>
      <c r="F825" s="65">
        <v>1273578</v>
      </c>
      <c r="G825" s="65">
        <v>23221675000</v>
      </c>
      <c r="H825" s="41">
        <v>18233.414050808038</v>
      </c>
    </row>
    <row r="826" spans="3:8" x14ac:dyDescent="0.2">
      <c r="C826" s="70">
        <v>70708</v>
      </c>
      <c r="D826" s="64" t="s">
        <v>1488</v>
      </c>
      <c r="E826" s="64" t="s">
        <v>2015</v>
      </c>
      <c r="F826" s="65">
        <v>7013660</v>
      </c>
      <c r="G826" s="65">
        <v>198424682000</v>
      </c>
      <c r="H826" s="41">
        <v>28291.174935768202</v>
      </c>
    </row>
    <row r="827" spans="3:8" x14ac:dyDescent="0.2">
      <c r="C827" s="70">
        <v>70713</v>
      </c>
      <c r="D827" s="64" t="s">
        <v>1488</v>
      </c>
      <c r="E827" s="64" t="s">
        <v>2016</v>
      </c>
      <c r="F827" s="65">
        <v>4593767</v>
      </c>
      <c r="G827" s="65">
        <v>80459834000</v>
      </c>
      <c r="H827" s="41">
        <v>17515.001087342916</v>
      </c>
    </row>
    <row r="828" spans="3:8" x14ac:dyDescent="0.2">
      <c r="C828" s="70">
        <v>70717</v>
      </c>
      <c r="D828" s="64" t="s">
        <v>1488</v>
      </c>
      <c r="E828" s="64" t="s">
        <v>2017</v>
      </c>
      <c r="F828" s="65">
        <v>1239463</v>
      </c>
      <c r="G828" s="65">
        <v>33139020000</v>
      </c>
      <c r="H828" s="41">
        <v>26736.594799522052</v>
      </c>
    </row>
    <row r="829" spans="3:8" x14ac:dyDescent="0.2">
      <c r="C829" s="70">
        <v>70742</v>
      </c>
      <c r="D829" s="64" t="s">
        <v>1488</v>
      </c>
      <c r="E829" s="64" t="s">
        <v>2018</v>
      </c>
      <c r="F829" s="65">
        <v>2317189</v>
      </c>
      <c r="G829" s="65">
        <v>59269846000</v>
      </c>
      <c r="H829" s="41">
        <v>25578.339099659112</v>
      </c>
    </row>
    <row r="830" spans="3:8" x14ac:dyDescent="0.2">
      <c r="C830" s="70">
        <v>70771</v>
      </c>
      <c r="D830" s="64" t="s">
        <v>1488</v>
      </c>
      <c r="E830" s="64" t="s">
        <v>1488</v>
      </c>
      <c r="F830" s="65">
        <v>1329308</v>
      </c>
      <c r="G830" s="65">
        <v>10762254000</v>
      </c>
      <c r="H830" s="41">
        <v>8096.1327246958572</v>
      </c>
    </row>
    <row r="831" spans="3:8" x14ac:dyDescent="0.2">
      <c r="C831" s="70">
        <v>70820</v>
      </c>
      <c r="D831" s="64" t="s">
        <v>1488</v>
      </c>
      <c r="E831" s="64" t="s">
        <v>2019</v>
      </c>
      <c r="F831" s="65">
        <v>6508504</v>
      </c>
      <c r="G831" s="65">
        <v>426066180000</v>
      </c>
      <c r="H831" s="41">
        <v>65462.997333949555</v>
      </c>
    </row>
    <row r="832" spans="3:8" x14ac:dyDescent="0.2">
      <c r="C832" s="70">
        <v>70823</v>
      </c>
      <c r="D832" s="64" t="s">
        <v>1488</v>
      </c>
      <c r="E832" s="64" t="s">
        <v>2020</v>
      </c>
      <c r="F832" s="65">
        <v>1773084</v>
      </c>
      <c r="G832" s="65">
        <v>16404709000</v>
      </c>
      <c r="H832" s="41">
        <v>9252.0766077636472</v>
      </c>
    </row>
    <row r="833" spans="3:8" x14ac:dyDescent="0.2">
      <c r="C833" s="70">
        <v>73001</v>
      </c>
      <c r="D833" s="64" t="s">
        <v>2021</v>
      </c>
      <c r="E833" s="64" t="s">
        <v>2022</v>
      </c>
      <c r="F833" s="65">
        <v>35935592</v>
      </c>
      <c r="G833" s="65">
        <v>17255236269600</v>
      </c>
      <c r="H833" s="41">
        <v>480171.19822598161</v>
      </c>
    </row>
    <row r="834" spans="3:8" x14ac:dyDescent="0.2">
      <c r="C834" s="70">
        <v>73001</v>
      </c>
      <c r="D834" s="64" t="s">
        <v>2021</v>
      </c>
      <c r="E834" s="64" t="s">
        <v>2023</v>
      </c>
      <c r="F834" s="65">
        <v>35935592</v>
      </c>
      <c r="G834" s="65">
        <v>17255236269600</v>
      </c>
      <c r="H834" s="41">
        <v>480171.19822598161</v>
      </c>
    </row>
    <row r="835" spans="3:8" x14ac:dyDescent="0.2">
      <c r="C835" s="70">
        <v>73024</v>
      </c>
      <c r="D835" s="64" t="s">
        <v>2021</v>
      </c>
      <c r="E835" s="64" t="s">
        <v>2024</v>
      </c>
      <c r="F835" s="65">
        <v>618197</v>
      </c>
      <c r="G835" s="65">
        <v>13966600000</v>
      </c>
      <c r="H835" s="41">
        <v>22592.47456716872</v>
      </c>
    </row>
    <row r="836" spans="3:8" x14ac:dyDescent="0.2">
      <c r="C836" s="70">
        <v>73026</v>
      </c>
      <c r="D836" s="64" t="s">
        <v>2021</v>
      </c>
      <c r="E836" s="64" t="s">
        <v>2025</v>
      </c>
      <c r="F836" s="65">
        <v>609879</v>
      </c>
      <c r="G836" s="65">
        <v>25662950500</v>
      </c>
      <c r="H836" s="41">
        <v>42078.757425653283</v>
      </c>
    </row>
    <row r="837" spans="3:8" x14ac:dyDescent="0.2">
      <c r="C837" s="70">
        <v>73030</v>
      </c>
      <c r="D837" s="64" t="s">
        <v>2021</v>
      </c>
      <c r="E837" s="64" t="s">
        <v>2026</v>
      </c>
      <c r="F837" s="65">
        <v>879980</v>
      </c>
      <c r="G837" s="65">
        <v>17213110000</v>
      </c>
      <c r="H837" s="41">
        <v>19560.796836291735</v>
      </c>
    </row>
    <row r="838" spans="3:8" x14ac:dyDescent="0.2">
      <c r="C838" s="70">
        <v>73043</v>
      </c>
      <c r="D838" s="64" t="s">
        <v>2021</v>
      </c>
      <c r="E838" s="64" t="s">
        <v>2027</v>
      </c>
      <c r="F838" s="65">
        <v>180950</v>
      </c>
      <c r="G838" s="65">
        <v>5338218500</v>
      </c>
      <c r="H838" s="41">
        <v>29501.06935617574</v>
      </c>
    </row>
    <row r="839" spans="3:8" x14ac:dyDescent="0.2">
      <c r="C839" s="70">
        <v>73055</v>
      </c>
      <c r="D839" s="64" t="s">
        <v>2021</v>
      </c>
      <c r="E839" s="64" t="s">
        <v>2028</v>
      </c>
      <c r="F839" s="65">
        <v>1905044</v>
      </c>
      <c r="G839" s="65">
        <v>27214036200</v>
      </c>
      <c r="H839" s="41">
        <v>14285.253358977536</v>
      </c>
    </row>
    <row r="840" spans="3:8" x14ac:dyDescent="0.2">
      <c r="C840" s="70">
        <v>73067</v>
      </c>
      <c r="D840" s="64" t="s">
        <v>2021</v>
      </c>
      <c r="E840" s="64" t="s">
        <v>2029</v>
      </c>
      <c r="F840" s="65">
        <v>1060700</v>
      </c>
      <c r="G840" s="65">
        <v>23690310000</v>
      </c>
      <c r="H840" s="41">
        <v>22334.599792589801</v>
      </c>
    </row>
    <row r="841" spans="3:8" x14ac:dyDescent="0.2">
      <c r="C841" s="70">
        <v>73124</v>
      </c>
      <c r="D841" s="64" t="s">
        <v>2021</v>
      </c>
      <c r="E841" s="64" t="s">
        <v>2030</v>
      </c>
      <c r="F841" s="65">
        <v>708968</v>
      </c>
      <c r="G841" s="65">
        <v>47376982000</v>
      </c>
      <c r="H841" s="41">
        <v>66825.275611875288</v>
      </c>
    </row>
    <row r="842" spans="3:8" x14ac:dyDescent="0.2">
      <c r="C842" s="70">
        <v>73148</v>
      </c>
      <c r="D842" s="64" t="s">
        <v>2021</v>
      </c>
      <c r="E842" s="64" t="s">
        <v>2031</v>
      </c>
      <c r="F842" s="65">
        <v>3153551</v>
      </c>
      <c r="G842" s="65">
        <v>160888928000</v>
      </c>
      <c r="H842" s="41">
        <v>51018.337106328705</v>
      </c>
    </row>
    <row r="843" spans="3:8" x14ac:dyDescent="0.2">
      <c r="C843" s="70">
        <v>73152</v>
      </c>
      <c r="D843" s="64" t="s">
        <v>2021</v>
      </c>
      <c r="E843" s="64" t="s">
        <v>2032</v>
      </c>
      <c r="F843" s="65">
        <v>287918</v>
      </c>
      <c r="G843" s="65">
        <v>7031850000</v>
      </c>
      <c r="H843" s="41">
        <v>24423.099632534264</v>
      </c>
    </row>
    <row r="844" spans="3:8" x14ac:dyDescent="0.2">
      <c r="C844" s="70">
        <v>73168</v>
      </c>
      <c r="D844" s="64" t="s">
        <v>2021</v>
      </c>
      <c r="E844" s="64" t="s">
        <v>2033</v>
      </c>
      <c r="F844" s="65">
        <v>4964120</v>
      </c>
      <c r="G844" s="65">
        <v>189968146000</v>
      </c>
      <c r="H844" s="41">
        <v>38268.242105347977</v>
      </c>
    </row>
    <row r="845" spans="3:8" x14ac:dyDescent="0.2">
      <c r="C845" s="70">
        <v>73200</v>
      </c>
      <c r="D845" s="64" t="s">
        <v>2021</v>
      </c>
      <c r="E845" s="64" t="s">
        <v>2034</v>
      </c>
      <c r="F845" s="65">
        <v>581271</v>
      </c>
      <c r="G845" s="65">
        <v>10781365400</v>
      </c>
      <c r="H845" s="41">
        <v>18547.9155161706</v>
      </c>
    </row>
    <row r="846" spans="3:8" x14ac:dyDescent="0.2">
      <c r="C846" s="70">
        <v>73217</v>
      </c>
      <c r="D846" s="64" t="s">
        <v>2021</v>
      </c>
      <c r="E846" s="64" t="s">
        <v>2035</v>
      </c>
      <c r="F846" s="65">
        <v>766111</v>
      </c>
      <c r="G846" s="65">
        <v>13872741000</v>
      </c>
      <c r="H846" s="41">
        <v>18108.003931545169</v>
      </c>
    </row>
    <row r="847" spans="3:8" x14ac:dyDescent="0.2">
      <c r="C847" s="70">
        <v>73226</v>
      </c>
      <c r="D847" s="64" t="s">
        <v>2021</v>
      </c>
      <c r="E847" s="64" t="s">
        <v>2036</v>
      </c>
      <c r="F847" s="65">
        <v>1211642</v>
      </c>
      <c r="G847" s="65">
        <v>16163206900</v>
      </c>
      <c r="H847" s="41">
        <v>13339.919629725611</v>
      </c>
    </row>
    <row r="848" spans="3:8" x14ac:dyDescent="0.2">
      <c r="C848" s="70">
        <v>73236</v>
      </c>
      <c r="D848" s="64" t="s">
        <v>2021</v>
      </c>
      <c r="E848" s="64" t="s">
        <v>2037</v>
      </c>
      <c r="F848" s="65">
        <v>493106</v>
      </c>
      <c r="G848" s="65">
        <v>9742903500</v>
      </c>
      <c r="H848" s="41">
        <v>19758.233523826519</v>
      </c>
    </row>
    <row r="849" spans="3:8" x14ac:dyDescent="0.2">
      <c r="C849" s="70">
        <v>73268</v>
      </c>
      <c r="D849" s="64" t="s">
        <v>2021</v>
      </c>
      <c r="E849" s="64" t="s">
        <v>2038</v>
      </c>
      <c r="F849" s="65">
        <v>7741069</v>
      </c>
      <c r="G849" s="65">
        <v>1827188402500</v>
      </c>
      <c r="H849" s="41">
        <v>236038.25292088211</v>
      </c>
    </row>
    <row r="850" spans="3:8" x14ac:dyDescent="0.2">
      <c r="C850" s="70">
        <v>73270</v>
      </c>
      <c r="D850" s="64" t="s">
        <v>2021</v>
      </c>
      <c r="E850" s="64" t="s">
        <v>2039</v>
      </c>
      <c r="F850" s="65">
        <v>342375</v>
      </c>
      <c r="G850" s="65">
        <v>6717697500</v>
      </c>
      <c r="H850" s="41">
        <v>19620.876232201532</v>
      </c>
    </row>
    <row r="851" spans="3:8" x14ac:dyDescent="0.2">
      <c r="C851" s="70">
        <v>73275</v>
      </c>
      <c r="D851" s="64" t="s">
        <v>2021</v>
      </c>
      <c r="E851" s="64" t="s">
        <v>2040</v>
      </c>
      <c r="F851" s="65">
        <v>3562084</v>
      </c>
      <c r="G851" s="65">
        <v>554473279000</v>
      </c>
      <c r="H851" s="41">
        <v>155659.79887054881</v>
      </c>
    </row>
    <row r="852" spans="3:8" x14ac:dyDescent="0.2">
      <c r="C852" s="70">
        <v>73283</v>
      </c>
      <c r="D852" s="64" t="s">
        <v>2021</v>
      </c>
      <c r="E852" s="64" t="s">
        <v>2041</v>
      </c>
      <c r="F852" s="65">
        <v>1432802</v>
      </c>
      <c r="G852" s="65">
        <v>41410021800</v>
      </c>
      <c r="H852" s="41">
        <v>28901.426575339789</v>
      </c>
    </row>
    <row r="853" spans="3:8" x14ac:dyDescent="0.2">
      <c r="C853" s="70">
        <v>73319</v>
      </c>
      <c r="D853" s="64" t="s">
        <v>2021</v>
      </c>
      <c r="E853" s="64" t="s">
        <v>2042</v>
      </c>
      <c r="F853" s="65">
        <v>3092711</v>
      </c>
      <c r="G853" s="65">
        <v>107706531500</v>
      </c>
      <c r="H853" s="41">
        <v>34825.928287512157</v>
      </c>
    </row>
    <row r="854" spans="3:8" x14ac:dyDescent="0.2">
      <c r="C854" s="70">
        <v>73347</v>
      </c>
      <c r="D854" s="64" t="s">
        <v>2021</v>
      </c>
      <c r="E854" s="64" t="s">
        <v>2043</v>
      </c>
      <c r="F854" s="65">
        <v>309159</v>
      </c>
      <c r="G854" s="65">
        <v>9871668600</v>
      </c>
      <c r="H854" s="41">
        <v>31930.717203768934</v>
      </c>
    </row>
    <row r="855" spans="3:8" x14ac:dyDescent="0.2">
      <c r="C855" s="70">
        <v>73349</v>
      </c>
      <c r="D855" s="64" t="s">
        <v>2021</v>
      </c>
      <c r="E855" s="64" t="s">
        <v>2044</v>
      </c>
      <c r="F855" s="65">
        <v>4714021</v>
      </c>
      <c r="G855" s="65">
        <v>347728378500</v>
      </c>
      <c r="H855" s="41">
        <v>73764.707136434052</v>
      </c>
    </row>
    <row r="856" spans="3:8" x14ac:dyDescent="0.2">
      <c r="C856" s="70">
        <v>73352</v>
      </c>
      <c r="D856" s="64" t="s">
        <v>2021</v>
      </c>
      <c r="E856" s="64" t="s">
        <v>2045</v>
      </c>
      <c r="F856" s="65">
        <v>868157</v>
      </c>
      <c r="G856" s="65">
        <v>22483031000</v>
      </c>
      <c r="H856" s="41">
        <v>25897.425235297302</v>
      </c>
    </row>
    <row r="857" spans="3:8" x14ac:dyDescent="0.2">
      <c r="C857" s="70">
        <v>73408</v>
      </c>
      <c r="D857" s="64" t="s">
        <v>2021</v>
      </c>
      <c r="E857" s="64" t="s">
        <v>2046</v>
      </c>
      <c r="F857" s="65">
        <v>2920566</v>
      </c>
      <c r="G857" s="65">
        <v>76608919400</v>
      </c>
      <c r="H857" s="41">
        <v>26230.846829005062</v>
      </c>
    </row>
    <row r="858" spans="3:8" x14ac:dyDescent="0.2">
      <c r="C858" s="70">
        <v>73411</v>
      </c>
      <c r="D858" s="64" t="s">
        <v>2021</v>
      </c>
      <c r="E858" s="64" t="s">
        <v>2047</v>
      </c>
      <c r="F858" s="65">
        <v>3307659</v>
      </c>
      <c r="G858" s="65">
        <v>445554609300</v>
      </c>
      <c r="H858" s="41">
        <v>134703.91273707477</v>
      </c>
    </row>
    <row r="859" spans="3:8" x14ac:dyDescent="0.2">
      <c r="C859" s="70">
        <v>73443</v>
      </c>
      <c r="D859" s="64" t="s">
        <v>2021</v>
      </c>
      <c r="E859" s="64" t="s">
        <v>2048</v>
      </c>
      <c r="F859" s="65">
        <v>3145928</v>
      </c>
      <c r="G859" s="65">
        <v>245848913500</v>
      </c>
      <c r="H859" s="41">
        <v>78148.296305573429</v>
      </c>
    </row>
    <row r="860" spans="3:8" x14ac:dyDescent="0.2">
      <c r="C860" s="70">
        <v>73449</v>
      </c>
      <c r="D860" s="64" t="s">
        <v>2021</v>
      </c>
      <c r="E860" s="64" t="s">
        <v>2049</v>
      </c>
      <c r="F860" s="65">
        <v>11171199</v>
      </c>
      <c r="G860" s="65">
        <v>2399144930000</v>
      </c>
      <c r="H860" s="41">
        <v>214761.63212203095</v>
      </c>
    </row>
    <row r="861" spans="3:8" x14ac:dyDescent="0.2">
      <c r="C861" s="70">
        <v>73461</v>
      </c>
      <c r="D861" s="64" t="s">
        <v>2021</v>
      </c>
      <c r="E861" s="64" t="s">
        <v>2050</v>
      </c>
      <c r="F861" s="65">
        <v>652370</v>
      </c>
      <c r="G861" s="65">
        <v>10243015000</v>
      </c>
      <c r="H861" s="41">
        <v>15701.235495194445</v>
      </c>
    </row>
    <row r="862" spans="3:8" x14ac:dyDescent="0.2">
      <c r="C862" s="70">
        <v>73483</v>
      </c>
      <c r="D862" s="64" t="s">
        <v>2021</v>
      </c>
      <c r="E862" s="64" t="s">
        <v>2051</v>
      </c>
      <c r="F862" s="65">
        <v>2327335</v>
      </c>
      <c r="G862" s="65">
        <v>27094481400</v>
      </c>
      <c r="H862" s="41">
        <v>11641.848466164089</v>
      </c>
    </row>
    <row r="863" spans="3:8" x14ac:dyDescent="0.2">
      <c r="C863" s="70">
        <v>73504</v>
      </c>
      <c r="D863" s="64" t="s">
        <v>2021</v>
      </c>
      <c r="E863" s="64" t="s">
        <v>2052</v>
      </c>
      <c r="F863" s="65">
        <v>5303974</v>
      </c>
      <c r="G863" s="65">
        <v>27540384400</v>
      </c>
      <c r="H863" s="41">
        <v>5192.4056188812392</v>
      </c>
    </row>
    <row r="864" spans="3:8" x14ac:dyDescent="0.2">
      <c r="C864" s="70">
        <v>73520</v>
      </c>
      <c r="D864" s="64" t="s">
        <v>2021</v>
      </c>
      <c r="E864" s="64" t="s">
        <v>2053</v>
      </c>
      <c r="F864" s="65">
        <v>350994</v>
      </c>
      <c r="G864" s="65">
        <v>12772875500</v>
      </c>
      <c r="H864" s="41">
        <v>36390.580750668101</v>
      </c>
    </row>
    <row r="865" spans="3:8" x14ac:dyDescent="0.2">
      <c r="C865" s="70">
        <v>73547</v>
      </c>
      <c r="D865" s="64" t="s">
        <v>2021</v>
      </c>
      <c r="E865" s="64" t="s">
        <v>2054</v>
      </c>
      <c r="F865" s="65">
        <v>663275</v>
      </c>
      <c r="G865" s="65">
        <v>9238913000</v>
      </c>
      <c r="H865" s="41">
        <v>13929.234480419133</v>
      </c>
    </row>
    <row r="866" spans="3:8" x14ac:dyDescent="0.2">
      <c r="C866" s="70">
        <v>73555</v>
      </c>
      <c r="D866" s="64" t="s">
        <v>2021</v>
      </c>
      <c r="E866" s="64" t="s">
        <v>2055</v>
      </c>
      <c r="F866" s="65">
        <v>697499</v>
      </c>
      <c r="G866" s="65">
        <v>21895282800</v>
      </c>
      <c r="H866" s="41">
        <v>31391.131456819294</v>
      </c>
    </row>
    <row r="867" spans="3:8" x14ac:dyDescent="0.2">
      <c r="C867" s="70">
        <v>73563</v>
      </c>
      <c r="D867" s="64" t="s">
        <v>2021</v>
      </c>
      <c r="E867" s="64" t="s">
        <v>2056</v>
      </c>
      <c r="F867" s="65">
        <v>583459</v>
      </c>
      <c r="G867" s="65">
        <v>25459658000</v>
      </c>
      <c r="H867" s="41">
        <v>43635.727617536111</v>
      </c>
    </row>
    <row r="868" spans="3:8" x14ac:dyDescent="0.2">
      <c r="C868" s="70">
        <v>73585</v>
      </c>
      <c r="D868" s="64" t="s">
        <v>2021</v>
      </c>
      <c r="E868" s="64" t="s">
        <v>2057</v>
      </c>
      <c r="F868" s="65">
        <v>2528029</v>
      </c>
      <c r="G868" s="65">
        <v>130890745000</v>
      </c>
      <c r="H868" s="41">
        <v>51775.808347135258</v>
      </c>
    </row>
    <row r="869" spans="3:8" x14ac:dyDescent="0.2">
      <c r="C869" s="70">
        <v>73616</v>
      </c>
      <c r="D869" s="64" t="s">
        <v>2021</v>
      </c>
      <c r="E869" s="64" t="s">
        <v>2058</v>
      </c>
      <c r="F869" s="65">
        <v>582655</v>
      </c>
      <c r="G869" s="65">
        <v>11868589000</v>
      </c>
      <c r="H869" s="41">
        <v>20369.839785121556</v>
      </c>
    </row>
    <row r="870" spans="3:8" x14ac:dyDescent="0.2">
      <c r="C870" s="70">
        <v>73622</v>
      </c>
      <c r="D870" s="64" t="s">
        <v>2021</v>
      </c>
      <c r="E870" s="64" t="s">
        <v>2059</v>
      </c>
      <c r="F870" s="65">
        <v>237743</v>
      </c>
      <c r="G870" s="65">
        <v>5347831000</v>
      </c>
      <c r="H870" s="41">
        <v>22494.168072246081</v>
      </c>
    </row>
    <row r="871" spans="3:8" x14ac:dyDescent="0.2">
      <c r="C871" s="70">
        <v>73624</v>
      </c>
      <c r="D871" s="64" t="s">
        <v>2021</v>
      </c>
      <c r="E871" s="64" t="s">
        <v>2060</v>
      </c>
      <c r="F871" s="65">
        <v>1430560</v>
      </c>
      <c r="G871" s="65">
        <v>53783512000</v>
      </c>
      <c r="H871" s="41">
        <v>37596.124594564368</v>
      </c>
    </row>
    <row r="872" spans="3:8" x14ac:dyDescent="0.2">
      <c r="C872" s="70">
        <v>73671</v>
      </c>
      <c r="D872" s="64" t="s">
        <v>2021</v>
      </c>
      <c r="E872" s="64" t="s">
        <v>2061</v>
      </c>
      <c r="F872" s="65">
        <v>1325063</v>
      </c>
      <c r="G872" s="65">
        <v>46022551800</v>
      </c>
      <c r="H872" s="41">
        <v>34732.349933550329</v>
      </c>
    </row>
    <row r="873" spans="3:8" x14ac:dyDescent="0.2">
      <c r="C873" s="70">
        <v>73675</v>
      </c>
      <c r="D873" s="64" t="s">
        <v>2021</v>
      </c>
      <c r="E873" s="64" t="s">
        <v>2062</v>
      </c>
      <c r="F873" s="65">
        <v>809270</v>
      </c>
      <c r="G873" s="65">
        <v>16871929000</v>
      </c>
      <c r="H873" s="41">
        <v>20848.331212080022</v>
      </c>
    </row>
    <row r="874" spans="3:8" x14ac:dyDescent="0.2">
      <c r="C874" s="70">
        <v>73678</v>
      </c>
      <c r="D874" s="64" t="s">
        <v>2021</v>
      </c>
      <c r="E874" s="64" t="s">
        <v>2063</v>
      </c>
      <c r="F874" s="65">
        <v>1014718</v>
      </c>
      <c r="G874" s="65">
        <v>35070796600</v>
      </c>
      <c r="H874" s="41">
        <v>34562.111443770584</v>
      </c>
    </row>
    <row r="875" spans="3:8" x14ac:dyDescent="0.2">
      <c r="C875" s="70">
        <v>73686</v>
      </c>
      <c r="D875" s="64" t="s">
        <v>2021</v>
      </c>
      <c r="E875" s="64" t="s">
        <v>2064</v>
      </c>
      <c r="F875" s="65">
        <v>273077</v>
      </c>
      <c r="G875" s="65">
        <v>6115758500</v>
      </c>
      <c r="H875" s="41">
        <v>22395.729043456606</v>
      </c>
    </row>
    <row r="876" spans="3:8" x14ac:dyDescent="0.2">
      <c r="C876" s="70">
        <v>73770</v>
      </c>
      <c r="D876" s="64" t="s">
        <v>2021</v>
      </c>
      <c r="E876" s="64" t="s">
        <v>1487</v>
      </c>
      <c r="F876" s="65">
        <v>258234</v>
      </c>
      <c r="G876" s="65">
        <v>5448399000</v>
      </c>
      <c r="H876" s="41">
        <v>21098.689560631057</v>
      </c>
    </row>
    <row r="877" spans="3:8" x14ac:dyDescent="0.2">
      <c r="C877" s="70">
        <v>73854</v>
      </c>
      <c r="D877" s="64" t="s">
        <v>2021</v>
      </c>
      <c r="E877" s="64" t="s">
        <v>2065</v>
      </c>
      <c r="F877" s="65">
        <v>445717</v>
      </c>
      <c r="G877" s="65">
        <v>4871087500</v>
      </c>
      <c r="H877" s="41">
        <v>10928.655402419025</v>
      </c>
    </row>
    <row r="878" spans="3:8" x14ac:dyDescent="0.2">
      <c r="C878" s="70">
        <v>73861</v>
      </c>
      <c r="D878" s="64" t="s">
        <v>2021</v>
      </c>
      <c r="E878" s="64" t="s">
        <v>2066</v>
      </c>
      <c r="F878" s="65">
        <v>1292012</v>
      </c>
      <c r="G878" s="65">
        <v>59980569000</v>
      </c>
      <c r="H878" s="41">
        <v>46424.15782515952</v>
      </c>
    </row>
    <row r="879" spans="3:8" x14ac:dyDescent="0.2">
      <c r="C879" s="70">
        <v>73870</v>
      </c>
      <c r="D879" s="64" t="s">
        <v>2021</v>
      </c>
      <c r="E879" s="64" t="s">
        <v>2067</v>
      </c>
      <c r="F879" s="65">
        <v>505867</v>
      </c>
      <c r="G879" s="65">
        <v>8772219000</v>
      </c>
      <c r="H879" s="41">
        <v>17340.959184924101</v>
      </c>
    </row>
    <row r="880" spans="3:8" x14ac:dyDescent="0.2">
      <c r="C880" s="70">
        <v>73873</v>
      </c>
      <c r="D880" s="64" t="s">
        <v>2021</v>
      </c>
      <c r="E880" s="64" t="s">
        <v>2068</v>
      </c>
      <c r="F880" s="65">
        <v>493203</v>
      </c>
      <c r="G880" s="65">
        <v>8551437000</v>
      </c>
      <c r="H880" s="41">
        <v>17338.574582879664</v>
      </c>
    </row>
    <row r="881" spans="3:8" x14ac:dyDescent="0.2">
      <c r="C881" s="70">
        <v>76020</v>
      </c>
      <c r="D881" s="64" t="s">
        <v>2069</v>
      </c>
      <c r="E881" s="64" t="s">
        <v>2070</v>
      </c>
      <c r="F881" s="65">
        <v>729644</v>
      </c>
      <c r="G881" s="65">
        <v>52792080500</v>
      </c>
      <c r="H881" s="41">
        <v>72353.203068893868</v>
      </c>
    </row>
    <row r="882" spans="3:8" x14ac:dyDescent="0.2">
      <c r="C882" s="70">
        <v>76036</v>
      </c>
      <c r="D882" s="64" t="s">
        <v>2069</v>
      </c>
      <c r="E882" s="64" t="s">
        <v>2071</v>
      </c>
      <c r="F882" s="65">
        <v>1796543</v>
      </c>
      <c r="G882" s="65">
        <v>129925769000</v>
      </c>
      <c r="H882" s="41">
        <v>72319.877119556841</v>
      </c>
    </row>
    <row r="883" spans="3:8" x14ac:dyDescent="0.2">
      <c r="C883" s="70">
        <v>76041</v>
      </c>
      <c r="D883" s="64" t="s">
        <v>2069</v>
      </c>
      <c r="E883" s="64" t="s">
        <v>2072</v>
      </c>
      <c r="F883" s="65">
        <v>1033280</v>
      </c>
      <c r="G883" s="65">
        <v>73473813000</v>
      </c>
      <c r="H883" s="41">
        <v>71107.360057293277</v>
      </c>
    </row>
    <row r="884" spans="3:8" x14ac:dyDescent="0.2">
      <c r="C884" s="70">
        <v>76054</v>
      </c>
      <c r="D884" s="64" t="s">
        <v>2069</v>
      </c>
      <c r="E884" s="64" t="s">
        <v>1459</v>
      </c>
      <c r="F884" s="65">
        <v>248453</v>
      </c>
      <c r="G884" s="65">
        <v>14307161000</v>
      </c>
      <c r="H884" s="41">
        <v>57584.979855344871</v>
      </c>
    </row>
    <row r="885" spans="3:8" x14ac:dyDescent="0.2">
      <c r="C885" s="70">
        <v>76100</v>
      </c>
      <c r="D885" s="64" t="s">
        <v>2069</v>
      </c>
      <c r="E885" s="64" t="s">
        <v>1242</v>
      </c>
      <c r="F885" s="65">
        <v>1584185</v>
      </c>
      <c r="G885" s="65">
        <v>54953362000</v>
      </c>
      <c r="H885" s="41">
        <v>34688.727642289254</v>
      </c>
    </row>
    <row r="886" spans="3:8" x14ac:dyDescent="0.2">
      <c r="C886" s="70">
        <v>76109</v>
      </c>
      <c r="D886" s="64" t="s">
        <v>2069</v>
      </c>
      <c r="E886" s="64" t="s">
        <v>2073</v>
      </c>
      <c r="F886" s="65">
        <v>27034538</v>
      </c>
      <c r="G886" s="65">
        <v>6925268669358</v>
      </c>
      <c r="H886" s="41">
        <v>256163.7513227709</v>
      </c>
    </row>
    <row r="887" spans="3:8" x14ac:dyDescent="0.2">
      <c r="C887" s="70">
        <v>76111</v>
      </c>
      <c r="D887" s="64" t="s">
        <v>2069</v>
      </c>
      <c r="E887" s="64" t="s">
        <v>2074</v>
      </c>
      <c r="F887" s="65">
        <v>7654826</v>
      </c>
      <c r="G887" s="65">
        <v>3109602826000</v>
      </c>
      <c r="H887" s="41">
        <v>406227.76089227892</v>
      </c>
    </row>
    <row r="888" spans="3:8" x14ac:dyDescent="0.2">
      <c r="C888" s="70">
        <v>76113</v>
      </c>
      <c r="D888" s="64" t="s">
        <v>2069</v>
      </c>
      <c r="E888" s="64" t="s">
        <v>2075</v>
      </c>
      <c r="F888" s="65">
        <v>1320219</v>
      </c>
      <c r="G888" s="65">
        <v>202660922000</v>
      </c>
      <c r="H888" s="41">
        <v>153505.53355163045</v>
      </c>
    </row>
    <row r="889" spans="3:8" x14ac:dyDescent="0.2">
      <c r="C889" s="70">
        <v>76122</v>
      </c>
      <c r="D889" s="64" t="s">
        <v>2069</v>
      </c>
      <c r="E889" s="64" t="s">
        <v>2076</v>
      </c>
      <c r="F889" s="65">
        <v>1884708</v>
      </c>
      <c r="G889" s="65">
        <v>198831343500</v>
      </c>
      <c r="H889" s="41">
        <v>105497.16109869539</v>
      </c>
    </row>
    <row r="890" spans="3:8" x14ac:dyDescent="0.2">
      <c r="C890" s="70">
        <v>76126</v>
      </c>
      <c r="D890" s="64" t="s">
        <v>2069</v>
      </c>
      <c r="E890" s="64" t="s">
        <v>2077</v>
      </c>
      <c r="F890" s="65">
        <v>1745307</v>
      </c>
      <c r="G890" s="65">
        <v>287115664000</v>
      </c>
      <c r="H890" s="41">
        <v>164507.25517058029</v>
      </c>
    </row>
    <row r="891" spans="3:8" x14ac:dyDescent="0.2">
      <c r="C891" s="70">
        <v>76130</v>
      </c>
      <c r="D891" s="64" t="s">
        <v>2069</v>
      </c>
      <c r="E891" s="64" t="s">
        <v>1222</v>
      </c>
      <c r="F891" s="65">
        <v>4229815</v>
      </c>
      <c r="G891" s="65">
        <v>879396376000</v>
      </c>
      <c r="H891" s="41">
        <v>207904.21708750856</v>
      </c>
    </row>
    <row r="892" spans="3:8" x14ac:dyDescent="0.2">
      <c r="C892" s="70">
        <v>76147</v>
      </c>
      <c r="D892" s="64" t="s">
        <v>2069</v>
      </c>
      <c r="E892" s="64" t="s">
        <v>2078</v>
      </c>
      <c r="F892" s="65">
        <v>9949768</v>
      </c>
      <c r="G892" s="65">
        <v>2068948648500</v>
      </c>
      <c r="H892" s="41">
        <v>207939.3859736227</v>
      </c>
    </row>
    <row r="893" spans="3:8" x14ac:dyDescent="0.2">
      <c r="C893" s="70">
        <v>76233</v>
      </c>
      <c r="D893" s="64" t="s">
        <v>2069</v>
      </c>
      <c r="E893" s="64" t="s">
        <v>2079</v>
      </c>
      <c r="F893" s="65">
        <v>2981997</v>
      </c>
      <c r="G893" s="65">
        <v>117707086000</v>
      </c>
      <c r="H893" s="41">
        <v>39472.570227267162</v>
      </c>
    </row>
    <row r="894" spans="3:8" x14ac:dyDescent="0.2">
      <c r="C894" s="70">
        <v>76243</v>
      </c>
      <c r="D894" s="64" t="s">
        <v>2069</v>
      </c>
      <c r="E894" s="64" t="s">
        <v>2080</v>
      </c>
      <c r="F894" s="65">
        <v>375130</v>
      </c>
      <c r="G894" s="65">
        <v>18261691000</v>
      </c>
      <c r="H894" s="41">
        <v>48680.966598245941</v>
      </c>
    </row>
    <row r="895" spans="3:8" x14ac:dyDescent="0.2">
      <c r="C895" s="70">
        <v>76246</v>
      </c>
      <c r="D895" s="64" t="s">
        <v>2069</v>
      </c>
      <c r="E895" s="64" t="s">
        <v>2081</v>
      </c>
      <c r="F895" s="65">
        <v>359940</v>
      </c>
      <c r="G895" s="65">
        <v>15869073000</v>
      </c>
      <c r="H895" s="41">
        <v>44088.106351058508</v>
      </c>
    </row>
    <row r="896" spans="3:8" x14ac:dyDescent="0.2">
      <c r="C896" s="70">
        <v>76248</v>
      </c>
      <c r="D896" s="64" t="s">
        <v>2069</v>
      </c>
      <c r="E896" s="64" t="s">
        <v>2082</v>
      </c>
      <c r="F896" s="65">
        <v>4611801</v>
      </c>
      <c r="G896" s="65">
        <v>589133986000</v>
      </c>
      <c r="H896" s="41">
        <v>127744.88448222289</v>
      </c>
    </row>
    <row r="897" spans="3:8" x14ac:dyDescent="0.2">
      <c r="C897" s="70">
        <v>76250</v>
      </c>
      <c r="D897" s="64" t="s">
        <v>2069</v>
      </c>
      <c r="E897" s="64" t="s">
        <v>2083</v>
      </c>
      <c r="F897" s="65">
        <v>745304</v>
      </c>
      <c r="G897" s="65">
        <v>38101789000</v>
      </c>
      <c r="H897" s="41">
        <v>51122.480222835249</v>
      </c>
    </row>
    <row r="898" spans="3:8" x14ac:dyDescent="0.2">
      <c r="C898" s="70">
        <v>76275</v>
      </c>
      <c r="D898" s="64" t="s">
        <v>2069</v>
      </c>
      <c r="E898" s="64" t="s">
        <v>2084</v>
      </c>
      <c r="F898" s="65">
        <v>2861150</v>
      </c>
      <c r="G898" s="65">
        <v>545690942000</v>
      </c>
      <c r="H898" s="41">
        <v>190724.33881481222</v>
      </c>
    </row>
    <row r="899" spans="3:8" x14ac:dyDescent="0.2">
      <c r="C899" s="70">
        <v>76306</v>
      </c>
      <c r="D899" s="64" t="s">
        <v>2069</v>
      </c>
      <c r="E899" s="64" t="s">
        <v>2085</v>
      </c>
      <c r="F899" s="65">
        <v>877182</v>
      </c>
      <c r="G899" s="65">
        <v>134750724000</v>
      </c>
      <c r="H899" s="41">
        <v>153617.74865421315</v>
      </c>
    </row>
    <row r="900" spans="3:8" x14ac:dyDescent="0.2">
      <c r="C900" s="70">
        <v>76318</v>
      </c>
      <c r="D900" s="64" t="s">
        <v>2069</v>
      </c>
      <c r="E900" s="64" t="s">
        <v>2086</v>
      </c>
      <c r="F900" s="65">
        <v>2309465</v>
      </c>
      <c r="G900" s="65">
        <v>135481499000</v>
      </c>
      <c r="H900" s="41">
        <v>58663.586155235083</v>
      </c>
    </row>
    <row r="901" spans="3:8" x14ac:dyDescent="0.2">
      <c r="C901" s="70">
        <v>76364</v>
      </c>
      <c r="D901" s="64" t="s">
        <v>2069</v>
      </c>
      <c r="E901" s="64" t="s">
        <v>2087</v>
      </c>
      <c r="F901" s="65">
        <v>16229586</v>
      </c>
      <c r="G901" s="65">
        <v>2330382180000</v>
      </c>
      <c r="H901" s="41">
        <v>143588.51667565643</v>
      </c>
    </row>
    <row r="902" spans="3:8" x14ac:dyDescent="0.2">
      <c r="C902" s="70">
        <v>76377</v>
      </c>
      <c r="D902" s="64" t="s">
        <v>2069</v>
      </c>
      <c r="E902" s="64" t="s">
        <v>2088</v>
      </c>
      <c r="F902" s="65">
        <v>1857001</v>
      </c>
      <c r="G902" s="65">
        <v>29716171500</v>
      </c>
      <c r="H902" s="41">
        <v>16002.237747852587</v>
      </c>
    </row>
    <row r="903" spans="3:8" x14ac:dyDescent="0.2">
      <c r="C903" s="70">
        <v>76400</v>
      </c>
      <c r="D903" s="64" t="s">
        <v>2069</v>
      </c>
      <c r="E903" s="64" t="s">
        <v>1828</v>
      </c>
      <c r="F903" s="65">
        <v>2373086</v>
      </c>
      <c r="G903" s="65">
        <v>322874904500</v>
      </c>
      <c r="H903" s="41">
        <v>136056.97581124326</v>
      </c>
    </row>
    <row r="904" spans="3:8" x14ac:dyDescent="0.2">
      <c r="C904" s="70">
        <v>76403</v>
      </c>
      <c r="D904" s="64" t="s">
        <v>2069</v>
      </c>
      <c r="E904" s="64" t="s">
        <v>1337</v>
      </c>
      <c r="F904" s="65">
        <v>3442826</v>
      </c>
      <c r="G904" s="65">
        <v>54699362500</v>
      </c>
      <c r="H904" s="41">
        <v>15887.925355507365</v>
      </c>
    </row>
    <row r="905" spans="3:8" x14ac:dyDescent="0.2">
      <c r="C905" s="70">
        <v>76497</v>
      </c>
      <c r="D905" s="64" t="s">
        <v>2069</v>
      </c>
      <c r="E905" s="64" t="s">
        <v>2089</v>
      </c>
      <c r="F905" s="65">
        <v>784362</v>
      </c>
      <c r="G905" s="65">
        <v>47172935500</v>
      </c>
      <c r="H905" s="41">
        <v>60141.791035261776</v>
      </c>
    </row>
    <row r="906" spans="3:8" x14ac:dyDescent="0.2">
      <c r="C906" s="70">
        <v>76520</v>
      </c>
      <c r="D906" s="64" t="s">
        <v>2069</v>
      </c>
      <c r="E906" s="64" t="s">
        <v>2090</v>
      </c>
      <c r="F906" s="65">
        <v>19808780</v>
      </c>
      <c r="G906" s="65">
        <v>5596262479500</v>
      </c>
      <c r="H906" s="41">
        <v>282514.24264896679</v>
      </c>
    </row>
    <row r="907" spans="3:8" x14ac:dyDescent="0.2">
      <c r="C907" s="70">
        <v>76563</v>
      </c>
      <c r="D907" s="64" t="s">
        <v>2069</v>
      </c>
      <c r="E907" s="64" t="s">
        <v>2091</v>
      </c>
      <c r="F907" s="65">
        <v>1912104</v>
      </c>
      <c r="G907" s="65">
        <v>358456687000</v>
      </c>
      <c r="H907" s="41">
        <v>187467.1497993833</v>
      </c>
    </row>
    <row r="908" spans="3:8" x14ac:dyDescent="0.2">
      <c r="C908" s="70">
        <v>76606</v>
      </c>
      <c r="D908" s="64" t="s">
        <v>2069</v>
      </c>
      <c r="E908" s="64" t="s">
        <v>1795</v>
      </c>
      <c r="F908" s="65">
        <v>579413</v>
      </c>
      <c r="G908" s="65">
        <v>70060429000</v>
      </c>
      <c r="H908" s="41">
        <v>120916.21865577748</v>
      </c>
    </row>
    <row r="909" spans="3:8" x14ac:dyDescent="0.2">
      <c r="C909" s="70">
        <v>76616</v>
      </c>
      <c r="D909" s="64" t="s">
        <v>2069</v>
      </c>
      <c r="E909" s="64" t="s">
        <v>2092</v>
      </c>
      <c r="F909" s="65">
        <v>1026507</v>
      </c>
      <c r="G909" s="65">
        <v>59411559900</v>
      </c>
      <c r="H909" s="41">
        <v>57877.40356373605</v>
      </c>
    </row>
    <row r="910" spans="3:8" x14ac:dyDescent="0.2">
      <c r="C910" s="70">
        <v>76622</v>
      </c>
      <c r="D910" s="64" t="s">
        <v>2069</v>
      </c>
      <c r="E910" s="64" t="s">
        <v>2093</v>
      </c>
      <c r="F910" s="65">
        <v>3934576</v>
      </c>
      <c r="G910" s="65">
        <v>583323569000</v>
      </c>
      <c r="H910" s="41">
        <v>148255.76351810209</v>
      </c>
    </row>
    <row r="911" spans="3:8" x14ac:dyDescent="0.2">
      <c r="C911" s="70">
        <v>76670</v>
      </c>
      <c r="D911" s="64" t="s">
        <v>2069</v>
      </c>
      <c r="E911" s="64" t="s">
        <v>2017</v>
      </c>
      <c r="F911" s="65">
        <v>2251045</v>
      </c>
      <c r="G911" s="65">
        <v>83240373000</v>
      </c>
      <c r="H911" s="41">
        <v>36978.546852683976</v>
      </c>
    </row>
    <row r="912" spans="3:8" x14ac:dyDescent="0.2">
      <c r="C912" s="70">
        <v>76736</v>
      </c>
      <c r="D912" s="64" t="s">
        <v>2069</v>
      </c>
      <c r="E912" s="64" t="s">
        <v>2094</v>
      </c>
      <c r="F912" s="65">
        <v>3304557</v>
      </c>
      <c r="G912" s="65">
        <v>328265687000</v>
      </c>
      <c r="H912" s="41">
        <v>99337.274860140096</v>
      </c>
    </row>
    <row r="913" spans="3:8" x14ac:dyDescent="0.2">
      <c r="C913" s="70">
        <v>76823</v>
      </c>
      <c r="D913" s="64" t="s">
        <v>2069</v>
      </c>
      <c r="E913" s="64" t="s">
        <v>2095</v>
      </c>
      <c r="F913" s="65">
        <v>1588156</v>
      </c>
      <c r="G913" s="65">
        <v>49833117000</v>
      </c>
      <c r="H913" s="41">
        <v>31377.973574384381</v>
      </c>
    </row>
    <row r="914" spans="3:8" x14ac:dyDescent="0.2">
      <c r="C914" s="70">
        <v>76828</v>
      </c>
      <c r="D914" s="64" t="s">
        <v>2069</v>
      </c>
      <c r="E914" s="64" t="s">
        <v>2096</v>
      </c>
      <c r="F914" s="65">
        <v>1466615</v>
      </c>
      <c r="G914" s="65">
        <v>96604159000</v>
      </c>
      <c r="H914" s="41">
        <v>65868.792423369465</v>
      </c>
    </row>
    <row r="915" spans="3:8" x14ac:dyDescent="0.2">
      <c r="C915" s="70">
        <v>76834</v>
      </c>
      <c r="D915" s="64" t="s">
        <v>2069</v>
      </c>
      <c r="E915" s="64" t="s">
        <v>2097</v>
      </c>
      <c r="F915" s="65">
        <v>9520911</v>
      </c>
      <c r="G915" s="65">
        <v>3211346735500</v>
      </c>
      <c r="H915" s="41">
        <v>337294.06098849152</v>
      </c>
    </row>
    <row r="916" spans="3:8" x14ac:dyDescent="0.2">
      <c r="C916" s="70">
        <v>76845</v>
      </c>
      <c r="D916" s="64" t="s">
        <v>2069</v>
      </c>
      <c r="E916" s="64" t="s">
        <v>2098</v>
      </c>
      <c r="F916" s="65">
        <v>366290</v>
      </c>
      <c r="G916" s="65">
        <v>18697411000</v>
      </c>
      <c r="H916" s="41">
        <v>51045.37661415818</v>
      </c>
    </row>
    <row r="917" spans="3:8" x14ac:dyDescent="0.2">
      <c r="C917" s="70">
        <v>76863</v>
      </c>
      <c r="D917" s="64" t="s">
        <v>2069</v>
      </c>
      <c r="E917" s="64" t="s">
        <v>2099</v>
      </c>
      <c r="F917" s="65">
        <v>889924</v>
      </c>
      <c r="G917" s="65">
        <v>48397637000</v>
      </c>
      <c r="H917" s="41">
        <v>54384.011443673844</v>
      </c>
    </row>
    <row r="918" spans="3:8" x14ac:dyDescent="0.2">
      <c r="C918" s="70">
        <v>76869</v>
      </c>
      <c r="D918" s="64" t="s">
        <v>2069</v>
      </c>
      <c r="E918" s="64" t="s">
        <v>2100</v>
      </c>
      <c r="F918" s="65">
        <v>1147524</v>
      </c>
      <c r="G918" s="65">
        <v>74085822000</v>
      </c>
      <c r="H918" s="41">
        <v>64561.45753814299</v>
      </c>
    </row>
    <row r="919" spans="3:8" x14ac:dyDescent="0.2">
      <c r="C919" s="70">
        <v>76890</v>
      </c>
      <c r="D919" s="64" t="s">
        <v>2069</v>
      </c>
      <c r="E919" s="64" t="s">
        <v>2101</v>
      </c>
      <c r="F919" s="65">
        <v>1016164</v>
      </c>
      <c r="G919" s="65">
        <v>51966098000</v>
      </c>
      <c r="H919" s="41">
        <v>51139.479454103865</v>
      </c>
    </row>
    <row r="920" spans="3:8" x14ac:dyDescent="0.2">
      <c r="C920" s="70">
        <v>76892</v>
      </c>
      <c r="D920" s="64" t="s">
        <v>2069</v>
      </c>
      <c r="E920" s="64" t="s">
        <v>2102</v>
      </c>
      <c r="F920" s="65">
        <v>6385557</v>
      </c>
      <c r="G920" s="65">
        <v>1245177442500</v>
      </c>
      <c r="H920" s="41">
        <v>194999.03336545269</v>
      </c>
    </row>
    <row r="921" spans="3:8" x14ac:dyDescent="0.2">
      <c r="C921" s="70">
        <v>76895</v>
      </c>
      <c r="D921" s="64" t="s">
        <v>2069</v>
      </c>
      <c r="E921" s="64" t="s">
        <v>2103</v>
      </c>
      <c r="F921" s="65">
        <v>3224756</v>
      </c>
      <c r="G921" s="65">
        <v>566885456200</v>
      </c>
      <c r="H921" s="41">
        <v>175791.73624299016</v>
      </c>
    </row>
    <row r="922" spans="3:8" x14ac:dyDescent="0.2">
      <c r="C922" s="70">
        <v>81001</v>
      </c>
      <c r="D922" s="64" t="s">
        <v>2104</v>
      </c>
      <c r="E922" s="64" t="s">
        <v>2104</v>
      </c>
      <c r="F922" s="65">
        <v>15998630</v>
      </c>
      <c r="G922" s="65">
        <v>431238568000</v>
      </c>
      <c r="H922" s="41">
        <v>26954.718497771373</v>
      </c>
    </row>
    <row r="923" spans="3:8" x14ac:dyDescent="0.2">
      <c r="C923" s="70">
        <v>81065</v>
      </c>
      <c r="D923" s="64" t="s">
        <v>2104</v>
      </c>
      <c r="E923" s="64" t="s">
        <v>2105</v>
      </c>
      <c r="F923" s="65">
        <v>3343915</v>
      </c>
      <c r="G923" s="65">
        <v>56183391600</v>
      </c>
      <c r="H923" s="41">
        <v>16801.68054510955</v>
      </c>
    </row>
    <row r="924" spans="3:8" x14ac:dyDescent="0.2">
      <c r="C924" s="70">
        <v>81220</v>
      </c>
      <c r="D924" s="64" t="s">
        <v>2104</v>
      </c>
      <c r="E924" s="64" t="s">
        <v>2106</v>
      </c>
      <c r="F924" s="65">
        <v>2034480</v>
      </c>
      <c r="G924" s="65">
        <v>8299255600</v>
      </c>
      <c r="H924" s="41">
        <v>4079.3006566788567</v>
      </c>
    </row>
    <row r="925" spans="3:8" x14ac:dyDescent="0.2">
      <c r="C925" s="70">
        <v>81300</v>
      </c>
      <c r="D925" s="64" t="s">
        <v>2104</v>
      </c>
      <c r="E925" s="64" t="s">
        <v>2107</v>
      </c>
      <c r="F925" s="65">
        <v>1677590</v>
      </c>
      <c r="G925" s="65">
        <v>19308872600</v>
      </c>
      <c r="H925" s="41">
        <v>11509.887755649474</v>
      </c>
    </row>
    <row r="926" spans="3:8" x14ac:dyDescent="0.2">
      <c r="C926" s="70">
        <v>81591</v>
      </c>
      <c r="D926" s="64" t="s">
        <v>2104</v>
      </c>
      <c r="E926" s="64" t="s">
        <v>2108</v>
      </c>
      <c r="F926" s="65">
        <v>1080546</v>
      </c>
      <c r="G926" s="65">
        <v>13079930500</v>
      </c>
      <c r="H926" s="41">
        <v>12104.927046141487</v>
      </c>
    </row>
    <row r="927" spans="3:8" x14ac:dyDescent="0.2">
      <c r="C927" s="70">
        <v>81736</v>
      </c>
      <c r="D927" s="64" t="s">
        <v>2104</v>
      </c>
      <c r="E927" s="64" t="s">
        <v>2109</v>
      </c>
      <c r="F927" s="65">
        <v>7721446</v>
      </c>
      <c r="G927" s="65">
        <v>242880418600</v>
      </c>
      <c r="H927" s="41">
        <v>31455.302361759703</v>
      </c>
    </row>
    <row r="928" spans="3:8" x14ac:dyDescent="0.2">
      <c r="C928" s="70">
        <v>81794</v>
      </c>
      <c r="D928" s="64" t="s">
        <v>2104</v>
      </c>
      <c r="E928" s="64" t="s">
        <v>2110</v>
      </c>
      <c r="F928" s="65">
        <v>7141274</v>
      </c>
      <c r="G928" s="65">
        <v>394496031000</v>
      </c>
      <c r="H928" s="41">
        <v>55241.688107752205</v>
      </c>
    </row>
    <row r="929" spans="3:8" x14ac:dyDescent="0.2">
      <c r="C929" s="70">
        <v>85001</v>
      </c>
      <c r="D929" s="64" t="s">
        <v>2111</v>
      </c>
      <c r="E929" s="64" t="s">
        <v>2112</v>
      </c>
      <c r="F929" s="65">
        <v>11523641</v>
      </c>
      <c r="G929" s="65">
        <v>2209850488000</v>
      </c>
      <c r="H929" s="41">
        <v>191766.68971204502</v>
      </c>
    </row>
    <row r="930" spans="3:8" x14ac:dyDescent="0.2">
      <c r="C930" s="70">
        <v>85010</v>
      </c>
      <c r="D930" s="64" t="s">
        <v>2111</v>
      </c>
      <c r="E930" s="64" t="s">
        <v>2113</v>
      </c>
      <c r="F930" s="65">
        <v>3881250</v>
      </c>
      <c r="G930" s="65">
        <v>694730945000</v>
      </c>
      <c r="H930" s="41">
        <v>178996.70080515297</v>
      </c>
    </row>
    <row r="931" spans="3:8" x14ac:dyDescent="0.2">
      <c r="C931" s="70">
        <v>85015</v>
      </c>
      <c r="D931" s="64" t="s">
        <v>2111</v>
      </c>
      <c r="E931" s="64" t="s">
        <v>2114</v>
      </c>
      <c r="F931" s="65">
        <v>182127</v>
      </c>
      <c r="G931" s="65">
        <v>3645844500</v>
      </c>
      <c r="H931" s="41">
        <v>20018.143932530598</v>
      </c>
    </row>
    <row r="932" spans="3:8" x14ac:dyDescent="0.2">
      <c r="C932" s="70">
        <v>85125</v>
      </c>
      <c r="D932" s="64" t="s">
        <v>2111</v>
      </c>
      <c r="E932" s="64" t="s">
        <v>2115</v>
      </c>
      <c r="F932" s="65">
        <v>7244739</v>
      </c>
      <c r="G932" s="65">
        <v>17370691500</v>
      </c>
      <c r="H932" s="41">
        <v>2397.6973497595982</v>
      </c>
    </row>
    <row r="933" spans="3:8" x14ac:dyDescent="0.2">
      <c r="C933" s="70">
        <v>85136</v>
      </c>
      <c r="D933" s="64" t="s">
        <v>2111</v>
      </c>
      <c r="E933" s="64" t="s">
        <v>2116</v>
      </c>
      <c r="F933" s="65">
        <v>179182</v>
      </c>
      <c r="G933" s="65">
        <v>3254124000</v>
      </c>
      <c r="H933" s="41">
        <v>18160.998314562847</v>
      </c>
    </row>
    <row r="934" spans="3:8" x14ac:dyDescent="0.2">
      <c r="C934" s="70">
        <v>85139</v>
      </c>
      <c r="D934" s="64" t="s">
        <v>2111</v>
      </c>
      <c r="E934" s="64" t="s">
        <v>2117</v>
      </c>
      <c r="F934" s="65">
        <v>1902781</v>
      </c>
      <c r="G934" s="65">
        <v>95130499500</v>
      </c>
      <c r="H934" s="41">
        <v>49995.506314179089</v>
      </c>
    </row>
    <row r="935" spans="3:8" x14ac:dyDescent="0.2">
      <c r="C935" s="70">
        <v>85162</v>
      </c>
      <c r="D935" s="64" t="s">
        <v>2111</v>
      </c>
      <c r="E935" s="64" t="s">
        <v>2118</v>
      </c>
      <c r="F935" s="65">
        <v>4516688</v>
      </c>
      <c r="G935" s="65">
        <v>69745639000</v>
      </c>
      <c r="H935" s="41">
        <v>15441.765957710606</v>
      </c>
    </row>
    <row r="936" spans="3:8" x14ac:dyDescent="0.2">
      <c r="C936" s="70">
        <v>85225</v>
      </c>
      <c r="D936" s="64" t="s">
        <v>2111</v>
      </c>
      <c r="E936" s="64" t="s">
        <v>2119</v>
      </c>
      <c r="F936" s="65">
        <v>816820</v>
      </c>
      <c r="G936" s="65">
        <v>10210517500</v>
      </c>
      <c r="H936" s="41">
        <v>12500.327489532578</v>
      </c>
    </row>
    <row r="937" spans="3:8" x14ac:dyDescent="0.2">
      <c r="C937" s="70">
        <v>85230</v>
      </c>
      <c r="D937" s="64" t="s">
        <v>2111</v>
      </c>
      <c r="E937" s="64" t="s">
        <v>2120</v>
      </c>
      <c r="F937" s="65">
        <v>2235506</v>
      </c>
      <c r="G937" s="65">
        <v>28134996400</v>
      </c>
      <c r="H937" s="41">
        <v>12585.515941357347</v>
      </c>
    </row>
    <row r="938" spans="3:8" x14ac:dyDescent="0.2">
      <c r="C938" s="70">
        <v>85250</v>
      </c>
      <c r="D938" s="64" t="s">
        <v>2111</v>
      </c>
      <c r="E938" s="64" t="s">
        <v>2121</v>
      </c>
      <c r="F938" s="65">
        <v>3102629</v>
      </c>
      <c r="G938" s="65">
        <v>105685736500</v>
      </c>
      <c r="H938" s="41">
        <v>34063.285201034349</v>
      </c>
    </row>
    <row r="939" spans="3:8" x14ac:dyDescent="0.2">
      <c r="C939" s="70">
        <v>85263</v>
      </c>
      <c r="D939" s="64" t="s">
        <v>2111</v>
      </c>
      <c r="E939" s="64" t="s">
        <v>2122</v>
      </c>
      <c r="F939" s="65">
        <v>1046001</v>
      </c>
      <c r="G939" s="65">
        <v>20865674500</v>
      </c>
      <c r="H939" s="41">
        <v>19948.044504737569</v>
      </c>
    </row>
    <row r="940" spans="3:8" x14ac:dyDescent="0.2">
      <c r="C940" s="70">
        <v>85279</v>
      </c>
      <c r="D940" s="64" t="s">
        <v>2111</v>
      </c>
      <c r="E940" s="64" t="s">
        <v>2123</v>
      </c>
      <c r="F940" s="65">
        <v>71840</v>
      </c>
      <c r="G940" s="65">
        <v>351140500</v>
      </c>
      <c r="H940" s="41">
        <v>4887.8131959910916</v>
      </c>
    </row>
    <row r="941" spans="3:8" x14ac:dyDescent="0.2">
      <c r="C941" s="70">
        <v>85300</v>
      </c>
      <c r="D941" s="64" t="s">
        <v>2111</v>
      </c>
      <c r="E941" s="64" t="s">
        <v>1235</v>
      </c>
      <c r="F941" s="65">
        <v>644907</v>
      </c>
      <c r="G941" s="65">
        <v>10503530000</v>
      </c>
      <c r="H941" s="41">
        <v>16286.890978079009</v>
      </c>
    </row>
    <row r="942" spans="3:8" x14ac:dyDescent="0.2">
      <c r="C942" s="70">
        <v>85315</v>
      </c>
      <c r="D942" s="64" t="s">
        <v>2111</v>
      </c>
      <c r="E942" s="64" t="s">
        <v>2124</v>
      </c>
      <c r="F942" s="65">
        <v>600691</v>
      </c>
      <c r="G942" s="65">
        <v>4720624000</v>
      </c>
      <c r="H942" s="41">
        <v>7858.656114374945</v>
      </c>
    </row>
    <row r="943" spans="3:8" x14ac:dyDescent="0.2">
      <c r="C943" s="70">
        <v>85325</v>
      </c>
      <c r="D943" s="64" t="s">
        <v>2111</v>
      </c>
      <c r="E943" s="64" t="s">
        <v>2125</v>
      </c>
      <c r="F943" s="65">
        <v>631354</v>
      </c>
      <c r="G943" s="65">
        <v>10272046000</v>
      </c>
      <c r="H943" s="41">
        <v>16269.867617849892</v>
      </c>
    </row>
    <row r="944" spans="3:8" x14ac:dyDescent="0.2">
      <c r="C944" s="70">
        <v>85400</v>
      </c>
      <c r="D944" s="64" t="s">
        <v>2111</v>
      </c>
      <c r="E944" s="64" t="s">
        <v>2126</v>
      </c>
      <c r="F944" s="65">
        <v>405637</v>
      </c>
      <c r="G944" s="65">
        <v>5918260000</v>
      </c>
      <c r="H944" s="41">
        <v>14590.039863227466</v>
      </c>
    </row>
    <row r="945" spans="3:8" x14ac:dyDescent="0.2">
      <c r="C945" s="70">
        <v>85410</v>
      </c>
      <c r="D945" s="64" t="s">
        <v>2111</v>
      </c>
      <c r="E945" s="64" t="s">
        <v>2127</v>
      </c>
      <c r="F945" s="65">
        <v>2476194</v>
      </c>
      <c r="G945" s="65">
        <v>275901346500</v>
      </c>
      <c r="H945" s="41">
        <v>111421.53906357902</v>
      </c>
    </row>
    <row r="946" spans="3:8" x14ac:dyDescent="0.2">
      <c r="C946" s="70">
        <v>85430</v>
      </c>
      <c r="D946" s="64" t="s">
        <v>2111</v>
      </c>
      <c r="E946" s="64" t="s">
        <v>2128</v>
      </c>
      <c r="F946" s="65">
        <v>1154991</v>
      </c>
      <c r="G946" s="65">
        <v>34473871500</v>
      </c>
      <c r="H946" s="41">
        <v>29847.7403720029</v>
      </c>
    </row>
    <row r="947" spans="3:8" x14ac:dyDescent="0.2">
      <c r="C947" s="70">
        <v>85440</v>
      </c>
      <c r="D947" s="64" t="s">
        <v>2111</v>
      </c>
      <c r="E947" s="64" t="s">
        <v>1287</v>
      </c>
      <c r="F947" s="65">
        <v>5987318</v>
      </c>
      <c r="G947" s="65">
        <v>146002700500</v>
      </c>
      <c r="H947" s="41">
        <v>24385.325867107778</v>
      </c>
    </row>
    <row r="948" spans="3:8" x14ac:dyDescent="0.2">
      <c r="C948" s="70">
        <v>86001</v>
      </c>
      <c r="D948" s="64" t="s">
        <v>2129</v>
      </c>
      <c r="E948" s="64" t="s">
        <v>2130</v>
      </c>
      <c r="F948" s="65">
        <v>2729113</v>
      </c>
      <c r="G948" s="65">
        <v>315346152000</v>
      </c>
      <c r="H948" s="41">
        <v>115548.95381759568</v>
      </c>
    </row>
    <row r="949" spans="3:8" x14ac:dyDescent="0.2">
      <c r="C949" s="70">
        <v>86219</v>
      </c>
      <c r="D949" s="64" t="s">
        <v>2129</v>
      </c>
      <c r="E949" s="64" t="s">
        <v>1806</v>
      </c>
      <c r="F949" s="65">
        <v>908395</v>
      </c>
      <c r="G949" s="65">
        <v>30053644000</v>
      </c>
      <c r="H949" s="41">
        <v>33084.334458027617</v>
      </c>
    </row>
    <row r="950" spans="3:8" x14ac:dyDescent="0.2">
      <c r="C950" s="70">
        <v>86320</v>
      </c>
      <c r="D950" s="64" t="s">
        <v>2129</v>
      </c>
      <c r="E950" s="64" t="s">
        <v>2131</v>
      </c>
      <c r="F950" s="65">
        <v>2254927</v>
      </c>
      <c r="G950" s="65">
        <v>60910214000</v>
      </c>
      <c r="H950" s="41">
        <v>27012.055822649691</v>
      </c>
    </row>
    <row r="951" spans="3:8" x14ac:dyDescent="0.2">
      <c r="C951" s="70">
        <v>86568</v>
      </c>
      <c r="D951" s="64" t="s">
        <v>2129</v>
      </c>
      <c r="E951" s="64" t="s">
        <v>2132</v>
      </c>
      <c r="F951" s="65">
        <v>5883821</v>
      </c>
      <c r="G951" s="65">
        <v>127658767500</v>
      </c>
      <c r="H951" s="41">
        <v>21696.57566061238</v>
      </c>
    </row>
    <row r="952" spans="3:8" x14ac:dyDescent="0.2">
      <c r="C952" s="70">
        <v>86569</v>
      </c>
      <c r="D952" s="64" t="s">
        <v>2129</v>
      </c>
      <c r="E952" s="64" t="s">
        <v>2133</v>
      </c>
      <c r="F952" s="65">
        <v>1580063</v>
      </c>
      <c r="G952" s="65">
        <v>12855536500</v>
      </c>
      <c r="H952" s="41">
        <v>8136.0910925703593</v>
      </c>
    </row>
    <row r="953" spans="3:8" x14ac:dyDescent="0.2">
      <c r="C953" s="70">
        <v>86571</v>
      </c>
      <c r="D953" s="64" t="s">
        <v>2129</v>
      </c>
      <c r="E953" s="64" t="s">
        <v>2134</v>
      </c>
      <c r="F953" s="65">
        <v>572611</v>
      </c>
      <c r="G953" s="65">
        <v>4353256500</v>
      </c>
      <c r="H953" s="41">
        <v>7602.4674691893797</v>
      </c>
    </row>
    <row r="954" spans="3:8" x14ac:dyDescent="0.2">
      <c r="C954" s="70">
        <v>86573</v>
      </c>
      <c r="D954" s="64" t="s">
        <v>2129</v>
      </c>
      <c r="E954" s="64" t="s">
        <v>2135</v>
      </c>
      <c r="F954" s="65">
        <v>7030285</v>
      </c>
      <c r="G954" s="65">
        <v>40341831000</v>
      </c>
      <c r="H954" s="41">
        <v>5738.2924020861174</v>
      </c>
    </row>
    <row r="955" spans="3:8" x14ac:dyDescent="0.2">
      <c r="C955" s="70">
        <v>86749</v>
      </c>
      <c r="D955" s="64" t="s">
        <v>2129</v>
      </c>
      <c r="E955" s="64" t="s">
        <v>2136</v>
      </c>
      <c r="F955" s="65">
        <v>2394479</v>
      </c>
      <c r="G955" s="65">
        <v>45315744100</v>
      </c>
      <c r="H955" s="41">
        <v>18925.095647111542</v>
      </c>
    </row>
    <row r="956" spans="3:8" x14ac:dyDescent="0.2">
      <c r="C956" s="70">
        <v>86755</v>
      </c>
      <c r="D956" s="64" t="s">
        <v>2129</v>
      </c>
      <c r="E956" s="64" t="s">
        <v>1627</v>
      </c>
      <c r="F956" s="65">
        <v>509780</v>
      </c>
      <c r="G956" s="65">
        <v>9455779000</v>
      </c>
      <c r="H956" s="41">
        <v>18548.744556475343</v>
      </c>
    </row>
    <row r="957" spans="3:8" x14ac:dyDescent="0.2">
      <c r="C957" s="70">
        <v>86757</v>
      </c>
      <c r="D957" s="64" t="s">
        <v>2129</v>
      </c>
      <c r="E957" s="64" t="s">
        <v>1986</v>
      </c>
      <c r="F957" s="65">
        <v>813128</v>
      </c>
      <c r="G957" s="65">
        <v>35208479500</v>
      </c>
      <c r="H957" s="41">
        <v>43300.045626272862</v>
      </c>
    </row>
    <row r="958" spans="3:8" x14ac:dyDescent="0.2">
      <c r="C958" s="70">
        <v>86760</v>
      </c>
      <c r="D958" s="64" t="s">
        <v>2129</v>
      </c>
      <c r="E958" s="64" t="s">
        <v>1887</v>
      </c>
      <c r="F958" s="65">
        <v>452039</v>
      </c>
      <c r="G958" s="65">
        <v>10201825000</v>
      </c>
      <c r="H958" s="41">
        <v>22568.462013233373</v>
      </c>
    </row>
    <row r="959" spans="3:8" x14ac:dyDescent="0.2">
      <c r="C959" s="70">
        <v>86865</v>
      </c>
      <c r="D959" s="64" t="s">
        <v>2129</v>
      </c>
      <c r="E959" s="64" t="s">
        <v>2137</v>
      </c>
      <c r="F959" s="65">
        <v>2924851</v>
      </c>
      <c r="G959" s="65">
        <v>116101913500</v>
      </c>
      <c r="H959" s="41">
        <v>39694.983949609741</v>
      </c>
    </row>
    <row r="960" spans="3:8" x14ac:dyDescent="0.2">
      <c r="C960" s="70">
        <v>86885</v>
      </c>
      <c r="D960" s="64" t="s">
        <v>2129</v>
      </c>
      <c r="E960" s="64" t="s">
        <v>2138</v>
      </c>
      <c r="F960" s="65">
        <v>1675132</v>
      </c>
      <c r="G960" s="65">
        <v>95785367500</v>
      </c>
      <c r="H960" s="41">
        <v>57180.787842390928</v>
      </c>
    </row>
    <row r="961" spans="3:8" x14ac:dyDescent="0.2">
      <c r="C961" s="70">
        <v>88001</v>
      </c>
      <c r="D961" s="64" t="s">
        <v>2139</v>
      </c>
      <c r="E961" s="64" t="s">
        <v>1981</v>
      </c>
      <c r="F961" s="65">
        <v>3378719</v>
      </c>
      <c r="G961" s="65">
        <v>2021444588000</v>
      </c>
      <c r="H961" s="41">
        <v>598287.27633165114</v>
      </c>
    </row>
    <row r="962" spans="3:8" x14ac:dyDescent="0.2">
      <c r="C962" s="70">
        <v>88564</v>
      </c>
      <c r="D962" s="64" t="s">
        <v>2139</v>
      </c>
      <c r="E962" s="64" t="s">
        <v>1839</v>
      </c>
      <c r="F962" s="65">
        <v>0</v>
      </c>
      <c r="G962" s="65">
        <v>0</v>
      </c>
      <c r="H962" s="41"/>
    </row>
    <row r="963" spans="3:8" x14ac:dyDescent="0.2">
      <c r="C963" s="70">
        <v>91001</v>
      </c>
      <c r="D963" s="64" t="s">
        <v>2140</v>
      </c>
      <c r="E963" s="64" t="s">
        <v>2141</v>
      </c>
      <c r="F963" s="65">
        <v>13150010</v>
      </c>
      <c r="G963" s="65">
        <v>583641449500</v>
      </c>
      <c r="H963" s="41">
        <v>44383.346438519817</v>
      </c>
    </row>
    <row r="964" spans="3:8" x14ac:dyDescent="0.2">
      <c r="C964" s="70">
        <v>91263</v>
      </c>
      <c r="D964" s="64" t="s">
        <v>2140</v>
      </c>
      <c r="E964" s="64" t="s">
        <v>2142</v>
      </c>
      <c r="F964" s="65">
        <v>0</v>
      </c>
      <c r="G964" s="65">
        <v>0</v>
      </c>
      <c r="H964" s="41"/>
    </row>
    <row r="965" spans="3:8" x14ac:dyDescent="0.2">
      <c r="C965" s="70">
        <v>91405</v>
      </c>
      <c r="D965" s="64" t="s">
        <v>2140</v>
      </c>
      <c r="E965" s="64" t="s">
        <v>2143</v>
      </c>
      <c r="F965" s="65">
        <v>0</v>
      </c>
      <c r="G965" s="65">
        <v>0</v>
      </c>
      <c r="H965" s="41"/>
    </row>
    <row r="966" spans="3:8" x14ac:dyDescent="0.2">
      <c r="C966" s="70">
        <v>91407</v>
      </c>
      <c r="D966" s="64" t="s">
        <v>2140</v>
      </c>
      <c r="E966" s="64" t="s">
        <v>2144</v>
      </c>
      <c r="F966" s="65">
        <v>309664</v>
      </c>
      <c r="G966" s="65">
        <v>981681800</v>
      </c>
      <c r="H966" s="41">
        <v>3170.1515190658261</v>
      </c>
    </row>
    <row r="967" spans="3:8" x14ac:dyDescent="0.2">
      <c r="C967" s="70">
        <v>91430</v>
      </c>
      <c r="D967" s="64" t="s">
        <v>2140</v>
      </c>
      <c r="E967" s="64" t="s">
        <v>1337</v>
      </c>
      <c r="F967" s="65">
        <v>0</v>
      </c>
      <c r="G967" s="65">
        <v>0</v>
      </c>
      <c r="H967" s="41"/>
    </row>
    <row r="968" spans="3:8" x14ac:dyDescent="0.2">
      <c r="C968" s="70">
        <v>91460</v>
      </c>
      <c r="D968" s="64" t="s">
        <v>2140</v>
      </c>
      <c r="E968" s="64" t="s">
        <v>2145</v>
      </c>
      <c r="F968" s="65">
        <v>0</v>
      </c>
      <c r="G968" s="65">
        <v>0</v>
      </c>
      <c r="H968" s="41"/>
    </row>
    <row r="969" spans="3:8" x14ac:dyDescent="0.2">
      <c r="C969" s="70">
        <v>91530</v>
      </c>
      <c r="D969" s="64" t="s">
        <v>2140</v>
      </c>
      <c r="E969" s="64" t="s">
        <v>2146</v>
      </c>
      <c r="F969" s="65">
        <v>0</v>
      </c>
      <c r="G969" s="65">
        <v>0</v>
      </c>
      <c r="H969" s="41"/>
    </row>
    <row r="970" spans="3:8" x14ac:dyDescent="0.2">
      <c r="C970" s="70">
        <v>91536</v>
      </c>
      <c r="D970" s="64" t="s">
        <v>2140</v>
      </c>
      <c r="E970" s="64" t="s">
        <v>2147</v>
      </c>
      <c r="F970" s="65">
        <v>0</v>
      </c>
      <c r="G970" s="65">
        <v>0</v>
      </c>
      <c r="H970" s="41"/>
    </row>
    <row r="971" spans="3:8" x14ac:dyDescent="0.2">
      <c r="C971" s="70">
        <v>91540</v>
      </c>
      <c r="D971" s="64" t="s">
        <v>2140</v>
      </c>
      <c r="E971" s="64" t="s">
        <v>2148</v>
      </c>
      <c r="F971" s="65">
        <v>421120</v>
      </c>
      <c r="G971" s="65">
        <v>6026545000</v>
      </c>
      <c r="H971" s="41">
        <v>14310.754654255319</v>
      </c>
    </row>
    <row r="972" spans="3:8" x14ac:dyDescent="0.2">
      <c r="C972" s="70">
        <v>91669</v>
      </c>
      <c r="D972" s="64" t="s">
        <v>2140</v>
      </c>
      <c r="E972" s="64" t="s">
        <v>1883</v>
      </c>
      <c r="F972" s="65">
        <v>0</v>
      </c>
      <c r="G972" s="65">
        <v>0</v>
      </c>
      <c r="H972" s="41"/>
    </row>
    <row r="973" spans="3:8" x14ac:dyDescent="0.2">
      <c r="C973" s="70">
        <v>91798</v>
      </c>
      <c r="D973" s="64" t="s">
        <v>2140</v>
      </c>
      <c r="E973" s="64" t="s">
        <v>2149</v>
      </c>
      <c r="F973" s="65">
        <v>0</v>
      </c>
      <c r="G973" s="65">
        <v>0</v>
      </c>
      <c r="H973" s="41"/>
    </row>
    <row r="974" spans="3:8" x14ac:dyDescent="0.2">
      <c r="C974" s="70">
        <v>94001</v>
      </c>
      <c r="D974" s="64" t="s">
        <v>2150</v>
      </c>
      <c r="E974" s="64" t="s">
        <v>2151</v>
      </c>
      <c r="F974" s="65">
        <v>5240284</v>
      </c>
      <c r="G974" s="65">
        <v>73706874800</v>
      </c>
      <c r="H974" s="41">
        <v>14065.435155804533</v>
      </c>
    </row>
    <row r="975" spans="3:8" x14ac:dyDescent="0.2">
      <c r="C975" s="70">
        <v>94343</v>
      </c>
      <c r="D975" s="64" t="s">
        <v>2150</v>
      </c>
      <c r="E975" s="64" t="s">
        <v>2152</v>
      </c>
      <c r="F975" s="65">
        <v>167528</v>
      </c>
      <c r="G975" s="65">
        <v>236067500</v>
      </c>
      <c r="H975" s="41">
        <v>1409.1226541234898</v>
      </c>
    </row>
    <row r="976" spans="3:8" x14ac:dyDescent="0.2">
      <c r="C976" s="70">
        <v>94663</v>
      </c>
      <c r="D976" s="64" t="s">
        <v>2150</v>
      </c>
      <c r="E976" s="64" t="s">
        <v>2153</v>
      </c>
      <c r="F976" s="65">
        <v>0</v>
      </c>
      <c r="G976" s="65">
        <v>0</v>
      </c>
      <c r="H976" s="41"/>
    </row>
    <row r="977" spans="3:8" x14ac:dyDescent="0.2">
      <c r="C977" s="70">
        <v>94883</v>
      </c>
      <c r="D977" s="64" t="s">
        <v>2150</v>
      </c>
      <c r="E977" s="64" t="s">
        <v>2154</v>
      </c>
      <c r="F977" s="65">
        <v>0</v>
      </c>
      <c r="G977" s="65">
        <v>0</v>
      </c>
      <c r="H977" s="41"/>
    </row>
    <row r="978" spans="3:8" x14ac:dyDescent="0.2">
      <c r="C978" s="70">
        <v>94884</v>
      </c>
      <c r="D978" s="64" t="s">
        <v>2150</v>
      </c>
      <c r="E978" s="64" t="s">
        <v>1232</v>
      </c>
      <c r="F978" s="65">
        <v>0</v>
      </c>
      <c r="G978" s="65">
        <v>0</v>
      </c>
      <c r="H978" s="41"/>
    </row>
    <row r="979" spans="3:8" x14ac:dyDescent="0.2">
      <c r="C979" s="70">
        <v>94885</v>
      </c>
      <c r="D979" s="64" t="s">
        <v>2150</v>
      </c>
      <c r="E979" s="64" t="s">
        <v>2155</v>
      </c>
      <c r="F979" s="65">
        <v>0</v>
      </c>
      <c r="G979" s="65">
        <v>0</v>
      </c>
      <c r="H979" s="41"/>
    </row>
    <row r="980" spans="3:8" x14ac:dyDescent="0.2">
      <c r="C980" s="70">
        <v>94886</v>
      </c>
      <c r="D980" s="64" t="s">
        <v>2150</v>
      </c>
      <c r="E980" s="64" t="s">
        <v>2156</v>
      </c>
      <c r="F980" s="65">
        <v>0</v>
      </c>
      <c r="G980" s="65">
        <v>0</v>
      </c>
      <c r="H980" s="41"/>
    </row>
    <row r="981" spans="3:8" x14ac:dyDescent="0.2">
      <c r="C981" s="70">
        <v>94887</v>
      </c>
      <c r="D981" s="64" t="s">
        <v>2150</v>
      </c>
      <c r="E981" s="64" t="s">
        <v>2157</v>
      </c>
      <c r="F981" s="65">
        <v>0</v>
      </c>
      <c r="G981" s="65">
        <v>0</v>
      </c>
      <c r="H981" s="41"/>
    </row>
    <row r="982" spans="3:8" x14ac:dyDescent="0.2">
      <c r="C982" s="70">
        <v>94888</v>
      </c>
      <c r="D982" s="64" t="s">
        <v>2150</v>
      </c>
      <c r="E982" s="64" t="s">
        <v>2158</v>
      </c>
      <c r="F982" s="65">
        <v>0</v>
      </c>
      <c r="G982" s="65">
        <v>0</v>
      </c>
      <c r="H982" s="41"/>
    </row>
    <row r="983" spans="3:8" x14ac:dyDescent="0.2">
      <c r="C983" s="70">
        <v>95001</v>
      </c>
      <c r="D983" s="64" t="s">
        <v>2159</v>
      </c>
      <c r="E983" s="64" t="s">
        <v>2160</v>
      </c>
      <c r="F983" s="65">
        <v>3434116</v>
      </c>
      <c r="G983" s="65">
        <v>312934416000</v>
      </c>
      <c r="H983" s="41">
        <v>91125.173407071867</v>
      </c>
    </row>
    <row r="984" spans="3:8" x14ac:dyDescent="0.2">
      <c r="C984" s="70">
        <v>95015</v>
      </c>
      <c r="D984" s="64" t="s">
        <v>2159</v>
      </c>
      <c r="E984" s="64" t="s">
        <v>1250</v>
      </c>
      <c r="F984" s="65">
        <v>1948279</v>
      </c>
      <c r="G984" s="65">
        <v>16029817800</v>
      </c>
      <c r="H984" s="41">
        <v>8227.6808403724517</v>
      </c>
    </row>
    <row r="985" spans="3:8" x14ac:dyDescent="0.2">
      <c r="C985" s="70">
        <v>95025</v>
      </c>
      <c r="D985" s="64" t="s">
        <v>2159</v>
      </c>
      <c r="E985" s="64" t="s">
        <v>2161</v>
      </c>
      <c r="F985" s="65">
        <v>787463</v>
      </c>
      <c r="G985" s="65">
        <v>23588545500</v>
      </c>
      <c r="H985" s="41">
        <v>29955.115986401899</v>
      </c>
    </row>
    <row r="986" spans="3:8" x14ac:dyDescent="0.2">
      <c r="C986" s="70">
        <v>95200</v>
      </c>
      <c r="D986" s="64" t="s">
        <v>2159</v>
      </c>
      <c r="E986" s="64" t="s">
        <v>1342</v>
      </c>
      <c r="F986" s="65">
        <v>392249</v>
      </c>
      <c r="G986" s="65">
        <v>9615057000</v>
      </c>
      <c r="H986" s="41">
        <v>24512.63610614686</v>
      </c>
    </row>
    <row r="987" spans="3:8" x14ac:dyDescent="0.2">
      <c r="C987" s="70">
        <v>97001</v>
      </c>
      <c r="D987" s="64" t="s">
        <v>2162</v>
      </c>
      <c r="E987" s="64" t="s">
        <v>2163</v>
      </c>
      <c r="F987" s="65">
        <v>2827815</v>
      </c>
      <c r="G987" s="65">
        <v>55038391000</v>
      </c>
      <c r="H987" s="41">
        <v>19463.221957589165</v>
      </c>
    </row>
    <row r="988" spans="3:8" x14ac:dyDescent="0.2">
      <c r="C988" s="70">
        <v>97161</v>
      </c>
      <c r="D988" s="64" t="s">
        <v>2162</v>
      </c>
      <c r="E988" s="64" t="s">
        <v>2164</v>
      </c>
      <c r="F988" s="65">
        <v>169700</v>
      </c>
      <c r="G988" s="65">
        <v>1277582000</v>
      </c>
      <c r="H988" s="41">
        <v>7528.4737772539775</v>
      </c>
    </row>
    <row r="989" spans="3:8" x14ac:dyDescent="0.2">
      <c r="C989" s="70">
        <v>97511</v>
      </c>
      <c r="D989" s="64" t="s">
        <v>2162</v>
      </c>
      <c r="E989" s="64" t="s">
        <v>2165</v>
      </c>
      <c r="F989" s="65">
        <v>0</v>
      </c>
      <c r="G989" s="65">
        <v>0</v>
      </c>
      <c r="H989" s="41"/>
    </row>
    <row r="990" spans="3:8" x14ac:dyDescent="0.2">
      <c r="C990" s="70">
        <v>97666</v>
      </c>
      <c r="D990" s="64" t="s">
        <v>2162</v>
      </c>
      <c r="E990" s="64" t="s">
        <v>2166</v>
      </c>
      <c r="F990" s="65">
        <v>1834255</v>
      </c>
      <c r="G990" s="65">
        <v>2903039000</v>
      </c>
      <c r="H990" s="41">
        <v>1582.6801617005269</v>
      </c>
    </row>
    <row r="991" spans="3:8" x14ac:dyDescent="0.2">
      <c r="C991" s="70">
        <v>97777</v>
      </c>
      <c r="D991" s="64" t="s">
        <v>2162</v>
      </c>
      <c r="E991" s="64" t="s">
        <v>2167</v>
      </c>
      <c r="F991" s="65">
        <v>0</v>
      </c>
      <c r="G991" s="65">
        <v>0</v>
      </c>
      <c r="H991" s="41" t="e">
        <v>#DIV/0!</v>
      </c>
    </row>
    <row r="992" spans="3:8" x14ac:dyDescent="0.2">
      <c r="C992" s="70">
        <v>97889</v>
      </c>
      <c r="D992" s="64" t="s">
        <v>2162</v>
      </c>
      <c r="E992" s="64" t="s">
        <v>2168</v>
      </c>
      <c r="F992" s="65">
        <v>0</v>
      </c>
      <c r="G992" s="65">
        <v>0</v>
      </c>
      <c r="H992" s="41" t="e">
        <v>#DIV/0!</v>
      </c>
    </row>
    <row r="993" spans="3:8" x14ac:dyDescent="0.2">
      <c r="C993" s="70">
        <v>99001</v>
      </c>
      <c r="D993" s="64" t="s">
        <v>2169</v>
      </c>
      <c r="E993" s="64" t="s">
        <v>2170</v>
      </c>
      <c r="F993" s="65">
        <v>10295117</v>
      </c>
      <c r="G993" s="65">
        <v>204252734000</v>
      </c>
      <c r="H993" s="41">
        <v>19839.768115311366</v>
      </c>
    </row>
    <row r="994" spans="3:8" x14ac:dyDescent="0.2">
      <c r="C994" s="70">
        <v>99524</v>
      </c>
      <c r="D994" s="64" t="s">
        <v>2169</v>
      </c>
      <c r="E994" s="64" t="s">
        <v>2171</v>
      </c>
      <c r="F994" s="65">
        <v>1939688</v>
      </c>
      <c r="G994" s="65">
        <v>47857325000</v>
      </c>
      <c r="H994" s="41">
        <v>24672.692206169238</v>
      </c>
    </row>
    <row r="995" spans="3:8" x14ac:dyDescent="0.2">
      <c r="C995" s="70">
        <v>99624</v>
      </c>
      <c r="D995" s="64" t="s">
        <v>2169</v>
      </c>
      <c r="E995" s="64" t="s">
        <v>2172</v>
      </c>
      <c r="F995" s="65">
        <v>1183237</v>
      </c>
      <c r="G995" s="65">
        <v>15304632500</v>
      </c>
      <c r="H995" s="41">
        <v>12934.545234809257</v>
      </c>
    </row>
    <row r="996" spans="3:8" x14ac:dyDescent="0.2">
      <c r="C996" s="70">
        <v>99773</v>
      </c>
      <c r="D996" s="64" t="s">
        <v>2169</v>
      </c>
      <c r="E996" s="64" t="s">
        <v>2173</v>
      </c>
      <c r="F996" s="65">
        <v>608286</v>
      </c>
      <c r="G996" s="65">
        <v>35178659000</v>
      </c>
      <c r="H996" s="41">
        <v>57832.432441318721</v>
      </c>
    </row>
    <row r="997" spans="3:8" x14ac:dyDescent="0.2">
      <c r="C997" s="73">
        <v>11001</v>
      </c>
      <c r="D997" s="66" t="s">
        <v>2174</v>
      </c>
      <c r="E997" s="66" t="s">
        <v>2174</v>
      </c>
      <c r="F997" s="67">
        <v>334055852</v>
      </c>
      <c r="G997" s="67">
        <v>671815734179200</v>
      </c>
      <c r="H997" s="41">
        <v>2011088.0565540879</v>
      </c>
    </row>
    <row r="998" spans="3:8" x14ac:dyDescent="0.2">
      <c r="C998" s="72">
        <v>76001</v>
      </c>
      <c r="D998" s="68" t="s">
        <v>2069</v>
      </c>
      <c r="E998" s="68" t="s">
        <v>2175</v>
      </c>
      <c r="F998" s="67">
        <v>97712926</v>
      </c>
      <c r="G998" s="67">
        <v>67768831426301</v>
      </c>
      <c r="H998" s="41">
        <v>693550.32338608918</v>
      </c>
    </row>
    <row r="999" spans="3:8" x14ac:dyDescent="0.2">
      <c r="C999" s="72">
        <v>5001</v>
      </c>
      <c r="D999" t="s">
        <v>2176</v>
      </c>
      <c r="E999" t="s">
        <v>2177</v>
      </c>
      <c r="F999" s="65">
        <v>3919083687</v>
      </c>
      <c r="G999" s="65">
        <v>93087025486000</v>
      </c>
      <c r="H999" s="41">
        <v>23752.242340417262</v>
      </c>
    </row>
    <row r="1000" spans="3:8" x14ac:dyDescent="0.2">
      <c r="C1000" s="2">
        <v>5002</v>
      </c>
      <c r="D1000" t="s">
        <v>2176</v>
      </c>
      <c r="E1000" t="s">
        <v>2178</v>
      </c>
      <c r="F1000" s="65">
        <v>926672.83</v>
      </c>
      <c r="G1000" s="65">
        <v>54745277525.400002</v>
      </c>
      <c r="H1000" s="41">
        <v>59077.244689908526</v>
      </c>
    </row>
    <row r="1001" spans="3:8" x14ac:dyDescent="0.2">
      <c r="C1001" s="2">
        <v>5004</v>
      </c>
      <c r="D1001" t="s">
        <v>2176</v>
      </c>
      <c r="E1001" t="s">
        <v>2179</v>
      </c>
      <c r="F1001" s="65">
        <v>118642.55</v>
      </c>
      <c r="G1001" s="65">
        <v>7782148817.6000004</v>
      </c>
      <c r="H1001" s="41">
        <v>65593.236301815836</v>
      </c>
    </row>
    <row r="1002" spans="3:8" x14ac:dyDescent="0.2">
      <c r="C1002" s="2">
        <v>5021</v>
      </c>
      <c r="D1002" t="s">
        <v>2176</v>
      </c>
      <c r="E1002" t="s">
        <v>2180</v>
      </c>
      <c r="F1002" s="65">
        <v>324282</v>
      </c>
      <c r="G1002" s="65">
        <v>35101643418.800003</v>
      </c>
      <c r="H1002" s="41">
        <v>108244.19307516298</v>
      </c>
    </row>
    <row r="1003" spans="3:8" x14ac:dyDescent="0.2">
      <c r="C1003" s="2">
        <v>5030</v>
      </c>
      <c r="D1003" t="s">
        <v>2176</v>
      </c>
      <c r="E1003" t="s">
        <v>2181</v>
      </c>
      <c r="F1003" s="65">
        <v>2031170.28</v>
      </c>
      <c r="G1003" s="65">
        <v>96708234027.800003</v>
      </c>
      <c r="H1003" s="41">
        <v>47612.076141543388</v>
      </c>
    </row>
    <row r="1004" spans="3:8" x14ac:dyDescent="0.2">
      <c r="C1004" s="2">
        <v>5031</v>
      </c>
      <c r="D1004" t="s">
        <v>2176</v>
      </c>
      <c r="E1004" t="s">
        <v>2182</v>
      </c>
      <c r="F1004" s="65">
        <v>1277685.77</v>
      </c>
      <c r="G1004" s="65">
        <v>145962394393.5</v>
      </c>
      <c r="H1004" s="41">
        <v>114239.6650418201</v>
      </c>
    </row>
    <row r="1005" spans="3:8" x14ac:dyDescent="0.2">
      <c r="C1005" s="2">
        <v>5034</v>
      </c>
      <c r="D1005" t="s">
        <v>2176</v>
      </c>
      <c r="E1005" t="s">
        <v>2183</v>
      </c>
      <c r="F1005" s="65">
        <v>1724223.52</v>
      </c>
      <c r="G1005" s="65">
        <v>287412131692.70001</v>
      </c>
      <c r="H1005" s="41">
        <v>166690.76158565568</v>
      </c>
    </row>
    <row r="1006" spans="3:8" x14ac:dyDescent="0.2">
      <c r="C1006" s="2">
        <v>5036</v>
      </c>
      <c r="D1006" t="s">
        <v>2176</v>
      </c>
      <c r="E1006" t="s">
        <v>2184</v>
      </c>
      <c r="F1006" s="65">
        <v>898699.51</v>
      </c>
      <c r="G1006" s="65">
        <v>20313901691.799999</v>
      </c>
      <c r="H1006" s="41">
        <v>22603.663922994681</v>
      </c>
    </row>
    <row r="1007" spans="3:8" x14ac:dyDescent="0.2">
      <c r="C1007" s="2">
        <v>5038</v>
      </c>
      <c r="D1007" t="s">
        <v>2176</v>
      </c>
      <c r="E1007" t="s">
        <v>2185</v>
      </c>
      <c r="F1007" s="65">
        <v>541953.32999999996</v>
      </c>
      <c r="G1007" s="65">
        <v>19848749387.5</v>
      </c>
      <c r="H1007" s="41">
        <v>36624.462456019974</v>
      </c>
    </row>
    <row r="1008" spans="3:8" x14ac:dyDescent="0.2">
      <c r="C1008" s="2">
        <v>5040</v>
      </c>
      <c r="D1008" t="s">
        <v>2176</v>
      </c>
      <c r="E1008" t="s">
        <v>2186</v>
      </c>
      <c r="F1008" s="65">
        <v>1357885.34</v>
      </c>
      <c r="G1008" s="65">
        <v>41723258448.5</v>
      </c>
      <c r="H1008" s="41">
        <v>30726.643273503487</v>
      </c>
    </row>
    <row r="1009" spans="3:8" x14ac:dyDescent="0.2">
      <c r="C1009" s="2">
        <v>5044</v>
      </c>
      <c r="D1009" t="s">
        <v>2176</v>
      </c>
      <c r="E1009" t="s">
        <v>2187</v>
      </c>
      <c r="F1009" s="65">
        <v>228378.97</v>
      </c>
      <c r="G1009" s="65">
        <v>22728836708.5</v>
      </c>
      <c r="H1009" s="41">
        <v>99522.459132292264</v>
      </c>
    </row>
    <row r="1010" spans="3:8" x14ac:dyDescent="0.2">
      <c r="C1010" s="2">
        <v>5045</v>
      </c>
      <c r="D1010" t="s">
        <v>2176</v>
      </c>
      <c r="E1010" t="s">
        <v>2188</v>
      </c>
      <c r="F1010" s="65">
        <v>19109410.109999999</v>
      </c>
      <c r="G1010" s="65">
        <v>783648865472.69995</v>
      </c>
      <c r="H1010" s="41">
        <v>41008.532495862586</v>
      </c>
    </row>
    <row r="1011" spans="3:8" x14ac:dyDescent="0.2">
      <c r="C1011" s="2">
        <v>5051</v>
      </c>
      <c r="D1011" t="s">
        <v>2176</v>
      </c>
      <c r="E1011" t="s">
        <v>2189</v>
      </c>
      <c r="F1011" s="65">
        <v>1692832.18</v>
      </c>
      <c r="G1011" s="65">
        <v>49661679069.699997</v>
      </c>
      <c r="H1011" s="41">
        <v>29336.445547543881</v>
      </c>
    </row>
    <row r="1012" spans="3:8" x14ac:dyDescent="0.2">
      <c r="C1012" s="2">
        <v>5055</v>
      </c>
      <c r="D1012" t="s">
        <v>2176</v>
      </c>
      <c r="E1012" t="s">
        <v>1459</v>
      </c>
      <c r="F1012" s="65">
        <v>416166.62</v>
      </c>
      <c r="G1012" s="65">
        <v>17148502782.6</v>
      </c>
      <c r="H1012" s="41">
        <v>41205.858323284076</v>
      </c>
    </row>
    <row r="1013" spans="3:8" x14ac:dyDescent="0.2">
      <c r="C1013" s="2">
        <v>5059</v>
      </c>
      <c r="D1013" t="s">
        <v>2176</v>
      </c>
      <c r="E1013" t="s">
        <v>1896</v>
      </c>
      <c r="F1013" s="65">
        <v>172696</v>
      </c>
      <c r="G1013" s="65">
        <v>16871356405.5</v>
      </c>
      <c r="H1013" s="41">
        <v>97693.961675429658</v>
      </c>
    </row>
    <row r="1014" spans="3:8" x14ac:dyDescent="0.2">
      <c r="C1014" s="2">
        <v>5079</v>
      </c>
      <c r="D1014" t="s">
        <v>2176</v>
      </c>
      <c r="E1014" t="s">
        <v>1923</v>
      </c>
      <c r="F1014" s="65">
        <v>1836313.62</v>
      </c>
      <c r="G1014" s="65">
        <v>249360646681.70001</v>
      </c>
      <c r="H1014" s="41">
        <v>135794.14973881203</v>
      </c>
    </row>
    <row r="1015" spans="3:8" x14ac:dyDescent="0.2">
      <c r="C1015" s="2">
        <v>5088</v>
      </c>
      <c r="D1015" t="s">
        <v>2176</v>
      </c>
      <c r="E1015" t="s">
        <v>2190</v>
      </c>
      <c r="F1015" s="65">
        <v>19689803.940000001</v>
      </c>
      <c r="G1015" s="65">
        <v>6867620348100.2998</v>
      </c>
      <c r="H1015" s="41">
        <v>348790.69233130716</v>
      </c>
    </row>
    <row r="1016" spans="3:8" x14ac:dyDescent="0.2">
      <c r="C1016" s="2">
        <v>5086</v>
      </c>
      <c r="D1016" t="s">
        <v>2176</v>
      </c>
      <c r="E1016" t="s">
        <v>2191</v>
      </c>
      <c r="F1016" s="65">
        <v>589869</v>
      </c>
      <c r="G1016" s="65">
        <v>21121235127.5</v>
      </c>
      <c r="H1016" s="41">
        <v>35806.653896882191</v>
      </c>
    </row>
    <row r="1017" spans="3:8" x14ac:dyDescent="0.2">
      <c r="C1017" s="2">
        <v>5091</v>
      </c>
      <c r="D1017" t="s">
        <v>2176</v>
      </c>
      <c r="E1017" t="s">
        <v>2192</v>
      </c>
      <c r="F1017" s="65">
        <v>195052.42</v>
      </c>
      <c r="G1017" s="65">
        <v>32362148353.799999</v>
      </c>
      <c r="H1017" s="41">
        <v>165915.13375635122</v>
      </c>
    </row>
    <row r="1018" spans="3:8" x14ac:dyDescent="0.2">
      <c r="C1018" s="2">
        <v>5093</v>
      </c>
      <c r="D1018" t="s">
        <v>2176</v>
      </c>
      <c r="E1018" t="s">
        <v>1926</v>
      </c>
      <c r="F1018" s="65">
        <v>440506.12</v>
      </c>
      <c r="G1018" s="65">
        <v>26960706553</v>
      </c>
      <c r="H1018" s="41">
        <v>61203.931861377998</v>
      </c>
    </row>
    <row r="1019" spans="3:8" x14ac:dyDescent="0.2">
      <c r="C1019" s="2">
        <v>5107</v>
      </c>
      <c r="D1019" t="s">
        <v>2176</v>
      </c>
      <c r="E1019" t="s">
        <v>1298</v>
      </c>
      <c r="F1019" s="65">
        <v>259572.54</v>
      </c>
      <c r="G1019" s="65">
        <v>10258638315.799999</v>
      </c>
      <c r="H1019" s="41">
        <v>39521.277234487126</v>
      </c>
    </row>
    <row r="1020" spans="3:8" x14ac:dyDescent="0.2">
      <c r="C1020" s="2">
        <v>5113</v>
      </c>
      <c r="D1020" t="s">
        <v>2176</v>
      </c>
      <c r="E1020" t="s">
        <v>2193</v>
      </c>
      <c r="F1020" s="65">
        <v>98533</v>
      </c>
      <c r="G1020" s="65">
        <v>21662760379</v>
      </c>
      <c r="H1020" s="41">
        <v>219852.84502653932</v>
      </c>
    </row>
    <row r="1021" spans="3:8" x14ac:dyDescent="0.2">
      <c r="C1021" s="2">
        <v>5120</v>
      </c>
      <c r="D1021" t="s">
        <v>2176</v>
      </c>
      <c r="E1021" t="s">
        <v>2194</v>
      </c>
      <c r="F1021" s="65">
        <v>1893880.97</v>
      </c>
      <c r="G1021" s="65">
        <v>36507667162.699997</v>
      </c>
      <c r="H1021" s="41">
        <v>19276.642904701661</v>
      </c>
    </row>
    <row r="1022" spans="3:8" x14ac:dyDescent="0.2">
      <c r="C1022" s="2">
        <v>5125</v>
      </c>
      <c r="D1022" t="s">
        <v>2176</v>
      </c>
      <c r="E1022" t="s">
        <v>2195</v>
      </c>
      <c r="F1022" s="65">
        <v>171201</v>
      </c>
      <c r="G1022" s="65">
        <v>19896299525.200001</v>
      </c>
      <c r="H1022" s="41">
        <v>116216.02400219625</v>
      </c>
    </row>
    <row r="1023" spans="3:8" x14ac:dyDescent="0.2">
      <c r="C1023" s="2">
        <v>5129</v>
      </c>
      <c r="D1023" t="s">
        <v>2176</v>
      </c>
      <c r="E1023" t="s">
        <v>1301</v>
      </c>
      <c r="F1023" s="65">
        <v>3129538</v>
      </c>
      <c r="G1023" s="65">
        <v>881825591190.69995</v>
      </c>
      <c r="H1023" s="41">
        <v>281775.00678716792</v>
      </c>
    </row>
    <row r="1024" spans="3:8" x14ac:dyDescent="0.2">
      <c r="C1024" s="2">
        <v>5134</v>
      </c>
      <c r="D1024" t="s">
        <v>2176</v>
      </c>
      <c r="E1024" t="s">
        <v>2196</v>
      </c>
      <c r="F1024" s="65">
        <v>436392.7</v>
      </c>
      <c r="G1024" s="65">
        <v>13536761193.200001</v>
      </c>
      <c r="H1024" s="41">
        <v>31019.678361255814</v>
      </c>
    </row>
    <row r="1025" spans="3:8" x14ac:dyDescent="0.2">
      <c r="C1025" s="2">
        <v>5138</v>
      </c>
      <c r="D1025" t="s">
        <v>2176</v>
      </c>
      <c r="E1025" t="s">
        <v>2197</v>
      </c>
      <c r="F1025" s="65">
        <v>830240.61</v>
      </c>
      <c r="G1025" s="65">
        <v>37747569702</v>
      </c>
      <c r="H1025" s="41">
        <v>45465.819483342304</v>
      </c>
    </row>
    <row r="1026" spans="3:8" x14ac:dyDescent="0.2">
      <c r="C1026" s="2">
        <v>5142</v>
      </c>
      <c r="D1026" t="s">
        <v>2176</v>
      </c>
      <c r="E1026" t="s">
        <v>2198</v>
      </c>
      <c r="F1026" s="65">
        <v>254440</v>
      </c>
      <c r="G1026" s="65">
        <v>31771224299.400002</v>
      </c>
      <c r="H1026" s="41">
        <v>124867.25475318347</v>
      </c>
    </row>
    <row r="1027" spans="3:8" x14ac:dyDescent="0.2">
      <c r="C1027" s="2">
        <v>5145</v>
      </c>
      <c r="D1027" t="s">
        <v>2176</v>
      </c>
      <c r="E1027" t="s">
        <v>2199</v>
      </c>
      <c r="F1027" s="65">
        <v>294174</v>
      </c>
      <c r="G1027" s="65">
        <v>13727818798.299999</v>
      </c>
      <c r="H1027" s="41">
        <v>46665.642777063913</v>
      </c>
    </row>
    <row r="1028" spans="3:8" x14ac:dyDescent="0.2">
      <c r="C1028" s="2">
        <v>5147</v>
      </c>
      <c r="D1028" t="s">
        <v>2176</v>
      </c>
      <c r="E1028" t="s">
        <v>2200</v>
      </c>
      <c r="F1028" s="65">
        <v>1822417.1</v>
      </c>
      <c r="G1028" s="65">
        <v>217319169581.60001</v>
      </c>
      <c r="H1028" s="41">
        <v>119247.76692536521</v>
      </c>
    </row>
    <row r="1029" spans="3:8" x14ac:dyDescent="0.2">
      <c r="C1029" s="2">
        <v>5150</v>
      </c>
      <c r="D1029" t="s">
        <v>2176</v>
      </c>
      <c r="E1029" t="s">
        <v>2201</v>
      </c>
      <c r="F1029" s="65">
        <v>1767141.25</v>
      </c>
      <c r="G1029" s="65">
        <v>46804189135.699997</v>
      </c>
      <c r="H1029" s="41">
        <v>26485.822305206217</v>
      </c>
    </row>
    <row r="1030" spans="3:8" x14ac:dyDescent="0.2">
      <c r="C1030" s="2">
        <v>5154</v>
      </c>
      <c r="D1030" t="s">
        <v>2176</v>
      </c>
      <c r="E1030" t="s">
        <v>2202</v>
      </c>
      <c r="F1030" s="65">
        <v>28861815.280000001</v>
      </c>
      <c r="G1030" s="65">
        <v>1004455948122.9</v>
      </c>
      <c r="H1030" s="41">
        <v>34802.244362604069</v>
      </c>
    </row>
    <row r="1031" spans="3:8" x14ac:dyDescent="0.2">
      <c r="C1031" s="2">
        <v>5172</v>
      </c>
      <c r="D1031" t="s">
        <v>2176</v>
      </c>
      <c r="E1031" t="s">
        <v>2203</v>
      </c>
      <c r="F1031" s="65">
        <v>3214390.58</v>
      </c>
      <c r="G1031" s="65">
        <v>344796112215.09998</v>
      </c>
      <c r="H1031" s="41">
        <v>107266.40202358358</v>
      </c>
    </row>
    <row r="1032" spans="3:8" x14ac:dyDescent="0.2">
      <c r="C1032" s="2">
        <v>5190</v>
      </c>
      <c r="D1032" t="s">
        <v>2176</v>
      </c>
      <c r="E1032" t="s">
        <v>2204</v>
      </c>
      <c r="F1032" s="65">
        <v>1086099.73</v>
      </c>
      <c r="G1032" s="65">
        <v>101232527444.89999</v>
      </c>
      <c r="H1032" s="41">
        <v>93207.395829939109</v>
      </c>
    </row>
    <row r="1033" spans="3:8" x14ac:dyDescent="0.2">
      <c r="C1033" s="2">
        <v>5101</v>
      </c>
      <c r="D1033" t="s">
        <v>2176</v>
      </c>
      <c r="E1033" t="s">
        <v>2205</v>
      </c>
      <c r="F1033" s="65">
        <v>976296.72</v>
      </c>
      <c r="G1033" s="65">
        <v>188872869146.60001</v>
      </c>
      <c r="H1033" s="41">
        <v>193458.46941552771</v>
      </c>
    </row>
    <row r="1034" spans="3:8" x14ac:dyDescent="0.2">
      <c r="C1034" s="2">
        <v>5197</v>
      </c>
      <c r="D1034" t="s">
        <v>2176</v>
      </c>
      <c r="E1034" t="s">
        <v>2206</v>
      </c>
      <c r="F1034" s="65">
        <v>661569.01</v>
      </c>
      <c r="G1034" s="65">
        <v>68613993579.400002</v>
      </c>
      <c r="H1034" s="41">
        <v>103714.0382065357</v>
      </c>
    </row>
    <row r="1035" spans="3:8" x14ac:dyDescent="0.2">
      <c r="C1035" s="2">
        <v>5206</v>
      </c>
      <c r="D1035" t="s">
        <v>2176</v>
      </c>
      <c r="E1035" t="s">
        <v>1937</v>
      </c>
      <c r="F1035" s="65">
        <v>260669</v>
      </c>
      <c r="G1035" s="65">
        <v>26658424015.900002</v>
      </c>
      <c r="H1035" s="41">
        <v>102269.25340527642</v>
      </c>
    </row>
    <row r="1036" spans="3:8" x14ac:dyDescent="0.2">
      <c r="C1036" s="2">
        <v>5209</v>
      </c>
      <c r="D1036" t="s">
        <v>2176</v>
      </c>
      <c r="E1036" t="s">
        <v>1752</v>
      </c>
      <c r="F1036" s="65">
        <v>1384193</v>
      </c>
      <c r="G1036" s="65">
        <v>71976501317.100006</v>
      </c>
      <c r="H1036" s="41">
        <v>51998.891279684271</v>
      </c>
    </row>
    <row r="1037" spans="3:8" x14ac:dyDescent="0.2">
      <c r="C1037" s="2">
        <v>5212</v>
      </c>
      <c r="D1037" t="s">
        <v>2176</v>
      </c>
      <c r="E1037" t="s">
        <v>2207</v>
      </c>
      <c r="F1037" s="65">
        <v>4757802.6500000004</v>
      </c>
      <c r="G1037" s="65">
        <v>953034874893.09998</v>
      </c>
      <c r="H1037" s="41">
        <v>200309.879371121</v>
      </c>
    </row>
    <row r="1038" spans="3:8" x14ac:dyDescent="0.2">
      <c r="C1038" s="2">
        <v>5234</v>
      </c>
      <c r="D1038" t="s">
        <v>2176</v>
      </c>
      <c r="E1038" t="s">
        <v>2208</v>
      </c>
      <c r="F1038" s="65">
        <v>1362458.4</v>
      </c>
      <c r="G1038" s="65">
        <v>17836601744.5</v>
      </c>
      <c r="H1038" s="41">
        <v>13091.483559791624</v>
      </c>
    </row>
    <row r="1039" spans="3:8" x14ac:dyDescent="0.2">
      <c r="C1039" s="2">
        <v>5237</v>
      </c>
      <c r="D1039" t="s">
        <v>2176</v>
      </c>
      <c r="E1039" t="s">
        <v>2209</v>
      </c>
      <c r="F1039" s="65">
        <v>767706.91</v>
      </c>
      <c r="G1039" s="65">
        <v>214879072578.10001</v>
      </c>
      <c r="H1039" s="41">
        <v>279897.27561277256</v>
      </c>
    </row>
    <row r="1040" spans="3:8" x14ac:dyDescent="0.2">
      <c r="C1040" s="2">
        <v>5240</v>
      </c>
      <c r="D1040" t="s">
        <v>2176</v>
      </c>
      <c r="E1040" t="s">
        <v>2210</v>
      </c>
      <c r="F1040" s="65">
        <v>316818</v>
      </c>
      <c r="G1040" s="65">
        <v>51863528917.199997</v>
      </c>
      <c r="H1040" s="41">
        <v>163701.33299623127</v>
      </c>
    </row>
    <row r="1041" spans="3:8" x14ac:dyDescent="0.2">
      <c r="C1041" s="2">
        <v>5250</v>
      </c>
      <c r="D1041" t="s">
        <v>2176</v>
      </c>
      <c r="E1041" t="s">
        <v>2211</v>
      </c>
      <c r="F1041" s="65">
        <v>10764857.380000001</v>
      </c>
      <c r="G1041" s="65">
        <v>134587055604.10001</v>
      </c>
      <c r="H1041" s="41">
        <v>12502.446697914356</v>
      </c>
    </row>
    <row r="1042" spans="3:8" x14ac:dyDescent="0.2">
      <c r="C1042" s="2">
        <v>5148</v>
      </c>
      <c r="D1042" t="s">
        <v>2176</v>
      </c>
      <c r="E1042" t="s">
        <v>2212</v>
      </c>
      <c r="F1042" s="65">
        <v>2149104.16</v>
      </c>
      <c r="G1042" s="65">
        <v>369144301937.09998</v>
      </c>
      <c r="H1042" s="41">
        <v>171766.59410361011</v>
      </c>
    </row>
    <row r="1043" spans="3:8" x14ac:dyDescent="0.2">
      <c r="C1043" s="2">
        <v>5541</v>
      </c>
      <c r="D1043" t="s">
        <v>2176</v>
      </c>
      <c r="E1043" t="s">
        <v>2213</v>
      </c>
      <c r="F1043" s="65">
        <v>665405.05000000005</v>
      </c>
      <c r="G1043" s="65">
        <v>97353631589.600006</v>
      </c>
      <c r="H1043" s="41">
        <v>146307.32302016643</v>
      </c>
    </row>
    <row r="1044" spans="3:8" x14ac:dyDescent="0.2">
      <c r="C1044" s="2">
        <v>5607</v>
      </c>
      <c r="D1044" t="s">
        <v>2176</v>
      </c>
      <c r="E1044" t="s">
        <v>2214</v>
      </c>
      <c r="F1044" s="65">
        <v>3543327.12</v>
      </c>
      <c r="G1044" s="65">
        <v>480994990187.09998</v>
      </c>
      <c r="H1044" s="41">
        <v>135746.70751457461</v>
      </c>
    </row>
    <row r="1045" spans="3:8" x14ac:dyDescent="0.2">
      <c r="C1045" s="2">
        <v>5697</v>
      </c>
      <c r="D1045" t="s">
        <v>2176</v>
      </c>
      <c r="E1045" t="s">
        <v>2215</v>
      </c>
      <c r="F1045" s="65">
        <v>1681269.16</v>
      </c>
      <c r="G1045" s="65">
        <v>341267170699</v>
      </c>
      <c r="H1045" s="41">
        <v>202981.87751151042</v>
      </c>
    </row>
    <row r="1046" spans="3:8" x14ac:dyDescent="0.2">
      <c r="C1046" s="2">
        <v>5264</v>
      </c>
      <c r="D1046" t="s">
        <v>2176</v>
      </c>
      <c r="E1046" t="s">
        <v>2216</v>
      </c>
      <c r="F1046" s="65">
        <v>760519.62</v>
      </c>
      <c r="G1046" s="65">
        <v>76925041852</v>
      </c>
      <c r="H1046" s="41">
        <v>101148.00437627106</v>
      </c>
    </row>
    <row r="1047" spans="3:8" x14ac:dyDescent="0.2">
      <c r="C1047" s="2">
        <v>5266</v>
      </c>
      <c r="D1047" t="s">
        <v>2176</v>
      </c>
      <c r="E1047" t="s">
        <v>2217</v>
      </c>
      <c r="F1047" s="65">
        <v>11702363.189999999</v>
      </c>
      <c r="G1047" s="65">
        <v>14430920220673.9</v>
      </c>
      <c r="H1047" s="41">
        <v>1233162.9078992805</v>
      </c>
    </row>
    <row r="1048" spans="3:8" x14ac:dyDescent="0.2">
      <c r="C1048" s="2">
        <v>5282</v>
      </c>
      <c r="D1048" t="s">
        <v>2176</v>
      </c>
      <c r="E1048" t="s">
        <v>2218</v>
      </c>
      <c r="F1048" s="65">
        <v>738092.52</v>
      </c>
      <c r="G1048" s="65">
        <v>58216543836.099998</v>
      </c>
      <c r="H1048" s="41">
        <v>78874.317593816013</v>
      </c>
    </row>
    <row r="1049" spans="3:8" x14ac:dyDescent="0.2">
      <c r="C1049" s="2">
        <v>5284</v>
      </c>
      <c r="D1049" t="s">
        <v>2176</v>
      </c>
      <c r="E1049" t="s">
        <v>2219</v>
      </c>
      <c r="F1049" s="65">
        <v>2745509.48</v>
      </c>
      <c r="G1049" s="65">
        <v>115268642603.3</v>
      </c>
      <c r="H1049" s="41">
        <v>41984.427095585917</v>
      </c>
    </row>
    <row r="1050" spans="3:8" x14ac:dyDescent="0.2">
      <c r="C1050" s="2">
        <v>5306</v>
      </c>
      <c r="D1050" t="s">
        <v>2176</v>
      </c>
      <c r="E1050" t="s">
        <v>2220</v>
      </c>
      <c r="F1050" s="65">
        <v>572283.4</v>
      </c>
      <c r="G1050" s="65">
        <v>16017610279.799999</v>
      </c>
      <c r="H1050" s="41">
        <v>27988.94792300458</v>
      </c>
    </row>
    <row r="1051" spans="3:8" x14ac:dyDescent="0.2">
      <c r="C1051" s="2">
        <v>5308</v>
      </c>
      <c r="D1051" t="s">
        <v>2176</v>
      </c>
      <c r="E1051" t="s">
        <v>2221</v>
      </c>
      <c r="F1051" s="65">
        <v>3653821</v>
      </c>
      <c r="G1051" s="65">
        <v>682837093277.59998</v>
      </c>
      <c r="H1051" s="41">
        <v>186883.01733379933</v>
      </c>
    </row>
    <row r="1052" spans="3:8" x14ac:dyDescent="0.2">
      <c r="C1052" s="2">
        <v>5310</v>
      </c>
      <c r="D1052" t="s">
        <v>2176</v>
      </c>
      <c r="E1052" t="s">
        <v>2222</v>
      </c>
      <c r="F1052" s="65">
        <v>538309</v>
      </c>
      <c r="G1052" s="65">
        <v>65192327308.599998</v>
      </c>
      <c r="H1052" s="41">
        <v>121105.77253696296</v>
      </c>
    </row>
    <row r="1053" spans="3:8" x14ac:dyDescent="0.2">
      <c r="C1053" s="2">
        <v>5313</v>
      </c>
      <c r="D1053" t="s">
        <v>2176</v>
      </c>
      <c r="E1053" t="s">
        <v>1585</v>
      </c>
      <c r="F1053" s="65">
        <v>788444</v>
      </c>
      <c r="G1053" s="65">
        <v>64511676897.300003</v>
      </c>
      <c r="H1053" s="41">
        <v>81821.507801822328</v>
      </c>
    </row>
    <row r="1054" spans="3:8" x14ac:dyDescent="0.2">
      <c r="C1054" s="2">
        <v>5315</v>
      </c>
      <c r="D1054" t="s">
        <v>2176</v>
      </c>
      <c r="E1054" t="s">
        <v>1707</v>
      </c>
      <c r="F1054" s="65">
        <v>296578</v>
      </c>
      <c r="G1054" s="65">
        <v>17338240619.599998</v>
      </c>
      <c r="H1054" s="41">
        <v>58460.98031411635</v>
      </c>
    </row>
    <row r="1055" spans="3:8" x14ac:dyDescent="0.2">
      <c r="C1055" s="2">
        <v>5318</v>
      </c>
      <c r="D1055" t="s">
        <v>2176</v>
      </c>
      <c r="E1055" t="s">
        <v>2223</v>
      </c>
      <c r="F1055" s="65">
        <v>1402221.67</v>
      </c>
      <c r="G1055" s="65">
        <v>319321656367.90002</v>
      </c>
      <c r="H1055" s="41">
        <v>227725.51815427301</v>
      </c>
    </row>
    <row r="1056" spans="3:8" x14ac:dyDescent="0.2">
      <c r="C1056" s="2">
        <v>5321</v>
      </c>
      <c r="D1056" t="s">
        <v>2176</v>
      </c>
      <c r="E1056" t="s">
        <v>2224</v>
      </c>
      <c r="F1056" s="65">
        <v>548413.27</v>
      </c>
      <c r="G1056" s="65">
        <v>152922812206.89999</v>
      </c>
      <c r="H1056" s="41">
        <v>278845.93712858186</v>
      </c>
    </row>
    <row r="1057" spans="3:8" x14ac:dyDescent="0.2">
      <c r="C1057" s="2">
        <v>5347</v>
      </c>
      <c r="D1057" t="s">
        <v>2176</v>
      </c>
      <c r="E1057" t="s">
        <v>2225</v>
      </c>
      <c r="F1057" s="65">
        <v>480543.88</v>
      </c>
      <c r="G1057" s="65">
        <v>20235836741.099998</v>
      </c>
      <c r="H1057" s="41">
        <v>42110.278755605003</v>
      </c>
    </row>
    <row r="1058" spans="3:8" x14ac:dyDescent="0.2">
      <c r="C1058" s="2">
        <v>5353</v>
      </c>
      <c r="D1058" t="s">
        <v>2176</v>
      </c>
      <c r="E1058" t="s">
        <v>2226</v>
      </c>
      <c r="F1058" s="65">
        <v>228761.23</v>
      </c>
      <c r="G1058" s="65">
        <v>20812080320.400002</v>
      </c>
      <c r="H1058" s="41">
        <v>90977.305553043232</v>
      </c>
    </row>
    <row r="1059" spans="3:8" x14ac:dyDescent="0.2">
      <c r="C1059" s="2">
        <v>5360</v>
      </c>
      <c r="D1059" t="s">
        <v>2176</v>
      </c>
      <c r="E1059" t="s">
        <v>2227</v>
      </c>
      <c r="F1059" s="65">
        <v>10739604.800000001</v>
      </c>
      <c r="G1059" s="65">
        <v>9135802226226.5996</v>
      </c>
      <c r="H1059" s="41">
        <v>850664.6563220463</v>
      </c>
    </row>
    <row r="1060" spans="3:8" x14ac:dyDescent="0.2">
      <c r="C1060" s="2">
        <v>5361</v>
      </c>
      <c r="D1060" t="s">
        <v>2176</v>
      </c>
      <c r="E1060" t="s">
        <v>2228</v>
      </c>
      <c r="F1060" s="65">
        <v>1594629.01</v>
      </c>
      <c r="G1060" s="65">
        <v>24875959433.200001</v>
      </c>
      <c r="H1060" s="41">
        <v>15599.841265398778</v>
      </c>
    </row>
    <row r="1061" spans="3:8" x14ac:dyDescent="0.2">
      <c r="C1061" s="2">
        <v>5364</v>
      </c>
      <c r="D1061" t="s">
        <v>2176</v>
      </c>
      <c r="E1061" t="s">
        <v>2229</v>
      </c>
      <c r="F1061" s="65">
        <v>1092827.1000000001</v>
      </c>
      <c r="G1061" s="65">
        <v>111167504207.7</v>
      </c>
      <c r="H1061" s="41">
        <v>101724.6957068506</v>
      </c>
    </row>
    <row r="1062" spans="3:8" x14ac:dyDescent="0.2">
      <c r="C1062" s="2">
        <v>5368</v>
      </c>
      <c r="D1062" t="s">
        <v>2176</v>
      </c>
      <c r="E1062" t="s">
        <v>1334</v>
      </c>
      <c r="F1062" s="65">
        <v>1285477.3999999999</v>
      </c>
      <c r="G1062" s="65">
        <v>149749117198.60001</v>
      </c>
      <c r="H1062" s="41">
        <v>116492.99878675425</v>
      </c>
    </row>
    <row r="1063" spans="3:8" x14ac:dyDescent="0.2">
      <c r="C1063" s="2">
        <v>5376</v>
      </c>
      <c r="D1063" t="s">
        <v>2176</v>
      </c>
      <c r="E1063" t="s">
        <v>2230</v>
      </c>
      <c r="F1063" s="65">
        <v>4409463.3600000003</v>
      </c>
      <c r="G1063" s="65">
        <v>1668237085008.3</v>
      </c>
      <c r="H1063" s="41">
        <v>378331.09129368066</v>
      </c>
    </row>
    <row r="1064" spans="3:8" x14ac:dyDescent="0.2">
      <c r="C1064" s="2">
        <v>5380</v>
      </c>
      <c r="D1064" t="s">
        <v>2176</v>
      </c>
      <c r="E1064" t="s">
        <v>2231</v>
      </c>
      <c r="F1064" s="65">
        <v>4572194.62</v>
      </c>
      <c r="G1064" s="65">
        <v>5812985522032</v>
      </c>
      <c r="H1064" s="41">
        <v>1271377.534238033</v>
      </c>
    </row>
    <row r="1065" spans="3:8" x14ac:dyDescent="0.2">
      <c r="C1065" s="2">
        <v>5390</v>
      </c>
      <c r="D1065" t="s">
        <v>2176</v>
      </c>
      <c r="E1065" t="s">
        <v>2232</v>
      </c>
      <c r="F1065" s="65">
        <v>982939.32</v>
      </c>
      <c r="G1065" s="65">
        <v>108709033375.5</v>
      </c>
      <c r="H1065" s="41">
        <v>110595.87419445181</v>
      </c>
    </row>
    <row r="1066" spans="3:8" x14ac:dyDescent="0.2">
      <c r="C1066" s="2">
        <v>5400</v>
      </c>
      <c r="D1066" t="s">
        <v>2176</v>
      </c>
      <c r="E1066" t="s">
        <v>1828</v>
      </c>
      <c r="F1066" s="65">
        <v>1764015.15</v>
      </c>
      <c r="G1066" s="65">
        <v>219060111421.79999</v>
      </c>
      <c r="H1066" s="41">
        <v>124182.67009883674</v>
      </c>
    </row>
    <row r="1067" spans="3:8" x14ac:dyDescent="0.2">
      <c r="C1067" s="2">
        <v>5411</v>
      </c>
      <c r="D1067" t="s">
        <v>2176</v>
      </c>
      <c r="E1067" t="s">
        <v>2233</v>
      </c>
      <c r="F1067" s="65">
        <v>398052.99</v>
      </c>
      <c r="G1067" s="65">
        <v>37688762326.199997</v>
      </c>
      <c r="H1067" s="41">
        <v>94682.776597658507</v>
      </c>
    </row>
    <row r="1068" spans="3:8" x14ac:dyDescent="0.2">
      <c r="C1068" s="2">
        <v>5425</v>
      </c>
      <c r="D1068" t="s">
        <v>2176</v>
      </c>
      <c r="E1068" t="s">
        <v>2234</v>
      </c>
      <c r="F1068" s="65">
        <v>393505</v>
      </c>
      <c r="G1068" s="65">
        <v>46389876971.599998</v>
      </c>
      <c r="H1068" s="41">
        <v>117888.91366462942</v>
      </c>
    </row>
    <row r="1069" spans="3:8" x14ac:dyDescent="0.2">
      <c r="C1069" s="2">
        <v>5440</v>
      </c>
      <c r="D1069" t="s">
        <v>2176</v>
      </c>
      <c r="E1069" t="s">
        <v>2235</v>
      </c>
      <c r="F1069" s="65">
        <v>3665946.65</v>
      </c>
      <c r="G1069" s="65">
        <v>741227999237.5</v>
      </c>
      <c r="H1069" s="41">
        <v>202192.79493265404</v>
      </c>
    </row>
    <row r="1070" spans="3:8" x14ac:dyDescent="0.2">
      <c r="C1070" s="2">
        <v>5467</v>
      </c>
      <c r="D1070" t="s">
        <v>2176</v>
      </c>
      <c r="E1070" t="s">
        <v>2236</v>
      </c>
      <c r="F1070" s="65">
        <v>528186</v>
      </c>
      <c r="G1070" s="65">
        <v>11314687842</v>
      </c>
      <c r="H1070" s="41">
        <v>21421.786722858993</v>
      </c>
    </row>
    <row r="1071" spans="3:8" x14ac:dyDescent="0.2">
      <c r="C1071" s="2">
        <v>5475</v>
      </c>
      <c r="D1071" t="s">
        <v>2176</v>
      </c>
      <c r="E1071" t="s">
        <v>2237</v>
      </c>
      <c r="F1071" s="65">
        <v>619427</v>
      </c>
      <c r="G1071" s="65">
        <v>1452242952.9000001</v>
      </c>
      <c r="H1071" s="41">
        <v>2344.4941097175292</v>
      </c>
    </row>
    <row r="1072" spans="3:8" x14ac:dyDescent="0.2">
      <c r="C1072" s="2">
        <v>5480</v>
      </c>
      <c r="D1072" t="s">
        <v>2176</v>
      </c>
      <c r="E1072" t="s">
        <v>2238</v>
      </c>
      <c r="F1072" s="65">
        <v>645528</v>
      </c>
      <c r="G1072" s="65">
        <v>33155316094.599998</v>
      </c>
      <c r="H1072" s="41">
        <v>51361.546043858667</v>
      </c>
    </row>
    <row r="1073" spans="3:8" x14ac:dyDescent="0.2">
      <c r="C1073" s="2">
        <v>5483</v>
      </c>
      <c r="D1073" t="s">
        <v>2176</v>
      </c>
      <c r="E1073" t="s">
        <v>1606</v>
      </c>
      <c r="F1073" s="65">
        <v>703324</v>
      </c>
      <c r="G1073" s="65">
        <v>27251237335.799999</v>
      </c>
      <c r="H1073" s="41">
        <v>38746.349244160585</v>
      </c>
    </row>
    <row r="1074" spans="3:8" x14ac:dyDescent="0.2">
      <c r="C1074" s="2">
        <v>5495</v>
      </c>
      <c r="D1074" t="s">
        <v>2176</v>
      </c>
      <c r="E1074" t="s">
        <v>2239</v>
      </c>
      <c r="F1074" s="65">
        <v>964210.18</v>
      </c>
      <c r="G1074" s="65">
        <v>38269715470.699997</v>
      </c>
      <c r="H1074" s="41">
        <v>39690.221348523817</v>
      </c>
    </row>
    <row r="1075" spans="3:8" x14ac:dyDescent="0.2">
      <c r="C1075" s="2">
        <v>5490</v>
      </c>
      <c r="D1075" t="s">
        <v>2176</v>
      </c>
      <c r="E1075" t="s">
        <v>2240</v>
      </c>
      <c r="F1075" s="65">
        <v>2821415</v>
      </c>
      <c r="G1075" s="65">
        <v>156756142571.29999</v>
      </c>
      <c r="H1075" s="41">
        <v>55559.406386972492</v>
      </c>
    </row>
    <row r="1076" spans="3:8" x14ac:dyDescent="0.2">
      <c r="C1076" s="2">
        <v>5501</v>
      </c>
      <c r="D1076" t="s">
        <v>2176</v>
      </c>
      <c r="E1076" t="s">
        <v>2241</v>
      </c>
      <c r="F1076" s="65">
        <v>263322</v>
      </c>
      <c r="G1076" s="65">
        <v>22987970305.599998</v>
      </c>
      <c r="H1076" s="41">
        <v>87299.846976705318</v>
      </c>
    </row>
    <row r="1077" spans="3:8" x14ac:dyDescent="0.2">
      <c r="C1077" s="2">
        <v>5543</v>
      </c>
      <c r="D1077" t="s">
        <v>2176</v>
      </c>
      <c r="E1077" t="s">
        <v>2242</v>
      </c>
      <c r="F1077" s="65">
        <v>685647.53</v>
      </c>
      <c r="G1077" s="65">
        <v>9742156187.7999992</v>
      </c>
      <c r="H1077" s="41">
        <v>14208.694353205063</v>
      </c>
    </row>
    <row r="1078" spans="3:8" x14ac:dyDescent="0.2">
      <c r="C1078" s="2">
        <v>5576</v>
      </c>
      <c r="D1078" t="s">
        <v>2176</v>
      </c>
      <c r="E1078" t="s">
        <v>2243</v>
      </c>
      <c r="F1078" s="65">
        <v>479580.4</v>
      </c>
      <c r="G1078" s="65">
        <v>27487970080.799999</v>
      </c>
      <c r="H1078" s="41">
        <v>57316.708691180873</v>
      </c>
    </row>
    <row r="1079" spans="3:8" x14ac:dyDescent="0.2">
      <c r="C1079" s="2">
        <v>5579</v>
      </c>
      <c r="D1079" t="s">
        <v>2176</v>
      </c>
      <c r="E1079" t="s">
        <v>2244</v>
      </c>
      <c r="F1079" s="65">
        <v>3606921</v>
      </c>
      <c r="G1079" s="65">
        <v>564851418221.09998</v>
      </c>
      <c r="H1079" s="41">
        <v>156602.1041827919</v>
      </c>
    </row>
    <row r="1080" spans="3:8" x14ac:dyDescent="0.2">
      <c r="C1080" s="2">
        <v>5585</v>
      </c>
      <c r="D1080" t="s">
        <v>2176</v>
      </c>
      <c r="E1080" t="s">
        <v>2245</v>
      </c>
      <c r="F1080" s="65">
        <v>1735891.55</v>
      </c>
      <c r="G1080" s="65">
        <v>63792611370.099998</v>
      </c>
      <c r="H1080" s="41">
        <v>36749.191716556255</v>
      </c>
    </row>
    <row r="1081" spans="3:8" x14ac:dyDescent="0.2">
      <c r="C1081" s="2">
        <v>5591</v>
      </c>
      <c r="D1081" t="s">
        <v>2176</v>
      </c>
      <c r="E1081" t="s">
        <v>2246</v>
      </c>
      <c r="F1081" s="65">
        <v>1902966.56</v>
      </c>
      <c r="G1081" s="65">
        <v>60312583077.699997</v>
      </c>
      <c r="H1081" s="41">
        <v>31693.979466302339</v>
      </c>
    </row>
    <row r="1082" spans="3:8" x14ac:dyDescent="0.2">
      <c r="C1082" s="2">
        <v>5604</v>
      </c>
      <c r="D1082" t="s">
        <v>2176</v>
      </c>
      <c r="E1082" t="s">
        <v>2247</v>
      </c>
      <c r="F1082" s="65">
        <v>3787720</v>
      </c>
      <c r="G1082" s="65">
        <v>106842213623</v>
      </c>
      <c r="H1082" s="41">
        <v>28207.526855997803</v>
      </c>
    </row>
    <row r="1083" spans="3:8" x14ac:dyDescent="0.2">
      <c r="C1083" s="2">
        <v>5615</v>
      </c>
      <c r="D1083" t="s">
        <v>2176</v>
      </c>
      <c r="E1083" t="s">
        <v>1979</v>
      </c>
      <c r="F1083" s="65">
        <v>11201478</v>
      </c>
      <c r="G1083" s="65">
        <v>5136301577737.2998</v>
      </c>
      <c r="H1083" s="41">
        <v>458537.84453598887</v>
      </c>
    </row>
    <row r="1084" spans="3:8" x14ac:dyDescent="0.2">
      <c r="C1084" s="2">
        <v>5628</v>
      </c>
      <c r="D1084" t="s">
        <v>2176</v>
      </c>
      <c r="E1084" t="s">
        <v>1235</v>
      </c>
      <c r="F1084" s="65">
        <v>557040.18999999994</v>
      </c>
      <c r="G1084" s="65">
        <v>31033211359.900002</v>
      </c>
      <c r="H1084" s="41">
        <v>55710.901864908534</v>
      </c>
    </row>
    <row r="1085" spans="3:8" x14ac:dyDescent="0.2">
      <c r="C1085" s="2">
        <v>5631</v>
      </c>
      <c r="D1085" t="s">
        <v>2176</v>
      </c>
      <c r="E1085" t="s">
        <v>2248</v>
      </c>
      <c r="F1085" s="65">
        <v>5545857.7000000002</v>
      </c>
      <c r="G1085" s="65">
        <v>5286864408655.4004</v>
      </c>
      <c r="H1085" s="41">
        <v>953299.68683751125</v>
      </c>
    </row>
    <row r="1086" spans="3:8" x14ac:dyDescent="0.2">
      <c r="C1086" s="2">
        <v>5642</v>
      </c>
      <c r="D1086" t="s">
        <v>2176</v>
      </c>
      <c r="E1086" t="s">
        <v>2249</v>
      </c>
      <c r="F1086" s="65">
        <v>465017.21</v>
      </c>
      <c r="G1086" s="65">
        <v>40445761086.699997</v>
      </c>
      <c r="H1086" s="41">
        <v>86976.912288257023</v>
      </c>
    </row>
    <row r="1087" spans="3:8" x14ac:dyDescent="0.2">
      <c r="C1087" s="2">
        <v>5647</v>
      </c>
      <c r="D1087" t="s">
        <v>2176</v>
      </c>
      <c r="E1087" t="s">
        <v>2250</v>
      </c>
      <c r="F1087" s="65">
        <v>385716.85</v>
      </c>
      <c r="G1087" s="65">
        <v>30163016691.700001</v>
      </c>
      <c r="H1087" s="41">
        <v>78199.893760669263</v>
      </c>
    </row>
    <row r="1088" spans="3:8" x14ac:dyDescent="0.2">
      <c r="C1088" s="2">
        <v>5649</v>
      </c>
      <c r="D1088" t="s">
        <v>2176</v>
      </c>
      <c r="E1088" t="s">
        <v>1543</v>
      </c>
      <c r="F1088" s="65">
        <v>2307698.7400000002</v>
      </c>
      <c r="G1088" s="65">
        <v>104955041243.39999</v>
      </c>
      <c r="H1088" s="41">
        <v>45480.391103129856</v>
      </c>
    </row>
    <row r="1089" spans="3:10" x14ac:dyDescent="0.2">
      <c r="C1089" s="2">
        <v>5652</v>
      </c>
      <c r="D1089" t="s">
        <v>2176</v>
      </c>
      <c r="E1089" t="s">
        <v>1627</v>
      </c>
      <c r="F1089" s="65">
        <v>161866</v>
      </c>
      <c r="G1089" s="65">
        <v>4304637359.3000002</v>
      </c>
      <c r="H1089" s="41">
        <v>26593.832919204775</v>
      </c>
    </row>
    <row r="1090" spans="3:10" x14ac:dyDescent="0.2">
      <c r="C1090" s="2">
        <v>5656</v>
      </c>
      <c r="D1090" t="s">
        <v>2176</v>
      </c>
      <c r="E1090" t="s">
        <v>2251</v>
      </c>
      <c r="F1090" s="65">
        <v>2183399.5699999998</v>
      </c>
      <c r="G1090" s="65">
        <v>183612342206.20001</v>
      </c>
      <c r="H1090" s="41">
        <v>84094.704757224084</v>
      </c>
    </row>
    <row r="1091" spans="3:10" x14ac:dyDescent="0.2">
      <c r="C1091" s="2">
        <v>5658</v>
      </c>
      <c r="D1091" t="s">
        <v>2176</v>
      </c>
      <c r="E1091" t="s">
        <v>2252</v>
      </c>
      <c r="F1091" s="65">
        <v>301086.71999999997</v>
      </c>
      <c r="G1091" s="65">
        <v>14086724358.4</v>
      </c>
      <c r="H1091" s="41">
        <v>46786.269279495289</v>
      </c>
    </row>
    <row r="1092" spans="3:10" x14ac:dyDescent="0.2">
      <c r="C1092" s="2">
        <v>5659</v>
      </c>
      <c r="D1092" t="s">
        <v>2176</v>
      </c>
      <c r="E1092" t="s">
        <v>2253</v>
      </c>
      <c r="F1092" s="65">
        <v>499284.55</v>
      </c>
      <c r="G1092" s="65">
        <v>8769456337.5</v>
      </c>
      <c r="H1092" s="41">
        <v>17564.045067086496</v>
      </c>
    </row>
    <row r="1093" spans="3:10" x14ac:dyDescent="0.2">
      <c r="C1093" s="2">
        <v>5660</v>
      </c>
      <c r="D1093" t="s">
        <v>2176</v>
      </c>
      <c r="E1093" t="s">
        <v>2063</v>
      </c>
      <c r="F1093" s="65">
        <v>544361.27</v>
      </c>
      <c r="G1093" s="65">
        <v>24786899249.700001</v>
      </c>
      <c r="H1093" s="41">
        <v>45533.913993734343</v>
      </c>
    </row>
    <row r="1094" spans="3:10" x14ac:dyDescent="0.2">
      <c r="C1094" s="2">
        <v>5664</v>
      </c>
      <c r="D1094" t="s">
        <v>2176</v>
      </c>
      <c r="E1094" t="s">
        <v>2254</v>
      </c>
      <c r="F1094" s="65">
        <v>1945103.34</v>
      </c>
      <c r="G1094" s="65">
        <v>202065768005.10001</v>
      </c>
      <c r="H1094" s="41">
        <v>103884.3355258955</v>
      </c>
    </row>
    <row r="1095" spans="3:10" x14ac:dyDescent="0.2">
      <c r="C1095" s="2">
        <v>5665</v>
      </c>
      <c r="D1095" t="s">
        <v>2176</v>
      </c>
      <c r="E1095" t="s">
        <v>2255</v>
      </c>
      <c r="F1095" s="65">
        <v>2860865</v>
      </c>
      <c r="G1095" s="65">
        <v>51582563334.5</v>
      </c>
      <c r="H1095" s="41">
        <v>18030.408052983974</v>
      </c>
    </row>
    <row r="1096" spans="3:10" x14ac:dyDescent="0.2">
      <c r="C1096" s="2">
        <v>5667</v>
      </c>
      <c r="D1096" t="s">
        <v>2176</v>
      </c>
      <c r="E1096" t="s">
        <v>2256</v>
      </c>
      <c r="F1096" s="65">
        <v>871972.52</v>
      </c>
      <c r="G1096" s="65">
        <v>45199102243.199997</v>
      </c>
      <c r="H1096" s="41">
        <v>51835.466378229437</v>
      </c>
    </row>
    <row r="1097" spans="3:10" x14ac:dyDescent="0.2">
      <c r="C1097" s="2">
        <v>5670</v>
      </c>
      <c r="D1097" t="s">
        <v>2176</v>
      </c>
      <c r="E1097" t="s">
        <v>2257</v>
      </c>
      <c r="F1097" s="65">
        <v>996508.38</v>
      </c>
      <c r="G1097" s="65">
        <v>51159204559.800003</v>
      </c>
      <c r="H1097" s="41">
        <v>51338.458949838438</v>
      </c>
    </row>
    <row r="1098" spans="3:10" x14ac:dyDescent="0.2">
      <c r="C1098" s="2">
        <v>5674</v>
      </c>
      <c r="D1098" t="s">
        <v>2176</v>
      </c>
      <c r="E1098" t="s">
        <v>2258</v>
      </c>
      <c r="F1098" s="65">
        <v>1114000.3999999999</v>
      </c>
      <c r="G1098" s="65">
        <v>73898787522.800003</v>
      </c>
      <c r="H1098" s="41">
        <v>66336.410222832958</v>
      </c>
    </row>
    <row r="1099" spans="3:10" x14ac:dyDescent="0.2">
      <c r="C1099" s="2">
        <v>5679</v>
      </c>
      <c r="D1099" t="s">
        <v>2176</v>
      </c>
      <c r="E1099" t="s">
        <v>1847</v>
      </c>
      <c r="F1099" s="65">
        <v>1041669.73</v>
      </c>
      <c r="G1099" s="65">
        <v>65455005755.800003</v>
      </c>
      <c r="H1099" s="41">
        <v>62836.620735633747</v>
      </c>
    </row>
    <row r="1100" spans="3:10" x14ac:dyDescent="0.2">
      <c r="C1100" s="2">
        <v>5042</v>
      </c>
      <c r="D1100" t="s">
        <v>2176</v>
      </c>
      <c r="E1100" t="s">
        <v>2259</v>
      </c>
      <c r="F1100" s="65">
        <v>2283444</v>
      </c>
      <c r="G1100" s="65">
        <v>304511445090</v>
      </c>
      <c r="H1100" s="41">
        <v>133356.21328572105</v>
      </c>
    </row>
    <row r="1101" spans="3:10" x14ac:dyDescent="0.2">
      <c r="C1101" s="2">
        <v>5686</v>
      </c>
      <c r="D1101" t="s">
        <v>2176</v>
      </c>
      <c r="E1101" t="s">
        <v>2260</v>
      </c>
      <c r="F1101" s="65">
        <v>5423732.2300000004</v>
      </c>
      <c r="G1101" s="65">
        <v>404076126591.29999</v>
      </c>
      <c r="H1101" s="41">
        <v>74501.488911317429</v>
      </c>
      <c r="J1101" s="278" t="e">
        <f>#REF!/G1101-1</f>
        <v>#REF!</v>
      </c>
    </row>
    <row r="1102" spans="3:10" x14ac:dyDescent="0.2">
      <c r="C1102" s="2">
        <v>5690</v>
      </c>
      <c r="D1102" t="s">
        <v>2176</v>
      </c>
      <c r="E1102" t="s">
        <v>2261</v>
      </c>
      <c r="F1102" s="65">
        <v>759679.89</v>
      </c>
      <c r="G1102" s="65">
        <v>25959163586.400002</v>
      </c>
      <c r="H1102" s="41">
        <v>34171.187006674612</v>
      </c>
      <c r="J1102" s="278" t="e">
        <f>#REF!/G1102-1</f>
        <v>#REF!</v>
      </c>
    </row>
    <row r="1103" spans="3:10" x14ac:dyDescent="0.2">
      <c r="C1103" s="2">
        <v>5736</v>
      </c>
      <c r="D1103" t="s">
        <v>2176</v>
      </c>
      <c r="E1103" t="s">
        <v>2262</v>
      </c>
      <c r="F1103" s="65">
        <v>2877529</v>
      </c>
      <c r="G1103" s="65">
        <v>326012251946</v>
      </c>
      <c r="H1103" s="41">
        <v>113295.90490521555</v>
      </c>
      <c r="J1103" s="278" t="e">
        <f>#REF!/G1103-1</f>
        <v>#REF!</v>
      </c>
    </row>
    <row r="1104" spans="3:10" x14ac:dyDescent="0.2">
      <c r="C1104" s="2">
        <v>5756</v>
      </c>
      <c r="D1104" t="s">
        <v>2176</v>
      </c>
      <c r="E1104" t="s">
        <v>2263</v>
      </c>
      <c r="F1104" s="65">
        <v>2374656.56</v>
      </c>
      <c r="G1104" s="65">
        <v>102899801765.5</v>
      </c>
      <c r="H1104" s="41">
        <v>43332.498475274253</v>
      </c>
      <c r="J1104" s="278" t="e">
        <f>#REF!/G1104-1</f>
        <v>#REF!</v>
      </c>
    </row>
    <row r="1105" spans="3:10" x14ac:dyDescent="0.2">
      <c r="C1105" s="2">
        <v>5761</v>
      </c>
      <c r="D1105" t="s">
        <v>2176</v>
      </c>
      <c r="E1105" t="s">
        <v>2264</v>
      </c>
      <c r="F1105" s="65">
        <v>3616932.38</v>
      </c>
      <c r="G1105" s="65">
        <v>138136805454.5</v>
      </c>
      <c r="H1105" s="41">
        <v>38191.702509655435</v>
      </c>
      <c r="J1105" s="278" t="e">
        <f>#REF!/G1105-1</f>
        <v>#REF!</v>
      </c>
    </row>
    <row r="1106" spans="3:10" x14ac:dyDescent="0.2">
      <c r="C1106" s="2">
        <v>5789</v>
      </c>
      <c r="D1106" t="s">
        <v>2176</v>
      </c>
      <c r="E1106" t="s">
        <v>2265</v>
      </c>
      <c r="F1106" s="65">
        <v>948596.24</v>
      </c>
      <c r="G1106" s="65">
        <v>107484946563.3</v>
      </c>
      <c r="H1106" s="41">
        <v>113309.47987238491</v>
      </c>
      <c r="J1106" s="278" t="e">
        <f>#REF!/G1106-1</f>
        <v>#REF!</v>
      </c>
    </row>
    <row r="1107" spans="3:10" x14ac:dyDescent="0.2">
      <c r="C1107" s="2">
        <v>5790</v>
      </c>
      <c r="D1107" t="s">
        <v>2176</v>
      </c>
      <c r="E1107" t="s">
        <v>2266</v>
      </c>
      <c r="F1107" s="65">
        <v>2661826.46</v>
      </c>
      <c r="G1107" s="65">
        <v>99152696548.899994</v>
      </c>
      <c r="H1107" s="41">
        <v>37249.872611492487</v>
      </c>
      <c r="J1107" s="278" t="e">
        <f>#REF!/G1107-1</f>
        <v>#REF!</v>
      </c>
    </row>
    <row r="1108" spans="3:10" x14ac:dyDescent="0.2">
      <c r="C1108" s="2">
        <v>5792</v>
      </c>
      <c r="D1108" t="s">
        <v>2176</v>
      </c>
      <c r="E1108" t="s">
        <v>2267</v>
      </c>
      <c r="F1108" s="65">
        <v>279166.96999999997</v>
      </c>
      <c r="G1108" s="65">
        <v>13063105510.799999</v>
      </c>
      <c r="H1108" s="41">
        <v>46793.16292611551</v>
      </c>
      <c r="J1108" s="278" t="e">
        <f>#REF!/G1108-1</f>
        <v>#REF!</v>
      </c>
    </row>
    <row r="1109" spans="3:10" x14ac:dyDescent="0.2">
      <c r="C1109" s="2">
        <v>5809</v>
      </c>
      <c r="D1109" t="s">
        <v>2176</v>
      </c>
      <c r="E1109" t="s">
        <v>2268</v>
      </c>
      <c r="F1109" s="65">
        <v>366257</v>
      </c>
      <c r="G1109" s="65">
        <v>50166699720.900002</v>
      </c>
      <c r="H1109" s="41">
        <v>136971.30627100644</v>
      </c>
      <c r="J1109" s="278" t="e">
        <f>#REF!/G1109-1</f>
        <v>#REF!</v>
      </c>
    </row>
    <row r="1110" spans="3:10" x14ac:dyDescent="0.2">
      <c r="C1110" s="2">
        <v>5819</v>
      </c>
      <c r="D1110" t="s">
        <v>2176</v>
      </c>
      <c r="E1110" t="s">
        <v>1892</v>
      </c>
      <c r="F1110" s="65">
        <v>235223.15</v>
      </c>
      <c r="G1110" s="65">
        <v>26012495981.400002</v>
      </c>
      <c r="H1110" s="41">
        <v>110586.46218027436</v>
      </c>
      <c r="J1110" s="278" t="e">
        <f>#REF!/G1110-1</f>
        <v>#REF!</v>
      </c>
    </row>
    <row r="1111" spans="3:10" x14ac:dyDescent="0.2">
      <c r="C1111" s="2">
        <v>5837</v>
      </c>
      <c r="D1111" t="s">
        <v>2176</v>
      </c>
      <c r="E1111" t="s">
        <v>2269</v>
      </c>
      <c r="F1111" s="65">
        <v>7213567.96</v>
      </c>
      <c r="G1111" s="65">
        <v>560568489764.90002</v>
      </c>
      <c r="H1111" s="41">
        <v>77710.294388756272</v>
      </c>
      <c r="J1111" s="278" t="e">
        <f>#REF!/G1111-1</f>
        <v>#REF!</v>
      </c>
    </row>
    <row r="1112" spans="3:10" x14ac:dyDescent="0.2">
      <c r="C1112" s="2">
        <v>5842</v>
      </c>
      <c r="D1112" t="s">
        <v>2176</v>
      </c>
      <c r="E1112" t="s">
        <v>2270</v>
      </c>
      <c r="F1112" s="65">
        <v>257578</v>
      </c>
      <c r="G1112" s="65">
        <v>21874800751.400002</v>
      </c>
      <c r="H1112" s="41">
        <v>84924.957688156603</v>
      </c>
      <c r="J1112" s="278" t="e">
        <f>#REF!/G1112-1</f>
        <v>#REF!</v>
      </c>
    </row>
    <row r="1113" spans="3:10" x14ac:dyDescent="0.2">
      <c r="C1113" s="2">
        <v>5847</v>
      </c>
      <c r="D1113" t="s">
        <v>2176</v>
      </c>
      <c r="E1113" t="s">
        <v>2271</v>
      </c>
      <c r="F1113" s="65">
        <v>1868535.07</v>
      </c>
      <c r="G1113" s="65">
        <v>133699497732.5</v>
      </c>
      <c r="H1113" s="41">
        <v>71553.111246929926</v>
      </c>
      <c r="J1113" s="278" t="e">
        <f>#REF!/G1113-1</f>
        <v>#REF!</v>
      </c>
    </row>
    <row r="1114" spans="3:10" x14ac:dyDescent="0.2">
      <c r="C1114" s="2">
        <v>5854</v>
      </c>
      <c r="D1114" t="s">
        <v>2176</v>
      </c>
      <c r="E1114" t="s">
        <v>2272</v>
      </c>
      <c r="F1114" s="65">
        <v>459350.35</v>
      </c>
      <c r="G1114" s="65">
        <v>17051807893.799999</v>
      </c>
      <c r="H1114" s="41">
        <v>37121.573748229428</v>
      </c>
      <c r="J1114" s="278" t="e">
        <f>#REF!/G1114-1</f>
        <v>#REF!</v>
      </c>
    </row>
    <row r="1115" spans="3:10" x14ac:dyDescent="0.2">
      <c r="C1115" s="2">
        <v>5856</v>
      </c>
      <c r="D1115" t="s">
        <v>2176</v>
      </c>
      <c r="E1115" t="s">
        <v>1455</v>
      </c>
      <c r="F1115" s="65">
        <v>553323.11</v>
      </c>
      <c r="G1115" s="65">
        <v>42343693121.699997</v>
      </c>
      <c r="H1115" s="41">
        <v>76526.160495447228</v>
      </c>
      <c r="J1115" s="278" t="e">
        <f>#REF!/G1115-1</f>
        <v>#REF!</v>
      </c>
    </row>
    <row r="1116" spans="3:10" x14ac:dyDescent="0.2">
      <c r="C1116" s="2">
        <v>5858</v>
      </c>
      <c r="D1116" t="s">
        <v>2176</v>
      </c>
      <c r="E1116" t="s">
        <v>2273</v>
      </c>
      <c r="F1116" s="65">
        <v>985601</v>
      </c>
      <c r="G1116" s="65">
        <v>62169773734.699997</v>
      </c>
      <c r="H1116" s="41">
        <v>63078.034351324721</v>
      </c>
      <c r="J1116" s="278" t="e">
        <f>#REF!/G1116-1</f>
        <v>#REF!</v>
      </c>
    </row>
    <row r="1117" spans="3:10" x14ac:dyDescent="0.2">
      <c r="C1117" s="2">
        <v>5861</v>
      </c>
      <c r="D1117" t="s">
        <v>2176</v>
      </c>
      <c r="E1117" t="s">
        <v>1611</v>
      </c>
      <c r="F1117" s="65">
        <v>1332182.96</v>
      </c>
      <c r="G1117" s="65">
        <v>103565470733.3</v>
      </c>
      <c r="H1117" s="41">
        <v>77741.176582306682</v>
      </c>
      <c r="J1117" s="278" t="e">
        <f>#REF!/G1117-1</f>
        <v>#REF!</v>
      </c>
    </row>
    <row r="1118" spans="3:10" x14ac:dyDescent="0.2">
      <c r="C1118" s="2">
        <v>5873</v>
      </c>
      <c r="D1118" t="s">
        <v>2176</v>
      </c>
      <c r="E1118" t="s">
        <v>2274</v>
      </c>
      <c r="F1118" s="65">
        <v>416648</v>
      </c>
      <c r="G1118" s="65">
        <v>11903153299.200001</v>
      </c>
      <c r="H1118" s="41">
        <v>28568.847802461551</v>
      </c>
      <c r="J1118" s="278" t="e">
        <f>#REF!/G1118-1</f>
        <v>#REF!</v>
      </c>
    </row>
    <row r="1119" spans="3:10" x14ac:dyDescent="0.2">
      <c r="C1119" s="2">
        <v>5885</v>
      </c>
      <c r="D1119" t="s">
        <v>2176</v>
      </c>
      <c r="E1119" t="s">
        <v>2275</v>
      </c>
      <c r="F1119" s="65">
        <v>819100</v>
      </c>
      <c r="G1119" s="65">
        <v>31930759062.700001</v>
      </c>
      <c r="H1119" s="41">
        <v>38982.736006226347</v>
      </c>
      <c r="J1119" s="278" t="e">
        <f>#REF!/G1119-1</f>
        <v>#REF!</v>
      </c>
    </row>
    <row r="1120" spans="3:10" x14ac:dyDescent="0.2">
      <c r="C1120" s="2">
        <v>5887</v>
      </c>
      <c r="D1120" t="s">
        <v>2176</v>
      </c>
      <c r="E1120" t="s">
        <v>2276</v>
      </c>
      <c r="F1120" s="65">
        <v>2655356.31</v>
      </c>
      <c r="G1120" s="65">
        <v>340552613276.79999</v>
      </c>
      <c r="H1120" s="41">
        <v>128251.19250259864</v>
      </c>
      <c r="J1120" s="278" t="e">
        <f>#REF!/G1120-1</f>
        <v>#REF!</v>
      </c>
    </row>
    <row r="1121" spans="3:10" x14ac:dyDescent="0.2">
      <c r="C1121" s="2">
        <v>5890</v>
      </c>
      <c r="D1121" t="s">
        <v>2176</v>
      </c>
      <c r="E1121" t="s">
        <v>2277</v>
      </c>
      <c r="F1121" s="65">
        <v>2505084.52</v>
      </c>
      <c r="G1121" s="65">
        <v>44722662498.900002</v>
      </c>
      <c r="H1121" s="41">
        <v>17852.755921744309</v>
      </c>
      <c r="J1121" s="278" t="e">
        <f>#REF!/G1121-1</f>
        <v>#REF!</v>
      </c>
    </row>
    <row r="1122" spans="3:10" x14ac:dyDescent="0.2">
      <c r="C1122" s="2">
        <v>5893</v>
      </c>
      <c r="D1122" t="s">
        <v>2176</v>
      </c>
      <c r="E1122" t="s">
        <v>2278</v>
      </c>
      <c r="F1122" s="65">
        <v>2821589</v>
      </c>
      <c r="G1122" s="65">
        <v>103424459424.5</v>
      </c>
      <c r="H1122" s="41">
        <v>36654.686215639485</v>
      </c>
      <c r="J1122" s="278" t="e">
        <f>#REF!/G1122-1</f>
        <v>#REF!</v>
      </c>
    </row>
    <row r="1123" spans="3:10" x14ac:dyDescent="0.2">
      <c r="C1123" s="2">
        <v>5895</v>
      </c>
      <c r="D1123" t="s">
        <v>2176</v>
      </c>
      <c r="E1123" t="s">
        <v>2279</v>
      </c>
      <c r="F1123" s="65">
        <v>1569003.26</v>
      </c>
      <c r="G1123" s="65">
        <v>85574375518.899994</v>
      </c>
      <c r="H1123" s="41">
        <v>54540.59765235924</v>
      </c>
      <c r="J1123" s="278" t="e">
        <f>#REF!/G1123-1</f>
        <v>#REF!</v>
      </c>
    </row>
    <row r="1124" spans="3:10" x14ac:dyDescent="0.2">
      <c r="C1124" s="2">
        <v>8001</v>
      </c>
      <c r="D1124" t="s">
        <v>1219</v>
      </c>
      <c r="E1124" t="s">
        <v>2280</v>
      </c>
      <c r="F1124" s="65">
        <v>77662493</v>
      </c>
      <c r="G1124" s="65">
        <v>48202048992000</v>
      </c>
      <c r="H1124" s="41">
        <v>620660.59342184651</v>
      </c>
      <c r="J1124" s="278" t="e">
        <f>#REF!/G1124-1</f>
        <v>#REF!</v>
      </c>
    </row>
  </sheetData>
  <mergeCells count="1">
    <mergeCell ref="A5:B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O7861"/>
  <sheetViews>
    <sheetView workbookViewId="0">
      <pane xSplit="1" ySplit="1" topLeftCell="G2" activePane="bottomRight" state="frozen"/>
      <selection activeCell="I11" sqref="I11"/>
      <selection pane="topRight" activeCell="I11" sqref="I11"/>
      <selection pane="bottomLeft" activeCell="I11" sqref="I11"/>
      <selection pane="bottomRight" activeCell="J16" sqref="J16"/>
    </sheetView>
  </sheetViews>
  <sheetFormatPr baseColWidth="10" defaultRowHeight="16" x14ac:dyDescent="0.2"/>
  <cols>
    <col min="1" max="3" width="12.33203125" customWidth="1"/>
    <col min="4" max="4" width="20.33203125" style="39" customWidth="1"/>
    <col min="5" max="6" width="20.33203125" customWidth="1"/>
    <col min="7" max="7" width="22.33203125" customWidth="1"/>
    <col min="8" max="8" width="10.33203125" customWidth="1"/>
    <col min="9" max="9" width="10.6640625" customWidth="1"/>
    <col min="10" max="11" width="18.83203125" customWidth="1"/>
    <col min="12" max="13" width="12.33203125" customWidth="1"/>
    <col min="14" max="14" width="16" customWidth="1"/>
    <col min="15" max="15" width="15.33203125" style="69" customWidth="1"/>
  </cols>
  <sheetData>
    <row r="1" spans="1:15" ht="52" customHeight="1" x14ac:dyDescent="0.2">
      <c r="A1" s="1" t="s">
        <v>7</v>
      </c>
      <c r="B1" s="1" t="s">
        <v>6</v>
      </c>
      <c r="C1" s="1" t="s">
        <v>1144</v>
      </c>
      <c r="D1" s="266" t="s">
        <v>2729</v>
      </c>
      <c r="E1" s="1" t="s">
        <v>2730</v>
      </c>
      <c r="F1" s="1" t="s">
        <v>8</v>
      </c>
      <c r="G1" s="74"/>
      <c r="H1" s="74"/>
      <c r="I1" s="74"/>
      <c r="J1" s="28" t="s">
        <v>9</v>
      </c>
      <c r="K1" s="28" t="s">
        <v>10</v>
      </c>
      <c r="L1" s="28" t="s">
        <v>6</v>
      </c>
      <c r="M1" s="28"/>
      <c r="N1" s="28" t="s">
        <v>2779</v>
      </c>
      <c r="O1" s="279" t="s">
        <v>2780</v>
      </c>
    </row>
    <row r="2" spans="1:15" x14ac:dyDescent="0.2">
      <c r="A2" s="7" t="s">
        <v>1141</v>
      </c>
      <c r="B2">
        <v>1</v>
      </c>
      <c r="C2" s="3" t="str">
        <f>A2&amp;B2</f>
        <v>011</v>
      </c>
      <c r="D2" s="39">
        <v>0</v>
      </c>
      <c r="E2">
        <v>0</v>
      </c>
      <c r="F2" s="14">
        <v>5.6</v>
      </c>
      <c r="G2" s="261">
        <f>D2/SUM($D$2:$D$13)</f>
        <v>0</v>
      </c>
      <c r="H2" s="3"/>
      <c r="J2" s="28">
        <v>8078</v>
      </c>
      <c r="K2" s="28" t="s">
        <v>145</v>
      </c>
      <c r="L2" s="28">
        <v>1</v>
      </c>
      <c r="M2" s="28" t="str">
        <f>J2&amp;L2</f>
        <v>80781</v>
      </c>
      <c r="N2" s="28">
        <v>79682</v>
      </c>
      <c r="O2" s="279">
        <v>63137.03413</v>
      </c>
    </row>
    <row r="3" spans="1:15" x14ac:dyDescent="0.2">
      <c r="A3" s="7" t="s">
        <v>1141</v>
      </c>
      <c r="B3">
        <v>2</v>
      </c>
      <c r="C3" s="3" t="str">
        <f t="shared" ref="C3:C66" si="0">A3&amp;B3</f>
        <v>012</v>
      </c>
      <c r="D3" s="39">
        <v>2643062.7142857099</v>
      </c>
      <c r="E3">
        <v>527933.09081214096</v>
      </c>
      <c r="F3" s="15">
        <v>7.1</v>
      </c>
      <c r="G3" s="261">
        <f t="shared" ref="G3:G18" si="1">D3/SUM($D$2:$D$13)</f>
        <v>0.24392502276315822</v>
      </c>
      <c r="H3" s="3"/>
      <c r="J3" s="28">
        <v>8078</v>
      </c>
      <c r="K3" s="28" t="s">
        <v>145</v>
      </c>
      <c r="L3" s="28">
        <v>2</v>
      </c>
      <c r="M3" s="28" t="str">
        <f t="shared" ref="M3:M66" si="2">J3&amp;L3</f>
        <v>80782</v>
      </c>
      <c r="N3" s="28">
        <v>528471</v>
      </c>
      <c r="O3" s="279">
        <v>140848.70790000001</v>
      </c>
    </row>
    <row r="4" spans="1:15" x14ac:dyDescent="0.2">
      <c r="A4" s="7" t="s">
        <v>1141</v>
      </c>
      <c r="B4">
        <v>3</v>
      </c>
      <c r="C4" s="3" t="str">
        <f t="shared" si="0"/>
        <v>013</v>
      </c>
      <c r="D4" s="39">
        <v>3282166</v>
      </c>
      <c r="E4">
        <v>838833.91396198398</v>
      </c>
      <c r="F4" s="15">
        <v>8.8000000000000007</v>
      </c>
      <c r="G4" s="261">
        <f t="shared" si="1"/>
        <v>0.30290708273217326</v>
      </c>
      <c r="H4" s="3"/>
      <c r="J4" s="28">
        <v>8078</v>
      </c>
      <c r="K4" s="28" t="s">
        <v>145</v>
      </c>
      <c r="L4" s="28">
        <v>3</v>
      </c>
      <c r="M4" s="28" t="str">
        <f t="shared" si="2"/>
        <v>80783</v>
      </c>
      <c r="N4" s="28">
        <v>159649</v>
      </c>
      <c r="O4" s="279">
        <v>202276.12950000001</v>
      </c>
    </row>
    <row r="5" spans="1:15" x14ac:dyDescent="0.2">
      <c r="A5" s="7" t="s">
        <v>1141</v>
      </c>
      <c r="B5">
        <v>4</v>
      </c>
      <c r="C5" s="3" t="str">
        <f t="shared" si="0"/>
        <v>014</v>
      </c>
      <c r="D5" s="39">
        <v>2375863.7142857099</v>
      </c>
      <c r="E5">
        <v>1066491.01596812</v>
      </c>
      <c r="F5" s="15">
        <v>10</v>
      </c>
      <c r="G5" s="261">
        <f t="shared" si="1"/>
        <v>0.21926555410771728</v>
      </c>
      <c r="H5" s="3"/>
      <c r="J5" s="28">
        <v>8078</v>
      </c>
      <c r="K5" s="28" t="s">
        <v>145</v>
      </c>
      <c r="L5" s="28">
        <v>4</v>
      </c>
      <c r="M5" s="28" t="str">
        <f t="shared" si="2"/>
        <v>80784</v>
      </c>
      <c r="N5" s="28">
        <v>42089</v>
      </c>
      <c r="O5" s="279">
        <v>238236.41680000001</v>
      </c>
    </row>
    <row r="6" spans="1:15" x14ac:dyDescent="0.2">
      <c r="A6" s="7" t="s">
        <v>1141</v>
      </c>
      <c r="B6">
        <v>5</v>
      </c>
      <c r="C6" s="3" t="str">
        <f t="shared" si="0"/>
        <v>015</v>
      </c>
      <c r="D6" s="39">
        <v>680189.71428571397</v>
      </c>
      <c r="E6">
        <v>1275922.7214836399</v>
      </c>
      <c r="F6" s="15">
        <v>11</v>
      </c>
      <c r="G6" s="261">
        <f t="shared" si="1"/>
        <v>6.2773876171624485E-2</v>
      </c>
      <c r="H6" s="3"/>
      <c r="J6" s="28">
        <v>8078</v>
      </c>
      <c r="K6" s="28" t="s">
        <v>145</v>
      </c>
      <c r="L6" s="28">
        <v>5</v>
      </c>
      <c r="M6" s="28" t="str">
        <f t="shared" si="2"/>
        <v>80785</v>
      </c>
      <c r="N6" s="28">
        <v>4667</v>
      </c>
      <c r="O6" s="279">
        <v>158819.5564</v>
      </c>
    </row>
    <row r="7" spans="1:15" x14ac:dyDescent="0.2">
      <c r="A7" s="7" t="s">
        <v>1141</v>
      </c>
      <c r="B7">
        <v>6</v>
      </c>
      <c r="C7" s="3" t="str">
        <f t="shared" si="0"/>
        <v>016</v>
      </c>
      <c r="D7" s="39">
        <v>398483.71428571403</v>
      </c>
      <c r="E7">
        <v>1431416.99824626</v>
      </c>
      <c r="F7" s="15">
        <v>12</v>
      </c>
      <c r="G7" s="261">
        <f t="shared" si="1"/>
        <v>3.6775574242913514E-2</v>
      </c>
      <c r="H7" s="3"/>
      <c r="J7" s="28">
        <v>8078</v>
      </c>
      <c r="K7" s="28" t="s">
        <v>145</v>
      </c>
      <c r="L7" s="28">
        <v>6</v>
      </c>
      <c r="M7" s="28" t="str">
        <f t="shared" si="2"/>
        <v>80786</v>
      </c>
      <c r="N7" s="28">
        <v>2465</v>
      </c>
      <c r="O7" s="279">
        <v>60192.761160000002</v>
      </c>
    </row>
    <row r="8" spans="1:15" x14ac:dyDescent="0.2">
      <c r="A8" s="7" t="s">
        <v>1141</v>
      </c>
      <c r="B8">
        <v>7</v>
      </c>
      <c r="C8" s="3" t="str">
        <f t="shared" si="0"/>
        <v>017</v>
      </c>
      <c r="D8" s="39">
        <v>217825.85714285701</v>
      </c>
      <c r="E8">
        <v>1616530.9945067</v>
      </c>
      <c r="F8" s="15">
        <v>13.5</v>
      </c>
      <c r="G8" s="261">
        <f t="shared" si="1"/>
        <v>2.0102881734433281E-2</v>
      </c>
      <c r="H8" s="3"/>
      <c r="J8" s="28">
        <v>8078</v>
      </c>
      <c r="K8" s="28" t="s">
        <v>145</v>
      </c>
      <c r="L8" s="28">
        <v>7</v>
      </c>
      <c r="M8" s="28" t="str">
        <f t="shared" si="2"/>
        <v>80787</v>
      </c>
      <c r="N8" s="28">
        <v>416</v>
      </c>
      <c r="O8" s="279">
        <v>113182.3316</v>
      </c>
    </row>
    <row r="9" spans="1:15" x14ac:dyDescent="0.2">
      <c r="A9" s="7" t="s">
        <v>1141</v>
      </c>
      <c r="B9">
        <v>8</v>
      </c>
      <c r="C9" s="3" t="str">
        <f t="shared" si="0"/>
        <v>018</v>
      </c>
      <c r="D9" s="39">
        <v>193364.714285714</v>
      </c>
      <c r="E9">
        <v>10385498.7964973</v>
      </c>
      <c r="F9" s="15">
        <v>15</v>
      </c>
      <c r="G9" s="261">
        <f t="shared" si="1"/>
        <v>1.7845392800859498E-2</v>
      </c>
      <c r="H9" s="3"/>
      <c r="J9" s="28">
        <v>8078</v>
      </c>
      <c r="K9" s="28" t="s">
        <v>145</v>
      </c>
      <c r="L9" s="28">
        <v>8</v>
      </c>
      <c r="M9" s="28" t="str">
        <f t="shared" si="2"/>
        <v>80788</v>
      </c>
      <c r="N9" s="28">
        <v>2455</v>
      </c>
      <c r="O9" s="279">
        <v>31002.131590000001</v>
      </c>
    </row>
    <row r="10" spans="1:15" x14ac:dyDescent="0.2">
      <c r="A10" s="7" t="s">
        <v>1141</v>
      </c>
      <c r="B10">
        <v>9</v>
      </c>
      <c r="C10" s="3" t="str">
        <f t="shared" si="0"/>
        <v>019</v>
      </c>
      <c r="D10" s="39">
        <v>0</v>
      </c>
      <c r="E10">
        <v>0</v>
      </c>
      <c r="F10" s="15">
        <v>10</v>
      </c>
      <c r="G10" s="261">
        <f>D10/SUM($D$2:$D$13)</f>
        <v>0</v>
      </c>
      <c r="H10" s="3"/>
      <c r="J10" s="28">
        <v>8078</v>
      </c>
      <c r="K10" s="28" t="s">
        <v>145</v>
      </c>
      <c r="L10" s="28">
        <v>9</v>
      </c>
      <c r="M10" s="28" t="str">
        <f t="shared" si="2"/>
        <v>80789</v>
      </c>
      <c r="N10" s="28">
        <v>46084</v>
      </c>
      <c r="O10" s="279">
        <v>221383.15059999999</v>
      </c>
    </row>
    <row r="11" spans="1:15" x14ac:dyDescent="0.2">
      <c r="A11" s="7" t="s">
        <v>1141</v>
      </c>
      <c r="B11">
        <v>10</v>
      </c>
      <c r="C11" s="3" t="str">
        <f t="shared" si="0"/>
        <v>0110</v>
      </c>
      <c r="D11" s="39">
        <v>872500</v>
      </c>
      <c r="E11">
        <v>1310600.06699399</v>
      </c>
      <c r="F11" s="15">
        <v>13</v>
      </c>
      <c r="G11" s="261">
        <f>D11/SUM($D$2:$D$13)</f>
        <v>8.0521957050259246E-2</v>
      </c>
      <c r="H11" s="3"/>
      <c r="J11" s="28">
        <v>8078</v>
      </c>
      <c r="K11" s="28" t="s">
        <v>145</v>
      </c>
      <c r="L11" s="28">
        <v>10</v>
      </c>
      <c r="M11" s="28" t="str">
        <f t="shared" si="2"/>
        <v>807810</v>
      </c>
      <c r="N11" s="28">
        <v>35410</v>
      </c>
      <c r="O11" s="279">
        <v>379346.2242</v>
      </c>
    </row>
    <row r="12" spans="1:15" x14ac:dyDescent="0.2">
      <c r="A12" s="7" t="s">
        <v>1141</v>
      </c>
      <c r="B12">
        <v>11</v>
      </c>
      <c r="C12" s="3" t="str">
        <f t="shared" si="0"/>
        <v>0111</v>
      </c>
      <c r="D12" s="39">
        <v>172097.4</v>
      </c>
      <c r="E12">
        <v>497597.70491088199</v>
      </c>
      <c r="F12" s="15">
        <v>11</v>
      </c>
      <c r="G12" s="261">
        <f t="shared" si="1"/>
        <v>1.5882658396861073E-2</v>
      </c>
      <c r="H12" s="3"/>
      <c r="J12" s="28">
        <v>8078</v>
      </c>
      <c r="K12" s="28" t="s">
        <v>145</v>
      </c>
      <c r="L12" s="28">
        <v>11</v>
      </c>
      <c r="M12" s="28" t="str">
        <f t="shared" si="2"/>
        <v>807811</v>
      </c>
      <c r="N12" s="28">
        <v>1132</v>
      </c>
      <c r="O12" s="279">
        <v>109566.70170000001</v>
      </c>
    </row>
    <row r="13" spans="1:15" x14ac:dyDescent="0.2">
      <c r="A13" s="7" t="s">
        <v>1141</v>
      </c>
      <c r="B13">
        <v>12</v>
      </c>
      <c r="C13" s="3" t="str">
        <f t="shared" si="0"/>
        <v>0112</v>
      </c>
      <c r="D13" s="39">
        <v>0</v>
      </c>
      <c r="E13">
        <v>0</v>
      </c>
      <c r="F13" s="15">
        <v>33</v>
      </c>
      <c r="G13" s="261">
        <f t="shared" si="1"/>
        <v>0</v>
      </c>
      <c r="H13" s="3"/>
      <c r="J13" s="28">
        <v>8078</v>
      </c>
      <c r="K13" s="28" t="s">
        <v>145</v>
      </c>
      <c r="L13" s="28">
        <v>12</v>
      </c>
      <c r="M13" s="28" t="str">
        <f>J13&amp;L13</f>
        <v>807812</v>
      </c>
      <c r="N13" s="28">
        <v>0</v>
      </c>
      <c r="O13" s="279">
        <v>22477.838100000001</v>
      </c>
    </row>
    <row r="14" spans="1:15" x14ac:dyDescent="0.2">
      <c r="A14" s="7" t="s">
        <v>1141</v>
      </c>
      <c r="B14">
        <v>13</v>
      </c>
      <c r="C14" s="3" t="str">
        <f t="shared" si="0"/>
        <v>0113</v>
      </c>
      <c r="D14" s="39">
        <v>0</v>
      </c>
      <c r="E14">
        <v>0</v>
      </c>
      <c r="F14" s="15">
        <v>6.5</v>
      </c>
      <c r="G14" s="261">
        <f t="shared" si="1"/>
        <v>0</v>
      </c>
      <c r="H14" s="3"/>
      <c r="J14" s="28">
        <v>8137</v>
      </c>
      <c r="K14" s="28" t="s">
        <v>146</v>
      </c>
      <c r="L14" s="28">
        <v>1</v>
      </c>
      <c r="M14" s="28" t="str">
        <f t="shared" si="2"/>
        <v>81371</v>
      </c>
      <c r="N14" s="28">
        <v>64313</v>
      </c>
      <c r="O14" s="279">
        <v>43232.495510000001</v>
      </c>
    </row>
    <row r="15" spans="1:15" x14ac:dyDescent="0.2">
      <c r="A15" s="7" t="s">
        <v>1141</v>
      </c>
      <c r="B15">
        <v>14</v>
      </c>
      <c r="C15" s="3" t="str">
        <f t="shared" si="0"/>
        <v>0114</v>
      </c>
      <c r="D15" s="39">
        <v>0</v>
      </c>
      <c r="E15">
        <v>0</v>
      </c>
      <c r="F15" s="15">
        <v>8.8000000000000007</v>
      </c>
      <c r="G15" s="261">
        <f t="shared" si="1"/>
        <v>0</v>
      </c>
      <c r="H15" s="3"/>
      <c r="J15" s="28">
        <v>8137</v>
      </c>
      <c r="K15" s="28" t="s">
        <v>146</v>
      </c>
      <c r="L15" s="28">
        <v>2</v>
      </c>
      <c r="M15" s="28" t="str">
        <f t="shared" si="2"/>
        <v>81372</v>
      </c>
      <c r="N15" s="28">
        <v>274688</v>
      </c>
      <c r="O15" s="279">
        <v>73929.543439999994</v>
      </c>
    </row>
    <row r="16" spans="1:15" x14ac:dyDescent="0.2">
      <c r="A16" s="7" t="s">
        <v>1141</v>
      </c>
      <c r="B16">
        <v>15</v>
      </c>
      <c r="C16" s="3" t="str">
        <f t="shared" si="0"/>
        <v>0115</v>
      </c>
      <c r="D16" s="39">
        <v>0</v>
      </c>
      <c r="E16">
        <v>0</v>
      </c>
      <c r="F16" s="15">
        <v>10.5</v>
      </c>
      <c r="G16" s="261">
        <f t="shared" si="1"/>
        <v>0</v>
      </c>
      <c r="H16" s="3"/>
      <c r="J16" s="28">
        <v>8137</v>
      </c>
      <c r="K16" s="28" t="s">
        <v>146</v>
      </c>
      <c r="L16" s="28">
        <v>3</v>
      </c>
      <c r="M16" s="28" t="str">
        <f t="shared" si="2"/>
        <v>81373</v>
      </c>
      <c r="N16" s="28">
        <v>26483</v>
      </c>
      <c r="O16" s="279">
        <v>131366.75719999999</v>
      </c>
    </row>
    <row r="17" spans="1:15" x14ac:dyDescent="0.2">
      <c r="A17" s="7" t="s">
        <v>1141</v>
      </c>
      <c r="B17">
        <v>16</v>
      </c>
      <c r="C17" s="3" t="str">
        <f t="shared" si="0"/>
        <v>0116</v>
      </c>
      <c r="D17" s="39">
        <v>0</v>
      </c>
      <c r="E17">
        <v>0</v>
      </c>
      <c r="F17" s="15">
        <v>12</v>
      </c>
      <c r="G17" s="261">
        <f t="shared" si="1"/>
        <v>0</v>
      </c>
      <c r="H17" s="3"/>
      <c r="J17" s="28">
        <v>8137</v>
      </c>
      <c r="K17" s="28" t="s">
        <v>146</v>
      </c>
      <c r="L17" s="28">
        <v>4</v>
      </c>
      <c r="M17" s="28" t="str">
        <f t="shared" si="2"/>
        <v>81374</v>
      </c>
      <c r="N17" s="28">
        <v>2126</v>
      </c>
      <c r="O17" s="279">
        <v>47843.402739999998</v>
      </c>
    </row>
    <row r="18" spans="1:15" x14ac:dyDescent="0.2">
      <c r="A18" s="7" t="s">
        <v>1141</v>
      </c>
      <c r="B18">
        <v>17</v>
      </c>
      <c r="C18" s="3" t="str">
        <f t="shared" si="0"/>
        <v>0117</v>
      </c>
      <c r="D18" s="39">
        <v>0</v>
      </c>
      <c r="E18">
        <v>0</v>
      </c>
      <c r="F18" s="16">
        <v>14</v>
      </c>
      <c r="G18" s="261">
        <f t="shared" si="1"/>
        <v>0</v>
      </c>
      <c r="H18" s="3"/>
      <c r="J18" s="28">
        <v>8137</v>
      </c>
      <c r="K18" s="28" t="s">
        <v>146</v>
      </c>
      <c r="L18" s="28">
        <v>9</v>
      </c>
      <c r="M18" s="28" t="str">
        <f t="shared" si="2"/>
        <v>81379</v>
      </c>
      <c r="N18" s="28">
        <v>11147</v>
      </c>
      <c r="O18" s="279">
        <v>127023.1299</v>
      </c>
    </row>
    <row r="19" spans="1:15" x14ac:dyDescent="0.2">
      <c r="A19">
        <v>2</v>
      </c>
      <c r="B19">
        <v>1</v>
      </c>
      <c r="C19" s="3" t="str">
        <f t="shared" si="0"/>
        <v>21</v>
      </c>
      <c r="D19" s="39">
        <v>0</v>
      </c>
      <c r="E19">
        <v>0</v>
      </c>
      <c r="F19" s="14">
        <v>5</v>
      </c>
      <c r="G19" s="261">
        <f>D19/SUM($D$19:$D$35)</f>
        <v>0</v>
      </c>
      <c r="H19" s="3"/>
      <c r="J19" s="28">
        <v>8137</v>
      </c>
      <c r="K19" s="28" t="s">
        <v>146</v>
      </c>
      <c r="L19" s="28">
        <v>10</v>
      </c>
      <c r="M19" s="28" t="str">
        <f t="shared" si="2"/>
        <v>813710</v>
      </c>
      <c r="N19" s="28">
        <v>4005</v>
      </c>
      <c r="O19" s="279">
        <v>179678.82149999999</v>
      </c>
    </row>
    <row r="20" spans="1:15" x14ac:dyDescent="0.2">
      <c r="A20">
        <v>2</v>
      </c>
      <c r="B20">
        <v>2</v>
      </c>
      <c r="C20" s="3" t="str">
        <f t="shared" si="0"/>
        <v>22</v>
      </c>
      <c r="D20" s="39">
        <v>2571591</v>
      </c>
      <c r="E20">
        <v>468638.18558412499</v>
      </c>
      <c r="F20" s="15">
        <v>5</v>
      </c>
      <c r="G20" s="261">
        <f t="shared" ref="G20:G35" si="3">D20/SUM($D$19:$D$35)</f>
        <v>0.27810299482480677</v>
      </c>
      <c r="H20" s="3"/>
      <c r="J20" s="28">
        <v>8137</v>
      </c>
      <c r="K20" s="28" t="s">
        <v>146</v>
      </c>
      <c r="L20" s="28">
        <v>12</v>
      </c>
      <c r="M20" s="28" t="str">
        <f t="shared" si="2"/>
        <v>813712</v>
      </c>
      <c r="N20" s="28">
        <v>0</v>
      </c>
      <c r="O20" s="279">
        <v>15347.492560000001</v>
      </c>
    </row>
    <row r="21" spans="1:15" x14ac:dyDescent="0.2">
      <c r="A21">
        <v>2</v>
      </c>
      <c r="B21">
        <v>3</v>
      </c>
      <c r="C21" s="3" t="str">
        <f t="shared" si="0"/>
        <v>23</v>
      </c>
      <c r="D21" s="39">
        <v>2117904.6666666698</v>
      </c>
      <c r="E21">
        <v>795612.14302403003</v>
      </c>
      <c r="F21" s="15">
        <v>6</v>
      </c>
      <c r="G21" s="261">
        <f t="shared" si="3"/>
        <v>0.22903938867161805</v>
      </c>
      <c r="H21" s="3"/>
      <c r="J21" s="28">
        <v>8141</v>
      </c>
      <c r="K21" s="28" t="s">
        <v>147</v>
      </c>
      <c r="L21" s="28">
        <v>1</v>
      </c>
      <c r="M21" s="28" t="str">
        <f t="shared" si="2"/>
        <v>81411</v>
      </c>
      <c r="N21" s="28">
        <v>85175</v>
      </c>
      <c r="O21" s="279">
        <v>22870.935809999999</v>
      </c>
    </row>
    <row r="22" spans="1:15" x14ac:dyDescent="0.2">
      <c r="A22">
        <v>2</v>
      </c>
      <c r="B22">
        <v>4</v>
      </c>
      <c r="C22" s="3" t="str">
        <f t="shared" si="0"/>
        <v>24</v>
      </c>
      <c r="D22" s="39">
        <v>2258883.6666666698</v>
      </c>
      <c r="E22">
        <v>1081557.8100932201</v>
      </c>
      <c r="F22" s="15">
        <v>7</v>
      </c>
      <c r="G22" s="261">
        <f t="shared" si="3"/>
        <v>0.24428546866933404</v>
      </c>
      <c r="H22" s="3"/>
      <c r="J22" s="28">
        <v>8141</v>
      </c>
      <c r="K22" s="28" t="s">
        <v>147</v>
      </c>
      <c r="L22" s="28">
        <v>2</v>
      </c>
      <c r="M22" s="28" t="str">
        <f t="shared" si="2"/>
        <v>81412</v>
      </c>
      <c r="N22" s="28">
        <v>54904</v>
      </c>
      <c r="O22" s="279">
        <v>49116.08455</v>
      </c>
    </row>
    <row r="23" spans="1:15" x14ac:dyDescent="0.2">
      <c r="A23">
        <v>2</v>
      </c>
      <c r="B23">
        <v>5</v>
      </c>
      <c r="C23" s="3" t="str">
        <f t="shared" si="0"/>
        <v>25</v>
      </c>
      <c r="D23" s="39">
        <v>799122.33333333302</v>
      </c>
      <c r="E23">
        <v>1359908.4610045101</v>
      </c>
      <c r="F23" s="15">
        <v>7</v>
      </c>
      <c r="G23" s="261">
        <f t="shared" si="3"/>
        <v>8.642055215288412E-2</v>
      </c>
      <c r="H23" s="3"/>
      <c r="J23" s="28">
        <v>8141</v>
      </c>
      <c r="K23" s="28" t="s">
        <v>147</v>
      </c>
      <c r="L23" s="28">
        <v>3</v>
      </c>
      <c r="M23" s="28" t="str">
        <f t="shared" si="2"/>
        <v>81413</v>
      </c>
      <c r="N23" s="28">
        <v>738</v>
      </c>
      <c r="O23" s="279">
        <v>126002.14449999999</v>
      </c>
    </row>
    <row r="24" spans="1:15" x14ac:dyDescent="0.2">
      <c r="A24">
        <v>2</v>
      </c>
      <c r="B24">
        <v>6</v>
      </c>
      <c r="C24" s="3" t="str">
        <f t="shared" si="0"/>
        <v>26</v>
      </c>
      <c r="D24" s="39">
        <v>583816</v>
      </c>
      <c r="E24">
        <v>1745555.9408724001</v>
      </c>
      <c r="F24" s="15">
        <v>11</v>
      </c>
      <c r="G24" s="261">
        <f t="shared" si="3"/>
        <v>6.3136392228250682E-2</v>
      </c>
      <c r="H24" s="3"/>
      <c r="J24" s="28">
        <v>8141</v>
      </c>
      <c r="K24" s="28" t="s">
        <v>147</v>
      </c>
      <c r="L24" s="28">
        <v>9</v>
      </c>
      <c r="M24" s="28" t="str">
        <f t="shared" si="2"/>
        <v>81419</v>
      </c>
      <c r="N24" s="28">
        <v>3565</v>
      </c>
      <c r="O24" s="279">
        <v>63751.145210000002</v>
      </c>
    </row>
    <row r="25" spans="1:15" x14ac:dyDescent="0.2">
      <c r="A25">
        <v>2</v>
      </c>
      <c r="B25">
        <v>7</v>
      </c>
      <c r="C25" s="3" t="str">
        <f t="shared" si="0"/>
        <v>27</v>
      </c>
      <c r="D25" s="39">
        <v>361218.66666666698</v>
      </c>
      <c r="E25">
        <v>2112933.92973065</v>
      </c>
      <c r="F25" s="15">
        <v>11</v>
      </c>
      <c r="G25" s="261">
        <f t="shared" si="3"/>
        <v>3.90637519677988E-2</v>
      </c>
      <c r="H25" s="3"/>
      <c r="J25" s="28">
        <v>8141</v>
      </c>
      <c r="K25" s="28" t="s">
        <v>147</v>
      </c>
      <c r="L25" s="28">
        <v>11</v>
      </c>
      <c r="M25" s="28" t="str">
        <f t="shared" si="2"/>
        <v>814111</v>
      </c>
      <c r="N25" s="28">
        <v>126</v>
      </c>
      <c r="O25" s="279">
        <v>8310.9545720000006</v>
      </c>
    </row>
    <row r="26" spans="1:15" x14ac:dyDescent="0.2">
      <c r="A26">
        <v>2</v>
      </c>
      <c r="B26">
        <v>8</v>
      </c>
      <c r="C26" s="3" t="str">
        <f t="shared" si="0"/>
        <v>28</v>
      </c>
      <c r="D26" s="39">
        <v>348957.66666666698</v>
      </c>
      <c r="E26">
        <v>2175783.6760030398</v>
      </c>
      <c r="F26" s="15">
        <v>11</v>
      </c>
      <c r="G26" s="261">
        <f t="shared" si="3"/>
        <v>3.7737794294301359E-2</v>
      </c>
      <c r="H26" s="3"/>
      <c r="J26" s="28">
        <v>8141</v>
      </c>
      <c r="K26" s="28" t="s">
        <v>147</v>
      </c>
      <c r="L26" s="28">
        <v>12</v>
      </c>
      <c r="M26" s="28" t="str">
        <f t="shared" si="2"/>
        <v>814112</v>
      </c>
      <c r="N26" s="28">
        <v>0</v>
      </c>
      <c r="O26" s="279">
        <v>2440.3700060000001</v>
      </c>
    </row>
    <row r="27" spans="1:15" x14ac:dyDescent="0.2">
      <c r="A27">
        <v>2</v>
      </c>
      <c r="B27">
        <v>9</v>
      </c>
      <c r="C27" s="3" t="str">
        <f t="shared" si="0"/>
        <v>29</v>
      </c>
      <c r="D27" s="39">
        <v>0</v>
      </c>
      <c r="E27">
        <v>0</v>
      </c>
      <c r="F27" s="15">
        <v>12</v>
      </c>
      <c r="G27" s="261">
        <f t="shared" si="3"/>
        <v>0</v>
      </c>
      <c r="H27" s="3"/>
      <c r="J27" s="28">
        <v>8296</v>
      </c>
      <c r="K27" s="28" t="s">
        <v>148</v>
      </c>
      <c r="L27" s="28">
        <v>1</v>
      </c>
      <c r="M27" s="28" t="str">
        <f t="shared" si="2"/>
        <v>82961</v>
      </c>
      <c r="N27" s="28">
        <v>99016</v>
      </c>
      <c r="O27" s="279">
        <v>63253.194860000003</v>
      </c>
    </row>
    <row r="28" spans="1:15" x14ac:dyDescent="0.2">
      <c r="A28">
        <v>2</v>
      </c>
      <c r="B28">
        <v>10</v>
      </c>
      <c r="C28" s="3" t="str">
        <f t="shared" si="0"/>
        <v>210</v>
      </c>
      <c r="D28" s="39">
        <v>158929</v>
      </c>
      <c r="E28">
        <v>1362496.35087</v>
      </c>
      <c r="F28" s="15">
        <v>12</v>
      </c>
      <c r="G28" s="261">
        <f t="shared" si="3"/>
        <v>1.7187270784705545E-2</v>
      </c>
      <c r="H28" s="3"/>
      <c r="J28" s="28">
        <v>8296</v>
      </c>
      <c r="K28" s="28" t="s">
        <v>148</v>
      </c>
      <c r="L28" s="28">
        <v>2</v>
      </c>
      <c r="M28" s="28" t="str">
        <f t="shared" si="2"/>
        <v>82962</v>
      </c>
      <c r="N28" s="28">
        <v>269076</v>
      </c>
      <c r="O28" s="279">
        <v>132614.95449999999</v>
      </c>
    </row>
    <row r="29" spans="1:15" x14ac:dyDescent="0.2">
      <c r="A29">
        <v>2</v>
      </c>
      <c r="B29">
        <v>11</v>
      </c>
      <c r="C29" s="3" t="str">
        <f t="shared" si="0"/>
        <v>211</v>
      </c>
      <c r="D29" s="39">
        <v>46478.5</v>
      </c>
      <c r="E29">
        <v>332073.40945732797</v>
      </c>
      <c r="F29" s="15">
        <v>8</v>
      </c>
      <c r="G29" s="261">
        <f t="shared" si="3"/>
        <v>5.0263864063005278E-3</v>
      </c>
      <c r="H29" s="3"/>
      <c r="J29" s="28">
        <v>8296</v>
      </c>
      <c r="K29" s="28" t="s">
        <v>148</v>
      </c>
      <c r="L29" s="28">
        <v>3</v>
      </c>
      <c r="M29" s="28" t="str">
        <f t="shared" si="2"/>
        <v>82963</v>
      </c>
      <c r="N29" s="28">
        <v>44225</v>
      </c>
      <c r="O29" s="279">
        <v>165609.13380000001</v>
      </c>
    </row>
    <row r="30" spans="1:15" x14ac:dyDescent="0.2">
      <c r="A30">
        <v>2</v>
      </c>
      <c r="B30">
        <v>12</v>
      </c>
      <c r="C30" s="3" t="str">
        <f t="shared" si="0"/>
        <v>212</v>
      </c>
      <c r="D30" s="39">
        <v>0</v>
      </c>
      <c r="E30">
        <v>0</v>
      </c>
      <c r="F30" s="15">
        <v>33</v>
      </c>
      <c r="G30" s="261">
        <f t="shared" si="3"/>
        <v>0</v>
      </c>
      <c r="H30" s="3"/>
      <c r="J30" s="28">
        <v>8296</v>
      </c>
      <c r="K30" s="28" t="s">
        <v>148</v>
      </c>
      <c r="L30" s="28">
        <v>4</v>
      </c>
      <c r="M30" s="28" t="str">
        <f t="shared" si="2"/>
        <v>82964</v>
      </c>
      <c r="N30" s="28">
        <v>10847</v>
      </c>
      <c r="O30" s="279">
        <v>89045.461150000003</v>
      </c>
    </row>
    <row r="31" spans="1:15" x14ac:dyDescent="0.2">
      <c r="A31">
        <v>2</v>
      </c>
      <c r="B31">
        <v>13</v>
      </c>
      <c r="C31" s="3" t="str">
        <f t="shared" si="0"/>
        <v>213</v>
      </c>
      <c r="D31" s="39">
        <v>0</v>
      </c>
      <c r="E31">
        <v>0</v>
      </c>
      <c r="F31" s="15">
        <v>5</v>
      </c>
      <c r="G31" s="261">
        <f t="shared" si="3"/>
        <v>0</v>
      </c>
      <c r="H31" s="3"/>
      <c r="J31" s="28">
        <v>8296</v>
      </c>
      <c r="K31" s="28" t="s">
        <v>148</v>
      </c>
      <c r="L31" s="28">
        <v>5</v>
      </c>
      <c r="M31" s="28" t="str">
        <f t="shared" si="2"/>
        <v>82965</v>
      </c>
      <c r="N31" s="28">
        <v>2947</v>
      </c>
      <c r="O31" s="279">
        <v>98903.921759999997</v>
      </c>
    </row>
    <row r="32" spans="1:15" x14ac:dyDescent="0.2">
      <c r="A32">
        <v>2</v>
      </c>
      <c r="B32">
        <v>14</v>
      </c>
      <c r="C32" s="3" t="str">
        <f t="shared" si="0"/>
        <v>214</v>
      </c>
      <c r="D32" s="39">
        <v>0</v>
      </c>
      <c r="E32">
        <v>0</v>
      </c>
      <c r="F32" s="15">
        <v>6</v>
      </c>
      <c r="G32" s="261">
        <f t="shared" si="3"/>
        <v>0</v>
      </c>
      <c r="H32" s="3"/>
      <c r="J32" s="28">
        <v>8296</v>
      </c>
      <c r="K32" s="28" t="s">
        <v>148</v>
      </c>
      <c r="L32" s="28">
        <v>6</v>
      </c>
      <c r="M32" s="28" t="str">
        <f t="shared" si="2"/>
        <v>82966</v>
      </c>
      <c r="N32" s="28">
        <v>4297</v>
      </c>
      <c r="O32" s="279">
        <v>304319.76429999998</v>
      </c>
    </row>
    <row r="33" spans="1:15" x14ac:dyDescent="0.2">
      <c r="A33">
        <v>2</v>
      </c>
      <c r="B33">
        <v>15</v>
      </c>
      <c r="C33" s="3" t="str">
        <f t="shared" si="0"/>
        <v>215</v>
      </c>
      <c r="D33" s="39">
        <v>0</v>
      </c>
      <c r="E33">
        <v>0</v>
      </c>
      <c r="F33" s="15">
        <v>7</v>
      </c>
      <c r="G33" s="261">
        <f t="shared" si="3"/>
        <v>0</v>
      </c>
      <c r="H33" s="3"/>
      <c r="J33" s="28">
        <v>8296</v>
      </c>
      <c r="K33" s="28" t="s">
        <v>148</v>
      </c>
      <c r="L33" s="28">
        <v>7</v>
      </c>
      <c r="M33" s="28" t="str">
        <f t="shared" si="2"/>
        <v>82967</v>
      </c>
      <c r="N33" s="28">
        <v>5497</v>
      </c>
      <c r="O33" s="279">
        <v>18772.392220000002</v>
      </c>
    </row>
    <row r="34" spans="1:15" x14ac:dyDescent="0.2">
      <c r="A34">
        <v>2</v>
      </c>
      <c r="B34">
        <v>16</v>
      </c>
      <c r="C34" s="3" t="str">
        <f t="shared" si="0"/>
        <v>216</v>
      </c>
      <c r="D34" s="39">
        <v>0</v>
      </c>
      <c r="E34">
        <v>0</v>
      </c>
      <c r="F34" s="15">
        <v>11</v>
      </c>
      <c r="G34" s="261">
        <f t="shared" si="3"/>
        <v>0</v>
      </c>
      <c r="H34" s="3"/>
      <c r="J34" s="28">
        <v>8296</v>
      </c>
      <c r="K34" s="28" t="s">
        <v>148</v>
      </c>
      <c r="L34" s="28">
        <v>9</v>
      </c>
      <c r="M34" s="28" t="str">
        <f t="shared" si="2"/>
        <v>82969</v>
      </c>
      <c r="N34" s="28">
        <v>16515</v>
      </c>
      <c r="O34" s="279">
        <v>201682.9804</v>
      </c>
    </row>
    <row r="35" spans="1:15" x14ac:dyDescent="0.2">
      <c r="A35">
        <v>2</v>
      </c>
      <c r="B35">
        <v>17</v>
      </c>
      <c r="C35" s="3" t="str">
        <f t="shared" si="0"/>
        <v>217</v>
      </c>
      <c r="D35" s="39">
        <v>0</v>
      </c>
      <c r="E35">
        <v>0</v>
      </c>
      <c r="F35" s="16">
        <v>11</v>
      </c>
      <c r="G35" s="261">
        <f t="shared" si="3"/>
        <v>0</v>
      </c>
      <c r="H35" s="3"/>
      <c r="J35" s="28">
        <v>8296</v>
      </c>
      <c r="K35" s="28" t="s">
        <v>148</v>
      </c>
      <c r="L35" s="28">
        <v>10</v>
      </c>
      <c r="M35" s="28" t="str">
        <f t="shared" si="2"/>
        <v>829610</v>
      </c>
      <c r="N35" s="28">
        <v>20238</v>
      </c>
      <c r="O35" s="279">
        <v>453088.52380000002</v>
      </c>
    </row>
    <row r="36" spans="1:15" x14ac:dyDescent="0.2">
      <c r="A36">
        <v>3</v>
      </c>
      <c r="B36">
        <v>1</v>
      </c>
      <c r="C36" s="3" t="str">
        <f t="shared" si="0"/>
        <v>31</v>
      </c>
      <c r="D36" s="39">
        <v>0</v>
      </c>
      <c r="E36">
        <v>0</v>
      </c>
      <c r="F36" s="14">
        <v>4</v>
      </c>
      <c r="G36" s="261">
        <f>D36/SUM($D$36:$D$52)</f>
        <v>0</v>
      </c>
      <c r="H36" s="3"/>
      <c r="J36" s="28">
        <v>8296</v>
      </c>
      <c r="K36" s="28" t="s">
        <v>148</v>
      </c>
      <c r="L36" s="28">
        <v>11</v>
      </c>
      <c r="M36" s="28" t="str">
        <f t="shared" si="2"/>
        <v>829611</v>
      </c>
      <c r="N36" s="28">
        <v>16789</v>
      </c>
      <c r="O36" s="279">
        <v>83415.14615</v>
      </c>
    </row>
    <row r="37" spans="1:15" x14ac:dyDescent="0.2">
      <c r="A37">
        <v>3</v>
      </c>
      <c r="B37">
        <v>2</v>
      </c>
      <c r="C37" s="3" t="str">
        <f t="shared" si="0"/>
        <v>32</v>
      </c>
      <c r="D37" s="39">
        <v>2282077.6</v>
      </c>
      <c r="E37">
        <v>350853.31036896101</v>
      </c>
      <c r="F37" s="15">
        <v>4</v>
      </c>
      <c r="G37" s="261">
        <f t="shared" ref="G37:G52" si="4">D37/SUM($D$36:$D$52)</f>
        <v>0.34718135542426792</v>
      </c>
      <c r="H37" s="3"/>
      <c r="J37" s="28">
        <v>8296</v>
      </c>
      <c r="K37" s="28" t="s">
        <v>148</v>
      </c>
      <c r="L37" s="28">
        <v>12</v>
      </c>
      <c r="M37" s="28" t="str">
        <f t="shared" si="2"/>
        <v>829612</v>
      </c>
      <c r="N37" s="28">
        <v>0</v>
      </c>
      <c r="O37" s="279">
        <v>24556.29637</v>
      </c>
    </row>
    <row r="38" spans="1:15" x14ac:dyDescent="0.2">
      <c r="A38">
        <v>3</v>
      </c>
      <c r="B38">
        <v>3</v>
      </c>
      <c r="C38" s="3" t="str">
        <f t="shared" si="0"/>
        <v>33</v>
      </c>
      <c r="D38" s="39">
        <v>1887858.66666667</v>
      </c>
      <c r="E38">
        <v>617283.72431325098</v>
      </c>
      <c r="F38" s="15">
        <v>4.5</v>
      </c>
      <c r="G38" s="261">
        <f t="shared" si="4"/>
        <v>0.28720729336407563</v>
      </c>
      <c r="H38" s="3"/>
      <c r="J38" s="28">
        <v>8372</v>
      </c>
      <c r="K38" s="28" t="s">
        <v>149</v>
      </c>
      <c r="L38" s="28">
        <v>1</v>
      </c>
      <c r="M38" s="28" t="str">
        <f t="shared" si="2"/>
        <v>83721</v>
      </c>
      <c r="N38" s="28">
        <v>46237</v>
      </c>
      <c r="O38" s="279">
        <v>21976.855500000001</v>
      </c>
    </row>
    <row r="39" spans="1:15" x14ac:dyDescent="0.2">
      <c r="A39">
        <v>3</v>
      </c>
      <c r="B39">
        <v>4</v>
      </c>
      <c r="C39" s="3" t="str">
        <f t="shared" si="0"/>
        <v>34</v>
      </c>
      <c r="D39" s="39">
        <v>1157352.33333333</v>
      </c>
      <c r="E39">
        <v>815001.42905534699</v>
      </c>
      <c r="F39" s="15">
        <v>5.7</v>
      </c>
      <c r="G39" s="261">
        <f t="shared" si="4"/>
        <v>0.17607251908966839</v>
      </c>
      <c r="H39" s="3"/>
      <c r="J39" s="28">
        <v>8372</v>
      </c>
      <c r="K39" s="28" t="s">
        <v>149</v>
      </c>
      <c r="L39" s="28">
        <v>2</v>
      </c>
      <c r="M39" s="28" t="str">
        <f t="shared" si="2"/>
        <v>83722</v>
      </c>
      <c r="N39" s="28">
        <v>86047</v>
      </c>
      <c r="O39" s="279">
        <v>47017.955620000001</v>
      </c>
    </row>
    <row r="40" spans="1:15" x14ac:dyDescent="0.2">
      <c r="A40">
        <v>3</v>
      </c>
      <c r="B40">
        <v>5</v>
      </c>
      <c r="C40" s="3" t="str">
        <f t="shared" si="0"/>
        <v>35</v>
      </c>
      <c r="D40" s="39">
        <v>296976.33333333302</v>
      </c>
      <c r="E40">
        <v>956527.152069228</v>
      </c>
      <c r="F40" s="15">
        <v>7.7</v>
      </c>
      <c r="G40" s="261">
        <f t="shared" si="4"/>
        <v>4.5180166500734135E-2</v>
      </c>
      <c r="H40" s="3"/>
      <c r="J40" s="28">
        <v>8372</v>
      </c>
      <c r="K40" s="28" t="s">
        <v>149</v>
      </c>
      <c r="L40" s="28">
        <v>3</v>
      </c>
      <c r="M40" s="28" t="str">
        <f t="shared" si="2"/>
        <v>83723</v>
      </c>
      <c r="N40" s="28">
        <v>5226</v>
      </c>
      <c r="O40" s="279">
        <v>63832.559800000003</v>
      </c>
    </row>
    <row r="41" spans="1:15" x14ac:dyDescent="0.2">
      <c r="A41">
        <v>3</v>
      </c>
      <c r="B41">
        <v>6</v>
      </c>
      <c r="C41" s="3" t="str">
        <f t="shared" si="0"/>
        <v>36</v>
      </c>
      <c r="D41" s="39">
        <v>185259.2</v>
      </c>
      <c r="E41">
        <v>1015343.83592272</v>
      </c>
      <c r="F41" s="15">
        <v>8.6999999999999993</v>
      </c>
      <c r="G41" s="261">
        <f t="shared" si="4"/>
        <v>2.8184203797809303E-2</v>
      </c>
      <c r="H41" s="3"/>
      <c r="J41" s="28">
        <v>8372</v>
      </c>
      <c r="K41" s="28" t="s">
        <v>149</v>
      </c>
      <c r="L41" s="28">
        <v>4</v>
      </c>
      <c r="M41" s="28" t="str">
        <f t="shared" si="2"/>
        <v>83724</v>
      </c>
      <c r="N41" s="28">
        <v>1609</v>
      </c>
      <c r="O41" s="279">
        <v>96212.077529999995</v>
      </c>
    </row>
    <row r="42" spans="1:15" x14ac:dyDescent="0.2">
      <c r="A42">
        <v>3</v>
      </c>
      <c r="B42">
        <v>7</v>
      </c>
      <c r="C42" s="3" t="str">
        <f t="shared" si="0"/>
        <v>37</v>
      </c>
      <c r="D42" s="39">
        <v>104333.8</v>
      </c>
      <c r="E42">
        <v>946625.097000679</v>
      </c>
      <c r="F42" s="15">
        <v>12</v>
      </c>
      <c r="G42" s="261">
        <f t="shared" si="4"/>
        <v>1.5872707440169644E-2</v>
      </c>
      <c r="H42" s="3"/>
      <c r="J42" s="28">
        <v>8372</v>
      </c>
      <c r="K42" s="28" t="s">
        <v>149</v>
      </c>
      <c r="L42" s="28">
        <v>9</v>
      </c>
      <c r="M42" s="28" t="str">
        <f t="shared" si="2"/>
        <v>83729</v>
      </c>
      <c r="N42" s="28">
        <v>366</v>
      </c>
      <c r="O42" s="279">
        <v>98605.368239999996</v>
      </c>
    </row>
    <row r="43" spans="1:15" x14ac:dyDescent="0.2">
      <c r="A43">
        <v>3</v>
      </c>
      <c r="B43">
        <v>8</v>
      </c>
      <c r="C43" s="3" t="str">
        <f t="shared" si="0"/>
        <v>38</v>
      </c>
      <c r="D43" s="39">
        <v>142121.20000000001</v>
      </c>
      <c r="E43">
        <v>964267.32194988395</v>
      </c>
      <c r="F43" s="15">
        <v>12</v>
      </c>
      <c r="G43" s="261">
        <f t="shared" si="4"/>
        <v>2.162145180800314E-2</v>
      </c>
      <c r="H43" s="3"/>
      <c r="J43" s="28">
        <v>8372</v>
      </c>
      <c r="K43" s="28" t="s">
        <v>149</v>
      </c>
      <c r="L43" s="28">
        <v>12</v>
      </c>
      <c r="M43" s="28" t="str">
        <f t="shared" si="2"/>
        <v>837212</v>
      </c>
      <c r="N43" s="28">
        <v>0</v>
      </c>
      <c r="O43" s="279">
        <v>11286.068869999999</v>
      </c>
    </row>
    <row r="44" spans="1:15" x14ac:dyDescent="0.2">
      <c r="A44">
        <v>3</v>
      </c>
      <c r="B44">
        <v>9</v>
      </c>
      <c r="C44" s="3" t="str">
        <f t="shared" si="0"/>
        <v>39</v>
      </c>
      <c r="D44" s="39">
        <v>13594</v>
      </c>
      <c r="E44">
        <v>481602.88668555702</v>
      </c>
      <c r="F44" s="15">
        <v>7</v>
      </c>
      <c r="G44" s="261">
        <f t="shared" si="4"/>
        <v>2.0681081772317899E-3</v>
      </c>
      <c r="H44" s="3"/>
      <c r="J44" s="28">
        <v>8421</v>
      </c>
      <c r="K44" s="28" t="s">
        <v>150</v>
      </c>
      <c r="L44" s="28">
        <v>1</v>
      </c>
      <c r="M44" s="28" t="str">
        <f t="shared" si="2"/>
        <v>84211</v>
      </c>
      <c r="N44" s="28">
        <v>83525</v>
      </c>
      <c r="O44" s="279">
        <v>27300.352699999999</v>
      </c>
    </row>
    <row r="45" spans="1:15" x14ac:dyDescent="0.2">
      <c r="A45">
        <v>3</v>
      </c>
      <c r="B45">
        <v>10</v>
      </c>
      <c r="C45" s="3" t="str">
        <f t="shared" si="0"/>
        <v>310</v>
      </c>
      <c r="D45" s="39">
        <v>449619.22222222202</v>
      </c>
      <c r="E45">
        <v>1401513.56328906</v>
      </c>
      <c r="F45" s="15">
        <v>11</v>
      </c>
      <c r="G45" s="261">
        <f t="shared" si="4"/>
        <v>6.8402323828039929E-2</v>
      </c>
      <c r="H45" s="3"/>
      <c r="J45" s="28">
        <v>8421</v>
      </c>
      <c r="K45" s="28" t="s">
        <v>150</v>
      </c>
      <c r="L45" s="28">
        <v>2</v>
      </c>
      <c r="M45" s="28" t="str">
        <f t="shared" si="2"/>
        <v>84212</v>
      </c>
      <c r="N45" s="28">
        <v>68640</v>
      </c>
      <c r="O45" s="279">
        <v>55529.32099</v>
      </c>
    </row>
    <row r="46" spans="1:15" x14ac:dyDescent="0.2">
      <c r="A46">
        <v>3</v>
      </c>
      <c r="B46">
        <v>11</v>
      </c>
      <c r="C46" s="3" t="str">
        <f t="shared" si="0"/>
        <v>311</v>
      </c>
      <c r="D46" s="39">
        <v>53964.769230769198</v>
      </c>
      <c r="E46">
        <v>368726.53281099501</v>
      </c>
      <c r="F46" s="15">
        <v>11</v>
      </c>
      <c r="G46" s="261">
        <f t="shared" si="4"/>
        <v>8.2098705700000205E-3</v>
      </c>
      <c r="H46" s="3"/>
      <c r="J46" s="28">
        <v>8421</v>
      </c>
      <c r="K46" s="28" t="s">
        <v>150</v>
      </c>
      <c r="L46" s="28">
        <v>3</v>
      </c>
      <c r="M46" s="28" t="str">
        <f t="shared" si="2"/>
        <v>84213</v>
      </c>
      <c r="N46" s="28">
        <v>3761</v>
      </c>
      <c r="O46" s="279">
        <v>86121.375060000006</v>
      </c>
    </row>
    <row r="47" spans="1:15" x14ac:dyDescent="0.2">
      <c r="A47">
        <v>3</v>
      </c>
      <c r="B47">
        <v>12</v>
      </c>
      <c r="C47" s="3" t="str">
        <f t="shared" si="0"/>
        <v>312</v>
      </c>
      <c r="D47" s="39">
        <v>0</v>
      </c>
      <c r="E47">
        <v>0</v>
      </c>
      <c r="F47" s="15">
        <v>24</v>
      </c>
      <c r="G47" s="261">
        <f t="shared" si="4"/>
        <v>0</v>
      </c>
      <c r="H47" s="3"/>
      <c r="J47" s="28">
        <v>8421</v>
      </c>
      <c r="K47" s="28" t="s">
        <v>150</v>
      </c>
      <c r="L47" s="28">
        <v>4</v>
      </c>
      <c r="M47" s="28" t="str">
        <f t="shared" si="2"/>
        <v>84214</v>
      </c>
      <c r="N47" s="28">
        <v>543</v>
      </c>
      <c r="O47" s="279">
        <v>223904.58720000001</v>
      </c>
    </row>
    <row r="48" spans="1:15" x14ac:dyDescent="0.2">
      <c r="A48">
        <v>3</v>
      </c>
      <c r="B48">
        <v>13</v>
      </c>
      <c r="C48" s="3" t="str">
        <f t="shared" si="0"/>
        <v>313</v>
      </c>
      <c r="D48" s="39">
        <v>0</v>
      </c>
      <c r="E48">
        <v>0</v>
      </c>
      <c r="F48" s="15">
        <v>4</v>
      </c>
      <c r="G48" s="261">
        <f t="shared" si="4"/>
        <v>0</v>
      </c>
      <c r="H48" s="3"/>
      <c r="J48" s="28">
        <v>8421</v>
      </c>
      <c r="K48" s="28" t="s">
        <v>150</v>
      </c>
      <c r="L48" s="28">
        <v>5</v>
      </c>
      <c r="M48" s="28" t="str">
        <f t="shared" si="2"/>
        <v>84215</v>
      </c>
      <c r="N48" s="28">
        <v>861</v>
      </c>
      <c r="O48" s="279">
        <v>172154.99609999999</v>
      </c>
    </row>
    <row r="49" spans="1:15" x14ac:dyDescent="0.2">
      <c r="A49">
        <v>3</v>
      </c>
      <c r="B49">
        <v>14</v>
      </c>
      <c r="C49" s="3" t="str">
        <f t="shared" si="0"/>
        <v>314</v>
      </c>
      <c r="D49" s="39">
        <v>0</v>
      </c>
      <c r="E49">
        <v>0</v>
      </c>
      <c r="F49" s="15">
        <v>4.5</v>
      </c>
      <c r="G49" s="261">
        <f t="shared" si="4"/>
        <v>0</v>
      </c>
      <c r="H49" s="3"/>
      <c r="J49" s="28">
        <v>8421</v>
      </c>
      <c r="K49" s="28" t="s">
        <v>150</v>
      </c>
      <c r="L49" s="28">
        <v>9</v>
      </c>
      <c r="M49" s="28" t="str">
        <f t="shared" si="2"/>
        <v>84219</v>
      </c>
      <c r="N49" s="28">
        <v>11516</v>
      </c>
      <c r="O49" s="279">
        <v>126137.32889999999</v>
      </c>
    </row>
    <row r="50" spans="1:15" x14ac:dyDescent="0.2">
      <c r="A50">
        <v>3</v>
      </c>
      <c r="B50">
        <v>15</v>
      </c>
      <c r="C50" s="3" t="str">
        <f t="shared" si="0"/>
        <v>315</v>
      </c>
      <c r="D50" s="39">
        <v>0</v>
      </c>
      <c r="E50">
        <v>0</v>
      </c>
      <c r="F50" s="15">
        <v>6.7</v>
      </c>
      <c r="G50" s="261">
        <f t="shared" si="4"/>
        <v>0</v>
      </c>
      <c r="H50" s="3"/>
      <c r="J50" s="28">
        <v>8421</v>
      </c>
      <c r="K50" s="28" t="s">
        <v>150</v>
      </c>
      <c r="L50" s="28">
        <v>10</v>
      </c>
      <c r="M50" s="28" t="str">
        <f t="shared" si="2"/>
        <v>842110</v>
      </c>
      <c r="N50" s="28">
        <v>3099</v>
      </c>
      <c r="O50" s="279">
        <v>159842.61569999999</v>
      </c>
    </row>
    <row r="51" spans="1:15" x14ac:dyDescent="0.2">
      <c r="A51">
        <v>3</v>
      </c>
      <c r="B51">
        <v>16</v>
      </c>
      <c r="C51" s="3" t="str">
        <f t="shared" si="0"/>
        <v>316</v>
      </c>
      <c r="D51" s="39">
        <v>0</v>
      </c>
      <c r="E51">
        <v>0</v>
      </c>
      <c r="F51" s="15">
        <v>8.6999999999999993</v>
      </c>
      <c r="G51" s="261">
        <f t="shared" si="4"/>
        <v>0</v>
      </c>
      <c r="H51" s="3"/>
      <c r="J51" s="28">
        <v>8421</v>
      </c>
      <c r="K51" s="28" t="s">
        <v>150</v>
      </c>
      <c r="L51" s="28">
        <v>12</v>
      </c>
      <c r="M51" s="28" t="str">
        <f t="shared" si="2"/>
        <v>842112</v>
      </c>
      <c r="N51" s="28">
        <v>0</v>
      </c>
      <c r="O51" s="279">
        <v>8087.2912960000003</v>
      </c>
    </row>
    <row r="52" spans="1:15" x14ac:dyDescent="0.2">
      <c r="A52">
        <v>3</v>
      </c>
      <c r="B52">
        <v>17</v>
      </c>
      <c r="C52" s="3" t="str">
        <f t="shared" si="0"/>
        <v>317</v>
      </c>
      <c r="D52" s="39">
        <v>0</v>
      </c>
      <c r="E52">
        <v>0</v>
      </c>
      <c r="F52" s="16">
        <v>12</v>
      </c>
      <c r="G52" s="261">
        <f t="shared" si="4"/>
        <v>0</v>
      </c>
      <c r="H52" s="3"/>
      <c r="J52" s="28">
        <v>8433</v>
      </c>
      <c r="K52" s="28" t="s">
        <v>151</v>
      </c>
      <c r="L52" s="28">
        <v>1</v>
      </c>
      <c r="M52" s="28" t="str">
        <f t="shared" si="2"/>
        <v>84331</v>
      </c>
      <c r="N52" s="28">
        <v>202588</v>
      </c>
      <c r="O52" s="279">
        <v>76624.500570000004</v>
      </c>
    </row>
    <row r="53" spans="1:15" x14ac:dyDescent="0.2">
      <c r="A53">
        <v>4</v>
      </c>
      <c r="B53">
        <v>1</v>
      </c>
      <c r="C53" s="3" t="str">
        <f t="shared" si="0"/>
        <v>41</v>
      </c>
      <c r="D53" s="39">
        <v>54453</v>
      </c>
      <c r="E53">
        <v>38050.9478914633</v>
      </c>
      <c r="F53" s="15">
        <v>6</v>
      </c>
      <c r="G53" s="261">
        <f>D53/SUM($D$53:$D$69)</f>
        <v>4.6981990438318397E-2</v>
      </c>
      <c r="H53" s="3"/>
      <c r="J53" s="28">
        <v>8433</v>
      </c>
      <c r="K53" s="28" t="s">
        <v>151</v>
      </c>
      <c r="L53" s="28">
        <v>2</v>
      </c>
      <c r="M53" s="28" t="str">
        <f t="shared" si="2"/>
        <v>84332</v>
      </c>
      <c r="N53" s="28">
        <v>1040070</v>
      </c>
      <c r="O53" s="279">
        <v>183469.14679999999</v>
      </c>
    </row>
    <row r="54" spans="1:15" x14ac:dyDescent="0.2">
      <c r="A54">
        <v>4</v>
      </c>
      <c r="B54">
        <v>2</v>
      </c>
      <c r="C54" s="3" t="str">
        <f t="shared" si="0"/>
        <v>42</v>
      </c>
      <c r="D54" s="39">
        <v>521663</v>
      </c>
      <c r="E54">
        <v>169956.01671425701</v>
      </c>
      <c r="F54" s="15">
        <v>8.5</v>
      </c>
      <c r="G54" s="261">
        <f t="shared" ref="G54:G69" si="5">D54/SUM($D$53:$D$69)</f>
        <v>0.45009028112362021</v>
      </c>
      <c r="H54" s="3"/>
      <c r="J54" s="28">
        <v>8433</v>
      </c>
      <c r="K54" s="28" t="s">
        <v>151</v>
      </c>
      <c r="L54" s="28">
        <v>3</v>
      </c>
      <c r="M54" s="28" t="str">
        <f t="shared" si="2"/>
        <v>84333</v>
      </c>
      <c r="N54" s="28">
        <v>113591</v>
      </c>
      <c r="O54" s="279">
        <v>269147.56760000001</v>
      </c>
    </row>
    <row r="55" spans="1:15" x14ac:dyDescent="0.2">
      <c r="A55">
        <v>4</v>
      </c>
      <c r="B55">
        <v>3</v>
      </c>
      <c r="C55" s="3" t="str">
        <f>A55&amp;B55</f>
        <v>43</v>
      </c>
      <c r="D55" s="39">
        <v>265695.59999999998</v>
      </c>
      <c r="E55">
        <v>316503.93750115199</v>
      </c>
      <c r="F55" s="15">
        <v>10</v>
      </c>
      <c r="G55" s="261">
        <f t="shared" si="5"/>
        <v>0.22924188086429156</v>
      </c>
      <c r="H55" s="3"/>
      <c r="J55" s="28">
        <v>8433</v>
      </c>
      <c r="K55" s="28" t="s">
        <v>151</v>
      </c>
      <c r="L55" s="28">
        <v>4</v>
      </c>
      <c r="M55" s="28" t="str">
        <f t="shared" si="2"/>
        <v>84334</v>
      </c>
      <c r="N55" s="28">
        <v>29993</v>
      </c>
      <c r="O55" s="279">
        <v>235999.1784</v>
      </c>
    </row>
    <row r="56" spans="1:15" x14ac:dyDescent="0.2">
      <c r="A56">
        <v>4</v>
      </c>
      <c r="B56">
        <v>4</v>
      </c>
      <c r="C56" s="3" t="str">
        <f t="shared" si="0"/>
        <v>44</v>
      </c>
      <c r="D56" s="39">
        <v>102002.25</v>
      </c>
      <c r="E56">
        <v>398587.85813448002</v>
      </c>
      <c r="F56" s="15">
        <v>10</v>
      </c>
      <c r="G56" s="261">
        <f t="shared" si="5"/>
        <v>8.8007432725230247E-2</v>
      </c>
      <c r="H56" s="3"/>
      <c r="J56" s="28">
        <v>8433</v>
      </c>
      <c r="K56" s="28" t="s">
        <v>151</v>
      </c>
      <c r="L56" s="28">
        <v>5</v>
      </c>
      <c r="M56" s="28" t="str">
        <f t="shared" si="2"/>
        <v>84335</v>
      </c>
      <c r="N56" s="28">
        <v>7593</v>
      </c>
      <c r="O56" s="279">
        <v>442784.20640000002</v>
      </c>
    </row>
    <row r="57" spans="1:15" x14ac:dyDescent="0.2">
      <c r="A57">
        <v>4</v>
      </c>
      <c r="B57">
        <v>5</v>
      </c>
      <c r="C57" s="3" t="str">
        <f t="shared" si="0"/>
        <v>45</v>
      </c>
      <c r="D57" s="39">
        <v>43665.4</v>
      </c>
      <c r="E57">
        <v>514715.93331409199</v>
      </c>
      <c r="F57" s="15">
        <v>10</v>
      </c>
      <c r="G57" s="261">
        <f t="shared" si="5"/>
        <v>3.7674460641017912E-2</v>
      </c>
      <c r="H57" s="3"/>
      <c r="J57" s="28">
        <v>8433</v>
      </c>
      <c r="K57" s="28" t="s">
        <v>151</v>
      </c>
      <c r="L57" s="28">
        <v>6</v>
      </c>
      <c r="M57" s="28" t="str">
        <f t="shared" si="2"/>
        <v>84336</v>
      </c>
      <c r="N57" s="28">
        <v>12804</v>
      </c>
      <c r="O57" s="279">
        <v>270816.29619999998</v>
      </c>
    </row>
    <row r="58" spans="1:15" x14ac:dyDescent="0.2">
      <c r="A58">
        <v>4</v>
      </c>
      <c r="B58">
        <v>6</v>
      </c>
      <c r="C58" s="3" t="str">
        <f t="shared" si="0"/>
        <v>46</v>
      </c>
      <c r="D58" s="39">
        <v>32403.200000000001</v>
      </c>
      <c r="E58">
        <v>570151.60493040201</v>
      </c>
      <c r="F58" s="15">
        <v>10</v>
      </c>
      <c r="G58" s="261">
        <f t="shared" si="5"/>
        <v>2.7957446468898292E-2</v>
      </c>
      <c r="H58" s="3"/>
      <c r="J58" s="28">
        <v>8433</v>
      </c>
      <c r="K58" s="28" t="s">
        <v>151</v>
      </c>
      <c r="L58" s="28">
        <v>7</v>
      </c>
      <c r="M58" s="28" t="str">
        <f t="shared" si="2"/>
        <v>84337</v>
      </c>
      <c r="N58" s="28">
        <v>29886</v>
      </c>
      <c r="O58" s="279">
        <v>548464.98510000005</v>
      </c>
    </row>
    <row r="59" spans="1:15" x14ac:dyDescent="0.2">
      <c r="A59">
        <v>4</v>
      </c>
      <c r="B59">
        <v>7</v>
      </c>
      <c r="C59" s="3" t="str">
        <f t="shared" si="0"/>
        <v>47</v>
      </c>
      <c r="D59" s="39">
        <v>28315.599999999999</v>
      </c>
      <c r="E59">
        <v>602517.48272632901</v>
      </c>
      <c r="F59" s="15">
        <v>10</v>
      </c>
      <c r="G59" s="261">
        <f t="shared" si="5"/>
        <v>2.4430669539882988E-2</v>
      </c>
      <c r="H59" s="3"/>
      <c r="J59" s="28">
        <v>8433</v>
      </c>
      <c r="K59" s="28" t="s">
        <v>151</v>
      </c>
      <c r="L59" s="28">
        <v>8</v>
      </c>
      <c r="M59" s="28" t="str">
        <f t="shared" si="2"/>
        <v>84338</v>
      </c>
      <c r="N59" s="28">
        <v>12251</v>
      </c>
      <c r="O59" s="279">
        <v>102126.7604</v>
      </c>
    </row>
    <row r="60" spans="1:15" x14ac:dyDescent="0.2">
      <c r="A60">
        <v>4</v>
      </c>
      <c r="B60">
        <v>8</v>
      </c>
      <c r="C60" s="3" t="str">
        <f t="shared" si="0"/>
        <v>48</v>
      </c>
      <c r="D60" s="39">
        <v>34613.199999999997</v>
      </c>
      <c r="E60">
        <v>339630.69861271302</v>
      </c>
      <c r="F60" s="15">
        <v>10</v>
      </c>
      <c r="G60" s="261">
        <f t="shared" si="5"/>
        <v>2.9864232116496837E-2</v>
      </c>
      <c r="H60" s="3"/>
      <c r="J60" s="28">
        <v>8433</v>
      </c>
      <c r="K60" s="28" t="s">
        <v>151</v>
      </c>
      <c r="L60" s="28">
        <v>9</v>
      </c>
      <c r="M60" s="28" t="str">
        <f t="shared" si="2"/>
        <v>84339</v>
      </c>
      <c r="N60" s="28">
        <v>15537</v>
      </c>
      <c r="O60" s="279">
        <v>292999.03710000002</v>
      </c>
    </row>
    <row r="61" spans="1:15" x14ac:dyDescent="0.2">
      <c r="A61">
        <v>4</v>
      </c>
      <c r="B61">
        <v>9</v>
      </c>
      <c r="C61" s="3" t="str">
        <f t="shared" si="0"/>
        <v>49</v>
      </c>
      <c r="D61" s="39">
        <v>22277</v>
      </c>
      <c r="E61">
        <v>539747.360436399</v>
      </c>
      <c r="F61" s="15">
        <v>8</v>
      </c>
      <c r="G61" s="261">
        <f t="shared" si="5"/>
        <v>1.9220571887580463E-2</v>
      </c>
      <c r="H61" s="3"/>
      <c r="J61" s="28">
        <v>8433</v>
      </c>
      <c r="K61" s="28" t="s">
        <v>151</v>
      </c>
      <c r="L61" s="28">
        <v>10</v>
      </c>
      <c r="M61" s="28" t="str">
        <f t="shared" si="2"/>
        <v>843310</v>
      </c>
      <c r="N61" s="28">
        <v>17794</v>
      </c>
      <c r="O61" s="279">
        <v>280225.36139999999</v>
      </c>
    </row>
    <row r="62" spans="1:15" x14ac:dyDescent="0.2">
      <c r="A62">
        <v>4</v>
      </c>
      <c r="B62">
        <v>10</v>
      </c>
      <c r="C62" s="3" t="str">
        <f t="shared" si="0"/>
        <v>410</v>
      </c>
      <c r="D62" s="39">
        <v>51254.333333333299</v>
      </c>
      <c r="E62">
        <v>825027.010657473</v>
      </c>
      <c r="F62" s="15">
        <v>8</v>
      </c>
      <c r="G62" s="261">
        <f>D62/SUM($D$53:$D$69)</f>
        <v>4.4222184243091274E-2</v>
      </c>
      <c r="H62" s="3"/>
      <c r="J62" s="28">
        <v>8433</v>
      </c>
      <c r="K62" s="28" t="s">
        <v>151</v>
      </c>
      <c r="L62" s="28">
        <v>11</v>
      </c>
      <c r="M62" s="28" t="str">
        <f t="shared" si="2"/>
        <v>843311</v>
      </c>
      <c r="N62" s="28">
        <v>146624</v>
      </c>
      <c r="O62" s="279">
        <v>199389.07339999999</v>
      </c>
    </row>
    <row r="63" spans="1:15" x14ac:dyDescent="0.2">
      <c r="A63">
        <v>4</v>
      </c>
      <c r="B63">
        <v>11</v>
      </c>
      <c r="C63" s="3" t="str">
        <f t="shared" si="0"/>
        <v>411</v>
      </c>
      <c r="D63" s="39">
        <v>2676</v>
      </c>
      <c r="E63">
        <v>278777.21708033798</v>
      </c>
      <c r="F63" s="15">
        <v>8</v>
      </c>
      <c r="G63" s="261">
        <f t="shared" si="5"/>
        <v>2.3088499515718148E-3</v>
      </c>
      <c r="H63" s="3"/>
      <c r="J63" s="28">
        <v>8433</v>
      </c>
      <c r="K63" s="28" t="s">
        <v>151</v>
      </c>
      <c r="L63" s="28">
        <v>12</v>
      </c>
      <c r="M63" s="28" t="str">
        <f t="shared" si="2"/>
        <v>843312</v>
      </c>
      <c r="N63" s="28">
        <v>0</v>
      </c>
      <c r="O63" s="279">
        <v>45492.323219999998</v>
      </c>
    </row>
    <row r="64" spans="1:15" x14ac:dyDescent="0.2">
      <c r="A64">
        <v>4</v>
      </c>
      <c r="B64">
        <v>12</v>
      </c>
      <c r="C64" s="3" t="str">
        <f t="shared" si="0"/>
        <v>412</v>
      </c>
      <c r="D64" s="39">
        <v>0</v>
      </c>
      <c r="E64">
        <v>0</v>
      </c>
      <c r="F64" s="15">
        <v>25</v>
      </c>
      <c r="G64" s="261">
        <f t="shared" si="5"/>
        <v>0</v>
      </c>
      <c r="H64" s="3"/>
      <c r="J64" s="28">
        <v>8436</v>
      </c>
      <c r="K64" s="28" t="s">
        <v>152</v>
      </c>
      <c r="L64" s="28">
        <v>1</v>
      </c>
      <c r="M64" s="28" t="str">
        <f t="shared" si="2"/>
        <v>84361</v>
      </c>
      <c r="N64" s="28">
        <v>127018</v>
      </c>
      <c r="O64" s="279">
        <v>26583.39745</v>
      </c>
    </row>
    <row r="65" spans="1:15" x14ac:dyDescent="0.2">
      <c r="A65">
        <v>4</v>
      </c>
      <c r="B65">
        <v>13</v>
      </c>
      <c r="C65" s="3" t="str">
        <f t="shared" si="0"/>
        <v>413</v>
      </c>
      <c r="D65" s="39">
        <v>0</v>
      </c>
      <c r="E65">
        <v>0</v>
      </c>
      <c r="F65" s="15">
        <v>7</v>
      </c>
      <c r="G65" s="261">
        <f t="shared" si="5"/>
        <v>0</v>
      </c>
      <c r="H65" s="3"/>
      <c r="J65" s="28">
        <v>8436</v>
      </c>
      <c r="K65" s="28" t="s">
        <v>152</v>
      </c>
      <c r="L65" s="28">
        <v>2</v>
      </c>
      <c r="M65" s="28" t="str">
        <f t="shared" si="2"/>
        <v>84362</v>
      </c>
      <c r="N65" s="28">
        <v>98046</v>
      </c>
      <c r="O65" s="279">
        <v>48818.933169999997</v>
      </c>
    </row>
    <row r="66" spans="1:15" x14ac:dyDescent="0.2">
      <c r="A66">
        <v>4</v>
      </c>
      <c r="B66">
        <v>14</v>
      </c>
      <c r="C66" s="3" t="str">
        <f t="shared" si="0"/>
        <v>414</v>
      </c>
      <c r="D66" s="39">
        <v>0</v>
      </c>
      <c r="E66">
        <v>0</v>
      </c>
      <c r="F66" s="15">
        <v>10</v>
      </c>
      <c r="G66" s="261">
        <f t="shared" si="5"/>
        <v>0</v>
      </c>
      <c r="H66" s="3"/>
      <c r="J66" s="28">
        <v>8436</v>
      </c>
      <c r="K66" s="28" t="s">
        <v>152</v>
      </c>
      <c r="L66" s="28">
        <v>3</v>
      </c>
      <c r="M66" s="28" t="str">
        <f t="shared" si="2"/>
        <v>84363</v>
      </c>
      <c r="N66" s="28">
        <v>1092</v>
      </c>
      <c r="O66" s="279">
        <v>107531.12790000001</v>
      </c>
    </row>
    <row r="67" spans="1:15" x14ac:dyDescent="0.2">
      <c r="A67">
        <v>4</v>
      </c>
      <c r="B67">
        <v>15</v>
      </c>
      <c r="C67" s="3" t="str">
        <f t="shared" ref="C67:C130" si="6">A67&amp;B67</f>
        <v>415</v>
      </c>
      <c r="D67" s="39">
        <v>0</v>
      </c>
      <c r="E67">
        <v>0</v>
      </c>
      <c r="F67" s="15">
        <v>10</v>
      </c>
      <c r="G67" s="261">
        <f t="shared" si="5"/>
        <v>0</v>
      </c>
      <c r="H67" s="3"/>
      <c r="J67" s="28">
        <v>8436</v>
      </c>
      <c r="K67" s="28" t="s">
        <v>152</v>
      </c>
      <c r="L67" s="28">
        <v>8</v>
      </c>
      <c r="M67" s="28" t="str">
        <f t="shared" ref="M67:M130" si="7">J67&amp;L67</f>
        <v>84368</v>
      </c>
      <c r="N67" s="28">
        <v>120</v>
      </c>
      <c r="O67" s="279">
        <v>11474.25714</v>
      </c>
    </row>
    <row r="68" spans="1:15" x14ac:dyDescent="0.2">
      <c r="A68">
        <v>4</v>
      </c>
      <c r="B68">
        <v>16</v>
      </c>
      <c r="C68" s="3" t="str">
        <f t="shared" si="6"/>
        <v>416</v>
      </c>
      <c r="D68" s="39">
        <v>0</v>
      </c>
      <c r="E68">
        <v>0</v>
      </c>
      <c r="F68" s="15">
        <v>10</v>
      </c>
      <c r="G68" s="261">
        <f t="shared" si="5"/>
        <v>0</v>
      </c>
      <c r="H68" s="3"/>
      <c r="J68" s="28">
        <v>8436</v>
      </c>
      <c r="K68" s="28" t="s">
        <v>152</v>
      </c>
      <c r="L68" s="28">
        <v>9</v>
      </c>
      <c r="M68" s="28" t="str">
        <f t="shared" si="7"/>
        <v>84369</v>
      </c>
      <c r="N68" s="28">
        <v>5073</v>
      </c>
      <c r="O68" s="279">
        <v>73918.455900000001</v>
      </c>
    </row>
    <row r="69" spans="1:15" x14ac:dyDescent="0.2">
      <c r="A69">
        <v>4</v>
      </c>
      <c r="B69">
        <v>17</v>
      </c>
      <c r="C69" s="3" t="str">
        <f t="shared" si="6"/>
        <v>417</v>
      </c>
      <c r="D69" s="39">
        <v>0</v>
      </c>
      <c r="E69">
        <v>0</v>
      </c>
      <c r="F69" s="15">
        <v>10</v>
      </c>
      <c r="G69" s="261">
        <f t="shared" si="5"/>
        <v>0</v>
      </c>
      <c r="H69" s="3"/>
      <c r="J69" s="28">
        <v>8436</v>
      </c>
      <c r="K69" s="28" t="s">
        <v>152</v>
      </c>
      <c r="L69" s="28">
        <v>10</v>
      </c>
      <c r="M69" s="28" t="str">
        <f t="shared" si="7"/>
        <v>843610</v>
      </c>
      <c r="N69" s="28">
        <v>1971</v>
      </c>
      <c r="O69" s="279">
        <v>115177.96649999999</v>
      </c>
    </row>
    <row r="70" spans="1:15" x14ac:dyDescent="0.2">
      <c r="A70">
        <v>5</v>
      </c>
      <c r="B70">
        <v>1</v>
      </c>
      <c r="C70" s="3" t="str">
        <f t="shared" si="6"/>
        <v>51</v>
      </c>
      <c r="D70" s="39">
        <v>18377.400000000001</v>
      </c>
      <c r="E70">
        <v>57288.664801787701</v>
      </c>
      <c r="F70" s="14">
        <v>5</v>
      </c>
      <c r="G70" s="261">
        <f>D70/SUM($D$70:$D$86)</f>
        <v>1.4539433036690105E-2</v>
      </c>
      <c r="H70" s="3"/>
      <c r="J70" s="28">
        <v>8436</v>
      </c>
      <c r="K70" s="28" t="s">
        <v>152</v>
      </c>
      <c r="L70" s="28">
        <v>11</v>
      </c>
      <c r="M70" s="28" t="str">
        <f t="shared" si="7"/>
        <v>843611</v>
      </c>
      <c r="N70" s="28">
        <v>179</v>
      </c>
      <c r="O70" s="279">
        <v>88659.217879999997</v>
      </c>
    </row>
    <row r="71" spans="1:15" x14ac:dyDescent="0.2">
      <c r="A71">
        <v>5</v>
      </c>
      <c r="B71">
        <v>2</v>
      </c>
      <c r="C71" s="3" t="str">
        <f t="shared" si="6"/>
        <v>52</v>
      </c>
      <c r="D71" s="39">
        <v>389691</v>
      </c>
      <c r="E71">
        <v>316457.31396757299</v>
      </c>
      <c r="F71" s="15">
        <v>5</v>
      </c>
      <c r="G71" s="261">
        <f t="shared" ref="G71:G86" si="8">D71/SUM($D$70:$D$86)</f>
        <v>0.30830727956625004</v>
      </c>
      <c r="H71" s="3"/>
      <c r="J71" s="28">
        <v>8436</v>
      </c>
      <c r="K71" s="28" t="s">
        <v>152</v>
      </c>
      <c r="L71" s="28">
        <v>12</v>
      </c>
      <c r="M71" s="28" t="str">
        <f t="shared" si="7"/>
        <v>843612</v>
      </c>
      <c r="N71" s="28">
        <v>0</v>
      </c>
      <c r="O71" s="279">
        <v>7138.0935929999996</v>
      </c>
    </row>
    <row r="72" spans="1:15" x14ac:dyDescent="0.2">
      <c r="A72">
        <v>5</v>
      </c>
      <c r="B72">
        <v>3</v>
      </c>
      <c r="C72" s="3" t="str">
        <f t="shared" si="6"/>
        <v>53</v>
      </c>
      <c r="D72" s="39">
        <v>366019.57894736802</v>
      </c>
      <c r="E72">
        <v>470406.23135074298</v>
      </c>
      <c r="F72" s="15">
        <v>5</v>
      </c>
      <c r="G72" s="261">
        <f t="shared" si="8"/>
        <v>0.28957943769100986</v>
      </c>
      <c r="H72" s="3"/>
      <c r="J72" s="28">
        <v>8520</v>
      </c>
      <c r="K72" s="28" t="s">
        <v>153</v>
      </c>
      <c r="L72" s="28">
        <v>1</v>
      </c>
      <c r="M72" s="28" t="str">
        <f t="shared" si="7"/>
        <v>85201</v>
      </c>
      <c r="N72" s="28">
        <v>131096</v>
      </c>
      <c r="O72" s="279">
        <v>32440.564740000002</v>
      </c>
    </row>
    <row r="73" spans="1:15" x14ac:dyDescent="0.2">
      <c r="A73">
        <v>5</v>
      </c>
      <c r="B73">
        <v>4</v>
      </c>
      <c r="C73" s="3" t="str">
        <f t="shared" si="6"/>
        <v>54</v>
      </c>
      <c r="D73" s="39">
        <v>248479.1</v>
      </c>
      <c r="E73">
        <v>557480.41228023602</v>
      </c>
      <c r="F73" s="15">
        <v>5</v>
      </c>
      <c r="G73" s="261">
        <f t="shared" si="8"/>
        <v>0.19658630902450969</v>
      </c>
      <c r="H73" s="3"/>
      <c r="J73" s="28">
        <v>8520</v>
      </c>
      <c r="K73" s="28" t="s">
        <v>153</v>
      </c>
      <c r="L73" s="28">
        <v>2</v>
      </c>
      <c r="M73" s="28" t="str">
        <f t="shared" si="7"/>
        <v>85202</v>
      </c>
      <c r="N73" s="28">
        <v>245107</v>
      </c>
      <c r="O73" s="279">
        <v>60127.285109999997</v>
      </c>
    </row>
    <row r="74" spans="1:15" x14ac:dyDescent="0.2">
      <c r="A74">
        <v>5</v>
      </c>
      <c r="B74">
        <v>5</v>
      </c>
      <c r="C74" s="3" t="str">
        <f t="shared" si="6"/>
        <v>55</v>
      </c>
      <c r="D74" s="39">
        <v>64498.333333333299</v>
      </c>
      <c r="E74">
        <v>650613.75859681598</v>
      </c>
      <c r="F74" s="15">
        <v>6</v>
      </c>
      <c r="G74" s="261">
        <f t="shared" si="8"/>
        <v>5.1028393487550838E-2</v>
      </c>
      <c r="H74" s="3"/>
      <c r="J74" s="28">
        <v>8520</v>
      </c>
      <c r="K74" s="28" t="s">
        <v>153</v>
      </c>
      <c r="L74" s="28">
        <v>3</v>
      </c>
      <c r="M74" s="28" t="str">
        <f t="shared" si="7"/>
        <v>85203</v>
      </c>
      <c r="N74" s="28">
        <v>12780</v>
      </c>
      <c r="O74" s="279">
        <v>90289.075949999999</v>
      </c>
    </row>
    <row r="75" spans="1:15" x14ac:dyDescent="0.2">
      <c r="A75">
        <v>5</v>
      </c>
      <c r="B75">
        <v>6</v>
      </c>
      <c r="C75" s="3" t="str">
        <f t="shared" si="6"/>
        <v>56</v>
      </c>
      <c r="D75" s="39">
        <v>36114.625</v>
      </c>
      <c r="E75">
        <v>626355.860363074</v>
      </c>
      <c r="F75" s="15">
        <v>7.5</v>
      </c>
      <c r="G75" s="261">
        <f t="shared" si="8"/>
        <v>2.8572386291459854E-2</v>
      </c>
      <c r="H75" s="3"/>
      <c r="J75" s="28">
        <v>8520</v>
      </c>
      <c r="K75" s="28" t="s">
        <v>153</v>
      </c>
      <c r="L75" s="28">
        <v>4</v>
      </c>
      <c r="M75" s="28" t="str">
        <f t="shared" si="7"/>
        <v>85204</v>
      </c>
      <c r="N75" s="28">
        <v>1910</v>
      </c>
      <c r="O75" s="279">
        <v>76118.321259999997</v>
      </c>
    </row>
    <row r="76" spans="1:15" x14ac:dyDescent="0.2">
      <c r="A76">
        <v>5</v>
      </c>
      <c r="B76">
        <v>7</v>
      </c>
      <c r="C76" s="3" t="str">
        <f t="shared" si="6"/>
        <v>57</v>
      </c>
      <c r="D76" s="39">
        <v>17174.411764705899</v>
      </c>
      <c r="E76">
        <v>535414.994348309</v>
      </c>
      <c r="F76" s="15">
        <v>10</v>
      </c>
      <c r="G76" s="261">
        <f t="shared" si="8"/>
        <v>1.3587678877179805E-2</v>
      </c>
      <c r="H76" s="3"/>
      <c r="J76" s="28">
        <v>8520</v>
      </c>
      <c r="K76" s="28" t="s">
        <v>153</v>
      </c>
      <c r="L76" s="28">
        <v>9</v>
      </c>
      <c r="M76" s="28" t="str">
        <f t="shared" si="7"/>
        <v>85209</v>
      </c>
      <c r="N76" s="28">
        <v>17793</v>
      </c>
      <c r="O76" s="279">
        <v>91413.963900000002</v>
      </c>
    </row>
    <row r="77" spans="1:15" x14ac:dyDescent="0.2">
      <c r="A77">
        <v>5</v>
      </c>
      <c r="B77">
        <v>8</v>
      </c>
      <c r="C77" s="3" t="str">
        <f t="shared" si="6"/>
        <v>58</v>
      </c>
      <c r="D77" s="39">
        <v>17634.0769230769</v>
      </c>
      <c r="E77">
        <v>446378.058869306</v>
      </c>
      <c r="F77" s="15">
        <v>10</v>
      </c>
      <c r="G77" s="261">
        <f t="shared" si="8"/>
        <v>1.3951346794808779E-2</v>
      </c>
      <c r="H77" s="3"/>
      <c r="J77" s="28">
        <v>8520</v>
      </c>
      <c r="K77" s="28" t="s">
        <v>153</v>
      </c>
      <c r="L77" s="28">
        <v>10</v>
      </c>
      <c r="M77" s="28" t="str">
        <f t="shared" si="7"/>
        <v>852010</v>
      </c>
      <c r="N77" s="28">
        <v>1242</v>
      </c>
      <c r="O77" s="279">
        <v>182368.18169999999</v>
      </c>
    </row>
    <row r="78" spans="1:15" x14ac:dyDescent="0.2">
      <c r="A78">
        <v>5</v>
      </c>
      <c r="B78">
        <v>9</v>
      </c>
      <c r="C78" s="3" t="str">
        <f t="shared" si="6"/>
        <v>59</v>
      </c>
      <c r="D78" s="39">
        <v>12114</v>
      </c>
      <c r="E78">
        <v>488642.81862230698</v>
      </c>
      <c r="F78" s="15">
        <v>5</v>
      </c>
      <c r="G78" s="261">
        <f t="shared" si="8"/>
        <v>9.5840919720125758E-3</v>
      </c>
      <c r="H78" s="3"/>
      <c r="J78" s="28">
        <v>8520</v>
      </c>
      <c r="K78" s="28" t="s">
        <v>153</v>
      </c>
      <c r="L78" s="28">
        <v>12</v>
      </c>
      <c r="M78" s="28" t="str">
        <f t="shared" si="7"/>
        <v>852012</v>
      </c>
      <c r="N78" s="28">
        <v>0</v>
      </c>
      <c r="O78" s="279">
        <v>7985.846579</v>
      </c>
    </row>
    <row r="79" spans="1:15" x14ac:dyDescent="0.2">
      <c r="A79">
        <v>5</v>
      </c>
      <c r="B79">
        <v>10</v>
      </c>
      <c r="C79" s="3" t="str">
        <f t="shared" si="6"/>
        <v>510</v>
      </c>
      <c r="D79" s="39">
        <v>68302.071428571406</v>
      </c>
      <c r="E79">
        <v>791813.83987446805</v>
      </c>
      <c r="F79" s="15">
        <v>7.5</v>
      </c>
      <c r="G79" s="261">
        <f t="shared" si="8"/>
        <v>5.4037752554928244E-2</v>
      </c>
      <c r="H79" s="3"/>
      <c r="J79" s="28">
        <v>8549</v>
      </c>
      <c r="K79" s="28" t="s">
        <v>154</v>
      </c>
      <c r="L79" s="28">
        <v>1</v>
      </c>
      <c r="M79" s="28" t="str">
        <f t="shared" si="7"/>
        <v>85491</v>
      </c>
      <c r="N79" s="28">
        <v>16206</v>
      </c>
      <c r="O79" s="279">
        <v>10566.65804</v>
      </c>
    </row>
    <row r="80" spans="1:15" x14ac:dyDescent="0.2">
      <c r="A80">
        <v>5</v>
      </c>
      <c r="B80">
        <v>11</v>
      </c>
      <c r="C80" s="3" t="str">
        <f t="shared" si="6"/>
        <v>511</v>
      </c>
      <c r="D80" s="39">
        <v>25564.909090909099</v>
      </c>
      <c r="E80">
        <v>362690.86047240999</v>
      </c>
      <c r="F80" s="15">
        <v>7.5</v>
      </c>
      <c r="G80" s="261">
        <f t="shared" si="8"/>
        <v>2.0225890703600233E-2</v>
      </c>
      <c r="H80" s="3"/>
      <c r="J80" s="28">
        <v>8549</v>
      </c>
      <c r="K80" s="28" t="s">
        <v>154</v>
      </c>
      <c r="L80" s="28">
        <v>2</v>
      </c>
      <c r="M80" s="28" t="str">
        <f t="shared" si="7"/>
        <v>85492</v>
      </c>
      <c r="N80" s="28">
        <v>5769</v>
      </c>
      <c r="O80" s="279">
        <v>23167.993490000001</v>
      </c>
    </row>
    <row r="81" spans="1:15" x14ac:dyDescent="0.2">
      <c r="A81">
        <v>5</v>
      </c>
      <c r="B81">
        <v>12</v>
      </c>
      <c r="C81" s="3" t="str">
        <f t="shared" si="6"/>
        <v>512</v>
      </c>
      <c r="D81" s="39">
        <v>0</v>
      </c>
      <c r="E81">
        <v>0</v>
      </c>
      <c r="F81" s="15">
        <v>20</v>
      </c>
      <c r="G81" s="261">
        <f t="shared" si="8"/>
        <v>0</v>
      </c>
      <c r="H81" s="3"/>
      <c r="J81" s="28">
        <v>8549</v>
      </c>
      <c r="K81" s="28" t="s">
        <v>154</v>
      </c>
      <c r="L81" s="28">
        <v>9</v>
      </c>
      <c r="M81" s="28" t="str">
        <f t="shared" si="7"/>
        <v>85499</v>
      </c>
      <c r="N81" s="28">
        <v>2200</v>
      </c>
      <c r="O81" s="279">
        <v>48316.401129999998</v>
      </c>
    </row>
    <row r="82" spans="1:15" x14ac:dyDescent="0.2">
      <c r="A82">
        <v>5</v>
      </c>
      <c r="B82">
        <v>13</v>
      </c>
      <c r="C82" s="3" t="str">
        <f t="shared" si="6"/>
        <v>513</v>
      </c>
      <c r="D82" s="39">
        <v>0</v>
      </c>
      <c r="E82">
        <v>0</v>
      </c>
      <c r="F82" s="15">
        <v>2</v>
      </c>
      <c r="G82" s="261">
        <f t="shared" si="8"/>
        <v>0</v>
      </c>
      <c r="H82" s="3"/>
      <c r="J82" s="28">
        <v>8549</v>
      </c>
      <c r="K82" s="28" t="s">
        <v>154</v>
      </c>
      <c r="L82" s="28">
        <v>12</v>
      </c>
      <c r="M82" s="28" t="str">
        <f t="shared" si="7"/>
        <v>854912</v>
      </c>
      <c r="N82" s="28">
        <v>0</v>
      </c>
      <c r="O82" s="279">
        <v>3547.1441759999998</v>
      </c>
    </row>
    <row r="83" spans="1:15" x14ac:dyDescent="0.2">
      <c r="A83">
        <v>5</v>
      </c>
      <c r="B83">
        <v>14</v>
      </c>
      <c r="C83" s="3" t="str">
        <f t="shared" si="6"/>
        <v>514</v>
      </c>
      <c r="D83" s="39">
        <v>0</v>
      </c>
      <c r="E83">
        <v>0</v>
      </c>
      <c r="F83" s="15">
        <v>5</v>
      </c>
      <c r="G83" s="261">
        <f t="shared" si="8"/>
        <v>0</v>
      </c>
      <c r="H83" s="3"/>
      <c r="J83" s="28">
        <v>8558</v>
      </c>
      <c r="K83" s="28" t="s">
        <v>155</v>
      </c>
      <c r="L83" s="28">
        <v>1</v>
      </c>
      <c r="M83" s="28" t="str">
        <f t="shared" si="7"/>
        <v>85581</v>
      </c>
      <c r="N83" s="28">
        <v>64041</v>
      </c>
      <c r="O83" s="279">
        <v>41728.09302</v>
      </c>
    </row>
    <row r="84" spans="1:15" x14ac:dyDescent="0.2">
      <c r="A84">
        <v>5</v>
      </c>
      <c r="B84">
        <v>15</v>
      </c>
      <c r="C84" s="3" t="str">
        <f t="shared" si="6"/>
        <v>515</v>
      </c>
      <c r="D84" s="39">
        <v>0</v>
      </c>
      <c r="E84">
        <v>0</v>
      </c>
      <c r="F84" s="15">
        <v>5</v>
      </c>
      <c r="G84" s="261">
        <f t="shared" si="8"/>
        <v>0</v>
      </c>
      <c r="H84" s="3"/>
      <c r="J84" s="28">
        <v>8558</v>
      </c>
      <c r="K84" s="28" t="s">
        <v>155</v>
      </c>
      <c r="L84" s="28">
        <v>2</v>
      </c>
      <c r="M84" s="28" t="str">
        <f t="shared" si="7"/>
        <v>85582</v>
      </c>
      <c r="N84" s="28">
        <v>116190</v>
      </c>
      <c r="O84" s="279">
        <v>60900.120699999999</v>
      </c>
    </row>
    <row r="85" spans="1:15" x14ac:dyDescent="0.2">
      <c r="A85">
        <v>5</v>
      </c>
      <c r="B85">
        <v>16</v>
      </c>
      <c r="C85" s="3" t="str">
        <f t="shared" si="6"/>
        <v>516</v>
      </c>
      <c r="D85" s="39">
        <v>0</v>
      </c>
      <c r="E85">
        <v>0</v>
      </c>
      <c r="F85" s="15">
        <v>5</v>
      </c>
      <c r="G85" s="261">
        <f t="shared" si="8"/>
        <v>0</v>
      </c>
      <c r="H85" s="3"/>
      <c r="J85" s="28">
        <v>8558</v>
      </c>
      <c r="K85" s="28" t="s">
        <v>155</v>
      </c>
      <c r="L85" s="28">
        <v>3</v>
      </c>
      <c r="M85" s="28" t="str">
        <f t="shared" si="7"/>
        <v>85583</v>
      </c>
      <c r="N85" s="28">
        <v>7557</v>
      </c>
      <c r="O85" s="279">
        <v>50352.094420000001</v>
      </c>
    </row>
    <row r="86" spans="1:15" x14ac:dyDescent="0.2">
      <c r="A86">
        <v>5</v>
      </c>
      <c r="B86">
        <v>17</v>
      </c>
      <c r="C86" s="3" t="str">
        <f t="shared" si="6"/>
        <v>517</v>
      </c>
      <c r="D86" s="39">
        <v>0</v>
      </c>
      <c r="E86">
        <v>0</v>
      </c>
      <c r="F86" s="16">
        <v>6</v>
      </c>
      <c r="G86" s="261">
        <f t="shared" si="8"/>
        <v>0</v>
      </c>
      <c r="H86" s="3"/>
      <c r="J86" s="28">
        <v>8558</v>
      </c>
      <c r="K86" s="28" t="s">
        <v>155</v>
      </c>
      <c r="L86" s="28">
        <v>4</v>
      </c>
      <c r="M86" s="28" t="str">
        <f t="shared" si="7"/>
        <v>85584</v>
      </c>
      <c r="N86" s="28">
        <v>1762</v>
      </c>
      <c r="O86" s="279">
        <v>30984.634180000001</v>
      </c>
    </row>
    <row r="87" spans="1:15" x14ac:dyDescent="0.2">
      <c r="A87">
        <v>6</v>
      </c>
      <c r="B87">
        <v>1</v>
      </c>
      <c r="C87" s="3" t="str">
        <f t="shared" si="6"/>
        <v>61</v>
      </c>
      <c r="D87" s="39">
        <v>36485</v>
      </c>
      <c r="E87">
        <v>35325.2419163136</v>
      </c>
      <c r="F87" s="14">
        <v>4</v>
      </c>
      <c r="G87" s="261">
        <f>D87/SUM($D$87:$D$103)</f>
        <v>3.4098717970359703E-2</v>
      </c>
      <c r="H87" s="3"/>
      <c r="J87" s="28">
        <v>8558</v>
      </c>
      <c r="K87" s="28" t="s">
        <v>155</v>
      </c>
      <c r="L87" s="28">
        <v>5</v>
      </c>
      <c r="M87" s="28" t="str">
        <f t="shared" si="7"/>
        <v>85585</v>
      </c>
      <c r="N87" s="28">
        <v>602</v>
      </c>
      <c r="O87" s="279">
        <v>12372.0154</v>
      </c>
    </row>
    <row r="88" spans="1:15" x14ac:dyDescent="0.2">
      <c r="A88">
        <v>6</v>
      </c>
      <c r="B88">
        <v>2</v>
      </c>
      <c r="C88" s="3" t="str">
        <f t="shared" si="6"/>
        <v>62</v>
      </c>
      <c r="D88" s="39">
        <v>444313.57142857101</v>
      </c>
      <c r="E88">
        <v>259602.48808707899</v>
      </c>
      <c r="F88" s="15">
        <v>4</v>
      </c>
      <c r="G88" s="261">
        <f t="shared" ref="G88:G103" si="9">D88/SUM($D$87:$D$103)</f>
        <v>0.41525347848557254</v>
      </c>
      <c r="H88" s="3"/>
      <c r="J88" s="28">
        <v>8558</v>
      </c>
      <c r="K88" s="28" t="s">
        <v>155</v>
      </c>
      <c r="L88" s="28">
        <v>9</v>
      </c>
      <c r="M88" s="28" t="str">
        <f t="shared" si="7"/>
        <v>85589</v>
      </c>
      <c r="N88" s="28">
        <v>16341</v>
      </c>
      <c r="O88" s="279">
        <v>82036.561199999996</v>
      </c>
    </row>
    <row r="89" spans="1:15" x14ac:dyDescent="0.2">
      <c r="A89">
        <v>6</v>
      </c>
      <c r="B89">
        <v>3</v>
      </c>
      <c r="C89" s="3" t="str">
        <f t="shared" si="6"/>
        <v>63</v>
      </c>
      <c r="D89" s="39">
        <v>304862.42857142899</v>
      </c>
      <c r="E89">
        <v>379962.89722276398</v>
      </c>
      <c r="F89" s="15">
        <v>10</v>
      </c>
      <c r="G89" s="261">
        <f t="shared" si="9"/>
        <v>0.28492306349502772</v>
      </c>
      <c r="H89" s="3"/>
      <c r="J89" s="28">
        <v>8558</v>
      </c>
      <c r="K89" s="28" t="s">
        <v>155</v>
      </c>
      <c r="L89" s="28">
        <v>12</v>
      </c>
      <c r="M89" s="28" t="str">
        <f t="shared" si="7"/>
        <v>855812</v>
      </c>
      <c r="N89" s="28">
        <v>0</v>
      </c>
      <c r="O89" s="279">
        <v>13912.683849999999</v>
      </c>
    </row>
    <row r="90" spans="1:15" x14ac:dyDescent="0.2">
      <c r="A90">
        <v>6</v>
      </c>
      <c r="B90">
        <v>4</v>
      </c>
      <c r="C90" s="3" t="str">
        <f t="shared" si="6"/>
        <v>64</v>
      </c>
      <c r="D90" s="39">
        <v>147485.285714286</v>
      </c>
      <c r="E90">
        <v>483351.54060520203</v>
      </c>
      <c r="F90" s="15">
        <v>10</v>
      </c>
      <c r="G90" s="261">
        <f t="shared" si="9"/>
        <v>0.13783908900505301</v>
      </c>
      <c r="H90" s="3"/>
      <c r="J90" s="28">
        <v>8560</v>
      </c>
      <c r="K90" s="28" t="s">
        <v>156</v>
      </c>
      <c r="L90" s="28">
        <v>1</v>
      </c>
      <c r="M90" s="28" t="str">
        <f t="shared" si="7"/>
        <v>85601</v>
      </c>
      <c r="N90" s="28">
        <v>82720</v>
      </c>
      <c r="O90" s="279">
        <v>32794.124230000001</v>
      </c>
    </row>
    <row r="91" spans="1:15" x14ac:dyDescent="0.2">
      <c r="A91">
        <v>6</v>
      </c>
      <c r="B91">
        <v>5</v>
      </c>
      <c r="C91" s="3" t="str">
        <f t="shared" si="6"/>
        <v>65</v>
      </c>
      <c r="D91" s="39">
        <v>31875.142857142899</v>
      </c>
      <c r="E91">
        <v>591886.64146861399</v>
      </c>
      <c r="F91" s="15">
        <v>10</v>
      </c>
      <c r="G91" s="261">
        <f t="shared" si="9"/>
        <v>2.9790366083339487E-2</v>
      </c>
      <c r="H91" s="3"/>
      <c r="J91" s="28">
        <v>8560</v>
      </c>
      <c r="K91" s="28" t="s">
        <v>156</v>
      </c>
      <c r="L91" s="28">
        <v>2</v>
      </c>
      <c r="M91" s="28" t="str">
        <f t="shared" si="7"/>
        <v>85602</v>
      </c>
      <c r="N91" s="28">
        <v>78549</v>
      </c>
      <c r="O91" s="279">
        <v>56686.23214</v>
      </c>
    </row>
    <row r="92" spans="1:15" x14ac:dyDescent="0.2">
      <c r="A92">
        <v>6</v>
      </c>
      <c r="B92">
        <v>6</v>
      </c>
      <c r="C92" s="3" t="str">
        <f t="shared" si="6"/>
        <v>66</v>
      </c>
      <c r="D92" s="39">
        <v>20818.714285714301</v>
      </c>
      <c r="E92">
        <v>469531.52347830503</v>
      </c>
      <c r="F92" s="15">
        <v>10</v>
      </c>
      <c r="G92" s="261">
        <f t="shared" si="9"/>
        <v>1.9457077345047841E-2</v>
      </c>
      <c r="H92" s="3"/>
      <c r="J92" s="28">
        <v>8560</v>
      </c>
      <c r="K92" s="28" t="s">
        <v>156</v>
      </c>
      <c r="L92" s="28">
        <v>3</v>
      </c>
      <c r="M92" s="28" t="str">
        <f t="shared" si="7"/>
        <v>85603</v>
      </c>
      <c r="N92" s="28">
        <v>2563</v>
      </c>
      <c r="O92" s="279">
        <v>157603.33050000001</v>
      </c>
    </row>
    <row r="93" spans="1:15" x14ac:dyDescent="0.2">
      <c r="A93">
        <v>6</v>
      </c>
      <c r="B93">
        <v>7</v>
      </c>
      <c r="C93" s="3" t="str">
        <f t="shared" si="6"/>
        <v>67</v>
      </c>
      <c r="D93" s="39">
        <v>11504.333333333299</v>
      </c>
      <c r="E93">
        <v>456445.75379067898</v>
      </c>
      <c r="F93" s="15">
        <v>10</v>
      </c>
      <c r="G93" s="261">
        <f t="shared" si="9"/>
        <v>1.075189852734933E-2</v>
      </c>
      <c r="H93" s="3"/>
      <c r="J93" s="28">
        <v>8560</v>
      </c>
      <c r="K93" s="28" t="s">
        <v>156</v>
      </c>
      <c r="L93" s="28">
        <v>5</v>
      </c>
      <c r="M93" s="28" t="str">
        <f t="shared" si="7"/>
        <v>85605</v>
      </c>
      <c r="N93" s="28">
        <v>211</v>
      </c>
      <c r="O93" s="279">
        <v>7956.4075830000002</v>
      </c>
    </row>
    <row r="94" spans="1:15" x14ac:dyDescent="0.2">
      <c r="A94">
        <v>6</v>
      </c>
      <c r="B94">
        <v>8</v>
      </c>
      <c r="C94" s="3" t="str">
        <f t="shared" si="6"/>
        <v>68</v>
      </c>
      <c r="D94" s="39">
        <v>12267</v>
      </c>
      <c r="E94">
        <v>305040.34263002698</v>
      </c>
      <c r="F94" s="15">
        <v>10</v>
      </c>
      <c r="G94" s="261">
        <f t="shared" si="9"/>
        <v>1.1464683386114909E-2</v>
      </c>
      <c r="H94" s="3"/>
      <c r="J94" s="28">
        <v>8560</v>
      </c>
      <c r="K94" s="28" t="s">
        <v>156</v>
      </c>
      <c r="L94" s="28">
        <v>9</v>
      </c>
      <c r="M94" s="28" t="str">
        <f t="shared" si="7"/>
        <v>85609</v>
      </c>
      <c r="N94" s="28">
        <v>15171</v>
      </c>
      <c r="O94" s="279">
        <v>68557.692219999997</v>
      </c>
    </row>
    <row r="95" spans="1:15" x14ac:dyDescent="0.2">
      <c r="A95">
        <v>6</v>
      </c>
      <c r="B95">
        <v>9</v>
      </c>
      <c r="C95" s="3" t="str">
        <f t="shared" si="6"/>
        <v>69</v>
      </c>
      <c r="D95" s="39">
        <v>3796.8</v>
      </c>
      <c r="E95">
        <v>230206.720768364</v>
      </c>
      <c r="F95" s="15">
        <v>8</v>
      </c>
      <c r="G95" s="261">
        <f t="shared" si="9"/>
        <v>3.5484723143719807E-3</v>
      </c>
      <c r="H95" s="3"/>
      <c r="J95" s="28">
        <v>8560</v>
      </c>
      <c r="K95" s="28" t="s">
        <v>156</v>
      </c>
      <c r="L95" s="28">
        <v>10</v>
      </c>
      <c r="M95" s="28" t="str">
        <f t="shared" si="7"/>
        <v>856010</v>
      </c>
      <c r="N95" s="28">
        <v>1809</v>
      </c>
      <c r="O95" s="279">
        <v>116823.3067</v>
      </c>
    </row>
    <row r="96" spans="1:15" x14ac:dyDescent="0.2">
      <c r="A96">
        <v>6</v>
      </c>
      <c r="B96">
        <v>10</v>
      </c>
      <c r="C96" s="3" t="str">
        <f t="shared" si="6"/>
        <v>610</v>
      </c>
      <c r="D96" s="39">
        <v>51459.8</v>
      </c>
      <c r="E96">
        <v>643458.21257109602</v>
      </c>
      <c r="F96" s="15">
        <v>8</v>
      </c>
      <c r="G96" s="261">
        <f t="shared" si="9"/>
        <v>4.8094099136936172E-2</v>
      </c>
      <c r="H96" s="3"/>
      <c r="J96" s="28">
        <v>8560</v>
      </c>
      <c r="K96" s="28" t="s">
        <v>156</v>
      </c>
      <c r="L96" s="28">
        <v>12</v>
      </c>
      <c r="M96" s="28" t="str">
        <f t="shared" si="7"/>
        <v>856012</v>
      </c>
      <c r="N96" s="28">
        <v>0</v>
      </c>
      <c r="O96" s="279">
        <v>8082.234332</v>
      </c>
    </row>
    <row r="97" spans="1:15" x14ac:dyDescent="0.2">
      <c r="A97">
        <v>6</v>
      </c>
      <c r="B97">
        <v>11</v>
      </c>
      <c r="C97" s="3" t="str">
        <f t="shared" si="6"/>
        <v>611</v>
      </c>
      <c r="D97" s="39">
        <v>5113.5</v>
      </c>
      <c r="E97">
        <v>306300.79109940201</v>
      </c>
      <c r="F97" s="15">
        <v>12</v>
      </c>
      <c r="G97" s="261">
        <f t="shared" si="9"/>
        <v>4.7790542508273082E-3</v>
      </c>
      <c r="H97" s="3"/>
      <c r="J97" s="28">
        <v>8573</v>
      </c>
      <c r="K97" s="28" t="s">
        <v>157</v>
      </c>
      <c r="L97" s="28">
        <v>1</v>
      </c>
      <c r="M97" s="28" t="str">
        <f t="shared" si="7"/>
        <v>85731</v>
      </c>
      <c r="N97" s="28">
        <v>70678</v>
      </c>
      <c r="O97" s="279">
        <v>187313.9829</v>
      </c>
    </row>
    <row r="98" spans="1:15" x14ac:dyDescent="0.2">
      <c r="A98">
        <v>6</v>
      </c>
      <c r="B98">
        <v>12</v>
      </c>
      <c r="C98" s="3" t="str">
        <f t="shared" si="6"/>
        <v>612</v>
      </c>
      <c r="D98" s="39">
        <v>0</v>
      </c>
      <c r="E98">
        <v>0</v>
      </c>
      <c r="F98" s="15">
        <v>25</v>
      </c>
      <c r="G98" s="261">
        <f t="shared" si="9"/>
        <v>0</v>
      </c>
      <c r="H98" s="3"/>
      <c r="J98" s="28">
        <v>8573</v>
      </c>
      <c r="K98" s="28" t="s">
        <v>157</v>
      </c>
      <c r="L98" s="28">
        <v>2</v>
      </c>
      <c r="M98" s="28" t="str">
        <f t="shared" si="7"/>
        <v>85732</v>
      </c>
      <c r="N98" s="28">
        <v>237535</v>
      </c>
      <c r="O98" s="279">
        <v>438448.59590000001</v>
      </c>
    </row>
    <row r="99" spans="1:15" x14ac:dyDescent="0.2">
      <c r="A99">
        <v>6</v>
      </c>
      <c r="B99">
        <v>13</v>
      </c>
      <c r="C99" s="3" t="str">
        <f t="shared" si="6"/>
        <v>613</v>
      </c>
      <c r="D99" s="39">
        <v>0</v>
      </c>
      <c r="E99">
        <v>0</v>
      </c>
      <c r="F99" s="15">
        <v>10</v>
      </c>
      <c r="G99" s="261">
        <f t="shared" si="9"/>
        <v>0</v>
      </c>
      <c r="H99" s="3"/>
      <c r="J99" s="28">
        <v>8573</v>
      </c>
      <c r="K99" s="28" t="s">
        <v>157</v>
      </c>
      <c r="L99" s="28">
        <v>3</v>
      </c>
      <c r="M99" s="28" t="str">
        <f t="shared" si="7"/>
        <v>85733</v>
      </c>
      <c r="N99" s="28">
        <v>331820</v>
      </c>
      <c r="O99" s="279">
        <v>749454.07160000002</v>
      </c>
    </row>
    <row r="100" spans="1:15" x14ac:dyDescent="0.2">
      <c r="A100">
        <v>6</v>
      </c>
      <c r="B100">
        <v>14</v>
      </c>
      <c r="C100" s="3" t="str">
        <f t="shared" si="6"/>
        <v>614</v>
      </c>
      <c r="D100" s="39">
        <v>0</v>
      </c>
      <c r="E100">
        <v>0</v>
      </c>
      <c r="F100" s="15">
        <v>10</v>
      </c>
      <c r="G100" s="261">
        <f t="shared" si="9"/>
        <v>0</v>
      </c>
      <c r="H100" s="3"/>
      <c r="J100" s="28">
        <v>8573</v>
      </c>
      <c r="K100" s="28" t="s">
        <v>157</v>
      </c>
      <c r="L100" s="28">
        <v>4</v>
      </c>
      <c r="M100" s="28" t="str">
        <f t="shared" si="7"/>
        <v>85734</v>
      </c>
      <c r="N100" s="28">
        <v>231592</v>
      </c>
      <c r="O100" s="279">
        <v>876484.304</v>
      </c>
    </row>
    <row r="101" spans="1:15" x14ac:dyDescent="0.2">
      <c r="A101">
        <v>6</v>
      </c>
      <c r="B101">
        <v>15</v>
      </c>
      <c r="C101" s="3" t="str">
        <f t="shared" si="6"/>
        <v>615</v>
      </c>
      <c r="D101" s="39">
        <v>0</v>
      </c>
      <c r="E101">
        <v>0</v>
      </c>
      <c r="F101" s="15">
        <v>10</v>
      </c>
      <c r="G101" s="261">
        <f t="shared" si="9"/>
        <v>0</v>
      </c>
      <c r="H101" s="3"/>
      <c r="J101" s="28">
        <v>8573</v>
      </c>
      <c r="K101" s="28" t="s">
        <v>157</v>
      </c>
      <c r="L101" s="28">
        <v>5</v>
      </c>
      <c r="M101" s="28" t="str">
        <f t="shared" si="7"/>
        <v>85735</v>
      </c>
      <c r="N101" s="28">
        <v>81491</v>
      </c>
      <c r="O101" s="279">
        <v>1495354.351</v>
      </c>
    </row>
    <row r="102" spans="1:15" x14ac:dyDescent="0.2">
      <c r="A102">
        <v>6</v>
      </c>
      <c r="B102">
        <v>16</v>
      </c>
      <c r="C102" s="3" t="str">
        <f t="shared" si="6"/>
        <v>616</v>
      </c>
      <c r="D102" s="39">
        <v>0</v>
      </c>
      <c r="E102">
        <v>0</v>
      </c>
      <c r="F102" s="15">
        <v>10</v>
      </c>
      <c r="G102" s="261">
        <f t="shared" si="9"/>
        <v>0</v>
      </c>
      <c r="H102" s="3"/>
      <c r="J102" s="28">
        <v>8573</v>
      </c>
      <c r="K102" s="28" t="s">
        <v>157</v>
      </c>
      <c r="L102" s="28">
        <v>6</v>
      </c>
      <c r="M102" s="28" t="str">
        <f t="shared" si="7"/>
        <v>85736</v>
      </c>
      <c r="N102" s="28">
        <v>100949</v>
      </c>
      <c r="O102" s="279">
        <v>1276171.75</v>
      </c>
    </row>
    <row r="103" spans="1:15" x14ac:dyDescent="0.2">
      <c r="A103">
        <v>6</v>
      </c>
      <c r="B103">
        <v>17</v>
      </c>
      <c r="C103" s="3" t="str">
        <f t="shared" si="6"/>
        <v>617</v>
      </c>
      <c r="D103" s="39">
        <v>0</v>
      </c>
      <c r="E103">
        <v>0</v>
      </c>
      <c r="F103" s="16">
        <v>10</v>
      </c>
      <c r="G103" s="261">
        <f t="shared" si="9"/>
        <v>0</v>
      </c>
      <c r="H103" s="3"/>
      <c r="J103" s="28">
        <v>8573</v>
      </c>
      <c r="K103" s="28" t="s">
        <v>157</v>
      </c>
      <c r="L103" s="28">
        <v>7</v>
      </c>
      <c r="M103" s="28" t="str">
        <f t="shared" si="7"/>
        <v>85737</v>
      </c>
      <c r="N103" s="28">
        <v>71341</v>
      </c>
      <c r="O103" s="279">
        <v>583424.03659999999</v>
      </c>
    </row>
    <row r="104" spans="1:15" x14ac:dyDescent="0.2">
      <c r="A104">
        <v>7</v>
      </c>
      <c r="B104">
        <v>1</v>
      </c>
      <c r="C104" s="3" t="str">
        <f t="shared" si="6"/>
        <v>71</v>
      </c>
      <c r="D104" s="39">
        <v>27158.25</v>
      </c>
      <c r="E104">
        <v>51624.257609243599</v>
      </c>
      <c r="F104" s="14">
        <v>5</v>
      </c>
      <c r="G104" s="261">
        <f>D104/SUM($D$104:$D$120)</f>
        <v>0.14595928324455043</v>
      </c>
      <c r="H104" s="3"/>
      <c r="J104" s="28">
        <v>8573</v>
      </c>
      <c r="K104" s="28" t="s">
        <v>157</v>
      </c>
      <c r="L104" s="28">
        <v>8</v>
      </c>
      <c r="M104" s="28" t="str">
        <f t="shared" si="7"/>
        <v>85738</v>
      </c>
      <c r="N104" s="28">
        <v>88711</v>
      </c>
      <c r="O104" s="279">
        <v>780576.84080000001</v>
      </c>
    </row>
    <row r="105" spans="1:15" x14ac:dyDescent="0.2">
      <c r="A105">
        <v>7</v>
      </c>
      <c r="B105">
        <v>2</v>
      </c>
      <c r="C105" s="3" t="str">
        <f t="shared" si="6"/>
        <v>72</v>
      </c>
      <c r="D105" s="39">
        <v>75769.053571428594</v>
      </c>
      <c r="E105">
        <v>168817.88445179601</v>
      </c>
      <c r="F105" s="15">
        <v>7</v>
      </c>
      <c r="G105" s="261">
        <f t="shared" ref="G105:G120" si="10">D105/SUM($D$104:$D$120)</f>
        <v>0.40721315811599279</v>
      </c>
      <c r="H105" s="3"/>
      <c r="J105" s="28">
        <v>8573</v>
      </c>
      <c r="K105" s="28" t="s">
        <v>157</v>
      </c>
      <c r="L105" s="28">
        <v>9</v>
      </c>
      <c r="M105" s="28" t="str">
        <f t="shared" si="7"/>
        <v>85739</v>
      </c>
      <c r="N105" s="28">
        <v>25084</v>
      </c>
      <c r="O105" s="279">
        <v>429719.85460000002</v>
      </c>
    </row>
    <row r="106" spans="1:15" x14ac:dyDescent="0.2">
      <c r="A106">
        <v>7</v>
      </c>
      <c r="B106">
        <v>3</v>
      </c>
      <c r="C106" s="3" t="str">
        <f t="shared" si="6"/>
        <v>73</v>
      </c>
      <c r="D106" s="39">
        <v>31284.7454545455</v>
      </c>
      <c r="E106">
        <v>265698.65235939599</v>
      </c>
      <c r="F106" s="15">
        <v>8.6999999999999993</v>
      </c>
      <c r="G106" s="261">
        <f t="shared" si="10"/>
        <v>0.16813671805192412</v>
      </c>
      <c r="H106" s="3"/>
      <c r="J106" s="28">
        <v>8573</v>
      </c>
      <c r="K106" s="28" t="s">
        <v>157</v>
      </c>
      <c r="L106" s="28">
        <v>10</v>
      </c>
      <c r="M106" s="28" t="str">
        <f t="shared" si="7"/>
        <v>857310</v>
      </c>
      <c r="N106" s="28">
        <v>90870</v>
      </c>
      <c r="O106" s="279">
        <v>537639.72699999996</v>
      </c>
    </row>
    <row r="107" spans="1:15" x14ac:dyDescent="0.2">
      <c r="A107">
        <v>7</v>
      </c>
      <c r="B107">
        <v>4</v>
      </c>
      <c r="C107" s="3" t="str">
        <f t="shared" si="6"/>
        <v>74</v>
      </c>
      <c r="D107" s="39">
        <v>14640.7647058824</v>
      </c>
      <c r="E107">
        <v>323118.40608921502</v>
      </c>
      <c r="F107" s="15">
        <v>8.6999999999999993</v>
      </c>
      <c r="G107" s="261">
        <f t="shared" si="10"/>
        <v>7.8685317449493489E-2</v>
      </c>
      <c r="H107" s="3"/>
      <c r="J107" s="28">
        <v>8573</v>
      </c>
      <c r="K107" s="28" t="s">
        <v>157</v>
      </c>
      <c r="L107" s="28">
        <v>11</v>
      </c>
      <c r="M107" s="28" t="str">
        <f t="shared" si="7"/>
        <v>857311</v>
      </c>
      <c r="N107" s="28">
        <v>31390</v>
      </c>
      <c r="O107" s="279">
        <v>125163.66959999999</v>
      </c>
    </row>
    <row r="108" spans="1:15" x14ac:dyDescent="0.2">
      <c r="A108">
        <v>7</v>
      </c>
      <c r="B108">
        <v>5</v>
      </c>
      <c r="C108" s="3" t="str">
        <f t="shared" si="6"/>
        <v>75</v>
      </c>
      <c r="D108" s="39">
        <v>4573.4102564102604</v>
      </c>
      <c r="E108">
        <v>455505.02025859</v>
      </c>
      <c r="F108" s="15">
        <v>10</v>
      </c>
      <c r="G108" s="261">
        <f t="shared" si="10"/>
        <v>2.4579333462535959E-2</v>
      </c>
      <c r="H108" s="3"/>
      <c r="J108" s="28">
        <v>8573</v>
      </c>
      <c r="K108" s="28" t="s">
        <v>157</v>
      </c>
      <c r="L108" s="28">
        <v>12</v>
      </c>
      <c r="M108" s="28" t="str">
        <f t="shared" si="7"/>
        <v>857312</v>
      </c>
      <c r="N108" s="28">
        <v>0</v>
      </c>
      <c r="O108" s="279">
        <v>74488.674830000004</v>
      </c>
    </row>
    <row r="109" spans="1:15" x14ac:dyDescent="0.2">
      <c r="A109">
        <v>7</v>
      </c>
      <c r="B109">
        <v>6</v>
      </c>
      <c r="C109" s="3" t="str">
        <f t="shared" si="6"/>
        <v>76</v>
      </c>
      <c r="D109" s="39">
        <v>3091.13513513513</v>
      </c>
      <c r="E109">
        <v>507934.353323519</v>
      </c>
      <c r="F109" s="15">
        <v>10</v>
      </c>
      <c r="G109" s="261">
        <f t="shared" si="10"/>
        <v>1.6612994899758642E-2</v>
      </c>
      <c r="H109" s="3"/>
      <c r="J109" s="28">
        <v>8606</v>
      </c>
      <c r="K109" s="28" t="s">
        <v>158</v>
      </c>
      <c r="L109" s="28">
        <v>1</v>
      </c>
      <c r="M109" s="28" t="str">
        <f t="shared" si="7"/>
        <v>86061</v>
      </c>
      <c r="N109" s="28">
        <v>145228</v>
      </c>
      <c r="O109" s="279">
        <v>25547.782719999999</v>
      </c>
    </row>
    <row r="110" spans="1:15" x14ac:dyDescent="0.2">
      <c r="A110">
        <v>7</v>
      </c>
      <c r="B110">
        <v>7</v>
      </c>
      <c r="C110" s="3" t="str">
        <f t="shared" si="6"/>
        <v>77</v>
      </c>
      <c r="D110" s="39">
        <v>3475.5555555555602</v>
      </c>
      <c r="E110">
        <v>534668.96637364302</v>
      </c>
      <c r="F110" s="15">
        <v>11.25</v>
      </c>
      <c r="G110" s="261">
        <f t="shared" si="10"/>
        <v>1.8679023787081452E-2</v>
      </c>
      <c r="H110" s="3"/>
      <c r="J110" s="28">
        <v>8606</v>
      </c>
      <c r="K110" s="28" t="s">
        <v>158</v>
      </c>
      <c r="L110" s="28">
        <v>2</v>
      </c>
      <c r="M110" s="28" t="str">
        <f t="shared" si="7"/>
        <v>86062</v>
      </c>
      <c r="N110" s="28">
        <v>89109</v>
      </c>
      <c r="O110" s="279">
        <v>49748.177239999997</v>
      </c>
    </row>
    <row r="111" spans="1:15" x14ac:dyDescent="0.2">
      <c r="A111">
        <v>7</v>
      </c>
      <c r="B111">
        <v>8</v>
      </c>
      <c r="C111" s="3" t="str">
        <f t="shared" si="6"/>
        <v>78</v>
      </c>
      <c r="D111" s="39">
        <v>4216.0833333333303</v>
      </c>
      <c r="E111">
        <v>220846.670863815</v>
      </c>
      <c r="F111" s="15">
        <v>12</v>
      </c>
      <c r="G111" s="261">
        <f t="shared" si="10"/>
        <v>2.2658915851817694E-2</v>
      </c>
      <c r="H111" s="3"/>
      <c r="J111" s="28">
        <v>8606</v>
      </c>
      <c r="K111" s="28" t="s">
        <v>158</v>
      </c>
      <c r="L111" s="28">
        <v>3</v>
      </c>
      <c r="M111" s="28" t="str">
        <f t="shared" si="7"/>
        <v>86063</v>
      </c>
      <c r="N111" s="28">
        <v>2258</v>
      </c>
      <c r="O111" s="279">
        <v>118330.1459</v>
      </c>
    </row>
    <row r="112" spans="1:15" x14ac:dyDescent="0.2">
      <c r="A112">
        <v>7</v>
      </c>
      <c r="B112">
        <v>9</v>
      </c>
      <c r="C112" s="3" t="str">
        <f t="shared" si="6"/>
        <v>79</v>
      </c>
      <c r="D112" s="39">
        <v>6483.2093023255802</v>
      </c>
      <c r="E112">
        <v>251534.35258962199</v>
      </c>
      <c r="F112" s="15">
        <v>7</v>
      </c>
      <c r="G112" s="261">
        <f t="shared" si="10"/>
        <v>3.484335636102634E-2</v>
      </c>
      <c r="H112" s="3"/>
      <c r="J112" s="28">
        <v>8606</v>
      </c>
      <c r="K112" s="28" t="s">
        <v>158</v>
      </c>
      <c r="L112" s="28">
        <v>9</v>
      </c>
      <c r="M112" s="28" t="str">
        <f t="shared" si="7"/>
        <v>86069</v>
      </c>
      <c r="N112" s="28">
        <v>9243</v>
      </c>
      <c r="O112" s="279">
        <v>63164.167999999998</v>
      </c>
    </row>
    <row r="113" spans="1:15" x14ac:dyDescent="0.2">
      <c r="A113">
        <v>7</v>
      </c>
      <c r="B113">
        <v>10</v>
      </c>
      <c r="C113" s="3" t="str">
        <f t="shared" si="6"/>
        <v>710</v>
      </c>
      <c r="D113" s="39">
        <v>11579.027777777799</v>
      </c>
      <c r="E113">
        <v>431600.10030695202</v>
      </c>
      <c r="F113" s="15">
        <v>10</v>
      </c>
      <c r="G113" s="261">
        <f t="shared" si="10"/>
        <v>6.2230320256761285E-2</v>
      </c>
      <c r="H113" s="3"/>
      <c r="J113" s="28">
        <v>8606</v>
      </c>
      <c r="K113" s="28" t="s">
        <v>158</v>
      </c>
      <c r="L113" s="28">
        <v>10</v>
      </c>
      <c r="M113" s="28" t="str">
        <f t="shared" si="7"/>
        <v>860610</v>
      </c>
      <c r="N113" s="28">
        <v>3154</v>
      </c>
      <c r="O113" s="279">
        <v>75139.037110000005</v>
      </c>
    </row>
    <row r="114" spans="1:15" x14ac:dyDescent="0.2">
      <c r="A114">
        <v>7</v>
      </c>
      <c r="B114">
        <v>11</v>
      </c>
      <c r="C114" s="3" t="str">
        <f t="shared" si="6"/>
        <v>711</v>
      </c>
      <c r="D114" s="39">
        <v>3796.0666666666698</v>
      </c>
      <c r="E114">
        <v>203289.59394620499</v>
      </c>
      <c r="F114" s="15">
        <v>8.5</v>
      </c>
      <c r="G114" s="261">
        <f t="shared" si="10"/>
        <v>2.040157851905763E-2</v>
      </c>
      <c r="H114" s="3"/>
      <c r="J114" s="28">
        <v>8606</v>
      </c>
      <c r="K114" s="28" t="s">
        <v>158</v>
      </c>
      <c r="L114" s="28">
        <v>11</v>
      </c>
      <c r="M114" s="28" t="str">
        <f t="shared" si="7"/>
        <v>860611</v>
      </c>
      <c r="N114" s="28">
        <v>1680</v>
      </c>
      <c r="O114" s="279">
        <v>36130.147519999999</v>
      </c>
    </row>
    <row r="115" spans="1:15" x14ac:dyDescent="0.2">
      <c r="A115">
        <v>7</v>
      </c>
      <c r="B115">
        <v>12</v>
      </c>
      <c r="C115" s="3" t="str">
        <f t="shared" si="6"/>
        <v>712</v>
      </c>
      <c r="D115" s="39">
        <v>0</v>
      </c>
      <c r="E115">
        <v>0</v>
      </c>
      <c r="F115" s="15">
        <v>33</v>
      </c>
      <c r="G115" s="261">
        <f t="shared" si="10"/>
        <v>0</v>
      </c>
      <c r="H115" s="3"/>
      <c r="J115" s="28">
        <v>8606</v>
      </c>
      <c r="K115" s="28" t="s">
        <v>158</v>
      </c>
      <c r="L115" s="28">
        <v>12</v>
      </c>
      <c r="M115" s="28" t="str">
        <f t="shared" si="7"/>
        <v>860612</v>
      </c>
      <c r="N115" s="28">
        <v>0</v>
      </c>
      <c r="O115" s="279">
        <v>9618.8362269999998</v>
      </c>
    </row>
    <row r="116" spans="1:15" x14ac:dyDescent="0.2">
      <c r="A116">
        <v>7</v>
      </c>
      <c r="B116">
        <v>13</v>
      </c>
      <c r="C116" s="3" t="str">
        <f t="shared" si="6"/>
        <v>713</v>
      </c>
      <c r="D116" s="39">
        <v>0</v>
      </c>
      <c r="E116">
        <v>0</v>
      </c>
      <c r="F116" s="15">
        <v>6.5</v>
      </c>
      <c r="G116" s="261">
        <f t="shared" si="10"/>
        <v>0</v>
      </c>
      <c r="H116" s="3"/>
      <c r="J116" s="28">
        <v>8634</v>
      </c>
      <c r="K116" s="28" t="s">
        <v>159</v>
      </c>
      <c r="L116" s="28">
        <v>1</v>
      </c>
      <c r="M116" s="28" t="str">
        <f t="shared" si="7"/>
        <v>86341</v>
      </c>
      <c r="N116" s="28">
        <v>126694</v>
      </c>
      <c r="O116" s="279">
        <v>35780.139669999997</v>
      </c>
    </row>
    <row r="117" spans="1:15" x14ac:dyDescent="0.2">
      <c r="A117">
        <v>7</v>
      </c>
      <c r="B117">
        <v>14</v>
      </c>
      <c r="C117" s="3" t="str">
        <f t="shared" si="6"/>
        <v>714</v>
      </c>
      <c r="D117" s="39">
        <v>0</v>
      </c>
      <c r="E117">
        <v>0</v>
      </c>
      <c r="F117" s="15">
        <v>8.75</v>
      </c>
      <c r="G117" s="261">
        <f t="shared" si="10"/>
        <v>0</v>
      </c>
      <c r="H117" s="3"/>
      <c r="J117" s="28">
        <v>8634</v>
      </c>
      <c r="K117" s="28" t="s">
        <v>159</v>
      </c>
      <c r="L117" s="28">
        <v>2</v>
      </c>
      <c r="M117" s="28" t="str">
        <f t="shared" si="7"/>
        <v>86342</v>
      </c>
      <c r="N117" s="28">
        <v>218974</v>
      </c>
      <c r="O117" s="279">
        <v>100676.982</v>
      </c>
    </row>
    <row r="118" spans="1:15" x14ac:dyDescent="0.2">
      <c r="A118">
        <v>7</v>
      </c>
      <c r="B118">
        <v>15</v>
      </c>
      <c r="C118" s="3" t="str">
        <f t="shared" si="6"/>
        <v>715</v>
      </c>
      <c r="D118" s="39">
        <v>0</v>
      </c>
      <c r="E118">
        <v>0</v>
      </c>
      <c r="F118" s="15">
        <v>10</v>
      </c>
      <c r="G118" s="261">
        <f t="shared" si="10"/>
        <v>0</v>
      </c>
      <c r="H118" s="3"/>
      <c r="J118" s="28">
        <v>8634</v>
      </c>
      <c r="K118" s="28" t="s">
        <v>159</v>
      </c>
      <c r="L118" s="28">
        <v>3</v>
      </c>
      <c r="M118" s="28" t="str">
        <f t="shared" si="7"/>
        <v>86343</v>
      </c>
      <c r="N118" s="28">
        <v>18497</v>
      </c>
      <c r="O118" s="279">
        <v>148446.08059999999</v>
      </c>
    </row>
    <row r="119" spans="1:15" x14ac:dyDescent="0.2">
      <c r="A119">
        <v>7</v>
      </c>
      <c r="B119">
        <v>16</v>
      </c>
      <c r="C119" s="3" t="str">
        <f t="shared" si="6"/>
        <v>716</v>
      </c>
      <c r="D119" s="39">
        <v>0</v>
      </c>
      <c r="E119">
        <v>0</v>
      </c>
      <c r="F119" s="15">
        <v>13</v>
      </c>
      <c r="G119" s="261">
        <f t="shared" si="10"/>
        <v>0</v>
      </c>
      <c r="H119" s="3"/>
      <c r="J119" s="28">
        <v>8634</v>
      </c>
      <c r="K119" s="28" t="s">
        <v>159</v>
      </c>
      <c r="L119" s="28">
        <v>4</v>
      </c>
      <c r="M119" s="28" t="str">
        <f t="shared" si="7"/>
        <v>86344</v>
      </c>
      <c r="N119" s="28">
        <v>3401</v>
      </c>
      <c r="O119" s="279">
        <v>226439.5398</v>
      </c>
    </row>
    <row r="120" spans="1:15" x14ac:dyDescent="0.2">
      <c r="A120">
        <v>7</v>
      </c>
      <c r="B120">
        <v>17</v>
      </c>
      <c r="C120" s="3" t="str">
        <f t="shared" si="6"/>
        <v>717</v>
      </c>
      <c r="D120" s="39">
        <v>0</v>
      </c>
      <c r="E120">
        <v>0</v>
      </c>
      <c r="F120" s="16">
        <v>13</v>
      </c>
      <c r="G120" s="261">
        <f t="shared" si="10"/>
        <v>0</v>
      </c>
      <c r="H120" s="3"/>
      <c r="J120" s="28">
        <v>8634</v>
      </c>
      <c r="K120" s="28" t="s">
        <v>159</v>
      </c>
      <c r="L120" s="28">
        <v>5</v>
      </c>
      <c r="M120" s="28" t="str">
        <f t="shared" si="7"/>
        <v>86345</v>
      </c>
      <c r="N120" s="28">
        <v>3027</v>
      </c>
      <c r="O120" s="279">
        <v>92063.849919999993</v>
      </c>
    </row>
    <row r="121" spans="1:15" x14ac:dyDescent="0.2">
      <c r="A121">
        <v>8</v>
      </c>
      <c r="B121">
        <v>1</v>
      </c>
      <c r="C121" s="3" t="str">
        <f t="shared" si="6"/>
        <v>81</v>
      </c>
      <c r="D121" s="39">
        <v>40637.800000000003</v>
      </c>
      <c r="E121">
        <v>39546.2352183966</v>
      </c>
      <c r="F121" s="14">
        <v>5.7</v>
      </c>
      <c r="G121" s="261">
        <f>D121/SUM($D$121:$D$137)</f>
        <v>0.25907579589237495</v>
      </c>
      <c r="H121" s="3"/>
      <c r="J121" s="28">
        <v>8634</v>
      </c>
      <c r="K121" s="28" t="s">
        <v>159</v>
      </c>
      <c r="L121" s="28">
        <v>6</v>
      </c>
      <c r="M121" s="28" t="str">
        <f t="shared" si="7"/>
        <v>86346</v>
      </c>
      <c r="N121" s="28">
        <v>1640</v>
      </c>
      <c r="O121" s="279">
        <v>67520.435450000004</v>
      </c>
    </row>
    <row r="122" spans="1:15" x14ac:dyDescent="0.2">
      <c r="A122">
        <v>8</v>
      </c>
      <c r="B122">
        <v>2</v>
      </c>
      <c r="C122" s="3" t="str">
        <f t="shared" si="6"/>
        <v>82</v>
      </c>
      <c r="D122" s="39">
        <v>66639.020833333299</v>
      </c>
      <c r="E122">
        <v>111736.39915383</v>
      </c>
      <c r="F122" s="15">
        <v>6</v>
      </c>
      <c r="G122" s="261">
        <f t="shared" ref="G122:G137" si="11">D122/SUM($D$121:$D$137)</f>
        <v>0.42483986239128052</v>
      </c>
      <c r="H122" s="3"/>
      <c r="J122" s="28">
        <v>8634</v>
      </c>
      <c r="K122" s="28" t="s">
        <v>159</v>
      </c>
      <c r="L122" s="28">
        <v>9</v>
      </c>
      <c r="M122" s="28" t="str">
        <f t="shared" si="7"/>
        <v>86349</v>
      </c>
      <c r="N122" s="28">
        <v>11338</v>
      </c>
      <c r="O122" s="279">
        <v>113091.6639</v>
      </c>
    </row>
    <row r="123" spans="1:15" x14ac:dyDescent="0.2">
      <c r="A123">
        <v>8</v>
      </c>
      <c r="B123">
        <v>3</v>
      </c>
      <c r="C123" s="3" t="str">
        <f t="shared" si="6"/>
        <v>83</v>
      </c>
      <c r="D123" s="39">
        <v>18253.479166666701</v>
      </c>
      <c r="E123">
        <v>198737.88594979199</v>
      </c>
      <c r="F123" s="15">
        <v>6.3</v>
      </c>
      <c r="G123" s="261">
        <f t="shared" si="11"/>
        <v>0.11637034098570938</v>
      </c>
      <c r="H123" s="3"/>
      <c r="J123" s="28">
        <v>8634</v>
      </c>
      <c r="K123" s="28" t="s">
        <v>159</v>
      </c>
      <c r="L123" s="28">
        <v>10</v>
      </c>
      <c r="M123" s="28" t="str">
        <f t="shared" si="7"/>
        <v>863410</v>
      </c>
      <c r="N123" s="28">
        <v>3750</v>
      </c>
      <c r="O123" s="279">
        <v>141236.11259999999</v>
      </c>
    </row>
    <row r="124" spans="1:15" x14ac:dyDescent="0.2">
      <c r="A124">
        <v>8</v>
      </c>
      <c r="B124">
        <v>4</v>
      </c>
      <c r="C124" s="3" t="str">
        <f t="shared" si="6"/>
        <v>84</v>
      </c>
      <c r="D124" s="39">
        <v>8486.4186046511604</v>
      </c>
      <c r="E124">
        <v>243940.22622907601</v>
      </c>
      <c r="F124" s="15">
        <v>6.3</v>
      </c>
      <c r="G124" s="261">
        <f t="shared" si="11"/>
        <v>5.4102969508089939E-2</v>
      </c>
      <c r="H124" s="3"/>
      <c r="J124" s="28">
        <v>8634</v>
      </c>
      <c r="K124" s="28" t="s">
        <v>159</v>
      </c>
      <c r="L124" s="28">
        <v>11</v>
      </c>
      <c r="M124" s="28" t="str">
        <f t="shared" si="7"/>
        <v>863411</v>
      </c>
      <c r="N124" s="28">
        <v>406</v>
      </c>
      <c r="O124" s="279">
        <v>174302.95569999999</v>
      </c>
    </row>
    <row r="125" spans="1:15" x14ac:dyDescent="0.2">
      <c r="A125">
        <v>8</v>
      </c>
      <c r="B125">
        <v>5</v>
      </c>
      <c r="C125" s="3" t="str">
        <f t="shared" si="6"/>
        <v>85</v>
      </c>
      <c r="D125" s="39">
        <v>3590.96</v>
      </c>
      <c r="E125">
        <v>253554.91226847901</v>
      </c>
      <c r="F125" s="15">
        <v>6.3</v>
      </c>
      <c r="G125" s="261">
        <f t="shared" si="11"/>
        <v>2.2893237823348771E-2</v>
      </c>
      <c r="H125" s="3"/>
      <c r="J125" s="28">
        <v>8634</v>
      </c>
      <c r="K125" s="28" t="s">
        <v>159</v>
      </c>
      <c r="L125" s="28">
        <v>12</v>
      </c>
      <c r="M125" s="28" t="str">
        <f t="shared" si="7"/>
        <v>863412</v>
      </c>
      <c r="N125" s="28">
        <v>0</v>
      </c>
      <c r="O125" s="279">
        <v>8204.3602329999994</v>
      </c>
    </row>
    <row r="126" spans="1:15" x14ac:dyDescent="0.2">
      <c r="A126">
        <v>8</v>
      </c>
      <c r="B126">
        <v>6</v>
      </c>
      <c r="C126" s="3" t="str">
        <f t="shared" si="6"/>
        <v>86</v>
      </c>
      <c r="D126" s="39">
        <v>2841.9130434782601</v>
      </c>
      <c r="E126">
        <v>262950.91142687597</v>
      </c>
      <c r="F126" s="15">
        <v>6.3</v>
      </c>
      <c r="G126" s="261">
        <f t="shared" si="11"/>
        <v>1.8117882454169561E-2</v>
      </c>
      <c r="H126" s="3"/>
      <c r="J126" s="28">
        <v>8638</v>
      </c>
      <c r="K126" s="28" t="s">
        <v>160</v>
      </c>
      <c r="L126" s="28">
        <v>1</v>
      </c>
      <c r="M126" s="28" t="str">
        <f t="shared" si="7"/>
        <v>86381</v>
      </c>
      <c r="N126" s="28">
        <v>88805</v>
      </c>
      <c r="O126" s="279">
        <v>59802.89228</v>
      </c>
    </row>
    <row r="127" spans="1:15" x14ac:dyDescent="0.2">
      <c r="A127">
        <v>8</v>
      </c>
      <c r="B127">
        <v>7</v>
      </c>
      <c r="C127" s="3" t="str">
        <f t="shared" si="6"/>
        <v>87</v>
      </c>
      <c r="D127" s="39">
        <v>4460.5555555555602</v>
      </c>
      <c r="E127">
        <v>288559.69658733002</v>
      </c>
      <c r="F127" s="15">
        <v>6.3</v>
      </c>
      <c r="G127" s="261">
        <f t="shared" si="11"/>
        <v>2.8437119644215764E-2</v>
      </c>
      <c r="H127" s="3"/>
      <c r="J127" s="28">
        <v>8638</v>
      </c>
      <c r="K127" s="28" t="s">
        <v>160</v>
      </c>
      <c r="L127" s="28">
        <v>2</v>
      </c>
      <c r="M127" s="28" t="str">
        <f t="shared" si="7"/>
        <v>86382</v>
      </c>
      <c r="N127" s="28">
        <v>622958</v>
      </c>
      <c r="O127" s="279">
        <v>152505.29519999999</v>
      </c>
    </row>
    <row r="128" spans="1:15" x14ac:dyDescent="0.2">
      <c r="A128">
        <v>8</v>
      </c>
      <c r="B128">
        <v>8</v>
      </c>
      <c r="C128" s="3" t="str">
        <f t="shared" si="6"/>
        <v>88</v>
      </c>
      <c r="D128" s="39">
        <v>5293.7</v>
      </c>
      <c r="E128">
        <v>875986.49325507903</v>
      </c>
      <c r="F128" s="15">
        <v>6.3</v>
      </c>
      <c r="G128" s="261">
        <f t="shared" si="11"/>
        <v>3.3748616822649485E-2</v>
      </c>
      <c r="H128" s="3"/>
      <c r="J128" s="28">
        <v>8638</v>
      </c>
      <c r="K128" s="28" t="s">
        <v>160</v>
      </c>
      <c r="L128" s="28">
        <v>3</v>
      </c>
      <c r="M128" s="28" t="str">
        <f t="shared" si="7"/>
        <v>86383</v>
      </c>
      <c r="N128" s="28">
        <v>274853</v>
      </c>
      <c r="O128" s="279">
        <v>255788.75210000001</v>
      </c>
    </row>
    <row r="129" spans="1:15" x14ac:dyDescent="0.2">
      <c r="A129">
        <v>8</v>
      </c>
      <c r="B129">
        <v>9</v>
      </c>
      <c r="C129" s="3" t="str">
        <f t="shared" si="6"/>
        <v>89</v>
      </c>
      <c r="D129" s="39">
        <v>3181.0222222222201</v>
      </c>
      <c r="E129">
        <v>148498.724170028</v>
      </c>
      <c r="F129" s="15">
        <v>8</v>
      </c>
      <c r="G129" s="261">
        <f t="shared" si="11"/>
        <v>2.0279785420804101E-2</v>
      </c>
      <c r="H129" s="3"/>
      <c r="J129" s="28">
        <v>8638</v>
      </c>
      <c r="K129" s="28" t="s">
        <v>160</v>
      </c>
      <c r="L129" s="28">
        <v>4</v>
      </c>
      <c r="M129" s="28" t="str">
        <f t="shared" si="7"/>
        <v>86384</v>
      </c>
      <c r="N129" s="28">
        <v>101102</v>
      </c>
      <c r="O129" s="279">
        <v>363391.86940000003</v>
      </c>
    </row>
    <row r="130" spans="1:15" x14ac:dyDescent="0.2">
      <c r="A130">
        <v>8</v>
      </c>
      <c r="B130">
        <v>10</v>
      </c>
      <c r="C130" s="3" t="str">
        <f t="shared" si="6"/>
        <v>810</v>
      </c>
      <c r="D130" s="39">
        <v>3069.4</v>
      </c>
      <c r="E130">
        <v>258822.065672214</v>
      </c>
      <c r="F130" s="15">
        <v>8.3000000000000007</v>
      </c>
      <c r="G130" s="261">
        <f t="shared" si="11"/>
        <v>1.9568166778517922E-2</v>
      </c>
      <c r="H130" s="3"/>
      <c r="J130" s="28">
        <v>8638</v>
      </c>
      <c r="K130" s="28" t="s">
        <v>160</v>
      </c>
      <c r="L130" s="28">
        <v>5</v>
      </c>
      <c r="M130" s="28" t="str">
        <f t="shared" si="7"/>
        <v>86385</v>
      </c>
      <c r="N130" s="28">
        <v>22110</v>
      </c>
      <c r="O130" s="279">
        <v>605610.1862</v>
      </c>
    </row>
    <row r="131" spans="1:15" x14ac:dyDescent="0.2">
      <c r="A131">
        <v>8</v>
      </c>
      <c r="B131">
        <v>11</v>
      </c>
      <c r="C131" s="3" t="str">
        <f t="shared" ref="C131:C194" si="12">A131&amp;B131</f>
        <v>811</v>
      </c>
      <c r="D131" s="39">
        <v>402.52941176470603</v>
      </c>
      <c r="E131">
        <v>51969.289310673703</v>
      </c>
      <c r="F131" s="15">
        <v>8.6</v>
      </c>
      <c r="G131" s="261">
        <f t="shared" si="11"/>
        <v>2.5662222788396696E-3</v>
      </c>
      <c r="H131" s="3"/>
      <c r="J131" s="28">
        <v>8638</v>
      </c>
      <c r="K131" s="28" t="s">
        <v>160</v>
      </c>
      <c r="L131" s="28">
        <v>6</v>
      </c>
      <c r="M131" s="28" t="str">
        <f t="shared" ref="M131:M194" si="13">J131&amp;L131</f>
        <v>86386</v>
      </c>
      <c r="N131" s="28">
        <v>13285</v>
      </c>
      <c r="O131" s="279">
        <v>600244.24120000005</v>
      </c>
    </row>
    <row r="132" spans="1:15" x14ac:dyDescent="0.2">
      <c r="A132">
        <v>8</v>
      </c>
      <c r="B132">
        <v>12</v>
      </c>
      <c r="C132" s="3" t="str">
        <f t="shared" si="12"/>
        <v>812</v>
      </c>
      <c r="D132" s="39">
        <v>0</v>
      </c>
      <c r="E132">
        <v>0</v>
      </c>
      <c r="F132" s="15">
        <v>25</v>
      </c>
      <c r="G132" s="261">
        <f t="shared" si="11"/>
        <v>0</v>
      </c>
      <c r="H132" s="3"/>
      <c r="J132" s="28">
        <v>8638</v>
      </c>
      <c r="K132" s="28" t="s">
        <v>160</v>
      </c>
      <c r="L132" s="28">
        <v>7</v>
      </c>
      <c r="M132" s="28" t="str">
        <f t="shared" si="13"/>
        <v>86387</v>
      </c>
      <c r="N132" s="28">
        <v>4649</v>
      </c>
      <c r="O132" s="279">
        <v>519419.42790000001</v>
      </c>
    </row>
    <row r="133" spans="1:15" x14ac:dyDescent="0.2">
      <c r="A133">
        <v>8</v>
      </c>
      <c r="B133">
        <v>13</v>
      </c>
      <c r="C133" s="3" t="str">
        <f t="shared" si="12"/>
        <v>813</v>
      </c>
      <c r="D133" s="39">
        <v>0</v>
      </c>
      <c r="E133">
        <v>0</v>
      </c>
      <c r="F133" s="15">
        <v>7</v>
      </c>
      <c r="G133" s="261">
        <f t="shared" si="11"/>
        <v>0</v>
      </c>
      <c r="H133" s="3"/>
      <c r="J133" s="28">
        <v>8638</v>
      </c>
      <c r="K133" s="28" t="s">
        <v>160</v>
      </c>
      <c r="L133" s="28">
        <v>8</v>
      </c>
      <c r="M133" s="28" t="str">
        <f t="shared" si="13"/>
        <v>86388</v>
      </c>
      <c r="N133" s="28">
        <v>11318</v>
      </c>
      <c r="O133" s="279">
        <v>107013.81510000001</v>
      </c>
    </row>
    <row r="134" spans="1:15" x14ac:dyDescent="0.2">
      <c r="A134">
        <v>8</v>
      </c>
      <c r="B134">
        <v>14</v>
      </c>
      <c r="C134" s="3" t="str">
        <f t="shared" si="12"/>
        <v>814</v>
      </c>
      <c r="D134" s="39">
        <v>0</v>
      </c>
      <c r="E134">
        <v>0</v>
      </c>
      <c r="F134" s="15">
        <v>8</v>
      </c>
      <c r="G134" s="261">
        <f t="shared" si="11"/>
        <v>0</v>
      </c>
      <c r="H134" s="3"/>
      <c r="J134" s="28">
        <v>8638</v>
      </c>
      <c r="K134" s="28" t="s">
        <v>160</v>
      </c>
      <c r="L134" s="28">
        <v>9</v>
      </c>
      <c r="M134" s="28" t="str">
        <f t="shared" si="13"/>
        <v>86389</v>
      </c>
      <c r="N134" s="28">
        <v>12758</v>
      </c>
      <c r="O134" s="279">
        <v>320085.46250000002</v>
      </c>
    </row>
    <row r="135" spans="1:15" x14ac:dyDescent="0.2">
      <c r="A135">
        <v>8</v>
      </c>
      <c r="B135">
        <v>15</v>
      </c>
      <c r="C135" s="3" t="str">
        <f t="shared" si="12"/>
        <v>815</v>
      </c>
      <c r="D135" s="39">
        <v>0</v>
      </c>
      <c r="E135">
        <v>0</v>
      </c>
      <c r="F135" s="15">
        <v>8</v>
      </c>
      <c r="G135" s="261">
        <f t="shared" si="11"/>
        <v>0</v>
      </c>
      <c r="H135" s="3"/>
      <c r="J135" s="28">
        <v>8638</v>
      </c>
      <c r="K135" s="28" t="s">
        <v>160</v>
      </c>
      <c r="L135" s="28">
        <v>10</v>
      </c>
      <c r="M135" s="28" t="str">
        <f t="shared" si="13"/>
        <v>863810</v>
      </c>
      <c r="N135" s="28">
        <v>45764</v>
      </c>
      <c r="O135" s="279">
        <v>587387.34340000001</v>
      </c>
    </row>
    <row r="136" spans="1:15" x14ac:dyDescent="0.2">
      <c r="A136">
        <v>8</v>
      </c>
      <c r="B136">
        <v>16</v>
      </c>
      <c r="C136" s="3" t="str">
        <f t="shared" si="12"/>
        <v>816</v>
      </c>
      <c r="D136" s="39">
        <v>0</v>
      </c>
      <c r="E136">
        <v>0</v>
      </c>
      <c r="F136" s="15">
        <v>8</v>
      </c>
      <c r="G136" s="261">
        <f t="shared" si="11"/>
        <v>0</v>
      </c>
      <c r="H136" s="3"/>
      <c r="J136" s="28">
        <v>8638</v>
      </c>
      <c r="K136" s="28" t="s">
        <v>160</v>
      </c>
      <c r="L136" s="28">
        <v>11</v>
      </c>
      <c r="M136" s="28" t="str">
        <f t="shared" si="13"/>
        <v>863811</v>
      </c>
      <c r="N136" s="28">
        <v>71</v>
      </c>
      <c r="O136" s="279">
        <v>246305.55559999999</v>
      </c>
    </row>
    <row r="137" spans="1:15" x14ac:dyDescent="0.2">
      <c r="A137">
        <v>8</v>
      </c>
      <c r="B137">
        <v>17</v>
      </c>
      <c r="C137" s="3" t="str">
        <f t="shared" si="12"/>
        <v>817</v>
      </c>
      <c r="D137" s="39">
        <v>0</v>
      </c>
      <c r="E137">
        <v>0</v>
      </c>
      <c r="F137" s="16">
        <v>8</v>
      </c>
      <c r="G137" s="261">
        <f t="shared" si="11"/>
        <v>0</v>
      </c>
      <c r="H137" s="3"/>
      <c r="J137" s="28">
        <v>8638</v>
      </c>
      <c r="K137" s="28" t="s">
        <v>160</v>
      </c>
      <c r="L137" s="28">
        <v>12</v>
      </c>
      <c r="M137" s="28" t="str">
        <f t="shared" si="13"/>
        <v>863812</v>
      </c>
      <c r="N137" s="28">
        <v>0</v>
      </c>
      <c r="O137" s="279">
        <v>20504.24308</v>
      </c>
    </row>
    <row r="138" spans="1:15" x14ac:dyDescent="0.2">
      <c r="A138">
        <v>9</v>
      </c>
      <c r="B138">
        <v>1</v>
      </c>
      <c r="C138" s="3" t="str">
        <f t="shared" si="12"/>
        <v>91</v>
      </c>
      <c r="D138" s="39">
        <v>0</v>
      </c>
      <c r="E138">
        <v>0</v>
      </c>
      <c r="F138" s="14">
        <v>2</v>
      </c>
      <c r="G138" s="261">
        <f>D138/SUM($D$138:$D$154)</f>
        <v>0</v>
      </c>
      <c r="H138" s="3"/>
      <c r="J138" s="28">
        <v>8675</v>
      </c>
      <c r="K138" s="28" t="s">
        <v>161</v>
      </c>
      <c r="L138" s="28">
        <v>1</v>
      </c>
      <c r="M138" s="28" t="str">
        <f t="shared" si="13"/>
        <v>86751</v>
      </c>
      <c r="N138" s="28">
        <v>49498</v>
      </c>
      <c r="O138" s="279">
        <v>49881.062830000003</v>
      </c>
    </row>
    <row r="139" spans="1:15" x14ac:dyDescent="0.2">
      <c r="A139">
        <v>9</v>
      </c>
      <c r="B139">
        <v>2</v>
      </c>
      <c r="C139" s="3" t="str">
        <f t="shared" si="12"/>
        <v>92</v>
      </c>
      <c r="D139" s="39">
        <v>2500938</v>
      </c>
      <c r="E139">
        <v>351868.229603404</v>
      </c>
      <c r="F139" s="15">
        <v>2</v>
      </c>
      <c r="G139" s="261">
        <f t="shared" ref="G139:G154" si="14">D139/SUM($D$138:$D$154)</f>
        <v>0.35305755041911963</v>
      </c>
      <c r="H139" s="3"/>
      <c r="J139" s="28">
        <v>8675</v>
      </c>
      <c r="K139" s="28" t="s">
        <v>161</v>
      </c>
      <c r="L139" s="28">
        <v>2</v>
      </c>
      <c r="M139" s="28" t="str">
        <f t="shared" si="13"/>
        <v>86752</v>
      </c>
      <c r="N139" s="28">
        <v>107393</v>
      </c>
      <c r="O139" s="279">
        <v>82334.524770000004</v>
      </c>
    </row>
    <row r="140" spans="1:15" x14ac:dyDescent="0.2">
      <c r="A140">
        <v>9</v>
      </c>
      <c r="B140">
        <v>3</v>
      </c>
      <c r="C140" s="3" t="str">
        <f t="shared" si="12"/>
        <v>93</v>
      </c>
      <c r="D140" s="39">
        <v>2173658.6666666698</v>
      </c>
      <c r="E140">
        <v>590752.79030219896</v>
      </c>
      <c r="F140" s="15">
        <v>2</v>
      </c>
      <c r="G140" s="261">
        <f t="shared" si="14"/>
        <v>0.30685550953307283</v>
      </c>
      <c r="H140" s="3"/>
      <c r="J140" s="28">
        <v>8675</v>
      </c>
      <c r="K140" s="28" t="s">
        <v>161</v>
      </c>
      <c r="L140" s="28">
        <v>3</v>
      </c>
      <c r="M140" s="28" t="str">
        <f t="shared" si="13"/>
        <v>86753</v>
      </c>
      <c r="N140" s="28">
        <v>8830</v>
      </c>
      <c r="O140" s="279">
        <v>119662.6464</v>
      </c>
    </row>
    <row r="141" spans="1:15" x14ac:dyDescent="0.2">
      <c r="A141">
        <v>9</v>
      </c>
      <c r="B141">
        <v>4</v>
      </c>
      <c r="C141" s="3" t="str">
        <f t="shared" si="12"/>
        <v>94</v>
      </c>
      <c r="D141" s="39">
        <v>1027598</v>
      </c>
      <c r="E141">
        <v>776761.44025653705</v>
      </c>
      <c r="F141" s="15">
        <v>5</v>
      </c>
      <c r="G141" s="261">
        <f t="shared" si="14"/>
        <v>0.14506606429091262</v>
      </c>
      <c r="H141" s="3"/>
      <c r="J141" s="28">
        <v>8675</v>
      </c>
      <c r="K141" s="28" t="s">
        <v>161</v>
      </c>
      <c r="L141" s="28">
        <v>4</v>
      </c>
      <c r="M141" s="28" t="str">
        <f t="shared" si="13"/>
        <v>86754</v>
      </c>
      <c r="N141" s="28">
        <v>61</v>
      </c>
      <c r="O141" s="279">
        <v>23297.44728</v>
      </c>
    </row>
    <row r="142" spans="1:15" x14ac:dyDescent="0.2">
      <c r="A142">
        <v>9</v>
      </c>
      <c r="B142">
        <v>5</v>
      </c>
      <c r="C142" s="3" t="str">
        <f t="shared" si="12"/>
        <v>95</v>
      </c>
      <c r="D142" s="39">
        <v>215844.33333333299</v>
      </c>
      <c r="E142">
        <v>895573.14258249698</v>
      </c>
      <c r="F142" s="15">
        <v>8</v>
      </c>
      <c r="G142" s="261">
        <f t="shared" si="14"/>
        <v>3.0470756011750179E-2</v>
      </c>
      <c r="H142" s="3"/>
      <c r="J142" s="28">
        <v>8675</v>
      </c>
      <c r="K142" s="28" t="s">
        <v>161</v>
      </c>
      <c r="L142" s="28">
        <v>6</v>
      </c>
      <c r="M142" s="28" t="str">
        <f t="shared" si="13"/>
        <v>86756</v>
      </c>
      <c r="N142" s="28">
        <v>111</v>
      </c>
      <c r="O142" s="279">
        <v>8417.5001560000001</v>
      </c>
    </row>
    <row r="143" spans="1:15" x14ac:dyDescent="0.2">
      <c r="A143">
        <v>9</v>
      </c>
      <c r="B143">
        <v>6</v>
      </c>
      <c r="C143" s="3" t="str">
        <f t="shared" si="12"/>
        <v>96</v>
      </c>
      <c r="D143" s="39">
        <v>109182.66666666701</v>
      </c>
      <c r="E143">
        <v>882236.93728014501</v>
      </c>
      <c r="F143" s="15">
        <v>11</v>
      </c>
      <c r="G143" s="261">
        <f t="shared" si="14"/>
        <v>1.5413322857888007E-2</v>
      </c>
      <c r="H143" s="3"/>
      <c r="J143" s="28">
        <v>8675</v>
      </c>
      <c r="K143" s="28" t="s">
        <v>161</v>
      </c>
      <c r="L143" s="28">
        <v>8</v>
      </c>
      <c r="M143" s="28" t="str">
        <f t="shared" si="13"/>
        <v>86758</v>
      </c>
      <c r="N143" s="28">
        <v>215</v>
      </c>
      <c r="O143" s="279">
        <v>7950.5598129999998</v>
      </c>
    </row>
    <row r="144" spans="1:15" x14ac:dyDescent="0.2">
      <c r="A144">
        <v>9</v>
      </c>
      <c r="B144">
        <v>7</v>
      </c>
      <c r="C144" s="3" t="str">
        <f t="shared" si="12"/>
        <v>97</v>
      </c>
      <c r="D144" s="39">
        <v>44385</v>
      </c>
      <c r="E144">
        <v>943830.45220621605</v>
      </c>
      <c r="F144" s="15">
        <v>11</v>
      </c>
      <c r="G144" s="261">
        <f t="shared" si="14"/>
        <v>6.2658328096708606E-3</v>
      </c>
      <c r="H144" s="3"/>
      <c r="J144" s="28">
        <v>8675</v>
      </c>
      <c r="K144" s="28" t="s">
        <v>161</v>
      </c>
      <c r="L144" s="28">
        <v>9</v>
      </c>
      <c r="M144" s="28" t="str">
        <f t="shared" si="13"/>
        <v>86759</v>
      </c>
      <c r="N144" s="28">
        <v>6347</v>
      </c>
      <c r="O144" s="279">
        <v>110228.1563</v>
      </c>
    </row>
    <row r="145" spans="1:15" x14ac:dyDescent="0.2">
      <c r="A145">
        <v>9</v>
      </c>
      <c r="B145">
        <v>8</v>
      </c>
      <c r="C145" s="3" t="str">
        <f t="shared" si="12"/>
        <v>98</v>
      </c>
      <c r="D145" s="39">
        <v>55990.666666666701</v>
      </c>
      <c r="E145">
        <v>952100.095253026</v>
      </c>
      <c r="F145" s="15">
        <v>11</v>
      </c>
      <c r="G145" s="261">
        <f t="shared" si="14"/>
        <v>7.9042053900043891E-3</v>
      </c>
      <c r="H145" s="3"/>
      <c r="J145" s="28">
        <v>8675</v>
      </c>
      <c r="K145" s="28" t="s">
        <v>161</v>
      </c>
      <c r="L145" s="28">
        <v>10</v>
      </c>
      <c r="M145" s="28" t="str">
        <f t="shared" si="13"/>
        <v>867510</v>
      </c>
      <c r="N145" s="28">
        <v>618</v>
      </c>
      <c r="O145" s="279">
        <v>172692.8602</v>
      </c>
    </row>
    <row r="146" spans="1:15" x14ac:dyDescent="0.2">
      <c r="A146">
        <v>9</v>
      </c>
      <c r="B146">
        <v>9</v>
      </c>
      <c r="C146" s="3" t="str">
        <f t="shared" si="12"/>
        <v>99</v>
      </c>
      <c r="D146" s="39">
        <v>0</v>
      </c>
      <c r="E146">
        <v>0</v>
      </c>
      <c r="F146" s="15">
        <v>14</v>
      </c>
      <c r="G146" s="261">
        <f t="shared" si="14"/>
        <v>0</v>
      </c>
      <c r="H146" s="3"/>
      <c r="J146" s="28">
        <v>8675</v>
      </c>
      <c r="K146" s="28" t="s">
        <v>161</v>
      </c>
      <c r="L146" s="28">
        <v>11</v>
      </c>
      <c r="M146" s="28" t="str">
        <f t="shared" si="13"/>
        <v>867511</v>
      </c>
      <c r="N146" s="28">
        <v>24</v>
      </c>
      <c r="O146" s="279">
        <v>11899.62061</v>
      </c>
    </row>
    <row r="147" spans="1:15" x14ac:dyDescent="0.2">
      <c r="A147">
        <v>9</v>
      </c>
      <c r="B147">
        <v>10</v>
      </c>
      <c r="C147" s="3" t="str">
        <f t="shared" si="12"/>
        <v>910</v>
      </c>
      <c r="D147" s="39">
        <v>919290</v>
      </c>
      <c r="E147">
        <v>1074787.5287806599</v>
      </c>
      <c r="F147" s="15">
        <v>14</v>
      </c>
      <c r="G147" s="261">
        <f t="shared" si="14"/>
        <v>0.12977621817285853</v>
      </c>
      <c r="H147" s="3"/>
      <c r="J147" s="28">
        <v>8675</v>
      </c>
      <c r="K147" s="28" t="s">
        <v>161</v>
      </c>
      <c r="L147" s="28">
        <v>12</v>
      </c>
      <c r="M147" s="28" t="str">
        <f t="shared" si="13"/>
        <v>867512</v>
      </c>
      <c r="N147" s="28">
        <v>0</v>
      </c>
      <c r="O147" s="279">
        <v>20006.669330000001</v>
      </c>
    </row>
    <row r="148" spans="1:15" x14ac:dyDescent="0.2">
      <c r="A148">
        <v>9</v>
      </c>
      <c r="B148">
        <v>11</v>
      </c>
      <c r="C148" s="3" t="str">
        <f t="shared" si="12"/>
        <v>911</v>
      </c>
      <c r="D148" s="39">
        <v>36768</v>
      </c>
      <c r="E148">
        <v>338617.93705211102</v>
      </c>
      <c r="F148" s="15">
        <v>14</v>
      </c>
      <c r="G148" s="261">
        <f t="shared" si="14"/>
        <v>5.1905405147229513E-3</v>
      </c>
      <c r="H148" s="3"/>
      <c r="J148" s="28">
        <v>8685</v>
      </c>
      <c r="K148" s="28" t="s">
        <v>162</v>
      </c>
      <c r="L148" s="28">
        <v>1</v>
      </c>
      <c r="M148" s="28" t="str">
        <f t="shared" si="13"/>
        <v>86851</v>
      </c>
      <c r="N148" s="28">
        <v>47687</v>
      </c>
      <c r="O148" s="279">
        <v>56297.978430000003</v>
      </c>
    </row>
    <row r="149" spans="1:15" x14ac:dyDescent="0.2">
      <c r="A149">
        <v>9</v>
      </c>
      <c r="B149">
        <v>12</v>
      </c>
      <c r="C149" s="3" t="str">
        <f t="shared" si="12"/>
        <v>912</v>
      </c>
      <c r="D149" s="39">
        <v>0</v>
      </c>
      <c r="E149">
        <v>0</v>
      </c>
      <c r="F149" s="15">
        <v>33</v>
      </c>
      <c r="G149" s="261">
        <f t="shared" si="14"/>
        <v>0</v>
      </c>
      <c r="H149" s="3"/>
      <c r="J149" s="28">
        <v>8685</v>
      </c>
      <c r="K149" s="28" t="s">
        <v>162</v>
      </c>
      <c r="L149" s="28">
        <v>2</v>
      </c>
      <c r="M149" s="28" t="str">
        <f t="shared" si="13"/>
        <v>86852</v>
      </c>
      <c r="N149" s="28">
        <v>301044</v>
      </c>
      <c r="O149" s="279">
        <v>121201.71709999999</v>
      </c>
    </row>
    <row r="150" spans="1:15" x14ac:dyDescent="0.2">
      <c r="A150">
        <v>9</v>
      </c>
      <c r="B150">
        <v>13</v>
      </c>
      <c r="C150" s="3" t="str">
        <f t="shared" si="12"/>
        <v>913</v>
      </c>
      <c r="D150" s="39">
        <v>0</v>
      </c>
      <c r="E150">
        <v>0</v>
      </c>
      <c r="F150" s="15">
        <v>5</v>
      </c>
      <c r="G150" s="261">
        <f t="shared" si="14"/>
        <v>0</v>
      </c>
      <c r="H150" s="3"/>
      <c r="J150" s="28">
        <v>8685</v>
      </c>
      <c r="K150" s="28" t="s">
        <v>162</v>
      </c>
      <c r="L150" s="28">
        <v>3</v>
      </c>
      <c r="M150" s="28" t="str">
        <f t="shared" si="13"/>
        <v>86853</v>
      </c>
      <c r="N150" s="28">
        <v>118468</v>
      </c>
      <c r="O150" s="279">
        <v>169395.6011</v>
      </c>
    </row>
    <row r="151" spans="1:15" x14ac:dyDescent="0.2">
      <c r="A151">
        <v>9</v>
      </c>
      <c r="B151">
        <v>14</v>
      </c>
      <c r="C151" s="3" t="str">
        <f t="shared" si="12"/>
        <v>914</v>
      </c>
      <c r="D151" s="39">
        <v>0</v>
      </c>
      <c r="E151">
        <v>0</v>
      </c>
      <c r="F151" s="15">
        <v>5</v>
      </c>
      <c r="G151" s="261">
        <f t="shared" si="14"/>
        <v>0</v>
      </c>
      <c r="H151" s="3"/>
      <c r="J151" s="28">
        <v>8685</v>
      </c>
      <c r="K151" s="28" t="s">
        <v>162</v>
      </c>
      <c r="L151" s="28">
        <v>4</v>
      </c>
      <c r="M151" s="28" t="str">
        <f t="shared" si="13"/>
        <v>86854</v>
      </c>
      <c r="N151" s="28">
        <v>20081</v>
      </c>
      <c r="O151" s="279">
        <v>190577.15090000001</v>
      </c>
    </row>
    <row r="152" spans="1:15" x14ac:dyDescent="0.2">
      <c r="A152">
        <v>9</v>
      </c>
      <c r="B152">
        <v>15</v>
      </c>
      <c r="C152" s="3" t="str">
        <f t="shared" si="12"/>
        <v>915</v>
      </c>
      <c r="D152" s="39">
        <v>0</v>
      </c>
      <c r="E152">
        <v>0</v>
      </c>
      <c r="F152" s="15">
        <v>14</v>
      </c>
      <c r="G152" s="261">
        <f t="shared" si="14"/>
        <v>0</v>
      </c>
      <c r="H152" s="3"/>
      <c r="J152" s="28">
        <v>8685</v>
      </c>
      <c r="K152" s="28" t="s">
        <v>162</v>
      </c>
      <c r="L152" s="28">
        <v>5</v>
      </c>
      <c r="M152" s="28" t="str">
        <f t="shared" si="13"/>
        <v>86855</v>
      </c>
      <c r="N152" s="28">
        <v>2383</v>
      </c>
      <c r="O152" s="279">
        <v>53687.77751</v>
      </c>
    </row>
    <row r="153" spans="1:15" x14ac:dyDescent="0.2">
      <c r="A153">
        <v>9</v>
      </c>
      <c r="B153">
        <v>16</v>
      </c>
      <c r="C153" s="3" t="str">
        <f t="shared" si="12"/>
        <v>916</v>
      </c>
      <c r="D153" s="39">
        <v>0</v>
      </c>
      <c r="E153">
        <v>0</v>
      </c>
      <c r="F153" s="15">
        <v>14</v>
      </c>
      <c r="G153" s="261">
        <f t="shared" si="14"/>
        <v>0</v>
      </c>
      <c r="H153" s="3"/>
      <c r="J153" s="28">
        <v>8685</v>
      </c>
      <c r="K153" s="28" t="s">
        <v>162</v>
      </c>
      <c r="L153" s="28">
        <v>6</v>
      </c>
      <c r="M153" s="28" t="str">
        <f t="shared" si="13"/>
        <v>86856</v>
      </c>
      <c r="N153" s="28">
        <v>822</v>
      </c>
      <c r="O153" s="279">
        <v>24909.716840000001</v>
      </c>
    </row>
    <row r="154" spans="1:15" x14ac:dyDescent="0.2">
      <c r="A154">
        <v>9</v>
      </c>
      <c r="B154">
        <v>17</v>
      </c>
      <c r="C154" s="3" t="str">
        <f t="shared" si="12"/>
        <v>917</v>
      </c>
      <c r="D154" s="39">
        <v>0</v>
      </c>
      <c r="E154">
        <v>0</v>
      </c>
      <c r="F154" s="16">
        <v>14</v>
      </c>
      <c r="G154" s="261">
        <f t="shared" si="14"/>
        <v>0</v>
      </c>
      <c r="H154" s="3"/>
      <c r="J154" s="28">
        <v>8685</v>
      </c>
      <c r="K154" s="28" t="s">
        <v>162</v>
      </c>
      <c r="L154" s="28">
        <v>7</v>
      </c>
      <c r="M154" s="28" t="str">
        <f t="shared" si="13"/>
        <v>86857</v>
      </c>
      <c r="N154" s="28">
        <v>198</v>
      </c>
      <c r="O154" s="279">
        <v>52020.218289999997</v>
      </c>
    </row>
    <row r="155" spans="1:15" x14ac:dyDescent="0.2">
      <c r="A155">
        <v>10</v>
      </c>
      <c r="B155">
        <v>1</v>
      </c>
      <c r="C155" s="3" t="str">
        <f t="shared" si="12"/>
        <v>101</v>
      </c>
      <c r="D155" s="39">
        <v>81833</v>
      </c>
      <c r="E155">
        <v>28778.0116050133</v>
      </c>
      <c r="F155" s="14">
        <v>6</v>
      </c>
      <c r="G155" s="261">
        <f>D155/SUM($D$155:$D$171)</f>
        <v>4.5829662402142576E-2</v>
      </c>
      <c r="H155" s="3"/>
      <c r="J155" s="28">
        <v>8685</v>
      </c>
      <c r="K155" s="28" t="s">
        <v>162</v>
      </c>
      <c r="L155" s="28">
        <v>8</v>
      </c>
      <c r="M155" s="28" t="str">
        <f t="shared" si="13"/>
        <v>86858</v>
      </c>
      <c r="N155" s="28">
        <v>1628</v>
      </c>
      <c r="O155" s="279">
        <v>35161.133070000003</v>
      </c>
    </row>
    <row r="156" spans="1:15" x14ac:dyDescent="0.2">
      <c r="A156">
        <v>10</v>
      </c>
      <c r="B156">
        <v>2</v>
      </c>
      <c r="C156" s="3" t="str">
        <f t="shared" si="12"/>
        <v>102</v>
      </c>
      <c r="D156" s="39">
        <v>823164.84615384601</v>
      </c>
      <c r="E156">
        <v>210675.817652675</v>
      </c>
      <c r="F156" s="15">
        <v>9</v>
      </c>
      <c r="G156" s="261">
        <f t="shared" ref="G156:G171" si="15">D156/SUM($D$155:$D$171)</f>
        <v>0.46100432588982926</v>
      </c>
      <c r="H156" s="3"/>
      <c r="J156" s="28">
        <v>8685</v>
      </c>
      <c r="K156" s="28" t="s">
        <v>162</v>
      </c>
      <c r="L156" s="28">
        <v>9</v>
      </c>
      <c r="M156" s="28" t="str">
        <f t="shared" si="13"/>
        <v>86859</v>
      </c>
      <c r="N156" s="28">
        <v>8269</v>
      </c>
      <c r="O156" s="279">
        <v>195760.05549999999</v>
      </c>
    </row>
    <row r="157" spans="1:15" x14ac:dyDescent="0.2">
      <c r="A157">
        <v>10</v>
      </c>
      <c r="B157">
        <v>3</v>
      </c>
      <c r="C157" s="3" t="str">
        <f t="shared" si="12"/>
        <v>103</v>
      </c>
      <c r="D157" s="39">
        <v>343334.28571428597</v>
      </c>
      <c r="E157">
        <v>365049.50267229299</v>
      </c>
      <c r="F157" s="15">
        <v>10</v>
      </c>
      <c r="G157" s="261">
        <f t="shared" si="15"/>
        <v>0.19228055192118693</v>
      </c>
      <c r="H157" s="3"/>
      <c r="J157" s="28">
        <v>8685</v>
      </c>
      <c r="K157" s="28" t="s">
        <v>162</v>
      </c>
      <c r="L157" s="28">
        <v>10</v>
      </c>
      <c r="M157" s="28" t="str">
        <f t="shared" si="13"/>
        <v>868510</v>
      </c>
      <c r="N157" s="28">
        <v>13416</v>
      </c>
      <c r="O157" s="279">
        <v>312631.05209999997</v>
      </c>
    </row>
    <row r="158" spans="1:15" x14ac:dyDescent="0.2">
      <c r="A158">
        <v>10</v>
      </c>
      <c r="B158">
        <v>4</v>
      </c>
      <c r="C158" s="3" t="str">
        <f t="shared" si="12"/>
        <v>104</v>
      </c>
      <c r="D158" s="39">
        <v>188027.14285714299</v>
      </c>
      <c r="E158">
        <v>450039.73350497102</v>
      </c>
      <c r="F158" s="15">
        <v>10.5</v>
      </c>
      <c r="G158" s="261">
        <f t="shared" si="15"/>
        <v>0.10530251218435469</v>
      </c>
      <c r="H158" s="3"/>
      <c r="J158" s="28">
        <v>8685</v>
      </c>
      <c r="K158" s="28" t="s">
        <v>162</v>
      </c>
      <c r="L158" s="28">
        <v>12</v>
      </c>
      <c r="M158" s="28" t="str">
        <f t="shared" si="13"/>
        <v>868512</v>
      </c>
      <c r="N158" s="28">
        <v>0</v>
      </c>
      <c r="O158" s="279">
        <v>19060.849030000001</v>
      </c>
    </row>
    <row r="159" spans="1:15" x14ac:dyDescent="0.2">
      <c r="A159">
        <v>10</v>
      </c>
      <c r="B159">
        <v>5</v>
      </c>
      <c r="C159" s="3" t="str">
        <f t="shared" si="12"/>
        <v>105</v>
      </c>
      <c r="D159" s="39">
        <v>46317</v>
      </c>
      <c r="E159">
        <v>538871.69131526304</v>
      </c>
      <c r="F159" s="15">
        <v>12</v>
      </c>
      <c r="G159" s="261">
        <f t="shared" si="15"/>
        <v>2.5939321221023767E-2</v>
      </c>
      <c r="H159" s="3"/>
      <c r="J159" s="28">
        <v>8758</v>
      </c>
      <c r="K159" s="28" t="s">
        <v>163</v>
      </c>
      <c r="L159" s="28">
        <v>1</v>
      </c>
      <c r="M159" s="28" t="str">
        <f t="shared" si="13"/>
        <v>87581</v>
      </c>
      <c r="N159" s="28">
        <v>660552</v>
      </c>
      <c r="O159" s="279">
        <v>116337.3772</v>
      </c>
    </row>
    <row r="160" spans="1:15" x14ac:dyDescent="0.2">
      <c r="A160">
        <v>10</v>
      </c>
      <c r="B160">
        <v>6</v>
      </c>
      <c r="C160" s="3" t="str">
        <f t="shared" si="12"/>
        <v>106</v>
      </c>
      <c r="D160" s="39">
        <v>30051.5</v>
      </c>
      <c r="E160">
        <v>514753.72848022898</v>
      </c>
      <c r="F160" s="15">
        <v>13</v>
      </c>
      <c r="G160" s="261">
        <f t="shared" si="15"/>
        <v>1.6830008672271426E-2</v>
      </c>
      <c r="H160" s="3"/>
      <c r="J160" s="28">
        <v>8758</v>
      </c>
      <c r="K160" s="28" t="s">
        <v>163</v>
      </c>
      <c r="L160" s="28">
        <v>2</v>
      </c>
      <c r="M160" s="28" t="str">
        <f t="shared" si="13"/>
        <v>87582</v>
      </c>
      <c r="N160" s="28">
        <v>5479334</v>
      </c>
      <c r="O160" s="279">
        <v>306002.33929999999</v>
      </c>
    </row>
    <row r="161" spans="1:15" x14ac:dyDescent="0.2">
      <c r="A161">
        <v>10</v>
      </c>
      <c r="B161">
        <v>7</v>
      </c>
      <c r="C161" s="3" t="str">
        <f t="shared" si="12"/>
        <v>107</v>
      </c>
      <c r="D161" s="39">
        <v>33076.181818181802</v>
      </c>
      <c r="E161">
        <v>632645.74059699895</v>
      </c>
      <c r="F161" s="15">
        <v>16</v>
      </c>
      <c r="G161" s="261">
        <f t="shared" si="15"/>
        <v>1.8523948117252925E-2</v>
      </c>
      <c r="H161" s="3"/>
      <c r="J161" s="28">
        <v>8758</v>
      </c>
      <c r="K161" s="28" t="s">
        <v>163</v>
      </c>
      <c r="L161" s="28">
        <v>3</v>
      </c>
      <c r="M161" s="28" t="str">
        <f t="shared" si="13"/>
        <v>87583</v>
      </c>
      <c r="N161" s="28">
        <v>1053166</v>
      </c>
      <c r="O161" s="279">
        <v>527601.196</v>
      </c>
    </row>
    <row r="162" spans="1:15" x14ac:dyDescent="0.2">
      <c r="A162">
        <v>10</v>
      </c>
      <c r="B162">
        <v>8</v>
      </c>
      <c r="C162" s="3" t="str">
        <f t="shared" si="12"/>
        <v>108</v>
      </c>
      <c r="D162" s="39">
        <v>29555.4545454545</v>
      </c>
      <c r="E162">
        <v>504039.46505529998</v>
      </c>
      <c r="F162" s="15">
        <v>16</v>
      </c>
      <c r="G162" s="261">
        <f t="shared" si="15"/>
        <v>1.6552203927022717E-2</v>
      </c>
      <c r="H162" s="3"/>
      <c r="J162" s="28">
        <v>8758</v>
      </c>
      <c r="K162" s="28" t="s">
        <v>163</v>
      </c>
      <c r="L162" s="28">
        <v>4</v>
      </c>
      <c r="M162" s="28" t="str">
        <f t="shared" si="13"/>
        <v>87584</v>
      </c>
      <c r="N162" s="28">
        <v>139538</v>
      </c>
      <c r="O162" s="279">
        <v>540136.79779999994</v>
      </c>
    </row>
    <row r="163" spans="1:15" x14ac:dyDescent="0.2">
      <c r="A163">
        <v>10</v>
      </c>
      <c r="B163">
        <v>9</v>
      </c>
      <c r="C163" s="3" t="str">
        <f t="shared" si="12"/>
        <v>109</v>
      </c>
      <c r="D163" s="39">
        <v>48948.875</v>
      </c>
      <c r="E163">
        <v>456832.62774537998</v>
      </c>
      <c r="F163" s="15">
        <v>16</v>
      </c>
      <c r="G163" s="261">
        <f t="shared" si="15"/>
        <v>2.7413273571965793E-2</v>
      </c>
      <c r="H163" s="3"/>
      <c r="J163" s="28">
        <v>8758</v>
      </c>
      <c r="K163" s="28" t="s">
        <v>163</v>
      </c>
      <c r="L163" s="28">
        <v>5</v>
      </c>
      <c r="M163" s="28" t="str">
        <f t="shared" si="13"/>
        <v>87585</v>
      </c>
      <c r="N163" s="28">
        <v>14704</v>
      </c>
      <c r="O163" s="279">
        <v>688346.08250000002</v>
      </c>
    </row>
    <row r="164" spans="1:15" x14ac:dyDescent="0.2">
      <c r="A164">
        <v>10</v>
      </c>
      <c r="B164">
        <v>10</v>
      </c>
      <c r="C164" s="3" t="str">
        <f t="shared" si="12"/>
        <v>1010</v>
      </c>
      <c r="D164" s="39">
        <v>136197.30769230801</v>
      </c>
      <c r="E164">
        <v>595540.04117042001</v>
      </c>
      <c r="F164" s="15">
        <v>16</v>
      </c>
      <c r="G164" s="261">
        <f t="shared" si="15"/>
        <v>7.6275788882470552E-2</v>
      </c>
      <c r="H164" s="3"/>
      <c r="J164" s="28">
        <v>8758</v>
      </c>
      <c r="K164" s="28" t="s">
        <v>163</v>
      </c>
      <c r="L164" s="28">
        <v>6</v>
      </c>
      <c r="M164" s="28" t="str">
        <f t="shared" si="13"/>
        <v>87586</v>
      </c>
      <c r="N164" s="28">
        <v>7825</v>
      </c>
      <c r="O164" s="279">
        <v>294757.35100000002</v>
      </c>
    </row>
    <row r="165" spans="1:15" x14ac:dyDescent="0.2">
      <c r="A165">
        <v>10</v>
      </c>
      <c r="B165">
        <v>11</v>
      </c>
      <c r="C165" s="3" t="str">
        <f t="shared" si="12"/>
        <v>1011</v>
      </c>
      <c r="D165" s="39">
        <v>25084.692307692301</v>
      </c>
      <c r="E165">
        <v>188685.08367081999</v>
      </c>
      <c r="F165" s="15">
        <v>16</v>
      </c>
      <c r="G165" s="261">
        <f t="shared" si="15"/>
        <v>1.4048403210479402E-2</v>
      </c>
      <c r="H165" s="3"/>
      <c r="J165" s="28">
        <v>8758</v>
      </c>
      <c r="K165" s="28" t="s">
        <v>163</v>
      </c>
      <c r="L165" s="28">
        <v>7</v>
      </c>
      <c r="M165" s="28" t="str">
        <f t="shared" si="13"/>
        <v>87587</v>
      </c>
      <c r="N165" s="28">
        <v>12832</v>
      </c>
      <c r="O165" s="279">
        <v>158294.83259999999</v>
      </c>
    </row>
    <row r="166" spans="1:15" x14ac:dyDescent="0.2">
      <c r="A166">
        <v>10</v>
      </c>
      <c r="B166">
        <v>12</v>
      </c>
      <c r="C166" s="3" t="str">
        <f t="shared" si="12"/>
        <v>1012</v>
      </c>
      <c r="D166" s="39">
        <v>0</v>
      </c>
      <c r="E166">
        <v>0</v>
      </c>
      <c r="F166" s="15">
        <v>33</v>
      </c>
      <c r="G166" s="261">
        <f t="shared" si="15"/>
        <v>0</v>
      </c>
      <c r="H166" s="3"/>
      <c r="J166" s="28">
        <v>8758</v>
      </c>
      <c r="K166" s="28" t="s">
        <v>163</v>
      </c>
      <c r="L166" s="28">
        <v>8</v>
      </c>
      <c r="M166" s="28" t="str">
        <f t="shared" si="13"/>
        <v>87588</v>
      </c>
      <c r="N166" s="28">
        <v>5734</v>
      </c>
      <c r="O166" s="279">
        <v>82176.797359999997</v>
      </c>
    </row>
    <row r="167" spans="1:15" x14ac:dyDescent="0.2">
      <c r="A167">
        <v>10</v>
      </c>
      <c r="B167">
        <v>13</v>
      </c>
      <c r="C167" s="3" t="str">
        <f t="shared" si="12"/>
        <v>1013</v>
      </c>
      <c r="D167" s="39">
        <v>0</v>
      </c>
      <c r="E167">
        <v>0</v>
      </c>
      <c r="F167" s="15">
        <v>11</v>
      </c>
      <c r="G167" s="261">
        <f t="shared" si="15"/>
        <v>0</v>
      </c>
      <c r="H167" s="3"/>
      <c r="J167" s="28">
        <v>8758</v>
      </c>
      <c r="K167" s="28" t="s">
        <v>163</v>
      </c>
      <c r="L167" s="28">
        <v>9</v>
      </c>
      <c r="M167" s="28" t="str">
        <f t="shared" si="13"/>
        <v>87589</v>
      </c>
      <c r="N167" s="28">
        <v>192460</v>
      </c>
      <c r="O167" s="279">
        <v>637853.79090000002</v>
      </c>
    </row>
    <row r="168" spans="1:15" x14ac:dyDescent="0.2">
      <c r="A168">
        <v>10</v>
      </c>
      <c r="B168">
        <v>14</v>
      </c>
      <c r="C168" s="3" t="str">
        <f t="shared" si="12"/>
        <v>1014</v>
      </c>
      <c r="D168" s="39">
        <v>0</v>
      </c>
      <c r="E168">
        <v>0</v>
      </c>
      <c r="F168" s="15">
        <v>15</v>
      </c>
      <c r="G168" s="261">
        <f t="shared" si="15"/>
        <v>0</v>
      </c>
      <c r="H168" s="3"/>
      <c r="J168" s="28">
        <v>8758</v>
      </c>
      <c r="K168" s="28" t="s">
        <v>163</v>
      </c>
      <c r="L168" s="28">
        <v>10</v>
      </c>
      <c r="M168" s="28" t="str">
        <f t="shared" si="13"/>
        <v>875810</v>
      </c>
      <c r="N168" s="28">
        <v>380982</v>
      </c>
      <c r="O168" s="279">
        <v>1259963.1089999999</v>
      </c>
    </row>
    <row r="169" spans="1:15" x14ac:dyDescent="0.2">
      <c r="A169">
        <v>10</v>
      </c>
      <c r="B169">
        <v>15</v>
      </c>
      <c r="C169" s="3" t="str">
        <f t="shared" si="12"/>
        <v>1015</v>
      </c>
      <c r="D169" s="39">
        <v>0</v>
      </c>
      <c r="E169">
        <v>0</v>
      </c>
      <c r="F169" s="15">
        <v>15</v>
      </c>
      <c r="G169" s="261">
        <f t="shared" si="15"/>
        <v>0</v>
      </c>
      <c r="H169" s="3"/>
      <c r="J169" s="28">
        <v>8758</v>
      </c>
      <c r="K169" s="28" t="s">
        <v>163</v>
      </c>
      <c r="L169" s="28">
        <v>11</v>
      </c>
      <c r="M169" s="28" t="str">
        <f t="shared" si="13"/>
        <v>875811</v>
      </c>
      <c r="N169" s="28">
        <v>443906</v>
      </c>
      <c r="O169" s="279">
        <v>235436.57250000001</v>
      </c>
    </row>
    <row r="170" spans="1:15" x14ac:dyDescent="0.2">
      <c r="A170">
        <v>10</v>
      </c>
      <c r="B170">
        <v>16</v>
      </c>
      <c r="C170" s="3" t="str">
        <f t="shared" si="12"/>
        <v>1016</v>
      </c>
      <c r="D170" s="39">
        <v>0</v>
      </c>
      <c r="E170">
        <v>0</v>
      </c>
      <c r="F170" s="15">
        <v>15</v>
      </c>
      <c r="G170" s="261">
        <f t="shared" si="15"/>
        <v>0</v>
      </c>
      <c r="J170" s="28">
        <v>8758</v>
      </c>
      <c r="K170" s="28" t="s">
        <v>163</v>
      </c>
      <c r="L170" s="28">
        <v>12</v>
      </c>
      <c r="M170" s="28" t="str">
        <f t="shared" si="13"/>
        <v>875812</v>
      </c>
      <c r="N170" s="28">
        <v>0</v>
      </c>
      <c r="O170" s="279">
        <v>95978.626829999994</v>
      </c>
    </row>
    <row r="171" spans="1:15" x14ac:dyDescent="0.2">
      <c r="A171">
        <v>10</v>
      </c>
      <c r="B171">
        <v>17</v>
      </c>
      <c r="C171" s="3" t="str">
        <f t="shared" si="12"/>
        <v>1017</v>
      </c>
      <c r="D171" s="39">
        <v>0</v>
      </c>
      <c r="E171">
        <v>0</v>
      </c>
      <c r="F171" s="16">
        <v>15</v>
      </c>
      <c r="G171" s="261">
        <f t="shared" si="15"/>
        <v>0</v>
      </c>
      <c r="J171" s="28">
        <v>8770</v>
      </c>
      <c r="K171" s="28" t="s">
        <v>164</v>
      </c>
      <c r="L171" s="28">
        <v>1</v>
      </c>
      <c r="M171" s="28" t="str">
        <f t="shared" si="13"/>
        <v>87701</v>
      </c>
      <c r="N171" s="28">
        <v>32771</v>
      </c>
      <c r="O171" s="279">
        <v>56044.574339999999</v>
      </c>
    </row>
    <row r="172" spans="1:15" x14ac:dyDescent="0.2">
      <c r="A172">
        <v>11</v>
      </c>
      <c r="B172">
        <v>1</v>
      </c>
      <c r="C172" s="3" t="str">
        <f t="shared" si="12"/>
        <v>111</v>
      </c>
      <c r="D172" s="39">
        <v>42847.421052631602</v>
      </c>
      <c r="E172">
        <v>37114.713488652997</v>
      </c>
      <c r="F172" s="14">
        <v>3.5</v>
      </c>
      <c r="G172" s="261">
        <f>D172/SUM($D$172:$D$188)</f>
        <v>4.3495271749002168E-2</v>
      </c>
      <c r="J172" s="28">
        <v>8770</v>
      </c>
      <c r="K172" s="28" t="s">
        <v>164</v>
      </c>
      <c r="L172" s="28">
        <v>2</v>
      </c>
      <c r="M172" s="28" t="str">
        <f t="shared" si="13"/>
        <v>87702</v>
      </c>
      <c r="N172" s="28">
        <v>133395</v>
      </c>
      <c r="O172" s="279">
        <v>131703.59469999999</v>
      </c>
    </row>
    <row r="173" spans="1:15" x14ac:dyDescent="0.2">
      <c r="A173">
        <v>11</v>
      </c>
      <c r="B173">
        <v>2</v>
      </c>
      <c r="C173" s="3" t="str">
        <f t="shared" si="12"/>
        <v>112</v>
      </c>
      <c r="D173" s="39">
        <v>488604.61818181799</v>
      </c>
      <c r="E173">
        <v>233817.93611396899</v>
      </c>
      <c r="F173" s="15">
        <v>4.5</v>
      </c>
      <c r="G173" s="261">
        <f t="shared" ref="G173:G188" si="16">D173/SUM($D$172:$D$188)</f>
        <v>0.4959922936675874</v>
      </c>
      <c r="J173" s="28">
        <v>8770</v>
      </c>
      <c r="K173" s="28" t="s">
        <v>164</v>
      </c>
      <c r="L173" s="28">
        <v>3</v>
      </c>
      <c r="M173" s="28" t="str">
        <f t="shared" si="13"/>
        <v>87703</v>
      </c>
      <c r="N173" s="28">
        <v>15036</v>
      </c>
      <c r="O173" s="279">
        <v>165884.2164</v>
      </c>
    </row>
    <row r="174" spans="1:15" x14ac:dyDescent="0.2">
      <c r="A174">
        <v>11</v>
      </c>
      <c r="B174">
        <v>3</v>
      </c>
      <c r="C174" s="3" t="str">
        <f t="shared" si="12"/>
        <v>113</v>
      </c>
      <c r="D174" s="39">
        <v>199349.33333333299</v>
      </c>
      <c r="E174">
        <v>357782.78993706399</v>
      </c>
      <c r="F174" s="15">
        <v>5.5</v>
      </c>
      <c r="G174" s="261">
        <f t="shared" si="16"/>
        <v>0.20236348450622083</v>
      </c>
      <c r="J174" s="28">
        <v>8770</v>
      </c>
      <c r="K174" s="28" t="s">
        <v>164</v>
      </c>
      <c r="L174" s="28">
        <v>4</v>
      </c>
      <c r="M174" s="28" t="str">
        <f t="shared" si="13"/>
        <v>87704</v>
      </c>
      <c r="N174" s="28">
        <v>677</v>
      </c>
      <c r="O174" s="279">
        <v>111565.1376</v>
      </c>
    </row>
    <row r="175" spans="1:15" x14ac:dyDescent="0.2">
      <c r="A175">
        <v>11</v>
      </c>
      <c r="B175">
        <v>4</v>
      </c>
      <c r="C175" s="3" t="str">
        <f t="shared" si="12"/>
        <v>114</v>
      </c>
      <c r="D175" s="39">
        <v>82777.714285714304</v>
      </c>
      <c r="E175">
        <v>420495.49156104302</v>
      </c>
      <c r="F175" s="15">
        <v>6.5</v>
      </c>
      <c r="G175" s="261">
        <f t="shared" si="16"/>
        <v>8.4029308863089E-2</v>
      </c>
      <c r="J175" s="28">
        <v>8770</v>
      </c>
      <c r="K175" s="28" t="s">
        <v>164</v>
      </c>
      <c r="L175" s="28">
        <v>6</v>
      </c>
      <c r="M175" s="28" t="str">
        <f t="shared" si="13"/>
        <v>87706</v>
      </c>
      <c r="N175" s="28">
        <v>560</v>
      </c>
      <c r="O175" s="279">
        <v>19370.842680000002</v>
      </c>
    </row>
    <row r="176" spans="1:15" x14ac:dyDescent="0.2">
      <c r="A176">
        <v>11</v>
      </c>
      <c r="B176">
        <v>5</v>
      </c>
      <c r="C176" s="3" t="str">
        <f t="shared" si="12"/>
        <v>115</v>
      </c>
      <c r="D176" s="39">
        <v>20412.395348837199</v>
      </c>
      <c r="E176">
        <v>485141.05976664601</v>
      </c>
      <c r="F176" s="15">
        <v>7</v>
      </c>
      <c r="G176" s="261">
        <f t="shared" si="16"/>
        <v>2.072102966605997E-2</v>
      </c>
      <c r="J176" s="28">
        <v>8770</v>
      </c>
      <c r="K176" s="28" t="s">
        <v>164</v>
      </c>
      <c r="L176" s="28">
        <v>7</v>
      </c>
      <c r="M176" s="28" t="str">
        <f t="shared" si="13"/>
        <v>87707</v>
      </c>
      <c r="N176" s="28">
        <v>441</v>
      </c>
      <c r="O176" s="279">
        <v>18642.81335</v>
      </c>
    </row>
    <row r="177" spans="1:15" x14ac:dyDescent="0.2">
      <c r="A177">
        <v>11</v>
      </c>
      <c r="B177">
        <v>6</v>
      </c>
      <c r="C177" s="3" t="str">
        <f t="shared" si="12"/>
        <v>116</v>
      </c>
      <c r="D177" s="39">
        <v>15958.729729729699</v>
      </c>
      <c r="E177">
        <v>455892.19077958597</v>
      </c>
      <c r="F177" s="15">
        <v>7.5</v>
      </c>
      <c r="G177" s="261">
        <f t="shared" si="16"/>
        <v>1.6200024862892914E-2</v>
      </c>
      <c r="J177" s="28">
        <v>8770</v>
      </c>
      <c r="K177" s="28" t="s">
        <v>164</v>
      </c>
      <c r="L177" s="28">
        <v>9</v>
      </c>
      <c r="M177" s="28" t="str">
        <f t="shared" si="13"/>
        <v>87709</v>
      </c>
      <c r="N177" s="28">
        <v>6515</v>
      </c>
      <c r="O177" s="279">
        <v>148480.64720000001</v>
      </c>
    </row>
    <row r="178" spans="1:15" x14ac:dyDescent="0.2">
      <c r="A178">
        <v>11</v>
      </c>
      <c r="B178">
        <v>7</v>
      </c>
      <c r="C178" s="3" t="str">
        <f t="shared" si="12"/>
        <v>117</v>
      </c>
      <c r="D178" s="39">
        <v>12285.6875</v>
      </c>
      <c r="E178">
        <v>394251.72727622802</v>
      </c>
      <c r="F178" s="15">
        <v>7.5</v>
      </c>
      <c r="G178" s="261">
        <f t="shared" si="16"/>
        <v>1.2471446432666901E-2</v>
      </c>
      <c r="J178" s="28">
        <v>8770</v>
      </c>
      <c r="K178" s="28" t="s">
        <v>164</v>
      </c>
      <c r="L178" s="28">
        <v>10</v>
      </c>
      <c r="M178" s="28" t="str">
        <f t="shared" si="13"/>
        <v>877010</v>
      </c>
      <c r="N178" s="28">
        <v>2387</v>
      </c>
      <c r="O178" s="279">
        <v>151854.6721</v>
      </c>
    </row>
    <row r="179" spans="1:15" x14ac:dyDescent="0.2">
      <c r="A179">
        <v>11</v>
      </c>
      <c r="B179">
        <v>8</v>
      </c>
      <c r="C179" s="3" t="str">
        <f t="shared" si="12"/>
        <v>118</v>
      </c>
      <c r="D179" s="39">
        <v>19913.391304347799</v>
      </c>
      <c r="E179">
        <v>1329297.7006802901</v>
      </c>
      <c r="F179" s="15">
        <v>7.5</v>
      </c>
      <c r="G179" s="261">
        <f t="shared" si="16"/>
        <v>2.0214480707319672E-2</v>
      </c>
      <c r="J179" s="28">
        <v>8770</v>
      </c>
      <c r="K179" s="28" t="s">
        <v>164</v>
      </c>
      <c r="L179" s="28">
        <v>11</v>
      </c>
      <c r="M179" s="28" t="str">
        <f t="shared" si="13"/>
        <v>877011</v>
      </c>
      <c r="N179" s="28">
        <v>239</v>
      </c>
      <c r="O179" s="279">
        <v>87348.209000000003</v>
      </c>
    </row>
    <row r="180" spans="1:15" x14ac:dyDescent="0.2">
      <c r="A180">
        <v>11</v>
      </c>
      <c r="B180">
        <v>9</v>
      </c>
      <c r="C180" s="3" t="str">
        <f t="shared" si="12"/>
        <v>119</v>
      </c>
      <c r="D180" s="39">
        <v>8985.2121212121201</v>
      </c>
      <c r="E180">
        <v>267685.07592335402</v>
      </c>
      <c r="F180" s="15">
        <v>4.5</v>
      </c>
      <c r="G180" s="261">
        <f t="shared" si="16"/>
        <v>9.1210680440835159E-3</v>
      </c>
      <c r="J180" s="28">
        <v>8770</v>
      </c>
      <c r="K180" s="28" t="s">
        <v>164</v>
      </c>
      <c r="L180" s="28">
        <v>12</v>
      </c>
      <c r="M180" s="28" t="str">
        <f t="shared" si="13"/>
        <v>877012</v>
      </c>
      <c r="N180" s="28">
        <v>0</v>
      </c>
      <c r="O180" s="279">
        <v>21531.60799</v>
      </c>
    </row>
    <row r="181" spans="1:15" x14ac:dyDescent="0.2">
      <c r="A181">
        <v>11</v>
      </c>
      <c r="B181">
        <v>10</v>
      </c>
      <c r="C181" s="3" t="str">
        <f t="shared" si="12"/>
        <v>1110</v>
      </c>
      <c r="D181" s="39">
        <v>35420.15</v>
      </c>
      <c r="E181">
        <v>542122.72970557294</v>
      </c>
      <c r="F181" s="15">
        <v>6.5</v>
      </c>
      <c r="G181" s="261">
        <f t="shared" si="16"/>
        <v>3.5955700758466026E-2</v>
      </c>
      <c r="J181" s="28">
        <v>8832</v>
      </c>
      <c r="K181" s="28" t="s">
        <v>165</v>
      </c>
      <c r="L181" s="28">
        <v>1</v>
      </c>
      <c r="M181" s="28" t="str">
        <f t="shared" si="13"/>
        <v>88321</v>
      </c>
      <c r="N181" s="28">
        <v>42873</v>
      </c>
      <c r="O181" s="279">
        <v>27661.63162</v>
      </c>
    </row>
    <row r="182" spans="1:15" x14ac:dyDescent="0.2">
      <c r="A182">
        <v>11</v>
      </c>
      <c r="B182">
        <v>11</v>
      </c>
      <c r="C182" s="3" t="str">
        <f t="shared" si="12"/>
        <v>1111</v>
      </c>
      <c r="D182" s="39">
        <v>58550.608695652198</v>
      </c>
      <c r="E182">
        <v>230428.641239883</v>
      </c>
      <c r="F182" s="15">
        <v>7</v>
      </c>
      <c r="G182" s="261">
        <f t="shared" si="16"/>
        <v>5.9435890742611457E-2</v>
      </c>
      <c r="J182" s="28">
        <v>8832</v>
      </c>
      <c r="K182" s="28" t="s">
        <v>165</v>
      </c>
      <c r="L182" s="28">
        <v>2</v>
      </c>
      <c r="M182" s="28" t="str">
        <f t="shared" si="13"/>
        <v>88322</v>
      </c>
      <c r="N182" s="28">
        <v>48397</v>
      </c>
      <c r="O182" s="279">
        <v>47328.212610000002</v>
      </c>
    </row>
    <row r="183" spans="1:15" x14ac:dyDescent="0.2">
      <c r="A183">
        <v>11</v>
      </c>
      <c r="B183">
        <v>12</v>
      </c>
      <c r="C183" s="3" t="str">
        <f t="shared" si="12"/>
        <v>1112</v>
      </c>
      <c r="D183" s="39">
        <v>0</v>
      </c>
      <c r="E183">
        <v>0</v>
      </c>
      <c r="F183" s="15">
        <v>20</v>
      </c>
      <c r="G183" s="261">
        <f t="shared" si="16"/>
        <v>0</v>
      </c>
      <c r="J183" s="28">
        <v>8832</v>
      </c>
      <c r="K183" s="28" t="s">
        <v>165</v>
      </c>
      <c r="L183" s="28">
        <v>3</v>
      </c>
      <c r="M183" s="28" t="str">
        <f t="shared" si="13"/>
        <v>88323</v>
      </c>
      <c r="N183" s="28">
        <v>2758</v>
      </c>
      <c r="O183" s="279">
        <v>76210.423309999998</v>
      </c>
    </row>
    <row r="184" spans="1:15" x14ac:dyDescent="0.2">
      <c r="A184">
        <v>11</v>
      </c>
      <c r="B184">
        <v>13</v>
      </c>
      <c r="C184" s="3" t="str">
        <f t="shared" si="12"/>
        <v>1113</v>
      </c>
      <c r="D184" s="39">
        <v>0</v>
      </c>
      <c r="E184">
        <v>0</v>
      </c>
      <c r="F184" s="15">
        <v>5</v>
      </c>
      <c r="G184" s="261">
        <f t="shared" si="16"/>
        <v>0</v>
      </c>
      <c r="J184" s="28">
        <v>8832</v>
      </c>
      <c r="K184" s="28" t="s">
        <v>165</v>
      </c>
      <c r="L184" s="28">
        <v>5</v>
      </c>
      <c r="M184" s="28" t="str">
        <f t="shared" si="13"/>
        <v>88325</v>
      </c>
      <c r="N184" s="28">
        <v>2232</v>
      </c>
      <c r="O184" s="279">
        <v>48518.066489999997</v>
      </c>
    </row>
    <row r="185" spans="1:15" x14ac:dyDescent="0.2">
      <c r="A185">
        <v>11</v>
      </c>
      <c r="B185">
        <v>14</v>
      </c>
      <c r="C185" s="3" t="str">
        <f t="shared" si="12"/>
        <v>1114</v>
      </c>
      <c r="D185" s="39">
        <v>0</v>
      </c>
      <c r="E185">
        <v>0</v>
      </c>
      <c r="F185" s="15">
        <v>5</v>
      </c>
      <c r="G185" s="261">
        <f t="shared" si="16"/>
        <v>0</v>
      </c>
      <c r="J185" s="28">
        <v>8832</v>
      </c>
      <c r="K185" s="28" t="s">
        <v>165</v>
      </c>
      <c r="L185" s="28">
        <v>9</v>
      </c>
      <c r="M185" s="28" t="str">
        <f t="shared" si="13"/>
        <v>88329</v>
      </c>
      <c r="N185" s="28">
        <v>1795</v>
      </c>
      <c r="O185" s="279">
        <v>69915.696400000001</v>
      </c>
    </row>
    <row r="186" spans="1:15" x14ac:dyDescent="0.2">
      <c r="A186">
        <v>11</v>
      </c>
      <c r="B186">
        <v>15</v>
      </c>
      <c r="C186" s="3" t="str">
        <f t="shared" si="12"/>
        <v>1115</v>
      </c>
      <c r="D186" s="39">
        <v>0</v>
      </c>
      <c r="E186">
        <v>0</v>
      </c>
      <c r="F186" s="15">
        <v>5</v>
      </c>
      <c r="G186" s="261">
        <f t="shared" si="16"/>
        <v>0</v>
      </c>
      <c r="J186" s="28">
        <v>8832</v>
      </c>
      <c r="K186" s="28" t="s">
        <v>165</v>
      </c>
      <c r="L186" s="28">
        <v>10</v>
      </c>
      <c r="M186" s="28" t="str">
        <f t="shared" si="13"/>
        <v>883210</v>
      </c>
      <c r="N186" s="28">
        <v>930</v>
      </c>
      <c r="O186" s="279">
        <v>143219.0086</v>
      </c>
    </row>
    <row r="187" spans="1:15" x14ac:dyDescent="0.2">
      <c r="A187">
        <v>11</v>
      </c>
      <c r="B187">
        <v>16</v>
      </c>
      <c r="C187" s="3" t="str">
        <f t="shared" si="12"/>
        <v>1116</v>
      </c>
      <c r="D187" s="39">
        <v>0</v>
      </c>
      <c r="E187">
        <v>0</v>
      </c>
      <c r="F187" s="15">
        <v>8</v>
      </c>
      <c r="G187" s="261">
        <f t="shared" si="16"/>
        <v>0</v>
      </c>
      <c r="J187" s="28">
        <v>8832</v>
      </c>
      <c r="K187" s="28" t="s">
        <v>165</v>
      </c>
      <c r="L187" s="28">
        <v>12</v>
      </c>
      <c r="M187" s="28" t="str">
        <f t="shared" si="13"/>
        <v>883212</v>
      </c>
      <c r="N187" s="28">
        <v>0</v>
      </c>
      <c r="O187" s="279">
        <v>6828.5299299999997</v>
      </c>
    </row>
    <row r="188" spans="1:15" x14ac:dyDescent="0.2">
      <c r="A188">
        <v>11</v>
      </c>
      <c r="B188">
        <v>17</v>
      </c>
      <c r="C188" s="3" t="str">
        <f t="shared" si="12"/>
        <v>1117</v>
      </c>
      <c r="D188" s="39">
        <v>0</v>
      </c>
      <c r="E188">
        <v>0</v>
      </c>
      <c r="F188" s="16">
        <v>8</v>
      </c>
      <c r="G188" s="261">
        <f t="shared" si="16"/>
        <v>0</v>
      </c>
      <c r="J188" s="28">
        <v>8849</v>
      </c>
      <c r="K188" s="28" t="s">
        <v>166</v>
      </c>
      <c r="L188" s="28">
        <v>1</v>
      </c>
      <c r="M188" s="28" t="str">
        <f t="shared" si="13"/>
        <v>88491</v>
      </c>
      <c r="N188" s="28">
        <v>50391</v>
      </c>
      <c r="O188" s="279">
        <v>33327.642390000001</v>
      </c>
    </row>
    <row r="189" spans="1:15" x14ac:dyDescent="0.2">
      <c r="A189">
        <v>12</v>
      </c>
      <c r="B189">
        <v>1</v>
      </c>
      <c r="C189" s="3" t="str">
        <f t="shared" si="12"/>
        <v>121</v>
      </c>
      <c r="D189" s="39">
        <v>29035.0170731707</v>
      </c>
      <c r="E189">
        <v>33564.864452842397</v>
      </c>
      <c r="F189" s="14">
        <v>3</v>
      </c>
      <c r="G189" s="261">
        <f>D189/SUM($D$189:$D$205)</f>
        <v>0.27289181054563999</v>
      </c>
      <c r="J189" s="28">
        <v>8849</v>
      </c>
      <c r="K189" s="28" t="s">
        <v>166</v>
      </c>
      <c r="L189" s="28">
        <v>2</v>
      </c>
      <c r="M189" s="28" t="str">
        <f>J189&amp;L189</f>
        <v>88492</v>
      </c>
      <c r="N189" s="28">
        <v>67840</v>
      </c>
      <c r="O189" s="279">
        <v>57570.965530000001</v>
      </c>
    </row>
    <row r="190" spans="1:15" x14ac:dyDescent="0.2">
      <c r="A190">
        <v>12</v>
      </c>
      <c r="B190">
        <v>2</v>
      </c>
      <c r="C190" s="3" t="str">
        <f t="shared" si="12"/>
        <v>122</v>
      </c>
      <c r="D190" s="39">
        <v>42958.143750000003</v>
      </c>
      <c r="E190">
        <v>94965.1512115847</v>
      </c>
      <c r="F190" s="15">
        <v>5</v>
      </c>
      <c r="G190" s="261">
        <f t="shared" ref="G190:G205" si="17">D190/SUM($D$189:$D$205)</f>
        <v>0.40375129093516993</v>
      </c>
      <c r="J190" s="28">
        <v>8849</v>
      </c>
      <c r="K190" s="28" t="s">
        <v>166</v>
      </c>
      <c r="L190" s="28">
        <v>3</v>
      </c>
      <c r="M190" s="28" t="str">
        <f t="shared" si="13"/>
        <v>88493</v>
      </c>
      <c r="N190" s="28">
        <v>1624</v>
      </c>
      <c r="O190" s="279">
        <v>52806.706230000003</v>
      </c>
    </row>
    <row r="191" spans="1:15" x14ac:dyDescent="0.2">
      <c r="A191">
        <v>12</v>
      </c>
      <c r="B191">
        <v>3</v>
      </c>
      <c r="C191" s="3" t="str">
        <f t="shared" si="12"/>
        <v>123</v>
      </c>
      <c r="D191" s="39">
        <v>8862.9397590361405</v>
      </c>
      <c r="E191">
        <v>152056.60684949599</v>
      </c>
      <c r="F191" s="15">
        <v>6</v>
      </c>
      <c r="G191" s="261">
        <f t="shared" si="17"/>
        <v>8.3300232664068163E-2</v>
      </c>
      <c r="J191" s="28">
        <v>8849</v>
      </c>
      <c r="K191" s="28" t="s">
        <v>166</v>
      </c>
      <c r="L191" s="28">
        <v>9</v>
      </c>
      <c r="M191" s="28" t="str">
        <f t="shared" si="13"/>
        <v>88499</v>
      </c>
      <c r="N191" s="28">
        <v>2933</v>
      </c>
      <c r="O191" s="279">
        <v>93431.497969999997</v>
      </c>
    </row>
    <row r="192" spans="1:15" x14ac:dyDescent="0.2">
      <c r="A192">
        <v>12</v>
      </c>
      <c r="B192">
        <v>4</v>
      </c>
      <c r="C192" s="3" t="str">
        <f t="shared" si="12"/>
        <v>124</v>
      </c>
      <c r="D192" s="39">
        <v>4478.0470219435701</v>
      </c>
      <c r="E192">
        <v>179502.12221315099</v>
      </c>
      <c r="F192" s="15">
        <v>8</v>
      </c>
      <c r="G192" s="261">
        <f t="shared" si="17"/>
        <v>4.2087881555126772E-2</v>
      </c>
      <c r="J192" s="28">
        <v>8849</v>
      </c>
      <c r="K192" s="28" t="s">
        <v>166</v>
      </c>
      <c r="L192" s="28">
        <v>10</v>
      </c>
      <c r="M192" s="28" t="str">
        <f t="shared" si="13"/>
        <v>884910</v>
      </c>
      <c r="N192" s="28">
        <v>1106</v>
      </c>
      <c r="O192" s="279">
        <v>149944.6783</v>
      </c>
    </row>
    <row r="193" spans="1:15" x14ac:dyDescent="0.2">
      <c r="A193">
        <v>12</v>
      </c>
      <c r="B193">
        <v>5</v>
      </c>
      <c r="C193" s="3" t="str">
        <f t="shared" si="12"/>
        <v>125</v>
      </c>
      <c r="D193" s="39">
        <v>2331.95698924731</v>
      </c>
      <c r="E193">
        <v>212764.469021606</v>
      </c>
      <c r="F193" s="15">
        <v>9</v>
      </c>
      <c r="G193" s="261">
        <f t="shared" si="17"/>
        <v>2.1917395925979542E-2</v>
      </c>
      <c r="J193" s="28">
        <v>8849</v>
      </c>
      <c r="K193" s="28" t="s">
        <v>166</v>
      </c>
      <c r="L193" s="28">
        <v>12</v>
      </c>
      <c r="M193" s="28" t="str">
        <f t="shared" si="13"/>
        <v>884912</v>
      </c>
      <c r="N193" s="28">
        <v>0</v>
      </c>
      <c r="O193" s="279">
        <v>6791.4561620000004</v>
      </c>
    </row>
    <row r="194" spans="1:15" x14ac:dyDescent="0.2">
      <c r="A194">
        <v>12</v>
      </c>
      <c r="B194">
        <v>6</v>
      </c>
      <c r="C194" s="3" t="str">
        <f t="shared" si="12"/>
        <v>126</v>
      </c>
      <c r="D194" s="39">
        <v>2506.6492537313402</v>
      </c>
      <c r="E194">
        <v>201960.54900952501</v>
      </c>
      <c r="F194" s="15">
        <v>9</v>
      </c>
      <c r="G194" s="261">
        <f t="shared" si="17"/>
        <v>2.355927849223487E-2</v>
      </c>
      <c r="J194" s="28">
        <v>13001</v>
      </c>
      <c r="K194" s="28" t="s">
        <v>168</v>
      </c>
      <c r="L194" s="28">
        <v>1</v>
      </c>
      <c r="M194" s="28" t="str">
        <f t="shared" si="13"/>
        <v>130011</v>
      </c>
      <c r="N194" s="28">
        <v>593657</v>
      </c>
      <c r="O194" s="279">
        <v>166029.3481</v>
      </c>
    </row>
    <row r="195" spans="1:15" x14ac:dyDescent="0.2">
      <c r="A195">
        <v>12</v>
      </c>
      <c r="B195">
        <v>7</v>
      </c>
      <c r="C195" s="3" t="str">
        <f t="shared" ref="C195:C256" si="18">A195&amp;B195</f>
        <v>127</v>
      </c>
      <c r="D195" s="39">
        <v>3771.3636363636401</v>
      </c>
      <c r="E195">
        <v>207421.01710008699</v>
      </c>
      <c r="F195" s="15">
        <v>9</v>
      </c>
      <c r="G195" s="261">
        <f t="shared" si="17"/>
        <v>3.5445966791052892E-2</v>
      </c>
      <c r="J195" s="28">
        <v>13001</v>
      </c>
      <c r="K195" s="28" t="s">
        <v>168</v>
      </c>
      <c r="L195" s="28">
        <v>2</v>
      </c>
      <c r="M195" s="28" t="str">
        <f t="shared" ref="M195:M258" si="19">J195&amp;L195</f>
        <v>130012</v>
      </c>
      <c r="N195" s="28">
        <v>2878030</v>
      </c>
      <c r="O195" s="279">
        <v>462478.70130000002</v>
      </c>
    </row>
    <row r="196" spans="1:15" x14ac:dyDescent="0.2">
      <c r="A196">
        <v>12</v>
      </c>
      <c r="B196">
        <v>8</v>
      </c>
      <c r="C196" s="3" t="str">
        <f t="shared" si="18"/>
        <v>128</v>
      </c>
      <c r="D196" s="39">
        <v>5526.4615384615399</v>
      </c>
      <c r="E196">
        <v>155158.22749339099</v>
      </c>
      <c r="F196" s="15">
        <v>9</v>
      </c>
      <c r="G196" s="261">
        <f t="shared" si="17"/>
        <v>5.194162935537483E-2</v>
      </c>
      <c r="J196" s="28">
        <v>13001</v>
      </c>
      <c r="K196" s="28" t="s">
        <v>168</v>
      </c>
      <c r="L196" s="28">
        <v>3</v>
      </c>
      <c r="M196" s="28" t="str">
        <f t="shared" si="19"/>
        <v>130013</v>
      </c>
      <c r="N196" s="28">
        <v>3568922</v>
      </c>
      <c r="O196" s="279">
        <v>917158.63089999999</v>
      </c>
    </row>
    <row r="197" spans="1:15" x14ac:dyDescent="0.2">
      <c r="A197">
        <v>12</v>
      </c>
      <c r="B197">
        <v>9</v>
      </c>
      <c r="C197" s="3" t="str">
        <f t="shared" si="18"/>
        <v>129</v>
      </c>
      <c r="D197" s="39">
        <v>2442.47708894879</v>
      </c>
      <c r="E197">
        <v>129884.857330121</v>
      </c>
      <c r="F197" s="15">
        <v>8</v>
      </c>
      <c r="G197" s="261">
        <f t="shared" si="17"/>
        <v>2.2956142692796166E-2</v>
      </c>
      <c r="J197" s="28">
        <v>13001</v>
      </c>
      <c r="K197" s="28" t="s">
        <v>168</v>
      </c>
      <c r="L197" s="28">
        <v>4</v>
      </c>
      <c r="M197" s="28" t="str">
        <f t="shared" si="19"/>
        <v>130014</v>
      </c>
      <c r="N197" s="28">
        <v>4900961</v>
      </c>
      <c r="O197" s="279">
        <v>1341379.4040000001</v>
      </c>
    </row>
    <row r="198" spans="1:15" x14ac:dyDescent="0.2">
      <c r="A198">
        <v>12</v>
      </c>
      <c r="B198">
        <v>10</v>
      </c>
      <c r="C198" s="3" t="str">
        <f t="shared" si="18"/>
        <v>1210</v>
      </c>
      <c r="D198" s="39">
        <v>3437.0965909090901</v>
      </c>
      <c r="E198">
        <v>273140.99522726203</v>
      </c>
      <c r="F198" s="15">
        <v>9</v>
      </c>
      <c r="G198" s="261">
        <f t="shared" si="17"/>
        <v>3.2304286556804881E-2</v>
      </c>
      <c r="J198" s="28">
        <v>13001</v>
      </c>
      <c r="K198" s="28" t="s">
        <v>168</v>
      </c>
      <c r="L198" s="28">
        <v>5</v>
      </c>
      <c r="M198" s="28" t="str">
        <f t="shared" si="19"/>
        <v>130015</v>
      </c>
      <c r="N198" s="28">
        <v>1929761</v>
      </c>
      <c r="O198" s="279">
        <v>1878975.3810000001</v>
      </c>
    </row>
    <row r="199" spans="1:15" x14ac:dyDescent="0.2">
      <c r="A199">
        <v>12</v>
      </c>
      <c r="B199">
        <v>11</v>
      </c>
      <c r="C199" s="3" t="str">
        <f t="shared" si="18"/>
        <v>1211</v>
      </c>
      <c r="D199" s="39">
        <v>1047.3863636363601</v>
      </c>
      <c r="E199">
        <v>84079.078632939796</v>
      </c>
      <c r="F199" s="15">
        <v>9</v>
      </c>
      <c r="G199" s="261">
        <f t="shared" si="17"/>
        <v>9.8440844857518705E-3</v>
      </c>
      <c r="J199" s="28">
        <v>13001</v>
      </c>
      <c r="K199" s="28" t="s">
        <v>168</v>
      </c>
      <c r="L199" s="28">
        <v>6</v>
      </c>
      <c r="M199" s="28" t="str">
        <f t="shared" si="19"/>
        <v>130016</v>
      </c>
      <c r="N199" s="28">
        <v>1519408</v>
      </c>
      <c r="O199" s="279">
        <v>2483774.0869999998</v>
      </c>
    </row>
    <row r="200" spans="1:15" x14ac:dyDescent="0.2">
      <c r="A200">
        <v>12</v>
      </c>
      <c r="B200">
        <v>12</v>
      </c>
      <c r="C200" s="3" t="str">
        <f t="shared" si="18"/>
        <v>1212</v>
      </c>
      <c r="D200" s="39">
        <v>0</v>
      </c>
      <c r="E200">
        <v>0</v>
      </c>
      <c r="F200" s="15">
        <v>30</v>
      </c>
      <c r="G200" s="261">
        <f t="shared" si="17"/>
        <v>0</v>
      </c>
      <c r="J200" s="28">
        <v>13001</v>
      </c>
      <c r="K200" s="28" t="s">
        <v>168</v>
      </c>
      <c r="L200" s="28">
        <v>7</v>
      </c>
      <c r="M200" s="28" t="str">
        <f t="shared" si="19"/>
        <v>130017</v>
      </c>
      <c r="N200" s="28">
        <v>923587</v>
      </c>
      <c r="O200" s="279">
        <v>2937628.3369999998</v>
      </c>
    </row>
    <row r="201" spans="1:15" x14ac:dyDescent="0.2">
      <c r="A201">
        <v>12</v>
      </c>
      <c r="B201">
        <v>13</v>
      </c>
      <c r="C201" s="3" t="str">
        <f t="shared" si="18"/>
        <v>1213</v>
      </c>
      <c r="D201" s="39">
        <v>0</v>
      </c>
      <c r="E201">
        <v>0</v>
      </c>
      <c r="F201" s="15">
        <v>3</v>
      </c>
      <c r="G201" s="261">
        <f t="shared" si="17"/>
        <v>0</v>
      </c>
      <c r="J201" s="28">
        <v>13001</v>
      </c>
      <c r="K201" s="28" t="s">
        <v>168</v>
      </c>
      <c r="L201" s="28">
        <v>8</v>
      </c>
      <c r="M201" s="28" t="str">
        <f t="shared" si="19"/>
        <v>130018</v>
      </c>
      <c r="N201" s="28">
        <v>868914</v>
      </c>
      <c r="O201" s="279">
        <v>3529202.69</v>
      </c>
    </row>
    <row r="202" spans="1:15" x14ac:dyDescent="0.2">
      <c r="A202">
        <v>12</v>
      </c>
      <c r="B202">
        <v>14</v>
      </c>
      <c r="C202" s="3" t="str">
        <f t="shared" si="18"/>
        <v>1214</v>
      </c>
      <c r="D202" s="39">
        <v>0</v>
      </c>
      <c r="E202">
        <v>0</v>
      </c>
      <c r="F202" s="15">
        <v>7</v>
      </c>
      <c r="G202" s="261">
        <f t="shared" si="17"/>
        <v>0</v>
      </c>
      <c r="J202" s="28">
        <v>13001</v>
      </c>
      <c r="K202" s="28" t="s">
        <v>168</v>
      </c>
      <c r="L202" s="28">
        <v>9</v>
      </c>
      <c r="M202" s="28" t="str">
        <f t="shared" si="19"/>
        <v>130019</v>
      </c>
      <c r="N202" s="28">
        <v>100914</v>
      </c>
      <c r="O202" s="279">
        <v>2500621.2149999999</v>
      </c>
    </row>
    <row r="203" spans="1:15" x14ac:dyDescent="0.2">
      <c r="A203">
        <v>12</v>
      </c>
      <c r="B203">
        <v>15</v>
      </c>
      <c r="C203" s="3" t="str">
        <f t="shared" si="18"/>
        <v>1215</v>
      </c>
      <c r="D203" s="39">
        <v>0</v>
      </c>
      <c r="E203">
        <v>0</v>
      </c>
      <c r="F203" s="15">
        <v>8</v>
      </c>
      <c r="G203" s="261">
        <f t="shared" si="17"/>
        <v>0</v>
      </c>
      <c r="J203" s="28">
        <v>13001</v>
      </c>
      <c r="K203" s="28" t="s">
        <v>168</v>
      </c>
      <c r="L203" s="28">
        <v>10</v>
      </c>
      <c r="M203" s="28" t="str">
        <f t="shared" si="19"/>
        <v>1300110</v>
      </c>
      <c r="N203" s="28">
        <v>2714911</v>
      </c>
      <c r="O203" s="279">
        <v>2886074.5789999999</v>
      </c>
    </row>
    <row r="204" spans="1:15" x14ac:dyDescent="0.2">
      <c r="A204">
        <v>12</v>
      </c>
      <c r="B204">
        <v>16</v>
      </c>
      <c r="C204" s="3" t="str">
        <f t="shared" si="18"/>
        <v>1216</v>
      </c>
      <c r="D204" s="39">
        <v>0</v>
      </c>
      <c r="E204">
        <v>0</v>
      </c>
      <c r="F204" s="15">
        <v>9</v>
      </c>
      <c r="G204" s="261">
        <f t="shared" si="17"/>
        <v>0</v>
      </c>
      <c r="J204" s="28">
        <v>13001</v>
      </c>
      <c r="K204" s="28" t="s">
        <v>168</v>
      </c>
      <c r="L204" s="28">
        <v>11</v>
      </c>
      <c r="M204" s="28" t="str">
        <f t="shared" si="19"/>
        <v>1300111</v>
      </c>
      <c r="N204" s="28">
        <v>666718</v>
      </c>
      <c r="O204" s="279">
        <v>1792056.96</v>
      </c>
    </row>
    <row r="205" spans="1:15" x14ac:dyDescent="0.2">
      <c r="A205">
        <v>12</v>
      </c>
      <c r="B205">
        <v>17</v>
      </c>
      <c r="C205" s="3" t="str">
        <f t="shared" si="18"/>
        <v>1217</v>
      </c>
      <c r="D205" s="39">
        <v>0</v>
      </c>
      <c r="E205">
        <v>0</v>
      </c>
      <c r="F205" s="16">
        <v>11</v>
      </c>
      <c r="G205" s="261">
        <f t="shared" si="17"/>
        <v>0</v>
      </c>
      <c r="J205" s="28">
        <v>13001</v>
      </c>
      <c r="K205" s="28" t="s">
        <v>168</v>
      </c>
      <c r="L205" s="28">
        <v>12</v>
      </c>
      <c r="M205" s="28" t="str">
        <f t="shared" si="19"/>
        <v>1300112</v>
      </c>
      <c r="N205" s="28">
        <v>0</v>
      </c>
      <c r="O205" s="279">
        <v>141606.30910000001</v>
      </c>
    </row>
    <row r="206" spans="1:15" x14ac:dyDescent="0.2">
      <c r="A206">
        <v>13</v>
      </c>
      <c r="B206">
        <v>1</v>
      </c>
      <c r="C206" s="3" t="str">
        <f t="shared" si="18"/>
        <v>131</v>
      </c>
      <c r="D206" s="39">
        <v>41971.357142857101</v>
      </c>
      <c r="E206">
        <v>89303.964920829894</v>
      </c>
      <c r="F206" s="17">
        <v>3</v>
      </c>
      <c r="G206" s="261">
        <f>D206/SUM($D$206:$D$222)</f>
        <v>8.141649221482572E-2</v>
      </c>
      <c r="J206" s="28">
        <v>13006</v>
      </c>
      <c r="K206" s="28" t="s">
        <v>169</v>
      </c>
      <c r="L206" s="28">
        <v>1</v>
      </c>
      <c r="M206" s="28" t="str">
        <f t="shared" si="19"/>
        <v>130061</v>
      </c>
      <c r="N206" s="28">
        <v>16225</v>
      </c>
      <c r="O206" s="279">
        <v>25824.840039999999</v>
      </c>
    </row>
    <row r="207" spans="1:15" x14ac:dyDescent="0.2">
      <c r="A207">
        <v>13</v>
      </c>
      <c r="B207">
        <v>2</v>
      </c>
      <c r="C207" s="3" t="str">
        <f t="shared" si="18"/>
        <v>132</v>
      </c>
      <c r="D207" s="39">
        <v>184038.090909091</v>
      </c>
      <c r="E207">
        <v>270036.72931163502</v>
      </c>
      <c r="F207" s="18">
        <v>3</v>
      </c>
      <c r="G207" s="261">
        <f t="shared" ref="G207:G221" si="20">D207/SUM($D$206:$D$222)</f>
        <v>0.35699907784090806</v>
      </c>
      <c r="J207" s="28">
        <v>13006</v>
      </c>
      <c r="K207" s="28" t="s">
        <v>169</v>
      </c>
      <c r="L207" s="28">
        <v>2</v>
      </c>
      <c r="M207" s="28" t="str">
        <f t="shared" si="19"/>
        <v>130062</v>
      </c>
      <c r="N207" s="28">
        <v>33442</v>
      </c>
      <c r="O207" s="279">
        <v>99489.659700000004</v>
      </c>
    </row>
    <row r="208" spans="1:15" x14ac:dyDescent="0.2">
      <c r="A208">
        <v>13</v>
      </c>
      <c r="B208">
        <v>3</v>
      </c>
      <c r="C208" s="3" t="str">
        <f t="shared" si="18"/>
        <v>133</v>
      </c>
      <c r="D208" s="39">
        <v>122955.295454545</v>
      </c>
      <c r="E208">
        <v>438322.27917143801</v>
      </c>
      <c r="F208" s="18">
        <v>5</v>
      </c>
      <c r="G208" s="261">
        <f t="shared" si="20"/>
        <v>0.23851001103142105</v>
      </c>
      <c r="J208" s="28">
        <v>13006</v>
      </c>
      <c r="K208" s="28" t="s">
        <v>169</v>
      </c>
      <c r="L208" s="28">
        <v>3</v>
      </c>
      <c r="M208" s="28" t="str">
        <f t="shared" si="19"/>
        <v>130063</v>
      </c>
      <c r="N208" s="28">
        <v>5976</v>
      </c>
      <c r="O208" s="279">
        <v>181414.49840000001</v>
      </c>
    </row>
    <row r="209" spans="1:15" x14ac:dyDescent="0.2">
      <c r="A209">
        <v>13</v>
      </c>
      <c r="B209">
        <v>4</v>
      </c>
      <c r="C209" s="3" t="str">
        <f t="shared" si="18"/>
        <v>134</v>
      </c>
      <c r="D209" s="39">
        <v>74990.4545454545</v>
      </c>
      <c r="E209">
        <v>518439.80799429998</v>
      </c>
      <c r="F209" s="18">
        <v>5</v>
      </c>
      <c r="G209" s="261">
        <f t="shared" si="20"/>
        <v>0.14546729422890001</v>
      </c>
      <c r="J209" s="28">
        <v>13006</v>
      </c>
      <c r="K209" s="28" t="s">
        <v>169</v>
      </c>
      <c r="L209" s="28">
        <v>4</v>
      </c>
      <c r="M209" s="28" t="str">
        <f t="shared" si="19"/>
        <v>130064</v>
      </c>
      <c r="N209" s="28">
        <v>953</v>
      </c>
      <c r="O209" s="279">
        <v>322246.91960000002</v>
      </c>
    </row>
    <row r="210" spans="1:15" x14ac:dyDescent="0.2">
      <c r="A210">
        <v>13</v>
      </c>
      <c r="B210">
        <v>5</v>
      </c>
      <c r="C210" s="3" t="str">
        <f t="shared" si="18"/>
        <v>135</v>
      </c>
      <c r="D210" s="39">
        <v>21172.261904761901</v>
      </c>
      <c r="E210">
        <v>571741.05171592894</v>
      </c>
      <c r="F210" s="18">
        <v>6</v>
      </c>
      <c r="G210" s="261">
        <f t="shared" si="20"/>
        <v>4.1070182474017489E-2</v>
      </c>
      <c r="J210" s="28">
        <v>13006</v>
      </c>
      <c r="K210" s="28" t="s">
        <v>169</v>
      </c>
      <c r="L210" s="28">
        <v>5</v>
      </c>
      <c r="M210" s="28" t="str">
        <f t="shared" si="19"/>
        <v>130065</v>
      </c>
      <c r="N210" s="28">
        <v>798</v>
      </c>
      <c r="O210" s="279">
        <v>335487.46870000003</v>
      </c>
    </row>
    <row r="211" spans="1:15" x14ac:dyDescent="0.2">
      <c r="A211">
        <v>13</v>
      </c>
      <c r="B211">
        <v>6</v>
      </c>
      <c r="C211" s="3" t="str">
        <f t="shared" si="18"/>
        <v>136</v>
      </c>
      <c r="D211" s="39">
        <v>14129.85</v>
      </c>
      <c r="E211">
        <v>576173.41242874996</v>
      </c>
      <c r="F211" s="18">
        <v>8</v>
      </c>
      <c r="G211" s="261">
        <f t="shared" si="20"/>
        <v>2.740923574632222E-2</v>
      </c>
      <c r="J211" s="28">
        <v>13006</v>
      </c>
      <c r="K211" s="28" t="s">
        <v>169</v>
      </c>
      <c r="L211" s="28">
        <v>7</v>
      </c>
      <c r="M211" s="28" t="str">
        <f t="shared" si="19"/>
        <v>130067</v>
      </c>
      <c r="N211" s="28">
        <v>2130</v>
      </c>
      <c r="O211" s="279">
        <v>46930.802539999997</v>
      </c>
    </row>
    <row r="212" spans="1:15" x14ac:dyDescent="0.2">
      <c r="A212">
        <v>13</v>
      </c>
      <c r="B212">
        <v>7</v>
      </c>
      <c r="C212" s="3" t="str">
        <f t="shared" si="18"/>
        <v>137</v>
      </c>
      <c r="D212" s="39">
        <v>8880.5526315789502</v>
      </c>
      <c r="E212">
        <v>477112.64457713102</v>
      </c>
      <c r="F212" s="18">
        <v>9</v>
      </c>
      <c r="G212" s="261">
        <f t="shared" si="20"/>
        <v>1.7226591976317485E-2</v>
      </c>
      <c r="J212" s="28">
        <v>13006</v>
      </c>
      <c r="K212" s="28" t="s">
        <v>169</v>
      </c>
      <c r="L212" s="28">
        <v>9</v>
      </c>
      <c r="M212" s="28" t="str">
        <f t="shared" si="19"/>
        <v>130069</v>
      </c>
      <c r="N212" s="28">
        <v>1148</v>
      </c>
      <c r="O212" s="279">
        <v>167427.50020000001</v>
      </c>
    </row>
    <row r="213" spans="1:15" x14ac:dyDescent="0.2">
      <c r="A213">
        <v>13</v>
      </c>
      <c r="B213">
        <v>8</v>
      </c>
      <c r="C213" s="3" t="str">
        <f t="shared" si="18"/>
        <v>138</v>
      </c>
      <c r="D213" s="39">
        <v>13605.0769230769</v>
      </c>
      <c r="E213">
        <v>470649.55620921601</v>
      </c>
      <c r="F213" s="18">
        <v>9</v>
      </c>
      <c r="G213" s="261">
        <f t="shared" si="20"/>
        <v>2.6391275259925819E-2</v>
      </c>
      <c r="J213" s="28">
        <v>13006</v>
      </c>
      <c r="K213" s="28" t="s">
        <v>169</v>
      </c>
      <c r="L213" s="28">
        <v>10</v>
      </c>
      <c r="M213" s="28" t="str">
        <f t="shared" si="19"/>
        <v>1300610</v>
      </c>
      <c r="N213" s="28">
        <v>331</v>
      </c>
      <c r="O213" s="279">
        <v>226415.55559999999</v>
      </c>
    </row>
    <row r="214" spans="1:15" x14ac:dyDescent="0.2">
      <c r="A214">
        <v>13</v>
      </c>
      <c r="B214">
        <v>9</v>
      </c>
      <c r="C214" s="3" t="str">
        <f t="shared" si="18"/>
        <v>139</v>
      </c>
      <c r="D214" s="39">
        <v>7118.8571428571404</v>
      </c>
      <c r="E214">
        <v>383618.06668440002</v>
      </c>
      <c r="F214" s="18">
        <v>9</v>
      </c>
      <c r="G214" s="261">
        <f t="shared" si="20"/>
        <v>1.3809236026777439E-2</v>
      </c>
      <c r="J214" s="28">
        <v>13006</v>
      </c>
      <c r="K214" s="28" t="s">
        <v>169</v>
      </c>
      <c r="L214" s="28">
        <v>12</v>
      </c>
      <c r="M214" s="28" t="str">
        <f t="shared" si="19"/>
        <v>1300612</v>
      </c>
      <c r="N214" s="28">
        <v>0</v>
      </c>
      <c r="O214" s="279">
        <v>9824.3441579999999</v>
      </c>
    </row>
    <row r="215" spans="1:15" x14ac:dyDescent="0.2">
      <c r="A215">
        <v>13</v>
      </c>
      <c r="B215">
        <v>10</v>
      </c>
      <c r="C215" s="3" t="str">
        <f t="shared" si="18"/>
        <v>1310</v>
      </c>
      <c r="D215" s="39">
        <v>23858.307692307699</v>
      </c>
      <c r="E215">
        <v>665932.07626248</v>
      </c>
      <c r="F215" s="18">
        <v>9</v>
      </c>
      <c r="G215" s="261">
        <f t="shared" si="20"/>
        <v>4.6280603123653438E-2</v>
      </c>
      <c r="J215" s="28">
        <v>13030</v>
      </c>
      <c r="K215" s="28" t="s">
        <v>170</v>
      </c>
      <c r="L215" s="28">
        <v>1</v>
      </c>
      <c r="M215" s="28" t="str">
        <f t="shared" si="19"/>
        <v>130301</v>
      </c>
      <c r="N215" s="28">
        <v>32628</v>
      </c>
      <c r="O215" s="279">
        <v>7285.2700860000004</v>
      </c>
    </row>
    <row r="216" spans="1:15" x14ac:dyDescent="0.2">
      <c r="A216">
        <v>13</v>
      </c>
      <c r="B216">
        <v>11</v>
      </c>
      <c r="C216" s="3" t="str">
        <f t="shared" si="18"/>
        <v>1311</v>
      </c>
      <c r="D216" s="39">
        <v>2794.0869565217399</v>
      </c>
      <c r="E216">
        <v>233802.16040801199</v>
      </c>
      <c r="F216" s="18">
        <v>9</v>
      </c>
      <c r="G216" s="261">
        <f t="shared" si="20"/>
        <v>5.4200000769313418E-3</v>
      </c>
      <c r="J216" s="28">
        <v>13030</v>
      </c>
      <c r="K216" s="28" t="s">
        <v>170</v>
      </c>
      <c r="L216" s="28">
        <v>2</v>
      </c>
      <c r="M216" s="28" t="str">
        <f t="shared" si="19"/>
        <v>130302</v>
      </c>
      <c r="N216" s="28">
        <v>1009</v>
      </c>
      <c r="O216" s="279">
        <v>39713.800199999998</v>
      </c>
    </row>
    <row r="217" spans="1:15" x14ac:dyDescent="0.2">
      <c r="A217">
        <v>13</v>
      </c>
      <c r="B217">
        <v>12</v>
      </c>
      <c r="C217" s="3" t="str">
        <f t="shared" si="18"/>
        <v>1312</v>
      </c>
      <c r="D217" s="39">
        <v>0</v>
      </c>
      <c r="E217">
        <v>0</v>
      </c>
      <c r="F217" s="18">
        <v>30</v>
      </c>
      <c r="G217" s="261">
        <f t="shared" si="20"/>
        <v>0</v>
      </c>
      <c r="J217" s="28">
        <v>13030</v>
      </c>
      <c r="K217" s="28" t="s">
        <v>170</v>
      </c>
      <c r="L217" s="28">
        <v>9</v>
      </c>
      <c r="M217" s="28" t="str">
        <f t="shared" si="19"/>
        <v>130309</v>
      </c>
      <c r="N217" s="28">
        <v>283</v>
      </c>
      <c r="O217" s="279">
        <v>38853.012049999998</v>
      </c>
    </row>
    <row r="218" spans="1:15" x14ac:dyDescent="0.2">
      <c r="A218">
        <v>13</v>
      </c>
      <c r="B218">
        <v>13</v>
      </c>
      <c r="C218" s="3" t="str">
        <f t="shared" si="18"/>
        <v>1313</v>
      </c>
      <c r="D218" s="39">
        <v>0</v>
      </c>
      <c r="E218">
        <v>0</v>
      </c>
      <c r="F218" s="18">
        <v>3</v>
      </c>
      <c r="G218" s="261">
        <f t="shared" si="20"/>
        <v>0</v>
      </c>
      <c r="J218" s="28">
        <v>13030</v>
      </c>
      <c r="K218" s="28" t="s">
        <v>170</v>
      </c>
      <c r="L218" s="28">
        <v>10</v>
      </c>
      <c r="M218" s="28" t="str">
        <f t="shared" si="19"/>
        <v>1303010</v>
      </c>
      <c r="N218" s="28">
        <v>857</v>
      </c>
      <c r="O218" s="279">
        <v>4411.6386599999996</v>
      </c>
    </row>
    <row r="219" spans="1:15" x14ac:dyDescent="0.2">
      <c r="A219">
        <v>13</v>
      </c>
      <c r="B219">
        <v>14</v>
      </c>
      <c r="C219" s="3" t="str">
        <f t="shared" si="18"/>
        <v>1314</v>
      </c>
      <c r="D219" s="39">
        <v>0</v>
      </c>
      <c r="E219">
        <v>0</v>
      </c>
      <c r="F219" s="18">
        <v>3</v>
      </c>
      <c r="G219" s="261">
        <f t="shared" si="20"/>
        <v>0</v>
      </c>
      <c r="J219" s="28">
        <v>13030</v>
      </c>
      <c r="K219" s="28" t="s">
        <v>170</v>
      </c>
      <c r="L219" s="28">
        <v>12</v>
      </c>
      <c r="M219" s="28" t="str">
        <f t="shared" si="19"/>
        <v>1303012</v>
      </c>
      <c r="N219" s="28">
        <v>0</v>
      </c>
      <c r="O219" s="279">
        <v>2170.5973239999998</v>
      </c>
    </row>
    <row r="220" spans="1:15" x14ac:dyDescent="0.2">
      <c r="A220">
        <v>13</v>
      </c>
      <c r="B220">
        <v>15</v>
      </c>
      <c r="C220" s="3" t="str">
        <f t="shared" si="18"/>
        <v>1315</v>
      </c>
      <c r="D220" s="39">
        <v>0</v>
      </c>
      <c r="E220">
        <v>0</v>
      </c>
      <c r="F220" s="18">
        <v>7</v>
      </c>
      <c r="G220" s="261">
        <f t="shared" si="20"/>
        <v>0</v>
      </c>
      <c r="J220" s="28">
        <v>13042</v>
      </c>
      <c r="K220" s="28" t="s">
        <v>171</v>
      </c>
      <c r="L220" s="28">
        <v>1</v>
      </c>
      <c r="M220" s="28" t="str">
        <f t="shared" si="19"/>
        <v>130421</v>
      </c>
      <c r="N220" s="28">
        <v>49639</v>
      </c>
      <c r="O220" s="279">
        <v>26121.54423</v>
      </c>
    </row>
    <row r="221" spans="1:15" x14ac:dyDescent="0.2">
      <c r="A221">
        <v>13</v>
      </c>
      <c r="B221">
        <v>16</v>
      </c>
      <c r="C221" s="3" t="str">
        <f t="shared" si="18"/>
        <v>1316</v>
      </c>
      <c r="D221" s="39">
        <v>0</v>
      </c>
      <c r="E221">
        <v>0</v>
      </c>
      <c r="F221" s="18">
        <v>8</v>
      </c>
      <c r="G221" s="261">
        <f t="shared" si="20"/>
        <v>0</v>
      </c>
      <c r="J221" s="28">
        <v>13042</v>
      </c>
      <c r="K221" s="28" t="s">
        <v>171</v>
      </c>
      <c r="L221" s="28">
        <v>2</v>
      </c>
      <c r="M221" s="28" t="str">
        <f t="shared" si="19"/>
        <v>130422</v>
      </c>
      <c r="N221" s="28">
        <v>23727</v>
      </c>
      <c r="O221" s="279">
        <v>35512.662960000001</v>
      </c>
    </row>
    <row r="222" spans="1:15" x14ac:dyDescent="0.2">
      <c r="A222">
        <v>13</v>
      </c>
      <c r="B222">
        <v>17</v>
      </c>
      <c r="C222" s="3" t="str">
        <f t="shared" si="18"/>
        <v>1317</v>
      </c>
      <c r="D222" s="39">
        <v>0</v>
      </c>
      <c r="E222">
        <v>0</v>
      </c>
      <c r="F222" s="19">
        <v>11</v>
      </c>
      <c r="G222" s="261">
        <f>D222/SUM($D$206:$D$222)</f>
        <v>0</v>
      </c>
      <c r="J222" s="28">
        <v>13042</v>
      </c>
      <c r="K222" s="28" t="s">
        <v>171</v>
      </c>
      <c r="L222" s="28">
        <v>3</v>
      </c>
      <c r="M222" s="28" t="str">
        <f t="shared" si="19"/>
        <v>130423</v>
      </c>
      <c r="N222" s="28">
        <v>1675</v>
      </c>
      <c r="O222" s="279">
        <v>30200.438310000001</v>
      </c>
    </row>
    <row r="223" spans="1:15" x14ac:dyDescent="0.2">
      <c r="A223">
        <v>14</v>
      </c>
      <c r="B223">
        <v>1</v>
      </c>
      <c r="C223" s="3" t="str">
        <f t="shared" si="18"/>
        <v>141</v>
      </c>
      <c r="D223" s="39">
        <v>54225.090909090897</v>
      </c>
      <c r="E223">
        <v>46008.166314316397</v>
      </c>
      <c r="F223" s="14">
        <v>5</v>
      </c>
      <c r="G223" s="261">
        <f>D223/SUM($D$223:$D$239)</f>
        <v>9.4105161412915375E-2</v>
      </c>
      <c r="J223" s="28">
        <v>13042</v>
      </c>
      <c r="K223" s="28" t="s">
        <v>171</v>
      </c>
      <c r="L223" s="28">
        <v>6</v>
      </c>
      <c r="M223" s="28" t="str">
        <f t="shared" si="19"/>
        <v>130426</v>
      </c>
      <c r="N223" s="28">
        <v>2400</v>
      </c>
      <c r="O223" s="279">
        <v>7974.8168500000002</v>
      </c>
    </row>
    <row r="224" spans="1:15" x14ac:dyDescent="0.2">
      <c r="A224">
        <v>14</v>
      </c>
      <c r="B224">
        <v>2</v>
      </c>
      <c r="C224" s="3" t="str">
        <f t="shared" si="18"/>
        <v>142</v>
      </c>
      <c r="D224" s="39">
        <v>266891.60869565199</v>
      </c>
      <c r="E224">
        <v>145916.948978186</v>
      </c>
      <c r="F224" s="15">
        <v>5</v>
      </c>
      <c r="G224" s="261">
        <f t="shared" ref="G224:G239" si="21">D224/SUM($D$223:$D$239)</f>
        <v>0.46317816152976288</v>
      </c>
      <c r="J224" s="28">
        <v>13042</v>
      </c>
      <c r="K224" s="28" t="s">
        <v>171</v>
      </c>
      <c r="L224" s="28">
        <v>9</v>
      </c>
      <c r="M224" s="28" t="str">
        <f t="shared" si="19"/>
        <v>130429</v>
      </c>
      <c r="N224" s="28">
        <v>1727</v>
      </c>
      <c r="O224" s="279">
        <v>51901.662300000004</v>
      </c>
    </row>
    <row r="225" spans="1:15" x14ac:dyDescent="0.2">
      <c r="A225">
        <v>14</v>
      </c>
      <c r="B225">
        <v>3</v>
      </c>
      <c r="C225" s="3" t="str">
        <f t="shared" si="18"/>
        <v>143</v>
      </c>
      <c r="D225" s="39">
        <v>98416.608695652205</v>
      </c>
      <c r="E225">
        <v>232297.738663297</v>
      </c>
      <c r="F225" s="15">
        <v>5</v>
      </c>
      <c r="G225" s="261">
        <f t="shared" si="21"/>
        <v>0.17079751627421208</v>
      </c>
      <c r="J225" s="28">
        <v>13042</v>
      </c>
      <c r="K225" s="28" t="s">
        <v>171</v>
      </c>
      <c r="L225" s="28">
        <v>12</v>
      </c>
      <c r="M225" s="28" t="str">
        <f t="shared" si="19"/>
        <v>1304212</v>
      </c>
      <c r="N225" s="28">
        <v>0</v>
      </c>
      <c r="O225" s="279">
        <v>12947.7546</v>
      </c>
    </row>
    <row r="226" spans="1:15" x14ac:dyDescent="0.2">
      <c r="A226">
        <v>14</v>
      </c>
      <c r="B226">
        <v>4</v>
      </c>
      <c r="C226" s="3" t="str">
        <f t="shared" si="18"/>
        <v>144</v>
      </c>
      <c r="D226" s="39">
        <v>48346.318181818198</v>
      </c>
      <c r="E226">
        <v>319773.52932956698</v>
      </c>
      <c r="F226" s="15">
        <v>5</v>
      </c>
      <c r="G226" s="261">
        <f t="shared" si="21"/>
        <v>8.390282063053979E-2</v>
      </c>
      <c r="J226" s="28">
        <v>13052</v>
      </c>
      <c r="K226" s="28" t="s">
        <v>172</v>
      </c>
      <c r="L226" s="28">
        <v>1</v>
      </c>
      <c r="M226" s="28" t="str">
        <f t="shared" si="19"/>
        <v>130521</v>
      </c>
      <c r="N226" s="28">
        <v>112904</v>
      </c>
      <c r="O226" s="279">
        <v>81063.605299999996</v>
      </c>
    </row>
    <row r="227" spans="1:15" x14ac:dyDescent="0.2">
      <c r="A227">
        <v>14</v>
      </c>
      <c r="B227">
        <v>5</v>
      </c>
      <c r="C227" s="3" t="str">
        <f t="shared" si="18"/>
        <v>145</v>
      </c>
      <c r="D227" s="39">
        <v>18575.900000000001</v>
      </c>
      <c r="E227">
        <v>419263.54903245298</v>
      </c>
      <c r="F227" s="15">
        <v>6</v>
      </c>
      <c r="G227" s="261">
        <f t="shared" si="21"/>
        <v>3.2237623553658369E-2</v>
      </c>
      <c r="J227" s="28">
        <v>13052</v>
      </c>
      <c r="K227" s="28" t="s">
        <v>172</v>
      </c>
      <c r="L227" s="28">
        <v>2</v>
      </c>
      <c r="M227" s="28" t="str">
        <f t="shared" si="19"/>
        <v>130522</v>
      </c>
      <c r="N227" s="28">
        <v>419871</v>
      </c>
      <c r="O227" s="279">
        <v>136560.2359</v>
      </c>
    </row>
    <row r="228" spans="1:15" x14ac:dyDescent="0.2">
      <c r="A228">
        <v>14</v>
      </c>
      <c r="B228">
        <v>6</v>
      </c>
      <c r="C228" s="3" t="str">
        <f t="shared" si="18"/>
        <v>146</v>
      </c>
      <c r="D228" s="39">
        <v>16254.8888888889</v>
      </c>
      <c r="E228">
        <v>404983.95992187998</v>
      </c>
      <c r="F228" s="15">
        <v>7.5</v>
      </c>
      <c r="G228" s="261">
        <f t="shared" si="21"/>
        <v>2.8209615087642831E-2</v>
      </c>
      <c r="J228" s="28">
        <v>13052</v>
      </c>
      <c r="K228" s="28" t="s">
        <v>172</v>
      </c>
      <c r="L228" s="28">
        <v>3</v>
      </c>
      <c r="M228" s="28" t="str">
        <f t="shared" si="19"/>
        <v>130523</v>
      </c>
      <c r="N228" s="28">
        <v>156239</v>
      </c>
      <c r="O228" s="279">
        <v>173041.87289999999</v>
      </c>
    </row>
    <row r="229" spans="1:15" x14ac:dyDescent="0.2">
      <c r="A229">
        <v>14</v>
      </c>
      <c r="B229">
        <v>7</v>
      </c>
      <c r="C229" s="3" t="str">
        <f t="shared" si="18"/>
        <v>147</v>
      </c>
      <c r="D229" s="39">
        <v>14177.9411764706</v>
      </c>
      <c r="E229">
        <v>427622.01969929901</v>
      </c>
      <c r="F229" s="15">
        <v>10</v>
      </c>
      <c r="G229" s="261">
        <f t="shared" si="21"/>
        <v>2.4605167470376745E-2</v>
      </c>
      <c r="J229" s="28">
        <v>13052</v>
      </c>
      <c r="K229" s="28" t="s">
        <v>172</v>
      </c>
      <c r="L229" s="28">
        <v>4</v>
      </c>
      <c r="M229" s="28" t="str">
        <f t="shared" si="19"/>
        <v>130524</v>
      </c>
      <c r="N229" s="28">
        <v>43908</v>
      </c>
      <c r="O229" s="279">
        <v>230505.5325</v>
      </c>
    </row>
    <row r="230" spans="1:15" x14ac:dyDescent="0.2">
      <c r="A230">
        <v>14</v>
      </c>
      <c r="B230">
        <v>8</v>
      </c>
      <c r="C230" s="3" t="str">
        <f t="shared" si="18"/>
        <v>148</v>
      </c>
      <c r="D230" s="39">
        <v>24163.214285714301</v>
      </c>
      <c r="E230">
        <v>276130.97751223098</v>
      </c>
      <c r="F230" s="15">
        <v>10</v>
      </c>
      <c r="G230" s="261">
        <f t="shared" si="21"/>
        <v>4.1934151561390708E-2</v>
      </c>
      <c r="J230" s="28">
        <v>13052</v>
      </c>
      <c r="K230" s="28" t="s">
        <v>172</v>
      </c>
      <c r="L230" s="28">
        <v>5</v>
      </c>
      <c r="M230" s="28" t="str">
        <f t="shared" si="19"/>
        <v>130525</v>
      </c>
      <c r="N230" s="28">
        <v>9286</v>
      </c>
      <c r="O230" s="279">
        <v>297012.53340000001</v>
      </c>
    </row>
    <row r="231" spans="1:15" x14ac:dyDescent="0.2">
      <c r="A231">
        <v>14</v>
      </c>
      <c r="B231">
        <v>9</v>
      </c>
      <c r="C231" s="3" t="str">
        <f t="shared" si="18"/>
        <v>149</v>
      </c>
      <c r="D231" s="39">
        <v>7573.8421052631602</v>
      </c>
      <c r="E231">
        <v>251198.28720540999</v>
      </c>
      <c r="F231" s="15">
        <v>5</v>
      </c>
      <c r="G231" s="261">
        <f t="shared" si="21"/>
        <v>1.3144056042739308E-2</v>
      </c>
      <c r="J231" s="28">
        <v>13052</v>
      </c>
      <c r="K231" s="28" t="s">
        <v>172</v>
      </c>
      <c r="L231" s="28">
        <v>6</v>
      </c>
      <c r="M231" s="28" t="str">
        <f t="shared" si="19"/>
        <v>130526</v>
      </c>
      <c r="N231" s="28">
        <v>5092</v>
      </c>
      <c r="O231" s="279">
        <v>527671.27989999996</v>
      </c>
    </row>
    <row r="232" spans="1:15" x14ac:dyDescent="0.2">
      <c r="A232">
        <v>14</v>
      </c>
      <c r="B232">
        <v>10</v>
      </c>
      <c r="C232" s="3" t="str">
        <f t="shared" si="18"/>
        <v>1410</v>
      </c>
      <c r="D232" s="39">
        <v>25040.619047618999</v>
      </c>
      <c r="E232">
        <v>421277.71907158598</v>
      </c>
      <c r="F232" s="15">
        <v>7.5</v>
      </c>
      <c r="G232" s="261">
        <f t="shared" si="21"/>
        <v>4.3456847334864449E-2</v>
      </c>
      <c r="J232" s="28">
        <v>13052</v>
      </c>
      <c r="K232" s="28" t="s">
        <v>172</v>
      </c>
      <c r="L232" s="28">
        <v>7</v>
      </c>
      <c r="M232" s="28" t="str">
        <f t="shared" si="19"/>
        <v>130527</v>
      </c>
      <c r="N232" s="28">
        <v>2035</v>
      </c>
      <c r="O232" s="279">
        <v>37955.688179999997</v>
      </c>
    </row>
    <row r="233" spans="1:15" x14ac:dyDescent="0.2">
      <c r="A233">
        <v>14</v>
      </c>
      <c r="B233">
        <v>11</v>
      </c>
      <c r="C233" s="3" t="str">
        <f t="shared" si="18"/>
        <v>1411</v>
      </c>
      <c r="D233" s="39">
        <v>2552</v>
      </c>
      <c r="E233">
        <v>160958.41349727599</v>
      </c>
      <c r="F233" s="15">
        <v>7.5</v>
      </c>
      <c r="G233" s="261">
        <f t="shared" si="21"/>
        <v>4.4288791018974125E-3</v>
      </c>
      <c r="J233" s="28">
        <v>13052</v>
      </c>
      <c r="K233" s="28" t="s">
        <v>172</v>
      </c>
      <c r="L233" s="28">
        <v>8</v>
      </c>
      <c r="M233" s="28" t="str">
        <f t="shared" si="19"/>
        <v>130528</v>
      </c>
      <c r="N233" s="28">
        <v>871</v>
      </c>
      <c r="O233" s="279">
        <v>35065.159879999999</v>
      </c>
    </row>
    <row r="234" spans="1:15" x14ac:dyDescent="0.2">
      <c r="A234">
        <v>14</v>
      </c>
      <c r="B234">
        <v>12</v>
      </c>
      <c r="C234" s="3" t="str">
        <f t="shared" si="18"/>
        <v>1412</v>
      </c>
      <c r="D234" s="39">
        <v>0</v>
      </c>
      <c r="E234">
        <v>0</v>
      </c>
      <c r="F234" s="15">
        <v>20</v>
      </c>
      <c r="G234" s="261">
        <f t="shared" si="21"/>
        <v>0</v>
      </c>
      <c r="J234" s="28">
        <v>13052</v>
      </c>
      <c r="K234" s="28" t="s">
        <v>172</v>
      </c>
      <c r="L234" s="28">
        <v>9</v>
      </c>
      <c r="M234" s="28" t="str">
        <f t="shared" si="19"/>
        <v>130529</v>
      </c>
      <c r="N234" s="28">
        <v>9760</v>
      </c>
      <c r="O234" s="279">
        <v>209682.9235</v>
      </c>
    </row>
    <row r="235" spans="1:15" x14ac:dyDescent="0.2">
      <c r="A235">
        <v>14</v>
      </c>
      <c r="B235">
        <v>13</v>
      </c>
      <c r="C235" s="3" t="str">
        <f t="shared" si="18"/>
        <v>1413</v>
      </c>
      <c r="D235" s="39">
        <v>0</v>
      </c>
      <c r="E235">
        <v>0</v>
      </c>
      <c r="F235" s="15">
        <v>2</v>
      </c>
      <c r="G235" s="261">
        <f t="shared" si="21"/>
        <v>0</v>
      </c>
      <c r="J235" s="28">
        <v>13052</v>
      </c>
      <c r="K235" s="28" t="s">
        <v>172</v>
      </c>
      <c r="L235" s="28">
        <v>10</v>
      </c>
      <c r="M235" s="28" t="str">
        <f t="shared" si="19"/>
        <v>1305210</v>
      </c>
      <c r="N235" s="28">
        <v>12472</v>
      </c>
      <c r="O235" s="279">
        <v>372895.61379999999</v>
      </c>
    </row>
    <row r="236" spans="1:15" x14ac:dyDescent="0.2">
      <c r="A236">
        <v>14</v>
      </c>
      <c r="B236">
        <v>14</v>
      </c>
      <c r="C236" s="3" t="str">
        <f t="shared" si="18"/>
        <v>1414</v>
      </c>
      <c r="D236" s="39">
        <v>0</v>
      </c>
      <c r="E236">
        <v>0</v>
      </c>
      <c r="F236" s="15">
        <v>5</v>
      </c>
      <c r="G236" s="261">
        <f t="shared" si="21"/>
        <v>0</v>
      </c>
      <c r="J236" s="28">
        <v>13052</v>
      </c>
      <c r="K236" s="28" t="s">
        <v>172</v>
      </c>
      <c r="L236" s="28">
        <v>12</v>
      </c>
      <c r="M236" s="28" t="str">
        <f t="shared" si="19"/>
        <v>1305212</v>
      </c>
      <c r="N236" s="28">
        <v>0</v>
      </c>
      <c r="O236" s="279">
        <v>36073.102460000002</v>
      </c>
    </row>
    <row r="237" spans="1:15" x14ac:dyDescent="0.2">
      <c r="A237">
        <v>14</v>
      </c>
      <c r="B237">
        <v>15</v>
      </c>
      <c r="C237" s="3" t="str">
        <f t="shared" si="18"/>
        <v>1415</v>
      </c>
      <c r="D237" s="39">
        <v>0</v>
      </c>
      <c r="E237">
        <v>0</v>
      </c>
      <c r="F237" s="15">
        <v>5</v>
      </c>
      <c r="G237" s="261">
        <f t="shared" si="21"/>
        <v>0</v>
      </c>
      <c r="J237" s="28">
        <v>13062</v>
      </c>
      <c r="K237" s="28" t="s">
        <v>173</v>
      </c>
      <c r="L237" s="28">
        <v>1</v>
      </c>
      <c r="M237" s="28" t="str">
        <f t="shared" si="19"/>
        <v>130621</v>
      </c>
      <c r="N237" s="28">
        <v>9641</v>
      </c>
      <c r="O237" s="279">
        <v>50945.009689999999</v>
      </c>
    </row>
    <row r="238" spans="1:15" x14ac:dyDescent="0.2">
      <c r="A238">
        <v>14</v>
      </c>
      <c r="B238">
        <v>16</v>
      </c>
      <c r="C238" s="3" t="str">
        <f t="shared" si="18"/>
        <v>1416</v>
      </c>
      <c r="D238" s="39">
        <v>0</v>
      </c>
      <c r="E238">
        <v>0</v>
      </c>
      <c r="F238" s="15">
        <v>5</v>
      </c>
      <c r="G238" s="261">
        <f t="shared" si="21"/>
        <v>0</v>
      </c>
      <c r="J238" s="28">
        <v>13062</v>
      </c>
      <c r="K238" s="28" t="s">
        <v>173</v>
      </c>
      <c r="L238" s="28">
        <v>2</v>
      </c>
      <c r="M238" s="28" t="str">
        <f t="shared" si="19"/>
        <v>130622</v>
      </c>
      <c r="N238" s="28">
        <v>45268</v>
      </c>
      <c r="O238" s="279">
        <v>72380.357889999999</v>
      </c>
    </row>
    <row r="239" spans="1:15" x14ac:dyDescent="0.2">
      <c r="A239">
        <v>14</v>
      </c>
      <c r="B239">
        <v>17</v>
      </c>
      <c r="C239" s="3" t="str">
        <f t="shared" si="18"/>
        <v>1417</v>
      </c>
      <c r="D239" s="39">
        <v>0</v>
      </c>
      <c r="E239">
        <v>0</v>
      </c>
      <c r="F239" s="16">
        <v>6</v>
      </c>
      <c r="G239" s="261">
        <f t="shared" si="21"/>
        <v>0</v>
      </c>
      <c r="J239" s="28">
        <v>13062</v>
      </c>
      <c r="K239" s="28" t="s">
        <v>173</v>
      </c>
      <c r="L239" s="28">
        <v>3</v>
      </c>
      <c r="M239" s="28" t="str">
        <f t="shared" si="19"/>
        <v>130623</v>
      </c>
      <c r="N239" s="28">
        <v>4158</v>
      </c>
      <c r="O239" s="279">
        <v>153853.41089999999</v>
      </c>
    </row>
    <row r="240" spans="1:15" x14ac:dyDescent="0.2">
      <c r="A240">
        <v>15</v>
      </c>
      <c r="B240">
        <v>1</v>
      </c>
      <c r="C240" s="3" t="str">
        <f t="shared" si="18"/>
        <v>151</v>
      </c>
      <c r="D240" s="39">
        <v>45442.6</v>
      </c>
      <c r="E240">
        <v>42868.662177619102</v>
      </c>
      <c r="F240" s="14">
        <v>4</v>
      </c>
      <c r="G240" s="261">
        <f>D240/SUM($D$240:$D$256)</f>
        <v>0.14269495751408345</v>
      </c>
      <c r="J240" s="28">
        <v>13062</v>
      </c>
      <c r="K240" s="28" t="s">
        <v>173</v>
      </c>
      <c r="L240" s="28">
        <v>4</v>
      </c>
      <c r="M240" s="28" t="str">
        <f t="shared" si="19"/>
        <v>130624</v>
      </c>
      <c r="N240" s="28">
        <v>311</v>
      </c>
      <c r="O240" s="279">
        <v>193993.2378</v>
      </c>
    </row>
    <row r="241" spans="1:15" x14ac:dyDescent="0.2">
      <c r="A241">
        <v>15</v>
      </c>
      <c r="B241">
        <v>2</v>
      </c>
      <c r="C241" s="3" t="str">
        <f t="shared" si="18"/>
        <v>152</v>
      </c>
      <c r="D241" s="39">
        <v>135800.243093923</v>
      </c>
      <c r="E241">
        <v>147302.30858236499</v>
      </c>
      <c r="F241" s="15">
        <v>4</v>
      </c>
      <c r="G241" s="261">
        <f t="shared" ref="G241:G256" si="22">D241/SUM($D$240:$D$256)</f>
        <v>0.42642828356409068</v>
      </c>
      <c r="J241" s="28">
        <v>13062</v>
      </c>
      <c r="K241" s="28" t="s">
        <v>173</v>
      </c>
      <c r="L241" s="28">
        <v>9</v>
      </c>
      <c r="M241" s="28" t="str">
        <f t="shared" si="19"/>
        <v>130629</v>
      </c>
      <c r="N241" s="28">
        <v>540</v>
      </c>
      <c r="O241" s="279">
        <v>70481.334600000002</v>
      </c>
    </row>
    <row r="242" spans="1:15" x14ac:dyDescent="0.2">
      <c r="A242">
        <v>15</v>
      </c>
      <c r="B242">
        <v>3</v>
      </c>
      <c r="C242" s="3" t="str">
        <f t="shared" si="18"/>
        <v>153</v>
      </c>
      <c r="D242" s="39">
        <v>50359.261363636397</v>
      </c>
      <c r="E242">
        <v>240696.16004176799</v>
      </c>
      <c r="F242" s="15">
        <v>10</v>
      </c>
      <c r="G242" s="261">
        <f t="shared" si="22"/>
        <v>0.15813383610807305</v>
      </c>
      <c r="J242" s="28">
        <v>13062</v>
      </c>
      <c r="K242" s="28" t="s">
        <v>173</v>
      </c>
      <c r="L242" s="28">
        <v>12</v>
      </c>
      <c r="M242" s="28" t="str">
        <f t="shared" si="19"/>
        <v>1306212</v>
      </c>
      <c r="N242" s="28">
        <v>0</v>
      </c>
      <c r="O242" s="279">
        <v>24675.284220000001</v>
      </c>
    </row>
    <row r="243" spans="1:15" x14ac:dyDescent="0.2">
      <c r="A243">
        <v>15</v>
      </c>
      <c r="B243">
        <v>4</v>
      </c>
      <c r="C243" s="3" t="str">
        <f t="shared" si="18"/>
        <v>154</v>
      </c>
      <c r="D243" s="39">
        <v>24740.7771084337</v>
      </c>
      <c r="E243">
        <v>300124.027619411</v>
      </c>
      <c r="F243" s="15">
        <v>10</v>
      </c>
      <c r="G243" s="261">
        <f t="shared" si="22"/>
        <v>7.7688867678199658E-2</v>
      </c>
      <c r="J243" s="28">
        <v>13074</v>
      </c>
      <c r="K243" s="28" t="s">
        <v>174</v>
      </c>
      <c r="L243" s="28">
        <v>1</v>
      </c>
      <c r="M243" s="28" t="str">
        <f t="shared" si="19"/>
        <v>130741</v>
      </c>
      <c r="N243" s="28">
        <v>30965</v>
      </c>
      <c r="O243" s="279">
        <v>32672.61463</v>
      </c>
    </row>
    <row r="244" spans="1:15" x14ac:dyDescent="0.2">
      <c r="A244">
        <v>15</v>
      </c>
      <c r="B244">
        <v>5</v>
      </c>
      <c r="C244" s="3" t="str">
        <f t="shared" si="18"/>
        <v>155</v>
      </c>
      <c r="D244" s="39">
        <v>9345.7619047618991</v>
      </c>
      <c r="E244">
        <v>358772.69337666599</v>
      </c>
      <c r="F244" s="15">
        <v>10</v>
      </c>
      <c r="G244" s="261">
        <f t="shared" si="22"/>
        <v>2.9346760483263259E-2</v>
      </c>
      <c r="J244" s="28">
        <v>13074</v>
      </c>
      <c r="K244" s="28" t="s">
        <v>174</v>
      </c>
      <c r="L244" s="28">
        <v>2</v>
      </c>
      <c r="M244" s="28" t="str">
        <f t="shared" si="19"/>
        <v>130742</v>
      </c>
      <c r="N244" s="28">
        <v>54226</v>
      </c>
      <c r="O244" s="279">
        <v>49709.843860000001</v>
      </c>
    </row>
    <row r="245" spans="1:15" x14ac:dyDescent="0.2">
      <c r="A245">
        <v>15</v>
      </c>
      <c r="B245">
        <v>6</v>
      </c>
      <c r="C245" s="3" t="str">
        <f t="shared" si="18"/>
        <v>156</v>
      </c>
      <c r="D245" s="39">
        <v>7840.4144144144102</v>
      </c>
      <c r="E245">
        <v>330080.11721986003</v>
      </c>
      <c r="F245" s="15">
        <v>10</v>
      </c>
      <c r="G245" s="261">
        <f t="shared" si="22"/>
        <v>2.4619797321404846E-2</v>
      </c>
      <c r="J245" s="28">
        <v>13074</v>
      </c>
      <c r="K245" s="28" t="s">
        <v>174</v>
      </c>
      <c r="L245" s="28">
        <v>3</v>
      </c>
      <c r="M245" s="28" t="str">
        <f t="shared" si="19"/>
        <v>130743</v>
      </c>
      <c r="N245" s="28">
        <v>1276</v>
      </c>
      <c r="O245" s="279">
        <v>75473.987959999999</v>
      </c>
    </row>
    <row r="246" spans="1:15" x14ac:dyDescent="0.2">
      <c r="A246">
        <v>15</v>
      </c>
      <c r="B246">
        <v>7</v>
      </c>
      <c r="C246" s="3" t="str">
        <f t="shared" si="18"/>
        <v>157</v>
      </c>
      <c r="D246" s="39">
        <v>7503.9078947368398</v>
      </c>
      <c r="E246">
        <v>366947.43102585699</v>
      </c>
      <c r="F246" s="15">
        <v>10</v>
      </c>
      <c r="G246" s="261">
        <f t="shared" si="22"/>
        <v>2.3563128391180715E-2</v>
      </c>
      <c r="J246" s="28">
        <v>13074</v>
      </c>
      <c r="K246" s="28" t="s">
        <v>174</v>
      </c>
      <c r="L246" s="28">
        <v>4</v>
      </c>
      <c r="M246" s="28" t="str">
        <f t="shared" si="19"/>
        <v>130744</v>
      </c>
      <c r="N246" s="28">
        <v>1124</v>
      </c>
      <c r="O246" s="279">
        <v>343740.65980000002</v>
      </c>
    </row>
    <row r="247" spans="1:15" x14ac:dyDescent="0.2">
      <c r="A247">
        <v>15</v>
      </c>
      <c r="B247">
        <v>8</v>
      </c>
      <c r="C247" s="3" t="str">
        <f t="shared" si="18"/>
        <v>158</v>
      </c>
      <c r="D247" s="39">
        <v>14141.8863636364</v>
      </c>
      <c r="E247">
        <v>331469.14150196</v>
      </c>
      <c r="F247" s="15">
        <v>10</v>
      </c>
      <c r="G247" s="261">
        <f t="shared" si="22"/>
        <v>4.4407139420457729E-2</v>
      </c>
      <c r="J247" s="28">
        <v>13074</v>
      </c>
      <c r="K247" s="28" t="s">
        <v>174</v>
      </c>
      <c r="L247" s="28">
        <v>5</v>
      </c>
      <c r="M247" s="28" t="str">
        <f t="shared" si="19"/>
        <v>130745</v>
      </c>
      <c r="N247" s="28">
        <v>530</v>
      </c>
      <c r="O247" s="279">
        <v>214287.11799999999</v>
      </c>
    </row>
    <row r="248" spans="1:15" x14ac:dyDescent="0.2">
      <c r="A248">
        <v>15</v>
      </c>
      <c r="B248">
        <v>9</v>
      </c>
      <c r="C248" s="3" t="str">
        <f t="shared" si="18"/>
        <v>159</v>
      </c>
      <c r="D248" s="39">
        <v>4955.2993197278902</v>
      </c>
      <c r="E248">
        <v>220043.138170878</v>
      </c>
      <c r="F248" s="15">
        <v>8</v>
      </c>
      <c r="G248" s="261">
        <f t="shared" si="22"/>
        <v>1.5560206191946278E-2</v>
      </c>
      <c r="J248" s="28">
        <v>13074</v>
      </c>
      <c r="K248" s="28" t="s">
        <v>174</v>
      </c>
      <c r="L248" s="28">
        <v>6</v>
      </c>
      <c r="M248" s="28" t="str">
        <f t="shared" si="19"/>
        <v>130746</v>
      </c>
      <c r="N248" s="28">
        <v>1868</v>
      </c>
      <c r="O248" s="279">
        <v>328369.02240000002</v>
      </c>
    </row>
    <row r="249" spans="1:15" x14ac:dyDescent="0.2">
      <c r="A249">
        <v>15</v>
      </c>
      <c r="B249">
        <v>10</v>
      </c>
      <c r="C249" s="3" t="str">
        <f t="shared" si="18"/>
        <v>1510</v>
      </c>
      <c r="D249" s="39">
        <v>15312.1463414634</v>
      </c>
      <c r="E249">
        <v>404295.32747859799</v>
      </c>
      <c r="F249" s="15">
        <v>8</v>
      </c>
      <c r="G249" s="261">
        <f t="shared" si="22"/>
        <v>4.8081889496739812E-2</v>
      </c>
      <c r="J249" s="28">
        <v>13074</v>
      </c>
      <c r="K249" s="28" t="s">
        <v>174</v>
      </c>
      <c r="L249" s="28">
        <v>7</v>
      </c>
      <c r="M249" s="28" t="str">
        <f t="shared" si="19"/>
        <v>130747</v>
      </c>
      <c r="N249" s="28">
        <v>5098</v>
      </c>
      <c r="O249" s="279">
        <v>60665.130490000003</v>
      </c>
    </row>
    <row r="250" spans="1:15" x14ac:dyDescent="0.2">
      <c r="A250">
        <v>15</v>
      </c>
      <c r="B250">
        <v>11</v>
      </c>
      <c r="C250" s="3" t="str">
        <f t="shared" si="18"/>
        <v>1511</v>
      </c>
      <c r="D250" s="39">
        <v>3017.4487179487201</v>
      </c>
      <c r="E250">
        <v>150535.74055615201</v>
      </c>
      <c r="F250" s="15">
        <v>12</v>
      </c>
      <c r="G250" s="261">
        <f t="shared" si="22"/>
        <v>9.4751338305602718E-3</v>
      </c>
      <c r="J250" s="28">
        <v>13074</v>
      </c>
      <c r="K250" s="28" t="s">
        <v>174</v>
      </c>
      <c r="L250" s="28">
        <v>8</v>
      </c>
      <c r="M250" s="28" t="str">
        <f t="shared" si="19"/>
        <v>130748</v>
      </c>
      <c r="N250" s="28">
        <v>823</v>
      </c>
      <c r="O250" s="279">
        <v>14805.22495</v>
      </c>
    </row>
    <row r="251" spans="1:15" x14ac:dyDescent="0.2">
      <c r="A251">
        <v>15</v>
      </c>
      <c r="B251">
        <v>12</v>
      </c>
      <c r="C251" s="3" t="str">
        <f t="shared" si="18"/>
        <v>1512</v>
      </c>
      <c r="D251" s="39">
        <v>0</v>
      </c>
      <c r="E251">
        <v>0</v>
      </c>
      <c r="F251" s="15">
        <v>25</v>
      </c>
      <c r="G251" s="261">
        <f t="shared" si="22"/>
        <v>0</v>
      </c>
      <c r="J251" s="28">
        <v>13074</v>
      </c>
      <c r="K251" s="28" t="s">
        <v>174</v>
      </c>
      <c r="L251" s="28">
        <v>9</v>
      </c>
      <c r="M251" s="28" t="str">
        <f t="shared" si="19"/>
        <v>130749</v>
      </c>
      <c r="N251" s="28">
        <v>332</v>
      </c>
      <c r="O251" s="279">
        <v>50092.971100000002</v>
      </c>
    </row>
    <row r="252" spans="1:15" x14ac:dyDescent="0.2">
      <c r="A252">
        <v>15</v>
      </c>
      <c r="B252">
        <v>13</v>
      </c>
      <c r="C252" s="3" t="str">
        <f t="shared" si="18"/>
        <v>1513</v>
      </c>
      <c r="D252" s="39">
        <v>0</v>
      </c>
      <c r="E252">
        <v>0</v>
      </c>
      <c r="F252" s="15">
        <v>10</v>
      </c>
      <c r="G252" s="261">
        <f t="shared" si="22"/>
        <v>0</v>
      </c>
      <c r="J252" s="28">
        <v>13074</v>
      </c>
      <c r="K252" s="28" t="s">
        <v>174</v>
      </c>
      <c r="L252" s="28">
        <v>11</v>
      </c>
      <c r="M252" s="28" t="str">
        <f t="shared" si="19"/>
        <v>1307411</v>
      </c>
      <c r="N252" s="28">
        <v>72</v>
      </c>
      <c r="O252" s="279">
        <v>44913.580249999999</v>
      </c>
    </row>
    <row r="253" spans="1:15" x14ac:dyDescent="0.2">
      <c r="A253">
        <v>15</v>
      </c>
      <c r="B253">
        <v>14</v>
      </c>
      <c r="C253" s="3" t="str">
        <f t="shared" si="18"/>
        <v>1514</v>
      </c>
      <c r="D253" s="39">
        <v>0</v>
      </c>
      <c r="E253">
        <v>0</v>
      </c>
      <c r="F253" s="15">
        <v>10</v>
      </c>
      <c r="G253" s="261">
        <f t="shared" si="22"/>
        <v>0</v>
      </c>
      <c r="J253" s="28">
        <v>13074</v>
      </c>
      <c r="K253" s="28" t="s">
        <v>174</v>
      </c>
      <c r="L253" s="28">
        <v>12</v>
      </c>
      <c r="M253" s="28" t="str">
        <f t="shared" si="19"/>
        <v>1307412</v>
      </c>
      <c r="N253" s="28">
        <v>0</v>
      </c>
      <c r="O253" s="279">
        <v>23824.723440000002</v>
      </c>
    </row>
    <row r="254" spans="1:15" x14ac:dyDescent="0.2">
      <c r="A254">
        <v>15</v>
      </c>
      <c r="B254">
        <v>15</v>
      </c>
      <c r="C254" s="3" t="str">
        <f t="shared" si="18"/>
        <v>1515</v>
      </c>
      <c r="D254" s="39">
        <v>0</v>
      </c>
      <c r="E254">
        <v>0</v>
      </c>
      <c r="F254" s="15">
        <v>10</v>
      </c>
      <c r="G254" s="261">
        <f t="shared" si="22"/>
        <v>0</v>
      </c>
      <c r="J254" s="28">
        <v>13140</v>
      </c>
      <c r="K254" s="28" t="s">
        <v>175</v>
      </c>
      <c r="L254" s="28">
        <v>1</v>
      </c>
      <c r="M254" s="28" t="str">
        <f t="shared" si="19"/>
        <v>131401</v>
      </c>
      <c r="N254" s="28">
        <v>50383</v>
      </c>
      <c r="O254" s="279">
        <v>25727.929660000002</v>
      </c>
    </row>
    <row r="255" spans="1:15" x14ac:dyDescent="0.2">
      <c r="A255">
        <v>15</v>
      </c>
      <c r="B255">
        <v>16</v>
      </c>
      <c r="C255" s="3" t="str">
        <f t="shared" si="18"/>
        <v>1516</v>
      </c>
      <c r="D255" s="39">
        <v>0</v>
      </c>
      <c r="E255">
        <v>0</v>
      </c>
      <c r="F255" s="15">
        <v>10</v>
      </c>
      <c r="G255" s="261">
        <f t="shared" si="22"/>
        <v>0</v>
      </c>
      <c r="J255" s="28">
        <v>13140</v>
      </c>
      <c r="K255" s="28" t="s">
        <v>175</v>
      </c>
      <c r="L255" s="28">
        <v>2</v>
      </c>
      <c r="M255" s="28" t="str">
        <f t="shared" si="19"/>
        <v>131402</v>
      </c>
      <c r="N255" s="28">
        <v>75559</v>
      </c>
      <c r="O255" s="279">
        <v>53173.50907</v>
      </c>
    </row>
    <row r="256" spans="1:15" x14ac:dyDescent="0.2">
      <c r="A256">
        <v>15</v>
      </c>
      <c r="B256">
        <v>17</v>
      </c>
      <c r="C256" s="3" t="str">
        <f t="shared" si="18"/>
        <v>1517</v>
      </c>
      <c r="D256" s="39">
        <v>0</v>
      </c>
      <c r="E256">
        <v>0</v>
      </c>
      <c r="F256" s="16">
        <v>10</v>
      </c>
      <c r="G256" s="261">
        <f t="shared" si="22"/>
        <v>0</v>
      </c>
      <c r="J256" s="28">
        <v>13140</v>
      </c>
      <c r="K256" s="28" t="s">
        <v>175</v>
      </c>
      <c r="L256" s="28">
        <v>3</v>
      </c>
      <c r="M256" s="28" t="str">
        <f t="shared" si="19"/>
        <v>131403</v>
      </c>
      <c r="N256" s="28">
        <v>16367</v>
      </c>
      <c r="O256" s="279">
        <v>117374.4642</v>
      </c>
    </row>
    <row r="257" spans="10:15" x14ac:dyDescent="0.2">
      <c r="J257" s="28">
        <v>13140</v>
      </c>
      <c r="K257" s="28" t="s">
        <v>175</v>
      </c>
      <c r="L257" s="28">
        <v>4</v>
      </c>
      <c r="M257" s="28" t="str">
        <f t="shared" si="19"/>
        <v>131404</v>
      </c>
      <c r="N257" s="28">
        <v>7241</v>
      </c>
      <c r="O257" s="279">
        <v>225810.1115</v>
      </c>
    </row>
    <row r="258" spans="10:15" x14ac:dyDescent="0.2">
      <c r="J258" s="28">
        <v>13140</v>
      </c>
      <c r="K258" s="28" t="s">
        <v>175</v>
      </c>
      <c r="L258" s="28">
        <v>5</v>
      </c>
      <c r="M258" s="28" t="str">
        <f t="shared" si="19"/>
        <v>131405</v>
      </c>
      <c r="N258" s="28">
        <v>2398</v>
      </c>
      <c r="O258" s="279">
        <v>290653.55459999997</v>
      </c>
    </row>
    <row r="259" spans="10:15" x14ac:dyDescent="0.2">
      <c r="J259" s="28">
        <v>13140</v>
      </c>
      <c r="K259" s="28" t="s">
        <v>175</v>
      </c>
      <c r="L259" s="28">
        <v>7</v>
      </c>
      <c r="M259" s="28" t="str">
        <f t="shared" ref="M259:M322" si="23">J259&amp;L259</f>
        <v>131407</v>
      </c>
      <c r="N259" s="28">
        <v>289</v>
      </c>
      <c r="O259" s="279">
        <v>8219.8532489999998</v>
      </c>
    </row>
    <row r="260" spans="10:15" x14ac:dyDescent="0.2">
      <c r="J260" s="28">
        <v>13140</v>
      </c>
      <c r="K260" s="28" t="s">
        <v>175</v>
      </c>
      <c r="L260" s="28">
        <v>9</v>
      </c>
      <c r="M260" s="28" t="str">
        <f t="shared" si="23"/>
        <v>131409</v>
      </c>
      <c r="N260" s="28">
        <v>4962</v>
      </c>
      <c r="O260" s="279">
        <v>126295.2261</v>
      </c>
    </row>
    <row r="261" spans="10:15" x14ac:dyDescent="0.2">
      <c r="J261" s="28">
        <v>13140</v>
      </c>
      <c r="K261" s="28" t="s">
        <v>175</v>
      </c>
      <c r="L261" s="28">
        <v>10</v>
      </c>
      <c r="M261" s="28" t="str">
        <f t="shared" si="23"/>
        <v>1314010</v>
      </c>
      <c r="N261" s="28">
        <v>1605</v>
      </c>
      <c r="O261" s="279">
        <v>81921.122489999994</v>
      </c>
    </row>
    <row r="262" spans="10:15" x14ac:dyDescent="0.2">
      <c r="J262" s="28">
        <v>13140</v>
      </c>
      <c r="K262" s="28" t="s">
        <v>175</v>
      </c>
      <c r="L262" s="28">
        <v>12</v>
      </c>
      <c r="M262" s="28" t="str">
        <f t="shared" si="23"/>
        <v>1314012</v>
      </c>
      <c r="N262" s="28">
        <v>0</v>
      </c>
      <c r="O262" s="279">
        <v>17141.981240000001</v>
      </c>
    </row>
    <row r="263" spans="10:15" x14ac:dyDescent="0.2">
      <c r="J263" s="28">
        <v>13160</v>
      </c>
      <c r="K263" s="28" t="s">
        <v>176</v>
      </c>
      <c r="L263" s="28">
        <v>1</v>
      </c>
      <c r="M263" s="28" t="str">
        <f t="shared" si="23"/>
        <v>131601</v>
      </c>
      <c r="N263" s="28">
        <v>13111</v>
      </c>
      <c r="O263" s="279">
        <v>53640.28974</v>
      </c>
    </row>
    <row r="264" spans="10:15" x14ac:dyDescent="0.2">
      <c r="J264" s="28">
        <v>13160</v>
      </c>
      <c r="K264" s="28" t="s">
        <v>176</v>
      </c>
      <c r="L264" s="28">
        <v>2</v>
      </c>
      <c r="M264" s="28" t="str">
        <f t="shared" si="23"/>
        <v>131602</v>
      </c>
      <c r="N264" s="28">
        <v>54781</v>
      </c>
      <c r="O264" s="279">
        <v>117573.21490000001</v>
      </c>
    </row>
    <row r="265" spans="10:15" x14ac:dyDescent="0.2">
      <c r="J265" s="28">
        <v>13160</v>
      </c>
      <c r="K265" s="28" t="s">
        <v>176</v>
      </c>
      <c r="L265" s="28">
        <v>3</v>
      </c>
      <c r="M265" s="28" t="str">
        <f t="shared" si="23"/>
        <v>131603</v>
      </c>
      <c r="N265" s="28">
        <v>7618</v>
      </c>
      <c r="O265" s="279">
        <v>150952.49609999999</v>
      </c>
    </row>
    <row r="266" spans="10:15" x14ac:dyDescent="0.2">
      <c r="J266" s="28">
        <v>13160</v>
      </c>
      <c r="K266" s="28" t="s">
        <v>176</v>
      </c>
      <c r="L266" s="28">
        <v>4</v>
      </c>
      <c r="M266" s="28" t="str">
        <f t="shared" si="23"/>
        <v>131604</v>
      </c>
      <c r="N266" s="28">
        <v>2429</v>
      </c>
      <c r="O266" s="279">
        <v>70217.729120000004</v>
      </c>
    </row>
    <row r="267" spans="10:15" x14ac:dyDescent="0.2">
      <c r="J267" s="28">
        <v>13160</v>
      </c>
      <c r="K267" s="28" t="s">
        <v>176</v>
      </c>
      <c r="L267" s="28">
        <v>5</v>
      </c>
      <c r="M267" s="28" t="str">
        <f t="shared" si="23"/>
        <v>131605</v>
      </c>
      <c r="N267" s="28">
        <v>901</v>
      </c>
      <c r="O267" s="279">
        <v>64094.081160000002</v>
      </c>
    </row>
    <row r="268" spans="10:15" x14ac:dyDescent="0.2">
      <c r="J268" s="28">
        <v>13160</v>
      </c>
      <c r="K268" s="28" t="s">
        <v>176</v>
      </c>
      <c r="L268" s="28">
        <v>6</v>
      </c>
      <c r="M268" s="28" t="str">
        <f t="shared" si="23"/>
        <v>131606</v>
      </c>
      <c r="N268" s="28">
        <v>32</v>
      </c>
      <c r="O268" s="279">
        <v>59506.055500000002</v>
      </c>
    </row>
    <row r="269" spans="10:15" x14ac:dyDescent="0.2">
      <c r="J269" s="28">
        <v>13160</v>
      </c>
      <c r="K269" s="28" t="s">
        <v>176</v>
      </c>
      <c r="L269" s="28">
        <v>7</v>
      </c>
      <c r="M269" s="28" t="str">
        <f t="shared" si="23"/>
        <v>131607</v>
      </c>
      <c r="N269" s="28">
        <v>1807</v>
      </c>
      <c r="O269" s="279">
        <v>160008.54449999999</v>
      </c>
    </row>
    <row r="270" spans="10:15" x14ac:dyDescent="0.2">
      <c r="J270" s="28">
        <v>13160</v>
      </c>
      <c r="K270" s="28" t="s">
        <v>176</v>
      </c>
      <c r="L270" s="28">
        <v>9</v>
      </c>
      <c r="M270" s="28" t="str">
        <f t="shared" si="23"/>
        <v>131609</v>
      </c>
      <c r="N270" s="28">
        <v>3381</v>
      </c>
      <c r="O270" s="279">
        <v>169875.1465</v>
      </c>
    </row>
    <row r="271" spans="10:15" x14ac:dyDescent="0.2">
      <c r="J271" s="28">
        <v>13160</v>
      </c>
      <c r="K271" s="28" t="s">
        <v>176</v>
      </c>
      <c r="L271" s="28">
        <v>10</v>
      </c>
      <c r="M271" s="28" t="str">
        <f t="shared" si="23"/>
        <v>1316010</v>
      </c>
      <c r="N271" s="28">
        <v>439</v>
      </c>
      <c r="O271" s="279">
        <v>65606.094700000001</v>
      </c>
    </row>
    <row r="272" spans="10:15" x14ac:dyDescent="0.2">
      <c r="J272" s="28">
        <v>13160</v>
      </c>
      <c r="K272" s="28" t="s">
        <v>176</v>
      </c>
      <c r="L272" s="28">
        <v>12</v>
      </c>
      <c r="M272" s="28" t="str">
        <f t="shared" si="23"/>
        <v>1316012</v>
      </c>
      <c r="N272" s="28">
        <v>0</v>
      </c>
      <c r="O272" s="279">
        <v>61493.675759999998</v>
      </c>
    </row>
    <row r="273" spans="10:15" x14ac:dyDescent="0.2">
      <c r="J273" s="28">
        <v>13188</v>
      </c>
      <c r="K273" s="28" t="s">
        <v>177</v>
      </c>
      <c r="L273" s="28">
        <v>1</v>
      </c>
      <c r="M273" s="28" t="str">
        <f t="shared" si="23"/>
        <v>131881</v>
      </c>
      <c r="N273" s="28">
        <v>53205</v>
      </c>
      <c r="O273" s="279">
        <v>22227.892510000001</v>
      </c>
    </row>
    <row r="274" spans="10:15" x14ac:dyDescent="0.2">
      <c r="J274" s="28">
        <v>13188</v>
      </c>
      <c r="K274" s="28" t="s">
        <v>177</v>
      </c>
      <c r="L274" s="28">
        <v>2</v>
      </c>
      <c r="M274" s="28" t="str">
        <f t="shared" si="23"/>
        <v>131882</v>
      </c>
      <c r="N274" s="28">
        <v>71110</v>
      </c>
      <c r="O274" s="279">
        <v>64252.617160000002</v>
      </c>
    </row>
    <row r="275" spans="10:15" x14ac:dyDescent="0.2">
      <c r="J275" s="28">
        <v>13188</v>
      </c>
      <c r="K275" s="28" t="s">
        <v>177</v>
      </c>
      <c r="L275" s="28">
        <v>3</v>
      </c>
      <c r="M275" s="28" t="str">
        <f t="shared" si="23"/>
        <v>131883</v>
      </c>
      <c r="N275" s="28">
        <v>6263</v>
      </c>
      <c r="O275" s="279">
        <v>130786.1646</v>
      </c>
    </row>
    <row r="276" spans="10:15" x14ac:dyDescent="0.2">
      <c r="J276" s="28">
        <v>13188</v>
      </c>
      <c r="K276" s="28" t="s">
        <v>177</v>
      </c>
      <c r="L276" s="28">
        <v>4</v>
      </c>
      <c r="M276" s="28" t="str">
        <f t="shared" si="23"/>
        <v>131884</v>
      </c>
      <c r="N276" s="28">
        <v>2663</v>
      </c>
      <c r="O276" s="279">
        <v>183632.70740000001</v>
      </c>
    </row>
    <row r="277" spans="10:15" x14ac:dyDescent="0.2">
      <c r="J277" s="28">
        <v>13188</v>
      </c>
      <c r="K277" s="28" t="s">
        <v>177</v>
      </c>
      <c r="L277" s="28">
        <v>5</v>
      </c>
      <c r="M277" s="28" t="str">
        <f t="shared" si="23"/>
        <v>131885</v>
      </c>
      <c r="N277" s="28">
        <v>1826</v>
      </c>
      <c r="O277" s="279">
        <v>56931.136810000004</v>
      </c>
    </row>
    <row r="278" spans="10:15" x14ac:dyDescent="0.2">
      <c r="J278" s="28">
        <v>13188</v>
      </c>
      <c r="K278" s="28" t="s">
        <v>177</v>
      </c>
      <c r="L278" s="28">
        <v>9</v>
      </c>
      <c r="M278" s="28" t="str">
        <f t="shared" si="23"/>
        <v>131889</v>
      </c>
      <c r="N278" s="28">
        <v>1162</v>
      </c>
      <c r="O278" s="279">
        <v>79555.791039999996</v>
      </c>
    </row>
    <row r="279" spans="10:15" x14ac:dyDescent="0.2">
      <c r="J279" s="28">
        <v>13188</v>
      </c>
      <c r="K279" s="28" t="s">
        <v>177</v>
      </c>
      <c r="L279" s="28">
        <v>11</v>
      </c>
      <c r="M279" s="28" t="str">
        <f t="shared" si="23"/>
        <v>1318811</v>
      </c>
      <c r="N279" s="28">
        <v>0</v>
      </c>
      <c r="O279" s="279">
        <v>2969.3676030000001</v>
      </c>
    </row>
    <row r="280" spans="10:15" x14ac:dyDescent="0.2">
      <c r="J280" s="28">
        <v>13188</v>
      </c>
      <c r="K280" s="28" t="s">
        <v>177</v>
      </c>
      <c r="L280" s="28">
        <v>12</v>
      </c>
      <c r="M280" s="28" t="str">
        <f t="shared" si="23"/>
        <v>1318812</v>
      </c>
      <c r="N280" s="28">
        <v>0</v>
      </c>
      <c r="O280" s="279">
        <v>4406.8132180000002</v>
      </c>
    </row>
    <row r="281" spans="10:15" x14ac:dyDescent="0.2">
      <c r="J281" s="28">
        <v>13212</v>
      </c>
      <c r="K281" s="28" t="s">
        <v>178</v>
      </c>
      <c r="L281" s="28">
        <v>1</v>
      </c>
      <c r="M281" s="28" t="str">
        <f t="shared" si="23"/>
        <v>132121</v>
      </c>
      <c r="N281" s="28">
        <v>39502</v>
      </c>
      <c r="O281" s="279">
        <v>17218.51035</v>
      </c>
    </row>
    <row r="282" spans="10:15" x14ac:dyDescent="0.2">
      <c r="J282" s="28">
        <v>13212</v>
      </c>
      <c r="K282" s="28" t="s">
        <v>178</v>
      </c>
      <c r="L282" s="28">
        <v>2</v>
      </c>
      <c r="M282" s="28" t="str">
        <f t="shared" si="23"/>
        <v>132122</v>
      </c>
      <c r="N282" s="28">
        <v>32946</v>
      </c>
      <c r="O282" s="279">
        <v>74122.898079999999</v>
      </c>
    </row>
    <row r="283" spans="10:15" x14ac:dyDescent="0.2">
      <c r="J283" s="28">
        <v>13212</v>
      </c>
      <c r="K283" s="28" t="s">
        <v>178</v>
      </c>
      <c r="L283" s="28">
        <v>3</v>
      </c>
      <c r="M283" s="28" t="str">
        <f t="shared" si="23"/>
        <v>132123</v>
      </c>
      <c r="N283" s="28">
        <v>7252</v>
      </c>
      <c r="O283" s="279">
        <v>145988.26139999999</v>
      </c>
    </row>
    <row r="284" spans="10:15" x14ac:dyDescent="0.2">
      <c r="J284" s="28">
        <v>13212</v>
      </c>
      <c r="K284" s="28" t="s">
        <v>178</v>
      </c>
      <c r="L284" s="28">
        <v>4</v>
      </c>
      <c r="M284" s="28" t="str">
        <f t="shared" si="23"/>
        <v>132124</v>
      </c>
      <c r="N284" s="28">
        <v>3219</v>
      </c>
      <c r="O284" s="279">
        <v>182240.0673</v>
      </c>
    </row>
    <row r="285" spans="10:15" x14ac:dyDescent="0.2">
      <c r="J285" s="28">
        <v>13212</v>
      </c>
      <c r="K285" s="28" t="s">
        <v>178</v>
      </c>
      <c r="L285" s="28">
        <v>5</v>
      </c>
      <c r="M285" s="28" t="str">
        <f t="shared" si="23"/>
        <v>132125</v>
      </c>
      <c r="N285" s="28">
        <v>1986</v>
      </c>
      <c r="O285" s="279">
        <v>103891.344</v>
      </c>
    </row>
    <row r="286" spans="10:15" x14ac:dyDescent="0.2">
      <c r="J286" s="28">
        <v>13212</v>
      </c>
      <c r="K286" s="28" t="s">
        <v>178</v>
      </c>
      <c r="L286" s="28">
        <v>9</v>
      </c>
      <c r="M286" s="28" t="str">
        <f t="shared" si="23"/>
        <v>132129</v>
      </c>
      <c r="N286" s="28">
        <v>1172</v>
      </c>
      <c r="O286" s="279">
        <v>67770.44558</v>
      </c>
    </row>
    <row r="287" spans="10:15" x14ac:dyDescent="0.2">
      <c r="J287" s="28">
        <v>13212</v>
      </c>
      <c r="K287" s="28" t="s">
        <v>178</v>
      </c>
      <c r="L287" s="28">
        <v>11</v>
      </c>
      <c r="M287" s="28" t="str">
        <f t="shared" si="23"/>
        <v>1321211</v>
      </c>
      <c r="N287" s="28">
        <v>867</v>
      </c>
      <c r="O287" s="279">
        <v>13135.58618</v>
      </c>
    </row>
    <row r="288" spans="10:15" x14ac:dyDescent="0.2">
      <c r="J288" s="28">
        <v>13212</v>
      </c>
      <c r="K288" s="28" t="s">
        <v>178</v>
      </c>
      <c r="L288" s="28">
        <v>12</v>
      </c>
      <c r="M288" s="28" t="str">
        <f t="shared" si="23"/>
        <v>1321212</v>
      </c>
      <c r="N288" s="28">
        <v>0</v>
      </c>
      <c r="O288" s="279">
        <v>7481.5573709999999</v>
      </c>
    </row>
    <row r="289" spans="10:15" x14ac:dyDescent="0.2">
      <c r="J289" s="28">
        <v>13222</v>
      </c>
      <c r="K289" s="28" t="s">
        <v>179</v>
      </c>
      <c r="L289" s="28">
        <v>1</v>
      </c>
      <c r="M289" s="28" t="str">
        <f t="shared" si="23"/>
        <v>132221</v>
      </c>
      <c r="N289" s="28">
        <v>30788</v>
      </c>
      <c r="O289" s="279">
        <v>54532.846610000001</v>
      </c>
    </row>
    <row r="290" spans="10:15" x14ac:dyDescent="0.2">
      <c r="J290" s="28">
        <v>13222</v>
      </c>
      <c r="K290" s="28" t="s">
        <v>179</v>
      </c>
      <c r="L290" s="28">
        <v>2</v>
      </c>
      <c r="M290" s="28" t="str">
        <f t="shared" si="23"/>
        <v>132222</v>
      </c>
      <c r="N290" s="28">
        <v>74421</v>
      </c>
      <c r="O290" s="279">
        <v>92097.801600000006</v>
      </c>
    </row>
    <row r="291" spans="10:15" x14ac:dyDescent="0.2">
      <c r="J291" s="28">
        <v>13222</v>
      </c>
      <c r="K291" s="28" t="s">
        <v>179</v>
      </c>
      <c r="L291" s="28">
        <v>3</v>
      </c>
      <c r="M291" s="28" t="str">
        <f t="shared" si="23"/>
        <v>132223</v>
      </c>
      <c r="N291" s="28">
        <v>14309</v>
      </c>
      <c r="O291" s="279">
        <v>122420.32670000001</v>
      </c>
    </row>
    <row r="292" spans="10:15" x14ac:dyDescent="0.2">
      <c r="J292" s="28">
        <v>13222</v>
      </c>
      <c r="K292" s="28" t="s">
        <v>179</v>
      </c>
      <c r="L292" s="28">
        <v>4</v>
      </c>
      <c r="M292" s="28" t="str">
        <f t="shared" si="23"/>
        <v>132224</v>
      </c>
      <c r="N292" s="28">
        <v>2475</v>
      </c>
      <c r="O292" s="279">
        <v>166801.43309999999</v>
      </c>
    </row>
    <row r="293" spans="10:15" x14ac:dyDescent="0.2">
      <c r="J293" s="28">
        <v>13222</v>
      </c>
      <c r="K293" s="28" t="s">
        <v>179</v>
      </c>
      <c r="L293" s="28">
        <v>5</v>
      </c>
      <c r="M293" s="28" t="str">
        <f t="shared" si="23"/>
        <v>132225</v>
      </c>
      <c r="N293" s="28">
        <v>2747</v>
      </c>
      <c r="O293" s="279">
        <v>210140.5172</v>
      </c>
    </row>
    <row r="294" spans="10:15" x14ac:dyDescent="0.2">
      <c r="J294" s="28">
        <v>13222</v>
      </c>
      <c r="K294" s="28" t="s">
        <v>179</v>
      </c>
      <c r="L294" s="28">
        <v>9</v>
      </c>
      <c r="M294" s="28" t="str">
        <f t="shared" si="23"/>
        <v>132229</v>
      </c>
      <c r="N294" s="28">
        <v>527</v>
      </c>
      <c r="O294" s="279">
        <v>223091.5399</v>
      </c>
    </row>
    <row r="295" spans="10:15" x14ac:dyDescent="0.2">
      <c r="J295" s="28">
        <v>13222</v>
      </c>
      <c r="K295" s="28" t="s">
        <v>179</v>
      </c>
      <c r="L295" s="28">
        <v>10</v>
      </c>
      <c r="M295" s="28" t="str">
        <f t="shared" si="23"/>
        <v>1322210</v>
      </c>
      <c r="N295" s="28">
        <v>291</v>
      </c>
      <c r="O295" s="279">
        <v>794886.66669999994</v>
      </c>
    </row>
    <row r="296" spans="10:15" x14ac:dyDescent="0.2">
      <c r="J296" s="28">
        <v>13222</v>
      </c>
      <c r="K296" s="28" t="s">
        <v>179</v>
      </c>
      <c r="L296" s="28">
        <v>12</v>
      </c>
      <c r="M296" s="28" t="str">
        <f t="shared" si="23"/>
        <v>1322212</v>
      </c>
      <c r="N296" s="28">
        <v>0</v>
      </c>
      <c r="O296" s="279">
        <v>11809.70551</v>
      </c>
    </row>
    <row r="297" spans="10:15" x14ac:dyDescent="0.2">
      <c r="J297" s="28">
        <v>13244</v>
      </c>
      <c r="K297" s="28" t="s">
        <v>180</v>
      </c>
      <c r="L297" s="28">
        <v>1</v>
      </c>
      <c r="M297" s="28" t="str">
        <f t="shared" si="23"/>
        <v>132441</v>
      </c>
      <c r="N297" s="28">
        <v>275020</v>
      </c>
      <c r="O297" s="279">
        <v>36448.454949999999</v>
      </c>
    </row>
    <row r="298" spans="10:15" x14ac:dyDescent="0.2">
      <c r="J298" s="28">
        <v>13244</v>
      </c>
      <c r="K298" s="28" t="s">
        <v>180</v>
      </c>
      <c r="L298" s="28">
        <v>2</v>
      </c>
      <c r="M298" s="28" t="str">
        <f t="shared" si="23"/>
        <v>132442</v>
      </c>
      <c r="N298" s="28">
        <v>331448</v>
      </c>
      <c r="O298" s="279">
        <v>95297.662609999999</v>
      </c>
    </row>
    <row r="299" spans="10:15" x14ac:dyDescent="0.2">
      <c r="J299" s="28">
        <v>13244</v>
      </c>
      <c r="K299" s="28" t="s">
        <v>180</v>
      </c>
      <c r="L299" s="28">
        <v>3</v>
      </c>
      <c r="M299" s="28" t="str">
        <f t="shared" si="23"/>
        <v>132443</v>
      </c>
      <c r="N299" s="28">
        <v>62257</v>
      </c>
      <c r="O299" s="279">
        <v>172309.93650000001</v>
      </c>
    </row>
    <row r="300" spans="10:15" x14ac:dyDescent="0.2">
      <c r="J300" s="28">
        <v>13244</v>
      </c>
      <c r="K300" s="28" t="s">
        <v>180</v>
      </c>
      <c r="L300" s="28">
        <v>4</v>
      </c>
      <c r="M300" s="28" t="str">
        <f t="shared" si="23"/>
        <v>132444</v>
      </c>
      <c r="N300" s="28">
        <v>16336</v>
      </c>
      <c r="O300" s="279">
        <v>197828.9565</v>
      </c>
    </row>
    <row r="301" spans="10:15" x14ac:dyDescent="0.2">
      <c r="J301" s="28">
        <v>13244</v>
      </c>
      <c r="K301" s="28" t="s">
        <v>180</v>
      </c>
      <c r="L301" s="28">
        <v>5</v>
      </c>
      <c r="M301" s="28" t="str">
        <f t="shared" si="23"/>
        <v>132445</v>
      </c>
      <c r="N301" s="28">
        <v>1674</v>
      </c>
      <c r="O301" s="279">
        <v>158550.40849999999</v>
      </c>
    </row>
    <row r="302" spans="10:15" x14ac:dyDescent="0.2">
      <c r="J302" s="28">
        <v>13244</v>
      </c>
      <c r="K302" s="28" t="s">
        <v>180</v>
      </c>
      <c r="L302" s="28">
        <v>6</v>
      </c>
      <c r="M302" s="28" t="str">
        <f t="shared" si="23"/>
        <v>132446</v>
      </c>
      <c r="N302" s="28">
        <v>690</v>
      </c>
      <c r="O302" s="279">
        <v>250469.8891</v>
      </c>
    </row>
    <row r="303" spans="10:15" x14ac:dyDescent="0.2">
      <c r="J303" s="28">
        <v>13244</v>
      </c>
      <c r="K303" s="28" t="s">
        <v>180</v>
      </c>
      <c r="L303" s="28">
        <v>9</v>
      </c>
      <c r="M303" s="28" t="str">
        <f t="shared" si="23"/>
        <v>132449</v>
      </c>
      <c r="N303" s="28">
        <v>36603</v>
      </c>
      <c r="O303" s="279">
        <v>107825.7403</v>
      </c>
    </row>
    <row r="304" spans="10:15" x14ac:dyDescent="0.2">
      <c r="J304" s="28">
        <v>13244</v>
      </c>
      <c r="K304" s="28" t="s">
        <v>180</v>
      </c>
      <c r="L304" s="28">
        <v>10</v>
      </c>
      <c r="M304" s="28" t="str">
        <f t="shared" si="23"/>
        <v>1324410</v>
      </c>
      <c r="N304" s="28">
        <v>58410</v>
      </c>
      <c r="O304" s="279">
        <v>220240.71059999999</v>
      </c>
    </row>
    <row r="305" spans="10:15" x14ac:dyDescent="0.2">
      <c r="J305" s="28">
        <v>13244</v>
      </c>
      <c r="K305" s="28" t="s">
        <v>180</v>
      </c>
      <c r="L305" s="28">
        <v>11</v>
      </c>
      <c r="M305" s="28" t="str">
        <f t="shared" si="23"/>
        <v>1324411</v>
      </c>
      <c r="N305" s="28">
        <v>4953</v>
      </c>
      <c r="O305" s="279">
        <v>145127.74729999999</v>
      </c>
    </row>
    <row r="306" spans="10:15" x14ac:dyDescent="0.2">
      <c r="J306" s="28">
        <v>13244</v>
      </c>
      <c r="K306" s="28" t="s">
        <v>180</v>
      </c>
      <c r="L306" s="28">
        <v>12</v>
      </c>
      <c r="M306" s="28" t="str">
        <f t="shared" si="23"/>
        <v>1324412</v>
      </c>
      <c r="N306" s="28">
        <v>0</v>
      </c>
      <c r="O306" s="279">
        <v>7217.5793999999996</v>
      </c>
    </row>
    <row r="307" spans="10:15" x14ac:dyDescent="0.2">
      <c r="J307" s="28">
        <v>13248</v>
      </c>
      <c r="K307" s="28" t="s">
        <v>181</v>
      </c>
      <c r="L307" s="28">
        <v>1</v>
      </c>
      <c r="M307" s="28" t="str">
        <f t="shared" si="23"/>
        <v>132481</v>
      </c>
      <c r="N307" s="28">
        <v>47594</v>
      </c>
      <c r="O307" s="279">
        <v>8513.2018860000007</v>
      </c>
    </row>
    <row r="308" spans="10:15" x14ac:dyDescent="0.2">
      <c r="J308" s="28">
        <v>13248</v>
      </c>
      <c r="K308" s="28" t="s">
        <v>181</v>
      </c>
      <c r="L308" s="28">
        <v>2</v>
      </c>
      <c r="M308" s="28" t="str">
        <f t="shared" si="23"/>
        <v>132482</v>
      </c>
      <c r="N308" s="28">
        <v>17015</v>
      </c>
      <c r="O308" s="279">
        <v>42658.423150000002</v>
      </c>
    </row>
    <row r="309" spans="10:15" x14ac:dyDescent="0.2">
      <c r="J309" s="28">
        <v>13248</v>
      </c>
      <c r="K309" s="28" t="s">
        <v>181</v>
      </c>
      <c r="L309" s="28">
        <v>3</v>
      </c>
      <c r="M309" s="28" t="str">
        <f t="shared" si="23"/>
        <v>132483</v>
      </c>
      <c r="N309" s="28">
        <v>2692</v>
      </c>
      <c r="O309" s="279">
        <v>54000.829969999999</v>
      </c>
    </row>
    <row r="310" spans="10:15" x14ac:dyDescent="0.2">
      <c r="J310" s="28">
        <v>13248</v>
      </c>
      <c r="K310" s="28" t="s">
        <v>181</v>
      </c>
      <c r="L310" s="28">
        <v>4</v>
      </c>
      <c r="M310" s="28" t="str">
        <f t="shared" si="23"/>
        <v>132484</v>
      </c>
      <c r="N310" s="28">
        <v>862</v>
      </c>
      <c r="O310" s="279">
        <v>60227.689339999997</v>
      </c>
    </row>
    <row r="311" spans="10:15" x14ac:dyDescent="0.2">
      <c r="J311" s="28">
        <v>13248</v>
      </c>
      <c r="K311" s="28" t="s">
        <v>181</v>
      </c>
      <c r="L311" s="28">
        <v>9</v>
      </c>
      <c r="M311" s="28" t="str">
        <f t="shared" si="23"/>
        <v>132489</v>
      </c>
      <c r="N311" s="28">
        <v>605</v>
      </c>
      <c r="O311" s="279">
        <v>44163.702689999998</v>
      </c>
    </row>
    <row r="312" spans="10:15" x14ac:dyDescent="0.2">
      <c r="J312" s="28">
        <v>13248</v>
      </c>
      <c r="K312" s="28" t="s">
        <v>181</v>
      </c>
      <c r="L312" s="28">
        <v>12</v>
      </c>
      <c r="M312" s="28" t="str">
        <f t="shared" si="23"/>
        <v>1324812</v>
      </c>
      <c r="N312" s="28">
        <v>0</v>
      </c>
      <c r="O312" s="279">
        <v>1376.9056760000001</v>
      </c>
    </row>
    <row r="313" spans="10:15" x14ac:dyDescent="0.2">
      <c r="J313" s="28">
        <v>13268</v>
      </c>
      <c r="K313" s="28" t="s">
        <v>182</v>
      </c>
      <c r="L313" s="28">
        <v>1</v>
      </c>
      <c r="M313" s="28" t="str">
        <f t="shared" si="23"/>
        <v>132681</v>
      </c>
      <c r="N313" s="28">
        <v>32603</v>
      </c>
      <c r="O313" s="279">
        <v>24743.502369999998</v>
      </c>
    </row>
    <row r="314" spans="10:15" x14ac:dyDescent="0.2">
      <c r="J314" s="28">
        <v>13268</v>
      </c>
      <c r="K314" s="28" t="s">
        <v>182</v>
      </c>
      <c r="L314" s="28">
        <v>2</v>
      </c>
      <c r="M314" s="28" t="str">
        <f t="shared" si="23"/>
        <v>132682</v>
      </c>
      <c r="N314" s="28">
        <v>10094</v>
      </c>
      <c r="O314" s="279">
        <v>72173.713390000004</v>
      </c>
    </row>
    <row r="315" spans="10:15" x14ac:dyDescent="0.2">
      <c r="J315" s="28">
        <v>13268</v>
      </c>
      <c r="K315" s="28" t="s">
        <v>182</v>
      </c>
      <c r="L315" s="28">
        <v>3</v>
      </c>
      <c r="M315" s="28" t="str">
        <f t="shared" si="23"/>
        <v>132683</v>
      </c>
      <c r="N315" s="28">
        <v>1196</v>
      </c>
      <c r="O315" s="279">
        <v>93170.252699999997</v>
      </c>
    </row>
    <row r="316" spans="10:15" x14ac:dyDescent="0.2">
      <c r="J316" s="28">
        <v>13268</v>
      </c>
      <c r="K316" s="28" t="s">
        <v>182</v>
      </c>
      <c r="L316" s="28">
        <v>6</v>
      </c>
      <c r="M316" s="28" t="str">
        <f t="shared" si="23"/>
        <v>132686</v>
      </c>
      <c r="N316" s="28">
        <v>2668</v>
      </c>
      <c r="O316" s="279">
        <v>58493.220589999997</v>
      </c>
    </row>
    <row r="317" spans="10:15" x14ac:dyDescent="0.2">
      <c r="J317" s="28">
        <v>13268</v>
      </c>
      <c r="K317" s="28" t="s">
        <v>182</v>
      </c>
      <c r="L317" s="28">
        <v>9</v>
      </c>
      <c r="M317" s="28" t="str">
        <f t="shared" si="23"/>
        <v>132689</v>
      </c>
      <c r="N317" s="28">
        <v>723</v>
      </c>
      <c r="O317" s="279">
        <v>50011.422599999998</v>
      </c>
    </row>
    <row r="318" spans="10:15" x14ac:dyDescent="0.2">
      <c r="J318" s="28">
        <v>13268</v>
      </c>
      <c r="K318" s="28" t="s">
        <v>182</v>
      </c>
      <c r="L318" s="28">
        <v>11</v>
      </c>
      <c r="M318" s="28" t="str">
        <f t="shared" si="23"/>
        <v>1326811</v>
      </c>
      <c r="N318" s="28">
        <v>30</v>
      </c>
      <c r="O318" s="279">
        <v>11575.4717</v>
      </c>
    </row>
    <row r="319" spans="10:15" x14ac:dyDescent="0.2">
      <c r="J319" s="28">
        <v>13268</v>
      </c>
      <c r="K319" s="28" t="s">
        <v>182</v>
      </c>
      <c r="L319" s="28">
        <v>12</v>
      </c>
      <c r="M319" s="28" t="str">
        <f t="shared" si="23"/>
        <v>1326812</v>
      </c>
      <c r="N319" s="28">
        <v>0</v>
      </c>
      <c r="O319" s="279">
        <v>4392.1761329999999</v>
      </c>
    </row>
    <row r="320" spans="10:15" x14ac:dyDescent="0.2">
      <c r="J320" s="28">
        <v>13300</v>
      </c>
      <c r="K320" s="28" t="s">
        <v>183</v>
      </c>
      <c r="L320" s="28">
        <v>1</v>
      </c>
      <c r="M320" s="28" t="str">
        <f t="shared" si="23"/>
        <v>133001</v>
      </c>
      <c r="N320" s="28">
        <v>40620</v>
      </c>
      <c r="O320" s="279">
        <v>7322.1235690000003</v>
      </c>
    </row>
    <row r="321" spans="10:15" x14ac:dyDescent="0.2">
      <c r="J321" s="28">
        <v>13300</v>
      </c>
      <c r="K321" s="28" t="s">
        <v>183</v>
      </c>
      <c r="L321" s="28">
        <v>2</v>
      </c>
      <c r="M321" s="28" t="str">
        <f t="shared" si="23"/>
        <v>133002</v>
      </c>
      <c r="N321" s="28">
        <v>5146</v>
      </c>
      <c r="O321" s="279">
        <v>26487.40625</v>
      </c>
    </row>
    <row r="322" spans="10:15" x14ac:dyDescent="0.2">
      <c r="J322" s="28">
        <v>13300</v>
      </c>
      <c r="K322" s="28" t="s">
        <v>183</v>
      </c>
      <c r="L322" s="28">
        <v>4</v>
      </c>
      <c r="M322" s="28" t="str">
        <f t="shared" si="23"/>
        <v>133004</v>
      </c>
      <c r="N322" s="28">
        <v>2130</v>
      </c>
      <c r="O322" s="279">
        <v>10692.768309999999</v>
      </c>
    </row>
    <row r="323" spans="10:15" x14ac:dyDescent="0.2">
      <c r="J323" s="28">
        <v>13300</v>
      </c>
      <c r="K323" s="28" t="s">
        <v>183</v>
      </c>
      <c r="L323" s="28">
        <v>9</v>
      </c>
      <c r="M323" s="28" t="str">
        <f t="shared" ref="M323:M386" si="24">J323&amp;L323</f>
        <v>133009</v>
      </c>
      <c r="N323" s="28">
        <v>1352</v>
      </c>
      <c r="O323" s="279">
        <v>33825.480190000002</v>
      </c>
    </row>
    <row r="324" spans="10:15" x14ac:dyDescent="0.2">
      <c r="J324" s="28">
        <v>13300</v>
      </c>
      <c r="K324" s="28" t="s">
        <v>183</v>
      </c>
      <c r="L324" s="28">
        <v>11</v>
      </c>
      <c r="M324" s="28" t="str">
        <f t="shared" si="24"/>
        <v>1330011</v>
      </c>
      <c r="N324" s="28">
        <v>78</v>
      </c>
      <c r="O324" s="279">
        <v>3126.9841270000002</v>
      </c>
    </row>
    <row r="325" spans="10:15" x14ac:dyDescent="0.2">
      <c r="J325" s="28">
        <v>13300</v>
      </c>
      <c r="K325" s="28" t="s">
        <v>183</v>
      </c>
      <c r="L325" s="28">
        <v>12</v>
      </c>
      <c r="M325" s="28" t="str">
        <f t="shared" si="24"/>
        <v>1330012</v>
      </c>
      <c r="N325" s="28">
        <v>0</v>
      </c>
      <c r="O325" s="279">
        <v>1141.1810009999999</v>
      </c>
    </row>
    <row r="326" spans="10:15" x14ac:dyDescent="0.2">
      <c r="J326" s="28">
        <v>13430</v>
      </c>
      <c r="K326" s="28" t="s">
        <v>184</v>
      </c>
      <c r="L326" s="28">
        <v>1</v>
      </c>
      <c r="M326" s="28" t="str">
        <f t="shared" si="24"/>
        <v>134301</v>
      </c>
      <c r="N326" s="28">
        <v>303130</v>
      </c>
      <c r="O326" s="279">
        <v>53920.831209999997</v>
      </c>
    </row>
    <row r="327" spans="10:15" x14ac:dyDescent="0.2">
      <c r="J327" s="28">
        <v>13430</v>
      </c>
      <c r="K327" s="28" t="s">
        <v>184</v>
      </c>
      <c r="L327" s="28">
        <v>2</v>
      </c>
      <c r="M327" s="28" t="str">
        <f t="shared" si="24"/>
        <v>134302</v>
      </c>
      <c r="N327" s="28">
        <v>981986</v>
      </c>
      <c r="O327" s="279">
        <v>150228.98749999999</v>
      </c>
    </row>
    <row r="328" spans="10:15" x14ac:dyDescent="0.2">
      <c r="J328" s="28">
        <v>13430</v>
      </c>
      <c r="K328" s="28" t="s">
        <v>184</v>
      </c>
      <c r="L328" s="28">
        <v>3</v>
      </c>
      <c r="M328" s="28" t="str">
        <f t="shared" si="24"/>
        <v>134303</v>
      </c>
      <c r="N328" s="28">
        <v>306238</v>
      </c>
      <c r="O328" s="279">
        <v>292583.18060000002</v>
      </c>
    </row>
    <row r="329" spans="10:15" x14ac:dyDescent="0.2">
      <c r="J329" s="28">
        <v>13430</v>
      </c>
      <c r="K329" s="28" t="s">
        <v>184</v>
      </c>
      <c r="L329" s="28">
        <v>4</v>
      </c>
      <c r="M329" s="28" t="str">
        <f t="shared" si="24"/>
        <v>134304</v>
      </c>
      <c r="N329" s="28">
        <v>139850</v>
      </c>
      <c r="O329" s="279">
        <v>459320.05599999998</v>
      </c>
    </row>
    <row r="330" spans="10:15" x14ac:dyDescent="0.2">
      <c r="J330" s="28">
        <v>13430</v>
      </c>
      <c r="K330" s="28" t="s">
        <v>184</v>
      </c>
      <c r="L330" s="28">
        <v>5</v>
      </c>
      <c r="M330" s="28" t="str">
        <f t="shared" si="24"/>
        <v>134305</v>
      </c>
      <c r="N330" s="28">
        <v>41363</v>
      </c>
      <c r="O330" s="279">
        <v>716624.39</v>
      </c>
    </row>
    <row r="331" spans="10:15" x14ac:dyDescent="0.2">
      <c r="J331" s="28">
        <v>13430</v>
      </c>
      <c r="K331" s="28" t="s">
        <v>184</v>
      </c>
      <c r="L331" s="28">
        <v>6</v>
      </c>
      <c r="M331" s="28" t="str">
        <f t="shared" si="24"/>
        <v>134306</v>
      </c>
      <c r="N331" s="28">
        <v>26013</v>
      </c>
      <c r="O331" s="279">
        <v>702703.86430000002</v>
      </c>
    </row>
    <row r="332" spans="10:15" x14ac:dyDescent="0.2">
      <c r="J332" s="28">
        <v>13430</v>
      </c>
      <c r="K332" s="28" t="s">
        <v>184</v>
      </c>
      <c r="L332" s="28">
        <v>7</v>
      </c>
      <c r="M332" s="28" t="str">
        <f t="shared" si="24"/>
        <v>134307</v>
      </c>
      <c r="N332" s="28">
        <v>10410</v>
      </c>
      <c r="O332" s="279">
        <v>324842.73560000001</v>
      </c>
    </row>
    <row r="333" spans="10:15" x14ac:dyDescent="0.2">
      <c r="J333" s="28">
        <v>13430</v>
      </c>
      <c r="K333" s="28" t="s">
        <v>184</v>
      </c>
      <c r="L333" s="28">
        <v>8</v>
      </c>
      <c r="M333" s="28" t="str">
        <f t="shared" si="24"/>
        <v>134308</v>
      </c>
      <c r="N333" s="28">
        <v>14808</v>
      </c>
      <c r="O333" s="279">
        <v>434522.94770000002</v>
      </c>
    </row>
    <row r="334" spans="10:15" x14ac:dyDescent="0.2">
      <c r="J334" s="28">
        <v>13430</v>
      </c>
      <c r="K334" s="28" t="s">
        <v>184</v>
      </c>
      <c r="L334" s="28">
        <v>9</v>
      </c>
      <c r="M334" s="28" t="str">
        <f t="shared" si="24"/>
        <v>134309</v>
      </c>
      <c r="N334" s="28">
        <v>56132</v>
      </c>
      <c r="O334" s="279">
        <v>464196.11800000002</v>
      </c>
    </row>
    <row r="335" spans="10:15" x14ac:dyDescent="0.2">
      <c r="J335" s="28">
        <v>13430</v>
      </c>
      <c r="K335" s="28" t="s">
        <v>184</v>
      </c>
      <c r="L335" s="28">
        <v>10</v>
      </c>
      <c r="M335" s="28" t="str">
        <f t="shared" si="24"/>
        <v>1343010</v>
      </c>
      <c r="N335" s="28">
        <v>204390</v>
      </c>
      <c r="O335" s="279">
        <v>761485.83669999999</v>
      </c>
    </row>
    <row r="336" spans="10:15" x14ac:dyDescent="0.2">
      <c r="J336" s="28">
        <v>13430</v>
      </c>
      <c r="K336" s="28" t="s">
        <v>184</v>
      </c>
      <c r="L336" s="28">
        <v>11</v>
      </c>
      <c r="M336" s="28" t="str">
        <f t="shared" si="24"/>
        <v>1343011</v>
      </c>
      <c r="N336" s="28">
        <v>19824</v>
      </c>
      <c r="O336" s="279">
        <v>287113.97580000001</v>
      </c>
    </row>
    <row r="337" spans="10:15" x14ac:dyDescent="0.2">
      <c r="J337" s="28">
        <v>13430</v>
      </c>
      <c r="K337" s="28" t="s">
        <v>184</v>
      </c>
      <c r="L337" s="28">
        <v>12</v>
      </c>
      <c r="M337" s="28" t="str">
        <f t="shared" si="24"/>
        <v>1343012</v>
      </c>
      <c r="N337" s="28">
        <v>0</v>
      </c>
      <c r="O337" s="279">
        <v>53970.68808</v>
      </c>
    </row>
    <row r="338" spans="10:15" x14ac:dyDescent="0.2">
      <c r="J338" s="28">
        <v>13433</v>
      </c>
      <c r="K338" s="28" t="s">
        <v>185</v>
      </c>
      <c r="L338" s="28">
        <v>1</v>
      </c>
      <c r="M338" s="28" t="str">
        <f t="shared" si="24"/>
        <v>134331</v>
      </c>
      <c r="N338" s="28">
        <v>49818</v>
      </c>
      <c r="O338" s="279">
        <v>25533.835080000001</v>
      </c>
    </row>
    <row r="339" spans="10:15" x14ac:dyDescent="0.2">
      <c r="J339" s="28">
        <v>13433</v>
      </c>
      <c r="K339" s="28" t="s">
        <v>185</v>
      </c>
      <c r="L339" s="28">
        <v>2</v>
      </c>
      <c r="M339" s="28" t="str">
        <f t="shared" si="24"/>
        <v>134332</v>
      </c>
      <c r="N339" s="28">
        <v>50962</v>
      </c>
      <c r="O339" s="279">
        <v>44444.474770000001</v>
      </c>
    </row>
    <row r="340" spans="10:15" x14ac:dyDescent="0.2">
      <c r="J340" s="28">
        <v>13433</v>
      </c>
      <c r="K340" s="28" t="s">
        <v>185</v>
      </c>
      <c r="L340" s="28">
        <v>3</v>
      </c>
      <c r="M340" s="28" t="str">
        <f t="shared" si="24"/>
        <v>134333</v>
      </c>
      <c r="N340" s="28">
        <v>6959</v>
      </c>
      <c r="O340" s="279">
        <v>116360.6326</v>
      </c>
    </row>
    <row r="341" spans="10:15" x14ac:dyDescent="0.2">
      <c r="J341" s="28">
        <v>13433</v>
      </c>
      <c r="K341" s="28" t="s">
        <v>185</v>
      </c>
      <c r="L341" s="28">
        <v>4</v>
      </c>
      <c r="M341" s="28" t="str">
        <f t="shared" si="24"/>
        <v>134334</v>
      </c>
      <c r="N341" s="28">
        <v>2647</v>
      </c>
      <c r="O341" s="279">
        <v>105977.7588</v>
      </c>
    </row>
    <row r="342" spans="10:15" x14ac:dyDescent="0.2">
      <c r="J342" s="28">
        <v>13433</v>
      </c>
      <c r="K342" s="28" t="s">
        <v>185</v>
      </c>
      <c r="L342" s="28">
        <v>5</v>
      </c>
      <c r="M342" s="28" t="str">
        <f t="shared" si="24"/>
        <v>134335</v>
      </c>
      <c r="N342" s="28">
        <v>2929</v>
      </c>
      <c r="O342" s="279">
        <v>169430.4185</v>
      </c>
    </row>
    <row r="343" spans="10:15" x14ac:dyDescent="0.2">
      <c r="J343" s="28">
        <v>13433</v>
      </c>
      <c r="K343" s="28" t="s">
        <v>185</v>
      </c>
      <c r="L343" s="28">
        <v>9</v>
      </c>
      <c r="M343" s="28" t="str">
        <f t="shared" si="24"/>
        <v>134339</v>
      </c>
      <c r="N343" s="28">
        <v>894</v>
      </c>
      <c r="O343" s="279">
        <v>91276.445340000006</v>
      </c>
    </row>
    <row r="344" spans="10:15" x14ac:dyDescent="0.2">
      <c r="J344" s="28">
        <v>13433</v>
      </c>
      <c r="K344" s="28" t="s">
        <v>185</v>
      </c>
      <c r="L344" s="28">
        <v>10</v>
      </c>
      <c r="M344" s="28" t="str">
        <f t="shared" si="24"/>
        <v>1343310</v>
      </c>
      <c r="N344" s="28">
        <v>552</v>
      </c>
      <c r="O344" s="279">
        <v>437793.16889999999</v>
      </c>
    </row>
    <row r="345" spans="10:15" x14ac:dyDescent="0.2">
      <c r="J345" s="28">
        <v>13433</v>
      </c>
      <c r="K345" s="28" t="s">
        <v>185</v>
      </c>
      <c r="L345" s="28">
        <v>12</v>
      </c>
      <c r="M345" s="28" t="str">
        <f t="shared" si="24"/>
        <v>1343312</v>
      </c>
      <c r="N345" s="28">
        <v>0</v>
      </c>
      <c r="O345" s="279">
        <v>7277.9212509999998</v>
      </c>
    </row>
    <row r="346" spans="10:15" x14ac:dyDescent="0.2">
      <c r="J346" s="28">
        <v>13440</v>
      </c>
      <c r="K346" s="28" t="s">
        <v>186</v>
      </c>
      <c r="L346" s="28">
        <v>1</v>
      </c>
      <c r="M346" s="28" t="str">
        <f t="shared" si="24"/>
        <v>134401</v>
      </c>
      <c r="N346" s="28">
        <v>17491</v>
      </c>
      <c r="O346" s="279">
        <v>4816.657432</v>
      </c>
    </row>
    <row r="347" spans="10:15" x14ac:dyDescent="0.2">
      <c r="J347" s="28">
        <v>13440</v>
      </c>
      <c r="K347" s="28" t="s">
        <v>186</v>
      </c>
      <c r="L347" s="28">
        <v>2</v>
      </c>
      <c r="M347" s="28" t="str">
        <f t="shared" si="24"/>
        <v>134402</v>
      </c>
      <c r="N347" s="28">
        <v>28252</v>
      </c>
      <c r="O347" s="279">
        <v>13845.076800000001</v>
      </c>
    </row>
    <row r="348" spans="10:15" x14ac:dyDescent="0.2">
      <c r="J348" s="28">
        <v>13440</v>
      </c>
      <c r="K348" s="28" t="s">
        <v>186</v>
      </c>
      <c r="L348" s="28">
        <v>3</v>
      </c>
      <c r="M348" s="28" t="str">
        <f t="shared" si="24"/>
        <v>134403</v>
      </c>
      <c r="N348" s="28">
        <v>827</v>
      </c>
      <c r="O348" s="279">
        <v>127929.5172</v>
      </c>
    </row>
    <row r="349" spans="10:15" x14ac:dyDescent="0.2">
      <c r="J349" s="28">
        <v>13440</v>
      </c>
      <c r="K349" s="28" t="s">
        <v>186</v>
      </c>
      <c r="L349" s="28">
        <v>4</v>
      </c>
      <c r="M349" s="28" t="str">
        <f t="shared" si="24"/>
        <v>134404</v>
      </c>
      <c r="N349" s="28">
        <v>4452</v>
      </c>
      <c r="O349" s="279">
        <v>46347.412770000003</v>
      </c>
    </row>
    <row r="350" spans="10:15" x14ac:dyDescent="0.2">
      <c r="J350" s="28">
        <v>13440</v>
      </c>
      <c r="K350" s="28" t="s">
        <v>186</v>
      </c>
      <c r="L350" s="28">
        <v>9</v>
      </c>
      <c r="M350" s="28" t="str">
        <f t="shared" si="24"/>
        <v>134409</v>
      </c>
      <c r="N350" s="28">
        <v>195</v>
      </c>
      <c r="O350" s="279">
        <v>11750</v>
      </c>
    </row>
    <row r="351" spans="10:15" x14ac:dyDescent="0.2">
      <c r="J351" s="28">
        <v>13440</v>
      </c>
      <c r="K351" s="28" t="s">
        <v>186</v>
      </c>
      <c r="L351" s="28">
        <v>11</v>
      </c>
      <c r="M351" s="28" t="str">
        <f t="shared" si="24"/>
        <v>1344011</v>
      </c>
      <c r="N351" s="28">
        <v>352</v>
      </c>
      <c r="O351" s="279">
        <v>2913.285789</v>
      </c>
    </row>
    <row r="352" spans="10:15" x14ac:dyDescent="0.2">
      <c r="J352" s="28">
        <v>13440</v>
      </c>
      <c r="K352" s="28" t="s">
        <v>186</v>
      </c>
      <c r="L352" s="28">
        <v>12</v>
      </c>
      <c r="M352" s="28" t="str">
        <f t="shared" si="24"/>
        <v>1344012</v>
      </c>
      <c r="N352" s="28">
        <v>0</v>
      </c>
      <c r="O352" s="279">
        <v>1030.7955019999999</v>
      </c>
    </row>
    <row r="353" spans="10:15" x14ac:dyDescent="0.2">
      <c r="J353" s="28">
        <v>13442</v>
      </c>
      <c r="K353" s="28" t="s">
        <v>187</v>
      </c>
      <c r="L353" s="28">
        <v>1</v>
      </c>
      <c r="M353" s="28" t="str">
        <f t="shared" si="24"/>
        <v>134421</v>
      </c>
      <c r="N353" s="28">
        <v>70948</v>
      </c>
      <c r="O353" s="279">
        <v>28682.699939999999</v>
      </c>
    </row>
    <row r="354" spans="10:15" x14ac:dyDescent="0.2">
      <c r="J354" s="28">
        <v>13442</v>
      </c>
      <c r="K354" s="28" t="s">
        <v>187</v>
      </c>
      <c r="L354" s="28">
        <v>2</v>
      </c>
      <c r="M354" s="28" t="str">
        <f t="shared" si="24"/>
        <v>134422</v>
      </c>
      <c r="N354" s="28">
        <v>169407</v>
      </c>
      <c r="O354" s="279">
        <v>100651.31359999999</v>
      </c>
    </row>
    <row r="355" spans="10:15" x14ac:dyDescent="0.2">
      <c r="J355" s="28">
        <v>13442</v>
      </c>
      <c r="K355" s="28" t="s">
        <v>187</v>
      </c>
      <c r="L355" s="28">
        <v>3</v>
      </c>
      <c r="M355" s="28" t="str">
        <f t="shared" si="24"/>
        <v>134423</v>
      </c>
      <c r="N355" s="28">
        <v>34784</v>
      </c>
      <c r="O355" s="279">
        <v>175935.29870000001</v>
      </c>
    </row>
    <row r="356" spans="10:15" x14ac:dyDescent="0.2">
      <c r="J356" s="28">
        <v>13442</v>
      </c>
      <c r="K356" s="28" t="s">
        <v>187</v>
      </c>
      <c r="L356" s="28">
        <v>4</v>
      </c>
      <c r="M356" s="28" t="str">
        <f t="shared" si="24"/>
        <v>134424</v>
      </c>
      <c r="N356" s="28">
        <v>17645</v>
      </c>
      <c r="O356" s="279">
        <v>331409.77620000002</v>
      </c>
    </row>
    <row r="357" spans="10:15" x14ac:dyDescent="0.2">
      <c r="J357" s="28">
        <v>13442</v>
      </c>
      <c r="K357" s="28" t="s">
        <v>187</v>
      </c>
      <c r="L357" s="28">
        <v>5</v>
      </c>
      <c r="M357" s="28" t="str">
        <f t="shared" si="24"/>
        <v>134425</v>
      </c>
      <c r="N357" s="28">
        <v>5051</v>
      </c>
      <c r="O357" s="279">
        <v>445168.44390000001</v>
      </c>
    </row>
    <row r="358" spans="10:15" x14ac:dyDescent="0.2">
      <c r="J358" s="28">
        <v>13442</v>
      </c>
      <c r="K358" s="28" t="s">
        <v>187</v>
      </c>
      <c r="L358" s="28">
        <v>6</v>
      </c>
      <c r="M358" s="28" t="str">
        <f t="shared" si="24"/>
        <v>134426</v>
      </c>
      <c r="N358" s="28">
        <v>5609</v>
      </c>
      <c r="O358" s="279">
        <v>307803.54060000001</v>
      </c>
    </row>
    <row r="359" spans="10:15" x14ac:dyDescent="0.2">
      <c r="J359" s="28">
        <v>13442</v>
      </c>
      <c r="K359" s="28" t="s">
        <v>187</v>
      </c>
      <c r="L359" s="28">
        <v>7</v>
      </c>
      <c r="M359" s="28" t="str">
        <f t="shared" si="24"/>
        <v>134427</v>
      </c>
      <c r="N359" s="28">
        <v>1675</v>
      </c>
      <c r="O359" s="279">
        <v>44040.601629999997</v>
      </c>
    </row>
    <row r="360" spans="10:15" x14ac:dyDescent="0.2">
      <c r="J360" s="28">
        <v>13442</v>
      </c>
      <c r="K360" s="28" t="s">
        <v>187</v>
      </c>
      <c r="L360" s="28">
        <v>8</v>
      </c>
      <c r="M360" s="28" t="str">
        <f t="shared" si="24"/>
        <v>134428</v>
      </c>
      <c r="N360" s="28">
        <v>6494</v>
      </c>
      <c r="O360" s="279">
        <v>196951.1783</v>
      </c>
    </row>
    <row r="361" spans="10:15" x14ac:dyDescent="0.2">
      <c r="J361" s="28">
        <v>13442</v>
      </c>
      <c r="K361" s="28" t="s">
        <v>187</v>
      </c>
      <c r="L361" s="28">
        <v>9</v>
      </c>
      <c r="M361" s="28" t="str">
        <f t="shared" si="24"/>
        <v>134429</v>
      </c>
      <c r="N361" s="28">
        <v>405</v>
      </c>
      <c r="O361" s="279">
        <v>75018.198130000004</v>
      </c>
    </row>
    <row r="362" spans="10:15" x14ac:dyDescent="0.2">
      <c r="J362" s="28">
        <v>13442</v>
      </c>
      <c r="K362" s="28" t="s">
        <v>187</v>
      </c>
      <c r="L362" s="28">
        <v>10</v>
      </c>
      <c r="M362" s="28" t="str">
        <f t="shared" si="24"/>
        <v>1344210</v>
      </c>
      <c r="N362" s="28">
        <v>349</v>
      </c>
      <c r="O362" s="279">
        <v>385034.38400000002</v>
      </c>
    </row>
    <row r="363" spans="10:15" x14ac:dyDescent="0.2">
      <c r="J363" s="28">
        <v>13442</v>
      </c>
      <c r="K363" s="28" t="s">
        <v>187</v>
      </c>
      <c r="L363" s="28">
        <v>12</v>
      </c>
      <c r="M363" s="28" t="str">
        <f t="shared" si="24"/>
        <v>1344212</v>
      </c>
      <c r="N363" s="28">
        <v>0</v>
      </c>
      <c r="O363" s="279">
        <v>9373.9071079999994</v>
      </c>
    </row>
    <row r="364" spans="10:15" x14ac:dyDescent="0.2">
      <c r="J364" s="28">
        <v>13458</v>
      </c>
      <c r="K364" s="28" t="s">
        <v>188</v>
      </c>
      <c r="L364" s="28">
        <v>1</v>
      </c>
      <c r="M364" s="28" t="str">
        <f t="shared" si="24"/>
        <v>134581</v>
      </c>
      <c r="N364" s="28">
        <v>27102</v>
      </c>
      <c r="O364" s="279">
        <v>28741.583449999998</v>
      </c>
    </row>
    <row r="365" spans="10:15" x14ac:dyDescent="0.2">
      <c r="J365" s="28">
        <v>13458</v>
      </c>
      <c r="K365" s="28" t="s">
        <v>188</v>
      </c>
      <c r="L365" s="28">
        <v>2</v>
      </c>
      <c r="M365" s="28" t="str">
        <f t="shared" si="24"/>
        <v>134582</v>
      </c>
      <c r="N365" s="28">
        <v>14569</v>
      </c>
      <c r="O365" s="279">
        <v>103319.23299999999</v>
      </c>
    </row>
    <row r="366" spans="10:15" x14ac:dyDescent="0.2">
      <c r="J366" s="28">
        <v>13458</v>
      </c>
      <c r="K366" s="28" t="s">
        <v>188</v>
      </c>
      <c r="L366" s="28">
        <v>3</v>
      </c>
      <c r="M366" s="28" t="str">
        <f t="shared" si="24"/>
        <v>134583</v>
      </c>
      <c r="N366" s="28">
        <v>1947</v>
      </c>
      <c r="O366" s="279">
        <v>416321.95039999997</v>
      </c>
    </row>
    <row r="367" spans="10:15" x14ac:dyDescent="0.2">
      <c r="J367" s="28">
        <v>13458</v>
      </c>
      <c r="K367" s="28" t="s">
        <v>188</v>
      </c>
      <c r="L367" s="28">
        <v>9</v>
      </c>
      <c r="M367" s="28" t="str">
        <f t="shared" si="24"/>
        <v>134589</v>
      </c>
      <c r="N367" s="28">
        <v>1095</v>
      </c>
      <c r="O367" s="279">
        <v>124461.22689999999</v>
      </c>
    </row>
    <row r="368" spans="10:15" x14ac:dyDescent="0.2">
      <c r="J368" s="28">
        <v>13458</v>
      </c>
      <c r="K368" s="28" t="s">
        <v>188</v>
      </c>
      <c r="L368" s="28">
        <v>10</v>
      </c>
      <c r="M368" s="28" t="str">
        <f t="shared" si="24"/>
        <v>1345810</v>
      </c>
      <c r="N368" s="28">
        <v>415</v>
      </c>
      <c r="O368" s="279">
        <v>438106.22710000002</v>
      </c>
    </row>
    <row r="369" spans="10:15" x14ac:dyDescent="0.2">
      <c r="J369" s="28">
        <v>13458</v>
      </c>
      <c r="K369" s="28" t="s">
        <v>188</v>
      </c>
      <c r="L369" s="28">
        <v>12</v>
      </c>
      <c r="M369" s="28" t="str">
        <f t="shared" si="24"/>
        <v>1345812</v>
      </c>
      <c r="N369" s="28">
        <v>0</v>
      </c>
      <c r="O369" s="279">
        <v>4065.8474040000001</v>
      </c>
    </row>
    <row r="370" spans="10:15" x14ac:dyDescent="0.2">
      <c r="J370" s="28">
        <v>13468</v>
      </c>
      <c r="K370" s="28" t="s">
        <v>189</v>
      </c>
      <c r="L370" s="28">
        <v>1</v>
      </c>
      <c r="M370" s="28" t="str">
        <f t="shared" si="24"/>
        <v>134681</v>
      </c>
      <c r="N370" s="28">
        <v>126548</v>
      </c>
      <c r="O370" s="279">
        <v>43673.849849999999</v>
      </c>
    </row>
    <row r="371" spans="10:15" x14ac:dyDescent="0.2">
      <c r="J371" s="28">
        <v>13468</v>
      </c>
      <c r="K371" s="28" t="s">
        <v>189</v>
      </c>
      <c r="L371" s="28">
        <v>2</v>
      </c>
      <c r="M371" s="28" t="str">
        <f t="shared" si="24"/>
        <v>134682</v>
      </c>
      <c r="N371" s="28">
        <v>326689</v>
      </c>
      <c r="O371" s="279">
        <v>129406.1964</v>
      </c>
    </row>
    <row r="372" spans="10:15" x14ac:dyDescent="0.2">
      <c r="J372" s="28">
        <v>13468</v>
      </c>
      <c r="K372" s="28" t="s">
        <v>189</v>
      </c>
      <c r="L372" s="28">
        <v>3</v>
      </c>
      <c r="M372" s="28" t="str">
        <f t="shared" si="24"/>
        <v>134683</v>
      </c>
      <c r="N372" s="28">
        <v>107852</v>
      </c>
      <c r="O372" s="279">
        <v>245780.50469999999</v>
      </c>
    </row>
    <row r="373" spans="10:15" x14ac:dyDescent="0.2">
      <c r="J373" s="28">
        <v>13468</v>
      </c>
      <c r="K373" s="28" t="s">
        <v>189</v>
      </c>
      <c r="L373" s="28">
        <v>4</v>
      </c>
      <c r="M373" s="28" t="str">
        <f t="shared" si="24"/>
        <v>134684</v>
      </c>
      <c r="N373" s="28">
        <v>47254</v>
      </c>
      <c r="O373" s="279">
        <v>374232.81589999999</v>
      </c>
    </row>
    <row r="374" spans="10:15" x14ac:dyDescent="0.2">
      <c r="J374" s="28">
        <v>13468</v>
      </c>
      <c r="K374" s="28" t="s">
        <v>189</v>
      </c>
      <c r="L374" s="28">
        <v>5</v>
      </c>
      <c r="M374" s="28" t="str">
        <f t="shared" si="24"/>
        <v>134685</v>
      </c>
      <c r="N374" s="28">
        <v>21959</v>
      </c>
      <c r="O374" s="279">
        <v>460932.05609999999</v>
      </c>
    </row>
    <row r="375" spans="10:15" x14ac:dyDescent="0.2">
      <c r="J375" s="28">
        <v>13468</v>
      </c>
      <c r="K375" s="28" t="s">
        <v>189</v>
      </c>
      <c r="L375" s="28">
        <v>6</v>
      </c>
      <c r="M375" s="28" t="str">
        <f t="shared" si="24"/>
        <v>134686</v>
      </c>
      <c r="N375" s="28">
        <v>14554</v>
      </c>
      <c r="O375" s="279">
        <v>406641.23540000001</v>
      </c>
    </row>
    <row r="376" spans="10:15" x14ac:dyDescent="0.2">
      <c r="J376" s="28">
        <v>13468</v>
      </c>
      <c r="K376" s="28" t="s">
        <v>189</v>
      </c>
      <c r="L376" s="28">
        <v>7</v>
      </c>
      <c r="M376" s="28" t="str">
        <f t="shared" si="24"/>
        <v>134687</v>
      </c>
      <c r="N376" s="28">
        <v>5585</v>
      </c>
      <c r="O376" s="279">
        <v>309652.04639999999</v>
      </c>
    </row>
    <row r="377" spans="10:15" x14ac:dyDescent="0.2">
      <c r="J377" s="28">
        <v>13468</v>
      </c>
      <c r="K377" s="28" t="s">
        <v>189</v>
      </c>
      <c r="L377" s="28">
        <v>8</v>
      </c>
      <c r="M377" s="28" t="str">
        <f t="shared" si="24"/>
        <v>134688</v>
      </c>
      <c r="N377" s="28">
        <v>3957</v>
      </c>
      <c r="O377" s="279">
        <v>779616.15130000003</v>
      </c>
    </row>
    <row r="378" spans="10:15" x14ac:dyDescent="0.2">
      <c r="J378" s="28">
        <v>13468</v>
      </c>
      <c r="K378" s="28" t="s">
        <v>189</v>
      </c>
      <c r="L378" s="28">
        <v>9</v>
      </c>
      <c r="M378" s="28" t="str">
        <f t="shared" si="24"/>
        <v>134689</v>
      </c>
      <c r="N378" s="28">
        <v>13652</v>
      </c>
      <c r="O378" s="279">
        <v>322085.85210000002</v>
      </c>
    </row>
    <row r="379" spans="10:15" x14ac:dyDescent="0.2">
      <c r="J379" s="28">
        <v>13468</v>
      </c>
      <c r="K379" s="28" t="s">
        <v>189</v>
      </c>
      <c r="L379" s="28">
        <v>10</v>
      </c>
      <c r="M379" s="28" t="str">
        <f t="shared" si="24"/>
        <v>1346810</v>
      </c>
      <c r="N379" s="28">
        <v>24493</v>
      </c>
      <c r="O379" s="279">
        <v>537764.35690000001</v>
      </c>
    </row>
    <row r="380" spans="10:15" x14ac:dyDescent="0.2">
      <c r="J380" s="28">
        <v>13468</v>
      </c>
      <c r="K380" s="28" t="s">
        <v>189</v>
      </c>
      <c r="L380" s="28">
        <v>11</v>
      </c>
      <c r="M380" s="28" t="str">
        <f t="shared" si="24"/>
        <v>1346811</v>
      </c>
      <c r="N380" s="28">
        <v>414</v>
      </c>
      <c r="O380" s="279">
        <v>233857.4307</v>
      </c>
    </row>
    <row r="381" spans="10:15" x14ac:dyDescent="0.2">
      <c r="J381" s="28">
        <v>13468</v>
      </c>
      <c r="K381" s="28" t="s">
        <v>189</v>
      </c>
      <c r="L381" s="28">
        <v>12</v>
      </c>
      <c r="M381" s="28" t="str">
        <f t="shared" si="24"/>
        <v>1346812</v>
      </c>
      <c r="N381" s="28">
        <v>0</v>
      </c>
      <c r="O381" s="279">
        <v>16100.194170000001</v>
      </c>
    </row>
    <row r="382" spans="10:15" x14ac:dyDescent="0.2">
      <c r="J382" s="28">
        <v>13473</v>
      </c>
      <c r="K382" s="28" t="s">
        <v>190</v>
      </c>
      <c r="L382" s="28">
        <v>1</v>
      </c>
      <c r="M382" s="28" t="str">
        <f t="shared" si="24"/>
        <v>134731</v>
      </c>
      <c r="N382" s="28">
        <v>36723</v>
      </c>
      <c r="O382" s="279">
        <v>51216.465340000002</v>
      </c>
    </row>
    <row r="383" spans="10:15" x14ac:dyDescent="0.2">
      <c r="J383" s="28">
        <v>13473</v>
      </c>
      <c r="K383" s="28" t="s">
        <v>190</v>
      </c>
      <c r="L383" s="28">
        <v>2</v>
      </c>
      <c r="M383" s="28" t="str">
        <f t="shared" si="24"/>
        <v>134732</v>
      </c>
      <c r="N383" s="28">
        <v>56399</v>
      </c>
      <c r="O383" s="279">
        <v>99070.210959999997</v>
      </c>
    </row>
    <row r="384" spans="10:15" x14ac:dyDescent="0.2">
      <c r="J384" s="28">
        <v>13473</v>
      </c>
      <c r="K384" s="28" t="s">
        <v>190</v>
      </c>
      <c r="L384" s="28">
        <v>3</v>
      </c>
      <c r="M384" s="28" t="str">
        <f t="shared" si="24"/>
        <v>134733</v>
      </c>
      <c r="N384" s="28">
        <v>7085</v>
      </c>
      <c r="O384" s="279">
        <v>113701.9114</v>
      </c>
    </row>
    <row r="385" spans="10:15" x14ac:dyDescent="0.2">
      <c r="J385" s="28">
        <v>13473</v>
      </c>
      <c r="K385" s="28" t="s">
        <v>190</v>
      </c>
      <c r="L385" s="28">
        <v>4</v>
      </c>
      <c r="M385" s="28" t="str">
        <f t="shared" si="24"/>
        <v>134734</v>
      </c>
      <c r="N385" s="28">
        <v>5422</v>
      </c>
      <c r="O385" s="279">
        <v>100631.6642</v>
      </c>
    </row>
    <row r="386" spans="10:15" x14ac:dyDescent="0.2">
      <c r="J386" s="28">
        <v>13473</v>
      </c>
      <c r="K386" s="28" t="s">
        <v>190</v>
      </c>
      <c r="L386" s="28">
        <v>6</v>
      </c>
      <c r="M386" s="28" t="str">
        <f t="shared" si="24"/>
        <v>134736</v>
      </c>
      <c r="N386" s="28">
        <v>1907</v>
      </c>
      <c r="O386" s="279">
        <v>38722.986449999997</v>
      </c>
    </row>
    <row r="387" spans="10:15" x14ac:dyDescent="0.2">
      <c r="J387" s="28">
        <v>13473</v>
      </c>
      <c r="K387" s="28" t="s">
        <v>190</v>
      </c>
      <c r="L387" s="28">
        <v>8</v>
      </c>
      <c r="M387" s="28" t="str">
        <f t="shared" ref="M387:M450" si="25">J387&amp;L387</f>
        <v>134738</v>
      </c>
      <c r="N387" s="28">
        <v>2514</v>
      </c>
      <c r="O387" s="279">
        <v>52315.920030000001</v>
      </c>
    </row>
    <row r="388" spans="10:15" x14ac:dyDescent="0.2">
      <c r="J388" s="28">
        <v>13473</v>
      </c>
      <c r="K388" s="28" t="s">
        <v>190</v>
      </c>
      <c r="L388" s="28">
        <v>9</v>
      </c>
      <c r="M388" s="28" t="str">
        <f t="shared" si="25"/>
        <v>134739</v>
      </c>
      <c r="N388" s="28">
        <v>2666</v>
      </c>
      <c r="O388" s="279">
        <v>129595.34729999999</v>
      </c>
    </row>
    <row r="389" spans="10:15" x14ac:dyDescent="0.2">
      <c r="J389" s="28">
        <v>13473</v>
      </c>
      <c r="K389" s="28" t="s">
        <v>190</v>
      </c>
      <c r="L389" s="28">
        <v>10</v>
      </c>
      <c r="M389" s="28" t="str">
        <f t="shared" si="25"/>
        <v>1347310</v>
      </c>
      <c r="N389" s="28">
        <v>523</v>
      </c>
      <c r="O389" s="279">
        <v>128114.7715</v>
      </c>
    </row>
    <row r="390" spans="10:15" x14ac:dyDescent="0.2">
      <c r="J390" s="28">
        <v>13473</v>
      </c>
      <c r="K390" s="28" t="s">
        <v>190</v>
      </c>
      <c r="L390" s="28">
        <v>12</v>
      </c>
      <c r="M390" s="28" t="str">
        <f t="shared" si="25"/>
        <v>1347312</v>
      </c>
      <c r="N390" s="28">
        <v>0</v>
      </c>
      <c r="O390" s="279">
        <v>38315.390330000002</v>
      </c>
    </row>
    <row r="391" spans="10:15" x14ac:dyDescent="0.2">
      <c r="J391" s="28">
        <v>13490</v>
      </c>
      <c r="K391" s="28" t="s">
        <v>191</v>
      </c>
      <c r="L391" s="28">
        <v>1</v>
      </c>
      <c r="M391" s="28" t="str">
        <f t="shared" si="25"/>
        <v>134901</v>
      </c>
      <c r="N391" s="28">
        <v>14138</v>
      </c>
      <c r="O391" s="279">
        <v>13964.880810000001</v>
      </c>
    </row>
    <row r="392" spans="10:15" x14ac:dyDescent="0.2">
      <c r="J392" s="28">
        <v>13490</v>
      </c>
      <c r="K392" s="28" t="s">
        <v>191</v>
      </c>
      <c r="L392" s="28">
        <v>2</v>
      </c>
      <c r="M392" s="28" t="str">
        <f t="shared" si="25"/>
        <v>134902</v>
      </c>
      <c r="N392" s="28">
        <v>5505</v>
      </c>
      <c r="O392" s="279">
        <v>51522.455090000003</v>
      </c>
    </row>
    <row r="393" spans="10:15" x14ac:dyDescent="0.2">
      <c r="J393" s="28">
        <v>13490</v>
      </c>
      <c r="K393" s="28" t="s">
        <v>191</v>
      </c>
      <c r="L393" s="28">
        <v>3</v>
      </c>
      <c r="M393" s="28" t="str">
        <f t="shared" si="25"/>
        <v>134903</v>
      </c>
      <c r="N393" s="28">
        <v>2027</v>
      </c>
      <c r="O393" s="279">
        <v>36234.740969999999</v>
      </c>
    </row>
    <row r="394" spans="10:15" x14ac:dyDescent="0.2">
      <c r="J394" s="28">
        <v>13490</v>
      </c>
      <c r="K394" s="28" t="s">
        <v>191</v>
      </c>
      <c r="L394" s="28">
        <v>4</v>
      </c>
      <c r="M394" s="28" t="str">
        <f t="shared" si="25"/>
        <v>134904</v>
      </c>
      <c r="N394" s="28">
        <v>404</v>
      </c>
      <c r="O394" s="279">
        <v>4420.3530369999999</v>
      </c>
    </row>
    <row r="395" spans="10:15" x14ac:dyDescent="0.2">
      <c r="J395" s="28">
        <v>13490</v>
      </c>
      <c r="K395" s="28" t="s">
        <v>191</v>
      </c>
      <c r="L395" s="28">
        <v>5</v>
      </c>
      <c r="M395" s="28" t="str">
        <f t="shared" si="25"/>
        <v>134905</v>
      </c>
      <c r="N395" s="28">
        <v>625</v>
      </c>
      <c r="O395" s="279">
        <v>503557.16879999998</v>
      </c>
    </row>
    <row r="396" spans="10:15" x14ac:dyDescent="0.2">
      <c r="J396" s="28">
        <v>13490</v>
      </c>
      <c r="K396" s="28" t="s">
        <v>191</v>
      </c>
      <c r="L396" s="28">
        <v>12</v>
      </c>
      <c r="M396" s="28" t="str">
        <f t="shared" si="25"/>
        <v>1349012</v>
      </c>
      <c r="N396" s="28">
        <v>0</v>
      </c>
      <c r="O396" s="279">
        <v>5780.3481359999996</v>
      </c>
    </row>
    <row r="397" spans="10:15" x14ac:dyDescent="0.2">
      <c r="J397" s="28">
        <v>13549</v>
      </c>
      <c r="K397" s="28" t="s">
        <v>192</v>
      </c>
      <c r="L397" s="28">
        <v>1</v>
      </c>
      <c r="M397" s="28" t="str">
        <f t="shared" si="25"/>
        <v>135491</v>
      </c>
      <c r="N397" s="28">
        <v>34163</v>
      </c>
      <c r="O397" s="279">
        <v>9400.2551340000009</v>
      </c>
    </row>
    <row r="398" spans="10:15" x14ac:dyDescent="0.2">
      <c r="J398" s="28">
        <v>13549</v>
      </c>
      <c r="K398" s="28" t="s">
        <v>192</v>
      </c>
      <c r="L398" s="28">
        <v>2</v>
      </c>
      <c r="M398" s="28" t="str">
        <f t="shared" si="25"/>
        <v>135492</v>
      </c>
      <c r="N398" s="28">
        <v>8349</v>
      </c>
      <c r="O398" s="279">
        <v>39814.57389</v>
      </c>
    </row>
    <row r="399" spans="10:15" x14ac:dyDescent="0.2">
      <c r="J399" s="28">
        <v>13549</v>
      </c>
      <c r="K399" s="28" t="s">
        <v>192</v>
      </c>
      <c r="L399" s="28">
        <v>3</v>
      </c>
      <c r="M399" s="28" t="str">
        <f t="shared" si="25"/>
        <v>135493</v>
      </c>
      <c r="N399" s="28">
        <v>2388</v>
      </c>
      <c r="O399" s="279">
        <v>28887.533200000002</v>
      </c>
    </row>
    <row r="400" spans="10:15" x14ac:dyDescent="0.2">
      <c r="J400" s="28">
        <v>13549</v>
      </c>
      <c r="K400" s="28" t="s">
        <v>192</v>
      </c>
      <c r="L400" s="28">
        <v>4</v>
      </c>
      <c r="M400" s="28" t="str">
        <f t="shared" si="25"/>
        <v>135494</v>
      </c>
      <c r="N400" s="28">
        <v>1631</v>
      </c>
      <c r="O400" s="279">
        <v>72423.846109999999</v>
      </c>
    </row>
    <row r="401" spans="10:15" x14ac:dyDescent="0.2">
      <c r="J401" s="28">
        <v>13549</v>
      </c>
      <c r="K401" s="28" t="s">
        <v>192</v>
      </c>
      <c r="L401" s="28">
        <v>9</v>
      </c>
      <c r="M401" s="28" t="str">
        <f t="shared" si="25"/>
        <v>135499</v>
      </c>
      <c r="N401" s="28">
        <v>146</v>
      </c>
      <c r="O401" s="279">
        <v>19790.450929999999</v>
      </c>
    </row>
    <row r="402" spans="10:15" x14ac:dyDescent="0.2">
      <c r="J402" s="28">
        <v>13549</v>
      </c>
      <c r="K402" s="28" t="s">
        <v>192</v>
      </c>
      <c r="L402" s="28">
        <v>11</v>
      </c>
      <c r="M402" s="28" t="str">
        <f t="shared" si="25"/>
        <v>1354911</v>
      </c>
      <c r="N402" s="28">
        <v>73</v>
      </c>
      <c r="O402" s="279">
        <v>10331.08108</v>
      </c>
    </row>
    <row r="403" spans="10:15" x14ac:dyDescent="0.2">
      <c r="J403" s="28">
        <v>13549</v>
      </c>
      <c r="K403" s="28" t="s">
        <v>192</v>
      </c>
      <c r="L403" s="28">
        <v>12</v>
      </c>
      <c r="M403" s="28" t="str">
        <f t="shared" si="25"/>
        <v>1354912</v>
      </c>
      <c r="N403" s="28">
        <v>0</v>
      </c>
      <c r="O403" s="279">
        <v>3444.2607349999998</v>
      </c>
    </row>
    <row r="404" spans="10:15" x14ac:dyDescent="0.2">
      <c r="J404" s="28">
        <v>13580</v>
      </c>
      <c r="K404" s="28" t="s">
        <v>193</v>
      </c>
      <c r="L404" s="28">
        <v>1</v>
      </c>
      <c r="M404" s="28" t="str">
        <f t="shared" si="25"/>
        <v>135801</v>
      </c>
      <c r="N404" s="28">
        <v>34176</v>
      </c>
      <c r="O404" s="279">
        <v>14650.90422</v>
      </c>
    </row>
    <row r="405" spans="10:15" x14ac:dyDescent="0.2">
      <c r="J405" s="28">
        <v>13580</v>
      </c>
      <c r="K405" s="28" t="s">
        <v>193</v>
      </c>
      <c r="L405" s="28">
        <v>2</v>
      </c>
      <c r="M405" s="28" t="str">
        <f t="shared" si="25"/>
        <v>135802</v>
      </c>
      <c r="N405" s="28">
        <v>8593</v>
      </c>
      <c r="O405" s="279">
        <v>49073.72926</v>
      </c>
    </row>
    <row r="406" spans="10:15" x14ac:dyDescent="0.2">
      <c r="J406" s="28">
        <v>13580</v>
      </c>
      <c r="K406" s="28" t="s">
        <v>193</v>
      </c>
      <c r="L406" s="28">
        <v>3</v>
      </c>
      <c r="M406" s="28" t="str">
        <f t="shared" si="25"/>
        <v>135803</v>
      </c>
      <c r="N406" s="28">
        <v>1437</v>
      </c>
      <c r="O406" s="279">
        <v>18838.783100000001</v>
      </c>
    </row>
    <row r="407" spans="10:15" x14ac:dyDescent="0.2">
      <c r="J407" s="28">
        <v>13580</v>
      </c>
      <c r="K407" s="28" t="s">
        <v>193</v>
      </c>
      <c r="L407" s="28">
        <v>9</v>
      </c>
      <c r="M407" s="28" t="str">
        <f t="shared" si="25"/>
        <v>135809</v>
      </c>
      <c r="N407" s="28">
        <v>240</v>
      </c>
      <c r="O407" s="279">
        <v>55635.967559999997</v>
      </c>
    </row>
    <row r="408" spans="10:15" x14ac:dyDescent="0.2">
      <c r="J408" s="28">
        <v>13580</v>
      </c>
      <c r="K408" s="28" t="s">
        <v>193</v>
      </c>
      <c r="L408" s="28">
        <v>12</v>
      </c>
      <c r="M408" s="28" t="str">
        <f t="shared" si="25"/>
        <v>1358012</v>
      </c>
      <c r="N408" s="28">
        <v>0</v>
      </c>
      <c r="O408" s="279">
        <v>3481.8179730000002</v>
      </c>
    </row>
    <row r="409" spans="10:15" x14ac:dyDescent="0.2">
      <c r="J409" s="28">
        <v>13600</v>
      </c>
      <c r="K409" s="28" t="s">
        <v>194</v>
      </c>
      <c r="L409" s="28">
        <v>1</v>
      </c>
      <c r="M409" s="28" t="str">
        <f t="shared" si="25"/>
        <v>136001</v>
      </c>
      <c r="N409" s="28">
        <v>57044</v>
      </c>
      <c r="O409" s="279">
        <v>22256.457330000001</v>
      </c>
    </row>
    <row r="410" spans="10:15" x14ac:dyDescent="0.2">
      <c r="J410" s="28">
        <v>13600</v>
      </c>
      <c r="K410" s="28" t="s">
        <v>194</v>
      </c>
      <c r="L410" s="28">
        <v>2</v>
      </c>
      <c r="M410" s="28" t="str">
        <f t="shared" si="25"/>
        <v>136002</v>
      </c>
      <c r="N410" s="28">
        <v>16766</v>
      </c>
      <c r="O410" s="279">
        <v>77756.727299999999</v>
      </c>
    </row>
    <row r="411" spans="10:15" x14ac:dyDescent="0.2">
      <c r="J411" s="28">
        <v>13600</v>
      </c>
      <c r="K411" s="28" t="s">
        <v>194</v>
      </c>
      <c r="L411" s="28">
        <v>3</v>
      </c>
      <c r="M411" s="28" t="str">
        <f t="shared" si="25"/>
        <v>136003</v>
      </c>
      <c r="N411" s="28">
        <v>1855</v>
      </c>
      <c r="O411" s="279">
        <v>139937.74309999999</v>
      </c>
    </row>
    <row r="412" spans="10:15" x14ac:dyDescent="0.2">
      <c r="J412" s="28">
        <v>13600</v>
      </c>
      <c r="K412" s="28" t="s">
        <v>194</v>
      </c>
      <c r="L412" s="28">
        <v>5</v>
      </c>
      <c r="M412" s="28" t="str">
        <f t="shared" si="25"/>
        <v>136005</v>
      </c>
      <c r="N412" s="28">
        <v>370</v>
      </c>
      <c r="O412" s="279">
        <v>330067.402</v>
      </c>
    </row>
    <row r="413" spans="10:15" x14ac:dyDescent="0.2">
      <c r="J413" s="28">
        <v>13600</v>
      </c>
      <c r="K413" s="28" t="s">
        <v>194</v>
      </c>
      <c r="L413" s="28">
        <v>6</v>
      </c>
      <c r="M413" s="28" t="str">
        <f t="shared" si="25"/>
        <v>136006</v>
      </c>
      <c r="N413" s="28">
        <v>392</v>
      </c>
      <c r="O413" s="279">
        <v>905523.41599999997</v>
      </c>
    </row>
    <row r="414" spans="10:15" x14ac:dyDescent="0.2">
      <c r="J414" s="28">
        <v>13600</v>
      </c>
      <c r="K414" s="28" t="s">
        <v>194</v>
      </c>
      <c r="L414" s="28">
        <v>7</v>
      </c>
      <c r="M414" s="28" t="str">
        <f t="shared" si="25"/>
        <v>136007</v>
      </c>
      <c r="N414" s="28">
        <v>1175</v>
      </c>
      <c r="O414" s="279">
        <v>247096.18640000001</v>
      </c>
    </row>
    <row r="415" spans="10:15" x14ac:dyDescent="0.2">
      <c r="J415" s="28">
        <v>13600</v>
      </c>
      <c r="K415" s="28" t="s">
        <v>194</v>
      </c>
      <c r="L415" s="28">
        <v>9</v>
      </c>
      <c r="M415" s="28" t="str">
        <f t="shared" si="25"/>
        <v>136009</v>
      </c>
      <c r="N415" s="28">
        <v>1467</v>
      </c>
      <c r="O415" s="279">
        <v>61349.927900000002</v>
      </c>
    </row>
    <row r="416" spans="10:15" x14ac:dyDescent="0.2">
      <c r="J416" s="28">
        <v>13600</v>
      </c>
      <c r="K416" s="28" t="s">
        <v>194</v>
      </c>
      <c r="L416" s="28">
        <v>10</v>
      </c>
      <c r="M416" s="28" t="str">
        <f t="shared" si="25"/>
        <v>1360010</v>
      </c>
      <c r="N416" s="28">
        <v>424</v>
      </c>
      <c r="O416" s="279">
        <v>8587.9838909999999</v>
      </c>
    </row>
    <row r="417" spans="10:15" x14ac:dyDescent="0.2">
      <c r="J417" s="28">
        <v>13600</v>
      </c>
      <c r="K417" s="28" t="s">
        <v>194</v>
      </c>
      <c r="L417" s="28">
        <v>12</v>
      </c>
      <c r="M417" s="28" t="str">
        <f t="shared" si="25"/>
        <v>1360012</v>
      </c>
      <c r="N417" s="28">
        <v>0</v>
      </c>
      <c r="O417" s="279">
        <v>5015.3621389999998</v>
      </c>
    </row>
    <row r="418" spans="10:15" x14ac:dyDescent="0.2">
      <c r="J418" s="28">
        <v>13620</v>
      </c>
      <c r="K418" s="28" t="s">
        <v>195</v>
      </c>
      <c r="L418" s="28">
        <v>1</v>
      </c>
      <c r="M418" s="28" t="str">
        <f t="shared" si="25"/>
        <v>136201</v>
      </c>
      <c r="N418" s="28">
        <v>58603</v>
      </c>
      <c r="O418" s="279">
        <v>18696.901590000001</v>
      </c>
    </row>
    <row r="419" spans="10:15" x14ac:dyDescent="0.2">
      <c r="J419" s="28">
        <v>13620</v>
      </c>
      <c r="K419" s="28" t="s">
        <v>195</v>
      </c>
      <c r="L419" s="28">
        <v>2</v>
      </c>
      <c r="M419" s="28" t="str">
        <f t="shared" si="25"/>
        <v>136202</v>
      </c>
      <c r="N419" s="28">
        <v>43028</v>
      </c>
      <c r="O419" s="279">
        <v>45199.829879999998</v>
      </c>
    </row>
    <row r="420" spans="10:15" x14ac:dyDescent="0.2">
      <c r="J420" s="28">
        <v>13620</v>
      </c>
      <c r="K420" s="28" t="s">
        <v>195</v>
      </c>
      <c r="L420" s="28">
        <v>3</v>
      </c>
      <c r="M420" s="28" t="str">
        <f t="shared" si="25"/>
        <v>136203</v>
      </c>
      <c r="N420" s="28">
        <v>1285</v>
      </c>
      <c r="O420" s="279">
        <v>63779.304730000003</v>
      </c>
    </row>
    <row r="421" spans="10:15" x14ac:dyDescent="0.2">
      <c r="J421" s="28">
        <v>13620</v>
      </c>
      <c r="K421" s="28" t="s">
        <v>195</v>
      </c>
      <c r="L421" s="28">
        <v>4</v>
      </c>
      <c r="M421" s="28" t="str">
        <f t="shared" si="25"/>
        <v>136204</v>
      </c>
      <c r="N421" s="28">
        <v>1957</v>
      </c>
      <c r="O421" s="279">
        <v>94764.094549999994</v>
      </c>
    </row>
    <row r="422" spans="10:15" x14ac:dyDescent="0.2">
      <c r="J422" s="28">
        <v>13620</v>
      </c>
      <c r="K422" s="28" t="s">
        <v>195</v>
      </c>
      <c r="L422" s="28">
        <v>9</v>
      </c>
      <c r="M422" s="28" t="str">
        <f t="shared" si="25"/>
        <v>136209</v>
      </c>
      <c r="N422" s="28">
        <v>276</v>
      </c>
      <c r="O422" s="279">
        <v>85282.921289999998</v>
      </c>
    </row>
    <row r="423" spans="10:15" x14ac:dyDescent="0.2">
      <c r="J423" s="28">
        <v>13620</v>
      </c>
      <c r="K423" s="28" t="s">
        <v>195</v>
      </c>
      <c r="L423" s="28">
        <v>12</v>
      </c>
      <c r="M423" s="28" t="str">
        <f t="shared" si="25"/>
        <v>1362012</v>
      </c>
      <c r="N423" s="28">
        <v>0</v>
      </c>
      <c r="O423" s="279">
        <v>3605.6383940000001</v>
      </c>
    </row>
    <row r="424" spans="10:15" x14ac:dyDescent="0.2">
      <c r="J424" s="28">
        <v>13647</v>
      </c>
      <c r="K424" s="28" t="s">
        <v>196</v>
      </c>
      <c r="L424" s="28">
        <v>1</v>
      </c>
      <c r="M424" s="28" t="str">
        <f t="shared" si="25"/>
        <v>136471</v>
      </c>
      <c r="N424" s="28">
        <v>21282</v>
      </c>
      <c r="O424" s="279">
        <v>37538.949690000001</v>
      </c>
    </row>
    <row r="425" spans="10:15" x14ac:dyDescent="0.2">
      <c r="J425" s="28">
        <v>13647</v>
      </c>
      <c r="K425" s="28" t="s">
        <v>196</v>
      </c>
      <c r="L425" s="28">
        <v>2</v>
      </c>
      <c r="M425" s="28" t="str">
        <f t="shared" si="25"/>
        <v>136472</v>
      </c>
      <c r="N425" s="28">
        <v>84245</v>
      </c>
      <c r="O425" s="279">
        <v>65164.074769999999</v>
      </c>
    </row>
    <row r="426" spans="10:15" x14ac:dyDescent="0.2">
      <c r="J426" s="28">
        <v>13647</v>
      </c>
      <c r="K426" s="28" t="s">
        <v>196</v>
      </c>
      <c r="L426" s="28">
        <v>3</v>
      </c>
      <c r="M426" s="28" t="str">
        <f t="shared" si="25"/>
        <v>136473</v>
      </c>
      <c r="N426" s="28">
        <v>8434</v>
      </c>
      <c r="O426" s="279">
        <v>112551.0004</v>
      </c>
    </row>
    <row r="427" spans="10:15" x14ac:dyDescent="0.2">
      <c r="J427" s="28">
        <v>13647</v>
      </c>
      <c r="K427" s="28" t="s">
        <v>196</v>
      </c>
      <c r="L427" s="28">
        <v>4</v>
      </c>
      <c r="M427" s="28" t="str">
        <f t="shared" si="25"/>
        <v>136474</v>
      </c>
      <c r="N427" s="28">
        <v>3339</v>
      </c>
      <c r="O427" s="279">
        <v>130742.87910000001</v>
      </c>
    </row>
    <row r="428" spans="10:15" x14ac:dyDescent="0.2">
      <c r="J428" s="28">
        <v>13647</v>
      </c>
      <c r="K428" s="28" t="s">
        <v>196</v>
      </c>
      <c r="L428" s="28">
        <v>6</v>
      </c>
      <c r="M428" s="28" t="str">
        <f t="shared" si="25"/>
        <v>136476</v>
      </c>
      <c r="N428" s="28">
        <v>1221</v>
      </c>
      <c r="O428" s="279">
        <v>36138.665399999998</v>
      </c>
    </row>
    <row r="429" spans="10:15" x14ac:dyDescent="0.2">
      <c r="J429" s="28">
        <v>13647</v>
      </c>
      <c r="K429" s="28" t="s">
        <v>196</v>
      </c>
      <c r="L429" s="28">
        <v>9</v>
      </c>
      <c r="M429" s="28" t="str">
        <f t="shared" si="25"/>
        <v>136479</v>
      </c>
      <c r="N429" s="28">
        <v>3822</v>
      </c>
      <c r="O429" s="279">
        <v>86320.804560000004</v>
      </c>
    </row>
    <row r="430" spans="10:15" x14ac:dyDescent="0.2">
      <c r="J430" s="28">
        <v>13647</v>
      </c>
      <c r="K430" s="28" t="s">
        <v>196</v>
      </c>
      <c r="L430" s="28">
        <v>10</v>
      </c>
      <c r="M430" s="28" t="str">
        <f t="shared" si="25"/>
        <v>1364710</v>
      </c>
      <c r="N430" s="28">
        <v>1129</v>
      </c>
      <c r="O430" s="279">
        <v>189518.60219999999</v>
      </c>
    </row>
    <row r="431" spans="10:15" x14ac:dyDescent="0.2">
      <c r="J431" s="28">
        <v>13647</v>
      </c>
      <c r="K431" s="28" t="s">
        <v>196</v>
      </c>
      <c r="L431" s="28">
        <v>12</v>
      </c>
      <c r="M431" s="28" t="str">
        <f t="shared" si="25"/>
        <v>1364712</v>
      </c>
      <c r="N431" s="28">
        <v>0</v>
      </c>
      <c r="O431" s="279">
        <v>16056.65884</v>
      </c>
    </row>
    <row r="432" spans="10:15" x14ac:dyDescent="0.2">
      <c r="J432" s="28">
        <v>13650</v>
      </c>
      <c r="K432" s="28" t="s">
        <v>197</v>
      </c>
      <c r="L432" s="28">
        <v>1</v>
      </c>
      <c r="M432" s="28" t="str">
        <f t="shared" si="25"/>
        <v>136501</v>
      </c>
      <c r="N432" s="28">
        <v>20044</v>
      </c>
      <c r="O432" s="279">
        <v>8399.4573170000003</v>
      </c>
    </row>
    <row r="433" spans="10:15" x14ac:dyDescent="0.2">
      <c r="J433" s="28">
        <v>13650</v>
      </c>
      <c r="K433" s="28" t="s">
        <v>197</v>
      </c>
      <c r="L433" s="28">
        <v>2</v>
      </c>
      <c r="M433" s="28" t="str">
        <f t="shared" si="25"/>
        <v>136502</v>
      </c>
      <c r="N433" s="28">
        <v>12910</v>
      </c>
      <c r="O433" s="279">
        <v>20740.33639</v>
      </c>
    </row>
    <row r="434" spans="10:15" x14ac:dyDescent="0.2">
      <c r="J434" s="28">
        <v>13650</v>
      </c>
      <c r="K434" s="28" t="s">
        <v>197</v>
      </c>
      <c r="L434" s="28">
        <v>3</v>
      </c>
      <c r="M434" s="28" t="str">
        <f t="shared" si="25"/>
        <v>136503</v>
      </c>
      <c r="N434" s="28">
        <v>1083</v>
      </c>
      <c r="O434" s="279">
        <v>45879.086609999998</v>
      </c>
    </row>
    <row r="435" spans="10:15" x14ac:dyDescent="0.2">
      <c r="J435" s="28">
        <v>13650</v>
      </c>
      <c r="K435" s="28" t="s">
        <v>197</v>
      </c>
      <c r="L435" s="28">
        <v>6</v>
      </c>
      <c r="M435" s="28" t="str">
        <f t="shared" si="25"/>
        <v>136506</v>
      </c>
      <c r="N435" s="28">
        <v>2495</v>
      </c>
      <c r="O435" s="279">
        <v>31242.76226</v>
      </c>
    </row>
    <row r="436" spans="10:15" x14ac:dyDescent="0.2">
      <c r="J436" s="28">
        <v>13650</v>
      </c>
      <c r="K436" s="28" t="s">
        <v>197</v>
      </c>
      <c r="L436" s="28">
        <v>9</v>
      </c>
      <c r="M436" s="28" t="str">
        <f t="shared" si="25"/>
        <v>136509</v>
      </c>
      <c r="N436" s="28">
        <v>226</v>
      </c>
      <c r="O436" s="279">
        <v>30847.728920000001</v>
      </c>
    </row>
    <row r="437" spans="10:15" x14ac:dyDescent="0.2">
      <c r="J437" s="28">
        <v>13650</v>
      </c>
      <c r="K437" s="28" t="s">
        <v>197</v>
      </c>
      <c r="L437" s="28">
        <v>11</v>
      </c>
      <c r="M437" s="28" t="str">
        <f t="shared" si="25"/>
        <v>1365011</v>
      </c>
      <c r="N437" s="28">
        <v>27</v>
      </c>
      <c r="O437" s="279">
        <v>8377.4260799999993</v>
      </c>
    </row>
    <row r="438" spans="10:15" x14ac:dyDescent="0.2">
      <c r="J438" s="28">
        <v>13650</v>
      </c>
      <c r="K438" s="28" t="s">
        <v>197</v>
      </c>
      <c r="L438" s="28">
        <v>12</v>
      </c>
      <c r="M438" s="28" t="str">
        <f t="shared" si="25"/>
        <v>1365012</v>
      </c>
      <c r="N438" s="28">
        <v>0</v>
      </c>
      <c r="O438" s="279">
        <v>1901.2905940000001</v>
      </c>
    </row>
    <row r="439" spans="10:15" x14ac:dyDescent="0.2">
      <c r="J439" s="28">
        <v>13654</v>
      </c>
      <c r="K439" s="28" t="s">
        <v>198</v>
      </c>
      <c r="L439" s="28">
        <v>1</v>
      </c>
      <c r="M439" s="28" t="str">
        <f t="shared" si="25"/>
        <v>136541</v>
      </c>
      <c r="N439" s="28">
        <v>107340</v>
      </c>
      <c r="O439" s="279">
        <v>35055.038460000003</v>
      </c>
    </row>
    <row r="440" spans="10:15" x14ac:dyDescent="0.2">
      <c r="J440" s="28">
        <v>13654</v>
      </c>
      <c r="K440" s="28" t="s">
        <v>198</v>
      </c>
      <c r="L440" s="28">
        <v>2</v>
      </c>
      <c r="M440" s="28" t="str">
        <f t="shared" si="25"/>
        <v>136542</v>
      </c>
      <c r="N440" s="28">
        <v>208456</v>
      </c>
      <c r="O440" s="279">
        <v>94199.381020000001</v>
      </c>
    </row>
    <row r="441" spans="10:15" x14ac:dyDescent="0.2">
      <c r="J441" s="28">
        <v>13654</v>
      </c>
      <c r="K441" s="28" t="s">
        <v>198</v>
      </c>
      <c r="L441" s="28">
        <v>3</v>
      </c>
      <c r="M441" s="28" t="str">
        <f t="shared" si="25"/>
        <v>136543</v>
      </c>
      <c r="N441" s="28">
        <v>47839</v>
      </c>
      <c r="O441" s="279">
        <v>181988.96969999999</v>
      </c>
    </row>
    <row r="442" spans="10:15" x14ac:dyDescent="0.2">
      <c r="J442" s="28">
        <v>13654</v>
      </c>
      <c r="K442" s="28" t="s">
        <v>198</v>
      </c>
      <c r="L442" s="28">
        <v>4</v>
      </c>
      <c r="M442" s="28" t="str">
        <f t="shared" si="25"/>
        <v>136544</v>
      </c>
      <c r="N442" s="28">
        <v>24988</v>
      </c>
      <c r="O442" s="279">
        <v>180502.0043</v>
      </c>
    </row>
    <row r="443" spans="10:15" x14ac:dyDescent="0.2">
      <c r="J443" s="28">
        <v>13654</v>
      </c>
      <c r="K443" s="28" t="s">
        <v>198</v>
      </c>
      <c r="L443" s="28">
        <v>5</v>
      </c>
      <c r="M443" s="28" t="str">
        <f t="shared" si="25"/>
        <v>136545</v>
      </c>
      <c r="N443" s="28">
        <v>7837</v>
      </c>
      <c r="O443" s="279">
        <v>214572.50339999999</v>
      </c>
    </row>
    <row r="444" spans="10:15" x14ac:dyDescent="0.2">
      <c r="J444" s="28">
        <v>13654</v>
      </c>
      <c r="K444" s="28" t="s">
        <v>198</v>
      </c>
      <c r="L444" s="28">
        <v>6</v>
      </c>
      <c r="M444" s="28" t="str">
        <f t="shared" si="25"/>
        <v>136546</v>
      </c>
      <c r="N444" s="28">
        <v>2392</v>
      </c>
      <c r="O444" s="279">
        <v>30174.050589999999</v>
      </c>
    </row>
    <row r="445" spans="10:15" x14ac:dyDescent="0.2">
      <c r="J445" s="28">
        <v>13654</v>
      </c>
      <c r="K445" s="28" t="s">
        <v>198</v>
      </c>
      <c r="L445" s="28">
        <v>7</v>
      </c>
      <c r="M445" s="28" t="str">
        <f t="shared" si="25"/>
        <v>136547</v>
      </c>
      <c r="N445" s="28">
        <v>997</v>
      </c>
      <c r="O445" s="279">
        <v>283374.79269999999</v>
      </c>
    </row>
    <row r="446" spans="10:15" x14ac:dyDescent="0.2">
      <c r="J446" s="28">
        <v>13654</v>
      </c>
      <c r="K446" s="28" t="s">
        <v>198</v>
      </c>
      <c r="L446" s="28">
        <v>8</v>
      </c>
      <c r="M446" s="28" t="str">
        <f t="shared" si="25"/>
        <v>136548</v>
      </c>
      <c r="N446" s="28">
        <v>10269</v>
      </c>
      <c r="O446" s="279">
        <v>9051.8701760000004</v>
      </c>
    </row>
    <row r="447" spans="10:15" x14ac:dyDescent="0.2">
      <c r="J447" s="28">
        <v>13654</v>
      </c>
      <c r="K447" s="28" t="s">
        <v>198</v>
      </c>
      <c r="L447" s="28">
        <v>9</v>
      </c>
      <c r="M447" s="28" t="str">
        <f t="shared" si="25"/>
        <v>136549</v>
      </c>
      <c r="N447" s="28">
        <v>3370</v>
      </c>
      <c r="O447" s="279">
        <v>135256.31229999999</v>
      </c>
    </row>
    <row r="448" spans="10:15" x14ac:dyDescent="0.2">
      <c r="J448" s="28">
        <v>13654</v>
      </c>
      <c r="K448" s="28" t="s">
        <v>198</v>
      </c>
      <c r="L448" s="28">
        <v>10</v>
      </c>
      <c r="M448" s="28" t="str">
        <f t="shared" si="25"/>
        <v>1365410</v>
      </c>
      <c r="N448" s="28">
        <v>5133</v>
      </c>
      <c r="O448" s="279">
        <v>415186.43349999998</v>
      </c>
    </row>
    <row r="449" spans="10:15" x14ac:dyDescent="0.2">
      <c r="J449" s="28">
        <v>13654</v>
      </c>
      <c r="K449" s="28" t="s">
        <v>198</v>
      </c>
      <c r="L449" s="28">
        <v>11</v>
      </c>
      <c r="M449" s="28" t="str">
        <f t="shared" si="25"/>
        <v>1365411</v>
      </c>
      <c r="N449" s="28">
        <v>895</v>
      </c>
      <c r="O449" s="279">
        <v>44883.630140000001</v>
      </c>
    </row>
    <row r="450" spans="10:15" x14ac:dyDescent="0.2">
      <c r="J450" s="28">
        <v>13654</v>
      </c>
      <c r="K450" s="28" t="s">
        <v>198</v>
      </c>
      <c r="L450" s="28">
        <v>12</v>
      </c>
      <c r="M450" s="28" t="str">
        <f t="shared" si="25"/>
        <v>1365412</v>
      </c>
      <c r="N450" s="28">
        <v>0</v>
      </c>
      <c r="O450" s="279">
        <v>15050.92302</v>
      </c>
    </row>
    <row r="451" spans="10:15" x14ac:dyDescent="0.2">
      <c r="J451" s="28">
        <v>13655</v>
      </c>
      <c r="K451" s="28" t="s">
        <v>199</v>
      </c>
      <c r="L451" s="28">
        <v>1</v>
      </c>
      <c r="M451" s="28" t="str">
        <f t="shared" ref="M451:M514" si="26">J451&amp;L451</f>
        <v>136551</v>
      </c>
      <c r="N451" s="28">
        <v>10476</v>
      </c>
      <c r="O451" s="279">
        <v>38832.212549999997</v>
      </c>
    </row>
    <row r="452" spans="10:15" x14ac:dyDescent="0.2">
      <c r="J452" s="28">
        <v>13655</v>
      </c>
      <c r="K452" s="28" t="s">
        <v>199</v>
      </c>
      <c r="L452" s="28">
        <v>2</v>
      </c>
      <c r="M452" s="28" t="str">
        <f t="shared" si="26"/>
        <v>136552</v>
      </c>
      <c r="N452" s="28">
        <v>14451</v>
      </c>
      <c r="O452" s="279">
        <v>77610.848920000004</v>
      </c>
    </row>
    <row r="453" spans="10:15" x14ac:dyDescent="0.2">
      <c r="J453" s="28">
        <v>13655</v>
      </c>
      <c r="K453" s="28" t="s">
        <v>199</v>
      </c>
      <c r="L453" s="28">
        <v>3</v>
      </c>
      <c r="M453" s="28" t="str">
        <f t="shared" si="26"/>
        <v>136553</v>
      </c>
      <c r="N453" s="28">
        <v>1438</v>
      </c>
      <c r="O453" s="279">
        <v>137999.17800000001</v>
      </c>
    </row>
    <row r="454" spans="10:15" x14ac:dyDescent="0.2">
      <c r="J454" s="28">
        <v>13655</v>
      </c>
      <c r="K454" s="28" t="s">
        <v>199</v>
      </c>
      <c r="L454" s="28">
        <v>4</v>
      </c>
      <c r="M454" s="28" t="str">
        <f t="shared" si="26"/>
        <v>136554</v>
      </c>
      <c r="N454" s="28">
        <v>1445</v>
      </c>
      <c r="O454" s="279">
        <v>69491.182610000003</v>
      </c>
    </row>
    <row r="455" spans="10:15" x14ac:dyDescent="0.2">
      <c r="J455" s="28">
        <v>13655</v>
      </c>
      <c r="K455" s="28" t="s">
        <v>199</v>
      </c>
      <c r="L455" s="28">
        <v>5</v>
      </c>
      <c r="M455" s="28" t="str">
        <f t="shared" si="26"/>
        <v>136555</v>
      </c>
      <c r="N455" s="28">
        <v>638</v>
      </c>
      <c r="O455" s="279">
        <v>16368.09503</v>
      </c>
    </row>
    <row r="456" spans="10:15" x14ac:dyDescent="0.2">
      <c r="J456" s="28">
        <v>13655</v>
      </c>
      <c r="K456" s="28" t="s">
        <v>199</v>
      </c>
      <c r="L456" s="28">
        <v>6</v>
      </c>
      <c r="M456" s="28" t="str">
        <f t="shared" si="26"/>
        <v>136556</v>
      </c>
      <c r="N456" s="28">
        <v>283</v>
      </c>
      <c r="O456" s="279">
        <v>15021.61579</v>
      </c>
    </row>
    <row r="457" spans="10:15" x14ac:dyDescent="0.2">
      <c r="J457" s="28">
        <v>13655</v>
      </c>
      <c r="K457" s="28" t="s">
        <v>199</v>
      </c>
      <c r="L457" s="28">
        <v>9</v>
      </c>
      <c r="M457" s="28" t="str">
        <f t="shared" si="26"/>
        <v>136559</v>
      </c>
      <c r="N457" s="28">
        <v>1583</v>
      </c>
      <c r="O457" s="279">
        <v>134563.36679999999</v>
      </c>
    </row>
    <row r="458" spans="10:15" x14ac:dyDescent="0.2">
      <c r="J458" s="28">
        <v>13655</v>
      </c>
      <c r="K458" s="28" t="s">
        <v>199</v>
      </c>
      <c r="L458" s="28">
        <v>10</v>
      </c>
      <c r="M458" s="28" t="str">
        <f t="shared" si="26"/>
        <v>1365510</v>
      </c>
      <c r="N458" s="28">
        <v>30</v>
      </c>
      <c r="O458" s="279">
        <v>14927.911109999999</v>
      </c>
    </row>
    <row r="459" spans="10:15" x14ac:dyDescent="0.2">
      <c r="J459" s="28">
        <v>13655</v>
      </c>
      <c r="K459" s="28" t="s">
        <v>199</v>
      </c>
      <c r="L459" s="28">
        <v>12</v>
      </c>
      <c r="M459" s="28" t="str">
        <f t="shared" si="26"/>
        <v>1365512</v>
      </c>
      <c r="N459" s="28">
        <v>0</v>
      </c>
      <c r="O459" s="279">
        <v>22369.778340000001</v>
      </c>
    </row>
    <row r="460" spans="10:15" x14ac:dyDescent="0.2">
      <c r="J460" s="28">
        <v>13657</v>
      </c>
      <c r="K460" s="28" t="s">
        <v>200</v>
      </c>
      <c r="L460" s="28">
        <v>1</v>
      </c>
      <c r="M460" s="28" t="str">
        <f t="shared" si="26"/>
        <v>136571</v>
      </c>
      <c r="N460" s="28">
        <v>103711</v>
      </c>
      <c r="O460" s="279">
        <v>37919.131699999998</v>
      </c>
    </row>
    <row r="461" spans="10:15" x14ac:dyDescent="0.2">
      <c r="J461" s="28">
        <v>13657</v>
      </c>
      <c r="K461" s="28" t="s">
        <v>200</v>
      </c>
      <c r="L461" s="28">
        <v>2</v>
      </c>
      <c r="M461" s="28" t="str">
        <f t="shared" si="26"/>
        <v>136572</v>
      </c>
      <c r="N461" s="28">
        <v>225882</v>
      </c>
      <c r="O461" s="279">
        <v>107859.8888</v>
      </c>
    </row>
    <row r="462" spans="10:15" x14ac:dyDescent="0.2">
      <c r="J462" s="28">
        <v>13657</v>
      </c>
      <c r="K462" s="28" t="s">
        <v>200</v>
      </c>
      <c r="L462" s="28">
        <v>3</v>
      </c>
      <c r="M462" s="28" t="str">
        <f t="shared" si="26"/>
        <v>136573</v>
      </c>
      <c r="N462" s="28">
        <v>70585</v>
      </c>
      <c r="O462" s="279">
        <v>197401.6985</v>
      </c>
    </row>
    <row r="463" spans="10:15" x14ac:dyDescent="0.2">
      <c r="J463" s="28">
        <v>13657</v>
      </c>
      <c r="K463" s="28" t="s">
        <v>200</v>
      </c>
      <c r="L463" s="28">
        <v>4</v>
      </c>
      <c r="M463" s="28" t="str">
        <f t="shared" si="26"/>
        <v>136574</v>
      </c>
      <c r="N463" s="28">
        <v>26025</v>
      </c>
      <c r="O463" s="279">
        <v>250226.42809999999</v>
      </c>
    </row>
    <row r="464" spans="10:15" x14ac:dyDescent="0.2">
      <c r="J464" s="28">
        <v>13657</v>
      </c>
      <c r="K464" s="28" t="s">
        <v>200</v>
      </c>
      <c r="L464" s="28">
        <v>5</v>
      </c>
      <c r="M464" s="28" t="str">
        <f t="shared" si="26"/>
        <v>136575</v>
      </c>
      <c r="N464" s="28">
        <v>5024</v>
      </c>
      <c r="O464" s="279">
        <v>523712.93939999997</v>
      </c>
    </row>
    <row r="465" spans="10:15" x14ac:dyDescent="0.2">
      <c r="J465" s="28">
        <v>13657</v>
      </c>
      <c r="K465" s="28" t="s">
        <v>200</v>
      </c>
      <c r="L465" s="28">
        <v>6</v>
      </c>
      <c r="M465" s="28" t="str">
        <f t="shared" si="26"/>
        <v>136576</v>
      </c>
      <c r="N465" s="28">
        <v>6501</v>
      </c>
      <c r="O465" s="279">
        <v>327158.76990000001</v>
      </c>
    </row>
    <row r="466" spans="10:15" x14ac:dyDescent="0.2">
      <c r="J466" s="28">
        <v>13657</v>
      </c>
      <c r="K466" s="28" t="s">
        <v>200</v>
      </c>
      <c r="L466" s="28">
        <v>7</v>
      </c>
      <c r="M466" s="28" t="str">
        <f t="shared" si="26"/>
        <v>136577</v>
      </c>
      <c r="N466" s="28">
        <v>3776</v>
      </c>
      <c r="O466" s="279">
        <v>467716.14539999998</v>
      </c>
    </row>
    <row r="467" spans="10:15" x14ac:dyDescent="0.2">
      <c r="J467" s="28">
        <v>13657</v>
      </c>
      <c r="K467" s="28" t="s">
        <v>200</v>
      </c>
      <c r="L467" s="28">
        <v>8</v>
      </c>
      <c r="M467" s="28" t="str">
        <f t="shared" si="26"/>
        <v>136578</v>
      </c>
      <c r="N467" s="28">
        <v>2520</v>
      </c>
      <c r="O467" s="279">
        <v>16378.67692</v>
      </c>
    </row>
    <row r="468" spans="10:15" x14ac:dyDescent="0.2">
      <c r="J468" s="28">
        <v>13657</v>
      </c>
      <c r="K468" s="28" t="s">
        <v>200</v>
      </c>
      <c r="L468" s="28">
        <v>9</v>
      </c>
      <c r="M468" s="28" t="str">
        <f t="shared" si="26"/>
        <v>136579</v>
      </c>
      <c r="N468" s="28">
        <v>5390</v>
      </c>
      <c r="O468" s="279">
        <v>172461.24600000001</v>
      </c>
    </row>
    <row r="469" spans="10:15" x14ac:dyDescent="0.2">
      <c r="J469" s="28">
        <v>13657</v>
      </c>
      <c r="K469" s="28" t="s">
        <v>200</v>
      </c>
      <c r="L469" s="28">
        <v>10</v>
      </c>
      <c r="M469" s="28" t="str">
        <f t="shared" si="26"/>
        <v>1365710</v>
      </c>
      <c r="N469" s="28">
        <v>3486</v>
      </c>
      <c r="O469" s="279">
        <v>263021.4987</v>
      </c>
    </row>
    <row r="470" spans="10:15" x14ac:dyDescent="0.2">
      <c r="J470" s="28">
        <v>13657</v>
      </c>
      <c r="K470" s="28" t="s">
        <v>200</v>
      </c>
      <c r="L470" s="28">
        <v>11</v>
      </c>
      <c r="M470" s="28" t="str">
        <f t="shared" si="26"/>
        <v>1365711</v>
      </c>
      <c r="N470" s="28">
        <v>0</v>
      </c>
      <c r="O470" s="279">
        <v>13903.409089999999</v>
      </c>
    </row>
    <row r="471" spans="10:15" x14ac:dyDescent="0.2">
      <c r="J471" s="28">
        <v>13657</v>
      </c>
      <c r="K471" s="28" t="s">
        <v>200</v>
      </c>
      <c r="L471" s="28">
        <v>12</v>
      </c>
      <c r="M471" s="28" t="str">
        <f t="shared" si="26"/>
        <v>1365712</v>
      </c>
      <c r="N471" s="28">
        <v>0</v>
      </c>
      <c r="O471" s="279">
        <v>13194.382240000001</v>
      </c>
    </row>
    <row r="472" spans="10:15" x14ac:dyDescent="0.2">
      <c r="J472" s="28">
        <v>13667</v>
      </c>
      <c r="K472" s="28" t="s">
        <v>201</v>
      </c>
      <c r="L472" s="28">
        <v>1</v>
      </c>
      <c r="M472" s="28" t="str">
        <f t="shared" si="26"/>
        <v>136671</v>
      </c>
      <c r="N472" s="28">
        <v>86439</v>
      </c>
      <c r="O472" s="279">
        <v>8321.6912549999997</v>
      </c>
    </row>
    <row r="473" spans="10:15" x14ac:dyDescent="0.2">
      <c r="J473" s="28">
        <v>13667</v>
      </c>
      <c r="K473" s="28" t="s">
        <v>201</v>
      </c>
      <c r="L473" s="28">
        <v>2</v>
      </c>
      <c r="M473" s="28" t="str">
        <f t="shared" si="26"/>
        <v>136672</v>
      </c>
      <c r="N473" s="28">
        <v>5850</v>
      </c>
      <c r="O473" s="279">
        <v>37040.374470000002</v>
      </c>
    </row>
    <row r="474" spans="10:15" x14ac:dyDescent="0.2">
      <c r="J474" s="28">
        <v>13667</v>
      </c>
      <c r="K474" s="28" t="s">
        <v>201</v>
      </c>
      <c r="L474" s="28">
        <v>3</v>
      </c>
      <c r="M474" s="28" t="str">
        <f t="shared" si="26"/>
        <v>136673</v>
      </c>
      <c r="N474" s="28">
        <v>1761</v>
      </c>
      <c r="O474" s="279">
        <v>51597.63897</v>
      </c>
    </row>
    <row r="475" spans="10:15" x14ac:dyDescent="0.2">
      <c r="J475" s="28">
        <v>13667</v>
      </c>
      <c r="K475" s="28" t="s">
        <v>201</v>
      </c>
      <c r="L475" s="28">
        <v>9</v>
      </c>
      <c r="M475" s="28" t="str">
        <f t="shared" si="26"/>
        <v>136679</v>
      </c>
      <c r="N475" s="28">
        <v>3107</v>
      </c>
      <c r="O475" s="279">
        <v>30955.215069999998</v>
      </c>
    </row>
    <row r="476" spans="10:15" x14ac:dyDescent="0.2">
      <c r="J476" s="28">
        <v>13667</v>
      </c>
      <c r="K476" s="28" t="s">
        <v>201</v>
      </c>
      <c r="L476" s="28">
        <v>11</v>
      </c>
      <c r="M476" s="28" t="str">
        <f t="shared" si="26"/>
        <v>1366711</v>
      </c>
      <c r="N476" s="28">
        <v>11</v>
      </c>
      <c r="O476" s="279">
        <v>3814.4</v>
      </c>
    </row>
    <row r="477" spans="10:15" x14ac:dyDescent="0.2">
      <c r="J477" s="28">
        <v>13667</v>
      </c>
      <c r="K477" s="28" t="s">
        <v>201</v>
      </c>
      <c r="L477" s="28">
        <v>12</v>
      </c>
      <c r="M477" s="28" t="str">
        <f t="shared" si="26"/>
        <v>1366712</v>
      </c>
      <c r="N477" s="28">
        <v>0</v>
      </c>
      <c r="O477" s="279">
        <v>2591.2520850000001</v>
      </c>
    </row>
    <row r="478" spans="10:15" x14ac:dyDescent="0.2">
      <c r="J478" s="28">
        <v>13670</v>
      </c>
      <c r="K478" s="28" t="s">
        <v>202</v>
      </c>
      <c r="L478" s="28">
        <v>1</v>
      </c>
      <c r="M478" s="28" t="str">
        <f t="shared" si="26"/>
        <v>136701</v>
      </c>
      <c r="N478" s="28">
        <v>124801</v>
      </c>
      <c r="O478" s="279">
        <v>49956.461459999999</v>
      </c>
    </row>
    <row r="479" spans="10:15" x14ac:dyDescent="0.2">
      <c r="J479" s="28">
        <v>13670</v>
      </c>
      <c r="K479" s="28" t="s">
        <v>202</v>
      </c>
      <c r="L479" s="28">
        <v>2</v>
      </c>
      <c r="M479" s="28" t="str">
        <f t="shared" si="26"/>
        <v>136702</v>
      </c>
      <c r="N479" s="28">
        <v>163693</v>
      </c>
      <c r="O479" s="279">
        <v>128527.8126</v>
      </c>
    </row>
    <row r="480" spans="10:15" x14ac:dyDescent="0.2">
      <c r="J480" s="28">
        <v>13670</v>
      </c>
      <c r="K480" s="28" t="s">
        <v>202</v>
      </c>
      <c r="L480" s="28">
        <v>3</v>
      </c>
      <c r="M480" s="28" t="str">
        <f t="shared" si="26"/>
        <v>136703</v>
      </c>
      <c r="N480" s="28">
        <v>27323</v>
      </c>
      <c r="O480" s="279">
        <v>235275.1537</v>
      </c>
    </row>
    <row r="481" spans="10:15" x14ac:dyDescent="0.2">
      <c r="J481" s="28">
        <v>13670</v>
      </c>
      <c r="K481" s="28" t="s">
        <v>202</v>
      </c>
      <c r="L481" s="28">
        <v>4</v>
      </c>
      <c r="M481" s="28" t="str">
        <f t="shared" si="26"/>
        <v>136704</v>
      </c>
      <c r="N481" s="28">
        <v>12248</v>
      </c>
      <c r="O481" s="279">
        <v>434534.2438</v>
      </c>
    </row>
    <row r="482" spans="10:15" x14ac:dyDescent="0.2">
      <c r="J482" s="28">
        <v>13670</v>
      </c>
      <c r="K482" s="28" t="s">
        <v>202</v>
      </c>
      <c r="L482" s="28">
        <v>5</v>
      </c>
      <c r="M482" s="28" t="str">
        <f t="shared" si="26"/>
        <v>136705</v>
      </c>
      <c r="N482" s="28">
        <v>2350</v>
      </c>
      <c r="O482" s="279">
        <v>151248.19339999999</v>
      </c>
    </row>
    <row r="483" spans="10:15" x14ac:dyDescent="0.2">
      <c r="J483" s="28">
        <v>13670</v>
      </c>
      <c r="K483" s="28" t="s">
        <v>202</v>
      </c>
      <c r="L483" s="28">
        <v>6</v>
      </c>
      <c r="M483" s="28" t="str">
        <f t="shared" si="26"/>
        <v>136706</v>
      </c>
      <c r="N483" s="28">
        <v>1327</v>
      </c>
      <c r="O483" s="279">
        <v>1369935.308</v>
      </c>
    </row>
    <row r="484" spans="10:15" x14ac:dyDescent="0.2">
      <c r="J484" s="28">
        <v>13670</v>
      </c>
      <c r="K484" s="28" t="s">
        <v>202</v>
      </c>
      <c r="L484" s="28">
        <v>7</v>
      </c>
      <c r="M484" s="28" t="str">
        <f t="shared" si="26"/>
        <v>136707</v>
      </c>
      <c r="N484" s="28">
        <v>8138</v>
      </c>
      <c r="O484" s="279">
        <v>32808.19457</v>
      </c>
    </row>
    <row r="485" spans="10:15" x14ac:dyDescent="0.2">
      <c r="J485" s="28">
        <v>13670</v>
      </c>
      <c r="K485" s="28" t="s">
        <v>202</v>
      </c>
      <c r="L485" s="28">
        <v>8</v>
      </c>
      <c r="M485" s="28" t="str">
        <f t="shared" si="26"/>
        <v>136708</v>
      </c>
      <c r="N485" s="28">
        <v>2327</v>
      </c>
      <c r="O485" s="279">
        <v>143822.1925</v>
      </c>
    </row>
    <row r="486" spans="10:15" x14ac:dyDescent="0.2">
      <c r="J486" s="28">
        <v>13670</v>
      </c>
      <c r="K486" s="28" t="s">
        <v>202</v>
      </c>
      <c r="L486" s="28">
        <v>9</v>
      </c>
      <c r="M486" s="28" t="str">
        <f t="shared" si="26"/>
        <v>136709</v>
      </c>
      <c r="N486" s="28">
        <v>14695</v>
      </c>
      <c r="O486" s="279">
        <v>266411.27840000001</v>
      </c>
    </row>
    <row r="487" spans="10:15" x14ac:dyDescent="0.2">
      <c r="J487" s="28">
        <v>13670</v>
      </c>
      <c r="K487" s="28" t="s">
        <v>202</v>
      </c>
      <c r="L487" s="28">
        <v>10</v>
      </c>
      <c r="M487" s="28" t="str">
        <f t="shared" si="26"/>
        <v>1367010</v>
      </c>
      <c r="N487" s="28">
        <v>18708</v>
      </c>
      <c r="O487" s="279">
        <v>581629.04240000003</v>
      </c>
    </row>
    <row r="488" spans="10:15" x14ac:dyDescent="0.2">
      <c r="J488" s="28">
        <v>13670</v>
      </c>
      <c r="K488" s="28" t="s">
        <v>202</v>
      </c>
      <c r="L488" s="28">
        <v>12</v>
      </c>
      <c r="M488" s="28" t="str">
        <f t="shared" si="26"/>
        <v>1367012</v>
      </c>
      <c r="N488" s="28">
        <v>0</v>
      </c>
      <c r="O488" s="279">
        <v>37102.871379999997</v>
      </c>
    </row>
    <row r="489" spans="10:15" x14ac:dyDescent="0.2">
      <c r="J489" s="28">
        <v>13673</v>
      </c>
      <c r="K489" s="28" t="s">
        <v>203</v>
      </c>
      <c r="L489" s="28">
        <v>1</v>
      </c>
      <c r="M489" s="28" t="str">
        <f t="shared" si="26"/>
        <v>136731</v>
      </c>
      <c r="N489" s="28">
        <v>32453</v>
      </c>
      <c r="O489" s="279">
        <v>34481.60108</v>
      </c>
    </row>
    <row r="490" spans="10:15" x14ac:dyDescent="0.2">
      <c r="J490" s="28">
        <v>13673</v>
      </c>
      <c r="K490" s="28" t="s">
        <v>203</v>
      </c>
      <c r="L490" s="28">
        <v>2</v>
      </c>
      <c r="M490" s="28" t="str">
        <f t="shared" si="26"/>
        <v>136732</v>
      </c>
      <c r="N490" s="28">
        <v>32771</v>
      </c>
      <c r="O490" s="279">
        <v>64566.734020000004</v>
      </c>
    </row>
    <row r="491" spans="10:15" x14ac:dyDescent="0.2">
      <c r="J491" s="28">
        <v>13673</v>
      </c>
      <c r="K491" s="28" t="s">
        <v>203</v>
      </c>
      <c r="L491" s="28">
        <v>3</v>
      </c>
      <c r="M491" s="28" t="str">
        <f t="shared" si="26"/>
        <v>136733</v>
      </c>
      <c r="N491" s="28">
        <v>3906</v>
      </c>
      <c r="O491" s="279">
        <v>80695.467600000004</v>
      </c>
    </row>
    <row r="492" spans="10:15" x14ac:dyDescent="0.2">
      <c r="J492" s="28">
        <v>13673</v>
      </c>
      <c r="K492" s="28" t="s">
        <v>203</v>
      </c>
      <c r="L492" s="28">
        <v>4</v>
      </c>
      <c r="M492" s="28" t="str">
        <f t="shared" si="26"/>
        <v>136734</v>
      </c>
      <c r="N492" s="28">
        <v>586</v>
      </c>
      <c r="O492" s="279">
        <v>51290.697670000001</v>
      </c>
    </row>
    <row r="493" spans="10:15" x14ac:dyDescent="0.2">
      <c r="J493" s="28">
        <v>13673</v>
      </c>
      <c r="K493" s="28" t="s">
        <v>203</v>
      </c>
      <c r="L493" s="28">
        <v>5</v>
      </c>
      <c r="M493" s="28" t="str">
        <f t="shared" si="26"/>
        <v>136735</v>
      </c>
      <c r="N493" s="28">
        <v>836</v>
      </c>
      <c r="O493" s="279">
        <v>216868.39379999999</v>
      </c>
    </row>
    <row r="494" spans="10:15" x14ac:dyDescent="0.2">
      <c r="J494" s="28">
        <v>13673</v>
      </c>
      <c r="K494" s="28" t="s">
        <v>203</v>
      </c>
      <c r="L494" s="28">
        <v>7</v>
      </c>
      <c r="M494" s="28" t="str">
        <f t="shared" si="26"/>
        <v>136737</v>
      </c>
      <c r="N494" s="28">
        <v>5965</v>
      </c>
      <c r="O494" s="279">
        <v>21488.603510000001</v>
      </c>
    </row>
    <row r="495" spans="10:15" x14ac:dyDescent="0.2">
      <c r="J495" s="28">
        <v>13673</v>
      </c>
      <c r="K495" s="28" t="s">
        <v>203</v>
      </c>
      <c r="L495" s="28">
        <v>9</v>
      </c>
      <c r="M495" s="28" t="str">
        <f t="shared" si="26"/>
        <v>136739</v>
      </c>
      <c r="N495" s="28">
        <v>625</v>
      </c>
      <c r="O495" s="279">
        <v>72886.874469999995</v>
      </c>
    </row>
    <row r="496" spans="10:15" x14ac:dyDescent="0.2">
      <c r="J496" s="28">
        <v>13673</v>
      </c>
      <c r="K496" s="28" t="s">
        <v>203</v>
      </c>
      <c r="L496" s="28">
        <v>11</v>
      </c>
      <c r="M496" s="28" t="str">
        <f t="shared" si="26"/>
        <v>1367311</v>
      </c>
      <c r="N496" s="28">
        <v>21</v>
      </c>
      <c r="O496" s="279">
        <v>23107.325379999998</v>
      </c>
    </row>
    <row r="497" spans="10:15" x14ac:dyDescent="0.2">
      <c r="J497" s="28">
        <v>13673</v>
      </c>
      <c r="K497" s="28" t="s">
        <v>203</v>
      </c>
      <c r="L497" s="28">
        <v>12</v>
      </c>
      <c r="M497" s="28" t="str">
        <f t="shared" si="26"/>
        <v>1367312</v>
      </c>
      <c r="N497" s="28">
        <v>0</v>
      </c>
      <c r="O497" s="279">
        <v>7202.6999459999997</v>
      </c>
    </row>
    <row r="498" spans="10:15" x14ac:dyDescent="0.2">
      <c r="J498" s="28">
        <v>13683</v>
      </c>
      <c r="K498" s="28" t="s">
        <v>204</v>
      </c>
      <c r="L498" s="28">
        <v>1</v>
      </c>
      <c r="M498" s="28" t="str">
        <f t="shared" si="26"/>
        <v>136831</v>
      </c>
      <c r="N498" s="28">
        <v>54671</v>
      </c>
      <c r="O498" s="279">
        <v>30490.31395</v>
      </c>
    </row>
    <row r="499" spans="10:15" x14ac:dyDescent="0.2">
      <c r="J499" s="28">
        <v>13683</v>
      </c>
      <c r="K499" s="28" t="s">
        <v>204</v>
      </c>
      <c r="L499" s="28">
        <v>2</v>
      </c>
      <c r="M499" s="28" t="str">
        <f t="shared" si="26"/>
        <v>136832</v>
      </c>
      <c r="N499" s="28">
        <v>108996</v>
      </c>
      <c r="O499" s="279">
        <v>106904.9228</v>
      </c>
    </row>
    <row r="500" spans="10:15" x14ac:dyDescent="0.2">
      <c r="J500" s="28">
        <v>13683</v>
      </c>
      <c r="K500" s="28" t="s">
        <v>204</v>
      </c>
      <c r="L500" s="28">
        <v>3</v>
      </c>
      <c r="M500" s="28" t="str">
        <f t="shared" si="26"/>
        <v>136833</v>
      </c>
      <c r="N500" s="28">
        <v>19478</v>
      </c>
      <c r="O500" s="279">
        <v>184374.44219999999</v>
      </c>
    </row>
    <row r="501" spans="10:15" x14ac:dyDescent="0.2">
      <c r="J501" s="28">
        <v>13683</v>
      </c>
      <c r="K501" s="28" t="s">
        <v>204</v>
      </c>
      <c r="L501" s="28">
        <v>4</v>
      </c>
      <c r="M501" s="28" t="str">
        <f t="shared" si="26"/>
        <v>136834</v>
      </c>
      <c r="N501" s="28">
        <v>7685</v>
      </c>
      <c r="O501" s="279">
        <v>256240.1004</v>
      </c>
    </row>
    <row r="502" spans="10:15" x14ac:dyDescent="0.2">
      <c r="J502" s="28">
        <v>13683</v>
      </c>
      <c r="K502" s="28" t="s">
        <v>204</v>
      </c>
      <c r="L502" s="28">
        <v>5</v>
      </c>
      <c r="M502" s="28" t="str">
        <f t="shared" si="26"/>
        <v>136835</v>
      </c>
      <c r="N502" s="28">
        <v>3598</v>
      </c>
      <c r="O502" s="279">
        <v>218657.24110000001</v>
      </c>
    </row>
    <row r="503" spans="10:15" x14ac:dyDescent="0.2">
      <c r="J503" s="28">
        <v>13683</v>
      </c>
      <c r="K503" s="28" t="s">
        <v>204</v>
      </c>
      <c r="L503" s="28">
        <v>6</v>
      </c>
      <c r="M503" s="28" t="str">
        <f t="shared" si="26"/>
        <v>136836</v>
      </c>
      <c r="N503" s="28">
        <v>1390</v>
      </c>
      <c r="O503" s="279">
        <v>33229.76051</v>
      </c>
    </row>
    <row r="504" spans="10:15" x14ac:dyDescent="0.2">
      <c r="J504" s="28">
        <v>13683</v>
      </c>
      <c r="K504" s="28" t="s">
        <v>204</v>
      </c>
      <c r="L504" s="28">
        <v>9</v>
      </c>
      <c r="M504" s="28" t="str">
        <f t="shared" si="26"/>
        <v>136839</v>
      </c>
      <c r="N504" s="28">
        <v>2577</v>
      </c>
      <c r="O504" s="279">
        <v>174506.19149999999</v>
      </c>
    </row>
    <row r="505" spans="10:15" x14ac:dyDescent="0.2">
      <c r="J505" s="28">
        <v>13683</v>
      </c>
      <c r="K505" s="28" t="s">
        <v>204</v>
      </c>
      <c r="L505" s="28">
        <v>10</v>
      </c>
      <c r="M505" s="28" t="str">
        <f t="shared" si="26"/>
        <v>1368310</v>
      </c>
      <c r="N505" s="28">
        <v>2255</v>
      </c>
      <c r="O505" s="279">
        <v>476556.90399999998</v>
      </c>
    </row>
    <row r="506" spans="10:15" x14ac:dyDescent="0.2">
      <c r="J506" s="28">
        <v>13683</v>
      </c>
      <c r="K506" s="28" t="s">
        <v>204</v>
      </c>
      <c r="L506" s="28">
        <v>12</v>
      </c>
      <c r="M506" s="28" t="str">
        <f t="shared" si="26"/>
        <v>1368312</v>
      </c>
      <c r="N506" s="28">
        <v>0</v>
      </c>
      <c r="O506" s="279">
        <v>7351.033171</v>
      </c>
    </row>
    <row r="507" spans="10:15" x14ac:dyDescent="0.2">
      <c r="J507" s="28">
        <v>13688</v>
      </c>
      <c r="K507" s="28" t="s">
        <v>205</v>
      </c>
      <c r="L507" s="28">
        <v>1</v>
      </c>
      <c r="M507" s="28" t="str">
        <f t="shared" si="26"/>
        <v>136881</v>
      </c>
      <c r="N507" s="28">
        <v>24188</v>
      </c>
      <c r="O507" s="279">
        <v>42223.488579999997</v>
      </c>
    </row>
    <row r="508" spans="10:15" x14ac:dyDescent="0.2">
      <c r="J508" s="28">
        <v>13688</v>
      </c>
      <c r="K508" s="28" t="s">
        <v>205</v>
      </c>
      <c r="L508" s="28">
        <v>2</v>
      </c>
      <c r="M508" s="28" t="str">
        <f t="shared" si="26"/>
        <v>136882</v>
      </c>
      <c r="N508" s="28">
        <v>141212</v>
      </c>
      <c r="O508" s="279">
        <v>188174.80110000001</v>
      </c>
    </row>
    <row r="509" spans="10:15" x14ac:dyDescent="0.2">
      <c r="J509" s="28">
        <v>13688</v>
      </c>
      <c r="K509" s="28" t="s">
        <v>205</v>
      </c>
      <c r="L509" s="28">
        <v>3</v>
      </c>
      <c r="M509" s="28" t="str">
        <f t="shared" si="26"/>
        <v>136883</v>
      </c>
      <c r="N509" s="28">
        <v>58222</v>
      </c>
      <c r="O509" s="279">
        <v>415557.70120000001</v>
      </c>
    </row>
    <row r="510" spans="10:15" x14ac:dyDescent="0.2">
      <c r="J510" s="28">
        <v>13688</v>
      </c>
      <c r="K510" s="28" t="s">
        <v>205</v>
      </c>
      <c r="L510" s="28">
        <v>4</v>
      </c>
      <c r="M510" s="28" t="str">
        <f t="shared" si="26"/>
        <v>136884</v>
      </c>
      <c r="N510" s="28">
        <v>24045</v>
      </c>
      <c r="O510" s="279">
        <v>708154.61640000006</v>
      </c>
    </row>
    <row r="511" spans="10:15" x14ac:dyDescent="0.2">
      <c r="J511" s="28">
        <v>13688</v>
      </c>
      <c r="K511" s="28" t="s">
        <v>205</v>
      </c>
      <c r="L511" s="28">
        <v>5</v>
      </c>
      <c r="M511" s="28" t="str">
        <f t="shared" si="26"/>
        <v>136885</v>
      </c>
      <c r="N511" s="28">
        <v>4764</v>
      </c>
      <c r="O511" s="279">
        <v>787383.70279999997</v>
      </c>
    </row>
    <row r="512" spans="10:15" x14ac:dyDescent="0.2">
      <c r="J512" s="28">
        <v>13688</v>
      </c>
      <c r="K512" s="28" t="s">
        <v>205</v>
      </c>
      <c r="L512" s="28">
        <v>6</v>
      </c>
      <c r="M512" s="28" t="str">
        <f t="shared" si="26"/>
        <v>136886</v>
      </c>
      <c r="N512" s="28">
        <v>4448</v>
      </c>
      <c r="O512" s="279">
        <v>1029114.416</v>
      </c>
    </row>
    <row r="513" spans="10:15" x14ac:dyDescent="0.2">
      <c r="J513" s="28">
        <v>13688</v>
      </c>
      <c r="K513" s="28" t="s">
        <v>205</v>
      </c>
      <c r="L513" s="28">
        <v>7</v>
      </c>
      <c r="M513" s="28" t="str">
        <f t="shared" si="26"/>
        <v>136887</v>
      </c>
      <c r="N513" s="28">
        <v>1898</v>
      </c>
      <c r="O513" s="279">
        <v>598230.70070000004</v>
      </c>
    </row>
    <row r="514" spans="10:15" x14ac:dyDescent="0.2">
      <c r="J514" s="28">
        <v>13688</v>
      </c>
      <c r="K514" s="28" t="s">
        <v>205</v>
      </c>
      <c r="L514" s="28">
        <v>9</v>
      </c>
      <c r="M514" s="28" t="str">
        <f t="shared" si="26"/>
        <v>136889</v>
      </c>
      <c r="N514" s="28">
        <v>13099</v>
      </c>
      <c r="O514" s="279">
        <v>398679.40879999998</v>
      </c>
    </row>
    <row r="515" spans="10:15" x14ac:dyDescent="0.2">
      <c r="J515" s="28">
        <v>13688</v>
      </c>
      <c r="K515" s="28" t="s">
        <v>205</v>
      </c>
      <c r="L515" s="28">
        <v>10</v>
      </c>
      <c r="M515" s="28" t="str">
        <f t="shared" ref="M515:M578" si="27">J515&amp;L515</f>
        <v>1368810</v>
      </c>
      <c r="N515" s="28">
        <v>11760</v>
      </c>
      <c r="O515" s="279">
        <v>577935.13100000005</v>
      </c>
    </row>
    <row r="516" spans="10:15" x14ac:dyDescent="0.2">
      <c r="J516" s="28">
        <v>13688</v>
      </c>
      <c r="K516" s="28" t="s">
        <v>205</v>
      </c>
      <c r="L516" s="28">
        <v>12</v>
      </c>
      <c r="M516" s="28" t="str">
        <f t="shared" si="27"/>
        <v>1368812</v>
      </c>
      <c r="N516" s="28">
        <v>0</v>
      </c>
      <c r="O516" s="279">
        <v>15295.80927</v>
      </c>
    </row>
    <row r="517" spans="10:15" x14ac:dyDescent="0.2">
      <c r="J517" s="28">
        <v>13744</v>
      </c>
      <c r="K517" s="28" t="s">
        <v>206</v>
      </c>
      <c r="L517" s="28">
        <v>1</v>
      </c>
      <c r="M517" s="28" t="str">
        <f t="shared" si="27"/>
        <v>137441</v>
      </c>
      <c r="N517" s="28">
        <v>46030</v>
      </c>
      <c r="O517" s="279">
        <v>43195.5723</v>
      </c>
    </row>
    <row r="518" spans="10:15" x14ac:dyDescent="0.2">
      <c r="J518" s="28">
        <v>13744</v>
      </c>
      <c r="K518" s="28" t="s">
        <v>206</v>
      </c>
      <c r="L518" s="28">
        <v>2</v>
      </c>
      <c r="M518" s="28" t="str">
        <f t="shared" si="27"/>
        <v>137442</v>
      </c>
      <c r="N518" s="28">
        <v>77311</v>
      </c>
      <c r="O518" s="279">
        <v>102163.40670000001</v>
      </c>
    </row>
    <row r="519" spans="10:15" x14ac:dyDescent="0.2">
      <c r="J519" s="28">
        <v>13744</v>
      </c>
      <c r="K519" s="28" t="s">
        <v>206</v>
      </c>
      <c r="L519" s="28">
        <v>3</v>
      </c>
      <c r="M519" s="28" t="str">
        <f t="shared" si="27"/>
        <v>137443</v>
      </c>
      <c r="N519" s="28">
        <v>4617</v>
      </c>
      <c r="O519" s="279">
        <v>245027.51449999999</v>
      </c>
    </row>
    <row r="520" spans="10:15" x14ac:dyDescent="0.2">
      <c r="J520" s="28">
        <v>13744</v>
      </c>
      <c r="K520" s="28" t="s">
        <v>206</v>
      </c>
      <c r="L520" s="28">
        <v>4</v>
      </c>
      <c r="M520" s="28" t="str">
        <f t="shared" si="27"/>
        <v>137444</v>
      </c>
      <c r="N520" s="28">
        <v>96</v>
      </c>
      <c r="O520" s="279">
        <v>1399.151251</v>
      </c>
    </row>
    <row r="521" spans="10:15" x14ac:dyDescent="0.2">
      <c r="J521" s="28">
        <v>13744</v>
      </c>
      <c r="K521" s="28" t="s">
        <v>206</v>
      </c>
      <c r="L521" s="28">
        <v>5</v>
      </c>
      <c r="M521" s="28" t="str">
        <f t="shared" si="27"/>
        <v>137445</v>
      </c>
      <c r="N521" s="28">
        <v>28</v>
      </c>
      <c r="O521" s="279">
        <v>1393.879874</v>
      </c>
    </row>
    <row r="522" spans="10:15" x14ac:dyDescent="0.2">
      <c r="J522" s="28">
        <v>13744</v>
      </c>
      <c r="K522" s="28" t="s">
        <v>206</v>
      </c>
      <c r="L522" s="28">
        <v>6</v>
      </c>
      <c r="M522" s="28" t="str">
        <f t="shared" si="27"/>
        <v>137446</v>
      </c>
      <c r="N522" s="28">
        <v>860</v>
      </c>
      <c r="O522" s="279">
        <v>1576.995545</v>
      </c>
    </row>
    <row r="523" spans="10:15" x14ac:dyDescent="0.2">
      <c r="J523" s="28">
        <v>13744</v>
      </c>
      <c r="K523" s="28" t="s">
        <v>206</v>
      </c>
      <c r="L523" s="28">
        <v>9</v>
      </c>
      <c r="M523" s="28" t="str">
        <f t="shared" si="27"/>
        <v>137449</v>
      </c>
      <c r="N523" s="28">
        <v>3230</v>
      </c>
      <c r="O523" s="279">
        <v>117571.1188</v>
      </c>
    </row>
    <row r="524" spans="10:15" x14ac:dyDescent="0.2">
      <c r="J524" s="28">
        <v>13744</v>
      </c>
      <c r="K524" s="28" t="s">
        <v>206</v>
      </c>
      <c r="L524" s="28">
        <v>10</v>
      </c>
      <c r="M524" s="28" t="str">
        <f t="shared" si="27"/>
        <v>1374410</v>
      </c>
      <c r="N524" s="28">
        <v>1349</v>
      </c>
      <c r="O524" s="279">
        <v>350978.71860000002</v>
      </c>
    </row>
    <row r="525" spans="10:15" x14ac:dyDescent="0.2">
      <c r="J525" s="28">
        <v>13744</v>
      </c>
      <c r="K525" s="28" t="s">
        <v>206</v>
      </c>
      <c r="L525" s="28">
        <v>12</v>
      </c>
      <c r="M525" s="28" t="str">
        <f t="shared" si="27"/>
        <v>1374412</v>
      </c>
      <c r="N525" s="28">
        <v>0</v>
      </c>
      <c r="O525" s="279">
        <v>14455.291579999999</v>
      </c>
    </row>
    <row r="526" spans="10:15" x14ac:dyDescent="0.2">
      <c r="J526" s="28">
        <v>13760</v>
      </c>
      <c r="K526" s="28" t="s">
        <v>207</v>
      </c>
      <c r="L526" s="28">
        <v>1</v>
      </c>
      <c r="M526" s="28" t="str">
        <f t="shared" si="27"/>
        <v>137601</v>
      </c>
      <c r="N526" s="28">
        <v>100391</v>
      </c>
      <c r="O526" s="279">
        <v>16773.680619999999</v>
      </c>
    </row>
    <row r="527" spans="10:15" x14ac:dyDescent="0.2">
      <c r="J527" s="28">
        <v>13760</v>
      </c>
      <c r="K527" s="28" t="s">
        <v>207</v>
      </c>
      <c r="L527" s="28">
        <v>2</v>
      </c>
      <c r="M527" s="28" t="str">
        <f t="shared" si="27"/>
        <v>137602</v>
      </c>
      <c r="N527" s="28">
        <v>43039</v>
      </c>
      <c r="O527" s="279">
        <v>50867.281150000003</v>
      </c>
    </row>
    <row r="528" spans="10:15" x14ac:dyDescent="0.2">
      <c r="J528" s="28">
        <v>13760</v>
      </c>
      <c r="K528" s="28" t="s">
        <v>207</v>
      </c>
      <c r="L528" s="28">
        <v>3</v>
      </c>
      <c r="M528" s="28" t="str">
        <f t="shared" si="27"/>
        <v>137603</v>
      </c>
      <c r="N528" s="28">
        <v>3179</v>
      </c>
      <c r="O528" s="279">
        <v>66442.709059999994</v>
      </c>
    </row>
    <row r="529" spans="10:15" x14ac:dyDescent="0.2">
      <c r="J529" s="28">
        <v>13760</v>
      </c>
      <c r="K529" s="28" t="s">
        <v>207</v>
      </c>
      <c r="L529" s="28">
        <v>4</v>
      </c>
      <c r="M529" s="28" t="str">
        <f t="shared" si="27"/>
        <v>137604</v>
      </c>
      <c r="N529" s="28">
        <v>1430</v>
      </c>
      <c r="O529" s="279">
        <v>105959.8269</v>
      </c>
    </row>
    <row r="530" spans="10:15" x14ac:dyDescent="0.2">
      <c r="J530" s="28">
        <v>13760</v>
      </c>
      <c r="K530" s="28" t="s">
        <v>207</v>
      </c>
      <c r="L530" s="28">
        <v>6</v>
      </c>
      <c r="M530" s="28" t="str">
        <f t="shared" si="27"/>
        <v>137606</v>
      </c>
      <c r="N530" s="28">
        <v>2301</v>
      </c>
      <c r="O530" s="279">
        <v>43902.312539999999</v>
      </c>
    </row>
    <row r="531" spans="10:15" x14ac:dyDescent="0.2">
      <c r="J531" s="28">
        <v>13760</v>
      </c>
      <c r="K531" s="28" t="s">
        <v>207</v>
      </c>
      <c r="L531" s="28">
        <v>9</v>
      </c>
      <c r="M531" s="28" t="str">
        <f t="shared" si="27"/>
        <v>137609</v>
      </c>
      <c r="N531" s="28">
        <v>66</v>
      </c>
      <c r="O531" s="279">
        <v>19794.685990000002</v>
      </c>
    </row>
    <row r="532" spans="10:15" x14ac:dyDescent="0.2">
      <c r="J532" s="28">
        <v>13760</v>
      </c>
      <c r="K532" s="28" t="s">
        <v>207</v>
      </c>
      <c r="L532" s="28">
        <v>12</v>
      </c>
      <c r="M532" s="28" t="str">
        <f t="shared" si="27"/>
        <v>1376012</v>
      </c>
      <c r="N532" s="28">
        <v>0</v>
      </c>
      <c r="O532" s="279">
        <v>4243.1358179999997</v>
      </c>
    </row>
    <row r="533" spans="10:15" x14ac:dyDescent="0.2">
      <c r="J533" s="28">
        <v>13780</v>
      </c>
      <c r="K533" s="28" t="s">
        <v>208</v>
      </c>
      <c r="L533" s="28">
        <v>1</v>
      </c>
      <c r="M533" s="28" t="str">
        <f t="shared" si="27"/>
        <v>137801</v>
      </c>
      <c r="N533" s="28">
        <v>35415</v>
      </c>
      <c r="O533" s="279">
        <v>18140.221600000001</v>
      </c>
    </row>
    <row r="534" spans="10:15" x14ac:dyDescent="0.2">
      <c r="J534" s="28">
        <v>13780</v>
      </c>
      <c r="K534" s="28" t="s">
        <v>208</v>
      </c>
      <c r="L534" s="28">
        <v>2</v>
      </c>
      <c r="M534" s="28" t="str">
        <f t="shared" si="27"/>
        <v>137802</v>
      </c>
      <c r="N534" s="28">
        <v>40066</v>
      </c>
      <c r="O534" s="279">
        <v>62379.335809999997</v>
      </c>
    </row>
    <row r="535" spans="10:15" x14ac:dyDescent="0.2">
      <c r="J535" s="28">
        <v>13780</v>
      </c>
      <c r="K535" s="28" t="s">
        <v>208</v>
      </c>
      <c r="L535" s="28">
        <v>3</v>
      </c>
      <c r="M535" s="28" t="str">
        <f t="shared" si="27"/>
        <v>137803</v>
      </c>
      <c r="N535" s="28">
        <v>3917</v>
      </c>
      <c r="O535" s="279">
        <v>155520.8927</v>
      </c>
    </row>
    <row r="536" spans="10:15" x14ac:dyDescent="0.2">
      <c r="J536" s="28">
        <v>13780</v>
      </c>
      <c r="K536" s="28" t="s">
        <v>208</v>
      </c>
      <c r="L536" s="28">
        <v>4</v>
      </c>
      <c r="M536" s="28" t="str">
        <f t="shared" si="27"/>
        <v>137804</v>
      </c>
      <c r="N536" s="28">
        <v>583</v>
      </c>
      <c r="O536" s="279">
        <v>2916.5340569999998</v>
      </c>
    </row>
    <row r="537" spans="10:15" x14ac:dyDescent="0.2">
      <c r="J537" s="28">
        <v>13780</v>
      </c>
      <c r="K537" s="28" t="s">
        <v>208</v>
      </c>
      <c r="L537" s="28">
        <v>6</v>
      </c>
      <c r="M537" s="28" t="str">
        <f t="shared" si="27"/>
        <v>137806</v>
      </c>
      <c r="N537" s="28">
        <v>1856</v>
      </c>
      <c r="O537" s="279">
        <v>27329.169529999999</v>
      </c>
    </row>
    <row r="538" spans="10:15" x14ac:dyDescent="0.2">
      <c r="J538" s="28">
        <v>13780</v>
      </c>
      <c r="K538" s="28" t="s">
        <v>208</v>
      </c>
      <c r="L538" s="28">
        <v>9</v>
      </c>
      <c r="M538" s="28" t="str">
        <f t="shared" si="27"/>
        <v>137809</v>
      </c>
      <c r="N538" s="28">
        <v>154</v>
      </c>
      <c r="O538" s="279">
        <v>75054.295670000007</v>
      </c>
    </row>
    <row r="539" spans="10:15" x14ac:dyDescent="0.2">
      <c r="J539" s="28">
        <v>13780</v>
      </c>
      <c r="K539" s="28" t="s">
        <v>208</v>
      </c>
      <c r="L539" s="28">
        <v>11</v>
      </c>
      <c r="M539" s="28" t="str">
        <f t="shared" si="27"/>
        <v>1378011</v>
      </c>
      <c r="N539" s="28">
        <v>300</v>
      </c>
      <c r="O539" s="279">
        <v>44469.436860000002</v>
      </c>
    </row>
    <row r="540" spans="10:15" x14ac:dyDescent="0.2">
      <c r="J540" s="28">
        <v>13780</v>
      </c>
      <c r="K540" s="28" t="s">
        <v>208</v>
      </c>
      <c r="L540" s="28">
        <v>12</v>
      </c>
      <c r="M540" s="28" t="str">
        <f t="shared" si="27"/>
        <v>1378012</v>
      </c>
      <c r="N540" s="28">
        <v>0</v>
      </c>
      <c r="O540" s="279">
        <v>7682.1736659999997</v>
      </c>
    </row>
    <row r="541" spans="10:15" x14ac:dyDescent="0.2">
      <c r="J541" s="28">
        <v>13810</v>
      </c>
      <c r="K541" s="28" t="s">
        <v>209</v>
      </c>
      <c r="L541" s="28">
        <v>1</v>
      </c>
      <c r="M541" s="28" t="str">
        <f t="shared" si="27"/>
        <v>138101</v>
      </c>
      <c r="N541" s="28">
        <v>17924</v>
      </c>
      <c r="O541" s="279">
        <v>19418.14644</v>
      </c>
    </row>
    <row r="542" spans="10:15" x14ac:dyDescent="0.2">
      <c r="J542" s="28">
        <v>13810</v>
      </c>
      <c r="K542" s="28" t="s">
        <v>209</v>
      </c>
      <c r="L542" s="28">
        <v>2</v>
      </c>
      <c r="M542" s="28" t="str">
        <f t="shared" si="27"/>
        <v>138102</v>
      </c>
      <c r="N542" s="28">
        <v>13862</v>
      </c>
      <c r="O542" s="279">
        <v>77806.837029999995</v>
      </c>
    </row>
    <row r="543" spans="10:15" x14ac:dyDescent="0.2">
      <c r="J543" s="28">
        <v>13810</v>
      </c>
      <c r="K543" s="28" t="s">
        <v>209</v>
      </c>
      <c r="L543" s="28">
        <v>3</v>
      </c>
      <c r="M543" s="28" t="str">
        <f t="shared" si="27"/>
        <v>138103</v>
      </c>
      <c r="N543" s="28">
        <v>1499</v>
      </c>
      <c r="O543" s="279">
        <v>150728.5963</v>
      </c>
    </row>
    <row r="544" spans="10:15" x14ac:dyDescent="0.2">
      <c r="J544" s="28">
        <v>13810</v>
      </c>
      <c r="K544" s="28" t="s">
        <v>209</v>
      </c>
      <c r="L544" s="28">
        <v>4</v>
      </c>
      <c r="M544" s="28" t="str">
        <f t="shared" si="27"/>
        <v>138104</v>
      </c>
      <c r="N544" s="28">
        <v>604</v>
      </c>
      <c r="O544" s="279">
        <v>111415.2766</v>
      </c>
    </row>
    <row r="545" spans="10:15" x14ac:dyDescent="0.2">
      <c r="J545" s="28">
        <v>13810</v>
      </c>
      <c r="K545" s="28" t="s">
        <v>209</v>
      </c>
      <c r="L545" s="28">
        <v>6</v>
      </c>
      <c r="M545" s="28" t="str">
        <f t="shared" si="27"/>
        <v>138106</v>
      </c>
      <c r="N545" s="28">
        <v>1734</v>
      </c>
      <c r="O545" s="279">
        <v>26193.448970000001</v>
      </c>
    </row>
    <row r="546" spans="10:15" x14ac:dyDescent="0.2">
      <c r="J546" s="28">
        <v>13810</v>
      </c>
      <c r="K546" s="28" t="s">
        <v>209</v>
      </c>
      <c r="L546" s="28">
        <v>9</v>
      </c>
      <c r="M546" s="28" t="str">
        <f t="shared" si="27"/>
        <v>138109</v>
      </c>
      <c r="N546" s="28">
        <v>1746</v>
      </c>
      <c r="O546" s="279">
        <v>120979.0147</v>
      </c>
    </row>
    <row r="547" spans="10:15" x14ac:dyDescent="0.2">
      <c r="J547" s="28">
        <v>13810</v>
      </c>
      <c r="K547" s="28" t="s">
        <v>209</v>
      </c>
      <c r="L547" s="28">
        <v>10</v>
      </c>
      <c r="M547" s="28" t="str">
        <f t="shared" si="27"/>
        <v>1381010</v>
      </c>
      <c r="N547" s="28">
        <v>712</v>
      </c>
      <c r="O547" s="279">
        <v>59242.460319999998</v>
      </c>
    </row>
    <row r="548" spans="10:15" x14ac:dyDescent="0.2">
      <c r="J548" s="28">
        <v>13810</v>
      </c>
      <c r="K548" s="28" t="s">
        <v>209</v>
      </c>
      <c r="L548" s="28">
        <v>12</v>
      </c>
      <c r="M548" s="28" t="str">
        <f t="shared" si="27"/>
        <v>1381012</v>
      </c>
      <c r="N548" s="28">
        <v>0</v>
      </c>
      <c r="O548" s="279">
        <v>5056.5727100000004</v>
      </c>
    </row>
    <row r="549" spans="10:15" x14ac:dyDescent="0.2">
      <c r="J549" s="28">
        <v>13836</v>
      </c>
      <c r="K549" s="28" t="s">
        <v>210</v>
      </c>
      <c r="L549" s="28">
        <v>1</v>
      </c>
      <c r="M549" s="28" t="str">
        <f t="shared" si="27"/>
        <v>138361</v>
      </c>
      <c r="N549" s="28">
        <v>178284</v>
      </c>
      <c r="O549" s="279">
        <v>54652.009420000002</v>
      </c>
    </row>
    <row r="550" spans="10:15" x14ac:dyDescent="0.2">
      <c r="J550" s="28">
        <v>13836</v>
      </c>
      <c r="K550" s="28" t="s">
        <v>210</v>
      </c>
      <c r="L550" s="28">
        <v>2</v>
      </c>
      <c r="M550" s="28" t="str">
        <f t="shared" si="27"/>
        <v>138362</v>
      </c>
      <c r="N550" s="28">
        <v>685765</v>
      </c>
      <c r="O550" s="279">
        <v>179363.0717</v>
      </c>
    </row>
    <row r="551" spans="10:15" x14ac:dyDescent="0.2">
      <c r="J551" s="28">
        <v>13836</v>
      </c>
      <c r="K551" s="28" t="s">
        <v>210</v>
      </c>
      <c r="L551" s="28">
        <v>3</v>
      </c>
      <c r="M551" s="28" t="str">
        <f t="shared" si="27"/>
        <v>138363</v>
      </c>
      <c r="N551" s="28">
        <v>277120</v>
      </c>
      <c r="O551" s="279">
        <v>349500.59749999997</v>
      </c>
    </row>
    <row r="552" spans="10:15" x14ac:dyDescent="0.2">
      <c r="J552" s="28">
        <v>13836</v>
      </c>
      <c r="K552" s="28" t="s">
        <v>210</v>
      </c>
      <c r="L552" s="28">
        <v>4</v>
      </c>
      <c r="M552" s="28" t="str">
        <f t="shared" si="27"/>
        <v>138364</v>
      </c>
      <c r="N552" s="28">
        <v>129271</v>
      </c>
      <c r="O552" s="279">
        <v>374473.19219999999</v>
      </c>
    </row>
    <row r="553" spans="10:15" x14ac:dyDescent="0.2">
      <c r="J553" s="28">
        <v>13836</v>
      </c>
      <c r="K553" s="28" t="s">
        <v>210</v>
      </c>
      <c r="L553" s="28">
        <v>5</v>
      </c>
      <c r="M553" s="28" t="str">
        <f t="shared" si="27"/>
        <v>138365</v>
      </c>
      <c r="N553" s="28">
        <v>24593</v>
      </c>
      <c r="O553" s="279">
        <v>266283.33020000003</v>
      </c>
    </row>
    <row r="554" spans="10:15" x14ac:dyDescent="0.2">
      <c r="J554" s="28">
        <v>13836</v>
      </c>
      <c r="K554" s="28" t="s">
        <v>210</v>
      </c>
      <c r="L554" s="28">
        <v>6</v>
      </c>
      <c r="M554" s="28" t="str">
        <f t="shared" si="27"/>
        <v>138366</v>
      </c>
      <c r="N554" s="28">
        <v>17998</v>
      </c>
      <c r="O554" s="279">
        <v>254318.33249999999</v>
      </c>
    </row>
    <row r="555" spans="10:15" x14ac:dyDescent="0.2">
      <c r="J555" s="28">
        <v>13836</v>
      </c>
      <c r="K555" s="28" t="s">
        <v>210</v>
      </c>
      <c r="L555" s="28">
        <v>7</v>
      </c>
      <c r="M555" s="28" t="str">
        <f t="shared" si="27"/>
        <v>138367</v>
      </c>
      <c r="N555" s="28">
        <v>10852</v>
      </c>
      <c r="O555" s="279">
        <v>419688.20209999999</v>
      </c>
    </row>
    <row r="556" spans="10:15" x14ac:dyDescent="0.2">
      <c r="J556" s="28">
        <v>13836</v>
      </c>
      <c r="K556" s="28" t="s">
        <v>210</v>
      </c>
      <c r="L556" s="28">
        <v>8</v>
      </c>
      <c r="M556" s="28" t="str">
        <f t="shared" si="27"/>
        <v>138368</v>
      </c>
      <c r="N556" s="28">
        <v>4340</v>
      </c>
      <c r="O556" s="279">
        <v>109344.7182</v>
      </c>
    </row>
    <row r="557" spans="10:15" x14ac:dyDescent="0.2">
      <c r="J557" s="28">
        <v>13836</v>
      </c>
      <c r="K557" s="28" t="s">
        <v>210</v>
      </c>
      <c r="L557" s="28">
        <v>9</v>
      </c>
      <c r="M557" s="28" t="str">
        <f t="shared" si="27"/>
        <v>138369</v>
      </c>
      <c r="N557" s="28">
        <v>23325</v>
      </c>
      <c r="O557" s="279">
        <v>262048.3248</v>
      </c>
    </row>
    <row r="558" spans="10:15" x14ac:dyDescent="0.2">
      <c r="J558" s="28">
        <v>13836</v>
      </c>
      <c r="K558" s="28" t="s">
        <v>210</v>
      </c>
      <c r="L558" s="28">
        <v>10</v>
      </c>
      <c r="M558" s="28" t="str">
        <f t="shared" si="27"/>
        <v>1383610</v>
      </c>
      <c r="N558" s="28">
        <v>61732</v>
      </c>
      <c r="O558" s="279">
        <v>548850.27060000005</v>
      </c>
    </row>
    <row r="559" spans="10:15" x14ac:dyDescent="0.2">
      <c r="J559" s="28">
        <v>13836</v>
      </c>
      <c r="K559" s="28" t="s">
        <v>210</v>
      </c>
      <c r="L559" s="28">
        <v>11</v>
      </c>
      <c r="M559" s="28" t="str">
        <f t="shared" si="27"/>
        <v>1383611</v>
      </c>
      <c r="N559" s="28">
        <v>56086</v>
      </c>
      <c r="O559" s="279">
        <v>471507.07630000002</v>
      </c>
    </row>
    <row r="560" spans="10:15" x14ac:dyDescent="0.2">
      <c r="J560" s="28">
        <v>13836</v>
      </c>
      <c r="K560" s="28" t="s">
        <v>210</v>
      </c>
      <c r="L560" s="28">
        <v>12</v>
      </c>
      <c r="M560" s="28" t="str">
        <f t="shared" si="27"/>
        <v>1383612</v>
      </c>
      <c r="N560" s="28">
        <v>0</v>
      </c>
      <c r="O560" s="279">
        <v>18684.382969999999</v>
      </c>
    </row>
    <row r="561" spans="10:15" x14ac:dyDescent="0.2">
      <c r="J561" s="28">
        <v>13838</v>
      </c>
      <c r="K561" s="28" t="s">
        <v>211</v>
      </c>
      <c r="L561" s="28">
        <v>1</v>
      </c>
      <c r="M561" s="28" t="str">
        <f t="shared" si="27"/>
        <v>138381</v>
      </c>
      <c r="N561" s="28">
        <v>54201</v>
      </c>
      <c r="O561" s="279">
        <v>46621.703659999999</v>
      </c>
    </row>
    <row r="562" spans="10:15" x14ac:dyDescent="0.2">
      <c r="J562" s="28">
        <v>13838</v>
      </c>
      <c r="K562" s="28" t="s">
        <v>211</v>
      </c>
      <c r="L562" s="28">
        <v>2</v>
      </c>
      <c r="M562" s="28" t="str">
        <f t="shared" si="27"/>
        <v>138382</v>
      </c>
      <c r="N562" s="28">
        <v>92381</v>
      </c>
      <c r="O562" s="279">
        <v>83871.232499999998</v>
      </c>
    </row>
    <row r="563" spans="10:15" x14ac:dyDescent="0.2">
      <c r="J563" s="28">
        <v>13838</v>
      </c>
      <c r="K563" s="28" t="s">
        <v>211</v>
      </c>
      <c r="L563" s="28">
        <v>3</v>
      </c>
      <c r="M563" s="28" t="str">
        <f t="shared" si="27"/>
        <v>138383</v>
      </c>
      <c r="N563" s="28">
        <v>6535</v>
      </c>
      <c r="O563" s="279">
        <v>115520.60950000001</v>
      </c>
    </row>
    <row r="564" spans="10:15" x14ac:dyDescent="0.2">
      <c r="J564" s="28">
        <v>13838</v>
      </c>
      <c r="K564" s="28" t="s">
        <v>211</v>
      </c>
      <c r="L564" s="28">
        <v>4</v>
      </c>
      <c r="M564" s="28" t="str">
        <f t="shared" si="27"/>
        <v>138384</v>
      </c>
      <c r="N564" s="28">
        <v>2883</v>
      </c>
      <c r="O564" s="279">
        <v>135369.07639999999</v>
      </c>
    </row>
    <row r="565" spans="10:15" x14ac:dyDescent="0.2">
      <c r="J565" s="28">
        <v>13838</v>
      </c>
      <c r="K565" s="28" t="s">
        <v>211</v>
      </c>
      <c r="L565" s="28">
        <v>5</v>
      </c>
      <c r="M565" s="28" t="str">
        <f t="shared" si="27"/>
        <v>138385</v>
      </c>
      <c r="N565" s="28">
        <v>195</v>
      </c>
      <c r="O565" s="279">
        <v>14640.4</v>
      </c>
    </row>
    <row r="566" spans="10:15" x14ac:dyDescent="0.2">
      <c r="J566" s="28">
        <v>13838</v>
      </c>
      <c r="K566" s="28" t="s">
        <v>211</v>
      </c>
      <c r="L566" s="28">
        <v>6</v>
      </c>
      <c r="M566" s="28" t="str">
        <f t="shared" si="27"/>
        <v>138386</v>
      </c>
      <c r="N566" s="28">
        <v>919</v>
      </c>
      <c r="O566" s="279">
        <v>30005.88406</v>
      </c>
    </row>
    <row r="567" spans="10:15" x14ac:dyDescent="0.2">
      <c r="J567" s="28">
        <v>13838</v>
      </c>
      <c r="K567" s="28" t="s">
        <v>211</v>
      </c>
      <c r="L567" s="28">
        <v>7</v>
      </c>
      <c r="M567" s="28" t="str">
        <f t="shared" si="27"/>
        <v>138387</v>
      </c>
      <c r="N567" s="28">
        <v>157</v>
      </c>
      <c r="O567" s="279">
        <v>25310</v>
      </c>
    </row>
    <row r="568" spans="10:15" x14ac:dyDescent="0.2">
      <c r="J568" s="28">
        <v>13838</v>
      </c>
      <c r="K568" s="28" t="s">
        <v>211</v>
      </c>
      <c r="L568" s="28">
        <v>8</v>
      </c>
      <c r="M568" s="28" t="str">
        <f t="shared" si="27"/>
        <v>138388</v>
      </c>
      <c r="N568" s="28">
        <v>756</v>
      </c>
      <c r="O568" s="279">
        <v>25722.165990000001</v>
      </c>
    </row>
    <row r="569" spans="10:15" x14ac:dyDescent="0.2">
      <c r="J569" s="28">
        <v>13838</v>
      </c>
      <c r="K569" s="28" t="s">
        <v>211</v>
      </c>
      <c r="L569" s="28">
        <v>9</v>
      </c>
      <c r="M569" s="28" t="str">
        <f t="shared" si="27"/>
        <v>138389</v>
      </c>
      <c r="N569" s="28">
        <v>2462</v>
      </c>
      <c r="O569" s="279">
        <v>114446.29829999999</v>
      </c>
    </row>
    <row r="570" spans="10:15" x14ac:dyDescent="0.2">
      <c r="J570" s="28">
        <v>13838</v>
      </c>
      <c r="K570" s="28" t="s">
        <v>211</v>
      </c>
      <c r="L570" s="28">
        <v>10</v>
      </c>
      <c r="M570" s="28" t="str">
        <f t="shared" si="27"/>
        <v>1383810</v>
      </c>
      <c r="N570" s="28">
        <v>622</v>
      </c>
      <c r="O570" s="279">
        <v>528580.49890000001</v>
      </c>
    </row>
    <row r="571" spans="10:15" x14ac:dyDescent="0.2">
      <c r="J571" s="28">
        <v>13838</v>
      </c>
      <c r="K571" s="28" t="s">
        <v>211</v>
      </c>
      <c r="L571" s="28">
        <v>11</v>
      </c>
      <c r="M571" s="28" t="str">
        <f t="shared" si="27"/>
        <v>1383811</v>
      </c>
      <c r="N571" s="28">
        <v>157</v>
      </c>
      <c r="O571" s="279">
        <v>34454.408210000001</v>
      </c>
    </row>
    <row r="572" spans="10:15" x14ac:dyDescent="0.2">
      <c r="J572" s="28">
        <v>13838</v>
      </c>
      <c r="K572" s="28" t="s">
        <v>211</v>
      </c>
      <c r="L572" s="28">
        <v>12</v>
      </c>
      <c r="M572" s="28" t="str">
        <f t="shared" si="27"/>
        <v>1383812</v>
      </c>
      <c r="N572" s="28">
        <v>0</v>
      </c>
      <c r="O572" s="279">
        <v>16731.583320000002</v>
      </c>
    </row>
    <row r="573" spans="10:15" x14ac:dyDescent="0.2">
      <c r="J573" s="28">
        <v>13873</v>
      </c>
      <c r="K573" s="28" t="s">
        <v>212</v>
      </c>
      <c r="L573" s="28">
        <v>1</v>
      </c>
      <c r="M573" s="28" t="str">
        <f t="shared" si="27"/>
        <v>138731</v>
      </c>
      <c r="N573" s="28">
        <v>78517</v>
      </c>
      <c r="O573" s="279">
        <v>31965.503530000002</v>
      </c>
    </row>
    <row r="574" spans="10:15" x14ac:dyDescent="0.2">
      <c r="J574" s="28">
        <v>13873</v>
      </c>
      <c r="K574" s="28" t="s">
        <v>212</v>
      </c>
      <c r="L574" s="28">
        <v>2</v>
      </c>
      <c r="M574" s="28" t="str">
        <f t="shared" si="27"/>
        <v>138732</v>
      </c>
      <c r="N574" s="28">
        <v>73196</v>
      </c>
      <c r="O574" s="279">
        <v>60107.651510000003</v>
      </c>
    </row>
    <row r="575" spans="10:15" x14ac:dyDescent="0.2">
      <c r="J575" s="28">
        <v>13873</v>
      </c>
      <c r="K575" s="28" t="s">
        <v>212</v>
      </c>
      <c r="L575" s="28">
        <v>3</v>
      </c>
      <c r="M575" s="28" t="str">
        <f t="shared" si="27"/>
        <v>138733</v>
      </c>
      <c r="N575" s="28">
        <v>5401</v>
      </c>
      <c r="O575" s="279">
        <v>123739.73669999999</v>
      </c>
    </row>
    <row r="576" spans="10:15" x14ac:dyDescent="0.2">
      <c r="J576" s="28">
        <v>13873</v>
      </c>
      <c r="K576" s="28" t="s">
        <v>212</v>
      </c>
      <c r="L576" s="28">
        <v>4</v>
      </c>
      <c r="M576" s="28" t="str">
        <f t="shared" si="27"/>
        <v>138734</v>
      </c>
      <c r="N576" s="28">
        <v>737</v>
      </c>
      <c r="O576" s="279">
        <v>85250.125700000004</v>
      </c>
    </row>
    <row r="577" spans="10:15" x14ac:dyDescent="0.2">
      <c r="J577" s="28">
        <v>13873</v>
      </c>
      <c r="K577" s="28" t="s">
        <v>212</v>
      </c>
      <c r="L577" s="28">
        <v>6</v>
      </c>
      <c r="M577" s="28" t="str">
        <f t="shared" si="27"/>
        <v>138736</v>
      </c>
      <c r="N577" s="28">
        <v>1651</v>
      </c>
      <c r="O577" s="279">
        <v>70789.957120000006</v>
      </c>
    </row>
    <row r="578" spans="10:15" x14ac:dyDescent="0.2">
      <c r="J578" s="28">
        <v>13873</v>
      </c>
      <c r="K578" s="28" t="s">
        <v>212</v>
      </c>
      <c r="L578" s="28">
        <v>9</v>
      </c>
      <c r="M578" s="28" t="str">
        <f t="shared" si="27"/>
        <v>138739</v>
      </c>
      <c r="N578" s="28">
        <v>1448</v>
      </c>
      <c r="O578" s="279">
        <v>92535.186459999997</v>
      </c>
    </row>
    <row r="579" spans="10:15" x14ac:dyDescent="0.2">
      <c r="J579" s="28">
        <v>13873</v>
      </c>
      <c r="K579" s="28" t="s">
        <v>212</v>
      </c>
      <c r="L579" s="28">
        <v>10</v>
      </c>
      <c r="M579" s="28" t="str">
        <f t="shared" ref="M579:M642" si="28">J579&amp;L579</f>
        <v>1387310</v>
      </c>
      <c r="N579" s="28">
        <v>2443</v>
      </c>
      <c r="O579" s="279">
        <v>305956.01549999998</v>
      </c>
    </row>
    <row r="580" spans="10:15" x14ac:dyDescent="0.2">
      <c r="J580" s="28">
        <v>13873</v>
      </c>
      <c r="K580" s="28" t="s">
        <v>212</v>
      </c>
      <c r="L580" s="28">
        <v>12</v>
      </c>
      <c r="M580" s="28" t="str">
        <f t="shared" si="28"/>
        <v>1387312</v>
      </c>
      <c r="N580" s="28">
        <v>0</v>
      </c>
      <c r="O580" s="279">
        <v>19291.73675</v>
      </c>
    </row>
    <row r="581" spans="10:15" x14ac:dyDescent="0.2">
      <c r="J581" s="28">
        <v>13894</v>
      </c>
      <c r="K581" s="28" t="s">
        <v>213</v>
      </c>
      <c r="L581" s="28">
        <v>1</v>
      </c>
      <c r="M581" s="28" t="str">
        <f t="shared" si="28"/>
        <v>138941</v>
      </c>
      <c r="N581" s="28">
        <v>52307</v>
      </c>
      <c r="O581" s="279">
        <v>25059.67237</v>
      </c>
    </row>
    <row r="582" spans="10:15" x14ac:dyDescent="0.2">
      <c r="J582" s="28">
        <v>13894</v>
      </c>
      <c r="K582" s="28" t="s">
        <v>213</v>
      </c>
      <c r="L582" s="28">
        <v>2</v>
      </c>
      <c r="M582" s="28" t="str">
        <f t="shared" si="28"/>
        <v>138942</v>
      </c>
      <c r="N582" s="28">
        <v>62615</v>
      </c>
      <c r="O582" s="279">
        <v>61039.378640000003</v>
      </c>
    </row>
    <row r="583" spans="10:15" x14ac:dyDescent="0.2">
      <c r="J583" s="28">
        <v>13894</v>
      </c>
      <c r="K583" s="28" t="s">
        <v>213</v>
      </c>
      <c r="L583" s="28">
        <v>3</v>
      </c>
      <c r="M583" s="28" t="str">
        <f t="shared" si="28"/>
        <v>138943</v>
      </c>
      <c r="N583" s="28">
        <v>4645</v>
      </c>
      <c r="O583" s="279">
        <v>164029.37539999999</v>
      </c>
    </row>
    <row r="584" spans="10:15" x14ac:dyDescent="0.2">
      <c r="J584" s="28">
        <v>13894</v>
      </c>
      <c r="K584" s="28" t="s">
        <v>213</v>
      </c>
      <c r="L584" s="28">
        <v>4</v>
      </c>
      <c r="M584" s="28" t="str">
        <f t="shared" si="28"/>
        <v>138944</v>
      </c>
      <c r="N584" s="28">
        <v>3643</v>
      </c>
      <c r="O584" s="279">
        <v>203613.32759999999</v>
      </c>
    </row>
    <row r="585" spans="10:15" x14ac:dyDescent="0.2">
      <c r="J585" s="28">
        <v>13894</v>
      </c>
      <c r="K585" s="28" t="s">
        <v>213</v>
      </c>
      <c r="L585" s="28">
        <v>5</v>
      </c>
      <c r="M585" s="28" t="str">
        <f t="shared" si="28"/>
        <v>138945</v>
      </c>
      <c r="N585" s="28">
        <v>694</v>
      </c>
      <c r="O585" s="279">
        <v>96220.621870000003</v>
      </c>
    </row>
    <row r="586" spans="10:15" x14ac:dyDescent="0.2">
      <c r="J586" s="28">
        <v>13894</v>
      </c>
      <c r="K586" s="28" t="s">
        <v>213</v>
      </c>
      <c r="L586" s="28">
        <v>9</v>
      </c>
      <c r="M586" s="28" t="str">
        <f t="shared" si="28"/>
        <v>138949</v>
      </c>
      <c r="N586" s="28">
        <v>2393</v>
      </c>
      <c r="O586" s="279">
        <v>74458.29737</v>
      </c>
    </row>
    <row r="587" spans="10:15" x14ac:dyDescent="0.2">
      <c r="J587" s="28">
        <v>13894</v>
      </c>
      <c r="K587" s="28" t="s">
        <v>213</v>
      </c>
      <c r="L587" s="28">
        <v>10</v>
      </c>
      <c r="M587" s="28" t="str">
        <f t="shared" si="28"/>
        <v>1389410</v>
      </c>
      <c r="N587" s="28">
        <v>3500</v>
      </c>
      <c r="O587" s="279">
        <v>157076.63529999999</v>
      </c>
    </row>
    <row r="588" spans="10:15" x14ac:dyDescent="0.2">
      <c r="J588" s="28">
        <v>13894</v>
      </c>
      <c r="K588" s="28" t="s">
        <v>213</v>
      </c>
      <c r="L588" s="28">
        <v>12</v>
      </c>
      <c r="M588" s="28" t="str">
        <f t="shared" si="28"/>
        <v>1389412</v>
      </c>
      <c r="N588" s="28">
        <v>0</v>
      </c>
      <c r="O588" s="279">
        <v>6697.1468940000004</v>
      </c>
    </row>
    <row r="589" spans="10:15" x14ac:dyDescent="0.2">
      <c r="J589" s="28">
        <v>15001</v>
      </c>
      <c r="K589" s="28" t="s">
        <v>214</v>
      </c>
      <c r="L589" s="28">
        <v>1</v>
      </c>
      <c r="M589" s="28" t="str">
        <f t="shared" si="28"/>
        <v>150011</v>
      </c>
      <c r="N589" s="28">
        <v>108565</v>
      </c>
      <c r="O589" s="279">
        <v>570746.77379999997</v>
      </c>
    </row>
    <row r="590" spans="10:15" x14ac:dyDescent="0.2">
      <c r="J590" s="28">
        <v>15001</v>
      </c>
      <c r="K590" s="28" t="s">
        <v>214</v>
      </c>
      <c r="L590" s="28">
        <v>2</v>
      </c>
      <c r="M590" s="28" t="str">
        <f t="shared" si="28"/>
        <v>150012</v>
      </c>
      <c r="N590" s="28">
        <v>858860</v>
      </c>
      <c r="O590" s="279">
        <v>692985.76150000002</v>
      </c>
    </row>
    <row r="591" spans="10:15" x14ac:dyDescent="0.2">
      <c r="J591" s="28">
        <v>15001</v>
      </c>
      <c r="K591" s="28" t="s">
        <v>214</v>
      </c>
      <c r="L591" s="28">
        <v>3</v>
      </c>
      <c r="M591" s="28" t="str">
        <f t="shared" si="28"/>
        <v>150013</v>
      </c>
      <c r="N591" s="28">
        <v>1708369</v>
      </c>
      <c r="O591" s="279">
        <v>987702.72069999995</v>
      </c>
    </row>
    <row r="592" spans="10:15" x14ac:dyDescent="0.2">
      <c r="J592" s="28">
        <v>15001</v>
      </c>
      <c r="K592" s="28" t="s">
        <v>214</v>
      </c>
      <c r="L592" s="28">
        <v>4</v>
      </c>
      <c r="M592" s="28" t="str">
        <f t="shared" si="28"/>
        <v>150014</v>
      </c>
      <c r="N592" s="28">
        <v>1943574</v>
      </c>
      <c r="O592" s="279">
        <v>1333931.0490000001</v>
      </c>
    </row>
    <row r="593" spans="10:15" x14ac:dyDescent="0.2">
      <c r="J593" s="28">
        <v>15001</v>
      </c>
      <c r="K593" s="28" t="s">
        <v>214</v>
      </c>
      <c r="L593" s="28">
        <v>5</v>
      </c>
      <c r="M593" s="28" t="str">
        <f t="shared" si="28"/>
        <v>150015</v>
      </c>
      <c r="N593" s="28">
        <v>633414</v>
      </c>
      <c r="O593" s="279">
        <v>1722748.15</v>
      </c>
    </row>
    <row r="594" spans="10:15" x14ac:dyDescent="0.2">
      <c r="J594" s="28">
        <v>15001</v>
      </c>
      <c r="K594" s="28" t="s">
        <v>214</v>
      </c>
      <c r="L594" s="28">
        <v>6</v>
      </c>
      <c r="M594" s="28" t="str">
        <f t="shared" si="28"/>
        <v>150016</v>
      </c>
      <c r="N594" s="28">
        <v>328796</v>
      </c>
      <c r="O594" s="279">
        <v>1782173.7439999999</v>
      </c>
    </row>
    <row r="595" spans="10:15" x14ac:dyDescent="0.2">
      <c r="J595" s="28">
        <v>15001</v>
      </c>
      <c r="K595" s="28" t="s">
        <v>214</v>
      </c>
      <c r="L595" s="28">
        <v>7</v>
      </c>
      <c r="M595" s="28" t="str">
        <f t="shared" si="28"/>
        <v>150017</v>
      </c>
      <c r="N595" s="28">
        <v>149626</v>
      </c>
      <c r="O595" s="279">
        <v>1588369.3970000001</v>
      </c>
    </row>
    <row r="596" spans="10:15" x14ac:dyDescent="0.2">
      <c r="J596" s="28">
        <v>15001</v>
      </c>
      <c r="K596" s="28" t="s">
        <v>214</v>
      </c>
      <c r="L596" s="28">
        <v>8</v>
      </c>
      <c r="M596" s="28" t="str">
        <f t="shared" si="28"/>
        <v>150018</v>
      </c>
      <c r="N596" s="28">
        <v>132831</v>
      </c>
      <c r="O596" s="279">
        <v>1354617.787</v>
      </c>
    </row>
    <row r="597" spans="10:15" x14ac:dyDescent="0.2">
      <c r="J597" s="28">
        <v>15001</v>
      </c>
      <c r="K597" s="28" t="s">
        <v>214</v>
      </c>
      <c r="L597" s="28">
        <v>9</v>
      </c>
      <c r="M597" s="28" t="str">
        <f t="shared" si="28"/>
        <v>150019</v>
      </c>
      <c r="N597" s="28">
        <v>78422</v>
      </c>
      <c r="O597" s="279">
        <v>1838158.9029999999</v>
      </c>
    </row>
    <row r="598" spans="10:15" x14ac:dyDescent="0.2">
      <c r="J598" s="28">
        <v>15001</v>
      </c>
      <c r="K598" s="28" t="s">
        <v>214</v>
      </c>
      <c r="L598" s="28">
        <v>10</v>
      </c>
      <c r="M598" s="28" t="str">
        <f t="shared" si="28"/>
        <v>1500110</v>
      </c>
      <c r="N598" s="28">
        <v>506519</v>
      </c>
      <c r="O598" s="279">
        <v>2739197.3730000001</v>
      </c>
    </row>
    <row r="599" spans="10:15" x14ac:dyDescent="0.2">
      <c r="J599" s="28">
        <v>15001</v>
      </c>
      <c r="K599" s="28" t="s">
        <v>214</v>
      </c>
      <c r="L599" s="28">
        <v>11</v>
      </c>
      <c r="M599" s="28" t="str">
        <f t="shared" si="28"/>
        <v>1500111</v>
      </c>
      <c r="N599" s="28">
        <v>16326</v>
      </c>
      <c r="O599" s="279">
        <v>662062.96950000001</v>
      </c>
    </row>
    <row r="600" spans="10:15" x14ac:dyDescent="0.2">
      <c r="J600" s="28">
        <v>15001</v>
      </c>
      <c r="K600" s="28" t="s">
        <v>214</v>
      </c>
      <c r="L600" s="28">
        <v>12</v>
      </c>
      <c r="M600" s="28" t="str">
        <f t="shared" si="28"/>
        <v>1500112</v>
      </c>
      <c r="N600" s="28">
        <v>0</v>
      </c>
      <c r="O600" s="279">
        <v>289362.35389999999</v>
      </c>
    </row>
    <row r="601" spans="10:15" x14ac:dyDescent="0.2">
      <c r="J601" s="28">
        <v>15022</v>
      </c>
      <c r="K601" s="28" t="s">
        <v>215</v>
      </c>
      <c r="L601" s="28">
        <v>1</v>
      </c>
      <c r="M601" s="28" t="str">
        <f t="shared" si="28"/>
        <v>150221</v>
      </c>
      <c r="N601" s="28">
        <v>919</v>
      </c>
      <c r="O601" s="279">
        <v>10492.733459999999</v>
      </c>
    </row>
    <row r="602" spans="10:15" x14ac:dyDescent="0.2">
      <c r="J602" s="28">
        <v>15022</v>
      </c>
      <c r="K602" s="28" t="s">
        <v>215</v>
      </c>
      <c r="L602" s="28">
        <v>2</v>
      </c>
      <c r="M602" s="28" t="str">
        <f t="shared" si="28"/>
        <v>150222</v>
      </c>
      <c r="N602" s="28">
        <v>1484</v>
      </c>
      <c r="O602" s="279">
        <v>159629.06969999999</v>
      </c>
    </row>
    <row r="603" spans="10:15" x14ac:dyDescent="0.2">
      <c r="J603" s="28">
        <v>15022</v>
      </c>
      <c r="K603" s="28" t="s">
        <v>215</v>
      </c>
      <c r="L603" s="28">
        <v>3</v>
      </c>
      <c r="M603" s="28" t="str">
        <f t="shared" si="28"/>
        <v>150223</v>
      </c>
      <c r="N603" s="28">
        <v>560</v>
      </c>
      <c r="O603" s="279">
        <v>184730.53520000001</v>
      </c>
    </row>
    <row r="604" spans="10:15" x14ac:dyDescent="0.2">
      <c r="J604" s="28">
        <v>15022</v>
      </c>
      <c r="K604" s="28" t="s">
        <v>215</v>
      </c>
      <c r="L604" s="28">
        <v>5</v>
      </c>
      <c r="M604" s="28" t="str">
        <f t="shared" si="28"/>
        <v>150225</v>
      </c>
      <c r="N604" s="28">
        <v>1088</v>
      </c>
      <c r="O604" s="279">
        <v>147214.78169999999</v>
      </c>
    </row>
    <row r="605" spans="10:15" x14ac:dyDescent="0.2">
      <c r="J605" s="28">
        <v>15022</v>
      </c>
      <c r="K605" s="28" t="s">
        <v>215</v>
      </c>
      <c r="L605" s="28">
        <v>6</v>
      </c>
      <c r="M605" s="28" t="str">
        <f t="shared" si="28"/>
        <v>150226</v>
      </c>
      <c r="N605" s="28">
        <v>1425</v>
      </c>
      <c r="O605" s="279">
        <v>24065.63564</v>
      </c>
    </row>
    <row r="606" spans="10:15" x14ac:dyDescent="0.2">
      <c r="J606" s="28">
        <v>15022</v>
      </c>
      <c r="K606" s="28" t="s">
        <v>215</v>
      </c>
      <c r="L606" s="28">
        <v>12</v>
      </c>
      <c r="M606" s="28" t="str">
        <f t="shared" si="28"/>
        <v>1502212</v>
      </c>
      <c r="N606" s="28">
        <v>0</v>
      </c>
      <c r="O606" s="279">
        <v>7952.2033840000004</v>
      </c>
    </row>
    <row r="607" spans="10:15" x14ac:dyDescent="0.2">
      <c r="J607" s="28">
        <v>15047</v>
      </c>
      <c r="K607" s="28" t="s">
        <v>216</v>
      </c>
      <c r="L607" s="28">
        <v>1</v>
      </c>
      <c r="M607" s="28" t="str">
        <f t="shared" si="28"/>
        <v>150471</v>
      </c>
      <c r="N607" s="28">
        <v>7626</v>
      </c>
      <c r="O607" s="279">
        <v>61127.198530000001</v>
      </c>
    </row>
    <row r="608" spans="10:15" x14ac:dyDescent="0.2">
      <c r="J608" s="28">
        <v>15047</v>
      </c>
      <c r="K608" s="28" t="s">
        <v>216</v>
      </c>
      <c r="L608" s="28">
        <v>2</v>
      </c>
      <c r="M608" s="28" t="str">
        <f t="shared" si="28"/>
        <v>150472</v>
      </c>
      <c r="N608" s="28">
        <v>122196</v>
      </c>
      <c r="O608" s="279">
        <v>221269.03659999999</v>
      </c>
    </row>
    <row r="609" spans="10:15" x14ac:dyDescent="0.2">
      <c r="J609" s="28">
        <v>15047</v>
      </c>
      <c r="K609" s="28" t="s">
        <v>216</v>
      </c>
      <c r="L609" s="28">
        <v>3</v>
      </c>
      <c r="M609" s="28" t="str">
        <f t="shared" si="28"/>
        <v>150473</v>
      </c>
      <c r="N609" s="28">
        <v>67358</v>
      </c>
      <c r="O609" s="279">
        <v>305970.55810000002</v>
      </c>
    </row>
    <row r="610" spans="10:15" x14ac:dyDescent="0.2">
      <c r="J610" s="28">
        <v>15047</v>
      </c>
      <c r="K610" s="28" t="s">
        <v>216</v>
      </c>
      <c r="L610" s="28">
        <v>4</v>
      </c>
      <c r="M610" s="28" t="str">
        <f t="shared" si="28"/>
        <v>150474</v>
      </c>
      <c r="N610" s="28">
        <v>25514</v>
      </c>
      <c r="O610" s="279">
        <v>351155.29580000002</v>
      </c>
    </row>
    <row r="611" spans="10:15" x14ac:dyDescent="0.2">
      <c r="J611" s="28">
        <v>15047</v>
      </c>
      <c r="K611" s="28" t="s">
        <v>216</v>
      </c>
      <c r="L611" s="28">
        <v>5</v>
      </c>
      <c r="M611" s="28" t="str">
        <f t="shared" si="28"/>
        <v>150475</v>
      </c>
      <c r="N611" s="28">
        <v>8198</v>
      </c>
      <c r="O611" s="279">
        <v>646544.00569999998</v>
      </c>
    </row>
    <row r="612" spans="10:15" x14ac:dyDescent="0.2">
      <c r="J612" s="28">
        <v>15047</v>
      </c>
      <c r="K612" s="28" t="s">
        <v>216</v>
      </c>
      <c r="L612" s="28">
        <v>6</v>
      </c>
      <c r="M612" s="28" t="str">
        <f t="shared" si="28"/>
        <v>150476</v>
      </c>
      <c r="N612" s="28">
        <v>3450</v>
      </c>
      <c r="O612" s="279">
        <v>802210.39619999996</v>
      </c>
    </row>
    <row r="613" spans="10:15" x14ac:dyDescent="0.2">
      <c r="J613" s="28">
        <v>15047</v>
      </c>
      <c r="K613" s="28" t="s">
        <v>216</v>
      </c>
      <c r="L613" s="28">
        <v>7</v>
      </c>
      <c r="M613" s="28" t="str">
        <f t="shared" si="28"/>
        <v>150477</v>
      </c>
      <c r="N613" s="28">
        <v>6243</v>
      </c>
      <c r="O613" s="279">
        <v>476714.97039999999</v>
      </c>
    </row>
    <row r="614" spans="10:15" x14ac:dyDescent="0.2">
      <c r="J614" s="28">
        <v>15047</v>
      </c>
      <c r="K614" s="28" t="s">
        <v>216</v>
      </c>
      <c r="L614" s="28">
        <v>8</v>
      </c>
      <c r="M614" s="28" t="str">
        <f t="shared" si="28"/>
        <v>150478</v>
      </c>
      <c r="N614" s="28">
        <v>6723</v>
      </c>
      <c r="O614" s="279">
        <v>214168.72839999999</v>
      </c>
    </row>
    <row r="615" spans="10:15" x14ac:dyDescent="0.2">
      <c r="J615" s="28">
        <v>15047</v>
      </c>
      <c r="K615" s="28" t="s">
        <v>216</v>
      </c>
      <c r="L615" s="28">
        <v>9</v>
      </c>
      <c r="M615" s="28" t="str">
        <f t="shared" si="28"/>
        <v>150479</v>
      </c>
      <c r="N615" s="28">
        <v>670</v>
      </c>
      <c r="O615" s="279">
        <v>338344.70370000001</v>
      </c>
    </row>
    <row r="616" spans="10:15" x14ac:dyDescent="0.2">
      <c r="J616" s="28">
        <v>15047</v>
      </c>
      <c r="K616" s="28" t="s">
        <v>216</v>
      </c>
      <c r="L616" s="28">
        <v>12</v>
      </c>
      <c r="M616" s="28" t="str">
        <f t="shared" si="28"/>
        <v>1504712</v>
      </c>
      <c r="N616" s="28">
        <v>0</v>
      </c>
      <c r="O616" s="279">
        <v>45900.680959999998</v>
      </c>
    </row>
    <row r="617" spans="10:15" x14ac:dyDescent="0.2">
      <c r="J617" s="28">
        <v>15051</v>
      </c>
      <c r="K617" s="28" t="s">
        <v>217</v>
      </c>
      <c r="L617" s="28">
        <v>1</v>
      </c>
      <c r="M617" s="28" t="str">
        <f t="shared" si="28"/>
        <v>150511</v>
      </c>
      <c r="N617" s="28">
        <v>3803</v>
      </c>
      <c r="O617" s="279">
        <v>62522.323880000004</v>
      </c>
    </row>
    <row r="618" spans="10:15" x14ac:dyDescent="0.2">
      <c r="J618" s="28">
        <v>15051</v>
      </c>
      <c r="K618" s="28" t="s">
        <v>217</v>
      </c>
      <c r="L618" s="28">
        <v>2</v>
      </c>
      <c r="M618" s="28" t="str">
        <f t="shared" si="28"/>
        <v>150512</v>
      </c>
      <c r="N618" s="28">
        <v>28541</v>
      </c>
      <c r="O618" s="279">
        <v>178358.73759999999</v>
      </c>
    </row>
    <row r="619" spans="10:15" x14ac:dyDescent="0.2">
      <c r="J619" s="28">
        <v>15051</v>
      </c>
      <c r="K619" s="28" t="s">
        <v>217</v>
      </c>
      <c r="L619" s="28">
        <v>3</v>
      </c>
      <c r="M619" s="28" t="str">
        <f t="shared" si="28"/>
        <v>150513</v>
      </c>
      <c r="N619" s="28">
        <v>19849</v>
      </c>
      <c r="O619" s="279">
        <v>211812.29860000001</v>
      </c>
    </row>
    <row r="620" spans="10:15" x14ac:dyDescent="0.2">
      <c r="J620" s="28">
        <v>15051</v>
      </c>
      <c r="K620" s="28" t="s">
        <v>217</v>
      </c>
      <c r="L620" s="28">
        <v>4</v>
      </c>
      <c r="M620" s="28" t="str">
        <f t="shared" si="28"/>
        <v>150514</v>
      </c>
      <c r="N620" s="28">
        <v>6241</v>
      </c>
      <c r="O620" s="279">
        <v>165380.4584</v>
      </c>
    </row>
    <row r="621" spans="10:15" x14ac:dyDescent="0.2">
      <c r="J621" s="28">
        <v>15051</v>
      </c>
      <c r="K621" s="28" t="s">
        <v>217</v>
      </c>
      <c r="L621" s="28">
        <v>5</v>
      </c>
      <c r="M621" s="28" t="str">
        <f t="shared" si="28"/>
        <v>150515</v>
      </c>
      <c r="N621" s="28">
        <v>5521</v>
      </c>
      <c r="O621" s="279">
        <v>190566.486</v>
      </c>
    </row>
    <row r="622" spans="10:15" x14ac:dyDescent="0.2">
      <c r="J622" s="28">
        <v>15051</v>
      </c>
      <c r="K622" s="28" t="s">
        <v>217</v>
      </c>
      <c r="L622" s="28">
        <v>6</v>
      </c>
      <c r="M622" s="28" t="str">
        <f t="shared" si="28"/>
        <v>150516</v>
      </c>
      <c r="N622" s="28">
        <v>2634</v>
      </c>
      <c r="O622" s="279">
        <v>130708.6735</v>
      </c>
    </row>
    <row r="623" spans="10:15" x14ac:dyDescent="0.2">
      <c r="J623" s="28">
        <v>15051</v>
      </c>
      <c r="K623" s="28" t="s">
        <v>217</v>
      </c>
      <c r="L623" s="28">
        <v>8</v>
      </c>
      <c r="M623" s="28" t="str">
        <f t="shared" si="28"/>
        <v>150518</v>
      </c>
      <c r="N623" s="28">
        <v>5975</v>
      </c>
      <c r="O623" s="279">
        <v>38185.771630000003</v>
      </c>
    </row>
    <row r="624" spans="10:15" x14ac:dyDescent="0.2">
      <c r="J624" s="28">
        <v>15051</v>
      </c>
      <c r="K624" s="28" t="s">
        <v>217</v>
      </c>
      <c r="L624" s="28">
        <v>12</v>
      </c>
      <c r="M624" s="28" t="str">
        <f t="shared" si="28"/>
        <v>1505112</v>
      </c>
      <c r="N624" s="28">
        <v>0</v>
      </c>
      <c r="O624" s="279">
        <v>41729.765809999997</v>
      </c>
    </row>
    <row r="625" spans="10:15" x14ac:dyDescent="0.2">
      <c r="J625" s="28">
        <v>15087</v>
      </c>
      <c r="K625" s="28" t="s">
        <v>218</v>
      </c>
      <c r="L625" s="28">
        <v>1</v>
      </c>
      <c r="M625" s="28" t="str">
        <f t="shared" si="28"/>
        <v>150871</v>
      </c>
      <c r="N625" s="28">
        <v>21474</v>
      </c>
      <c r="O625" s="279">
        <v>31552.71298</v>
      </c>
    </row>
    <row r="626" spans="10:15" x14ac:dyDescent="0.2">
      <c r="J626" s="28">
        <v>15087</v>
      </c>
      <c r="K626" s="28" t="s">
        <v>218</v>
      </c>
      <c r="L626" s="28">
        <v>2</v>
      </c>
      <c r="M626" s="28" t="str">
        <f t="shared" si="28"/>
        <v>150872</v>
      </c>
      <c r="N626" s="28">
        <v>116817</v>
      </c>
      <c r="O626" s="279">
        <v>168608.71720000001</v>
      </c>
    </row>
    <row r="627" spans="10:15" x14ac:dyDescent="0.2">
      <c r="J627" s="28">
        <v>15087</v>
      </c>
      <c r="K627" s="28" t="s">
        <v>218</v>
      </c>
      <c r="L627" s="28">
        <v>3</v>
      </c>
      <c r="M627" s="28" t="str">
        <f t="shared" si="28"/>
        <v>150873</v>
      </c>
      <c r="N627" s="28">
        <v>18519</v>
      </c>
      <c r="O627" s="279">
        <v>300332.47519999999</v>
      </c>
    </row>
    <row r="628" spans="10:15" x14ac:dyDescent="0.2">
      <c r="J628" s="28">
        <v>15087</v>
      </c>
      <c r="K628" s="28" t="s">
        <v>218</v>
      </c>
      <c r="L628" s="28">
        <v>4</v>
      </c>
      <c r="M628" s="28" t="str">
        <f t="shared" si="28"/>
        <v>150874</v>
      </c>
      <c r="N628" s="28">
        <v>6941</v>
      </c>
      <c r="O628" s="279">
        <v>308502.03000000003</v>
      </c>
    </row>
    <row r="629" spans="10:15" x14ac:dyDescent="0.2">
      <c r="J629" s="28">
        <v>15087</v>
      </c>
      <c r="K629" s="28" t="s">
        <v>218</v>
      </c>
      <c r="L629" s="28">
        <v>5</v>
      </c>
      <c r="M629" s="28" t="str">
        <f t="shared" si="28"/>
        <v>150875</v>
      </c>
      <c r="N629" s="28">
        <v>2209</v>
      </c>
      <c r="O629" s="279">
        <v>117395.61289999999</v>
      </c>
    </row>
    <row r="630" spans="10:15" x14ac:dyDescent="0.2">
      <c r="J630" s="28">
        <v>15087</v>
      </c>
      <c r="K630" s="28" t="s">
        <v>218</v>
      </c>
      <c r="L630" s="28">
        <v>6</v>
      </c>
      <c r="M630" s="28" t="str">
        <f t="shared" si="28"/>
        <v>150876</v>
      </c>
      <c r="N630" s="28">
        <v>6248</v>
      </c>
      <c r="O630" s="279">
        <v>132929.26949999999</v>
      </c>
    </row>
    <row r="631" spans="10:15" x14ac:dyDescent="0.2">
      <c r="J631" s="28">
        <v>15087</v>
      </c>
      <c r="K631" s="28" t="s">
        <v>218</v>
      </c>
      <c r="L631" s="28">
        <v>7</v>
      </c>
      <c r="M631" s="28" t="str">
        <f t="shared" si="28"/>
        <v>150877</v>
      </c>
      <c r="N631" s="28">
        <v>10729</v>
      </c>
      <c r="O631" s="279">
        <v>147333.2034</v>
      </c>
    </row>
    <row r="632" spans="10:15" x14ac:dyDescent="0.2">
      <c r="J632" s="28">
        <v>15087</v>
      </c>
      <c r="K632" s="28" t="s">
        <v>218</v>
      </c>
      <c r="L632" s="28">
        <v>9</v>
      </c>
      <c r="M632" s="28" t="str">
        <f t="shared" si="28"/>
        <v>150879</v>
      </c>
      <c r="N632" s="28">
        <v>2280</v>
      </c>
      <c r="O632" s="279">
        <v>297424.87660000002</v>
      </c>
    </row>
    <row r="633" spans="10:15" x14ac:dyDescent="0.2">
      <c r="J633" s="28">
        <v>15087</v>
      </c>
      <c r="K633" s="28" t="s">
        <v>218</v>
      </c>
      <c r="L633" s="28">
        <v>11</v>
      </c>
      <c r="M633" s="28" t="str">
        <f t="shared" si="28"/>
        <v>1508711</v>
      </c>
      <c r="N633" s="28">
        <v>1627</v>
      </c>
      <c r="O633" s="279">
        <v>201129.9577</v>
      </c>
    </row>
    <row r="634" spans="10:15" x14ac:dyDescent="0.2">
      <c r="J634" s="28">
        <v>15087</v>
      </c>
      <c r="K634" s="28" t="s">
        <v>218</v>
      </c>
      <c r="L634" s="28">
        <v>12</v>
      </c>
      <c r="M634" s="28" t="str">
        <f t="shared" si="28"/>
        <v>1508712</v>
      </c>
      <c r="N634" s="28">
        <v>0</v>
      </c>
      <c r="O634" s="279">
        <v>10732.372789999999</v>
      </c>
    </row>
    <row r="635" spans="10:15" x14ac:dyDescent="0.2">
      <c r="J635" s="28">
        <v>15090</v>
      </c>
      <c r="K635" s="28" t="s">
        <v>219</v>
      </c>
      <c r="L635" s="28">
        <v>1</v>
      </c>
      <c r="M635" s="28" t="str">
        <f t="shared" si="28"/>
        <v>150901</v>
      </c>
      <c r="N635" s="28">
        <v>5161</v>
      </c>
      <c r="O635" s="279">
        <v>28175.218639999999</v>
      </c>
    </row>
    <row r="636" spans="10:15" x14ac:dyDescent="0.2">
      <c r="J636" s="28">
        <v>15090</v>
      </c>
      <c r="K636" s="28" t="s">
        <v>219</v>
      </c>
      <c r="L636" s="28">
        <v>2</v>
      </c>
      <c r="M636" s="28" t="str">
        <f t="shared" si="28"/>
        <v>150902</v>
      </c>
      <c r="N636" s="28">
        <v>6408</v>
      </c>
      <c r="O636" s="279">
        <v>87555.608330000003</v>
      </c>
    </row>
    <row r="637" spans="10:15" x14ac:dyDescent="0.2">
      <c r="J637" s="28">
        <v>15090</v>
      </c>
      <c r="K637" s="28" t="s">
        <v>219</v>
      </c>
      <c r="L637" s="28">
        <v>3</v>
      </c>
      <c r="M637" s="28" t="str">
        <f t="shared" si="28"/>
        <v>150903</v>
      </c>
      <c r="N637" s="28">
        <v>303</v>
      </c>
      <c r="O637" s="279">
        <v>154413.5802</v>
      </c>
    </row>
    <row r="638" spans="10:15" x14ac:dyDescent="0.2">
      <c r="J638" s="28">
        <v>15090</v>
      </c>
      <c r="K638" s="28" t="s">
        <v>219</v>
      </c>
      <c r="L638" s="28">
        <v>12</v>
      </c>
      <c r="M638" s="28" t="str">
        <f t="shared" si="28"/>
        <v>1509012</v>
      </c>
      <c r="N638" s="28">
        <v>0</v>
      </c>
      <c r="O638" s="279">
        <v>16948.41851</v>
      </c>
    </row>
    <row r="639" spans="10:15" x14ac:dyDescent="0.2">
      <c r="J639" s="28">
        <v>15092</v>
      </c>
      <c r="K639" s="28" t="s">
        <v>220</v>
      </c>
      <c r="L639" s="28">
        <v>1</v>
      </c>
      <c r="M639" s="28" t="str">
        <f t="shared" si="28"/>
        <v>150921</v>
      </c>
      <c r="N639" s="28">
        <v>6284</v>
      </c>
      <c r="O639" s="279">
        <v>8881.8612979999998</v>
      </c>
    </row>
    <row r="640" spans="10:15" x14ac:dyDescent="0.2">
      <c r="J640" s="28">
        <v>15092</v>
      </c>
      <c r="K640" s="28" t="s">
        <v>220</v>
      </c>
      <c r="L640" s="28">
        <v>2</v>
      </c>
      <c r="M640" s="28" t="str">
        <f t="shared" si="28"/>
        <v>150922</v>
      </c>
      <c r="N640" s="28">
        <v>1907</v>
      </c>
      <c r="O640" s="279">
        <v>15039.04521</v>
      </c>
    </row>
    <row r="641" spans="10:15" x14ac:dyDescent="0.2">
      <c r="J641" s="28">
        <v>15092</v>
      </c>
      <c r="K641" s="28" t="s">
        <v>220</v>
      </c>
      <c r="L641" s="28">
        <v>12</v>
      </c>
      <c r="M641" s="28" t="str">
        <f t="shared" si="28"/>
        <v>1509212</v>
      </c>
      <c r="N641" s="28">
        <v>0</v>
      </c>
      <c r="O641" s="279">
        <v>4096.3014649999996</v>
      </c>
    </row>
    <row r="642" spans="10:15" x14ac:dyDescent="0.2">
      <c r="J642" s="28">
        <v>15097</v>
      </c>
      <c r="K642" s="28" t="s">
        <v>221</v>
      </c>
      <c r="L642" s="28">
        <v>1</v>
      </c>
      <c r="M642" s="28" t="str">
        <f t="shared" si="28"/>
        <v>150971</v>
      </c>
      <c r="N642" s="28">
        <v>25738</v>
      </c>
      <c r="O642" s="279">
        <v>41154.386989999999</v>
      </c>
    </row>
    <row r="643" spans="10:15" x14ac:dyDescent="0.2">
      <c r="J643" s="28">
        <v>15097</v>
      </c>
      <c r="K643" s="28" t="s">
        <v>221</v>
      </c>
      <c r="L643" s="28">
        <v>2</v>
      </c>
      <c r="M643" s="28" t="str">
        <f t="shared" ref="M643:M706" si="29">J643&amp;L643</f>
        <v>150972</v>
      </c>
      <c r="N643" s="28">
        <v>59583</v>
      </c>
      <c r="O643" s="279">
        <v>96651.259560000006</v>
      </c>
    </row>
    <row r="644" spans="10:15" x14ac:dyDescent="0.2">
      <c r="J644" s="28">
        <v>15097</v>
      </c>
      <c r="K644" s="28" t="s">
        <v>221</v>
      </c>
      <c r="L644" s="28">
        <v>3</v>
      </c>
      <c r="M644" s="28" t="str">
        <f t="shared" si="29"/>
        <v>150973</v>
      </c>
      <c r="N644" s="28">
        <v>5389</v>
      </c>
      <c r="O644" s="279">
        <v>118573.7758</v>
      </c>
    </row>
    <row r="645" spans="10:15" x14ac:dyDescent="0.2">
      <c r="J645" s="28">
        <v>15097</v>
      </c>
      <c r="K645" s="28" t="s">
        <v>221</v>
      </c>
      <c r="L645" s="28">
        <v>4</v>
      </c>
      <c r="M645" s="28" t="str">
        <f t="shared" si="29"/>
        <v>150974</v>
      </c>
      <c r="N645" s="28">
        <v>2859</v>
      </c>
      <c r="O645" s="279">
        <v>204479.21890000001</v>
      </c>
    </row>
    <row r="646" spans="10:15" x14ac:dyDescent="0.2">
      <c r="J646" s="28">
        <v>15097</v>
      </c>
      <c r="K646" s="28" t="s">
        <v>221</v>
      </c>
      <c r="L646" s="28">
        <v>5</v>
      </c>
      <c r="M646" s="28" t="str">
        <f t="shared" si="29"/>
        <v>150975</v>
      </c>
      <c r="N646" s="28">
        <v>1134</v>
      </c>
      <c r="O646" s="279">
        <v>117539.60400000001</v>
      </c>
    </row>
    <row r="647" spans="10:15" x14ac:dyDescent="0.2">
      <c r="J647" s="28">
        <v>15097</v>
      </c>
      <c r="K647" s="28" t="s">
        <v>221</v>
      </c>
      <c r="L647" s="28">
        <v>6</v>
      </c>
      <c r="M647" s="28" t="str">
        <f t="shared" si="29"/>
        <v>150976</v>
      </c>
      <c r="N647" s="28">
        <v>1637</v>
      </c>
      <c r="O647" s="279">
        <v>239683.9013</v>
      </c>
    </row>
    <row r="648" spans="10:15" x14ac:dyDescent="0.2">
      <c r="J648" s="28">
        <v>15097</v>
      </c>
      <c r="K648" s="28" t="s">
        <v>221</v>
      </c>
      <c r="L648" s="28">
        <v>7</v>
      </c>
      <c r="M648" s="28" t="str">
        <f t="shared" si="29"/>
        <v>150977</v>
      </c>
      <c r="N648" s="28">
        <v>14195</v>
      </c>
      <c r="O648" s="279">
        <v>402067.2598</v>
      </c>
    </row>
    <row r="649" spans="10:15" x14ac:dyDescent="0.2">
      <c r="J649" s="28">
        <v>15097</v>
      </c>
      <c r="K649" s="28" t="s">
        <v>221</v>
      </c>
      <c r="L649" s="28">
        <v>12</v>
      </c>
      <c r="M649" s="28" t="str">
        <f t="shared" si="29"/>
        <v>1509712</v>
      </c>
      <c r="N649" s="28">
        <v>0</v>
      </c>
      <c r="O649" s="279">
        <v>6352.9248879999996</v>
      </c>
    </row>
    <row r="650" spans="10:15" x14ac:dyDescent="0.2">
      <c r="J650" s="28">
        <v>15104</v>
      </c>
      <c r="K650" s="28" t="s">
        <v>222</v>
      </c>
      <c r="L650" s="28">
        <v>1</v>
      </c>
      <c r="M650" s="28" t="str">
        <f t="shared" si="29"/>
        <v>151041</v>
      </c>
      <c r="N650" s="28">
        <v>3226</v>
      </c>
      <c r="O650" s="279">
        <v>13141.194030000001</v>
      </c>
    </row>
    <row r="651" spans="10:15" x14ac:dyDescent="0.2">
      <c r="J651" s="28">
        <v>15104</v>
      </c>
      <c r="K651" s="28" t="s">
        <v>222</v>
      </c>
      <c r="L651" s="28">
        <v>2</v>
      </c>
      <c r="M651" s="28" t="str">
        <f t="shared" si="29"/>
        <v>151042</v>
      </c>
      <c r="N651" s="28">
        <v>8388</v>
      </c>
      <c r="O651" s="279">
        <v>65232.333919999997</v>
      </c>
    </row>
    <row r="652" spans="10:15" x14ac:dyDescent="0.2">
      <c r="J652" s="28">
        <v>15104</v>
      </c>
      <c r="K652" s="28" t="s">
        <v>222</v>
      </c>
      <c r="L652" s="28">
        <v>4</v>
      </c>
      <c r="M652" s="28" t="str">
        <f t="shared" si="29"/>
        <v>151044</v>
      </c>
      <c r="N652" s="28">
        <v>867</v>
      </c>
      <c r="O652" s="279">
        <v>39480.825960000002</v>
      </c>
    </row>
    <row r="653" spans="10:15" x14ac:dyDescent="0.2">
      <c r="J653" s="28">
        <v>15104</v>
      </c>
      <c r="K653" s="28" t="s">
        <v>222</v>
      </c>
      <c r="L653" s="28">
        <v>5</v>
      </c>
      <c r="M653" s="28" t="str">
        <f t="shared" si="29"/>
        <v>151045</v>
      </c>
      <c r="N653" s="28">
        <v>1272</v>
      </c>
      <c r="O653" s="279">
        <v>48600.587630000002</v>
      </c>
    </row>
    <row r="654" spans="10:15" x14ac:dyDescent="0.2">
      <c r="J654" s="28">
        <v>15104</v>
      </c>
      <c r="K654" s="28" t="s">
        <v>222</v>
      </c>
      <c r="L654" s="28">
        <v>9</v>
      </c>
      <c r="M654" s="28" t="str">
        <f t="shared" si="29"/>
        <v>151049</v>
      </c>
      <c r="N654" s="28">
        <v>77</v>
      </c>
      <c r="O654" s="279">
        <v>91511.111109999998</v>
      </c>
    </row>
    <row r="655" spans="10:15" x14ac:dyDescent="0.2">
      <c r="J655" s="28">
        <v>15104</v>
      </c>
      <c r="K655" s="28" t="s">
        <v>222</v>
      </c>
      <c r="L655" s="28">
        <v>12</v>
      </c>
      <c r="M655" s="28" t="str">
        <f t="shared" si="29"/>
        <v>1510412</v>
      </c>
      <c r="N655" s="28">
        <v>0</v>
      </c>
      <c r="O655" s="279">
        <v>9466.1327650000003</v>
      </c>
    </row>
    <row r="656" spans="10:15" x14ac:dyDescent="0.2">
      <c r="J656" s="28">
        <v>15106</v>
      </c>
      <c r="K656" s="28" t="s">
        <v>223</v>
      </c>
      <c r="L656" s="28">
        <v>1</v>
      </c>
      <c r="M656" s="28" t="str">
        <f t="shared" si="29"/>
        <v>151061</v>
      </c>
      <c r="N656" s="28">
        <v>2143</v>
      </c>
      <c r="O656" s="279">
        <v>34552.363890000001</v>
      </c>
    </row>
    <row r="657" spans="10:15" x14ac:dyDescent="0.2">
      <c r="J657" s="28">
        <v>15106</v>
      </c>
      <c r="K657" s="28" t="s">
        <v>223</v>
      </c>
      <c r="L657" s="28">
        <v>2</v>
      </c>
      <c r="M657" s="28" t="str">
        <f t="shared" si="29"/>
        <v>151062</v>
      </c>
      <c r="N657" s="28">
        <v>13420</v>
      </c>
      <c r="O657" s="279">
        <v>92132.273319999993</v>
      </c>
    </row>
    <row r="658" spans="10:15" x14ac:dyDescent="0.2">
      <c r="J658" s="28">
        <v>15106</v>
      </c>
      <c r="K658" s="28" t="s">
        <v>223</v>
      </c>
      <c r="L658" s="28">
        <v>3</v>
      </c>
      <c r="M658" s="28" t="str">
        <f t="shared" si="29"/>
        <v>151063</v>
      </c>
      <c r="N658" s="28">
        <v>862</v>
      </c>
      <c r="O658" s="279">
        <v>218984.60149999999</v>
      </c>
    </row>
    <row r="659" spans="10:15" x14ac:dyDescent="0.2">
      <c r="J659" s="28">
        <v>15106</v>
      </c>
      <c r="K659" s="28" t="s">
        <v>223</v>
      </c>
      <c r="L659" s="28">
        <v>4</v>
      </c>
      <c r="M659" s="28" t="str">
        <f t="shared" si="29"/>
        <v>151064</v>
      </c>
      <c r="N659" s="28">
        <v>1482</v>
      </c>
      <c r="O659" s="279">
        <v>105452.8844</v>
      </c>
    </row>
    <row r="660" spans="10:15" x14ac:dyDescent="0.2">
      <c r="J660" s="28">
        <v>15106</v>
      </c>
      <c r="K660" s="28" t="s">
        <v>223</v>
      </c>
      <c r="L660" s="28">
        <v>10</v>
      </c>
      <c r="M660" s="28" t="str">
        <f t="shared" si="29"/>
        <v>1510610</v>
      </c>
      <c r="N660" s="28">
        <v>586</v>
      </c>
      <c r="O660" s="279">
        <v>112911.64969999999</v>
      </c>
    </row>
    <row r="661" spans="10:15" x14ac:dyDescent="0.2">
      <c r="J661" s="28">
        <v>15106</v>
      </c>
      <c r="K661" s="28" t="s">
        <v>223</v>
      </c>
      <c r="L661" s="28">
        <v>12</v>
      </c>
      <c r="M661" s="28" t="str">
        <f t="shared" si="29"/>
        <v>1510612</v>
      </c>
      <c r="N661" s="28">
        <v>0</v>
      </c>
      <c r="O661" s="279">
        <v>6969.1452639999998</v>
      </c>
    </row>
    <row r="662" spans="10:15" x14ac:dyDescent="0.2">
      <c r="J662" s="28">
        <v>15109</v>
      </c>
      <c r="K662" s="28" t="s">
        <v>224</v>
      </c>
      <c r="L662" s="28">
        <v>1</v>
      </c>
      <c r="M662" s="28" t="str">
        <f t="shared" si="29"/>
        <v>151091</v>
      </c>
      <c r="N662" s="28">
        <v>2049</v>
      </c>
      <c r="O662" s="279">
        <v>40554.323880000004</v>
      </c>
    </row>
    <row r="663" spans="10:15" x14ac:dyDescent="0.2">
      <c r="J663" s="28">
        <v>15109</v>
      </c>
      <c r="K663" s="28" t="s">
        <v>224</v>
      </c>
      <c r="L663" s="28">
        <v>2</v>
      </c>
      <c r="M663" s="28" t="str">
        <f t="shared" si="29"/>
        <v>151092</v>
      </c>
      <c r="N663" s="28">
        <v>14770</v>
      </c>
      <c r="O663" s="279">
        <v>147697.7702</v>
      </c>
    </row>
    <row r="664" spans="10:15" x14ac:dyDescent="0.2">
      <c r="J664" s="28">
        <v>15109</v>
      </c>
      <c r="K664" s="28" t="s">
        <v>224</v>
      </c>
      <c r="L664" s="28">
        <v>3</v>
      </c>
      <c r="M664" s="28" t="str">
        <f t="shared" si="29"/>
        <v>151093</v>
      </c>
      <c r="N664" s="28">
        <v>3217</v>
      </c>
      <c r="O664" s="279">
        <v>256499.12549999999</v>
      </c>
    </row>
    <row r="665" spans="10:15" x14ac:dyDescent="0.2">
      <c r="J665" s="28">
        <v>15109</v>
      </c>
      <c r="K665" s="28" t="s">
        <v>224</v>
      </c>
      <c r="L665" s="28">
        <v>4</v>
      </c>
      <c r="M665" s="28" t="str">
        <f t="shared" si="29"/>
        <v>151094</v>
      </c>
      <c r="N665" s="28">
        <v>2586</v>
      </c>
      <c r="O665" s="279">
        <v>194665.35089999999</v>
      </c>
    </row>
    <row r="666" spans="10:15" x14ac:dyDescent="0.2">
      <c r="J666" s="28">
        <v>15109</v>
      </c>
      <c r="K666" s="28" t="s">
        <v>224</v>
      </c>
      <c r="L666" s="28">
        <v>9</v>
      </c>
      <c r="M666" s="28" t="str">
        <f t="shared" si="29"/>
        <v>151099</v>
      </c>
      <c r="N666" s="28">
        <v>25</v>
      </c>
      <c r="O666" s="279">
        <v>16294.435320000001</v>
      </c>
    </row>
    <row r="667" spans="10:15" x14ac:dyDescent="0.2">
      <c r="J667" s="28">
        <v>15109</v>
      </c>
      <c r="K667" s="28" t="s">
        <v>224</v>
      </c>
      <c r="L667" s="28">
        <v>12</v>
      </c>
      <c r="M667" s="28" t="str">
        <f t="shared" si="29"/>
        <v>1510912</v>
      </c>
      <c r="N667" s="28">
        <v>0</v>
      </c>
      <c r="O667" s="279">
        <v>22418.413850000001</v>
      </c>
    </row>
    <row r="668" spans="10:15" x14ac:dyDescent="0.2">
      <c r="J668" s="28">
        <v>15114</v>
      </c>
      <c r="K668" s="28" t="s">
        <v>225</v>
      </c>
      <c r="L668" s="28">
        <v>1</v>
      </c>
      <c r="M668" s="28" t="str">
        <f t="shared" si="29"/>
        <v>151141</v>
      </c>
      <c r="N668" s="28">
        <v>6502</v>
      </c>
      <c r="O668" s="279">
        <v>11079.70219</v>
      </c>
    </row>
    <row r="669" spans="10:15" x14ac:dyDescent="0.2">
      <c r="J669" s="28">
        <v>15114</v>
      </c>
      <c r="K669" s="28" t="s">
        <v>225</v>
      </c>
      <c r="L669" s="28">
        <v>2</v>
      </c>
      <c r="M669" s="28" t="str">
        <f t="shared" si="29"/>
        <v>151142</v>
      </c>
      <c r="N669" s="28">
        <v>2203</v>
      </c>
      <c r="O669" s="279">
        <v>45718.511930000001</v>
      </c>
    </row>
    <row r="670" spans="10:15" x14ac:dyDescent="0.2">
      <c r="J670" s="28">
        <v>15114</v>
      </c>
      <c r="K670" s="28" t="s">
        <v>225</v>
      </c>
      <c r="L670" s="28">
        <v>3</v>
      </c>
      <c r="M670" s="28" t="str">
        <f t="shared" si="29"/>
        <v>151143</v>
      </c>
      <c r="N670" s="28">
        <v>2008</v>
      </c>
      <c r="O670" s="279">
        <v>46460.960160000002</v>
      </c>
    </row>
    <row r="671" spans="10:15" x14ac:dyDescent="0.2">
      <c r="J671" s="28">
        <v>15114</v>
      </c>
      <c r="K671" s="28" t="s">
        <v>225</v>
      </c>
      <c r="L671" s="28">
        <v>12</v>
      </c>
      <c r="M671" s="28" t="str">
        <f t="shared" si="29"/>
        <v>1511412</v>
      </c>
      <c r="N671" s="28">
        <v>0</v>
      </c>
      <c r="O671" s="279">
        <v>2286.6543590000001</v>
      </c>
    </row>
    <row r="672" spans="10:15" x14ac:dyDescent="0.2">
      <c r="J672" s="28">
        <v>15131</v>
      </c>
      <c r="K672" s="28" t="s">
        <v>226</v>
      </c>
      <c r="L672" s="28">
        <v>1</v>
      </c>
      <c r="M672" s="28" t="str">
        <f t="shared" si="29"/>
        <v>151311</v>
      </c>
      <c r="N672" s="28">
        <v>3405</v>
      </c>
      <c r="O672" s="279">
        <v>40682.725789999997</v>
      </c>
    </row>
    <row r="673" spans="10:15" x14ac:dyDescent="0.2">
      <c r="J673" s="28">
        <v>15131</v>
      </c>
      <c r="K673" s="28" t="s">
        <v>226</v>
      </c>
      <c r="L673" s="28">
        <v>2</v>
      </c>
      <c r="M673" s="28" t="str">
        <f t="shared" si="29"/>
        <v>151312</v>
      </c>
      <c r="N673" s="28">
        <v>4082</v>
      </c>
      <c r="O673" s="279">
        <v>91747.240380000003</v>
      </c>
    </row>
    <row r="674" spans="10:15" x14ac:dyDescent="0.2">
      <c r="J674" s="28">
        <v>15131</v>
      </c>
      <c r="K674" s="28" t="s">
        <v>226</v>
      </c>
      <c r="L674" s="28">
        <v>3</v>
      </c>
      <c r="M674" s="28" t="str">
        <f t="shared" si="29"/>
        <v>151313</v>
      </c>
      <c r="N674" s="28">
        <v>2222</v>
      </c>
      <c r="O674" s="279">
        <v>62185.278460000001</v>
      </c>
    </row>
    <row r="675" spans="10:15" x14ac:dyDescent="0.2">
      <c r="J675" s="28">
        <v>15131</v>
      </c>
      <c r="K675" s="28" t="s">
        <v>226</v>
      </c>
      <c r="L675" s="28">
        <v>4</v>
      </c>
      <c r="M675" s="28" t="str">
        <f t="shared" si="29"/>
        <v>151314</v>
      </c>
      <c r="N675" s="28">
        <v>1060</v>
      </c>
      <c r="O675" s="279">
        <v>67418.569149999996</v>
      </c>
    </row>
    <row r="676" spans="10:15" x14ac:dyDescent="0.2">
      <c r="J676" s="28">
        <v>15131</v>
      </c>
      <c r="K676" s="28" t="s">
        <v>226</v>
      </c>
      <c r="L676" s="28">
        <v>5</v>
      </c>
      <c r="M676" s="28" t="str">
        <f t="shared" si="29"/>
        <v>151315</v>
      </c>
      <c r="N676" s="28">
        <v>840</v>
      </c>
      <c r="O676" s="279">
        <v>20141.40811</v>
      </c>
    </row>
    <row r="677" spans="10:15" x14ac:dyDescent="0.2">
      <c r="J677" s="28">
        <v>15131</v>
      </c>
      <c r="K677" s="28" t="s">
        <v>226</v>
      </c>
      <c r="L677" s="28">
        <v>12</v>
      </c>
      <c r="M677" s="28" t="str">
        <f t="shared" si="29"/>
        <v>1513112</v>
      </c>
      <c r="N677" s="28">
        <v>0</v>
      </c>
      <c r="O677" s="279">
        <v>8294.5087399999993</v>
      </c>
    </row>
    <row r="678" spans="10:15" x14ac:dyDescent="0.2">
      <c r="J678" s="28">
        <v>15135</v>
      </c>
      <c r="K678" s="28" t="s">
        <v>227</v>
      </c>
      <c r="L678" s="28">
        <v>1</v>
      </c>
      <c r="M678" s="28" t="str">
        <f t="shared" si="29"/>
        <v>151351</v>
      </c>
      <c r="N678" s="28">
        <v>9054</v>
      </c>
      <c r="O678" s="279">
        <v>25692.397130000001</v>
      </c>
    </row>
    <row r="679" spans="10:15" x14ac:dyDescent="0.2">
      <c r="J679" s="28">
        <v>15135</v>
      </c>
      <c r="K679" s="28" t="s">
        <v>227</v>
      </c>
      <c r="L679" s="28">
        <v>2</v>
      </c>
      <c r="M679" s="28" t="str">
        <f t="shared" si="29"/>
        <v>151352</v>
      </c>
      <c r="N679" s="28">
        <v>19128</v>
      </c>
      <c r="O679" s="279">
        <v>84084.486059999996</v>
      </c>
    </row>
    <row r="680" spans="10:15" x14ac:dyDescent="0.2">
      <c r="J680" s="28">
        <v>15135</v>
      </c>
      <c r="K680" s="28" t="s">
        <v>227</v>
      </c>
      <c r="L680" s="28">
        <v>3</v>
      </c>
      <c r="M680" s="28" t="str">
        <f t="shared" si="29"/>
        <v>151353</v>
      </c>
      <c r="N680" s="28">
        <v>2261</v>
      </c>
      <c r="O680" s="279">
        <v>106056.7135</v>
      </c>
    </row>
    <row r="681" spans="10:15" x14ac:dyDescent="0.2">
      <c r="J681" s="28">
        <v>15135</v>
      </c>
      <c r="K681" s="28" t="s">
        <v>227</v>
      </c>
      <c r="L681" s="28">
        <v>4</v>
      </c>
      <c r="M681" s="28" t="str">
        <f t="shared" si="29"/>
        <v>151354</v>
      </c>
      <c r="N681" s="28">
        <v>689</v>
      </c>
      <c r="O681" s="279">
        <v>18927.582419999999</v>
      </c>
    </row>
    <row r="682" spans="10:15" x14ac:dyDescent="0.2">
      <c r="J682" s="28">
        <v>15135</v>
      </c>
      <c r="K682" s="28" t="s">
        <v>227</v>
      </c>
      <c r="L682" s="28">
        <v>5</v>
      </c>
      <c r="M682" s="28" t="str">
        <f t="shared" si="29"/>
        <v>151355</v>
      </c>
      <c r="N682" s="28">
        <v>912</v>
      </c>
      <c r="O682" s="279">
        <v>10767.772510000001</v>
      </c>
    </row>
    <row r="683" spans="10:15" x14ac:dyDescent="0.2">
      <c r="J683" s="28">
        <v>15135</v>
      </c>
      <c r="K683" s="28" t="s">
        <v>227</v>
      </c>
      <c r="L683" s="28">
        <v>9</v>
      </c>
      <c r="M683" s="28" t="str">
        <f t="shared" si="29"/>
        <v>151359</v>
      </c>
      <c r="N683" s="28">
        <v>0</v>
      </c>
      <c r="O683" s="279">
        <v>4275.93361</v>
      </c>
    </row>
    <row r="684" spans="10:15" x14ac:dyDescent="0.2">
      <c r="J684" s="28">
        <v>15135</v>
      </c>
      <c r="K684" s="28" t="s">
        <v>227</v>
      </c>
      <c r="L684" s="28">
        <v>12</v>
      </c>
      <c r="M684" s="28" t="str">
        <f t="shared" si="29"/>
        <v>1513512</v>
      </c>
      <c r="N684" s="28">
        <v>0</v>
      </c>
      <c r="O684" s="279">
        <v>5008.4376609999999</v>
      </c>
    </row>
    <row r="685" spans="10:15" x14ac:dyDescent="0.2">
      <c r="J685" s="28">
        <v>15162</v>
      </c>
      <c r="K685" s="28" t="s">
        <v>228</v>
      </c>
      <c r="L685" s="28">
        <v>1</v>
      </c>
      <c r="M685" s="28" t="str">
        <f t="shared" si="29"/>
        <v>151621</v>
      </c>
      <c r="N685" s="28">
        <v>29887</v>
      </c>
      <c r="O685" s="279">
        <v>22775.21242</v>
      </c>
    </row>
    <row r="686" spans="10:15" x14ac:dyDescent="0.2">
      <c r="J686" s="28">
        <v>15162</v>
      </c>
      <c r="K686" s="28" t="s">
        <v>228</v>
      </c>
      <c r="L686" s="28">
        <v>2</v>
      </c>
      <c r="M686" s="28" t="str">
        <f t="shared" si="29"/>
        <v>151622</v>
      </c>
      <c r="N686" s="28">
        <v>15872</v>
      </c>
      <c r="O686" s="279">
        <v>47254.25561</v>
      </c>
    </row>
    <row r="687" spans="10:15" x14ac:dyDescent="0.2">
      <c r="J687" s="28">
        <v>15162</v>
      </c>
      <c r="K687" s="28" t="s">
        <v>228</v>
      </c>
      <c r="L687" s="28">
        <v>3</v>
      </c>
      <c r="M687" s="28" t="str">
        <f t="shared" si="29"/>
        <v>151623</v>
      </c>
      <c r="N687" s="28">
        <v>3263</v>
      </c>
      <c r="O687" s="279">
        <v>39291.152349999997</v>
      </c>
    </row>
    <row r="688" spans="10:15" x14ac:dyDescent="0.2">
      <c r="J688" s="28">
        <v>15162</v>
      </c>
      <c r="K688" s="28" t="s">
        <v>228</v>
      </c>
      <c r="L688" s="28">
        <v>4</v>
      </c>
      <c r="M688" s="28" t="str">
        <f t="shared" si="29"/>
        <v>151624</v>
      </c>
      <c r="N688" s="28">
        <v>1910</v>
      </c>
      <c r="O688" s="279">
        <v>59912.150450000001</v>
      </c>
    </row>
    <row r="689" spans="10:15" x14ac:dyDescent="0.2">
      <c r="J689" s="28">
        <v>15162</v>
      </c>
      <c r="K689" s="28" t="s">
        <v>228</v>
      </c>
      <c r="L689" s="28">
        <v>12</v>
      </c>
      <c r="M689" s="28" t="str">
        <f t="shared" si="29"/>
        <v>1516212</v>
      </c>
      <c r="N689" s="28">
        <v>0</v>
      </c>
      <c r="O689" s="279">
        <v>5191.2311330000002</v>
      </c>
    </row>
    <row r="690" spans="10:15" x14ac:dyDescent="0.2">
      <c r="J690" s="28">
        <v>15172</v>
      </c>
      <c r="K690" s="28" t="s">
        <v>229</v>
      </c>
      <c r="L690" s="28">
        <v>1</v>
      </c>
      <c r="M690" s="28" t="str">
        <f t="shared" si="29"/>
        <v>151721</v>
      </c>
      <c r="N690" s="28">
        <v>11583</v>
      </c>
      <c r="O690" s="279">
        <v>27284.829450000001</v>
      </c>
    </row>
    <row r="691" spans="10:15" x14ac:dyDescent="0.2">
      <c r="J691" s="28">
        <v>15172</v>
      </c>
      <c r="K691" s="28" t="s">
        <v>229</v>
      </c>
      <c r="L691" s="28">
        <v>2</v>
      </c>
      <c r="M691" s="28" t="str">
        <f t="shared" si="29"/>
        <v>151722</v>
      </c>
      <c r="N691" s="28">
        <v>38985</v>
      </c>
      <c r="O691" s="279">
        <v>96423.482040000003</v>
      </c>
    </row>
    <row r="692" spans="10:15" x14ac:dyDescent="0.2">
      <c r="J692" s="28">
        <v>15172</v>
      </c>
      <c r="K692" s="28" t="s">
        <v>229</v>
      </c>
      <c r="L692" s="28">
        <v>3</v>
      </c>
      <c r="M692" s="28" t="str">
        <f t="shared" si="29"/>
        <v>151723</v>
      </c>
      <c r="N692" s="28">
        <v>8293</v>
      </c>
      <c r="O692" s="279">
        <v>132683.18280000001</v>
      </c>
    </row>
    <row r="693" spans="10:15" x14ac:dyDescent="0.2">
      <c r="J693" s="28">
        <v>15172</v>
      </c>
      <c r="K693" s="28" t="s">
        <v>229</v>
      </c>
      <c r="L693" s="28">
        <v>4</v>
      </c>
      <c r="M693" s="28" t="str">
        <f t="shared" si="29"/>
        <v>151724</v>
      </c>
      <c r="N693" s="28">
        <v>4253</v>
      </c>
      <c r="O693" s="279">
        <v>103379.04919999999</v>
      </c>
    </row>
    <row r="694" spans="10:15" x14ac:dyDescent="0.2">
      <c r="J694" s="28">
        <v>15172</v>
      </c>
      <c r="K694" s="28" t="s">
        <v>229</v>
      </c>
      <c r="L694" s="28">
        <v>5</v>
      </c>
      <c r="M694" s="28" t="str">
        <f t="shared" si="29"/>
        <v>151725</v>
      </c>
      <c r="N694" s="28">
        <v>2544</v>
      </c>
      <c r="O694" s="279">
        <v>134993.33780000001</v>
      </c>
    </row>
    <row r="695" spans="10:15" x14ac:dyDescent="0.2">
      <c r="J695" s="28">
        <v>15172</v>
      </c>
      <c r="K695" s="28" t="s">
        <v>229</v>
      </c>
      <c r="L695" s="28">
        <v>6</v>
      </c>
      <c r="M695" s="28" t="str">
        <f t="shared" si="29"/>
        <v>151726</v>
      </c>
      <c r="N695" s="28">
        <v>2470</v>
      </c>
      <c r="O695" s="279">
        <v>69884.383879999994</v>
      </c>
    </row>
    <row r="696" spans="10:15" x14ac:dyDescent="0.2">
      <c r="J696" s="28">
        <v>15172</v>
      </c>
      <c r="K696" s="28" t="s">
        <v>229</v>
      </c>
      <c r="L696" s="28">
        <v>7</v>
      </c>
      <c r="M696" s="28" t="str">
        <f t="shared" si="29"/>
        <v>151727</v>
      </c>
      <c r="N696" s="28">
        <v>4631</v>
      </c>
      <c r="O696" s="279">
        <v>131381.5779</v>
      </c>
    </row>
    <row r="697" spans="10:15" x14ac:dyDescent="0.2">
      <c r="J697" s="28">
        <v>15172</v>
      </c>
      <c r="K697" s="28" t="s">
        <v>229</v>
      </c>
      <c r="L697" s="28">
        <v>12</v>
      </c>
      <c r="M697" s="28" t="str">
        <f t="shared" si="29"/>
        <v>1517212</v>
      </c>
      <c r="N697" s="28">
        <v>0</v>
      </c>
      <c r="O697" s="279">
        <v>20757.70926</v>
      </c>
    </row>
    <row r="698" spans="10:15" x14ac:dyDescent="0.2">
      <c r="J698" s="28">
        <v>15176</v>
      </c>
      <c r="K698" s="28" t="s">
        <v>230</v>
      </c>
      <c r="L698" s="28">
        <v>1</v>
      </c>
      <c r="M698" s="28" t="str">
        <f t="shared" si="29"/>
        <v>151761</v>
      </c>
      <c r="N698" s="28">
        <v>40692</v>
      </c>
      <c r="O698" s="279">
        <v>83746.388210000005</v>
      </c>
    </row>
    <row r="699" spans="10:15" x14ac:dyDescent="0.2">
      <c r="J699" s="28">
        <v>15176</v>
      </c>
      <c r="K699" s="28" t="s">
        <v>230</v>
      </c>
      <c r="L699" s="28">
        <v>2</v>
      </c>
      <c r="M699" s="28" t="str">
        <f t="shared" si="29"/>
        <v>151762</v>
      </c>
      <c r="N699" s="28">
        <v>599972</v>
      </c>
      <c r="O699" s="279">
        <v>358101.78759999998</v>
      </c>
    </row>
    <row r="700" spans="10:15" x14ac:dyDescent="0.2">
      <c r="J700" s="28">
        <v>15176</v>
      </c>
      <c r="K700" s="28" t="s">
        <v>230</v>
      </c>
      <c r="L700" s="28">
        <v>3</v>
      </c>
      <c r="M700" s="28" t="str">
        <f t="shared" si="29"/>
        <v>151763</v>
      </c>
      <c r="N700" s="28">
        <v>342224</v>
      </c>
      <c r="O700" s="279">
        <v>535893.30220000003</v>
      </c>
    </row>
    <row r="701" spans="10:15" x14ac:dyDescent="0.2">
      <c r="J701" s="28">
        <v>15176</v>
      </c>
      <c r="K701" s="28" t="s">
        <v>230</v>
      </c>
      <c r="L701" s="28">
        <v>4</v>
      </c>
      <c r="M701" s="28" t="str">
        <f t="shared" si="29"/>
        <v>151764</v>
      </c>
      <c r="N701" s="28">
        <v>147712</v>
      </c>
      <c r="O701" s="279">
        <v>648904.72919999994</v>
      </c>
    </row>
    <row r="702" spans="10:15" x14ac:dyDescent="0.2">
      <c r="J702" s="28">
        <v>15176</v>
      </c>
      <c r="K702" s="28" t="s">
        <v>230</v>
      </c>
      <c r="L702" s="28">
        <v>5</v>
      </c>
      <c r="M702" s="28" t="str">
        <f t="shared" si="29"/>
        <v>151765</v>
      </c>
      <c r="N702" s="28">
        <v>41754</v>
      </c>
      <c r="O702" s="279">
        <v>871056.55709999998</v>
      </c>
    </row>
    <row r="703" spans="10:15" x14ac:dyDescent="0.2">
      <c r="J703" s="28">
        <v>15176</v>
      </c>
      <c r="K703" s="28" t="s">
        <v>230</v>
      </c>
      <c r="L703" s="28">
        <v>6</v>
      </c>
      <c r="M703" s="28" t="str">
        <f t="shared" si="29"/>
        <v>151766</v>
      </c>
      <c r="N703" s="28">
        <v>40045</v>
      </c>
      <c r="O703" s="279">
        <v>840834.66110000003</v>
      </c>
    </row>
    <row r="704" spans="10:15" x14ac:dyDescent="0.2">
      <c r="J704" s="28">
        <v>15176</v>
      </c>
      <c r="K704" s="28" t="s">
        <v>230</v>
      </c>
      <c r="L704" s="28">
        <v>7</v>
      </c>
      <c r="M704" s="28" t="str">
        <f t="shared" si="29"/>
        <v>151767</v>
      </c>
      <c r="N704" s="28">
        <v>23472</v>
      </c>
      <c r="O704" s="279">
        <v>1050983.6939999999</v>
      </c>
    </row>
    <row r="705" spans="10:15" x14ac:dyDescent="0.2">
      <c r="J705" s="28">
        <v>15176</v>
      </c>
      <c r="K705" s="28" t="s">
        <v>230</v>
      </c>
      <c r="L705" s="28">
        <v>8</v>
      </c>
      <c r="M705" s="28" t="str">
        <f t="shared" si="29"/>
        <v>151768</v>
      </c>
      <c r="N705" s="28">
        <v>53030</v>
      </c>
      <c r="O705" s="279">
        <v>581761.46510000003</v>
      </c>
    </row>
    <row r="706" spans="10:15" x14ac:dyDescent="0.2">
      <c r="J706" s="28">
        <v>15176</v>
      </c>
      <c r="K706" s="28" t="s">
        <v>230</v>
      </c>
      <c r="L706" s="28">
        <v>9</v>
      </c>
      <c r="M706" s="28" t="str">
        <f t="shared" si="29"/>
        <v>151769</v>
      </c>
      <c r="N706" s="28">
        <v>8927</v>
      </c>
      <c r="O706" s="279">
        <v>863573.11809999996</v>
      </c>
    </row>
    <row r="707" spans="10:15" x14ac:dyDescent="0.2">
      <c r="J707" s="28">
        <v>15176</v>
      </c>
      <c r="K707" s="28" t="s">
        <v>230</v>
      </c>
      <c r="L707" s="28">
        <v>10</v>
      </c>
      <c r="M707" s="28" t="str">
        <f t="shared" ref="M707:M770" si="30">J707&amp;L707</f>
        <v>1517610</v>
      </c>
      <c r="N707" s="28">
        <v>26901</v>
      </c>
      <c r="O707" s="279">
        <v>1073070.808</v>
      </c>
    </row>
    <row r="708" spans="10:15" x14ac:dyDescent="0.2">
      <c r="J708" s="28">
        <v>15176</v>
      </c>
      <c r="K708" s="28" t="s">
        <v>230</v>
      </c>
      <c r="L708" s="28">
        <v>12</v>
      </c>
      <c r="M708" s="28" t="str">
        <f t="shared" si="30"/>
        <v>1517612</v>
      </c>
      <c r="N708" s="28">
        <v>0</v>
      </c>
      <c r="O708" s="279">
        <v>72228.28</v>
      </c>
    </row>
    <row r="709" spans="10:15" x14ac:dyDescent="0.2">
      <c r="J709" s="28">
        <v>15180</v>
      </c>
      <c r="K709" s="28" t="s">
        <v>231</v>
      </c>
      <c r="L709" s="28">
        <v>1</v>
      </c>
      <c r="M709" s="28" t="str">
        <f t="shared" si="30"/>
        <v>151801</v>
      </c>
      <c r="N709" s="28">
        <v>15907</v>
      </c>
      <c r="O709" s="279">
        <v>42304.006529999999</v>
      </c>
    </row>
    <row r="710" spans="10:15" x14ac:dyDescent="0.2">
      <c r="J710" s="28">
        <v>15180</v>
      </c>
      <c r="K710" s="28" t="s">
        <v>231</v>
      </c>
      <c r="L710" s="28">
        <v>2</v>
      </c>
      <c r="M710" s="28" t="str">
        <f t="shared" si="30"/>
        <v>151802</v>
      </c>
      <c r="N710" s="28">
        <v>24150</v>
      </c>
      <c r="O710" s="279">
        <v>91662.71643</v>
      </c>
    </row>
    <row r="711" spans="10:15" x14ac:dyDescent="0.2">
      <c r="J711" s="28">
        <v>15180</v>
      </c>
      <c r="K711" s="28" t="s">
        <v>231</v>
      </c>
      <c r="L711" s="28">
        <v>3</v>
      </c>
      <c r="M711" s="28" t="str">
        <f t="shared" si="30"/>
        <v>151803</v>
      </c>
      <c r="N711" s="28">
        <v>1322</v>
      </c>
      <c r="O711" s="279">
        <v>91664.984840000005</v>
      </c>
    </row>
    <row r="712" spans="10:15" x14ac:dyDescent="0.2">
      <c r="J712" s="28">
        <v>15180</v>
      </c>
      <c r="K712" s="28" t="s">
        <v>231</v>
      </c>
      <c r="L712" s="28">
        <v>4</v>
      </c>
      <c r="M712" s="28" t="str">
        <f t="shared" si="30"/>
        <v>151804</v>
      </c>
      <c r="N712" s="28">
        <v>3054</v>
      </c>
      <c r="O712" s="279">
        <v>81087.908009999999</v>
      </c>
    </row>
    <row r="713" spans="10:15" x14ac:dyDescent="0.2">
      <c r="J713" s="28">
        <v>15180</v>
      </c>
      <c r="K713" s="28" t="s">
        <v>231</v>
      </c>
      <c r="L713" s="28">
        <v>12</v>
      </c>
      <c r="M713" s="28" t="str">
        <f t="shared" si="30"/>
        <v>1518012</v>
      </c>
      <c r="N713" s="28">
        <v>0</v>
      </c>
      <c r="O713" s="279">
        <v>14928.63869</v>
      </c>
    </row>
    <row r="714" spans="10:15" x14ac:dyDescent="0.2">
      <c r="J714" s="28">
        <v>15183</v>
      </c>
      <c r="K714" s="28" t="s">
        <v>232</v>
      </c>
      <c r="L714" s="28">
        <v>1</v>
      </c>
      <c r="M714" s="28" t="str">
        <f t="shared" si="30"/>
        <v>151831</v>
      </c>
      <c r="N714" s="28">
        <v>29261</v>
      </c>
      <c r="O714" s="279">
        <v>60544.248399999997</v>
      </c>
    </row>
    <row r="715" spans="10:15" x14ac:dyDescent="0.2">
      <c r="J715" s="28">
        <v>15183</v>
      </c>
      <c r="K715" s="28" t="s">
        <v>232</v>
      </c>
      <c r="L715" s="28">
        <v>2</v>
      </c>
      <c r="M715" s="28" t="str">
        <f t="shared" si="30"/>
        <v>151832</v>
      </c>
      <c r="N715" s="28">
        <v>49388</v>
      </c>
      <c r="O715" s="279">
        <v>126166.6648</v>
      </c>
    </row>
    <row r="716" spans="10:15" x14ac:dyDescent="0.2">
      <c r="J716" s="28">
        <v>15183</v>
      </c>
      <c r="K716" s="28" t="s">
        <v>232</v>
      </c>
      <c r="L716" s="28">
        <v>3</v>
      </c>
      <c r="M716" s="28" t="str">
        <f t="shared" si="30"/>
        <v>151833</v>
      </c>
      <c r="N716" s="28">
        <v>5594</v>
      </c>
      <c r="O716" s="279">
        <v>92506.555189999999</v>
      </c>
    </row>
    <row r="717" spans="10:15" x14ac:dyDescent="0.2">
      <c r="J717" s="28">
        <v>15183</v>
      </c>
      <c r="K717" s="28" t="s">
        <v>232</v>
      </c>
      <c r="L717" s="28">
        <v>4</v>
      </c>
      <c r="M717" s="28" t="str">
        <f t="shared" si="30"/>
        <v>151834</v>
      </c>
      <c r="N717" s="28">
        <v>4269</v>
      </c>
      <c r="O717" s="279">
        <v>147226.5417</v>
      </c>
    </row>
    <row r="718" spans="10:15" x14ac:dyDescent="0.2">
      <c r="J718" s="28">
        <v>15183</v>
      </c>
      <c r="K718" s="28" t="s">
        <v>232</v>
      </c>
      <c r="L718" s="28">
        <v>9</v>
      </c>
      <c r="M718" s="28" t="str">
        <f t="shared" si="30"/>
        <v>151839</v>
      </c>
      <c r="N718" s="28">
        <v>2351</v>
      </c>
      <c r="O718" s="279">
        <v>132276.40429999999</v>
      </c>
    </row>
    <row r="719" spans="10:15" x14ac:dyDescent="0.2">
      <c r="J719" s="28">
        <v>15183</v>
      </c>
      <c r="K719" s="28" t="s">
        <v>232</v>
      </c>
      <c r="L719" s="28">
        <v>10</v>
      </c>
      <c r="M719" s="28" t="str">
        <f t="shared" si="30"/>
        <v>1518310</v>
      </c>
      <c r="N719" s="28">
        <v>880</v>
      </c>
      <c r="O719" s="279">
        <v>185399.35759999999</v>
      </c>
    </row>
    <row r="720" spans="10:15" x14ac:dyDescent="0.2">
      <c r="J720" s="28">
        <v>15183</v>
      </c>
      <c r="K720" s="28" t="s">
        <v>232</v>
      </c>
      <c r="L720" s="28">
        <v>12</v>
      </c>
      <c r="M720" s="28" t="str">
        <f t="shared" si="30"/>
        <v>1518312</v>
      </c>
      <c r="N720" s="28">
        <v>0</v>
      </c>
      <c r="O720" s="279">
        <v>18554.04538</v>
      </c>
    </row>
    <row r="721" spans="10:15" x14ac:dyDescent="0.2">
      <c r="J721" s="28">
        <v>15185</v>
      </c>
      <c r="K721" s="28" t="s">
        <v>233</v>
      </c>
      <c r="L721" s="28">
        <v>1</v>
      </c>
      <c r="M721" s="28" t="str">
        <f t="shared" si="30"/>
        <v>151851</v>
      </c>
      <c r="N721" s="28">
        <v>683</v>
      </c>
      <c r="O721" s="279">
        <v>61224.578959999999</v>
      </c>
    </row>
    <row r="722" spans="10:15" x14ac:dyDescent="0.2">
      <c r="J722" s="28">
        <v>15185</v>
      </c>
      <c r="K722" s="28" t="s">
        <v>233</v>
      </c>
      <c r="L722" s="28">
        <v>2</v>
      </c>
      <c r="M722" s="28" t="str">
        <f t="shared" si="30"/>
        <v>151852</v>
      </c>
      <c r="N722" s="28">
        <v>18445</v>
      </c>
      <c r="O722" s="279">
        <v>233517.6361</v>
      </c>
    </row>
    <row r="723" spans="10:15" x14ac:dyDescent="0.2">
      <c r="J723" s="28">
        <v>15185</v>
      </c>
      <c r="K723" s="28" t="s">
        <v>233</v>
      </c>
      <c r="L723" s="28">
        <v>3</v>
      </c>
      <c r="M723" s="28" t="str">
        <f t="shared" si="30"/>
        <v>151853</v>
      </c>
      <c r="N723" s="28">
        <v>14326</v>
      </c>
      <c r="O723" s="279">
        <v>434140.43819999998</v>
      </c>
    </row>
    <row r="724" spans="10:15" x14ac:dyDescent="0.2">
      <c r="J724" s="28">
        <v>15185</v>
      </c>
      <c r="K724" s="28" t="s">
        <v>233</v>
      </c>
      <c r="L724" s="28">
        <v>4</v>
      </c>
      <c r="M724" s="28" t="str">
        <f t="shared" si="30"/>
        <v>151854</v>
      </c>
      <c r="N724" s="28">
        <v>5323</v>
      </c>
      <c r="O724" s="279">
        <v>567915.31740000006</v>
      </c>
    </row>
    <row r="725" spans="10:15" x14ac:dyDescent="0.2">
      <c r="J725" s="28">
        <v>15185</v>
      </c>
      <c r="K725" s="28" t="s">
        <v>233</v>
      </c>
      <c r="L725" s="28">
        <v>5</v>
      </c>
      <c r="M725" s="28" t="str">
        <f t="shared" si="30"/>
        <v>151855</v>
      </c>
      <c r="N725" s="28">
        <v>1932</v>
      </c>
      <c r="O725" s="279">
        <v>787218.26150000002</v>
      </c>
    </row>
    <row r="726" spans="10:15" x14ac:dyDescent="0.2">
      <c r="J726" s="28">
        <v>15185</v>
      </c>
      <c r="K726" s="28" t="s">
        <v>233</v>
      </c>
      <c r="L726" s="28">
        <v>6</v>
      </c>
      <c r="M726" s="28" t="str">
        <f t="shared" si="30"/>
        <v>151856</v>
      </c>
      <c r="N726" s="28">
        <v>926</v>
      </c>
      <c r="O726" s="279">
        <v>639790.65040000004</v>
      </c>
    </row>
    <row r="727" spans="10:15" x14ac:dyDescent="0.2">
      <c r="J727" s="28">
        <v>15185</v>
      </c>
      <c r="K727" s="28" t="s">
        <v>233</v>
      </c>
      <c r="L727" s="28">
        <v>7</v>
      </c>
      <c r="M727" s="28" t="str">
        <f t="shared" si="30"/>
        <v>151857</v>
      </c>
      <c r="N727" s="28">
        <v>2646</v>
      </c>
      <c r="O727" s="279">
        <v>328738.76789999998</v>
      </c>
    </row>
    <row r="728" spans="10:15" x14ac:dyDescent="0.2">
      <c r="J728" s="28">
        <v>15185</v>
      </c>
      <c r="K728" s="28" t="s">
        <v>233</v>
      </c>
      <c r="L728" s="28">
        <v>9</v>
      </c>
      <c r="M728" s="28" t="str">
        <f t="shared" si="30"/>
        <v>151859</v>
      </c>
      <c r="N728" s="28">
        <v>0</v>
      </c>
      <c r="O728" s="279">
        <v>55646.551720000003</v>
      </c>
    </row>
    <row r="729" spans="10:15" x14ac:dyDescent="0.2">
      <c r="J729" s="28">
        <v>15185</v>
      </c>
      <c r="K729" s="28" t="s">
        <v>233</v>
      </c>
      <c r="L729" s="28">
        <v>10</v>
      </c>
      <c r="M729" s="28" t="str">
        <f t="shared" si="30"/>
        <v>1518510</v>
      </c>
      <c r="N729" s="28">
        <v>1755</v>
      </c>
      <c r="O729" s="279">
        <v>491049.40120000002</v>
      </c>
    </row>
    <row r="730" spans="10:15" x14ac:dyDescent="0.2">
      <c r="J730" s="28">
        <v>15185</v>
      </c>
      <c r="K730" s="28" t="s">
        <v>233</v>
      </c>
      <c r="L730" s="28">
        <v>12</v>
      </c>
      <c r="M730" s="28" t="str">
        <f t="shared" si="30"/>
        <v>1518512</v>
      </c>
      <c r="N730" s="28">
        <v>0</v>
      </c>
      <c r="O730" s="279">
        <v>44071.439899999998</v>
      </c>
    </row>
    <row r="731" spans="10:15" x14ac:dyDescent="0.2">
      <c r="J731" s="28">
        <v>15187</v>
      </c>
      <c r="K731" s="28" t="s">
        <v>234</v>
      </c>
      <c r="L731" s="28">
        <v>1</v>
      </c>
      <c r="M731" s="28" t="str">
        <f t="shared" si="30"/>
        <v>151871</v>
      </c>
      <c r="N731" s="28">
        <v>929</v>
      </c>
      <c r="O731" s="279">
        <v>31763.81554</v>
      </c>
    </row>
    <row r="732" spans="10:15" x14ac:dyDescent="0.2">
      <c r="J732" s="28">
        <v>15187</v>
      </c>
      <c r="K732" s="28" t="s">
        <v>234</v>
      </c>
      <c r="L732" s="28">
        <v>2</v>
      </c>
      <c r="M732" s="28" t="str">
        <f t="shared" si="30"/>
        <v>151872</v>
      </c>
      <c r="N732" s="28">
        <v>6505</v>
      </c>
      <c r="O732" s="279">
        <v>109369.12880000001</v>
      </c>
    </row>
    <row r="733" spans="10:15" x14ac:dyDescent="0.2">
      <c r="J733" s="28">
        <v>15187</v>
      </c>
      <c r="K733" s="28" t="s">
        <v>234</v>
      </c>
      <c r="L733" s="28">
        <v>3</v>
      </c>
      <c r="M733" s="28" t="str">
        <f t="shared" si="30"/>
        <v>151873</v>
      </c>
      <c r="N733" s="28">
        <v>2999</v>
      </c>
      <c r="O733" s="279">
        <v>118215.5554</v>
      </c>
    </row>
    <row r="734" spans="10:15" x14ac:dyDescent="0.2">
      <c r="J734" s="28">
        <v>15187</v>
      </c>
      <c r="K734" s="28" t="s">
        <v>234</v>
      </c>
      <c r="L734" s="28">
        <v>4</v>
      </c>
      <c r="M734" s="28" t="str">
        <f t="shared" si="30"/>
        <v>151874</v>
      </c>
      <c r="N734" s="28">
        <v>1641</v>
      </c>
      <c r="O734" s="279">
        <v>87282.432369999995</v>
      </c>
    </row>
    <row r="735" spans="10:15" x14ac:dyDescent="0.2">
      <c r="J735" s="28">
        <v>15187</v>
      </c>
      <c r="K735" s="28" t="s">
        <v>234</v>
      </c>
      <c r="L735" s="28">
        <v>5</v>
      </c>
      <c r="M735" s="28" t="str">
        <f t="shared" si="30"/>
        <v>151875</v>
      </c>
      <c r="N735" s="28">
        <v>1090</v>
      </c>
      <c r="O735" s="279">
        <v>65614.771900000007</v>
      </c>
    </row>
    <row r="736" spans="10:15" x14ac:dyDescent="0.2">
      <c r="J736" s="28">
        <v>15187</v>
      </c>
      <c r="K736" s="28" t="s">
        <v>234</v>
      </c>
      <c r="L736" s="28">
        <v>12</v>
      </c>
      <c r="M736" s="28" t="str">
        <f t="shared" si="30"/>
        <v>1518712</v>
      </c>
      <c r="N736" s="28">
        <v>0</v>
      </c>
      <c r="O736" s="279">
        <v>17667.92714</v>
      </c>
    </row>
    <row r="737" spans="10:15" x14ac:dyDescent="0.2">
      <c r="J737" s="28">
        <v>15189</v>
      </c>
      <c r="K737" s="28" t="s">
        <v>235</v>
      </c>
      <c r="L737" s="28">
        <v>1</v>
      </c>
      <c r="M737" s="28" t="str">
        <f t="shared" si="30"/>
        <v>151891</v>
      </c>
      <c r="N737" s="28">
        <v>9475</v>
      </c>
      <c r="O737" s="279">
        <v>25675.922999999999</v>
      </c>
    </row>
    <row r="738" spans="10:15" x14ac:dyDescent="0.2">
      <c r="J738" s="28">
        <v>15189</v>
      </c>
      <c r="K738" s="28" t="s">
        <v>235</v>
      </c>
      <c r="L738" s="28">
        <v>2</v>
      </c>
      <c r="M738" s="28" t="str">
        <f t="shared" si="30"/>
        <v>151892</v>
      </c>
      <c r="N738" s="28">
        <v>36840</v>
      </c>
      <c r="O738" s="279">
        <v>116972.69620000001</v>
      </c>
    </row>
    <row r="739" spans="10:15" x14ac:dyDescent="0.2">
      <c r="J739" s="28">
        <v>15189</v>
      </c>
      <c r="K739" s="28" t="s">
        <v>235</v>
      </c>
      <c r="L739" s="28">
        <v>3</v>
      </c>
      <c r="M739" s="28" t="str">
        <f t="shared" si="30"/>
        <v>151893</v>
      </c>
      <c r="N739" s="28">
        <v>5233</v>
      </c>
      <c r="O739" s="279">
        <v>214779.52439999999</v>
      </c>
    </row>
    <row r="740" spans="10:15" x14ac:dyDescent="0.2">
      <c r="J740" s="28">
        <v>15189</v>
      </c>
      <c r="K740" s="28" t="s">
        <v>235</v>
      </c>
      <c r="L740" s="28">
        <v>4</v>
      </c>
      <c r="M740" s="28" t="str">
        <f t="shared" si="30"/>
        <v>151894</v>
      </c>
      <c r="N740" s="28">
        <v>2530</v>
      </c>
      <c r="O740" s="279">
        <v>417792.84370000003</v>
      </c>
    </row>
    <row r="741" spans="10:15" x14ac:dyDescent="0.2">
      <c r="J741" s="28">
        <v>15189</v>
      </c>
      <c r="K741" s="28" t="s">
        <v>235</v>
      </c>
      <c r="L741" s="28">
        <v>12</v>
      </c>
      <c r="M741" s="28" t="str">
        <f t="shared" si="30"/>
        <v>1518912</v>
      </c>
      <c r="N741" s="28">
        <v>0</v>
      </c>
      <c r="O741" s="279">
        <v>16042.034229999999</v>
      </c>
    </row>
    <row r="742" spans="10:15" x14ac:dyDescent="0.2">
      <c r="J742" s="28">
        <v>15204</v>
      </c>
      <c r="K742" s="28" t="s">
        <v>236</v>
      </c>
      <c r="L742" s="28">
        <v>1</v>
      </c>
      <c r="M742" s="28" t="str">
        <f t="shared" si="30"/>
        <v>152041</v>
      </c>
      <c r="N742" s="28">
        <v>846</v>
      </c>
      <c r="O742" s="279">
        <v>41454.490109999999</v>
      </c>
    </row>
    <row r="743" spans="10:15" x14ac:dyDescent="0.2">
      <c r="J743" s="28">
        <v>15204</v>
      </c>
      <c r="K743" s="28" t="s">
        <v>236</v>
      </c>
      <c r="L743" s="28">
        <v>2</v>
      </c>
      <c r="M743" s="28" t="str">
        <f t="shared" si="30"/>
        <v>152042</v>
      </c>
      <c r="N743" s="28">
        <v>14300</v>
      </c>
      <c r="O743" s="279">
        <v>199028.04399999999</v>
      </c>
    </row>
    <row r="744" spans="10:15" x14ac:dyDescent="0.2">
      <c r="J744" s="28">
        <v>15204</v>
      </c>
      <c r="K744" s="28" t="s">
        <v>236</v>
      </c>
      <c r="L744" s="28">
        <v>3</v>
      </c>
      <c r="M744" s="28" t="str">
        <f t="shared" si="30"/>
        <v>152043</v>
      </c>
      <c r="N744" s="28">
        <v>12691</v>
      </c>
      <c r="O744" s="279">
        <v>302839.0809</v>
      </c>
    </row>
    <row r="745" spans="10:15" x14ac:dyDescent="0.2">
      <c r="J745" s="28">
        <v>15204</v>
      </c>
      <c r="K745" s="28" t="s">
        <v>236</v>
      </c>
      <c r="L745" s="28">
        <v>4</v>
      </c>
      <c r="M745" s="28" t="str">
        <f t="shared" si="30"/>
        <v>152044</v>
      </c>
      <c r="N745" s="28">
        <v>7045</v>
      </c>
      <c r="O745" s="279">
        <v>278796.98479999998</v>
      </c>
    </row>
    <row r="746" spans="10:15" x14ac:dyDescent="0.2">
      <c r="J746" s="28">
        <v>15204</v>
      </c>
      <c r="K746" s="28" t="s">
        <v>236</v>
      </c>
      <c r="L746" s="28">
        <v>5</v>
      </c>
      <c r="M746" s="28" t="str">
        <f t="shared" si="30"/>
        <v>152045</v>
      </c>
      <c r="N746" s="28">
        <v>1295</v>
      </c>
      <c r="O746" s="279">
        <v>248611.8173</v>
      </c>
    </row>
    <row r="747" spans="10:15" x14ac:dyDescent="0.2">
      <c r="J747" s="28">
        <v>15204</v>
      </c>
      <c r="K747" s="28" t="s">
        <v>236</v>
      </c>
      <c r="L747" s="28">
        <v>7</v>
      </c>
      <c r="M747" s="28" t="str">
        <f t="shared" si="30"/>
        <v>152047</v>
      </c>
      <c r="N747" s="28">
        <v>3441</v>
      </c>
      <c r="O747" s="279">
        <v>323445.02490000002</v>
      </c>
    </row>
    <row r="748" spans="10:15" x14ac:dyDescent="0.2">
      <c r="J748" s="28">
        <v>15204</v>
      </c>
      <c r="K748" s="28" t="s">
        <v>236</v>
      </c>
      <c r="L748" s="28">
        <v>8</v>
      </c>
      <c r="M748" s="28" t="str">
        <f t="shared" si="30"/>
        <v>152048</v>
      </c>
      <c r="N748" s="28">
        <v>2019</v>
      </c>
      <c r="O748" s="279">
        <v>270932.11749999999</v>
      </c>
    </row>
    <row r="749" spans="10:15" x14ac:dyDescent="0.2">
      <c r="J749" s="28">
        <v>15204</v>
      </c>
      <c r="K749" s="28" t="s">
        <v>236</v>
      </c>
      <c r="L749" s="28">
        <v>9</v>
      </c>
      <c r="M749" s="28" t="str">
        <f t="shared" si="30"/>
        <v>152049</v>
      </c>
      <c r="N749" s="28">
        <v>349</v>
      </c>
      <c r="O749" s="279">
        <v>168106.0172</v>
      </c>
    </row>
    <row r="750" spans="10:15" x14ac:dyDescent="0.2">
      <c r="J750" s="28">
        <v>15204</v>
      </c>
      <c r="K750" s="28" t="s">
        <v>236</v>
      </c>
      <c r="L750" s="28">
        <v>12</v>
      </c>
      <c r="M750" s="28" t="str">
        <f t="shared" si="30"/>
        <v>1520412</v>
      </c>
      <c r="N750" s="28">
        <v>0</v>
      </c>
      <c r="O750" s="279">
        <v>33938.591289999997</v>
      </c>
    </row>
    <row r="751" spans="10:15" x14ac:dyDescent="0.2">
      <c r="J751" s="28">
        <v>15212</v>
      </c>
      <c r="K751" s="28" t="s">
        <v>237</v>
      </c>
      <c r="L751" s="28">
        <v>1</v>
      </c>
      <c r="M751" s="28" t="str">
        <f t="shared" si="30"/>
        <v>152121</v>
      </c>
      <c r="N751" s="28">
        <v>9746</v>
      </c>
      <c r="O751" s="279">
        <v>40863.940020000002</v>
      </c>
    </row>
    <row r="752" spans="10:15" x14ac:dyDescent="0.2">
      <c r="J752" s="28">
        <v>15212</v>
      </c>
      <c r="K752" s="28" t="s">
        <v>237</v>
      </c>
      <c r="L752" s="28">
        <v>2</v>
      </c>
      <c r="M752" s="28" t="str">
        <f t="shared" si="30"/>
        <v>152122</v>
      </c>
      <c r="N752" s="28">
        <v>10683</v>
      </c>
      <c r="O752" s="279">
        <v>76162.171000000002</v>
      </c>
    </row>
    <row r="753" spans="10:15" x14ac:dyDescent="0.2">
      <c r="J753" s="28">
        <v>15212</v>
      </c>
      <c r="K753" s="28" t="s">
        <v>237</v>
      </c>
      <c r="L753" s="28">
        <v>3</v>
      </c>
      <c r="M753" s="28" t="str">
        <f t="shared" si="30"/>
        <v>152123</v>
      </c>
      <c r="N753" s="28">
        <v>1644</v>
      </c>
      <c r="O753" s="279">
        <v>182659.98970000001</v>
      </c>
    </row>
    <row r="754" spans="10:15" x14ac:dyDescent="0.2">
      <c r="J754" s="28">
        <v>15212</v>
      </c>
      <c r="K754" s="28" t="s">
        <v>237</v>
      </c>
      <c r="L754" s="28">
        <v>4</v>
      </c>
      <c r="M754" s="28" t="str">
        <f t="shared" si="30"/>
        <v>152124</v>
      </c>
      <c r="N754" s="28">
        <v>562</v>
      </c>
      <c r="O754" s="279">
        <v>107698.694</v>
      </c>
    </row>
    <row r="755" spans="10:15" x14ac:dyDescent="0.2">
      <c r="J755" s="28">
        <v>15212</v>
      </c>
      <c r="K755" s="28" t="s">
        <v>237</v>
      </c>
      <c r="L755" s="28">
        <v>11</v>
      </c>
      <c r="M755" s="28" t="str">
        <f t="shared" si="30"/>
        <v>1521211</v>
      </c>
      <c r="N755" s="28">
        <v>0</v>
      </c>
      <c r="O755" s="279">
        <v>12441.02564</v>
      </c>
    </row>
    <row r="756" spans="10:15" x14ac:dyDescent="0.2">
      <c r="J756" s="28">
        <v>15212</v>
      </c>
      <c r="K756" s="28" t="s">
        <v>237</v>
      </c>
      <c r="L756" s="28">
        <v>12</v>
      </c>
      <c r="M756" s="28" t="str">
        <f t="shared" si="30"/>
        <v>1521212</v>
      </c>
      <c r="N756" s="28">
        <v>0</v>
      </c>
      <c r="O756" s="279">
        <v>8963.7378759999992</v>
      </c>
    </row>
    <row r="757" spans="10:15" x14ac:dyDescent="0.2">
      <c r="J757" s="28">
        <v>15215</v>
      </c>
      <c r="K757" s="28" t="s">
        <v>238</v>
      </c>
      <c r="L757" s="28">
        <v>1</v>
      </c>
      <c r="M757" s="28" t="str">
        <f t="shared" si="30"/>
        <v>152151</v>
      </c>
      <c r="N757" s="28">
        <v>34007</v>
      </c>
      <c r="O757" s="279">
        <v>15720.13004</v>
      </c>
    </row>
    <row r="758" spans="10:15" x14ac:dyDescent="0.2">
      <c r="J758" s="28">
        <v>15215</v>
      </c>
      <c r="K758" s="28" t="s">
        <v>238</v>
      </c>
      <c r="L758" s="28">
        <v>2</v>
      </c>
      <c r="M758" s="28" t="str">
        <f t="shared" si="30"/>
        <v>152152</v>
      </c>
      <c r="N758" s="28">
        <v>22371</v>
      </c>
      <c r="O758" s="279">
        <v>45603.370260000003</v>
      </c>
    </row>
    <row r="759" spans="10:15" x14ac:dyDescent="0.2">
      <c r="J759" s="28">
        <v>15215</v>
      </c>
      <c r="K759" s="28" t="s">
        <v>238</v>
      </c>
      <c r="L759" s="28">
        <v>3</v>
      </c>
      <c r="M759" s="28" t="str">
        <f t="shared" si="30"/>
        <v>152153</v>
      </c>
      <c r="N759" s="28">
        <v>2433</v>
      </c>
      <c r="O759" s="279">
        <v>58883.88132</v>
      </c>
    </row>
    <row r="760" spans="10:15" x14ac:dyDescent="0.2">
      <c r="J760" s="28">
        <v>15215</v>
      </c>
      <c r="K760" s="28" t="s">
        <v>238</v>
      </c>
      <c r="L760" s="28">
        <v>4</v>
      </c>
      <c r="M760" s="28" t="str">
        <f t="shared" si="30"/>
        <v>152154</v>
      </c>
      <c r="N760" s="28">
        <v>1843</v>
      </c>
      <c r="O760" s="279">
        <v>82418.821689999997</v>
      </c>
    </row>
    <row r="761" spans="10:15" x14ac:dyDescent="0.2">
      <c r="J761" s="28">
        <v>15215</v>
      </c>
      <c r="K761" s="28" t="s">
        <v>238</v>
      </c>
      <c r="L761" s="28">
        <v>12</v>
      </c>
      <c r="M761" s="28" t="str">
        <f t="shared" si="30"/>
        <v>1521512</v>
      </c>
      <c r="N761" s="28">
        <v>0</v>
      </c>
      <c r="O761" s="279">
        <v>9570.6442829999996</v>
      </c>
    </row>
    <row r="762" spans="10:15" x14ac:dyDescent="0.2">
      <c r="J762" s="28">
        <v>15218</v>
      </c>
      <c r="K762" s="28" t="s">
        <v>239</v>
      </c>
      <c r="L762" s="28">
        <v>1</v>
      </c>
      <c r="M762" s="28" t="str">
        <f t="shared" si="30"/>
        <v>152181</v>
      </c>
      <c r="N762" s="28">
        <v>8116</v>
      </c>
      <c r="O762" s="279">
        <v>35614.353739999999</v>
      </c>
    </row>
    <row r="763" spans="10:15" x14ac:dyDescent="0.2">
      <c r="J763" s="28">
        <v>15218</v>
      </c>
      <c r="K763" s="28" t="s">
        <v>239</v>
      </c>
      <c r="L763" s="28">
        <v>2</v>
      </c>
      <c r="M763" s="28" t="str">
        <f t="shared" si="30"/>
        <v>152182</v>
      </c>
      <c r="N763" s="28">
        <v>4107</v>
      </c>
      <c r="O763" s="279">
        <v>44330.652289999998</v>
      </c>
    </row>
    <row r="764" spans="10:15" x14ac:dyDescent="0.2">
      <c r="J764" s="28">
        <v>15218</v>
      </c>
      <c r="K764" s="28" t="s">
        <v>239</v>
      </c>
      <c r="L764" s="28">
        <v>9</v>
      </c>
      <c r="M764" s="28" t="str">
        <f t="shared" si="30"/>
        <v>152189</v>
      </c>
      <c r="N764" s="28">
        <v>160</v>
      </c>
      <c r="O764" s="279">
        <v>68781.593410000001</v>
      </c>
    </row>
    <row r="765" spans="10:15" x14ac:dyDescent="0.2">
      <c r="J765" s="28">
        <v>15218</v>
      </c>
      <c r="K765" s="28" t="s">
        <v>239</v>
      </c>
      <c r="L765" s="28">
        <v>12</v>
      </c>
      <c r="M765" s="28" t="str">
        <f t="shared" si="30"/>
        <v>1521812</v>
      </c>
      <c r="N765" s="28">
        <v>0</v>
      </c>
      <c r="O765" s="279">
        <v>5330.2349800000002</v>
      </c>
    </row>
    <row r="766" spans="10:15" x14ac:dyDescent="0.2">
      <c r="J766" s="28">
        <v>15223</v>
      </c>
      <c r="K766" s="28" t="s">
        <v>240</v>
      </c>
      <c r="L766" s="28">
        <v>1</v>
      </c>
      <c r="M766" s="28" t="str">
        <f t="shared" si="30"/>
        <v>152231</v>
      </c>
      <c r="N766" s="28">
        <v>7360</v>
      </c>
      <c r="O766" s="279">
        <v>37521.73575</v>
      </c>
    </row>
    <row r="767" spans="10:15" x14ac:dyDescent="0.2">
      <c r="J767" s="28">
        <v>15223</v>
      </c>
      <c r="K767" s="28" t="s">
        <v>240</v>
      </c>
      <c r="L767" s="28">
        <v>2</v>
      </c>
      <c r="M767" s="28" t="str">
        <f t="shared" si="30"/>
        <v>152232</v>
      </c>
      <c r="N767" s="28">
        <v>36488</v>
      </c>
      <c r="O767" s="279">
        <v>134443.70790000001</v>
      </c>
    </row>
    <row r="768" spans="10:15" x14ac:dyDescent="0.2">
      <c r="J768" s="28">
        <v>15223</v>
      </c>
      <c r="K768" s="28" t="s">
        <v>240</v>
      </c>
      <c r="L768" s="28">
        <v>3</v>
      </c>
      <c r="M768" s="28" t="str">
        <f t="shared" si="30"/>
        <v>152233</v>
      </c>
      <c r="N768" s="28">
        <v>11073</v>
      </c>
      <c r="O768" s="279">
        <v>210905.93049999999</v>
      </c>
    </row>
    <row r="769" spans="10:15" x14ac:dyDescent="0.2">
      <c r="J769" s="28">
        <v>15223</v>
      </c>
      <c r="K769" s="28" t="s">
        <v>240</v>
      </c>
      <c r="L769" s="28">
        <v>4</v>
      </c>
      <c r="M769" s="28" t="str">
        <f t="shared" si="30"/>
        <v>152234</v>
      </c>
      <c r="N769" s="28">
        <v>5568</v>
      </c>
      <c r="O769" s="279">
        <v>214705.49830000001</v>
      </c>
    </row>
    <row r="770" spans="10:15" x14ac:dyDescent="0.2">
      <c r="J770" s="28">
        <v>15223</v>
      </c>
      <c r="K770" s="28" t="s">
        <v>240</v>
      </c>
      <c r="L770" s="28">
        <v>5</v>
      </c>
      <c r="M770" s="28" t="str">
        <f t="shared" si="30"/>
        <v>152235</v>
      </c>
      <c r="N770" s="28">
        <v>1172</v>
      </c>
      <c r="O770" s="279">
        <v>205349.81520000001</v>
      </c>
    </row>
    <row r="771" spans="10:15" x14ac:dyDescent="0.2">
      <c r="J771" s="28">
        <v>15223</v>
      </c>
      <c r="K771" s="28" t="s">
        <v>240</v>
      </c>
      <c r="L771" s="28">
        <v>6</v>
      </c>
      <c r="M771" s="28" t="str">
        <f t="shared" ref="M771:M834" si="31">J771&amp;L771</f>
        <v>152236</v>
      </c>
      <c r="N771" s="28">
        <v>2554</v>
      </c>
      <c r="O771" s="279">
        <v>210743.13870000001</v>
      </c>
    </row>
    <row r="772" spans="10:15" x14ac:dyDescent="0.2">
      <c r="J772" s="28">
        <v>15223</v>
      </c>
      <c r="K772" s="28" t="s">
        <v>240</v>
      </c>
      <c r="L772" s="28">
        <v>7</v>
      </c>
      <c r="M772" s="28" t="str">
        <f t="shared" si="31"/>
        <v>152237</v>
      </c>
      <c r="N772" s="28">
        <v>1928</v>
      </c>
      <c r="O772" s="279">
        <v>49524.483650000002</v>
      </c>
    </row>
    <row r="773" spans="10:15" x14ac:dyDescent="0.2">
      <c r="J773" s="28">
        <v>15223</v>
      </c>
      <c r="K773" s="28" t="s">
        <v>240</v>
      </c>
      <c r="L773" s="28">
        <v>9</v>
      </c>
      <c r="M773" s="28" t="str">
        <f t="shared" si="31"/>
        <v>152239</v>
      </c>
      <c r="N773" s="28">
        <v>255</v>
      </c>
      <c r="O773" s="279">
        <v>117425.31969999999</v>
      </c>
    </row>
    <row r="774" spans="10:15" x14ac:dyDescent="0.2">
      <c r="J774" s="28">
        <v>15223</v>
      </c>
      <c r="K774" s="28" t="s">
        <v>240</v>
      </c>
      <c r="L774" s="28">
        <v>10</v>
      </c>
      <c r="M774" s="28" t="str">
        <f t="shared" si="31"/>
        <v>1522310</v>
      </c>
      <c r="N774" s="28">
        <v>448</v>
      </c>
      <c r="O774" s="279">
        <v>118558.3333</v>
      </c>
    </row>
    <row r="775" spans="10:15" x14ac:dyDescent="0.2">
      <c r="J775" s="28">
        <v>15223</v>
      </c>
      <c r="K775" s="28" t="s">
        <v>240</v>
      </c>
      <c r="L775" s="28">
        <v>12</v>
      </c>
      <c r="M775" s="28" t="str">
        <f t="shared" si="31"/>
        <v>1522312</v>
      </c>
      <c r="N775" s="28">
        <v>0</v>
      </c>
      <c r="O775" s="279">
        <v>14560.73251</v>
      </c>
    </row>
    <row r="776" spans="10:15" x14ac:dyDescent="0.2">
      <c r="J776" s="28">
        <v>15224</v>
      </c>
      <c r="K776" s="28" t="s">
        <v>241</v>
      </c>
      <c r="L776" s="28">
        <v>1</v>
      </c>
      <c r="M776" s="28" t="str">
        <f t="shared" si="31"/>
        <v>152241</v>
      </c>
      <c r="N776" s="28">
        <v>1848</v>
      </c>
      <c r="O776" s="279">
        <v>37089.157169999999</v>
      </c>
    </row>
    <row r="777" spans="10:15" x14ac:dyDescent="0.2">
      <c r="J777" s="28">
        <v>15224</v>
      </c>
      <c r="K777" s="28" t="s">
        <v>241</v>
      </c>
      <c r="L777" s="28">
        <v>2</v>
      </c>
      <c r="M777" s="28" t="str">
        <f t="shared" si="31"/>
        <v>152242</v>
      </c>
      <c r="N777" s="28">
        <v>22951</v>
      </c>
      <c r="O777" s="279">
        <v>106982.2243</v>
      </c>
    </row>
    <row r="778" spans="10:15" x14ac:dyDescent="0.2">
      <c r="J778" s="28">
        <v>15224</v>
      </c>
      <c r="K778" s="28" t="s">
        <v>241</v>
      </c>
      <c r="L778" s="28">
        <v>3</v>
      </c>
      <c r="M778" s="28" t="str">
        <f t="shared" si="31"/>
        <v>152243</v>
      </c>
      <c r="N778" s="28">
        <v>8604</v>
      </c>
      <c r="O778" s="279">
        <v>245616.81020000001</v>
      </c>
    </row>
    <row r="779" spans="10:15" x14ac:dyDescent="0.2">
      <c r="J779" s="28">
        <v>15224</v>
      </c>
      <c r="K779" s="28" t="s">
        <v>241</v>
      </c>
      <c r="L779" s="28">
        <v>4</v>
      </c>
      <c r="M779" s="28" t="str">
        <f t="shared" si="31"/>
        <v>152244</v>
      </c>
      <c r="N779" s="28">
        <v>7732</v>
      </c>
      <c r="O779" s="279">
        <v>319964.54269999999</v>
      </c>
    </row>
    <row r="780" spans="10:15" x14ac:dyDescent="0.2">
      <c r="J780" s="28">
        <v>15224</v>
      </c>
      <c r="K780" s="28" t="s">
        <v>241</v>
      </c>
      <c r="L780" s="28">
        <v>5</v>
      </c>
      <c r="M780" s="28" t="str">
        <f t="shared" si="31"/>
        <v>152245</v>
      </c>
      <c r="N780" s="28">
        <v>1093</v>
      </c>
      <c r="O780" s="279">
        <v>436896.9596</v>
      </c>
    </row>
    <row r="781" spans="10:15" x14ac:dyDescent="0.2">
      <c r="J781" s="28">
        <v>15224</v>
      </c>
      <c r="K781" s="28" t="s">
        <v>241</v>
      </c>
      <c r="L781" s="28">
        <v>9</v>
      </c>
      <c r="M781" s="28" t="str">
        <f t="shared" si="31"/>
        <v>152249</v>
      </c>
      <c r="N781" s="28">
        <v>147</v>
      </c>
      <c r="O781" s="279">
        <v>138455.78229999999</v>
      </c>
    </row>
    <row r="782" spans="10:15" x14ac:dyDescent="0.2">
      <c r="J782" s="28">
        <v>15224</v>
      </c>
      <c r="K782" s="28" t="s">
        <v>241</v>
      </c>
      <c r="L782" s="28">
        <v>12</v>
      </c>
      <c r="M782" s="28" t="str">
        <f t="shared" si="31"/>
        <v>1522412</v>
      </c>
      <c r="N782" s="28">
        <v>0</v>
      </c>
      <c r="O782" s="279">
        <v>33391.384460000001</v>
      </c>
    </row>
    <row r="783" spans="10:15" x14ac:dyDescent="0.2">
      <c r="J783" s="28">
        <v>15226</v>
      </c>
      <c r="K783" s="28" t="s">
        <v>242</v>
      </c>
      <c r="L783" s="28">
        <v>1</v>
      </c>
      <c r="M783" s="28" t="str">
        <f t="shared" si="31"/>
        <v>152261</v>
      </c>
      <c r="N783" s="28">
        <v>1829</v>
      </c>
      <c r="O783" s="279">
        <v>26612.012709999999</v>
      </c>
    </row>
    <row r="784" spans="10:15" x14ac:dyDescent="0.2">
      <c r="J784" s="28">
        <v>15226</v>
      </c>
      <c r="K784" s="28" t="s">
        <v>242</v>
      </c>
      <c r="L784" s="28">
        <v>2</v>
      </c>
      <c r="M784" s="28" t="str">
        <f t="shared" si="31"/>
        <v>152262</v>
      </c>
      <c r="N784" s="28">
        <v>4452</v>
      </c>
      <c r="O784" s="279">
        <v>59798.196020000003</v>
      </c>
    </row>
    <row r="785" spans="10:15" x14ac:dyDescent="0.2">
      <c r="J785" s="28">
        <v>15226</v>
      </c>
      <c r="K785" s="28" t="s">
        <v>242</v>
      </c>
      <c r="L785" s="28">
        <v>3</v>
      </c>
      <c r="M785" s="28" t="str">
        <f t="shared" si="31"/>
        <v>152263</v>
      </c>
      <c r="N785" s="28">
        <v>1173</v>
      </c>
      <c r="O785" s="279">
        <v>95461.366949999996</v>
      </c>
    </row>
    <row r="786" spans="10:15" x14ac:dyDescent="0.2">
      <c r="J786" s="28">
        <v>15226</v>
      </c>
      <c r="K786" s="28" t="s">
        <v>242</v>
      </c>
      <c r="L786" s="28">
        <v>4</v>
      </c>
      <c r="M786" s="28" t="str">
        <f t="shared" si="31"/>
        <v>152264</v>
      </c>
      <c r="N786" s="28">
        <v>2202</v>
      </c>
      <c r="O786" s="279">
        <v>246847.8124</v>
      </c>
    </row>
    <row r="787" spans="10:15" x14ac:dyDescent="0.2">
      <c r="J787" s="28">
        <v>15226</v>
      </c>
      <c r="K787" s="28" t="s">
        <v>242</v>
      </c>
      <c r="L787" s="28">
        <v>12</v>
      </c>
      <c r="M787" s="28" t="str">
        <f t="shared" si="31"/>
        <v>1522612</v>
      </c>
      <c r="N787" s="28">
        <v>0</v>
      </c>
      <c r="O787" s="279">
        <v>13365.88639</v>
      </c>
    </row>
    <row r="788" spans="10:15" x14ac:dyDescent="0.2">
      <c r="J788" s="28">
        <v>15232</v>
      </c>
      <c r="K788" s="28" t="s">
        <v>243</v>
      </c>
      <c r="L788" s="28">
        <v>1</v>
      </c>
      <c r="M788" s="28" t="str">
        <f t="shared" si="31"/>
        <v>152321</v>
      </c>
      <c r="N788" s="28">
        <v>710</v>
      </c>
      <c r="O788" s="279">
        <v>3937.3926179999999</v>
      </c>
    </row>
    <row r="789" spans="10:15" x14ac:dyDescent="0.2">
      <c r="J789" s="28">
        <v>15232</v>
      </c>
      <c r="K789" s="28" t="s">
        <v>243</v>
      </c>
      <c r="L789" s="28">
        <v>12</v>
      </c>
      <c r="M789" s="28" t="str">
        <f t="shared" si="31"/>
        <v>1523212</v>
      </c>
      <c r="N789" s="28">
        <v>0</v>
      </c>
      <c r="O789" s="279">
        <v>1678.1746869999999</v>
      </c>
    </row>
    <row r="790" spans="10:15" x14ac:dyDescent="0.2">
      <c r="J790" s="28">
        <v>15236</v>
      </c>
      <c r="K790" s="28" t="s">
        <v>244</v>
      </c>
      <c r="L790" s="28">
        <v>1</v>
      </c>
      <c r="M790" s="28" t="str">
        <f t="shared" si="31"/>
        <v>152361</v>
      </c>
      <c r="N790" s="28">
        <v>1267</v>
      </c>
      <c r="O790" s="279">
        <v>75480.97696</v>
      </c>
    </row>
    <row r="791" spans="10:15" x14ac:dyDescent="0.2">
      <c r="J791" s="28">
        <v>15236</v>
      </c>
      <c r="K791" s="28" t="s">
        <v>244</v>
      </c>
      <c r="L791" s="28">
        <v>2</v>
      </c>
      <c r="M791" s="28" t="str">
        <f t="shared" si="31"/>
        <v>152362</v>
      </c>
      <c r="N791" s="28">
        <v>10712</v>
      </c>
      <c r="O791" s="279">
        <v>168241.79329999999</v>
      </c>
    </row>
    <row r="792" spans="10:15" x14ac:dyDescent="0.2">
      <c r="J792" s="28">
        <v>15236</v>
      </c>
      <c r="K792" s="28" t="s">
        <v>244</v>
      </c>
      <c r="L792" s="28">
        <v>3</v>
      </c>
      <c r="M792" s="28" t="str">
        <f t="shared" si="31"/>
        <v>152363</v>
      </c>
      <c r="N792" s="28">
        <v>7101</v>
      </c>
      <c r="O792" s="279">
        <v>289719.25890000002</v>
      </c>
    </row>
    <row r="793" spans="10:15" x14ac:dyDescent="0.2">
      <c r="J793" s="28">
        <v>15236</v>
      </c>
      <c r="K793" s="28" t="s">
        <v>244</v>
      </c>
      <c r="L793" s="28">
        <v>4</v>
      </c>
      <c r="M793" s="28" t="str">
        <f t="shared" si="31"/>
        <v>152364</v>
      </c>
      <c r="N793" s="28">
        <v>4525</v>
      </c>
      <c r="O793" s="279">
        <v>362266.31900000002</v>
      </c>
    </row>
    <row r="794" spans="10:15" x14ac:dyDescent="0.2">
      <c r="J794" s="28">
        <v>15236</v>
      </c>
      <c r="K794" s="28" t="s">
        <v>244</v>
      </c>
      <c r="L794" s="28">
        <v>5</v>
      </c>
      <c r="M794" s="28" t="str">
        <f t="shared" si="31"/>
        <v>152365</v>
      </c>
      <c r="N794" s="28">
        <v>696</v>
      </c>
      <c r="O794" s="279">
        <v>228482.7586</v>
      </c>
    </row>
    <row r="795" spans="10:15" x14ac:dyDescent="0.2">
      <c r="J795" s="28">
        <v>15236</v>
      </c>
      <c r="K795" s="28" t="s">
        <v>244</v>
      </c>
      <c r="L795" s="28">
        <v>6</v>
      </c>
      <c r="M795" s="28" t="str">
        <f t="shared" si="31"/>
        <v>152366</v>
      </c>
      <c r="N795" s="28">
        <v>1125</v>
      </c>
      <c r="O795" s="279">
        <v>95750.378540000005</v>
      </c>
    </row>
    <row r="796" spans="10:15" x14ac:dyDescent="0.2">
      <c r="J796" s="28">
        <v>15236</v>
      </c>
      <c r="K796" s="28" t="s">
        <v>244</v>
      </c>
      <c r="L796" s="28">
        <v>7</v>
      </c>
      <c r="M796" s="28" t="str">
        <f t="shared" si="31"/>
        <v>152367</v>
      </c>
      <c r="N796" s="28">
        <v>2591</v>
      </c>
      <c r="O796" s="279">
        <v>328369.14610000001</v>
      </c>
    </row>
    <row r="797" spans="10:15" x14ac:dyDescent="0.2">
      <c r="J797" s="28">
        <v>15236</v>
      </c>
      <c r="K797" s="28" t="s">
        <v>244</v>
      </c>
      <c r="L797" s="28">
        <v>12</v>
      </c>
      <c r="M797" s="28" t="str">
        <f t="shared" si="31"/>
        <v>1523612</v>
      </c>
      <c r="N797" s="28">
        <v>0</v>
      </c>
      <c r="O797" s="279">
        <v>54757.989800000003</v>
      </c>
    </row>
    <row r="798" spans="10:15" x14ac:dyDescent="0.2">
      <c r="J798" s="28">
        <v>15238</v>
      </c>
      <c r="K798" s="28" t="s">
        <v>245</v>
      </c>
      <c r="L798" s="28">
        <v>1</v>
      </c>
      <c r="M798" s="28" t="str">
        <f t="shared" si="31"/>
        <v>152381</v>
      </c>
      <c r="N798" s="28">
        <v>52863</v>
      </c>
      <c r="O798" s="279">
        <v>318128.08870000002</v>
      </c>
    </row>
    <row r="799" spans="10:15" x14ac:dyDescent="0.2">
      <c r="J799" s="28">
        <v>15238</v>
      </c>
      <c r="K799" s="28" t="s">
        <v>245</v>
      </c>
      <c r="L799" s="28">
        <v>2</v>
      </c>
      <c r="M799" s="28" t="str">
        <f t="shared" si="31"/>
        <v>152382</v>
      </c>
      <c r="N799" s="28">
        <v>829168</v>
      </c>
      <c r="O799" s="279">
        <v>520582.9376</v>
      </c>
    </row>
    <row r="800" spans="10:15" x14ac:dyDescent="0.2">
      <c r="J800" s="28">
        <v>15238</v>
      </c>
      <c r="K800" s="28" t="s">
        <v>245</v>
      </c>
      <c r="L800" s="28">
        <v>3</v>
      </c>
      <c r="M800" s="28" t="str">
        <f t="shared" si="31"/>
        <v>152383</v>
      </c>
      <c r="N800" s="28">
        <v>1204778</v>
      </c>
      <c r="O800" s="279">
        <v>751634.15319999994</v>
      </c>
    </row>
    <row r="801" spans="10:15" x14ac:dyDescent="0.2">
      <c r="J801" s="28">
        <v>15238</v>
      </c>
      <c r="K801" s="28" t="s">
        <v>245</v>
      </c>
      <c r="L801" s="28">
        <v>4</v>
      </c>
      <c r="M801" s="28" t="str">
        <f t="shared" si="31"/>
        <v>152384</v>
      </c>
      <c r="N801" s="28">
        <v>967232</v>
      </c>
      <c r="O801" s="279">
        <v>947137.64670000004</v>
      </c>
    </row>
    <row r="802" spans="10:15" x14ac:dyDescent="0.2">
      <c r="J802" s="28">
        <v>15238</v>
      </c>
      <c r="K802" s="28" t="s">
        <v>245</v>
      </c>
      <c r="L802" s="28">
        <v>5</v>
      </c>
      <c r="M802" s="28" t="str">
        <f t="shared" si="31"/>
        <v>152385</v>
      </c>
      <c r="N802" s="28">
        <v>215745</v>
      </c>
      <c r="O802" s="279">
        <v>1154846.4850000001</v>
      </c>
    </row>
    <row r="803" spans="10:15" x14ac:dyDescent="0.2">
      <c r="J803" s="28">
        <v>15238</v>
      </c>
      <c r="K803" s="28" t="s">
        <v>245</v>
      </c>
      <c r="L803" s="28">
        <v>6</v>
      </c>
      <c r="M803" s="28" t="str">
        <f t="shared" si="31"/>
        <v>152386</v>
      </c>
      <c r="N803" s="28">
        <v>124970</v>
      </c>
      <c r="O803" s="279">
        <v>1519444.638</v>
      </c>
    </row>
    <row r="804" spans="10:15" x14ac:dyDescent="0.2">
      <c r="J804" s="28">
        <v>15238</v>
      </c>
      <c r="K804" s="28" t="s">
        <v>245</v>
      </c>
      <c r="L804" s="28">
        <v>7</v>
      </c>
      <c r="M804" s="28" t="str">
        <f t="shared" si="31"/>
        <v>152387</v>
      </c>
      <c r="N804" s="28">
        <v>95818</v>
      </c>
      <c r="O804" s="279">
        <v>1956898.7220000001</v>
      </c>
    </row>
    <row r="805" spans="10:15" x14ac:dyDescent="0.2">
      <c r="J805" s="28">
        <v>15238</v>
      </c>
      <c r="K805" s="28" t="s">
        <v>245</v>
      </c>
      <c r="L805" s="28">
        <v>8</v>
      </c>
      <c r="M805" s="28" t="str">
        <f t="shared" si="31"/>
        <v>152388</v>
      </c>
      <c r="N805" s="28">
        <v>114622</v>
      </c>
      <c r="O805" s="279">
        <v>1768540.6880000001</v>
      </c>
    </row>
    <row r="806" spans="10:15" x14ac:dyDescent="0.2">
      <c r="J806" s="28">
        <v>15238</v>
      </c>
      <c r="K806" s="28" t="s">
        <v>245</v>
      </c>
      <c r="L806" s="28">
        <v>9</v>
      </c>
      <c r="M806" s="28" t="str">
        <f t="shared" si="31"/>
        <v>152389</v>
      </c>
      <c r="N806" s="28">
        <v>46668</v>
      </c>
      <c r="O806" s="279">
        <v>1165477.3400000001</v>
      </c>
    </row>
    <row r="807" spans="10:15" x14ac:dyDescent="0.2">
      <c r="J807" s="28">
        <v>15238</v>
      </c>
      <c r="K807" s="28" t="s">
        <v>245</v>
      </c>
      <c r="L807" s="28">
        <v>10</v>
      </c>
      <c r="M807" s="28" t="str">
        <f t="shared" si="31"/>
        <v>1523810</v>
      </c>
      <c r="N807" s="28">
        <v>158929</v>
      </c>
      <c r="O807" s="279">
        <v>1362496.351</v>
      </c>
    </row>
    <row r="808" spans="10:15" x14ac:dyDescent="0.2">
      <c r="J808" s="28">
        <v>15238</v>
      </c>
      <c r="K808" s="28" t="s">
        <v>245</v>
      </c>
      <c r="L808" s="28">
        <v>11</v>
      </c>
      <c r="M808" s="28" t="str">
        <f t="shared" si="31"/>
        <v>1523811</v>
      </c>
      <c r="N808" s="28">
        <v>12975</v>
      </c>
      <c r="O808" s="279">
        <v>368670.2795</v>
      </c>
    </row>
    <row r="809" spans="10:15" x14ac:dyDescent="0.2">
      <c r="J809" s="28">
        <v>15238</v>
      </c>
      <c r="K809" s="28" t="s">
        <v>245</v>
      </c>
      <c r="L809" s="28">
        <v>12</v>
      </c>
      <c r="M809" s="28" t="str">
        <f t="shared" si="31"/>
        <v>1523812</v>
      </c>
      <c r="N809" s="28">
        <v>0</v>
      </c>
      <c r="O809" s="279">
        <v>101808.84639999999</v>
      </c>
    </row>
    <row r="810" spans="10:15" x14ac:dyDescent="0.2">
      <c r="J810" s="28">
        <v>15244</v>
      </c>
      <c r="K810" s="28" t="s">
        <v>246</v>
      </c>
      <c r="L810" s="28">
        <v>1</v>
      </c>
      <c r="M810" s="28" t="str">
        <f t="shared" si="31"/>
        <v>152441</v>
      </c>
      <c r="N810" s="28">
        <v>18946</v>
      </c>
      <c r="O810" s="279">
        <v>36332.375540000001</v>
      </c>
    </row>
    <row r="811" spans="10:15" x14ac:dyDescent="0.2">
      <c r="J811" s="28">
        <v>15244</v>
      </c>
      <c r="K811" s="28" t="s">
        <v>246</v>
      </c>
      <c r="L811" s="28">
        <v>2</v>
      </c>
      <c r="M811" s="28" t="str">
        <f t="shared" si="31"/>
        <v>152442</v>
      </c>
      <c r="N811" s="28">
        <v>74874</v>
      </c>
      <c r="O811" s="279">
        <v>114203.0993</v>
      </c>
    </row>
    <row r="812" spans="10:15" x14ac:dyDescent="0.2">
      <c r="J812" s="28">
        <v>15244</v>
      </c>
      <c r="K812" s="28" t="s">
        <v>246</v>
      </c>
      <c r="L812" s="28">
        <v>3</v>
      </c>
      <c r="M812" s="28" t="str">
        <f t="shared" si="31"/>
        <v>152443</v>
      </c>
      <c r="N812" s="28">
        <v>17282</v>
      </c>
      <c r="O812" s="279">
        <v>130937.2133</v>
      </c>
    </row>
    <row r="813" spans="10:15" x14ac:dyDescent="0.2">
      <c r="J813" s="28">
        <v>15244</v>
      </c>
      <c r="K813" s="28" t="s">
        <v>246</v>
      </c>
      <c r="L813" s="28">
        <v>4</v>
      </c>
      <c r="M813" s="28" t="str">
        <f t="shared" si="31"/>
        <v>152444</v>
      </c>
      <c r="N813" s="28">
        <v>5062</v>
      </c>
      <c r="O813" s="279">
        <v>101274.3472</v>
      </c>
    </row>
    <row r="814" spans="10:15" x14ac:dyDescent="0.2">
      <c r="J814" s="28">
        <v>15244</v>
      </c>
      <c r="K814" s="28" t="s">
        <v>246</v>
      </c>
      <c r="L814" s="28">
        <v>9</v>
      </c>
      <c r="M814" s="28" t="str">
        <f t="shared" si="31"/>
        <v>152449</v>
      </c>
      <c r="N814" s="28">
        <v>684</v>
      </c>
      <c r="O814" s="279">
        <v>157351.17970000001</v>
      </c>
    </row>
    <row r="815" spans="10:15" x14ac:dyDescent="0.2">
      <c r="J815" s="28">
        <v>15244</v>
      </c>
      <c r="K815" s="28" t="s">
        <v>246</v>
      </c>
      <c r="L815" s="28">
        <v>12</v>
      </c>
      <c r="M815" s="28" t="str">
        <f t="shared" si="31"/>
        <v>1524412</v>
      </c>
      <c r="N815" s="28">
        <v>0</v>
      </c>
      <c r="O815" s="279">
        <v>15373.877280000001</v>
      </c>
    </row>
    <row r="816" spans="10:15" x14ac:dyDescent="0.2">
      <c r="J816" s="28">
        <v>15248</v>
      </c>
      <c r="K816" s="28" t="s">
        <v>247</v>
      </c>
      <c r="L816" s="28">
        <v>1</v>
      </c>
      <c r="M816" s="28" t="str">
        <f t="shared" si="31"/>
        <v>152481</v>
      </c>
      <c r="N816" s="28">
        <v>12717</v>
      </c>
      <c r="O816" s="279">
        <v>47500.917520000003</v>
      </c>
    </row>
    <row r="817" spans="10:15" x14ac:dyDescent="0.2">
      <c r="J817" s="28">
        <v>15248</v>
      </c>
      <c r="K817" s="28" t="s">
        <v>247</v>
      </c>
      <c r="L817" s="28">
        <v>2</v>
      </c>
      <c r="M817" s="28" t="str">
        <f t="shared" si="31"/>
        <v>152482</v>
      </c>
      <c r="N817" s="28">
        <v>40527</v>
      </c>
      <c r="O817" s="279">
        <v>117853.7852</v>
      </c>
    </row>
    <row r="818" spans="10:15" x14ac:dyDescent="0.2">
      <c r="J818" s="28">
        <v>15248</v>
      </c>
      <c r="K818" s="28" t="s">
        <v>247</v>
      </c>
      <c r="L818" s="28">
        <v>3</v>
      </c>
      <c r="M818" s="28" t="str">
        <f t="shared" si="31"/>
        <v>152483</v>
      </c>
      <c r="N818" s="28">
        <v>2668</v>
      </c>
      <c r="O818" s="279">
        <v>143635.34299999999</v>
      </c>
    </row>
    <row r="819" spans="10:15" x14ac:dyDescent="0.2">
      <c r="J819" s="28">
        <v>15248</v>
      </c>
      <c r="K819" s="28" t="s">
        <v>247</v>
      </c>
      <c r="L819" s="28">
        <v>4</v>
      </c>
      <c r="M819" s="28" t="str">
        <f t="shared" si="31"/>
        <v>152484</v>
      </c>
      <c r="N819" s="28">
        <v>579</v>
      </c>
      <c r="O819" s="279">
        <v>91126.506020000001</v>
      </c>
    </row>
    <row r="820" spans="10:15" x14ac:dyDescent="0.2">
      <c r="J820" s="28">
        <v>15248</v>
      </c>
      <c r="K820" s="28" t="s">
        <v>247</v>
      </c>
      <c r="L820" s="28">
        <v>12</v>
      </c>
      <c r="M820" s="28" t="str">
        <f t="shared" si="31"/>
        <v>1524812</v>
      </c>
      <c r="N820" s="28">
        <v>0</v>
      </c>
      <c r="O820" s="279">
        <v>15683.248180000001</v>
      </c>
    </row>
    <row r="821" spans="10:15" x14ac:dyDescent="0.2">
      <c r="J821" s="28">
        <v>15272</v>
      </c>
      <c r="K821" s="28" t="s">
        <v>248</v>
      </c>
      <c r="L821" s="28">
        <v>1</v>
      </c>
      <c r="M821" s="28" t="str">
        <f t="shared" si="31"/>
        <v>152721</v>
      </c>
      <c r="N821" s="28">
        <v>2655</v>
      </c>
      <c r="O821" s="279">
        <v>27496.9653</v>
      </c>
    </row>
    <row r="822" spans="10:15" x14ac:dyDescent="0.2">
      <c r="J822" s="28">
        <v>15272</v>
      </c>
      <c r="K822" s="28" t="s">
        <v>248</v>
      </c>
      <c r="L822" s="28">
        <v>2</v>
      </c>
      <c r="M822" s="28" t="str">
        <f t="shared" si="31"/>
        <v>152722</v>
      </c>
      <c r="N822" s="28">
        <v>41454</v>
      </c>
      <c r="O822" s="279">
        <v>189817.0722</v>
      </c>
    </row>
    <row r="823" spans="10:15" x14ac:dyDescent="0.2">
      <c r="J823" s="28">
        <v>15272</v>
      </c>
      <c r="K823" s="28" t="s">
        <v>248</v>
      </c>
      <c r="L823" s="28">
        <v>3</v>
      </c>
      <c r="M823" s="28" t="str">
        <f t="shared" si="31"/>
        <v>152723</v>
      </c>
      <c r="N823" s="28">
        <v>35996</v>
      </c>
      <c r="O823" s="279">
        <v>315857.59730000002</v>
      </c>
    </row>
    <row r="824" spans="10:15" x14ac:dyDescent="0.2">
      <c r="J824" s="28">
        <v>15272</v>
      </c>
      <c r="K824" s="28" t="s">
        <v>248</v>
      </c>
      <c r="L824" s="28">
        <v>4</v>
      </c>
      <c r="M824" s="28" t="str">
        <f t="shared" si="31"/>
        <v>152724</v>
      </c>
      <c r="N824" s="28">
        <v>13230</v>
      </c>
      <c r="O824" s="279">
        <v>338922.3542</v>
      </c>
    </row>
    <row r="825" spans="10:15" x14ac:dyDescent="0.2">
      <c r="J825" s="28">
        <v>15272</v>
      </c>
      <c r="K825" s="28" t="s">
        <v>248</v>
      </c>
      <c r="L825" s="28">
        <v>5</v>
      </c>
      <c r="M825" s="28" t="str">
        <f t="shared" si="31"/>
        <v>152725</v>
      </c>
      <c r="N825" s="28">
        <v>510</v>
      </c>
      <c r="O825" s="279">
        <v>1213870.0560000001</v>
      </c>
    </row>
    <row r="826" spans="10:15" x14ac:dyDescent="0.2">
      <c r="J826" s="28">
        <v>15272</v>
      </c>
      <c r="K826" s="28" t="s">
        <v>248</v>
      </c>
      <c r="L826" s="28">
        <v>6</v>
      </c>
      <c r="M826" s="28" t="str">
        <f t="shared" si="31"/>
        <v>152726</v>
      </c>
      <c r="N826" s="28">
        <v>1389</v>
      </c>
      <c r="O826" s="279">
        <v>607216.0773</v>
      </c>
    </row>
    <row r="827" spans="10:15" x14ac:dyDescent="0.2">
      <c r="J827" s="28">
        <v>15272</v>
      </c>
      <c r="K827" s="28" t="s">
        <v>248</v>
      </c>
      <c r="L827" s="28">
        <v>7</v>
      </c>
      <c r="M827" s="28" t="str">
        <f t="shared" si="31"/>
        <v>152727</v>
      </c>
      <c r="N827" s="28">
        <v>2016</v>
      </c>
      <c r="O827" s="279">
        <v>106700.7009</v>
      </c>
    </row>
    <row r="828" spans="10:15" x14ac:dyDescent="0.2">
      <c r="J828" s="28">
        <v>15272</v>
      </c>
      <c r="K828" s="28" t="s">
        <v>248</v>
      </c>
      <c r="L828" s="28">
        <v>8</v>
      </c>
      <c r="M828" s="28" t="str">
        <f t="shared" si="31"/>
        <v>152728</v>
      </c>
      <c r="N828" s="28">
        <v>3147</v>
      </c>
      <c r="O828" s="279">
        <v>256316.74129999999</v>
      </c>
    </row>
    <row r="829" spans="10:15" x14ac:dyDescent="0.2">
      <c r="J829" s="28">
        <v>15272</v>
      </c>
      <c r="K829" s="28" t="s">
        <v>248</v>
      </c>
      <c r="L829" s="28">
        <v>12</v>
      </c>
      <c r="M829" s="28" t="str">
        <f t="shared" si="31"/>
        <v>1527212</v>
      </c>
      <c r="N829" s="28">
        <v>0</v>
      </c>
      <c r="O829" s="279">
        <v>19173.264139999999</v>
      </c>
    </row>
    <row r="830" spans="10:15" x14ac:dyDescent="0.2">
      <c r="J830" s="28">
        <v>15276</v>
      </c>
      <c r="K830" s="28" t="s">
        <v>249</v>
      </c>
      <c r="L830" s="28">
        <v>1</v>
      </c>
      <c r="M830" s="28" t="str">
        <f t="shared" si="31"/>
        <v>152761</v>
      </c>
      <c r="N830" s="28">
        <v>19617</v>
      </c>
      <c r="O830" s="279">
        <v>17494.000899999999</v>
      </c>
    </row>
    <row r="831" spans="10:15" x14ac:dyDescent="0.2">
      <c r="J831" s="28">
        <v>15276</v>
      </c>
      <c r="K831" s="28" t="s">
        <v>249</v>
      </c>
      <c r="L831" s="28">
        <v>2</v>
      </c>
      <c r="M831" s="28" t="str">
        <f t="shared" si="31"/>
        <v>152762</v>
      </c>
      <c r="N831" s="28">
        <v>24200</v>
      </c>
      <c r="O831" s="279">
        <v>43086.86434</v>
      </c>
    </row>
    <row r="832" spans="10:15" x14ac:dyDescent="0.2">
      <c r="J832" s="28">
        <v>15276</v>
      </c>
      <c r="K832" s="28" t="s">
        <v>249</v>
      </c>
      <c r="L832" s="28">
        <v>3</v>
      </c>
      <c r="M832" s="28" t="str">
        <f t="shared" si="31"/>
        <v>152763</v>
      </c>
      <c r="N832" s="28">
        <v>1354</v>
      </c>
      <c r="O832" s="279">
        <v>30875.787909999999</v>
      </c>
    </row>
    <row r="833" spans="10:15" x14ac:dyDescent="0.2">
      <c r="J833" s="28">
        <v>15276</v>
      </c>
      <c r="K833" s="28" t="s">
        <v>249</v>
      </c>
      <c r="L833" s="28">
        <v>6</v>
      </c>
      <c r="M833" s="28" t="str">
        <f t="shared" si="31"/>
        <v>152766</v>
      </c>
      <c r="N833" s="28">
        <v>946</v>
      </c>
      <c r="O833" s="279">
        <v>70140.512589999998</v>
      </c>
    </row>
    <row r="834" spans="10:15" x14ac:dyDescent="0.2">
      <c r="J834" s="28">
        <v>15276</v>
      </c>
      <c r="K834" s="28" t="s">
        <v>249</v>
      </c>
      <c r="L834" s="28">
        <v>12</v>
      </c>
      <c r="M834" s="28" t="str">
        <f t="shared" si="31"/>
        <v>1527612</v>
      </c>
      <c r="N834" s="28">
        <v>0</v>
      </c>
      <c r="O834" s="279">
        <v>4532.7932929999997</v>
      </c>
    </row>
    <row r="835" spans="10:15" x14ac:dyDescent="0.2">
      <c r="J835" s="28">
        <v>15293</v>
      </c>
      <c r="K835" s="28" t="s">
        <v>250</v>
      </c>
      <c r="L835" s="28">
        <v>1</v>
      </c>
      <c r="M835" s="28" t="str">
        <f t="shared" ref="M835:M898" si="32">J835&amp;L835</f>
        <v>152931</v>
      </c>
      <c r="N835" s="28">
        <v>5937</v>
      </c>
      <c r="O835" s="279">
        <v>21262.167590000001</v>
      </c>
    </row>
    <row r="836" spans="10:15" x14ac:dyDescent="0.2">
      <c r="J836" s="28">
        <v>15293</v>
      </c>
      <c r="K836" s="28" t="s">
        <v>250</v>
      </c>
      <c r="L836" s="28">
        <v>2</v>
      </c>
      <c r="M836" s="28" t="str">
        <f t="shared" si="32"/>
        <v>152932</v>
      </c>
      <c r="N836" s="28">
        <v>6380</v>
      </c>
      <c r="O836" s="279">
        <v>74207.274170000004</v>
      </c>
    </row>
    <row r="837" spans="10:15" x14ac:dyDescent="0.2">
      <c r="J837" s="28">
        <v>15293</v>
      </c>
      <c r="K837" s="28" t="s">
        <v>250</v>
      </c>
      <c r="L837" s="28">
        <v>12</v>
      </c>
      <c r="M837" s="28" t="str">
        <f t="shared" si="32"/>
        <v>1529312</v>
      </c>
      <c r="N837" s="28">
        <v>0</v>
      </c>
      <c r="O837" s="279">
        <v>11945.82512</v>
      </c>
    </row>
    <row r="838" spans="10:15" x14ac:dyDescent="0.2">
      <c r="J838" s="28">
        <v>15296</v>
      </c>
      <c r="K838" s="28" t="s">
        <v>251</v>
      </c>
      <c r="L838" s="28">
        <v>1</v>
      </c>
      <c r="M838" s="28" t="str">
        <f t="shared" si="32"/>
        <v>152961</v>
      </c>
      <c r="N838" s="28">
        <v>10569</v>
      </c>
      <c r="O838" s="279">
        <v>33666.802029999999</v>
      </c>
    </row>
    <row r="839" spans="10:15" x14ac:dyDescent="0.2">
      <c r="J839" s="28">
        <v>15296</v>
      </c>
      <c r="K839" s="28" t="s">
        <v>251</v>
      </c>
      <c r="L839" s="28">
        <v>2</v>
      </c>
      <c r="M839" s="28" t="str">
        <f t="shared" si="32"/>
        <v>152962</v>
      </c>
      <c r="N839" s="28">
        <v>39023</v>
      </c>
      <c r="O839" s="279">
        <v>97259.419089999996</v>
      </c>
    </row>
    <row r="840" spans="10:15" x14ac:dyDescent="0.2">
      <c r="J840" s="28">
        <v>15296</v>
      </c>
      <c r="K840" s="28" t="s">
        <v>251</v>
      </c>
      <c r="L840" s="28">
        <v>3</v>
      </c>
      <c r="M840" s="28" t="str">
        <f t="shared" si="32"/>
        <v>152963</v>
      </c>
      <c r="N840" s="28">
        <v>3993</v>
      </c>
      <c r="O840" s="279">
        <v>188001.24600000001</v>
      </c>
    </row>
    <row r="841" spans="10:15" x14ac:dyDescent="0.2">
      <c r="J841" s="28">
        <v>15296</v>
      </c>
      <c r="K841" s="28" t="s">
        <v>251</v>
      </c>
      <c r="L841" s="28">
        <v>4</v>
      </c>
      <c r="M841" s="28" t="str">
        <f t="shared" si="32"/>
        <v>152964</v>
      </c>
      <c r="N841" s="28">
        <v>2549</v>
      </c>
      <c r="O841" s="279">
        <v>102230.0192</v>
      </c>
    </row>
    <row r="842" spans="10:15" x14ac:dyDescent="0.2">
      <c r="J842" s="28">
        <v>15296</v>
      </c>
      <c r="K842" s="28" t="s">
        <v>251</v>
      </c>
      <c r="L842" s="28">
        <v>6</v>
      </c>
      <c r="M842" s="28" t="str">
        <f t="shared" si="32"/>
        <v>152966</v>
      </c>
      <c r="N842" s="28">
        <v>3805</v>
      </c>
      <c r="O842" s="279">
        <v>189221.9651</v>
      </c>
    </row>
    <row r="843" spans="10:15" x14ac:dyDescent="0.2">
      <c r="J843" s="28">
        <v>15296</v>
      </c>
      <c r="K843" s="28" t="s">
        <v>251</v>
      </c>
      <c r="L843" s="28">
        <v>12</v>
      </c>
      <c r="M843" s="28" t="str">
        <f t="shared" si="32"/>
        <v>1529612</v>
      </c>
      <c r="N843" s="28">
        <v>0</v>
      </c>
      <c r="O843" s="279">
        <v>9043.9245059999994</v>
      </c>
    </row>
    <row r="844" spans="10:15" x14ac:dyDescent="0.2">
      <c r="J844" s="28">
        <v>15299</v>
      </c>
      <c r="K844" s="28" t="s">
        <v>252</v>
      </c>
      <c r="L844" s="28">
        <v>1</v>
      </c>
      <c r="M844" s="28" t="str">
        <f t="shared" si="32"/>
        <v>152991</v>
      </c>
      <c r="N844" s="28">
        <v>31675</v>
      </c>
      <c r="O844" s="279">
        <v>38958.625639999998</v>
      </c>
    </row>
    <row r="845" spans="10:15" x14ac:dyDescent="0.2">
      <c r="J845" s="28">
        <v>15299</v>
      </c>
      <c r="K845" s="28" t="s">
        <v>252</v>
      </c>
      <c r="L845" s="28">
        <v>2</v>
      </c>
      <c r="M845" s="28" t="str">
        <f t="shared" si="32"/>
        <v>152992</v>
      </c>
      <c r="N845" s="28">
        <v>263697</v>
      </c>
      <c r="O845" s="279">
        <v>241190.141</v>
      </c>
    </row>
    <row r="846" spans="10:15" x14ac:dyDescent="0.2">
      <c r="J846" s="28">
        <v>15299</v>
      </c>
      <c r="K846" s="28" t="s">
        <v>252</v>
      </c>
      <c r="L846" s="28">
        <v>3</v>
      </c>
      <c r="M846" s="28" t="str">
        <f t="shared" si="32"/>
        <v>152993</v>
      </c>
      <c r="N846" s="28">
        <v>127021</v>
      </c>
      <c r="O846" s="279">
        <v>417111.36660000001</v>
      </c>
    </row>
    <row r="847" spans="10:15" x14ac:dyDescent="0.2">
      <c r="J847" s="28">
        <v>15299</v>
      </c>
      <c r="K847" s="28" t="s">
        <v>252</v>
      </c>
      <c r="L847" s="28">
        <v>4</v>
      </c>
      <c r="M847" s="28" t="str">
        <f t="shared" si="32"/>
        <v>152994</v>
      </c>
      <c r="N847" s="28">
        <v>35007</v>
      </c>
      <c r="O847" s="279">
        <v>551530.98580000002</v>
      </c>
    </row>
    <row r="848" spans="10:15" x14ac:dyDescent="0.2">
      <c r="J848" s="28">
        <v>15299</v>
      </c>
      <c r="K848" s="28" t="s">
        <v>252</v>
      </c>
      <c r="L848" s="28">
        <v>5</v>
      </c>
      <c r="M848" s="28" t="str">
        <f t="shared" si="32"/>
        <v>152995</v>
      </c>
      <c r="N848" s="28">
        <v>17815</v>
      </c>
      <c r="O848" s="279">
        <v>646750.0723</v>
      </c>
    </row>
    <row r="849" spans="10:15" x14ac:dyDescent="0.2">
      <c r="J849" s="28">
        <v>15299</v>
      </c>
      <c r="K849" s="28" t="s">
        <v>252</v>
      </c>
      <c r="L849" s="28">
        <v>6</v>
      </c>
      <c r="M849" s="28" t="str">
        <f t="shared" si="32"/>
        <v>152996</v>
      </c>
      <c r="N849" s="28">
        <v>13724</v>
      </c>
      <c r="O849" s="279">
        <v>852983.86670000001</v>
      </c>
    </row>
    <row r="850" spans="10:15" x14ac:dyDescent="0.2">
      <c r="J850" s="28">
        <v>15299</v>
      </c>
      <c r="K850" s="28" t="s">
        <v>252</v>
      </c>
      <c r="L850" s="28">
        <v>7</v>
      </c>
      <c r="M850" s="28" t="str">
        <f t="shared" si="32"/>
        <v>152997</v>
      </c>
      <c r="N850" s="28">
        <v>11068</v>
      </c>
      <c r="O850" s="279">
        <v>251664.80840000001</v>
      </c>
    </row>
    <row r="851" spans="10:15" x14ac:dyDescent="0.2">
      <c r="J851" s="28">
        <v>15299</v>
      </c>
      <c r="K851" s="28" t="s">
        <v>252</v>
      </c>
      <c r="L851" s="28">
        <v>8</v>
      </c>
      <c r="M851" s="28" t="str">
        <f t="shared" si="32"/>
        <v>152998</v>
      </c>
      <c r="N851" s="28">
        <v>9226</v>
      </c>
      <c r="O851" s="279">
        <v>264071.48340000003</v>
      </c>
    </row>
    <row r="852" spans="10:15" x14ac:dyDescent="0.2">
      <c r="J852" s="28">
        <v>15299</v>
      </c>
      <c r="K852" s="28" t="s">
        <v>252</v>
      </c>
      <c r="L852" s="28">
        <v>9</v>
      </c>
      <c r="M852" s="28" t="str">
        <f t="shared" si="32"/>
        <v>152999</v>
      </c>
      <c r="N852" s="28">
        <v>942</v>
      </c>
      <c r="O852" s="279">
        <v>525990.0318</v>
      </c>
    </row>
    <row r="853" spans="10:15" x14ac:dyDescent="0.2">
      <c r="J853" s="28">
        <v>15299</v>
      </c>
      <c r="K853" s="28" t="s">
        <v>252</v>
      </c>
      <c r="L853" s="28">
        <v>10</v>
      </c>
      <c r="M853" s="28" t="str">
        <f t="shared" si="32"/>
        <v>1529910</v>
      </c>
      <c r="N853" s="28">
        <v>1343</v>
      </c>
      <c r="O853" s="279">
        <v>649808.89359999995</v>
      </c>
    </row>
    <row r="854" spans="10:15" x14ac:dyDescent="0.2">
      <c r="J854" s="28">
        <v>15299</v>
      </c>
      <c r="K854" s="28" t="s">
        <v>252</v>
      </c>
      <c r="L854" s="28">
        <v>12</v>
      </c>
      <c r="M854" s="28" t="str">
        <f t="shared" si="32"/>
        <v>1529912</v>
      </c>
      <c r="N854" s="28">
        <v>0</v>
      </c>
      <c r="O854" s="279">
        <v>51361.664449999997</v>
      </c>
    </row>
    <row r="855" spans="10:15" x14ac:dyDescent="0.2">
      <c r="J855" s="28">
        <v>15317</v>
      </c>
      <c r="K855" s="28" t="s">
        <v>253</v>
      </c>
      <c r="L855" s="28">
        <v>1</v>
      </c>
      <c r="M855" s="28" t="str">
        <f t="shared" si="32"/>
        <v>153171</v>
      </c>
      <c r="N855" s="28">
        <v>6985</v>
      </c>
      <c r="O855" s="279">
        <v>17765.678479999999</v>
      </c>
    </row>
    <row r="856" spans="10:15" x14ac:dyDescent="0.2">
      <c r="J856" s="28">
        <v>15317</v>
      </c>
      <c r="K856" s="28" t="s">
        <v>253</v>
      </c>
      <c r="L856" s="28">
        <v>2</v>
      </c>
      <c r="M856" s="28" t="str">
        <f t="shared" si="32"/>
        <v>153172</v>
      </c>
      <c r="N856" s="28">
        <v>10669</v>
      </c>
      <c r="O856" s="279">
        <v>76786.752269999997</v>
      </c>
    </row>
    <row r="857" spans="10:15" x14ac:dyDescent="0.2">
      <c r="J857" s="28">
        <v>15317</v>
      </c>
      <c r="K857" s="28" t="s">
        <v>253</v>
      </c>
      <c r="L857" s="28">
        <v>3</v>
      </c>
      <c r="M857" s="28" t="str">
        <f t="shared" si="32"/>
        <v>153173</v>
      </c>
      <c r="N857" s="28">
        <v>504</v>
      </c>
      <c r="O857" s="279">
        <v>152414.81479999999</v>
      </c>
    </row>
    <row r="858" spans="10:15" x14ac:dyDescent="0.2">
      <c r="J858" s="28">
        <v>15317</v>
      </c>
      <c r="K858" s="28" t="s">
        <v>253</v>
      </c>
      <c r="L858" s="28">
        <v>12</v>
      </c>
      <c r="M858" s="28" t="str">
        <f t="shared" si="32"/>
        <v>1531712</v>
      </c>
      <c r="N858" s="28">
        <v>0</v>
      </c>
      <c r="O858" s="279">
        <v>8325.6499619999995</v>
      </c>
    </row>
    <row r="859" spans="10:15" x14ac:dyDescent="0.2">
      <c r="J859" s="28">
        <v>15322</v>
      </c>
      <c r="K859" s="28" t="s">
        <v>254</v>
      </c>
      <c r="L859" s="28">
        <v>1</v>
      </c>
      <c r="M859" s="28" t="str">
        <f t="shared" si="32"/>
        <v>153221</v>
      </c>
      <c r="N859" s="28">
        <v>56746</v>
      </c>
      <c r="O859" s="279">
        <v>34804.570939999998</v>
      </c>
    </row>
    <row r="860" spans="10:15" x14ac:dyDescent="0.2">
      <c r="J860" s="28">
        <v>15322</v>
      </c>
      <c r="K860" s="28" t="s">
        <v>254</v>
      </c>
      <c r="L860" s="28">
        <v>2</v>
      </c>
      <c r="M860" s="28" t="str">
        <f t="shared" si="32"/>
        <v>153222</v>
      </c>
      <c r="N860" s="28">
        <v>158257</v>
      </c>
      <c r="O860" s="279">
        <v>135791.4823</v>
      </c>
    </row>
    <row r="861" spans="10:15" x14ac:dyDescent="0.2">
      <c r="J861" s="28">
        <v>15322</v>
      </c>
      <c r="K861" s="28" t="s">
        <v>254</v>
      </c>
      <c r="L861" s="28">
        <v>3</v>
      </c>
      <c r="M861" s="28" t="str">
        <f t="shared" si="32"/>
        <v>153223</v>
      </c>
      <c r="N861" s="28">
        <v>33085</v>
      </c>
      <c r="O861" s="279">
        <v>227018.1257</v>
      </c>
    </row>
    <row r="862" spans="10:15" x14ac:dyDescent="0.2">
      <c r="J862" s="28">
        <v>15322</v>
      </c>
      <c r="K862" s="28" t="s">
        <v>254</v>
      </c>
      <c r="L862" s="28">
        <v>4</v>
      </c>
      <c r="M862" s="28" t="str">
        <f t="shared" si="32"/>
        <v>153224</v>
      </c>
      <c r="N862" s="28">
        <v>19149</v>
      </c>
      <c r="O862" s="279">
        <v>234786.03820000001</v>
      </c>
    </row>
    <row r="863" spans="10:15" x14ac:dyDescent="0.2">
      <c r="J863" s="28">
        <v>15322</v>
      </c>
      <c r="K863" s="28" t="s">
        <v>254</v>
      </c>
      <c r="L863" s="28">
        <v>5</v>
      </c>
      <c r="M863" s="28" t="str">
        <f t="shared" si="32"/>
        <v>153225</v>
      </c>
      <c r="N863" s="28">
        <v>10081</v>
      </c>
      <c r="O863" s="279">
        <v>156719.49479999999</v>
      </c>
    </row>
    <row r="864" spans="10:15" x14ac:dyDescent="0.2">
      <c r="J864" s="28">
        <v>15322</v>
      </c>
      <c r="K864" s="28" t="s">
        <v>254</v>
      </c>
      <c r="L864" s="28">
        <v>6</v>
      </c>
      <c r="M864" s="28" t="str">
        <f t="shared" si="32"/>
        <v>153226</v>
      </c>
      <c r="N864" s="28">
        <v>4043</v>
      </c>
      <c r="O864" s="279">
        <v>239796.25459999999</v>
      </c>
    </row>
    <row r="865" spans="10:15" x14ac:dyDescent="0.2">
      <c r="J865" s="28">
        <v>15322</v>
      </c>
      <c r="K865" s="28" t="s">
        <v>254</v>
      </c>
      <c r="L865" s="28">
        <v>7</v>
      </c>
      <c r="M865" s="28" t="str">
        <f t="shared" si="32"/>
        <v>153227</v>
      </c>
      <c r="N865" s="28">
        <v>5009</v>
      </c>
      <c r="O865" s="279">
        <v>108898.28599999999</v>
      </c>
    </row>
    <row r="866" spans="10:15" x14ac:dyDescent="0.2">
      <c r="J866" s="28">
        <v>15322</v>
      </c>
      <c r="K866" s="28" t="s">
        <v>254</v>
      </c>
      <c r="L866" s="28">
        <v>9</v>
      </c>
      <c r="M866" s="28" t="str">
        <f t="shared" si="32"/>
        <v>153229</v>
      </c>
      <c r="N866" s="28">
        <v>321</v>
      </c>
      <c r="O866" s="279">
        <v>185500.05290000001</v>
      </c>
    </row>
    <row r="867" spans="10:15" x14ac:dyDescent="0.2">
      <c r="J867" s="28">
        <v>15322</v>
      </c>
      <c r="K867" s="28" t="s">
        <v>254</v>
      </c>
      <c r="L867" s="28">
        <v>10</v>
      </c>
      <c r="M867" s="28" t="str">
        <f t="shared" si="32"/>
        <v>1532210</v>
      </c>
      <c r="N867" s="28">
        <v>487</v>
      </c>
      <c r="O867" s="279">
        <v>147460.0871</v>
      </c>
    </row>
    <row r="868" spans="10:15" x14ac:dyDescent="0.2">
      <c r="J868" s="28">
        <v>15322</v>
      </c>
      <c r="K868" s="28" t="s">
        <v>254</v>
      </c>
      <c r="L868" s="28">
        <v>12</v>
      </c>
      <c r="M868" s="28" t="str">
        <f t="shared" si="32"/>
        <v>1532212</v>
      </c>
      <c r="N868" s="28">
        <v>0</v>
      </c>
      <c r="O868" s="279">
        <v>13419.60806</v>
      </c>
    </row>
    <row r="869" spans="10:15" x14ac:dyDescent="0.2">
      <c r="J869" s="28">
        <v>15325</v>
      </c>
      <c r="K869" s="28" t="s">
        <v>255</v>
      </c>
      <c r="L869" s="28">
        <v>1</v>
      </c>
      <c r="M869" s="28" t="str">
        <f t="shared" si="32"/>
        <v>153251</v>
      </c>
      <c r="N869" s="28">
        <v>8687</v>
      </c>
      <c r="O869" s="279">
        <v>96491.758889999997</v>
      </c>
    </row>
    <row r="870" spans="10:15" x14ac:dyDescent="0.2">
      <c r="J870" s="28">
        <v>15325</v>
      </c>
      <c r="K870" s="28" t="s">
        <v>255</v>
      </c>
      <c r="L870" s="28">
        <v>2</v>
      </c>
      <c r="M870" s="28" t="str">
        <f t="shared" si="32"/>
        <v>153252</v>
      </c>
      <c r="N870" s="28">
        <v>31272</v>
      </c>
      <c r="O870" s="279">
        <v>304482.33140000002</v>
      </c>
    </row>
    <row r="871" spans="10:15" x14ac:dyDescent="0.2">
      <c r="J871" s="28">
        <v>15325</v>
      </c>
      <c r="K871" s="28" t="s">
        <v>255</v>
      </c>
      <c r="L871" s="28">
        <v>3</v>
      </c>
      <c r="M871" s="28" t="str">
        <f t="shared" si="32"/>
        <v>153253</v>
      </c>
      <c r="N871" s="28">
        <v>17165</v>
      </c>
      <c r="O871" s="279">
        <v>511164.5686</v>
      </c>
    </row>
    <row r="872" spans="10:15" x14ac:dyDescent="0.2">
      <c r="J872" s="28">
        <v>15325</v>
      </c>
      <c r="K872" s="28" t="s">
        <v>255</v>
      </c>
      <c r="L872" s="28">
        <v>4</v>
      </c>
      <c r="M872" s="28" t="str">
        <f t="shared" si="32"/>
        <v>153254</v>
      </c>
      <c r="N872" s="28">
        <v>6369</v>
      </c>
      <c r="O872" s="279">
        <v>406873.29619999998</v>
      </c>
    </row>
    <row r="873" spans="10:15" x14ac:dyDescent="0.2">
      <c r="J873" s="28">
        <v>15325</v>
      </c>
      <c r="K873" s="28" t="s">
        <v>255</v>
      </c>
      <c r="L873" s="28">
        <v>5</v>
      </c>
      <c r="M873" s="28" t="str">
        <f t="shared" si="32"/>
        <v>153255</v>
      </c>
      <c r="N873" s="28">
        <v>1293</v>
      </c>
      <c r="O873" s="279">
        <v>375499.04190000001</v>
      </c>
    </row>
    <row r="874" spans="10:15" x14ac:dyDescent="0.2">
      <c r="J874" s="28">
        <v>15325</v>
      </c>
      <c r="K874" s="28" t="s">
        <v>255</v>
      </c>
      <c r="L874" s="28">
        <v>6</v>
      </c>
      <c r="M874" s="28" t="str">
        <f t="shared" si="32"/>
        <v>153256</v>
      </c>
      <c r="N874" s="28">
        <v>1557</v>
      </c>
      <c r="O874" s="279">
        <v>1583109.872</v>
      </c>
    </row>
    <row r="875" spans="10:15" x14ac:dyDescent="0.2">
      <c r="J875" s="28">
        <v>15325</v>
      </c>
      <c r="K875" s="28" t="s">
        <v>255</v>
      </c>
      <c r="L875" s="28">
        <v>7</v>
      </c>
      <c r="M875" s="28" t="str">
        <f t="shared" si="32"/>
        <v>153257</v>
      </c>
      <c r="N875" s="28">
        <v>5421</v>
      </c>
      <c r="O875" s="279">
        <v>299570.88099999999</v>
      </c>
    </row>
    <row r="876" spans="10:15" x14ac:dyDescent="0.2">
      <c r="J876" s="28">
        <v>15325</v>
      </c>
      <c r="K876" s="28" t="s">
        <v>255</v>
      </c>
      <c r="L876" s="28">
        <v>9</v>
      </c>
      <c r="M876" s="28" t="str">
        <f t="shared" si="32"/>
        <v>153259</v>
      </c>
      <c r="N876" s="28">
        <v>651</v>
      </c>
      <c r="O876" s="279">
        <v>254825.6164</v>
      </c>
    </row>
    <row r="877" spans="10:15" x14ac:dyDescent="0.2">
      <c r="J877" s="28">
        <v>15325</v>
      </c>
      <c r="K877" s="28" t="s">
        <v>255</v>
      </c>
      <c r="L877" s="28">
        <v>12</v>
      </c>
      <c r="M877" s="28" t="str">
        <f t="shared" si="32"/>
        <v>1532512</v>
      </c>
      <c r="N877" s="28">
        <v>0</v>
      </c>
      <c r="O877" s="279">
        <v>36914.713199999998</v>
      </c>
    </row>
    <row r="878" spans="10:15" x14ac:dyDescent="0.2">
      <c r="J878" s="28">
        <v>15332</v>
      </c>
      <c r="K878" s="28" t="s">
        <v>256</v>
      </c>
      <c r="L878" s="28">
        <v>1</v>
      </c>
      <c r="M878" s="28" t="str">
        <f t="shared" si="32"/>
        <v>153321</v>
      </c>
      <c r="N878" s="28">
        <v>8717</v>
      </c>
      <c r="O878" s="279">
        <v>58932.948100000001</v>
      </c>
    </row>
    <row r="879" spans="10:15" x14ac:dyDescent="0.2">
      <c r="J879" s="28">
        <v>15332</v>
      </c>
      <c r="K879" s="28" t="s">
        <v>256</v>
      </c>
      <c r="L879" s="28">
        <v>2</v>
      </c>
      <c r="M879" s="28" t="str">
        <f t="shared" si="32"/>
        <v>153322</v>
      </c>
      <c r="N879" s="28">
        <v>42414</v>
      </c>
      <c r="O879" s="279">
        <v>147719.326</v>
      </c>
    </row>
    <row r="880" spans="10:15" x14ac:dyDescent="0.2">
      <c r="J880" s="28">
        <v>15332</v>
      </c>
      <c r="K880" s="28" t="s">
        <v>256</v>
      </c>
      <c r="L880" s="28">
        <v>3</v>
      </c>
      <c r="M880" s="28" t="str">
        <f t="shared" si="32"/>
        <v>153323</v>
      </c>
      <c r="N880" s="28">
        <v>5665</v>
      </c>
      <c r="O880" s="279">
        <v>239819.70379999999</v>
      </c>
    </row>
    <row r="881" spans="10:15" x14ac:dyDescent="0.2">
      <c r="J881" s="28">
        <v>15332</v>
      </c>
      <c r="K881" s="28" t="s">
        <v>256</v>
      </c>
      <c r="L881" s="28">
        <v>4</v>
      </c>
      <c r="M881" s="28" t="str">
        <f t="shared" si="32"/>
        <v>153324</v>
      </c>
      <c r="N881" s="28">
        <v>2095</v>
      </c>
      <c r="O881" s="279">
        <v>117065.8587</v>
      </c>
    </row>
    <row r="882" spans="10:15" x14ac:dyDescent="0.2">
      <c r="J882" s="28">
        <v>15332</v>
      </c>
      <c r="K882" s="28" t="s">
        <v>256</v>
      </c>
      <c r="L882" s="28">
        <v>6</v>
      </c>
      <c r="M882" s="28" t="str">
        <f t="shared" si="32"/>
        <v>153326</v>
      </c>
      <c r="N882" s="28">
        <v>1785</v>
      </c>
      <c r="O882" s="279">
        <v>151790.17360000001</v>
      </c>
    </row>
    <row r="883" spans="10:15" x14ac:dyDescent="0.2">
      <c r="J883" s="28">
        <v>15332</v>
      </c>
      <c r="K883" s="28" t="s">
        <v>256</v>
      </c>
      <c r="L883" s="28">
        <v>8</v>
      </c>
      <c r="M883" s="28" t="str">
        <f t="shared" si="32"/>
        <v>153328</v>
      </c>
      <c r="N883" s="28">
        <v>5674</v>
      </c>
      <c r="O883" s="279">
        <v>292203.03029999998</v>
      </c>
    </row>
    <row r="884" spans="10:15" x14ac:dyDescent="0.2">
      <c r="J884" s="28">
        <v>15332</v>
      </c>
      <c r="K884" s="28" t="s">
        <v>256</v>
      </c>
      <c r="L884" s="28">
        <v>9</v>
      </c>
      <c r="M884" s="28" t="str">
        <f t="shared" si="32"/>
        <v>153329</v>
      </c>
      <c r="N884" s="28">
        <v>1301</v>
      </c>
      <c r="O884" s="279">
        <v>143079.58859999999</v>
      </c>
    </row>
    <row r="885" spans="10:15" x14ac:dyDescent="0.2">
      <c r="J885" s="28">
        <v>15332</v>
      </c>
      <c r="K885" s="28" t="s">
        <v>256</v>
      </c>
      <c r="L885" s="28">
        <v>12</v>
      </c>
      <c r="M885" s="28" t="str">
        <f t="shared" si="32"/>
        <v>1533212</v>
      </c>
      <c r="N885" s="28">
        <v>0</v>
      </c>
      <c r="O885" s="279">
        <v>22347.11737</v>
      </c>
    </row>
    <row r="886" spans="10:15" x14ac:dyDescent="0.2">
      <c r="J886" s="28">
        <v>15362</v>
      </c>
      <c r="K886" s="28" t="s">
        <v>257</v>
      </c>
      <c r="L886" s="28">
        <v>1</v>
      </c>
      <c r="M886" s="28" t="str">
        <f t="shared" si="32"/>
        <v>153621</v>
      </c>
      <c r="N886" s="28">
        <v>3405</v>
      </c>
      <c r="O886" s="279">
        <v>42272.002370000002</v>
      </c>
    </row>
    <row r="887" spans="10:15" x14ac:dyDescent="0.2">
      <c r="J887" s="28">
        <v>15362</v>
      </c>
      <c r="K887" s="28" t="s">
        <v>257</v>
      </c>
      <c r="L887" s="28">
        <v>2</v>
      </c>
      <c r="M887" s="28" t="str">
        <f t="shared" si="32"/>
        <v>153622</v>
      </c>
      <c r="N887" s="28">
        <v>20236</v>
      </c>
      <c r="O887" s="279">
        <v>144835.30050000001</v>
      </c>
    </row>
    <row r="888" spans="10:15" x14ac:dyDescent="0.2">
      <c r="J888" s="28">
        <v>15362</v>
      </c>
      <c r="K888" s="28" t="s">
        <v>257</v>
      </c>
      <c r="L888" s="28">
        <v>3</v>
      </c>
      <c r="M888" s="28" t="str">
        <f t="shared" si="32"/>
        <v>153623</v>
      </c>
      <c r="N888" s="28">
        <v>16376</v>
      </c>
      <c r="O888" s="279">
        <v>208358.492</v>
      </c>
    </row>
    <row r="889" spans="10:15" x14ac:dyDescent="0.2">
      <c r="J889" s="28">
        <v>15362</v>
      </c>
      <c r="K889" s="28" t="s">
        <v>257</v>
      </c>
      <c r="L889" s="28">
        <v>4</v>
      </c>
      <c r="M889" s="28" t="str">
        <f t="shared" si="32"/>
        <v>153624</v>
      </c>
      <c r="N889" s="28">
        <v>7064</v>
      </c>
      <c r="O889" s="279">
        <v>313046.28649999999</v>
      </c>
    </row>
    <row r="890" spans="10:15" x14ac:dyDescent="0.2">
      <c r="J890" s="28">
        <v>15362</v>
      </c>
      <c r="K890" s="28" t="s">
        <v>257</v>
      </c>
      <c r="L890" s="28">
        <v>5</v>
      </c>
      <c r="M890" s="28" t="str">
        <f t="shared" si="32"/>
        <v>153625</v>
      </c>
      <c r="N890" s="28">
        <v>1008</v>
      </c>
      <c r="O890" s="279">
        <v>180809.3977</v>
      </c>
    </row>
    <row r="891" spans="10:15" x14ac:dyDescent="0.2">
      <c r="J891" s="28">
        <v>15362</v>
      </c>
      <c r="K891" s="28" t="s">
        <v>257</v>
      </c>
      <c r="L891" s="28">
        <v>6</v>
      </c>
      <c r="M891" s="28" t="str">
        <f t="shared" si="32"/>
        <v>153626</v>
      </c>
      <c r="N891" s="28">
        <v>4768</v>
      </c>
      <c r="O891" s="279">
        <v>156830.69769999999</v>
      </c>
    </row>
    <row r="892" spans="10:15" x14ac:dyDescent="0.2">
      <c r="J892" s="28">
        <v>15362</v>
      </c>
      <c r="K892" s="28" t="s">
        <v>257</v>
      </c>
      <c r="L892" s="28">
        <v>7</v>
      </c>
      <c r="M892" s="28" t="str">
        <f t="shared" si="32"/>
        <v>153627</v>
      </c>
      <c r="N892" s="28">
        <v>964</v>
      </c>
      <c r="O892" s="279">
        <v>189142.94349999999</v>
      </c>
    </row>
    <row r="893" spans="10:15" x14ac:dyDescent="0.2">
      <c r="J893" s="28">
        <v>15362</v>
      </c>
      <c r="K893" s="28" t="s">
        <v>257</v>
      </c>
      <c r="L893" s="28">
        <v>9</v>
      </c>
      <c r="M893" s="28" t="str">
        <f t="shared" si="32"/>
        <v>153629</v>
      </c>
      <c r="N893" s="28">
        <v>90</v>
      </c>
      <c r="O893" s="279">
        <v>685488.88890000002</v>
      </c>
    </row>
    <row r="894" spans="10:15" x14ac:dyDescent="0.2">
      <c r="J894" s="28">
        <v>15362</v>
      </c>
      <c r="K894" s="28" t="s">
        <v>257</v>
      </c>
      <c r="L894" s="28">
        <v>12</v>
      </c>
      <c r="M894" s="28" t="str">
        <f t="shared" si="32"/>
        <v>1536212</v>
      </c>
      <c r="N894" s="28">
        <v>0</v>
      </c>
      <c r="O894" s="279">
        <v>25223.165639999999</v>
      </c>
    </row>
    <row r="895" spans="10:15" x14ac:dyDescent="0.2">
      <c r="J895" s="28">
        <v>15367</v>
      </c>
      <c r="K895" s="28" t="s">
        <v>258</v>
      </c>
      <c r="L895" s="28">
        <v>1</v>
      </c>
      <c r="M895" s="28" t="str">
        <f t="shared" si="32"/>
        <v>153671</v>
      </c>
      <c r="N895" s="28">
        <v>4845</v>
      </c>
      <c r="O895" s="279">
        <v>606666.02009999997</v>
      </c>
    </row>
    <row r="896" spans="10:15" x14ac:dyDescent="0.2">
      <c r="J896" s="28">
        <v>15367</v>
      </c>
      <c r="K896" s="28" t="s">
        <v>258</v>
      </c>
      <c r="L896" s="28">
        <v>2</v>
      </c>
      <c r="M896" s="28" t="str">
        <f t="shared" si="32"/>
        <v>153672</v>
      </c>
      <c r="N896" s="28">
        <v>11359</v>
      </c>
      <c r="O896" s="279">
        <v>379164.05820000003</v>
      </c>
    </row>
    <row r="897" spans="10:15" x14ac:dyDescent="0.2">
      <c r="J897" s="28">
        <v>15367</v>
      </c>
      <c r="K897" s="28" t="s">
        <v>258</v>
      </c>
      <c r="L897" s="28">
        <v>3</v>
      </c>
      <c r="M897" s="28" t="str">
        <f t="shared" si="32"/>
        <v>153673</v>
      </c>
      <c r="N897" s="28">
        <v>34877</v>
      </c>
      <c r="O897" s="279">
        <v>769803.06370000006</v>
      </c>
    </row>
    <row r="898" spans="10:15" x14ac:dyDescent="0.2">
      <c r="J898" s="28">
        <v>15367</v>
      </c>
      <c r="K898" s="28" t="s">
        <v>258</v>
      </c>
      <c r="L898" s="28">
        <v>4</v>
      </c>
      <c r="M898" s="28" t="str">
        <f t="shared" si="32"/>
        <v>153674</v>
      </c>
      <c r="N898" s="28">
        <v>51568</v>
      </c>
      <c r="O898" s="279">
        <v>897400.61820000003</v>
      </c>
    </row>
    <row r="899" spans="10:15" x14ac:dyDescent="0.2">
      <c r="J899" s="28">
        <v>15367</v>
      </c>
      <c r="K899" s="28" t="s">
        <v>258</v>
      </c>
      <c r="L899" s="28">
        <v>5</v>
      </c>
      <c r="M899" s="28" t="str">
        <f t="shared" ref="M899:M962" si="33">J899&amp;L899</f>
        <v>153675</v>
      </c>
      <c r="N899" s="28">
        <v>9890</v>
      </c>
      <c r="O899" s="279">
        <v>798989.69149999996</v>
      </c>
    </row>
    <row r="900" spans="10:15" x14ac:dyDescent="0.2">
      <c r="J900" s="28">
        <v>15367</v>
      </c>
      <c r="K900" s="28" t="s">
        <v>258</v>
      </c>
      <c r="L900" s="28">
        <v>6</v>
      </c>
      <c r="M900" s="28" t="str">
        <f t="shared" si="33"/>
        <v>153676</v>
      </c>
      <c r="N900" s="28">
        <v>6188</v>
      </c>
      <c r="O900" s="279">
        <v>557701.92790000001</v>
      </c>
    </row>
    <row r="901" spans="10:15" x14ac:dyDescent="0.2">
      <c r="J901" s="28">
        <v>15367</v>
      </c>
      <c r="K901" s="28" t="s">
        <v>258</v>
      </c>
      <c r="L901" s="28">
        <v>7</v>
      </c>
      <c r="M901" s="28" t="str">
        <f t="shared" si="33"/>
        <v>153677</v>
      </c>
      <c r="N901" s="28">
        <v>2197</v>
      </c>
      <c r="O901" s="279">
        <v>761385.77080000006</v>
      </c>
    </row>
    <row r="902" spans="10:15" x14ac:dyDescent="0.2">
      <c r="J902" s="28">
        <v>15367</v>
      </c>
      <c r="K902" s="28" t="s">
        <v>258</v>
      </c>
      <c r="L902" s="28">
        <v>9</v>
      </c>
      <c r="M902" s="28" t="str">
        <f t="shared" si="33"/>
        <v>153679</v>
      </c>
      <c r="N902" s="28">
        <v>502</v>
      </c>
      <c r="O902" s="279">
        <v>617785.38359999994</v>
      </c>
    </row>
    <row r="903" spans="10:15" x14ac:dyDescent="0.2">
      <c r="J903" s="28">
        <v>15367</v>
      </c>
      <c r="K903" s="28" t="s">
        <v>258</v>
      </c>
      <c r="L903" s="28">
        <v>10</v>
      </c>
      <c r="M903" s="28" t="str">
        <f t="shared" si="33"/>
        <v>1536710</v>
      </c>
      <c r="N903" s="28">
        <v>4262</v>
      </c>
      <c r="O903" s="279">
        <v>848266.21699999995</v>
      </c>
    </row>
    <row r="904" spans="10:15" x14ac:dyDescent="0.2">
      <c r="J904" s="28">
        <v>15367</v>
      </c>
      <c r="K904" s="28" t="s">
        <v>258</v>
      </c>
      <c r="L904" s="28">
        <v>12</v>
      </c>
      <c r="M904" s="28" t="str">
        <f t="shared" si="33"/>
        <v>1536712</v>
      </c>
      <c r="N904" s="28">
        <v>0</v>
      </c>
      <c r="O904" s="279">
        <v>110361.6681</v>
      </c>
    </row>
    <row r="905" spans="10:15" x14ac:dyDescent="0.2">
      <c r="J905" s="28">
        <v>15368</v>
      </c>
      <c r="K905" s="28" t="s">
        <v>259</v>
      </c>
      <c r="L905" s="28">
        <v>1</v>
      </c>
      <c r="M905" s="28" t="str">
        <f t="shared" si="33"/>
        <v>153681</v>
      </c>
      <c r="N905" s="28">
        <v>22130</v>
      </c>
      <c r="O905" s="279">
        <v>16437.650010000001</v>
      </c>
    </row>
    <row r="906" spans="10:15" x14ac:dyDescent="0.2">
      <c r="J906" s="28">
        <v>15368</v>
      </c>
      <c r="K906" s="28" t="s">
        <v>259</v>
      </c>
      <c r="L906" s="28">
        <v>2</v>
      </c>
      <c r="M906" s="28" t="str">
        <f t="shared" si="33"/>
        <v>153682</v>
      </c>
      <c r="N906" s="28">
        <v>6428</v>
      </c>
      <c r="O906" s="279">
        <v>17537.419569999998</v>
      </c>
    </row>
    <row r="907" spans="10:15" x14ac:dyDescent="0.2">
      <c r="J907" s="28">
        <v>15368</v>
      </c>
      <c r="K907" s="28" t="s">
        <v>259</v>
      </c>
      <c r="L907" s="28">
        <v>12</v>
      </c>
      <c r="M907" s="28" t="str">
        <f t="shared" si="33"/>
        <v>1536812</v>
      </c>
      <c r="N907" s="28">
        <v>0</v>
      </c>
      <c r="O907" s="279">
        <v>1821.90868</v>
      </c>
    </row>
    <row r="908" spans="10:15" x14ac:dyDescent="0.2">
      <c r="J908" s="28">
        <v>15377</v>
      </c>
      <c r="K908" s="28" t="s">
        <v>260</v>
      </c>
      <c r="L908" s="28">
        <v>1</v>
      </c>
      <c r="M908" s="28" t="str">
        <f t="shared" si="33"/>
        <v>153771</v>
      </c>
      <c r="N908" s="28">
        <v>20162</v>
      </c>
      <c r="O908" s="279">
        <v>16905.91087</v>
      </c>
    </row>
    <row r="909" spans="10:15" x14ac:dyDescent="0.2">
      <c r="J909" s="28">
        <v>15377</v>
      </c>
      <c r="K909" s="28" t="s">
        <v>260</v>
      </c>
      <c r="L909" s="28">
        <v>2</v>
      </c>
      <c r="M909" s="28" t="str">
        <f t="shared" si="33"/>
        <v>153772</v>
      </c>
      <c r="N909" s="28">
        <v>14033</v>
      </c>
      <c r="O909" s="279">
        <v>53433.009700000002</v>
      </c>
    </row>
    <row r="910" spans="10:15" x14ac:dyDescent="0.2">
      <c r="J910" s="28">
        <v>15377</v>
      </c>
      <c r="K910" s="28" t="s">
        <v>260</v>
      </c>
      <c r="L910" s="28">
        <v>3</v>
      </c>
      <c r="M910" s="28" t="str">
        <f t="shared" si="33"/>
        <v>153773</v>
      </c>
      <c r="N910" s="28">
        <v>2066</v>
      </c>
      <c r="O910" s="279">
        <v>32700.892530000001</v>
      </c>
    </row>
    <row r="911" spans="10:15" x14ac:dyDescent="0.2">
      <c r="J911" s="28">
        <v>15377</v>
      </c>
      <c r="K911" s="28" t="s">
        <v>260</v>
      </c>
      <c r="L911" s="28">
        <v>4</v>
      </c>
      <c r="M911" s="28" t="str">
        <f t="shared" si="33"/>
        <v>153774</v>
      </c>
      <c r="N911" s="28">
        <v>706</v>
      </c>
      <c r="O911" s="279">
        <v>178351.39319999999</v>
      </c>
    </row>
    <row r="912" spans="10:15" x14ac:dyDescent="0.2">
      <c r="J912" s="28">
        <v>15377</v>
      </c>
      <c r="K912" s="28" t="s">
        <v>260</v>
      </c>
      <c r="L912" s="28">
        <v>5</v>
      </c>
      <c r="M912" s="28" t="str">
        <f t="shared" si="33"/>
        <v>153775</v>
      </c>
      <c r="N912" s="28">
        <v>646</v>
      </c>
      <c r="O912" s="279">
        <v>29026.778470000001</v>
      </c>
    </row>
    <row r="913" spans="10:15" x14ac:dyDescent="0.2">
      <c r="J913" s="28">
        <v>15377</v>
      </c>
      <c r="K913" s="28" t="s">
        <v>260</v>
      </c>
      <c r="L913" s="28">
        <v>9</v>
      </c>
      <c r="M913" s="28" t="str">
        <f t="shared" si="33"/>
        <v>153779</v>
      </c>
      <c r="N913" s="28">
        <v>88</v>
      </c>
      <c r="O913" s="279">
        <v>84431.818180000002</v>
      </c>
    </row>
    <row r="914" spans="10:15" x14ac:dyDescent="0.2">
      <c r="J914" s="28">
        <v>15377</v>
      </c>
      <c r="K914" s="28" t="s">
        <v>260</v>
      </c>
      <c r="L914" s="28">
        <v>12</v>
      </c>
      <c r="M914" s="28" t="str">
        <f t="shared" si="33"/>
        <v>1537712</v>
      </c>
      <c r="N914" s="28">
        <v>0</v>
      </c>
      <c r="O914" s="279">
        <v>2942.9385550000002</v>
      </c>
    </row>
    <row r="915" spans="10:15" x14ac:dyDescent="0.2">
      <c r="J915" s="28">
        <v>15380</v>
      </c>
      <c r="K915" s="28" t="s">
        <v>261</v>
      </c>
      <c r="L915" s="28">
        <v>1</v>
      </c>
      <c r="M915" s="28" t="str">
        <f t="shared" si="33"/>
        <v>153801</v>
      </c>
      <c r="N915" s="28">
        <v>12433</v>
      </c>
      <c r="O915" s="279">
        <v>27363.146499999999</v>
      </c>
    </row>
    <row r="916" spans="10:15" x14ac:dyDescent="0.2">
      <c r="J916" s="28">
        <v>15380</v>
      </c>
      <c r="K916" s="28" t="s">
        <v>261</v>
      </c>
      <c r="L916" s="28">
        <v>2</v>
      </c>
      <c r="M916" s="28" t="str">
        <f t="shared" si="33"/>
        <v>153802</v>
      </c>
      <c r="N916" s="28">
        <v>28573</v>
      </c>
      <c r="O916" s="279">
        <v>105912.9883</v>
      </c>
    </row>
    <row r="917" spans="10:15" x14ac:dyDescent="0.2">
      <c r="J917" s="28">
        <v>15380</v>
      </c>
      <c r="K917" s="28" t="s">
        <v>261</v>
      </c>
      <c r="L917" s="28">
        <v>3</v>
      </c>
      <c r="M917" s="28" t="str">
        <f t="shared" si="33"/>
        <v>153803</v>
      </c>
      <c r="N917" s="28">
        <v>1865</v>
      </c>
      <c r="O917" s="279">
        <v>248616.1078</v>
      </c>
    </row>
    <row r="918" spans="10:15" x14ac:dyDescent="0.2">
      <c r="J918" s="28">
        <v>15380</v>
      </c>
      <c r="K918" s="28" t="s">
        <v>261</v>
      </c>
      <c r="L918" s="28">
        <v>4</v>
      </c>
      <c r="M918" s="28" t="str">
        <f t="shared" si="33"/>
        <v>153804</v>
      </c>
      <c r="N918" s="28">
        <v>2869</v>
      </c>
      <c r="O918" s="279">
        <v>102777.1393</v>
      </c>
    </row>
    <row r="919" spans="10:15" x14ac:dyDescent="0.2">
      <c r="J919" s="28">
        <v>15380</v>
      </c>
      <c r="K919" s="28" t="s">
        <v>261</v>
      </c>
      <c r="L919" s="28">
        <v>12</v>
      </c>
      <c r="M919" s="28" t="str">
        <f t="shared" si="33"/>
        <v>1538012</v>
      </c>
      <c r="N919" s="28">
        <v>0</v>
      </c>
      <c r="O919" s="279">
        <v>7763.7244190000001</v>
      </c>
    </row>
    <row r="920" spans="10:15" x14ac:dyDescent="0.2">
      <c r="J920" s="28">
        <v>15401</v>
      </c>
      <c r="K920" s="28" t="s">
        <v>262</v>
      </c>
      <c r="L920" s="28">
        <v>1</v>
      </c>
      <c r="M920" s="28" t="str">
        <f t="shared" si="33"/>
        <v>154011</v>
      </c>
      <c r="N920" s="28">
        <v>5846</v>
      </c>
      <c r="O920" s="279">
        <v>30607.880809999999</v>
      </c>
    </row>
    <row r="921" spans="10:15" x14ac:dyDescent="0.2">
      <c r="J921" s="28">
        <v>15401</v>
      </c>
      <c r="K921" s="28" t="s">
        <v>262</v>
      </c>
      <c r="L921" s="28">
        <v>2</v>
      </c>
      <c r="M921" s="28" t="str">
        <f t="shared" si="33"/>
        <v>154012</v>
      </c>
      <c r="N921" s="28">
        <v>4115</v>
      </c>
      <c r="O921" s="279">
        <v>88169.486699999994</v>
      </c>
    </row>
    <row r="922" spans="10:15" x14ac:dyDescent="0.2">
      <c r="J922" s="28">
        <v>15401</v>
      </c>
      <c r="K922" s="28" t="s">
        <v>262</v>
      </c>
      <c r="L922" s="28">
        <v>4</v>
      </c>
      <c r="M922" s="28" t="str">
        <f t="shared" si="33"/>
        <v>154014</v>
      </c>
      <c r="N922" s="28">
        <v>942</v>
      </c>
      <c r="O922" s="279">
        <v>95832.653059999997</v>
      </c>
    </row>
    <row r="923" spans="10:15" x14ac:dyDescent="0.2">
      <c r="J923" s="28">
        <v>15401</v>
      </c>
      <c r="K923" s="28" t="s">
        <v>262</v>
      </c>
      <c r="L923" s="28">
        <v>12</v>
      </c>
      <c r="M923" s="28" t="str">
        <f t="shared" si="33"/>
        <v>1540112</v>
      </c>
      <c r="N923" s="28">
        <v>0</v>
      </c>
      <c r="O923" s="279">
        <v>5283.337254</v>
      </c>
    </row>
    <row r="924" spans="10:15" x14ac:dyDescent="0.2">
      <c r="J924" s="28">
        <v>15403</v>
      </c>
      <c r="K924" s="28" t="s">
        <v>263</v>
      </c>
      <c r="L924" s="28">
        <v>1</v>
      </c>
      <c r="M924" s="28" t="str">
        <f t="shared" si="33"/>
        <v>154031</v>
      </c>
      <c r="N924" s="28">
        <v>14941</v>
      </c>
      <c r="O924" s="279">
        <v>44465.370889999998</v>
      </c>
    </row>
    <row r="925" spans="10:15" x14ac:dyDescent="0.2">
      <c r="J925" s="28">
        <v>15403</v>
      </c>
      <c r="K925" s="28" t="s">
        <v>263</v>
      </c>
      <c r="L925" s="28">
        <v>2</v>
      </c>
      <c r="M925" s="28" t="str">
        <f t="shared" si="33"/>
        <v>154032</v>
      </c>
      <c r="N925" s="28">
        <v>51314</v>
      </c>
      <c r="O925" s="279">
        <v>78306.586569999999</v>
      </c>
    </row>
    <row r="926" spans="10:15" x14ac:dyDescent="0.2">
      <c r="J926" s="28">
        <v>15403</v>
      </c>
      <c r="K926" s="28" t="s">
        <v>263</v>
      </c>
      <c r="L926" s="28">
        <v>3</v>
      </c>
      <c r="M926" s="28" t="str">
        <f t="shared" si="33"/>
        <v>154033</v>
      </c>
      <c r="N926" s="28">
        <v>2997</v>
      </c>
      <c r="O926" s="279">
        <v>114567.1008</v>
      </c>
    </row>
    <row r="927" spans="10:15" x14ac:dyDescent="0.2">
      <c r="J927" s="28">
        <v>15403</v>
      </c>
      <c r="K927" s="28" t="s">
        <v>263</v>
      </c>
      <c r="L927" s="28">
        <v>5</v>
      </c>
      <c r="M927" s="28" t="str">
        <f t="shared" si="33"/>
        <v>154035</v>
      </c>
      <c r="N927" s="28">
        <v>6813</v>
      </c>
      <c r="O927" s="279">
        <v>51355.042020000001</v>
      </c>
    </row>
    <row r="928" spans="10:15" x14ac:dyDescent="0.2">
      <c r="J928" s="28">
        <v>15403</v>
      </c>
      <c r="K928" s="28" t="s">
        <v>263</v>
      </c>
      <c r="L928" s="28">
        <v>6</v>
      </c>
      <c r="M928" s="28" t="str">
        <f t="shared" si="33"/>
        <v>154036</v>
      </c>
      <c r="N928" s="28">
        <v>2252</v>
      </c>
      <c r="O928" s="279">
        <v>8758.8707520000007</v>
      </c>
    </row>
    <row r="929" spans="10:15" x14ac:dyDescent="0.2">
      <c r="J929" s="28">
        <v>15403</v>
      </c>
      <c r="K929" s="28" t="s">
        <v>263</v>
      </c>
      <c r="L929" s="28">
        <v>9</v>
      </c>
      <c r="M929" s="28" t="str">
        <f t="shared" si="33"/>
        <v>154039</v>
      </c>
      <c r="N929" s="28">
        <v>297</v>
      </c>
      <c r="O929" s="279">
        <v>79550.80214</v>
      </c>
    </row>
    <row r="930" spans="10:15" x14ac:dyDescent="0.2">
      <c r="J930" s="28">
        <v>15403</v>
      </c>
      <c r="K930" s="28" t="s">
        <v>263</v>
      </c>
      <c r="L930" s="28">
        <v>12</v>
      </c>
      <c r="M930" s="28" t="str">
        <f t="shared" si="33"/>
        <v>1540312</v>
      </c>
      <c r="N930" s="28">
        <v>0</v>
      </c>
      <c r="O930" s="279">
        <v>13173.05393</v>
      </c>
    </row>
    <row r="931" spans="10:15" x14ac:dyDescent="0.2">
      <c r="J931" s="28">
        <v>15407</v>
      </c>
      <c r="K931" s="28" t="s">
        <v>264</v>
      </c>
      <c r="L931" s="28">
        <v>1</v>
      </c>
      <c r="M931" s="28" t="str">
        <f t="shared" si="33"/>
        <v>154071</v>
      </c>
      <c r="N931" s="28">
        <v>351</v>
      </c>
      <c r="O931" s="279">
        <v>189172.82500000001</v>
      </c>
    </row>
    <row r="932" spans="10:15" x14ac:dyDescent="0.2">
      <c r="J932" s="28">
        <v>15407</v>
      </c>
      <c r="K932" s="28" t="s">
        <v>264</v>
      </c>
      <c r="L932" s="28">
        <v>2</v>
      </c>
      <c r="M932" s="28" t="str">
        <f t="shared" si="33"/>
        <v>154072</v>
      </c>
      <c r="N932" s="28">
        <v>22005</v>
      </c>
      <c r="O932" s="279">
        <v>367801.79149999999</v>
      </c>
    </row>
    <row r="933" spans="10:15" x14ac:dyDescent="0.2">
      <c r="J933" s="28">
        <v>15407</v>
      </c>
      <c r="K933" s="28" t="s">
        <v>264</v>
      </c>
      <c r="L933" s="28">
        <v>3</v>
      </c>
      <c r="M933" s="28" t="str">
        <f t="shared" si="33"/>
        <v>154073</v>
      </c>
      <c r="N933" s="28">
        <v>81774</v>
      </c>
      <c r="O933" s="279">
        <v>472118.28759999998</v>
      </c>
    </row>
    <row r="934" spans="10:15" x14ac:dyDescent="0.2">
      <c r="J934" s="28">
        <v>15407</v>
      </c>
      <c r="K934" s="28" t="s">
        <v>264</v>
      </c>
      <c r="L934" s="28">
        <v>4</v>
      </c>
      <c r="M934" s="28" t="str">
        <f t="shared" si="33"/>
        <v>154074</v>
      </c>
      <c r="N934" s="28">
        <v>114304</v>
      </c>
      <c r="O934" s="279">
        <v>595412.92720000003</v>
      </c>
    </row>
    <row r="935" spans="10:15" x14ac:dyDescent="0.2">
      <c r="J935" s="28">
        <v>15407</v>
      </c>
      <c r="K935" s="28" t="s">
        <v>264</v>
      </c>
      <c r="L935" s="28">
        <v>5</v>
      </c>
      <c r="M935" s="28" t="str">
        <f t="shared" si="33"/>
        <v>154075</v>
      </c>
      <c r="N935" s="28">
        <v>54718</v>
      </c>
      <c r="O935" s="279">
        <v>605480.31279999996</v>
      </c>
    </row>
    <row r="936" spans="10:15" x14ac:dyDescent="0.2">
      <c r="J936" s="28">
        <v>15407</v>
      </c>
      <c r="K936" s="28" t="s">
        <v>264</v>
      </c>
      <c r="L936" s="28">
        <v>6</v>
      </c>
      <c r="M936" s="28" t="str">
        <f t="shared" si="33"/>
        <v>154076</v>
      </c>
      <c r="N936" s="28">
        <v>44957</v>
      </c>
      <c r="O936" s="279">
        <v>582850.80900000001</v>
      </c>
    </row>
    <row r="937" spans="10:15" x14ac:dyDescent="0.2">
      <c r="J937" s="28">
        <v>15407</v>
      </c>
      <c r="K937" s="28" t="s">
        <v>264</v>
      </c>
      <c r="L937" s="28">
        <v>7</v>
      </c>
      <c r="M937" s="28" t="str">
        <f t="shared" si="33"/>
        <v>154077</v>
      </c>
      <c r="N937" s="28">
        <v>27443</v>
      </c>
      <c r="O937" s="279">
        <v>633887.69499999995</v>
      </c>
    </row>
    <row r="938" spans="10:15" x14ac:dyDescent="0.2">
      <c r="J938" s="28">
        <v>15407</v>
      </c>
      <c r="K938" s="28" t="s">
        <v>264</v>
      </c>
      <c r="L938" s="28">
        <v>8</v>
      </c>
      <c r="M938" s="28" t="str">
        <f t="shared" si="33"/>
        <v>154078</v>
      </c>
      <c r="N938" s="28">
        <v>32111</v>
      </c>
      <c r="O938" s="279">
        <v>650494.44129999995</v>
      </c>
    </row>
    <row r="939" spans="10:15" x14ac:dyDescent="0.2">
      <c r="J939" s="28">
        <v>15407</v>
      </c>
      <c r="K939" s="28" t="s">
        <v>264</v>
      </c>
      <c r="L939" s="28">
        <v>9</v>
      </c>
      <c r="M939" s="28" t="str">
        <f t="shared" si="33"/>
        <v>154079</v>
      </c>
      <c r="N939" s="28">
        <v>2543</v>
      </c>
      <c r="O939" s="279">
        <v>780867.32889999996</v>
      </c>
    </row>
    <row r="940" spans="10:15" x14ac:dyDescent="0.2">
      <c r="J940" s="28">
        <v>15407</v>
      </c>
      <c r="K940" s="28" t="s">
        <v>264</v>
      </c>
      <c r="L940" s="28">
        <v>10</v>
      </c>
      <c r="M940" s="28" t="str">
        <f t="shared" si="33"/>
        <v>1540710</v>
      </c>
      <c r="N940" s="28">
        <v>31693</v>
      </c>
      <c r="O940" s="279">
        <v>980278.73329999996</v>
      </c>
    </row>
    <row r="941" spans="10:15" x14ac:dyDescent="0.2">
      <c r="J941" s="28">
        <v>15407</v>
      </c>
      <c r="K941" s="28" t="s">
        <v>264</v>
      </c>
      <c r="L941" s="28">
        <v>11</v>
      </c>
      <c r="M941" s="28" t="str">
        <f t="shared" si="33"/>
        <v>1540711</v>
      </c>
      <c r="N941" s="28">
        <v>142</v>
      </c>
      <c r="O941" s="279">
        <v>257090.625</v>
      </c>
    </row>
    <row r="942" spans="10:15" x14ac:dyDescent="0.2">
      <c r="J942" s="28">
        <v>15407</v>
      </c>
      <c r="K942" s="28" t="s">
        <v>264</v>
      </c>
      <c r="L942" s="28">
        <v>12</v>
      </c>
      <c r="M942" s="28" t="str">
        <f t="shared" si="33"/>
        <v>1540712</v>
      </c>
      <c r="N942" s="28">
        <v>0</v>
      </c>
      <c r="O942" s="279">
        <v>136502.3474</v>
      </c>
    </row>
    <row r="943" spans="10:15" x14ac:dyDescent="0.2">
      <c r="J943" s="28">
        <v>15425</v>
      </c>
      <c r="K943" s="28" t="s">
        <v>265</v>
      </c>
      <c r="L943" s="28">
        <v>1</v>
      </c>
      <c r="M943" s="28" t="str">
        <f t="shared" si="33"/>
        <v>154251</v>
      </c>
      <c r="N943" s="28">
        <v>17588</v>
      </c>
      <c r="O943" s="279">
        <v>28695.891199999998</v>
      </c>
    </row>
    <row r="944" spans="10:15" x14ac:dyDescent="0.2">
      <c r="J944" s="28">
        <v>15425</v>
      </c>
      <c r="K944" s="28" t="s">
        <v>265</v>
      </c>
      <c r="L944" s="28">
        <v>2</v>
      </c>
      <c r="M944" s="28" t="str">
        <f t="shared" si="33"/>
        <v>154252</v>
      </c>
      <c r="N944" s="28">
        <v>15182</v>
      </c>
      <c r="O944" s="279">
        <v>75254.067599999995</v>
      </c>
    </row>
    <row r="945" spans="10:15" x14ac:dyDescent="0.2">
      <c r="J945" s="28">
        <v>15425</v>
      </c>
      <c r="K945" s="28" t="s">
        <v>265</v>
      </c>
      <c r="L945" s="28">
        <v>3</v>
      </c>
      <c r="M945" s="28" t="str">
        <f t="shared" si="33"/>
        <v>154253</v>
      </c>
      <c r="N945" s="28">
        <v>2240</v>
      </c>
      <c r="O945" s="279">
        <v>112168.95269999999</v>
      </c>
    </row>
    <row r="946" spans="10:15" x14ac:dyDescent="0.2">
      <c r="J946" s="28">
        <v>15425</v>
      </c>
      <c r="K946" s="28" t="s">
        <v>265</v>
      </c>
      <c r="L946" s="28">
        <v>6</v>
      </c>
      <c r="M946" s="28" t="str">
        <f t="shared" si="33"/>
        <v>154256</v>
      </c>
      <c r="N946" s="28">
        <v>1214</v>
      </c>
      <c r="O946" s="279">
        <v>8985.7068459999991</v>
      </c>
    </row>
    <row r="947" spans="10:15" x14ac:dyDescent="0.2">
      <c r="J947" s="28">
        <v>15425</v>
      </c>
      <c r="K947" s="28" t="s">
        <v>265</v>
      </c>
      <c r="L947" s="28">
        <v>12</v>
      </c>
      <c r="M947" s="28" t="str">
        <f t="shared" si="33"/>
        <v>1542512</v>
      </c>
      <c r="N947" s="28">
        <v>0</v>
      </c>
      <c r="O947" s="279">
        <v>8550.1539959999991</v>
      </c>
    </row>
    <row r="948" spans="10:15" x14ac:dyDescent="0.2">
      <c r="J948" s="28">
        <v>15442</v>
      </c>
      <c r="K948" s="28" t="s">
        <v>266</v>
      </c>
      <c r="L948" s="28">
        <v>1</v>
      </c>
      <c r="M948" s="28" t="str">
        <f t="shared" si="33"/>
        <v>154421</v>
      </c>
      <c r="N948" s="28">
        <v>3255</v>
      </c>
      <c r="O948" s="279">
        <v>33045.675819999997</v>
      </c>
    </row>
    <row r="949" spans="10:15" x14ac:dyDescent="0.2">
      <c r="J949" s="28">
        <v>15442</v>
      </c>
      <c r="K949" s="28" t="s">
        <v>266</v>
      </c>
      <c r="L949" s="28">
        <v>2</v>
      </c>
      <c r="M949" s="28" t="str">
        <f t="shared" si="33"/>
        <v>154422</v>
      </c>
      <c r="N949" s="28">
        <v>13661</v>
      </c>
      <c r="O949" s="279">
        <v>134939.1887</v>
      </c>
    </row>
    <row r="950" spans="10:15" x14ac:dyDescent="0.2">
      <c r="J950" s="28">
        <v>15442</v>
      </c>
      <c r="K950" s="28" t="s">
        <v>266</v>
      </c>
      <c r="L950" s="28">
        <v>3</v>
      </c>
      <c r="M950" s="28" t="str">
        <f t="shared" si="33"/>
        <v>154423</v>
      </c>
      <c r="N950" s="28">
        <v>3069</v>
      </c>
      <c r="O950" s="279">
        <v>328998.69380000001</v>
      </c>
    </row>
    <row r="951" spans="10:15" x14ac:dyDescent="0.2">
      <c r="J951" s="28">
        <v>15442</v>
      </c>
      <c r="K951" s="28" t="s">
        <v>266</v>
      </c>
      <c r="L951" s="28">
        <v>4</v>
      </c>
      <c r="M951" s="28" t="str">
        <f t="shared" si="33"/>
        <v>154424</v>
      </c>
      <c r="N951" s="28">
        <v>1041</v>
      </c>
      <c r="O951" s="279">
        <v>282898.8738</v>
      </c>
    </row>
    <row r="952" spans="10:15" x14ac:dyDescent="0.2">
      <c r="J952" s="28">
        <v>15442</v>
      </c>
      <c r="K952" s="28" t="s">
        <v>266</v>
      </c>
      <c r="L952" s="28">
        <v>6</v>
      </c>
      <c r="M952" s="28" t="str">
        <f t="shared" si="33"/>
        <v>154426</v>
      </c>
      <c r="N952" s="28">
        <v>1408</v>
      </c>
      <c r="O952" s="279">
        <v>72338.317760000005</v>
      </c>
    </row>
    <row r="953" spans="10:15" x14ac:dyDescent="0.2">
      <c r="J953" s="28">
        <v>15442</v>
      </c>
      <c r="K953" s="28" t="s">
        <v>266</v>
      </c>
      <c r="L953" s="28">
        <v>12</v>
      </c>
      <c r="M953" s="28" t="str">
        <f t="shared" si="33"/>
        <v>1544212</v>
      </c>
      <c r="N953" s="28">
        <v>0</v>
      </c>
      <c r="O953" s="279">
        <v>14310.961719999999</v>
      </c>
    </row>
    <row r="954" spans="10:15" x14ac:dyDescent="0.2">
      <c r="J954" s="28">
        <v>15455</v>
      </c>
      <c r="K954" s="28" t="s">
        <v>267</v>
      </c>
      <c r="L954" s="28">
        <v>1</v>
      </c>
      <c r="M954" s="28" t="str">
        <f t="shared" si="33"/>
        <v>154551</v>
      </c>
      <c r="N954" s="28">
        <v>36896</v>
      </c>
      <c r="O954" s="279">
        <v>38237.681620000003</v>
      </c>
    </row>
    <row r="955" spans="10:15" x14ac:dyDescent="0.2">
      <c r="J955" s="28">
        <v>15455</v>
      </c>
      <c r="K955" s="28" t="s">
        <v>267</v>
      </c>
      <c r="L955" s="28">
        <v>2</v>
      </c>
      <c r="M955" s="28" t="str">
        <f t="shared" si="33"/>
        <v>154552</v>
      </c>
      <c r="N955" s="28">
        <v>109143</v>
      </c>
      <c r="O955" s="279">
        <v>145209.50949999999</v>
      </c>
    </row>
    <row r="956" spans="10:15" x14ac:dyDescent="0.2">
      <c r="J956" s="28">
        <v>15455</v>
      </c>
      <c r="K956" s="28" t="s">
        <v>267</v>
      </c>
      <c r="L956" s="28">
        <v>3</v>
      </c>
      <c r="M956" s="28" t="str">
        <f t="shared" si="33"/>
        <v>154553</v>
      </c>
      <c r="N956" s="28">
        <v>24659</v>
      </c>
      <c r="O956" s="279">
        <v>311437.56579999998</v>
      </c>
    </row>
    <row r="957" spans="10:15" x14ac:dyDescent="0.2">
      <c r="J957" s="28">
        <v>15455</v>
      </c>
      <c r="K957" s="28" t="s">
        <v>267</v>
      </c>
      <c r="L957" s="28">
        <v>4</v>
      </c>
      <c r="M957" s="28" t="str">
        <f t="shared" si="33"/>
        <v>154554</v>
      </c>
      <c r="N957" s="28">
        <v>9952</v>
      </c>
      <c r="O957" s="279">
        <v>246273.17720000001</v>
      </c>
    </row>
    <row r="958" spans="10:15" x14ac:dyDescent="0.2">
      <c r="J958" s="28">
        <v>15455</v>
      </c>
      <c r="K958" s="28" t="s">
        <v>267</v>
      </c>
      <c r="L958" s="28">
        <v>5</v>
      </c>
      <c r="M958" s="28" t="str">
        <f t="shared" si="33"/>
        <v>154555</v>
      </c>
      <c r="N958" s="28">
        <v>1680</v>
      </c>
      <c r="O958" s="279">
        <v>51578.035369999998</v>
      </c>
    </row>
    <row r="959" spans="10:15" x14ac:dyDescent="0.2">
      <c r="J959" s="28">
        <v>15455</v>
      </c>
      <c r="K959" s="28" t="s">
        <v>267</v>
      </c>
      <c r="L959" s="28">
        <v>6</v>
      </c>
      <c r="M959" s="28" t="str">
        <f t="shared" si="33"/>
        <v>154556</v>
      </c>
      <c r="N959" s="28">
        <v>4479</v>
      </c>
      <c r="O959" s="279">
        <v>144273.2653</v>
      </c>
    </row>
    <row r="960" spans="10:15" x14ac:dyDescent="0.2">
      <c r="J960" s="28">
        <v>15455</v>
      </c>
      <c r="K960" s="28" t="s">
        <v>267</v>
      </c>
      <c r="L960" s="28">
        <v>7</v>
      </c>
      <c r="M960" s="28" t="str">
        <f t="shared" si="33"/>
        <v>154557</v>
      </c>
      <c r="N960" s="28">
        <v>5330</v>
      </c>
      <c r="O960" s="279">
        <v>29521.715069999998</v>
      </c>
    </row>
    <row r="961" spans="10:15" x14ac:dyDescent="0.2">
      <c r="J961" s="28">
        <v>15455</v>
      </c>
      <c r="K961" s="28" t="s">
        <v>267</v>
      </c>
      <c r="L961" s="28">
        <v>8</v>
      </c>
      <c r="M961" s="28" t="str">
        <f t="shared" si="33"/>
        <v>154558</v>
      </c>
      <c r="N961" s="28">
        <v>4157</v>
      </c>
      <c r="O961" s="279">
        <v>109410.139</v>
      </c>
    </row>
    <row r="962" spans="10:15" x14ac:dyDescent="0.2">
      <c r="J962" s="28">
        <v>15455</v>
      </c>
      <c r="K962" s="28" t="s">
        <v>267</v>
      </c>
      <c r="L962" s="28">
        <v>9</v>
      </c>
      <c r="M962" s="28" t="str">
        <f t="shared" si="33"/>
        <v>154559</v>
      </c>
      <c r="N962" s="28">
        <v>2121</v>
      </c>
      <c r="O962" s="279">
        <v>215751.3315</v>
      </c>
    </row>
    <row r="963" spans="10:15" x14ac:dyDescent="0.2">
      <c r="J963" s="28">
        <v>15455</v>
      </c>
      <c r="K963" s="28" t="s">
        <v>267</v>
      </c>
      <c r="L963" s="28">
        <v>10</v>
      </c>
      <c r="M963" s="28" t="str">
        <f t="shared" ref="M963:M1026" si="34">J963&amp;L963</f>
        <v>1545510</v>
      </c>
      <c r="N963" s="28">
        <v>2697</v>
      </c>
      <c r="O963" s="279">
        <v>243978.69260000001</v>
      </c>
    </row>
    <row r="964" spans="10:15" x14ac:dyDescent="0.2">
      <c r="J964" s="28">
        <v>15455</v>
      </c>
      <c r="K964" s="28" t="s">
        <v>267</v>
      </c>
      <c r="L964" s="28">
        <v>12</v>
      </c>
      <c r="M964" s="28" t="str">
        <f t="shared" si="34"/>
        <v>1545512</v>
      </c>
      <c r="N964" s="28">
        <v>0</v>
      </c>
      <c r="O964" s="279">
        <v>15451.401519999999</v>
      </c>
    </row>
    <row r="965" spans="10:15" x14ac:dyDescent="0.2">
      <c r="J965" s="28">
        <v>15464</v>
      </c>
      <c r="K965" s="28" t="s">
        <v>268</v>
      </c>
      <c r="L965" s="28">
        <v>1</v>
      </c>
      <c r="M965" s="28" t="str">
        <f t="shared" si="34"/>
        <v>154641</v>
      </c>
      <c r="N965" s="28">
        <v>23126</v>
      </c>
      <c r="O965" s="279">
        <v>24131.639299999999</v>
      </c>
    </row>
    <row r="966" spans="10:15" x14ac:dyDescent="0.2">
      <c r="J966" s="28">
        <v>15464</v>
      </c>
      <c r="K966" s="28" t="s">
        <v>268</v>
      </c>
      <c r="L966" s="28">
        <v>2</v>
      </c>
      <c r="M966" s="28" t="str">
        <f t="shared" si="34"/>
        <v>154642</v>
      </c>
      <c r="N966" s="28">
        <v>46228</v>
      </c>
      <c r="O966" s="279">
        <v>85748.866890000005</v>
      </c>
    </row>
    <row r="967" spans="10:15" x14ac:dyDescent="0.2">
      <c r="J967" s="28">
        <v>15464</v>
      </c>
      <c r="K967" s="28" t="s">
        <v>268</v>
      </c>
      <c r="L967" s="28">
        <v>3</v>
      </c>
      <c r="M967" s="28" t="str">
        <f t="shared" si="34"/>
        <v>154643</v>
      </c>
      <c r="N967" s="28">
        <v>3942</v>
      </c>
      <c r="O967" s="279">
        <v>207974.78330000001</v>
      </c>
    </row>
    <row r="968" spans="10:15" x14ac:dyDescent="0.2">
      <c r="J968" s="28">
        <v>15464</v>
      </c>
      <c r="K968" s="28" t="s">
        <v>268</v>
      </c>
      <c r="L968" s="28">
        <v>4</v>
      </c>
      <c r="M968" s="28" t="str">
        <f t="shared" si="34"/>
        <v>154644</v>
      </c>
      <c r="N968" s="28">
        <v>1152</v>
      </c>
      <c r="O968" s="279">
        <v>35566.966650000002</v>
      </c>
    </row>
    <row r="969" spans="10:15" x14ac:dyDescent="0.2">
      <c r="J969" s="28">
        <v>15464</v>
      </c>
      <c r="K969" s="28" t="s">
        <v>268</v>
      </c>
      <c r="L969" s="28">
        <v>9</v>
      </c>
      <c r="M969" s="28" t="str">
        <f t="shared" si="34"/>
        <v>154649</v>
      </c>
      <c r="N969" s="28">
        <v>603</v>
      </c>
      <c r="O969" s="279">
        <v>122376.6348</v>
      </c>
    </row>
    <row r="970" spans="10:15" x14ac:dyDescent="0.2">
      <c r="J970" s="28">
        <v>15464</v>
      </c>
      <c r="K970" s="28" t="s">
        <v>268</v>
      </c>
      <c r="L970" s="28">
        <v>10</v>
      </c>
      <c r="M970" s="28" t="str">
        <f t="shared" si="34"/>
        <v>1546410</v>
      </c>
      <c r="N970" s="28">
        <v>1287</v>
      </c>
      <c r="O970" s="279">
        <v>85768.728220000005</v>
      </c>
    </row>
    <row r="971" spans="10:15" x14ac:dyDescent="0.2">
      <c r="J971" s="28">
        <v>15464</v>
      </c>
      <c r="K971" s="28" t="s">
        <v>268</v>
      </c>
      <c r="L971" s="28">
        <v>12</v>
      </c>
      <c r="M971" s="28" t="str">
        <f t="shared" si="34"/>
        <v>1546412</v>
      </c>
      <c r="N971" s="28">
        <v>0</v>
      </c>
      <c r="O971" s="279">
        <v>5853.8986960000002</v>
      </c>
    </row>
    <row r="972" spans="10:15" x14ac:dyDescent="0.2">
      <c r="J972" s="28">
        <v>15466</v>
      </c>
      <c r="K972" s="28" t="s">
        <v>269</v>
      </c>
      <c r="L972" s="28">
        <v>1</v>
      </c>
      <c r="M972" s="28" t="str">
        <f t="shared" si="34"/>
        <v>154661</v>
      </c>
      <c r="N972" s="28">
        <v>45877</v>
      </c>
      <c r="O972" s="279">
        <v>23616.863840000002</v>
      </c>
    </row>
    <row r="973" spans="10:15" x14ac:dyDescent="0.2">
      <c r="J973" s="28">
        <v>15466</v>
      </c>
      <c r="K973" s="28" t="s">
        <v>269</v>
      </c>
      <c r="L973" s="28">
        <v>2</v>
      </c>
      <c r="M973" s="28" t="str">
        <f t="shared" si="34"/>
        <v>154662</v>
      </c>
      <c r="N973" s="28">
        <v>37092</v>
      </c>
      <c r="O973" s="279">
        <v>72986.701230000006</v>
      </c>
    </row>
    <row r="974" spans="10:15" x14ac:dyDescent="0.2">
      <c r="J974" s="28">
        <v>15466</v>
      </c>
      <c r="K974" s="28" t="s">
        <v>269</v>
      </c>
      <c r="L974" s="28">
        <v>3</v>
      </c>
      <c r="M974" s="28" t="str">
        <f t="shared" si="34"/>
        <v>154663</v>
      </c>
      <c r="N974" s="28">
        <v>1741</v>
      </c>
      <c r="O974" s="279">
        <v>61401.899720000001</v>
      </c>
    </row>
    <row r="975" spans="10:15" x14ac:dyDescent="0.2">
      <c r="J975" s="28">
        <v>15466</v>
      </c>
      <c r="K975" s="28" t="s">
        <v>269</v>
      </c>
      <c r="L975" s="28">
        <v>4</v>
      </c>
      <c r="M975" s="28" t="str">
        <f t="shared" si="34"/>
        <v>154664</v>
      </c>
      <c r="N975" s="28">
        <v>4555</v>
      </c>
      <c r="O975" s="279">
        <v>83344.065849999999</v>
      </c>
    </row>
    <row r="976" spans="10:15" x14ac:dyDescent="0.2">
      <c r="J976" s="28">
        <v>15466</v>
      </c>
      <c r="K976" s="28" t="s">
        <v>269</v>
      </c>
      <c r="L976" s="28">
        <v>6</v>
      </c>
      <c r="M976" s="28" t="str">
        <f t="shared" si="34"/>
        <v>154666</v>
      </c>
      <c r="N976" s="28">
        <v>6258</v>
      </c>
      <c r="O976" s="279">
        <v>115935.4336</v>
      </c>
    </row>
    <row r="977" spans="10:15" x14ac:dyDescent="0.2">
      <c r="J977" s="28">
        <v>15466</v>
      </c>
      <c r="K977" s="28" t="s">
        <v>269</v>
      </c>
      <c r="L977" s="28">
        <v>9</v>
      </c>
      <c r="M977" s="28" t="str">
        <f t="shared" si="34"/>
        <v>154669</v>
      </c>
      <c r="N977" s="28">
        <v>60</v>
      </c>
      <c r="O977" s="279">
        <v>91866.666670000006</v>
      </c>
    </row>
    <row r="978" spans="10:15" x14ac:dyDescent="0.2">
      <c r="J978" s="28">
        <v>15466</v>
      </c>
      <c r="K978" s="28" t="s">
        <v>269</v>
      </c>
      <c r="L978" s="28">
        <v>12</v>
      </c>
      <c r="M978" s="28" t="str">
        <f t="shared" si="34"/>
        <v>1546612</v>
      </c>
      <c r="N978" s="28">
        <v>0</v>
      </c>
      <c r="O978" s="279">
        <v>13946.10434</v>
      </c>
    </row>
    <row r="979" spans="10:15" x14ac:dyDescent="0.2">
      <c r="J979" s="28">
        <v>15469</v>
      </c>
      <c r="K979" s="28" t="s">
        <v>270</v>
      </c>
      <c r="L979" s="28">
        <v>1</v>
      </c>
      <c r="M979" s="28" t="str">
        <f t="shared" si="34"/>
        <v>154691</v>
      </c>
      <c r="N979" s="28">
        <v>6155</v>
      </c>
      <c r="O979" s="279">
        <v>149829.9963</v>
      </c>
    </row>
    <row r="980" spans="10:15" x14ac:dyDescent="0.2">
      <c r="J980" s="28">
        <v>15469</v>
      </c>
      <c r="K980" s="28" t="s">
        <v>270</v>
      </c>
      <c r="L980" s="28">
        <v>2</v>
      </c>
      <c r="M980" s="28" t="str">
        <f t="shared" si="34"/>
        <v>154692</v>
      </c>
      <c r="N980" s="28">
        <v>104233</v>
      </c>
      <c r="O980" s="279">
        <v>366307.1274</v>
      </c>
    </row>
    <row r="981" spans="10:15" x14ac:dyDescent="0.2">
      <c r="J981" s="28">
        <v>15469</v>
      </c>
      <c r="K981" s="28" t="s">
        <v>270</v>
      </c>
      <c r="L981" s="28">
        <v>3</v>
      </c>
      <c r="M981" s="28" t="str">
        <f t="shared" si="34"/>
        <v>154693</v>
      </c>
      <c r="N981" s="28">
        <v>169051</v>
      </c>
      <c r="O981" s="279">
        <v>614590.10089999996</v>
      </c>
    </row>
    <row r="982" spans="10:15" x14ac:dyDescent="0.2">
      <c r="J982" s="28">
        <v>15469</v>
      </c>
      <c r="K982" s="28" t="s">
        <v>270</v>
      </c>
      <c r="L982" s="28">
        <v>4</v>
      </c>
      <c r="M982" s="28" t="str">
        <f t="shared" si="34"/>
        <v>154694</v>
      </c>
      <c r="N982" s="28">
        <v>153403</v>
      </c>
      <c r="O982" s="279">
        <v>770070.01899999997</v>
      </c>
    </row>
    <row r="983" spans="10:15" x14ac:dyDescent="0.2">
      <c r="J983" s="28">
        <v>15469</v>
      </c>
      <c r="K983" s="28" t="s">
        <v>270</v>
      </c>
      <c r="L983" s="28">
        <v>5</v>
      </c>
      <c r="M983" s="28" t="str">
        <f t="shared" si="34"/>
        <v>154695</v>
      </c>
      <c r="N983" s="28">
        <v>36164</v>
      </c>
      <c r="O983" s="279">
        <v>818090.90500000003</v>
      </c>
    </row>
    <row r="984" spans="10:15" x14ac:dyDescent="0.2">
      <c r="J984" s="28">
        <v>15469</v>
      </c>
      <c r="K984" s="28" t="s">
        <v>270</v>
      </c>
      <c r="L984" s="28">
        <v>6</v>
      </c>
      <c r="M984" s="28" t="str">
        <f t="shared" si="34"/>
        <v>154696</v>
      </c>
      <c r="N984" s="28">
        <v>29331</v>
      </c>
      <c r="O984" s="279">
        <v>830389.44400000002</v>
      </c>
    </row>
    <row r="985" spans="10:15" x14ac:dyDescent="0.2">
      <c r="J985" s="28">
        <v>15469</v>
      </c>
      <c r="K985" s="28" t="s">
        <v>270</v>
      </c>
      <c r="L985" s="28">
        <v>7</v>
      </c>
      <c r="M985" s="28" t="str">
        <f t="shared" si="34"/>
        <v>154697</v>
      </c>
      <c r="N985" s="28">
        <v>10551</v>
      </c>
      <c r="O985" s="279">
        <v>648871.99780000001</v>
      </c>
    </row>
    <row r="986" spans="10:15" x14ac:dyDescent="0.2">
      <c r="J986" s="28">
        <v>15469</v>
      </c>
      <c r="K986" s="28" t="s">
        <v>270</v>
      </c>
      <c r="L986" s="28">
        <v>8</v>
      </c>
      <c r="M986" s="28" t="str">
        <f t="shared" si="34"/>
        <v>154698</v>
      </c>
      <c r="N986" s="28">
        <v>21094</v>
      </c>
      <c r="O986" s="279">
        <v>490414.46950000001</v>
      </c>
    </row>
    <row r="987" spans="10:15" x14ac:dyDescent="0.2">
      <c r="J987" s="28">
        <v>15469</v>
      </c>
      <c r="K987" s="28" t="s">
        <v>270</v>
      </c>
      <c r="L987" s="28">
        <v>9</v>
      </c>
      <c r="M987" s="28" t="str">
        <f t="shared" si="34"/>
        <v>154699</v>
      </c>
      <c r="N987" s="28">
        <v>3624</v>
      </c>
      <c r="O987" s="279">
        <v>842875.35900000005</v>
      </c>
    </row>
    <row r="988" spans="10:15" x14ac:dyDescent="0.2">
      <c r="J988" s="28">
        <v>15469</v>
      </c>
      <c r="K988" s="28" t="s">
        <v>270</v>
      </c>
      <c r="L988" s="28">
        <v>10</v>
      </c>
      <c r="M988" s="28" t="str">
        <f t="shared" si="34"/>
        <v>1546910</v>
      </c>
      <c r="N988" s="28">
        <v>8117</v>
      </c>
      <c r="O988" s="279">
        <v>732212.19480000006</v>
      </c>
    </row>
    <row r="989" spans="10:15" x14ac:dyDescent="0.2">
      <c r="J989" s="28">
        <v>15469</v>
      </c>
      <c r="K989" s="28" t="s">
        <v>270</v>
      </c>
      <c r="L989" s="28">
        <v>12</v>
      </c>
      <c r="M989" s="28" t="str">
        <f t="shared" si="34"/>
        <v>1546912</v>
      </c>
      <c r="N989" s="28">
        <v>0</v>
      </c>
      <c r="O989" s="279">
        <v>95710.715800000005</v>
      </c>
    </row>
    <row r="990" spans="10:15" x14ac:dyDescent="0.2">
      <c r="J990" s="28">
        <v>15476</v>
      </c>
      <c r="K990" s="28" t="s">
        <v>271</v>
      </c>
      <c r="L990" s="28">
        <v>1</v>
      </c>
      <c r="M990" s="28" t="str">
        <f t="shared" si="34"/>
        <v>154761</v>
      </c>
      <c r="N990" s="28">
        <v>583</v>
      </c>
      <c r="O990" s="279">
        <v>28863.708139999999</v>
      </c>
    </row>
    <row r="991" spans="10:15" x14ac:dyDescent="0.2">
      <c r="J991" s="28">
        <v>15476</v>
      </c>
      <c r="K991" s="28" t="s">
        <v>271</v>
      </c>
      <c r="L991" s="28">
        <v>2</v>
      </c>
      <c r="M991" s="28" t="str">
        <f t="shared" si="34"/>
        <v>154762</v>
      </c>
      <c r="N991" s="28">
        <v>7844</v>
      </c>
      <c r="O991" s="279">
        <v>179629.2108</v>
      </c>
    </row>
    <row r="992" spans="10:15" x14ac:dyDescent="0.2">
      <c r="J992" s="28">
        <v>15476</v>
      </c>
      <c r="K992" s="28" t="s">
        <v>271</v>
      </c>
      <c r="L992" s="28">
        <v>3</v>
      </c>
      <c r="M992" s="28" t="str">
        <f t="shared" si="34"/>
        <v>154763</v>
      </c>
      <c r="N992" s="28">
        <v>4014</v>
      </c>
      <c r="O992" s="279">
        <v>121082.99739999999</v>
      </c>
    </row>
    <row r="993" spans="10:15" x14ac:dyDescent="0.2">
      <c r="J993" s="28">
        <v>15476</v>
      </c>
      <c r="K993" s="28" t="s">
        <v>271</v>
      </c>
      <c r="L993" s="28">
        <v>4</v>
      </c>
      <c r="M993" s="28" t="str">
        <f t="shared" si="34"/>
        <v>154764</v>
      </c>
      <c r="N993" s="28">
        <v>2665</v>
      </c>
      <c r="O993" s="279">
        <v>151971.71580000001</v>
      </c>
    </row>
    <row r="994" spans="10:15" x14ac:dyDescent="0.2">
      <c r="J994" s="28">
        <v>15476</v>
      </c>
      <c r="K994" s="28" t="s">
        <v>271</v>
      </c>
      <c r="L994" s="28">
        <v>5</v>
      </c>
      <c r="M994" s="28" t="str">
        <f t="shared" si="34"/>
        <v>154765</v>
      </c>
      <c r="N994" s="28">
        <v>1561</v>
      </c>
      <c r="O994" s="279">
        <v>184225.7035</v>
      </c>
    </row>
    <row r="995" spans="10:15" x14ac:dyDescent="0.2">
      <c r="J995" s="28">
        <v>15476</v>
      </c>
      <c r="K995" s="28" t="s">
        <v>271</v>
      </c>
      <c r="L995" s="28">
        <v>6</v>
      </c>
      <c r="M995" s="28" t="str">
        <f t="shared" si="34"/>
        <v>154766</v>
      </c>
      <c r="N995" s="28">
        <v>1706</v>
      </c>
      <c r="O995" s="279">
        <v>123443.314</v>
      </c>
    </row>
    <row r="996" spans="10:15" x14ac:dyDescent="0.2">
      <c r="J996" s="28">
        <v>15476</v>
      </c>
      <c r="K996" s="28" t="s">
        <v>271</v>
      </c>
      <c r="L996" s="28">
        <v>7</v>
      </c>
      <c r="M996" s="28" t="str">
        <f t="shared" si="34"/>
        <v>154767</v>
      </c>
      <c r="N996" s="28">
        <v>1351</v>
      </c>
      <c r="O996" s="279">
        <v>268114.52630000003</v>
      </c>
    </row>
    <row r="997" spans="10:15" x14ac:dyDescent="0.2">
      <c r="J997" s="28">
        <v>15476</v>
      </c>
      <c r="K997" s="28" t="s">
        <v>271</v>
      </c>
      <c r="L997" s="28">
        <v>9</v>
      </c>
      <c r="M997" s="28" t="str">
        <f t="shared" si="34"/>
        <v>154769</v>
      </c>
      <c r="N997" s="28">
        <v>296</v>
      </c>
      <c r="O997" s="279">
        <v>129858.2111</v>
      </c>
    </row>
    <row r="998" spans="10:15" x14ac:dyDescent="0.2">
      <c r="J998" s="28">
        <v>15476</v>
      </c>
      <c r="K998" s="28" t="s">
        <v>271</v>
      </c>
      <c r="L998" s="28">
        <v>12</v>
      </c>
      <c r="M998" s="28" t="str">
        <f t="shared" si="34"/>
        <v>1547612</v>
      </c>
      <c r="N998" s="28">
        <v>0</v>
      </c>
      <c r="O998" s="279">
        <v>30901.755150000001</v>
      </c>
    </row>
    <row r="999" spans="10:15" x14ac:dyDescent="0.2">
      <c r="J999" s="28">
        <v>15480</v>
      </c>
      <c r="K999" s="28" t="s">
        <v>272</v>
      </c>
      <c r="L999" s="28">
        <v>1</v>
      </c>
      <c r="M999" s="28" t="str">
        <f t="shared" si="34"/>
        <v>154801</v>
      </c>
      <c r="N999" s="28">
        <v>20065</v>
      </c>
      <c r="O999" s="279">
        <v>35331.260399999999</v>
      </c>
    </row>
    <row r="1000" spans="10:15" x14ac:dyDescent="0.2">
      <c r="J1000" s="28">
        <v>15480</v>
      </c>
      <c r="K1000" s="28" t="s">
        <v>272</v>
      </c>
      <c r="L1000" s="28">
        <v>2</v>
      </c>
      <c r="M1000" s="28" t="str">
        <f t="shared" si="34"/>
        <v>154802</v>
      </c>
      <c r="N1000" s="28">
        <v>55019</v>
      </c>
      <c r="O1000" s="279">
        <v>171966.35060000001</v>
      </c>
    </row>
    <row r="1001" spans="10:15" x14ac:dyDescent="0.2">
      <c r="J1001" s="28">
        <v>15480</v>
      </c>
      <c r="K1001" s="28" t="s">
        <v>272</v>
      </c>
      <c r="L1001" s="28">
        <v>3</v>
      </c>
      <c r="M1001" s="28" t="str">
        <f t="shared" si="34"/>
        <v>154803</v>
      </c>
      <c r="N1001" s="28">
        <v>22214</v>
      </c>
      <c r="O1001" s="279">
        <v>302173.30119999999</v>
      </c>
    </row>
    <row r="1002" spans="10:15" x14ac:dyDescent="0.2">
      <c r="J1002" s="28">
        <v>15480</v>
      </c>
      <c r="K1002" s="28" t="s">
        <v>272</v>
      </c>
      <c r="L1002" s="28">
        <v>4</v>
      </c>
      <c r="M1002" s="28" t="str">
        <f t="shared" si="34"/>
        <v>154804</v>
      </c>
      <c r="N1002" s="28">
        <v>13085</v>
      </c>
      <c r="O1002" s="279">
        <v>339005.25510000001</v>
      </c>
    </row>
    <row r="1003" spans="10:15" x14ac:dyDescent="0.2">
      <c r="J1003" s="28">
        <v>15480</v>
      </c>
      <c r="K1003" s="28" t="s">
        <v>272</v>
      </c>
      <c r="L1003" s="28">
        <v>5</v>
      </c>
      <c r="M1003" s="28" t="str">
        <f t="shared" si="34"/>
        <v>154805</v>
      </c>
      <c r="N1003" s="28">
        <v>2395</v>
      </c>
      <c r="O1003" s="279">
        <v>388036.25400000002</v>
      </c>
    </row>
    <row r="1004" spans="10:15" x14ac:dyDescent="0.2">
      <c r="J1004" s="28">
        <v>15480</v>
      </c>
      <c r="K1004" s="28" t="s">
        <v>272</v>
      </c>
      <c r="L1004" s="28">
        <v>9</v>
      </c>
      <c r="M1004" s="28" t="str">
        <f t="shared" si="34"/>
        <v>154809</v>
      </c>
      <c r="N1004" s="28">
        <v>2432</v>
      </c>
      <c r="O1004" s="279">
        <v>258311.34349999999</v>
      </c>
    </row>
    <row r="1005" spans="10:15" x14ac:dyDescent="0.2">
      <c r="J1005" s="28">
        <v>15480</v>
      </c>
      <c r="K1005" s="28" t="s">
        <v>272</v>
      </c>
      <c r="L1005" s="28">
        <v>12</v>
      </c>
      <c r="M1005" s="28" t="str">
        <f t="shared" si="34"/>
        <v>1548012</v>
      </c>
      <c r="N1005" s="28">
        <v>0</v>
      </c>
      <c r="O1005" s="279">
        <v>23499.224279999999</v>
      </c>
    </row>
    <row r="1006" spans="10:15" x14ac:dyDescent="0.2">
      <c r="J1006" s="28">
        <v>15491</v>
      </c>
      <c r="K1006" s="28" t="s">
        <v>273</v>
      </c>
      <c r="L1006" s="28">
        <v>1</v>
      </c>
      <c r="M1006" s="28" t="str">
        <f t="shared" si="34"/>
        <v>154911</v>
      </c>
      <c r="N1006" s="28">
        <v>9958</v>
      </c>
      <c r="O1006" s="279">
        <v>26536.666260000002</v>
      </c>
    </row>
    <row r="1007" spans="10:15" x14ac:dyDescent="0.2">
      <c r="J1007" s="28">
        <v>15491</v>
      </c>
      <c r="K1007" s="28" t="s">
        <v>273</v>
      </c>
      <c r="L1007" s="28">
        <v>2</v>
      </c>
      <c r="M1007" s="28" t="str">
        <f t="shared" si="34"/>
        <v>154912</v>
      </c>
      <c r="N1007" s="28">
        <v>76750</v>
      </c>
      <c r="O1007" s="279">
        <v>126682.1728</v>
      </c>
    </row>
    <row r="1008" spans="10:15" x14ac:dyDescent="0.2">
      <c r="J1008" s="28">
        <v>15491</v>
      </c>
      <c r="K1008" s="28" t="s">
        <v>273</v>
      </c>
      <c r="L1008" s="28">
        <v>3</v>
      </c>
      <c r="M1008" s="28" t="str">
        <f t="shared" si="34"/>
        <v>154913</v>
      </c>
      <c r="N1008" s="28">
        <v>13597</v>
      </c>
      <c r="O1008" s="279">
        <v>218689.3806</v>
      </c>
    </row>
    <row r="1009" spans="10:15" x14ac:dyDescent="0.2">
      <c r="J1009" s="28">
        <v>15491</v>
      </c>
      <c r="K1009" s="28" t="s">
        <v>273</v>
      </c>
      <c r="L1009" s="28">
        <v>4</v>
      </c>
      <c r="M1009" s="28" t="str">
        <f t="shared" si="34"/>
        <v>154914</v>
      </c>
      <c r="N1009" s="28">
        <v>2315</v>
      </c>
      <c r="O1009" s="279">
        <v>171536.09899999999</v>
      </c>
    </row>
    <row r="1010" spans="10:15" x14ac:dyDescent="0.2">
      <c r="J1010" s="28">
        <v>15491</v>
      </c>
      <c r="K1010" s="28" t="s">
        <v>273</v>
      </c>
      <c r="L1010" s="28">
        <v>5</v>
      </c>
      <c r="M1010" s="28" t="str">
        <f t="shared" si="34"/>
        <v>154915</v>
      </c>
      <c r="N1010" s="28">
        <v>8484</v>
      </c>
      <c r="O1010" s="279">
        <v>73314.122539999997</v>
      </c>
    </row>
    <row r="1011" spans="10:15" x14ac:dyDescent="0.2">
      <c r="J1011" s="28">
        <v>15491</v>
      </c>
      <c r="K1011" s="28" t="s">
        <v>273</v>
      </c>
      <c r="L1011" s="28">
        <v>6</v>
      </c>
      <c r="M1011" s="28" t="str">
        <f t="shared" si="34"/>
        <v>154916</v>
      </c>
      <c r="N1011" s="28">
        <v>3380</v>
      </c>
      <c r="O1011" s="279">
        <v>103632.12880000001</v>
      </c>
    </row>
    <row r="1012" spans="10:15" x14ac:dyDescent="0.2">
      <c r="J1012" s="28">
        <v>15491</v>
      </c>
      <c r="K1012" s="28" t="s">
        <v>273</v>
      </c>
      <c r="L1012" s="28">
        <v>7</v>
      </c>
      <c r="M1012" s="28" t="str">
        <f t="shared" si="34"/>
        <v>154917</v>
      </c>
      <c r="N1012" s="28">
        <v>14956</v>
      </c>
      <c r="O1012" s="279">
        <v>60792.902840000002</v>
      </c>
    </row>
    <row r="1013" spans="10:15" x14ac:dyDescent="0.2">
      <c r="J1013" s="28">
        <v>15491</v>
      </c>
      <c r="K1013" s="28" t="s">
        <v>273</v>
      </c>
      <c r="L1013" s="28">
        <v>8</v>
      </c>
      <c r="M1013" s="28" t="str">
        <f t="shared" si="34"/>
        <v>154918</v>
      </c>
      <c r="N1013" s="28">
        <v>3975</v>
      </c>
      <c r="O1013" s="279">
        <v>57961.135000000002</v>
      </c>
    </row>
    <row r="1014" spans="10:15" x14ac:dyDescent="0.2">
      <c r="J1014" s="28">
        <v>15491</v>
      </c>
      <c r="K1014" s="28" t="s">
        <v>273</v>
      </c>
      <c r="L1014" s="28">
        <v>9</v>
      </c>
      <c r="M1014" s="28" t="str">
        <f t="shared" si="34"/>
        <v>154919</v>
      </c>
      <c r="N1014" s="28">
        <v>107</v>
      </c>
      <c r="O1014" s="279">
        <v>150629.41630000001</v>
      </c>
    </row>
    <row r="1015" spans="10:15" x14ac:dyDescent="0.2">
      <c r="J1015" s="28">
        <v>15491</v>
      </c>
      <c r="K1015" s="28" t="s">
        <v>273</v>
      </c>
      <c r="L1015" s="28">
        <v>12</v>
      </c>
      <c r="M1015" s="28" t="str">
        <f t="shared" si="34"/>
        <v>1549112</v>
      </c>
      <c r="N1015" s="28">
        <v>0</v>
      </c>
      <c r="O1015" s="279">
        <v>14777.78168</v>
      </c>
    </row>
    <row r="1016" spans="10:15" x14ac:dyDescent="0.2">
      <c r="J1016" s="28">
        <v>15494</v>
      </c>
      <c r="K1016" s="28" t="s">
        <v>274</v>
      </c>
      <c r="L1016" s="28">
        <v>1</v>
      </c>
      <c r="M1016" s="28" t="str">
        <f t="shared" si="34"/>
        <v>154941</v>
      </c>
      <c r="N1016" s="28">
        <v>2022</v>
      </c>
      <c r="O1016" s="279">
        <v>46383.461380000001</v>
      </c>
    </row>
    <row r="1017" spans="10:15" x14ac:dyDescent="0.2">
      <c r="J1017" s="28">
        <v>15494</v>
      </c>
      <c r="K1017" s="28" t="s">
        <v>274</v>
      </c>
      <c r="L1017" s="28">
        <v>2</v>
      </c>
      <c r="M1017" s="28" t="str">
        <f t="shared" si="34"/>
        <v>154942</v>
      </c>
      <c r="N1017" s="28">
        <v>18729</v>
      </c>
      <c r="O1017" s="279">
        <v>279252.52189999999</v>
      </c>
    </row>
    <row r="1018" spans="10:15" x14ac:dyDescent="0.2">
      <c r="J1018" s="28">
        <v>15494</v>
      </c>
      <c r="K1018" s="28" t="s">
        <v>274</v>
      </c>
      <c r="L1018" s="28">
        <v>3</v>
      </c>
      <c r="M1018" s="28" t="str">
        <f t="shared" si="34"/>
        <v>154943</v>
      </c>
      <c r="N1018" s="28">
        <v>12532</v>
      </c>
      <c r="O1018" s="279">
        <v>358767.77049999998</v>
      </c>
    </row>
    <row r="1019" spans="10:15" x14ac:dyDescent="0.2">
      <c r="J1019" s="28">
        <v>15494</v>
      </c>
      <c r="K1019" s="28" t="s">
        <v>274</v>
      </c>
      <c r="L1019" s="28">
        <v>4</v>
      </c>
      <c r="M1019" s="28" t="str">
        <f t="shared" si="34"/>
        <v>154944</v>
      </c>
      <c r="N1019" s="28">
        <v>6561</v>
      </c>
      <c r="O1019" s="279">
        <v>408902.60849999997</v>
      </c>
    </row>
    <row r="1020" spans="10:15" x14ac:dyDescent="0.2">
      <c r="J1020" s="28">
        <v>15494</v>
      </c>
      <c r="K1020" s="28" t="s">
        <v>274</v>
      </c>
      <c r="L1020" s="28">
        <v>5</v>
      </c>
      <c r="M1020" s="28" t="str">
        <f t="shared" si="34"/>
        <v>154945</v>
      </c>
      <c r="N1020" s="28">
        <v>1179</v>
      </c>
      <c r="O1020" s="279">
        <v>565064.45059999998</v>
      </c>
    </row>
    <row r="1021" spans="10:15" x14ac:dyDescent="0.2">
      <c r="J1021" s="28">
        <v>15494</v>
      </c>
      <c r="K1021" s="28" t="s">
        <v>274</v>
      </c>
      <c r="L1021" s="28">
        <v>6</v>
      </c>
      <c r="M1021" s="28" t="str">
        <f t="shared" si="34"/>
        <v>154946</v>
      </c>
      <c r="N1021" s="28">
        <v>2224</v>
      </c>
      <c r="O1021" s="279">
        <v>284885.3443</v>
      </c>
    </row>
    <row r="1022" spans="10:15" x14ac:dyDescent="0.2">
      <c r="J1022" s="28">
        <v>15494</v>
      </c>
      <c r="K1022" s="28" t="s">
        <v>274</v>
      </c>
      <c r="L1022" s="28">
        <v>7</v>
      </c>
      <c r="M1022" s="28" t="str">
        <f t="shared" si="34"/>
        <v>154947</v>
      </c>
      <c r="N1022" s="28">
        <v>2264</v>
      </c>
      <c r="O1022" s="279">
        <v>465093.64909999998</v>
      </c>
    </row>
    <row r="1023" spans="10:15" x14ac:dyDescent="0.2">
      <c r="J1023" s="28">
        <v>15494</v>
      </c>
      <c r="K1023" s="28" t="s">
        <v>274</v>
      </c>
      <c r="L1023" s="28">
        <v>9</v>
      </c>
      <c r="M1023" s="28" t="str">
        <f t="shared" si="34"/>
        <v>154949</v>
      </c>
      <c r="N1023" s="28">
        <v>252</v>
      </c>
      <c r="O1023" s="279">
        <v>128496</v>
      </c>
    </row>
    <row r="1024" spans="10:15" x14ac:dyDescent="0.2">
      <c r="J1024" s="28">
        <v>15494</v>
      </c>
      <c r="K1024" s="28" t="s">
        <v>274</v>
      </c>
      <c r="L1024" s="28">
        <v>12</v>
      </c>
      <c r="M1024" s="28" t="str">
        <f t="shared" si="34"/>
        <v>1549412</v>
      </c>
      <c r="N1024" s="28">
        <v>0</v>
      </c>
      <c r="O1024" s="279">
        <v>22330.82012</v>
      </c>
    </row>
    <row r="1025" spans="10:15" x14ac:dyDescent="0.2">
      <c r="J1025" s="28">
        <v>15500</v>
      </c>
      <c r="K1025" s="28" t="s">
        <v>275</v>
      </c>
      <c r="L1025" s="28">
        <v>1</v>
      </c>
      <c r="M1025" s="28" t="str">
        <f t="shared" si="34"/>
        <v>155001</v>
      </c>
      <c r="N1025" s="28">
        <v>251</v>
      </c>
      <c r="O1025" s="279">
        <v>36283.159890000003</v>
      </c>
    </row>
    <row r="1026" spans="10:15" x14ac:dyDescent="0.2">
      <c r="J1026" s="28">
        <v>15500</v>
      </c>
      <c r="K1026" s="28" t="s">
        <v>275</v>
      </c>
      <c r="L1026" s="28">
        <v>2</v>
      </c>
      <c r="M1026" s="28" t="str">
        <f t="shared" si="34"/>
        <v>155002</v>
      </c>
      <c r="N1026" s="28">
        <v>4752</v>
      </c>
      <c r="O1026" s="279">
        <v>125718.6164</v>
      </c>
    </row>
    <row r="1027" spans="10:15" x14ac:dyDescent="0.2">
      <c r="J1027" s="28">
        <v>15500</v>
      </c>
      <c r="K1027" s="28" t="s">
        <v>275</v>
      </c>
      <c r="L1027" s="28">
        <v>3</v>
      </c>
      <c r="M1027" s="28" t="str">
        <f t="shared" ref="M1027:M1090" si="35">J1027&amp;L1027</f>
        <v>155003</v>
      </c>
      <c r="N1027" s="28">
        <v>3052</v>
      </c>
      <c r="O1027" s="279">
        <v>104356.51420000001</v>
      </c>
    </row>
    <row r="1028" spans="10:15" x14ac:dyDescent="0.2">
      <c r="J1028" s="28">
        <v>15500</v>
      </c>
      <c r="K1028" s="28" t="s">
        <v>275</v>
      </c>
      <c r="L1028" s="28">
        <v>4</v>
      </c>
      <c r="M1028" s="28" t="str">
        <f t="shared" si="35"/>
        <v>155004</v>
      </c>
      <c r="N1028" s="28">
        <v>1696</v>
      </c>
      <c r="O1028" s="279">
        <v>126817.31939999999</v>
      </c>
    </row>
    <row r="1029" spans="10:15" x14ac:dyDescent="0.2">
      <c r="J1029" s="28">
        <v>15500</v>
      </c>
      <c r="K1029" s="28" t="s">
        <v>275</v>
      </c>
      <c r="L1029" s="28">
        <v>6</v>
      </c>
      <c r="M1029" s="28" t="str">
        <f t="shared" si="35"/>
        <v>155006</v>
      </c>
      <c r="N1029" s="28">
        <v>2513</v>
      </c>
      <c r="O1029" s="279">
        <v>173477.32569999999</v>
      </c>
    </row>
    <row r="1030" spans="10:15" x14ac:dyDescent="0.2">
      <c r="J1030" s="28">
        <v>15500</v>
      </c>
      <c r="K1030" s="28" t="s">
        <v>275</v>
      </c>
      <c r="L1030" s="28">
        <v>7</v>
      </c>
      <c r="M1030" s="28" t="str">
        <f t="shared" si="35"/>
        <v>155007</v>
      </c>
      <c r="N1030" s="28">
        <v>1593</v>
      </c>
      <c r="O1030" s="279">
        <v>181901.03810000001</v>
      </c>
    </row>
    <row r="1031" spans="10:15" x14ac:dyDescent="0.2">
      <c r="J1031" s="28">
        <v>15500</v>
      </c>
      <c r="K1031" s="28" t="s">
        <v>275</v>
      </c>
      <c r="L1031" s="28">
        <v>12</v>
      </c>
      <c r="M1031" s="28" t="str">
        <f t="shared" si="35"/>
        <v>1550012</v>
      </c>
      <c r="N1031" s="28">
        <v>0</v>
      </c>
      <c r="O1031" s="279">
        <v>35510.828650000003</v>
      </c>
    </row>
    <row r="1032" spans="10:15" x14ac:dyDescent="0.2">
      <c r="J1032" s="28">
        <v>15507</v>
      </c>
      <c r="K1032" s="28" t="s">
        <v>276</v>
      </c>
      <c r="L1032" s="28">
        <v>1</v>
      </c>
      <c r="M1032" s="28" t="str">
        <f t="shared" si="35"/>
        <v>155071</v>
      </c>
      <c r="N1032" s="28">
        <v>34225</v>
      </c>
      <c r="O1032" s="279">
        <v>28659.81079</v>
      </c>
    </row>
    <row r="1033" spans="10:15" x14ac:dyDescent="0.2">
      <c r="J1033" s="28">
        <v>15507</v>
      </c>
      <c r="K1033" s="28" t="s">
        <v>276</v>
      </c>
      <c r="L1033" s="28">
        <v>2</v>
      </c>
      <c r="M1033" s="28" t="str">
        <f t="shared" si="35"/>
        <v>155072</v>
      </c>
      <c r="N1033" s="28">
        <v>37591</v>
      </c>
      <c r="O1033" s="279">
        <v>128918.084</v>
      </c>
    </row>
    <row r="1034" spans="10:15" x14ac:dyDescent="0.2">
      <c r="J1034" s="28">
        <v>15507</v>
      </c>
      <c r="K1034" s="28" t="s">
        <v>276</v>
      </c>
      <c r="L1034" s="28">
        <v>3</v>
      </c>
      <c r="M1034" s="28" t="str">
        <f t="shared" si="35"/>
        <v>155073</v>
      </c>
      <c r="N1034" s="28">
        <v>5292</v>
      </c>
      <c r="O1034" s="279">
        <v>299913.32990000001</v>
      </c>
    </row>
    <row r="1035" spans="10:15" x14ac:dyDescent="0.2">
      <c r="J1035" s="28">
        <v>15507</v>
      </c>
      <c r="K1035" s="28" t="s">
        <v>276</v>
      </c>
      <c r="L1035" s="28">
        <v>4</v>
      </c>
      <c r="M1035" s="28" t="str">
        <f t="shared" si="35"/>
        <v>155074</v>
      </c>
      <c r="N1035" s="28">
        <v>2563</v>
      </c>
      <c r="O1035" s="279">
        <v>311155.9644</v>
      </c>
    </row>
    <row r="1036" spans="10:15" x14ac:dyDescent="0.2">
      <c r="J1036" s="28">
        <v>15507</v>
      </c>
      <c r="K1036" s="28" t="s">
        <v>276</v>
      </c>
      <c r="L1036" s="28">
        <v>5</v>
      </c>
      <c r="M1036" s="28" t="str">
        <f t="shared" si="35"/>
        <v>155075</v>
      </c>
      <c r="N1036" s="28">
        <v>1576</v>
      </c>
      <c r="O1036" s="279">
        <v>32968.238810000003</v>
      </c>
    </row>
    <row r="1037" spans="10:15" x14ac:dyDescent="0.2">
      <c r="J1037" s="28">
        <v>15507</v>
      </c>
      <c r="K1037" s="28" t="s">
        <v>276</v>
      </c>
      <c r="L1037" s="28">
        <v>6</v>
      </c>
      <c r="M1037" s="28" t="str">
        <f t="shared" si="35"/>
        <v>155076</v>
      </c>
      <c r="N1037" s="28">
        <v>1563</v>
      </c>
      <c r="O1037" s="279">
        <v>122285.0295</v>
      </c>
    </row>
    <row r="1038" spans="10:15" x14ac:dyDescent="0.2">
      <c r="J1038" s="28">
        <v>15507</v>
      </c>
      <c r="K1038" s="28" t="s">
        <v>276</v>
      </c>
      <c r="L1038" s="28">
        <v>9</v>
      </c>
      <c r="M1038" s="28" t="str">
        <f t="shared" si="35"/>
        <v>155079</v>
      </c>
      <c r="N1038" s="28">
        <v>364</v>
      </c>
      <c r="O1038" s="279">
        <v>329362.63740000001</v>
      </c>
    </row>
    <row r="1039" spans="10:15" x14ac:dyDescent="0.2">
      <c r="J1039" s="28">
        <v>15507</v>
      </c>
      <c r="K1039" s="28" t="s">
        <v>276</v>
      </c>
      <c r="L1039" s="28">
        <v>12</v>
      </c>
      <c r="M1039" s="28" t="str">
        <f t="shared" si="35"/>
        <v>1550712</v>
      </c>
      <c r="N1039" s="28">
        <v>0</v>
      </c>
      <c r="O1039" s="279">
        <v>26693.73072</v>
      </c>
    </row>
    <row r="1040" spans="10:15" x14ac:dyDescent="0.2">
      <c r="J1040" s="28">
        <v>15511</v>
      </c>
      <c r="K1040" s="28" t="s">
        <v>277</v>
      </c>
      <c r="L1040" s="28">
        <v>1</v>
      </c>
      <c r="M1040" s="28" t="str">
        <f t="shared" si="35"/>
        <v>155111</v>
      </c>
      <c r="N1040" s="28">
        <v>3984</v>
      </c>
      <c r="O1040" s="279">
        <v>27224.714309999999</v>
      </c>
    </row>
    <row r="1041" spans="10:15" x14ac:dyDescent="0.2">
      <c r="J1041" s="28">
        <v>15511</v>
      </c>
      <c r="K1041" s="28" t="s">
        <v>277</v>
      </c>
      <c r="L1041" s="28">
        <v>2</v>
      </c>
      <c r="M1041" s="28" t="str">
        <f t="shared" si="35"/>
        <v>155112</v>
      </c>
      <c r="N1041" s="28">
        <v>18812</v>
      </c>
      <c r="O1041" s="279">
        <v>110493.22</v>
      </c>
    </row>
    <row r="1042" spans="10:15" x14ac:dyDescent="0.2">
      <c r="J1042" s="28">
        <v>15511</v>
      </c>
      <c r="K1042" s="28" t="s">
        <v>277</v>
      </c>
      <c r="L1042" s="28">
        <v>3</v>
      </c>
      <c r="M1042" s="28" t="str">
        <f t="shared" si="35"/>
        <v>155113</v>
      </c>
      <c r="N1042" s="28">
        <v>4479</v>
      </c>
      <c r="O1042" s="279">
        <v>137858.565</v>
      </c>
    </row>
    <row r="1043" spans="10:15" x14ac:dyDescent="0.2">
      <c r="J1043" s="28">
        <v>15511</v>
      </c>
      <c r="K1043" s="28" t="s">
        <v>277</v>
      </c>
      <c r="L1043" s="28">
        <v>4</v>
      </c>
      <c r="M1043" s="28" t="str">
        <f t="shared" si="35"/>
        <v>155114</v>
      </c>
      <c r="N1043" s="28">
        <v>1986</v>
      </c>
      <c r="O1043" s="279">
        <v>105865.29150000001</v>
      </c>
    </row>
    <row r="1044" spans="10:15" x14ac:dyDescent="0.2">
      <c r="J1044" s="28">
        <v>15511</v>
      </c>
      <c r="K1044" s="28" t="s">
        <v>277</v>
      </c>
      <c r="L1044" s="28">
        <v>6</v>
      </c>
      <c r="M1044" s="28" t="str">
        <f t="shared" si="35"/>
        <v>155116</v>
      </c>
      <c r="N1044" s="28">
        <v>3019</v>
      </c>
      <c r="O1044" s="279">
        <v>150176.81969999999</v>
      </c>
    </row>
    <row r="1045" spans="10:15" x14ac:dyDescent="0.2">
      <c r="J1045" s="28">
        <v>15511</v>
      </c>
      <c r="K1045" s="28" t="s">
        <v>277</v>
      </c>
      <c r="L1045" s="28">
        <v>12</v>
      </c>
      <c r="M1045" s="28" t="str">
        <f t="shared" si="35"/>
        <v>1551112</v>
      </c>
      <c r="N1045" s="28">
        <v>0</v>
      </c>
      <c r="O1045" s="279">
        <v>13093.553169999999</v>
      </c>
    </row>
    <row r="1046" spans="10:15" x14ac:dyDescent="0.2">
      <c r="J1046" s="28">
        <v>15514</v>
      </c>
      <c r="K1046" s="28" t="s">
        <v>278</v>
      </c>
      <c r="L1046" s="28">
        <v>1</v>
      </c>
      <c r="M1046" s="28" t="str">
        <f t="shared" si="35"/>
        <v>155141</v>
      </c>
      <c r="N1046" s="28">
        <v>10167</v>
      </c>
      <c r="O1046" s="279">
        <v>38473.808819999998</v>
      </c>
    </row>
    <row r="1047" spans="10:15" x14ac:dyDescent="0.2">
      <c r="J1047" s="28">
        <v>15514</v>
      </c>
      <c r="K1047" s="28" t="s">
        <v>278</v>
      </c>
      <c r="L1047" s="28">
        <v>2</v>
      </c>
      <c r="M1047" s="28" t="str">
        <f t="shared" si="35"/>
        <v>155142</v>
      </c>
      <c r="N1047" s="28">
        <v>32130</v>
      </c>
      <c r="O1047" s="279">
        <v>147761.02619999999</v>
      </c>
    </row>
    <row r="1048" spans="10:15" x14ac:dyDescent="0.2">
      <c r="J1048" s="28">
        <v>15514</v>
      </c>
      <c r="K1048" s="28" t="s">
        <v>278</v>
      </c>
      <c r="L1048" s="28">
        <v>3</v>
      </c>
      <c r="M1048" s="28" t="str">
        <f t="shared" si="35"/>
        <v>155143</v>
      </c>
      <c r="N1048" s="28">
        <v>2803</v>
      </c>
      <c r="O1048" s="279">
        <v>180120.88939999999</v>
      </c>
    </row>
    <row r="1049" spans="10:15" x14ac:dyDescent="0.2">
      <c r="J1049" s="28">
        <v>15514</v>
      </c>
      <c r="K1049" s="28" t="s">
        <v>278</v>
      </c>
      <c r="L1049" s="28">
        <v>4</v>
      </c>
      <c r="M1049" s="28" t="str">
        <f t="shared" si="35"/>
        <v>155144</v>
      </c>
      <c r="N1049" s="28">
        <v>890</v>
      </c>
      <c r="O1049" s="279">
        <v>60124.703650000003</v>
      </c>
    </row>
    <row r="1050" spans="10:15" x14ac:dyDescent="0.2">
      <c r="J1050" s="28">
        <v>15514</v>
      </c>
      <c r="K1050" s="28" t="s">
        <v>278</v>
      </c>
      <c r="L1050" s="28">
        <v>6</v>
      </c>
      <c r="M1050" s="28" t="str">
        <f t="shared" si="35"/>
        <v>155146</v>
      </c>
      <c r="N1050" s="28">
        <v>1348</v>
      </c>
      <c r="O1050" s="279">
        <v>24364.060030000001</v>
      </c>
    </row>
    <row r="1051" spans="10:15" x14ac:dyDescent="0.2">
      <c r="J1051" s="28">
        <v>15514</v>
      </c>
      <c r="K1051" s="28" t="s">
        <v>278</v>
      </c>
      <c r="L1051" s="28">
        <v>9</v>
      </c>
      <c r="M1051" s="28" t="str">
        <f t="shared" si="35"/>
        <v>155149</v>
      </c>
      <c r="N1051" s="28">
        <v>544</v>
      </c>
      <c r="O1051" s="279">
        <v>181388.38070000001</v>
      </c>
    </row>
    <row r="1052" spans="10:15" x14ac:dyDescent="0.2">
      <c r="J1052" s="28">
        <v>15514</v>
      </c>
      <c r="K1052" s="28" t="s">
        <v>278</v>
      </c>
      <c r="L1052" s="28">
        <v>12</v>
      </c>
      <c r="M1052" s="28" t="str">
        <f t="shared" si="35"/>
        <v>1551412</v>
      </c>
      <c r="N1052" s="28">
        <v>0</v>
      </c>
      <c r="O1052" s="279">
        <v>9514.0559680000006</v>
      </c>
    </row>
    <row r="1053" spans="10:15" x14ac:dyDescent="0.2">
      <c r="J1053" s="28">
        <v>15516</v>
      </c>
      <c r="K1053" s="28" t="s">
        <v>279</v>
      </c>
      <c r="L1053" s="28">
        <v>1</v>
      </c>
      <c r="M1053" s="28" t="str">
        <f t="shared" si="35"/>
        <v>155161</v>
      </c>
      <c r="N1053" s="28">
        <v>15454</v>
      </c>
      <c r="O1053" s="279">
        <v>83721.479909999995</v>
      </c>
    </row>
    <row r="1054" spans="10:15" x14ac:dyDescent="0.2">
      <c r="J1054" s="28">
        <v>15516</v>
      </c>
      <c r="K1054" s="28" t="s">
        <v>279</v>
      </c>
      <c r="L1054" s="28">
        <v>2</v>
      </c>
      <c r="M1054" s="28" t="str">
        <f t="shared" si="35"/>
        <v>155162</v>
      </c>
      <c r="N1054" s="28">
        <v>302695</v>
      </c>
      <c r="O1054" s="279">
        <v>385146.84419999999</v>
      </c>
    </row>
    <row r="1055" spans="10:15" x14ac:dyDescent="0.2">
      <c r="J1055" s="28">
        <v>15516</v>
      </c>
      <c r="K1055" s="28" t="s">
        <v>279</v>
      </c>
      <c r="L1055" s="28">
        <v>3</v>
      </c>
      <c r="M1055" s="28" t="str">
        <f t="shared" si="35"/>
        <v>155163</v>
      </c>
      <c r="N1055" s="28">
        <v>214942</v>
      </c>
      <c r="O1055" s="279">
        <v>556096.99959999998</v>
      </c>
    </row>
    <row r="1056" spans="10:15" x14ac:dyDescent="0.2">
      <c r="J1056" s="28">
        <v>15516</v>
      </c>
      <c r="K1056" s="28" t="s">
        <v>279</v>
      </c>
      <c r="L1056" s="28">
        <v>4</v>
      </c>
      <c r="M1056" s="28" t="str">
        <f t="shared" si="35"/>
        <v>155164</v>
      </c>
      <c r="N1056" s="28">
        <v>158475</v>
      </c>
      <c r="O1056" s="279">
        <v>727937.96860000002</v>
      </c>
    </row>
    <row r="1057" spans="10:15" x14ac:dyDescent="0.2">
      <c r="J1057" s="28">
        <v>15516</v>
      </c>
      <c r="K1057" s="28" t="s">
        <v>279</v>
      </c>
      <c r="L1057" s="28">
        <v>5</v>
      </c>
      <c r="M1057" s="28" t="str">
        <f t="shared" si="35"/>
        <v>155165</v>
      </c>
      <c r="N1057" s="28">
        <v>45870</v>
      </c>
      <c r="O1057" s="279">
        <v>912516.03969999996</v>
      </c>
    </row>
    <row r="1058" spans="10:15" x14ac:dyDescent="0.2">
      <c r="J1058" s="28">
        <v>15516</v>
      </c>
      <c r="K1058" s="28" t="s">
        <v>279</v>
      </c>
      <c r="L1058" s="28">
        <v>6</v>
      </c>
      <c r="M1058" s="28" t="str">
        <f t="shared" si="35"/>
        <v>155166</v>
      </c>
      <c r="N1058" s="28">
        <v>47058</v>
      </c>
      <c r="O1058" s="279">
        <v>1054638.415</v>
      </c>
    </row>
    <row r="1059" spans="10:15" x14ac:dyDescent="0.2">
      <c r="J1059" s="28">
        <v>15516</v>
      </c>
      <c r="K1059" s="28" t="s">
        <v>279</v>
      </c>
      <c r="L1059" s="28">
        <v>7</v>
      </c>
      <c r="M1059" s="28" t="str">
        <f t="shared" si="35"/>
        <v>155167</v>
      </c>
      <c r="N1059" s="28">
        <v>34052</v>
      </c>
      <c r="O1059" s="279">
        <v>950338.60660000006</v>
      </c>
    </row>
    <row r="1060" spans="10:15" x14ac:dyDescent="0.2">
      <c r="J1060" s="28">
        <v>15516</v>
      </c>
      <c r="K1060" s="28" t="s">
        <v>279</v>
      </c>
      <c r="L1060" s="28">
        <v>8</v>
      </c>
      <c r="M1060" s="28" t="str">
        <f t="shared" si="35"/>
        <v>155168</v>
      </c>
      <c r="N1060" s="28">
        <v>24543</v>
      </c>
      <c r="O1060" s="279">
        <v>989685.62159999995</v>
      </c>
    </row>
    <row r="1061" spans="10:15" x14ac:dyDescent="0.2">
      <c r="J1061" s="28">
        <v>15516</v>
      </c>
      <c r="K1061" s="28" t="s">
        <v>279</v>
      </c>
      <c r="L1061" s="28">
        <v>9</v>
      </c>
      <c r="M1061" s="28" t="str">
        <f t="shared" si="35"/>
        <v>155169</v>
      </c>
      <c r="N1061" s="28">
        <v>2043</v>
      </c>
      <c r="O1061" s="279">
        <v>700756.65760000004</v>
      </c>
    </row>
    <row r="1062" spans="10:15" x14ac:dyDescent="0.2">
      <c r="J1062" s="28">
        <v>15516</v>
      </c>
      <c r="K1062" s="28" t="s">
        <v>279</v>
      </c>
      <c r="L1062" s="28">
        <v>10</v>
      </c>
      <c r="M1062" s="28" t="str">
        <f t="shared" si="35"/>
        <v>1551610</v>
      </c>
      <c r="N1062" s="28">
        <v>1165</v>
      </c>
      <c r="O1062" s="279">
        <v>1131523.3330000001</v>
      </c>
    </row>
    <row r="1063" spans="10:15" x14ac:dyDescent="0.2">
      <c r="J1063" s="28">
        <v>15516</v>
      </c>
      <c r="K1063" s="28" t="s">
        <v>279</v>
      </c>
      <c r="L1063" s="28">
        <v>12</v>
      </c>
      <c r="M1063" s="28" t="str">
        <f t="shared" si="35"/>
        <v>1551612</v>
      </c>
      <c r="N1063" s="28">
        <v>0</v>
      </c>
      <c r="O1063" s="279">
        <v>78903.972750000001</v>
      </c>
    </row>
    <row r="1064" spans="10:15" x14ac:dyDescent="0.2">
      <c r="J1064" s="28">
        <v>15518</v>
      </c>
      <c r="K1064" s="28" t="s">
        <v>280</v>
      </c>
      <c r="L1064" s="28">
        <v>1</v>
      </c>
      <c r="M1064" s="28" t="str">
        <f t="shared" si="35"/>
        <v>155181</v>
      </c>
      <c r="N1064" s="28">
        <v>9495</v>
      </c>
      <c r="O1064" s="279">
        <v>27620.113809999999</v>
      </c>
    </row>
    <row r="1065" spans="10:15" x14ac:dyDescent="0.2">
      <c r="J1065" s="28">
        <v>15518</v>
      </c>
      <c r="K1065" s="28" t="s">
        <v>280</v>
      </c>
      <c r="L1065" s="28">
        <v>2</v>
      </c>
      <c r="M1065" s="28" t="str">
        <f t="shared" si="35"/>
        <v>155182</v>
      </c>
      <c r="N1065" s="28">
        <v>13893</v>
      </c>
      <c r="O1065" s="279">
        <v>132956.47279999999</v>
      </c>
    </row>
    <row r="1066" spans="10:15" x14ac:dyDescent="0.2">
      <c r="J1066" s="28">
        <v>15518</v>
      </c>
      <c r="K1066" s="28" t="s">
        <v>280</v>
      </c>
      <c r="L1066" s="28">
        <v>3</v>
      </c>
      <c r="M1066" s="28" t="str">
        <f t="shared" si="35"/>
        <v>155183</v>
      </c>
      <c r="N1066" s="28">
        <v>871</v>
      </c>
      <c r="O1066" s="279">
        <v>96611.467730000004</v>
      </c>
    </row>
    <row r="1067" spans="10:15" x14ac:dyDescent="0.2">
      <c r="J1067" s="28">
        <v>15518</v>
      </c>
      <c r="K1067" s="28" t="s">
        <v>280</v>
      </c>
      <c r="L1067" s="28">
        <v>4</v>
      </c>
      <c r="M1067" s="28" t="str">
        <f t="shared" si="35"/>
        <v>155184</v>
      </c>
      <c r="N1067" s="28">
        <v>1955</v>
      </c>
      <c r="O1067" s="279">
        <v>117760.10649999999</v>
      </c>
    </row>
    <row r="1068" spans="10:15" x14ac:dyDescent="0.2">
      <c r="J1068" s="28">
        <v>15518</v>
      </c>
      <c r="K1068" s="28" t="s">
        <v>280</v>
      </c>
      <c r="L1068" s="28">
        <v>5</v>
      </c>
      <c r="M1068" s="28" t="str">
        <f t="shared" si="35"/>
        <v>155185</v>
      </c>
      <c r="N1068" s="28">
        <v>1381</v>
      </c>
      <c r="O1068" s="279">
        <v>87605.925929999998</v>
      </c>
    </row>
    <row r="1069" spans="10:15" x14ac:dyDescent="0.2">
      <c r="J1069" s="28">
        <v>15518</v>
      </c>
      <c r="K1069" s="28" t="s">
        <v>280</v>
      </c>
      <c r="L1069" s="28">
        <v>12</v>
      </c>
      <c r="M1069" s="28" t="str">
        <f t="shared" si="35"/>
        <v>1551812</v>
      </c>
      <c r="N1069" s="28">
        <v>0</v>
      </c>
      <c r="O1069" s="279">
        <v>7722.4842619999999</v>
      </c>
    </row>
    <row r="1070" spans="10:15" x14ac:dyDescent="0.2">
      <c r="J1070" s="28">
        <v>15522</v>
      </c>
      <c r="K1070" s="28" t="s">
        <v>281</v>
      </c>
      <c r="L1070" s="28">
        <v>1</v>
      </c>
      <c r="M1070" s="28" t="str">
        <f t="shared" si="35"/>
        <v>155221</v>
      </c>
      <c r="N1070" s="28">
        <v>10547</v>
      </c>
      <c r="O1070" s="279">
        <v>38467.2644</v>
      </c>
    </row>
    <row r="1071" spans="10:15" x14ac:dyDescent="0.2">
      <c r="J1071" s="28">
        <v>15522</v>
      </c>
      <c r="K1071" s="28" t="s">
        <v>281</v>
      </c>
      <c r="L1071" s="28">
        <v>2</v>
      </c>
      <c r="M1071" s="28" t="str">
        <f t="shared" si="35"/>
        <v>155222</v>
      </c>
      <c r="N1071" s="28">
        <v>10186</v>
      </c>
      <c r="O1071" s="279">
        <v>80880.96067</v>
      </c>
    </row>
    <row r="1072" spans="10:15" x14ac:dyDescent="0.2">
      <c r="J1072" s="28">
        <v>15522</v>
      </c>
      <c r="K1072" s="28" t="s">
        <v>281</v>
      </c>
      <c r="L1072" s="28">
        <v>3</v>
      </c>
      <c r="M1072" s="28" t="str">
        <f t="shared" si="35"/>
        <v>155223</v>
      </c>
      <c r="N1072" s="28">
        <v>556</v>
      </c>
      <c r="O1072" s="279">
        <v>35151.72681</v>
      </c>
    </row>
    <row r="1073" spans="10:15" x14ac:dyDescent="0.2">
      <c r="J1073" s="28">
        <v>15522</v>
      </c>
      <c r="K1073" s="28" t="s">
        <v>281</v>
      </c>
      <c r="L1073" s="28">
        <v>12</v>
      </c>
      <c r="M1073" s="28" t="str">
        <f t="shared" si="35"/>
        <v>1552212</v>
      </c>
      <c r="N1073" s="28">
        <v>0</v>
      </c>
      <c r="O1073" s="279">
        <v>6192.2364680000001</v>
      </c>
    </row>
    <row r="1074" spans="10:15" x14ac:dyDescent="0.2">
      <c r="J1074" s="28">
        <v>15531</v>
      </c>
      <c r="K1074" s="28" t="s">
        <v>282</v>
      </c>
      <c r="L1074" s="28">
        <v>1</v>
      </c>
      <c r="M1074" s="28" t="str">
        <f t="shared" si="35"/>
        <v>155311</v>
      </c>
      <c r="N1074" s="28">
        <v>2411</v>
      </c>
      <c r="O1074" s="279">
        <v>36982.917970000002</v>
      </c>
    </row>
    <row r="1075" spans="10:15" x14ac:dyDescent="0.2">
      <c r="J1075" s="28">
        <v>15531</v>
      </c>
      <c r="K1075" s="28" t="s">
        <v>282</v>
      </c>
      <c r="L1075" s="28">
        <v>2</v>
      </c>
      <c r="M1075" s="28" t="str">
        <f t="shared" si="35"/>
        <v>155312</v>
      </c>
      <c r="N1075" s="28">
        <v>35523</v>
      </c>
      <c r="O1075" s="279">
        <v>249014.55110000001</v>
      </c>
    </row>
    <row r="1076" spans="10:15" x14ac:dyDescent="0.2">
      <c r="J1076" s="28">
        <v>15531</v>
      </c>
      <c r="K1076" s="28" t="s">
        <v>282</v>
      </c>
      <c r="L1076" s="28">
        <v>3</v>
      </c>
      <c r="M1076" s="28" t="str">
        <f t="shared" si="35"/>
        <v>155313</v>
      </c>
      <c r="N1076" s="28">
        <v>27240</v>
      </c>
      <c r="O1076" s="279">
        <v>382742.90600000002</v>
      </c>
    </row>
    <row r="1077" spans="10:15" x14ac:dyDescent="0.2">
      <c r="J1077" s="28">
        <v>15531</v>
      </c>
      <c r="K1077" s="28" t="s">
        <v>282</v>
      </c>
      <c r="L1077" s="28">
        <v>4</v>
      </c>
      <c r="M1077" s="28" t="str">
        <f t="shared" si="35"/>
        <v>155314</v>
      </c>
      <c r="N1077" s="28">
        <v>7726</v>
      </c>
      <c r="O1077" s="279">
        <v>470140.55650000001</v>
      </c>
    </row>
    <row r="1078" spans="10:15" x14ac:dyDescent="0.2">
      <c r="J1078" s="28">
        <v>15531</v>
      </c>
      <c r="K1078" s="28" t="s">
        <v>282</v>
      </c>
      <c r="L1078" s="28">
        <v>5</v>
      </c>
      <c r="M1078" s="28" t="str">
        <f t="shared" si="35"/>
        <v>155315</v>
      </c>
      <c r="N1078" s="28">
        <v>2380</v>
      </c>
      <c r="O1078" s="279">
        <v>433314.3811</v>
      </c>
    </row>
    <row r="1079" spans="10:15" x14ac:dyDescent="0.2">
      <c r="J1079" s="28">
        <v>15531</v>
      </c>
      <c r="K1079" s="28" t="s">
        <v>282</v>
      </c>
      <c r="L1079" s="28">
        <v>6</v>
      </c>
      <c r="M1079" s="28" t="str">
        <f t="shared" si="35"/>
        <v>155316</v>
      </c>
      <c r="N1079" s="28">
        <v>2410</v>
      </c>
      <c r="O1079" s="279">
        <v>477950.81819999998</v>
      </c>
    </row>
    <row r="1080" spans="10:15" x14ac:dyDescent="0.2">
      <c r="J1080" s="28">
        <v>15531</v>
      </c>
      <c r="K1080" s="28" t="s">
        <v>282</v>
      </c>
      <c r="L1080" s="28">
        <v>7</v>
      </c>
      <c r="M1080" s="28" t="str">
        <f t="shared" si="35"/>
        <v>155317</v>
      </c>
      <c r="N1080" s="28">
        <v>741</v>
      </c>
      <c r="O1080" s="279">
        <v>832159.38300000003</v>
      </c>
    </row>
    <row r="1081" spans="10:15" x14ac:dyDescent="0.2">
      <c r="J1081" s="28">
        <v>15531</v>
      </c>
      <c r="K1081" s="28" t="s">
        <v>282</v>
      </c>
      <c r="L1081" s="28">
        <v>9</v>
      </c>
      <c r="M1081" s="28" t="str">
        <f t="shared" si="35"/>
        <v>155319</v>
      </c>
      <c r="N1081" s="28">
        <v>153</v>
      </c>
      <c r="O1081" s="279">
        <v>400034.18800000002</v>
      </c>
    </row>
    <row r="1082" spans="10:15" x14ac:dyDescent="0.2">
      <c r="J1082" s="28">
        <v>15531</v>
      </c>
      <c r="K1082" s="28" t="s">
        <v>282</v>
      </c>
      <c r="L1082" s="28">
        <v>10</v>
      </c>
      <c r="M1082" s="28" t="str">
        <f t="shared" si="35"/>
        <v>1553110</v>
      </c>
      <c r="N1082" s="28">
        <v>1766</v>
      </c>
      <c r="O1082" s="279">
        <v>163836.9872</v>
      </c>
    </row>
    <row r="1083" spans="10:15" x14ac:dyDescent="0.2">
      <c r="J1083" s="28">
        <v>15531</v>
      </c>
      <c r="K1083" s="28" t="s">
        <v>282</v>
      </c>
      <c r="L1083" s="28">
        <v>12</v>
      </c>
      <c r="M1083" s="28" t="str">
        <f t="shared" si="35"/>
        <v>1553112</v>
      </c>
      <c r="N1083" s="28">
        <v>0</v>
      </c>
      <c r="O1083" s="279">
        <v>49439.236169999996</v>
      </c>
    </row>
    <row r="1084" spans="10:15" x14ac:dyDescent="0.2">
      <c r="J1084" s="28">
        <v>15533</v>
      </c>
      <c r="K1084" s="28" t="s">
        <v>283</v>
      </c>
      <c r="L1084" s="28">
        <v>1</v>
      </c>
      <c r="M1084" s="28" t="str">
        <f t="shared" si="35"/>
        <v>155331</v>
      </c>
      <c r="N1084" s="28">
        <v>10217</v>
      </c>
      <c r="O1084" s="279">
        <v>14847.68326</v>
      </c>
    </row>
    <row r="1085" spans="10:15" x14ac:dyDescent="0.2">
      <c r="J1085" s="28">
        <v>15533</v>
      </c>
      <c r="K1085" s="28" t="s">
        <v>283</v>
      </c>
      <c r="L1085" s="28">
        <v>2</v>
      </c>
      <c r="M1085" s="28" t="str">
        <f t="shared" si="35"/>
        <v>155332</v>
      </c>
      <c r="N1085" s="28">
        <v>2231</v>
      </c>
      <c r="O1085" s="279">
        <v>28701.22911</v>
      </c>
    </row>
    <row r="1086" spans="10:15" x14ac:dyDescent="0.2">
      <c r="J1086" s="28">
        <v>15533</v>
      </c>
      <c r="K1086" s="28" t="s">
        <v>283</v>
      </c>
      <c r="L1086" s="28">
        <v>12</v>
      </c>
      <c r="M1086" s="28" t="str">
        <f t="shared" si="35"/>
        <v>1553312</v>
      </c>
      <c r="N1086" s="28">
        <v>0</v>
      </c>
      <c r="O1086" s="279">
        <v>569.62122079999995</v>
      </c>
    </row>
    <row r="1087" spans="10:15" x14ac:dyDescent="0.2">
      <c r="J1087" s="28">
        <v>15537</v>
      </c>
      <c r="K1087" s="28" t="s">
        <v>284</v>
      </c>
      <c r="L1087" s="28">
        <v>1</v>
      </c>
      <c r="M1087" s="28" t="str">
        <f t="shared" si="35"/>
        <v>155371</v>
      </c>
      <c r="N1087" s="28">
        <v>11465</v>
      </c>
      <c r="O1087" s="279">
        <v>53138.745620000002</v>
      </c>
    </row>
    <row r="1088" spans="10:15" x14ac:dyDescent="0.2">
      <c r="J1088" s="28">
        <v>15537</v>
      </c>
      <c r="K1088" s="28" t="s">
        <v>284</v>
      </c>
      <c r="L1088" s="28">
        <v>2</v>
      </c>
      <c r="M1088" s="28" t="str">
        <f t="shared" si="35"/>
        <v>155372</v>
      </c>
      <c r="N1088" s="28">
        <v>82327</v>
      </c>
      <c r="O1088" s="279">
        <v>196552.61230000001</v>
      </c>
    </row>
    <row r="1089" spans="10:15" x14ac:dyDescent="0.2">
      <c r="J1089" s="28">
        <v>15537</v>
      </c>
      <c r="K1089" s="28" t="s">
        <v>284</v>
      </c>
      <c r="L1089" s="28">
        <v>3</v>
      </c>
      <c r="M1089" s="28" t="str">
        <f t="shared" si="35"/>
        <v>155373</v>
      </c>
      <c r="N1089" s="28">
        <v>13817</v>
      </c>
      <c r="O1089" s="279">
        <v>307872.46269999997</v>
      </c>
    </row>
    <row r="1090" spans="10:15" x14ac:dyDescent="0.2">
      <c r="J1090" s="28">
        <v>15537</v>
      </c>
      <c r="K1090" s="28" t="s">
        <v>284</v>
      </c>
      <c r="L1090" s="28">
        <v>4</v>
      </c>
      <c r="M1090" s="28" t="str">
        <f t="shared" si="35"/>
        <v>155374</v>
      </c>
      <c r="N1090" s="28">
        <v>6876</v>
      </c>
      <c r="O1090" s="279">
        <v>313261.69990000001</v>
      </c>
    </row>
    <row r="1091" spans="10:15" x14ac:dyDescent="0.2">
      <c r="J1091" s="28">
        <v>15537</v>
      </c>
      <c r="K1091" s="28" t="s">
        <v>284</v>
      </c>
      <c r="L1091" s="28">
        <v>5</v>
      </c>
      <c r="M1091" s="28" t="str">
        <f t="shared" ref="M1091:M1154" si="36">J1091&amp;L1091</f>
        <v>155375</v>
      </c>
      <c r="N1091" s="28">
        <v>2285</v>
      </c>
      <c r="O1091" s="279">
        <v>186901.4627</v>
      </c>
    </row>
    <row r="1092" spans="10:15" x14ac:dyDescent="0.2">
      <c r="J1092" s="28">
        <v>15537</v>
      </c>
      <c r="K1092" s="28" t="s">
        <v>284</v>
      </c>
      <c r="L1092" s="28">
        <v>6</v>
      </c>
      <c r="M1092" s="28" t="str">
        <f t="shared" si="36"/>
        <v>155376</v>
      </c>
      <c r="N1092" s="28">
        <v>2673</v>
      </c>
      <c r="O1092" s="279">
        <v>119905.5177</v>
      </c>
    </row>
    <row r="1093" spans="10:15" x14ac:dyDescent="0.2">
      <c r="J1093" s="28">
        <v>15537</v>
      </c>
      <c r="K1093" s="28" t="s">
        <v>284</v>
      </c>
      <c r="L1093" s="28">
        <v>7</v>
      </c>
      <c r="M1093" s="28" t="str">
        <f t="shared" si="36"/>
        <v>155377</v>
      </c>
      <c r="N1093" s="28">
        <v>5217</v>
      </c>
      <c r="O1093" s="279">
        <v>53049.177329999999</v>
      </c>
    </row>
    <row r="1094" spans="10:15" x14ac:dyDescent="0.2">
      <c r="J1094" s="28">
        <v>15537</v>
      </c>
      <c r="K1094" s="28" t="s">
        <v>284</v>
      </c>
      <c r="L1094" s="28">
        <v>8</v>
      </c>
      <c r="M1094" s="28" t="str">
        <f t="shared" si="36"/>
        <v>155378</v>
      </c>
      <c r="N1094" s="28">
        <v>18254</v>
      </c>
      <c r="O1094" s="279">
        <v>26542.538680000001</v>
      </c>
    </row>
    <row r="1095" spans="10:15" x14ac:dyDescent="0.2">
      <c r="J1095" s="28">
        <v>15537</v>
      </c>
      <c r="K1095" s="28" t="s">
        <v>284</v>
      </c>
      <c r="L1095" s="28">
        <v>9</v>
      </c>
      <c r="M1095" s="28" t="str">
        <f t="shared" si="36"/>
        <v>155379</v>
      </c>
      <c r="N1095" s="28">
        <v>36</v>
      </c>
      <c r="O1095" s="279">
        <v>221500</v>
      </c>
    </row>
    <row r="1096" spans="10:15" x14ac:dyDescent="0.2">
      <c r="J1096" s="28">
        <v>15537</v>
      </c>
      <c r="K1096" s="28" t="s">
        <v>284</v>
      </c>
      <c r="L1096" s="28">
        <v>12</v>
      </c>
      <c r="M1096" s="28" t="str">
        <f t="shared" si="36"/>
        <v>1553712</v>
      </c>
      <c r="N1096" s="28">
        <v>0</v>
      </c>
      <c r="O1096" s="279">
        <v>10171.928309999999</v>
      </c>
    </row>
    <row r="1097" spans="10:15" x14ac:dyDescent="0.2">
      <c r="J1097" s="28">
        <v>15542</v>
      </c>
      <c r="K1097" s="28" t="s">
        <v>285</v>
      </c>
      <c r="L1097" s="28">
        <v>1</v>
      </c>
      <c r="M1097" s="28" t="str">
        <f t="shared" si="36"/>
        <v>155421</v>
      </c>
      <c r="N1097" s="28">
        <v>29007</v>
      </c>
      <c r="O1097" s="279">
        <v>35729.288619999999</v>
      </c>
    </row>
    <row r="1098" spans="10:15" x14ac:dyDescent="0.2">
      <c r="J1098" s="28">
        <v>15542</v>
      </c>
      <c r="K1098" s="28" t="s">
        <v>285</v>
      </c>
      <c r="L1098" s="28">
        <v>2</v>
      </c>
      <c r="M1098" s="28" t="str">
        <f t="shared" si="36"/>
        <v>155422</v>
      </c>
      <c r="N1098" s="28">
        <v>72680</v>
      </c>
      <c r="O1098" s="279">
        <v>95774.910069999998</v>
      </c>
    </row>
    <row r="1099" spans="10:15" x14ac:dyDescent="0.2">
      <c r="J1099" s="28">
        <v>15542</v>
      </c>
      <c r="K1099" s="28" t="s">
        <v>285</v>
      </c>
      <c r="L1099" s="28">
        <v>3</v>
      </c>
      <c r="M1099" s="28" t="str">
        <f t="shared" si="36"/>
        <v>155423</v>
      </c>
      <c r="N1099" s="28">
        <v>9128</v>
      </c>
      <c r="O1099" s="279">
        <v>107393.5925</v>
      </c>
    </row>
    <row r="1100" spans="10:15" x14ac:dyDescent="0.2">
      <c r="J1100" s="28">
        <v>15542</v>
      </c>
      <c r="K1100" s="28" t="s">
        <v>285</v>
      </c>
      <c r="L1100" s="28">
        <v>4</v>
      </c>
      <c r="M1100" s="28" t="str">
        <f t="shared" si="36"/>
        <v>155424</v>
      </c>
      <c r="N1100" s="28">
        <v>5487</v>
      </c>
      <c r="O1100" s="279">
        <v>88246.527709999995</v>
      </c>
    </row>
    <row r="1101" spans="10:15" x14ac:dyDescent="0.2">
      <c r="J1101" s="28">
        <v>15542</v>
      </c>
      <c r="K1101" s="28" t="s">
        <v>285</v>
      </c>
      <c r="L1101" s="28">
        <v>6</v>
      </c>
      <c r="M1101" s="28" t="str">
        <f t="shared" si="36"/>
        <v>155426</v>
      </c>
      <c r="N1101" s="28">
        <v>2576</v>
      </c>
      <c r="O1101" s="279">
        <v>235293.6355</v>
      </c>
    </row>
    <row r="1102" spans="10:15" x14ac:dyDescent="0.2">
      <c r="J1102" s="28">
        <v>15542</v>
      </c>
      <c r="K1102" s="28" t="s">
        <v>285</v>
      </c>
      <c r="L1102" s="28">
        <v>7</v>
      </c>
      <c r="M1102" s="28" t="str">
        <f t="shared" si="36"/>
        <v>155427</v>
      </c>
      <c r="N1102" s="28">
        <v>5071</v>
      </c>
      <c r="O1102" s="279">
        <v>121422.3214</v>
      </c>
    </row>
    <row r="1103" spans="10:15" x14ac:dyDescent="0.2">
      <c r="J1103" s="28">
        <v>15542</v>
      </c>
      <c r="K1103" s="28" t="s">
        <v>285</v>
      </c>
      <c r="L1103" s="28">
        <v>9</v>
      </c>
      <c r="M1103" s="28" t="str">
        <f t="shared" si="36"/>
        <v>155429</v>
      </c>
      <c r="N1103" s="28">
        <v>111</v>
      </c>
      <c r="O1103" s="279">
        <v>182427.2727</v>
      </c>
    </row>
    <row r="1104" spans="10:15" x14ac:dyDescent="0.2">
      <c r="J1104" s="28">
        <v>15542</v>
      </c>
      <c r="K1104" s="28" t="s">
        <v>285</v>
      </c>
      <c r="L1104" s="28">
        <v>10</v>
      </c>
      <c r="M1104" s="28" t="str">
        <f t="shared" si="36"/>
        <v>1554210</v>
      </c>
      <c r="N1104" s="28">
        <v>2613</v>
      </c>
      <c r="O1104" s="279">
        <v>48308.970439999997</v>
      </c>
    </row>
    <row r="1105" spans="10:15" x14ac:dyDescent="0.2">
      <c r="J1105" s="28">
        <v>15542</v>
      </c>
      <c r="K1105" s="28" t="s">
        <v>285</v>
      </c>
      <c r="L1105" s="28">
        <v>12</v>
      </c>
      <c r="M1105" s="28" t="str">
        <f t="shared" si="36"/>
        <v>1554212</v>
      </c>
      <c r="N1105" s="28">
        <v>0</v>
      </c>
      <c r="O1105" s="279">
        <v>10111.35283</v>
      </c>
    </row>
    <row r="1106" spans="10:15" x14ac:dyDescent="0.2">
      <c r="J1106" s="28">
        <v>15550</v>
      </c>
      <c r="K1106" s="28" t="s">
        <v>286</v>
      </c>
      <c r="L1106" s="28">
        <v>1</v>
      </c>
      <c r="M1106" s="28" t="str">
        <f t="shared" si="36"/>
        <v>155501</v>
      </c>
      <c r="N1106" s="28">
        <v>4706</v>
      </c>
      <c r="O1106" s="279">
        <v>24348.577860000001</v>
      </c>
    </row>
    <row r="1107" spans="10:15" x14ac:dyDescent="0.2">
      <c r="J1107" s="28">
        <v>15550</v>
      </c>
      <c r="K1107" s="28" t="s">
        <v>286</v>
      </c>
      <c r="L1107" s="28">
        <v>2</v>
      </c>
      <c r="M1107" s="28" t="str">
        <f t="shared" si="36"/>
        <v>155502</v>
      </c>
      <c r="N1107" s="28">
        <v>5325</v>
      </c>
      <c r="O1107" s="279">
        <v>44459.591869999997</v>
      </c>
    </row>
    <row r="1108" spans="10:15" x14ac:dyDescent="0.2">
      <c r="J1108" s="28">
        <v>15550</v>
      </c>
      <c r="K1108" s="28" t="s">
        <v>286</v>
      </c>
      <c r="L1108" s="28">
        <v>3</v>
      </c>
      <c r="M1108" s="28" t="str">
        <f t="shared" si="36"/>
        <v>155503</v>
      </c>
      <c r="N1108" s="28">
        <v>230</v>
      </c>
      <c r="O1108" s="279">
        <v>26527.48832</v>
      </c>
    </row>
    <row r="1109" spans="10:15" x14ac:dyDescent="0.2">
      <c r="J1109" s="28">
        <v>15550</v>
      </c>
      <c r="K1109" s="28" t="s">
        <v>286</v>
      </c>
      <c r="L1109" s="28">
        <v>4</v>
      </c>
      <c r="M1109" s="28" t="str">
        <f t="shared" si="36"/>
        <v>155504</v>
      </c>
      <c r="N1109" s="28">
        <v>786</v>
      </c>
      <c r="O1109" s="279">
        <v>27339.79592</v>
      </c>
    </row>
    <row r="1110" spans="10:15" x14ac:dyDescent="0.2">
      <c r="J1110" s="28">
        <v>15550</v>
      </c>
      <c r="K1110" s="28" t="s">
        <v>286</v>
      </c>
      <c r="L1110" s="28">
        <v>6</v>
      </c>
      <c r="M1110" s="28" t="str">
        <f t="shared" si="36"/>
        <v>155506</v>
      </c>
      <c r="N1110" s="28">
        <v>908</v>
      </c>
      <c r="O1110" s="279">
        <v>20740.588240000001</v>
      </c>
    </row>
    <row r="1111" spans="10:15" x14ac:dyDescent="0.2">
      <c r="J1111" s="28">
        <v>15550</v>
      </c>
      <c r="K1111" s="28" t="s">
        <v>286</v>
      </c>
      <c r="L1111" s="28">
        <v>12</v>
      </c>
      <c r="M1111" s="28" t="str">
        <f t="shared" si="36"/>
        <v>1555012</v>
      </c>
      <c r="N1111" s="28">
        <v>0</v>
      </c>
      <c r="O1111" s="279">
        <v>9641.2469079999992</v>
      </c>
    </row>
    <row r="1112" spans="10:15" x14ac:dyDescent="0.2">
      <c r="J1112" s="28">
        <v>15572</v>
      </c>
      <c r="K1112" s="28" t="s">
        <v>287</v>
      </c>
      <c r="L1112" s="28">
        <v>1</v>
      </c>
      <c r="M1112" s="28" t="str">
        <f t="shared" si="36"/>
        <v>155721</v>
      </c>
      <c r="N1112" s="28">
        <v>121762</v>
      </c>
      <c r="O1112" s="279">
        <v>57934.223080000003</v>
      </c>
    </row>
    <row r="1113" spans="10:15" x14ac:dyDescent="0.2">
      <c r="J1113" s="28">
        <v>15572</v>
      </c>
      <c r="K1113" s="28" t="s">
        <v>287</v>
      </c>
      <c r="L1113" s="28">
        <v>2</v>
      </c>
      <c r="M1113" s="28" t="str">
        <f t="shared" si="36"/>
        <v>155722</v>
      </c>
      <c r="N1113" s="28">
        <v>424501</v>
      </c>
      <c r="O1113" s="279">
        <v>243551.0514</v>
      </c>
    </row>
    <row r="1114" spans="10:15" x14ac:dyDescent="0.2">
      <c r="J1114" s="28">
        <v>15572</v>
      </c>
      <c r="K1114" s="28" t="s">
        <v>287</v>
      </c>
      <c r="L1114" s="28">
        <v>3</v>
      </c>
      <c r="M1114" s="28" t="str">
        <f t="shared" si="36"/>
        <v>155723</v>
      </c>
      <c r="N1114" s="28">
        <v>159786</v>
      </c>
      <c r="O1114" s="279">
        <v>491792.04220000003</v>
      </c>
    </row>
    <row r="1115" spans="10:15" x14ac:dyDescent="0.2">
      <c r="J1115" s="28">
        <v>15572</v>
      </c>
      <c r="K1115" s="28" t="s">
        <v>287</v>
      </c>
      <c r="L1115" s="28">
        <v>4</v>
      </c>
      <c r="M1115" s="28" t="str">
        <f t="shared" si="36"/>
        <v>155724</v>
      </c>
      <c r="N1115" s="28">
        <v>70726</v>
      </c>
      <c r="O1115" s="279">
        <v>669077.82920000004</v>
      </c>
    </row>
    <row r="1116" spans="10:15" x14ac:dyDescent="0.2">
      <c r="J1116" s="28">
        <v>15572</v>
      </c>
      <c r="K1116" s="28" t="s">
        <v>287</v>
      </c>
      <c r="L1116" s="28">
        <v>5</v>
      </c>
      <c r="M1116" s="28" t="str">
        <f t="shared" si="36"/>
        <v>155725</v>
      </c>
      <c r="N1116" s="28">
        <v>30590</v>
      </c>
      <c r="O1116" s="279">
        <v>812767.28099999996</v>
      </c>
    </row>
    <row r="1117" spans="10:15" x14ac:dyDescent="0.2">
      <c r="J1117" s="28">
        <v>15572</v>
      </c>
      <c r="K1117" s="28" t="s">
        <v>287</v>
      </c>
      <c r="L1117" s="28">
        <v>6</v>
      </c>
      <c r="M1117" s="28" t="str">
        <f t="shared" si="36"/>
        <v>155726</v>
      </c>
      <c r="N1117" s="28">
        <v>22524</v>
      </c>
      <c r="O1117" s="279">
        <v>1049935.3859999999</v>
      </c>
    </row>
    <row r="1118" spans="10:15" x14ac:dyDescent="0.2">
      <c r="J1118" s="28">
        <v>15572</v>
      </c>
      <c r="K1118" s="28" t="s">
        <v>287</v>
      </c>
      <c r="L1118" s="28">
        <v>7</v>
      </c>
      <c r="M1118" s="28" t="str">
        <f t="shared" si="36"/>
        <v>155727</v>
      </c>
      <c r="N1118" s="28">
        <v>16120</v>
      </c>
      <c r="O1118" s="279">
        <v>1188842.1259999999</v>
      </c>
    </row>
    <row r="1119" spans="10:15" x14ac:dyDescent="0.2">
      <c r="J1119" s="28">
        <v>15572</v>
      </c>
      <c r="K1119" s="28" t="s">
        <v>287</v>
      </c>
      <c r="L1119" s="28">
        <v>8</v>
      </c>
      <c r="M1119" s="28" t="str">
        <f t="shared" si="36"/>
        <v>155728</v>
      </c>
      <c r="N1119" s="28">
        <v>29867</v>
      </c>
      <c r="O1119" s="279">
        <v>1263675.733</v>
      </c>
    </row>
    <row r="1120" spans="10:15" x14ac:dyDescent="0.2">
      <c r="J1120" s="28">
        <v>15572</v>
      </c>
      <c r="K1120" s="28" t="s">
        <v>287</v>
      </c>
      <c r="L1120" s="28">
        <v>9</v>
      </c>
      <c r="M1120" s="28" t="str">
        <f t="shared" si="36"/>
        <v>155729</v>
      </c>
      <c r="N1120" s="28">
        <v>8562</v>
      </c>
      <c r="O1120" s="279">
        <v>753123.44850000006</v>
      </c>
    </row>
    <row r="1121" spans="10:15" x14ac:dyDescent="0.2">
      <c r="J1121" s="28">
        <v>15572</v>
      </c>
      <c r="K1121" s="28" t="s">
        <v>287</v>
      </c>
      <c r="L1121" s="28">
        <v>10</v>
      </c>
      <c r="M1121" s="28" t="str">
        <f t="shared" si="36"/>
        <v>1557210</v>
      </c>
      <c r="N1121" s="28">
        <v>53403</v>
      </c>
      <c r="O1121" s="279">
        <v>899418.51950000005</v>
      </c>
    </row>
    <row r="1122" spans="10:15" x14ac:dyDescent="0.2">
      <c r="J1122" s="28">
        <v>15572</v>
      </c>
      <c r="K1122" s="28" t="s">
        <v>287</v>
      </c>
      <c r="L1122" s="28">
        <v>11</v>
      </c>
      <c r="M1122" s="28" t="str">
        <f t="shared" si="36"/>
        <v>1557211</v>
      </c>
      <c r="N1122" s="28">
        <v>1188</v>
      </c>
      <c r="O1122" s="279">
        <v>176018.77650000001</v>
      </c>
    </row>
    <row r="1123" spans="10:15" x14ac:dyDescent="0.2">
      <c r="J1123" s="28">
        <v>15572</v>
      </c>
      <c r="K1123" s="28" t="s">
        <v>287</v>
      </c>
      <c r="L1123" s="28">
        <v>12</v>
      </c>
      <c r="M1123" s="28" t="str">
        <f t="shared" si="36"/>
        <v>1557212</v>
      </c>
      <c r="N1123" s="28">
        <v>0</v>
      </c>
      <c r="O1123" s="279">
        <v>44358.396589999997</v>
      </c>
    </row>
    <row r="1124" spans="10:15" x14ac:dyDescent="0.2">
      <c r="J1124" s="28">
        <v>15580</v>
      </c>
      <c r="K1124" s="28" t="s">
        <v>288</v>
      </c>
      <c r="L1124" s="28">
        <v>1</v>
      </c>
      <c r="M1124" s="28" t="str">
        <f t="shared" si="36"/>
        <v>155801</v>
      </c>
      <c r="N1124" s="28">
        <v>7466</v>
      </c>
      <c r="O1124" s="279">
        <v>25984.48718</v>
      </c>
    </row>
    <row r="1125" spans="10:15" x14ac:dyDescent="0.2">
      <c r="J1125" s="28">
        <v>15580</v>
      </c>
      <c r="K1125" s="28" t="s">
        <v>288</v>
      </c>
      <c r="L1125" s="28">
        <v>2</v>
      </c>
      <c r="M1125" s="28" t="str">
        <f t="shared" si="36"/>
        <v>155802</v>
      </c>
      <c r="N1125" s="28">
        <v>21373</v>
      </c>
      <c r="O1125" s="279">
        <v>151475.2273</v>
      </c>
    </row>
    <row r="1126" spans="10:15" x14ac:dyDescent="0.2">
      <c r="J1126" s="28">
        <v>15580</v>
      </c>
      <c r="K1126" s="28" t="s">
        <v>288</v>
      </c>
      <c r="L1126" s="28">
        <v>3</v>
      </c>
      <c r="M1126" s="28" t="str">
        <f t="shared" si="36"/>
        <v>155803</v>
      </c>
      <c r="N1126" s="28">
        <v>8066</v>
      </c>
      <c r="O1126" s="279">
        <v>259835.09330000001</v>
      </c>
    </row>
    <row r="1127" spans="10:15" x14ac:dyDescent="0.2">
      <c r="J1127" s="28">
        <v>15580</v>
      </c>
      <c r="K1127" s="28" t="s">
        <v>288</v>
      </c>
      <c r="L1127" s="28">
        <v>4</v>
      </c>
      <c r="M1127" s="28" t="str">
        <f t="shared" si="36"/>
        <v>155804</v>
      </c>
      <c r="N1127" s="28">
        <v>3344</v>
      </c>
      <c r="O1127" s="279">
        <v>347074.7549</v>
      </c>
    </row>
    <row r="1128" spans="10:15" x14ac:dyDescent="0.2">
      <c r="J1128" s="28">
        <v>15580</v>
      </c>
      <c r="K1128" s="28" t="s">
        <v>288</v>
      </c>
      <c r="L1128" s="28">
        <v>9</v>
      </c>
      <c r="M1128" s="28" t="str">
        <f t="shared" si="36"/>
        <v>155809</v>
      </c>
      <c r="N1128" s="28">
        <v>52</v>
      </c>
      <c r="O1128" s="279">
        <v>176750</v>
      </c>
    </row>
    <row r="1129" spans="10:15" x14ac:dyDescent="0.2">
      <c r="J1129" s="28">
        <v>15580</v>
      </c>
      <c r="K1129" s="28" t="s">
        <v>288</v>
      </c>
      <c r="L1129" s="28">
        <v>12</v>
      </c>
      <c r="M1129" s="28" t="str">
        <f t="shared" si="36"/>
        <v>1558012</v>
      </c>
      <c r="N1129" s="28">
        <v>0</v>
      </c>
      <c r="O1129" s="279">
        <v>10526.33216</v>
      </c>
    </row>
    <row r="1130" spans="10:15" x14ac:dyDescent="0.2">
      <c r="J1130" s="28">
        <v>15599</v>
      </c>
      <c r="K1130" s="28" t="s">
        <v>289</v>
      </c>
      <c r="L1130" s="28">
        <v>1</v>
      </c>
      <c r="M1130" s="28" t="str">
        <f t="shared" si="36"/>
        <v>155991</v>
      </c>
      <c r="N1130" s="28">
        <v>20036</v>
      </c>
      <c r="O1130" s="279">
        <v>35694.857129999997</v>
      </c>
    </row>
    <row r="1131" spans="10:15" x14ac:dyDescent="0.2">
      <c r="J1131" s="28">
        <v>15599</v>
      </c>
      <c r="K1131" s="28" t="s">
        <v>289</v>
      </c>
      <c r="L1131" s="28">
        <v>2</v>
      </c>
      <c r="M1131" s="28" t="str">
        <f t="shared" si="36"/>
        <v>155992</v>
      </c>
      <c r="N1131" s="28">
        <v>95180</v>
      </c>
      <c r="O1131" s="279">
        <v>145349.48939999999</v>
      </c>
    </row>
    <row r="1132" spans="10:15" x14ac:dyDescent="0.2">
      <c r="J1132" s="28">
        <v>15599</v>
      </c>
      <c r="K1132" s="28" t="s">
        <v>289</v>
      </c>
      <c r="L1132" s="28">
        <v>3</v>
      </c>
      <c r="M1132" s="28" t="str">
        <f t="shared" si="36"/>
        <v>155993</v>
      </c>
      <c r="N1132" s="28">
        <v>28410</v>
      </c>
      <c r="O1132" s="279">
        <v>306549.01419999998</v>
      </c>
    </row>
    <row r="1133" spans="10:15" x14ac:dyDescent="0.2">
      <c r="J1133" s="28">
        <v>15599</v>
      </c>
      <c r="K1133" s="28" t="s">
        <v>289</v>
      </c>
      <c r="L1133" s="28">
        <v>4</v>
      </c>
      <c r="M1133" s="28" t="str">
        <f t="shared" si="36"/>
        <v>155994</v>
      </c>
      <c r="N1133" s="28">
        <v>10405</v>
      </c>
      <c r="O1133" s="279">
        <v>623860.15749999997</v>
      </c>
    </row>
    <row r="1134" spans="10:15" x14ac:dyDescent="0.2">
      <c r="J1134" s="28">
        <v>15599</v>
      </c>
      <c r="K1134" s="28" t="s">
        <v>289</v>
      </c>
      <c r="L1134" s="28">
        <v>9</v>
      </c>
      <c r="M1134" s="28" t="str">
        <f t="shared" si="36"/>
        <v>155999</v>
      </c>
      <c r="N1134" s="28">
        <v>2773</v>
      </c>
      <c r="O1134" s="279">
        <v>302970.30080000003</v>
      </c>
    </row>
    <row r="1135" spans="10:15" x14ac:dyDescent="0.2">
      <c r="J1135" s="28">
        <v>15599</v>
      </c>
      <c r="K1135" s="28" t="s">
        <v>289</v>
      </c>
      <c r="L1135" s="28">
        <v>10</v>
      </c>
      <c r="M1135" s="28" t="str">
        <f t="shared" si="36"/>
        <v>1559910</v>
      </c>
      <c r="N1135" s="28">
        <v>4402</v>
      </c>
      <c r="O1135" s="279">
        <v>853124.54929999996</v>
      </c>
    </row>
    <row r="1136" spans="10:15" x14ac:dyDescent="0.2">
      <c r="J1136" s="28">
        <v>15599</v>
      </c>
      <c r="K1136" s="28" t="s">
        <v>289</v>
      </c>
      <c r="L1136" s="28">
        <v>12</v>
      </c>
      <c r="M1136" s="28" t="str">
        <f t="shared" si="36"/>
        <v>1559912</v>
      </c>
      <c r="N1136" s="28">
        <v>0</v>
      </c>
      <c r="O1136" s="279">
        <v>13517.559509999999</v>
      </c>
    </row>
    <row r="1137" spans="10:15" x14ac:dyDescent="0.2">
      <c r="J1137" s="28">
        <v>15600</v>
      </c>
      <c r="K1137" s="28" t="s">
        <v>290</v>
      </c>
      <c r="L1137" s="28">
        <v>1</v>
      </c>
      <c r="M1137" s="28" t="str">
        <f t="shared" si="36"/>
        <v>156001</v>
      </c>
      <c r="N1137" s="28">
        <v>5803</v>
      </c>
      <c r="O1137" s="279">
        <v>32474.28297</v>
      </c>
    </row>
    <row r="1138" spans="10:15" x14ac:dyDescent="0.2">
      <c r="J1138" s="28">
        <v>15600</v>
      </c>
      <c r="K1138" s="28" t="s">
        <v>290</v>
      </c>
      <c r="L1138" s="28">
        <v>2</v>
      </c>
      <c r="M1138" s="28" t="str">
        <f t="shared" si="36"/>
        <v>156002</v>
      </c>
      <c r="N1138" s="28">
        <v>32362</v>
      </c>
      <c r="O1138" s="279">
        <v>113097.2236</v>
      </c>
    </row>
    <row r="1139" spans="10:15" x14ac:dyDescent="0.2">
      <c r="J1139" s="28">
        <v>15600</v>
      </c>
      <c r="K1139" s="28" t="s">
        <v>290</v>
      </c>
      <c r="L1139" s="28">
        <v>3</v>
      </c>
      <c r="M1139" s="28" t="str">
        <f t="shared" si="36"/>
        <v>156003</v>
      </c>
      <c r="N1139" s="28">
        <v>9355</v>
      </c>
      <c r="O1139" s="279">
        <v>249309.7824</v>
      </c>
    </row>
    <row r="1140" spans="10:15" x14ac:dyDescent="0.2">
      <c r="J1140" s="28">
        <v>15600</v>
      </c>
      <c r="K1140" s="28" t="s">
        <v>290</v>
      </c>
      <c r="L1140" s="28">
        <v>4</v>
      </c>
      <c r="M1140" s="28" t="str">
        <f t="shared" si="36"/>
        <v>156004</v>
      </c>
      <c r="N1140" s="28">
        <v>5488</v>
      </c>
      <c r="O1140" s="279">
        <v>426134.11259999999</v>
      </c>
    </row>
    <row r="1141" spans="10:15" x14ac:dyDescent="0.2">
      <c r="J1141" s="28">
        <v>15600</v>
      </c>
      <c r="K1141" s="28" t="s">
        <v>290</v>
      </c>
      <c r="L1141" s="28">
        <v>5</v>
      </c>
      <c r="M1141" s="28" t="str">
        <f t="shared" si="36"/>
        <v>156005</v>
      </c>
      <c r="N1141" s="28">
        <v>549</v>
      </c>
      <c r="O1141" s="279">
        <v>100788.1274</v>
      </c>
    </row>
    <row r="1142" spans="10:15" x14ac:dyDescent="0.2">
      <c r="J1142" s="28">
        <v>15600</v>
      </c>
      <c r="K1142" s="28" t="s">
        <v>290</v>
      </c>
      <c r="L1142" s="28">
        <v>6</v>
      </c>
      <c r="M1142" s="28" t="str">
        <f t="shared" si="36"/>
        <v>156006</v>
      </c>
      <c r="N1142" s="28">
        <v>1187</v>
      </c>
      <c r="O1142" s="279">
        <v>328375.27110000001</v>
      </c>
    </row>
    <row r="1143" spans="10:15" x14ac:dyDescent="0.2">
      <c r="J1143" s="28">
        <v>15600</v>
      </c>
      <c r="K1143" s="28" t="s">
        <v>290</v>
      </c>
      <c r="L1143" s="28">
        <v>9</v>
      </c>
      <c r="M1143" s="28" t="str">
        <f t="shared" si="36"/>
        <v>156009</v>
      </c>
      <c r="N1143" s="28">
        <v>8240</v>
      </c>
      <c r="O1143" s="279">
        <v>250598.78589999999</v>
      </c>
    </row>
    <row r="1144" spans="10:15" x14ac:dyDescent="0.2">
      <c r="J1144" s="28">
        <v>15600</v>
      </c>
      <c r="K1144" s="28" t="s">
        <v>290</v>
      </c>
      <c r="L1144" s="28">
        <v>10</v>
      </c>
      <c r="M1144" s="28" t="str">
        <f t="shared" si="36"/>
        <v>1560010</v>
      </c>
      <c r="N1144" s="28">
        <v>4049</v>
      </c>
      <c r="O1144" s="279">
        <v>276854.20500000002</v>
      </c>
    </row>
    <row r="1145" spans="10:15" x14ac:dyDescent="0.2">
      <c r="J1145" s="28">
        <v>15600</v>
      </c>
      <c r="K1145" s="28" t="s">
        <v>290</v>
      </c>
      <c r="L1145" s="28">
        <v>12</v>
      </c>
      <c r="M1145" s="28" t="str">
        <f t="shared" si="36"/>
        <v>1560012</v>
      </c>
      <c r="N1145" s="28">
        <v>0</v>
      </c>
      <c r="O1145" s="279">
        <v>27554.218570000001</v>
      </c>
    </row>
    <row r="1146" spans="10:15" x14ac:dyDescent="0.2">
      <c r="J1146" s="28">
        <v>15621</v>
      </c>
      <c r="K1146" s="28" t="s">
        <v>291</v>
      </c>
      <c r="L1146" s="28">
        <v>1</v>
      </c>
      <c r="M1146" s="28" t="str">
        <f t="shared" si="36"/>
        <v>156211</v>
      </c>
      <c r="N1146" s="28">
        <v>17760</v>
      </c>
      <c r="O1146" s="279">
        <v>36283.905780000001</v>
      </c>
    </row>
    <row r="1147" spans="10:15" x14ac:dyDescent="0.2">
      <c r="J1147" s="28">
        <v>15621</v>
      </c>
      <c r="K1147" s="28" t="s">
        <v>291</v>
      </c>
      <c r="L1147" s="28">
        <v>2</v>
      </c>
      <c r="M1147" s="28" t="str">
        <f t="shared" si="36"/>
        <v>156212</v>
      </c>
      <c r="N1147" s="28">
        <v>5054</v>
      </c>
      <c r="O1147" s="279">
        <v>64643.556320000003</v>
      </c>
    </row>
    <row r="1148" spans="10:15" x14ac:dyDescent="0.2">
      <c r="J1148" s="28">
        <v>15621</v>
      </c>
      <c r="K1148" s="28" t="s">
        <v>291</v>
      </c>
      <c r="L1148" s="28">
        <v>12</v>
      </c>
      <c r="M1148" s="28" t="str">
        <f t="shared" si="36"/>
        <v>1562112</v>
      </c>
      <c r="N1148" s="28">
        <v>0</v>
      </c>
      <c r="O1148" s="279">
        <v>4556.2371199999998</v>
      </c>
    </row>
    <row r="1149" spans="10:15" x14ac:dyDescent="0.2">
      <c r="J1149" s="28">
        <v>15632</v>
      </c>
      <c r="K1149" s="28" t="s">
        <v>292</v>
      </c>
      <c r="L1149" s="28">
        <v>1</v>
      </c>
      <c r="M1149" s="28" t="str">
        <f t="shared" si="36"/>
        <v>156321</v>
      </c>
      <c r="N1149" s="28">
        <v>5585</v>
      </c>
      <c r="O1149" s="279">
        <v>29280.886109999999</v>
      </c>
    </row>
    <row r="1150" spans="10:15" x14ac:dyDescent="0.2">
      <c r="J1150" s="28">
        <v>15632</v>
      </c>
      <c r="K1150" s="28" t="s">
        <v>292</v>
      </c>
      <c r="L1150" s="28">
        <v>2</v>
      </c>
      <c r="M1150" s="28" t="str">
        <f t="shared" si="36"/>
        <v>156322</v>
      </c>
      <c r="N1150" s="28">
        <v>19765</v>
      </c>
      <c r="O1150" s="279">
        <v>97993.126969999998</v>
      </c>
    </row>
    <row r="1151" spans="10:15" x14ac:dyDescent="0.2">
      <c r="J1151" s="28">
        <v>15632</v>
      </c>
      <c r="K1151" s="28" t="s">
        <v>292</v>
      </c>
      <c r="L1151" s="28">
        <v>3</v>
      </c>
      <c r="M1151" s="28" t="str">
        <f t="shared" si="36"/>
        <v>156323</v>
      </c>
      <c r="N1151" s="28">
        <v>3633</v>
      </c>
      <c r="O1151" s="279">
        <v>99619.474350000004</v>
      </c>
    </row>
    <row r="1152" spans="10:15" x14ac:dyDescent="0.2">
      <c r="J1152" s="28">
        <v>15632</v>
      </c>
      <c r="K1152" s="28" t="s">
        <v>292</v>
      </c>
      <c r="L1152" s="28">
        <v>4</v>
      </c>
      <c r="M1152" s="28" t="str">
        <f t="shared" si="36"/>
        <v>156324</v>
      </c>
      <c r="N1152" s="28">
        <v>2209</v>
      </c>
      <c r="O1152" s="279">
        <v>67087.74613</v>
      </c>
    </row>
    <row r="1153" spans="10:15" x14ac:dyDescent="0.2">
      <c r="J1153" s="28">
        <v>15632</v>
      </c>
      <c r="K1153" s="28" t="s">
        <v>292</v>
      </c>
      <c r="L1153" s="28">
        <v>5</v>
      </c>
      <c r="M1153" s="28" t="str">
        <f t="shared" si="36"/>
        <v>156325</v>
      </c>
      <c r="N1153" s="28">
        <v>1546</v>
      </c>
      <c r="O1153" s="279">
        <v>57267.67568</v>
      </c>
    </row>
    <row r="1154" spans="10:15" x14ac:dyDescent="0.2">
      <c r="J1154" s="28">
        <v>15632</v>
      </c>
      <c r="K1154" s="28" t="s">
        <v>292</v>
      </c>
      <c r="L1154" s="28">
        <v>6</v>
      </c>
      <c r="M1154" s="28" t="str">
        <f t="shared" si="36"/>
        <v>156326</v>
      </c>
      <c r="N1154" s="28">
        <v>1112</v>
      </c>
      <c r="O1154" s="279">
        <v>429892.69910000003</v>
      </c>
    </row>
    <row r="1155" spans="10:15" x14ac:dyDescent="0.2">
      <c r="J1155" s="28">
        <v>15632</v>
      </c>
      <c r="K1155" s="28" t="s">
        <v>292</v>
      </c>
      <c r="L1155" s="28">
        <v>12</v>
      </c>
      <c r="M1155" s="28" t="str">
        <f t="shared" ref="M1155:M1218" si="37">J1155&amp;L1155</f>
        <v>1563212</v>
      </c>
      <c r="N1155" s="28">
        <v>0</v>
      </c>
      <c r="O1155" s="279">
        <v>11909.25864</v>
      </c>
    </row>
    <row r="1156" spans="10:15" x14ac:dyDescent="0.2">
      <c r="J1156" s="28">
        <v>15638</v>
      </c>
      <c r="K1156" s="28" t="s">
        <v>293</v>
      </c>
      <c r="L1156" s="28">
        <v>1</v>
      </c>
      <c r="M1156" s="28" t="str">
        <f t="shared" si="37"/>
        <v>156381</v>
      </c>
      <c r="N1156" s="28">
        <v>5829</v>
      </c>
      <c r="O1156" s="279">
        <v>26885.887750000002</v>
      </c>
    </row>
    <row r="1157" spans="10:15" x14ac:dyDescent="0.2">
      <c r="J1157" s="28">
        <v>15638</v>
      </c>
      <c r="K1157" s="28" t="s">
        <v>293</v>
      </c>
      <c r="L1157" s="28">
        <v>2</v>
      </c>
      <c r="M1157" s="28" t="str">
        <f t="shared" si="37"/>
        <v>156382</v>
      </c>
      <c r="N1157" s="28">
        <v>24163</v>
      </c>
      <c r="O1157" s="279">
        <v>84880.114730000001</v>
      </c>
    </row>
    <row r="1158" spans="10:15" x14ac:dyDescent="0.2">
      <c r="J1158" s="28">
        <v>15638</v>
      </c>
      <c r="K1158" s="28" t="s">
        <v>293</v>
      </c>
      <c r="L1158" s="28">
        <v>3</v>
      </c>
      <c r="M1158" s="28" t="str">
        <f t="shared" si="37"/>
        <v>156383</v>
      </c>
      <c r="N1158" s="28">
        <v>10157</v>
      </c>
      <c r="O1158" s="279">
        <v>145348.1557</v>
      </c>
    </row>
    <row r="1159" spans="10:15" x14ac:dyDescent="0.2">
      <c r="J1159" s="28">
        <v>15638</v>
      </c>
      <c r="K1159" s="28" t="s">
        <v>293</v>
      </c>
      <c r="L1159" s="28">
        <v>4</v>
      </c>
      <c r="M1159" s="28" t="str">
        <f t="shared" si="37"/>
        <v>156384</v>
      </c>
      <c r="N1159" s="28">
        <v>3406</v>
      </c>
      <c r="O1159" s="279">
        <v>161680.74540000001</v>
      </c>
    </row>
    <row r="1160" spans="10:15" x14ac:dyDescent="0.2">
      <c r="J1160" s="28">
        <v>15638</v>
      </c>
      <c r="K1160" s="28" t="s">
        <v>293</v>
      </c>
      <c r="L1160" s="28">
        <v>5</v>
      </c>
      <c r="M1160" s="28" t="str">
        <f t="shared" si="37"/>
        <v>156385</v>
      </c>
      <c r="N1160" s="28">
        <v>340</v>
      </c>
      <c r="O1160" s="279">
        <v>33854.73012</v>
      </c>
    </row>
    <row r="1161" spans="10:15" x14ac:dyDescent="0.2">
      <c r="J1161" s="28">
        <v>15638</v>
      </c>
      <c r="K1161" s="28" t="s">
        <v>293</v>
      </c>
      <c r="L1161" s="28">
        <v>12</v>
      </c>
      <c r="M1161" s="28" t="str">
        <f t="shared" si="37"/>
        <v>1563812</v>
      </c>
      <c r="N1161" s="28">
        <v>0</v>
      </c>
      <c r="O1161" s="279">
        <v>21687.20651</v>
      </c>
    </row>
    <row r="1162" spans="10:15" x14ac:dyDescent="0.2">
      <c r="J1162" s="28">
        <v>15646</v>
      </c>
      <c r="K1162" s="28" t="s">
        <v>294</v>
      </c>
      <c r="L1162" s="28">
        <v>1</v>
      </c>
      <c r="M1162" s="28" t="str">
        <f t="shared" si="37"/>
        <v>156461</v>
      </c>
      <c r="N1162" s="28">
        <v>4756</v>
      </c>
      <c r="O1162" s="279">
        <v>57548.378649999999</v>
      </c>
    </row>
    <row r="1163" spans="10:15" x14ac:dyDescent="0.2">
      <c r="J1163" s="28">
        <v>15646</v>
      </c>
      <c r="K1163" s="28" t="s">
        <v>294</v>
      </c>
      <c r="L1163" s="28">
        <v>2</v>
      </c>
      <c r="M1163" s="28" t="str">
        <f t="shared" si="37"/>
        <v>156462</v>
      </c>
      <c r="N1163" s="28">
        <v>67593</v>
      </c>
      <c r="O1163" s="279">
        <v>292028.99420000002</v>
      </c>
    </row>
    <row r="1164" spans="10:15" x14ac:dyDescent="0.2">
      <c r="J1164" s="28">
        <v>15646</v>
      </c>
      <c r="K1164" s="28" t="s">
        <v>294</v>
      </c>
      <c r="L1164" s="28">
        <v>3</v>
      </c>
      <c r="M1164" s="28" t="str">
        <f t="shared" si="37"/>
        <v>156463</v>
      </c>
      <c r="N1164" s="28">
        <v>69800</v>
      </c>
      <c r="O1164" s="279">
        <v>438309.23249999998</v>
      </c>
    </row>
    <row r="1165" spans="10:15" x14ac:dyDescent="0.2">
      <c r="J1165" s="28">
        <v>15646</v>
      </c>
      <c r="K1165" s="28" t="s">
        <v>294</v>
      </c>
      <c r="L1165" s="28">
        <v>4</v>
      </c>
      <c r="M1165" s="28" t="str">
        <f t="shared" si="37"/>
        <v>156464</v>
      </c>
      <c r="N1165" s="28">
        <v>50892</v>
      </c>
      <c r="O1165" s="279">
        <v>530376.80859999999</v>
      </c>
    </row>
    <row r="1166" spans="10:15" x14ac:dyDescent="0.2">
      <c r="J1166" s="28">
        <v>15646</v>
      </c>
      <c r="K1166" s="28" t="s">
        <v>294</v>
      </c>
      <c r="L1166" s="28">
        <v>5</v>
      </c>
      <c r="M1166" s="28" t="str">
        <f t="shared" si="37"/>
        <v>156465</v>
      </c>
      <c r="N1166" s="28">
        <v>13115</v>
      </c>
      <c r="O1166" s="279">
        <v>687844.02390000003</v>
      </c>
    </row>
    <row r="1167" spans="10:15" x14ac:dyDescent="0.2">
      <c r="J1167" s="28">
        <v>15646</v>
      </c>
      <c r="K1167" s="28" t="s">
        <v>294</v>
      </c>
      <c r="L1167" s="28">
        <v>6</v>
      </c>
      <c r="M1167" s="28" t="str">
        <f t="shared" si="37"/>
        <v>156466</v>
      </c>
      <c r="N1167" s="28">
        <v>11471</v>
      </c>
      <c r="O1167" s="279">
        <v>571748.89099999995</v>
      </c>
    </row>
    <row r="1168" spans="10:15" x14ac:dyDescent="0.2">
      <c r="J1168" s="28">
        <v>15646</v>
      </c>
      <c r="K1168" s="28" t="s">
        <v>294</v>
      </c>
      <c r="L1168" s="28">
        <v>7</v>
      </c>
      <c r="M1168" s="28" t="str">
        <f t="shared" si="37"/>
        <v>156467</v>
      </c>
      <c r="N1168" s="28">
        <v>5761</v>
      </c>
      <c r="O1168" s="279">
        <v>708531.24930000002</v>
      </c>
    </row>
    <row r="1169" spans="10:15" x14ac:dyDescent="0.2">
      <c r="J1169" s="28">
        <v>15646</v>
      </c>
      <c r="K1169" s="28" t="s">
        <v>294</v>
      </c>
      <c r="L1169" s="28">
        <v>8</v>
      </c>
      <c r="M1169" s="28" t="str">
        <f t="shared" si="37"/>
        <v>156468</v>
      </c>
      <c r="N1169" s="28">
        <v>6156</v>
      </c>
      <c r="O1169" s="279">
        <v>146930.6856</v>
      </c>
    </row>
    <row r="1170" spans="10:15" x14ac:dyDescent="0.2">
      <c r="J1170" s="28">
        <v>15646</v>
      </c>
      <c r="K1170" s="28" t="s">
        <v>294</v>
      </c>
      <c r="L1170" s="28">
        <v>9</v>
      </c>
      <c r="M1170" s="28" t="str">
        <f t="shared" si="37"/>
        <v>156469</v>
      </c>
      <c r="N1170" s="28">
        <v>303</v>
      </c>
      <c r="O1170" s="279">
        <v>210218.67929999999</v>
      </c>
    </row>
    <row r="1171" spans="10:15" x14ac:dyDescent="0.2">
      <c r="J1171" s="28">
        <v>15646</v>
      </c>
      <c r="K1171" s="28" t="s">
        <v>294</v>
      </c>
      <c r="L1171" s="28">
        <v>10</v>
      </c>
      <c r="M1171" s="28" t="str">
        <f t="shared" si="37"/>
        <v>1564610</v>
      </c>
      <c r="N1171" s="28">
        <v>3219</v>
      </c>
      <c r="O1171" s="279">
        <v>455006.22960000002</v>
      </c>
    </row>
    <row r="1172" spans="10:15" x14ac:dyDescent="0.2">
      <c r="J1172" s="28">
        <v>15646</v>
      </c>
      <c r="K1172" s="28" t="s">
        <v>294</v>
      </c>
      <c r="L1172" s="28">
        <v>12</v>
      </c>
      <c r="M1172" s="28" t="str">
        <f t="shared" si="37"/>
        <v>1564612</v>
      </c>
      <c r="N1172" s="28">
        <v>0</v>
      </c>
      <c r="O1172" s="279">
        <v>71817.827579999997</v>
      </c>
    </row>
    <row r="1173" spans="10:15" x14ac:dyDescent="0.2">
      <c r="J1173" s="28">
        <v>15660</v>
      </c>
      <c r="K1173" s="28" t="s">
        <v>295</v>
      </c>
      <c r="L1173" s="28">
        <v>1</v>
      </c>
      <c r="M1173" s="28" t="str">
        <f t="shared" si="37"/>
        <v>156601</v>
      </c>
      <c r="N1173" s="28">
        <v>16978</v>
      </c>
      <c r="O1173" s="279">
        <v>24296.694500000001</v>
      </c>
    </row>
    <row r="1174" spans="10:15" x14ac:dyDescent="0.2">
      <c r="J1174" s="28">
        <v>15660</v>
      </c>
      <c r="K1174" s="28" t="s">
        <v>295</v>
      </c>
      <c r="L1174" s="28">
        <v>2</v>
      </c>
      <c r="M1174" s="28" t="str">
        <f t="shared" si="37"/>
        <v>156602</v>
      </c>
      <c r="N1174" s="28">
        <v>10717</v>
      </c>
      <c r="O1174" s="279">
        <v>74769.088080000001</v>
      </c>
    </row>
    <row r="1175" spans="10:15" x14ac:dyDescent="0.2">
      <c r="J1175" s="28">
        <v>15660</v>
      </c>
      <c r="K1175" s="28" t="s">
        <v>295</v>
      </c>
      <c r="L1175" s="28">
        <v>3</v>
      </c>
      <c r="M1175" s="28" t="str">
        <f t="shared" si="37"/>
        <v>156603</v>
      </c>
      <c r="N1175" s="28">
        <v>140</v>
      </c>
      <c r="O1175" s="279">
        <v>15042.94479</v>
      </c>
    </row>
    <row r="1176" spans="10:15" x14ac:dyDescent="0.2">
      <c r="J1176" s="28">
        <v>15660</v>
      </c>
      <c r="K1176" s="28" t="s">
        <v>295</v>
      </c>
      <c r="L1176" s="28">
        <v>12</v>
      </c>
      <c r="M1176" s="28" t="str">
        <f t="shared" si="37"/>
        <v>1566012</v>
      </c>
      <c r="N1176" s="28">
        <v>0</v>
      </c>
      <c r="O1176" s="279">
        <v>4960.6633279999996</v>
      </c>
    </row>
    <row r="1177" spans="10:15" x14ac:dyDescent="0.2">
      <c r="J1177" s="28">
        <v>15664</v>
      </c>
      <c r="K1177" s="28" t="s">
        <v>296</v>
      </c>
      <c r="L1177" s="28">
        <v>1</v>
      </c>
      <c r="M1177" s="28" t="str">
        <f t="shared" si="37"/>
        <v>156641</v>
      </c>
      <c r="N1177" s="28">
        <v>940</v>
      </c>
      <c r="O1177" s="279">
        <v>54338.369429999999</v>
      </c>
    </row>
    <row r="1178" spans="10:15" x14ac:dyDescent="0.2">
      <c r="J1178" s="28">
        <v>15664</v>
      </c>
      <c r="K1178" s="28" t="s">
        <v>296</v>
      </c>
      <c r="L1178" s="28">
        <v>2</v>
      </c>
      <c r="M1178" s="28" t="str">
        <f t="shared" si="37"/>
        <v>156642</v>
      </c>
      <c r="N1178" s="28">
        <v>13632</v>
      </c>
      <c r="O1178" s="279">
        <v>207067.24840000001</v>
      </c>
    </row>
    <row r="1179" spans="10:15" x14ac:dyDescent="0.2">
      <c r="J1179" s="28">
        <v>15664</v>
      </c>
      <c r="K1179" s="28" t="s">
        <v>296</v>
      </c>
      <c r="L1179" s="28">
        <v>3</v>
      </c>
      <c r="M1179" s="28" t="str">
        <f t="shared" si="37"/>
        <v>156643</v>
      </c>
      <c r="N1179" s="28">
        <v>9285</v>
      </c>
      <c r="O1179" s="279">
        <v>338346.00339999999</v>
      </c>
    </row>
    <row r="1180" spans="10:15" x14ac:dyDescent="0.2">
      <c r="J1180" s="28">
        <v>15664</v>
      </c>
      <c r="K1180" s="28" t="s">
        <v>296</v>
      </c>
      <c r="L1180" s="28">
        <v>4</v>
      </c>
      <c r="M1180" s="28" t="str">
        <f t="shared" si="37"/>
        <v>156644</v>
      </c>
      <c r="N1180" s="28">
        <v>4110</v>
      </c>
      <c r="O1180" s="279">
        <v>426032.63709999999</v>
      </c>
    </row>
    <row r="1181" spans="10:15" x14ac:dyDescent="0.2">
      <c r="J1181" s="28">
        <v>15664</v>
      </c>
      <c r="K1181" s="28" t="s">
        <v>296</v>
      </c>
      <c r="L1181" s="28">
        <v>5</v>
      </c>
      <c r="M1181" s="28" t="str">
        <f t="shared" si="37"/>
        <v>156645</v>
      </c>
      <c r="N1181" s="28">
        <v>1592</v>
      </c>
      <c r="O1181" s="279">
        <v>258888.5851</v>
      </c>
    </row>
    <row r="1182" spans="10:15" x14ac:dyDescent="0.2">
      <c r="J1182" s="28">
        <v>15664</v>
      </c>
      <c r="K1182" s="28" t="s">
        <v>296</v>
      </c>
      <c r="L1182" s="28">
        <v>8</v>
      </c>
      <c r="M1182" s="28" t="str">
        <f t="shared" si="37"/>
        <v>156648</v>
      </c>
      <c r="N1182" s="28">
        <v>3098</v>
      </c>
      <c r="O1182" s="279">
        <v>132684.3045</v>
      </c>
    </row>
    <row r="1183" spans="10:15" x14ac:dyDescent="0.2">
      <c r="J1183" s="28">
        <v>15664</v>
      </c>
      <c r="K1183" s="28" t="s">
        <v>296</v>
      </c>
      <c r="L1183" s="28">
        <v>12</v>
      </c>
      <c r="M1183" s="28" t="str">
        <f t="shared" si="37"/>
        <v>1566412</v>
      </c>
      <c r="N1183" s="28">
        <v>0</v>
      </c>
      <c r="O1183" s="279">
        <v>38114.261460000002</v>
      </c>
    </row>
    <row r="1184" spans="10:15" x14ac:dyDescent="0.2">
      <c r="J1184" s="28">
        <v>15667</v>
      </c>
      <c r="K1184" s="28" t="s">
        <v>297</v>
      </c>
      <c r="L1184" s="28">
        <v>1</v>
      </c>
      <c r="M1184" s="28" t="str">
        <f t="shared" si="37"/>
        <v>156671</v>
      </c>
      <c r="N1184" s="28">
        <v>20382</v>
      </c>
      <c r="O1184" s="279">
        <v>28233.006679999999</v>
      </c>
    </row>
    <row r="1185" spans="10:15" x14ac:dyDescent="0.2">
      <c r="J1185" s="28">
        <v>15667</v>
      </c>
      <c r="K1185" s="28" t="s">
        <v>297</v>
      </c>
      <c r="L1185" s="28">
        <v>2</v>
      </c>
      <c r="M1185" s="28" t="str">
        <f t="shared" si="37"/>
        <v>156672</v>
      </c>
      <c r="N1185" s="28">
        <v>64270</v>
      </c>
      <c r="O1185" s="279">
        <v>77232.351739999998</v>
      </c>
    </row>
    <row r="1186" spans="10:15" x14ac:dyDescent="0.2">
      <c r="J1186" s="28">
        <v>15667</v>
      </c>
      <c r="K1186" s="28" t="s">
        <v>297</v>
      </c>
      <c r="L1186" s="28">
        <v>3</v>
      </c>
      <c r="M1186" s="28" t="str">
        <f t="shared" si="37"/>
        <v>156673</v>
      </c>
      <c r="N1186" s="28">
        <v>10183</v>
      </c>
      <c r="O1186" s="279">
        <v>145937.05480000001</v>
      </c>
    </row>
    <row r="1187" spans="10:15" x14ac:dyDescent="0.2">
      <c r="J1187" s="28">
        <v>15667</v>
      </c>
      <c r="K1187" s="28" t="s">
        <v>297</v>
      </c>
      <c r="L1187" s="28">
        <v>4</v>
      </c>
      <c r="M1187" s="28" t="str">
        <f t="shared" si="37"/>
        <v>156674</v>
      </c>
      <c r="N1187" s="28">
        <v>792</v>
      </c>
      <c r="O1187" s="279">
        <v>15520.18115</v>
      </c>
    </row>
    <row r="1188" spans="10:15" x14ac:dyDescent="0.2">
      <c r="J1188" s="28">
        <v>15667</v>
      </c>
      <c r="K1188" s="28" t="s">
        <v>297</v>
      </c>
      <c r="L1188" s="28">
        <v>5</v>
      </c>
      <c r="M1188" s="28" t="str">
        <f t="shared" si="37"/>
        <v>156675</v>
      </c>
      <c r="N1188" s="28">
        <v>1242</v>
      </c>
      <c r="O1188" s="279">
        <v>54877.362639999999</v>
      </c>
    </row>
    <row r="1189" spans="10:15" x14ac:dyDescent="0.2">
      <c r="J1189" s="28">
        <v>15667</v>
      </c>
      <c r="K1189" s="28" t="s">
        <v>297</v>
      </c>
      <c r="L1189" s="28">
        <v>6</v>
      </c>
      <c r="M1189" s="28" t="str">
        <f t="shared" si="37"/>
        <v>156676</v>
      </c>
      <c r="N1189" s="28">
        <v>663</v>
      </c>
      <c r="O1189" s="279">
        <v>5848.2792049999998</v>
      </c>
    </row>
    <row r="1190" spans="10:15" x14ac:dyDescent="0.2">
      <c r="J1190" s="28">
        <v>15667</v>
      </c>
      <c r="K1190" s="28" t="s">
        <v>297</v>
      </c>
      <c r="L1190" s="28">
        <v>9</v>
      </c>
      <c r="M1190" s="28" t="str">
        <f t="shared" si="37"/>
        <v>156679</v>
      </c>
      <c r="N1190" s="28">
        <v>952</v>
      </c>
      <c r="O1190" s="279">
        <v>131240.16990000001</v>
      </c>
    </row>
    <row r="1191" spans="10:15" x14ac:dyDescent="0.2">
      <c r="J1191" s="28">
        <v>15667</v>
      </c>
      <c r="K1191" s="28" t="s">
        <v>297</v>
      </c>
      <c r="L1191" s="28">
        <v>10</v>
      </c>
      <c r="M1191" s="28" t="str">
        <f t="shared" si="37"/>
        <v>1566710</v>
      </c>
      <c r="N1191" s="28">
        <v>886</v>
      </c>
      <c r="O1191" s="279">
        <v>47429.571550000001</v>
      </c>
    </row>
    <row r="1192" spans="10:15" x14ac:dyDescent="0.2">
      <c r="J1192" s="28">
        <v>15667</v>
      </c>
      <c r="K1192" s="28" t="s">
        <v>297</v>
      </c>
      <c r="L1192" s="28">
        <v>12</v>
      </c>
      <c r="M1192" s="28" t="str">
        <f t="shared" si="37"/>
        <v>1566712</v>
      </c>
      <c r="N1192" s="28">
        <v>0</v>
      </c>
      <c r="O1192" s="279">
        <v>8408.3793690000002</v>
      </c>
    </row>
    <row r="1193" spans="10:15" x14ac:dyDescent="0.2">
      <c r="J1193" s="28">
        <v>15673</v>
      </c>
      <c r="K1193" s="28" t="s">
        <v>298</v>
      </c>
      <c r="L1193" s="28">
        <v>1</v>
      </c>
      <c r="M1193" s="28" t="str">
        <f t="shared" si="37"/>
        <v>156731</v>
      </c>
      <c r="N1193" s="28">
        <v>25606</v>
      </c>
      <c r="O1193" s="279">
        <v>25908.055</v>
      </c>
    </row>
    <row r="1194" spans="10:15" x14ac:dyDescent="0.2">
      <c r="J1194" s="28">
        <v>15673</v>
      </c>
      <c r="K1194" s="28" t="s">
        <v>298</v>
      </c>
      <c r="L1194" s="28">
        <v>2</v>
      </c>
      <c r="M1194" s="28" t="str">
        <f t="shared" si="37"/>
        <v>156732</v>
      </c>
      <c r="N1194" s="28">
        <v>12989</v>
      </c>
      <c r="O1194" s="279">
        <v>51496.904179999998</v>
      </c>
    </row>
    <row r="1195" spans="10:15" x14ac:dyDescent="0.2">
      <c r="J1195" s="28">
        <v>15673</v>
      </c>
      <c r="K1195" s="28" t="s">
        <v>298</v>
      </c>
      <c r="L1195" s="28">
        <v>4</v>
      </c>
      <c r="M1195" s="28" t="str">
        <f t="shared" si="37"/>
        <v>156734</v>
      </c>
      <c r="N1195" s="28">
        <v>825</v>
      </c>
      <c r="O1195" s="279">
        <v>21484.570970000001</v>
      </c>
    </row>
    <row r="1196" spans="10:15" x14ac:dyDescent="0.2">
      <c r="J1196" s="28">
        <v>15673</v>
      </c>
      <c r="K1196" s="28" t="s">
        <v>298</v>
      </c>
      <c r="L1196" s="28">
        <v>5</v>
      </c>
      <c r="M1196" s="28" t="str">
        <f t="shared" si="37"/>
        <v>156735</v>
      </c>
      <c r="N1196" s="28">
        <v>3555</v>
      </c>
      <c r="O1196" s="279">
        <v>5504.3382449999999</v>
      </c>
    </row>
    <row r="1197" spans="10:15" x14ac:dyDescent="0.2">
      <c r="J1197" s="28">
        <v>15673</v>
      </c>
      <c r="K1197" s="28" t="s">
        <v>298</v>
      </c>
      <c r="L1197" s="28">
        <v>12</v>
      </c>
      <c r="M1197" s="28" t="str">
        <f t="shared" si="37"/>
        <v>1567312</v>
      </c>
      <c r="N1197" s="28">
        <v>0</v>
      </c>
      <c r="O1197" s="279">
        <v>5327.190294</v>
      </c>
    </row>
    <row r="1198" spans="10:15" x14ac:dyDescent="0.2">
      <c r="J1198" s="28">
        <v>15676</v>
      </c>
      <c r="K1198" s="28" t="s">
        <v>299</v>
      </c>
      <c r="L1198" s="28">
        <v>1</v>
      </c>
      <c r="M1198" s="28" t="str">
        <f t="shared" si="37"/>
        <v>156761</v>
      </c>
      <c r="N1198" s="28">
        <v>5109</v>
      </c>
      <c r="O1198" s="279">
        <v>10680.82732</v>
      </c>
    </row>
    <row r="1199" spans="10:15" x14ac:dyDescent="0.2">
      <c r="J1199" s="28">
        <v>15676</v>
      </c>
      <c r="K1199" s="28" t="s">
        <v>299</v>
      </c>
      <c r="L1199" s="28">
        <v>2</v>
      </c>
      <c r="M1199" s="28" t="str">
        <f t="shared" si="37"/>
        <v>156762</v>
      </c>
      <c r="N1199" s="28">
        <v>4897</v>
      </c>
      <c r="O1199" s="279">
        <v>49669.412279999997</v>
      </c>
    </row>
    <row r="1200" spans="10:15" x14ac:dyDescent="0.2">
      <c r="J1200" s="28">
        <v>15676</v>
      </c>
      <c r="K1200" s="28" t="s">
        <v>299</v>
      </c>
      <c r="L1200" s="28">
        <v>3</v>
      </c>
      <c r="M1200" s="28" t="str">
        <f t="shared" si="37"/>
        <v>156763</v>
      </c>
      <c r="N1200" s="28">
        <v>1454</v>
      </c>
      <c r="O1200" s="279">
        <v>84406.134869999994</v>
      </c>
    </row>
    <row r="1201" spans="10:15" x14ac:dyDescent="0.2">
      <c r="J1201" s="28">
        <v>15676</v>
      </c>
      <c r="K1201" s="28" t="s">
        <v>299</v>
      </c>
      <c r="L1201" s="28">
        <v>4</v>
      </c>
      <c r="M1201" s="28" t="str">
        <f t="shared" si="37"/>
        <v>156764</v>
      </c>
      <c r="N1201" s="28">
        <v>1210</v>
      </c>
      <c r="O1201" s="279">
        <v>155478.70970000001</v>
      </c>
    </row>
    <row r="1202" spans="10:15" x14ac:dyDescent="0.2">
      <c r="J1202" s="28">
        <v>15676</v>
      </c>
      <c r="K1202" s="28" t="s">
        <v>299</v>
      </c>
      <c r="L1202" s="28">
        <v>12</v>
      </c>
      <c r="M1202" s="28" t="str">
        <f t="shared" si="37"/>
        <v>1567612</v>
      </c>
      <c r="N1202" s="28">
        <v>0</v>
      </c>
      <c r="O1202" s="279">
        <v>4308.4442779999999</v>
      </c>
    </row>
    <row r="1203" spans="10:15" x14ac:dyDescent="0.2">
      <c r="J1203" s="28">
        <v>15681</v>
      </c>
      <c r="K1203" s="28" t="s">
        <v>300</v>
      </c>
      <c r="L1203" s="28">
        <v>1</v>
      </c>
      <c r="M1203" s="28" t="str">
        <f t="shared" si="37"/>
        <v>156811</v>
      </c>
      <c r="N1203" s="28">
        <v>1140</v>
      </c>
      <c r="O1203" s="279">
        <v>29952.482820000001</v>
      </c>
    </row>
    <row r="1204" spans="10:15" x14ac:dyDescent="0.2">
      <c r="J1204" s="28">
        <v>15681</v>
      </c>
      <c r="K1204" s="28" t="s">
        <v>300</v>
      </c>
      <c r="L1204" s="28">
        <v>2</v>
      </c>
      <c r="M1204" s="28" t="str">
        <f t="shared" si="37"/>
        <v>156812</v>
      </c>
      <c r="N1204" s="28">
        <v>10407</v>
      </c>
      <c r="O1204" s="279">
        <v>108086.53879999999</v>
      </c>
    </row>
    <row r="1205" spans="10:15" x14ac:dyDescent="0.2">
      <c r="J1205" s="28">
        <v>15681</v>
      </c>
      <c r="K1205" s="28" t="s">
        <v>300</v>
      </c>
      <c r="L1205" s="28">
        <v>3</v>
      </c>
      <c r="M1205" s="28" t="str">
        <f t="shared" si="37"/>
        <v>156813</v>
      </c>
      <c r="N1205" s="28">
        <v>3574</v>
      </c>
      <c r="O1205" s="279">
        <v>178082.07500000001</v>
      </c>
    </row>
    <row r="1206" spans="10:15" x14ac:dyDescent="0.2">
      <c r="J1206" s="28">
        <v>15681</v>
      </c>
      <c r="K1206" s="28" t="s">
        <v>300</v>
      </c>
      <c r="L1206" s="28">
        <v>4</v>
      </c>
      <c r="M1206" s="28" t="str">
        <f t="shared" si="37"/>
        <v>156814</v>
      </c>
      <c r="N1206" s="28">
        <v>2439</v>
      </c>
      <c r="O1206" s="279">
        <v>165356.8579</v>
      </c>
    </row>
    <row r="1207" spans="10:15" x14ac:dyDescent="0.2">
      <c r="J1207" s="28">
        <v>15681</v>
      </c>
      <c r="K1207" s="28" t="s">
        <v>300</v>
      </c>
      <c r="L1207" s="28">
        <v>5</v>
      </c>
      <c r="M1207" s="28" t="str">
        <f t="shared" si="37"/>
        <v>156815</v>
      </c>
      <c r="N1207" s="28">
        <v>704</v>
      </c>
      <c r="O1207" s="279">
        <v>170235.05319999999</v>
      </c>
    </row>
    <row r="1208" spans="10:15" x14ac:dyDescent="0.2">
      <c r="J1208" s="28">
        <v>15681</v>
      </c>
      <c r="K1208" s="28" t="s">
        <v>300</v>
      </c>
      <c r="L1208" s="28">
        <v>7</v>
      </c>
      <c r="M1208" s="28" t="str">
        <f t="shared" si="37"/>
        <v>156817</v>
      </c>
      <c r="N1208" s="28">
        <v>1189</v>
      </c>
      <c r="O1208" s="279">
        <v>165851.52470000001</v>
      </c>
    </row>
    <row r="1209" spans="10:15" x14ac:dyDescent="0.2">
      <c r="J1209" s="28">
        <v>15681</v>
      </c>
      <c r="K1209" s="28" t="s">
        <v>300</v>
      </c>
      <c r="L1209" s="28">
        <v>10</v>
      </c>
      <c r="M1209" s="28" t="str">
        <f t="shared" si="37"/>
        <v>1568110</v>
      </c>
      <c r="N1209" s="28">
        <v>105</v>
      </c>
      <c r="O1209" s="279">
        <v>41556.909019999999</v>
      </c>
    </row>
    <row r="1210" spans="10:15" x14ac:dyDescent="0.2">
      <c r="J1210" s="28">
        <v>15681</v>
      </c>
      <c r="K1210" s="28" t="s">
        <v>300</v>
      </c>
      <c r="L1210" s="28">
        <v>12</v>
      </c>
      <c r="M1210" s="28" t="str">
        <f t="shared" si="37"/>
        <v>1568112</v>
      </c>
      <c r="N1210" s="28">
        <v>0</v>
      </c>
      <c r="O1210" s="279">
        <v>20126.02622</v>
      </c>
    </row>
    <row r="1211" spans="10:15" x14ac:dyDescent="0.2">
      <c r="J1211" s="28">
        <v>15686</v>
      </c>
      <c r="K1211" s="28" t="s">
        <v>301</v>
      </c>
      <c r="L1211" s="28">
        <v>1</v>
      </c>
      <c r="M1211" s="28" t="str">
        <f t="shared" si="37"/>
        <v>156861</v>
      </c>
      <c r="N1211" s="28">
        <v>8140</v>
      </c>
      <c r="O1211" s="279">
        <v>29339.589459999999</v>
      </c>
    </row>
    <row r="1212" spans="10:15" x14ac:dyDescent="0.2">
      <c r="J1212" s="28">
        <v>15686</v>
      </c>
      <c r="K1212" s="28" t="s">
        <v>301</v>
      </c>
      <c r="L1212" s="28">
        <v>2</v>
      </c>
      <c r="M1212" s="28" t="str">
        <f t="shared" si="37"/>
        <v>156862</v>
      </c>
      <c r="N1212" s="28">
        <v>54879</v>
      </c>
      <c r="O1212" s="279">
        <v>171072.86240000001</v>
      </c>
    </row>
    <row r="1213" spans="10:15" x14ac:dyDescent="0.2">
      <c r="J1213" s="28">
        <v>15686</v>
      </c>
      <c r="K1213" s="28" t="s">
        <v>301</v>
      </c>
      <c r="L1213" s="28">
        <v>3</v>
      </c>
      <c r="M1213" s="28" t="str">
        <f t="shared" si="37"/>
        <v>156863</v>
      </c>
      <c r="N1213" s="28">
        <v>13354</v>
      </c>
      <c r="O1213" s="279">
        <v>302566.69020000001</v>
      </c>
    </row>
    <row r="1214" spans="10:15" x14ac:dyDescent="0.2">
      <c r="J1214" s="28">
        <v>15686</v>
      </c>
      <c r="K1214" s="28" t="s">
        <v>301</v>
      </c>
      <c r="L1214" s="28">
        <v>4</v>
      </c>
      <c r="M1214" s="28" t="str">
        <f t="shared" si="37"/>
        <v>156864</v>
      </c>
      <c r="N1214" s="28">
        <v>1985</v>
      </c>
      <c r="O1214" s="279">
        <v>390961.39630000002</v>
      </c>
    </row>
    <row r="1215" spans="10:15" x14ac:dyDescent="0.2">
      <c r="J1215" s="28">
        <v>15686</v>
      </c>
      <c r="K1215" s="28" t="s">
        <v>301</v>
      </c>
      <c r="L1215" s="28">
        <v>5</v>
      </c>
      <c r="M1215" s="28" t="str">
        <f t="shared" si="37"/>
        <v>156865</v>
      </c>
      <c r="N1215" s="28">
        <v>2667</v>
      </c>
      <c r="O1215" s="279">
        <v>250297.00469999999</v>
      </c>
    </row>
    <row r="1216" spans="10:15" x14ac:dyDescent="0.2">
      <c r="J1216" s="28">
        <v>15686</v>
      </c>
      <c r="K1216" s="28" t="s">
        <v>301</v>
      </c>
      <c r="L1216" s="28">
        <v>9</v>
      </c>
      <c r="M1216" s="28" t="str">
        <f t="shared" si="37"/>
        <v>156869</v>
      </c>
      <c r="N1216" s="28">
        <v>657</v>
      </c>
      <c r="O1216" s="279">
        <v>162595.30040000001</v>
      </c>
    </row>
    <row r="1217" spans="10:15" x14ac:dyDescent="0.2">
      <c r="J1217" s="28">
        <v>15686</v>
      </c>
      <c r="K1217" s="28" t="s">
        <v>301</v>
      </c>
      <c r="L1217" s="28">
        <v>12</v>
      </c>
      <c r="M1217" s="28" t="str">
        <f t="shared" si="37"/>
        <v>1568612</v>
      </c>
      <c r="N1217" s="28">
        <v>0</v>
      </c>
      <c r="O1217" s="279">
        <v>11675.29264</v>
      </c>
    </row>
    <row r="1218" spans="10:15" x14ac:dyDescent="0.2">
      <c r="J1218" s="28">
        <v>15690</v>
      </c>
      <c r="K1218" s="28" t="s">
        <v>302</v>
      </c>
      <c r="L1218" s="28">
        <v>1</v>
      </c>
      <c r="M1218" s="28" t="str">
        <f t="shared" si="37"/>
        <v>156901</v>
      </c>
      <c r="N1218" s="28">
        <v>15548</v>
      </c>
      <c r="O1218" s="279">
        <v>32425.020519999998</v>
      </c>
    </row>
    <row r="1219" spans="10:15" x14ac:dyDescent="0.2">
      <c r="J1219" s="28">
        <v>15690</v>
      </c>
      <c r="K1219" s="28" t="s">
        <v>302</v>
      </c>
      <c r="L1219" s="28">
        <v>2</v>
      </c>
      <c r="M1219" s="28" t="str">
        <f t="shared" ref="M1219:M1282" si="38">J1219&amp;L1219</f>
        <v>156902</v>
      </c>
      <c r="N1219" s="28">
        <v>42653</v>
      </c>
      <c r="O1219" s="279">
        <v>108770.3322</v>
      </c>
    </row>
    <row r="1220" spans="10:15" x14ac:dyDescent="0.2">
      <c r="J1220" s="28">
        <v>15690</v>
      </c>
      <c r="K1220" s="28" t="s">
        <v>302</v>
      </c>
      <c r="L1220" s="28">
        <v>3</v>
      </c>
      <c r="M1220" s="28" t="str">
        <f t="shared" si="38"/>
        <v>156903</v>
      </c>
      <c r="N1220" s="28">
        <v>7623</v>
      </c>
      <c r="O1220" s="279">
        <v>242130.421</v>
      </c>
    </row>
    <row r="1221" spans="10:15" x14ac:dyDescent="0.2">
      <c r="J1221" s="28">
        <v>15690</v>
      </c>
      <c r="K1221" s="28" t="s">
        <v>302</v>
      </c>
      <c r="L1221" s="28">
        <v>4</v>
      </c>
      <c r="M1221" s="28" t="str">
        <f t="shared" si="38"/>
        <v>156904</v>
      </c>
      <c r="N1221" s="28">
        <v>4923</v>
      </c>
      <c r="O1221" s="279">
        <v>137686.8112</v>
      </c>
    </row>
    <row r="1222" spans="10:15" x14ac:dyDescent="0.2">
      <c r="J1222" s="28">
        <v>15690</v>
      </c>
      <c r="K1222" s="28" t="s">
        <v>302</v>
      </c>
      <c r="L1222" s="28">
        <v>5</v>
      </c>
      <c r="M1222" s="28" t="str">
        <f t="shared" si="38"/>
        <v>156905</v>
      </c>
      <c r="N1222" s="28">
        <v>979</v>
      </c>
      <c r="O1222" s="279">
        <v>127944.20600000001</v>
      </c>
    </row>
    <row r="1223" spans="10:15" x14ac:dyDescent="0.2">
      <c r="J1223" s="28">
        <v>15690</v>
      </c>
      <c r="K1223" s="28" t="s">
        <v>302</v>
      </c>
      <c r="L1223" s="28">
        <v>6</v>
      </c>
      <c r="M1223" s="28" t="str">
        <f t="shared" si="38"/>
        <v>156906</v>
      </c>
      <c r="N1223" s="28">
        <v>2074</v>
      </c>
      <c r="O1223" s="279">
        <v>103076.7741</v>
      </c>
    </row>
    <row r="1224" spans="10:15" x14ac:dyDescent="0.2">
      <c r="J1224" s="28">
        <v>15690</v>
      </c>
      <c r="K1224" s="28" t="s">
        <v>302</v>
      </c>
      <c r="L1224" s="28">
        <v>7</v>
      </c>
      <c r="M1224" s="28" t="str">
        <f t="shared" si="38"/>
        <v>156907</v>
      </c>
      <c r="N1224" s="28">
        <v>2073</v>
      </c>
      <c r="O1224" s="279">
        <v>73152.817679999993</v>
      </c>
    </row>
    <row r="1225" spans="10:15" x14ac:dyDescent="0.2">
      <c r="J1225" s="28">
        <v>15690</v>
      </c>
      <c r="K1225" s="28" t="s">
        <v>302</v>
      </c>
      <c r="L1225" s="28">
        <v>9</v>
      </c>
      <c r="M1225" s="28" t="str">
        <f t="shared" si="38"/>
        <v>156909</v>
      </c>
      <c r="N1225" s="28">
        <v>957</v>
      </c>
      <c r="O1225" s="279">
        <v>199268.61559999999</v>
      </c>
    </row>
    <row r="1226" spans="10:15" x14ac:dyDescent="0.2">
      <c r="J1226" s="28">
        <v>15690</v>
      </c>
      <c r="K1226" s="28" t="s">
        <v>302</v>
      </c>
      <c r="L1226" s="28">
        <v>11</v>
      </c>
      <c r="M1226" s="28" t="str">
        <f t="shared" si="38"/>
        <v>1569011</v>
      </c>
      <c r="N1226" s="28">
        <v>12105</v>
      </c>
      <c r="O1226" s="279">
        <v>30055.462360000001</v>
      </c>
    </row>
    <row r="1227" spans="10:15" x14ac:dyDescent="0.2">
      <c r="J1227" s="28">
        <v>15690</v>
      </c>
      <c r="K1227" s="28" t="s">
        <v>302</v>
      </c>
      <c r="L1227" s="28">
        <v>12</v>
      </c>
      <c r="M1227" s="28" t="str">
        <f t="shared" si="38"/>
        <v>1569012</v>
      </c>
      <c r="N1227" s="28">
        <v>0</v>
      </c>
      <c r="O1227" s="279">
        <v>19761.113799999999</v>
      </c>
    </row>
    <row r="1228" spans="10:15" x14ac:dyDescent="0.2">
      <c r="J1228" s="28">
        <v>15693</v>
      </c>
      <c r="K1228" s="28" t="s">
        <v>303</v>
      </c>
      <c r="L1228" s="28">
        <v>1</v>
      </c>
      <c r="M1228" s="28" t="str">
        <f t="shared" si="38"/>
        <v>156931</v>
      </c>
      <c r="N1228" s="28">
        <v>14413</v>
      </c>
      <c r="O1228" s="279">
        <v>41117.4395</v>
      </c>
    </row>
    <row r="1229" spans="10:15" x14ac:dyDescent="0.2">
      <c r="J1229" s="28">
        <v>15693</v>
      </c>
      <c r="K1229" s="28" t="s">
        <v>303</v>
      </c>
      <c r="L1229" s="28">
        <v>2</v>
      </c>
      <c r="M1229" s="28" t="str">
        <f t="shared" si="38"/>
        <v>156932</v>
      </c>
      <c r="N1229" s="28">
        <v>137831</v>
      </c>
      <c r="O1229" s="279">
        <v>260014.0436</v>
      </c>
    </row>
    <row r="1230" spans="10:15" x14ac:dyDescent="0.2">
      <c r="J1230" s="28">
        <v>15693</v>
      </c>
      <c r="K1230" s="28" t="s">
        <v>303</v>
      </c>
      <c r="L1230" s="28">
        <v>3</v>
      </c>
      <c r="M1230" s="28" t="str">
        <f t="shared" si="38"/>
        <v>156933</v>
      </c>
      <c r="N1230" s="28">
        <v>72473</v>
      </c>
      <c r="O1230" s="279">
        <v>267999.16159999999</v>
      </c>
    </row>
    <row r="1231" spans="10:15" x14ac:dyDescent="0.2">
      <c r="J1231" s="28">
        <v>15693</v>
      </c>
      <c r="K1231" s="28" t="s">
        <v>303</v>
      </c>
      <c r="L1231" s="28">
        <v>4</v>
      </c>
      <c r="M1231" s="28" t="str">
        <f t="shared" si="38"/>
        <v>156934</v>
      </c>
      <c r="N1231" s="28">
        <v>23816</v>
      </c>
      <c r="O1231" s="279">
        <v>281688.20380000002</v>
      </c>
    </row>
    <row r="1232" spans="10:15" x14ac:dyDescent="0.2">
      <c r="J1232" s="28">
        <v>15693</v>
      </c>
      <c r="K1232" s="28" t="s">
        <v>303</v>
      </c>
      <c r="L1232" s="28">
        <v>5</v>
      </c>
      <c r="M1232" s="28" t="str">
        <f t="shared" si="38"/>
        <v>156935</v>
      </c>
      <c r="N1232" s="28">
        <v>7083</v>
      </c>
      <c r="O1232" s="279">
        <v>218048.008</v>
      </c>
    </row>
    <row r="1233" spans="10:15" x14ac:dyDescent="0.2">
      <c r="J1233" s="28">
        <v>15693</v>
      </c>
      <c r="K1233" s="28" t="s">
        <v>303</v>
      </c>
      <c r="L1233" s="28">
        <v>6</v>
      </c>
      <c r="M1233" s="28" t="str">
        <f t="shared" si="38"/>
        <v>156936</v>
      </c>
      <c r="N1233" s="28">
        <v>7550</v>
      </c>
      <c r="O1233" s="279">
        <v>167122.75289999999</v>
      </c>
    </row>
    <row r="1234" spans="10:15" x14ac:dyDescent="0.2">
      <c r="J1234" s="28">
        <v>15693</v>
      </c>
      <c r="K1234" s="28" t="s">
        <v>303</v>
      </c>
      <c r="L1234" s="28">
        <v>7</v>
      </c>
      <c r="M1234" s="28" t="str">
        <f t="shared" si="38"/>
        <v>156937</v>
      </c>
      <c r="N1234" s="28">
        <v>9182</v>
      </c>
      <c r="O1234" s="279">
        <v>314877.78080000001</v>
      </c>
    </row>
    <row r="1235" spans="10:15" x14ac:dyDescent="0.2">
      <c r="J1235" s="28">
        <v>15693</v>
      </c>
      <c r="K1235" s="28" t="s">
        <v>303</v>
      </c>
      <c r="L1235" s="28">
        <v>8</v>
      </c>
      <c r="M1235" s="28" t="str">
        <f t="shared" si="38"/>
        <v>156938</v>
      </c>
      <c r="N1235" s="28">
        <v>19575</v>
      </c>
      <c r="O1235" s="279">
        <v>57132.498809999997</v>
      </c>
    </row>
    <row r="1236" spans="10:15" x14ac:dyDescent="0.2">
      <c r="J1236" s="28">
        <v>15693</v>
      </c>
      <c r="K1236" s="28" t="s">
        <v>303</v>
      </c>
      <c r="L1236" s="28">
        <v>9</v>
      </c>
      <c r="M1236" s="28" t="str">
        <f t="shared" si="38"/>
        <v>156939</v>
      </c>
      <c r="N1236" s="28">
        <v>568</v>
      </c>
      <c r="O1236" s="279">
        <v>273102.22859999997</v>
      </c>
    </row>
    <row r="1237" spans="10:15" x14ac:dyDescent="0.2">
      <c r="J1237" s="28">
        <v>15693</v>
      </c>
      <c r="K1237" s="28" t="s">
        <v>303</v>
      </c>
      <c r="L1237" s="28">
        <v>10</v>
      </c>
      <c r="M1237" s="28" t="str">
        <f t="shared" si="38"/>
        <v>1569310</v>
      </c>
      <c r="N1237" s="28">
        <v>416</v>
      </c>
      <c r="O1237" s="279">
        <v>91224.089640000006</v>
      </c>
    </row>
    <row r="1238" spans="10:15" x14ac:dyDescent="0.2">
      <c r="J1238" s="28">
        <v>15693</v>
      </c>
      <c r="K1238" s="28" t="s">
        <v>303</v>
      </c>
      <c r="L1238" s="28">
        <v>12</v>
      </c>
      <c r="M1238" s="28" t="str">
        <f t="shared" si="38"/>
        <v>1569312</v>
      </c>
      <c r="N1238" s="28">
        <v>0</v>
      </c>
      <c r="O1238" s="279">
        <v>18265.505280000001</v>
      </c>
    </row>
    <row r="1239" spans="10:15" x14ac:dyDescent="0.2">
      <c r="J1239" s="28">
        <v>15696</v>
      </c>
      <c r="K1239" s="28" t="s">
        <v>304</v>
      </c>
      <c r="L1239" s="28">
        <v>1</v>
      </c>
      <c r="M1239" s="28" t="str">
        <f t="shared" si="38"/>
        <v>156961</v>
      </c>
      <c r="N1239" s="28">
        <v>9043</v>
      </c>
      <c r="O1239" s="279">
        <v>16749.155139999999</v>
      </c>
    </row>
    <row r="1240" spans="10:15" x14ac:dyDescent="0.2">
      <c r="J1240" s="28">
        <v>15696</v>
      </c>
      <c r="K1240" s="28" t="s">
        <v>304</v>
      </c>
      <c r="L1240" s="28">
        <v>2</v>
      </c>
      <c r="M1240" s="28" t="str">
        <f t="shared" si="38"/>
        <v>156962</v>
      </c>
      <c r="N1240" s="28">
        <v>16535</v>
      </c>
      <c r="O1240" s="279">
        <v>94635.063460000005</v>
      </c>
    </row>
    <row r="1241" spans="10:15" x14ac:dyDescent="0.2">
      <c r="J1241" s="28">
        <v>15696</v>
      </c>
      <c r="K1241" s="28" t="s">
        <v>304</v>
      </c>
      <c r="L1241" s="28">
        <v>3</v>
      </c>
      <c r="M1241" s="28" t="str">
        <f t="shared" si="38"/>
        <v>156963</v>
      </c>
      <c r="N1241" s="28">
        <v>2180</v>
      </c>
      <c r="O1241" s="279">
        <v>119046.428</v>
      </c>
    </row>
    <row r="1242" spans="10:15" x14ac:dyDescent="0.2">
      <c r="J1242" s="28">
        <v>15696</v>
      </c>
      <c r="K1242" s="28" t="s">
        <v>304</v>
      </c>
      <c r="L1242" s="28">
        <v>4</v>
      </c>
      <c r="M1242" s="28" t="str">
        <f t="shared" si="38"/>
        <v>156964</v>
      </c>
      <c r="N1242" s="28">
        <v>1036</v>
      </c>
      <c r="O1242" s="279">
        <v>167955.60490000001</v>
      </c>
    </row>
    <row r="1243" spans="10:15" x14ac:dyDescent="0.2">
      <c r="J1243" s="28">
        <v>15696</v>
      </c>
      <c r="K1243" s="28" t="s">
        <v>304</v>
      </c>
      <c r="L1243" s="28">
        <v>5</v>
      </c>
      <c r="M1243" s="28" t="str">
        <f t="shared" si="38"/>
        <v>156965</v>
      </c>
      <c r="N1243" s="28">
        <v>738</v>
      </c>
      <c r="O1243" s="279">
        <v>755569.81129999994</v>
      </c>
    </row>
    <row r="1244" spans="10:15" x14ac:dyDescent="0.2">
      <c r="J1244" s="28">
        <v>15696</v>
      </c>
      <c r="K1244" s="28" t="s">
        <v>304</v>
      </c>
      <c r="L1244" s="28">
        <v>12</v>
      </c>
      <c r="M1244" s="28" t="str">
        <f t="shared" si="38"/>
        <v>1569612</v>
      </c>
      <c r="N1244" s="28">
        <v>0</v>
      </c>
      <c r="O1244" s="279">
        <v>6001.6678590000001</v>
      </c>
    </row>
    <row r="1245" spans="10:15" x14ac:dyDescent="0.2">
      <c r="J1245" s="28">
        <v>15720</v>
      </c>
      <c r="K1245" s="28" t="s">
        <v>305</v>
      </c>
      <c r="L1245" s="28">
        <v>1</v>
      </c>
      <c r="M1245" s="28" t="str">
        <f t="shared" si="38"/>
        <v>157201</v>
      </c>
      <c r="N1245" s="28">
        <v>21244</v>
      </c>
      <c r="O1245" s="279">
        <v>37392.42209</v>
      </c>
    </row>
    <row r="1246" spans="10:15" x14ac:dyDescent="0.2">
      <c r="J1246" s="28">
        <v>15720</v>
      </c>
      <c r="K1246" s="28" t="s">
        <v>305</v>
      </c>
      <c r="L1246" s="28">
        <v>2</v>
      </c>
      <c r="M1246" s="28" t="str">
        <f t="shared" si="38"/>
        <v>157202</v>
      </c>
      <c r="N1246" s="28">
        <v>10037</v>
      </c>
      <c r="O1246" s="279">
        <v>73572.719230000002</v>
      </c>
    </row>
    <row r="1247" spans="10:15" x14ac:dyDescent="0.2">
      <c r="J1247" s="28">
        <v>15720</v>
      </c>
      <c r="K1247" s="28" t="s">
        <v>305</v>
      </c>
      <c r="L1247" s="28">
        <v>12</v>
      </c>
      <c r="M1247" s="28" t="str">
        <f t="shared" si="38"/>
        <v>1572012</v>
      </c>
      <c r="N1247" s="28">
        <v>0</v>
      </c>
      <c r="O1247" s="279">
        <v>3950.9171000000001</v>
      </c>
    </row>
    <row r="1248" spans="10:15" x14ac:dyDescent="0.2">
      <c r="J1248" s="28">
        <v>15723</v>
      </c>
      <c r="K1248" s="28" t="s">
        <v>306</v>
      </c>
      <c r="L1248" s="28">
        <v>1</v>
      </c>
      <c r="M1248" s="28" t="str">
        <f t="shared" si="38"/>
        <v>157231</v>
      </c>
      <c r="N1248" s="28">
        <v>7601</v>
      </c>
      <c r="O1248" s="279">
        <v>30968.471989999998</v>
      </c>
    </row>
    <row r="1249" spans="10:15" x14ac:dyDescent="0.2">
      <c r="J1249" s="28">
        <v>15723</v>
      </c>
      <c r="K1249" s="28" t="s">
        <v>306</v>
      </c>
      <c r="L1249" s="28">
        <v>2</v>
      </c>
      <c r="M1249" s="28" t="str">
        <f t="shared" si="38"/>
        <v>157232</v>
      </c>
      <c r="N1249" s="28">
        <v>993</v>
      </c>
      <c r="O1249" s="279">
        <v>121899.8178</v>
      </c>
    </row>
    <row r="1250" spans="10:15" x14ac:dyDescent="0.2">
      <c r="J1250" s="28">
        <v>15723</v>
      </c>
      <c r="K1250" s="28" t="s">
        <v>306</v>
      </c>
      <c r="L1250" s="28">
        <v>12</v>
      </c>
      <c r="M1250" s="28" t="str">
        <f t="shared" si="38"/>
        <v>1572312</v>
      </c>
      <c r="N1250" s="28">
        <v>0</v>
      </c>
      <c r="O1250" s="279">
        <v>4050.2544739999998</v>
      </c>
    </row>
    <row r="1251" spans="10:15" x14ac:dyDescent="0.2">
      <c r="J1251" s="28">
        <v>15740</v>
      </c>
      <c r="K1251" s="28" t="s">
        <v>307</v>
      </c>
      <c r="L1251" s="28">
        <v>1</v>
      </c>
      <c r="M1251" s="28" t="str">
        <f t="shared" si="38"/>
        <v>157401</v>
      </c>
      <c r="N1251" s="28">
        <v>6050</v>
      </c>
      <c r="O1251" s="279">
        <v>32878.95233</v>
      </c>
    </row>
    <row r="1252" spans="10:15" x14ac:dyDescent="0.2">
      <c r="J1252" s="28">
        <v>15740</v>
      </c>
      <c r="K1252" s="28" t="s">
        <v>307</v>
      </c>
      <c r="L1252" s="28">
        <v>2</v>
      </c>
      <c r="M1252" s="28" t="str">
        <f t="shared" si="38"/>
        <v>157402</v>
      </c>
      <c r="N1252" s="28">
        <v>27562</v>
      </c>
      <c r="O1252" s="279">
        <v>146639.11079999999</v>
      </c>
    </row>
    <row r="1253" spans="10:15" x14ac:dyDescent="0.2">
      <c r="J1253" s="28">
        <v>15740</v>
      </c>
      <c r="K1253" s="28" t="s">
        <v>307</v>
      </c>
      <c r="L1253" s="28">
        <v>3</v>
      </c>
      <c r="M1253" s="28" t="str">
        <f t="shared" si="38"/>
        <v>157403</v>
      </c>
      <c r="N1253" s="28">
        <v>11516</v>
      </c>
      <c r="O1253" s="279">
        <v>282507.91159999999</v>
      </c>
    </row>
    <row r="1254" spans="10:15" x14ac:dyDescent="0.2">
      <c r="J1254" s="28">
        <v>15740</v>
      </c>
      <c r="K1254" s="28" t="s">
        <v>307</v>
      </c>
      <c r="L1254" s="28">
        <v>4</v>
      </c>
      <c r="M1254" s="28" t="str">
        <f t="shared" si="38"/>
        <v>157404</v>
      </c>
      <c r="N1254" s="28">
        <v>1981</v>
      </c>
      <c r="O1254" s="279">
        <v>297958.15029999998</v>
      </c>
    </row>
    <row r="1255" spans="10:15" x14ac:dyDescent="0.2">
      <c r="J1255" s="28">
        <v>15740</v>
      </c>
      <c r="K1255" s="28" t="s">
        <v>307</v>
      </c>
      <c r="L1255" s="28">
        <v>5</v>
      </c>
      <c r="M1255" s="28" t="str">
        <f t="shared" si="38"/>
        <v>157405</v>
      </c>
      <c r="N1255" s="28">
        <v>623</v>
      </c>
      <c r="O1255" s="279">
        <v>273658.35139999999</v>
      </c>
    </row>
    <row r="1256" spans="10:15" x14ac:dyDescent="0.2">
      <c r="J1256" s="28">
        <v>15740</v>
      </c>
      <c r="K1256" s="28" t="s">
        <v>307</v>
      </c>
      <c r="L1256" s="28">
        <v>6</v>
      </c>
      <c r="M1256" s="28" t="str">
        <f t="shared" si="38"/>
        <v>157406</v>
      </c>
      <c r="N1256" s="28">
        <v>1259</v>
      </c>
      <c r="O1256" s="279">
        <v>149422.90479999999</v>
      </c>
    </row>
    <row r="1257" spans="10:15" x14ac:dyDescent="0.2">
      <c r="J1257" s="28">
        <v>15740</v>
      </c>
      <c r="K1257" s="28" t="s">
        <v>307</v>
      </c>
      <c r="L1257" s="28">
        <v>9</v>
      </c>
      <c r="M1257" s="28" t="str">
        <f t="shared" si="38"/>
        <v>157409</v>
      </c>
      <c r="N1257" s="28">
        <v>641</v>
      </c>
      <c r="O1257" s="279">
        <v>143657.7666</v>
      </c>
    </row>
    <row r="1258" spans="10:15" x14ac:dyDescent="0.2">
      <c r="J1258" s="28">
        <v>15740</v>
      </c>
      <c r="K1258" s="28" t="s">
        <v>307</v>
      </c>
      <c r="L1258" s="28">
        <v>12</v>
      </c>
      <c r="M1258" s="28" t="str">
        <f t="shared" si="38"/>
        <v>1574012</v>
      </c>
      <c r="N1258" s="28">
        <v>0</v>
      </c>
      <c r="O1258" s="279">
        <v>12920.43111</v>
      </c>
    </row>
    <row r="1259" spans="10:15" x14ac:dyDescent="0.2">
      <c r="J1259" s="28">
        <v>15753</v>
      </c>
      <c r="K1259" s="28" t="s">
        <v>308</v>
      </c>
      <c r="L1259" s="28">
        <v>1</v>
      </c>
      <c r="M1259" s="28" t="str">
        <f t="shared" si="38"/>
        <v>157531</v>
      </c>
      <c r="N1259" s="28">
        <v>7752</v>
      </c>
      <c r="O1259" s="279">
        <v>45413.324200000003</v>
      </c>
    </row>
    <row r="1260" spans="10:15" x14ac:dyDescent="0.2">
      <c r="J1260" s="28">
        <v>15753</v>
      </c>
      <c r="K1260" s="28" t="s">
        <v>308</v>
      </c>
      <c r="L1260" s="28">
        <v>2</v>
      </c>
      <c r="M1260" s="28" t="str">
        <f t="shared" si="38"/>
        <v>157532</v>
      </c>
      <c r="N1260" s="28">
        <v>106735</v>
      </c>
      <c r="O1260" s="279">
        <v>300224.99050000001</v>
      </c>
    </row>
    <row r="1261" spans="10:15" x14ac:dyDescent="0.2">
      <c r="J1261" s="28">
        <v>15753</v>
      </c>
      <c r="K1261" s="28" t="s">
        <v>308</v>
      </c>
      <c r="L1261" s="28">
        <v>3</v>
      </c>
      <c r="M1261" s="28" t="str">
        <f t="shared" si="38"/>
        <v>157533</v>
      </c>
      <c r="N1261" s="28">
        <v>94737</v>
      </c>
      <c r="O1261" s="279">
        <v>498604.91950000002</v>
      </c>
    </row>
    <row r="1262" spans="10:15" x14ac:dyDescent="0.2">
      <c r="J1262" s="28">
        <v>15753</v>
      </c>
      <c r="K1262" s="28" t="s">
        <v>308</v>
      </c>
      <c r="L1262" s="28">
        <v>4</v>
      </c>
      <c r="M1262" s="28" t="str">
        <f t="shared" si="38"/>
        <v>157534</v>
      </c>
      <c r="N1262" s="28">
        <v>58337</v>
      </c>
      <c r="O1262" s="279">
        <v>659619.61069999996</v>
      </c>
    </row>
    <row r="1263" spans="10:15" x14ac:dyDescent="0.2">
      <c r="J1263" s="28">
        <v>15753</v>
      </c>
      <c r="K1263" s="28" t="s">
        <v>308</v>
      </c>
      <c r="L1263" s="28">
        <v>5</v>
      </c>
      <c r="M1263" s="28" t="str">
        <f t="shared" si="38"/>
        <v>157535</v>
      </c>
      <c r="N1263" s="28">
        <v>13865</v>
      </c>
      <c r="O1263" s="279">
        <v>668816.91110000003</v>
      </c>
    </row>
    <row r="1264" spans="10:15" x14ac:dyDescent="0.2">
      <c r="J1264" s="28">
        <v>15753</v>
      </c>
      <c r="K1264" s="28" t="s">
        <v>308</v>
      </c>
      <c r="L1264" s="28">
        <v>6</v>
      </c>
      <c r="M1264" s="28" t="str">
        <f t="shared" si="38"/>
        <v>157536</v>
      </c>
      <c r="N1264" s="28">
        <v>4203</v>
      </c>
      <c r="O1264" s="279">
        <v>755217.52450000006</v>
      </c>
    </row>
    <row r="1265" spans="10:15" x14ac:dyDescent="0.2">
      <c r="J1265" s="28">
        <v>15753</v>
      </c>
      <c r="K1265" s="28" t="s">
        <v>308</v>
      </c>
      <c r="L1265" s="28">
        <v>7</v>
      </c>
      <c r="M1265" s="28" t="str">
        <f t="shared" si="38"/>
        <v>157537</v>
      </c>
      <c r="N1265" s="28">
        <v>4344</v>
      </c>
      <c r="O1265" s="279">
        <v>371193.10570000001</v>
      </c>
    </row>
    <row r="1266" spans="10:15" x14ac:dyDescent="0.2">
      <c r="J1266" s="28">
        <v>15753</v>
      </c>
      <c r="K1266" s="28" t="s">
        <v>308</v>
      </c>
      <c r="L1266" s="28">
        <v>9</v>
      </c>
      <c r="M1266" s="28" t="str">
        <f t="shared" si="38"/>
        <v>157539</v>
      </c>
      <c r="N1266" s="28">
        <v>660</v>
      </c>
      <c r="O1266" s="279">
        <v>511089.12390000001</v>
      </c>
    </row>
    <row r="1267" spans="10:15" x14ac:dyDescent="0.2">
      <c r="J1267" s="28">
        <v>15753</v>
      </c>
      <c r="K1267" s="28" t="s">
        <v>308</v>
      </c>
      <c r="L1267" s="28">
        <v>10</v>
      </c>
      <c r="M1267" s="28" t="str">
        <f t="shared" si="38"/>
        <v>1575310</v>
      </c>
      <c r="N1267" s="28">
        <v>1783</v>
      </c>
      <c r="O1267" s="279">
        <v>414739.9903</v>
      </c>
    </row>
    <row r="1268" spans="10:15" x14ac:dyDescent="0.2">
      <c r="J1268" s="28">
        <v>15753</v>
      </c>
      <c r="K1268" s="28" t="s">
        <v>308</v>
      </c>
      <c r="L1268" s="28">
        <v>11</v>
      </c>
      <c r="M1268" s="28" t="str">
        <f t="shared" si="38"/>
        <v>1575311</v>
      </c>
      <c r="N1268" s="28">
        <v>653</v>
      </c>
      <c r="O1268" s="279">
        <v>947505.74710000004</v>
      </c>
    </row>
    <row r="1269" spans="10:15" x14ac:dyDescent="0.2">
      <c r="J1269" s="28">
        <v>15753</v>
      </c>
      <c r="K1269" s="28" t="s">
        <v>308</v>
      </c>
      <c r="L1269" s="28">
        <v>12</v>
      </c>
      <c r="M1269" s="28" t="str">
        <f t="shared" si="38"/>
        <v>1575312</v>
      </c>
      <c r="N1269" s="28">
        <v>0</v>
      </c>
      <c r="O1269" s="279">
        <v>58933.976920000001</v>
      </c>
    </row>
    <row r="1270" spans="10:15" x14ac:dyDescent="0.2">
      <c r="J1270" s="28">
        <v>15755</v>
      </c>
      <c r="K1270" s="28" t="s">
        <v>309</v>
      </c>
      <c r="L1270" s="28">
        <v>1</v>
      </c>
      <c r="M1270" s="28" t="str">
        <f t="shared" si="38"/>
        <v>157551</v>
      </c>
      <c r="N1270" s="28">
        <v>27292</v>
      </c>
      <c r="O1270" s="279">
        <v>19642.40237</v>
      </c>
    </row>
    <row r="1271" spans="10:15" x14ac:dyDescent="0.2">
      <c r="J1271" s="28">
        <v>15755</v>
      </c>
      <c r="K1271" s="28" t="s">
        <v>309</v>
      </c>
      <c r="L1271" s="28">
        <v>2</v>
      </c>
      <c r="M1271" s="28" t="str">
        <f t="shared" si="38"/>
        <v>157552</v>
      </c>
      <c r="N1271" s="28">
        <v>4311</v>
      </c>
      <c r="O1271" s="279">
        <v>35424.283060000002</v>
      </c>
    </row>
    <row r="1272" spans="10:15" x14ac:dyDescent="0.2">
      <c r="J1272" s="28">
        <v>15755</v>
      </c>
      <c r="K1272" s="28" t="s">
        <v>309</v>
      </c>
      <c r="L1272" s="28">
        <v>3</v>
      </c>
      <c r="M1272" s="28" t="str">
        <f t="shared" si="38"/>
        <v>157553</v>
      </c>
      <c r="N1272" s="28">
        <v>5250</v>
      </c>
      <c r="O1272" s="279">
        <v>99164.735419999997</v>
      </c>
    </row>
    <row r="1273" spans="10:15" x14ac:dyDescent="0.2">
      <c r="J1273" s="28">
        <v>15755</v>
      </c>
      <c r="K1273" s="28" t="s">
        <v>309</v>
      </c>
      <c r="L1273" s="28">
        <v>9</v>
      </c>
      <c r="M1273" s="28" t="str">
        <f t="shared" si="38"/>
        <v>157559</v>
      </c>
      <c r="N1273" s="28">
        <v>105</v>
      </c>
      <c r="O1273" s="279">
        <v>30722.044730000001</v>
      </c>
    </row>
    <row r="1274" spans="10:15" x14ac:dyDescent="0.2">
      <c r="J1274" s="28">
        <v>15755</v>
      </c>
      <c r="K1274" s="28" t="s">
        <v>309</v>
      </c>
      <c r="L1274" s="28">
        <v>12</v>
      </c>
      <c r="M1274" s="28" t="str">
        <f t="shared" si="38"/>
        <v>1575512</v>
      </c>
      <c r="N1274" s="28">
        <v>0</v>
      </c>
      <c r="O1274" s="279">
        <v>6767.0618839999997</v>
      </c>
    </row>
    <row r="1275" spans="10:15" x14ac:dyDescent="0.2">
      <c r="J1275" s="28">
        <v>15757</v>
      </c>
      <c r="K1275" s="28" t="s">
        <v>310</v>
      </c>
      <c r="L1275" s="28">
        <v>1</v>
      </c>
      <c r="M1275" s="28" t="str">
        <f t="shared" si="38"/>
        <v>157571</v>
      </c>
      <c r="N1275" s="28">
        <v>5612</v>
      </c>
      <c r="O1275" s="279">
        <v>48755.524460000001</v>
      </c>
    </row>
    <row r="1276" spans="10:15" x14ac:dyDescent="0.2">
      <c r="J1276" s="28">
        <v>15757</v>
      </c>
      <c r="K1276" s="28" t="s">
        <v>310</v>
      </c>
      <c r="L1276" s="28">
        <v>2</v>
      </c>
      <c r="M1276" s="28" t="str">
        <f t="shared" si="38"/>
        <v>157572</v>
      </c>
      <c r="N1276" s="28">
        <v>86775</v>
      </c>
      <c r="O1276" s="279">
        <v>231005.81950000001</v>
      </c>
    </row>
    <row r="1277" spans="10:15" x14ac:dyDescent="0.2">
      <c r="J1277" s="28">
        <v>15757</v>
      </c>
      <c r="K1277" s="28" t="s">
        <v>310</v>
      </c>
      <c r="L1277" s="28">
        <v>3</v>
      </c>
      <c r="M1277" s="28" t="str">
        <f t="shared" si="38"/>
        <v>157573</v>
      </c>
      <c r="N1277" s="28">
        <v>44014</v>
      </c>
      <c r="O1277" s="279">
        <v>354013.13579999999</v>
      </c>
    </row>
    <row r="1278" spans="10:15" x14ac:dyDescent="0.2">
      <c r="J1278" s="28">
        <v>15757</v>
      </c>
      <c r="K1278" s="28" t="s">
        <v>310</v>
      </c>
      <c r="L1278" s="28">
        <v>4</v>
      </c>
      <c r="M1278" s="28" t="str">
        <f t="shared" si="38"/>
        <v>157574</v>
      </c>
      <c r="N1278" s="28">
        <v>12302</v>
      </c>
      <c r="O1278" s="279">
        <v>483537.51059999998</v>
      </c>
    </row>
    <row r="1279" spans="10:15" x14ac:dyDescent="0.2">
      <c r="J1279" s="28">
        <v>15757</v>
      </c>
      <c r="K1279" s="28" t="s">
        <v>310</v>
      </c>
      <c r="L1279" s="28">
        <v>5</v>
      </c>
      <c r="M1279" s="28" t="str">
        <f t="shared" si="38"/>
        <v>157575</v>
      </c>
      <c r="N1279" s="28">
        <v>865</v>
      </c>
      <c r="O1279" s="279">
        <v>693583.75410000002</v>
      </c>
    </row>
    <row r="1280" spans="10:15" x14ac:dyDescent="0.2">
      <c r="J1280" s="28">
        <v>15757</v>
      </c>
      <c r="K1280" s="28" t="s">
        <v>310</v>
      </c>
      <c r="L1280" s="28">
        <v>6</v>
      </c>
      <c r="M1280" s="28" t="str">
        <f t="shared" si="38"/>
        <v>157576</v>
      </c>
      <c r="N1280" s="28">
        <v>2541</v>
      </c>
      <c r="O1280" s="279">
        <v>166876.1526</v>
      </c>
    </row>
    <row r="1281" spans="10:15" x14ac:dyDescent="0.2">
      <c r="J1281" s="28">
        <v>15757</v>
      </c>
      <c r="K1281" s="28" t="s">
        <v>310</v>
      </c>
      <c r="L1281" s="28">
        <v>9</v>
      </c>
      <c r="M1281" s="28" t="str">
        <f t="shared" si="38"/>
        <v>157579</v>
      </c>
      <c r="N1281" s="28">
        <v>1567</v>
      </c>
      <c r="O1281" s="279">
        <v>203707.60430000001</v>
      </c>
    </row>
    <row r="1282" spans="10:15" x14ac:dyDescent="0.2">
      <c r="J1282" s="28">
        <v>15757</v>
      </c>
      <c r="K1282" s="28" t="s">
        <v>310</v>
      </c>
      <c r="L1282" s="28">
        <v>10</v>
      </c>
      <c r="M1282" s="28" t="str">
        <f t="shared" si="38"/>
        <v>1575710</v>
      </c>
      <c r="N1282" s="28">
        <v>4259</v>
      </c>
      <c r="O1282" s="279">
        <v>313082.00030000001</v>
      </c>
    </row>
    <row r="1283" spans="10:15" x14ac:dyDescent="0.2">
      <c r="J1283" s="28">
        <v>15757</v>
      </c>
      <c r="K1283" s="28" t="s">
        <v>310</v>
      </c>
      <c r="L1283" s="28">
        <v>11</v>
      </c>
      <c r="M1283" s="28" t="str">
        <f t="shared" ref="M1283:M1346" si="39">J1283&amp;L1283</f>
        <v>1575711</v>
      </c>
      <c r="N1283" s="28">
        <v>60</v>
      </c>
      <c r="O1283" s="279">
        <v>72534.391529999994</v>
      </c>
    </row>
    <row r="1284" spans="10:15" x14ac:dyDescent="0.2">
      <c r="J1284" s="28">
        <v>15757</v>
      </c>
      <c r="K1284" s="28" t="s">
        <v>310</v>
      </c>
      <c r="L1284" s="28">
        <v>12</v>
      </c>
      <c r="M1284" s="28" t="str">
        <f t="shared" si="39"/>
        <v>1575712</v>
      </c>
      <c r="N1284" s="28">
        <v>0</v>
      </c>
      <c r="O1284" s="279">
        <v>28510.925620000002</v>
      </c>
    </row>
    <row r="1285" spans="10:15" x14ac:dyDescent="0.2">
      <c r="J1285" s="28">
        <v>15759</v>
      </c>
      <c r="K1285" s="28" t="s">
        <v>311</v>
      </c>
      <c r="L1285" s="28">
        <v>1</v>
      </c>
      <c r="M1285" s="28" t="str">
        <f t="shared" si="39"/>
        <v>157591</v>
      </c>
      <c r="N1285" s="28">
        <v>68223</v>
      </c>
      <c r="O1285" s="279">
        <v>231313.8455</v>
      </c>
    </row>
    <row r="1286" spans="10:15" x14ac:dyDescent="0.2">
      <c r="J1286" s="28">
        <v>15759</v>
      </c>
      <c r="K1286" s="28" t="s">
        <v>311</v>
      </c>
      <c r="L1286" s="28">
        <v>2</v>
      </c>
      <c r="M1286" s="28" t="str">
        <f t="shared" si="39"/>
        <v>157592</v>
      </c>
      <c r="N1286" s="28">
        <v>1107200</v>
      </c>
      <c r="O1286" s="279">
        <v>413179.38020000001</v>
      </c>
    </row>
    <row r="1287" spans="10:15" x14ac:dyDescent="0.2">
      <c r="J1287" s="28">
        <v>15759</v>
      </c>
      <c r="K1287" s="28" t="s">
        <v>311</v>
      </c>
      <c r="L1287" s="28">
        <v>3</v>
      </c>
      <c r="M1287" s="28" t="str">
        <f t="shared" si="39"/>
        <v>157593</v>
      </c>
      <c r="N1287" s="28">
        <v>1558932</v>
      </c>
      <c r="O1287" s="279">
        <v>586434.07090000005</v>
      </c>
    </row>
    <row r="1288" spans="10:15" x14ac:dyDescent="0.2">
      <c r="J1288" s="28">
        <v>15759</v>
      </c>
      <c r="K1288" s="28" t="s">
        <v>311</v>
      </c>
      <c r="L1288" s="28">
        <v>4</v>
      </c>
      <c r="M1288" s="28" t="str">
        <f t="shared" si="39"/>
        <v>157594</v>
      </c>
      <c r="N1288" s="28">
        <v>865430</v>
      </c>
      <c r="O1288" s="279">
        <v>673846.17079999996</v>
      </c>
    </row>
    <row r="1289" spans="10:15" x14ac:dyDescent="0.2">
      <c r="J1289" s="28">
        <v>15759</v>
      </c>
      <c r="K1289" s="28" t="s">
        <v>311</v>
      </c>
      <c r="L1289" s="28">
        <v>5</v>
      </c>
      <c r="M1289" s="28" t="str">
        <f t="shared" si="39"/>
        <v>157595</v>
      </c>
      <c r="N1289" s="28">
        <v>149921</v>
      </c>
      <c r="O1289" s="279">
        <v>883043.37450000003</v>
      </c>
    </row>
    <row r="1290" spans="10:15" x14ac:dyDescent="0.2">
      <c r="J1290" s="28">
        <v>15759</v>
      </c>
      <c r="K1290" s="28" t="s">
        <v>311</v>
      </c>
      <c r="L1290" s="28">
        <v>6</v>
      </c>
      <c r="M1290" s="28" t="str">
        <f t="shared" si="39"/>
        <v>157596</v>
      </c>
      <c r="N1290" s="28">
        <v>79188</v>
      </c>
      <c r="O1290" s="279">
        <v>1011147.347</v>
      </c>
    </row>
    <row r="1291" spans="10:15" x14ac:dyDescent="0.2">
      <c r="J1291" s="28">
        <v>15759</v>
      </c>
      <c r="K1291" s="28" t="s">
        <v>311</v>
      </c>
      <c r="L1291" s="28">
        <v>7</v>
      </c>
      <c r="M1291" s="28" t="str">
        <f t="shared" si="39"/>
        <v>157597</v>
      </c>
      <c r="N1291" s="28">
        <v>45303</v>
      </c>
      <c r="O1291" s="279">
        <v>1589700.4369999999</v>
      </c>
    </row>
    <row r="1292" spans="10:15" x14ac:dyDescent="0.2">
      <c r="J1292" s="28">
        <v>15759</v>
      </c>
      <c r="K1292" s="28" t="s">
        <v>311</v>
      </c>
      <c r="L1292" s="28">
        <v>8</v>
      </c>
      <c r="M1292" s="28" t="str">
        <f t="shared" si="39"/>
        <v>157598</v>
      </c>
      <c r="N1292" s="28">
        <v>72325</v>
      </c>
      <c r="O1292" s="279">
        <v>989014.6825</v>
      </c>
    </row>
    <row r="1293" spans="10:15" x14ac:dyDescent="0.2">
      <c r="J1293" s="28">
        <v>15759</v>
      </c>
      <c r="K1293" s="28" t="s">
        <v>311</v>
      </c>
      <c r="L1293" s="28">
        <v>9</v>
      </c>
      <c r="M1293" s="28" t="str">
        <f t="shared" si="39"/>
        <v>157599</v>
      </c>
      <c r="N1293" s="28">
        <v>105060</v>
      </c>
      <c r="O1293" s="279">
        <v>916844.63910000003</v>
      </c>
    </row>
    <row r="1294" spans="10:15" x14ac:dyDescent="0.2">
      <c r="J1294" s="28">
        <v>15759</v>
      </c>
      <c r="K1294" s="28" t="s">
        <v>311</v>
      </c>
      <c r="L1294" s="28">
        <v>10</v>
      </c>
      <c r="M1294" s="28" t="str">
        <f t="shared" si="39"/>
        <v>1575910</v>
      </c>
      <c r="N1294" s="28">
        <v>305084</v>
      </c>
      <c r="O1294" s="279">
        <v>926380.61699999997</v>
      </c>
    </row>
    <row r="1295" spans="10:15" x14ac:dyDescent="0.2">
      <c r="J1295" s="28">
        <v>15759</v>
      </c>
      <c r="K1295" s="28" t="s">
        <v>311</v>
      </c>
      <c r="L1295" s="28">
        <v>11</v>
      </c>
      <c r="M1295" s="28" t="str">
        <f t="shared" si="39"/>
        <v>1575911</v>
      </c>
      <c r="N1295" s="28">
        <v>41014</v>
      </c>
      <c r="O1295" s="279">
        <v>192252.94529999999</v>
      </c>
    </row>
    <row r="1296" spans="10:15" x14ac:dyDescent="0.2">
      <c r="J1296" s="28">
        <v>15759</v>
      </c>
      <c r="K1296" s="28" t="s">
        <v>311</v>
      </c>
      <c r="L1296" s="28">
        <v>12</v>
      </c>
      <c r="M1296" s="28" t="str">
        <f t="shared" si="39"/>
        <v>1575912</v>
      </c>
      <c r="N1296" s="28">
        <v>0</v>
      </c>
      <c r="O1296" s="279">
        <v>63219.06439</v>
      </c>
    </row>
    <row r="1297" spans="10:15" x14ac:dyDescent="0.2">
      <c r="J1297" s="28">
        <v>15761</v>
      </c>
      <c r="K1297" s="28" t="s">
        <v>312</v>
      </c>
      <c r="L1297" s="28">
        <v>1</v>
      </c>
      <c r="M1297" s="28" t="str">
        <f t="shared" si="39"/>
        <v>157611</v>
      </c>
      <c r="N1297" s="28">
        <v>6065</v>
      </c>
      <c r="O1297" s="279">
        <v>24352.30589</v>
      </c>
    </row>
    <row r="1298" spans="10:15" x14ac:dyDescent="0.2">
      <c r="J1298" s="28">
        <v>15761</v>
      </c>
      <c r="K1298" s="28" t="s">
        <v>312</v>
      </c>
      <c r="L1298" s="28">
        <v>2</v>
      </c>
      <c r="M1298" s="28" t="str">
        <f t="shared" si="39"/>
        <v>157612</v>
      </c>
      <c r="N1298" s="28">
        <v>17095</v>
      </c>
      <c r="O1298" s="279">
        <v>88395.406390000004</v>
      </c>
    </row>
    <row r="1299" spans="10:15" x14ac:dyDescent="0.2">
      <c r="J1299" s="28">
        <v>15761</v>
      </c>
      <c r="K1299" s="28" t="s">
        <v>312</v>
      </c>
      <c r="L1299" s="28">
        <v>3</v>
      </c>
      <c r="M1299" s="28" t="str">
        <f t="shared" si="39"/>
        <v>157613</v>
      </c>
      <c r="N1299" s="28">
        <v>2694</v>
      </c>
      <c r="O1299" s="279">
        <v>126317.414</v>
      </c>
    </row>
    <row r="1300" spans="10:15" x14ac:dyDescent="0.2">
      <c r="J1300" s="28">
        <v>15761</v>
      </c>
      <c r="K1300" s="28" t="s">
        <v>312</v>
      </c>
      <c r="L1300" s="28">
        <v>4</v>
      </c>
      <c r="M1300" s="28" t="str">
        <f t="shared" si="39"/>
        <v>157614</v>
      </c>
      <c r="N1300" s="28">
        <v>1329</v>
      </c>
      <c r="O1300" s="279">
        <v>98159.052490000002</v>
      </c>
    </row>
    <row r="1301" spans="10:15" x14ac:dyDescent="0.2">
      <c r="J1301" s="28">
        <v>15761</v>
      </c>
      <c r="K1301" s="28" t="s">
        <v>312</v>
      </c>
      <c r="L1301" s="28">
        <v>5</v>
      </c>
      <c r="M1301" s="28" t="str">
        <f t="shared" si="39"/>
        <v>157615</v>
      </c>
      <c r="N1301" s="28">
        <v>1265</v>
      </c>
      <c r="O1301" s="279">
        <v>156694.64170000001</v>
      </c>
    </row>
    <row r="1302" spans="10:15" x14ac:dyDescent="0.2">
      <c r="J1302" s="28">
        <v>15761</v>
      </c>
      <c r="K1302" s="28" t="s">
        <v>312</v>
      </c>
      <c r="L1302" s="28">
        <v>9</v>
      </c>
      <c r="M1302" s="28" t="str">
        <f t="shared" si="39"/>
        <v>157619</v>
      </c>
      <c r="N1302" s="28">
        <v>741</v>
      </c>
      <c r="O1302" s="279">
        <v>104680.48729999999</v>
      </c>
    </row>
    <row r="1303" spans="10:15" x14ac:dyDescent="0.2">
      <c r="J1303" s="28">
        <v>15761</v>
      </c>
      <c r="K1303" s="28" t="s">
        <v>312</v>
      </c>
      <c r="L1303" s="28">
        <v>12</v>
      </c>
      <c r="M1303" s="28" t="str">
        <f t="shared" si="39"/>
        <v>1576112</v>
      </c>
      <c r="N1303" s="28">
        <v>0</v>
      </c>
      <c r="O1303" s="279">
        <v>8041.5898360000001</v>
      </c>
    </row>
    <row r="1304" spans="10:15" x14ac:dyDescent="0.2">
      <c r="J1304" s="28">
        <v>15762</v>
      </c>
      <c r="K1304" s="28" t="s">
        <v>313</v>
      </c>
      <c r="L1304" s="28">
        <v>1</v>
      </c>
      <c r="M1304" s="28" t="str">
        <f t="shared" si="39"/>
        <v>157621</v>
      </c>
      <c r="N1304" s="28">
        <v>3830</v>
      </c>
      <c r="O1304" s="279">
        <v>6496.12464</v>
      </c>
    </row>
    <row r="1305" spans="10:15" x14ac:dyDescent="0.2">
      <c r="J1305" s="28">
        <v>15762</v>
      </c>
      <c r="K1305" s="28" t="s">
        <v>313</v>
      </c>
      <c r="L1305" s="28">
        <v>2</v>
      </c>
      <c r="M1305" s="28" t="str">
        <f t="shared" si="39"/>
        <v>157622</v>
      </c>
      <c r="N1305" s="28">
        <v>4073</v>
      </c>
      <c r="O1305" s="279">
        <v>27991.432410000001</v>
      </c>
    </row>
    <row r="1306" spans="10:15" x14ac:dyDescent="0.2">
      <c r="J1306" s="28">
        <v>15762</v>
      </c>
      <c r="K1306" s="28" t="s">
        <v>313</v>
      </c>
      <c r="L1306" s="28">
        <v>4</v>
      </c>
      <c r="M1306" s="28" t="str">
        <f t="shared" si="39"/>
        <v>157624</v>
      </c>
      <c r="N1306" s="28">
        <v>1978</v>
      </c>
      <c r="O1306" s="279">
        <v>79480.402549999999</v>
      </c>
    </row>
    <row r="1307" spans="10:15" x14ac:dyDescent="0.2">
      <c r="J1307" s="28">
        <v>15762</v>
      </c>
      <c r="K1307" s="28" t="s">
        <v>313</v>
      </c>
      <c r="L1307" s="28">
        <v>12</v>
      </c>
      <c r="M1307" s="28" t="str">
        <f t="shared" si="39"/>
        <v>1576212</v>
      </c>
      <c r="N1307" s="28">
        <v>0</v>
      </c>
      <c r="O1307" s="279">
        <v>2317.8708710000001</v>
      </c>
    </row>
    <row r="1308" spans="10:15" x14ac:dyDescent="0.2">
      <c r="J1308" s="28">
        <v>15763</v>
      </c>
      <c r="K1308" s="28" t="s">
        <v>314</v>
      </c>
      <c r="L1308" s="28">
        <v>1</v>
      </c>
      <c r="M1308" s="28" t="str">
        <f t="shared" si="39"/>
        <v>157631</v>
      </c>
      <c r="N1308" s="28">
        <v>4880</v>
      </c>
      <c r="O1308" s="279">
        <v>24186.538970000001</v>
      </c>
    </row>
    <row r="1309" spans="10:15" x14ac:dyDescent="0.2">
      <c r="J1309" s="28">
        <v>15763</v>
      </c>
      <c r="K1309" s="28" t="s">
        <v>314</v>
      </c>
      <c r="L1309" s="28">
        <v>2</v>
      </c>
      <c r="M1309" s="28" t="str">
        <f t="shared" si="39"/>
        <v>157632</v>
      </c>
      <c r="N1309" s="28">
        <v>16252</v>
      </c>
      <c r="O1309" s="279">
        <v>85175.322310000003</v>
      </c>
    </row>
    <row r="1310" spans="10:15" x14ac:dyDescent="0.2">
      <c r="J1310" s="28">
        <v>15763</v>
      </c>
      <c r="K1310" s="28" t="s">
        <v>314</v>
      </c>
      <c r="L1310" s="28">
        <v>3</v>
      </c>
      <c r="M1310" s="28" t="str">
        <f t="shared" si="39"/>
        <v>157633</v>
      </c>
      <c r="N1310" s="28">
        <v>4114</v>
      </c>
      <c r="O1310" s="279">
        <v>204286.42720000001</v>
      </c>
    </row>
    <row r="1311" spans="10:15" x14ac:dyDescent="0.2">
      <c r="J1311" s="28">
        <v>15763</v>
      </c>
      <c r="K1311" s="28" t="s">
        <v>314</v>
      </c>
      <c r="L1311" s="28">
        <v>4</v>
      </c>
      <c r="M1311" s="28" t="str">
        <f t="shared" si="39"/>
        <v>157634</v>
      </c>
      <c r="N1311" s="28">
        <v>1703</v>
      </c>
      <c r="O1311" s="279">
        <v>112326.8722</v>
      </c>
    </row>
    <row r="1312" spans="10:15" x14ac:dyDescent="0.2">
      <c r="J1312" s="28">
        <v>15763</v>
      </c>
      <c r="K1312" s="28" t="s">
        <v>314</v>
      </c>
      <c r="L1312" s="28">
        <v>5</v>
      </c>
      <c r="M1312" s="28" t="str">
        <f t="shared" si="39"/>
        <v>157635</v>
      </c>
      <c r="N1312" s="28">
        <v>1911</v>
      </c>
      <c r="O1312" s="279">
        <v>698511.71629999997</v>
      </c>
    </row>
    <row r="1313" spans="10:15" x14ac:dyDescent="0.2">
      <c r="J1313" s="28">
        <v>15763</v>
      </c>
      <c r="K1313" s="28" t="s">
        <v>314</v>
      </c>
      <c r="L1313" s="28">
        <v>12</v>
      </c>
      <c r="M1313" s="28" t="str">
        <f t="shared" si="39"/>
        <v>1576312</v>
      </c>
      <c r="N1313" s="28">
        <v>0</v>
      </c>
      <c r="O1313" s="279">
        <v>11667.46558</v>
      </c>
    </row>
    <row r="1314" spans="10:15" x14ac:dyDescent="0.2">
      <c r="J1314" s="28">
        <v>15764</v>
      </c>
      <c r="K1314" s="28" t="s">
        <v>315</v>
      </c>
      <c r="L1314" s="28">
        <v>1</v>
      </c>
      <c r="M1314" s="28" t="str">
        <f t="shared" si="39"/>
        <v>157641</v>
      </c>
      <c r="N1314" s="28">
        <v>2034</v>
      </c>
      <c r="O1314" s="279">
        <v>50832.625379999998</v>
      </c>
    </row>
    <row r="1315" spans="10:15" x14ac:dyDescent="0.2">
      <c r="J1315" s="28">
        <v>15764</v>
      </c>
      <c r="K1315" s="28" t="s">
        <v>315</v>
      </c>
      <c r="L1315" s="28">
        <v>2</v>
      </c>
      <c r="M1315" s="28" t="str">
        <f t="shared" si="39"/>
        <v>157642</v>
      </c>
      <c r="N1315" s="28">
        <v>15210</v>
      </c>
      <c r="O1315" s="279">
        <v>207729.0295</v>
      </c>
    </row>
    <row r="1316" spans="10:15" x14ac:dyDescent="0.2">
      <c r="J1316" s="28">
        <v>15764</v>
      </c>
      <c r="K1316" s="28" t="s">
        <v>315</v>
      </c>
      <c r="L1316" s="28">
        <v>3</v>
      </c>
      <c r="M1316" s="28" t="str">
        <f t="shared" si="39"/>
        <v>157643</v>
      </c>
      <c r="N1316" s="28">
        <v>12677</v>
      </c>
      <c r="O1316" s="279">
        <v>414001.65580000001</v>
      </c>
    </row>
    <row r="1317" spans="10:15" x14ac:dyDescent="0.2">
      <c r="J1317" s="28">
        <v>15764</v>
      </c>
      <c r="K1317" s="28" t="s">
        <v>315</v>
      </c>
      <c r="L1317" s="28">
        <v>4</v>
      </c>
      <c r="M1317" s="28" t="str">
        <f t="shared" si="39"/>
        <v>157644</v>
      </c>
      <c r="N1317" s="28">
        <v>6836</v>
      </c>
      <c r="O1317" s="279">
        <v>456164.46110000001</v>
      </c>
    </row>
    <row r="1318" spans="10:15" x14ac:dyDescent="0.2">
      <c r="J1318" s="28">
        <v>15764</v>
      </c>
      <c r="K1318" s="28" t="s">
        <v>315</v>
      </c>
      <c r="L1318" s="28">
        <v>5</v>
      </c>
      <c r="M1318" s="28" t="str">
        <f t="shared" si="39"/>
        <v>157645</v>
      </c>
      <c r="N1318" s="28">
        <v>966</v>
      </c>
      <c r="O1318" s="279">
        <v>499171.08779999998</v>
      </c>
    </row>
    <row r="1319" spans="10:15" x14ac:dyDescent="0.2">
      <c r="J1319" s="28">
        <v>15764</v>
      </c>
      <c r="K1319" s="28" t="s">
        <v>315</v>
      </c>
      <c r="L1319" s="28">
        <v>6</v>
      </c>
      <c r="M1319" s="28" t="str">
        <f t="shared" si="39"/>
        <v>157646</v>
      </c>
      <c r="N1319" s="28">
        <v>1175</v>
      </c>
      <c r="O1319" s="279">
        <v>973432.07129999995</v>
      </c>
    </row>
    <row r="1320" spans="10:15" x14ac:dyDescent="0.2">
      <c r="J1320" s="28">
        <v>15764</v>
      </c>
      <c r="K1320" s="28" t="s">
        <v>315</v>
      </c>
      <c r="L1320" s="28">
        <v>9</v>
      </c>
      <c r="M1320" s="28" t="str">
        <f t="shared" si="39"/>
        <v>157649</v>
      </c>
      <c r="N1320" s="28">
        <v>494</v>
      </c>
      <c r="O1320" s="279">
        <v>422618.67200000002</v>
      </c>
    </row>
    <row r="1321" spans="10:15" x14ac:dyDescent="0.2">
      <c r="J1321" s="28">
        <v>15764</v>
      </c>
      <c r="K1321" s="28" t="s">
        <v>315</v>
      </c>
      <c r="L1321" s="28">
        <v>10</v>
      </c>
      <c r="M1321" s="28" t="str">
        <f t="shared" si="39"/>
        <v>1576410</v>
      </c>
      <c r="N1321" s="28">
        <v>466</v>
      </c>
      <c r="O1321" s="279">
        <v>567249.38269999996</v>
      </c>
    </row>
    <row r="1322" spans="10:15" x14ac:dyDescent="0.2">
      <c r="J1322" s="28">
        <v>15764</v>
      </c>
      <c r="K1322" s="28" t="s">
        <v>315</v>
      </c>
      <c r="L1322" s="28">
        <v>11</v>
      </c>
      <c r="M1322" s="28" t="str">
        <f t="shared" si="39"/>
        <v>1576411</v>
      </c>
      <c r="N1322" s="28">
        <v>164</v>
      </c>
      <c r="O1322" s="279">
        <v>131440.25159999999</v>
      </c>
    </row>
    <row r="1323" spans="10:15" x14ac:dyDescent="0.2">
      <c r="J1323" s="28">
        <v>15764</v>
      </c>
      <c r="K1323" s="28" t="s">
        <v>315</v>
      </c>
      <c r="L1323" s="28">
        <v>12</v>
      </c>
      <c r="M1323" s="28" t="str">
        <f t="shared" si="39"/>
        <v>1576412</v>
      </c>
      <c r="N1323" s="28">
        <v>0</v>
      </c>
      <c r="O1323" s="279">
        <v>26061.838739999999</v>
      </c>
    </row>
    <row r="1324" spans="10:15" x14ac:dyDescent="0.2">
      <c r="J1324" s="28">
        <v>15774</v>
      </c>
      <c r="K1324" s="28" t="s">
        <v>316</v>
      </c>
      <c r="L1324" s="28">
        <v>1</v>
      </c>
      <c r="M1324" s="28" t="str">
        <f t="shared" si="39"/>
        <v>157741</v>
      </c>
      <c r="N1324" s="28">
        <v>11049</v>
      </c>
      <c r="O1324" s="279">
        <v>23075.816729999999</v>
      </c>
    </row>
    <row r="1325" spans="10:15" x14ac:dyDescent="0.2">
      <c r="J1325" s="28">
        <v>15774</v>
      </c>
      <c r="K1325" s="28" t="s">
        <v>316</v>
      </c>
      <c r="L1325" s="28">
        <v>2</v>
      </c>
      <c r="M1325" s="28" t="str">
        <f t="shared" si="39"/>
        <v>157742</v>
      </c>
      <c r="N1325" s="28">
        <v>15470</v>
      </c>
      <c r="O1325" s="279">
        <v>54598.376880000003</v>
      </c>
    </row>
    <row r="1326" spans="10:15" x14ac:dyDescent="0.2">
      <c r="J1326" s="28">
        <v>15774</v>
      </c>
      <c r="K1326" s="28" t="s">
        <v>316</v>
      </c>
      <c r="L1326" s="28">
        <v>3</v>
      </c>
      <c r="M1326" s="28" t="str">
        <f t="shared" si="39"/>
        <v>157743</v>
      </c>
      <c r="N1326" s="28">
        <v>254</v>
      </c>
      <c r="O1326" s="279">
        <v>2071.6991640000001</v>
      </c>
    </row>
    <row r="1327" spans="10:15" x14ac:dyDescent="0.2">
      <c r="J1327" s="28">
        <v>15774</v>
      </c>
      <c r="K1327" s="28" t="s">
        <v>316</v>
      </c>
      <c r="L1327" s="28">
        <v>5</v>
      </c>
      <c r="M1327" s="28" t="str">
        <f t="shared" si="39"/>
        <v>157745</v>
      </c>
      <c r="N1327" s="28">
        <v>2286</v>
      </c>
      <c r="O1327" s="279">
        <v>69634.946240000005</v>
      </c>
    </row>
    <row r="1328" spans="10:15" x14ac:dyDescent="0.2">
      <c r="J1328" s="28">
        <v>15774</v>
      </c>
      <c r="K1328" s="28" t="s">
        <v>316</v>
      </c>
      <c r="L1328" s="28">
        <v>12</v>
      </c>
      <c r="M1328" s="28" t="str">
        <f t="shared" si="39"/>
        <v>1577412</v>
      </c>
      <c r="N1328" s="28">
        <v>0</v>
      </c>
      <c r="O1328" s="279">
        <v>7591.3570339999997</v>
      </c>
    </row>
    <row r="1329" spans="10:15" x14ac:dyDescent="0.2">
      <c r="J1329" s="28">
        <v>15776</v>
      </c>
      <c r="K1329" s="28" t="s">
        <v>317</v>
      </c>
      <c r="L1329" s="28">
        <v>1</v>
      </c>
      <c r="M1329" s="28" t="str">
        <f t="shared" si="39"/>
        <v>157761</v>
      </c>
      <c r="N1329" s="28">
        <v>4685</v>
      </c>
      <c r="O1329" s="279">
        <v>28515.735919999999</v>
      </c>
    </row>
    <row r="1330" spans="10:15" x14ac:dyDescent="0.2">
      <c r="J1330" s="28">
        <v>15776</v>
      </c>
      <c r="K1330" s="28" t="s">
        <v>317</v>
      </c>
      <c r="L1330" s="28">
        <v>2</v>
      </c>
      <c r="M1330" s="28" t="str">
        <f t="shared" si="39"/>
        <v>157762</v>
      </c>
      <c r="N1330" s="28">
        <v>31206</v>
      </c>
      <c r="O1330" s="279">
        <v>132217.62090000001</v>
      </c>
    </row>
    <row r="1331" spans="10:15" x14ac:dyDescent="0.2">
      <c r="J1331" s="28">
        <v>15776</v>
      </c>
      <c r="K1331" s="28" t="s">
        <v>317</v>
      </c>
      <c r="L1331" s="28">
        <v>3</v>
      </c>
      <c r="M1331" s="28" t="str">
        <f t="shared" si="39"/>
        <v>157763</v>
      </c>
      <c r="N1331" s="28">
        <v>16121</v>
      </c>
      <c r="O1331" s="279">
        <v>129691.3743</v>
      </c>
    </row>
    <row r="1332" spans="10:15" x14ac:dyDescent="0.2">
      <c r="J1332" s="28">
        <v>15776</v>
      </c>
      <c r="K1332" s="28" t="s">
        <v>317</v>
      </c>
      <c r="L1332" s="28">
        <v>4</v>
      </c>
      <c r="M1332" s="28" t="str">
        <f t="shared" si="39"/>
        <v>157764</v>
      </c>
      <c r="N1332" s="28">
        <v>5297</v>
      </c>
      <c r="O1332" s="279">
        <v>96921.535860000004</v>
      </c>
    </row>
    <row r="1333" spans="10:15" x14ac:dyDescent="0.2">
      <c r="J1333" s="28">
        <v>15776</v>
      </c>
      <c r="K1333" s="28" t="s">
        <v>317</v>
      </c>
      <c r="L1333" s="28">
        <v>5</v>
      </c>
      <c r="M1333" s="28" t="str">
        <f t="shared" si="39"/>
        <v>157765</v>
      </c>
      <c r="N1333" s="28">
        <v>1844</v>
      </c>
      <c r="O1333" s="279">
        <v>49624.298739999998</v>
      </c>
    </row>
    <row r="1334" spans="10:15" x14ac:dyDescent="0.2">
      <c r="J1334" s="28">
        <v>15776</v>
      </c>
      <c r="K1334" s="28" t="s">
        <v>317</v>
      </c>
      <c r="L1334" s="28">
        <v>6</v>
      </c>
      <c r="M1334" s="28" t="str">
        <f t="shared" si="39"/>
        <v>157766</v>
      </c>
      <c r="N1334" s="28">
        <v>4491</v>
      </c>
      <c r="O1334" s="279">
        <v>52030.284919999998</v>
      </c>
    </row>
    <row r="1335" spans="10:15" x14ac:dyDescent="0.2">
      <c r="J1335" s="28">
        <v>15776</v>
      </c>
      <c r="K1335" s="28" t="s">
        <v>317</v>
      </c>
      <c r="L1335" s="28">
        <v>9</v>
      </c>
      <c r="M1335" s="28" t="str">
        <f t="shared" si="39"/>
        <v>157769</v>
      </c>
      <c r="N1335" s="28">
        <v>1410</v>
      </c>
      <c r="O1335" s="279">
        <v>245811.42389999999</v>
      </c>
    </row>
    <row r="1336" spans="10:15" x14ac:dyDescent="0.2">
      <c r="J1336" s="28">
        <v>15776</v>
      </c>
      <c r="K1336" s="28" t="s">
        <v>317</v>
      </c>
      <c r="L1336" s="28">
        <v>10</v>
      </c>
      <c r="M1336" s="28" t="str">
        <f t="shared" si="39"/>
        <v>1577610</v>
      </c>
      <c r="N1336" s="28">
        <v>431</v>
      </c>
      <c r="O1336" s="279">
        <v>19862.537899999999</v>
      </c>
    </row>
    <row r="1337" spans="10:15" x14ac:dyDescent="0.2">
      <c r="J1337" s="28">
        <v>15776</v>
      </c>
      <c r="K1337" s="28" t="s">
        <v>317</v>
      </c>
      <c r="L1337" s="28">
        <v>12</v>
      </c>
      <c r="M1337" s="28" t="str">
        <f t="shared" si="39"/>
        <v>1577612</v>
      </c>
      <c r="N1337" s="28">
        <v>0</v>
      </c>
      <c r="O1337" s="279">
        <v>26326.363259999998</v>
      </c>
    </row>
    <row r="1338" spans="10:15" x14ac:dyDescent="0.2">
      <c r="J1338" s="28">
        <v>15778</v>
      </c>
      <c r="K1338" s="28" t="s">
        <v>318</v>
      </c>
      <c r="L1338" s="28">
        <v>1</v>
      </c>
      <c r="M1338" s="28" t="str">
        <f t="shared" si="39"/>
        <v>157781</v>
      </c>
      <c r="N1338" s="28">
        <v>8760</v>
      </c>
      <c r="O1338" s="279">
        <v>35845.285929999998</v>
      </c>
    </row>
    <row r="1339" spans="10:15" x14ac:dyDescent="0.2">
      <c r="J1339" s="28">
        <v>15778</v>
      </c>
      <c r="K1339" s="28" t="s">
        <v>318</v>
      </c>
      <c r="L1339" s="28">
        <v>2</v>
      </c>
      <c r="M1339" s="28" t="str">
        <f t="shared" si="39"/>
        <v>157782</v>
      </c>
      <c r="N1339" s="28">
        <v>8951</v>
      </c>
      <c r="O1339" s="279">
        <v>62970.393810000001</v>
      </c>
    </row>
    <row r="1340" spans="10:15" x14ac:dyDescent="0.2">
      <c r="J1340" s="28">
        <v>15778</v>
      </c>
      <c r="K1340" s="28" t="s">
        <v>318</v>
      </c>
      <c r="L1340" s="28">
        <v>3</v>
      </c>
      <c r="M1340" s="28" t="str">
        <f t="shared" si="39"/>
        <v>157783</v>
      </c>
      <c r="N1340" s="28">
        <v>2109</v>
      </c>
      <c r="O1340" s="279">
        <v>16565.56093</v>
      </c>
    </row>
    <row r="1341" spans="10:15" x14ac:dyDescent="0.2">
      <c r="J1341" s="28">
        <v>15778</v>
      </c>
      <c r="K1341" s="28" t="s">
        <v>318</v>
      </c>
      <c r="L1341" s="28">
        <v>4</v>
      </c>
      <c r="M1341" s="28" t="str">
        <f t="shared" si="39"/>
        <v>157784</v>
      </c>
      <c r="N1341" s="28">
        <v>628</v>
      </c>
      <c r="O1341" s="279">
        <v>17723.6872</v>
      </c>
    </row>
    <row r="1342" spans="10:15" x14ac:dyDescent="0.2">
      <c r="J1342" s="28">
        <v>15778</v>
      </c>
      <c r="K1342" s="28" t="s">
        <v>318</v>
      </c>
      <c r="L1342" s="28">
        <v>6</v>
      </c>
      <c r="M1342" s="28" t="str">
        <f t="shared" si="39"/>
        <v>157786</v>
      </c>
      <c r="N1342" s="28">
        <v>4692</v>
      </c>
      <c r="O1342" s="279">
        <v>147523.4203</v>
      </c>
    </row>
    <row r="1343" spans="10:15" x14ac:dyDescent="0.2">
      <c r="J1343" s="28">
        <v>15778</v>
      </c>
      <c r="K1343" s="28" t="s">
        <v>318</v>
      </c>
      <c r="L1343" s="28">
        <v>7</v>
      </c>
      <c r="M1343" s="28" t="str">
        <f t="shared" si="39"/>
        <v>157787</v>
      </c>
      <c r="N1343" s="28">
        <v>4450</v>
      </c>
      <c r="O1343" s="279">
        <v>28605.59045</v>
      </c>
    </row>
    <row r="1344" spans="10:15" x14ac:dyDescent="0.2">
      <c r="J1344" s="28">
        <v>15778</v>
      </c>
      <c r="K1344" s="28" t="s">
        <v>318</v>
      </c>
      <c r="L1344" s="28">
        <v>8</v>
      </c>
      <c r="M1344" s="28" t="str">
        <f t="shared" si="39"/>
        <v>157788</v>
      </c>
      <c r="N1344" s="28">
        <v>4184</v>
      </c>
      <c r="O1344" s="279">
        <v>64179.774599999997</v>
      </c>
    </row>
    <row r="1345" spans="10:15" x14ac:dyDescent="0.2">
      <c r="J1345" s="28">
        <v>15778</v>
      </c>
      <c r="K1345" s="28" t="s">
        <v>318</v>
      </c>
      <c r="L1345" s="28">
        <v>9</v>
      </c>
      <c r="M1345" s="28" t="str">
        <f t="shared" si="39"/>
        <v>157789</v>
      </c>
      <c r="N1345" s="28">
        <v>546</v>
      </c>
      <c r="O1345" s="279">
        <v>81821.380470000004</v>
      </c>
    </row>
    <row r="1346" spans="10:15" x14ac:dyDescent="0.2">
      <c r="J1346" s="28">
        <v>15778</v>
      </c>
      <c r="K1346" s="28" t="s">
        <v>318</v>
      </c>
      <c r="L1346" s="28">
        <v>12</v>
      </c>
      <c r="M1346" s="28" t="str">
        <f t="shared" si="39"/>
        <v>1577812</v>
      </c>
      <c r="N1346" s="28">
        <v>0</v>
      </c>
      <c r="O1346" s="279">
        <v>7617.6330980000002</v>
      </c>
    </row>
    <row r="1347" spans="10:15" x14ac:dyDescent="0.2">
      <c r="J1347" s="28">
        <v>15790</v>
      </c>
      <c r="K1347" s="28" t="s">
        <v>319</v>
      </c>
      <c r="L1347" s="28">
        <v>1</v>
      </c>
      <c r="M1347" s="28" t="str">
        <f t="shared" ref="M1347:M1410" si="40">J1347&amp;L1347</f>
        <v>157901</v>
      </c>
      <c r="N1347" s="28">
        <v>17120</v>
      </c>
      <c r="O1347" s="279">
        <v>42322.409639999998</v>
      </c>
    </row>
    <row r="1348" spans="10:15" x14ac:dyDescent="0.2">
      <c r="J1348" s="28">
        <v>15790</v>
      </c>
      <c r="K1348" s="28" t="s">
        <v>319</v>
      </c>
      <c r="L1348" s="28">
        <v>2</v>
      </c>
      <c r="M1348" s="28" t="str">
        <f t="shared" si="40"/>
        <v>157902</v>
      </c>
      <c r="N1348" s="28">
        <v>38911</v>
      </c>
      <c r="O1348" s="279">
        <v>110371.71859999999</v>
      </c>
    </row>
    <row r="1349" spans="10:15" x14ac:dyDescent="0.2">
      <c r="J1349" s="28">
        <v>15790</v>
      </c>
      <c r="K1349" s="28" t="s">
        <v>319</v>
      </c>
      <c r="L1349" s="28">
        <v>3</v>
      </c>
      <c r="M1349" s="28" t="str">
        <f t="shared" si="40"/>
        <v>157903</v>
      </c>
      <c r="N1349" s="28">
        <v>908</v>
      </c>
      <c r="O1349" s="279">
        <v>78521.401010000001</v>
      </c>
    </row>
    <row r="1350" spans="10:15" x14ac:dyDescent="0.2">
      <c r="J1350" s="28">
        <v>15790</v>
      </c>
      <c r="K1350" s="28" t="s">
        <v>319</v>
      </c>
      <c r="L1350" s="28">
        <v>4</v>
      </c>
      <c r="M1350" s="28" t="str">
        <f t="shared" si="40"/>
        <v>157904</v>
      </c>
      <c r="N1350" s="28">
        <v>903</v>
      </c>
      <c r="O1350" s="279">
        <v>88673.415599999993</v>
      </c>
    </row>
    <row r="1351" spans="10:15" x14ac:dyDescent="0.2">
      <c r="J1351" s="28">
        <v>15790</v>
      </c>
      <c r="K1351" s="28" t="s">
        <v>319</v>
      </c>
      <c r="L1351" s="28">
        <v>5</v>
      </c>
      <c r="M1351" s="28" t="str">
        <f t="shared" si="40"/>
        <v>157905</v>
      </c>
      <c r="N1351" s="28">
        <v>2577</v>
      </c>
      <c r="O1351" s="279">
        <v>104993.6397</v>
      </c>
    </row>
    <row r="1352" spans="10:15" x14ac:dyDescent="0.2">
      <c r="J1352" s="28">
        <v>15790</v>
      </c>
      <c r="K1352" s="28" t="s">
        <v>319</v>
      </c>
      <c r="L1352" s="28">
        <v>6</v>
      </c>
      <c r="M1352" s="28" t="str">
        <f t="shared" si="40"/>
        <v>157906</v>
      </c>
      <c r="N1352" s="28">
        <v>2912</v>
      </c>
      <c r="O1352" s="279">
        <v>33100.825510000002</v>
      </c>
    </row>
    <row r="1353" spans="10:15" x14ac:dyDescent="0.2">
      <c r="J1353" s="28">
        <v>15790</v>
      </c>
      <c r="K1353" s="28" t="s">
        <v>319</v>
      </c>
      <c r="L1353" s="28">
        <v>12</v>
      </c>
      <c r="M1353" s="28" t="str">
        <f t="shared" si="40"/>
        <v>1579012</v>
      </c>
      <c r="N1353" s="28">
        <v>0</v>
      </c>
      <c r="O1353" s="279">
        <v>7857.9252070000002</v>
      </c>
    </row>
    <row r="1354" spans="10:15" x14ac:dyDescent="0.2">
      <c r="J1354" s="28">
        <v>15798</v>
      </c>
      <c r="K1354" s="28" t="s">
        <v>320</v>
      </c>
      <c r="L1354" s="28">
        <v>1</v>
      </c>
      <c r="M1354" s="28" t="str">
        <f t="shared" si="40"/>
        <v>157981</v>
      </c>
      <c r="N1354" s="28">
        <v>1569</v>
      </c>
      <c r="O1354" s="279">
        <v>51606.362090000002</v>
      </c>
    </row>
    <row r="1355" spans="10:15" x14ac:dyDescent="0.2">
      <c r="J1355" s="28">
        <v>15798</v>
      </c>
      <c r="K1355" s="28" t="s">
        <v>320</v>
      </c>
      <c r="L1355" s="28">
        <v>2</v>
      </c>
      <c r="M1355" s="28" t="str">
        <f t="shared" si="40"/>
        <v>157982</v>
      </c>
      <c r="N1355" s="28">
        <v>33868</v>
      </c>
      <c r="O1355" s="279">
        <v>217264.0484</v>
      </c>
    </row>
    <row r="1356" spans="10:15" x14ac:dyDescent="0.2">
      <c r="J1356" s="28">
        <v>15798</v>
      </c>
      <c r="K1356" s="28" t="s">
        <v>320</v>
      </c>
      <c r="L1356" s="28">
        <v>3</v>
      </c>
      <c r="M1356" s="28" t="str">
        <f t="shared" si="40"/>
        <v>157983</v>
      </c>
      <c r="N1356" s="28">
        <v>27369</v>
      </c>
      <c r="O1356" s="279">
        <v>313184.37760000001</v>
      </c>
    </row>
    <row r="1357" spans="10:15" x14ac:dyDescent="0.2">
      <c r="J1357" s="28">
        <v>15798</v>
      </c>
      <c r="K1357" s="28" t="s">
        <v>320</v>
      </c>
      <c r="L1357" s="28">
        <v>4</v>
      </c>
      <c r="M1357" s="28" t="str">
        <f t="shared" si="40"/>
        <v>157984</v>
      </c>
      <c r="N1357" s="28">
        <v>9148</v>
      </c>
      <c r="O1357" s="279">
        <v>337886.40139999997</v>
      </c>
    </row>
    <row r="1358" spans="10:15" x14ac:dyDescent="0.2">
      <c r="J1358" s="28">
        <v>15798</v>
      </c>
      <c r="K1358" s="28" t="s">
        <v>320</v>
      </c>
      <c r="L1358" s="28">
        <v>5</v>
      </c>
      <c r="M1358" s="28" t="str">
        <f t="shared" si="40"/>
        <v>157985</v>
      </c>
      <c r="N1358" s="28">
        <v>1742</v>
      </c>
      <c r="O1358" s="279">
        <v>711358.3456</v>
      </c>
    </row>
    <row r="1359" spans="10:15" x14ac:dyDescent="0.2">
      <c r="J1359" s="28">
        <v>15798</v>
      </c>
      <c r="K1359" s="28" t="s">
        <v>320</v>
      </c>
      <c r="L1359" s="28">
        <v>6</v>
      </c>
      <c r="M1359" s="28" t="str">
        <f t="shared" si="40"/>
        <v>157986</v>
      </c>
      <c r="N1359" s="28">
        <v>2329</v>
      </c>
      <c r="O1359" s="279">
        <v>255830.67910000001</v>
      </c>
    </row>
    <row r="1360" spans="10:15" x14ac:dyDescent="0.2">
      <c r="J1360" s="28">
        <v>15798</v>
      </c>
      <c r="K1360" s="28" t="s">
        <v>320</v>
      </c>
      <c r="L1360" s="28">
        <v>7</v>
      </c>
      <c r="M1360" s="28" t="str">
        <f t="shared" si="40"/>
        <v>157987</v>
      </c>
      <c r="N1360" s="28">
        <v>7357</v>
      </c>
      <c r="O1360" s="279">
        <v>372165.37280000001</v>
      </c>
    </row>
    <row r="1361" spans="10:15" x14ac:dyDescent="0.2">
      <c r="J1361" s="28">
        <v>15798</v>
      </c>
      <c r="K1361" s="28" t="s">
        <v>320</v>
      </c>
      <c r="L1361" s="28">
        <v>8</v>
      </c>
      <c r="M1361" s="28" t="str">
        <f t="shared" si="40"/>
        <v>157988</v>
      </c>
      <c r="N1361" s="28">
        <v>2571</v>
      </c>
      <c r="O1361" s="279">
        <v>300090.99570000003</v>
      </c>
    </row>
    <row r="1362" spans="10:15" x14ac:dyDescent="0.2">
      <c r="J1362" s="28">
        <v>15798</v>
      </c>
      <c r="K1362" s="28" t="s">
        <v>320</v>
      </c>
      <c r="L1362" s="28">
        <v>12</v>
      </c>
      <c r="M1362" s="28" t="str">
        <f t="shared" si="40"/>
        <v>1579812</v>
      </c>
      <c r="N1362" s="28">
        <v>0</v>
      </c>
      <c r="O1362" s="279">
        <v>33850.952720000001</v>
      </c>
    </row>
    <row r="1363" spans="10:15" x14ac:dyDescent="0.2">
      <c r="J1363" s="28">
        <v>15804</v>
      </c>
      <c r="K1363" s="28" t="s">
        <v>321</v>
      </c>
      <c r="L1363" s="28">
        <v>1</v>
      </c>
      <c r="M1363" s="28" t="str">
        <f t="shared" si="40"/>
        <v>158041</v>
      </c>
      <c r="N1363" s="28">
        <v>8894</v>
      </c>
      <c r="O1363" s="279">
        <v>27718.141650000001</v>
      </c>
    </row>
    <row r="1364" spans="10:15" x14ac:dyDescent="0.2">
      <c r="J1364" s="28">
        <v>15804</v>
      </c>
      <c r="K1364" s="28" t="s">
        <v>321</v>
      </c>
      <c r="L1364" s="28">
        <v>2</v>
      </c>
      <c r="M1364" s="28" t="str">
        <f t="shared" si="40"/>
        <v>158042</v>
      </c>
      <c r="N1364" s="28">
        <v>58478</v>
      </c>
      <c r="O1364" s="279">
        <v>156768.0166</v>
      </c>
    </row>
    <row r="1365" spans="10:15" x14ac:dyDescent="0.2">
      <c r="J1365" s="28">
        <v>15804</v>
      </c>
      <c r="K1365" s="28" t="s">
        <v>321</v>
      </c>
      <c r="L1365" s="28">
        <v>3</v>
      </c>
      <c r="M1365" s="28" t="str">
        <f t="shared" si="40"/>
        <v>158043</v>
      </c>
      <c r="N1365" s="28">
        <v>15192</v>
      </c>
      <c r="O1365" s="279">
        <v>279681.1151</v>
      </c>
    </row>
    <row r="1366" spans="10:15" x14ac:dyDescent="0.2">
      <c r="J1366" s="28">
        <v>15804</v>
      </c>
      <c r="K1366" s="28" t="s">
        <v>321</v>
      </c>
      <c r="L1366" s="28">
        <v>4</v>
      </c>
      <c r="M1366" s="28" t="str">
        <f t="shared" si="40"/>
        <v>158044</v>
      </c>
      <c r="N1366" s="28">
        <v>4925</v>
      </c>
      <c r="O1366" s="279">
        <v>403740.67700000003</v>
      </c>
    </row>
    <row r="1367" spans="10:15" x14ac:dyDescent="0.2">
      <c r="J1367" s="28">
        <v>15804</v>
      </c>
      <c r="K1367" s="28" t="s">
        <v>321</v>
      </c>
      <c r="L1367" s="28">
        <v>5</v>
      </c>
      <c r="M1367" s="28" t="str">
        <f t="shared" si="40"/>
        <v>158045</v>
      </c>
      <c r="N1367" s="28">
        <v>2957</v>
      </c>
      <c r="O1367" s="279">
        <v>407864.4326</v>
      </c>
    </row>
    <row r="1368" spans="10:15" x14ac:dyDescent="0.2">
      <c r="J1368" s="28">
        <v>15804</v>
      </c>
      <c r="K1368" s="28" t="s">
        <v>321</v>
      </c>
      <c r="L1368" s="28">
        <v>7</v>
      </c>
      <c r="M1368" s="28" t="str">
        <f t="shared" si="40"/>
        <v>158047</v>
      </c>
      <c r="N1368" s="28">
        <v>5611</v>
      </c>
      <c r="O1368" s="279">
        <v>92246.434290000005</v>
      </c>
    </row>
    <row r="1369" spans="10:15" x14ac:dyDescent="0.2">
      <c r="J1369" s="28">
        <v>15804</v>
      </c>
      <c r="K1369" s="28" t="s">
        <v>321</v>
      </c>
      <c r="L1369" s="28">
        <v>9</v>
      </c>
      <c r="M1369" s="28" t="str">
        <f t="shared" si="40"/>
        <v>158049</v>
      </c>
      <c r="N1369" s="28">
        <v>163</v>
      </c>
      <c r="O1369" s="279">
        <v>96127.934269999998</v>
      </c>
    </row>
    <row r="1370" spans="10:15" x14ac:dyDescent="0.2">
      <c r="J1370" s="28">
        <v>15804</v>
      </c>
      <c r="K1370" s="28" t="s">
        <v>321</v>
      </c>
      <c r="L1370" s="28">
        <v>12</v>
      </c>
      <c r="M1370" s="28" t="str">
        <f t="shared" si="40"/>
        <v>1580412</v>
      </c>
      <c r="N1370" s="28">
        <v>0</v>
      </c>
      <c r="O1370" s="279">
        <v>14941.16733</v>
      </c>
    </row>
    <row r="1371" spans="10:15" x14ac:dyDescent="0.2">
      <c r="J1371" s="28">
        <v>15806</v>
      </c>
      <c r="K1371" s="28" t="s">
        <v>322</v>
      </c>
      <c r="L1371" s="28">
        <v>1</v>
      </c>
      <c r="M1371" s="28" t="str">
        <f t="shared" si="40"/>
        <v>158061</v>
      </c>
      <c r="N1371" s="28">
        <v>689</v>
      </c>
      <c r="O1371" s="279">
        <v>95355.951740000004</v>
      </c>
    </row>
    <row r="1372" spans="10:15" x14ac:dyDescent="0.2">
      <c r="J1372" s="28">
        <v>15806</v>
      </c>
      <c r="K1372" s="28" t="s">
        <v>322</v>
      </c>
      <c r="L1372" s="28">
        <v>2</v>
      </c>
      <c r="M1372" s="28" t="str">
        <f t="shared" si="40"/>
        <v>158062</v>
      </c>
      <c r="N1372" s="28">
        <v>25176</v>
      </c>
      <c r="O1372" s="279">
        <v>276154.09289999999</v>
      </c>
    </row>
    <row r="1373" spans="10:15" x14ac:dyDescent="0.2">
      <c r="J1373" s="28">
        <v>15806</v>
      </c>
      <c r="K1373" s="28" t="s">
        <v>322</v>
      </c>
      <c r="L1373" s="28">
        <v>3</v>
      </c>
      <c r="M1373" s="28" t="str">
        <f t="shared" si="40"/>
        <v>158063</v>
      </c>
      <c r="N1373" s="28">
        <v>59101</v>
      </c>
      <c r="O1373" s="279">
        <v>440285.82870000001</v>
      </c>
    </row>
    <row r="1374" spans="10:15" x14ac:dyDescent="0.2">
      <c r="J1374" s="28">
        <v>15806</v>
      </c>
      <c r="K1374" s="28" t="s">
        <v>322</v>
      </c>
      <c r="L1374" s="28">
        <v>4</v>
      </c>
      <c r="M1374" s="28" t="str">
        <f t="shared" si="40"/>
        <v>158064</v>
      </c>
      <c r="N1374" s="28">
        <v>74850</v>
      </c>
      <c r="O1374" s="279">
        <v>537981.40890000004</v>
      </c>
    </row>
    <row r="1375" spans="10:15" x14ac:dyDescent="0.2">
      <c r="J1375" s="28">
        <v>15806</v>
      </c>
      <c r="K1375" s="28" t="s">
        <v>322</v>
      </c>
      <c r="L1375" s="28">
        <v>5</v>
      </c>
      <c r="M1375" s="28" t="str">
        <f t="shared" si="40"/>
        <v>158065</v>
      </c>
      <c r="N1375" s="28">
        <v>21378</v>
      </c>
      <c r="O1375" s="279">
        <v>515204.59600000002</v>
      </c>
    </row>
    <row r="1376" spans="10:15" x14ac:dyDescent="0.2">
      <c r="J1376" s="28">
        <v>15806</v>
      </c>
      <c r="K1376" s="28" t="s">
        <v>322</v>
      </c>
      <c r="L1376" s="28">
        <v>6</v>
      </c>
      <c r="M1376" s="28" t="str">
        <f t="shared" si="40"/>
        <v>158066</v>
      </c>
      <c r="N1376" s="28">
        <v>11034</v>
      </c>
      <c r="O1376" s="279">
        <v>569433.25540000002</v>
      </c>
    </row>
    <row r="1377" spans="10:15" x14ac:dyDescent="0.2">
      <c r="J1377" s="28">
        <v>15806</v>
      </c>
      <c r="K1377" s="28" t="s">
        <v>322</v>
      </c>
      <c r="L1377" s="28">
        <v>7</v>
      </c>
      <c r="M1377" s="28" t="str">
        <f t="shared" si="40"/>
        <v>158067</v>
      </c>
      <c r="N1377" s="28">
        <v>6691</v>
      </c>
      <c r="O1377" s="279">
        <v>591350.6827</v>
      </c>
    </row>
    <row r="1378" spans="10:15" x14ac:dyDescent="0.2">
      <c r="J1378" s="28">
        <v>15806</v>
      </c>
      <c r="K1378" s="28" t="s">
        <v>322</v>
      </c>
      <c r="L1378" s="28">
        <v>9</v>
      </c>
      <c r="M1378" s="28" t="str">
        <f t="shared" si="40"/>
        <v>158069</v>
      </c>
      <c r="N1378" s="28">
        <v>891</v>
      </c>
      <c r="O1378" s="279">
        <v>412137.44040000002</v>
      </c>
    </row>
    <row r="1379" spans="10:15" x14ac:dyDescent="0.2">
      <c r="J1379" s="28">
        <v>15806</v>
      </c>
      <c r="K1379" s="28" t="s">
        <v>322</v>
      </c>
      <c r="L1379" s="28">
        <v>10</v>
      </c>
      <c r="M1379" s="28" t="str">
        <f t="shared" si="40"/>
        <v>1580610</v>
      </c>
      <c r="N1379" s="28">
        <v>7860</v>
      </c>
      <c r="O1379" s="279">
        <v>720860.79520000005</v>
      </c>
    </row>
    <row r="1380" spans="10:15" x14ac:dyDescent="0.2">
      <c r="J1380" s="28">
        <v>15806</v>
      </c>
      <c r="K1380" s="28" t="s">
        <v>322</v>
      </c>
      <c r="L1380" s="28">
        <v>12</v>
      </c>
      <c r="M1380" s="28" t="str">
        <f t="shared" si="40"/>
        <v>1580612</v>
      </c>
      <c r="N1380" s="28">
        <v>0</v>
      </c>
      <c r="O1380" s="279">
        <v>83052.422579999999</v>
      </c>
    </row>
    <row r="1381" spans="10:15" x14ac:dyDescent="0.2">
      <c r="J1381" s="28">
        <v>15808</v>
      </c>
      <c r="K1381" s="28" t="s">
        <v>323</v>
      </c>
      <c r="L1381" s="28">
        <v>1</v>
      </c>
      <c r="M1381" s="28" t="str">
        <f t="shared" si="40"/>
        <v>158081</v>
      </c>
      <c r="N1381" s="28">
        <v>1499</v>
      </c>
      <c r="O1381" s="279">
        <v>24821.394540000001</v>
      </c>
    </row>
    <row r="1382" spans="10:15" x14ac:dyDescent="0.2">
      <c r="J1382" s="28">
        <v>15808</v>
      </c>
      <c r="K1382" s="28" t="s">
        <v>323</v>
      </c>
      <c r="L1382" s="28">
        <v>2</v>
      </c>
      <c r="M1382" s="28" t="str">
        <f t="shared" si="40"/>
        <v>158082</v>
      </c>
      <c r="N1382" s="28">
        <v>16855</v>
      </c>
      <c r="O1382" s="279">
        <v>139589.05129999999</v>
      </c>
    </row>
    <row r="1383" spans="10:15" x14ac:dyDescent="0.2">
      <c r="J1383" s="28">
        <v>15808</v>
      </c>
      <c r="K1383" s="28" t="s">
        <v>323</v>
      </c>
      <c r="L1383" s="28">
        <v>3</v>
      </c>
      <c r="M1383" s="28" t="str">
        <f t="shared" si="40"/>
        <v>158083</v>
      </c>
      <c r="N1383" s="28">
        <v>6794</v>
      </c>
      <c r="O1383" s="279">
        <v>184348.90400000001</v>
      </c>
    </row>
    <row r="1384" spans="10:15" x14ac:dyDescent="0.2">
      <c r="J1384" s="28">
        <v>15808</v>
      </c>
      <c r="K1384" s="28" t="s">
        <v>323</v>
      </c>
      <c r="L1384" s="28">
        <v>4</v>
      </c>
      <c r="M1384" s="28" t="str">
        <f t="shared" si="40"/>
        <v>158084</v>
      </c>
      <c r="N1384" s="28">
        <v>2686</v>
      </c>
      <c r="O1384" s="279">
        <v>302787.65360000002</v>
      </c>
    </row>
    <row r="1385" spans="10:15" x14ac:dyDescent="0.2">
      <c r="J1385" s="28">
        <v>15808</v>
      </c>
      <c r="K1385" s="28" t="s">
        <v>323</v>
      </c>
      <c r="L1385" s="28">
        <v>9</v>
      </c>
      <c r="M1385" s="28" t="str">
        <f t="shared" si="40"/>
        <v>158089</v>
      </c>
      <c r="N1385" s="28">
        <v>340</v>
      </c>
      <c r="O1385" s="279">
        <v>265042.12180000002</v>
      </c>
    </row>
    <row r="1386" spans="10:15" x14ac:dyDescent="0.2">
      <c r="J1386" s="28">
        <v>15808</v>
      </c>
      <c r="K1386" s="28" t="s">
        <v>323</v>
      </c>
      <c r="L1386" s="28">
        <v>12</v>
      </c>
      <c r="M1386" s="28" t="str">
        <f t="shared" si="40"/>
        <v>1580812</v>
      </c>
      <c r="N1386" s="28">
        <v>0</v>
      </c>
      <c r="O1386" s="279">
        <v>22303.12312</v>
      </c>
    </row>
    <row r="1387" spans="10:15" x14ac:dyDescent="0.2">
      <c r="J1387" s="28">
        <v>15810</v>
      </c>
      <c r="K1387" s="28" t="s">
        <v>324</v>
      </c>
      <c r="L1387" s="28">
        <v>1</v>
      </c>
      <c r="M1387" s="28" t="str">
        <f t="shared" si="40"/>
        <v>158101</v>
      </c>
      <c r="N1387" s="28">
        <v>5864</v>
      </c>
      <c r="O1387" s="279">
        <v>24407.33094</v>
      </c>
    </row>
    <row r="1388" spans="10:15" x14ac:dyDescent="0.2">
      <c r="J1388" s="28">
        <v>15810</v>
      </c>
      <c r="K1388" s="28" t="s">
        <v>324</v>
      </c>
      <c r="L1388" s="28">
        <v>2</v>
      </c>
      <c r="M1388" s="28" t="str">
        <f t="shared" si="40"/>
        <v>158102</v>
      </c>
      <c r="N1388" s="28">
        <v>24495</v>
      </c>
      <c r="O1388" s="279">
        <v>90505.169829999999</v>
      </c>
    </row>
    <row r="1389" spans="10:15" x14ac:dyDescent="0.2">
      <c r="J1389" s="28">
        <v>15810</v>
      </c>
      <c r="K1389" s="28" t="s">
        <v>324</v>
      </c>
      <c r="L1389" s="28">
        <v>3</v>
      </c>
      <c r="M1389" s="28" t="str">
        <f t="shared" si="40"/>
        <v>158103</v>
      </c>
      <c r="N1389" s="28">
        <v>999</v>
      </c>
      <c r="O1389" s="279">
        <v>407422.87390000001</v>
      </c>
    </row>
    <row r="1390" spans="10:15" x14ac:dyDescent="0.2">
      <c r="J1390" s="28">
        <v>15810</v>
      </c>
      <c r="K1390" s="28" t="s">
        <v>324</v>
      </c>
      <c r="L1390" s="28">
        <v>4</v>
      </c>
      <c r="M1390" s="28" t="str">
        <f t="shared" si="40"/>
        <v>158104</v>
      </c>
      <c r="N1390" s="28">
        <v>745</v>
      </c>
      <c r="O1390" s="279">
        <v>337628.74249999999</v>
      </c>
    </row>
    <row r="1391" spans="10:15" x14ac:dyDescent="0.2">
      <c r="J1391" s="28">
        <v>15810</v>
      </c>
      <c r="K1391" s="28" t="s">
        <v>324</v>
      </c>
      <c r="L1391" s="28">
        <v>7</v>
      </c>
      <c r="M1391" s="28" t="str">
        <f t="shared" si="40"/>
        <v>158107</v>
      </c>
      <c r="N1391" s="28">
        <v>2215</v>
      </c>
      <c r="O1391" s="279">
        <v>32683.720669999999</v>
      </c>
    </row>
    <row r="1392" spans="10:15" x14ac:dyDescent="0.2">
      <c r="J1392" s="28">
        <v>15810</v>
      </c>
      <c r="K1392" s="28" t="s">
        <v>324</v>
      </c>
      <c r="L1392" s="28">
        <v>10</v>
      </c>
      <c r="M1392" s="28" t="str">
        <f t="shared" si="40"/>
        <v>1581010</v>
      </c>
      <c r="N1392" s="28">
        <v>780</v>
      </c>
      <c r="O1392" s="279">
        <v>54095.959600000002</v>
      </c>
    </row>
    <row r="1393" spans="10:15" x14ac:dyDescent="0.2">
      <c r="J1393" s="28">
        <v>15810</v>
      </c>
      <c r="K1393" s="28" t="s">
        <v>324</v>
      </c>
      <c r="L1393" s="28">
        <v>12</v>
      </c>
      <c r="M1393" s="28" t="str">
        <f t="shared" si="40"/>
        <v>1581012</v>
      </c>
      <c r="N1393" s="28">
        <v>0</v>
      </c>
      <c r="O1393" s="279">
        <v>3471.095116</v>
      </c>
    </row>
    <row r="1394" spans="10:15" x14ac:dyDescent="0.2">
      <c r="J1394" s="28">
        <v>15814</v>
      </c>
      <c r="K1394" s="28" t="s">
        <v>325</v>
      </c>
      <c r="L1394" s="28">
        <v>1</v>
      </c>
      <c r="M1394" s="28" t="str">
        <f t="shared" si="40"/>
        <v>158141</v>
      </c>
      <c r="N1394" s="28">
        <v>8569</v>
      </c>
      <c r="O1394" s="279">
        <v>30314.69126</v>
      </c>
    </row>
    <row r="1395" spans="10:15" x14ac:dyDescent="0.2">
      <c r="J1395" s="28">
        <v>15814</v>
      </c>
      <c r="K1395" s="28" t="s">
        <v>325</v>
      </c>
      <c r="L1395" s="28">
        <v>2</v>
      </c>
      <c r="M1395" s="28" t="str">
        <f t="shared" si="40"/>
        <v>158142</v>
      </c>
      <c r="N1395" s="28">
        <v>72228</v>
      </c>
      <c r="O1395" s="279">
        <v>149179.02650000001</v>
      </c>
    </row>
    <row r="1396" spans="10:15" x14ac:dyDescent="0.2">
      <c r="J1396" s="28">
        <v>15814</v>
      </c>
      <c r="K1396" s="28" t="s">
        <v>325</v>
      </c>
      <c r="L1396" s="28">
        <v>3</v>
      </c>
      <c r="M1396" s="28" t="str">
        <f t="shared" si="40"/>
        <v>158143</v>
      </c>
      <c r="N1396" s="28">
        <v>26599</v>
      </c>
      <c r="O1396" s="279">
        <v>231073.7187</v>
      </c>
    </row>
    <row r="1397" spans="10:15" x14ac:dyDescent="0.2">
      <c r="J1397" s="28">
        <v>15814</v>
      </c>
      <c r="K1397" s="28" t="s">
        <v>325</v>
      </c>
      <c r="L1397" s="28">
        <v>4</v>
      </c>
      <c r="M1397" s="28" t="str">
        <f t="shared" si="40"/>
        <v>158144</v>
      </c>
      <c r="N1397" s="28">
        <v>8149</v>
      </c>
      <c r="O1397" s="279">
        <v>374549.1102</v>
      </c>
    </row>
    <row r="1398" spans="10:15" x14ac:dyDescent="0.2">
      <c r="J1398" s="28">
        <v>15814</v>
      </c>
      <c r="K1398" s="28" t="s">
        <v>325</v>
      </c>
      <c r="L1398" s="28">
        <v>5</v>
      </c>
      <c r="M1398" s="28" t="str">
        <f t="shared" si="40"/>
        <v>158145</v>
      </c>
      <c r="N1398" s="28">
        <v>1303</v>
      </c>
      <c r="O1398" s="279">
        <v>880538.42940000002</v>
      </c>
    </row>
    <row r="1399" spans="10:15" x14ac:dyDescent="0.2">
      <c r="J1399" s="28">
        <v>15814</v>
      </c>
      <c r="K1399" s="28" t="s">
        <v>325</v>
      </c>
      <c r="L1399" s="28">
        <v>6</v>
      </c>
      <c r="M1399" s="28" t="str">
        <f t="shared" si="40"/>
        <v>158146</v>
      </c>
      <c r="N1399" s="28">
        <v>3900</v>
      </c>
      <c r="O1399" s="279">
        <v>275526.09129999997</v>
      </c>
    </row>
    <row r="1400" spans="10:15" x14ac:dyDescent="0.2">
      <c r="J1400" s="28">
        <v>15814</v>
      </c>
      <c r="K1400" s="28" t="s">
        <v>325</v>
      </c>
      <c r="L1400" s="28">
        <v>9</v>
      </c>
      <c r="M1400" s="28" t="str">
        <f t="shared" si="40"/>
        <v>158149</v>
      </c>
      <c r="N1400" s="28">
        <v>538</v>
      </c>
      <c r="O1400" s="279">
        <v>291239.4547</v>
      </c>
    </row>
    <row r="1401" spans="10:15" x14ac:dyDescent="0.2">
      <c r="J1401" s="28">
        <v>15814</v>
      </c>
      <c r="K1401" s="28" t="s">
        <v>325</v>
      </c>
      <c r="L1401" s="28">
        <v>10</v>
      </c>
      <c r="M1401" s="28" t="str">
        <f t="shared" si="40"/>
        <v>1581410</v>
      </c>
      <c r="N1401" s="28">
        <v>489</v>
      </c>
      <c r="O1401" s="279">
        <v>32405.161960000001</v>
      </c>
    </row>
    <row r="1402" spans="10:15" x14ac:dyDescent="0.2">
      <c r="J1402" s="28">
        <v>15814</v>
      </c>
      <c r="K1402" s="28" t="s">
        <v>325</v>
      </c>
      <c r="L1402" s="28">
        <v>12</v>
      </c>
      <c r="M1402" s="28" t="str">
        <f t="shared" si="40"/>
        <v>1581412</v>
      </c>
      <c r="N1402" s="28">
        <v>0</v>
      </c>
      <c r="O1402" s="279">
        <v>34899.401010000001</v>
      </c>
    </row>
    <row r="1403" spans="10:15" x14ac:dyDescent="0.2">
      <c r="J1403" s="28">
        <v>15816</v>
      </c>
      <c r="K1403" s="28" t="s">
        <v>326</v>
      </c>
      <c r="L1403" s="28">
        <v>1</v>
      </c>
      <c r="M1403" s="28" t="str">
        <f t="shared" si="40"/>
        <v>158161</v>
      </c>
      <c r="N1403" s="28">
        <v>1862</v>
      </c>
      <c r="O1403" s="279">
        <v>41983.200810000002</v>
      </c>
    </row>
    <row r="1404" spans="10:15" x14ac:dyDescent="0.2">
      <c r="J1404" s="28">
        <v>15816</v>
      </c>
      <c r="K1404" s="28" t="s">
        <v>326</v>
      </c>
      <c r="L1404" s="28">
        <v>2</v>
      </c>
      <c r="M1404" s="28" t="str">
        <f t="shared" si="40"/>
        <v>158162</v>
      </c>
      <c r="N1404" s="28">
        <v>14384</v>
      </c>
      <c r="O1404" s="279">
        <v>143054.3627</v>
      </c>
    </row>
    <row r="1405" spans="10:15" x14ac:dyDescent="0.2">
      <c r="J1405" s="28">
        <v>15816</v>
      </c>
      <c r="K1405" s="28" t="s">
        <v>326</v>
      </c>
      <c r="L1405" s="28">
        <v>3</v>
      </c>
      <c r="M1405" s="28" t="str">
        <f t="shared" si="40"/>
        <v>158163</v>
      </c>
      <c r="N1405" s="28">
        <v>5696</v>
      </c>
      <c r="O1405" s="279">
        <v>191227.04949999999</v>
      </c>
    </row>
    <row r="1406" spans="10:15" x14ac:dyDescent="0.2">
      <c r="J1406" s="28">
        <v>15816</v>
      </c>
      <c r="K1406" s="28" t="s">
        <v>326</v>
      </c>
      <c r="L1406" s="28">
        <v>4</v>
      </c>
      <c r="M1406" s="28" t="str">
        <f t="shared" si="40"/>
        <v>158164</v>
      </c>
      <c r="N1406" s="28">
        <v>1828</v>
      </c>
      <c r="O1406" s="279">
        <v>269893.03039999999</v>
      </c>
    </row>
    <row r="1407" spans="10:15" x14ac:dyDescent="0.2">
      <c r="J1407" s="28">
        <v>15816</v>
      </c>
      <c r="K1407" s="28" t="s">
        <v>326</v>
      </c>
      <c r="L1407" s="28">
        <v>6</v>
      </c>
      <c r="M1407" s="28" t="str">
        <f t="shared" si="40"/>
        <v>158166</v>
      </c>
      <c r="N1407" s="28">
        <v>1186</v>
      </c>
      <c r="O1407" s="279">
        <v>130138.20600000001</v>
      </c>
    </row>
    <row r="1408" spans="10:15" x14ac:dyDescent="0.2">
      <c r="J1408" s="28">
        <v>15816</v>
      </c>
      <c r="K1408" s="28" t="s">
        <v>326</v>
      </c>
      <c r="L1408" s="28">
        <v>12</v>
      </c>
      <c r="M1408" s="28" t="str">
        <f t="shared" si="40"/>
        <v>1581612</v>
      </c>
      <c r="N1408" s="28">
        <v>0</v>
      </c>
      <c r="O1408" s="279">
        <v>20046.912540000001</v>
      </c>
    </row>
    <row r="1409" spans="10:15" x14ac:dyDescent="0.2">
      <c r="J1409" s="28">
        <v>15820</v>
      </c>
      <c r="K1409" s="28" t="s">
        <v>327</v>
      </c>
      <c r="L1409" s="28">
        <v>1</v>
      </c>
      <c r="M1409" s="28" t="str">
        <f t="shared" si="40"/>
        <v>158201</v>
      </c>
      <c r="N1409" s="28">
        <v>19616</v>
      </c>
      <c r="O1409" s="279">
        <v>12422.15041</v>
      </c>
    </row>
    <row r="1410" spans="10:15" x14ac:dyDescent="0.2">
      <c r="J1410" s="28">
        <v>15820</v>
      </c>
      <c r="K1410" s="28" t="s">
        <v>327</v>
      </c>
      <c r="L1410" s="28">
        <v>2</v>
      </c>
      <c r="M1410" s="28" t="str">
        <f t="shared" si="40"/>
        <v>158202</v>
      </c>
      <c r="N1410" s="28">
        <v>5728</v>
      </c>
      <c r="O1410" s="279">
        <v>32284.031569999999</v>
      </c>
    </row>
    <row r="1411" spans="10:15" x14ac:dyDescent="0.2">
      <c r="J1411" s="28">
        <v>15820</v>
      </c>
      <c r="K1411" s="28" t="s">
        <v>327</v>
      </c>
      <c r="L1411" s="28">
        <v>3</v>
      </c>
      <c r="M1411" s="28" t="str">
        <f t="shared" ref="M1411:M1474" si="41">J1411&amp;L1411</f>
        <v>158203</v>
      </c>
      <c r="N1411" s="28">
        <v>1793</v>
      </c>
      <c r="O1411" s="279">
        <v>38352.33726</v>
      </c>
    </row>
    <row r="1412" spans="10:15" x14ac:dyDescent="0.2">
      <c r="J1412" s="28">
        <v>15820</v>
      </c>
      <c r="K1412" s="28" t="s">
        <v>327</v>
      </c>
      <c r="L1412" s="28">
        <v>12</v>
      </c>
      <c r="M1412" s="28" t="str">
        <f t="shared" si="41"/>
        <v>1582012</v>
      </c>
      <c r="N1412" s="28">
        <v>0</v>
      </c>
      <c r="O1412" s="279">
        <v>2186.5204290000001</v>
      </c>
    </row>
    <row r="1413" spans="10:15" x14ac:dyDescent="0.2">
      <c r="J1413" s="28">
        <v>15822</v>
      </c>
      <c r="K1413" s="28" t="s">
        <v>328</v>
      </c>
      <c r="L1413" s="28">
        <v>1</v>
      </c>
      <c r="M1413" s="28" t="str">
        <f t="shared" si="41"/>
        <v>158221</v>
      </c>
      <c r="N1413" s="28">
        <v>8591</v>
      </c>
      <c r="O1413" s="279">
        <v>63928.716260000001</v>
      </c>
    </row>
    <row r="1414" spans="10:15" x14ac:dyDescent="0.2">
      <c r="J1414" s="28">
        <v>15822</v>
      </c>
      <c r="K1414" s="28" t="s">
        <v>328</v>
      </c>
      <c r="L1414" s="28">
        <v>2</v>
      </c>
      <c r="M1414" s="28" t="str">
        <f t="shared" si="41"/>
        <v>158222</v>
      </c>
      <c r="N1414" s="28">
        <v>17140</v>
      </c>
      <c r="O1414" s="279">
        <v>101539.0576</v>
      </c>
    </row>
    <row r="1415" spans="10:15" x14ac:dyDescent="0.2">
      <c r="J1415" s="28">
        <v>15822</v>
      </c>
      <c r="K1415" s="28" t="s">
        <v>328</v>
      </c>
      <c r="L1415" s="28">
        <v>3</v>
      </c>
      <c r="M1415" s="28" t="str">
        <f t="shared" si="41"/>
        <v>158223</v>
      </c>
      <c r="N1415" s="28">
        <v>4426</v>
      </c>
      <c r="O1415" s="279">
        <v>158018.1017</v>
      </c>
    </row>
    <row r="1416" spans="10:15" x14ac:dyDescent="0.2">
      <c r="J1416" s="28">
        <v>15822</v>
      </c>
      <c r="K1416" s="28" t="s">
        <v>328</v>
      </c>
      <c r="L1416" s="28">
        <v>4</v>
      </c>
      <c r="M1416" s="28" t="str">
        <f t="shared" si="41"/>
        <v>158224</v>
      </c>
      <c r="N1416" s="28">
        <v>2231</v>
      </c>
      <c r="O1416" s="279">
        <v>102162.39720000001</v>
      </c>
    </row>
    <row r="1417" spans="10:15" x14ac:dyDescent="0.2">
      <c r="J1417" s="28">
        <v>15822</v>
      </c>
      <c r="K1417" s="28" t="s">
        <v>328</v>
      </c>
      <c r="L1417" s="28">
        <v>5</v>
      </c>
      <c r="M1417" s="28" t="str">
        <f t="shared" si="41"/>
        <v>158225</v>
      </c>
      <c r="N1417" s="28">
        <v>935</v>
      </c>
      <c r="O1417" s="279">
        <v>230284.21049999999</v>
      </c>
    </row>
    <row r="1418" spans="10:15" x14ac:dyDescent="0.2">
      <c r="J1418" s="28">
        <v>15822</v>
      </c>
      <c r="K1418" s="28" t="s">
        <v>328</v>
      </c>
      <c r="L1418" s="28">
        <v>6</v>
      </c>
      <c r="M1418" s="28" t="str">
        <f t="shared" si="41"/>
        <v>158226</v>
      </c>
      <c r="N1418" s="28">
        <v>1505</v>
      </c>
      <c r="O1418" s="279">
        <v>196554.0393</v>
      </c>
    </row>
    <row r="1419" spans="10:15" x14ac:dyDescent="0.2">
      <c r="J1419" s="28">
        <v>15822</v>
      </c>
      <c r="K1419" s="28" t="s">
        <v>328</v>
      </c>
      <c r="L1419" s="28">
        <v>7</v>
      </c>
      <c r="M1419" s="28" t="str">
        <f t="shared" si="41"/>
        <v>158227</v>
      </c>
      <c r="N1419" s="28">
        <v>1505</v>
      </c>
      <c r="O1419" s="279">
        <v>146104</v>
      </c>
    </row>
    <row r="1420" spans="10:15" x14ac:dyDescent="0.2">
      <c r="J1420" s="28">
        <v>15822</v>
      </c>
      <c r="K1420" s="28" t="s">
        <v>328</v>
      </c>
      <c r="L1420" s="28">
        <v>12</v>
      </c>
      <c r="M1420" s="28" t="str">
        <f t="shared" si="41"/>
        <v>1582212</v>
      </c>
      <c r="N1420" s="28">
        <v>0</v>
      </c>
      <c r="O1420" s="279">
        <v>11377.692010000001</v>
      </c>
    </row>
    <row r="1421" spans="10:15" x14ac:dyDescent="0.2">
      <c r="J1421" s="28">
        <v>15832</v>
      </c>
      <c r="K1421" s="28" t="s">
        <v>329</v>
      </c>
      <c r="L1421" s="28">
        <v>1</v>
      </c>
      <c r="M1421" s="28" t="str">
        <f t="shared" si="41"/>
        <v>158321</v>
      </c>
      <c r="N1421" s="28">
        <v>3948</v>
      </c>
      <c r="O1421" s="279">
        <v>26132.090479999999</v>
      </c>
    </row>
    <row r="1422" spans="10:15" x14ac:dyDescent="0.2">
      <c r="J1422" s="28">
        <v>15832</v>
      </c>
      <c r="K1422" s="28" t="s">
        <v>329</v>
      </c>
      <c r="L1422" s="28">
        <v>2</v>
      </c>
      <c r="M1422" s="28" t="str">
        <f t="shared" si="41"/>
        <v>158322</v>
      </c>
      <c r="N1422" s="28">
        <v>3981</v>
      </c>
      <c r="O1422" s="279">
        <v>54467.39993</v>
      </c>
    </row>
    <row r="1423" spans="10:15" x14ac:dyDescent="0.2">
      <c r="J1423" s="28">
        <v>15832</v>
      </c>
      <c r="K1423" s="28" t="s">
        <v>329</v>
      </c>
      <c r="L1423" s="28">
        <v>3</v>
      </c>
      <c r="M1423" s="28" t="str">
        <f t="shared" si="41"/>
        <v>158323</v>
      </c>
      <c r="N1423" s="28">
        <v>423</v>
      </c>
      <c r="O1423" s="279">
        <v>27355.488420000001</v>
      </c>
    </row>
    <row r="1424" spans="10:15" x14ac:dyDescent="0.2">
      <c r="J1424" s="28">
        <v>15832</v>
      </c>
      <c r="K1424" s="28" t="s">
        <v>329</v>
      </c>
      <c r="L1424" s="28">
        <v>12</v>
      </c>
      <c r="M1424" s="28" t="str">
        <f t="shared" si="41"/>
        <v>1583212</v>
      </c>
      <c r="N1424" s="28">
        <v>0</v>
      </c>
      <c r="O1424" s="279">
        <v>15263.5514</v>
      </c>
    </row>
    <row r="1425" spans="10:15" x14ac:dyDescent="0.2">
      <c r="J1425" s="28">
        <v>15835</v>
      </c>
      <c r="K1425" s="28" t="s">
        <v>330</v>
      </c>
      <c r="L1425" s="28">
        <v>1</v>
      </c>
      <c r="M1425" s="28" t="str">
        <f t="shared" si="41"/>
        <v>158351</v>
      </c>
      <c r="N1425" s="28">
        <v>7227</v>
      </c>
      <c r="O1425" s="279">
        <v>35764.460200000001</v>
      </c>
    </row>
    <row r="1426" spans="10:15" x14ac:dyDescent="0.2">
      <c r="J1426" s="28">
        <v>15835</v>
      </c>
      <c r="K1426" s="28" t="s">
        <v>330</v>
      </c>
      <c r="L1426" s="28">
        <v>2</v>
      </c>
      <c r="M1426" s="28" t="str">
        <f t="shared" si="41"/>
        <v>158352</v>
      </c>
      <c r="N1426" s="28">
        <v>55443</v>
      </c>
      <c r="O1426" s="279">
        <v>172337.0619</v>
      </c>
    </row>
    <row r="1427" spans="10:15" x14ac:dyDescent="0.2">
      <c r="J1427" s="28">
        <v>15835</v>
      </c>
      <c r="K1427" s="28" t="s">
        <v>330</v>
      </c>
      <c r="L1427" s="28">
        <v>3</v>
      </c>
      <c r="M1427" s="28" t="str">
        <f t="shared" si="41"/>
        <v>158353</v>
      </c>
      <c r="N1427" s="28">
        <v>29232</v>
      </c>
      <c r="O1427" s="279">
        <v>258975.77590000001</v>
      </c>
    </row>
    <row r="1428" spans="10:15" x14ac:dyDescent="0.2">
      <c r="J1428" s="28">
        <v>15835</v>
      </c>
      <c r="K1428" s="28" t="s">
        <v>330</v>
      </c>
      <c r="L1428" s="28">
        <v>4</v>
      </c>
      <c r="M1428" s="28" t="str">
        <f t="shared" si="41"/>
        <v>158354</v>
      </c>
      <c r="N1428" s="28">
        <v>10043</v>
      </c>
      <c r="O1428" s="279">
        <v>199754.4699</v>
      </c>
    </row>
    <row r="1429" spans="10:15" x14ac:dyDescent="0.2">
      <c r="J1429" s="28">
        <v>15835</v>
      </c>
      <c r="K1429" s="28" t="s">
        <v>330</v>
      </c>
      <c r="L1429" s="28">
        <v>5</v>
      </c>
      <c r="M1429" s="28" t="str">
        <f t="shared" si="41"/>
        <v>158355</v>
      </c>
      <c r="N1429" s="28">
        <v>2092</v>
      </c>
      <c r="O1429" s="279">
        <v>275614.26880000002</v>
      </c>
    </row>
    <row r="1430" spans="10:15" x14ac:dyDescent="0.2">
      <c r="J1430" s="28">
        <v>15835</v>
      </c>
      <c r="K1430" s="28" t="s">
        <v>330</v>
      </c>
      <c r="L1430" s="28">
        <v>6</v>
      </c>
      <c r="M1430" s="28" t="str">
        <f t="shared" si="41"/>
        <v>158356</v>
      </c>
      <c r="N1430" s="28">
        <v>2280</v>
      </c>
      <c r="O1430" s="279">
        <v>528962.32499999995</v>
      </c>
    </row>
    <row r="1431" spans="10:15" x14ac:dyDescent="0.2">
      <c r="J1431" s="28">
        <v>15835</v>
      </c>
      <c r="K1431" s="28" t="s">
        <v>330</v>
      </c>
      <c r="L1431" s="28">
        <v>7</v>
      </c>
      <c r="M1431" s="28" t="str">
        <f t="shared" si="41"/>
        <v>158357</v>
      </c>
      <c r="N1431" s="28">
        <v>4156</v>
      </c>
      <c r="O1431" s="279">
        <v>113778.90730000001</v>
      </c>
    </row>
    <row r="1432" spans="10:15" x14ac:dyDescent="0.2">
      <c r="J1432" s="28">
        <v>15835</v>
      </c>
      <c r="K1432" s="28" t="s">
        <v>330</v>
      </c>
      <c r="L1432" s="28">
        <v>8</v>
      </c>
      <c r="M1432" s="28" t="str">
        <f t="shared" si="41"/>
        <v>158358</v>
      </c>
      <c r="N1432" s="28">
        <v>4743</v>
      </c>
      <c r="O1432" s="279">
        <v>390712.73710000003</v>
      </c>
    </row>
    <row r="1433" spans="10:15" x14ac:dyDescent="0.2">
      <c r="J1433" s="28">
        <v>15835</v>
      </c>
      <c r="K1433" s="28" t="s">
        <v>330</v>
      </c>
      <c r="L1433" s="28">
        <v>9</v>
      </c>
      <c r="M1433" s="28" t="str">
        <f t="shared" si="41"/>
        <v>158359</v>
      </c>
      <c r="N1433" s="28">
        <v>854</v>
      </c>
      <c r="O1433" s="279">
        <v>137591.67019999999</v>
      </c>
    </row>
    <row r="1434" spans="10:15" x14ac:dyDescent="0.2">
      <c r="J1434" s="28">
        <v>15835</v>
      </c>
      <c r="K1434" s="28" t="s">
        <v>330</v>
      </c>
      <c r="L1434" s="28">
        <v>10</v>
      </c>
      <c r="M1434" s="28" t="str">
        <f t="shared" si="41"/>
        <v>1583510</v>
      </c>
      <c r="N1434" s="28">
        <v>3796</v>
      </c>
      <c r="O1434" s="279">
        <v>214607.74410000001</v>
      </c>
    </row>
    <row r="1435" spans="10:15" x14ac:dyDescent="0.2">
      <c r="J1435" s="28">
        <v>15835</v>
      </c>
      <c r="K1435" s="28" t="s">
        <v>330</v>
      </c>
      <c r="L1435" s="28">
        <v>12</v>
      </c>
      <c r="M1435" s="28" t="str">
        <f t="shared" si="41"/>
        <v>1583512</v>
      </c>
      <c r="N1435" s="28">
        <v>0</v>
      </c>
      <c r="O1435" s="279">
        <v>23770.708709999999</v>
      </c>
    </row>
    <row r="1436" spans="10:15" x14ac:dyDescent="0.2">
      <c r="J1436" s="28">
        <v>15837</v>
      </c>
      <c r="K1436" s="28" t="s">
        <v>331</v>
      </c>
      <c r="L1436" s="28">
        <v>1</v>
      </c>
      <c r="M1436" s="28" t="str">
        <f t="shared" si="41"/>
        <v>158371</v>
      </c>
      <c r="N1436" s="28">
        <v>740</v>
      </c>
      <c r="O1436" s="279">
        <v>77926.746379999997</v>
      </c>
    </row>
    <row r="1437" spans="10:15" x14ac:dyDescent="0.2">
      <c r="J1437" s="28">
        <v>15837</v>
      </c>
      <c r="K1437" s="28" t="s">
        <v>331</v>
      </c>
      <c r="L1437" s="28">
        <v>2</v>
      </c>
      <c r="M1437" s="28" t="str">
        <f t="shared" si="41"/>
        <v>158372</v>
      </c>
      <c r="N1437" s="28">
        <v>20157</v>
      </c>
      <c r="O1437" s="279">
        <v>244815.7303</v>
      </c>
    </row>
    <row r="1438" spans="10:15" x14ac:dyDescent="0.2">
      <c r="J1438" s="28">
        <v>15837</v>
      </c>
      <c r="K1438" s="28" t="s">
        <v>331</v>
      </c>
      <c r="L1438" s="28">
        <v>3</v>
      </c>
      <c r="M1438" s="28" t="str">
        <f t="shared" si="41"/>
        <v>158373</v>
      </c>
      <c r="N1438" s="28">
        <v>35928</v>
      </c>
      <c r="O1438" s="279">
        <v>432990.64140000002</v>
      </c>
    </row>
    <row r="1439" spans="10:15" x14ac:dyDescent="0.2">
      <c r="J1439" s="28">
        <v>15837</v>
      </c>
      <c r="K1439" s="28" t="s">
        <v>331</v>
      </c>
      <c r="L1439" s="28">
        <v>4</v>
      </c>
      <c r="M1439" s="28" t="str">
        <f t="shared" si="41"/>
        <v>158374</v>
      </c>
      <c r="N1439" s="28">
        <v>21486</v>
      </c>
      <c r="O1439" s="279">
        <v>487311.74939999997</v>
      </c>
    </row>
    <row r="1440" spans="10:15" x14ac:dyDescent="0.2">
      <c r="J1440" s="28">
        <v>15837</v>
      </c>
      <c r="K1440" s="28" t="s">
        <v>331</v>
      </c>
      <c r="L1440" s="28">
        <v>5</v>
      </c>
      <c r="M1440" s="28" t="str">
        <f t="shared" si="41"/>
        <v>158375</v>
      </c>
      <c r="N1440" s="28">
        <v>6013</v>
      </c>
      <c r="O1440" s="279">
        <v>874480.39980000001</v>
      </c>
    </row>
    <row r="1441" spans="10:15" x14ac:dyDescent="0.2">
      <c r="J1441" s="28">
        <v>15837</v>
      </c>
      <c r="K1441" s="28" t="s">
        <v>331</v>
      </c>
      <c r="L1441" s="28">
        <v>6</v>
      </c>
      <c r="M1441" s="28" t="str">
        <f t="shared" si="41"/>
        <v>158376</v>
      </c>
      <c r="N1441" s="28">
        <v>1008</v>
      </c>
      <c r="O1441" s="279">
        <v>405494.50770000002</v>
      </c>
    </row>
    <row r="1442" spans="10:15" x14ac:dyDescent="0.2">
      <c r="J1442" s="28">
        <v>15837</v>
      </c>
      <c r="K1442" s="28" t="s">
        <v>331</v>
      </c>
      <c r="L1442" s="28">
        <v>8</v>
      </c>
      <c r="M1442" s="28" t="str">
        <f t="shared" si="41"/>
        <v>158378</v>
      </c>
      <c r="N1442" s="28">
        <v>1384</v>
      </c>
      <c r="O1442" s="279">
        <v>167034.49950000001</v>
      </c>
    </row>
    <row r="1443" spans="10:15" x14ac:dyDescent="0.2">
      <c r="J1443" s="28">
        <v>15837</v>
      </c>
      <c r="K1443" s="28" t="s">
        <v>331</v>
      </c>
      <c r="L1443" s="28">
        <v>9</v>
      </c>
      <c r="M1443" s="28" t="str">
        <f t="shared" si="41"/>
        <v>158379</v>
      </c>
      <c r="N1443" s="28">
        <v>625</v>
      </c>
      <c r="O1443" s="279">
        <v>465994.05599999998</v>
      </c>
    </row>
    <row r="1444" spans="10:15" x14ac:dyDescent="0.2">
      <c r="J1444" s="28">
        <v>15837</v>
      </c>
      <c r="K1444" s="28" t="s">
        <v>331</v>
      </c>
      <c r="L1444" s="28">
        <v>10</v>
      </c>
      <c r="M1444" s="28" t="str">
        <f t="shared" si="41"/>
        <v>1583710</v>
      </c>
      <c r="N1444" s="28">
        <v>2807</v>
      </c>
      <c r="O1444" s="279">
        <v>768733.95550000004</v>
      </c>
    </row>
    <row r="1445" spans="10:15" x14ac:dyDescent="0.2">
      <c r="J1445" s="28">
        <v>15837</v>
      </c>
      <c r="K1445" s="28" t="s">
        <v>331</v>
      </c>
      <c r="L1445" s="28">
        <v>12</v>
      </c>
      <c r="M1445" s="28" t="str">
        <f t="shared" si="41"/>
        <v>1583712</v>
      </c>
      <c r="N1445" s="28">
        <v>0</v>
      </c>
      <c r="O1445" s="279">
        <v>81746.16979</v>
      </c>
    </row>
    <row r="1446" spans="10:15" x14ac:dyDescent="0.2">
      <c r="J1446" s="28">
        <v>15839</v>
      </c>
      <c r="K1446" s="28" t="s">
        <v>332</v>
      </c>
      <c r="L1446" s="28">
        <v>1</v>
      </c>
      <c r="M1446" s="28" t="str">
        <f t="shared" si="41"/>
        <v>158391</v>
      </c>
      <c r="N1446" s="28">
        <v>3862</v>
      </c>
      <c r="O1446" s="279">
        <v>43559.572260000001</v>
      </c>
    </row>
    <row r="1447" spans="10:15" x14ac:dyDescent="0.2">
      <c r="J1447" s="28">
        <v>15839</v>
      </c>
      <c r="K1447" s="28" t="s">
        <v>332</v>
      </c>
      <c r="L1447" s="28">
        <v>2</v>
      </c>
      <c r="M1447" s="28" t="str">
        <f t="shared" si="41"/>
        <v>158392</v>
      </c>
      <c r="N1447" s="28">
        <v>2934</v>
      </c>
      <c r="O1447" s="279">
        <v>60640.340830000001</v>
      </c>
    </row>
    <row r="1448" spans="10:15" x14ac:dyDescent="0.2">
      <c r="J1448" s="28">
        <v>15839</v>
      </c>
      <c r="K1448" s="28" t="s">
        <v>332</v>
      </c>
      <c r="L1448" s="28">
        <v>3</v>
      </c>
      <c r="M1448" s="28" t="str">
        <f t="shared" si="41"/>
        <v>158393</v>
      </c>
      <c r="N1448" s="28">
        <v>3333</v>
      </c>
      <c r="O1448" s="279">
        <v>35726.172270000003</v>
      </c>
    </row>
    <row r="1449" spans="10:15" x14ac:dyDescent="0.2">
      <c r="J1449" s="28">
        <v>15842</v>
      </c>
      <c r="K1449" s="28" t="s">
        <v>333</v>
      </c>
      <c r="L1449" s="28">
        <v>1</v>
      </c>
      <c r="M1449" s="28" t="str">
        <f t="shared" si="41"/>
        <v>158421</v>
      </c>
      <c r="N1449" s="28">
        <v>5174</v>
      </c>
      <c r="O1449" s="279">
        <v>32812.170209999997</v>
      </c>
    </row>
    <row r="1450" spans="10:15" x14ac:dyDescent="0.2">
      <c r="J1450" s="28">
        <v>15842</v>
      </c>
      <c r="K1450" s="28" t="s">
        <v>333</v>
      </c>
      <c r="L1450" s="28">
        <v>2</v>
      </c>
      <c r="M1450" s="28" t="str">
        <f t="shared" si="41"/>
        <v>158422</v>
      </c>
      <c r="N1450" s="28">
        <v>30472</v>
      </c>
      <c r="O1450" s="279">
        <v>164162.53880000001</v>
      </c>
    </row>
    <row r="1451" spans="10:15" x14ac:dyDescent="0.2">
      <c r="J1451" s="28">
        <v>15842</v>
      </c>
      <c r="K1451" s="28" t="s">
        <v>333</v>
      </c>
      <c r="L1451" s="28">
        <v>3</v>
      </c>
      <c r="M1451" s="28" t="str">
        <f t="shared" si="41"/>
        <v>158423</v>
      </c>
      <c r="N1451" s="28">
        <v>6475</v>
      </c>
      <c r="O1451" s="279">
        <v>234368.98800000001</v>
      </c>
    </row>
    <row r="1452" spans="10:15" x14ac:dyDescent="0.2">
      <c r="J1452" s="28">
        <v>15842</v>
      </c>
      <c r="K1452" s="28" t="s">
        <v>333</v>
      </c>
      <c r="L1452" s="28">
        <v>4</v>
      </c>
      <c r="M1452" s="28" t="str">
        <f t="shared" si="41"/>
        <v>158424</v>
      </c>
      <c r="N1452" s="28">
        <v>4938</v>
      </c>
      <c r="O1452" s="279">
        <v>242763.20180000001</v>
      </c>
    </row>
    <row r="1453" spans="10:15" x14ac:dyDescent="0.2">
      <c r="J1453" s="28">
        <v>15842</v>
      </c>
      <c r="K1453" s="28" t="s">
        <v>333</v>
      </c>
      <c r="L1453" s="28">
        <v>5</v>
      </c>
      <c r="M1453" s="28" t="str">
        <f t="shared" si="41"/>
        <v>158425</v>
      </c>
      <c r="N1453" s="28">
        <v>1044</v>
      </c>
      <c r="O1453" s="279">
        <v>199584.29120000001</v>
      </c>
    </row>
    <row r="1454" spans="10:15" x14ac:dyDescent="0.2">
      <c r="J1454" s="28">
        <v>15842</v>
      </c>
      <c r="K1454" s="28" t="s">
        <v>333</v>
      </c>
      <c r="L1454" s="28">
        <v>7</v>
      </c>
      <c r="M1454" s="28" t="str">
        <f t="shared" si="41"/>
        <v>158427</v>
      </c>
      <c r="N1454" s="28">
        <v>1773</v>
      </c>
      <c r="O1454" s="279">
        <v>190167.3714</v>
      </c>
    </row>
    <row r="1455" spans="10:15" x14ac:dyDescent="0.2">
      <c r="J1455" s="28">
        <v>15842</v>
      </c>
      <c r="K1455" s="28" t="s">
        <v>333</v>
      </c>
      <c r="L1455" s="28">
        <v>12</v>
      </c>
      <c r="M1455" s="28" t="str">
        <f t="shared" si="41"/>
        <v>1584212</v>
      </c>
      <c r="N1455" s="28">
        <v>0</v>
      </c>
      <c r="O1455" s="279">
        <v>11252.362150000001</v>
      </c>
    </row>
    <row r="1456" spans="10:15" x14ac:dyDescent="0.2">
      <c r="J1456" s="28">
        <v>15861</v>
      </c>
      <c r="K1456" s="28" t="s">
        <v>334</v>
      </c>
      <c r="L1456" s="28">
        <v>1</v>
      </c>
      <c r="M1456" s="28" t="str">
        <f t="shared" si="41"/>
        <v>158611</v>
      </c>
      <c r="N1456" s="28">
        <v>2836</v>
      </c>
      <c r="O1456" s="279">
        <v>51306.259749999997</v>
      </c>
    </row>
    <row r="1457" spans="10:15" x14ac:dyDescent="0.2">
      <c r="J1457" s="28">
        <v>15861</v>
      </c>
      <c r="K1457" s="28" t="s">
        <v>334</v>
      </c>
      <c r="L1457" s="28">
        <v>2</v>
      </c>
      <c r="M1457" s="28" t="str">
        <f t="shared" si="41"/>
        <v>158612</v>
      </c>
      <c r="N1457" s="28">
        <v>33798</v>
      </c>
      <c r="O1457" s="279">
        <v>203217.07500000001</v>
      </c>
    </row>
    <row r="1458" spans="10:15" x14ac:dyDescent="0.2">
      <c r="J1458" s="28">
        <v>15861</v>
      </c>
      <c r="K1458" s="28" t="s">
        <v>334</v>
      </c>
      <c r="L1458" s="28">
        <v>3</v>
      </c>
      <c r="M1458" s="28" t="str">
        <f t="shared" si="41"/>
        <v>158613</v>
      </c>
      <c r="N1458" s="28">
        <v>28566</v>
      </c>
      <c r="O1458" s="279">
        <v>321709.22240000003</v>
      </c>
    </row>
    <row r="1459" spans="10:15" x14ac:dyDescent="0.2">
      <c r="J1459" s="28">
        <v>15861</v>
      </c>
      <c r="K1459" s="28" t="s">
        <v>334</v>
      </c>
      <c r="L1459" s="28">
        <v>4</v>
      </c>
      <c r="M1459" s="28" t="str">
        <f t="shared" si="41"/>
        <v>158614</v>
      </c>
      <c r="N1459" s="28">
        <v>17030</v>
      </c>
      <c r="O1459" s="279">
        <v>560543.44350000005</v>
      </c>
    </row>
    <row r="1460" spans="10:15" x14ac:dyDescent="0.2">
      <c r="J1460" s="28">
        <v>15861</v>
      </c>
      <c r="K1460" s="28" t="s">
        <v>334</v>
      </c>
      <c r="L1460" s="28">
        <v>5</v>
      </c>
      <c r="M1460" s="28" t="str">
        <f t="shared" si="41"/>
        <v>158615</v>
      </c>
      <c r="N1460" s="28">
        <v>2349</v>
      </c>
      <c r="O1460" s="279">
        <v>290982.42690000002</v>
      </c>
    </row>
    <row r="1461" spans="10:15" x14ac:dyDescent="0.2">
      <c r="J1461" s="28">
        <v>15861</v>
      </c>
      <c r="K1461" s="28" t="s">
        <v>334</v>
      </c>
      <c r="L1461" s="28">
        <v>6</v>
      </c>
      <c r="M1461" s="28" t="str">
        <f t="shared" si="41"/>
        <v>158616</v>
      </c>
      <c r="N1461" s="28">
        <v>4743</v>
      </c>
      <c r="O1461" s="279">
        <v>330341.89159999997</v>
      </c>
    </row>
    <row r="1462" spans="10:15" x14ac:dyDescent="0.2">
      <c r="J1462" s="28">
        <v>15861</v>
      </c>
      <c r="K1462" s="28" t="s">
        <v>334</v>
      </c>
      <c r="L1462" s="28">
        <v>7</v>
      </c>
      <c r="M1462" s="28" t="str">
        <f t="shared" si="41"/>
        <v>158617</v>
      </c>
      <c r="N1462" s="28">
        <v>3057</v>
      </c>
      <c r="O1462" s="279">
        <v>142764.087</v>
      </c>
    </row>
    <row r="1463" spans="10:15" x14ac:dyDescent="0.2">
      <c r="J1463" s="28">
        <v>15861</v>
      </c>
      <c r="K1463" s="28" t="s">
        <v>334</v>
      </c>
      <c r="L1463" s="28">
        <v>8</v>
      </c>
      <c r="M1463" s="28" t="str">
        <f t="shared" si="41"/>
        <v>158618</v>
      </c>
      <c r="N1463" s="28">
        <v>3999</v>
      </c>
      <c r="O1463" s="279">
        <v>146778.48850000001</v>
      </c>
    </row>
    <row r="1464" spans="10:15" x14ac:dyDescent="0.2">
      <c r="J1464" s="28">
        <v>15861</v>
      </c>
      <c r="K1464" s="28" t="s">
        <v>334</v>
      </c>
      <c r="L1464" s="28">
        <v>9</v>
      </c>
      <c r="M1464" s="28" t="str">
        <f t="shared" si="41"/>
        <v>158619</v>
      </c>
      <c r="N1464" s="28">
        <v>523</v>
      </c>
      <c r="O1464" s="279">
        <v>414315.53490000003</v>
      </c>
    </row>
    <row r="1465" spans="10:15" x14ac:dyDescent="0.2">
      <c r="J1465" s="28">
        <v>15861</v>
      </c>
      <c r="K1465" s="28" t="s">
        <v>334</v>
      </c>
      <c r="L1465" s="28">
        <v>12</v>
      </c>
      <c r="M1465" s="28" t="str">
        <f t="shared" si="41"/>
        <v>1586112</v>
      </c>
      <c r="N1465" s="28">
        <v>0</v>
      </c>
      <c r="O1465" s="279">
        <v>27068.841759999999</v>
      </c>
    </row>
    <row r="1466" spans="10:15" x14ac:dyDescent="0.2">
      <c r="J1466" s="28">
        <v>15879</v>
      </c>
      <c r="K1466" s="28" t="s">
        <v>335</v>
      </c>
      <c r="L1466" s="28">
        <v>1</v>
      </c>
      <c r="M1466" s="28" t="str">
        <f t="shared" si="41"/>
        <v>158791</v>
      </c>
      <c r="N1466" s="28">
        <v>4822</v>
      </c>
      <c r="O1466" s="279">
        <v>22030.069339999998</v>
      </c>
    </row>
    <row r="1467" spans="10:15" x14ac:dyDescent="0.2">
      <c r="J1467" s="28">
        <v>15879</v>
      </c>
      <c r="K1467" s="28" t="s">
        <v>335</v>
      </c>
      <c r="L1467" s="28">
        <v>2</v>
      </c>
      <c r="M1467" s="28" t="str">
        <f t="shared" si="41"/>
        <v>158792</v>
      </c>
      <c r="N1467" s="28">
        <v>5633</v>
      </c>
      <c r="O1467" s="279">
        <v>32340.537369999998</v>
      </c>
    </row>
    <row r="1468" spans="10:15" x14ac:dyDescent="0.2">
      <c r="J1468" s="28">
        <v>15879</v>
      </c>
      <c r="K1468" s="28" t="s">
        <v>335</v>
      </c>
      <c r="L1468" s="28">
        <v>12</v>
      </c>
      <c r="M1468" s="28" t="str">
        <f t="shared" si="41"/>
        <v>1587912</v>
      </c>
      <c r="N1468" s="28">
        <v>0</v>
      </c>
      <c r="O1468" s="279">
        <v>7625.4658870000003</v>
      </c>
    </row>
    <row r="1469" spans="10:15" x14ac:dyDescent="0.2">
      <c r="J1469" s="28">
        <v>15897</v>
      </c>
      <c r="K1469" s="28" t="s">
        <v>336</v>
      </c>
      <c r="L1469" s="28">
        <v>1</v>
      </c>
      <c r="M1469" s="28" t="str">
        <f t="shared" si="41"/>
        <v>158971</v>
      </c>
      <c r="N1469" s="28">
        <v>8619</v>
      </c>
      <c r="O1469" s="279">
        <v>39662.350989999999</v>
      </c>
    </row>
    <row r="1470" spans="10:15" x14ac:dyDescent="0.2">
      <c r="J1470" s="28">
        <v>15897</v>
      </c>
      <c r="K1470" s="28" t="s">
        <v>336</v>
      </c>
      <c r="L1470" s="28">
        <v>2</v>
      </c>
      <c r="M1470" s="28" t="str">
        <f t="shared" si="41"/>
        <v>158972</v>
      </c>
      <c r="N1470" s="28">
        <v>24604</v>
      </c>
      <c r="O1470" s="279">
        <v>120116.4132</v>
      </c>
    </row>
    <row r="1471" spans="10:15" x14ac:dyDescent="0.2">
      <c r="J1471" s="28">
        <v>15897</v>
      </c>
      <c r="K1471" s="28" t="s">
        <v>336</v>
      </c>
      <c r="L1471" s="28">
        <v>3</v>
      </c>
      <c r="M1471" s="28" t="str">
        <f t="shared" si="41"/>
        <v>158973</v>
      </c>
      <c r="N1471" s="28">
        <v>2241</v>
      </c>
      <c r="O1471" s="279">
        <v>71627.95349</v>
      </c>
    </row>
    <row r="1472" spans="10:15" x14ac:dyDescent="0.2">
      <c r="J1472" s="28">
        <v>15897</v>
      </c>
      <c r="K1472" s="28" t="s">
        <v>336</v>
      </c>
      <c r="L1472" s="28">
        <v>4</v>
      </c>
      <c r="M1472" s="28" t="str">
        <f t="shared" si="41"/>
        <v>158974</v>
      </c>
      <c r="N1472" s="28">
        <v>1163</v>
      </c>
      <c r="O1472" s="279">
        <v>286087.94790000003</v>
      </c>
    </row>
    <row r="1473" spans="10:15" x14ac:dyDescent="0.2">
      <c r="J1473" s="28">
        <v>15897</v>
      </c>
      <c r="K1473" s="28" t="s">
        <v>336</v>
      </c>
      <c r="L1473" s="28">
        <v>5</v>
      </c>
      <c r="M1473" s="28" t="str">
        <f t="shared" si="41"/>
        <v>158975</v>
      </c>
      <c r="N1473" s="28">
        <v>3330</v>
      </c>
      <c r="O1473" s="279">
        <v>64704.623489999998</v>
      </c>
    </row>
    <row r="1474" spans="10:15" x14ac:dyDescent="0.2">
      <c r="J1474" s="28">
        <v>15897</v>
      </c>
      <c r="K1474" s="28" t="s">
        <v>336</v>
      </c>
      <c r="L1474" s="28">
        <v>6</v>
      </c>
      <c r="M1474" s="28" t="str">
        <f t="shared" si="41"/>
        <v>158976</v>
      </c>
      <c r="N1474" s="28">
        <v>1141</v>
      </c>
      <c r="O1474" s="279">
        <v>23317.188979999999</v>
      </c>
    </row>
    <row r="1475" spans="10:15" x14ac:dyDescent="0.2">
      <c r="J1475" s="28">
        <v>15897</v>
      </c>
      <c r="K1475" s="28" t="s">
        <v>336</v>
      </c>
      <c r="L1475" s="28">
        <v>12</v>
      </c>
      <c r="M1475" s="28" t="str">
        <f t="shared" ref="M1475:M1538" si="42">J1475&amp;L1475</f>
        <v>1589712</v>
      </c>
      <c r="N1475" s="28">
        <v>0</v>
      </c>
      <c r="O1475" s="279">
        <v>12289.831029999999</v>
      </c>
    </row>
    <row r="1476" spans="10:15" x14ac:dyDescent="0.2">
      <c r="J1476" s="28">
        <v>17001</v>
      </c>
      <c r="K1476" s="28" t="s">
        <v>337</v>
      </c>
      <c r="L1476" s="28">
        <v>1</v>
      </c>
      <c r="M1476" s="28" t="str">
        <f t="shared" si="42"/>
        <v>170011</v>
      </c>
      <c r="N1476" s="28">
        <v>483513</v>
      </c>
      <c r="O1476" s="279">
        <v>306047.90830000001</v>
      </c>
    </row>
    <row r="1477" spans="10:15" x14ac:dyDescent="0.2">
      <c r="J1477" s="28">
        <v>17001</v>
      </c>
      <c r="K1477" s="28" t="s">
        <v>337</v>
      </c>
      <c r="L1477" s="28">
        <v>2</v>
      </c>
      <c r="M1477" s="28" t="str">
        <f t="shared" si="42"/>
        <v>170012</v>
      </c>
      <c r="N1477" s="28">
        <v>2663701</v>
      </c>
      <c r="O1477" s="279">
        <v>550115.75930000003</v>
      </c>
    </row>
    <row r="1478" spans="10:15" x14ac:dyDescent="0.2">
      <c r="J1478" s="28">
        <v>17001</v>
      </c>
      <c r="K1478" s="28" t="s">
        <v>337</v>
      </c>
      <c r="L1478" s="28">
        <v>3</v>
      </c>
      <c r="M1478" s="28" t="str">
        <f t="shared" si="42"/>
        <v>170013</v>
      </c>
      <c r="N1478" s="28">
        <v>3186107</v>
      </c>
      <c r="O1478" s="279">
        <v>906832.40090000001</v>
      </c>
    </row>
    <row r="1479" spans="10:15" x14ac:dyDescent="0.2">
      <c r="J1479" s="28">
        <v>17001</v>
      </c>
      <c r="K1479" s="28" t="s">
        <v>337</v>
      </c>
      <c r="L1479" s="28">
        <v>4</v>
      </c>
      <c r="M1479" s="28" t="str">
        <f t="shared" si="42"/>
        <v>170014</v>
      </c>
      <c r="N1479" s="28">
        <v>2124143</v>
      </c>
      <c r="O1479" s="279">
        <v>1116884.1370000001</v>
      </c>
    </row>
    <row r="1480" spans="10:15" x14ac:dyDescent="0.2">
      <c r="J1480" s="28">
        <v>17001</v>
      </c>
      <c r="K1480" s="28" t="s">
        <v>337</v>
      </c>
      <c r="L1480" s="28">
        <v>5</v>
      </c>
      <c r="M1480" s="28" t="str">
        <f t="shared" si="42"/>
        <v>170015</v>
      </c>
      <c r="N1480" s="28">
        <v>561235</v>
      </c>
      <c r="O1480" s="279">
        <v>1330114.8959999999</v>
      </c>
    </row>
    <row r="1481" spans="10:15" x14ac:dyDescent="0.2">
      <c r="J1481" s="28">
        <v>17001</v>
      </c>
      <c r="K1481" s="28" t="s">
        <v>337</v>
      </c>
      <c r="L1481" s="28">
        <v>6</v>
      </c>
      <c r="M1481" s="28" t="str">
        <f t="shared" si="42"/>
        <v>170016</v>
      </c>
      <c r="N1481" s="28">
        <v>399926</v>
      </c>
      <c r="O1481" s="279">
        <v>1575582.321</v>
      </c>
    </row>
    <row r="1482" spans="10:15" x14ac:dyDescent="0.2">
      <c r="J1482" s="28">
        <v>17001</v>
      </c>
      <c r="K1482" s="28" t="s">
        <v>337</v>
      </c>
      <c r="L1482" s="28">
        <v>7</v>
      </c>
      <c r="M1482" s="28" t="str">
        <f t="shared" si="42"/>
        <v>170017</v>
      </c>
      <c r="N1482" s="28">
        <v>210073</v>
      </c>
      <c r="O1482" s="279">
        <v>1994630.334</v>
      </c>
    </row>
    <row r="1483" spans="10:15" x14ac:dyDescent="0.2">
      <c r="J1483" s="28">
        <v>17001</v>
      </c>
      <c r="K1483" s="28" t="s">
        <v>337</v>
      </c>
      <c r="L1483" s="28">
        <v>8</v>
      </c>
      <c r="M1483" s="28" t="str">
        <f t="shared" si="42"/>
        <v>170018</v>
      </c>
      <c r="N1483" s="28">
        <v>117661</v>
      </c>
      <c r="O1483" s="279">
        <v>2521318.2990000001</v>
      </c>
    </row>
    <row r="1484" spans="10:15" x14ac:dyDescent="0.2">
      <c r="J1484" s="28">
        <v>17001</v>
      </c>
      <c r="K1484" s="28" t="s">
        <v>337</v>
      </c>
      <c r="L1484" s="28">
        <v>9</v>
      </c>
      <c r="M1484" s="28" t="str">
        <f t="shared" si="42"/>
        <v>170019</v>
      </c>
      <c r="N1484" s="28">
        <v>197795</v>
      </c>
      <c r="O1484" s="279">
        <v>1114177.28</v>
      </c>
    </row>
    <row r="1485" spans="10:15" x14ac:dyDescent="0.2">
      <c r="J1485" s="28">
        <v>17001</v>
      </c>
      <c r="K1485" s="28" t="s">
        <v>337</v>
      </c>
      <c r="L1485" s="28">
        <v>10</v>
      </c>
      <c r="M1485" s="28" t="str">
        <f t="shared" si="42"/>
        <v>1700110</v>
      </c>
      <c r="N1485" s="28">
        <v>1439916</v>
      </c>
      <c r="O1485" s="279">
        <v>1694819.517</v>
      </c>
    </row>
    <row r="1486" spans="10:15" x14ac:dyDescent="0.2">
      <c r="J1486" s="28">
        <v>17001</v>
      </c>
      <c r="K1486" s="28" t="s">
        <v>337</v>
      </c>
      <c r="L1486" s="28">
        <v>11</v>
      </c>
      <c r="M1486" s="28" t="str">
        <f t="shared" si="42"/>
        <v>1700111</v>
      </c>
      <c r="N1486" s="28">
        <v>456838</v>
      </c>
      <c r="O1486" s="279">
        <v>466731.88050000003</v>
      </c>
    </row>
    <row r="1487" spans="10:15" x14ac:dyDescent="0.2">
      <c r="J1487" s="28">
        <v>17001</v>
      </c>
      <c r="K1487" s="28" t="s">
        <v>337</v>
      </c>
      <c r="L1487" s="28">
        <v>12</v>
      </c>
      <c r="M1487" s="28" t="str">
        <f t="shared" si="42"/>
        <v>1700112</v>
      </c>
      <c r="N1487" s="28">
        <v>0</v>
      </c>
      <c r="O1487" s="279">
        <v>79951.739270000005</v>
      </c>
    </row>
    <row r="1488" spans="10:15" x14ac:dyDescent="0.2">
      <c r="J1488" s="28">
        <v>17013</v>
      </c>
      <c r="K1488" s="28" t="s">
        <v>338</v>
      </c>
      <c r="L1488" s="28">
        <v>1</v>
      </c>
      <c r="M1488" s="28" t="str">
        <f t="shared" si="42"/>
        <v>170131</v>
      </c>
      <c r="N1488" s="28">
        <v>33219</v>
      </c>
      <c r="O1488" s="279">
        <v>65504.131450000001</v>
      </c>
    </row>
    <row r="1489" spans="10:15" x14ac:dyDescent="0.2">
      <c r="J1489" s="28">
        <v>17013</v>
      </c>
      <c r="K1489" s="28" t="s">
        <v>338</v>
      </c>
      <c r="L1489" s="28">
        <v>2</v>
      </c>
      <c r="M1489" s="28" t="str">
        <f t="shared" si="42"/>
        <v>170132</v>
      </c>
      <c r="N1489" s="28">
        <v>191327</v>
      </c>
      <c r="O1489" s="279">
        <v>211444.63190000001</v>
      </c>
    </row>
    <row r="1490" spans="10:15" x14ac:dyDescent="0.2">
      <c r="J1490" s="28">
        <v>17013</v>
      </c>
      <c r="K1490" s="28" t="s">
        <v>338</v>
      </c>
      <c r="L1490" s="28">
        <v>3</v>
      </c>
      <c r="M1490" s="28" t="str">
        <f t="shared" si="42"/>
        <v>170133</v>
      </c>
      <c r="N1490" s="28">
        <v>68051</v>
      </c>
      <c r="O1490" s="279">
        <v>396507.75420000002</v>
      </c>
    </row>
    <row r="1491" spans="10:15" x14ac:dyDescent="0.2">
      <c r="J1491" s="28">
        <v>17013</v>
      </c>
      <c r="K1491" s="28" t="s">
        <v>338</v>
      </c>
      <c r="L1491" s="28">
        <v>4</v>
      </c>
      <c r="M1491" s="28" t="str">
        <f t="shared" si="42"/>
        <v>170134</v>
      </c>
      <c r="N1491" s="28">
        <v>29692</v>
      </c>
      <c r="O1491" s="279">
        <v>555403.87490000005</v>
      </c>
    </row>
    <row r="1492" spans="10:15" x14ac:dyDescent="0.2">
      <c r="J1492" s="28">
        <v>17013</v>
      </c>
      <c r="K1492" s="28" t="s">
        <v>338</v>
      </c>
      <c r="L1492" s="28">
        <v>5</v>
      </c>
      <c r="M1492" s="28" t="str">
        <f t="shared" si="42"/>
        <v>170135</v>
      </c>
      <c r="N1492" s="28">
        <v>6080</v>
      </c>
      <c r="O1492" s="279">
        <v>834485.26800000004</v>
      </c>
    </row>
    <row r="1493" spans="10:15" x14ac:dyDescent="0.2">
      <c r="J1493" s="28">
        <v>17013</v>
      </c>
      <c r="K1493" s="28" t="s">
        <v>338</v>
      </c>
      <c r="L1493" s="28">
        <v>6</v>
      </c>
      <c r="M1493" s="28" t="str">
        <f t="shared" si="42"/>
        <v>170136</v>
      </c>
      <c r="N1493" s="28">
        <v>5141</v>
      </c>
      <c r="O1493" s="279">
        <v>1036582.944</v>
      </c>
    </row>
    <row r="1494" spans="10:15" x14ac:dyDescent="0.2">
      <c r="J1494" s="28">
        <v>17013</v>
      </c>
      <c r="K1494" s="28" t="s">
        <v>338</v>
      </c>
      <c r="L1494" s="28">
        <v>7</v>
      </c>
      <c r="M1494" s="28" t="str">
        <f t="shared" si="42"/>
        <v>170137</v>
      </c>
      <c r="N1494" s="28">
        <v>1953</v>
      </c>
      <c r="O1494" s="279">
        <v>260934.59299999999</v>
      </c>
    </row>
    <row r="1495" spans="10:15" x14ac:dyDescent="0.2">
      <c r="J1495" s="28">
        <v>17013</v>
      </c>
      <c r="K1495" s="28" t="s">
        <v>338</v>
      </c>
      <c r="L1495" s="28">
        <v>9</v>
      </c>
      <c r="M1495" s="28" t="str">
        <f t="shared" si="42"/>
        <v>170139</v>
      </c>
      <c r="N1495" s="28">
        <v>15796</v>
      </c>
      <c r="O1495" s="279">
        <v>437977.07059999998</v>
      </c>
    </row>
    <row r="1496" spans="10:15" x14ac:dyDescent="0.2">
      <c r="J1496" s="28">
        <v>17013</v>
      </c>
      <c r="K1496" s="28" t="s">
        <v>338</v>
      </c>
      <c r="L1496" s="28">
        <v>10</v>
      </c>
      <c r="M1496" s="28" t="str">
        <f t="shared" si="42"/>
        <v>1701310</v>
      </c>
      <c r="N1496" s="28">
        <v>22642</v>
      </c>
      <c r="O1496" s="279">
        <v>695660.75870000001</v>
      </c>
    </row>
    <row r="1497" spans="10:15" x14ac:dyDescent="0.2">
      <c r="J1497" s="28">
        <v>17013</v>
      </c>
      <c r="K1497" s="28" t="s">
        <v>338</v>
      </c>
      <c r="L1497" s="28">
        <v>11</v>
      </c>
      <c r="M1497" s="28" t="str">
        <f t="shared" si="42"/>
        <v>1701311</v>
      </c>
      <c r="N1497" s="28">
        <v>380</v>
      </c>
      <c r="O1497" s="279">
        <v>226510.08189999999</v>
      </c>
    </row>
    <row r="1498" spans="10:15" x14ac:dyDescent="0.2">
      <c r="J1498" s="28">
        <v>17013</v>
      </c>
      <c r="K1498" s="28" t="s">
        <v>338</v>
      </c>
      <c r="L1498" s="28">
        <v>12</v>
      </c>
      <c r="M1498" s="28" t="str">
        <f t="shared" si="42"/>
        <v>1701312</v>
      </c>
      <c r="N1498" s="28">
        <v>0</v>
      </c>
      <c r="O1498" s="279">
        <v>19232.232769999999</v>
      </c>
    </row>
    <row r="1499" spans="10:15" x14ac:dyDescent="0.2">
      <c r="J1499" s="28">
        <v>17042</v>
      </c>
      <c r="K1499" s="28" t="s">
        <v>339</v>
      </c>
      <c r="L1499" s="28">
        <v>1</v>
      </c>
      <c r="M1499" s="28" t="str">
        <f t="shared" si="42"/>
        <v>170421</v>
      </c>
      <c r="N1499" s="28">
        <v>36215</v>
      </c>
      <c r="O1499" s="279">
        <v>89994.656029999998</v>
      </c>
    </row>
    <row r="1500" spans="10:15" x14ac:dyDescent="0.2">
      <c r="J1500" s="28">
        <v>17042</v>
      </c>
      <c r="K1500" s="28" t="s">
        <v>339</v>
      </c>
      <c r="L1500" s="28">
        <v>2</v>
      </c>
      <c r="M1500" s="28" t="str">
        <f t="shared" si="42"/>
        <v>170422</v>
      </c>
      <c r="N1500" s="28">
        <v>239021</v>
      </c>
      <c r="O1500" s="279">
        <v>317459.56559999997</v>
      </c>
    </row>
    <row r="1501" spans="10:15" x14ac:dyDescent="0.2">
      <c r="J1501" s="28">
        <v>17042</v>
      </c>
      <c r="K1501" s="28" t="s">
        <v>339</v>
      </c>
      <c r="L1501" s="28">
        <v>3</v>
      </c>
      <c r="M1501" s="28" t="str">
        <f t="shared" si="42"/>
        <v>170423</v>
      </c>
      <c r="N1501" s="28">
        <v>171752</v>
      </c>
      <c r="O1501" s="279">
        <v>654427.4669</v>
      </c>
    </row>
    <row r="1502" spans="10:15" x14ac:dyDescent="0.2">
      <c r="J1502" s="28">
        <v>17042</v>
      </c>
      <c r="K1502" s="28" t="s">
        <v>339</v>
      </c>
      <c r="L1502" s="28">
        <v>4</v>
      </c>
      <c r="M1502" s="28" t="str">
        <f t="shared" si="42"/>
        <v>170424</v>
      </c>
      <c r="N1502" s="28">
        <v>91187</v>
      </c>
      <c r="O1502" s="279">
        <v>866296.65139999997</v>
      </c>
    </row>
    <row r="1503" spans="10:15" x14ac:dyDescent="0.2">
      <c r="J1503" s="28">
        <v>17042</v>
      </c>
      <c r="K1503" s="28" t="s">
        <v>339</v>
      </c>
      <c r="L1503" s="28">
        <v>5</v>
      </c>
      <c r="M1503" s="28" t="str">
        <f t="shared" si="42"/>
        <v>170425</v>
      </c>
      <c r="N1503" s="28">
        <v>25100</v>
      </c>
      <c r="O1503" s="279">
        <v>1277336.821</v>
      </c>
    </row>
    <row r="1504" spans="10:15" x14ac:dyDescent="0.2">
      <c r="J1504" s="28">
        <v>17042</v>
      </c>
      <c r="K1504" s="28" t="s">
        <v>339</v>
      </c>
      <c r="L1504" s="28">
        <v>6</v>
      </c>
      <c r="M1504" s="28" t="str">
        <f t="shared" si="42"/>
        <v>170426</v>
      </c>
      <c r="N1504" s="28">
        <v>17595</v>
      </c>
      <c r="O1504" s="279">
        <v>1143368.3799999999</v>
      </c>
    </row>
    <row r="1505" spans="10:15" x14ac:dyDescent="0.2">
      <c r="J1505" s="28">
        <v>17042</v>
      </c>
      <c r="K1505" s="28" t="s">
        <v>339</v>
      </c>
      <c r="L1505" s="28">
        <v>7</v>
      </c>
      <c r="M1505" s="28" t="str">
        <f t="shared" si="42"/>
        <v>170427</v>
      </c>
      <c r="N1505" s="28">
        <v>7153</v>
      </c>
      <c r="O1505" s="279">
        <v>2239201.5</v>
      </c>
    </row>
    <row r="1506" spans="10:15" x14ac:dyDescent="0.2">
      <c r="J1506" s="28">
        <v>17042</v>
      </c>
      <c r="K1506" s="28" t="s">
        <v>339</v>
      </c>
      <c r="L1506" s="28">
        <v>8</v>
      </c>
      <c r="M1506" s="28" t="str">
        <f t="shared" si="42"/>
        <v>170428</v>
      </c>
      <c r="N1506" s="28">
        <v>11598</v>
      </c>
      <c r="O1506" s="279">
        <v>965532.41209999996</v>
      </c>
    </row>
    <row r="1507" spans="10:15" x14ac:dyDescent="0.2">
      <c r="J1507" s="28">
        <v>17042</v>
      </c>
      <c r="K1507" s="28" t="s">
        <v>339</v>
      </c>
      <c r="L1507" s="28">
        <v>9</v>
      </c>
      <c r="M1507" s="28" t="str">
        <f t="shared" si="42"/>
        <v>170429</v>
      </c>
      <c r="N1507" s="28">
        <v>10690</v>
      </c>
      <c r="O1507" s="279">
        <v>544987.80850000004</v>
      </c>
    </row>
    <row r="1508" spans="10:15" x14ac:dyDescent="0.2">
      <c r="J1508" s="28">
        <v>17042</v>
      </c>
      <c r="K1508" s="28" t="s">
        <v>339</v>
      </c>
      <c r="L1508" s="28">
        <v>10</v>
      </c>
      <c r="M1508" s="28" t="str">
        <f t="shared" si="42"/>
        <v>1704210</v>
      </c>
      <c r="N1508" s="28">
        <v>53221</v>
      </c>
      <c r="O1508" s="279">
        <v>1159634.371</v>
      </c>
    </row>
    <row r="1509" spans="10:15" x14ac:dyDescent="0.2">
      <c r="J1509" s="28">
        <v>17042</v>
      </c>
      <c r="K1509" s="28" t="s">
        <v>339</v>
      </c>
      <c r="L1509" s="28">
        <v>11</v>
      </c>
      <c r="M1509" s="28" t="str">
        <f t="shared" si="42"/>
        <v>1704211</v>
      </c>
      <c r="N1509" s="28">
        <v>2311</v>
      </c>
      <c r="O1509" s="279">
        <v>468402.45640000002</v>
      </c>
    </row>
    <row r="1510" spans="10:15" x14ac:dyDescent="0.2">
      <c r="J1510" s="28">
        <v>17042</v>
      </c>
      <c r="K1510" s="28" t="s">
        <v>339</v>
      </c>
      <c r="L1510" s="28">
        <v>12</v>
      </c>
      <c r="M1510" s="28" t="str">
        <f t="shared" si="42"/>
        <v>1704212</v>
      </c>
      <c r="N1510" s="28">
        <v>0</v>
      </c>
      <c r="O1510" s="279">
        <v>31465.284589999999</v>
      </c>
    </row>
    <row r="1511" spans="10:15" x14ac:dyDescent="0.2">
      <c r="J1511" s="28">
        <v>17050</v>
      </c>
      <c r="K1511" s="28" t="s">
        <v>340</v>
      </c>
      <c r="L1511" s="28">
        <v>1</v>
      </c>
      <c r="M1511" s="28" t="str">
        <f t="shared" si="42"/>
        <v>170501</v>
      </c>
      <c r="N1511" s="28">
        <v>84435</v>
      </c>
      <c r="O1511" s="279">
        <v>50011.860189999999</v>
      </c>
    </row>
    <row r="1512" spans="10:15" x14ac:dyDescent="0.2">
      <c r="J1512" s="28">
        <v>17050</v>
      </c>
      <c r="K1512" s="28" t="s">
        <v>340</v>
      </c>
      <c r="L1512" s="28">
        <v>2</v>
      </c>
      <c r="M1512" s="28" t="str">
        <f t="shared" si="42"/>
        <v>170502</v>
      </c>
      <c r="N1512" s="28">
        <v>69795</v>
      </c>
      <c r="O1512" s="279">
        <v>121415.2882</v>
      </c>
    </row>
    <row r="1513" spans="10:15" x14ac:dyDescent="0.2">
      <c r="J1513" s="28">
        <v>17050</v>
      </c>
      <c r="K1513" s="28" t="s">
        <v>340</v>
      </c>
      <c r="L1513" s="28">
        <v>3</v>
      </c>
      <c r="M1513" s="28" t="str">
        <f t="shared" si="42"/>
        <v>170503</v>
      </c>
      <c r="N1513" s="28">
        <v>5209</v>
      </c>
      <c r="O1513" s="279">
        <v>161580.91690000001</v>
      </c>
    </row>
    <row r="1514" spans="10:15" x14ac:dyDescent="0.2">
      <c r="J1514" s="28">
        <v>17050</v>
      </c>
      <c r="K1514" s="28" t="s">
        <v>340</v>
      </c>
      <c r="L1514" s="28">
        <v>5</v>
      </c>
      <c r="M1514" s="28" t="str">
        <f t="shared" si="42"/>
        <v>170505</v>
      </c>
      <c r="N1514" s="28">
        <v>1749</v>
      </c>
      <c r="O1514" s="279">
        <v>204318.4</v>
      </c>
    </row>
    <row r="1515" spans="10:15" x14ac:dyDescent="0.2">
      <c r="J1515" s="28">
        <v>17050</v>
      </c>
      <c r="K1515" s="28" t="s">
        <v>340</v>
      </c>
      <c r="L1515" s="28">
        <v>6</v>
      </c>
      <c r="M1515" s="28" t="str">
        <f t="shared" si="42"/>
        <v>170506</v>
      </c>
      <c r="N1515" s="28">
        <v>1820</v>
      </c>
      <c r="O1515" s="279">
        <v>197579.66519999999</v>
      </c>
    </row>
    <row r="1516" spans="10:15" x14ac:dyDescent="0.2">
      <c r="J1516" s="28">
        <v>17050</v>
      </c>
      <c r="K1516" s="28" t="s">
        <v>340</v>
      </c>
      <c r="L1516" s="28">
        <v>9</v>
      </c>
      <c r="M1516" s="28" t="str">
        <f t="shared" si="42"/>
        <v>170509</v>
      </c>
      <c r="N1516" s="28">
        <v>6969</v>
      </c>
      <c r="O1516" s="279">
        <v>143463.17739999999</v>
      </c>
    </row>
    <row r="1517" spans="10:15" x14ac:dyDescent="0.2">
      <c r="J1517" s="28">
        <v>17050</v>
      </c>
      <c r="K1517" s="28" t="s">
        <v>340</v>
      </c>
      <c r="L1517" s="28">
        <v>10</v>
      </c>
      <c r="M1517" s="28" t="str">
        <f t="shared" si="42"/>
        <v>1705010</v>
      </c>
      <c r="N1517" s="28">
        <v>1867</v>
      </c>
      <c r="O1517" s="279">
        <v>200629.29449999999</v>
      </c>
    </row>
    <row r="1518" spans="10:15" x14ac:dyDescent="0.2">
      <c r="J1518" s="28">
        <v>17050</v>
      </c>
      <c r="K1518" s="28" t="s">
        <v>340</v>
      </c>
      <c r="L1518" s="28">
        <v>11</v>
      </c>
      <c r="M1518" s="28" t="str">
        <f t="shared" si="42"/>
        <v>1705011</v>
      </c>
      <c r="N1518" s="28">
        <v>427</v>
      </c>
      <c r="O1518" s="279">
        <v>193990.6323</v>
      </c>
    </row>
    <row r="1519" spans="10:15" x14ac:dyDescent="0.2">
      <c r="J1519" s="28">
        <v>17050</v>
      </c>
      <c r="K1519" s="28" t="s">
        <v>340</v>
      </c>
      <c r="L1519" s="28">
        <v>12</v>
      </c>
      <c r="M1519" s="28" t="str">
        <f t="shared" si="42"/>
        <v>1705012</v>
      </c>
      <c r="N1519" s="28">
        <v>0</v>
      </c>
      <c r="O1519" s="279">
        <v>9838.6577689999995</v>
      </c>
    </row>
    <row r="1520" spans="10:15" x14ac:dyDescent="0.2">
      <c r="J1520" s="28">
        <v>17088</v>
      </c>
      <c r="K1520" s="28" t="s">
        <v>341</v>
      </c>
      <c r="L1520" s="28">
        <v>1</v>
      </c>
      <c r="M1520" s="28" t="str">
        <f t="shared" si="42"/>
        <v>170881</v>
      </c>
      <c r="N1520" s="28">
        <v>22900</v>
      </c>
      <c r="O1520" s="279">
        <v>56198.293149999998</v>
      </c>
    </row>
    <row r="1521" spans="10:15" x14ac:dyDescent="0.2">
      <c r="J1521" s="28">
        <v>17088</v>
      </c>
      <c r="K1521" s="28" t="s">
        <v>341</v>
      </c>
      <c r="L1521" s="28">
        <v>2</v>
      </c>
      <c r="M1521" s="28" t="str">
        <f t="shared" si="42"/>
        <v>170882</v>
      </c>
      <c r="N1521" s="28">
        <v>55842</v>
      </c>
      <c r="O1521" s="279">
        <v>163942.924</v>
      </c>
    </row>
    <row r="1522" spans="10:15" x14ac:dyDescent="0.2">
      <c r="J1522" s="28">
        <v>17088</v>
      </c>
      <c r="K1522" s="28" t="s">
        <v>341</v>
      </c>
      <c r="L1522" s="28">
        <v>3</v>
      </c>
      <c r="M1522" s="28" t="str">
        <f t="shared" si="42"/>
        <v>170883</v>
      </c>
      <c r="N1522" s="28">
        <v>13651</v>
      </c>
      <c r="O1522" s="279">
        <v>256574.00159999999</v>
      </c>
    </row>
    <row r="1523" spans="10:15" x14ac:dyDescent="0.2">
      <c r="J1523" s="28">
        <v>17088</v>
      </c>
      <c r="K1523" s="28" t="s">
        <v>341</v>
      </c>
      <c r="L1523" s="28">
        <v>4</v>
      </c>
      <c r="M1523" s="28" t="str">
        <f t="shared" si="42"/>
        <v>170884</v>
      </c>
      <c r="N1523" s="28">
        <v>5315</v>
      </c>
      <c r="O1523" s="279">
        <v>626324.16619999998</v>
      </c>
    </row>
    <row r="1524" spans="10:15" x14ac:dyDescent="0.2">
      <c r="J1524" s="28">
        <v>17088</v>
      </c>
      <c r="K1524" s="28" t="s">
        <v>341</v>
      </c>
      <c r="L1524" s="28">
        <v>5</v>
      </c>
      <c r="M1524" s="28" t="str">
        <f t="shared" si="42"/>
        <v>170885</v>
      </c>
      <c r="N1524" s="28">
        <v>1421</v>
      </c>
      <c r="O1524" s="279">
        <v>630017.03500000003</v>
      </c>
    </row>
    <row r="1525" spans="10:15" x14ac:dyDescent="0.2">
      <c r="J1525" s="28">
        <v>17088</v>
      </c>
      <c r="K1525" s="28" t="s">
        <v>341</v>
      </c>
      <c r="L1525" s="28">
        <v>9</v>
      </c>
      <c r="M1525" s="28" t="str">
        <f t="shared" si="42"/>
        <v>170889</v>
      </c>
      <c r="N1525" s="28">
        <v>3379</v>
      </c>
      <c r="O1525" s="279">
        <v>309110.44669999997</v>
      </c>
    </row>
    <row r="1526" spans="10:15" x14ac:dyDescent="0.2">
      <c r="J1526" s="28">
        <v>17088</v>
      </c>
      <c r="K1526" s="28" t="s">
        <v>341</v>
      </c>
      <c r="L1526" s="28">
        <v>10</v>
      </c>
      <c r="M1526" s="28" t="str">
        <f t="shared" si="42"/>
        <v>1708810</v>
      </c>
      <c r="N1526" s="28">
        <v>3288</v>
      </c>
      <c r="O1526" s="279">
        <v>388360.37239999999</v>
      </c>
    </row>
    <row r="1527" spans="10:15" x14ac:dyDescent="0.2">
      <c r="J1527" s="28">
        <v>17088</v>
      </c>
      <c r="K1527" s="28" t="s">
        <v>341</v>
      </c>
      <c r="L1527" s="28">
        <v>12</v>
      </c>
      <c r="M1527" s="28" t="str">
        <f t="shared" si="42"/>
        <v>1708812</v>
      </c>
      <c r="N1527" s="28">
        <v>0</v>
      </c>
      <c r="O1527" s="279">
        <v>15452.07942</v>
      </c>
    </row>
    <row r="1528" spans="10:15" x14ac:dyDescent="0.2">
      <c r="J1528" s="28">
        <v>17174</v>
      </c>
      <c r="K1528" s="28" t="s">
        <v>342</v>
      </c>
      <c r="L1528" s="28">
        <v>1</v>
      </c>
      <c r="M1528" s="28" t="str">
        <f t="shared" si="42"/>
        <v>171741</v>
      </c>
      <c r="N1528" s="28">
        <v>65990</v>
      </c>
      <c r="O1528" s="279">
        <v>73808.698329999999</v>
      </c>
    </row>
    <row r="1529" spans="10:15" x14ac:dyDescent="0.2">
      <c r="J1529" s="28">
        <v>17174</v>
      </c>
      <c r="K1529" s="28" t="s">
        <v>342</v>
      </c>
      <c r="L1529" s="28">
        <v>2</v>
      </c>
      <c r="M1529" s="28" t="str">
        <f t="shared" si="42"/>
        <v>171742</v>
      </c>
      <c r="N1529" s="28">
        <v>410938</v>
      </c>
      <c r="O1529" s="279">
        <v>366072.49699999997</v>
      </c>
    </row>
    <row r="1530" spans="10:15" x14ac:dyDescent="0.2">
      <c r="J1530" s="28">
        <v>17174</v>
      </c>
      <c r="K1530" s="28" t="s">
        <v>342</v>
      </c>
      <c r="L1530" s="28">
        <v>3</v>
      </c>
      <c r="M1530" s="28" t="str">
        <f t="shared" si="42"/>
        <v>171743</v>
      </c>
      <c r="N1530" s="28">
        <v>329063</v>
      </c>
      <c r="O1530" s="279">
        <v>746693.022</v>
      </c>
    </row>
    <row r="1531" spans="10:15" x14ac:dyDescent="0.2">
      <c r="J1531" s="28">
        <v>17174</v>
      </c>
      <c r="K1531" s="28" t="s">
        <v>342</v>
      </c>
      <c r="L1531" s="28">
        <v>4</v>
      </c>
      <c r="M1531" s="28" t="str">
        <f t="shared" si="42"/>
        <v>171744</v>
      </c>
      <c r="N1531" s="28">
        <v>180828</v>
      </c>
      <c r="O1531" s="279">
        <v>1012952.351</v>
      </c>
    </row>
    <row r="1532" spans="10:15" x14ac:dyDescent="0.2">
      <c r="J1532" s="28">
        <v>17174</v>
      </c>
      <c r="K1532" s="28" t="s">
        <v>342</v>
      </c>
      <c r="L1532" s="28">
        <v>5</v>
      </c>
      <c r="M1532" s="28" t="str">
        <f t="shared" si="42"/>
        <v>171745</v>
      </c>
      <c r="N1532" s="28">
        <v>46699</v>
      </c>
      <c r="O1532" s="279">
        <v>1248209.0209999999</v>
      </c>
    </row>
    <row r="1533" spans="10:15" x14ac:dyDescent="0.2">
      <c r="J1533" s="28">
        <v>17174</v>
      </c>
      <c r="K1533" s="28" t="s">
        <v>342</v>
      </c>
      <c r="L1533" s="28">
        <v>6</v>
      </c>
      <c r="M1533" s="28" t="str">
        <f t="shared" si="42"/>
        <v>171746</v>
      </c>
      <c r="N1533" s="28">
        <v>35480</v>
      </c>
      <c r="O1533" s="279">
        <v>1275170.548</v>
      </c>
    </row>
    <row r="1534" spans="10:15" x14ac:dyDescent="0.2">
      <c r="J1534" s="28">
        <v>17174</v>
      </c>
      <c r="K1534" s="28" t="s">
        <v>342</v>
      </c>
      <c r="L1534" s="28">
        <v>7</v>
      </c>
      <c r="M1534" s="28" t="str">
        <f t="shared" si="42"/>
        <v>171747</v>
      </c>
      <c r="N1534" s="28">
        <v>17893</v>
      </c>
      <c r="O1534" s="279">
        <v>1365841.784</v>
      </c>
    </row>
    <row r="1535" spans="10:15" x14ac:dyDescent="0.2">
      <c r="J1535" s="28">
        <v>17174</v>
      </c>
      <c r="K1535" s="28" t="s">
        <v>342</v>
      </c>
      <c r="L1535" s="28">
        <v>8</v>
      </c>
      <c r="M1535" s="28" t="str">
        <f t="shared" si="42"/>
        <v>171748</v>
      </c>
      <c r="N1535" s="28">
        <v>15558</v>
      </c>
      <c r="O1535" s="279">
        <v>1635587.4750000001</v>
      </c>
    </row>
    <row r="1536" spans="10:15" x14ac:dyDescent="0.2">
      <c r="J1536" s="28">
        <v>17174</v>
      </c>
      <c r="K1536" s="28" t="s">
        <v>342</v>
      </c>
      <c r="L1536" s="28">
        <v>9</v>
      </c>
      <c r="M1536" s="28" t="str">
        <f t="shared" si="42"/>
        <v>171749</v>
      </c>
      <c r="N1536" s="28">
        <v>18451</v>
      </c>
      <c r="O1536" s="279">
        <v>732694.81909999996</v>
      </c>
    </row>
    <row r="1537" spans="10:15" x14ac:dyDescent="0.2">
      <c r="J1537" s="28">
        <v>17174</v>
      </c>
      <c r="K1537" s="28" t="s">
        <v>342</v>
      </c>
      <c r="L1537" s="28">
        <v>10</v>
      </c>
      <c r="M1537" s="28" t="str">
        <f t="shared" si="42"/>
        <v>1717410</v>
      </c>
      <c r="N1537" s="28">
        <v>85812</v>
      </c>
      <c r="O1537" s="279">
        <v>971000.84600000002</v>
      </c>
    </row>
    <row r="1538" spans="10:15" x14ac:dyDescent="0.2">
      <c r="J1538" s="28">
        <v>17174</v>
      </c>
      <c r="K1538" s="28" t="s">
        <v>342</v>
      </c>
      <c r="L1538" s="28">
        <v>11</v>
      </c>
      <c r="M1538" s="28" t="str">
        <f t="shared" si="42"/>
        <v>1717411</v>
      </c>
      <c r="N1538" s="28">
        <v>65099</v>
      </c>
      <c r="O1538" s="279">
        <v>142623.6636</v>
      </c>
    </row>
    <row r="1539" spans="10:15" x14ac:dyDescent="0.2">
      <c r="J1539" s="28">
        <v>17174</v>
      </c>
      <c r="K1539" s="28" t="s">
        <v>342</v>
      </c>
      <c r="L1539" s="28">
        <v>12</v>
      </c>
      <c r="M1539" s="28" t="str">
        <f t="shared" ref="M1539:M1602" si="43">J1539&amp;L1539</f>
        <v>1717412</v>
      </c>
      <c r="N1539" s="28">
        <v>0</v>
      </c>
      <c r="O1539" s="279">
        <v>43585.323420000001</v>
      </c>
    </row>
    <row r="1540" spans="10:15" x14ac:dyDescent="0.2">
      <c r="J1540" s="28">
        <v>17272</v>
      </c>
      <c r="K1540" s="28" t="s">
        <v>343</v>
      </c>
      <c r="L1540" s="28">
        <v>1</v>
      </c>
      <c r="M1540" s="28" t="str">
        <f t="shared" si="43"/>
        <v>172721</v>
      </c>
      <c r="N1540" s="28">
        <v>35598</v>
      </c>
      <c r="O1540" s="279">
        <v>47214.651519999999</v>
      </c>
    </row>
    <row r="1541" spans="10:15" x14ac:dyDescent="0.2">
      <c r="J1541" s="28">
        <v>17272</v>
      </c>
      <c r="K1541" s="28" t="s">
        <v>343</v>
      </c>
      <c r="L1541" s="28">
        <v>2</v>
      </c>
      <c r="M1541" s="28" t="str">
        <f t="shared" si="43"/>
        <v>172722</v>
      </c>
      <c r="N1541" s="28">
        <v>70792</v>
      </c>
      <c r="O1541" s="279">
        <v>153739.97440000001</v>
      </c>
    </row>
    <row r="1542" spans="10:15" x14ac:dyDescent="0.2">
      <c r="J1542" s="28">
        <v>17272</v>
      </c>
      <c r="K1542" s="28" t="s">
        <v>343</v>
      </c>
      <c r="L1542" s="28">
        <v>3</v>
      </c>
      <c r="M1542" s="28" t="str">
        <f t="shared" si="43"/>
        <v>172723</v>
      </c>
      <c r="N1542" s="28">
        <v>10368</v>
      </c>
      <c r="O1542" s="279">
        <v>245115.24770000001</v>
      </c>
    </row>
    <row r="1543" spans="10:15" x14ac:dyDescent="0.2">
      <c r="J1543" s="28">
        <v>17272</v>
      </c>
      <c r="K1543" s="28" t="s">
        <v>343</v>
      </c>
      <c r="L1543" s="28">
        <v>4</v>
      </c>
      <c r="M1543" s="28" t="str">
        <f t="shared" si="43"/>
        <v>172724</v>
      </c>
      <c r="N1543" s="28">
        <v>3100</v>
      </c>
      <c r="O1543" s="279">
        <v>477176.3959</v>
      </c>
    </row>
    <row r="1544" spans="10:15" x14ac:dyDescent="0.2">
      <c r="J1544" s="28">
        <v>17272</v>
      </c>
      <c r="K1544" s="28" t="s">
        <v>343</v>
      </c>
      <c r="L1544" s="28">
        <v>5</v>
      </c>
      <c r="M1544" s="28" t="str">
        <f t="shared" si="43"/>
        <v>172725</v>
      </c>
      <c r="N1544" s="28">
        <v>4262</v>
      </c>
      <c r="O1544" s="279">
        <v>246186.71660000001</v>
      </c>
    </row>
    <row r="1545" spans="10:15" x14ac:dyDescent="0.2">
      <c r="J1545" s="28">
        <v>17272</v>
      </c>
      <c r="K1545" s="28" t="s">
        <v>343</v>
      </c>
      <c r="L1545" s="28">
        <v>6</v>
      </c>
      <c r="M1545" s="28" t="str">
        <f t="shared" si="43"/>
        <v>172726</v>
      </c>
      <c r="N1545" s="28">
        <v>6097</v>
      </c>
      <c r="O1545" s="279">
        <v>91960.674719999995</v>
      </c>
    </row>
    <row r="1546" spans="10:15" x14ac:dyDescent="0.2">
      <c r="J1546" s="28">
        <v>17272</v>
      </c>
      <c r="K1546" s="28" t="s">
        <v>343</v>
      </c>
      <c r="L1546" s="28">
        <v>7</v>
      </c>
      <c r="M1546" s="28" t="str">
        <f t="shared" si="43"/>
        <v>172727</v>
      </c>
      <c r="N1546" s="28">
        <v>1830</v>
      </c>
      <c r="O1546" s="279">
        <v>73070.719270000001</v>
      </c>
    </row>
    <row r="1547" spans="10:15" x14ac:dyDescent="0.2">
      <c r="J1547" s="28">
        <v>17272</v>
      </c>
      <c r="K1547" s="28" t="s">
        <v>343</v>
      </c>
      <c r="L1547" s="28">
        <v>9</v>
      </c>
      <c r="M1547" s="28" t="str">
        <f t="shared" si="43"/>
        <v>172729</v>
      </c>
      <c r="N1547" s="28">
        <v>1372</v>
      </c>
      <c r="O1547" s="279">
        <v>219140.799</v>
      </c>
    </row>
    <row r="1548" spans="10:15" x14ac:dyDescent="0.2">
      <c r="J1548" s="28">
        <v>17272</v>
      </c>
      <c r="K1548" s="28" t="s">
        <v>343</v>
      </c>
      <c r="L1548" s="28">
        <v>10</v>
      </c>
      <c r="M1548" s="28" t="str">
        <f t="shared" si="43"/>
        <v>1727210</v>
      </c>
      <c r="N1548" s="28">
        <v>407</v>
      </c>
      <c r="O1548" s="279">
        <v>765364.86490000004</v>
      </c>
    </row>
    <row r="1549" spans="10:15" x14ac:dyDescent="0.2">
      <c r="J1549" s="28">
        <v>17272</v>
      </c>
      <c r="K1549" s="28" t="s">
        <v>343</v>
      </c>
      <c r="L1549" s="28">
        <v>12</v>
      </c>
      <c r="M1549" s="28" t="str">
        <f t="shared" si="43"/>
        <v>1727212</v>
      </c>
      <c r="N1549" s="28">
        <v>0</v>
      </c>
      <c r="O1549" s="279">
        <v>10445.07395</v>
      </c>
    </row>
    <row r="1550" spans="10:15" x14ac:dyDescent="0.2">
      <c r="J1550" s="28">
        <v>17380</v>
      </c>
      <c r="K1550" s="28" t="s">
        <v>344</v>
      </c>
      <c r="L1550" s="28">
        <v>1</v>
      </c>
      <c r="M1550" s="28" t="str">
        <f t="shared" si="43"/>
        <v>173801</v>
      </c>
      <c r="N1550" s="28">
        <v>196225</v>
      </c>
      <c r="O1550" s="279">
        <v>121645.5573</v>
      </c>
    </row>
    <row r="1551" spans="10:15" x14ac:dyDescent="0.2">
      <c r="J1551" s="28">
        <v>17380</v>
      </c>
      <c r="K1551" s="28" t="s">
        <v>344</v>
      </c>
      <c r="L1551" s="28">
        <v>2</v>
      </c>
      <c r="M1551" s="28" t="str">
        <f t="shared" si="43"/>
        <v>173802</v>
      </c>
      <c r="N1551" s="28">
        <v>706469</v>
      </c>
      <c r="O1551" s="279">
        <v>249514.76</v>
      </c>
    </row>
    <row r="1552" spans="10:15" x14ac:dyDescent="0.2">
      <c r="J1552" s="28">
        <v>17380</v>
      </c>
      <c r="K1552" s="28" t="s">
        <v>344</v>
      </c>
      <c r="L1552" s="28">
        <v>3</v>
      </c>
      <c r="M1552" s="28" t="str">
        <f t="shared" si="43"/>
        <v>173803</v>
      </c>
      <c r="N1552" s="28">
        <v>257299</v>
      </c>
      <c r="O1552" s="279">
        <v>391251.98190000001</v>
      </c>
    </row>
    <row r="1553" spans="10:15" x14ac:dyDescent="0.2">
      <c r="J1553" s="28">
        <v>17380</v>
      </c>
      <c r="K1553" s="28" t="s">
        <v>344</v>
      </c>
      <c r="L1553" s="28">
        <v>4</v>
      </c>
      <c r="M1553" s="28" t="str">
        <f t="shared" si="43"/>
        <v>173804</v>
      </c>
      <c r="N1553" s="28">
        <v>113459</v>
      </c>
      <c r="O1553" s="279">
        <v>538725.11399999994</v>
      </c>
    </row>
    <row r="1554" spans="10:15" x14ac:dyDescent="0.2">
      <c r="J1554" s="28">
        <v>17380</v>
      </c>
      <c r="K1554" s="28" t="s">
        <v>344</v>
      </c>
      <c r="L1554" s="28">
        <v>5</v>
      </c>
      <c r="M1554" s="28" t="str">
        <f t="shared" si="43"/>
        <v>173805</v>
      </c>
      <c r="N1554" s="28">
        <v>39636</v>
      </c>
      <c r="O1554" s="279">
        <v>671808.42989999999</v>
      </c>
    </row>
    <row r="1555" spans="10:15" x14ac:dyDescent="0.2">
      <c r="J1555" s="28">
        <v>17380</v>
      </c>
      <c r="K1555" s="28" t="s">
        <v>344</v>
      </c>
      <c r="L1555" s="28">
        <v>6</v>
      </c>
      <c r="M1555" s="28" t="str">
        <f t="shared" si="43"/>
        <v>173806</v>
      </c>
      <c r="N1555" s="28">
        <v>26950</v>
      </c>
      <c r="O1555" s="279">
        <v>1112574.6910000001</v>
      </c>
    </row>
    <row r="1556" spans="10:15" x14ac:dyDescent="0.2">
      <c r="J1556" s="28">
        <v>17380</v>
      </c>
      <c r="K1556" s="28" t="s">
        <v>344</v>
      </c>
      <c r="L1556" s="28">
        <v>7</v>
      </c>
      <c r="M1556" s="28" t="str">
        <f t="shared" si="43"/>
        <v>173807</v>
      </c>
      <c r="N1556" s="28">
        <v>22350</v>
      </c>
      <c r="O1556" s="279">
        <v>518219.81689999998</v>
      </c>
    </row>
    <row r="1557" spans="10:15" x14ac:dyDescent="0.2">
      <c r="J1557" s="28">
        <v>17380</v>
      </c>
      <c r="K1557" s="28" t="s">
        <v>344</v>
      </c>
      <c r="L1557" s="28">
        <v>8</v>
      </c>
      <c r="M1557" s="28" t="str">
        <f t="shared" si="43"/>
        <v>173808</v>
      </c>
      <c r="N1557" s="28">
        <v>14043</v>
      </c>
      <c r="O1557" s="279">
        <v>903099.15689999994</v>
      </c>
    </row>
    <row r="1558" spans="10:15" x14ac:dyDescent="0.2">
      <c r="J1558" s="28">
        <v>17380</v>
      </c>
      <c r="K1558" s="28" t="s">
        <v>344</v>
      </c>
      <c r="L1558" s="28">
        <v>9</v>
      </c>
      <c r="M1558" s="28" t="str">
        <f t="shared" si="43"/>
        <v>173809</v>
      </c>
      <c r="N1558" s="28">
        <v>39715</v>
      </c>
      <c r="O1558" s="279">
        <v>985888.99670000002</v>
      </c>
    </row>
    <row r="1559" spans="10:15" x14ac:dyDescent="0.2">
      <c r="J1559" s="28">
        <v>17380</v>
      </c>
      <c r="K1559" s="28" t="s">
        <v>344</v>
      </c>
      <c r="L1559" s="28">
        <v>10</v>
      </c>
      <c r="M1559" s="28" t="str">
        <f t="shared" si="43"/>
        <v>1738010</v>
      </c>
      <c r="N1559" s="28">
        <v>112626</v>
      </c>
      <c r="O1559" s="279">
        <v>1666473.037</v>
      </c>
    </row>
    <row r="1560" spans="10:15" x14ac:dyDescent="0.2">
      <c r="J1560" s="28">
        <v>17380</v>
      </c>
      <c r="K1560" s="28" t="s">
        <v>344</v>
      </c>
      <c r="L1560" s="28">
        <v>11</v>
      </c>
      <c r="M1560" s="28" t="str">
        <f t="shared" si="43"/>
        <v>1738011</v>
      </c>
      <c r="N1560" s="28">
        <v>1354</v>
      </c>
      <c r="O1560" s="279">
        <v>220207.55850000001</v>
      </c>
    </row>
    <row r="1561" spans="10:15" x14ac:dyDescent="0.2">
      <c r="J1561" s="28">
        <v>17380</v>
      </c>
      <c r="K1561" s="28" t="s">
        <v>344</v>
      </c>
      <c r="L1561" s="28">
        <v>12</v>
      </c>
      <c r="M1561" s="28" t="str">
        <f t="shared" si="43"/>
        <v>1738012</v>
      </c>
      <c r="N1561" s="28">
        <v>0</v>
      </c>
      <c r="O1561" s="279">
        <v>68626.008019999994</v>
      </c>
    </row>
    <row r="1562" spans="10:15" x14ac:dyDescent="0.2">
      <c r="J1562" s="28">
        <v>17388</v>
      </c>
      <c r="K1562" s="28" t="s">
        <v>345</v>
      </c>
      <c r="L1562" s="28">
        <v>1</v>
      </c>
      <c r="M1562" s="28" t="str">
        <f t="shared" si="43"/>
        <v>173881</v>
      </c>
      <c r="N1562" s="28">
        <v>18256</v>
      </c>
      <c r="O1562" s="279">
        <v>44207.655469999998</v>
      </c>
    </row>
    <row r="1563" spans="10:15" x14ac:dyDescent="0.2">
      <c r="J1563" s="28">
        <v>17388</v>
      </c>
      <c r="K1563" s="28" t="s">
        <v>345</v>
      </c>
      <c r="L1563" s="28">
        <v>2</v>
      </c>
      <c r="M1563" s="28" t="str">
        <f t="shared" si="43"/>
        <v>173882</v>
      </c>
      <c r="N1563" s="28">
        <v>31386</v>
      </c>
      <c r="O1563" s="279">
        <v>182048.63879999999</v>
      </c>
    </row>
    <row r="1564" spans="10:15" x14ac:dyDescent="0.2">
      <c r="J1564" s="28">
        <v>17388</v>
      </c>
      <c r="K1564" s="28" t="s">
        <v>345</v>
      </c>
      <c r="L1564" s="28">
        <v>3</v>
      </c>
      <c r="M1564" s="28" t="str">
        <f t="shared" si="43"/>
        <v>173883</v>
      </c>
      <c r="N1564" s="28">
        <v>9176</v>
      </c>
      <c r="O1564" s="279">
        <v>394170.2524</v>
      </c>
    </row>
    <row r="1565" spans="10:15" x14ac:dyDescent="0.2">
      <c r="J1565" s="28">
        <v>17388</v>
      </c>
      <c r="K1565" s="28" t="s">
        <v>345</v>
      </c>
      <c r="L1565" s="28">
        <v>4</v>
      </c>
      <c r="M1565" s="28" t="str">
        <f t="shared" si="43"/>
        <v>173884</v>
      </c>
      <c r="N1565" s="28">
        <v>3287</v>
      </c>
      <c r="O1565" s="279">
        <v>215310.24119999999</v>
      </c>
    </row>
    <row r="1566" spans="10:15" x14ac:dyDescent="0.2">
      <c r="J1566" s="28">
        <v>17388</v>
      </c>
      <c r="K1566" s="28" t="s">
        <v>345</v>
      </c>
      <c r="L1566" s="28">
        <v>5</v>
      </c>
      <c r="M1566" s="28" t="str">
        <f t="shared" si="43"/>
        <v>173885</v>
      </c>
      <c r="N1566" s="28">
        <v>2715</v>
      </c>
      <c r="O1566" s="279">
        <v>285274.27840000001</v>
      </c>
    </row>
    <row r="1567" spans="10:15" x14ac:dyDescent="0.2">
      <c r="J1567" s="28">
        <v>17388</v>
      </c>
      <c r="K1567" s="28" t="s">
        <v>345</v>
      </c>
      <c r="L1567" s="28">
        <v>9</v>
      </c>
      <c r="M1567" s="28" t="str">
        <f t="shared" si="43"/>
        <v>173889</v>
      </c>
      <c r="N1567" s="28">
        <v>936</v>
      </c>
      <c r="O1567" s="279">
        <v>388675.12109999999</v>
      </c>
    </row>
    <row r="1568" spans="10:15" x14ac:dyDescent="0.2">
      <c r="J1568" s="28">
        <v>17388</v>
      </c>
      <c r="K1568" s="28" t="s">
        <v>345</v>
      </c>
      <c r="L1568" s="28">
        <v>11</v>
      </c>
      <c r="M1568" s="28" t="str">
        <f t="shared" si="43"/>
        <v>1738811</v>
      </c>
      <c r="N1568" s="28">
        <v>96</v>
      </c>
      <c r="O1568" s="279">
        <v>600255.31909999996</v>
      </c>
    </row>
    <row r="1569" spans="10:15" x14ac:dyDescent="0.2">
      <c r="J1569" s="28">
        <v>17388</v>
      </c>
      <c r="K1569" s="28" t="s">
        <v>345</v>
      </c>
      <c r="L1569" s="28">
        <v>12</v>
      </c>
      <c r="M1569" s="28" t="str">
        <f t="shared" si="43"/>
        <v>1738812</v>
      </c>
      <c r="N1569" s="28">
        <v>0</v>
      </c>
      <c r="O1569" s="279">
        <v>29432.612959999999</v>
      </c>
    </row>
    <row r="1570" spans="10:15" x14ac:dyDescent="0.2">
      <c r="J1570" s="28">
        <v>17433</v>
      </c>
      <c r="K1570" s="28" t="s">
        <v>346</v>
      </c>
      <c r="L1570" s="28">
        <v>1</v>
      </c>
      <c r="M1570" s="28" t="str">
        <f t="shared" si="43"/>
        <v>174331</v>
      </c>
      <c r="N1570" s="28">
        <v>62408</v>
      </c>
      <c r="O1570" s="279">
        <v>55757.57202</v>
      </c>
    </row>
    <row r="1571" spans="10:15" x14ac:dyDescent="0.2">
      <c r="J1571" s="28">
        <v>17433</v>
      </c>
      <c r="K1571" s="28" t="s">
        <v>346</v>
      </c>
      <c r="L1571" s="28">
        <v>2</v>
      </c>
      <c r="M1571" s="28" t="str">
        <f t="shared" si="43"/>
        <v>174332</v>
      </c>
      <c r="N1571" s="28">
        <v>133512</v>
      </c>
      <c r="O1571" s="279">
        <v>179034.05290000001</v>
      </c>
    </row>
    <row r="1572" spans="10:15" x14ac:dyDescent="0.2">
      <c r="J1572" s="28">
        <v>17433</v>
      </c>
      <c r="K1572" s="28" t="s">
        <v>346</v>
      </c>
      <c r="L1572" s="28">
        <v>3</v>
      </c>
      <c r="M1572" s="28" t="str">
        <f t="shared" si="43"/>
        <v>174333</v>
      </c>
      <c r="N1572" s="28">
        <v>26694</v>
      </c>
      <c r="O1572" s="279">
        <v>294490.67489999998</v>
      </c>
    </row>
    <row r="1573" spans="10:15" x14ac:dyDescent="0.2">
      <c r="J1573" s="28">
        <v>17433</v>
      </c>
      <c r="K1573" s="28" t="s">
        <v>346</v>
      </c>
      <c r="L1573" s="28">
        <v>4</v>
      </c>
      <c r="M1573" s="28" t="str">
        <f t="shared" si="43"/>
        <v>174334</v>
      </c>
      <c r="N1573" s="28">
        <v>9482</v>
      </c>
      <c r="O1573" s="279">
        <v>337745.00290000002</v>
      </c>
    </row>
    <row r="1574" spans="10:15" x14ac:dyDescent="0.2">
      <c r="J1574" s="28">
        <v>17433</v>
      </c>
      <c r="K1574" s="28" t="s">
        <v>346</v>
      </c>
      <c r="L1574" s="28">
        <v>6</v>
      </c>
      <c r="M1574" s="28" t="str">
        <f t="shared" si="43"/>
        <v>174336</v>
      </c>
      <c r="N1574" s="28">
        <v>1329</v>
      </c>
      <c r="O1574" s="279">
        <v>37414.214939999998</v>
      </c>
    </row>
    <row r="1575" spans="10:15" x14ac:dyDescent="0.2">
      <c r="J1575" s="28">
        <v>17433</v>
      </c>
      <c r="K1575" s="28" t="s">
        <v>346</v>
      </c>
      <c r="L1575" s="28">
        <v>7</v>
      </c>
      <c r="M1575" s="28" t="str">
        <f t="shared" si="43"/>
        <v>174337</v>
      </c>
      <c r="N1575" s="28">
        <v>2998</v>
      </c>
      <c r="O1575" s="279">
        <v>54973.399109999998</v>
      </c>
    </row>
    <row r="1576" spans="10:15" x14ac:dyDescent="0.2">
      <c r="J1576" s="28">
        <v>17433</v>
      </c>
      <c r="K1576" s="28" t="s">
        <v>346</v>
      </c>
      <c r="L1576" s="28">
        <v>9</v>
      </c>
      <c r="M1576" s="28" t="str">
        <f t="shared" si="43"/>
        <v>174339</v>
      </c>
      <c r="N1576" s="28">
        <v>9659</v>
      </c>
      <c r="O1576" s="279">
        <v>214789.2782</v>
      </c>
    </row>
    <row r="1577" spans="10:15" x14ac:dyDescent="0.2">
      <c r="J1577" s="28">
        <v>17433</v>
      </c>
      <c r="K1577" s="28" t="s">
        <v>346</v>
      </c>
      <c r="L1577" s="28">
        <v>10</v>
      </c>
      <c r="M1577" s="28" t="str">
        <f t="shared" si="43"/>
        <v>1743310</v>
      </c>
      <c r="N1577" s="28">
        <v>10409</v>
      </c>
      <c r="O1577" s="279">
        <v>549938.15260000003</v>
      </c>
    </row>
    <row r="1578" spans="10:15" x14ac:dyDescent="0.2">
      <c r="J1578" s="28">
        <v>17433</v>
      </c>
      <c r="K1578" s="28" t="s">
        <v>346</v>
      </c>
      <c r="L1578" s="28">
        <v>11</v>
      </c>
      <c r="M1578" s="28" t="str">
        <f t="shared" si="43"/>
        <v>1743311</v>
      </c>
      <c r="N1578" s="28">
        <v>1682</v>
      </c>
      <c r="O1578" s="279">
        <v>31792.92035</v>
      </c>
    </row>
    <row r="1579" spans="10:15" x14ac:dyDescent="0.2">
      <c r="J1579" s="28">
        <v>17433</v>
      </c>
      <c r="K1579" s="28" t="s">
        <v>346</v>
      </c>
      <c r="L1579" s="28">
        <v>12</v>
      </c>
      <c r="M1579" s="28" t="str">
        <f t="shared" si="43"/>
        <v>1743312</v>
      </c>
      <c r="N1579" s="28">
        <v>0</v>
      </c>
      <c r="O1579" s="279">
        <v>22442.85499</v>
      </c>
    </row>
    <row r="1580" spans="10:15" x14ac:dyDescent="0.2">
      <c r="J1580" s="28">
        <v>17442</v>
      </c>
      <c r="K1580" s="28" t="s">
        <v>347</v>
      </c>
      <c r="L1580" s="28">
        <v>1</v>
      </c>
      <c r="M1580" s="28" t="str">
        <f t="shared" si="43"/>
        <v>174421</v>
      </c>
      <c r="N1580" s="28">
        <v>8872</v>
      </c>
      <c r="O1580" s="279">
        <v>79661.784039999999</v>
      </c>
    </row>
    <row r="1581" spans="10:15" x14ac:dyDescent="0.2">
      <c r="J1581" s="28">
        <v>17442</v>
      </c>
      <c r="K1581" s="28" t="s">
        <v>347</v>
      </c>
      <c r="L1581" s="28">
        <v>2</v>
      </c>
      <c r="M1581" s="28" t="str">
        <f t="shared" si="43"/>
        <v>174422</v>
      </c>
      <c r="N1581" s="28">
        <v>17625</v>
      </c>
      <c r="O1581" s="279">
        <v>138401.57610000001</v>
      </c>
    </row>
    <row r="1582" spans="10:15" x14ac:dyDescent="0.2">
      <c r="J1582" s="28">
        <v>17442</v>
      </c>
      <c r="K1582" s="28" t="s">
        <v>347</v>
      </c>
      <c r="L1582" s="28">
        <v>3</v>
      </c>
      <c r="M1582" s="28" t="str">
        <f t="shared" si="43"/>
        <v>174423</v>
      </c>
      <c r="N1582" s="28">
        <v>2723</v>
      </c>
      <c r="O1582" s="279">
        <v>110762.78569999999</v>
      </c>
    </row>
    <row r="1583" spans="10:15" x14ac:dyDescent="0.2">
      <c r="J1583" s="28">
        <v>17442</v>
      </c>
      <c r="K1583" s="28" t="s">
        <v>347</v>
      </c>
      <c r="L1583" s="28">
        <v>4</v>
      </c>
      <c r="M1583" s="28" t="str">
        <f t="shared" si="43"/>
        <v>174424</v>
      </c>
      <c r="N1583" s="28">
        <v>1554</v>
      </c>
      <c r="O1583" s="279">
        <v>93736.352970000007</v>
      </c>
    </row>
    <row r="1584" spans="10:15" x14ac:dyDescent="0.2">
      <c r="J1584" s="28">
        <v>17442</v>
      </c>
      <c r="K1584" s="28" t="s">
        <v>347</v>
      </c>
      <c r="L1584" s="28">
        <v>9</v>
      </c>
      <c r="M1584" s="28" t="str">
        <f t="shared" si="43"/>
        <v>174429</v>
      </c>
      <c r="N1584" s="28">
        <v>1873</v>
      </c>
      <c r="O1584" s="279">
        <v>67266.380820000006</v>
      </c>
    </row>
    <row r="1585" spans="10:15" x14ac:dyDescent="0.2">
      <c r="J1585" s="28">
        <v>17442</v>
      </c>
      <c r="K1585" s="28" t="s">
        <v>347</v>
      </c>
      <c r="L1585" s="28">
        <v>11</v>
      </c>
      <c r="M1585" s="28" t="str">
        <f t="shared" si="43"/>
        <v>1744211</v>
      </c>
      <c r="N1585" s="28">
        <v>2420</v>
      </c>
      <c r="O1585" s="279">
        <v>59381.119120000003</v>
      </c>
    </row>
    <row r="1586" spans="10:15" x14ac:dyDescent="0.2">
      <c r="J1586" s="28">
        <v>17442</v>
      </c>
      <c r="K1586" s="28" t="s">
        <v>347</v>
      </c>
      <c r="L1586" s="28">
        <v>12</v>
      </c>
      <c r="M1586" s="28" t="str">
        <f t="shared" si="43"/>
        <v>1744212</v>
      </c>
      <c r="N1586" s="28">
        <v>0</v>
      </c>
      <c r="O1586" s="279">
        <v>20405.202979999998</v>
      </c>
    </row>
    <row r="1587" spans="10:15" x14ac:dyDescent="0.2">
      <c r="J1587" s="28">
        <v>17444</v>
      </c>
      <c r="K1587" s="28" t="s">
        <v>348</v>
      </c>
      <c r="L1587" s="28">
        <v>1</v>
      </c>
      <c r="M1587" s="28" t="str">
        <f t="shared" si="43"/>
        <v>174441</v>
      </c>
      <c r="N1587" s="28">
        <v>43028</v>
      </c>
      <c r="O1587" s="279">
        <v>63237.798519999997</v>
      </c>
    </row>
    <row r="1588" spans="10:15" x14ac:dyDescent="0.2">
      <c r="J1588" s="28">
        <v>17444</v>
      </c>
      <c r="K1588" s="28" t="s">
        <v>348</v>
      </c>
      <c r="L1588" s="28">
        <v>2</v>
      </c>
      <c r="M1588" s="28" t="str">
        <f t="shared" si="43"/>
        <v>174442</v>
      </c>
      <c r="N1588" s="28">
        <v>71488</v>
      </c>
      <c r="O1588" s="279">
        <v>161400.2188</v>
      </c>
    </row>
    <row r="1589" spans="10:15" x14ac:dyDescent="0.2">
      <c r="J1589" s="28">
        <v>17444</v>
      </c>
      <c r="K1589" s="28" t="s">
        <v>348</v>
      </c>
      <c r="L1589" s="28">
        <v>3</v>
      </c>
      <c r="M1589" s="28" t="str">
        <f t="shared" si="43"/>
        <v>174443</v>
      </c>
      <c r="N1589" s="28">
        <v>9993</v>
      </c>
      <c r="O1589" s="279">
        <v>341295.87780000002</v>
      </c>
    </row>
    <row r="1590" spans="10:15" x14ac:dyDescent="0.2">
      <c r="J1590" s="28">
        <v>17444</v>
      </c>
      <c r="K1590" s="28" t="s">
        <v>348</v>
      </c>
      <c r="L1590" s="28">
        <v>4</v>
      </c>
      <c r="M1590" s="28" t="str">
        <f t="shared" si="43"/>
        <v>174444</v>
      </c>
      <c r="N1590" s="28">
        <v>2719</v>
      </c>
      <c r="O1590" s="279">
        <v>374922.09360000002</v>
      </c>
    </row>
    <row r="1591" spans="10:15" x14ac:dyDescent="0.2">
      <c r="J1591" s="28">
        <v>17444</v>
      </c>
      <c r="K1591" s="28" t="s">
        <v>348</v>
      </c>
      <c r="L1591" s="28">
        <v>5</v>
      </c>
      <c r="M1591" s="28" t="str">
        <f t="shared" si="43"/>
        <v>174445</v>
      </c>
      <c r="N1591" s="28">
        <v>1006</v>
      </c>
      <c r="O1591" s="279">
        <v>699002.46909999999</v>
      </c>
    </row>
    <row r="1592" spans="10:15" x14ac:dyDescent="0.2">
      <c r="J1592" s="28">
        <v>17444</v>
      </c>
      <c r="K1592" s="28" t="s">
        <v>348</v>
      </c>
      <c r="L1592" s="28">
        <v>6</v>
      </c>
      <c r="M1592" s="28" t="str">
        <f t="shared" si="43"/>
        <v>174446</v>
      </c>
      <c r="N1592" s="28">
        <v>1243</v>
      </c>
      <c r="O1592" s="279">
        <v>569471.83100000001</v>
      </c>
    </row>
    <row r="1593" spans="10:15" x14ac:dyDescent="0.2">
      <c r="J1593" s="28">
        <v>17444</v>
      </c>
      <c r="K1593" s="28" t="s">
        <v>348</v>
      </c>
      <c r="L1593" s="28">
        <v>9</v>
      </c>
      <c r="M1593" s="28" t="str">
        <f t="shared" si="43"/>
        <v>174449</v>
      </c>
      <c r="N1593" s="28">
        <v>9760</v>
      </c>
      <c r="O1593" s="279">
        <v>228686.4719</v>
      </c>
    </row>
    <row r="1594" spans="10:15" x14ac:dyDescent="0.2">
      <c r="J1594" s="28">
        <v>17444</v>
      </c>
      <c r="K1594" s="28" t="s">
        <v>348</v>
      </c>
      <c r="L1594" s="28">
        <v>10</v>
      </c>
      <c r="M1594" s="28" t="str">
        <f t="shared" si="43"/>
        <v>1744410</v>
      </c>
      <c r="N1594" s="28">
        <v>1463</v>
      </c>
      <c r="O1594" s="279">
        <v>424829.50300000003</v>
      </c>
    </row>
    <row r="1595" spans="10:15" x14ac:dyDescent="0.2">
      <c r="J1595" s="28">
        <v>17444</v>
      </c>
      <c r="K1595" s="28" t="s">
        <v>348</v>
      </c>
      <c r="L1595" s="28">
        <v>11</v>
      </c>
      <c r="M1595" s="28" t="str">
        <f t="shared" si="43"/>
        <v>1744411</v>
      </c>
      <c r="N1595" s="28">
        <v>204</v>
      </c>
      <c r="O1595" s="279">
        <v>134658.13380000001</v>
      </c>
    </row>
    <row r="1596" spans="10:15" x14ac:dyDescent="0.2">
      <c r="J1596" s="28">
        <v>17444</v>
      </c>
      <c r="K1596" s="28" t="s">
        <v>348</v>
      </c>
      <c r="L1596" s="28">
        <v>12</v>
      </c>
      <c r="M1596" s="28" t="str">
        <f t="shared" si="43"/>
        <v>1744412</v>
      </c>
      <c r="N1596" s="28">
        <v>0</v>
      </c>
      <c r="O1596" s="279">
        <v>19575.79881</v>
      </c>
    </row>
    <row r="1597" spans="10:15" x14ac:dyDescent="0.2">
      <c r="J1597" s="28">
        <v>17446</v>
      </c>
      <c r="K1597" s="28" t="s">
        <v>349</v>
      </c>
      <c r="L1597" s="28">
        <v>1</v>
      </c>
      <c r="M1597" s="28" t="str">
        <f t="shared" si="43"/>
        <v>174461</v>
      </c>
      <c r="N1597" s="28">
        <v>19216</v>
      </c>
      <c r="O1597" s="279">
        <v>35399.298750000002</v>
      </c>
    </row>
    <row r="1598" spans="10:15" x14ac:dyDescent="0.2">
      <c r="J1598" s="28">
        <v>17446</v>
      </c>
      <c r="K1598" s="28" t="s">
        <v>349</v>
      </c>
      <c r="L1598" s="28">
        <v>2</v>
      </c>
      <c r="M1598" s="28" t="str">
        <f t="shared" si="43"/>
        <v>174462</v>
      </c>
      <c r="N1598" s="28">
        <v>7825</v>
      </c>
      <c r="O1598" s="279">
        <v>46117.119489999997</v>
      </c>
    </row>
    <row r="1599" spans="10:15" x14ac:dyDescent="0.2">
      <c r="J1599" s="28">
        <v>17446</v>
      </c>
      <c r="K1599" s="28" t="s">
        <v>349</v>
      </c>
      <c r="L1599" s="28">
        <v>3</v>
      </c>
      <c r="M1599" s="28" t="str">
        <f t="shared" si="43"/>
        <v>174463</v>
      </c>
      <c r="N1599" s="28">
        <v>537</v>
      </c>
      <c r="O1599" s="279">
        <v>57787.67123</v>
      </c>
    </row>
    <row r="1600" spans="10:15" x14ac:dyDescent="0.2">
      <c r="J1600" s="28">
        <v>17446</v>
      </c>
      <c r="K1600" s="28" t="s">
        <v>349</v>
      </c>
      <c r="L1600" s="28">
        <v>4</v>
      </c>
      <c r="M1600" s="28" t="str">
        <f t="shared" si="43"/>
        <v>174464</v>
      </c>
      <c r="N1600" s="28">
        <v>1601</v>
      </c>
      <c r="O1600" s="279">
        <v>140847.93969999999</v>
      </c>
    </row>
    <row r="1601" spans="10:15" x14ac:dyDescent="0.2">
      <c r="J1601" s="28">
        <v>17446</v>
      </c>
      <c r="K1601" s="28" t="s">
        <v>349</v>
      </c>
      <c r="L1601" s="28">
        <v>9</v>
      </c>
      <c r="M1601" s="28" t="str">
        <f t="shared" si="43"/>
        <v>174469</v>
      </c>
      <c r="N1601" s="28">
        <v>713</v>
      </c>
      <c r="O1601" s="279">
        <v>101282.1504</v>
      </c>
    </row>
    <row r="1602" spans="10:15" x14ac:dyDescent="0.2">
      <c r="J1602" s="28">
        <v>17446</v>
      </c>
      <c r="K1602" s="28" t="s">
        <v>349</v>
      </c>
      <c r="L1602" s="28">
        <v>12</v>
      </c>
      <c r="M1602" s="28" t="str">
        <f t="shared" si="43"/>
        <v>1744612</v>
      </c>
      <c r="N1602" s="28">
        <v>0</v>
      </c>
      <c r="O1602" s="279">
        <v>17805.176719999999</v>
      </c>
    </row>
    <row r="1603" spans="10:15" x14ac:dyDescent="0.2">
      <c r="J1603" s="28">
        <v>17486</v>
      </c>
      <c r="K1603" s="28" t="s">
        <v>350</v>
      </c>
      <c r="L1603" s="28">
        <v>1</v>
      </c>
      <c r="M1603" s="28" t="str">
        <f t="shared" ref="M1603:M1666" si="44">J1603&amp;L1603</f>
        <v>174861</v>
      </c>
      <c r="N1603" s="28">
        <v>37881</v>
      </c>
      <c r="O1603" s="279">
        <v>59153.854270000003</v>
      </c>
    </row>
    <row r="1604" spans="10:15" x14ac:dyDescent="0.2">
      <c r="J1604" s="28">
        <v>17486</v>
      </c>
      <c r="K1604" s="28" t="s">
        <v>350</v>
      </c>
      <c r="L1604" s="28">
        <v>2</v>
      </c>
      <c r="M1604" s="28" t="str">
        <f t="shared" si="44"/>
        <v>174862</v>
      </c>
      <c r="N1604" s="28">
        <v>160048</v>
      </c>
      <c r="O1604" s="279">
        <v>323330.45549999998</v>
      </c>
    </row>
    <row r="1605" spans="10:15" x14ac:dyDescent="0.2">
      <c r="J1605" s="28">
        <v>17486</v>
      </c>
      <c r="K1605" s="28" t="s">
        <v>350</v>
      </c>
      <c r="L1605" s="28">
        <v>3</v>
      </c>
      <c r="M1605" s="28" t="str">
        <f t="shared" si="44"/>
        <v>174863</v>
      </c>
      <c r="N1605" s="28">
        <v>75457</v>
      </c>
      <c r="O1605" s="279">
        <v>731267.44180000003</v>
      </c>
    </row>
    <row r="1606" spans="10:15" x14ac:dyDescent="0.2">
      <c r="J1606" s="28">
        <v>17486</v>
      </c>
      <c r="K1606" s="28" t="s">
        <v>350</v>
      </c>
      <c r="L1606" s="28">
        <v>4</v>
      </c>
      <c r="M1606" s="28" t="str">
        <f t="shared" si="44"/>
        <v>174864</v>
      </c>
      <c r="N1606" s="28">
        <v>33506</v>
      </c>
      <c r="O1606" s="279">
        <v>883161.32499999995</v>
      </c>
    </row>
    <row r="1607" spans="10:15" x14ac:dyDescent="0.2">
      <c r="J1607" s="28">
        <v>17486</v>
      </c>
      <c r="K1607" s="28" t="s">
        <v>350</v>
      </c>
      <c r="L1607" s="28">
        <v>5</v>
      </c>
      <c r="M1607" s="28" t="str">
        <f t="shared" si="44"/>
        <v>174865</v>
      </c>
      <c r="N1607" s="28">
        <v>10681</v>
      </c>
      <c r="O1607" s="279">
        <v>1305978.0330000001</v>
      </c>
    </row>
    <row r="1608" spans="10:15" x14ac:dyDescent="0.2">
      <c r="J1608" s="28">
        <v>17486</v>
      </c>
      <c r="K1608" s="28" t="s">
        <v>350</v>
      </c>
      <c r="L1608" s="28">
        <v>6</v>
      </c>
      <c r="M1608" s="28" t="str">
        <f t="shared" si="44"/>
        <v>174866</v>
      </c>
      <c r="N1608" s="28">
        <v>10644</v>
      </c>
      <c r="O1608" s="279">
        <v>840119.49739999999</v>
      </c>
    </row>
    <row r="1609" spans="10:15" x14ac:dyDescent="0.2">
      <c r="J1609" s="28">
        <v>17486</v>
      </c>
      <c r="K1609" s="28" t="s">
        <v>350</v>
      </c>
      <c r="L1609" s="28">
        <v>7</v>
      </c>
      <c r="M1609" s="28" t="str">
        <f t="shared" si="44"/>
        <v>174867</v>
      </c>
      <c r="N1609" s="28">
        <v>5092</v>
      </c>
      <c r="O1609" s="279">
        <v>841342.45609999995</v>
      </c>
    </row>
    <row r="1610" spans="10:15" x14ac:dyDescent="0.2">
      <c r="J1610" s="28">
        <v>17486</v>
      </c>
      <c r="K1610" s="28" t="s">
        <v>350</v>
      </c>
      <c r="L1610" s="28">
        <v>8</v>
      </c>
      <c r="M1610" s="28" t="str">
        <f t="shared" si="44"/>
        <v>174868</v>
      </c>
      <c r="N1610" s="28">
        <v>3095</v>
      </c>
      <c r="O1610" s="279">
        <v>276925.51140000002</v>
      </c>
    </row>
    <row r="1611" spans="10:15" x14ac:dyDescent="0.2">
      <c r="J1611" s="28">
        <v>17486</v>
      </c>
      <c r="K1611" s="28" t="s">
        <v>350</v>
      </c>
      <c r="L1611" s="28">
        <v>9</v>
      </c>
      <c r="M1611" s="28" t="str">
        <f t="shared" si="44"/>
        <v>174869</v>
      </c>
      <c r="N1611" s="28">
        <v>6653</v>
      </c>
      <c r="O1611" s="279">
        <v>390047.63099999999</v>
      </c>
    </row>
    <row r="1612" spans="10:15" x14ac:dyDescent="0.2">
      <c r="J1612" s="28">
        <v>17486</v>
      </c>
      <c r="K1612" s="28" t="s">
        <v>350</v>
      </c>
      <c r="L1612" s="28">
        <v>10</v>
      </c>
      <c r="M1612" s="28" t="str">
        <f t="shared" si="44"/>
        <v>1748610</v>
      </c>
      <c r="N1612" s="28">
        <v>14989</v>
      </c>
      <c r="O1612" s="279">
        <v>961198.2585</v>
      </c>
    </row>
    <row r="1613" spans="10:15" x14ac:dyDescent="0.2">
      <c r="J1613" s="28">
        <v>17486</v>
      </c>
      <c r="K1613" s="28" t="s">
        <v>350</v>
      </c>
      <c r="L1613" s="28">
        <v>11</v>
      </c>
      <c r="M1613" s="28" t="str">
        <f t="shared" si="44"/>
        <v>1748611</v>
      </c>
      <c r="N1613" s="28">
        <v>461</v>
      </c>
      <c r="O1613" s="279">
        <v>193481.90719999999</v>
      </c>
    </row>
    <row r="1614" spans="10:15" x14ac:dyDescent="0.2">
      <c r="J1614" s="28">
        <v>17486</v>
      </c>
      <c r="K1614" s="28" t="s">
        <v>350</v>
      </c>
      <c r="L1614" s="28">
        <v>12</v>
      </c>
      <c r="M1614" s="28" t="str">
        <f t="shared" si="44"/>
        <v>1748612</v>
      </c>
      <c r="N1614" s="28">
        <v>0</v>
      </c>
      <c r="O1614" s="279">
        <v>49922.613700000002</v>
      </c>
    </row>
    <row r="1615" spans="10:15" x14ac:dyDescent="0.2">
      <c r="J1615" s="28">
        <v>17495</v>
      </c>
      <c r="K1615" s="28" t="s">
        <v>351</v>
      </c>
      <c r="L1615" s="28">
        <v>1</v>
      </c>
      <c r="M1615" s="28" t="str">
        <f t="shared" si="44"/>
        <v>174951</v>
      </c>
      <c r="N1615" s="28">
        <v>31281</v>
      </c>
      <c r="O1615" s="279">
        <v>61279.083259999999</v>
      </c>
    </row>
    <row r="1616" spans="10:15" x14ac:dyDescent="0.2">
      <c r="J1616" s="28">
        <v>17495</v>
      </c>
      <c r="K1616" s="28" t="s">
        <v>351</v>
      </c>
      <c r="L1616" s="28">
        <v>2</v>
      </c>
      <c r="M1616" s="28" t="str">
        <f t="shared" si="44"/>
        <v>174952</v>
      </c>
      <c r="N1616" s="28">
        <v>46235</v>
      </c>
      <c r="O1616" s="279">
        <v>136770.88099999999</v>
      </c>
    </row>
    <row r="1617" spans="10:15" x14ac:dyDescent="0.2">
      <c r="J1617" s="28">
        <v>17495</v>
      </c>
      <c r="K1617" s="28" t="s">
        <v>351</v>
      </c>
      <c r="L1617" s="28">
        <v>3</v>
      </c>
      <c r="M1617" s="28" t="str">
        <f t="shared" si="44"/>
        <v>174953</v>
      </c>
      <c r="N1617" s="28">
        <v>6142</v>
      </c>
      <c r="O1617" s="279">
        <v>223399.04629999999</v>
      </c>
    </row>
    <row r="1618" spans="10:15" x14ac:dyDescent="0.2">
      <c r="J1618" s="28">
        <v>17495</v>
      </c>
      <c r="K1618" s="28" t="s">
        <v>351</v>
      </c>
      <c r="L1618" s="28">
        <v>4</v>
      </c>
      <c r="M1618" s="28" t="str">
        <f t="shared" si="44"/>
        <v>174954</v>
      </c>
      <c r="N1618" s="28">
        <v>2678</v>
      </c>
      <c r="O1618" s="279">
        <v>422187.68079999997</v>
      </c>
    </row>
    <row r="1619" spans="10:15" x14ac:dyDescent="0.2">
      <c r="J1619" s="28">
        <v>17495</v>
      </c>
      <c r="K1619" s="28" t="s">
        <v>351</v>
      </c>
      <c r="L1619" s="28">
        <v>6</v>
      </c>
      <c r="M1619" s="28" t="str">
        <f t="shared" si="44"/>
        <v>174956</v>
      </c>
      <c r="N1619" s="28">
        <v>851</v>
      </c>
      <c r="O1619" s="279">
        <v>230319.05470000001</v>
      </c>
    </row>
    <row r="1620" spans="10:15" x14ac:dyDescent="0.2">
      <c r="J1620" s="28">
        <v>17495</v>
      </c>
      <c r="K1620" s="28" t="s">
        <v>351</v>
      </c>
      <c r="L1620" s="28">
        <v>9</v>
      </c>
      <c r="M1620" s="28" t="str">
        <f t="shared" si="44"/>
        <v>174959</v>
      </c>
      <c r="N1620" s="28">
        <v>1079</v>
      </c>
      <c r="O1620" s="279">
        <v>244240.38</v>
      </c>
    </row>
    <row r="1621" spans="10:15" x14ac:dyDescent="0.2">
      <c r="J1621" s="28">
        <v>17495</v>
      </c>
      <c r="K1621" s="28" t="s">
        <v>351</v>
      </c>
      <c r="L1621" s="28">
        <v>11</v>
      </c>
      <c r="M1621" s="28" t="str">
        <f t="shared" si="44"/>
        <v>1749511</v>
      </c>
      <c r="N1621" s="28">
        <v>143</v>
      </c>
      <c r="O1621" s="279">
        <v>47743.93939</v>
      </c>
    </row>
    <row r="1622" spans="10:15" x14ac:dyDescent="0.2">
      <c r="J1622" s="28">
        <v>17495</v>
      </c>
      <c r="K1622" s="28" t="s">
        <v>351</v>
      </c>
      <c r="L1622" s="28">
        <v>12</v>
      </c>
      <c r="M1622" s="28" t="str">
        <f t="shared" si="44"/>
        <v>1749512</v>
      </c>
      <c r="N1622" s="28">
        <v>0</v>
      </c>
      <c r="O1622" s="279">
        <v>23257.735949999998</v>
      </c>
    </row>
    <row r="1623" spans="10:15" x14ac:dyDescent="0.2">
      <c r="J1623" s="28">
        <v>17513</v>
      </c>
      <c r="K1623" s="28" t="s">
        <v>352</v>
      </c>
      <c r="L1623" s="28">
        <v>1</v>
      </c>
      <c r="M1623" s="28" t="str">
        <f t="shared" si="44"/>
        <v>175131</v>
      </c>
      <c r="N1623" s="28">
        <v>51590</v>
      </c>
      <c r="O1623" s="279">
        <v>58936.740089999999</v>
      </c>
    </row>
    <row r="1624" spans="10:15" x14ac:dyDescent="0.2">
      <c r="J1624" s="28">
        <v>17513</v>
      </c>
      <c r="K1624" s="28" t="s">
        <v>352</v>
      </c>
      <c r="L1624" s="28">
        <v>2</v>
      </c>
      <c r="M1624" s="28" t="str">
        <f t="shared" si="44"/>
        <v>175132</v>
      </c>
      <c r="N1624" s="28">
        <v>145073</v>
      </c>
      <c r="O1624" s="279">
        <v>165076.2665</v>
      </c>
    </row>
    <row r="1625" spans="10:15" x14ac:dyDescent="0.2">
      <c r="J1625" s="28">
        <v>17513</v>
      </c>
      <c r="K1625" s="28" t="s">
        <v>352</v>
      </c>
      <c r="L1625" s="28">
        <v>3</v>
      </c>
      <c r="M1625" s="28" t="str">
        <f t="shared" si="44"/>
        <v>175133</v>
      </c>
      <c r="N1625" s="28">
        <v>17080</v>
      </c>
      <c r="O1625" s="279">
        <v>295678.71250000002</v>
      </c>
    </row>
    <row r="1626" spans="10:15" x14ac:dyDescent="0.2">
      <c r="J1626" s="28">
        <v>17513</v>
      </c>
      <c r="K1626" s="28" t="s">
        <v>352</v>
      </c>
      <c r="L1626" s="28">
        <v>4</v>
      </c>
      <c r="M1626" s="28" t="str">
        <f t="shared" si="44"/>
        <v>175134</v>
      </c>
      <c r="N1626" s="28">
        <v>10674</v>
      </c>
      <c r="O1626" s="279">
        <v>367481.40090000001</v>
      </c>
    </row>
    <row r="1627" spans="10:15" x14ac:dyDescent="0.2">
      <c r="J1627" s="28">
        <v>17513</v>
      </c>
      <c r="K1627" s="28" t="s">
        <v>352</v>
      </c>
      <c r="L1627" s="28">
        <v>5</v>
      </c>
      <c r="M1627" s="28" t="str">
        <f t="shared" si="44"/>
        <v>175135</v>
      </c>
      <c r="N1627" s="28">
        <v>5159</v>
      </c>
      <c r="O1627" s="279">
        <v>182193.1721</v>
      </c>
    </row>
    <row r="1628" spans="10:15" x14ac:dyDescent="0.2">
      <c r="J1628" s="28">
        <v>17513</v>
      </c>
      <c r="K1628" s="28" t="s">
        <v>352</v>
      </c>
      <c r="L1628" s="28">
        <v>6</v>
      </c>
      <c r="M1628" s="28" t="str">
        <f t="shared" si="44"/>
        <v>175136</v>
      </c>
      <c r="N1628" s="28">
        <v>841</v>
      </c>
      <c r="O1628" s="279">
        <v>367029.72649999999</v>
      </c>
    </row>
    <row r="1629" spans="10:15" x14ac:dyDescent="0.2">
      <c r="J1629" s="28">
        <v>17513</v>
      </c>
      <c r="K1629" s="28" t="s">
        <v>352</v>
      </c>
      <c r="L1629" s="28">
        <v>7</v>
      </c>
      <c r="M1629" s="28" t="str">
        <f t="shared" si="44"/>
        <v>175137</v>
      </c>
      <c r="N1629" s="28">
        <v>2203</v>
      </c>
      <c r="O1629" s="279">
        <v>443787.11660000001</v>
      </c>
    </row>
    <row r="1630" spans="10:15" x14ac:dyDescent="0.2">
      <c r="J1630" s="28">
        <v>17513</v>
      </c>
      <c r="K1630" s="28" t="s">
        <v>352</v>
      </c>
      <c r="L1630" s="28">
        <v>9</v>
      </c>
      <c r="M1630" s="28" t="str">
        <f t="shared" si="44"/>
        <v>175139</v>
      </c>
      <c r="N1630" s="28">
        <v>7755</v>
      </c>
      <c r="O1630" s="279">
        <v>225879.57550000001</v>
      </c>
    </row>
    <row r="1631" spans="10:15" x14ac:dyDescent="0.2">
      <c r="J1631" s="28">
        <v>17513</v>
      </c>
      <c r="K1631" s="28" t="s">
        <v>352</v>
      </c>
      <c r="L1631" s="28">
        <v>10</v>
      </c>
      <c r="M1631" s="28" t="str">
        <f t="shared" si="44"/>
        <v>1751310</v>
      </c>
      <c r="N1631" s="28">
        <v>4343</v>
      </c>
      <c r="O1631" s="279">
        <v>310442.77120000002</v>
      </c>
    </row>
    <row r="1632" spans="10:15" x14ac:dyDescent="0.2">
      <c r="J1632" s="28">
        <v>17513</v>
      </c>
      <c r="K1632" s="28" t="s">
        <v>352</v>
      </c>
      <c r="L1632" s="28">
        <v>12</v>
      </c>
      <c r="M1632" s="28" t="str">
        <f t="shared" si="44"/>
        <v>1751312</v>
      </c>
      <c r="N1632" s="28">
        <v>0</v>
      </c>
      <c r="O1632" s="279">
        <v>17208.486359999999</v>
      </c>
    </row>
    <row r="1633" spans="10:15" x14ac:dyDescent="0.2">
      <c r="J1633" s="28">
        <v>17524</v>
      </c>
      <c r="K1633" s="28" t="s">
        <v>353</v>
      </c>
      <c r="L1633" s="28">
        <v>1</v>
      </c>
      <c r="M1633" s="28" t="str">
        <f t="shared" si="44"/>
        <v>175241</v>
      </c>
      <c r="N1633" s="28">
        <v>23736</v>
      </c>
      <c r="O1633" s="279">
        <v>56094.710249999996</v>
      </c>
    </row>
    <row r="1634" spans="10:15" x14ac:dyDescent="0.2">
      <c r="J1634" s="28">
        <v>17524</v>
      </c>
      <c r="K1634" s="28" t="s">
        <v>353</v>
      </c>
      <c r="L1634" s="28">
        <v>2</v>
      </c>
      <c r="M1634" s="28" t="str">
        <f t="shared" si="44"/>
        <v>175242</v>
      </c>
      <c r="N1634" s="28">
        <v>54506</v>
      </c>
      <c r="O1634" s="279">
        <v>240180.2966</v>
      </c>
    </row>
    <row r="1635" spans="10:15" x14ac:dyDescent="0.2">
      <c r="J1635" s="28">
        <v>17524</v>
      </c>
      <c r="K1635" s="28" t="s">
        <v>353</v>
      </c>
      <c r="L1635" s="28">
        <v>3</v>
      </c>
      <c r="M1635" s="28" t="str">
        <f t="shared" si="44"/>
        <v>175243</v>
      </c>
      <c r="N1635" s="28">
        <v>15018</v>
      </c>
      <c r="O1635" s="279">
        <v>398398.62310000003</v>
      </c>
    </row>
    <row r="1636" spans="10:15" x14ac:dyDescent="0.2">
      <c r="J1636" s="28">
        <v>17524</v>
      </c>
      <c r="K1636" s="28" t="s">
        <v>353</v>
      </c>
      <c r="L1636" s="28">
        <v>4</v>
      </c>
      <c r="M1636" s="28" t="str">
        <f t="shared" si="44"/>
        <v>175244</v>
      </c>
      <c r="N1636" s="28">
        <v>3321</v>
      </c>
      <c r="O1636" s="279">
        <v>659760.73179999995</v>
      </c>
    </row>
    <row r="1637" spans="10:15" x14ac:dyDescent="0.2">
      <c r="J1637" s="28">
        <v>17524</v>
      </c>
      <c r="K1637" s="28" t="s">
        <v>353</v>
      </c>
      <c r="L1637" s="28">
        <v>5</v>
      </c>
      <c r="M1637" s="28" t="str">
        <f t="shared" si="44"/>
        <v>175245</v>
      </c>
      <c r="N1637" s="28">
        <v>103</v>
      </c>
      <c r="O1637" s="279">
        <v>13762.33553</v>
      </c>
    </row>
    <row r="1638" spans="10:15" x14ac:dyDescent="0.2">
      <c r="J1638" s="28">
        <v>17524</v>
      </c>
      <c r="K1638" s="28" t="s">
        <v>353</v>
      </c>
      <c r="L1638" s="28">
        <v>6</v>
      </c>
      <c r="M1638" s="28" t="str">
        <f t="shared" si="44"/>
        <v>175246</v>
      </c>
      <c r="N1638" s="28">
        <v>606</v>
      </c>
      <c r="O1638" s="279">
        <v>533386.66669999994</v>
      </c>
    </row>
    <row r="1639" spans="10:15" x14ac:dyDescent="0.2">
      <c r="J1639" s="28">
        <v>17524</v>
      </c>
      <c r="K1639" s="28" t="s">
        <v>353</v>
      </c>
      <c r="L1639" s="28">
        <v>8</v>
      </c>
      <c r="M1639" s="28" t="str">
        <f t="shared" si="44"/>
        <v>175248</v>
      </c>
      <c r="N1639" s="28">
        <v>2470</v>
      </c>
      <c r="O1639" s="279">
        <v>1145276.037</v>
      </c>
    </row>
    <row r="1640" spans="10:15" x14ac:dyDescent="0.2">
      <c r="J1640" s="28">
        <v>17524</v>
      </c>
      <c r="K1640" s="28" t="s">
        <v>353</v>
      </c>
      <c r="L1640" s="28">
        <v>9</v>
      </c>
      <c r="M1640" s="28" t="str">
        <f t="shared" si="44"/>
        <v>175249</v>
      </c>
      <c r="N1640" s="28">
        <v>832</v>
      </c>
      <c r="O1640" s="279">
        <v>247046.97889999999</v>
      </c>
    </row>
    <row r="1641" spans="10:15" x14ac:dyDescent="0.2">
      <c r="J1641" s="28">
        <v>17524</v>
      </c>
      <c r="K1641" s="28" t="s">
        <v>353</v>
      </c>
      <c r="L1641" s="28">
        <v>10</v>
      </c>
      <c r="M1641" s="28" t="str">
        <f t="shared" si="44"/>
        <v>1752410</v>
      </c>
      <c r="N1641" s="28">
        <v>5279</v>
      </c>
      <c r="O1641" s="279">
        <v>713627.20189999999</v>
      </c>
    </row>
    <row r="1642" spans="10:15" x14ac:dyDescent="0.2">
      <c r="J1642" s="28">
        <v>17524</v>
      </c>
      <c r="K1642" s="28" t="s">
        <v>353</v>
      </c>
      <c r="L1642" s="28">
        <v>12</v>
      </c>
      <c r="M1642" s="28" t="str">
        <f t="shared" si="44"/>
        <v>1752412</v>
      </c>
      <c r="N1642" s="28">
        <v>0</v>
      </c>
      <c r="O1642" s="279">
        <v>17373.381560000002</v>
      </c>
    </row>
    <row r="1643" spans="10:15" x14ac:dyDescent="0.2">
      <c r="J1643" s="28">
        <v>17541</v>
      </c>
      <c r="K1643" s="28" t="s">
        <v>354</v>
      </c>
      <c r="L1643" s="28">
        <v>1</v>
      </c>
      <c r="M1643" s="28" t="str">
        <f t="shared" si="44"/>
        <v>175411</v>
      </c>
      <c r="N1643" s="28">
        <v>63582</v>
      </c>
      <c r="O1643" s="279">
        <v>60558.283000000003</v>
      </c>
    </row>
    <row r="1644" spans="10:15" x14ac:dyDescent="0.2">
      <c r="J1644" s="28">
        <v>17541</v>
      </c>
      <c r="K1644" s="28" t="s">
        <v>354</v>
      </c>
      <c r="L1644" s="28">
        <v>2</v>
      </c>
      <c r="M1644" s="28" t="str">
        <f t="shared" si="44"/>
        <v>175412</v>
      </c>
      <c r="N1644" s="28">
        <v>99270</v>
      </c>
      <c r="O1644" s="279">
        <v>155944.77739999999</v>
      </c>
    </row>
    <row r="1645" spans="10:15" x14ac:dyDescent="0.2">
      <c r="J1645" s="28">
        <v>17541</v>
      </c>
      <c r="K1645" s="28" t="s">
        <v>354</v>
      </c>
      <c r="L1645" s="28">
        <v>3</v>
      </c>
      <c r="M1645" s="28" t="str">
        <f t="shared" si="44"/>
        <v>175413</v>
      </c>
      <c r="N1645" s="28">
        <v>9916</v>
      </c>
      <c r="O1645" s="279">
        <v>249422.9926</v>
      </c>
    </row>
    <row r="1646" spans="10:15" x14ac:dyDescent="0.2">
      <c r="J1646" s="28">
        <v>17541</v>
      </c>
      <c r="K1646" s="28" t="s">
        <v>354</v>
      </c>
      <c r="L1646" s="28">
        <v>4</v>
      </c>
      <c r="M1646" s="28" t="str">
        <f t="shared" si="44"/>
        <v>175414</v>
      </c>
      <c r="N1646" s="28">
        <v>7919</v>
      </c>
      <c r="O1646" s="279">
        <v>258887.08540000001</v>
      </c>
    </row>
    <row r="1647" spans="10:15" x14ac:dyDescent="0.2">
      <c r="J1647" s="28">
        <v>17541</v>
      </c>
      <c r="K1647" s="28" t="s">
        <v>354</v>
      </c>
      <c r="L1647" s="28">
        <v>5</v>
      </c>
      <c r="M1647" s="28" t="str">
        <f t="shared" si="44"/>
        <v>175415</v>
      </c>
      <c r="N1647" s="28">
        <v>3789</v>
      </c>
      <c r="O1647" s="279">
        <v>147550.39660000001</v>
      </c>
    </row>
    <row r="1648" spans="10:15" x14ac:dyDescent="0.2">
      <c r="J1648" s="28">
        <v>17541</v>
      </c>
      <c r="K1648" s="28" t="s">
        <v>354</v>
      </c>
      <c r="L1648" s="28">
        <v>6</v>
      </c>
      <c r="M1648" s="28" t="str">
        <f t="shared" si="44"/>
        <v>175416</v>
      </c>
      <c r="N1648" s="28">
        <v>4870</v>
      </c>
      <c r="O1648" s="279">
        <v>628534.01379999996</v>
      </c>
    </row>
    <row r="1649" spans="10:15" x14ac:dyDescent="0.2">
      <c r="J1649" s="28">
        <v>17541</v>
      </c>
      <c r="K1649" s="28" t="s">
        <v>354</v>
      </c>
      <c r="L1649" s="28">
        <v>8</v>
      </c>
      <c r="M1649" s="28" t="str">
        <f t="shared" si="44"/>
        <v>175418</v>
      </c>
      <c r="N1649" s="28">
        <v>5236</v>
      </c>
      <c r="O1649" s="279">
        <v>305347.52250000002</v>
      </c>
    </row>
    <row r="1650" spans="10:15" x14ac:dyDescent="0.2">
      <c r="J1650" s="28">
        <v>17541</v>
      </c>
      <c r="K1650" s="28" t="s">
        <v>354</v>
      </c>
      <c r="L1650" s="28">
        <v>9</v>
      </c>
      <c r="M1650" s="28" t="str">
        <f t="shared" si="44"/>
        <v>175419</v>
      </c>
      <c r="N1650" s="28">
        <v>8189</v>
      </c>
      <c r="O1650" s="279">
        <v>226326.0073</v>
      </c>
    </row>
    <row r="1651" spans="10:15" x14ac:dyDescent="0.2">
      <c r="J1651" s="28">
        <v>17541</v>
      </c>
      <c r="K1651" s="28" t="s">
        <v>354</v>
      </c>
      <c r="L1651" s="28">
        <v>10</v>
      </c>
      <c r="M1651" s="28" t="str">
        <f t="shared" si="44"/>
        <v>1754110</v>
      </c>
      <c r="N1651" s="28">
        <v>2773</v>
      </c>
      <c r="O1651" s="279">
        <v>605073.52450000006</v>
      </c>
    </row>
    <row r="1652" spans="10:15" x14ac:dyDescent="0.2">
      <c r="J1652" s="28">
        <v>17541</v>
      </c>
      <c r="K1652" s="28" t="s">
        <v>354</v>
      </c>
      <c r="L1652" s="28">
        <v>11</v>
      </c>
      <c r="M1652" s="28" t="str">
        <f t="shared" si="44"/>
        <v>1754111</v>
      </c>
      <c r="N1652" s="28">
        <v>520</v>
      </c>
      <c r="O1652" s="279">
        <v>43780</v>
      </c>
    </row>
    <row r="1653" spans="10:15" x14ac:dyDescent="0.2">
      <c r="J1653" s="28">
        <v>17541</v>
      </c>
      <c r="K1653" s="28" t="s">
        <v>354</v>
      </c>
      <c r="L1653" s="28">
        <v>12</v>
      </c>
      <c r="M1653" s="28" t="str">
        <f t="shared" si="44"/>
        <v>1754112</v>
      </c>
      <c r="N1653" s="28">
        <v>0</v>
      </c>
      <c r="O1653" s="279">
        <v>6656.4998720000003</v>
      </c>
    </row>
    <row r="1654" spans="10:15" x14ac:dyDescent="0.2">
      <c r="J1654" s="28">
        <v>17614</v>
      </c>
      <c r="K1654" s="28" t="s">
        <v>355</v>
      </c>
      <c r="L1654" s="28">
        <v>1</v>
      </c>
      <c r="M1654" s="28" t="str">
        <f t="shared" si="44"/>
        <v>176141</v>
      </c>
      <c r="N1654" s="28">
        <v>96556</v>
      </c>
      <c r="O1654" s="279">
        <v>62096.630239999999</v>
      </c>
    </row>
    <row r="1655" spans="10:15" x14ac:dyDescent="0.2">
      <c r="J1655" s="28">
        <v>17614</v>
      </c>
      <c r="K1655" s="28" t="s">
        <v>355</v>
      </c>
      <c r="L1655" s="28">
        <v>2</v>
      </c>
      <c r="M1655" s="28" t="str">
        <f t="shared" si="44"/>
        <v>176142</v>
      </c>
      <c r="N1655" s="28">
        <v>370570</v>
      </c>
      <c r="O1655" s="279">
        <v>232625.62719999999</v>
      </c>
    </row>
    <row r="1656" spans="10:15" x14ac:dyDescent="0.2">
      <c r="J1656" s="28">
        <v>17614</v>
      </c>
      <c r="K1656" s="28" t="s">
        <v>355</v>
      </c>
      <c r="L1656" s="28">
        <v>3</v>
      </c>
      <c r="M1656" s="28" t="str">
        <f t="shared" si="44"/>
        <v>176143</v>
      </c>
      <c r="N1656" s="28">
        <v>112720</v>
      </c>
      <c r="O1656" s="279">
        <v>419515.16820000001</v>
      </c>
    </row>
    <row r="1657" spans="10:15" x14ac:dyDescent="0.2">
      <c r="J1657" s="28">
        <v>17614</v>
      </c>
      <c r="K1657" s="28" t="s">
        <v>355</v>
      </c>
      <c r="L1657" s="28">
        <v>4</v>
      </c>
      <c r="M1657" s="28" t="str">
        <f t="shared" si="44"/>
        <v>176144</v>
      </c>
      <c r="N1657" s="28">
        <v>35022</v>
      </c>
      <c r="O1657" s="279">
        <v>521533.27759999997</v>
      </c>
    </row>
    <row r="1658" spans="10:15" x14ac:dyDescent="0.2">
      <c r="J1658" s="28">
        <v>17614</v>
      </c>
      <c r="K1658" s="28" t="s">
        <v>355</v>
      </c>
      <c r="L1658" s="28">
        <v>5</v>
      </c>
      <c r="M1658" s="28" t="str">
        <f t="shared" si="44"/>
        <v>176145</v>
      </c>
      <c r="N1658" s="28">
        <v>14044</v>
      </c>
      <c r="O1658" s="279">
        <v>651264.29410000006</v>
      </c>
    </row>
    <row r="1659" spans="10:15" x14ac:dyDescent="0.2">
      <c r="J1659" s="28">
        <v>17614</v>
      </c>
      <c r="K1659" s="28" t="s">
        <v>355</v>
      </c>
      <c r="L1659" s="28">
        <v>6</v>
      </c>
      <c r="M1659" s="28" t="str">
        <f t="shared" si="44"/>
        <v>176146</v>
      </c>
      <c r="N1659" s="28">
        <v>12316</v>
      </c>
      <c r="O1659" s="279">
        <v>502879.22269999998</v>
      </c>
    </row>
    <row r="1660" spans="10:15" x14ac:dyDescent="0.2">
      <c r="J1660" s="28">
        <v>17614</v>
      </c>
      <c r="K1660" s="28" t="s">
        <v>355</v>
      </c>
      <c r="L1660" s="28">
        <v>7</v>
      </c>
      <c r="M1660" s="28" t="str">
        <f t="shared" si="44"/>
        <v>176147</v>
      </c>
      <c r="N1660" s="28">
        <v>13010</v>
      </c>
      <c r="O1660" s="279">
        <v>492065.06670000002</v>
      </c>
    </row>
    <row r="1661" spans="10:15" x14ac:dyDescent="0.2">
      <c r="J1661" s="28">
        <v>17614</v>
      </c>
      <c r="K1661" s="28" t="s">
        <v>355</v>
      </c>
      <c r="L1661" s="28">
        <v>8</v>
      </c>
      <c r="M1661" s="28" t="str">
        <f t="shared" si="44"/>
        <v>176148</v>
      </c>
      <c r="N1661" s="28">
        <v>11580</v>
      </c>
      <c r="O1661" s="279">
        <v>283670.5134</v>
      </c>
    </row>
    <row r="1662" spans="10:15" x14ac:dyDescent="0.2">
      <c r="J1662" s="28">
        <v>17614</v>
      </c>
      <c r="K1662" s="28" t="s">
        <v>355</v>
      </c>
      <c r="L1662" s="28">
        <v>9</v>
      </c>
      <c r="M1662" s="28" t="str">
        <f t="shared" si="44"/>
        <v>176149</v>
      </c>
      <c r="N1662" s="28">
        <v>10751</v>
      </c>
      <c r="O1662" s="279">
        <v>255061.61350000001</v>
      </c>
    </row>
    <row r="1663" spans="10:15" x14ac:dyDescent="0.2">
      <c r="J1663" s="28">
        <v>17614</v>
      </c>
      <c r="K1663" s="28" t="s">
        <v>355</v>
      </c>
      <c r="L1663" s="28">
        <v>10</v>
      </c>
      <c r="M1663" s="28" t="str">
        <f t="shared" si="44"/>
        <v>1761410</v>
      </c>
      <c r="N1663" s="28">
        <v>8350</v>
      </c>
      <c r="O1663" s="279">
        <v>596747.88459999999</v>
      </c>
    </row>
    <row r="1664" spans="10:15" x14ac:dyDescent="0.2">
      <c r="J1664" s="28">
        <v>17614</v>
      </c>
      <c r="K1664" s="28" t="s">
        <v>355</v>
      </c>
      <c r="L1664" s="28">
        <v>11</v>
      </c>
      <c r="M1664" s="28" t="str">
        <f t="shared" si="44"/>
        <v>1761411</v>
      </c>
      <c r="N1664" s="28">
        <v>3104</v>
      </c>
      <c r="O1664" s="279">
        <v>112473.307</v>
      </c>
    </row>
    <row r="1665" spans="10:15" x14ac:dyDescent="0.2">
      <c r="J1665" s="28">
        <v>17614</v>
      </c>
      <c r="K1665" s="28" t="s">
        <v>355</v>
      </c>
      <c r="L1665" s="28">
        <v>12</v>
      </c>
      <c r="M1665" s="28" t="str">
        <f t="shared" si="44"/>
        <v>1761412</v>
      </c>
      <c r="N1665" s="28">
        <v>0</v>
      </c>
      <c r="O1665" s="279">
        <v>30287.648980000002</v>
      </c>
    </row>
    <row r="1666" spans="10:15" x14ac:dyDescent="0.2">
      <c r="J1666" s="28">
        <v>17616</v>
      </c>
      <c r="K1666" s="28" t="s">
        <v>356</v>
      </c>
      <c r="L1666" s="28">
        <v>1</v>
      </c>
      <c r="M1666" s="28" t="str">
        <f t="shared" si="44"/>
        <v>176161</v>
      </c>
      <c r="N1666" s="28">
        <v>33756</v>
      </c>
      <c r="O1666" s="279">
        <v>68461.042570000005</v>
      </c>
    </row>
    <row r="1667" spans="10:15" x14ac:dyDescent="0.2">
      <c r="J1667" s="28">
        <v>17616</v>
      </c>
      <c r="K1667" s="28" t="s">
        <v>356</v>
      </c>
      <c r="L1667" s="28">
        <v>2</v>
      </c>
      <c r="M1667" s="28" t="str">
        <f t="shared" ref="M1667:M1730" si="45">J1667&amp;L1667</f>
        <v>176162</v>
      </c>
      <c r="N1667" s="28">
        <v>53376</v>
      </c>
      <c r="O1667" s="279">
        <v>151575.4099</v>
      </c>
    </row>
    <row r="1668" spans="10:15" x14ac:dyDescent="0.2">
      <c r="J1668" s="28">
        <v>17616</v>
      </c>
      <c r="K1668" s="28" t="s">
        <v>356</v>
      </c>
      <c r="L1668" s="28">
        <v>3</v>
      </c>
      <c r="M1668" s="28" t="str">
        <f t="shared" si="45"/>
        <v>176163</v>
      </c>
      <c r="N1668" s="28">
        <v>11739</v>
      </c>
      <c r="O1668" s="279">
        <v>267757.05070000002</v>
      </c>
    </row>
    <row r="1669" spans="10:15" x14ac:dyDescent="0.2">
      <c r="J1669" s="28">
        <v>17616</v>
      </c>
      <c r="K1669" s="28" t="s">
        <v>356</v>
      </c>
      <c r="L1669" s="28">
        <v>4</v>
      </c>
      <c r="M1669" s="28" t="str">
        <f t="shared" si="45"/>
        <v>176164</v>
      </c>
      <c r="N1669" s="28">
        <v>3784</v>
      </c>
      <c r="O1669" s="279">
        <v>278842.0319</v>
      </c>
    </row>
    <row r="1670" spans="10:15" x14ac:dyDescent="0.2">
      <c r="J1670" s="28">
        <v>17616</v>
      </c>
      <c r="K1670" s="28" t="s">
        <v>356</v>
      </c>
      <c r="L1670" s="28">
        <v>5</v>
      </c>
      <c r="M1670" s="28" t="str">
        <f t="shared" si="45"/>
        <v>176165</v>
      </c>
      <c r="N1670" s="28">
        <v>5304</v>
      </c>
      <c r="O1670" s="279">
        <v>386047.6925</v>
      </c>
    </row>
    <row r="1671" spans="10:15" x14ac:dyDescent="0.2">
      <c r="J1671" s="28">
        <v>17616</v>
      </c>
      <c r="K1671" s="28" t="s">
        <v>356</v>
      </c>
      <c r="L1671" s="28">
        <v>6</v>
      </c>
      <c r="M1671" s="28" t="str">
        <f t="shared" si="45"/>
        <v>176166</v>
      </c>
      <c r="N1671" s="28">
        <v>1792</v>
      </c>
      <c r="O1671" s="279">
        <v>413643.60769999999</v>
      </c>
    </row>
    <row r="1672" spans="10:15" x14ac:dyDescent="0.2">
      <c r="J1672" s="28">
        <v>17616</v>
      </c>
      <c r="K1672" s="28" t="s">
        <v>356</v>
      </c>
      <c r="L1672" s="28">
        <v>9</v>
      </c>
      <c r="M1672" s="28" t="str">
        <f t="shared" si="45"/>
        <v>176169</v>
      </c>
      <c r="N1672" s="28">
        <v>480</v>
      </c>
      <c r="O1672" s="279">
        <v>169801.91469999999</v>
      </c>
    </row>
    <row r="1673" spans="10:15" x14ac:dyDescent="0.2">
      <c r="J1673" s="28">
        <v>17616</v>
      </c>
      <c r="K1673" s="28" t="s">
        <v>356</v>
      </c>
      <c r="L1673" s="28">
        <v>12</v>
      </c>
      <c r="M1673" s="28" t="str">
        <f t="shared" si="45"/>
        <v>1761612</v>
      </c>
      <c r="N1673" s="28">
        <v>0</v>
      </c>
      <c r="O1673" s="279">
        <v>19329.605350000002</v>
      </c>
    </row>
    <row r="1674" spans="10:15" x14ac:dyDescent="0.2">
      <c r="J1674" s="28">
        <v>17653</v>
      </c>
      <c r="K1674" s="28" t="s">
        <v>357</v>
      </c>
      <c r="L1674" s="28">
        <v>1</v>
      </c>
      <c r="M1674" s="28" t="str">
        <f t="shared" si="45"/>
        <v>176531</v>
      </c>
      <c r="N1674" s="28">
        <v>75844</v>
      </c>
      <c r="O1674" s="279">
        <v>49772.413090000002</v>
      </c>
    </row>
    <row r="1675" spans="10:15" x14ac:dyDescent="0.2">
      <c r="J1675" s="28">
        <v>17653</v>
      </c>
      <c r="K1675" s="28" t="s">
        <v>357</v>
      </c>
      <c r="L1675" s="28">
        <v>2</v>
      </c>
      <c r="M1675" s="28" t="str">
        <f t="shared" si="45"/>
        <v>176532</v>
      </c>
      <c r="N1675" s="28">
        <v>197517</v>
      </c>
      <c r="O1675" s="279">
        <v>146892.73929999999</v>
      </c>
    </row>
    <row r="1676" spans="10:15" x14ac:dyDescent="0.2">
      <c r="J1676" s="28">
        <v>17653</v>
      </c>
      <c r="K1676" s="28" t="s">
        <v>357</v>
      </c>
      <c r="L1676" s="28">
        <v>3</v>
      </c>
      <c r="M1676" s="28" t="str">
        <f t="shared" si="45"/>
        <v>176533</v>
      </c>
      <c r="N1676" s="28">
        <v>50854</v>
      </c>
      <c r="O1676" s="279">
        <v>239139.08790000001</v>
      </c>
    </row>
    <row r="1677" spans="10:15" x14ac:dyDescent="0.2">
      <c r="J1677" s="28">
        <v>17653</v>
      </c>
      <c r="K1677" s="28" t="s">
        <v>357</v>
      </c>
      <c r="L1677" s="28">
        <v>4</v>
      </c>
      <c r="M1677" s="28" t="str">
        <f t="shared" si="45"/>
        <v>176534</v>
      </c>
      <c r="N1677" s="28">
        <v>24326</v>
      </c>
      <c r="O1677" s="279">
        <v>353630.70309999998</v>
      </c>
    </row>
    <row r="1678" spans="10:15" x14ac:dyDescent="0.2">
      <c r="J1678" s="28">
        <v>17653</v>
      </c>
      <c r="K1678" s="28" t="s">
        <v>357</v>
      </c>
      <c r="L1678" s="28">
        <v>5</v>
      </c>
      <c r="M1678" s="28" t="str">
        <f t="shared" si="45"/>
        <v>176535</v>
      </c>
      <c r="N1678" s="28">
        <v>4284</v>
      </c>
      <c r="O1678" s="279">
        <v>396943.304</v>
      </c>
    </row>
    <row r="1679" spans="10:15" x14ac:dyDescent="0.2">
      <c r="J1679" s="28">
        <v>17653</v>
      </c>
      <c r="K1679" s="28" t="s">
        <v>357</v>
      </c>
      <c r="L1679" s="28">
        <v>6</v>
      </c>
      <c r="M1679" s="28" t="str">
        <f t="shared" si="45"/>
        <v>176536</v>
      </c>
      <c r="N1679" s="28">
        <v>13798</v>
      </c>
      <c r="O1679" s="279">
        <v>486602.11489999999</v>
      </c>
    </row>
    <row r="1680" spans="10:15" x14ac:dyDescent="0.2">
      <c r="J1680" s="28">
        <v>17653</v>
      </c>
      <c r="K1680" s="28" t="s">
        <v>357</v>
      </c>
      <c r="L1680" s="28">
        <v>7</v>
      </c>
      <c r="M1680" s="28" t="str">
        <f t="shared" si="45"/>
        <v>176537</v>
      </c>
      <c r="N1680" s="28">
        <v>7990</v>
      </c>
      <c r="O1680" s="279">
        <v>371297.4289</v>
      </c>
    </row>
    <row r="1681" spans="10:15" x14ac:dyDescent="0.2">
      <c r="J1681" s="28">
        <v>17653</v>
      </c>
      <c r="K1681" s="28" t="s">
        <v>357</v>
      </c>
      <c r="L1681" s="28">
        <v>8</v>
      </c>
      <c r="M1681" s="28" t="str">
        <f t="shared" si="45"/>
        <v>176538</v>
      </c>
      <c r="N1681" s="28">
        <v>4377</v>
      </c>
      <c r="O1681" s="279">
        <v>307377.66960000002</v>
      </c>
    </row>
    <row r="1682" spans="10:15" x14ac:dyDescent="0.2">
      <c r="J1682" s="28">
        <v>17653</v>
      </c>
      <c r="K1682" s="28" t="s">
        <v>357</v>
      </c>
      <c r="L1682" s="28">
        <v>9</v>
      </c>
      <c r="M1682" s="28" t="str">
        <f t="shared" si="45"/>
        <v>176539</v>
      </c>
      <c r="N1682" s="28">
        <v>8492</v>
      </c>
      <c r="O1682" s="279">
        <v>367033.25189999997</v>
      </c>
    </row>
    <row r="1683" spans="10:15" x14ac:dyDescent="0.2">
      <c r="J1683" s="28">
        <v>17653</v>
      </c>
      <c r="K1683" s="28" t="s">
        <v>357</v>
      </c>
      <c r="L1683" s="28">
        <v>10</v>
      </c>
      <c r="M1683" s="28" t="str">
        <f t="shared" si="45"/>
        <v>1765310</v>
      </c>
      <c r="N1683" s="28">
        <v>7361</v>
      </c>
      <c r="O1683" s="279">
        <v>396276.61040000001</v>
      </c>
    </row>
    <row r="1684" spans="10:15" x14ac:dyDescent="0.2">
      <c r="J1684" s="28">
        <v>17653</v>
      </c>
      <c r="K1684" s="28" t="s">
        <v>357</v>
      </c>
      <c r="L1684" s="28">
        <v>11</v>
      </c>
      <c r="M1684" s="28" t="str">
        <f t="shared" si="45"/>
        <v>1765311</v>
      </c>
      <c r="N1684" s="28">
        <v>378</v>
      </c>
      <c r="O1684" s="279">
        <v>51066.2768</v>
      </c>
    </row>
    <row r="1685" spans="10:15" x14ac:dyDescent="0.2">
      <c r="J1685" s="28">
        <v>17653</v>
      </c>
      <c r="K1685" s="28" t="s">
        <v>357</v>
      </c>
      <c r="L1685" s="28">
        <v>12</v>
      </c>
      <c r="M1685" s="28" t="str">
        <f t="shared" si="45"/>
        <v>1765312</v>
      </c>
      <c r="N1685" s="28">
        <v>0</v>
      </c>
      <c r="O1685" s="279">
        <v>21002.658619999998</v>
      </c>
    </row>
    <row r="1686" spans="10:15" x14ac:dyDescent="0.2">
      <c r="J1686" s="28">
        <v>17662</v>
      </c>
      <c r="K1686" s="28" t="s">
        <v>358</v>
      </c>
      <c r="L1686" s="28">
        <v>1</v>
      </c>
      <c r="M1686" s="28" t="str">
        <f t="shared" si="45"/>
        <v>176621</v>
      </c>
      <c r="N1686" s="28">
        <v>16851</v>
      </c>
      <c r="O1686" s="279">
        <v>111175.5876</v>
      </c>
    </row>
    <row r="1687" spans="10:15" x14ac:dyDescent="0.2">
      <c r="J1687" s="28">
        <v>17662</v>
      </c>
      <c r="K1687" s="28" t="s">
        <v>358</v>
      </c>
      <c r="L1687" s="28">
        <v>2</v>
      </c>
      <c r="M1687" s="28" t="str">
        <f t="shared" si="45"/>
        <v>176622</v>
      </c>
      <c r="N1687" s="28">
        <v>71619</v>
      </c>
      <c r="O1687" s="279">
        <v>272294.13829999999</v>
      </c>
    </row>
    <row r="1688" spans="10:15" x14ac:dyDescent="0.2">
      <c r="J1688" s="28">
        <v>17662</v>
      </c>
      <c r="K1688" s="28" t="s">
        <v>358</v>
      </c>
      <c r="L1688" s="28">
        <v>3</v>
      </c>
      <c r="M1688" s="28" t="str">
        <f t="shared" si="45"/>
        <v>176623</v>
      </c>
      <c r="N1688" s="28">
        <v>27873</v>
      </c>
      <c r="O1688" s="279">
        <v>439234.89399999997</v>
      </c>
    </row>
    <row r="1689" spans="10:15" x14ac:dyDescent="0.2">
      <c r="J1689" s="28">
        <v>17662</v>
      </c>
      <c r="K1689" s="28" t="s">
        <v>358</v>
      </c>
      <c r="L1689" s="28">
        <v>4</v>
      </c>
      <c r="M1689" s="28" t="str">
        <f t="shared" si="45"/>
        <v>176624</v>
      </c>
      <c r="N1689" s="28">
        <v>11959</v>
      </c>
      <c r="O1689" s="279">
        <v>486934.62050000002</v>
      </c>
    </row>
    <row r="1690" spans="10:15" x14ac:dyDescent="0.2">
      <c r="J1690" s="28">
        <v>17662</v>
      </c>
      <c r="K1690" s="28" t="s">
        <v>358</v>
      </c>
      <c r="L1690" s="28">
        <v>5</v>
      </c>
      <c r="M1690" s="28" t="str">
        <f t="shared" si="45"/>
        <v>176625</v>
      </c>
      <c r="N1690" s="28">
        <v>659</v>
      </c>
      <c r="O1690" s="279">
        <v>563903.39430000004</v>
      </c>
    </row>
    <row r="1691" spans="10:15" x14ac:dyDescent="0.2">
      <c r="J1691" s="28">
        <v>17662</v>
      </c>
      <c r="K1691" s="28" t="s">
        <v>358</v>
      </c>
      <c r="L1691" s="28">
        <v>6</v>
      </c>
      <c r="M1691" s="28" t="str">
        <f t="shared" si="45"/>
        <v>176626</v>
      </c>
      <c r="N1691" s="28">
        <v>1081</v>
      </c>
      <c r="O1691" s="279">
        <v>716372.51359999995</v>
      </c>
    </row>
    <row r="1692" spans="10:15" x14ac:dyDescent="0.2">
      <c r="J1692" s="28">
        <v>17662</v>
      </c>
      <c r="K1692" s="28" t="s">
        <v>358</v>
      </c>
      <c r="L1692" s="28">
        <v>9</v>
      </c>
      <c r="M1692" s="28" t="str">
        <f t="shared" si="45"/>
        <v>176629</v>
      </c>
      <c r="N1692" s="28">
        <v>5262</v>
      </c>
      <c r="O1692" s="279">
        <v>419670.59970000002</v>
      </c>
    </row>
    <row r="1693" spans="10:15" x14ac:dyDescent="0.2">
      <c r="J1693" s="28">
        <v>17662</v>
      </c>
      <c r="K1693" s="28" t="s">
        <v>358</v>
      </c>
      <c r="L1693" s="28">
        <v>10</v>
      </c>
      <c r="M1693" s="28" t="str">
        <f t="shared" si="45"/>
        <v>1766210</v>
      </c>
      <c r="N1693" s="28">
        <v>5680</v>
      </c>
      <c r="O1693" s="279">
        <v>624908.51139999996</v>
      </c>
    </row>
    <row r="1694" spans="10:15" x14ac:dyDescent="0.2">
      <c r="J1694" s="28">
        <v>17662</v>
      </c>
      <c r="K1694" s="28" t="s">
        <v>358</v>
      </c>
      <c r="L1694" s="28">
        <v>11</v>
      </c>
      <c r="M1694" s="28" t="str">
        <f t="shared" si="45"/>
        <v>1766211</v>
      </c>
      <c r="N1694" s="28">
        <v>1007</v>
      </c>
      <c r="O1694" s="279">
        <v>147056.19529999999</v>
      </c>
    </row>
    <row r="1695" spans="10:15" x14ac:dyDescent="0.2">
      <c r="J1695" s="28">
        <v>17662</v>
      </c>
      <c r="K1695" s="28" t="s">
        <v>358</v>
      </c>
      <c r="L1695" s="28">
        <v>12</v>
      </c>
      <c r="M1695" s="28" t="str">
        <f t="shared" si="45"/>
        <v>1766212</v>
      </c>
      <c r="N1695" s="28">
        <v>0</v>
      </c>
      <c r="O1695" s="279">
        <v>47142.510370000004</v>
      </c>
    </row>
    <row r="1696" spans="10:15" x14ac:dyDescent="0.2">
      <c r="J1696" s="28">
        <v>17665</v>
      </c>
      <c r="K1696" s="28" t="s">
        <v>359</v>
      </c>
      <c r="L1696" s="28">
        <v>1</v>
      </c>
      <c r="M1696" s="28" t="str">
        <f t="shared" si="45"/>
        <v>176651</v>
      </c>
      <c r="N1696" s="28">
        <v>5945</v>
      </c>
      <c r="O1696" s="279">
        <v>64374.398780000003</v>
      </c>
    </row>
    <row r="1697" spans="10:15" x14ac:dyDescent="0.2">
      <c r="J1697" s="28">
        <v>17665</v>
      </c>
      <c r="K1697" s="28" t="s">
        <v>359</v>
      </c>
      <c r="L1697" s="28">
        <v>2</v>
      </c>
      <c r="M1697" s="28" t="str">
        <f t="shared" si="45"/>
        <v>176652</v>
      </c>
      <c r="N1697" s="28">
        <v>25532</v>
      </c>
      <c r="O1697" s="279">
        <v>168113.7365</v>
      </c>
    </row>
    <row r="1698" spans="10:15" x14ac:dyDescent="0.2">
      <c r="J1698" s="28">
        <v>17665</v>
      </c>
      <c r="K1698" s="28" t="s">
        <v>359</v>
      </c>
      <c r="L1698" s="28">
        <v>3</v>
      </c>
      <c r="M1698" s="28" t="str">
        <f t="shared" si="45"/>
        <v>176653</v>
      </c>
      <c r="N1698" s="28">
        <v>5244</v>
      </c>
      <c r="O1698" s="279">
        <v>291345.41700000002</v>
      </c>
    </row>
    <row r="1699" spans="10:15" x14ac:dyDescent="0.2">
      <c r="J1699" s="28">
        <v>17665</v>
      </c>
      <c r="K1699" s="28" t="s">
        <v>359</v>
      </c>
      <c r="L1699" s="28">
        <v>4</v>
      </c>
      <c r="M1699" s="28" t="str">
        <f t="shared" si="45"/>
        <v>176654</v>
      </c>
      <c r="N1699" s="28">
        <v>728</v>
      </c>
      <c r="O1699" s="279">
        <v>35785.168680000002</v>
      </c>
    </row>
    <row r="1700" spans="10:15" x14ac:dyDescent="0.2">
      <c r="J1700" s="28">
        <v>17665</v>
      </c>
      <c r="K1700" s="28" t="s">
        <v>359</v>
      </c>
      <c r="L1700" s="28">
        <v>5</v>
      </c>
      <c r="M1700" s="28" t="str">
        <f t="shared" si="45"/>
        <v>176655</v>
      </c>
      <c r="N1700" s="28">
        <v>1281</v>
      </c>
      <c r="O1700" s="279">
        <v>249058.61139999999</v>
      </c>
    </row>
    <row r="1701" spans="10:15" x14ac:dyDescent="0.2">
      <c r="J1701" s="28">
        <v>17665</v>
      </c>
      <c r="K1701" s="28" t="s">
        <v>359</v>
      </c>
      <c r="L1701" s="28">
        <v>6</v>
      </c>
      <c r="M1701" s="28" t="str">
        <f t="shared" si="45"/>
        <v>176656</v>
      </c>
      <c r="N1701" s="28">
        <v>2771</v>
      </c>
      <c r="O1701" s="279">
        <v>159994.29440000001</v>
      </c>
    </row>
    <row r="1702" spans="10:15" x14ac:dyDescent="0.2">
      <c r="J1702" s="28">
        <v>17665</v>
      </c>
      <c r="K1702" s="28" t="s">
        <v>359</v>
      </c>
      <c r="L1702" s="28">
        <v>9</v>
      </c>
      <c r="M1702" s="28" t="str">
        <f t="shared" si="45"/>
        <v>176659</v>
      </c>
      <c r="N1702" s="28">
        <v>636</v>
      </c>
      <c r="O1702" s="279">
        <v>146107.27549999999</v>
      </c>
    </row>
    <row r="1703" spans="10:15" x14ac:dyDescent="0.2">
      <c r="J1703" s="28">
        <v>17665</v>
      </c>
      <c r="K1703" s="28" t="s">
        <v>359</v>
      </c>
      <c r="L1703" s="28">
        <v>10</v>
      </c>
      <c r="M1703" s="28" t="str">
        <f t="shared" si="45"/>
        <v>1766510</v>
      </c>
      <c r="N1703" s="28">
        <v>680</v>
      </c>
      <c r="O1703" s="279">
        <v>144858.27549999999</v>
      </c>
    </row>
    <row r="1704" spans="10:15" x14ac:dyDescent="0.2">
      <c r="J1704" s="28">
        <v>17665</v>
      </c>
      <c r="K1704" s="28" t="s">
        <v>359</v>
      </c>
      <c r="L1704" s="28">
        <v>11</v>
      </c>
      <c r="M1704" s="28" t="str">
        <f t="shared" si="45"/>
        <v>1766511</v>
      </c>
      <c r="N1704" s="28">
        <v>126</v>
      </c>
      <c r="O1704" s="279">
        <v>22377.893950000001</v>
      </c>
    </row>
    <row r="1705" spans="10:15" x14ac:dyDescent="0.2">
      <c r="J1705" s="28">
        <v>17665</v>
      </c>
      <c r="K1705" s="28" t="s">
        <v>359</v>
      </c>
      <c r="L1705" s="28">
        <v>12</v>
      </c>
      <c r="M1705" s="28" t="str">
        <f t="shared" si="45"/>
        <v>1766512</v>
      </c>
      <c r="N1705" s="28">
        <v>0</v>
      </c>
      <c r="O1705" s="279">
        <v>15693.95291</v>
      </c>
    </row>
    <row r="1706" spans="10:15" x14ac:dyDescent="0.2">
      <c r="J1706" s="28">
        <v>17777</v>
      </c>
      <c r="K1706" s="28" t="s">
        <v>360</v>
      </c>
      <c r="L1706" s="28">
        <v>1</v>
      </c>
      <c r="M1706" s="28" t="str">
        <f t="shared" si="45"/>
        <v>177771</v>
      </c>
      <c r="N1706" s="28">
        <v>35754</v>
      </c>
      <c r="O1706" s="279">
        <v>104804.70299999999</v>
      </c>
    </row>
    <row r="1707" spans="10:15" x14ac:dyDescent="0.2">
      <c r="J1707" s="28">
        <v>17777</v>
      </c>
      <c r="K1707" s="28" t="s">
        <v>360</v>
      </c>
      <c r="L1707" s="28">
        <v>2</v>
      </c>
      <c r="M1707" s="28" t="str">
        <f t="shared" si="45"/>
        <v>177772</v>
      </c>
      <c r="N1707" s="28">
        <v>159985</v>
      </c>
      <c r="O1707" s="279">
        <v>250051.21290000001</v>
      </c>
    </row>
    <row r="1708" spans="10:15" x14ac:dyDescent="0.2">
      <c r="J1708" s="28">
        <v>17777</v>
      </c>
      <c r="K1708" s="28" t="s">
        <v>360</v>
      </c>
      <c r="L1708" s="28">
        <v>3</v>
      </c>
      <c r="M1708" s="28" t="str">
        <f t="shared" si="45"/>
        <v>177773</v>
      </c>
      <c r="N1708" s="28">
        <v>57627</v>
      </c>
      <c r="O1708" s="279">
        <v>429360.98349999997</v>
      </c>
    </row>
    <row r="1709" spans="10:15" x14ac:dyDescent="0.2">
      <c r="J1709" s="28">
        <v>17777</v>
      </c>
      <c r="K1709" s="28" t="s">
        <v>360</v>
      </c>
      <c r="L1709" s="28">
        <v>4</v>
      </c>
      <c r="M1709" s="28" t="str">
        <f t="shared" si="45"/>
        <v>177774</v>
      </c>
      <c r="N1709" s="28">
        <v>19855</v>
      </c>
      <c r="O1709" s="279">
        <v>476072.03399999999</v>
      </c>
    </row>
    <row r="1710" spans="10:15" x14ac:dyDescent="0.2">
      <c r="J1710" s="28">
        <v>17777</v>
      </c>
      <c r="K1710" s="28" t="s">
        <v>360</v>
      </c>
      <c r="L1710" s="28">
        <v>5</v>
      </c>
      <c r="M1710" s="28" t="str">
        <f t="shared" si="45"/>
        <v>177775</v>
      </c>
      <c r="N1710" s="28">
        <v>4598</v>
      </c>
      <c r="O1710" s="279">
        <v>575237.67299999995</v>
      </c>
    </row>
    <row r="1711" spans="10:15" x14ac:dyDescent="0.2">
      <c r="J1711" s="28">
        <v>17777</v>
      </c>
      <c r="K1711" s="28" t="s">
        <v>360</v>
      </c>
      <c r="L1711" s="28">
        <v>6</v>
      </c>
      <c r="M1711" s="28" t="str">
        <f t="shared" si="45"/>
        <v>177776</v>
      </c>
      <c r="N1711" s="28">
        <v>3543</v>
      </c>
      <c r="O1711" s="279">
        <v>1318476.6980000001</v>
      </c>
    </row>
    <row r="1712" spans="10:15" x14ac:dyDescent="0.2">
      <c r="J1712" s="28">
        <v>17777</v>
      </c>
      <c r="K1712" s="28" t="s">
        <v>360</v>
      </c>
      <c r="L1712" s="28">
        <v>9</v>
      </c>
      <c r="M1712" s="28" t="str">
        <f t="shared" si="45"/>
        <v>177779</v>
      </c>
      <c r="N1712" s="28">
        <v>12117</v>
      </c>
      <c r="O1712" s="279">
        <v>366536.45199999999</v>
      </c>
    </row>
    <row r="1713" spans="10:15" x14ac:dyDescent="0.2">
      <c r="J1713" s="28">
        <v>17777</v>
      </c>
      <c r="K1713" s="28" t="s">
        <v>360</v>
      </c>
      <c r="L1713" s="28">
        <v>10</v>
      </c>
      <c r="M1713" s="28" t="str">
        <f t="shared" si="45"/>
        <v>1777710</v>
      </c>
      <c r="N1713" s="28">
        <v>12875</v>
      </c>
      <c r="O1713" s="279">
        <v>559307.8774</v>
      </c>
    </row>
    <row r="1714" spans="10:15" x14ac:dyDescent="0.2">
      <c r="J1714" s="28">
        <v>17777</v>
      </c>
      <c r="K1714" s="28" t="s">
        <v>360</v>
      </c>
      <c r="L1714" s="28">
        <v>11</v>
      </c>
      <c r="M1714" s="28" t="str">
        <f t="shared" si="45"/>
        <v>1777711</v>
      </c>
      <c r="N1714" s="28">
        <v>6917</v>
      </c>
      <c r="O1714" s="279">
        <v>114686.4129</v>
      </c>
    </row>
    <row r="1715" spans="10:15" x14ac:dyDescent="0.2">
      <c r="J1715" s="28">
        <v>17777</v>
      </c>
      <c r="K1715" s="28" t="s">
        <v>360</v>
      </c>
      <c r="L1715" s="28">
        <v>12</v>
      </c>
      <c r="M1715" s="28" t="str">
        <f t="shared" si="45"/>
        <v>1777712</v>
      </c>
      <c r="N1715" s="28">
        <v>0</v>
      </c>
      <c r="O1715" s="279">
        <v>15621.14594</v>
      </c>
    </row>
    <row r="1716" spans="10:15" x14ac:dyDescent="0.2">
      <c r="J1716" s="28">
        <v>17867</v>
      </c>
      <c r="K1716" s="28" t="s">
        <v>361</v>
      </c>
      <c r="L1716" s="28">
        <v>1</v>
      </c>
      <c r="M1716" s="28" t="str">
        <f t="shared" si="45"/>
        <v>178671</v>
      </c>
      <c r="N1716" s="28">
        <v>15226</v>
      </c>
      <c r="O1716" s="279">
        <v>77999.898400000005</v>
      </c>
    </row>
    <row r="1717" spans="10:15" x14ac:dyDescent="0.2">
      <c r="J1717" s="28">
        <v>17867</v>
      </c>
      <c r="K1717" s="28" t="s">
        <v>361</v>
      </c>
      <c r="L1717" s="28">
        <v>2</v>
      </c>
      <c r="M1717" s="28" t="str">
        <f t="shared" si="45"/>
        <v>178672</v>
      </c>
      <c r="N1717" s="28">
        <v>65511</v>
      </c>
      <c r="O1717" s="279">
        <v>203496.6838</v>
      </c>
    </row>
    <row r="1718" spans="10:15" x14ac:dyDescent="0.2">
      <c r="J1718" s="28">
        <v>17867</v>
      </c>
      <c r="K1718" s="28" t="s">
        <v>361</v>
      </c>
      <c r="L1718" s="28">
        <v>3</v>
      </c>
      <c r="M1718" s="28" t="str">
        <f t="shared" si="45"/>
        <v>178673</v>
      </c>
      <c r="N1718" s="28">
        <v>24616</v>
      </c>
      <c r="O1718" s="279">
        <v>368245.1471</v>
      </c>
    </row>
    <row r="1719" spans="10:15" x14ac:dyDescent="0.2">
      <c r="J1719" s="28">
        <v>17867</v>
      </c>
      <c r="K1719" s="28" t="s">
        <v>361</v>
      </c>
      <c r="L1719" s="28">
        <v>4</v>
      </c>
      <c r="M1719" s="28" t="str">
        <f t="shared" si="45"/>
        <v>178674</v>
      </c>
      <c r="N1719" s="28">
        <v>9993</v>
      </c>
      <c r="O1719" s="279">
        <v>488614.91940000001</v>
      </c>
    </row>
    <row r="1720" spans="10:15" x14ac:dyDescent="0.2">
      <c r="J1720" s="28">
        <v>17867</v>
      </c>
      <c r="K1720" s="28" t="s">
        <v>361</v>
      </c>
      <c r="L1720" s="28">
        <v>5</v>
      </c>
      <c r="M1720" s="28" t="str">
        <f t="shared" si="45"/>
        <v>178675</v>
      </c>
      <c r="N1720" s="28">
        <v>1963</v>
      </c>
      <c r="O1720" s="279">
        <v>953573.37849999999</v>
      </c>
    </row>
    <row r="1721" spans="10:15" x14ac:dyDescent="0.2">
      <c r="J1721" s="28">
        <v>17867</v>
      </c>
      <c r="K1721" s="28" t="s">
        <v>361</v>
      </c>
      <c r="L1721" s="28">
        <v>6</v>
      </c>
      <c r="M1721" s="28" t="str">
        <f t="shared" si="45"/>
        <v>178676</v>
      </c>
      <c r="N1721" s="28">
        <v>796</v>
      </c>
      <c r="O1721" s="279">
        <v>453248.9129</v>
      </c>
    </row>
    <row r="1722" spans="10:15" x14ac:dyDescent="0.2">
      <c r="J1722" s="28">
        <v>17867</v>
      </c>
      <c r="K1722" s="28" t="s">
        <v>361</v>
      </c>
      <c r="L1722" s="28">
        <v>7</v>
      </c>
      <c r="M1722" s="28" t="str">
        <f t="shared" si="45"/>
        <v>178677</v>
      </c>
      <c r="N1722" s="28">
        <v>2054</v>
      </c>
      <c r="O1722" s="279">
        <v>512025.4057</v>
      </c>
    </row>
    <row r="1723" spans="10:15" x14ac:dyDescent="0.2">
      <c r="J1723" s="28">
        <v>17867</v>
      </c>
      <c r="K1723" s="28" t="s">
        <v>361</v>
      </c>
      <c r="L1723" s="28">
        <v>9</v>
      </c>
      <c r="M1723" s="28" t="str">
        <f t="shared" si="45"/>
        <v>178679</v>
      </c>
      <c r="N1723" s="28">
        <v>2739</v>
      </c>
      <c r="O1723" s="279">
        <v>450104.13549999997</v>
      </c>
    </row>
    <row r="1724" spans="10:15" x14ac:dyDescent="0.2">
      <c r="J1724" s="28">
        <v>17867</v>
      </c>
      <c r="K1724" s="28" t="s">
        <v>361</v>
      </c>
      <c r="L1724" s="28">
        <v>10</v>
      </c>
      <c r="M1724" s="28" t="str">
        <f t="shared" si="45"/>
        <v>1786710</v>
      </c>
      <c r="N1724" s="28">
        <v>5476</v>
      </c>
      <c r="O1724" s="279">
        <v>834906.09230000002</v>
      </c>
    </row>
    <row r="1725" spans="10:15" x14ac:dyDescent="0.2">
      <c r="J1725" s="28">
        <v>17867</v>
      </c>
      <c r="K1725" s="28" t="s">
        <v>361</v>
      </c>
      <c r="L1725" s="28">
        <v>12</v>
      </c>
      <c r="M1725" s="28" t="str">
        <f t="shared" si="45"/>
        <v>1786712</v>
      </c>
      <c r="N1725" s="28">
        <v>0</v>
      </c>
      <c r="O1725" s="279">
        <v>34141.169929999996</v>
      </c>
    </row>
    <row r="1726" spans="10:15" x14ac:dyDescent="0.2">
      <c r="J1726" s="28">
        <v>17873</v>
      </c>
      <c r="K1726" s="28" t="s">
        <v>362</v>
      </c>
      <c r="L1726" s="28">
        <v>1</v>
      </c>
      <c r="M1726" s="28" t="str">
        <f t="shared" si="45"/>
        <v>178731</v>
      </c>
      <c r="N1726" s="28">
        <v>32652</v>
      </c>
      <c r="O1726" s="279">
        <v>114641.35830000001</v>
      </c>
    </row>
    <row r="1727" spans="10:15" x14ac:dyDescent="0.2">
      <c r="J1727" s="28">
        <v>17873</v>
      </c>
      <c r="K1727" s="28" t="s">
        <v>362</v>
      </c>
      <c r="L1727" s="28">
        <v>2</v>
      </c>
      <c r="M1727" s="28" t="str">
        <f t="shared" si="45"/>
        <v>178732</v>
      </c>
      <c r="N1727" s="28">
        <v>568610</v>
      </c>
      <c r="O1727" s="279">
        <v>443615.02779999998</v>
      </c>
    </row>
    <row r="1728" spans="10:15" x14ac:dyDescent="0.2">
      <c r="J1728" s="28">
        <v>17873</v>
      </c>
      <c r="K1728" s="28" t="s">
        <v>362</v>
      </c>
      <c r="L1728" s="28">
        <v>3</v>
      </c>
      <c r="M1728" s="28" t="str">
        <f t="shared" si="45"/>
        <v>178733</v>
      </c>
      <c r="N1728" s="28">
        <v>269934</v>
      </c>
      <c r="O1728" s="279">
        <v>687688.6753</v>
      </c>
    </row>
    <row r="1729" spans="10:15" x14ac:dyDescent="0.2">
      <c r="J1729" s="28">
        <v>17873</v>
      </c>
      <c r="K1729" s="28" t="s">
        <v>362</v>
      </c>
      <c r="L1729" s="28">
        <v>4</v>
      </c>
      <c r="M1729" s="28" t="str">
        <f t="shared" si="45"/>
        <v>178734</v>
      </c>
      <c r="N1729" s="28">
        <v>131874</v>
      </c>
      <c r="O1729" s="279">
        <v>682438.61289999995</v>
      </c>
    </row>
    <row r="1730" spans="10:15" x14ac:dyDescent="0.2">
      <c r="J1730" s="28">
        <v>17873</v>
      </c>
      <c r="K1730" s="28" t="s">
        <v>362</v>
      </c>
      <c r="L1730" s="28">
        <v>5</v>
      </c>
      <c r="M1730" s="28" t="str">
        <f t="shared" si="45"/>
        <v>178735</v>
      </c>
      <c r="N1730" s="28">
        <v>28267</v>
      </c>
      <c r="O1730" s="279">
        <v>718438.77029999997</v>
      </c>
    </row>
    <row r="1731" spans="10:15" x14ac:dyDescent="0.2">
      <c r="J1731" s="28">
        <v>17873</v>
      </c>
      <c r="K1731" s="28" t="s">
        <v>362</v>
      </c>
      <c r="L1731" s="28">
        <v>6</v>
      </c>
      <c r="M1731" s="28" t="str">
        <f t="shared" ref="M1731:M1794" si="46">J1731&amp;L1731</f>
        <v>178736</v>
      </c>
      <c r="N1731" s="28">
        <v>16682</v>
      </c>
      <c r="O1731" s="279">
        <v>424565.35009999998</v>
      </c>
    </row>
    <row r="1732" spans="10:15" x14ac:dyDescent="0.2">
      <c r="J1732" s="28">
        <v>17873</v>
      </c>
      <c r="K1732" s="28" t="s">
        <v>362</v>
      </c>
      <c r="L1732" s="28">
        <v>7</v>
      </c>
      <c r="M1732" s="28" t="str">
        <f t="shared" si="46"/>
        <v>178737</v>
      </c>
      <c r="N1732" s="28">
        <v>17525</v>
      </c>
      <c r="O1732" s="279">
        <v>330373.83590000001</v>
      </c>
    </row>
    <row r="1733" spans="10:15" x14ac:dyDescent="0.2">
      <c r="J1733" s="28">
        <v>17873</v>
      </c>
      <c r="K1733" s="28" t="s">
        <v>362</v>
      </c>
      <c r="L1733" s="28">
        <v>8</v>
      </c>
      <c r="M1733" s="28" t="str">
        <f t="shared" si="46"/>
        <v>178738</v>
      </c>
      <c r="N1733" s="28">
        <v>26094</v>
      </c>
      <c r="O1733" s="279">
        <v>593039.80700000003</v>
      </c>
    </row>
    <row r="1734" spans="10:15" x14ac:dyDescent="0.2">
      <c r="J1734" s="28">
        <v>17873</v>
      </c>
      <c r="K1734" s="28" t="s">
        <v>362</v>
      </c>
      <c r="L1734" s="28">
        <v>9</v>
      </c>
      <c r="M1734" s="28" t="str">
        <f t="shared" si="46"/>
        <v>178739</v>
      </c>
      <c r="N1734" s="28">
        <v>12014</v>
      </c>
      <c r="O1734" s="279">
        <v>466023.49089999998</v>
      </c>
    </row>
    <row r="1735" spans="10:15" x14ac:dyDescent="0.2">
      <c r="J1735" s="28">
        <v>17873</v>
      </c>
      <c r="K1735" s="28" t="s">
        <v>362</v>
      </c>
      <c r="L1735" s="28">
        <v>10</v>
      </c>
      <c r="M1735" s="28" t="str">
        <f t="shared" si="46"/>
        <v>1787310</v>
      </c>
      <c r="N1735" s="28">
        <v>16095</v>
      </c>
      <c r="O1735" s="279">
        <v>447374.31020000001</v>
      </c>
    </row>
    <row r="1736" spans="10:15" x14ac:dyDescent="0.2">
      <c r="J1736" s="28">
        <v>17873</v>
      </c>
      <c r="K1736" s="28" t="s">
        <v>362</v>
      </c>
      <c r="L1736" s="28">
        <v>11</v>
      </c>
      <c r="M1736" s="28" t="str">
        <f t="shared" si="46"/>
        <v>1787311</v>
      </c>
      <c r="N1736" s="28">
        <v>9149</v>
      </c>
      <c r="O1736" s="279">
        <v>286178.3763</v>
      </c>
    </row>
    <row r="1737" spans="10:15" x14ac:dyDescent="0.2">
      <c r="J1737" s="28">
        <v>17873</v>
      </c>
      <c r="K1737" s="28" t="s">
        <v>362</v>
      </c>
      <c r="L1737" s="28">
        <v>12</v>
      </c>
      <c r="M1737" s="28" t="str">
        <f t="shared" si="46"/>
        <v>1787312</v>
      </c>
      <c r="N1737" s="28">
        <v>0</v>
      </c>
      <c r="O1737" s="279">
        <v>54540.461389999997</v>
      </c>
    </row>
    <row r="1738" spans="10:15" x14ac:dyDescent="0.2">
      <c r="J1738" s="28">
        <v>17877</v>
      </c>
      <c r="K1738" s="28" t="s">
        <v>363</v>
      </c>
      <c r="L1738" s="28">
        <v>1</v>
      </c>
      <c r="M1738" s="28" t="str">
        <f t="shared" si="46"/>
        <v>178771</v>
      </c>
      <c r="N1738" s="28">
        <v>71955</v>
      </c>
      <c r="O1738" s="279">
        <v>59593.39387</v>
      </c>
    </row>
    <row r="1739" spans="10:15" x14ac:dyDescent="0.2">
      <c r="J1739" s="28">
        <v>17877</v>
      </c>
      <c r="K1739" s="28" t="s">
        <v>363</v>
      </c>
      <c r="L1739" s="28">
        <v>2</v>
      </c>
      <c r="M1739" s="28" t="str">
        <f t="shared" si="46"/>
        <v>178772</v>
      </c>
      <c r="N1739" s="28">
        <v>187091</v>
      </c>
      <c r="O1739" s="279">
        <v>164982.75159999999</v>
      </c>
    </row>
    <row r="1740" spans="10:15" x14ac:dyDescent="0.2">
      <c r="J1740" s="28">
        <v>17877</v>
      </c>
      <c r="K1740" s="28" t="s">
        <v>363</v>
      </c>
      <c r="L1740" s="28">
        <v>3</v>
      </c>
      <c r="M1740" s="28" t="str">
        <f t="shared" si="46"/>
        <v>178773</v>
      </c>
      <c r="N1740" s="28">
        <v>48896</v>
      </c>
      <c r="O1740" s="279">
        <v>307869.6079</v>
      </c>
    </row>
    <row r="1741" spans="10:15" x14ac:dyDescent="0.2">
      <c r="J1741" s="28">
        <v>17877</v>
      </c>
      <c r="K1741" s="28" t="s">
        <v>363</v>
      </c>
      <c r="L1741" s="28">
        <v>4</v>
      </c>
      <c r="M1741" s="28" t="str">
        <f t="shared" si="46"/>
        <v>178774</v>
      </c>
      <c r="N1741" s="28">
        <v>18496</v>
      </c>
      <c r="O1741" s="279">
        <v>355118.80959999998</v>
      </c>
    </row>
    <row r="1742" spans="10:15" x14ac:dyDescent="0.2">
      <c r="J1742" s="28">
        <v>17877</v>
      </c>
      <c r="K1742" s="28" t="s">
        <v>363</v>
      </c>
      <c r="L1742" s="28">
        <v>5</v>
      </c>
      <c r="M1742" s="28" t="str">
        <f t="shared" si="46"/>
        <v>178775</v>
      </c>
      <c r="N1742" s="28">
        <v>4911</v>
      </c>
      <c r="O1742" s="279">
        <v>549709.66570000001</v>
      </c>
    </row>
    <row r="1743" spans="10:15" x14ac:dyDescent="0.2">
      <c r="J1743" s="28">
        <v>17877</v>
      </c>
      <c r="K1743" s="28" t="s">
        <v>363</v>
      </c>
      <c r="L1743" s="28">
        <v>6</v>
      </c>
      <c r="M1743" s="28" t="str">
        <f t="shared" si="46"/>
        <v>178776</v>
      </c>
      <c r="N1743" s="28">
        <v>4144</v>
      </c>
      <c r="O1743" s="279">
        <v>291963.24489999999</v>
      </c>
    </row>
    <row r="1744" spans="10:15" x14ac:dyDescent="0.2">
      <c r="J1744" s="28">
        <v>17877</v>
      </c>
      <c r="K1744" s="28" t="s">
        <v>363</v>
      </c>
      <c r="L1744" s="28">
        <v>7</v>
      </c>
      <c r="M1744" s="28" t="str">
        <f t="shared" si="46"/>
        <v>178777</v>
      </c>
      <c r="N1744" s="28">
        <v>7305</v>
      </c>
      <c r="O1744" s="279">
        <v>263329.99410000001</v>
      </c>
    </row>
    <row r="1745" spans="10:15" x14ac:dyDescent="0.2">
      <c r="J1745" s="28">
        <v>17877</v>
      </c>
      <c r="K1745" s="28" t="s">
        <v>363</v>
      </c>
      <c r="L1745" s="28">
        <v>9</v>
      </c>
      <c r="M1745" s="28" t="str">
        <f t="shared" si="46"/>
        <v>178779</v>
      </c>
      <c r="N1745" s="28">
        <v>7422</v>
      </c>
      <c r="O1745" s="279">
        <v>218042.01269999999</v>
      </c>
    </row>
    <row r="1746" spans="10:15" x14ac:dyDescent="0.2">
      <c r="J1746" s="28">
        <v>17877</v>
      </c>
      <c r="K1746" s="28" t="s">
        <v>363</v>
      </c>
      <c r="L1746" s="28">
        <v>10</v>
      </c>
      <c r="M1746" s="28" t="str">
        <f t="shared" si="46"/>
        <v>1787710</v>
      </c>
      <c r="N1746" s="28">
        <v>5424</v>
      </c>
      <c r="O1746" s="279">
        <v>408987.55619999999</v>
      </c>
    </row>
    <row r="1747" spans="10:15" x14ac:dyDescent="0.2">
      <c r="J1747" s="28">
        <v>17877</v>
      </c>
      <c r="K1747" s="28" t="s">
        <v>363</v>
      </c>
      <c r="L1747" s="28">
        <v>12</v>
      </c>
      <c r="M1747" s="28" t="str">
        <f t="shared" si="46"/>
        <v>1787712</v>
      </c>
      <c r="N1747" s="28">
        <v>0</v>
      </c>
      <c r="O1747" s="279">
        <v>10386.581539999999</v>
      </c>
    </row>
    <row r="1748" spans="10:15" x14ac:dyDescent="0.2">
      <c r="J1748" s="28">
        <v>18001</v>
      </c>
      <c r="K1748" s="28" t="s">
        <v>364</v>
      </c>
      <c r="L1748" s="28">
        <v>1</v>
      </c>
      <c r="M1748" s="28" t="str">
        <f t="shared" si="46"/>
        <v>180011</v>
      </c>
      <c r="N1748" s="28">
        <v>354233</v>
      </c>
      <c r="O1748" s="279">
        <v>63098.486169999996</v>
      </c>
    </row>
    <row r="1749" spans="10:15" x14ac:dyDescent="0.2">
      <c r="J1749" s="28">
        <v>18001</v>
      </c>
      <c r="K1749" s="28" t="s">
        <v>364</v>
      </c>
      <c r="L1749" s="28">
        <v>2</v>
      </c>
      <c r="M1749" s="28" t="str">
        <f t="shared" si="46"/>
        <v>180012</v>
      </c>
      <c r="N1749" s="28">
        <v>1698876</v>
      </c>
      <c r="O1749" s="279">
        <v>272012.26909999998</v>
      </c>
    </row>
    <row r="1750" spans="10:15" x14ac:dyDescent="0.2">
      <c r="J1750" s="28">
        <v>18001</v>
      </c>
      <c r="K1750" s="28" t="s">
        <v>364</v>
      </c>
      <c r="L1750" s="28">
        <v>3</v>
      </c>
      <c r="M1750" s="28" t="str">
        <f t="shared" si="46"/>
        <v>180013</v>
      </c>
      <c r="N1750" s="28">
        <v>891639</v>
      </c>
      <c r="O1750" s="279">
        <v>557793.56770000001</v>
      </c>
    </row>
    <row r="1751" spans="10:15" x14ac:dyDescent="0.2">
      <c r="J1751" s="28">
        <v>18001</v>
      </c>
      <c r="K1751" s="28" t="s">
        <v>364</v>
      </c>
      <c r="L1751" s="28">
        <v>4</v>
      </c>
      <c r="M1751" s="28" t="str">
        <f t="shared" si="46"/>
        <v>180014</v>
      </c>
      <c r="N1751" s="28">
        <v>466348</v>
      </c>
      <c r="O1751" s="279">
        <v>780183.89850000001</v>
      </c>
    </row>
    <row r="1752" spans="10:15" x14ac:dyDescent="0.2">
      <c r="J1752" s="28">
        <v>18001</v>
      </c>
      <c r="K1752" s="28" t="s">
        <v>364</v>
      </c>
      <c r="L1752" s="28">
        <v>5</v>
      </c>
      <c r="M1752" s="28" t="str">
        <f t="shared" si="46"/>
        <v>180015</v>
      </c>
      <c r="N1752" s="28">
        <v>103839</v>
      </c>
      <c r="O1752" s="279">
        <v>1020290.5060000001</v>
      </c>
    </row>
    <row r="1753" spans="10:15" x14ac:dyDescent="0.2">
      <c r="J1753" s="28">
        <v>18001</v>
      </c>
      <c r="K1753" s="28" t="s">
        <v>364</v>
      </c>
      <c r="L1753" s="28">
        <v>6</v>
      </c>
      <c r="M1753" s="28" t="str">
        <f t="shared" si="46"/>
        <v>180016</v>
      </c>
      <c r="N1753" s="28">
        <v>52605</v>
      </c>
      <c r="O1753" s="279">
        <v>1111513.8589999999</v>
      </c>
    </row>
    <row r="1754" spans="10:15" x14ac:dyDescent="0.2">
      <c r="J1754" s="28">
        <v>18001</v>
      </c>
      <c r="K1754" s="28" t="s">
        <v>364</v>
      </c>
      <c r="L1754" s="28">
        <v>7</v>
      </c>
      <c r="M1754" s="28" t="str">
        <f t="shared" si="46"/>
        <v>180017</v>
      </c>
      <c r="N1754" s="28">
        <v>33508</v>
      </c>
      <c r="O1754" s="279">
        <v>1101684.811</v>
      </c>
    </row>
    <row r="1755" spans="10:15" x14ac:dyDescent="0.2">
      <c r="J1755" s="28">
        <v>18001</v>
      </c>
      <c r="K1755" s="28" t="s">
        <v>364</v>
      </c>
      <c r="L1755" s="28">
        <v>8</v>
      </c>
      <c r="M1755" s="28" t="str">
        <f t="shared" si="46"/>
        <v>180018</v>
      </c>
      <c r="N1755" s="28">
        <v>31614</v>
      </c>
      <c r="O1755" s="279">
        <v>713157.63100000005</v>
      </c>
    </row>
    <row r="1756" spans="10:15" x14ac:dyDescent="0.2">
      <c r="J1756" s="28">
        <v>18001</v>
      </c>
      <c r="K1756" s="28" t="s">
        <v>364</v>
      </c>
      <c r="L1756" s="28">
        <v>9</v>
      </c>
      <c r="M1756" s="28" t="str">
        <f t="shared" si="46"/>
        <v>180019</v>
      </c>
      <c r="N1756" s="28">
        <v>47026</v>
      </c>
      <c r="O1756" s="279">
        <v>1217262.3189999999</v>
      </c>
    </row>
    <row r="1757" spans="10:15" x14ac:dyDescent="0.2">
      <c r="J1757" s="28">
        <v>18001</v>
      </c>
      <c r="K1757" s="28" t="s">
        <v>364</v>
      </c>
      <c r="L1757" s="28">
        <v>10</v>
      </c>
      <c r="M1757" s="28" t="str">
        <f t="shared" si="46"/>
        <v>1800110</v>
      </c>
      <c r="N1757" s="28">
        <v>293569</v>
      </c>
      <c r="O1757" s="279">
        <v>1195004.696</v>
      </c>
    </row>
    <row r="1758" spans="10:15" x14ac:dyDescent="0.2">
      <c r="J1758" s="28">
        <v>18001</v>
      </c>
      <c r="K1758" s="28" t="s">
        <v>364</v>
      </c>
      <c r="L1758" s="28">
        <v>11</v>
      </c>
      <c r="M1758" s="28" t="str">
        <f t="shared" si="46"/>
        <v>1800111</v>
      </c>
      <c r="N1758" s="28">
        <v>24983</v>
      </c>
      <c r="O1758" s="279">
        <v>59305.845249999998</v>
      </c>
    </row>
    <row r="1759" spans="10:15" x14ac:dyDescent="0.2">
      <c r="J1759" s="28">
        <v>18001</v>
      </c>
      <c r="K1759" s="28" t="s">
        <v>364</v>
      </c>
      <c r="L1759" s="28">
        <v>12</v>
      </c>
      <c r="M1759" s="28" t="str">
        <f t="shared" si="46"/>
        <v>1800112</v>
      </c>
      <c r="N1759" s="28">
        <v>0</v>
      </c>
      <c r="O1759" s="279">
        <v>60045.371610000002</v>
      </c>
    </row>
    <row r="1760" spans="10:15" x14ac:dyDescent="0.2">
      <c r="J1760" s="28">
        <v>18029</v>
      </c>
      <c r="K1760" s="28" t="s">
        <v>365</v>
      </c>
      <c r="L1760" s="28">
        <v>1</v>
      </c>
      <c r="M1760" s="28" t="str">
        <f t="shared" si="46"/>
        <v>180291</v>
      </c>
      <c r="N1760" s="28">
        <v>29380</v>
      </c>
      <c r="O1760" s="279">
        <v>29616.050879999999</v>
      </c>
    </row>
    <row r="1761" spans="10:15" x14ac:dyDescent="0.2">
      <c r="J1761" s="28">
        <v>18029</v>
      </c>
      <c r="K1761" s="28" t="s">
        <v>365</v>
      </c>
      <c r="L1761" s="28">
        <v>2</v>
      </c>
      <c r="M1761" s="28" t="str">
        <f t="shared" si="46"/>
        <v>180292</v>
      </c>
      <c r="N1761" s="28">
        <v>24594</v>
      </c>
      <c r="O1761" s="279">
        <v>73456.040720000005</v>
      </c>
    </row>
    <row r="1762" spans="10:15" x14ac:dyDescent="0.2">
      <c r="J1762" s="28">
        <v>18029</v>
      </c>
      <c r="K1762" s="28" t="s">
        <v>365</v>
      </c>
      <c r="L1762" s="28">
        <v>3</v>
      </c>
      <c r="M1762" s="28" t="str">
        <f t="shared" si="46"/>
        <v>180293</v>
      </c>
      <c r="N1762" s="28">
        <v>758</v>
      </c>
      <c r="O1762" s="279">
        <v>82057.162469999996</v>
      </c>
    </row>
    <row r="1763" spans="10:15" x14ac:dyDescent="0.2">
      <c r="J1763" s="28">
        <v>18029</v>
      </c>
      <c r="K1763" s="28" t="s">
        <v>365</v>
      </c>
      <c r="L1763" s="28">
        <v>9</v>
      </c>
      <c r="M1763" s="28" t="str">
        <f t="shared" si="46"/>
        <v>180299</v>
      </c>
      <c r="N1763" s="28">
        <v>1578</v>
      </c>
      <c r="O1763" s="279">
        <v>86001.761280000006</v>
      </c>
    </row>
    <row r="1764" spans="10:15" x14ac:dyDescent="0.2">
      <c r="J1764" s="28">
        <v>18029</v>
      </c>
      <c r="K1764" s="28" t="s">
        <v>365</v>
      </c>
      <c r="L1764" s="28">
        <v>12</v>
      </c>
      <c r="M1764" s="28" t="str">
        <f t="shared" si="46"/>
        <v>1802912</v>
      </c>
      <c r="N1764" s="28">
        <v>0</v>
      </c>
      <c r="O1764" s="279">
        <v>9951.1083569999992</v>
      </c>
    </row>
    <row r="1765" spans="10:15" x14ac:dyDescent="0.2">
      <c r="J1765" s="28">
        <v>18094</v>
      </c>
      <c r="K1765" s="28" t="s">
        <v>366</v>
      </c>
      <c r="L1765" s="28">
        <v>1</v>
      </c>
      <c r="M1765" s="28" t="str">
        <f t="shared" si="46"/>
        <v>180941</v>
      </c>
      <c r="N1765" s="28">
        <v>68731</v>
      </c>
      <c r="O1765" s="279">
        <v>30678.487069999999</v>
      </c>
    </row>
    <row r="1766" spans="10:15" x14ac:dyDescent="0.2">
      <c r="J1766" s="28">
        <v>18094</v>
      </c>
      <c r="K1766" s="28" t="s">
        <v>366</v>
      </c>
      <c r="L1766" s="28">
        <v>2</v>
      </c>
      <c r="M1766" s="28" t="str">
        <f t="shared" si="46"/>
        <v>180942</v>
      </c>
      <c r="N1766" s="28">
        <v>66041</v>
      </c>
      <c r="O1766" s="279">
        <v>83137.551139999996</v>
      </c>
    </row>
    <row r="1767" spans="10:15" x14ac:dyDescent="0.2">
      <c r="J1767" s="28">
        <v>18094</v>
      </c>
      <c r="K1767" s="28" t="s">
        <v>366</v>
      </c>
      <c r="L1767" s="28">
        <v>3</v>
      </c>
      <c r="M1767" s="28" t="str">
        <f t="shared" si="46"/>
        <v>180943</v>
      </c>
      <c r="N1767" s="28">
        <v>3983</v>
      </c>
      <c r="O1767" s="279">
        <v>100714.2252</v>
      </c>
    </row>
    <row r="1768" spans="10:15" x14ac:dyDescent="0.2">
      <c r="J1768" s="28">
        <v>18094</v>
      </c>
      <c r="K1768" s="28" t="s">
        <v>366</v>
      </c>
      <c r="L1768" s="28">
        <v>4</v>
      </c>
      <c r="M1768" s="28" t="str">
        <f t="shared" si="46"/>
        <v>180944</v>
      </c>
      <c r="N1768" s="28">
        <v>815</v>
      </c>
      <c r="O1768" s="279">
        <v>72877.107359999995</v>
      </c>
    </row>
    <row r="1769" spans="10:15" x14ac:dyDescent="0.2">
      <c r="J1769" s="28">
        <v>18094</v>
      </c>
      <c r="K1769" s="28" t="s">
        <v>366</v>
      </c>
      <c r="L1769" s="28">
        <v>9</v>
      </c>
      <c r="M1769" s="28" t="str">
        <f t="shared" si="46"/>
        <v>180949</v>
      </c>
      <c r="N1769" s="28">
        <v>7666</v>
      </c>
      <c r="O1769" s="279">
        <v>126115.0836</v>
      </c>
    </row>
    <row r="1770" spans="10:15" x14ac:dyDescent="0.2">
      <c r="J1770" s="28">
        <v>18094</v>
      </c>
      <c r="K1770" s="28" t="s">
        <v>366</v>
      </c>
      <c r="L1770" s="28">
        <v>10</v>
      </c>
      <c r="M1770" s="28" t="str">
        <f t="shared" si="46"/>
        <v>1809410</v>
      </c>
      <c r="N1770" s="28">
        <v>1563</v>
      </c>
      <c r="O1770" s="279">
        <v>113581.3135</v>
      </c>
    </row>
    <row r="1771" spans="10:15" x14ac:dyDescent="0.2">
      <c r="J1771" s="28">
        <v>18094</v>
      </c>
      <c r="K1771" s="28" t="s">
        <v>366</v>
      </c>
      <c r="L1771" s="28">
        <v>11</v>
      </c>
      <c r="M1771" s="28" t="str">
        <f t="shared" si="46"/>
        <v>1809411</v>
      </c>
      <c r="N1771" s="28">
        <v>794</v>
      </c>
      <c r="O1771" s="279">
        <v>143451.72409999999</v>
      </c>
    </row>
    <row r="1772" spans="10:15" x14ac:dyDescent="0.2">
      <c r="J1772" s="28">
        <v>18094</v>
      </c>
      <c r="K1772" s="28" t="s">
        <v>366</v>
      </c>
      <c r="L1772" s="28">
        <v>12</v>
      </c>
      <c r="M1772" s="28" t="str">
        <f t="shared" si="46"/>
        <v>1809412</v>
      </c>
      <c r="N1772" s="28">
        <v>0</v>
      </c>
      <c r="O1772" s="279">
        <v>6807.4027900000001</v>
      </c>
    </row>
    <row r="1773" spans="10:15" x14ac:dyDescent="0.2">
      <c r="J1773" s="28">
        <v>18150</v>
      </c>
      <c r="K1773" s="28" t="s">
        <v>367</v>
      </c>
      <c r="L1773" s="28">
        <v>1</v>
      </c>
      <c r="M1773" s="28" t="str">
        <f t="shared" si="46"/>
        <v>181501</v>
      </c>
      <c r="N1773" s="28">
        <v>114177</v>
      </c>
      <c r="O1773" s="279">
        <v>34780.505519999999</v>
      </c>
    </row>
    <row r="1774" spans="10:15" x14ac:dyDescent="0.2">
      <c r="J1774" s="28">
        <v>18150</v>
      </c>
      <c r="K1774" s="28" t="s">
        <v>367</v>
      </c>
      <c r="L1774" s="28">
        <v>2</v>
      </c>
      <c r="M1774" s="28" t="str">
        <f t="shared" si="46"/>
        <v>181502</v>
      </c>
      <c r="N1774" s="28">
        <v>112559</v>
      </c>
      <c r="O1774" s="279">
        <v>138455.18419999999</v>
      </c>
    </row>
    <row r="1775" spans="10:15" x14ac:dyDescent="0.2">
      <c r="J1775" s="28">
        <v>18150</v>
      </c>
      <c r="K1775" s="28" t="s">
        <v>367</v>
      </c>
      <c r="L1775" s="28">
        <v>3</v>
      </c>
      <c r="M1775" s="28" t="str">
        <f t="shared" si="46"/>
        <v>181503</v>
      </c>
      <c r="N1775" s="28">
        <v>24442</v>
      </c>
      <c r="O1775" s="279">
        <v>240536.78909999999</v>
      </c>
    </row>
    <row r="1776" spans="10:15" x14ac:dyDescent="0.2">
      <c r="J1776" s="28">
        <v>18150</v>
      </c>
      <c r="K1776" s="28" t="s">
        <v>367</v>
      </c>
      <c r="L1776" s="28">
        <v>4</v>
      </c>
      <c r="M1776" s="28" t="str">
        <f t="shared" si="46"/>
        <v>181504</v>
      </c>
      <c r="N1776" s="28">
        <v>4987</v>
      </c>
      <c r="O1776" s="279">
        <v>335522.17749999999</v>
      </c>
    </row>
    <row r="1777" spans="10:15" x14ac:dyDescent="0.2">
      <c r="J1777" s="28">
        <v>18150</v>
      </c>
      <c r="K1777" s="28" t="s">
        <v>367</v>
      </c>
      <c r="L1777" s="28">
        <v>5</v>
      </c>
      <c r="M1777" s="28" t="str">
        <f t="shared" si="46"/>
        <v>181505</v>
      </c>
      <c r="N1777" s="28">
        <v>3745</v>
      </c>
      <c r="O1777" s="279">
        <v>253693.8235</v>
      </c>
    </row>
    <row r="1778" spans="10:15" x14ac:dyDescent="0.2">
      <c r="J1778" s="28">
        <v>18150</v>
      </c>
      <c r="K1778" s="28" t="s">
        <v>367</v>
      </c>
      <c r="L1778" s="28">
        <v>6</v>
      </c>
      <c r="M1778" s="28" t="str">
        <f t="shared" si="46"/>
        <v>181506</v>
      </c>
      <c r="N1778" s="28">
        <v>918</v>
      </c>
      <c r="O1778" s="279">
        <v>230118.4308</v>
      </c>
    </row>
    <row r="1779" spans="10:15" x14ac:dyDescent="0.2">
      <c r="J1779" s="28">
        <v>18150</v>
      </c>
      <c r="K1779" s="28" t="s">
        <v>367</v>
      </c>
      <c r="L1779" s="28">
        <v>9</v>
      </c>
      <c r="M1779" s="28" t="str">
        <f t="shared" si="46"/>
        <v>181509</v>
      </c>
      <c r="N1779" s="28">
        <v>13467</v>
      </c>
      <c r="O1779" s="279">
        <v>325618.652</v>
      </c>
    </row>
    <row r="1780" spans="10:15" x14ac:dyDescent="0.2">
      <c r="J1780" s="28">
        <v>18150</v>
      </c>
      <c r="K1780" s="28" t="s">
        <v>367</v>
      </c>
      <c r="L1780" s="28">
        <v>10</v>
      </c>
      <c r="M1780" s="28" t="str">
        <f t="shared" si="46"/>
        <v>1815010</v>
      </c>
      <c r="N1780" s="28">
        <v>11457</v>
      </c>
      <c r="O1780" s="279">
        <v>397357.8651</v>
      </c>
    </row>
    <row r="1781" spans="10:15" x14ac:dyDescent="0.2">
      <c r="J1781" s="28">
        <v>18150</v>
      </c>
      <c r="K1781" s="28" t="s">
        <v>367</v>
      </c>
      <c r="L1781" s="28">
        <v>11</v>
      </c>
      <c r="M1781" s="28" t="str">
        <f t="shared" si="46"/>
        <v>1815011</v>
      </c>
      <c r="N1781" s="28">
        <v>77</v>
      </c>
      <c r="O1781" s="279">
        <v>247519.48050000001</v>
      </c>
    </row>
    <row r="1782" spans="10:15" x14ac:dyDescent="0.2">
      <c r="J1782" s="28">
        <v>18150</v>
      </c>
      <c r="K1782" s="28" t="s">
        <v>367</v>
      </c>
      <c r="L1782" s="28">
        <v>12</v>
      </c>
      <c r="M1782" s="28" t="str">
        <f t="shared" si="46"/>
        <v>1815012</v>
      </c>
      <c r="N1782" s="28">
        <v>0</v>
      </c>
      <c r="O1782" s="279">
        <v>24672.827160000001</v>
      </c>
    </row>
    <row r="1783" spans="10:15" x14ac:dyDescent="0.2">
      <c r="J1783" s="28">
        <v>18205</v>
      </c>
      <c r="K1783" s="28" t="s">
        <v>368</v>
      </c>
      <c r="L1783" s="28">
        <v>1</v>
      </c>
      <c r="M1783" s="28" t="str">
        <f t="shared" si="46"/>
        <v>182051</v>
      </c>
      <c r="N1783" s="28">
        <v>98852</v>
      </c>
      <c r="O1783" s="279">
        <v>22172.70061</v>
      </c>
    </row>
    <row r="1784" spans="10:15" x14ac:dyDescent="0.2">
      <c r="J1784" s="28">
        <v>18205</v>
      </c>
      <c r="K1784" s="28" t="s">
        <v>368</v>
      </c>
      <c r="L1784" s="28">
        <v>2</v>
      </c>
      <c r="M1784" s="28" t="str">
        <f t="shared" si="46"/>
        <v>182052</v>
      </c>
      <c r="N1784" s="28">
        <v>42043</v>
      </c>
      <c r="O1784" s="279">
        <v>156766.49609999999</v>
      </c>
    </row>
    <row r="1785" spans="10:15" x14ac:dyDescent="0.2">
      <c r="J1785" s="28">
        <v>18205</v>
      </c>
      <c r="K1785" s="28" t="s">
        <v>368</v>
      </c>
      <c r="L1785" s="28">
        <v>3</v>
      </c>
      <c r="M1785" s="28" t="str">
        <f t="shared" si="46"/>
        <v>182053</v>
      </c>
      <c r="N1785" s="28">
        <v>8121</v>
      </c>
      <c r="O1785" s="279">
        <v>506121.37060000002</v>
      </c>
    </row>
    <row r="1786" spans="10:15" x14ac:dyDescent="0.2">
      <c r="J1786" s="28">
        <v>18205</v>
      </c>
      <c r="K1786" s="28" t="s">
        <v>368</v>
      </c>
      <c r="L1786" s="28">
        <v>4</v>
      </c>
      <c r="M1786" s="28" t="str">
        <f t="shared" si="46"/>
        <v>182054</v>
      </c>
      <c r="N1786" s="28">
        <v>2617</v>
      </c>
      <c r="O1786" s="279">
        <v>772983.81050000002</v>
      </c>
    </row>
    <row r="1787" spans="10:15" x14ac:dyDescent="0.2">
      <c r="J1787" s="28">
        <v>18205</v>
      </c>
      <c r="K1787" s="28" t="s">
        <v>368</v>
      </c>
      <c r="L1787" s="28">
        <v>5</v>
      </c>
      <c r="M1787" s="28" t="str">
        <f t="shared" si="46"/>
        <v>182055</v>
      </c>
      <c r="N1787" s="28">
        <v>450</v>
      </c>
      <c r="O1787" s="279">
        <v>740008.52269999997</v>
      </c>
    </row>
    <row r="1788" spans="10:15" x14ac:dyDescent="0.2">
      <c r="J1788" s="28">
        <v>18205</v>
      </c>
      <c r="K1788" s="28" t="s">
        <v>368</v>
      </c>
      <c r="L1788" s="28">
        <v>7</v>
      </c>
      <c r="M1788" s="28" t="str">
        <f t="shared" si="46"/>
        <v>182057</v>
      </c>
      <c r="N1788" s="28">
        <v>871</v>
      </c>
      <c r="O1788" s="279">
        <v>902977.84809999994</v>
      </c>
    </row>
    <row r="1789" spans="10:15" x14ac:dyDescent="0.2">
      <c r="J1789" s="28">
        <v>18205</v>
      </c>
      <c r="K1789" s="28" t="s">
        <v>368</v>
      </c>
      <c r="L1789" s="28">
        <v>9</v>
      </c>
      <c r="M1789" s="28" t="str">
        <f t="shared" si="46"/>
        <v>182059</v>
      </c>
      <c r="N1789" s="28">
        <v>8589</v>
      </c>
      <c r="O1789" s="279">
        <v>174734.15229999999</v>
      </c>
    </row>
    <row r="1790" spans="10:15" x14ac:dyDescent="0.2">
      <c r="J1790" s="28">
        <v>18205</v>
      </c>
      <c r="K1790" s="28" t="s">
        <v>368</v>
      </c>
      <c r="L1790" s="28">
        <v>10</v>
      </c>
      <c r="M1790" s="28" t="str">
        <f t="shared" si="46"/>
        <v>1820510</v>
      </c>
      <c r="N1790" s="28">
        <v>7380</v>
      </c>
      <c r="O1790" s="279">
        <v>593701.8273</v>
      </c>
    </row>
    <row r="1791" spans="10:15" x14ac:dyDescent="0.2">
      <c r="J1791" s="28">
        <v>18205</v>
      </c>
      <c r="K1791" s="28" t="s">
        <v>368</v>
      </c>
      <c r="L1791" s="28">
        <v>11</v>
      </c>
      <c r="M1791" s="28" t="str">
        <f t="shared" si="46"/>
        <v>1820511</v>
      </c>
      <c r="N1791" s="28">
        <v>39</v>
      </c>
      <c r="O1791" s="279">
        <v>72948.717950000006</v>
      </c>
    </row>
    <row r="1792" spans="10:15" x14ac:dyDescent="0.2">
      <c r="J1792" s="28">
        <v>18205</v>
      </c>
      <c r="K1792" s="28" t="s">
        <v>368</v>
      </c>
      <c r="L1792" s="28">
        <v>12</v>
      </c>
      <c r="M1792" s="28" t="str">
        <f t="shared" si="46"/>
        <v>1820512</v>
      </c>
      <c r="N1792" s="28">
        <v>0</v>
      </c>
      <c r="O1792" s="279">
        <v>3715.3336420000001</v>
      </c>
    </row>
    <row r="1793" spans="10:15" x14ac:dyDescent="0.2">
      <c r="J1793" s="28">
        <v>18247</v>
      </c>
      <c r="K1793" s="28" t="s">
        <v>369</v>
      </c>
      <c r="L1793" s="28">
        <v>1</v>
      </c>
      <c r="M1793" s="28" t="str">
        <f t="shared" si="46"/>
        <v>182471</v>
      </c>
      <c r="N1793" s="28">
        <v>175136</v>
      </c>
      <c r="O1793" s="279">
        <v>26655.01395</v>
      </c>
    </row>
    <row r="1794" spans="10:15" x14ac:dyDescent="0.2">
      <c r="J1794" s="28">
        <v>18247</v>
      </c>
      <c r="K1794" s="28" t="s">
        <v>369</v>
      </c>
      <c r="L1794" s="28">
        <v>2</v>
      </c>
      <c r="M1794" s="28" t="str">
        <f t="shared" si="46"/>
        <v>182472</v>
      </c>
      <c r="N1794" s="28">
        <v>122652</v>
      </c>
      <c r="O1794" s="279">
        <v>77877.680900000007</v>
      </c>
    </row>
    <row r="1795" spans="10:15" x14ac:dyDescent="0.2">
      <c r="J1795" s="28">
        <v>18247</v>
      </c>
      <c r="K1795" s="28" t="s">
        <v>369</v>
      </c>
      <c r="L1795" s="28">
        <v>3</v>
      </c>
      <c r="M1795" s="28" t="str">
        <f t="shared" ref="M1795:M1858" si="47">J1795&amp;L1795</f>
        <v>182473</v>
      </c>
      <c r="N1795" s="28">
        <v>4234</v>
      </c>
      <c r="O1795" s="279">
        <v>93420.053339999999</v>
      </c>
    </row>
    <row r="1796" spans="10:15" x14ac:dyDescent="0.2">
      <c r="J1796" s="28">
        <v>18247</v>
      </c>
      <c r="K1796" s="28" t="s">
        <v>369</v>
      </c>
      <c r="L1796" s="28">
        <v>4</v>
      </c>
      <c r="M1796" s="28" t="str">
        <f t="shared" si="47"/>
        <v>182474</v>
      </c>
      <c r="N1796" s="28">
        <v>1751</v>
      </c>
      <c r="O1796" s="279">
        <v>43477.965219999998</v>
      </c>
    </row>
    <row r="1797" spans="10:15" x14ac:dyDescent="0.2">
      <c r="J1797" s="28">
        <v>18247</v>
      </c>
      <c r="K1797" s="28" t="s">
        <v>369</v>
      </c>
      <c r="L1797" s="28">
        <v>5</v>
      </c>
      <c r="M1797" s="28" t="str">
        <f t="shared" si="47"/>
        <v>182475</v>
      </c>
      <c r="N1797" s="28">
        <v>575</v>
      </c>
      <c r="O1797" s="279">
        <v>4339.6057060000003</v>
      </c>
    </row>
    <row r="1798" spans="10:15" x14ac:dyDescent="0.2">
      <c r="J1798" s="28">
        <v>18247</v>
      </c>
      <c r="K1798" s="28" t="s">
        <v>369</v>
      </c>
      <c r="L1798" s="28">
        <v>9</v>
      </c>
      <c r="M1798" s="28" t="str">
        <f t="shared" si="47"/>
        <v>182479</v>
      </c>
      <c r="N1798" s="28">
        <v>16602</v>
      </c>
      <c r="O1798" s="279">
        <v>110733.1816</v>
      </c>
    </row>
    <row r="1799" spans="10:15" x14ac:dyDescent="0.2">
      <c r="J1799" s="28">
        <v>18247</v>
      </c>
      <c r="K1799" s="28" t="s">
        <v>369</v>
      </c>
      <c r="L1799" s="28">
        <v>10</v>
      </c>
      <c r="M1799" s="28" t="str">
        <f t="shared" si="47"/>
        <v>1824710</v>
      </c>
      <c r="N1799" s="28">
        <v>1588</v>
      </c>
      <c r="O1799" s="279">
        <v>75469.025020000001</v>
      </c>
    </row>
    <row r="1800" spans="10:15" x14ac:dyDescent="0.2">
      <c r="J1800" s="28">
        <v>18247</v>
      </c>
      <c r="K1800" s="28" t="s">
        <v>369</v>
      </c>
      <c r="L1800" s="28">
        <v>11</v>
      </c>
      <c r="M1800" s="28" t="str">
        <f t="shared" si="47"/>
        <v>1824711</v>
      </c>
      <c r="N1800" s="28">
        <v>303</v>
      </c>
      <c r="O1800" s="279">
        <v>3589.1774890000002</v>
      </c>
    </row>
    <row r="1801" spans="10:15" x14ac:dyDescent="0.2">
      <c r="J1801" s="28">
        <v>18247</v>
      </c>
      <c r="K1801" s="28" t="s">
        <v>369</v>
      </c>
      <c r="L1801" s="28">
        <v>12</v>
      </c>
      <c r="M1801" s="28" t="str">
        <f t="shared" si="47"/>
        <v>1824712</v>
      </c>
      <c r="N1801" s="28">
        <v>0</v>
      </c>
      <c r="O1801" s="279">
        <v>6766.9524700000002</v>
      </c>
    </row>
    <row r="1802" spans="10:15" x14ac:dyDescent="0.2">
      <c r="J1802" s="28">
        <v>18256</v>
      </c>
      <c r="K1802" s="28" t="s">
        <v>370</v>
      </c>
      <c r="L1802" s="28">
        <v>1</v>
      </c>
      <c r="M1802" s="28" t="str">
        <f t="shared" si="47"/>
        <v>182561</v>
      </c>
      <c r="N1802" s="28">
        <v>64323</v>
      </c>
      <c r="O1802" s="279">
        <v>39208.553979999997</v>
      </c>
    </row>
    <row r="1803" spans="10:15" x14ac:dyDescent="0.2">
      <c r="J1803" s="28">
        <v>18256</v>
      </c>
      <c r="K1803" s="28" t="s">
        <v>370</v>
      </c>
      <c r="L1803" s="28">
        <v>2</v>
      </c>
      <c r="M1803" s="28" t="str">
        <f t="shared" si="47"/>
        <v>182562</v>
      </c>
      <c r="N1803" s="28">
        <v>125925</v>
      </c>
      <c r="O1803" s="279">
        <v>110473.731</v>
      </c>
    </row>
    <row r="1804" spans="10:15" x14ac:dyDescent="0.2">
      <c r="J1804" s="28">
        <v>18256</v>
      </c>
      <c r="K1804" s="28" t="s">
        <v>370</v>
      </c>
      <c r="L1804" s="28">
        <v>3</v>
      </c>
      <c r="M1804" s="28" t="str">
        <f t="shared" si="47"/>
        <v>182563</v>
      </c>
      <c r="N1804" s="28">
        <v>9095</v>
      </c>
      <c r="O1804" s="279">
        <v>200357.65059999999</v>
      </c>
    </row>
    <row r="1805" spans="10:15" x14ac:dyDescent="0.2">
      <c r="J1805" s="28">
        <v>18256</v>
      </c>
      <c r="K1805" s="28" t="s">
        <v>370</v>
      </c>
      <c r="L1805" s="28">
        <v>4</v>
      </c>
      <c r="M1805" s="28" t="str">
        <f t="shared" si="47"/>
        <v>182564</v>
      </c>
      <c r="N1805" s="28">
        <v>6210</v>
      </c>
      <c r="O1805" s="279">
        <v>228486.48550000001</v>
      </c>
    </row>
    <row r="1806" spans="10:15" x14ac:dyDescent="0.2">
      <c r="J1806" s="28">
        <v>18256</v>
      </c>
      <c r="K1806" s="28" t="s">
        <v>370</v>
      </c>
      <c r="L1806" s="28">
        <v>6</v>
      </c>
      <c r="M1806" s="28" t="str">
        <f t="shared" si="47"/>
        <v>182566</v>
      </c>
      <c r="N1806" s="28">
        <v>99</v>
      </c>
      <c r="O1806" s="279">
        <v>32969.67</v>
      </c>
    </row>
    <row r="1807" spans="10:15" x14ac:dyDescent="0.2">
      <c r="J1807" s="28">
        <v>18256</v>
      </c>
      <c r="K1807" s="28" t="s">
        <v>370</v>
      </c>
      <c r="L1807" s="28">
        <v>9</v>
      </c>
      <c r="M1807" s="28" t="str">
        <f t="shared" si="47"/>
        <v>182569</v>
      </c>
      <c r="N1807" s="28">
        <v>7409</v>
      </c>
      <c r="O1807" s="279">
        <v>126409.90300000001</v>
      </c>
    </row>
    <row r="1808" spans="10:15" x14ac:dyDescent="0.2">
      <c r="J1808" s="28">
        <v>18256</v>
      </c>
      <c r="K1808" s="28" t="s">
        <v>370</v>
      </c>
      <c r="L1808" s="28">
        <v>10</v>
      </c>
      <c r="M1808" s="28" t="str">
        <f t="shared" si="47"/>
        <v>1825610</v>
      </c>
      <c r="N1808" s="28">
        <v>479</v>
      </c>
      <c r="O1808" s="279">
        <v>209538.0117</v>
      </c>
    </row>
    <row r="1809" spans="10:15" x14ac:dyDescent="0.2">
      <c r="J1809" s="28">
        <v>18256</v>
      </c>
      <c r="K1809" s="28" t="s">
        <v>370</v>
      </c>
      <c r="L1809" s="28">
        <v>12</v>
      </c>
      <c r="M1809" s="28" t="str">
        <f t="shared" si="47"/>
        <v>1825612</v>
      </c>
      <c r="N1809" s="28">
        <v>0</v>
      </c>
      <c r="O1809" s="279">
        <v>6345.3935629999996</v>
      </c>
    </row>
    <row r="1810" spans="10:15" x14ac:dyDescent="0.2">
      <c r="J1810" s="28">
        <v>18410</v>
      </c>
      <c r="K1810" s="28" t="s">
        <v>371</v>
      </c>
      <c r="L1810" s="28">
        <v>1</v>
      </c>
      <c r="M1810" s="28" t="str">
        <f t="shared" si="47"/>
        <v>184101</v>
      </c>
      <c r="N1810" s="28">
        <v>22793</v>
      </c>
      <c r="O1810" s="279">
        <v>31503.443520000001</v>
      </c>
    </row>
    <row r="1811" spans="10:15" x14ac:dyDescent="0.2">
      <c r="J1811" s="28">
        <v>18410</v>
      </c>
      <c r="K1811" s="28" t="s">
        <v>371</v>
      </c>
      <c r="L1811" s="28">
        <v>2</v>
      </c>
      <c r="M1811" s="28" t="str">
        <f t="shared" si="47"/>
        <v>184102</v>
      </c>
      <c r="N1811" s="28">
        <v>30288</v>
      </c>
      <c r="O1811" s="279">
        <v>92948.414050000007</v>
      </c>
    </row>
    <row r="1812" spans="10:15" x14ac:dyDescent="0.2">
      <c r="J1812" s="28">
        <v>18410</v>
      </c>
      <c r="K1812" s="28" t="s">
        <v>371</v>
      </c>
      <c r="L1812" s="28">
        <v>3</v>
      </c>
      <c r="M1812" s="28" t="str">
        <f t="shared" si="47"/>
        <v>184103</v>
      </c>
      <c r="N1812" s="28">
        <v>2288</v>
      </c>
      <c r="O1812" s="279">
        <v>113622.88679999999</v>
      </c>
    </row>
    <row r="1813" spans="10:15" x14ac:dyDescent="0.2">
      <c r="J1813" s="28">
        <v>18410</v>
      </c>
      <c r="K1813" s="28" t="s">
        <v>371</v>
      </c>
      <c r="L1813" s="28">
        <v>4</v>
      </c>
      <c r="M1813" s="28" t="str">
        <f t="shared" si="47"/>
        <v>184104</v>
      </c>
      <c r="N1813" s="28">
        <v>1770</v>
      </c>
      <c r="O1813" s="279">
        <v>177124.54209999999</v>
      </c>
    </row>
    <row r="1814" spans="10:15" x14ac:dyDescent="0.2">
      <c r="J1814" s="28">
        <v>18410</v>
      </c>
      <c r="K1814" s="28" t="s">
        <v>371</v>
      </c>
      <c r="L1814" s="28">
        <v>9</v>
      </c>
      <c r="M1814" s="28" t="str">
        <f t="shared" si="47"/>
        <v>184109</v>
      </c>
      <c r="N1814" s="28">
        <v>487</v>
      </c>
      <c r="O1814" s="279">
        <v>66224.543999999994</v>
      </c>
    </row>
    <row r="1815" spans="10:15" x14ac:dyDescent="0.2">
      <c r="J1815" s="28">
        <v>18410</v>
      </c>
      <c r="K1815" s="28" t="s">
        <v>371</v>
      </c>
      <c r="L1815" s="28">
        <v>12</v>
      </c>
      <c r="M1815" s="28" t="str">
        <f t="shared" si="47"/>
        <v>1841012</v>
      </c>
      <c r="N1815" s="28">
        <v>0</v>
      </c>
      <c r="O1815" s="279">
        <v>7323.7119000000002</v>
      </c>
    </row>
    <row r="1816" spans="10:15" x14ac:dyDescent="0.2">
      <c r="J1816" s="28">
        <v>18460</v>
      </c>
      <c r="K1816" s="28" t="s">
        <v>372</v>
      </c>
      <c r="L1816" s="28">
        <v>1</v>
      </c>
      <c r="M1816" s="28" t="str">
        <f t="shared" si="47"/>
        <v>184601</v>
      </c>
      <c r="N1816" s="28">
        <v>19606</v>
      </c>
      <c r="O1816" s="279">
        <v>18175.312269999999</v>
      </c>
    </row>
    <row r="1817" spans="10:15" x14ac:dyDescent="0.2">
      <c r="J1817" s="28">
        <v>18460</v>
      </c>
      <c r="K1817" s="28" t="s">
        <v>372</v>
      </c>
      <c r="L1817" s="28">
        <v>2</v>
      </c>
      <c r="M1817" s="28" t="str">
        <f t="shared" si="47"/>
        <v>184602</v>
      </c>
      <c r="N1817" s="28">
        <v>5599</v>
      </c>
      <c r="O1817" s="279">
        <v>49757.334009999999</v>
      </c>
    </row>
    <row r="1818" spans="10:15" x14ac:dyDescent="0.2">
      <c r="J1818" s="28">
        <v>18460</v>
      </c>
      <c r="K1818" s="28" t="s">
        <v>372</v>
      </c>
      <c r="L1818" s="28">
        <v>9</v>
      </c>
      <c r="M1818" s="28" t="str">
        <f t="shared" si="47"/>
        <v>184609</v>
      </c>
      <c r="N1818" s="28">
        <v>5845</v>
      </c>
      <c r="O1818" s="279">
        <v>49574.046029999998</v>
      </c>
    </row>
    <row r="1819" spans="10:15" x14ac:dyDescent="0.2">
      <c r="J1819" s="28">
        <v>18460</v>
      </c>
      <c r="K1819" s="28" t="s">
        <v>372</v>
      </c>
      <c r="L1819" s="28">
        <v>10</v>
      </c>
      <c r="M1819" s="28" t="str">
        <f t="shared" si="47"/>
        <v>1846010</v>
      </c>
      <c r="N1819" s="28">
        <v>1056</v>
      </c>
      <c r="O1819" s="279">
        <v>22445.079750000001</v>
      </c>
    </row>
    <row r="1820" spans="10:15" x14ac:dyDescent="0.2">
      <c r="J1820" s="28">
        <v>18460</v>
      </c>
      <c r="K1820" s="28" t="s">
        <v>372</v>
      </c>
      <c r="L1820" s="28">
        <v>12</v>
      </c>
      <c r="M1820" s="28" t="str">
        <f t="shared" si="47"/>
        <v>1846012</v>
      </c>
      <c r="N1820" s="28">
        <v>0</v>
      </c>
      <c r="O1820" s="279">
        <v>1741.6590100000001</v>
      </c>
    </row>
    <row r="1821" spans="10:15" x14ac:dyDescent="0.2">
      <c r="J1821" s="28">
        <v>18479</v>
      </c>
      <c r="K1821" s="28" t="s">
        <v>373</v>
      </c>
      <c r="L1821" s="28">
        <v>1</v>
      </c>
      <c r="M1821" s="28" t="str">
        <f t="shared" si="47"/>
        <v>184791</v>
      </c>
      <c r="N1821" s="28">
        <v>18708</v>
      </c>
      <c r="O1821" s="279">
        <v>30545.067129999999</v>
      </c>
    </row>
    <row r="1822" spans="10:15" x14ac:dyDescent="0.2">
      <c r="J1822" s="28">
        <v>18479</v>
      </c>
      <c r="K1822" s="28" t="s">
        <v>373</v>
      </c>
      <c r="L1822" s="28">
        <v>2</v>
      </c>
      <c r="M1822" s="28" t="str">
        <f t="shared" si="47"/>
        <v>184792</v>
      </c>
      <c r="N1822" s="28">
        <v>22805</v>
      </c>
      <c r="O1822" s="279">
        <v>78936.675359999994</v>
      </c>
    </row>
    <row r="1823" spans="10:15" x14ac:dyDescent="0.2">
      <c r="J1823" s="28">
        <v>18479</v>
      </c>
      <c r="K1823" s="28" t="s">
        <v>373</v>
      </c>
      <c r="L1823" s="28">
        <v>3</v>
      </c>
      <c r="M1823" s="28" t="str">
        <f t="shared" si="47"/>
        <v>184793</v>
      </c>
      <c r="N1823" s="28">
        <v>1407</v>
      </c>
      <c r="O1823" s="279">
        <v>50607.211620000002</v>
      </c>
    </row>
    <row r="1824" spans="10:15" x14ac:dyDescent="0.2">
      <c r="J1824" s="28">
        <v>18479</v>
      </c>
      <c r="K1824" s="28" t="s">
        <v>373</v>
      </c>
      <c r="L1824" s="28">
        <v>4</v>
      </c>
      <c r="M1824" s="28" t="str">
        <f t="shared" si="47"/>
        <v>184794</v>
      </c>
      <c r="N1824" s="28">
        <v>644</v>
      </c>
      <c r="O1824" s="279">
        <v>45122.125899999999</v>
      </c>
    </row>
    <row r="1825" spans="10:15" x14ac:dyDescent="0.2">
      <c r="J1825" s="28">
        <v>18479</v>
      </c>
      <c r="K1825" s="28" t="s">
        <v>373</v>
      </c>
      <c r="L1825" s="28">
        <v>9</v>
      </c>
      <c r="M1825" s="28" t="str">
        <f t="shared" si="47"/>
        <v>184799</v>
      </c>
      <c r="N1825" s="28">
        <v>901</v>
      </c>
      <c r="O1825" s="279">
        <v>132491.649</v>
      </c>
    </row>
    <row r="1826" spans="10:15" x14ac:dyDescent="0.2">
      <c r="J1826" s="28">
        <v>18479</v>
      </c>
      <c r="K1826" s="28" t="s">
        <v>373</v>
      </c>
      <c r="L1826" s="28">
        <v>12</v>
      </c>
      <c r="M1826" s="28" t="str">
        <f t="shared" si="47"/>
        <v>1847912</v>
      </c>
      <c r="N1826" s="28">
        <v>0</v>
      </c>
      <c r="O1826" s="279">
        <v>8045.4860619999999</v>
      </c>
    </row>
    <row r="1827" spans="10:15" x14ac:dyDescent="0.2">
      <c r="J1827" s="28">
        <v>18592</v>
      </c>
      <c r="K1827" s="28" t="s">
        <v>374</v>
      </c>
      <c r="L1827" s="28">
        <v>1</v>
      </c>
      <c r="M1827" s="28" t="str">
        <f t="shared" si="47"/>
        <v>185921</v>
      </c>
      <c r="N1827" s="28">
        <v>182570</v>
      </c>
      <c r="O1827" s="279">
        <v>35373.3439</v>
      </c>
    </row>
    <row r="1828" spans="10:15" x14ac:dyDescent="0.2">
      <c r="J1828" s="28">
        <v>18592</v>
      </c>
      <c r="K1828" s="28" t="s">
        <v>374</v>
      </c>
      <c r="L1828" s="28">
        <v>2</v>
      </c>
      <c r="M1828" s="28" t="str">
        <f t="shared" si="47"/>
        <v>185922</v>
      </c>
      <c r="N1828" s="28">
        <v>139700</v>
      </c>
      <c r="O1828" s="279">
        <v>90918.058099999995</v>
      </c>
    </row>
    <row r="1829" spans="10:15" x14ac:dyDescent="0.2">
      <c r="J1829" s="28">
        <v>18592</v>
      </c>
      <c r="K1829" s="28" t="s">
        <v>374</v>
      </c>
      <c r="L1829" s="28">
        <v>3</v>
      </c>
      <c r="M1829" s="28" t="str">
        <f t="shared" si="47"/>
        <v>185923</v>
      </c>
      <c r="N1829" s="28">
        <v>5724</v>
      </c>
      <c r="O1829" s="279">
        <v>224767.89670000001</v>
      </c>
    </row>
    <row r="1830" spans="10:15" x14ac:dyDescent="0.2">
      <c r="J1830" s="28">
        <v>18592</v>
      </c>
      <c r="K1830" s="28" t="s">
        <v>374</v>
      </c>
      <c r="L1830" s="28">
        <v>4</v>
      </c>
      <c r="M1830" s="28" t="str">
        <f t="shared" si="47"/>
        <v>185924</v>
      </c>
      <c r="N1830" s="28">
        <v>628</v>
      </c>
      <c r="O1830" s="279">
        <v>320662.57669999998</v>
      </c>
    </row>
    <row r="1831" spans="10:15" x14ac:dyDescent="0.2">
      <c r="J1831" s="28">
        <v>18592</v>
      </c>
      <c r="K1831" s="28" t="s">
        <v>374</v>
      </c>
      <c r="L1831" s="28">
        <v>9</v>
      </c>
      <c r="M1831" s="28" t="str">
        <f t="shared" si="47"/>
        <v>185929</v>
      </c>
      <c r="N1831" s="28">
        <v>24305</v>
      </c>
      <c r="O1831" s="279">
        <v>207516.8547</v>
      </c>
    </row>
    <row r="1832" spans="10:15" x14ac:dyDescent="0.2">
      <c r="J1832" s="28">
        <v>18592</v>
      </c>
      <c r="K1832" s="28" t="s">
        <v>374</v>
      </c>
      <c r="L1832" s="28">
        <v>10</v>
      </c>
      <c r="M1832" s="28" t="str">
        <f t="shared" si="47"/>
        <v>1859210</v>
      </c>
      <c r="N1832" s="28">
        <v>9957</v>
      </c>
      <c r="O1832" s="279">
        <v>424776.52929999999</v>
      </c>
    </row>
    <row r="1833" spans="10:15" x14ac:dyDescent="0.2">
      <c r="J1833" s="28">
        <v>18592</v>
      </c>
      <c r="K1833" s="28" t="s">
        <v>374</v>
      </c>
      <c r="L1833" s="28">
        <v>11</v>
      </c>
      <c r="M1833" s="28" t="str">
        <f t="shared" si="47"/>
        <v>1859211</v>
      </c>
      <c r="N1833" s="28">
        <v>0</v>
      </c>
      <c r="O1833" s="279">
        <v>62601.918469999997</v>
      </c>
    </row>
    <row r="1834" spans="10:15" x14ac:dyDescent="0.2">
      <c r="J1834" s="28">
        <v>18592</v>
      </c>
      <c r="K1834" s="28" t="s">
        <v>374</v>
      </c>
      <c r="L1834" s="28">
        <v>12</v>
      </c>
      <c r="M1834" s="28" t="str">
        <f t="shared" si="47"/>
        <v>1859212</v>
      </c>
      <c r="N1834" s="28">
        <v>0</v>
      </c>
      <c r="O1834" s="279">
        <v>4930.8628360000002</v>
      </c>
    </row>
    <row r="1835" spans="10:15" x14ac:dyDescent="0.2">
      <c r="J1835" s="28">
        <v>18610</v>
      </c>
      <c r="K1835" s="28" t="s">
        <v>375</v>
      </c>
      <c r="L1835" s="28">
        <v>1</v>
      </c>
      <c r="M1835" s="28" t="str">
        <f t="shared" si="47"/>
        <v>186101</v>
      </c>
      <c r="N1835" s="28">
        <v>63401</v>
      </c>
      <c r="O1835" s="279">
        <v>31459.91619</v>
      </c>
    </row>
    <row r="1836" spans="10:15" x14ac:dyDescent="0.2">
      <c r="J1836" s="28">
        <v>18610</v>
      </c>
      <c r="K1836" s="28" t="s">
        <v>375</v>
      </c>
      <c r="L1836" s="28">
        <v>2</v>
      </c>
      <c r="M1836" s="28" t="str">
        <f t="shared" si="47"/>
        <v>186102</v>
      </c>
      <c r="N1836" s="28">
        <v>37873</v>
      </c>
      <c r="O1836" s="279">
        <v>86877.829039999997</v>
      </c>
    </row>
    <row r="1837" spans="10:15" x14ac:dyDescent="0.2">
      <c r="J1837" s="28">
        <v>18610</v>
      </c>
      <c r="K1837" s="28" t="s">
        <v>375</v>
      </c>
      <c r="L1837" s="28">
        <v>3</v>
      </c>
      <c r="M1837" s="28" t="str">
        <f t="shared" si="47"/>
        <v>186103</v>
      </c>
      <c r="N1837" s="28">
        <v>1555</v>
      </c>
      <c r="O1837" s="279">
        <v>32245.06163</v>
      </c>
    </row>
    <row r="1838" spans="10:15" x14ac:dyDescent="0.2">
      <c r="J1838" s="28">
        <v>18610</v>
      </c>
      <c r="K1838" s="28" t="s">
        <v>375</v>
      </c>
      <c r="L1838" s="28">
        <v>4</v>
      </c>
      <c r="M1838" s="28" t="str">
        <f t="shared" si="47"/>
        <v>186104</v>
      </c>
      <c r="N1838" s="28">
        <v>726</v>
      </c>
      <c r="O1838" s="279">
        <v>279556.8627</v>
      </c>
    </row>
    <row r="1839" spans="10:15" x14ac:dyDescent="0.2">
      <c r="J1839" s="28">
        <v>18610</v>
      </c>
      <c r="K1839" s="28" t="s">
        <v>375</v>
      </c>
      <c r="L1839" s="28">
        <v>9</v>
      </c>
      <c r="M1839" s="28" t="str">
        <f t="shared" si="47"/>
        <v>186109</v>
      </c>
      <c r="N1839" s="28">
        <v>2771</v>
      </c>
      <c r="O1839" s="279">
        <v>109131.189</v>
      </c>
    </row>
    <row r="1840" spans="10:15" x14ac:dyDescent="0.2">
      <c r="J1840" s="28">
        <v>18610</v>
      </c>
      <c r="K1840" s="28" t="s">
        <v>375</v>
      </c>
      <c r="L1840" s="28">
        <v>12</v>
      </c>
      <c r="M1840" s="28" t="str">
        <f t="shared" si="47"/>
        <v>1861012</v>
      </c>
      <c r="N1840" s="28">
        <v>0</v>
      </c>
      <c r="O1840" s="279">
        <v>11877.76859</v>
      </c>
    </row>
    <row r="1841" spans="10:15" x14ac:dyDescent="0.2">
      <c r="J1841" s="28">
        <v>18753</v>
      </c>
      <c r="K1841" s="28" t="s">
        <v>376</v>
      </c>
      <c r="L1841" s="28">
        <v>1</v>
      </c>
      <c r="M1841" s="28" t="str">
        <f t="shared" si="47"/>
        <v>187531</v>
      </c>
      <c r="N1841" s="28">
        <v>60287</v>
      </c>
      <c r="O1841" s="279">
        <v>56702.312940000003</v>
      </c>
    </row>
    <row r="1842" spans="10:15" x14ac:dyDescent="0.2">
      <c r="J1842" s="28">
        <v>18753</v>
      </c>
      <c r="K1842" s="28" t="s">
        <v>376</v>
      </c>
      <c r="L1842" s="28">
        <v>2</v>
      </c>
      <c r="M1842" s="28" t="str">
        <f t="shared" si="47"/>
        <v>187532</v>
      </c>
      <c r="N1842" s="28">
        <v>175747</v>
      </c>
      <c r="O1842" s="279">
        <v>202325.7395</v>
      </c>
    </row>
    <row r="1843" spans="10:15" x14ac:dyDescent="0.2">
      <c r="J1843" s="28">
        <v>18753</v>
      </c>
      <c r="K1843" s="28" t="s">
        <v>376</v>
      </c>
      <c r="L1843" s="28">
        <v>3</v>
      </c>
      <c r="M1843" s="28" t="str">
        <f t="shared" si="47"/>
        <v>187533</v>
      </c>
      <c r="N1843" s="28">
        <v>51279</v>
      </c>
      <c r="O1843" s="279">
        <v>385383.60070000001</v>
      </c>
    </row>
    <row r="1844" spans="10:15" x14ac:dyDescent="0.2">
      <c r="J1844" s="28">
        <v>18753</v>
      </c>
      <c r="K1844" s="28" t="s">
        <v>376</v>
      </c>
      <c r="L1844" s="28">
        <v>4</v>
      </c>
      <c r="M1844" s="28" t="str">
        <f t="shared" si="47"/>
        <v>187534</v>
      </c>
      <c r="N1844" s="28">
        <v>30329</v>
      </c>
      <c r="O1844" s="279">
        <v>514952.69069999998</v>
      </c>
    </row>
    <row r="1845" spans="10:15" x14ac:dyDescent="0.2">
      <c r="J1845" s="28">
        <v>18753</v>
      </c>
      <c r="K1845" s="28" t="s">
        <v>376</v>
      </c>
      <c r="L1845" s="28">
        <v>5</v>
      </c>
      <c r="M1845" s="28" t="str">
        <f t="shared" si="47"/>
        <v>187535</v>
      </c>
      <c r="N1845" s="28">
        <v>7005</v>
      </c>
      <c r="O1845" s="279">
        <v>651729.60930000001</v>
      </c>
    </row>
    <row r="1846" spans="10:15" x14ac:dyDescent="0.2">
      <c r="J1846" s="28">
        <v>18753</v>
      </c>
      <c r="K1846" s="28" t="s">
        <v>376</v>
      </c>
      <c r="L1846" s="28">
        <v>6</v>
      </c>
      <c r="M1846" s="28" t="str">
        <f t="shared" si="47"/>
        <v>187536</v>
      </c>
      <c r="N1846" s="28">
        <v>3864</v>
      </c>
      <c r="O1846" s="279">
        <v>896016.34990000003</v>
      </c>
    </row>
    <row r="1847" spans="10:15" x14ac:dyDescent="0.2">
      <c r="J1847" s="28">
        <v>18753</v>
      </c>
      <c r="K1847" s="28" t="s">
        <v>376</v>
      </c>
      <c r="L1847" s="28">
        <v>7</v>
      </c>
      <c r="M1847" s="28" t="str">
        <f t="shared" si="47"/>
        <v>187537</v>
      </c>
      <c r="N1847" s="28">
        <v>511</v>
      </c>
      <c r="O1847" s="279">
        <v>279143.4584</v>
      </c>
    </row>
    <row r="1848" spans="10:15" x14ac:dyDescent="0.2">
      <c r="J1848" s="28">
        <v>18753</v>
      </c>
      <c r="K1848" s="28" t="s">
        <v>376</v>
      </c>
      <c r="L1848" s="28">
        <v>9</v>
      </c>
      <c r="M1848" s="28" t="str">
        <f t="shared" si="47"/>
        <v>187539</v>
      </c>
      <c r="N1848" s="28">
        <v>9121</v>
      </c>
      <c r="O1848" s="279">
        <v>525076.12490000005</v>
      </c>
    </row>
    <row r="1849" spans="10:15" x14ac:dyDescent="0.2">
      <c r="J1849" s="28">
        <v>18753</v>
      </c>
      <c r="K1849" s="28" t="s">
        <v>376</v>
      </c>
      <c r="L1849" s="28">
        <v>10</v>
      </c>
      <c r="M1849" s="28" t="str">
        <f t="shared" si="47"/>
        <v>1875310</v>
      </c>
      <c r="N1849" s="28">
        <v>18971</v>
      </c>
      <c r="O1849" s="279">
        <v>821010.94680000003</v>
      </c>
    </row>
    <row r="1850" spans="10:15" x14ac:dyDescent="0.2">
      <c r="J1850" s="28">
        <v>18753</v>
      </c>
      <c r="K1850" s="28" t="s">
        <v>376</v>
      </c>
      <c r="L1850" s="28">
        <v>12</v>
      </c>
      <c r="M1850" s="28" t="str">
        <f t="shared" si="47"/>
        <v>1875312</v>
      </c>
      <c r="N1850" s="28">
        <v>0</v>
      </c>
      <c r="O1850" s="279">
        <v>59441.786500000002</v>
      </c>
    </row>
    <row r="1851" spans="10:15" x14ac:dyDescent="0.2">
      <c r="J1851" s="28">
        <v>18756</v>
      </c>
      <c r="K1851" s="28" t="s">
        <v>377</v>
      </c>
      <c r="L1851" s="28">
        <v>1</v>
      </c>
      <c r="M1851" s="28" t="str">
        <f t="shared" si="47"/>
        <v>187561</v>
      </c>
      <c r="N1851" s="28">
        <v>34629</v>
      </c>
      <c r="O1851" s="279">
        <v>23278.554250000001</v>
      </c>
    </row>
    <row r="1852" spans="10:15" x14ac:dyDescent="0.2">
      <c r="J1852" s="28">
        <v>18756</v>
      </c>
      <c r="K1852" s="28" t="s">
        <v>377</v>
      </c>
      <c r="L1852" s="28">
        <v>2</v>
      </c>
      <c r="M1852" s="28" t="str">
        <f t="shared" si="47"/>
        <v>187562</v>
      </c>
      <c r="N1852" s="28">
        <v>13127</v>
      </c>
      <c r="O1852" s="279">
        <v>71288.842319999996</v>
      </c>
    </row>
    <row r="1853" spans="10:15" x14ac:dyDescent="0.2">
      <c r="J1853" s="28">
        <v>18756</v>
      </c>
      <c r="K1853" s="28" t="s">
        <v>377</v>
      </c>
      <c r="L1853" s="28">
        <v>3</v>
      </c>
      <c r="M1853" s="28" t="str">
        <f t="shared" si="47"/>
        <v>187563</v>
      </c>
      <c r="N1853" s="28">
        <v>741</v>
      </c>
      <c r="O1853" s="279">
        <v>17289.839940000002</v>
      </c>
    </row>
    <row r="1854" spans="10:15" x14ac:dyDescent="0.2">
      <c r="J1854" s="28">
        <v>18756</v>
      </c>
      <c r="K1854" s="28" t="s">
        <v>377</v>
      </c>
      <c r="L1854" s="28">
        <v>9</v>
      </c>
      <c r="M1854" s="28" t="str">
        <f t="shared" si="47"/>
        <v>187569</v>
      </c>
      <c r="N1854" s="28">
        <v>11518</v>
      </c>
      <c r="O1854" s="279">
        <v>89477.761780000001</v>
      </c>
    </row>
    <row r="1855" spans="10:15" x14ac:dyDescent="0.2">
      <c r="J1855" s="28">
        <v>18756</v>
      </c>
      <c r="K1855" s="28" t="s">
        <v>377</v>
      </c>
      <c r="L1855" s="28">
        <v>12</v>
      </c>
      <c r="M1855" s="28" t="str">
        <f t="shared" si="47"/>
        <v>1875612</v>
      </c>
      <c r="N1855" s="28">
        <v>0</v>
      </c>
      <c r="O1855" s="279">
        <v>3286.7937379999998</v>
      </c>
    </row>
    <row r="1856" spans="10:15" x14ac:dyDescent="0.2">
      <c r="J1856" s="28">
        <v>18785</v>
      </c>
      <c r="K1856" s="28" t="s">
        <v>378</v>
      </c>
      <c r="L1856" s="28">
        <v>1</v>
      </c>
      <c r="M1856" s="28" t="str">
        <f t="shared" si="47"/>
        <v>187851</v>
      </c>
      <c r="N1856" s="28">
        <v>53249</v>
      </c>
      <c r="O1856" s="279">
        <v>25480.106479999999</v>
      </c>
    </row>
    <row r="1857" spans="10:15" x14ac:dyDescent="0.2">
      <c r="J1857" s="28">
        <v>18785</v>
      </c>
      <c r="K1857" s="28" t="s">
        <v>378</v>
      </c>
      <c r="L1857" s="28">
        <v>2</v>
      </c>
      <c r="M1857" s="28" t="str">
        <f t="shared" si="47"/>
        <v>187852</v>
      </c>
      <c r="N1857" s="28">
        <v>19389</v>
      </c>
      <c r="O1857" s="279">
        <v>81578.764139999999</v>
      </c>
    </row>
    <row r="1858" spans="10:15" x14ac:dyDescent="0.2">
      <c r="J1858" s="28">
        <v>18785</v>
      </c>
      <c r="K1858" s="28" t="s">
        <v>378</v>
      </c>
      <c r="L1858" s="28">
        <v>3</v>
      </c>
      <c r="M1858" s="28" t="str">
        <f t="shared" si="47"/>
        <v>187853</v>
      </c>
      <c r="N1858" s="28">
        <v>1240</v>
      </c>
      <c r="O1858" s="279">
        <v>393549.04570000002</v>
      </c>
    </row>
    <row r="1859" spans="10:15" x14ac:dyDescent="0.2">
      <c r="J1859" s="28">
        <v>18785</v>
      </c>
      <c r="K1859" s="28" t="s">
        <v>378</v>
      </c>
      <c r="L1859" s="28">
        <v>9</v>
      </c>
      <c r="M1859" s="28" t="str">
        <f t="shared" ref="M1859:M1922" si="48">J1859&amp;L1859</f>
        <v>187859</v>
      </c>
      <c r="N1859" s="28">
        <v>8167</v>
      </c>
      <c r="O1859" s="279">
        <v>78539.479649999994</v>
      </c>
    </row>
    <row r="1860" spans="10:15" x14ac:dyDescent="0.2">
      <c r="J1860" s="28">
        <v>18785</v>
      </c>
      <c r="K1860" s="28" t="s">
        <v>378</v>
      </c>
      <c r="L1860" s="28">
        <v>10</v>
      </c>
      <c r="M1860" s="28" t="str">
        <f t="shared" si="48"/>
        <v>1878510</v>
      </c>
      <c r="N1860" s="28">
        <v>1214</v>
      </c>
      <c r="O1860" s="279">
        <v>58690.775990000002</v>
      </c>
    </row>
    <row r="1861" spans="10:15" x14ac:dyDescent="0.2">
      <c r="J1861" s="28">
        <v>18785</v>
      </c>
      <c r="K1861" s="28" t="s">
        <v>378</v>
      </c>
      <c r="L1861" s="28">
        <v>12</v>
      </c>
      <c r="M1861" s="28" t="str">
        <f t="shared" si="48"/>
        <v>1878512</v>
      </c>
      <c r="N1861" s="28">
        <v>0</v>
      </c>
      <c r="O1861" s="279">
        <v>6884.2902789999998</v>
      </c>
    </row>
    <row r="1862" spans="10:15" x14ac:dyDescent="0.2">
      <c r="J1862" s="28">
        <v>18860</v>
      </c>
      <c r="K1862" s="28" t="s">
        <v>379</v>
      </c>
      <c r="L1862" s="28">
        <v>1</v>
      </c>
      <c r="M1862" s="28" t="str">
        <f t="shared" si="48"/>
        <v>188601</v>
      </c>
      <c r="N1862" s="28">
        <v>26154</v>
      </c>
      <c r="O1862" s="279">
        <v>31821.057379999998</v>
      </c>
    </row>
    <row r="1863" spans="10:15" x14ac:dyDescent="0.2">
      <c r="J1863" s="28">
        <v>18860</v>
      </c>
      <c r="K1863" s="28" t="s">
        <v>379</v>
      </c>
      <c r="L1863" s="28">
        <v>2</v>
      </c>
      <c r="M1863" s="28" t="str">
        <f t="shared" si="48"/>
        <v>188602</v>
      </c>
      <c r="N1863" s="28">
        <v>40754</v>
      </c>
      <c r="O1863" s="279">
        <v>100985.3942</v>
      </c>
    </row>
    <row r="1864" spans="10:15" x14ac:dyDescent="0.2">
      <c r="J1864" s="28">
        <v>18860</v>
      </c>
      <c r="K1864" s="28" t="s">
        <v>379</v>
      </c>
      <c r="L1864" s="28">
        <v>3</v>
      </c>
      <c r="M1864" s="28" t="str">
        <f t="shared" si="48"/>
        <v>188603</v>
      </c>
      <c r="N1864" s="28">
        <v>1317</v>
      </c>
      <c r="O1864" s="279">
        <v>177859.67540000001</v>
      </c>
    </row>
    <row r="1865" spans="10:15" x14ac:dyDescent="0.2">
      <c r="J1865" s="28">
        <v>18860</v>
      </c>
      <c r="K1865" s="28" t="s">
        <v>379</v>
      </c>
      <c r="L1865" s="28">
        <v>4</v>
      </c>
      <c r="M1865" s="28" t="str">
        <f t="shared" si="48"/>
        <v>188604</v>
      </c>
      <c r="N1865" s="28">
        <v>346</v>
      </c>
      <c r="O1865" s="279">
        <v>662350.31850000005</v>
      </c>
    </row>
    <row r="1866" spans="10:15" x14ac:dyDescent="0.2">
      <c r="J1866" s="28">
        <v>18860</v>
      </c>
      <c r="K1866" s="28" t="s">
        <v>379</v>
      </c>
      <c r="L1866" s="28">
        <v>9</v>
      </c>
      <c r="M1866" s="28" t="str">
        <f t="shared" si="48"/>
        <v>188609</v>
      </c>
      <c r="N1866" s="28">
        <v>13079</v>
      </c>
      <c r="O1866" s="279">
        <v>142477.04029999999</v>
      </c>
    </row>
    <row r="1867" spans="10:15" x14ac:dyDescent="0.2">
      <c r="J1867" s="28">
        <v>18860</v>
      </c>
      <c r="K1867" s="28" t="s">
        <v>379</v>
      </c>
      <c r="L1867" s="28">
        <v>10</v>
      </c>
      <c r="M1867" s="28" t="str">
        <f t="shared" si="48"/>
        <v>1886010</v>
      </c>
      <c r="N1867" s="28">
        <v>1277</v>
      </c>
      <c r="O1867" s="279">
        <v>295196.29739999998</v>
      </c>
    </row>
    <row r="1868" spans="10:15" x14ac:dyDescent="0.2">
      <c r="J1868" s="28">
        <v>18860</v>
      </c>
      <c r="K1868" s="28" t="s">
        <v>379</v>
      </c>
      <c r="L1868" s="28">
        <v>12</v>
      </c>
      <c r="M1868" s="28" t="str">
        <f t="shared" si="48"/>
        <v>1886012</v>
      </c>
      <c r="N1868" s="28">
        <v>0</v>
      </c>
      <c r="O1868" s="279">
        <v>3250.8212800000001</v>
      </c>
    </row>
    <row r="1869" spans="10:15" x14ac:dyDescent="0.2">
      <c r="J1869" s="28">
        <v>19001</v>
      </c>
      <c r="K1869" s="28" t="s">
        <v>380</v>
      </c>
      <c r="L1869" s="28">
        <v>1</v>
      </c>
      <c r="M1869" s="28" t="str">
        <f t="shared" si="48"/>
        <v>190011</v>
      </c>
      <c r="N1869" s="28">
        <v>285557</v>
      </c>
      <c r="O1869" s="279">
        <v>180191.77369999999</v>
      </c>
    </row>
    <row r="1870" spans="10:15" x14ac:dyDescent="0.2">
      <c r="J1870" s="28">
        <v>19001</v>
      </c>
      <c r="K1870" s="28" t="s">
        <v>380</v>
      </c>
      <c r="L1870" s="28">
        <v>2</v>
      </c>
      <c r="M1870" s="28" t="str">
        <f t="shared" si="48"/>
        <v>190012</v>
      </c>
      <c r="N1870" s="28">
        <v>3121958</v>
      </c>
      <c r="O1870" s="279">
        <v>384220.58669999999</v>
      </c>
    </row>
    <row r="1871" spans="10:15" x14ac:dyDescent="0.2">
      <c r="J1871" s="28">
        <v>19001</v>
      </c>
      <c r="K1871" s="28" t="s">
        <v>380</v>
      </c>
      <c r="L1871" s="28">
        <v>3</v>
      </c>
      <c r="M1871" s="28" t="str">
        <f t="shared" si="48"/>
        <v>190013</v>
      </c>
      <c r="N1871" s="28">
        <v>2448561</v>
      </c>
      <c r="O1871" s="279">
        <v>612509.28599999996</v>
      </c>
    </row>
    <row r="1872" spans="10:15" x14ac:dyDescent="0.2">
      <c r="J1872" s="28">
        <v>19001</v>
      </c>
      <c r="K1872" s="28" t="s">
        <v>380</v>
      </c>
      <c r="L1872" s="28">
        <v>4</v>
      </c>
      <c r="M1872" s="28" t="str">
        <f t="shared" si="48"/>
        <v>190014</v>
      </c>
      <c r="N1872" s="28">
        <v>1207259</v>
      </c>
      <c r="O1872" s="279">
        <v>761929.70570000005</v>
      </c>
    </row>
    <row r="1873" spans="10:15" x14ac:dyDescent="0.2">
      <c r="J1873" s="28">
        <v>19001</v>
      </c>
      <c r="K1873" s="28" t="s">
        <v>380</v>
      </c>
      <c r="L1873" s="28">
        <v>5</v>
      </c>
      <c r="M1873" s="28" t="str">
        <f t="shared" si="48"/>
        <v>190015</v>
      </c>
      <c r="N1873" s="28">
        <v>312755</v>
      </c>
      <c r="O1873" s="279">
        <v>803605.99710000004</v>
      </c>
    </row>
    <row r="1874" spans="10:15" x14ac:dyDescent="0.2">
      <c r="J1874" s="28">
        <v>19001</v>
      </c>
      <c r="K1874" s="28" t="s">
        <v>380</v>
      </c>
      <c r="L1874" s="28">
        <v>6</v>
      </c>
      <c r="M1874" s="28" t="str">
        <f t="shared" si="48"/>
        <v>190016</v>
      </c>
      <c r="N1874" s="28">
        <v>213494</v>
      </c>
      <c r="O1874" s="279">
        <v>783550.35660000006</v>
      </c>
    </row>
    <row r="1875" spans="10:15" x14ac:dyDescent="0.2">
      <c r="J1875" s="28">
        <v>19001</v>
      </c>
      <c r="K1875" s="28" t="s">
        <v>380</v>
      </c>
      <c r="L1875" s="28">
        <v>7</v>
      </c>
      <c r="M1875" s="28" t="str">
        <f t="shared" si="48"/>
        <v>190017</v>
      </c>
      <c r="N1875" s="28">
        <v>144010</v>
      </c>
      <c r="O1875" s="279">
        <v>948211.38650000002</v>
      </c>
    </row>
    <row r="1876" spans="10:15" x14ac:dyDescent="0.2">
      <c r="J1876" s="28">
        <v>19001</v>
      </c>
      <c r="K1876" s="28" t="s">
        <v>380</v>
      </c>
      <c r="L1876" s="28">
        <v>8</v>
      </c>
      <c r="M1876" s="28" t="str">
        <f t="shared" si="48"/>
        <v>190018</v>
      </c>
      <c r="N1876" s="28">
        <v>501018</v>
      </c>
      <c r="O1876" s="279">
        <v>828368.22510000004</v>
      </c>
    </row>
    <row r="1877" spans="10:15" x14ac:dyDescent="0.2">
      <c r="J1877" s="28">
        <v>19001</v>
      </c>
      <c r="K1877" s="28" t="s">
        <v>380</v>
      </c>
      <c r="L1877" s="28">
        <v>9</v>
      </c>
      <c r="M1877" s="28" t="str">
        <f t="shared" si="48"/>
        <v>190019</v>
      </c>
      <c r="N1877" s="28">
        <v>66857</v>
      </c>
      <c r="O1877" s="279">
        <v>894319.33330000006</v>
      </c>
    </row>
    <row r="1878" spans="10:15" x14ac:dyDescent="0.2">
      <c r="J1878" s="28">
        <v>19001</v>
      </c>
      <c r="K1878" s="28" t="s">
        <v>380</v>
      </c>
      <c r="L1878" s="28">
        <v>10</v>
      </c>
      <c r="M1878" s="28" t="str">
        <f t="shared" si="48"/>
        <v>1900110</v>
      </c>
      <c r="N1878" s="28">
        <v>392195</v>
      </c>
      <c r="O1878" s="279">
        <v>1127621.926</v>
      </c>
    </row>
    <row r="1879" spans="10:15" x14ac:dyDescent="0.2">
      <c r="J1879" s="28">
        <v>19001</v>
      </c>
      <c r="K1879" s="28" t="s">
        <v>380</v>
      </c>
      <c r="L1879" s="28">
        <v>11</v>
      </c>
      <c r="M1879" s="28" t="str">
        <f t="shared" si="48"/>
        <v>1900111</v>
      </c>
      <c r="N1879" s="28">
        <v>29159</v>
      </c>
      <c r="O1879" s="279">
        <v>670243.2219</v>
      </c>
    </row>
    <row r="1880" spans="10:15" x14ac:dyDescent="0.2">
      <c r="J1880" s="28">
        <v>19001</v>
      </c>
      <c r="K1880" s="28" t="s">
        <v>380</v>
      </c>
      <c r="L1880" s="28">
        <v>12</v>
      </c>
      <c r="M1880" s="28" t="str">
        <f t="shared" si="48"/>
        <v>1900112</v>
      </c>
      <c r="N1880" s="28">
        <v>0</v>
      </c>
      <c r="O1880" s="279">
        <v>83851.037750000003</v>
      </c>
    </row>
    <row r="1881" spans="10:15" x14ac:dyDescent="0.2">
      <c r="J1881" s="28">
        <v>19022</v>
      </c>
      <c r="K1881" s="28" t="s">
        <v>381</v>
      </c>
      <c r="L1881" s="28">
        <v>1</v>
      </c>
      <c r="M1881" s="28" t="str">
        <f t="shared" si="48"/>
        <v>190221</v>
      </c>
      <c r="N1881" s="28">
        <v>18596</v>
      </c>
      <c r="O1881" s="279">
        <v>66874.418460000001</v>
      </c>
    </row>
    <row r="1882" spans="10:15" x14ac:dyDescent="0.2">
      <c r="J1882" s="28">
        <v>19022</v>
      </c>
      <c r="K1882" s="28" t="s">
        <v>381</v>
      </c>
      <c r="L1882" s="28">
        <v>2</v>
      </c>
      <c r="M1882" s="28" t="str">
        <f t="shared" si="48"/>
        <v>190222</v>
      </c>
      <c r="N1882" s="28">
        <v>39972</v>
      </c>
      <c r="O1882" s="279">
        <v>146683.37760000001</v>
      </c>
    </row>
    <row r="1883" spans="10:15" x14ac:dyDescent="0.2">
      <c r="J1883" s="28">
        <v>19022</v>
      </c>
      <c r="K1883" s="28" t="s">
        <v>381</v>
      </c>
      <c r="L1883" s="28">
        <v>3</v>
      </c>
      <c r="M1883" s="28" t="str">
        <f t="shared" si="48"/>
        <v>190223</v>
      </c>
      <c r="N1883" s="28">
        <v>6244</v>
      </c>
      <c r="O1883" s="279">
        <v>180401.42619999999</v>
      </c>
    </row>
    <row r="1884" spans="10:15" x14ac:dyDescent="0.2">
      <c r="J1884" s="28">
        <v>19022</v>
      </c>
      <c r="K1884" s="28" t="s">
        <v>381</v>
      </c>
      <c r="L1884" s="28">
        <v>4</v>
      </c>
      <c r="M1884" s="28" t="str">
        <f t="shared" si="48"/>
        <v>190224</v>
      </c>
      <c r="N1884" s="28">
        <v>3395</v>
      </c>
      <c r="O1884" s="279">
        <v>240273.41390000001</v>
      </c>
    </row>
    <row r="1885" spans="10:15" x14ac:dyDescent="0.2">
      <c r="J1885" s="28">
        <v>19022</v>
      </c>
      <c r="K1885" s="28" t="s">
        <v>381</v>
      </c>
      <c r="L1885" s="28">
        <v>5</v>
      </c>
      <c r="M1885" s="28" t="str">
        <f t="shared" si="48"/>
        <v>190225</v>
      </c>
      <c r="N1885" s="28">
        <v>4536</v>
      </c>
      <c r="O1885" s="279">
        <v>128691.64629999999</v>
      </c>
    </row>
    <row r="1886" spans="10:15" x14ac:dyDescent="0.2">
      <c r="J1886" s="28">
        <v>19022</v>
      </c>
      <c r="K1886" s="28" t="s">
        <v>381</v>
      </c>
      <c r="L1886" s="28">
        <v>6</v>
      </c>
      <c r="M1886" s="28" t="str">
        <f t="shared" si="48"/>
        <v>190226</v>
      </c>
      <c r="N1886" s="28">
        <v>1716</v>
      </c>
      <c r="O1886" s="279">
        <v>151502.2831</v>
      </c>
    </row>
    <row r="1887" spans="10:15" x14ac:dyDescent="0.2">
      <c r="J1887" s="28">
        <v>19022</v>
      </c>
      <c r="K1887" s="28" t="s">
        <v>381</v>
      </c>
      <c r="L1887" s="28">
        <v>7</v>
      </c>
      <c r="M1887" s="28" t="str">
        <f t="shared" si="48"/>
        <v>190227</v>
      </c>
      <c r="N1887" s="28">
        <v>8512</v>
      </c>
      <c r="O1887" s="279">
        <v>117794.455</v>
      </c>
    </row>
    <row r="1888" spans="10:15" x14ac:dyDescent="0.2">
      <c r="J1888" s="28">
        <v>19022</v>
      </c>
      <c r="K1888" s="28" t="s">
        <v>381</v>
      </c>
      <c r="L1888" s="28">
        <v>9</v>
      </c>
      <c r="M1888" s="28" t="str">
        <f t="shared" si="48"/>
        <v>190229</v>
      </c>
      <c r="N1888" s="28">
        <v>15</v>
      </c>
      <c r="O1888" s="279">
        <v>146800</v>
      </c>
    </row>
    <row r="1889" spans="10:15" x14ac:dyDescent="0.2">
      <c r="J1889" s="28">
        <v>19022</v>
      </c>
      <c r="K1889" s="28" t="s">
        <v>381</v>
      </c>
      <c r="L1889" s="28">
        <v>10</v>
      </c>
      <c r="M1889" s="28" t="str">
        <f t="shared" si="48"/>
        <v>1902210</v>
      </c>
      <c r="N1889" s="28">
        <v>471</v>
      </c>
      <c r="O1889" s="279">
        <v>259387.7953</v>
      </c>
    </row>
    <row r="1890" spans="10:15" x14ac:dyDescent="0.2">
      <c r="J1890" s="28">
        <v>19022</v>
      </c>
      <c r="K1890" s="28" t="s">
        <v>381</v>
      </c>
      <c r="L1890" s="28">
        <v>12</v>
      </c>
      <c r="M1890" s="28" t="str">
        <f t="shared" si="48"/>
        <v>1902212</v>
      </c>
      <c r="N1890" s="28">
        <v>0</v>
      </c>
      <c r="O1890" s="279">
        <v>23737.519560000001</v>
      </c>
    </row>
    <row r="1891" spans="10:15" x14ac:dyDescent="0.2">
      <c r="J1891" s="28">
        <v>19050</v>
      </c>
      <c r="K1891" s="28" t="s">
        <v>382</v>
      </c>
      <c r="L1891" s="28">
        <v>1</v>
      </c>
      <c r="M1891" s="28" t="str">
        <f t="shared" si="48"/>
        <v>190501</v>
      </c>
      <c r="N1891" s="28">
        <v>18663</v>
      </c>
      <c r="O1891" s="279">
        <v>29973.235909999999</v>
      </c>
    </row>
    <row r="1892" spans="10:15" x14ac:dyDescent="0.2">
      <c r="J1892" s="28">
        <v>19050</v>
      </c>
      <c r="K1892" s="28" t="s">
        <v>382</v>
      </c>
      <c r="L1892" s="28">
        <v>2</v>
      </c>
      <c r="M1892" s="28" t="str">
        <f t="shared" si="48"/>
        <v>190502</v>
      </c>
      <c r="N1892" s="28">
        <v>14331</v>
      </c>
      <c r="O1892" s="279">
        <v>85409.492230000003</v>
      </c>
    </row>
    <row r="1893" spans="10:15" x14ac:dyDescent="0.2">
      <c r="J1893" s="28">
        <v>19050</v>
      </c>
      <c r="K1893" s="28" t="s">
        <v>382</v>
      </c>
      <c r="L1893" s="28">
        <v>3</v>
      </c>
      <c r="M1893" s="28" t="str">
        <f t="shared" si="48"/>
        <v>190503</v>
      </c>
      <c r="N1893" s="28">
        <v>3787</v>
      </c>
      <c r="O1893" s="279">
        <v>69348.096730000005</v>
      </c>
    </row>
    <row r="1894" spans="10:15" x14ac:dyDescent="0.2">
      <c r="J1894" s="28">
        <v>19050</v>
      </c>
      <c r="K1894" s="28" t="s">
        <v>382</v>
      </c>
      <c r="L1894" s="28">
        <v>9</v>
      </c>
      <c r="M1894" s="28" t="str">
        <f t="shared" si="48"/>
        <v>190509</v>
      </c>
      <c r="N1894" s="28">
        <v>337</v>
      </c>
      <c r="O1894" s="279">
        <v>70427.299700000003</v>
      </c>
    </row>
    <row r="1895" spans="10:15" x14ac:dyDescent="0.2">
      <c r="J1895" s="28">
        <v>19050</v>
      </c>
      <c r="K1895" s="28" t="s">
        <v>382</v>
      </c>
      <c r="L1895" s="28">
        <v>12</v>
      </c>
      <c r="M1895" s="28" t="str">
        <f t="shared" si="48"/>
        <v>1905012</v>
      </c>
      <c r="N1895" s="28">
        <v>0</v>
      </c>
      <c r="O1895" s="279">
        <v>10661.75099</v>
      </c>
    </row>
    <row r="1896" spans="10:15" x14ac:dyDescent="0.2">
      <c r="J1896" s="28">
        <v>19075</v>
      </c>
      <c r="K1896" s="28" t="s">
        <v>383</v>
      </c>
      <c r="L1896" s="28">
        <v>1</v>
      </c>
      <c r="M1896" s="28" t="str">
        <f t="shared" si="48"/>
        <v>190751</v>
      </c>
      <c r="N1896" s="28">
        <v>34746</v>
      </c>
      <c r="O1896" s="279">
        <v>66845.301370000001</v>
      </c>
    </row>
    <row r="1897" spans="10:15" x14ac:dyDescent="0.2">
      <c r="J1897" s="28">
        <v>19075</v>
      </c>
      <c r="K1897" s="28" t="s">
        <v>383</v>
      </c>
      <c r="L1897" s="28">
        <v>2</v>
      </c>
      <c r="M1897" s="28" t="str">
        <f t="shared" si="48"/>
        <v>190752</v>
      </c>
      <c r="N1897" s="28">
        <v>87991</v>
      </c>
      <c r="O1897" s="279">
        <v>203147.1447</v>
      </c>
    </row>
    <row r="1898" spans="10:15" x14ac:dyDescent="0.2">
      <c r="J1898" s="28">
        <v>19075</v>
      </c>
      <c r="K1898" s="28" t="s">
        <v>383</v>
      </c>
      <c r="L1898" s="28">
        <v>3</v>
      </c>
      <c r="M1898" s="28" t="str">
        <f t="shared" si="48"/>
        <v>190753</v>
      </c>
      <c r="N1898" s="28">
        <v>24889</v>
      </c>
      <c r="O1898" s="279">
        <v>283412.89120000001</v>
      </c>
    </row>
    <row r="1899" spans="10:15" x14ac:dyDescent="0.2">
      <c r="J1899" s="28">
        <v>19075</v>
      </c>
      <c r="K1899" s="28" t="s">
        <v>383</v>
      </c>
      <c r="L1899" s="28">
        <v>4</v>
      </c>
      <c r="M1899" s="28" t="str">
        <f t="shared" si="48"/>
        <v>190754</v>
      </c>
      <c r="N1899" s="28">
        <v>9996</v>
      </c>
      <c r="O1899" s="279">
        <v>342040.67320000002</v>
      </c>
    </row>
    <row r="1900" spans="10:15" x14ac:dyDescent="0.2">
      <c r="J1900" s="28">
        <v>19075</v>
      </c>
      <c r="K1900" s="28" t="s">
        <v>383</v>
      </c>
      <c r="L1900" s="28">
        <v>5</v>
      </c>
      <c r="M1900" s="28" t="str">
        <f t="shared" si="48"/>
        <v>190755</v>
      </c>
      <c r="N1900" s="28">
        <v>749</v>
      </c>
      <c r="O1900" s="279">
        <v>165007.4627</v>
      </c>
    </row>
    <row r="1901" spans="10:15" x14ac:dyDescent="0.2">
      <c r="J1901" s="28">
        <v>19075</v>
      </c>
      <c r="K1901" s="28" t="s">
        <v>383</v>
      </c>
      <c r="L1901" s="28">
        <v>6</v>
      </c>
      <c r="M1901" s="28" t="str">
        <f t="shared" si="48"/>
        <v>190756</v>
      </c>
      <c r="N1901" s="28">
        <v>1837</v>
      </c>
      <c r="O1901" s="279">
        <v>56426.52319</v>
      </c>
    </row>
    <row r="1902" spans="10:15" x14ac:dyDescent="0.2">
      <c r="J1902" s="28">
        <v>19075</v>
      </c>
      <c r="K1902" s="28" t="s">
        <v>383</v>
      </c>
      <c r="L1902" s="28">
        <v>7</v>
      </c>
      <c r="M1902" s="28" t="str">
        <f t="shared" si="48"/>
        <v>190757</v>
      </c>
      <c r="N1902" s="28">
        <v>3138</v>
      </c>
      <c r="O1902" s="279">
        <v>132919.65659999999</v>
      </c>
    </row>
    <row r="1903" spans="10:15" x14ac:dyDescent="0.2">
      <c r="J1903" s="28">
        <v>19075</v>
      </c>
      <c r="K1903" s="28" t="s">
        <v>383</v>
      </c>
      <c r="L1903" s="28">
        <v>9</v>
      </c>
      <c r="M1903" s="28" t="str">
        <f t="shared" si="48"/>
        <v>190759</v>
      </c>
      <c r="N1903" s="28">
        <v>718</v>
      </c>
      <c r="O1903" s="279">
        <v>270614.26160000003</v>
      </c>
    </row>
    <row r="1904" spans="10:15" x14ac:dyDescent="0.2">
      <c r="J1904" s="28">
        <v>19075</v>
      </c>
      <c r="K1904" s="28" t="s">
        <v>383</v>
      </c>
      <c r="L1904" s="28">
        <v>12</v>
      </c>
      <c r="M1904" s="28" t="str">
        <f t="shared" si="48"/>
        <v>1907512</v>
      </c>
      <c r="N1904" s="28">
        <v>0</v>
      </c>
      <c r="O1904" s="279">
        <v>48830.107790000002</v>
      </c>
    </row>
    <row r="1905" spans="10:15" x14ac:dyDescent="0.2">
      <c r="J1905" s="28">
        <v>19100</v>
      </c>
      <c r="K1905" s="28" t="s">
        <v>384</v>
      </c>
      <c r="L1905" s="28">
        <v>1</v>
      </c>
      <c r="M1905" s="28" t="str">
        <f t="shared" si="48"/>
        <v>191001</v>
      </c>
      <c r="N1905" s="28">
        <v>55102</v>
      </c>
      <c r="O1905" s="279">
        <v>41631.34446</v>
      </c>
    </row>
    <row r="1906" spans="10:15" x14ac:dyDescent="0.2">
      <c r="J1906" s="28">
        <v>19100</v>
      </c>
      <c r="K1906" s="28" t="s">
        <v>384</v>
      </c>
      <c r="L1906" s="28">
        <v>2</v>
      </c>
      <c r="M1906" s="28" t="str">
        <f t="shared" si="48"/>
        <v>191002</v>
      </c>
      <c r="N1906" s="28">
        <v>69449</v>
      </c>
      <c r="O1906" s="279">
        <v>96473.998000000007</v>
      </c>
    </row>
    <row r="1907" spans="10:15" x14ac:dyDescent="0.2">
      <c r="J1907" s="28">
        <v>19100</v>
      </c>
      <c r="K1907" s="28" t="s">
        <v>384</v>
      </c>
      <c r="L1907" s="28">
        <v>3</v>
      </c>
      <c r="M1907" s="28" t="str">
        <f t="shared" si="48"/>
        <v>191003</v>
      </c>
      <c r="N1907" s="28">
        <v>8324</v>
      </c>
      <c r="O1907" s="279">
        <v>122276.277</v>
      </c>
    </row>
    <row r="1908" spans="10:15" x14ac:dyDescent="0.2">
      <c r="J1908" s="28">
        <v>19100</v>
      </c>
      <c r="K1908" s="28" t="s">
        <v>384</v>
      </c>
      <c r="L1908" s="28">
        <v>4</v>
      </c>
      <c r="M1908" s="28" t="str">
        <f t="shared" si="48"/>
        <v>191004</v>
      </c>
      <c r="N1908" s="28">
        <v>6208</v>
      </c>
      <c r="O1908" s="279">
        <v>98744.636719999995</v>
      </c>
    </row>
    <row r="1909" spans="10:15" x14ac:dyDescent="0.2">
      <c r="J1909" s="28">
        <v>19100</v>
      </c>
      <c r="K1909" s="28" t="s">
        <v>384</v>
      </c>
      <c r="L1909" s="28">
        <v>5</v>
      </c>
      <c r="M1909" s="28" t="str">
        <f t="shared" si="48"/>
        <v>191005</v>
      </c>
      <c r="N1909" s="28">
        <v>7504</v>
      </c>
      <c r="O1909" s="279">
        <v>90205.771030000004</v>
      </c>
    </row>
    <row r="1910" spans="10:15" x14ac:dyDescent="0.2">
      <c r="J1910" s="28">
        <v>19100</v>
      </c>
      <c r="K1910" s="28" t="s">
        <v>384</v>
      </c>
      <c r="L1910" s="28">
        <v>6</v>
      </c>
      <c r="M1910" s="28" t="str">
        <f t="shared" si="48"/>
        <v>191006</v>
      </c>
      <c r="N1910" s="28">
        <v>2179</v>
      </c>
      <c r="O1910" s="279">
        <v>132039.95009999999</v>
      </c>
    </row>
    <row r="1911" spans="10:15" x14ac:dyDescent="0.2">
      <c r="J1911" s="28">
        <v>19100</v>
      </c>
      <c r="K1911" s="28" t="s">
        <v>384</v>
      </c>
      <c r="L1911" s="28">
        <v>7</v>
      </c>
      <c r="M1911" s="28" t="str">
        <f t="shared" si="48"/>
        <v>191007</v>
      </c>
      <c r="N1911" s="28">
        <v>3285</v>
      </c>
      <c r="O1911" s="279">
        <v>171992.09359999999</v>
      </c>
    </row>
    <row r="1912" spans="10:15" x14ac:dyDescent="0.2">
      <c r="J1912" s="28">
        <v>19100</v>
      </c>
      <c r="K1912" s="28" t="s">
        <v>384</v>
      </c>
      <c r="L1912" s="28">
        <v>9</v>
      </c>
      <c r="M1912" s="28" t="str">
        <f t="shared" si="48"/>
        <v>191009</v>
      </c>
      <c r="N1912" s="28">
        <v>525</v>
      </c>
      <c r="O1912" s="279">
        <v>277657.58240000001</v>
      </c>
    </row>
    <row r="1913" spans="10:15" x14ac:dyDescent="0.2">
      <c r="J1913" s="28">
        <v>19100</v>
      </c>
      <c r="K1913" s="28" t="s">
        <v>384</v>
      </c>
      <c r="L1913" s="28">
        <v>10</v>
      </c>
      <c r="M1913" s="28" t="str">
        <f t="shared" si="48"/>
        <v>1910010</v>
      </c>
      <c r="N1913" s="28">
        <v>745</v>
      </c>
      <c r="O1913" s="279">
        <v>187991.94630000001</v>
      </c>
    </row>
    <row r="1914" spans="10:15" x14ac:dyDescent="0.2">
      <c r="J1914" s="28">
        <v>19100</v>
      </c>
      <c r="K1914" s="28" t="s">
        <v>384</v>
      </c>
      <c r="L1914" s="28">
        <v>12</v>
      </c>
      <c r="M1914" s="28" t="str">
        <f t="shared" si="48"/>
        <v>1910012</v>
      </c>
      <c r="N1914" s="28">
        <v>0</v>
      </c>
      <c r="O1914" s="279">
        <v>11019.22005</v>
      </c>
    </row>
    <row r="1915" spans="10:15" x14ac:dyDescent="0.2">
      <c r="J1915" s="28">
        <v>19110</v>
      </c>
      <c r="K1915" s="28" t="s">
        <v>385</v>
      </c>
      <c r="L1915" s="28">
        <v>1</v>
      </c>
      <c r="M1915" s="28" t="str">
        <f t="shared" si="48"/>
        <v>191101</v>
      </c>
      <c r="N1915" s="28">
        <v>7001</v>
      </c>
      <c r="O1915" s="279">
        <v>27487.828160000001</v>
      </c>
    </row>
    <row r="1916" spans="10:15" x14ac:dyDescent="0.2">
      <c r="J1916" s="28">
        <v>19110</v>
      </c>
      <c r="K1916" s="28" t="s">
        <v>385</v>
      </c>
      <c r="L1916" s="28">
        <v>2</v>
      </c>
      <c r="M1916" s="28" t="str">
        <f t="shared" si="48"/>
        <v>191102</v>
      </c>
      <c r="N1916" s="28">
        <v>20545</v>
      </c>
      <c r="O1916" s="279">
        <v>46116.681409999997</v>
      </c>
    </row>
    <row r="1917" spans="10:15" x14ac:dyDescent="0.2">
      <c r="J1917" s="28">
        <v>19110</v>
      </c>
      <c r="K1917" s="28" t="s">
        <v>385</v>
      </c>
      <c r="L1917" s="28">
        <v>3</v>
      </c>
      <c r="M1917" s="28" t="str">
        <f t="shared" si="48"/>
        <v>191103</v>
      </c>
      <c r="N1917" s="28">
        <v>2172</v>
      </c>
      <c r="O1917" s="279">
        <v>54853.961969999997</v>
      </c>
    </row>
    <row r="1918" spans="10:15" x14ac:dyDescent="0.2">
      <c r="J1918" s="28">
        <v>19110</v>
      </c>
      <c r="K1918" s="28" t="s">
        <v>385</v>
      </c>
      <c r="L1918" s="28">
        <v>4</v>
      </c>
      <c r="M1918" s="28" t="str">
        <f t="shared" si="48"/>
        <v>191104</v>
      </c>
      <c r="N1918" s="28">
        <v>851</v>
      </c>
      <c r="O1918" s="279">
        <v>15281.99487</v>
      </c>
    </row>
    <row r="1919" spans="10:15" x14ac:dyDescent="0.2">
      <c r="J1919" s="28">
        <v>19110</v>
      </c>
      <c r="K1919" s="28" t="s">
        <v>385</v>
      </c>
      <c r="L1919" s="28">
        <v>6</v>
      </c>
      <c r="M1919" s="28" t="str">
        <f t="shared" si="48"/>
        <v>191106</v>
      </c>
      <c r="N1919" s="28">
        <v>1612</v>
      </c>
      <c r="O1919" s="279">
        <v>174504.54550000001</v>
      </c>
    </row>
    <row r="1920" spans="10:15" x14ac:dyDescent="0.2">
      <c r="J1920" s="28">
        <v>19110</v>
      </c>
      <c r="K1920" s="28" t="s">
        <v>385</v>
      </c>
      <c r="L1920" s="28">
        <v>9</v>
      </c>
      <c r="M1920" s="28" t="str">
        <f t="shared" si="48"/>
        <v>191109</v>
      </c>
      <c r="N1920" s="28">
        <v>886</v>
      </c>
      <c r="O1920" s="279">
        <v>104114.0471</v>
      </c>
    </row>
    <row r="1921" spans="10:15" x14ac:dyDescent="0.2">
      <c r="J1921" s="28">
        <v>19110</v>
      </c>
      <c r="K1921" s="28" t="s">
        <v>385</v>
      </c>
      <c r="L1921" s="28">
        <v>12</v>
      </c>
      <c r="M1921" s="28" t="str">
        <f t="shared" si="48"/>
        <v>1911012</v>
      </c>
      <c r="N1921" s="28">
        <v>0</v>
      </c>
      <c r="O1921" s="279">
        <v>12366.69067</v>
      </c>
    </row>
    <row r="1922" spans="10:15" x14ac:dyDescent="0.2">
      <c r="J1922" s="28">
        <v>19130</v>
      </c>
      <c r="K1922" s="28" t="s">
        <v>386</v>
      </c>
      <c r="L1922" s="28">
        <v>1</v>
      </c>
      <c r="M1922" s="28" t="str">
        <f t="shared" si="48"/>
        <v>191301</v>
      </c>
      <c r="N1922" s="28">
        <v>7092</v>
      </c>
      <c r="O1922" s="279">
        <v>57604.78067</v>
      </c>
    </row>
    <row r="1923" spans="10:15" x14ac:dyDescent="0.2">
      <c r="J1923" s="28">
        <v>19130</v>
      </c>
      <c r="K1923" s="28" t="s">
        <v>386</v>
      </c>
      <c r="L1923" s="28">
        <v>2</v>
      </c>
      <c r="M1923" s="28" t="str">
        <f t="shared" ref="M1923:M1986" si="49">J1923&amp;L1923</f>
        <v>191302</v>
      </c>
      <c r="N1923" s="28">
        <v>35321</v>
      </c>
      <c r="O1923" s="279">
        <v>158812.73000000001</v>
      </c>
    </row>
    <row r="1924" spans="10:15" x14ac:dyDescent="0.2">
      <c r="J1924" s="28">
        <v>19130</v>
      </c>
      <c r="K1924" s="28" t="s">
        <v>386</v>
      </c>
      <c r="L1924" s="28">
        <v>3</v>
      </c>
      <c r="M1924" s="28" t="str">
        <f t="shared" si="49"/>
        <v>191303</v>
      </c>
      <c r="N1924" s="28">
        <v>9305</v>
      </c>
      <c r="O1924" s="279">
        <v>210598.6704</v>
      </c>
    </row>
    <row r="1925" spans="10:15" x14ac:dyDescent="0.2">
      <c r="J1925" s="28">
        <v>19130</v>
      </c>
      <c r="K1925" s="28" t="s">
        <v>386</v>
      </c>
      <c r="L1925" s="28">
        <v>4</v>
      </c>
      <c r="M1925" s="28" t="str">
        <f t="shared" si="49"/>
        <v>191304</v>
      </c>
      <c r="N1925" s="28">
        <v>6731</v>
      </c>
      <c r="O1925" s="279">
        <v>288310.72330000001</v>
      </c>
    </row>
    <row r="1926" spans="10:15" x14ac:dyDescent="0.2">
      <c r="J1926" s="28">
        <v>19130</v>
      </c>
      <c r="K1926" s="28" t="s">
        <v>386</v>
      </c>
      <c r="L1926" s="28">
        <v>5</v>
      </c>
      <c r="M1926" s="28" t="str">
        <f t="shared" si="49"/>
        <v>191305</v>
      </c>
      <c r="N1926" s="28">
        <v>1987</v>
      </c>
      <c r="O1926" s="279">
        <v>30181.126850000001</v>
      </c>
    </row>
    <row r="1927" spans="10:15" x14ac:dyDescent="0.2">
      <c r="J1927" s="28">
        <v>19130</v>
      </c>
      <c r="K1927" s="28" t="s">
        <v>386</v>
      </c>
      <c r="L1927" s="28">
        <v>6</v>
      </c>
      <c r="M1927" s="28" t="str">
        <f t="shared" si="49"/>
        <v>191306</v>
      </c>
      <c r="N1927" s="28">
        <v>2530</v>
      </c>
      <c r="O1927" s="279">
        <v>144541.6251</v>
      </c>
    </row>
    <row r="1928" spans="10:15" x14ac:dyDescent="0.2">
      <c r="J1928" s="28">
        <v>19130</v>
      </c>
      <c r="K1928" s="28" t="s">
        <v>386</v>
      </c>
      <c r="L1928" s="28">
        <v>7</v>
      </c>
      <c r="M1928" s="28" t="str">
        <f t="shared" si="49"/>
        <v>191307</v>
      </c>
      <c r="N1928" s="28">
        <v>2957</v>
      </c>
      <c r="O1928" s="279">
        <v>238201.22140000001</v>
      </c>
    </row>
    <row r="1929" spans="10:15" x14ac:dyDescent="0.2">
      <c r="J1929" s="28">
        <v>19130</v>
      </c>
      <c r="K1929" s="28" t="s">
        <v>386</v>
      </c>
      <c r="L1929" s="28">
        <v>12</v>
      </c>
      <c r="M1929" s="28" t="str">
        <f t="shared" si="49"/>
        <v>1913012</v>
      </c>
      <c r="N1929" s="28">
        <v>0</v>
      </c>
      <c r="O1929" s="279">
        <v>23871.80919</v>
      </c>
    </row>
    <row r="1930" spans="10:15" x14ac:dyDescent="0.2">
      <c r="J1930" s="28">
        <v>19137</v>
      </c>
      <c r="K1930" s="28" t="s">
        <v>387</v>
      </c>
      <c r="L1930" s="28">
        <v>1</v>
      </c>
      <c r="M1930" s="28" t="str">
        <f t="shared" si="49"/>
        <v>191371</v>
      </c>
      <c r="N1930" s="28">
        <v>21956</v>
      </c>
      <c r="O1930" s="279">
        <v>18730.090779999999</v>
      </c>
    </row>
    <row r="1931" spans="10:15" x14ac:dyDescent="0.2">
      <c r="J1931" s="28">
        <v>19137</v>
      </c>
      <c r="K1931" s="28" t="s">
        <v>387</v>
      </c>
      <c r="L1931" s="28">
        <v>2</v>
      </c>
      <c r="M1931" s="28" t="str">
        <f t="shared" si="49"/>
        <v>191372</v>
      </c>
      <c r="N1931" s="28">
        <v>13207</v>
      </c>
      <c r="O1931" s="279">
        <v>39737.90668</v>
      </c>
    </row>
    <row r="1932" spans="10:15" x14ac:dyDescent="0.2">
      <c r="J1932" s="28">
        <v>19137</v>
      </c>
      <c r="K1932" s="28" t="s">
        <v>387</v>
      </c>
      <c r="L1932" s="28">
        <v>3</v>
      </c>
      <c r="M1932" s="28" t="str">
        <f t="shared" si="49"/>
        <v>191373</v>
      </c>
      <c r="N1932" s="28">
        <v>2082</v>
      </c>
      <c r="O1932" s="279">
        <v>53140.46168</v>
      </c>
    </row>
    <row r="1933" spans="10:15" x14ac:dyDescent="0.2">
      <c r="J1933" s="28">
        <v>19137</v>
      </c>
      <c r="K1933" s="28" t="s">
        <v>387</v>
      </c>
      <c r="L1933" s="28">
        <v>4</v>
      </c>
      <c r="M1933" s="28" t="str">
        <f t="shared" si="49"/>
        <v>191374</v>
      </c>
      <c r="N1933" s="28">
        <v>1119</v>
      </c>
      <c r="O1933" s="279">
        <v>11169.118350000001</v>
      </c>
    </row>
    <row r="1934" spans="10:15" x14ac:dyDescent="0.2">
      <c r="J1934" s="28">
        <v>19137</v>
      </c>
      <c r="K1934" s="28" t="s">
        <v>387</v>
      </c>
      <c r="L1934" s="28">
        <v>12</v>
      </c>
      <c r="M1934" s="28" t="str">
        <f t="shared" si="49"/>
        <v>1913712</v>
      </c>
      <c r="N1934" s="28">
        <v>0</v>
      </c>
      <c r="O1934" s="279">
        <v>3841.8092900000001</v>
      </c>
    </row>
    <row r="1935" spans="10:15" x14ac:dyDescent="0.2">
      <c r="J1935" s="28">
        <v>19142</v>
      </c>
      <c r="K1935" s="28" t="s">
        <v>388</v>
      </c>
      <c r="L1935" s="28">
        <v>1</v>
      </c>
      <c r="M1935" s="28" t="str">
        <f t="shared" si="49"/>
        <v>191421</v>
      </c>
      <c r="N1935" s="28">
        <v>11089</v>
      </c>
      <c r="O1935" s="279">
        <v>43838.016530000001</v>
      </c>
    </row>
    <row r="1936" spans="10:15" x14ac:dyDescent="0.2">
      <c r="J1936" s="28">
        <v>19142</v>
      </c>
      <c r="K1936" s="28" t="s">
        <v>388</v>
      </c>
      <c r="L1936" s="28">
        <v>2</v>
      </c>
      <c r="M1936" s="28" t="str">
        <f t="shared" si="49"/>
        <v>191422</v>
      </c>
      <c r="N1936" s="28">
        <v>89265</v>
      </c>
      <c r="O1936" s="279">
        <v>168388.94889999999</v>
      </c>
    </row>
    <row r="1937" spans="10:15" x14ac:dyDescent="0.2">
      <c r="J1937" s="28">
        <v>19142</v>
      </c>
      <c r="K1937" s="28" t="s">
        <v>388</v>
      </c>
      <c r="L1937" s="28">
        <v>3</v>
      </c>
      <c r="M1937" s="28" t="str">
        <f t="shared" si="49"/>
        <v>191423</v>
      </c>
      <c r="N1937" s="28">
        <v>38710</v>
      </c>
      <c r="O1937" s="279">
        <v>217979.55859999999</v>
      </c>
    </row>
    <row r="1938" spans="10:15" x14ac:dyDescent="0.2">
      <c r="J1938" s="28">
        <v>19142</v>
      </c>
      <c r="K1938" s="28" t="s">
        <v>388</v>
      </c>
      <c r="L1938" s="28">
        <v>4</v>
      </c>
      <c r="M1938" s="28" t="str">
        <f t="shared" si="49"/>
        <v>191424</v>
      </c>
      <c r="N1938" s="28">
        <v>15400</v>
      </c>
      <c r="O1938" s="279">
        <v>185781.67989999999</v>
      </c>
    </row>
    <row r="1939" spans="10:15" x14ac:dyDescent="0.2">
      <c r="J1939" s="28">
        <v>19142</v>
      </c>
      <c r="K1939" s="28" t="s">
        <v>388</v>
      </c>
      <c r="L1939" s="28">
        <v>5</v>
      </c>
      <c r="M1939" s="28" t="str">
        <f t="shared" si="49"/>
        <v>191425</v>
      </c>
      <c r="N1939" s="28">
        <v>2542</v>
      </c>
      <c r="O1939" s="279">
        <v>123158.0227</v>
      </c>
    </row>
    <row r="1940" spans="10:15" x14ac:dyDescent="0.2">
      <c r="J1940" s="28">
        <v>19142</v>
      </c>
      <c r="K1940" s="28" t="s">
        <v>388</v>
      </c>
      <c r="L1940" s="28">
        <v>6</v>
      </c>
      <c r="M1940" s="28" t="str">
        <f t="shared" si="49"/>
        <v>191426</v>
      </c>
      <c r="N1940" s="28">
        <v>3276</v>
      </c>
      <c r="O1940" s="279">
        <v>214723.35089999999</v>
      </c>
    </row>
    <row r="1941" spans="10:15" x14ac:dyDescent="0.2">
      <c r="J1941" s="28">
        <v>19142</v>
      </c>
      <c r="K1941" s="28" t="s">
        <v>388</v>
      </c>
      <c r="L1941" s="28">
        <v>7</v>
      </c>
      <c r="M1941" s="28" t="str">
        <f t="shared" si="49"/>
        <v>191427</v>
      </c>
      <c r="N1941" s="28">
        <v>6180</v>
      </c>
      <c r="O1941" s="279">
        <v>126123.3325</v>
      </c>
    </row>
    <row r="1942" spans="10:15" x14ac:dyDescent="0.2">
      <c r="J1942" s="28">
        <v>19142</v>
      </c>
      <c r="K1942" s="28" t="s">
        <v>388</v>
      </c>
      <c r="L1942" s="28">
        <v>8</v>
      </c>
      <c r="M1942" s="28" t="str">
        <f t="shared" si="49"/>
        <v>191428</v>
      </c>
      <c r="N1942" s="28">
        <v>5257</v>
      </c>
      <c r="O1942" s="279">
        <v>402281.54149999999</v>
      </c>
    </row>
    <row r="1943" spans="10:15" x14ac:dyDescent="0.2">
      <c r="J1943" s="28">
        <v>19142</v>
      </c>
      <c r="K1943" s="28" t="s">
        <v>388</v>
      </c>
      <c r="L1943" s="28">
        <v>9</v>
      </c>
      <c r="M1943" s="28" t="str">
        <f t="shared" si="49"/>
        <v>191429</v>
      </c>
      <c r="N1943" s="28">
        <v>675</v>
      </c>
      <c r="O1943" s="279">
        <v>190400.20069999999</v>
      </c>
    </row>
    <row r="1944" spans="10:15" x14ac:dyDescent="0.2">
      <c r="J1944" s="28">
        <v>19142</v>
      </c>
      <c r="K1944" s="28" t="s">
        <v>388</v>
      </c>
      <c r="L1944" s="28">
        <v>10</v>
      </c>
      <c r="M1944" s="28" t="str">
        <f t="shared" si="49"/>
        <v>1914210</v>
      </c>
      <c r="N1944" s="28">
        <v>1480</v>
      </c>
      <c r="O1944" s="279">
        <v>20274.210169999998</v>
      </c>
    </row>
    <row r="1945" spans="10:15" x14ac:dyDescent="0.2">
      <c r="J1945" s="28">
        <v>19142</v>
      </c>
      <c r="K1945" s="28" t="s">
        <v>388</v>
      </c>
      <c r="L1945" s="28">
        <v>12</v>
      </c>
      <c r="M1945" s="28" t="str">
        <f t="shared" si="49"/>
        <v>1914212</v>
      </c>
      <c r="N1945" s="28">
        <v>0</v>
      </c>
      <c r="O1945" s="279">
        <v>27731.222699999998</v>
      </c>
    </row>
    <row r="1946" spans="10:15" x14ac:dyDescent="0.2">
      <c r="J1946" s="28">
        <v>19212</v>
      </c>
      <c r="K1946" s="28" t="s">
        <v>389</v>
      </c>
      <c r="L1946" s="28">
        <v>1</v>
      </c>
      <c r="M1946" s="28" t="str">
        <f t="shared" si="49"/>
        <v>192121</v>
      </c>
      <c r="N1946" s="28">
        <v>79923</v>
      </c>
      <c r="O1946" s="279">
        <v>42525.910499999998</v>
      </c>
    </row>
    <row r="1947" spans="10:15" x14ac:dyDescent="0.2">
      <c r="J1947" s="28">
        <v>19212</v>
      </c>
      <c r="K1947" s="28" t="s">
        <v>389</v>
      </c>
      <c r="L1947" s="28">
        <v>2</v>
      </c>
      <c r="M1947" s="28" t="str">
        <f t="shared" si="49"/>
        <v>192122</v>
      </c>
      <c r="N1947" s="28">
        <v>222146</v>
      </c>
      <c r="O1947" s="279">
        <v>147194.6422</v>
      </c>
    </row>
    <row r="1948" spans="10:15" x14ac:dyDescent="0.2">
      <c r="J1948" s="28">
        <v>19212</v>
      </c>
      <c r="K1948" s="28" t="s">
        <v>389</v>
      </c>
      <c r="L1948" s="28">
        <v>3</v>
      </c>
      <c r="M1948" s="28" t="str">
        <f t="shared" si="49"/>
        <v>192123</v>
      </c>
      <c r="N1948" s="28">
        <v>62299</v>
      </c>
      <c r="O1948" s="279">
        <v>293433.35320000001</v>
      </c>
    </row>
    <row r="1949" spans="10:15" x14ac:dyDescent="0.2">
      <c r="J1949" s="28">
        <v>19212</v>
      </c>
      <c r="K1949" s="28" t="s">
        <v>389</v>
      </c>
      <c r="L1949" s="28">
        <v>4</v>
      </c>
      <c r="M1949" s="28" t="str">
        <f t="shared" si="49"/>
        <v>192124</v>
      </c>
      <c r="N1949" s="28">
        <v>18975</v>
      </c>
      <c r="O1949" s="279">
        <v>327700.2586</v>
      </c>
    </row>
    <row r="1950" spans="10:15" x14ac:dyDescent="0.2">
      <c r="J1950" s="28">
        <v>19212</v>
      </c>
      <c r="K1950" s="28" t="s">
        <v>389</v>
      </c>
      <c r="L1950" s="28">
        <v>5</v>
      </c>
      <c r="M1950" s="28" t="str">
        <f t="shared" si="49"/>
        <v>192125</v>
      </c>
      <c r="N1950" s="28">
        <v>5771</v>
      </c>
      <c r="O1950" s="279">
        <v>338402.60690000001</v>
      </c>
    </row>
    <row r="1951" spans="10:15" x14ac:dyDescent="0.2">
      <c r="J1951" s="28">
        <v>19212</v>
      </c>
      <c r="K1951" s="28" t="s">
        <v>389</v>
      </c>
      <c r="L1951" s="28">
        <v>6</v>
      </c>
      <c r="M1951" s="28" t="str">
        <f t="shared" si="49"/>
        <v>192126</v>
      </c>
      <c r="N1951" s="28">
        <v>1247</v>
      </c>
      <c r="O1951" s="279">
        <v>202893.38819999999</v>
      </c>
    </row>
    <row r="1952" spans="10:15" x14ac:dyDescent="0.2">
      <c r="J1952" s="28">
        <v>19212</v>
      </c>
      <c r="K1952" s="28" t="s">
        <v>389</v>
      </c>
      <c r="L1952" s="28">
        <v>7</v>
      </c>
      <c r="M1952" s="28" t="str">
        <f t="shared" si="49"/>
        <v>192127</v>
      </c>
      <c r="N1952" s="28">
        <v>12212</v>
      </c>
      <c r="O1952" s="279">
        <v>71022.925539999997</v>
      </c>
    </row>
    <row r="1953" spans="10:15" x14ac:dyDescent="0.2">
      <c r="J1953" s="28">
        <v>19212</v>
      </c>
      <c r="K1953" s="28" t="s">
        <v>389</v>
      </c>
      <c r="L1953" s="28">
        <v>8</v>
      </c>
      <c r="M1953" s="28" t="str">
        <f t="shared" si="49"/>
        <v>192128</v>
      </c>
      <c r="N1953" s="28">
        <v>70</v>
      </c>
      <c r="O1953" s="279">
        <v>34096.650379999999</v>
      </c>
    </row>
    <row r="1954" spans="10:15" x14ac:dyDescent="0.2">
      <c r="J1954" s="28">
        <v>19212</v>
      </c>
      <c r="K1954" s="28" t="s">
        <v>389</v>
      </c>
      <c r="L1954" s="28">
        <v>9</v>
      </c>
      <c r="M1954" s="28" t="str">
        <f t="shared" si="49"/>
        <v>192129</v>
      </c>
      <c r="N1954" s="28">
        <v>1062</v>
      </c>
      <c r="O1954" s="279">
        <v>182627.7285</v>
      </c>
    </row>
    <row r="1955" spans="10:15" x14ac:dyDescent="0.2">
      <c r="J1955" s="28">
        <v>19212</v>
      </c>
      <c r="K1955" s="28" t="s">
        <v>389</v>
      </c>
      <c r="L1955" s="28">
        <v>10</v>
      </c>
      <c r="M1955" s="28" t="str">
        <f t="shared" si="49"/>
        <v>1921210</v>
      </c>
      <c r="N1955" s="28">
        <v>599</v>
      </c>
      <c r="O1955" s="279">
        <v>362236.4644</v>
      </c>
    </row>
    <row r="1956" spans="10:15" x14ac:dyDescent="0.2">
      <c r="J1956" s="28">
        <v>19212</v>
      </c>
      <c r="K1956" s="28" t="s">
        <v>389</v>
      </c>
      <c r="L1956" s="28">
        <v>12</v>
      </c>
      <c r="M1956" s="28" t="str">
        <f t="shared" si="49"/>
        <v>1921212</v>
      </c>
      <c r="N1956" s="28">
        <v>0</v>
      </c>
      <c r="O1956" s="279">
        <v>19496.734369999998</v>
      </c>
    </row>
    <row r="1957" spans="10:15" x14ac:dyDescent="0.2">
      <c r="J1957" s="28">
        <v>19256</v>
      </c>
      <c r="K1957" s="28" t="s">
        <v>390</v>
      </c>
      <c r="L1957" s="28">
        <v>1</v>
      </c>
      <c r="M1957" s="28" t="str">
        <f t="shared" si="49"/>
        <v>192561</v>
      </c>
      <c r="N1957" s="28">
        <v>22509</v>
      </c>
      <c r="O1957" s="279">
        <v>45336.707459999998</v>
      </c>
    </row>
    <row r="1958" spans="10:15" x14ac:dyDescent="0.2">
      <c r="J1958" s="28">
        <v>19256</v>
      </c>
      <c r="K1958" s="28" t="s">
        <v>390</v>
      </c>
      <c r="L1958" s="28">
        <v>2</v>
      </c>
      <c r="M1958" s="28" t="str">
        <f t="shared" si="49"/>
        <v>192562</v>
      </c>
      <c r="N1958" s="28">
        <v>59888</v>
      </c>
      <c r="O1958" s="279">
        <v>109567.5183</v>
      </c>
    </row>
    <row r="1959" spans="10:15" x14ac:dyDescent="0.2">
      <c r="J1959" s="28">
        <v>19256</v>
      </c>
      <c r="K1959" s="28" t="s">
        <v>390</v>
      </c>
      <c r="L1959" s="28">
        <v>3</v>
      </c>
      <c r="M1959" s="28" t="str">
        <f t="shared" si="49"/>
        <v>192563</v>
      </c>
      <c r="N1959" s="28">
        <v>17688</v>
      </c>
      <c r="O1959" s="279">
        <v>221873.0949</v>
      </c>
    </row>
    <row r="1960" spans="10:15" x14ac:dyDescent="0.2">
      <c r="J1960" s="28">
        <v>19256</v>
      </c>
      <c r="K1960" s="28" t="s">
        <v>390</v>
      </c>
      <c r="L1960" s="28">
        <v>4</v>
      </c>
      <c r="M1960" s="28" t="str">
        <f t="shared" si="49"/>
        <v>192564</v>
      </c>
      <c r="N1960" s="28">
        <v>6899</v>
      </c>
      <c r="O1960" s="279">
        <v>302740.3714</v>
      </c>
    </row>
    <row r="1961" spans="10:15" x14ac:dyDescent="0.2">
      <c r="J1961" s="28">
        <v>19256</v>
      </c>
      <c r="K1961" s="28" t="s">
        <v>390</v>
      </c>
      <c r="L1961" s="28">
        <v>5</v>
      </c>
      <c r="M1961" s="28" t="str">
        <f t="shared" si="49"/>
        <v>192565</v>
      </c>
      <c r="N1961" s="28">
        <v>1621</v>
      </c>
      <c r="O1961" s="279">
        <v>152001.57550000001</v>
      </c>
    </row>
    <row r="1962" spans="10:15" x14ac:dyDescent="0.2">
      <c r="J1962" s="28">
        <v>19256</v>
      </c>
      <c r="K1962" s="28" t="s">
        <v>390</v>
      </c>
      <c r="L1962" s="28">
        <v>6</v>
      </c>
      <c r="M1962" s="28" t="str">
        <f t="shared" si="49"/>
        <v>192566</v>
      </c>
      <c r="N1962" s="28">
        <v>4037</v>
      </c>
      <c r="O1962" s="279">
        <v>508466.24900000001</v>
      </c>
    </row>
    <row r="1963" spans="10:15" x14ac:dyDescent="0.2">
      <c r="J1963" s="28">
        <v>19256</v>
      </c>
      <c r="K1963" s="28" t="s">
        <v>390</v>
      </c>
      <c r="L1963" s="28">
        <v>7</v>
      </c>
      <c r="M1963" s="28" t="str">
        <f t="shared" si="49"/>
        <v>192567</v>
      </c>
      <c r="N1963" s="28">
        <v>7951</v>
      </c>
      <c r="O1963" s="279">
        <v>66967.296879999994</v>
      </c>
    </row>
    <row r="1964" spans="10:15" x14ac:dyDescent="0.2">
      <c r="J1964" s="28">
        <v>19256</v>
      </c>
      <c r="K1964" s="28" t="s">
        <v>390</v>
      </c>
      <c r="L1964" s="28">
        <v>8</v>
      </c>
      <c r="M1964" s="28" t="str">
        <f t="shared" si="49"/>
        <v>192568</v>
      </c>
      <c r="N1964" s="28">
        <v>1838</v>
      </c>
      <c r="O1964" s="279">
        <v>57832.078350000003</v>
      </c>
    </row>
    <row r="1965" spans="10:15" x14ac:dyDescent="0.2">
      <c r="J1965" s="28">
        <v>19256</v>
      </c>
      <c r="K1965" s="28" t="s">
        <v>390</v>
      </c>
      <c r="L1965" s="28">
        <v>12</v>
      </c>
      <c r="M1965" s="28" t="str">
        <f t="shared" si="49"/>
        <v>1925612</v>
      </c>
      <c r="N1965" s="28">
        <v>0</v>
      </c>
      <c r="O1965" s="279">
        <v>6889.7102809999997</v>
      </c>
    </row>
    <row r="1966" spans="10:15" x14ac:dyDescent="0.2">
      <c r="J1966" s="28">
        <v>19290</v>
      </c>
      <c r="K1966" s="28" t="s">
        <v>391</v>
      </c>
      <c r="L1966" s="28">
        <v>1</v>
      </c>
      <c r="M1966" s="28" t="str">
        <f t="shared" si="49"/>
        <v>192901</v>
      </c>
      <c r="N1966" s="28">
        <v>16298</v>
      </c>
      <c r="O1966" s="279">
        <v>45520.095480000004</v>
      </c>
    </row>
    <row r="1967" spans="10:15" x14ac:dyDescent="0.2">
      <c r="J1967" s="28">
        <v>19290</v>
      </c>
      <c r="K1967" s="28" t="s">
        <v>391</v>
      </c>
      <c r="L1967" s="28">
        <v>2</v>
      </c>
      <c r="M1967" s="28" t="str">
        <f t="shared" si="49"/>
        <v>192902</v>
      </c>
      <c r="N1967" s="28">
        <v>20363</v>
      </c>
      <c r="O1967" s="279">
        <v>122646.2337</v>
      </c>
    </row>
    <row r="1968" spans="10:15" x14ac:dyDescent="0.2">
      <c r="J1968" s="28">
        <v>19290</v>
      </c>
      <c r="K1968" s="28" t="s">
        <v>391</v>
      </c>
      <c r="L1968" s="28">
        <v>3</v>
      </c>
      <c r="M1968" s="28" t="str">
        <f t="shared" si="49"/>
        <v>192903</v>
      </c>
      <c r="N1968" s="28">
        <v>1605</v>
      </c>
      <c r="O1968" s="279">
        <v>118622.3913</v>
      </c>
    </row>
    <row r="1969" spans="10:15" x14ac:dyDescent="0.2">
      <c r="J1969" s="28">
        <v>19290</v>
      </c>
      <c r="K1969" s="28" t="s">
        <v>391</v>
      </c>
      <c r="L1969" s="28">
        <v>4</v>
      </c>
      <c r="M1969" s="28" t="str">
        <f t="shared" si="49"/>
        <v>192904</v>
      </c>
      <c r="N1969" s="28">
        <v>3360</v>
      </c>
      <c r="O1969" s="279">
        <v>126230.4241</v>
      </c>
    </row>
    <row r="1970" spans="10:15" x14ac:dyDescent="0.2">
      <c r="J1970" s="28">
        <v>19290</v>
      </c>
      <c r="K1970" s="28" t="s">
        <v>391</v>
      </c>
      <c r="L1970" s="28">
        <v>6</v>
      </c>
      <c r="M1970" s="28" t="str">
        <f t="shared" si="49"/>
        <v>192906</v>
      </c>
      <c r="N1970" s="28">
        <v>1508</v>
      </c>
      <c r="O1970" s="279">
        <v>78706.197400000005</v>
      </c>
    </row>
    <row r="1971" spans="10:15" x14ac:dyDescent="0.2">
      <c r="J1971" s="28">
        <v>19290</v>
      </c>
      <c r="K1971" s="28" t="s">
        <v>391</v>
      </c>
      <c r="L1971" s="28">
        <v>10</v>
      </c>
      <c r="M1971" s="28" t="str">
        <f t="shared" si="49"/>
        <v>1929010</v>
      </c>
      <c r="N1971" s="28">
        <v>1016</v>
      </c>
      <c r="O1971" s="279">
        <v>135407.4803</v>
      </c>
    </row>
    <row r="1972" spans="10:15" x14ac:dyDescent="0.2">
      <c r="J1972" s="28">
        <v>19290</v>
      </c>
      <c r="K1972" s="28" t="s">
        <v>391</v>
      </c>
      <c r="L1972" s="28">
        <v>12</v>
      </c>
      <c r="M1972" s="28" t="str">
        <f t="shared" si="49"/>
        <v>1929012</v>
      </c>
      <c r="N1972" s="28">
        <v>0</v>
      </c>
      <c r="O1972" s="279">
        <v>6471.0574429999997</v>
      </c>
    </row>
    <row r="1973" spans="10:15" x14ac:dyDescent="0.2">
      <c r="J1973" s="28">
        <v>19300</v>
      </c>
      <c r="K1973" s="28" t="s">
        <v>392</v>
      </c>
      <c r="L1973" s="28">
        <v>1</v>
      </c>
      <c r="M1973" s="28" t="str">
        <f t="shared" si="49"/>
        <v>193001</v>
      </c>
      <c r="N1973" s="28">
        <v>83919</v>
      </c>
      <c r="O1973" s="279">
        <v>38074.076699999998</v>
      </c>
    </row>
    <row r="1974" spans="10:15" x14ac:dyDescent="0.2">
      <c r="J1974" s="28">
        <v>19300</v>
      </c>
      <c r="K1974" s="28" t="s">
        <v>392</v>
      </c>
      <c r="L1974" s="28">
        <v>2</v>
      </c>
      <c r="M1974" s="28" t="str">
        <f t="shared" si="49"/>
        <v>193002</v>
      </c>
      <c r="N1974" s="28">
        <v>61106</v>
      </c>
      <c r="O1974" s="279">
        <v>86036.889609999998</v>
      </c>
    </row>
    <row r="1975" spans="10:15" x14ac:dyDescent="0.2">
      <c r="J1975" s="28">
        <v>19300</v>
      </c>
      <c r="K1975" s="28" t="s">
        <v>392</v>
      </c>
      <c r="L1975" s="28">
        <v>3</v>
      </c>
      <c r="M1975" s="28" t="str">
        <f t="shared" si="49"/>
        <v>193003</v>
      </c>
      <c r="N1975" s="28">
        <v>541</v>
      </c>
      <c r="O1975" s="279">
        <v>38061.938529999999</v>
      </c>
    </row>
    <row r="1976" spans="10:15" x14ac:dyDescent="0.2">
      <c r="J1976" s="28">
        <v>19300</v>
      </c>
      <c r="K1976" s="28" t="s">
        <v>392</v>
      </c>
      <c r="L1976" s="28">
        <v>4</v>
      </c>
      <c r="M1976" s="28" t="str">
        <f t="shared" si="49"/>
        <v>193004</v>
      </c>
      <c r="N1976" s="28">
        <v>3518</v>
      </c>
      <c r="O1976" s="279">
        <v>37601.802680000001</v>
      </c>
    </row>
    <row r="1977" spans="10:15" x14ac:dyDescent="0.2">
      <c r="J1977" s="28">
        <v>19300</v>
      </c>
      <c r="K1977" s="28" t="s">
        <v>392</v>
      </c>
      <c r="L1977" s="28">
        <v>9</v>
      </c>
      <c r="M1977" s="28" t="str">
        <f t="shared" si="49"/>
        <v>193009</v>
      </c>
      <c r="N1977" s="28">
        <v>47</v>
      </c>
      <c r="O1977" s="279">
        <v>123829.78720000001</v>
      </c>
    </row>
    <row r="1978" spans="10:15" x14ac:dyDescent="0.2">
      <c r="J1978" s="28">
        <v>19300</v>
      </c>
      <c r="K1978" s="28" t="s">
        <v>392</v>
      </c>
      <c r="L1978" s="28">
        <v>12</v>
      </c>
      <c r="M1978" s="28" t="str">
        <f t="shared" si="49"/>
        <v>1930012</v>
      </c>
      <c r="N1978" s="28">
        <v>0</v>
      </c>
      <c r="O1978" s="279">
        <v>9691.0593239999998</v>
      </c>
    </row>
    <row r="1979" spans="10:15" x14ac:dyDescent="0.2">
      <c r="J1979" s="28">
        <v>19318</v>
      </c>
      <c r="K1979" s="28" t="s">
        <v>393</v>
      </c>
      <c r="L1979" s="28">
        <v>1</v>
      </c>
      <c r="M1979" s="28" t="str">
        <f t="shared" si="49"/>
        <v>193181</v>
      </c>
      <c r="N1979" s="28">
        <v>131769</v>
      </c>
      <c r="O1979" s="279">
        <v>54523.004029999996</v>
      </c>
    </row>
    <row r="1980" spans="10:15" x14ac:dyDescent="0.2">
      <c r="J1980" s="28">
        <v>19318</v>
      </c>
      <c r="K1980" s="28" t="s">
        <v>393</v>
      </c>
      <c r="L1980" s="28">
        <v>2</v>
      </c>
      <c r="M1980" s="28" t="str">
        <f t="shared" si="49"/>
        <v>193182</v>
      </c>
      <c r="N1980" s="28">
        <v>152887</v>
      </c>
      <c r="O1980" s="279">
        <v>188355.5367</v>
      </c>
    </row>
    <row r="1981" spans="10:15" x14ac:dyDescent="0.2">
      <c r="J1981" s="28">
        <v>19318</v>
      </c>
      <c r="K1981" s="28" t="s">
        <v>393</v>
      </c>
      <c r="L1981" s="28">
        <v>3</v>
      </c>
      <c r="M1981" s="28" t="str">
        <f t="shared" si="49"/>
        <v>193183</v>
      </c>
      <c r="N1981" s="28">
        <v>65589</v>
      </c>
      <c r="O1981" s="279">
        <v>379156.75150000001</v>
      </c>
    </row>
    <row r="1982" spans="10:15" x14ac:dyDescent="0.2">
      <c r="J1982" s="28">
        <v>19318</v>
      </c>
      <c r="K1982" s="28" t="s">
        <v>393</v>
      </c>
      <c r="L1982" s="28">
        <v>4</v>
      </c>
      <c r="M1982" s="28" t="str">
        <f t="shared" si="49"/>
        <v>193184</v>
      </c>
      <c r="N1982" s="28">
        <v>38650</v>
      </c>
      <c r="O1982" s="279">
        <v>557413.98250000004</v>
      </c>
    </row>
    <row r="1983" spans="10:15" x14ac:dyDescent="0.2">
      <c r="J1983" s="28">
        <v>19318</v>
      </c>
      <c r="K1983" s="28" t="s">
        <v>393</v>
      </c>
      <c r="L1983" s="28">
        <v>5</v>
      </c>
      <c r="M1983" s="28" t="str">
        <f t="shared" si="49"/>
        <v>193185</v>
      </c>
      <c r="N1983" s="28">
        <v>5457</v>
      </c>
      <c r="O1983" s="279">
        <v>738273.30009999999</v>
      </c>
    </row>
    <row r="1984" spans="10:15" x14ac:dyDescent="0.2">
      <c r="J1984" s="28">
        <v>19318</v>
      </c>
      <c r="K1984" s="28" t="s">
        <v>393</v>
      </c>
      <c r="L1984" s="28">
        <v>6</v>
      </c>
      <c r="M1984" s="28" t="str">
        <f t="shared" si="49"/>
        <v>193186</v>
      </c>
      <c r="N1984" s="28">
        <v>3374</v>
      </c>
      <c r="O1984" s="279">
        <v>877383.05790000001</v>
      </c>
    </row>
    <row r="1985" spans="10:15" x14ac:dyDescent="0.2">
      <c r="J1985" s="28">
        <v>19318</v>
      </c>
      <c r="K1985" s="28" t="s">
        <v>393</v>
      </c>
      <c r="L1985" s="28">
        <v>7</v>
      </c>
      <c r="M1985" s="28" t="str">
        <f t="shared" si="49"/>
        <v>193187</v>
      </c>
      <c r="N1985" s="28">
        <v>2930</v>
      </c>
      <c r="O1985" s="279">
        <v>551654.49049999996</v>
      </c>
    </row>
    <row r="1986" spans="10:15" x14ac:dyDescent="0.2">
      <c r="J1986" s="28">
        <v>19318</v>
      </c>
      <c r="K1986" s="28" t="s">
        <v>393</v>
      </c>
      <c r="L1986" s="28">
        <v>8</v>
      </c>
      <c r="M1986" s="28" t="str">
        <f t="shared" si="49"/>
        <v>193188</v>
      </c>
      <c r="N1986" s="28">
        <v>2611</v>
      </c>
      <c r="O1986" s="279">
        <v>418591.3518</v>
      </c>
    </row>
    <row r="1987" spans="10:15" x14ac:dyDescent="0.2">
      <c r="J1987" s="28">
        <v>19318</v>
      </c>
      <c r="K1987" s="28" t="s">
        <v>393</v>
      </c>
      <c r="L1987" s="28">
        <v>9</v>
      </c>
      <c r="M1987" s="28" t="str">
        <f t="shared" ref="M1987:M2050" si="50">J1987&amp;L1987</f>
        <v>193189</v>
      </c>
      <c r="N1987" s="28">
        <v>3780</v>
      </c>
      <c r="O1987" s="279">
        <v>146552.92509999999</v>
      </c>
    </row>
    <row r="1988" spans="10:15" x14ac:dyDescent="0.2">
      <c r="J1988" s="28">
        <v>19318</v>
      </c>
      <c r="K1988" s="28" t="s">
        <v>393</v>
      </c>
      <c r="L1988" s="28">
        <v>10</v>
      </c>
      <c r="M1988" s="28" t="str">
        <f t="shared" si="50"/>
        <v>1931810</v>
      </c>
      <c r="N1988" s="28">
        <v>9158</v>
      </c>
      <c r="O1988" s="279">
        <v>654564.43909999996</v>
      </c>
    </row>
    <row r="1989" spans="10:15" x14ac:dyDescent="0.2">
      <c r="J1989" s="28">
        <v>19318</v>
      </c>
      <c r="K1989" s="28" t="s">
        <v>393</v>
      </c>
      <c r="L1989" s="28">
        <v>11</v>
      </c>
      <c r="M1989" s="28" t="str">
        <f t="shared" si="50"/>
        <v>1931811</v>
      </c>
      <c r="N1989" s="28">
        <v>812</v>
      </c>
      <c r="O1989" s="279">
        <v>158612.06899999999</v>
      </c>
    </row>
    <row r="1990" spans="10:15" x14ac:dyDescent="0.2">
      <c r="J1990" s="28">
        <v>19318</v>
      </c>
      <c r="K1990" s="28" t="s">
        <v>393</v>
      </c>
      <c r="L1990" s="28">
        <v>12</v>
      </c>
      <c r="M1990" s="28" t="str">
        <f t="shared" si="50"/>
        <v>1931812</v>
      </c>
      <c r="N1990" s="28">
        <v>0</v>
      </c>
      <c r="O1990" s="279">
        <v>48528.171450000002</v>
      </c>
    </row>
    <row r="1991" spans="10:15" x14ac:dyDescent="0.2">
      <c r="J1991" s="28">
        <v>19355</v>
      </c>
      <c r="K1991" s="28" t="s">
        <v>394</v>
      </c>
      <c r="L1991" s="28">
        <v>1</v>
      </c>
      <c r="M1991" s="28" t="str">
        <f t="shared" si="50"/>
        <v>193551</v>
      </c>
      <c r="N1991" s="28">
        <v>12472</v>
      </c>
      <c r="O1991" s="279">
        <v>28495.704170000001</v>
      </c>
    </row>
    <row r="1992" spans="10:15" x14ac:dyDescent="0.2">
      <c r="J1992" s="28">
        <v>19355</v>
      </c>
      <c r="K1992" s="28" t="s">
        <v>394</v>
      </c>
      <c r="L1992" s="28">
        <v>2</v>
      </c>
      <c r="M1992" s="28" t="str">
        <f t="shared" si="50"/>
        <v>193552</v>
      </c>
      <c r="N1992" s="28">
        <v>19997</v>
      </c>
      <c r="O1992" s="279">
        <v>108528.6951</v>
      </c>
    </row>
    <row r="1993" spans="10:15" x14ac:dyDescent="0.2">
      <c r="J1993" s="28">
        <v>19355</v>
      </c>
      <c r="K1993" s="28" t="s">
        <v>394</v>
      </c>
      <c r="L1993" s="28">
        <v>3</v>
      </c>
      <c r="M1993" s="28" t="str">
        <f t="shared" si="50"/>
        <v>193553</v>
      </c>
      <c r="N1993" s="28">
        <v>4999</v>
      </c>
      <c r="O1993" s="279">
        <v>196234.6121</v>
      </c>
    </row>
    <row r="1994" spans="10:15" x14ac:dyDescent="0.2">
      <c r="J1994" s="28">
        <v>19355</v>
      </c>
      <c r="K1994" s="28" t="s">
        <v>394</v>
      </c>
      <c r="L1994" s="28">
        <v>4</v>
      </c>
      <c r="M1994" s="28" t="str">
        <f t="shared" si="50"/>
        <v>193554</v>
      </c>
      <c r="N1994" s="28">
        <v>3750</v>
      </c>
      <c r="O1994" s="279">
        <v>197983.9044</v>
      </c>
    </row>
    <row r="1995" spans="10:15" x14ac:dyDescent="0.2">
      <c r="J1995" s="28">
        <v>19355</v>
      </c>
      <c r="K1995" s="28" t="s">
        <v>394</v>
      </c>
      <c r="L1995" s="28">
        <v>5</v>
      </c>
      <c r="M1995" s="28" t="str">
        <f t="shared" si="50"/>
        <v>193555</v>
      </c>
      <c r="N1995" s="28">
        <v>3043</v>
      </c>
      <c r="O1995" s="279">
        <v>60524.640890000002</v>
      </c>
    </row>
    <row r="1996" spans="10:15" x14ac:dyDescent="0.2">
      <c r="J1996" s="28">
        <v>19355</v>
      </c>
      <c r="K1996" s="28" t="s">
        <v>394</v>
      </c>
      <c r="L1996" s="28">
        <v>6</v>
      </c>
      <c r="M1996" s="28" t="str">
        <f t="shared" si="50"/>
        <v>193556</v>
      </c>
      <c r="N1996" s="28">
        <v>1852</v>
      </c>
      <c r="O1996" s="279">
        <v>84065.50404</v>
      </c>
    </row>
    <row r="1997" spans="10:15" x14ac:dyDescent="0.2">
      <c r="J1997" s="28">
        <v>19355</v>
      </c>
      <c r="K1997" s="28" t="s">
        <v>394</v>
      </c>
      <c r="L1997" s="28">
        <v>9</v>
      </c>
      <c r="M1997" s="28" t="str">
        <f t="shared" si="50"/>
        <v>193559</v>
      </c>
      <c r="N1997" s="28">
        <v>88</v>
      </c>
      <c r="O1997" s="279">
        <v>164431.81820000001</v>
      </c>
    </row>
    <row r="1998" spans="10:15" x14ac:dyDescent="0.2">
      <c r="J1998" s="28">
        <v>19355</v>
      </c>
      <c r="K1998" s="28" t="s">
        <v>394</v>
      </c>
      <c r="L1998" s="28">
        <v>12</v>
      </c>
      <c r="M1998" s="28" t="str">
        <f t="shared" si="50"/>
        <v>1935512</v>
      </c>
      <c r="N1998" s="28">
        <v>0</v>
      </c>
      <c r="O1998" s="279">
        <v>7823.5499680000003</v>
      </c>
    </row>
    <row r="1999" spans="10:15" x14ac:dyDescent="0.2">
      <c r="J1999" s="28">
        <v>19364</v>
      </c>
      <c r="K1999" s="28" t="s">
        <v>395</v>
      </c>
      <c r="L1999" s="28">
        <v>1</v>
      </c>
      <c r="M1999" s="28" t="str">
        <f t="shared" si="50"/>
        <v>193641</v>
      </c>
      <c r="N1999" s="28">
        <v>14621</v>
      </c>
      <c r="O1999" s="279">
        <v>20054.14371</v>
      </c>
    </row>
    <row r="2000" spans="10:15" x14ac:dyDescent="0.2">
      <c r="J2000" s="28">
        <v>19364</v>
      </c>
      <c r="K2000" s="28" t="s">
        <v>395</v>
      </c>
      <c r="L2000" s="28">
        <v>2</v>
      </c>
      <c r="M2000" s="28" t="str">
        <f t="shared" si="50"/>
        <v>193642</v>
      </c>
      <c r="N2000" s="28">
        <v>9005</v>
      </c>
      <c r="O2000" s="279">
        <v>32589.844120000002</v>
      </c>
    </row>
    <row r="2001" spans="10:15" x14ac:dyDescent="0.2">
      <c r="J2001" s="28">
        <v>19364</v>
      </c>
      <c r="K2001" s="28" t="s">
        <v>395</v>
      </c>
      <c r="L2001" s="28">
        <v>3</v>
      </c>
      <c r="M2001" s="28" t="str">
        <f t="shared" si="50"/>
        <v>193643</v>
      </c>
      <c r="N2001" s="28">
        <v>1207</v>
      </c>
      <c r="O2001" s="279">
        <v>47132.856010000003</v>
      </c>
    </row>
    <row r="2002" spans="10:15" x14ac:dyDescent="0.2">
      <c r="J2002" s="28">
        <v>19364</v>
      </c>
      <c r="K2002" s="28" t="s">
        <v>395</v>
      </c>
      <c r="L2002" s="28">
        <v>4</v>
      </c>
      <c r="M2002" s="28" t="str">
        <f t="shared" si="50"/>
        <v>193644</v>
      </c>
      <c r="N2002" s="28">
        <v>344</v>
      </c>
      <c r="O2002" s="279">
        <v>297229.65120000002</v>
      </c>
    </row>
    <row r="2003" spans="10:15" x14ac:dyDescent="0.2">
      <c r="J2003" s="28">
        <v>19364</v>
      </c>
      <c r="K2003" s="28" t="s">
        <v>395</v>
      </c>
      <c r="L2003" s="28">
        <v>12</v>
      </c>
      <c r="M2003" s="28" t="str">
        <f t="shared" si="50"/>
        <v>1936412</v>
      </c>
      <c r="N2003" s="28">
        <v>0</v>
      </c>
      <c r="O2003" s="279">
        <v>4683.3274869999996</v>
      </c>
    </row>
    <row r="2004" spans="10:15" x14ac:dyDescent="0.2">
      <c r="J2004" s="28">
        <v>19392</v>
      </c>
      <c r="K2004" s="28" t="s">
        <v>396</v>
      </c>
      <c r="L2004" s="28">
        <v>1</v>
      </c>
      <c r="M2004" s="28" t="str">
        <f t="shared" si="50"/>
        <v>193921</v>
      </c>
      <c r="N2004" s="28">
        <v>16544</v>
      </c>
      <c r="O2004" s="279">
        <v>16468.0406</v>
      </c>
    </row>
    <row r="2005" spans="10:15" x14ac:dyDescent="0.2">
      <c r="J2005" s="28">
        <v>19392</v>
      </c>
      <c r="K2005" s="28" t="s">
        <v>396</v>
      </c>
      <c r="L2005" s="28">
        <v>2</v>
      </c>
      <c r="M2005" s="28" t="str">
        <f t="shared" si="50"/>
        <v>193922</v>
      </c>
      <c r="N2005" s="28">
        <v>5473</v>
      </c>
      <c r="O2005" s="279">
        <v>37281.38738</v>
      </c>
    </row>
    <row r="2006" spans="10:15" x14ac:dyDescent="0.2">
      <c r="J2006" s="28">
        <v>19392</v>
      </c>
      <c r="K2006" s="28" t="s">
        <v>396</v>
      </c>
      <c r="L2006" s="28">
        <v>3</v>
      </c>
      <c r="M2006" s="28" t="str">
        <f t="shared" si="50"/>
        <v>193923</v>
      </c>
      <c r="N2006" s="28">
        <v>1066</v>
      </c>
      <c r="O2006" s="279">
        <v>48742.026270000002</v>
      </c>
    </row>
    <row r="2007" spans="10:15" x14ac:dyDescent="0.2">
      <c r="J2007" s="28">
        <v>19392</v>
      </c>
      <c r="K2007" s="28" t="s">
        <v>396</v>
      </c>
      <c r="L2007" s="28">
        <v>4</v>
      </c>
      <c r="M2007" s="28" t="str">
        <f t="shared" si="50"/>
        <v>193924</v>
      </c>
      <c r="N2007" s="28">
        <v>2213</v>
      </c>
      <c r="O2007" s="279">
        <v>87415.57763</v>
      </c>
    </row>
    <row r="2008" spans="10:15" x14ac:dyDescent="0.2">
      <c r="J2008" s="28">
        <v>19392</v>
      </c>
      <c r="K2008" s="28" t="s">
        <v>396</v>
      </c>
      <c r="L2008" s="28">
        <v>12</v>
      </c>
      <c r="M2008" s="28" t="str">
        <f t="shared" si="50"/>
        <v>1939212</v>
      </c>
      <c r="N2008" s="28">
        <v>0</v>
      </c>
      <c r="O2008" s="279">
        <v>2554.381433</v>
      </c>
    </row>
    <row r="2009" spans="10:15" x14ac:dyDescent="0.2">
      <c r="J2009" s="28">
        <v>19397</v>
      </c>
      <c r="K2009" s="28" t="s">
        <v>397</v>
      </c>
      <c r="L2009" s="28">
        <v>1</v>
      </c>
      <c r="M2009" s="28" t="str">
        <f t="shared" si="50"/>
        <v>193971</v>
      </c>
      <c r="N2009" s="28">
        <v>28127</v>
      </c>
      <c r="O2009" s="279">
        <v>17616.273229999999</v>
      </c>
    </row>
    <row r="2010" spans="10:15" x14ac:dyDescent="0.2">
      <c r="J2010" s="28">
        <v>19397</v>
      </c>
      <c r="K2010" s="28" t="s">
        <v>397</v>
      </c>
      <c r="L2010" s="28">
        <v>2</v>
      </c>
      <c r="M2010" s="28" t="str">
        <f t="shared" si="50"/>
        <v>193972</v>
      </c>
      <c r="N2010" s="28">
        <v>6045</v>
      </c>
      <c r="O2010" s="279">
        <v>43133.728349999998</v>
      </c>
    </row>
    <row r="2011" spans="10:15" x14ac:dyDescent="0.2">
      <c r="J2011" s="28">
        <v>19397</v>
      </c>
      <c r="K2011" s="28" t="s">
        <v>397</v>
      </c>
      <c r="L2011" s="28">
        <v>3</v>
      </c>
      <c r="M2011" s="28" t="str">
        <f t="shared" si="50"/>
        <v>193973</v>
      </c>
      <c r="N2011" s="28">
        <v>4409</v>
      </c>
      <c r="O2011" s="279">
        <v>30140.888370000001</v>
      </c>
    </row>
    <row r="2012" spans="10:15" x14ac:dyDescent="0.2">
      <c r="J2012" s="28">
        <v>19397</v>
      </c>
      <c r="K2012" s="28" t="s">
        <v>397</v>
      </c>
      <c r="L2012" s="28">
        <v>4</v>
      </c>
      <c r="M2012" s="28" t="str">
        <f t="shared" si="50"/>
        <v>193974</v>
      </c>
      <c r="N2012" s="28">
        <v>1636</v>
      </c>
      <c r="O2012" s="279">
        <v>19834.408599999999</v>
      </c>
    </row>
    <row r="2013" spans="10:15" x14ac:dyDescent="0.2">
      <c r="J2013" s="28">
        <v>19397</v>
      </c>
      <c r="K2013" s="28" t="s">
        <v>397</v>
      </c>
      <c r="L2013" s="28">
        <v>9</v>
      </c>
      <c r="M2013" s="28" t="str">
        <f t="shared" si="50"/>
        <v>193979</v>
      </c>
      <c r="N2013" s="28">
        <v>211</v>
      </c>
      <c r="O2013" s="279">
        <v>29683.438160000002</v>
      </c>
    </row>
    <row r="2014" spans="10:15" x14ac:dyDescent="0.2">
      <c r="J2014" s="28">
        <v>19397</v>
      </c>
      <c r="K2014" s="28" t="s">
        <v>397</v>
      </c>
      <c r="L2014" s="28">
        <v>12</v>
      </c>
      <c r="M2014" s="28" t="str">
        <f t="shared" si="50"/>
        <v>1939712</v>
      </c>
      <c r="N2014" s="28">
        <v>0</v>
      </c>
      <c r="O2014" s="279">
        <v>6834.6050269999996</v>
      </c>
    </row>
    <row r="2015" spans="10:15" x14ac:dyDescent="0.2">
      <c r="J2015" s="28">
        <v>19418</v>
      </c>
      <c r="K2015" s="28" t="s">
        <v>398</v>
      </c>
      <c r="L2015" s="28">
        <v>1</v>
      </c>
      <c r="M2015" s="28" t="str">
        <f t="shared" si="50"/>
        <v>194181</v>
      </c>
      <c r="N2015" s="28">
        <v>39072</v>
      </c>
      <c r="O2015" s="279">
        <v>35350.731090000001</v>
      </c>
    </row>
    <row r="2016" spans="10:15" x14ac:dyDescent="0.2">
      <c r="J2016" s="28">
        <v>19418</v>
      </c>
      <c r="K2016" s="28" t="s">
        <v>398</v>
      </c>
      <c r="L2016" s="28">
        <v>2</v>
      </c>
      <c r="M2016" s="28" t="str">
        <f t="shared" si="50"/>
        <v>194182</v>
      </c>
      <c r="N2016" s="28">
        <v>17657</v>
      </c>
      <c r="O2016" s="279">
        <v>109987.12059999999</v>
      </c>
    </row>
    <row r="2017" spans="10:15" x14ac:dyDescent="0.2">
      <c r="J2017" s="28">
        <v>19418</v>
      </c>
      <c r="K2017" s="28" t="s">
        <v>398</v>
      </c>
      <c r="L2017" s="28">
        <v>3</v>
      </c>
      <c r="M2017" s="28" t="str">
        <f t="shared" si="50"/>
        <v>194183</v>
      </c>
      <c r="N2017" s="28">
        <v>4073</v>
      </c>
      <c r="O2017" s="279">
        <v>244719.56969999999</v>
      </c>
    </row>
    <row r="2018" spans="10:15" x14ac:dyDescent="0.2">
      <c r="J2018" s="28">
        <v>19418</v>
      </c>
      <c r="K2018" s="28" t="s">
        <v>398</v>
      </c>
      <c r="L2018" s="28">
        <v>4</v>
      </c>
      <c r="M2018" s="28" t="str">
        <f t="shared" si="50"/>
        <v>194184</v>
      </c>
      <c r="N2018" s="28">
        <v>1203</v>
      </c>
      <c r="O2018" s="279">
        <v>135300.72210000001</v>
      </c>
    </row>
    <row r="2019" spans="10:15" x14ac:dyDescent="0.2">
      <c r="J2019" s="28">
        <v>19418</v>
      </c>
      <c r="K2019" s="28" t="s">
        <v>398</v>
      </c>
      <c r="L2019" s="28">
        <v>5</v>
      </c>
      <c r="M2019" s="28" t="str">
        <f t="shared" si="50"/>
        <v>194185</v>
      </c>
      <c r="N2019" s="28">
        <v>932</v>
      </c>
      <c r="O2019" s="279">
        <v>289698.49790000002</v>
      </c>
    </row>
    <row r="2020" spans="10:15" x14ac:dyDescent="0.2">
      <c r="J2020" s="28">
        <v>19418</v>
      </c>
      <c r="K2020" s="28" t="s">
        <v>398</v>
      </c>
      <c r="L2020" s="28">
        <v>9</v>
      </c>
      <c r="M2020" s="28" t="str">
        <f t="shared" si="50"/>
        <v>194189</v>
      </c>
      <c r="N2020" s="28">
        <v>3710</v>
      </c>
      <c r="O2020" s="279">
        <v>132358.67420000001</v>
      </c>
    </row>
    <row r="2021" spans="10:15" x14ac:dyDescent="0.2">
      <c r="J2021" s="28">
        <v>19418</v>
      </c>
      <c r="K2021" s="28" t="s">
        <v>398</v>
      </c>
      <c r="L2021" s="28">
        <v>10</v>
      </c>
      <c r="M2021" s="28" t="str">
        <f t="shared" si="50"/>
        <v>1941810</v>
      </c>
      <c r="N2021" s="28">
        <v>1415</v>
      </c>
      <c r="O2021" s="279">
        <v>229037.27239999999</v>
      </c>
    </row>
    <row r="2022" spans="10:15" x14ac:dyDescent="0.2">
      <c r="J2022" s="28">
        <v>19418</v>
      </c>
      <c r="K2022" s="28" t="s">
        <v>398</v>
      </c>
      <c r="L2022" s="28">
        <v>12</v>
      </c>
      <c r="M2022" s="28" t="str">
        <f t="shared" si="50"/>
        <v>1941812</v>
      </c>
      <c r="N2022" s="28">
        <v>0</v>
      </c>
      <c r="O2022" s="279">
        <v>6407.0637159999997</v>
      </c>
    </row>
    <row r="2023" spans="10:15" x14ac:dyDescent="0.2">
      <c r="J2023" s="28">
        <v>19450</v>
      </c>
      <c r="K2023" s="28" t="s">
        <v>399</v>
      </c>
      <c r="L2023" s="28">
        <v>1</v>
      </c>
      <c r="M2023" s="28" t="str">
        <f t="shared" si="50"/>
        <v>194501</v>
      </c>
      <c r="N2023" s="28">
        <v>86038</v>
      </c>
      <c r="O2023" s="279">
        <v>18355.76658</v>
      </c>
    </row>
    <row r="2024" spans="10:15" x14ac:dyDescent="0.2">
      <c r="J2024" s="28">
        <v>19450</v>
      </c>
      <c r="K2024" s="28" t="s">
        <v>399</v>
      </c>
      <c r="L2024" s="28">
        <v>2</v>
      </c>
      <c r="M2024" s="28" t="str">
        <f t="shared" si="50"/>
        <v>194502</v>
      </c>
      <c r="N2024" s="28">
        <v>33626</v>
      </c>
      <c r="O2024" s="279">
        <v>45126.22769</v>
      </c>
    </row>
    <row r="2025" spans="10:15" x14ac:dyDescent="0.2">
      <c r="J2025" s="28">
        <v>19450</v>
      </c>
      <c r="K2025" s="28" t="s">
        <v>399</v>
      </c>
      <c r="L2025" s="28">
        <v>3</v>
      </c>
      <c r="M2025" s="28" t="str">
        <f t="shared" si="50"/>
        <v>194503</v>
      </c>
      <c r="N2025" s="28">
        <v>1623</v>
      </c>
      <c r="O2025" s="279">
        <v>55388.960299999999</v>
      </c>
    </row>
    <row r="2026" spans="10:15" x14ac:dyDescent="0.2">
      <c r="J2026" s="28">
        <v>19450</v>
      </c>
      <c r="K2026" s="28" t="s">
        <v>399</v>
      </c>
      <c r="L2026" s="28">
        <v>4</v>
      </c>
      <c r="M2026" s="28" t="str">
        <f t="shared" si="50"/>
        <v>194504</v>
      </c>
      <c r="N2026" s="28">
        <v>6866</v>
      </c>
      <c r="O2026" s="279">
        <v>45789.641790000001</v>
      </c>
    </row>
    <row r="2027" spans="10:15" x14ac:dyDescent="0.2">
      <c r="J2027" s="28">
        <v>19450</v>
      </c>
      <c r="K2027" s="28" t="s">
        <v>399</v>
      </c>
      <c r="L2027" s="28">
        <v>9</v>
      </c>
      <c r="M2027" s="28" t="str">
        <f t="shared" si="50"/>
        <v>194509</v>
      </c>
      <c r="N2027" s="28">
        <v>172</v>
      </c>
      <c r="O2027" s="279">
        <v>47372.227149999999</v>
      </c>
    </row>
    <row r="2028" spans="10:15" x14ac:dyDescent="0.2">
      <c r="J2028" s="28">
        <v>19450</v>
      </c>
      <c r="K2028" s="28" t="s">
        <v>399</v>
      </c>
      <c r="L2028" s="28">
        <v>11</v>
      </c>
      <c r="M2028" s="28" t="str">
        <f t="shared" si="50"/>
        <v>1945011</v>
      </c>
      <c r="N2028" s="28">
        <v>161</v>
      </c>
      <c r="O2028" s="279">
        <v>1929.510961</v>
      </c>
    </row>
    <row r="2029" spans="10:15" x14ac:dyDescent="0.2">
      <c r="J2029" s="28">
        <v>19450</v>
      </c>
      <c r="K2029" s="28" t="s">
        <v>399</v>
      </c>
      <c r="L2029" s="28">
        <v>12</v>
      </c>
      <c r="M2029" s="28" t="str">
        <f t="shared" si="50"/>
        <v>1945012</v>
      </c>
      <c r="N2029" s="28">
        <v>0</v>
      </c>
      <c r="O2029" s="279">
        <v>1358.9354800000001</v>
      </c>
    </row>
    <row r="2030" spans="10:15" x14ac:dyDescent="0.2">
      <c r="J2030" s="28">
        <v>19455</v>
      </c>
      <c r="K2030" s="28" t="s">
        <v>400</v>
      </c>
      <c r="L2030" s="28">
        <v>1</v>
      </c>
      <c r="M2030" s="28" t="str">
        <f t="shared" si="50"/>
        <v>194551</v>
      </c>
      <c r="N2030" s="28">
        <v>74404</v>
      </c>
      <c r="O2030" s="279">
        <v>53193.289420000001</v>
      </c>
    </row>
    <row r="2031" spans="10:15" x14ac:dyDescent="0.2">
      <c r="J2031" s="28">
        <v>19455</v>
      </c>
      <c r="K2031" s="28" t="s">
        <v>400</v>
      </c>
      <c r="L2031" s="28">
        <v>2</v>
      </c>
      <c r="M2031" s="28" t="str">
        <f t="shared" si="50"/>
        <v>194552</v>
      </c>
      <c r="N2031" s="28">
        <v>349381</v>
      </c>
      <c r="O2031" s="279">
        <v>196214.696</v>
      </c>
    </row>
    <row r="2032" spans="10:15" x14ac:dyDescent="0.2">
      <c r="J2032" s="28">
        <v>19455</v>
      </c>
      <c r="K2032" s="28" t="s">
        <v>400</v>
      </c>
      <c r="L2032" s="28">
        <v>3</v>
      </c>
      <c r="M2032" s="28" t="str">
        <f t="shared" si="50"/>
        <v>194553</v>
      </c>
      <c r="N2032" s="28">
        <v>89882</v>
      </c>
      <c r="O2032" s="279">
        <v>318671.64880000002</v>
      </c>
    </row>
    <row r="2033" spans="10:15" x14ac:dyDescent="0.2">
      <c r="J2033" s="28">
        <v>19455</v>
      </c>
      <c r="K2033" s="28" t="s">
        <v>400</v>
      </c>
      <c r="L2033" s="28">
        <v>4</v>
      </c>
      <c r="M2033" s="28" t="str">
        <f t="shared" si="50"/>
        <v>194554</v>
      </c>
      <c r="N2033" s="28">
        <v>27974</v>
      </c>
      <c r="O2033" s="279">
        <v>288788.11910000001</v>
      </c>
    </row>
    <row r="2034" spans="10:15" x14ac:dyDescent="0.2">
      <c r="J2034" s="28">
        <v>19455</v>
      </c>
      <c r="K2034" s="28" t="s">
        <v>400</v>
      </c>
      <c r="L2034" s="28">
        <v>5</v>
      </c>
      <c r="M2034" s="28" t="str">
        <f t="shared" si="50"/>
        <v>194555</v>
      </c>
      <c r="N2034" s="28">
        <v>4833</v>
      </c>
      <c r="O2034" s="279">
        <v>224383.9087</v>
      </c>
    </row>
    <row r="2035" spans="10:15" x14ac:dyDescent="0.2">
      <c r="J2035" s="28">
        <v>19455</v>
      </c>
      <c r="K2035" s="28" t="s">
        <v>400</v>
      </c>
      <c r="L2035" s="28">
        <v>6</v>
      </c>
      <c r="M2035" s="28" t="str">
        <f t="shared" si="50"/>
        <v>194556</v>
      </c>
      <c r="N2035" s="28">
        <v>6328</v>
      </c>
      <c r="O2035" s="279">
        <v>124453.48940000001</v>
      </c>
    </row>
    <row r="2036" spans="10:15" x14ac:dyDescent="0.2">
      <c r="J2036" s="28">
        <v>19455</v>
      </c>
      <c r="K2036" s="28" t="s">
        <v>400</v>
      </c>
      <c r="L2036" s="28">
        <v>7</v>
      </c>
      <c r="M2036" s="28" t="str">
        <f t="shared" si="50"/>
        <v>194557</v>
      </c>
      <c r="N2036" s="28">
        <v>6682</v>
      </c>
      <c r="O2036" s="279">
        <v>253404.71470000001</v>
      </c>
    </row>
    <row r="2037" spans="10:15" x14ac:dyDescent="0.2">
      <c r="J2037" s="28">
        <v>19455</v>
      </c>
      <c r="K2037" s="28" t="s">
        <v>400</v>
      </c>
      <c r="L2037" s="28">
        <v>9</v>
      </c>
      <c r="M2037" s="28" t="str">
        <f t="shared" si="50"/>
        <v>194559</v>
      </c>
      <c r="N2037" s="28">
        <v>798</v>
      </c>
      <c r="O2037" s="279">
        <v>144581.52369999999</v>
      </c>
    </row>
    <row r="2038" spans="10:15" x14ac:dyDescent="0.2">
      <c r="J2038" s="28">
        <v>19455</v>
      </c>
      <c r="K2038" s="28" t="s">
        <v>400</v>
      </c>
      <c r="L2038" s="28">
        <v>11</v>
      </c>
      <c r="M2038" s="28" t="str">
        <f t="shared" si="50"/>
        <v>1945511</v>
      </c>
      <c r="N2038" s="28">
        <v>1172</v>
      </c>
      <c r="O2038" s="279">
        <v>112950.8953</v>
      </c>
    </row>
    <row r="2039" spans="10:15" x14ac:dyDescent="0.2">
      <c r="J2039" s="28">
        <v>19455</v>
      </c>
      <c r="K2039" s="28" t="s">
        <v>400</v>
      </c>
      <c r="L2039" s="28">
        <v>12</v>
      </c>
      <c r="M2039" s="28" t="str">
        <f t="shared" si="50"/>
        <v>1945512</v>
      </c>
      <c r="N2039" s="28">
        <v>0</v>
      </c>
      <c r="O2039" s="279">
        <v>19147.449570000001</v>
      </c>
    </row>
    <row r="2040" spans="10:15" x14ac:dyDescent="0.2">
      <c r="J2040" s="28">
        <v>19473</v>
      </c>
      <c r="K2040" s="28" t="s">
        <v>401</v>
      </c>
      <c r="L2040" s="28">
        <v>1</v>
      </c>
      <c r="M2040" s="28" t="str">
        <f t="shared" si="50"/>
        <v>194731</v>
      </c>
      <c r="N2040" s="28">
        <v>4423</v>
      </c>
      <c r="O2040" s="279">
        <v>61113.502330000003</v>
      </c>
    </row>
    <row r="2041" spans="10:15" x14ac:dyDescent="0.2">
      <c r="J2041" s="28">
        <v>19473</v>
      </c>
      <c r="K2041" s="28" t="s">
        <v>401</v>
      </c>
      <c r="L2041" s="28">
        <v>2</v>
      </c>
      <c r="M2041" s="28" t="str">
        <f t="shared" si="50"/>
        <v>194732</v>
      </c>
      <c r="N2041" s="28">
        <v>30845</v>
      </c>
      <c r="O2041" s="279">
        <v>181487.3596</v>
      </c>
    </row>
    <row r="2042" spans="10:15" x14ac:dyDescent="0.2">
      <c r="J2042" s="28">
        <v>19473</v>
      </c>
      <c r="K2042" s="28" t="s">
        <v>401</v>
      </c>
      <c r="L2042" s="28">
        <v>3</v>
      </c>
      <c r="M2042" s="28" t="str">
        <f t="shared" si="50"/>
        <v>194733</v>
      </c>
      <c r="N2042" s="28">
        <v>15696</v>
      </c>
      <c r="O2042" s="279">
        <v>329753.80070000002</v>
      </c>
    </row>
    <row r="2043" spans="10:15" x14ac:dyDescent="0.2">
      <c r="J2043" s="28">
        <v>19473</v>
      </c>
      <c r="K2043" s="28" t="s">
        <v>401</v>
      </c>
      <c r="L2043" s="28">
        <v>4</v>
      </c>
      <c r="M2043" s="28" t="str">
        <f t="shared" si="50"/>
        <v>194734</v>
      </c>
      <c r="N2043" s="28">
        <v>8573</v>
      </c>
      <c r="O2043" s="279">
        <v>322261.5245</v>
      </c>
    </row>
    <row r="2044" spans="10:15" x14ac:dyDescent="0.2">
      <c r="J2044" s="28">
        <v>19473</v>
      </c>
      <c r="K2044" s="28" t="s">
        <v>401</v>
      </c>
      <c r="L2044" s="28">
        <v>5</v>
      </c>
      <c r="M2044" s="28" t="str">
        <f t="shared" si="50"/>
        <v>194735</v>
      </c>
      <c r="N2044" s="28">
        <v>4232</v>
      </c>
      <c r="O2044" s="279">
        <v>145747.16159999999</v>
      </c>
    </row>
    <row r="2045" spans="10:15" x14ac:dyDescent="0.2">
      <c r="J2045" s="28">
        <v>19473</v>
      </c>
      <c r="K2045" s="28" t="s">
        <v>401</v>
      </c>
      <c r="L2045" s="28">
        <v>6</v>
      </c>
      <c r="M2045" s="28" t="str">
        <f t="shared" si="50"/>
        <v>194736</v>
      </c>
      <c r="N2045" s="28">
        <v>3989</v>
      </c>
      <c r="O2045" s="279">
        <v>498823.4056</v>
      </c>
    </row>
    <row r="2046" spans="10:15" x14ac:dyDescent="0.2">
      <c r="J2046" s="28">
        <v>19473</v>
      </c>
      <c r="K2046" s="28" t="s">
        <v>401</v>
      </c>
      <c r="L2046" s="28">
        <v>7</v>
      </c>
      <c r="M2046" s="28" t="str">
        <f t="shared" si="50"/>
        <v>194737</v>
      </c>
      <c r="N2046" s="28">
        <v>3726</v>
      </c>
      <c r="O2046" s="279">
        <v>199825.76449999999</v>
      </c>
    </row>
    <row r="2047" spans="10:15" x14ac:dyDescent="0.2">
      <c r="J2047" s="28">
        <v>19473</v>
      </c>
      <c r="K2047" s="28" t="s">
        <v>401</v>
      </c>
      <c r="L2047" s="28">
        <v>8</v>
      </c>
      <c r="M2047" s="28" t="str">
        <f t="shared" si="50"/>
        <v>194738</v>
      </c>
      <c r="N2047" s="28">
        <v>3139</v>
      </c>
      <c r="O2047" s="279">
        <v>136812.49369999999</v>
      </c>
    </row>
    <row r="2048" spans="10:15" x14ac:dyDescent="0.2">
      <c r="J2048" s="28">
        <v>19473</v>
      </c>
      <c r="K2048" s="28" t="s">
        <v>401</v>
      </c>
      <c r="L2048" s="28">
        <v>9</v>
      </c>
      <c r="M2048" s="28" t="str">
        <f t="shared" si="50"/>
        <v>194739</v>
      </c>
      <c r="N2048" s="28">
        <v>197</v>
      </c>
      <c r="O2048" s="279">
        <v>106839.8066</v>
      </c>
    </row>
    <row r="2049" spans="10:15" x14ac:dyDescent="0.2">
      <c r="J2049" s="28">
        <v>19473</v>
      </c>
      <c r="K2049" s="28" t="s">
        <v>401</v>
      </c>
      <c r="L2049" s="28">
        <v>12</v>
      </c>
      <c r="M2049" s="28" t="str">
        <f t="shared" si="50"/>
        <v>1947312</v>
      </c>
      <c r="N2049" s="28">
        <v>0</v>
      </c>
      <c r="O2049" s="279">
        <v>36261.820610000002</v>
      </c>
    </row>
    <row r="2050" spans="10:15" x14ac:dyDescent="0.2">
      <c r="J2050" s="28">
        <v>19513</v>
      </c>
      <c r="K2050" s="28" t="s">
        <v>402</v>
      </c>
      <c r="L2050" s="28">
        <v>1</v>
      </c>
      <c r="M2050" s="28" t="str">
        <f t="shared" si="50"/>
        <v>195131</v>
      </c>
      <c r="N2050" s="28">
        <v>38692</v>
      </c>
      <c r="O2050" s="279">
        <v>31441.866429999998</v>
      </c>
    </row>
    <row r="2051" spans="10:15" x14ac:dyDescent="0.2">
      <c r="J2051" s="28">
        <v>19513</v>
      </c>
      <c r="K2051" s="28" t="s">
        <v>402</v>
      </c>
      <c r="L2051" s="28">
        <v>2</v>
      </c>
      <c r="M2051" s="28" t="str">
        <f t="shared" ref="M2051:M2114" si="51">J2051&amp;L2051</f>
        <v>195132</v>
      </c>
      <c r="N2051" s="28">
        <v>39494</v>
      </c>
      <c r="O2051" s="279">
        <v>103229.2594</v>
      </c>
    </row>
    <row r="2052" spans="10:15" x14ac:dyDescent="0.2">
      <c r="J2052" s="28">
        <v>19513</v>
      </c>
      <c r="K2052" s="28" t="s">
        <v>402</v>
      </c>
      <c r="L2052" s="28">
        <v>3</v>
      </c>
      <c r="M2052" s="28" t="str">
        <f t="shared" si="51"/>
        <v>195133</v>
      </c>
      <c r="N2052" s="28">
        <v>4574</v>
      </c>
      <c r="O2052" s="279">
        <v>196667.78640000001</v>
      </c>
    </row>
    <row r="2053" spans="10:15" x14ac:dyDescent="0.2">
      <c r="J2053" s="28">
        <v>19513</v>
      </c>
      <c r="K2053" s="28" t="s">
        <v>402</v>
      </c>
      <c r="L2053" s="28">
        <v>4</v>
      </c>
      <c r="M2053" s="28" t="str">
        <f t="shared" si="51"/>
        <v>195134</v>
      </c>
      <c r="N2053" s="28">
        <v>2737</v>
      </c>
      <c r="O2053" s="279">
        <v>85664.955220000003</v>
      </c>
    </row>
    <row r="2054" spans="10:15" x14ac:dyDescent="0.2">
      <c r="J2054" s="28">
        <v>19513</v>
      </c>
      <c r="K2054" s="28" t="s">
        <v>402</v>
      </c>
      <c r="L2054" s="28">
        <v>5</v>
      </c>
      <c r="M2054" s="28" t="str">
        <f t="shared" si="51"/>
        <v>195135</v>
      </c>
      <c r="N2054" s="28">
        <v>2052</v>
      </c>
      <c r="O2054" s="279">
        <v>273752.03320000001</v>
      </c>
    </row>
    <row r="2055" spans="10:15" x14ac:dyDescent="0.2">
      <c r="J2055" s="28">
        <v>19513</v>
      </c>
      <c r="K2055" s="28" t="s">
        <v>402</v>
      </c>
      <c r="L2055" s="28">
        <v>9</v>
      </c>
      <c r="M2055" s="28" t="str">
        <f t="shared" si="51"/>
        <v>195139</v>
      </c>
      <c r="N2055" s="28">
        <v>0</v>
      </c>
      <c r="O2055" s="279">
        <v>10055.555560000001</v>
      </c>
    </row>
    <row r="2056" spans="10:15" x14ac:dyDescent="0.2">
      <c r="J2056" s="28">
        <v>19513</v>
      </c>
      <c r="K2056" s="28" t="s">
        <v>402</v>
      </c>
      <c r="L2056" s="28">
        <v>12</v>
      </c>
      <c r="M2056" s="28" t="str">
        <f t="shared" si="51"/>
        <v>1951312</v>
      </c>
      <c r="N2056" s="28">
        <v>0</v>
      </c>
      <c r="O2056" s="279">
        <v>5144.1605140000001</v>
      </c>
    </row>
    <row r="2057" spans="10:15" x14ac:dyDescent="0.2">
      <c r="J2057" s="28">
        <v>19517</v>
      </c>
      <c r="K2057" s="28" t="s">
        <v>403</v>
      </c>
      <c r="L2057" s="28">
        <v>1</v>
      </c>
      <c r="M2057" s="28" t="str">
        <f t="shared" si="51"/>
        <v>195171</v>
      </c>
      <c r="N2057" s="28">
        <v>20492</v>
      </c>
      <c r="O2057" s="279">
        <v>38502.664449999997</v>
      </c>
    </row>
    <row r="2058" spans="10:15" x14ac:dyDescent="0.2">
      <c r="J2058" s="28">
        <v>19517</v>
      </c>
      <c r="K2058" s="28" t="s">
        <v>403</v>
      </c>
      <c r="L2058" s="28">
        <v>2</v>
      </c>
      <c r="M2058" s="28" t="str">
        <f t="shared" si="51"/>
        <v>195172</v>
      </c>
      <c r="N2058" s="28">
        <v>31071</v>
      </c>
      <c r="O2058" s="279">
        <v>112195.4645</v>
      </c>
    </row>
    <row r="2059" spans="10:15" x14ac:dyDescent="0.2">
      <c r="J2059" s="28">
        <v>19517</v>
      </c>
      <c r="K2059" s="28" t="s">
        <v>403</v>
      </c>
      <c r="L2059" s="28">
        <v>3</v>
      </c>
      <c r="M2059" s="28" t="str">
        <f t="shared" si="51"/>
        <v>195173</v>
      </c>
      <c r="N2059" s="28">
        <v>4263</v>
      </c>
      <c r="O2059" s="279">
        <v>152597.20559999999</v>
      </c>
    </row>
    <row r="2060" spans="10:15" x14ac:dyDescent="0.2">
      <c r="J2060" s="28">
        <v>19517</v>
      </c>
      <c r="K2060" s="28" t="s">
        <v>403</v>
      </c>
      <c r="L2060" s="28">
        <v>4</v>
      </c>
      <c r="M2060" s="28" t="str">
        <f t="shared" si="51"/>
        <v>195174</v>
      </c>
      <c r="N2060" s="28">
        <v>3356</v>
      </c>
      <c r="O2060" s="279">
        <v>183239.70629999999</v>
      </c>
    </row>
    <row r="2061" spans="10:15" x14ac:dyDescent="0.2">
      <c r="J2061" s="28">
        <v>19517</v>
      </c>
      <c r="K2061" s="28" t="s">
        <v>403</v>
      </c>
      <c r="L2061" s="28">
        <v>5</v>
      </c>
      <c r="M2061" s="28" t="str">
        <f t="shared" si="51"/>
        <v>195175</v>
      </c>
      <c r="N2061" s="28">
        <v>2823</v>
      </c>
      <c r="O2061" s="279">
        <v>146583.0834</v>
      </c>
    </row>
    <row r="2062" spans="10:15" x14ac:dyDescent="0.2">
      <c r="J2062" s="28">
        <v>19517</v>
      </c>
      <c r="K2062" s="28" t="s">
        <v>403</v>
      </c>
      <c r="L2062" s="28">
        <v>8</v>
      </c>
      <c r="M2062" s="28" t="str">
        <f t="shared" si="51"/>
        <v>195178</v>
      </c>
      <c r="N2062" s="28">
        <v>13716</v>
      </c>
      <c r="O2062" s="279">
        <v>259998.46950000001</v>
      </c>
    </row>
    <row r="2063" spans="10:15" x14ac:dyDescent="0.2">
      <c r="J2063" s="28">
        <v>19517</v>
      </c>
      <c r="K2063" s="28" t="s">
        <v>403</v>
      </c>
      <c r="L2063" s="28">
        <v>9</v>
      </c>
      <c r="M2063" s="28" t="str">
        <f t="shared" si="51"/>
        <v>195179</v>
      </c>
      <c r="N2063" s="28">
        <v>56</v>
      </c>
      <c r="O2063" s="279">
        <v>35168.88046</v>
      </c>
    </row>
    <row r="2064" spans="10:15" x14ac:dyDescent="0.2">
      <c r="J2064" s="28">
        <v>19517</v>
      </c>
      <c r="K2064" s="28" t="s">
        <v>403</v>
      </c>
      <c r="L2064" s="28">
        <v>12</v>
      </c>
      <c r="M2064" s="28" t="str">
        <f t="shared" si="51"/>
        <v>1951712</v>
      </c>
      <c r="N2064" s="28">
        <v>0</v>
      </c>
      <c r="O2064" s="279">
        <v>18467.089070000002</v>
      </c>
    </row>
    <row r="2065" spans="10:15" x14ac:dyDescent="0.2">
      <c r="J2065" s="28">
        <v>19532</v>
      </c>
      <c r="K2065" s="28" t="s">
        <v>404</v>
      </c>
      <c r="L2065" s="28">
        <v>1</v>
      </c>
      <c r="M2065" s="28" t="str">
        <f t="shared" si="51"/>
        <v>195321</v>
      </c>
      <c r="N2065" s="28">
        <v>79081</v>
      </c>
      <c r="O2065" s="279">
        <v>52667.558149999997</v>
      </c>
    </row>
    <row r="2066" spans="10:15" x14ac:dyDescent="0.2">
      <c r="J2066" s="28">
        <v>19532</v>
      </c>
      <c r="K2066" s="28" t="s">
        <v>404</v>
      </c>
      <c r="L2066" s="28">
        <v>2</v>
      </c>
      <c r="M2066" s="28" t="str">
        <f t="shared" si="51"/>
        <v>195322</v>
      </c>
      <c r="N2066" s="28">
        <v>199282</v>
      </c>
      <c r="O2066" s="279">
        <v>154036.47899999999</v>
      </c>
    </row>
    <row r="2067" spans="10:15" x14ac:dyDescent="0.2">
      <c r="J2067" s="28">
        <v>19532</v>
      </c>
      <c r="K2067" s="28" t="s">
        <v>404</v>
      </c>
      <c r="L2067" s="28">
        <v>3</v>
      </c>
      <c r="M2067" s="28" t="str">
        <f t="shared" si="51"/>
        <v>195323</v>
      </c>
      <c r="N2067" s="28">
        <v>33600</v>
      </c>
      <c r="O2067" s="279">
        <v>247823.05119999999</v>
      </c>
    </row>
    <row r="2068" spans="10:15" x14ac:dyDescent="0.2">
      <c r="J2068" s="28">
        <v>19532</v>
      </c>
      <c r="K2068" s="28" t="s">
        <v>404</v>
      </c>
      <c r="L2068" s="28">
        <v>4</v>
      </c>
      <c r="M2068" s="28" t="str">
        <f t="shared" si="51"/>
        <v>195324</v>
      </c>
      <c r="N2068" s="28">
        <v>11757</v>
      </c>
      <c r="O2068" s="279">
        <v>394339.76799999998</v>
      </c>
    </row>
    <row r="2069" spans="10:15" x14ac:dyDescent="0.2">
      <c r="J2069" s="28">
        <v>19532</v>
      </c>
      <c r="K2069" s="28" t="s">
        <v>404</v>
      </c>
      <c r="L2069" s="28">
        <v>5</v>
      </c>
      <c r="M2069" s="28" t="str">
        <f t="shared" si="51"/>
        <v>195325</v>
      </c>
      <c r="N2069" s="28">
        <v>1934</v>
      </c>
      <c r="O2069" s="279">
        <v>189404.8015</v>
      </c>
    </row>
    <row r="2070" spans="10:15" x14ac:dyDescent="0.2">
      <c r="J2070" s="28">
        <v>19532</v>
      </c>
      <c r="K2070" s="28" t="s">
        <v>404</v>
      </c>
      <c r="L2070" s="28">
        <v>6</v>
      </c>
      <c r="M2070" s="28" t="str">
        <f t="shared" si="51"/>
        <v>195326</v>
      </c>
      <c r="N2070" s="28">
        <v>2993</v>
      </c>
      <c r="O2070" s="279">
        <v>522459.46980000002</v>
      </c>
    </row>
    <row r="2071" spans="10:15" x14ac:dyDescent="0.2">
      <c r="J2071" s="28">
        <v>19532</v>
      </c>
      <c r="K2071" s="28" t="s">
        <v>404</v>
      </c>
      <c r="L2071" s="28">
        <v>9</v>
      </c>
      <c r="M2071" s="28" t="str">
        <f t="shared" si="51"/>
        <v>195329</v>
      </c>
      <c r="N2071" s="28">
        <v>25866</v>
      </c>
      <c r="O2071" s="279">
        <v>276465.6753</v>
      </c>
    </row>
    <row r="2072" spans="10:15" x14ac:dyDescent="0.2">
      <c r="J2072" s="28">
        <v>19532</v>
      </c>
      <c r="K2072" s="28" t="s">
        <v>404</v>
      </c>
      <c r="L2072" s="28">
        <v>10</v>
      </c>
      <c r="M2072" s="28" t="str">
        <f t="shared" si="51"/>
        <v>1953210</v>
      </c>
      <c r="N2072" s="28">
        <v>22477</v>
      </c>
      <c r="O2072" s="279">
        <v>367831.69290000002</v>
      </c>
    </row>
    <row r="2073" spans="10:15" x14ac:dyDescent="0.2">
      <c r="J2073" s="28">
        <v>19532</v>
      </c>
      <c r="K2073" s="28" t="s">
        <v>404</v>
      </c>
      <c r="L2073" s="28">
        <v>12</v>
      </c>
      <c r="M2073" s="28" t="str">
        <f t="shared" si="51"/>
        <v>1953212</v>
      </c>
      <c r="N2073" s="28">
        <v>0</v>
      </c>
      <c r="O2073" s="279">
        <v>14164.413119999999</v>
      </c>
    </row>
    <row r="2074" spans="10:15" x14ac:dyDescent="0.2">
      <c r="J2074" s="28">
        <v>19533</v>
      </c>
      <c r="K2074" s="28" t="s">
        <v>405</v>
      </c>
      <c r="L2074" s="28">
        <v>1</v>
      </c>
      <c r="M2074" s="28" t="str">
        <f t="shared" si="51"/>
        <v>195331</v>
      </c>
      <c r="N2074" s="28">
        <v>19459</v>
      </c>
      <c r="O2074" s="279">
        <v>22091.563999999998</v>
      </c>
    </row>
    <row r="2075" spans="10:15" x14ac:dyDescent="0.2">
      <c r="J2075" s="28">
        <v>19533</v>
      </c>
      <c r="K2075" s="28" t="s">
        <v>405</v>
      </c>
      <c r="L2075" s="28">
        <v>2</v>
      </c>
      <c r="M2075" s="28" t="str">
        <f t="shared" si="51"/>
        <v>195332</v>
      </c>
      <c r="N2075" s="28">
        <v>5829</v>
      </c>
      <c r="O2075" s="279">
        <v>88431.303660000005</v>
      </c>
    </row>
    <row r="2076" spans="10:15" x14ac:dyDescent="0.2">
      <c r="J2076" s="28">
        <v>19533</v>
      </c>
      <c r="K2076" s="28" t="s">
        <v>405</v>
      </c>
      <c r="L2076" s="28">
        <v>3</v>
      </c>
      <c r="M2076" s="28" t="str">
        <f t="shared" si="51"/>
        <v>195333</v>
      </c>
      <c r="N2076" s="28">
        <v>907</v>
      </c>
      <c r="O2076" s="279">
        <v>68836.304969999997</v>
      </c>
    </row>
    <row r="2077" spans="10:15" x14ac:dyDescent="0.2">
      <c r="J2077" s="28">
        <v>19533</v>
      </c>
      <c r="K2077" s="28" t="s">
        <v>405</v>
      </c>
      <c r="L2077" s="28">
        <v>9</v>
      </c>
      <c r="M2077" s="28" t="str">
        <f t="shared" si="51"/>
        <v>195339</v>
      </c>
      <c r="N2077" s="28">
        <v>2814</v>
      </c>
      <c r="O2077" s="279">
        <v>80720.900240000003</v>
      </c>
    </row>
    <row r="2078" spans="10:15" x14ac:dyDescent="0.2">
      <c r="J2078" s="28">
        <v>19533</v>
      </c>
      <c r="K2078" s="28" t="s">
        <v>405</v>
      </c>
      <c r="L2078" s="28">
        <v>12</v>
      </c>
      <c r="M2078" s="28" t="str">
        <f t="shared" si="51"/>
        <v>1953312</v>
      </c>
      <c r="N2078" s="28">
        <v>0</v>
      </c>
      <c r="O2078" s="279">
        <v>4132.4677629999996</v>
      </c>
    </row>
    <row r="2079" spans="10:15" x14ac:dyDescent="0.2">
      <c r="J2079" s="28">
        <v>19548</v>
      </c>
      <c r="K2079" s="28" t="s">
        <v>406</v>
      </c>
      <c r="L2079" s="28">
        <v>1</v>
      </c>
      <c r="M2079" s="28" t="str">
        <f t="shared" si="51"/>
        <v>195481</v>
      </c>
      <c r="N2079" s="28">
        <v>67265</v>
      </c>
      <c r="O2079" s="279">
        <v>31357.954549999999</v>
      </c>
    </row>
    <row r="2080" spans="10:15" x14ac:dyDescent="0.2">
      <c r="J2080" s="28">
        <v>19548</v>
      </c>
      <c r="K2080" s="28" t="s">
        <v>406</v>
      </c>
      <c r="L2080" s="28">
        <v>2</v>
      </c>
      <c r="M2080" s="28" t="str">
        <f t="shared" si="51"/>
        <v>195482</v>
      </c>
      <c r="N2080" s="28">
        <v>198062</v>
      </c>
      <c r="O2080" s="279">
        <v>130420.3983</v>
      </c>
    </row>
    <row r="2081" spans="10:15" x14ac:dyDescent="0.2">
      <c r="J2081" s="28">
        <v>19548</v>
      </c>
      <c r="K2081" s="28" t="s">
        <v>406</v>
      </c>
      <c r="L2081" s="28">
        <v>3</v>
      </c>
      <c r="M2081" s="28" t="str">
        <f t="shared" si="51"/>
        <v>195483</v>
      </c>
      <c r="N2081" s="28">
        <v>40497</v>
      </c>
      <c r="O2081" s="279">
        <v>191223.72659999999</v>
      </c>
    </row>
    <row r="2082" spans="10:15" x14ac:dyDescent="0.2">
      <c r="J2082" s="28">
        <v>19548</v>
      </c>
      <c r="K2082" s="28" t="s">
        <v>406</v>
      </c>
      <c r="L2082" s="28">
        <v>4</v>
      </c>
      <c r="M2082" s="28" t="str">
        <f t="shared" si="51"/>
        <v>195484</v>
      </c>
      <c r="N2082" s="28">
        <v>17942</v>
      </c>
      <c r="O2082" s="279">
        <v>202940.2789</v>
      </c>
    </row>
    <row r="2083" spans="10:15" x14ac:dyDescent="0.2">
      <c r="J2083" s="28">
        <v>19548</v>
      </c>
      <c r="K2083" s="28" t="s">
        <v>406</v>
      </c>
      <c r="L2083" s="28">
        <v>5</v>
      </c>
      <c r="M2083" s="28" t="str">
        <f t="shared" si="51"/>
        <v>195485</v>
      </c>
      <c r="N2083" s="28">
        <v>2955</v>
      </c>
      <c r="O2083" s="279">
        <v>241567.7138</v>
      </c>
    </row>
    <row r="2084" spans="10:15" x14ac:dyDescent="0.2">
      <c r="J2084" s="28">
        <v>19548</v>
      </c>
      <c r="K2084" s="28" t="s">
        <v>406</v>
      </c>
      <c r="L2084" s="28">
        <v>6</v>
      </c>
      <c r="M2084" s="28" t="str">
        <f t="shared" si="51"/>
        <v>195486</v>
      </c>
      <c r="N2084" s="28">
        <v>5861</v>
      </c>
      <c r="O2084" s="279">
        <v>72439.167709999994</v>
      </c>
    </row>
    <row r="2085" spans="10:15" x14ac:dyDescent="0.2">
      <c r="J2085" s="28">
        <v>19548</v>
      </c>
      <c r="K2085" s="28" t="s">
        <v>406</v>
      </c>
      <c r="L2085" s="28">
        <v>9</v>
      </c>
      <c r="M2085" s="28" t="str">
        <f t="shared" si="51"/>
        <v>195489</v>
      </c>
      <c r="N2085" s="28">
        <v>6698</v>
      </c>
      <c r="O2085" s="279">
        <v>234115.37359999999</v>
      </c>
    </row>
    <row r="2086" spans="10:15" x14ac:dyDescent="0.2">
      <c r="J2086" s="28">
        <v>19548</v>
      </c>
      <c r="K2086" s="28" t="s">
        <v>406</v>
      </c>
      <c r="L2086" s="28">
        <v>10</v>
      </c>
      <c r="M2086" s="28" t="str">
        <f t="shared" si="51"/>
        <v>1954810</v>
      </c>
      <c r="N2086" s="28">
        <v>5152</v>
      </c>
      <c r="O2086" s="279">
        <v>234582.36850000001</v>
      </c>
    </row>
    <row r="2087" spans="10:15" x14ac:dyDescent="0.2">
      <c r="J2087" s="28">
        <v>19548</v>
      </c>
      <c r="K2087" s="28" t="s">
        <v>406</v>
      </c>
      <c r="L2087" s="28">
        <v>12</v>
      </c>
      <c r="M2087" s="28" t="str">
        <f t="shared" si="51"/>
        <v>1954812</v>
      </c>
      <c r="N2087" s="28">
        <v>0</v>
      </c>
      <c r="O2087" s="279">
        <v>16342.002399999999</v>
      </c>
    </row>
    <row r="2088" spans="10:15" x14ac:dyDescent="0.2">
      <c r="J2088" s="28">
        <v>19573</v>
      </c>
      <c r="K2088" s="28" t="s">
        <v>407</v>
      </c>
      <c r="L2088" s="28">
        <v>1</v>
      </c>
      <c r="M2088" s="28" t="str">
        <f t="shared" si="51"/>
        <v>195731</v>
      </c>
      <c r="N2088" s="28">
        <v>140183</v>
      </c>
      <c r="O2088" s="279">
        <v>52897.980089999997</v>
      </c>
    </row>
    <row r="2089" spans="10:15" x14ac:dyDescent="0.2">
      <c r="J2089" s="28">
        <v>19573</v>
      </c>
      <c r="K2089" s="28" t="s">
        <v>407</v>
      </c>
      <c r="L2089" s="28">
        <v>2</v>
      </c>
      <c r="M2089" s="28" t="str">
        <f t="shared" si="51"/>
        <v>195732</v>
      </c>
      <c r="N2089" s="28">
        <v>687770</v>
      </c>
      <c r="O2089" s="279">
        <v>180126.8297</v>
      </c>
    </row>
    <row r="2090" spans="10:15" x14ac:dyDescent="0.2">
      <c r="J2090" s="28">
        <v>19573</v>
      </c>
      <c r="K2090" s="28" t="s">
        <v>407</v>
      </c>
      <c r="L2090" s="28">
        <v>3</v>
      </c>
      <c r="M2090" s="28" t="str">
        <f t="shared" si="51"/>
        <v>195733</v>
      </c>
      <c r="N2090" s="28">
        <v>91721</v>
      </c>
      <c r="O2090" s="279">
        <v>317657.65149999998</v>
      </c>
    </row>
    <row r="2091" spans="10:15" x14ac:dyDescent="0.2">
      <c r="J2091" s="28">
        <v>19573</v>
      </c>
      <c r="K2091" s="28" t="s">
        <v>407</v>
      </c>
      <c r="L2091" s="28">
        <v>4</v>
      </c>
      <c r="M2091" s="28" t="str">
        <f t="shared" si="51"/>
        <v>195734</v>
      </c>
      <c r="N2091" s="28">
        <v>22642</v>
      </c>
      <c r="O2091" s="279">
        <v>248079.85019999999</v>
      </c>
    </row>
    <row r="2092" spans="10:15" x14ac:dyDescent="0.2">
      <c r="J2092" s="28">
        <v>19573</v>
      </c>
      <c r="K2092" s="28" t="s">
        <v>407</v>
      </c>
      <c r="L2092" s="28">
        <v>5</v>
      </c>
      <c r="M2092" s="28" t="str">
        <f t="shared" si="51"/>
        <v>195735</v>
      </c>
      <c r="N2092" s="28">
        <v>8305</v>
      </c>
      <c r="O2092" s="279">
        <v>198352.62890000001</v>
      </c>
    </row>
    <row r="2093" spans="10:15" x14ac:dyDescent="0.2">
      <c r="J2093" s="28">
        <v>19573</v>
      </c>
      <c r="K2093" s="28" t="s">
        <v>407</v>
      </c>
      <c r="L2093" s="28">
        <v>6</v>
      </c>
      <c r="M2093" s="28" t="str">
        <f t="shared" si="51"/>
        <v>195736</v>
      </c>
      <c r="N2093" s="28">
        <v>4166</v>
      </c>
      <c r="O2093" s="279">
        <v>193165.61679999999</v>
      </c>
    </row>
    <row r="2094" spans="10:15" x14ac:dyDescent="0.2">
      <c r="J2094" s="28">
        <v>19573</v>
      </c>
      <c r="K2094" s="28" t="s">
        <v>407</v>
      </c>
      <c r="L2094" s="28">
        <v>7</v>
      </c>
      <c r="M2094" s="28" t="str">
        <f t="shared" si="51"/>
        <v>195737</v>
      </c>
      <c r="N2094" s="28">
        <v>6815</v>
      </c>
      <c r="O2094" s="279">
        <v>309126.34210000001</v>
      </c>
    </row>
    <row r="2095" spans="10:15" x14ac:dyDescent="0.2">
      <c r="J2095" s="28">
        <v>19573</v>
      </c>
      <c r="K2095" s="28" t="s">
        <v>407</v>
      </c>
      <c r="L2095" s="28">
        <v>8</v>
      </c>
      <c r="M2095" s="28" t="str">
        <f t="shared" si="51"/>
        <v>195738</v>
      </c>
      <c r="N2095" s="28">
        <v>22289</v>
      </c>
      <c r="O2095" s="279">
        <v>107702.265</v>
      </c>
    </row>
    <row r="2096" spans="10:15" x14ac:dyDescent="0.2">
      <c r="J2096" s="28">
        <v>19573</v>
      </c>
      <c r="K2096" s="28" t="s">
        <v>407</v>
      </c>
      <c r="L2096" s="28">
        <v>9</v>
      </c>
      <c r="M2096" s="28" t="str">
        <f t="shared" si="51"/>
        <v>195739</v>
      </c>
      <c r="N2096" s="28">
        <v>23405</v>
      </c>
      <c r="O2096" s="279">
        <v>264301.55849999998</v>
      </c>
    </row>
    <row r="2097" spans="10:15" x14ac:dyDescent="0.2">
      <c r="J2097" s="28">
        <v>19573</v>
      </c>
      <c r="K2097" s="28" t="s">
        <v>407</v>
      </c>
      <c r="L2097" s="28">
        <v>10</v>
      </c>
      <c r="M2097" s="28" t="str">
        <f t="shared" si="51"/>
        <v>1957310</v>
      </c>
      <c r="N2097" s="28">
        <v>16994</v>
      </c>
      <c r="O2097" s="279">
        <v>407884.08840000001</v>
      </c>
    </row>
    <row r="2098" spans="10:15" x14ac:dyDescent="0.2">
      <c r="J2098" s="28">
        <v>19573</v>
      </c>
      <c r="K2098" s="28" t="s">
        <v>407</v>
      </c>
      <c r="L2098" s="28">
        <v>11</v>
      </c>
      <c r="M2098" s="28" t="str">
        <f t="shared" si="51"/>
        <v>1957311</v>
      </c>
      <c r="N2098" s="28">
        <v>324</v>
      </c>
      <c r="O2098" s="279">
        <v>440947.9167</v>
      </c>
    </row>
    <row r="2099" spans="10:15" x14ac:dyDescent="0.2">
      <c r="J2099" s="28">
        <v>19573</v>
      </c>
      <c r="K2099" s="28" t="s">
        <v>407</v>
      </c>
      <c r="L2099" s="28">
        <v>12</v>
      </c>
      <c r="M2099" s="28" t="str">
        <f t="shared" si="51"/>
        <v>1957312</v>
      </c>
      <c r="N2099" s="28">
        <v>0</v>
      </c>
      <c r="O2099" s="279">
        <v>16054.75346</v>
      </c>
    </row>
    <row r="2100" spans="10:15" x14ac:dyDescent="0.2">
      <c r="J2100" s="28">
        <v>19585</v>
      </c>
      <c r="K2100" s="28" t="s">
        <v>408</v>
      </c>
      <c r="L2100" s="28">
        <v>1</v>
      </c>
      <c r="M2100" s="28" t="str">
        <f t="shared" si="51"/>
        <v>195851</v>
      </c>
      <c r="N2100" s="28">
        <v>20562</v>
      </c>
      <c r="O2100" s="279">
        <v>14395.98929</v>
      </c>
    </row>
    <row r="2101" spans="10:15" x14ac:dyDescent="0.2">
      <c r="J2101" s="28">
        <v>19585</v>
      </c>
      <c r="K2101" s="28" t="s">
        <v>408</v>
      </c>
      <c r="L2101" s="28">
        <v>2</v>
      </c>
      <c r="M2101" s="28" t="str">
        <f t="shared" si="51"/>
        <v>195852</v>
      </c>
      <c r="N2101" s="28">
        <v>6900</v>
      </c>
      <c r="O2101" s="279">
        <v>27259.588090000001</v>
      </c>
    </row>
    <row r="2102" spans="10:15" x14ac:dyDescent="0.2">
      <c r="J2102" s="28">
        <v>19585</v>
      </c>
      <c r="K2102" s="28" t="s">
        <v>408</v>
      </c>
      <c r="L2102" s="28">
        <v>4</v>
      </c>
      <c r="M2102" s="28" t="str">
        <f t="shared" si="51"/>
        <v>195854</v>
      </c>
      <c r="N2102" s="28">
        <v>1950</v>
      </c>
      <c r="O2102" s="279">
        <v>12629.78182</v>
      </c>
    </row>
    <row r="2103" spans="10:15" x14ac:dyDescent="0.2">
      <c r="J2103" s="28">
        <v>19585</v>
      </c>
      <c r="K2103" s="28" t="s">
        <v>408</v>
      </c>
      <c r="L2103" s="28">
        <v>12</v>
      </c>
      <c r="M2103" s="28" t="str">
        <f t="shared" si="51"/>
        <v>1958512</v>
      </c>
      <c r="N2103" s="28">
        <v>0</v>
      </c>
      <c r="O2103" s="279">
        <v>1863.7784999999999</v>
      </c>
    </row>
    <row r="2104" spans="10:15" x14ac:dyDescent="0.2">
      <c r="J2104" s="28">
        <v>19622</v>
      </c>
      <c r="K2104" s="28" t="s">
        <v>409</v>
      </c>
      <c r="L2104" s="28">
        <v>1</v>
      </c>
      <c r="M2104" s="28" t="str">
        <f t="shared" si="51"/>
        <v>196221</v>
      </c>
      <c r="N2104" s="28">
        <v>11196</v>
      </c>
      <c r="O2104" s="279">
        <v>35548.023569999998</v>
      </c>
    </row>
    <row r="2105" spans="10:15" x14ac:dyDescent="0.2">
      <c r="J2105" s="28">
        <v>19622</v>
      </c>
      <c r="K2105" s="28" t="s">
        <v>409</v>
      </c>
      <c r="L2105" s="28">
        <v>2</v>
      </c>
      <c r="M2105" s="28" t="str">
        <f t="shared" si="51"/>
        <v>196222</v>
      </c>
      <c r="N2105" s="28">
        <v>20664</v>
      </c>
      <c r="O2105" s="279">
        <v>68030.295599999998</v>
      </c>
    </row>
    <row r="2106" spans="10:15" x14ac:dyDescent="0.2">
      <c r="J2106" s="28">
        <v>19622</v>
      </c>
      <c r="K2106" s="28" t="s">
        <v>409</v>
      </c>
      <c r="L2106" s="28">
        <v>3</v>
      </c>
      <c r="M2106" s="28" t="str">
        <f t="shared" si="51"/>
        <v>196223</v>
      </c>
      <c r="N2106" s="28">
        <v>2846</v>
      </c>
      <c r="O2106" s="279">
        <v>89764.588480000006</v>
      </c>
    </row>
    <row r="2107" spans="10:15" x14ac:dyDescent="0.2">
      <c r="J2107" s="28">
        <v>19622</v>
      </c>
      <c r="K2107" s="28" t="s">
        <v>409</v>
      </c>
      <c r="L2107" s="28">
        <v>4</v>
      </c>
      <c r="M2107" s="28" t="str">
        <f t="shared" si="51"/>
        <v>196224</v>
      </c>
      <c r="N2107" s="28">
        <v>2537</v>
      </c>
      <c r="O2107" s="279">
        <v>45025.484450000004</v>
      </c>
    </row>
    <row r="2108" spans="10:15" x14ac:dyDescent="0.2">
      <c r="J2108" s="28">
        <v>19622</v>
      </c>
      <c r="K2108" s="28" t="s">
        <v>409</v>
      </c>
      <c r="L2108" s="28">
        <v>5</v>
      </c>
      <c r="M2108" s="28" t="str">
        <f t="shared" si="51"/>
        <v>196225</v>
      </c>
      <c r="N2108" s="28">
        <v>2010</v>
      </c>
      <c r="O2108" s="279">
        <v>94778.729479999995</v>
      </c>
    </row>
    <row r="2109" spans="10:15" x14ac:dyDescent="0.2">
      <c r="J2109" s="28">
        <v>19622</v>
      </c>
      <c r="K2109" s="28" t="s">
        <v>409</v>
      </c>
      <c r="L2109" s="28">
        <v>9</v>
      </c>
      <c r="M2109" s="28" t="str">
        <f t="shared" si="51"/>
        <v>196229</v>
      </c>
      <c r="N2109" s="28">
        <v>537</v>
      </c>
      <c r="O2109" s="279">
        <v>199955.6452</v>
      </c>
    </row>
    <row r="2110" spans="10:15" x14ac:dyDescent="0.2">
      <c r="J2110" s="28">
        <v>19622</v>
      </c>
      <c r="K2110" s="28" t="s">
        <v>409</v>
      </c>
      <c r="L2110" s="28">
        <v>12</v>
      </c>
      <c r="M2110" s="28" t="str">
        <f t="shared" si="51"/>
        <v>1962212</v>
      </c>
      <c r="N2110" s="28">
        <v>0</v>
      </c>
      <c r="O2110" s="279">
        <v>2840.651875</v>
      </c>
    </row>
    <row r="2111" spans="10:15" x14ac:dyDescent="0.2">
      <c r="J2111" s="28">
        <v>19693</v>
      </c>
      <c r="K2111" s="28" t="s">
        <v>410</v>
      </c>
      <c r="L2111" s="28">
        <v>1</v>
      </c>
      <c r="M2111" s="28" t="str">
        <f t="shared" si="51"/>
        <v>196931</v>
      </c>
      <c r="N2111" s="28">
        <v>10495</v>
      </c>
      <c r="O2111" s="279">
        <v>23610.401839999999</v>
      </c>
    </row>
    <row r="2112" spans="10:15" x14ac:dyDescent="0.2">
      <c r="J2112" s="28">
        <v>19693</v>
      </c>
      <c r="K2112" s="28" t="s">
        <v>410</v>
      </c>
      <c r="L2112" s="28">
        <v>2</v>
      </c>
      <c r="M2112" s="28" t="str">
        <f t="shared" si="51"/>
        <v>196932</v>
      </c>
      <c r="N2112" s="28">
        <v>7539</v>
      </c>
      <c r="O2112" s="279">
        <v>68077.383019999994</v>
      </c>
    </row>
    <row r="2113" spans="10:15" x14ac:dyDescent="0.2">
      <c r="J2113" s="28">
        <v>19693</v>
      </c>
      <c r="K2113" s="28" t="s">
        <v>410</v>
      </c>
      <c r="L2113" s="28">
        <v>3</v>
      </c>
      <c r="M2113" s="28" t="str">
        <f t="shared" si="51"/>
        <v>196933</v>
      </c>
      <c r="N2113" s="28">
        <v>4487</v>
      </c>
      <c r="O2113" s="279">
        <v>61850.93793</v>
      </c>
    </row>
    <row r="2114" spans="10:15" x14ac:dyDescent="0.2">
      <c r="J2114" s="28">
        <v>19698</v>
      </c>
      <c r="K2114" s="28" t="s">
        <v>411</v>
      </c>
      <c r="L2114" s="28">
        <v>1</v>
      </c>
      <c r="M2114" s="28" t="str">
        <f t="shared" si="51"/>
        <v>196981</v>
      </c>
      <c r="N2114" s="28">
        <v>50033</v>
      </c>
      <c r="O2114" s="279">
        <v>69355.7255</v>
      </c>
    </row>
    <row r="2115" spans="10:15" x14ac:dyDescent="0.2">
      <c r="J2115" s="28">
        <v>19698</v>
      </c>
      <c r="K2115" s="28" t="s">
        <v>411</v>
      </c>
      <c r="L2115" s="28">
        <v>2</v>
      </c>
      <c r="M2115" s="28" t="str">
        <f t="shared" ref="M2115:M2178" si="52">J2115&amp;L2115</f>
        <v>196982</v>
      </c>
      <c r="N2115" s="28">
        <v>589692</v>
      </c>
      <c r="O2115" s="279">
        <v>276071.17389999999</v>
      </c>
    </row>
    <row r="2116" spans="10:15" x14ac:dyDescent="0.2">
      <c r="J2116" s="28">
        <v>19698</v>
      </c>
      <c r="K2116" s="28" t="s">
        <v>411</v>
      </c>
      <c r="L2116" s="28">
        <v>3</v>
      </c>
      <c r="M2116" s="28" t="str">
        <f t="shared" si="52"/>
        <v>196983</v>
      </c>
      <c r="N2116" s="28">
        <v>464617</v>
      </c>
      <c r="O2116" s="279">
        <v>481699.25959999999</v>
      </c>
    </row>
    <row r="2117" spans="10:15" x14ac:dyDescent="0.2">
      <c r="J2117" s="28">
        <v>19698</v>
      </c>
      <c r="K2117" s="28" t="s">
        <v>411</v>
      </c>
      <c r="L2117" s="28">
        <v>4</v>
      </c>
      <c r="M2117" s="28" t="str">
        <f t="shared" si="52"/>
        <v>196984</v>
      </c>
      <c r="N2117" s="28">
        <v>172984</v>
      </c>
      <c r="O2117" s="279">
        <v>498955.54560000001</v>
      </c>
    </row>
    <row r="2118" spans="10:15" x14ac:dyDescent="0.2">
      <c r="J2118" s="28">
        <v>19698</v>
      </c>
      <c r="K2118" s="28" t="s">
        <v>411</v>
      </c>
      <c r="L2118" s="28">
        <v>5</v>
      </c>
      <c r="M2118" s="28" t="str">
        <f t="shared" si="52"/>
        <v>196985</v>
      </c>
      <c r="N2118" s="28">
        <v>20855</v>
      </c>
      <c r="O2118" s="279">
        <v>446651.31559999997</v>
      </c>
    </row>
    <row r="2119" spans="10:15" x14ac:dyDescent="0.2">
      <c r="J2119" s="28">
        <v>19698</v>
      </c>
      <c r="K2119" s="28" t="s">
        <v>411</v>
      </c>
      <c r="L2119" s="28">
        <v>6</v>
      </c>
      <c r="M2119" s="28" t="str">
        <f t="shared" si="52"/>
        <v>196986</v>
      </c>
      <c r="N2119" s="28">
        <v>15400</v>
      </c>
      <c r="O2119" s="279">
        <v>328199.22320000001</v>
      </c>
    </row>
    <row r="2120" spans="10:15" x14ac:dyDescent="0.2">
      <c r="J2120" s="28">
        <v>19698</v>
      </c>
      <c r="K2120" s="28" t="s">
        <v>411</v>
      </c>
      <c r="L2120" s="28">
        <v>7</v>
      </c>
      <c r="M2120" s="28" t="str">
        <f t="shared" si="52"/>
        <v>196987</v>
      </c>
      <c r="N2120" s="28">
        <v>13049</v>
      </c>
      <c r="O2120" s="279">
        <v>191703.50949999999</v>
      </c>
    </row>
    <row r="2121" spans="10:15" x14ac:dyDescent="0.2">
      <c r="J2121" s="28">
        <v>19698</v>
      </c>
      <c r="K2121" s="28" t="s">
        <v>411</v>
      </c>
      <c r="L2121" s="28">
        <v>8</v>
      </c>
      <c r="M2121" s="28" t="str">
        <f t="shared" si="52"/>
        <v>196988</v>
      </c>
      <c r="N2121" s="28">
        <v>8936</v>
      </c>
      <c r="O2121" s="279">
        <v>432800.62640000001</v>
      </c>
    </row>
    <row r="2122" spans="10:15" x14ac:dyDescent="0.2">
      <c r="J2122" s="28">
        <v>19698</v>
      </c>
      <c r="K2122" s="28" t="s">
        <v>411</v>
      </c>
      <c r="L2122" s="28">
        <v>9</v>
      </c>
      <c r="M2122" s="28" t="str">
        <f t="shared" si="52"/>
        <v>196989</v>
      </c>
      <c r="N2122" s="28">
        <v>29650</v>
      </c>
      <c r="O2122" s="279">
        <v>629109.38359999994</v>
      </c>
    </row>
    <row r="2123" spans="10:15" x14ac:dyDescent="0.2">
      <c r="J2123" s="28">
        <v>19698</v>
      </c>
      <c r="K2123" s="28" t="s">
        <v>411</v>
      </c>
      <c r="L2123" s="28">
        <v>10</v>
      </c>
      <c r="M2123" s="28" t="str">
        <f t="shared" si="52"/>
        <v>1969810</v>
      </c>
      <c r="N2123" s="28">
        <v>90475</v>
      </c>
      <c r="O2123" s="279">
        <v>646474.72259999998</v>
      </c>
    </row>
    <row r="2124" spans="10:15" x14ac:dyDescent="0.2">
      <c r="J2124" s="28">
        <v>19698</v>
      </c>
      <c r="K2124" s="28" t="s">
        <v>411</v>
      </c>
      <c r="L2124" s="28">
        <v>11</v>
      </c>
      <c r="M2124" s="28" t="str">
        <f t="shared" si="52"/>
        <v>1969811</v>
      </c>
      <c r="N2124" s="28">
        <v>4172</v>
      </c>
      <c r="O2124" s="279">
        <v>353074.97519999999</v>
      </c>
    </row>
    <row r="2125" spans="10:15" x14ac:dyDescent="0.2">
      <c r="J2125" s="28">
        <v>19698</v>
      </c>
      <c r="K2125" s="28" t="s">
        <v>411</v>
      </c>
      <c r="L2125" s="28">
        <v>12</v>
      </c>
      <c r="M2125" s="28" t="str">
        <f t="shared" si="52"/>
        <v>1969812</v>
      </c>
      <c r="N2125" s="28">
        <v>0</v>
      </c>
      <c r="O2125" s="279">
        <v>66190.635290000006</v>
      </c>
    </row>
    <row r="2126" spans="10:15" x14ac:dyDescent="0.2">
      <c r="J2126" s="28">
        <v>19701</v>
      </c>
      <c r="K2126" s="28" t="s">
        <v>412</v>
      </c>
      <c r="L2126" s="28">
        <v>1</v>
      </c>
      <c r="M2126" s="28" t="str">
        <f t="shared" si="52"/>
        <v>197011</v>
      </c>
      <c r="N2126" s="28">
        <v>17603</v>
      </c>
      <c r="O2126" s="279">
        <v>8186.9504669999997</v>
      </c>
    </row>
    <row r="2127" spans="10:15" x14ac:dyDescent="0.2">
      <c r="J2127" s="28">
        <v>19701</v>
      </c>
      <c r="K2127" s="28" t="s">
        <v>412</v>
      </c>
      <c r="L2127" s="28">
        <v>2</v>
      </c>
      <c r="M2127" s="28" t="str">
        <f t="shared" si="52"/>
        <v>197012</v>
      </c>
      <c r="N2127" s="28">
        <v>6555</v>
      </c>
      <c r="O2127" s="279">
        <v>77217.940180000005</v>
      </c>
    </row>
    <row r="2128" spans="10:15" x14ac:dyDescent="0.2">
      <c r="J2128" s="28">
        <v>19701</v>
      </c>
      <c r="K2128" s="28" t="s">
        <v>412</v>
      </c>
      <c r="L2128" s="28">
        <v>3</v>
      </c>
      <c r="M2128" s="28" t="str">
        <f t="shared" si="52"/>
        <v>197013</v>
      </c>
      <c r="N2128" s="28">
        <v>3490</v>
      </c>
      <c r="O2128" s="279">
        <v>206090.56570000001</v>
      </c>
    </row>
    <row r="2129" spans="10:15" x14ac:dyDescent="0.2">
      <c r="J2129" s="28">
        <v>19701</v>
      </c>
      <c r="K2129" s="28" t="s">
        <v>412</v>
      </c>
      <c r="L2129" s="28">
        <v>12</v>
      </c>
      <c r="M2129" s="28" t="str">
        <f t="shared" si="52"/>
        <v>1970112</v>
      </c>
      <c r="N2129" s="28">
        <v>0</v>
      </c>
      <c r="O2129" s="279">
        <v>1099.668269</v>
      </c>
    </row>
    <row r="2130" spans="10:15" x14ac:dyDescent="0.2">
      <c r="J2130" s="28">
        <v>19743</v>
      </c>
      <c r="K2130" s="28" t="s">
        <v>413</v>
      </c>
      <c r="L2130" s="28">
        <v>1</v>
      </c>
      <c r="M2130" s="28" t="str">
        <f t="shared" si="52"/>
        <v>197431</v>
      </c>
      <c r="N2130" s="28">
        <v>38085</v>
      </c>
      <c r="O2130" s="279">
        <v>34422.637029999998</v>
      </c>
    </row>
    <row r="2131" spans="10:15" x14ac:dyDescent="0.2">
      <c r="J2131" s="28">
        <v>19743</v>
      </c>
      <c r="K2131" s="28" t="s">
        <v>413</v>
      </c>
      <c r="L2131" s="28">
        <v>2</v>
      </c>
      <c r="M2131" s="28" t="str">
        <f t="shared" si="52"/>
        <v>197432</v>
      </c>
      <c r="N2131" s="28">
        <v>133596</v>
      </c>
      <c r="O2131" s="279">
        <v>90326.921669999996</v>
      </c>
    </row>
    <row r="2132" spans="10:15" x14ac:dyDescent="0.2">
      <c r="J2132" s="28">
        <v>19743</v>
      </c>
      <c r="K2132" s="28" t="s">
        <v>413</v>
      </c>
      <c r="L2132" s="28">
        <v>3</v>
      </c>
      <c r="M2132" s="28" t="str">
        <f t="shared" si="52"/>
        <v>197433</v>
      </c>
      <c r="N2132" s="28">
        <v>20620</v>
      </c>
      <c r="O2132" s="279">
        <v>91940.919250000006</v>
      </c>
    </row>
    <row r="2133" spans="10:15" x14ac:dyDescent="0.2">
      <c r="J2133" s="28">
        <v>19743</v>
      </c>
      <c r="K2133" s="28" t="s">
        <v>413</v>
      </c>
      <c r="L2133" s="28">
        <v>4</v>
      </c>
      <c r="M2133" s="28" t="str">
        <f t="shared" si="52"/>
        <v>197434</v>
      </c>
      <c r="N2133" s="28">
        <v>7783</v>
      </c>
      <c r="O2133" s="279">
        <v>105897.1636</v>
      </c>
    </row>
    <row r="2134" spans="10:15" x14ac:dyDescent="0.2">
      <c r="J2134" s="28">
        <v>19743</v>
      </c>
      <c r="K2134" s="28" t="s">
        <v>413</v>
      </c>
      <c r="L2134" s="28">
        <v>5</v>
      </c>
      <c r="M2134" s="28" t="str">
        <f t="shared" si="52"/>
        <v>197435</v>
      </c>
      <c r="N2134" s="28">
        <v>2730</v>
      </c>
      <c r="O2134" s="279">
        <v>94399.535180000006</v>
      </c>
    </row>
    <row r="2135" spans="10:15" x14ac:dyDescent="0.2">
      <c r="J2135" s="28">
        <v>19743</v>
      </c>
      <c r="K2135" s="28" t="s">
        <v>413</v>
      </c>
      <c r="L2135" s="28">
        <v>6</v>
      </c>
      <c r="M2135" s="28" t="str">
        <f t="shared" si="52"/>
        <v>197436</v>
      </c>
      <c r="N2135" s="28">
        <v>6525</v>
      </c>
      <c r="O2135" s="279">
        <v>96703.740170000005</v>
      </c>
    </row>
    <row r="2136" spans="10:15" x14ac:dyDescent="0.2">
      <c r="J2136" s="28">
        <v>19743</v>
      </c>
      <c r="K2136" s="28" t="s">
        <v>413</v>
      </c>
      <c r="L2136" s="28">
        <v>7</v>
      </c>
      <c r="M2136" s="28" t="str">
        <f t="shared" si="52"/>
        <v>197437</v>
      </c>
      <c r="N2136" s="28">
        <v>5204</v>
      </c>
      <c r="O2136" s="279">
        <v>192298.51860000001</v>
      </c>
    </row>
    <row r="2137" spans="10:15" x14ac:dyDescent="0.2">
      <c r="J2137" s="28">
        <v>19743</v>
      </c>
      <c r="K2137" s="28" t="s">
        <v>413</v>
      </c>
      <c r="L2137" s="28">
        <v>8</v>
      </c>
      <c r="M2137" s="28" t="str">
        <f t="shared" si="52"/>
        <v>197438</v>
      </c>
      <c r="N2137" s="28">
        <v>8904</v>
      </c>
      <c r="O2137" s="279">
        <v>95997.583849999995</v>
      </c>
    </row>
    <row r="2138" spans="10:15" x14ac:dyDescent="0.2">
      <c r="J2138" s="28">
        <v>19743</v>
      </c>
      <c r="K2138" s="28" t="s">
        <v>413</v>
      </c>
      <c r="L2138" s="28">
        <v>12</v>
      </c>
      <c r="M2138" s="28" t="str">
        <f t="shared" si="52"/>
        <v>1974312</v>
      </c>
      <c r="N2138" s="28">
        <v>0</v>
      </c>
      <c r="O2138" s="279">
        <v>4666.6515749999999</v>
      </c>
    </row>
    <row r="2139" spans="10:15" x14ac:dyDescent="0.2">
      <c r="J2139" s="28">
        <v>19760</v>
      </c>
      <c r="K2139" s="28" t="s">
        <v>414</v>
      </c>
      <c r="L2139" s="28">
        <v>1</v>
      </c>
      <c r="M2139" s="28" t="str">
        <f t="shared" si="52"/>
        <v>197601</v>
      </c>
      <c r="N2139" s="28">
        <v>6533</v>
      </c>
      <c r="O2139" s="279">
        <v>10099.22298</v>
      </c>
    </row>
    <row r="2140" spans="10:15" x14ac:dyDescent="0.2">
      <c r="J2140" s="28">
        <v>19760</v>
      </c>
      <c r="K2140" s="28" t="s">
        <v>414</v>
      </c>
      <c r="L2140" s="28">
        <v>2</v>
      </c>
      <c r="M2140" s="28" t="str">
        <f t="shared" si="52"/>
        <v>197602</v>
      </c>
      <c r="N2140" s="28">
        <v>6395</v>
      </c>
      <c r="O2140" s="279">
        <v>34261.244359999997</v>
      </c>
    </row>
    <row r="2141" spans="10:15" x14ac:dyDescent="0.2">
      <c r="J2141" s="28">
        <v>19760</v>
      </c>
      <c r="K2141" s="28" t="s">
        <v>414</v>
      </c>
      <c r="L2141" s="28">
        <v>3</v>
      </c>
      <c r="M2141" s="28" t="str">
        <f t="shared" si="52"/>
        <v>197603</v>
      </c>
      <c r="N2141" s="28">
        <v>4563</v>
      </c>
      <c r="O2141" s="279">
        <v>54982.495970000004</v>
      </c>
    </row>
    <row r="2142" spans="10:15" x14ac:dyDescent="0.2">
      <c r="J2142" s="28">
        <v>19760</v>
      </c>
      <c r="K2142" s="28" t="s">
        <v>414</v>
      </c>
      <c r="L2142" s="28">
        <v>6</v>
      </c>
      <c r="M2142" s="28" t="str">
        <f t="shared" si="52"/>
        <v>197606</v>
      </c>
      <c r="N2142" s="28">
        <v>2028</v>
      </c>
      <c r="O2142" s="279">
        <v>5683.5</v>
      </c>
    </row>
    <row r="2143" spans="10:15" x14ac:dyDescent="0.2">
      <c r="J2143" s="28">
        <v>19760</v>
      </c>
      <c r="K2143" s="28" t="s">
        <v>414</v>
      </c>
      <c r="L2143" s="28">
        <v>12</v>
      </c>
      <c r="M2143" s="28" t="str">
        <f t="shared" si="52"/>
        <v>1976012</v>
      </c>
      <c r="N2143" s="28">
        <v>0</v>
      </c>
      <c r="O2143" s="279">
        <v>6112.2830549999999</v>
      </c>
    </row>
    <row r="2144" spans="10:15" x14ac:dyDescent="0.2">
      <c r="J2144" s="28">
        <v>19780</v>
      </c>
      <c r="K2144" s="28" t="s">
        <v>415</v>
      </c>
      <c r="L2144" s="28">
        <v>1</v>
      </c>
      <c r="M2144" s="28" t="str">
        <f t="shared" si="52"/>
        <v>197801</v>
      </c>
      <c r="N2144" s="28">
        <v>37070</v>
      </c>
      <c r="O2144" s="279">
        <v>52590.037980000001</v>
      </c>
    </row>
    <row r="2145" spans="10:15" x14ac:dyDescent="0.2">
      <c r="J2145" s="28">
        <v>19780</v>
      </c>
      <c r="K2145" s="28" t="s">
        <v>415</v>
      </c>
      <c r="L2145" s="28">
        <v>2</v>
      </c>
      <c r="M2145" s="28" t="str">
        <f t="shared" si="52"/>
        <v>197802</v>
      </c>
      <c r="N2145" s="28">
        <v>63453</v>
      </c>
      <c r="O2145" s="279">
        <v>205480.93460000001</v>
      </c>
    </row>
    <row r="2146" spans="10:15" x14ac:dyDescent="0.2">
      <c r="J2146" s="28">
        <v>19780</v>
      </c>
      <c r="K2146" s="28" t="s">
        <v>415</v>
      </c>
      <c r="L2146" s="28">
        <v>3</v>
      </c>
      <c r="M2146" s="28" t="str">
        <f t="shared" si="52"/>
        <v>197803</v>
      </c>
      <c r="N2146" s="28">
        <v>22199</v>
      </c>
      <c r="O2146" s="279">
        <v>377219.73330000002</v>
      </c>
    </row>
    <row r="2147" spans="10:15" x14ac:dyDescent="0.2">
      <c r="J2147" s="28">
        <v>19780</v>
      </c>
      <c r="K2147" s="28" t="s">
        <v>415</v>
      </c>
      <c r="L2147" s="28">
        <v>4</v>
      </c>
      <c r="M2147" s="28" t="str">
        <f t="shared" si="52"/>
        <v>197804</v>
      </c>
      <c r="N2147" s="28">
        <v>10100</v>
      </c>
      <c r="O2147" s="279">
        <v>622230.94739999995</v>
      </c>
    </row>
    <row r="2148" spans="10:15" x14ac:dyDescent="0.2">
      <c r="J2148" s="28">
        <v>19780</v>
      </c>
      <c r="K2148" s="28" t="s">
        <v>415</v>
      </c>
      <c r="L2148" s="28">
        <v>5</v>
      </c>
      <c r="M2148" s="28" t="str">
        <f t="shared" si="52"/>
        <v>197805</v>
      </c>
      <c r="N2148" s="28">
        <v>2544</v>
      </c>
      <c r="O2148" s="279">
        <v>247952.35269999999</v>
      </c>
    </row>
    <row r="2149" spans="10:15" x14ac:dyDescent="0.2">
      <c r="J2149" s="28">
        <v>19780</v>
      </c>
      <c r="K2149" s="28" t="s">
        <v>415</v>
      </c>
      <c r="L2149" s="28">
        <v>6</v>
      </c>
      <c r="M2149" s="28" t="str">
        <f t="shared" si="52"/>
        <v>197806</v>
      </c>
      <c r="N2149" s="28">
        <v>5662</v>
      </c>
      <c r="O2149" s="279">
        <v>86129.053899999999</v>
      </c>
    </row>
    <row r="2150" spans="10:15" x14ac:dyDescent="0.2">
      <c r="J2150" s="28">
        <v>19780</v>
      </c>
      <c r="K2150" s="28" t="s">
        <v>415</v>
      </c>
      <c r="L2150" s="28">
        <v>7</v>
      </c>
      <c r="M2150" s="28" t="str">
        <f t="shared" si="52"/>
        <v>197807</v>
      </c>
      <c r="N2150" s="28">
        <v>1119</v>
      </c>
      <c r="O2150" s="279">
        <v>195328.71359999999</v>
      </c>
    </row>
    <row r="2151" spans="10:15" x14ac:dyDescent="0.2">
      <c r="J2151" s="28">
        <v>19780</v>
      </c>
      <c r="K2151" s="28" t="s">
        <v>415</v>
      </c>
      <c r="L2151" s="28">
        <v>9</v>
      </c>
      <c r="M2151" s="28" t="str">
        <f t="shared" si="52"/>
        <v>197809</v>
      </c>
      <c r="N2151" s="28">
        <v>115</v>
      </c>
      <c r="O2151" s="279">
        <v>158616.58960000001</v>
      </c>
    </row>
    <row r="2152" spans="10:15" x14ac:dyDescent="0.2">
      <c r="J2152" s="28">
        <v>19780</v>
      </c>
      <c r="K2152" s="28" t="s">
        <v>415</v>
      </c>
      <c r="L2152" s="28">
        <v>10</v>
      </c>
      <c r="M2152" s="28" t="str">
        <f t="shared" si="52"/>
        <v>1978010</v>
      </c>
      <c r="N2152" s="28">
        <v>7881</v>
      </c>
      <c r="O2152" s="279">
        <v>42336.021180000003</v>
      </c>
    </row>
    <row r="2153" spans="10:15" x14ac:dyDescent="0.2">
      <c r="J2153" s="28">
        <v>19780</v>
      </c>
      <c r="K2153" s="28" t="s">
        <v>415</v>
      </c>
      <c r="L2153" s="28">
        <v>12</v>
      </c>
      <c r="M2153" s="28" t="str">
        <f t="shared" si="52"/>
        <v>1978012</v>
      </c>
      <c r="N2153" s="28">
        <v>0</v>
      </c>
      <c r="O2153" s="279">
        <v>24344.645779999999</v>
      </c>
    </row>
    <row r="2154" spans="10:15" x14ac:dyDescent="0.2">
      <c r="J2154" s="28">
        <v>19785</v>
      </c>
      <c r="K2154" s="28" t="s">
        <v>416</v>
      </c>
      <c r="L2154" s="28">
        <v>1</v>
      </c>
      <c r="M2154" s="28" t="str">
        <f t="shared" si="52"/>
        <v>197851</v>
      </c>
      <c r="N2154" s="28">
        <v>18066</v>
      </c>
      <c r="O2154" s="279">
        <v>32210.47766</v>
      </c>
    </row>
    <row r="2155" spans="10:15" x14ac:dyDescent="0.2">
      <c r="J2155" s="28">
        <v>19785</v>
      </c>
      <c r="K2155" s="28" t="s">
        <v>416</v>
      </c>
      <c r="L2155" s="28">
        <v>2</v>
      </c>
      <c r="M2155" s="28" t="str">
        <f t="shared" si="52"/>
        <v>197852</v>
      </c>
      <c r="N2155" s="28">
        <v>11823</v>
      </c>
      <c r="O2155" s="279">
        <v>91826.646900000007</v>
      </c>
    </row>
    <row r="2156" spans="10:15" x14ac:dyDescent="0.2">
      <c r="J2156" s="28">
        <v>19785</v>
      </c>
      <c r="K2156" s="28" t="s">
        <v>416</v>
      </c>
      <c r="L2156" s="28">
        <v>3</v>
      </c>
      <c r="M2156" s="28" t="str">
        <f t="shared" si="52"/>
        <v>197853</v>
      </c>
      <c r="N2156" s="28">
        <v>977</v>
      </c>
      <c r="O2156" s="279">
        <v>47029.060019999997</v>
      </c>
    </row>
    <row r="2157" spans="10:15" x14ac:dyDescent="0.2">
      <c r="J2157" s="28">
        <v>19785</v>
      </c>
      <c r="K2157" s="28" t="s">
        <v>416</v>
      </c>
      <c r="L2157" s="28">
        <v>6</v>
      </c>
      <c r="M2157" s="28" t="str">
        <f t="shared" si="52"/>
        <v>197856</v>
      </c>
      <c r="N2157" s="28">
        <v>2118</v>
      </c>
      <c r="O2157" s="279">
        <v>13569.71531</v>
      </c>
    </row>
    <row r="2158" spans="10:15" x14ac:dyDescent="0.2">
      <c r="J2158" s="28">
        <v>19785</v>
      </c>
      <c r="K2158" s="28" t="s">
        <v>416</v>
      </c>
      <c r="L2158" s="28">
        <v>9</v>
      </c>
      <c r="M2158" s="28" t="str">
        <f t="shared" si="52"/>
        <v>197859</v>
      </c>
      <c r="N2158" s="28">
        <v>179</v>
      </c>
      <c r="O2158" s="279">
        <v>9264</v>
      </c>
    </row>
    <row r="2159" spans="10:15" x14ac:dyDescent="0.2">
      <c r="J2159" s="28">
        <v>19785</v>
      </c>
      <c r="K2159" s="28" t="s">
        <v>416</v>
      </c>
      <c r="L2159" s="28">
        <v>12</v>
      </c>
      <c r="M2159" s="28" t="str">
        <f t="shared" si="52"/>
        <v>1978512</v>
      </c>
      <c r="N2159" s="28">
        <v>0</v>
      </c>
      <c r="O2159" s="279">
        <v>6775.8286820000003</v>
      </c>
    </row>
    <row r="2160" spans="10:15" x14ac:dyDescent="0.2">
      <c r="J2160" s="28">
        <v>19807</v>
      </c>
      <c r="K2160" s="28" t="s">
        <v>417</v>
      </c>
      <c r="L2160" s="28">
        <v>1</v>
      </c>
      <c r="M2160" s="28" t="str">
        <f t="shared" si="52"/>
        <v>198071</v>
      </c>
      <c r="N2160" s="28">
        <v>27571</v>
      </c>
      <c r="O2160" s="279">
        <v>88529.914250000002</v>
      </c>
    </row>
    <row r="2161" spans="10:15" x14ac:dyDescent="0.2">
      <c r="J2161" s="28">
        <v>19807</v>
      </c>
      <c r="K2161" s="28" t="s">
        <v>417</v>
      </c>
      <c r="L2161" s="28">
        <v>2</v>
      </c>
      <c r="M2161" s="28" t="str">
        <f t="shared" si="52"/>
        <v>198072</v>
      </c>
      <c r="N2161" s="28">
        <v>180661</v>
      </c>
      <c r="O2161" s="279">
        <v>225992.7242</v>
      </c>
    </row>
    <row r="2162" spans="10:15" x14ac:dyDescent="0.2">
      <c r="J2162" s="28">
        <v>19807</v>
      </c>
      <c r="K2162" s="28" t="s">
        <v>417</v>
      </c>
      <c r="L2162" s="28">
        <v>3</v>
      </c>
      <c r="M2162" s="28" t="str">
        <f t="shared" si="52"/>
        <v>198073</v>
      </c>
      <c r="N2162" s="28">
        <v>92282</v>
      </c>
      <c r="O2162" s="279">
        <v>321704.88919999998</v>
      </c>
    </row>
    <row r="2163" spans="10:15" x14ac:dyDescent="0.2">
      <c r="J2163" s="28">
        <v>19807</v>
      </c>
      <c r="K2163" s="28" t="s">
        <v>417</v>
      </c>
      <c r="L2163" s="28">
        <v>4</v>
      </c>
      <c r="M2163" s="28" t="str">
        <f t="shared" si="52"/>
        <v>198074</v>
      </c>
      <c r="N2163" s="28">
        <v>38969</v>
      </c>
      <c r="O2163" s="279">
        <v>360327.63900000002</v>
      </c>
    </row>
    <row r="2164" spans="10:15" x14ac:dyDescent="0.2">
      <c r="J2164" s="28">
        <v>19807</v>
      </c>
      <c r="K2164" s="28" t="s">
        <v>417</v>
      </c>
      <c r="L2164" s="28">
        <v>5</v>
      </c>
      <c r="M2164" s="28" t="str">
        <f t="shared" si="52"/>
        <v>198075</v>
      </c>
      <c r="N2164" s="28">
        <v>10381</v>
      </c>
      <c r="O2164" s="279">
        <v>552099.40879999998</v>
      </c>
    </row>
    <row r="2165" spans="10:15" x14ac:dyDescent="0.2">
      <c r="J2165" s="28">
        <v>19807</v>
      </c>
      <c r="K2165" s="28" t="s">
        <v>417</v>
      </c>
      <c r="L2165" s="28">
        <v>6</v>
      </c>
      <c r="M2165" s="28" t="str">
        <f t="shared" si="52"/>
        <v>198076</v>
      </c>
      <c r="N2165" s="28">
        <v>4459</v>
      </c>
      <c r="O2165" s="279">
        <v>251756.01300000001</v>
      </c>
    </row>
    <row r="2166" spans="10:15" x14ac:dyDescent="0.2">
      <c r="J2166" s="28">
        <v>19807</v>
      </c>
      <c r="K2166" s="28" t="s">
        <v>417</v>
      </c>
      <c r="L2166" s="28">
        <v>7</v>
      </c>
      <c r="M2166" s="28" t="str">
        <f t="shared" si="52"/>
        <v>198077</v>
      </c>
      <c r="N2166" s="28">
        <v>11545</v>
      </c>
      <c r="O2166" s="279">
        <v>324793.26819999999</v>
      </c>
    </row>
    <row r="2167" spans="10:15" x14ac:dyDescent="0.2">
      <c r="J2167" s="28">
        <v>19807</v>
      </c>
      <c r="K2167" s="28" t="s">
        <v>417</v>
      </c>
      <c r="L2167" s="28">
        <v>8</v>
      </c>
      <c r="M2167" s="28" t="str">
        <f t="shared" si="52"/>
        <v>198078</v>
      </c>
      <c r="N2167" s="28">
        <v>6320</v>
      </c>
      <c r="O2167" s="279">
        <v>219183.48790000001</v>
      </c>
    </row>
    <row r="2168" spans="10:15" x14ac:dyDescent="0.2">
      <c r="J2168" s="28">
        <v>19807</v>
      </c>
      <c r="K2168" s="28" t="s">
        <v>417</v>
      </c>
      <c r="L2168" s="28">
        <v>9</v>
      </c>
      <c r="M2168" s="28" t="str">
        <f t="shared" si="52"/>
        <v>198079</v>
      </c>
      <c r="N2168" s="28">
        <v>339</v>
      </c>
      <c r="O2168" s="279">
        <v>497199.2697</v>
      </c>
    </row>
    <row r="2169" spans="10:15" x14ac:dyDescent="0.2">
      <c r="J2169" s="28">
        <v>19807</v>
      </c>
      <c r="K2169" s="28" t="s">
        <v>417</v>
      </c>
      <c r="L2169" s="28">
        <v>10</v>
      </c>
      <c r="M2169" s="28" t="str">
        <f t="shared" si="52"/>
        <v>1980710</v>
      </c>
      <c r="N2169" s="28">
        <v>269</v>
      </c>
      <c r="O2169" s="279">
        <v>120617.2727</v>
      </c>
    </row>
    <row r="2170" spans="10:15" x14ac:dyDescent="0.2">
      <c r="J2170" s="28">
        <v>19807</v>
      </c>
      <c r="K2170" s="28" t="s">
        <v>417</v>
      </c>
      <c r="L2170" s="28">
        <v>11</v>
      </c>
      <c r="M2170" s="28" t="str">
        <f t="shared" si="52"/>
        <v>1980711</v>
      </c>
      <c r="N2170" s="28">
        <v>235</v>
      </c>
      <c r="O2170" s="279">
        <v>287557.76360000001</v>
      </c>
    </row>
    <row r="2171" spans="10:15" x14ac:dyDescent="0.2">
      <c r="J2171" s="28">
        <v>19807</v>
      </c>
      <c r="K2171" s="28" t="s">
        <v>417</v>
      </c>
      <c r="L2171" s="28">
        <v>12</v>
      </c>
      <c r="M2171" s="28" t="str">
        <f t="shared" si="52"/>
        <v>1980712</v>
      </c>
      <c r="N2171" s="28">
        <v>0</v>
      </c>
      <c r="O2171" s="279">
        <v>56230.623050000002</v>
      </c>
    </row>
    <row r="2172" spans="10:15" x14ac:dyDescent="0.2">
      <c r="J2172" s="28">
        <v>19809</v>
      </c>
      <c r="K2172" s="28" t="s">
        <v>418</v>
      </c>
      <c r="L2172" s="28">
        <v>1</v>
      </c>
      <c r="M2172" s="28" t="str">
        <f t="shared" si="52"/>
        <v>198091</v>
      </c>
      <c r="N2172" s="28">
        <v>58688</v>
      </c>
      <c r="O2172" s="279">
        <v>30702.91156</v>
      </c>
    </row>
    <row r="2173" spans="10:15" x14ac:dyDescent="0.2">
      <c r="J2173" s="28">
        <v>19809</v>
      </c>
      <c r="K2173" s="28" t="s">
        <v>418</v>
      </c>
      <c r="L2173" s="28">
        <v>2</v>
      </c>
      <c r="M2173" s="28" t="str">
        <f t="shared" si="52"/>
        <v>198092</v>
      </c>
      <c r="N2173" s="28">
        <v>35808</v>
      </c>
      <c r="O2173" s="279">
        <v>144079.66149999999</v>
      </c>
    </row>
    <row r="2174" spans="10:15" x14ac:dyDescent="0.2">
      <c r="J2174" s="28">
        <v>19809</v>
      </c>
      <c r="K2174" s="28" t="s">
        <v>418</v>
      </c>
      <c r="L2174" s="28">
        <v>3</v>
      </c>
      <c r="M2174" s="28" t="str">
        <f t="shared" si="52"/>
        <v>198093</v>
      </c>
      <c r="N2174" s="28">
        <v>10005</v>
      </c>
      <c r="O2174" s="279">
        <v>394222.7463</v>
      </c>
    </row>
    <row r="2175" spans="10:15" x14ac:dyDescent="0.2">
      <c r="J2175" s="28">
        <v>19809</v>
      </c>
      <c r="K2175" s="28" t="s">
        <v>418</v>
      </c>
      <c r="L2175" s="28">
        <v>4</v>
      </c>
      <c r="M2175" s="28" t="str">
        <f t="shared" si="52"/>
        <v>198094</v>
      </c>
      <c r="N2175" s="28">
        <v>1143</v>
      </c>
      <c r="O2175" s="279">
        <v>380564.6519</v>
      </c>
    </row>
    <row r="2176" spans="10:15" x14ac:dyDescent="0.2">
      <c r="J2176" s="28">
        <v>19809</v>
      </c>
      <c r="K2176" s="28" t="s">
        <v>418</v>
      </c>
      <c r="L2176" s="28">
        <v>9</v>
      </c>
      <c r="M2176" s="28" t="str">
        <f t="shared" si="52"/>
        <v>198099</v>
      </c>
      <c r="N2176" s="28">
        <v>3202</v>
      </c>
      <c r="O2176" s="279">
        <v>148877.6397</v>
      </c>
    </row>
    <row r="2177" spans="10:15" x14ac:dyDescent="0.2">
      <c r="J2177" s="28">
        <v>19809</v>
      </c>
      <c r="K2177" s="28" t="s">
        <v>418</v>
      </c>
      <c r="L2177" s="28">
        <v>10</v>
      </c>
      <c r="M2177" s="28" t="str">
        <f t="shared" si="52"/>
        <v>1980910</v>
      </c>
      <c r="N2177" s="28">
        <v>2383</v>
      </c>
      <c r="O2177" s="279">
        <v>824138.13840000005</v>
      </c>
    </row>
    <row r="2178" spans="10:15" x14ac:dyDescent="0.2">
      <c r="J2178" s="28">
        <v>19809</v>
      </c>
      <c r="K2178" s="28" t="s">
        <v>418</v>
      </c>
      <c r="L2178" s="28">
        <v>11</v>
      </c>
      <c r="M2178" s="28" t="str">
        <f t="shared" si="52"/>
        <v>1980911</v>
      </c>
      <c r="N2178" s="28">
        <v>296</v>
      </c>
      <c r="O2178" s="279">
        <v>288381.75679999997</v>
      </c>
    </row>
    <row r="2179" spans="10:15" x14ac:dyDescent="0.2">
      <c r="J2179" s="28">
        <v>19809</v>
      </c>
      <c r="K2179" s="28" t="s">
        <v>418</v>
      </c>
      <c r="L2179" s="28">
        <v>12</v>
      </c>
      <c r="M2179" s="28" t="str">
        <f t="shared" ref="M2179:M2242" si="53">J2179&amp;L2179</f>
        <v>1980912</v>
      </c>
      <c r="N2179" s="28">
        <v>0</v>
      </c>
      <c r="O2179" s="279">
        <v>9241.5128970000005</v>
      </c>
    </row>
    <row r="2180" spans="10:15" x14ac:dyDescent="0.2">
      <c r="J2180" s="28">
        <v>19821</v>
      </c>
      <c r="K2180" s="28" t="s">
        <v>419</v>
      </c>
      <c r="L2180" s="28">
        <v>1</v>
      </c>
      <c r="M2180" s="28" t="str">
        <f t="shared" si="53"/>
        <v>198211</v>
      </c>
      <c r="N2180" s="28">
        <v>7696</v>
      </c>
      <c r="O2180" s="279">
        <v>45249.605880000003</v>
      </c>
    </row>
    <row r="2181" spans="10:15" x14ac:dyDescent="0.2">
      <c r="J2181" s="28">
        <v>19821</v>
      </c>
      <c r="K2181" s="28" t="s">
        <v>419</v>
      </c>
      <c r="L2181" s="28">
        <v>2</v>
      </c>
      <c r="M2181" s="28" t="str">
        <f t="shared" si="53"/>
        <v>198212</v>
      </c>
      <c r="N2181" s="28">
        <v>32576</v>
      </c>
      <c r="O2181" s="279">
        <v>124360.1449</v>
      </c>
    </row>
    <row r="2182" spans="10:15" x14ac:dyDescent="0.2">
      <c r="J2182" s="28">
        <v>19821</v>
      </c>
      <c r="K2182" s="28" t="s">
        <v>419</v>
      </c>
      <c r="L2182" s="28">
        <v>3</v>
      </c>
      <c r="M2182" s="28" t="str">
        <f t="shared" si="53"/>
        <v>198213</v>
      </c>
      <c r="N2182" s="28">
        <v>7881</v>
      </c>
      <c r="O2182" s="279">
        <v>203769.0281</v>
      </c>
    </row>
    <row r="2183" spans="10:15" x14ac:dyDescent="0.2">
      <c r="J2183" s="28">
        <v>19821</v>
      </c>
      <c r="K2183" s="28" t="s">
        <v>419</v>
      </c>
      <c r="L2183" s="28">
        <v>4</v>
      </c>
      <c r="M2183" s="28" t="str">
        <f t="shared" si="53"/>
        <v>198214</v>
      </c>
      <c r="N2183" s="28">
        <v>2614</v>
      </c>
      <c r="O2183" s="279">
        <v>186625.88339999999</v>
      </c>
    </row>
    <row r="2184" spans="10:15" x14ac:dyDescent="0.2">
      <c r="J2184" s="28">
        <v>19821</v>
      </c>
      <c r="K2184" s="28" t="s">
        <v>419</v>
      </c>
      <c r="L2184" s="28">
        <v>5</v>
      </c>
      <c r="M2184" s="28" t="str">
        <f t="shared" si="53"/>
        <v>198215</v>
      </c>
      <c r="N2184" s="28">
        <v>1630</v>
      </c>
      <c r="O2184" s="279">
        <v>315295.0295</v>
      </c>
    </row>
    <row r="2185" spans="10:15" x14ac:dyDescent="0.2">
      <c r="J2185" s="28">
        <v>19821</v>
      </c>
      <c r="K2185" s="28" t="s">
        <v>419</v>
      </c>
      <c r="L2185" s="28">
        <v>6</v>
      </c>
      <c r="M2185" s="28" t="str">
        <f t="shared" si="53"/>
        <v>198216</v>
      </c>
      <c r="N2185" s="28">
        <v>4167</v>
      </c>
      <c r="O2185" s="279">
        <v>267516.77789999999</v>
      </c>
    </row>
    <row r="2186" spans="10:15" x14ac:dyDescent="0.2">
      <c r="J2186" s="28">
        <v>19821</v>
      </c>
      <c r="K2186" s="28" t="s">
        <v>419</v>
      </c>
      <c r="L2186" s="28">
        <v>7</v>
      </c>
      <c r="M2186" s="28" t="str">
        <f t="shared" si="53"/>
        <v>198217</v>
      </c>
      <c r="N2186" s="28">
        <v>4043</v>
      </c>
      <c r="O2186" s="279">
        <v>69214.138850000003</v>
      </c>
    </row>
    <row r="2187" spans="10:15" x14ac:dyDescent="0.2">
      <c r="J2187" s="28">
        <v>19821</v>
      </c>
      <c r="K2187" s="28" t="s">
        <v>419</v>
      </c>
      <c r="L2187" s="28">
        <v>9</v>
      </c>
      <c r="M2187" s="28" t="str">
        <f t="shared" si="53"/>
        <v>198219</v>
      </c>
      <c r="N2187" s="28">
        <v>200</v>
      </c>
      <c r="O2187" s="279">
        <v>51861.014990000003</v>
      </c>
    </row>
    <row r="2188" spans="10:15" x14ac:dyDescent="0.2">
      <c r="J2188" s="28">
        <v>19821</v>
      </c>
      <c r="K2188" s="28" t="s">
        <v>419</v>
      </c>
      <c r="L2188" s="28">
        <v>10</v>
      </c>
      <c r="M2188" s="28" t="str">
        <f t="shared" si="53"/>
        <v>1982110</v>
      </c>
      <c r="N2188" s="28">
        <v>526</v>
      </c>
      <c r="O2188" s="279">
        <v>24165.246719999999</v>
      </c>
    </row>
    <row r="2189" spans="10:15" x14ac:dyDescent="0.2">
      <c r="J2189" s="28">
        <v>19821</v>
      </c>
      <c r="K2189" s="28" t="s">
        <v>419</v>
      </c>
      <c r="L2189" s="28">
        <v>12</v>
      </c>
      <c r="M2189" s="28" t="str">
        <f t="shared" si="53"/>
        <v>1982112</v>
      </c>
      <c r="N2189" s="28">
        <v>0</v>
      </c>
      <c r="O2189" s="279">
        <v>18076.11001</v>
      </c>
    </row>
    <row r="2190" spans="10:15" x14ac:dyDescent="0.2">
      <c r="J2190" s="28">
        <v>19824</v>
      </c>
      <c r="K2190" s="28" t="s">
        <v>420</v>
      </c>
      <c r="L2190" s="28">
        <v>1</v>
      </c>
      <c r="M2190" s="28" t="str">
        <f t="shared" si="53"/>
        <v>198241</v>
      </c>
      <c r="N2190" s="28">
        <v>17015</v>
      </c>
      <c r="O2190" s="279">
        <v>12523.451220000001</v>
      </c>
    </row>
    <row r="2191" spans="10:15" x14ac:dyDescent="0.2">
      <c r="J2191" s="28">
        <v>19824</v>
      </c>
      <c r="K2191" s="28" t="s">
        <v>420</v>
      </c>
      <c r="L2191" s="28">
        <v>2</v>
      </c>
      <c r="M2191" s="28" t="str">
        <f t="shared" si="53"/>
        <v>198242</v>
      </c>
      <c r="N2191" s="28">
        <v>8775</v>
      </c>
      <c r="O2191" s="279">
        <v>29056.38291</v>
      </c>
    </row>
    <row r="2192" spans="10:15" x14ac:dyDescent="0.2">
      <c r="J2192" s="28">
        <v>19824</v>
      </c>
      <c r="K2192" s="28" t="s">
        <v>420</v>
      </c>
      <c r="L2192" s="28">
        <v>9</v>
      </c>
      <c r="M2192" s="28" t="str">
        <f t="shared" si="53"/>
        <v>198249</v>
      </c>
      <c r="N2192" s="28">
        <v>1308</v>
      </c>
      <c r="O2192" s="279">
        <v>56514.235090000002</v>
      </c>
    </row>
    <row r="2193" spans="10:15" x14ac:dyDescent="0.2">
      <c r="J2193" s="28">
        <v>19824</v>
      </c>
      <c r="K2193" s="28" t="s">
        <v>420</v>
      </c>
      <c r="L2193" s="28">
        <v>12</v>
      </c>
      <c r="M2193" s="28" t="str">
        <f t="shared" si="53"/>
        <v>1982412</v>
      </c>
      <c r="N2193" s="28">
        <v>0</v>
      </c>
      <c r="O2193" s="279">
        <v>1962.9230809999999</v>
      </c>
    </row>
    <row r="2194" spans="10:15" x14ac:dyDescent="0.2">
      <c r="J2194" s="28">
        <v>19845</v>
      </c>
      <c r="K2194" s="28" t="s">
        <v>421</v>
      </c>
      <c r="L2194" s="28">
        <v>1</v>
      </c>
      <c r="M2194" s="28" t="str">
        <f t="shared" si="53"/>
        <v>198451</v>
      </c>
      <c r="N2194" s="28">
        <v>60970</v>
      </c>
      <c r="O2194" s="279">
        <v>47606.218370000002</v>
      </c>
    </row>
    <row r="2195" spans="10:15" x14ac:dyDescent="0.2">
      <c r="J2195" s="28">
        <v>19845</v>
      </c>
      <c r="K2195" s="28" t="s">
        <v>421</v>
      </c>
      <c r="L2195" s="28">
        <v>2</v>
      </c>
      <c r="M2195" s="28" t="str">
        <f t="shared" si="53"/>
        <v>198452</v>
      </c>
      <c r="N2195" s="28">
        <v>170015</v>
      </c>
      <c r="O2195" s="279">
        <v>145344.61249999999</v>
      </c>
    </row>
    <row r="2196" spans="10:15" x14ac:dyDescent="0.2">
      <c r="J2196" s="28">
        <v>19845</v>
      </c>
      <c r="K2196" s="28" t="s">
        <v>421</v>
      </c>
      <c r="L2196" s="28">
        <v>3</v>
      </c>
      <c r="M2196" s="28" t="str">
        <f t="shared" si="53"/>
        <v>198453</v>
      </c>
      <c r="N2196" s="28">
        <v>26928</v>
      </c>
      <c r="O2196" s="279">
        <v>240244.46160000001</v>
      </c>
    </row>
    <row r="2197" spans="10:15" x14ac:dyDescent="0.2">
      <c r="J2197" s="28">
        <v>19845</v>
      </c>
      <c r="K2197" s="28" t="s">
        <v>421</v>
      </c>
      <c r="L2197" s="28">
        <v>4</v>
      </c>
      <c r="M2197" s="28" t="str">
        <f t="shared" si="53"/>
        <v>198454</v>
      </c>
      <c r="N2197" s="28">
        <v>5636</v>
      </c>
      <c r="O2197" s="279">
        <v>89139.023360000007</v>
      </c>
    </row>
    <row r="2198" spans="10:15" x14ac:dyDescent="0.2">
      <c r="J2198" s="28">
        <v>19845</v>
      </c>
      <c r="K2198" s="28" t="s">
        <v>421</v>
      </c>
      <c r="L2198" s="28">
        <v>5</v>
      </c>
      <c r="M2198" s="28" t="str">
        <f t="shared" si="53"/>
        <v>198455</v>
      </c>
      <c r="N2198" s="28">
        <v>1687</v>
      </c>
      <c r="O2198" s="279">
        <v>179784.24249999999</v>
      </c>
    </row>
    <row r="2199" spans="10:15" x14ac:dyDescent="0.2">
      <c r="J2199" s="28">
        <v>19845</v>
      </c>
      <c r="K2199" s="28" t="s">
        <v>421</v>
      </c>
      <c r="L2199" s="28">
        <v>9</v>
      </c>
      <c r="M2199" s="28" t="str">
        <f t="shared" si="53"/>
        <v>198459</v>
      </c>
      <c r="N2199" s="28">
        <v>3633</v>
      </c>
      <c r="O2199" s="279">
        <v>252118.8572</v>
      </c>
    </row>
    <row r="2200" spans="10:15" x14ac:dyDescent="0.2">
      <c r="J2200" s="28">
        <v>19845</v>
      </c>
      <c r="K2200" s="28" t="s">
        <v>421</v>
      </c>
      <c r="L2200" s="28">
        <v>10</v>
      </c>
      <c r="M2200" s="28" t="str">
        <f t="shared" si="53"/>
        <v>1984510</v>
      </c>
      <c r="N2200" s="28">
        <v>6756</v>
      </c>
      <c r="O2200" s="279">
        <v>3210273.625</v>
      </c>
    </row>
    <row r="2201" spans="10:15" x14ac:dyDescent="0.2">
      <c r="J2201" s="28">
        <v>19845</v>
      </c>
      <c r="K2201" s="28" t="s">
        <v>421</v>
      </c>
      <c r="L2201" s="28">
        <v>12</v>
      </c>
      <c r="M2201" s="28" t="str">
        <f t="shared" si="53"/>
        <v>1984512</v>
      </c>
      <c r="N2201" s="28">
        <v>0</v>
      </c>
      <c r="O2201" s="279">
        <v>9818.2882059999993</v>
      </c>
    </row>
    <row r="2202" spans="10:15" x14ac:dyDescent="0.2">
      <c r="J2202" s="28">
        <v>20001</v>
      </c>
      <c r="K2202" s="28" t="s">
        <v>422</v>
      </c>
      <c r="L2202" s="28">
        <v>1</v>
      </c>
      <c r="M2202" s="28" t="str">
        <f t="shared" si="53"/>
        <v>200011</v>
      </c>
      <c r="N2202" s="28">
        <v>173380</v>
      </c>
      <c r="O2202" s="279">
        <v>126270.88559999999</v>
      </c>
    </row>
    <row r="2203" spans="10:15" x14ac:dyDescent="0.2">
      <c r="J2203" s="28">
        <v>20001</v>
      </c>
      <c r="K2203" s="28" t="s">
        <v>422</v>
      </c>
      <c r="L2203" s="28">
        <v>2</v>
      </c>
      <c r="M2203" s="28" t="str">
        <f t="shared" si="53"/>
        <v>200012</v>
      </c>
      <c r="N2203" s="28">
        <v>2960252</v>
      </c>
      <c r="O2203" s="279">
        <v>304942.56790000002</v>
      </c>
    </row>
    <row r="2204" spans="10:15" x14ac:dyDescent="0.2">
      <c r="J2204" s="28">
        <v>20001</v>
      </c>
      <c r="K2204" s="28" t="s">
        <v>422</v>
      </c>
      <c r="L2204" s="28">
        <v>3</v>
      </c>
      <c r="M2204" s="28" t="str">
        <f t="shared" si="53"/>
        <v>200013</v>
      </c>
      <c r="N2204" s="28">
        <v>2643594</v>
      </c>
      <c r="O2204" s="279">
        <v>456962.66039999999</v>
      </c>
    </row>
    <row r="2205" spans="10:15" x14ac:dyDescent="0.2">
      <c r="J2205" s="28">
        <v>20001</v>
      </c>
      <c r="K2205" s="28" t="s">
        <v>422</v>
      </c>
      <c r="L2205" s="28">
        <v>4</v>
      </c>
      <c r="M2205" s="28" t="str">
        <f t="shared" si="53"/>
        <v>200014</v>
      </c>
      <c r="N2205" s="28">
        <v>1649930</v>
      </c>
      <c r="O2205" s="279">
        <v>652191.21189999999</v>
      </c>
    </row>
    <row r="2206" spans="10:15" x14ac:dyDescent="0.2">
      <c r="J2206" s="28">
        <v>20001</v>
      </c>
      <c r="K2206" s="28" t="s">
        <v>422</v>
      </c>
      <c r="L2206" s="28">
        <v>5</v>
      </c>
      <c r="M2206" s="28" t="str">
        <f t="shared" si="53"/>
        <v>200015</v>
      </c>
      <c r="N2206" s="28">
        <v>492179</v>
      </c>
      <c r="O2206" s="279">
        <v>800572.4828</v>
      </c>
    </row>
    <row r="2207" spans="10:15" x14ac:dyDescent="0.2">
      <c r="J2207" s="28">
        <v>20001</v>
      </c>
      <c r="K2207" s="28" t="s">
        <v>422</v>
      </c>
      <c r="L2207" s="28">
        <v>6</v>
      </c>
      <c r="M2207" s="28" t="str">
        <f t="shared" si="53"/>
        <v>200016</v>
      </c>
      <c r="N2207" s="28">
        <v>277910</v>
      </c>
      <c r="O2207" s="279">
        <v>778794.04669999995</v>
      </c>
    </row>
    <row r="2208" spans="10:15" x14ac:dyDescent="0.2">
      <c r="J2208" s="28">
        <v>20001</v>
      </c>
      <c r="K2208" s="28" t="s">
        <v>422</v>
      </c>
      <c r="L2208" s="28">
        <v>7</v>
      </c>
      <c r="M2208" s="28" t="str">
        <f t="shared" si="53"/>
        <v>200017</v>
      </c>
      <c r="N2208" s="28">
        <v>144147</v>
      </c>
      <c r="O2208" s="279">
        <v>669509.89439999999</v>
      </c>
    </row>
    <row r="2209" spans="10:15" x14ac:dyDescent="0.2">
      <c r="J2209" s="28">
        <v>20001</v>
      </c>
      <c r="K2209" s="28" t="s">
        <v>422</v>
      </c>
      <c r="L2209" s="28">
        <v>8</v>
      </c>
      <c r="M2209" s="28" t="str">
        <f t="shared" si="53"/>
        <v>200018</v>
      </c>
      <c r="N2209" s="28">
        <v>136695</v>
      </c>
      <c r="O2209" s="279">
        <v>795700.25080000004</v>
      </c>
    </row>
    <row r="2210" spans="10:15" x14ac:dyDescent="0.2">
      <c r="J2210" s="28">
        <v>20001</v>
      </c>
      <c r="K2210" s="28" t="s">
        <v>422</v>
      </c>
      <c r="L2210" s="28">
        <v>9</v>
      </c>
      <c r="M2210" s="28" t="str">
        <f t="shared" si="53"/>
        <v>200019</v>
      </c>
      <c r="N2210" s="28">
        <v>124390</v>
      </c>
      <c r="O2210" s="279">
        <v>1085359.2949999999</v>
      </c>
    </row>
    <row r="2211" spans="10:15" x14ac:dyDescent="0.2">
      <c r="J2211" s="28">
        <v>20001</v>
      </c>
      <c r="K2211" s="28" t="s">
        <v>422</v>
      </c>
      <c r="L2211" s="28">
        <v>10</v>
      </c>
      <c r="M2211" s="28" t="str">
        <f t="shared" si="53"/>
        <v>2000110</v>
      </c>
      <c r="N2211" s="28">
        <v>1146976</v>
      </c>
      <c r="O2211" s="279">
        <v>1146726.2339999999</v>
      </c>
    </row>
    <row r="2212" spans="10:15" x14ac:dyDescent="0.2">
      <c r="J2212" s="28">
        <v>20001</v>
      </c>
      <c r="K2212" s="28" t="s">
        <v>422</v>
      </c>
      <c r="L2212" s="28">
        <v>11</v>
      </c>
      <c r="M2212" s="28" t="str">
        <f t="shared" si="53"/>
        <v>2000111</v>
      </c>
      <c r="N2212" s="28">
        <v>59905</v>
      </c>
      <c r="O2212" s="279">
        <v>493944.84159999999</v>
      </c>
    </row>
    <row r="2213" spans="10:15" x14ac:dyDescent="0.2">
      <c r="J2213" s="28">
        <v>20001</v>
      </c>
      <c r="K2213" s="28" t="s">
        <v>422</v>
      </c>
      <c r="L2213" s="28">
        <v>12</v>
      </c>
      <c r="M2213" s="28" t="str">
        <f t="shared" si="53"/>
        <v>2000112</v>
      </c>
      <c r="N2213" s="28">
        <v>0</v>
      </c>
      <c r="O2213" s="279">
        <v>127454.4194</v>
      </c>
    </row>
    <row r="2214" spans="10:15" x14ac:dyDescent="0.2">
      <c r="J2214" s="28">
        <v>20011</v>
      </c>
      <c r="K2214" s="28" t="s">
        <v>423</v>
      </c>
      <c r="L2214" s="28">
        <v>1</v>
      </c>
      <c r="M2214" s="28" t="str">
        <f t="shared" si="53"/>
        <v>200111</v>
      </c>
      <c r="N2214" s="28">
        <v>125237</v>
      </c>
      <c r="O2214" s="279">
        <v>74771.831520000007</v>
      </c>
    </row>
    <row r="2215" spans="10:15" x14ac:dyDescent="0.2">
      <c r="J2215" s="28">
        <v>20011</v>
      </c>
      <c r="K2215" s="28" t="s">
        <v>423</v>
      </c>
      <c r="L2215" s="28">
        <v>2</v>
      </c>
      <c r="M2215" s="28" t="str">
        <f t="shared" si="53"/>
        <v>200112</v>
      </c>
      <c r="N2215" s="28">
        <v>1121544</v>
      </c>
      <c r="O2215" s="279">
        <v>199690.98860000001</v>
      </c>
    </row>
    <row r="2216" spans="10:15" x14ac:dyDescent="0.2">
      <c r="J2216" s="28">
        <v>20011</v>
      </c>
      <c r="K2216" s="28" t="s">
        <v>423</v>
      </c>
      <c r="L2216" s="28">
        <v>3</v>
      </c>
      <c r="M2216" s="28" t="str">
        <f t="shared" si="53"/>
        <v>200113</v>
      </c>
      <c r="N2216" s="28">
        <v>500784</v>
      </c>
      <c r="O2216" s="279">
        <v>296513.42009999999</v>
      </c>
    </row>
    <row r="2217" spans="10:15" x14ac:dyDescent="0.2">
      <c r="J2217" s="28">
        <v>20011</v>
      </c>
      <c r="K2217" s="28" t="s">
        <v>423</v>
      </c>
      <c r="L2217" s="28">
        <v>4</v>
      </c>
      <c r="M2217" s="28" t="str">
        <f t="shared" si="53"/>
        <v>200114</v>
      </c>
      <c r="N2217" s="28">
        <v>211034</v>
      </c>
      <c r="O2217" s="279">
        <v>421797.36180000001</v>
      </c>
    </row>
    <row r="2218" spans="10:15" x14ac:dyDescent="0.2">
      <c r="J2218" s="28">
        <v>20011</v>
      </c>
      <c r="K2218" s="28" t="s">
        <v>423</v>
      </c>
      <c r="L2218" s="28">
        <v>5</v>
      </c>
      <c r="M2218" s="28" t="str">
        <f t="shared" si="53"/>
        <v>200115</v>
      </c>
      <c r="N2218" s="28">
        <v>68437</v>
      </c>
      <c r="O2218" s="279">
        <v>544650.33160000003</v>
      </c>
    </row>
    <row r="2219" spans="10:15" x14ac:dyDescent="0.2">
      <c r="J2219" s="28">
        <v>20011</v>
      </c>
      <c r="K2219" s="28" t="s">
        <v>423</v>
      </c>
      <c r="L2219" s="28">
        <v>6</v>
      </c>
      <c r="M2219" s="28" t="str">
        <f t="shared" si="53"/>
        <v>200116</v>
      </c>
      <c r="N2219" s="28">
        <v>48227</v>
      </c>
      <c r="O2219" s="279">
        <v>636915.00219999999</v>
      </c>
    </row>
    <row r="2220" spans="10:15" x14ac:dyDescent="0.2">
      <c r="J2220" s="28">
        <v>20011</v>
      </c>
      <c r="K2220" s="28" t="s">
        <v>423</v>
      </c>
      <c r="L2220" s="28">
        <v>7</v>
      </c>
      <c r="M2220" s="28" t="str">
        <f t="shared" si="53"/>
        <v>200117</v>
      </c>
      <c r="N2220" s="28">
        <v>48180</v>
      </c>
      <c r="O2220" s="279">
        <v>552075.82770000002</v>
      </c>
    </row>
    <row r="2221" spans="10:15" x14ac:dyDescent="0.2">
      <c r="J2221" s="28">
        <v>20011</v>
      </c>
      <c r="K2221" s="28" t="s">
        <v>423</v>
      </c>
      <c r="L2221" s="28">
        <v>8</v>
      </c>
      <c r="M2221" s="28" t="str">
        <f t="shared" si="53"/>
        <v>200118</v>
      </c>
      <c r="N2221" s="28">
        <v>50268</v>
      </c>
      <c r="O2221" s="279">
        <v>604671.35010000004</v>
      </c>
    </row>
    <row r="2222" spans="10:15" x14ac:dyDescent="0.2">
      <c r="J2222" s="28">
        <v>20011</v>
      </c>
      <c r="K2222" s="28" t="s">
        <v>423</v>
      </c>
      <c r="L2222" s="28">
        <v>9</v>
      </c>
      <c r="M2222" s="28" t="str">
        <f t="shared" si="53"/>
        <v>200119</v>
      </c>
      <c r="N2222" s="28">
        <v>31285</v>
      </c>
      <c r="O2222" s="279">
        <v>682212.35499999998</v>
      </c>
    </row>
    <row r="2223" spans="10:15" x14ac:dyDescent="0.2">
      <c r="J2223" s="28">
        <v>20011</v>
      </c>
      <c r="K2223" s="28" t="s">
        <v>423</v>
      </c>
      <c r="L2223" s="28">
        <v>10</v>
      </c>
      <c r="M2223" s="28" t="str">
        <f t="shared" si="53"/>
        <v>2001110</v>
      </c>
      <c r="N2223" s="28">
        <v>114432</v>
      </c>
      <c r="O2223" s="279">
        <v>731440.99140000006</v>
      </c>
    </row>
    <row r="2224" spans="10:15" x14ac:dyDescent="0.2">
      <c r="J2224" s="28">
        <v>20011</v>
      </c>
      <c r="K2224" s="28" t="s">
        <v>423</v>
      </c>
      <c r="L2224" s="28">
        <v>11</v>
      </c>
      <c r="M2224" s="28" t="str">
        <f t="shared" si="53"/>
        <v>2001111</v>
      </c>
      <c r="N2224" s="28">
        <v>6978</v>
      </c>
      <c r="O2224" s="279">
        <v>460388.29599999997</v>
      </c>
    </row>
    <row r="2225" spans="10:15" x14ac:dyDescent="0.2">
      <c r="J2225" s="28">
        <v>20011</v>
      </c>
      <c r="K2225" s="28" t="s">
        <v>423</v>
      </c>
      <c r="L2225" s="28">
        <v>12</v>
      </c>
      <c r="M2225" s="28" t="str">
        <f t="shared" si="53"/>
        <v>2001112</v>
      </c>
      <c r="N2225" s="28">
        <v>0</v>
      </c>
      <c r="O2225" s="279">
        <v>40596.789140000001</v>
      </c>
    </row>
    <row r="2226" spans="10:15" x14ac:dyDescent="0.2">
      <c r="J2226" s="28">
        <v>20013</v>
      </c>
      <c r="K2226" s="28" t="s">
        <v>424</v>
      </c>
      <c r="L2226" s="28">
        <v>1</v>
      </c>
      <c r="M2226" s="28" t="str">
        <f t="shared" si="53"/>
        <v>200131</v>
      </c>
      <c r="N2226" s="28">
        <v>246699</v>
      </c>
      <c r="O2226" s="279">
        <v>41109.455829999999</v>
      </c>
    </row>
    <row r="2227" spans="10:15" x14ac:dyDescent="0.2">
      <c r="J2227" s="28">
        <v>20013</v>
      </c>
      <c r="K2227" s="28" t="s">
        <v>424</v>
      </c>
      <c r="L2227" s="28">
        <v>2</v>
      </c>
      <c r="M2227" s="28" t="str">
        <f t="shared" si="53"/>
        <v>200132</v>
      </c>
      <c r="N2227" s="28">
        <v>503287</v>
      </c>
      <c r="O2227" s="279">
        <v>88296.991380000007</v>
      </c>
    </row>
    <row r="2228" spans="10:15" x14ac:dyDescent="0.2">
      <c r="J2228" s="28">
        <v>20013</v>
      </c>
      <c r="K2228" s="28" t="s">
        <v>424</v>
      </c>
      <c r="L2228" s="28">
        <v>3</v>
      </c>
      <c r="M2228" s="28" t="str">
        <f t="shared" si="53"/>
        <v>200133</v>
      </c>
      <c r="N2228" s="28">
        <v>68641</v>
      </c>
      <c r="O2228" s="279">
        <v>119464.24709999999</v>
      </c>
    </row>
    <row r="2229" spans="10:15" x14ac:dyDescent="0.2">
      <c r="J2229" s="28">
        <v>20013</v>
      </c>
      <c r="K2229" s="28" t="s">
        <v>424</v>
      </c>
      <c r="L2229" s="28">
        <v>4</v>
      </c>
      <c r="M2229" s="28" t="str">
        <f t="shared" si="53"/>
        <v>200134</v>
      </c>
      <c r="N2229" s="28">
        <v>19346</v>
      </c>
      <c r="O2229" s="279">
        <v>131257.09849999999</v>
      </c>
    </row>
    <row r="2230" spans="10:15" x14ac:dyDescent="0.2">
      <c r="J2230" s="28">
        <v>20013</v>
      </c>
      <c r="K2230" s="28" t="s">
        <v>424</v>
      </c>
      <c r="L2230" s="28">
        <v>5</v>
      </c>
      <c r="M2230" s="28" t="str">
        <f t="shared" si="53"/>
        <v>200135</v>
      </c>
      <c r="N2230" s="28">
        <v>2695</v>
      </c>
      <c r="O2230" s="279">
        <v>122194.7975</v>
      </c>
    </row>
    <row r="2231" spans="10:15" x14ac:dyDescent="0.2">
      <c r="J2231" s="28">
        <v>20013</v>
      </c>
      <c r="K2231" s="28" t="s">
        <v>424</v>
      </c>
      <c r="L2231" s="28">
        <v>6</v>
      </c>
      <c r="M2231" s="28" t="str">
        <f t="shared" si="53"/>
        <v>200136</v>
      </c>
      <c r="N2231" s="28">
        <v>3091</v>
      </c>
      <c r="O2231" s="279">
        <v>129762.7208</v>
      </c>
    </row>
    <row r="2232" spans="10:15" x14ac:dyDescent="0.2">
      <c r="J2232" s="28">
        <v>20013</v>
      </c>
      <c r="K2232" s="28" t="s">
        <v>424</v>
      </c>
      <c r="L2232" s="28">
        <v>7</v>
      </c>
      <c r="M2232" s="28" t="str">
        <f t="shared" si="53"/>
        <v>200137</v>
      </c>
      <c r="N2232" s="28">
        <v>5874</v>
      </c>
      <c r="O2232" s="279">
        <v>40427.118889999998</v>
      </c>
    </row>
    <row r="2233" spans="10:15" x14ac:dyDescent="0.2">
      <c r="J2233" s="28">
        <v>20013</v>
      </c>
      <c r="K2233" s="28" t="s">
        <v>424</v>
      </c>
      <c r="L2233" s="28">
        <v>8</v>
      </c>
      <c r="M2233" s="28" t="str">
        <f t="shared" si="53"/>
        <v>200138</v>
      </c>
      <c r="N2233" s="28">
        <v>5732</v>
      </c>
      <c r="O2233" s="279">
        <v>10597.92477</v>
      </c>
    </row>
    <row r="2234" spans="10:15" x14ac:dyDescent="0.2">
      <c r="J2234" s="28">
        <v>20013</v>
      </c>
      <c r="K2234" s="28" t="s">
        <v>424</v>
      </c>
      <c r="L2234" s="28">
        <v>9</v>
      </c>
      <c r="M2234" s="28" t="str">
        <f t="shared" si="53"/>
        <v>200139</v>
      </c>
      <c r="N2234" s="28">
        <v>41942</v>
      </c>
      <c r="O2234" s="279">
        <v>188593.82860000001</v>
      </c>
    </row>
    <row r="2235" spans="10:15" x14ac:dyDescent="0.2">
      <c r="J2235" s="28">
        <v>20013</v>
      </c>
      <c r="K2235" s="28" t="s">
        <v>424</v>
      </c>
      <c r="L2235" s="28">
        <v>10</v>
      </c>
      <c r="M2235" s="28" t="str">
        <f t="shared" si="53"/>
        <v>2001310</v>
      </c>
      <c r="N2235" s="28">
        <v>35313</v>
      </c>
      <c r="O2235" s="279">
        <v>244453.63149999999</v>
      </c>
    </row>
    <row r="2236" spans="10:15" x14ac:dyDescent="0.2">
      <c r="J2236" s="28">
        <v>20013</v>
      </c>
      <c r="K2236" s="28" t="s">
        <v>424</v>
      </c>
      <c r="L2236" s="28">
        <v>11</v>
      </c>
      <c r="M2236" s="28" t="str">
        <f t="shared" si="53"/>
        <v>2001311</v>
      </c>
      <c r="N2236" s="28">
        <v>5161</v>
      </c>
      <c r="O2236" s="279">
        <v>26098.462889999999</v>
      </c>
    </row>
    <row r="2237" spans="10:15" x14ac:dyDescent="0.2">
      <c r="J2237" s="28">
        <v>20013</v>
      </c>
      <c r="K2237" s="28" t="s">
        <v>424</v>
      </c>
      <c r="L2237" s="28">
        <v>12</v>
      </c>
      <c r="M2237" s="28" t="str">
        <f t="shared" si="53"/>
        <v>2001312</v>
      </c>
      <c r="N2237" s="28">
        <v>0</v>
      </c>
      <c r="O2237" s="279">
        <v>12177.4094</v>
      </c>
    </row>
    <row r="2238" spans="10:15" x14ac:dyDescent="0.2">
      <c r="J2238" s="28">
        <v>20032</v>
      </c>
      <c r="K2238" s="28" t="s">
        <v>425</v>
      </c>
      <c r="L2238" s="28">
        <v>1</v>
      </c>
      <c r="M2238" s="28" t="str">
        <f t="shared" si="53"/>
        <v>200321</v>
      </c>
      <c r="N2238" s="28">
        <v>130141</v>
      </c>
      <c r="O2238" s="279">
        <v>14359.18829</v>
      </c>
    </row>
    <row r="2239" spans="10:15" x14ac:dyDescent="0.2">
      <c r="J2239" s="28">
        <v>20032</v>
      </c>
      <c r="K2239" s="28" t="s">
        <v>425</v>
      </c>
      <c r="L2239" s="28">
        <v>2</v>
      </c>
      <c r="M2239" s="28" t="str">
        <f t="shared" si="53"/>
        <v>200322</v>
      </c>
      <c r="N2239" s="28">
        <v>38803</v>
      </c>
      <c r="O2239" s="279">
        <v>40829.800239999997</v>
      </c>
    </row>
    <row r="2240" spans="10:15" x14ac:dyDescent="0.2">
      <c r="J2240" s="28">
        <v>20032</v>
      </c>
      <c r="K2240" s="28" t="s">
        <v>425</v>
      </c>
      <c r="L2240" s="28">
        <v>3</v>
      </c>
      <c r="M2240" s="28" t="str">
        <f t="shared" si="53"/>
        <v>200323</v>
      </c>
      <c r="N2240" s="28">
        <v>4426</v>
      </c>
      <c r="O2240" s="279">
        <v>120883.54090000001</v>
      </c>
    </row>
    <row r="2241" spans="10:15" x14ac:dyDescent="0.2">
      <c r="J2241" s="28">
        <v>20032</v>
      </c>
      <c r="K2241" s="28" t="s">
        <v>425</v>
      </c>
      <c r="L2241" s="28">
        <v>4</v>
      </c>
      <c r="M2241" s="28" t="str">
        <f t="shared" si="53"/>
        <v>200324</v>
      </c>
      <c r="N2241" s="28">
        <v>2991</v>
      </c>
      <c r="O2241" s="279">
        <v>93140.660250000001</v>
      </c>
    </row>
    <row r="2242" spans="10:15" x14ac:dyDescent="0.2">
      <c r="J2242" s="28">
        <v>20032</v>
      </c>
      <c r="K2242" s="28" t="s">
        <v>425</v>
      </c>
      <c r="L2242" s="28">
        <v>5</v>
      </c>
      <c r="M2242" s="28" t="str">
        <f t="shared" si="53"/>
        <v>200325</v>
      </c>
      <c r="N2242" s="28">
        <v>2933</v>
      </c>
      <c r="O2242" s="279">
        <v>41628.964220000002</v>
      </c>
    </row>
    <row r="2243" spans="10:15" x14ac:dyDescent="0.2">
      <c r="J2243" s="28">
        <v>20032</v>
      </c>
      <c r="K2243" s="28" t="s">
        <v>425</v>
      </c>
      <c r="L2243" s="28">
        <v>9</v>
      </c>
      <c r="M2243" s="28" t="str">
        <f t="shared" ref="M2243:M2306" si="54">J2243&amp;L2243</f>
        <v>200329</v>
      </c>
      <c r="N2243" s="28">
        <v>195</v>
      </c>
      <c r="O2243" s="279">
        <v>69380.029089999996</v>
      </c>
    </row>
    <row r="2244" spans="10:15" x14ac:dyDescent="0.2">
      <c r="J2244" s="28">
        <v>20032</v>
      </c>
      <c r="K2244" s="28" t="s">
        <v>425</v>
      </c>
      <c r="L2244" s="28">
        <v>12</v>
      </c>
      <c r="M2244" s="28" t="str">
        <f t="shared" si="54"/>
        <v>2003212</v>
      </c>
      <c r="N2244" s="28">
        <v>0</v>
      </c>
      <c r="O2244" s="279">
        <v>2811.264537</v>
      </c>
    </row>
    <row r="2245" spans="10:15" x14ac:dyDescent="0.2">
      <c r="J2245" s="28">
        <v>20045</v>
      </c>
      <c r="K2245" s="28" t="s">
        <v>426</v>
      </c>
      <c r="L2245" s="28">
        <v>1</v>
      </c>
      <c r="M2245" s="28" t="str">
        <f t="shared" si="54"/>
        <v>200451</v>
      </c>
      <c r="N2245" s="28">
        <v>71324</v>
      </c>
      <c r="O2245" s="279">
        <v>38922.963730000003</v>
      </c>
    </row>
    <row r="2246" spans="10:15" x14ac:dyDescent="0.2">
      <c r="J2246" s="28">
        <v>20045</v>
      </c>
      <c r="K2246" s="28" t="s">
        <v>426</v>
      </c>
      <c r="L2246" s="28">
        <v>2</v>
      </c>
      <c r="M2246" s="28" t="str">
        <f t="shared" si="54"/>
        <v>200452</v>
      </c>
      <c r="N2246" s="28">
        <v>120778</v>
      </c>
      <c r="O2246" s="279">
        <v>122386.9574</v>
      </c>
    </row>
    <row r="2247" spans="10:15" x14ac:dyDescent="0.2">
      <c r="J2247" s="28">
        <v>20045</v>
      </c>
      <c r="K2247" s="28" t="s">
        <v>426</v>
      </c>
      <c r="L2247" s="28">
        <v>3</v>
      </c>
      <c r="M2247" s="28" t="str">
        <f t="shared" si="54"/>
        <v>200453</v>
      </c>
      <c r="N2247" s="28">
        <v>16745</v>
      </c>
      <c r="O2247" s="279">
        <v>137544.1422</v>
      </c>
    </row>
    <row r="2248" spans="10:15" x14ac:dyDescent="0.2">
      <c r="J2248" s="28">
        <v>20045</v>
      </c>
      <c r="K2248" s="28" t="s">
        <v>426</v>
      </c>
      <c r="L2248" s="28">
        <v>4</v>
      </c>
      <c r="M2248" s="28" t="str">
        <f t="shared" si="54"/>
        <v>200454</v>
      </c>
      <c r="N2248" s="28">
        <v>4085</v>
      </c>
      <c r="O2248" s="279">
        <v>132653.8499</v>
      </c>
    </row>
    <row r="2249" spans="10:15" x14ac:dyDescent="0.2">
      <c r="J2249" s="28">
        <v>20045</v>
      </c>
      <c r="K2249" s="28" t="s">
        <v>426</v>
      </c>
      <c r="L2249" s="28">
        <v>6</v>
      </c>
      <c r="M2249" s="28" t="str">
        <f t="shared" si="54"/>
        <v>200456</v>
      </c>
      <c r="N2249" s="28">
        <v>2950</v>
      </c>
      <c r="O2249" s="279">
        <v>303278.46549999999</v>
      </c>
    </row>
    <row r="2250" spans="10:15" x14ac:dyDescent="0.2">
      <c r="J2250" s="28">
        <v>20045</v>
      </c>
      <c r="K2250" s="28" t="s">
        <v>426</v>
      </c>
      <c r="L2250" s="28">
        <v>9</v>
      </c>
      <c r="M2250" s="28" t="str">
        <f t="shared" si="54"/>
        <v>200459</v>
      </c>
      <c r="N2250" s="28">
        <v>13983</v>
      </c>
      <c r="O2250" s="279">
        <v>146231.8805</v>
      </c>
    </row>
    <row r="2251" spans="10:15" x14ac:dyDescent="0.2">
      <c r="J2251" s="28">
        <v>20045</v>
      </c>
      <c r="K2251" s="28" t="s">
        <v>426</v>
      </c>
      <c r="L2251" s="28">
        <v>10</v>
      </c>
      <c r="M2251" s="28" t="str">
        <f t="shared" si="54"/>
        <v>2004510</v>
      </c>
      <c r="N2251" s="28">
        <v>5187</v>
      </c>
      <c r="O2251" s="279">
        <v>115325.5906</v>
      </c>
    </row>
    <row r="2252" spans="10:15" x14ac:dyDescent="0.2">
      <c r="J2252" s="28">
        <v>20045</v>
      </c>
      <c r="K2252" s="28" t="s">
        <v>426</v>
      </c>
      <c r="L2252" s="28">
        <v>11</v>
      </c>
      <c r="M2252" s="28" t="str">
        <f t="shared" si="54"/>
        <v>2004511</v>
      </c>
      <c r="N2252" s="28">
        <v>961</v>
      </c>
      <c r="O2252" s="279">
        <v>23460.95926</v>
      </c>
    </row>
    <row r="2253" spans="10:15" x14ac:dyDescent="0.2">
      <c r="J2253" s="28">
        <v>20045</v>
      </c>
      <c r="K2253" s="28" t="s">
        <v>426</v>
      </c>
      <c r="L2253" s="28">
        <v>12</v>
      </c>
      <c r="M2253" s="28" t="str">
        <f t="shared" si="54"/>
        <v>2004512</v>
      </c>
      <c r="N2253" s="28">
        <v>0</v>
      </c>
      <c r="O2253" s="279">
        <v>10466.193929999999</v>
      </c>
    </row>
    <row r="2254" spans="10:15" x14ac:dyDescent="0.2">
      <c r="J2254" s="28">
        <v>20060</v>
      </c>
      <c r="K2254" s="28" t="s">
        <v>427</v>
      </c>
      <c r="L2254" s="28">
        <v>1</v>
      </c>
      <c r="M2254" s="28" t="str">
        <f t="shared" si="54"/>
        <v>200601</v>
      </c>
      <c r="N2254" s="28">
        <v>209403</v>
      </c>
      <c r="O2254" s="279">
        <v>44658.693630000002</v>
      </c>
    </row>
    <row r="2255" spans="10:15" x14ac:dyDescent="0.2">
      <c r="J2255" s="28">
        <v>20060</v>
      </c>
      <c r="K2255" s="28" t="s">
        <v>427</v>
      </c>
      <c r="L2255" s="28">
        <v>2</v>
      </c>
      <c r="M2255" s="28" t="str">
        <f t="shared" si="54"/>
        <v>200602</v>
      </c>
      <c r="N2255" s="28">
        <v>247631</v>
      </c>
      <c r="O2255" s="279">
        <v>111787.6207</v>
      </c>
    </row>
    <row r="2256" spans="10:15" x14ac:dyDescent="0.2">
      <c r="J2256" s="28">
        <v>20060</v>
      </c>
      <c r="K2256" s="28" t="s">
        <v>427</v>
      </c>
      <c r="L2256" s="28">
        <v>3</v>
      </c>
      <c r="M2256" s="28" t="str">
        <f t="shared" si="54"/>
        <v>200603</v>
      </c>
      <c r="N2256" s="28">
        <v>81548</v>
      </c>
      <c r="O2256" s="279">
        <v>180280.79699999999</v>
      </c>
    </row>
    <row r="2257" spans="10:15" x14ac:dyDescent="0.2">
      <c r="J2257" s="28">
        <v>20060</v>
      </c>
      <c r="K2257" s="28" t="s">
        <v>427</v>
      </c>
      <c r="L2257" s="28">
        <v>4</v>
      </c>
      <c r="M2257" s="28" t="str">
        <f t="shared" si="54"/>
        <v>200604</v>
      </c>
      <c r="N2257" s="28">
        <v>31141</v>
      </c>
      <c r="O2257" s="279">
        <v>271394.81280000001</v>
      </c>
    </row>
    <row r="2258" spans="10:15" x14ac:dyDescent="0.2">
      <c r="J2258" s="28">
        <v>20060</v>
      </c>
      <c r="K2258" s="28" t="s">
        <v>427</v>
      </c>
      <c r="L2258" s="28">
        <v>5</v>
      </c>
      <c r="M2258" s="28" t="str">
        <f t="shared" si="54"/>
        <v>200605</v>
      </c>
      <c r="N2258" s="28">
        <v>9960</v>
      </c>
      <c r="O2258" s="279">
        <v>406692.17489999998</v>
      </c>
    </row>
    <row r="2259" spans="10:15" x14ac:dyDescent="0.2">
      <c r="J2259" s="28">
        <v>20060</v>
      </c>
      <c r="K2259" s="28" t="s">
        <v>427</v>
      </c>
      <c r="L2259" s="28">
        <v>6</v>
      </c>
      <c r="M2259" s="28" t="str">
        <f t="shared" si="54"/>
        <v>200606</v>
      </c>
      <c r="N2259" s="28">
        <v>9825</v>
      </c>
      <c r="O2259" s="279">
        <v>642050.38639999996</v>
      </c>
    </row>
    <row r="2260" spans="10:15" x14ac:dyDescent="0.2">
      <c r="J2260" s="28">
        <v>20060</v>
      </c>
      <c r="K2260" s="28" t="s">
        <v>427</v>
      </c>
      <c r="L2260" s="28">
        <v>7</v>
      </c>
      <c r="M2260" s="28" t="str">
        <f t="shared" si="54"/>
        <v>200607</v>
      </c>
      <c r="N2260" s="28">
        <v>8194</v>
      </c>
      <c r="O2260" s="279">
        <v>868214.22320000001</v>
      </c>
    </row>
    <row r="2261" spans="10:15" x14ac:dyDescent="0.2">
      <c r="J2261" s="28">
        <v>20060</v>
      </c>
      <c r="K2261" s="28" t="s">
        <v>427</v>
      </c>
      <c r="L2261" s="28">
        <v>8</v>
      </c>
      <c r="M2261" s="28" t="str">
        <f t="shared" si="54"/>
        <v>200608</v>
      </c>
      <c r="N2261" s="28">
        <v>13418</v>
      </c>
      <c r="O2261" s="279">
        <v>80914.187080000003</v>
      </c>
    </row>
    <row r="2262" spans="10:15" x14ac:dyDescent="0.2">
      <c r="J2262" s="28">
        <v>20060</v>
      </c>
      <c r="K2262" s="28" t="s">
        <v>427</v>
      </c>
      <c r="L2262" s="28">
        <v>9</v>
      </c>
      <c r="M2262" s="28" t="str">
        <f t="shared" si="54"/>
        <v>200609</v>
      </c>
      <c r="N2262" s="28">
        <v>21226</v>
      </c>
      <c r="O2262" s="279">
        <v>244792.38500000001</v>
      </c>
    </row>
    <row r="2263" spans="10:15" x14ac:dyDescent="0.2">
      <c r="J2263" s="28">
        <v>20060</v>
      </c>
      <c r="K2263" s="28" t="s">
        <v>427</v>
      </c>
      <c r="L2263" s="28">
        <v>10</v>
      </c>
      <c r="M2263" s="28" t="str">
        <f t="shared" si="54"/>
        <v>2006010</v>
      </c>
      <c r="N2263" s="28">
        <v>26106</v>
      </c>
      <c r="O2263" s="279">
        <v>362176.40210000001</v>
      </c>
    </row>
    <row r="2264" spans="10:15" x14ac:dyDescent="0.2">
      <c r="J2264" s="28">
        <v>20060</v>
      </c>
      <c r="K2264" s="28" t="s">
        <v>427</v>
      </c>
      <c r="L2264" s="28">
        <v>11</v>
      </c>
      <c r="M2264" s="28" t="str">
        <f t="shared" si="54"/>
        <v>2006011</v>
      </c>
      <c r="N2264" s="28">
        <v>1808</v>
      </c>
      <c r="O2264" s="279">
        <v>161885.78260000001</v>
      </c>
    </row>
    <row r="2265" spans="10:15" x14ac:dyDescent="0.2">
      <c r="J2265" s="28">
        <v>20060</v>
      </c>
      <c r="K2265" s="28" t="s">
        <v>427</v>
      </c>
      <c r="L2265" s="28">
        <v>12</v>
      </c>
      <c r="M2265" s="28" t="str">
        <f t="shared" si="54"/>
        <v>2006012</v>
      </c>
      <c r="N2265" s="28">
        <v>0</v>
      </c>
      <c r="O2265" s="279">
        <v>44398.894749999999</v>
      </c>
    </row>
    <row r="2266" spans="10:15" x14ac:dyDescent="0.2">
      <c r="J2266" s="28">
        <v>20175</v>
      </c>
      <c r="K2266" s="28" t="s">
        <v>428</v>
      </c>
      <c r="L2266" s="28">
        <v>1</v>
      </c>
      <c r="M2266" s="28" t="str">
        <f t="shared" si="54"/>
        <v>201751</v>
      </c>
      <c r="N2266" s="28">
        <v>140414</v>
      </c>
      <c r="O2266" s="279">
        <v>14910.00173</v>
      </c>
    </row>
    <row r="2267" spans="10:15" x14ac:dyDescent="0.2">
      <c r="J2267" s="28">
        <v>20175</v>
      </c>
      <c r="K2267" s="28" t="s">
        <v>428</v>
      </c>
      <c r="L2267" s="28">
        <v>2</v>
      </c>
      <c r="M2267" s="28" t="str">
        <f t="shared" si="54"/>
        <v>201752</v>
      </c>
      <c r="N2267" s="28">
        <v>70181</v>
      </c>
      <c r="O2267" s="279">
        <v>40390.086779999998</v>
      </c>
    </row>
    <row r="2268" spans="10:15" x14ac:dyDescent="0.2">
      <c r="J2268" s="28">
        <v>20175</v>
      </c>
      <c r="K2268" s="28" t="s">
        <v>428</v>
      </c>
      <c r="L2268" s="28">
        <v>3</v>
      </c>
      <c r="M2268" s="28" t="str">
        <f t="shared" si="54"/>
        <v>201753</v>
      </c>
      <c r="N2268" s="28">
        <v>3275</v>
      </c>
      <c r="O2268" s="279">
        <v>14144.33482</v>
      </c>
    </row>
    <row r="2269" spans="10:15" x14ac:dyDescent="0.2">
      <c r="J2269" s="28">
        <v>20175</v>
      </c>
      <c r="K2269" s="28" t="s">
        <v>428</v>
      </c>
      <c r="L2269" s="28">
        <v>5</v>
      </c>
      <c r="M2269" s="28" t="str">
        <f t="shared" si="54"/>
        <v>201755</v>
      </c>
      <c r="N2269" s="28">
        <v>2134</v>
      </c>
      <c r="O2269" s="279">
        <v>54879.223400000003</v>
      </c>
    </row>
    <row r="2270" spans="10:15" x14ac:dyDescent="0.2">
      <c r="J2270" s="28">
        <v>20175</v>
      </c>
      <c r="K2270" s="28" t="s">
        <v>428</v>
      </c>
      <c r="L2270" s="28">
        <v>9</v>
      </c>
      <c r="M2270" s="28" t="str">
        <f t="shared" si="54"/>
        <v>201759</v>
      </c>
      <c r="N2270" s="28">
        <v>5068</v>
      </c>
      <c r="O2270" s="279">
        <v>63548.161749999999</v>
      </c>
    </row>
    <row r="2271" spans="10:15" x14ac:dyDescent="0.2">
      <c r="J2271" s="28">
        <v>20175</v>
      </c>
      <c r="K2271" s="28" t="s">
        <v>428</v>
      </c>
      <c r="L2271" s="28">
        <v>11</v>
      </c>
      <c r="M2271" s="28" t="str">
        <f t="shared" si="54"/>
        <v>2017511</v>
      </c>
      <c r="N2271" s="28">
        <v>140</v>
      </c>
      <c r="O2271" s="279">
        <v>15039.473679999999</v>
      </c>
    </row>
    <row r="2272" spans="10:15" x14ac:dyDescent="0.2">
      <c r="J2272" s="28">
        <v>20175</v>
      </c>
      <c r="K2272" s="28" t="s">
        <v>428</v>
      </c>
      <c r="L2272" s="28">
        <v>12</v>
      </c>
      <c r="M2272" s="28" t="str">
        <f t="shared" si="54"/>
        <v>2017512</v>
      </c>
      <c r="N2272" s="28">
        <v>0</v>
      </c>
      <c r="O2272" s="279">
        <v>3003.8911889999999</v>
      </c>
    </row>
    <row r="2273" spans="10:15" x14ac:dyDescent="0.2">
      <c r="J2273" s="28">
        <v>20178</v>
      </c>
      <c r="K2273" s="28" t="s">
        <v>429</v>
      </c>
      <c r="L2273" s="28">
        <v>1</v>
      </c>
      <c r="M2273" s="28" t="str">
        <f t="shared" si="54"/>
        <v>201781</v>
      </c>
      <c r="N2273" s="28">
        <v>80453</v>
      </c>
      <c r="O2273" s="279">
        <v>25135.816129999999</v>
      </c>
    </row>
    <row r="2274" spans="10:15" x14ac:dyDescent="0.2">
      <c r="J2274" s="28">
        <v>20178</v>
      </c>
      <c r="K2274" s="28" t="s">
        <v>429</v>
      </c>
      <c r="L2274" s="28">
        <v>2</v>
      </c>
      <c r="M2274" s="28" t="str">
        <f t="shared" si="54"/>
        <v>201782</v>
      </c>
      <c r="N2274" s="28">
        <v>189932</v>
      </c>
      <c r="O2274" s="279">
        <v>64399.347240000003</v>
      </c>
    </row>
    <row r="2275" spans="10:15" x14ac:dyDescent="0.2">
      <c r="J2275" s="28">
        <v>20178</v>
      </c>
      <c r="K2275" s="28" t="s">
        <v>429</v>
      </c>
      <c r="L2275" s="28">
        <v>3</v>
      </c>
      <c r="M2275" s="28" t="str">
        <f t="shared" si="54"/>
        <v>201783</v>
      </c>
      <c r="N2275" s="28">
        <v>25553</v>
      </c>
      <c r="O2275" s="279">
        <v>121107.9813</v>
      </c>
    </row>
    <row r="2276" spans="10:15" x14ac:dyDescent="0.2">
      <c r="J2276" s="28">
        <v>20178</v>
      </c>
      <c r="K2276" s="28" t="s">
        <v>429</v>
      </c>
      <c r="L2276" s="28">
        <v>4</v>
      </c>
      <c r="M2276" s="28" t="str">
        <f t="shared" si="54"/>
        <v>201784</v>
      </c>
      <c r="N2276" s="28">
        <v>7193</v>
      </c>
      <c r="O2276" s="279">
        <v>116881.0004</v>
      </c>
    </row>
    <row r="2277" spans="10:15" x14ac:dyDescent="0.2">
      <c r="J2277" s="28">
        <v>20178</v>
      </c>
      <c r="K2277" s="28" t="s">
        <v>429</v>
      </c>
      <c r="L2277" s="28">
        <v>5</v>
      </c>
      <c r="M2277" s="28" t="str">
        <f t="shared" si="54"/>
        <v>201785</v>
      </c>
      <c r="N2277" s="28">
        <v>2825</v>
      </c>
      <c r="O2277" s="279">
        <v>61675.561809999999</v>
      </c>
    </row>
    <row r="2278" spans="10:15" x14ac:dyDescent="0.2">
      <c r="J2278" s="28">
        <v>20178</v>
      </c>
      <c r="K2278" s="28" t="s">
        <v>429</v>
      </c>
      <c r="L2278" s="28">
        <v>6</v>
      </c>
      <c r="M2278" s="28" t="str">
        <f t="shared" si="54"/>
        <v>201786</v>
      </c>
      <c r="N2278" s="28">
        <v>3032</v>
      </c>
      <c r="O2278" s="279">
        <v>231190.5569</v>
      </c>
    </row>
    <row r="2279" spans="10:15" x14ac:dyDescent="0.2">
      <c r="J2279" s="28">
        <v>20178</v>
      </c>
      <c r="K2279" s="28" t="s">
        <v>429</v>
      </c>
      <c r="L2279" s="28">
        <v>7</v>
      </c>
      <c r="M2279" s="28" t="str">
        <f t="shared" si="54"/>
        <v>201787</v>
      </c>
      <c r="N2279" s="28">
        <v>7259</v>
      </c>
      <c r="O2279" s="279">
        <v>50407.696309999999</v>
      </c>
    </row>
    <row r="2280" spans="10:15" x14ac:dyDescent="0.2">
      <c r="J2280" s="28">
        <v>20178</v>
      </c>
      <c r="K2280" s="28" t="s">
        <v>429</v>
      </c>
      <c r="L2280" s="28">
        <v>9</v>
      </c>
      <c r="M2280" s="28" t="str">
        <f t="shared" si="54"/>
        <v>201789</v>
      </c>
      <c r="N2280" s="28">
        <v>1231</v>
      </c>
      <c r="O2280" s="279">
        <v>104854.039</v>
      </c>
    </row>
    <row r="2281" spans="10:15" x14ac:dyDescent="0.2">
      <c r="J2281" s="28">
        <v>20178</v>
      </c>
      <c r="K2281" s="28" t="s">
        <v>429</v>
      </c>
      <c r="L2281" s="28">
        <v>12</v>
      </c>
      <c r="M2281" s="28" t="str">
        <f t="shared" si="54"/>
        <v>2017812</v>
      </c>
      <c r="N2281" s="28">
        <v>0</v>
      </c>
      <c r="O2281" s="279">
        <v>10604.97984</v>
      </c>
    </row>
    <row r="2282" spans="10:15" x14ac:dyDescent="0.2">
      <c r="J2282" s="28">
        <v>20228</v>
      </c>
      <c r="K2282" s="28" t="s">
        <v>430</v>
      </c>
      <c r="L2282" s="28">
        <v>1</v>
      </c>
      <c r="M2282" s="28" t="str">
        <f t="shared" si="54"/>
        <v>202281</v>
      </c>
      <c r="N2282" s="28">
        <v>92098</v>
      </c>
      <c r="O2282" s="279">
        <v>33112.059849999998</v>
      </c>
    </row>
    <row r="2283" spans="10:15" x14ac:dyDescent="0.2">
      <c r="J2283" s="28">
        <v>20228</v>
      </c>
      <c r="K2283" s="28" t="s">
        <v>430</v>
      </c>
      <c r="L2283" s="28">
        <v>2</v>
      </c>
      <c r="M2283" s="28" t="str">
        <f t="shared" si="54"/>
        <v>202282</v>
      </c>
      <c r="N2283" s="28">
        <v>265595</v>
      </c>
      <c r="O2283" s="279">
        <v>85910.558480000007</v>
      </c>
    </row>
    <row r="2284" spans="10:15" x14ac:dyDescent="0.2">
      <c r="J2284" s="28">
        <v>20228</v>
      </c>
      <c r="K2284" s="28" t="s">
        <v>430</v>
      </c>
      <c r="L2284" s="28">
        <v>3</v>
      </c>
      <c r="M2284" s="28" t="str">
        <f t="shared" si="54"/>
        <v>202283</v>
      </c>
      <c r="N2284" s="28">
        <v>45168</v>
      </c>
      <c r="O2284" s="279">
        <v>155175.91399999999</v>
      </c>
    </row>
    <row r="2285" spans="10:15" x14ac:dyDescent="0.2">
      <c r="J2285" s="28">
        <v>20228</v>
      </c>
      <c r="K2285" s="28" t="s">
        <v>430</v>
      </c>
      <c r="L2285" s="28">
        <v>4</v>
      </c>
      <c r="M2285" s="28" t="str">
        <f t="shared" si="54"/>
        <v>202284</v>
      </c>
      <c r="N2285" s="28">
        <v>17878</v>
      </c>
      <c r="O2285" s="279">
        <v>162416.06159999999</v>
      </c>
    </row>
    <row r="2286" spans="10:15" x14ac:dyDescent="0.2">
      <c r="J2286" s="28">
        <v>20228</v>
      </c>
      <c r="K2286" s="28" t="s">
        <v>430</v>
      </c>
      <c r="L2286" s="28">
        <v>5</v>
      </c>
      <c r="M2286" s="28" t="str">
        <f t="shared" si="54"/>
        <v>202285</v>
      </c>
      <c r="N2286" s="28">
        <v>5351</v>
      </c>
      <c r="O2286" s="279">
        <v>267248.96389999997</v>
      </c>
    </row>
    <row r="2287" spans="10:15" x14ac:dyDescent="0.2">
      <c r="J2287" s="28">
        <v>20228</v>
      </c>
      <c r="K2287" s="28" t="s">
        <v>430</v>
      </c>
      <c r="L2287" s="28">
        <v>6</v>
      </c>
      <c r="M2287" s="28" t="str">
        <f t="shared" si="54"/>
        <v>202286</v>
      </c>
      <c r="N2287" s="28">
        <v>1407</v>
      </c>
      <c r="O2287" s="279">
        <v>374448.00569999998</v>
      </c>
    </row>
    <row r="2288" spans="10:15" x14ac:dyDescent="0.2">
      <c r="J2288" s="28">
        <v>20228</v>
      </c>
      <c r="K2288" s="28" t="s">
        <v>430</v>
      </c>
      <c r="L2288" s="28">
        <v>7</v>
      </c>
      <c r="M2288" s="28" t="str">
        <f t="shared" si="54"/>
        <v>202287</v>
      </c>
      <c r="N2288" s="28">
        <v>1374</v>
      </c>
      <c r="O2288" s="279">
        <v>1393591.398</v>
      </c>
    </row>
    <row r="2289" spans="10:15" x14ac:dyDescent="0.2">
      <c r="J2289" s="28">
        <v>20228</v>
      </c>
      <c r="K2289" s="28" t="s">
        <v>430</v>
      </c>
      <c r="L2289" s="28">
        <v>9</v>
      </c>
      <c r="M2289" s="28" t="str">
        <f t="shared" si="54"/>
        <v>202289</v>
      </c>
      <c r="N2289" s="28">
        <v>18381</v>
      </c>
      <c r="O2289" s="279">
        <v>212153.76610000001</v>
      </c>
    </row>
    <row r="2290" spans="10:15" x14ac:dyDescent="0.2">
      <c r="J2290" s="28">
        <v>20228</v>
      </c>
      <c r="K2290" s="28" t="s">
        <v>430</v>
      </c>
      <c r="L2290" s="28">
        <v>10</v>
      </c>
      <c r="M2290" s="28" t="str">
        <f t="shared" si="54"/>
        <v>2022810</v>
      </c>
      <c r="N2290" s="28">
        <v>14796</v>
      </c>
      <c r="O2290" s="279">
        <v>338434.01799999998</v>
      </c>
    </row>
    <row r="2291" spans="10:15" x14ac:dyDescent="0.2">
      <c r="J2291" s="28">
        <v>20228</v>
      </c>
      <c r="K2291" s="28" t="s">
        <v>430</v>
      </c>
      <c r="L2291" s="28">
        <v>11</v>
      </c>
      <c r="M2291" s="28" t="str">
        <f t="shared" si="54"/>
        <v>2022811</v>
      </c>
      <c r="N2291" s="28">
        <v>1073</v>
      </c>
      <c r="O2291" s="279">
        <v>12750.26172</v>
      </c>
    </row>
    <row r="2292" spans="10:15" x14ac:dyDescent="0.2">
      <c r="J2292" s="28">
        <v>20228</v>
      </c>
      <c r="K2292" s="28" t="s">
        <v>430</v>
      </c>
      <c r="L2292" s="28">
        <v>12</v>
      </c>
      <c r="M2292" s="28" t="str">
        <f t="shared" si="54"/>
        <v>2022812</v>
      </c>
      <c r="N2292" s="28">
        <v>0</v>
      </c>
      <c r="O2292" s="279">
        <v>9623.2197180000003</v>
      </c>
    </row>
    <row r="2293" spans="10:15" x14ac:dyDescent="0.2">
      <c r="J2293" s="28">
        <v>20238</v>
      </c>
      <c r="K2293" s="28" t="s">
        <v>431</v>
      </c>
      <c r="L2293" s="28">
        <v>1</v>
      </c>
      <c r="M2293" s="28" t="str">
        <f t="shared" si="54"/>
        <v>202381</v>
      </c>
      <c r="N2293" s="28">
        <v>214431</v>
      </c>
      <c r="O2293" s="279">
        <v>20493.35426</v>
      </c>
    </row>
    <row r="2294" spans="10:15" x14ac:dyDescent="0.2">
      <c r="J2294" s="28">
        <v>20238</v>
      </c>
      <c r="K2294" s="28" t="s">
        <v>431</v>
      </c>
      <c r="L2294" s="28">
        <v>2</v>
      </c>
      <c r="M2294" s="28" t="str">
        <f t="shared" si="54"/>
        <v>202382</v>
      </c>
      <c r="N2294" s="28">
        <v>110016</v>
      </c>
      <c r="O2294" s="279">
        <v>54072.968309999997</v>
      </c>
    </row>
    <row r="2295" spans="10:15" x14ac:dyDescent="0.2">
      <c r="J2295" s="28">
        <v>20238</v>
      </c>
      <c r="K2295" s="28" t="s">
        <v>431</v>
      </c>
      <c r="L2295" s="28">
        <v>3</v>
      </c>
      <c r="M2295" s="28" t="str">
        <f t="shared" si="54"/>
        <v>202383</v>
      </c>
      <c r="N2295" s="28">
        <v>17126</v>
      </c>
      <c r="O2295" s="279">
        <v>141536.35759999999</v>
      </c>
    </row>
    <row r="2296" spans="10:15" x14ac:dyDescent="0.2">
      <c r="J2296" s="28">
        <v>20238</v>
      </c>
      <c r="K2296" s="28" t="s">
        <v>431</v>
      </c>
      <c r="L2296" s="28">
        <v>4</v>
      </c>
      <c r="M2296" s="28" t="str">
        <f t="shared" si="54"/>
        <v>202384</v>
      </c>
      <c r="N2296" s="28">
        <v>7338</v>
      </c>
      <c r="O2296" s="279">
        <v>161326.7831</v>
      </c>
    </row>
    <row r="2297" spans="10:15" x14ac:dyDescent="0.2">
      <c r="J2297" s="28">
        <v>20238</v>
      </c>
      <c r="K2297" s="28" t="s">
        <v>431</v>
      </c>
      <c r="L2297" s="28">
        <v>5</v>
      </c>
      <c r="M2297" s="28" t="str">
        <f t="shared" si="54"/>
        <v>202385</v>
      </c>
      <c r="N2297" s="28">
        <v>781</v>
      </c>
      <c r="O2297" s="279">
        <v>301302.3504</v>
      </c>
    </row>
    <row r="2298" spans="10:15" x14ac:dyDescent="0.2">
      <c r="J2298" s="28">
        <v>20238</v>
      </c>
      <c r="K2298" s="28" t="s">
        <v>431</v>
      </c>
      <c r="L2298" s="28">
        <v>6</v>
      </c>
      <c r="M2298" s="28" t="str">
        <f t="shared" si="54"/>
        <v>202386</v>
      </c>
      <c r="N2298" s="28">
        <v>1065</v>
      </c>
      <c r="O2298" s="279">
        <v>181802.2599</v>
      </c>
    </row>
    <row r="2299" spans="10:15" x14ac:dyDescent="0.2">
      <c r="J2299" s="28">
        <v>20238</v>
      </c>
      <c r="K2299" s="28" t="s">
        <v>431</v>
      </c>
      <c r="L2299" s="28">
        <v>7</v>
      </c>
      <c r="M2299" s="28" t="str">
        <f t="shared" si="54"/>
        <v>202387</v>
      </c>
      <c r="N2299" s="28">
        <v>49</v>
      </c>
      <c r="O2299" s="279">
        <v>391948.99540000001</v>
      </c>
    </row>
    <row r="2300" spans="10:15" x14ac:dyDescent="0.2">
      <c r="J2300" s="28">
        <v>20238</v>
      </c>
      <c r="K2300" s="28" t="s">
        <v>431</v>
      </c>
      <c r="L2300" s="28">
        <v>8</v>
      </c>
      <c r="M2300" s="28" t="str">
        <f t="shared" si="54"/>
        <v>202388</v>
      </c>
      <c r="N2300" s="28">
        <v>249</v>
      </c>
      <c r="O2300" s="279">
        <v>626499.35149999999</v>
      </c>
    </row>
    <row r="2301" spans="10:15" x14ac:dyDescent="0.2">
      <c r="J2301" s="28">
        <v>20238</v>
      </c>
      <c r="K2301" s="28" t="s">
        <v>431</v>
      </c>
      <c r="L2301" s="28">
        <v>9</v>
      </c>
      <c r="M2301" s="28" t="str">
        <f t="shared" si="54"/>
        <v>202389</v>
      </c>
      <c r="N2301" s="28">
        <v>1151</v>
      </c>
      <c r="O2301" s="279">
        <v>151030.1078</v>
      </c>
    </row>
    <row r="2302" spans="10:15" x14ac:dyDescent="0.2">
      <c r="J2302" s="28">
        <v>20238</v>
      </c>
      <c r="K2302" s="28" t="s">
        <v>431</v>
      </c>
      <c r="L2302" s="28">
        <v>11</v>
      </c>
      <c r="M2302" s="28" t="str">
        <f t="shared" si="54"/>
        <v>2023811</v>
      </c>
      <c r="N2302" s="28">
        <v>2815</v>
      </c>
      <c r="O2302" s="279">
        <v>44865.917390000002</v>
      </c>
    </row>
    <row r="2303" spans="10:15" x14ac:dyDescent="0.2">
      <c r="J2303" s="28">
        <v>20238</v>
      </c>
      <c r="K2303" s="28" t="s">
        <v>431</v>
      </c>
      <c r="L2303" s="28">
        <v>12</v>
      </c>
      <c r="M2303" s="28" t="str">
        <f t="shared" si="54"/>
        <v>2023812</v>
      </c>
      <c r="N2303" s="28">
        <v>0</v>
      </c>
      <c r="O2303" s="279">
        <v>8614.1641799999998</v>
      </c>
    </row>
    <row r="2304" spans="10:15" x14ac:dyDescent="0.2">
      <c r="J2304" s="28">
        <v>20250</v>
      </c>
      <c r="K2304" s="28" t="s">
        <v>432</v>
      </c>
      <c r="L2304" s="28">
        <v>1</v>
      </c>
      <c r="M2304" s="28" t="str">
        <f t="shared" si="54"/>
        <v>202501</v>
      </c>
      <c r="N2304" s="28">
        <v>45529</v>
      </c>
      <c r="O2304" s="279">
        <v>35929.027439999998</v>
      </c>
    </row>
    <row r="2305" spans="10:15" x14ac:dyDescent="0.2">
      <c r="J2305" s="28">
        <v>20250</v>
      </c>
      <c r="K2305" s="28" t="s">
        <v>432</v>
      </c>
      <c r="L2305" s="28">
        <v>2</v>
      </c>
      <c r="M2305" s="28" t="str">
        <f t="shared" si="54"/>
        <v>202502</v>
      </c>
      <c r="N2305" s="28">
        <v>53802</v>
      </c>
      <c r="O2305" s="279">
        <v>65321.749819999997</v>
      </c>
    </row>
    <row r="2306" spans="10:15" x14ac:dyDescent="0.2">
      <c r="J2306" s="28">
        <v>20250</v>
      </c>
      <c r="K2306" s="28" t="s">
        <v>432</v>
      </c>
      <c r="L2306" s="28">
        <v>3</v>
      </c>
      <c r="M2306" s="28" t="str">
        <f t="shared" si="54"/>
        <v>202503</v>
      </c>
      <c r="N2306" s="28">
        <v>7873</v>
      </c>
      <c r="O2306" s="279">
        <v>70347.566479999994</v>
      </c>
    </row>
    <row r="2307" spans="10:15" x14ac:dyDescent="0.2">
      <c r="J2307" s="28">
        <v>20250</v>
      </c>
      <c r="K2307" s="28" t="s">
        <v>432</v>
      </c>
      <c r="L2307" s="28">
        <v>4</v>
      </c>
      <c r="M2307" s="28" t="str">
        <f t="shared" ref="M2307:M2370" si="55">J2307&amp;L2307</f>
        <v>202504</v>
      </c>
      <c r="N2307" s="28">
        <v>730</v>
      </c>
      <c r="O2307" s="279">
        <v>143140.06150000001</v>
      </c>
    </row>
    <row r="2308" spans="10:15" x14ac:dyDescent="0.2">
      <c r="J2308" s="28">
        <v>20250</v>
      </c>
      <c r="K2308" s="28" t="s">
        <v>432</v>
      </c>
      <c r="L2308" s="28">
        <v>6</v>
      </c>
      <c r="M2308" s="28" t="str">
        <f t="shared" si="55"/>
        <v>202506</v>
      </c>
      <c r="N2308" s="28">
        <v>2094</v>
      </c>
      <c r="O2308" s="279">
        <v>62016.178740000003</v>
      </c>
    </row>
    <row r="2309" spans="10:15" x14ac:dyDescent="0.2">
      <c r="J2309" s="28">
        <v>20250</v>
      </c>
      <c r="K2309" s="28" t="s">
        <v>432</v>
      </c>
      <c r="L2309" s="28">
        <v>9</v>
      </c>
      <c r="M2309" s="28" t="str">
        <f t="shared" si="55"/>
        <v>202509</v>
      </c>
      <c r="N2309" s="28">
        <v>2004</v>
      </c>
      <c r="O2309" s="279">
        <v>120333.71219999999</v>
      </c>
    </row>
    <row r="2310" spans="10:15" x14ac:dyDescent="0.2">
      <c r="J2310" s="28">
        <v>20250</v>
      </c>
      <c r="K2310" s="28" t="s">
        <v>432</v>
      </c>
      <c r="L2310" s="28">
        <v>10</v>
      </c>
      <c r="M2310" s="28" t="str">
        <f t="shared" si="55"/>
        <v>2025010</v>
      </c>
      <c r="N2310" s="28">
        <v>735</v>
      </c>
      <c r="O2310" s="279">
        <v>46771.886989999999</v>
      </c>
    </row>
    <row r="2311" spans="10:15" x14ac:dyDescent="0.2">
      <c r="J2311" s="28">
        <v>20250</v>
      </c>
      <c r="K2311" s="28" t="s">
        <v>432</v>
      </c>
      <c r="L2311" s="28">
        <v>11</v>
      </c>
      <c r="M2311" s="28" t="str">
        <f t="shared" si="55"/>
        <v>2025011</v>
      </c>
      <c r="N2311" s="28">
        <v>0</v>
      </c>
      <c r="O2311" s="279">
        <v>33766.666669999999</v>
      </c>
    </row>
    <row r="2312" spans="10:15" x14ac:dyDescent="0.2">
      <c r="J2312" s="28">
        <v>20250</v>
      </c>
      <c r="K2312" s="28" t="s">
        <v>432</v>
      </c>
      <c r="L2312" s="28">
        <v>12</v>
      </c>
      <c r="M2312" s="28" t="str">
        <f t="shared" si="55"/>
        <v>2025012</v>
      </c>
      <c r="N2312" s="28">
        <v>0</v>
      </c>
      <c r="O2312" s="279">
        <v>21348.02175</v>
      </c>
    </row>
    <row r="2313" spans="10:15" x14ac:dyDescent="0.2">
      <c r="J2313" s="28">
        <v>20295</v>
      </c>
      <c r="K2313" s="28" t="s">
        <v>433</v>
      </c>
      <c r="L2313" s="28">
        <v>1</v>
      </c>
      <c r="M2313" s="28" t="str">
        <f t="shared" si="55"/>
        <v>202951</v>
      </c>
      <c r="N2313" s="28">
        <v>53714</v>
      </c>
      <c r="O2313" s="279">
        <v>32307.235720000001</v>
      </c>
    </row>
    <row r="2314" spans="10:15" x14ac:dyDescent="0.2">
      <c r="J2314" s="28">
        <v>20295</v>
      </c>
      <c r="K2314" s="28" t="s">
        <v>433</v>
      </c>
      <c r="L2314" s="28">
        <v>2</v>
      </c>
      <c r="M2314" s="28" t="str">
        <f t="shared" si="55"/>
        <v>202952</v>
      </c>
      <c r="N2314" s="28">
        <v>94089</v>
      </c>
      <c r="O2314" s="279">
        <v>89390.547380000004</v>
      </c>
    </row>
    <row r="2315" spans="10:15" x14ac:dyDescent="0.2">
      <c r="J2315" s="28">
        <v>20295</v>
      </c>
      <c r="K2315" s="28" t="s">
        <v>433</v>
      </c>
      <c r="L2315" s="28">
        <v>3</v>
      </c>
      <c r="M2315" s="28" t="str">
        <f t="shared" si="55"/>
        <v>202953</v>
      </c>
      <c r="N2315" s="28">
        <v>7814</v>
      </c>
      <c r="O2315" s="279">
        <v>107183.5095</v>
      </c>
    </row>
    <row r="2316" spans="10:15" x14ac:dyDescent="0.2">
      <c r="J2316" s="28">
        <v>20295</v>
      </c>
      <c r="K2316" s="28" t="s">
        <v>433</v>
      </c>
      <c r="L2316" s="28">
        <v>4</v>
      </c>
      <c r="M2316" s="28" t="str">
        <f t="shared" si="55"/>
        <v>202954</v>
      </c>
      <c r="N2316" s="28">
        <v>1989</v>
      </c>
      <c r="O2316" s="279">
        <v>215397.5</v>
      </c>
    </row>
    <row r="2317" spans="10:15" x14ac:dyDescent="0.2">
      <c r="J2317" s="28">
        <v>20295</v>
      </c>
      <c r="K2317" s="28" t="s">
        <v>433</v>
      </c>
      <c r="L2317" s="28">
        <v>5</v>
      </c>
      <c r="M2317" s="28" t="str">
        <f t="shared" si="55"/>
        <v>202955</v>
      </c>
      <c r="N2317" s="28">
        <v>1070</v>
      </c>
      <c r="O2317" s="279">
        <v>460914.89360000001</v>
      </c>
    </row>
    <row r="2318" spans="10:15" x14ac:dyDescent="0.2">
      <c r="J2318" s="28">
        <v>20295</v>
      </c>
      <c r="K2318" s="28" t="s">
        <v>433</v>
      </c>
      <c r="L2318" s="28">
        <v>6</v>
      </c>
      <c r="M2318" s="28" t="str">
        <f t="shared" si="55"/>
        <v>202956</v>
      </c>
      <c r="N2318" s="28">
        <v>1814</v>
      </c>
      <c r="O2318" s="279">
        <v>55734.712350000002</v>
      </c>
    </row>
    <row r="2319" spans="10:15" x14ac:dyDescent="0.2">
      <c r="J2319" s="28">
        <v>20295</v>
      </c>
      <c r="K2319" s="28" t="s">
        <v>433</v>
      </c>
      <c r="L2319" s="28">
        <v>9</v>
      </c>
      <c r="M2319" s="28" t="str">
        <f t="shared" si="55"/>
        <v>202959</v>
      </c>
      <c r="N2319" s="28">
        <v>3385</v>
      </c>
      <c r="O2319" s="279">
        <v>91424.768429999996</v>
      </c>
    </row>
    <row r="2320" spans="10:15" x14ac:dyDescent="0.2">
      <c r="J2320" s="28">
        <v>20295</v>
      </c>
      <c r="K2320" s="28" t="s">
        <v>433</v>
      </c>
      <c r="L2320" s="28">
        <v>10</v>
      </c>
      <c r="M2320" s="28" t="str">
        <f t="shared" si="55"/>
        <v>2029510</v>
      </c>
      <c r="N2320" s="28">
        <v>923</v>
      </c>
      <c r="O2320" s="279">
        <v>219125.5061</v>
      </c>
    </row>
    <row r="2321" spans="10:15" x14ac:dyDescent="0.2">
      <c r="J2321" s="28">
        <v>20295</v>
      </c>
      <c r="K2321" s="28" t="s">
        <v>433</v>
      </c>
      <c r="L2321" s="28">
        <v>12</v>
      </c>
      <c r="M2321" s="28" t="str">
        <f t="shared" si="55"/>
        <v>2029512</v>
      </c>
      <c r="N2321" s="28">
        <v>0</v>
      </c>
      <c r="O2321" s="279">
        <v>5753.8127279999999</v>
      </c>
    </row>
    <row r="2322" spans="10:15" x14ac:dyDescent="0.2">
      <c r="J2322" s="28">
        <v>20310</v>
      </c>
      <c r="K2322" s="28" t="s">
        <v>434</v>
      </c>
      <c r="L2322" s="28">
        <v>1</v>
      </c>
      <c r="M2322" s="28" t="str">
        <f t="shared" si="55"/>
        <v>203101</v>
      </c>
      <c r="N2322" s="28">
        <v>9518</v>
      </c>
      <c r="O2322" s="279">
        <v>32219.972269999998</v>
      </c>
    </row>
    <row r="2323" spans="10:15" x14ac:dyDescent="0.2">
      <c r="J2323" s="28">
        <v>20310</v>
      </c>
      <c r="K2323" s="28" t="s">
        <v>434</v>
      </c>
      <c r="L2323" s="28">
        <v>2</v>
      </c>
      <c r="M2323" s="28" t="str">
        <f t="shared" si="55"/>
        <v>203102</v>
      </c>
      <c r="N2323" s="28">
        <v>15802</v>
      </c>
      <c r="O2323" s="279">
        <v>41037.645640000002</v>
      </c>
    </row>
    <row r="2324" spans="10:15" x14ac:dyDescent="0.2">
      <c r="J2324" s="28">
        <v>20310</v>
      </c>
      <c r="K2324" s="28" t="s">
        <v>434</v>
      </c>
      <c r="L2324" s="28">
        <v>3</v>
      </c>
      <c r="M2324" s="28" t="str">
        <f t="shared" si="55"/>
        <v>203103</v>
      </c>
      <c r="N2324" s="28">
        <v>862</v>
      </c>
      <c r="O2324" s="279">
        <v>23749.838530000001</v>
      </c>
    </row>
    <row r="2325" spans="10:15" x14ac:dyDescent="0.2">
      <c r="J2325" s="28">
        <v>20310</v>
      </c>
      <c r="K2325" s="28" t="s">
        <v>434</v>
      </c>
      <c r="L2325" s="28">
        <v>4</v>
      </c>
      <c r="M2325" s="28" t="str">
        <f t="shared" si="55"/>
        <v>203104</v>
      </c>
      <c r="N2325" s="28">
        <v>690</v>
      </c>
      <c r="O2325" s="279">
        <v>23325.062699999999</v>
      </c>
    </row>
    <row r="2326" spans="10:15" x14ac:dyDescent="0.2">
      <c r="J2326" s="28">
        <v>20310</v>
      </c>
      <c r="K2326" s="28" t="s">
        <v>434</v>
      </c>
      <c r="L2326" s="28">
        <v>5</v>
      </c>
      <c r="M2326" s="28" t="str">
        <f t="shared" si="55"/>
        <v>203105</v>
      </c>
      <c r="N2326" s="28">
        <v>1027</v>
      </c>
      <c r="O2326" s="279">
        <v>48285.637439999999</v>
      </c>
    </row>
    <row r="2327" spans="10:15" x14ac:dyDescent="0.2">
      <c r="J2327" s="28">
        <v>20310</v>
      </c>
      <c r="K2327" s="28" t="s">
        <v>434</v>
      </c>
      <c r="L2327" s="28">
        <v>12</v>
      </c>
      <c r="M2327" s="28" t="str">
        <f t="shared" si="55"/>
        <v>2031012</v>
      </c>
      <c r="N2327" s="28">
        <v>0</v>
      </c>
      <c r="O2327" s="279">
        <v>12347.12637</v>
      </c>
    </row>
    <row r="2328" spans="10:15" x14ac:dyDescent="0.2">
      <c r="J2328" s="28">
        <v>20383</v>
      </c>
      <c r="K2328" s="28" t="s">
        <v>435</v>
      </c>
      <c r="L2328" s="28">
        <v>1</v>
      </c>
      <c r="M2328" s="28" t="str">
        <f t="shared" si="55"/>
        <v>203831</v>
      </c>
      <c r="N2328" s="28">
        <v>44331</v>
      </c>
      <c r="O2328" s="279">
        <v>25267.285670000001</v>
      </c>
    </row>
    <row r="2329" spans="10:15" x14ac:dyDescent="0.2">
      <c r="J2329" s="28">
        <v>20383</v>
      </c>
      <c r="K2329" s="28" t="s">
        <v>435</v>
      </c>
      <c r="L2329" s="28">
        <v>2</v>
      </c>
      <c r="M2329" s="28" t="str">
        <f t="shared" si="55"/>
        <v>203832</v>
      </c>
      <c r="N2329" s="28">
        <v>51662</v>
      </c>
      <c r="O2329" s="279">
        <v>64671.90956</v>
      </c>
    </row>
    <row r="2330" spans="10:15" x14ac:dyDescent="0.2">
      <c r="J2330" s="28">
        <v>20383</v>
      </c>
      <c r="K2330" s="28" t="s">
        <v>435</v>
      </c>
      <c r="L2330" s="28">
        <v>3</v>
      </c>
      <c r="M2330" s="28" t="str">
        <f t="shared" si="55"/>
        <v>203833</v>
      </c>
      <c r="N2330" s="28">
        <v>714</v>
      </c>
      <c r="O2330" s="279">
        <v>179480.97510000001</v>
      </c>
    </row>
    <row r="2331" spans="10:15" x14ac:dyDescent="0.2">
      <c r="J2331" s="28">
        <v>20383</v>
      </c>
      <c r="K2331" s="28" t="s">
        <v>435</v>
      </c>
      <c r="L2331" s="28">
        <v>6</v>
      </c>
      <c r="M2331" s="28" t="str">
        <f t="shared" si="55"/>
        <v>203836</v>
      </c>
      <c r="N2331" s="28">
        <v>2021</v>
      </c>
      <c r="O2331" s="279">
        <v>21465.633470000001</v>
      </c>
    </row>
    <row r="2332" spans="10:15" x14ac:dyDescent="0.2">
      <c r="J2332" s="28">
        <v>20383</v>
      </c>
      <c r="K2332" s="28" t="s">
        <v>435</v>
      </c>
      <c r="L2332" s="28">
        <v>9</v>
      </c>
      <c r="M2332" s="28" t="str">
        <f t="shared" si="55"/>
        <v>203839</v>
      </c>
      <c r="N2332" s="28">
        <v>4476</v>
      </c>
      <c r="O2332" s="279">
        <v>104993.59540000001</v>
      </c>
    </row>
    <row r="2333" spans="10:15" x14ac:dyDescent="0.2">
      <c r="J2333" s="28">
        <v>20383</v>
      </c>
      <c r="K2333" s="28" t="s">
        <v>435</v>
      </c>
      <c r="L2333" s="28">
        <v>10</v>
      </c>
      <c r="M2333" s="28" t="str">
        <f t="shared" si="55"/>
        <v>2038310</v>
      </c>
      <c r="N2333" s="28">
        <v>961</v>
      </c>
      <c r="O2333" s="279">
        <v>15220.062760000001</v>
      </c>
    </row>
    <row r="2334" spans="10:15" x14ac:dyDescent="0.2">
      <c r="J2334" s="28">
        <v>20383</v>
      </c>
      <c r="K2334" s="28" t="s">
        <v>435</v>
      </c>
      <c r="L2334" s="28">
        <v>12</v>
      </c>
      <c r="M2334" s="28" t="str">
        <f t="shared" si="55"/>
        <v>2038312</v>
      </c>
      <c r="N2334" s="28">
        <v>0</v>
      </c>
      <c r="O2334" s="279">
        <v>4948.8419430000004</v>
      </c>
    </row>
    <row r="2335" spans="10:15" x14ac:dyDescent="0.2">
      <c r="J2335" s="28">
        <v>20400</v>
      </c>
      <c r="K2335" s="28" t="s">
        <v>436</v>
      </c>
      <c r="L2335" s="28">
        <v>1</v>
      </c>
      <c r="M2335" s="28" t="str">
        <f t="shared" si="55"/>
        <v>204001</v>
      </c>
      <c r="N2335" s="28">
        <v>139912</v>
      </c>
      <c r="O2335" s="279">
        <v>40266.69068</v>
      </c>
    </row>
    <row r="2336" spans="10:15" x14ac:dyDescent="0.2">
      <c r="J2336" s="28">
        <v>20400</v>
      </c>
      <c r="K2336" s="28" t="s">
        <v>436</v>
      </c>
      <c r="L2336" s="28">
        <v>2</v>
      </c>
      <c r="M2336" s="28" t="str">
        <f t="shared" si="55"/>
        <v>204002</v>
      </c>
      <c r="N2336" s="28">
        <v>273005</v>
      </c>
      <c r="O2336" s="279">
        <v>132502.24059999999</v>
      </c>
    </row>
    <row r="2337" spans="10:15" x14ac:dyDescent="0.2">
      <c r="J2337" s="28">
        <v>20400</v>
      </c>
      <c r="K2337" s="28" t="s">
        <v>436</v>
      </c>
      <c r="L2337" s="28">
        <v>3</v>
      </c>
      <c r="M2337" s="28" t="str">
        <f t="shared" si="55"/>
        <v>204003</v>
      </c>
      <c r="N2337" s="28">
        <v>49497</v>
      </c>
      <c r="O2337" s="279">
        <v>167474.08300000001</v>
      </c>
    </row>
    <row r="2338" spans="10:15" x14ac:dyDescent="0.2">
      <c r="J2338" s="28">
        <v>20400</v>
      </c>
      <c r="K2338" s="28" t="s">
        <v>436</v>
      </c>
      <c r="L2338" s="28">
        <v>4</v>
      </c>
      <c r="M2338" s="28" t="str">
        <f t="shared" si="55"/>
        <v>204004</v>
      </c>
      <c r="N2338" s="28">
        <v>20405</v>
      </c>
      <c r="O2338" s="279">
        <v>189069.35879999999</v>
      </c>
    </row>
    <row r="2339" spans="10:15" x14ac:dyDescent="0.2">
      <c r="J2339" s="28">
        <v>20400</v>
      </c>
      <c r="K2339" s="28" t="s">
        <v>436</v>
      </c>
      <c r="L2339" s="28">
        <v>5</v>
      </c>
      <c r="M2339" s="28" t="str">
        <f t="shared" si="55"/>
        <v>204005</v>
      </c>
      <c r="N2339" s="28">
        <v>4371</v>
      </c>
      <c r="O2339" s="279">
        <v>154397.5534</v>
      </c>
    </row>
    <row r="2340" spans="10:15" x14ac:dyDescent="0.2">
      <c r="J2340" s="28">
        <v>20400</v>
      </c>
      <c r="K2340" s="28" t="s">
        <v>436</v>
      </c>
      <c r="L2340" s="28">
        <v>6</v>
      </c>
      <c r="M2340" s="28" t="str">
        <f t="shared" si="55"/>
        <v>204006</v>
      </c>
      <c r="N2340" s="28">
        <v>1041</v>
      </c>
      <c r="O2340" s="279">
        <v>68514.969159999993</v>
      </c>
    </row>
    <row r="2341" spans="10:15" x14ac:dyDescent="0.2">
      <c r="J2341" s="28">
        <v>20400</v>
      </c>
      <c r="K2341" s="28" t="s">
        <v>436</v>
      </c>
      <c r="L2341" s="28">
        <v>7</v>
      </c>
      <c r="M2341" s="28" t="str">
        <f t="shared" si="55"/>
        <v>204007</v>
      </c>
      <c r="N2341" s="28">
        <v>1383</v>
      </c>
      <c r="O2341" s="279">
        <v>1453626.898</v>
      </c>
    </row>
    <row r="2342" spans="10:15" x14ac:dyDescent="0.2">
      <c r="J2342" s="28">
        <v>20400</v>
      </c>
      <c r="K2342" s="28" t="s">
        <v>436</v>
      </c>
      <c r="L2342" s="28">
        <v>8</v>
      </c>
      <c r="M2342" s="28" t="str">
        <f t="shared" si="55"/>
        <v>204008</v>
      </c>
      <c r="N2342" s="28">
        <v>2824</v>
      </c>
      <c r="O2342" s="279">
        <v>227511.53419999999</v>
      </c>
    </row>
    <row r="2343" spans="10:15" x14ac:dyDescent="0.2">
      <c r="J2343" s="28">
        <v>20400</v>
      </c>
      <c r="K2343" s="28" t="s">
        <v>436</v>
      </c>
      <c r="L2343" s="28">
        <v>9</v>
      </c>
      <c r="M2343" s="28" t="str">
        <f t="shared" si="55"/>
        <v>204009</v>
      </c>
      <c r="N2343" s="28">
        <v>6143</v>
      </c>
      <c r="O2343" s="279">
        <v>154983.2107</v>
      </c>
    </row>
    <row r="2344" spans="10:15" x14ac:dyDescent="0.2">
      <c r="J2344" s="28">
        <v>20400</v>
      </c>
      <c r="K2344" s="28" t="s">
        <v>436</v>
      </c>
      <c r="L2344" s="28">
        <v>10</v>
      </c>
      <c r="M2344" s="28" t="str">
        <f t="shared" si="55"/>
        <v>2040010</v>
      </c>
      <c r="N2344" s="28">
        <v>8929</v>
      </c>
      <c r="O2344" s="279">
        <v>307629.1165</v>
      </c>
    </row>
    <row r="2345" spans="10:15" x14ac:dyDescent="0.2">
      <c r="J2345" s="28">
        <v>20400</v>
      </c>
      <c r="K2345" s="28" t="s">
        <v>436</v>
      </c>
      <c r="L2345" s="28">
        <v>12</v>
      </c>
      <c r="M2345" s="28" t="str">
        <f t="shared" si="55"/>
        <v>2040012</v>
      </c>
      <c r="N2345" s="28">
        <v>0</v>
      </c>
      <c r="O2345" s="279">
        <v>28559.071230000001</v>
      </c>
    </row>
    <row r="2346" spans="10:15" x14ac:dyDescent="0.2">
      <c r="J2346" s="28">
        <v>20443</v>
      </c>
      <c r="K2346" s="28" t="s">
        <v>437</v>
      </c>
      <c r="L2346" s="28">
        <v>1</v>
      </c>
      <c r="M2346" s="28" t="str">
        <f t="shared" si="55"/>
        <v>204431</v>
      </c>
      <c r="N2346" s="28">
        <v>44504</v>
      </c>
      <c r="O2346" s="279">
        <v>20759.785039999999</v>
      </c>
    </row>
    <row r="2347" spans="10:15" x14ac:dyDescent="0.2">
      <c r="J2347" s="28">
        <v>20443</v>
      </c>
      <c r="K2347" s="28" t="s">
        <v>437</v>
      </c>
      <c r="L2347" s="28">
        <v>2</v>
      </c>
      <c r="M2347" s="28" t="str">
        <f t="shared" si="55"/>
        <v>204432</v>
      </c>
      <c r="N2347" s="28">
        <v>69222</v>
      </c>
      <c r="O2347" s="279">
        <v>43977.409729999999</v>
      </c>
    </row>
    <row r="2348" spans="10:15" x14ac:dyDescent="0.2">
      <c r="J2348" s="28">
        <v>20443</v>
      </c>
      <c r="K2348" s="28" t="s">
        <v>437</v>
      </c>
      <c r="L2348" s="28">
        <v>3</v>
      </c>
      <c r="M2348" s="28" t="str">
        <f t="shared" si="55"/>
        <v>204433</v>
      </c>
      <c r="N2348" s="28">
        <v>5382</v>
      </c>
      <c r="O2348" s="279">
        <v>37180.580090000003</v>
      </c>
    </row>
    <row r="2349" spans="10:15" x14ac:dyDescent="0.2">
      <c r="J2349" s="28">
        <v>20443</v>
      </c>
      <c r="K2349" s="28" t="s">
        <v>437</v>
      </c>
      <c r="L2349" s="28">
        <v>4</v>
      </c>
      <c r="M2349" s="28" t="str">
        <f t="shared" si="55"/>
        <v>204434</v>
      </c>
      <c r="N2349" s="28">
        <v>3051</v>
      </c>
      <c r="O2349" s="279">
        <v>39368.293700000002</v>
      </c>
    </row>
    <row r="2350" spans="10:15" x14ac:dyDescent="0.2">
      <c r="J2350" s="28">
        <v>20443</v>
      </c>
      <c r="K2350" s="28" t="s">
        <v>437</v>
      </c>
      <c r="L2350" s="28">
        <v>5</v>
      </c>
      <c r="M2350" s="28" t="str">
        <f t="shared" si="55"/>
        <v>204435</v>
      </c>
      <c r="N2350" s="28">
        <v>1032</v>
      </c>
      <c r="O2350" s="279">
        <v>98926.952139999994</v>
      </c>
    </row>
    <row r="2351" spans="10:15" x14ac:dyDescent="0.2">
      <c r="J2351" s="28">
        <v>20443</v>
      </c>
      <c r="K2351" s="28" t="s">
        <v>437</v>
      </c>
      <c r="L2351" s="28">
        <v>6</v>
      </c>
      <c r="M2351" s="28" t="str">
        <f t="shared" si="55"/>
        <v>204436</v>
      </c>
      <c r="N2351" s="28">
        <v>3850</v>
      </c>
      <c r="O2351" s="279">
        <v>19229.235290000001</v>
      </c>
    </row>
    <row r="2352" spans="10:15" x14ac:dyDescent="0.2">
      <c r="J2352" s="28">
        <v>20443</v>
      </c>
      <c r="K2352" s="28" t="s">
        <v>437</v>
      </c>
      <c r="L2352" s="28">
        <v>9</v>
      </c>
      <c r="M2352" s="28" t="str">
        <f t="shared" si="55"/>
        <v>204439</v>
      </c>
      <c r="N2352" s="28">
        <v>308</v>
      </c>
      <c r="O2352" s="279">
        <v>107686.5285</v>
      </c>
    </row>
    <row r="2353" spans="10:15" x14ac:dyDescent="0.2">
      <c r="J2353" s="28">
        <v>20443</v>
      </c>
      <c r="K2353" s="28" t="s">
        <v>437</v>
      </c>
      <c r="L2353" s="28">
        <v>12</v>
      </c>
      <c r="M2353" s="28" t="str">
        <f t="shared" si="55"/>
        <v>2044312</v>
      </c>
      <c r="N2353" s="28">
        <v>0</v>
      </c>
      <c r="O2353" s="279">
        <v>5842.5937299999996</v>
      </c>
    </row>
    <row r="2354" spans="10:15" x14ac:dyDescent="0.2">
      <c r="J2354" s="28">
        <v>20517</v>
      </c>
      <c r="K2354" s="28" t="s">
        <v>438</v>
      </c>
      <c r="L2354" s="28">
        <v>1</v>
      </c>
      <c r="M2354" s="28" t="str">
        <f t="shared" si="55"/>
        <v>205171</v>
      </c>
      <c r="N2354" s="28">
        <v>99404</v>
      </c>
      <c r="O2354" s="279">
        <v>26702.5969</v>
      </c>
    </row>
    <row r="2355" spans="10:15" x14ac:dyDescent="0.2">
      <c r="J2355" s="28">
        <v>20517</v>
      </c>
      <c r="K2355" s="28" t="s">
        <v>438</v>
      </c>
      <c r="L2355" s="28">
        <v>2</v>
      </c>
      <c r="M2355" s="28" t="str">
        <f t="shared" si="55"/>
        <v>205172</v>
      </c>
      <c r="N2355" s="28">
        <v>141630</v>
      </c>
      <c r="O2355" s="279">
        <v>75085.457439999998</v>
      </c>
    </row>
    <row r="2356" spans="10:15" x14ac:dyDescent="0.2">
      <c r="J2356" s="28">
        <v>20517</v>
      </c>
      <c r="K2356" s="28" t="s">
        <v>438</v>
      </c>
      <c r="L2356" s="28">
        <v>3</v>
      </c>
      <c r="M2356" s="28" t="str">
        <f t="shared" si="55"/>
        <v>205173</v>
      </c>
      <c r="N2356" s="28">
        <v>16526</v>
      </c>
      <c r="O2356" s="279">
        <v>151694.98149999999</v>
      </c>
    </row>
    <row r="2357" spans="10:15" x14ac:dyDescent="0.2">
      <c r="J2357" s="28">
        <v>20517</v>
      </c>
      <c r="K2357" s="28" t="s">
        <v>438</v>
      </c>
      <c r="L2357" s="28">
        <v>4</v>
      </c>
      <c r="M2357" s="28" t="str">
        <f t="shared" si="55"/>
        <v>205174</v>
      </c>
      <c r="N2357" s="28">
        <v>6577</v>
      </c>
      <c r="O2357" s="279">
        <v>183266.85219999999</v>
      </c>
    </row>
    <row r="2358" spans="10:15" x14ac:dyDescent="0.2">
      <c r="J2358" s="28">
        <v>20517</v>
      </c>
      <c r="K2358" s="28" t="s">
        <v>438</v>
      </c>
      <c r="L2358" s="28">
        <v>5</v>
      </c>
      <c r="M2358" s="28" t="str">
        <f t="shared" si="55"/>
        <v>205175</v>
      </c>
      <c r="N2358" s="28">
        <v>2940</v>
      </c>
      <c r="O2358" s="279">
        <v>129543.24950000001</v>
      </c>
    </row>
    <row r="2359" spans="10:15" x14ac:dyDescent="0.2">
      <c r="J2359" s="28">
        <v>20517</v>
      </c>
      <c r="K2359" s="28" t="s">
        <v>438</v>
      </c>
      <c r="L2359" s="28">
        <v>6</v>
      </c>
      <c r="M2359" s="28" t="str">
        <f t="shared" si="55"/>
        <v>205176</v>
      </c>
      <c r="N2359" s="28">
        <v>3309</v>
      </c>
      <c r="O2359" s="279">
        <v>88970.847649999996</v>
      </c>
    </row>
    <row r="2360" spans="10:15" x14ac:dyDescent="0.2">
      <c r="J2360" s="28">
        <v>20517</v>
      </c>
      <c r="K2360" s="28" t="s">
        <v>438</v>
      </c>
      <c r="L2360" s="28">
        <v>9</v>
      </c>
      <c r="M2360" s="28" t="str">
        <f t="shared" si="55"/>
        <v>205179</v>
      </c>
      <c r="N2360" s="28">
        <v>3634</v>
      </c>
      <c r="O2360" s="279">
        <v>150580.90280000001</v>
      </c>
    </row>
    <row r="2361" spans="10:15" x14ac:dyDescent="0.2">
      <c r="J2361" s="28">
        <v>20517</v>
      </c>
      <c r="K2361" s="28" t="s">
        <v>438</v>
      </c>
      <c r="L2361" s="28">
        <v>10</v>
      </c>
      <c r="M2361" s="28" t="str">
        <f t="shared" si="55"/>
        <v>2051710</v>
      </c>
      <c r="N2361" s="28">
        <v>1343</v>
      </c>
      <c r="O2361" s="279">
        <v>282244.82010000001</v>
      </c>
    </row>
    <row r="2362" spans="10:15" x14ac:dyDescent="0.2">
      <c r="J2362" s="28">
        <v>20517</v>
      </c>
      <c r="K2362" s="28" t="s">
        <v>438</v>
      </c>
      <c r="L2362" s="28">
        <v>12</v>
      </c>
      <c r="M2362" s="28" t="str">
        <f t="shared" si="55"/>
        <v>2051712</v>
      </c>
      <c r="N2362" s="28">
        <v>0</v>
      </c>
      <c r="O2362" s="279">
        <v>12801.290660000001</v>
      </c>
    </row>
    <row r="2363" spans="10:15" x14ac:dyDescent="0.2">
      <c r="J2363" s="28">
        <v>20550</v>
      </c>
      <c r="K2363" s="28" t="s">
        <v>439</v>
      </c>
      <c r="L2363" s="28">
        <v>1</v>
      </c>
      <c r="M2363" s="28" t="str">
        <f t="shared" si="55"/>
        <v>205501</v>
      </c>
      <c r="N2363" s="28">
        <v>121124</v>
      </c>
      <c r="O2363" s="279">
        <v>24416.423320000002</v>
      </c>
    </row>
    <row r="2364" spans="10:15" x14ac:dyDescent="0.2">
      <c r="J2364" s="28">
        <v>20550</v>
      </c>
      <c r="K2364" s="28" t="s">
        <v>439</v>
      </c>
      <c r="L2364" s="28">
        <v>2</v>
      </c>
      <c r="M2364" s="28" t="str">
        <f t="shared" si="55"/>
        <v>205502</v>
      </c>
      <c r="N2364" s="28">
        <v>136810</v>
      </c>
      <c r="O2364" s="279">
        <v>62914.519699999997</v>
      </c>
    </row>
    <row r="2365" spans="10:15" x14ac:dyDescent="0.2">
      <c r="J2365" s="28">
        <v>20550</v>
      </c>
      <c r="K2365" s="28" t="s">
        <v>439</v>
      </c>
      <c r="L2365" s="28">
        <v>3</v>
      </c>
      <c r="M2365" s="28" t="str">
        <f t="shared" si="55"/>
        <v>205503</v>
      </c>
      <c r="N2365" s="28">
        <v>22283</v>
      </c>
      <c r="O2365" s="279">
        <v>113948.8403</v>
      </c>
    </row>
    <row r="2366" spans="10:15" x14ac:dyDescent="0.2">
      <c r="J2366" s="28">
        <v>20550</v>
      </c>
      <c r="K2366" s="28" t="s">
        <v>439</v>
      </c>
      <c r="L2366" s="28">
        <v>4</v>
      </c>
      <c r="M2366" s="28" t="str">
        <f t="shared" si="55"/>
        <v>205504</v>
      </c>
      <c r="N2366" s="28">
        <v>3376</v>
      </c>
      <c r="O2366" s="279">
        <v>139152.62160000001</v>
      </c>
    </row>
    <row r="2367" spans="10:15" x14ac:dyDescent="0.2">
      <c r="J2367" s="28">
        <v>20550</v>
      </c>
      <c r="K2367" s="28" t="s">
        <v>439</v>
      </c>
      <c r="L2367" s="28">
        <v>5</v>
      </c>
      <c r="M2367" s="28" t="str">
        <f t="shared" si="55"/>
        <v>205505</v>
      </c>
      <c r="N2367" s="28">
        <v>982</v>
      </c>
      <c r="O2367" s="279">
        <v>447742.53730000003</v>
      </c>
    </row>
    <row r="2368" spans="10:15" x14ac:dyDescent="0.2">
      <c r="J2368" s="28">
        <v>20550</v>
      </c>
      <c r="K2368" s="28" t="s">
        <v>439</v>
      </c>
      <c r="L2368" s="28">
        <v>6</v>
      </c>
      <c r="M2368" s="28" t="str">
        <f t="shared" si="55"/>
        <v>205506</v>
      </c>
      <c r="N2368" s="28">
        <v>584</v>
      </c>
      <c r="O2368" s="279">
        <v>43304.242890000001</v>
      </c>
    </row>
    <row r="2369" spans="10:15" x14ac:dyDescent="0.2">
      <c r="J2369" s="28">
        <v>20550</v>
      </c>
      <c r="K2369" s="28" t="s">
        <v>439</v>
      </c>
      <c r="L2369" s="28">
        <v>9</v>
      </c>
      <c r="M2369" s="28" t="str">
        <f t="shared" si="55"/>
        <v>205509</v>
      </c>
      <c r="N2369" s="28">
        <v>5430</v>
      </c>
      <c r="O2369" s="279">
        <v>134198.15520000001</v>
      </c>
    </row>
    <row r="2370" spans="10:15" x14ac:dyDescent="0.2">
      <c r="J2370" s="28">
        <v>20550</v>
      </c>
      <c r="K2370" s="28" t="s">
        <v>439</v>
      </c>
      <c r="L2370" s="28">
        <v>10</v>
      </c>
      <c r="M2370" s="28" t="str">
        <f t="shared" si="55"/>
        <v>2055010</v>
      </c>
      <c r="N2370" s="28">
        <v>903</v>
      </c>
      <c r="O2370" s="279">
        <v>26523.142879999999</v>
      </c>
    </row>
    <row r="2371" spans="10:15" x14ac:dyDescent="0.2">
      <c r="J2371" s="28">
        <v>20550</v>
      </c>
      <c r="K2371" s="28" t="s">
        <v>439</v>
      </c>
      <c r="L2371" s="28">
        <v>12</v>
      </c>
      <c r="M2371" s="28" t="str">
        <f t="shared" ref="M2371:M2434" si="56">J2371&amp;L2371</f>
        <v>2055012</v>
      </c>
      <c r="N2371" s="28">
        <v>0</v>
      </c>
      <c r="O2371" s="279">
        <v>10452.61184</v>
      </c>
    </row>
    <row r="2372" spans="10:15" x14ac:dyDescent="0.2">
      <c r="J2372" s="28">
        <v>20570</v>
      </c>
      <c r="K2372" s="28" t="s">
        <v>440</v>
      </c>
      <c r="L2372" s="28">
        <v>1</v>
      </c>
      <c r="M2372" s="28" t="str">
        <f t="shared" si="56"/>
        <v>205701</v>
      </c>
      <c r="N2372" s="28">
        <v>41608</v>
      </c>
      <c r="O2372" s="279">
        <v>17387.661459999999</v>
      </c>
    </row>
    <row r="2373" spans="10:15" x14ac:dyDescent="0.2">
      <c r="J2373" s="28">
        <v>20570</v>
      </c>
      <c r="K2373" s="28" t="s">
        <v>440</v>
      </c>
      <c r="L2373" s="28">
        <v>2</v>
      </c>
      <c r="M2373" s="28" t="str">
        <f t="shared" si="56"/>
        <v>205702</v>
      </c>
      <c r="N2373" s="28">
        <v>57487</v>
      </c>
      <c r="O2373" s="279">
        <v>37841.268819999998</v>
      </c>
    </row>
    <row r="2374" spans="10:15" x14ac:dyDescent="0.2">
      <c r="J2374" s="28">
        <v>20570</v>
      </c>
      <c r="K2374" s="28" t="s">
        <v>440</v>
      </c>
      <c r="L2374" s="28">
        <v>3</v>
      </c>
      <c r="M2374" s="28" t="str">
        <f t="shared" si="56"/>
        <v>205703</v>
      </c>
      <c r="N2374" s="28">
        <v>15610</v>
      </c>
      <c r="O2374" s="279">
        <v>60979.605109999997</v>
      </c>
    </row>
    <row r="2375" spans="10:15" x14ac:dyDescent="0.2">
      <c r="J2375" s="28">
        <v>20570</v>
      </c>
      <c r="K2375" s="28" t="s">
        <v>440</v>
      </c>
      <c r="L2375" s="28">
        <v>4</v>
      </c>
      <c r="M2375" s="28" t="str">
        <f t="shared" si="56"/>
        <v>205704</v>
      </c>
      <c r="N2375" s="28">
        <v>4929</v>
      </c>
      <c r="O2375" s="279">
        <v>35530.192869999999</v>
      </c>
    </row>
    <row r="2376" spans="10:15" x14ac:dyDescent="0.2">
      <c r="J2376" s="28">
        <v>20570</v>
      </c>
      <c r="K2376" s="28" t="s">
        <v>440</v>
      </c>
      <c r="L2376" s="28">
        <v>6</v>
      </c>
      <c r="M2376" s="28" t="str">
        <f t="shared" si="56"/>
        <v>205706</v>
      </c>
      <c r="N2376" s="28">
        <v>2124</v>
      </c>
      <c r="O2376" s="279">
        <v>8616.6525899999997</v>
      </c>
    </row>
    <row r="2377" spans="10:15" x14ac:dyDescent="0.2">
      <c r="J2377" s="28">
        <v>20570</v>
      </c>
      <c r="K2377" s="28" t="s">
        <v>440</v>
      </c>
      <c r="L2377" s="28">
        <v>9</v>
      </c>
      <c r="M2377" s="28" t="str">
        <f t="shared" si="56"/>
        <v>205709</v>
      </c>
      <c r="N2377" s="28">
        <v>230</v>
      </c>
      <c r="O2377" s="279">
        <v>50589.280039999998</v>
      </c>
    </row>
    <row r="2378" spans="10:15" x14ac:dyDescent="0.2">
      <c r="J2378" s="28">
        <v>20570</v>
      </c>
      <c r="K2378" s="28" t="s">
        <v>440</v>
      </c>
      <c r="L2378" s="28">
        <v>12</v>
      </c>
      <c r="M2378" s="28" t="str">
        <f t="shared" si="56"/>
        <v>2057012</v>
      </c>
      <c r="N2378" s="28">
        <v>0</v>
      </c>
      <c r="O2378" s="279">
        <v>7142.6419610000003</v>
      </c>
    </row>
    <row r="2379" spans="10:15" x14ac:dyDescent="0.2">
      <c r="J2379" s="28">
        <v>20614</v>
      </c>
      <c r="K2379" s="28" t="s">
        <v>441</v>
      </c>
      <c r="L2379" s="28">
        <v>1</v>
      </c>
      <c r="M2379" s="28" t="str">
        <f t="shared" si="56"/>
        <v>206141</v>
      </c>
      <c r="N2379" s="28">
        <v>21356</v>
      </c>
      <c r="O2379" s="279">
        <v>64512.751149999996</v>
      </c>
    </row>
    <row r="2380" spans="10:15" x14ac:dyDescent="0.2">
      <c r="J2380" s="28">
        <v>20614</v>
      </c>
      <c r="K2380" s="28" t="s">
        <v>441</v>
      </c>
      <c r="L2380" s="28">
        <v>2</v>
      </c>
      <c r="M2380" s="28" t="str">
        <f t="shared" si="56"/>
        <v>206142</v>
      </c>
      <c r="N2380" s="28">
        <v>114980</v>
      </c>
      <c r="O2380" s="279">
        <v>175021.73610000001</v>
      </c>
    </row>
    <row r="2381" spans="10:15" x14ac:dyDescent="0.2">
      <c r="J2381" s="28">
        <v>20614</v>
      </c>
      <c r="K2381" s="28" t="s">
        <v>441</v>
      </c>
      <c r="L2381" s="28">
        <v>3</v>
      </c>
      <c r="M2381" s="28" t="str">
        <f t="shared" si="56"/>
        <v>206143</v>
      </c>
      <c r="N2381" s="28">
        <v>37754</v>
      </c>
      <c r="O2381" s="279">
        <v>308530.01779999997</v>
      </c>
    </row>
    <row r="2382" spans="10:15" x14ac:dyDescent="0.2">
      <c r="J2382" s="28">
        <v>20614</v>
      </c>
      <c r="K2382" s="28" t="s">
        <v>441</v>
      </c>
      <c r="L2382" s="28">
        <v>4</v>
      </c>
      <c r="M2382" s="28" t="str">
        <f t="shared" si="56"/>
        <v>206144</v>
      </c>
      <c r="N2382" s="28">
        <v>4229</v>
      </c>
      <c r="O2382" s="279">
        <v>231242.26019999999</v>
      </c>
    </row>
    <row r="2383" spans="10:15" x14ac:dyDescent="0.2">
      <c r="J2383" s="28">
        <v>20614</v>
      </c>
      <c r="K2383" s="28" t="s">
        <v>441</v>
      </c>
      <c r="L2383" s="28">
        <v>5</v>
      </c>
      <c r="M2383" s="28" t="str">
        <f t="shared" si="56"/>
        <v>206145</v>
      </c>
      <c r="N2383" s="28">
        <v>1662</v>
      </c>
      <c r="O2383" s="279">
        <v>232188.6067</v>
      </c>
    </row>
    <row r="2384" spans="10:15" x14ac:dyDescent="0.2">
      <c r="J2384" s="28">
        <v>20614</v>
      </c>
      <c r="K2384" s="28" t="s">
        <v>441</v>
      </c>
      <c r="L2384" s="28">
        <v>9</v>
      </c>
      <c r="M2384" s="28" t="str">
        <f t="shared" si="56"/>
        <v>206149</v>
      </c>
      <c r="N2384" s="28">
        <v>2212</v>
      </c>
      <c r="O2384" s="279">
        <v>230490.49359999999</v>
      </c>
    </row>
    <row r="2385" spans="10:15" x14ac:dyDescent="0.2">
      <c r="J2385" s="28">
        <v>20614</v>
      </c>
      <c r="K2385" s="28" t="s">
        <v>441</v>
      </c>
      <c r="L2385" s="28">
        <v>10</v>
      </c>
      <c r="M2385" s="28" t="str">
        <f t="shared" si="56"/>
        <v>2061410</v>
      </c>
      <c r="N2385" s="28">
        <v>1182</v>
      </c>
      <c r="O2385" s="279">
        <v>448494.85190000001</v>
      </c>
    </row>
    <row r="2386" spans="10:15" x14ac:dyDescent="0.2">
      <c r="J2386" s="28">
        <v>20614</v>
      </c>
      <c r="K2386" s="28" t="s">
        <v>441</v>
      </c>
      <c r="L2386" s="28">
        <v>12</v>
      </c>
      <c r="M2386" s="28" t="str">
        <f t="shared" si="56"/>
        <v>2061412</v>
      </c>
      <c r="N2386" s="28">
        <v>0</v>
      </c>
      <c r="O2386" s="279">
        <v>13183.616019999999</v>
      </c>
    </row>
    <row r="2387" spans="10:15" x14ac:dyDescent="0.2">
      <c r="J2387" s="28">
        <v>20621</v>
      </c>
      <c r="K2387" s="28" t="s">
        <v>442</v>
      </c>
      <c r="L2387" s="28">
        <v>1</v>
      </c>
      <c r="M2387" s="28" t="str">
        <f t="shared" si="56"/>
        <v>206211</v>
      </c>
      <c r="N2387" s="28">
        <v>69231</v>
      </c>
      <c r="O2387" s="279">
        <v>28671.19443</v>
      </c>
    </row>
    <row r="2388" spans="10:15" x14ac:dyDescent="0.2">
      <c r="J2388" s="28">
        <v>20621</v>
      </c>
      <c r="K2388" s="28" t="s">
        <v>442</v>
      </c>
      <c r="L2388" s="28">
        <v>2</v>
      </c>
      <c r="M2388" s="28" t="str">
        <f t="shared" si="56"/>
        <v>206212</v>
      </c>
      <c r="N2388" s="28">
        <v>201356</v>
      </c>
      <c r="O2388" s="279">
        <v>67259.459910000005</v>
      </c>
    </row>
    <row r="2389" spans="10:15" x14ac:dyDescent="0.2">
      <c r="J2389" s="28">
        <v>20621</v>
      </c>
      <c r="K2389" s="28" t="s">
        <v>442</v>
      </c>
      <c r="L2389" s="28">
        <v>3</v>
      </c>
      <c r="M2389" s="28" t="str">
        <f t="shared" si="56"/>
        <v>206213</v>
      </c>
      <c r="N2389" s="28">
        <v>35998</v>
      </c>
      <c r="O2389" s="279">
        <v>121774.6808</v>
      </c>
    </row>
    <row r="2390" spans="10:15" x14ac:dyDescent="0.2">
      <c r="J2390" s="28">
        <v>20621</v>
      </c>
      <c r="K2390" s="28" t="s">
        <v>442</v>
      </c>
      <c r="L2390" s="28">
        <v>4</v>
      </c>
      <c r="M2390" s="28" t="str">
        <f t="shared" si="56"/>
        <v>206214</v>
      </c>
      <c r="N2390" s="28">
        <v>15717</v>
      </c>
      <c r="O2390" s="279">
        <v>121353.4425</v>
      </c>
    </row>
    <row r="2391" spans="10:15" x14ac:dyDescent="0.2">
      <c r="J2391" s="28">
        <v>20621</v>
      </c>
      <c r="K2391" s="28" t="s">
        <v>442</v>
      </c>
      <c r="L2391" s="28">
        <v>5</v>
      </c>
      <c r="M2391" s="28" t="str">
        <f t="shared" si="56"/>
        <v>206215</v>
      </c>
      <c r="N2391" s="28">
        <v>947</v>
      </c>
      <c r="O2391" s="279">
        <v>23535.660619999999</v>
      </c>
    </row>
    <row r="2392" spans="10:15" x14ac:dyDescent="0.2">
      <c r="J2392" s="28">
        <v>20621</v>
      </c>
      <c r="K2392" s="28" t="s">
        <v>442</v>
      </c>
      <c r="L2392" s="28">
        <v>6</v>
      </c>
      <c r="M2392" s="28" t="str">
        <f t="shared" si="56"/>
        <v>206216</v>
      </c>
      <c r="N2392" s="28">
        <v>3685</v>
      </c>
      <c r="O2392" s="279">
        <v>315987.68150000001</v>
      </c>
    </row>
    <row r="2393" spans="10:15" x14ac:dyDescent="0.2">
      <c r="J2393" s="28">
        <v>20621</v>
      </c>
      <c r="K2393" s="28" t="s">
        <v>442</v>
      </c>
      <c r="L2393" s="28">
        <v>7</v>
      </c>
      <c r="M2393" s="28" t="str">
        <f t="shared" si="56"/>
        <v>206217</v>
      </c>
      <c r="N2393" s="28">
        <v>3398</v>
      </c>
      <c r="O2393" s="279">
        <v>31163.14662</v>
      </c>
    </row>
    <row r="2394" spans="10:15" x14ac:dyDescent="0.2">
      <c r="J2394" s="28">
        <v>20621</v>
      </c>
      <c r="K2394" s="28" t="s">
        <v>442</v>
      </c>
      <c r="L2394" s="28">
        <v>9</v>
      </c>
      <c r="M2394" s="28" t="str">
        <f t="shared" si="56"/>
        <v>206219</v>
      </c>
      <c r="N2394" s="28">
        <v>735</v>
      </c>
      <c r="O2394" s="279">
        <v>140465.68369999999</v>
      </c>
    </row>
    <row r="2395" spans="10:15" x14ac:dyDescent="0.2">
      <c r="J2395" s="28">
        <v>20621</v>
      </c>
      <c r="K2395" s="28" t="s">
        <v>442</v>
      </c>
      <c r="L2395" s="28">
        <v>10</v>
      </c>
      <c r="M2395" s="28" t="str">
        <f t="shared" si="56"/>
        <v>2062110</v>
      </c>
      <c r="N2395" s="28">
        <v>1775</v>
      </c>
      <c r="O2395" s="279">
        <v>164678.8988</v>
      </c>
    </row>
    <row r="2396" spans="10:15" x14ac:dyDescent="0.2">
      <c r="J2396" s="28">
        <v>20621</v>
      </c>
      <c r="K2396" s="28" t="s">
        <v>442</v>
      </c>
      <c r="L2396" s="28">
        <v>12</v>
      </c>
      <c r="M2396" s="28" t="str">
        <f t="shared" si="56"/>
        <v>2062112</v>
      </c>
      <c r="N2396" s="28">
        <v>0</v>
      </c>
      <c r="O2396" s="279">
        <v>15381.51129</v>
      </c>
    </row>
    <row r="2397" spans="10:15" x14ac:dyDescent="0.2">
      <c r="J2397" s="28">
        <v>20710</v>
      </c>
      <c r="K2397" s="28" t="s">
        <v>443</v>
      </c>
      <c r="L2397" s="28">
        <v>1</v>
      </c>
      <c r="M2397" s="28" t="str">
        <f t="shared" si="56"/>
        <v>207101</v>
      </c>
      <c r="N2397" s="28">
        <v>53424</v>
      </c>
      <c r="O2397" s="279">
        <v>56910.33885</v>
      </c>
    </row>
    <row r="2398" spans="10:15" x14ac:dyDescent="0.2">
      <c r="J2398" s="28">
        <v>20710</v>
      </c>
      <c r="K2398" s="28" t="s">
        <v>443</v>
      </c>
      <c r="L2398" s="28">
        <v>2</v>
      </c>
      <c r="M2398" s="28" t="str">
        <f t="shared" si="56"/>
        <v>207102</v>
      </c>
      <c r="N2398" s="28">
        <v>264061</v>
      </c>
      <c r="O2398" s="279">
        <v>162978.98130000001</v>
      </c>
    </row>
    <row r="2399" spans="10:15" x14ac:dyDescent="0.2">
      <c r="J2399" s="28">
        <v>20710</v>
      </c>
      <c r="K2399" s="28" t="s">
        <v>443</v>
      </c>
      <c r="L2399" s="28">
        <v>3</v>
      </c>
      <c r="M2399" s="28" t="str">
        <f t="shared" si="56"/>
        <v>207103</v>
      </c>
      <c r="N2399" s="28">
        <v>31324</v>
      </c>
      <c r="O2399" s="279">
        <v>308596.17950000003</v>
      </c>
    </row>
    <row r="2400" spans="10:15" x14ac:dyDescent="0.2">
      <c r="J2400" s="28">
        <v>20710</v>
      </c>
      <c r="K2400" s="28" t="s">
        <v>443</v>
      </c>
      <c r="L2400" s="28">
        <v>4</v>
      </c>
      <c r="M2400" s="28" t="str">
        <f t="shared" si="56"/>
        <v>207104</v>
      </c>
      <c r="N2400" s="28">
        <v>12352</v>
      </c>
      <c r="O2400" s="279">
        <v>264778.8922</v>
      </c>
    </row>
    <row r="2401" spans="10:15" x14ac:dyDescent="0.2">
      <c r="J2401" s="28">
        <v>20710</v>
      </c>
      <c r="K2401" s="28" t="s">
        <v>443</v>
      </c>
      <c r="L2401" s="28">
        <v>5</v>
      </c>
      <c r="M2401" s="28" t="str">
        <f t="shared" si="56"/>
        <v>207105</v>
      </c>
      <c r="N2401" s="28">
        <v>3070</v>
      </c>
      <c r="O2401" s="279">
        <v>396865.9424</v>
      </c>
    </row>
    <row r="2402" spans="10:15" x14ac:dyDescent="0.2">
      <c r="J2402" s="28">
        <v>20710</v>
      </c>
      <c r="K2402" s="28" t="s">
        <v>443</v>
      </c>
      <c r="L2402" s="28">
        <v>7</v>
      </c>
      <c r="M2402" s="28" t="str">
        <f t="shared" si="56"/>
        <v>207107</v>
      </c>
      <c r="N2402" s="28">
        <v>1312</v>
      </c>
      <c r="O2402" s="279">
        <v>64399.666669999999</v>
      </c>
    </row>
    <row r="2403" spans="10:15" x14ac:dyDescent="0.2">
      <c r="J2403" s="28">
        <v>20710</v>
      </c>
      <c r="K2403" s="28" t="s">
        <v>443</v>
      </c>
      <c r="L2403" s="28">
        <v>9</v>
      </c>
      <c r="M2403" s="28" t="str">
        <f t="shared" si="56"/>
        <v>207109</v>
      </c>
      <c r="N2403" s="28">
        <v>26060</v>
      </c>
      <c r="O2403" s="279">
        <v>211928.9675</v>
      </c>
    </row>
    <row r="2404" spans="10:15" x14ac:dyDescent="0.2">
      <c r="J2404" s="28">
        <v>20710</v>
      </c>
      <c r="K2404" s="28" t="s">
        <v>443</v>
      </c>
      <c r="L2404" s="28">
        <v>10</v>
      </c>
      <c r="M2404" s="28" t="str">
        <f t="shared" si="56"/>
        <v>2071010</v>
      </c>
      <c r="N2404" s="28">
        <v>15631</v>
      </c>
      <c r="O2404" s="279">
        <v>432267.81530000002</v>
      </c>
    </row>
    <row r="2405" spans="10:15" x14ac:dyDescent="0.2">
      <c r="J2405" s="28">
        <v>20710</v>
      </c>
      <c r="K2405" s="28" t="s">
        <v>443</v>
      </c>
      <c r="L2405" s="28">
        <v>11</v>
      </c>
      <c r="M2405" s="28" t="str">
        <f t="shared" si="56"/>
        <v>2071011</v>
      </c>
      <c r="N2405" s="28">
        <v>52</v>
      </c>
      <c r="O2405" s="279">
        <v>132145.45449999999</v>
      </c>
    </row>
    <row r="2406" spans="10:15" x14ac:dyDescent="0.2">
      <c r="J2406" s="28">
        <v>20710</v>
      </c>
      <c r="K2406" s="28" t="s">
        <v>443</v>
      </c>
      <c r="L2406" s="28">
        <v>12</v>
      </c>
      <c r="M2406" s="28" t="str">
        <f t="shared" si="56"/>
        <v>2071012</v>
      </c>
      <c r="N2406" s="28">
        <v>0</v>
      </c>
      <c r="O2406" s="279">
        <v>28753.22135</v>
      </c>
    </row>
    <row r="2407" spans="10:15" x14ac:dyDescent="0.2">
      <c r="J2407" s="28">
        <v>20750</v>
      </c>
      <c r="K2407" s="28" t="s">
        <v>444</v>
      </c>
      <c r="L2407" s="28">
        <v>1</v>
      </c>
      <c r="M2407" s="28" t="str">
        <f t="shared" si="56"/>
        <v>207501</v>
      </c>
      <c r="N2407" s="28">
        <v>54010</v>
      </c>
      <c r="O2407" s="279">
        <v>22667.273160000001</v>
      </c>
    </row>
    <row r="2408" spans="10:15" x14ac:dyDescent="0.2">
      <c r="J2408" s="28">
        <v>20750</v>
      </c>
      <c r="K2408" s="28" t="s">
        <v>444</v>
      </c>
      <c r="L2408" s="28">
        <v>2</v>
      </c>
      <c r="M2408" s="28" t="str">
        <f t="shared" si="56"/>
        <v>207502</v>
      </c>
      <c r="N2408" s="28">
        <v>146982</v>
      </c>
      <c r="O2408" s="279">
        <v>72296.970480000004</v>
      </c>
    </row>
    <row r="2409" spans="10:15" x14ac:dyDescent="0.2">
      <c r="J2409" s="28">
        <v>20750</v>
      </c>
      <c r="K2409" s="28" t="s">
        <v>444</v>
      </c>
      <c r="L2409" s="28">
        <v>3</v>
      </c>
      <c r="M2409" s="28" t="str">
        <f t="shared" si="56"/>
        <v>207503</v>
      </c>
      <c r="N2409" s="28">
        <v>12303</v>
      </c>
      <c r="O2409" s="279">
        <v>119710.3496</v>
      </c>
    </row>
    <row r="2410" spans="10:15" x14ac:dyDescent="0.2">
      <c r="J2410" s="28">
        <v>20750</v>
      </c>
      <c r="K2410" s="28" t="s">
        <v>444</v>
      </c>
      <c r="L2410" s="28">
        <v>4</v>
      </c>
      <c r="M2410" s="28" t="str">
        <f t="shared" si="56"/>
        <v>207504</v>
      </c>
      <c r="N2410" s="28">
        <v>2290</v>
      </c>
      <c r="O2410" s="279">
        <v>188494.04949999999</v>
      </c>
    </row>
    <row r="2411" spans="10:15" x14ac:dyDescent="0.2">
      <c r="J2411" s="28">
        <v>20750</v>
      </c>
      <c r="K2411" s="28" t="s">
        <v>444</v>
      </c>
      <c r="L2411" s="28">
        <v>9</v>
      </c>
      <c r="M2411" s="28" t="str">
        <f t="shared" si="56"/>
        <v>207509</v>
      </c>
      <c r="N2411" s="28">
        <v>475</v>
      </c>
      <c r="O2411" s="279">
        <v>83459.483089999994</v>
      </c>
    </row>
    <row r="2412" spans="10:15" x14ac:dyDescent="0.2">
      <c r="J2412" s="28">
        <v>20750</v>
      </c>
      <c r="K2412" s="28" t="s">
        <v>444</v>
      </c>
      <c r="L2412" s="28">
        <v>10</v>
      </c>
      <c r="M2412" s="28" t="str">
        <f t="shared" si="56"/>
        <v>2075010</v>
      </c>
      <c r="N2412" s="28">
        <v>1736</v>
      </c>
      <c r="O2412" s="279">
        <v>59381.556920000003</v>
      </c>
    </row>
    <row r="2413" spans="10:15" x14ac:dyDescent="0.2">
      <c r="J2413" s="28">
        <v>20750</v>
      </c>
      <c r="K2413" s="28" t="s">
        <v>444</v>
      </c>
      <c r="L2413" s="28">
        <v>11</v>
      </c>
      <c r="M2413" s="28" t="str">
        <f t="shared" si="56"/>
        <v>2075011</v>
      </c>
      <c r="N2413" s="28">
        <v>424</v>
      </c>
      <c r="O2413" s="279">
        <v>29330.991849999999</v>
      </c>
    </row>
    <row r="2414" spans="10:15" x14ac:dyDescent="0.2">
      <c r="J2414" s="28">
        <v>20750</v>
      </c>
      <c r="K2414" s="28" t="s">
        <v>444</v>
      </c>
      <c r="L2414" s="28">
        <v>12</v>
      </c>
      <c r="M2414" s="28" t="str">
        <f t="shared" si="56"/>
        <v>2075012</v>
      </c>
      <c r="N2414" s="28">
        <v>0</v>
      </c>
      <c r="O2414" s="279">
        <v>9551.8498650000001</v>
      </c>
    </row>
    <row r="2415" spans="10:15" x14ac:dyDescent="0.2">
      <c r="J2415" s="28">
        <v>20770</v>
      </c>
      <c r="K2415" s="28" t="s">
        <v>445</v>
      </c>
      <c r="L2415" s="28">
        <v>1</v>
      </c>
      <c r="M2415" s="28" t="str">
        <f t="shared" si="56"/>
        <v>207701</v>
      </c>
      <c r="N2415" s="28">
        <v>34327</v>
      </c>
      <c r="O2415" s="279">
        <v>54529.771439999997</v>
      </c>
    </row>
    <row r="2416" spans="10:15" x14ac:dyDescent="0.2">
      <c r="J2416" s="28">
        <v>20770</v>
      </c>
      <c r="K2416" s="28" t="s">
        <v>445</v>
      </c>
      <c r="L2416" s="28">
        <v>2</v>
      </c>
      <c r="M2416" s="28" t="str">
        <f t="shared" si="56"/>
        <v>207702</v>
      </c>
      <c r="N2416" s="28">
        <v>132642</v>
      </c>
      <c r="O2416" s="279">
        <v>181977.38080000001</v>
      </c>
    </row>
    <row r="2417" spans="10:15" x14ac:dyDescent="0.2">
      <c r="J2417" s="28">
        <v>20770</v>
      </c>
      <c r="K2417" s="28" t="s">
        <v>445</v>
      </c>
      <c r="L2417" s="28">
        <v>3</v>
      </c>
      <c r="M2417" s="28" t="str">
        <f t="shared" si="56"/>
        <v>207703</v>
      </c>
      <c r="N2417" s="28">
        <v>41683</v>
      </c>
      <c r="O2417" s="279">
        <v>285534.52010000002</v>
      </c>
    </row>
    <row r="2418" spans="10:15" x14ac:dyDescent="0.2">
      <c r="J2418" s="28">
        <v>20770</v>
      </c>
      <c r="K2418" s="28" t="s">
        <v>445</v>
      </c>
      <c r="L2418" s="28">
        <v>4</v>
      </c>
      <c r="M2418" s="28" t="str">
        <f t="shared" si="56"/>
        <v>207704</v>
      </c>
      <c r="N2418" s="28">
        <v>9598</v>
      </c>
      <c r="O2418" s="279">
        <v>381341.91720000003</v>
      </c>
    </row>
    <row r="2419" spans="10:15" x14ac:dyDescent="0.2">
      <c r="J2419" s="28">
        <v>20770</v>
      </c>
      <c r="K2419" s="28" t="s">
        <v>445</v>
      </c>
      <c r="L2419" s="28">
        <v>5</v>
      </c>
      <c r="M2419" s="28" t="str">
        <f t="shared" si="56"/>
        <v>207705</v>
      </c>
      <c r="N2419" s="28">
        <v>1752</v>
      </c>
      <c r="O2419" s="279">
        <v>281408.50319999998</v>
      </c>
    </row>
    <row r="2420" spans="10:15" x14ac:dyDescent="0.2">
      <c r="J2420" s="28">
        <v>20770</v>
      </c>
      <c r="K2420" s="28" t="s">
        <v>445</v>
      </c>
      <c r="L2420" s="28">
        <v>6</v>
      </c>
      <c r="M2420" s="28" t="str">
        <f t="shared" si="56"/>
        <v>207706</v>
      </c>
      <c r="N2420" s="28">
        <v>963</v>
      </c>
      <c r="O2420" s="279">
        <v>307733.46120000002</v>
      </c>
    </row>
    <row r="2421" spans="10:15" x14ac:dyDescent="0.2">
      <c r="J2421" s="28">
        <v>20770</v>
      </c>
      <c r="K2421" s="28" t="s">
        <v>445</v>
      </c>
      <c r="L2421" s="28">
        <v>9</v>
      </c>
      <c r="M2421" s="28" t="str">
        <f t="shared" si="56"/>
        <v>207709</v>
      </c>
      <c r="N2421" s="28">
        <v>11997</v>
      </c>
      <c r="O2421" s="279">
        <v>226346.1012</v>
      </c>
    </row>
    <row r="2422" spans="10:15" x14ac:dyDescent="0.2">
      <c r="J2422" s="28">
        <v>20770</v>
      </c>
      <c r="K2422" s="28" t="s">
        <v>445</v>
      </c>
      <c r="L2422" s="28">
        <v>10</v>
      </c>
      <c r="M2422" s="28" t="str">
        <f t="shared" si="56"/>
        <v>2077010</v>
      </c>
      <c r="N2422" s="28">
        <v>16771</v>
      </c>
      <c r="O2422" s="279">
        <v>390830.83720000001</v>
      </c>
    </row>
    <row r="2423" spans="10:15" x14ac:dyDescent="0.2">
      <c r="J2423" s="28">
        <v>20770</v>
      </c>
      <c r="K2423" s="28" t="s">
        <v>445</v>
      </c>
      <c r="L2423" s="28">
        <v>11</v>
      </c>
      <c r="M2423" s="28" t="str">
        <f t="shared" si="56"/>
        <v>2077011</v>
      </c>
      <c r="N2423" s="28">
        <v>303</v>
      </c>
      <c r="O2423" s="279">
        <v>192692.41200000001</v>
      </c>
    </row>
    <row r="2424" spans="10:15" x14ac:dyDescent="0.2">
      <c r="J2424" s="28">
        <v>20770</v>
      </c>
      <c r="K2424" s="28" t="s">
        <v>445</v>
      </c>
      <c r="L2424" s="28">
        <v>12</v>
      </c>
      <c r="M2424" s="28" t="str">
        <f t="shared" si="56"/>
        <v>2077012</v>
      </c>
      <c r="N2424" s="28">
        <v>0</v>
      </c>
      <c r="O2424" s="279">
        <v>15100.50482</v>
      </c>
    </row>
    <row r="2425" spans="10:15" x14ac:dyDescent="0.2">
      <c r="J2425" s="28">
        <v>20787</v>
      </c>
      <c r="K2425" s="28" t="s">
        <v>446</v>
      </c>
      <c r="L2425" s="28">
        <v>1</v>
      </c>
      <c r="M2425" s="28" t="str">
        <f t="shared" si="56"/>
        <v>207871</v>
      </c>
      <c r="N2425" s="28">
        <v>37607</v>
      </c>
      <c r="O2425" s="279">
        <v>28088.373930000002</v>
      </c>
    </row>
    <row r="2426" spans="10:15" x14ac:dyDescent="0.2">
      <c r="J2426" s="28">
        <v>20787</v>
      </c>
      <c r="K2426" s="28" t="s">
        <v>446</v>
      </c>
      <c r="L2426" s="28">
        <v>2</v>
      </c>
      <c r="M2426" s="28" t="str">
        <f t="shared" si="56"/>
        <v>207872</v>
      </c>
      <c r="N2426" s="28">
        <v>72965</v>
      </c>
      <c r="O2426" s="279">
        <v>66042.922420000003</v>
      </c>
    </row>
    <row r="2427" spans="10:15" x14ac:dyDescent="0.2">
      <c r="J2427" s="28">
        <v>20787</v>
      </c>
      <c r="K2427" s="28" t="s">
        <v>446</v>
      </c>
      <c r="L2427" s="28">
        <v>3</v>
      </c>
      <c r="M2427" s="28" t="str">
        <f t="shared" si="56"/>
        <v>207873</v>
      </c>
      <c r="N2427" s="28">
        <v>7873</v>
      </c>
      <c r="O2427" s="279">
        <v>112306.33199999999</v>
      </c>
    </row>
    <row r="2428" spans="10:15" x14ac:dyDescent="0.2">
      <c r="J2428" s="28">
        <v>20787</v>
      </c>
      <c r="K2428" s="28" t="s">
        <v>446</v>
      </c>
      <c r="L2428" s="28">
        <v>4</v>
      </c>
      <c r="M2428" s="28" t="str">
        <f t="shared" si="56"/>
        <v>207874</v>
      </c>
      <c r="N2428" s="28">
        <v>1859</v>
      </c>
      <c r="O2428" s="279">
        <v>177052.82060000001</v>
      </c>
    </row>
    <row r="2429" spans="10:15" x14ac:dyDescent="0.2">
      <c r="J2429" s="28">
        <v>20787</v>
      </c>
      <c r="K2429" s="28" t="s">
        <v>446</v>
      </c>
      <c r="L2429" s="28">
        <v>9</v>
      </c>
      <c r="M2429" s="28" t="str">
        <f t="shared" si="56"/>
        <v>207879</v>
      </c>
      <c r="N2429" s="28">
        <v>5944</v>
      </c>
      <c r="O2429" s="279">
        <v>85147.856339999998</v>
      </c>
    </row>
    <row r="2430" spans="10:15" x14ac:dyDescent="0.2">
      <c r="J2430" s="28">
        <v>20787</v>
      </c>
      <c r="K2430" s="28" t="s">
        <v>446</v>
      </c>
      <c r="L2430" s="28">
        <v>10</v>
      </c>
      <c r="M2430" s="28" t="str">
        <f t="shared" si="56"/>
        <v>2078710</v>
      </c>
      <c r="N2430" s="28">
        <v>597</v>
      </c>
      <c r="O2430" s="279">
        <v>254896.43460000001</v>
      </c>
    </row>
    <row r="2431" spans="10:15" x14ac:dyDescent="0.2">
      <c r="J2431" s="28">
        <v>20787</v>
      </c>
      <c r="K2431" s="28" t="s">
        <v>446</v>
      </c>
      <c r="L2431" s="28">
        <v>11</v>
      </c>
      <c r="M2431" s="28" t="str">
        <f t="shared" si="56"/>
        <v>2078711</v>
      </c>
      <c r="N2431" s="28">
        <v>671</v>
      </c>
      <c r="O2431" s="279">
        <v>63930.750890000003</v>
      </c>
    </row>
    <row r="2432" spans="10:15" x14ac:dyDescent="0.2">
      <c r="J2432" s="28">
        <v>20787</v>
      </c>
      <c r="K2432" s="28" t="s">
        <v>446</v>
      </c>
      <c r="L2432" s="28">
        <v>12</v>
      </c>
      <c r="M2432" s="28" t="str">
        <f t="shared" si="56"/>
        <v>2078712</v>
      </c>
      <c r="N2432" s="28">
        <v>0</v>
      </c>
      <c r="O2432" s="279">
        <v>6031.2122870000003</v>
      </c>
    </row>
    <row r="2433" spans="10:15" x14ac:dyDescent="0.2">
      <c r="J2433" s="28">
        <v>23001</v>
      </c>
      <c r="K2433" s="28" t="s">
        <v>447</v>
      </c>
      <c r="L2433" s="28">
        <v>1</v>
      </c>
      <c r="M2433" s="28" t="str">
        <f t="shared" si="56"/>
        <v>230011</v>
      </c>
      <c r="N2433" s="28">
        <v>780921</v>
      </c>
      <c r="O2433" s="279">
        <v>123359.2374</v>
      </c>
    </row>
    <row r="2434" spans="10:15" x14ac:dyDescent="0.2">
      <c r="J2434" s="28">
        <v>23001</v>
      </c>
      <c r="K2434" s="28" t="s">
        <v>447</v>
      </c>
      <c r="L2434" s="28">
        <v>2</v>
      </c>
      <c r="M2434" s="28" t="str">
        <f t="shared" si="56"/>
        <v>230012</v>
      </c>
      <c r="N2434" s="28">
        <v>2909969</v>
      </c>
      <c r="O2434" s="279">
        <v>273732.49839999998</v>
      </c>
    </row>
    <row r="2435" spans="10:15" x14ac:dyDescent="0.2">
      <c r="J2435" s="28">
        <v>23001</v>
      </c>
      <c r="K2435" s="28" t="s">
        <v>447</v>
      </c>
      <c r="L2435" s="28">
        <v>3</v>
      </c>
      <c r="M2435" s="28" t="str">
        <f t="shared" ref="M2435:M2498" si="57">J2435&amp;L2435</f>
        <v>230013</v>
      </c>
      <c r="N2435" s="28">
        <v>1283698</v>
      </c>
      <c r="O2435" s="279">
        <v>606744.15350000001</v>
      </c>
    </row>
    <row r="2436" spans="10:15" x14ac:dyDescent="0.2">
      <c r="J2436" s="28">
        <v>23001</v>
      </c>
      <c r="K2436" s="28" t="s">
        <v>447</v>
      </c>
      <c r="L2436" s="28">
        <v>4</v>
      </c>
      <c r="M2436" s="28" t="str">
        <f t="shared" si="57"/>
        <v>230014</v>
      </c>
      <c r="N2436" s="28">
        <v>1263681</v>
      </c>
      <c r="O2436" s="279">
        <v>785481.7084</v>
      </c>
    </row>
    <row r="2437" spans="10:15" x14ac:dyDescent="0.2">
      <c r="J2437" s="28">
        <v>23001</v>
      </c>
      <c r="K2437" s="28" t="s">
        <v>447</v>
      </c>
      <c r="L2437" s="28">
        <v>5</v>
      </c>
      <c r="M2437" s="28" t="str">
        <f t="shared" si="57"/>
        <v>230015</v>
      </c>
      <c r="N2437" s="28">
        <v>439458</v>
      </c>
      <c r="O2437" s="279">
        <v>852180.70490000001</v>
      </c>
    </row>
    <row r="2438" spans="10:15" x14ac:dyDescent="0.2">
      <c r="J2438" s="28">
        <v>23001</v>
      </c>
      <c r="K2438" s="28" t="s">
        <v>447</v>
      </c>
      <c r="L2438" s="28">
        <v>6</v>
      </c>
      <c r="M2438" s="28" t="str">
        <f t="shared" si="57"/>
        <v>230016</v>
      </c>
      <c r="N2438" s="28">
        <v>311123</v>
      </c>
      <c r="O2438" s="279">
        <v>918940.728</v>
      </c>
    </row>
    <row r="2439" spans="10:15" x14ac:dyDescent="0.2">
      <c r="J2439" s="28">
        <v>23001</v>
      </c>
      <c r="K2439" s="28" t="s">
        <v>447</v>
      </c>
      <c r="L2439" s="28">
        <v>7</v>
      </c>
      <c r="M2439" s="28" t="str">
        <f t="shared" si="57"/>
        <v>230017</v>
      </c>
      <c r="N2439" s="28">
        <v>186223</v>
      </c>
      <c r="O2439" s="279">
        <v>901285.978</v>
      </c>
    </row>
    <row r="2440" spans="10:15" x14ac:dyDescent="0.2">
      <c r="J2440" s="28">
        <v>23001</v>
      </c>
      <c r="K2440" s="28" t="s">
        <v>447</v>
      </c>
      <c r="L2440" s="28">
        <v>8</v>
      </c>
      <c r="M2440" s="28" t="str">
        <f t="shared" si="57"/>
        <v>230018</v>
      </c>
      <c r="N2440" s="28">
        <v>50280</v>
      </c>
      <c r="O2440" s="279">
        <v>1296507.7320000001</v>
      </c>
    </row>
    <row r="2441" spans="10:15" x14ac:dyDescent="0.2">
      <c r="J2441" s="28">
        <v>23001</v>
      </c>
      <c r="K2441" s="28" t="s">
        <v>447</v>
      </c>
      <c r="L2441" s="28">
        <v>9</v>
      </c>
      <c r="M2441" s="28" t="str">
        <f t="shared" si="57"/>
        <v>230019</v>
      </c>
      <c r="N2441" s="28">
        <v>118195</v>
      </c>
      <c r="O2441" s="279">
        <v>1157679.3810000001</v>
      </c>
    </row>
    <row r="2442" spans="10:15" x14ac:dyDescent="0.2">
      <c r="J2442" s="28">
        <v>23001</v>
      </c>
      <c r="K2442" s="28" t="s">
        <v>447</v>
      </c>
      <c r="L2442" s="28">
        <v>10</v>
      </c>
      <c r="M2442" s="28" t="str">
        <f t="shared" si="57"/>
        <v>2300110</v>
      </c>
      <c r="N2442" s="28">
        <v>874105</v>
      </c>
      <c r="O2442" s="279">
        <v>1320757.723</v>
      </c>
    </row>
    <row r="2443" spans="10:15" x14ac:dyDescent="0.2">
      <c r="J2443" s="28">
        <v>23001</v>
      </c>
      <c r="K2443" s="28" t="s">
        <v>447</v>
      </c>
      <c r="L2443" s="28">
        <v>11</v>
      </c>
      <c r="M2443" s="28" t="str">
        <f t="shared" si="57"/>
        <v>2300111</v>
      </c>
      <c r="N2443" s="28">
        <v>38310</v>
      </c>
      <c r="O2443" s="279">
        <v>504012.9963</v>
      </c>
    </row>
    <row r="2444" spans="10:15" x14ac:dyDescent="0.2">
      <c r="J2444" s="28">
        <v>23001</v>
      </c>
      <c r="K2444" s="28" t="s">
        <v>447</v>
      </c>
      <c r="L2444" s="28">
        <v>12</v>
      </c>
      <c r="M2444" s="28" t="str">
        <f t="shared" si="57"/>
        <v>2300112</v>
      </c>
      <c r="N2444" s="28">
        <v>0</v>
      </c>
      <c r="O2444" s="279">
        <v>53352.704489999996</v>
      </c>
    </row>
    <row r="2445" spans="10:15" x14ac:dyDescent="0.2">
      <c r="J2445" s="28">
        <v>23068</v>
      </c>
      <c r="K2445" s="28" t="s">
        <v>448</v>
      </c>
      <c r="L2445" s="28">
        <v>1</v>
      </c>
      <c r="M2445" s="28" t="str">
        <f t="shared" si="57"/>
        <v>230681</v>
      </c>
      <c r="N2445" s="28">
        <v>144846</v>
      </c>
      <c r="O2445" s="279">
        <v>36430.89183</v>
      </c>
    </row>
    <row r="2446" spans="10:15" x14ac:dyDescent="0.2">
      <c r="J2446" s="28">
        <v>23068</v>
      </c>
      <c r="K2446" s="28" t="s">
        <v>448</v>
      </c>
      <c r="L2446" s="28">
        <v>2</v>
      </c>
      <c r="M2446" s="28" t="str">
        <f t="shared" si="57"/>
        <v>230682</v>
      </c>
      <c r="N2446" s="28">
        <v>197525</v>
      </c>
      <c r="O2446" s="279">
        <v>90929.881250000006</v>
      </c>
    </row>
    <row r="2447" spans="10:15" x14ac:dyDescent="0.2">
      <c r="J2447" s="28">
        <v>23068</v>
      </c>
      <c r="K2447" s="28" t="s">
        <v>448</v>
      </c>
      <c r="L2447" s="28">
        <v>3</v>
      </c>
      <c r="M2447" s="28" t="str">
        <f t="shared" si="57"/>
        <v>230683</v>
      </c>
      <c r="N2447" s="28">
        <v>40222</v>
      </c>
      <c r="O2447" s="279">
        <v>186954.93489999999</v>
      </c>
    </row>
    <row r="2448" spans="10:15" x14ac:dyDescent="0.2">
      <c r="J2448" s="28">
        <v>23068</v>
      </c>
      <c r="K2448" s="28" t="s">
        <v>448</v>
      </c>
      <c r="L2448" s="28">
        <v>4</v>
      </c>
      <c r="M2448" s="28" t="str">
        <f t="shared" si="57"/>
        <v>230684</v>
      </c>
      <c r="N2448" s="28">
        <v>12287</v>
      </c>
      <c r="O2448" s="279">
        <v>275379.21840000001</v>
      </c>
    </row>
    <row r="2449" spans="10:15" x14ac:dyDescent="0.2">
      <c r="J2449" s="28">
        <v>23068</v>
      </c>
      <c r="K2449" s="28" t="s">
        <v>448</v>
      </c>
      <c r="L2449" s="28">
        <v>5</v>
      </c>
      <c r="M2449" s="28" t="str">
        <f t="shared" si="57"/>
        <v>230685</v>
      </c>
      <c r="N2449" s="28">
        <v>2742</v>
      </c>
      <c r="O2449" s="279">
        <v>344941.90769999998</v>
      </c>
    </row>
    <row r="2450" spans="10:15" x14ac:dyDescent="0.2">
      <c r="J2450" s="28">
        <v>23068</v>
      </c>
      <c r="K2450" s="28" t="s">
        <v>448</v>
      </c>
      <c r="L2450" s="28">
        <v>6</v>
      </c>
      <c r="M2450" s="28" t="str">
        <f t="shared" si="57"/>
        <v>230686</v>
      </c>
      <c r="N2450" s="28">
        <v>1333</v>
      </c>
      <c r="O2450" s="279">
        <v>29881.649249999999</v>
      </c>
    </row>
    <row r="2451" spans="10:15" x14ac:dyDescent="0.2">
      <c r="J2451" s="28">
        <v>23068</v>
      </c>
      <c r="K2451" s="28" t="s">
        <v>448</v>
      </c>
      <c r="L2451" s="28">
        <v>8</v>
      </c>
      <c r="M2451" s="28" t="str">
        <f t="shared" si="57"/>
        <v>230688</v>
      </c>
      <c r="N2451" s="28">
        <v>913</v>
      </c>
      <c r="O2451" s="279">
        <v>1267.127598</v>
      </c>
    </row>
    <row r="2452" spans="10:15" x14ac:dyDescent="0.2">
      <c r="J2452" s="28">
        <v>23068</v>
      </c>
      <c r="K2452" s="28" t="s">
        <v>448</v>
      </c>
      <c r="L2452" s="28">
        <v>9</v>
      </c>
      <c r="M2452" s="28" t="str">
        <f t="shared" si="57"/>
        <v>230689</v>
      </c>
      <c r="N2452" s="28">
        <v>15851</v>
      </c>
      <c r="O2452" s="279">
        <v>177946.5289</v>
      </c>
    </row>
    <row r="2453" spans="10:15" x14ac:dyDescent="0.2">
      <c r="J2453" s="28">
        <v>23068</v>
      </c>
      <c r="K2453" s="28" t="s">
        <v>448</v>
      </c>
      <c r="L2453" s="28">
        <v>10</v>
      </c>
      <c r="M2453" s="28" t="str">
        <f t="shared" si="57"/>
        <v>2306810</v>
      </c>
      <c r="N2453" s="28">
        <v>13099</v>
      </c>
      <c r="O2453" s="279">
        <v>337942.21189999999</v>
      </c>
    </row>
    <row r="2454" spans="10:15" x14ac:dyDescent="0.2">
      <c r="J2454" s="28">
        <v>23068</v>
      </c>
      <c r="K2454" s="28" t="s">
        <v>448</v>
      </c>
      <c r="L2454" s="28">
        <v>11</v>
      </c>
      <c r="M2454" s="28" t="str">
        <f t="shared" si="57"/>
        <v>2306811</v>
      </c>
      <c r="N2454" s="28">
        <v>290</v>
      </c>
      <c r="O2454" s="279">
        <v>2775.3014870000002</v>
      </c>
    </row>
    <row r="2455" spans="10:15" x14ac:dyDescent="0.2">
      <c r="J2455" s="28">
        <v>23068</v>
      </c>
      <c r="K2455" s="28" t="s">
        <v>448</v>
      </c>
      <c r="L2455" s="28">
        <v>12</v>
      </c>
      <c r="M2455" s="28" t="str">
        <f t="shared" si="57"/>
        <v>2306812</v>
      </c>
      <c r="N2455" s="28">
        <v>0</v>
      </c>
      <c r="O2455" s="279">
        <v>7516.2122470000004</v>
      </c>
    </row>
    <row r="2456" spans="10:15" x14ac:dyDescent="0.2">
      <c r="J2456" s="28">
        <v>23079</v>
      </c>
      <c r="K2456" s="28" t="s">
        <v>449</v>
      </c>
      <c r="L2456" s="28">
        <v>1</v>
      </c>
      <c r="M2456" s="28" t="str">
        <f t="shared" si="57"/>
        <v>230791</v>
      </c>
      <c r="N2456" s="28">
        <v>38453</v>
      </c>
      <c r="O2456" s="279">
        <v>59296.392599999999</v>
      </c>
    </row>
    <row r="2457" spans="10:15" x14ac:dyDescent="0.2">
      <c r="J2457" s="28">
        <v>23079</v>
      </c>
      <c r="K2457" s="28" t="s">
        <v>449</v>
      </c>
      <c r="L2457" s="28">
        <v>2</v>
      </c>
      <c r="M2457" s="28" t="str">
        <f t="shared" si="57"/>
        <v>230792</v>
      </c>
      <c r="N2457" s="28">
        <v>63946</v>
      </c>
      <c r="O2457" s="279">
        <v>116486.38920000001</v>
      </c>
    </row>
    <row r="2458" spans="10:15" x14ac:dyDescent="0.2">
      <c r="J2458" s="28">
        <v>23079</v>
      </c>
      <c r="K2458" s="28" t="s">
        <v>449</v>
      </c>
      <c r="L2458" s="28">
        <v>3</v>
      </c>
      <c r="M2458" s="28" t="str">
        <f t="shared" si="57"/>
        <v>230793</v>
      </c>
      <c r="N2458" s="28">
        <v>18766</v>
      </c>
      <c r="O2458" s="279">
        <v>193671.5986</v>
      </c>
    </row>
    <row r="2459" spans="10:15" x14ac:dyDescent="0.2">
      <c r="J2459" s="28">
        <v>23079</v>
      </c>
      <c r="K2459" s="28" t="s">
        <v>449</v>
      </c>
      <c r="L2459" s="28">
        <v>4</v>
      </c>
      <c r="M2459" s="28" t="str">
        <f t="shared" si="57"/>
        <v>230794</v>
      </c>
      <c r="N2459" s="28">
        <v>7849</v>
      </c>
      <c r="O2459" s="279">
        <v>326361.1311</v>
      </c>
    </row>
    <row r="2460" spans="10:15" x14ac:dyDescent="0.2">
      <c r="J2460" s="28">
        <v>23079</v>
      </c>
      <c r="K2460" s="28" t="s">
        <v>449</v>
      </c>
      <c r="L2460" s="28">
        <v>6</v>
      </c>
      <c r="M2460" s="28" t="str">
        <f t="shared" si="57"/>
        <v>230796</v>
      </c>
      <c r="N2460" s="28">
        <v>1166</v>
      </c>
      <c r="O2460" s="279">
        <v>26556.303459999999</v>
      </c>
    </row>
    <row r="2461" spans="10:15" x14ac:dyDescent="0.2">
      <c r="J2461" s="28">
        <v>23079</v>
      </c>
      <c r="K2461" s="28" t="s">
        <v>449</v>
      </c>
      <c r="L2461" s="28">
        <v>9</v>
      </c>
      <c r="M2461" s="28" t="str">
        <f t="shared" si="57"/>
        <v>230799</v>
      </c>
      <c r="N2461" s="28">
        <v>5567</v>
      </c>
      <c r="O2461" s="279">
        <v>248289.6611</v>
      </c>
    </row>
    <row r="2462" spans="10:15" x14ac:dyDescent="0.2">
      <c r="J2462" s="28">
        <v>23079</v>
      </c>
      <c r="K2462" s="28" t="s">
        <v>449</v>
      </c>
      <c r="L2462" s="28">
        <v>10</v>
      </c>
      <c r="M2462" s="28" t="str">
        <f t="shared" si="57"/>
        <v>2307910</v>
      </c>
      <c r="N2462" s="28">
        <v>3913</v>
      </c>
      <c r="O2462" s="279">
        <v>400578.42080000002</v>
      </c>
    </row>
    <row r="2463" spans="10:15" x14ac:dyDescent="0.2">
      <c r="J2463" s="28">
        <v>23079</v>
      </c>
      <c r="K2463" s="28" t="s">
        <v>449</v>
      </c>
      <c r="L2463" s="28">
        <v>12</v>
      </c>
      <c r="M2463" s="28" t="str">
        <f t="shared" si="57"/>
        <v>2307912</v>
      </c>
      <c r="N2463" s="28">
        <v>0</v>
      </c>
      <c r="O2463" s="279">
        <v>17125.994600000002</v>
      </c>
    </row>
    <row r="2464" spans="10:15" x14ac:dyDescent="0.2">
      <c r="J2464" s="28">
        <v>23090</v>
      </c>
      <c r="K2464" s="28" t="s">
        <v>450</v>
      </c>
      <c r="L2464" s="28">
        <v>1</v>
      </c>
      <c r="M2464" s="28" t="str">
        <f t="shared" si="57"/>
        <v>230901</v>
      </c>
      <c r="N2464" s="28">
        <v>34075</v>
      </c>
      <c r="O2464" s="279">
        <v>29207.784729999999</v>
      </c>
    </row>
    <row r="2465" spans="10:15" x14ac:dyDescent="0.2">
      <c r="J2465" s="28">
        <v>23090</v>
      </c>
      <c r="K2465" s="28" t="s">
        <v>450</v>
      </c>
      <c r="L2465" s="28">
        <v>2</v>
      </c>
      <c r="M2465" s="28" t="str">
        <f t="shared" si="57"/>
        <v>230902</v>
      </c>
      <c r="N2465" s="28">
        <v>25239</v>
      </c>
      <c r="O2465" s="279">
        <v>45207.134720000002</v>
      </c>
    </row>
    <row r="2466" spans="10:15" x14ac:dyDescent="0.2">
      <c r="J2466" s="28">
        <v>23090</v>
      </c>
      <c r="K2466" s="28" t="s">
        <v>450</v>
      </c>
      <c r="L2466" s="28">
        <v>3</v>
      </c>
      <c r="M2466" s="28" t="str">
        <f t="shared" si="57"/>
        <v>230903</v>
      </c>
      <c r="N2466" s="28">
        <v>2254</v>
      </c>
      <c r="O2466" s="279">
        <v>106325.9348</v>
      </c>
    </row>
    <row r="2467" spans="10:15" x14ac:dyDescent="0.2">
      <c r="J2467" s="28">
        <v>23090</v>
      </c>
      <c r="K2467" s="28" t="s">
        <v>450</v>
      </c>
      <c r="L2467" s="28">
        <v>4</v>
      </c>
      <c r="M2467" s="28" t="str">
        <f t="shared" si="57"/>
        <v>230904</v>
      </c>
      <c r="N2467" s="28">
        <v>1543</v>
      </c>
      <c r="O2467" s="279">
        <v>96356.973670000007</v>
      </c>
    </row>
    <row r="2468" spans="10:15" x14ac:dyDescent="0.2">
      <c r="J2468" s="28">
        <v>23090</v>
      </c>
      <c r="K2468" s="28" t="s">
        <v>450</v>
      </c>
      <c r="L2468" s="28">
        <v>5</v>
      </c>
      <c r="M2468" s="28" t="str">
        <f t="shared" si="57"/>
        <v>230905</v>
      </c>
      <c r="N2468" s="28">
        <v>1538</v>
      </c>
      <c r="O2468" s="279">
        <v>167342.5325</v>
      </c>
    </row>
    <row r="2469" spans="10:15" x14ac:dyDescent="0.2">
      <c r="J2469" s="28">
        <v>23090</v>
      </c>
      <c r="K2469" s="28" t="s">
        <v>450</v>
      </c>
      <c r="L2469" s="28">
        <v>9</v>
      </c>
      <c r="M2469" s="28" t="str">
        <f t="shared" si="57"/>
        <v>230909</v>
      </c>
      <c r="N2469" s="28">
        <v>2300</v>
      </c>
      <c r="O2469" s="279">
        <v>120653.22560000001</v>
      </c>
    </row>
    <row r="2470" spans="10:15" x14ac:dyDescent="0.2">
      <c r="J2470" s="28">
        <v>23090</v>
      </c>
      <c r="K2470" s="28" t="s">
        <v>450</v>
      </c>
      <c r="L2470" s="28">
        <v>12</v>
      </c>
      <c r="M2470" s="28" t="str">
        <f t="shared" si="57"/>
        <v>2309012</v>
      </c>
      <c r="N2470" s="28">
        <v>0</v>
      </c>
      <c r="O2470" s="279">
        <v>7428.2692649999999</v>
      </c>
    </row>
    <row r="2471" spans="10:15" x14ac:dyDescent="0.2">
      <c r="J2471" s="28">
        <v>23162</v>
      </c>
      <c r="K2471" s="28" t="s">
        <v>451</v>
      </c>
      <c r="L2471" s="28">
        <v>1</v>
      </c>
      <c r="M2471" s="28" t="str">
        <f t="shared" si="57"/>
        <v>231621</v>
      </c>
      <c r="N2471" s="28">
        <v>85184</v>
      </c>
      <c r="O2471" s="279">
        <v>45863.3073</v>
      </c>
    </row>
    <row r="2472" spans="10:15" x14ac:dyDescent="0.2">
      <c r="J2472" s="28">
        <v>23162</v>
      </c>
      <c r="K2472" s="28" t="s">
        <v>451</v>
      </c>
      <c r="L2472" s="28">
        <v>2</v>
      </c>
      <c r="M2472" s="28" t="str">
        <f t="shared" si="57"/>
        <v>231622</v>
      </c>
      <c r="N2472" s="28">
        <v>450251</v>
      </c>
      <c r="O2472" s="279">
        <v>140860.60200000001</v>
      </c>
    </row>
    <row r="2473" spans="10:15" x14ac:dyDescent="0.2">
      <c r="J2473" s="28">
        <v>23162</v>
      </c>
      <c r="K2473" s="28" t="s">
        <v>451</v>
      </c>
      <c r="L2473" s="28">
        <v>3</v>
      </c>
      <c r="M2473" s="28" t="str">
        <f t="shared" si="57"/>
        <v>231623</v>
      </c>
      <c r="N2473" s="28">
        <v>162095</v>
      </c>
      <c r="O2473" s="279">
        <v>204625.44270000001</v>
      </c>
    </row>
    <row r="2474" spans="10:15" x14ac:dyDescent="0.2">
      <c r="J2474" s="28">
        <v>23162</v>
      </c>
      <c r="K2474" s="28" t="s">
        <v>451</v>
      </c>
      <c r="L2474" s="28">
        <v>4</v>
      </c>
      <c r="M2474" s="28" t="str">
        <f t="shared" si="57"/>
        <v>231624</v>
      </c>
      <c r="N2474" s="28">
        <v>63507</v>
      </c>
      <c r="O2474" s="279">
        <v>273825.72159999999</v>
      </c>
    </row>
    <row r="2475" spans="10:15" x14ac:dyDescent="0.2">
      <c r="J2475" s="28">
        <v>23162</v>
      </c>
      <c r="K2475" s="28" t="s">
        <v>451</v>
      </c>
      <c r="L2475" s="28">
        <v>5</v>
      </c>
      <c r="M2475" s="28" t="str">
        <f t="shared" si="57"/>
        <v>231625</v>
      </c>
      <c r="N2475" s="28">
        <v>16537</v>
      </c>
      <c r="O2475" s="279">
        <v>315145.38909999997</v>
      </c>
    </row>
    <row r="2476" spans="10:15" x14ac:dyDescent="0.2">
      <c r="J2476" s="28">
        <v>23162</v>
      </c>
      <c r="K2476" s="28" t="s">
        <v>451</v>
      </c>
      <c r="L2476" s="28">
        <v>6</v>
      </c>
      <c r="M2476" s="28" t="str">
        <f t="shared" si="57"/>
        <v>231626</v>
      </c>
      <c r="N2476" s="28">
        <v>5832</v>
      </c>
      <c r="O2476" s="279">
        <v>299764.13099999999</v>
      </c>
    </row>
    <row r="2477" spans="10:15" x14ac:dyDescent="0.2">
      <c r="J2477" s="28">
        <v>23162</v>
      </c>
      <c r="K2477" s="28" t="s">
        <v>451</v>
      </c>
      <c r="L2477" s="28">
        <v>7</v>
      </c>
      <c r="M2477" s="28" t="str">
        <f t="shared" si="57"/>
        <v>231627</v>
      </c>
      <c r="N2477" s="28">
        <v>951</v>
      </c>
      <c r="O2477" s="279">
        <v>159584.18369999999</v>
      </c>
    </row>
    <row r="2478" spans="10:15" x14ac:dyDescent="0.2">
      <c r="J2478" s="28">
        <v>23162</v>
      </c>
      <c r="K2478" s="28" t="s">
        <v>451</v>
      </c>
      <c r="L2478" s="28">
        <v>8</v>
      </c>
      <c r="M2478" s="28" t="str">
        <f t="shared" si="57"/>
        <v>231628</v>
      </c>
      <c r="N2478" s="28">
        <v>930</v>
      </c>
      <c r="O2478" s="279">
        <v>206070.19699999999</v>
      </c>
    </row>
    <row r="2479" spans="10:15" x14ac:dyDescent="0.2">
      <c r="J2479" s="28">
        <v>23162</v>
      </c>
      <c r="K2479" s="28" t="s">
        <v>451</v>
      </c>
      <c r="L2479" s="28">
        <v>9</v>
      </c>
      <c r="M2479" s="28" t="str">
        <f t="shared" si="57"/>
        <v>231629</v>
      </c>
      <c r="N2479" s="28">
        <v>29843</v>
      </c>
      <c r="O2479" s="279">
        <v>331358.77289999998</v>
      </c>
    </row>
    <row r="2480" spans="10:15" x14ac:dyDescent="0.2">
      <c r="J2480" s="28">
        <v>23162</v>
      </c>
      <c r="K2480" s="28" t="s">
        <v>451</v>
      </c>
      <c r="L2480" s="28">
        <v>10</v>
      </c>
      <c r="M2480" s="28" t="str">
        <f t="shared" si="57"/>
        <v>2316210</v>
      </c>
      <c r="N2480" s="28">
        <v>58726</v>
      </c>
      <c r="O2480" s="279">
        <v>385630.26120000001</v>
      </c>
    </row>
    <row r="2481" spans="10:15" x14ac:dyDescent="0.2">
      <c r="J2481" s="28">
        <v>23162</v>
      </c>
      <c r="K2481" s="28" t="s">
        <v>451</v>
      </c>
      <c r="L2481" s="28">
        <v>11</v>
      </c>
      <c r="M2481" s="28" t="str">
        <f t="shared" si="57"/>
        <v>2316211</v>
      </c>
      <c r="N2481" s="28">
        <v>94</v>
      </c>
      <c r="O2481" s="279">
        <v>83470.588239999997</v>
      </c>
    </row>
    <row r="2482" spans="10:15" x14ac:dyDescent="0.2">
      <c r="J2482" s="28">
        <v>23162</v>
      </c>
      <c r="K2482" s="28" t="s">
        <v>451</v>
      </c>
      <c r="L2482" s="28">
        <v>12</v>
      </c>
      <c r="M2482" s="28" t="str">
        <f t="shared" si="57"/>
        <v>2316212</v>
      </c>
      <c r="N2482" s="28">
        <v>0</v>
      </c>
      <c r="O2482" s="279">
        <v>42952.14503</v>
      </c>
    </row>
    <row r="2483" spans="10:15" x14ac:dyDescent="0.2">
      <c r="J2483" s="28">
        <v>23168</v>
      </c>
      <c r="K2483" s="28" t="s">
        <v>452</v>
      </c>
      <c r="L2483" s="28">
        <v>1</v>
      </c>
      <c r="M2483" s="28" t="str">
        <f t="shared" si="57"/>
        <v>231681</v>
      </c>
      <c r="N2483" s="28">
        <v>23072</v>
      </c>
      <c r="O2483" s="279">
        <v>6410.8813</v>
      </c>
    </row>
    <row r="2484" spans="10:15" x14ac:dyDescent="0.2">
      <c r="J2484" s="28">
        <v>23168</v>
      </c>
      <c r="K2484" s="28" t="s">
        <v>452</v>
      </c>
      <c r="L2484" s="28">
        <v>2</v>
      </c>
      <c r="M2484" s="28" t="str">
        <f t="shared" si="57"/>
        <v>231682</v>
      </c>
      <c r="N2484" s="28">
        <v>5309</v>
      </c>
      <c r="O2484" s="279">
        <v>38327.779869999998</v>
      </c>
    </row>
    <row r="2485" spans="10:15" x14ac:dyDescent="0.2">
      <c r="J2485" s="28">
        <v>23168</v>
      </c>
      <c r="K2485" s="28" t="s">
        <v>452</v>
      </c>
      <c r="L2485" s="28">
        <v>9</v>
      </c>
      <c r="M2485" s="28" t="str">
        <f t="shared" si="57"/>
        <v>231689</v>
      </c>
      <c r="N2485" s="28">
        <v>407</v>
      </c>
      <c r="O2485" s="279">
        <v>36397.847099999999</v>
      </c>
    </row>
    <row r="2486" spans="10:15" x14ac:dyDescent="0.2">
      <c r="J2486" s="28">
        <v>23168</v>
      </c>
      <c r="K2486" s="28" t="s">
        <v>452</v>
      </c>
      <c r="L2486" s="28">
        <v>12</v>
      </c>
      <c r="M2486" s="28" t="str">
        <f t="shared" si="57"/>
        <v>2316812</v>
      </c>
      <c r="N2486" s="28">
        <v>0</v>
      </c>
      <c r="O2486" s="279">
        <v>3513.269389</v>
      </c>
    </row>
    <row r="2487" spans="10:15" x14ac:dyDescent="0.2">
      <c r="J2487" s="28">
        <v>23182</v>
      </c>
      <c r="K2487" s="28" t="s">
        <v>453</v>
      </c>
      <c r="L2487" s="28">
        <v>1</v>
      </c>
      <c r="M2487" s="28" t="str">
        <f t="shared" si="57"/>
        <v>231821</v>
      </c>
      <c r="N2487" s="28">
        <v>68356</v>
      </c>
      <c r="O2487" s="279">
        <v>48203.540809999999</v>
      </c>
    </row>
    <row r="2488" spans="10:15" x14ac:dyDescent="0.2">
      <c r="J2488" s="28">
        <v>23182</v>
      </c>
      <c r="K2488" s="28" t="s">
        <v>453</v>
      </c>
      <c r="L2488" s="28">
        <v>2</v>
      </c>
      <c r="M2488" s="28" t="str">
        <f t="shared" si="57"/>
        <v>231822</v>
      </c>
      <c r="N2488" s="28">
        <v>208085</v>
      </c>
      <c r="O2488" s="279">
        <v>157023.2904</v>
      </c>
    </row>
    <row r="2489" spans="10:15" x14ac:dyDescent="0.2">
      <c r="J2489" s="28">
        <v>23182</v>
      </c>
      <c r="K2489" s="28" t="s">
        <v>453</v>
      </c>
      <c r="L2489" s="28">
        <v>3</v>
      </c>
      <c r="M2489" s="28" t="str">
        <f t="shared" si="57"/>
        <v>231823</v>
      </c>
      <c r="N2489" s="28">
        <v>124078</v>
      </c>
      <c r="O2489" s="279">
        <v>263609.15620000003</v>
      </c>
    </row>
    <row r="2490" spans="10:15" x14ac:dyDescent="0.2">
      <c r="J2490" s="28">
        <v>23182</v>
      </c>
      <c r="K2490" s="28" t="s">
        <v>453</v>
      </c>
      <c r="L2490" s="28">
        <v>4</v>
      </c>
      <c r="M2490" s="28" t="str">
        <f t="shared" si="57"/>
        <v>231824</v>
      </c>
      <c r="N2490" s="28">
        <v>69680</v>
      </c>
      <c r="O2490" s="279">
        <v>380544.24339999998</v>
      </c>
    </row>
    <row r="2491" spans="10:15" x14ac:dyDescent="0.2">
      <c r="J2491" s="28">
        <v>23182</v>
      </c>
      <c r="K2491" s="28" t="s">
        <v>453</v>
      </c>
      <c r="L2491" s="28">
        <v>5</v>
      </c>
      <c r="M2491" s="28" t="str">
        <f t="shared" si="57"/>
        <v>231825</v>
      </c>
      <c r="N2491" s="28">
        <v>16437</v>
      </c>
      <c r="O2491" s="279">
        <v>425883.065</v>
      </c>
    </row>
    <row r="2492" spans="10:15" x14ac:dyDescent="0.2">
      <c r="J2492" s="28">
        <v>23182</v>
      </c>
      <c r="K2492" s="28" t="s">
        <v>453</v>
      </c>
      <c r="L2492" s="28">
        <v>6</v>
      </c>
      <c r="M2492" s="28" t="str">
        <f t="shared" si="57"/>
        <v>231826</v>
      </c>
      <c r="N2492" s="28">
        <v>8906</v>
      </c>
      <c r="O2492" s="279">
        <v>617472.24549999996</v>
      </c>
    </row>
    <row r="2493" spans="10:15" x14ac:dyDescent="0.2">
      <c r="J2493" s="28">
        <v>23182</v>
      </c>
      <c r="K2493" s="28" t="s">
        <v>453</v>
      </c>
      <c r="L2493" s="28">
        <v>7</v>
      </c>
      <c r="M2493" s="28" t="str">
        <f t="shared" si="57"/>
        <v>231827</v>
      </c>
      <c r="N2493" s="28">
        <v>3465</v>
      </c>
      <c r="O2493" s="279">
        <v>1070699.7169999999</v>
      </c>
    </row>
    <row r="2494" spans="10:15" x14ac:dyDescent="0.2">
      <c r="J2494" s="28">
        <v>23182</v>
      </c>
      <c r="K2494" s="28" t="s">
        <v>453</v>
      </c>
      <c r="L2494" s="28">
        <v>9</v>
      </c>
      <c r="M2494" s="28" t="str">
        <f t="shared" si="57"/>
        <v>231829</v>
      </c>
      <c r="N2494" s="28">
        <v>14231</v>
      </c>
      <c r="O2494" s="279">
        <v>311571.97489999997</v>
      </c>
    </row>
    <row r="2495" spans="10:15" x14ac:dyDescent="0.2">
      <c r="J2495" s="28">
        <v>23182</v>
      </c>
      <c r="K2495" s="28" t="s">
        <v>453</v>
      </c>
      <c r="L2495" s="28">
        <v>10</v>
      </c>
      <c r="M2495" s="28" t="str">
        <f t="shared" si="57"/>
        <v>2318210</v>
      </c>
      <c r="N2495" s="28">
        <v>26639</v>
      </c>
      <c r="O2495" s="279">
        <v>390797.80180000002</v>
      </c>
    </row>
    <row r="2496" spans="10:15" x14ac:dyDescent="0.2">
      <c r="J2496" s="28">
        <v>23182</v>
      </c>
      <c r="K2496" s="28" t="s">
        <v>453</v>
      </c>
      <c r="L2496" s="28">
        <v>12</v>
      </c>
      <c r="M2496" s="28" t="str">
        <f t="shared" si="57"/>
        <v>2318212</v>
      </c>
      <c r="N2496" s="28">
        <v>0</v>
      </c>
      <c r="O2496" s="279">
        <v>29150.472600000001</v>
      </c>
    </row>
    <row r="2497" spans="10:15" x14ac:dyDescent="0.2">
      <c r="J2497" s="28">
        <v>23189</v>
      </c>
      <c r="K2497" s="28" t="s">
        <v>454</v>
      </c>
      <c r="L2497" s="28">
        <v>1</v>
      </c>
      <c r="M2497" s="28" t="str">
        <f t="shared" si="57"/>
        <v>231891</v>
      </c>
      <c r="N2497" s="28">
        <v>99901</v>
      </c>
      <c r="O2497" s="279">
        <v>36503.551760000002</v>
      </c>
    </row>
    <row r="2498" spans="10:15" x14ac:dyDescent="0.2">
      <c r="J2498" s="28">
        <v>23189</v>
      </c>
      <c r="K2498" s="28" t="s">
        <v>454</v>
      </c>
      <c r="L2498" s="28">
        <v>2</v>
      </c>
      <c r="M2498" s="28" t="str">
        <f t="shared" si="57"/>
        <v>231892</v>
      </c>
      <c r="N2498" s="28">
        <v>222339</v>
      </c>
      <c r="O2498" s="279">
        <v>104489.5209</v>
      </c>
    </row>
    <row r="2499" spans="10:15" x14ac:dyDescent="0.2">
      <c r="J2499" s="28">
        <v>23189</v>
      </c>
      <c r="K2499" s="28" t="s">
        <v>454</v>
      </c>
      <c r="L2499" s="28">
        <v>3</v>
      </c>
      <c r="M2499" s="28" t="str">
        <f t="shared" ref="M2499:M2562" si="58">J2499&amp;L2499</f>
        <v>231893</v>
      </c>
      <c r="N2499" s="28">
        <v>48519</v>
      </c>
      <c r="O2499" s="279">
        <v>194223.6428</v>
      </c>
    </row>
    <row r="2500" spans="10:15" x14ac:dyDescent="0.2">
      <c r="J2500" s="28">
        <v>23189</v>
      </c>
      <c r="K2500" s="28" t="s">
        <v>454</v>
      </c>
      <c r="L2500" s="28">
        <v>4</v>
      </c>
      <c r="M2500" s="28" t="str">
        <f t="shared" si="58"/>
        <v>231894</v>
      </c>
      <c r="N2500" s="28">
        <v>13099</v>
      </c>
      <c r="O2500" s="279">
        <v>257254.35010000001</v>
      </c>
    </row>
    <row r="2501" spans="10:15" x14ac:dyDescent="0.2">
      <c r="J2501" s="28">
        <v>23189</v>
      </c>
      <c r="K2501" s="28" t="s">
        <v>454</v>
      </c>
      <c r="L2501" s="28">
        <v>5</v>
      </c>
      <c r="M2501" s="28" t="str">
        <f t="shared" si="58"/>
        <v>231895</v>
      </c>
      <c r="N2501" s="28">
        <v>2460</v>
      </c>
      <c r="O2501" s="279">
        <v>512628.05190000002</v>
      </c>
    </row>
    <row r="2502" spans="10:15" x14ac:dyDescent="0.2">
      <c r="J2502" s="28">
        <v>23189</v>
      </c>
      <c r="K2502" s="28" t="s">
        <v>454</v>
      </c>
      <c r="L2502" s="28">
        <v>6</v>
      </c>
      <c r="M2502" s="28" t="str">
        <f t="shared" si="58"/>
        <v>231896</v>
      </c>
      <c r="N2502" s="28">
        <v>204</v>
      </c>
      <c r="O2502" s="279">
        <v>4481.3635389999999</v>
      </c>
    </row>
    <row r="2503" spans="10:15" x14ac:dyDescent="0.2">
      <c r="J2503" s="28">
        <v>23189</v>
      </c>
      <c r="K2503" s="28" t="s">
        <v>454</v>
      </c>
      <c r="L2503" s="28">
        <v>9</v>
      </c>
      <c r="M2503" s="28" t="str">
        <f t="shared" si="58"/>
        <v>231899</v>
      </c>
      <c r="N2503" s="28">
        <v>8362</v>
      </c>
      <c r="O2503" s="279">
        <v>209184.19529999999</v>
      </c>
    </row>
    <row r="2504" spans="10:15" x14ac:dyDescent="0.2">
      <c r="J2504" s="28">
        <v>23189</v>
      </c>
      <c r="K2504" s="28" t="s">
        <v>454</v>
      </c>
      <c r="L2504" s="28">
        <v>10</v>
      </c>
      <c r="M2504" s="28" t="str">
        <f t="shared" si="58"/>
        <v>2318910</v>
      </c>
      <c r="N2504" s="28">
        <v>1952</v>
      </c>
      <c r="O2504" s="279">
        <v>287413.56300000002</v>
      </c>
    </row>
    <row r="2505" spans="10:15" x14ac:dyDescent="0.2">
      <c r="J2505" s="28">
        <v>23189</v>
      </c>
      <c r="K2505" s="28" t="s">
        <v>454</v>
      </c>
      <c r="L2505" s="28">
        <v>11</v>
      </c>
      <c r="M2505" s="28" t="str">
        <f t="shared" si="58"/>
        <v>2318911</v>
      </c>
      <c r="N2505" s="28">
        <v>0</v>
      </c>
      <c r="O2505" s="279">
        <v>2054.9327349999999</v>
      </c>
    </row>
    <row r="2506" spans="10:15" x14ac:dyDescent="0.2">
      <c r="J2506" s="28">
        <v>23189</v>
      </c>
      <c r="K2506" s="28" t="s">
        <v>454</v>
      </c>
      <c r="L2506" s="28">
        <v>12</v>
      </c>
      <c r="M2506" s="28" t="str">
        <f t="shared" si="58"/>
        <v>2318912</v>
      </c>
      <c r="N2506" s="28">
        <v>0</v>
      </c>
      <c r="O2506" s="279">
        <v>29152.875400000001</v>
      </c>
    </row>
    <row r="2507" spans="10:15" x14ac:dyDescent="0.2">
      <c r="J2507" s="28">
        <v>23300</v>
      </c>
      <c r="K2507" s="28" t="s">
        <v>455</v>
      </c>
      <c r="L2507" s="28">
        <v>1</v>
      </c>
      <c r="M2507" s="28" t="str">
        <f t="shared" si="58"/>
        <v>233001</v>
      </c>
      <c r="N2507" s="28">
        <v>19196</v>
      </c>
      <c r="O2507" s="279">
        <v>28051.573840000001</v>
      </c>
    </row>
    <row r="2508" spans="10:15" x14ac:dyDescent="0.2">
      <c r="J2508" s="28">
        <v>23300</v>
      </c>
      <c r="K2508" s="28" t="s">
        <v>455</v>
      </c>
      <c r="L2508" s="28">
        <v>2</v>
      </c>
      <c r="M2508" s="28" t="str">
        <f t="shared" si="58"/>
        <v>233002</v>
      </c>
      <c r="N2508" s="28">
        <v>58104</v>
      </c>
      <c r="O2508" s="279">
        <v>40179.75404</v>
      </c>
    </row>
    <row r="2509" spans="10:15" x14ac:dyDescent="0.2">
      <c r="J2509" s="28">
        <v>23300</v>
      </c>
      <c r="K2509" s="28" t="s">
        <v>455</v>
      </c>
      <c r="L2509" s="28">
        <v>3</v>
      </c>
      <c r="M2509" s="28" t="str">
        <f t="shared" si="58"/>
        <v>233003</v>
      </c>
      <c r="N2509" s="28">
        <v>11260</v>
      </c>
      <c r="O2509" s="279">
        <v>58603.816859999999</v>
      </c>
    </row>
    <row r="2510" spans="10:15" x14ac:dyDescent="0.2">
      <c r="J2510" s="28">
        <v>23300</v>
      </c>
      <c r="K2510" s="28" t="s">
        <v>455</v>
      </c>
      <c r="L2510" s="28">
        <v>4</v>
      </c>
      <c r="M2510" s="28" t="str">
        <f t="shared" si="58"/>
        <v>233004</v>
      </c>
      <c r="N2510" s="28">
        <v>4173</v>
      </c>
      <c r="O2510" s="279">
        <v>90612.686000000002</v>
      </c>
    </row>
    <row r="2511" spans="10:15" x14ac:dyDescent="0.2">
      <c r="J2511" s="28">
        <v>23300</v>
      </c>
      <c r="K2511" s="28" t="s">
        <v>455</v>
      </c>
      <c r="L2511" s="28">
        <v>9</v>
      </c>
      <c r="M2511" s="28" t="str">
        <f t="shared" si="58"/>
        <v>233009</v>
      </c>
      <c r="N2511" s="28">
        <v>2688</v>
      </c>
      <c r="O2511" s="279">
        <v>79996.533420000007</v>
      </c>
    </row>
    <row r="2512" spans="10:15" x14ac:dyDescent="0.2">
      <c r="J2512" s="28">
        <v>23300</v>
      </c>
      <c r="K2512" s="28" t="s">
        <v>455</v>
      </c>
      <c r="L2512" s="28">
        <v>10</v>
      </c>
      <c r="M2512" s="28" t="str">
        <f t="shared" si="58"/>
        <v>2330010</v>
      </c>
      <c r="N2512" s="28">
        <v>1539</v>
      </c>
      <c r="O2512" s="279">
        <v>375594.92839999998</v>
      </c>
    </row>
    <row r="2513" spans="10:15" x14ac:dyDescent="0.2">
      <c r="J2513" s="28">
        <v>23300</v>
      </c>
      <c r="K2513" s="28" t="s">
        <v>455</v>
      </c>
      <c r="L2513" s="28">
        <v>12</v>
      </c>
      <c r="M2513" s="28" t="str">
        <f t="shared" si="58"/>
        <v>2330012</v>
      </c>
      <c r="N2513" s="28">
        <v>0</v>
      </c>
      <c r="O2513" s="279">
        <v>9783.5399730000008</v>
      </c>
    </row>
    <row r="2514" spans="10:15" x14ac:dyDescent="0.2">
      <c r="J2514" s="28">
        <v>23350</v>
      </c>
      <c r="K2514" s="28" t="s">
        <v>456</v>
      </c>
      <c r="L2514" s="28">
        <v>1</v>
      </c>
      <c r="M2514" s="28" t="str">
        <f t="shared" si="58"/>
        <v>233501</v>
      </c>
      <c r="N2514" s="28">
        <v>55910</v>
      </c>
      <c r="O2514" s="279">
        <v>65784.944990000004</v>
      </c>
    </row>
    <row r="2515" spans="10:15" x14ac:dyDescent="0.2">
      <c r="J2515" s="28">
        <v>23350</v>
      </c>
      <c r="K2515" s="28" t="s">
        <v>456</v>
      </c>
      <c r="L2515" s="28">
        <v>2</v>
      </c>
      <c r="M2515" s="28" t="str">
        <f t="shared" si="58"/>
        <v>233502</v>
      </c>
      <c r="N2515" s="28">
        <v>88100</v>
      </c>
      <c r="O2515" s="279">
        <v>161885.14499999999</v>
      </c>
    </row>
    <row r="2516" spans="10:15" x14ac:dyDescent="0.2">
      <c r="J2516" s="28">
        <v>23350</v>
      </c>
      <c r="K2516" s="28" t="s">
        <v>456</v>
      </c>
      <c r="L2516" s="28">
        <v>3</v>
      </c>
      <c r="M2516" s="28" t="str">
        <f t="shared" si="58"/>
        <v>233503</v>
      </c>
      <c r="N2516" s="28">
        <v>11980</v>
      </c>
      <c r="O2516" s="279">
        <v>363855.39079999999</v>
      </c>
    </row>
    <row r="2517" spans="10:15" x14ac:dyDescent="0.2">
      <c r="J2517" s="28">
        <v>23350</v>
      </c>
      <c r="K2517" s="28" t="s">
        <v>456</v>
      </c>
      <c r="L2517" s="28">
        <v>4</v>
      </c>
      <c r="M2517" s="28" t="str">
        <f t="shared" si="58"/>
        <v>233504</v>
      </c>
      <c r="N2517" s="28">
        <v>3963</v>
      </c>
      <c r="O2517" s="279">
        <v>421927.94880000001</v>
      </c>
    </row>
    <row r="2518" spans="10:15" x14ac:dyDescent="0.2">
      <c r="J2518" s="28">
        <v>23350</v>
      </c>
      <c r="K2518" s="28" t="s">
        <v>456</v>
      </c>
      <c r="L2518" s="28">
        <v>5</v>
      </c>
      <c r="M2518" s="28" t="str">
        <f t="shared" si="58"/>
        <v>233505</v>
      </c>
      <c r="N2518" s="28">
        <v>392</v>
      </c>
      <c r="O2518" s="279">
        <v>689061.22450000001</v>
      </c>
    </row>
    <row r="2519" spans="10:15" x14ac:dyDescent="0.2">
      <c r="J2519" s="28">
        <v>23350</v>
      </c>
      <c r="K2519" s="28" t="s">
        <v>456</v>
      </c>
      <c r="L2519" s="28">
        <v>9</v>
      </c>
      <c r="M2519" s="28" t="str">
        <f t="shared" si="58"/>
        <v>233509</v>
      </c>
      <c r="N2519" s="28">
        <v>12779</v>
      </c>
      <c r="O2519" s="279">
        <v>244900.61189999999</v>
      </c>
    </row>
    <row r="2520" spans="10:15" x14ac:dyDescent="0.2">
      <c r="J2520" s="28">
        <v>23350</v>
      </c>
      <c r="K2520" s="28" t="s">
        <v>456</v>
      </c>
      <c r="L2520" s="28">
        <v>10</v>
      </c>
      <c r="M2520" s="28" t="str">
        <f t="shared" si="58"/>
        <v>2335010</v>
      </c>
      <c r="N2520" s="28">
        <v>24346</v>
      </c>
      <c r="O2520" s="279">
        <v>491935.33049999998</v>
      </c>
    </row>
    <row r="2521" spans="10:15" x14ac:dyDescent="0.2">
      <c r="J2521" s="28">
        <v>23350</v>
      </c>
      <c r="K2521" s="28" t="s">
        <v>456</v>
      </c>
      <c r="L2521" s="28">
        <v>11</v>
      </c>
      <c r="M2521" s="28" t="str">
        <f t="shared" si="58"/>
        <v>2335011</v>
      </c>
      <c r="N2521" s="28">
        <v>97</v>
      </c>
      <c r="O2521" s="279">
        <v>222783.50520000001</v>
      </c>
    </row>
    <row r="2522" spans="10:15" x14ac:dyDescent="0.2">
      <c r="J2522" s="28">
        <v>23350</v>
      </c>
      <c r="K2522" s="28" t="s">
        <v>456</v>
      </c>
      <c r="L2522" s="28">
        <v>12</v>
      </c>
      <c r="M2522" s="28" t="str">
        <f t="shared" si="58"/>
        <v>2335012</v>
      </c>
      <c r="N2522" s="28">
        <v>0</v>
      </c>
      <c r="O2522" s="279">
        <v>19695.311669999999</v>
      </c>
    </row>
    <row r="2523" spans="10:15" x14ac:dyDescent="0.2">
      <c r="J2523" s="28">
        <v>23417</v>
      </c>
      <c r="K2523" s="28" t="s">
        <v>457</v>
      </c>
      <c r="L2523" s="28">
        <v>1</v>
      </c>
      <c r="M2523" s="28" t="str">
        <f t="shared" si="58"/>
        <v>234171</v>
      </c>
      <c r="N2523" s="28">
        <v>218142</v>
      </c>
      <c r="O2523" s="279">
        <v>45020.637309999998</v>
      </c>
    </row>
    <row r="2524" spans="10:15" x14ac:dyDescent="0.2">
      <c r="J2524" s="28">
        <v>23417</v>
      </c>
      <c r="K2524" s="28" t="s">
        <v>457</v>
      </c>
      <c r="L2524" s="28">
        <v>2</v>
      </c>
      <c r="M2524" s="28" t="str">
        <f t="shared" si="58"/>
        <v>234172</v>
      </c>
      <c r="N2524" s="28">
        <v>406837</v>
      </c>
      <c r="O2524" s="279">
        <v>136632.17629999999</v>
      </c>
    </row>
    <row r="2525" spans="10:15" x14ac:dyDescent="0.2">
      <c r="J2525" s="28">
        <v>23417</v>
      </c>
      <c r="K2525" s="28" t="s">
        <v>457</v>
      </c>
      <c r="L2525" s="28">
        <v>3</v>
      </c>
      <c r="M2525" s="28" t="str">
        <f t="shared" si="58"/>
        <v>234173</v>
      </c>
      <c r="N2525" s="28">
        <v>130017</v>
      </c>
      <c r="O2525" s="279">
        <v>292500.1347</v>
      </c>
    </row>
    <row r="2526" spans="10:15" x14ac:dyDescent="0.2">
      <c r="J2526" s="28">
        <v>23417</v>
      </c>
      <c r="K2526" s="28" t="s">
        <v>457</v>
      </c>
      <c r="L2526" s="28">
        <v>4</v>
      </c>
      <c r="M2526" s="28" t="str">
        <f t="shared" si="58"/>
        <v>234174</v>
      </c>
      <c r="N2526" s="28">
        <v>54551</v>
      </c>
      <c r="O2526" s="279">
        <v>448715.07699999999</v>
      </c>
    </row>
    <row r="2527" spans="10:15" x14ac:dyDescent="0.2">
      <c r="J2527" s="28">
        <v>23417</v>
      </c>
      <c r="K2527" s="28" t="s">
        <v>457</v>
      </c>
      <c r="L2527" s="28">
        <v>5</v>
      </c>
      <c r="M2527" s="28" t="str">
        <f t="shared" si="58"/>
        <v>234175</v>
      </c>
      <c r="N2527" s="28">
        <v>12096</v>
      </c>
      <c r="O2527" s="279">
        <v>694453.7524</v>
      </c>
    </row>
    <row r="2528" spans="10:15" x14ac:dyDescent="0.2">
      <c r="J2528" s="28">
        <v>23417</v>
      </c>
      <c r="K2528" s="28" t="s">
        <v>457</v>
      </c>
      <c r="L2528" s="28">
        <v>6</v>
      </c>
      <c r="M2528" s="28" t="str">
        <f t="shared" si="58"/>
        <v>234176</v>
      </c>
      <c r="N2528" s="28">
        <v>14233</v>
      </c>
      <c r="O2528" s="279">
        <v>1007682.883</v>
      </c>
    </row>
    <row r="2529" spans="10:15" x14ac:dyDescent="0.2">
      <c r="J2529" s="28">
        <v>23417</v>
      </c>
      <c r="K2529" s="28" t="s">
        <v>457</v>
      </c>
      <c r="L2529" s="28">
        <v>7</v>
      </c>
      <c r="M2529" s="28" t="str">
        <f t="shared" si="58"/>
        <v>234177</v>
      </c>
      <c r="N2529" s="28">
        <v>5704</v>
      </c>
      <c r="O2529" s="279">
        <v>1511004.953</v>
      </c>
    </row>
    <row r="2530" spans="10:15" x14ac:dyDescent="0.2">
      <c r="J2530" s="28">
        <v>23417</v>
      </c>
      <c r="K2530" s="28" t="s">
        <v>457</v>
      </c>
      <c r="L2530" s="28">
        <v>9</v>
      </c>
      <c r="M2530" s="28" t="str">
        <f t="shared" si="58"/>
        <v>234179</v>
      </c>
      <c r="N2530" s="28">
        <v>24688</v>
      </c>
      <c r="O2530" s="279">
        <v>413188.77309999999</v>
      </c>
    </row>
    <row r="2531" spans="10:15" x14ac:dyDescent="0.2">
      <c r="J2531" s="28">
        <v>23417</v>
      </c>
      <c r="K2531" s="28" t="s">
        <v>457</v>
      </c>
      <c r="L2531" s="28">
        <v>10</v>
      </c>
      <c r="M2531" s="28" t="str">
        <f t="shared" si="58"/>
        <v>2341710</v>
      </c>
      <c r="N2531" s="28">
        <v>81534</v>
      </c>
      <c r="O2531" s="279">
        <v>669887.56279999996</v>
      </c>
    </row>
    <row r="2532" spans="10:15" x14ac:dyDescent="0.2">
      <c r="J2532" s="28">
        <v>23417</v>
      </c>
      <c r="K2532" s="28" t="s">
        <v>457</v>
      </c>
      <c r="L2532" s="28">
        <v>12</v>
      </c>
      <c r="M2532" s="28" t="str">
        <f t="shared" si="58"/>
        <v>2341712</v>
      </c>
      <c r="N2532" s="28">
        <v>0</v>
      </c>
      <c r="O2532" s="279">
        <v>32897.601360000001</v>
      </c>
    </row>
    <row r="2533" spans="10:15" x14ac:dyDescent="0.2">
      <c r="J2533" s="28">
        <v>23419</v>
      </c>
      <c r="K2533" s="28" t="s">
        <v>458</v>
      </c>
      <c r="L2533" s="28">
        <v>1</v>
      </c>
      <c r="M2533" s="28" t="str">
        <f t="shared" si="58"/>
        <v>234191</v>
      </c>
      <c r="N2533" s="28">
        <v>18073</v>
      </c>
      <c r="O2533" s="279">
        <v>52093.747159999999</v>
      </c>
    </row>
    <row r="2534" spans="10:15" x14ac:dyDescent="0.2">
      <c r="J2534" s="28">
        <v>23419</v>
      </c>
      <c r="K2534" s="28" t="s">
        <v>458</v>
      </c>
      <c r="L2534" s="28">
        <v>2</v>
      </c>
      <c r="M2534" s="28" t="str">
        <f t="shared" si="58"/>
        <v>234192</v>
      </c>
      <c r="N2534" s="28">
        <v>18614</v>
      </c>
      <c r="O2534" s="279">
        <v>134360.20439999999</v>
      </c>
    </row>
    <row r="2535" spans="10:15" x14ac:dyDescent="0.2">
      <c r="J2535" s="28">
        <v>23419</v>
      </c>
      <c r="K2535" s="28" t="s">
        <v>458</v>
      </c>
      <c r="L2535" s="28">
        <v>3</v>
      </c>
      <c r="M2535" s="28" t="str">
        <f t="shared" si="58"/>
        <v>234193</v>
      </c>
      <c r="N2535" s="28">
        <v>4658</v>
      </c>
      <c r="O2535" s="279">
        <v>172483.6091</v>
      </c>
    </row>
    <row r="2536" spans="10:15" x14ac:dyDescent="0.2">
      <c r="J2536" s="28">
        <v>23419</v>
      </c>
      <c r="K2536" s="28" t="s">
        <v>458</v>
      </c>
      <c r="L2536" s="28">
        <v>4</v>
      </c>
      <c r="M2536" s="28" t="str">
        <f t="shared" si="58"/>
        <v>234194</v>
      </c>
      <c r="N2536" s="28">
        <v>1232</v>
      </c>
      <c r="O2536" s="279">
        <v>253177.17509999999</v>
      </c>
    </row>
    <row r="2537" spans="10:15" x14ac:dyDescent="0.2">
      <c r="J2537" s="28">
        <v>23419</v>
      </c>
      <c r="K2537" s="28" t="s">
        <v>458</v>
      </c>
      <c r="L2537" s="28">
        <v>9</v>
      </c>
      <c r="M2537" s="28" t="str">
        <f t="shared" si="58"/>
        <v>234199</v>
      </c>
      <c r="N2537" s="28">
        <v>2177</v>
      </c>
      <c r="O2537" s="279">
        <v>248837.66949999999</v>
      </c>
    </row>
    <row r="2538" spans="10:15" x14ac:dyDescent="0.2">
      <c r="J2538" s="28">
        <v>23419</v>
      </c>
      <c r="K2538" s="28" t="s">
        <v>458</v>
      </c>
      <c r="L2538" s="28">
        <v>10</v>
      </c>
      <c r="M2538" s="28" t="str">
        <f t="shared" si="58"/>
        <v>2341910</v>
      </c>
      <c r="N2538" s="28">
        <v>1191</v>
      </c>
      <c r="O2538" s="279">
        <v>354449.6029</v>
      </c>
    </row>
    <row r="2539" spans="10:15" x14ac:dyDescent="0.2">
      <c r="J2539" s="28">
        <v>23419</v>
      </c>
      <c r="K2539" s="28" t="s">
        <v>458</v>
      </c>
      <c r="L2539" s="28">
        <v>12</v>
      </c>
      <c r="M2539" s="28" t="str">
        <f t="shared" si="58"/>
        <v>2341912</v>
      </c>
      <c r="N2539" s="28">
        <v>0</v>
      </c>
      <c r="O2539" s="279">
        <v>24713.143209999998</v>
      </c>
    </row>
    <row r="2540" spans="10:15" x14ac:dyDescent="0.2">
      <c r="J2540" s="28">
        <v>23464</v>
      </c>
      <c r="K2540" s="28" t="s">
        <v>459</v>
      </c>
      <c r="L2540" s="28">
        <v>1</v>
      </c>
      <c r="M2540" s="28" t="str">
        <f t="shared" si="58"/>
        <v>234641</v>
      </c>
      <c r="N2540" s="28">
        <v>63742</v>
      </c>
      <c r="O2540" s="279">
        <v>20301.637630000001</v>
      </c>
    </row>
    <row r="2541" spans="10:15" x14ac:dyDescent="0.2">
      <c r="J2541" s="28">
        <v>23464</v>
      </c>
      <c r="K2541" s="28" t="s">
        <v>459</v>
      </c>
      <c r="L2541" s="28">
        <v>2</v>
      </c>
      <c r="M2541" s="28" t="str">
        <f t="shared" si="58"/>
        <v>234642</v>
      </c>
      <c r="N2541" s="28">
        <v>65391</v>
      </c>
      <c r="O2541" s="279">
        <v>47777.678630000002</v>
      </c>
    </row>
    <row r="2542" spans="10:15" x14ac:dyDescent="0.2">
      <c r="J2542" s="28">
        <v>23464</v>
      </c>
      <c r="K2542" s="28" t="s">
        <v>459</v>
      </c>
      <c r="L2542" s="28">
        <v>3</v>
      </c>
      <c r="M2542" s="28" t="str">
        <f t="shared" si="58"/>
        <v>234643</v>
      </c>
      <c r="N2542" s="28">
        <v>3345</v>
      </c>
      <c r="O2542" s="279">
        <v>100008.49649999999</v>
      </c>
    </row>
    <row r="2543" spans="10:15" x14ac:dyDescent="0.2">
      <c r="J2543" s="28">
        <v>23464</v>
      </c>
      <c r="K2543" s="28" t="s">
        <v>459</v>
      </c>
      <c r="L2543" s="28">
        <v>4</v>
      </c>
      <c r="M2543" s="28" t="str">
        <f t="shared" si="58"/>
        <v>234644</v>
      </c>
      <c r="N2543" s="28">
        <v>169</v>
      </c>
      <c r="O2543" s="279">
        <v>7845.9793179999997</v>
      </c>
    </row>
    <row r="2544" spans="10:15" x14ac:dyDescent="0.2">
      <c r="J2544" s="28">
        <v>23464</v>
      </c>
      <c r="K2544" s="28" t="s">
        <v>459</v>
      </c>
      <c r="L2544" s="28">
        <v>9</v>
      </c>
      <c r="M2544" s="28" t="str">
        <f t="shared" si="58"/>
        <v>234649</v>
      </c>
      <c r="N2544" s="28">
        <v>4498</v>
      </c>
      <c r="O2544" s="279">
        <v>73062.021800000002</v>
      </c>
    </row>
    <row r="2545" spans="10:15" x14ac:dyDescent="0.2">
      <c r="J2545" s="28">
        <v>23464</v>
      </c>
      <c r="K2545" s="28" t="s">
        <v>459</v>
      </c>
      <c r="L2545" s="28">
        <v>10</v>
      </c>
      <c r="M2545" s="28" t="str">
        <f t="shared" si="58"/>
        <v>2346410</v>
      </c>
      <c r="N2545" s="28">
        <v>788</v>
      </c>
      <c r="O2545" s="279">
        <v>103596.7347</v>
      </c>
    </row>
    <row r="2546" spans="10:15" x14ac:dyDescent="0.2">
      <c r="J2546" s="28">
        <v>23464</v>
      </c>
      <c r="K2546" s="28" t="s">
        <v>459</v>
      </c>
      <c r="L2546" s="28">
        <v>12</v>
      </c>
      <c r="M2546" s="28" t="str">
        <f t="shared" si="58"/>
        <v>2346412</v>
      </c>
      <c r="N2546" s="28">
        <v>0</v>
      </c>
      <c r="O2546" s="279">
        <v>5597.6452879999997</v>
      </c>
    </row>
    <row r="2547" spans="10:15" x14ac:dyDescent="0.2">
      <c r="J2547" s="28">
        <v>23466</v>
      </c>
      <c r="K2547" s="28" t="s">
        <v>460</v>
      </c>
      <c r="L2547" s="28">
        <v>1</v>
      </c>
      <c r="M2547" s="28" t="str">
        <f t="shared" si="58"/>
        <v>234661</v>
      </c>
      <c r="N2547" s="28">
        <v>314029</v>
      </c>
      <c r="O2547" s="279">
        <v>58727.1417</v>
      </c>
    </row>
    <row r="2548" spans="10:15" x14ac:dyDescent="0.2">
      <c r="J2548" s="28">
        <v>23466</v>
      </c>
      <c r="K2548" s="28" t="s">
        <v>460</v>
      </c>
      <c r="L2548" s="28">
        <v>2</v>
      </c>
      <c r="M2548" s="28" t="str">
        <f t="shared" si="58"/>
        <v>234662</v>
      </c>
      <c r="N2548" s="28">
        <v>492534</v>
      </c>
      <c r="O2548" s="279">
        <v>159675.34099999999</v>
      </c>
    </row>
    <row r="2549" spans="10:15" x14ac:dyDescent="0.2">
      <c r="J2549" s="28">
        <v>23466</v>
      </c>
      <c r="K2549" s="28" t="s">
        <v>460</v>
      </c>
      <c r="L2549" s="28">
        <v>3</v>
      </c>
      <c r="M2549" s="28" t="str">
        <f t="shared" si="58"/>
        <v>234663</v>
      </c>
      <c r="N2549" s="28">
        <v>139690</v>
      </c>
      <c r="O2549" s="279">
        <v>273139.54590000003</v>
      </c>
    </row>
    <row r="2550" spans="10:15" x14ac:dyDescent="0.2">
      <c r="J2550" s="28">
        <v>23466</v>
      </c>
      <c r="K2550" s="28" t="s">
        <v>460</v>
      </c>
      <c r="L2550" s="28">
        <v>4</v>
      </c>
      <c r="M2550" s="28" t="str">
        <f t="shared" si="58"/>
        <v>234664</v>
      </c>
      <c r="N2550" s="28">
        <v>59429</v>
      </c>
      <c r="O2550" s="279">
        <v>403627.00579999998</v>
      </c>
    </row>
    <row r="2551" spans="10:15" x14ac:dyDescent="0.2">
      <c r="J2551" s="28">
        <v>23466</v>
      </c>
      <c r="K2551" s="28" t="s">
        <v>460</v>
      </c>
      <c r="L2551" s="28">
        <v>5</v>
      </c>
      <c r="M2551" s="28" t="str">
        <f t="shared" si="58"/>
        <v>234665</v>
      </c>
      <c r="N2551" s="28">
        <v>10978</v>
      </c>
      <c r="O2551" s="279">
        <v>442995.85200000001</v>
      </c>
    </row>
    <row r="2552" spans="10:15" x14ac:dyDescent="0.2">
      <c r="J2552" s="28">
        <v>23466</v>
      </c>
      <c r="K2552" s="28" t="s">
        <v>460</v>
      </c>
      <c r="L2552" s="28">
        <v>6</v>
      </c>
      <c r="M2552" s="28" t="str">
        <f t="shared" si="58"/>
        <v>234666</v>
      </c>
      <c r="N2552" s="28">
        <v>6032</v>
      </c>
      <c r="O2552" s="279">
        <v>248856.9472</v>
      </c>
    </row>
    <row r="2553" spans="10:15" x14ac:dyDescent="0.2">
      <c r="J2553" s="28">
        <v>23466</v>
      </c>
      <c r="K2553" s="28" t="s">
        <v>460</v>
      </c>
      <c r="L2553" s="28">
        <v>7</v>
      </c>
      <c r="M2553" s="28" t="str">
        <f t="shared" si="58"/>
        <v>234667</v>
      </c>
      <c r="N2553" s="28">
        <v>1903</v>
      </c>
      <c r="O2553" s="279">
        <v>42627.161260000001</v>
      </c>
    </row>
    <row r="2554" spans="10:15" x14ac:dyDescent="0.2">
      <c r="J2554" s="28">
        <v>23466</v>
      </c>
      <c r="K2554" s="28" t="s">
        <v>460</v>
      </c>
      <c r="L2554" s="28">
        <v>8</v>
      </c>
      <c r="M2554" s="28" t="str">
        <f t="shared" si="58"/>
        <v>234668</v>
      </c>
      <c r="N2554" s="28">
        <v>62598</v>
      </c>
      <c r="O2554" s="279">
        <v>131602.06690000001</v>
      </c>
    </row>
    <row r="2555" spans="10:15" x14ac:dyDescent="0.2">
      <c r="J2555" s="28">
        <v>23466</v>
      </c>
      <c r="K2555" s="28" t="s">
        <v>460</v>
      </c>
      <c r="L2555" s="28">
        <v>9</v>
      </c>
      <c r="M2555" s="28" t="str">
        <f t="shared" si="58"/>
        <v>234669</v>
      </c>
      <c r="N2555" s="28">
        <v>47205</v>
      </c>
      <c r="O2555" s="279">
        <v>310620.95299999998</v>
      </c>
    </row>
    <row r="2556" spans="10:15" x14ac:dyDescent="0.2">
      <c r="J2556" s="28">
        <v>23466</v>
      </c>
      <c r="K2556" s="28" t="s">
        <v>460</v>
      </c>
      <c r="L2556" s="28">
        <v>10</v>
      </c>
      <c r="M2556" s="28" t="str">
        <f t="shared" si="58"/>
        <v>2346610</v>
      </c>
      <c r="N2556" s="28">
        <v>104203</v>
      </c>
      <c r="O2556" s="279">
        <v>598658.97100000002</v>
      </c>
    </row>
    <row r="2557" spans="10:15" x14ac:dyDescent="0.2">
      <c r="J2557" s="28">
        <v>23466</v>
      </c>
      <c r="K2557" s="28" t="s">
        <v>460</v>
      </c>
      <c r="L2557" s="28">
        <v>11</v>
      </c>
      <c r="M2557" s="28" t="str">
        <f t="shared" si="58"/>
        <v>2346611</v>
      </c>
      <c r="N2557" s="28">
        <v>280</v>
      </c>
      <c r="O2557" s="279">
        <v>19941.73732</v>
      </c>
    </row>
    <row r="2558" spans="10:15" x14ac:dyDescent="0.2">
      <c r="J2558" s="28">
        <v>23466</v>
      </c>
      <c r="K2558" s="28" t="s">
        <v>460</v>
      </c>
      <c r="L2558" s="28">
        <v>12</v>
      </c>
      <c r="M2558" s="28" t="str">
        <f t="shared" si="58"/>
        <v>2346612</v>
      </c>
      <c r="N2558" s="28">
        <v>0</v>
      </c>
      <c r="O2558" s="279">
        <v>20654.93057</v>
      </c>
    </row>
    <row r="2559" spans="10:15" x14ac:dyDescent="0.2">
      <c r="J2559" s="28">
        <v>23500</v>
      </c>
      <c r="K2559" s="28" t="s">
        <v>461</v>
      </c>
      <c r="L2559" s="28">
        <v>1</v>
      </c>
      <c r="M2559" s="28" t="str">
        <f t="shared" si="58"/>
        <v>235001</v>
      </c>
      <c r="N2559" s="28">
        <v>31583</v>
      </c>
      <c r="O2559" s="279">
        <v>57874.920919999997</v>
      </c>
    </row>
    <row r="2560" spans="10:15" x14ac:dyDescent="0.2">
      <c r="J2560" s="28">
        <v>23500</v>
      </c>
      <c r="K2560" s="28" t="s">
        <v>461</v>
      </c>
      <c r="L2560" s="28">
        <v>2</v>
      </c>
      <c r="M2560" s="28" t="str">
        <f t="shared" si="58"/>
        <v>235002</v>
      </c>
      <c r="N2560" s="28">
        <v>53916</v>
      </c>
      <c r="O2560" s="279">
        <v>123600.6459</v>
      </c>
    </row>
    <row r="2561" spans="10:15" x14ac:dyDescent="0.2">
      <c r="J2561" s="28">
        <v>23500</v>
      </c>
      <c r="K2561" s="28" t="s">
        <v>461</v>
      </c>
      <c r="L2561" s="28">
        <v>3</v>
      </c>
      <c r="M2561" s="28" t="str">
        <f t="shared" si="58"/>
        <v>235003</v>
      </c>
      <c r="N2561" s="28">
        <v>10742</v>
      </c>
      <c r="O2561" s="279">
        <v>188498.61069999999</v>
      </c>
    </row>
    <row r="2562" spans="10:15" x14ac:dyDescent="0.2">
      <c r="J2562" s="28">
        <v>23500</v>
      </c>
      <c r="K2562" s="28" t="s">
        <v>461</v>
      </c>
      <c r="L2562" s="28">
        <v>4</v>
      </c>
      <c r="M2562" s="28" t="str">
        <f t="shared" si="58"/>
        <v>235004</v>
      </c>
      <c r="N2562" s="28">
        <v>3691</v>
      </c>
      <c r="O2562" s="279">
        <v>284352.32160000002</v>
      </c>
    </row>
    <row r="2563" spans="10:15" x14ac:dyDescent="0.2">
      <c r="J2563" s="28">
        <v>23500</v>
      </c>
      <c r="K2563" s="28" t="s">
        <v>461</v>
      </c>
      <c r="L2563" s="28">
        <v>5</v>
      </c>
      <c r="M2563" s="28" t="str">
        <f t="shared" ref="M2563:M2626" si="59">J2563&amp;L2563</f>
        <v>235005</v>
      </c>
      <c r="N2563" s="28">
        <v>1133</v>
      </c>
      <c r="O2563" s="279">
        <v>134233.7378</v>
      </c>
    </row>
    <row r="2564" spans="10:15" x14ac:dyDescent="0.2">
      <c r="J2564" s="28">
        <v>23500</v>
      </c>
      <c r="K2564" s="28" t="s">
        <v>461</v>
      </c>
      <c r="L2564" s="28">
        <v>9</v>
      </c>
      <c r="M2564" s="28" t="str">
        <f t="shared" si="59"/>
        <v>235009</v>
      </c>
      <c r="N2564" s="28">
        <v>6680</v>
      </c>
      <c r="O2564" s="279">
        <v>300931.47129999998</v>
      </c>
    </row>
    <row r="2565" spans="10:15" x14ac:dyDescent="0.2">
      <c r="J2565" s="28">
        <v>23500</v>
      </c>
      <c r="K2565" s="28" t="s">
        <v>461</v>
      </c>
      <c r="L2565" s="28">
        <v>10</v>
      </c>
      <c r="M2565" s="28" t="str">
        <f t="shared" si="59"/>
        <v>2350010</v>
      </c>
      <c r="N2565" s="28">
        <v>8032</v>
      </c>
      <c r="O2565" s="279">
        <v>643034.22030000004</v>
      </c>
    </row>
    <row r="2566" spans="10:15" x14ac:dyDescent="0.2">
      <c r="J2566" s="28">
        <v>23500</v>
      </c>
      <c r="K2566" s="28" t="s">
        <v>461</v>
      </c>
      <c r="L2566" s="28">
        <v>12</v>
      </c>
      <c r="M2566" s="28" t="str">
        <f t="shared" si="59"/>
        <v>2350012</v>
      </c>
      <c r="N2566" s="28">
        <v>0</v>
      </c>
      <c r="O2566" s="279">
        <v>18691.614580000001</v>
      </c>
    </row>
    <row r="2567" spans="10:15" x14ac:dyDescent="0.2">
      <c r="J2567" s="28">
        <v>23555</v>
      </c>
      <c r="K2567" s="28" t="s">
        <v>462</v>
      </c>
      <c r="L2567" s="28">
        <v>1</v>
      </c>
      <c r="M2567" s="28" t="str">
        <f t="shared" si="59"/>
        <v>235551</v>
      </c>
      <c r="N2567" s="28">
        <v>138462</v>
      </c>
      <c r="O2567" s="279">
        <v>49188.923289999999</v>
      </c>
    </row>
    <row r="2568" spans="10:15" x14ac:dyDescent="0.2">
      <c r="J2568" s="28">
        <v>23555</v>
      </c>
      <c r="K2568" s="28" t="s">
        <v>462</v>
      </c>
      <c r="L2568" s="28">
        <v>2</v>
      </c>
      <c r="M2568" s="28" t="str">
        <f t="shared" si="59"/>
        <v>235552</v>
      </c>
      <c r="N2568" s="28">
        <v>432164</v>
      </c>
      <c r="O2568" s="279">
        <v>134778.55059999999</v>
      </c>
    </row>
    <row r="2569" spans="10:15" x14ac:dyDescent="0.2">
      <c r="J2569" s="28">
        <v>23555</v>
      </c>
      <c r="K2569" s="28" t="s">
        <v>462</v>
      </c>
      <c r="L2569" s="28">
        <v>3</v>
      </c>
      <c r="M2569" s="28" t="str">
        <f t="shared" si="59"/>
        <v>235553</v>
      </c>
      <c r="N2569" s="28">
        <v>137219</v>
      </c>
      <c r="O2569" s="279">
        <v>273373.78600000002</v>
      </c>
    </row>
    <row r="2570" spans="10:15" x14ac:dyDescent="0.2">
      <c r="J2570" s="28">
        <v>23555</v>
      </c>
      <c r="K2570" s="28" t="s">
        <v>462</v>
      </c>
      <c r="L2570" s="28">
        <v>4</v>
      </c>
      <c r="M2570" s="28" t="str">
        <f t="shared" si="59"/>
        <v>235554</v>
      </c>
      <c r="N2570" s="28">
        <v>73978</v>
      </c>
      <c r="O2570" s="279">
        <v>368504.40840000001</v>
      </c>
    </row>
    <row r="2571" spans="10:15" x14ac:dyDescent="0.2">
      <c r="J2571" s="28">
        <v>23555</v>
      </c>
      <c r="K2571" s="28" t="s">
        <v>462</v>
      </c>
      <c r="L2571" s="28">
        <v>5</v>
      </c>
      <c r="M2571" s="28" t="str">
        <f t="shared" si="59"/>
        <v>235555</v>
      </c>
      <c r="N2571" s="28">
        <v>22403</v>
      </c>
      <c r="O2571" s="279">
        <v>471081.7132</v>
      </c>
    </row>
    <row r="2572" spans="10:15" x14ac:dyDescent="0.2">
      <c r="J2572" s="28">
        <v>23555</v>
      </c>
      <c r="K2572" s="28" t="s">
        <v>462</v>
      </c>
      <c r="L2572" s="28">
        <v>6</v>
      </c>
      <c r="M2572" s="28" t="str">
        <f t="shared" si="59"/>
        <v>235556</v>
      </c>
      <c r="N2572" s="28">
        <v>5695</v>
      </c>
      <c r="O2572" s="279">
        <v>380134.8971</v>
      </c>
    </row>
    <row r="2573" spans="10:15" x14ac:dyDescent="0.2">
      <c r="J2573" s="28">
        <v>23555</v>
      </c>
      <c r="K2573" s="28" t="s">
        <v>462</v>
      </c>
      <c r="L2573" s="28">
        <v>7</v>
      </c>
      <c r="M2573" s="28" t="str">
        <f t="shared" si="59"/>
        <v>235557</v>
      </c>
      <c r="N2573" s="28">
        <v>2414</v>
      </c>
      <c r="O2573" s="279">
        <v>209323.62340000001</v>
      </c>
    </row>
    <row r="2574" spans="10:15" x14ac:dyDescent="0.2">
      <c r="J2574" s="28">
        <v>23555</v>
      </c>
      <c r="K2574" s="28" t="s">
        <v>462</v>
      </c>
      <c r="L2574" s="28">
        <v>9</v>
      </c>
      <c r="M2574" s="28" t="str">
        <f t="shared" si="59"/>
        <v>235559</v>
      </c>
      <c r="N2574" s="28">
        <v>25561</v>
      </c>
      <c r="O2574" s="279">
        <v>359597.62719999999</v>
      </c>
    </row>
    <row r="2575" spans="10:15" x14ac:dyDescent="0.2">
      <c r="J2575" s="28">
        <v>23555</v>
      </c>
      <c r="K2575" s="28" t="s">
        <v>462</v>
      </c>
      <c r="L2575" s="28">
        <v>10</v>
      </c>
      <c r="M2575" s="28" t="str">
        <f t="shared" si="59"/>
        <v>2355510</v>
      </c>
      <c r="N2575" s="28">
        <v>73069</v>
      </c>
      <c r="O2575" s="279">
        <v>485614.0809</v>
      </c>
    </row>
    <row r="2576" spans="10:15" x14ac:dyDescent="0.2">
      <c r="J2576" s="28">
        <v>23555</v>
      </c>
      <c r="K2576" s="28" t="s">
        <v>462</v>
      </c>
      <c r="L2576" s="28">
        <v>11</v>
      </c>
      <c r="M2576" s="28" t="str">
        <f t="shared" si="59"/>
        <v>2355511</v>
      </c>
      <c r="N2576" s="28">
        <v>7749</v>
      </c>
      <c r="O2576" s="279">
        <v>322008.12920000002</v>
      </c>
    </row>
    <row r="2577" spans="10:15" x14ac:dyDescent="0.2">
      <c r="J2577" s="28">
        <v>23555</v>
      </c>
      <c r="K2577" s="28" t="s">
        <v>462</v>
      </c>
      <c r="L2577" s="28">
        <v>12</v>
      </c>
      <c r="M2577" s="28" t="str">
        <f t="shared" si="59"/>
        <v>2355512</v>
      </c>
      <c r="N2577" s="28">
        <v>0</v>
      </c>
      <c r="O2577" s="279">
        <v>43923.582119999999</v>
      </c>
    </row>
    <row r="2578" spans="10:15" x14ac:dyDescent="0.2">
      <c r="J2578" s="28">
        <v>23570</v>
      </c>
      <c r="K2578" s="28" t="s">
        <v>463</v>
      </c>
      <c r="L2578" s="28">
        <v>1</v>
      </c>
      <c r="M2578" s="28" t="str">
        <f t="shared" si="59"/>
        <v>235701</v>
      </c>
      <c r="N2578" s="28">
        <v>41722</v>
      </c>
      <c r="O2578" s="279">
        <v>33476.62283</v>
      </c>
    </row>
    <row r="2579" spans="10:15" x14ac:dyDescent="0.2">
      <c r="J2579" s="28">
        <v>23570</v>
      </c>
      <c r="K2579" s="28" t="s">
        <v>463</v>
      </c>
      <c r="L2579" s="28">
        <v>2</v>
      </c>
      <c r="M2579" s="28" t="str">
        <f t="shared" si="59"/>
        <v>235702</v>
      </c>
      <c r="N2579" s="28">
        <v>67531</v>
      </c>
      <c r="O2579" s="279">
        <v>87897.891409999997</v>
      </c>
    </row>
    <row r="2580" spans="10:15" x14ac:dyDescent="0.2">
      <c r="J2580" s="28">
        <v>23570</v>
      </c>
      <c r="K2580" s="28" t="s">
        <v>463</v>
      </c>
      <c r="L2580" s="28">
        <v>3</v>
      </c>
      <c r="M2580" s="28" t="str">
        <f t="shared" si="59"/>
        <v>235703</v>
      </c>
      <c r="N2580" s="28">
        <v>16105</v>
      </c>
      <c r="O2580" s="279">
        <v>111404.7917</v>
      </c>
    </row>
    <row r="2581" spans="10:15" x14ac:dyDescent="0.2">
      <c r="J2581" s="28">
        <v>23570</v>
      </c>
      <c r="K2581" s="28" t="s">
        <v>463</v>
      </c>
      <c r="L2581" s="28">
        <v>4</v>
      </c>
      <c r="M2581" s="28" t="str">
        <f t="shared" si="59"/>
        <v>235704</v>
      </c>
      <c r="N2581" s="28">
        <v>4021</v>
      </c>
      <c r="O2581" s="279">
        <v>157849.69560000001</v>
      </c>
    </row>
    <row r="2582" spans="10:15" x14ac:dyDescent="0.2">
      <c r="J2582" s="28">
        <v>23570</v>
      </c>
      <c r="K2582" s="28" t="s">
        <v>463</v>
      </c>
      <c r="L2582" s="28">
        <v>5</v>
      </c>
      <c r="M2582" s="28" t="str">
        <f t="shared" si="59"/>
        <v>235705</v>
      </c>
      <c r="N2582" s="28">
        <v>1349</v>
      </c>
      <c r="O2582" s="279">
        <v>161102.27530000001</v>
      </c>
    </row>
    <row r="2583" spans="10:15" x14ac:dyDescent="0.2">
      <c r="J2583" s="28">
        <v>23570</v>
      </c>
      <c r="K2583" s="28" t="s">
        <v>463</v>
      </c>
      <c r="L2583" s="28">
        <v>9</v>
      </c>
      <c r="M2583" s="28" t="str">
        <f t="shared" si="59"/>
        <v>235709</v>
      </c>
      <c r="N2583" s="28">
        <v>6931</v>
      </c>
      <c r="O2583" s="279">
        <v>143888.67379999999</v>
      </c>
    </row>
    <row r="2584" spans="10:15" x14ac:dyDescent="0.2">
      <c r="J2584" s="28">
        <v>23570</v>
      </c>
      <c r="K2584" s="28" t="s">
        <v>463</v>
      </c>
      <c r="L2584" s="28">
        <v>10</v>
      </c>
      <c r="M2584" s="28" t="str">
        <f t="shared" si="59"/>
        <v>2357010</v>
      </c>
      <c r="N2584" s="28">
        <v>2189</v>
      </c>
      <c r="O2584" s="279">
        <v>163706.83059999999</v>
      </c>
    </row>
    <row r="2585" spans="10:15" x14ac:dyDescent="0.2">
      <c r="J2585" s="28">
        <v>23570</v>
      </c>
      <c r="K2585" s="28" t="s">
        <v>463</v>
      </c>
      <c r="L2585" s="28">
        <v>12</v>
      </c>
      <c r="M2585" s="28" t="str">
        <f t="shared" si="59"/>
        <v>2357012</v>
      </c>
      <c r="N2585" s="28">
        <v>0</v>
      </c>
      <c r="O2585" s="279">
        <v>14590.13847</v>
      </c>
    </row>
    <row r="2586" spans="10:15" x14ac:dyDescent="0.2">
      <c r="J2586" s="28">
        <v>23574</v>
      </c>
      <c r="K2586" s="28" t="s">
        <v>464</v>
      </c>
      <c r="L2586" s="28">
        <v>1</v>
      </c>
      <c r="M2586" s="28" t="str">
        <f t="shared" si="59"/>
        <v>235741</v>
      </c>
      <c r="N2586" s="28">
        <v>20248</v>
      </c>
      <c r="O2586" s="279">
        <v>33304.002899999999</v>
      </c>
    </row>
    <row r="2587" spans="10:15" x14ac:dyDescent="0.2">
      <c r="J2587" s="28">
        <v>23574</v>
      </c>
      <c r="K2587" s="28" t="s">
        <v>464</v>
      </c>
      <c r="L2587" s="28">
        <v>2</v>
      </c>
      <c r="M2587" s="28" t="str">
        <f t="shared" si="59"/>
        <v>235742</v>
      </c>
      <c r="N2587" s="28">
        <v>23800</v>
      </c>
      <c r="O2587" s="279">
        <v>65249.770120000001</v>
      </c>
    </row>
    <row r="2588" spans="10:15" x14ac:dyDescent="0.2">
      <c r="J2588" s="28">
        <v>23574</v>
      </c>
      <c r="K2588" s="28" t="s">
        <v>464</v>
      </c>
      <c r="L2588" s="28">
        <v>3</v>
      </c>
      <c r="M2588" s="28" t="str">
        <f t="shared" si="59"/>
        <v>235743</v>
      </c>
      <c r="N2588" s="28">
        <v>5353</v>
      </c>
      <c r="O2588" s="279">
        <v>103473.2619</v>
      </c>
    </row>
    <row r="2589" spans="10:15" x14ac:dyDescent="0.2">
      <c r="J2589" s="28">
        <v>23574</v>
      </c>
      <c r="K2589" s="28" t="s">
        <v>464</v>
      </c>
      <c r="L2589" s="28">
        <v>4</v>
      </c>
      <c r="M2589" s="28" t="str">
        <f t="shared" si="59"/>
        <v>235744</v>
      </c>
      <c r="N2589" s="28">
        <v>1474</v>
      </c>
      <c r="O2589" s="279">
        <v>152120.95329999999</v>
      </c>
    </row>
    <row r="2590" spans="10:15" x14ac:dyDescent="0.2">
      <c r="J2590" s="28">
        <v>23574</v>
      </c>
      <c r="K2590" s="28" t="s">
        <v>464</v>
      </c>
      <c r="L2590" s="28">
        <v>6</v>
      </c>
      <c r="M2590" s="28" t="str">
        <f t="shared" si="59"/>
        <v>235746</v>
      </c>
      <c r="N2590" s="28">
        <v>370</v>
      </c>
      <c r="O2590" s="279">
        <v>1481.695514</v>
      </c>
    </row>
    <row r="2591" spans="10:15" x14ac:dyDescent="0.2">
      <c r="J2591" s="28">
        <v>23574</v>
      </c>
      <c r="K2591" s="28" t="s">
        <v>464</v>
      </c>
      <c r="L2591" s="28">
        <v>7</v>
      </c>
      <c r="M2591" s="28" t="str">
        <f t="shared" si="59"/>
        <v>235747</v>
      </c>
      <c r="N2591" s="28">
        <v>510</v>
      </c>
      <c r="O2591" s="279">
        <v>2745.5565259999998</v>
      </c>
    </row>
    <row r="2592" spans="10:15" x14ac:dyDescent="0.2">
      <c r="J2592" s="28">
        <v>23574</v>
      </c>
      <c r="K2592" s="28" t="s">
        <v>464</v>
      </c>
      <c r="L2592" s="28">
        <v>9</v>
      </c>
      <c r="M2592" s="28" t="str">
        <f t="shared" si="59"/>
        <v>235749</v>
      </c>
      <c r="N2592" s="28">
        <v>4086</v>
      </c>
      <c r="O2592" s="279">
        <v>173344.42480000001</v>
      </c>
    </row>
    <row r="2593" spans="10:15" x14ac:dyDescent="0.2">
      <c r="J2593" s="28">
        <v>23574</v>
      </c>
      <c r="K2593" s="28" t="s">
        <v>464</v>
      </c>
      <c r="L2593" s="28">
        <v>10</v>
      </c>
      <c r="M2593" s="28" t="str">
        <f t="shared" si="59"/>
        <v>2357410</v>
      </c>
      <c r="N2593" s="28">
        <v>698</v>
      </c>
      <c r="O2593" s="279">
        <v>175816.5668</v>
      </c>
    </row>
    <row r="2594" spans="10:15" x14ac:dyDescent="0.2">
      <c r="J2594" s="28">
        <v>23574</v>
      </c>
      <c r="K2594" s="28" t="s">
        <v>464</v>
      </c>
      <c r="L2594" s="28">
        <v>12</v>
      </c>
      <c r="M2594" s="28" t="str">
        <f t="shared" si="59"/>
        <v>2357412</v>
      </c>
      <c r="N2594" s="28">
        <v>0</v>
      </c>
      <c r="O2594" s="279">
        <v>19941.300090000001</v>
      </c>
    </row>
    <row r="2595" spans="10:15" x14ac:dyDescent="0.2">
      <c r="J2595" s="28">
        <v>23580</v>
      </c>
      <c r="K2595" s="28" t="s">
        <v>465</v>
      </c>
      <c r="L2595" s="28">
        <v>1</v>
      </c>
      <c r="M2595" s="28" t="str">
        <f t="shared" si="59"/>
        <v>235801</v>
      </c>
      <c r="N2595" s="28">
        <v>72465</v>
      </c>
      <c r="O2595" s="279">
        <v>53762.027190000001</v>
      </c>
    </row>
    <row r="2596" spans="10:15" x14ac:dyDescent="0.2">
      <c r="J2596" s="28">
        <v>23580</v>
      </c>
      <c r="K2596" s="28" t="s">
        <v>465</v>
      </c>
      <c r="L2596" s="28">
        <v>2</v>
      </c>
      <c r="M2596" s="28" t="str">
        <f t="shared" si="59"/>
        <v>235802</v>
      </c>
      <c r="N2596" s="28">
        <v>110286</v>
      </c>
      <c r="O2596" s="279">
        <v>142274.0681</v>
      </c>
    </row>
    <row r="2597" spans="10:15" x14ac:dyDescent="0.2">
      <c r="J2597" s="28">
        <v>23580</v>
      </c>
      <c r="K2597" s="28" t="s">
        <v>465</v>
      </c>
      <c r="L2597" s="28">
        <v>3</v>
      </c>
      <c r="M2597" s="28" t="str">
        <f t="shared" si="59"/>
        <v>235803</v>
      </c>
      <c r="N2597" s="28">
        <v>35220</v>
      </c>
      <c r="O2597" s="279">
        <v>239690.13219999999</v>
      </c>
    </row>
    <row r="2598" spans="10:15" x14ac:dyDescent="0.2">
      <c r="J2598" s="28">
        <v>23580</v>
      </c>
      <c r="K2598" s="28" t="s">
        <v>465</v>
      </c>
      <c r="L2598" s="28">
        <v>4</v>
      </c>
      <c r="M2598" s="28" t="str">
        <f t="shared" si="59"/>
        <v>235804</v>
      </c>
      <c r="N2598" s="28">
        <v>16962</v>
      </c>
      <c r="O2598" s="279">
        <v>425367.63829999999</v>
      </c>
    </row>
    <row r="2599" spans="10:15" x14ac:dyDescent="0.2">
      <c r="J2599" s="28">
        <v>23580</v>
      </c>
      <c r="K2599" s="28" t="s">
        <v>465</v>
      </c>
      <c r="L2599" s="28">
        <v>5</v>
      </c>
      <c r="M2599" s="28" t="str">
        <f t="shared" si="59"/>
        <v>235805</v>
      </c>
      <c r="N2599" s="28">
        <v>1724</v>
      </c>
      <c r="O2599" s="279">
        <v>836594.69929999998</v>
      </c>
    </row>
    <row r="2600" spans="10:15" x14ac:dyDescent="0.2">
      <c r="J2600" s="28">
        <v>23580</v>
      </c>
      <c r="K2600" s="28" t="s">
        <v>465</v>
      </c>
      <c r="L2600" s="28">
        <v>6</v>
      </c>
      <c r="M2600" s="28" t="str">
        <f t="shared" si="59"/>
        <v>235806</v>
      </c>
      <c r="N2600" s="28">
        <v>3836</v>
      </c>
      <c r="O2600" s="279">
        <v>914738.24340000004</v>
      </c>
    </row>
    <row r="2601" spans="10:15" x14ac:dyDescent="0.2">
      <c r="J2601" s="28">
        <v>23580</v>
      </c>
      <c r="K2601" s="28" t="s">
        <v>465</v>
      </c>
      <c r="L2601" s="28">
        <v>7</v>
      </c>
      <c r="M2601" s="28" t="str">
        <f t="shared" si="59"/>
        <v>235807</v>
      </c>
      <c r="N2601" s="28">
        <v>3698</v>
      </c>
      <c r="O2601" s="279">
        <v>502837.95130000002</v>
      </c>
    </row>
    <row r="2602" spans="10:15" x14ac:dyDescent="0.2">
      <c r="J2602" s="28">
        <v>23580</v>
      </c>
      <c r="K2602" s="28" t="s">
        <v>465</v>
      </c>
      <c r="L2602" s="28">
        <v>8</v>
      </c>
      <c r="M2602" s="28" t="str">
        <f t="shared" si="59"/>
        <v>235808</v>
      </c>
      <c r="N2602" s="28">
        <v>1110</v>
      </c>
      <c r="O2602" s="279">
        <v>7189471.483</v>
      </c>
    </row>
    <row r="2603" spans="10:15" x14ac:dyDescent="0.2">
      <c r="J2603" s="28">
        <v>23580</v>
      </c>
      <c r="K2603" s="28" t="s">
        <v>465</v>
      </c>
      <c r="L2603" s="28">
        <v>9</v>
      </c>
      <c r="M2603" s="28" t="str">
        <f t="shared" si="59"/>
        <v>235809</v>
      </c>
      <c r="N2603" s="28">
        <v>13795</v>
      </c>
      <c r="O2603" s="279">
        <v>256308.86989999999</v>
      </c>
    </row>
    <row r="2604" spans="10:15" x14ac:dyDescent="0.2">
      <c r="J2604" s="28">
        <v>23580</v>
      </c>
      <c r="K2604" s="28" t="s">
        <v>465</v>
      </c>
      <c r="L2604" s="28">
        <v>10</v>
      </c>
      <c r="M2604" s="28" t="str">
        <f t="shared" si="59"/>
        <v>2358010</v>
      </c>
      <c r="N2604" s="28">
        <v>9694</v>
      </c>
      <c r="O2604" s="279">
        <v>636988.95299999998</v>
      </c>
    </row>
    <row r="2605" spans="10:15" x14ac:dyDescent="0.2">
      <c r="J2605" s="28">
        <v>23580</v>
      </c>
      <c r="K2605" s="28" t="s">
        <v>465</v>
      </c>
      <c r="L2605" s="28">
        <v>11</v>
      </c>
      <c r="M2605" s="28" t="str">
        <f t="shared" si="59"/>
        <v>2358011</v>
      </c>
      <c r="N2605" s="28">
        <v>29</v>
      </c>
      <c r="O2605" s="279">
        <v>32758.62069</v>
      </c>
    </row>
    <row r="2606" spans="10:15" x14ac:dyDescent="0.2">
      <c r="J2606" s="28">
        <v>23580</v>
      </c>
      <c r="K2606" s="28" t="s">
        <v>465</v>
      </c>
      <c r="L2606" s="28">
        <v>12</v>
      </c>
      <c r="M2606" s="28" t="str">
        <f t="shared" si="59"/>
        <v>2358012</v>
      </c>
      <c r="N2606" s="28">
        <v>0</v>
      </c>
      <c r="O2606" s="279">
        <v>17133.063969999999</v>
      </c>
    </row>
    <row r="2607" spans="10:15" x14ac:dyDescent="0.2">
      <c r="J2607" s="28">
        <v>23586</v>
      </c>
      <c r="K2607" s="28" t="s">
        <v>466</v>
      </c>
      <c r="L2607" s="28">
        <v>1</v>
      </c>
      <c r="M2607" s="28" t="str">
        <f t="shared" si="59"/>
        <v>235861</v>
      </c>
      <c r="N2607" s="28">
        <v>31801</v>
      </c>
      <c r="O2607" s="279">
        <v>27748.508549999999</v>
      </c>
    </row>
    <row r="2608" spans="10:15" x14ac:dyDescent="0.2">
      <c r="J2608" s="28">
        <v>23586</v>
      </c>
      <c r="K2608" s="28" t="s">
        <v>466</v>
      </c>
      <c r="L2608" s="28">
        <v>2</v>
      </c>
      <c r="M2608" s="28" t="str">
        <f t="shared" si="59"/>
        <v>235862</v>
      </c>
      <c r="N2608" s="28">
        <v>81560</v>
      </c>
      <c r="O2608" s="279">
        <v>65714.563970000003</v>
      </c>
    </row>
    <row r="2609" spans="10:15" x14ac:dyDescent="0.2">
      <c r="J2609" s="28">
        <v>23586</v>
      </c>
      <c r="K2609" s="28" t="s">
        <v>466</v>
      </c>
      <c r="L2609" s="28">
        <v>3</v>
      </c>
      <c r="M2609" s="28" t="str">
        <f t="shared" si="59"/>
        <v>235863</v>
      </c>
      <c r="N2609" s="28">
        <v>15216</v>
      </c>
      <c r="O2609" s="279">
        <v>119893.4121</v>
      </c>
    </row>
    <row r="2610" spans="10:15" x14ac:dyDescent="0.2">
      <c r="J2610" s="28">
        <v>23586</v>
      </c>
      <c r="K2610" s="28" t="s">
        <v>466</v>
      </c>
      <c r="L2610" s="28">
        <v>4</v>
      </c>
      <c r="M2610" s="28" t="str">
        <f t="shared" si="59"/>
        <v>235864</v>
      </c>
      <c r="N2610" s="28">
        <v>3114</v>
      </c>
      <c r="O2610" s="279">
        <v>133754.82670000001</v>
      </c>
    </row>
    <row r="2611" spans="10:15" x14ac:dyDescent="0.2">
      <c r="J2611" s="28">
        <v>23586</v>
      </c>
      <c r="K2611" s="28" t="s">
        <v>466</v>
      </c>
      <c r="L2611" s="28">
        <v>5</v>
      </c>
      <c r="M2611" s="28" t="str">
        <f t="shared" si="59"/>
        <v>235865</v>
      </c>
      <c r="N2611" s="28">
        <v>762</v>
      </c>
      <c r="O2611" s="279">
        <v>112430.0359</v>
      </c>
    </row>
    <row r="2612" spans="10:15" x14ac:dyDescent="0.2">
      <c r="J2612" s="28">
        <v>23586</v>
      </c>
      <c r="K2612" s="28" t="s">
        <v>466</v>
      </c>
      <c r="L2612" s="28">
        <v>9</v>
      </c>
      <c r="M2612" s="28" t="str">
        <f t="shared" si="59"/>
        <v>235869</v>
      </c>
      <c r="N2612" s="28">
        <v>2300</v>
      </c>
      <c r="O2612" s="279">
        <v>92917.35252</v>
      </c>
    </row>
    <row r="2613" spans="10:15" x14ac:dyDescent="0.2">
      <c r="J2613" s="28">
        <v>23586</v>
      </c>
      <c r="K2613" s="28" t="s">
        <v>466</v>
      </c>
      <c r="L2613" s="28">
        <v>12</v>
      </c>
      <c r="M2613" s="28" t="str">
        <f t="shared" si="59"/>
        <v>2358612</v>
      </c>
      <c r="N2613" s="28">
        <v>0</v>
      </c>
      <c r="O2613" s="279">
        <v>12320.5057</v>
      </c>
    </row>
    <row r="2614" spans="10:15" x14ac:dyDescent="0.2">
      <c r="J2614" s="28">
        <v>23660</v>
      </c>
      <c r="K2614" s="28" t="s">
        <v>467</v>
      </c>
      <c r="L2614" s="28">
        <v>1</v>
      </c>
      <c r="M2614" s="28" t="str">
        <f t="shared" si="59"/>
        <v>236601</v>
      </c>
      <c r="N2614" s="28">
        <v>166225</v>
      </c>
      <c r="O2614" s="279">
        <v>39379.02375</v>
      </c>
    </row>
    <row r="2615" spans="10:15" x14ac:dyDescent="0.2">
      <c r="J2615" s="28">
        <v>23660</v>
      </c>
      <c r="K2615" s="28" t="s">
        <v>467</v>
      </c>
      <c r="L2615" s="28">
        <v>2</v>
      </c>
      <c r="M2615" s="28" t="str">
        <f t="shared" si="59"/>
        <v>236602</v>
      </c>
      <c r="N2615" s="28">
        <v>506678</v>
      </c>
      <c r="O2615" s="279">
        <v>120551.8444</v>
      </c>
    </row>
    <row r="2616" spans="10:15" x14ac:dyDescent="0.2">
      <c r="J2616" s="28">
        <v>23660</v>
      </c>
      <c r="K2616" s="28" t="s">
        <v>467</v>
      </c>
      <c r="L2616" s="28">
        <v>3</v>
      </c>
      <c r="M2616" s="28" t="str">
        <f t="shared" si="59"/>
        <v>236603</v>
      </c>
      <c r="N2616" s="28">
        <v>152608</v>
      </c>
      <c r="O2616" s="279">
        <v>241731.9412</v>
      </c>
    </row>
    <row r="2617" spans="10:15" x14ac:dyDescent="0.2">
      <c r="J2617" s="28">
        <v>23660</v>
      </c>
      <c r="K2617" s="28" t="s">
        <v>467</v>
      </c>
      <c r="L2617" s="28">
        <v>4</v>
      </c>
      <c r="M2617" s="28" t="str">
        <f t="shared" si="59"/>
        <v>236604</v>
      </c>
      <c r="N2617" s="28">
        <v>75349</v>
      </c>
      <c r="O2617" s="279">
        <v>332595.2537</v>
      </c>
    </row>
    <row r="2618" spans="10:15" x14ac:dyDescent="0.2">
      <c r="J2618" s="28">
        <v>23660</v>
      </c>
      <c r="K2618" s="28" t="s">
        <v>467</v>
      </c>
      <c r="L2618" s="28">
        <v>5</v>
      </c>
      <c r="M2618" s="28" t="str">
        <f t="shared" si="59"/>
        <v>236605</v>
      </c>
      <c r="N2618" s="28">
        <v>21202</v>
      </c>
      <c r="O2618" s="279">
        <v>383924.65299999999</v>
      </c>
    </row>
    <row r="2619" spans="10:15" x14ac:dyDescent="0.2">
      <c r="J2619" s="28">
        <v>23660</v>
      </c>
      <c r="K2619" s="28" t="s">
        <v>467</v>
      </c>
      <c r="L2619" s="28">
        <v>6</v>
      </c>
      <c r="M2619" s="28" t="str">
        <f t="shared" si="59"/>
        <v>236606</v>
      </c>
      <c r="N2619" s="28">
        <v>10760</v>
      </c>
      <c r="O2619" s="279">
        <v>340044.97259999998</v>
      </c>
    </row>
    <row r="2620" spans="10:15" x14ac:dyDescent="0.2">
      <c r="J2620" s="28">
        <v>23660</v>
      </c>
      <c r="K2620" s="28" t="s">
        <v>467</v>
      </c>
      <c r="L2620" s="28">
        <v>7</v>
      </c>
      <c r="M2620" s="28" t="str">
        <f t="shared" si="59"/>
        <v>236607</v>
      </c>
      <c r="N2620" s="28">
        <v>4233</v>
      </c>
      <c r="O2620" s="279">
        <v>231986.00690000001</v>
      </c>
    </row>
    <row r="2621" spans="10:15" x14ac:dyDescent="0.2">
      <c r="J2621" s="28">
        <v>23660</v>
      </c>
      <c r="K2621" s="28" t="s">
        <v>467</v>
      </c>
      <c r="L2621" s="28">
        <v>8</v>
      </c>
      <c r="M2621" s="28" t="str">
        <f t="shared" si="59"/>
        <v>236608</v>
      </c>
      <c r="N2621" s="28">
        <v>5957</v>
      </c>
      <c r="O2621" s="279">
        <v>713370.55110000004</v>
      </c>
    </row>
    <row r="2622" spans="10:15" x14ac:dyDescent="0.2">
      <c r="J2622" s="28">
        <v>23660</v>
      </c>
      <c r="K2622" s="28" t="s">
        <v>467</v>
      </c>
      <c r="L2622" s="28">
        <v>9</v>
      </c>
      <c r="M2622" s="28" t="str">
        <f t="shared" si="59"/>
        <v>236609</v>
      </c>
      <c r="N2622" s="28">
        <v>17601</v>
      </c>
      <c r="O2622" s="279">
        <v>331583.06449999998</v>
      </c>
    </row>
    <row r="2623" spans="10:15" x14ac:dyDescent="0.2">
      <c r="J2623" s="28">
        <v>23660</v>
      </c>
      <c r="K2623" s="28" t="s">
        <v>467</v>
      </c>
      <c r="L2623" s="28">
        <v>10</v>
      </c>
      <c r="M2623" s="28" t="str">
        <f t="shared" si="59"/>
        <v>2366010</v>
      </c>
      <c r="N2623" s="28">
        <v>37603</v>
      </c>
      <c r="O2623" s="279">
        <v>395889.49060000002</v>
      </c>
    </row>
    <row r="2624" spans="10:15" x14ac:dyDescent="0.2">
      <c r="J2624" s="28">
        <v>23660</v>
      </c>
      <c r="K2624" s="28" t="s">
        <v>467</v>
      </c>
      <c r="L2624" s="28">
        <v>11</v>
      </c>
      <c r="M2624" s="28" t="str">
        <f t="shared" si="59"/>
        <v>2366011</v>
      </c>
      <c r="N2624" s="28">
        <v>100</v>
      </c>
      <c r="O2624" s="279">
        <v>358626.85310000001</v>
      </c>
    </row>
    <row r="2625" spans="10:15" x14ac:dyDescent="0.2">
      <c r="J2625" s="28">
        <v>23660</v>
      </c>
      <c r="K2625" s="28" t="s">
        <v>467</v>
      </c>
      <c r="L2625" s="28">
        <v>12</v>
      </c>
      <c r="M2625" s="28" t="str">
        <f t="shared" si="59"/>
        <v>2366012</v>
      </c>
      <c r="N2625" s="28">
        <v>0</v>
      </c>
      <c r="O2625" s="279">
        <v>20560.368439999998</v>
      </c>
    </row>
    <row r="2626" spans="10:15" x14ac:dyDescent="0.2">
      <c r="J2626" s="28">
        <v>23670</v>
      </c>
      <c r="K2626" s="28" t="s">
        <v>468</v>
      </c>
      <c r="L2626" s="28">
        <v>1</v>
      </c>
      <c r="M2626" s="28" t="str">
        <f t="shared" si="59"/>
        <v>236701</v>
      </c>
      <c r="N2626" s="28">
        <v>28042</v>
      </c>
      <c r="O2626" s="279">
        <v>37264.240689999999</v>
      </c>
    </row>
    <row r="2627" spans="10:15" x14ac:dyDescent="0.2">
      <c r="J2627" s="28">
        <v>23670</v>
      </c>
      <c r="K2627" s="28" t="s">
        <v>468</v>
      </c>
      <c r="L2627" s="28">
        <v>2</v>
      </c>
      <c r="M2627" s="28" t="str">
        <f t="shared" ref="M2627:M2690" si="60">J2627&amp;L2627</f>
        <v>236702</v>
      </c>
      <c r="N2627" s="28">
        <v>70941</v>
      </c>
      <c r="O2627" s="279">
        <v>94314.170809999996</v>
      </c>
    </row>
    <row r="2628" spans="10:15" x14ac:dyDescent="0.2">
      <c r="J2628" s="28">
        <v>23670</v>
      </c>
      <c r="K2628" s="28" t="s">
        <v>468</v>
      </c>
      <c r="L2628" s="28">
        <v>3</v>
      </c>
      <c r="M2628" s="28" t="str">
        <f t="shared" si="60"/>
        <v>236703</v>
      </c>
      <c r="N2628" s="28">
        <v>20566</v>
      </c>
      <c r="O2628" s="279">
        <v>143057.78219999999</v>
      </c>
    </row>
    <row r="2629" spans="10:15" x14ac:dyDescent="0.2">
      <c r="J2629" s="28">
        <v>23670</v>
      </c>
      <c r="K2629" s="28" t="s">
        <v>468</v>
      </c>
      <c r="L2629" s="28">
        <v>4</v>
      </c>
      <c r="M2629" s="28" t="str">
        <f t="shared" si="60"/>
        <v>236704</v>
      </c>
      <c r="N2629" s="28">
        <v>4882</v>
      </c>
      <c r="O2629" s="279">
        <v>156065.7341</v>
      </c>
    </row>
    <row r="2630" spans="10:15" x14ac:dyDescent="0.2">
      <c r="J2630" s="28">
        <v>23670</v>
      </c>
      <c r="K2630" s="28" t="s">
        <v>468</v>
      </c>
      <c r="L2630" s="28">
        <v>9</v>
      </c>
      <c r="M2630" s="28" t="str">
        <f t="shared" si="60"/>
        <v>236709</v>
      </c>
      <c r="N2630" s="28">
        <v>3109</v>
      </c>
      <c r="O2630" s="279">
        <v>164594.201</v>
      </c>
    </row>
    <row r="2631" spans="10:15" x14ac:dyDescent="0.2">
      <c r="J2631" s="28">
        <v>23670</v>
      </c>
      <c r="K2631" s="28" t="s">
        <v>468</v>
      </c>
      <c r="L2631" s="28">
        <v>10</v>
      </c>
      <c r="M2631" s="28" t="str">
        <f t="shared" si="60"/>
        <v>2367010</v>
      </c>
      <c r="N2631" s="28">
        <v>2814</v>
      </c>
      <c r="O2631" s="279">
        <v>252236.87650000001</v>
      </c>
    </row>
    <row r="2632" spans="10:15" x14ac:dyDescent="0.2">
      <c r="J2632" s="28">
        <v>23670</v>
      </c>
      <c r="K2632" s="28" t="s">
        <v>468</v>
      </c>
      <c r="L2632" s="28">
        <v>11</v>
      </c>
      <c r="M2632" s="28" t="str">
        <f t="shared" si="60"/>
        <v>2367011</v>
      </c>
      <c r="N2632" s="28">
        <v>153</v>
      </c>
      <c r="O2632" s="279">
        <v>129562.14690000001</v>
      </c>
    </row>
    <row r="2633" spans="10:15" x14ac:dyDescent="0.2">
      <c r="J2633" s="28">
        <v>23670</v>
      </c>
      <c r="K2633" s="28" t="s">
        <v>468</v>
      </c>
      <c r="L2633" s="28">
        <v>12</v>
      </c>
      <c r="M2633" s="28" t="str">
        <f t="shared" si="60"/>
        <v>2367012</v>
      </c>
      <c r="N2633" s="28">
        <v>0</v>
      </c>
      <c r="O2633" s="279">
        <v>31647.595170000001</v>
      </c>
    </row>
    <row r="2634" spans="10:15" x14ac:dyDescent="0.2">
      <c r="J2634" s="28">
        <v>23672</v>
      </c>
      <c r="K2634" s="28" t="s">
        <v>469</v>
      </c>
      <c r="L2634" s="28">
        <v>1</v>
      </c>
      <c r="M2634" s="28" t="str">
        <f t="shared" si="60"/>
        <v>236721</v>
      </c>
      <c r="N2634" s="28">
        <v>88376</v>
      </c>
      <c r="O2634" s="279">
        <v>23522.65436</v>
      </c>
    </row>
    <row r="2635" spans="10:15" x14ac:dyDescent="0.2">
      <c r="J2635" s="28">
        <v>23672</v>
      </c>
      <c r="K2635" s="28" t="s">
        <v>469</v>
      </c>
      <c r="L2635" s="28">
        <v>2</v>
      </c>
      <c r="M2635" s="28" t="str">
        <f t="shared" si="60"/>
        <v>236722</v>
      </c>
      <c r="N2635" s="28">
        <v>94875</v>
      </c>
      <c r="O2635" s="279">
        <v>66811.317729999995</v>
      </c>
    </row>
    <row r="2636" spans="10:15" x14ac:dyDescent="0.2">
      <c r="J2636" s="28">
        <v>23672</v>
      </c>
      <c r="K2636" s="28" t="s">
        <v>469</v>
      </c>
      <c r="L2636" s="28">
        <v>3</v>
      </c>
      <c r="M2636" s="28" t="str">
        <f t="shared" si="60"/>
        <v>236723</v>
      </c>
      <c r="N2636" s="28">
        <v>17171</v>
      </c>
      <c r="O2636" s="279">
        <v>160288.41329999999</v>
      </c>
    </row>
    <row r="2637" spans="10:15" x14ac:dyDescent="0.2">
      <c r="J2637" s="28">
        <v>23672</v>
      </c>
      <c r="K2637" s="28" t="s">
        <v>469</v>
      </c>
      <c r="L2637" s="28">
        <v>4</v>
      </c>
      <c r="M2637" s="28" t="str">
        <f t="shared" si="60"/>
        <v>236724</v>
      </c>
      <c r="N2637" s="28">
        <v>4491</v>
      </c>
      <c r="O2637" s="279">
        <v>266080.28360000002</v>
      </c>
    </row>
    <row r="2638" spans="10:15" x14ac:dyDescent="0.2">
      <c r="J2638" s="28">
        <v>23672</v>
      </c>
      <c r="K2638" s="28" t="s">
        <v>469</v>
      </c>
      <c r="L2638" s="28">
        <v>5</v>
      </c>
      <c r="M2638" s="28" t="str">
        <f t="shared" si="60"/>
        <v>236725</v>
      </c>
      <c r="N2638" s="28">
        <v>1376</v>
      </c>
      <c r="O2638" s="279">
        <v>361273.31479999999</v>
      </c>
    </row>
    <row r="2639" spans="10:15" x14ac:dyDescent="0.2">
      <c r="J2639" s="28">
        <v>23672</v>
      </c>
      <c r="K2639" s="28" t="s">
        <v>469</v>
      </c>
      <c r="L2639" s="28">
        <v>6</v>
      </c>
      <c r="M2639" s="28" t="str">
        <f t="shared" si="60"/>
        <v>236726</v>
      </c>
      <c r="N2639" s="28">
        <v>112</v>
      </c>
      <c r="O2639" s="279">
        <v>5247.2715870000002</v>
      </c>
    </row>
    <row r="2640" spans="10:15" x14ac:dyDescent="0.2">
      <c r="J2640" s="28">
        <v>23672</v>
      </c>
      <c r="K2640" s="28" t="s">
        <v>469</v>
      </c>
      <c r="L2640" s="28">
        <v>7</v>
      </c>
      <c r="M2640" s="28" t="str">
        <f t="shared" si="60"/>
        <v>236727</v>
      </c>
      <c r="N2640" s="28">
        <v>204</v>
      </c>
      <c r="O2640" s="279">
        <v>5173.5009630000004</v>
      </c>
    </row>
    <row r="2641" spans="10:15" x14ac:dyDescent="0.2">
      <c r="J2641" s="28">
        <v>23672</v>
      </c>
      <c r="K2641" s="28" t="s">
        <v>469</v>
      </c>
      <c r="L2641" s="28">
        <v>9</v>
      </c>
      <c r="M2641" s="28" t="str">
        <f t="shared" si="60"/>
        <v>236729</v>
      </c>
      <c r="N2641" s="28">
        <v>4413</v>
      </c>
      <c r="O2641" s="279">
        <v>150265.69279999999</v>
      </c>
    </row>
    <row r="2642" spans="10:15" x14ac:dyDescent="0.2">
      <c r="J2642" s="28">
        <v>23672</v>
      </c>
      <c r="K2642" s="28" t="s">
        <v>469</v>
      </c>
      <c r="L2642" s="28">
        <v>10</v>
      </c>
      <c r="M2642" s="28" t="str">
        <f t="shared" si="60"/>
        <v>2367210</v>
      </c>
      <c r="N2642" s="28">
        <v>4753</v>
      </c>
      <c r="O2642" s="279">
        <v>220636.34039999999</v>
      </c>
    </row>
    <row r="2643" spans="10:15" x14ac:dyDescent="0.2">
      <c r="J2643" s="28">
        <v>23672</v>
      </c>
      <c r="K2643" s="28" t="s">
        <v>469</v>
      </c>
      <c r="L2643" s="28">
        <v>12</v>
      </c>
      <c r="M2643" s="28" t="str">
        <f t="shared" si="60"/>
        <v>2367212</v>
      </c>
      <c r="N2643" s="28">
        <v>0</v>
      </c>
      <c r="O2643" s="279">
        <v>10013.41653</v>
      </c>
    </row>
    <row r="2644" spans="10:15" x14ac:dyDescent="0.2">
      <c r="J2644" s="28">
        <v>23675</v>
      </c>
      <c r="K2644" s="28" t="s">
        <v>470</v>
      </c>
      <c r="L2644" s="28">
        <v>1</v>
      </c>
      <c r="M2644" s="28" t="str">
        <f t="shared" si="60"/>
        <v>236751</v>
      </c>
      <c r="N2644" s="28">
        <v>72551</v>
      </c>
      <c r="O2644" s="279">
        <v>28236.645840000001</v>
      </c>
    </row>
    <row r="2645" spans="10:15" x14ac:dyDescent="0.2">
      <c r="J2645" s="28">
        <v>23675</v>
      </c>
      <c r="K2645" s="28" t="s">
        <v>470</v>
      </c>
      <c r="L2645" s="28">
        <v>2</v>
      </c>
      <c r="M2645" s="28" t="str">
        <f t="shared" si="60"/>
        <v>236752</v>
      </c>
      <c r="N2645" s="28">
        <v>85400</v>
      </c>
      <c r="O2645" s="279">
        <v>81422.582120000006</v>
      </c>
    </row>
    <row r="2646" spans="10:15" x14ac:dyDescent="0.2">
      <c r="J2646" s="28">
        <v>23675</v>
      </c>
      <c r="K2646" s="28" t="s">
        <v>470</v>
      </c>
      <c r="L2646" s="28">
        <v>3</v>
      </c>
      <c r="M2646" s="28" t="str">
        <f t="shared" si="60"/>
        <v>236753</v>
      </c>
      <c r="N2646" s="28">
        <v>10918</v>
      </c>
      <c r="O2646" s="279">
        <v>127620.15549999999</v>
      </c>
    </row>
    <row r="2647" spans="10:15" x14ac:dyDescent="0.2">
      <c r="J2647" s="28">
        <v>23675</v>
      </c>
      <c r="K2647" s="28" t="s">
        <v>470</v>
      </c>
      <c r="L2647" s="28">
        <v>4</v>
      </c>
      <c r="M2647" s="28" t="str">
        <f t="shared" si="60"/>
        <v>236754</v>
      </c>
      <c r="N2647" s="28">
        <v>6645</v>
      </c>
      <c r="O2647" s="279">
        <v>189305.1305</v>
      </c>
    </row>
    <row r="2648" spans="10:15" x14ac:dyDescent="0.2">
      <c r="J2648" s="28">
        <v>23675</v>
      </c>
      <c r="K2648" s="28" t="s">
        <v>470</v>
      </c>
      <c r="L2648" s="28">
        <v>6</v>
      </c>
      <c r="M2648" s="28" t="str">
        <f t="shared" si="60"/>
        <v>236756</v>
      </c>
      <c r="N2648" s="28">
        <v>665</v>
      </c>
      <c r="O2648" s="279">
        <v>535824.65280000004</v>
      </c>
    </row>
    <row r="2649" spans="10:15" x14ac:dyDescent="0.2">
      <c r="J2649" s="28">
        <v>23675</v>
      </c>
      <c r="K2649" s="28" t="s">
        <v>470</v>
      </c>
      <c r="L2649" s="28">
        <v>9</v>
      </c>
      <c r="M2649" s="28" t="str">
        <f t="shared" si="60"/>
        <v>236759</v>
      </c>
      <c r="N2649" s="28">
        <v>5101</v>
      </c>
      <c r="O2649" s="279">
        <v>81688.729359999998</v>
      </c>
    </row>
    <row r="2650" spans="10:15" x14ac:dyDescent="0.2">
      <c r="J2650" s="28">
        <v>23675</v>
      </c>
      <c r="K2650" s="28" t="s">
        <v>470</v>
      </c>
      <c r="L2650" s="28">
        <v>10</v>
      </c>
      <c r="M2650" s="28" t="str">
        <f t="shared" si="60"/>
        <v>2367510</v>
      </c>
      <c r="N2650" s="28">
        <v>5292</v>
      </c>
      <c r="O2650" s="279">
        <v>190364.04740000001</v>
      </c>
    </row>
    <row r="2651" spans="10:15" x14ac:dyDescent="0.2">
      <c r="J2651" s="28">
        <v>23675</v>
      </c>
      <c r="K2651" s="28" t="s">
        <v>470</v>
      </c>
      <c r="L2651" s="28">
        <v>12</v>
      </c>
      <c r="M2651" s="28" t="str">
        <f t="shared" si="60"/>
        <v>2367512</v>
      </c>
      <c r="N2651" s="28">
        <v>0</v>
      </c>
      <c r="O2651" s="279">
        <v>5233.0207410000003</v>
      </c>
    </row>
    <row r="2652" spans="10:15" x14ac:dyDescent="0.2">
      <c r="J2652" s="28">
        <v>23678</v>
      </c>
      <c r="K2652" s="28" t="s">
        <v>471</v>
      </c>
      <c r="L2652" s="28">
        <v>1</v>
      </c>
      <c r="M2652" s="28" t="str">
        <f t="shared" si="60"/>
        <v>236781</v>
      </c>
      <c r="N2652" s="28">
        <v>24218</v>
      </c>
      <c r="O2652" s="279">
        <v>29231.565620000001</v>
      </c>
    </row>
    <row r="2653" spans="10:15" x14ac:dyDescent="0.2">
      <c r="J2653" s="28">
        <v>23678</v>
      </c>
      <c r="K2653" s="28" t="s">
        <v>471</v>
      </c>
      <c r="L2653" s="28">
        <v>2</v>
      </c>
      <c r="M2653" s="28" t="str">
        <f t="shared" si="60"/>
        <v>236782</v>
      </c>
      <c r="N2653" s="28">
        <v>44160</v>
      </c>
      <c r="O2653" s="279">
        <v>56434.129330000003</v>
      </c>
    </row>
    <row r="2654" spans="10:15" x14ac:dyDescent="0.2">
      <c r="J2654" s="28">
        <v>23678</v>
      </c>
      <c r="K2654" s="28" t="s">
        <v>471</v>
      </c>
      <c r="L2654" s="28">
        <v>3</v>
      </c>
      <c r="M2654" s="28" t="str">
        <f t="shared" si="60"/>
        <v>236783</v>
      </c>
      <c r="N2654" s="28">
        <v>4196</v>
      </c>
      <c r="O2654" s="279">
        <v>66250.577430000005</v>
      </c>
    </row>
    <row r="2655" spans="10:15" x14ac:dyDescent="0.2">
      <c r="J2655" s="28">
        <v>23678</v>
      </c>
      <c r="K2655" s="28" t="s">
        <v>471</v>
      </c>
      <c r="L2655" s="28">
        <v>4</v>
      </c>
      <c r="M2655" s="28" t="str">
        <f t="shared" si="60"/>
        <v>236784</v>
      </c>
      <c r="N2655" s="28">
        <v>507</v>
      </c>
      <c r="O2655" s="279">
        <v>191565.84090000001</v>
      </c>
    </row>
    <row r="2656" spans="10:15" x14ac:dyDescent="0.2">
      <c r="J2656" s="28">
        <v>23678</v>
      </c>
      <c r="K2656" s="28" t="s">
        <v>471</v>
      </c>
      <c r="L2656" s="28">
        <v>9</v>
      </c>
      <c r="M2656" s="28" t="str">
        <f t="shared" si="60"/>
        <v>236789</v>
      </c>
      <c r="N2656" s="28">
        <v>2369</v>
      </c>
      <c r="O2656" s="279">
        <v>77997.939039999997</v>
      </c>
    </row>
    <row r="2657" spans="10:15" x14ac:dyDescent="0.2">
      <c r="J2657" s="28">
        <v>23678</v>
      </c>
      <c r="K2657" s="28" t="s">
        <v>471</v>
      </c>
      <c r="L2657" s="28">
        <v>12</v>
      </c>
      <c r="M2657" s="28" t="str">
        <f t="shared" si="60"/>
        <v>2367812</v>
      </c>
      <c r="N2657" s="28">
        <v>0</v>
      </c>
      <c r="O2657" s="279">
        <v>11572.164849999999</v>
      </c>
    </row>
    <row r="2658" spans="10:15" x14ac:dyDescent="0.2">
      <c r="J2658" s="28">
        <v>23682</v>
      </c>
      <c r="K2658" s="28" t="s">
        <v>472</v>
      </c>
      <c r="L2658" s="28">
        <v>1</v>
      </c>
      <c r="M2658" s="28" t="str">
        <f t="shared" si="60"/>
        <v>236821</v>
      </c>
      <c r="N2658" s="28">
        <v>36570</v>
      </c>
      <c r="O2658" s="279">
        <v>23988.48314</v>
      </c>
    </row>
    <row r="2659" spans="10:15" x14ac:dyDescent="0.2">
      <c r="J2659" s="28">
        <v>23682</v>
      </c>
      <c r="K2659" s="28" t="s">
        <v>472</v>
      </c>
      <c r="L2659" s="28">
        <v>2</v>
      </c>
      <c r="M2659" s="28" t="str">
        <f t="shared" si="60"/>
        <v>236822</v>
      </c>
      <c r="N2659" s="28">
        <v>23953</v>
      </c>
      <c r="O2659" s="279">
        <v>71773.793350000007</v>
      </c>
    </row>
    <row r="2660" spans="10:15" x14ac:dyDescent="0.2">
      <c r="J2660" s="28">
        <v>23682</v>
      </c>
      <c r="K2660" s="28" t="s">
        <v>472</v>
      </c>
      <c r="L2660" s="28">
        <v>3</v>
      </c>
      <c r="M2660" s="28" t="str">
        <f t="shared" si="60"/>
        <v>236823</v>
      </c>
      <c r="N2660" s="28">
        <v>3768</v>
      </c>
      <c r="O2660" s="279">
        <v>164350.93309999999</v>
      </c>
    </row>
    <row r="2661" spans="10:15" x14ac:dyDescent="0.2">
      <c r="J2661" s="28">
        <v>23682</v>
      </c>
      <c r="K2661" s="28" t="s">
        <v>472</v>
      </c>
      <c r="L2661" s="28">
        <v>9</v>
      </c>
      <c r="M2661" s="28" t="str">
        <f t="shared" si="60"/>
        <v>236829</v>
      </c>
      <c r="N2661" s="28">
        <v>3962</v>
      </c>
      <c r="O2661" s="279">
        <v>102220.8107</v>
      </c>
    </row>
    <row r="2662" spans="10:15" x14ac:dyDescent="0.2">
      <c r="J2662" s="28">
        <v>23682</v>
      </c>
      <c r="K2662" s="28" t="s">
        <v>472</v>
      </c>
      <c r="L2662" s="28">
        <v>10</v>
      </c>
      <c r="M2662" s="28" t="str">
        <f t="shared" si="60"/>
        <v>2368210</v>
      </c>
      <c r="N2662" s="28">
        <v>2482</v>
      </c>
      <c r="O2662" s="279">
        <v>254833.9002</v>
      </c>
    </row>
    <row r="2663" spans="10:15" x14ac:dyDescent="0.2">
      <c r="J2663" s="28">
        <v>23682</v>
      </c>
      <c r="K2663" s="28" t="s">
        <v>472</v>
      </c>
      <c r="L2663" s="28">
        <v>12</v>
      </c>
      <c r="M2663" s="28" t="str">
        <f t="shared" si="60"/>
        <v>2368212</v>
      </c>
      <c r="N2663" s="28">
        <v>0</v>
      </c>
      <c r="O2663" s="279">
        <v>8432.3964149999993</v>
      </c>
    </row>
    <row r="2664" spans="10:15" x14ac:dyDescent="0.2">
      <c r="J2664" s="28">
        <v>23686</v>
      </c>
      <c r="K2664" s="28" t="s">
        <v>473</v>
      </c>
      <c r="L2664" s="28">
        <v>1</v>
      </c>
      <c r="M2664" s="28" t="str">
        <f t="shared" si="60"/>
        <v>236861</v>
      </c>
      <c r="N2664" s="28">
        <v>31237</v>
      </c>
      <c r="O2664" s="279">
        <v>34159.754610000004</v>
      </c>
    </row>
    <row r="2665" spans="10:15" x14ac:dyDescent="0.2">
      <c r="J2665" s="28">
        <v>23686</v>
      </c>
      <c r="K2665" s="28" t="s">
        <v>473</v>
      </c>
      <c r="L2665" s="28">
        <v>2</v>
      </c>
      <c r="M2665" s="28" t="str">
        <f t="shared" si="60"/>
        <v>236862</v>
      </c>
      <c r="N2665" s="28">
        <v>86439</v>
      </c>
      <c r="O2665" s="279">
        <v>52348.968030000004</v>
      </c>
    </row>
    <row r="2666" spans="10:15" x14ac:dyDescent="0.2">
      <c r="J2666" s="28">
        <v>23686</v>
      </c>
      <c r="K2666" s="28" t="s">
        <v>473</v>
      </c>
      <c r="L2666" s="28">
        <v>3</v>
      </c>
      <c r="M2666" s="28" t="str">
        <f t="shared" si="60"/>
        <v>236863</v>
      </c>
      <c r="N2666" s="28">
        <v>8875</v>
      </c>
      <c r="O2666" s="279">
        <v>57676.1037</v>
      </c>
    </row>
    <row r="2667" spans="10:15" x14ac:dyDescent="0.2">
      <c r="J2667" s="28">
        <v>23686</v>
      </c>
      <c r="K2667" s="28" t="s">
        <v>473</v>
      </c>
      <c r="L2667" s="28">
        <v>4</v>
      </c>
      <c r="M2667" s="28" t="str">
        <f t="shared" si="60"/>
        <v>236864</v>
      </c>
      <c r="N2667" s="28">
        <v>1313</v>
      </c>
      <c r="O2667" s="279">
        <v>13452.20462</v>
      </c>
    </row>
    <row r="2668" spans="10:15" x14ac:dyDescent="0.2">
      <c r="J2668" s="28">
        <v>23686</v>
      </c>
      <c r="K2668" s="28" t="s">
        <v>473</v>
      </c>
      <c r="L2668" s="28">
        <v>9</v>
      </c>
      <c r="M2668" s="28" t="str">
        <f t="shared" si="60"/>
        <v>236869</v>
      </c>
      <c r="N2668" s="28">
        <v>5707</v>
      </c>
      <c r="O2668" s="279">
        <v>80664.73487</v>
      </c>
    </row>
    <row r="2669" spans="10:15" x14ac:dyDescent="0.2">
      <c r="J2669" s="28">
        <v>23686</v>
      </c>
      <c r="K2669" s="28" t="s">
        <v>473</v>
      </c>
      <c r="L2669" s="28">
        <v>10</v>
      </c>
      <c r="M2669" s="28" t="str">
        <f t="shared" si="60"/>
        <v>2368610</v>
      </c>
      <c r="N2669" s="28">
        <v>477</v>
      </c>
      <c r="O2669" s="279">
        <v>356274.83439999999</v>
      </c>
    </row>
    <row r="2670" spans="10:15" x14ac:dyDescent="0.2">
      <c r="J2670" s="28">
        <v>23686</v>
      </c>
      <c r="K2670" s="28" t="s">
        <v>473</v>
      </c>
      <c r="L2670" s="28">
        <v>12</v>
      </c>
      <c r="M2670" s="28" t="str">
        <f t="shared" si="60"/>
        <v>2368612</v>
      </c>
      <c r="N2670" s="28">
        <v>0</v>
      </c>
      <c r="O2670" s="279">
        <v>11529.778990000001</v>
      </c>
    </row>
    <row r="2671" spans="10:15" x14ac:dyDescent="0.2">
      <c r="J2671" s="28">
        <v>23807</v>
      </c>
      <c r="K2671" s="28" t="s">
        <v>474</v>
      </c>
      <c r="L2671" s="28">
        <v>1</v>
      </c>
      <c r="M2671" s="28" t="str">
        <f t="shared" si="60"/>
        <v>238071</v>
      </c>
      <c r="N2671" s="28">
        <v>219755</v>
      </c>
      <c r="O2671" s="279">
        <v>41500.416499999999</v>
      </c>
    </row>
    <row r="2672" spans="10:15" x14ac:dyDescent="0.2">
      <c r="J2672" s="28">
        <v>23807</v>
      </c>
      <c r="K2672" s="28" t="s">
        <v>474</v>
      </c>
      <c r="L2672" s="28">
        <v>2</v>
      </c>
      <c r="M2672" s="28" t="str">
        <f t="shared" si="60"/>
        <v>238072</v>
      </c>
      <c r="N2672" s="28">
        <v>311467</v>
      </c>
      <c r="O2672" s="279">
        <v>109511.6455</v>
      </c>
    </row>
    <row r="2673" spans="10:15" x14ac:dyDescent="0.2">
      <c r="J2673" s="28">
        <v>23807</v>
      </c>
      <c r="K2673" s="28" t="s">
        <v>474</v>
      </c>
      <c r="L2673" s="28">
        <v>3</v>
      </c>
      <c r="M2673" s="28" t="str">
        <f t="shared" si="60"/>
        <v>238073</v>
      </c>
      <c r="N2673" s="28">
        <v>54104</v>
      </c>
      <c r="O2673" s="279">
        <v>180405.21460000001</v>
      </c>
    </row>
    <row r="2674" spans="10:15" x14ac:dyDescent="0.2">
      <c r="J2674" s="28">
        <v>23807</v>
      </c>
      <c r="K2674" s="28" t="s">
        <v>474</v>
      </c>
      <c r="L2674" s="28">
        <v>4</v>
      </c>
      <c r="M2674" s="28" t="str">
        <f t="shared" si="60"/>
        <v>238074</v>
      </c>
      <c r="N2674" s="28">
        <v>16097</v>
      </c>
      <c r="O2674" s="279">
        <v>214955.43789999999</v>
      </c>
    </row>
    <row r="2675" spans="10:15" x14ac:dyDescent="0.2">
      <c r="J2675" s="28">
        <v>23807</v>
      </c>
      <c r="K2675" s="28" t="s">
        <v>474</v>
      </c>
      <c r="L2675" s="28">
        <v>5</v>
      </c>
      <c r="M2675" s="28" t="str">
        <f t="shared" si="60"/>
        <v>238075</v>
      </c>
      <c r="N2675" s="28">
        <v>4098</v>
      </c>
      <c r="O2675" s="279">
        <v>424275.07799999998</v>
      </c>
    </row>
    <row r="2676" spans="10:15" x14ac:dyDescent="0.2">
      <c r="J2676" s="28">
        <v>23807</v>
      </c>
      <c r="K2676" s="28" t="s">
        <v>474</v>
      </c>
      <c r="L2676" s="28">
        <v>6</v>
      </c>
      <c r="M2676" s="28" t="str">
        <f t="shared" si="60"/>
        <v>238076</v>
      </c>
      <c r="N2676" s="28">
        <v>5144</v>
      </c>
      <c r="O2676" s="279">
        <v>318077.21169999999</v>
      </c>
    </row>
    <row r="2677" spans="10:15" x14ac:dyDescent="0.2">
      <c r="J2677" s="28">
        <v>23807</v>
      </c>
      <c r="K2677" s="28" t="s">
        <v>474</v>
      </c>
      <c r="L2677" s="28">
        <v>7</v>
      </c>
      <c r="M2677" s="28" t="str">
        <f t="shared" si="60"/>
        <v>238077</v>
      </c>
      <c r="N2677" s="28">
        <v>160</v>
      </c>
      <c r="O2677" s="279">
        <v>1416.954322</v>
      </c>
    </row>
    <row r="2678" spans="10:15" x14ac:dyDescent="0.2">
      <c r="J2678" s="28">
        <v>23807</v>
      </c>
      <c r="K2678" s="28" t="s">
        <v>474</v>
      </c>
      <c r="L2678" s="28">
        <v>9</v>
      </c>
      <c r="M2678" s="28" t="str">
        <f t="shared" si="60"/>
        <v>238079</v>
      </c>
      <c r="N2678" s="28">
        <v>45926</v>
      </c>
      <c r="O2678" s="279">
        <v>171824.30619999999</v>
      </c>
    </row>
    <row r="2679" spans="10:15" x14ac:dyDescent="0.2">
      <c r="J2679" s="28">
        <v>23807</v>
      </c>
      <c r="K2679" s="28" t="s">
        <v>474</v>
      </c>
      <c r="L2679" s="28">
        <v>10</v>
      </c>
      <c r="M2679" s="28" t="str">
        <f t="shared" si="60"/>
        <v>2380710</v>
      </c>
      <c r="N2679" s="28">
        <v>23172</v>
      </c>
      <c r="O2679" s="279">
        <v>367464.87430000002</v>
      </c>
    </row>
    <row r="2680" spans="10:15" x14ac:dyDescent="0.2">
      <c r="J2680" s="28">
        <v>23807</v>
      </c>
      <c r="K2680" s="28" t="s">
        <v>474</v>
      </c>
      <c r="L2680" s="28">
        <v>12</v>
      </c>
      <c r="M2680" s="28" t="str">
        <f t="shared" si="60"/>
        <v>2380712</v>
      </c>
      <c r="N2680" s="28">
        <v>0</v>
      </c>
      <c r="O2680" s="279">
        <v>11726.63689</v>
      </c>
    </row>
    <row r="2681" spans="10:15" x14ac:dyDescent="0.2">
      <c r="J2681" s="28">
        <v>23815</v>
      </c>
      <c r="K2681" s="28" t="s">
        <v>475</v>
      </c>
      <c r="L2681" s="28">
        <v>1</v>
      </c>
      <c r="M2681" s="28" t="str">
        <f t="shared" si="60"/>
        <v>238151</v>
      </c>
      <c r="N2681" s="28">
        <v>27821</v>
      </c>
      <c r="O2681" s="279">
        <v>22121.443060000001</v>
      </c>
    </row>
    <row r="2682" spans="10:15" x14ac:dyDescent="0.2">
      <c r="J2682" s="28">
        <v>23815</v>
      </c>
      <c r="K2682" s="28" t="s">
        <v>475</v>
      </c>
      <c r="L2682" s="28">
        <v>2</v>
      </c>
      <c r="M2682" s="28" t="str">
        <f t="shared" si="60"/>
        <v>238152</v>
      </c>
      <c r="N2682" s="28">
        <v>30008</v>
      </c>
      <c r="O2682" s="279">
        <v>61256.432350000003</v>
      </c>
    </row>
    <row r="2683" spans="10:15" x14ac:dyDescent="0.2">
      <c r="J2683" s="28">
        <v>23815</v>
      </c>
      <c r="K2683" s="28" t="s">
        <v>475</v>
      </c>
      <c r="L2683" s="28">
        <v>3</v>
      </c>
      <c r="M2683" s="28" t="str">
        <f t="shared" si="60"/>
        <v>238153</v>
      </c>
      <c r="N2683" s="28">
        <v>3194</v>
      </c>
      <c r="O2683" s="279">
        <v>133239.45480000001</v>
      </c>
    </row>
    <row r="2684" spans="10:15" x14ac:dyDescent="0.2">
      <c r="J2684" s="28">
        <v>23815</v>
      </c>
      <c r="K2684" s="28" t="s">
        <v>475</v>
      </c>
      <c r="L2684" s="28">
        <v>4</v>
      </c>
      <c r="M2684" s="28" t="str">
        <f t="shared" si="60"/>
        <v>238154</v>
      </c>
      <c r="N2684" s="28">
        <v>1989</v>
      </c>
      <c r="O2684" s="279">
        <v>409924.20069999999</v>
      </c>
    </row>
    <row r="2685" spans="10:15" x14ac:dyDescent="0.2">
      <c r="J2685" s="28">
        <v>23815</v>
      </c>
      <c r="K2685" s="28" t="s">
        <v>475</v>
      </c>
      <c r="L2685" s="28">
        <v>5</v>
      </c>
      <c r="M2685" s="28" t="str">
        <f t="shared" si="60"/>
        <v>238155</v>
      </c>
      <c r="N2685" s="28">
        <v>682</v>
      </c>
      <c r="O2685" s="279">
        <v>359774.4253</v>
      </c>
    </row>
    <row r="2686" spans="10:15" x14ac:dyDescent="0.2">
      <c r="J2686" s="28">
        <v>23815</v>
      </c>
      <c r="K2686" s="28" t="s">
        <v>475</v>
      </c>
      <c r="L2686" s="28">
        <v>9</v>
      </c>
      <c r="M2686" s="28" t="str">
        <f t="shared" si="60"/>
        <v>238159</v>
      </c>
      <c r="N2686" s="28">
        <v>6366</v>
      </c>
      <c r="O2686" s="279">
        <v>133922.5442</v>
      </c>
    </row>
    <row r="2687" spans="10:15" x14ac:dyDescent="0.2">
      <c r="J2687" s="28">
        <v>23815</v>
      </c>
      <c r="K2687" s="28" t="s">
        <v>475</v>
      </c>
      <c r="L2687" s="28">
        <v>10</v>
      </c>
      <c r="M2687" s="28" t="str">
        <f t="shared" si="60"/>
        <v>2381510</v>
      </c>
      <c r="N2687" s="28">
        <v>421</v>
      </c>
      <c r="O2687" s="279">
        <v>507634.92060000001</v>
      </c>
    </row>
    <row r="2688" spans="10:15" x14ac:dyDescent="0.2">
      <c r="J2688" s="28">
        <v>23815</v>
      </c>
      <c r="K2688" s="28" t="s">
        <v>475</v>
      </c>
      <c r="L2688" s="28">
        <v>11</v>
      </c>
      <c r="M2688" s="28" t="str">
        <f t="shared" si="60"/>
        <v>2381511</v>
      </c>
      <c r="N2688" s="28">
        <v>55</v>
      </c>
      <c r="O2688" s="279">
        <v>65646.153850000002</v>
      </c>
    </row>
    <row r="2689" spans="10:15" x14ac:dyDescent="0.2">
      <c r="J2689" s="28">
        <v>23815</v>
      </c>
      <c r="K2689" s="28" t="s">
        <v>475</v>
      </c>
      <c r="L2689" s="28">
        <v>12</v>
      </c>
      <c r="M2689" s="28" t="str">
        <f t="shared" si="60"/>
        <v>2381512</v>
      </c>
      <c r="N2689" s="28">
        <v>0</v>
      </c>
      <c r="O2689" s="279">
        <v>8820.1132670000006</v>
      </c>
    </row>
    <row r="2690" spans="10:15" x14ac:dyDescent="0.2">
      <c r="J2690" s="28">
        <v>23855</v>
      </c>
      <c r="K2690" s="28" t="s">
        <v>476</v>
      </c>
      <c r="L2690" s="28">
        <v>1</v>
      </c>
      <c r="M2690" s="28" t="str">
        <f t="shared" si="60"/>
        <v>238551</v>
      </c>
      <c r="N2690" s="28">
        <v>75631</v>
      </c>
      <c r="O2690" s="279">
        <v>33294.805240000002</v>
      </c>
    </row>
    <row r="2691" spans="10:15" x14ac:dyDescent="0.2">
      <c r="J2691" s="28">
        <v>23855</v>
      </c>
      <c r="K2691" s="28" t="s">
        <v>476</v>
      </c>
      <c r="L2691" s="28">
        <v>2</v>
      </c>
      <c r="M2691" s="28" t="str">
        <f t="shared" ref="M2691:M2754" si="61">J2691&amp;L2691</f>
        <v>238552</v>
      </c>
      <c r="N2691" s="28">
        <v>119512</v>
      </c>
      <c r="O2691" s="279">
        <v>64532.190609999998</v>
      </c>
    </row>
    <row r="2692" spans="10:15" x14ac:dyDescent="0.2">
      <c r="J2692" s="28">
        <v>23855</v>
      </c>
      <c r="K2692" s="28" t="s">
        <v>476</v>
      </c>
      <c r="L2692" s="28">
        <v>3</v>
      </c>
      <c r="M2692" s="28" t="str">
        <f t="shared" si="61"/>
        <v>238553</v>
      </c>
      <c r="N2692" s="28">
        <v>25817</v>
      </c>
      <c r="O2692" s="279">
        <v>96921.251139999993</v>
      </c>
    </row>
    <row r="2693" spans="10:15" x14ac:dyDescent="0.2">
      <c r="J2693" s="28">
        <v>23855</v>
      </c>
      <c r="K2693" s="28" t="s">
        <v>476</v>
      </c>
      <c r="L2693" s="28">
        <v>4</v>
      </c>
      <c r="M2693" s="28" t="str">
        <f t="shared" si="61"/>
        <v>238554</v>
      </c>
      <c r="N2693" s="28">
        <v>10109</v>
      </c>
      <c r="O2693" s="279">
        <v>122822.5172</v>
      </c>
    </row>
    <row r="2694" spans="10:15" x14ac:dyDescent="0.2">
      <c r="J2694" s="28">
        <v>23855</v>
      </c>
      <c r="K2694" s="28" t="s">
        <v>476</v>
      </c>
      <c r="L2694" s="28">
        <v>5</v>
      </c>
      <c r="M2694" s="28" t="str">
        <f t="shared" si="61"/>
        <v>238555</v>
      </c>
      <c r="N2694" s="28">
        <v>547</v>
      </c>
      <c r="O2694" s="279">
        <v>379470.90909999999</v>
      </c>
    </row>
    <row r="2695" spans="10:15" x14ac:dyDescent="0.2">
      <c r="J2695" s="28">
        <v>23855</v>
      </c>
      <c r="K2695" s="28" t="s">
        <v>476</v>
      </c>
      <c r="L2695" s="28">
        <v>6</v>
      </c>
      <c r="M2695" s="28" t="str">
        <f t="shared" si="61"/>
        <v>238556</v>
      </c>
      <c r="N2695" s="28">
        <v>122</v>
      </c>
      <c r="O2695" s="279">
        <v>35391.842600000004</v>
      </c>
    </row>
    <row r="2696" spans="10:15" x14ac:dyDescent="0.2">
      <c r="J2696" s="28">
        <v>23855</v>
      </c>
      <c r="K2696" s="28" t="s">
        <v>476</v>
      </c>
      <c r="L2696" s="28">
        <v>7</v>
      </c>
      <c r="M2696" s="28" t="str">
        <f t="shared" si="61"/>
        <v>238557</v>
      </c>
      <c r="N2696" s="28">
        <v>3416</v>
      </c>
      <c r="O2696" s="279">
        <v>68921.131739999997</v>
      </c>
    </row>
    <row r="2697" spans="10:15" x14ac:dyDescent="0.2">
      <c r="J2697" s="28">
        <v>23855</v>
      </c>
      <c r="K2697" s="28" t="s">
        <v>476</v>
      </c>
      <c r="L2697" s="28">
        <v>9</v>
      </c>
      <c r="M2697" s="28" t="str">
        <f t="shared" si="61"/>
        <v>238559</v>
      </c>
      <c r="N2697" s="28">
        <v>15972</v>
      </c>
      <c r="O2697" s="279">
        <v>126169.5814</v>
      </c>
    </row>
    <row r="2698" spans="10:15" x14ac:dyDescent="0.2">
      <c r="J2698" s="28">
        <v>23855</v>
      </c>
      <c r="K2698" s="28" t="s">
        <v>476</v>
      </c>
      <c r="L2698" s="28">
        <v>10</v>
      </c>
      <c r="M2698" s="28" t="str">
        <f t="shared" si="61"/>
        <v>2385510</v>
      </c>
      <c r="N2698" s="28">
        <v>6753</v>
      </c>
      <c r="O2698" s="279">
        <v>217129.55989999999</v>
      </c>
    </row>
    <row r="2699" spans="10:15" x14ac:dyDescent="0.2">
      <c r="J2699" s="28">
        <v>23855</v>
      </c>
      <c r="K2699" s="28" t="s">
        <v>476</v>
      </c>
      <c r="L2699" s="28">
        <v>12</v>
      </c>
      <c r="M2699" s="28" t="str">
        <f t="shared" si="61"/>
        <v>2385512</v>
      </c>
      <c r="N2699" s="28">
        <v>0</v>
      </c>
      <c r="O2699" s="279">
        <v>16409.626240000001</v>
      </c>
    </row>
    <row r="2700" spans="10:15" x14ac:dyDescent="0.2">
      <c r="J2700" s="28">
        <v>25001</v>
      </c>
      <c r="K2700" s="28" t="s">
        <v>477</v>
      </c>
      <c r="L2700" s="28">
        <v>1</v>
      </c>
      <c r="M2700" s="28" t="str">
        <f t="shared" si="61"/>
        <v>250011</v>
      </c>
      <c r="N2700" s="28">
        <v>27597</v>
      </c>
      <c r="O2700" s="279">
        <v>61256.769</v>
      </c>
    </row>
    <row r="2701" spans="10:15" x14ac:dyDescent="0.2">
      <c r="J2701" s="28">
        <v>25001</v>
      </c>
      <c r="K2701" s="28" t="s">
        <v>477</v>
      </c>
      <c r="L2701" s="28">
        <v>2</v>
      </c>
      <c r="M2701" s="28" t="str">
        <f t="shared" si="61"/>
        <v>250012</v>
      </c>
      <c r="N2701" s="28">
        <v>241714</v>
      </c>
      <c r="O2701" s="279">
        <v>135258.6925</v>
      </c>
    </row>
    <row r="2702" spans="10:15" x14ac:dyDescent="0.2">
      <c r="J2702" s="28">
        <v>25001</v>
      </c>
      <c r="K2702" s="28" t="s">
        <v>477</v>
      </c>
      <c r="L2702" s="28">
        <v>3</v>
      </c>
      <c r="M2702" s="28" t="str">
        <f t="shared" si="61"/>
        <v>250013</v>
      </c>
      <c r="N2702" s="28">
        <v>68139</v>
      </c>
      <c r="O2702" s="279">
        <v>198047.22709999999</v>
      </c>
    </row>
    <row r="2703" spans="10:15" x14ac:dyDescent="0.2">
      <c r="J2703" s="28">
        <v>25001</v>
      </c>
      <c r="K2703" s="28" t="s">
        <v>477</v>
      </c>
      <c r="L2703" s="28">
        <v>4</v>
      </c>
      <c r="M2703" s="28" t="str">
        <f t="shared" si="61"/>
        <v>250014</v>
      </c>
      <c r="N2703" s="28">
        <v>13510</v>
      </c>
      <c r="O2703" s="279">
        <v>180576.2401</v>
      </c>
    </row>
    <row r="2704" spans="10:15" x14ac:dyDescent="0.2">
      <c r="J2704" s="28">
        <v>25001</v>
      </c>
      <c r="K2704" s="28" t="s">
        <v>477</v>
      </c>
      <c r="L2704" s="28">
        <v>5</v>
      </c>
      <c r="M2704" s="28" t="str">
        <f t="shared" si="61"/>
        <v>250015</v>
      </c>
      <c r="N2704" s="28">
        <v>788</v>
      </c>
      <c r="O2704" s="279">
        <v>16903.200509999999</v>
      </c>
    </row>
    <row r="2705" spans="10:15" x14ac:dyDescent="0.2">
      <c r="J2705" s="28">
        <v>25001</v>
      </c>
      <c r="K2705" s="28" t="s">
        <v>477</v>
      </c>
      <c r="L2705" s="28">
        <v>6</v>
      </c>
      <c r="M2705" s="28" t="str">
        <f t="shared" si="61"/>
        <v>250016</v>
      </c>
      <c r="N2705" s="28">
        <v>2132</v>
      </c>
      <c r="O2705" s="279">
        <v>13600.554829999999</v>
      </c>
    </row>
    <row r="2706" spans="10:15" x14ac:dyDescent="0.2">
      <c r="J2706" s="28">
        <v>25001</v>
      </c>
      <c r="K2706" s="28" t="s">
        <v>477</v>
      </c>
      <c r="L2706" s="28">
        <v>9</v>
      </c>
      <c r="M2706" s="28" t="str">
        <f t="shared" si="61"/>
        <v>250019</v>
      </c>
      <c r="N2706" s="28">
        <v>7915</v>
      </c>
      <c r="O2706" s="279">
        <v>329680.4902</v>
      </c>
    </row>
    <row r="2707" spans="10:15" x14ac:dyDescent="0.2">
      <c r="J2707" s="28">
        <v>25001</v>
      </c>
      <c r="K2707" s="28" t="s">
        <v>477</v>
      </c>
      <c r="L2707" s="28">
        <v>10</v>
      </c>
      <c r="M2707" s="28" t="str">
        <f t="shared" si="61"/>
        <v>2500110</v>
      </c>
      <c r="N2707" s="28">
        <v>11636</v>
      </c>
      <c r="O2707" s="279">
        <v>368778.29229999997</v>
      </c>
    </row>
    <row r="2708" spans="10:15" x14ac:dyDescent="0.2">
      <c r="J2708" s="28">
        <v>25001</v>
      </c>
      <c r="K2708" s="28" t="s">
        <v>477</v>
      </c>
      <c r="L2708" s="28">
        <v>11</v>
      </c>
      <c r="M2708" s="28" t="str">
        <f t="shared" si="61"/>
        <v>2500111</v>
      </c>
      <c r="N2708" s="28">
        <v>2117</v>
      </c>
      <c r="O2708" s="279">
        <v>136568.75409999999</v>
      </c>
    </row>
    <row r="2709" spans="10:15" x14ac:dyDescent="0.2">
      <c r="J2709" s="28">
        <v>25001</v>
      </c>
      <c r="K2709" s="28" t="s">
        <v>477</v>
      </c>
      <c r="L2709" s="28">
        <v>12</v>
      </c>
      <c r="M2709" s="28" t="str">
        <f t="shared" si="61"/>
        <v>2500112</v>
      </c>
      <c r="N2709" s="28">
        <v>0</v>
      </c>
      <c r="O2709" s="279">
        <v>25635.869699999999</v>
      </c>
    </row>
    <row r="2710" spans="10:15" x14ac:dyDescent="0.2">
      <c r="J2710" s="28">
        <v>25019</v>
      </c>
      <c r="K2710" s="28" t="s">
        <v>478</v>
      </c>
      <c r="L2710" s="28">
        <v>1</v>
      </c>
      <c r="M2710" s="28" t="str">
        <f t="shared" si="61"/>
        <v>250191</v>
      </c>
      <c r="N2710" s="28">
        <v>4199</v>
      </c>
      <c r="O2710" s="279">
        <v>62359.745369999997</v>
      </c>
    </row>
    <row r="2711" spans="10:15" x14ac:dyDescent="0.2">
      <c r="J2711" s="28">
        <v>25019</v>
      </c>
      <c r="K2711" s="28" t="s">
        <v>478</v>
      </c>
      <c r="L2711" s="28">
        <v>2</v>
      </c>
      <c r="M2711" s="28" t="str">
        <f t="shared" si="61"/>
        <v>250192</v>
      </c>
      <c r="N2711" s="28">
        <v>32985</v>
      </c>
      <c r="O2711" s="279">
        <v>103229.52740000001</v>
      </c>
    </row>
    <row r="2712" spans="10:15" x14ac:dyDescent="0.2">
      <c r="J2712" s="28">
        <v>25019</v>
      </c>
      <c r="K2712" s="28" t="s">
        <v>478</v>
      </c>
      <c r="L2712" s="28">
        <v>3</v>
      </c>
      <c r="M2712" s="28" t="str">
        <f t="shared" si="61"/>
        <v>250193</v>
      </c>
      <c r="N2712" s="28">
        <v>4989</v>
      </c>
      <c r="O2712" s="279">
        <v>179197.66039999999</v>
      </c>
    </row>
    <row r="2713" spans="10:15" x14ac:dyDescent="0.2">
      <c r="J2713" s="28">
        <v>25019</v>
      </c>
      <c r="K2713" s="28" t="s">
        <v>478</v>
      </c>
      <c r="L2713" s="28">
        <v>4</v>
      </c>
      <c r="M2713" s="28" t="str">
        <f t="shared" si="61"/>
        <v>250194</v>
      </c>
      <c r="N2713" s="28">
        <v>3884</v>
      </c>
      <c r="O2713" s="279">
        <v>291593.94689999998</v>
      </c>
    </row>
    <row r="2714" spans="10:15" x14ac:dyDescent="0.2">
      <c r="J2714" s="28">
        <v>25019</v>
      </c>
      <c r="K2714" s="28" t="s">
        <v>478</v>
      </c>
      <c r="L2714" s="28">
        <v>9</v>
      </c>
      <c r="M2714" s="28" t="str">
        <f t="shared" si="61"/>
        <v>250199</v>
      </c>
      <c r="N2714" s="28">
        <v>230</v>
      </c>
      <c r="O2714" s="279">
        <v>103583.16770000001</v>
      </c>
    </row>
    <row r="2715" spans="10:15" x14ac:dyDescent="0.2">
      <c r="J2715" s="28">
        <v>25019</v>
      </c>
      <c r="K2715" s="28" t="s">
        <v>478</v>
      </c>
      <c r="L2715" s="28">
        <v>12</v>
      </c>
      <c r="M2715" s="28" t="str">
        <f t="shared" si="61"/>
        <v>2501912</v>
      </c>
      <c r="N2715" s="28">
        <v>0</v>
      </c>
      <c r="O2715" s="279">
        <v>21309.049719999999</v>
      </c>
    </row>
    <row r="2716" spans="10:15" x14ac:dyDescent="0.2">
      <c r="J2716" s="28">
        <v>25035</v>
      </c>
      <c r="K2716" s="28" t="s">
        <v>479</v>
      </c>
      <c r="L2716" s="28">
        <v>1</v>
      </c>
      <c r="M2716" s="28" t="str">
        <f t="shared" si="61"/>
        <v>250351</v>
      </c>
      <c r="N2716" s="28">
        <v>3298</v>
      </c>
      <c r="O2716" s="279">
        <v>377430.09129999997</v>
      </c>
    </row>
    <row r="2717" spans="10:15" x14ac:dyDescent="0.2">
      <c r="J2717" s="28">
        <v>25035</v>
      </c>
      <c r="K2717" s="28" t="s">
        <v>479</v>
      </c>
      <c r="L2717" s="28">
        <v>2</v>
      </c>
      <c r="M2717" s="28" t="str">
        <f t="shared" si="61"/>
        <v>250352</v>
      </c>
      <c r="N2717" s="28">
        <v>44482</v>
      </c>
      <c r="O2717" s="279">
        <v>609171.95629999996</v>
      </c>
    </row>
    <row r="2718" spans="10:15" x14ac:dyDescent="0.2">
      <c r="J2718" s="28">
        <v>25035</v>
      </c>
      <c r="K2718" s="28" t="s">
        <v>479</v>
      </c>
      <c r="L2718" s="28">
        <v>3</v>
      </c>
      <c r="M2718" s="28" t="str">
        <f t="shared" si="61"/>
        <v>250353</v>
      </c>
      <c r="N2718" s="28">
        <v>78986</v>
      </c>
      <c r="O2718" s="279">
        <v>1453254.236</v>
      </c>
    </row>
    <row r="2719" spans="10:15" x14ac:dyDescent="0.2">
      <c r="J2719" s="28">
        <v>25035</v>
      </c>
      <c r="K2719" s="28" t="s">
        <v>479</v>
      </c>
      <c r="L2719" s="28">
        <v>4</v>
      </c>
      <c r="M2719" s="28" t="str">
        <f t="shared" si="61"/>
        <v>250354</v>
      </c>
      <c r="N2719" s="28">
        <v>101137</v>
      </c>
      <c r="O2719" s="279">
        <v>968303.53659999999</v>
      </c>
    </row>
    <row r="2720" spans="10:15" x14ac:dyDescent="0.2">
      <c r="J2720" s="28">
        <v>25035</v>
      </c>
      <c r="K2720" s="28" t="s">
        <v>479</v>
      </c>
      <c r="L2720" s="28">
        <v>5</v>
      </c>
      <c r="M2720" s="28" t="str">
        <f t="shared" si="61"/>
        <v>250355</v>
      </c>
      <c r="N2720" s="28">
        <v>59177</v>
      </c>
      <c r="O2720" s="279">
        <v>821387.00040000002</v>
      </c>
    </row>
    <row r="2721" spans="10:15" x14ac:dyDescent="0.2">
      <c r="J2721" s="28">
        <v>25035</v>
      </c>
      <c r="K2721" s="28" t="s">
        <v>479</v>
      </c>
      <c r="L2721" s="28">
        <v>6</v>
      </c>
      <c r="M2721" s="28" t="str">
        <f t="shared" si="61"/>
        <v>250356</v>
      </c>
      <c r="N2721" s="28">
        <v>23942</v>
      </c>
      <c r="O2721" s="279">
        <v>633610.18740000005</v>
      </c>
    </row>
    <row r="2722" spans="10:15" x14ac:dyDescent="0.2">
      <c r="J2722" s="28">
        <v>25035</v>
      </c>
      <c r="K2722" s="28" t="s">
        <v>479</v>
      </c>
      <c r="L2722" s="28">
        <v>7</v>
      </c>
      <c r="M2722" s="28" t="str">
        <f t="shared" si="61"/>
        <v>250357</v>
      </c>
      <c r="N2722" s="28">
        <v>5431</v>
      </c>
      <c r="O2722" s="279">
        <v>331415.0343</v>
      </c>
    </row>
    <row r="2723" spans="10:15" x14ac:dyDescent="0.2">
      <c r="J2723" s="28">
        <v>25035</v>
      </c>
      <c r="K2723" s="28" t="s">
        <v>479</v>
      </c>
      <c r="L2723" s="28">
        <v>8</v>
      </c>
      <c r="M2723" s="28" t="str">
        <f t="shared" si="61"/>
        <v>250358</v>
      </c>
      <c r="N2723" s="28">
        <v>7714</v>
      </c>
      <c r="O2723" s="279">
        <v>357394.20919999998</v>
      </c>
    </row>
    <row r="2724" spans="10:15" x14ac:dyDescent="0.2">
      <c r="J2724" s="28">
        <v>25035</v>
      </c>
      <c r="K2724" s="28" t="s">
        <v>479</v>
      </c>
      <c r="L2724" s="28">
        <v>9</v>
      </c>
      <c r="M2724" s="28" t="str">
        <f t="shared" si="61"/>
        <v>250359</v>
      </c>
      <c r="N2724" s="28">
        <v>1308</v>
      </c>
      <c r="O2724" s="279">
        <v>840949.62170000002</v>
      </c>
    </row>
    <row r="2725" spans="10:15" x14ac:dyDescent="0.2">
      <c r="J2725" s="28">
        <v>25035</v>
      </c>
      <c r="K2725" s="28" t="s">
        <v>479</v>
      </c>
      <c r="L2725" s="28">
        <v>10</v>
      </c>
      <c r="M2725" s="28" t="str">
        <f t="shared" si="61"/>
        <v>2503510</v>
      </c>
      <c r="N2725" s="28">
        <v>16013</v>
      </c>
      <c r="O2725" s="279">
        <v>930613.05859999999</v>
      </c>
    </row>
    <row r="2726" spans="10:15" x14ac:dyDescent="0.2">
      <c r="J2726" s="28">
        <v>25035</v>
      </c>
      <c r="K2726" s="28" t="s">
        <v>479</v>
      </c>
      <c r="L2726" s="28">
        <v>12</v>
      </c>
      <c r="M2726" s="28" t="str">
        <f t="shared" si="61"/>
        <v>2503512</v>
      </c>
      <c r="N2726" s="28">
        <v>0</v>
      </c>
      <c r="O2726" s="279">
        <v>189546.492</v>
      </c>
    </row>
    <row r="2727" spans="10:15" x14ac:dyDescent="0.2">
      <c r="J2727" s="28">
        <v>25040</v>
      </c>
      <c r="K2727" s="28" t="s">
        <v>480</v>
      </c>
      <c r="L2727" s="28">
        <v>1</v>
      </c>
      <c r="M2727" s="28" t="str">
        <f t="shared" si="61"/>
        <v>250401</v>
      </c>
      <c r="N2727" s="28">
        <v>6549</v>
      </c>
      <c r="O2727" s="279">
        <v>68796.060889999993</v>
      </c>
    </row>
    <row r="2728" spans="10:15" x14ac:dyDescent="0.2">
      <c r="J2728" s="28">
        <v>25040</v>
      </c>
      <c r="K2728" s="28" t="s">
        <v>480</v>
      </c>
      <c r="L2728" s="28">
        <v>2</v>
      </c>
      <c r="M2728" s="28" t="str">
        <f t="shared" si="61"/>
        <v>250402</v>
      </c>
      <c r="N2728" s="28">
        <v>73160</v>
      </c>
      <c r="O2728" s="279">
        <v>156256.66819999999</v>
      </c>
    </row>
    <row r="2729" spans="10:15" x14ac:dyDescent="0.2">
      <c r="J2729" s="28">
        <v>25040</v>
      </c>
      <c r="K2729" s="28" t="s">
        <v>480</v>
      </c>
      <c r="L2729" s="28">
        <v>3</v>
      </c>
      <c r="M2729" s="28" t="str">
        <f t="shared" si="61"/>
        <v>250403</v>
      </c>
      <c r="N2729" s="28">
        <v>27280</v>
      </c>
      <c r="O2729" s="279">
        <v>261982.47990000001</v>
      </c>
    </row>
    <row r="2730" spans="10:15" x14ac:dyDescent="0.2">
      <c r="J2730" s="28">
        <v>25040</v>
      </c>
      <c r="K2730" s="28" t="s">
        <v>480</v>
      </c>
      <c r="L2730" s="28">
        <v>4</v>
      </c>
      <c r="M2730" s="28" t="str">
        <f t="shared" si="61"/>
        <v>250404</v>
      </c>
      <c r="N2730" s="28">
        <v>9812</v>
      </c>
      <c r="O2730" s="279">
        <v>199429.296</v>
      </c>
    </row>
    <row r="2731" spans="10:15" x14ac:dyDescent="0.2">
      <c r="J2731" s="28">
        <v>25040</v>
      </c>
      <c r="K2731" s="28" t="s">
        <v>480</v>
      </c>
      <c r="L2731" s="28">
        <v>5</v>
      </c>
      <c r="M2731" s="28" t="str">
        <f t="shared" si="61"/>
        <v>250405</v>
      </c>
      <c r="N2731" s="28">
        <v>6021</v>
      </c>
      <c r="O2731" s="279">
        <v>444211.52419999999</v>
      </c>
    </row>
    <row r="2732" spans="10:15" x14ac:dyDescent="0.2">
      <c r="J2732" s="28">
        <v>25040</v>
      </c>
      <c r="K2732" s="28" t="s">
        <v>480</v>
      </c>
      <c r="L2732" s="28">
        <v>6</v>
      </c>
      <c r="M2732" s="28" t="str">
        <f t="shared" si="61"/>
        <v>250406</v>
      </c>
      <c r="N2732" s="28">
        <v>1087</v>
      </c>
      <c r="O2732" s="279">
        <v>39070.815649999997</v>
      </c>
    </row>
    <row r="2733" spans="10:15" x14ac:dyDescent="0.2">
      <c r="J2733" s="28">
        <v>25040</v>
      </c>
      <c r="K2733" s="28" t="s">
        <v>480</v>
      </c>
      <c r="L2733" s="28">
        <v>7</v>
      </c>
      <c r="M2733" s="28" t="str">
        <f t="shared" si="61"/>
        <v>250407</v>
      </c>
      <c r="N2733" s="28">
        <v>2269</v>
      </c>
      <c r="O2733" s="279">
        <v>10976.30522</v>
      </c>
    </row>
    <row r="2734" spans="10:15" x14ac:dyDescent="0.2">
      <c r="J2734" s="28">
        <v>25040</v>
      </c>
      <c r="K2734" s="28" t="s">
        <v>480</v>
      </c>
      <c r="L2734" s="28">
        <v>9</v>
      </c>
      <c r="M2734" s="28" t="str">
        <f t="shared" si="61"/>
        <v>250409</v>
      </c>
      <c r="N2734" s="28">
        <v>3076</v>
      </c>
      <c r="O2734" s="279">
        <v>259144.4595</v>
      </c>
    </row>
    <row r="2735" spans="10:15" x14ac:dyDescent="0.2">
      <c r="J2735" s="28">
        <v>25040</v>
      </c>
      <c r="K2735" s="28" t="s">
        <v>480</v>
      </c>
      <c r="L2735" s="28">
        <v>10</v>
      </c>
      <c r="M2735" s="28" t="str">
        <f t="shared" si="61"/>
        <v>2504010</v>
      </c>
      <c r="N2735" s="28">
        <v>5727</v>
      </c>
      <c r="O2735" s="279">
        <v>257304.5901</v>
      </c>
    </row>
    <row r="2736" spans="10:15" x14ac:dyDescent="0.2">
      <c r="J2736" s="28">
        <v>25040</v>
      </c>
      <c r="K2736" s="28" t="s">
        <v>480</v>
      </c>
      <c r="L2736" s="28">
        <v>11</v>
      </c>
      <c r="M2736" s="28" t="str">
        <f t="shared" si="61"/>
        <v>2504011</v>
      </c>
      <c r="N2736" s="28">
        <v>200</v>
      </c>
      <c r="O2736" s="279">
        <v>216045</v>
      </c>
    </row>
    <row r="2737" spans="10:15" x14ac:dyDescent="0.2">
      <c r="J2737" s="28">
        <v>25040</v>
      </c>
      <c r="K2737" s="28" t="s">
        <v>480</v>
      </c>
      <c r="L2737" s="28">
        <v>12</v>
      </c>
      <c r="M2737" s="28" t="str">
        <f t="shared" si="61"/>
        <v>2504012</v>
      </c>
      <c r="N2737" s="28">
        <v>0</v>
      </c>
      <c r="O2737" s="279">
        <v>41023.548589999999</v>
      </c>
    </row>
    <row r="2738" spans="10:15" x14ac:dyDescent="0.2">
      <c r="J2738" s="28">
        <v>25053</v>
      </c>
      <c r="K2738" s="28" t="s">
        <v>481</v>
      </c>
      <c r="L2738" s="28">
        <v>1</v>
      </c>
      <c r="M2738" s="28" t="str">
        <f t="shared" si="61"/>
        <v>250531</v>
      </c>
      <c r="N2738" s="28">
        <v>3025</v>
      </c>
      <c r="O2738" s="279">
        <v>52126.352379999997</v>
      </c>
    </row>
    <row r="2739" spans="10:15" x14ac:dyDescent="0.2">
      <c r="J2739" s="28">
        <v>25053</v>
      </c>
      <c r="K2739" s="28" t="s">
        <v>481</v>
      </c>
      <c r="L2739" s="28">
        <v>2</v>
      </c>
      <c r="M2739" s="28" t="str">
        <f t="shared" si="61"/>
        <v>250532</v>
      </c>
      <c r="N2739" s="28">
        <v>43235</v>
      </c>
      <c r="O2739" s="279">
        <v>213831.6029</v>
      </c>
    </row>
    <row r="2740" spans="10:15" x14ac:dyDescent="0.2">
      <c r="J2740" s="28">
        <v>25053</v>
      </c>
      <c r="K2740" s="28" t="s">
        <v>481</v>
      </c>
      <c r="L2740" s="28">
        <v>3</v>
      </c>
      <c r="M2740" s="28" t="str">
        <f t="shared" si="61"/>
        <v>250533</v>
      </c>
      <c r="N2740" s="28">
        <v>9990</v>
      </c>
      <c r="O2740" s="279">
        <v>291303.0183</v>
      </c>
    </row>
    <row r="2741" spans="10:15" x14ac:dyDescent="0.2">
      <c r="J2741" s="28">
        <v>25053</v>
      </c>
      <c r="K2741" s="28" t="s">
        <v>481</v>
      </c>
      <c r="L2741" s="28">
        <v>4</v>
      </c>
      <c r="M2741" s="28" t="str">
        <f t="shared" si="61"/>
        <v>250534</v>
      </c>
      <c r="N2741" s="28">
        <v>3955</v>
      </c>
      <c r="O2741" s="279">
        <v>251343.58129999999</v>
      </c>
    </row>
    <row r="2742" spans="10:15" x14ac:dyDescent="0.2">
      <c r="J2742" s="28">
        <v>25053</v>
      </c>
      <c r="K2742" s="28" t="s">
        <v>481</v>
      </c>
      <c r="L2742" s="28">
        <v>5</v>
      </c>
      <c r="M2742" s="28" t="str">
        <f t="shared" si="61"/>
        <v>250535</v>
      </c>
      <c r="N2742" s="28">
        <v>1146</v>
      </c>
      <c r="O2742" s="279">
        <v>150829.36900000001</v>
      </c>
    </row>
    <row r="2743" spans="10:15" x14ac:dyDescent="0.2">
      <c r="J2743" s="28">
        <v>25053</v>
      </c>
      <c r="K2743" s="28" t="s">
        <v>481</v>
      </c>
      <c r="L2743" s="28">
        <v>9</v>
      </c>
      <c r="M2743" s="28" t="str">
        <f t="shared" si="61"/>
        <v>250539</v>
      </c>
      <c r="N2743" s="28">
        <v>1597</v>
      </c>
      <c r="O2743" s="279">
        <v>341411.93560000003</v>
      </c>
    </row>
    <row r="2744" spans="10:15" x14ac:dyDescent="0.2">
      <c r="J2744" s="28">
        <v>25053</v>
      </c>
      <c r="K2744" s="28" t="s">
        <v>481</v>
      </c>
      <c r="L2744" s="28">
        <v>12</v>
      </c>
      <c r="M2744" s="28" t="str">
        <f t="shared" si="61"/>
        <v>2505312</v>
      </c>
      <c r="N2744" s="28">
        <v>0</v>
      </c>
      <c r="O2744" s="279">
        <v>43847.110549999998</v>
      </c>
    </row>
    <row r="2745" spans="10:15" x14ac:dyDescent="0.2">
      <c r="J2745" s="28">
        <v>25086</v>
      </c>
      <c r="K2745" s="28" t="s">
        <v>482</v>
      </c>
      <c r="L2745" s="28">
        <v>1</v>
      </c>
      <c r="M2745" s="28" t="str">
        <f t="shared" si="61"/>
        <v>250861</v>
      </c>
      <c r="N2745" s="28">
        <v>6397</v>
      </c>
      <c r="O2745" s="279">
        <v>38658.974849999999</v>
      </c>
    </row>
    <row r="2746" spans="10:15" x14ac:dyDescent="0.2">
      <c r="J2746" s="28">
        <v>25086</v>
      </c>
      <c r="K2746" s="28" t="s">
        <v>482</v>
      </c>
      <c r="L2746" s="28">
        <v>2</v>
      </c>
      <c r="M2746" s="28" t="str">
        <f t="shared" si="61"/>
        <v>250862</v>
      </c>
      <c r="N2746" s="28">
        <v>2090</v>
      </c>
      <c r="O2746" s="279">
        <v>49392.720780000003</v>
      </c>
    </row>
    <row r="2747" spans="10:15" x14ac:dyDescent="0.2">
      <c r="J2747" s="28">
        <v>25086</v>
      </c>
      <c r="K2747" s="28" t="s">
        <v>482</v>
      </c>
      <c r="L2747" s="28">
        <v>9</v>
      </c>
      <c r="M2747" s="28" t="str">
        <f t="shared" si="61"/>
        <v>250869</v>
      </c>
      <c r="N2747" s="28">
        <v>846</v>
      </c>
      <c r="O2747" s="279">
        <v>63042.353539999996</v>
      </c>
    </row>
    <row r="2748" spans="10:15" x14ac:dyDescent="0.2">
      <c r="J2748" s="28">
        <v>25086</v>
      </c>
      <c r="K2748" s="28" t="s">
        <v>482</v>
      </c>
      <c r="L2748" s="28">
        <v>12</v>
      </c>
      <c r="M2748" s="28" t="str">
        <f t="shared" si="61"/>
        <v>2508612</v>
      </c>
      <c r="N2748" s="28">
        <v>0</v>
      </c>
      <c r="O2748" s="279">
        <v>6644.7262350000001</v>
      </c>
    </row>
    <row r="2749" spans="10:15" x14ac:dyDescent="0.2">
      <c r="J2749" s="28">
        <v>25095</v>
      </c>
      <c r="K2749" s="28" t="s">
        <v>483</v>
      </c>
      <c r="L2749" s="28">
        <v>1</v>
      </c>
      <c r="M2749" s="28" t="str">
        <f t="shared" si="61"/>
        <v>250951</v>
      </c>
      <c r="N2749" s="28">
        <v>2346</v>
      </c>
      <c r="O2749" s="279">
        <v>43706.158029999999</v>
      </c>
    </row>
    <row r="2750" spans="10:15" x14ac:dyDescent="0.2">
      <c r="J2750" s="28">
        <v>25095</v>
      </c>
      <c r="K2750" s="28" t="s">
        <v>483</v>
      </c>
      <c r="L2750" s="28">
        <v>2</v>
      </c>
      <c r="M2750" s="28" t="str">
        <f t="shared" si="61"/>
        <v>250952</v>
      </c>
      <c r="N2750" s="28">
        <v>8034</v>
      </c>
      <c r="O2750" s="279">
        <v>66305.55214</v>
      </c>
    </row>
    <row r="2751" spans="10:15" x14ac:dyDescent="0.2">
      <c r="J2751" s="28">
        <v>25095</v>
      </c>
      <c r="K2751" s="28" t="s">
        <v>483</v>
      </c>
      <c r="L2751" s="28">
        <v>9</v>
      </c>
      <c r="M2751" s="28" t="str">
        <f t="shared" si="61"/>
        <v>250959</v>
      </c>
      <c r="N2751" s="28">
        <v>616</v>
      </c>
      <c r="O2751" s="279">
        <v>186195.7616</v>
      </c>
    </row>
    <row r="2752" spans="10:15" x14ac:dyDescent="0.2">
      <c r="J2752" s="28">
        <v>25095</v>
      </c>
      <c r="K2752" s="28" t="s">
        <v>483</v>
      </c>
      <c r="L2752" s="28">
        <v>12</v>
      </c>
      <c r="M2752" s="28" t="str">
        <f t="shared" si="61"/>
        <v>2509512</v>
      </c>
      <c r="N2752" s="28">
        <v>0</v>
      </c>
      <c r="O2752" s="279">
        <v>10065.846449999999</v>
      </c>
    </row>
    <row r="2753" spans="10:15" x14ac:dyDescent="0.2">
      <c r="J2753" s="28">
        <v>25099</v>
      </c>
      <c r="K2753" s="28" t="s">
        <v>484</v>
      </c>
      <c r="L2753" s="28">
        <v>1</v>
      </c>
      <c r="M2753" s="28" t="str">
        <f t="shared" si="61"/>
        <v>250991</v>
      </c>
      <c r="N2753" s="28">
        <v>2265</v>
      </c>
      <c r="O2753" s="279">
        <v>117829.4274</v>
      </c>
    </row>
    <row r="2754" spans="10:15" x14ac:dyDescent="0.2">
      <c r="J2754" s="28">
        <v>25099</v>
      </c>
      <c r="K2754" s="28" t="s">
        <v>484</v>
      </c>
      <c r="L2754" s="28">
        <v>2</v>
      </c>
      <c r="M2754" s="28" t="str">
        <f t="shared" si="61"/>
        <v>250992</v>
      </c>
      <c r="N2754" s="28">
        <v>73359</v>
      </c>
      <c r="O2754" s="279">
        <v>236264.4994</v>
      </c>
    </row>
    <row r="2755" spans="10:15" x14ac:dyDescent="0.2">
      <c r="J2755" s="28">
        <v>25099</v>
      </c>
      <c r="K2755" s="28" t="s">
        <v>484</v>
      </c>
      <c r="L2755" s="28">
        <v>3</v>
      </c>
      <c r="M2755" s="28" t="str">
        <f t="shared" ref="M2755:M2818" si="62">J2755&amp;L2755</f>
        <v>250993</v>
      </c>
      <c r="N2755" s="28">
        <v>53197</v>
      </c>
      <c r="O2755" s="279">
        <v>372283.8126</v>
      </c>
    </row>
    <row r="2756" spans="10:15" x14ac:dyDescent="0.2">
      <c r="J2756" s="28">
        <v>25099</v>
      </c>
      <c r="K2756" s="28" t="s">
        <v>484</v>
      </c>
      <c r="L2756" s="28">
        <v>4</v>
      </c>
      <c r="M2756" s="28" t="str">
        <f t="shared" si="62"/>
        <v>250994</v>
      </c>
      <c r="N2756" s="28">
        <v>16394</v>
      </c>
      <c r="O2756" s="279">
        <v>344005.13750000001</v>
      </c>
    </row>
    <row r="2757" spans="10:15" x14ac:dyDescent="0.2">
      <c r="J2757" s="28">
        <v>25099</v>
      </c>
      <c r="K2757" s="28" t="s">
        <v>484</v>
      </c>
      <c r="L2757" s="28">
        <v>5</v>
      </c>
      <c r="M2757" s="28" t="str">
        <f t="shared" si="62"/>
        <v>250995</v>
      </c>
      <c r="N2757" s="28">
        <v>4779</v>
      </c>
      <c r="O2757" s="279">
        <v>244658.4761</v>
      </c>
    </row>
    <row r="2758" spans="10:15" x14ac:dyDescent="0.2">
      <c r="J2758" s="28">
        <v>25099</v>
      </c>
      <c r="K2758" s="28" t="s">
        <v>484</v>
      </c>
      <c r="L2758" s="28">
        <v>6</v>
      </c>
      <c r="M2758" s="28" t="str">
        <f t="shared" si="62"/>
        <v>250996</v>
      </c>
      <c r="N2758" s="28">
        <v>2503</v>
      </c>
      <c r="O2758" s="279">
        <v>229170.7206</v>
      </c>
    </row>
    <row r="2759" spans="10:15" x14ac:dyDescent="0.2">
      <c r="J2759" s="28">
        <v>25099</v>
      </c>
      <c r="K2759" s="28" t="s">
        <v>484</v>
      </c>
      <c r="L2759" s="28">
        <v>7</v>
      </c>
      <c r="M2759" s="28" t="str">
        <f t="shared" si="62"/>
        <v>250997</v>
      </c>
      <c r="N2759" s="28">
        <v>437</v>
      </c>
      <c r="O2759" s="279">
        <v>129049.3181</v>
      </c>
    </row>
    <row r="2760" spans="10:15" x14ac:dyDescent="0.2">
      <c r="J2760" s="28">
        <v>25099</v>
      </c>
      <c r="K2760" s="28" t="s">
        <v>484</v>
      </c>
      <c r="L2760" s="28">
        <v>9</v>
      </c>
      <c r="M2760" s="28" t="str">
        <f t="shared" si="62"/>
        <v>250999</v>
      </c>
      <c r="N2760" s="28">
        <v>3239</v>
      </c>
      <c r="O2760" s="279">
        <v>309277.6532</v>
      </c>
    </row>
    <row r="2761" spans="10:15" x14ac:dyDescent="0.2">
      <c r="J2761" s="28">
        <v>25099</v>
      </c>
      <c r="K2761" s="28" t="s">
        <v>484</v>
      </c>
      <c r="L2761" s="28">
        <v>10</v>
      </c>
      <c r="M2761" s="28" t="str">
        <f t="shared" si="62"/>
        <v>2509910</v>
      </c>
      <c r="N2761" s="28">
        <v>8831</v>
      </c>
      <c r="O2761" s="279">
        <v>337328.95039999997</v>
      </c>
    </row>
    <row r="2762" spans="10:15" x14ac:dyDescent="0.2">
      <c r="J2762" s="28">
        <v>25099</v>
      </c>
      <c r="K2762" s="28" t="s">
        <v>484</v>
      </c>
      <c r="L2762" s="28">
        <v>12</v>
      </c>
      <c r="M2762" s="28" t="str">
        <f t="shared" si="62"/>
        <v>2509912</v>
      </c>
      <c r="N2762" s="28">
        <v>0</v>
      </c>
      <c r="O2762" s="279">
        <v>67856.851089999996</v>
      </c>
    </row>
    <row r="2763" spans="10:15" x14ac:dyDescent="0.2">
      <c r="J2763" s="28">
        <v>25120</v>
      </c>
      <c r="K2763" s="28" t="s">
        <v>485</v>
      </c>
      <c r="L2763" s="28">
        <v>1</v>
      </c>
      <c r="M2763" s="28" t="str">
        <f t="shared" si="62"/>
        <v>251201</v>
      </c>
      <c r="N2763" s="28">
        <v>11649</v>
      </c>
      <c r="O2763" s="279">
        <v>38948.50189</v>
      </c>
    </row>
    <row r="2764" spans="10:15" x14ac:dyDescent="0.2">
      <c r="J2764" s="28">
        <v>25120</v>
      </c>
      <c r="K2764" s="28" t="s">
        <v>485</v>
      </c>
      <c r="L2764" s="28">
        <v>2</v>
      </c>
      <c r="M2764" s="28" t="str">
        <f t="shared" si="62"/>
        <v>251202</v>
      </c>
      <c r="N2764" s="28">
        <v>23312</v>
      </c>
      <c r="O2764" s="279">
        <v>96318.586249999993</v>
      </c>
    </row>
    <row r="2765" spans="10:15" x14ac:dyDescent="0.2">
      <c r="J2765" s="28">
        <v>25120</v>
      </c>
      <c r="K2765" s="28" t="s">
        <v>485</v>
      </c>
      <c r="L2765" s="28">
        <v>3</v>
      </c>
      <c r="M2765" s="28" t="str">
        <f t="shared" si="62"/>
        <v>251203</v>
      </c>
      <c r="N2765" s="28">
        <v>1385</v>
      </c>
      <c r="O2765" s="279">
        <v>306111.2794</v>
      </c>
    </row>
    <row r="2766" spans="10:15" x14ac:dyDescent="0.2">
      <c r="J2766" s="28">
        <v>25120</v>
      </c>
      <c r="K2766" s="28" t="s">
        <v>485</v>
      </c>
      <c r="L2766" s="28">
        <v>4</v>
      </c>
      <c r="M2766" s="28" t="str">
        <f t="shared" si="62"/>
        <v>251204</v>
      </c>
      <c r="N2766" s="28">
        <v>887</v>
      </c>
      <c r="O2766" s="279">
        <v>250230.23259999999</v>
      </c>
    </row>
    <row r="2767" spans="10:15" x14ac:dyDescent="0.2">
      <c r="J2767" s="28">
        <v>25120</v>
      </c>
      <c r="K2767" s="28" t="s">
        <v>485</v>
      </c>
      <c r="L2767" s="28">
        <v>9</v>
      </c>
      <c r="M2767" s="28" t="str">
        <f t="shared" si="62"/>
        <v>251209</v>
      </c>
      <c r="N2767" s="28">
        <v>1472</v>
      </c>
      <c r="O2767" s="279">
        <v>87815.476999999999</v>
      </c>
    </row>
    <row r="2768" spans="10:15" x14ac:dyDescent="0.2">
      <c r="J2768" s="28">
        <v>25120</v>
      </c>
      <c r="K2768" s="28" t="s">
        <v>485</v>
      </c>
      <c r="L2768" s="28">
        <v>12</v>
      </c>
      <c r="M2768" s="28" t="str">
        <f t="shared" si="62"/>
        <v>2512012</v>
      </c>
      <c r="N2768" s="28">
        <v>0</v>
      </c>
      <c r="O2768" s="279">
        <v>8379.1134029999994</v>
      </c>
    </row>
    <row r="2769" spans="10:15" x14ac:dyDescent="0.2">
      <c r="J2769" s="28">
        <v>25123</v>
      </c>
      <c r="K2769" s="28" t="s">
        <v>486</v>
      </c>
      <c r="L2769" s="28">
        <v>1</v>
      </c>
      <c r="M2769" s="28" t="str">
        <f t="shared" si="62"/>
        <v>251231</v>
      </c>
      <c r="N2769" s="28">
        <v>1053</v>
      </c>
      <c r="O2769" s="279">
        <v>86570.906359999994</v>
      </c>
    </row>
    <row r="2770" spans="10:15" x14ac:dyDescent="0.2">
      <c r="J2770" s="28">
        <v>25123</v>
      </c>
      <c r="K2770" s="28" t="s">
        <v>486</v>
      </c>
      <c r="L2770" s="28">
        <v>2</v>
      </c>
      <c r="M2770" s="28" t="str">
        <f t="shared" si="62"/>
        <v>251232</v>
      </c>
      <c r="N2770" s="28">
        <v>35977</v>
      </c>
      <c r="O2770" s="279">
        <v>247807.2763</v>
      </c>
    </row>
    <row r="2771" spans="10:15" x14ac:dyDescent="0.2">
      <c r="J2771" s="28">
        <v>25123</v>
      </c>
      <c r="K2771" s="28" t="s">
        <v>486</v>
      </c>
      <c r="L2771" s="28">
        <v>3</v>
      </c>
      <c r="M2771" s="28" t="str">
        <f t="shared" si="62"/>
        <v>251233</v>
      </c>
      <c r="N2771" s="28">
        <v>45505</v>
      </c>
      <c r="O2771" s="279">
        <v>380202.39199999999</v>
      </c>
    </row>
    <row r="2772" spans="10:15" x14ac:dyDescent="0.2">
      <c r="J2772" s="28">
        <v>25123</v>
      </c>
      <c r="K2772" s="28" t="s">
        <v>486</v>
      </c>
      <c r="L2772" s="28">
        <v>4</v>
      </c>
      <c r="M2772" s="28" t="str">
        <f t="shared" si="62"/>
        <v>251234</v>
      </c>
      <c r="N2772" s="28">
        <v>18279</v>
      </c>
      <c r="O2772" s="279">
        <v>352780.13559999998</v>
      </c>
    </row>
    <row r="2773" spans="10:15" x14ac:dyDescent="0.2">
      <c r="J2773" s="28">
        <v>25123</v>
      </c>
      <c r="K2773" s="28" t="s">
        <v>486</v>
      </c>
      <c r="L2773" s="28">
        <v>5</v>
      </c>
      <c r="M2773" s="28" t="str">
        <f t="shared" si="62"/>
        <v>251235</v>
      </c>
      <c r="N2773" s="28">
        <v>5531</v>
      </c>
      <c r="O2773" s="279">
        <v>214954.16250000001</v>
      </c>
    </row>
    <row r="2774" spans="10:15" x14ac:dyDescent="0.2">
      <c r="J2774" s="28">
        <v>25123</v>
      </c>
      <c r="K2774" s="28" t="s">
        <v>486</v>
      </c>
      <c r="L2774" s="28">
        <v>6</v>
      </c>
      <c r="M2774" s="28" t="str">
        <f t="shared" si="62"/>
        <v>251236</v>
      </c>
      <c r="N2774" s="28">
        <v>5341</v>
      </c>
      <c r="O2774" s="279">
        <v>304585.02649999998</v>
      </c>
    </row>
    <row r="2775" spans="10:15" x14ac:dyDescent="0.2">
      <c r="J2775" s="28">
        <v>25123</v>
      </c>
      <c r="K2775" s="28" t="s">
        <v>486</v>
      </c>
      <c r="L2775" s="28">
        <v>7</v>
      </c>
      <c r="M2775" s="28" t="str">
        <f t="shared" si="62"/>
        <v>251237</v>
      </c>
      <c r="N2775" s="28">
        <v>3007</v>
      </c>
      <c r="O2775" s="279">
        <v>115267.0577</v>
      </c>
    </row>
    <row r="2776" spans="10:15" x14ac:dyDescent="0.2">
      <c r="J2776" s="28">
        <v>25123</v>
      </c>
      <c r="K2776" s="28" t="s">
        <v>486</v>
      </c>
      <c r="L2776" s="28">
        <v>9</v>
      </c>
      <c r="M2776" s="28" t="str">
        <f t="shared" si="62"/>
        <v>251239</v>
      </c>
      <c r="N2776" s="28">
        <v>1778</v>
      </c>
      <c r="O2776" s="279">
        <v>455982.32980000001</v>
      </c>
    </row>
    <row r="2777" spans="10:15" x14ac:dyDescent="0.2">
      <c r="J2777" s="28">
        <v>25123</v>
      </c>
      <c r="K2777" s="28" t="s">
        <v>486</v>
      </c>
      <c r="L2777" s="28">
        <v>10</v>
      </c>
      <c r="M2777" s="28" t="str">
        <f t="shared" si="62"/>
        <v>2512310</v>
      </c>
      <c r="N2777" s="28">
        <v>5595</v>
      </c>
      <c r="O2777" s="279">
        <v>742153.8578</v>
      </c>
    </row>
    <row r="2778" spans="10:15" x14ac:dyDescent="0.2">
      <c r="J2778" s="28">
        <v>25123</v>
      </c>
      <c r="K2778" s="28" t="s">
        <v>486</v>
      </c>
      <c r="L2778" s="28">
        <v>12</v>
      </c>
      <c r="M2778" s="28" t="str">
        <f t="shared" si="62"/>
        <v>2512312</v>
      </c>
      <c r="N2778" s="28">
        <v>0</v>
      </c>
      <c r="O2778" s="279">
        <v>124648.69349999999</v>
      </c>
    </row>
    <row r="2779" spans="10:15" x14ac:dyDescent="0.2">
      <c r="J2779" s="28">
        <v>25126</v>
      </c>
      <c r="K2779" s="28" t="s">
        <v>487</v>
      </c>
      <c r="L2779" s="28">
        <v>1</v>
      </c>
      <c r="M2779" s="28" t="str">
        <f t="shared" si="62"/>
        <v>251261</v>
      </c>
      <c r="N2779" s="28">
        <v>27316</v>
      </c>
      <c r="O2779" s="279">
        <v>412044.38799999998</v>
      </c>
    </row>
    <row r="2780" spans="10:15" x14ac:dyDescent="0.2">
      <c r="J2780" s="28">
        <v>25126</v>
      </c>
      <c r="K2780" s="28" t="s">
        <v>487</v>
      </c>
      <c r="L2780" s="28">
        <v>2</v>
      </c>
      <c r="M2780" s="28" t="str">
        <f t="shared" si="62"/>
        <v>251262</v>
      </c>
      <c r="N2780" s="28">
        <v>84925</v>
      </c>
      <c r="O2780" s="279">
        <v>640848.75260000001</v>
      </c>
    </row>
    <row r="2781" spans="10:15" x14ac:dyDescent="0.2">
      <c r="J2781" s="28">
        <v>25126</v>
      </c>
      <c r="K2781" s="28" t="s">
        <v>487</v>
      </c>
      <c r="L2781" s="28">
        <v>3</v>
      </c>
      <c r="M2781" s="28" t="str">
        <f t="shared" si="62"/>
        <v>251263</v>
      </c>
      <c r="N2781" s="28">
        <v>459810</v>
      </c>
      <c r="O2781" s="279">
        <v>861201.71459999995</v>
      </c>
    </row>
    <row r="2782" spans="10:15" x14ac:dyDescent="0.2">
      <c r="J2782" s="28">
        <v>25126</v>
      </c>
      <c r="K2782" s="28" t="s">
        <v>487</v>
      </c>
      <c r="L2782" s="28">
        <v>4</v>
      </c>
      <c r="M2782" s="28" t="str">
        <f t="shared" si="62"/>
        <v>251264</v>
      </c>
      <c r="N2782" s="28">
        <v>370507</v>
      </c>
      <c r="O2782" s="279">
        <v>953358.88430000003</v>
      </c>
    </row>
    <row r="2783" spans="10:15" x14ac:dyDescent="0.2">
      <c r="J2783" s="28">
        <v>25126</v>
      </c>
      <c r="K2783" s="28" t="s">
        <v>487</v>
      </c>
      <c r="L2783" s="28">
        <v>5</v>
      </c>
      <c r="M2783" s="28" t="str">
        <f t="shared" si="62"/>
        <v>251265</v>
      </c>
      <c r="N2783" s="28">
        <v>114825</v>
      </c>
      <c r="O2783" s="279">
        <v>963570.15330000001</v>
      </c>
    </row>
    <row r="2784" spans="10:15" x14ac:dyDescent="0.2">
      <c r="J2784" s="28">
        <v>25126</v>
      </c>
      <c r="K2784" s="28" t="s">
        <v>487</v>
      </c>
      <c r="L2784" s="28">
        <v>6</v>
      </c>
      <c r="M2784" s="28" t="str">
        <f t="shared" si="62"/>
        <v>251266</v>
      </c>
      <c r="N2784" s="28">
        <v>60625</v>
      </c>
      <c r="O2784" s="279">
        <v>846835.19330000004</v>
      </c>
    </row>
    <row r="2785" spans="10:15" x14ac:dyDescent="0.2">
      <c r="J2785" s="28">
        <v>25126</v>
      </c>
      <c r="K2785" s="28" t="s">
        <v>487</v>
      </c>
      <c r="L2785" s="28">
        <v>7</v>
      </c>
      <c r="M2785" s="28" t="str">
        <f t="shared" si="62"/>
        <v>251267</v>
      </c>
      <c r="N2785" s="28">
        <v>24843</v>
      </c>
      <c r="O2785" s="279">
        <v>704708.5932</v>
      </c>
    </row>
    <row r="2786" spans="10:15" x14ac:dyDescent="0.2">
      <c r="J2786" s="28">
        <v>25126</v>
      </c>
      <c r="K2786" s="28" t="s">
        <v>487</v>
      </c>
      <c r="L2786" s="28">
        <v>8</v>
      </c>
      <c r="M2786" s="28" t="str">
        <f t="shared" si="62"/>
        <v>251268</v>
      </c>
      <c r="N2786" s="28">
        <v>23112</v>
      </c>
      <c r="O2786" s="279">
        <v>1048078.789</v>
      </c>
    </row>
    <row r="2787" spans="10:15" x14ac:dyDescent="0.2">
      <c r="J2787" s="28">
        <v>25126</v>
      </c>
      <c r="K2787" s="28" t="s">
        <v>487</v>
      </c>
      <c r="L2787" s="28">
        <v>9</v>
      </c>
      <c r="M2787" s="28" t="str">
        <f t="shared" si="62"/>
        <v>251269</v>
      </c>
      <c r="N2787" s="28">
        <v>9874</v>
      </c>
      <c r="O2787" s="279">
        <v>1039296.575</v>
      </c>
    </row>
    <row r="2788" spans="10:15" x14ac:dyDescent="0.2">
      <c r="J2788" s="28">
        <v>25126</v>
      </c>
      <c r="K2788" s="28" t="s">
        <v>487</v>
      </c>
      <c r="L2788" s="28">
        <v>10</v>
      </c>
      <c r="M2788" s="28" t="str">
        <f t="shared" si="62"/>
        <v>2512610</v>
      </c>
      <c r="N2788" s="28">
        <v>91484</v>
      </c>
      <c r="O2788" s="279">
        <v>1106823.156</v>
      </c>
    </row>
    <row r="2789" spans="10:15" x14ac:dyDescent="0.2">
      <c r="J2789" s="28">
        <v>25126</v>
      </c>
      <c r="K2789" s="28" t="s">
        <v>487</v>
      </c>
      <c r="L2789" s="28">
        <v>11</v>
      </c>
      <c r="M2789" s="28" t="str">
        <f t="shared" si="62"/>
        <v>2512611</v>
      </c>
      <c r="N2789" s="28">
        <v>530</v>
      </c>
      <c r="O2789" s="279">
        <v>131898.9314</v>
      </c>
    </row>
    <row r="2790" spans="10:15" x14ac:dyDescent="0.2">
      <c r="J2790" s="28">
        <v>25126</v>
      </c>
      <c r="K2790" s="28" t="s">
        <v>487</v>
      </c>
      <c r="L2790" s="28">
        <v>12</v>
      </c>
      <c r="M2790" s="28" t="str">
        <f t="shared" si="62"/>
        <v>2512612</v>
      </c>
      <c r="N2790" s="28">
        <v>0</v>
      </c>
      <c r="O2790" s="279">
        <v>273341.85060000001</v>
      </c>
    </row>
    <row r="2791" spans="10:15" x14ac:dyDescent="0.2">
      <c r="J2791" s="28">
        <v>25148</v>
      </c>
      <c r="K2791" s="28" t="s">
        <v>488</v>
      </c>
      <c r="L2791" s="28">
        <v>1</v>
      </c>
      <c r="M2791" s="28" t="str">
        <f t="shared" si="62"/>
        <v>251481</v>
      </c>
      <c r="N2791" s="28">
        <v>12639</v>
      </c>
      <c r="O2791" s="279">
        <v>36755.243110000003</v>
      </c>
    </row>
    <row r="2792" spans="10:15" x14ac:dyDescent="0.2">
      <c r="J2792" s="28">
        <v>25148</v>
      </c>
      <c r="K2792" s="28" t="s">
        <v>488</v>
      </c>
      <c r="L2792" s="28">
        <v>2</v>
      </c>
      <c r="M2792" s="28" t="str">
        <f t="shared" si="62"/>
        <v>251482</v>
      </c>
      <c r="N2792" s="28">
        <v>39412</v>
      </c>
      <c r="O2792" s="279">
        <v>107694.01390000001</v>
      </c>
    </row>
    <row r="2793" spans="10:15" x14ac:dyDescent="0.2">
      <c r="J2793" s="28">
        <v>25148</v>
      </c>
      <c r="K2793" s="28" t="s">
        <v>488</v>
      </c>
      <c r="L2793" s="28">
        <v>3</v>
      </c>
      <c r="M2793" s="28" t="str">
        <f t="shared" si="62"/>
        <v>251483</v>
      </c>
      <c r="N2793" s="28">
        <v>7335</v>
      </c>
      <c r="O2793" s="279">
        <v>208396.71400000001</v>
      </c>
    </row>
    <row r="2794" spans="10:15" x14ac:dyDescent="0.2">
      <c r="J2794" s="28">
        <v>25148</v>
      </c>
      <c r="K2794" s="28" t="s">
        <v>488</v>
      </c>
      <c r="L2794" s="28">
        <v>4</v>
      </c>
      <c r="M2794" s="28" t="str">
        <f t="shared" si="62"/>
        <v>251484</v>
      </c>
      <c r="N2794" s="28">
        <v>2207</v>
      </c>
      <c r="O2794" s="279">
        <v>154003.1078</v>
      </c>
    </row>
    <row r="2795" spans="10:15" x14ac:dyDescent="0.2">
      <c r="J2795" s="28">
        <v>25148</v>
      </c>
      <c r="K2795" s="28" t="s">
        <v>488</v>
      </c>
      <c r="L2795" s="28">
        <v>9</v>
      </c>
      <c r="M2795" s="28" t="str">
        <f t="shared" si="62"/>
        <v>251489</v>
      </c>
      <c r="N2795" s="28">
        <v>605</v>
      </c>
      <c r="O2795" s="279">
        <v>137580.8817</v>
      </c>
    </row>
    <row r="2796" spans="10:15" x14ac:dyDescent="0.2">
      <c r="J2796" s="28">
        <v>25148</v>
      </c>
      <c r="K2796" s="28" t="s">
        <v>488</v>
      </c>
      <c r="L2796" s="28">
        <v>12</v>
      </c>
      <c r="M2796" s="28" t="str">
        <f t="shared" si="62"/>
        <v>2514812</v>
      </c>
      <c r="N2796" s="28">
        <v>0</v>
      </c>
      <c r="O2796" s="279">
        <v>14550.66871</v>
      </c>
    </row>
    <row r="2797" spans="10:15" x14ac:dyDescent="0.2">
      <c r="J2797" s="28">
        <v>25151</v>
      </c>
      <c r="K2797" s="28" t="s">
        <v>489</v>
      </c>
      <c r="L2797" s="28">
        <v>1</v>
      </c>
      <c r="M2797" s="28" t="str">
        <f t="shared" si="62"/>
        <v>251511</v>
      </c>
      <c r="N2797" s="28">
        <v>5866</v>
      </c>
      <c r="O2797" s="279">
        <v>96877.20349</v>
      </c>
    </row>
    <row r="2798" spans="10:15" x14ac:dyDescent="0.2">
      <c r="J2798" s="28">
        <v>25151</v>
      </c>
      <c r="K2798" s="28" t="s">
        <v>489</v>
      </c>
      <c r="L2798" s="28">
        <v>2</v>
      </c>
      <c r="M2798" s="28" t="str">
        <f t="shared" si="62"/>
        <v>251512</v>
      </c>
      <c r="N2798" s="28">
        <v>64652</v>
      </c>
      <c r="O2798" s="279">
        <v>240600.24710000001</v>
      </c>
    </row>
    <row r="2799" spans="10:15" x14ac:dyDescent="0.2">
      <c r="J2799" s="28">
        <v>25151</v>
      </c>
      <c r="K2799" s="28" t="s">
        <v>489</v>
      </c>
      <c r="L2799" s="28">
        <v>3</v>
      </c>
      <c r="M2799" s="28" t="str">
        <f t="shared" si="62"/>
        <v>251513</v>
      </c>
      <c r="N2799" s="28">
        <v>82694</v>
      </c>
      <c r="O2799" s="279">
        <v>456707.10690000001</v>
      </c>
    </row>
    <row r="2800" spans="10:15" x14ac:dyDescent="0.2">
      <c r="J2800" s="28">
        <v>25151</v>
      </c>
      <c r="K2800" s="28" t="s">
        <v>489</v>
      </c>
      <c r="L2800" s="28">
        <v>4</v>
      </c>
      <c r="M2800" s="28" t="str">
        <f t="shared" si="62"/>
        <v>251514</v>
      </c>
      <c r="N2800" s="28">
        <v>57493</v>
      </c>
      <c r="O2800" s="279">
        <v>640749.05519999994</v>
      </c>
    </row>
    <row r="2801" spans="10:15" x14ac:dyDescent="0.2">
      <c r="J2801" s="28">
        <v>25151</v>
      </c>
      <c r="K2801" s="28" t="s">
        <v>489</v>
      </c>
      <c r="L2801" s="28">
        <v>5</v>
      </c>
      <c r="M2801" s="28" t="str">
        <f t="shared" si="62"/>
        <v>251515</v>
      </c>
      <c r="N2801" s="28">
        <v>10439</v>
      </c>
      <c r="O2801" s="279">
        <v>778488.70770000003</v>
      </c>
    </row>
    <row r="2802" spans="10:15" x14ac:dyDescent="0.2">
      <c r="J2802" s="28">
        <v>25151</v>
      </c>
      <c r="K2802" s="28" t="s">
        <v>489</v>
      </c>
      <c r="L2802" s="28">
        <v>6</v>
      </c>
      <c r="M2802" s="28" t="str">
        <f t="shared" si="62"/>
        <v>251516</v>
      </c>
      <c r="N2802" s="28">
        <v>7137</v>
      </c>
      <c r="O2802" s="279">
        <v>819732.42989999999</v>
      </c>
    </row>
    <row r="2803" spans="10:15" x14ac:dyDescent="0.2">
      <c r="J2803" s="28">
        <v>25151</v>
      </c>
      <c r="K2803" s="28" t="s">
        <v>489</v>
      </c>
      <c r="L2803" s="28">
        <v>7</v>
      </c>
      <c r="M2803" s="28" t="str">
        <f t="shared" si="62"/>
        <v>251517</v>
      </c>
      <c r="N2803" s="28">
        <v>3137</v>
      </c>
      <c r="O2803" s="279">
        <v>1195652.192</v>
      </c>
    </row>
    <row r="2804" spans="10:15" x14ac:dyDescent="0.2">
      <c r="J2804" s="28">
        <v>25151</v>
      </c>
      <c r="K2804" s="28" t="s">
        <v>489</v>
      </c>
      <c r="L2804" s="28">
        <v>9</v>
      </c>
      <c r="M2804" s="28" t="str">
        <f t="shared" si="62"/>
        <v>251519</v>
      </c>
      <c r="N2804" s="28">
        <v>9144</v>
      </c>
      <c r="O2804" s="279">
        <v>441682.50160000002</v>
      </c>
    </row>
    <row r="2805" spans="10:15" x14ac:dyDescent="0.2">
      <c r="J2805" s="28">
        <v>25151</v>
      </c>
      <c r="K2805" s="28" t="s">
        <v>489</v>
      </c>
      <c r="L2805" s="28">
        <v>10</v>
      </c>
      <c r="M2805" s="28" t="str">
        <f t="shared" si="62"/>
        <v>2515110</v>
      </c>
      <c r="N2805" s="28">
        <v>19242</v>
      </c>
      <c r="O2805" s="279">
        <v>692969.5281</v>
      </c>
    </row>
    <row r="2806" spans="10:15" x14ac:dyDescent="0.2">
      <c r="J2806" s="28">
        <v>25151</v>
      </c>
      <c r="K2806" s="28" t="s">
        <v>489</v>
      </c>
      <c r="L2806" s="28">
        <v>12</v>
      </c>
      <c r="M2806" s="28" t="str">
        <f t="shared" si="62"/>
        <v>2515112</v>
      </c>
      <c r="N2806" s="28">
        <v>0</v>
      </c>
      <c r="O2806" s="279">
        <v>126665.1237</v>
      </c>
    </row>
    <row r="2807" spans="10:15" x14ac:dyDescent="0.2">
      <c r="J2807" s="28">
        <v>25154</v>
      </c>
      <c r="K2807" s="28" t="s">
        <v>490</v>
      </c>
      <c r="L2807" s="28">
        <v>1</v>
      </c>
      <c r="M2807" s="28" t="str">
        <f t="shared" si="62"/>
        <v>251541</v>
      </c>
      <c r="N2807" s="28">
        <v>10981</v>
      </c>
      <c r="O2807" s="279">
        <v>41547.972829999999</v>
      </c>
    </row>
    <row r="2808" spans="10:15" x14ac:dyDescent="0.2">
      <c r="J2808" s="28">
        <v>25154</v>
      </c>
      <c r="K2808" s="28" t="s">
        <v>490</v>
      </c>
      <c r="L2808" s="28">
        <v>2</v>
      </c>
      <c r="M2808" s="28" t="str">
        <f t="shared" si="62"/>
        <v>251542</v>
      </c>
      <c r="N2808" s="28">
        <v>30956</v>
      </c>
      <c r="O2808" s="279">
        <v>98006.313139999998</v>
      </c>
    </row>
    <row r="2809" spans="10:15" x14ac:dyDescent="0.2">
      <c r="J2809" s="28">
        <v>25154</v>
      </c>
      <c r="K2809" s="28" t="s">
        <v>490</v>
      </c>
      <c r="L2809" s="28">
        <v>3</v>
      </c>
      <c r="M2809" s="28" t="str">
        <f t="shared" si="62"/>
        <v>251543</v>
      </c>
      <c r="N2809" s="28">
        <v>6353</v>
      </c>
      <c r="O2809" s="279">
        <v>171450.3316</v>
      </c>
    </row>
    <row r="2810" spans="10:15" x14ac:dyDescent="0.2">
      <c r="J2810" s="28">
        <v>25154</v>
      </c>
      <c r="K2810" s="28" t="s">
        <v>490</v>
      </c>
      <c r="L2810" s="28">
        <v>4</v>
      </c>
      <c r="M2810" s="28" t="str">
        <f t="shared" si="62"/>
        <v>251544</v>
      </c>
      <c r="N2810" s="28">
        <v>4053</v>
      </c>
      <c r="O2810" s="279">
        <v>102949.3192</v>
      </c>
    </row>
    <row r="2811" spans="10:15" x14ac:dyDescent="0.2">
      <c r="J2811" s="28">
        <v>25154</v>
      </c>
      <c r="K2811" s="28" t="s">
        <v>490</v>
      </c>
      <c r="L2811" s="28">
        <v>7</v>
      </c>
      <c r="M2811" s="28" t="str">
        <f t="shared" si="62"/>
        <v>251547</v>
      </c>
      <c r="N2811" s="28">
        <v>7424</v>
      </c>
      <c r="O2811" s="279">
        <v>48031.521480000003</v>
      </c>
    </row>
    <row r="2812" spans="10:15" x14ac:dyDescent="0.2">
      <c r="J2812" s="28">
        <v>25154</v>
      </c>
      <c r="K2812" s="28" t="s">
        <v>490</v>
      </c>
      <c r="L2812" s="28">
        <v>9</v>
      </c>
      <c r="M2812" s="28" t="str">
        <f t="shared" si="62"/>
        <v>251549</v>
      </c>
      <c r="N2812" s="28">
        <v>426</v>
      </c>
      <c r="O2812" s="279">
        <v>227873.39300000001</v>
      </c>
    </row>
    <row r="2813" spans="10:15" x14ac:dyDescent="0.2">
      <c r="J2813" s="28">
        <v>25154</v>
      </c>
      <c r="K2813" s="28" t="s">
        <v>490</v>
      </c>
      <c r="L2813" s="28">
        <v>12</v>
      </c>
      <c r="M2813" s="28" t="str">
        <f t="shared" si="62"/>
        <v>2515412</v>
      </c>
      <c r="N2813" s="28">
        <v>0</v>
      </c>
      <c r="O2813" s="279">
        <v>14327.42085</v>
      </c>
    </row>
    <row r="2814" spans="10:15" x14ac:dyDescent="0.2">
      <c r="J2814" s="28">
        <v>25168</v>
      </c>
      <c r="K2814" s="28" t="s">
        <v>491</v>
      </c>
      <c r="L2814" s="28">
        <v>1</v>
      </c>
      <c r="M2814" s="28" t="str">
        <f t="shared" si="62"/>
        <v>251681</v>
      </c>
      <c r="N2814" s="28">
        <v>10346</v>
      </c>
      <c r="O2814" s="279">
        <v>49749.456059999997</v>
      </c>
    </row>
    <row r="2815" spans="10:15" x14ac:dyDescent="0.2">
      <c r="J2815" s="28">
        <v>25168</v>
      </c>
      <c r="K2815" s="28" t="s">
        <v>491</v>
      </c>
      <c r="L2815" s="28">
        <v>2</v>
      </c>
      <c r="M2815" s="28" t="str">
        <f t="shared" si="62"/>
        <v>251682</v>
      </c>
      <c r="N2815" s="28">
        <v>13232</v>
      </c>
      <c r="O2815" s="279">
        <v>74305.625939999998</v>
      </c>
    </row>
    <row r="2816" spans="10:15" x14ac:dyDescent="0.2">
      <c r="J2816" s="28">
        <v>25168</v>
      </c>
      <c r="K2816" s="28" t="s">
        <v>491</v>
      </c>
      <c r="L2816" s="28">
        <v>3</v>
      </c>
      <c r="M2816" s="28" t="str">
        <f t="shared" si="62"/>
        <v>251683</v>
      </c>
      <c r="N2816" s="28">
        <v>939</v>
      </c>
      <c r="O2816" s="279">
        <v>94817.528709999999</v>
      </c>
    </row>
    <row r="2817" spans="10:15" x14ac:dyDescent="0.2">
      <c r="J2817" s="28">
        <v>25168</v>
      </c>
      <c r="K2817" s="28" t="s">
        <v>491</v>
      </c>
      <c r="L2817" s="28">
        <v>4</v>
      </c>
      <c r="M2817" s="28" t="str">
        <f t="shared" si="62"/>
        <v>251684</v>
      </c>
      <c r="N2817" s="28">
        <v>1030</v>
      </c>
      <c r="O2817" s="279">
        <v>60254.85714</v>
      </c>
    </row>
    <row r="2818" spans="10:15" x14ac:dyDescent="0.2">
      <c r="J2818" s="28">
        <v>25168</v>
      </c>
      <c r="K2818" s="28" t="s">
        <v>491</v>
      </c>
      <c r="L2818" s="28">
        <v>9</v>
      </c>
      <c r="M2818" s="28" t="str">
        <f t="shared" si="62"/>
        <v>251689</v>
      </c>
      <c r="N2818" s="28">
        <v>398</v>
      </c>
      <c r="O2818" s="279">
        <v>100084.8509</v>
      </c>
    </row>
    <row r="2819" spans="10:15" x14ac:dyDescent="0.2">
      <c r="J2819" s="28">
        <v>25168</v>
      </c>
      <c r="K2819" s="28" t="s">
        <v>491</v>
      </c>
      <c r="L2819" s="28">
        <v>12</v>
      </c>
      <c r="M2819" s="28" t="str">
        <f t="shared" ref="M2819:M2882" si="63">J2819&amp;L2819</f>
        <v>2516812</v>
      </c>
      <c r="N2819" s="28">
        <v>0</v>
      </c>
      <c r="O2819" s="279">
        <v>11756.596960000001</v>
      </c>
    </row>
    <row r="2820" spans="10:15" x14ac:dyDescent="0.2">
      <c r="J2820" s="28">
        <v>25175</v>
      </c>
      <c r="K2820" s="28" t="s">
        <v>492</v>
      </c>
      <c r="L2820" s="28">
        <v>1</v>
      </c>
      <c r="M2820" s="28" t="str">
        <f t="shared" si="63"/>
        <v>251751</v>
      </c>
      <c r="N2820" s="28">
        <v>23958</v>
      </c>
      <c r="O2820" s="279">
        <v>611566.11589999998</v>
      </c>
    </row>
    <row r="2821" spans="10:15" x14ac:dyDescent="0.2">
      <c r="J2821" s="28">
        <v>25175</v>
      </c>
      <c r="K2821" s="28" t="s">
        <v>492</v>
      </c>
      <c r="L2821" s="28">
        <v>2</v>
      </c>
      <c r="M2821" s="28" t="str">
        <f t="shared" si="63"/>
        <v>251752</v>
      </c>
      <c r="N2821" s="28">
        <v>105305</v>
      </c>
      <c r="O2821" s="279">
        <v>769185.90960000001</v>
      </c>
    </row>
    <row r="2822" spans="10:15" x14ac:dyDescent="0.2">
      <c r="J2822" s="28">
        <v>25175</v>
      </c>
      <c r="K2822" s="28" t="s">
        <v>492</v>
      </c>
      <c r="L2822" s="28">
        <v>3</v>
      </c>
      <c r="M2822" s="28" t="str">
        <f t="shared" si="63"/>
        <v>251753</v>
      </c>
      <c r="N2822" s="28">
        <v>510218</v>
      </c>
      <c r="O2822" s="279">
        <v>985163.16249999998</v>
      </c>
    </row>
    <row r="2823" spans="10:15" x14ac:dyDescent="0.2">
      <c r="J2823" s="28">
        <v>25175</v>
      </c>
      <c r="K2823" s="28" t="s">
        <v>492</v>
      </c>
      <c r="L2823" s="28">
        <v>4</v>
      </c>
      <c r="M2823" s="28" t="str">
        <f t="shared" si="63"/>
        <v>251754</v>
      </c>
      <c r="N2823" s="28">
        <v>1088874</v>
      </c>
      <c r="O2823" s="279">
        <v>1154469.95</v>
      </c>
    </row>
    <row r="2824" spans="10:15" x14ac:dyDescent="0.2">
      <c r="J2824" s="28">
        <v>25175</v>
      </c>
      <c r="K2824" s="28" t="s">
        <v>492</v>
      </c>
      <c r="L2824" s="28">
        <v>5</v>
      </c>
      <c r="M2824" s="28" t="str">
        <f t="shared" si="63"/>
        <v>251755</v>
      </c>
      <c r="N2824" s="28">
        <v>445618</v>
      </c>
      <c r="O2824" s="279">
        <v>1209058.9920000001</v>
      </c>
    </row>
    <row r="2825" spans="10:15" x14ac:dyDescent="0.2">
      <c r="J2825" s="28">
        <v>25175</v>
      </c>
      <c r="K2825" s="28" t="s">
        <v>492</v>
      </c>
      <c r="L2825" s="28">
        <v>6</v>
      </c>
      <c r="M2825" s="28" t="str">
        <f t="shared" si="63"/>
        <v>251756</v>
      </c>
      <c r="N2825" s="28">
        <v>185424</v>
      </c>
      <c r="O2825" s="279">
        <v>1073256.324</v>
      </c>
    </row>
    <row r="2826" spans="10:15" x14ac:dyDescent="0.2">
      <c r="J2826" s="28">
        <v>25175</v>
      </c>
      <c r="K2826" s="28" t="s">
        <v>492</v>
      </c>
      <c r="L2826" s="28">
        <v>7</v>
      </c>
      <c r="M2826" s="28" t="str">
        <f t="shared" si="63"/>
        <v>251757</v>
      </c>
      <c r="N2826" s="28">
        <v>89746</v>
      </c>
      <c r="O2826" s="279">
        <v>856620.63589999999</v>
      </c>
    </row>
    <row r="2827" spans="10:15" x14ac:dyDescent="0.2">
      <c r="J2827" s="28">
        <v>25175</v>
      </c>
      <c r="K2827" s="28" t="s">
        <v>492</v>
      </c>
      <c r="L2827" s="28">
        <v>8</v>
      </c>
      <c r="M2827" s="28" t="str">
        <f t="shared" si="63"/>
        <v>251758</v>
      </c>
      <c r="N2827" s="28">
        <v>87657</v>
      </c>
      <c r="O2827" s="279">
        <v>814049.82700000005</v>
      </c>
    </row>
    <row r="2828" spans="10:15" x14ac:dyDescent="0.2">
      <c r="J2828" s="28">
        <v>25175</v>
      </c>
      <c r="K2828" s="28" t="s">
        <v>492</v>
      </c>
      <c r="L2828" s="28">
        <v>9</v>
      </c>
      <c r="M2828" s="28" t="str">
        <f t="shared" si="63"/>
        <v>251759</v>
      </c>
      <c r="N2828" s="28">
        <v>25809</v>
      </c>
      <c r="O2828" s="279">
        <v>1448087.004</v>
      </c>
    </row>
    <row r="2829" spans="10:15" x14ac:dyDescent="0.2">
      <c r="J2829" s="28">
        <v>25175</v>
      </c>
      <c r="K2829" s="28" t="s">
        <v>492</v>
      </c>
      <c r="L2829" s="28">
        <v>10</v>
      </c>
      <c r="M2829" s="28" t="str">
        <f t="shared" si="63"/>
        <v>2517510</v>
      </c>
      <c r="N2829" s="28">
        <v>123456</v>
      </c>
      <c r="O2829" s="279">
        <v>1756582.8119999999</v>
      </c>
    </row>
    <row r="2830" spans="10:15" x14ac:dyDescent="0.2">
      <c r="J2830" s="28">
        <v>25175</v>
      </c>
      <c r="K2830" s="28" t="s">
        <v>492</v>
      </c>
      <c r="L2830" s="28">
        <v>11</v>
      </c>
      <c r="M2830" s="28" t="str">
        <f t="shared" si="63"/>
        <v>2517511</v>
      </c>
      <c r="N2830" s="28">
        <v>17251</v>
      </c>
      <c r="O2830" s="279">
        <v>865846.64670000004</v>
      </c>
    </row>
    <row r="2831" spans="10:15" x14ac:dyDescent="0.2">
      <c r="J2831" s="28">
        <v>25175</v>
      </c>
      <c r="K2831" s="28" t="s">
        <v>492</v>
      </c>
      <c r="L2831" s="28">
        <v>12</v>
      </c>
      <c r="M2831" s="28" t="str">
        <f t="shared" si="63"/>
        <v>2517512</v>
      </c>
      <c r="N2831" s="28">
        <v>0</v>
      </c>
      <c r="O2831" s="279">
        <v>438696.9449</v>
      </c>
    </row>
    <row r="2832" spans="10:15" x14ac:dyDescent="0.2">
      <c r="J2832" s="28">
        <v>25178</v>
      </c>
      <c r="K2832" s="28" t="s">
        <v>493</v>
      </c>
      <c r="L2832" s="28">
        <v>1</v>
      </c>
      <c r="M2832" s="28" t="str">
        <f t="shared" si="63"/>
        <v>251781</v>
      </c>
      <c r="N2832" s="28">
        <v>9673</v>
      </c>
      <c r="O2832" s="279">
        <v>55556.580300000001</v>
      </c>
    </row>
    <row r="2833" spans="10:15" x14ac:dyDescent="0.2">
      <c r="J2833" s="28">
        <v>25178</v>
      </c>
      <c r="K2833" s="28" t="s">
        <v>493</v>
      </c>
      <c r="L2833" s="28">
        <v>2</v>
      </c>
      <c r="M2833" s="28" t="str">
        <f t="shared" si="63"/>
        <v>251782</v>
      </c>
      <c r="N2833" s="28">
        <v>56989</v>
      </c>
      <c r="O2833" s="279">
        <v>158120.59179999999</v>
      </c>
    </row>
    <row r="2834" spans="10:15" x14ac:dyDescent="0.2">
      <c r="J2834" s="28">
        <v>25178</v>
      </c>
      <c r="K2834" s="28" t="s">
        <v>493</v>
      </c>
      <c r="L2834" s="28">
        <v>3</v>
      </c>
      <c r="M2834" s="28" t="str">
        <f t="shared" si="63"/>
        <v>251783</v>
      </c>
      <c r="N2834" s="28">
        <v>7462</v>
      </c>
      <c r="O2834" s="279">
        <v>228117.5821</v>
      </c>
    </row>
    <row r="2835" spans="10:15" x14ac:dyDescent="0.2">
      <c r="J2835" s="28">
        <v>25178</v>
      </c>
      <c r="K2835" s="28" t="s">
        <v>493</v>
      </c>
      <c r="L2835" s="28">
        <v>4</v>
      </c>
      <c r="M2835" s="28" t="str">
        <f t="shared" si="63"/>
        <v>251784</v>
      </c>
      <c r="N2835" s="28">
        <v>1970</v>
      </c>
      <c r="O2835" s="279">
        <v>135280.0551</v>
      </c>
    </row>
    <row r="2836" spans="10:15" x14ac:dyDescent="0.2">
      <c r="J2836" s="28">
        <v>25178</v>
      </c>
      <c r="K2836" s="28" t="s">
        <v>493</v>
      </c>
      <c r="L2836" s="28">
        <v>9</v>
      </c>
      <c r="M2836" s="28" t="str">
        <f t="shared" si="63"/>
        <v>251789</v>
      </c>
      <c r="N2836" s="28">
        <v>1910</v>
      </c>
      <c r="O2836" s="279">
        <v>228219.65169999999</v>
      </c>
    </row>
    <row r="2837" spans="10:15" x14ac:dyDescent="0.2">
      <c r="J2837" s="28">
        <v>25178</v>
      </c>
      <c r="K2837" s="28" t="s">
        <v>493</v>
      </c>
      <c r="L2837" s="28">
        <v>10</v>
      </c>
      <c r="M2837" s="28" t="str">
        <f t="shared" si="63"/>
        <v>2517810</v>
      </c>
      <c r="N2837" s="28">
        <v>748</v>
      </c>
      <c r="O2837" s="279">
        <v>179672.45989999999</v>
      </c>
    </row>
    <row r="2838" spans="10:15" x14ac:dyDescent="0.2">
      <c r="J2838" s="28">
        <v>25178</v>
      </c>
      <c r="K2838" s="28" t="s">
        <v>493</v>
      </c>
      <c r="L2838" s="28">
        <v>11</v>
      </c>
      <c r="M2838" s="28" t="str">
        <f t="shared" si="63"/>
        <v>2517811</v>
      </c>
      <c r="N2838" s="28">
        <v>142</v>
      </c>
      <c r="O2838" s="279">
        <v>128288.7931</v>
      </c>
    </row>
    <row r="2839" spans="10:15" x14ac:dyDescent="0.2">
      <c r="J2839" s="28">
        <v>25178</v>
      </c>
      <c r="K2839" s="28" t="s">
        <v>493</v>
      </c>
      <c r="L2839" s="28">
        <v>12</v>
      </c>
      <c r="M2839" s="28" t="str">
        <f t="shared" si="63"/>
        <v>2517812</v>
      </c>
      <c r="N2839" s="28">
        <v>0</v>
      </c>
      <c r="O2839" s="279">
        <v>20019.696840000001</v>
      </c>
    </row>
    <row r="2840" spans="10:15" x14ac:dyDescent="0.2">
      <c r="J2840" s="28">
        <v>25181</v>
      </c>
      <c r="K2840" s="28" t="s">
        <v>494</v>
      </c>
      <c r="L2840" s="28">
        <v>1</v>
      </c>
      <c r="M2840" s="28" t="str">
        <f t="shared" si="63"/>
        <v>251811</v>
      </c>
      <c r="N2840" s="28">
        <v>489</v>
      </c>
      <c r="O2840" s="279">
        <v>218457.48120000001</v>
      </c>
    </row>
    <row r="2841" spans="10:15" x14ac:dyDescent="0.2">
      <c r="J2841" s="28">
        <v>25181</v>
      </c>
      <c r="K2841" s="28" t="s">
        <v>494</v>
      </c>
      <c r="L2841" s="28">
        <v>2</v>
      </c>
      <c r="M2841" s="28" t="str">
        <f t="shared" si="63"/>
        <v>251812</v>
      </c>
      <c r="N2841" s="28">
        <v>11767</v>
      </c>
      <c r="O2841" s="279">
        <v>540595.96669999999</v>
      </c>
    </row>
    <row r="2842" spans="10:15" x14ac:dyDescent="0.2">
      <c r="J2842" s="28">
        <v>25181</v>
      </c>
      <c r="K2842" s="28" t="s">
        <v>494</v>
      </c>
      <c r="L2842" s="28">
        <v>3</v>
      </c>
      <c r="M2842" s="28" t="str">
        <f t="shared" si="63"/>
        <v>251813</v>
      </c>
      <c r="N2842" s="28">
        <v>56879</v>
      </c>
      <c r="O2842" s="279">
        <v>744019.62789999996</v>
      </c>
    </row>
    <row r="2843" spans="10:15" x14ac:dyDescent="0.2">
      <c r="J2843" s="28">
        <v>25181</v>
      </c>
      <c r="K2843" s="28" t="s">
        <v>494</v>
      </c>
      <c r="L2843" s="28">
        <v>4</v>
      </c>
      <c r="M2843" s="28" t="str">
        <f t="shared" si="63"/>
        <v>251814</v>
      </c>
      <c r="N2843" s="28">
        <v>68759</v>
      </c>
      <c r="O2843" s="279">
        <v>832290.70719999995</v>
      </c>
    </row>
    <row r="2844" spans="10:15" x14ac:dyDescent="0.2">
      <c r="J2844" s="28">
        <v>25181</v>
      </c>
      <c r="K2844" s="28" t="s">
        <v>494</v>
      </c>
      <c r="L2844" s="28">
        <v>5</v>
      </c>
      <c r="M2844" s="28" t="str">
        <f t="shared" si="63"/>
        <v>251815</v>
      </c>
      <c r="N2844" s="28">
        <v>27964</v>
      </c>
      <c r="O2844" s="279">
        <v>833600.91079999995</v>
      </c>
    </row>
    <row r="2845" spans="10:15" x14ac:dyDescent="0.2">
      <c r="J2845" s="28">
        <v>25181</v>
      </c>
      <c r="K2845" s="28" t="s">
        <v>494</v>
      </c>
      <c r="L2845" s="28">
        <v>6</v>
      </c>
      <c r="M2845" s="28" t="str">
        <f t="shared" si="63"/>
        <v>251816</v>
      </c>
      <c r="N2845" s="28">
        <v>16696</v>
      </c>
      <c r="O2845" s="279">
        <v>747092.2757</v>
      </c>
    </row>
    <row r="2846" spans="10:15" x14ac:dyDescent="0.2">
      <c r="J2846" s="28">
        <v>25181</v>
      </c>
      <c r="K2846" s="28" t="s">
        <v>494</v>
      </c>
      <c r="L2846" s="28">
        <v>7</v>
      </c>
      <c r="M2846" s="28" t="str">
        <f t="shared" si="63"/>
        <v>251817</v>
      </c>
      <c r="N2846" s="28">
        <v>6810</v>
      </c>
      <c r="O2846" s="279">
        <v>518959.21759999997</v>
      </c>
    </row>
    <row r="2847" spans="10:15" x14ac:dyDescent="0.2">
      <c r="J2847" s="28">
        <v>25181</v>
      </c>
      <c r="K2847" s="28" t="s">
        <v>494</v>
      </c>
      <c r="L2847" s="28">
        <v>8</v>
      </c>
      <c r="M2847" s="28" t="str">
        <f t="shared" si="63"/>
        <v>251818</v>
      </c>
      <c r="N2847" s="28">
        <v>9954</v>
      </c>
      <c r="O2847" s="279">
        <v>351736.97759999998</v>
      </c>
    </row>
    <row r="2848" spans="10:15" x14ac:dyDescent="0.2">
      <c r="J2848" s="28">
        <v>25181</v>
      </c>
      <c r="K2848" s="28" t="s">
        <v>494</v>
      </c>
      <c r="L2848" s="28">
        <v>9</v>
      </c>
      <c r="M2848" s="28" t="str">
        <f t="shared" si="63"/>
        <v>251819</v>
      </c>
      <c r="N2848" s="28">
        <v>1643</v>
      </c>
      <c r="O2848" s="279">
        <v>769513.44059999997</v>
      </c>
    </row>
    <row r="2849" spans="10:15" x14ac:dyDescent="0.2">
      <c r="J2849" s="28">
        <v>25181</v>
      </c>
      <c r="K2849" s="28" t="s">
        <v>494</v>
      </c>
      <c r="L2849" s="28">
        <v>10</v>
      </c>
      <c r="M2849" s="28" t="str">
        <f t="shared" si="63"/>
        <v>2518110</v>
      </c>
      <c r="N2849" s="28">
        <v>9439</v>
      </c>
      <c r="O2849" s="279">
        <v>1132992.2339999999</v>
      </c>
    </row>
    <row r="2850" spans="10:15" x14ac:dyDescent="0.2">
      <c r="J2850" s="28">
        <v>25181</v>
      </c>
      <c r="K2850" s="28" t="s">
        <v>494</v>
      </c>
      <c r="L2850" s="28">
        <v>11</v>
      </c>
      <c r="M2850" s="28" t="str">
        <f t="shared" si="63"/>
        <v>2518111</v>
      </c>
      <c r="N2850" s="28">
        <v>535</v>
      </c>
      <c r="O2850" s="279">
        <v>192433.8486</v>
      </c>
    </row>
    <row r="2851" spans="10:15" x14ac:dyDescent="0.2">
      <c r="J2851" s="28">
        <v>25181</v>
      </c>
      <c r="K2851" s="28" t="s">
        <v>494</v>
      </c>
      <c r="L2851" s="28">
        <v>12</v>
      </c>
      <c r="M2851" s="28" t="str">
        <f t="shared" si="63"/>
        <v>2518112</v>
      </c>
      <c r="N2851" s="28">
        <v>0</v>
      </c>
      <c r="O2851" s="279">
        <v>313091.17420000001</v>
      </c>
    </row>
    <row r="2852" spans="10:15" x14ac:dyDescent="0.2">
      <c r="J2852" s="28">
        <v>25183</v>
      </c>
      <c r="K2852" s="28" t="s">
        <v>495</v>
      </c>
      <c r="L2852" s="28">
        <v>1</v>
      </c>
      <c r="M2852" s="28" t="str">
        <f t="shared" si="63"/>
        <v>251831</v>
      </c>
      <c r="N2852" s="28">
        <v>895</v>
      </c>
      <c r="O2852" s="279">
        <v>125700.6597</v>
      </c>
    </row>
    <row r="2853" spans="10:15" x14ac:dyDescent="0.2">
      <c r="J2853" s="28">
        <v>25183</v>
      </c>
      <c r="K2853" s="28" t="s">
        <v>495</v>
      </c>
      <c r="L2853" s="28">
        <v>2</v>
      </c>
      <c r="M2853" s="28" t="str">
        <f t="shared" si="63"/>
        <v>251832</v>
      </c>
      <c r="N2853" s="28">
        <v>85706</v>
      </c>
      <c r="O2853" s="279">
        <v>343878.14569999999</v>
      </c>
    </row>
    <row r="2854" spans="10:15" x14ac:dyDescent="0.2">
      <c r="J2854" s="28">
        <v>25183</v>
      </c>
      <c r="K2854" s="28" t="s">
        <v>495</v>
      </c>
      <c r="L2854" s="28">
        <v>3</v>
      </c>
      <c r="M2854" s="28" t="str">
        <f t="shared" si="63"/>
        <v>251833</v>
      </c>
      <c r="N2854" s="28">
        <v>86167</v>
      </c>
      <c r="O2854" s="279">
        <v>539396.8395</v>
      </c>
    </row>
    <row r="2855" spans="10:15" x14ac:dyDescent="0.2">
      <c r="J2855" s="28">
        <v>25183</v>
      </c>
      <c r="K2855" s="28" t="s">
        <v>495</v>
      </c>
      <c r="L2855" s="28">
        <v>4</v>
      </c>
      <c r="M2855" s="28" t="str">
        <f t="shared" si="63"/>
        <v>251834</v>
      </c>
      <c r="N2855" s="28">
        <v>76440</v>
      </c>
      <c r="O2855" s="279">
        <v>573152.76009999996</v>
      </c>
    </row>
    <row r="2856" spans="10:15" x14ac:dyDescent="0.2">
      <c r="J2856" s="28">
        <v>25183</v>
      </c>
      <c r="K2856" s="28" t="s">
        <v>495</v>
      </c>
      <c r="L2856" s="28">
        <v>5</v>
      </c>
      <c r="M2856" s="28" t="str">
        <f t="shared" si="63"/>
        <v>251835</v>
      </c>
      <c r="N2856" s="28">
        <v>19178</v>
      </c>
      <c r="O2856" s="279">
        <v>575566.71100000001</v>
      </c>
    </row>
    <row r="2857" spans="10:15" x14ac:dyDescent="0.2">
      <c r="J2857" s="28">
        <v>25183</v>
      </c>
      <c r="K2857" s="28" t="s">
        <v>495</v>
      </c>
      <c r="L2857" s="28">
        <v>6</v>
      </c>
      <c r="M2857" s="28" t="str">
        <f t="shared" si="63"/>
        <v>251836</v>
      </c>
      <c r="N2857" s="28">
        <v>9803</v>
      </c>
      <c r="O2857" s="279">
        <v>1059614.977</v>
      </c>
    </row>
    <row r="2858" spans="10:15" x14ac:dyDescent="0.2">
      <c r="J2858" s="28">
        <v>25183</v>
      </c>
      <c r="K2858" s="28" t="s">
        <v>495</v>
      </c>
      <c r="L2858" s="28">
        <v>7</v>
      </c>
      <c r="M2858" s="28" t="str">
        <f t="shared" si="63"/>
        <v>251837</v>
      </c>
      <c r="N2858" s="28">
        <v>2748</v>
      </c>
      <c r="O2858" s="279">
        <v>210921.10190000001</v>
      </c>
    </row>
    <row r="2859" spans="10:15" x14ac:dyDescent="0.2">
      <c r="J2859" s="28">
        <v>25183</v>
      </c>
      <c r="K2859" s="28" t="s">
        <v>495</v>
      </c>
      <c r="L2859" s="28">
        <v>8</v>
      </c>
      <c r="M2859" s="28" t="str">
        <f t="shared" si="63"/>
        <v>251838</v>
      </c>
      <c r="N2859" s="28">
        <v>8054</v>
      </c>
      <c r="O2859" s="279">
        <v>1147835.858</v>
      </c>
    </row>
    <row r="2860" spans="10:15" x14ac:dyDescent="0.2">
      <c r="J2860" s="28">
        <v>25183</v>
      </c>
      <c r="K2860" s="28" t="s">
        <v>495</v>
      </c>
      <c r="L2860" s="28">
        <v>9</v>
      </c>
      <c r="M2860" s="28" t="str">
        <f t="shared" si="63"/>
        <v>251839</v>
      </c>
      <c r="N2860" s="28">
        <v>1976</v>
      </c>
      <c r="O2860" s="279">
        <v>522452.63900000002</v>
      </c>
    </row>
    <row r="2861" spans="10:15" x14ac:dyDescent="0.2">
      <c r="J2861" s="28">
        <v>25183</v>
      </c>
      <c r="K2861" s="28" t="s">
        <v>495</v>
      </c>
      <c r="L2861" s="28">
        <v>10</v>
      </c>
      <c r="M2861" s="28" t="str">
        <f t="shared" si="63"/>
        <v>2518310</v>
      </c>
      <c r="N2861" s="28">
        <v>14184</v>
      </c>
      <c r="O2861" s="279">
        <v>750973.26820000005</v>
      </c>
    </row>
    <row r="2862" spans="10:15" x14ac:dyDescent="0.2">
      <c r="J2862" s="28">
        <v>25183</v>
      </c>
      <c r="K2862" s="28" t="s">
        <v>495</v>
      </c>
      <c r="L2862" s="28">
        <v>11</v>
      </c>
      <c r="M2862" s="28" t="str">
        <f t="shared" si="63"/>
        <v>2518311</v>
      </c>
      <c r="N2862" s="28">
        <v>758</v>
      </c>
      <c r="O2862" s="279">
        <v>619985.19019999995</v>
      </c>
    </row>
    <row r="2863" spans="10:15" x14ac:dyDescent="0.2">
      <c r="J2863" s="28">
        <v>25183</v>
      </c>
      <c r="K2863" s="28" t="s">
        <v>495</v>
      </c>
      <c r="L2863" s="28">
        <v>12</v>
      </c>
      <c r="M2863" s="28" t="str">
        <f t="shared" si="63"/>
        <v>2518312</v>
      </c>
      <c r="N2863" s="28">
        <v>0</v>
      </c>
      <c r="O2863" s="279">
        <v>133696.39850000001</v>
      </c>
    </row>
    <row r="2864" spans="10:15" x14ac:dyDescent="0.2">
      <c r="J2864" s="28">
        <v>25200</v>
      </c>
      <c r="K2864" s="28" t="s">
        <v>496</v>
      </c>
      <c r="L2864" s="28">
        <v>1</v>
      </c>
      <c r="M2864" s="28" t="str">
        <f t="shared" si="63"/>
        <v>252001</v>
      </c>
      <c r="N2864" s="28">
        <v>1752</v>
      </c>
      <c r="O2864" s="279">
        <v>160758.00810000001</v>
      </c>
    </row>
    <row r="2865" spans="10:15" x14ac:dyDescent="0.2">
      <c r="J2865" s="28">
        <v>25200</v>
      </c>
      <c r="K2865" s="28" t="s">
        <v>496</v>
      </c>
      <c r="L2865" s="28">
        <v>2</v>
      </c>
      <c r="M2865" s="28" t="str">
        <f t="shared" si="63"/>
        <v>252002</v>
      </c>
      <c r="N2865" s="28">
        <v>98307</v>
      </c>
      <c r="O2865" s="279">
        <v>311691.81459999998</v>
      </c>
    </row>
    <row r="2866" spans="10:15" x14ac:dyDescent="0.2">
      <c r="J2866" s="28">
        <v>25200</v>
      </c>
      <c r="K2866" s="28" t="s">
        <v>496</v>
      </c>
      <c r="L2866" s="28">
        <v>3</v>
      </c>
      <c r="M2866" s="28" t="str">
        <f t="shared" si="63"/>
        <v>252003</v>
      </c>
      <c r="N2866" s="28">
        <v>71535</v>
      </c>
      <c r="O2866" s="279">
        <v>433300.0515</v>
      </c>
    </row>
    <row r="2867" spans="10:15" x14ac:dyDescent="0.2">
      <c r="J2867" s="28">
        <v>25200</v>
      </c>
      <c r="K2867" s="28" t="s">
        <v>496</v>
      </c>
      <c r="L2867" s="28">
        <v>4</v>
      </c>
      <c r="M2867" s="28" t="str">
        <f t="shared" si="63"/>
        <v>252004</v>
      </c>
      <c r="N2867" s="28">
        <v>16431</v>
      </c>
      <c r="O2867" s="279">
        <v>522598.24109999998</v>
      </c>
    </row>
    <row r="2868" spans="10:15" x14ac:dyDescent="0.2">
      <c r="J2868" s="28">
        <v>25200</v>
      </c>
      <c r="K2868" s="28" t="s">
        <v>496</v>
      </c>
      <c r="L2868" s="28">
        <v>5</v>
      </c>
      <c r="M2868" s="28" t="str">
        <f t="shared" si="63"/>
        <v>252005</v>
      </c>
      <c r="N2868" s="28">
        <v>453</v>
      </c>
      <c r="O2868" s="279">
        <v>180984.4828</v>
      </c>
    </row>
    <row r="2869" spans="10:15" x14ac:dyDescent="0.2">
      <c r="J2869" s="28">
        <v>25200</v>
      </c>
      <c r="K2869" s="28" t="s">
        <v>496</v>
      </c>
      <c r="L2869" s="28">
        <v>9</v>
      </c>
      <c r="M2869" s="28" t="str">
        <f t="shared" si="63"/>
        <v>252009</v>
      </c>
      <c r="N2869" s="28">
        <v>4099</v>
      </c>
      <c r="O2869" s="279">
        <v>396795.92019999999</v>
      </c>
    </row>
    <row r="2870" spans="10:15" x14ac:dyDescent="0.2">
      <c r="J2870" s="28">
        <v>25200</v>
      </c>
      <c r="K2870" s="28" t="s">
        <v>496</v>
      </c>
      <c r="L2870" s="28">
        <v>10</v>
      </c>
      <c r="M2870" s="28" t="str">
        <f t="shared" si="63"/>
        <v>2520010</v>
      </c>
      <c r="N2870" s="28">
        <v>2346</v>
      </c>
      <c r="O2870" s="279">
        <v>527476.54079999996</v>
      </c>
    </row>
    <row r="2871" spans="10:15" x14ac:dyDescent="0.2">
      <c r="J2871" s="28">
        <v>25200</v>
      </c>
      <c r="K2871" s="28" t="s">
        <v>496</v>
      </c>
      <c r="L2871" s="28">
        <v>11</v>
      </c>
      <c r="M2871" s="28" t="str">
        <f t="shared" si="63"/>
        <v>2520011</v>
      </c>
      <c r="N2871" s="28">
        <v>22</v>
      </c>
      <c r="O2871" s="279">
        <v>103615.3846</v>
      </c>
    </row>
    <row r="2872" spans="10:15" x14ac:dyDescent="0.2">
      <c r="J2872" s="28">
        <v>25200</v>
      </c>
      <c r="K2872" s="28" t="s">
        <v>496</v>
      </c>
      <c r="L2872" s="28">
        <v>12</v>
      </c>
      <c r="M2872" s="28" t="str">
        <f t="shared" si="63"/>
        <v>2520012</v>
      </c>
      <c r="N2872" s="28">
        <v>0</v>
      </c>
      <c r="O2872" s="279">
        <v>57069.587249999997</v>
      </c>
    </row>
    <row r="2873" spans="10:15" x14ac:dyDescent="0.2">
      <c r="J2873" s="28">
        <v>25214</v>
      </c>
      <c r="K2873" s="28" t="s">
        <v>497</v>
      </c>
      <c r="L2873" s="28">
        <v>1</v>
      </c>
      <c r="M2873" s="28" t="str">
        <f t="shared" si="63"/>
        <v>252141</v>
      </c>
      <c r="N2873" s="28">
        <v>2899</v>
      </c>
      <c r="O2873" s="279">
        <v>228310.67319999999</v>
      </c>
    </row>
    <row r="2874" spans="10:15" x14ac:dyDescent="0.2">
      <c r="J2874" s="28">
        <v>25214</v>
      </c>
      <c r="K2874" s="28" t="s">
        <v>497</v>
      </c>
      <c r="L2874" s="28">
        <v>2</v>
      </c>
      <c r="M2874" s="28" t="str">
        <f t="shared" si="63"/>
        <v>252142</v>
      </c>
      <c r="N2874" s="28">
        <v>65387</v>
      </c>
      <c r="O2874" s="279">
        <v>388057.40360000002</v>
      </c>
    </row>
    <row r="2875" spans="10:15" x14ac:dyDescent="0.2">
      <c r="J2875" s="28">
        <v>25214</v>
      </c>
      <c r="K2875" s="28" t="s">
        <v>497</v>
      </c>
      <c r="L2875" s="28">
        <v>3</v>
      </c>
      <c r="M2875" s="28" t="str">
        <f t="shared" si="63"/>
        <v>252143</v>
      </c>
      <c r="N2875" s="28">
        <v>140962</v>
      </c>
      <c r="O2875" s="279">
        <v>446653.74819999997</v>
      </c>
    </row>
    <row r="2876" spans="10:15" x14ac:dyDescent="0.2">
      <c r="J2876" s="28">
        <v>25214</v>
      </c>
      <c r="K2876" s="28" t="s">
        <v>497</v>
      </c>
      <c r="L2876" s="28">
        <v>4</v>
      </c>
      <c r="M2876" s="28" t="str">
        <f t="shared" si="63"/>
        <v>252144</v>
      </c>
      <c r="N2876" s="28">
        <v>84707</v>
      </c>
      <c r="O2876" s="279">
        <v>468525.03460000001</v>
      </c>
    </row>
    <row r="2877" spans="10:15" x14ac:dyDescent="0.2">
      <c r="J2877" s="28">
        <v>25214</v>
      </c>
      <c r="K2877" s="28" t="s">
        <v>497</v>
      </c>
      <c r="L2877" s="28">
        <v>5</v>
      </c>
      <c r="M2877" s="28" t="str">
        <f t="shared" si="63"/>
        <v>252145</v>
      </c>
      <c r="N2877" s="28">
        <v>20036</v>
      </c>
      <c r="O2877" s="279">
        <v>338837.90289999999</v>
      </c>
    </row>
    <row r="2878" spans="10:15" x14ac:dyDescent="0.2">
      <c r="J2878" s="28">
        <v>25214</v>
      </c>
      <c r="K2878" s="28" t="s">
        <v>497</v>
      </c>
      <c r="L2878" s="28">
        <v>6</v>
      </c>
      <c r="M2878" s="28" t="str">
        <f t="shared" si="63"/>
        <v>252146</v>
      </c>
      <c r="N2878" s="28">
        <v>11280</v>
      </c>
      <c r="O2878" s="279">
        <v>265729.73239999998</v>
      </c>
    </row>
    <row r="2879" spans="10:15" x14ac:dyDescent="0.2">
      <c r="J2879" s="28">
        <v>25214</v>
      </c>
      <c r="K2879" s="28" t="s">
        <v>497</v>
      </c>
      <c r="L2879" s="28">
        <v>7</v>
      </c>
      <c r="M2879" s="28" t="str">
        <f t="shared" si="63"/>
        <v>252147</v>
      </c>
      <c r="N2879" s="28">
        <v>4424</v>
      </c>
      <c r="O2879" s="279">
        <v>215753.8088</v>
      </c>
    </row>
    <row r="2880" spans="10:15" x14ac:dyDescent="0.2">
      <c r="J2880" s="28">
        <v>25214</v>
      </c>
      <c r="K2880" s="28" t="s">
        <v>497</v>
      </c>
      <c r="L2880" s="28">
        <v>8</v>
      </c>
      <c r="M2880" s="28" t="str">
        <f t="shared" si="63"/>
        <v>252148</v>
      </c>
      <c r="N2880" s="28">
        <v>1348</v>
      </c>
      <c r="O2880" s="279">
        <v>89747.455780000004</v>
      </c>
    </row>
    <row r="2881" spans="10:15" x14ac:dyDescent="0.2">
      <c r="J2881" s="28">
        <v>25214</v>
      </c>
      <c r="K2881" s="28" t="s">
        <v>497</v>
      </c>
      <c r="L2881" s="28">
        <v>9</v>
      </c>
      <c r="M2881" s="28" t="str">
        <f t="shared" si="63"/>
        <v>252149</v>
      </c>
      <c r="N2881" s="28">
        <v>8026</v>
      </c>
      <c r="O2881" s="279">
        <v>597529.92079999996</v>
      </c>
    </row>
    <row r="2882" spans="10:15" x14ac:dyDescent="0.2">
      <c r="J2882" s="28">
        <v>25214</v>
      </c>
      <c r="K2882" s="28" t="s">
        <v>497</v>
      </c>
      <c r="L2882" s="28">
        <v>10</v>
      </c>
      <c r="M2882" s="28" t="str">
        <f t="shared" si="63"/>
        <v>2521410</v>
      </c>
      <c r="N2882" s="28">
        <v>39442</v>
      </c>
      <c r="O2882" s="279">
        <v>502879.38020000001</v>
      </c>
    </row>
    <row r="2883" spans="10:15" x14ac:dyDescent="0.2">
      <c r="J2883" s="28">
        <v>25214</v>
      </c>
      <c r="K2883" s="28" t="s">
        <v>497</v>
      </c>
      <c r="L2883" s="28">
        <v>11</v>
      </c>
      <c r="M2883" s="28" t="str">
        <f t="shared" ref="M2883:M2946" si="64">J2883&amp;L2883</f>
        <v>2521411</v>
      </c>
      <c r="N2883" s="28">
        <v>517</v>
      </c>
      <c r="O2883" s="279">
        <v>335162.7034</v>
      </c>
    </row>
    <row r="2884" spans="10:15" x14ac:dyDescent="0.2">
      <c r="J2884" s="28">
        <v>25214</v>
      </c>
      <c r="K2884" s="28" t="s">
        <v>497</v>
      </c>
      <c r="L2884" s="28">
        <v>12</v>
      </c>
      <c r="M2884" s="28" t="str">
        <f t="shared" si="64"/>
        <v>2521412</v>
      </c>
      <c r="N2884" s="28">
        <v>0</v>
      </c>
      <c r="O2884" s="279">
        <v>159850.38870000001</v>
      </c>
    </row>
    <row r="2885" spans="10:15" x14ac:dyDescent="0.2">
      <c r="J2885" s="28">
        <v>25224</v>
      </c>
      <c r="K2885" s="28" t="s">
        <v>498</v>
      </c>
      <c r="L2885" s="28">
        <v>1</v>
      </c>
      <c r="M2885" s="28" t="str">
        <f t="shared" si="64"/>
        <v>252241</v>
      </c>
      <c r="N2885" s="28">
        <v>6613</v>
      </c>
      <c r="O2885" s="279">
        <v>48867.477570000003</v>
      </c>
    </row>
    <row r="2886" spans="10:15" x14ac:dyDescent="0.2">
      <c r="J2886" s="28">
        <v>25224</v>
      </c>
      <c r="K2886" s="28" t="s">
        <v>498</v>
      </c>
      <c r="L2886" s="28">
        <v>2</v>
      </c>
      <c r="M2886" s="28" t="str">
        <f t="shared" si="64"/>
        <v>252242</v>
      </c>
      <c r="N2886" s="28">
        <v>26674</v>
      </c>
      <c r="O2886" s="279">
        <v>115572.3668</v>
      </c>
    </row>
    <row r="2887" spans="10:15" x14ac:dyDescent="0.2">
      <c r="J2887" s="28">
        <v>25224</v>
      </c>
      <c r="K2887" s="28" t="s">
        <v>498</v>
      </c>
      <c r="L2887" s="28">
        <v>3</v>
      </c>
      <c r="M2887" s="28" t="str">
        <f t="shared" si="64"/>
        <v>252243</v>
      </c>
      <c r="N2887" s="28">
        <v>5760</v>
      </c>
      <c r="O2887" s="279">
        <v>109275.08100000001</v>
      </c>
    </row>
    <row r="2888" spans="10:15" x14ac:dyDescent="0.2">
      <c r="J2888" s="28">
        <v>25224</v>
      </c>
      <c r="K2888" s="28" t="s">
        <v>498</v>
      </c>
      <c r="L2888" s="28">
        <v>4</v>
      </c>
      <c r="M2888" s="28" t="str">
        <f t="shared" si="64"/>
        <v>252244</v>
      </c>
      <c r="N2888" s="28">
        <v>1411</v>
      </c>
      <c r="O2888" s="279">
        <v>195629.51550000001</v>
      </c>
    </row>
    <row r="2889" spans="10:15" x14ac:dyDescent="0.2">
      <c r="J2889" s="28">
        <v>25224</v>
      </c>
      <c r="K2889" s="28" t="s">
        <v>498</v>
      </c>
      <c r="L2889" s="28">
        <v>9</v>
      </c>
      <c r="M2889" s="28" t="str">
        <f t="shared" si="64"/>
        <v>252249</v>
      </c>
      <c r="N2889" s="28">
        <v>452</v>
      </c>
      <c r="O2889" s="279">
        <v>188582.01579999999</v>
      </c>
    </row>
    <row r="2890" spans="10:15" x14ac:dyDescent="0.2">
      <c r="J2890" s="28">
        <v>25224</v>
      </c>
      <c r="K2890" s="28" t="s">
        <v>498</v>
      </c>
      <c r="L2890" s="28">
        <v>12</v>
      </c>
      <c r="M2890" s="28" t="str">
        <f t="shared" si="64"/>
        <v>2522412</v>
      </c>
      <c r="N2890" s="28">
        <v>0</v>
      </c>
      <c r="O2890" s="279">
        <v>13835.04225</v>
      </c>
    </row>
    <row r="2891" spans="10:15" x14ac:dyDescent="0.2">
      <c r="J2891" s="28">
        <v>25245</v>
      </c>
      <c r="K2891" s="28" t="s">
        <v>499</v>
      </c>
      <c r="L2891" s="28">
        <v>1</v>
      </c>
      <c r="M2891" s="28" t="str">
        <f t="shared" si="64"/>
        <v>252451</v>
      </c>
      <c r="N2891" s="28">
        <v>7387</v>
      </c>
      <c r="O2891" s="279">
        <v>85126.312149999998</v>
      </c>
    </row>
    <row r="2892" spans="10:15" x14ac:dyDescent="0.2">
      <c r="J2892" s="28">
        <v>25245</v>
      </c>
      <c r="K2892" s="28" t="s">
        <v>499</v>
      </c>
      <c r="L2892" s="28">
        <v>2</v>
      </c>
      <c r="M2892" s="28" t="str">
        <f t="shared" si="64"/>
        <v>252452</v>
      </c>
      <c r="N2892" s="28">
        <v>141572</v>
      </c>
      <c r="O2892" s="279">
        <v>305827.77140000003</v>
      </c>
    </row>
    <row r="2893" spans="10:15" x14ac:dyDescent="0.2">
      <c r="J2893" s="28">
        <v>25245</v>
      </c>
      <c r="K2893" s="28" t="s">
        <v>499</v>
      </c>
      <c r="L2893" s="28">
        <v>3</v>
      </c>
      <c r="M2893" s="28" t="str">
        <f t="shared" si="64"/>
        <v>252453</v>
      </c>
      <c r="N2893" s="28">
        <v>140722</v>
      </c>
      <c r="O2893" s="279">
        <v>493554.9903</v>
      </c>
    </row>
    <row r="2894" spans="10:15" x14ac:dyDescent="0.2">
      <c r="J2894" s="28">
        <v>25245</v>
      </c>
      <c r="K2894" s="28" t="s">
        <v>499</v>
      </c>
      <c r="L2894" s="28">
        <v>4</v>
      </c>
      <c r="M2894" s="28" t="str">
        <f t="shared" si="64"/>
        <v>252454</v>
      </c>
      <c r="N2894" s="28">
        <v>70155</v>
      </c>
      <c r="O2894" s="279">
        <v>534485.21550000005</v>
      </c>
    </row>
    <row r="2895" spans="10:15" x14ac:dyDescent="0.2">
      <c r="J2895" s="28">
        <v>25245</v>
      </c>
      <c r="K2895" s="28" t="s">
        <v>499</v>
      </c>
      <c r="L2895" s="28">
        <v>5</v>
      </c>
      <c r="M2895" s="28" t="str">
        <f t="shared" si="64"/>
        <v>252455</v>
      </c>
      <c r="N2895" s="28">
        <v>11142</v>
      </c>
      <c r="O2895" s="279">
        <v>475789.3112</v>
      </c>
    </row>
    <row r="2896" spans="10:15" x14ac:dyDescent="0.2">
      <c r="J2896" s="28">
        <v>25245</v>
      </c>
      <c r="K2896" s="28" t="s">
        <v>499</v>
      </c>
      <c r="L2896" s="28">
        <v>6</v>
      </c>
      <c r="M2896" s="28" t="str">
        <f t="shared" si="64"/>
        <v>252456</v>
      </c>
      <c r="N2896" s="28">
        <v>10287</v>
      </c>
      <c r="O2896" s="279">
        <v>472309.86330000003</v>
      </c>
    </row>
    <row r="2897" spans="10:15" x14ac:dyDescent="0.2">
      <c r="J2897" s="28">
        <v>25245</v>
      </c>
      <c r="K2897" s="28" t="s">
        <v>499</v>
      </c>
      <c r="L2897" s="28">
        <v>7</v>
      </c>
      <c r="M2897" s="28" t="str">
        <f t="shared" si="64"/>
        <v>252457</v>
      </c>
      <c r="N2897" s="28">
        <v>4720</v>
      </c>
      <c r="O2897" s="279">
        <v>536626.47860000003</v>
      </c>
    </row>
    <row r="2898" spans="10:15" x14ac:dyDescent="0.2">
      <c r="J2898" s="28">
        <v>25245</v>
      </c>
      <c r="K2898" s="28" t="s">
        <v>499</v>
      </c>
      <c r="L2898" s="28">
        <v>9</v>
      </c>
      <c r="M2898" s="28" t="str">
        <f t="shared" si="64"/>
        <v>252459</v>
      </c>
      <c r="N2898" s="28">
        <v>6062</v>
      </c>
      <c r="O2898" s="279">
        <v>518241.424</v>
      </c>
    </row>
    <row r="2899" spans="10:15" x14ac:dyDescent="0.2">
      <c r="J2899" s="28">
        <v>25245</v>
      </c>
      <c r="K2899" s="28" t="s">
        <v>499</v>
      </c>
      <c r="L2899" s="28">
        <v>10</v>
      </c>
      <c r="M2899" s="28" t="str">
        <f t="shared" si="64"/>
        <v>2524510</v>
      </c>
      <c r="N2899" s="28">
        <v>32991</v>
      </c>
      <c r="O2899" s="279">
        <v>780305.11939999997</v>
      </c>
    </row>
    <row r="2900" spans="10:15" x14ac:dyDescent="0.2">
      <c r="J2900" s="28">
        <v>25245</v>
      </c>
      <c r="K2900" s="28" t="s">
        <v>499</v>
      </c>
      <c r="L2900" s="28">
        <v>12</v>
      </c>
      <c r="M2900" s="28" t="str">
        <f t="shared" si="64"/>
        <v>2524512</v>
      </c>
      <c r="N2900" s="28">
        <v>0</v>
      </c>
      <c r="O2900" s="279">
        <v>62079.164689999998</v>
      </c>
    </row>
    <row r="2901" spans="10:15" x14ac:dyDescent="0.2">
      <c r="J2901" s="28">
        <v>25258</v>
      </c>
      <c r="K2901" s="28" t="s">
        <v>500</v>
      </c>
      <c r="L2901" s="28">
        <v>1</v>
      </c>
      <c r="M2901" s="28" t="str">
        <f t="shared" si="64"/>
        <v>252581</v>
      </c>
      <c r="N2901" s="28">
        <v>3531</v>
      </c>
      <c r="O2901" s="279">
        <v>34622.749040000002</v>
      </c>
    </row>
    <row r="2902" spans="10:15" x14ac:dyDescent="0.2">
      <c r="J2902" s="28">
        <v>25258</v>
      </c>
      <c r="K2902" s="28" t="s">
        <v>500</v>
      </c>
      <c r="L2902" s="28">
        <v>2</v>
      </c>
      <c r="M2902" s="28" t="str">
        <f t="shared" si="64"/>
        <v>252582</v>
      </c>
      <c r="N2902" s="28">
        <v>11387</v>
      </c>
      <c r="O2902" s="279">
        <v>88311.977559999999</v>
      </c>
    </row>
    <row r="2903" spans="10:15" x14ac:dyDescent="0.2">
      <c r="J2903" s="28">
        <v>25258</v>
      </c>
      <c r="K2903" s="28" t="s">
        <v>500</v>
      </c>
      <c r="L2903" s="28">
        <v>3</v>
      </c>
      <c r="M2903" s="28" t="str">
        <f t="shared" si="64"/>
        <v>252583</v>
      </c>
      <c r="N2903" s="28">
        <v>1488</v>
      </c>
      <c r="O2903" s="279">
        <v>94749.936000000002</v>
      </c>
    </row>
    <row r="2904" spans="10:15" x14ac:dyDescent="0.2">
      <c r="J2904" s="28">
        <v>25258</v>
      </c>
      <c r="K2904" s="28" t="s">
        <v>500</v>
      </c>
      <c r="L2904" s="28">
        <v>9</v>
      </c>
      <c r="M2904" s="28" t="str">
        <f t="shared" si="64"/>
        <v>252589</v>
      </c>
      <c r="N2904" s="28">
        <v>20</v>
      </c>
      <c r="O2904" s="279">
        <v>156250</v>
      </c>
    </row>
    <row r="2905" spans="10:15" x14ac:dyDescent="0.2">
      <c r="J2905" s="28">
        <v>25258</v>
      </c>
      <c r="K2905" s="28" t="s">
        <v>500</v>
      </c>
      <c r="L2905" s="28">
        <v>12</v>
      </c>
      <c r="M2905" s="28" t="str">
        <f t="shared" si="64"/>
        <v>2525812</v>
      </c>
      <c r="N2905" s="28">
        <v>0</v>
      </c>
      <c r="O2905" s="279">
        <v>16117.62371</v>
      </c>
    </row>
    <row r="2906" spans="10:15" x14ac:dyDescent="0.2">
      <c r="J2906" s="28">
        <v>25260</v>
      </c>
      <c r="K2906" s="28" t="s">
        <v>501</v>
      </c>
      <c r="L2906" s="28">
        <v>1</v>
      </c>
      <c r="M2906" s="28" t="str">
        <f t="shared" si="64"/>
        <v>252601</v>
      </c>
      <c r="N2906" s="28">
        <v>2023</v>
      </c>
      <c r="O2906" s="279">
        <v>75536.93909</v>
      </c>
    </row>
    <row r="2907" spans="10:15" x14ac:dyDescent="0.2">
      <c r="J2907" s="28">
        <v>25260</v>
      </c>
      <c r="K2907" s="28" t="s">
        <v>501</v>
      </c>
      <c r="L2907" s="28">
        <v>2</v>
      </c>
      <c r="M2907" s="28" t="str">
        <f t="shared" si="64"/>
        <v>252602</v>
      </c>
      <c r="N2907" s="28">
        <v>108974</v>
      </c>
      <c r="O2907" s="279">
        <v>305693.38150000002</v>
      </c>
    </row>
    <row r="2908" spans="10:15" x14ac:dyDescent="0.2">
      <c r="J2908" s="28">
        <v>25260</v>
      </c>
      <c r="K2908" s="28" t="s">
        <v>501</v>
      </c>
      <c r="L2908" s="28">
        <v>3</v>
      </c>
      <c r="M2908" s="28" t="str">
        <f t="shared" si="64"/>
        <v>252603</v>
      </c>
      <c r="N2908" s="28">
        <v>59343</v>
      </c>
      <c r="O2908" s="279">
        <v>495656.09450000001</v>
      </c>
    </row>
    <row r="2909" spans="10:15" x14ac:dyDescent="0.2">
      <c r="J2909" s="28">
        <v>25260</v>
      </c>
      <c r="K2909" s="28" t="s">
        <v>501</v>
      </c>
      <c r="L2909" s="28">
        <v>4</v>
      </c>
      <c r="M2909" s="28" t="str">
        <f t="shared" si="64"/>
        <v>252604</v>
      </c>
      <c r="N2909" s="28">
        <v>14169</v>
      </c>
      <c r="O2909" s="279">
        <v>456862.88299999997</v>
      </c>
    </row>
    <row r="2910" spans="10:15" x14ac:dyDescent="0.2">
      <c r="J2910" s="28">
        <v>25260</v>
      </c>
      <c r="K2910" s="28" t="s">
        <v>501</v>
      </c>
      <c r="L2910" s="28">
        <v>5</v>
      </c>
      <c r="M2910" s="28" t="str">
        <f t="shared" si="64"/>
        <v>252605</v>
      </c>
      <c r="N2910" s="28">
        <v>1824</v>
      </c>
      <c r="O2910" s="279">
        <v>450137.20610000001</v>
      </c>
    </row>
    <row r="2911" spans="10:15" x14ac:dyDescent="0.2">
      <c r="J2911" s="28">
        <v>25260</v>
      </c>
      <c r="K2911" s="28" t="s">
        <v>501</v>
      </c>
      <c r="L2911" s="28">
        <v>6</v>
      </c>
      <c r="M2911" s="28" t="str">
        <f t="shared" si="64"/>
        <v>252606</v>
      </c>
      <c r="N2911" s="28">
        <v>97</v>
      </c>
      <c r="O2911" s="279">
        <v>68983.596869999994</v>
      </c>
    </row>
    <row r="2912" spans="10:15" x14ac:dyDescent="0.2">
      <c r="J2912" s="28">
        <v>25260</v>
      </c>
      <c r="K2912" s="28" t="s">
        <v>501</v>
      </c>
      <c r="L2912" s="28">
        <v>7</v>
      </c>
      <c r="M2912" s="28" t="str">
        <f t="shared" si="64"/>
        <v>252607</v>
      </c>
      <c r="N2912" s="28">
        <v>984</v>
      </c>
      <c r="O2912" s="279">
        <v>67292.916459999993</v>
      </c>
    </row>
    <row r="2913" spans="10:15" x14ac:dyDescent="0.2">
      <c r="J2913" s="28">
        <v>25260</v>
      </c>
      <c r="K2913" s="28" t="s">
        <v>501</v>
      </c>
      <c r="L2913" s="28">
        <v>9</v>
      </c>
      <c r="M2913" s="28" t="str">
        <f t="shared" si="64"/>
        <v>252609</v>
      </c>
      <c r="N2913" s="28">
        <v>10175</v>
      </c>
      <c r="O2913" s="279">
        <v>323868.51689999999</v>
      </c>
    </row>
    <row r="2914" spans="10:15" x14ac:dyDescent="0.2">
      <c r="J2914" s="28">
        <v>25260</v>
      </c>
      <c r="K2914" s="28" t="s">
        <v>501</v>
      </c>
      <c r="L2914" s="28">
        <v>10</v>
      </c>
      <c r="M2914" s="28" t="str">
        <f t="shared" si="64"/>
        <v>2526010</v>
      </c>
      <c r="N2914" s="28">
        <v>10417</v>
      </c>
      <c r="O2914" s="279">
        <v>520109.1789</v>
      </c>
    </row>
    <row r="2915" spans="10:15" x14ac:dyDescent="0.2">
      <c r="J2915" s="28">
        <v>25260</v>
      </c>
      <c r="K2915" s="28" t="s">
        <v>501</v>
      </c>
      <c r="L2915" s="28">
        <v>11</v>
      </c>
      <c r="M2915" s="28" t="str">
        <f t="shared" si="64"/>
        <v>2526011</v>
      </c>
      <c r="N2915" s="28">
        <v>1216</v>
      </c>
      <c r="O2915" s="279">
        <v>542870.62970000005</v>
      </c>
    </row>
    <row r="2916" spans="10:15" x14ac:dyDescent="0.2">
      <c r="J2916" s="28">
        <v>25260</v>
      </c>
      <c r="K2916" s="28" t="s">
        <v>501</v>
      </c>
      <c r="L2916" s="28">
        <v>12</v>
      </c>
      <c r="M2916" s="28" t="str">
        <f t="shared" si="64"/>
        <v>2526012</v>
      </c>
      <c r="N2916" s="28">
        <v>0</v>
      </c>
      <c r="O2916" s="279">
        <v>65764.725959999996</v>
      </c>
    </row>
    <row r="2917" spans="10:15" x14ac:dyDescent="0.2">
      <c r="J2917" s="28">
        <v>25269</v>
      </c>
      <c r="K2917" s="28" t="s">
        <v>502</v>
      </c>
      <c r="L2917" s="28">
        <v>1</v>
      </c>
      <c r="M2917" s="28" t="str">
        <f t="shared" si="64"/>
        <v>252691</v>
      </c>
      <c r="N2917" s="28">
        <v>34834</v>
      </c>
      <c r="O2917" s="279">
        <v>161132.3167</v>
      </c>
    </row>
    <row r="2918" spans="10:15" x14ac:dyDescent="0.2">
      <c r="J2918" s="28">
        <v>25269</v>
      </c>
      <c r="K2918" s="28" t="s">
        <v>502</v>
      </c>
      <c r="L2918" s="28">
        <v>2</v>
      </c>
      <c r="M2918" s="28" t="str">
        <f t="shared" si="64"/>
        <v>252692</v>
      </c>
      <c r="N2918" s="28">
        <v>1346386</v>
      </c>
      <c r="O2918" s="279">
        <v>409252.05859999999</v>
      </c>
    </row>
    <row r="2919" spans="10:15" x14ac:dyDescent="0.2">
      <c r="J2919" s="28">
        <v>25269</v>
      </c>
      <c r="K2919" s="28" t="s">
        <v>502</v>
      </c>
      <c r="L2919" s="28">
        <v>3</v>
      </c>
      <c r="M2919" s="28" t="str">
        <f t="shared" si="64"/>
        <v>252693</v>
      </c>
      <c r="N2919" s="28">
        <v>874625</v>
      </c>
      <c r="O2919" s="279">
        <v>618724.22649999999</v>
      </c>
    </row>
    <row r="2920" spans="10:15" x14ac:dyDescent="0.2">
      <c r="J2920" s="28">
        <v>25269</v>
      </c>
      <c r="K2920" s="28" t="s">
        <v>502</v>
      </c>
      <c r="L2920" s="28">
        <v>4</v>
      </c>
      <c r="M2920" s="28" t="str">
        <f t="shared" si="64"/>
        <v>252694</v>
      </c>
      <c r="N2920" s="28">
        <v>208040</v>
      </c>
      <c r="O2920" s="279">
        <v>577886.26089999999</v>
      </c>
    </row>
    <row r="2921" spans="10:15" x14ac:dyDescent="0.2">
      <c r="J2921" s="28">
        <v>25269</v>
      </c>
      <c r="K2921" s="28" t="s">
        <v>502</v>
      </c>
      <c r="L2921" s="28">
        <v>5</v>
      </c>
      <c r="M2921" s="28" t="str">
        <f t="shared" si="64"/>
        <v>252695</v>
      </c>
      <c r="N2921" s="28">
        <v>34462</v>
      </c>
      <c r="O2921" s="279">
        <v>610543.58330000006</v>
      </c>
    </row>
    <row r="2922" spans="10:15" x14ac:dyDescent="0.2">
      <c r="J2922" s="28">
        <v>25269</v>
      </c>
      <c r="K2922" s="28" t="s">
        <v>502</v>
      </c>
      <c r="L2922" s="28">
        <v>6</v>
      </c>
      <c r="M2922" s="28" t="str">
        <f t="shared" si="64"/>
        <v>252696</v>
      </c>
      <c r="N2922" s="28">
        <v>23859</v>
      </c>
      <c r="O2922" s="279">
        <v>605315.00020000001</v>
      </c>
    </row>
    <row r="2923" spans="10:15" x14ac:dyDescent="0.2">
      <c r="J2923" s="28">
        <v>25269</v>
      </c>
      <c r="K2923" s="28" t="s">
        <v>502</v>
      </c>
      <c r="L2923" s="28">
        <v>7</v>
      </c>
      <c r="M2923" s="28" t="str">
        <f t="shared" si="64"/>
        <v>252697</v>
      </c>
      <c r="N2923" s="28">
        <v>9160</v>
      </c>
      <c r="O2923" s="279">
        <v>545993.49879999994</v>
      </c>
    </row>
    <row r="2924" spans="10:15" x14ac:dyDescent="0.2">
      <c r="J2924" s="28">
        <v>25269</v>
      </c>
      <c r="K2924" s="28" t="s">
        <v>502</v>
      </c>
      <c r="L2924" s="28">
        <v>8</v>
      </c>
      <c r="M2924" s="28" t="str">
        <f t="shared" si="64"/>
        <v>252698</v>
      </c>
      <c r="N2924" s="28">
        <v>524</v>
      </c>
      <c r="O2924" s="279">
        <v>116982.4115</v>
      </c>
    </row>
    <row r="2925" spans="10:15" x14ac:dyDescent="0.2">
      <c r="J2925" s="28">
        <v>25269</v>
      </c>
      <c r="K2925" s="28" t="s">
        <v>502</v>
      </c>
      <c r="L2925" s="28">
        <v>9</v>
      </c>
      <c r="M2925" s="28" t="str">
        <f t="shared" si="64"/>
        <v>252699</v>
      </c>
      <c r="N2925" s="28">
        <v>42929</v>
      </c>
      <c r="O2925" s="279">
        <v>734356.89619999996</v>
      </c>
    </row>
    <row r="2926" spans="10:15" x14ac:dyDescent="0.2">
      <c r="J2926" s="28">
        <v>25269</v>
      </c>
      <c r="K2926" s="28" t="s">
        <v>502</v>
      </c>
      <c r="L2926" s="28">
        <v>10</v>
      </c>
      <c r="M2926" s="28" t="str">
        <f t="shared" si="64"/>
        <v>2526910</v>
      </c>
      <c r="N2926" s="28">
        <v>125109</v>
      </c>
      <c r="O2926" s="279">
        <v>805739.18629999994</v>
      </c>
    </row>
    <row r="2927" spans="10:15" x14ac:dyDescent="0.2">
      <c r="J2927" s="28">
        <v>25269</v>
      </c>
      <c r="K2927" s="28" t="s">
        <v>502</v>
      </c>
      <c r="L2927" s="28">
        <v>11</v>
      </c>
      <c r="M2927" s="28" t="str">
        <f t="shared" si="64"/>
        <v>2526911</v>
      </c>
      <c r="N2927" s="28">
        <v>71059</v>
      </c>
      <c r="O2927" s="279">
        <v>313932.25719999999</v>
      </c>
    </row>
    <row r="2928" spans="10:15" x14ac:dyDescent="0.2">
      <c r="J2928" s="28">
        <v>25269</v>
      </c>
      <c r="K2928" s="28" t="s">
        <v>502</v>
      </c>
      <c r="L2928" s="28">
        <v>12</v>
      </c>
      <c r="M2928" s="28" t="str">
        <f t="shared" si="64"/>
        <v>2526912</v>
      </c>
      <c r="N2928" s="28">
        <v>0</v>
      </c>
      <c r="O2928" s="279">
        <v>103198.1645</v>
      </c>
    </row>
    <row r="2929" spans="10:15" x14ac:dyDescent="0.2">
      <c r="J2929" s="28">
        <v>25279</v>
      </c>
      <c r="K2929" s="28" t="s">
        <v>503</v>
      </c>
      <c r="L2929" s="28">
        <v>1</v>
      </c>
      <c r="M2929" s="28" t="str">
        <f t="shared" si="64"/>
        <v>252791</v>
      </c>
      <c r="N2929" s="28">
        <v>14233</v>
      </c>
      <c r="O2929" s="279">
        <v>70766.819130000003</v>
      </c>
    </row>
    <row r="2930" spans="10:15" x14ac:dyDescent="0.2">
      <c r="J2930" s="28">
        <v>25279</v>
      </c>
      <c r="K2930" s="28" t="s">
        <v>503</v>
      </c>
      <c r="L2930" s="28">
        <v>2</v>
      </c>
      <c r="M2930" s="28" t="str">
        <f t="shared" si="64"/>
        <v>252792</v>
      </c>
      <c r="N2930" s="28">
        <v>85438</v>
      </c>
      <c r="O2930" s="279">
        <v>174176.2059</v>
      </c>
    </row>
    <row r="2931" spans="10:15" x14ac:dyDescent="0.2">
      <c r="J2931" s="28">
        <v>25279</v>
      </c>
      <c r="K2931" s="28" t="s">
        <v>503</v>
      </c>
      <c r="L2931" s="28">
        <v>3</v>
      </c>
      <c r="M2931" s="28" t="str">
        <f t="shared" si="64"/>
        <v>252793</v>
      </c>
      <c r="N2931" s="28">
        <v>19535</v>
      </c>
      <c r="O2931" s="279">
        <v>220558.43239999999</v>
      </c>
    </row>
    <row r="2932" spans="10:15" x14ac:dyDescent="0.2">
      <c r="J2932" s="28">
        <v>25279</v>
      </c>
      <c r="K2932" s="28" t="s">
        <v>503</v>
      </c>
      <c r="L2932" s="28">
        <v>4</v>
      </c>
      <c r="M2932" s="28" t="str">
        <f t="shared" si="64"/>
        <v>252794</v>
      </c>
      <c r="N2932" s="28">
        <v>7787</v>
      </c>
      <c r="O2932" s="279">
        <v>211511.48980000001</v>
      </c>
    </row>
    <row r="2933" spans="10:15" x14ac:dyDescent="0.2">
      <c r="J2933" s="28">
        <v>25279</v>
      </c>
      <c r="K2933" s="28" t="s">
        <v>503</v>
      </c>
      <c r="L2933" s="28">
        <v>9</v>
      </c>
      <c r="M2933" s="28" t="str">
        <f t="shared" si="64"/>
        <v>252799</v>
      </c>
      <c r="N2933" s="28">
        <v>6793</v>
      </c>
      <c r="O2933" s="279">
        <v>210735.27960000001</v>
      </c>
    </row>
    <row r="2934" spans="10:15" x14ac:dyDescent="0.2">
      <c r="J2934" s="28">
        <v>25279</v>
      </c>
      <c r="K2934" s="28" t="s">
        <v>503</v>
      </c>
      <c r="L2934" s="28">
        <v>10</v>
      </c>
      <c r="M2934" s="28" t="str">
        <f t="shared" si="64"/>
        <v>2527910</v>
      </c>
      <c r="N2934" s="28">
        <v>2684</v>
      </c>
      <c r="O2934" s="279">
        <v>242799.2469</v>
      </c>
    </row>
    <row r="2935" spans="10:15" x14ac:dyDescent="0.2">
      <c r="J2935" s="28">
        <v>25279</v>
      </c>
      <c r="K2935" s="28" t="s">
        <v>503</v>
      </c>
      <c r="L2935" s="28">
        <v>11</v>
      </c>
      <c r="M2935" s="28" t="str">
        <f t="shared" si="64"/>
        <v>2527911</v>
      </c>
      <c r="N2935" s="28">
        <v>2234</v>
      </c>
      <c r="O2935" s="279">
        <v>75090.675969999997</v>
      </c>
    </row>
    <row r="2936" spans="10:15" x14ac:dyDescent="0.2">
      <c r="J2936" s="28">
        <v>25279</v>
      </c>
      <c r="K2936" s="28" t="s">
        <v>503</v>
      </c>
      <c r="L2936" s="28">
        <v>12</v>
      </c>
      <c r="M2936" s="28" t="str">
        <f t="shared" si="64"/>
        <v>2527912</v>
      </c>
      <c r="N2936" s="28">
        <v>0</v>
      </c>
      <c r="O2936" s="279">
        <v>22758.188150000002</v>
      </c>
    </row>
    <row r="2937" spans="10:15" x14ac:dyDescent="0.2">
      <c r="J2937" s="28">
        <v>25281</v>
      </c>
      <c r="K2937" s="28" t="s">
        <v>504</v>
      </c>
      <c r="L2937" s="28">
        <v>1</v>
      </c>
      <c r="M2937" s="28" t="str">
        <f t="shared" si="64"/>
        <v>252811</v>
      </c>
      <c r="N2937" s="28">
        <v>11066</v>
      </c>
      <c r="O2937" s="279">
        <v>39255.250260000001</v>
      </c>
    </row>
    <row r="2938" spans="10:15" x14ac:dyDescent="0.2">
      <c r="J2938" s="28">
        <v>25281</v>
      </c>
      <c r="K2938" s="28" t="s">
        <v>504</v>
      </c>
      <c r="L2938" s="28">
        <v>2</v>
      </c>
      <c r="M2938" s="28" t="str">
        <f t="shared" si="64"/>
        <v>252812</v>
      </c>
      <c r="N2938" s="28">
        <v>25686</v>
      </c>
      <c r="O2938" s="279">
        <v>111550.71769999999</v>
      </c>
    </row>
    <row r="2939" spans="10:15" x14ac:dyDescent="0.2">
      <c r="J2939" s="28">
        <v>25281</v>
      </c>
      <c r="K2939" s="28" t="s">
        <v>504</v>
      </c>
      <c r="L2939" s="28">
        <v>3</v>
      </c>
      <c r="M2939" s="28" t="str">
        <f t="shared" si="64"/>
        <v>252813</v>
      </c>
      <c r="N2939" s="28">
        <v>3231</v>
      </c>
      <c r="O2939" s="279">
        <v>159296.41219999999</v>
      </c>
    </row>
    <row r="2940" spans="10:15" x14ac:dyDescent="0.2">
      <c r="J2940" s="28">
        <v>25281</v>
      </c>
      <c r="K2940" s="28" t="s">
        <v>504</v>
      </c>
      <c r="L2940" s="28">
        <v>4</v>
      </c>
      <c r="M2940" s="28" t="str">
        <f t="shared" si="64"/>
        <v>252814</v>
      </c>
      <c r="N2940" s="28">
        <v>3273</v>
      </c>
      <c r="O2940" s="279">
        <v>284099.77049999998</v>
      </c>
    </row>
    <row r="2941" spans="10:15" x14ac:dyDescent="0.2">
      <c r="J2941" s="28">
        <v>25281</v>
      </c>
      <c r="K2941" s="28" t="s">
        <v>504</v>
      </c>
      <c r="L2941" s="28">
        <v>5</v>
      </c>
      <c r="M2941" s="28" t="str">
        <f t="shared" si="64"/>
        <v>252815</v>
      </c>
      <c r="N2941" s="28">
        <v>3987</v>
      </c>
      <c r="O2941" s="279">
        <v>253579.1158</v>
      </c>
    </row>
    <row r="2942" spans="10:15" x14ac:dyDescent="0.2">
      <c r="J2942" s="28">
        <v>25281</v>
      </c>
      <c r="K2942" s="28" t="s">
        <v>504</v>
      </c>
      <c r="L2942" s="28">
        <v>12</v>
      </c>
      <c r="M2942" s="28" t="str">
        <f t="shared" si="64"/>
        <v>2528112</v>
      </c>
      <c r="N2942" s="28">
        <v>0</v>
      </c>
      <c r="O2942" s="279">
        <v>13171.07504</v>
      </c>
    </row>
    <row r="2943" spans="10:15" x14ac:dyDescent="0.2">
      <c r="J2943" s="28">
        <v>25286</v>
      </c>
      <c r="K2943" s="28" t="s">
        <v>505</v>
      </c>
      <c r="L2943" s="28">
        <v>1</v>
      </c>
      <c r="M2943" s="28" t="str">
        <f t="shared" si="64"/>
        <v>252861</v>
      </c>
      <c r="N2943" s="28">
        <v>3700</v>
      </c>
      <c r="O2943" s="279">
        <v>420750.93939999997</v>
      </c>
    </row>
    <row r="2944" spans="10:15" x14ac:dyDescent="0.2">
      <c r="J2944" s="28">
        <v>25286</v>
      </c>
      <c r="K2944" s="28" t="s">
        <v>505</v>
      </c>
      <c r="L2944" s="28">
        <v>2</v>
      </c>
      <c r="M2944" s="28" t="str">
        <f t="shared" si="64"/>
        <v>252862</v>
      </c>
      <c r="N2944" s="28">
        <v>429634</v>
      </c>
      <c r="O2944" s="279">
        <v>622934.70830000006</v>
      </c>
    </row>
    <row r="2945" spans="10:15" x14ac:dyDescent="0.2">
      <c r="J2945" s="28">
        <v>25286</v>
      </c>
      <c r="K2945" s="28" t="s">
        <v>505</v>
      </c>
      <c r="L2945" s="28">
        <v>3</v>
      </c>
      <c r="M2945" s="28" t="str">
        <f t="shared" si="64"/>
        <v>252863</v>
      </c>
      <c r="N2945" s="28">
        <v>867159</v>
      </c>
      <c r="O2945" s="279">
        <v>933630.52980000002</v>
      </c>
    </row>
    <row r="2946" spans="10:15" x14ac:dyDescent="0.2">
      <c r="J2946" s="28">
        <v>25286</v>
      </c>
      <c r="K2946" s="28" t="s">
        <v>505</v>
      </c>
      <c r="L2946" s="28">
        <v>4</v>
      </c>
      <c r="M2946" s="28" t="str">
        <f t="shared" si="64"/>
        <v>252864</v>
      </c>
      <c r="N2946" s="28">
        <v>641286</v>
      </c>
      <c r="O2946" s="279">
        <v>1070628.247</v>
      </c>
    </row>
    <row r="2947" spans="10:15" x14ac:dyDescent="0.2">
      <c r="J2947" s="28">
        <v>25286</v>
      </c>
      <c r="K2947" s="28" t="s">
        <v>505</v>
      </c>
      <c r="L2947" s="28">
        <v>5</v>
      </c>
      <c r="M2947" s="28" t="str">
        <f t="shared" ref="M2947:M3010" si="65">J2947&amp;L2947</f>
        <v>252865</v>
      </c>
      <c r="N2947" s="28">
        <v>126505</v>
      </c>
      <c r="O2947" s="279">
        <v>943905.26839999994</v>
      </c>
    </row>
    <row r="2948" spans="10:15" x14ac:dyDescent="0.2">
      <c r="J2948" s="28">
        <v>25286</v>
      </c>
      <c r="K2948" s="28" t="s">
        <v>505</v>
      </c>
      <c r="L2948" s="28">
        <v>6</v>
      </c>
      <c r="M2948" s="28" t="str">
        <f t="shared" si="65"/>
        <v>252866</v>
      </c>
      <c r="N2948" s="28">
        <v>70710</v>
      </c>
      <c r="O2948" s="279">
        <v>859258.04119999998</v>
      </c>
    </row>
    <row r="2949" spans="10:15" x14ac:dyDescent="0.2">
      <c r="J2949" s="28">
        <v>25286</v>
      </c>
      <c r="K2949" s="28" t="s">
        <v>505</v>
      </c>
      <c r="L2949" s="28">
        <v>7</v>
      </c>
      <c r="M2949" s="28" t="str">
        <f t="shared" si="65"/>
        <v>252867</v>
      </c>
      <c r="N2949" s="28">
        <v>47637</v>
      </c>
      <c r="O2949" s="279">
        <v>729934.15350000001</v>
      </c>
    </row>
    <row r="2950" spans="10:15" x14ac:dyDescent="0.2">
      <c r="J2950" s="28">
        <v>25286</v>
      </c>
      <c r="K2950" s="28" t="s">
        <v>505</v>
      </c>
      <c r="L2950" s="28">
        <v>8</v>
      </c>
      <c r="M2950" s="28" t="str">
        <f t="shared" si="65"/>
        <v>252868</v>
      </c>
      <c r="N2950" s="28">
        <v>26839</v>
      </c>
      <c r="O2950" s="279">
        <v>500807.48989999999</v>
      </c>
    </row>
    <row r="2951" spans="10:15" x14ac:dyDescent="0.2">
      <c r="J2951" s="28">
        <v>25286</v>
      </c>
      <c r="K2951" s="28" t="s">
        <v>505</v>
      </c>
      <c r="L2951" s="28">
        <v>9</v>
      </c>
      <c r="M2951" s="28" t="str">
        <f t="shared" si="65"/>
        <v>252869</v>
      </c>
      <c r="N2951" s="28">
        <v>12107</v>
      </c>
      <c r="O2951" s="279">
        <v>1459508.0819999999</v>
      </c>
    </row>
    <row r="2952" spans="10:15" x14ac:dyDescent="0.2">
      <c r="J2952" s="28">
        <v>25286</v>
      </c>
      <c r="K2952" s="28" t="s">
        <v>505</v>
      </c>
      <c r="L2952" s="28">
        <v>10</v>
      </c>
      <c r="M2952" s="28" t="str">
        <f t="shared" si="65"/>
        <v>2528610</v>
      </c>
      <c r="N2952" s="28">
        <v>187508</v>
      </c>
      <c r="O2952" s="279">
        <v>1293627.7849999999</v>
      </c>
    </row>
    <row r="2953" spans="10:15" x14ac:dyDescent="0.2">
      <c r="J2953" s="28">
        <v>25286</v>
      </c>
      <c r="K2953" s="28" t="s">
        <v>505</v>
      </c>
      <c r="L2953" s="28">
        <v>11</v>
      </c>
      <c r="M2953" s="28" t="str">
        <f t="shared" si="65"/>
        <v>2528611</v>
      </c>
      <c r="N2953" s="28">
        <v>69680</v>
      </c>
      <c r="O2953" s="279">
        <v>928696.41769999999</v>
      </c>
    </row>
    <row r="2954" spans="10:15" x14ac:dyDescent="0.2">
      <c r="J2954" s="28">
        <v>25286</v>
      </c>
      <c r="K2954" s="28" t="s">
        <v>505</v>
      </c>
      <c r="L2954" s="28">
        <v>12</v>
      </c>
      <c r="M2954" s="28" t="str">
        <f t="shared" si="65"/>
        <v>2528612</v>
      </c>
      <c r="N2954" s="28">
        <v>0</v>
      </c>
      <c r="O2954" s="279">
        <v>362462.41100000002</v>
      </c>
    </row>
    <row r="2955" spans="10:15" x14ac:dyDescent="0.2">
      <c r="J2955" s="28">
        <v>25288</v>
      </c>
      <c r="K2955" s="28" t="s">
        <v>506</v>
      </c>
      <c r="L2955" s="28">
        <v>1</v>
      </c>
      <c r="M2955" s="28" t="str">
        <f t="shared" si="65"/>
        <v>252881</v>
      </c>
      <c r="N2955" s="28">
        <v>429</v>
      </c>
      <c r="O2955" s="279">
        <v>25703.422999999999</v>
      </c>
    </row>
    <row r="2956" spans="10:15" x14ac:dyDescent="0.2">
      <c r="J2956" s="28">
        <v>25288</v>
      </c>
      <c r="K2956" s="28" t="s">
        <v>506</v>
      </c>
      <c r="L2956" s="28">
        <v>2</v>
      </c>
      <c r="M2956" s="28" t="str">
        <f t="shared" si="65"/>
        <v>252882</v>
      </c>
      <c r="N2956" s="28">
        <v>5342</v>
      </c>
      <c r="O2956" s="279">
        <v>40321.331259999999</v>
      </c>
    </row>
    <row r="2957" spans="10:15" x14ac:dyDescent="0.2">
      <c r="J2957" s="28">
        <v>25288</v>
      </c>
      <c r="K2957" s="28" t="s">
        <v>506</v>
      </c>
      <c r="L2957" s="28">
        <v>3</v>
      </c>
      <c r="M2957" s="28" t="str">
        <f t="shared" si="65"/>
        <v>252883</v>
      </c>
      <c r="N2957" s="28">
        <v>237</v>
      </c>
      <c r="O2957" s="279">
        <v>31353.19513</v>
      </c>
    </row>
    <row r="2958" spans="10:15" x14ac:dyDescent="0.2">
      <c r="J2958" s="28">
        <v>25288</v>
      </c>
      <c r="K2958" s="28" t="s">
        <v>506</v>
      </c>
      <c r="L2958" s="28">
        <v>12</v>
      </c>
      <c r="M2958" s="28" t="str">
        <f t="shared" si="65"/>
        <v>2528812</v>
      </c>
      <c r="N2958" s="28">
        <v>0</v>
      </c>
      <c r="O2958" s="279">
        <v>15274.84079</v>
      </c>
    </row>
    <row r="2959" spans="10:15" x14ac:dyDescent="0.2">
      <c r="J2959" s="28">
        <v>25290</v>
      </c>
      <c r="K2959" s="28" t="s">
        <v>507</v>
      </c>
      <c r="L2959" s="28">
        <v>1</v>
      </c>
      <c r="M2959" s="28" t="str">
        <f t="shared" si="65"/>
        <v>252901</v>
      </c>
      <c r="N2959" s="28">
        <v>84070</v>
      </c>
      <c r="O2959" s="279">
        <v>335109.76250000001</v>
      </c>
    </row>
    <row r="2960" spans="10:15" x14ac:dyDescent="0.2">
      <c r="J2960" s="28">
        <v>25290</v>
      </c>
      <c r="K2960" s="28" t="s">
        <v>507</v>
      </c>
      <c r="L2960" s="28">
        <v>2</v>
      </c>
      <c r="M2960" s="28" t="str">
        <f t="shared" si="65"/>
        <v>252902</v>
      </c>
      <c r="N2960" s="28">
        <v>1155860</v>
      </c>
      <c r="O2960" s="279">
        <v>503728.76049999997</v>
      </c>
    </row>
    <row r="2961" spans="10:15" x14ac:dyDescent="0.2">
      <c r="J2961" s="28">
        <v>25290</v>
      </c>
      <c r="K2961" s="28" t="s">
        <v>507</v>
      </c>
      <c r="L2961" s="28">
        <v>3</v>
      </c>
      <c r="M2961" s="28" t="str">
        <f t="shared" si="65"/>
        <v>252903</v>
      </c>
      <c r="N2961" s="28">
        <v>1471619</v>
      </c>
      <c r="O2961" s="279">
        <v>738673.18330000003</v>
      </c>
    </row>
    <row r="2962" spans="10:15" x14ac:dyDescent="0.2">
      <c r="J2962" s="28">
        <v>25290</v>
      </c>
      <c r="K2962" s="28" t="s">
        <v>507</v>
      </c>
      <c r="L2962" s="28">
        <v>4</v>
      </c>
      <c r="M2962" s="28" t="str">
        <f t="shared" si="65"/>
        <v>252904</v>
      </c>
      <c r="N2962" s="28">
        <v>1317426</v>
      </c>
      <c r="O2962" s="279">
        <v>915709.21900000004</v>
      </c>
    </row>
    <row r="2963" spans="10:15" x14ac:dyDescent="0.2">
      <c r="J2963" s="28">
        <v>25290</v>
      </c>
      <c r="K2963" s="28" t="s">
        <v>507</v>
      </c>
      <c r="L2963" s="28">
        <v>5</v>
      </c>
      <c r="M2963" s="28" t="str">
        <f t="shared" si="65"/>
        <v>252905</v>
      </c>
      <c r="N2963" s="28">
        <v>245763</v>
      </c>
      <c r="O2963" s="279">
        <v>1008253.066</v>
      </c>
    </row>
    <row r="2964" spans="10:15" x14ac:dyDescent="0.2">
      <c r="J2964" s="28">
        <v>25290</v>
      </c>
      <c r="K2964" s="28" t="s">
        <v>507</v>
      </c>
      <c r="L2964" s="28">
        <v>6</v>
      </c>
      <c r="M2964" s="28" t="str">
        <f t="shared" si="65"/>
        <v>252906</v>
      </c>
      <c r="N2964" s="28">
        <v>106752</v>
      </c>
      <c r="O2964" s="279">
        <v>871535.05779999995</v>
      </c>
    </row>
    <row r="2965" spans="10:15" x14ac:dyDescent="0.2">
      <c r="J2965" s="28">
        <v>25290</v>
      </c>
      <c r="K2965" s="28" t="s">
        <v>507</v>
      </c>
      <c r="L2965" s="28">
        <v>7</v>
      </c>
      <c r="M2965" s="28" t="str">
        <f t="shared" si="65"/>
        <v>252907</v>
      </c>
      <c r="N2965" s="28">
        <v>70170</v>
      </c>
      <c r="O2965" s="279">
        <v>479949.36829999997</v>
      </c>
    </row>
    <row r="2966" spans="10:15" x14ac:dyDescent="0.2">
      <c r="J2966" s="28">
        <v>25290</v>
      </c>
      <c r="K2966" s="28" t="s">
        <v>507</v>
      </c>
      <c r="L2966" s="28">
        <v>8</v>
      </c>
      <c r="M2966" s="28" t="str">
        <f t="shared" si="65"/>
        <v>252908</v>
      </c>
      <c r="N2966" s="28">
        <v>79510</v>
      </c>
      <c r="O2966" s="279">
        <v>307736.01919999998</v>
      </c>
    </row>
    <row r="2967" spans="10:15" x14ac:dyDescent="0.2">
      <c r="J2967" s="28">
        <v>25290</v>
      </c>
      <c r="K2967" s="28" t="s">
        <v>507</v>
      </c>
      <c r="L2967" s="28">
        <v>9</v>
      </c>
      <c r="M2967" s="28" t="str">
        <f t="shared" si="65"/>
        <v>252909</v>
      </c>
      <c r="N2967" s="28">
        <v>47510</v>
      </c>
      <c r="O2967" s="279">
        <v>1030372.919</v>
      </c>
    </row>
    <row r="2968" spans="10:15" x14ac:dyDescent="0.2">
      <c r="J2968" s="28">
        <v>25290</v>
      </c>
      <c r="K2968" s="28" t="s">
        <v>507</v>
      </c>
      <c r="L2968" s="28">
        <v>10</v>
      </c>
      <c r="M2968" s="28" t="str">
        <f t="shared" si="65"/>
        <v>2529010</v>
      </c>
      <c r="N2968" s="28">
        <v>216174</v>
      </c>
      <c r="O2968" s="279">
        <v>1075168.716</v>
      </c>
    </row>
    <row r="2969" spans="10:15" x14ac:dyDescent="0.2">
      <c r="J2969" s="28">
        <v>25290</v>
      </c>
      <c r="K2969" s="28" t="s">
        <v>507</v>
      </c>
      <c r="L2969" s="28">
        <v>11</v>
      </c>
      <c r="M2969" s="28" t="str">
        <f t="shared" si="65"/>
        <v>2529011</v>
      </c>
      <c r="N2969" s="28">
        <v>4041</v>
      </c>
      <c r="O2969" s="279">
        <v>329838.8028</v>
      </c>
    </row>
    <row r="2970" spans="10:15" x14ac:dyDescent="0.2">
      <c r="J2970" s="28">
        <v>25290</v>
      </c>
      <c r="K2970" s="28" t="s">
        <v>507</v>
      </c>
      <c r="L2970" s="28">
        <v>12</v>
      </c>
      <c r="M2970" s="28" t="str">
        <f t="shared" si="65"/>
        <v>2529012</v>
      </c>
      <c r="N2970" s="28">
        <v>0</v>
      </c>
      <c r="O2970" s="279">
        <v>162986.73680000001</v>
      </c>
    </row>
    <row r="2971" spans="10:15" x14ac:dyDescent="0.2">
      <c r="J2971" s="28">
        <v>25293</v>
      </c>
      <c r="K2971" s="28" t="s">
        <v>508</v>
      </c>
      <c r="L2971" s="28">
        <v>1</v>
      </c>
      <c r="M2971" s="28" t="str">
        <f t="shared" si="65"/>
        <v>252931</v>
      </c>
      <c r="N2971" s="28">
        <v>14122</v>
      </c>
      <c r="O2971" s="279">
        <v>64573.821089999998</v>
      </c>
    </row>
    <row r="2972" spans="10:15" x14ac:dyDescent="0.2">
      <c r="J2972" s="28">
        <v>25293</v>
      </c>
      <c r="K2972" s="28" t="s">
        <v>508</v>
      </c>
      <c r="L2972" s="28">
        <v>2</v>
      </c>
      <c r="M2972" s="28" t="str">
        <f t="shared" si="65"/>
        <v>252932</v>
      </c>
      <c r="N2972" s="28">
        <v>33100</v>
      </c>
      <c r="O2972" s="279">
        <v>126656.16409999999</v>
      </c>
    </row>
    <row r="2973" spans="10:15" x14ac:dyDescent="0.2">
      <c r="J2973" s="28">
        <v>25293</v>
      </c>
      <c r="K2973" s="28" t="s">
        <v>508</v>
      </c>
      <c r="L2973" s="28">
        <v>3</v>
      </c>
      <c r="M2973" s="28" t="str">
        <f t="shared" si="65"/>
        <v>252933</v>
      </c>
      <c r="N2973" s="28">
        <v>1595</v>
      </c>
      <c r="O2973" s="279">
        <v>307242.66139999998</v>
      </c>
    </row>
    <row r="2974" spans="10:15" x14ac:dyDescent="0.2">
      <c r="J2974" s="28">
        <v>25293</v>
      </c>
      <c r="K2974" s="28" t="s">
        <v>508</v>
      </c>
      <c r="L2974" s="28">
        <v>9</v>
      </c>
      <c r="M2974" s="28" t="str">
        <f t="shared" si="65"/>
        <v>252939</v>
      </c>
      <c r="N2974" s="28">
        <v>1286</v>
      </c>
      <c r="O2974" s="279">
        <v>127424.614</v>
      </c>
    </row>
    <row r="2975" spans="10:15" x14ac:dyDescent="0.2">
      <c r="J2975" s="28">
        <v>25293</v>
      </c>
      <c r="K2975" s="28" t="s">
        <v>508</v>
      </c>
      <c r="L2975" s="28">
        <v>10</v>
      </c>
      <c r="M2975" s="28" t="str">
        <f t="shared" si="65"/>
        <v>2529310</v>
      </c>
      <c r="N2975" s="28">
        <v>1358</v>
      </c>
      <c r="O2975" s="279">
        <v>74531.645569999993</v>
      </c>
    </row>
    <row r="2976" spans="10:15" x14ac:dyDescent="0.2">
      <c r="J2976" s="28">
        <v>25293</v>
      </c>
      <c r="K2976" s="28" t="s">
        <v>508</v>
      </c>
      <c r="L2976" s="28">
        <v>12</v>
      </c>
      <c r="M2976" s="28" t="str">
        <f t="shared" si="65"/>
        <v>2529312</v>
      </c>
      <c r="N2976" s="28">
        <v>0</v>
      </c>
      <c r="O2976" s="279">
        <v>15381.67078</v>
      </c>
    </row>
    <row r="2977" spans="10:15" x14ac:dyDescent="0.2">
      <c r="J2977" s="28">
        <v>25295</v>
      </c>
      <c r="K2977" s="28" t="s">
        <v>509</v>
      </c>
      <c r="L2977" s="28">
        <v>1</v>
      </c>
      <c r="M2977" s="28" t="str">
        <f t="shared" si="65"/>
        <v>252951</v>
      </c>
      <c r="N2977" s="28">
        <v>6840</v>
      </c>
      <c r="O2977" s="279">
        <v>108176.6951</v>
      </c>
    </row>
    <row r="2978" spans="10:15" x14ac:dyDescent="0.2">
      <c r="J2978" s="28">
        <v>25295</v>
      </c>
      <c r="K2978" s="28" t="s">
        <v>509</v>
      </c>
      <c r="L2978" s="28">
        <v>2</v>
      </c>
      <c r="M2978" s="28" t="str">
        <f t="shared" si="65"/>
        <v>252952</v>
      </c>
      <c r="N2978" s="28">
        <v>82070</v>
      </c>
      <c r="O2978" s="279">
        <v>259272.97349999999</v>
      </c>
    </row>
    <row r="2979" spans="10:15" x14ac:dyDescent="0.2">
      <c r="J2979" s="28">
        <v>25295</v>
      </c>
      <c r="K2979" s="28" t="s">
        <v>509</v>
      </c>
      <c r="L2979" s="28">
        <v>3</v>
      </c>
      <c r="M2979" s="28" t="str">
        <f t="shared" si="65"/>
        <v>252953</v>
      </c>
      <c r="N2979" s="28">
        <v>49776</v>
      </c>
      <c r="O2979" s="279">
        <v>433803.2697</v>
      </c>
    </row>
    <row r="2980" spans="10:15" x14ac:dyDescent="0.2">
      <c r="J2980" s="28">
        <v>25295</v>
      </c>
      <c r="K2980" s="28" t="s">
        <v>509</v>
      </c>
      <c r="L2980" s="28">
        <v>4</v>
      </c>
      <c r="M2980" s="28" t="str">
        <f t="shared" si="65"/>
        <v>252954</v>
      </c>
      <c r="N2980" s="28">
        <v>17909</v>
      </c>
      <c r="O2980" s="279">
        <v>455383.05320000002</v>
      </c>
    </row>
    <row r="2981" spans="10:15" x14ac:dyDescent="0.2">
      <c r="J2981" s="28">
        <v>25295</v>
      </c>
      <c r="K2981" s="28" t="s">
        <v>509</v>
      </c>
      <c r="L2981" s="28">
        <v>5</v>
      </c>
      <c r="M2981" s="28" t="str">
        <f t="shared" si="65"/>
        <v>252955</v>
      </c>
      <c r="N2981" s="28">
        <v>5555</v>
      </c>
      <c r="O2981" s="279">
        <v>327823.20630000002</v>
      </c>
    </row>
    <row r="2982" spans="10:15" x14ac:dyDescent="0.2">
      <c r="J2982" s="28">
        <v>25295</v>
      </c>
      <c r="K2982" s="28" t="s">
        <v>509</v>
      </c>
      <c r="L2982" s="28">
        <v>6</v>
      </c>
      <c r="M2982" s="28" t="str">
        <f t="shared" si="65"/>
        <v>252956</v>
      </c>
      <c r="N2982" s="28">
        <v>2743</v>
      </c>
      <c r="O2982" s="279">
        <v>116066.2239</v>
      </c>
    </row>
    <row r="2983" spans="10:15" x14ac:dyDescent="0.2">
      <c r="J2983" s="28">
        <v>25295</v>
      </c>
      <c r="K2983" s="28" t="s">
        <v>509</v>
      </c>
      <c r="L2983" s="28">
        <v>9</v>
      </c>
      <c r="M2983" s="28" t="str">
        <f t="shared" si="65"/>
        <v>252959</v>
      </c>
      <c r="N2983" s="28">
        <v>3446</v>
      </c>
      <c r="O2983" s="279">
        <v>344358.14919999999</v>
      </c>
    </row>
    <row r="2984" spans="10:15" x14ac:dyDescent="0.2">
      <c r="J2984" s="28">
        <v>25295</v>
      </c>
      <c r="K2984" s="28" t="s">
        <v>509</v>
      </c>
      <c r="L2984" s="28">
        <v>10</v>
      </c>
      <c r="M2984" s="28" t="str">
        <f t="shared" si="65"/>
        <v>2529510</v>
      </c>
      <c r="N2984" s="28">
        <v>3954</v>
      </c>
      <c r="O2984" s="279">
        <v>292225.77710000001</v>
      </c>
    </row>
    <row r="2985" spans="10:15" x14ac:dyDescent="0.2">
      <c r="J2985" s="28">
        <v>25295</v>
      </c>
      <c r="K2985" s="28" t="s">
        <v>509</v>
      </c>
      <c r="L2985" s="28">
        <v>12</v>
      </c>
      <c r="M2985" s="28" t="str">
        <f t="shared" si="65"/>
        <v>2529512</v>
      </c>
      <c r="N2985" s="28">
        <v>0</v>
      </c>
      <c r="O2985" s="279">
        <v>43989.005530000002</v>
      </c>
    </row>
    <row r="2986" spans="10:15" x14ac:dyDescent="0.2">
      <c r="J2986" s="28">
        <v>25297</v>
      </c>
      <c r="K2986" s="28" t="s">
        <v>510</v>
      </c>
      <c r="L2986" s="28">
        <v>1</v>
      </c>
      <c r="M2986" s="28" t="str">
        <f t="shared" si="65"/>
        <v>252971</v>
      </c>
      <c r="N2986" s="28">
        <v>3061</v>
      </c>
      <c r="O2986" s="279">
        <v>83978.270390000005</v>
      </c>
    </row>
    <row r="2987" spans="10:15" x14ac:dyDescent="0.2">
      <c r="J2987" s="28">
        <v>25297</v>
      </c>
      <c r="K2987" s="28" t="s">
        <v>510</v>
      </c>
      <c r="L2987" s="28">
        <v>2</v>
      </c>
      <c r="M2987" s="28" t="str">
        <f t="shared" si="65"/>
        <v>252972</v>
      </c>
      <c r="N2987" s="28">
        <v>56775</v>
      </c>
      <c r="O2987" s="279">
        <v>310354.07410000003</v>
      </c>
    </row>
    <row r="2988" spans="10:15" x14ac:dyDescent="0.2">
      <c r="J2988" s="28">
        <v>25297</v>
      </c>
      <c r="K2988" s="28" t="s">
        <v>510</v>
      </c>
      <c r="L2988" s="28">
        <v>3</v>
      </c>
      <c r="M2988" s="28" t="str">
        <f t="shared" si="65"/>
        <v>252973</v>
      </c>
      <c r="N2988" s="28">
        <v>64268</v>
      </c>
      <c r="O2988" s="279">
        <v>473539.56109999999</v>
      </c>
    </row>
    <row r="2989" spans="10:15" x14ac:dyDescent="0.2">
      <c r="J2989" s="28">
        <v>25297</v>
      </c>
      <c r="K2989" s="28" t="s">
        <v>510</v>
      </c>
      <c r="L2989" s="28">
        <v>4</v>
      </c>
      <c r="M2989" s="28" t="str">
        <f t="shared" si="65"/>
        <v>252974</v>
      </c>
      <c r="N2989" s="28">
        <v>42830</v>
      </c>
      <c r="O2989" s="279">
        <v>617652.79390000005</v>
      </c>
    </row>
    <row r="2990" spans="10:15" x14ac:dyDescent="0.2">
      <c r="J2990" s="28">
        <v>25297</v>
      </c>
      <c r="K2990" s="28" t="s">
        <v>510</v>
      </c>
      <c r="L2990" s="28">
        <v>5</v>
      </c>
      <c r="M2990" s="28" t="str">
        <f t="shared" si="65"/>
        <v>252975</v>
      </c>
      <c r="N2990" s="28">
        <v>7248</v>
      </c>
      <c r="O2990" s="279">
        <v>788647.696</v>
      </c>
    </row>
    <row r="2991" spans="10:15" x14ac:dyDescent="0.2">
      <c r="J2991" s="28">
        <v>25297</v>
      </c>
      <c r="K2991" s="28" t="s">
        <v>510</v>
      </c>
      <c r="L2991" s="28">
        <v>6</v>
      </c>
      <c r="M2991" s="28" t="str">
        <f t="shared" si="65"/>
        <v>252976</v>
      </c>
      <c r="N2991" s="28">
        <v>2317</v>
      </c>
      <c r="O2991" s="279">
        <v>1063833.649</v>
      </c>
    </row>
    <row r="2992" spans="10:15" x14ac:dyDescent="0.2">
      <c r="J2992" s="28">
        <v>25297</v>
      </c>
      <c r="K2992" s="28" t="s">
        <v>510</v>
      </c>
      <c r="L2992" s="28">
        <v>7</v>
      </c>
      <c r="M2992" s="28" t="str">
        <f t="shared" si="65"/>
        <v>252977</v>
      </c>
      <c r="N2992" s="28">
        <v>17</v>
      </c>
      <c r="O2992" s="279">
        <v>133052.63159999999</v>
      </c>
    </row>
    <row r="2993" spans="10:15" x14ac:dyDescent="0.2">
      <c r="J2993" s="28">
        <v>25297</v>
      </c>
      <c r="K2993" s="28" t="s">
        <v>510</v>
      </c>
      <c r="L2993" s="28">
        <v>9</v>
      </c>
      <c r="M2993" s="28" t="str">
        <f t="shared" si="65"/>
        <v>252979</v>
      </c>
      <c r="N2993" s="28">
        <v>2639</v>
      </c>
      <c r="O2993" s="279">
        <v>510521.70539999998</v>
      </c>
    </row>
    <row r="2994" spans="10:15" x14ac:dyDescent="0.2">
      <c r="J2994" s="28">
        <v>25297</v>
      </c>
      <c r="K2994" s="28" t="s">
        <v>510</v>
      </c>
      <c r="L2994" s="28">
        <v>10</v>
      </c>
      <c r="M2994" s="28" t="str">
        <f t="shared" si="65"/>
        <v>2529710</v>
      </c>
      <c r="N2994" s="28">
        <v>9539</v>
      </c>
      <c r="O2994" s="279">
        <v>798278.22530000005</v>
      </c>
    </row>
    <row r="2995" spans="10:15" x14ac:dyDescent="0.2">
      <c r="J2995" s="28">
        <v>25297</v>
      </c>
      <c r="K2995" s="28" t="s">
        <v>510</v>
      </c>
      <c r="L2995" s="28">
        <v>11</v>
      </c>
      <c r="M2995" s="28" t="str">
        <f t="shared" si="65"/>
        <v>2529711</v>
      </c>
      <c r="N2995" s="28">
        <v>506</v>
      </c>
      <c r="O2995" s="279">
        <v>317927.91700000002</v>
      </c>
    </row>
    <row r="2996" spans="10:15" x14ac:dyDescent="0.2">
      <c r="J2996" s="28">
        <v>25297</v>
      </c>
      <c r="K2996" s="28" t="s">
        <v>510</v>
      </c>
      <c r="L2996" s="28">
        <v>12</v>
      </c>
      <c r="M2996" s="28" t="str">
        <f t="shared" si="65"/>
        <v>2529712</v>
      </c>
      <c r="N2996" s="28">
        <v>0</v>
      </c>
      <c r="O2996" s="279">
        <v>50034.674019999999</v>
      </c>
    </row>
    <row r="2997" spans="10:15" x14ac:dyDescent="0.2">
      <c r="J2997" s="28">
        <v>25299</v>
      </c>
      <c r="K2997" s="28" t="s">
        <v>511</v>
      </c>
      <c r="L2997" s="28">
        <v>1</v>
      </c>
      <c r="M2997" s="28" t="str">
        <f t="shared" si="65"/>
        <v>252991</v>
      </c>
      <c r="N2997" s="28">
        <v>5204</v>
      </c>
      <c r="O2997" s="279">
        <v>68655.651010000001</v>
      </c>
    </row>
    <row r="2998" spans="10:15" x14ac:dyDescent="0.2">
      <c r="J2998" s="28">
        <v>25299</v>
      </c>
      <c r="K2998" s="28" t="s">
        <v>511</v>
      </c>
      <c r="L2998" s="28">
        <v>2</v>
      </c>
      <c r="M2998" s="28" t="str">
        <f t="shared" si="65"/>
        <v>252992</v>
      </c>
      <c r="N2998" s="28">
        <v>16300</v>
      </c>
      <c r="O2998" s="279">
        <v>142687.63070000001</v>
      </c>
    </row>
    <row r="2999" spans="10:15" x14ac:dyDescent="0.2">
      <c r="J2999" s="28">
        <v>25299</v>
      </c>
      <c r="K2999" s="28" t="s">
        <v>511</v>
      </c>
      <c r="L2999" s="28">
        <v>3</v>
      </c>
      <c r="M2999" s="28" t="str">
        <f t="shared" si="65"/>
        <v>252993</v>
      </c>
      <c r="N2999" s="28">
        <v>1548</v>
      </c>
      <c r="O2999" s="279">
        <v>247288.31959999999</v>
      </c>
    </row>
    <row r="3000" spans="10:15" x14ac:dyDescent="0.2">
      <c r="J3000" s="28">
        <v>25299</v>
      </c>
      <c r="K3000" s="28" t="s">
        <v>511</v>
      </c>
      <c r="L3000" s="28">
        <v>9</v>
      </c>
      <c r="M3000" s="28" t="str">
        <f t="shared" si="65"/>
        <v>252999</v>
      </c>
      <c r="N3000" s="28">
        <v>180</v>
      </c>
      <c r="O3000" s="279">
        <v>252375.06830000001</v>
      </c>
    </row>
    <row r="3001" spans="10:15" x14ac:dyDescent="0.2">
      <c r="J3001" s="28">
        <v>25299</v>
      </c>
      <c r="K3001" s="28" t="s">
        <v>511</v>
      </c>
      <c r="L3001" s="28">
        <v>12</v>
      </c>
      <c r="M3001" s="28" t="str">
        <f t="shared" si="65"/>
        <v>2529912</v>
      </c>
      <c r="N3001" s="28">
        <v>0</v>
      </c>
      <c r="O3001" s="279">
        <v>14910.28933</v>
      </c>
    </row>
    <row r="3002" spans="10:15" x14ac:dyDescent="0.2">
      <c r="J3002" s="28">
        <v>25307</v>
      </c>
      <c r="K3002" s="28" t="s">
        <v>512</v>
      </c>
      <c r="L3002" s="28">
        <v>1</v>
      </c>
      <c r="M3002" s="28" t="str">
        <f t="shared" si="65"/>
        <v>253071</v>
      </c>
      <c r="N3002" s="28">
        <v>173698</v>
      </c>
      <c r="O3002" s="279">
        <v>99488.605439999999</v>
      </c>
    </row>
    <row r="3003" spans="10:15" x14ac:dyDescent="0.2">
      <c r="J3003" s="28">
        <v>25307</v>
      </c>
      <c r="K3003" s="28" t="s">
        <v>512</v>
      </c>
      <c r="L3003" s="28">
        <v>2</v>
      </c>
      <c r="M3003" s="28" t="str">
        <f t="shared" si="65"/>
        <v>253072</v>
      </c>
      <c r="N3003" s="28">
        <v>1530042</v>
      </c>
      <c r="O3003" s="279">
        <v>315449.38819999999</v>
      </c>
    </row>
    <row r="3004" spans="10:15" x14ac:dyDescent="0.2">
      <c r="J3004" s="28">
        <v>25307</v>
      </c>
      <c r="K3004" s="28" t="s">
        <v>512</v>
      </c>
      <c r="L3004" s="28">
        <v>3</v>
      </c>
      <c r="M3004" s="28" t="str">
        <f t="shared" si="65"/>
        <v>253073</v>
      </c>
      <c r="N3004" s="28">
        <v>706940</v>
      </c>
      <c r="O3004" s="279">
        <v>497413.88309999998</v>
      </c>
    </row>
    <row r="3005" spans="10:15" x14ac:dyDescent="0.2">
      <c r="J3005" s="28">
        <v>25307</v>
      </c>
      <c r="K3005" s="28" t="s">
        <v>512</v>
      </c>
      <c r="L3005" s="28">
        <v>4</v>
      </c>
      <c r="M3005" s="28" t="str">
        <f t="shared" si="65"/>
        <v>253074</v>
      </c>
      <c r="N3005" s="28">
        <v>292892</v>
      </c>
      <c r="O3005" s="279">
        <v>584534.38399999996</v>
      </c>
    </row>
    <row r="3006" spans="10:15" x14ac:dyDescent="0.2">
      <c r="J3006" s="28">
        <v>25307</v>
      </c>
      <c r="K3006" s="28" t="s">
        <v>512</v>
      </c>
      <c r="L3006" s="28">
        <v>5</v>
      </c>
      <c r="M3006" s="28" t="str">
        <f t="shared" si="65"/>
        <v>253075</v>
      </c>
      <c r="N3006" s="28">
        <v>57932</v>
      </c>
      <c r="O3006" s="279">
        <v>649260.93149999995</v>
      </c>
    </row>
    <row r="3007" spans="10:15" x14ac:dyDescent="0.2">
      <c r="J3007" s="28">
        <v>25307</v>
      </c>
      <c r="K3007" s="28" t="s">
        <v>512</v>
      </c>
      <c r="L3007" s="28">
        <v>6</v>
      </c>
      <c r="M3007" s="28" t="str">
        <f t="shared" si="65"/>
        <v>253076</v>
      </c>
      <c r="N3007" s="28">
        <v>38834</v>
      </c>
      <c r="O3007" s="279">
        <v>637650.13870000001</v>
      </c>
    </row>
    <row r="3008" spans="10:15" x14ac:dyDescent="0.2">
      <c r="J3008" s="28">
        <v>25307</v>
      </c>
      <c r="K3008" s="28" t="s">
        <v>512</v>
      </c>
      <c r="L3008" s="28">
        <v>7</v>
      </c>
      <c r="M3008" s="28" t="str">
        <f t="shared" si="65"/>
        <v>253077</v>
      </c>
      <c r="N3008" s="28">
        <v>21427</v>
      </c>
      <c r="O3008" s="279">
        <v>830913.04440000001</v>
      </c>
    </row>
    <row r="3009" spans="10:15" x14ac:dyDescent="0.2">
      <c r="J3009" s="28">
        <v>25307</v>
      </c>
      <c r="K3009" s="28" t="s">
        <v>512</v>
      </c>
      <c r="L3009" s="28">
        <v>8</v>
      </c>
      <c r="M3009" s="28" t="str">
        <f t="shared" si="65"/>
        <v>253078</v>
      </c>
      <c r="N3009" s="28">
        <v>26222</v>
      </c>
      <c r="O3009" s="279">
        <v>1402350.548</v>
      </c>
    </row>
    <row r="3010" spans="10:15" x14ac:dyDescent="0.2">
      <c r="J3010" s="28">
        <v>25307</v>
      </c>
      <c r="K3010" s="28" t="s">
        <v>512</v>
      </c>
      <c r="L3010" s="28">
        <v>9</v>
      </c>
      <c r="M3010" s="28" t="str">
        <f t="shared" si="65"/>
        <v>253079</v>
      </c>
      <c r="N3010" s="28">
        <v>73324</v>
      </c>
      <c r="O3010" s="279">
        <v>701180.40969999996</v>
      </c>
    </row>
    <row r="3011" spans="10:15" x14ac:dyDescent="0.2">
      <c r="J3011" s="28">
        <v>25307</v>
      </c>
      <c r="K3011" s="28" t="s">
        <v>512</v>
      </c>
      <c r="L3011" s="28">
        <v>10</v>
      </c>
      <c r="M3011" s="28" t="str">
        <f t="shared" ref="M3011:M3074" si="66">J3011&amp;L3011</f>
        <v>2530710</v>
      </c>
      <c r="N3011" s="28">
        <v>352899</v>
      </c>
      <c r="O3011" s="279">
        <v>822190.05929999996</v>
      </c>
    </row>
    <row r="3012" spans="10:15" x14ac:dyDescent="0.2">
      <c r="J3012" s="28">
        <v>25307</v>
      </c>
      <c r="K3012" s="28" t="s">
        <v>512</v>
      </c>
      <c r="L3012" s="28">
        <v>11</v>
      </c>
      <c r="M3012" s="28" t="str">
        <f t="shared" si="66"/>
        <v>2530711</v>
      </c>
      <c r="N3012" s="28">
        <v>65835</v>
      </c>
      <c r="O3012" s="279">
        <v>215694.71470000001</v>
      </c>
    </row>
    <row r="3013" spans="10:15" x14ac:dyDescent="0.2">
      <c r="J3013" s="28">
        <v>25307</v>
      </c>
      <c r="K3013" s="28" t="s">
        <v>512</v>
      </c>
      <c r="L3013" s="28">
        <v>12</v>
      </c>
      <c r="M3013" s="28" t="str">
        <f t="shared" si="66"/>
        <v>2530712</v>
      </c>
      <c r="N3013" s="28">
        <v>0</v>
      </c>
      <c r="O3013" s="279">
        <v>62567.132319999997</v>
      </c>
    </row>
    <row r="3014" spans="10:15" x14ac:dyDescent="0.2">
      <c r="J3014" s="28">
        <v>25312</v>
      </c>
      <c r="K3014" s="28" t="s">
        <v>513</v>
      </c>
      <c r="L3014" s="28">
        <v>1</v>
      </c>
      <c r="M3014" s="28" t="str">
        <f t="shared" si="66"/>
        <v>253121</v>
      </c>
      <c r="N3014" s="28">
        <v>1689</v>
      </c>
      <c r="O3014" s="279">
        <v>107363.2249</v>
      </c>
    </row>
    <row r="3015" spans="10:15" x14ac:dyDescent="0.2">
      <c r="J3015" s="28">
        <v>25312</v>
      </c>
      <c r="K3015" s="28" t="s">
        <v>513</v>
      </c>
      <c r="L3015" s="28">
        <v>2</v>
      </c>
      <c r="M3015" s="28" t="str">
        <f t="shared" si="66"/>
        <v>253122</v>
      </c>
      <c r="N3015" s="28">
        <v>20373</v>
      </c>
      <c r="O3015" s="279">
        <v>201120.95860000001</v>
      </c>
    </row>
    <row r="3016" spans="10:15" x14ac:dyDescent="0.2">
      <c r="J3016" s="28">
        <v>25312</v>
      </c>
      <c r="K3016" s="28" t="s">
        <v>513</v>
      </c>
      <c r="L3016" s="28">
        <v>3</v>
      </c>
      <c r="M3016" s="28" t="str">
        <f t="shared" si="66"/>
        <v>253123</v>
      </c>
      <c r="N3016" s="28">
        <v>12668</v>
      </c>
      <c r="O3016" s="279">
        <v>419854.45240000001</v>
      </c>
    </row>
    <row r="3017" spans="10:15" x14ac:dyDescent="0.2">
      <c r="J3017" s="28">
        <v>25312</v>
      </c>
      <c r="K3017" s="28" t="s">
        <v>513</v>
      </c>
      <c r="L3017" s="28">
        <v>4</v>
      </c>
      <c r="M3017" s="28" t="str">
        <f t="shared" si="66"/>
        <v>253124</v>
      </c>
      <c r="N3017" s="28">
        <v>5667</v>
      </c>
      <c r="O3017" s="279">
        <v>559607.69889999996</v>
      </c>
    </row>
    <row r="3018" spans="10:15" x14ac:dyDescent="0.2">
      <c r="J3018" s="28">
        <v>25312</v>
      </c>
      <c r="K3018" s="28" t="s">
        <v>513</v>
      </c>
      <c r="L3018" s="28">
        <v>5</v>
      </c>
      <c r="M3018" s="28" t="str">
        <f t="shared" si="66"/>
        <v>253125</v>
      </c>
      <c r="N3018" s="28">
        <v>1768</v>
      </c>
      <c r="O3018" s="279">
        <v>572072.49789999996</v>
      </c>
    </row>
    <row r="3019" spans="10:15" x14ac:dyDescent="0.2">
      <c r="J3019" s="28">
        <v>25312</v>
      </c>
      <c r="K3019" s="28" t="s">
        <v>513</v>
      </c>
      <c r="L3019" s="28">
        <v>6</v>
      </c>
      <c r="M3019" s="28" t="str">
        <f t="shared" si="66"/>
        <v>253126</v>
      </c>
      <c r="N3019" s="28">
        <v>243</v>
      </c>
      <c r="O3019" s="279">
        <v>27867.25506</v>
      </c>
    </row>
    <row r="3020" spans="10:15" x14ac:dyDescent="0.2">
      <c r="J3020" s="28">
        <v>25312</v>
      </c>
      <c r="K3020" s="28" t="s">
        <v>513</v>
      </c>
      <c r="L3020" s="28">
        <v>9</v>
      </c>
      <c r="M3020" s="28" t="str">
        <f t="shared" si="66"/>
        <v>253129</v>
      </c>
      <c r="N3020" s="28">
        <v>1786</v>
      </c>
      <c r="O3020" s="279">
        <v>452857.8248</v>
      </c>
    </row>
    <row r="3021" spans="10:15" x14ac:dyDescent="0.2">
      <c r="J3021" s="28">
        <v>25312</v>
      </c>
      <c r="K3021" s="28" t="s">
        <v>513</v>
      </c>
      <c r="L3021" s="28">
        <v>10</v>
      </c>
      <c r="M3021" s="28" t="str">
        <f t="shared" si="66"/>
        <v>2531210</v>
      </c>
      <c r="N3021" s="28">
        <v>988</v>
      </c>
      <c r="O3021" s="279">
        <v>1056043.9809999999</v>
      </c>
    </row>
    <row r="3022" spans="10:15" x14ac:dyDescent="0.2">
      <c r="J3022" s="28">
        <v>25312</v>
      </c>
      <c r="K3022" s="28" t="s">
        <v>513</v>
      </c>
      <c r="L3022" s="28">
        <v>12</v>
      </c>
      <c r="M3022" s="28" t="str">
        <f t="shared" si="66"/>
        <v>2531212</v>
      </c>
      <c r="N3022" s="28">
        <v>0</v>
      </c>
      <c r="O3022" s="279">
        <v>36863.182410000001</v>
      </c>
    </row>
    <row r="3023" spans="10:15" x14ac:dyDescent="0.2">
      <c r="J3023" s="28">
        <v>25317</v>
      </c>
      <c r="K3023" s="28" t="s">
        <v>514</v>
      </c>
      <c r="L3023" s="28">
        <v>1</v>
      </c>
      <c r="M3023" s="28" t="str">
        <f t="shared" si="66"/>
        <v>253171</v>
      </c>
      <c r="N3023" s="28">
        <v>2740</v>
      </c>
      <c r="O3023" s="279">
        <v>126322.1076</v>
      </c>
    </row>
    <row r="3024" spans="10:15" x14ac:dyDescent="0.2">
      <c r="J3024" s="28">
        <v>25317</v>
      </c>
      <c r="K3024" s="28" t="s">
        <v>514</v>
      </c>
      <c r="L3024" s="28">
        <v>2</v>
      </c>
      <c r="M3024" s="28" t="str">
        <f t="shared" si="66"/>
        <v>253172</v>
      </c>
      <c r="N3024" s="28">
        <v>55918</v>
      </c>
      <c r="O3024" s="279">
        <v>223808.4424</v>
      </c>
    </row>
    <row r="3025" spans="10:15" x14ac:dyDescent="0.2">
      <c r="J3025" s="28">
        <v>25317</v>
      </c>
      <c r="K3025" s="28" t="s">
        <v>514</v>
      </c>
      <c r="L3025" s="28">
        <v>3</v>
      </c>
      <c r="M3025" s="28" t="str">
        <f t="shared" si="66"/>
        <v>253173</v>
      </c>
      <c r="N3025" s="28">
        <v>42089</v>
      </c>
      <c r="O3025" s="279">
        <v>298121.39399999997</v>
      </c>
    </row>
    <row r="3026" spans="10:15" x14ac:dyDescent="0.2">
      <c r="J3026" s="28">
        <v>25317</v>
      </c>
      <c r="K3026" s="28" t="s">
        <v>514</v>
      </c>
      <c r="L3026" s="28">
        <v>4</v>
      </c>
      <c r="M3026" s="28" t="str">
        <f t="shared" si="66"/>
        <v>253174</v>
      </c>
      <c r="N3026" s="28">
        <v>12694</v>
      </c>
      <c r="O3026" s="279">
        <v>272234.36979999999</v>
      </c>
    </row>
    <row r="3027" spans="10:15" x14ac:dyDescent="0.2">
      <c r="J3027" s="28">
        <v>25317</v>
      </c>
      <c r="K3027" s="28" t="s">
        <v>514</v>
      </c>
      <c r="L3027" s="28">
        <v>5</v>
      </c>
      <c r="M3027" s="28" t="str">
        <f t="shared" si="66"/>
        <v>253175</v>
      </c>
      <c r="N3027" s="28">
        <v>1436</v>
      </c>
      <c r="O3027" s="279">
        <v>191390.8051</v>
      </c>
    </row>
    <row r="3028" spans="10:15" x14ac:dyDescent="0.2">
      <c r="J3028" s="28">
        <v>25317</v>
      </c>
      <c r="K3028" s="28" t="s">
        <v>514</v>
      </c>
      <c r="L3028" s="28">
        <v>9</v>
      </c>
      <c r="M3028" s="28" t="str">
        <f t="shared" si="66"/>
        <v>253179</v>
      </c>
      <c r="N3028" s="28">
        <v>2962</v>
      </c>
      <c r="O3028" s="279">
        <v>319092.51929999999</v>
      </c>
    </row>
    <row r="3029" spans="10:15" x14ac:dyDescent="0.2">
      <c r="J3029" s="28">
        <v>25317</v>
      </c>
      <c r="K3029" s="28" t="s">
        <v>514</v>
      </c>
      <c r="L3029" s="28">
        <v>10</v>
      </c>
      <c r="M3029" s="28" t="str">
        <f t="shared" si="66"/>
        <v>2531710</v>
      </c>
      <c r="N3029" s="28">
        <v>5654</v>
      </c>
      <c r="O3029" s="279">
        <v>301643.68890000001</v>
      </c>
    </row>
    <row r="3030" spans="10:15" x14ac:dyDescent="0.2">
      <c r="J3030" s="28">
        <v>25317</v>
      </c>
      <c r="K3030" s="28" t="s">
        <v>514</v>
      </c>
      <c r="L3030" s="28">
        <v>12</v>
      </c>
      <c r="M3030" s="28" t="str">
        <f t="shared" si="66"/>
        <v>2531712</v>
      </c>
      <c r="N3030" s="28">
        <v>0</v>
      </c>
      <c r="O3030" s="279">
        <v>58834.917110000002</v>
      </c>
    </row>
    <row r="3031" spans="10:15" x14ac:dyDescent="0.2">
      <c r="J3031" s="28">
        <v>25320</v>
      </c>
      <c r="K3031" s="28" t="s">
        <v>515</v>
      </c>
      <c r="L3031" s="28">
        <v>1</v>
      </c>
      <c r="M3031" s="28" t="str">
        <f t="shared" si="66"/>
        <v>253201</v>
      </c>
      <c r="N3031" s="28">
        <v>35711</v>
      </c>
      <c r="O3031" s="279">
        <v>69432.077929999999</v>
      </c>
    </row>
    <row r="3032" spans="10:15" x14ac:dyDescent="0.2">
      <c r="J3032" s="28">
        <v>25320</v>
      </c>
      <c r="K3032" s="28" t="s">
        <v>515</v>
      </c>
      <c r="L3032" s="28">
        <v>2</v>
      </c>
      <c r="M3032" s="28" t="str">
        <f t="shared" si="66"/>
        <v>253202</v>
      </c>
      <c r="N3032" s="28">
        <v>268652</v>
      </c>
      <c r="O3032" s="279">
        <v>240522.68229999999</v>
      </c>
    </row>
    <row r="3033" spans="10:15" x14ac:dyDescent="0.2">
      <c r="J3033" s="28">
        <v>25320</v>
      </c>
      <c r="K3033" s="28" t="s">
        <v>515</v>
      </c>
      <c r="L3033" s="28">
        <v>3</v>
      </c>
      <c r="M3033" s="28" t="str">
        <f t="shared" si="66"/>
        <v>253203</v>
      </c>
      <c r="N3033" s="28">
        <v>104482</v>
      </c>
      <c r="O3033" s="279">
        <v>369781.37329999998</v>
      </c>
    </row>
    <row r="3034" spans="10:15" x14ac:dyDescent="0.2">
      <c r="J3034" s="28">
        <v>25320</v>
      </c>
      <c r="K3034" s="28" t="s">
        <v>515</v>
      </c>
      <c r="L3034" s="28">
        <v>4</v>
      </c>
      <c r="M3034" s="28" t="str">
        <f t="shared" si="66"/>
        <v>253204</v>
      </c>
      <c r="N3034" s="28">
        <v>41936</v>
      </c>
      <c r="O3034" s="279">
        <v>360193.11359999998</v>
      </c>
    </row>
    <row r="3035" spans="10:15" x14ac:dyDescent="0.2">
      <c r="J3035" s="28">
        <v>25320</v>
      </c>
      <c r="K3035" s="28" t="s">
        <v>515</v>
      </c>
      <c r="L3035" s="28">
        <v>5</v>
      </c>
      <c r="M3035" s="28" t="str">
        <f t="shared" si="66"/>
        <v>253205</v>
      </c>
      <c r="N3035" s="28">
        <v>3462</v>
      </c>
      <c r="O3035" s="279">
        <v>188600.64420000001</v>
      </c>
    </row>
    <row r="3036" spans="10:15" x14ac:dyDescent="0.2">
      <c r="J3036" s="28">
        <v>25320</v>
      </c>
      <c r="K3036" s="28" t="s">
        <v>515</v>
      </c>
      <c r="L3036" s="28">
        <v>6</v>
      </c>
      <c r="M3036" s="28" t="str">
        <f t="shared" si="66"/>
        <v>253206</v>
      </c>
      <c r="N3036" s="28">
        <v>3421</v>
      </c>
      <c r="O3036" s="279">
        <v>76131.308669999999</v>
      </c>
    </row>
    <row r="3037" spans="10:15" x14ac:dyDescent="0.2">
      <c r="J3037" s="28">
        <v>25320</v>
      </c>
      <c r="K3037" s="28" t="s">
        <v>515</v>
      </c>
      <c r="L3037" s="28">
        <v>7</v>
      </c>
      <c r="M3037" s="28" t="str">
        <f t="shared" si="66"/>
        <v>253207</v>
      </c>
      <c r="N3037" s="28">
        <v>11532</v>
      </c>
      <c r="O3037" s="279">
        <v>32940.752330000003</v>
      </c>
    </row>
    <row r="3038" spans="10:15" x14ac:dyDescent="0.2">
      <c r="J3038" s="28">
        <v>25320</v>
      </c>
      <c r="K3038" s="28" t="s">
        <v>515</v>
      </c>
      <c r="L3038" s="28">
        <v>8</v>
      </c>
      <c r="M3038" s="28" t="str">
        <f t="shared" si="66"/>
        <v>253208</v>
      </c>
      <c r="N3038" s="28">
        <v>2239</v>
      </c>
      <c r="O3038" s="279">
        <v>4453.4484210000001</v>
      </c>
    </row>
    <row r="3039" spans="10:15" x14ac:dyDescent="0.2">
      <c r="J3039" s="28">
        <v>25320</v>
      </c>
      <c r="K3039" s="28" t="s">
        <v>515</v>
      </c>
      <c r="L3039" s="28">
        <v>9</v>
      </c>
      <c r="M3039" s="28" t="str">
        <f t="shared" si="66"/>
        <v>253209</v>
      </c>
      <c r="N3039" s="28">
        <v>11332</v>
      </c>
      <c r="O3039" s="279">
        <v>271539.1838</v>
      </c>
    </row>
    <row r="3040" spans="10:15" x14ac:dyDescent="0.2">
      <c r="J3040" s="28">
        <v>25320</v>
      </c>
      <c r="K3040" s="28" t="s">
        <v>515</v>
      </c>
      <c r="L3040" s="28">
        <v>10</v>
      </c>
      <c r="M3040" s="28" t="str">
        <f t="shared" si="66"/>
        <v>2532010</v>
      </c>
      <c r="N3040" s="28">
        <v>18194</v>
      </c>
      <c r="O3040" s="279">
        <v>325344.83679999999</v>
      </c>
    </row>
    <row r="3041" spans="10:15" x14ac:dyDescent="0.2">
      <c r="J3041" s="28">
        <v>25320</v>
      </c>
      <c r="K3041" s="28" t="s">
        <v>515</v>
      </c>
      <c r="L3041" s="28">
        <v>11</v>
      </c>
      <c r="M3041" s="28" t="str">
        <f t="shared" si="66"/>
        <v>2532011</v>
      </c>
      <c r="N3041" s="28">
        <v>2747</v>
      </c>
      <c r="O3041" s="279">
        <v>99008.768949999998</v>
      </c>
    </row>
    <row r="3042" spans="10:15" x14ac:dyDescent="0.2">
      <c r="J3042" s="28">
        <v>25320</v>
      </c>
      <c r="K3042" s="28" t="s">
        <v>515</v>
      </c>
      <c r="L3042" s="28">
        <v>12</v>
      </c>
      <c r="M3042" s="28" t="str">
        <f t="shared" si="66"/>
        <v>2532012</v>
      </c>
      <c r="N3042" s="28">
        <v>0</v>
      </c>
      <c r="O3042" s="279">
        <v>12156.51404</v>
      </c>
    </row>
    <row r="3043" spans="10:15" x14ac:dyDescent="0.2">
      <c r="J3043" s="28">
        <v>25322</v>
      </c>
      <c r="K3043" s="28" t="s">
        <v>516</v>
      </c>
      <c r="L3043" s="28">
        <v>1</v>
      </c>
      <c r="M3043" s="28" t="str">
        <f t="shared" si="66"/>
        <v>253221</v>
      </c>
      <c r="N3043" s="28">
        <v>11699</v>
      </c>
      <c r="O3043" s="279">
        <v>73093.589590000003</v>
      </c>
    </row>
    <row r="3044" spans="10:15" x14ac:dyDescent="0.2">
      <c r="J3044" s="28">
        <v>25322</v>
      </c>
      <c r="K3044" s="28" t="s">
        <v>516</v>
      </c>
      <c r="L3044" s="28">
        <v>2</v>
      </c>
      <c r="M3044" s="28" t="str">
        <f t="shared" si="66"/>
        <v>253222</v>
      </c>
      <c r="N3044" s="28">
        <v>94189</v>
      </c>
      <c r="O3044" s="279">
        <v>172771.75589999999</v>
      </c>
    </row>
    <row r="3045" spans="10:15" x14ac:dyDescent="0.2">
      <c r="J3045" s="28">
        <v>25322</v>
      </c>
      <c r="K3045" s="28" t="s">
        <v>516</v>
      </c>
      <c r="L3045" s="28">
        <v>3</v>
      </c>
      <c r="M3045" s="28" t="str">
        <f t="shared" si="66"/>
        <v>253223</v>
      </c>
      <c r="N3045" s="28">
        <v>35465</v>
      </c>
      <c r="O3045" s="279">
        <v>248651.00630000001</v>
      </c>
    </row>
    <row r="3046" spans="10:15" x14ac:dyDescent="0.2">
      <c r="J3046" s="28">
        <v>25322</v>
      </c>
      <c r="K3046" s="28" t="s">
        <v>516</v>
      </c>
      <c r="L3046" s="28">
        <v>4</v>
      </c>
      <c r="M3046" s="28" t="str">
        <f t="shared" si="66"/>
        <v>253224</v>
      </c>
      <c r="N3046" s="28">
        <v>14162</v>
      </c>
      <c r="O3046" s="279">
        <v>236302.00640000001</v>
      </c>
    </row>
    <row r="3047" spans="10:15" x14ac:dyDescent="0.2">
      <c r="J3047" s="28">
        <v>25322</v>
      </c>
      <c r="K3047" s="28" t="s">
        <v>516</v>
      </c>
      <c r="L3047" s="28">
        <v>5</v>
      </c>
      <c r="M3047" s="28" t="str">
        <f t="shared" si="66"/>
        <v>253225</v>
      </c>
      <c r="N3047" s="28">
        <v>3462</v>
      </c>
      <c r="O3047" s="279">
        <v>280195.96460000001</v>
      </c>
    </row>
    <row r="3048" spans="10:15" x14ac:dyDescent="0.2">
      <c r="J3048" s="28">
        <v>25322</v>
      </c>
      <c r="K3048" s="28" t="s">
        <v>516</v>
      </c>
      <c r="L3048" s="28">
        <v>9</v>
      </c>
      <c r="M3048" s="28" t="str">
        <f t="shared" si="66"/>
        <v>253229</v>
      </c>
      <c r="N3048" s="28">
        <v>3695</v>
      </c>
      <c r="O3048" s="279">
        <v>171841.5392</v>
      </c>
    </row>
    <row r="3049" spans="10:15" x14ac:dyDescent="0.2">
      <c r="J3049" s="28">
        <v>25322</v>
      </c>
      <c r="K3049" s="28" t="s">
        <v>516</v>
      </c>
      <c r="L3049" s="28">
        <v>10</v>
      </c>
      <c r="M3049" s="28" t="str">
        <f t="shared" si="66"/>
        <v>2532210</v>
      </c>
      <c r="N3049" s="28">
        <v>903</v>
      </c>
      <c r="O3049" s="279">
        <v>386720.51640000002</v>
      </c>
    </row>
    <row r="3050" spans="10:15" x14ac:dyDescent="0.2">
      <c r="J3050" s="28">
        <v>25322</v>
      </c>
      <c r="K3050" s="28" t="s">
        <v>516</v>
      </c>
      <c r="L3050" s="28">
        <v>12</v>
      </c>
      <c r="M3050" s="28" t="str">
        <f t="shared" si="66"/>
        <v>2532212</v>
      </c>
      <c r="N3050" s="28">
        <v>0</v>
      </c>
      <c r="O3050" s="279">
        <v>13243.780059999999</v>
      </c>
    </row>
    <row r="3051" spans="10:15" x14ac:dyDescent="0.2">
      <c r="J3051" s="28">
        <v>25324</v>
      </c>
      <c r="K3051" s="28" t="s">
        <v>517</v>
      </c>
      <c r="L3051" s="28">
        <v>1</v>
      </c>
      <c r="M3051" s="28" t="str">
        <f t="shared" si="66"/>
        <v>253241</v>
      </c>
      <c r="N3051" s="28">
        <v>14372</v>
      </c>
      <c r="O3051" s="279">
        <v>22547.80269</v>
      </c>
    </row>
    <row r="3052" spans="10:15" x14ac:dyDescent="0.2">
      <c r="J3052" s="28">
        <v>25324</v>
      </c>
      <c r="K3052" s="28" t="s">
        <v>517</v>
      </c>
      <c r="L3052" s="28">
        <v>2</v>
      </c>
      <c r="M3052" s="28" t="str">
        <f t="shared" si="66"/>
        <v>253242</v>
      </c>
      <c r="N3052" s="28">
        <v>8657</v>
      </c>
      <c r="O3052" s="279">
        <v>58779.194620000002</v>
      </c>
    </row>
    <row r="3053" spans="10:15" x14ac:dyDescent="0.2">
      <c r="J3053" s="28">
        <v>25324</v>
      </c>
      <c r="K3053" s="28" t="s">
        <v>517</v>
      </c>
      <c r="L3053" s="28">
        <v>4</v>
      </c>
      <c r="M3053" s="28" t="str">
        <f t="shared" si="66"/>
        <v>253244</v>
      </c>
      <c r="N3053" s="28">
        <v>1061</v>
      </c>
      <c r="O3053" s="279">
        <v>149202.09969999999</v>
      </c>
    </row>
    <row r="3054" spans="10:15" x14ac:dyDescent="0.2">
      <c r="J3054" s="28">
        <v>25324</v>
      </c>
      <c r="K3054" s="28" t="s">
        <v>517</v>
      </c>
      <c r="L3054" s="28">
        <v>9</v>
      </c>
      <c r="M3054" s="28" t="str">
        <f t="shared" si="66"/>
        <v>253249</v>
      </c>
      <c r="N3054" s="28">
        <v>29</v>
      </c>
      <c r="O3054" s="279">
        <v>17428.070179999999</v>
      </c>
    </row>
    <row r="3055" spans="10:15" x14ac:dyDescent="0.2">
      <c r="J3055" s="28">
        <v>25324</v>
      </c>
      <c r="K3055" s="28" t="s">
        <v>517</v>
      </c>
      <c r="L3055" s="28">
        <v>12</v>
      </c>
      <c r="M3055" s="28" t="str">
        <f t="shared" si="66"/>
        <v>2532412</v>
      </c>
      <c r="N3055" s="28">
        <v>0</v>
      </c>
      <c r="O3055" s="279">
        <v>11310.11133</v>
      </c>
    </row>
    <row r="3056" spans="10:15" x14ac:dyDescent="0.2">
      <c r="J3056" s="28">
        <v>25326</v>
      </c>
      <c r="K3056" s="28" t="s">
        <v>518</v>
      </c>
      <c r="L3056" s="28">
        <v>1</v>
      </c>
      <c r="M3056" s="28" t="str">
        <f t="shared" si="66"/>
        <v>253261</v>
      </c>
      <c r="N3056" s="28">
        <v>1031</v>
      </c>
      <c r="O3056" s="279">
        <v>72424.54711</v>
      </c>
    </row>
    <row r="3057" spans="10:15" x14ac:dyDescent="0.2">
      <c r="J3057" s="28">
        <v>25326</v>
      </c>
      <c r="K3057" s="28" t="s">
        <v>518</v>
      </c>
      <c r="L3057" s="28">
        <v>2</v>
      </c>
      <c r="M3057" s="28" t="str">
        <f t="shared" si="66"/>
        <v>253262</v>
      </c>
      <c r="N3057" s="28">
        <v>28012</v>
      </c>
      <c r="O3057" s="279">
        <v>195611.28219999999</v>
      </c>
    </row>
    <row r="3058" spans="10:15" x14ac:dyDescent="0.2">
      <c r="J3058" s="28">
        <v>25326</v>
      </c>
      <c r="K3058" s="28" t="s">
        <v>518</v>
      </c>
      <c r="L3058" s="28">
        <v>3</v>
      </c>
      <c r="M3058" s="28" t="str">
        <f t="shared" si="66"/>
        <v>253263</v>
      </c>
      <c r="N3058" s="28">
        <v>24047</v>
      </c>
      <c r="O3058" s="279">
        <v>249958.89910000001</v>
      </c>
    </row>
    <row r="3059" spans="10:15" x14ac:dyDescent="0.2">
      <c r="J3059" s="28">
        <v>25326</v>
      </c>
      <c r="K3059" s="28" t="s">
        <v>518</v>
      </c>
      <c r="L3059" s="28">
        <v>4</v>
      </c>
      <c r="M3059" s="28" t="str">
        <f t="shared" si="66"/>
        <v>253264</v>
      </c>
      <c r="N3059" s="28">
        <v>7762</v>
      </c>
      <c r="O3059" s="279">
        <v>242882.65839999999</v>
      </c>
    </row>
    <row r="3060" spans="10:15" x14ac:dyDescent="0.2">
      <c r="J3060" s="28">
        <v>25326</v>
      </c>
      <c r="K3060" s="28" t="s">
        <v>518</v>
      </c>
      <c r="L3060" s="28">
        <v>5</v>
      </c>
      <c r="M3060" s="28" t="str">
        <f t="shared" si="66"/>
        <v>253265</v>
      </c>
      <c r="N3060" s="28">
        <v>2416</v>
      </c>
      <c r="O3060" s="279">
        <v>107102.64539999999</v>
      </c>
    </row>
    <row r="3061" spans="10:15" x14ac:dyDescent="0.2">
      <c r="J3061" s="28">
        <v>25326</v>
      </c>
      <c r="K3061" s="28" t="s">
        <v>518</v>
      </c>
      <c r="L3061" s="28">
        <v>6</v>
      </c>
      <c r="M3061" s="28" t="str">
        <f t="shared" si="66"/>
        <v>253266</v>
      </c>
      <c r="N3061" s="28">
        <v>1253</v>
      </c>
      <c r="O3061" s="279">
        <v>110386.3079</v>
      </c>
    </row>
    <row r="3062" spans="10:15" x14ac:dyDescent="0.2">
      <c r="J3062" s="28">
        <v>25326</v>
      </c>
      <c r="K3062" s="28" t="s">
        <v>518</v>
      </c>
      <c r="L3062" s="28">
        <v>7</v>
      </c>
      <c r="M3062" s="28" t="str">
        <f t="shared" si="66"/>
        <v>253267</v>
      </c>
      <c r="N3062" s="28">
        <v>1087</v>
      </c>
      <c r="O3062" s="279">
        <v>132456.90520000001</v>
      </c>
    </row>
    <row r="3063" spans="10:15" x14ac:dyDescent="0.2">
      <c r="J3063" s="28">
        <v>25326</v>
      </c>
      <c r="K3063" s="28" t="s">
        <v>518</v>
      </c>
      <c r="L3063" s="28">
        <v>8</v>
      </c>
      <c r="M3063" s="28" t="str">
        <f t="shared" si="66"/>
        <v>253268</v>
      </c>
      <c r="N3063" s="28">
        <v>84</v>
      </c>
      <c r="O3063" s="279">
        <v>32195.33123</v>
      </c>
    </row>
    <row r="3064" spans="10:15" x14ac:dyDescent="0.2">
      <c r="J3064" s="28">
        <v>25326</v>
      </c>
      <c r="K3064" s="28" t="s">
        <v>518</v>
      </c>
      <c r="L3064" s="28">
        <v>9</v>
      </c>
      <c r="M3064" s="28" t="str">
        <f t="shared" si="66"/>
        <v>253269</v>
      </c>
      <c r="N3064" s="28">
        <v>1138</v>
      </c>
      <c r="O3064" s="279">
        <v>252855.31940000001</v>
      </c>
    </row>
    <row r="3065" spans="10:15" x14ac:dyDescent="0.2">
      <c r="J3065" s="28">
        <v>25326</v>
      </c>
      <c r="K3065" s="28" t="s">
        <v>518</v>
      </c>
      <c r="L3065" s="28">
        <v>10</v>
      </c>
      <c r="M3065" s="28" t="str">
        <f t="shared" si="66"/>
        <v>2532610</v>
      </c>
      <c r="N3065" s="28">
        <v>7065</v>
      </c>
      <c r="O3065" s="279">
        <v>262463.80810000002</v>
      </c>
    </row>
    <row r="3066" spans="10:15" x14ac:dyDescent="0.2">
      <c r="J3066" s="28">
        <v>25326</v>
      </c>
      <c r="K3066" s="28" t="s">
        <v>518</v>
      </c>
      <c r="L3066" s="28">
        <v>12</v>
      </c>
      <c r="M3066" s="28" t="str">
        <f t="shared" si="66"/>
        <v>2532612</v>
      </c>
      <c r="N3066" s="28">
        <v>0</v>
      </c>
      <c r="O3066" s="279">
        <v>45052.099069999997</v>
      </c>
    </row>
    <row r="3067" spans="10:15" x14ac:dyDescent="0.2">
      <c r="J3067" s="28">
        <v>25328</v>
      </c>
      <c r="K3067" s="28" t="s">
        <v>519</v>
      </c>
      <c r="L3067" s="28">
        <v>1</v>
      </c>
      <c r="M3067" s="28" t="str">
        <f t="shared" si="66"/>
        <v>253281</v>
      </c>
      <c r="N3067" s="28">
        <v>1304</v>
      </c>
      <c r="O3067" s="279">
        <v>95092.243459999998</v>
      </c>
    </row>
    <row r="3068" spans="10:15" x14ac:dyDescent="0.2">
      <c r="J3068" s="28">
        <v>25328</v>
      </c>
      <c r="K3068" s="28" t="s">
        <v>519</v>
      </c>
      <c r="L3068" s="28">
        <v>2</v>
      </c>
      <c r="M3068" s="28" t="str">
        <f t="shared" si="66"/>
        <v>253282</v>
      </c>
      <c r="N3068" s="28">
        <v>23176</v>
      </c>
      <c r="O3068" s="279">
        <v>189935.49830000001</v>
      </c>
    </row>
    <row r="3069" spans="10:15" x14ac:dyDescent="0.2">
      <c r="J3069" s="28">
        <v>25328</v>
      </c>
      <c r="K3069" s="28" t="s">
        <v>519</v>
      </c>
      <c r="L3069" s="28">
        <v>3</v>
      </c>
      <c r="M3069" s="28" t="str">
        <f t="shared" si="66"/>
        <v>253283</v>
      </c>
      <c r="N3069" s="28">
        <v>11811</v>
      </c>
      <c r="O3069" s="279">
        <v>287009.34779999999</v>
      </c>
    </row>
    <row r="3070" spans="10:15" x14ac:dyDescent="0.2">
      <c r="J3070" s="28">
        <v>25328</v>
      </c>
      <c r="K3070" s="28" t="s">
        <v>519</v>
      </c>
      <c r="L3070" s="28">
        <v>4</v>
      </c>
      <c r="M3070" s="28" t="str">
        <f t="shared" si="66"/>
        <v>253284</v>
      </c>
      <c r="N3070" s="28">
        <v>3889</v>
      </c>
      <c r="O3070" s="279">
        <v>273911.52590000001</v>
      </c>
    </row>
    <row r="3071" spans="10:15" x14ac:dyDescent="0.2">
      <c r="J3071" s="28">
        <v>25328</v>
      </c>
      <c r="K3071" s="28" t="s">
        <v>519</v>
      </c>
      <c r="L3071" s="28">
        <v>9</v>
      </c>
      <c r="M3071" s="28" t="str">
        <f t="shared" si="66"/>
        <v>253289</v>
      </c>
      <c r="N3071" s="28">
        <v>1238</v>
      </c>
      <c r="O3071" s="279">
        <v>246245.40520000001</v>
      </c>
    </row>
    <row r="3072" spans="10:15" x14ac:dyDescent="0.2">
      <c r="J3072" s="28">
        <v>25328</v>
      </c>
      <c r="K3072" s="28" t="s">
        <v>519</v>
      </c>
      <c r="L3072" s="28">
        <v>12</v>
      </c>
      <c r="M3072" s="28" t="str">
        <f t="shared" si="66"/>
        <v>2532812</v>
      </c>
      <c r="N3072" s="28">
        <v>0</v>
      </c>
      <c r="O3072" s="279">
        <v>49743.734380000002</v>
      </c>
    </row>
    <row r="3073" spans="10:15" x14ac:dyDescent="0.2">
      <c r="J3073" s="28">
        <v>25335</v>
      </c>
      <c r="K3073" s="28" t="s">
        <v>520</v>
      </c>
      <c r="L3073" s="28">
        <v>1</v>
      </c>
      <c r="M3073" s="28" t="str">
        <f t="shared" si="66"/>
        <v>253351</v>
      </c>
      <c r="N3073" s="28">
        <v>4388</v>
      </c>
      <c r="O3073" s="279">
        <v>50344.142010000003</v>
      </c>
    </row>
    <row r="3074" spans="10:15" x14ac:dyDescent="0.2">
      <c r="J3074" s="28">
        <v>25335</v>
      </c>
      <c r="K3074" s="28" t="s">
        <v>520</v>
      </c>
      <c r="L3074" s="28">
        <v>2</v>
      </c>
      <c r="M3074" s="28" t="str">
        <f t="shared" si="66"/>
        <v>253352</v>
      </c>
      <c r="N3074" s="28">
        <v>18705</v>
      </c>
      <c r="O3074" s="279">
        <v>146259.96340000001</v>
      </c>
    </row>
    <row r="3075" spans="10:15" x14ac:dyDescent="0.2">
      <c r="J3075" s="28">
        <v>25335</v>
      </c>
      <c r="K3075" s="28" t="s">
        <v>520</v>
      </c>
      <c r="L3075" s="28">
        <v>3</v>
      </c>
      <c r="M3075" s="28" t="str">
        <f t="shared" ref="M3075:M3138" si="67">J3075&amp;L3075</f>
        <v>253353</v>
      </c>
      <c r="N3075" s="28">
        <v>2612</v>
      </c>
      <c r="O3075" s="279">
        <v>75211.958769999997</v>
      </c>
    </row>
    <row r="3076" spans="10:15" x14ac:dyDescent="0.2">
      <c r="J3076" s="28">
        <v>25335</v>
      </c>
      <c r="K3076" s="28" t="s">
        <v>520</v>
      </c>
      <c r="L3076" s="28">
        <v>4</v>
      </c>
      <c r="M3076" s="28" t="str">
        <f t="shared" si="67"/>
        <v>253354</v>
      </c>
      <c r="N3076" s="28">
        <v>107</v>
      </c>
      <c r="O3076" s="279">
        <v>36408.215300000003</v>
      </c>
    </row>
    <row r="3077" spans="10:15" x14ac:dyDescent="0.2">
      <c r="J3077" s="28">
        <v>25335</v>
      </c>
      <c r="K3077" s="28" t="s">
        <v>520</v>
      </c>
      <c r="L3077" s="28">
        <v>5</v>
      </c>
      <c r="M3077" s="28" t="str">
        <f t="shared" si="67"/>
        <v>253355</v>
      </c>
      <c r="N3077" s="28">
        <v>692</v>
      </c>
      <c r="O3077" s="279">
        <v>49142.65537</v>
      </c>
    </row>
    <row r="3078" spans="10:15" x14ac:dyDescent="0.2">
      <c r="J3078" s="28">
        <v>25335</v>
      </c>
      <c r="K3078" s="28" t="s">
        <v>520</v>
      </c>
      <c r="L3078" s="28">
        <v>6</v>
      </c>
      <c r="M3078" s="28" t="str">
        <f t="shared" si="67"/>
        <v>253356</v>
      </c>
      <c r="N3078" s="28">
        <v>276</v>
      </c>
      <c r="O3078" s="279">
        <v>9632.9604429999999</v>
      </c>
    </row>
    <row r="3079" spans="10:15" x14ac:dyDescent="0.2">
      <c r="J3079" s="28">
        <v>25335</v>
      </c>
      <c r="K3079" s="28" t="s">
        <v>520</v>
      </c>
      <c r="L3079" s="28">
        <v>9</v>
      </c>
      <c r="M3079" s="28" t="str">
        <f t="shared" si="67"/>
        <v>253359</v>
      </c>
      <c r="N3079" s="28">
        <v>784</v>
      </c>
      <c r="O3079" s="279">
        <v>68786.915739999997</v>
      </c>
    </row>
    <row r="3080" spans="10:15" x14ac:dyDescent="0.2">
      <c r="J3080" s="28">
        <v>25335</v>
      </c>
      <c r="K3080" s="28" t="s">
        <v>520</v>
      </c>
      <c r="L3080" s="28">
        <v>12</v>
      </c>
      <c r="M3080" s="28" t="str">
        <f t="shared" si="67"/>
        <v>2533512</v>
      </c>
      <c r="N3080" s="28">
        <v>0</v>
      </c>
      <c r="O3080" s="279">
        <v>12933.657440000001</v>
      </c>
    </row>
    <row r="3081" spans="10:15" x14ac:dyDescent="0.2">
      <c r="J3081" s="28">
        <v>25339</v>
      </c>
      <c r="K3081" s="28" t="s">
        <v>521</v>
      </c>
      <c r="L3081" s="28">
        <v>1</v>
      </c>
      <c r="M3081" s="28" t="str">
        <f t="shared" si="67"/>
        <v>253391</v>
      </c>
      <c r="N3081" s="28">
        <v>15446</v>
      </c>
      <c r="O3081" s="279">
        <v>33935.450239999998</v>
      </c>
    </row>
    <row r="3082" spans="10:15" x14ac:dyDescent="0.2">
      <c r="J3082" s="28">
        <v>25339</v>
      </c>
      <c r="K3082" s="28" t="s">
        <v>521</v>
      </c>
      <c r="L3082" s="28">
        <v>2</v>
      </c>
      <c r="M3082" s="28" t="str">
        <f t="shared" si="67"/>
        <v>253392</v>
      </c>
      <c r="N3082" s="28">
        <v>10142</v>
      </c>
      <c r="O3082" s="279">
        <v>83040.431779999999</v>
      </c>
    </row>
    <row r="3083" spans="10:15" x14ac:dyDescent="0.2">
      <c r="J3083" s="28">
        <v>25339</v>
      </c>
      <c r="K3083" s="28" t="s">
        <v>521</v>
      </c>
      <c r="L3083" s="28">
        <v>4</v>
      </c>
      <c r="M3083" s="28" t="str">
        <f t="shared" si="67"/>
        <v>253394</v>
      </c>
      <c r="N3083" s="28">
        <v>751</v>
      </c>
      <c r="O3083" s="279">
        <v>34376.980280000003</v>
      </c>
    </row>
    <row r="3084" spans="10:15" x14ac:dyDescent="0.2">
      <c r="J3084" s="28">
        <v>25339</v>
      </c>
      <c r="K3084" s="28" t="s">
        <v>521</v>
      </c>
      <c r="L3084" s="28">
        <v>5</v>
      </c>
      <c r="M3084" s="28" t="str">
        <f t="shared" si="67"/>
        <v>253395</v>
      </c>
      <c r="N3084" s="28">
        <v>1906</v>
      </c>
      <c r="O3084" s="279">
        <v>25786.745749999998</v>
      </c>
    </row>
    <row r="3085" spans="10:15" x14ac:dyDescent="0.2">
      <c r="J3085" s="28">
        <v>25339</v>
      </c>
      <c r="K3085" s="28" t="s">
        <v>521</v>
      </c>
      <c r="L3085" s="28">
        <v>9</v>
      </c>
      <c r="M3085" s="28" t="str">
        <f t="shared" si="67"/>
        <v>253399</v>
      </c>
      <c r="N3085" s="28">
        <v>61</v>
      </c>
      <c r="O3085" s="279">
        <v>29844.512200000001</v>
      </c>
    </row>
    <row r="3086" spans="10:15" x14ac:dyDescent="0.2">
      <c r="J3086" s="28">
        <v>25339</v>
      </c>
      <c r="K3086" s="28" t="s">
        <v>521</v>
      </c>
      <c r="L3086" s="28">
        <v>12</v>
      </c>
      <c r="M3086" s="28" t="str">
        <f t="shared" si="67"/>
        <v>2533912</v>
      </c>
      <c r="N3086" s="28">
        <v>0</v>
      </c>
      <c r="O3086" s="279">
        <v>11275.308999999999</v>
      </c>
    </row>
    <row r="3087" spans="10:15" x14ac:dyDescent="0.2">
      <c r="J3087" s="28">
        <v>25368</v>
      </c>
      <c r="K3087" s="28" t="s">
        <v>522</v>
      </c>
      <c r="L3087" s="28">
        <v>1</v>
      </c>
      <c r="M3087" s="28" t="str">
        <f t="shared" si="67"/>
        <v>253681</v>
      </c>
      <c r="N3087" s="28">
        <v>3361</v>
      </c>
      <c r="O3087" s="279">
        <v>58246.260159999998</v>
      </c>
    </row>
    <row r="3088" spans="10:15" x14ac:dyDescent="0.2">
      <c r="J3088" s="28">
        <v>25368</v>
      </c>
      <c r="K3088" s="28" t="s">
        <v>522</v>
      </c>
      <c r="L3088" s="28">
        <v>2</v>
      </c>
      <c r="M3088" s="28" t="str">
        <f t="shared" si="67"/>
        <v>253682</v>
      </c>
      <c r="N3088" s="28">
        <v>10394</v>
      </c>
      <c r="O3088" s="279">
        <v>112555.9722</v>
      </c>
    </row>
    <row r="3089" spans="10:15" x14ac:dyDescent="0.2">
      <c r="J3089" s="28">
        <v>25368</v>
      </c>
      <c r="K3089" s="28" t="s">
        <v>522</v>
      </c>
      <c r="L3089" s="28">
        <v>3</v>
      </c>
      <c r="M3089" s="28" t="str">
        <f t="shared" si="67"/>
        <v>253683</v>
      </c>
      <c r="N3089" s="28">
        <v>5918</v>
      </c>
      <c r="O3089" s="279">
        <v>176967.76370000001</v>
      </c>
    </row>
    <row r="3090" spans="10:15" x14ac:dyDescent="0.2">
      <c r="J3090" s="28">
        <v>25368</v>
      </c>
      <c r="K3090" s="28" t="s">
        <v>522</v>
      </c>
      <c r="L3090" s="28">
        <v>4</v>
      </c>
      <c r="M3090" s="28" t="str">
        <f t="shared" si="67"/>
        <v>253684</v>
      </c>
      <c r="N3090" s="28">
        <v>1804</v>
      </c>
      <c r="O3090" s="279">
        <v>139422.4767</v>
      </c>
    </row>
    <row r="3091" spans="10:15" x14ac:dyDescent="0.2">
      <c r="J3091" s="28">
        <v>25368</v>
      </c>
      <c r="K3091" s="28" t="s">
        <v>522</v>
      </c>
      <c r="L3091" s="28">
        <v>6</v>
      </c>
      <c r="M3091" s="28" t="str">
        <f t="shared" si="67"/>
        <v>253686</v>
      </c>
      <c r="N3091" s="28">
        <v>2844</v>
      </c>
      <c r="O3091" s="279">
        <v>168448.8775</v>
      </c>
    </row>
    <row r="3092" spans="10:15" x14ac:dyDescent="0.2">
      <c r="J3092" s="28">
        <v>25368</v>
      </c>
      <c r="K3092" s="28" t="s">
        <v>522</v>
      </c>
      <c r="L3092" s="28">
        <v>12</v>
      </c>
      <c r="M3092" s="28" t="str">
        <f t="shared" si="67"/>
        <v>2536812</v>
      </c>
      <c r="N3092" s="28">
        <v>0</v>
      </c>
      <c r="O3092" s="279">
        <v>58510.194069999998</v>
      </c>
    </row>
    <row r="3093" spans="10:15" x14ac:dyDescent="0.2">
      <c r="J3093" s="28">
        <v>25372</v>
      </c>
      <c r="K3093" s="28" t="s">
        <v>523</v>
      </c>
      <c r="L3093" s="28">
        <v>1</v>
      </c>
      <c r="M3093" s="28" t="str">
        <f t="shared" si="67"/>
        <v>253721</v>
      </c>
      <c r="N3093" s="28">
        <v>6064</v>
      </c>
      <c r="O3093" s="279">
        <v>50080.355439999999</v>
      </c>
    </row>
    <row r="3094" spans="10:15" x14ac:dyDescent="0.2">
      <c r="J3094" s="28">
        <v>25372</v>
      </c>
      <c r="K3094" s="28" t="s">
        <v>523</v>
      </c>
      <c r="L3094" s="28">
        <v>2</v>
      </c>
      <c r="M3094" s="28" t="str">
        <f t="shared" si="67"/>
        <v>253722</v>
      </c>
      <c r="N3094" s="28">
        <v>24409</v>
      </c>
      <c r="O3094" s="279">
        <v>105609.5542</v>
      </c>
    </row>
    <row r="3095" spans="10:15" x14ac:dyDescent="0.2">
      <c r="J3095" s="28">
        <v>25372</v>
      </c>
      <c r="K3095" s="28" t="s">
        <v>523</v>
      </c>
      <c r="L3095" s="28">
        <v>3</v>
      </c>
      <c r="M3095" s="28" t="str">
        <f t="shared" si="67"/>
        <v>253723</v>
      </c>
      <c r="N3095" s="28">
        <v>3473</v>
      </c>
      <c r="O3095" s="279">
        <v>172552.7414</v>
      </c>
    </row>
    <row r="3096" spans="10:15" x14ac:dyDescent="0.2">
      <c r="J3096" s="28">
        <v>25372</v>
      </c>
      <c r="K3096" s="28" t="s">
        <v>523</v>
      </c>
      <c r="L3096" s="28">
        <v>4</v>
      </c>
      <c r="M3096" s="28" t="str">
        <f t="shared" si="67"/>
        <v>253724</v>
      </c>
      <c r="N3096" s="28">
        <v>444</v>
      </c>
      <c r="O3096" s="279">
        <v>460326.18030000001</v>
      </c>
    </row>
    <row r="3097" spans="10:15" x14ac:dyDescent="0.2">
      <c r="J3097" s="28">
        <v>25372</v>
      </c>
      <c r="K3097" s="28" t="s">
        <v>523</v>
      </c>
      <c r="L3097" s="28">
        <v>9</v>
      </c>
      <c r="M3097" s="28" t="str">
        <f t="shared" si="67"/>
        <v>253729</v>
      </c>
      <c r="N3097" s="28">
        <v>616</v>
      </c>
      <c r="O3097" s="279">
        <v>140126.81390000001</v>
      </c>
    </row>
    <row r="3098" spans="10:15" x14ac:dyDescent="0.2">
      <c r="J3098" s="28">
        <v>25372</v>
      </c>
      <c r="K3098" s="28" t="s">
        <v>523</v>
      </c>
      <c r="L3098" s="28">
        <v>12</v>
      </c>
      <c r="M3098" s="28" t="str">
        <f t="shared" si="67"/>
        <v>2537212</v>
      </c>
      <c r="N3098" s="28">
        <v>0</v>
      </c>
      <c r="O3098" s="279">
        <v>25078.8995</v>
      </c>
    </row>
    <row r="3099" spans="10:15" x14ac:dyDescent="0.2">
      <c r="J3099" s="28">
        <v>25377</v>
      </c>
      <c r="K3099" s="28" t="s">
        <v>524</v>
      </c>
      <c r="L3099" s="28">
        <v>1</v>
      </c>
      <c r="M3099" s="28" t="str">
        <f t="shared" si="67"/>
        <v>253771</v>
      </c>
      <c r="N3099" s="28">
        <v>3815</v>
      </c>
      <c r="O3099" s="279">
        <v>261656.49859999999</v>
      </c>
    </row>
    <row r="3100" spans="10:15" x14ac:dyDescent="0.2">
      <c r="J3100" s="28">
        <v>25377</v>
      </c>
      <c r="K3100" s="28" t="s">
        <v>524</v>
      </c>
      <c r="L3100" s="28">
        <v>2</v>
      </c>
      <c r="M3100" s="28" t="str">
        <f t="shared" si="67"/>
        <v>253772</v>
      </c>
      <c r="N3100" s="28">
        <v>153820</v>
      </c>
      <c r="O3100" s="279">
        <v>402345.98440000002</v>
      </c>
    </row>
    <row r="3101" spans="10:15" x14ac:dyDescent="0.2">
      <c r="J3101" s="28">
        <v>25377</v>
      </c>
      <c r="K3101" s="28" t="s">
        <v>524</v>
      </c>
      <c r="L3101" s="28">
        <v>3</v>
      </c>
      <c r="M3101" s="28" t="str">
        <f t="shared" si="67"/>
        <v>253773</v>
      </c>
      <c r="N3101" s="28">
        <v>157712</v>
      </c>
      <c r="O3101" s="279">
        <v>537673.80689999997</v>
      </c>
    </row>
    <row r="3102" spans="10:15" x14ac:dyDescent="0.2">
      <c r="J3102" s="28">
        <v>25377</v>
      </c>
      <c r="K3102" s="28" t="s">
        <v>524</v>
      </c>
      <c r="L3102" s="28">
        <v>4</v>
      </c>
      <c r="M3102" s="28" t="str">
        <f t="shared" si="67"/>
        <v>253774</v>
      </c>
      <c r="N3102" s="28">
        <v>64395</v>
      </c>
      <c r="O3102" s="279">
        <v>581438.60679999995</v>
      </c>
    </row>
    <row r="3103" spans="10:15" x14ac:dyDescent="0.2">
      <c r="J3103" s="28">
        <v>25377</v>
      </c>
      <c r="K3103" s="28" t="s">
        <v>524</v>
      </c>
      <c r="L3103" s="28">
        <v>5</v>
      </c>
      <c r="M3103" s="28" t="str">
        <f t="shared" si="67"/>
        <v>253775</v>
      </c>
      <c r="N3103" s="28">
        <v>12026</v>
      </c>
      <c r="O3103" s="279">
        <v>560743.44019999995</v>
      </c>
    </row>
    <row r="3104" spans="10:15" x14ac:dyDescent="0.2">
      <c r="J3104" s="28">
        <v>25377</v>
      </c>
      <c r="K3104" s="28" t="s">
        <v>524</v>
      </c>
      <c r="L3104" s="28">
        <v>6</v>
      </c>
      <c r="M3104" s="28" t="str">
        <f t="shared" si="67"/>
        <v>253776</v>
      </c>
      <c r="N3104" s="28">
        <v>7021</v>
      </c>
      <c r="O3104" s="279">
        <v>505107.49219999998</v>
      </c>
    </row>
    <row r="3105" spans="10:15" x14ac:dyDescent="0.2">
      <c r="J3105" s="28">
        <v>25377</v>
      </c>
      <c r="K3105" s="28" t="s">
        <v>524</v>
      </c>
      <c r="L3105" s="28">
        <v>9</v>
      </c>
      <c r="M3105" s="28" t="str">
        <f t="shared" si="67"/>
        <v>253779</v>
      </c>
      <c r="N3105" s="28">
        <v>6307</v>
      </c>
      <c r="O3105" s="279">
        <v>593941.73060000001</v>
      </c>
    </row>
    <row r="3106" spans="10:15" x14ac:dyDescent="0.2">
      <c r="J3106" s="28">
        <v>25377</v>
      </c>
      <c r="K3106" s="28" t="s">
        <v>524</v>
      </c>
      <c r="L3106" s="28">
        <v>10</v>
      </c>
      <c r="M3106" s="28" t="str">
        <f t="shared" si="67"/>
        <v>2537710</v>
      </c>
      <c r="N3106" s="28">
        <v>20280</v>
      </c>
      <c r="O3106" s="279">
        <v>750625.61069999996</v>
      </c>
    </row>
    <row r="3107" spans="10:15" x14ac:dyDescent="0.2">
      <c r="J3107" s="28">
        <v>25377</v>
      </c>
      <c r="K3107" s="28" t="s">
        <v>524</v>
      </c>
      <c r="L3107" s="28">
        <v>12</v>
      </c>
      <c r="M3107" s="28" t="str">
        <f t="shared" si="67"/>
        <v>2537712</v>
      </c>
      <c r="N3107" s="28">
        <v>0</v>
      </c>
      <c r="O3107" s="279">
        <v>102736.93459999999</v>
      </c>
    </row>
    <row r="3108" spans="10:15" x14ac:dyDescent="0.2">
      <c r="J3108" s="28">
        <v>25386</v>
      </c>
      <c r="K3108" s="28" t="s">
        <v>525</v>
      </c>
      <c r="L3108" s="28">
        <v>1</v>
      </c>
      <c r="M3108" s="28" t="str">
        <f t="shared" si="67"/>
        <v>253861</v>
      </c>
      <c r="N3108" s="28">
        <v>13104</v>
      </c>
      <c r="O3108" s="279">
        <v>310276.56839999999</v>
      </c>
    </row>
    <row r="3109" spans="10:15" x14ac:dyDescent="0.2">
      <c r="J3109" s="28">
        <v>25386</v>
      </c>
      <c r="K3109" s="28" t="s">
        <v>525</v>
      </c>
      <c r="L3109" s="28">
        <v>2</v>
      </c>
      <c r="M3109" s="28" t="str">
        <f t="shared" si="67"/>
        <v>253862</v>
      </c>
      <c r="N3109" s="28">
        <v>131414</v>
      </c>
      <c r="O3109" s="279">
        <v>530750.37329999998</v>
      </c>
    </row>
    <row r="3110" spans="10:15" x14ac:dyDescent="0.2">
      <c r="J3110" s="28">
        <v>25386</v>
      </c>
      <c r="K3110" s="28" t="s">
        <v>525</v>
      </c>
      <c r="L3110" s="28">
        <v>3</v>
      </c>
      <c r="M3110" s="28" t="str">
        <f t="shared" si="67"/>
        <v>253863</v>
      </c>
      <c r="N3110" s="28">
        <v>303679</v>
      </c>
      <c r="O3110" s="279">
        <v>747941.09089999995</v>
      </c>
    </row>
    <row r="3111" spans="10:15" x14ac:dyDescent="0.2">
      <c r="J3111" s="28">
        <v>25386</v>
      </c>
      <c r="K3111" s="28" t="s">
        <v>525</v>
      </c>
      <c r="L3111" s="28">
        <v>4</v>
      </c>
      <c r="M3111" s="28" t="str">
        <f t="shared" si="67"/>
        <v>253864</v>
      </c>
      <c r="N3111" s="28">
        <v>263935</v>
      </c>
      <c r="O3111" s="279">
        <v>757463.39630000002</v>
      </c>
    </row>
    <row r="3112" spans="10:15" x14ac:dyDescent="0.2">
      <c r="J3112" s="28">
        <v>25386</v>
      </c>
      <c r="K3112" s="28" t="s">
        <v>525</v>
      </c>
      <c r="L3112" s="28">
        <v>5</v>
      </c>
      <c r="M3112" s="28" t="str">
        <f t="shared" si="67"/>
        <v>253865</v>
      </c>
      <c r="N3112" s="28">
        <v>79729</v>
      </c>
      <c r="O3112" s="279">
        <v>694295.93400000001</v>
      </c>
    </row>
    <row r="3113" spans="10:15" x14ac:dyDescent="0.2">
      <c r="J3113" s="28">
        <v>25386</v>
      </c>
      <c r="K3113" s="28" t="s">
        <v>525</v>
      </c>
      <c r="L3113" s="28">
        <v>6</v>
      </c>
      <c r="M3113" s="28" t="str">
        <f t="shared" si="67"/>
        <v>253866</v>
      </c>
      <c r="N3113" s="28">
        <v>45012</v>
      </c>
      <c r="O3113" s="279">
        <v>764682.68669999996</v>
      </c>
    </row>
    <row r="3114" spans="10:15" x14ac:dyDescent="0.2">
      <c r="J3114" s="28">
        <v>25386</v>
      </c>
      <c r="K3114" s="28" t="s">
        <v>525</v>
      </c>
      <c r="L3114" s="28">
        <v>7</v>
      </c>
      <c r="M3114" s="28" t="str">
        <f t="shared" si="67"/>
        <v>253867</v>
      </c>
      <c r="N3114" s="28">
        <v>16970</v>
      </c>
      <c r="O3114" s="279">
        <v>445625.99560000002</v>
      </c>
    </row>
    <row r="3115" spans="10:15" x14ac:dyDescent="0.2">
      <c r="J3115" s="28">
        <v>25386</v>
      </c>
      <c r="K3115" s="28" t="s">
        <v>525</v>
      </c>
      <c r="L3115" s="28">
        <v>8</v>
      </c>
      <c r="M3115" s="28" t="str">
        <f t="shared" si="67"/>
        <v>253868</v>
      </c>
      <c r="N3115" s="28">
        <v>17809</v>
      </c>
      <c r="O3115" s="279">
        <v>209049.2824</v>
      </c>
    </row>
    <row r="3116" spans="10:15" x14ac:dyDescent="0.2">
      <c r="J3116" s="28">
        <v>25386</v>
      </c>
      <c r="K3116" s="28" t="s">
        <v>525</v>
      </c>
      <c r="L3116" s="28">
        <v>9</v>
      </c>
      <c r="M3116" s="28" t="str">
        <f t="shared" si="67"/>
        <v>253869</v>
      </c>
      <c r="N3116" s="28">
        <v>9548</v>
      </c>
      <c r="O3116" s="279">
        <v>1146528.111</v>
      </c>
    </row>
    <row r="3117" spans="10:15" x14ac:dyDescent="0.2">
      <c r="J3117" s="28">
        <v>25386</v>
      </c>
      <c r="K3117" s="28" t="s">
        <v>525</v>
      </c>
      <c r="L3117" s="28">
        <v>10</v>
      </c>
      <c r="M3117" s="28" t="str">
        <f t="shared" si="67"/>
        <v>2538610</v>
      </c>
      <c r="N3117" s="28">
        <v>57943</v>
      </c>
      <c r="O3117" s="279">
        <v>934814.75529999996</v>
      </c>
    </row>
    <row r="3118" spans="10:15" x14ac:dyDescent="0.2">
      <c r="J3118" s="28">
        <v>25386</v>
      </c>
      <c r="K3118" s="28" t="s">
        <v>525</v>
      </c>
      <c r="L3118" s="28">
        <v>11</v>
      </c>
      <c r="M3118" s="28" t="str">
        <f t="shared" si="67"/>
        <v>2538611</v>
      </c>
      <c r="N3118" s="28">
        <v>1782</v>
      </c>
      <c r="O3118" s="279">
        <v>126407.6759</v>
      </c>
    </row>
    <row r="3119" spans="10:15" x14ac:dyDescent="0.2">
      <c r="J3119" s="28">
        <v>25386</v>
      </c>
      <c r="K3119" s="28" t="s">
        <v>525</v>
      </c>
      <c r="L3119" s="28">
        <v>12</v>
      </c>
      <c r="M3119" s="28" t="str">
        <f t="shared" si="67"/>
        <v>2538612</v>
      </c>
      <c r="N3119" s="28">
        <v>0</v>
      </c>
      <c r="O3119" s="279">
        <v>168146.9687</v>
      </c>
    </row>
    <row r="3120" spans="10:15" x14ac:dyDescent="0.2">
      <c r="J3120" s="28">
        <v>25394</v>
      </c>
      <c r="K3120" s="28" t="s">
        <v>526</v>
      </c>
      <c r="L3120" s="28">
        <v>1</v>
      </c>
      <c r="M3120" s="28" t="str">
        <f t="shared" si="67"/>
        <v>253941</v>
      </c>
      <c r="N3120" s="28">
        <v>18009</v>
      </c>
      <c r="O3120" s="279">
        <v>74024.497520000004</v>
      </c>
    </row>
    <row r="3121" spans="10:15" x14ac:dyDescent="0.2">
      <c r="J3121" s="28">
        <v>25394</v>
      </c>
      <c r="K3121" s="28" t="s">
        <v>526</v>
      </c>
      <c r="L3121" s="28">
        <v>2</v>
      </c>
      <c r="M3121" s="28" t="str">
        <f t="shared" si="67"/>
        <v>253942</v>
      </c>
      <c r="N3121" s="28">
        <v>70510</v>
      </c>
      <c r="O3121" s="279">
        <v>159024.42730000001</v>
      </c>
    </row>
    <row r="3122" spans="10:15" x14ac:dyDescent="0.2">
      <c r="J3122" s="28">
        <v>25394</v>
      </c>
      <c r="K3122" s="28" t="s">
        <v>526</v>
      </c>
      <c r="L3122" s="28">
        <v>3</v>
      </c>
      <c r="M3122" s="28" t="str">
        <f t="shared" si="67"/>
        <v>253943</v>
      </c>
      <c r="N3122" s="28">
        <v>36480</v>
      </c>
      <c r="O3122" s="279">
        <v>226270.75459999999</v>
      </c>
    </row>
    <row r="3123" spans="10:15" x14ac:dyDescent="0.2">
      <c r="J3123" s="28">
        <v>25394</v>
      </c>
      <c r="K3123" s="28" t="s">
        <v>526</v>
      </c>
      <c r="L3123" s="28">
        <v>4</v>
      </c>
      <c r="M3123" s="28" t="str">
        <f t="shared" si="67"/>
        <v>253944</v>
      </c>
      <c r="N3123" s="28">
        <v>15487</v>
      </c>
      <c r="O3123" s="279">
        <v>204977.7188</v>
      </c>
    </row>
    <row r="3124" spans="10:15" x14ac:dyDescent="0.2">
      <c r="J3124" s="28">
        <v>25394</v>
      </c>
      <c r="K3124" s="28" t="s">
        <v>526</v>
      </c>
      <c r="L3124" s="28">
        <v>5</v>
      </c>
      <c r="M3124" s="28" t="str">
        <f t="shared" si="67"/>
        <v>253945</v>
      </c>
      <c r="N3124" s="28">
        <v>1955</v>
      </c>
      <c r="O3124" s="279">
        <v>222472.73819999999</v>
      </c>
    </row>
    <row r="3125" spans="10:15" x14ac:dyDescent="0.2">
      <c r="J3125" s="28">
        <v>25394</v>
      </c>
      <c r="K3125" s="28" t="s">
        <v>526</v>
      </c>
      <c r="L3125" s="28">
        <v>9</v>
      </c>
      <c r="M3125" s="28" t="str">
        <f t="shared" si="67"/>
        <v>253949</v>
      </c>
      <c r="N3125" s="28">
        <v>5985</v>
      </c>
      <c r="O3125" s="279">
        <v>296108.25890000002</v>
      </c>
    </row>
    <row r="3126" spans="10:15" x14ac:dyDescent="0.2">
      <c r="J3126" s="28">
        <v>25394</v>
      </c>
      <c r="K3126" s="28" t="s">
        <v>526</v>
      </c>
      <c r="L3126" s="28">
        <v>10</v>
      </c>
      <c r="M3126" s="28" t="str">
        <f t="shared" si="67"/>
        <v>2539410</v>
      </c>
      <c r="N3126" s="28">
        <v>7896</v>
      </c>
      <c r="O3126" s="279">
        <v>511138.7795</v>
      </c>
    </row>
    <row r="3127" spans="10:15" x14ac:dyDescent="0.2">
      <c r="J3127" s="28">
        <v>25394</v>
      </c>
      <c r="K3127" s="28" t="s">
        <v>526</v>
      </c>
      <c r="L3127" s="28">
        <v>12</v>
      </c>
      <c r="M3127" s="28" t="str">
        <f t="shared" si="67"/>
        <v>2539412</v>
      </c>
      <c r="N3127" s="28">
        <v>0</v>
      </c>
      <c r="O3127" s="279">
        <v>27939.934440000001</v>
      </c>
    </row>
    <row r="3128" spans="10:15" x14ac:dyDescent="0.2">
      <c r="J3128" s="28">
        <v>25398</v>
      </c>
      <c r="K3128" s="28" t="s">
        <v>527</v>
      </c>
      <c r="L3128" s="28">
        <v>1</v>
      </c>
      <c r="M3128" s="28" t="str">
        <f t="shared" si="67"/>
        <v>253981</v>
      </c>
      <c r="N3128" s="28">
        <v>5449</v>
      </c>
      <c r="O3128" s="279">
        <v>45066.24669</v>
      </c>
    </row>
    <row r="3129" spans="10:15" x14ac:dyDescent="0.2">
      <c r="J3129" s="28">
        <v>25398</v>
      </c>
      <c r="K3129" s="28" t="s">
        <v>527</v>
      </c>
      <c r="L3129" s="28">
        <v>2</v>
      </c>
      <c r="M3129" s="28" t="str">
        <f t="shared" si="67"/>
        <v>253982</v>
      </c>
      <c r="N3129" s="28">
        <v>16749</v>
      </c>
      <c r="O3129" s="279">
        <v>105897.65919999999</v>
      </c>
    </row>
    <row r="3130" spans="10:15" x14ac:dyDescent="0.2">
      <c r="J3130" s="28">
        <v>25398</v>
      </c>
      <c r="K3130" s="28" t="s">
        <v>527</v>
      </c>
      <c r="L3130" s="28">
        <v>3</v>
      </c>
      <c r="M3130" s="28" t="str">
        <f t="shared" si="67"/>
        <v>253983</v>
      </c>
      <c r="N3130" s="28">
        <v>2152</v>
      </c>
      <c r="O3130" s="279">
        <v>330693.88030000002</v>
      </c>
    </row>
    <row r="3131" spans="10:15" x14ac:dyDescent="0.2">
      <c r="J3131" s="28">
        <v>25398</v>
      </c>
      <c r="K3131" s="28" t="s">
        <v>527</v>
      </c>
      <c r="L3131" s="28">
        <v>6</v>
      </c>
      <c r="M3131" s="28" t="str">
        <f t="shared" si="67"/>
        <v>253986</v>
      </c>
      <c r="N3131" s="28">
        <v>680</v>
      </c>
      <c r="O3131" s="279">
        <v>91523.926049999995</v>
      </c>
    </row>
    <row r="3132" spans="10:15" x14ac:dyDescent="0.2">
      <c r="J3132" s="28">
        <v>25398</v>
      </c>
      <c r="K3132" s="28" t="s">
        <v>527</v>
      </c>
      <c r="L3132" s="28">
        <v>9</v>
      </c>
      <c r="M3132" s="28" t="str">
        <f t="shared" si="67"/>
        <v>253989</v>
      </c>
      <c r="N3132" s="28">
        <v>375</v>
      </c>
      <c r="O3132" s="279">
        <v>90332.396299999993</v>
      </c>
    </row>
    <row r="3133" spans="10:15" x14ac:dyDescent="0.2">
      <c r="J3133" s="28">
        <v>25398</v>
      </c>
      <c r="K3133" s="28" t="s">
        <v>527</v>
      </c>
      <c r="L3133" s="28">
        <v>12</v>
      </c>
      <c r="M3133" s="28" t="str">
        <f t="shared" si="67"/>
        <v>2539812</v>
      </c>
      <c r="N3133" s="28">
        <v>0</v>
      </c>
      <c r="O3133" s="279">
        <v>18166.07519</v>
      </c>
    </row>
    <row r="3134" spans="10:15" x14ac:dyDescent="0.2">
      <c r="J3134" s="28">
        <v>25402</v>
      </c>
      <c r="K3134" s="28" t="s">
        <v>528</v>
      </c>
      <c r="L3134" s="28">
        <v>1</v>
      </c>
      <c r="M3134" s="28" t="str">
        <f t="shared" si="67"/>
        <v>254021</v>
      </c>
      <c r="N3134" s="28">
        <v>7666</v>
      </c>
      <c r="O3134" s="279">
        <v>309873.90429999999</v>
      </c>
    </row>
    <row r="3135" spans="10:15" x14ac:dyDescent="0.2">
      <c r="J3135" s="28">
        <v>25402</v>
      </c>
      <c r="K3135" s="28" t="s">
        <v>528</v>
      </c>
      <c r="L3135" s="28">
        <v>2</v>
      </c>
      <c r="M3135" s="28" t="str">
        <f t="shared" si="67"/>
        <v>254022</v>
      </c>
      <c r="N3135" s="28">
        <v>100454</v>
      </c>
      <c r="O3135" s="279">
        <v>502616.272</v>
      </c>
    </row>
    <row r="3136" spans="10:15" x14ac:dyDescent="0.2">
      <c r="J3136" s="28">
        <v>25402</v>
      </c>
      <c r="K3136" s="28" t="s">
        <v>528</v>
      </c>
      <c r="L3136" s="28">
        <v>3</v>
      </c>
      <c r="M3136" s="28" t="str">
        <f t="shared" si="67"/>
        <v>254023</v>
      </c>
      <c r="N3136" s="28">
        <v>90148</v>
      </c>
      <c r="O3136" s="279">
        <v>598596.96790000005</v>
      </c>
    </row>
    <row r="3137" spans="10:15" x14ac:dyDescent="0.2">
      <c r="J3137" s="28">
        <v>25402</v>
      </c>
      <c r="K3137" s="28" t="s">
        <v>528</v>
      </c>
      <c r="L3137" s="28">
        <v>4</v>
      </c>
      <c r="M3137" s="28" t="str">
        <f t="shared" si="67"/>
        <v>254024</v>
      </c>
      <c r="N3137" s="28">
        <v>51380</v>
      </c>
      <c r="O3137" s="279">
        <v>533719.95380000002</v>
      </c>
    </row>
    <row r="3138" spans="10:15" x14ac:dyDescent="0.2">
      <c r="J3138" s="28">
        <v>25402</v>
      </c>
      <c r="K3138" s="28" t="s">
        <v>528</v>
      </c>
      <c r="L3138" s="28">
        <v>5</v>
      </c>
      <c r="M3138" s="28" t="str">
        <f t="shared" si="67"/>
        <v>254025</v>
      </c>
      <c r="N3138" s="28">
        <v>18308</v>
      </c>
      <c r="O3138" s="279">
        <v>508200.32539999997</v>
      </c>
    </row>
    <row r="3139" spans="10:15" x14ac:dyDescent="0.2">
      <c r="J3139" s="28">
        <v>25402</v>
      </c>
      <c r="K3139" s="28" t="s">
        <v>528</v>
      </c>
      <c r="L3139" s="28">
        <v>6</v>
      </c>
      <c r="M3139" s="28" t="str">
        <f t="shared" ref="M3139:M3202" si="68">J3139&amp;L3139</f>
        <v>254026</v>
      </c>
      <c r="N3139" s="28">
        <v>18765</v>
      </c>
      <c r="O3139" s="279">
        <v>1195541.8999999999</v>
      </c>
    </row>
    <row r="3140" spans="10:15" x14ac:dyDescent="0.2">
      <c r="J3140" s="28">
        <v>25402</v>
      </c>
      <c r="K3140" s="28" t="s">
        <v>528</v>
      </c>
      <c r="L3140" s="28">
        <v>7</v>
      </c>
      <c r="M3140" s="28" t="str">
        <f t="shared" si="68"/>
        <v>254027</v>
      </c>
      <c r="N3140" s="28">
        <v>15704</v>
      </c>
      <c r="O3140" s="279">
        <v>1438045.2520000001</v>
      </c>
    </row>
    <row r="3141" spans="10:15" x14ac:dyDescent="0.2">
      <c r="J3141" s="28">
        <v>25402</v>
      </c>
      <c r="K3141" s="28" t="s">
        <v>528</v>
      </c>
      <c r="L3141" s="28">
        <v>8</v>
      </c>
      <c r="M3141" s="28" t="str">
        <f t="shared" si="68"/>
        <v>254028</v>
      </c>
      <c r="N3141" s="28">
        <v>2861</v>
      </c>
      <c r="O3141" s="279">
        <v>99376.471669999999</v>
      </c>
    </row>
    <row r="3142" spans="10:15" x14ac:dyDescent="0.2">
      <c r="J3142" s="28">
        <v>25402</v>
      </c>
      <c r="K3142" s="28" t="s">
        <v>528</v>
      </c>
      <c r="L3142" s="28">
        <v>9</v>
      </c>
      <c r="M3142" s="28" t="str">
        <f t="shared" si="68"/>
        <v>254029</v>
      </c>
      <c r="N3142" s="28">
        <v>8416</v>
      </c>
      <c r="O3142" s="279">
        <v>716522.56270000001</v>
      </c>
    </row>
    <row r="3143" spans="10:15" x14ac:dyDescent="0.2">
      <c r="J3143" s="28">
        <v>25402</v>
      </c>
      <c r="K3143" s="28" t="s">
        <v>528</v>
      </c>
      <c r="L3143" s="28">
        <v>10</v>
      </c>
      <c r="M3143" s="28" t="str">
        <f t="shared" si="68"/>
        <v>2540210</v>
      </c>
      <c r="N3143" s="28">
        <v>49368</v>
      </c>
      <c r="O3143" s="279">
        <v>808476.5148</v>
      </c>
    </row>
    <row r="3144" spans="10:15" x14ac:dyDescent="0.2">
      <c r="J3144" s="28">
        <v>25402</v>
      </c>
      <c r="K3144" s="28" t="s">
        <v>528</v>
      </c>
      <c r="L3144" s="28">
        <v>11</v>
      </c>
      <c r="M3144" s="28" t="str">
        <f t="shared" si="68"/>
        <v>2540211</v>
      </c>
      <c r="N3144" s="28">
        <v>43</v>
      </c>
      <c r="O3144" s="279">
        <v>611744.18599999999</v>
      </c>
    </row>
    <row r="3145" spans="10:15" x14ac:dyDescent="0.2">
      <c r="J3145" s="28">
        <v>25402</v>
      </c>
      <c r="K3145" s="28" t="s">
        <v>528</v>
      </c>
      <c r="L3145" s="28">
        <v>12</v>
      </c>
      <c r="M3145" s="28" t="str">
        <f t="shared" si="68"/>
        <v>2540212</v>
      </c>
      <c r="N3145" s="28">
        <v>0</v>
      </c>
      <c r="O3145" s="279">
        <v>173737.25779999999</v>
      </c>
    </row>
    <row r="3146" spans="10:15" x14ac:dyDescent="0.2">
      <c r="J3146" s="28">
        <v>25407</v>
      </c>
      <c r="K3146" s="28" t="s">
        <v>529</v>
      </c>
      <c r="L3146" s="28">
        <v>1</v>
      </c>
      <c r="M3146" s="28" t="str">
        <f t="shared" si="68"/>
        <v>254071</v>
      </c>
      <c r="N3146" s="28">
        <v>3827</v>
      </c>
      <c r="O3146" s="279">
        <v>62415.670489999997</v>
      </c>
    </row>
    <row r="3147" spans="10:15" x14ac:dyDescent="0.2">
      <c r="J3147" s="28">
        <v>25407</v>
      </c>
      <c r="K3147" s="28" t="s">
        <v>529</v>
      </c>
      <c r="L3147" s="28">
        <v>2</v>
      </c>
      <c r="M3147" s="28" t="str">
        <f t="shared" si="68"/>
        <v>254072</v>
      </c>
      <c r="N3147" s="28">
        <v>50259</v>
      </c>
      <c r="O3147" s="279">
        <v>197485.84090000001</v>
      </c>
    </row>
    <row r="3148" spans="10:15" x14ac:dyDescent="0.2">
      <c r="J3148" s="28">
        <v>25407</v>
      </c>
      <c r="K3148" s="28" t="s">
        <v>529</v>
      </c>
      <c r="L3148" s="28">
        <v>3</v>
      </c>
      <c r="M3148" s="28" t="str">
        <f t="shared" si="68"/>
        <v>254073</v>
      </c>
      <c r="N3148" s="28">
        <v>12870</v>
      </c>
      <c r="O3148" s="279">
        <v>285867.51390000002</v>
      </c>
    </row>
    <row r="3149" spans="10:15" x14ac:dyDescent="0.2">
      <c r="J3149" s="28">
        <v>25407</v>
      </c>
      <c r="K3149" s="28" t="s">
        <v>529</v>
      </c>
      <c r="L3149" s="28">
        <v>4</v>
      </c>
      <c r="M3149" s="28" t="str">
        <f t="shared" si="68"/>
        <v>254074</v>
      </c>
      <c r="N3149" s="28">
        <v>1650</v>
      </c>
      <c r="O3149" s="279">
        <v>149108.88819999999</v>
      </c>
    </row>
    <row r="3150" spans="10:15" x14ac:dyDescent="0.2">
      <c r="J3150" s="28">
        <v>25407</v>
      </c>
      <c r="K3150" s="28" t="s">
        <v>529</v>
      </c>
      <c r="L3150" s="28">
        <v>5</v>
      </c>
      <c r="M3150" s="28" t="str">
        <f t="shared" si="68"/>
        <v>254075</v>
      </c>
      <c r="N3150" s="28">
        <v>440</v>
      </c>
      <c r="O3150" s="279">
        <v>16049.419760000001</v>
      </c>
    </row>
    <row r="3151" spans="10:15" x14ac:dyDescent="0.2">
      <c r="J3151" s="28">
        <v>25407</v>
      </c>
      <c r="K3151" s="28" t="s">
        <v>529</v>
      </c>
      <c r="L3151" s="28">
        <v>9</v>
      </c>
      <c r="M3151" s="28" t="str">
        <f t="shared" si="68"/>
        <v>254079</v>
      </c>
      <c r="N3151" s="28">
        <v>4254</v>
      </c>
      <c r="O3151" s="279">
        <v>244676.18539999999</v>
      </c>
    </row>
    <row r="3152" spans="10:15" x14ac:dyDescent="0.2">
      <c r="J3152" s="28">
        <v>25407</v>
      </c>
      <c r="K3152" s="28" t="s">
        <v>529</v>
      </c>
      <c r="L3152" s="28">
        <v>10</v>
      </c>
      <c r="M3152" s="28" t="str">
        <f t="shared" si="68"/>
        <v>2540710</v>
      </c>
      <c r="N3152" s="28">
        <v>0</v>
      </c>
      <c r="O3152" s="279">
        <v>67732.643119999993</v>
      </c>
    </row>
    <row r="3153" spans="10:15" x14ac:dyDescent="0.2">
      <c r="J3153" s="28">
        <v>25407</v>
      </c>
      <c r="K3153" s="28" t="s">
        <v>529</v>
      </c>
      <c r="L3153" s="28">
        <v>12</v>
      </c>
      <c r="M3153" s="28" t="str">
        <f t="shared" si="68"/>
        <v>2540712</v>
      </c>
      <c r="N3153" s="28">
        <v>0</v>
      </c>
      <c r="O3153" s="279">
        <v>38860.410830000001</v>
      </c>
    </row>
    <row r="3154" spans="10:15" x14ac:dyDescent="0.2">
      <c r="J3154" s="28">
        <v>25426</v>
      </c>
      <c r="K3154" s="28" t="s">
        <v>530</v>
      </c>
      <c r="L3154" s="28">
        <v>1</v>
      </c>
      <c r="M3154" s="28" t="str">
        <f t="shared" si="68"/>
        <v>254261</v>
      </c>
      <c r="N3154" s="28">
        <v>6168</v>
      </c>
      <c r="O3154" s="279">
        <v>50244.515910000002</v>
      </c>
    </row>
    <row r="3155" spans="10:15" x14ac:dyDescent="0.2">
      <c r="J3155" s="28">
        <v>25426</v>
      </c>
      <c r="K3155" s="28" t="s">
        <v>530</v>
      </c>
      <c r="L3155" s="28">
        <v>2</v>
      </c>
      <c r="M3155" s="28" t="str">
        <f t="shared" si="68"/>
        <v>254262</v>
      </c>
      <c r="N3155" s="28">
        <v>35317</v>
      </c>
      <c r="O3155" s="279">
        <v>164678.5319</v>
      </c>
    </row>
    <row r="3156" spans="10:15" x14ac:dyDescent="0.2">
      <c r="J3156" s="28">
        <v>25426</v>
      </c>
      <c r="K3156" s="28" t="s">
        <v>530</v>
      </c>
      <c r="L3156" s="28">
        <v>3</v>
      </c>
      <c r="M3156" s="28" t="str">
        <f t="shared" si="68"/>
        <v>254263</v>
      </c>
      <c r="N3156" s="28">
        <v>7809</v>
      </c>
      <c r="O3156" s="279">
        <v>289750.42170000001</v>
      </c>
    </row>
    <row r="3157" spans="10:15" x14ac:dyDescent="0.2">
      <c r="J3157" s="28">
        <v>25426</v>
      </c>
      <c r="K3157" s="28" t="s">
        <v>530</v>
      </c>
      <c r="L3157" s="28">
        <v>4</v>
      </c>
      <c r="M3157" s="28" t="str">
        <f t="shared" si="68"/>
        <v>254264</v>
      </c>
      <c r="N3157" s="28">
        <v>1311</v>
      </c>
      <c r="O3157" s="279">
        <v>207599.52770000001</v>
      </c>
    </row>
    <row r="3158" spans="10:15" x14ac:dyDescent="0.2">
      <c r="J3158" s="28">
        <v>25426</v>
      </c>
      <c r="K3158" s="28" t="s">
        <v>530</v>
      </c>
      <c r="L3158" s="28">
        <v>5</v>
      </c>
      <c r="M3158" s="28" t="str">
        <f t="shared" si="68"/>
        <v>254265</v>
      </c>
      <c r="N3158" s="28">
        <v>420</v>
      </c>
      <c r="O3158" s="279">
        <v>69188.405799999993</v>
      </c>
    </row>
    <row r="3159" spans="10:15" x14ac:dyDescent="0.2">
      <c r="J3159" s="28">
        <v>25426</v>
      </c>
      <c r="K3159" s="28" t="s">
        <v>530</v>
      </c>
      <c r="L3159" s="28">
        <v>6</v>
      </c>
      <c r="M3159" s="28" t="str">
        <f t="shared" si="68"/>
        <v>254266</v>
      </c>
      <c r="N3159" s="28">
        <v>210</v>
      </c>
      <c r="O3159" s="279">
        <v>1604771.429</v>
      </c>
    </row>
    <row r="3160" spans="10:15" x14ac:dyDescent="0.2">
      <c r="J3160" s="28">
        <v>25426</v>
      </c>
      <c r="K3160" s="28" t="s">
        <v>530</v>
      </c>
      <c r="L3160" s="28">
        <v>9</v>
      </c>
      <c r="M3160" s="28" t="str">
        <f t="shared" si="68"/>
        <v>254269</v>
      </c>
      <c r="N3160" s="28">
        <v>660</v>
      </c>
      <c r="O3160" s="279">
        <v>185626.34460000001</v>
      </c>
    </row>
    <row r="3161" spans="10:15" x14ac:dyDescent="0.2">
      <c r="J3161" s="28">
        <v>25426</v>
      </c>
      <c r="K3161" s="28" t="s">
        <v>530</v>
      </c>
      <c r="L3161" s="28">
        <v>12</v>
      </c>
      <c r="M3161" s="28" t="str">
        <f t="shared" si="68"/>
        <v>2542612</v>
      </c>
      <c r="N3161" s="28">
        <v>0</v>
      </c>
      <c r="O3161" s="279">
        <v>27122.74901</v>
      </c>
    </row>
    <row r="3162" spans="10:15" x14ac:dyDescent="0.2">
      <c r="J3162" s="28">
        <v>25430</v>
      </c>
      <c r="K3162" s="28" t="s">
        <v>531</v>
      </c>
      <c r="L3162" s="28">
        <v>1</v>
      </c>
      <c r="M3162" s="28" t="str">
        <f t="shared" si="68"/>
        <v>254301</v>
      </c>
      <c r="N3162" s="28">
        <v>24040</v>
      </c>
      <c r="O3162" s="279">
        <v>175628.44409999999</v>
      </c>
    </row>
    <row r="3163" spans="10:15" x14ac:dyDescent="0.2">
      <c r="J3163" s="28">
        <v>25430</v>
      </c>
      <c r="K3163" s="28" t="s">
        <v>531</v>
      </c>
      <c r="L3163" s="28">
        <v>2</v>
      </c>
      <c r="M3163" s="28" t="str">
        <f t="shared" si="68"/>
        <v>254302</v>
      </c>
      <c r="N3163" s="28">
        <v>882878</v>
      </c>
      <c r="O3163" s="279">
        <v>388850.91460000002</v>
      </c>
    </row>
    <row r="3164" spans="10:15" x14ac:dyDescent="0.2">
      <c r="J3164" s="28">
        <v>25430</v>
      </c>
      <c r="K3164" s="28" t="s">
        <v>531</v>
      </c>
      <c r="L3164" s="28">
        <v>3</v>
      </c>
      <c r="M3164" s="28" t="str">
        <f t="shared" si="68"/>
        <v>254303</v>
      </c>
      <c r="N3164" s="28">
        <v>548752</v>
      </c>
      <c r="O3164" s="279">
        <v>658359.60160000005</v>
      </c>
    </row>
    <row r="3165" spans="10:15" x14ac:dyDescent="0.2">
      <c r="J3165" s="28">
        <v>25430</v>
      </c>
      <c r="K3165" s="28" t="s">
        <v>531</v>
      </c>
      <c r="L3165" s="28">
        <v>4</v>
      </c>
      <c r="M3165" s="28" t="str">
        <f t="shared" si="68"/>
        <v>254304</v>
      </c>
      <c r="N3165" s="28">
        <v>202074</v>
      </c>
      <c r="O3165" s="279">
        <v>708186.87840000005</v>
      </c>
    </row>
    <row r="3166" spans="10:15" x14ac:dyDescent="0.2">
      <c r="J3166" s="28">
        <v>25430</v>
      </c>
      <c r="K3166" s="28" t="s">
        <v>531</v>
      </c>
      <c r="L3166" s="28">
        <v>5</v>
      </c>
      <c r="M3166" s="28" t="str">
        <f t="shared" si="68"/>
        <v>254305</v>
      </c>
      <c r="N3166" s="28">
        <v>25421</v>
      </c>
      <c r="O3166" s="279">
        <v>575392.54150000005</v>
      </c>
    </row>
    <row r="3167" spans="10:15" x14ac:dyDescent="0.2">
      <c r="J3167" s="28">
        <v>25430</v>
      </c>
      <c r="K3167" s="28" t="s">
        <v>531</v>
      </c>
      <c r="L3167" s="28">
        <v>6</v>
      </c>
      <c r="M3167" s="28" t="str">
        <f t="shared" si="68"/>
        <v>254306</v>
      </c>
      <c r="N3167" s="28">
        <v>9932</v>
      </c>
      <c r="O3167" s="279">
        <v>327418.99449999997</v>
      </c>
    </row>
    <row r="3168" spans="10:15" x14ac:dyDescent="0.2">
      <c r="J3168" s="28">
        <v>25430</v>
      </c>
      <c r="K3168" s="28" t="s">
        <v>531</v>
      </c>
      <c r="L3168" s="28">
        <v>7</v>
      </c>
      <c r="M3168" s="28" t="str">
        <f t="shared" si="68"/>
        <v>254307</v>
      </c>
      <c r="N3168" s="28">
        <v>10077</v>
      </c>
      <c r="O3168" s="279">
        <v>98158.667600000001</v>
      </c>
    </row>
    <row r="3169" spans="10:15" x14ac:dyDescent="0.2">
      <c r="J3169" s="28">
        <v>25430</v>
      </c>
      <c r="K3169" s="28" t="s">
        <v>531</v>
      </c>
      <c r="L3169" s="28">
        <v>8</v>
      </c>
      <c r="M3169" s="28" t="str">
        <f t="shared" si="68"/>
        <v>254308</v>
      </c>
      <c r="N3169" s="28">
        <v>404</v>
      </c>
      <c r="O3169" s="279">
        <v>135830.31820000001</v>
      </c>
    </row>
    <row r="3170" spans="10:15" x14ac:dyDescent="0.2">
      <c r="J3170" s="28">
        <v>25430</v>
      </c>
      <c r="K3170" s="28" t="s">
        <v>531</v>
      </c>
      <c r="L3170" s="28">
        <v>9</v>
      </c>
      <c r="M3170" s="28" t="str">
        <f t="shared" si="68"/>
        <v>254309</v>
      </c>
      <c r="N3170" s="28">
        <v>19206</v>
      </c>
      <c r="O3170" s="279">
        <v>908688.50650000002</v>
      </c>
    </row>
    <row r="3171" spans="10:15" x14ac:dyDescent="0.2">
      <c r="J3171" s="28">
        <v>25430</v>
      </c>
      <c r="K3171" s="28" t="s">
        <v>531</v>
      </c>
      <c r="L3171" s="28">
        <v>10</v>
      </c>
      <c r="M3171" s="28" t="str">
        <f t="shared" si="68"/>
        <v>2543010</v>
      </c>
      <c r="N3171" s="28">
        <v>108631</v>
      </c>
      <c r="O3171" s="279">
        <v>662604.80000000005</v>
      </c>
    </row>
    <row r="3172" spans="10:15" x14ac:dyDescent="0.2">
      <c r="J3172" s="28">
        <v>25430</v>
      </c>
      <c r="K3172" s="28" t="s">
        <v>531</v>
      </c>
      <c r="L3172" s="28">
        <v>11</v>
      </c>
      <c r="M3172" s="28" t="str">
        <f t="shared" si="68"/>
        <v>2543011</v>
      </c>
      <c r="N3172" s="28">
        <v>169553</v>
      </c>
      <c r="O3172" s="279">
        <v>252411.61850000001</v>
      </c>
    </row>
    <row r="3173" spans="10:15" x14ac:dyDescent="0.2">
      <c r="J3173" s="28">
        <v>25430</v>
      </c>
      <c r="K3173" s="28" t="s">
        <v>531</v>
      </c>
      <c r="L3173" s="28">
        <v>12</v>
      </c>
      <c r="M3173" s="28" t="str">
        <f t="shared" si="68"/>
        <v>2543012</v>
      </c>
      <c r="N3173" s="28">
        <v>0</v>
      </c>
      <c r="O3173" s="279">
        <v>96174.240789999996</v>
      </c>
    </row>
    <row r="3174" spans="10:15" x14ac:dyDescent="0.2">
      <c r="J3174" s="28">
        <v>25436</v>
      </c>
      <c r="K3174" s="28" t="s">
        <v>532</v>
      </c>
      <c r="L3174" s="28">
        <v>1</v>
      </c>
      <c r="M3174" s="28" t="str">
        <f t="shared" si="68"/>
        <v>254361</v>
      </c>
      <c r="N3174" s="28">
        <v>5292</v>
      </c>
      <c r="O3174" s="279">
        <v>56517.501089999998</v>
      </c>
    </row>
    <row r="3175" spans="10:15" x14ac:dyDescent="0.2">
      <c r="J3175" s="28">
        <v>25436</v>
      </c>
      <c r="K3175" s="28" t="s">
        <v>532</v>
      </c>
      <c r="L3175" s="28">
        <v>2</v>
      </c>
      <c r="M3175" s="28" t="str">
        <f t="shared" si="68"/>
        <v>254362</v>
      </c>
      <c r="N3175" s="28">
        <v>23703</v>
      </c>
      <c r="O3175" s="279">
        <v>210204.4135</v>
      </c>
    </row>
    <row r="3176" spans="10:15" x14ac:dyDescent="0.2">
      <c r="J3176" s="28">
        <v>25436</v>
      </c>
      <c r="K3176" s="28" t="s">
        <v>532</v>
      </c>
      <c r="L3176" s="28">
        <v>3</v>
      </c>
      <c r="M3176" s="28" t="str">
        <f t="shared" si="68"/>
        <v>254363</v>
      </c>
      <c r="N3176" s="28">
        <v>6962</v>
      </c>
      <c r="O3176" s="279">
        <v>334982.93219999998</v>
      </c>
    </row>
    <row r="3177" spans="10:15" x14ac:dyDescent="0.2">
      <c r="J3177" s="28">
        <v>25436</v>
      </c>
      <c r="K3177" s="28" t="s">
        <v>532</v>
      </c>
      <c r="L3177" s="28">
        <v>4</v>
      </c>
      <c r="M3177" s="28" t="str">
        <f t="shared" si="68"/>
        <v>254364</v>
      </c>
      <c r="N3177" s="28">
        <v>2364</v>
      </c>
      <c r="O3177" s="279">
        <v>243759.92060000001</v>
      </c>
    </row>
    <row r="3178" spans="10:15" x14ac:dyDescent="0.2">
      <c r="J3178" s="28">
        <v>25436</v>
      </c>
      <c r="K3178" s="28" t="s">
        <v>532</v>
      </c>
      <c r="L3178" s="28">
        <v>9</v>
      </c>
      <c r="M3178" s="28" t="str">
        <f t="shared" si="68"/>
        <v>254369</v>
      </c>
      <c r="N3178" s="28">
        <v>1260</v>
      </c>
      <c r="O3178" s="279">
        <v>327343.07299999997</v>
      </c>
    </row>
    <row r="3179" spans="10:15" x14ac:dyDescent="0.2">
      <c r="J3179" s="28">
        <v>25436</v>
      </c>
      <c r="K3179" s="28" t="s">
        <v>532</v>
      </c>
      <c r="L3179" s="28">
        <v>10</v>
      </c>
      <c r="M3179" s="28" t="str">
        <f t="shared" si="68"/>
        <v>2543610</v>
      </c>
      <c r="N3179" s="28">
        <v>1342</v>
      </c>
      <c r="O3179" s="279">
        <v>61573.809959999999</v>
      </c>
    </row>
    <row r="3180" spans="10:15" x14ac:dyDescent="0.2">
      <c r="J3180" s="28">
        <v>25436</v>
      </c>
      <c r="K3180" s="28" t="s">
        <v>532</v>
      </c>
      <c r="L3180" s="28">
        <v>12</v>
      </c>
      <c r="M3180" s="28" t="str">
        <f t="shared" si="68"/>
        <v>2543612</v>
      </c>
      <c r="N3180" s="28">
        <v>0</v>
      </c>
      <c r="O3180" s="279">
        <v>6172.6714689999999</v>
      </c>
    </row>
    <row r="3181" spans="10:15" x14ac:dyDescent="0.2">
      <c r="J3181" s="28">
        <v>25438</v>
      </c>
      <c r="K3181" s="28" t="s">
        <v>533</v>
      </c>
      <c r="L3181" s="28">
        <v>1</v>
      </c>
      <c r="M3181" s="28" t="str">
        <f t="shared" si="68"/>
        <v>254381</v>
      </c>
      <c r="N3181" s="28">
        <v>49855</v>
      </c>
      <c r="O3181" s="279">
        <v>45727.563340000001</v>
      </c>
    </row>
    <row r="3182" spans="10:15" x14ac:dyDescent="0.2">
      <c r="J3182" s="28">
        <v>25438</v>
      </c>
      <c r="K3182" s="28" t="s">
        <v>533</v>
      </c>
      <c r="L3182" s="28">
        <v>2</v>
      </c>
      <c r="M3182" s="28" t="str">
        <f t="shared" si="68"/>
        <v>254382</v>
      </c>
      <c r="N3182" s="28">
        <v>58079</v>
      </c>
      <c r="O3182" s="279">
        <v>87240.855909999998</v>
      </c>
    </row>
    <row r="3183" spans="10:15" x14ac:dyDescent="0.2">
      <c r="J3183" s="28">
        <v>25438</v>
      </c>
      <c r="K3183" s="28" t="s">
        <v>533</v>
      </c>
      <c r="L3183" s="28">
        <v>3</v>
      </c>
      <c r="M3183" s="28" t="str">
        <f t="shared" si="68"/>
        <v>254383</v>
      </c>
      <c r="N3183" s="28">
        <v>1242</v>
      </c>
      <c r="O3183" s="279">
        <v>94791.556140000001</v>
      </c>
    </row>
    <row r="3184" spans="10:15" x14ac:dyDescent="0.2">
      <c r="J3184" s="28">
        <v>25438</v>
      </c>
      <c r="K3184" s="28" t="s">
        <v>533</v>
      </c>
      <c r="L3184" s="28">
        <v>9</v>
      </c>
      <c r="M3184" s="28" t="str">
        <f t="shared" si="68"/>
        <v>254389</v>
      </c>
      <c r="N3184" s="28">
        <v>2616</v>
      </c>
      <c r="O3184" s="279">
        <v>103926.1391</v>
      </c>
    </row>
    <row r="3185" spans="10:15" x14ac:dyDescent="0.2">
      <c r="J3185" s="28">
        <v>25438</v>
      </c>
      <c r="K3185" s="28" t="s">
        <v>533</v>
      </c>
      <c r="L3185" s="28">
        <v>12</v>
      </c>
      <c r="M3185" s="28" t="str">
        <f t="shared" si="68"/>
        <v>2543812</v>
      </c>
      <c r="N3185" s="28">
        <v>0</v>
      </c>
      <c r="O3185" s="279">
        <v>6074.9510890000001</v>
      </c>
    </row>
    <row r="3186" spans="10:15" x14ac:dyDescent="0.2">
      <c r="J3186" s="28">
        <v>25473</v>
      </c>
      <c r="K3186" s="28" t="s">
        <v>534</v>
      </c>
      <c r="L3186" s="28">
        <v>1</v>
      </c>
      <c r="M3186" s="28" t="str">
        <f t="shared" si="68"/>
        <v>254731</v>
      </c>
      <c r="N3186" s="28">
        <v>26244</v>
      </c>
      <c r="O3186" s="279">
        <v>223412.94320000001</v>
      </c>
    </row>
    <row r="3187" spans="10:15" x14ac:dyDescent="0.2">
      <c r="J3187" s="28">
        <v>25473</v>
      </c>
      <c r="K3187" s="28" t="s">
        <v>534</v>
      </c>
      <c r="L3187" s="28">
        <v>2</v>
      </c>
      <c r="M3187" s="28" t="str">
        <f t="shared" si="68"/>
        <v>254732</v>
      </c>
      <c r="N3187" s="28">
        <v>1860915</v>
      </c>
      <c r="O3187" s="279">
        <v>376615.64380000002</v>
      </c>
    </row>
    <row r="3188" spans="10:15" x14ac:dyDescent="0.2">
      <c r="J3188" s="28">
        <v>25473</v>
      </c>
      <c r="K3188" s="28" t="s">
        <v>534</v>
      </c>
      <c r="L3188" s="28">
        <v>3</v>
      </c>
      <c r="M3188" s="28" t="str">
        <f t="shared" si="68"/>
        <v>254733</v>
      </c>
      <c r="N3188" s="28">
        <v>491524</v>
      </c>
      <c r="O3188" s="279">
        <v>658389.58880000003</v>
      </c>
    </row>
    <row r="3189" spans="10:15" x14ac:dyDescent="0.2">
      <c r="J3189" s="28">
        <v>25473</v>
      </c>
      <c r="K3189" s="28" t="s">
        <v>534</v>
      </c>
      <c r="L3189" s="28">
        <v>4</v>
      </c>
      <c r="M3189" s="28" t="str">
        <f t="shared" si="68"/>
        <v>254734</v>
      </c>
      <c r="N3189" s="28">
        <v>128002</v>
      </c>
      <c r="O3189" s="279">
        <v>771176.45669999998</v>
      </c>
    </row>
    <row r="3190" spans="10:15" x14ac:dyDescent="0.2">
      <c r="J3190" s="28">
        <v>25473</v>
      </c>
      <c r="K3190" s="28" t="s">
        <v>534</v>
      </c>
      <c r="L3190" s="28">
        <v>5</v>
      </c>
      <c r="M3190" s="28" t="str">
        <f t="shared" si="68"/>
        <v>254735</v>
      </c>
      <c r="N3190" s="28">
        <v>12613</v>
      </c>
      <c r="O3190" s="279">
        <v>433719.42330000002</v>
      </c>
    </row>
    <row r="3191" spans="10:15" x14ac:dyDescent="0.2">
      <c r="J3191" s="28">
        <v>25473</v>
      </c>
      <c r="K3191" s="28" t="s">
        <v>534</v>
      </c>
      <c r="L3191" s="28">
        <v>6</v>
      </c>
      <c r="M3191" s="28" t="str">
        <f t="shared" si="68"/>
        <v>254736</v>
      </c>
      <c r="N3191" s="28">
        <v>6558</v>
      </c>
      <c r="O3191" s="279">
        <v>238117.72820000001</v>
      </c>
    </row>
    <row r="3192" spans="10:15" x14ac:dyDescent="0.2">
      <c r="J3192" s="28">
        <v>25473</v>
      </c>
      <c r="K3192" s="28" t="s">
        <v>534</v>
      </c>
      <c r="L3192" s="28">
        <v>7</v>
      </c>
      <c r="M3192" s="28" t="str">
        <f t="shared" si="68"/>
        <v>254737</v>
      </c>
      <c r="N3192" s="28">
        <v>5858</v>
      </c>
      <c r="O3192" s="279">
        <v>166909.87409999999</v>
      </c>
    </row>
    <row r="3193" spans="10:15" x14ac:dyDescent="0.2">
      <c r="J3193" s="28">
        <v>25473</v>
      </c>
      <c r="K3193" s="28" t="s">
        <v>534</v>
      </c>
      <c r="L3193" s="28">
        <v>8</v>
      </c>
      <c r="M3193" s="28" t="str">
        <f t="shared" si="68"/>
        <v>254738</v>
      </c>
      <c r="N3193" s="28">
        <v>17215</v>
      </c>
      <c r="O3193" s="279">
        <v>89043.48603</v>
      </c>
    </row>
    <row r="3194" spans="10:15" x14ac:dyDescent="0.2">
      <c r="J3194" s="28">
        <v>25473</v>
      </c>
      <c r="K3194" s="28" t="s">
        <v>534</v>
      </c>
      <c r="L3194" s="28">
        <v>9</v>
      </c>
      <c r="M3194" s="28" t="str">
        <f t="shared" si="68"/>
        <v>254739</v>
      </c>
      <c r="N3194" s="28">
        <v>30576</v>
      </c>
      <c r="O3194" s="279">
        <v>806593.20719999995</v>
      </c>
    </row>
    <row r="3195" spans="10:15" x14ac:dyDescent="0.2">
      <c r="J3195" s="28">
        <v>25473</v>
      </c>
      <c r="K3195" s="28" t="s">
        <v>534</v>
      </c>
      <c r="L3195" s="28">
        <v>10</v>
      </c>
      <c r="M3195" s="28" t="str">
        <f t="shared" si="68"/>
        <v>2547310</v>
      </c>
      <c r="N3195" s="28">
        <v>85921</v>
      </c>
      <c r="O3195" s="279">
        <v>700211.05229999998</v>
      </c>
    </row>
    <row r="3196" spans="10:15" x14ac:dyDescent="0.2">
      <c r="J3196" s="28">
        <v>25473</v>
      </c>
      <c r="K3196" s="28" t="s">
        <v>534</v>
      </c>
      <c r="L3196" s="28">
        <v>11</v>
      </c>
      <c r="M3196" s="28" t="str">
        <f t="shared" si="68"/>
        <v>2547311</v>
      </c>
      <c r="N3196" s="28">
        <v>530554</v>
      </c>
      <c r="O3196" s="279">
        <v>463459.1925</v>
      </c>
    </row>
    <row r="3197" spans="10:15" x14ac:dyDescent="0.2">
      <c r="J3197" s="28">
        <v>25473</v>
      </c>
      <c r="K3197" s="28" t="s">
        <v>534</v>
      </c>
      <c r="L3197" s="28">
        <v>12</v>
      </c>
      <c r="M3197" s="28" t="str">
        <f t="shared" si="68"/>
        <v>2547312</v>
      </c>
      <c r="N3197" s="28">
        <v>0</v>
      </c>
      <c r="O3197" s="279">
        <v>96379.862710000001</v>
      </c>
    </row>
    <row r="3198" spans="10:15" x14ac:dyDescent="0.2">
      <c r="J3198" s="28">
        <v>25483</v>
      </c>
      <c r="K3198" s="28" t="s">
        <v>535</v>
      </c>
      <c r="L3198" s="28">
        <v>1</v>
      </c>
      <c r="M3198" s="28" t="str">
        <f t="shared" si="68"/>
        <v>254831</v>
      </c>
      <c r="N3198" s="28">
        <v>22037</v>
      </c>
      <c r="O3198" s="279">
        <v>25242.85543</v>
      </c>
    </row>
    <row r="3199" spans="10:15" x14ac:dyDescent="0.2">
      <c r="J3199" s="28">
        <v>25483</v>
      </c>
      <c r="K3199" s="28" t="s">
        <v>535</v>
      </c>
      <c r="L3199" s="28">
        <v>2</v>
      </c>
      <c r="M3199" s="28" t="str">
        <f t="shared" si="68"/>
        <v>254832</v>
      </c>
      <c r="N3199" s="28">
        <v>42059</v>
      </c>
      <c r="O3199" s="279">
        <v>161002.8223</v>
      </c>
    </row>
    <row r="3200" spans="10:15" x14ac:dyDescent="0.2">
      <c r="J3200" s="28">
        <v>25483</v>
      </c>
      <c r="K3200" s="28" t="s">
        <v>535</v>
      </c>
      <c r="L3200" s="28">
        <v>3</v>
      </c>
      <c r="M3200" s="28" t="str">
        <f t="shared" si="68"/>
        <v>254833</v>
      </c>
      <c r="N3200" s="28">
        <v>3507</v>
      </c>
      <c r="O3200" s="279">
        <v>259619.9313</v>
      </c>
    </row>
    <row r="3201" spans="10:15" x14ac:dyDescent="0.2">
      <c r="J3201" s="28">
        <v>25483</v>
      </c>
      <c r="K3201" s="28" t="s">
        <v>535</v>
      </c>
      <c r="L3201" s="28">
        <v>4</v>
      </c>
      <c r="M3201" s="28" t="str">
        <f t="shared" si="68"/>
        <v>254834</v>
      </c>
      <c r="N3201" s="28">
        <v>2680</v>
      </c>
      <c r="O3201" s="279">
        <v>229191.69070000001</v>
      </c>
    </row>
    <row r="3202" spans="10:15" x14ac:dyDescent="0.2">
      <c r="J3202" s="28">
        <v>25483</v>
      </c>
      <c r="K3202" s="28" t="s">
        <v>535</v>
      </c>
      <c r="L3202" s="28">
        <v>5</v>
      </c>
      <c r="M3202" s="28" t="str">
        <f t="shared" si="68"/>
        <v>254835</v>
      </c>
      <c r="N3202" s="28">
        <v>240</v>
      </c>
      <c r="O3202" s="279">
        <v>36565.890180000002</v>
      </c>
    </row>
    <row r="3203" spans="10:15" x14ac:dyDescent="0.2">
      <c r="J3203" s="28">
        <v>25483</v>
      </c>
      <c r="K3203" s="28" t="s">
        <v>535</v>
      </c>
      <c r="L3203" s="28">
        <v>9</v>
      </c>
      <c r="M3203" s="28" t="str">
        <f t="shared" ref="M3203:M3266" si="69">J3203&amp;L3203</f>
        <v>254839</v>
      </c>
      <c r="N3203" s="28">
        <v>71</v>
      </c>
      <c r="O3203" s="279">
        <v>177352.1127</v>
      </c>
    </row>
    <row r="3204" spans="10:15" x14ac:dyDescent="0.2">
      <c r="J3204" s="28">
        <v>25483</v>
      </c>
      <c r="K3204" s="28" t="s">
        <v>535</v>
      </c>
      <c r="L3204" s="28">
        <v>12</v>
      </c>
      <c r="M3204" s="28" t="str">
        <f t="shared" si="69"/>
        <v>2548312</v>
      </c>
      <c r="N3204" s="28">
        <v>0</v>
      </c>
      <c r="O3204" s="279">
        <v>9108.4275859999998</v>
      </c>
    </row>
    <row r="3205" spans="10:15" x14ac:dyDescent="0.2">
      <c r="J3205" s="28">
        <v>25486</v>
      </c>
      <c r="K3205" s="28" t="s">
        <v>536</v>
      </c>
      <c r="L3205" s="28">
        <v>1</v>
      </c>
      <c r="M3205" s="28" t="str">
        <f t="shared" si="69"/>
        <v>254861</v>
      </c>
      <c r="N3205" s="28">
        <v>3499</v>
      </c>
      <c r="O3205" s="279">
        <v>93891.253479999999</v>
      </c>
    </row>
    <row r="3206" spans="10:15" x14ac:dyDescent="0.2">
      <c r="J3206" s="28">
        <v>25486</v>
      </c>
      <c r="K3206" s="28" t="s">
        <v>536</v>
      </c>
      <c r="L3206" s="28">
        <v>2</v>
      </c>
      <c r="M3206" s="28" t="str">
        <f t="shared" si="69"/>
        <v>254862</v>
      </c>
      <c r="N3206" s="28">
        <v>73187</v>
      </c>
      <c r="O3206" s="279">
        <v>219505.0693</v>
      </c>
    </row>
    <row r="3207" spans="10:15" x14ac:dyDescent="0.2">
      <c r="J3207" s="28">
        <v>25486</v>
      </c>
      <c r="K3207" s="28" t="s">
        <v>536</v>
      </c>
      <c r="L3207" s="28">
        <v>3</v>
      </c>
      <c r="M3207" s="28" t="str">
        <f t="shared" si="69"/>
        <v>254863</v>
      </c>
      <c r="N3207" s="28">
        <v>37083</v>
      </c>
      <c r="O3207" s="279">
        <v>296628.88079999998</v>
      </c>
    </row>
    <row r="3208" spans="10:15" x14ac:dyDescent="0.2">
      <c r="J3208" s="28">
        <v>25486</v>
      </c>
      <c r="K3208" s="28" t="s">
        <v>536</v>
      </c>
      <c r="L3208" s="28">
        <v>4</v>
      </c>
      <c r="M3208" s="28" t="str">
        <f t="shared" si="69"/>
        <v>254864</v>
      </c>
      <c r="N3208" s="28">
        <v>9013</v>
      </c>
      <c r="O3208" s="279">
        <v>268582.27169999998</v>
      </c>
    </row>
    <row r="3209" spans="10:15" x14ac:dyDescent="0.2">
      <c r="J3209" s="28">
        <v>25486</v>
      </c>
      <c r="K3209" s="28" t="s">
        <v>536</v>
      </c>
      <c r="L3209" s="28">
        <v>5</v>
      </c>
      <c r="M3209" s="28" t="str">
        <f t="shared" si="69"/>
        <v>254865</v>
      </c>
      <c r="N3209" s="28">
        <v>2516</v>
      </c>
      <c r="O3209" s="279">
        <v>164497.103</v>
      </c>
    </row>
    <row r="3210" spans="10:15" x14ac:dyDescent="0.2">
      <c r="J3210" s="28">
        <v>25486</v>
      </c>
      <c r="K3210" s="28" t="s">
        <v>536</v>
      </c>
      <c r="L3210" s="28">
        <v>6</v>
      </c>
      <c r="M3210" s="28" t="str">
        <f t="shared" si="69"/>
        <v>254866</v>
      </c>
      <c r="N3210" s="28">
        <v>1030</v>
      </c>
      <c r="O3210" s="279">
        <v>348027.18449999997</v>
      </c>
    </row>
    <row r="3211" spans="10:15" x14ac:dyDescent="0.2">
      <c r="J3211" s="28">
        <v>25486</v>
      </c>
      <c r="K3211" s="28" t="s">
        <v>536</v>
      </c>
      <c r="L3211" s="28">
        <v>7</v>
      </c>
      <c r="M3211" s="28" t="str">
        <f t="shared" si="69"/>
        <v>254867</v>
      </c>
      <c r="N3211" s="28">
        <v>340</v>
      </c>
      <c r="O3211" s="279">
        <v>24989.527969999999</v>
      </c>
    </row>
    <row r="3212" spans="10:15" x14ac:dyDescent="0.2">
      <c r="J3212" s="28">
        <v>25486</v>
      </c>
      <c r="K3212" s="28" t="s">
        <v>536</v>
      </c>
      <c r="L3212" s="28">
        <v>9</v>
      </c>
      <c r="M3212" s="28" t="str">
        <f t="shared" si="69"/>
        <v>254869</v>
      </c>
      <c r="N3212" s="28">
        <v>1272</v>
      </c>
      <c r="O3212" s="279">
        <v>245682.04500000001</v>
      </c>
    </row>
    <row r="3213" spans="10:15" x14ac:dyDescent="0.2">
      <c r="J3213" s="28">
        <v>25486</v>
      </c>
      <c r="K3213" s="28" t="s">
        <v>536</v>
      </c>
      <c r="L3213" s="28">
        <v>10</v>
      </c>
      <c r="M3213" s="28" t="str">
        <f t="shared" si="69"/>
        <v>2548610</v>
      </c>
      <c r="N3213" s="28">
        <v>1229</v>
      </c>
      <c r="O3213" s="279">
        <v>124726.4705</v>
      </c>
    </row>
    <row r="3214" spans="10:15" x14ac:dyDescent="0.2">
      <c r="J3214" s="28">
        <v>25486</v>
      </c>
      <c r="K3214" s="28" t="s">
        <v>536</v>
      </c>
      <c r="L3214" s="28">
        <v>11</v>
      </c>
      <c r="M3214" s="28" t="str">
        <f t="shared" si="69"/>
        <v>2548611</v>
      </c>
      <c r="N3214" s="28">
        <v>1352</v>
      </c>
      <c r="O3214" s="279">
        <v>151824.75880000001</v>
      </c>
    </row>
    <row r="3215" spans="10:15" x14ac:dyDescent="0.2">
      <c r="J3215" s="28">
        <v>25486</v>
      </c>
      <c r="K3215" s="28" t="s">
        <v>536</v>
      </c>
      <c r="L3215" s="28">
        <v>12</v>
      </c>
      <c r="M3215" s="28" t="str">
        <f t="shared" si="69"/>
        <v>2548612</v>
      </c>
      <c r="N3215" s="28">
        <v>0</v>
      </c>
      <c r="O3215" s="279">
        <v>33632.480009999999</v>
      </c>
    </row>
    <row r="3216" spans="10:15" x14ac:dyDescent="0.2">
      <c r="J3216" s="28">
        <v>25488</v>
      </c>
      <c r="K3216" s="28" t="s">
        <v>537</v>
      </c>
      <c r="L3216" s="28">
        <v>1</v>
      </c>
      <c r="M3216" s="28" t="str">
        <f t="shared" si="69"/>
        <v>254881</v>
      </c>
      <c r="N3216" s="28">
        <v>9330</v>
      </c>
      <c r="O3216" s="279">
        <v>91304.700349999999</v>
      </c>
    </row>
    <row r="3217" spans="10:15" x14ac:dyDescent="0.2">
      <c r="J3217" s="28">
        <v>25488</v>
      </c>
      <c r="K3217" s="28" t="s">
        <v>537</v>
      </c>
      <c r="L3217" s="28">
        <v>2</v>
      </c>
      <c r="M3217" s="28" t="str">
        <f t="shared" si="69"/>
        <v>254882</v>
      </c>
      <c r="N3217" s="28">
        <v>25907</v>
      </c>
      <c r="O3217" s="279">
        <v>178691.1655</v>
      </c>
    </row>
    <row r="3218" spans="10:15" x14ac:dyDescent="0.2">
      <c r="J3218" s="28">
        <v>25488</v>
      </c>
      <c r="K3218" s="28" t="s">
        <v>537</v>
      </c>
      <c r="L3218" s="28">
        <v>3</v>
      </c>
      <c r="M3218" s="28" t="str">
        <f t="shared" si="69"/>
        <v>254883</v>
      </c>
      <c r="N3218" s="28">
        <v>16507</v>
      </c>
      <c r="O3218" s="279">
        <v>252838.2683</v>
      </c>
    </row>
    <row r="3219" spans="10:15" x14ac:dyDescent="0.2">
      <c r="J3219" s="28">
        <v>25488</v>
      </c>
      <c r="K3219" s="28" t="s">
        <v>537</v>
      </c>
      <c r="L3219" s="28">
        <v>4</v>
      </c>
      <c r="M3219" s="28" t="str">
        <f t="shared" si="69"/>
        <v>254884</v>
      </c>
      <c r="N3219" s="28">
        <v>8487</v>
      </c>
      <c r="O3219" s="279">
        <v>182241.98190000001</v>
      </c>
    </row>
    <row r="3220" spans="10:15" x14ac:dyDescent="0.2">
      <c r="J3220" s="28">
        <v>25488</v>
      </c>
      <c r="K3220" s="28" t="s">
        <v>537</v>
      </c>
      <c r="L3220" s="28">
        <v>5</v>
      </c>
      <c r="M3220" s="28" t="str">
        <f t="shared" si="69"/>
        <v>254885</v>
      </c>
      <c r="N3220" s="28">
        <v>1307</v>
      </c>
      <c r="O3220" s="279">
        <v>62653.771999999997</v>
      </c>
    </row>
    <row r="3221" spans="10:15" x14ac:dyDescent="0.2">
      <c r="J3221" s="28">
        <v>25488</v>
      </c>
      <c r="K3221" s="28" t="s">
        <v>537</v>
      </c>
      <c r="L3221" s="28">
        <v>9</v>
      </c>
      <c r="M3221" s="28" t="str">
        <f t="shared" si="69"/>
        <v>254889</v>
      </c>
      <c r="N3221" s="28">
        <v>1712</v>
      </c>
      <c r="O3221" s="279">
        <v>250345.37719999999</v>
      </c>
    </row>
    <row r="3222" spans="10:15" x14ac:dyDescent="0.2">
      <c r="J3222" s="28">
        <v>25488</v>
      </c>
      <c r="K3222" s="28" t="s">
        <v>537</v>
      </c>
      <c r="L3222" s="28">
        <v>10</v>
      </c>
      <c r="M3222" s="28" t="str">
        <f t="shared" si="69"/>
        <v>2548810</v>
      </c>
      <c r="N3222" s="28">
        <v>2961</v>
      </c>
      <c r="O3222" s="279">
        <v>356146.00689999998</v>
      </c>
    </row>
    <row r="3223" spans="10:15" x14ac:dyDescent="0.2">
      <c r="J3223" s="28">
        <v>25488</v>
      </c>
      <c r="K3223" s="28" t="s">
        <v>537</v>
      </c>
      <c r="L3223" s="28">
        <v>12</v>
      </c>
      <c r="M3223" s="28" t="str">
        <f t="shared" si="69"/>
        <v>2548812</v>
      </c>
      <c r="N3223" s="28">
        <v>0</v>
      </c>
      <c r="O3223" s="279">
        <v>33204.070549999997</v>
      </c>
    </row>
    <row r="3224" spans="10:15" x14ac:dyDescent="0.2">
      <c r="J3224" s="28">
        <v>25489</v>
      </c>
      <c r="K3224" s="28" t="s">
        <v>538</v>
      </c>
      <c r="L3224" s="28">
        <v>1</v>
      </c>
      <c r="M3224" s="28" t="str">
        <f t="shared" si="69"/>
        <v>254891</v>
      </c>
      <c r="N3224" s="28">
        <v>1579</v>
      </c>
      <c r="O3224" s="279">
        <v>68879.589399999997</v>
      </c>
    </row>
    <row r="3225" spans="10:15" x14ac:dyDescent="0.2">
      <c r="J3225" s="28">
        <v>25489</v>
      </c>
      <c r="K3225" s="28" t="s">
        <v>538</v>
      </c>
      <c r="L3225" s="28">
        <v>2</v>
      </c>
      <c r="M3225" s="28" t="str">
        <f t="shared" si="69"/>
        <v>254892</v>
      </c>
      <c r="N3225" s="28">
        <v>15881</v>
      </c>
      <c r="O3225" s="279">
        <v>185354.38949999999</v>
      </c>
    </row>
    <row r="3226" spans="10:15" x14ac:dyDescent="0.2">
      <c r="J3226" s="28">
        <v>25489</v>
      </c>
      <c r="K3226" s="28" t="s">
        <v>538</v>
      </c>
      <c r="L3226" s="28">
        <v>3</v>
      </c>
      <c r="M3226" s="28" t="str">
        <f t="shared" si="69"/>
        <v>254893</v>
      </c>
      <c r="N3226" s="28">
        <v>3986</v>
      </c>
      <c r="O3226" s="279">
        <v>352769.15669999999</v>
      </c>
    </row>
    <row r="3227" spans="10:15" x14ac:dyDescent="0.2">
      <c r="J3227" s="28">
        <v>25489</v>
      </c>
      <c r="K3227" s="28" t="s">
        <v>538</v>
      </c>
      <c r="L3227" s="28">
        <v>4</v>
      </c>
      <c r="M3227" s="28" t="str">
        <f t="shared" si="69"/>
        <v>254894</v>
      </c>
      <c r="N3227" s="28">
        <v>408</v>
      </c>
      <c r="O3227" s="279">
        <v>522087.62890000001</v>
      </c>
    </row>
    <row r="3228" spans="10:15" x14ac:dyDescent="0.2">
      <c r="J3228" s="28">
        <v>25489</v>
      </c>
      <c r="K3228" s="28" t="s">
        <v>538</v>
      </c>
      <c r="L3228" s="28">
        <v>9</v>
      </c>
      <c r="M3228" s="28" t="str">
        <f t="shared" si="69"/>
        <v>254899</v>
      </c>
      <c r="N3228" s="28">
        <v>618</v>
      </c>
      <c r="O3228" s="279">
        <v>349294.27350000001</v>
      </c>
    </row>
    <row r="3229" spans="10:15" x14ac:dyDescent="0.2">
      <c r="J3229" s="28">
        <v>25489</v>
      </c>
      <c r="K3229" s="28" t="s">
        <v>538</v>
      </c>
      <c r="L3229" s="28">
        <v>10</v>
      </c>
      <c r="M3229" s="28" t="str">
        <f t="shared" si="69"/>
        <v>2548910</v>
      </c>
      <c r="N3229" s="28">
        <v>662</v>
      </c>
      <c r="O3229" s="279">
        <v>443735.94130000001</v>
      </c>
    </row>
    <row r="3230" spans="10:15" x14ac:dyDescent="0.2">
      <c r="J3230" s="28">
        <v>25489</v>
      </c>
      <c r="K3230" s="28" t="s">
        <v>538</v>
      </c>
      <c r="L3230" s="28">
        <v>12</v>
      </c>
      <c r="M3230" s="28" t="str">
        <f t="shared" si="69"/>
        <v>2548912</v>
      </c>
      <c r="N3230" s="28">
        <v>0</v>
      </c>
      <c r="O3230" s="279">
        <v>32385.20664</v>
      </c>
    </row>
    <row r="3231" spans="10:15" x14ac:dyDescent="0.2">
      <c r="J3231" s="28">
        <v>25491</v>
      </c>
      <c r="K3231" s="28" t="s">
        <v>539</v>
      </c>
      <c r="L3231" s="28">
        <v>1</v>
      </c>
      <c r="M3231" s="28" t="str">
        <f t="shared" si="69"/>
        <v>254911</v>
      </c>
      <c r="N3231" s="28">
        <v>3673</v>
      </c>
      <c r="O3231" s="279">
        <v>108062.9786</v>
      </c>
    </row>
    <row r="3232" spans="10:15" x14ac:dyDescent="0.2">
      <c r="J3232" s="28">
        <v>25491</v>
      </c>
      <c r="K3232" s="28" t="s">
        <v>539</v>
      </c>
      <c r="L3232" s="28">
        <v>2</v>
      </c>
      <c r="M3232" s="28" t="str">
        <f t="shared" si="69"/>
        <v>254912</v>
      </c>
      <c r="N3232" s="28">
        <v>46240</v>
      </c>
      <c r="O3232" s="279">
        <v>163604.77780000001</v>
      </c>
    </row>
    <row r="3233" spans="10:15" x14ac:dyDescent="0.2">
      <c r="J3233" s="28">
        <v>25491</v>
      </c>
      <c r="K3233" s="28" t="s">
        <v>539</v>
      </c>
      <c r="L3233" s="28">
        <v>3</v>
      </c>
      <c r="M3233" s="28" t="str">
        <f t="shared" si="69"/>
        <v>254913</v>
      </c>
      <c r="N3233" s="28">
        <v>11430</v>
      </c>
      <c r="O3233" s="279">
        <v>181971.82389999999</v>
      </c>
    </row>
    <row r="3234" spans="10:15" x14ac:dyDescent="0.2">
      <c r="J3234" s="28">
        <v>25491</v>
      </c>
      <c r="K3234" s="28" t="s">
        <v>539</v>
      </c>
      <c r="L3234" s="28">
        <v>4</v>
      </c>
      <c r="M3234" s="28" t="str">
        <f t="shared" si="69"/>
        <v>254914</v>
      </c>
      <c r="N3234" s="28">
        <v>3496</v>
      </c>
      <c r="O3234" s="279">
        <v>337362.40749999997</v>
      </c>
    </row>
    <row r="3235" spans="10:15" x14ac:dyDescent="0.2">
      <c r="J3235" s="28">
        <v>25491</v>
      </c>
      <c r="K3235" s="28" t="s">
        <v>539</v>
      </c>
      <c r="L3235" s="28">
        <v>6</v>
      </c>
      <c r="M3235" s="28" t="str">
        <f t="shared" si="69"/>
        <v>254916</v>
      </c>
      <c r="N3235" s="28">
        <v>1576</v>
      </c>
      <c r="O3235" s="279">
        <v>114720.41499999999</v>
      </c>
    </row>
    <row r="3236" spans="10:15" x14ac:dyDescent="0.2">
      <c r="J3236" s="28">
        <v>25491</v>
      </c>
      <c r="K3236" s="28" t="s">
        <v>539</v>
      </c>
      <c r="L3236" s="28">
        <v>9</v>
      </c>
      <c r="M3236" s="28" t="str">
        <f t="shared" si="69"/>
        <v>254919</v>
      </c>
      <c r="N3236" s="28">
        <v>780</v>
      </c>
      <c r="O3236" s="279">
        <v>279270.89809999999</v>
      </c>
    </row>
    <row r="3237" spans="10:15" x14ac:dyDescent="0.2">
      <c r="J3237" s="28">
        <v>25491</v>
      </c>
      <c r="K3237" s="28" t="s">
        <v>539</v>
      </c>
      <c r="L3237" s="28">
        <v>10</v>
      </c>
      <c r="M3237" s="28" t="str">
        <f t="shared" si="69"/>
        <v>2549110</v>
      </c>
      <c r="N3237" s="28">
        <v>1995</v>
      </c>
      <c r="O3237" s="279">
        <v>479896.0846</v>
      </c>
    </row>
    <row r="3238" spans="10:15" x14ac:dyDescent="0.2">
      <c r="J3238" s="28">
        <v>25491</v>
      </c>
      <c r="K3238" s="28" t="s">
        <v>539</v>
      </c>
      <c r="L3238" s="28">
        <v>11</v>
      </c>
      <c r="M3238" s="28" t="str">
        <f t="shared" si="69"/>
        <v>2549111</v>
      </c>
      <c r="N3238" s="28">
        <v>1885</v>
      </c>
      <c r="O3238" s="279">
        <v>49178.09042</v>
      </c>
    </row>
    <row r="3239" spans="10:15" x14ac:dyDescent="0.2">
      <c r="J3239" s="28">
        <v>25491</v>
      </c>
      <c r="K3239" s="28" t="s">
        <v>539</v>
      </c>
      <c r="L3239" s="28">
        <v>12</v>
      </c>
      <c r="M3239" s="28" t="str">
        <f t="shared" si="69"/>
        <v>2549112</v>
      </c>
      <c r="N3239" s="28">
        <v>0</v>
      </c>
      <c r="O3239" s="279">
        <v>28380.2533</v>
      </c>
    </row>
    <row r="3240" spans="10:15" x14ac:dyDescent="0.2">
      <c r="J3240" s="28">
        <v>25506</v>
      </c>
      <c r="K3240" s="28" t="s">
        <v>540</v>
      </c>
      <c r="L3240" s="28">
        <v>1</v>
      </c>
      <c r="M3240" s="28" t="str">
        <f t="shared" si="69"/>
        <v>255061</v>
      </c>
      <c r="N3240" s="28">
        <v>2573</v>
      </c>
      <c r="O3240" s="279">
        <v>38915.938649999996</v>
      </c>
    </row>
    <row r="3241" spans="10:15" x14ac:dyDescent="0.2">
      <c r="J3241" s="28">
        <v>25506</v>
      </c>
      <c r="K3241" s="28" t="s">
        <v>540</v>
      </c>
      <c r="L3241" s="28">
        <v>2</v>
      </c>
      <c r="M3241" s="28" t="str">
        <f t="shared" si="69"/>
        <v>255062</v>
      </c>
      <c r="N3241" s="28">
        <v>17754</v>
      </c>
      <c r="O3241" s="279">
        <v>103630.4224</v>
      </c>
    </row>
    <row r="3242" spans="10:15" x14ac:dyDescent="0.2">
      <c r="J3242" s="28">
        <v>25506</v>
      </c>
      <c r="K3242" s="28" t="s">
        <v>540</v>
      </c>
      <c r="L3242" s="28">
        <v>3</v>
      </c>
      <c r="M3242" s="28" t="str">
        <f t="shared" si="69"/>
        <v>255063</v>
      </c>
      <c r="N3242" s="28">
        <v>4860</v>
      </c>
      <c r="O3242" s="279">
        <v>153625.5257</v>
      </c>
    </row>
    <row r="3243" spans="10:15" x14ac:dyDescent="0.2">
      <c r="J3243" s="28">
        <v>25506</v>
      </c>
      <c r="K3243" s="28" t="s">
        <v>540</v>
      </c>
      <c r="L3243" s="28">
        <v>4</v>
      </c>
      <c r="M3243" s="28" t="str">
        <f t="shared" si="69"/>
        <v>255064</v>
      </c>
      <c r="N3243" s="28">
        <v>986</v>
      </c>
      <c r="O3243" s="279">
        <v>101368.83590000001</v>
      </c>
    </row>
    <row r="3244" spans="10:15" x14ac:dyDescent="0.2">
      <c r="J3244" s="28">
        <v>25506</v>
      </c>
      <c r="K3244" s="28" t="s">
        <v>540</v>
      </c>
      <c r="L3244" s="28">
        <v>9</v>
      </c>
      <c r="M3244" s="28" t="str">
        <f t="shared" si="69"/>
        <v>255069</v>
      </c>
      <c r="N3244" s="28">
        <v>1233</v>
      </c>
      <c r="O3244" s="279">
        <v>157264.0423</v>
      </c>
    </row>
    <row r="3245" spans="10:15" x14ac:dyDescent="0.2">
      <c r="J3245" s="28">
        <v>25506</v>
      </c>
      <c r="K3245" s="28" t="s">
        <v>540</v>
      </c>
      <c r="L3245" s="28">
        <v>10</v>
      </c>
      <c r="M3245" s="28" t="str">
        <f t="shared" si="69"/>
        <v>2550610</v>
      </c>
      <c r="N3245" s="28">
        <v>0</v>
      </c>
      <c r="O3245" s="279">
        <v>53418.956039999997</v>
      </c>
    </row>
    <row r="3246" spans="10:15" x14ac:dyDescent="0.2">
      <c r="J3246" s="28">
        <v>25506</v>
      </c>
      <c r="K3246" s="28" t="s">
        <v>540</v>
      </c>
      <c r="L3246" s="28">
        <v>12</v>
      </c>
      <c r="M3246" s="28" t="str">
        <f t="shared" si="69"/>
        <v>2550612</v>
      </c>
      <c r="N3246" s="28">
        <v>0</v>
      </c>
      <c r="O3246" s="279">
        <v>21328.211299999999</v>
      </c>
    </row>
    <row r="3247" spans="10:15" x14ac:dyDescent="0.2">
      <c r="J3247" s="28">
        <v>25513</v>
      </c>
      <c r="K3247" s="28" t="s">
        <v>541</v>
      </c>
      <c r="L3247" s="28">
        <v>1</v>
      </c>
      <c r="M3247" s="28" t="str">
        <f t="shared" si="69"/>
        <v>255131</v>
      </c>
      <c r="N3247" s="28">
        <v>31048</v>
      </c>
      <c r="O3247" s="279">
        <v>73810.912349999999</v>
      </c>
    </row>
    <row r="3248" spans="10:15" x14ac:dyDescent="0.2">
      <c r="J3248" s="28">
        <v>25513</v>
      </c>
      <c r="K3248" s="28" t="s">
        <v>541</v>
      </c>
      <c r="L3248" s="28">
        <v>2</v>
      </c>
      <c r="M3248" s="28" t="str">
        <f t="shared" si="69"/>
        <v>255132</v>
      </c>
      <c r="N3248" s="28">
        <v>193953</v>
      </c>
      <c r="O3248" s="279">
        <v>184396.30350000001</v>
      </c>
    </row>
    <row r="3249" spans="10:15" x14ac:dyDescent="0.2">
      <c r="J3249" s="28">
        <v>25513</v>
      </c>
      <c r="K3249" s="28" t="s">
        <v>541</v>
      </c>
      <c r="L3249" s="28">
        <v>3</v>
      </c>
      <c r="M3249" s="28" t="str">
        <f t="shared" si="69"/>
        <v>255133</v>
      </c>
      <c r="N3249" s="28">
        <v>51706</v>
      </c>
      <c r="O3249" s="279">
        <v>245741.03339999999</v>
      </c>
    </row>
    <row r="3250" spans="10:15" x14ac:dyDescent="0.2">
      <c r="J3250" s="28">
        <v>25513</v>
      </c>
      <c r="K3250" s="28" t="s">
        <v>541</v>
      </c>
      <c r="L3250" s="28">
        <v>4</v>
      </c>
      <c r="M3250" s="28" t="str">
        <f t="shared" si="69"/>
        <v>255134</v>
      </c>
      <c r="N3250" s="28">
        <v>14991</v>
      </c>
      <c r="O3250" s="279">
        <v>270273.14439999999</v>
      </c>
    </row>
    <row r="3251" spans="10:15" x14ac:dyDescent="0.2">
      <c r="J3251" s="28">
        <v>25513</v>
      </c>
      <c r="K3251" s="28" t="s">
        <v>541</v>
      </c>
      <c r="L3251" s="28">
        <v>5</v>
      </c>
      <c r="M3251" s="28" t="str">
        <f t="shared" si="69"/>
        <v>255135</v>
      </c>
      <c r="N3251" s="28">
        <v>4038</v>
      </c>
      <c r="O3251" s="279">
        <v>190745.8118</v>
      </c>
    </row>
    <row r="3252" spans="10:15" x14ac:dyDescent="0.2">
      <c r="J3252" s="28">
        <v>25513</v>
      </c>
      <c r="K3252" s="28" t="s">
        <v>541</v>
      </c>
      <c r="L3252" s="28">
        <v>6</v>
      </c>
      <c r="M3252" s="28" t="str">
        <f t="shared" si="69"/>
        <v>255136</v>
      </c>
      <c r="N3252" s="28">
        <v>4489</v>
      </c>
      <c r="O3252" s="279">
        <v>89366.811749999993</v>
      </c>
    </row>
    <row r="3253" spans="10:15" x14ac:dyDescent="0.2">
      <c r="J3253" s="28">
        <v>25513</v>
      </c>
      <c r="K3253" s="28" t="s">
        <v>541</v>
      </c>
      <c r="L3253" s="28">
        <v>7</v>
      </c>
      <c r="M3253" s="28" t="str">
        <f t="shared" si="69"/>
        <v>255137</v>
      </c>
      <c r="N3253" s="28">
        <v>1368</v>
      </c>
      <c r="O3253" s="279">
        <v>44277.060160000001</v>
      </c>
    </row>
    <row r="3254" spans="10:15" x14ac:dyDescent="0.2">
      <c r="J3254" s="28">
        <v>25513</v>
      </c>
      <c r="K3254" s="28" t="s">
        <v>541</v>
      </c>
      <c r="L3254" s="28">
        <v>8</v>
      </c>
      <c r="M3254" s="28" t="str">
        <f t="shared" si="69"/>
        <v>255138</v>
      </c>
      <c r="N3254" s="28">
        <v>6642</v>
      </c>
      <c r="O3254" s="279">
        <v>392339.85609999998</v>
      </c>
    </row>
    <row r="3255" spans="10:15" x14ac:dyDescent="0.2">
      <c r="J3255" s="28">
        <v>25513</v>
      </c>
      <c r="K3255" s="28" t="s">
        <v>541</v>
      </c>
      <c r="L3255" s="28">
        <v>9</v>
      </c>
      <c r="M3255" s="28" t="str">
        <f t="shared" si="69"/>
        <v>255139</v>
      </c>
      <c r="N3255" s="28">
        <v>8396</v>
      </c>
      <c r="O3255" s="279">
        <v>284969.41230000003</v>
      </c>
    </row>
    <row r="3256" spans="10:15" x14ac:dyDescent="0.2">
      <c r="J3256" s="28">
        <v>25513</v>
      </c>
      <c r="K3256" s="28" t="s">
        <v>541</v>
      </c>
      <c r="L3256" s="28">
        <v>10</v>
      </c>
      <c r="M3256" s="28" t="str">
        <f t="shared" si="69"/>
        <v>2551310</v>
      </c>
      <c r="N3256" s="28">
        <v>8206</v>
      </c>
      <c r="O3256" s="279">
        <v>574727.68539999996</v>
      </c>
    </row>
    <row r="3257" spans="10:15" x14ac:dyDescent="0.2">
      <c r="J3257" s="28">
        <v>25513</v>
      </c>
      <c r="K3257" s="28" t="s">
        <v>541</v>
      </c>
      <c r="L3257" s="28">
        <v>11</v>
      </c>
      <c r="M3257" s="28" t="str">
        <f t="shared" si="69"/>
        <v>2551311</v>
      </c>
      <c r="N3257" s="28">
        <v>1208</v>
      </c>
      <c r="O3257" s="279">
        <v>337269.73550000001</v>
      </c>
    </row>
    <row r="3258" spans="10:15" x14ac:dyDescent="0.2">
      <c r="J3258" s="28">
        <v>25513</v>
      </c>
      <c r="K3258" s="28" t="s">
        <v>541</v>
      </c>
      <c r="L3258" s="28">
        <v>12</v>
      </c>
      <c r="M3258" s="28" t="str">
        <f t="shared" si="69"/>
        <v>2551312</v>
      </c>
      <c r="N3258" s="28">
        <v>0</v>
      </c>
      <c r="O3258" s="279">
        <v>28117.848330000001</v>
      </c>
    </row>
    <row r="3259" spans="10:15" x14ac:dyDescent="0.2">
      <c r="J3259" s="28">
        <v>25518</v>
      </c>
      <c r="K3259" s="28" t="s">
        <v>542</v>
      </c>
      <c r="L3259" s="28">
        <v>1</v>
      </c>
      <c r="M3259" s="28" t="str">
        <f t="shared" si="69"/>
        <v>255181</v>
      </c>
      <c r="N3259" s="28">
        <v>3058</v>
      </c>
      <c r="O3259" s="279">
        <v>50412.94629</v>
      </c>
    </row>
    <row r="3260" spans="10:15" x14ac:dyDescent="0.2">
      <c r="J3260" s="28">
        <v>25518</v>
      </c>
      <c r="K3260" s="28" t="s">
        <v>542</v>
      </c>
      <c r="L3260" s="28">
        <v>2</v>
      </c>
      <c r="M3260" s="28" t="str">
        <f t="shared" si="69"/>
        <v>255182</v>
      </c>
      <c r="N3260" s="28">
        <v>9391</v>
      </c>
      <c r="O3260" s="279">
        <v>131503.7757</v>
      </c>
    </row>
    <row r="3261" spans="10:15" x14ac:dyDescent="0.2">
      <c r="J3261" s="28">
        <v>25518</v>
      </c>
      <c r="K3261" s="28" t="s">
        <v>542</v>
      </c>
      <c r="L3261" s="28">
        <v>3</v>
      </c>
      <c r="M3261" s="28" t="str">
        <f t="shared" si="69"/>
        <v>255183</v>
      </c>
      <c r="N3261" s="28">
        <v>1025</v>
      </c>
      <c r="O3261" s="279">
        <v>82383.317939999994</v>
      </c>
    </row>
    <row r="3262" spans="10:15" x14ac:dyDescent="0.2">
      <c r="J3262" s="28">
        <v>25518</v>
      </c>
      <c r="K3262" s="28" t="s">
        <v>542</v>
      </c>
      <c r="L3262" s="28">
        <v>4</v>
      </c>
      <c r="M3262" s="28" t="str">
        <f t="shared" si="69"/>
        <v>255184</v>
      </c>
      <c r="N3262" s="28">
        <v>538</v>
      </c>
      <c r="O3262" s="279">
        <v>172069.32149999999</v>
      </c>
    </row>
    <row r="3263" spans="10:15" x14ac:dyDescent="0.2">
      <c r="J3263" s="28">
        <v>25518</v>
      </c>
      <c r="K3263" s="28" t="s">
        <v>542</v>
      </c>
      <c r="L3263" s="28">
        <v>9</v>
      </c>
      <c r="M3263" s="28" t="str">
        <f t="shared" si="69"/>
        <v>255189</v>
      </c>
      <c r="N3263" s="28">
        <v>244</v>
      </c>
      <c r="O3263" s="279">
        <v>149597.95920000001</v>
      </c>
    </row>
    <row r="3264" spans="10:15" x14ac:dyDescent="0.2">
      <c r="J3264" s="28">
        <v>25518</v>
      </c>
      <c r="K3264" s="28" t="s">
        <v>542</v>
      </c>
      <c r="L3264" s="28">
        <v>12</v>
      </c>
      <c r="M3264" s="28" t="str">
        <f t="shared" si="69"/>
        <v>2551812</v>
      </c>
      <c r="N3264" s="28">
        <v>0</v>
      </c>
      <c r="O3264" s="279">
        <v>8770.3184000000001</v>
      </c>
    </row>
    <row r="3265" spans="10:15" x14ac:dyDescent="0.2">
      <c r="J3265" s="28">
        <v>25524</v>
      </c>
      <c r="K3265" s="28" t="s">
        <v>543</v>
      </c>
      <c r="L3265" s="28">
        <v>1</v>
      </c>
      <c r="M3265" s="28" t="str">
        <f t="shared" si="69"/>
        <v>255241</v>
      </c>
      <c r="N3265" s="28">
        <v>6432</v>
      </c>
      <c r="O3265" s="279">
        <v>51012.608849999997</v>
      </c>
    </row>
    <row r="3266" spans="10:15" x14ac:dyDescent="0.2">
      <c r="J3266" s="28">
        <v>25524</v>
      </c>
      <c r="K3266" s="28" t="s">
        <v>543</v>
      </c>
      <c r="L3266" s="28">
        <v>2</v>
      </c>
      <c r="M3266" s="28" t="str">
        <f t="shared" si="69"/>
        <v>255242</v>
      </c>
      <c r="N3266" s="28">
        <v>23814</v>
      </c>
      <c r="O3266" s="279">
        <v>120398.3744</v>
      </c>
    </row>
    <row r="3267" spans="10:15" x14ac:dyDescent="0.2">
      <c r="J3267" s="28">
        <v>25524</v>
      </c>
      <c r="K3267" s="28" t="s">
        <v>543</v>
      </c>
      <c r="L3267" s="28">
        <v>3</v>
      </c>
      <c r="M3267" s="28" t="str">
        <f t="shared" ref="M3267:M3330" si="70">J3267&amp;L3267</f>
        <v>255243</v>
      </c>
      <c r="N3267" s="28">
        <v>3694</v>
      </c>
      <c r="O3267" s="279">
        <v>153146.13080000001</v>
      </c>
    </row>
    <row r="3268" spans="10:15" x14ac:dyDescent="0.2">
      <c r="J3268" s="28">
        <v>25524</v>
      </c>
      <c r="K3268" s="28" t="s">
        <v>543</v>
      </c>
      <c r="L3268" s="28">
        <v>4</v>
      </c>
      <c r="M3268" s="28" t="str">
        <f t="shared" si="70"/>
        <v>255244</v>
      </c>
      <c r="N3268" s="28">
        <v>227</v>
      </c>
      <c r="O3268" s="279">
        <v>44181.153850000002</v>
      </c>
    </row>
    <row r="3269" spans="10:15" x14ac:dyDescent="0.2">
      <c r="J3269" s="28">
        <v>25524</v>
      </c>
      <c r="K3269" s="28" t="s">
        <v>543</v>
      </c>
      <c r="L3269" s="28">
        <v>9</v>
      </c>
      <c r="M3269" s="28" t="str">
        <f t="shared" si="70"/>
        <v>255249</v>
      </c>
      <c r="N3269" s="28">
        <v>1092</v>
      </c>
      <c r="O3269" s="279">
        <v>164363.39259999999</v>
      </c>
    </row>
    <row r="3270" spans="10:15" x14ac:dyDescent="0.2">
      <c r="J3270" s="28">
        <v>25524</v>
      </c>
      <c r="K3270" s="28" t="s">
        <v>543</v>
      </c>
      <c r="L3270" s="28">
        <v>10</v>
      </c>
      <c r="M3270" s="28" t="str">
        <f t="shared" si="70"/>
        <v>2552410</v>
      </c>
      <c r="N3270" s="28">
        <v>1828</v>
      </c>
      <c r="O3270" s="279">
        <v>444254.19189999998</v>
      </c>
    </row>
    <row r="3271" spans="10:15" x14ac:dyDescent="0.2">
      <c r="J3271" s="28">
        <v>25524</v>
      </c>
      <c r="K3271" s="28" t="s">
        <v>543</v>
      </c>
      <c r="L3271" s="28">
        <v>12</v>
      </c>
      <c r="M3271" s="28" t="str">
        <f t="shared" si="70"/>
        <v>2552412</v>
      </c>
      <c r="N3271" s="28">
        <v>0</v>
      </c>
      <c r="O3271" s="279">
        <v>16032.3141</v>
      </c>
    </row>
    <row r="3272" spans="10:15" x14ac:dyDescent="0.2">
      <c r="J3272" s="28">
        <v>25530</v>
      </c>
      <c r="K3272" s="28" t="s">
        <v>544</v>
      </c>
      <c r="L3272" s="28">
        <v>1</v>
      </c>
      <c r="M3272" s="28" t="str">
        <f t="shared" si="70"/>
        <v>255301</v>
      </c>
      <c r="N3272" s="28">
        <v>21342</v>
      </c>
      <c r="O3272" s="279">
        <v>33269.245730000002</v>
      </c>
    </row>
    <row r="3273" spans="10:15" x14ac:dyDescent="0.2">
      <c r="J3273" s="28">
        <v>25530</v>
      </c>
      <c r="K3273" s="28" t="s">
        <v>544</v>
      </c>
      <c r="L3273" s="28">
        <v>2</v>
      </c>
      <c r="M3273" s="28" t="str">
        <f t="shared" si="70"/>
        <v>255302</v>
      </c>
      <c r="N3273" s="28">
        <v>31329</v>
      </c>
      <c r="O3273" s="279">
        <v>90786.187269999995</v>
      </c>
    </row>
    <row r="3274" spans="10:15" x14ac:dyDescent="0.2">
      <c r="J3274" s="28">
        <v>25530</v>
      </c>
      <c r="K3274" s="28" t="s">
        <v>544</v>
      </c>
      <c r="L3274" s="28">
        <v>9</v>
      </c>
      <c r="M3274" s="28" t="str">
        <f t="shared" si="70"/>
        <v>255309</v>
      </c>
      <c r="N3274" s="28">
        <v>1960</v>
      </c>
      <c r="O3274" s="279">
        <v>135507.1047</v>
      </c>
    </row>
    <row r="3275" spans="10:15" x14ac:dyDescent="0.2">
      <c r="J3275" s="28">
        <v>25530</v>
      </c>
      <c r="K3275" s="28" t="s">
        <v>544</v>
      </c>
      <c r="L3275" s="28">
        <v>10</v>
      </c>
      <c r="M3275" s="28" t="str">
        <f t="shared" si="70"/>
        <v>2553010</v>
      </c>
      <c r="N3275" s="28">
        <v>2022</v>
      </c>
      <c r="O3275" s="279">
        <v>325841.78289999999</v>
      </c>
    </row>
    <row r="3276" spans="10:15" x14ac:dyDescent="0.2">
      <c r="J3276" s="28">
        <v>25530</v>
      </c>
      <c r="K3276" s="28" t="s">
        <v>544</v>
      </c>
      <c r="L3276" s="28">
        <v>11</v>
      </c>
      <c r="M3276" s="28" t="str">
        <f t="shared" si="70"/>
        <v>2553011</v>
      </c>
      <c r="N3276" s="28">
        <v>110</v>
      </c>
      <c r="O3276" s="279">
        <v>83854.545450000005</v>
      </c>
    </row>
    <row r="3277" spans="10:15" x14ac:dyDescent="0.2">
      <c r="J3277" s="28">
        <v>25530</v>
      </c>
      <c r="K3277" s="28" t="s">
        <v>544</v>
      </c>
      <c r="L3277" s="28">
        <v>12</v>
      </c>
      <c r="M3277" s="28" t="str">
        <f t="shared" si="70"/>
        <v>2553012</v>
      </c>
      <c r="N3277" s="28">
        <v>0</v>
      </c>
      <c r="O3277" s="279">
        <v>7544.7117250000001</v>
      </c>
    </row>
    <row r="3278" spans="10:15" x14ac:dyDescent="0.2">
      <c r="J3278" s="28">
        <v>25535</v>
      </c>
      <c r="K3278" s="28" t="s">
        <v>545</v>
      </c>
      <c r="L3278" s="28">
        <v>1</v>
      </c>
      <c r="M3278" s="28" t="str">
        <f t="shared" si="70"/>
        <v>255351</v>
      </c>
      <c r="N3278" s="28">
        <v>6615</v>
      </c>
      <c r="O3278" s="279">
        <v>46091.75952</v>
      </c>
    </row>
    <row r="3279" spans="10:15" x14ac:dyDescent="0.2">
      <c r="J3279" s="28">
        <v>25535</v>
      </c>
      <c r="K3279" s="28" t="s">
        <v>545</v>
      </c>
      <c r="L3279" s="28">
        <v>2</v>
      </c>
      <c r="M3279" s="28" t="str">
        <f t="shared" si="70"/>
        <v>255352</v>
      </c>
      <c r="N3279" s="28">
        <v>43111</v>
      </c>
      <c r="O3279" s="279">
        <v>111308.705</v>
      </c>
    </row>
    <row r="3280" spans="10:15" x14ac:dyDescent="0.2">
      <c r="J3280" s="28">
        <v>25535</v>
      </c>
      <c r="K3280" s="28" t="s">
        <v>545</v>
      </c>
      <c r="L3280" s="28">
        <v>3</v>
      </c>
      <c r="M3280" s="28" t="str">
        <f t="shared" si="70"/>
        <v>255353</v>
      </c>
      <c r="N3280" s="28">
        <v>8813</v>
      </c>
      <c r="O3280" s="279">
        <v>150611.8217</v>
      </c>
    </row>
    <row r="3281" spans="10:15" x14ac:dyDescent="0.2">
      <c r="J3281" s="28">
        <v>25535</v>
      </c>
      <c r="K3281" s="28" t="s">
        <v>545</v>
      </c>
      <c r="L3281" s="28">
        <v>4</v>
      </c>
      <c r="M3281" s="28" t="str">
        <f t="shared" si="70"/>
        <v>255354</v>
      </c>
      <c r="N3281" s="28">
        <v>1429</v>
      </c>
      <c r="O3281" s="279">
        <v>125464.7794</v>
      </c>
    </row>
    <row r="3282" spans="10:15" x14ac:dyDescent="0.2">
      <c r="J3282" s="28">
        <v>25535</v>
      </c>
      <c r="K3282" s="28" t="s">
        <v>545</v>
      </c>
      <c r="L3282" s="28">
        <v>5</v>
      </c>
      <c r="M3282" s="28" t="str">
        <f t="shared" si="70"/>
        <v>255355</v>
      </c>
      <c r="N3282" s="28">
        <v>256</v>
      </c>
      <c r="O3282" s="279">
        <v>11735.315790000001</v>
      </c>
    </row>
    <row r="3283" spans="10:15" x14ac:dyDescent="0.2">
      <c r="J3283" s="28">
        <v>25535</v>
      </c>
      <c r="K3283" s="28" t="s">
        <v>545</v>
      </c>
      <c r="L3283" s="28">
        <v>12</v>
      </c>
      <c r="M3283" s="28" t="str">
        <f t="shared" si="70"/>
        <v>2553512</v>
      </c>
      <c r="N3283" s="28">
        <v>0</v>
      </c>
      <c r="O3283" s="279">
        <v>12339.85375</v>
      </c>
    </row>
    <row r="3284" spans="10:15" x14ac:dyDescent="0.2">
      <c r="J3284" s="28">
        <v>25572</v>
      </c>
      <c r="K3284" s="28" t="s">
        <v>546</v>
      </c>
      <c r="L3284" s="28">
        <v>1</v>
      </c>
      <c r="M3284" s="28" t="str">
        <f t="shared" si="70"/>
        <v>255721</v>
      </c>
      <c r="N3284" s="28">
        <v>37660</v>
      </c>
      <c r="O3284" s="279">
        <v>89712.140459999995</v>
      </c>
    </row>
    <row r="3285" spans="10:15" x14ac:dyDescent="0.2">
      <c r="J3285" s="28">
        <v>25572</v>
      </c>
      <c r="K3285" s="28" t="s">
        <v>546</v>
      </c>
      <c r="L3285" s="28">
        <v>2</v>
      </c>
      <c r="M3285" s="28" t="str">
        <f t="shared" si="70"/>
        <v>255722</v>
      </c>
      <c r="N3285" s="28">
        <v>165490</v>
      </c>
      <c r="O3285" s="279">
        <v>188079.58230000001</v>
      </c>
    </row>
    <row r="3286" spans="10:15" x14ac:dyDescent="0.2">
      <c r="J3286" s="28">
        <v>25572</v>
      </c>
      <c r="K3286" s="28" t="s">
        <v>546</v>
      </c>
      <c r="L3286" s="28">
        <v>3</v>
      </c>
      <c r="M3286" s="28" t="str">
        <f t="shared" si="70"/>
        <v>255723</v>
      </c>
      <c r="N3286" s="28">
        <v>47732</v>
      </c>
      <c r="O3286" s="279">
        <v>268234.31770000001</v>
      </c>
    </row>
    <row r="3287" spans="10:15" x14ac:dyDescent="0.2">
      <c r="J3287" s="28">
        <v>25572</v>
      </c>
      <c r="K3287" s="28" t="s">
        <v>546</v>
      </c>
      <c r="L3287" s="28">
        <v>4</v>
      </c>
      <c r="M3287" s="28" t="str">
        <f t="shared" si="70"/>
        <v>255724</v>
      </c>
      <c r="N3287" s="28">
        <v>13389</v>
      </c>
      <c r="O3287" s="279">
        <v>375647.15500000003</v>
      </c>
    </row>
    <row r="3288" spans="10:15" x14ac:dyDescent="0.2">
      <c r="J3288" s="28">
        <v>25572</v>
      </c>
      <c r="K3288" s="28" t="s">
        <v>546</v>
      </c>
      <c r="L3288" s="28">
        <v>5</v>
      </c>
      <c r="M3288" s="28" t="str">
        <f t="shared" si="70"/>
        <v>255725</v>
      </c>
      <c r="N3288" s="28">
        <v>1383</v>
      </c>
      <c r="O3288" s="279">
        <v>377353.89880000002</v>
      </c>
    </row>
    <row r="3289" spans="10:15" x14ac:dyDescent="0.2">
      <c r="J3289" s="28">
        <v>25572</v>
      </c>
      <c r="K3289" s="28" t="s">
        <v>546</v>
      </c>
      <c r="L3289" s="28">
        <v>6</v>
      </c>
      <c r="M3289" s="28" t="str">
        <f t="shared" si="70"/>
        <v>255726</v>
      </c>
      <c r="N3289" s="28">
        <v>1331</v>
      </c>
      <c r="O3289" s="279">
        <v>52435.032169999999</v>
      </c>
    </row>
    <row r="3290" spans="10:15" x14ac:dyDescent="0.2">
      <c r="J3290" s="28">
        <v>25572</v>
      </c>
      <c r="K3290" s="28" t="s">
        <v>546</v>
      </c>
      <c r="L3290" s="28">
        <v>7</v>
      </c>
      <c r="M3290" s="28" t="str">
        <f t="shared" si="70"/>
        <v>255727</v>
      </c>
      <c r="N3290" s="28">
        <v>1284</v>
      </c>
      <c r="O3290" s="279">
        <v>14360.57667</v>
      </c>
    </row>
    <row r="3291" spans="10:15" x14ac:dyDescent="0.2">
      <c r="J3291" s="28">
        <v>25572</v>
      </c>
      <c r="K3291" s="28" t="s">
        <v>546</v>
      </c>
      <c r="L3291" s="28">
        <v>9</v>
      </c>
      <c r="M3291" s="28" t="str">
        <f t="shared" si="70"/>
        <v>255729</v>
      </c>
      <c r="N3291" s="28">
        <v>8041</v>
      </c>
      <c r="O3291" s="279">
        <v>411175.9694</v>
      </c>
    </row>
    <row r="3292" spans="10:15" x14ac:dyDescent="0.2">
      <c r="J3292" s="28">
        <v>25572</v>
      </c>
      <c r="K3292" s="28" t="s">
        <v>546</v>
      </c>
      <c r="L3292" s="28">
        <v>10</v>
      </c>
      <c r="M3292" s="28" t="str">
        <f t="shared" si="70"/>
        <v>2557210</v>
      </c>
      <c r="N3292" s="28">
        <v>16480</v>
      </c>
      <c r="O3292" s="279">
        <v>581796.89850000001</v>
      </c>
    </row>
    <row r="3293" spans="10:15" x14ac:dyDescent="0.2">
      <c r="J3293" s="28">
        <v>25572</v>
      </c>
      <c r="K3293" s="28" t="s">
        <v>546</v>
      </c>
      <c r="L3293" s="28">
        <v>11</v>
      </c>
      <c r="M3293" s="28" t="str">
        <f t="shared" si="70"/>
        <v>2557211</v>
      </c>
      <c r="N3293" s="28">
        <v>9248</v>
      </c>
      <c r="O3293" s="279">
        <v>159613.46249999999</v>
      </c>
    </row>
    <row r="3294" spans="10:15" x14ac:dyDescent="0.2">
      <c r="J3294" s="28">
        <v>25572</v>
      </c>
      <c r="K3294" s="28" t="s">
        <v>546</v>
      </c>
      <c r="L3294" s="28">
        <v>12</v>
      </c>
      <c r="M3294" s="28" t="str">
        <f t="shared" si="70"/>
        <v>2557212</v>
      </c>
      <c r="N3294" s="28">
        <v>0</v>
      </c>
      <c r="O3294" s="279">
        <v>37226.888359999997</v>
      </c>
    </row>
    <row r="3295" spans="10:15" x14ac:dyDescent="0.2">
      <c r="J3295" s="28">
        <v>25580</v>
      </c>
      <c r="K3295" s="28" t="s">
        <v>547</v>
      </c>
      <c r="L3295" s="28">
        <v>1</v>
      </c>
      <c r="M3295" s="28" t="str">
        <f t="shared" si="70"/>
        <v>255801</v>
      </c>
      <c r="N3295" s="28">
        <v>9795</v>
      </c>
      <c r="O3295" s="279">
        <v>45404.161209999998</v>
      </c>
    </row>
    <row r="3296" spans="10:15" x14ac:dyDescent="0.2">
      <c r="J3296" s="28">
        <v>25580</v>
      </c>
      <c r="K3296" s="28" t="s">
        <v>547</v>
      </c>
      <c r="L3296" s="28">
        <v>2</v>
      </c>
      <c r="M3296" s="28" t="str">
        <f t="shared" si="70"/>
        <v>255802</v>
      </c>
      <c r="N3296" s="28">
        <v>7583</v>
      </c>
      <c r="O3296" s="279">
        <v>78553.30846</v>
      </c>
    </row>
    <row r="3297" spans="10:15" x14ac:dyDescent="0.2">
      <c r="J3297" s="28">
        <v>25580</v>
      </c>
      <c r="K3297" s="28" t="s">
        <v>547</v>
      </c>
      <c r="L3297" s="28">
        <v>3</v>
      </c>
      <c r="M3297" s="28" t="str">
        <f t="shared" si="70"/>
        <v>255803</v>
      </c>
      <c r="N3297" s="28">
        <v>277</v>
      </c>
      <c r="O3297" s="279">
        <v>184736.4621</v>
      </c>
    </row>
    <row r="3298" spans="10:15" x14ac:dyDescent="0.2">
      <c r="J3298" s="28">
        <v>25580</v>
      </c>
      <c r="K3298" s="28" t="s">
        <v>547</v>
      </c>
      <c r="L3298" s="28">
        <v>9</v>
      </c>
      <c r="M3298" s="28" t="str">
        <f t="shared" si="70"/>
        <v>255809</v>
      </c>
      <c r="N3298" s="28">
        <v>265</v>
      </c>
      <c r="O3298" s="279">
        <v>89389.851890000005</v>
      </c>
    </row>
    <row r="3299" spans="10:15" x14ac:dyDescent="0.2">
      <c r="J3299" s="28">
        <v>25580</v>
      </c>
      <c r="K3299" s="28" t="s">
        <v>547</v>
      </c>
      <c r="L3299" s="28">
        <v>12</v>
      </c>
      <c r="M3299" s="28" t="str">
        <f t="shared" si="70"/>
        <v>2558012</v>
      </c>
      <c r="N3299" s="28">
        <v>0</v>
      </c>
      <c r="O3299" s="279">
        <v>5904.4476400000003</v>
      </c>
    </row>
    <row r="3300" spans="10:15" x14ac:dyDescent="0.2">
      <c r="J3300" s="28">
        <v>25592</v>
      </c>
      <c r="K3300" s="28" t="s">
        <v>548</v>
      </c>
      <c r="L3300" s="28">
        <v>1</v>
      </c>
      <c r="M3300" s="28" t="str">
        <f t="shared" si="70"/>
        <v>255921</v>
      </c>
      <c r="N3300" s="28">
        <v>1148</v>
      </c>
      <c r="O3300" s="279">
        <v>61688.340889999999</v>
      </c>
    </row>
    <row r="3301" spans="10:15" x14ac:dyDescent="0.2">
      <c r="J3301" s="28">
        <v>25592</v>
      </c>
      <c r="K3301" s="28" t="s">
        <v>548</v>
      </c>
      <c r="L3301" s="28">
        <v>2</v>
      </c>
      <c r="M3301" s="28" t="str">
        <f t="shared" si="70"/>
        <v>255922</v>
      </c>
      <c r="N3301" s="28">
        <v>8572</v>
      </c>
      <c r="O3301" s="279">
        <v>102243.20419999999</v>
      </c>
    </row>
    <row r="3302" spans="10:15" x14ac:dyDescent="0.2">
      <c r="J3302" s="28">
        <v>25592</v>
      </c>
      <c r="K3302" s="28" t="s">
        <v>548</v>
      </c>
      <c r="L3302" s="28">
        <v>3</v>
      </c>
      <c r="M3302" s="28" t="str">
        <f t="shared" si="70"/>
        <v>255923</v>
      </c>
      <c r="N3302" s="28">
        <v>1945</v>
      </c>
      <c r="O3302" s="279">
        <v>198177.3377</v>
      </c>
    </row>
    <row r="3303" spans="10:15" x14ac:dyDescent="0.2">
      <c r="J3303" s="28">
        <v>25592</v>
      </c>
      <c r="K3303" s="28" t="s">
        <v>548</v>
      </c>
      <c r="L3303" s="28">
        <v>4</v>
      </c>
      <c r="M3303" s="28" t="str">
        <f t="shared" si="70"/>
        <v>255924</v>
      </c>
      <c r="N3303" s="28">
        <v>768</v>
      </c>
      <c r="O3303" s="279">
        <v>112344.71649999999</v>
      </c>
    </row>
    <row r="3304" spans="10:15" x14ac:dyDescent="0.2">
      <c r="J3304" s="28">
        <v>25592</v>
      </c>
      <c r="K3304" s="28" t="s">
        <v>548</v>
      </c>
      <c r="L3304" s="28">
        <v>9</v>
      </c>
      <c r="M3304" s="28" t="str">
        <f t="shared" si="70"/>
        <v>255929</v>
      </c>
      <c r="N3304" s="28">
        <v>813</v>
      </c>
      <c r="O3304" s="279">
        <v>173769.5307</v>
      </c>
    </row>
    <row r="3305" spans="10:15" x14ac:dyDescent="0.2">
      <c r="J3305" s="28">
        <v>25592</v>
      </c>
      <c r="K3305" s="28" t="s">
        <v>548</v>
      </c>
      <c r="L3305" s="28">
        <v>12</v>
      </c>
      <c r="M3305" s="28" t="str">
        <f t="shared" si="70"/>
        <v>2559212</v>
      </c>
      <c r="N3305" s="28">
        <v>0</v>
      </c>
      <c r="O3305" s="279">
        <v>15482.81739</v>
      </c>
    </row>
    <row r="3306" spans="10:15" x14ac:dyDescent="0.2">
      <c r="J3306" s="28">
        <v>25594</v>
      </c>
      <c r="K3306" s="28" t="s">
        <v>549</v>
      </c>
      <c r="L3306" s="28">
        <v>1</v>
      </c>
      <c r="M3306" s="28" t="str">
        <f t="shared" si="70"/>
        <v>255941</v>
      </c>
      <c r="N3306" s="28">
        <v>4028</v>
      </c>
      <c r="O3306" s="279">
        <v>51842.014150000003</v>
      </c>
    </row>
    <row r="3307" spans="10:15" x14ac:dyDescent="0.2">
      <c r="J3307" s="28">
        <v>25594</v>
      </c>
      <c r="K3307" s="28" t="s">
        <v>549</v>
      </c>
      <c r="L3307" s="28">
        <v>2</v>
      </c>
      <c r="M3307" s="28" t="str">
        <f t="shared" si="70"/>
        <v>255942</v>
      </c>
      <c r="N3307" s="28">
        <v>15666</v>
      </c>
      <c r="O3307" s="279">
        <v>129997.8735</v>
      </c>
    </row>
    <row r="3308" spans="10:15" x14ac:dyDescent="0.2">
      <c r="J3308" s="28">
        <v>25594</v>
      </c>
      <c r="K3308" s="28" t="s">
        <v>549</v>
      </c>
      <c r="L3308" s="28">
        <v>3</v>
      </c>
      <c r="M3308" s="28" t="str">
        <f t="shared" si="70"/>
        <v>255943</v>
      </c>
      <c r="N3308" s="28">
        <v>3006</v>
      </c>
      <c r="O3308" s="279">
        <v>244766.92509999999</v>
      </c>
    </row>
    <row r="3309" spans="10:15" x14ac:dyDescent="0.2">
      <c r="J3309" s="28">
        <v>25594</v>
      </c>
      <c r="K3309" s="28" t="s">
        <v>549</v>
      </c>
      <c r="L3309" s="28">
        <v>9</v>
      </c>
      <c r="M3309" s="28" t="str">
        <f t="shared" si="70"/>
        <v>255949</v>
      </c>
      <c r="N3309" s="28">
        <v>188</v>
      </c>
      <c r="O3309" s="279">
        <v>118300.1332</v>
      </c>
    </row>
    <row r="3310" spans="10:15" x14ac:dyDescent="0.2">
      <c r="J3310" s="28">
        <v>25594</v>
      </c>
      <c r="K3310" s="28" t="s">
        <v>549</v>
      </c>
      <c r="L3310" s="28">
        <v>12</v>
      </c>
      <c r="M3310" s="28" t="str">
        <f t="shared" si="70"/>
        <v>2559412</v>
      </c>
      <c r="N3310" s="28">
        <v>0</v>
      </c>
      <c r="O3310" s="279">
        <v>25081.763149999999</v>
      </c>
    </row>
    <row r="3311" spans="10:15" x14ac:dyDescent="0.2">
      <c r="J3311" s="28">
        <v>25596</v>
      </c>
      <c r="K3311" s="28" t="s">
        <v>550</v>
      </c>
      <c r="L3311" s="28">
        <v>1</v>
      </c>
      <c r="M3311" s="28" t="str">
        <f t="shared" si="70"/>
        <v>255961</v>
      </c>
      <c r="N3311" s="28">
        <v>7570</v>
      </c>
      <c r="O3311" s="279">
        <v>27439.6842</v>
      </c>
    </row>
    <row r="3312" spans="10:15" x14ac:dyDescent="0.2">
      <c r="J3312" s="28">
        <v>25596</v>
      </c>
      <c r="K3312" s="28" t="s">
        <v>550</v>
      </c>
      <c r="L3312" s="28">
        <v>2</v>
      </c>
      <c r="M3312" s="28" t="str">
        <f t="shared" si="70"/>
        <v>255962</v>
      </c>
      <c r="N3312" s="28">
        <v>10844</v>
      </c>
      <c r="O3312" s="279">
        <v>89517.138099999996</v>
      </c>
    </row>
    <row r="3313" spans="10:15" x14ac:dyDescent="0.2">
      <c r="J3313" s="28">
        <v>25596</v>
      </c>
      <c r="K3313" s="28" t="s">
        <v>550</v>
      </c>
      <c r="L3313" s="28">
        <v>3</v>
      </c>
      <c r="M3313" s="28" t="str">
        <f t="shared" si="70"/>
        <v>255963</v>
      </c>
      <c r="N3313" s="28">
        <v>594</v>
      </c>
      <c r="O3313" s="279">
        <v>32881.157169999999</v>
      </c>
    </row>
    <row r="3314" spans="10:15" x14ac:dyDescent="0.2">
      <c r="J3314" s="28">
        <v>25596</v>
      </c>
      <c r="K3314" s="28" t="s">
        <v>550</v>
      </c>
      <c r="L3314" s="28">
        <v>12</v>
      </c>
      <c r="M3314" s="28" t="str">
        <f t="shared" si="70"/>
        <v>2559612</v>
      </c>
      <c r="N3314" s="28">
        <v>0</v>
      </c>
      <c r="O3314" s="279">
        <v>8135.3526899999997</v>
      </c>
    </row>
    <row r="3315" spans="10:15" x14ac:dyDescent="0.2">
      <c r="J3315" s="28">
        <v>25599</v>
      </c>
      <c r="K3315" s="28" t="s">
        <v>551</v>
      </c>
      <c r="L3315" s="28">
        <v>1</v>
      </c>
      <c r="M3315" s="28" t="str">
        <f t="shared" si="70"/>
        <v>255991</v>
      </c>
      <c r="N3315" s="28">
        <v>7613</v>
      </c>
      <c r="O3315" s="279">
        <v>78955.813890000005</v>
      </c>
    </row>
    <row r="3316" spans="10:15" x14ac:dyDescent="0.2">
      <c r="J3316" s="28">
        <v>25599</v>
      </c>
      <c r="K3316" s="28" t="s">
        <v>551</v>
      </c>
      <c r="L3316" s="28">
        <v>2</v>
      </c>
      <c r="M3316" s="28" t="str">
        <f t="shared" si="70"/>
        <v>255992</v>
      </c>
      <c r="N3316" s="28">
        <v>78676</v>
      </c>
      <c r="O3316" s="279">
        <v>179070.73860000001</v>
      </c>
    </row>
    <row r="3317" spans="10:15" x14ac:dyDescent="0.2">
      <c r="J3317" s="28">
        <v>25599</v>
      </c>
      <c r="K3317" s="28" t="s">
        <v>551</v>
      </c>
      <c r="L3317" s="28">
        <v>3</v>
      </c>
      <c r="M3317" s="28" t="str">
        <f t="shared" si="70"/>
        <v>255993</v>
      </c>
      <c r="N3317" s="28">
        <v>45761</v>
      </c>
      <c r="O3317" s="279">
        <v>265166.53509999998</v>
      </c>
    </row>
    <row r="3318" spans="10:15" x14ac:dyDescent="0.2">
      <c r="J3318" s="28">
        <v>25599</v>
      </c>
      <c r="K3318" s="28" t="s">
        <v>551</v>
      </c>
      <c r="L3318" s="28">
        <v>4</v>
      </c>
      <c r="M3318" s="28" t="str">
        <f t="shared" si="70"/>
        <v>255994</v>
      </c>
      <c r="N3318" s="28">
        <v>20893</v>
      </c>
      <c r="O3318" s="279">
        <v>262121.7352</v>
      </c>
    </row>
    <row r="3319" spans="10:15" x14ac:dyDescent="0.2">
      <c r="J3319" s="28">
        <v>25599</v>
      </c>
      <c r="K3319" s="28" t="s">
        <v>551</v>
      </c>
      <c r="L3319" s="28">
        <v>5</v>
      </c>
      <c r="M3319" s="28" t="str">
        <f t="shared" si="70"/>
        <v>255995</v>
      </c>
      <c r="N3319" s="28">
        <v>5350</v>
      </c>
      <c r="O3319" s="279">
        <v>146184.46609999999</v>
      </c>
    </row>
    <row r="3320" spans="10:15" x14ac:dyDescent="0.2">
      <c r="J3320" s="28">
        <v>25599</v>
      </c>
      <c r="K3320" s="28" t="s">
        <v>551</v>
      </c>
      <c r="L3320" s="28">
        <v>6</v>
      </c>
      <c r="M3320" s="28" t="str">
        <f t="shared" si="70"/>
        <v>255996</v>
      </c>
      <c r="N3320" s="28">
        <v>1040</v>
      </c>
      <c r="O3320" s="279">
        <v>63447.264219999997</v>
      </c>
    </row>
    <row r="3321" spans="10:15" x14ac:dyDescent="0.2">
      <c r="J3321" s="28">
        <v>25599</v>
      </c>
      <c r="K3321" s="28" t="s">
        <v>551</v>
      </c>
      <c r="L3321" s="28">
        <v>7</v>
      </c>
      <c r="M3321" s="28" t="str">
        <f t="shared" si="70"/>
        <v>255997</v>
      </c>
      <c r="N3321" s="28">
        <v>678</v>
      </c>
      <c r="O3321" s="279">
        <v>14603.05538</v>
      </c>
    </row>
    <row r="3322" spans="10:15" x14ac:dyDescent="0.2">
      <c r="J3322" s="28">
        <v>25599</v>
      </c>
      <c r="K3322" s="28" t="s">
        <v>551</v>
      </c>
      <c r="L3322" s="28">
        <v>9</v>
      </c>
      <c r="M3322" s="28" t="str">
        <f t="shared" si="70"/>
        <v>255999</v>
      </c>
      <c r="N3322" s="28">
        <v>3624</v>
      </c>
      <c r="O3322" s="279">
        <v>224261.91750000001</v>
      </c>
    </row>
    <row r="3323" spans="10:15" x14ac:dyDescent="0.2">
      <c r="J3323" s="28">
        <v>25599</v>
      </c>
      <c r="K3323" s="28" t="s">
        <v>551</v>
      </c>
      <c r="L3323" s="28">
        <v>10</v>
      </c>
      <c r="M3323" s="28" t="str">
        <f t="shared" si="70"/>
        <v>2559910</v>
      </c>
      <c r="N3323" s="28">
        <v>8619</v>
      </c>
      <c r="O3323" s="279">
        <v>496871.89069999999</v>
      </c>
    </row>
    <row r="3324" spans="10:15" x14ac:dyDescent="0.2">
      <c r="J3324" s="28">
        <v>25599</v>
      </c>
      <c r="K3324" s="28" t="s">
        <v>551</v>
      </c>
      <c r="L3324" s="28">
        <v>12</v>
      </c>
      <c r="M3324" s="28" t="str">
        <f t="shared" si="70"/>
        <v>2559912</v>
      </c>
      <c r="N3324" s="28">
        <v>0</v>
      </c>
      <c r="O3324" s="279">
        <v>37728.066460000002</v>
      </c>
    </row>
    <row r="3325" spans="10:15" x14ac:dyDescent="0.2">
      <c r="J3325" s="28">
        <v>25612</v>
      </c>
      <c r="K3325" s="28" t="s">
        <v>552</v>
      </c>
      <c r="L3325" s="28">
        <v>1</v>
      </c>
      <c r="M3325" s="28" t="str">
        <f t="shared" si="70"/>
        <v>256121</v>
      </c>
      <c r="N3325" s="28">
        <v>29204</v>
      </c>
      <c r="O3325" s="279">
        <v>184599.1305</v>
      </c>
    </row>
    <row r="3326" spans="10:15" x14ac:dyDescent="0.2">
      <c r="J3326" s="28">
        <v>25612</v>
      </c>
      <c r="K3326" s="28" t="s">
        <v>552</v>
      </c>
      <c r="L3326" s="28">
        <v>2</v>
      </c>
      <c r="M3326" s="28" t="str">
        <f t="shared" si="70"/>
        <v>256122</v>
      </c>
      <c r="N3326" s="28">
        <v>357267</v>
      </c>
      <c r="O3326" s="279">
        <v>480844.09629999998</v>
      </c>
    </row>
    <row r="3327" spans="10:15" x14ac:dyDescent="0.2">
      <c r="J3327" s="28">
        <v>25612</v>
      </c>
      <c r="K3327" s="28" t="s">
        <v>552</v>
      </c>
      <c r="L3327" s="28">
        <v>3</v>
      </c>
      <c r="M3327" s="28" t="str">
        <f t="shared" si="70"/>
        <v>256123</v>
      </c>
      <c r="N3327" s="28">
        <v>129870</v>
      </c>
      <c r="O3327" s="279">
        <v>511443.71350000001</v>
      </c>
    </row>
    <row r="3328" spans="10:15" x14ac:dyDescent="0.2">
      <c r="J3328" s="28">
        <v>25612</v>
      </c>
      <c r="K3328" s="28" t="s">
        <v>552</v>
      </c>
      <c r="L3328" s="28">
        <v>4</v>
      </c>
      <c r="M3328" s="28" t="str">
        <f t="shared" si="70"/>
        <v>256124</v>
      </c>
      <c r="N3328" s="28">
        <v>95270</v>
      </c>
      <c r="O3328" s="279">
        <v>580693.86769999994</v>
      </c>
    </row>
    <row r="3329" spans="10:15" x14ac:dyDescent="0.2">
      <c r="J3329" s="28">
        <v>25612</v>
      </c>
      <c r="K3329" s="28" t="s">
        <v>552</v>
      </c>
      <c r="L3329" s="28">
        <v>5</v>
      </c>
      <c r="M3329" s="28" t="str">
        <f t="shared" si="70"/>
        <v>256125</v>
      </c>
      <c r="N3329" s="28">
        <v>12319</v>
      </c>
      <c r="O3329" s="279">
        <v>447914.52549999999</v>
      </c>
    </row>
    <row r="3330" spans="10:15" x14ac:dyDescent="0.2">
      <c r="J3330" s="28">
        <v>25612</v>
      </c>
      <c r="K3330" s="28" t="s">
        <v>552</v>
      </c>
      <c r="L3330" s="28">
        <v>6</v>
      </c>
      <c r="M3330" s="28" t="str">
        <f t="shared" si="70"/>
        <v>256126</v>
      </c>
      <c r="N3330" s="28">
        <v>9549</v>
      </c>
      <c r="O3330" s="279">
        <v>423094.3003</v>
      </c>
    </row>
    <row r="3331" spans="10:15" x14ac:dyDescent="0.2">
      <c r="J3331" s="28">
        <v>25612</v>
      </c>
      <c r="K3331" s="28" t="s">
        <v>552</v>
      </c>
      <c r="L3331" s="28">
        <v>7</v>
      </c>
      <c r="M3331" s="28" t="str">
        <f t="shared" ref="M3331:M3394" si="71">J3331&amp;L3331</f>
        <v>256127</v>
      </c>
      <c r="N3331" s="28">
        <v>8159</v>
      </c>
      <c r="O3331" s="279">
        <v>751955.91760000004</v>
      </c>
    </row>
    <row r="3332" spans="10:15" x14ac:dyDescent="0.2">
      <c r="J3332" s="28">
        <v>25612</v>
      </c>
      <c r="K3332" s="28" t="s">
        <v>552</v>
      </c>
      <c r="L3332" s="28">
        <v>8</v>
      </c>
      <c r="M3332" s="28" t="str">
        <f t="shared" si="71"/>
        <v>256128</v>
      </c>
      <c r="N3332" s="28">
        <v>8916</v>
      </c>
      <c r="O3332" s="279">
        <v>430681.75670000003</v>
      </c>
    </row>
    <row r="3333" spans="10:15" x14ac:dyDescent="0.2">
      <c r="J3333" s="28">
        <v>25612</v>
      </c>
      <c r="K3333" s="28" t="s">
        <v>552</v>
      </c>
      <c r="L3333" s="28">
        <v>9</v>
      </c>
      <c r="M3333" s="28" t="str">
        <f t="shared" si="71"/>
        <v>256129</v>
      </c>
      <c r="N3333" s="28">
        <v>2933</v>
      </c>
      <c r="O3333" s="279">
        <v>343841.41859999998</v>
      </c>
    </row>
    <row r="3334" spans="10:15" x14ac:dyDescent="0.2">
      <c r="J3334" s="28">
        <v>25612</v>
      </c>
      <c r="K3334" s="28" t="s">
        <v>552</v>
      </c>
      <c r="L3334" s="28">
        <v>10</v>
      </c>
      <c r="M3334" s="28" t="str">
        <f t="shared" si="71"/>
        <v>2561210</v>
      </c>
      <c r="N3334" s="28">
        <v>43622</v>
      </c>
      <c r="O3334" s="279">
        <v>289289.32939999999</v>
      </c>
    </row>
    <row r="3335" spans="10:15" x14ac:dyDescent="0.2">
      <c r="J3335" s="28">
        <v>25612</v>
      </c>
      <c r="K3335" s="28" t="s">
        <v>552</v>
      </c>
      <c r="L3335" s="28">
        <v>11</v>
      </c>
      <c r="M3335" s="28" t="str">
        <f t="shared" si="71"/>
        <v>2561211</v>
      </c>
      <c r="N3335" s="28">
        <v>16782</v>
      </c>
      <c r="O3335" s="279">
        <v>191009.4988</v>
      </c>
    </row>
    <row r="3336" spans="10:15" x14ac:dyDescent="0.2">
      <c r="J3336" s="28">
        <v>25612</v>
      </c>
      <c r="K3336" s="28" t="s">
        <v>552</v>
      </c>
      <c r="L3336" s="28">
        <v>12</v>
      </c>
      <c r="M3336" s="28" t="str">
        <f t="shared" si="71"/>
        <v>2561212</v>
      </c>
      <c r="N3336" s="28">
        <v>0</v>
      </c>
      <c r="O3336" s="279">
        <v>39237.922059999997</v>
      </c>
    </row>
    <row r="3337" spans="10:15" x14ac:dyDescent="0.2">
      <c r="J3337" s="28">
        <v>25645</v>
      </c>
      <c r="K3337" s="28" t="s">
        <v>553</v>
      </c>
      <c r="L3337" s="28">
        <v>1</v>
      </c>
      <c r="M3337" s="28" t="str">
        <f t="shared" si="71"/>
        <v>256451</v>
      </c>
      <c r="N3337" s="28">
        <v>639</v>
      </c>
      <c r="O3337" s="279">
        <v>35927.345090000003</v>
      </c>
    </row>
    <row r="3338" spans="10:15" x14ac:dyDescent="0.2">
      <c r="J3338" s="28">
        <v>25645</v>
      </c>
      <c r="K3338" s="28" t="s">
        <v>553</v>
      </c>
      <c r="L3338" s="28">
        <v>2</v>
      </c>
      <c r="M3338" s="28" t="str">
        <f t="shared" si="71"/>
        <v>256452</v>
      </c>
      <c r="N3338" s="28">
        <v>12174</v>
      </c>
      <c r="O3338" s="279">
        <v>184508.288</v>
      </c>
    </row>
    <row r="3339" spans="10:15" x14ac:dyDescent="0.2">
      <c r="J3339" s="28">
        <v>25645</v>
      </c>
      <c r="K3339" s="28" t="s">
        <v>553</v>
      </c>
      <c r="L3339" s="28">
        <v>3</v>
      </c>
      <c r="M3339" s="28" t="str">
        <f t="shared" si="71"/>
        <v>256453</v>
      </c>
      <c r="N3339" s="28">
        <v>3943</v>
      </c>
      <c r="O3339" s="279">
        <v>242323.87760000001</v>
      </c>
    </row>
    <row r="3340" spans="10:15" x14ac:dyDescent="0.2">
      <c r="J3340" s="28">
        <v>25645</v>
      </c>
      <c r="K3340" s="28" t="s">
        <v>553</v>
      </c>
      <c r="L3340" s="28">
        <v>4</v>
      </c>
      <c r="M3340" s="28" t="str">
        <f t="shared" si="71"/>
        <v>256454</v>
      </c>
      <c r="N3340" s="28">
        <v>1762</v>
      </c>
      <c r="O3340" s="279">
        <v>423231.59590000001</v>
      </c>
    </row>
    <row r="3341" spans="10:15" x14ac:dyDescent="0.2">
      <c r="J3341" s="28">
        <v>25645</v>
      </c>
      <c r="K3341" s="28" t="s">
        <v>553</v>
      </c>
      <c r="L3341" s="28">
        <v>9</v>
      </c>
      <c r="M3341" s="28" t="str">
        <f t="shared" si="71"/>
        <v>256459</v>
      </c>
      <c r="N3341" s="28">
        <v>326</v>
      </c>
      <c r="O3341" s="279">
        <v>394346.27220000001</v>
      </c>
    </row>
    <row r="3342" spans="10:15" x14ac:dyDescent="0.2">
      <c r="J3342" s="28">
        <v>25645</v>
      </c>
      <c r="K3342" s="28" t="s">
        <v>553</v>
      </c>
      <c r="L3342" s="28">
        <v>10</v>
      </c>
      <c r="M3342" s="28" t="str">
        <f t="shared" si="71"/>
        <v>2564510</v>
      </c>
      <c r="N3342" s="28">
        <v>332</v>
      </c>
      <c r="O3342" s="279">
        <v>371937.08610000001</v>
      </c>
    </row>
    <row r="3343" spans="10:15" x14ac:dyDescent="0.2">
      <c r="J3343" s="28">
        <v>25645</v>
      </c>
      <c r="K3343" s="28" t="s">
        <v>553</v>
      </c>
      <c r="L3343" s="28">
        <v>12</v>
      </c>
      <c r="M3343" s="28" t="str">
        <f t="shared" si="71"/>
        <v>2564512</v>
      </c>
      <c r="N3343" s="28">
        <v>0</v>
      </c>
      <c r="O3343" s="279">
        <v>20888.979469999998</v>
      </c>
    </row>
    <row r="3344" spans="10:15" x14ac:dyDescent="0.2">
      <c r="J3344" s="28">
        <v>25649</v>
      </c>
      <c r="K3344" s="28" t="s">
        <v>554</v>
      </c>
      <c r="L3344" s="28">
        <v>1</v>
      </c>
      <c r="M3344" s="28" t="str">
        <f t="shared" si="71"/>
        <v>256491</v>
      </c>
      <c r="N3344" s="28">
        <v>18739</v>
      </c>
      <c r="O3344" s="279">
        <v>28191.910980000001</v>
      </c>
    </row>
    <row r="3345" spans="10:15" x14ac:dyDescent="0.2">
      <c r="J3345" s="28">
        <v>25649</v>
      </c>
      <c r="K3345" s="28" t="s">
        <v>554</v>
      </c>
      <c r="L3345" s="28">
        <v>2</v>
      </c>
      <c r="M3345" s="28" t="str">
        <f t="shared" si="71"/>
        <v>256492</v>
      </c>
      <c r="N3345" s="28">
        <v>62053</v>
      </c>
      <c r="O3345" s="279">
        <v>136285.99890000001</v>
      </c>
    </row>
    <row r="3346" spans="10:15" x14ac:dyDescent="0.2">
      <c r="J3346" s="28">
        <v>25649</v>
      </c>
      <c r="K3346" s="28" t="s">
        <v>554</v>
      </c>
      <c r="L3346" s="28">
        <v>3</v>
      </c>
      <c r="M3346" s="28" t="str">
        <f t="shared" si="71"/>
        <v>256493</v>
      </c>
      <c r="N3346" s="28">
        <v>11075</v>
      </c>
      <c r="O3346" s="279">
        <v>244529.78649999999</v>
      </c>
    </row>
    <row r="3347" spans="10:15" x14ac:dyDescent="0.2">
      <c r="J3347" s="28">
        <v>25649</v>
      </c>
      <c r="K3347" s="28" t="s">
        <v>554</v>
      </c>
      <c r="L3347" s="28">
        <v>4</v>
      </c>
      <c r="M3347" s="28" t="str">
        <f t="shared" si="71"/>
        <v>256494</v>
      </c>
      <c r="N3347" s="28">
        <v>1559</v>
      </c>
      <c r="O3347" s="279">
        <v>444557.33260000002</v>
      </c>
    </row>
    <row r="3348" spans="10:15" x14ac:dyDescent="0.2">
      <c r="J3348" s="28">
        <v>25649</v>
      </c>
      <c r="K3348" s="28" t="s">
        <v>554</v>
      </c>
      <c r="L3348" s="28">
        <v>5</v>
      </c>
      <c r="M3348" s="28" t="str">
        <f t="shared" si="71"/>
        <v>256495</v>
      </c>
      <c r="N3348" s="28">
        <v>2714</v>
      </c>
      <c r="O3348" s="279">
        <v>102548.2507</v>
      </c>
    </row>
    <row r="3349" spans="10:15" x14ac:dyDescent="0.2">
      <c r="J3349" s="28">
        <v>25649</v>
      </c>
      <c r="K3349" s="28" t="s">
        <v>554</v>
      </c>
      <c r="L3349" s="28">
        <v>9</v>
      </c>
      <c r="M3349" s="28" t="str">
        <f t="shared" si="71"/>
        <v>256499</v>
      </c>
      <c r="N3349" s="28">
        <v>3748</v>
      </c>
      <c r="O3349" s="279">
        <v>171504.50599999999</v>
      </c>
    </row>
    <row r="3350" spans="10:15" x14ac:dyDescent="0.2">
      <c r="J3350" s="28">
        <v>25649</v>
      </c>
      <c r="K3350" s="28" t="s">
        <v>554</v>
      </c>
      <c r="L3350" s="28">
        <v>10</v>
      </c>
      <c r="M3350" s="28" t="str">
        <f t="shared" si="71"/>
        <v>2564910</v>
      </c>
      <c r="N3350" s="28">
        <v>2092</v>
      </c>
      <c r="O3350" s="279">
        <v>398645.6202</v>
      </c>
    </row>
    <row r="3351" spans="10:15" x14ac:dyDescent="0.2">
      <c r="J3351" s="28">
        <v>25649</v>
      </c>
      <c r="K3351" s="28" t="s">
        <v>554</v>
      </c>
      <c r="L3351" s="28">
        <v>12</v>
      </c>
      <c r="M3351" s="28" t="str">
        <f t="shared" si="71"/>
        <v>2564912</v>
      </c>
      <c r="N3351" s="28">
        <v>0</v>
      </c>
      <c r="O3351" s="279">
        <v>16946.177380000001</v>
      </c>
    </row>
    <row r="3352" spans="10:15" x14ac:dyDescent="0.2">
      <c r="J3352" s="28">
        <v>25658</v>
      </c>
      <c r="K3352" s="28" t="s">
        <v>556</v>
      </c>
      <c r="L3352" s="28">
        <v>1</v>
      </c>
      <c r="M3352" s="28" t="str">
        <f t="shared" si="71"/>
        <v>256581</v>
      </c>
      <c r="N3352" s="28">
        <v>2907</v>
      </c>
      <c r="O3352" s="279">
        <v>93463.769050000003</v>
      </c>
    </row>
    <row r="3353" spans="10:15" x14ac:dyDescent="0.2">
      <c r="J3353" s="28">
        <v>25658</v>
      </c>
      <c r="K3353" s="28" t="s">
        <v>556</v>
      </c>
      <c r="L3353" s="28">
        <v>2</v>
      </c>
      <c r="M3353" s="28" t="str">
        <f t="shared" si="71"/>
        <v>256582</v>
      </c>
      <c r="N3353" s="28">
        <v>89128</v>
      </c>
      <c r="O3353" s="279">
        <v>243338.4417</v>
      </c>
    </row>
    <row r="3354" spans="10:15" x14ac:dyDescent="0.2">
      <c r="J3354" s="28">
        <v>25658</v>
      </c>
      <c r="K3354" s="28" t="s">
        <v>556</v>
      </c>
      <c r="L3354" s="28">
        <v>3</v>
      </c>
      <c r="M3354" s="28" t="str">
        <f t="shared" si="71"/>
        <v>256583</v>
      </c>
      <c r="N3354" s="28">
        <v>56856</v>
      </c>
      <c r="O3354" s="279">
        <v>295278.13569999998</v>
      </c>
    </row>
    <row r="3355" spans="10:15" x14ac:dyDescent="0.2">
      <c r="J3355" s="28">
        <v>25658</v>
      </c>
      <c r="K3355" s="28" t="s">
        <v>556</v>
      </c>
      <c r="L3355" s="28">
        <v>4</v>
      </c>
      <c r="M3355" s="28" t="str">
        <f t="shared" si="71"/>
        <v>256584</v>
      </c>
      <c r="N3355" s="28">
        <v>18727</v>
      </c>
      <c r="O3355" s="279">
        <v>227011.59880000001</v>
      </c>
    </row>
    <row r="3356" spans="10:15" x14ac:dyDescent="0.2">
      <c r="J3356" s="28">
        <v>25658</v>
      </c>
      <c r="K3356" s="28" t="s">
        <v>556</v>
      </c>
      <c r="L3356" s="28">
        <v>5</v>
      </c>
      <c r="M3356" s="28" t="str">
        <f t="shared" si="71"/>
        <v>256585</v>
      </c>
      <c r="N3356" s="28">
        <v>5021</v>
      </c>
      <c r="O3356" s="279">
        <v>232974.6581</v>
      </c>
    </row>
    <row r="3357" spans="10:15" x14ac:dyDescent="0.2">
      <c r="J3357" s="28">
        <v>25658</v>
      </c>
      <c r="K3357" s="28" t="s">
        <v>556</v>
      </c>
      <c r="L3357" s="28">
        <v>6</v>
      </c>
      <c r="M3357" s="28" t="str">
        <f t="shared" si="71"/>
        <v>256586</v>
      </c>
      <c r="N3357" s="28">
        <v>2401</v>
      </c>
      <c r="O3357" s="279">
        <v>32821.058389999998</v>
      </c>
    </row>
    <row r="3358" spans="10:15" x14ac:dyDescent="0.2">
      <c r="J3358" s="28">
        <v>25658</v>
      </c>
      <c r="K3358" s="28" t="s">
        <v>556</v>
      </c>
      <c r="L3358" s="28">
        <v>7</v>
      </c>
      <c r="M3358" s="28" t="str">
        <f t="shared" si="71"/>
        <v>256587</v>
      </c>
      <c r="N3358" s="28">
        <v>2347</v>
      </c>
      <c r="O3358" s="279">
        <v>139183.01010000001</v>
      </c>
    </row>
    <row r="3359" spans="10:15" x14ac:dyDescent="0.2">
      <c r="J3359" s="28">
        <v>25658</v>
      </c>
      <c r="K3359" s="28" t="s">
        <v>556</v>
      </c>
      <c r="L3359" s="28">
        <v>9</v>
      </c>
      <c r="M3359" s="28" t="str">
        <f t="shared" si="71"/>
        <v>256589</v>
      </c>
      <c r="N3359" s="28">
        <v>3899</v>
      </c>
      <c r="O3359" s="279">
        <v>287465.54869999998</v>
      </c>
    </row>
    <row r="3360" spans="10:15" x14ac:dyDescent="0.2">
      <c r="J3360" s="28">
        <v>25658</v>
      </c>
      <c r="K3360" s="28" t="s">
        <v>556</v>
      </c>
      <c r="L3360" s="28">
        <v>10</v>
      </c>
      <c r="M3360" s="28" t="str">
        <f t="shared" si="71"/>
        <v>2565810</v>
      </c>
      <c r="N3360" s="28">
        <v>13570</v>
      </c>
      <c r="O3360" s="279">
        <v>502811.38630000001</v>
      </c>
    </row>
    <row r="3361" spans="10:15" x14ac:dyDescent="0.2">
      <c r="J3361" s="28">
        <v>25658</v>
      </c>
      <c r="K3361" s="28" t="s">
        <v>556</v>
      </c>
      <c r="L3361" s="28">
        <v>12</v>
      </c>
      <c r="M3361" s="28" t="str">
        <f t="shared" si="71"/>
        <v>2565812</v>
      </c>
      <c r="N3361" s="28">
        <v>0</v>
      </c>
      <c r="O3361" s="279">
        <v>64370.385979999999</v>
      </c>
    </row>
    <row r="3362" spans="10:15" x14ac:dyDescent="0.2">
      <c r="J3362" s="28">
        <v>25662</v>
      </c>
      <c r="K3362" s="28" t="s">
        <v>557</v>
      </c>
      <c r="L3362" s="28">
        <v>1</v>
      </c>
      <c r="M3362" s="28" t="str">
        <f t="shared" si="71"/>
        <v>256621</v>
      </c>
      <c r="N3362" s="28">
        <v>10319</v>
      </c>
      <c r="O3362" s="279">
        <v>50628.863149999997</v>
      </c>
    </row>
    <row r="3363" spans="10:15" x14ac:dyDescent="0.2">
      <c r="J3363" s="28">
        <v>25662</v>
      </c>
      <c r="K3363" s="28" t="s">
        <v>557</v>
      </c>
      <c r="L3363" s="28">
        <v>2</v>
      </c>
      <c r="M3363" s="28" t="str">
        <f t="shared" si="71"/>
        <v>256622</v>
      </c>
      <c r="N3363" s="28">
        <v>63370</v>
      </c>
      <c r="O3363" s="279">
        <v>133067.8965</v>
      </c>
    </row>
    <row r="3364" spans="10:15" x14ac:dyDescent="0.2">
      <c r="J3364" s="28">
        <v>25662</v>
      </c>
      <c r="K3364" s="28" t="s">
        <v>557</v>
      </c>
      <c r="L3364" s="28">
        <v>3</v>
      </c>
      <c r="M3364" s="28" t="str">
        <f t="shared" si="71"/>
        <v>256623</v>
      </c>
      <c r="N3364" s="28">
        <v>16719</v>
      </c>
      <c r="O3364" s="279">
        <v>210687.6366</v>
      </c>
    </row>
    <row r="3365" spans="10:15" x14ac:dyDescent="0.2">
      <c r="J3365" s="28">
        <v>25662</v>
      </c>
      <c r="K3365" s="28" t="s">
        <v>557</v>
      </c>
      <c r="L3365" s="28">
        <v>4</v>
      </c>
      <c r="M3365" s="28" t="str">
        <f t="shared" si="71"/>
        <v>256624</v>
      </c>
      <c r="N3365" s="28">
        <v>5017</v>
      </c>
      <c r="O3365" s="279">
        <v>254519.905</v>
      </c>
    </row>
    <row r="3366" spans="10:15" x14ac:dyDescent="0.2">
      <c r="J3366" s="28">
        <v>25662</v>
      </c>
      <c r="K3366" s="28" t="s">
        <v>557</v>
      </c>
      <c r="L3366" s="28">
        <v>5</v>
      </c>
      <c r="M3366" s="28" t="str">
        <f t="shared" si="71"/>
        <v>256625</v>
      </c>
      <c r="N3366" s="28">
        <v>1669</v>
      </c>
      <c r="O3366" s="279">
        <v>405827.55829999998</v>
      </c>
    </row>
    <row r="3367" spans="10:15" x14ac:dyDescent="0.2">
      <c r="J3367" s="28">
        <v>25662</v>
      </c>
      <c r="K3367" s="28" t="s">
        <v>557</v>
      </c>
      <c r="L3367" s="28">
        <v>9</v>
      </c>
      <c r="M3367" s="28" t="str">
        <f t="shared" si="71"/>
        <v>256629</v>
      </c>
      <c r="N3367" s="28">
        <v>355</v>
      </c>
      <c r="O3367" s="279">
        <v>246858.82199999999</v>
      </c>
    </row>
    <row r="3368" spans="10:15" x14ac:dyDescent="0.2">
      <c r="J3368" s="28">
        <v>25662</v>
      </c>
      <c r="K3368" s="28" t="s">
        <v>557</v>
      </c>
      <c r="L3368" s="28">
        <v>10</v>
      </c>
      <c r="M3368" s="28" t="str">
        <f t="shared" si="71"/>
        <v>2566210</v>
      </c>
      <c r="N3368" s="28">
        <v>2242</v>
      </c>
      <c r="O3368" s="279">
        <v>433179.0526</v>
      </c>
    </row>
    <row r="3369" spans="10:15" x14ac:dyDescent="0.2">
      <c r="J3369" s="28">
        <v>25662</v>
      </c>
      <c r="K3369" s="28" t="s">
        <v>557</v>
      </c>
      <c r="L3369" s="28">
        <v>12</v>
      </c>
      <c r="M3369" s="28" t="str">
        <f t="shared" si="71"/>
        <v>2566212</v>
      </c>
      <c r="N3369" s="28">
        <v>0</v>
      </c>
      <c r="O3369" s="279">
        <v>23123.992760000001</v>
      </c>
    </row>
    <row r="3370" spans="10:15" x14ac:dyDescent="0.2">
      <c r="J3370" s="28">
        <v>25718</v>
      </c>
      <c r="K3370" s="28" t="s">
        <v>558</v>
      </c>
      <c r="L3370" s="28">
        <v>1</v>
      </c>
      <c r="M3370" s="28" t="str">
        <f t="shared" si="71"/>
        <v>257181</v>
      </c>
      <c r="N3370" s="28">
        <v>3682</v>
      </c>
      <c r="O3370" s="279">
        <v>75557.186090000003</v>
      </c>
    </row>
    <row r="3371" spans="10:15" x14ac:dyDescent="0.2">
      <c r="J3371" s="28">
        <v>25718</v>
      </c>
      <c r="K3371" s="28" t="s">
        <v>558</v>
      </c>
      <c r="L3371" s="28">
        <v>2</v>
      </c>
      <c r="M3371" s="28" t="str">
        <f t="shared" si="71"/>
        <v>257182</v>
      </c>
      <c r="N3371" s="28">
        <v>40016</v>
      </c>
      <c r="O3371" s="279">
        <v>228800.1862</v>
      </c>
    </row>
    <row r="3372" spans="10:15" x14ac:dyDescent="0.2">
      <c r="J3372" s="28">
        <v>25718</v>
      </c>
      <c r="K3372" s="28" t="s">
        <v>558</v>
      </c>
      <c r="L3372" s="28">
        <v>3</v>
      </c>
      <c r="M3372" s="28" t="str">
        <f t="shared" si="71"/>
        <v>257183</v>
      </c>
      <c r="N3372" s="28">
        <v>20090</v>
      </c>
      <c r="O3372" s="279">
        <v>300472.02529999998</v>
      </c>
    </row>
    <row r="3373" spans="10:15" x14ac:dyDescent="0.2">
      <c r="J3373" s="28">
        <v>25718</v>
      </c>
      <c r="K3373" s="28" t="s">
        <v>558</v>
      </c>
      <c r="L3373" s="28">
        <v>4</v>
      </c>
      <c r="M3373" s="28" t="str">
        <f t="shared" si="71"/>
        <v>257184</v>
      </c>
      <c r="N3373" s="28">
        <v>5005</v>
      </c>
      <c r="O3373" s="279">
        <v>155276.7562</v>
      </c>
    </row>
    <row r="3374" spans="10:15" x14ac:dyDescent="0.2">
      <c r="J3374" s="28">
        <v>25718</v>
      </c>
      <c r="K3374" s="28" t="s">
        <v>558</v>
      </c>
      <c r="L3374" s="28">
        <v>5</v>
      </c>
      <c r="M3374" s="28" t="str">
        <f t="shared" si="71"/>
        <v>257185</v>
      </c>
      <c r="N3374" s="28">
        <v>1548</v>
      </c>
      <c r="O3374" s="279">
        <v>63121.927589999999</v>
      </c>
    </row>
    <row r="3375" spans="10:15" x14ac:dyDescent="0.2">
      <c r="J3375" s="28">
        <v>25718</v>
      </c>
      <c r="K3375" s="28" t="s">
        <v>558</v>
      </c>
      <c r="L3375" s="28">
        <v>6</v>
      </c>
      <c r="M3375" s="28" t="str">
        <f t="shared" si="71"/>
        <v>257186</v>
      </c>
      <c r="N3375" s="28">
        <v>994</v>
      </c>
      <c r="O3375" s="279">
        <v>102626.94439999999</v>
      </c>
    </row>
    <row r="3376" spans="10:15" x14ac:dyDescent="0.2">
      <c r="J3376" s="28">
        <v>25718</v>
      </c>
      <c r="K3376" s="28" t="s">
        <v>558</v>
      </c>
      <c r="L3376" s="28">
        <v>7</v>
      </c>
      <c r="M3376" s="28" t="str">
        <f t="shared" si="71"/>
        <v>257187</v>
      </c>
      <c r="N3376" s="28">
        <v>3406</v>
      </c>
      <c r="O3376" s="279">
        <v>199010.31770000001</v>
      </c>
    </row>
    <row r="3377" spans="10:15" x14ac:dyDescent="0.2">
      <c r="J3377" s="28">
        <v>25718</v>
      </c>
      <c r="K3377" s="28" t="s">
        <v>558</v>
      </c>
      <c r="L3377" s="28">
        <v>9</v>
      </c>
      <c r="M3377" s="28" t="str">
        <f t="shared" si="71"/>
        <v>257189</v>
      </c>
      <c r="N3377" s="28">
        <v>1559</v>
      </c>
      <c r="O3377" s="279">
        <v>202872.7813</v>
      </c>
    </row>
    <row r="3378" spans="10:15" x14ac:dyDescent="0.2">
      <c r="J3378" s="28">
        <v>25718</v>
      </c>
      <c r="K3378" s="28" t="s">
        <v>558</v>
      </c>
      <c r="L3378" s="28">
        <v>10</v>
      </c>
      <c r="M3378" s="28" t="str">
        <f t="shared" si="71"/>
        <v>2571810</v>
      </c>
      <c r="N3378" s="28">
        <v>1768</v>
      </c>
      <c r="O3378" s="279">
        <v>210703.04259999999</v>
      </c>
    </row>
    <row r="3379" spans="10:15" x14ac:dyDescent="0.2">
      <c r="J3379" s="28">
        <v>25718</v>
      </c>
      <c r="K3379" s="28" t="s">
        <v>558</v>
      </c>
      <c r="L3379" s="28">
        <v>12</v>
      </c>
      <c r="M3379" s="28" t="str">
        <f t="shared" si="71"/>
        <v>2571812</v>
      </c>
      <c r="N3379" s="28">
        <v>0</v>
      </c>
      <c r="O3379" s="279">
        <v>39711.425289999999</v>
      </c>
    </row>
    <row r="3380" spans="10:15" x14ac:dyDescent="0.2">
      <c r="J3380" s="28">
        <v>25736</v>
      </c>
      <c r="K3380" s="28" t="s">
        <v>559</v>
      </c>
      <c r="L3380" s="28">
        <v>1</v>
      </c>
      <c r="M3380" s="28" t="str">
        <f t="shared" si="71"/>
        <v>257361</v>
      </c>
      <c r="N3380" s="28">
        <v>721</v>
      </c>
      <c r="O3380" s="279">
        <v>139995.2702</v>
      </c>
    </row>
    <row r="3381" spans="10:15" x14ac:dyDescent="0.2">
      <c r="J3381" s="28">
        <v>25736</v>
      </c>
      <c r="K3381" s="28" t="s">
        <v>559</v>
      </c>
      <c r="L3381" s="28">
        <v>2</v>
      </c>
      <c r="M3381" s="28" t="str">
        <f t="shared" si="71"/>
        <v>257362</v>
      </c>
      <c r="N3381" s="28">
        <v>21793</v>
      </c>
      <c r="O3381" s="279">
        <v>271359.4277</v>
      </c>
    </row>
    <row r="3382" spans="10:15" x14ac:dyDescent="0.2">
      <c r="J3382" s="28">
        <v>25736</v>
      </c>
      <c r="K3382" s="28" t="s">
        <v>559</v>
      </c>
      <c r="L3382" s="28">
        <v>3</v>
      </c>
      <c r="M3382" s="28" t="str">
        <f t="shared" si="71"/>
        <v>257363</v>
      </c>
      <c r="N3382" s="28">
        <v>31700</v>
      </c>
      <c r="O3382" s="279">
        <v>437551.91570000001</v>
      </c>
    </row>
    <row r="3383" spans="10:15" x14ac:dyDescent="0.2">
      <c r="J3383" s="28">
        <v>25736</v>
      </c>
      <c r="K3383" s="28" t="s">
        <v>559</v>
      </c>
      <c r="L3383" s="28">
        <v>4</v>
      </c>
      <c r="M3383" s="28" t="str">
        <f t="shared" si="71"/>
        <v>257364</v>
      </c>
      <c r="N3383" s="28">
        <v>39571</v>
      </c>
      <c r="O3383" s="279">
        <v>645513.228</v>
      </c>
    </row>
    <row r="3384" spans="10:15" x14ac:dyDescent="0.2">
      <c r="J3384" s="28">
        <v>25736</v>
      </c>
      <c r="K3384" s="28" t="s">
        <v>559</v>
      </c>
      <c r="L3384" s="28">
        <v>5</v>
      </c>
      <c r="M3384" s="28" t="str">
        <f t="shared" si="71"/>
        <v>257365</v>
      </c>
      <c r="N3384" s="28">
        <v>12706</v>
      </c>
      <c r="O3384" s="279">
        <v>796065.3933</v>
      </c>
    </row>
    <row r="3385" spans="10:15" x14ac:dyDescent="0.2">
      <c r="J3385" s="28">
        <v>25736</v>
      </c>
      <c r="K3385" s="28" t="s">
        <v>559</v>
      </c>
      <c r="L3385" s="28">
        <v>6</v>
      </c>
      <c r="M3385" s="28" t="str">
        <f t="shared" si="71"/>
        <v>257366</v>
      </c>
      <c r="N3385" s="28">
        <v>6896</v>
      </c>
      <c r="O3385" s="279">
        <v>582202.09239999996</v>
      </c>
    </row>
    <row r="3386" spans="10:15" x14ac:dyDescent="0.2">
      <c r="J3386" s="28">
        <v>25736</v>
      </c>
      <c r="K3386" s="28" t="s">
        <v>559</v>
      </c>
      <c r="L3386" s="28">
        <v>7</v>
      </c>
      <c r="M3386" s="28" t="str">
        <f t="shared" si="71"/>
        <v>257367</v>
      </c>
      <c r="N3386" s="28">
        <v>3236</v>
      </c>
      <c r="O3386" s="279">
        <v>262887.81780000002</v>
      </c>
    </row>
    <row r="3387" spans="10:15" x14ac:dyDescent="0.2">
      <c r="J3387" s="28">
        <v>25736</v>
      </c>
      <c r="K3387" s="28" t="s">
        <v>559</v>
      </c>
      <c r="L3387" s="28">
        <v>8</v>
      </c>
      <c r="M3387" s="28" t="str">
        <f t="shared" si="71"/>
        <v>257368</v>
      </c>
      <c r="N3387" s="28">
        <v>222</v>
      </c>
      <c r="O3387" s="279">
        <v>270303.99579999998</v>
      </c>
    </row>
    <row r="3388" spans="10:15" x14ac:dyDescent="0.2">
      <c r="J3388" s="28">
        <v>25736</v>
      </c>
      <c r="K3388" s="28" t="s">
        <v>559</v>
      </c>
      <c r="L3388" s="28">
        <v>9</v>
      </c>
      <c r="M3388" s="28" t="str">
        <f t="shared" si="71"/>
        <v>257369</v>
      </c>
      <c r="N3388" s="28">
        <v>1020</v>
      </c>
      <c r="O3388" s="279">
        <v>509028.91960000002</v>
      </c>
    </row>
    <row r="3389" spans="10:15" x14ac:dyDescent="0.2">
      <c r="J3389" s="28">
        <v>25736</v>
      </c>
      <c r="K3389" s="28" t="s">
        <v>559</v>
      </c>
      <c r="L3389" s="28">
        <v>10</v>
      </c>
      <c r="M3389" s="28" t="str">
        <f t="shared" si="71"/>
        <v>2573610</v>
      </c>
      <c r="N3389" s="28">
        <v>10342</v>
      </c>
      <c r="O3389" s="279">
        <v>874095.09369999997</v>
      </c>
    </row>
    <row r="3390" spans="10:15" x14ac:dyDescent="0.2">
      <c r="J3390" s="28">
        <v>25736</v>
      </c>
      <c r="K3390" s="28" t="s">
        <v>559</v>
      </c>
      <c r="L3390" s="28">
        <v>12</v>
      </c>
      <c r="M3390" s="28" t="str">
        <f t="shared" si="71"/>
        <v>2573612</v>
      </c>
      <c r="N3390" s="28">
        <v>0</v>
      </c>
      <c r="O3390" s="279">
        <v>154088.73079999999</v>
      </c>
    </row>
    <row r="3391" spans="10:15" x14ac:dyDescent="0.2">
      <c r="J3391" s="28">
        <v>25740</v>
      </c>
      <c r="K3391" s="28" t="s">
        <v>560</v>
      </c>
      <c r="L3391" s="28">
        <v>1</v>
      </c>
      <c r="M3391" s="28" t="str">
        <f t="shared" si="71"/>
        <v>257401</v>
      </c>
      <c r="N3391" s="28">
        <v>8461</v>
      </c>
      <c r="O3391" s="279">
        <v>82223.639110000004</v>
      </c>
    </row>
    <row r="3392" spans="10:15" x14ac:dyDescent="0.2">
      <c r="J3392" s="28">
        <v>25740</v>
      </c>
      <c r="K3392" s="28" t="s">
        <v>560</v>
      </c>
      <c r="L3392" s="28">
        <v>2</v>
      </c>
      <c r="M3392" s="28" t="str">
        <f t="shared" si="71"/>
        <v>257402</v>
      </c>
      <c r="N3392" s="28">
        <v>285436</v>
      </c>
      <c r="O3392" s="279">
        <v>297667.05300000001</v>
      </c>
    </row>
    <row r="3393" spans="10:15" x14ac:dyDescent="0.2">
      <c r="J3393" s="28">
        <v>25740</v>
      </c>
      <c r="K3393" s="28" t="s">
        <v>560</v>
      </c>
      <c r="L3393" s="28">
        <v>3</v>
      </c>
      <c r="M3393" s="28" t="str">
        <f t="shared" si="71"/>
        <v>257403</v>
      </c>
      <c r="N3393" s="28">
        <v>118493</v>
      </c>
      <c r="O3393" s="279">
        <v>445531.11709999997</v>
      </c>
    </row>
    <row r="3394" spans="10:15" x14ac:dyDescent="0.2">
      <c r="J3394" s="28">
        <v>25740</v>
      </c>
      <c r="K3394" s="28" t="s">
        <v>560</v>
      </c>
      <c r="L3394" s="28">
        <v>4</v>
      </c>
      <c r="M3394" s="28" t="str">
        <f t="shared" si="71"/>
        <v>257404</v>
      </c>
      <c r="N3394" s="28">
        <v>24661</v>
      </c>
      <c r="O3394" s="279">
        <v>457420.25150000001</v>
      </c>
    </row>
    <row r="3395" spans="10:15" x14ac:dyDescent="0.2">
      <c r="J3395" s="28">
        <v>25740</v>
      </c>
      <c r="K3395" s="28" t="s">
        <v>560</v>
      </c>
      <c r="L3395" s="28">
        <v>5</v>
      </c>
      <c r="M3395" s="28" t="str">
        <f t="shared" ref="M3395:M3458" si="72">J3395&amp;L3395</f>
        <v>257405</v>
      </c>
      <c r="N3395" s="28">
        <v>4719</v>
      </c>
      <c r="O3395" s="279">
        <v>359711.7562</v>
      </c>
    </row>
    <row r="3396" spans="10:15" x14ac:dyDescent="0.2">
      <c r="J3396" s="28">
        <v>25740</v>
      </c>
      <c r="K3396" s="28" t="s">
        <v>560</v>
      </c>
      <c r="L3396" s="28">
        <v>6</v>
      </c>
      <c r="M3396" s="28" t="str">
        <f t="shared" si="72"/>
        <v>257406</v>
      </c>
      <c r="N3396" s="28">
        <v>2253</v>
      </c>
      <c r="O3396" s="279">
        <v>266539.21730000002</v>
      </c>
    </row>
    <row r="3397" spans="10:15" x14ac:dyDescent="0.2">
      <c r="J3397" s="28">
        <v>25740</v>
      </c>
      <c r="K3397" s="28" t="s">
        <v>560</v>
      </c>
      <c r="L3397" s="28">
        <v>9</v>
      </c>
      <c r="M3397" s="28" t="str">
        <f t="shared" si="72"/>
        <v>257409</v>
      </c>
      <c r="N3397" s="28">
        <v>3767</v>
      </c>
      <c r="O3397" s="279">
        <v>425459.70419999998</v>
      </c>
    </row>
    <row r="3398" spans="10:15" x14ac:dyDescent="0.2">
      <c r="J3398" s="28">
        <v>25740</v>
      </c>
      <c r="K3398" s="28" t="s">
        <v>560</v>
      </c>
      <c r="L3398" s="28">
        <v>10</v>
      </c>
      <c r="M3398" s="28" t="str">
        <f t="shared" si="72"/>
        <v>2574010</v>
      </c>
      <c r="N3398" s="28">
        <v>16003</v>
      </c>
      <c r="O3398" s="279">
        <v>1068009.273</v>
      </c>
    </row>
    <row r="3399" spans="10:15" x14ac:dyDescent="0.2">
      <c r="J3399" s="28">
        <v>25740</v>
      </c>
      <c r="K3399" s="28" t="s">
        <v>560</v>
      </c>
      <c r="L3399" s="28">
        <v>11</v>
      </c>
      <c r="M3399" s="28" t="str">
        <f t="shared" si="72"/>
        <v>2574011</v>
      </c>
      <c r="N3399" s="28">
        <v>475</v>
      </c>
      <c r="O3399" s="279">
        <v>495926.51520000002</v>
      </c>
    </row>
    <row r="3400" spans="10:15" x14ac:dyDescent="0.2">
      <c r="J3400" s="28">
        <v>25740</v>
      </c>
      <c r="K3400" s="28" t="s">
        <v>560</v>
      </c>
      <c r="L3400" s="28">
        <v>12</v>
      </c>
      <c r="M3400" s="28" t="str">
        <f t="shared" si="72"/>
        <v>2574012</v>
      </c>
      <c r="N3400" s="28">
        <v>0</v>
      </c>
      <c r="O3400" s="279">
        <v>53610.436470000001</v>
      </c>
    </row>
    <row r="3401" spans="10:15" x14ac:dyDescent="0.2">
      <c r="J3401" s="28">
        <v>25743</v>
      </c>
      <c r="K3401" s="28" t="s">
        <v>561</v>
      </c>
      <c r="L3401" s="28">
        <v>1</v>
      </c>
      <c r="M3401" s="28" t="str">
        <f t="shared" si="72"/>
        <v>257431</v>
      </c>
      <c r="N3401" s="28">
        <v>1937</v>
      </c>
      <c r="O3401" s="279">
        <v>561064.12809999997</v>
      </c>
    </row>
    <row r="3402" spans="10:15" x14ac:dyDescent="0.2">
      <c r="J3402" s="28">
        <v>25743</v>
      </c>
      <c r="K3402" s="28" t="s">
        <v>561</v>
      </c>
      <c r="L3402" s="28">
        <v>2</v>
      </c>
      <c r="M3402" s="28" t="str">
        <f t="shared" si="72"/>
        <v>257432</v>
      </c>
      <c r="N3402" s="28">
        <v>28595</v>
      </c>
      <c r="O3402" s="279">
        <v>493186.57799999998</v>
      </c>
    </row>
    <row r="3403" spans="10:15" x14ac:dyDescent="0.2">
      <c r="J3403" s="28">
        <v>25743</v>
      </c>
      <c r="K3403" s="28" t="s">
        <v>561</v>
      </c>
      <c r="L3403" s="28">
        <v>3</v>
      </c>
      <c r="M3403" s="28" t="str">
        <f t="shared" si="72"/>
        <v>257433</v>
      </c>
      <c r="N3403" s="28">
        <v>61340</v>
      </c>
      <c r="O3403" s="279">
        <v>639749.05720000004</v>
      </c>
    </row>
    <row r="3404" spans="10:15" x14ac:dyDescent="0.2">
      <c r="J3404" s="28">
        <v>25743</v>
      </c>
      <c r="K3404" s="28" t="s">
        <v>561</v>
      </c>
      <c r="L3404" s="28">
        <v>4</v>
      </c>
      <c r="M3404" s="28" t="str">
        <f t="shared" si="72"/>
        <v>257434</v>
      </c>
      <c r="N3404" s="28">
        <v>45054</v>
      </c>
      <c r="O3404" s="279">
        <v>642904.02890000003</v>
      </c>
    </row>
    <row r="3405" spans="10:15" x14ac:dyDescent="0.2">
      <c r="J3405" s="28">
        <v>25743</v>
      </c>
      <c r="K3405" s="28" t="s">
        <v>561</v>
      </c>
      <c r="L3405" s="28">
        <v>5</v>
      </c>
      <c r="M3405" s="28" t="str">
        <f t="shared" si="72"/>
        <v>257435</v>
      </c>
      <c r="N3405" s="28">
        <v>7121</v>
      </c>
      <c r="O3405" s="279">
        <v>739676.69429999997</v>
      </c>
    </row>
    <row r="3406" spans="10:15" x14ac:dyDescent="0.2">
      <c r="J3406" s="28">
        <v>25743</v>
      </c>
      <c r="K3406" s="28" t="s">
        <v>561</v>
      </c>
      <c r="L3406" s="28">
        <v>6</v>
      </c>
      <c r="M3406" s="28" t="str">
        <f t="shared" si="72"/>
        <v>257436</v>
      </c>
      <c r="N3406" s="28">
        <v>7518</v>
      </c>
      <c r="O3406" s="279">
        <v>420733.25270000001</v>
      </c>
    </row>
    <row r="3407" spans="10:15" x14ac:dyDescent="0.2">
      <c r="J3407" s="28">
        <v>25743</v>
      </c>
      <c r="K3407" s="28" t="s">
        <v>561</v>
      </c>
      <c r="L3407" s="28">
        <v>7</v>
      </c>
      <c r="M3407" s="28" t="str">
        <f t="shared" si="72"/>
        <v>257437</v>
      </c>
      <c r="N3407" s="28">
        <v>3986</v>
      </c>
      <c r="O3407" s="279">
        <v>541204.44559999998</v>
      </c>
    </row>
    <row r="3408" spans="10:15" x14ac:dyDescent="0.2">
      <c r="J3408" s="28">
        <v>25743</v>
      </c>
      <c r="K3408" s="28" t="s">
        <v>561</v>
      </c>
      <c r="L3408" s="28">
        <v>8</v>
      </c>
      <c r="M3408" s="28" t="str">
        <f t="shared" si="72"/>
        <v>257438</v>
      </c>
      <c r="N3408" s="28">
        <v>227</v>
      </c>
      <c r="O3408" s="279">
        <v>29966.405129999999</v>
      </c>
    </row>
    <row r="3409" spans="10:15" x14ac:dyDescent="0.2">
      <c r="J3409" s="28">
        <v>25743</v>
      </c>
      <c r="K3409" s="28" t="s">
        <v>561</v>
      </c>
      <c r="L3409" s="28">
        <v>9</v>
      </c>
      <c r="M3409" s="28" t="str">
        <f t="shared" si="72"/>
        <v>257439</v>
      </c>
      <c r="N3409" s="28">
        <v>1543</v>
      </c>
      <c r="O3409" s="279">
        <v>679620.13029999996</v>
      </c>
    </row>
    <row r="3410" spans="10:15" x14ac:dyDescent="0.2">
      <c r="J3410" s="28">
        <v>25743</v>
      </c>
      <c r="K3410" s="28" t="s">
        <v>561</v>
      </c>
      <c r="L3410" s="28">
        <v>10</v>
      </c>
      <c r="M3410" s="28" t="str">
        <f t="shared" si="72"/>
        <v>2574310</v>
      </c>
      <c r="N3410" s="28">
        <v>2752</v>
      </c>
      <c r="O3410" s="279">
        <v>875301.71290000004</v>
      </c>
    </row>
    <row r="3411" spans="10:15" x14ac:dyDescent="0.2">
      <c r="J3411" s="28">
        <v>25743</v>
      </c>
      <c r="K3411" s="28" t="s">
        <v>561</v>
      </c>
      <c r="L3411" s="28">
        <v>12</v>
      </c>
      <c r="M3411" s="28" t="str">
        <f t="shared" si="72"/>
        <v>2574312</v>
      </c>
      <c r="N3411" s="28">
        <v>0</v>
      </c>
      <c r="O3411" s="279">
        <v>203340.85949999999</v>
      </c>
    </row>
    <row r="3412" spans="10:15" x14ac:dyDescent="0.2">
      <c r="J3412" s="28">
        <v>25745</v>
      </c>
      <c r="K3412" s="28" t="s">
        <v>562</v>
      </c>
      <c r="L3412" s="28">
        <v>1</v>
      </c>
      <c r="M3412" s="28" t="str">
        <f t="shared" si="72"/>
        <v>257451</v>
      </c>
      <c r="N3412" s="28">
        <v>2663</v>
      </c>
      <c r="O3412" s="279">
        <v>72269.410919999995</v>
      </c>
    </row>
    <row r="3413" spans="10:15" x14ac:dyDescent="0.2">
      <c r="J3413" s="28">
        <v>25745</v>
      </c>
      <c r="K3413" s="28" t="s">
        <v>562</v>
      </c>
      <c r="L3413" s="28">
        <v>2</v>
      </c>
      <c r="M3413" s="28" t="str">
        <f t="shared" si="72"/>
        <v>257452</v>
      </c>
      <c r="N3413" s="28">
        <v>94110</v>
      </c>
      <c r="O3413" s="279">
        <v>205920.43179999999</v>
      </c>
    </row>
    <row r="3414" spans="10:15" x14ac:dyDescent="0.2">
      <c r="J3414" s="28">
        <v>25745</v>
      </c>
      <c r="K3414" s="28" t="s">
        <v>562</v>
      </c>
      <c r="L3414" s="28">
        <v>3</v>
      </c>
      <c r="M3414" s="28" t="str">
        <f t="shared" si="72"/>
        <v>257453</v>
      </c>
      <c r="N3414" s="28">
        <v>56872</v>
      </c>
      <c r="O3414" s="279">
        <v>327357.33399999997</v>
      </c>
    </row>
    <row r="3415" spans="10:15" x14ac:dyDescent="0.2">
      <c r="J3415" s="28">
        <v>25745</v>
      </c>
      <c r="K3415" s="28" t="s">
        <v>562</v>
      </c>
      <c r="L3415" s="28">
        <v>4</v>
      </c>
      <c r="M3415" s="28" t="str">
        <f t="shared" si="72"/>
        <v>257454</v>
      </c>
      <c r="N3415" s="28">
        <v>23005</v>
      </c>
      <c r="O3415" s="279">
        <v>304203.1176</v>
      </c>
    </row>
    <row r="3416" spans="10:15" x14ac:dyDescent="0.2">
      <c r="J3416" s="28">
        <v>25745</v>
      </c>
      <c r="K3416" s="28" t="s">
        <v>562</v>
      </c>
      <c r="L3416" s="28">
        <v>5</v>
      </c>
      <c r="M3416" s="28" t="str">
        <f t="shared" si="72"/>
        <v>257455</v>
      </c>
      <c r="N3416" s="28">
        <v>3586</v>
      </c>
      <c r="O3416" s="279">
        <v>282403.2403</v>
      </c>
    </row>
    <row r="3417" spans="10:15" x14ac:dyDescent="0.2">
      <c r="J3417" s="28">
        <v>25745</v>
      </c>
      <c r="K3417" s="28" t="s">
        <v>562</v>
      </c>
      <c r="L3417" s="28">
        <v>6</v>
      </c>
      <c r="M3417" s="28" t="str">
        <f t="shared" si="72"/>
        <v>257456</v>
      </c>
      <c r="N3417" s="28">
        <v>1676</v>
      </c>
      <c r="O3417" s="279">
        <v>139010.5379</v>
      </c>
    </row>
    <row r="3418" spans="10:15" x14ac:dyDescent="0.2">
      <c r="J3418" s="28">
        <v>25745</v>
      </c>
      <c r="K3418" s="28" t="s">
        <v>562</v>
      </c>
      <c r="L3418" s="28">
        <v>9</v>
      </c>
      <c r="M3418" s="28" t="str">
        <f t="shared" si="72"/>
        <v>257459</v>
      </c>
      <c r="N3418" s="28">
        <v>6551</v>
      </c>
      <c r="O3418" s="279">
        <v>422790.58350000001</v>
      </c>
    </row>
    <row r="3419" spans="10:15" x14ac:dyDescent="0.2">
      <c r="J3419" s="28">
        <v>25745</v>
      </c>
      <c r="K3419" s="28" t="s">
        <v>562</v>
      </c>
      <c r="L3419" s="28">
        <v>10</v>
      </c>
      <c r="M3419" s="28" t="str">
        <f t="shared" si="72"/>
        <v>2574510</v>
      </c>
      <c r="N3419" s="28">
        <v>11237</v>
      </c>
      <c r="O3419" s="279">
        <v>541239.06590000005</v>
      </c>
    </row>
    <row r="3420" spans="10:15" x14ac:dyDescent="0.2">
      <c r="J3420" s="28">
        <v>25745</v>
      </c>
      <c r="K3420" s="28" t="s">
        <v>562</v>
      </c>
      <c r="L3420" s="28">
        <v>11</v>
      </c>
      <c r="M3420" s="28" t="str">
        <f t="shared" si="72"/>
        <v>2574511</v>
      </c>
      <c r="N3420" s="28">
        <v>4961</v>
      </c>
      <c r="O3420" s="279">
        <v>155105.91149999999</v>
      </c>
    </row>
    <row r="3421" spans="10:15" x14ac:dyDescent="0.2">
      <c r="J3421" s="28">
        <v>25745</v>
      </c>
      <c r="K3421" s="28" t="s">
        <v>562</v>
      </c>
      <c r="L3421" s="28">
        <v>12</v>
      </c>
      <c r="M3421" s="28" t="str">
        <f t="shared" si="72"/>
        <v>2574512</v>
      </c>
      <c r="N3421" s="28">
        <v>0</v>
      </c>
      <c r="O3421" s="279">
        <v>38864.508779999996</v>
      </c>
    </row>
    <row r="3422" spans="10:15" x14ac:dyDescent="0.2">
      <c r="J3422" s="28">
        <v>25754</v>
      </c>
      <c r="K3422" s="28" t="s">
        <v>563</v>
      </c>
      <c r="L3422" s="28">
        <v>1</v>
      </c>
      <c r="M3422" s="28" t="str">
        <f t="shared" si="72"/>
        <v>257541</v>
      </c>
      <c r="N3422" s="28">
        <v>879540</v>
      </c>
      <c r="O3422" s="279">
        <v>101969.9259</v>
      </c>
    </row>
    <row r="3423" spans="10:15" x14ac:dyDescent="0.2">
      <c r="J3423" s="28">
        <v>25754</v>
      </c>
      <c r="K3423" s="28" t="s">
        <v>563</v>
      </c>
      <c r="L3423" s="28">
        <v>2</v>
      </c>
      <c r="M3423" s="28" t="str">
        <f t="shared" si="72"/>
        <v>257542</v>
      </c>
      <c r="N3423" s="28">
        <v>8172110</v>
      </c>
      <c r="O3423" s="279">
        <v>446289.43699999998</v>
      </c>
    </row>
    <row r="3424" spans="10:15" x14ac:dyDescent="0.2">
      <c r="J3424" s="28">
        <v>25754</v>
      </c>
      <c r="K3424" s="28" t="s">
        <v>563</v>
      </c>
      <c r="L3424" s="28">
        <v>3</v>
      </c>
      <c r="M3424" s="28" t="str">
        <f t="shared" si="72"/>
        <v>257543</v>
      </c>
      <c r="N3424" s="28">
        <v>1584611</v>
      </c>
      <c r="O3424" s="279">
        <v>704568.04150000005</v>
      </c>
    </row>
    <row r="3425" spans="10:15" x14ac:dyDescent="0.2">
      <c r="J3425" s="28">
        <v>25754</v>
      </c>
      <c r="K3425" s="28" t="s">
        <v>563</v>
      </c>
      <c r="L3425" s="28">
        <v>4</v>
      </c>
      <c r="M3425" s="28" t="str">
        <f t="shared" si="72"/>
        <v>257544</v>
      </c>
      <c r="N3425" s="28">
        <v>502438</v>
      </c>
      <c r="O3425" s="279">
        <v>860787.25789999997</v>
      </c>
    </row>
    <row r="3426" spans="10:15" x14ac:dyDescent="0.2">
      <c r="J3426" s="28">
        <v>25754</v>
      </c>
      <c r="K3426" s="28" t="s">
        <v>563</v>
      </c>
      <c r="L3426" s="28">
        <v>5</v>
      </c>
      <c r="M3426" s="28" t="str">
        <f t="shared" si="72"/>
        <v>257545</v>
      </c>
      <c r="N3426" s="28">
        <v>44618</v>
      </c>
      <c r="O3426" s="279">
        <v>931596.48179999995</v>
      </c>
    </row>
    <row r="3427" spans="10:15" x14ac:dyDescent="0.2">
      <c r="J3427" s="28">
        <v>25754</v>
      </c>
      <c r="K3427" s="28" t="s">
        <v>563</v>
      </c>
      <c r="L3427" s="28">
        <v>6</v>
      </c>
      <c r="M3427" s="28" t="str">
        <f t="shared" si="72"/>
        <v>257546</v>
      </c>
      <c r="N3427" s="28">
        <v>18592</v>
      </c>
      <c r="O3427" s="279">
        <v>797509.45129999996</v>
      </c>
    </row>
    <row r="3428" spans="10:15" x14ac:dyDescent="0.2">
      <c r="J3428" s="28">
        <v>25754</v>
      </c>
      <c r="K3428" s="28" t="s">
        <v>563</v>
      </c>
      <c r="L3428" s="28">
        <v>7</v>
      </c>
      <c r="M3428" s="28" t="str">
        <f t="shared" si="72"/>
        <v>257547</v>
      </c>
      <c r="N3428" s="28">
        <v>13788</v>
      </c>
      <c r="O3428" s="279">
        <v>439205.1924</v>
      </c>
    </row>
    <row r="3429" spans="10:15" x14ac:dyDescent="0.2">
      <c r="J3429" s="28">
        <v>25754</v>
      </c>
      <c r="K3429" s="28" t="s">
        <v>563</v>
      </c>
      <c r="L3429" s="28">
        <v>8</v>
      </c>
      <c r="M3429" s="28" t="str">
        <f t="shared" si="72"/>
        <v>257548</v>
      </c>
      <c r="N3429" s="28">
        <v>8326</v>
      </c>
      <c r="O3429" s="279">
        <v>23048402.350000001</v>
      </c>
    </row>
    <row r="3430" spans="10:15" x14ac:dyDescent="0.2">
      <c r="J3430" s="28">
        <v>25754</v>
      </c>
      <c r="K3430" s="28" t="s">
        <v>563</v>
      </c>
      <c r="L3430" s="28">
        <v>9</v>
      </c>
      <c r="M3430" s="28" t="str">
        <f t="shared" si="72"/>
        <v>257549</v>
      </c>
      <c r="N3430" s="28">
        <v>190182</v>
      </c>
      <c r="O3430" s="279">
        <v>866008.14599999995</v>
      </c>
    </row>
    <row r="3431" spans="10:15" x14ac:dyDescent="0.2">
      <c r="J3431" s="28">
        <v>25754</v>
      </c>
      <c r="K3431" s="28" t="s">
        <v>563</v>
      </c>
      <c r="L3431" s="28">
        <v>10</v>
      </c>
      <c r="M3431" s="28" t="str">
        <f t="shared" si="72"/>
        <v>2575410</v>
      </c>
      <c r="N3431" s="28">
        <v>632351</v>
      </c>
      <c r="O3431" s="279">
        <v>1363534.398</v>
      </c>
    </row>
    <row r="3432" spans="10:15" x14ac:dyDescent="0.2">
      <c r="J3432" s="28">
        <v>25754</v>
      </c>
      <c r="K3432" s="28" t="s">
        <v>563</v>
      </c>
      <c r="L3432" s="28">
        <v>11</v>
      </c>
      <c r="M3432" s="28" t="str">
        <f t="shared" si="72"/>
        <v>2575411</v>
      </c>
      <c r="N3432" s="28">
        <v>523323</v>
      </c>
      <c r="O3432" s="279">
        <v>407541.22389999998</v>
      </c>
    </row>
    <row r="3433" spans="10:15" x14ac:dyDescent="0.2">
      <c r="J3433" s="28">
        <v>25754</v>
      </c>
      <c r="K3433" s="28" t="s">
        <v>563</v>
      </c>
      <c r="L3433" s="28">
        <v>12</v>
      </c>
      <c r="M3433" s="28" t="str">
        <f t="shared" si="72"/>
        <v>2575412</v>
      </c>
      <c r="N3433" s="28">
        <v>0</v>
      </c>
      <c r="O3433" s="279">
        <v>106367.3</v>
      </c>
    </row>
    <row r="3434" spans="10:15" x14ac:dyDescent="0.2">
      <c r="J3434" s="28">
        <v>25758</v>
      </c>
      <c r="K3434" s="28" t="s">
        <v>564</v>
      </c>
      <c r="L3434" s="28">
        <v>1</v>
      </c>
      <c r="M3434" s="28" t="str">
        <f t="shared" si="72"/>
        <v>257581</v>
      </c>
      <c r="N3434" s="28">
        <v>1939</v>
      </c>
      <c r="O3434" s="279">
        <v>249675.71539999999</v>
      </c>
    </row>
    <row r="3435" spans="10:15" x14ac:dyDescent="0.2">
      <c r="J3435" s="28">
        <v>25758</v>
      </c>
      <c r="K3435" s="28" t="s">
        <v>564</v>
      </c>
      <c r="L3435" s="28">
        <v>2</v>
      </c>
      <c r="M3435" s="28" t="str">
        <f t="shared" si="72"/>
        <v>257582</v>
      </c>
      <c r="N3435" s="28">
        <v>105413</v>
      </c>
      <c r="O3435" s="279">
        <v>436859.46730000002</v>
      </c>
    </row>
    <row r="3436" spans="10:15" x14ac:dyDescent="0.2">
      <c r="J3436" s="28">
        <v>25758</v>
      </c>
      <c r="K3436" s="28" t="s">
        <v>564</v>
      </c>
      <c r="L3436" s="28">
        <v>3</v>
      </c>
      <c r="M3436" s="28" t="str">
        <f t="shared" si="72"/>
        <v>257583</v>
      </c>
      <c r="N3436" s="28">
        <v>147255</v>
      </c>
      <c r="O3436" s="279">
        <v>585342.01159999997</v>
      </c>
    </row>
    <row r="3437" spans="10:15" x14ac:dyDescent="0.2">
      <c r="J3437" s="28">
        <v>25758</v>
      </c>
      <c r="K3437" s="28" t="s">
        <v>564</v>
      </c>
      <c r="L3437" s="28">
        <v>4</v>
      </c>
      <c r="M3437" s="28" t="str">
        <f t="shared" si="72"/>
        <v>257584</v>
      </c>
      <c r="N3437" s="28">
        <v>86092</v>
      </c>
      <c r="O3437" s="279">
        <v>746110.4534</v>
      </c>
    </row>
    <row r="3438" spans="10:15" x14ac:dyDescent="0.2">
      <c r="J3438" s="28">
        <v>25758</v>
      </c>
      <c r="K3438" s="28" t="s">
        <v>564</v>
      </c>
      <c r="L3438" s="28">
        <v>5</v>
      </c>
      <c r="M3438" s="28" t="str">
        <f t="shared" si="72"/>
        <v>257585</v>
      </c>
      <c r="N3438" s="28">
        <v>15981</v>
      </c>
      <c r="O3438" s="279">
        <v>825376.04209999996</v>
      </c>
    </row>
    <row r="3439" spans="10:15" x14ac:dyDescent="0.2">
      <c r="J3439" s="28">
        <v>25758</v>
      </c>
      <c r="K3439" s="28" t="s">
        <v>564</v>
      </c>
      <c r="L3439" s="28">
        <v>6</v>
      </c>
      <c r="M3439" s="28" t="str">
        <f t="shared" si="72"/>
        <v>257586</v>
      </c>
      <c r="N3439" s="28">
        <v>6358</v>
      </c>
      <c r="O3439" s="279">
        <v>441306.27720000001</v>
      </c>
    </row>
    <row r="3440" spans="10:15" x14ac:dyDescent="0.2">
      <c r="J3440" s="28">
        <v>25758</v>
      </c>
      <c r="K3440" s="28" t="s">
        <v>564</v>
      </c>
      <c r="L3440" s="28">
        <v>7</v>
      </c>
      <c r="M3440" s="28" t="str">
        <f t="shared" si="72"/>
        <v>257587</v>
      </c>
      <c r="N3440" s="28">
        <v>730</v>
      </c>
      <c r="O3440" s="279">
        <v>47386.065569999999</v>
      </c>
    </row>
    <row r="3441" spans="10:15" x14ac:dyDescent="0.2">
      <c r="J3441" s="28">
        <v>25758</v>
      </c>
      <c r="K3441" s="28" t="s">
        <v>564</v>
      </c>
      <c r="L3441" s="28">
        <v>9</v>
      </c>
      <c r="M3441" s="28" t="str">
        <f t="shared" si="72"/>
        <v>257589</v>
      </c>
      <c r="N3441" s="28">
        <v>5689</v>
      </c>
      <c r="O3441" s="279">
        <v>691768.59360000002</v>
      </c>
    </row>
    <row r="3442" spans="10:15" x14ac:dyDescent="0.2">
      <c r="J3442" s="28">
        <v>25758</v>
      </c>
      <c r="K3442" s="28" t="s">
        <v>564</v>
      </c>
      <c r="L3442" s="28">
        <v>10</v>
      </c>
      <c r="M3442" s="28" t="str">
        <f t="shared" si="72"/>
        <v>2575810</v>
      </c>
      <c r="N3442" s="28">
        <v>24452</v>
      </c>
      <c r="O3442" s="279">
        <v>638304.90489999996</v>
      </c>
    </row>
    <row r="3443" spans="10:15" x14ac:dyDescent="0.2">
      <c r="J3443" s="28">
        <v>25758</v>
      </c>
      <c r="K3443" s="28" t="s">
        <v>564</v>
      </c>
      <c r="L3443" s="28">
        <v>11</v>
      </c>
      <c r="M3443" s="28" t="str">
        <f t="shared" si="72"/>
        <v>2575811</v>
      </c>
      <c r="N3443" s="28">
        <v>25313</v>
      </c>
      <c r="O3443" s="279">
        <v>201700.17199999999</v>
      </c>
    </row>
    <row r="3444" spans="10:15" x14ac:dyDescent="0.2">
      <c r="J3444" s="28">
        <v>25758</v>
      </c>
      <c r="K3444" s="28" t="s">
        <v>564</v>
      </c>
      <c r="L3444" s="28">
        <v>12</v>
      </c>
      <c r="M3444" s="28" t="str">
        <f t="shared" si="72"/>
        <v>2575812</v>
      </c>
      <c r="N3444" s="28">
        <v>0</v>
      </c>
      <c r="O3444" s="279">
        <v>141356.13159999999</v>
      </c>
    </row>
    <row r="3445" spans="10:15" x14ac:dyDescent="0.2">
      <c r="J3445" s="28">
        <v>25769</v>
      </c>
      <c r="K3445" s="28" t="s">
        <v>565</v>
      </c>
      <c r="L3445" s="28">
        <v>1</v>
      </c>
      <c r="M3445" s="28" t="str">
        <f t="shared" si="72"/>
        <v>257691</v>
      </c>
      <c r="N3445" s="28">
        <v>2574</v>
      </c>
      <c r="O3445" s="279">
        <v>76122.315870000006</v>
      </c>
    </row>
    <row r="3446" spans="10:15" x14ac:dyDescent="0.2">
      <c r="J3446" s="28">
        <v>25769</v>
      </c>
      <c r="K3446" s="28" t="s">
        <v>565</v>
      </c>
      <c r="L3446" s="28">
        <v>2</v>
      </c>
      <c r="M3446" s="28" t="str">
        <f t="shared" si="72"/>
        <v>257692</v>
      </c>
      <c r="N3446" s="28">
        <v>108593</v>
      </c>
      <c r="O3446" s="279">
        <v>312738.27799999999</v>
      </c>
    </row>
    <row r="3447" spans="10:15" x14ac:dyDescent="0.2">
      <c r="J3447" s="28">
        <v>25769</v>
      </c>
      <c r="K3447" s="28" t="s">
        <v>565</v>
      </c>
      <c r="L3447" s="28">
        <v>3</v>
      </c>
      <c r="M3447" s="28" t="str">
        <f t="shared" si="72"/>
        <v>257693</v>
      </c>
      <c r="N3447" s="28">
        <v>80400</v>
      </c>
      <c r="O3447" s="279">
        <v>450997.67670000001</v>
      </c>
    </row>
    <row r="3448" spans="10:15" x14ac:dyDescent="0.2">
      <c r="J3448" s="28">
        <v>25769</v>
      </c>
      <c r="K3448" s="28" t="s">
        <v>565</v>
      </c>
      <c r="L3448" s="28">
        <v>4</v>
      </c>
      <c r="M3448" s="28" t="str">
        <f t="shared" si="72"/>
        <v>257694</v>
      </c>
      <c r="N3448" s="28">
        <v>31231</v>
      </c>
      <c r="O3448" s="279">
        <v>521758.46260000003</v>
      </c>
    </row>
    <row r="3449" spans="10:15" x14ac:dyDescent="0.2">
      <c r="J3449" s="28">
        <v>25769</v>
      </c>
      <c r="K3449" s="28" t="s">
        <v>565</v>
      </c>
      <c r="L3449" s="28">
        <v>5</v>
      </c>
      <c r="M3449" s="28" t="str">
        <f t="shared" si="72"/>
        <v>257695</v>
      </c>
      <c r="N3449" s="28">
        <v>1842</v>
      </c>
      <c r="O3449" s="279">
        <v>626749.99950000003</v>
      </c>
    </row>
    <row r="3450" spans="10:15" x14ac:dyDescent="0.2">
      <c r="J3450" s="28">
        <v>25769</v>
      </c>
      <c r="K3450" s="28" t="s">
        <v>565</v>
      </c>
      <c r="L3450" s="28">
        <v>6</v>
      </c>
      <c r="M3450" s="28" t="str">
        <f t="shared" si="72"/>
        <v>257696</v>
      </c>
      <c r="N3450" s="28">
        <v>1897</v>
      </c>
      <c r="O3450" s="279">
        <v>266365.65370000002</v>
      </c>
    </row>
    <row r="3451" spans="10:15" x14ac:dyDescent="0.2">
      <c r="J3451" s="28">
        <v>25769</v>
      </c>
      <c r="K3451" s="28" t="s">
        <v>565</v>
      </c>
      <c r="L3451" s="28">
        <v>7</v>
      </c>
      <c r="M3451" s="28" t="str">
        <f t="shared" si="72"/>
        <v>257697</v>
      </c>
      <c r="N3451" s="28">
        <v>49</v>
      </c>
      <c r="O3451" s="279">
        <v>112260.70789999999</v>
      </c>
    </row>
    <row r="3452" spans="10:15" x14ac:dyDescent="0.2">
      <c r="J3452" s="28">
        <v>25769</v>
      </c>
      <c r="K3452" s="28" t="s">
        <v>565</v>
      </c>
      <c r="L3452" s="28">
        <v>9</v>
      </c>
      <c r="M3452" s="28" t="str">
        <f t="shared" si="72"/>
        <v>257699</v>
      </c>
      <c r="N3452" s="28">
        <v>2572</v>
      </c>
      <c r="O3452" s="279">
        <v>353758.14789999998</v>
      </c>
    </row>
    <row r="3453" spans="10:15" x14ac:dyDescent="0.2">
      <c r="J3453" s="28">
        <v>25769</v>
      </c>
      <c r="K3453" s="28" t="s">
        <v>565</v>
      </c>
      <c r="L3453" s="28">
        <v>10</v>
      </c>
      <c r="M3453" s="28" t="str">
        <f t="shared" si="72"/>
        <v>2576910</v>
      </c>
      <c r="N3453" s="28">
        <v>2774</v>
      </c>
      <c r="O3453" s="279">
        <v>413595.5196</v>
      </c>
    </row>
    <row r="3454" spans="10:15" x14ac:dyDescent="0.2">
      <c r="J3454" s="28">
        <v>25769</v>
      </c>
      <c r="K3454" s="28" t="s">
        <v>565</v>
      </c>
      <c r="L3454" s="28">
        <v>11</v>
      </c>
      <c r="M3454" s="28" t="str">
        <f t="shared" si="72"/>
        <v>2576911</v>
      </c>
      <c r="N3454" s="28">
        <v>5460</v>
      </c>
      <c r="O3454" s="279">
        <v>188160.11379999999</v>
      </c>
    </row>
    <row r="3455" spans="10:15" x14ac:dyDescent="0.2">
      <c r="J3455" s="28">
        <v>25769</v>
      </c>
      <c r="K3455" s="28" t="s">
        <v>565</v>
      </c>
      <c r="L3455" s="28">
        <v>12</v>
      </c>
      <c r="M3455" s="28" t="str">
        <f t="shared" si="72"/>
        <v>2576912</v>
      </c>
      <c r="N3455" s="28">
        <v>0</v>
      </c>
      <c r="O3455" s="279">
        <v>39481.474049999997</v>
      </c>
    </row>
    <row r="3456" spans="10:15" x14ac:dyDescent="0.2">
      <c r="J3456" s="28">
        <v>25772</v>
      </c>
      <c r="K3456" s="28" t="s">
        <v>566</v>
      </c>
      <c r="L3456" s="28">
        <v>1</v>
      </c>
      <c r="M3456" s="28" t="str">
        <f t="shared" si="72"/>
        <v>257721</v>
      </c>
      <c r="N3456" s="28">
        <v>3271</v>
      </c>
      <c r="O3456" s="279">
        <v>94206.330790000007</v>
      </c>
    </row>
    <row r="3457" spans="10:15" x14ac:dyDescent="0.2">
      <c r="J3457" s="28">
        <v>25772</v>
      </c>
      <c r="K3457" s="28" t="s">
        <v>566</v>
      </c>
      <c r="L3457" s="28">
        <v>2</v>
      </c>
      <c r="M3457" s="28" t="str">
        <f t="shared" si="72"/>
        <v>257722</v>
      </c>
      <c r="N3457" s="28">
        <v>75628</v>
      </c>
      <c r="O3457" s="279">
        <v>278563.01919999998</v>
      </c>
    </row>
    <row r="3458" spans="10:15" x14ac:dyDescent="0.2">
      <c r="J3458" s="28">
        <v>25772</v>
      </c>
      <c r="K3458" s="28" t="s">
        <v>566</v>
      </c>
      <c r="L3458" s="28">
        <v>3</v>
      </c>
      <c r="M3458" s="28" t="str">
        <f t="shared" si="72"/>
        <v>257723</v>
      </c>
      <c r="N3458" s="28">
        <v>56951</v>
      </c>
      <c r="O3458" s="279">
        <v>334462.51569999999</v>
      </c>
    </row>
    <row r="3459" spans="10:15" x14ac:dyDescent="0.2">
      <c r="J3459" s="28">
        <v>25772</v>
      </c>
      <c r="K3459" s="28" t="s">
        <v>566</v>
      </c>
      <c r="L3459" s="28">
        <v>4</v>
      </c>
      <c r="M3459" s="28" t="str">
        <f t="shared" ref="M3459:M3522" si="73">J3459&amp;L3459</f>
        <v>257724</v>
      </c>
      <c r="N3459" s="28">
        <v>25803</v>
      </c>
      <c r="O3459" s="279">
        <v>326044.82390000002</v>
      </c>
    </row>
    <row r="3460" spans="10:15" x14ac:dyDescent="0.2">
      <c r="J3460" s="28">
        <v>25772</v>
      </c>
      <c r="K3460" s="28" t="s">
        <v>566</v>
      </c>
      <c r="L3460" s="28">
        <v>5</v>
      </c>
      <c r="M3460" s="28" t="str">
        <f t="shared" si="73"/>
        <v>257725</v>
      </c>
      <c r="N3460" s="28">
        <v>2644</v>
      </c>
      <c r="O3460" s="279">
        <v>186802.6317</v>
      </c>
    </row>
    <row r="3461" spans="10:15" x14ac:dyDescent="0.2">
      <c r="J3461" s="28">
        <v>25772</v>
      </c>
      <c r="K3461" s="28" t="s">
        <v>566</v>
      </c>
      <c r="L3461" s="28">
        <v>6</v>
      </c>
      <c r="M3461" s="28" t="str">
        <f t="shared" si="73"/>
        <v>257726</v>
      </c>
      <c r="N3461" s="28">
        <v>47</v>
      </c>
      <c r="O3461" s="279">
        <v>28271.264569999999</v>
      </c>
    </row>
    <row r="3462" spans="10:15" x14ac:dyDescent="0.2">
      <c r="J3462" s="28">
        <v>25772</v>
      </c>
      <c r="K3462" s="28" t="s">
        <v>566</v>
      </c>
      <c r="L3462" s="28">
        <v>7</v>
      </c>
      <c r="M3462" s="28" t="str">
        <f t="shared" si="73"/>
        <v>257727</v>
      </c>
      <c r="N3462" s="28">
        <v>667</v>
      </c>
      <c r="O3462" s="279">
        <v>25264.08167</v>
      </c>
    </row>
    <row r="3463" spans="10:15" x14ac:dyDescent="0.2">
      <c r="J3463" s="28">
        <v>25772</v>
      </c>
      <c r="K3463" s="28" t="s">
        <v>566</v>
      </c>
      <c r="L3463" s="28">
        <v>8</v>
      </c>
      <c r="M3463" s="28" t="str">
        <f t="shared" si="73"/>
        <v>257728</v>
      </c>
      <c r="N3463" s="28">
        <v>32</v>
      </c>
      <c r="O3463" s="279">
        <v>58733.454940000003</v>
      </c>
    </row>
    <row r="3464" spans="10:15" x14ac:dyDescent="0.2">
      <c r="J3464" s="28">
        <v>25772</v>
      </c>
      <c r="K3464" s="28" t="s">
        <v>566</v>
      </c>
      <c r="L3464" s="28">
        <v>9</v>
      </c>
      <c r="M3464" s="28" t="str">
        <f t="shared" si="73"/>
        <v>257729</v>
      </c>
      <c r="N3464" s="28">
        <v>4144</v>
      </c>
      <c r="O3464" s="279">
        <v>199316.6018</v>
      </c>
    </row>
    <row r="3465" spans="10:15" x14ac:dyDescent="0.2">
      <c r="J3465" s="28">
        <v>25772</v>
      </c>
      <c r="K3465" s="28" t="s">
        <v>566</v>
      </c>
      <c r="L3465" s="28">
        <v>10</v>
      </c>
      <c r="M3465" s="28" t="str">
        <f t="shared" si="73"/>
        <v>2577210</v>
      </c>
      <c r="N3465" s="28">
        <v>9164</v>
      </c>
      <c r="O3465" s="279">
        <v>310265.75819999998</v>
      </c>
    </row>
    <row r="3466" spans="10:15" x14ac:dyDescent="0.2">
      <c r="J3466" s="28">
        <v>25772</v>
      </c>
      <c r="K3466" s="28" t="s">
        <v>566</v>
      </c>
      <c r="L3466" s="28">
        <v>12</v>
      </c>
      <c r="M3466" s="28" t="str">
        <f t="shared" si="73"/>
        <v>2577212</v>
      </c>
      <c r="N3466" s="28">
        <v>0</v>
      </c>
      <c r="O3466" s="279">
        <v>46510.630239999999</v>
      </c>
    </row>
    <row r="3467" spans="10:15" x14ac:dyDescent="0.2">
      <c r="J3467" s="28">
        <v>25777</v>
      </c>
      <c r="K3467" s="28" t="s">
        <v>567</v>
      </c>
      <c r="L3467" s="28">
        <v>1</v>
      </c>
      <c r="M3467" s="28" t="str">
        <f t="shared" si="73"/>
        <v>257771</v>
      </c>
      <c r="N3467" s="28">
        <v>5078</v>
      </c>
      <c r="O3467" s="279">
        <v>60235.904159999998</v>
      </c>
    </row>
    <row r="3468" spans="10:15" x14ac:dyDescent="0.2">
      <c r="J3468" s="28">
        <v>25777</v>
      </c>
      <c r="K3468" s="28" t="s">
        <v>567</v>
      </c>
      <c r="L3468" s="28">
        <v>2</v>
      </c>
      <c r="M3468" s="28" t="str">
        <f t="shared" si="73"/>
        <v>257772</v>
      </c>
      <c r="N3468" s="28">
        <v>37347</v>
      </c>
      <c r="O3468" s="279">
        <v>126427.2499</v>
      </c>
    </row>
    <row r="3469" spans="10:15" x14ac:dyDescent="0.2">
      <c r="J3469" s="28">
        <v>25777</v>
      </c>
      <c r="K3469" s="28" t="s">
        <v>567</v>
      </c>
      <c r="L3469" s="28">
        <v>3</v>
      </c>
      <c r="M3469" s="28" t="str">
        <f t="shared" si="73"/>
        <v>257773</v>
      </c>
      <c r="N3469" s="28">
        <v>12159</v>
      </c>
      <c r="O3469" s="279">
        <v>172381.07019999999</v>
      </c>
    </row>
    <row r="3470" spans="10:15" x14ac:dyDescent="0.2">
      <c r="J3470" s="28">
        <v>25777</v>
      </c>
      <c r="K3470" s="28" t="s">
        <v>567</v>
      </c>
      <c r="L3470" s="28">
        <v>4</v>
      </c>
      <c r="M3470" s="28" t="str">
        <f t="shared" si="73"/>
        <v>257774</v>
      </c>
      <c r="N3470" s="28">
        <v>3766</v>
      </c>
      <c r="O3470" s="279">
        <v>206253.79629999999</v>
      </c>
    </row>
    <row r="3471" spans="10:15" x14ac:dyDescent="0.2">
      <c r="J3471" s="28">
        <v>25777</v>
      </c>
      <c r="K3471" s="28" t="s">
        <v>567</v>
      </c>
      <c r="L3471" s="28">
        <v>5</v>
      </c>
      <c r="M3471" s="28" t="str">
        <f t="shared" si="73"/>
        <v>257775</v>
      </c>
      <c r="N3471" s="28">
        <v>461</v>
      </c>
      <c r="O3471" s="279">
        <v>343778.4522</v>
      </c>
    </row>
    <row r="3472" spans="10:15" x14ac:dyDescent="0.2">
      <c r="J3472" s="28">
        <v>25777</v>
      </c>
      <c r="K3472" s="28" t="s">
        <v>567</v>
      </c>
      <c r="L3472" s="28">
        <v>9</v>
      </c>
      <c r="M3472" s="28" t="str">
        <f t="shared" si="73"/>
        <v>257779</v>
      </c>
      <c r="N3472" s="28">
        <v>195</v>
      </c>
      <c r="O3472" s="279">
        <v>304575.1029</v>
      </c>
    </row>
    <row r="3473" spans="10:15" x14ac:dyDescent="0.2">
      <c r="J3473" s="28">
        <v>25777</v>
      </c>
      <c r="K3473" s="28" t="s">
        <v>567</v>
      </c>
      <c r="L3473" s="28">
        <v>12</v>
      </c>
      <c r="M3473" s="28" t="str">
        <f t="shared" si="73"/>
        <v>2577712</v>
      </c>
      <c r="N3473" s="28">
        <v>0</v>
      </c>
      <c r="O3473" s="279">
        <v>15428.38294</v>
      </c>
    </row>
    <row r="3474" spans="10:15" x14ac:dyDescent="0.2">
      <c r="J3474" s="28">
        <v>25779</v>
      </c>
      <c r="K3474" s="28" t="s">
        <v>568</v>
      </c>
      <c r="L3474" s="28">
        <v>1</v>
      </c>
      <c r="M3474" s="28" t="str">
        <f t="shared" si="73"/>
        <v>257791</v>
      </c>
      <c r="N3474" s="28">
        <v>5018</v>
      </c>
      <c r="O3474" s="279">
        <v>48575.879979999998</v>
      </c>
    </row>
    <row r="3475" spans="10:15" x14ac:dyDescent="0.2">
      <c r="J3475" s="28">
        <v>25779</v>
      </c>
      <c r="K3475" s="28" t="s">
        <v>568</v>
      </c>
      <c r="L3475" s="28">
        <v>2</v>
      </c>
      <c r="M3475" s="28" t="str">
        <f t="shared" si="73"/>
        <v>257792</v>
      </c>
      <c r="N3475" s="28">
        <v>43888</v>
      </c>
      <c r="O3475" s="279">
        <v>126974.61440000001</v>
      </c>
    </row>
    <row r="3476" spans="10:15" x14ac:dyDescent="0.2">
      <c r="J3476" s="28">
        <v>25779</v>
      </c>
      <c r="K3476" s="28" t="s">
        <v>568</v>
      </c>
      <c r="L3476" s="28">
        <v>3</v>
      </c>
      <c r="M3476" s="28" t="str">
        <f t="shared" si="73"/>
        <v>257793</v>
      </c>
      <c r="N3476" s="28">
        <v>11161</v>
      </c>
      <c r="O3476" s="279">
        <v>157623.57209999999</v>
      </c>
    </row>
    <row r="3477" spans="10:15" x14ac:dyDescent="0.2">
      <c r="J3477" s="28">
        <v>25779</v>
      </c>
      <c r="K3477" s="28" t="s">
        <v>568</v>
      </c>
      <c r="L3477" s="28">
        <v>4</v>
      </c>
      <c r="M3477" s="28" t="str">
        <f t="shared" si="73"/>
        <v>257794</v>
      </c>
      <c r="N3477" s="28">
        <v>1759</v>
      </c>
      <c r="O3477" s="279">
        <v>191561.87899999999</v>
      </c>
    </row>
    <row r="3478" spans="10:15" x14ac:dyDescent="0.2">
      <c r="J3478" s="28">
        <v>25779</v>
      </c>
      <c r="K3478" s="28" t="s">
        <v>568</v>
      </c>
      <c r="L3478" s="28">
        <v>5</v>
      </c>
      <c r="M3478" s="28" t="str">
        <f t="shared" si="73"/>
        <v>257795</v>
      </c>
      <c r="N3478" s="28">
        <v>2199</v>
      </c>
      <c r="O3478" s="279">
        <v>121208.503</v>
      </c>
    </row>
    <row r="3479" spans="10:15" x14ac:dyDescent="0.2">
      <c r="J3479" s="28">
        <v>25779</v>
      </c>
      <c r="K3479" s="28" t="s">
        <v>568</v>
      </c>
      <c r="L3479" s="28">
        <v>6</v>
      </c>
      <c r="M3479" s="28" t="str">
        <f t="shared" si="73"/>
        <v>257796</v>
      </c>
      <c r="N3479" s="28">
        <v>1917</v>
      </c>
      <c r="O3479" s="279">
        <v>108422.3085</v>
      </c>
    </row>
    <row r="3480" spans="10:15" x14ac:dyDescent="0.2">
      <c r="J3480" s="28">
        <v>25779</v>
      </c>
      <c r="K3480" s="28" t="s">
        <v>568</v>
      </c>
      <c r="L3480" s="28">
        <v>7</v>
      </c>
      <c r="M3480" s="28" t="str">
        <f t="shared" si="73"/>
        <v>257797</v>
      </c>
      <c r="N3480" s="28">
        <v>2967</v>
      </c>
      <c r="O3480" s="279">
        <v>65585.351840000003</v>
      </c>
    </row>
    <row r="3481" spans="10:15" x14ac:dyDescent="0.2">
      <c r="J3481" s="28">
        <v>25779</v>
      </c>
      <c r="K3481" s="28" t="s">
        <v>568</v>
      </c>
      <c r="L3481" s="28">
        <v>9</v>
      </c>
      <c r="M3481" s="28" t="str">
        <f t="shared" si="73"/>
        <v>257799</v>
      </c>
      <c r="N3481" s="28">
        <v>110</v>
      </c>
      <c r="O3481" s="279">
        <v>66145.454549999995</v>
      </c>
    </row>
    <row r="3482" spans="10:15" x14ac:dyDescent="0.2">
      <c r="J3482" s="28">
        <v>25779</v>
      </c>
      <c r="K3482" s="28" t="s">
        <v>568</v>
      </c>
      <c r="L3482" s="28">
        <v>10</v>
      </c>
      <c r="M3482" s="28" t="str">
        <f t="shared" si="73"/>
        <v>2577910</v>
      </c>
      <c r="N3482" s="28">
        <v>1522</v>
      </c>
      <c r="O3482" s="279">
        <v>299619.57949999999</v>
      </c>
    </row>
    <row r="3483" spans="10:15" x14ac:dyDescent="0.2">
      <c r="J3483" s="28">
        <v>25779</v>
      </c>
      <c r="K3483" s="28" t="s">
        <v>568</v>
      </c>
      <c r="L3483" s="28">
        <v>11</v>
      </c>
      <c r="M3483" s="28" t="str">
        <f t="shared" si="73"/>
        <v>2577911</v>
      </c>
      <c r="N3483" s="28">
        <v>374</v>
      </c>
      <c r="O3483" s="279">
        <v>23992.464199999999</v>
      </c>
    </row>
    <row r="3484" spans="10:15" x14ac:dyDescent="0.2">
      <c r="J3484" s="28">
        <v>25779</v>
      </c>
      <c r="K3484" s="28" t="s">
        <v>568</v>
      </c>
      <c r="L3484" s="28">
        <v>12</v>
      </c>
      <c r="M3484" s="28" t="str">
        <f t="shared" si="73"/>
        <v>2577912</v>
      </c>
      <c r="N3484" s="28">
        <v>0</v>
      </c>
      <c r="O3484" s="279">
        <v>22324.956719999998</v>
      </c>
    </row>
    <row r="3485" spans="10:15" x14ac:dyDescent="0.2">
      <c r="J3485" s="28">
        <v>25781</v>
      </c>
      <c r="K3485" s="28" t="s">
        <v>569</v>
      </c>
      <c r="L3485" s="28">
        <v>1</v>
      </c>
      <c r="M3485" s="28" t="str">
        <f t="shared" si="73"/>
        <v>257811</v>
      </c>
      <c r="N3485" s="28">
        <v>4848</v>
      </c>
      <c r="O3485" s="279">
        <v>52492.282930000001</v>
      </c>
    </row>
    <row r="3486" spans="10:15" x14ac:dyDescent="0.2">
      <c r="J3486" s="28">
        <v>25781</v>
      </c>
      <c r="K3486" s="28" t="s">
        <v>569</v>
      </c>
      <c r="L3486" s="28">
        <v>2</v>
      </c>
      <c r="M3486" s="28" t="str">
        <f t="shared" si="73"/>
        <v>257812</v>
      </c>
      <c r="N3486" s="28">
        <v>22206</v>
      </c>
      <c r="O3486" s="279">
        <v>132517.7873</v>
      </c>
    </row>
    <row r="3487" spans="10:15" x14ac:dyDescent="0.2">
      <c r="J3487" s="28">
        <v>25781</v>
      </c>
      <c r="K3487" s="28" t="s">
        <v>569</v>
      </c>
      <c r="L3487" s="28">
        <v>3</v>
      </c>
      <c r="M3487" s="28" t="str">
        <f t="shared" si="73"/>
        <v>257813</v>
      </c>
      <c r="N3487" s="28">
        <v>1464</v>
      </c>
      <c r="O3487" s="279">
        <v>164736.45449999999</v>
      </c>
    </row>
    <row r="3488" spans="10:15" x14ac:dyDescent="0.2">
      <c r="J3488" s="28">
        <v>25781</v>
      </c>
      <c r="K3488" s="28" t="s">
        <v>569</v>
      </c>
      <c r="L3488" s="28">
        <v>4</v>
      </c>
      <c r="M3488" s="28" t="str">
        <f t="shared" si="73"/>
        <v>257814</v>
      </c>
      <c r="N3488" s="28">
        <v>2488</v>
      </c>
      <c r="O3488" s="279">
        <v>92407.889309999999</v>
      </c>
    </row>
    <row r="3489" spans="10:15" x14ac:dyDescent="0.2">
      <c r="J3489" s="28">
        <v>25781</v>
      </c>
      <c r="K3489" s="28" t="s">
        <v>569</v>
      </c>
      <c r="L3489" s="28">
        <v>9</v>
      </c>
      <c r="M3489" s="28" t="str">
        <f t="shared" si="73"/>
        <v>257819</v>
      </c>
      <c r="N3489" s="28">
        <v>435</v>
      </c>
      <c r="O3489" s="279">
        <v>194046.75599999999</v>
      </c>
    </row>
    <row r="3490" spans="10:15" x14ac:dyDescent="0.2">
      <c r="J3490" s="28">
        <v>25781</v>
      </c>
      <c r="K3490" s="28" t="s">
        <v>569</v>
      </c>
      <c r="L3490" s="28">
        <v>10</v>
      </c>
      <c r="M3490" s="28" t="str">
        <f t="shared" si="73"/>
        <v>2578110</v>
      </c>
      <c r="N3490" s="28">
        <v>427</v>
      </c>
      <c r="O3490" s="279">
        <v>340654.83870000002</v>
      </c>
    </row>
    <row r="3491" spans="10:15" x14ac:dyDescent="0.2">
      <c r="J3491" s="28">
        <v>25781</v>
      </c>
      <c r="K3491" s="28" t="s">
        <v>569</v>
      </c>
      <c r="L3491" s="28">
        <v>12</v>
      </c>
      <c r="M3491" s="28" t="str">
        <f t="shared" si="73"/>
        <v>2578112</v>
      </c>
      <c r="N3491" s="28">
        <v>0</v>
      </c>
      <c r="O3491" s="279">
        <v>26575.136450000002</v>
      </c>
    </row>
    <row r="3492" spans="10:15" x14ac:dyDescent="0.2">
      <c r="J3492" s="28">
        <v>25785</v>
      </c>
      <c r="K3492" s="28" t="s">
        <v>570</v>
      </c>
      <c r="L3492" s="28">
        <v>1</v>
      </c>
      <c r="M3492" s="28" t="str">
        <f t="shared" si="73"/>
        <v>257851</v>
      </c>
      <c r="N3492" s="28">
        <v>187</v>
      </c>
      <c r="O3492" s="279">
        <v>535618.06339999998</v>
      </c>
    </row>
    <row r="3493" spans="10:15" x14ac:dyDescent="0.2">
      <c r="J3493" s="28">
        <v>25785</v>
      </c>
      <c r="K3493" s="28" t="s">
        <v>570</v>
      </c>
      <c r="L3493" s="28">
        <v>2</v>
      </c>
      <c r="M3493" s="28" t="str">
        <f t="shared" si="73"/>
        <v>257852</v>
      </c>
      <c r="N3493" s="28">
        <v>4962</v>
      </c>
      <c r="O3493" s="279">
        <v>620916.42579999997</v>
      </c>
    </row>
    <row r="3494" spans="10:15" x14ac:dyDescent="0.2">
      <c r="J3494" s="28">
        <v>25785</v>
      </c>
      <c r="K3494" s="28" t="s">
        <v>570</v>
      </c>
      <c r="L3494" s="28">
        <v>3</v>
      </c>
      <c r="M3494" s="28" t="str">
        <f t="shared" si="73"/>
        <v>257853</v>
      </c>
      <c r="N3494" s="28">
        <v>27586</v>
      </c>
      <c r="O3494" s="279">
        <v>779696.53099999996</v>
      </c>
    </row>
    <row r="3495" spans="10:15" x14ac:dyDescent="0.2">
      <c r="J3495" s="28">
        <v>25785</v>
      </c>
      <c r="K3495" s="28" t="s">
        <v>570</v>
      </c>
      <c r="L3495" s="28">
        <v>4</v>
      </c>
      <c r="M3495" s="28" t="str">
        <f t="shared" si="73"/>
        <v>257854</v>
      </c>
      <c r="N3495" s="28">
        <v>71463</v>
      </c>
      <c r="O3495" s="279">
        <v>903000.14489999996</v>
      </c>
    </row>
    <row r="3496" spans="10:15" x14ac:dyDescent="0.2">
      <c r="J3496" s="28">
        <v>25785</v>
      </c>
      <c r="K3496" s="28" t="s">
        <v>570</v>
      </c>
      <c r="L3496" s="28">
        <v>5</v>
      </c>
      <c r="M3496" s="28" t="str">
        <f t="shared" si="73"/>
        <v>257855</v>
      </c>
      <c r="N3496" s="28">
        <v>57055</v>
      </c>
      <c r="O3496" s="279">
        <v>1090343.4410000001</v>
      </c>
    </row>
    <row r="3497" spans="10:15" x14ac:dyDescent="0.2">
      <c r="J3497" s="28">
        <v>25785</v>
      </c>
      <c r="K3497" s="28" t="s">
        <v>570</v>
      </c>
      <c r="L3497" s="28">
        <v>6</v>
      </c>
      <c r="M3497" s="28" t="str">
        <f t="shared" si="73"/>
        <v>257856</v>
      </c>
      <c r="N3497" s="28">
        <v>36969</v>
      </c>
      <c r="O3497" s="279">
        <v>1013878.684</v>
      </c>
    </row>
    <row r="3498" spans="10:15" x14ac:dyDescent="0.2">
      <c r="J3498" s="28">
        <v>25785</v>
      </c>
      <c r="K3498" s="28" t="s">
        <v>570</v>
      </c>
      <c r="L3498" s="28">
        <v>7</v>
      </c>
      <c r="M3498" s="28" t="str">
        <f t="shared" si="73"/>
        <v>257857</v>
      </c>
      <c r="N3498" s="28">
        <v>21826</v>
      </c>
      <c r="O3498" s="279">
        <v>912122.72889999999</v>
      </c>
    </row>
    <row r="3499" spans="10:15" x14ac:dyDescent="0.2">
      <c r="J3499" s="28">
        <v>25785</v>
      </c>
      <c r="K3499" s="28" t="s">
        <v>570</v>
      </c>
      <c r="L3499" s="28">
        <v>8</v>
      </c>
      <c r="M3499" s="28" t="str">
        <f t="shared" si="73"/>
        <v>257858</v>
      </c>
      <c r="N3499" s="28">
        <v>2196</v>
      </c>
      <c r="O3499" s="279">
        <v>298332.16690000001</v>
      </c>
    </row>
    <row r="3500" spans="10:15" x14ac:dyDescent="0.2">
      <c r="J3500" s="28">
        <v>25785</v>
      </c>
      <c r="K3500" s="28" t="s">
        <v>570</v>
      </c>
      <c r="L3500" s="28">
        <v>9</v>
      </c>
      <c r="M3500" s="28" t="str">
        <f t="shared" si="73"/>
        <v>257859</v>
      </c>
      <c r="N3500" s="28">
        <v>1277</v>
      </c>
      <c r="O3500" s="279">
        <v>1014373.2</v>
      </c>
    </row>
    <row r="3501" spans="10:15" x14ac:dyDescent="0.2">
      <c r="J3501" s="28">
        <v>25785</v>
      </c>
      <c r="K3501" s="28" t="s">
        <v>570</v>
      </c>
      <c r="L3501" s="28">
        <v>10</v>
      </c>
      <c r="M3501" s="28" t="str">
        <f t="shared" si="73"/>
        <v>2578510</v>
      </c>
      <c r="N3501" s="28">
        <v>24021</v>
      </c>
      <c r="O3501" s="279">
        <v>1041632.044</v>
      </c>
    </row>
    <row r="3502" spans="10:15" x14ac:dyDescent="0.2">
      <c r="J3502" s="28">
        <v>25785</v>
      </c>
      <c r="K3502" s="28" t="s">
        <v>570</v>
      </c>
      <c r="L3502" s="28">
        <v>12</v>
      </c>
      <c r="M3502" s="28" t="str">
        <f t="shared" si="73"/>
        <v>2578512</v>
      </c>
      <c r="N3502" s="28">
        <v>0</v>
      </c>
      <c r="O3502" s="279">
        <v>246973.38560000001</v>
      </c>
    </row>
    <row r="3503" spans="10:15" x14ac:dyDescent="0.2">
      <c r="J3503" s="28">
        <v>25793</v>
      </c>
      <c r="K3503" s="28" t="s">
        <v>571</v>
      </c>
      <c r="L3503" s="28">
        <v>1</v>
      </c>
      <c r="M3503" s="28" t="str">
        <f t="shared" si="73"/>
        <v>257931</v>
      </c>
      <c r="N3503" s="28">
        <v>4645</v>
      </c>
      <c r="O3503" s="279">
        <v>61984.534140000003</v>
      </c>
    </row>
    <row r="3504" spans="10:15" x14ac:dyDescent="0.2">
      <c r="J3504" s="28">
        <v>25793</v>
      </c>
      <c r="K3504" s="28" t="s">
        <v>571</v>
      </c>
      <c r="L3504" s="28">
        <v>2</v>
      </c>
      <c r="M3504" s="28" t="str">
        <f t="shared" si="73"/>
        <v>257932</v>
      </c>
      <c r="N3504" s="28">
        <v>13012</v>
      </c>
      <c r="O3504" s="279">
        <v>132484.0612</v>
      </c>
    </row>
    <row r="3505" spans="10:15" x14ac:dyDescent="0.2">
      <c r="J3505" s="28">
        <v>25793</v>
      </c>
      <c r="K3505" s="28" t="s">
        <v>571</v>
      </c>
      <c r="L3505" s="28">
        <v>3</v>
      </c>
      <c r="M3505" s="28" t="str">
        <f t="shared" si="73"/>
        <v>257933</v>
      </c>
      <c r="N3505" s="28">
        <v>6058</v>
      </c>
      <c r="O3505" s="279">
        <v>214471.16940000001</v>
      </c>
    </row>
    <row r="3506" spans="10:15" x14ac:dyDescent="0.2">
      <c r="J3506" s="28">
        <v>25793</v>
      </c>
      <c r="K3506" s="28" t="s">
        <v>571</v>
      </c>
      <c r="L3506" s="28">
        <v>4</v>
      </c>
      <c r="M3506" s="28" t="str">
        <f t="shared" si="73"/>
        <v>257934</v>
      </c>
      <c r="N3506" s="28">
        <v>6101</v>
      </c>
      <c r="O3506" s="279">
        <v>119144.5686</v>
      </c>
    </row>
    <row r="3507" spans="10:15" x14ac:dyDescent="0.2">
      <c r="J3507" s="28">
        <v>25793</v>
      </c>
      <c r="K3507" s="28" t="s">
        <v>571</v>
      </c>
      <c r="L3507" s="28">
        <v>5</v>
      </c>
      <c r="M3507" s="28" t="str">
        <f t="shared" si="73"/>
        <v>257935</v>
      </c>
      <c r="N3507" s="28">
        <v>2385</v>
      </c>
      <c r="O3507" s="279">
        <v>24446.559300000001</v>
      </c>
    </row>
    <row r="3508" spans="10:15" x14ac:dyDescent="0.2">
      <c r="J3508" s="28">
        <v>25793</v>
      </c>
      <c r="K3508" s="28" t="s">
        <v>571</v>
      </c>
      <c r="L3508" s="28">
        <v>9</v>
      </c>
      <c r="M3508" s="28" t="str">
        <f t="shared" si="73"/>
        <v>257939</v>
      </c>
      <c r="N3508" s="28">
        <v>55</v>
      </c>
      <c r="O3508" s="279">
        <v>127929.6875</v>
      </c>
    </row>
    <row r="3509" spans="10:15" x14ac:dyDescent="0.2">
      <c r="J3509" s="28">
        <v>25793</v>
      </c>
      <c r="K3509" s="28" t="s">
        <v>571</v>
      </c>
      <c r="L3509" s="28">
        <v>12</v>
      </c>
      <c r="M3509" s="28" t="str">
        <f t="shared" si="73"/>
        <v>2579312</v>
      </c>
      <c r="N3509" s="28">
        <v>0</v>
      </c>
      <c r="O3509" s="279">
        <v>17755.43851</v>
      </c>
    </row>
    <row r="3510" spans="10:15" x14ac:dyDescent="0.2">
      <c r="J3510" s="28">
        <v>25797</v>
      </c>
      <c r="K3510" s="28" t="s">
        <v>572</v>
      </c>
      <c r="L3510" s="28">
        <v>1</v>
      </c>
      <c r="M3510" s="28" t="str">
        <f t="shared" si="73"/>
        <v>257971</v>
      </c>
      <c r="N3510" s="28">
        <v>454</v>
      </c>
      <c r="O3510" s="279">
        <v>95784.942899999995</v>
      </c>
    </row>
    <row r="3511" spans="10:15" x14ac:dyDescent="0.2">
      <c r="J3511" s="28">
        <v>25797</v>
      </c>
      <c r="K3511" s="28" t="s">
        <v>572</v>
      </c>
      <c r="L3511" s="28">
        <v>2</v>
      </c>
      <c r="M3511" s="28" t="str">
        <f t="shared" si="73"/>
        <v>257972</v>
      </c>
      <c r="N3511" s="28">
        <v>12768</v>
      </c>
      <c r="O3511" s="279">
        <v>157310.50779999999</v>
      </c>
    </row>
    <row r="3512" spans="10:15" x14ac:dyDescent="0.2">
      <c r="J3512" s="28">
        <v>25797</v>
      </c>
      <c r="K3512" s="28" t="s">
        <v>572</v>
      </c>
      <c r="L3512" s="28">
        <v>3</v>
      </c>
      <c r="M3512" s="28" t="str">
        <f t="shared" si="73"/>
        <v>257973</v>
      </c>
      <c r="N3512" s="28">
        <v>4517</v>
      </c>
      <c r="O3512" s="279">
        <v>158404.91949999999</v>
      </c>
    </row>
    <row r="3513" spans="10:15" x14ac:dyDescent="0.2">
      <c r="J3513" s="28">
        <v>25797</v>
      </c>
      <c r="K3513" s="28" t="s">
        <v>572</v>
      </c>
      <c r="L3513" s="28">
        <v>4</v>
      </c>
      <c r="M3513" s="28" t="str">
        <f t="shared" si="73"/>
        <v>257974</v>
      </c>
      <c r="N3513" s="28">
        <v>536</v>
      </c>
      <c r="O3513" s="279">
        <v>76162.975560000006</v>
      </c>
    </row>
    <row r="3514" spans="10:15" x14ac:dyDescent="0.2">
      <c r="J3514" s="28">
        <v>25797</v>
      </c>
      <c r="K3514" s="28" t="s">
        <v>572</v>
      </c>
      <c r="L3514" s="28">
        <v>5</v>
      </c>
      <c r="M3514" s="28" t="str">
        <f t="shared" si="73"/>
        <v>257975</v>
      </c>
      <c r="N3514" s="28">
        <v>479</v>
      </c>
      <c r="O3514" s="279">
        <v>90679.383709999995</v>
      </c>
    </row>
    <row r="3515" spans="10:15" x14ac:dyDescent="0.2">
      <c r="J3515" s="28">
        <v>25797</v>
      </c>
      <c r="K3515" s="28" t="s">
        <v>572</v>
      </c>
      <c r="L3515" s="28">
        <v>6</v>
      </c>
      <c r="M3515" s="28" t="str">
        <f t="shared" si="73"/>
        <v>257976</v>
      </c>
      <c r="N3515" s="28">
        <v>908</v>
      </c>
      <c r="O3515" s="279">
        <v>105280.6504</v>
      </c>
    </row>
    <row r="3516" spans="10:15" x14ac:dyDescent="0.2">
      <c r="J3516" s="28">
        <v>25797</v>
      </c>
      <c r="K3516" s="28" t="s">
        <v>572</v>
      </c>
      <c r="L3516" s="28">
        <v>9</v>
      </c>
      <c r="M3516" s="28" t="str">
        <f t="shared" si="73"/>
        <v>257979</v>
      </c>
      <c r="N3516" s="28">
        <v>557</v>
      </c>
      <c r="O3516" s="279">
        <v>201713.4608</v>
      </c>
    </row>
    <row r="3517" spans="10:15" x14ac:dyDescent="0.2">
      <c r="J3517" s="28">
        <v>25797</v>
      </c>
      <c r="K3517" s="28" t="s">
        <v>572</v>
      </c>
      <c r="L3517" s="28">
        <v>12</v>
      </c>
      <c r="M3517" s="28" t="str">
        <f t="shared" si="73"/>
        <v>2579712</v>
      </c>
      <c r="N3517" s="28">
        <v>0</v>
      </c>
      <c r="O3517" s="279">
        <v>52550.400520000003</v>
      </c>
    </row>
    <row r="3518" spans="10:15" x14ac:dyDescent="0.2">
      <c r="J3518" s="28">
        <v>25799</v>
      </c>
      <c r="K3518" s="28" t="s">
        <v>573</v>
      </c>
      <c r="L3518" s="28">
        <v>1</v>
      </c>
      <c r="M3518" s="28" t="str">
        <f t="shared" si="73"/>
        <v>257991</v>
      </c>
      <c r="N3518" s="28">
        <v>301</v>
      </c>
      <c r="O3518" s="279">
        <v>283540.48359999998</v>
      </c>
    </row>
    <row r="3519" spans="10:15" x14ac:dyDescent="0.2">
      <c r="J3519" s="28">
        <v>25799</v>
      </c>
      <c r="K3519" s="28" t="s">
        <v>573</v>
      </c>
      <c r="L3519" s="28">
        <v>2</v>
      </c>
      <c r="M3519" s="28" t="str">
        <f t="shared" si="73"/>
        <v>257992</v>
      </c>
      <c r="N3519" s="28">
        <v>10247</v>
      </c>
      <c r="O3519" s="279">
        <v>477637.25880000001</v>
      </c>
    </row>
    <row r="3520" spans="10:15" x14ac:dyDescent="0.2">
      <c r="J3520" s="28">
        <v>25799</v>
      </c>
      <c r="K3520" s="28" t="s">
        <v>573</v>
      </c>
      <c r="L3520" s="28">
        <v>3</v>
      </c>
      <c r="M3520" s="28" t="str">
        <f t="shared" si="73"/>
        <v>257993</v>
      </c>
      <c r="N3520" s="28">
        <v>53137</v>
      </c>
      <c r="O3520" s="279">
        <v>610719.74600000004</v>
      </c>
    </row>
    <row r="3521" spans="10:15" x14ac:dyDescent="0.2">
      <c r="J3521" s="28">
        <v>25799</v>
      </c>
      <c r="K3521" s="28" t="s">
        <v>573</v>
      </c>
      <c r="L3521" s="28">
        <v>4</v>
      </c>
      <c r="M3521" s="28" t="str">
        <f t="shared" si="73"/>
        <v>257994</v>
      </c>
      <c r="N3521" s="28">
        <v>59938</v>
      </c>
      <c r="O3521" s="279">
        <v>646179.44480000006</v>
      </c>
    </row>
    <row r="3522" spans="10:15" x14ac:dyDescent="0.2">
      <c r="J3522" s="28">
        <v>25799</v>
      </c>
      <c r="K3522" s="28" t="s">
        <v>573</v>
      </c>
      <c r="L3522" s="28">
        <v>5</v>
      </c>
      <c r="M3522" s="28" t="str">
        <f t="shared" si="73"/>
        <v>257995</v>
      </c>
      <c r="N3522" s="28">
        <v>18581</v>
      </c>
      <c r="O3522" s="279">
        <v>816407.13800000004</v>
      </c>
    </row>
    <row r="3523" spans="10:15" x14ac:dyDescent="0.2">
      <c r="J3523" s="28">
        <v>25799</v>
      </c>
      <c r="K3523" s="28" t="s">
        <v>573</v>
      </c>
      <c r="L3523" s="28">
        <v>6</v>
      </c>
      <c r="M3523" s="28" t="str">
        <f t="shared" ref="M3523:M3586" si="74">J3523&amp;L3523</f>
        <v>257996</v>
      </c>
      <c r="N3523" s="28">
        <v>6797</v>
      </c>
      <c r="O3523" s="279">
        <v>467966.97090000001</v>
      </c>
    </row>
    <row r="3524" spans="10:15" x14ac:dyDescent="0.2">
      <c r="J3524" s="28">
        <v>25799</v>
      </c>
      <c r="K3524" s="28" t="s">
        <v>573</v>
      </c>
      <c r="L3524" s="28">
        <v>7</v>
      </c>
      <c r="M3524" s="28" t="str">
        <f t="shared" si="74"/>
        <v>257997</v>
      </c>
      <c r="N3524" s="28">
        <v>1144</v>
      </c>
      <c r="O3524" s="279">
        <v>150071.3279</v>
      </c>
    </row>
    <row r="3525" spans="10:15" x14ac:dyDescent="0.2">
      <c r="J3525" s="28">
        <v>25799</v>
      </c>
      <c r="K3525" s="28" t="s">
        <v>573</v>
      </c>
      <c r="L3525" s="28">
        <v>8</v>
      </c>
      <c r="M3525" s="28" t="str">
        <f t="shared" si="74"/>
        <v>257998</v>
      </c>
      <c r="N3525" s="28">
        <v>1926</v>
      </c>
      <c r="O3525" s="279">
        <v>103636.00629999999</v>
      </c>
    </row>
    <row r="3526" spans="10:15" x14ac:dyDescent="0.2">
      <c r="J3526" s="28">
        <v>25799</v>
      </c>
      <c r="K3526" s="28" t="s">
        <v>573</v>
      </c>
      <c r="L3526" s="28">
        <v>9</v>
      </c>
      <c r="M3526" s="28" t="str">
        <f t="shared" si="74"/>
        <v>257999</v>
      </c>
      <c r="N3526" s="28">
        <v>2005</v>
      </c>
      <c r="O3526" s="279">
        <v>849175.41209999996</v>
      </c>
    </row>
    <row r="3527" spans="10:15" x14ac:dyDescent="0.2">
      <c r="J3527" s="28">
        <v>25799</v>
      </c>
      <c r="K3527" s="28" t="s">
        <v>573</v>
      </c>
      <c r="L3527" s="28">
        <v>10</v>
      </c>
      <c r="M3527" s="28" t="str">
        <f t="shared" si="74"/>
        <v>2579910</v>
      </c>
      <c r="N3527" s="28">
        <v>14203</v>
      </c>
      <c r="O3527" s="279">
        <v>891073.32819999999</v>
      </c>
    </row>
    <row r="3528" spans="10:15" x14ac:dyDescent="0.2">
      <c r="J3528" s="28">
        <v>25799</v>
      </c>
      <c r="K3528" s="28" t="s">
        <v>573</v>
      </c>
      <c r="L3528" s="28">
        <v>11</v>
      </c>
      <c r="M3528" s="28" t="str">
        <f t="shared" si="74"/>
        <v>2579911</v>
      </c>
      <c r="N3528" s="28">
        <v>1500</v>
      </c>
      <c r="O3528" s="279">
        <v>242348.73319999999</v>
      </c>
    </row>
    <row r="3529" spans="10:15" x14ac:dyDescent="0.2">
      <c r="J3529" s="28">
        <v>25799</v>
      </c>
      <c r="K3529" s="28" t="s">
        <v>573</v>
      </c>
      <c r="L3529" s="28">
        <v>12</v>
      </c>
      <c r="M3529" s="28" t="str">
        <f t="shared" si="74"/>
        <v>2579912</v>
      </c>
      <c r="N3529" s="28">
        <v>0</v>
      </c>
      <c r="O3529" s="279">
        <v>176285.55540000001</v>
      </c>
    </row>
    <row r="3530" spans="10:15" x14ac:dyDescent="0.2">
      <c r="J3530" s="28">
        <v>25805</v>
      </c>
      <c r="K3530" s="28" t="s">
        <v>574</v>
      </c>
      <c r="L3530" s="28">
        <v>1</v>
      </c>
      <c r="M3530" s="28" t="str">
        <f t="shared" si="74"/>
        <v>258051</v>
      </c>
      <c r="N3530" s="28">
        <v>2201</v>
      </c>
      <c r="O3530" s="279">
        <v>46387.937420000002</v>
      </c>
    </row>
    <row r="3531" spans="10:15" x14ac:dyDescent="0.2">
      <c r="J3531" s="28">
        <v>25805</v>
      </c>
      <c r="K3531" s="28" t="s">
        <v>574</v>
      </c>
      <c r="L3531" s="28">
        <v>2</v>
      </c>
      <c r="M3531" s="28" t="str">
        <f t="shared" si="74"/>
        <v>258052</v>
      </c>
      <c r="N3531" s="28">
        <v>14036</v>
      </c>
      <c r="O3531" s="279">
        <v>134681.61259999999</v>
      </c>
    </row>
    <row r="3532" spans="10:15" x14ac:dyDescent="0.2">
      <c r="J3532" s="28">
        <v>25805</v>
      </c>
      <c r="K3532" s="28" t="s">
        <v>574</v>
      </c>
      <c r="L3532" s="28">
        <v>3</v>
      </c>
      <c r="M3532" s="28" t="str">
        <f t="shared" si="74"/>
        <v>258053</v>
      </c>
      <c r="N3532" s="28">
        <v>1709</v>
      </c>
      <c r="O3532" s="279">
        <v>154934.9173</v>
      </c>
    </row>
    <row r="3533" spans="10:15" x14ac:dyDescent="0.2">
      <c r="J3533" s="28">
        <v>25805</v>
      </c>
      <c r="K3533" s="28" t="s">
        <v>574</v>
      </c>
      <c r="L3533" s="28">
        <v>4</v>
      </c>
      <c r="M3533" s="28" t="str">
        <f t="shared" si="74"/>
        <v>258054</v>
      </c>
      <c r="N3533" s="28">
        <v>350</v>
      </c>
      <c r="O3533" s="279">
        <v>21823.3871</v>
      </c>
    </row>
    <row r="3534" spans="10:15" x14ac:dyDescent="0.2">
      <c r="J3534" s="28">
        <v>25805</v>
      </c>
      <c r="K3534" s="28" t="s">
        <v>574</v>
      </c>
      <c r="L3534" s="28">
        <v>9</v>
      </c>
      <c r="M3534" s="28" t="str">
        <f t="shared" si="74"/>
        <v>258059</v>
      </c>
      <c r="N3534" s="28">
        <v>468</v>
      </c>
      <c r="O3534" s="279">
        <v>206316.24540000001</v>
      </c>
    </row>
    <row r="3535" spans="10:15" x14ac:dyDescent="0.2">
      <c r="J3535" s="28">
        <v>25805</v>
      </c>
      <c r="K3535" s="28" t="s">
        <v>574</v>
      </c>
      <c r="L3535" s="28">
        <v>10</v>
      </c>
      <c r="M3535" s="28" t="str">
        <f t="shared" si="74"/>
        <v>2580510</v>
      </c>
      <c r="N3535" s="28">
        <v>429</v>
      </c>
      <c r="O3535" s="279">
        <v>813289.15659999999</v>
      </c>
    </row>
    <row r="3536" spans="10:15" x14ac:dyDescent="0.2">
      <c r="J3536" s="28">
        <v>25805</v>
      </c>
      <c r="K3536" s="28" t="s">
        <v>574</v>
      </c>
      <c r="L3536" s="28">
        <v>12</v>
      </c>
      <c r="M3536" s="28" t="str">
        <f t="shared" si="74"/>
        <v>2580512</v>
      </c>
      <c r="N3536" s="28">
        <v>0</v>
      </c>
      <c r="O3536" s="279">
        <v>12120.86623</v>
      </c>
    </row>
    <row r="3537" spans="10:15" x14ac:dyDescent="0.2">
      <c r="J3537" s="28">
        <v>25807</v>
      </c>
      <c r="K3537" s="28" t="s">
        <v>575</v>
      </c>
      <c r="L3537" s="28">
        <v>1</v>
      </c>
      <c r="M3537" s="28" t="str">
        <f t="shared" si="74"/>
        <v>258071</v>
      </c>
      <c r="N3537" s="28">
        <v>4710</v>
      </c>
      <c r="O3537" s="279">
        <v>36058.697419999997</v>
      </c>
    </row>
    <row r="3538" spans="10:15" x14ac:dyDescent="0.2">
      <c r="J3538" s="28">
        <v>25807</v>
      </c>
      <c r="K3538" s="28" t="s">
        <v>575</v>
      </c>
      <c r="L3538" s="28">
        <v>2</v>
      </c>
      <c r="M3538" s="28" t="str">
        <f t="shared" si="74"/>
        <v>258072</v>
      </c>
      <c r="N3538" s="28">
        <v>19053</v>
      </c>
      <c r="O3538" s="279">
        <v>81465.227209999997</v>
      </c>
    </row>
    <row r="3539" spans="10:15" x14ac:dyDescent="0.2">
      <c r="J3539" s="28">
        <v>25807</v>
      </c>
      <c r="K3539" s="28" t="s">
        <v>575</v>
      </c>
      <c r="L3539" s="28">
        <v>3</v>
      </c>
      <c r="M3539" s="28" t="str">
        <f t="shared" si="74"/>
        <v>258073</v>
      </c>
      <c r="N3539" s="28">
        <v>2102</v>
      </c>
      <c r="O3539" s="279">
        <v>190507.546</v>
      </c>
    </row>
    <row r="3540" spans="10:15" x14ac:dyDescent="0.2">
      <c r="J3540" s="28">
        <v>25807</v>
      </c>
      <c r="K3540" s="28" t="s">
        <v>575</v>
      </c>
      <c r="L3540" s="28">
        <v>9</v>
      </c>
      <c r="M3540" s="28" t="str">
        <f t="shared" si="74"/>
        <v>258079</v>
      </c>
      <c r="N3540" s="28">
        <v>41</v>
      </c>
      <c r="O3540" s="279">
        <v>102142.85709999999</v>
      </c>
    </row>
    <row r="3541" spans="10:15" x14ac:dyDescent="0.2">
      <c r="J3541" s="28">
        <v>25807</v>
      </c>
      <c r="K3541" s="28" t="s">
        <v>575</v>
      </c>
      <c r="L3541" s="28">
        <v>12</v>
      </c>
      <c r="M3541" s="28" t="str">
        <f t="shared" si="74"/>
        <v>2580712</v>
      </c>
      <c r="N3541" s="28">
        <v>0</v>
      </c>
      <c r="O3541" s="279">
        <v>11731.515450000001</v>
      </c>
    </row>
    <row r="3542" spans="10:15" x14ac:dyDescent="0.2">
      <c r="J3542" s="28">
        <v>25815</v>
      </c>
      <c r="K3542" s="28" t="s">
        <v>576</v>
      </c>
      <c r="L3542" s="28">
        <v>1</v>
      </c>
      <c r="M3542" s="28" t="str">
        <f t="shared" si="74"/>
        <v>258151</v>
      </c>
      <c r="N3542" s="28">
        <v>18604</v>
      </c>
      <c r="O3542" s="279">
        <v>76239.268849999993</v>
      </c>
    </row>
    <row r="3543" spans="10:15" x14ac:dyDescent="0.2">
      <c r="J3543" s="28">
        <v>25815</v>
      </c>
      <c r="K3543" s="28" t="s">
        <v>576</v>
      </c>
      <c r="L3543" s="28">
        <v>2</v>
      </c>
      <c r="M3543" s="28" t="str">
        <f t="shared" si="74"/>
        <v>258152</v>
      </c>
      <c r="N3543" s="28">
        <v>199089</v>
      </c>
      <c r="O3543" s="279">
        <v>195980.476</v>
      </c>
    </row>
    <row r="3544" spans="10:15" x14ac:dyDescent="0.2">
      <c r="J3544" s="28">
        <v>25815</v>
      </c>
      <c r="K3544" s="28" t="s">
        <v>576</v>
      </c>
      <c r="L3544" s="28">
        <v>3</v>
      </c>
      <c r="M3544" s="28" t="str">
        <f t="shared" si="74"/>
        <v>258153</v>
      </c>
      <c r="N3544" s="28">
        <v>97707</v>
      </c>
      <c r="O3544" s="279">
        <v>217340.38380000001</v>
      </c>
    </row>
    <row r="3545" spans="10:15" x14ac:dyDescent="0.2">
      <c r="J3545" s="28">
        <v>25815</v>
      </c>
      <c r="K3545" s="28" t="s">
        <v>576</v>
      </c>
      <c r="L3545" s="28">
        <v>4</v>
      </c>
      <c r="M3545" s="28" t="str">
        <f t="shared" si="74"/>
        <v>258154</v>
      </c>
      <c r="N3545" s="28">
        <v>32503</v>
      </c>
      <c r="O3545" s="279">
        <v>213177.6513</v>
      </c>
    </row>
    <row r="3546" spans="10:15" x14ac:dyDescent="0.2">
      <c r="J3546" s="28">
        <v>25815</v>
      </c>
      <c r="K3546" s="28" t="s">
        <v>576</v>
      </c>
      <c r="L3546" s="28">
        <v>5</v>
      </c>
      <c r="M3546" s="28" t="str">
        <f t="shared" si="74"/>
        <v>258155</v>
      </c>
      <c r="N3546" s="28">
        <v>5013</v>
      </c>
      <c r="O3546" s="279">
        <v>233037.25229999999</v>
      </c>
    </row>
    <row r="3547" spans="10:15" x14ac:dyDescent="0.2">
      <c r="J3547" s="28">
        <v>25815</v>
      </c>
      <c r="K3547" s="28" t="s">
        <v>576</v>
      </c>
      <c r="L3547" s="28">
        <v>6</v>
      </c>
      <c r="M3547" s="28" t="str">
        <f t="shared" si="74"/>
        <v>258156</v>
      </c>
      <c r="N3547" s="28">
        <v>5382</v>
      </c>
      <c r="O3547" s="279">
        <v>243090.47409999999</v>
      </c>
    </row>
    <row r="3548" spans="10:15" x14ac:dyDescent="0.2">
      <c r="J3548" s="28">
        <v>25815</v>
      </c>
      <c r="K3548" s="28" t="s">
        <v>576</v>
      </c>
      <c r="L3548" s="28">
        <v>8</v>
      </c>
      <c r="M3548" s="28" t="str">
        <f t="shared" si="74"/>
        <v>258158</v>
      </c>
      <c r="N3548" s="28">
        <v>337</v>
      </c>
      <c r="O3548" s="279">
        <v>11519.395339999999</v>
      </c>
    </row>
    <row r="3549" spans="10:15" x14ac:dyDescent="0.2">
      <c r="J3549" s="28">
        <v>25815</v>
      </c>
      <c r="K3549" s="28" t="s">
        <v>576</v>
      </c>
      <c r="L3549" s="28">
        <v>9</v>
      </c>
      <c r="M3549" s="28" t="str">
        <f t="shared" si="74"/>
        <v>258159</v>
      </c>
      <c r="N3549" s="28">
        <v>9775</v>
      </c>
      <c r="O3549" s="279">
        <v>339017.18469999998</v>
      </c>
    </row>
    <row r="3550" spans="10:15" x14ac:dyDescent="0.2">
      <c r="J3550" s="28">
        <v>25815</v>
      </c>
      <c r="K3550" s="28" t="s">
        <v>576</v>
      </c>
      <c r="L3550" s="28">
        <v>10</v>
      </c>
      <c r="M3550" s="28" t="str">
        <f t="shared" si="74"/>
        <v>2581510</v>
      </c>
      <c r="N3550" s="28">
        <v>39722</v>
      </c>
      <c r="O3550" s="279">
        <v>360874.63959999999</v>
      </c>
    </row>
    <row r="3551" spans="10:15" x14ac:dyDescent="0.2">
      <c r="J3551" s="28">
        <v>25815</v>
      </c>
      <c r="K3551" s="28" t="s">
        <v>576</v>
      </c>
      <c r="L3551" s="28">
        <v>12</v>
      </c>
      <c r="M3551" s="28" t="str">
        <f t="shared" si="74"/>
        <v>2581512</v>
      </c>
      <c r="N3551" s="28">
        <v>0</v>
      </c>
      <c r="O3551" s="279">
        <v>31068.26568</v>
      </c>
    </row>
    <row r="3552" spans="10:15" x14ac:dyDescent="0.2">
      <c r="J3552" s="28">
        <v>25817</v>
      </c>
      <c r="K3552" s="28" t="s">
        <v>577</v>
      </c>
      <c r="L3552" s="28">
        <v>1</v>
      </c>
      <c r="M3552" s="28" t="str">
        <f t="shared" si="74"/>
        <v>258171</v>
      </c>
      <c r="N3552" s="28">
        <v>8285</v>
      </c>
      <c r="O3552" s="279">
        <v>383606.13160000002</v>
      </c>
    </row>
    <row r="3553" spans="10:15" x14ac:dyDescent="0.2">
      <c r="J3553" s="28">
        <v>25817</v>
      </c>
      <c r="K3553" s="28" t="s">
        <v>577</v>
      </c>
      <c r="L3553" s="28">
        <v>2</v>
      </c>
      <c r="M3553" s="28" t="str">
        <f t="shared" si="74"/>
        <v>258172</v>
      </c>
      <c r="N3553" s="28">
        <v>117074</v>
      </c>
      <c r="O3553" s="279">
        <v>598039.94480000006</v>
      </c>
    </row>
    <row r="3554" spans="10:15" x14ac:dyDescent="0.2">
      <c r="J3554" s="28">
        <v>25817</v>
      </c>
      <c r="K3554" s="28" t="s">
        <v>577</v>
      </c>
      <c r="L3554" s="28">
        <v>3</v>
      </c>
      <c r="M3554" s="28" t="str">
        <f t="shared" si="74"/>
        <v>258173</v>
      </c>
      <c r="N3554" s="28">
        <v>103842</v>
      </c>
      <c r="O3554" s="279">
        <v>864700.31</v>
      </c>
    </row>
    <row r="3555" spans="10:15" x14ac:dyDescent="0.2">
      <c r="J3555" s="28">
        <v>25817</v>
      </c>
      <c r="K3555" s="28" t="s">
        <v>577</v>
      </c>
      <c r="L3555" s="28">
        <v>4</v>
      </c>
      <c r="M3555" s="28" t="str">
        <f t="shared" si="74"/>
        <v>258174</v>
      </c>
      <c r="N3555" s="28">
        <v>92155</v>
      </c>
      <c r="O3555" s="279">
        <v>931718.50300000003</v>
      </c>
    </row>
    <row r="3556" spans="10:15" x14ac:dyDescent="0.2">
      <c r="J3556" s="28">
        <v>25817</v>
      </c>
      <c r="K3556" s="28" t="s">
        <v>577</v>
      </c>
      <c r="L3556" s="28">
        <v>5</v>
      </c>
      <c r="M3556" s="28" t="str">
        <f t="shared" si="74"/>
        <v>258175</v>
      </c>
      <c r="N3556" s="28">
        <v>32493</v>
      </c>
      <c r="O3556" s="279">
        <v>888470.1716</v>
      </c>
    </row>
    <row r="3557" spans="10:15" x14ac:dyDescent="0.2">
      <c r="J3557" s="28">
        <v>25817</v>
      </c>
      <c r="K3557" s="28" t="s">
        <v>577</v>
      </c>
      <c r="L3557" s="28">
        <v>6</v>
      </c>
      <c r="M3557" s="28" t="str">
        <f t="shared" si="74"/>
        <v>258176</v>
      </c>
      <c r="N3557" s="28">
        <v>28680</v>
      </c>
      <c r="O3557" s="279">
        <v>756249.94010000001</v>
      </c>
    </row>
    <row r="3558" spans="10:15" x14ac:dyDescent="0.2">
      <c r="J3558" s="28">
        <v>25817</v>
      </c>
      <c r="K3558" s="28" t="s">
        <v>577</v>
      </c>
      <c r="L3558" s="28">
        <v>7</v>
      </c>
      <c r="M3558" s="28" t="str">
        <f t="shared" si="74"/>
        <v>258177</v>
      </c>
      <c r="N3558" s="28">
        <v>12838</v>
      </c>
      <c r="O3558" s="279">
        <v>514098.84039999999</v>
      </c>
    </row>
    <row r="3559" spans="10:15" x14ac:dyDescent="0.2">
      <c r="J3559" s="28">
        <v>25817</v>
      </c>
      <c r="K3559" s="28" t="s">
        <v>577</v>
      </c>
      <c r="L3559" s="28">
        <v>8</v>
      </c>
      <c r="M3559" s="28" t="str">
        <f t="shared" si="74"/>
        <v>258178</v>
      </c>
      <c r="N3559" s="28">
        <v>8741</v>
      </c>
      <c r="O3559" s="279">
        <v>187562.61780000001</v>
      </c>
    </row>
    <row r="3560" spans="10:15" x14ac:dyDescent="0.2">
      <c r="J3560" s="28">
        <v>25817</v>
      </c>
      <c r="K3560" s="28" t="s">
        <v>577</v>
      </c>
      <c r="L3560" s="28">
        <v>9</v>
      </c>
      <c r="M3560" s="28" t="str">
        <f t="shared" si="74"/>
        <v>258179</v>
      </c>
      <c r="N3560" s="28">
        <v>1434</v>
      </c>
      <c r="O3560" s="279">
        <v>699060.20869999996</v>
      </c>
    </row>
    <row r="3561" spans="10:15" x14ac:dyDescent="0.2">
      <c r="J3561" s="28">
        <v>25817</v>
      </c>
      <c r="K3561" s="28" t="s">
        <v>577</v>
      </c>
      <c r="L3561" s="28">
        <v>10</v>
      </c>
      <c r="M3561" s="28" t="str">
        <f t="shared" si="74"/>
        <v>2581710</v>
      </c>
      <c r="N3561" s="28">
        <v>26739</v>
      </c>
      <c r="O3561" s="279">
        <v>1129144.892</v>
      </c>
    </row>
    <row r="3562" spans="10:15" x14ac:dyDescent="0.2">
      <c r="J3562" s="28">
        <v>25817</v>
      </c>
      <c r="K3562" s="28" t="s">
        <v>577</v>
      </c>
      <c r="L3562" s="28">
        <v>11</v>
      </c>
      <c r="M3562" s="28" t="str">
        <f t="shared" si="74"/>
        <v>2581711</v>
      </c>
      <c r="N3562" s="28">
        <v>7897</v>
      </c>
      <c r="O3562" s="279">
        <v>221581.24530000001</v>
      </c>
    </row>
    <row r="3563" spans="10:15" x14ac:dyDescent="0.2">
      <c r="J3563" s="28">
        <v>25817</v>
      </c>
      <c r="K3563" s="28" t="s">
        <v>577</v>
      </c>
      <c r="L3563" s="28">
        <v>12</v>
      </c>
      <c r="M3563" s="28" t="str">
        <f t="shared" si="74"/>
        <v>2581712</v>
      </c>
      <c r="N3563" s="28">
        <v>0</v>
      </c>
      <c r="O3563" s="279">
        <v>183216.54240000001</v>
      </c>
    </row>
    <row r="3564" spans="10:15" x14ac:dyDescent="0.2">
      <c r="J3564" s="28">
        <v>25823</v>
      </c>
      <c r="K3564" s="28" t="s">
        <v>578</v>
      </c>
      <c r="L3564" s="28">
        <v>1</v>
      </c>
      <c r="M3564" s="28" t="str">
        <f t="shared" si="74"/>
        <v>258231</v>
      </c>
      <c r="N3564" s="28">
        <v>7994</v>
      </c>
      <c r="O3564" s="279">
        <v>19195.223699999999</v>
      </c>
    </row>
    <row r="3565" spans="10:15" x14ac:dyDescent="0.2">
      <c r="J3565" s="28">
        <v>25823</v>
      </c>
      <c r="K3565" s="28" t="s">
        <v>578</v>
      </c>
      <c r="L3565" s="28">
        <v>2</v>
      </c>
      <c r="M3565" s="28" t="str">
        <f t="shared" si="74"/>
        <v>258232</v>
      </c>
      <c r="N3565" s="28">
        <v>9423</v>
      </c>
      <c r="O3565" s="279">
        <v>80142.420589999994</v>
      </c>
    </row>
    <row r="3566" spans="10:15" x14ac:dyDescent="0.2">
      <c r="J3566" s="28">
        <v>25823</v>
      </c>
      <c r="K3566" s="28" t="s">
        <v>578</v>
      </c>
      <c r="L3566" s="28">
        <v>9</v>
      </c>
      <c r="M3566" s="28" t="str">
        <f t="shared" si="74"/>
        <v>258239</v>
      </c>
      <c r="N3566" s="28">
        <v>19</v>
      </c>
      <c r="O3566" s="279">
        <v>11420.118340000001</v>
      </c>
    </row>
    <row r="3567" spans="10:15" x14ac:dyDescent="0.2">
      <c r="J3567" s="28">
        <v>25823</v>
      </c>
      <c r="K3567" s="28" t="s">
        <v>578</v>
      </c>
      <c r="L3567" s="28">
        <v>12</v>
      </c>
      <c r="M3567" s="28" t="str">
        <f t="shared" si="74"/>
        <v>2582312</v>
      </c>
      <c r="N3567" s="28">
        <v>0</v>
      </c>
      <c r="O3567" s="279">
        <v>3952.1835580000002</v>
      </c>
    </row>
    <row r="3568" spans="10:15" x14ac:dyDescent="0.2">
      <c r="J3568" s="28">
        <v>25839</v>
      </c>
      <c r="K3568" s="28" t="s">
        <v>579</v>
      </c>
      <c r="L3568" s="28">
        <v>1</v>
      </c>
      <c r="M3568" s="28" t="str">
        <f t="shared" si="74"/>
        <v>258391</v>
      </c>
      <c r="N3568" s="28">
        <v>8595</v>
      </c>
      <c r="O3568" s="279">
        <v>29342.16606</v>
      </c>
    </row>
    <row r="3569" spans="10:15" x14ac:dyDescent="0.2">
      <c r="J3569" s="28">
        <v>25839</v>
      </c>
      <c r="K3569" s="28" t="s">
        <v>579</v>
      </c>
      <c r="L3569" s="28">
        <v>2</v>
      </c>
      <c r="M3569" s="28" t="str">
        <f t="shared" si="74"/>
        <v>258392</v>
      </c>
      <c r="N3569" s="28">
        <v>15366</v>
      </c>
      <c r="O3569" s="279">
        <v>111838.1036</v>
      </c>
    </row>
    <row r="3570" spans="10:15" x14ac:dyDescent="0.2">
      <c r="J3570" s="28">
        <v>25839</v>
      </c>
      <c r="K3570" s="28" t="s">
        <v>579</v>
      </c>
      <c r="L3570" s="28">
        <v>3</v>
      </c>
      <c r="M3570" s="28" t="str">
        <f t="shared" si="74"/>
        <v>258393</v>
      </c>
      <c r="N3570" s="28">
        <v>1300</v>
      </c>
      <c r="O3570" s="279">
        <v>289730.68</v>
      </c>
    </row>
    <row r="3571" spans="10:15" x14ac:dyDescent="0.2">
      <c r="J3571" s="28">
        <v>25839</v>
      </c>
      <c r="K3571" s="28" t="s">
        <v>579</v>
      </c>
      <c r="L3571" s="28">
        <v>9</v>
      </c>
      <c r="M3571" s="28" t="str">
        <f t="shared" si="74"/>
        <v>258399</v>
      </c>
      <c r="N3571" s="28">
        <v>315</v>
      </c>
      <c r="O3571" s="279">
        <v>103451.8058</v>
      </c>
    </row>
    <row r="3572" spans="10:15" x14ac:dyDescent="0.2">
      <c r="J3572" s="28">
        <v>25839</v>
      </c>
      <c r="K3572" s="28" t="s">
        <v>579</v>
      </c>
      <c r="L3572" s="28">
        <v>10</v>
      </c>
      <c r="M3572" s="28" t="str">
        <f t="shared" si="74"/>
        <v>2583910</v>
      </c>
      <c r="N3572" s="28">
        <v>817</v>
      </c>
      <c r="O3572" s="279">
        <v>85380.281690000003</v>
      </c>
    </row>
    <row r="3573" spans="10:15" x14ac:dyDescent="0.2">
      <c r="J3573" s="28">
        <v>25839</v>
      </c>
      <c r="K3573" s="28" t="s">
        <v>579</v>
      </c>
      <c r="L3573" s="28">
        <v>12</v>
      </c>
      <c r="M3573" s="28" t="str">
        <f t="shared" si="74"/>
        <v>2583912</v>
      </c>
      <c r="N3573" s="28">
        <v>0</v>
      </c>
      <c r="O3573" s="279">
        <v>3713.1586280000001</v>
      </c>
    </row>
    <row r="3574" spans="10:15" x14ac:dyDescent="0.2">
      <c r="J3574" s="28">
        <v>25841</v>
      </c>
      <c r="K3574" s="28" t="s">
        <v>580</v>
      </c>
      <c r="L3574" s="28">
        <v>1</v>
      </c>
      <c r="M3574" s="28" t="str">
        <f t="shared" si="74"/>
        <v>258411</v>
      </c>
      <c r="N3574" s="28">
        <v>5396</v>
      </c>
      <c r="O3574" s="279">
        <v>44290.742639999997</v>
      </c>
    </row>
    <row r="3575" spans="10:15" x14ac:dyDescent="0.2">
      <c r="J3575" s="28">
        <v>25841</v>
      </c>
      <c r="K3575" s="28" t="s">
        <v>580</v>
      </c>
      <c r="L3575" s="28">
        <v>2</v>
      </c>
      <c r="M3575" s="28" t="str">
        <f t="shared" si="74"/>
        <v>258412</v>
      </c>
      <c r="N3575" s="28">
        <v>23526</v>
      </c>
      <c r="O3575" s="279">
        <v>109963.51029999999</v>
      </c>
    </row>
    <row r="3576" spans="10:15" x14ac:dyDescent="0.2">
      <c r="J3576" s="28">
        <v>25841</v>
      </c>
      <c r="K3576" s="28" t="s">
        <v>580</v>
      </c>
      <c r="L3576" s="28">
        <v>3</v>
      </c>
      <c r="M3576" s="28" t="str">
        <f t="shared" si="74"/>
        <v>258413</v>
      </c>
      <c r="N3576" s="28">
        <v>1382</v>
      </c>
      <c r="O3576" s="279">
        <v>95549.027199999997</v>
      </c>
    </row>
    <row r="3577" spans="10:15" x14ac:dyDescent="0.2">
      <c r="J3577" s="28">
        <v>25841</v>
      </c>
      <c r="K3577" s="28" t="s">
        <v>580</v>
      </c>
      <c r="L3577" s="28">
        <v>9</v>
      </c>
      <c r="M3577" s="28" t="str">
        <f t="shared" si="74"/>
        <v>258419</v>
      </c>
      <c r="N3577" s="28">
        <v>1280</v>
      </c>
      <c r="O3577" s="279">
        <v>152204.66149999999</v>
      </c>
    </row>
    <row r="3578" spans="10:15" x14ac:dyDescent="0.2">
      <c r="J3578" s="28">
        <v>25841</v>
      </c>
      <c r="K3578" s="28" t="s">
        <v>580</v>
      </c>
      <c r="L3578" s="28">
        <v>10</v>
      </c>
      <c r="M3578" s="28" t="str">
        <f t="shared" si="74"/>
        <v>2584110</v>
      </c>
      <c r="N3578" s="28">
        <v>1143</v>
      </c>
      <c r="O3578" s="279">
        <v>50967.677770000002</v>
      </c>
    </row>
    <row r="3579" spans="10:15" x14ac:dyDescent="0.2">
      <c r="J3579" s="28">
        <v>25841</v>
      </c>
      <c r="K3579" s="28" t="s">
        <v>580</v>
      </c>
      <c r="L3579" s="28">
        <v>12</v>
      </c>
      <c r="M3579" s="28" t="str">
        <f t="shared" si="74"/>
        <v>2584112</v>
      </c>
      <c r="N3579" s="28">
        <v>0</v>
      </c>
      <c r="O3579" s="279">
        <v>11707.589819999999</v>
      </c>
    </row>
    <row r="3580" spans="10:15" x14ac:dyDescent="0.2">
      <c r="J3580" s="28">
        <v>25843</v>
      </c>
      <c r="K3580" s="28" t="s">
        <v>581</v>
      </c>
      <c r="L3580" s="28">
        <v>1</v>
      </c>
      <c r="M3580" s="28" t="str">
        <f t="shared" si="74"/>
        <v>258431</v>
      </c>
      <c r="N3580" s="28">
        <v>10420</v>
      </c>
      <c r="O3580" s="279">
        <v>114463.3743</v>
      </c>
    </row>
    <row r="3581" spans="10:15" x14ac:dyDescent="0.2">
      <c r="J3581" s="28">
        <v>25843</v>
      </c>
      <c r="K3581" s="28" t="s">
        <v>581</v>
      </c>
      <c r="L3581" s="28">
        <v>2</v>
      </c>
      <c r="M3581" s="28" t="str">
        <f t="shared" si="74"/>
        <v>258432</v>
      </c>
      <c r="N3581" s="28">
        <v>328313</v>
      </c>
      <c r="O3581" s="279">
        <v>343765.53200000001</v>
      </c>
    </row>
    <row r="3582" spans="10:15" x14ac:dyDescent="0.2">
      <c r="J3582" s="28">
        <v>25843</v>
      </c>
      <c r="K3582" s="28" t="s">
        <v>581</v>
      </c>
      <c r="L3582" s="28">
        <v>3</v>
      </c>
      <c r="M3582" s="28" t="str">
        <f t="shared" si="74"/>
        <v>258433</v>
      </c>
      <c r="N3582" s="28">
        <v>288659</v>
      </c>
      <c r="O3582" s="279">
        <v>508352.2599</v>
      </c>
    </row>
    <row r="3583" spans="10:15" x14ac:dyDescent="0.2">
      <c r="J3583" s="28">
        <v>25843</v>
      </c>
      <c r="K3583" s="28" t="s">
        <v>581</v>
      </c>
      <c r="L3583" s="28">
        <v>4</v>
      </c>
      <c r="M3583" s="28" t="str">
        <f t="shared" si="74"/>
        <v>258434</v>
      </c>
      <c r="N3583" s="28">
        <v>121174</v>
      </c>
      <c r="O3583" s="279">
        <v>534913.77859999996</v>
      </c>
    </row>
    <row r="3584" spans="10:15" x14ac:dyDescent="0.2">
      <c r="J3584" s="28">
        <v>25843</v>
      </c>
      <c r="K3584" s="28" t="s">
        <v>581</v>
      </c>
      <c r="L3584" s="28">
        <v>5</v>
      </c>
      <c r="M3584" s="28" t="str">
        <f t="shared" si="74"/>
        <v>258435</v>
      </c>
      <c r="N3584" s="28">
        <v>34137</v>
      </c>
      <c r="O3584" s="279">
        <v>565408.83250000002</v>
      </c>
    </row>
    <row r="3585" spans="10:15" x14ac:dyDescent="0.2">
      <c r="J3585" s="28">
        <v>25843</v>
      </c>
      <c r="K3585" s="28" t="s">
        <v>581</v>
      </c>
      <c r="L3585" s="28">
        <v>6</v>
      </c>
      <c r="M3585" s="28" t="str">
        <f t="shared" si="74"/>
        <v>258436</v>
      </c>
      <c r="N3585" s="28">
        <v>15706</v>
      </c>
      <c r="O3585" s="279">
        <v>576384.13390000002</v>
      </c>
    </row>
    <row r="3586" spans="10:15" x14ac:dyDescent="0.2">
      <c r="J3586" s="28">
        <v>25843</v>
      </c>
      <c r="K3586" s="28" t="s">
        <v>581</v>
      </c>
      <c r="L3586" s="28">
        <v>7</v>
      </c>
      <c r="M3586" s="28" t="str">
        <f t="shared" si="74"/>
        <v>258437</v>
      </c>
      <c r="N3586" s="28">
        <v>5941</v>
      </c>
      <c r="O3586" s="279">
        <v>318795.15519999998</v>
      </c>
    </row>
    <row r="3587" spans="10:15" x14ac:dyDescent="0.2">
      <c r="J3587" s="28">
        <v>25843</v>
      </c>
      <c r="K3587" s="28" t="s">
        <v>581</v>
      </c>
      <c r="L3587" s="28">
        <v>8</v>
      </c>
      <c r="M3587" s="28" t="str">
        <f t="shared" ref="M3587:M3650" si="75">J3587&amp;L3587</f>
        <v>258438</v>
      </c>
      <c r="N3587" s="28">
        <v>249</v>
      </c>
      <c r="O3587" s="279">
        <v>187729.79490000001</v>
      </c>
    </row>
    <row r="3588" spans="10:15" x14ac:dyDescent="0.2">
      <c r="J3588" s="28">
        <v>25843</v>
      </c>
      <c r="K3588" s="28" t="s">
        <v>581</v>
      </c>
      <c r="L3588" s="28">
        <v>9</v>
      </c>
      <c r="M3588" s="28" t="str">
        <f t="shared" si="75"/>
        <v>258439</v>
      </c>
      <c r="N3588" s="28">
        <v>20226</v>
      </c>
      <c r="O3588" s="279">
        <v>503736.90120000002</v>
      </c>
    </row>
    <row r="3589" spans="10:15" x14ac:dyDescent="0.2">
      <c r="J3589" s="28">
        <v>25843</v>
      </c>
      <c r="K3589" s="28" t="s">
        <v>581</v>
      </c>
      <c r="L3589" s="28">
        <v>10</v>
      </c>
      <c r="M3589" s="28" t="str">
        <f t="shared" si="75"/>
        <v>2584310</v>
      </c>
      <c r="N3589" s="28">
        <v>39069</v>
      </c>
      <c r="O3589" s="279">
        <v>698734.07339999999</v>
      </c>
    </row>
    <row r="3590" spans="10:15" x14ac:dyDescent="0.2">
      <c r="J3590" s="28">
        <v>25843</v>
      </c>
      <c r="K3590" s="28" t="s">
        <v>581</v>
      </c>
      <c r="L3590" s="28">
        <v>11</v>
      </c>
      <c r="M3590" s="28" t="str">
        <f t="shared" si="75"/>
        <v>2584311</v>
      </c>
      <c r="N3590" s="28">
        <v>894</v>
      </c>
      <c r="O3590" s="279">
        <v>100742.9345</v>
      </c>
    </row>
    <row r="3591" spans="10:15" x14ac:dyDescent="0.2">
      <c r="J3591" s="28">
        <v>25843</v>
      </c>
      <c r="K3591" s="28" t="s">
        <v>581</v>
      </c>
      <c r="L3591" s="28">
        <v>12</v>
      </c>
      <c r="M3591" s="28" t="str">
        <f t="shared" si="75"/>
        <v>2584312</v>
      </c>
      <c r="N3591" s="28">
        <v>0</v>
      </c>
      <c r="O3591" s="279">
        <v>78071.175690000004</v>
      </c>
    </row>
    <row r="3592" spans="10:15" x14ac:dyDescent="0.2">
      <c r="J3592" s="28">
        <v>25845</v>
      </c>
      <c r="K3592" s="28" t="s">
        <v>582</v>
      </c>
      <c r="L3592" s="28">
        <v>1</v>
      </c>
      <c r="M3592" s="28" t="str">
        <f t="shared" si="75"/>
        <v>258451</v>
      </c>
      <c r="N3592" s="28">
        <v>32349</v>
      </c>
      <c r="O3592" s="279">
        <v>34902.40567</v>
      </c>
    </row>
    <row r="3593" spans="10:15" x14ac:dyDescent="0.2">
      <c r="J3593" s="28">
        <v>25845</v>
      </c>
      <c r="K3593" s="28" t="s">
        <v>582</v>
      </c>
      <c r="L3593" s="28">
        <v>2</v>
      </c>
      <c r="M3593" s="28" t="str">
        <f t="shared" si="75"/>
        <v>258452</v>
      </c>
      <c r="N3593" s="28">
        <v>65427</v>
      </c>
      <c r="O3593" s="279">
        <v>122921.9497</v>
      </c>
    </row>
    <row r="3594" spans="10:15" x14ac:dyDescent="0.2">
      <c r="J3594" s="28">
        <v>25845</v>
      </c>
      <c r="K3594" s="28" t="s">
        <v>582</v>
      </c>
      <c r="L3594" s="28">
        <v>3</v>
      </c>
      <c r="M3594" s="28" t="str">
        <f t="shared" si="75"/>
        <v>258453</v>
      </c>
      <c r="N3594" s="28">
        <v>6546</v>
      </c>
      <c r="O3594" s="279">
        <v>186083.11420000001</v>
      </c>
    </row>
    <row r="3595" spans="10:15" x14ac:dyDescent="0.2">
      <c r="J3595" s="28">
        <v>25845</v>
      </c>
      <c r="K3595" s="28" t="s">
        <v>582</v>
      </c>
      <c r="L3595" s="28">
        <v>4</v>
      </c>
      <c r="M3595" s="28" t="str">
        <f t="shared" si="75"/>
        <v>258454</v>
      </c>
      <c r="N3595" s="28">
        <v>738</v>
      </c>
      <c r="O3595" s="279">
        <v>138983.73980000001</v>
      </c>
    </row>
    <row r="3596" spans="10:15" x14ac:dyDescent="0.2">
      <c r="J3596" s="28">
        <v>25845</v>
      </c>
      <c r="K3596" s="28" t="s">
        <v>582</v>
      </c>
      <c r="L3596" s="28">
        <v>9</v>
      </c>
      <c r="M3596" s="28" t="str">
        <f t="shared" si="75"/>
        <v>258459</v>
      </c>
      <c r="N3596" s="28">
        <v>7003</v>
      </c>
      <c r="O3596" s="279">
        <v>85966.759730000005</v>
      </c>
    </row>
    <row r="3597" spans="10:15" x14ac:dyDescent="0.2">
      <c r="J3597" s="28">
        <v>25845</v>
      </c>
      <c r="K3597" s="28" t="s">
        <v>582</v>
      </c>
      <c r="L3597" s="28">
        <v>12</v>
      </c>
      <c r="M3597" s="28" t="str">
        <f t="shared" si="75"/>
        <v>2584512</v>
      </c>
      <c r="N3597" s="28">
        <v>0</v>
      </c>
      <c r="O3597" s="279">
        <v>8818.2086089999993</v>
      </c>
    </row>
    <row r="3598" spans="10:15" x14ac:dyDescent="0.2">
      <c r="J3598" s="28">
        <v>25851</v>
      </c>
      <c r="K3598" s="28" t="s">
        <v>583</v>
      </c>
      <c r="L3598" s="28">
        <v>1</v>
      </c>
      <c r="M3598" s="28" t="str">
        <f t="shared" si="75"/>
        <v>258511</v>
      </c>
      <c r="N3598" s="28">
        <v>15768</v>
      </c>
      <c r="O3598" s="279">
        <v>48314.812310000001</v>
      </c>
    </row>
    <row r="3599" spans="10:15" x14ac:dyDescent="0.2">
      <c r="J3599" s="28">
        <v>25851</v>
      </c>
      <c r="K3599" s="28" t="s">
        <v>583</v>
      </c>
      <c r="L3599" s="28">
        <v>2</v>
      </c>
      <c r="M3599" s="28" t="str">
        <f t="shared" si="75"/>
        <v>258512</v>
      </c>
      <c r="N3599" s="28">
        <v>64218</v>
      </c>
      <c r="O3599" s="279">
        <v>100344.4166</v>
      </c>
    </row>
    <row r="3600" spans="10:15" x14ac:dyDescent="0.2">
      <c r="J3600" s="28">
        <v>25851</v>
      </c>
      <c r="K3600" s="28" t="s">
        <v>583</v>
      </c>
      <c r="L3600" s="28">
        <v>3</v>
      </c>
      <c r="M3600" s="28" t="str">
        <f t="shared" si="75"/>
        <v>258513</v>
      </c>
      <c r="N3600" s="28">
        <v>6439</v>
      </c>
      <c r="O3600" s="279">
        <v>135759.6612</v>
      </c>
    </row>
    <row r="3601" spans="10:15" x14ac:dyDescent="0.2">
      <c r="J3601" s="28">
        <v>25851</v>
      </c>
      <c r="K3601" s="28" t="s">
        <v>583</v>
      </c>
      <c r="L3601" s="28">
        <v>4</v>
      </c>
      <c r="M3601" s="28" t="str">
        <f t="shared" si="75"/>
        <v>258514</v>
      </c>
      <c r="N3601" s="28">
        <v>5636</v>
      </c>
      <c r="O3601" s="279">
        <v>86725.908509999994</v>
      </c>
    </row>
    <row r="3602" spans="10:15" x14ac:dyDescent="0.2">
      <c r="J3602" s="28">
        <v>25851</v>
      </c>
      <c r="K3602" s="28" t="s">
        <v>583</v>
      </c>
      <c r="L3602" s="28">
        <v>5</v>
      </c>
      <c r="M3602" s="28" t="str">
        <f t="shared" si="75"/>
        <v>258515</v>
      </c>
      <c r="N3602" s="28">
        <v>890</v>
      </c>
      <c r="O3602" s="279">
        <v>221506.44200000001</v>
      </c>
    </row>
    <row r="3603" spans="10:15" x14ac:dyDescent="0.2">
      <c r="J3603" s="28">
        <v>25851</v>
      </c>
      <c r="K3603" s="28" t="s">
        <v>583</v>
      </c>
      <c r="L3603" s="28">
        <v>9</v>
      </c>
      <c r="M3603" s="28" t="str">
        <f t="shared" si="75"/>
        <v>258519</v>
      </c>
      <c r="N3603" s="28">
        <v>2500</v>
      </c>
      <c r="O3603" s="279">
        <v>162115.39629999999</v>
      </c>
    </row>
    <row r="3604" spans="10:15" x14ac:dyDescent="0.2">
      <c r="J3604" s="28">
        <v>25851</v>
      </c>
      <c r="K3604" s="28" t="s">
        <v>583</v>
      </c>
      <c r="L3604" s="28">
        <v>10</v>
      </c>
      <c r="M3604" s="28" t="str">
        <f t="shared" si="75"/>
        <v>2585110</v>
      </c>
      <c r="N3604" s="28">
        <v>1005</v>
      </c>
      <c r="O3604" s="279">
        <v>186606.96460000001</v>
      </c>
    </row>
    <row r="3605" spans="10:15" x14ac:dyDescent="0.2">
      <c r="J3605" s="28">
        <v>25851</v>
      </c>
      <c r="K3605" s="28" t="s">
        <v>583</v>
      </c>
      <c r="L3605" s="28">
        <v>11</v>
      </c>
      <c r="M3605" s="28" t="str">
        <f t="shared" si="75"/>
        <v>2585111</v>
      </c>
      <c r="N3605" s="28">
        <v>0</v>
      </c>
      <c r="O3605" s="279">
        <v>9678.1354749999991</v>
      </c>
    </row>
    <row r="3606" spans="10:15" x14ac:dyDescent="0.2">
      <c r="J3606" s="28">
        <v>25851</v>
      </c>
      <c r="K3606" s="28" t="s">
        <v>583</v>
      </c>
      <c r="L3606" s="28">
        <v>12</v>
      </c>
      <c r="M3606" s="28" t="str">
        <f t="shared" si="75"/>
        <v>2585112</v>
      </c>
      <c r="N3606" s="28">
        <v>0</v>
      </c>
      <c r="O3606" s="279">
        <v>22569.058720000001</v>
      </c>
    </row>
    <row r="3607" spans="10:15" x14ac:dyDescent="0.2">
      <c r="J3607" s="28">
        <v>25862</v>
      </c>
      <c r="K3607" s="28" t="s">
        <v>584</v>
      </c>
      <c r="L3607" s="28">
        <v>1</v>
      </c>
      <c r="M3607" s="28" t="str">
        <f t="shared" si="75"/>
        <v>258621</v>
      </c>
      <c r="N3607" s="28">
        <v>10961</v>
      </c>
      <c r="O3607" s="279">
        <v>46924.763250000004</v>
      </c>
    </row>
    <row r="3608" spans="10:15" x14ac:dyDescent="0.2">
      <c r="J3608" s="28">
        <v>25862</v>
      </c>
      <c r="K3608" s="28" t="s">
        <v>584</v>
      </c>
      <c r="L3608" s="28">
        <v>2</v>
      </c>
      <c r="M3608" s="28" t="str">
        <f t="shared" si="75"/>
        <v>258622</v>
      </c>
      <c r="N3608" s="28">
        <v>21418</v>
      </c>
      <c r="O3608" s="279">
        <v>105996.212</v>
      </c>
    </row>
    <row r="3609" spans="10:15" x14ac:dyDescent="0.2">
      <c r="J3609" s="28">
        <v>25862</v>
      </c>
      <c r="K3609" s="28" t="s">
        <v>584</v>
      </c>
      <c r="L3609" s="28">
        <v>3</v>
      </c>
      <c r="M3609" s="28" t="str">
        <f t="shared" si="75"/>
        <v>258623</v>
      </c>
      <c r="N3609" s="28">
        <v>1453</v>
      </c>
      <c r="O3609" s="279">
        <v>221557.46780000001</v>
      </c>
    </row>
    <row r="3610" spans="10:15" x14ac:dyDescent="0.2">
      <c r="J3610" s="28">
        <v>25862</v>
      </c>
      <c r="K3610" s="28" t="s">
        <v>584</v>
      </c>
      <c r="L3610" s="28">
        <v>4</v>
      </c>
      <c r="M3610" s="28" t="str">
        <f t="shared" si="75"/>
        <v>258624</v>
      </c>
      <c r="N3610" s="28">
        <v>1518</v>
      </c>
      <c r="O3610" s="279">
        <v>318998.30900000001</v>
      </c>
    </row>
    <row r="3611" spans="10:15" x14ac:dyDescent="0.2">
      <c r="J3611" s="28">
        <v>25862</v>
      </c>
      <c r="K3611" s="28" t="s">
        <v>584</v>
      </c>
      <c r="L3611" s="28">
        <v>5</v>
      </c>
      <c r="M3611" s="28" t="str">
        <f t="shared" si="75"/>
        <v>258625</v>
      </c>
      <c r="N3611" s="28">
        <v>1568</v>
      </c>
      <c r="O3611" s="279">
        <v>85751.473480000001</v>
      </c>
    </row>
    <row r="3612" spans="10:15" x14ac:dyDescent="0.2">
      <c r="J3612" s="28">
        <v>25862</v>
      </c>
      <c r="K3612" s="28" t="s">
        <v>584</v>
      </c>
      <c r="L3612" s="28">
        <v>9</v>
      </c>
      <c r="M3612" s="28" t="str">
        <f t="shared" si="75"/>
        <v>258629</v>
      </c>
      <c r="N3612" s="28">
        <v>1064</v>
      </c>
      <c r="O3612" s="279">
        <v>268768.6826</v>
      </c>
    </row>
    <row r="3613" spans="10:15" x14ac:dyDescent="0.2">
      <c r="J3613" s="28">
        <v>25862</v>
      </c>
      <c r="K3613" s="28" t="s">
        <v>584</v>
      </c>
      <c r="L3613" s="28">
        <v>12</v>
      </c>
      <c r="M3613" s="28" t="str">
        <f t="shared" si="75"/>
        <v>2586212</v>
      </c>
      <c r="N3613" s="28">
        <v>0</v>
      </c>
      <c r="O3613" s="279">
        <v>16756.137910000001</v>
      </c>
    </row>
    <row r="3614" spans="10:15" x14ac:dyDescent="0.2">
      <c r="J3614" s="28">
        <v>25867</v>
      </c>
      <c r="K3614" s="28" t="s">
        <v>585</v>
      </c>
      <c r="L3614" s="28">
        <v>1</v>
      </c>
      <c r="M3614" s="28" t="str">
        <f t="shared" si="75"/>
        <v>258671</v>
      </c>
      <c r="N3614" s="28">
        <v>9157</v>
      </c>
      <c r="O3614" s="279">
        <v>34985.720020000001</v>
      </c>
    </row>
    <row r="3615" spans="10:15" x14ac:dyDescent="0.2">
      <c r="J3615" s="28">
        <v>25867</v>
      </c>
      <c r="K3615" s="28" t="s">
        <v>585</v>
      </c>
      <c r="L3615" s="28">
        <v>2</v>
      </c>
      <c r="M3615" s="28" t="str">
        <f t="shared" si="75"/>
        <v>258672</v>
      </c>
      <c r="N3615" s="28">
        <v>22235</v>
      </c>
      <c r="O3615" s="279">
        <v>98729.496650000001</v>
      </c>
    </row>
    <row r="3616" spans="10:15" x14ac:dyDescent="0.2">
      <c r="J3616" s="28">
        <v>25867</v>
      </c>
      <c r="K3616" s="28" t="s">
        <v>585</v>
      </c>
      <c r="L3616" s="28">
        <v>3</v>
      </c>
      <c r="M3616" s="28" t="str">
        <f t="shared" si="75"/>
        <v>258673</v>
      </c>
      <c r="N3616" s="28">
        <v>1900</v>
      </c>
      <c r="O3616" s="279">
        <v>136260.74110000001</v>
      </c>
    </row>
    <row r="3617" spans="10:15" x14ac:dyDescent="0.2">
      <c r="J3617" s="28">
        <v>25867</v>
      </c>
      <c r="K3617" s="28" t="s">
        <v>585</v>
      </c>
      <c r="L3617" s="28">
        <v>6</v>
      </c>
      <c r="M3617" s="28" t="str">
        <f t="shared" si="75"/>
        <v>258676</v>
      </c>
      <c r="N3617" s="28">
        <v>129</v>
      </c>
      <c r="O3617" s="279">
        <v>120299.38039999999</v>
      </c>
    </row>
    <row r="3618" spans="10:15" x14ac:dyDescent="0.2">
      <c r="J3618" s="28">
        <v>25867</v>
      </c>
      <c r="K3618" s="28" t="s">
        <v>585</v>
      </c>
      <c r="L3618" s="28">
        <v>9</v>
      </c>
      <c r="M3618" s="28" t="str">
        <f t="shared" si="75"/>
        <v>258679</v>
      </c>
      <c r="N3618" s="28">
        <v>896</v>
      </c>
      <c r="O3618" s="279">
        <v>35003.271540000002</v>
      </c>
    </row>
    <row r="3619" spans="10:15" x14ac:dyDescent="0.2">
      <c r="J3619" s="28">
        <v>25867</v>
      </c>
      <c r="K3619" s="28" t="s">
        <v>585</v>
      </c>
      <c r="L3619" s="28">
        <v>10</v>
      </c>
      <c r="M3619" s="28" t="str">
        <f t="shared" si="75"/>
        <v>2586710</v>
      </c>
      <c r="N3619" s="28">
        <v>1114</v>
      </c>
      <c r="O3619" s="279">
        <v>292125.04690000002</v>
      </c>
    </row>
    <row r="3620" spans="10:15" x14ac:dyDescent="0.2">
      <c r="J3620" s="28">
        <v>25867</v>
      </c>
      <c r="K3620" s="28" t="s">
        <v>585</v>
      </c>
      <c r="L3620" s="28">
        <v>12</v>
      </c>
      <c r="M3620" s="28" t="str">
        <f t="shared" si="75"/>
        <v>2586712</v>
      </c>
      <c r="N3620" s="28">
        <v>0</v>
      </c>
      <c r="O3620" s="279">
        <v>5410.5048610000003</v>
      </c>
    </row>
    <row r="3621" spans="10:15" x14ac:dyDescent="0.2">
      <c r="J3621" s="28">
        <v>25871</v>
      </c>
      <c r="K3621" s="28" t="s">
        <v>586</v>
      </c>
      <c r="L3621" s="28">
        <v>1</v>
      </c>
      <c r="M3621" s="28" t="str">
        <f t="shared" si="75"/>
        <v>258711</v>
      </c>
      <c r="N3621" s="28">
        <v>4588</v>
      </c>
      <c r="O3621" s="279">
        <v>31338.289120000001</v>
      </c>
    </row>
    <row r="3622" spans="10:15" x14ac:dyDescent="0.2">
      <c r="J3622" s="28">
        <v>25871</v>
      </c>
      <c r="K3622" s="28" t="s">
        <v>586</v>
      </c>
      <c r="L3622" s="28">
        <v>2</v>
      </c>
      <c r="M3622" s="28" t="str">
        <f t="shared" si="75"/>
        <v>258712</v>
      </c>
      <c r="N3622" s="28">
        <v>12765</v>
      </c>
      <c r="O3622" s="279">
        <v>81401.687609999994</v>
      </c>
    </row>
    <row r="3623" spans="10:15" x14ac:dyDescent="0.2">
      <c r="J3623" s="28">
        <v>25871</v>
      </c>
      <c r="K3623" s="28" t="s">
        <v>586</v>
      </c>
      <c r="L3623" s="28">
        <v>4</v>
      </c>
      <c r="M3623" s="28" t="str">
        <f t="shared" si="75"/>
        <v>258714</v>
      </c>
      <c r="N3623" s="28">
        <v>1396</v>
      </c>
      <c r="O3623" s="279">
        <v>64201.442089999997</v>
      </c>
    </row>
    <row r="3624" spans="10:15" x14ac:dyDescent="0.2">
      <c r="J3624" s="28">
        <v>25871</v>
      </c>
      <c r="K3624" s="28" t="s">
        <v>586</v>
      </c>
      <c r="L3624" s="28">
        <v>12</v>
      </c>
      <c r="M3624" s="28" t="str">
        <f t="shared" si="75"/>
        <v>2587112</v>
      </c>
      <c r="N3624" s="28">
        <v>0</v>
      </c>
      <c r="O3624" s="279">
        <v>6259.97469</v>
      </c>
    </row>
    <row r="3625" spans="10:15" x14ac:dyDescent="0.2">
      <c r="J3625" s="28">
        <v>25873</v>
      </c>
      <c r="K3625" s="28" t="s">
        <v>587</v>
      </c>
      <c r="L3625" s="28">
        <v>1</v>
      </c>
      <c r="M3625" s="28" t="str">
        <f t="shared" si="75"/>
        <v>258731</v>
      </c>
      <c r="N3625" s="28">
        <v>4051</v>
      </c>
      <c r="O3625" s="279">
        <v>60293.670610000001</v>
      </c>
    </row>
    <row r="3626" spans="10:15" x14ac:dyDescent="0.2">
      <c r="J3626" s="28">
        <v>25873</v>
      </c>
      <c r="K3626" s="28" t="s">
        <v>587</v>
      </c>
      <c r="L3626" s="28">
        <v>2</v>
      </c>
      <c r="M3626" s="28" t="str">
        <f t="shared" si="75"/>
        <v>258732</v>
      </c>
      <c r="N3626" s="28">
        <v>79057</v>
      </c>
      <c r="O3626" s="279">
        <v>253049.35550000001</v>
      </c>
    </row>
    <row r="3627" spans="10:15" x14ac:dyDescent="0.2">
      <c r="J3627" s="28">
        <v>25873</v>
      </c>
      <c r="K3627" s="28" t="s">
        <v>587</v>
      </c>
      <c r="L3627" s="28">
        <v>3</v>
      </c>
      <c r="M3627" s="28" t="str">
        <f t="shared" si="75"/>
        <v>258733</v>
      </c>
      <c r="N3627" s="28">
        <v>62296</v>
      </c>
      <c r="O3627" s="279">
        <v>496102.52490000002</v>
      </c>
    </row>
    <row r="3628" spans="10:15" x14ac:dyDescent="0.2">
      <c r="J3628" s="28">
        <v>25873</v>
      </c>
      <c r="K3628" s="28" t="s">
        <v>587</v>
      </c>
      <c r="L3628" s="28">
        <v>4</v>
      </c>
      <c r="M3628" s="28" t="str">
        <f t="shared" si="75"/>
        <v>258734</v>
      </c>
      <c r="N3628" s="28">
        <v>29740</v>
      </c>
      <c r="O3628" s="279">
        <v>708668.14870000002</v>
      </c>
    </row>
    <row r="3629" spans="10:15" x14ac:dyDescent="0.2">
      <c r="J3629" s="28">
        <v>25873</v>
      </c>
      <c r="K3629" s="28" t="s">
        <v>587</v>
      </c>
      <c r="L3629" s="28">
        <v>5</v>
      </c>
      <c r="M3629" s="28" t="str">
        <f t="shared" si="75"/>
        <v>258735</v>
      </c>
      <c r="N3629" s="28">
        <v>3244</v>
      </c>
      <c r="O3629" s="279">
        <v>872637.10459999996</v>
      </c>
    </row>
    <row r="3630" spans="10:15" x14ac:dyDescent="0.2">
      <c r="J3630" s="28">
        <v>25873</v>
      </c>
      <c r="K3630" s="28" t="s">
        <v>587</v>
      </c>
      <c r="L3630" s="28">
        <v>6</v>
      </c>
      <c r="M3630" s="28" t="str">
        <f t="shared" si="75"/>
        <v>258736</v>
      </c>
      <c r="N3630" s="28">
        <v>5255</v>
      </c>
      <c r="O3630" s="279">
        <v>805548.74210000003</v>
      </c>
    </row>
    <row r="3631" spans="10:15" x14ac:dyDescent="0.2">
      <c r="J3631" s="28">
        <v>25873</v>
      </c>
      <c r="K3631" s="28" t="s">
        <v>587</v>
      </c>
      <c r="L3631" s="28">
        <v>7</v>
      </c>
      <c r="M3631" s="28" t="str">
        <f t="shared" si="75"/>
        <v>258737</v>
      </c>
      <c r="N3631" s="28">
        <v>874</v>
      </c>
      <c r="O3631" s="279">
        <v>1842887.7890000001</v>
      </c>
    </row>
    <row r="3632" spans="10:15" x14ac:dyDescent="0.2">
      <c r="J3632" s="28">
        <v>25873</v>
      </c>
      <c r="K3632" s="28" t="s">
        <v>587</v>
      </c>
      <c r="L3632" s="28">
        <v>9</v>
      </c>
      <c r="M3632" s="28" t="str">
        <f t="shared" si="75"/>
        <v>258739</v>
      </c>
      <c r="N3632" s="28">
        <v>5330</v>
      </c>
      <c r="O3632" s="279">
        <v>405247.61190000002</v>
      </c>
    </row>
    <row r="3633" spans="10:15" x14ac:dyDescent="0.2">
      <c r="J3633" s="28">
        <v>25873</v>
      </c>
      <c r="K3633" s="28" t="s">
        <v>587</v>
      </c>
      <c r="L3633" s="28">
        <v>10</v>
      </c>
      <c r="M3633" s="28" t="str">
        <f t="shared" si="75"/>
        <v>2587310</v>
      </c>
      <c r="N3633" s="28">
        <v>11962</v>
      </c>
      <c r="O3633" s="279">
        <v>586362.61620000005</v>
      </c>
    </row>
    <row r="3634" spans="10:15" x14ac:dyDescent="0.2">
      <c r="J3634" s="28">
        <v>25873</v>
      </c>
      <c r="K3634" s="28" t="s">
        <v>587</v>
      </c>
      <c r="L3634" s="28">
        <v>11</v>
      </c>
      <c r="M3634" s="28" t="str">
        <f t="shared" si="75"/>
        <v>2587311</v>
      </c>
      <c r="N3634" s="28">
        <v>405</v>
      </c>
      <c r="O3634" s="279">
        <v>250071.28690000001</v>
      </c>
    </row>
    <row r="3635" spans="10:15" x14ac:dyDescent="0.2">
      <c r="J3635" s="28">
        <v>25873</v>
      </c>
      <c r="K3635" s="28" t="s">
        <v>587</v>
      </c>
      <c r="L3635" s="28">
        <v>12</v>
      </c>
      <c r="M3635" s="28" t="str">
        <f t="shared" si="75"/>
        <v>2587312</v>
      </c>
      <c r="N3635" s="28">
        <v>0</v>
      </c>
      <c r="O3635" s="279">
        <v>36842.991860000002</v>
      </c>
    </row>
    <row r="3636" spans="10:15" x14ac:dyDescent="0.2">
      <c r="J3636" s="28">
        <v>25875</v>
      </c>
      <c r="K3636" s="28" t="s">
        <v>588</v>
      </c>
      <c r="L3636" s="28">
        <v>1</v>
      </c>
      <c r="M3636" s="28" t="str">
        <f t="shared" si="75"/>
        <v>258751</v>
      </c>
      <c r="N3636" s="28">
        <v>11824</v>
      </c>
      <c r="O3636" s="279">
        <v>238760.80600000001</v>
      </c>
    </row>
    <row r="3637" spans="10:15" x14ac:dyDescent="0.2">
      <c r="J3637" s="28">
        <v>25875</v>
      </c>
      <c r="K3637" s="28" t="s">
        <v>588</v>
      </c>
      <c r="L3637" s="28">
        <v>2</v>
      </c>
      <c r="M3637" s="28" t="str">
        <f t="shared" si="75"/>
        <v>258752</v>
      </c>
      <c r="N3637" s="28">
        <v>176005</v>
      </c>
      <c r="O3637" s="279">
        <v>343224.01730000001</v>
      </c>
    </row>
    <row r="3638" spans="10:15" x14ac:dyDescent="0.2">
      <c r="J3638" s="28">
        <v>25875</v>
      </c>
      <c r="K3638" s="28" t="s">
        <v>588</v>
      </c>
      <c r="L3638" s="28">
        <v>3</v>
      </c>
      <c r="M3638" s="28" t="str">
        <f t="shared" si="75"/>
        <v>258753</v>
      </c>
      <c r="N3638" s="28">
        <v>213052</v>
      </c>
      <c r="O3638" s="279">
        <v>534019.98140000005</v>
      </c>
    </row>
    <row r="3639" spans="10:15" x14ac:dyDescent="0.2">
      <c r="J3639" s="28">
        <v>25875</v>
      </c>
      <c r="K3639" s="28" t="s">
        <v>588</v>
      </c>
      <c r="L3639" s="28">
        <v>4</v>
      </c>
      <c r="M3639" s="28" t="str">
        <f t="shared" si="75"/>
        <v>258754</v>
      </c>
      <c r="N3639" s="28">
        <v>149445</v>
      </c>
      <c r="O3639" s="279">
        <v>665321.38049999997</v>
      </c>
    </row>
    <row r="3640" spans="10:15" x14ac:dyDescent="0.2">
      <c r="J3640" s="28">
        <v>25875</v>
      </c>
      <c r="K3640" s="28" t="s">
        <v>588</v>
      </c>
      <c r="L3640" s="28">
        <v>5</v>
      </c>
      <c r="M3640" s="28" t="str">
        <f t="shared" si="75"/>
        <v>258755</v>
      </c>
      <c r="N3640" s="28">
        <v>37024</v>
      </c>
      <c r="O3640" s="279">
        <v>624397.30989999999</v>
      </c>
    </row>
    <row r="3641" spans="10:15" x14ac:dyDescent="0.2">
      <c r="J3641" s="28">
        <v>25875</v>
      </c>
      <c r="K3641" s="28" t="s">
        <v>588</v>
      </c>
      <c r="L3641" s="28">
        <v>6</v>
      </c>
      <c r="M3641" s="28" t="str">
        <f t="shared" si="75"/>
        <v>258756</v>
      </c>
      <c r="N3641" s="28">
        <v>27685</v>
      </c>
      <c r="O3641" s="279">
        <v>588109.15390000003</v>
      </c>
    </row>
    <row r="3642" spans="10:15" x14ac:dyDescent="0.2">
      <c r="J3642" s="28">
        <v>25875</v>
      </c>
      <c r="K3642" s="28" t="s">
        <v>588</v>
      </c>
      <c r="L3642" s="28">
        <v>7</v>
      </c>
      <c r="M3642" s="28" t="str">
        <f t="shared" si="75"/>
        <v>258757</v>
      </c>
      <c r="N3642" s="28">
        <v>9029</v>
      </c>
      <c r="O3642" s="279">
        <v>726554.78090000001</v>
      </c>
    </row>
    <row r="3643" spans="10:15" x14ac:dyDescent="0.2">
      <c r="J3643" s="28">
        <v>25875</v>
      </c>
      <c r="K3643" s="28" t="s">
        <v>588</v>
      </c>
      <c r="L3643" s="28">
        <v>8</v>
      </c>
      <c r="M3643" s="28" t="str">
        <f t="shared" si="75"/>
        <v>258758</v>
      </c>
      <c r="N3643" s="28">
        <v>5467</v>
      </c>
      <c r="O3643" s="279">
        <v>333732.77750000003</v>
      </c>
    </row>
    <row r="3644" spans="10:15" x14ac:dyDescent="0.2">
      <c r="J3644" s="28">
        <v>25875</v>
      </c>
      <c r="K3644" s="28" t="s">
        <v>588</v>
      </c>
      <c r="L3644" s="28">
        <v>9</v>
      </c>
      <c r="M3644" s="28" t="str">
        <f t="shared" si="75"/>
        <v>258759</v>
      </c>
      <c r="N3644" s="28">
        <v>11990</v>
      </c>
      <c r="O3644" s="279">
        <v>721198.35400000005</v>
      </c>
    </row>
    <row r="3645" spans="10:15" x14ac:dyDescent="0.2">
      <c r="J3645" s="28">
        <v>25875</v>
      </c>
      <c r="K3645" s="28" t="s">
        <v>588</v>
      </c>
      <c r="L3645" s="28">
        <v>10</v>
      </c>
      <c r="M3645" s="28" t="str">
        <f t="shared" si="75"/>
        <v>2587510</v>
      </c>
      <c r="N3645" s="28">
        <v>84160</v>
      </c>
      <c r="O3645" s="279">
        <v>847581.88809999998</v>
      </c>
    </row>
    <row r="3646" spans="10:15" x14ac:dyDescent="0.2">
      <c r="J3646" s="28">
        <v>25875</v>
      </c>
      <c r="K3646" s="28" t="s">
        <v>588</v>
      </c>
      <c r="L3646" s="28">
        <v>11</v>
      </c>
      <c r="M3646" s="28" t="str">
        <f t="shared" si="75"/>
        <v>2587511</v>
      </c>
      <c r="N3646" s="28">
        <v>7476</v>
      </c>
      <c r="O3646" s="279">
        <v>152736.83780000001</v>
      </c>
    </row>
    <row r="3647" spans="10:15" x14ac:dyDescent="0.2">
      <c r="J3647" s="28">
        <v>25875</v>
      </c>
      <c r="K3647" s="28" t="s">
        <v>588</v>
      </c>
      <c r="L3647" s="28">
        <v>12</v>
      </c>
      <c r="M3647" s="28" t="str">
        <f t="shared" si="75"/>
        <v>2587512</v>
      </c>
      <c r="N3647" s="28">
        <v>0</v>
      </c>
      <c r="O3647" s="279">
        <v>48305.219010000001</v>
      </c>
    </row>
    <row r="3648" spans="10:15" x14ac:dyDescent="0.2">
      <c r="J3648" s="28">
        <v>25878</v>
      </c>
      <c r="K3648" s="28" t="s">
        <v>589</v>
      </c>
      <c r="L3648" s="28">
        <v>1</v>
      </c>
      <c r="M3648" s="28" t="str">
        <f t="shared" si="75"/>
        <v>258781</v>
      </c>
      <c r="N3648" s="28">
        <v>14237</v>
      </c>
      <c r="O3648" s="279">
        <v>62382.44225</v>
      </c>
    </row>
    <row r="3649" spans="10:15" x14ac:dyDescent="0.2">
      <c r="J3649" s="28">
        <v>25878</v>
      </c>
      <c r="K3649" s="28" t="s">
        <v>589</v>
      </c>
      <c r="L3649" s="28">
        <v>2</v>
      </c>
      <c r="M3649" s="28" t="str">
        <f t="shared" si="75"/>
        <v>258782</v>
      </c>
      <c r="N3649" s="28">
        <v>66315</v>
      </c>
      <c r="O3649" s="279">
        <v>154126.96340000001</v>
      </c>
    </row>
    <row r="3650" spans="10:15" x14ac:dyDescent="0.2">
      <c r="J3650" s="28">
        <v>25878</v>
      </c>
      <c r="K3650" s="28" t="s">
        <v>589</v>
      </c>
      <c r="L3650" s="28">
        <v>3</v>
      </c>
      <c r="M3650" s="28" t="str">
        <f t="shared" si="75"/>
        <v>258783</v>
      </c>
      <c r="N3650" s="28">
        <v>25549</v>
      </c>
      <c r="O3650" s="279">
        <v>271001.69020000001</v>
      </c>
    </row>
    <row r="3651" spans="10:15" x14ac:dyDescent="0.2">
      <c r="J3651" s="28">
        <v>25878</v>
      </c>
      <c r="K3651" s="28" t="s">
        <v>589</v>
      </c>
      <c r="L3651" s="28">
        <v>4</v>
      </c>
      <c r="M3651" s="28" t="str">
        <f t="shared" ref="M3651:M3714" si="76">J3651&amp;L3651</f>
        <v>258784</v>
      </c>
      <c r="N3651" s="28">
        <v>6782</v>
      </c>
      <c r="O3651" s="279">
        <v>333854.94020000001</v>
      </c>
    </row>
    <row r="3652" spans="10:15" x14ac:dyDescent="0.2">
      <c r="J3652" s="28">
        <v>25878</v>
      </c>
      <c r="K3652" s="28" t="s">
        <v>589</v>
      </c>
      <c r="L3652" s="28">
        <v>5</v>
      </c>
      <c r="M3652" s="28" t="str">
        <f t="shared" si="76"/>
        <v>258785</v>
      </c>
      <c r="N3652" s="28">
        <v>1218</v>
      </c>
      <c r="O3652" s="279">
        <v>82327.104560000007</v>
      </c>
    </row>
    <row r="3653" spans="10:15" x14ac:dyDescent="0.2">
      <c r="J3653" s="28">
        <v>25878</v>
      </c>
      <c r="K3653" s="28" t="s">
        <v>589</v>
      </c>
      <c r="L3653" s="28">
        <v>6</v>
      </c>
      <c r="M3653" s="28" t="str">
        <f t="shared" si="76"/>
        <v>258786</v>
      </c>
      <c r="N3653" s="28">
        <v>102</v>
      </c>
      <c r="O3653" s="279">
        <v>33294.442089999997</v>
      </c>
    </row>
    <row r="3654" spans="10:15" x14ac:dyDescent="0.2">
      <c r="J3654" s="28">
        <v>25878</v>
      </c>
      <c r="K3654" s="28" t="s">
        <v>589</v>
      </c>
      <c r="L3654" s="28">
        <v>9</v>
      </c>
      <c r="M3654" s="28" t="str">
        <f t="shared" si="76"/>
        <v>258789</v>
      </c>
      <c r="N3654" s="28">
        <v>6946</v>
      </c>
      <c r="O3654" s="279">
        <v>284548.76630000002</v>
      </c>
    </row>
    <row r="3655" spans="10:15" x14ac:dyDescent="0.2">
      <c r="J3655" s="28">
        <v>25878</v>
      </c>
      <c r="K3655" s="28" t="s">
        <v>589</v>
      </c>
      <c r="L3655" s="28">
        <v>10</v>
      </c>
      <c r="M3655" s="28" t="str">
        <f t="shared" si="76"/>
        <v>2587810</v>
      </c>
      <c r="N3655" s="28">
        <v>19409</v>
      </c>
      <c r="O3655" s="279">
        <v>513900.87030000001</v>
      </c>
    </row>
    <row r="3656" spans="10:15" x14ac:dyDescent="0.2">
      <c r="J3656" s="28">
        <v>25878</v>
      </c>
      <c r="K3656" s="28" t="s">
        <v>589</v>
      </c>
      <c r="L3656" s="28">
        <v>12</v>
      </c>
      <c r="M3656" s="28" t="str">
        <f t="shared" si="76"/>
        <v>2587812</v>
      </c>
      <c r="N3656" s="28">
        <v>0</v>
      </c>
      <c r="O3656" s="279">
        <v>39391.944100000001</v>
      </c>
    </row>
    <row r="3657" spans="10:15" x14ac:dyDescent="0.2">
      <c r="J3657" s="28">
        <v>25885</v>
      </c>
      <c r="K3657" s="28" t="s">
        <v>590</v>
      </c>
      <c r="L3657" s="28">
        <v>1</v>
      </c>
      <c r="M3657" s="28" t="str">
        <f t="shared" si="76"/>
        <v>258851</v>
      </c>
      <c r="N3657" s="28">
        <v>14468</v>
      </c>
      <c r="O3657" s="279">
        <v>45677.237650000003</v>
      </c>
    </row>
    <row r="3658" spans="10:15" x14ac:dyDescent="0.2">
      <c r="J3658" s="28">
        <v>25885</v>
      </c>
      <c r="K3658" s="28" t="s">
        <v>590</v>
      </c>
      <c r="L3658" s="28">
        <v>2</v>
      </c>
      <c r="M3658" s="28" t="str">
        <f t="shared" si="76"/>
        <v>258852</v>
      </c>
      <c r="N3658" s="28">
        <v>34920</v>
      </c>
      <c r="O3658" s="279">
        <v>129158.746</v>
      </c>
    </row>
    <row r="3659" spans="10:15" x14ac:dyDescent="0.2">
      <c r="J3659" s="28">
        <v>25885</v>
      </c>
      <c r="K3659" s="28" t="s">
        <v>590</v>
      </c>
      <c r="L3659" s="28">
        <v>3</v>
      </c>
      <c r="M3659" s="28" t="str">
        <f t="shared" si="76"/>
        <v>258853</v>
      </c>
      <c r="N3659" s="28">
        <v>3552</v>
      </c>
      <c r="O3659" s="279">
        <v>209529.35339999999</v>
      </c>
    </row>
    <row r="3660" spans="10:15" x14ac:dyDescent="0.2">
      <c r="J3660" s="28">
        <v>25885</v>
      </c>
      <c r="K3660" s="28" t="s">
        <v>590</v>
      </c>
      <c r="L3660" s="28">
        <v>4</v>
      </c>
      <c r="M3660" s="28" t="str">
        <f t="shared" si="76"/>
        <v>258854</v>
      </c>
      <c r="N3660" s="28">
        <v>334</v>
      </c>
      <c r="O3660" s="279">
        <v>181770.75810000001</v>
      </c>
    </row>
    <row r="3661" spans="10:15" x14ac:dyDescent="0.2">
      <c r="J3661" s="28">
        <v>25885</v>
      </c>
      <c r="K3661" s="28" t="s">
        <v>590</v>
      </c>
      <c r="L3661" s="28">
        <v>9</v>
      </c>
      <c r="M3661" s="28" t="str">
        <f t="shared" si="76"/>
        <v>258859</v>
      </c>
      <c r="N3661" s="28">
        <v>391</v>
      </c>
      <c r="O3661" s="279">
        <v>167674.69219999999</v>
      </c>
    </row>
    <row r="3662" spans="10:15" x14ac:dyDescent="0.2">
      <c r="J3662" s="28">
        <v>25885</v>
      </c>
      <c r="K3662" s="28" t="s">
        <v>590</v>
      </c>
      <c r="L3662" s="28">
        <v>10</v>
      </c>
      <c r="M3662" s="28" t="str">
        <f t="shared" si="76"/>
        <v>2588510</v>
      </c>
      <c r="N3662" s="28">
        <v>1011</v>
      </c>
      <c r="O3662" s="279">
        <v>132510.49419999999</v>
      </c>
    </row>
    <row r="3663" spans="10:15" x14ac:dyDescent="0.2">
      <c r="J3663" s="28">
        <v>25885</v>
      </c>
      <c r="K3663" s="28" t="s">
        <v>590</v>
      </c>
      <c r="L3663" s="28">
        <v>12</v>
      </c>
      <c r="M3663" s="28" t="str">
        <f t="shared" si="76"/>
        <v>2588512</v>
      </c>
      <c r="N3663" s="28">
        <v>0</v>
      </c>
      <c r="O3663" s="279">
        <v>15585.14234</v>
      </c>
    </row>
    <row r="3664" spans="10:15" x14ac:dyDescent="0.2">
      <c r="J3664" s="28">
        <v>25898</v>
      </c>
      <c r="K3664" s="28" t="s">
        <v>591</v>
      </c>
      <c r="L3664" s="28">
        <v>1</v>
      </c>
      <c r="M3664" s="28" t="str">
        <f t="shared" si="76"/>
        <v>258981</v>
      </c>
      <c r="N3664" s="28">
        <v>3907</v>
      </c>
      <c r="O3664" s="279">
        <v>62946.250290000004</v>
      </c>
    </row>
    <row r="3665" spans="10:15" x14ac:dyDescent="0.2">
      <c r="J3665" s="28">
        <v>25898</v>
      </c>
      <c r="K3665" s="28" t="s">
        <v>591</v>
      </c>
      <c r="L3665" s="28">
        <v>2</v>
      </c>
      <c r="M3665" s="28" t="str">
        <f t="shared" si="76"/>
        <v>258982</v>
      </c>
      <c r="N3665" s="28">
        <v>22344</v>
      </c>
      <c r="O3665" s="279">
        <v>162399.88279999999</v>
      </c>
    </row>
    <row r="3666" spans="10:15" x14ac:dyDescent="0.2">
      <c r="J3666" s="28">
        <v>25898</v>
      </c>
      <c r="K3666" s="28" t="s">
        <v>591</v>
      </c>
      <c r="L3666" s="28">
        <v>3</v>
      </c>
      <c r="M3666" s="28" t="str">
        <f t="shared" si="76"/>
        <v>258983</v>
      </c>
      <c r="N3666" s="28">
        <v>5478</v>
      </c>
      <c r="O3666" s="279">
        <v>195075.576</v>
      </c>
    </row>
    <row r="3667" spans="10:15" x14ac:dyDescent="0.2">
      <c r="J3667" s="28">
        <v>25898</v>
      </c>
      <c r="K3667" s="28" t="s">
        <v>591</v>
      </c>
      <c r="L3667" s="28">
        <v>4</v>
      </c>
      <c r="M3667" s="28" t="str">
        <f t="shared" si="76"/>
        <v>258984</v>
      </c>
      <c r="N3667" s="28">
        <v>1342</v>
      </c>
      <c r="O3667" s="279">
        <v>107834.41009999999</v>
      </c>
    </row>
    <row r="3668" spans="10:15" x14ac:dyDescent="0.2">
      <c r="J3668" s="28">
        <v>25898</v>
      </c>
      <c r="K3668" s="28" t="s">
        <v>591</v>
      </c>
      <c r="L3668" s="28">
        <v>5</v>
      </c>
      <c r="M3668" s="28" t="str">
        <f t="shared" si="76"/>
        <v>258985</v>
      </c>
      <c r="N3668" s="28">
        <v>730</v>
      </c>
      <c r="O3668" s="279">
        <v>325018.09950000001</v>
      </c>
    </row>
    <row r="3669" spans="10:15" x14ac:dyDescent="0.2">
      <c r="J3669" s="28">
        <v>25898</v>
      </c>
      <c r="K3669" s="28" t="s">
        <v>591</v>
      </c>
      <c r="L3669" s="28">
        <v>6</v>
      </c>
      <c r="M3669" s="28" t="str">
        <f t="shared" si="76"/>
        <v>258986</v>
      </c>
      <c r="N3669" s="28">
        <v>641</v>
      </c>
      <c r="O3669" s="279">
        <v>30858.032930000001</v>
      </c>
    </row>
    <row r="3670" spans="10:15" x14ac:dyDescent="0.2">
      <c r="J3670" s="28">
        <v>25898</v>
      </c>
      <c r="K3670" s="28" t="s">
        <v>591</v>
      </c>
      <c r="L3670" s="28">
        <v>9</v>
      </c>
      <c r="M3670" s="28" t="str">
        <f t="shared" si="76"/>
        <v>258989</v>
      </c>
      <c r="N3670" s="28">
        <v>295</v>
      </c>
      <c r="O3670" s="279">
        <v>145799.85879999999</v>
      </c>
    </row>
    <row r="3671" spans="10:15" x14ac:dyDescent="0.2">
      <c r="J3671" s="28">
        <v>25898</v>
      </c>
      <c r="K3671" s="28" t="s">
        <v>591</v>
      </c>
      <c r="L3671" s="28">
        <v>10</v>
      </c>
      <c r="M3671" s="28" t="str">
        <f t="shared" si="76"/>
        <v>2589810</v>
      </c>
      <c r="N3671" s="28">
        <v>315</v>
      </c>
      <c r="O3671" s="279">
        <v>472974.60320000001</v>
      </c>
    </row>
    <row r="3672" spans="10:15" x14ac:dyDescent="0.2">
      <c r="J3672" s="28">
        <v>25898</v>
      </c>
      <c r="K3672" s="28" t="s">
        <v>591</v>
      </c>
      <c r="L3672" s="28">
        <v>12</v>
      </c>
      <c r="M3672" s="28" t="str">
        <f t="shared" si="76"/>
        <v>2589812</v>
      </c>
      <c r="N3672" s="28">
        <v>0</v>
      </c>
      <c r="O3672" s="279">
        <v>35430.632279999998</v>
      </c>
    </row>
    <row r="3673" spans="10:15" x14ac:dyDescent="0.2">
      <c r="J3673" s="28">
        <v>25899</v>
      </c>
      <c r="K3673" s="28" t="s">
        <v>592</v>
      </c>
      <c r="L3673" s="28">
        <v>1</v>
      </c>
      <c r="M3673" s="28" t="str">
        <f t="shared" si="76"/>
        <v>258991</v>
      </c>
      <c r="N3673" s="28">
        <v>38403</v>
      </c>
      <c r="O3673" s="279">
        <v>349491.06420000002</v>
      </c>
    </row>
    <row r="3674" spans="10:15" x14ac:dyDescent="0.2">
      <c r="J3674" s="28">
        <v>25899</v>
      </c>
      <c r="K3674" s="28" t="s">
        <v>592</v>
      </c>
      <c r="L3674" s="28">
        <v>2</v>
      </c>
      <c r="M3674" s="28" t="str">
        <f t="shared" si="76"/>
        <v>258992</v>
      </c>
      <c r="N3674" s="28">
        <v>1162459</v>
      </c>
      <c r="O3674" s="279">
        <v>453502.71059999999</v>
      </c>
    </row>
    <row r="3675" spans="10:15" x14ac:dyDescent="0.2">
      <c r="J3675" s="28">
        <v>25899</v>
      </c>
      <c r="K3675" s="28" t="s">
        <v>592</v>
      </c>
      <c r="L3675" s="28">
        <v>3</v>
      </c>
      <c r="M3675" s="28" t="str">
        <f t="shared" si="76"/>
        <v>258993</v>
      </c>
      <c r="N3675" s="28">
        <v>1021525</v>
      </c>
      <c r="O3675" s="279">
        <v>671336.9192</v>
      </c>
    </row>
    <row r="3676" spans="10:15" x14ac:dyDescent="0.2">
      <c r="J3676" s="28">
        <v>25899</v>
      </c>
      <c r="K3676" s="28" t="s">
        <v>592</v>
      </c>
      <c r="L3676" s="28">
        <v>4</v>
      </c>
      <c r="M3676" s="28" t="str">
        <f t="shared" si="76"/>
        <v>258994</v>
      </c>
      <c r="N3676" s="28">
        <v>571836</v>
      </c>
      <c r="O3676" s="279">
        <v>841548.99170000001</v>
      </c>
    </row>
    <row r="3677" spans="10:15" x14ac:dyDescent="0.2">
      <c r="J3677" s="28">
        <v>25899</v>
      </c>
      <c r="K3677" s="28" t="s">
        <v>592</v>
      </c>
      <c r="L3677" s="28">
        <v>5</v>
      </c>
      <c r="M3677" s="28" t="str">
        <f t="shared" si="76"/>
        <v>258995</v>
      </c>
      <c r="N3677" s="28">
        <v>85699</v>
      </c>
      <c r="O3677" s="279">
        <v>920216.46030000004</v>
      </c>
    </row>
    <row r="3678" spans="10:15" x14ac:dyDescent="0.2">
      <c r="J3678" s="28">
        <v>25899</v>
      </c>
      <c r="K3678" s="28" t="s">
        <v>592</v>
      </c>
      <c r="L3678" s="28">
        <v>6</v>
      </c>
      <c r="M3678" s="28" t="str">
        <f t="shared" si="76"/>
        <v>258996</v>
      </c>
      <c r="N3678" s="28">
        <v>35436</v>
      </c>
      <c r="O3678" s="279">
        <v>1045034.559</v>
      </c>
    </row>
    <row r="3679" spans="10:15" x14ac:dyDescent="0.2">
      <c r="J3679" s="28">
        <v>25899</v>
      </c>
      <c r="K3679" s="28" t="s">
        <v>592</v>
      </c>
      <c r="L3679" s="28">
        <v>7</v>
      </c>
      <c r="M3679" s="28" t="str">
        <f t="shared" si="76"/>
        <v>258997</v>
      </c>
      <c r="N3679" s="28">
        <v>15978</v>
      </c>
      <c r="O3679" s="279">
        <v>975283.18790000002</v>
      </c>
    </row>
    <row r="3680" spans="10:15" x14ac:dyDescent="0.2">
      <c r="J3680" s="28">
        <v>25899</v>
      </c>
      <c r="K3680" s="28" t="s">
        <v>592</v>
      </c>
      <c r="L3680" s="28">
        <v>8</v>
      </c>
      <c r="M3680" s="28" t="str">
        <f t="shared" si="76"/>
        <v>258998</v>
      </c>
      <c r="N3680" s="28">
        <v>16890</v>
      </c>
      <c r="O3680" s="279">
        <v>204604.4167</v>
      </c>
    </row>
    <row r="3681" spans="10:15" x14ac:dyDescent="0.2">
      <c r="J3681" s="28">
        <v>25899</v>
      </c>
      <c r="K3681" s="28" t="s">
        <v>592</v>
      </c>
      <c r="L3681" s="28">
        <v>9</v>
      </c>
      <c r="M3681" s="28" t="str">
        <f t="shared" si="76"/>
        <v>258999</v>
      </c>
      <c r="N3681" s="28">
        <v>63678</v>
      </c>
      <c r="O3681" s="279">
        <v>1076549.2709999999</v>
      </c>
    </row>
    <row r="3682" spans="10:15" x14ac:dyDescent="0.2">
      <c r="J3682" s="28">
        <v>25899</v>
      </c>
      <c r="K3682" s="28" t="s">
        <v>592</v>
      </c>
      <c r="L3682" s="28">
        <v>10</v>
      </c>
      <c r="M3682" s="28" t="str">
        <f t="shared" si="76"/>
        <v>2589910</v>
      </c>
      <c r="N3682" s="28">
        <v>174442</v>
      </c>
      <c r="O3682" s="279">
        <v>968539.32</v>
      </c>
    </row>
    <row r="3683" spans="10:15" x14ac:dyDescent="0.2">
      <c r="J3683" s="28">
        <v>25899</v>
      </c>
      <c r="K3683" s="28" t="s">
        <v>592</v>
      </c>
      <c r="L3683" s="28">
        <v>11</v>
      </c>
      <c r="M3683" s="28" t="str">
        <f t="shared" si="76"/>
        <v>2589911</v>
      </c>
      <c r="N3683" s="28">
        <v>8420</v>
      </c>
      <c r="O3683" s="279">
        <v>390248.57059999998</v>
      </c>
    </row>
    <row r="3684" spans="10:15" x14ac:dyDescent="0.2">
      <c r="J3684" s="28">
        <v>25899</v>
      </c>
      <c r="K3684" s="28" t="s">
        <v>592</v>
      </c>
      <c r="L3684" s="28">
        <v>12</v>
      </c>
      <c r="M3684" s="28" t="str">
        <f t="shared" si="76"/>
        <v>2589912</v>
      </c>
      <c r="N3684" s="28">
        <v>0</v>
      </c>
      <c r="O3684" s="279">
        <v>136703.04759999999</v>
      </c>
    </row>
    <row r="3685" spans="10:15" x14ac:dyDescent="0.2">
      <c r="J3685" s="28">
        <v>27001</v>
      </c>
      <c r="K3685" s="28" t="s">
        <v>593</v>
      </c>
      <c r="L3685" s="28">
        <v>1</v>
      </c>
      <c r="M3685" s="28" t="str">
        <f t="shared" si="76"/>
        <v>270011</v>
      </c>
      <c r="N3685" s="28">
        <v>700409</v>
      </c>
      <c r="O3685" s="279">
        <v>65626.899120000002</v>
      </c>
    </row>
    <row r="3686" spans="10:15" x14ac:dyDescent="0.2">
      <c r="J3686" s="28">
        <v>27001</v>
      </c>
      <c r="K3686" s="28" t="s">
        <v>593</v>
      </c>
      <c r="L3686" s="28">
        <v>2</v>
      </c>
      <c r="M3686" s="28" t="str">
        <f t="shared" si="76"/>
        <v>270012</v>
      </c>
      <c r="N3686" s="28">
        <v>1050155</v>
      </c>
      <c r="O3686" s="279">
        <v>276042.59629999998</v>
      </c>
    </row>
    <row r="3687" spans="10:15" x14ac:dyDescent="0.2">
      <c r="J3687" s="28">
        <v>27001</v>
      </c>
      <c r="K3687" s="28" t="s">
        <v>593</v>
      </c>
      <c r="L3687" s="28">
        <v>3</v>
      </c>
      <c r="M3687" s="28" t="str">
        <f t="shared" si="76"/>
        <v>270013</v>
      </c>
      <c r="N3687" s="28">
        <v>631205</v>
      </c>
      <c r="O3687" s="279">
        <v>625381.68409999995</v>
      </c>
    </row>
    <row r="3688" spans="10:15" x14ac:dyDescent="0.2">
      <c r="J3688" s="28">
        <v>27001</v>
      </c>
      <c r="K3688" s="28" t="s">
        <v>593</v>
      </c>
      <c r="L3688" s="28">
        <v>4</v>
      </c>
      <c r="M3688" s="28" t="str">
        <f t="shared" si="76"/>
        <v>270014</v>
      </c>
      <c r="N3688" s="28">
        <v>442532</v>
      </c>
      <c r="O3688" s="279">
        <v>845997.07700000005</v>
      </c>
    </row>
    <row r="3689" spans="10:15" x14ac:dyDescent="0.2">
      <c r="J3689" s="28">
        <v>27001</v>
      </c>
      <c r="K3689" s="28" t="s">
        <v>593</v>
      </c>
      <c r="L3689" s="28">
        <v>5</v>
      </c>
      <c r="M3689" s="28" t="str">
        <f t="shared" si="76"/>
        <v>270015</v>
      </c>
      <c r="N3689" s="28">
        <v>150476</v>
      </c>
      <c r="O3689" s="279">
        <v>1214346.2450000001</v>
      </c>
    </row>
    <row r="3690" spans="10:15" x14ac:dyDescent="0.2">
      <c r="J3690" s="28">
        <v>27001</v>
      </c>
      <c r="K3690" s="28" t="s">
        <v>593</v>
      </c>
      <c r="L3690" s="28">
        <v>6</v>
      </c>
      <c r="M3690" s="28" t="str">
        <f t="shared" si="76"/>
        <v>270016</v>
      </c>
      <c r="N3690" s="28">
        <v>104686</v>
      </c>
      <c r="O3690" s="279">
        <v>1620279.466</v>
      </c>
    </row>
    <row r="3691" spans="10:15" x14ac:dyDescent="0.2">
      <c r="J3691" s="28">
        <v>27001</v>
      </c>
      <c r="K3691" s="28" t="s">
        <v>593</v>
      </c>
      <c r="L3691" s="28">
        <v>7</v>
      </c>
      <c r="M3691" s="28" t="str">
        <f t="shared" si="76"/>
        <v>270017</v>
      </c>
      <c r="N3691" s="28">
        <v>74319</v>
      </c>
      <c r="O3691" s="279">
        <v>1879009.469</v>
      </c>
    </row>
    <row r="3692" spans="10:15" x14ac:dyDescent="0.2">
      <c r="J3692" s="28">
        <v>27001</v>
      </c>
      <c r="K3692" s="28" t="s">
        <v>593</v>
      </c>
      <c r="L3692" s="28">
        <v>8</v>
      </c>
      <c r="M3692" s="28" t="str">
        <f t="shared" si="76"/>
        <v>270018</v>
      </c>
      <c r="N3692" s="28">
        <v>92688</v>
      </c>
      <c r="O3692" s="279">
        <v>1579828.9380000001</v>
      </c>
    </row>
    <row r="3693" spans="10:15" x14ac:dyDescent="0.2">
      <c r="J3693" s="28">
        <v>27001</v>
      </c>
      <c r="K3693" s="28" t="s">
        <v>593</v>
      </c>
      <c r="L3693" s="28">
        <v>9</v>
      </c>
      <c r="M3693" s="28" t="str">
        <f t="shared" si="76"/>
        <v>270019</v>
      </c>
      <c r="N3693" s="28">
        <v>36868</v>
      </c>
      <c r="O3693" s="279">
        <v>801004.21329999994</v>
      </c>
    </row>
    <row r="3694" spans="10:15" x14ac:dyDescent="0.2">
      <c r="J3694" s="28">
        <v>27001</v>
      </c>
      <c r="K3694" s="28" t="s">
        <v>593</v>
      </c>
      <c r="L3694" s="28">
        <v>10</v>
      </c>
      <c r="M3694" s="28" t="str">
        <f t="shared" si="76"/>
        <v>2700110</v>
      </c>
      <c r="N3694" s="28">
        <v>265614</v>
      </c>
      <c r="O3694" s="279">
        <v>1513729.2180000001</v>
      </c>
    </row>
    <row r="3695" spans="10:15" x14ac:dyDescent="0.2">
      <c r="J3695" s="28">
        <v>27001</v>
      </c>
      <c r="K3695" s="28" t="s">
        <v>593</v>
      </c>
      <c r="L3695" s="28">
        <v>11</v>
      </c>
      <c r="M3695" s="28" t="str">
        <f t="shared" si="76"/>
        <v>2700111</v>
      </c>
      <c r="N3695" s="28">
        <v>10743</v>
      </c>
      <c r="O3695" s="279">
        <v>427657.1851</v>
      </c>
    </row>
    <row r="3696" spans="10:15" x14ac:dyDescent="0.2">
      <c r="J3696" s="28">
        <v>27001</v>
      </c>
      <c r="K3696" s="28" t="s">
        <v>593</v>
      </c>
      <c r="L3696" s="28">
        <v>12</v>
      </c>
      <c r="M3696" s="28" t="str">
        <f t="shared" si="76"/>
        <v>2700112</v>
      </c>
      <c r="N3696" s="28">
        <v>0</v>
      </c>
      <c r="O3696" s="279">
        <v>121364.24219999999</v>
      </c>
    </row>
    <row r="3697" spans="10:15" x14ac:dyDescent="0.2">
      <c r="J3697" s="28">
        <v>27006</v>
      </c>
      <c r="K3697" s="28" t="s">
        <v>594</v>
      </c>
      <c r="L3697" s="28">
        <v>1</v>
      </c>
      <c r="M3697" s="28" t="str">
        <f t="shared" si="76"/>
        <v>270061</v>
      </c>
      <c r="N3697" s="28">
        <v>43191</v>
      </c>
      <c r="O3697" s="279">
        <v>54460.88089</v>
      </c>
    </row>
    <row r="3698" spans="10:15" x14ac:dyDescent="0.2">
      <c r="J3698" s="28">
        <v>27006</v>
      </c>
      <c r="K3698" s="28" t="s">
        <v>594</v>
      </c>
      <c r="L3698" s="28">
        <v>2</v>
      </c>
      <c r="M3698" s="28" t="str">
        <f t="shared" si="76"/>
        <v>270062</v>
      </c>
      <c r="N3698" s="28">
        <v>45604</v>
      </c>
      <c r="O3698" s="279">
        <v>158449.39170000001</v>
      </c>
    </row>
    <row r="3699" spans="10:15" x14ac:dyDescent="0.2">
      <c r="J3699" s="28">
        <v>27006</v>
      </c>
      <c r="K3699" s="28" t="s">
        <v>594</v>
      </c>
      <c r="L3699" s="28">
        <v>3</v>
      </c>
      <c r="M3699" s="28" t="str">
        <f t="shared" si="76"/>
        <v>270063</v>
      </c>
      <c r="N3699" s="28">
        <v>4746</v>
      </c>
      <c r="O3699" s="279">
        <v>224550.0417</v>
      </c>
    </row>
    <row r="3700" spans="10:15" x14ac:dyDescent="0.2">
      <c r="J3700" s="28">
        <v>27006</v>
      </c>
      <c r="K3700" s="28" t="s">
        <v>594</v>
      </c>
      <c r="L3700" s="28">
        <v>4</v>
      </c>
      <c r="M3700" s="28" t="str">
        <f t="shared" si="76"/>
        <v>270064</v>
      </c>
      <c r="N3700" s="28">
        <v>4737</v>
      </c>
      <c r="O3700" s="279">
        <v>245947.9994</v>
      </c>
    </row>
    <row r="3701" spans="10:15" x14ac:dyDescent="0.2">
      <c r="J3701" s="28">
        <v>27006</v>
      </c>
      <c r="K3701" s="28" t="s">
        <v>594</v>
      </c>
      <c r="L3701" s="28">
        <v>5</v>
      </c>
      <c r="M3701" s="28" t="str">
        <f t="shared" si="76"/>
        <v>270065</v>
      </c>
      <c r="N3701" s="28">
        <v>6401</v>
      </c>
      <c r="O3701" s="279">
        <v>50347.357329999999</v>
      </c>
    </row>
    <row r="3702" spans="10:15" x14ac:dyDescent="0.2">
      <c r="J3702" s="28">
        <v>27006</v>
      </c>
      <c r="K3702" s="28" t="s">
        <v>594</v>
      </c>
      <c r="L3702" s="28">
        <v>6</v>
      </c>
      <c r="M3702" s="28" t="str">
        <f t="shared" si="76"/>
        <v>270066</v>
      </c>
      <c r="N3702" s="28">
        <v>2972</v>
      </c>
      <c r="O3702" s="279">
        <v>126244.0984</v>
      </c>
    </row>
    <row r="3703" spans="10:15" x14ac:dyDescent="0.2">
      <c r="J3703" s="28">
        <v>27006</v>
      </c>
      <c r="K3703" s="28" t="s">
        <v>594</v>
      </c>
      <c r="L3703" s="28">
        <v>9</v>
      </c>
      <c r="M3703" s="28" t="str">
        <f t="shared" si="76"/>
        <v>270069</v>
      </c>
      <c r="N3703" s="28">
        <v>16854</v>
      </c>
      <c r="O3703" s="279">
        <v>148420.73939999999</v>
      </c>
    </row>
    <row r="3704" spans="10:15" x14ac:dyDescent="0.2">
      <c r="J3704" s="28">
        <v>27006</v>
      </c>
      <c r="K3704" s="28" t="s">
        <v>594</v>
      </c>
      <c r="L3704" s="28">
        <v>10</v>
      </c>
      <c r="M3704" s="28" t="str">
        <f t="shared" si="76"/>
        <v>2700610</v>
      </c>
      <c r="N3704" s="28">
        <v>5415</v>
      </c>
      <c r="O3704" s="279">
        <v>200057.13389999999</v>
      </c>
    </row>
    <row r="3705" spans="10:15" x14ac:dyDescent="0.2">
      <c r="J3705" s="28">
        <v>27006</v>
      </c>
      <c r="K3705" s="28" t="s">
        <v>594</v>
      </c>
      <c r="L3705" s="28">
        <v>11</v>
      </c>
      <c r="M3705" s="28" t="str">
        <f t="shared" si="76"/>
        <v>2700611</v>
      </c>
      <c r="N3705" s="28">
        <v>79</v>
      </c>
      <c r="O3705" s="279">
        <v>165772.1519</v>
      </c>
    </row>
    <row r="3706" spans="10:15" x14ac:dyDescent="0.2">
      <c r="J3706" s="28">
        <v>27006</v>
      </c>
      <c r="K3706" s="28" t="s">
        <v>594</v>
      </c>
      <c r="L3706" s="28">
        <v>12</v>
      </c>
      <c r="M3706" s="28" t="str">
        <f t="shared" si="76"/>
        <v>2700612</v>
      </c>
      <c r="N3706" s="28">
        <v>0</v>
      </c>
      <c r="O3706" s="279">
        <v>45041.662689999997</v>
      </c>
    </row>
    <row r="3707" spans="10:15" x14ac:dyDescent="0.2">
      <c r="J3707" s="28">
        <v>27025</v>
      </c>
      <c r="K3707" s="28" t="s">
        <v>595</v>
      </c>
      <c r="L3707" s="28">
        <v>1</v>
      </c>
      <c r="M3707" s="28" t="str">
        <f t="shared" si="76"/>
        <v>270251</v>
      </c>
      <c r="N3707" s="28">
        <v>4590</v>
      </c>
      <c r="O3707" s="279">
        <v>3563.3998019999999</v>
      </c>
    </row>
    <row r="3708" spans="10:15" x14ac:dyDescent="0.2">
      <c r="J3708" s="28">
        <v>27025</v>
      </c>
      <c r="K3708" s="28" t="s">
        <v>595</v>
      </c>
      <c r="L3708" s="28">
        <v>2</v>
      </c>
      <c r="M3708" s="28" t="str">
        <f t="shared" si="76"/>
        <v>270252</v>
      </c>
      <c r="N3708" s="28">
        <v>885</v>
      </c>
      <c r="O3708" s="279">
        <v>55752.542370000003</v>
      </c>
    </row>
    <row r="3709" spans="10:15" x14ac:dyDescent="0.2">
      <c r="J3709" s="28">
        <v>27025</v>
      </c>
      <c r="K3709" s="28" t="s">
        <v>595</v>
      </c>
      <c r="L3709" s="28">
        <v>9</v>
      </c>
      <c r="M3709" s="28" t="str">
        <f t="shared" si="76"/>
        <v>270259</v>
      </c>
      <c r="N3709" s="28">
        <v>25</v>
      </c>
      <c r="O3709" s="279">
        <v>18440</v>
      </c>
    </row>
    <row r="3710" spans="10:15" x14ac:dyDescent="0.2">
      <c r="J3710" s="28">
        <v>27025</v>
      </c>
      <c r="K3710" s="28" t="s">
        <v>595</v>
      </c>
      <c r="L3710" s="28">
        <v>12</v>
      </c>
      <c r="M3710" s="28" t="str">
        <f t="shared" si="76"/>
        <v>2702512</v>
      </c>
      <c r="N3710" s="28">
        <v>0</v>
      </c>
      <c r="O3710" s="279">
        <v>2269.6779740000002</v>
      </c>
    </row>
    <row r="3711" spans="10:15" x14ac:dyDescent="0.2">
      <c r="J3711" s="28">
        <v>27050</v>
      </c>
      <c r="K3711" s="28" t="s">
        <v>596</v>
      </c>
      <c r="L3711" s="28">
        <v>1</v>
      </c>
      <c r="M3711" s="28" t="str">
        <f t="shared" si="76"/>
        <v>270501</v>
      </c>
      <c r="N3711" s="28">
        <v>39820</v>
      </c>
      <c r="O3711" s="279">
        <v>12321.46241</v>
      </c>
    </row>
    <row r="3712" spans="10:15" x14ac:dyDescent="0.2">
      <c r="J3712" s="28">
        <v>27050</v>
      </c>
      <c r="K3712" s="28" t="s">
        <v>596</v>
      </c>
      <c r="L3712" s="28">
        <v>2</v>
      </c>
      <c r="M3712" s="28" t="str">
        <f t="shared" si="76"/>
        <v>270502</v>
      </c>
      <c r="N3712" s="28">
        <v>3377</v>
      </c>
      <c r="O3712" s="279">
        <v>47804.820140000003</v>
      </c>
    </row>
    <row r="3713" spans="10:15" x14ac:dyDescent="0.2">
      <c r="J3713" s="28">
        <v>27050</v>
      </c>
      <c r="K3713" s="28" t="s">
        <v>596</v>
      </c>
      <c r="L3713" s="28">
        <v>9</v>
      </c>
      <c r="M3713" s="28" t="str">
        <f t="shared" si="76"/>
        <v>270509</v>
      </c>
      <c r="N3713" s="28">
        <v>44</v>
      </c>
      <c r="O3713" s="279">
        <v>19954.545450000001</v>
      </c>
    </row>
    <row r="3714" spans="10:15" x14ac:dyDescent="0.2">
      <c r="J3714" s="28">
        <v>27050</v>
      </c>
      <c r="K3714" s="28" t="s">
        <v>596</v>
      </c>
      <c r="L3714" s="28">
        <v>12</v>
      </c>
      <c r="M3714" s="28" t="str">
        <f t="shared" si="76"/>
        <v>2705012</v>
      </c>
      <c r="N3714" s="28">
        <v>0</v>
      </c>
      <c r="O3714" s="279">
        <v>3484.6913810000001</v>
      </c>
    </row>
    <row r="3715" spans="10:15" x14ac:dyDescent="0.2">
      <c r="J3715" s="28">
        <v>27073</v>
      </c>
      <c r="K3715" s="28" t="s">
        <v>597</v>
      </c>
      <c r="L3715" s="28">
        <v>1</v>
      </c>
      <c r="M3715" s="28" t="str">
        <f t="shared" ref="M3715:M3778" si="77">J3715&amp;L3715</f>
        <v>270731</v>
      </c>
      <c r="N3715" s="28">
        <v>467</v>
      </c>
      <c r="O3715" s="279">
        <v>9050.2021430000004</v>
      </c>
    </row>
    <row r="3716" spans="10:15" x14ac:dyDescent="0.2">
      <c r="J3716" s="28">
        <v>27073</v>
      </c>
      <c r="K3716" s="28" t="s">
        <v>597</v>
      </c>
      <c r="L3716" s="28">
        <v>12</v>
      </c>
      <c r="M3716" s="28" t="str">
        <f t="shared" si="77"/>
        <v>2707312</v>
      </c>
      <c r="N3716" s="28">
        <v>0</v>
      </c>
      <c r="O3716" s="279">
        <v>3335.648322</v>
      </c>
    </row>
    <row r="3717" spans="10:15" x14ac:dyDescent="0.2">
      <c r="J3717" s="28">
        <v>27075</v>
      </c>
      <c r="K3717" s="28" t="s">
        <v>598</v>
      </c>
      <c r="L3717" s="28">
        <v>1</v>
      </c>
      <c r="M3717" s="28" t="str">
        <f t="shared" si="77"/>
        <v>270751</v>
      </c>
      <c r="N3717" s="28">
        <v>47396</v>
      </c>
      <c r="O3717" s="279">
        <v>10227.722589999999</v>
      </c>
    </row>
    <row r="3718" spans="10:15" x14ac:dyDescent="0.2">
      <c r="J3718" s="28">
        <v>27075</v>
      </c>
      <c r="K3718" s="28" t="s">
        <v>598</v>
      </c>
      <c r="L3718" s="28">
        <v>2</v>
      </c>
      <c r="M3718" s="28" t="str">
        <f t="shared" si="77"/>
        <v>270752</v>
      </c>
      <c r="N3718" s="28">
        <v>11594</v>
      </c>
      <c r="O3718" s="279">
        <v>63877.709940000001</v>
      </c>
    </row>
    <row r="3719" spans="10:15" x14ac:dyDescent="0.2">
      <c r="J3719" s="28">
        <v>27075</v>
      </c>
      <c r="K3719" s="28" t="s">
        <v>598</v>
      </c>
      <c r="L3719" s="28">
        <v>3</v>
      </c>
      <c r="M3719" s="28" t="str">
        <f t="shared" si="77"/>
        <v>270753</v>
      </c>
      <c r="N3719" s="28">
        <v>1178</v>
      </c>
      <c r="O3719" s="279">
        <v>51858.963470000002</v>
      </c>
    </row>
    <row r="3720" spans="10:15" x14ac:dyDescent="0.2">
      <c r="J3720" s="28">
        <v>27075</v>
      </c>
      <c r="K3720" s="28" t="s">
        <v>598</v>
      </c>
      <c r="L3720" s="28">
        <v>9</v>
      </c>
      <c r="M3720" s="28" t="str">
        <f t="shared" si="77"/>
        <v>270759</v>
      </c>
      <c r="N3720" s="28">
        <v>4003</v>
      </c>
      <c r="O3720" s="279">
        <v>49258.152950000003</v>
      </c>
    </row>
    <row r="3721" spans="10:15" x14ac:dyDescent="0.2">
      <c r="J3721" s="28">
        <v>27075</v>
      </c>
      <c r="K3721" s="28" t="s">
        <v>598</v>
      </c>
      <c r="L3721" s="28">
        <v>10</v>
      </c>
      <c r="M3721" s="28" t="str">
        <f t="shared" si="77"/>
        <v>2707510</v>
      </c>
      <c r="N3721" s="28">
        <v>20542</v>
      </c>
      <c r="O3721" s="279">
        <v>811463.00069999998</v>
      </c>
    </row>
    <row r="3722" spans="10:15" x14ac:dyDescent="0.2">
      <c r="J3722" s="28">
        <v>27075</v>
      </c>
      <c r="K3722" s="28" t="s">
        <v>598</v>
      </c>
      <c r="L3722" s="28">
        <v>12</v>
      </c>
      <c r="M3722" s="28" t="str">
        <f t="shared" si="77"/>
        <v>2707512</v>
      </c>
      <c r="N3722" s="28">
        <v>0</v>
      </c>
      <c r="O3722" s="279">
        <v>4304.3751359999997</v>
      </c>
    </row>
    <row r="3723" spans="10:15" x14ac:dyDescent="0.2">
      <c r="J3723" s="28">
        <v>27077</v>
      </c>
      <c r="K3723" s="28" t="s">
        <v>599</v>
      </c>
      <c r="L3723" s="28">
        <v>1</v>
      </c>
      <c r="M3723" s="28" t="str">
        <f t="shared" si="77"/>
        <v>270771</v>
      </c>
      <c r="N3723" s="28">
        <v>3052</v>
      </c>
      <c r="O3723" s="279">
        <v>10551.393309999999</v>
      </c>
    </row>
    <row r="3724" spans="10:15" x14ac:dyDescent="0.2">
      <c r="J3724" s="28">
        <v>27077</v>
      </c>
      <c r="K3724" s="28" t="s">
        <v>599</v>
      </c>
      <c r="L3724" s="28">
        <v>2</v>
      </c>
      <c r="M3724" s="28" t="str">
        <f t="shared" si="77"/>
        <v>270772</v>
      </c>
      <c r="N3724" s="28">
        <v>582</v>
      </c>
      <c r="O3724" s="279">
        <v>6527.6923079999997</v>
      </c>
    </row>
    <row r="3725" spans="10:15" x14ac:dyDescent="0.2">
      <c r="J3725" s="28">
        <v>27077</v>
      </c>
      <c r="K3725" s="28" t="s">
        <v>599</v>
      </c>
      <c r="L3725" s="28">
        <v>12</v>
      </c>
      <c r="M3725" s="28" t="str">
        <f t="shared" si="77"/>
        <v>2707712</v>
      </c>
      <c r="N3725" s="28">
        <v>0</v>
      </c>
      <c r="O3725" s="279">
        <v>1406.430008</v>
      </c>
    </row>
    <row r="3726" spans="10:15" x14ac:dyDescent="0.2">
      <c r="J3726" s="28">
        <v>27099</v>
      </c>
      <c r="K3726" s="28" t="s">
        <v>600</v>
      </c>
      <c r="L3726" s="28">
        <v>1</v>
      </c>
      <c r="M3726" s="28" t="str">
        <f t="shared" si="77"/>
        <v>270991</v>
      </c>
      <c r="N3726" s="28">
        <v>22025</v>
      </c>
      <c r="O3726" s="279">
        <v>57950.351589999998</v>
      </c>
    </row>
    <row r="3727" spans="10:15" x14ac:dyDescent="0.2">
      <c r="J3727" s="28">
        <v>27099</v>
      </c>
      <c r="K3727" s="28" t="s">
        <v>600</v>
      </c>
      <c r="L3727" s="28">
        <v>2</v>
      </c>
      <c r="M3727" s="28" t="str">
        <f t="shared" si="77"/>
        <v>270992</v>
      </c>
      <c r="N3727" s="28">
        <v>2263</v>
      </c>
      <c r="O3727" s="279">
        <v>116458.5205</v>
      </c>
    </row>
    <row r="3728" spans="10:15" x14ac:dyDescent="0.2">
      <c r="J3728" s="28">
        <v>27099</v>
      </c>
      <c r="K3728" s="28" t="s">
        <v>600</v>
      </c>
      <c r="L3728" s="28">
        <v>9</v>
      </c>
      <c r="M3728" s="28" t="str">
        <f t="shared" si="77"/>
        <v>270999</v>
      </c>
      <c r="N3728" s="28">
        <v>1812</v>
      </c>
      <c r="O3728" s="279">
        <v>74214.746610000002</v>
      </c>
    </row>
    <row r="3729" spans="10:15" x14ac:dyDescent="0.2">
      <c r="J3729" s="28">
        <v>27099</v>
      </c>
      <c r="K3729" s="28" t="s">
        <v>600</v>
      </c>
      <c r="L3729" s="28">
        <v>12</v>
      </c>
      <c r="M3729" s="28" t="str">
        <f t="shared" si="77"/>
        <v>2709912</v>
      </c>
      <c r="N3729" s="28">
        <v>0</v>
      </c>
      <c r="O3729" s="279">
        <v>7211.3149279999998</v>
      </c>
    </row>
    <row r="3730" spans="10:15" x14ac:dyDescent="0.2">
      <c r="J3730" s="28">
        <v>27135</v>
      </c>
      <c r="K3730" s="28" t="s">
        <v>601</v>
      </c>
      <c r="L3730" s="28">
        <v>1</v>
      </c>
      <c r="M3730" s="28" t="str">
        <f t="shared" si="77"/>
        <v>271351</v>
      </c>
      <c r="N3730" s="28">
        <v>16715</v>
      </c>
      <c r="O3730" s="279">
        <v>18842.516960000001</v>
      </c>
    </row>
    <row r="3731" spans="10:15" x14ac:dyDescent="0.2">
      <c r="J3731" s="28">
        <v>27135</v>
      </c>
      <c r="K3731" s="28" t="s">
        <v>601</v>
      </c>
      <c r="L3731" s="28">
        <v>2</v>
      </c>
      <c r="M3731" s="28" t="str">
        <f t="shared" si="77"/>
        <v>271352</v>
      </c>
      <c r="N3731" s="28">
        <v>1718</v>
      </c>
      <c r="O3731" s="279">
        <v>86660.087350000002</v>
      </c>
    </row>
    <row r="3732" spans="10:15" x14ac:dyDescent="0.2">
      <c r="J3732" s="28">
        <v>27135</v>
      </c>
      <c r="K3732" s="28" t="s">
        <v>601</v>
      </c>
      <c r="L3732" s="28">
        <v>12</v>
      </c>
      <c r="M3732" s="28" t="str">
        <f t="shared" si="77"/>
        <v>2713512</v>
      </c>
      <c r="N3732" s="28">
        <v>0</v>
      </c>
      <c r="O3732" s="279">
        <v>1533.235042</v>
      </c>
    </row>
    <row r="3733" spans="10:15" x14ac:dyDescent="0.2">
      <c r="J3733" s="28">
        <v>27160</v>
      </c>
      <c r="K3733" s="28" t="s">
        <v>603</v>
      </c>
      <c r="L3733" s="28">
        <v>1</v>
      </c>
      <c r="M3733" s="28" t="str">
        <f t="shared" si="77"/>
        <v>271601</v>
      </c>
      <c r="N3733" s="28">
        <v>37792</v>
      </c>
      <c r="O3733" s="279">
        <v>19861.616279999998</v>
      </c>
    </row>
    <row r="3734" spans="10:15" x14ac:dyDescent="0.2">
      <c r="J3734" s="28">
        <v>27160</v>
      </c>
      <c r="K3734" s="28" t="s">
        <v>603</v>
      </c>
      <c r="L3734" s="28">
        <v>2</v>
      </c>
      <c r="M3734" s="28" t="str">
        <f t="shared" si="77"/>
        <v>271602</v>
      </c>
      <c r="N3734" s="28">
        <v>8320</v>
      </c>
      <c r="O3734" s="279">
        <v>77249.154039999994</v>
      </c>
    </row>
    <row r="3735" spans="10:15" x14ac:dyDescent="0.2">
      <c r="J3735" s="28">
        <v>27160</v>
      </c>
      <c r="K3735" s="28" t="s">
        <v>603</v>
      </c>
      <c r="L3735" s="28">
        <v>3</v>
      </c>
      <c r="M3735" s="28" t="str">
        <f t="shared" si="77"/>
        <v>271603</v>
      </c>
      <c r="N3735" s="28">
        <v>1946</v>
      </c>
      <c r="O3735" s="279">
        <v>101342.2714</v>
      </c>
    </row>
    <row r="3736" spans="10:15" x14ac:dyDescent="0.2">
      <c r="J3736" s="28">
        <v>27160</v>
      </c>
      <c r="K3736" s="28" t="s">
        <v>603</v>
      </c>
      <c r="L3736" s="28">
        <v>4</v>
      </c>
      <c r="M3736" s="28" t="str">
        <f t="shared" si="77"/>
        <v>271604</v>
      </c>
      <c r="N3736" s="28">
        <v>841</v>
      </c>
      <c r="O3736" s="279">
        <v>69498.817030000006</v>
      </c>
    </row>
    <row r="3737" spans="10:15" x14ac:dyDescent="0.2">
      <c r="J3737" s="28">
        <v>27160</v>
      </c>
      <c r="K3737" s="28" t="s">
        <v>603</v>
      </c>
      <c r="L3737" s="28">
        <v>9</v>
      </c>
      <c r="M3737" s="28" t="str">
        <f t="shared" si="77"/>
        <v>271609</v>
      </c>
      <c r="N3737" s="28">
        <v>395</v>
      </c>
      <c r="O3737" s="279">
        <v>23860.599819999999</v>
      </c>
    </row>
    <row r="3738" spans="10:15" x14ac:dyDescent="0.2">
      <c r="J3738" s="28">
        <v>27160</v>
      </c>
      <c r="K3738" s="28" t="s">
        <v>603</v>
      </c>
      <c r="L3738" s="28">
        <v>12</v>
      </c>
      <c r="M3738" s="28" t="str">
        <f t="shared" si="77"/>
        <v>2716012</v>
      </c>
      <c r="N3738" s="28">
        <v>0</v>
      </c>
      <c r="O3738" s="279">
        <v>6260.6684249999998</v>
      </c>
    </row>
    <row r="3739" spans="10:15" x14ac:dyDescent="0.2">
      <c r="J3739" s="28">
        <v>27205</v>
      </c>
      <c r="K3739" s="28" t="s">
        <v>604</v>
      </c>
      <c r="L3739" s="28">
        <v>1</v>
      </c>
      <c r="M3739" s="28" t="str">
        <f t="shared" si="77"/>
        <v>272051</v>
      </c>
      <c r="N3739" s="28">
        <v>102065</v>
      </c>
      <c r="O3739" s="279">
        <v>56284.289879999997</v>
      </c>
    </row>
    <row r="3740" spans="10:15" x14ac:dyDescent="0.2">
      <c r="J3740" s="28">
        <v>27205</v>
      </c>
      <c r="K3740" s="28" t="s">
        <v>604</v>
      </c>
      <c r="L3740" s="28">
        <v>2</v>
      </c>
      <c r="M3740" s="28" t="str">
        <f t="shared" si="77"/>
        <v>272052</v>
      </c>
      <c r="N3740" s="28">
        <v>87111</v>
      </c>
      <c r="O3740" s="279">
        <v>156994.21669999999</v>
      </c>
    </row>
    <row r="3741" spans="10:15" x14ac:dyDescent="0.2">
      <c r="J3741" s="28">
        <v>27205</v>
      </c>
      <c r="K3741" s="28" t="s">
        <v>604</v>
      </c>
      <c r="L3741" s="28">
        <v>3</v>
      </c>
      <c r="M3741" s="28" t="str">
        <f t="shared" si="77"/>
        <v>272053</v>
      </c>
      <c r="N3741" s="28">
        <v>16748</v>
      </c>
      <c r="O3741" s="279">
        <v>321804.40389999998</v>
      </c>
    </row>
    <row r="3742" spans="10:15" x14ac:dyDescent="0.2">
      <c r="J3742" s="28">
        <v>27205</v>
      </c>
      <c r="K3742" s="28" t="s">
        <v>604</v>
      </c>
      <c r="L3742" s="28">
        <v>4</v>
      </c>
      <c r="M3742" s="28" t="str">
        <f t="shared" si="77"/>
        <v>272054</v>
      </c>
      <c r="N3742" s="28">
        <v>7223</v>
      </c>
      <c r="O3742" s="279">
        <v>304758.48389999999</v>
      </c>
    </row>
    <row r="3743" spans="10:15" x14ac:dyDescent="0.2">
      <c r="J3743" s="28">
        <v>27205</v>
      </c>
      <c r="K3743" s="28" t="s">
        <v>604</v>
      </c>
      <c r="L3743" s="28">
        <v>5</v>
      </c>
      <c r="M3743" s="28" t="str">
        <f t="shared" si="77"/>
        <v>272055</v>
      </c>
      <c r="N3743" s="28">
        <v>5420</v>
      </c>
      <c r="O3743" s="279">
        <v>332919.53619999997</v>
      </c>
    </row>
    <row r="3744" spans="10:15" x14ac:dyDescent="0.2">
      <c r="J3744" s="28">
        <v>27205</v>
      </c>
      <c r="K3744" s="28" t="s">
        <v>604</v>
      </c>
      <c r="L3744" s="28">
        <v>6</v>
      </c>
      <c r="M3744" s="28" t="str">
        <f t="shared" si="77"/>
        <v>272056</v>
      </c>
      <c r="N3744" s="28">
        <v>3514</v>
      </c>
      <c r="O3744" s="279">
        <v>154159.4792</v>
      </c>
    </row>
    <row r="3745" spans="10:15" x14ac:dyDescent="0.2">
      <c r="J3745" s="28">
        <v>27205</v>
      </c>
      <c r="K3745" s="28" t="s">
        <v>604</v>
      </c>
      <c r="L3745" s="28">
        <v>9</v>
      </c>
      <c r="M3745" s="28" t="str">
        <f t="shared" si="77"/>
        <v>272059</v>
      </c>
      <c r="N3745" s="28">
        <v>352</v>
      </c>
      <c r="O3745" s="279">
        <v>58235.186130000002</v>
      </c>
    </row>
    <row r="3746" spans="10:15" x14ac:dyDescent="0.2">
      <c r="J3746" s="28">
        <v>27205</v>
      </c>
      <c r="K3746" s="28" t="s">
        <v>604</v>
      </c>
      <c r="L3746" s="28">
        <v>10</v>
      </c>
      <c r="M3746" s="28" t="str">
        <f t="shared" si="77"/>
        <v>2720510</v>
      </c>
      <c r="N3746" s="28">
        <v>1551</v>
      </c>
      <c r="O3746" s="279">
        <v>196150.22570000001</v>
      </c>
    </row>
    <row r="3747" spans="10:15" x14ac:dyDescent="0.2">
      <c r="J3747" s="28">
        <v>27205</v>
      </c>
      <c r="K3747" s="28" t="s">
        <v>604</v>
      </c>
      <c r="L3747" s="28">
        <v>12</v>
      </c>
      <c r="M3747" s="28" t="str">
        <f t="shared" si="77"/>
        <v>2720512</v>
      </c>
      <c r="N3747" s="28">
        <v>0</v>
      </c>
      <c r="O3747" s="279">
        <v>73283.788159999996</v>
      </c>
    </row>
    <row r="3748" spans="10:15" x14ac:dyDescent="0.2">
      <c r="J3748" s="28">
        <v>27245</v>
      </c>
      <c r="K3748" s="28" t="s">
        <v>605</v>
      </c>
      <c r="L3748" s="28">
        <v>1</v>
      </c>
      <c r="M3748" s="28" t="str">
        <f t="shared" si="77"/>
        <v>272451</v>
      </c>
      <c r="N3748" s="28">
        <v>21939</v>
      </c>
      <c r="O3748" s="279">
        <v>51917.055249999998</v>
      </c>
    </row>
    <row r="3749" spans="10:15" x14ac:dyDescent="0.2">
      <c r="J3749" s="28">
        <v>27245</v>
      </c>
      <c r="K3749" s="28" t="s">
        <v>605</v>
      </c>
      <c r="L3749" s="28">
        <v>2</v>
      </c>
      <c r="M3749" s="28" t="str">
        <f t="shared" si="77"/>
        <v>272452</v>
      </c>
      <c r="N3749" s="28">
        <v>30256</v>
      </c>
      <c r="O3749" s="279">
        <v>93407.768760000006</v>
      </c>
    </row>
    <row r="3750" spans="10:15" x14ac:dyDescent="0.2">
      <c r="J3750" s="28">
        <v>27245</v>
      </c>
      <c r="K3750" s="28" t="s">
        <v>605</v>
      </c>
      <c r="L3750" s="28">
        <v>3</v>
      </c>
      <c r="M3750" s="28" t="str">
        <f t="shared" si="77"/>
        <v>272453</v>
      </c>
      <c r="N3750" s="28">
        <v>2514</v>
      </c>
      <c r="O3750" s="279">
        <v>134205.6397</v>
      </c>
    </row>
    <row r="3751" spans="10:15" x14ac:dyDescent="0.2">
      <c r="J3751" s="28">
        <v>27245</v>
      </c>
      <c r="K3751" s="28" t="s">
        <v>605</v>
      </c>
      <c r="L3751" s="28">
        <v>4</v>
      </c>
      <c r="M3751" s="28" t="str">
        <f t="shared" si="77"/>
        <v>272454</v>
      </c>
      <c r="N3751" s="28">
        <v>2360</v>
      </c>
      <c r="O3751" s="279">
        <v>45244.193339999998</v>
      </c>
    </row>
    <row r="3752" spans="10:15" x14ac:dyDescent="0.2">
      <c r="J3752" s="28">
        <v>27245</v>
      </c>
      <c r="K3752" s="28" t="s">
        <v>605</v>
      </c>
      <c r="L3752" s="28">
        <v>9</v>
      </c>
      <c r="M3752" s="28" t="str">
        <f t="shared" si="77"/>
        <v>272459</v>
      </c>
      <c r="N3752" s="28">
        <v>649</v>
      </c>
      <c r="O3752" s="279">
        <v>120225.09880000001</v>
      </c>
    </row>
    <row r="3753" spans="10:15" x14ac:dyDescent="0.2">
      <c r="J3753" s="28">
        <v>27245</v>
      </c>
      <c r="K3753" s="28" t="s">
        <v>605</v>
      </c>
      <c r="L3753" s="28">
        <v>12</v>
      </c>
      <c r="M3753" s="28" t="str">
        <f t="shared" si="77"/>
        <v>2724512</v>
      </c>
      <c r="N3753" s="28">
        <v>0</v>
      </c>
      <c r="O3753" s="279">
        <v>12530.89833</v>
      </c>
    </row>
    <row r="3754" spans="10:15" x14ac:dyDescent="0.2">
      <c r="J3754" s="28">
        <v>27361</v>
      </c>
      <c r="K3754" s="28" t="s">
        <v>607</v>
      </c>
      <c r="L3754" s="28">
        <v>1</v>
      </c>
      <c r="M3754" s="28" t="str">
        <f t="shared" si="77"/>
        <v>273611</v>
      </c>
      <c r="N3754" s="28">
        <v>132166</v>
      </c>
      <c r="O3754" s="279">
        <v>59324.658089999997</v>
      </c>
    </row>
    <row r="3755" spans="10:15" x14ac:dyDescent="0.2">
      <c r="J3755" s="28">
        <v>27361</v>
      </c>
      <c r="K3755" s="28" t="s">
        <v>607</v>
      </c>
      <c r="L3755" s="28">
        <v>2</v>
      </c>
      <c r="M3755" s="28" t="str">
        <f t="shared" si="77"/>
        <v>273612</v>
      </c>
      <c r="N3755" s="28">
        <v>177797</v>
      </c>
      <c r="O3755" s="279">
        <v>198779.7463</v>
      </c>
    </row>
    <row r="3756" spans="10:15" x14ac:dyDescent="0.2">
      <c r="J3756" s="28">
        <v>27361</v>
      </c>
      <c r="K3756" s="28" t="s">
        <v>607</v>
      </c>
      <c r="L3756" s="28">
        <v>3</v>
      </c>
      <c r="M3756" s="28" t="str">
        <f t="shared" si="77"/>
        <v>273613</v>
      </c>
      <c r="N3756" s="28">
        <v>81781</v>
      </c>
      <c r="O3756" s="279">
        <v>359177.31219999999</v>
      </c>
    </row>
    <row r="3757" spans="10:15" x14ac:dyDescent="0.2">
      <c r="J3757" s="28">
        <v>27361</v>
      </c>
      <c r="K3757" s="28" t="s">
        <v>607</v>
      </c>
      <c r="L3757" s="28">
        <v>4</v>
      </c>
      <c r="M3757" s="28" t="str">
        <f t="shared" si="77"/>
        <v>273614</v>
      </c>
      <c r="N3757" s="28">
        <v>59317</v>
      </c>
      <c r="O3757" s="279">
        <v>559396.72309999994</v>
      </c>
    </row>
    <row r="3758" spans="10:15" x14ac:dyDescent="0.2">
      <c r="J3758" s="28">
        <v>27361</v>
      </c>
      <c r="K3758" s="28" t="s">
        <v>607</v>
      </c>
      <c r="L3758" s="28">
        <v>5</v>
      </c>
      <c r="M3758" s="28" t="str">
        <f t="shared" si="77"/>
        <v>273615</v>
      </c>
      <c r="N3758" s="28">
        <v>16614</v>
      </c>
      <c r="O3758" s="279">
        <v>732013.19979999994</v>
      </c>
    </row>
    <row r="3759" spans="10:15" x14ac:dyDescent="0.2">
      <c r="J3759" s="28">
        <v>27361</v>
      </c>
      <c r="K3759" s="28" t="s">
        <v>607</v>
      </c>
      <c r="L3759" s="28">
        <v>6</v>
      </c>
      <c r="M3759" s="28" t="str">
        <f t="shared" si="77"/>
        <v>273616</v>
      </c>
      <c r="N3759" s="28">
        <v>15792</v>
      </c>
      <c r="O3759" s="279">
        <v>696926.95239999995</v>
      </c>
    </row>
    <row r="3760" spans="10:15" x14ac:dyDescent="0.2">
      <c r="J3760" s="28">
        <v>27361</v>
      </c>
      <c r="K3760" s="28" t="s">
        <v>607</v>
      </c>
      <c r="L3760" s="28">
        <v>7</v>
      </c>
      <c r="M3760" s="28" t="str">
        <f t="shared" si="77"/>
        <v>273617</v>
      </c>
      <c r="N3760" s="28">
        <v>14591</v>
      </c>
      <c r="O3760" s="279">
        <v>313912.84169999999</v>
      </c>
    </row>
    <row r="3761" spans="10:15" x14ac:dyDescent="0.2">
      <c r="J3761" s="28">
        <v>27361</v>
      </c>
      <c r="K3761" s="28" t="s">
        <v>607</v>
      </c>
      <c r="L3761" s="28">
        <v>8</v>
      </c>
      <c r="M3761" s="28" t="str">
        <f t="shared" si="77"/>
        <v>273618</v>
      </c>
      <c r="N3761" s="28">
        <v>18464</v>
      </c>
      <c r="O3761" s="279">
        <v>84623.700880000004</v>
      </c>
    </row>
    <row r="3762" spans="10:15" x14ac:dyDescent="0.2">
      <c r="J3762" s="28">
        <v>27361</v>
      </c>
      <c r="K3762" s="28" t="s">
        <v>607</v>
      </c>
      <c r="L3762" s="28">
        <v>9</v>
      </c>
      <c r="M3762" s="28" t="str">
        <f t="shared" si="77"/>
        <v>273619</v>
      </c>
      <c r="N3762" s="28">
        <v>3330</v>
      </c>
      <c r="O3762" s="279">
        <v>282737.03690000001</v>
      </c>
    </row>
    <row r="3763" spans="10:15" x14ac:dyDescent="0.2">
      <c r="J3763" s="28">
        <v>27361</v>
      </c>
      <c r="K3763" s="28" t="s">
        <v>607</v>
      </c>
      <c r="L3763" s="28">
        <v>10</v>
      </c>
      <c r="M3763" s="28" t="str">
        <f t="shared" si="77"/>
        <v>2736110</v>
      </c>
      <c r="N3763" s="28">
        <v>4587</v>
      </c>
      <c r="O3763" s="279">
        <v>1027067.532</v>
      </c>
    </row>
    <row r="3764" spans="10:15" x14ac:dyDescent="0.2">
      <c r="J3764" s="28">
        <v>27361</v>
      </c>
      <c r="K3764" s="28" t="s">
        <v>607</v>
      </c>
      <c r="L3764" s="28">
        <v>11</v>
      </c>
      <c r="M3764" s="28" t="str">
        <f t="shared" si="77"/>
        <v>2736111</v>
      </c>
      <c r="N3764" s="28">
        <v>126</v>
      </c>
      <c r="O3764" s="279">
        <v>218226.41510000001</v>
      </c>
    </row>
    <row r="3765" spans="10:15" x14ac:dyDescent="0.2">
      <c r="J3765" s="28">
        <v>27361</v>
      </c>
      <c r="K3765" s="28" t="s">
        <v>607</v>
      </c>
      <c r="L3765" s="28">
        <v>12</v>
      </c>
      <c r="M3765" s="28" t="str">
        <f t="shared" si="77"/>
        <v>2736112</v>
      </c>
      <c r="N3765" s="28">
        <v>0</v>
      </c>
      <c r="O3765" s="279">
        <v>116061.12450000001</v>
      </c>
    </row>
    <row r="3766" spans="10:15" x14ac:dyDescent="0.2">
      <c r="J3766" s="28">
        <v>27372</v>
      </c>
      <c r="K3766" s="28" t="s">
        <v>608</v>
      </c>
      <c r="L3766" s="28">
        <v>1</v>
      </c>
      <c r="M3766" s="28" t="str">
        <f t="shared" si="77"/>
        <v>273721</v>
      </c>
      <c r="N3766" s="28">
        <v>17591</v>
      </c>
      <c r="O3766" s="279">
        <v>13777.035970000001</v>
      </c>
    </row>
    <row r="3767" spans="10:15" x14ac:dyDescent="0.2">
      <c r="J3767" s="28">
        <v>27372</v>
      </c>
      <c r="K3767" s="28" t="s">
        <v>608</v>
      </c>
      <c r="L3767" s="28">
        <v>2</v>
      </c>
      <c r="M3767" s="28" t="str">
        <f t="shared" si="77"/>
        <v>273722</v>
      </c>
      <c r="N3767" s="28">
        <v>3510</v>
      </c>
      <c r="O3767" s="279">
        <v>50278.971610000001</v>
      </c>
    </row>
    <row r="3768" spans="10:15" x14ac:dyDescent="0.2">
      <c r="J3768" s="28">
        <v>27372</v>
      </c>
      <c r="K3768" s="28" t="s">
        <v>608</v>
      </c>
      <c r="L3768" s="28">
        <v>3</v>
      </c>
      <c r="M3768" s="28" t="str">
        <f t="shared" si="77"/>
        <v>273723</v>
      </c>
      <c r="N3768" s="28">
        <v>1079</v>
      </c>
      <c r="O3768" s="279">
        <v>52512.511579999999</v>
      </c>
    </row>
    <row r="3769" spans="10:15" x14ac:dyDescent="0.2">
      <c r="J3769" s="28">
        <v>27372</v>
      </c>
      <c r="K3769" s="28" t="s">
        <v>608</v>
      </c>
      <c r="L3769" s="28">
        <v>9</v>
      </c>
      <c r="M3769" s="28" t="str">
        <f t="shared" si="77"/>
        <v>273729</v>
      </c>
      <c r="N3769" s="28">
        <v>68</v>
      </c>
      <c r="O3769" s="279">
        <v>39279.411760000003</v>
      </c>
    </row>
    <row r="3770" spans="10:15" x14ac:dyDescent="0.2">
      <c r="J3770" s="28">
        <v>27372</v>
      </c>
      <c r="K3770" s="28" t="s">
        <v>608</v>
      </c>
      <c r="L3770" s="28">
        <v>12</v>
      </c>
      <c r="M3770" s="28" t="str">
        <f t="shared" si="77"/>
        <v>2737212</v>
      </c>
      <c r="N3770" s="28">
        <v>0</v>
      </c>
      <c r="O3770" s="279">
        <v>1338.482031</v>
      </c>
    </row>
    <row r="3771" spans="10:15" x14ac:dyDescent="0.2">
      <c r="J3771" s="28">
        <v>27413</v>
      </c>
      <c r="K3771" s="28" t="s">
        <v>609</v>
      </c>
      <c r="L3771" s="28">
        <v>1</v>
      </c>
      <c r="M3771" s="28" t="str">
        <f t="shared" si="77"/>
        <v>274131</v>
      </c>
      <c r="N3771" s="28">
        <v>9806</v>
      </c>
      <c r="O3771" s="279">
        <v>10817.70859</v>
      </c>
    </row>
    <row r="3772" spans="10:15" x14ac:dyDescent="0.2">
      <c r="J3772" s="28">
        <v>27413</v>
      </c>
      <c r="K3772" s="28" t="s">
        <v>609</v>
      </c>
      <c r="L3772" s="28">
        <v>2</v>
      </c>
      <c r="M3772" s="28" t="str">
        <f t="shared" si="77"/>
        <v>274132</v>
      </c>
      <c r="N3772" s="28">
        <v>1848</v>
      </c>
      <c r="O3772" s="279">
        <v>39453.90393</v>
      </c>
    </row>
    <row r="3773" spans="10:15" x14ac:dyDescent="0.2">
      <c r="J3773" s="28">
        <v>27413</v>
      </c>
      <c r="K3773" s="28" t="s">
        <v>609</v>
      </c>
      <c r="L3773" s="28">
        <v>3</v>
      </c>
      <c r="M3773" s="28" t="str">
        <f t="shared" si="77"/>
        <v>274133</v>
      </c>
      <c r="N3773" s="28">
        <v>980</v>
      </c>
      <c r="O3773" s="279">
        <v>106378.0261</v>
      </c>
    </row>
    <row r="3774" spans="10:15" x14ac:dyDescent="0.2">
      <c r="J3774" s="28">
        <v>27413</v>
      </c>
      <c r="K3774" s="28" t="s">
        <v>609</v>
      </c>
      <c r="L3774" s="28">
        <v>9</v>
      </c>
      <c r="M3774" s="28" t="str">
        <f t="shared" si="77"/>
        <v>274139</v>
      </c>
      <c r="N3774" s="28">
        <v>361</v>
      </c>
      <c r="O3774" s="279">
        <v>45174.515240000001</v>
      </c>
    </row>
    <row r="3775" spans="10:15" x14ac:dyDescent="0.2">
      <c r="J3775" s="28">
        <v>27413</v>
      </c>
      <c r="K3775" s="28" t="s">
        <v>609</v>
      </c>
      <c r="L3775" s="28">
        <v>12</v>
      </c>
      <c r="M3775" s="28" t="str">
        <f t="shared" si="77"/>
        <v>2741312</v>
      </c>
      <c r="N3775" s="28">
        <v>0</v>
      </c>
      <c r="O3775" s="279">
        <v>4419.5561779999998</v>
      </c>
    </row>
    <row r="3776" spans="10:15" x14ac:dyDescent="0.2">
      <c r="J3776" s="28">
        <v>27450</v>
      </c>
      <c r="K3776" s="28" t="s">
        <v>612</v>
      </c>
      <c r="L3776" s="28">
        <v>1</v>
      </c>
      <c r="M3776" s="28" t="str">
        <f t="shared" si="77"/>
        <v>274501</v>
      </c>
      <c r="N3776" s="28">
        <v>44927</v>
      </c>
      <c r="O3776" s="279">
        <v>18255.324199999999</v>
      </c>
    </row>
    <row r="3777" spans="10:15" x14ac:dyDescent="0.2">
      <c r="J3777" s="28">
        <v>27450</v>
      </c>
      <c r="K3777" s="28" t="s">
        <v>612</v>
      </c>
      <c r="L3777" s="28">
        <v>2</v>
      </c>
      <c r="M3777" s="28" t="str">
        <f t="shared" si="77"/>
        <v>274502</v>
      </c>
      <c r="N3777" s="28">
        <v>5088</v>
      </c>
      <c r="O3777" s="279">
        <v>68443.151249999995</v>
      </c>
    </row>
    <row r="3778" spans="10:15" x14ac:dyDescent="0.2">
      <c r="J3778" s="28">
        <v>27450</v>
      </c>
      <c r="K3778" s="28" t="s">
        <v>612</v>
      </c>
      <c r="L3778" s="28">
        <v>3</v>
      </c>
      <c r="M3778" s="28" t="str">
        <f t="shared" si="77"/>
        <v>274503</v>
      </c>
      <c r="N3778" s="28">
        <v>2828</v>
      </c>
      <c r="O3778" s="279">
        <v>83056.550910000005</v>
      </c>
    </row>
    <row r="3779" spans="10:15" x14ac:dyDescent="0.2">
      <c r="J3779" s="28">
        <v>27450</v>
      </c>
      <c r="K3779" s="28" t="s">
        <v>612</v>
      </c>
      <c r="L3779" s="28">
        <v>4</v>
      </c>
      <c r="M3779" s="28" t="str">
        <f t="shared" ref="M3779:M3842" si="78">J3779&amp;L3779</f>
        <v>274504</v>
      </c>
      <c r="N3779" s="28">
        <v>529</v>
      </c>
      <c r="O3779" s="279">
        <v>18869.50304</v>
      </c>
    </row>
    <row r="3780" spans="10:15" x14ac:dyDescent="0.2">
      <c r="J3780" s="28">
        <v>27450</v>
      </c>
      <c r="K3780" s="28" t="s">
        <v>612</v>
      </c>
      <c r="L3780" s="28">
        <v>5</v>
      </c>
      <c r="M3780" s="28" t="str">
        <f t="shared" si="78"/>
        <v>274505</v>
      </c>
      <c r="N3780" s="28">
        <v>8475</v>
      </c>
      <c r="O3780" s="279">
        <v>1554485.03</v>
      </c>
    </row>
    <row r="3781" spans="10:15" x14ac:dyDescent="0.2">
      <c r="J3781" s="28">
        <v>27450</v>
      </c>
      <c r="K3781" s="28" t="s">
        <v>612</v>
      </c>
      <c r="L3781" s="28">
        <v>12</v>
      </c>
      <c r="M3781" s="28" t="str">
        <f t="shared" si="78"/>
        <v>2745012</v>
      </c>
      <c r="N3781" s="28">
        <v>0</v>
      </c>
      <c r="O3781" s="279">
        <v>9339.9085030000006</v>
      </c>
    </row>
    <row r="3782" spans="10:15" x14ac:dyDescent="0.2">
      <c r="J3782" s="28">
        <v>27491</v>
      </c>
      <c r="K3782" s="28" t="s">
        <v>613</v>
      </c>
      <c r="L3782" s="28">
        <v>1</v>
      </c>
      <c r="M3782" s="28" t="str">
        <f t="shared" si="78"/>
        <v>274911</v>
      </c>
      <c r="N3782" s="28">
        <v>11465</v>
      </c>
      <c r="O3782" s="279">
        <v>19843.59159</v>
      </c>
    </row>
    <row r="3783" spans="10:15" x14ac:dyDescent="0.2">
      <c r="J3783" s="28">
        <v>27491</v>
      </c>
      <c r="K3783" s="28" t="s">
        <v>613</v>
      </c>
      <c r="L3783" s="28">
        <v>2</v>
      </c>
      <c r="M3783" s="28" t="str">
        <f t="shared" si="78"/>
        <v>274912</v>
      </c>
      <c r="N3783" s="28">
        <v>1006</v>
      </c>
      <c r="O3783" s="279">
        <v>48097.606319999999</v>
      </c>
    </row>
    <row r="3784" spans="10:15" x14ac:dyDescent="0.2">
      <c r="J3784" s="28">
        <v>27491</v>
      </c>
      <c r="K3784" s="28" t="s">
        <v>613</v>
      </c>
      <c r="L3784" s="28">
        <v>9</v>
      </c>
      <c r="M3784" s="28" t="str">
        <f t="shared" si="78"/>
        <v>274919</v>
      </c>
      <c r="N3784" s="28">
        <v>546</v>
      </c>
      <c r="O3784" s="279">
        <v>22891.74048</v>
      </c>
    </row>
    <row r="3785" spans="10:15" x14ac:dyDescent="0.2">
      <c r="J3785" s="28">
        <v>27491</v>
      </c>
      <c r="K3785" s="28" t="s">
        <v>613</v>
      </c>
      <c r="L3785" s="28">
        <v>12</v>
      </c>
      <c r="M3785" s="28" t="str">
        <f t="shared" si="78"/>
        <v>2749112</v>
      </c>
      <c r="N3785" s="28">
        <v>0</v>
      </c>
      <c r="O3785" s="279">
        <v>3111.9673889999999</v>
      </c>
    </row>
    <row r="3786" spans="10:15" x14ac:dyDescent="0.2">
      <c r="J3786" s="28">
        <v>27495</v>
      </c>
      <c r="K3786" s="28" t="s">
        <v>614</v>
      </c>
      <c r="L3786" s="28">
        <v>1</v>
      </c>
      <c r="M3786" s="28" t="str">
        <f t="shared" si="78"/>
        <v>274951</v>
      </c>
      <c r="N3786" s="28">
        <v>42918</v>
      </c>
      <c r="O3786" s="279">
        <v>45131.474580000002</v>
      </c>
    </row>
    <row r="3787" spans="10:15" x14ac:dyDescent="0.2">
      <c r="J3787" s="28">
        <v>27495</v>
      </c>
      <c r="K3787" s="28" t="s">
        <v>614</v>
      </c>
      <c r="L3787" s="28">
        <v>2</v>
      </c>
      <c r="M3787" s="28" t="str">
        <f t="shared" si="78"/>
        <v>274952</v>
      </c>
      <c r="N3787" s="28">
        <v>29541</v>
      </c>
      <c r="O3787" s="279">
        <v>132011.3138</v>
      </c>
    </row>
    <row r="3788" spans="10:15" x14ac:dyDescent="0.2">
      <c r="J3788" s="28">
        <v>27495</v>
      </c>
      <c r="K3788" s="28" t="s">
        <v>614</v>
      </c>
      <c r="L3788" s="28">
        <v>3</v>
      </c>
      <c r="M3788" s="28" t="str">
        <f t="shared" si="78"/>
        <v>274953</v>
      </c>
      <c r="N3788" s="28">
        <v>5146</v>
      </c>
      <c r="O3788" s="279">
        <v>220260.0779</v>
      </c>
    </row>
    <row r="3789" spans="10:15" x14ac:dyDescent="0.2">
      <c r="J3789" s="28">
        <v>27495</v>
      </c>
      <c r="K3789" s="28" t="s">
        <v>614</v>
      </c>
      <c r="L3789" s="28">
        <v>4</v>
      </c>
      <c r="M3789" s="28" t="str">
        <f t="shared" si="78"/>
        <v>274954</v>
      </c>
      <c r="N3789" s="28">
        <v>2452</v>
      </c>
      <c r="O3789" s="279">
        <v>101422.6495</v>
      </c>
    </row>
    <row r="3790" spans="10:15" x14ac:dyDescent="0.2">
      <c r="J3790" s="28">
        <v>27495</v>
      </c>
      <c r="K3790" s="28" t="s">
        <v>614</v>
      </c>
      <c r="L3790" s="28">
        <v>5</v>
      </c>
      <c r="M3790" s="28" t="str">
        <f t="shared" si="78"/>
        <v>274955</v>
      </c>
      <c r="N3790" s="28">
        <v>314</v>
      </c>
      <c r="O3790" s="279">
        <v>45322.446020000003</v>
      </c>
    </row>
    <row r="3791" spans="10:15" x14ac:dyDescent="0.2">
      <c r="J3791" s="28">
        <v>27495</v>
      </c>
      <c r="K3791" s="28" t="s">
        <v>614</v>
      </c>
      <c r="L3791" s="28">
        <v>6</v>
      </c>
      <c r="M3791" s="28" t="str">
        <f t="shared" si="78"/>
        <v>274956</v>
      </c>
      <c r="N3791" s="28">
        <v>905</v>
      </c>
      <c r="O3791" s="279">
        <v>111249.1305</v>
      </c>
    </row>
    <row r="3792" spans="10:15" x14ac:dyDescent="0.2">
      <c r="J3792" s="28">
        <v>27495</v>
      </c>
      <c r="K3792" s="28" t="s">
        <v>614</v>
      </c>
      <c r="L3792" s="28">
        <v>8</v>
      </c>
      <c r="M3792" s="28" t="str">
        <f t="shared" si="78"/>
        <v>274958</v>
      </c>
      <c r="N3792" s="28">
        <v>440</v>
      </c>
      <c r="O3792" s="279">
        <v>55807.625419999997</v>
      </c>
    </row>
    <row r="3793" spans="10:15" x14ac:dyDescent="0.2">
      <c r="J3793" s="28">
        <v>27495</v>
      </c>
      <c r="K3793" s="28" t="s">
        <v>614</v>
      </c>
      <c r="L3793" s="28">
        <v>9</v>
      </c>
      <c r="M3793" s="28" t="str">
        <f t="shared" si="78"/>
        <v>274959</v>
      </c>
      <c r="N3793" s="28">
        <v>5340</v>
      </c>
      <c r="O3793" s="279">
        <v>139965.4958</v>
      </c>
    </row>
    <row r="3794" spans="10:15" x14ac:dyDescent="0.2">
      <c r="J3794" s="28">
        <v>27495</v>
      </c>
      <c r="K3794" s="28" t="s">
        <v>614</v>
      </c>
      <c r="L3794" s="28">
        <v>12</v>
      </c>
      <c r="M3794" s="28" t="str">
        <f t="shared" si="78"/>
        <v>2749512</v>
      </c>
      <c r="N3794" s="28">
        <v>0</v>
      </c>
      <c r="O3794" s="279">
        <v>89396.452850000001</v>
      </c>
    </row>
    <row r="3795" spans="10:15" x14ac:dyDescent="0.2">
      <c r="J3795" s="28">
        <v>27600</v>
      </c>
      <c r="K3795" s="28" t="s">
        <v>616</v>
      </c>
      <c r="L3795" s="28">
        <v>1</v>
      </c>
      <c r="M3795" s="28" t="str">
        <f t="shared" si="78"/>
        <v>276001</v>
      </c>
      <c r="N3795" s="28">
        <v>25897</v>
      </c>
      <c r="O3795" s="279">
        <v>11841.652969999999</v>
      </c>
    </row>
    <row r="3796" spans="10:15" x14ac:dyDescent="0.2">
      <c r="J3796" s="28">
        <v>27600</v>
      </c>
      <c r="K3796" s="28" t="s">
        <v>616</v>
      </c>
      <c r="L3796" s="28">
        <v>12</v>
      </c>
      <c r="M3796" s="28" t="str">
        <f t="shared" si="78"/>
        <v>2760012</v>
      </c>
      <c r="N3796" s="28">
        <v>0</v>
      </c>
      <c r="O3796" s="279">
        <v>3703.125</v>
      </c>
    </row>
    <row r="3797" spans="10:15" x14ac:dyDescent="0.2">
      <c r="J3797" s="28">
        <v>27615</v>
      </c>
      <c r="K3797" s="28" t="s">
        <v>617</v>
      </c>
      <c r="L3797" s="28">
        <v>1</v>
      </c>
      <c r="M3797" s="28" t="str">
        <f t="shared" si="78"/>
        <v>276151</v>
      </c>
      <c r="N3797" s="28">
        <v>102378</v>
      </c>
      <c r="O3797" s="279">
        <v>39081.12068</v>
      </c>
    </row>
    <row r="3798" spans="10:15" x14ac:dyDescent="0.2">
      <c r="J3798" s="28">
        <v>27615</v>
      </c>
      <c r="K3798" s="28" t="s">
        <v>617</v>
      </c>
      <c r="L3798" s="28">
        <v>2</v>
      </c>
      <c r="M3798" s="28" t="str">
        <f t="shared" si="78"/>
        <v>276152</v>
      </c>
      <c r="N3798" s="28">
        <v>24477</v>
      </c>
      <c r="O3798" s="279">
        <v>106267.6427</v>
      </c>
    </row>
    <row r="3799" spans="10:15" x14ac:dyDescent="0.2">
      <c r="J3799" s="28">
        <v>27615</v>
      </c>
      <c r="K3799" s="28" t="s">
        <v>617</v>
      </c>
      <c r="L3799" s="28">
        <v>3</v>
      </c>
      <c r="M3799" s="28" t="str">
        <f t="shared" si="78"/>
        <v>276153</v>
      </c>
      <c r="N3799" s="28">
        <v>1276</v>
      </c>
      <c r="O3799" s="279">
        <v>175187.06479999999</v>
      </c>
    </row>
    <row r="3800" spans="10:15" x14ac:dyDescent="0.2">
      <c r="J3800" s="28">
        <v>27615</v>
      </c>
      <c r="K3800" s="28" t="s">
        <v>617</v>
      </c>
      <c r="L3800" s="28">
        <v>4</v>
      </c>
      <c r="M3800" s="28" t="str">
        <f t="shared" si="78"/>
        <v>276154</v>
      </c>
      <c r="N3800" s="28">
        <v>1047</v>
      </c>
      <c r="O3800" s="279">
        <v>312025.48330000002</v>
      </c>
    </row>
    <row r="3801" spans="10:15" x14ac:dyDescent="0.2">
      <c r="J3801" s="28">
        <v>27615</v>
      </c>
      <c r="K3801" s="28" t="s">
        <v>617</v>
      </c>
      <c r="L3801" s="28">
        <v>5</v>
      </c>
      <c r="M3801" s="28" t="str">
        <f t="shared" si="78"/>
        <v>276155</v>
      </c>
      <c r="N3801" s="28">
        <v>1828</v>
      </c>
      <c r="O3801" s="279">
        <v>17617.123200000002</v>
      </c>
    </row>
    <row r="3802" spans="10:15" x14ac:dyDescent="0.2">
      <c r="J3802" s="28">
        <v>27615</v>
      </c>
      <c r="K3802" s="28" t="s">
        <v>617</v>
      </c>
      <c r="L3802" s="28">
        <v>9</v>
      </c>
      <c r="M3802" s="28" t="str">
        <f t="shared" si="78"/>
        <v>276159</v>
      </c>
      <c r="N3802" s="28">
        <v>5285</v>
      </c>
      <c r="O3802" s="279">
        <v>97573.090760000006</v>
      </c>
    </row>
    <row r="3803" spans="10:15" x14ac:dyDescent="0.2">
      <c r="J3803" s="28">
        <v>27615</v>
      </c>
      <c r="K3803" s="28" t="s">
        <v>617</v>
      </c>
      <c r="L3803" s="28">
        <v>11</v>
      </c>
      <c r="M3803" s="28" t="str">
        <f t="shared" si="78"/>
        <v>2761511</v>
      </c>
      <c r="N3803" s="28">
        <v>78</v>
      </c>
      <c r="O3803" s="279">
        <v>81038.461540000004</v>
      </c>
    </row>
    <row r="3804" spans="10:15" x14ac:dyDescent="0.2">
      <c r="J3804" s="28">
        <v>27615</v>
      </c>
      <c r="K3804" s="28" t="s">
        <v>617</v>
      </c>
      <c r="L3804" s="28">
        <v>12</v>
      </c>
      <c r="M3804" s="28" t="str">
        <f t="shared" si="78"/>
        <v>2761512</v>
      </c>
      <c r="N3804" s="28">
        <v>0</v>
      </c>
      <c r="O3804" s="279">
        <v>12303.549720000001</v>
      </c>
    </row>
    <row r="3805" spans="10:15" x14ac:dyDescent="0.2">
      <c r="J3805" s="28">
        <v>27660</v>
      </c>
      <c r="K3805" s="28" t="s">
        <v>618</v>
      </c>
      <c r="L3805" s="28">
        <v>1</v>
      </c>
      <c r="M3805" s="28" t="str">
        <f t="shared" si="78"/>
        <v>276601</v>
      </c>
      <c r="N3805" s="28">
        <v>26843</v>
      </c>
      <c r="O3805" s="279">
        <v>26301.123469999999</v>
      </c>
    </row>
    <row r="3806" spans="10:15" x14ac:dyDescent="0.2">
      <c r="J3806" s="28">
        <v>27660</v>
      </c>
      <c r="K3806" s="28" t="s">
        <v>618</v>
      </c>
      <c r="L3806" s="28">
        <v>2</v>
      </c>
      <c r="M3806" s="28" t="str">
        <f t="shared" si="78"/>
        <v>276602</v>
      </c>
      <c r="N3806" s="28">
        <v>14415</v>
      </c>
      <c r="O3806" s="279">
        <v>105970.3989</v>
      </c>
    </row>
    <row r="3807" spans="10:15" x14ac:dyDescent="0.2">
      <c r="J3807" s="28">
        <v>27660</v>
      </c>
      <c r="K3807" s="28" t="s">
        <v>618</v>
      </c>
      <c r="L3807" s="28">
        <v>3</v>
      </c>
      <c r="M3807" s="28" t="str">
        <f t="shared" si="78"/>
        <v>276603</v>
      </c>
      <c r="N3807" s="28">
        <v>3442</v>
      </c>
      <c r="O3807" s="279">
        <v>142413.0171</v>
      </c>
    </row>
    <row r="3808" spans="10:15" x14ac:dyDescent="0.2">
      <c r="J3808" s="28">
        <v>27660</v>
      </c>
      <c r="K3808" s="28" t="s">
        <v>618</v>
      </c>
      <c r="L3808" s="28">
        <v>4</v>
      </c>
      <c r="M3808" s="28" t="str">
        <f t="shared" si="78"/>
        <v>276604</v>
      </c>
      <c r="N3808" s="28">
        <v>2118</v>
      </c>
      <c r="O3808" s="279">
        <v>71238.0052</v>
      </c>
    </row>
    <row r="3809" spans="10:15" x14ac:dyDescent="0.2">
      <c r="J3809" s="28">
        <v>27660</v>
      </c>
      <c r="K3809" s="28" t="s">
        <v>618</v>
      </c>
      <c r="L3809" s="28">
        <v>5</v>
      </c>
      <c r="M3809" s="28" t="str">
        <f t="shared" si="78"/>
        <v>276605</v>
      </c>
      <c r="N3809" s="28">
        <v>1223</v>
      </c>
      <c r="O3809" s="279">
        <v>77946.952600000004</v>
      </c>
    </row>
    <row r="3810" spans="10:15" x14ac:dyDescent="0.2">
      <c r="J3810" s="28">
        <v>27660</v>
      </c>
      <c r="K3810" s="28" t="s">
        <v>618</v>
      </c>
      <c r="L3810" s="28">
        <v>7</v>
      </c>
      <c r="M3810" s="28" t="str">
        <f t="shared" si="78"/>
        <v>276607</v>
      </c>
      <c r="N3810" s="28">
        <v>3072</v>
      </c>
      <c r="O3810" s="279">
        <v>43609.327420000001</v>
      </c>
    </row>
    <row r="3811" spans="10:15" x14ac:dyDescent="0.2">
      <c r="J3811" s="28">
        <v>27660</v>
      </c>
      <c r="K3811" s="28" t="s">
        <v>618</v>
      </c>
      <c r="L3811" s="28">
        <v>9</v>
      </c>
      <c r="M3811" s="28" t="str">
        <f t="shared" si="78"/>
        <v>276609</v>
      </c>
      <c r="N3811" s="28">
        <v>53</v>
      </c>
      <c r="O3811" s="279">
        <v>22728.3737</v>
      </c>
    </row>
    <row r="3812" spans="10:15" x14ac:dyDescent="0.2">
      <c r="J3812" s="28">
        <v>27660</v>
      </c>
      <c r="K3812" s="28" t="s">
        <v>618</v>
      </c>
      <c r="L3812" s="28">
        <v>12</v>
      </c>
      <c r="M3812" s="28" t="str">
        <f t="shared" si="78"/>
        <v>2766012</v>
      </c>
      <c r="N3812" s="28">
        <v>0</v>
      </c>
      <c r="O3812" s="279">
        <v>20158.44932</v>
      </c>
    </row>
    <row r="3813" spans="10:15" x14ac:dyDescent="0.2">
      <c r="J3813" s="28">
        <v>27745</v>
      </c>
      <c r="K3813" s="28" t="s">
        <v>619</v>
      </c>
      <c r="L3813" s="28">
        <v>1</v>
      </c>
      <c r="M3813" s="28" t="str">
        <f t="shared" si="78"/>
        <v>277451</v>
      </c>
      <c r="N3813" s="28">
        <v>6918</v>
      </c>
      <c r="O3813" s="279">
        <v>10649.66756</v>
      </c>
    </row>
    <row r="3814" spans="10:15" x14ac:dyDescent="0.2">
      <c r="J3814" s="28">
        <v>27745</v>
      </c>
      <c r="K3814" s="28" t="s">
        <v>619</v>
      </c>
      <c r="L3814" s="28">
        <v>2</v>
      </c>
      <c r="M3814" s="28" t="str">
        <f t="shared" si="78"/>
        <v>277452</v>
      </c>
      <c r="N3814" s="28">
        <v>2251</v>
      </c>
      <c r="O3814" s="279">
        <v>54702.897830000002</v>
      </c>
    </row>
    <row r="3815" spans="10:15" x14ac:dyDescent="0.2">
      <c r="J3815" s="28">
        <v>27745</v>
      </c>
      <c r="K3815" s="28" t="s">
        <v>619</v>
      </c>
      <c r="L3815" s="28">
        <v>9</v>
      </c>
      <c r="M3815" s="28" t="str">
        <f t="shared" si="78"/>
        <v>277459</v>
      </c>
      <c r="N3815" s="28">
        <v>85</v>
      </c>
      <c r="O3815" s="279">
        <v>13952.94118</v>
      </c>
    </row>
    <row r="3816" spans="10:15" x14ac:dyDescent="0.2">
      <c r="J3816" s="28">
        <v>27745</v>
      </c>
      <c r="K3816" s="28" t="s">
        <v>619</v>
      </c>
      <c r="L3816" s="28">
        <v>12</v>
      </c>
      <c r="M3816" s="28" t="str">
        <f t="shared" si="78"/>
        <v>2774512</v>
      </c>
      <c r="N3816" s="28">
        <v>0</v>
      </c>
      <c r="O3816" s="279">
        <v>2047.400212</v>
      </c>
    </row>
    <row r="3817" spans="10:15" x14ac:dyDescent="0.2">
      <c r="J3817" s="28">
        <v>27787</v>
      </c>
      <c r="K3817" s="28" t="s">
        <v>620</v>
      </c>
      <c r="L3817" s="28">
        <v>1</v>
      </c>
      <c r="M3817" s="28" t="str">
        <f t="shared" si="78"/>
        <v>277871</v>
      </c>
      <c r="N3817" s="28">
        <v>69764</v>
      </c>
      <c r="O3817" s="279">
        <v>38024.563529999999</v>
      </c>
    </row>
    <row r="3818" spans="10:15" x14ac:dyDescent="0.2">
      <c r="J3818" s="28">
        <v>27787</v>
      </c>
      <c r="K3818" s="28" t="s">
        <v>620</v>
      </c>
      <c r="L3818" s="28">
        <v>2</v>
      </c>
      <c r="M3818" s="28" t="str">
        <f t="shared" si="78"/>
        <v>277872</v>
      </c>
      <c r="N3818" s="28">
        <v>22191</v>
      </c>
      <c r="O3818" s="279">
        <v>100695.5909</v>
      </c>
    </row>
    <row r="3819" spans="10:15" x14ac:dyDescent="0.2">
      <c r="J3819" s="28">
        <v>27787</v>
      </c>
      <c r="K3819" s="28" t="s">
        <v>620</v>
      </c>
      <c r="L3819" s="28">
        <v>3</v>
      </c>
      <c r="M3819" s="28" t="str">
        <f t="shared" si="78"/>
        <v>277873</v>
      </c>
      <c r="N3819" s="28">
        <v>4888</v>
      </c>
      <c r="O3819" s="279">
        <v>213542.152</v>
      </c>
    </row>
    <row r="3820" spans="10:15" x14ac:dyDescent="0.2">
      <c r="J3820" s="28">
        <v>27787</v>
      </c>
      <c r="K3820" s="28" t="s">
        <v>620</v>
      </c>
      <c r="L3820" s="28">
        <v>4</v>
      </c>
      <c r="M3820" s="28" t="str">
        <f t="shared" si="78"/>
        <v>277874</v>
      </c>
      <c r="N3820" s="28">
        <v>3593</v>
      </c>
      <c r="O3820" s="279">
        <v>49001.859340000003</v>
      </c>
    </row>
    <row r="3821" spans="10:15" x14ac:dyDescent="0.2">
      <c r="J3821" s="28">
        <v>27787</v>
      </c>
      <c r="K3821" s="28" t="s">
        <v>620</v>
      </c>
      <c r="L3821" s="28">
        <v>5</v>
      </c>
      <c r="M3821" s="28" t="str">
        <f t="shared" si="78"/>
        <v>277875</v>
      </c>
      <c r="N3821" s="28">
        <v>5506</v>
      </c>
      <c r="O3821" s="279">
        <v>479010.28360000002</v>
      </c>
    </row>
    <row r="3822" spans="10:15" x14ac:dyDescent="0.2">
      <c r="J3822" s="28">
        <v>27787</v>
      </c>
      <c r="K3822" s="28" t="s">
        <v>620</v>
      </c>
      <c r="L3822" s="28">
        <v>11</v>
      </c>
      <c r="M3822" s="28" t="str">
        <f t="shared" si="78"/>
        <v>2778711</v>
      </c>
      <c r="N3822" s="28">
        <v>69</v>
      </c>
      <c r="O3822" s="279">
        <v>83779.220780000003</v>
      </c>
    </row>
    <row r="3823" spans="10:15" x14ac:dyDescent="0.2">
      <c r="J3823" s="28">
        <v>27787</v>
      </c>
      <c r="K3823" s="28" t="s">
        <v>620</v>
      </c>
      <c r="L3823" s="28">
        <v>12</v>
      </c>
      <c r="M3823" s="28" t="str">
        <f t="shared" si="78"/>
        <v>2778712</v>
      </c>
      <c r="N3823" s="28">
        <v>0</v>
      </c>
      <c r="O3823" s="279">
        <v>20634.945350000002</v>
      </c>
    </row>
    <row r="3824" spans="10:15" x14ac:dyDescent="0.2">
      <c r="J3824" s="28">
        <v>27800</v>
      </c>
      <c r="K3824" s="28" t="s">
        <v>621</v>
      </c>
      <c r="L3824" s="28">
        <v>1</v>
      </c>
      <c r="M3824" s="28" t="str">
        <f t="shared" si="78"/>
        <v>278001</v>
      </c>
      <c r="N3824" s="28">
        <v>27949</v>
      </c>
      <c r="O3824" s="279">
        <v>11967.29471</v>
      </c>
    </row>
    <row r="3825" spans="10:15" x14ac:dyDescent="0.2">
      <c r="J3825" s="28">
        <v>27800</v>
      </c>
      <c r="K3825" s="28" t="s">
        <v>621</v>
      </c>
      <c r="L3825" s="28">
        <v>2</v>
      </c>
      <c r="M3825" s="28" t="str">
        <f t="shared" si="78"/>
        <v>278002</v>
      </c>
      <c r="N3825" s="28">
        <v>3403</v>
      </c>
      <c r="O3825" s="279">
        <v>34666.216959999998</v>
      </c>
    </row>
    <row r="3826" spans="10:15" x14ac:dyDescent="0.2">
      <c r="J3826" s="28">
        <v>27800</v>
      </c>
      <c r="K3826" s="28" t="s">
        <v>621</v>
      </c>
      <c r="L3826" s="28">
        <v>3</v>
      </c>
      <c r="M3826" s="28" t="str">
        <f t="shared" si="78"/>
        <v>278003</v>
      </c>
      <c r="N3826" s="28">
        <v>1432</v>
      </c>
      <c r="O3826" s="279">
        <v>14432.195309999999</v>
      </c>
    </row>
    <row r="3827" spans="10:15" x14ac:dyDescent="0.2">
      <c r="J3827" s="28">
        <v>27800</v>
      </c>
      <c r="K3827" s="28" t="s">
        <v>621</v>
      </c>
      <c r="L3827" s="28">
        <v>9</v>
      </c>
      <c r="M3827" s="28" t="str">
        <f t="shared" si="78"/>
        <v>278009</v>
      </c>
      <c r="N3827" s="28">
        <v>582</v>
      </c>
      <c r="O3827" s="279">
        <v>55641.38394</v>
      </c>
    </row>
    <row r="3828" spans="10:15" x14ac:dyDescent="0.2">
      <c r="J3828" s="28">
        <v>27800</v>
      </c>
      <c r="K3828" s="28" t="s">
        <v>621</v>
      </c>
      <c r="L3828" s="28">
        <v>12</v>
      </c>
      <c r="M3828" s="28" t="str">
        <f t="shared" si="78"/>
        <v>2780012</v>
      </c>
      <c r="N3828" s="28">
        <v>0</v>
      </c>
      <c r="O3828" s="279">
        <v>1809.8136950000001</v>
      </c>
    </row>
    <row r="3829" spans="10:15" x14ac:dyDescent="0.2">
      <c r="J3829" s="28">
        <v>27810</v>
      </c>
      <c r="K3829" s="28" t="s">
        <v>622</v>
      </c>
      <c r="L3829" s="28">
        <v>1</v>
      </c>
      <c r="M3829" s="28" t="str">
        <f t="shared" si="78"/>
        <v>278101</v>
      </c>
      <c r="N3829" s="28">
        <v>22146</v>
      </c>
      <c r="O3829" s="279">
        <v>21236.014650000001</v>
      </c>
    </row>
    <row r="3830" spans="10:15" x14ac:dyDescent="0.2">
      <c r="J3830" s="28">
        <v>27810</v>
      </c>
      <c r="K3830" s="28" t="s">
        <v>622</v>
      </c>
      <c r="L3830" s="28">
        <v>2</v>
      </c>
      <c r="M3830" s="28" t="str">
        <f t="shared" si="78"/>
        <v>278102</v>
      </c>
      <c r="N3830" s="28">
        <v>3898</v>
      </c>
      <c r="O3830" s="279">
        <v>90127.219230000002</v>
      </c>
    </row>
    <row r="3831" spans="10:15" x14ac:dyDescent="0.2">
      <c r="J3831" s="28">
        <v>27810</v>
      </c>
      <c r="K3831" s="28" t="s">
        <v>622</v>
      </c>
      <c r="L3831" s="28">
        <v>4</v>
      </c>
      <c r="M3831" s="28" t="str">
        <f t="shared" si="78"/>
        <v>278104</v>
      </c>
      <c r="N3831" s="28">
        <v>899</v>
      </c>
      <c r="O3831" s="279">
        <v>27588.32891</v>
      </c>
    </row>
    <row r="3832" spans="10:15" x14ac:dyDescent="0.2">
      <c r="J3832" s="28">
        <v>27810</v>
      </c>
      <c r="K3832" s="28" t="s">
        <v>622</v>
      </c>
      <c r="L3832" s="28">
        <v>12</v>
      </c>
      <c r="M3832" s="28" t="str">
        <f t="shared" si="78"/>
        <v>2781012</v>
      </c>
      <c r="N3832" s="28">
        <v>0</v>
      </c>
      <c r="O3832" s="279">
        <v>9158.2154620000001</v>
      </c>
    </row>
    <row r="3833" spans="10:15" x14ac:dyDescent="0.2">
      <c r="J3833" s="28">
        <v>41001</v>
      </c>
      <c r="K3833" s="28" t="s">
        <v>623</v>
      </c>
      <c r="L3833" s="28">
        <v>1</v>
      </c>
      <c r="M3833" s="28" t="str">
        <f t="shared" si="78"/>
        <v>410011</v>
      </c>
      <c r="N3833" s="28">
        <v>549616</v>
      </c>
      <c r="O3833" s="279">
        <v>139150.42550000001</v>
      </c>
    </row>
    <row r="3834" spans="10:15" x14ac:dyDescent="0.2">
      <c r="J3834" s="28">
        <v>41001</v>
      </c>
      <c r="K3834" s="28" t="s">
        <v>623</v>
      </c>
      <c r="L3834" s="28">
        <v>2</v>
      </c>
      <c r="M3834" s="28" t="str">
        <f t="shared" si="78"/>
        <v>410012</v>
      </c>
      <c r="N3834" s="28">
        <v>4498445</v>
      </c>
      <c r="O3834" s="279">
        <v>336779.78220000002</v>
      </c>
    </row>
    <row r="3835" spans="10:15" x14ac:dyDescent="0.2">
      <c r="J3835" s="28">
        <v>41001</v>
      </c>
      <c r="K3835" s="28" t="s">
        <v>623</v>
      </c>
      <c r="L3835" s="28">
        <v>3</v>
      </c>
      <c r="M3835" s="28" t="str">
        <f t="shared" si="78"/>
        <v>410013</v>
      </c>
      <c r="N3835" s="28">
        <v>2711738</v>
      </c>
      <c r="O3835" s="279">
        <v>660798.08900000004</v>
      </c>
    </row>
    <row r="3836" spans="10:15" x14ac:dyDescent="0.2">
      <c r="J3836" s="28">
        <v>41001</v>
      </c>
      <c r="K3836" s="28" t="s">
        <v>623</v>
      </c>
      <c r="L3836" s="28">
        <v>4</v>
      </c>
      <c r="M3836" s="28" t="str">
        <f t="shared" si="78"/>
        <v>410014</v>
      </c>
      <c r="N3836" s="28">
        <v>947833</v>
      </c>
      <c r="O3836" s="279">
        <v>875946.22149999999</v>
      </c>
    </row>
    <row r="3837" spans="10:15" x14ac:dyDescent="0.2">
      <c r="J3837" s="28">
        <v>41001</v>
      </c>
      <c r="K3837" s="28" t="s">
        <v>623</v>
      </c>
      <c r="L3837" s="28">
        <v>5</v>
      </c>
      <c r="M3837" s="28" t="str">
        <f t="shared" si="78"/>
        <v>410015</v>
      </c>
      <c r="N3837" s="28">
        <v>226876</v>
      </c>
      <c r="O3837" s="279">
        <v>1053016.139</v>
      </c>
    </row>
    <row r="3838" spans="10:15" x14ac:dyDescent="0.2">
      <c r="J3838" s="28">
        <v>41001</v>
      </c>
      <c r="K3838" s="28" t="s">
        <v>623</v>
      </c>
      <c r="L3838" s="28">
        <v>6</v>
      </c>
      <c r="M3838" s="28" t="str">
        <f t="shared" si="78"/>
        <v>410016</v>
      </c>
      <c r="N3838" s="28">
        <v>104588</v>
      </c>
      <c r="O3838" s="279">
        <v>997768.88540000003</v>
      </c>
    </row>
    <row r="3839" spans="10:15" x14ac:dyDescent="0.2">
      <c r="J3839" s="28">
        <v>41001</v>
      </c>
      <c r="K3839" s="28" t="s">
        <v>623</v>
      </c>
      <c r="L3839" s="28">
        <v>7</v>
      </c>
      <c r="M3839" s="28" t="str">
        <f t="shared" si="78"/>
        <v>410017</v>
      </c>
      <c r="N3839" s="28">
        <v>62454</v>
      </c>
      <c r="O3839" s="279">
        <v>619718.98149999999</v>
      </c>
    </row>
    <row r="3840" spans="10:15" x14ac:dyDescent="0.2">
      <c r="J3840" s="28">
        <v>41001</v>
      </c>
      <c r="K3840" s="28" t="s">
        <v>623</v>
      </c>
      <c r="L3840" s="28">
        <v>8</v>
      </c>
      <c r="M3840" s="28" t="str">
        <f t="shared" si="78"/>
        <v>410018</v>
      </c>
      <c r="N3840" s="28">
        <v>36909</v>
      </c>
      <c r="O3840" s="279">
        <v>690134.16890000005</v>
      </c>
    </row>
    <row r="3841" spans="10:15" x14ac:dyDescent="0.2">
      <c r="J3841" s="28">
        <v>41001</v>
      </c>
      <c r="K3841" s="28" t="s">
        <v>623</v>
      </c>
      <c r="L3841" s="28">
        <v>9</v>
      </c>
      <c r="M3841" s="28" t="str">
        <f t="shared" si="78"/>
        <v>410019</v>
      </c>
      <c r="N3841" s="28">
        <v>220225</v>
      </c>
      <c r="O3841" s="279">
        <v>757786.72589999996</v>
      </c>
    </row>
    <row r="3842" spans="10:15" x14ac:dyDescent="0.2">
      <c r="J3842" s="28">
        <v>41001</v>
      </c>
      <c r="K3842" s="28" t="s">
        <v>623</v>
      </c>
      <c r="L3842" s="28">
        <v>10</v>
      </c>
      <c r="M3842" s="28" t="str">
        <f t="shared" si="78"/>
        <v>4100110</v>
      </c>
      <c r="N3842" s="28">
        <v>693923</v>
      </c>
      <c r="O3842" s="279">
        <v>1064686.5660000001</v>
      </c>
    </row>
    <row r="3843" spans="10:15" x14ac:dyDescent="0.2">
      <c r="J3843" s="28">
        <v>41001</v>
      </c>
      <c r="K3843" s="28" t="s">
        <v>623</v>
      </c>
      <c r="L3843" s="28">
        <v>11</v>
      </c>
      <c r="M3843" s="28" t="str">
        <f t="shared" ref="M3843:M3906" si="79">J3843&amp;L3843</f>
        <v>4100111</v>
      </c>
      <c r="N3843" s="28">
        <v>102164</v>
      </c>
      <c r="O3843" s="279">
        <v>215352.198</v>
      </c>
    </row>
    <row r="3844" spans="10:15" x14ac:dyDescent="0.2">
      <c r="J3844" s="28">
        <v>41001</v>
      </c>
      <c r="K3844" s="28" t="s">
        <v>623</v>
      </c>
      <c r="L3844" s="28">
        <v>12</v>
      </c>
      <c r="M3844" s="28" t="str">
        <f t="shared" si="79"/>
        <v>4100112</v>
      </c>
      <c r="N3844" s="28">
        <v>0</v>
      </c>
      <c r="O3844" s="279">
        <v>86502.313209999993</v>
      </c>
    </row>
    <row r="3845" spans="10:15" x14ac:dyDescent="0.2">
      <c r="J3845" s="28">
        <v>41006</v>
      </c>
      <c r="K3845" s="28" t="s">
        <v>624</v>
      </c>
      <c r="L3845" s="28">
        <v>1</v>
      </c>
      <c r="M3845" s="28" t="str">
        <f t="shared" si="79"/>
        <v>410061</v>
      </c>
      <c r="N3845" s="28">
        <v>27415</v>
      </c>
      <c r="O3845" s="279">
        <v>39792.130319999997</v>
      </c>
    </row>
    <row r="3846" spans="10:15" x14ac:dyDescent="0.2">
      <c r="J3846" s="28">
        <v>41006</v>
      </c>
      <c r="K3846" s="28" t="s">
        <v>624</v>
      </c>
      <c r="L3846" s="28">
        <v>2</v>
      </c>
      <c r="M3846" s="28" t="str">
        <f t="shared" si="79"/>
        <v>410062</v>
      </c>
      <c r="N3846" s="28">
        <v>56746</v>
      </c>
      <c r="O3846" s="279">
        <v>120925.41280000001</v>
      </c>
    </row>
    <row r="3847" spans="10:15" x14ac:dyDescent="0.2">
      <c r="J3847" s="28">
        <v>41006</v>
      </c>
      <c r="K3847" s="28" t="s">
        <v>624</v>
      </c>
      <c r="L3847" s="28">
        <v>3</v>
      </c>
      <c r="M3847" s="28" t="str">
        <f t="shared" si="79"/>
        <v>410063</v>
      </c>
      <c r="N3847" s="28">
        <v>8615</v>
      </c>
      <c r="O3847" s="279">
        <v>239272.00510000001</v>
      </c>
    </row>
    <row r="3848" spans="10:15" x14ac:dyDescent="0.2">
      <c r="J3848" s="28">
        <v>41006</v>
      </c>
      <c r="K3848" s="28" t="s">
        <v>624</v>
      </c>
      <c r="L3848" s="28">
        <v>4</v>
      </c>
      <c r="M3848" s="28" t="str">
        <f t="shared" si="79"/>
        <v>410064</v>
      </c>
      <c r="N3848" s="28">
        <v>2337</v>
      </c>
      <c r="O3848" s="279">
        <v>117924.58590000001</v>
      </c>
    </row>
    <row r="3849" spans="10:15" x14ac:dyDescent="0.2">
      <c r="J3849" s="28">
        <v>41006</v>
      </c>
      <c r="K3849" s="28" t="s">
        <v>624</v>
      </c>
      <c r="L3849" s="28">
        <v>5</v>
      </c>
      <c r="M3849" s="28" t="str">
        <f t="shared" si="79"/>
        <v>410065</v>
      </c>
      <c r="N3849" s="28">
        <v>778</v>
      </c>
      <c r="O3849" s="279">
        <v>20590.877680000001</v>
      </c>
    </row>
    <row r="3850" spans="10:15" x14ac:dyDescent="0.2">
      <c r="J3850" s="28">
        <v>41006</v>
      </c>
      <c r="K3850" s="28" t="s">
        <v>624</v>
      </c>
      <c r="L3850" s="28">
        <v>9</v>
      </c>
      <c r="M3850" s="28" t="str">
        <f t="shared" si="79"/>
        <v>410069</v>
      </c>
      <c r="N3850" s="28">
        <v>4542</v>
      </c>
      <c r="O3850" s="279">
        <v>170590.53270000001</v>
      </c>
    </row>
    <row r="3851" spans="10:15" x14ac:dyDescent="0.2">
      <c r="J3851" s="28">
        <v>41006</v>
      </c>
      <c r="K3851" s="28" t="s">
        <v>624</v>
      </c>
      <c r="L3851" s="28">
        <v>10</v>
      </c>
      <c r="M3851" s="28" t="str">
        <f t="shared" si="79"/>
        <v>4100610</v>
      </c>
      <c r="N3851" s="28">
        <v>4701</v>
      </c>
      <c r="O3851" s="279">
        <v>387412.73869999999</v>
      </c>
    </row>
    <row r="3852" spans="10:15" x14ac:dyDescent="0.2">
      <c r="J3852" s="28">
        <v>41006</v>
      </c>
      <c r="K3852" s="28" t="s">
        <v>624</v>
      </c>
      <c r="L3852" s="28">
        <v>12</v>
      </c>
      <c r="M3852" s="28" t="str">
        <f t="shared" si="79"/>
        <v>4100612</v>
      </c>
      <c r="N3852" s="28">
        <v>0</v>
      </c>
      <c r="O3852" s="279">
        <v>16726.906780000001</v>
      </c>
    </row>
    <row r="3853" spans="10:15" x14ac:dyDescent="0.2">
      <c r="J3853" s="28">
        <v>41013</v>
      </c>
      <c r="K3853" s="28" t="s">
        <v>625</v>
      </c>
      <c r="L3853" s="28">
        <v>1</v>
      </c>
      <c r="M3853" s="28" t="str">
        <f t="shared" si="79"/>
        <v>410131</v>
      </c>
      <c r="N3853" s="28">
        <v>70589</v>
      </c>
      <c r="O3853" s="279">
        <v>26464.645960000002</v>
      </c>
    </row>
    <row r="3854" spans="10:15" x14ac:dyDescent="0.2">
      <c r="J3854" s="28">
        <v>41013</v>
      </c>
      <c r="K3854" s="28" t="s">
        <v>625</v>
      </c>
      <c r="L3854" s="28">
        <v>2</v>
      </c>
      <c r="M3854" s="28" t="str">
        <f t="shared" si="79"/>
        <v>410132</v>
      </c>
      <c r="N3854" s="28">
        <v>66453</v>
      </c>
      <c r="O3854" s="279">
        <v>92340.555460000003</v>
      </c>
    </row>
    <row r="3855" spans="10:15" x14ac:dyDescent="0.2">
      <c r="J3855" s="28">
        <v>41013</v>
      </c>
      <c r="K3855" s="28" t="s">
        <v>625</v>
      </c>
      <c r="L3855" s="28">
        <v>3</v>
      </c>
      <c r="M3855" s="28" t="str">
        <f t="shared" si="79"/>
        <v>410133</v>
      </c>
      <c r="N3855" s="28">
        <v>5371</v>
      </c>
      <c r="O3855" s="279">
        <v>207989.26519999999</v>
      </c>
    </row>
    <row r="3856" spans="10:15" x14ac:dyDescent="0.2">
      <c r="J3856" s="28">
        <v>41013</v>
      </c>
      <c r="K3856" s="28" t="s">
        <v>625</v>
      </c>
      <c r="L3856" s="28">
        <v>4</v>
      </c>
      <c r="M3856" s="28" t="str">
        <f t="shared" si="79"/>
        <v>410134</v>
      </c>
      <c r="N3856" s="28">
        <v>1860</v>
      </c>
      <c r="O3856" s="279">
        <v>48048.329949999999</v>
      </c>
    </row>
    <row r="3857" spans="10:15" x14ac:dyDescent="0.2">
      <c r="J3857" s="28">
        <v>41013</v>
      </c>
      <c r="K3857" s="28" t="s">
        <v>625</v>
      </c>
      <c r="L3857" s="28">
        <v>9</v>
      </c>
      <c r="M3857" s="28" t="str">
        <f t="shared" si="79"/>
        <v>410139</v>
      </c>
      <c r="N3857" s="28">
        <v>2055</v>
      </c>
      <c r="O3857" s="279">
        <v>81617.920530000003</v>
      </c>
    </row>
    <row r="3858" spans="10:15" x14ac:dyDescent="0.2">
      <c r="J3858" s="28">
        <v>41013</v>
      </c>
      <c r="K3858" s="28" t="s">
        <v>625</v>
      </c>
      <c r="L3858" s="28">
        <v>10</v>
      </c>
      <c r="M3858" s="28" t="str">
        <f t="shared" si="79"/>
        <v>4101310</v>
      </c>
      <c r="N3858" s="28">
        <v>2700</v>
      </c>
      <c r="O3858" s="279">
        <v>136095.18900000001</v>
      </c>
    </row>
    <row r="3859" spans="10:15" x14ac:dyDescent="0.2">
      <c r="J3859" s="28">
        <v>41013</v>
      </c>
      <c r="K3859" s="28" t="s">
        <v>625</v>
      </c>
      <c r="L3859" s="28">
        <v>12</v>
      </c>
      <c r="M3859" s="28" t="str">
        <f t="shared" si="79"/>
        <v>4101312</v>
      </c>
      <c r="N3859" s="28">
        <v>0</v>
      </c>
      <c r="O3859" s="279">
        <v>5696.5508499999996</v>
      </c>
    </row>
    <row r="3860" spans="10:15" x14ac:dyDescent="0.2">
      <c r="J3860" s="28">
        <v>41016</v>
      </c>
      <c r="K3860" s="28" t="s">
        <v>626</v>
      </c>
      <c r="L3860" s="28">
        <v>1</v>
      </c>
      <c r="M3860" s="28" t="str">
        <f t="shared" si="79"/>
        <v>410161</v>
      </c>
      <c r="N3860" s="28">
        <v>86661</v>
      </c>
      <c r="O3860" s="279">
        <v>39766.857490000002</v>
      </c>
    </row>
    <row r="3861" spans="10:15" x14ac:dyDescent="0.2">
      <c r="J3861" s="28">
        <v>41016</v>
      </c>
      <c r="K3861" s="28" t="s">
        <v>626</v>
      </c>
      <c r="L3861" s="28">
        <v>2</v>
      </c>
      <c r="M3861" s="28" t="str">
        <f t="shared" si="79"/>
        <v>410162</v>
      </c>
      <c r="N3861" s="28">
        <v>131392</v>
      </c>
      <c r="O3861" s="279">
        <v>103443.12209999999</v>
      </c>
    </row>
    <row r="3862" spans="10:15" x14ac:dyDescent="0.2">
      <c r="J3862" s="28">
        <v>41016</v>
      </c>
      <c r="K3862" s="28" t="s">
        <v>626</v>
      </c>
      <c r="L3862" s="28">
        <v>3</v>
      </c>
      <c r="M3862" s="28" t="str">
        <f t="shared" si="79"/>
        <v>410163</v>
      </c>
      <c r="N3862" s="28">
        <v>7289</v>
      </c>
      <c r="O3862" s="279">
        <v>116087.62880000001</v>
      </c>
    </row>
    <row r="3863" spans="10:15" x14ac:dyDescent="0.2">
      <c r="J3863" s="28">
        <v>41016</v>
      </c>
      <c r="K3863" s="28" t="s">
        <v>626</v>
      </c>
      <c r="L3863" s="28">
        <v>4</v>
      </c>
      <c r="M3863" s="28" t="str">
        <f t="shared" si="79"/>
        <v>410164</v>
      </c>
      <c r="N3863" s="28">
        <v>4034</v>
      </c>
      <c r="O3863" s="279">
        <v>89578.584080000001</v>
      </c>
    </row>
    <row r="3864" spans="10:15" x14ac:dyDescent="0.2">
      <c r="J3864" s="28">
        <v>41016</v>
      </c>
      <c r="K3864" s="28" t="s">
        <v>626</v>
      </c>
      <c r="L3864" s="28">
        <v>6</v>
      </c>
      <c r="M3864" s="28" t="str">
        <f t="shared" si="79"/>
        <v>410166</v>
      </c>
      <c r="N3864" s="28">
        <v>2115</v>
      </c>
      <c r="O3864" s="279">
        <v>237707.39859999999</v>
      </c>
    </row>
    <row r="3865" spans="10:15" x14ac:dyDescent="0.2">
      <c r="J3865" s="28">
        <v>41016</v>
      </c>
      <c r="K3865" s="28" t="s">
        <v>626</v>
      </c>
      <c r="L3865" s="28">
        <v>8</v>
      </c>
      <c r="M3865" s="28" t="str">
        <f t="shared" si="79"/>
        <v>410168</v>
      </c>
      <c r="N3865" s="28">
        <v>2304</v>
      </c>
      <c r="O3865" s="279">
        <v>21414.457549999999</v>
      </c>
    </row>
    <row r="3866" spans="10:15" x14ac:dyDescent="0.2">
      <c r="J3866" s="28">
        <v>41016</v>
      </c>
      <c r="K3866" s="28" t="s">
        <v>626</v>
      </c>
      <c r="L3866" s="28">
        <v>9</v>
      </c>
      <c r="M3866" s="28" t="str">
        <f t="shared" si="79"/>
        <v>410169</v>
      </c>
      <c r="N3866" s="28">
        <v>3329</v>
      </c>
      <c r="O3866" s="279">
        <v>127491.41650000001</v>
      </c>
    </row>
    <row r="3867" spans="10:15" x14ac:dyDescent="0.2">
      <c r="J3867" s="28">
        <v>41016</v>
      </c>
      <c r="K3867" s="28" t="s">
        <v>626</v>
      </c>
      <c r="L3867" s="28">
        <v>10</v>
      </c>
      <c r="M3867" s="28" t="str">
        <f t="shared" si="79"/>
        <v>4101610</v>
      </c>
      <c r="N3867" s="28">
        <v>2556</v>
      </c>
      <c r="O3867" s="279">
        <v>133946.22459999999</v>
      </c>
    </row>
    <row r="3868" spans="10:15" x14ac:dyDescent="0.2">
      <c r="J3868" s="28">
        <v>41016</v>
      </c>
      <c r="K3868" s="28" t="s">
        <v>626</v>
      </c>
      <c r="L3868" s="28">
        <v>12</v>
      </c>
      <c r="M3868" s="28" t="str">
        <f t="shared" si="79"/>
        <v>4101612</v>
      </c>
      <c r="N3868" s="28">
        <v>0</v>
      </c>
      <c r="O3868" s="279">
        <v>16498.412840000001</v>
      </c>
    </row>
    <row r="3869" spans="10:15" x14ac:dyDescent="0.2">
      <c r="J3869" s="28">
        <v>41020</v>
      </c>
      <c r="K3869" s="28" t="s">
        <v>627</v>
      </c>
      <c r="L3869" s="28">
        <v>1</v>
      </c>
      <c r="M3869" s="28" t="str">
        <f t="shared" si="79"/>
        <v>410201</v>
      </c>
      <c r="N3869" s="28">
        <v>96952</v>
      </c>
      <c r="O3869" s="279">
        <v>28304.375759999999</v>
      </c>
    </row>
    <row r="3870" spans="10:15" x14ac:dyDescent="0.2">
      <c r="J3870" s="28">
        <v>41020</v>
      </c>
      <c r="K3870" s="28" t="s">
        <v>627</v>
      </c>
      <c r="L3870" s="28">
        <v>2</v>
      </c>
      <c r="M3870" s="28" t="str">
        <f t="shared" si="79"/>
        <v>410202</v>
      </c>
      <c r="N3870" s="28">
        <v>108363</v>
      </c>
      <c r="O3870" s="279">
        <v>79265.117180000001</v>
      </c>
    </row>
    <row r="3871" spans="10:15" x14ac:dyDescent="0.2">
      <c r="J3871" s="28">
        <v>41020</v>
      </c>
      <c r="K3871" s="28" t="s">
        <v>627</v>
      </c>
      <c r="L3871" s="28">
        <v>3</v>
      </c>
      <c r="M3871" s="28" t="str">
        <f t="shared" si="79"/>
        <v>410203</v>
      </c>
      <c r="N3871" s="28">
        <v>10478</v>
      </c>
      <c r="O3871" s="279">
        <v>117213.4227</v>
      </c>
    </row>
    <row r="3872" spans="10:15" x14ac:dyDescent="0.2">
      <c r="J3872" s="28">
        <v>41020</v>
      </c>
      <c r="K3872" s="28" t="s">
        <v>627</v>
      </c>
      <c r="L3872" s="28">
        <v>4</v>
      </c>
      <c r="M3872" s="28" t="str">
        <f t="shared" si="79"/>
        <v>410204</v>
      </c>
      <c r="N3872" s="28">
        <v>3873</v>
      </c>
      <c r="O3872" s="279">
        <v>100932.8873</v>
      </c>
    </row>
    <row r="3873" spans="10:15" x14ac:dyDescent="0.2">
      <c r="J3873" s="28">
        <v>41020</v>
      </c>
      <c r="K3873" s="28" t="s">
        <v>627</v>
      </c>
      <c r="L3873" s="28">
        <v>5</v>
      </c>
      <c r="M3873" s="28" t="str">
        <f t="shared" si="79"/>
        <v>410205</v>
      </c>
      <c r="N3873" s="28">
        <v>1613</v>
      </c>
      <c r="O3873" s="279">
        <v>62268.564039999997</v>
      </c>
    </row>
    <row r="3874" spans="10:15" x14ac:dyDescent="0.2">
      <c r="J3874" s="28">
        <v>41020</v>
      </c>
      <c r="K3874" s="28" t="s">
        <v>627</v>
      </c>
      <c r="L3874" s="28">
        <v>6</v>
      </c>
      <c r="M3874" s="28" t="str">
        <f t="shared" si="79"/>
        <v>410206</v>
      </c>
      <c r="N3874" s="28">
        <v>4475</v>
      </c>
      <c r="O3874" s="279">
        <v>183223.36499999999</v>
      </c>
    </row>
    <row r="3875" spans="10:15" x14ac:dyDescent="0.2">
      <c r="J3875" s="28">
        <v>41020</v>
      </c>
      <c r="K3875" s="28" t="s">
        <v>627</v>
      </c>
      <c r="L3875" s="28">
        <v>7</v>
      </c>
      <c r="M3875" s="28" t="str">
        <f t="shared" si="79"/>
        <v>410207</v>
      </c>
      <c r="N3875" s="28">
        <v>2623</v>
      </c>
      <c r="O3875" s="279">
        <v>181248.78640000001</v>
      </c>
    </row>
    <row r="3876" spans="10:15" x14ac:dyDescent="0.2">
      <c r="J3876" s="28">
        <v>41020</v>
      </c>
      <c r="K3876" s="28" t="s">
        <v>627</v>
      </c>
      <c r="L3876" s="28">
        <v>9</v>
      </c>
      <c r="M3876" s="28" t="str">
        <f t="shared" si="79"/>
        <v>410209</v>
      </c>
      <c r="N3876" s="28">
        <v>2907</v>
      </c>
      <c r="O3876" s="279">
        <v>122093.88499999999</v>
      </c>
    </row>
    <row r="3877" spans="10:15" x14ac:dyDescent="0.2">
      <c r="J3877" s="28">
        <v>41020</v>
      </c>
      <c r="K3877" s="28" t="s">
        <v>627</v>
      </c>
      <c r="L3877" s="28">
        <v>11</v>
      </c>
      <c r="M3877" s="28" t="str">
        <f t="shared" si="79"/>
        <v>4102011</v>
      </c>
      <c r="N3877" s="28">
        <v>350</v>
      </c>
      <c r="O3877" s="279">
        <v>8887.5599970000003</v>
      </c>
    </row>
    <row r="3878" spans="10:15" x14ac:dyDescent="0.2">
      <c r="J3878" s="28">
        <v>41020</v>
      </c>
      <c r="K3878" s="28" t="s">
        <v>627</v>
      </c>
      <c r="L3878" s="28">
        <v>12</v>
      </c>
      <c r="M3878" s="28" t="str">
        <f t="shared" si="79"/>
        <v>4102012</v>
      </c>
      <c r="N3878" s="28">
        <v>0</v>
      </c>
      <c r="O3878" s="279">
        <v>8781.8574649999991</v>
      </c>
    </row>
    <row r="3879" spans="10:15" x14ac:dyDescent="0.2">
      <c r="J3879" s="28">
        <v>41026</v>
      </c>
      <c r="K3879" s="28" t="s">
        <v>628</v>
      </c>
      <c r="L3879" s="28">
        <v>1</v>
      </c>
      <c r="M3879" s="28" t="str">
        <f t="shared" si="79"/>
        <v>410261</v>
      </c>
      <c r="N3879" s="28">
        <v>31088</v>
      </c>
      <c r="O3879" s="279">
        <v>35144.608039999999</v>
      </c>
    </row>
    <row r="3880" spans="10:15" x14ac:dyDescent="0.2">
      <c r="J3880" s="28">
        <v>41026</v>
      </c>
      <c r="K3880" s="28" t="s">
        <v>628</v>
      </c>
      <c r="L3880" s="28">
        <v>2</v>
      </c>
      <c r="M3880" s="28" t="str">
        <f t="shared" si="79"/>
        <v>410262</v>
      </c>
      <c r="N3880" s="28">
        <v>38310</v>
      </c>
      <c r="O3880" s="279">
        <v>69597.664009999993</v>
      </c>
    </row>
    <row r="3881" spans="10:15" x14ac:dyDescent="0.2">
      <c r="J3881" s="28">
        <v>41026</v>
      </c>
      <c r="K3881" s="28" t="s">
        <v>628</v>
      </c>
      <c r="L3881" s="28">
        <v>3</v>
      </c>
      <c r="M3881" s="28" t="str">
        <f t="shared" si="79"/>
        <v>410263</v>
      </c>
      <c r="N3881" s="28">
        <v>3871</v>
      </c>
      <c r="O3881" s="279">
        <v>34613.451350000003</v>
      </c>
    </row>
    <row r="3882" spans="10:15" x14ac:dyDescent="0.2">
      <c r="J3882" s="28">
        <v>41026</v>
      </c>
      <c r="K3882" s="28" t="s">
        <v>628</v>
      </c>
      <c r="L3882" s="28">
        <v>4</v>
      </c>
      <c r="M3882" s="28" t="str">
        <f t="shared" si="79"/>
        <v>410264</v>
      </c>
      <c r="N3882" s="28">
        <v>808</v>
      </c>
      <c r="O3882" s="279">
        <v>43073.197780000002</v>
      </c>
    </row>
    <row r="3883" spans="10:15" x14ac:dyDescent="0.2">
      <c r="J3883" s="28">
        <v>41026</v>
      </c>
      <c r="K3883" s="28" t="s">
        <v>628</v>
      </c>
      <c r="L3883" s="28">
        <v>9</v>
      </c>
      <c r="M3883" s="28" t="str">
        <f t="shared" si="79"/>
        <v>410269</v>
      </c>
      <c r="N3883" s="28">
        <v>1162</v>
      </c>
      <c r="O3883" s="279">
        <v>122602.6355</v>
      </c>
    </row>
    <row r="3884" spans="10:15" x14ac:dyDescent="0.2">
      <c r="J3884" s="28">
        <v>41026</v>
      </c>
      <c r="K3884" s="28" t="s">
        <v>628</v>
      </c>
      <c r="L3884" s="28">
        <v>11</v>
      </c>
      <c r="M3884" s="28" t="str">
        <f t="shared" si="79"/>
        <v>4102611</v>
      </c>
      <c r="N3884" s="28">
        <v>105</v>
      </c>
      <c r="O3884" s="279">
        <v>17309.02778</v>
      </c>
    </row>
    <row r="3885" spans="10:15" x14ac:dyDescent="0.2">
      <c r="J3885" s="28">
        <v>41026</v>
      </c>
      <c r="K3885" s="28" t="s">
        <v>628</v>
      </c>
      <c r="L3885" s="28">
        <v>12</v>
      </c>
      <c r="M3885" s="28" t="str">
        <f t="shared" si="79"/>
        <v>4102612</v>
      </c>
      <c r="N3885" s="28">
        <v>0</v>
      </c>
      <c r="O3885" s="279">
        <v>10369.17391</v>
      </c>
    </row>
    <row r="3886" spans="10:15" x14ac:dyDescent="0.2">
      <c r="J3886" s="28">
        <v>41078</v>
      </c>
      <c r="K3886" s="28" t="s">
        <v>629</v>
      </c>
      <c r="L3886" s="28">
        <v>1</v>
      </c>
      <c r="M3886" s="28" t="str">
        <f t="shared" si="79"/>
        <v>410781</v>
      </c>
      <c r="N3886" s="28">
        <v>31246</v>
      </c>
      <c r="O3886" s="279">
        <v>32665.368470000001</v>
      </c>
    </row>
    <row r="3887" spans="10:15" x14ac:dyDescent="0.2">
      <c r="J3887" s="28">
        <v>41078</v>
      </c>
      <c r="K3887" s="28" t="s">
        <v>629</v>
      </c>
      <c r="L3887" s="28">
        <v>2</v>
      </c>
      <c r="M3887" s="28" t="str">
        <f t="shared" si="79"/>
        <v>410782</v>
      </c>
      <c r="N3887" s="28">
        <v>44756</v>
      </c>
      <c r="O3887" s="279">
        <v>87854.01887</v>
      </c>
    </row>
    <row r="3888" spans="10:15" x14ac:dyDescent="0.2">
      <c r="J3888" s="28">
        <v>41078</v>
      </c>
      <c r="K3888" s="28" t="s">
        <v>629</v>
      </c>
      <c r="L3888" s="28">
        <v>3</v>
      </c>
      <c r="M3888" s="28" t="str">
        <f t="shared" si="79"/>
        <v>410783</v>
      </c>
      <c r="N3888" s="28">
        <v>11012</v>
      </c>
      <c r="O3888" s="279">
        <v>118458.51240000001</v>
      </c>
    </row>
    <row r="3889" spans="10:15" x14ac:dyDescent="0.2">
      <c r="J3889" s="28">
        <v>41078</v>
      </c>
      <c r="K3889" s="28" t="s">
        <v>629</v>
      </c>
      <c r="L3889" s="28">
        <v>4</v>
      </c>
      <c r="M3889" s="28" t="str">
        <f t="shared" si="79"/>
        <v>410784</v>
      </c>
      <c r="N3889" s="28">
        <v>2327</v>
      </c>
      <c r="O3889" s="279">
        <v>95215.066160000002</v>
      </c>
    </row>
    <row r="3890" spans="10:15" x14ac:dyDescent="0.2">
      <c r="J3890" s="28">
        <v>41078</v>
      </c>
      <c r="K3890" s="28" t="s">
        <v>629</v>
      </c>
      <c r="L3890" s="28">
        <v>5</v>
      </c>
      <c r="M3890" s="28" t="str">
        <f t="shared" si="79"/>
        <v>410785</v>
      </c>
      <c r="N3890" s="28">
        <v>767</v>
      </c>
      <c r="O3890" s="279">
        <v>305079.5306</v>
      </c>
    </row>
    <row r="3891" spans="10:15" x14ac:dyDescent="0.2">
      <c r="J3891" s="28">
        <v>41078</v>
      </c>
      <c r="K3891" s="28" t="s">
        <v>629</v>
      </c>
      <c r="L3891" s="28">
        <v>6</v>
      </c>
      <c r="M3891" s="28" t="str">
        <f t="shared" si="79"/>
        <v>410786</v>
      </c>
      <c r="N3891" s="28">
        <v>2123</v>
      </c>
      <c r="O3891" s="279">
        <v>246070.46419999999</v>
      </c>
    </row>
    <row r="3892" spans="10:15" x14ac:dyDescent="0.2">
      <c r="J3892" s="28">
        <v>41078</v>
      </c>
      <c r="K3892" s="28" t="s">
        <v>629</v>
      </c>
      <c r="L3892" s="28">
        <v>7</v>
      </c>
      <c r="M3892" s="28" t="str">
        <f t="shared" si="79"/>
        <v>410787</v>
      </c>
      <c r="N3892" s="28">
        <v>3148</v>
      </c>
      <c r="O3892" s="279">
        <v>598078.49349999998</v>
      </c>
    </row>
    <row r="3893" spans="10:15" x14ac:dyDescent="0.2">
      <c r="J3893" s="28">
        <v>41078</v>
      </c>
      <c r="K3893" s="28" t="s">
        <v>629</v>
      </c>
      <c r="L3893" s="28">
        <v>9</v>
      </c>
      <c r="M3893" s="28" t="str">
        <f t="shared" si="79"/>
        <v>410789</v>
      </c>
      <c r="N3893" s="28">
        <v>137</v>
      </c>
      <c r="O3893" s="279">
        <v>205877.02979999999</v>
      </c>
    </row>
    <row r="3894" spans="10:15" x14ac:dyDescent="0.2">
      <c r="J3894" s="28">
        <v>41078</v>
      </c>
      <c r="K3894" s="28" t="s">
        <v>629</v>
      </c>
      <c r="L3894" s="28">
        <v>10</v>
      </c>
      <c r="M3894" s="28" t="str">
        <f t="shared" si="79"/>
        <v>4107810</v>
      </c>
      <c r="N3894" s="28">
        <v>1037</v>
      </c>
      <c r="O3894" s="279">
        <v>171272.08809999999</v>
      </c>
    </row>
    <row r="3895" spans="10:15" x14ac:dyDescent="0.2">
      <c r="J3895" s="28">
        <v>41078</v>
      </c>
      <c r="K3895" s="28" t="s">
        <v>629</v>
      </c>
      <c r="L3895" s="28">
        <v>12</v>
      </c>
      <c r="M3895" s="28" t="str">
        <f t="shared" si="79"/>
        <v>4107812</v>
      </c>
      <c r="N3895" s="28">
        <v>0</v>
      </c>
      <c r="O3895" s="279">
        <v>25833.921330000001</v>
      </c>
    </row>
    <row r="3896" spans="10:15" x14ac:dyDescent="0.2">
      <c r="J3896" s="28">
        <v>41132</v>
      </c>
      <c r="K3896" s="28" t="s">
        <v>630</v>
      </c>
      <c r="L3896" s="28">
        <v>1</v>
      </c>
      <c r="M3896" s="28" t="str">
        <f t="shared" si="79"/>
        <v>411321</v>
      </c>
      <c r="N3896" s="28">
        <v>162214</v>
      </c>
      <c r="O3896" s="279">
        <v>37283.093889999996</v>
      </c>
    </row>
    <row r="3897" spans="10:15" x14ac:dyDescent="0.2">
      <c r="J3897" s="28">
        <v>41132</v>
      </c>
      <c r="K3897" s="28" t="s">
        <v>630</v>
      </c>
      <c r="L3897" s="28">
        <v>2</v>
      </c>
      <c r="M3897" s="28" t="str">
        <f t="shared" si="79"/>
        <v>411322</v>
      </c>
      <c r="N3897" s="28">
        <v>322360</v>
      </c>
      <c r="O3897" s="279">
        <v>133177.08379999999</v>
      </c>
    </row>
    <row r="3898" spans="10:15" x14ac:dyDescent="0.2">
      <c r="J3898" s="28">
        <v>41132</v>
      </c>
      <c r="K3898" s="28" t="s">
        <v>630</v>
      </c>
      <c r="L3898" s="28">
        <v>3</v>
      </c>
      <c r="M3898" s="28" t="str">
        <f t="shared" si="79"/>
        <v>411323</v>
      </c>
      <c r="N3898" s="28">
        <v>36110</v>
      </c>
      <c r="O3898" s="279">
        <v>220732.38630000001</v>
      </c>
    </row>
    <row r="3899" spans="10:15" x14ac:dyDescent="0.2">
      <c r="J3899" s="28">
        <v>41132</v>
      </c>
      <c r="K3899" s="28" t="s">
        <v>630</v>
      </c>
      <c r="L3899" s="28">
        <v>4</v>
      </c>
      <c r="M3899" s="28" t="str">
        <f t="shared" si="79"/>
        <v>411324</v>
      </c>
      <c r="N3899" s="28">
        <v>4702</v>
      </c>
      <c r="O3899" s="279">
        <v>208201.39730000001</v>
      </c>
    </row>
    <row r="3900" spans="10:15" x14ac:dyDescent="0.2">
      <c r="J3900" s="28">
        <v>41132</v>
      </c>
      <c r="K3900" s="28" t="s">
        <v>630</v>
      </c>
      <c r="L3900" s="28">
        <v>5</v>
      </c>
      <c r="M3900" s="28" t="str">
        <f t="shared" si="79"/>
        <v>411325</v>
      </c>
      <c r="N3900" s="28">
        <v>3711</v>
      </c>
      <c r="O3900" s="279">
        <v>128266.5631</v>
      </c>
    </row>
    <row r="3901" spans="10:15" x14ac:dyDescent="0.2">
      <c r="J3901" s="28">
        <v>41132</v>
      </c>
      <c r="K3901" s="28" t="s">
        <v>630</v>
      </c>
      <c r="L3901" s="28">
        <v>6</v>
      </c>
      <c r="M3901" s="28" t="str">
        <f t="shared" si="79"/>
        <v>411326</v>
      </c>
      <c r="N3901" s="28">
        <v>1966</v>
      </c>
      <c r="O3901" s="279">
        <v>137425.17009999999</v>
      </c>
    </row>
    <row r="3902" spans="10:15" x14ac:dyDescent="0.2">
      <c r="J3902" s="28">
        <v>41132</v>
      </c>
      <c r="K3902" s="28" t="s">
        <v>630</v>
      </c>
      <c r="L3902" s="28">
        <v>7</v>
      </c>
      <c r="M3902" s="28" t="str">
        <f t="shared" si="79"/>
        <v>411327</v>
      </c>
      <c r="N3902" s="28">
        <v>35</v>
      </c>
      <c r="O3902" s="279">
        <v>134105.12450000001</v>
      </c>
    </row>
    <row r="3903" spans="10:15" x14ac:dyDescent="0.2">
      <c r="J3903" s="28">
        <v>41132</v>
      </c>
      <c r="K3903" s="28" t="s">
        <v>630</v>
      </c>
      <c r="L3903" s="28">
        <v>9</v>
      </c>
      <c r="M3903" s="28" t="str">
        <f t="shared" si="79"/>
        <v>411329</v>
      </c>
      <c r="N3903" s="28">
        <v>8454</v>
      </c>
      <c r="O3903" s="279">
        <v>231182.3064</v>
      </c>
    </row>
    <row r="3904" spans="10:15" x14ac:dyDescent="0.2">
      <c r="J3904" s="28">
        <v>41132</v>
      </c>
      <c r="K3904" s="28" t="s">
        <v>630</v>
      </c>
      <c r="L3904" s="28">
        <v>10</v>
      </c>
      <c r="M3904" s="28" t="str">
        <f t="shared" si="79"/>
        <v>4113210</v>
      </c>
      <c r="N3904" s="28">
        <v>15873</v>
      </c>
      <c r="O3904" s="279">
        <v>321888.57539999997</v>
      </c>
    </row>
    <row r="3905" spans="10:15" x14ac:dyDescent="0.2">
      <c r="J3905" s="28">
        <v>41132</v>
      </c>
      <c r="K3905" s="28" t="s">
        <v>630</v>
      </c>
      <c r="L3905" s="28">
        <v>11</v>
      </c>
      <c r="M3905" s="28" t="str">
        <f t="shared" si="79"/>
        <v>4113211</v>
      </c>
      <c r="N3905" s="28">
        <v>356</v>
      </c>
      <c r="O3905" s="279">
        <v>45269.271719999997</v>
      </c>
    </row>
    <row r="3906" spans="10:15" x14ac:dyDescent="0.2">
      <c r="J3906" s="28">
        <v>41132</v>
      </c>
      <c r="K3906" s="28" t="s">
        <v>630</v>
      </c>
      <c r="L3906" s="28">
        <v>12</v>
      </c>
      <c r="M3906" s="28" t="str">
        <f t="shared" si="79"/>
        <v>4113212</v>
      </c>
      <c r="N3906" s="28">
        <v>0</v>
      </c>
      <c r="O3906" s="279">
        <v>10435.25935</v>
      </c>
    </row>
    <row r="3907" spans="10:15" x14ac:dyDescent="0.2">
      <c r="J3907" s="28">
        <v>41206</v>
      </c>
      <c r="K3907" s="28" t="s">
        <v>631</v>
      </c>
      <c r="L3907" s="28">
        <v>1</v>
      </c>
      <c r="M3907" s="28" t="str">
        <f t="shared" ref="M3907:M3970" si="80">J3907&amp;L3907</f>
        <v>412061</v>
      </c>
      <c r="N3907" s="28">
        <v>43972</v>
      </c>
      <c r="O3907" s="279">
        <v>10494.407950000001</v>
      </c>
    </row>
    <row r="3908" spans="10:15" x14ac:dyDescent="0.2">
      <c r="J3908" s="28">
        <v>41206</v>
      </c>
      <c r="K3908" s="28" t="s">
        <v>631</v>
      </c>
      <c r="L3908" s="28">
        <v>2</v>
      </c>
      <c r="M3908" s="28" t="str">
        <f t="shared" si="80"/>
        <v>412062</v>
      </c>
      <c r="N3908" s="28">
        <v>12979</v>
      </c>
      <c r="O3908" s="279">
        <v>30266.247749999999</v>
      </c>
    </row>
    <row r="3909" spans="10:15" x14ac:dyDescent="0.2">
      <c r="J3909" s="28">
        <v>41206</v>
      </c>
      <c r="K3909" s="28" t="s">
        <v>631</v>
      </c>
      <c r="L3909" s="28">
        <v>3</v>
      </c>
      <c r="M3909" s="28" t="str">
        <f t="shared" si="80"/>
        <v>412063</v>
      </c>
      <c r="N3909" s="28">
        <v>2381</v>
      </c>
      <c r="O3909" s="279">
        <v>49974.187969999999</v>
      </c>
    </row>
    <row r="3910" spans="10:15" x14ac:dyDescent="0.2">
      <c r="J3910" s="28">
        <v>41206</v>
      </c>
      <c r="K3910" s="28" t="s">
        <v>631</v>
      </c>
      <c r="L3910" s="28">
        <v>9</v>
      </c>
      <c r="M3910" s="28" t="str">
        <f t="shared" si="80"/>
        <v>412069</v>
      </c>
      <c r="N3910" s="28">
        <v>436</v>
      </c>
      <c r="O3910" s="279">
        <v>81324.444440000007</v>
      </c>
    </row>
    <row r="3911" spans="10:15" x14ac:dyDescent="0.2">
      <c r="J3911" s="28">
        <v>41206</v>
      </c>
      <c r="K3911" s="28" t="s">
        <v>631</v>
      </c>
      <c r="L3911" s="28">
        <v>12</v>
      </c>
      <c r="M3911" s="28" t="str">
        <f t="shared" si="80"/>
        <v>4120612</v>
      </c>
      <c r="N3911" s="28">
        <v>0</v>
      </c>
      <c r="O3911" s="279">
        <v>4749.277419</v>
      </c>
    </row>
    <row r="3912" spans="10:15" x14ac:dyDescent="0.2">
      <c r="J3912" s="28">
        <v>41244</v>
      </c>
      <c r="K3912" s="28" t="s">
        <v>632</v>
      </c>
      <c r="L3912" s="28">
        <v>1</v>
      </c>
      <c r="M3912" s="28" t="str">
        <f t="shared" si="80"/>
        <v>412441</v>
      </c>
      <c r="N3912" s="28">
        <v>12806</v>
      </c>
      <c r="O3912" s="279">
        <v>21368.059980000002</v>
      </c>
    </row>
    <row r="3913" spans="10:15" x14ac:dyDescent="0.2">
      <c r="J3913" s="28">
        <v>41244</v>
      </c>
      <c r="K3913" s="28" t="s">
        <v>632</v>
      </c>
      <c r="L3913" s="28">
        <v>2</v>
      </c>
      <c r="M3913" s="28" t="str">
        <f t="shared" si="80"/>
        <v>412442</v>
      </c>
      <c r="N3913" s="28">
        <v>19160</v>
      </c>
      <c r="O3913" s="279">
        <v>35409.53991</v>
      </c>
    </row>
    <row r="3914" spans="10:15" x14ac:dyDescent="0.2">
      <c r="J3914" s="28">
        <v>41244</v>
      </c>
      <c r="K3914" s="28" t="s">
        <v>632</v>
      </c>
      <c r="L3914" s="28">
        <v>3</v>
      </c>
      <c r="M3914" s="28" t="str">
        <f t="shared" si="80"/>
        <v>412443</v>
      </c>
      <c r="N3914" s="28">
        <v>1079</v>
      </c>
      <c r="O3914" s="279">
        <v>59353.867680000003</v>
      </c>
    </row>
    <row r="3915" spans="10:15" x14ac:dyDescent="0.2">
      <c r="J3915" s="28">
        <v>41244</v>
      </c>
      <c r="K3915" s="28" t="s">
        <v>632</v>
      </c>
      <c r="L3915" s="28">
        <v>4</v>
      </c>
      <c r="M3915" s="28" t="str">
        <f t="shared" si="80"/>
        <v>412444</v>
      </c>
      <c r="N3915" s="28">
        <v>1917</v>
      </c>
      <c r="O3915" s="279">
        <v>56507.295639999997</v>
      </c>
    </row>
    <row r="3916" spans="10:15" x14ac:dyDescent="0.2">
      <c r="J3916" s="28">
        <v>41244</v>
      </c>
      <c r="K3916" s="28" t="s">
        <v>632</v>
      </c>
      <c r="L3916" s="28">
        <v>5</v>
      </c>
      <c r="M3916" s="28" t="str">
        <f t="shared" si="80"/>
        <v>412445</v>
      </c>
      <c r="N3916" s="28">
        <v>1834</v>
      </c>
      <c r="O3916" s="279">
        <v>28694.620060000001</v>
      </c>
    </row>
    <row r="3917" spans="10:15" x14ac:dyDescent="0.2">
      <c r="J3917" s="28">
        <v>41244</v>
      </c>
      <c r="K3917" s="28" t="s">
        <v>632</v>
      </c>
      <c r="L3917" s="28">
        <v>12</v>
      </c>
      <c r="M3917" s="28" t="str">
        <f t="shared" si="80"/>
        <v>4124412</v>
      </c>
      <c r="N3917" s="28">
        <v>0</v>
      </c>
      <c r="O3917" s="279">
        <v>3660.9076620000001</v>
      </c>
    </row>
    <row r="3918" spans="10:15" x14ac:dyDescent="0.2">
      <c r="J3918" s="28">
        <v>41298</v>
      </c>
      <c r="K3918" s="28" t="s">
        <v>633</v>
      </c>
      <c r="L3918" s="28">
        <v>1</v>
      </c>
      <c r="M3918" s="28" t="str">
        <f t="shared" si="80"/>
        <v>412981</v>
      </c>
      <c r="N3918" s="28">
        <v>95539</v>
      </c>
      <c r="O3918" s="279">
        <v>45376.379390000002</v>
      </c>
    </row>
    <row r="3919" spans="10:15" x14ac:dyDescent="0.2">
      <c r="J3919" s="28">
        <v>41298</v>
      </c>
      <c r="K3919" s="28" t="s">
        <v>633</v>
      </c>
      <c r="L3919" s="28">
        <v>2</v>
      </c>
      <c r="M3919" s="28" t="str">
        <f t="shared" si="80"/>
        <v>412982</v>
      </c>
      <c r="N3919" s="28">
        <v>541979</v>
      </c>
      <c r="O3919" s="279">
        <v>198673.2635</v>
      </c>
    </row>
    <row r="3920" spans="10:15" x14ac:dyDescent="0.2">
      <c r="J3920" s="28">
        <v>41298</v>
      </c>
      <c r="K3920" s="28" t="s">
        <v>633</v>
      </c>
      <c r="L3920" s="28">
        <v>3</v>
      </c>
      <c r="M3920" s="28" t="str">
        <f t="shared" si="80"/>
        <v>412983</v>
      </c>
      <c r="N3920" s="28">
        <v>141581</v>
      </c>
      <c r="O3920" s="279">
        <v>299741.23440000002</v>
      </c>
    </row>
    <row r="3921" spans="10:15" x14ac:dyDescent="0.2">
      <c r="J3921" s="28">
        <v>41298</v>
      </c>
      <c r="K3921" s="28" t="s">
        <v>633</v>
      </c>
      <c r="L3921" s="28">
        <v>4</v>
      </c>
      <c r="M3921" s="28" t="str">
        <f t="shared" si="80"/>
        <v>412984</v>
      </c>
      <c r="N3921" s="28">
        <v>57605</v>
      </c>
      <c r="O3921" s="279">
        <v>356656.70659999998</v>
      </c>
    </row>
    <row r="3922" spans="10:15" x14ac:dyDescent="0.2">
      <c r="J3922" s="28">
        <v>41298</v>
      </c>
      <c r="K3922" s="28" t="s">
        <v>633</v>
      </c>
      <c r="L3922" s="28">
        <v>5</v>
      </c>
      <c r="M3922" s="28" t="str">
        <f t="shared" si="80"/>
        <v>412985</v>
      </c>
      <c r="N3922" s="28">
        <v>11950</v>
      </c>
      <c r="O3922" s="279">
        <v>351667.28259999998</v>
      </c>
    </row>
    <row r="3923" spans="10:15" x14ac:dyDescent="0.2">
      <c r="J3923" s="28">
        <v>41298</v>
      </c>
      <c r="K3923" s="28" t="s">
        <v>633</v>
      </c>
      <c r="L3923" s="28">
        <v>6</v>
      </c>
      <c r="M3923" s="28" t="str">
        <f t="shared" si="80"/>
        <v>412986</v>
      </c>
      <c r="N3923" s="28">
        <v>8563</v>
      </c>
      <c r="O3923" s="279">
        <v>476031.70189999999</v>
      </c>
    </row>
    <row r="3924" spans="10:15" x14ac:dyDescent="0.2">
      <c r="J3924" s="28">
        <v>41298</v>
      </c>
      <c r="K3924" s="28" t="s">
        <v>633</v>
      </c>
      <c r="L3924" s="28">
        <v>7</v>
      </c>
      <c r="M3924" s="28" t="str">
        <f t="shared" si="80"/>
        <v>412987</v>
      </c>
      <c r="N3924" s="28">
        <v>9023</v>
      </c>
      <c r="O3924" s="279">
        <v>266395.04519999999</v>
      </c>
    </row>
    <row r="3925" spans="10:15" x14ac:dyDescent="0.2">
      <c r="J3925" s="28">
        <v>41298</v>
      </c>
      <c r="K3925" s="28" t="s">
        <v>633</v>
      </c>
      <c r="L3925" s="28">
        <v>8</v>
      </c>
      <c r="M3925" s="28" t="str">
        <f t="shared" si="80"/>
        <v>412988</v>
      </c>
      <c r="N3925" s="28">
        <v>33686</v>
      </c>
      <c r="O3925" s="279">
        <v>319181.6226</v>
      </c>
    </row>
    <row r="3926" spans="10:15" x14ac:dyDescent="0.2">
      <c r="J3926" s="28">
        <v>41298</v>
      </c>
      <c r="K3926" s="28" t="s">
        <v>633</v>
      </c>
      <c r="L3926" s="28">
        <v>9</v>
      </c>
      <c r="M3926" s="28" t="str">
        <f t="shared" si="80"/>
        <v>412989</v>
      </c>
      <c r="N3926" s="28">
        <v>25971</v>
      </c>
      <c r="O3926" s="279">
        <v>543794.12620000006</v>
      </c>
    </row>
    <row r="3927" spans="10:15" x14ac:dyDescent="0.2">
      <c r="J3927" s="28">
        <v>41298</v>
      </c>
      <c r="K3927" s="28" t="s">
        <v>633</v>
      </c>
      <c r="L3927" s="28">
        <v>10</v>
      </c>
      <c r="M3927" s="28" t="str">
        <f t="shared" si="80"/>
        <v>4129810</v>
      </c>
      <c r="N3927" s="28">
        <v>33479</v>
      </c>
      <c r="O3927" s="279">
        <v>370883.17950000003</v>
      </c>
    </row>
    <row r="3928" spans="10:15" x14ac:dyDescent="0.2">
      <c r="J3928" s="28">
        <v>41298</v>
      </c>
      <c r="K3928" s="28" t="s">
        <v>633</v>
      </c>
      <c r="L3928" s="28">
        <v>11</v>
      </c>
      <c r="M3928" s="28" t="str">
        <f t="shared" si="80"/>
        <v>4129811</v>
      </c>
      <c r="N3928" s="28">
        <v>1994</v>
      </c>
      <c r="O3928" s="279">
        <v>189274.64689999999</v>
      </c>
    </row>
    <row r="3929" spans="10:15" x14ac:dyDescent="0.2">
      <c r="J3929" s="28">
        <v>41298</v>
      </c>
      <c r="K3929" s="28" t="s">
        <v>633</v>
      </c>
      <c r="L3929" s="28">
        <v>12</v>
      </c>
      <c r="M3929" s="28" t="str">
        <f t="shared" si="80"/>
        <v>4129812</v>
      </c>
      <c r="N3929" s="28">
        <v>0</v>
      </c>
      <c r="O3929" s="279">
        <v>22222.138439999999</v>
      </c>
    </row>
    <row r="3930" spans="10:15" x14ac:dyDescent="0.2">
      <c r="J3930" s="28">
        <v>41306</v>
      </c>
      <c r="K3930" s="28" t="s">
        <v>634</v>
      </c>
      <c r="L3930" s="28">
        <v>1</v>
      </c>
      <c r="M3930" s="28" t="str">
        <f t="shared" si="80"/>
        <v>413061</v>
      </c>
      <c r="N3930" s="28">
        <v>86111</v>
      </c>
      <c r="O3930" s="279">
        <v>32046.86188</v>
      </c>
    </row>
    <row r="3931" spans="10:15" x14ac:dyDescent="0.2">
      <c r="J3931" s="28">
        <v>41306</v>
      </c>
      <c r="K3931" s="28" t="s">
        <v>634</v>
      </c>
      <c r="L3931" s="28">
        <v>2</v>
      </c>
      <c r="M3931" s="28" t="str">
        <f t="shared" si="80"/>
        <v>413062</v>
      </c>
      <c r="N3931" s="28">
        <v>105167</v>
      </c>
      <c r="O3931" s="279">
        <v>90657.578529999999</v>
      </c>
    </row>
    <row r="3932" spans="10:15" x14ac:dyDescent="0.2">
      <c r="J3932" s="28">
        <v>41306</v>
      </c>
      <c r="K3932" s="28" t="s">
        <v>634</v>
      </c>
      <c r="L3932" s="28">
        <v>3</v>
      </c>
      <c r="M3932" s="28" t="str">
        <f t="shared" si="80"/>
        <v>413063</v>
      </c>
      <c r="N3932" s="28">
        <v>12586</v>
      </c>
      <c r="O3932" s="279">
        <v>103716.92909999999</v>
      </c>
    </row>
    <row r="3933" spans="10:15" x14ac:dyDescent="0.2">
      <c r="J3933" s="28">
        <v>41306</v>
      </c>
      <c r="K3933" s="28" t="s">
        <v>634</v>
      </c>
      <c r="L3933" s="28">
        <v>4</v>
      </c>
      <c r="M3933" s="28" t="str">
        <f t="shared" si="80"/>
        <v>413064</v>
      </c>
      <c r="N3933" s="28">
        <v>3477</v>
      </c>
      <c r="O3933" s="279">
        <v>198753.64509999999</v>
      </c>
    </row>
    <row r="3934" spans="10:15" x14ac:dyDescent="0.2">
      <c r="J3934" s="28">
        <v>41306</v>
      </c>
      <c r="K3934" s="28" t="s">
        <v>634</v>
      </c>
      <c r="L3934" s="28">
        <v>5</v>
      </c>
      <c r="M3934" s="28" t="str">
        <f t="shared" si="80"/>
        <v>413065</v>
      </c>
      <c r="N3934" s="28">
        <v>7696</v>
      </c>
      <c r="O3934" s="279">
        <v>120826.44590000001</v>
      </c>
    </row>
    <row r="3935" spans="10:15" x14ac:dyDescent="0.2">
      <c r="J3935" s="28">
        <v>41306</v>
      </c>
      <c r="K3935" s="28" t="s">
        <v>634</v>
      </c>
      <c r="L3935" s="28">
        <v>7</v>
      </c>
      <c r="M3935" s="28" t="str">
        <f t="shared" si="80"/>
        <v>413067</v>
      </c>
      <c r="N3935" s="28">
        <v>2498</v>
      </c>
      <c r="O3935" s="279">
        <v>215876.30100000001</v>
      </c>
    </row>
    <row r="3936" spans="10:15" x14ac:dyDescent="0.2">
      <c r="J3936" s="28">
        <v>41306</v>
      </c>
      <c r="K3936" s="28" t="s">
        <v>634</v>
      </c>
      <c r="L3936" s="28">
        <v>9</v>
      </c>
      <c r="M3936" s="28" t="str">
        <f t="shared" si="80"/>
        <v>413069</v>
      </c>
      <c r="N3936" s="28">
        <v>2972</v>
      </c>
      <c r="O3936" s="279">
        <v>165080.85759999999</v>
      </c>
    </row>
    <row r="3937" spans="10:15" x14ac:dyDescent="0.2">
      <c r="J3937" s="28">
        <v>41306</v>
      </c>
      <c r="K3937" s="28" t="s">
        <v>634</v>
      </c>
      <c r="L3937" s="28">
        <v>10</v>
      </c>
      <c r="M3937" s="28" t="str">
        <f t="shared" si="80"/>
        <v>4130610</v>
      </c>
      <c r="N3937" s="28">
        <v>650</v>
      </c>
      <c r="O3937" s="279">
        <v>221216.92310000001</v>
      </c>
    </row>
    <row r="3938" spans="10:15" x14ac:dyDescent="0.2">
      <c r="J3938" s="28">
        <v>41306</v>
      </c>
      <c r="K3938" s="28" t="s">
        <v>634</v>
      </c>
      <c r="L3938" s="28">
        <v>12</v>
      </c>
      <c r="M3938" s="28" t="str">
        <f t="shared" si="80"/>
        <v>4130612</v>
      </c>
      <c r="N3938" s="28">
        <v>0</v>
      </c>
      <c r="O3938" s="279">
        <v>6748.6838299999999</v>
      </c>
    </row>
    <row r="3939" spans="10:15" x14ac:dyDescent="0.2">
      <c r="J3939" s="28">
        <v>41319</v>
      </c>
      <c r="K3939" s="28" t="s">
        <v>635</v>
      </c>
      <c r="L3939" s="28">
        <v>1</v>
      </c>
      <c r="M3939" s="28" t="str">
        <f t="shared" si="80"/>
        <v>413191</v>
      </c>
      <c r="N3939" s="28">
        <v>48837</v>
      </c>
      <c r="O3939" s="279">
        <v>39664.283580000003</v>
      </c>
    </row>
    <row r="3940" spans="10:15" x14ac:dyDescent="0.2">
      <c r="J3940" s="28">
        <v>41319</v>
      </c>
      <c r="K3940" s="28" t="s">
        <v>635</v>
      </c>
      <c r="L3940" s="28">
        <v>2</v>
      </c>
      <c r="M3940" s="28" t="str">
        <f t="shared" si="80"/>
        <v>413192</v>
      </c>
      <c r="N3940" s="28">
        <v>74863</v>
      </c>
      <c r="O3940" s="279">
        <v>92989.274780000007</v>
      </c>
    </row>
    <row r="3941" spans="10:15" x14ac:dyDescent="0.2">
      <c r="J3941" s="28">
        <v>41319</v>
      </c>
      <c r="K3941" s="28" t="s">
        <v>635</v>
      </c>
      <c r="L3941" s="28">
        <v>3</v>
      </c>
      <c r="M3941" s="28" t="str">
        <f t="shared" si="80"/>
        <v>413193</v>
      </c>
      <c r="N3941" s="28">
        <v>10249</v>
      </c>
      <c r="O3941" s="279">
        <v>120949.7047</v>
      </c>
    </row>
    <row r="3942" spans="10:15" x14ac:dyDescent="0.2">
      <c r="J3942" s="28">
        <v>41319</v>
      </c>
      <c r="K3942" s="28" t="s">
        <v>635</v>
      </c>
      <c r="L3942" s="28">
        <v>4</v>
      </c>
      <c r="M3942" s="28" t="str">
        <f t="shared" si="80"/>
        <v>413194</v>
      </c>
      <c r="N3942" s="28">
        <v>5711</v>
      </c>
      <c r="O3942" s="279">
        <v>121906.1112</v>
      </c>
    </row>
    <row r="3943" spans="10:15" x14ac:dyDescent="0.2">
      <c r="J3943" s="28">
        <v>41319</v>
      </c>
      <c r="K3943" s="28" t="s">
        <v>635</v>
      </c>
      <c r="L3943" s="28">
        <v>9</v>
      </c>
      <c r="M3943" s="28" t="str">
        <f t="shared" si="80"/>
        <v>413199</v>
      </c>
      <c r="N3943" s="28">
        <v>1726</v>
      </c>
      <c r="O3943" s="279">
        <v>128128.046</v>
      </c>
    </row>
    <row r="3944" spans="10:15" x14ac:dyDescent="0.2">
      <c r="J3944" s="28">
        <v>41319</v>
      </c>
      <c r="K3944" s="28" t="s">
        <v>635</v>
      </c>
      <c r="L3944" s="28">
        <v>12</v>
      </c>
      <c r="M3944" s="28" t="str">
        <f t="shared" si="80"/>
        <v>4131912</v>
      </c>
      <c r="N3944" s="28">
        <v>0</v>
      </c>
      <c r="O3944" s="279">
        <v>12255.688539999999</v>
      </c>
    </row>
    <row r="3945" spans="10:15" x14ac:dyDescent="0.2">
      <c r="J3945" s="28">
        <v>41349</v>
      </c>
      <c r="K3945" s="28" t="s">
        <v>636</v>
      </c>
      <c r="L3945" s="28">
        <v>1</v>
      </c>
      <c r="M3945" s="28" t="str">
        <f t="shared" si="80"/>
        <v>413491</v>
      </c>
      <c r="N3945" s="28">
        <v>66543</v>
      </c>
      <c r="O3945" s="279">
        <v>29878.547310000002</v>
      </c>
    </row>
    <row r="3946" spans="10:15" x14ac:dyDescent="0.2">
      <c r="J3946" s="28">
        <v>41349</v>
      </c>
      <c r="K3946" s="28" t="s">
        <v>636</v>
      </c>
      <c r="L3946" s="28">
        <v>2</v>
      </c>
      <c r="M3946" s="28" t="str">
        <f t="shared" si="80"/>
        <v>413492</v>
      </c>
      <c r="N3946" s="28">
        <v>35524</v>
      </c>
      <c r="O3946" s="279">
        <v>72907.064490000004</v>
      </c>
    </row>
    <row r="3947" spans="10:15" x14ac:dyDescent="0.2">
      <c r="J3947" s="28">
        <v>41349</v>
      </c>
      <c r="K3947" s="28" t="s">
        <v>636</v>
      </c>
      <c r="L3947" s="28">
        <v>3</v>
      </c>
      <c r="M3947" s="28" t="str">
        <f t="shared" si="80"/>
        <v>413493</v>
      </c>
      <c r="N3947" s="28">
        <v>2299</v>
      </c>
      <c r="O3947" s="279">
        <v>93068.748139999996</v>
      </c>
    </row>
    <row r="3948" spans="10:15" x14ac:dyDescent="0.2">
      <c r="J3948" s="28">
        <v>41349</v>
      </c>
      <c r="K3948" s="28" t="s">
        <v>636</v>
      </c>
      <c r="L3948" s="28">
        <v>5</v>
      </c>
      <c r="M3948" s="28" t="str">
        <f t="shared" si="80"/>
        <v>413495</v>
      </c>
      <c r="N3948" s="28">
        <v>1595</v>
      </c>
      <c r="O3948" s="279">
        <v>5368.4685920000002</v>
      </c>
    </row>
    <row r="3949" spans="10:15" x14ac:dyDescent="0.2">
      <c r="J3949" s="28">
        <v>41349</v>
      </c>
      <c r="K3949" s="28" t="s">
        <v>636</v>
      </c>
      <c r="L3949" s="28">
        <v>6</v>
      </c>
      <c r="M3949" s="28" t="str">
        <f t="shared" si="80"/>
        <v>413496</v>
      </c>
      <c r="N3949" s="28">
        <v>2730</v>
      </c>
      <c r="O3949" s="279">
        <v>39688.46456</v>
      </c>
    </row>
    <row r="3950" spans="10:15" x14ac:dyDescent="0.2">
      <c r="J3950" s="28">
        <v>41349</v>
      </c>
      <c r="K3950" s="28" t="s">
        <v>636</v>
      </c>
      <c r="L3950" s="28">
        <v>9</v>
      </c>
      <c r="M3950" s="28" t="str">
        <f t="shared" si="80"/>
        <v>413499</v>
      </c>
      <c r="N3950" s="28">
        <v>1120</v>
      </c>
      <c r="O3950" s="279">
        <v>82632.919290000005</v>
      </c>
    </row>
    <row r="3951" spans="10:15" x14ac:dyDescent="0.2">
      <c r="J3951" s="28">
        <v>41349</v>
      </c>
      <c r="K3951" s="28" t="s">
        <v>636</v>
      </c>
      <c r="L3951" s="28">
        <v>12</v>
      </c>
      <c r="M3951" s="28" t="str">
        <f t="shared" si="80"/>
        <v>4134912</v>
      </c>
      <c r="N3951" s="28">
        <v>0</v>
      </c>
      <c r="O3951" s="279">
        <v>6855.5178489999998</v>
      </c>
    </row>
    <row r="3952" spans="10:15" x14ac:dyDescent="0.2">
      <c r="J3952" s="28">
        <v>41357</v>
      </c>
      <c r="K3952" s="28" t="s">
        <v>637</v>
      </c>
      <c r="L3952" s="28">
        <v>1</v>
      </c>
      <c r="M3952" s="28" t="str">
        <f t="shared" si="80"/>
        <v>413571</v>
      </c>
      <c r="N3952" s="28">
        <v>51973</v>
      </c>
      <c r="O3952" s="279">
        <v>27374.604729999999</v>
      </c>
    </row>
    <row r="3953" spans="10:15" x14ac:dyDescent="0.2">
      <c r="J3953" s="28">
        <v>41357</v>
      </c>
      <c r="K3953" s="28" t="s">
        <v>637</v>
      </c>
      <c r="L3953" s="28">
        <v>2</v>
      </c>
      <c r="M3953" s="28" t="str">
        <f t="shared" si="80"/>
        <v>413572</v>
      </c>
      <c r="N3953" s="28">
        <v>21175</v>
      </c>
      <c r="O3953" s="279">
        <v>86226.4764</v>
      </c>
    </row>
    <row r="3954" spans="10:15" x14ac:dyDescent="0.2">
      <c r="J3954" s="28">
        <v>41357</v>
      </c>
      <c r="K3954" s="28" t="s">
        <v>637</v>
      </c>
      <c r="L3954" s="28">
        <v>3</v>
      </c>
      <c r="M3954" s="28" t="str">
        <f t="shared" si="80"/>
        <v>413573</v>
      </c>
      <c r="N3954" s="28">
        <v>5169</v>
      </c>
      <c r="O3954" s="279">
        <v>78700.941390000007</v>
      </c>
    </row>
    <row r="3955" spans="10:15" x14ac:dyDescent="0.2">
      <c r="J3955" s="28">
        <v>41357</v>
      </c>
      <c r="K3955" s="28" t="s">
        <v>637</v>
      </c>
      <c r="L3955" s="28">
        <v>9</v>
      </c>
      <c r="M3955" s="28" t="str">
        <f t="shared" si="80"/>
        <v>413579</v>
      </c>
      <c r="N3955" s="28">
        <v>433</v>
      </c>
      <c r="O3955" s="279">
        <v>92084.42383</v>
      </c>
    </row>
    <row r="3956" spans="10:15" x14ac:dyDescent="0.2">
      <c r="J3956" s="28">
        <v>41357</v>
      </c>
      <c r="K3956" s="28" t="s">
        <v>637</v>
      </c>
      <c r="L3956" s="28">
        <v>12</v>
      </c>
      <c r="M3956" s="28" t="str">
        <f t="shared" si="80"/>
        <v>4135712</v>
      </c>
      <c r="N3956" s="28">
        <v>0</v>
      </c>
      <c r="O3956" s="279">
        <v>7435.2171559999997</v>
      </c>
    </row>
    <row r="3957" spans="10:15" x14ac:dyDescent="0.2">
      <c r="J3957" s="28">
        <v>41359</v>
      </c>
      <c r="K3957" s="28" t="s">
        <v>638</v>
      </c>
      <c r="L3957" s="28">
        <v>1</v>
      </c>
      <c r="M3957" s="28" t="str">
        <f t="shared" si="80"/>
        <v>413591</v>
      </c>
      <c r="N3957" s="28">
        <v>22961</v>
      </c>
      <c r="O3957" s="279">
        <v>26704.47925</v>
      </c>
    </row>
    <row r="3958" spans="10:15" x14ac:dyDescent="0.2">
      <c r="J3958" s="28">
        <v>41359</v>
      </c>
      <c r="K3958" s="28" t="s">
        <v>638</v>
      </c>
      <c r="L3958" s="28">
        <v>2</v>
      </c>
      <c r="M3958" s="28" t="str">
        <f t="shared" si="80"/>
        <v>413592</v>
      </c>
      <c r="N3958" s="28">
        <v>100559</v>
      </c>
      <c r="O3958" s="279">
        <v>162306.66159999999</v>
      </c>
    </row>
    <row r="3959" spans="10:15" x14ac:dyDescent="0.2">
      <c r="J3959" s="28">
        <v>41359</v>
      </c>
      <c r="K3959" s="28" t="s">
        <v>638</v>
      </c>
      <c r="L3959" s="28">
        <v>3</v>
      </c>
      <c r="M3959" s="28" t="str">
        <f t="shared" si="80"/>
        <v>413593</v>
      </c>
      <c r="N3959" s="28">
        <v>27304</v>
      </c>
      <c r="O3959" s="279">
        <v>292699.46730000002</v>
      </c>
    </row>
    <row r="3960" spans="10:15" x14ac:dyDescent="0.2">
      <c r="J3960" s="28">
        <v>41359</v>
      </c>
      <c r="K3960" s="28" t="s">
        <v>638</v>
      </c>
      <c r="L3960" s="28">
        <v>4</v>
      </c>
      <c r="M3960" s="28" t="str">
        <f t="shared" si="80"/>
        <v>413594</v>
      </c>
      <c r="N3960" s="28">
        <v>7554</v>
      </c>
      <c r="O3960" s="279">
        <v>330223.70199999999</v>
      </c>
    </row>
    <row r="3961" spans="10:15" x14ac:dyDescent="0.2">
      <c r="J3961" s="28">
        <v>41359</v>
      </c>
      <c r="K3961" s="28" t="s">
        <v>638</v>
      </c>
      <c r="L3961" s="28">
        <v>9</v>
      </c>
      <c r="M3961" s="28" t="str">
        <f t="shared" si="80"/>
        <v>413599</v>
      </c>
      <c r="N3961" s="28">
        <v>4207</v>
      </c>
      <c r="O3961" s="279">
        <v>230407.14550000001</v>
      </c>
    </row>
    <row r="3962" spans="10:15" x14ac:dyDescent="0.2">
      <c r="J3962" s="28">
        <v>41359</v>
      </c>
      <c r="K3962" s="28" t="s">
        <v>638</v>
      </c>
      <c r="L3962" s="28">
        <v>10</v>
      </c>
      <c r="M3962" s="28" t="str">
        <f t="shared" si="80"/>
        <v>4135910</v>
      </c>
      <c r="N3962" s="28">
        <v>5219</v>
      </c>
      <c r="O3962" s="279">
        <v>563408.6679</v>
      </c>
    </row>
    <row r="3963" spans="10:15" x14ac:dyDescent="0.2">
      <c r="J3963" s="28">
        <v>41359</v>
      </c>
      <c r="K3963" s="28" t="s">
        <v>638</v>
      </c>
      <c r="L3963" s="28">
        <v>11</v>
      </c>
      <c r="M3963" s="28" t="str">
        <f t="shared" si="80"/>
        <v>4135911</v>
      </c>
      <c r="N3963" s="28">
        <v>1506</v>
      </c>
      <c r="O3963" s="279">
        <v>109950.2319</v>
      </c>
    </row>
    <row r="3964" spans="10:15" x14ac:dyDescent="0.2">
      <c r="J3964" s="28">
        <v>41359</v>
      </c>
      <c r="K3964" s="28" t="s">
        <v>638</v>
      </c>
      <c r="L3964" s="28">
        <v>12</v>
      </c>
      <c r="M3964" s="28" t="str">
        <f t="shared" si="80"/>
        <v>4135912</v>
      </c>
      <c r="N3964" s="28">
        <v>0</v>
      </c>
      <c r="O3964" s="279">
        <v>22096.544430000002</v>
      </c>
    </row>
    <row r="3965" spans="10:15" x14ac:dyDescent="0.2">
      <c r="J3965" s="28">
        <v>41378</v>
      </c>
      <c r="K3965" s="28" t="s">
        <v>639</v>
      </c>
      <c r="L3965" s="28">
        <v>1</v>
      </c>
      <c r="M3965" s="28" t="str">
        <f t="shared" si="80"/>
        <v>413781</v>
      </c>
      <c r="N3965" s="28">
        <v>40987</v>
      </c>
      <c r="O3965" s="279">
        <v>34492.218139999997</v>
      </c>
    </row>
    <row r="3966" spans="10:15" x14ac:dyDescent="0.2">
      <c r="J3966" s="28">
        <v>41378</v>
      </c>
      <c r="K3966" s="28" t="s">
        <v>639</v>
      </c>
      <c r="L3966" s="28">
        <v>2</v>
      </c>
      <c r="M3966" s="28" t="str">
        <f t="shared" si="80"/>
        <v>413782</v>
      </c>
      <c r="N3966" s="28">
        <v>34283</v>
      </c>
      <c r="O3966" s="279">
        <v>77083.969400000002</v>
      </c>
    </row>
    <row r="3967" spans="10:15" x14ac:dyDescent="0.2">
      <c r="J3967" s="28">
        <v>41378</v>
      </c>
      <c r="K3967" s="28" t="s">
        <v>639</v>
      </c>
      <c r="L3967" s="28">
        <v>3</v>
      </c>
      <c r="M3967" s="28" t="str">
        <f t="shared" si="80"/>
        <v>413783</v>
      </c>
      <c r="N3967" s="28">
        <v>1255</v>
      </c>
      <c r="O3967" s="279">
        <v>46931.981440000003</v>
      </c>
    </row>
    <row r="3968" spans="10:15" x14ac:dyDescent="0.2">
      <c r="J3968" s="28">
        <v>41378</v>
      </c>
      <c r="K3968" s="28" t="s">
        <v>639</v>
      </c>
      <c r="L3968" s="28">
        <v>9</v>
      </c>
      <c r="M3968" s="28" t="str">
        <f t="shared" si="80"/>
        <v>413789</v>
      </c>
      <c r="N3968" s="28">
        <v>4633</v>
      </c>
      <c r="O3968" s="279">
        <v>130500.03660000001</v>
      </c>
    </row>
    <row r="3969" spans="10:15" x14ac:dyDescent="0.2">
      <c r="J3969" s="28">
        <v>41378</v>
      </c>
      <c r="K3969" s="28" t="s">
        <v>639</v>
      </c>
      <c r="L3969" s="28">
        <v>10</v>
      </c>
      <c r="M3969" s="28" t="str">
        <f t="shared" si="80"/>
        <v>4137810</v>
      </c>
      <c r="N3969" s="28">
        <v>2918</v>
      </c>
      <c r="O3969" s="279">
        <v>60648.548170000002</v>
      </c>
    </row>
    <row r="3970" spans="10:15" x14ac:dyDescent="0.2">
      <c r="J3970" s="28">
        <v>41378</v>
      </c>
      <c r="K3970" s="28" t="s">
        <v>639</v>
      </c>
      <c r="L3970" s="28">
        <v>12</v>
      </c>
      <c r="M3970" s="28" t="str">
        <f t="shared" si="80"/>
        <v>4137812</v>
      </c>
      <c r="N3970" s="28">
        <v>0</v>
      </c>
      <c r="O3970" s="279">
        <v>5302.3664570000001</v>
      </c>
    </row>
    <row r="3971" spans="10:15" x14ac:dyDescent="0.2">
      <c r="J3971" s="28">
        <v>41396</v>
      </c>
      <c r="K3971" s="28" t="s">
        <v>640</v>
      </c>
      <c r="L3971" s="28">
        <v>1</v>
      </c>
      <c r="M3971" s="28" t="str">
        <f t="shared" ref="M3971:M4034" si="81">J3971&amp;L3971</f>
        <v>413961</v>
      </c>
      <c r="N3971" s="28">
        <v>128911</v>
      </c>
      <c r="O3971" s="279">
        <v>39377.411619999999</v>
      </c>
    </row>
    <row r="3972" spans="10:15" x14ac:dyDescent="0.2">
      <c r="J3972" s="28">
        <v>41396</v>
      </c>
      <c r="K3972" s="28" t="s">
        <v>640</v>
      </c>
      <c r="L3972" s="28">
        <v>2</v>
      </c>
      <c r="M3972" s="28" t="str">
        <f t="shared" si="81"/>
        <v>413962</v>
      </c>
      <c r="N3972" s="28">
        <v>276281</v>
      </c>
      <c r="O3972" s="279">
        <v>119079.66250000001</v>
      </c>
    </row>
    <row r="3973" spans="10:15" x14ac:dyDescent="0.2">
      <c r="J3973" s="28">
        <v>41396</v>
      </c>
      <c r="K3973" s="28" t="s">
        <v>640</v>
      </c>
      <c r="L3973" s="28">
        <v>3</v>
      </c>
      <c r="M3973" s="28" t="str">
        <f t="shared" si="81"/>
        <v>413963</v>
      </c>
      <c r="N3973" s="28">
        <v>41026</v>
      </c>
      <c r="O3973" s="279">
        <v>216452.44320000001</v>
      </c>
    </row>
    <row r="3974" spans="10:15" x14ac:dyDescent="0.2">
      <c r="J3974" s="28">
        <v>41396</v>
      </c>
      <c r="K3974" s="28" t="s">
        <v>640</v>
      </c>
      <c r="L3974" s="28">
        <v>4</v>
      </c>
      <c r="M3974" s="28" t="str">
        <f t="shared" si="81"/>
        <v>413964</v>
      </c>
      <c r="N3974" s="28">
        <v>14093</v>
      </c>
      <c r="O3974" s="279">
        <v>195287.67670000001</v>
      </c>
    </row>
    <row r="3975" spans="10:15" x14ac:dyDescent="0.2">
      <c r="J3975" s="28">
        <v>41396</v>
      </c>
      <c r="K3975" s="28" t="s">
        <v>640</v>
      </c>
      <c r="L3975" s="28">
        <v>5</v>
      </c>
      <c r="M3975" s="28" t="str">
        <f t="shared" si="81"/>
        <v>413965</v>
      </c>
      <c r="N3975" s="28">
        <v>7660</v>
      </c>
      <c r="O3975" s="279">
        <v>204289.95069999999</v>
      </c>
    </row>
    <row r="3976" spans="10:15" x14ac:dyDescent="0.2">
      <c r="J3976" s="28">
        <v>41396</v>
      </c>
      <c r="K3976" s="28" t="s">
        <v>640</v>
      </c>
      <c r="L3976" s="28">
        <v>6</v>
      </c>
      <c r="M3976" s="28" t="str">
        <f t="shared" si="81"/>
        <v>413966</v>
      </c>
      <c r="N3976" s="28">
        <v>9568</v>
      </c>
      <c r="O3976" s="279">
        <v>400474.73100000003</v>
      </c>
    </row>
    <row r="3977" spans="10:15" x14ac:dyDescent="0.2">
      <c r="J3977" s="28">
        <v>41396</v>
      </c>
      <c r="K3977" s="28" t="s">
        <v>640</v>
      </c>
      <c r="L3977" s="28">
        <v>7</v>
      </c>
      <c r="M3977" s="28" t="str">
        <f t="shared" si="81"/>
        <v>413967</v>
      </c>
      <c r="N3977" s="28">
        <v>6177</v>
      </c>
      <c r="O3977" s="279">
        <v>41372.800320000002</v>
      </c>
    </row>
    <row r="3978" spans="10:15" x14ac:dyDescent="0.2">
      <c r="J3978" s="28">
        <v>41396</v>
      </c>
      <c r="K3978" s="28" t="s">
        <v>640</v>
      </c>
      <c r="L3978" s="28">
        <v>8</v>
      </c>
      <c r="M3978" s="28" t="str">
        <f t="shared" si="81"/>
        <v>413968</v>
      </c>
      <c r="N3978" s="28">
        <v>4134</v>
      </c>
      <c r="O3978" s="279">
        <v>16299.714749999999</v>
      </c>
    </row>
    <row r="3979" spans="10:15" x14ac:dyDescent="0.2">
      <c r="J3979" s="28">
        <v>41396</v>
      </c>
      <c r="K3979" s="28" t="s">
        <v>640</v>
      </c>
      <c r="L3979" s="28">
        <v>9</v>
      </c>
      <c r="M3979" s="28" t="str">
        <f t="shared" si="81"/>
        <v>413969</v>
      </c>
      <c r="N3979" s="28">
        <v>14011</v>
      </c>
      <c r="O3979" s="279">
        <v>452491.09480000002</v>
      </c>
    </row>
    <row r="3980" spans="10:15" x14ac:dyDescent="0.2">
      <c r="J3980" s="28">
        <v>41396</v>
      </c>
      <c r="K3980" s="28" t="s">
        <v>640</v>
      </c>
      <c r="L3980" s="28">
        <v>10</v>
      </c>
      <c r="M3980" s="28" t="str">
        <f t="shared" si="81"/>
        <v>4139610</v>
      </c>
      <c r="N3980" s="28">
        <v>5833</v>
      </c>
      <c r="O3980" s="279">
        <v>372675.23460000003</v>
      </c>
    </row>
    <row r="3981" spans="10:15" x14ac:dyDescent="0.2">
      <c r="J3981" s="28">
        <v>41396</v>
      </c>
      <c r="K3981" s="28" t="s">
        <v>640</v>
      </c>
      <c r="L3981" s="28">
        <v>11</v>
      </c>
      <c r="M3981" s="28" t="str">
        <f t="shared" si="81"/>
        <v>4139611</v>
      </c>
      <c r="N3981" s="28">
        <v>245</v>
      </c>
      <c r="O3981" s="279">
        <v>66631.128320000003</v>
      </c>
    </row>
    <row r="3982" spans="10:15" x14ac:dyDescent="0.2">
      <c r="J3982" s="28">
        <v>41396</v>
      </c>
      <c r="K3982" s="28" t="s">
        <v>640</v>
      </c>
      <c r="L3982" s="28">
        <v>12</v>
      </c>
      <c r="M3982" s="28" t="str">
        <f t="shared" si="81"/>
        <v>4139612</v>
      </c>
      <c r="N3982" s="28">
        <v>0</v>
      </c>
      <c r="O3982" s="279">
        <v>15521.943310000001</v>
      </c>
    </row>
    <row r="3983" spans="10:15" x14ac:dyDescent="0.2">
      <c r="J3983" s="28">
        <v>41483</v>
      </c>
      <c r="K3983" s="28" t="s">
        <v>641</v>
      </c>
      <c r="L3983" s="28">
        <v>1</v>
      </c>
      <c r="M3983" s="28" t="str">
        <f t="shared" si="81"/>
        <v>414831</v>
      </c>
      <c r="N3983" s="28">
        <v>32866</v>
      </c>
      <c r="O3983" s="279">
        <v>15031.32784</v>
      </c>
    </row>
    <row r="3984" spans="10:15" x14ac:dyDescent="0.2">
      <c r="J3984" s="28">
        <v>41483</v>
      </c>
      <c r="K3984" s="28" t="s">
        <v>641</v>
      </c>
      <c r="L3984" s="28">
        <v>2</v>
      </c>
      <c r="M3984" s="28" t="str">
        <f t="shared" si="81"/>
        <v>414832</v>
      </c>
      <c r="N3984" s="28">
        <v>7423</v>
      </c>
      <c r="O3984" s="279">
        <v>64568.001120000001</v>
      </c>
    </row>
    <row r="3985" spans="10:15" x14ac:dyDescent="0.2">
      <c r="J3985" s="28">
        <v>41483</v>
      </c>
      <c r="K3985" s="28" t="s">
        <v>641</v>
      </c>
      <c r="L3985" s="28">
        <v>3</v>
      </c>
      <c r="M3985" s="28" t="str">
        <f t="shared" si="81"/>
        <v>414833</v>
      </c>
      <c r="N3985" s="28">
        <v>1781</v>
      </c>
      <c r="O3985" s="279">
        <v>65168.228389999997</v>
      </c>
    </row>
    <row r="3986" spans="10:15" x14ac:dyDescent="0.2">
      <c r="J3986" s="28">
        <v>41483</v>
      </c>
      <c r="K3986" s="28" t="s">
        <v>641</v>
      </c>
      <c r="L3986" s="28">
        <v>9</v>
      </c>
      <c r="M3986" s="28" t="str">
        <f t="shared" si="81"/>
        <v>414839</v>
      </c>
      <c r="N3986" s="28">
        <v>217</v>
      </c>
      <c r="O3986" s="279">
        <v>30493.647010000001</v>
      </c>
    </row>
    <row r="3987" spans="10:15" x14ac:dyDescent="0.2">
      <c r="J3987" s="28">
        <v>41483</v>
      </c>
      <c r="K3987" s="28" t="s">
        <v>641</v>
      </c>
      <c r="L3987" s="28">
        <v>12</v>
      </c>
      <c r="M3987" s="28" t="str">
        <f t="shared" si="81"/>
        <v>4148312</v>
      </c>
      <c r="N3987" s="28">
        <v>0</v>
      </c>
      <c r="O3987" s="279">
        <v>6940.6115060000002</v>
      </c>
    </row>
    <row r="3988" spans="10:15" x14ac:dyDescent="0.2">
      <c r="J3988" s="28">
        <v>41503</v>
      </c>
      <c r="K3988" s="28" t="s">
        <v>642</v>
      </c>
      <c r="L3988" s="28">
        <v>1</v>
      </c>
      <c r="M3988" s="28" t="str">
        <f t="shared" si="81"/>
        <v>415031</v>
      </c>
      <c r="N3988" s="28">
        <v>16106</v>
      </c>
      <c r="O3988" s="279">
        <v>33631.718370000002</v>
      </c>
    </row>
    <row r="3989" spans="10:15" x14ac:dyDescent="0.2">
      <c r="J3989" s="28">
        <v>41503</v>
      </c>
      <c r="K3989" s="28" t="s">
        <v>642</v>
      </c>
      <c r="L3989" s="28">
        <v>2</v>
      </c>
      <c r="M3989" s="28" t="str">
        <f t="shared" si="81"/>
        <v>415032</v>
      </c>
      <c r="N3989" s="28">
        <v>25694</v>
      </c>
      <c r="O3989" s="279">
        <v>105518.60030000001</v>
      </c>
    </row>
    <row r="3990" spans="10:15" x14ac:dyDescent="0.2">
      <c r="J3990" s="28">
        <v>41503</v>
      </c>
      <c r="K3990" s="28" t="s">
        <v>642</v>
      </c>
      <c r="L3990" s="28">
        <v>3</v>
      </c>
      <c r="M3990" s="28" t="str">
        <f t="shared" si="81"/>
        <v>415033</v>
      </c>
      <c r="N3990" s="28">
        <v>611</v>
      </c>
      <c r="O3990" s="279">
        <v>330742.31540000002</v>
      </c>
    </row>
    <row r="3991" spans="10:15" x14ac:dyDescent="0.2">
      <c r="J3991" s="28">
        <v>41503</v>
      </c>
      <c r="K3991" s="28" t="s">
        <v>642</v>
      </c>
      <c r="L3991" s="28">
        <v>4</v>
      </c>
      <c r="M3991" s="28" t="str">
        <f t="shared" si="81"/>
        <v>415034</v>
      </c>
      <c r="N3991" s="28">
        <v>1350</v>
      </c>
      <c r="O3991" s="279">
        <v>200298.79620000001</v>
      </c>
    </row>
    <row r="3992" spans="10:15" x14ac:dyDescent="0.2">
      <c r="J3992" s="28">
        <v>41503</v>
      </c>
      <c r="K3992" s="28" t="s">
        <v>642</v>
      </c>
      <c r="L3992" s="28">
        <v>9</v>
      </c>
      <c r="M3992" s="28" t="str">
        <f t="shared" si="81"/>
        <v>415039</v>
      </c>
      <c r="N3992" s="28">
        <v>2332</v>
      </c>
      <c r="O3992" s="279">
        <v>115380.3508</v>
      </c>
    </row>
    <row r="3993" spans="10:15" x14ac:dyDescent="0.2">
      <c r="J3993" s="28">
        <v>41503</v>
      </c>
      <c r="K3993" s="28" t="s">
        <v>642</v>
      </c>
      <c r="L3993" s="28">
        <v>10</v>
      </c>
      <c r="M3993" s="28" t="str">
        <f t="shared" si="81"/>
        <v>4150310</v>
      </c>
      <c r="N3993" s="28">
        <v>1475</v>
      </c>
      <c r="O3993" s="279">
        <v>341881.78360000002</v>
      </c>
    </row>
    <row r="3994" spans="10:15" x14ac:dyDescent="0.2">
      <c r="J3994" s="28">
        <v>41503</v>
      </c>
      <c r="K3994" s="28" t="s">
        <v>642</v>
      </c>
      <c r="L3994" s="28">
        <v>12</v>
      </c>
      <c r="M3994" s="28" t="str">
        <f t="shared" si="81"/>
        <v>4150312</v>
      </c>
      <c r="N3994" s="28">
        <v>0</v>
      </c>
      <c r="O3994" s="279">
        <v>14577.133760000001</v>
      </c>
    </row>
    <row r="3995" spans="10:15" x14ac:dyDescent="0.2">
      <c r="J3995" s="28">
        <v>41518</v>
      </c>
      <c r="K3995" s="28" t="s">
        <v>643</v>
      </c>
      <c r="L3995" s="28">
        <v>1</v>
      </c>
      <c r="M3995" s="28" t="str">
        <f t="shared" si="81"/>
        <v>415181</v>
      </c>
      <c r="N3995" s="28">
        <v>31066</v>
      </c>
      <c r="O3995" s="279">
        <v>33716.981890000003</v>
      </c>
    </row>
    <row r="3996" spans="10:15" x14ac:dyDescent="0.2">
      <c r="J3996" s="28">
        <v>41518</v>
      </c>
      <c r="K3996" s="28" t="s">
        <v>643</v>
      </c>
      <c r="L3996" s="28">
        <v>2</v>
      </c>
      <c r="M3996" s="28" t="str">
        <f t="shared" si="81"/>
        <v>415182</v>
      </c>
      <c r="N3996" s="28">
        <v>23228</v>
      </c>
      <c r="O3996" s="279">
        <v>54820.17959</v>
      </c>
    </row>
    <row r="3997" spans="10:15" x14ac:dyDescent="0.2">
      <c r="J3997" s="28">
        <v>41518</v>
      </c>
      <c r="K3997" s="28" t="s">
        <v>643</v>
      </c>
      <c r="L3997" s="28">
        <v>3</v>
      </c>
      <c r="M3997" s="28" t="str">
        <f t="shared" si="81"/>
        <v>415183</v>
      </c>
      <c r="N3997" s="28">
        <v>1428</v>
      </c>
      <c r="O3997" s="279">
        <v>83587.727559999999</v>
      </c>
    </row>
    <row r="3998" spans="10:15" x14ac:dyDescent="0.2">
      <c r="J3998" s="28">
        <v>41518</v>
      </c>
      <c r="K3998" s="28" t="s">
        <v>643</v>
      </c>
      <c r="L3998" s="28">
        <v>5</v>
      </c>
      <c r="M3998" s="28" t="str">
        <f t="shared" si="81"/>
        <v>415185</v>
      </c>
      <c r="N3998" s="28">
        <v>1087</v>
      </c>
      <c r="O3998" s="279">
        <v>179532.71030000001</v>
      </c>
    </row>
    <row r="3999" spans="10:15" x14ac:dyDescent="0.2">
      <c r="J3999" s="28">
        <v>41518</v>
      </c>
      <c r="K3999" s="28" t="s">
        <v>643</v>
      </c>
      <c r="L3999" s="28">
        <v>9</v>
      </c>
      <c r="M3999" s="28" t="str">
        <f t="shared" si="81"/>
        <v>415189</v>
      </c>
      <c r="N3999" s="28">
        <v>323</v>
      </c>
      <c r="O3999" s="279">
        <v>45835.628449999997</v>
      </c>
    </row>
    <row r="4000" spans="10:15" x14ac:dyDescent="0.2">
      <c r="J4000" s="28">
        <v>41518</v>
      </c>
      <c r="K4000" s="28" t="s">
        <v>643</v>
      </c>
      <c r="L4000" s="28">
        <v>12</v>
      </c>
      <c r="M4000" s="28" t="str">
        <f t="shared" si="81"/>
        <v>4151812</v>
      </c>
      <c r="N4000" s="28">
        <v>0</v>
      </c>
      <c r="O4000" s="279">
        <v>2463.2562819999998</v>
      </c>
    </row>
    <row r="4001" spans="10:15" x14ac:dyDescent="0.2">
      <c r="J4001" s="28">
        <v>41524</v>
      </c>
      <c r="K4001" s="28" t="s">
        <v>644</v>
      </c>
      <c r="L4001" s="28">
        <v>1</v>
      </c>
      <c r="M4001" s="28" t="str">
        <f t="shared" si="81"/>
        <v>415241</v>
      </c>
      <c r="N4001" s="28">
        <v>93412</v>
      </c>
      <c r="O4001" s="279">
        <v>43946.933429999997</v>
      </c>
    </row>
    <row r="4002" spans="10:15" x14ac:dyDescent="0.2">
      <c r="J4002" s="28">
        <v>41524</v>
      </c>
      <c r="K4002" s="28" t="s">
        <v>644</v>
      </c>
      <c r="L4002" s="28">
        <v>2</v>
      </c>
      <c r="M4002" s="28" t="str">
        <f t="shared" si="81"/>
        <v>415242</v>
      </c>
      <c r="N4002" s="28">
        <v>154400</v>
      </c>
      <c r="O4002" s="279">
        <v>150999.61679999999</v>
      </c>
    </row>
    <row r="4003" spans="10:15" x14ac:dyDescent="0.2">
      <c r="J4003" s="28">
        <v>41524</v>
      </c>
      <c r="K4003" s="28" t="s">
        <v>644</v>
      </c>
      <c r="L4003" s="28">
        <v>3</v>
      </c>
      <c r="M4003" s="28" t="str">
        <f t="shared" si="81"/>
        <v>415243</v>
      </c>
      <c r="N4003" s="28">
        <v>7921</v>
      </c>
      <c r="O4003" s="279">
        <v>199084.66699999999</v>
      </c>
    </row>
    <row r="4004" spans="10:15" x14ac:dyDescent="0.2">
      <c r="J4004" s="28">
        <v>41524</v>
      </c>
      <c r="K4004" s="28" t="s">
        <v>644</v>
      </c>
      <c r="L4004" s="28">
        <v>4</v>
      </c>
      <c r="M4004" s="28" t="str">
        <f t="shared" si="81"/>
        <v>415244</v>
      </c>
      <c r="N4004" s="28">
        <v>542</v>
      </c>
      <c r="O4004" s="279">
        <v>277709.03009999997</v>
      </c>
    </row>
    <row r="4005" spans="10:15" x14ac:dyDescent="0.2">
      <c r="J4005" s="28">
        <v>41524</v>
      </c>
      <c r="K4005" s="28" t="s">
        <v>644</v>
      </c>
      <c r="L4005" s="28">
        <v>5</v>
      </c>
      <c r="M4005" s="28" t="str">
        <f t="shared" si="81"/>
        <v>415245</v>
      </c>
      <c r="N4005" s="28">
        <v>2699</v>
      </c>
      <c r="O4005" s="279">
        <v>58936.922129999999</v>
      </c>
    </row>
    <row r="4006" spans="10:15" x14ac:dyDescent="0.2">
      <c r="J4006" s="28">
        <v>41524</v>
      </c>
      <c r="K4006" s="28" t="s">
        <v>644</v>
      </c>
      <c r="L4006" s="28">
        <v>9</v>
      </c>
      <c r="M4006" s="28" t="str">
        <f t="shared" si="81"/>
        <v>415249</v>
      </c>
      <c r="N4006" s="28">
        <v>6514</v>
      </c>
      <c r="O4006" s="279">
        <v>199149.83230000001</v>
      </c>
    </row>
    <row r="4007" spans="10:15" x14ac:dyDescent="0.2">
      <c r="J4007" s="28">
        <v>41524</v>
      </c>
      <c r="K4007" s="28" t="s">
        <v>644</v>
      </c>
      <c r="L4007" s="28">
        <v>10</v>
      </c>
      <c r="M4007" s="28" t="str">
        <f t="shared" si="81"/>
        <v>4152410</v>
      </c>
      <c r="N4007" s="28">
        <v>8190</v>
      </c>
      <c r="O4007" s="279">
        <v>414695.80930000002</v>
      </c>
    </row>
    <row r="4008" spans="10:15" x14ac:dyDescent="0.2">
      <c r="J4008" s="28">
        <v>41524</v>
      </c>
      <c r="K4008" s="28" t="s">
        <v>644</v>
      </c>
      <c r="L4008" s="28">
        <v>12</v>
      </c>
      <c r="M4008" s="28" t="str">
        <f t="shared" si="81"/>
        <v>4152412</v>
      </c>
      <c r="N4008" s="28">
        <v>0</v>
      </c>
      <c r="O4008" s="279">
        <v>26274.688139999998</v>
      </c>
    </row>
    <row r="4009" spans="10:15" x14ac:dyDescent="0.2">
      <c r="J4009" s="28">
        <v>41530</v>
      </c>
      <c r="K4009" s="28" t="s">
        <v>645</v>
      </c>
      <c r="L4009" s="28">
        <v>1</v>
      </c>
      <c r="M4009" s="28" t="str">
        <f t="shared" si="81"/>
        <v>415301</v>
      </c>
      <c r="N4009" s="28">
        <v>15721</v>
      </c>
      <c r="O4009" s="279">
        <v>32832.240579999998</v>
      </c>
    </row>
    <row r="4010" spans="10:15" x14ac:dyDescent="0.2">
      <c r="J4010" s="28">
        <v>41530</v>
      </c>
      <c r="K4010" s="28" t="s">
        <v>645</v>
      </c>
      <c r="L4010" s="28">
        <v>2</v>
      </c>
      <c r="M4010" s="28" t="str">
        <f t="shared" si="81"/>
        <v>415302</v>
      </c>
      <c r="N4010" s="28">
        <v>11493</v>
      </c>
      <c r="O4010" s="279">
        <v>79911.104720000003</v>
      </c>
    </row>
    <row r="4011" spans="10:15" x14ac:dyDescent="0.2">
      <c r="J4011" s="28">
        <v>41530</v>
      </c>
      <c r="K4011" s="28" t="s">
        <v>645</v>
      </c>
      <c r="L4011" s="28">
        <v>3</v>
      </c>
      <c r="M4011" s="28" t="str">
        <f t="shared" si="81"/>
        <v>415303</v>
      </c>
      <c r="N4011" s="28">
        <v>1291</v>
      </c>
      <c r="O4011" s="279">
        <v>96492.180590000004</v>
      </c>
    </row>
    <row r="4012" spans="10:15" x14ac:dyDescent="0.2">
      <c r="J4012" s="28">
        <v>41530</v>
      </c>
      <c r="K4012" s="28" t="s">
        <v>645</v>
      </c>
      <c r="L4012" s="28">
        <v>9</v>
      </c>
      <c r="M4012" s="28" t="str">
        <f t="shared" si="81"/>
        <v>415309</v>
      </c>
      <c r="N4012" s="28">
        <v>2170</v>
      </c>
      <c r="O4012" s="279">
        <v>99030.325779999999</v>
      </c>
    </row>
    <row r="4013" spans="10:15" x14ac:dyDescent="0.2">
      <c r="J4013" s="28">
        <v>41530</v>
      </c>
      <c r="K4013" s="28" t="s">
        <v>645</v>
      </c>
      <c r="L4013" s="28">
        <v>12</v>
      </c>
      <c r="M4013" s="28" t="str">
        <f t="shared" si="81"/>
        <v>4153012</v>
      </c>
      <c r="N4013" s="28">
        <v>0</v>
      </c>
      <c r="O4013" s="279">
        <v>21759.171409999999</v>
      </c>
    </row>
    <row r="4014" spans="10:15" x14ac:dyDescent="0.2">
      <c r="J4014" s="28">
        <v>41548</v>
      </c>
      <c r="K4014" s="28" t="s">
        <v>646</v>
      </c>
      <c r="L4014" s="28">
        <v>1</v>
      </c>
      <c r="M4014" s="28" t="str">
        <f t="shared" si="81"/>
        <v>415481</v>
      </c>
      <c r="N4014" s="28">
        <v>42777</v>
      </c>
      <c r="O4014" s="279">
        <v>32959.292759999997</v>
      </c>
    </row>
    <row r="4015" spans="10:15" x14ac:dyDescent="0.2">
      <c r="J4015" s="28">
        <v>41548</v>
      </c>
      <c r="K4015" s="28" t="s">
        <v>646</v>
      </c>
      <c r="L4015" s="28">
        <v>2</v>
      </c>
      <c r="M4015" s="28" t="str">
        <f t="shared" si="81"/>
        <v>415482</v>
      </c>
      <c r="N4015" s="28">
        <v>68511</v>
      </c>
      <c r="O4015" s="279">
        <v>114432.9261</v>
      </c>
    </row>
    <row r="4016" spans="10:15" x14ac:dyDescent="0.2">
      <c r="J4016" s="28">
        <v>41548</v>
      </c>
      <c r="K4016" s="28" t="s">
        <v>646</v>
      </c>
      <c r="L4016" s="28">
        <v>3</v>
      </c>
      <c r="M4016" s="28" t="str">
        <f t="shared" si="81"/>
        <v>415483</v>
      </c>
      <c r="N4016" s="28">
        <v>3422</v>
      </c>
      <c r="O4016" s="279">
        <v>99669.28039</v>
      </c>
    </row>
    <row r="4017" spans="10:15" x14ac:dyDescent="0.2">
      <c r="J4017" s="28">
        <v>41548</v>
      </c>
      <c r="K4017" s="28" t="s">
        <v>646</v>
      </c>
      <c r="L4017" s="28">
        <v>6</v>
      </c>
      <c r="M4017" s="28" t="str">
        <f t="shared" si="81"/>
        <v>415486</v>
      </c>
      <c r="N4017" s="28">
        <v>2616</v>
      </c>
      <c r="O4017" s="279">
        <v>175159.0214</v>
      </c>
    </row>
    <row r="4018" spans="10:15" x14ac:dyDescent="0.2">
      <c r="J4018" s="28">
        <v>41548</v>
      </c>
      <c r="K4018" s="28" t="s">
        <v>646</v>
      </c>
      <c r="L4018" s="28">
        <v>9</v>
      </c>
      <c r="M4018" s="28" t="str">
        <f t="shared" si="81"/>
        <v>415489</v>
      </c>
      <c r="N4018" s="28">
        <v>3151</v>
      </c>
      <c r="O4018" s="279">
        <v>147937.54730000001</v>
      </c>
    </row>
    <row r="4019" spans="10:15" x14ac:dyDescent="0.2">
      <c r="J4019" s="28">
        <v>41548</v>
      </c>
      <c r="K4019" s="28" t="s">
        <v>646</v>
      </c>
      <c r="L4019" s="28">
        <v>10</v>
      </c>
      <c r="M4019" s="28" t="str">
        <f t="shared" si="81"/>
        <v>4154810</v>
      </c>
      <c r="N4019" s="28">
        <v>3700</v>
      </c>
      <c r="O4019" s="279">
        <v>133454.18030000001</v>
      </c>
    </row>
    <row r="4020" spans="10:15" x14ac:dyDescent="0.2">
      <c r="J4020" s="28">
        <v>41548</v>
      </c>
      <c r="K4020" s="28" t="s">
        <v>646</v>
      </c>
      <c r="L4020" s="28">
        <v>12</v>
      </c>
      <c r="M4020" s="28" t="str">
        <f t="shared" si="81"/>
        <v>4154812</v>
      </c>
      <c r="N4020" s="28">
        <v>0</v>
      </c>
      <c r="O4020" s="279">
        <v>12816.69051</v>
      </c>
    </row>
    <row r="4021" spans="10:15" x14ac:dyDescent="0.2">
      <c r="J4021" s="28">
        <v>41551</v>
      </c>
      <c r="K4021" s="28" t="s">
        <v>647</v>
      </c>
      <c r="L4021" s="28">
        <v>1</v>
      </c>
      <c r="M4021" s="28" t="str">
        <f t="shared" si="81"/>
        <v>415511</v>
      </c>
      <c r="N4021" s="28">
        <v>24170</v>
      </c>
      <c r="O4021" s="279">
        <v>116897.9293</v>
      </c>
    </row>
    <row r="4022" spans="10:15" x14ac:dyDescent="0.2">
      <c r="J4022" s="28">
        <v>41551</v>
      </c>
      <c r="K4022" s="28" t="s">
        <v>647</v>
      </c>
      <c r="L4022" s="28">
        <v>2</v>
      </c>
      <c r="M4022" s="28" t="str">
        <f t="shared" si="81"/>
        <v>415512</v>
      </c>
      <c r="N4022" s="28">
        <v>699385</v>
      </c>
      <c r="O4022" s="279">
        <v>297142.08169999998</v>
      </c>
    </row>
    <row r="4023" spans="10:15" x14ac:dyDescent="0.2">
      <c r="J4023" s="28">
        <v>41551</v>
      </c>
      <c r="K4023" s="28" t="s">
        <v>647</v>
      </c>
      <c r="L4023" s="28">
        <v>3</v>
      </c>
      <c r="M4023" s="28" t="str">
        <f t="shared" si="81"/>
        <v>415513</v>
      </c>
      <c r="N4023" s="28">
        <v>591314</v>
      </c>
      <c r="O4023" s="279">
        <v>527686.73259999999</v>
      </c>
    </row>
    <row r="4024" spans="10:15" x14ac:dyDescent="0.2">
      <c r="J4024" s="28">
        <v>41551</v>
      </c>
      <c r="K4024" s="28" t="s">
        <v>647</v>
      </c>
      <c r="L4024" s="28">
        <v>4</v>
      </c>
      <c r="M4024" s="28" t="str">
        <f t="shared" si="81"/>
        <v>415514</v>
      </c>
      <c r="N4024" s="28">
        <v>338854</v>
      </c>
      <c r="O4024" s="279">
        <v>664083.83290000004</v>
      </c>
    </row>
    <row r="4025" spans="10:15" x14ac:dyDescent="0.2">
      <c r="J4025" s="28">
        <v>41551</v>
      </c>
      <c r="K4025" s="28" t="s">
        <v>647</v>
      </c>
      <c r="L4025" s="28">
        <v>5</v>
      </c>
      <c r="M4025" s="28" t="str">
        <f t="shared" si="81"/>
        <v>415515</v>
      </c>
      <c r="N4025" s="28">
        <v>95876</v>
      </c>
      <c r="O4025" s="279">
        <v>817570.49979999999</v>
      </c>
    </row>
    <row r="4026" spans="10:15" x14ac:dyDescent="0.2">
      <c r="J4026" s="28">
        <v>41551</v>
      </c>
      <c r="K4026" s="28" t="s">
        <v>647</v>
      </c>
      <c r="L4026" s="28">
        <v>6</v>
      </c>
      <c r="M4026" s="28" t="str">
        <f t="shared" si="81"/>
        <v>415516</v>
      </c>
      <c r="N4026" s="28">
        <v>69997</v>
      </c>
      <c r="O4026" s="279">
        <v>906646.43480000005</v>
      </c>
    </row>
    <row r="4027" spans="10:15" x14ac:dyDescent="0.2">
      <c r="J4027" s="28">
        <v>41551</v>
      </c>
      <c r="K4027" s="28" t="s">
        <v>647</v>
      </c>
      <c r="L4027" s="28">
        <v>7</v>
      </c>
      <c r="M4027" s="28" t="str">
        <f t="shared" si="81"/>
        <v>415517</v>
      </c>
      <c r="N4027" s="28">
        <v>41743</v>
      </c>
      <c r="O4027" s="279">
        <v>911534.84959999996</v>
      </c>
    </row>
    <row r="4028" spans="10:15" x14ac:dyDescent="0.2">
      <c r="J4028" s="28">
        <v>41551</v>
      </c>
      <c r="K4028" s="28" t="s">
        <v>647</v>
      </c>
      <c r="L4028" s="28">
        <v>8</v>
      </c>
      <c r="M4028" s="28" t="str">
        <f t="shared" si="81"/>
        <v>415518</v>
      </c>
      <c r="N4028" s="28">
        <v>76852</v>
      </c>
      <c r="O4028" s="279">
        <v>672329.13859999995</v>
      </c>
    </row>
    <row r="4029" spans="10:15" x14ac:dyDescent="0.2">
      <c r="J4029" s="28">
        <v>41551</v>
      </c>
      <c r="K4029" s="28" t="s">
        <v>647</v>
      </c>
      <c r="L4029" s="28">
        <v>9</v>
      </c>
      <c r="M4029" s="28" t="str">
        <f t="shared" si="81"/>
        <v>415519</v>
      </c>
      <c r="N4029" s="28">
        <v>11180</v>
      </c>
      <c r="O4029" s="279">
        <v>1562259.8689999999</v>
      </c>
    </row>
    <row r="4030" spans="10:15" x14ac:dyDescent="0.2">
      <c r="J4030" s="28">
        <v>41551</v>
      </c>
      <c r="K4030" s="28" t="s">
        <v>647</v>
      </c>
      <c r="L4030" s="28">
        <v>10</v>
      </c>
      <c r="M4030" s="28" t="str">
        <f t="shared" si="81"/>
        <v>4155110</v>
      </c>
      <c r="N4030" s="28">
        <v>28483</v>
      </c>
      <c r="O4030" s="279">
        <v>1497195.257</v>
      </c>
    </row>
    <row r="4031" spans="10:15" x14ac:dyDescent="0.2">
      <c r="J4031" s="28">
        <v>41551</v>
      </c>
      <c r="K4031" s="28" t="s">
        <v>647</v>
      </c>
      <c r="L4031" s="28">
        <v>11</v>
      </c>
      <c r="M4031" s="28" t="str">
        <f t="shared" si="81"/>
        <v>4155111</v>
      </c>
      <c r="N4031" s="28">
        <v>4158</v>
      </c>
      <c r="O4031" s="279">
        <v>348109.52230000001</v>
      </c>
    </row>
    <row r="4032" spans="10:15" x14ac:dyDescent="0.2">
      <c r="J4032" s="28">
        <v>41551</v>
      </c>
      <c r="K4032" s="28" t="s">
        <v>647</v>
      </c>
      <c r="L4032" s="28">
        <v>12</v>
      </c>
      <c r="M4032" s="28" t="str">
        <f t="shared" si="81"/>
        <v>4155112</v>
      </c>
      <c r="N4032" s="28">
        <v>0</v>
      </c>
      <c r="O4032" s="279">
        <v>148893.2366</v>
      </c>
    </row>
    <row r="4033" spans="10:15" x14ac:dyDescent="0.2">
      <c r="J4033" s="28">
        <v>41615</v>
      </c>
      <c r="K4033" s="28" t="s">
        <v>648</v>
      </c>
      <c r="L4033" s="28">
        <v>1</v>
      </c>
      <c r="M4033" s="28" t="str">
        <f t="shared" si="81"/>
        <v>416151</v>
      </c>
      <c r="N4033" s="28">
        <v>19850</v>
      </c>
      <c r="O4033" s="279">
        <v>56663.298589999999</v>
      </c>
    </row>
    <row r="4034" spans="10:15" x14ac:dyDescent="0.2">
      <c r="J4034" s="28">
        <v>41615</v>
      </c>
      <c r="K4034" s="28" t="s">
        <v>648</v>
      </c>
      <c r="L4034" s="28">
        <v>2</v>
      </c>
      <c r="M4034" s="28" t="str">
        <f t="shared" si="81"/>
        <v>416152</v>
      </c>
      <c r="N4034" s="28">
        <v>154113</v>
      </c>
      <c r="O4034" s="279">
        <v>296302.70429999998</v>
      </c>
    </row>
    <row r="4035" spans="10:15" x14ac:dyDescent="0.2">
      <c r="J4035" s="28">
        <v>41615</v>
      </c>
      <c r="K4035" s="28" t="s">
        <v>648</v>
      </c>
      <c r="L4035" s="28">
        <v>3</v>
      </c>
      <c r="M4035" s="28" t="str">
        <f t="shared" ref="M4035:M4098" si="82">J4035&amp;L4035</f>
        <v>416153</v>
      </c>
      <c r="N4035" s="28">
        <v>105555</v>
      </c>
      <c r="O4035" s="279">
        <v>428047.16029999999</v>
      </c>
    </row>
    <row r="4036" spans="10:15" x14ac:dyDescent="0.2">
      <c r="J4036" s="28">
        <v>41615</v>
      </c>
      <c r="K4036" s="28" t="s">
        <v>648</v>
      </c>
      <c r="L4036" s="28">
        <v>4</v>
      </c>
      <c r="M4036" s="28" t="str">
        <f t="shared" si="82"/>
        <v>416154</v>
      </c>
      <c r="N4036" s="28">
        <v>85391</v>
      </c>
      <c r="O4036" s="279">
        <v>513815.31189999997</v>
      </c>
    </row>
    <row r="4037" spans="10:15" x14ac:dyDescent="0.2">
      <c r="J4037" s="28">
        <v>41615</v>
      </c>
      <c r="K4037" s="28" t="s">
        <v>648</v>
      </c>
      <c r="L4037" s="28">
        <v>5</v>
      </c>
      <c r="M4037" s="28" t="str">
        <f t="shared" si="82"/>
        <v>416155</v>
      </c>
      <c r="N4037" s="28">
        <v>27278</v>
      </c>
      <c r="O4037" s="279">
        <v>503576.52189999999</v>
      </c>
    </row>
    <row r="4038" spans="10:15" x14ac:dyDescent="0.2">
      <c r="J4038" s="28">
        <v>41615</v>
      </c>
      <c r="K4038" s="28" t="s">
        <v>648</v>
      </c>
      <c r="L4038" s="28">
        <v>6</v>
      </c>
      <c r="M4038" s="28" t="str">
        <f t="shared" si="82"/>
        <v>416156</v>
      </c>
      <c r="N4038" s="28">
        <v>15330</v>
      </c>
      <c r="O4038" s="279">
        <v>493345.10769999999</v>
      </c>
    </row>
    <row r="4039" spans="10:15" x14ac:dyDescent="0.2">
      <c r="J4039" s="28">
        <v>41615</v>
      </c>
      <c r="K4039" s="28" t="s">
        <v>648</v>
      </c>
      <c r="L4039" s="28">
        <v>7</v>
      </c>
      <c r="M4039" s="28" t="str">
        <f t="shared" si="82"/>
        <v>416157</v>
      </c>
      <c r="N4039" s="28">
        <v>8784</v>
      </c>
      <c r="O4039" s="279">
        <v>480371.22110000002</v>
      </c>
    </row>
    <row r="4040" spans="10:15" x14ac:dyDescent="0.2">
      <c r="J4040" s="28">
        <v>41615</v>
      </c>
      <c r="K4040" s="28" t="s">
        <v>648</v>
      </c>
      <c r="L4040" s="28">
        <v>8</v>
      </c>
      <c r="M4040" s="28" t="str">
        <f t="shared" si="82"/>
        <v>416158</v>
      </c>
      <c r="N4040" s="28">
        <v>12592</v>
      </c>
      <c r="O4040" s="279">
        <v>203677.45129999999</v>
      </c>
    </row>
    <row r="4041" spans="10:15" x14ac:dyDescent="0.2">
      <c r="J4041" s="28">
        <v>41615</v>
      </c>
      <c r="K4041" s="28" t="s">
        <v>648</v>
      </c>
      <c r="L4041" s="28">
        <v>9</v>
      </c>
      <c r="M4041" s="28" t="str">
        <f t="shared" si="82"/>
        <v>416159</v>
      </c>
      <c r="N4041" s="28">
        <v>1988</v>
      </c>
      <c r="O4041" s="279">
        <v>519127.39679999999</v>
      </c>
    </row>
    <row r="4042" spans="10:15" x14ac:dyDescent="0.2">
      <c r="J4042" s="28">
        <v>41615</v>
      </c>
      <c r="K4042" s="28" t="s">
        <v>648</v>
      </c>
      <c r="L4042" s="28">
        <v>10</v>
      </c>
      <c r="M4042" s="28" t="str">
        <f t="shared" si="82"/>
        <v>4161510</v>
      </c>
      <c r="N4042" s="28">
        <v>1877</v>
      </c>
      <c r="O4042" s="279">
        <v>728702.43920000002</v>
      </c>
    </row>
    <row r="4043" spans="10:15" x14ac:dyDescent="0.2">
      <c r="J4043" s="28">
        <v>41615</v>
      </c>
      <c r="K4043" s="28" t="s">
        <v>648</v>
      </c>
      <c r="L4043" s="28">
        <v>12</v>
      </c>
      <c r="M4043" s="28" t="str">
        <f t="shared" si="82"/>
        <v>4161512</v>
      </c>
      <c r="N4043" s="28">
        <v>0</v>
      </c>
      <c r="O4043" s="279">
        <v>122235.9134</v>
      </c>
    </row>
    <row r="4044" spans="10:15" x14ac:dyDescent="0.2">
      <c r="J4044" s="28">
        <v>41660</v>
      </c>
      <c r="K4044" s="28" t="s">
        <v>649</v>
      </c>
      <c r="L4044" s="28">
        <v>1</v>
      </c>
      <c r="M4044" s="28" t="str">
        <f t="shared" si="82"/>
        <v>416601</v>
      </c>
      <c r="N4044" s="28">
        <v>7228</v>
      </c>
      <c r="O4044" s="279">
        <v>47169.991739999998</v>
      </c>
    </row>
    <row r="4045" spans="10:15" x14ac:dyDescent="0.2">
      <c r="J4045" s="28">
        <v>41660</v>
      </c>
      <c r="K4045" s="28" t="s">
        <v>649</v>
      </c>
      <c r="L4045" s="28">
        <v>2</v>
      </c>
      <c r="M4045" s="28" t="str">
        <f t="shared" si="82"/>
        <v>416602</v>
      </c>
      <c r="N4045" s="28">
        <v>24837</v>
      </c>
      <c r="O4045" s="279">
        <v>102388.068</v>
      </c>
    </row>
    <row r="4046" spans="10:15" x14ac:dyDescent="0.2">
      <c r="J4046" s="28">
        <v>41660</v>
      </c>
      <c r="K4046" s="28" t="s">
        <v>649</v>
      </c>
      <c r="L4046" s="28">
        <v>3</v>
      </c>
      <c r="M4046" s="28" t="str">
        <f t="shared" si="82"/>
        <v>416603</v>
      </c>
      <c r="N4046" s="28">
        <v>2087</v>
      </c>
      <c r="O4046" s="279">
        <v>142635.85800000001</v>
      </c>
    </row>
    <row r="4047" spans="10:15" x14ac:dyDescent="0.2">
      <c r="J4047" s="28">
        <v>41660</v>
      </c>
      <c r="K4047" s="28" t="s">
        <v>649</v>
      </c>
      <c r="L4047" s="28">
        <v>4</v>
      </c>
      <c r="M4047" s="28" t="str">
        <f t="shared" si="82"/>
        <v>416604</v>
      </c>
      <c r="N4047" s="28">
        <v>2501</v>
      </c>
      <c r="O4047" s="279">
        <v>234369.24900000001</v>
      </c>
    </row>
    <row r="4048" spans="10:15" x14ac:dyDescent="0.2">
      <c r="J4048" s="28">
        <v>41660</v>
      </c>
      <c r="K4048" s="28" t="s">
        <v>649</v>
      </c>
      <c r="L4048" s="28">
        <v>5</v>
      </c>
      <c r="M4048" s="28" t="str">
        <f t="shared" si="82"/>
        <v>416605</v>
      </c>
      <c r="N4048" s="28">
        <v>1219</v>
      </c>
      <c r="O4048" s="279">
        <v>112885.8781</v>
      </c>
    </row>
    <row r="4049" spans="10:15" x14ac:dyDescent="0.2">
      <c r="J4049" s="28">
        <v>41660</v>
      </c>
      <c r="K4049" s="28" t="s">
        <v>649</v>
      </c>
      <c r="L4049" s="28">
        <v>9</v>
      </c>
      <c r="M4049" s="28" t="str">
        <f t="shared" si="82"/>
        <v>416609</v>
      </c>
      <c r="N4049" s="28">
        <v>2549</v>
      </c>
      <c r="O4049" s="279">
        <v>125564.3716</v>
      </c>
    </row>
    <row r="4050" spans="10:15" x14ac:dyDescent="0.2">
      <c r="J4050" s="28">
        <v>41660</v>
      </c>
      <c r="K4050" s="28" t="s">
        <v>649</v>
      </c>
      <c r="L4050" s="28">
        <v>10</v>
      </c>
      <c r="M4050" s="28" t="str">
        <f t="shared" si="82"/>
        <v>4166010</v>
      </c>
      <c r="N4050" s="28">
        <v>1488</v>
      </c>
      <c r="O4050" s="279">
        <v>421038.92009999999</v>
      </c>
    </row>
    <row r="4051" spans="10:15" x14ac:dyDescent="0.2">
      <c r="J4051" s="28">
        <v>41660</v>
      </c>
      <c r="K4051" s="28" t="s">
        <v>649</v>
      </c>
      <c r="L4051" s="28">
        <v>12</v>
      </c>
      <c r="M4051" s="28" t="str">
        <f t="shared" si="82"/>
        <v>4166012</v>
      </c>
      <c r="N4051" s="28">
        <v>0</v>
      </c>
      <c r="O4051" s="279">
        <v>20659.540980000002</v>
      </c>
    </row>
    <row r="4052" spans="10:15" x14ac:dyDescent="0.2">
      <c r="J4052" s="28">
        <v>41668</v>
      </c>
      <c r="K4052" s="28" t="s">
        <v>650</v>
      </c>
      <c r="L4052" s="28">
        <v>1</v>
      </c>
      <c r="M4052" s="28" t="str">
        <f t="shared" si="82"/>
        <v>416681</v>
      </c>
      <c r="N4052" s="28">
        <v>64533</v>
      </c>
      <c r="O4052" s="279">
        <v>39412.681669999998</v>
      </c>
    </row>
    <row r="4053" spans="10:15" x14ac:dyDescent="0.2">
      <c r="J4053" s="28">
        <v>41668</v>
      </c>
      <c r="K4053" s="28" t="s">
        <v>650</v>
      </c>
      <c r="L4053" s="28">
        <v>2</v>
      </c>
      <c r="M4053" s="28" t="str">
        <f t="shared" si="82"/>
        <v>416682</v>
      </c>
      <c r="N4053" s="28">
        <v>184127</v>
      </c>
      <c r="O4053" s="279">
        <v>142394.44510000001</v>
      </c>
    </row>
    <row r="4054" spans="10:15" x14ac:dyDescent="0.2">
      <c r="J4054" s="28">
        <v>41668</v>
      </c>
      <c r="K4054" s="28" t="s">
        <v>650</v>
      </c>
      <c r="L4054" s="28">
        <v>3</v>
      </c>
      <c r="M4054" s="28" t="str">
        <f t="shared" si="82"/>
        <v>416683</v>
      </c>
      <c r="N4054" s="28">
        <v>52710</v>
      </c>
      <c r="O4054" s="279">
        <v>243614.56630000001</v>
      </c>
    </row>
    <row r="4055" spans="10:15" x14ac:dyDescent="0.2">
      <c r="J4055" s="28">
        <v>41668</v>
      </c>
      <c r="K4055" s="28" t="s">
        <v>650</v>
      </c>
      <c r="L4055" s="28">
        <v>4</v>
      </c>
      <c r="M4055" s="28" t="str">
        <f t="shared" si="82"/>
        <v>416684</v>
      </c>
      <c r="N4055" s="28">
        <v>21834</v>
      </c>
      <c r="O4055" s="279">
        <v>258420.58420000001</v>
      </c>
    </row>
    <row r="4056" spans="10:15" x14ac:dyDescent="0.2">
      <c r="J4056" s="28">
        <v>41668</v>
      </c>
      <c r="K4056" s="28" t="s">
        <v>650</v>
      </c>
      <c r="L4056" s="28">
        <v>5</v>
      </c>
      <c r="M4056" s="28" t="str">
        <f t="shared" si="82"/>
        <v>416685</v>
      </c>
      <c r="N4056" s="28">
        <v>6461</v>
      </c>
      <c r="O4056" s="279">
        <v>211768.1875</v>
      </c>
    </row>
    <row r="4057" spans="10:15" x14ac:dyDescent="0.2">
      <c r="J4057" s="28">
        <v>41668</v>
      </c>
      <c r="K4057" s="28" t="s">
        <v>650</v>
      </c>
      <c r="L4057" s="28">
        <v>6</v>
      </c>
      <c r="M4057" s="28" t="str">
        <f t="shared" si="82"/>
        <v>416686</v>
      </c>
      <c r="N4057" s="28">
        <v>4487</v>
      </c>
      <c r="O4057" s="279">
        <v>82765.861399999994</v>
      </c>
    </row>
    <row r="4058" spans="10:15" x14ac:dyDescent="0.2">
      <c r="J4058" s="28">
        <v>41668</v>
      </c>
      <c r="K4058" s="28" t="s">
        <v>650</v>
      </c>
      <c r="L4058" s="28">
        <v>7</v>
      </c>
      <c r="M4058" s="28" t="str">
        <f t="shared" si="82"/>
        <v>416687</v>
      </c>
      <c r="N4058" s="28">
        <v>1596</v>
      </c>
      <c r="O4058" s="279">
        <v>558724.94429999997</v>
      </c>
    </row>
    <row r="4059" spans="10:15" x14ac:dyDescent="0.2">
      <c r="J4059" s="28">
        <v>41668</v>
      </c>
      <c r="K4059" s="28" t="s">
        <v>650</v>
      </c>
      <c r="L4059" s="28">
        <v>9</v>
      </c>
      <c r="M4059" s="28" t="str">
        <f t="shared" si="82"/>
        <v>416689</v>
      </c>
      <c r="N4059" s="28">
        <v>4189</v>
      </c>
      <c r="O4059" s="279">
        <v>270944.25199999998</v>
      </c>
    </row>
    <row r="4060" spans="10:15" x14ac:dyDescent="0.2">
      <c r="J4060" s="28">
        <v>41668</v>
      </c>
      <c r="K4060" s="28" t="s">
        <v>650</v>
      </c>
      <c r="L4060" s="28">
        <v>10</v>
      </c>
      <c r="M4060" s="28" t="str">
        <f t="shared" si="82"/>
        <v>4166810</v>
      </c>
      <c r="N4060" s="28">
        <v>12198</v>
      </c>
      <c r="O4060" s="279">
        <v>297528.587</v>
      </c>
    </row>
    <row r="4061" spans="10:15" x14ac:dyDescent="0.2">
      <c r="J4061" s="28">
        <v>41668</v>
      </c>
      <c r="K4061" s="28" t="s">
        <v>650</v>
      </c>
      <c r="L4061" s="28">
        <v>11</v>
      </c>
      <c r="M4061" s="28" t="str">
        <f t="shared" si="82"/>
        <v>4166811</v>
      </c>
      <c r="N4061" s="28">
        <v>75</v>
      </c>
      <c r="O4061" s="279">
        <v>161560</v>
      </c>
    </row>
    <row r="4062" spans="10:15" x14ac:dyDescent="0.2">
      <c r="J4062" s="28">
        <v>41668</v>
      </c>
      <c r="K4062" s="28" t="s">
        <v>650</v>
      </c>
      <c r="L4062" s="28">
        <v>12</v>
      </c>
      <c r="M4062" s="28" t="str">
        <f t="shared" si="82"/>
        <v>4166812</v>
      </c>
      <c r="N4062" s="28">
        <v>0</v>
      </c>
      <c r="O4062" s="279">
        <v>31079.282159999999</v>
      </c>
    </row>
    <row r="4063" spans="10:15" x14ac:dyDescent="0.2">
      <c r="J4063" s="28">
        <v>41676</v>
      </c>
      <c r="K4063" s="28" t="s">
        <v>651</v>
      </c>
      <c r="L4063" s="28">
        <v>1</v>
      </c>
      <c r="M4063" s="28" t="str">
        <f t="shared" si="82"/>
        <v>416761</v>
      </c>
      <c r="N4063" s="28">
        <v>11378</v>
      </c>
      <c r="O4063" s="279">
        <v>44736.589939999998</v>
      </c>
    </row>
    <row r="4064" spans="10:15" x14ac:dyDescent="0.2">
      <c r="J4064" s="28">
        <v>41676</v>
      </c>
      <c r="K4064" s="28" t="s">
        <v>651</v>
      </c>
      <c r="L4064" s="28">
        <v>2</v>
      </c>
      <c r="M4064" s="28" t="str">
        <f t="shared" si="82"/>
        <v>416762</v>
      </c>
      <c r="N4064" s="28">
        <v>40859</v>
      </c>
      <c r="O4064" s="279">
        <v>159678.4638</v>
      </c>
    </row>
    <row r="4065" spans="10:15" x14ac:dyDescent="0.2">
      <c r="J4065" s="28">
        <v>41676</v>
      </c>
      <c r="K4065" s="28" t="s">
        <v>651</v>
      </c>
      <c r="L4065" s="28">
        <v>3</v>
      </c>
      <c r="M4065" s="28" t="str">
        <f t="shared" si="82"/>
        <v>416763</v>
      </c>
      <c r="N4065" s="28">
        <v>8474</v>
      </c>
      <c r="O4065" s="279">
        <v>325424.24320000003</v>
      </c>
    </row>
    <row r="4066" spans="10:15" x14ac:dyDescent="0.2">
      <c r="J4066" s="28">
        <v>41676</v>
      </c>
      <c r="K4066" s="28" t="s">
        <v>651</v>
      </c>
      <c r="L4066" s="28">
        <v>4</v>
      </c>
      <c r="M4066" s="28" t="str">
        <f t="shared" si="82"/>
        <v>416764</v>
      </c>
      <c r="N4066" s="28">
        <v>1068</v>
      </c>
      <c r="O4066" s="279">
        <v>573571.79079999996</v>
      </c>
    </row>
    <row r="4067" spans="10:15" x14ac:dyDescent="0.2">
      <c r="J4067" s="28">
        <v>41676</v>
      </c>
      <c r="K4067" s="28" t="s">
        <v>651</v>
      </c>
      <c r="L4067" s="28">
        <v>5</v>
      </c>
      <c r="M4067" s="28" t="str">
        <f t="shared" si="82"/>
        <v>416765</v>
      </c>
      <c r="N4067" s="28">
        <v>1571</v>
      </c>
      <c r="O4067" s="279">
        <v>728733.51610000001</v>
      </c>
    </row>
    <row r="4068" spans="10:15" x14ac:dyDescent="0.2">
      <c r="J4068" s="28">
        <v>41676</v>
      </c>
      <c r="K4068" s="28" t="s">
        <v>651</v>
      </c>
      <c r="L4068" s="28">
        <v>6</v>
      </c>
      <c r="M4068" s="28" t="str">
        <f t="shared" si="82"/>
        <v>416766</v>
      </c>
      <c r="N4068" s="28">
        <v>682</v>
      </c>
      <c r="O4068" s="279">
        <v>1100219.9410000001</v>
      </c>
    </row>
    <row r="4069" spans="10:15" x14ac:dyDescent="0.2">
      <c r="J4069" s="28">
        <v>41676</v>
      </c>
      <c r="K4069" s="28" t="s">
        <v>651</v>
      </c>
      <c r="L4069" s="28">
        <v>9</v>
      </c>
      <c r="M4069" s="28" t="str">
        <f t="shared" si="82"/>
        <v>416769</v>
      </c>
      <c r="N4069" s="28">
        <v>2346</v>
      </c>
      <c r="O4069" s="279">
        <v>293910.4032</v>
      </c>
    </row>
    <row r="4070" spans="10:15" x14ac:dyDescent="0.2">
      <c r="J4070" s="28">
        <v>41676</v>
      </c>
      <c r="K4070" s="28" t="s">
        <v>651</v>
      </c>
      <c r="L4070" s="28">
        <v>10</v>
      </c>
      <c r="M4070" s="28" t="str">
        <f t="shared" si="82"/>
        <v>4167610</v>
      </c>
      <c r="N4070" s="28">
        <v>3191</v>
      </c>
      <c r="O4070" s="279">
        <v>808672.67390000005</v>
      </c>
    </row>
    <row r="4071" spans="10:15" x14ac:dyDescent="0.2">
      <c r="J4071" s="28">
        <v>41676</v>
      </c>
      <c r="K4071" s="28" t="s">
        <v>651</v>
      </c>
      <c r="L4071" s="28">
        <v>12</v>
      </c>
      <c r="M4071" s="28" t="str">
        <f t="shared" si="82"/>
        <v>4167612</v>
      </c>
      <c r="N4071" s="28">
        <v>0</v>
      </c>
      <c r="O4071" s="279">
        <v>27869.583600000002</v>
      </c>
    </row>
    <row r="4072" spans="10:15" x14ac:dyDescent="0.2">
      <c r="J4072" s="28">
        <v>41770</v>
      </c>
      <c r="K4072" s="28" t="s">
        <v>652</v>
      </c>
      <c r="L4072" s="28">
        <v>1</v>
      </c>
      <c r="M4072" s="28" t="str">
        <f t="shared" si="82"/>
        <v>417701</v>
      </c>
      <c r="N4072" s="28">
        <v>19940</v>
      </c>
      <c r="O4072" s="279">
        <v>59578.856610000003</v>
      </c>
    </row>
    <row r="4073" spans="10:15" x14ac:dyDescent="0.2">
      <c r="J4073" s="28">
        <v>41770</v>
      </c>
      <c r="K4073" s="28" t="s">
        <v>652</v>
      </c>
      <c r="L4073" s="28">
        <v>2</v>
      </c>
      <c r="M4073" s="28" t="str">
        <f t="shared" si="82"/>
        <v>417702</v>
      </c>
      <c r="N4073" s="28">
        <v>42953</v>
      </c>
      <c r="O4073" s="279">
        <v>104343.46279999999</v>
      </c>
    </row>
    <row r="4074" spans="10:15" x14ac:dyDescent="0.2">
      <c r="J4074" s="28">
        <v>41770</v>
      </c>
      <c r="K4074" s="28" t="s">
        <v>652</v>
      </c>
      <c r="L4074" s="28">
        <v>3</v>
      </c>
      <c r="M4074" s="28" t="str">
        <f t="shared" si="82"/>
        <v>417703</v>
      </c>
      <c r="N4074" s="28">
        <v>4311</v>
      </c>
      <c r="O4074" s="279">
        <v>166431.38459999999</v>
      </c>
    </row>
    <row r="4075" spans="10:15" x14ac:dyDescent="0.2">
      <c r="J4075" s="28">
        <v>41770</v>
      </c>
      <c r="K4075" s="28" t="s">
        <v>652</v>
      </c>
      <c r="L4075" s="28">
        <v>6</v>
      </c>
      <c r="M4075" s="28" t="str">
        <f t="shared" si="82"/>
        <v>417706</v>
      </c>
      <c r="N4075" s="28">
        <v>1626</v>
      </c>
      <c r="O4075" s="279">
        <v>162016.5</v>
      </c>
    </row>
    <row r="4076" spans="10:15" x14ac:dyDescent="0.2">
      <c r="J4076" s="28">
        <v>41770</v>
      </c>
      <c r="K4076" s="28" t="s">
        <v>652</v>
      </c>
      <c r="L4076" s="28">
        <v>9</v>
      </c>
      <c r="M4076" s="28" t="str">
        <f t="shared" si="82"/>
        <v>417709</v>
      </c>
      <c r="N4076" s="28">
        <v>3140</v>
      </c>
      <c r="O4076" s="279">
        <v>300127.57290000003</v>
      </c>
    </row>
    <row r="4077" spans="10:15" x14ac:dyDescent="0.2">
      <c r="J4077" s="28">
        <v>41770</v>
      </c>
      <c r="K4077" s="28" t="s">
        <v>652</v>
      </c>
      <c r="L4077" s="28">
        <v>10</v>
      </c>
      <c r="M4077" s="28" t="str">
        <f t="shared" si="82"/>
        <v>4177010</v>
      </c>
      <c r="N4077" s="28">
        <v>1311</v>
      </c>
      <c r="O4077" s="279">
        <v>275527.1605</v>
      </c>
    </row>
    <row r="4078" spans="10:15" x14ac:dyDescent="0.2">
      <c r="J4078" s="28">
        <v>41770</v>
      </c>
      <c r="K4078" s="28" t="s">
        <v>652</v>
      </c>
      <c r="L4078" s="28">
        <v>12</v>
      </c>
      <c r="M4078" s="28" t="str">
        <f t="shared" si="82"/>
        <v>4177012</v>
      </c>
      <c r="N4078" s="28">
        <v>0</v>
      </c>
      <c r="O4078" s="279">
        <v>10718.474329999999</v>
      </c>
    </row>
    <row r="4079" spans="10:15" x14ac:dyDescent="0.2">
      <c r="J4079" s="28">
        <v>41791</v>
      </c>
      <c r="K4079" s="28" t="s">
        <v>653</v>
      </c>
      <c r="L4079" s="28">
        <v>1</v>
      </c>
      <c r="M4079" s="28" t="str">
        <f t="shared" si="82"/>
        <v>417911</v>
      </c>
      <c r="N4079" s="28">
        <v>55656</v>
      </c>
      <c r="O4079" s="279">
        <v>29873.020710000001</v>
      </c>
    </row>
    <row r="4080" spans="10:15" x14ac:dyDescent="0.2">
      <c r="J4080" s="28">
        <v>41791</v>
      </c>
      <c r="K4080" s="28" t="s">
        <v>653</v>
      </c>
      <c r="L4080" s="28">
        <v>2</v>
      </c>
      <c r="M4080" s="28" t="str">
        <f t="shared" si="82"/>
        <v>417912</v>
      </c>
      <c r="N4080" s="28">
        <v>61829</v>
      </c>
      <c r="O4080" s="279">
        <v>108950.42110000001</v>
      </c>
    </row>
    <row r="4081" spans="10:15" x14ac:dyDescent="0.2">
      <c r="J4081" s="28">
        <v>41791</v>
      </c>
      <c r="K4081" s="28" t="s">
        <v>653</v>
      </c>
      <c r="L4081" s="28">
        <v>3</v>
      </c>
      <c r="M4081" s="28" t="str">
        <f t="shared" si="82"/>
        <v>417913</v>
      </c>
      <c r="N4081" s="28">
        <v>4104</v>
      </c>
      <c r="O4081" s="279">
        <v>111307.15360000001</v>
      </c>
    </row>
    <row r="4082" spans="10:15" x14ac:dyDescent="0.2">
      <c r="J4082" s="28">
        <v>41791</v>
      </c>
      <c r="K4082" s="28" t="s">
        <v>653</v>
      </c>
      <c r="L4082" s="28">
        <v>4</v>
      </c>
      <c r="M4082" s="28" t="str">
        <f t="shared" si="82"/>
        <v>417914</v>
      </c>
      <c r="N4082" s="28">
        <v>997</v>
      </c>
      <c r="O4082" s="279">
        <v>176703.4675</v>
      </c>
    </row>
    <row r="4083" spans="10:15" x14ac:dyDescent="0.2">
      <c r="J4083" s="28">
        <v>41791</v>
      </c>
      <c r="K4083" s="28" t="s">
        <v>653</v>
      </c>
      <c r="L4083" s="28">
        <v>5</v>
      </c>
      <c r="M4083" s="28" t="str">
        <f t="shared" si="82"/>
        <v>417915</v>
      </c>
      <c r="N4083" s="28">
        <v>981</v>
      </c>
      <c r="O4083" s="279">
        <v>191469.94930000001</v>
      </c>
    </row>
    <row r="4084" spans="10:15" x14ac:dyDescent="0.2">
      <c r="J4084" s="28">
        <v>41791</v>
      </c>
      <c r="K4084" s="28" t="s">
        <v>653</v>
      </c>
      <c r="L4084" s="28">
        <v>6</v>
      </c>
      <c r="M4084" s="28" t="str">
        <f t="shared" si="82"/>
        <v>417916</v>
      </c>
      <c r="N4084" s="28">
        <v>2954</v>
      </c>
      <c r="O4084" s="279">
        <v>13787.197179999999</v>
      </c>
    </row>
    <row r="4085" spans="10:15" x14ac:dyDescent="0.2">
      <c r="J4085" s="28">
        <v>41791</v>
      </c>
      <c r="K4085" s="28" t="s">
        <v>653</v>
      </c>
      <c r="L4085" s="28">
        <v>9</v>
      </c>
      <c r="M4085" s="28" t="str">
        <f t="shared" si="82"/>
        <v>417919</v>
      </c>
      <c r="N4085" s="28">
        <v>2543</v>
      </c>
      <c r="O4085" s="279">
        <v>93879.952279999998</v>
      </c>
    </row>
    <row r="4086" spans="10:15" x14ac:dyDescent="0.2">
      <c r="J4086" s="28">
        <v>41791</v>
      </c>
      <c r="K4086" s="28" t="s">
        <v>653</v>
      </c>
      <c r="L4086" s="28">
        <v>10</v>
      </c>
      <c r="M4086" s="28" t="str">
        <f t="shared" si="82"/>
        <v>4179110</v>
      </c>
      <c r="N4086" s="28">
        <v>2106</v>
      </c>
      <c r="O4086" s="279">
        <v>203155.98699999999</v>
      </c>
    </row>
    <row r="4087" spans="10:15" x14ac:dyDescent="0.2">
      <c r="J4087" s="28">
        <v>41791</v>
      </c>
      <c r="K4087" s="28" t="s">
        <v>653</v>
      </c>
      <c r="L4087" s="28">
        <v>12</v>
      </c>
      <c r="M4087" s="28" t="str">
        <f t="shared" si="82"/>
        <v>4179112</v>
      </c>
      <c r="N4087" s="28">
        <v>0</v>
      </c>
      <c r="O4087" s="279">
        <v>3589.2739179999999</v>
      </c>
    </row>
    <row r="4088" spans="10:15" x14ac:dyDescent="0.2">
      <c r="J4088" s="28">
        <v>41797</v>
      </c>
      <c r="K4088" s="28" t="s">
        <v>654</v>
      </c>
      <c r="L4088" s="28">
        <v>1</v>
      </c>
      <c r="M4088" s="28" t="str">
        <f t="shared" si="82"/>
        <v>417971</v>
      </c>
      <c r="N4088" s="28">
        <v>50883</v>
      </c>
      <c r="O4088" s="279">
        <v>43087.309159999997</v>
      </c>
    </row>
    <row r="4089" spans="10:15" x14ac:dyDescent="0.2">
      <c r="J4089" s="28">
        <v>41797</v>
      </c>
      <c r="K4089" s="28" t="s">
        <v>654</v>
      </c>
      <c r="L4089" s="28">
        <v>2</v>
      </c>
      <c r="M4089" s="28" t="str">
        <f t="shared" si="82"/>
        <v>417972</v>
      </c>
      <c r="N4089" s="28">
        <v>60686</v>
      </c>
      <c r="O4089" s="279">
        <v>94330.239879999994</v>
      </c>
    </row>
    <row r="4090" spans="10:15" x14ac:dyDescent="0.2">
      <c r="J4090" s="28">
        <v>41797</v>
      </c>
      <c r="K4090" s="28" t="s">
        <v>654</v>
      </c>
      <c r="L4090" s="28">
        <v>3</v>
      </c>
      <c r="M4090" s="28" t="str">
        <f t="shared" si="82"/>
        <v>417973</v>
      </c>
      <c r="N4090" s="28">
        <v>2339</v>
      </c>
      <c r="O4090" s="279">
        <v>65109.616699999999</v>
      </c>
    </row>
    <row r="4091" spans="10:15" x14ac:dyDescent="0.2">
      <c r="J4091" s="28">
        <v>41797</v>
      </c>
      <c r="K4091" s="28" t="s">
        <v>654</v>
      </c>
      <c r="L4091" s="28">
        <v>9</v>
      </c>
      <c r="M4091" s="28" t="str">
        <f t="shared" si="82"/>
        <v>417979</v>
      </c>
      <c r="N4091" s="28">
        <v>3706</v>
      </c>
      <c r="O4091" s="279">
        <v>112065.34390000001</v>
      </c>
    </row>
    <row r="4092" spans="10:15" x14ac:dyDescent="0.2">
      <c r="J4092" s="28">
        <v>41797</v>
      </c>
      <c r="K4092" s="28" t="s">
        <v>654</v>
      </c>
      <c r="L4092" s="28">
        <v>10</v>
      </c>
      <c r="M4092" s="28" t="str">
        <f t="shared" si="82"/>
        <v>4179710</v>
      </c>
      <c r="N4092" s="28">
        <v>871</v>
      </c>
      <c r="O4092" s="279">
        <v>374391.59659999999</v>
      </c>
    </row>
    <row r="4093" spans="10:15" x14ac:dyDescent="0.2">
      <c r="J4093" s="28">
        <v>41797</v>
      </c>
      <c r="K4093" s="28" t="s">
        <v>654</v>
      </c>
      <c r="L4093" s="28">
        <v>11</v>
      </c>
      <c r="M4093" s="28" t="str">
        <f t="shared" si="82"/>
        <v>4179711</v>
      </c>
      <c r="N4093" s="28">
        <v>173</v>
      </c>
      <c r="O4093" s="279">
        <v>20434.166669999999</v>
      </c>
    </row>
    <row r="4094" spans="10:15" x14ac:dyDescent="0.2">
      <c r="J4094" s="28">
        <v>41797</v>
      </c>
      <c r="K4094" s="28" t="s">
        <v>654</v>
      </c>
      <c r="L4094" s="28">
        <v>12</v>
      </c>
      <c r="M4094" s="28" t="str">
        <f t="shared" si="82"/>
        <v>4179712</v>
      </c>
      <c r="N4094" s="28">
        <v>0</v>
      </c>
      <c r="O4094" s="279">
        <v>9500.7010910000008</v>
      </c>
    </row>
    <row r="4095" spans="10:15" x14ac:dyDescent="0.2">
      <c r="J4095" s="28">
        <v>41799</v>
      </c>
      <c r="K4095" s="28" t="s">
        <v>655</v>
      </c>
      <c r="L4095" s="28">
        <v>1</v>
      </c>
      <c r="M4095" s="28" t="str">
        <f t="shared" si="82"/>
        <v>417991</v>
      </c>
      <c r="N4095" s="28">
        <v>61945</v>
      </c>
      <c r="O4095" s="279">
        <v>18993.225040000001</v>
      </c>
    </row>
    <row r="4096" spans="10:15" x14ac:dyDescent="0.2">
      <c r="J4096" s="28">
        <v>41799</v>
      </c>
      <c r="K4096" s="28" t="s">
        <v>655</v>
      </c>
      <c r="L4096" s="28">
        <v>2</v>
      </c>
      <c r="M4096" s="28" t="str">
        <f t="shared" si="82"/>
        <v>417992</v>
      </c>
      <c r="N4096" s="28">
        <v>34982</v>
      </c>
      <c r="O4096" s="279">
        <v>44389.302450000003</v>
      </c>
    </row>
    <row r="4097" spans="10:15" x14ac:dyDescent="0.2">
      <c r="J4097" s="28">
        <v>41799</v>
      </c>
      <c r="K4097" s="28" t="s">
        <v>655</v>
      </c>
      <c r="L4097" s="28">
        <v>3</v>
      </c>
      <c r="M4097" s="28" t="str">
        <f t="shared" si="82"/>
        <v>417993</v>
      </c>
      <c r="N4097" s="28">
        <v>2314</v>
      </c>
      <c r="O4097" s="279">
        <v>41652.102350000001</v>
      </c>
    </row>
    <row r="4098" spans="10:15" x14ac:dyDescent="0.2">
      <c r="J4098" s="28">
        <v>41799</v>
      </c>
      <c r="K4098" s="28" t="s">
        <v>655</v>
      </c>
      <c r="L4098" s="28">
        <v>4</v>
      </c>
      <c r="M4098" s="28" t="str">
        <f t="shared" si="82"/>
        <v>417994</v>
      </c>
      <c r="N4098" s="28">
        <v>1489</v>
      </c>
      <c r="O4098" s="279">
        <v>103752.62420000001</v>
      </c>
    </row>
    <row r="4099" spans="10:15" x14ac:dyDescent="0.2">
      <c r="J4099" s="28">
        <v>41799</v>
      </c>
      <c r="K4099" s="28" t="s">
        <v>655</v>
      </c>
      <c r="L4099" s="28">
        <v>9</v>
      </c>
      <c r="M4099" s="28" t="str">
        <f t="shared" ref="M4099:M4162" si="83">J4099&amp;L4099</f>
        <v>417999</v>
      </c>
      <c r="N4099" s="28">
        <v>775</v>
      </c>
      <c r="O4099" s="279">
        <v>88956.854990000007</v>
      </c>
    </row>
    <row r="4100" spans="10:15" x14ac:dyDescent="0.2">
      <c r="J4100" s="28">
        <v>41799</v>
      </c>
      <c r="K4100" s="28" t="s">
        <v>655</v>
      </c>
      <c r="L4100" s="28">
        <v>12</v>
      </c>
      <c r="M4100" s="28" t="str">
        <f t="shared" si="83"/>
        <v>4179912</v>
      </c>
      <c r="N4100" s="28">
        <v>0</v>
      </c>
      <c r="O4100" s="279">
        <v>8103.1278400000001</v>
      </c>
    </row>
    <row r="4101" spans="10:15" x14ac:dyDescent="0.2">
      <c r="J4101" s="28">
        <v>41801</v>
      </c>
      <c r="K4101" s="28" t="s">
        <v>656</v>
      </c>
      <c r="L4101" s="28">
        <v>1</v>
      </c>
      <c r="M4101" s="28" t="str">
        <f t="shared" si="83"/>
        <v>418011</v>
      </c>
      <c r="N4101" s="28">
        <v>39211</v>
      </c>
      <c r="O4101" s="279">
        <v>39323.315419999999</v>
      </c>
    </row>
    <row r="4102" spans="10:15" x14ac:dyDescent="0.2">
      <c r="J4102" s="28">
        <v>41801</v>
      </c>
      <c r="K4102" s="28" t="s">
        <v>656</v>
      </c>
      <c r="L4102" s="28">
        <v>2</v>
      </c>
      <c r="M4102" s="28" t="str">
        <f t="shared" si="83"/>
        <v>418012</v>
      </c>
      <c r="N4102" s="28">
        <v>47836</v>
      </c>
      <c r="O4102" s="279">
        <v>113858.3319</v>
      </c>
    </row>
    <row r="4103" spans="10:15" x14ac:dyDescent="0.2">
      <c r="J4103" s="28">
        <v>41801</v>
      </c>
      <c r="K4103" s="28" t="s">
        <v>656</v>
      </c>
      <c r="L4103" s="28">
        <v>3</v>
      </c>
      <c r="M4103" s="28" t="str">
        <f t="shared" si="83"/>
        <v>418013</v>
      </c>
      <c r="N4103" s="28">
        <v>4290</v>
      </c>
      <c r="O4103" s="279">
        <v>173505.16740000001</v>
      </c>
    </row>
    <row r="4104" spans="10:15" x14ac:dyDescent="0.2">
      <c r="J4104" s="28">
        <v>41801</v>
      </c>
      <c r="K4104" s="28" t="s">
        <v>656</v>
      </c>
      <c r="L4104" s="28">
        <v>4</v>
      </c>
      <c r="M4104" s="28" t="str">
        <f t="shared" si="83"/>
        <v>418014</v>
      </c>
      <c r="N4104" s="28">
        <v>2383</v>
      </c>
      <c r="O4104" s="279">
        <v>133377.07269999999</v>
      </c>
    </row>
    <row r="4105" spans="10:15" x14ac:dyDescent="0.2">
      <c r="J4105" s="28">
        <v>41801</v>
      </c>
      <c r="K4105" s="28" t="s">
        <v>656</v>
      </c>
      <c r="L4105" s="28">
        <v>5</v>
      </c>
      <c r="M4105" s="28" t="str">
        <f t="shared" si="83"/>
        <v>418015</v>
      </c>
      <c r="N4105" s="28">
        <v>85</v>
      </c>
      <c r="O4105" s="279">
        <v>10793.15811</v>
      </c>
    </row>
    <row r="4106" spans="10:15" x14ac:dyDescent="0.2">
      <c r="J4106" s="28">
        <v>41801</v>
      </c>
      <c r="K4106" s="28" t="s">
        <v>656</v>
      </c>
      <c r="L4106" s="28">
        <v>9</v>
      </c>
      <c r="M4106" s="28" t="str">
        <f t="shared" si="83"/>
        <v>418019</v>
      </c>
      <c r="N4106" s="28">
        <v>1419</v>
      </c>
      <c r="O4106" s="279">
        <v>132928.29449999999</v>
      </c>
    </row>
    <row r="4107" spans="10:15" x14ac:dyDescent="0.2">
      <c r="J4107" s="28">
        <v>41801</v>
      </c>
      <c r="K4107" s="28" t="s">
        <v>656</v>
      </c>
      <c r="L4107" s="28">
        <v>12</v>
      </c>
      <c r="M4107" s="28" t="str">
        <f t="shared" si="83"/>
        <v>4180112</v>
      </c>
      <c r="N4107" s="28">
        <v>0</v>
      </c>
      <c r="O4107" s="279">
        <v>10795.15143</v>
      </c>
    </row>
    <row r="4108" spans="10:15" x14ac:dyDescent="0.2">
      <c r="J4108" s="28">
        <v>41807</v>
      </c>
      <c r="K4108" s="28" t="s">
        <v>657</v>
      </c>
      <c r="L4108" s="28">
        <v>1</v>
      </c>
      <c r="M4108" s="28" t="str">
        <f t="shared" si="83"/>
        <v>418071</v>
      </c>
      <c r="N4108" s="28">
        <v>48731</v>
      </c>
      <c r="O4108" s="279">
        <v>37271.674330000002</v>
      </c>
    </row>
    <row r="4109" spans="10:15" x14ac:dyDescent="0.2">
      <c r="J4109" s="28">
        <v>41807</v>
      </c>
      <c r="K4109" s="28" t="s">
        <v>657</v>
      </c>
      <c r="L4109" s="28">
        <v>2</v>
      </c>
      <c r="M4109" s="28" t="str">
        <f t="shared" si="83"/>
        <v>418072</v>
      </c>
      <c r="N4109" s="28">
        <v>110568</v>
      </c>
      <c r="O4109" s="279">
        <v>122113.08839999999</v>
      </c>
    </row>
    <row r="4110" spans="10:15" x14ac:dyDescent="0.2">
      <c r="J4110" s="28">
        <v>41807</v>
      </c>
      <c r="K4110" s="28" t="s">
        <v>657</v>
      </c>
      <c r="L4110" s="28">
        <v>3</v>
      </c>
      <c r="M4110" s="28" t="str">
        <f t="shared" si="83"/>
        <v>418073</v>
      </c>
      <c r="N4110" s="28">
        <v>18565</v>
      </c>
      <c r="O4110" s="279">
        <v>152349.11550000001</v>
      </c>
    </row>
    <row r="4111" spans="10:15" x14ac:dyDescent="0.2">
      <c r="J4111" s="28">
        <v>41807</v>
      </c>
      <c r="K4111" s="28" t="s">
        <v>657</v>
      </c>
      <c r="L4111" s="28">
        <v>4</v>
      </c>
      <c r="M4111" s="28" t="str">
        <f t="shared" si="83"/>
        <v>418074</v>
      </c>
      <c r="N4111" s="28">
        <v>7895</v>
      </c>
      <c r="O4111" s="279">
        <v>118288.1124</v>
      </c>
    </row>
    <row r="4112" spans="10:15" x14ac:dyDescent="0.2">
      <c r="J4112" s="28">
        <v>41807</v>
      </c>
      <c r="K4112" s="28" t="s">
        <v>657</v>
      </c>
      <c r="L4112" s="28">
        <v>6</v>
      </c>
      <c r="M4112" s="28" t="str">
        <f t="shared" si="83"/>
        <v>418076</v>
      </c>
      <c r="N4112" s="28">
        <v>5169</v>
      </c>
      <c r="O4112" s="279">
        <v>279766.50880000001</v>
      </c>
    </row>
    <row r="4113" spans="10:15" x14ac:dyDescent="0.2">
      <c r="J4113" s="28">
        <v>41807</v>
      </c>
      <c r="K4113" s="28" t="s">
        <v>657</v>
      </c>
      <c r="L4113" s="28">
        <v>7</v>
      </c>
      <c r="M4113" s="28" t="str">
        <f t="shared" si="83"/>
        <v>418077</v>
      </c>
      <c r="N4113" s="28">
        <v>8563</v>
      </c>
      <c r="O4113" s="279">
        <v>183624.8732</v>
      </c>
    </row>
    <row r="4114" spans="10:15" x14ac:dyDescent="0.2">
      <c r="J4114" s="28">
        <v>41807</v>
      </c>
      <c r="K4114" s="28" t="s">
        <v>657</v>
      </c>
      <c r="L4114" s="28">
        <v>9</v>
      </c>
      <c r="M4114" s="28" t="str">
        <f t="shared" si="83"/>
        <v>418079</v>
      </c>
      <c r="N4114" s="28">
        <v>2106</v>
      </c>
      <c r="O4114" s="279">
        <v>206618.682</v>
      </c>
    </row>
    <row r="4115" spans="10:15" x14ac:dyDescent="0.2">
      <c r="J4115" s="28">
        <v>41807</v>
      </c>
      <c r="K4115" s="28" t="s">
        <v>657</v>
      </c>
      <c r="L4115" s="28">
        <v>10</v>
      </c>
      <c r="M4115" s="28" t="str">
        <f t="shared" si="83"/>
        <v>4180710</v>
      </c>
      <c r="N4115" s="28">
        <v>659</v>
      </c>
      <c r="O4115" s="279">
        <v>241087.0337</v>
      </c>
    </row>
    <row r="4116" spans="10:15" x14ac:dyDescent="0.2">
      <c r="J4116" s="28">
        <v>41807</v>
      </c>
      <c r="K4116" s="28" t="s">
        <v>657</v>
      </c>
      <c r="L4116" s="28">
        <v>12</v>
      </c>
      <c r="M4116" s="28" t="str">
        <f t="shared" si="83"/>
        <v>4180712</v>
      </c>
      <c r="N4116" s="28">
        <v>0</v>
      </c>
      <c r="O4116" s="279">
        <v>20054.545829999999</v>
      </c>
    </row>
    <row r="4117" spans="10:15" x14ac:dyDescent="0.2">
      <c r="J4117" s="28">
        <v>41872</v>
      </c>
      <c r="K4117" s="28" t="s">
        <v>658</v>
      </c>
      <c r="L4117" s="28">
        <v>1</v>
      </c>
      <c r="M4117" s="28" t="str">
        <f t="shared" si="83"/>
        <v>418721</v>
      </c>
      <c r="N4117" s="28">
        <v>41873</v>
      </c>
      <c r="O4117" s="279">
        <v>21723.041649999999</v>
      </c>
    </row>
    <row r="4118" spans="10:15" x14ac:dyDescent="0.2">
      <c r="J4118" s="28">
        <v>41872</v>
      </c>
      <c r="K4118" s="28" t="s">
        <v>658</v>
      </c>
      <c r="L4118" s="28">
        <v>2</v>
      </c>
      <c r="M4118" s="28" t="str">
        <f t="shared" si="83"/>
        <v>418722</v>
      </c>
      <c r="N4118" s="28">
        <v>18958</v>
      </c>
      <c r="O4118" s="279">
        <v>42730.001709999997</v>
      </c>
    </row>
    <row r="4119" spans="10:15" x14ac:dyDescent="0.2">
      <c r="J4119" s="28">
        <v>41872</v>
      </c>
      <c r="K4119" s="28" t="s">
        <v>658</v>
      </c>
      <c r="L4119" s="28">
        <v>3</v>
      </c>
      <c r="M4119" s="28" t="str">
        <f t="shared" si="83"/>
        <v>418723</v>
      </c>
      <c r="N4119" s="28">
        <v>1522</v>
      </c>
      <c r="O4119" s="279">
        <v>25210.033769999998</v>
      </c>
    </row>
    <row r="4120" spans="10:15" x14ac:dyDescent="0.2">
      <c r="J4120" s="28">
        <v>41872</v>
      </c>
      <c r="K4120" s="28" t="s">
        <v>658</v>
      </c>
      <c r="L4120" s="28">
        <v>6</v>
      </c>
      <c r="M4120" s="28" t="str">
        <f t="shared" si="83"/>
        <v>418726</v>
      </c>
      <c r="N4120" s="28">
        <v>1586</v>
      </c>
      <c r="O4120" s="279">
        <v>4274.7622389999997</v>
      </c>
    </row>
    <row r="4121" spans="10:15" x14ac:dyDescent="0.2">
      <c r="J4121" s="28">
        <v>41872</v>
      </c>
      <c r="K4121" s="28" t="s">
        <v>658</v>
      </c>
      <c r="L4121" s="28">
        <v>9</v>
      </c>
      <c r="M4121" s="28" t="str">
        <f t="shared" si="83"/>
        <v>418729</v>
      </c>
      <c r="N4121" s="28">
        <v>1500</v>
      </c>
      <c r="O4121" s="279">
        <v>58973.198810000002</v>
      </c>
    </row>
    <row r="4122" spans="10:15" x14ac:dyDescent="0.2">
      <c r="J4122" s="28">
        <v>41872</v>
      </c>
      <c r="K4122" s="28" t="s">
        <v>658</v>
      </c>
      <c r="L4122" s="28">
        <v>12</v>
      </c>
      <c r="M4122" s="28" t="str">
        <f t="shared" si="83"/>
        <v>4187212</v>
      </c>
      <c r="N4122" s="28">
        <v>0</v>
      </c>
      <c r="O4122" s="279">
        <v>5976.1190669999996</v>
      </c>
    </row>
    <row r="4123" spans="10:15" x14ac:dyDescent="0.2">
      <c r="J4123" s="28">
        <v>41885</v>
      </c>
      <c r="K4123" s="28" t="s">
        <v>659</v>
      </c>
      <c r="L4123" s="28">
        <v>1</v>
      </c>
      <c r="M4123" s="28" t="str">
        <f t="shared" si="83"/>
        <v>418851</v>
      </c>
      <c r="N4123" s="28">
        <v>34065</v>
      </c>
      <c r="O4123" s="279">
        <v>50345.133990000002</v>
      </c>
    </row>
    <row r="4124" spans="10:15" x14ac:dyDescent="0.2">
      <c r="J4124" s="28">
        <v>41885</v>
      </c>
      <c r="K4124" s="28" t="s">
        <v>659</v>
      </c>
      <c r="L4124" s="28">
        <v>2</v>
      </c>
      <c r="M4124" s="28" t="str">
        <f t="shared" si="83"/>
        <v>418852</v>
      </c>
      <c r="N4124" s="28">
        <v>133656</v>
      </c>
      <c r="O4124" s="279">
        <v>128041.14290000001</v>
      </c>
    </row>
    <row r="4125" spans="10:15" x14ac:dyDescent="0.2">
      <c r="J4125" s="28">
        <v>41885</v>
      </c>
      <c r="K4125" s="28" t="s">
        <v>659</v>
      </c>
      <c r="L4125" s="28">
        <v>3</v>
      </c>
      <c r="M4125" s="28" t="str">
        <f t="shared" si="83"/>
        <v>418853</v>
      </c>
      <c r="N4125" s="28">
        <v>17526</v>
      </c>
      <c r="O4125" s="279">
        <v>134888.51240000001</v>
      </c>
    </row>
    <row r="4126" spans="10:15" x14ac:dyDescent="0.2">
      <c r="J4126" s="28">
        <v>41885</v>
      </c>
      <c r="K4126" s="28" t="s">
        <v>659</v>
      </c>
      <c r="L4126" s="28">
        <v>4</v>
      </c>
      <c r="M4126" s="28" t="str">
        <f t="shared" si="83"/>
        <v>418854</v>
      </c>
      <c r="N4126" s="28">
        <v>4665</v>
      </c>
      <c r="O4126" s="279">
        <v>238736.4792</v>
      </c>
    </row>
    <row r="4127" spans="10:15" x14ac:dyDescent="0.2">
      <c r="J4127" s="28">
        <v>41885</v>
      </c>
      <c r="K4127" s="28" t="s">
        <v>659</v>
      </c>
      <c r="L4127" s="28">
        <v>5</v>
      </c>
      <c r="M4127" s="28" t="str">
        <f t="shared" si="83"/>
        <v>418855</v>
      </c>
      <c r="N4127" s="28">
        <v>880</v>
      </c>
      <c r="O4127" s="279">
        <v>568161.71730000002</v>
      </c>
    </row>
    <row r="4128" spans="10:15" x14ac:dyDescent="0.2">
      <c r="J4128" s="28">
        <v>41885</v>
      </c>
      <c r="K4128" s="28" t="s">
        <v>659</v>
      </c>
      <c r="L4128" s="28">
        <v>7</v>
      </c>
      <c r="M4128" s="28" t="str">
        <f t="shared" si="83"/>
        <v>418857</v>
      </c>
      <c r="N4128" s="28">
        <v>1938</v>
      </c>
      <c r="O4128" s="279">
        <v>77461.224489999993</v>
      </c>
    </row>
    <row r="4129" spans="10:15" x14ac:dyDescent="0.2">
      <c r="J4129" s="28">
        <v>41885</v>
      </c>
      <c r="K4129" s="28" t="s">
        <v>659</v>
      </c>
      <c r="L4129" s="28">
        <v>9</v>
      </c>
      <c r="M4129" s="28" t="str">
        <f t="shared" si="83"/>
        <v>418859</v>
      </c>
      <c r="N4129" s="28">
        <v>4257</v>
      </c>
      <c r="O4129" s="279">
        <v>162276.9811</v>
      </c>
    </row>
    <row r="4130" spans="10:15" x14ac:dyDescent="0.2">
      <c r="J4130" s="28">
        <v>41885</v>
      </c>
      <c r="K4130" s="28" t="s">
        <v>659</v>
      </c>
      <c r="L4130" s="28">
        <v>10</v>
      </c>
      <c r="M4130" s="28" t="str">
        <f t="shared" si="83"/>
        <v>4188510</v>
      </c>
      <c r="N4130" s="28">
        <v>3903</v>
      </c>
      <c r="O4130" s="279">
        <v>201158.17629999999</v>
      </c>
    </row>
    <row r="4131" spans="10:15" x14ac:dyDescent="0.2">
      <c r="J4131" s="28">
        <v>41885</v>
      </c>
      <c r="K4131" s="28" t="s">
        <v>659</v>
      </c>
      <c r="L4131" s="28">
        <v>11</v>
      </c>
      <c r="M4131" s="28" t="str">
        <f t="shared" si="83"/>
        <v>4188511</v>
      </c>
      <c r="N4131" s="28">
        <v>389</v>
      </c>
      <c r="O4131" s="279">
        <v>82293.549069999994</v>
      </c>
    </row>
    <row r="4132" spans="10:15" x14ac:dyDescent="0.2">
      <c r="J4132" s="28">
        <v>41885</v>
      </c>
      <c r="K4132" s="28" t="s">
        <v>659</v>
      </c>
      <c r="L4132" s="28">
        <v>12</v>
      </c>
      <c r="M4132" s="28" t="str">
        <f t="shared" si="83"/>
        <v>4188512</v>
      </c>
      <c r="N4132" s="28">
        <v>0</v>
      </c>
      <c r="O4132" s="279">
        <v>38110.569170000002</v>
      </c>
    </row>
    <row r="4133" spans="10:15" x14ac:dyDescent="0.2">
      <c r="J4133" s="28">
        <v>44001</v>
      </c>
      <c r="K4133" s="28" t="s">
        <v>660</v>
      </c>
      <c r="L4133" s="28">
        <v>1</v>
      </c>
      <c r="M4133" s="28" t="str">
        <f t="shared" si="83"/>
        <v>440011</v>
      </c>
      <c r="N4133" s="28">
        <v>338507</v>
      </c>
      <c r="O4133" s="279">
        <v>43705.841359999999</v>
      </c>
    </row>
    <row r="4134" spans="10:15" x14ac:dyDescent="0.2">
      <c r="J4134" s="28">
        <v>44001</v>
      </c>
      <c r="K4134" s="28" t="s">
        <v>660</v>
      </c>
      <c r="L4134" s="28">
        <v>2</v>
      </c>
      <c r="M4134" s="28" t="str">
        <f t="shared" si="83"/>
        <v>440012</v>
      </c>
      <c r="N4134" s="28">
        <v>1157513</v>
      </c>
      <c r="O4134" s="279">
        <v>178040.76519999999</v>
      </c>
    </row>
    <row r="4135" spans="10:15" x14ac:dyDescent="0.2">
      <c r="J4135" s="28">
        <v>44001</v>
      </c>
      <c r="K4135" s="28" t="s">
        <v>660</v>
      </c>
      <c r="L4135" s="28">
        <v>3</v>
      </c>
      <c r="M4135" s="28" t="str">
        <f t="shared" si="83"/>
        <v>440013</v>
      </c>
      <c r="N4135" s="28">
        <v>671422</v>
      </c>
      <c r="O4135" s="279">
        <v>387305.70970000001</v>
      </c>
    </row>
    <row r="4136" spans="10:15" x14ac:dyDescent="0.2">
      <c r="J4136" s="28">
        <v>44001</v>
      </c>
      <c r="K4136" s="28" t="s">
        <v>660</v>
      </c>
      <c r="L4136" s="28">
        <v>4</v>
      </c>
      <c r="M4136" s="28" t="str">
        <f t="shared" si="83"/>
        <v>440014</v>
      </c>
      <c r="N4136" s="28">
        <v>286543</v>
      </c>
      <c r="O4136" s="279">
        <v>481853.87680000003</v>
      </c>
    </row>
    <row r="4137" spans="10:15" x14ac:dyDescent="0.2">
      <c r="J4137" s="28">
        <v>44001</v>
      </c>
      <c r="K4137" s="28" t="s">
        <v>660</v>
      </c>
      <c r="L4137" s="28">
        <v>5</v>
      </c>
      <c r="M4137" s="28" t="str">
        <f t="shared" si="83"/>
        <v>440015</v>
      </c>
      <c r="N4137" s="28">
        <v>80719</v>
      </c>
      <c r="O4137" s="279">
        <v>650412.68169999996</v>
      </c>
    </row>
    <row r="4138" spans="10:15" x14ac:dyDescent="0.2">
      <c r="J4138" s="28">
        <v>44001</v>
      </c>
      <c r="K4138" s="28" t="s">
        <v>660</v>
      </c>
      <c r="L4138" s="28">
        <v>6</v>
      </c>
      <c r="M4138" s="28" t="str">
        <f t="shared" si="83"/>
        <v>440016</v>
      </c>
      <c r="N4138" s="28">
        <v>53883</v>
      </c>
      <c r="O4138" s="279">
        <v>849754.04130000004</v>
      </c>
    </row>
    <row r="4139" spans="10:15" x14ac:dyDescent="0.2">
      <c r="J4139" s="28">
        <v>44001</v>
      </c>
      <c r="K4139" s="28" t="s">
        <v>660</v>
      </c>
      <c r="L4139" s="28">
        <v>7</v>
      </c>
      <c r="M4139" s="28" t="str">
        <f t="shared" si="83"/>
        <v>440017</v>
      </c>
      <c r="N4139" s="28">
        <v>36921</v>
      </c>
      <c r="O4139" s="279">
        <v>955205.16540000006</v>
      </c>
    </row>
    <row r="4140" spans="10:15" x14ac:dyDescent="0.2">
      <c r="J4140" s="28">
        <v>44001</v>
      </c>
      <c r="K4140" s="28" t="s">
        <v>660</v>
      </c>
      <c r="L4140" s="28">
        <v>8</v>
      </c>
      <c r="M4140" s="28" t="str">
        <f t="shared" si="83"/>
        <v>440018</v>
      </c>
      <c r="N4140" s="28">
        <v>46913</v>
      </c>
      <c r="O4140" s="279">
        <v>1165414.0120000001</v>
      </c>
    </row>
    <row r="4141" spans="10:15" x14ac:dyDescent="0.2">
      <c r="J4141" s="28">
        <v>44001</v>
      </c>
      <c r="K4141" s="28" t="s">
        <v>660</v>
      </c>
      <c r="L4141" s="28">
        <v>9</v>
      </c>
      <c r="M4141" s="28" t="str">
        <f t="shared" si="83"/>
        <v>440019</v>
      </c>
      <c r="N4141" s="28">
        <v>42609</v>
      </c>
      <c r="O4141" s="279">
        <v>411414.7157</v>
      </c>
    </row>
    <row r="4142" spans="10:15" x14ac:dyDescent="0.2">
      <c r="J4142" s="28">
        <v>44001</v>
      </c>
      <c r="K4142" s="28" t="s">
        <v>660</v>
      </c>
      <c r="L4142" s="28">
        <v>10</v>
      </c>
      <c r="M4142" s="28" t="str">
        <f t="shared" si="83"/>
        <v>4400110</v>
      </c>
      <c r="N4142" s="28">
        <v>233526</v>
      </c>
      <c r="O4142" s="279">
        <v>1338503.652</v>
      </c>
    </row>
    <row r="4143" spans="10:15" x14ac:dyDescent="0.2">
      <c r="J4143" s="28">
        <v>44001</v>
      </c>
      <c r="K4143" s="28" t="s">
        <v>660</v>
      </c>
      <c r="L4143" s="28">
        <v>11</v>
      </c>
      <c r="M4143" s="28" t="str">
        <f t="shared" si="83"/>
        <v>4400111</v>
      </c>
      <c r="N4143" s="28">
        <v>5132</v>
      </c>
      <c r="O4143" s="279">
        <v>161332.72229999999</v>
      </c>
    </row>
    <row r="4144" spans="10:15" x14ac:dyDescent="0.2">
      <c r="J4144" s="28">
        <v>44001</v>
      </c>
      <c r="K4144" s="28" t="s">
        <v>660</v>
      </c>
      <c r="L4144" s="28">
        <v>12</v>
      </c>
      <c r="M4144" s="28" t="str">
        <f t="shared" si="83"/>
        <v>4400112</v>
      </c>
      <c r="N4144" s="28">
        <v>0</v>
      </c>
      <c r="O4144" s="279">
        <v>32876.633719999998</v>
      </c>
    </row>
    <row r="4145" spans="10:15" x14ac:dyDescent="0.2">
      <c r="J4145" s="28">
        <v>44035</v>
      </c>
      <c r="K4145" s="28" t="s">
        <v>661</v>
      </c>
      <c r="L4145" s="28">
        <v>1</v>
      </c>
      <c r="M4145" s="28" t="str">
        <f t="shared" si="83"/>
        <v>440351</v>
      </c>
      <c r="N4145" s="28">
        <v>14092</v>
      </c>
      <c r="O4145" s="279">
        <v>60156.018020000003</v>
      </c>
    </row>
    <row r="4146" spans="10:15" x14ac:dyDescent="0.2">
      <c r="J4146" s="28">
        <v>44035</v>
      </c>
      <c r="K4146" s="28" t="s">
        <v>661</v>
      </c>
      <c r="L4146" s="28">
        <v>2</v>
      </c>
      <c r="M4146" s="28" t="str">
        <f t="shared" si="83"/>
        <v>440352</v>
      </c>
      <c r="N4146" s="28">
        <v>75364</v>
      </c>
      <c r="O4146" s="279">
        <v>132600.22829999999</v>
      </c>
    </row>
    <row r="4147" spans="10:15" x14ac:dyDescent="0.2">
      <c r="J4147" s="28">
        <v>44035</v>
      </c>
      <c r="K4147" s="28" t="s">
        <v>661</v>
      </c>
      <c r="L4147" s="28">
        <v>3</v>
      </c>
      <c r="M4147" s="28" t="str">
        <f t="shared" si="83"/>
        <v>440353</v>
      </c>
      <c r="N4147" s="28">
        <v>16666</v>
      </c>
      <c r="O4147" s="279">
        <v>287122.93839999998</v>
      </c>
    </row>
    <row r="4148" spans="10:15" x14ac:dyDescent="0.2">
      <c r="J4148" s="28">
        <v>44035</v>
      </c>
      <c r="K4148" s="28" t="s">
        <v>661</v>
      </c>
      <c r="L4148" s="28">
        <v>4</v>
      </c>
      <c r="M4148" s="28" t="str">
        <f t="shared" si="83"/>
        <v>440354</v>
      </c>
      <c r="N4148" s="28">
        <v>7163</v>
      </c>
      <c r="O4148" s="279">
        <v>314407.98469999997</v>
      </c>
    </row>
    <row r="4149" spans="10:15" x14ac:dyDescent="0.2">
      <c r="J4149" s="28">
        <v>44035</v>
      </c>
      <c r="K4149" s="28" t="s">
        <v>661</v>
      </c>
      <c r="L4149" s="28">
        <v>5</v>
      </c>
      <c r="M4149" s="28" t="str">
        <f t="shared" si="83"/>
        <v>440355</v>
      </c>
      <c r="N4149" s="28">
        <v>1980</v>
      </c>
      <c r="O4149" s="279">
        <v>55717.062749999997</v>
      </c>
    </row>
    <row r="4150" spans="10:15" x14ac:dyDescent="0.2">
      <c r="J4150" s="28">
        <v>44035</v>
      </c>
      <c r="K4150" s="28" t="s">
        <v>661</v>
      </c>
      <c r="L4150" s="28">
        <v>6</v>
      </c>
      <c r="M4150" s="28" t="str">
        <f t="shared" si="83"/>
        <v>440356</v>
      </c>
      <c r="N4150" s="28">
        <v>2766</v>
      </c>
      <c r="O4150" s="279">
        <v>370818.65409999999</v>
      </c>
    </row>
    <row r="4151" spans="10:15" x14ac:dyDescent="0.2">
      <c r="J4151" s="28">
        <v>44035</v>
      </c>
      <c r="K4151" s="28" t="s">
        <v>661</v>
      </c>
      <c r="L4151" s="28">
        <v>9</v>
      </c>
      <c r="M4151" s="28" t="str">
        <f t="shared" si="83"/>
        <v>440359</v>
      </c>
      <c r="N4151" s="28">
        <v>1239</v>
      </c>
      <c r="O4151" s="279">
        <v>193593.8743</v>
      </c>
    </row>
    <row r="4152" spans="10:15" x14ac:dyDescent="0.2">
      <c r="J4152" s="28">
        <v>44035</v>
      </c>
      <c r="K4152" s="28" t="s">
        <v>661</v>
      </c>
      <c r="L4152" s="28">
        <v>12</v>
      </c>
      <c r="M4152" s="28" t="str">
        <f t="shared" si="83"/>
        <v>4403512</v>
      </c>
      <c r="N4152" s="28">
        <v>0</v>
      </c>
      <c r="O4152" s="279">
        <v>25994.294450000001</v>
      </c>
    </row>
    <row r="4153" spans="10:15" x14ac:dyDescent="0.2">
      <c r="J4153" s="28">
        <v>44078</v>
      </c>
      <c r="K4153" s="28" t="s">
        <v>662</v>
      </c>
      <c r="L4153" s="28">
        <v>1</v>
      </c>
      <c r="M4153" s="28" t="str">
        <f t="shared" si="83"/>
        <v>440781</v>
      </c>
      <c r="N4153" s="28">
        <v>63533</v>
      </c>
      <c r="O4153" s="279">
        <v>18077.055759999999</v>
      </c>
    </row>
    <row r="4154" spans="10:15" x14ac:dyDescent="0.2">
      <c r="J4154" s="28">
        <v>44078</v>
      </c>
      <c r="K4154" s="28" t="s">
        <v>662</v>
      </c>
      <c r="L4154" s="28">
        <v>2</v>
      </c>
      <c r="M4154" s="28" t="str">
        <f t="shared" si="83"/>
        <v>440782</v>
      </c>
      <c r="N4154" s="28">
        <v>108086</v>
      </c>
      <c r="O4154" s="279">
        <v>78619.188559999995</v>
      </c>
    </row>
    <row r="4155" spans="10:15" x14ac:dyDescent="0.2">
      <c r="J4155" s="28">
        <v>44078</v>
      </c>
      <c r="K4155" s="28" t="s">
        <v>662</v>
      </c>
      <c r="L4155" s="28">
        <v>3</v>
      </c>
      <c r="M4155" s="28" t="str">
        <f t="shared" si="83"/>
        <v>440783</v>
      </c>
      <c r="N4155" s="28">
        <v>35222</v>
      </c>
      <c r="O4155" s="279">
        <v>133466.6091</v>
      </c>
    </row>
    <row r="4156" spans="10:15" x14ac:dyDescent="0.2">
      <c r="J4156" s="28">
        <v>44078</v>
      </c>
      <c r="K4156" s="28" t="s">
        <v>662</v>
      </c>
      <c r="L4156" s="28">
        <v>4</v>
      </c>
      <c r="M4156" s="28" t="str">
        <f t="shared" si="83"/>
        <v>440784</v>
      </c>
      <c r="N4156" s="28">
        <v>9841</v>
      </c>
      <c r="O4156" s="279">
        <v>191922.34760000001</v>
      </c>
    </row>
    <row r="4157" spans="10:15" x14ac:dyDescent="0.2">
      <c r="J4157" s="28">
        <v>44078</v>
      </c>
      <c r="K4157" s="28" t="s">
        <v>662</v>
      </c>
      <c r="L4157" s="28">
        <v>5</v>
      </c>
      <c r="M4157" s="28" t="str">
        <f t="shared" si="83"/>
        <v>440785</v>
      </c>
      <c r="N4157" s="28">
        <v>4200</v>
      </c>
      <c r="O4157" s="279">
        <v>75318.223389999999</v>
      </c>
    </row>
    <row r="4158" spans="10:15" x14ac:dyDescent="0.2">
      <c r="J4158" s="28">
        <v>44078</v>
      </c>
      <c r="K4158" s="28" t="s">
        <v>662</v>
      </c>
      <c r="L4158" s="28">
        <v>6</v>
      </c>
      <c r="M4158" s="28" t="str">
        <f t="shared" si="83"/>
        <v>440786</v>
      </c>
      <c r="N4158" s="28">
        <v>3867</v>
      </c>
      <c r="O4158" s="279">
        <v>79496.497829999993</v>
      </c>
    </row>
    <row r="4159" spans="10:15" x14ac:dyDescent="0.2">
      <c r="J4159" s="28">
        <v>44078</v>
      </c>
      <c r="K4159" s="28" t="s">
        <v>662</v>
      </c>
      <c r="L4159" s="28">
        <v>7</v>
      </c>
      <c r="M4159" s="28" t="str">
        <f t="shared" si="83"/>
        <v>440787</v>
      </c>
      <c r="N4159" s="28">
        <v>2405</v>
      </c>
      <c r="O4159" s="279">
        <v>325464.86379999999</v>
      </c>
    </row>
    <row r="4160" spans="10:15" x14ac:dyDescent="0.2">
      <c r="J4160" s="28">
        <v>44078</v>
      </c>
      <c r="K4160" s="28" t="s">
        <v>662</v>
      </c>
      <c r="L4160" s="28">
        <v>9</v>
      </c>
      <c r="M4160" s="28" t="str">
        <f t="shared" si="83"/>
        <v>440789</v>
      </c>
      <c r="N4160" s="28">
        <v>2164</v>
      </c>
      <c r="O4160" s="279">
        <v>40370.591160000004</v>
      </c>
    </row>
    <row r="4161" spans="10:15" x14ac:dyDescent="0.2">
      <c r="J4161" s="28">
        <v>44078</v>
      </c>
      <c r="K4161" s="28" t="s">
        <v>662</v>
      </c>
      <c r="L4161" s="28">
        <v>11</v>
      </c>
      <c r="M4161" s="28" t="str">
        <f t="shared" si="83"/>
        <v>4407811</v>
      </c>
      <c r="N4161" s="28">
        <v>124</v>
      </c>
      <c r="O4161" s="279">
        <v>86869.175629999998</v>
      </c>
    </row>
    <row r="4162" spans="10:15" x14ac:dyDescent="0.2">
      <c r="J4162" s="28">
        <v>44078</v>
      </c>
      <c r="K4162" s="28" t="s">
        <v>662</v>
      </c>
      <c r="L4162" s="28">
        <v>12</v>
      </c>
      <c r="M4162" s="28" t="str">
        <f t="shared" si="83"/>
        <v>4407812</v>
      </c>
      <c r="N4162" s="28">
        <v>0</v>
      </c>
      <c r="O4162" s="279">
        <v>16272.52238</v>
      </c>
    </row>
    <row r="4163" spans="10:15" x14ac:dyDescent="0.2">
      <c r="J4163" s="28">
        <v>44090</v>
      </c>
      <c r="K4163" s="28" t="s">
        <v>663</v>
      </c>
      <c r="L4163" s="28">
        <v>1</v>
      </c>
      <c r="M4163" s="28" t="str">
        <f t="shared" ref="M4163:M4226" si="84">J4163&amp;L4163</f>
        <v>440901</v>
      </c>
      <c r="N4163" s="28">
        <v>20304</v>
      </c>
      <c r="O4163" s="279">
        <v>33541.224190000001</v>
      </c>
    </row>
    <row r="4164" spans="10:15" x14ac:dyDescent="0.2">
      <c r="J4164" s="28">
        <v>44090</v>
      </c>
      <c r="K4164" s="28" t="s">
        <v>663</v>
      </c>
      <c r="L4164" s="28">
        <v>2</v>
      </c>
      <c r="M4164" s="28" t="str">
        <f t="shared" si="84"/>
        <v>440902</v>
      </c>
      <c r="N4164" s="28">
        <v>56623</v>
      </c>
      <c r="O4164" s="279">
        <v>77442.328869999998</v>
      </c>
    </row>
    <row r="4165" spans="10:15" x14ac:dyDescent="0.2">
      <c r="J4165" s="28">
        <v>44090</v>
      </c>
      <c r="K4165" s="28" t="s">
        <v>663</v>
      </c>
      <c r="L4165" s="28">
        <v>3</v>
      </c>
      <c r="M4165" s="28" t="str">
        <f t="shared" si="84"/>
        <v>440903</v>
      </c>
      <c r="N4165" s="28">
        <v>8771</v>
      </c>
      <c r="O4165" s="279">
        <v>197906.47390000001</v>
      </c>
    </row>
    <row r="4166" spans="10:15" x14ac:dyDescent="0.2">
      <c r="J4166" s="28">
        <v>44090</v>
      </c>
      <c r="K4166" s="28" t="s">
        <v>663</v>
      </c>
      <c r="L4166" s="28">
        <v>4</v>
      </c>
      <c r="M4166" s="28" t="str">
        <f t="shared" si="84"/>
        <v>440904</v>
      </c>
      <c r="N4166" s="28">
        <v>2094</v>
      </c>
      <c r="O4166" s="279">
        <v>128348.56299999999</v>
      </c>
    </row>
    <row r="4167" spans="10:15" x14ac:dyDescent="0.2">
      <c r="J4167" s="28">
        <v>44090</v>
      </c>
      <c r="K4167" s="28" t="s">
        <v>663</v>
      </c>
      <c r="L4167" s="28">
        <v>8</v>
      </c>
      <c r="M4167" s="28" t="str">
        <f t="shared" si="84"/>
        <v>440908</v>
      </c>
      <c r="N4167" s="28">
        <v>3556</v>
      </c>
      <c r="O4167" s="279">
        <v>213983.27410000001</v>
      </c>
    </row>
    <row r="4168" spans="10:15" x14ac:dyDescent="0.2">
      <c r="J4168" s="28">
        <v>44090</v>
      </c>
      <c r="K4168" s="28" t="s">
        <v>663</v>
      </c>
      <c r="L4168" s="28">
        <v>9</v>
      </c>
      <c r="M4168" s="28" t="str">
        <f t="shared" si="84"/>
        <v>440909</v>
      </c>
      <c r="N4168" s="28">
        <v>851</v>
      </c>
      <c r="O4168" s="279">
        <v>62067.884129999999</v>
      </c>
    </row>
    <row r="4169" spans="10:15" x14ac:dyDescent="0.2">
      <c r="J4169" s="28">
        <v>44090</v>
      </c>
      <c r="K4169" s="28" t="s">
        <v>663</v>
      </c>
      <c r="L4169" s="28">
        <v>10</v>
      </c>
      <c r="M4169" s="28" t="str">
        <f t="shared" si="84"/>
        <v>4409010</v>
      </c>
      <c r="N4169" s="28">
        <v>555</v>
      </c>
      <c r="O4169" s="279">
        <v>87580.549369999993</v>
      </c>
    </row>
    <row r="4170" spans="10:15" x14ac:dyDescent="0.2">
      <c r="J4170" s="28">
        <v>44090</v>
      </c>
      <c r="K4170" s="28" t="s">
        <v>663</v>
      </c>
      <c r="L4170" s="28">
        <v>12</v>
      </c>
      <c r="M4170" s="28" t="str">
        <f t="shared" si="84"/>
        <v>4409012</v>
      </c>
      <c r="N4170" s="28">
        <v>0</v>
      </c>
      <c r="O4170" s="279">
        <v>13459.198850000001</v>
      </c>
    </row>
    <row r="4171" spans="10:15" x14ac:dyDescent="0.2">
      <c r="J4171" s="28">
        <v>44098</v>
      </c>
      <c r="K4171" s="28" t="s">
        <v>664</v>
      </c>
      <c r="L4171" s="28">
        <v>1</v>
      </c>
      <c r="M4171" s="28" t="str">
        <f t="shared" si="84"/>
        <v>440981</v>
      </c>
      <c r="N4171" s="28">
        <v>30508</v>
      </c>
      <c r="O4171" s="279">
        <v>20736.701539999998</v>
      </c>
    </row>
    <row r="4172" spans="10:15" x14ac:dyDescent="0.2">
      <c r="J4172" s="28">
        <v>44098</v>
      </c>
      <c r="K4172" s="28" t="s">
        <v>664</v>
      </c>
      <c r="L4172" s="28">
        <v>2</v>
      </c>
      <c r="M4172" s="28" t="str">
        <f t="shared" si="84"/>
        <v>440982</v>
      </c>
      <c r="N4172" s="28">
        <v>57120</v>
      </c>
      <c r="O4172" s="279">
        <v>74858.556469999996</v>
      </c>
    </row>
    <row r="4173" spans="10:15" x14ac:dyDescent="0.2">
      <c r="J4173" s="28">
        <v>44098</v>
      </c>
      <c r="K4173" s="28" t="s">
        <v>664</v>
      </c>
      <c r="L4173" s="28">
        <v>3</v>
      </c>
      <c r="M4173" s="28" t="str">
        <f t="shared" si="84"/>
        <v>440983</v>
      </c>
      <c r="N4173" s="28">
        <v>6988</v>
      </c>
      <c r="O4173" s="279">
        <v>115124.20600000001</v>
      </c>
    </row>
    <row r="4174" spans="10:15" x14ac:dyDescent="0.2">
      <c r="J4174" s="28">
        <v>44098</v>
      </c>
      <c r="K4174" s="28" t="s">
        <v>664</v>
      </c>
      <c r="L4174" s="28">
        <v>4</v>
      </c>
      <c r="M4174" s="28" t="str">
        <f t="shared" si="84"/>
        <v>440984</v>
      </c>
      <c r="N4174" s="28">
        <v>3634</v>
      </c>
      <c r="O4174" s="279">
        <v>147688.035</v>
      </c>
    </row>
    <row r="4175" spans="10:15" x14ac:dyDescent="0.2">
      <c r="J4175" s="28">
        <v>44098</v>
      </c>
      <c r="K4175" s="28" t="s">
        <v>664</v>
      </c>
      <c r="L4175" s="28">
        <v>9</v>
      </c>
      <c r="M4175" s="28" t="str">
        <f t="shared" si="84"/>
        <v>440989</v>
      </c>
      <c r="N4175" s="28">
        <v>275</v>
      </c>
      <c r="O4175" s="279">
        <v>59910.24166</v>
      </c>
    </row>
    <row r="4176" spans="10:15" x14ac:dyDescent="0.2">
      <c r="J4176" s="28">
        <v>44098</v>
      </c>
      <c r="K4176" s="28" t="s">
        <v>664</v>
      </c>
      <c r="L4176" s="28">
        <v>12</v>
      </c>
      <c r="M4176" s="28" t="str">
        <f t="shared" si="84"/>
        <v>4409812</v>
      </c>
      <c r="N4176" s="28">
        <v>0</v>
      </c>
      <c r="O4176" s="279">
        <v>9082.1767930000005</v>
      </c>
    </row>
    <row r="4177" spans="10:15" x14ac:dyDescent="0.2">
      <c r="J4177" s="28">
        <v>44110</v>
      </c>
      <c r="K4177" s="28" t="s">
        <v>665</v>
      </c>
      <c r="L4177" s="28">
        <v>1</v>
      </c>
      <c r="M4177" s="28" t="str">
        <f t="shared" si="84"/>
        <v>441101</v>
      </c>
      <c r="N4177" s="28">
        <v>35464</v>
      </c>
      <c r="O4177" s="279">
        <v>9735.3656370000008</v>
      </c>
    </row>
    <row r="4178" spans="10:15" x14ac:dyDescent="0.2">
      <c r="J4178" s="28">
        <v>44110</v>
      </c>
      <c r="K4178" s="28" t="s">
        <v>665</v>
      </c>
      <c r="L4178" s="28">
        <v>2</v>
      </c>
      <c r="M4178" s="28" t="str">
        <f t="shared" si="84"/>
        <v>441102</v>
      </c>
      <c r="N4178" s="28">
        <v>54822</v>
      </c>
      <c r="O4178" s="279">
        <v>59973.189830000003</v>
      </c>
    </row>
    <row r="4179" spans="10:15" x14ac:dyDescent="0.2">
      <c r="J4179" s="28">
        <v>44110</v>
      </c>
      <c r="K4179" s="28" t="s">
        <v>665</v>
      </c>
      <c r="L4179" s="28">
        <v>3</v>
      </c>
      <c r="M4179" s="28" t="str">
        <f t="shared" si="84"/>
        <v>441103</v>
      </c>
      <c r="N4179" s="28">
        <v>4722</v>
      </c>
      <c r="O4179" s="279">
        <v>135627.4687</v>
      </c>
    </row>
    <row r="4180" spans="10:15" x14ac:dyDescent="0.2">
      <c r="J4180" s="28">
        <v>44110</v>
      </c>
      <c r="K4180" s="28" t="s">
        <v>665</v>
      </c>
      <c r="L4180" s="28">
        <v>4</v>
      </c>
      <c r="M4180" s="28" t="str">
        <f t="shared" si="84"/>
        <v>441104</v>
      </c>
      <c r="N4180" s="28">
        <v>2307</v>
      </c>
      <c r="O4180" s="279">
        <v>137217.71679999999</v>
      </c>
    </row>
    <row r="4181" spans="10:15" x14ac:dyDescent="0.2">
      <c r="J4181" s="28">
        <v>44110</v>
      </c>
      <c r="K4181" s="28" t="s">
        <v>665</v>
      </c>
      <c r="L4181" s="28">
        <v>6</v>
      </c>
      <c r="M4181" s="28" t="str">
        <f t="shared" si="84"/>
        <v>441106</v>
      </c>
      <c r="N4181" s="28">
        <v>1976</v>
      </c>
      <c r="O4181" s="279">
        <v>49167.364500000003</v>
      </c>
    </row>
    <row r="4182" spans="10:15" x14ac:dyDescent="0.2">
      <c r="J4182" s="28">
        <v>44110</v>
      </c>
      <c r="K4182" s="28" t="s">
        <v>665</v>
      </c>
      <c r="L4182" s="28">
        <v>7</v>
      </c>
      <c r="M4182" s="28" t="str">
        <f t="shared" si="84"/>
        <v>441107</v>
      </c>
      <c r="N4182" s="28">
        <v>3868</v>
      </c>
      <c r="O4182" s="279">
        <v>16688.258809999999</v>
      </c>
    </row>
    <row r="4183" spans="10:15" x14ac:dyDescent="0.2">
      <c r="J4183" s="28">
        <v>44110</v>
      </c>
      <c r="K4183" s="28" t="s">
        <v>665</v>
      </c>
      <c r="L4183" s="28">
        <v>12</v>
      </c>
      <c r="M4183" s="28" t="str">
        <f t="shared" si="84"/>
        <v>4411012</v>
      </c>
      <c r="N4183" s="28">
        <v>0</v>
      </c>
      <c r="O4183" s="279">
        <v>2729.1641289999998</v>
      </c>
    </row>
    <row r="4184" spans="10:15" x14ac:dyDescent="0.2">
      <c r="J4184" s="28">
        <v>44279</v>
      </c>
      <c r="K4184" s="28" t="s">
        <v>666</v>
      </c>
      <c r="L4184" s="28">
        <v>1</v>
      </c>
      <c r="M4184" s="28" t="str">
        <f t="shared" si="84"/>
        <v>442791</v>
      </c>
      <c r="N4184" s="28">
        <v>94694</v>
      </c>
      <c r="O4184" s="279">
        <v>39066.630590000001</v>
      </c>
    </row>
    <row r="4185" spans="10:15" x14ac:dyDescent="0.2">
      <c r="J4185" s="28">
        <v>44279</v>
      </c>
      <c r="K4185" s="28" t="s">
        <v>666</v>
      </c>
      <c r="L4185" s="28">
        <v>2</v>
      </c>
      <c r="M4185" s="28" t="str">
        <f t="shared" si="84"/>
        <v>442792</v>
      </c>
      <c r="N4185" s="28">
        <v>417554</v>
      </c>
      <c r="O4185" s="279">
        <v>123228.5576</v>
      </c>
    </row>
    <row r="4186" spans="10:15" x14ac:dyDescent="0.2">
      <c r="J4186" s="28">
        <v>44279</v>
      </c>
      <c r="K4186" s="28" t="s">
        <v>666</v>
      </c>
      <c r="L4186" s="28">
        <v>3</v>
      </c>
      <c r="M4186" s="28" t="str">
        <f t="shared" si="84"/>
        <v>442793</v>
      </c>
      <c r="N4186" s="28">
        <v>191208</v>
      </c>
      <c r="O4186" s="279">
        <v>209299.94639999999</v>
      </c>
    </row>
    <row r="4187" spans="10:15" x14ac:dyDescent="0.2">
      <c r="J4187" s="28">
        <v>44279</v>
      </c>
      <c r="K4187" s="28" t="s">
        <v>666</v>
      </c>
      <c r="L4187" s="28">
        <v>4</v>
      </c>
      <c r="M4187" s="28" t="str">
        <f t="shared" si="84"/>
        <v>442794</v>
      </c>
      <c r="N4187" s="28">
        <v>59122</v>
      </c>
      <c r="O4187" s="279">
        <v>265597.03590000002</v>
      </c>
    </row>
    <row r="4188" spans="10:15" x14ac:dyDescent="0.2">
      <c r="J4188" s="28">
        <v>44279</v>
      </c>
      <c r="K4188" s="28" t="s">
        <v>666</v>
      </c>
      <c r="L4188" s="28">
        <v>5</v>
      </c>
      <c r="M4188" s="28" t="str">
        <f t="shared" si="84"/>
        <v>442795</v>
      </c>
      <c r="N4188" s="28">
        <v>7606</v>
      </c>
      <c r="O4188" s="279">
        <v>309813.5024</v>
      </c>
    </row>
    <row r="4189" spans="10:15" x14ac:dyDescent="0.2">
      <c r="J4189" s="28">
        <v>44279</v>
      </c>
      <c r="K4189" s="28" t="s">
        <v>666</v>
      </c>
      <c r="L4189" s="28">
        <v>6</v>
      </c>
      <c r="M4189" s="28" t="str">
        <f t="shared" si="84"/>
        <v>442796</v>
      </c>
      <c r="N4189" s="28">
        <v>4072</v>
      </c>
      <c r="O4189" s="279">
        <v>363513.08319999999</v>
      </c>
    </row>
    <row r="4190" spans="10:15" x14ac:dyDescent="0.2">
      <c r="J4190" s="28">
        <v>44279</v>
      </c>
      <c r="K4190" s="28" t="s">
        <v>666</v>
      </c>
      <c r="L4190" s="28">
        <v>7</v>
      </c>
      <c r="M4190" s="28" t="str">
        <f t="shared" si="84"/>
        <v>442797</v>
      </c>
      <c r="N4190" s="28">
        <v>6462</v>
      </c>
      <c r="O4190" s="279">
        <v>1098159.0619999999</v>
      </c>
    </row>
    <row r="4191" spans="10:15" x14ac:dyDescent="0.2">
      <c r="J4191" s="28">
        <v>44279</v>
      </c>
      <c r="K4191" s="28" t="s">
        <v>666</v>
      </c>
      <c r="L4191" s="28">
        <v>9</v>
      </c>
      <c r="M4191" s="28" t="str">
        <f t="shared" si="84"/>
        <v>442799</v>
      </c>
      <c r="N4191" s="28">
        <v>13885</v>
      </c>
      <c r="O4191" s="279">
        <v>218292.90410000001</v>
      </c>
    </row>
    <row r="4192" spans="10:15" x14ac:dyDescent="0.2">
      <c r="J4192" s="28">
        <v>44279</v>
      </c>
      <c r="K4192" s="28" t="s">
        <v>666</v>
      </c>
      <c r="L4192" s="28">
        <v>10</v>
      </c>
      <c r="M4192" s="28" t="str">
        <f t="shared" si="84"/>
        <v>4427910</v>
      </c>
      <c r="N4192" s="28">
        <v>18419</v>
      </c>
      <c r="O4192" s="279">
        <v>477950.45110000001</v>
      </c>
    </row>
    <row r="4193" spans="10:15" x14ac:dyDescent="0.2">
      <c r="J4193" s="28">
        <v>44279</v>
      </c>
      <c r="K4193" s="28" t="s">
        <v>666</v>
      </c>
      <c r="L4193" s="28">
        <v>11</v>
      </c>
      <c r="M4193" s="28" t="str">
        <f t="shared" si="84"/>
        <v>4427911</v>
      </c>
      <c r="N4193" s="28">
        <v>951</v>
      </c>
      <c r="O4193" s="279">
        <v>127394.4304</v>
      </c>
    </row>
    <row r="4194" spans="10:15" x14ac:dyDescent="0.2">
      <c r="J4194" s="28">
        <v>44279</v>
      </c>
      <c r="K4194" s="28" t="s">
        <v>666</v>
      </c>
      <c r="L4194" s="28">
        <v>12</v>
      </c>
      <c r="M4194" s="28" t="str">
        <f t="shared" si="84"/>
        <v>4427912</v>
      </c>
      <c r="N4194" s="28">
        <v>0</v>
      </c>
      <c r="O4194" s="279">
        <v>26121.736440000001</v>
      </c>
    </row>
    <row r="4195" spans="10:15" x14ac:dyDescent="0.2">
      <c r="J4195" s="28">
        <v>44378</v>
      </c>
      <c r="K4195" s="28" t="s">
        <v>667</v>
      </c>
      <c r="L4195" s="28">
        <v>1</v>
      </c>
      <c r="M4195" s="28" t="str">
        <f t="shared" si="84"/>
        <v>443781</v>
      </c>
      <c r="N4195" s="28">
        <v>54249</v>
      </c>
      <c r="O4195" s="279">
        <v>39447.517749999999</v>
      </c>
    </row>
    <row r="4196" spans="10:15" x14ac:dyDescent="0.2">
      <c r="J4196" s="28">
        <v>44378</v>
      </c>
      <c r="K4196" s="28" t="s">
        <v>667</v>
      </c>
      <c r="L4196" s="28">
        <v>2</v>
      </c>
      <c r="M4196" s="28" t="str">
        <f t="shared" si="84"/>
        <v>443782</v>
      </c>
      <c r="N4196" s="28">
        <v>148613</v>
      </c>
      <c r="O4196" s="279">
        <v>95178.93432</v>
      </c>
    </row>
    <row r="4197" spans="10:15" x14ac:dyDescent="0.2">
      <c r="J4197" s="28">
        <v>44378</v>
      </c>
      <c r="K4197" s="28" t="s">
        <v>667</v>
      </c>
      <c r="L4197" s="28">
        <v>3</v>
      </c>
      <c r="M4197" s="28" t="str">
        <f t="shared" si="84"/>
        <v>443783</v>
      </c>
      <c r="N4197" s="28">
        <v>28397</v>
      </c>
      <c r="O4197" s="279">
        <v>129858.3477</v>
      </c>
    </row>
    <row r="4198" spans="10:15" x14ac:dyDescent="0.2">
      <c r="J4198" s="28">
        <v>44378</v>
      </c>
      <c r="K4198" s="28" t="s">
        <v>667</v>
      </c>
      <c r="L4198" s="28">
        <v>4</v>
      </c>
      <c r="M4198" s="28" t="str">
        <f t="shared" si="84"/>
        <v>443784</v>
      </c>
      <c r="N4198" s="28">
        <v>6068</v>
      </c>
      <c r="O4198" s="279">
        <v>230775.0765</v>
      </c>
    </row>
    <row r="4199" spans="10:15" x14ac:dyDescent="0.2">
      <c r="J4199" s="28">
        <v>44378</v>
      </c>
      <c r="K4199" s="28" t="s">
        <v>667</v>
      </c>
      <c r="L4199" s="28">
        <v>5</v>
      </c>
      <c r="M4199" s="28" t="str">
        <f t="shared" si="84"/>
        <v>443785</v>
      </c>
      <c r="N4199" s="28">
        <v>2582</v>
      </c>
      <c r="O4199" s="279">
        <v>296420.43589999998</v>
      </c>
    </row>
    <row r="4200" spans="10:15" x14ac:dyDescent="0.2">
      <c r="J4200" s="28">
        <v>44378</v>
      </c>
      <c r="K4200" s="28" t="s">
        <v>667</v>
      </c>
      <c r="L4200" s="28">
        <v>6</v>
      </c>
      <c r="M4200" s="28" t="str">
        <f t="shared" si="84"/>
        <v>443786</v>
      </c>
      <c r="N4200" s="28">
        <v>1465</v>
      </c>
      <c r="O4200" s="279">
        <v>295781.13209999999</v>
      </c>
    </row>
    <row r="4201" spans="10:15" x14ac:dyDescent="0.2">
      <c r="J4201" s="28">
        <v>44378</v>
      </c>
      <c r="K4201" s="28" t="s">
        <v>667</v>
      </c>
      <c r="L4201" s="28">
        <v>7</v>
      </c>
      <c r="M4201" s="28" t="str">
        <f t="shared" si="84"/>
        <v>443787</v>
      </c>
      <c r="N4201" s="28">
        <v>2130</v>
      </c>
      <c r="O4201" s="279">
        <v>61676.368589999998</v>
      </c>
    </row>
    <row r="4202" spans="10:15" x14ac:dyDescent="0.2">
      <c r="J4202" s="28">
        <v>44378</v>
      </c>
      <c r="K4202" s="28" t="s">
        <v>667</v>
      </c>
      <c r="L4202" s="28">
        <v>8</v>
      </c>
      <c r="M4202" s="28" t="str">
        <f t="shared" si="84"/>
        <v>443788</v>
      </c>
      <c r="N4202" s="28">
        <v>1807</v>
      </c>
      <c r="O4202" s="279">
        <v>41145.061730000001</v>
      </c>
    </row>
    <row r="4203" spans="10:15" x14ac:dyDescent="0.2">
      <c r="J4203" s="28">
        <v>44378</v>
      </c>
      <c r="K4203" s="28" t="s">
        <v>667</v>
      </c>
      <c r="L4203" s="28">
        <v>9</v>
      </c>
      <c r="M4203" s="28" t="str">
        <f t="shared" si="84"/>
        <v>443789</v>
      </c>
      <c r="N4203" s="28">
        <v>5377</v>
      </c>
      <c r="O4203" s="279">
        <v>120143.6387</v>
      </c>
    </row>
    <row r="4204" spans="10:15" x14ac:dyDescent="0.2">
      <c r="J4204" s="28">
        <v>44378</v>
      </c>
      <c r="K4204" s="28" t="s">
        <v>667</v>
      </c>
      <c r="L4204" s="28">
        <v>10</v>
      </c>
      <c r="M4204" s="28" t="str">
        <f t="shared" si="84"/>
        <v>4437810</v>
      </c>
      <c r="N4204" s="28">
        <v>2044</v>
      </c>
      <c r="O4204" s="279">
        <v>149277.4596</v>
      </c>
    </row>
    <row r="4205" spans="10:15" x14ac:dyDescent="0.2">
      <c r="J4205" s="28">
        <v>44378</v>
      </c>
      <c r="K4205" s="28" t="s">
        <v>667</v>
      </c>
      <c r="L4205" s="28">
        <v>12</v>
      </c>
      <c r="M4205" s="28" t="str">
        <f t="shared" si="84"/>
        <v>4437812</v>
      </c>
      <c r="N4205" s="28">
        <v>0</v>
      </c>
      <c r="O4205" s="279">
        <v>10608.043470000001</v>
      </c>
    </row>
    <row r="4206" spans="10:15" x14ac:dyDescent="0.2">
      <c r="J4206" s="28">
        <v>44420</v>
      </c>
      <c r="K4206" s="28" t="s">
        <v>668</v>
      </c>
      <c r="L4206" s="28">
        <v>1</v>
      </c>
      <c r="M4206" s="28" t="str">
        <f t="shared" si="84"/>
        <v>444201</v>
      </c>
      <c r="N4206" s="28">
        <v>7872</v>
      </c>
      <c r="O4206" s="279">
        <v>21053.603579999999</v>
      </c>
    </row>
    <row r="4207" spans="10:15" x14ac:dyDescent="0.2">
      <c r="J4207" s="28">
        <v>44420</v>
      </c>
      <c r="K4207" s="28" t="s">
        <v>668</v>
      </c>
      <c r="L4207" s="28">
        <v>2</v>
      </c>
      <c r="M4207" s="28" t="str">
        <f t="shared" si="84"/>
        <v>444202</v>
      </c>
      <c r="N4207" s="28">
        <v>16115</v>
      </c>
      <c r="O4207" s="279">
        <v>41080.553260000001</v>
      </c>
    </row>
    <row r="4208" spans="10:15" x14ac:dyDescent="0.2">
      <c r="J4208" s="28">
        <v>44420</v>
      </c>
      <c r="K4208" s="28" t="s">
        <v>668</v>
      </c>
      <c r="L4208" s="28">
        <v>9</v>
      </c>
      <c r="M4208" s="28" t="str">
        <f t="shared" si="84"/>
        <v>444209</v>
      </c>
      <c r="N4208" s="28">
        <v>305</v>
      </c>
      <c r="O4208" s="279">
        <v>83563.45577</v>
      </c>
    </row>
    <row r="4209" spans="10:15" x14ac:dyDescent="0.2">
      <c r="J4209" s="28">
        <v>44420</v>
      </c>
      <c r="K4209" s="28" t="s">
        <v>668</v>
      </c>
      <c r="L4209" s="28">
        <v>12</v>
      </c>
      <c r="M4209" s="28" t="str">
        <f t="shared" si="84"/>
        <v>4442012</v>
      </c>
      <c r="N4209" s="28">
        <v>0</v>
      </c>
      <c r="O4209" s="279">
        <v>8544.0352779999994</v>
      </c>
    </row>
    <row r="4210" spans="10:15" x14ac:dyDescent="0.2">
      <c r="J4210" s="28">
        <v>44430</v>
      </c>
      <c r="K4210" s="28" t="s">
        <v>669</v>
      </c>
      <c r="L4210" s="28">
        <v>1</v>
      </c>
      <c r="M4210" s="28" t="str">
        <f t="shared" si="84"/>
        <v>444301</v>
      </c>
      <c r="N4210" s="28">
        <v>469950</v>
      </c>
      <c r="O4210" s="279">
        <v>31449.922729999998</v>
      </c>
    </row>
    <row r="4211" spans="10:15" x14ac:dyDescent="0.2">
      <c r="J4211" s="28">
        <v>44430</v>
      </c>
      <c r="K4211" s="28" t="s">
        <v>669</v>
      </c>
      <c r="L4211" s="28">
        <v>2</v>
      </c>
      <c r="M4211" s="28" t="str">
        <f t="shared" si="84"/>
        <v>444302</v>
      </c>
      <c r="N4211" s="28">
        <v>780408</v>
      </c>
      <c r="O4211" s="279">
        <v>108093.7255</v>
      </c>
    </row>
    <row r="4212" spans="10:15" x14ac:dyDescent="0.2">
      <c r="J4212" s="28">
        <v>44430</v>
      </c>
      <c r="K4212" s="28" t="s">
        <v>669</v>
      </c>
      <c r="L4212" s="28">
        <v>3</v>
      </c>
      <c r="M4212" s="28" t="str">
        <f t="shared" si="84"/>
        <v>444303</v>
      </c>
      <c r="N4212" s="28">
        <v>300718</v>
      </c>
      <c r="O4212" s="279">
        <v>227067.99679999999</v>
      </c>
    </row>
    <row r="4213" spans="10:15" x14ac:dyDescent="0.2">
      <c r="J4213" s="28">
        <v>44430</v>
      </c>
      <c r="K4213" s="28" t="s">
        <v>669</v>
      </c>
      <c r="L4213" s="28">
        <v>4</v>
      </c>
      <c r="M4213" s="28" t="str">
        <f t="shared" si="84"/>
        <v>444304</v>
      </c>
      <c r="N4213" s="28">
        <v>192573</v>
      </c>
      <c r="O4213" s="279">
        <v>424352.90830000001</v>
      </c>
    </row>
    <row r="4214" spans="10:15" x14ac:dyDescent="0.2">
      <c r="J4214" s="28">
        <v>44430</v>
      </c>
      <c r="K4214" s="28" t="s">
        <v>669</v>
      </c>
      <c r="L4214" s="28">
        <v>5</v>
      </c>
      <c r="M4214" s="28" t="str">
        <f t="shared" si="84"/>
        <v>444305</v>
      </c>
      <c r="N4214" s="28">
        <v>102514</v>
      </c>
      <c r="O4214" s="279">
        <v>580233.96979999996</v>
      </c>
    </row>
    <row r="4215" spans="10:15" x14ac:dyDescent="0.2">
      <c r="J4215" s="28">
        <v>44430</v>
      </c>
      <c r="K4215" s="28" t="s">
        <v>669</v>
      </c>
      <c r="L4215" s="28">
        <v>6</v>
      </c>
      <c r="M4215" s="28" t="str">
        <f t="shared" si="84"/>
        <v>444306</v>
      </c>
      <c r="N4215" s="28">
        <v>127658</v>
      </c>
      <c r="O4215" s="279">
        <v>790143.20490000001</v>
      </c>
    </row>
    <row r="4216" spans="10:15" x14ac:dyDescent="0.2">
      <c r="J4216" s="28">
        <v>44430</v>
      </c>
      <c r="K4216" s="28" t="s">
        <v>669</v>
      </c>
      <c r="L4216" s="28">
        <v>7</v>
      </c>
      <c r="M4216" s="28" t="str">
        <f t="shared" si="84"/>
        <v>444307</v>
      </c>
      <c r="N4216" s="28">
        <v>135365</v>
      </c>
      <c r="O4216" s="279">
        <v>1150429.996</v>
      </c>
    </row>
    <row r="4217" spans="10:15" x14ac:dyDescent="0.2">
      <c r="J4217" s="28">
        <v>44430</v>
      </c>
      <c r="K4217" s="28" t="s">
        <v>669</v>
      </c>
      <c r="L4217" s="28">
        <v>8</v>
      </c>
      <c r="M4217" s="28" t="str">
        <f t="shared" si="84"/>
        <v>444308</v>
      </c>
      <c r="N4217" s="28">
        <v>44107</v>
      </c>
      <c r="O4217" s="279">
        <v>970702.60660000006</v>
      </c>
    </row>
    <row r="4218" spans="10:15" x14ac:dyDescent="0.2">
      <c r="J4218" s="28">
        <v>44430</v>
      </c>
      <c r="K4218" s="28" t="s">
        <v>669</v>
      </c>
      <c r="L4218" s="28">
        <v>9</v>
      </c>
      <c r="M4218" s="28" t="str">
        <f t="shared" si="84"/>
        <v>444309</v>
      </c>
      <c r="N4218" s="28">
        <v>30840</v>
      </c>
      <c r="O4218" s="279">
        <v>647932.40619999997</v>
      </c>
    </row>
    <row r="4219" spans="10:15" x14ac:dyDescent="0.2">
      <c r="J4219" s="28">
        <v>44430</v>
      </c>
      <c r="K4219" s="28" t="s">
        <v>669</v>
      </c>
      <c r="L4219" s="28">
        <v>10</v>
      </c>
      <c r="M4219" s="28" t="str">
        <f t="shared" si="84"/>
        <v>4443010</v>
      </c>
      <c r="N4219" s="28">
        <v>96797</v>
      </c>
      <c r="O4219" s="279">
        <v>722985.42649999994</v>
      </c>
    </row>
    <row r="4220" spans="10:15" x14ac:dyDescent="0.2">
      <c r="J4220" s="28">
        <v>44430</v>
      </c>
      <c r="K4220" s="28" t="s">
        <v>669</v>
      </c>
      <c r="L4220" s="28">
        <v>11</v>
      </c>
      <c r="M4220" s="28" t="str">
        <f t="shared" si="84"/>
        <v>4443011</v>
      </c>
      <c r="N4220" s="28">
        <v>156</v>
      </c>
      <c r="O4220" s="279">
        <v>227277.13329999999</v>
      </c>
    </row>
    <row r="4221" spans="10:15" x14ac:dyDescent="0.2">
      <c r="J4221" s="28">
        <v>44430</v>
      </c>
      <c r="K4221" s="28" t="s">
        <v>669</v>
      </c>
      <c r="L4221" s="28">
        <v>12</v>
      </c>
      <c r="M4221" s="28" t="str">
        <f t="shared" si="84"/>
        <v>4443012</v>
      </c>
      <c r="N4221" s="28">
        <v>0</v>
      </c>
      <c r="O4221" s="279">
        <v>31863.10626</v>
      </c>
    </row>
    <row r="4222" spans="10:15" x14ac:dyDescent="0.2">
      <c r="J4222" s="28">
        <v>44560</v>
      </c>
      <c r="K4222" s="28" t="s">
        <v>670</v>
      </c>
      <c r="L4222" s="28">
        <v>1</v>
      </c>
      <c r="M4222" s="28" t="str">
        <f t="shared" si="84"/>
        <v>445601</v>
      </c>
      <c r="N4222" s="28">
        <v>61702</v>
      </c>
      <c r="O4222" s="279">
        <v>15840.80213</v>
      </c>
    </row>
    <row r="4223" spans="10:15" x14ac:dyDescent="0.2">
      <c r="J4223" s="28">
        <v>44560</v>
      </c>
      <c r="K4223" s="28" t="s">
        <v>670</v>
      </c>
      <c r="L4223" s="28">
        <v>2</v>
      </c>
      <c r="M4223" s="28" t="str">
        <f t="shared" si="84"/>
        <v>445602</v>
      </c>
      <c r="N4223" s="28">
        <v>72474</v>
      </c>
      <c r="O4223" s="279">
        <v>61613.067199999998</v>
      </c>
    </row>
    <row r="4224" spans="10:15" x14ac:dyDescent="0.2">
      <c r="J4224" s="28">
        <v>44560</v>
      </c>
      <c r="K4224" s="28" t="s">
        <v>670</v>
      </c>
      <c r="L4224" s="28">
        <v>3</v>
      </c>
      <c r="M4224" s="28" t="str">
        <f t="shared" si="84"/>
        <v>445603</v>
      </c>
      <c r="N4224" s="28">
        <v>9376</v>
      </c>
      <c r="O4224" s="279">
        <v>92469.891560000004</v>
      </c>
    </row>
    <row r="4225" spans="10:15" x14ac:dyDescent="0.2">
      <c r="J4225" s="28">
        <v>44560</v>
      </c>
      <c r="K4225" s="28" t="s">
        <v>670</v>
      </c>
      <c r="L4225" s="28">
        <v>4</v>
      </c>
      <c r="M4225" s="28" t="str">
        <f t="shared" si="84"/>
        <v>445604</v>
      </c>
      <c r="N4225" s="28">
        <v>1682</v>
      </c>
      <c r="O4225" s="279">
        <v>181518.92600000001</v>
      </c>
    </row>
    <row r="4226" spans="10:15" x14ac:dyDescent="0.2">
      <c r="J4226" s="28">
        <v>44560</v>
      </c>
      <c r="K4226" s="28" t="s">
        <v>670</v>
      </c>
      <c r="L4226" s="28">
        <v>5</v>
      </c>
      <c r="M4226" s="28" t="str">
        <f t="shared" si="84"/>
        <v>445605</v>
      </c>
      <c r="N4226" s="28">
        <v>1809</v>
      </c>
      <c r="O4226" s="279">
        <v>84413.25301</v>
      </c>
    </row>
    <row r="4227" spans="10:15" x14ac:dyDescent="0.2">
      <c r="J4227" s="28">
        <v>44560</v>
      </c>
      <c r="K4227" s="28" t="s">
        <v>670</v>
      </c>
      <c r="L4227" s="28">
        <v>6</v>
      </c>
      <c r="M4227" s="28" t="str">
        <f t="shared" ref="M4227:M4290" si="85">J4227&amp;L4227</f>
        <v>445606</v>
      </c>
      <c r="N4227" s="28">
        <v>1106</v>
      </c>
      <c r="O4227" s="279">
        <v>46455.326000000001</v>
      </c>
    </row>
    <row r="4228" spans="10:15" x14ac:dyDescent="0.2">
      <c r="J4228" s="28">
        <v>44560</v>
      </c>
      <c r="K4228" s="28" t="s">
        <v>670</v>
      </c>
      <c r="L4228" s="28">
        <v>9</v>
      </c>
      <c r="M4228" s="28" t="str">
        <f t="shared" si="85"/>
        <v>445609</v>
      </c>
      <c r="N4228" s="28">
        <v>10875</v>
      </c>
      <c r="O4228" s="279">
        <v>105602.6918</v>
      </c>
    </row>
    <row r="4229" spans="10:15" x14ac:dyDescent="0.2">
      <c r="J4229" s="28">
        <v>44560</v>
      </c>
      <c r="K4229" s="28" t="s">
        <v>670</v>
      </c>
      <c r="L4229" s="28">
        <v>10</v>
      </c>
      <c r="M4229" s="28" t="str">
        <f t="shared" si="85"/>
        <v>4456010</v>
      </c>
      <c r="N4229" s="28">
        <v>4512</v>
      </c>
      <c r="O4229" s="279">
        <v>102873.1297</v>
      </c>
    </row>
    <row r="4230" spans="10:15" x14ac:dyDescent="0.2">
      <c r="J4230" s="28">
        <v>44560</v>
      </c>
      <c r="K4230" s="28" t="s">
        <v>670</v>
      </c>
      <c r="L4230" s="28">
        <v>11</v>
      </c>
      <c r="M4230" s="28" t="str">
        <f t="shared" si="85"/>
        <v>4456011</v>
      </c>
      <c r="N4230" s="28">
        <v>8155</v>
      </c>
      <c r="O4230" s="279">
        <v>79989.49149</v>
      </c>
    </row>
    <row r="4231" spans="10:15" x14ac:dyDescent="0.2">
      <c r="J4231" s="28">
        <v>44560</v>
      </c>
      <c r="K4231" s="28" t="s">
        <v>670</v>
      </c>
      <c r="L4231" s="28">
        <v>12</v>
      </c>
      <c r="M4231" s="28" t="str">
        <f t="shared" si="85"/>
        <v>4456012</v>
      </c>
      <c r="N4231" s="28">
        <v>0</v>
      </c>
      <c r="O4231" s="279">
        <v>10051.76439</v>
      </c>
    </row>
    <row r="4232" spans="10:15" x14ac:dyDescent="0.2">
      <c r="J4232" s="28">
        <v>44650</v>
      </c>
      <c r="K4232" s="28" t="s">
        <v>671</v>
      </c>
      <c r="L4232" s="28">
        <v>1</v>
      </c>
      <c r="M4232" s="28" t="str">
        <f t="shared" si="85"/>
        <v>446501</v>
      </c>
      <c r="N4232" s="28">
        <v>97646</v>
      </c>
      <c r="O4232" s="279">
        <v>41005.02031</v>
      </c>
    </row>
    <row r="4233" spans="10:15" x14ac:dyDescent="0.2">
      <c r="J4233" s="28">
        <v>44650</v>
      </c>
      <c r="K4233" s="28" t="s">
        <v>671</v>
      </c>
      <c r="L4233" s="28">
        <v>2</v>
      </c>
      <c r="M4233" s="28" t="str">
        <f t="shared" si="85"/>
        <v>446502</v>
      </c>
      <c r="N4233" s="28">
        <v>425543</v>
      </c>
      <c r="O4233" s="279">
        <v>133762.41519999999</v>
      </c>
    </row>
    <row r="4234" spans="10:15" x14ac:dyDescent="0.2">
      <c r="J4234" s="28">
        <v>44650</v>
      </c>
      <c r="K4234" s="28" t="s">
        <v>671</v>
      </c>
      <c r="L4234" s="28">
        <v>3</v>
      </c>
      <c r="M4234" s="28" t="str">
        <f t="shared" si="85"/>
        <v>446503</v>
      </c>
      <c r="N4234" s="28">
        <v>209354</v>
      </c>
      <c r="O4234" s="279">
        <v>198271.08230000001</v>
      </c>
    </row>
    <row r="4235" spans="10:15" x14ac:dyDescent="0.2">
      <c r="J4235" s="28">
        <v>44650</v>
      </c>
      <c r="K4235" s="28" t="s">
        <v>671</v>
      </c>
      <c r="L4235" s="28">
        <v>4</v>
      </c>
      <c r="M4235" s="28" t="str">
        <f t="shared" si="85"/>
        <v>446504</v>
      </c>
      <c r="N4235" s="28">
        <v>66430</v>
      </c>
      <c r="O4235" s="279">
        <v>279273.2378</v>
      </c>
    </row>
    <row r="4236" spans="10:15" x14ac:dyDescent="0.2">
      <c r="J4236" s="28">
        <v>44650</v>
      </c>
      <c r="K4236" s="28" t="s">
        <v>671</v>
      </c>
      <c r="L4236" s="28">
        <v>5</v>
      </c>
      <c r="M4236" s="28" t="str">
        <f t="shared" si="85"/>
        <v>446505</v>
      </c>
      <c r="N4236" s="28">
        <v>15345</v>
      </c>
      <c r="O4236" s="279">
        <v>307806.18560000003</v>
      </c>
    </row>
    <row r="4237" spans="10:15" x14ac:dyDescent="0.2">
      <c r="J4237" s="28">
        <v>44650</v>
      </c>
      <c r="K4237" s="28" t="s">
        <v>671</v>
      </c>
      <c r="L4237" s="28">
        <v>6</v>
      </c>
      <c r="M4237" s="28" t="str">
        <f t="shared" si="85"/>
        <v>446506</v>
      </c>
      <c r="N4237" s="28">
        <v>7781</v>
      </c>
      <c r="O4237" s="279">
        <v>257817.65210000001</v>
      </c>
    </row>
    <row r="4238" spans="10:15" x14ac:dyDescent="0.2">
      <c r="J4238" s="28">
        <v>44650</v>
      </c>
      <c r="K4238" s="28" t="s">
        <v>671</v>
      </c>
      <c r="L4238" s="28">
        <v>7</v>
      </c>
      <c r="M4238" s="28" t="str">
        <f t="shared" si="85"/>
        <v>446507</v>
      </c>
      <c r="N4238" s="28">
        <v>12947</v>
      </c>
      <c r="O4238" s="279">
        <v>1083318.3119999999</v>
      </c>
    </row>
    <row r="4239" spans="10:15" x14ac:dyDescent="0.2">
      <c r="J4239" s="28">
        <v>44650</v>
      </c>
      <c r="K4239" s="28" t="s">
        <v>671</v>
      </c>
      <c r="L4239" s="28">
        <v>8</v>
      </c>
      <c r="M4239" s="28" t="str">
        <f t="shared" si="85"/>
        <v>446508</v>
      </c>
      <c r="N4239" s="28">
        <v>5541</v>
      </c>
      <c r="O4239" s="279">
        <v>752033.1004</v>
      </c>
    </row>
    <row r="4240" spans="10:15" x14ac:dyDescent="0.2">
      <c r="J4240" s="28">
        <v>44650</v>
      </c>
      <c r="K4240" s="28" t="s">
        <v>671</v>
      </c>
      <c r="L4240" s="28">
        <v>9</v>
      </c>
      <c r="M4240" s="28" t="str">
        <f t="shared" si="85"/>
        <v>446509</v>
      </c>
      <c r="N4240" s="28">
        <v>6766</v>
      </c>
      <c r="O4240" s="279">
        <v>413310.8578</v>
      </c>
    </row>
    <row r="4241" spans="10:15" x14ac:dyDescent="0.2">
      <c r="J4241" s="28">
        <v>44650</v>
      </c>
      <c r="K4241" s="28" t="s">
        <v>671</v>
      </c>
      <c r="L4241" s="28">
        <v>10</v>
      </c>
      <c r="M4241" s="28" t="str">
        <f t="shared" si="85"/>
        <v>4465010</v>
      </c>
      <c r="N4241" s="28">
        <v>8148</v>
      </c>
      <c r="O4241" s="279">
        <v>263546.23759999999</v>
      </c>
    </row>
    <row r="4242" spans="10:15" x14ac:dyDescent="0.2">
      <c r="J4242" s="28">
        <v>44650</v>
      </c>
      <c r="K4242" s="28" t="s">
        <v>671</v>
      </c>
      <c r="L4242" s="28">
        <v>11</v>
      </c>
      <c r="M4242" s="28" t="str">
        <f t="shared" si="85"/>
        <v>4465011</v>
      </c>
      <c r="N4242" s="28">
        <v>721</v>
      </c>
      <c r="O4242" s="279">
        <v>41657.567629999998</v>
      </c>
    </row>
    <row r="4243" spans="10:15" x14ac:dyDescent="0.2">
      <c r="J4243" s="28">
        <v>44650</v>
      </c>
      <c r="K4243" s="28" t="s">
        <v>671</v>
      </c>
      <c r="L4243" s="28">
        <v>12</v>
      </c>
      <c r="M4243" s="28" t="str">
        <f t="shared" si="85"/>
        <v>4465012</v>
      </c>
      <c r="N4243" s="28">
        <v>0</v>
      </c>
      <c r="O4243" s="279">
        <v>23640.181659999998</v>
      </c>
    </row>
    <row r="4244" spans="10:15" x14ac:dyDescent="0.2">
      <c r="J4244" s="28">
        <v>44847</v>
      </c>
      <c r="K4244" s="28" t="s">
        <v>672</v>
      </c>
      <c r="L4244" s="28">
        <v>1</v>
      </c>
      <c r="M4244" s="28" t="str">
        <f t="shared" si="85"/>
        <v>448471</v>
      </c>
      <c r="N4244" s="28">
        <v>49926</v>
      </c>
      <c r="O4244" s="279">
        <v>9433.5446470000006</v>
      </c>
    </row>
    <row r="4245" spans="10:15" x14ac:dyDescent="0.2">
      <c r="J4245" s="28">
        <v>44847</v>
      </c>
      <c r="K4245" s="28" t="s">
        <v>672</v>
      </c>
      <c r="L4245" s="28">
        <v>2</v>
      </c>
      <c r="M4245" s="28" t="str">
        <f t="shared" si="85"/>
        <v>448472</v>
      </c>
      <c r="N4245" s="28">
        <v>45421</v>
      </c>
      <c r="O4245" s="279">
        <v>46057.730660000001</v>
      </c>
    </row>
    <row r="4246" spans="10:15" x14ac:dyDescent="0.2">
      <c r="J4246" s="28">
        <v>44847</v>
      </c>
      <c r="K4246" s="28" t="s">
        <v>672</v>
      </c>
      <c r="L4246" s="28">
        <v>3</v>
      </c>
      <c r="M4246" s="28" t="str">
        <f t="shared" si="85"/>
        <v>448473</v>
      </c>
      <c r="N4246" s="28">
        <v>11426</v>
      </c>
      <c r="O4246" s="279">
        <v>90614.243889999998</v>
      </c>
    </row>
    <row r="4247" spans="10:15" x14ac:dyDescent="0.2">
      <c r="J4247" s="28">
        <v>44847</v>
      </c>
      <c r="K4247" s="28" t="s">
        <v>672</v>
      </c>
      <c r="L4247" s="28">
        <v>4</v>
      </c>
      <c r="M4247" s="28" t="str">
        <f t="shared" si="85"/>
        <v>448474</v>
      </c>
      <c r="N4247" s="28">
        <v>4238</v>
      </c>
      <c r="O4247" s="279">
        <v>193612.7843</v>
      </c>
    </row>
    <row r="4248" spans="10:15" x14ac:dyDescent="0.2">
      <c r="J4248" s="28">
        <v>44847</v>
      </c>
      <c r="K4248" s="28" t="s">
        <v>672</v>
      </c>
      <c r="L4248" s="28">
        <v>5</v>
      </c>
      <c r="M4248" s="28" t="str">
        <f t="shared" si="85"/>
        <v>448475</v>
      </c>
      <c r="N4248" s="28">
        <v>2483</v>
      </c>
      <c r="O4248" s="279">
        <v>58086.019370000002</v>
      </c>
    </row>
    <row r="4249" spans="10:15" x14ac:dyDescent="0.2">
      <c r="J4249" s="28">
        <v>44847</v>
      </c>
      <c r="K4249" s="28" t="s">
        <v>672</v>
      </c>
      <c r="L4249" s="28">
        <v>7</v>
      </c>
      <c r="M4249" s="28" t="str">
        <f t="shared" si="85"/>
        <v>448477</v>
      </c>
      <c r="N4249" s="28">
        <v>2207</v>
      </c>
      <c r="O4249" s="279">
        <v>137618.07939999999</v>
      </c>
    </row>
    <row r="4250" spans="10:15" x14ac:dyDescent="0.2">
      <c r="J4250" s="28">
        <v>44847</v>
      </c>
      <c r="K4250" s="28" t="s">
        <v>672</v>
      </c>
      <c r="L4250" s="28">
        <v>8</v>
      </c>
      <c r="M4250" s="28" t="str">
        <f t="shared" si="85"/>
        <v>448478</v>
      </c>
      <c r="N4250" s="28">
        <v>6807</v>
      </c>
      <c r="O4250" s="279">
        <v>258842.14439999999</v>
      </c>
    </row>
    <row r="4251" spans="10:15" x14ac:dyDescent="0.2">
      <c r="J4251" s="28">
        <v>44847</v>
      </c>
      <c r="K4251" s="28" t="s">
        <v>672</v>
      </c>
      <c r="L4251" s="28">
        <v>9</v>
      </c>
      <c r="M4251" s="28" t="str">
        <f t="shared" si="85"/>
        <v>448479</v>
      </c>
      <c r="N4251" s="28">
        <v>84</v>
      </c>
      <c r="O4251" s="279">
        <v>21363.787380000002</v>
      </c>
    </row>
    <row r="4252" spans="10:15" x14ac:dyDescent="0.2">
      <c r="J4252" s="28">
        <v>44847</v>
      </c>
      <c r="K4252" s="28" t="s">
        <v>672</v>
      </c>
      <c r="L4252" s="28">
        <v>11</v>
      </c>
      <c r="M4252" s="28" t="str">
        <f t="shared" si="85"/>
        <v>4484711</v>
      </c>
      <c r="N4252" s="28">
        <v>26</v>
      </c>
      <c r="O4252" s="279">
        <v>2889.7615780000001</v>
      </c>
    </row>
    <row r="4253" spans="10:15" x14ac:dyDescent="0.2">
      <c r="J4253" s="28">
        <v>44847</v>
      </c>
      <c r="K4253" s="28" t="s">
        <v>672</v>
      </c>
      <c r="L4253" s="28">
        <v>12</v>
      </c>
      <c r="M4253" s="28" t="str">
        <f t="shared" si="85"/>
        <v>4484712</v>
      </c>
      <c r="N4253" s="28">
        <v>0</v>
      </c>
      <c r="O4253" s="279">
        <v>4169.966848</v>
      </c>
    </row>
    <row r="4254" spans="10:15" x14ac:dyDescent="0.2">
      <c r="J4254" s="28">
        <v>44855</v>
      </c>
      <c r="K4254" s="28" t="s">
        <v>673</v>
      </c>
      <c r="L4254" s="28">
        <v>1</v>
      </c>
      <c r="M4254" s="28" t="str">
        <f t="shared" si="85"/>
        <v>448551</v>
      </c>
      <c r="N4254" s="28">
        <v>52532</v>
      </c>
      <c r="O4254" s="279">
        <v>18803.56697</v>
      </c>
    </row>
    <row r="4255" spans="10:15" x14ac:dyDescent="0.2">
      <c r="J4255" s="28">
        <v>44855</v>
      </c>
      <c r="K4255" s="28" t="s">
        <v>673</v>
      </c>
      <c r="L4255" s="28">
        <v>2</v>
      </c>
      <c r="M4255" s="28" t="str">
        <f t="shared" si="85"/>
        <v>448552</v>
      </c>
      <c r="N4255" s="28">
        <v>104690</v>
      </c>
      <c r="O4255" s="279">
        <v>61986.12902</v>
      </c>
    </row>
    <row r="4256" spans="10:15" x14ac:dyDescent="0.2">
      <c r="J4256" s="28">
        <v>44855</v>
      </c>
      <c r="K4256" s="28" t="s">
        <v>673</v>
      </c>
      <c r="L4256" s="28">
        <v>3</v>
      </c>
      <c r="M4256" s="28" t="str">
        <f t="shared" si="85"/>
        <v>448553</v>
      </c>
      <c r="N4256" s="28">
        <v>5909</v>
      </c>
      <c r="O4256" s="279">
        <v>89856.269589999996</v>
      </c>
    </row>
    <row r="4257" spans="10:15" x14ac:dyDescent="0.2">
      <c r="J4257" s="28">
        <v>44855</v>
      </c>
      <c r="K4257" s="28" t="s">
        <v>673</v>
      </c>
      <c r="L4257" s="28">
        <v>4</v>
      </c>
      <c r="M4257" s="28" t="str">
        <f t="shared" si="85"/>
        <v>448554</v>
      </c>
      <c r="N4257" s="28">
        <v>2314</v>
      </c>
      <c r="O4257" s="279">
        <v>136822.65169999999</v>
      </c>
    </row>
    <row r="4258" spans="10:15" x14ac:dyDescent="0.2">
      <c r="J4258" s="28">
        <v>44855</v>
      </c>
      <c r="K4258" s="28" t="s">
        <v>673</v>
      </c>
      <c r="L4258" s="28">
        <v>5</v>
      </c>
      <c r="M4258" s="28" t="str">
        <f t="shared" si="85"/>
        <v>448555</v>
      </c>
      <c r="N4258" s="28">
        <v>346</v>
      </c>
      <c r="O4258" s="279">
        <v>8281.7571559999997</v>
      </c>
    </row>
    <row r="4259" spans="10:15" x14ac:dyDescent="0.2">
      <c r="J4259" s="28">
        <v>44855</v>
      </c>
      <c r="K4259" s="28" t="s">
        <v>673</v>
      </c>
      <c r="L4259" s="28">
        <v>9</v>
      </c>
      <c r="M4259" s="28" t="str">
        <f t="shared" si="85"/>
        <v>448559</v>
      </c>
      <c r="N4259" s="28">
        <v>181</v>
      </c>
      <c r="O4259" s="279">
        <v>31146.036090000001</v>
      </c>
    </row>
    <row r="4260" spans="10:15" x14ac:dyDescent="0.2">
      <c r="J4260" s="28">
        <v>44855</v>
      </c>
      <c r="K4260" s="28" t="s">
        <v>673</v>
      </c>
      <c r="L4260" s="28">
        <v>12</v>
      </c>
      <c r="M4260" s="28" t="str">
        <f t="shared" si="85"/>
        <v>4485512</v>
      </c>
      <c r="N4260" s="28">
        <v>0</v>
      </c>
      <c r="O4260" s="279">
        <v>11186.597659999999</v>
      </c>
    </row>
    <row r="4261" spans="10:15" x14ac:dyDescent="0.2">
      <c r="J4261" s="28">
        <v>44874</v>
      </c>
      <c r="K4261" s="28" t="s">
        <v>674</v>
      </c>
      <c r="L4261" s="28">
        <v>1</v>
      </c>
      <c r="M4261" s="28" t="str">
        <f t="shared" si="85"/>
        <v>448741</v>
      </c>
      <c r="N4261" s="28">
        <v>149299</v>
      </c>
      <c r="O4261" s="279">
        <v>19890.047269999999</v>
      </c>
    </row>
    <row r="4262" spans="10:15" x14ac:dyDescent="0.2">
      <c r="J4262" s="28">
        <v>44874</v>
      </c>
      <c r="K4262" s="28" t="s">
        <v>674</v>
      </c>
      <c r="L4262" s="28">
        <v>2</v>
      </c>
      <c r="M4262" s="28" t="str">
        <f t="shared" si="85"/>
        <v>448742</v>
      </c>
      <c r="N4262" s="28">
        <v>211551</v>
      </c>
      <c r="O4262" s="279">
        <v>69572.072809999998</v>
      </c>
    </row>
    <row r="4263" spans="10:15" x14ac:dyDescent="0.2">
      <c r="J4263" s="28">
        <v>44874</v>
      </c>
      <c r="K4263" s="28" t="s">
        <v>674</v>
      </c>
      <c r="L4263" s="28">
        <v>3</v>
      </c>
      <c r="M4263" s="28" t="str">
        <f t="shared" si="85"/>
        <v>448743</v>
      </c>
      <c r="N4263" s="28">
        <v>30360</v>
      </c>
      <c r="O4263" s="279">
        <v>139985.18580000001</v>
      </c>
    </row>
    <row r="4264" spans="10:15" x14ac:dyDescent="0.2">
      <c r="J4264" s="28">
        <v>44874</v>
      </c>
      <c r="K4264" s="28" t="s">
        <v>674</v>
      </c>
      <c r="L4264" s="28">
        <v>4</v>
      </c>
      <c r="M4264" s="28" t="str">
        <f t="shared" si="85"/>
        <v>448744</v>
      </c>
      <c r="N4264" s="28">
        <v>8642</v>
      </c>
      <c r="O4264" s="279">
        <v>218406.35690000001</v>
      </c>
    </row>
    <row r="4265" spans="10:15" x14ac:dyDescent="0.2">
      <c r="J4265" s="28">
        <v>44874</v>
      </c>
      <c r="K4265" s="28" t="s">
        <v>674</v>
      </c>
      <c r="L4265" s="28">
        <v>6</v>
      </c>
      <c r="M4265" s="28" t="str">
        <f t="shared" si="85"/>
        <v>448746</v>
      </c>
      <c r="N4265" s="28">
        <v>3809</v>
      </c>
      <c r="O4265" s="279">
        <v>176562.0987</v>
      </c>
    </row>
    <row r="4266" spans="10:15" x14ac:dyDescent="0.2">
      <c r="J4266" s="28">
        <v>44874</v>
      </c>
      <c r="K4266" s="28" t="s">
        <v>674</v>
      </c>
      <c r="L4266" s="28">
        <v>8</v>
      </c>
      <c r="M4266" s="28" t="str">
        <f t="shared" si="85"/>
        <v>448748</v>
      </c>
      <c r="N4266" s="28">
        <v>8906</v>
      </c>
      <c r="O4266" s="279">
        <v>172866.0264</v>
      </c>
    </row>
    <row r="4267" spans="10:15" x14ac:dyDescent="0.2">
      <c r="J4267" s="28">
        <v>44874</v>
      </c>
      <c r="K4267" s="28" t="s">
        <v>674</v>
      </c>
      <c r="L4267" s="28">
        <v>9</v>
      </c>
      <c r="M4267" s="28" t="str">
        <f t="shared" si="85"/>
        <v>448749</v>
      </c>
      <c r="N4267" s="28">
        <v>1552</v>
      </c>
      <c r="O4267" s="279">
        <v>144812.08689999999</v>
      </c>
    </row>
    <row r="4268" spans="10:15" x14ac:dyDescent="0.2">
      <c r="J4268" s="28">
        <v>44874</v>
      </c>
      <c r="K4268" s="28" t="s">
        <v>674</v>
      </c>
      <c r="L4268" s="28">
        <v>12</v>
      </c>
      <c r="M4268" s="28" t="str">
        <f t="shared" si="85"/>
        <v>4487412</v>
      </c>
      <c r="N4268" s="28">
        <v>0</v>
      </c>
      <c r="O4268" s="279">
        <v>8509.602637</v>
      </c>
    </row>
    <row r="4269" spans="10:15" x14ac:dyDescent="0.2">
      <c r="J4269" s="28">
        <v>47001</v>
      </c>
      <c r="K4269" s="28" t="s">
        <v>675</v>
      </c>
      <c r="L4269" s="28">
        <v>1</v>
      </c>
      <c r="M4269" s="28" t="str">
        <f t="shared" si="85"/>
        <v>470011</v>
      </c>
      <c r="N4269" s="28">
        <v>700716</v>
      </c>
      <c r="O4269" s="279">
        <v>190390.25380000001</v>
      </c>
    </row>
    <row r="4270" spans="10:15" x14ac:dyDescent="0.2">
      <c r="J4270" s="28">
        <v>47001</v>
      </c>
      <c r="K4270" s="28" t="s">
        <v>675</v>
      </c>
      <c r="L4270" s="28">
        <v>2</v>
      </c>
      <c r="M4270" s="28" t="str">
        <f t="shared" si="85"/>
        <v>470012</v>
      </c>
      <c r="N4270" s="28">
        <v>3433352</v>
      </c>
      <c r="O4270" s="279">
        <v>351103.54960000003</v>
      </c>
    </row>
    <row r="4271" spans="10:15" x14ac:dyDescent="0.2">
      <c r="J4271" s="28">
        <v>47001</v>
      </c>
      <c r="K4271" s="28" t="s">
        <v>675</v>
      </c>
      <c r="L4271" s="28">
        <v>3</v>
      </c>
      <c r="M4271" s="28" t="str">
        <f t="shared" si="85"/>
        <v>470013</v>
      </c>
      <c r="N4271" s="28">
        <v>2793643</v>
      </c>
      <c r="O4271" s="279">
        <v>670604.3713</v>
      </c>
    </row>
    <row r="4272" spans="10:15" x14ac:dyDescent="0.2">
      <c r="J4272" s="28">
        <v>47001</v>
      </c>
      <c r="K4272" s="28" t="s">
        <v>675</v>
      </c>
      <c r="L4272" s="28">
        <v>4</v>
      </c>
      <c r="M4272" s="28" t="str">
        <f t="shared" si="85"/>
        <v>470014</v>
      </c>
      <c r="N4272" s="28">
        <v>1902100</v>
      </c>
      <c r="O4272" s="279">
        <v>976612.73210000002</v>
      </c>
    </row>
    <row r="4273" spans="10:15" x14ac:dyDescent="0.2">
      <c r="J4273" s="28">
        <v>47001</v>
      </c>
      <c r="K4273" s="28" t="s">
        <v>675</v>
      </c>
      <c r="L4273" s="28">
        <v>5</v>
      </c>
      <c r="M4273" s="28" t="str">
        <f t="shared" si="85"/>
        <v>470015</v>
      </c>
      <c r="N4273" s="28">
        <v>551616</v>
      </c>
      <c r="O4273" s="279">
        <v>1093834.5060000001</v>
      </c>
    </row>
    <row r="4274" spans="10:15" x14ac:dyDescent="0.2">
      <c r="J4274" s="28">
        <v>47001</v>
      </c>
      <c r="K4274" s="28" t="s">
        <v>675</v>
      </c>
      <c r="L4274" s="28">
        <v>6</v>
      </c>
      <c r="M4274" s="28" t="str">
        <f t="shared" si="85"/>
        <v>470016</v>
      </c>
      <c r="N4274" s="28">
        <v>371960</v>
      </c>
      <c r="O4274" s="279">
        <v>1123094.8689999999</v>
      </c>
    </row>
    <row r="4275" spans="10:15" x14ac:dyDescent="0.2">
      <c r="J4275" s="28">
        <v>47001</v>
      </c>
      <c r="K4275" s="28" t="s">
        <v>675</v>
      </c>
      <c r="L4275" s="28">
        <v>7</v>
      </c>
      <c r="M4275" s="28" t="str">
        <f t="shared" si="85"/>
        <v>470017</v>
      </c>
      <c r="N4275" s="28">
        <v>217698</v>
      </c>
      <c r="O4275" s="279">
        <v>1129589.8559999999</v>
      </c>
    </row>
    <row r="4276" spans="10:15" x14ac:dyDescent="0.2">
      <c r="J4276" s="28">
        <v>47001</v>
      </c>
      <c r="K4276" s="28" t="s">
        <v>675</v>
      </c>
      <c r="L4276" s="28">
        <v>8</v>
      </c>
      <c r="M4276" s="28" t="str">
        <f t="shared" si="85"/>
        <v>470018</v>
      </c>
      <c r="N4276" s="28">
        <v>322612</v>
      </c>
      <c r="O4276" s="279">
        <v>1093047.274</v>
      </c>
    </row>
    <row r="4277" spans="10:15" x14ac:dyDescent="0.2">
      <c r="J4277" s="28">
        <v>47001</v>
      </c>
      <c r="K4277" s="28" t="s">
        <v>675</v>
      </c>
      <c r="L4277" s="28">
        <v>9</v>
      </c>
      <c r="M4277" s="28" t="str">
        <f t="shared" si="85"/>
        <v>470019</v>
      </c>
      <c r="N4277" s="28">
        <v>201233</v>
      </c>
      <c r="O4277" s="279">
        <v>1105665.3189999999</v>
      </c>
    </row>
    <row r="4278" spans="10:15" x14ac:dyDescent="0.2">
      <c r="J4278" s="28">
        <v>47001</v>
      </c>
      <c r="K4278" s="28" t="s">
        <v>675</v>
      </c>
      <c r="L4278" s="28">
        <v>10</v>
      </c>
      <c r="M4278" s="28" t="str">
        <f t="shared" si="85"/>
        <v>4700110</v>
      </c>
      <c r="N4278" s="28">
        <v>1012556</v>
      </c>
      <c r="O4278" s="279">
        <v>1417401.1340000001</v>
      </c>
    </row>
    <row r="4279" spans="10:15" x14ac:dyDescent="0.2">
      <c r="J4279" s="28">
        <v>47001</v>
      </c>
      <c r="K4279" s="28" t="s">
        <v>675</v>
      </c>
      <c r="L4279" s="28">
        <v>11</v>
      </c>
      <c r="M4279" s="28" t="str">
        <f t="shared" si="85"/>
        <v>4700111</v>
      </c>
      <c r="N4279" s="28">
        <v>148958</v>
      </c>
      <c r="O4279" s="279">
        <v>319994.92070000002</v>
      </c>
    </row>
    <row r="4280" spans="10:15" x14ac:dyDescent="0.2">
      <c r="J4280" s="28">
        <v>47001</v>
      </c>
      <c r="K4280" s="28" t="s">
        <v>675</v>
      </c>
      <c r="L4280" s="28">
        <v>12</v>
      </c>
      <c r="M4280" s="28" t="str">
        <f t="shared" si="85"/>
        <v>4700112</v>
      </c>
      <c r="N4280" s="28">
        <v>0</v>
      </c>
      <c r="O4280" s="279">
        <v>99467.507270000002</v>
      </c>
    </row>
    <row r="4281" spans="10:15" x14ac:dyDescent="0.2">
      <c r="J4281" s="28">
        <v>47030</v>
      </c>
      <c r="K4281" s="28" t="s">
        <v>676</v>
      </c>
      <c r="L4281" s="28">
        <v>1</v>
      </c>
      <c r="M4281" s="28" t="str">
        <f t="shared" si="85"/>
        <v>470301</v>
      </c>
      <c r="N4281" s="28">
        <v>84933</v>
      </c>
      <c r="O4281" s="279">
        <v>8813.2364639999996</v>
      </c>
    </row>
    <row r="4282" spans="10:15" x14ac:dyDescent="0.2">
      <c r="J4282" s="28">
        <v>47030</v>
      </c>
      <c r="K4282" s="28" t="s">
        <v>676</v>
      </c>
      <c r="L4282" s="28">
        <v>2</v>
      </c>
      <c r="M4282" s="28" t="str">
        <f t="shared" si="85"/>
        <v>470302</v>
      </c>
      <c r="N4282" s="28">
        <v>10210</v>
      </c>
      <c r="O4282" s="279">
        <v>14422.318590000001</v>
      </c>
    </row>
    <row r="4283" spans="10:15" x14ac:dyDescent="0.2">
      <c r="J4283" s="28">
        <v>47030</v>
      </c>
      <c r="K4283" s="28" t="s">
        <v>676</v>
      </c>
      <c r="L4283" s="28">
        <v>9</v>
      </c>
      <c r="M4283" s="28" t="str">
        <f t="shared" si="85"/>
        <v>470309</v>
      </c>
      <c r="N4283" s="28">
        <v>1918</v>
      </c>
      <c r="O4283" s="279">
        <v>25752.092680000002</v>
      </c>
    </row>
    <row r="4284" spans="10:15" x14ac:dyDescent="0.2">
      <c r="J4284" s="28">
        <v>47030</v>
      </c>
      <c r="K4284" s="28" t="s">
        <v>676</v>
      </c>
      <c r="L4284" s="28">
        <v>12</v>
      </c>
      <c r="M4284" s="28" t="str">
        <f t="shared" si="85"/>
        <v>4703012</v>
      </c>
      <c r="N4284" s="28">
        <v>0</v>
      </c>
      <c r="O4284" s="279">
        <v>1128.3202759999999</v>
      </c>
    </row>
    <row r="4285" spans="10:15" x14ac:dyDescent="0.2">
      <c r="J4285" s="28">
        <v>47053</v>
      </c>
      <c r="K4285" s="28" t="s">
        <v>677</v>
      </c>
      <c r="L4285" s="28">
        <v>1</v>
      </c>
      <c r="M4285" s="28" t="str">
        <f t="shared" si="85"/>
        <v>470531</v>
      </c>
      <c r="N4285" s="28">
        <v>213291</v>
      </c>
      <c r="O4285" s="279">
        <v>20710.538479999999</v>
      </c>
    </row>
    <row r="4286" spans="10:15" x14ac:dyDescent="0.2">
      <c r="J4286" s="28">
        <v>47053</v>
      </c>
      <c r="K4286" s="28" t="s">
        <v>677</v>
      </c>
      <c r="L4286" s="28">
        <v>2</v>
      </c>
      <c r="M4286" s="28" t="str">
        <f t="shared" si="85"/>
        <v>470532</v>
      </c>
      <c r="N4286" s="28">
        <v>93881</v>
      </c>
      <c r="O4286" s="279">
        <v>54423.899810000003</v>
      </c>
    </row>
    <row r="4287" spans="10:15" x14ac:dyDescent="0.2">
      <c r="J4287" s="28">
        <v>47053</v>
      </c>
      <c r="K4287" s="28" t="s">
        <v>677</v>
      </c>
      <c r="L4287" s="28">
        <v>3</v>
      </c>
      <c r="M4287" s="28" t="str">
        <f t="shared" si="85"/>
        <v>470533</v>
      </c>
      <c r="N4287" s="28">
        <v>11857</v>
      </c>
      <c r="O4287" s="279">
        <v>61856.372499999998</v>
      </c>
    </row>
    <row r="4288" spans="10:15" x14ac:dyDescent="0.2">
      <c r="J4288" s="28">
        <v>47053</v>
      </c>
      <c r="K4288" s="28" t="s">
        <v>677</v>
      </c>
      <c r="L4288" s="28">
        <v>4</v>
      </c>
      <c r="M4288" s="28" t="str">
        <f t="shared" si="85"/>
        <v>470534</v>
      </c>
      <c r="N4288" s="28">
        <v>5085</v>
      </c>
      <c r="O4288" s="279">
        <v>41531.201509999999</v>
      </c>
    </row>
    <row r="4289" spans="10:15" x14ac:dyDescent="0.2">
      <c r="J4289" s="28">
        <v>47053</v>
      </c>
      <c r="K4289" s="28" t="s">
        <v>677</v>
      </c>
      <c r="L4289" s="28">
        <v>5</v>
      </c>
      <c r="M4289" s="28" t="str">
        <f t="shared" si="85"/>
        <v>470535</v>
      </c>
      <c r="N4289" s="28">
        <v>1966</v>
      </c>
      <c r="O4289" s="279">
        <v>42600.667600000001</v>
      </c>
    </row>
    <row r="4290" spans="10:15" x14ac:dyDescent="0.2">
      <c r="J4290" s="28">
        <v>47053</v>
      </c>
      <c r="K4290" s="28" t="s">
        <v>677</v>
      </c>
      <c r="L4290" s="28">
        <v>6</v>
      </c>
      <c r="M4290" s="28" t="str">
        <f t="shared" si="85"/>
        <v>470536</v>
      </c>
      <c r="N4290" s="28">
        <v>1801</v>
      </c>
      <c r="O4290" s="279">
        <v>13829.26935</v>
      </c>
    </row>
    <row r="4291" spans="10:15" x14ac:dyDescent="0.2">
      <c r="J4291" s="28">
        <v>47053</v>
      </c>
      <c r="K4291" s="28" t="s">
        <v>677</v>
      </c>
      <c r="L4291" s="28">
        <v>7</v>
      </c>
      <c r="M4291" s="28" t="str">
        <f t="shared" ref="M4291:M4354" si="86">J4291&amp;L4291</f>
        <v>470537</v>
      </c>
      <c r="N4291" s="28">
        <v>7114</v>
      </c>
      <c r="O4291" s="279">
        <v>18800.473239999999</v>
      </c>
    </row>
    <row r="4292" spans="10:15" x14ac:dyDescent="0.2">
      <c r="J4292" s="28">
        <v>47053</v>
      </c>
      <c r="K4292" s="28" t="s">
        <v>677</v>
      </c>
      <c r="L4292" s="28">
        <v>9</v>
      </c>
      <c r="M4292" s="28" t="str">
        <f t="shared" si="86"/>
        <v>470539</v>
      </c>
      <c r="N4292" s="28">
        <v>4266</v>
      </c>
      <c r="O4292" s="279">
        <v>72736.139110000004</v>
      </c>
    </row>
    <row r="4293" spans="10:15" x14ac:dyDescent="0.2">
      <c r="J4293" s="28">
        <v>47053</v>
      </c>
      <c r="K4293" s="28" t="s">
        <v>677</v>
      </c>
      <c r="L4293" s="28">
        <v>10</v>
      </c>
      <c r="M4293" s="28" t="str">
        <f t="shared" si="86"/>
        <v>4705310</v>
      </c>
      <c r="N4293" s="28">
        <v>836</v>
      </c>
      <c r="O4293" s="279">
        <v>88922.75748</v>
      </c>
    </row>
    <row r="4294" spans="10:15" x14ac:dyDescent="0.2">
      <c r="J4294" s="28">
        <v>47053</v>
      </c>
      <c r="K4294" s="28" t="s">
        <v>677</v>
      </c>
      <c r="L4294" s="28">
        <v>12</v>
      </c>
      <c r="M4294" s="28" t="str">
        <f t="shared" si="86"/>
        <v>4705312</v>
      </c>
      <c r="N4294" s="28">
        <v>0</v>
      </c>
      <c r="O4294" s="279">
        <v>2707.6477730000001</v>
      </c>
    </row>
    <row r="4295" spans="10:15" x14ac:dyDescent="0.2">
      <c r="J4295" s="28">
        <v>47058</v>
      </c>
      <c r="K4295" s="28" t="s">
        <v>678</v>
      </c>
      <c r="L4295" s="28">
        <v>1</v>
      </c>
      <c r="M4295" s="28" t="str">
        <f t="shared" si="86"/>
        <v>470581</v>
      </c>
      <c r="N4295" s="28">
        <v>141023</v>
      </c>
      <c r="O4295" s="279">
        <v>28763.126489999999</v>
      </c>
    </row>
    <row r="4296" spans="10:15" x14ac:dyDescent="0.2">
      <c r="J4296" s="28">
        <v>47058</v>
      </c>
      <c r="K4296" s="28" t="s">
        <v>678</v>
      </c>
      <c r="L4296" s="28">
        <v>2</v>
      </c>
      <c r="M4296" s="28" t="str">
        <f t="shared" si="86"/>
        <v>470582</v>
      </c>
      <c r="N4296" s="28">
        <v>129072</v>
      </c>
      <c r="O4296" s="279">
        <v>89403.496239999993</v>
      </c>
    </row>
    <row r="4297" spans="10:15" x14ac:dyDescent="0.2">
      <c r="J4297" s="28">
        <v>47058</v>
      </c>
      <c r="K4297" s="28" t="s">
        <v>678</v>
      </c>
      <c r="L4297" s="28">
        <v>3</v>
      </c>
      <c r="M4297" s="28" t="str">
        <f t="shared" si="86"/>
        <v>470583</v>
      </c>
      <c r="N4297" s="28">
        <v>26533</v>
      </c>
      <c r="O4297" s="279">
        <v>143112.96720000001</v>
      </c>
    </row>
    <row r="4298" spans="10:15" x14ac:dyDescent="0.2">
      <c r="J4298" s="28">
        <v>47058</v>
      </c>
      <c r="K4298" s="28" t="s">
        <v>678</v>
      </c>
      <c r="L4298" s="28">
        <v>4</v>
      </c>
      <c r="M4298" s="28" t="str">
        <f t="shared" si="86"/>
        <v>470584</v>
      </c>
      <c r="N4298" s="28">
        <v>11047</v>
      </c>
      <c r="O4298" s="279">
        <v>251114.2844</v>
      </c>
    </row>
    <row r="4299" spans="10:15" x14ac:dyDescent="0.2">
      <c r="J4299" s="28">
        <v>47058</v>
      </c>
      <c r="K4299" s="28" t="s">
        <v>678</v>
      </c>
      <c r="L4299" s="28">
        <v>5</v>
      </c>
      <c r="M4299" s="28" t="str">
        <f t="shared" si="86"/>
        <v>470585</v>
      </c>
      <c r="N4299" s="28">
        <v>848</v>
      </c>
      <c r="O4299" s="279">
        <v>390052.20880000002</v>
      </c>
    </row>
    <row r="4300" spans="10:15" x14ac:dyDescent="0.2">
      <c r="J4300" s="28">
        <v>47058</v>
      </c>
      <c r="K4300" s="28" t="s">
        <v>678</v>
      </c>
      <c r="L4300" s="28">
        <v>6</v>
      </c>
      <c r="M4300" s="28" t="str">
        <f t="shared" si="86"/>
        <v>470586</v>
      </c>
      <c r="N4300" s="28">
        <v>3142</v>
      </c>
      <c r="O4300" s="279">
        <v>97610.357699999993</v>
      </c>
    </row>
    <row r="4301" spans="10:15" x14ac:dyDescent="0.2">
      <c r="J4301" s="28">
        <v>47058</v>
      </c>
      <c r="K4301" s="28" t="s">
        <v>678</v>
      </c>
      <c r="L4301" s="28">
        <v>9</v>
      </c>
      <c r="M4301" s="28" t="str">
        <f t="shared" si="86"/>
        <v>470589</v>
      </c>
      <c r="N4301" s="28">
        <v>4636</v>
      </c>
      <c r="O4301" s="279">
        <v>120830.07919999999</v>
      </c>
    </row>
    <row r="4302" spans="10:15" x14ac:dyDescent="0.2">
      <c r="J4302" s="28">
        <v>47058</v>
      </c>
      <c r="K4302" s="28" t="s">
        <v>678</v>
      </c>
      <c r="L4302" s="28">
        <v>10</v>
      </c>
      <c r="M4302" s="28" t="str">
        <f t="shared" si="86"/>
        <v>4705810</v>
      </c>
      <c r="N4302" s="28">
        <v>2295</v>
      </c>
      <c r="O4302" s="279">
        <v>370056.44410000002</v>
      </c>
    </row>
    <row r="4303" spans="10:15" x14ac:dyDescent="0.2">
      <c r="J4303" s="28">
        <v>47058</v>
      </c>
      <c r="K4303" s="28" t="s">
        <v>678</v>
      </c>
      <c r="L4303" s="28">
        <v>12</v>
      </c>
      <c r="M4303" s="28" t="str">
        <f t="shared" si="86"/>
        <v>4705812</v>
      </c>
      <c r="N4303" s="28">
        <v>0</v>
      </c>
      <c r="O4303" s="279">
        <v>5613.3380390000002</v>
      </c>
    </row>
    <row r="4304" spans="10:15" x14ac:dyDescent="0.2">
      <c r="J4304" s="28">
        <v>47161</v>
      </c>
      <c r="K4304" s="28" t="s">
        <v>679</v>
      </c>
      <c r="L4304" s="28">
        <v>1</v>
      </c>
      <c r="M4304" s="28" t="str">
        <f t="shared" si="86"/>
        <v>471611</v>
      </c>
      <c r="N4304" s="28">
        <v>62590</v>
      </c>
      <c r="O4304" s="279">
        <v>19779.761310000002</v>
      </c>
    </row>
    <row r="4305" spans="10:15" x14ac:dyDescent="0.2">
      <c r="J4305" s="28">
        <v>47161</v>
      </c>
      <c r="K4305" s="28" t="s">
        <v>679</v>
      </c>
      <c r="L4305" s="28">
        <v>2</v>
      </c>
      <c r="M4305" s="28" t="str">
        <f t="shared" si="86"/>
        <v>471612</v>
      </c>
      <c r="N4305" s="28">
        <v>21018</v>
      </c>
      <c r="O4305" s="279">
        <v>56818.544990000002</v>
      </c>
    </row>
    <row r="4306" spans="10:15" x14ac:dyDescent="0.2">
      <c r="J4306" s="28">
        <v>47161</v>
      </c>
      <c r="K4306" s="28" t="s">
        <v>679</v>
      </c>
      <c r="L4306" s="28">
        <v>3</v>
      </c>
      <c r="M4306" s="28" t="str">
        <f t="shared" si="86"/>
        <v>471613</v>
      </c>
      <c r="N4306" s="28">
        <v>670</v>
      </c>
      <c r="O4306" s="279">
        <v>28076.675599999999</v>
      </c>
    </row>
    <row r="4307" spans="10:15" x14ac:dyDescent="0.2">
      <c r="J4307" s="28">
        <v>47161</v>
      </c>
      <c r="K4307" s="28" t="s">
        <v>679</v>
      </c>
      <c r="L4307" s="28">
        <v>4</v>
      </c>
      <c r="M4307" s="28" t="str">
        <f t="shared" si="86"/>
        <v>471614</v>
      </c>
      <c r="N4307" s="28">
        <v>1776</v>
      </c>
      <c r="O4307" s="279">
        <v>63802.227469999998</v>
      </c>
    </row>
    <row r="4308" spans="10:15" x14ac:dyDescent="0.2">
      <c r="J4308" s="28">
        <v>47161</v>
      </c>
      <c r="K4308" s="28" t="s">
        <v>679</v>
      </c>
      <c r="L4308" s="28">
        <v>9</v>
      </c>
      <c r="M4308" s="28" t="str">
        <f t="shared" si="86"/>
        <v>471619</v>
      </c>
      <c r="N4308" s="28">
        <v>2504</v>
      </c>
      <c r="O4308" s="279">
        <v>57863.357900000003</v>
      </c>
    </row>
    <row r="4309" spans="10:15" x14ac:dyDescent="0.2">
      <c r="J4309" s="28">
        <v>47161</v>
      </c>
      <c r="K4309" s="28" t="s">
        <v>679</v>
      </c>
      <c r="L4309" s="28">
        <v>12</v>
      </c>
      <c r="M4309" s="28" t="str">
        <f t="shared" si="86"/>
        <v>4716112</v>
      </c>
      <c r="N4309" s="28">
        <v>0</v>
      </c>
      <c r="O4309" s="279">
        <v>2357.7276879999999</v>
      </c>
    </row>
    <row r="4310" spans="10:15" x14ac:dyDescent="0.2">
      <c r="J4310" s="28">
        <v>47170</v>
      </c>
      <c r="K4310" s="28" t="s">
        <v>680</v>
      </c>
      <c r="L4310" s="28">
        <v>1</v>
      </c>
      <c r="M4310" s="28" t="str">
        <f t="shared" si="86"/>
        <v>471701</v>
      </c>
      <c r="N4310" s="28">
        <v>121995</v>
      </c>
      <c r="O4310" s="279">
        <v>27108.537820000001</v>
      </c>
    </row>
    <row r="4311" spans="10:15" x14ac:dyDescent="0.2">
      <c r="J4311" s="28">
        <v>47170</v>
      </c>
      <c r="K4311" s="28" t="s">
        <v>680</v>
      </c>
      <c r="L4311" s="28">
        <v>2</v>
      </c>
      <c r="M4311" s="28" t="str">
        <f t="shared" si="86"/>
        <v>471702</v>
      </c>
      <c r="N4311" s="28">
        <v>77400</v>
      </c>
      <c r="O4311" s="279">
        <v>82514.109200000006</v>
      </c>
    </row>
    <row r="4312" spans="10:15" x14ac:dyDescent="0.2">
      <c r="J4312" s="28">
        <v>47170</v>
      </c>
      <c r="K4312" s="28" t="s">
        <v>680</v>
      </c>
      <c r="L4312" s="28">
        <v>3</v>
      </c>
      <c r="M4312" s="28" t="str">
        <f t="shared" si="86"/>
        <v>471703</v>
      </c>
      <c r="N4312" s="28">
        <v>7449</v>
      </c>
      <c r="O4312" s="279">
        <v>96551.66734</v>
      </c>
    </row>
    <row r="4313" spans="10:15" x14ac:dyDescent="0.2">
      <c r="J4313" s="28">
        <v>47170</v>
      </c>
      <c r="K4313" s="28" t="s">
        <v>680</v>
      </c>
      <c r="L4313" s="28">
        <v>4</v>
      </c>
      <c r="M4313" s="28" t="str">
        <f t="shared" si="86"/>
        <v>471704</v>
      </c>
      <c r="N4313" s="28">
        <v>1709</v>
      </c>
      <c r="O4313" s="279">
        <v>319423.84169999999</v>
      </c>
    </row>
    <row r="4314" spans="10:15" x14ac:dyDescent="0.2">
      <c r="J4314" s="28">
        <v>47170</v>
      </c>
      <c r="K4314" s="28" t="s">
        <v>680</v>
      </c>
      <c r="L4314" s="28">
        <v>9</v>
      </c>
      <c r="M4314" s="28" t="str">
        <f t="shared" si="86"/>
        <v>471709</v>
      </c>
      <c r="N4314" s="28">
        <v>11456</v>
      </c>
      <c r="O4314" s="279">
        <v>97241.58322</v>
      </c>
    </row>
    <row r="4315" spans="10:15" x14ac:dyDescent="0.2">
      <c r="J4315" s="28">
        <v>47170</v>
      </c>
      <c r="K4315" s="28" t="s">
        <v>680</v>
      </c>
      <c r="L4315" s="28">
        <v>10</v>
      </c>
      <c r="M4315" s="28" t="str">
        <f t="shared" si="86"/>
        <v>4717010</v>
      </c>
      <c r="N4315" s="28">
        <v>982</v>
      </c>
      <c r="O4315" s="279">
        <v>495082.31109999999</v>
      </c>
    </row>
    <row r="4316" spans="10:15" x14ac:dyDescent="0.2">
      <c r="J4316" s="28">
        <v>47170</v>
      </c>
      <c r="K4316" s="28" t="s">
        <v>680</v>
      </c>
      <c r="L4316" s="28">
        <v>11</v>
      </c>
      <c r="M4316" s="28" t="str">
        <f t="shared" si="86"/>
        <v>4717011</v>
      </c>
      <c r="N4316" s="28">
        <v>141</v>
      </c>
      <c r="O4316" s="279">
        <v>162861.63519999999</v>
      </c>
    </row>
    <row r="4317" spans="10:15" x14ac:dyDescent="0.2">
      <c r="J4317" s="28">
        <v>47170</v>
      </c>
      <c r="K4317" s="28" t="s">
        <v>680</v>
      </c>
      <c r="L4317" s="28">
        <v>12</v>
      </c>
      <c r="M4317" s="28" t="str">
        <f t="shared" si="86"/>
        <v>4717012</v>
      </c>
      <c r="N4317" s="28">
        <v>0</v>
      </c>
      <c r="O4317" s="279">
        <v>4613.9830920000004</v>
      </c>
    </row>
    <row r="4318" spans="10:15" x14ac:dyDescent="0.2">
      <c r="J4318" s="28">
        <v>47189</v>
      </c>
      <c r="K4318" s="28" t="s">
        <v>681</v>
      </c>
      <c r="L4318" s="28">
        <v>1</v>
      </c>
      <c r="M4318" s="28" t="str">
        <f t="shared" si="86"/>
        <v>471891</v>
      </c>
      <c r="N4318" s="28">
        <v>563739</v>
      </c>
      <c r="O4318" s="279">
        <v>37565.290809999999</v>
      </c>
    </row>
    <row r="4319" spans="10:15" x14ac:dyDescent="0.2">
      <c r="J4319" s="28">
        <v>47189</v>
      </c>
      <c r="K4319" s="28" t="s">
        <v>681</v>
      </c>
      <c r="L4319" s="28">
        <v>2</v>
      </c>
      <c r="M4319" s="28" t="str">
        <f t="shared" si="86"/>
        <v>471892</v>
      </c>
      <c r="N4319" s="28">
        <v>793966</v>
      </c>
      <c r="O4319" s="279">
        <v>121673.8784</v>
      </c>
    </row>
    <row r="4320" spans="10:15" x14ac:dyDescent="0.2">
      <c r="J4320" s="28">
        <v>47189</v>
      </c>
      <c r="K4320" s="28" t="s">
        <v>681</v>
      </c>
      <c r="L4320" s="28">
        <v>3</v>
      </c>
      <c r="M4320" s="28" t="str">
        <f t="shared" si="86"/>
        <v>471893</v>
      </c>
      <c r="N4320" s="28">
        <v>116127</v>
      </c>
      <c r="O4320" s="279">
        <v>250337.89780000001</v>
      </c>
    </row>
    <row r="4321" spans="10:15" x14ac:dyDescent="0.2">
      <c r="J4321" s="28">
        <v>47189</v>
      </c>
      <c r="K4321" s="28" t="s">
        <v>681</v>
      </c>
      <c r="L4321" s="28">
        <v>4</v>
      </c>
      <c r="M4321" s="28" t="str">
        <f t="shared" si="86"/>
        <v>471894</v>
      </c>
      <c r="N4321" s="28">
        <v>24012</v>
      </c>
      <c r="O4321" s="279">
        <v>330803.22560000001</v>
      </c>
    </row>
    <row r="4322" spans="10:15" x14ac:dyDescent="0.2">
      <c r="J4322" s="28">
        <v>47189</v>
      </c>
      <c r="K4322" s="28" t="s">
        <v>681</v>
      </c>
      <c r="L4322" s="28">
        <v>5</v>
      </c>
      <c r="M4322" s="28" t="str">
        <f t="shared" si="86"/>
        <v>471895</v>
      </c>
      <c r="N4322" s="28">
        <v>3127</v>
      </c>
      <c r="O4322" s="279">
        <v>385361.43910000002</v>
      </c>
    </row>
    <row r="4323" spans="10:15" x14ac:dyDescent="0.2">
      <c r="J4323" s="28">
        <v>47189</v>
      </c>
      <c r="K4323" s="28" t="s">
        <v>681</v>
      </c>
      <c r="L4323" s="28">
        <v>6</v>
      </c>
      <c r="M4323" s="28" t="str">
        <f t="shared" si="86"/>
        <v>471896</v>
      </c>
      <c r="N4323" s="28">
        <v>4733</v>
      </c>
      <c r="O4323" s="279">
        <v>684257.36300000001</v>
      </c>
    </row>
    <row r="4324" spans="10:15" x14ac:dyDescent="0.2">
      <c r="J4324" s="28">
        <v>47189</v>
      </c>
      <c r="K4324" s="28" t="s">
        <v>681</v>
      </c>
      <c r="L4324" s="28">
        <v>8</v>
      </c>
      <c r="M4324" s="28" t="str">
        <f t="shared" si="86"/>
        <v>471898</v>
      </c>
      <c r="N4324" s="28">
        <v>2948</v>
      </c>
      <c r="O4324" s="279">
        <v>218612.9828</v>
      </c>
    </row>
    <row r="4325" spans="10:15" x14ac:dyDescent="0.2">
      <c r="J4325" s="28">
        <v>47189</v>
      </c>
      <c r="K4325" s="28" t="s">
        <v>681</v>
      </c>
      <c r="L4325" s="28">
        <v>9</v>
      </c>
      <c r="M4325" s="28" t="str">
        <f t="shared" si="86"/>
        <v>471899</v>
      </c>
      <c r="N4325" s="28">
        <v>64245</v>
      </c>
      <c r="O4325" s="279">
        <v>226852.39439999999</v>
      </c>
    </row>
    <row r="4326" spans="10:15" x14ac:dyDescent="0.2">
      <c r="J4326" s="28">
        <v>47189</v>
      </c>
      <c r="K4326" s="28" t="s">
        <v>681</v>
      </c>
      <c r="L4326" s="28">
        <v>10</v>
      </c>
      <c r="M4326" s="28" t="str">
        <f t="shared" si="86"/>
        <v>4718910</v>
      </c>
      <c r="N4326" s="28">
        <v>46450</v>
      </c>
      <c r="O4326" s="279">
        <v>482931.114</v>
      </c>
    </row>
    <row r="4327" spans="10:15" x14ac:dyDescent="0.2">
      <c r="J4327" s="28">
        <v>47189</v>
      </c>
      <c r="K4327" s="28" t="s">
        <v>681</v>
      </c>
      <c r="L4327" s="28">
        <v>11</v>
      </c>
      <c r="M4327" s="28" t="str">
        <f t="shared" si="86"/>
        <v>4718911</v>
      </c>
      <c r="N4327" s="28">
        <v>11226</v>
      </c>
      <c r="O4327" s="279">
        <v>92834.992889999994</v>
      </c>
    </row>
    <row r="4328" spans="10:15" x14ac:dyDescent="0.2">
      <c r="J4328" s="28">
        <v>47189</v>
      </c>
      <c r="K4328" s="28" t="s">
        <v>681</v>
      </c>
      <c r="L4328" s="28">
        <v>12</v>
      </c>
      <c r="M4328" s="28" t="str">
        <f t="shared" si="86"/>
        <v>4718912</v>
      </c>
      <c r="N4328" s="28">
        <v>0</v>
      </c>
      <c r="O4328" s="279">
        <v>15191.08028</v>
      </c>
    </row>
    <row r="4329" spans="10:15" x14ac:dyDescent="0.2">
      <c r="J4329" s="28">
        <v>47205</v>
      </c>
      <c r="K4329" s="28" t="s">
        <v>682</v>
      </c>
      <c r="L4329" s="28">
        <v>1</v>
      </c>
      <c r="M4329" s="28" t="str">
        <f t="shared" si="86"/>
        <v>472051</v>
      </c>
      <c r="N4329" s="28">
        <v>71942</v>
      </c>
      <c r="O4329" s="279">
        <v>15787.15308</v>
      </c>
    </row>
    <row r="4330" spans="10:15" x14ac:dyDescent="0.2">
      <c r="J4330" s="28">
        <v>47205</v>
      </c>
      <c r="K4330" s="28" t="s">
        <v>682</v>
      </c>
      <c r="L4330" s="28">
        <v>2</v>
      </c>
      <c r="M4330" s="28" t="str">
        <f t="shared" si="86"/>
        <v>472052</v>
      </c>
      <c r="N4330" s="28">
        <v>9491</v>
      </c>
      <c r="O4330" s="279">
        <v>38467.475830000003</v>
      </c>
    </row>
    <row r="4331" spans="10:15" x14ac:dyDescent="0.2">
      <c r="J4331" s="28">
        <v>47205</v>
      </c>
      <c r="K4331" s="28" t="s">
        <v>682</v>
      </c>
      <c r="L4331" s="28">
        <v>9</v>
      </c>
      <c r="M4331" s="28" t="str">
        <f t="shared" si="86"/>
        <v>472059</v>
      </c>
      <c r="N4331" s="28">
        <v>1192</v>
      </c>
      <c r="O4331" s="279">
        <v>28683.356049999999</v>
      </c>
    </row>
    <row r="4332" spans="10:15" x14ac:dyDescent="0.2">
      <c r="J4332" s="28">
        <v>47205</v>
      </c>
      <c r="K4332" s="28" t="s">
        <v>682</v>
      </c>
      <c r="L4332" s="28">
        <v>12</v>
      </c>
      <c r="M4332" s="28" t="str">
        <f t="shared" si="86"/>
        <v>4720512</v>
      </c>
      <c r="N4332" s="28">
        <v>0</v>
      </c>
      <c r="O4332" s="279">
        <v>1460.237926</v>
      </c>
    </row>
    <row r="4333" spans="10:15" x14ac:dyDescent="0.2">
      <c r="J4333" s="28">
        <v>47245</v>
      </c>
      <c r="K4333" s="28" t="s">
        <v>683</v>
      </c>
      <c r="L4333" s="28">
        <v>1</v>
      </c>
      <c r="M4333" s="28" t="str">
        <f t="shared" si="86"/>
        <v>472451</v>
      </c>
      <c r="N4333" s="28">
        <v>231934</v>
      </c>
      <c r="O4333" s="279">
        <v>42888.587480000002</v>
      </c>
    </row>
    <row r="4334" spans="10:15" x14ac:dyDescent="0.2">
      <c r="J4334" s="28">
        <v>47245</v>
      </c>
      <c r="K4334" s="28" t="s">
        <v>683</v>
      </c>
      <c r="L4334" s="28">
        <v>2</v>
      </c>
      <c r="M4334" s="28" t="str">
        <f t="shared" si="86"/>
        <v>472452</v>
      </c>
      <c r="N4334" s="28">
        <v>385826</v>
      </c>
      <c r="O4334" s="279">
        <v>129033.84</v>
      </c>
    </row>
    <row r="4335" spans="10:15" x14ac:dyDescent="0.2">
      <c r="J4335" s="28">
        <v>47245</v>
      </c>
      <c r="K4335" s="28" t="s">
        <v>683</v>
      </c>
      <c r="L4335" s="28">
        <v>3</v>
      </c>
      <c r="M4335" s="28" t="str">
        <f t="shared" si="86"/>
        <v>472453</v>
      </c>
      <c r="N4335" s="28">
        <v>73278</v>
      </c>
      <c r="O4335" s="279">
        <v>266011.70240000001</v>
      </c>
    </row>
    <row r="4336" spans="10:15" x14ac:dyDescent="0.2">
      <c r="J4336" s="28">
        <v>47245</v>
      </c>
      <c r="K4336" s="28" t="s">
        <v>683</v>
      </c>
      <c r="L4336" s="28">
        <v>4</v>
      </c>
      <c r="M4336" s="28" t="str">
        <f t="shared" si="86"/>
        <v>472454</v>
      </c>
      <c r="N4336" s="28">
        <v>29864</v>
      </c>
      <c r="O4336" s="279">
        <v>377053.52750000003</v>
      </c>
    </row>
    <row r="4337" spans="10:15" x14ac:dyDescent="0.2">
      <c r="J4337" s="28">
        <v>47245</v>
      </c>
      <c r="K4337" s="28" t="s">
        <v>683</v>
      </c>
      <c r="L4337" s="28">
        <v>5</v>
      </c>
      <c r="M4337" s="28" t="str">
        <f t="shared" si="86"/>
        <v>472455</v>
      </c>
      <c r="N4337" s="28">
        <v>10860</v>
      </c>
      <c r="O4337" s="279">
        <v>422880.67340000003</v>
      </c>
    </row>
    <row r="4338" spans="10:15" x14ac:dyDescent="0.2">
      <c r="J4338" s="28">
        <v>47245</v>
      </c>
      <c r="K4338" s="28" t="s">
        <v>683</v>
      </c>
      <c r="L4338" s="28">
        <v>6</v>
      </c>
      <c r="M4338" s="28" t="str">
        <f t="shared" si="86"/>
        <v>472456</v>
      </c>
      <c r="N4338" s="28">
        <v>4303</v>
      </c>
      <c r="O4338" s="279">
        <v>314634.95250000001</v>
      </c>
    </row>
    <row r="4339" spans="10:15" x14ac:dyDescent="0.2">
      <c r="J4339" s="28">
        <v>47245</v>
      </c>
      <c r="K4339" s="28" t="s">
        <v>683</v>
      </c>
      <c r="L4339" s="28">
        <v>7</v>
      </c>
      <c r="M4339" s="28" t="str">
        <f t="shared" si="86"/>
        <v>472457</v>
      </c>
      <c r="N4339" s="28">
        <v>18027</v>
      </c>
      <c r="O4339" s="279">
        <v>362419.37819999998</v>
      </c>
    </row>
    <row r="4340" spans="10:15" x14ac:dyDescent="0.2">
      <c r="J4340" s="28">
        <v>47245</v>
      </c>
      <c r="K4340" s="28" t="s">
        <v>683</v>
      </c>
      <c r="L4340" s="28">
        <v>9</v>
      </c>
      <c r="M4340" s="28" t="str">
        <f t="shared" si="86"/>
        <v>472459</v>
      </c>
      <c r="N4340" s="28">
        <v>34582</v>
      </c>
      <c r="O4340" s="279">
        <v>328819.05780000001</v>
      </c>
    </row>
    <row r="4341" spans="10:15" x14ac:dyDescent="0.2">
      <c r="J4341" s="28">
        <v>47245</v>
      </c>
      <c r="K4341" s="28" t="s">
        <v>683</v>
      </c>
      <c r="L4341" s="28">
        <v>10</v>
      </c>
      <c r="M4341" s="28" t="str">
        <f t="shared" si="86"/>
        <v>4724510</v>
      </c>
      <c r="N4341" s="28">
        <v>32899</v>
      </c>
      <c r="O4341" s="279">
        <v>676331.9166</v>
      </c>
    </row>
    <row r="4342" spans="10:15" x14ac:dyDescent="0.2">
      <c r="J4342" s="28">
        <v>47245</v>
      </c>
      <c r="K4342" s="28" t="s">
        <v>683</v>
      </c>
      <c r="L4342" s="28">
        <v>12</v>
      </c>
      <c r="M4342" s="28" t="str">
        <f t="shared" si="86"/>
        <v>4724512</v>
      </c>
      <c r="N4342" s="28">
        <v>0</v>
      </c>
      <c r="O4342" s="279">
        <v>14653.08447</v>
      </c>
    </row>
    <row r="4343" spans="10:15" x14ac:dyDescent="0.2">
      <c r="J4343" s="28">
        <v>47258</v>
      </c>
      <c r="K4343" s="28" t="s">
        <v>684</v>
      </c>
      <c r="L4343" s="28">
        <v>1</v>
      </c>
      <c r="M4343" s="28" t="str">
        <f t="shared" si="86"/>
        <v>472581</v>
      </c>
      <c r="N4343" s="28">
        <v>67602</v>
      </c>
      <c r="O4343" s="279">
        <v>15590.16286</v>
      </c>
    </row>
    <row r="4344" spans="10:15" x14ac:dyDescent="0.2">
      <c r="J4344" s="28">
        <v>47258</v>
      </c>
      <c r="K4344" s="28" t="s">
        <v>684</v>
      </c>
      <c r="L4344" s="28">
        <v>2</v>
      </c>
      <c r="M4344" s="28" t="str">
        <f t="shared" si="86"/>
        <v>472582</v>
      </c>
      <c r="N4344" s="28">
        <v>23506</v>
      </c>
      <c r="O4344" s="279">
        <v>34865.56914</v>
      </c>
    </row>
    <row r="4345" spans="10:15" x14ac:dyDescent="0.2">
      <c r="J4345" s="28">
        <v>47258</v>
      </c>
      <c r="K4345" s="28" t="s">
        <v>684</v>
      </c>
      <c r="L4345" s="28">
        <v>9</v>
      </c>
      <c r="M4345" s="28" t="str">
        <f t="shared" si="86"/>
        <v>472589</v>
      </c>
      <c r="N4345" s="28">
        <v>896</v>
      </c>
      <c r="O4345" s="279">
        <v>36847.135880000002</v>
      </c>
    </row>
    <row r="4346" spans="10:15" x14ac:dyDescent="0.2">
      <c r="J4346" s="28">
        <v>47258</v>
      </c>
      <c r="K4346" s="28" t="s">
        <v>684</v>
      </c>
      <c r="L4346" s="28">
        <v>11</v>
      </c>
      <c r="M4346" s="28" t="str">
        <f t="shared" si="86"/>
        <v>4725811</v>
      </c>
      <c r="N4346" s="28">
        <v>10</v>
      </c>
      <c r="O4346" s="279">
        <v>94100</v>
      </c>
    </row>
    <row r="4347" spans="10:15" x14ac:dyDescent="0.2">
      <c r="J4347" s="28">
        <v>47258</v>
      </c>
      <c r="K4347" s="28" t="s">
        <v>684</v>
      </c>
      <c r="L4347" s="28">
        <v>12</v>
      </c>
      <c r="M4347" s="28" t="str">
        <f t="shared" si="86"/>
        <v>4725812</v>
      </c>
      <c r="N4347" s="28">
        <v>0</v>
      </c>
      <c r="O4347" s="279">
        <v>4737.4604849999996</v>
      </c>
    </row>
    <row r="4348" spans="10:15" x14ac:dyDescent="0.2">
      <c r="J4348" s="28">
        <v>47268</v>
      </c>
      <c r="K4348" s="28" t="s">
        <v>685</v>
      </c>
      <c r="L4348" s="28">
        <v>1</v>
      </c>
      <c r="M4348" s="28" t="str">
        <f t="shared" si="86"/>
        <v>472681</v>
      </c>
      <c r="N4348" s="28">
        <v>133801</v>
      </c>
      <c r="O4348" s="279">
        <v>25444.486799999999</v>
      </c>
    </row>
    <row r="4349" spans="10:15" x14ac:dyDescent="0.2">
      <c r="J4349" s="28">
        <v>47268</v>
      </c>
      <c r="K4349" s="28" t="s">
        <v>685</v>
      </c>
      <c r="L4349" s="28">
        <v>2</v>
      </c>
      <c r="M4349" s="28" t="str">
        <f t="shared" si="86"/>
        <v>472682</v>
      </c>
      <c r="N4349" s="28">
        <v>36141</v>
      </c>
      <c r="O4349" s="279">
        <v>50033.737939999999</v>
      </c>
    </row>
    <row r="4350" spans="10:15" x14ac:dyDescent="0.2">
      <c r="J4350" s="28">
        <v>47268</v>
      </c>
      <c r="K4350" s="28" t="s">
        <v>685</v>
      </c>
      <c r="L4350" s="28">
        <v>3</v>
      </c>
      <c r="M4350" s="28" t="str">
        <f t="shared" si="86"/>
        <v>472683</v>
      </c>
      <c r="N4350" s="28">
        <v>1912</v>
      </c>
      <c r="O4350" s="279">
        <v>90164.368350000004</v>
      </c>
    </row>
    <row r="4351" spans="10:15" x14ac:dyDescent="0.2">
      <c r="J4351" s="28">
        <v>47268</v>
      </c>
      <c r="K4351" s="28" t="s">
        <v>685</v>
      </c>
      <c r="L4351" s="28">
        <v>4</v>
      </c>
      <c r="M4351" s="28" t="str">
        <f t="shared" si="86"/>
        <v>472684</v>
      </c>
      <c r="N4351" s="28">
        <v>2116</v>
      </c>
      <c r="O4351" s="279">
        <v>54713.375630000002</v>
      </c>
    </row>
    <row r="4352" spans="10:15" x14ac:dyDescent="0.2">
      <c r="J4352" s="28">
        <v>47268</v>
      </c>
      <c r="K4352" s="28" t="s">
        <v>685</v>
      </c>
      <c r="L4352" s="28">
        <v>9</v>
      </c>
      <c r="M4352" s="28" t="str">
        <f t="shared" si="86"/>
        <v>472689</v>
      </c>
      <c r="N4352" s="28">
        <v>4795</v>
      </c>
      <c r="O4352" s="279">
        <v>70939.521170000007</v>
      </c>
    </row>
    <row r="4353" spans="10:15" x14ac:dyDescent="0.2">
      <c r="J4353" s="28">
        <v>47268</v>
      </c>
      <c r="K4353" s="28" t="s">
        <v>685</v>
      </c>
      <c r="L4353" s="28">
        <v>12</v>
      </c>
      <c r="M4353" s="28" t="str">
        <f t="shared" si="86"/>
        <v>4726812</v>
      </c>
      <c r="N4353" s="28">
        <v>0</v>
      </c>
      <c r="O4353" s="279">
        <v>4099.1211089999997</v>
      </c>
    </row>
    <row r="4354" spans="10:15" x14ac:dyDescent="0.2">
      <c r="J4354" s="28">
        <v>47288</v>
      </c>
      <c r="K4354" s="28" t="s">
        <v>686</v>
      </c>
      <c r="L4354" s="28">
        <v>1</v>
      </c>
      <c r="M4354" s="28" t="str">
        <f t="shared" si="86"/>
        <v>472881</v>
      </c>
      <c r="N4354" s="28">
        <v>380063</v>
      </c>
      <c r="O4354" s="279">
        <v>25580.160090000001</v>
      </c>
    </row>
    <row r="4355" spans="10:15" x14ac:dyDescent="0.2">
      <c r="J4355" s="28">
        <v>47288</v>
      </c>
      <c r="K4355" s="28" t="s">
        <v>686</v>
      </c>
      <c r="L4355" s="28">
        <v>2</v>
      </c>
      <c r="M4355" s="28" t="str">
        <f t="shared" ref="M4355:M4418" si="87">J4355&amp;L4355</f>
        <v>472882</v>
      </c>
      <c r="N4355" s="28">
        <v>246768</v>
      </c>
      <c r="O4355" s="279">
        <v>90973.626000000004</v>
      </c>
    </row>
    <row r="4356" spans="10:15" x14ac:dyDescent="0.2">
      <c r="J4356" s="28">
        <v>47288</v>
      </c>
      <c r="K4356" s="28" t="s">
        <v>686</v>
      </c>
      <c r="L4356" s="28">
        <v>3</v>
      </c>
      <c r="M4356" s="28" t="str">
        <f t="shared" si="87"/>
        <v>472883</v>
      </c>
      <c r="N4356" s="28">
        <v>56571</v>
      </c>
      <c r="O4356" s="279">
        <v>163681.16519999999</v>
      </c>
    </row>
    <row r="4357" spans="10:15" x14ac:dyDescent="0.2">
      <c r="J4357" s="28">
        <v>47288</v>
      </c>
      <c r="K4357" s="28" t="s">
        <v>686</v>
      </c>
      <c r="L4357" s="28">
        <v>4</v>
      </c>
      <c r="M4357" s="28" t="str">
        <f t="shared" si="87"/>
        <v>472884</v>
      </c>
      <c r="N4357" s="28">
        <v>24065</v>
      </c>
      <c r="O4357" s="279">
        <v>250699.47080000001</v>
      </c>
    </row>
    <row r="4358" spans="10:15" x14ac:dyDescent="0.2">
      <c r="J4358" s="28">
        <v>47288</v>
      </c>
      <c r="K4358" s="28" t="s">
        <v>686</v>
      </c>
      <c r="L4358" s="28">
        <v>5</v>
      </c>
      <c r="M4358" s="28" t="str">
        <f t="shared" si="87"/>
        <v>472885</v>
      </c>
      <c r="N4358" s="28">
        <v>12230</v>
      </c>
      <c r="O4358" s="279">
        <v>297049.58789999998</v>
      </c>
    </row>
    <row r="4359" spans="10:15" x14ac:dyDescent="0.2">
      <c r="J4359" s="28">
        <v>47288</v>
      </c>
      <c r="K4359" s="28" t="s">
        <v>686</v>
      </c>
      <c r="L4359" s="28">
        <v>6</v>
      </c>
      <c r="M4359" s="28" t="str">
        <f t="shared" si="87"/>
        <v>472886</v>
      </c>
      <c r="N4359" s="28">
        <v>9452</v>
      </c>
      <c r="O4359" s="279">
        <v>182664.4719</v>
      </c>
    </row>
    <row r="4360" spans="10:15" x14ac:dyDescent="0.2">
      <c r="J4360" s="28">
        <v>47288</v>
      </c>
      <c r="K4360" s="28" t="s">
        <v>686</v>
      </c>
      <c r="L4360" s="28">
        <v>9</v>
      </c>
      <c r="M4360" s="28" t="str">
        <f t="shared" si="87"/>
        <v>472889</v>
      </c>
      <c r="N4360" s="28">
        <v>13454</v>
      </c>
      <c r="O4360" s="279">
        <v>130802.0578</v>
      </c>
    </row>
    <row r="4361" spans="10:15" x14ac:dyDescent="0.2">
      <c r="J4361" s="28">
        <v>47288</v>
      </c>
      <c r="K4361" s="28" t="s">
        <v>686</v>
      </c>
      <c r="L4361" s="28">
        <v>10</v>
      </c>
      <c r="M4361" s="28" t="str">
        <f t="shared" si="87"/>
        <v>4728810</v>
      </c>
      <c r="N4361" s="28">
        <v>16755</v>
      </c>
      <c r="O4361" s="279">
        <v>232038.83189999999</v>
      </c>
    </row>
    <row r="4362" spans="10:15" x14ac:dyDescent="0.2">
      <c r="J4362" s="28">
        <v>47288</v>
      </c>
      <c r="K4362" s="28" t="s">
        <v>686</v>
      </c>
      <c r="L4362" s="28">
        <v>12</v>
      </c>
      <c r="M4362" s="28" t="str">
        <f t="shared" si="87"/>
        <v>4728812</v>
      </c>
      <c r="N4362" s="28">
        <v>0</v>
      </c>
      <c r="O4362" s="279">
        <v>9191.9161829999994</v>
      </c>
    </row>
    <row r="4363" spans="10:15" x14ac:dyDescent="0.2">
      <c r="J4363" s="28">
        <v>47318</v>
      </c>
      <c r="K4363" s="28" t="s">
        <v>687</v>
      </c>
      <c r="L4363" s="28">
        <v>1</v>
      </c>
      <c r="M4363" s="28" t="str">
        <f t="shared" si="87"/>
        <v>473181</v>
      </c>
      <c r="N4363" s="28">
        <v>79121</v>
      </c>
      <c r="O4363" s="279">
        <v>16261.30899</v>
      </c>
    </row>
    <row r="4364" spans="10:15" x14ac:dyDescent="0.2">
      <c r="J4364" s="28">
        <v>47318</v>
      </c>
      <c r="K4364" s="28" t="s">
        <v>687</v>
      </c>
      <c r="L4364" s="28">
        <v>2</v>
      </c>
      <c r="M4364" s="28" t="str">
        <f t="shared" si="87"/>
        <v>473182</v>
      </c>
      <c r="N4364" s="28">
        <v>108005</v>
      </c>
      <c r="O4364" s="279">
        <v>49228.826529999998</v>
      </c>
    </row>
    <row r="4365" spans="10:15" x14ac:dyDescent="0.2">
      <c r="J4365" s="28">
        <v>47318</v>
      </c>
      <c r="K4365" s="28" t="s">
        <v>687</v>
      </c>
      <c r="L4365" s="28">
        <v>3</v>
      </c>
      <c r="M4365" s="28" t="str">
        <f t="shared" si="87"/>
        <v>473183</v>
      </c>
      <c r="N4365" s="28">
        <v>2544</v>
      </c>
      <c r="O4365" s="279">
        <v>83186.074170000007</v>
      </c>
    </row>
    <row r="4366" spans="10:15" x14ac:dyDescent="0.2">
      <c r="J4366" s="28">
        <v>47318</v>
      </c>
      <c r="K4366" s="28" t="s">
        <v>687</v>
      </c>
      <c r="L4366" s="28">
        <v>4</v>
      </c>
      <c r="M4366" s="28" t="str">
        <f t="shared" si="87"/>
        <v>473184</v>
      </c>
      <c r="N4366" s="28">
        <v>629</v>
      </c>
      <c r="O4366" s="279">
        <v>54603.260869999998</v>
      </c>
    </row>
    <row r="4367" spans="10:15" x14ac:dyDescent="0.2">
      <c r="J4367" s="28">
        <v>47318</v>
      </c>
      <c r="K4367" s="28" t="s">
        <v>687</v>
      </c>
      <c r="L4367" s="28">
        <v>9</v>
      </c>
      <c r="M4367" s="28" t="str">
        <f t="shared" si="87"/>
        <v>473189</v>
      </c>
      <c r="N4367" s="28">
        <v>5861</v>
      </c>
      <c r="O4367" s="279">
        <v>77403.678090000001</v>
      </c>
    </row>
    <row r="4368" spans="10:15" x14ac:dyDescent="0.2">
      <c r="J4368" s="28">
        <v>47318</v>
      </c>
      <c r="K4368" s="28" t="s">
        <v>687</v>
      </c>
      <c r="L4368" s="28">
        <v>12</v>
      </c>
      <c r="M4368" s="28" t="str">
        <f t="shared" si="87"/>
        <v>4731812</v>
      </c>
      <c r="N4368" s="28">
        <v>0</v>
      </c>
      <c r="O4368" s="279">
        <v>6457.4760239999996</v>
      </c>
    </row>
    <row r="4369" spans="10:15" x14ac:dyDescent="0.2">
      <c r="J4369" s="28">
        <v>47460</v>
      </c>
      <c r="K4369" s="28" t="s">
        <v>688</v>
      </c>
      <c r="L4369" s="28">
        <v>1</v>
      </c>
      <c r="M4369" s="28" t="str">
        <f t="shared" si="87"/>
        <v>474601</v>
      </c>
      <c r="N4369" s="28">
        <v>68407</v>
      </c>
      <c r="O4369" s="279">
        <v>32803.67196</v>
      </c>
    </row>
    <row r="4370" spans="10:15" x14ac:dyDescent="0.2">
      <c r="J4370" s="28">
        <v>47460</v>
      </c>
      <c r="K4370" s="28" t="s">
        <v>688</v>
      </c>
      <c r="L4370" s="28">
        <v>2</v>
      </c>
      <c r="M4370" s="28" t="str">
        <f t="shared" si="87"/>
        <v>474602</v>
      </c>
      <c r="N4370" s="28">
        <v>53744</v>
      </c>
      <c r="O4370" s="279">
        <v>74698.462520000001</v>
      </c>
    </row>
    <row r="4371" spans="10:15" x14ac:dyDescent="0.2">
      <c r="J4371" s="28">
        <v>47460</v>
      </c>
      <c r="K4371" s="28" t="s">
        <v>688</v>
      </c>
      <c r="L4371" s="28">
        <v>3</v>
      </c>
      <c r="M4371" s="28" t="str">
        <f t="shared" si="87"/>
        <v>474603</v>
      </c>
      <c r="N4371" s="28">
        <v>5318</v>
      </c>
      <c r="O4371" s="279">
        <v>105261.38219999999</v>
      </c>
    </row>
    <row r="4372" spans="10:15" x14ac:dyDescent="0.2">
      <c r="J4372" s="28">
        <v>47460</v>
      </c>
      <c r="K4372" s="28" t="s">
        <v>688</v>
      </c>
      <c r="L4372" s="28">
        <v>4</v>
      </c>
      <c r="M4372" s="28" t="str">
        <f t="shared" si="87"/>
        <v>474604</v>
      </c>
      <c r="N4372" s="28">
        <v>2763</v>
      </c>
      <c r="O4372" s="279">
        <v>362187.41899999999</v>
      </c>
    </row>
    <row r="4373" spans="10:15" x14ac:dyDescent="0.2">
      <c r="J4373" s="28">
        <v>47460</v>
      </c>
      <c r="K4373" s="28" t="s">
        <v>688</v>
      </c>
      <c r="L4373" s="28">
        <v>7</v>
      </c>
      <c r="M4373" s="28" t="str">
        <f t="shared" si="87"/>
        <v>474607</v>
      </c>
      <c r="N4373" s="28">
        <v>1840</v>
      </c>
      <c r="O4373" s="279">
        <v>387234.78259999998</v>
      </c>
    </row>
    <row r="4374" spans="10:15" x14ac:dyDescent="0.2">
      <c r="J4374" s="28">
        <v>47460</v>
      </c>
      <c r="K4374" s="28" t="s">
        <v>688</v>
      </c>
      <c r="L4374" s="28">
        <v>9</v>
      </c>
      <c r="M4374" s="28" t="str">
        <f t="shared" si="87"/>
        <v>474609</v>
      </c>
      <c r="N4374" s="28">
        <v>7059</v>
      </c>
      <c r="O4374" s="279">
        <v>103474.84759999999</v>
      </c>
    </row>
    <row r="4375" spans="10:15" x14ac:dyDescent="0.2">
      <c r="J4375" s="28">
        <v>47460</v>
      </c>
      <c r="K4375" s="28" t="s">
        <v>688</v>
      </c>
      <c r="L4375" s="28">
        <v>10</v>
      </c>
      <c r="M4375" s="28" t="str">
        <f t="shared" si="87"/>
        <v>4746010</v>
      </c>
      <c r="N4375" s="28">
        <v>1761</v>
      </c>
      <c r="O4375" s="279">
        <v>269081.42540000001</v>
      </c>
    </row>
    <row r="4376" spans="10:15" x14ac:dyDescent="0.2">
      <c r="J4376" s="28">
        <v>47460</v>
      </c>
      <c r="K4376" s="28" t="s">
        <v>688</v>
      </c>
      <c r="L4376" s="28">
        <v>11</v>
      </c>
      <c r="M4376" s="28" t="str">
        <f t="shared" si="87"/>
        <v>4746011</v>
      </c>
      <c r="N4376" s="28">
        <v>1197</v>
      </c>
      <c r="O4376" s="279">
        <v>18518.837439999999</v>
      </c>
    </row>
    <row r="4377" spans="10:15" x14ac:dyDescent="0.2">
      <c r="J4377" s="28">
        <v>47460</v>
      </c>
      <c r="K4377" s="28" t="s">
        <v>688</v>
      </c>
      <c r="L4377" s="28">
        <v>12</v>
      </c>
      <c r="M4377" s="28" t="str">
        <f t="shared" si="87"/>
        <v>4746012</v>
      </c>
      <c r="N4377" s="28">
        <v>0</v>
      </c>
      <c r="O4377" s="279">
        <v>7280.2860220000002</v>
      </c>
    </row>
    <row r="4378" spans="10:15" x14ac:dyDescent="0.2">
      <c r="J4378" s="28">
        <v>47541</v>
      </c>
      <c r="K4378" s="28" t="s">
        <v>689</v>
      </c>
      <c r="L4378" s="28">
        <v>1</v>
      </c>
      <c r="M4378" s="28" t="str">
        <f t="shared" si="87"/>
        <v>475411</v>
      </c>
      <c r="N4378" s="28">
        <v>29720</v>
      </c>
      <c r="O4378" s="279">
        <v>17740.37916</v>
      </c>
    </row>
    <row r="4379" spans="10:15" x14ac:dyDescent="0.2">
      <c r="J4379" s="28">
        <v>47541</v>
      </c>
      <c r="K4379" s="28" t="s">
        <v>689</v>
      </c>
      <c r="L4379" s="28">
        <v>2</v>
      </c>
      <c r="M4379" s="28" t="str">
        <f t="shared" si="87"/>
        <v>475412</v>
      </c>
      <c r="N4379" s="28">
        <v>14308</v>
      </c>
      <c r="O4379" s="279">
        <v>63213.019229999998</v>
      </c>
    </row>
    <row r="4380" spans="10:15" x14ac:dyDescent="0.2">
      <c r="J4380" s="28">
        <v>47541</v>
      </c>
      <c r="K4380" s="28" t="s">
        <v>689</v>
      </c>
      <c r="L4380" s="28">
        <v>3</v>
      </c>
      <c r="M4380" s="28" t="str">
        <f t="shared" si="87"/>
        <v>475413</v>
      </c>
      <c r="N4380" s="28">
        <v>839</v>
      </c>
      <c r="O4380" s="279">
        <v>157633.06890000001</v>
      </c>
    </row>
    <row r="4381" spans="10:15" x14ac:dyDescent="0.2">
      <c r="J4381" s="28">
        <v>47541</v>
      </c>
      <c r="K4381" s="28" t="s">
        <v>689</v>
      </c>
      <c r="L4381" s="28">
        <v>9</v>
      </c>
      <c r="M4381" s="28" t="str">
        <f t="shared" si="87"/>
        <v>475419</v>
      </c>
      <c r="N4381" s="28">
        <v>833</v>
      </c>
      <c r="O4381" s="279">
        <v>59326.135820000003</v>
      </c>
    </row>
    <row r="4382" spans="10:15" x14ac:dyDescent="0.2">
      <c r="J4382" s="28">
        <v>47541</v>
      </c>
      <c r="K4382" s="28" t="s">
        <v>689</v>
      </c>
      <c r="L4382" s="28">
        <v>12</v>
      </c>
      <c r="M4382" s="28" t="str">
        <f t="shared" si="87"/>
        <v>4754112</v>
      </c>
      <c r="N4382" s="28">
        <v>0</v>
      </c>
      <c r="O4382" s="279">
        <v>2336.6726669999998</v>
      </c>
    </row>
    <row r="4383" spans="10:15" x14ac:dyDescent="0.2">
      <c r="J4383" s="28">
        <v>47545</v>
      </c>
      <c r="K4383" s="28" t="s">
        <v>690</v>
      </c>
      <c r="L4383" s="28">
        <v>1</v>
      </c>
      <c r="M4383" s="28" t="str">
        <f t="shared" si="87"/>
        <v>475451</v>
      </c>
      <c r="N4383" s="28">
        <v>43872</v>
      </c>
      <c r="O4383" s="279">
        <v>13461.510259999999</v>
      </c>
    </row>
    <row r="4384" spans="10:15" x14ac:dyDescent="0.2">
      <c r="J4384" s="28">
        <v>47545</v>
      </c>
      <c r="K4384" s="28" t="s">
        <v>690</v>
      </c>
      <c r="L4384" s="28">
        <v>2</v>
      </c>
      <c r="M4384" s="28" t="str">
        <f t="shared" si="87"/>
        <v>475452</v>
      </c>
      <c r="N4384" s="28">
        <v>24506</v>
      </c>
      <c r="O4384" s="279">
        <v>86050.470570000005</v>
      </c>
    </row>
    <row r="4385" spans="10:15" x14ac:dyDescent="0.2">
      <c r="J4385" s="28">
        <v>47545</v>
      </c>
      <c r="K4385" s="28" t="s">
        <v>690</v>
      </c>
      <c r="L4385" s="28">
        <v>3</v>
      </c>
      <c r="M4385" s="28" t="str">
        <f t="shared" si="87"/>
        <v>475453</v>
      </c>
      <c r="N4385" s="28">
        <v>4655</v>
      </c>
      <c r="O4385" s="279">
        <v>177507.90979999999</v>
      </c>
    </row>
    <row r="4386" spans="10:15" x14ac:dyDescent="0.2">
      <c r="J4386" s="28">
        <v>47545</v>
      </c>
      <c r="K4386" s="28" t="s">
        <v>690</v>
      </c>
      <c r="L4386" s="28">
        <v>4</v>
      </c>
      <c r="M4386" s="28" t="str">
        <f t="shared" si="87"/>
        <v>475454</v>
      </c>
      <c r="N4386" s="28">
        <v>556</v>
      </c>
      <c r="O4386" s="279">
        <v>281155.89350000001</v>
      </c>
    </row>
    <row r="4387" spans="10:15" x14ac:dyDescent="0.2">
      <c r="J4387" s="28">
        <v>47545</v>
      </c>
      <c r="K4387" s="28" t="s">
        <v>690</v>
      </c>
      <c r="L4387" s="28">
        <v>9</v>
      </c>
      <c r="M4387" s="28" t="str">
        <f t="shared" si="87"/>
        <v>475459</v>
      </c>
      <c r="N4387" s="28">
        <v>1603</v>
      </c>
      <c r="O4387" s="279">
        <v>104563.8855</v>
      </c>
    </row>
    <row r="4388" spans="10:15" x14ac:dyDescent="0.2">
      <c r="J4388" s="28">
        <v>47545</v>
      </c>
      <c r="K4388" s="28" t="s">
        <v>690</v>
      </c>
      <c r="L4388" s="28">
        <v>11</v>
      </c>
      <c r="M4388" s="28" t="str">
        <f t="shared" si="87"/>
        <v>4754511</v>
      </c>
      <c r="N4388" s="28">
        <v>289</v>
      </c>
      <c r="O4388" s="279">
        <v>157366.07139999999</v>
      </c>
    </row>
    <row r="4389" spans="10:15" x14ac:dyDescent="0.2">
      <c r="J4389" s="28">
        <v>47545</v>
      </c>
      <c r="K4389" s="28" t="s">
        <v>690</v>
      </c>
      <c r="L4389" s="28">
        <v>12</v>
      </c>
      <c r="M4389" s="28" t="str">
        <f t="shared" si="87"/>
        <v>4754512</v>
      </c>
      <c r="N4389" s="28">
        <v>0</v>
      </c>
      <c r="O4389" s="279">
        <v>5719.4610599999996</v>
      </c>
    </row>
    <row r="4390" spans="10:15" x14ac:dyDescent="0.2">
      <c r="J4390" s="28">
        <v>47551</v>
      </c>
      <c r="K4390" s="28" t="s">
        <v>691</v>
      </c>
      <c r="L4390" s="28">
        <v>1</v>
      </c>
      <c r="M4390" s="28" t="str">
        <f t="shared" si="87"/>
        <v>475511</v>
      </c>
      <c r="N4390" s="28">
        <v>179721</v>
      </c>
      <c r="O4390" s="279">
        <v>30594.995719999999</v>
      </c>
    </row>
    <row r="4391" spans="10:15" x14ac:dyDescent="0.2">
      <c r="J4391" s="28">
        <v>47551</v>
      </c>
      <c r="K4391" s="28" t="s">
        <v>691</v>
      </c>
      <c r="L4391" s="28">
        <v>2</v>
      </c>
      <c r="M4391" s="28" t="str">
        <f t="shared" si="87"/>
        <v>475512</v>
      </c>
      <c r="N4391" s="28">
        <v>241371</v>
      </c>
      <c r="O4391" s="279">
        <v>73853.799830000004</v>
      </c>
    </row>
    <row r="4392" spans="10:15" x14ac:dyDescent="0.2">
      <c r="J4392" s="28">
        <v>47551</v>
      </c>
      <c r="K4392" s="28" t="s">
        <v>691</v>
      </c>
      <c r="L4392" s="28">
        <v>3</v>
      </c>
      <c r="M4392" s="28" t="str">
        <f t="shared" si="87"/>
        <v>475513</v>
      </c>
      <c r="N4392" s="28">
        <v>40220</v>
      </c>
      <c r="O4392" s="279">
        <v>130224.19130000001</v>
      </c>
    </row>
    <row r="4393" spans="10:15" x14ac:dyDescent="0.2">
      <c r="J4393" s="28">
        <v>47551</v>
      </c>
      <c r="K4393" s="28" t="s">
        <v>691</v>
      </c>
      <c r="L4393" s="28">
        <v>4</v>
      </c>
      <c r="M4393" s="28" t="str">
        <f t="shared" si="87"/>
        <v>475514</v>
      </c>
      <c r="N4393" s="28">
        <v>10984</v>
      </c>
      <c r="O4393" s="279">
        <v>188842.89009999999</v>
      </c>
    </row>
    <row r="4394" spans="10:15" x14ac:dyDescent="0.2">
      <c r="J4394" s="28">
        <v>47551</v>
      </c>
      <c r="K4394" s="28" t="s">
        <v>691</v>
      </c>
      <c r="L4394" s="28">
        <v>5</v>
      </c>
      <c r="M4394" s="28" t="str">
        <f t="shared" si="87"/>
        <v>475515</v>
      </c>
      <c r="N4394" s="28">
        <v>5596</v>
      </c>
      <c r="O4394" s="279">
        <v>270253.7255</v>
      </c>
    </row>
    <row r="4395" spans="10:15" x14ac:dyDescent="0.2">
      <c r="J4395" s="28">
        <v>47551</v>
      </c>
      <c r="K4395" s="28" t="s">
        <v>691</v>
      </c>
      <c r="L4395" s="28">
        <v>8</v>
      </c>
      <c r="M4395" s="28" t="str">
        <f t="shared" si="87"/>
        <v>475518</v>
      </c>
      <c r="N4395" s="28">
        <v>11856</v>
      </c>
      <c r="O4395" s="279">
        <v>28905.087070000001</v>
      </c>
    </row>
    <row r="4396" spans="10:15" x14ac:dyDescent="0.2">
      <c r="J4396" s="28">
        <v>47551</v>
      </c>
      <c r="K4396" s="28" t="s">
        <v>691</v>
      </c>
      <c r="L4396" s="28">
        <v>9</v>
      </c>
      <c r="M4396" s="28" t="str">
        <f t="shared" si="87"/>
        <v>475519</v>
      </c>
      <c r="N4396" s="28">
        <v>5971</v>
      </c>
      <c r="O4396" s="279">
        <v>134850.174</v>
      </c>
    </row>
    <row r="4397" spans="10:15" x14ac:dyDescent="0.2">
      <c r="J4397" s="28">
        <v>47551</v>
      </c>
      <c r="K4397" s="28" t="s">
        <v>691</v>
      </c>
      <c r="L4397" s="28">
        <v>10</v>
      </c>
      <c r="M4397" s="28" t="str">
        <f t="shared" si="87"/>
        <v>4755110</v>
      </c>
      <c r="N4397" s="28">
        <v>7648</v>
      </c>
      <c r="O4397" s="279">
        <v>150619.9455</v>
      </c>
    </row>
    <row r="4398" spans="10:15" x14ac:dyDescent="0.2">
      <c r="J4398" s="28">
        <v>47551</v>
      </c>
      <c r="K4398" s="28" t="s">
        <v>691</v>
      </c>
      <c r="L4398" s="28">
        <v>11</v>
      </c>
      <c r="M4398" s="28" t="str">
        <f t="shared" si="87"/>
        <v>4755111</v>
      </c>
      <c r="N4398" s="28">
        <v>1015</v>
      </c>
      <c r="O4398" s="279">
        <v>18798.740890000001</v>
      </c>
    </row>
    <row r="4399" spans="10:15" x14ac:dyDescent="0.2">
      <c r="J4399" s="28">
        <v>47551</v>
      </c>
      <c r="K4399" s="28" t="s">
        <v>691</v>
      </c>
      <c r="L4399" s="28">
        <v>12</v>
      </c>
      <c r="M4399" s="28" t="str">
        <f t="shared" si="87"/>
        <v>4755112</v>
      </c>
      <c r="N4399" s="28">
        <v>0</v>
      </c>
      <c r="O4399" s="279">
        <v>6763.2542160000003</v>
      </c>
    </row>
    <row r="4400" spans="10:15" x14ac:dyDescent="0.2">
      <c r="J4400" s="28">
        <v>47555</v>
      </c>
      <c r="K4400" s="28" t="s">
        <v>692</v>
      </c>
      <c r="L4400" s="28">
        <v>1</v>
      </c>
      <c r="M4400" s="28" t="str">
        <f t="shared" si="87"/>
        <v>475551</v>
      </c>
      <c r="N4400" s="28">
        <v>228939</v>
      </c>
      <c r="O4400" s="279">
        <v>35275.885589999998</v>
      </c>
    </row>
    <row r="4401" spans="10:15" x14ac:dyDescent="0.2">
      <c r="J4401" s="28">
        <v>47555</v>
      </c>
      <c r="K4401" s="28" t="s">
        <v>692</v>
      </c>
      <c r="L4401" s="28">
        <v>2</v>
      </c>
      <c r="M4401" s="28" t="str">
        <f t="shared" si="87"/>
        <v>475552</v>
      </c>
      <c r="N4401" s="28">
        <v>329912</v>
      </c>
      <c r="O4401" s="279">
        <v>108486.0901</v>
      </c>
    </row>
    <row r="4402" spans="10:15" x14ac:dyDescent="0.2">
      <c r="J4402" s="28">
        <v>47555</v>
      </c>
      <c r="K4402" s="28" t="s">
        <v>692</v>
      </c>
      <c r="L4402" s="28">
        <v>3</v>
      </c>
      <c r="M4402" s="28" t="str">
        <f t="shared" si="87"/>
        <v>475553</v>
      </c>
      <c r="N4402" s="28">
        <v>96016</v>
      </c>
      <c r="O4402" s="279">
        <v>206608.27739999999</v>
      </c>
    </row>
    <row r="4403" spans="10:15" x14ac:dyDescent="0.2">
      <c r="J4403" s="28">
        <v>47555</v>
      </c>
      <c r="K4403" s="28" t="s">
        <v>692</v>
      </c>
      <c r="L4403" s="28">
        <v>4</v>
      </c>
      <c r="M4403" s="28" t="str">
        <f t="shared" si="87"/>
        <v>475554</v>
      </c>
      <c r="N4403" s="28">
        <v>36877</v>
      </c>
      <c r="O4403" s="279">
        <v>339801.00219999999</v>
      </c>
    </row>
    <row r="4404" spans="10:15" x14ac:dyDescent="0.2">
      <c r="J4404" s="28">
        <v>47555</v>
      </c>
      <c r="K4404" s="28" t="s">
        <v>692</v>
      </c>
      <c r="L4404" s="28">
        <v>5</v>
      </c>
      <c r="M4404" s="28" t="str">
        <f t="shared" si="87"/>
        <v>475555</v>
      </c>
      <c r="N4404" s="28">
        <v>9646</v>
      </c>
      <c r="O4404" s="279">
        <v>588006.88370000001</v>
      </c>
    </row>
    <row r="4405" spans="10:15" x14ac:dyDescent="0.2">
      <c r="J4405" s="28">
        <v>47555</v>
      </c>
      <c r="K4405" s="28" t="s">
        <v>692</v>
      </c>
      <c r="L4405" s="28">
        <v>6</v>
      </c>
      <c r="M4405" s="28" t="str">
        <f t="shared" si="87"/>
        <v>475556</v>
      </c>
      <c r="N4405" s="28">
        <v>3440</v>
      </c>
      <c r="O4405" s="279">
        <v>457337.85820000002</v>
      </c>
    </row>
    <row r="4406" spans="10:15" x14ac:dyDescent="0.2">
      <c r="J4406" s="28">
        <v>47555</v>
      </c>
      <c r="K4406" s="28" t="s">
        <v>692</v>
      </c>
      <c r="L4406" s="28">
        <v>7</v>
      </c>
      <c r="M4406" s="28" t="str">
        <f t="shared" si="87"/>
        <v>475557</v>
      </c>
      <c r="N4406" s="28">
        <v>11029</v>
      </c>
      <c r="O4406" s="279">
        <v>800155.6753</v>
      </c>
    </row>
    <row r="4407" spans="10:15" x14ac:dyDescent="0.2">
      <c r="J4407" s="28">
        <v>47555</v>
      </c>
      <c r="K4407" s="28" t="s">
        <v>692</v>
      </c>
      <c r="L4407" s="28">
        <v>8</v>
      </c>
      <c r="M4407" s="28" t="str">
        <f t="shared" si="87"/>
        <v>475558</v>
      </c>
      <c r="N4407" s="28">
        <v>6456</v>
      </c>
      <c r="O4407" s="279">
        <v>384805.46879999997</v>
      </c>
    </row>
    <row r="4408" spans="10:15" x14ac:dyDescent="0.2">
      <c r="J4408" s="28">
        <v>47555</v>
      </c>
      <c r="K4408" s="28" t="s">
        <v>692</v>
      </c>
      <c r="L4408" s="28">
        <v>9</v>
      </c>
      <c r="M4408" s="28" t="str">
        <f t="shared" si="87"/>
        <v>475559</v>
      </c>
      <c r="N4408" s="28">
        <v>17243</v>
      </c>
      <c r="O4408" s="279">
        <v>298924.57520000002</v>
      </c>
    </row>
    <row r="4409" spans="10:15" x14ac:dyDescent="0.2">
      <c r="J4409" s="28">
        <v>47555</v>
      </c>
      <c r="K4409" s="28" t="s">
        <v>692</v>
      </c>
      <c r="L4409" s="28">
        <v>10</v>
      </c>
      <c r="M4409" s="28" t="str">
        <f t="shared" si="87"/>
        <v>4755510</v>
      </c>
      <c r="N4409" s="28">
        <v>16525</v>
      </c>
      <c r="O4409" s="279">
        <v>456606.49599999998</v>
      </c>
    </row>
    <row r="4410" spans="10:15" x14ac:dyDescent="0.2">
      <c r="J4410" s="28">
        <v>47555</v>
      </c>
      <c r="K4410" s="28" t="s">
        <v>692</v>
      </c>
      <c r="L4410" s="28">
        <v>11</v>
      </c>
      <c r="M4410" s="28" t="str">
        <f t="shared" si="87"/>
        <v>4755511</v>
      </c>
      <c r="N4410" s="28">
        <v>578</v>
      </c>
      <c r="O4410" s="279">
        <v>11720.0731</v>
      </c>
    </row>
    <row r="4411" spans="10:15" x14ac:dyDescent="0.2">
      <c r="J4411" s="28">
        <v>47555</v>
      </c>
      <c r="K4411" s="28" t="s">
        <v>692</v>
      </c>
      <c r="L4411" s="28">
        <v>12</v>
      </c>
      <c r="M4411" s="28" t="str">
        <f t="shared" si="87"/>
        <v>4755512</v>
      </c>
      <c r="N4411" s="28">
        <v>0</v>
      </c>
      <c r="O4411" s="279">
        <v>18230.215499999998</v>
      </c>
    </row>
    <row r="4412" spans="10:15" x14ac:dyDescent="0.2">
      <c r="J4412" s="28">
        <v>47570</v>
      </c>
      <c r="K4412" s="28" t="s">
        <v>693</v>
      </c>
      <c r="L4412" s="28">
        <v>1</v>
      </c>
      <c r="M4412" s="28" t="str">
        <f t="shared" si="87"/>
        <v>475701</v>
      </c>
      <c r="N4412" s="28">
        <v>69827</v>
      </c>
      <c r="O4412" s="279">
        <v>27459.15712</v>
      </c>
    </row>
    <row r="4413" spans="10:15" x14ac:dyDescent="0.2">
      <c r="J4413" s="28">
        <v>47570</v>
      </c>
      <c r="K4413" s="28" t="s">
        <v>693</v>
      </c>
      <c r="L4413" s="28">
        <v>2</v>
      </c>
      <c r="M4413" s="28" t="str">
        <f t="shared" si="87"/>
        <v>475702</v>
      </c>
      <c r="N4413" s="28">
        <v>25897</v>
      </c>
      <c r="O4413" s="279">
        <v>121225.3557</v>
      </c>
    </row>
    <row r="4414" spans="10:15" x14ac:dyDescent="0.2">
      <c r="J4414" s="28">
        <v>47570</v>
      </c>
      <c r="K4414" s="28" t="s">
        <v>693</v>
      </c>
      <c r="L4414" s="28">
        <v>3</v>
      </c>
      <c r="M4414" s="28" t="str">
        <f t="shared" si="87"/>
        <v>475703</v>
      </c>
      <c r="N4414" s="28">
        <v>2933</v>
      </c>
      <c r="O4414" s="279">
        <v>70776.101150000002</v>
      </c>
    </row>
    <row r="4415" spans="10:15" x14ac:dyDescent="0.2">
      <c r="J4415" s="28">
        <v>47570</v>
      </c>
      <c r="K4415" s="28" t="s">
        <v>693</v>
      </c>
      <c r="L4415" s="28">
        <v>4</v>
      </c>
      <c r="M4415" s="28" t="str">
        <f t="shared" si="87"/>
        <v>475704</v>
      </c>
      <c r="N4415" s="28">
        <v>2581</v>
      </c>
      <c r="O4415" s="279">
        <v>204398.32120000001</v>
      </c>
    </row>
    <row r="4416" spans="10:15" x14ac:dyDescent="0.2">
      <c r="J4416" s="28">
        <v>47570</v>
      </c>
      <c r="K4416" s="28" t="s">
        <v>693</v>
      </c>
      <c r="L4416" s="28">
        <v>5</v>
      </c>
      <c r="M4416" s="28" t="str">
        <f t="shared" si="87"/>
        <v>475705</v>
      </c>
      <c r="N4416" s="28">
        <v>3078</v>
      </c>
      <c r="O4416" s="279">
        <v>34657.102070000001</v>
      </c>
    </row>
    <row r="4417" spans="10:15" x14ac:dyDescent="0.2">
      <c r="J4417" s="28">
        <v>47570</v>
      </c>
      <c r="K4417" s="28" t="s">
        <v>693</v>
      </c>
      <c r="L4417" s="28">
        <v>8</v>
      </c>
      <c r="M4417" s="28" t="str">
        <f t="shared" si="87"/>
        <v>475708</v>
      </c>
      <c r="N4417" s="28">
        <v>52</v>
      </c>
      <c r="O4417" s="279">
        <v>11652.5743</v>
      </c>
    </row>
    <row r="4418" spans="10:15" x14ac:dyDescent="0.2">
      <c r="J4418" s="28">
        <v>47570</v>
      </c>
      <c r="K4418" s="28" t="s">
        <v>693</v>
      </c>
      <c r="L4418" s="28">
        <v>9</v>
      </c>
      <c r="M4418" s="28" t="str">
        <f t="shared" si="87"/>
        <v>475709</v>
      </c>
      <c r="N4418" s="28">
        <v>490</v>
      </c>
      <c r="O4418" s="279">
        <v>68633.487349999996</v>
      </c>
    </row>
    <row r="4419" spans="10:15" x14ac:dyDescent="0.2">
      <c r="J4419" s="28">
        <v>47570</v>
      </c>
      <c r="K4419" s="28" t="s">
        <v>693</v>
      </c>
      <c r="L4419" s="28">
        <v>12</v>
      </c>
      <c r="M4419" s="28" t="str">
        <f t="shared" ref="M4419:M4482" si="88">J4419&amp;L4419</f>
        <v>4757012</v>
      </c>
      <c r="N4419" s="28">
        <v>0</v>
      </c>
      <c r="O4419" s="279">
        <v>10635.01461</v>
      </c>
    </row>
    <row r="4420" spans="10:15" x14ac:dyDescent="0.2">
      <c r="J4420" s="28">
        <v>47605</v>
      </c>
      <c r="K4420" s="28" t="s">
        <v>694</v>
      </c>
      <c r="L4420" s="28">
        <v>1</v>
      </c>
      <c r="M4420" s="28" t="str">
        <f t="shared" si="88"/>
        <v>476051</v>
      </c>
      <c r="N4420" s="28">
        <v>66242</v>
      </c>
      <c r="O4420" s="279">
        <v>11897.345079999999</v>
      </c>
    </row>
    <row r="4421" spans="10:15" x14ac:dyDescent="0.2">
      <c r="J4421" s="28">
        <v>47605</v>
      </c>
      <c r="K4421" s="28" t="s">
        <v>694</v>
      </c>
      <c r="L4421" s="28">
        <v>2</v>
      </c>
      <c r="M4421" s="28" t="str">
        <f t="shared" si="88"/>
        <v>476052</v>
      </c>
      <c r="N4421" s="28">
        <v>15098</v>
      </c>
      <c r="O4421" s="279">
        <v>31807.304919999999</v>
      </c>
    </row>
    <row r="4422" spans="10:15" x14ac:dyDescent="0.2">
      <c r="J4422" s="28">
        <v>47605</v>
      </c>
      <c r="K4422" s="28" t="s">
        <v>694</v>
      </c>
      <c r="L4422" s="28">
        <v>4</v>
      </c>
      <c r="M4422" s="28" t="str">
        <f t="shared" si="88"/>
        <v>476054</v>
      </c>
      <c r="N4422" s="28">
        <v>1233</v>
      </c>
      <c r="O4422" s="279">
        <v>7765.4773660000001</v>
      </c>
    </row>
    <row r="4423" spans="10:15" x14ac:dyDescent="0.2">
      <c r="J4423" s="28">
        <v>47605</v>
      </c>
      <c r="K4423" s="28" t="s">
        <v>694</v>
      </c>
      <c r="L4423" s="28">
        <v>9</v>
      </c>
      <c r="M4423" s="28" t="str">
        <f t="shared" si="88"/>
        <v>476059</v>
      </c>
      <c r="N4423" s="28">
        <v>1819</v>
      </c>
      <c r="O4423" s="279">
        <v>18333.629560000001</v>
      </c>
    </row>
    <row r="4424" spans="10:15" x14ac:dyDescent="0.2">
      <c r="J4424" s="28">
        <v>47605</v>
      </c>
      <c r="K4424" s="28" t="s">
        <v>694</v>
      </c>
      <c r="L4424" s="28">
        <v>12</v>
      </c>
      <c r="M4424" s="28" t="str">
        <f t="shared" si="88"/>
        <v>4760512</v>
      </c>
      <c r="N4424" s="28">
        <v>0</v>
      </c>
      <c r="O4424" s="279">
        <v>2201.2944320000001</v>
      </c>
    </row>
    <row r="4425" spans="10:15" x14ac:dyDescent="0.2">
      <c r="J4425" s="28">
        <v>47660</v>
      </c>
      <c r="K4425" s="28" t="s">
        <v>695</v>
      </c>
      <c r="L4425" s="28">
        <v>1</v>
      </c>
      <c r="M4425" s="28" t="str">
        <f t="shared" si="88"/>
        <v>476601</v>
      </c>
      <c r="N4425" s="28">
        <v>32030</v>
      </c>
      <c r="O4425" s="279">
        <v>18131.26872</v>
      </c>
    </row>
    <row r="4426" spans="10:15" x14ac:dyDescent="0.2">
      <c r="J4426" s="28">
        <v>47660</v>
      </c>
      <c r="K4426" s="28" t="s">
        <v>695</v>
      </c>
      <c r="L4426" s="28">
        <v>2</v>
      </c>
      <c r="M4426" s="28" t="str">
        <f t="shared" si="88"/>
        <v>476602</v>
      </c>
      <c r="N4426" s="28">
        <v>31048</v>
      </c>
      <c r="O4426" s="279">
        <v>37501.815190000001</v>
      </c>
    </row>
    <row r="4427" spans="10:15" x14ac:dyDescent="0.2">
      <c r="J4427" s="28">
        <v>47660</v>
      </c>
      <c r="K4427" s="28" t="s">
        <v>695</v>
      </c>
      <c r="L4427" s="28">
        <v>3</v>
      </c>
      <c r="M4427" s="28" t="str">
        <f t="shared" si="88"/>
        <v>476603</v>
      </c>
      <c r="N4427" s="28">
        <v>4032</v>
      </c>
      <c r="O4427" s="279">
        <v>47333.388570000003</v>
      </c>
    </row>
    <row r="4428" spans="10:15" x14ac:dyDescent="0.2">
      <c r="J4428" s="28">
        <v>47660</v>
      </c>
      <c r="K4428" s="28" t="s">
        <v>695</v>
      </c>
      <c r="L4428" s="28">
        <v>9</v>
      </c>
      <c r="M4428" s="28" t="str">
        <f t="shared" si="88"/>
        <v>476609</v>
      </c>
      <c r="N4428" s="28">
        <v>1926</v>
      </c>
      <c r="O4428" s="279">
        <v>53767.496249999997</v>
      </c>
    </row>
    <row r="4429" spans="10:15" x14ac:dyDescent="0.2">
      <c r="J4429" s="28">
        <v>47660</v>
      </c>
      <c r="K4429" s="28" t="s">
        <v>695</v>
      </c>
      <c r="L4429" s="28">
        <v>12</v>
      </c>
      <c r="M4429" s="28" t="str">
        <f t="shared" si="88"/>
        <v>4766012</v>
      </c>
      <c r="N4429" s="28">
        <v>0</v>
      </c>
      <c r="O4429" s="279">
        <v>4679.1711759999998</v>
      </c>
    </row>
    <row r="4430" spans="10:15" x14ac:dyDescent="0.2">
      <c r="J4430" s="28">
        <v>47675</v>
      </c>
      <c r="K4430" s="28" t="s">
        <v>696</v>
      </c>
      <c r="L4430" s="28">
        <v>1</v>
      </c>
      <c r="M4430" s="28" t="str">
        <f t="shared" si="88"/>
        <v>476751</v>
      </c>
      <c r="N4430" s="28">
        <v>100826</v>
      </c>
      <c r="O4430" s="279">
        <v>17226.337889999999</v>
      </c>
    </row>
    <row r="4431" spans="10:15" x14ac:dyDescent="0.2">
      <c r="J4431" s="28">
        <v>47675</v>
      </c>
      <c r="K4431" s="28" t="s">
        <v>696</v>
      </c>
      <c r="L4431" s="28">
        <v>2</v>
      </c>
      <c r="M4431" s="28" t="str">
        <f t="shared" si="88"/>
        <v>476752</v>
      </c>
      <c r="N4431" s="28">
        <v>30730</v>
      </c>
      <c r="O4431" s="279">
        <v>32287.224030000001</v>
      </c>
    </row>
    <row r="4432" spans="10:15" x14ac:dyDescent="0.2">
      <c r="J4432" s="28">
        <v>47675</v>
      </c>
      <c r="K4432" s="28" t="s">
        <v>696</v>
      </c>
      <c r="L4432" s="28">
        <v>3</v>
      </c>
      <c r="M4432" s="28" t="str">
        <f t="shared" si="88"/>
        <v>476753</v>
      </c>
      <c r="N4432" s="28">
        <v>1404</v>
      </c>
      <c r="O4432" s="279">
        <v>73013.443840000007</v>
      </c>
    </row>
    <row r="4433" spans="10:15" x14ac:dyDescent="0.2">
      <c r="J4433" s="28">
        <v>47675</v>
      </c>
      <c r="K4433" s="28" t="s">
        <v>696</v>
      </c>
      <c r="L4433" s="28">
        <v>9</v>
      </c>
      <c r="M4433" s="28" t="str">
        <f t="shared" si="88"/>
        <v>476759</v>
      </c>
      <c r="N4433" s="28">
        <v>274</v>
      </c>
      <c r="O4433" s="279">
        <v>54522.184200000003</v>
      </c>
    </row>
    <row r="4434" spans="10:15" x14ac:dyDescent="0.2">
      <c r="J4434" s="28">
        <v>47675</v>
      </c>
      <c r="K4434" s="28" t="s">
        <v>696</v>
      </c>
      <c r="L4434" s="28">
        <v>12</v>
      </c>
      <c r="M4434" s="28" t="str">
        <f t="shared" si="88"/>
        <v>4767512</v>
      </c>
      <c r="N4434" s="28">
        <v>0</v>
      </c>
      <c r="O4434" s="279">
        <v>2582.5305060000001</v>
      </c>
    </row>
    <row r="4435" spans="10:15" x14ac:dyDescent="0.2">
      <c r="J4435" s="28">
        <v>47692</v>
      </c>
      <c r="K4435" s="28" t="s">
        <v>697</v>
      </c>
      <c r="L4435" s="28">
        <v>1</v>
      </c>
      <c r="M4435" s="28" t="str">
        <f t="shared" si="88"/>
        <v>476921</v>
      </c>
      <c r="N4435" s="28">
        <v>56629</v>
      </c>
      <c r="O4435" s="279">
        <v>16208.71369</v>
      </c>
    </row>
    <row r="4436" spans="10:15" x14ac:dyDescent="0.2">
      <c r="J4436" s="28">
        <v>47692</v>
      </c>
      <c r="K4436" s="28" t="s">
        <v>697</v>
      </c>
      <c r="L4436" s="28">
        <v>2</v>
      </c>
      <c r="M4436" s="28" t="str">
        <f t="shared" si="88"/>
        <v>476922</v>
      </c>
      <c r="N4436" s="28">
        <v>38874</v>
      </c>
      <c r="O4436" s="279">
        <v>46659.938199999997</v>
      </c>
    </row>
    <row r="4437" spans="10:15" x14ac:dyDescent="0.2">
      <c r="J4437" s="28">
        <v>47692</v>
      </c>
      <c r="K4437" s="28" t="s">
        <v>697</v>
      </c>
      <c r="L4437" s="28">
        <v>3</v>
      </c>
      <c r="M4437" s="28" t="str">
        <f t="shared" si="88"/>
        <v>476923</v>
      </c>
      <c r="N4437" s="28">
        <v>1423</v>
      </c>
      <c r="O4437" s="279">
        <v>153134.83230000001</v>
      </c>
    </row>
    <row r="4438" spans="10:15" x14ac:dyDescent="0.2">
      <c r="J4438" s="28">
        <v>47692</v>
      </c>
      <c r="K4438" s="28" t="s">
        <v>697</v>
      </c>
      <c r="L4438" s="28">
        <v>9</v>
      </c>
      <c r="M4438" s="28" t="str">
        <f t="shared" si="88"/>
        <v>476929</v>
      </c>
      <c r="N4438" s="28">
        <v>4029</v>
      </c>
      <c r="O4438" s="279">
        <v>63376.220979999998</v>
      </c>
    </row>
    <row r="4439" spans="10:15" x14ac:dyDescent="0.2">
      <c r="J4439" s="28">
        <v>47692</v>
      </c>
      <c r="K4439" s="28" t="s">
        <v>697</v>
      </c>
      <c r="L4439" s="28">
        <v>12</v>
      </c>
      <c r="M4439" s="28" t="str">
        <f t="shared" si="88"/>
        <v>4769212</v>
      </c>
      <c r="N4439" s="28">
        <v>0</v>
      </c>
      <c r="O4439" s="279">
        <v>4575.4644639999997</v>
      </c>
    </row>
    <row r="4440" spans="10:15" x14ac:dyDescent="0.2">
      <c r="J4440" s="28">
        <v>47703</v>
      </c>
      <c r="K4440" s="28" t="s">
        <v>698</v>
      </c>
      <c r="L4440" s="28">
        <v>1</v>
      </c>
      <c r="M4440" s="28" t="str">
        <f t="shared" si="88"/>
        <v>477031</v>
      </c>
      <c r="N4440" s="28">
        <v>13089</v>
      </c>
      <c r="O4440" s="279">
        <v>11552.721250000001</v>
      </c>
    </row>
    <row r="4441" spans="10:15" x14ac:dyDescent="0.2">
      <c r="J4441" s="28">
        <v>47703</v>
      </c>
      <c r="K4441" s="28" t="s">
        <v>698</v>
      </c>
      <c r="L4441" s="28">
        <v>2</v>
      </c>
      <c r="M4441" s="28" t="str">
        <f t="shared" si="88"/>
        <v>477032</v>
      </c>
      <c r="N4441" s="28">
        <v>4760</v>
      </c>
      <c r="O4441" s="279">
        <v>23227.882720000001</v>
      </c>
    </row>
    <row r="4442" spans="10:15" x14ac:dyDescent="0.2">
      <c r="J4442" s="28">
        <v>47703</v>
      </c>
      <c r="K4442" s="28" t="s">
        <v>698</v>
      </c>
      <c r="L4442" s="28">
        <v>12</v>
      </c>
      <c r="M4442" s="28" t="str">
        <f t="shared" si="88"/>
        <v>4770312</v>
      </c>
      <c r="N4442" s="28">
        <v>0</v>
      </c>
      <c r="O4442" s="279">
        <v>4099.9890450000003</v>
      </c>
    </row>
    <row r="4443" spans="10:15" x14ac:dyDescent="0.2">
      <c r="J4443" s="28">
        <v>47707</v>
      </c>
      <c r="K4443" s="28" t="s">
        <v>699</v>
      </c>
      <c r="L4443" s="28">
        <v>1</v>
      </c>
      <c r="M4443" s="28" t="str">
        <f t="shared" si="88"/>
        <v>477071</v>
      </c>
      <c r="N4443" s="28">
        <v>87647</v>
      </c>
      <c r="O4443" s="279">
        <v>24548.676790000001</v>
      </c>
    </row>
    <row r="4444" spans="10:15" x14ac:dyDescent="0.2">
      <c r="J4444" s="28">
        <v>47707</v>
      </c>
      <c r="K4444" s="28" t="s">
        <v>699</v>
      </c>
      <c r="L4444" s="28">
        <v>2</v>
      </c>
      <c r="M4444" s="28" t="str">
        <f t="shared" si="88"/>
        <v>477072</v>
      </c>
      <c r="N4444" s="28">
        <v>89332</v>
      </c>
      <c r="O4444" s="279">
        <v>65627.947830000005</v>
      </c>
    </row>
    <row r="4445" spans="10:15" x14ac:dyDescent="0.2">
      <c r="J4445" s="28">
        <v>47707</v>
      </c>
      <c r="K4445" s="28" t="s">
        <v>699</v>
      </c>
      <c r="L4445" s="28">
        <v>3</v>
      </c>
      <c r="M4445" s="28" t="str">
        <f t="shared" si="88"/>
        <v>477073</v>
      </c>
      <c r="N4445" s="28">
        <v>9672</v>
      </c>
      <c r="O4445" s="279">
        <v>186551.57339999999</v>
      </c>
    </row>
    <row r="4446" spans="10:15" x14ac:dyDescent="0.2">
      <c r="J4446" s="28">
        <v>47707</v>
      </c>
      <c r="K4446" s="28" t="s">
        <v>699</v>
      </c>
      <c r="L4446" s="28">
        <v>4</v>
      </c>
      <c r="M4446" s="28" t="str">
        <f t="shared" si="88"/>
        <v>477074</v>
      </c>
      <c r="N4446" s="28">
        <v>690</v>
      </c>
      <c r="O4446" s="279">
        <v>314451.88280000002</v>
      </c>
    </row>
    <row r="4447" spans="10:15" x14ac:dyDescent="0.2">
      <c r="J4447" s="28">
        <v>47707</v>
      </c>
      <c r="K4447" s="28" t="s">
        <v>699</v>
      </c>
      <c r="L4447" s="28">
        <v>9</v>
      </c>
      <c r="M4447" s="28" t="str">
        <f t="shared" si="88"/>
        <v>477079</v>
      </c>
      <c r="N4447" s="28">
        <v>5760</v>
      </c>
      <c r="O4447" s="279">
        <v>106187.7862</v>
      </c>
    </row>
    <row r="4448" spans="10:15" x14ac:dyDescent="0.2">
      <c r="J4448" s="28">
        <v>47707</v>
      </c>
      <c r="K4448" s="28" t="s">
        <v>699</v>
      </c>
      <c r="L4448" s="28">
        <v>11</v>
      </c>
      <c r="M4448" s="28" t="str">
        <f t="shared" si="88"/>
        <v>4770711</v>
      </c>
      <c r="N4448" s="28">
        <v>23</v>
      </c>
      <c r="O4448" s="279">
        <v>51706.422019999998</v>
      </c>
    </row>
    <row r="4449" spans="10:15" x14ac:dyDescent="0.2">
      <c r="J4449" s="28">
        <v>47707</v>
      </c>
      <c r="K4449" s="28" t="s">
        <v>699</v>
      </c>
      <c r="L4449" s="28">
        <v>12</v>
      </c>
      <c r="M4449" s="28" t="str">
        <f t="shared" si="88"/>
        <v>4770712</v>
      </c>
      <c r="N4449" s="28">
        <v>0</v>
      </c>
      <c r="O4449" s="279">
        <v>9944.7435740000001</v>
      </c>
    </row>
    <row r="4450" spans="10:15" x14ac:dyDescent="0.2">
      <c r="J4450" s="28">
        <v>47720</v>
      </c>
      <c r="K4450" s="28" t="s">
        <v>700</v>
      </c>
      <c r="L4450" s="28">
        <v>1</v>
      </c>
      <c r="M4450" s="28" t="str">
        <f t="shared" si="88"/>
        <v>477201</v>
      </c>
      <c r="N4450" s="28">
        <v>64279</v>
      </c>
      <c r="O4450" s="279">
        <v>13862.55004</v>
      </c>
    </row>
    <row r="4451" spans="10:15" x14ac:dyDescent="0.2">
      <c r="J4451" s="28">
        <v>47720</v>
      </c>
      <c r="K4451" s="28" t="s">
        <v>700</v>
      </c>
      <c r="L4451" s="28">
        <v>2</v>
      </c>
      <c r="M4451" s="28" t="str">
        <f t="shared" si="88"/>
        <v>477202</v>
      </c>
      <c r="N4451" s="28">
        <v>16969</v>
      </c>
      <c r="O4451" s="279">
        <v>67983.035870000007</v>
      </c>
    </row>
    <row r="4452" spans="10:15" x14ac:dyDescent="0.2">
      <c r="J4452" s="28">
        <v>47720</v>
      </c>
      <c r="K4452" s="28" t="s">
        <v>700</v>
      </c>
      <c r="L4452" s="28">
        <v>3</v>
      </c>
      <c r="M4452" s="28" t="str">
        <f t="shared" si="88"/>
        <v>477203</v>
      </c>
      <c r="N4452" s="28">
        <v>1941</v>
      </c>
      <c r="O4452" s="279">
        <v>108358.75</v>
      </c>
    </row>
    <row r="4453" spans="10:15" x14ac:dyDescent="0.2">
      <c r="J4453" s="28">
        <v>47720</v>
      </c>
      <c r="K4453" s="28" t="s">
        <v>700</v>
      </c>
      <c r="L4453" s="28">
        <v>9</v>
      </c>
      <c r="M4453" s="28" t="str">
        <f t="shared" si="88"/>
        <v>477209</v>
      </c>
      <c r="N4453" s="28">
        <v>462</v>
      </c>
      <c r="O4453" s="279">
        <v>69714.393630000006</v>
      </c>
    </row>
    <row r="4454" spans="10:15" x14ac:dyDescent="0.2">
      <c r="J4454" s="28">
        <v>47720</v>
      </c>
      <c r="K4454" s="28" t="s">
        <v>700</v>
      </c>
      <c r="L4454" s="28">
        <v>12</v>
      </c>
      <c r="M4454" s="28" t="str">
        <f t="shared" si="88"/>
        <v>4772012</v>
      </c>
      <c r="N4454" s="28">
        <v>0</v>
      </c>
      <c r="O4454" s="279">
        <v>1216.0844480000001</v>
      </c>
    </row>
    <row r="4455" spans="10:15" x14ac:dyDescent="0.2">
      <c r="J4455" s="28">
        <v>47745</v>
      </c>
      <c r="K4455" s="28" t="s">
        <v>701</v>
      </c>
      <c r="L4455" s="28">
        <v>1</v>
      </c>
      <c r="M4455" s="28" t="str">
        <f t="shared" si="88"/>
        <v>477451</v>
      </c>
      <c r="N4455" s="28">
        <v>122117</v>
      </c>
      <c r="O4455" s="279">
        <v>20216.195009999999</v>
      </c>
    </row>
    <row r="4456" spans="10:15" x14ac:dyDescent="0.2">
      <c r="J4456" s="28">
        <v>47745</v>
      </c>
      <c r="K4456" s="28" t="s">
        <v>701</v>
      </c>
      <c r="L4456" s="28">
        <v>2</v>
      </c>
      <c r="M4456" s="28" t="str">
        <f t="shared" si="88"/>
        <v>477452</v>
      </c>
      <c r="N4456" s="28">
        <v>29043</v>
      </c>
      <c r="O4456" s="279">
        <v>45692.117010000002</v>
      </c>
    </row>
    <row r="4457" spans="10:15" x14ac:dyDescent="0.2">
      <c r="J4457" s="28">
        <v>47745</v>
      </c>
      <c r="K4457" s="28" t="s">
        <v>701</v>
      </c>
      <c r="L4457" s="28">
        <v>3</v>
      </c>
      <c r="M4457" s="28" t="str">
        <f t="shared" si="88"/>
        <v>477453</v>
      </c>
      <c r="N4457" s="28">
        <v>802</v>
      </c>
      <c r="O4457" s="279">
        <v>17535.806390000002</v>
      </c>
    </row>
    <row r="4458" spans="10:15" x14ac:dyDescent="0.2">
      <c r="J4458" s="28">
        <v>47745</v>
      </c>
      <c r="K4458" s="28" t="s">
        <v>701</v>
      </c>
      <c r="L4458" s="28">
        <v>4</v>
      </c>
      <c r="M4458" s="28" t="str">
        <f t="shared" si="88"/>
        <v>477454</v>
      </c>
      <c r="N4458" s="28">
        <v>899</v>
      </c>
      <c r="O4458" s="279">
        <v>127990.9605</v>
      </c>
    </row>
    <row r="4459" spans="10:15" x14ac:dyDescent="0.2">
      <c r="J4459" s="28">
        <v>47745</v>
      </c>
      <c r="K4459" s="28" t="s">
        <v>701</v>
      </c>
      <c r="L4459" s="28">
        <v>9</v>
      </c>
      <c r="M4459" s="28" t="str">
        <f t="shared" si="88"/>
        <v>477459</v>
      </c>
      <c r="N4459" s="28">
        <v>2487</v>
      </c>
      <c r="O4459" s="279">
        <v>50780.700669999998</v>
      </c>
    </row>
    <row r="4460" spans="10:15" x14ac:dyDescent="0.2">
      <c r="J4460" s="28">
        <v>47745</v>
      </c>
      <c r="K4460" s="28" t="s">
        <v>701</v>
      </c>
      <c r="L4460" s="28">
        <v>12</v>
      </c>
      <c r="M4460" s="28" t="str">
        <f t="shared" si="88"/>
        <v>4774512</v>
      </c>
      <c r="N4460" s="28">
        <v>0</v>
      </c>
      <c r="O4460" s="279">
        <v>1466.6598200000001</v>
      </c>
    </row>
    <row r="4461" spans="10:15" x14ac:dyDescent="0.2">
      <c r="J4461" s="28">
        <v>47798</v>
      </c>
      <c r="K4461" s="28" t="s">
        <v>702</v>
      </c>
      <c r="L4461" s="28">
        <v>1</v>
      </c>
      <c r="M4461" s="28" t="str">
        <f t="shared" si="88"/>
        <v>477981</v>
      </c>
      <c r="N4461" s="28">
        <v>68252</v>
      </c>
      <c r="O4461" s="279">
        <v>19994.748739999999</v>
      </c>
    </row>
    <row r="4462" spans="10:15" x14ac:dyDescent="0.2">
      <c r="J4462" s="28">
        <v>47798</v>
      </c>
      <c r="K4462" s="28" t="s">
        <v>702</v>
      </c>
      <c r="L4462" s="28">
        <v>2</v>
      </c>
      <c r="M4462" s="28" t="str">
        <f t="shared" si="88"/>
        <v>477982</v>
      </c>
      <c r="N4462" s="28">
        <v>27536</v>
      </c>
      <c r="O4462" s="279">
        <v>53139.370049999998</v>
      </c>
    </row>
    <row r="4463" spans="10:15" x14ac:dyDescent="0.2">
      <c r="J4463" s="28">
        <v>47798</v>
      </c>
      <c r="K4463" s="28" t="s">
        <v>702</v>
      </c>
      <c r="L4463" s="28">
        <v>3</v>
      </c>
      <c r="M4463" s="28" t="str">
        <f t="shared" si="88"/>
        <v>477983</v>
      </c>
      <c r="N4463" s="28">
        <v>1043</v>
      </c>
      <c r="O4463" s="279">
        <v>64388.608339999999</v>
      </c>
    </row>
    <row r="4464" spans="10:15" x14ac:dyDescent="0.2">
      <c r="J4464" s="28">
        <v>47798</v>
      </c>
      <c r="K4464" s="28" t="s">
        <v>702</v>
      </c>
      <c r="L4464" s="28">
        <v>9</v>
      </c>
      <c r="M4464" s="28" t="str">
        <f t="shared" si="88"/>
        <v>477989</v>
      </c>
      <c r="N4464" s="28">
        <v>1200</v>
      </c>
      <c r="O4464" s="279">
        <v>48838.864679999999</v>
      </c>
    </row>
    <row r="4465" spans="10:15" x14ac:dyDescent="0.2">
      <c r="J4465" s="28">
        <v>47798</v>
      </c>
      <c r="K4465" s="28" t="s">
        <v>702</v>
      </c>
      <c r="L4465" s="28">
        <v>12</v>
      </c>
      <c r="M4465" s="28" t="str">
        <f t="shared" si="88"/>
        <v>4779812</v>
      </c>
      <c r="N4465" s="28">
        <v>0</v>
      </c>
      <c r="O4465" s="279">
        <v>4082.5592240000001</v>
      </c>
    </row>
    <row r="4466" spans="10:15" x14ac:dyDescent="0.2">
      <c r="J4466" s="28">
        <v>47960</v>
      </c>
      <c r="K4466" s="28" t="s">
        <v>703</v>
      </c>
      <c r="L4466" s="28">
        <v>1</v>
      </c>
      <c r="M4466" s="28" t="str">
        <f t="shared" si="88"/>
        <v>479601</v>
      </c>
      <c r="N4466" s="28">
        <v>29008</v>
      </c>
      <c r="O4466" s="279">
        <v>3598.3978160000001</v>
      </c>
    </row>
    <row r="4467" spans="10:15" x14ac:dyDescent="0.2">
      <c r="J4467" s="28">
        <v>47960</v>
      </c>
      <c r="K4467" s="28" t="s">
        <v>703</v>
      </c>
      <c r="L4467" s="28">
        <v>2</v>
      </c>
      <c r="M4467" s="28" t="str">
        <f t="shared" si="88"/>
        <v>479602</v>
      </c>
      <c r="N4467" s="28">
        <v>1355</v>
      </c>
      <c r="O4467" s="279">
        <v>34450.630469999996</v>
      </c>
    </row>
    <row r="4468" spans="10:15" x14ac:dyDescent="0.2">
      <c r="J4468" s="28">
        <v>47960</v>
      </c>
      <c r="K4468" s="28" t="s">
        <v>703</v>
      </c>
      <c r="L4468" s="28">
        <v>9</v>
      </c>
      <c r="M4468" s="28" t="str">
        <f t="shared" si="88"/>
        <v>479609</v>
      </c>
      <c r="N4468" s="28">
        <v>275</v>
      </c>
      <c r="O4468" s="279">
        <v>76460.196479999999</v>
      </c>
    </row>
    <row r="4469" spans="10:15" x14ac:dyDescent="0.2">
      <c r="J4469" s="28">
        <v>47960</v>
      </c>
      <c r="K4469" s="28" t="s">
        <v>703</v>
      </c>
      <c r="L4469" s="28">
        <v>12</v>
      </c>
      <c r="M4469" s="28" t="str">
        <f t="shared" si="88"/>
        <v>4796012</v>
      </c>
      <c r="N4469" s="28">
        <v>0</v>
      </c>
      <c r="O4469" s="279">
        <v>917.29590989999997</v>
      </c>
    </row>
    <row r="4470" spans="10:15" x14ac:dyDescent="0.2">
      <c r="J4470" s="28">
        <v>47980</v>
      </c>
      <c r="K4470" s="28" t="s">
        <v>704</v>
      </c>
      <c r="L4470" s="28">
        <v>1</v>
      </c>
      <c r="M4470" s="28" t="str">
        <f t="shared" si="88"/>
        <v>479801</v>
      </c>
      <c r="N4470" s="28">
        <v>80357</v>
      </c>
      <c r="O4470" s="279">
        <v>21840.046920000001</v>
      </c>
    </row>
    <row r="4471" spans="10:15" x14ac:dyDescent="0.2">
      <c r="J4471" s="28">
        <v>47980</v>
      </c>
      <c r="K4471" s="28" t="s">
        <v>704</v>
      </c>
      <c r="L4471" s="28">
        <v>2</v>
      </c>
      <c r="M4471" s="28" t="str">
        <f t="shared" si="88"/>
        <v>479802</v>
      </c>
      <c r="N4471" s="28">
        <v>36570</v>
      </c>
      <c r="O4471" s="279">
        <v>43744.451829999998</v>
      </c>
    </row>
    <row r="4472" spans="10:15" x14ac:dyDescent="0.2">
      <c r="J4472" s="28">
        <v>47980</v>
      </c>
      <c r="K4472" s="28" t="s">
        <v>704</v>
      </c>
      <c r="L4472" s="28">
        <v>3</v>
      </c>
      <c r="M4472" s="28" t="str">
        <f t="shared" si="88"/>
        <v>479803</v>
      </c>
      <c r="N4472" s="28">
        <v>1435</v>
      </c>
      <c r="O4472" s="279">
        <v>24420.46574</v>
      </c>
    </row>
    <row r="4473" spans="10:15" x14ac:dyDescent="0.2">
      <c r="J4473" s="28">
        <v>47980</v>
      </c>
      <c r="K4473" s="28" t="s">
        <v>704</v>
      </c>
      <c r="L4473" s="28">
        <v>4</v>
      </c>
      <c r="M4473" s="28" t="str">
        <f t="shared" si="88"/>
        <v>479804</v>
      </c>
      <c r="N4473" s="28">
        <v>475</v>
      </c>
      <c r="O4473" s="279">
        <v>6680.1821399999999</v>
      </c>
    </row>
    <row r="4474" spans="10:15" x14ac:dyDescent="0.2">
      <c r="J4474" s="28">
        <v>47980</v>
      </c>
      <c r="K4474" s="28" t="s">
        <v>704</v>
      </c>
      <c r="L4474" s="28">
        <v>7</v>
      </c>
      <c r="M4474" s="28" t="str">
        <f t="shared" si="88"/>
        <v>479807</v>
      </c>
      <c r="N4474" s="28">
        <v>3916</v>
      </c>
      <c r="O4474" s="279">
        <v>6853.0661270000001</v>
      </c>
    </row>
    <row r="4475" spans="10:15" x14ac:dyDescent="0.2">
      <c r="J4475" s="28">
        <v>47980</v>
      </c>
      <c r="K4475" s="28" t="s">
        <v>704</v>
      </c>
      <c r="L4475" s="28">
        <v>8</v>
      </c>
      <c r="M4475" s="28" t="str">
        <f t="shared" si="88"/>
        <v>479808</v>
      </c>
      <c r="N4475" s="28">
        <v>2305</v>
      </c>
      <c r="O4475" s="279">
        <v>4761.3498229999996</v>
      </c>
    </row>
    <row r="4476" spans="10:15" x14ac:dyDescent="0.2">
      <c r="J4476" s="28">
        <v>47980</v>
      </c>
      <c r="K4476" s="28" t="s">
        <v>704</v>
      </c>
      <c r="L4476" s="28">
        <v>9</v>
      </c>
      <c r="M4476" s="28" t="str">
        <f t="shared" si="88"/>
        <v>479809</v>
      </c>
      <c r="N4476" s="28">
        <v>3336</v>
      </c>
      <c r="O4476" s="279">
        <v>64159.741629999997</v>
      </c>
    </row>
    <row r="4477" spans="10:15" x14ac:dyDescent="0.2">
      <c r="J4477" s="28">
        <v>47980</v>
      </c>
      <c r="K4477" s="28" t="s">
        <v>704</v>
      </c>
      <c r="L4477" s="28">
        <v>10</v>
      </c>
      <c r="M4477" s="28" t="str">
        <f t="shared" si="88"/>
        <v>4798010</v>
      </c>
      <c r="N4477" s="28">
        <v>1145</v>
      </c>
      <c r="O4477" s="279">
        <v>219291.27050000001</v>
      </c>
    </row>
    <row r="4478" spans="10:15" x14ac:dyDescent="0.2">
      <c r="J4478" s="28">
        <v>47980</v>
      </c>
      <c r="K4478" s="28" t="s">
        <v>704</v>
      </c>
      <c r="L4478" s="28">
        <v>11</v>
      </c>
      <c r="M4478" s="28" t="str">
        <f t="shared" si="88"/>
        <v>4798011</v>
      </c>
      <c r="N4478" s="28">
        <v>70</v>
      </c>
      <c r="O4478" s="279">
        <v>63801.724139999998</v>
      </c>
    </row>
    <row r="4479" spans="10:15" x14ac:dyDescent="0.2">
      <c r="J4479" s="28">
        <v>47980</v>
      </c>
      <c r="K4479" s="28" t="s">
        <v>704</v>
      </c>
      <c r="L4479" s="28">
        <v>12</v>
      </c>
      <c r="M4479" s="28" t="str">
        <f t="shared" si="88"/>
        <v>4798012</v>
      </c>
      <c r="N4479" s="28">
        <v>0</v>
      </c>
      <c r="O4479" s="279">
        <v>4463.6464040000001</v>
      </c>
    </row>
    <row r="4480" spans="10:15" x14ac:dyDescent="0.2">
      <c r="J4480" s="28">
        <v>50001</v>
      </c>
      <c r="K4480" s="28" t="s">
        <v>705</v>
      </c>
      <c r="L4480" s="28">
        <v>1</v>
      </c>
      <c r="M4480" s="28" t="str">
        <f t="shared" si="88"/>
        <v>500011</v>
      </c>
      <c r="N4480" s="28">
        <v>515054</v>
      </c>
      <c r="O4480" s="279">
        <v>127770.32429999999</v>
      </c>
    </row>
    <row r="4481" spans="10:15" x14ac:dyDescent="0.2">
      <c r="J4481" s="28">
        <v>50001</v>
      </c>
      <c r="K4481" s="28" t="s">
        <v>705</v>
      </c>
      <c r="L4481" s="28">
        <v>2</v>
      </c>
      <c r="M4481" s="28" t="str">
        <f t="shared" si="88"/>
        <v>500012</v>
      </c>
      <c r="N4481" s="28">
        <v>4066805</v>
      </c>
      <c r="O4481" s="279">
        <v>401552.48310000001</v>
      </c>
    </row>
    <row r="4482" spans="10:15" x14ac:dyDescent="0.2">
      <c r="J4482" s="28">
        <v>50001</v>
      </c>
      <c r="K4482" s="28" t="s">
        <v>705</v>
      </c>
      <c r="L4482" s="28">
        <v>3</v>
      </c>
      <c r="M4482" s="28" t="str">
        <f t="shared" si="88"/>
        <v>500013</v>
      </c>
      <c r="N4482" s="28">
        <v>3903460</v>
      </c>
      <c r="O4482" s="279">
        <v>706808.23340000003</v>
      </c>
    </row>
    <row r="4483" spans="10:15" x14ac:dyDescent="0.2">
      <c r="J4483" s="28">
        <v>50001</v>
      </c>
      <c r="K4483" s="28" t="s">
        <v>705</v>
      </c>
      <c r="L4483" s="28">
        <v>4</v>
      </c>
      <c r="M4483" s="28" t="str">
        <f t="shared" ref="M4483:M4546" si="89">J4483&amp;L4483</f>
        <v>500014</v>
      </c>
      <c r="N4483" s="28">
        <v>1718303</v>
      </c>
      <c r="O4483" s="279">
        <v>963239.67570000002</v>
      </c>
    </row>
    <row r="4484" spans="10:15" x14ac:dyDescent="0.2">
      <c r="J4484" s="28">
        <v>50001</v>
      </c>
      <c r="K4484" s="28" t="s">
        <v>705</v>
      </c>
      <c r="L4484" s="28">
        <v>5</v>
      </c>
      <c r="M4484" s="28" t="str">
        <f t="shared" si="89"/>
        <v>500015</v>
      </c>
      <c r="N4484" s="28">
        <v>390779</v>
      </c>
      <c r="O4484" s="279">
        <v>1200014.4180000001</v>
      </c>
    </row>
    <row r="4485" spans="10:15" x14ac:dyDescent="0.2">
      <c r="J4485" s="28">
        <v>50001</v>
      </c>
      <c r="K4485" s="28" t="s">
        <v>705</v>
      </c>
      <c r="L4485" s="28">
        <v>6</v>
      </c>
      <c r="M4485" s="28" t="str">
        <f t="shared" si="89"/>
        <v>500016</v>
      </c>
      <c r="N4485" s="28">
        <v>185348</v>
      </c>
      <c r="O4485" s="279">
        <v>1197648.662</v>
      </c>
    </row>
    <row r="4486" spans="10:15" x14ac:dyDescent="0.2">
      <c r="J4486" s="28">
        <v>50001</v>
      </c>
      <c r="K4486" s="28" t="s">
        <v>705</v>
      </c>
      <c r="L4486" s="28">
        <v>7</v>
      </c>
      <c r="M4486" s="28" t="str">
        <f t="shared" si="89"/>
        <v>500017</v>
      </c>
      <c r="N4486" s="28">
        <v>79579</v>
      </c>
      <c r="O4486" s="279">
        <v>1353728.7490000001</v>
      </c>
    </row>
    <row r="4487" spans="10:15" x14ac:dyDescent="0.2">
      <c r="J4487" s="28">
        <v>50001</v>
      </c>
      <c r="K4487" s="28" t="s">
        <v>705</v>
      </c>
      <c r="L4487" s="28">
        <v>8</v>
      </c>
      <c r="M4487" s="28" t="str">
        <f t="shared" si="89"/>
        <v>500018</v>
      </c>
      <c r="N4487" s="28">
        <v>81544</v>
      </c>
      <c r="O4487" s="279">
        <v>885059.93870000006</v>
      </c>
    </row>
    <row r="4488" spans="10:15" x14ac:dyDescent="0.2">
      <c r="J4488" s="28">
        <v>50001</v>
      </c>
      <c r="K4488" s="28" t="s">
        <v>705</v>
      </c>
      <c r="L4488" s="28">
        <v>9</v>
      </c>
      <c r="M4488" s="28" t="str">
        <f t="shared" si="89"/>
        <v>500019</v>
      </c>
      <c r="N4488" s="28">
        <v>284572</v>
      </c>
      <c r="O4488" s="279">
        <v>1092313.57</v>
      </c>
    </row>
    <row r="4489" spans="10:15" x14ac:dyDescent="0.2">
      <c r="J4489" s="28">
        <v>50001</v>
      </c>
      <c r="K4489" s="28" t="s">
        <v>705</v>
      </c>
      <c r="L4489" s="28">
        <v>10</v>
      </c>
      <c r="M4489" s="28" t="str">
        <f t="shared" si="89"/>
        <v>5000110</v>
      </c>
      <c r="N4489" s="28">
        <v>1485681</v>
      </c>
      <c r="O4489" s="279">
        <v>1327384.9979999999</v>
      </c>
    </row>
    <row r="4490" spans="10:15" x14ac:dyDescent="0.2">
      <c r="J4490" s="28">
        <v>50001</v>
      </c>
      <c r="K4490" s="28" t="s">
        <v>705</v>
      </c>
      <c r="L4490" s="28">
        <v>11</v>
      </c>
      <c r="M4490" s="28" t="str">
        <f t="shared" si="89"/>
        <v>5000111</v>
      </c>
      <c r="N4490" s="28">
        <v>5697</v>
      </c>
      <c r="O4490" s="279">
        <v>534929.45129999996</v>
      </c>
    </row>
    <row r="4491" spans="10:15" x14ac:dyDescent="0.2">
      <c r="J4491" s="28">
        <v>50001</v>
      </c>
      <c r="K4491" s="28" t="s">
        <v>705</v>
      </c>
      <c r="L4491" s="28">
        <v>12</v>
      </c>
      <c r="M4491" s="28" t="str">
        <f t="shared" si="89"/>
        <v>5000112</v>
      </c>
      <c r="N4491" s="28">
        <v>0</v>
      </c>
      <c r="O4491" s="279">
        <v>146937.2133</v>
      </c>
    </row>
    <row r="4492" spans="10:15" x14ac:dyDescent="0.2">
      <c r="J4492" s="28">
        <v>50006</v>
      </c>
      <c r="K4492" s="28" t="s">
        <v>706</v>
      </c>
      <c r="L4492" s="28">
        <v>1</v>
      </c>
      <c r="M4492" s="28" t="str">
        <f t="shared" si="89"/>
        <v>500061</v>
      </c>
      <c r="N4492" s="28">
        <v>26507</v>
      </c>
      <c r="O4492" s="279">
        <v>194876.77009999999</v>
      </c>
    </row>
    <row r="4493" spans="10:15" x14ac:dyDescent="0.2">
      <c r="J4493" s="28">
        <v>50006</v>
      </c>
      <c r="K4493" s="28" t="s">
        <v>706</v>
      </c>
      <c r="L4493" s="28">
        <v>2</v>
      </c>
      <c r="M4493" s="28" t="str">
        <f t="shared" si="89"/>
        <v>500062</v>
      </c>
      <c r="N4493" s="28">
        <v>750368</v>
      </c>
      <c r="O4493" s="279">
        <v>334471.37729999999</v>
      </c>
    </row>
    <row r="4494" spans="10:15" x14ac:dyDescent="0.2">
      <c r="J4494" s="28">
        <v>50006</v>
      </c>
      <c r="K4494" s="28" t="s">
        <v>706</v>
      </c>
      <c r="L4494" s="28">
        <v>3</v>
      </c>
      <c r="M4494" s="28" t="str">
        <f t="shared" si="89"/>
        <v>500063</v>
      </c>
      <c r="N4494" s="28">
        <v>721063</v>
      </c>
      <c r="O4494" s="279">
        <v>515022.07860000001</v>
      </c>
    </row>
    <row r="4495" spans="10:15" x14ac:dyDescent="0.2">
      <c r="J4495" s="28">
        <v>50006</v>
      </c>
      <c r="K4495" s="28" t="s">
        <v>706</v>
      </c>
      <c r="L4495" s="28">
        <v>4</v>
      </c>
      <c r="M4495" s="28" t="str">
        <f t="shared" si="89"/>
        <v>500064</v>
      </c>
      <c r="N4495" s="28">
        <v>368693</v>
      </c>
      <c r="O4495" s="279">
        <v>668404.74490000005</v>
      </c>
    </row>
    <row r="4496" spans="10:15" x14ac:dyDescent="0.2">
      <c r="J4496" s="28">
        <v>50006</v>
      </c>
      <c r="K4496" s="28" t="s">
        <v>706</v>
      </c>
      <c r="L4496" s="28">
        <v>5</v>
      </c>
      <c r="M4496" s="28" t="str">
        <f t="shared" si="89"/>
        <v>500065</v>
      </c>
      <c r="N4496" s="28">
        <v>78658</v>
      </c>
      <c r="O4496" s="279">
        <v>791432.01040000003</v>
      </c>
    </row>
    <row r="4497" spans="10:15" x14ac:dyDescent="0.2">
      <c r="J4497" s="28">
        <v>50006</v>
      </c>
      <c r="K4497" s="28" t="s">
        <v>706</v>
      </c>
      <c r="L4497" s="28">
        <v>6</v>
      </c>
      <c r="M4497" s="28" t="str">
        <f t="shared" si="89"/>
        <v>500066</v>
      </c>
      <c r="N4497" s="28">
        <v>44673</v>
      </c>
      <c r="O4497" s="279">
        <v>787799.51249999995</v>
      </c>
    </row>
    <row r="4498" spans="10:15" x14ac:dyDescent="0.2">
      <c r="J4498" s="28">
        <v>50006</v>
      </c>
      <c r="K4498" s="28" t="s">
        <v>706</v>
      </c>
      <c r="L4498" s="28">
        <v>7</v>
      </c>
      <c r="M4498" s="28" t="str">
        <f t="shared" si="89"/>
        <v>500067</v>
      </c>
      <c r="N4498" s="28">
        <v>20143</v>
      </c>
      <c r="O4498" s="279">
        <v>699956.46640000003</v>
      </c>
    </row>
    <row r="4499" spans="10:15" x14ac:dyDescent="0.2">
      <c r="J4499" s="28">
        <v>50006</v>
      </c>
      <c r="K4499" s="28" t="s">
        <v>706</v>
      </c>
      <c r="L4499" s="28">
        <v>8</v>
      </c>
      <c r="M4499" s="28" t="str">
        <f t="shared" si="89"/>
        <v>500068</v>
      </c>
      <c r="N4499" s="28">
        <v>10775</v>
      </c>
      <c r="O4499" s="279">
        <v>359885.48080000002</v>
      </c>
    </row>
    <row r="4500" spans="10:15" x14ac:dyDescent="0.2">
      <c r="J4500" s="28">
        <v>50006</v>
      </c>
      <c r="K4500" s="28" t="s">
        <v>706</v>
      </c>
      <c r="L4500" s="28">
        <v>9</v>
      </c>
      <c r="M4500" s="28" t="str">
        <f t="shared" si="89"/>
        <v>500069</v>
      </c>
      <c r="N4500" s="28">
        <v>27212</v>
      </c>
      <c r="O4500" s="279">
        <v>525406.06070000003</v>
      </c>
    </row>
    <row r="4501" spans="10:15" x14ac:dyDescent="0.2">
      <c r="J4501" s="28">
        <v>50006</v>
      </c>
      <c r="K4501" s="28" t="s">
        <v>706</v>
      </c>
      <c r="L4501" s="28">
        <v>10</v>
      </c>
      <c r="M4501" s="28" t="str">
        <f t="shared" si="89"/>
        <v>5000610</v>
      </c>
      <c r="N4501" s="28">
        <v>169110</v>
      </c>
      <c r="O4501" s="279">
        <v>810218.51610000001</v>
      </c>
    </row>
    <row r="4502" spans="10:15" x14ac:dyDescent="0.2">
      <c r="J4502" s="28">
        <v>50006</v>
      </c>
      <c r="K4502" s="28" t="s">
        <v>706</v>
      </c>
      <c r="L4502" s="28">
        <v>12</v>
      </c>
      <c r="M4502" s="28" t="str">
        <f t="shared" si="89"/>
        <v>5000612</v>
      </c>
      <c r="N4502" s="28">
        <v>0</v>
      </c>
      <c r="O4502" s="279">
        <v>155622.0704</v>
      </c>
    </row>
    <row r="4503" spans="10:15" x14ac:dyDescent="0.2">
      <c r="J4503" s="28">
        <v>50110</v>
      </c>
      <c r="K4503" s="28" t="s">
        <v>707</v>
      </c>
      <c r="L4503" s="28">
        <v>1</v>
      </c>
      <c r="M4503" s="28" t="str">
        <f t="shared" si="89"/>
        <v>501101</v>
      </c>
      <c r="N4503" s="28">
        <v>18250</v>
      </c>
      <c r="O4503" s="279">
        <v>43516.550130000003</v>
      </c>
    </row>
    <row r="4504" spans="10:15" x14ac:dyDescent="0.2">
      <c r="J4504" s="28">
        <v>50110</v>
      </c>
      <c r="K4504" s="28" t="s">
        <v>707</v>
      </c>
      <c r="L4504" s="28">
        <v>2</v>
      </c>
      <c r="M4504" s="28" t="str">
        <f t="shared" si="89"/>
        <v>501102</v>
      </c>
      <c r="N4504" s="28">
        <v>36651</v>
      </c>
      <c r="O4504" s="279">
        <v>108732.0282</v>
      </c>
    </row>
    <row r="4505" spans="10:15" x14ac:dyDescent="0.2">
      <c r="J4505" s="28">
        <v>50110</v>
      </c>
      <c r="K4505" s="28" t="s">
        <v>707</v>
      </c>
      <c r="L4505" s="28">
        <v>3</v>
      </c>
      <c r="M4505" s="28" t="str">
        <f t="shared" si="89"/>
        <v>501103</v>
      </c>
      <c r="N4505" s="28">
        <v>2135</v>
      </c>
      <c r="O4505" s="279">
        <v>181431.91130000001</v>
      </c>
    </row>
    <row r="4506" spans="10:15" x14ac:dyDescent="0.2">
      <c r="J4506" s="28">
        <v>50110</v>
      </c>
      <c r="K4506" s="28" t="s">
        <v>707</v>
      </c>
      <c r="L4506" s="28">
        <v>4</v>
      </c>
      <c r="M4506" s="28" t="str">
        <f t="shared" si="89"/>
        <v>501104</v>
      </c>
      <c r="N4506" s="28">
        <v>402</v>
      </c>
      <c r="O4506" s="279">
        <v>4304.5286699999997</v>
      </c>
    </row>
    <row r="4507" spans="10:15" x14ac:dyDescent="0.2">
      <c r="J4507" s="28">
        <v>50110</v>
      </c>
      <c r="K4507" s="28" t="s">
        <v>707</v>
      </c>
      <c r="L4507" s="28">
        <v>6</v>
      </c>
      <c r="M4507" s="28" t="str">
        <f t="shared" si="89"/>
        <v>501106</v>
      </c>
      <c r="N4507" s="28">
        <v>90</v>
      </c>
      <c r="O4507" s="279">
        <v>15071.481299999999</v>
      </c>
    </row>
    <row r="4508" spans="10:15" x14ac:dyDescent="0.2">
      <c r="J4508" s="28">
        <v>50110</v>
      </c>
      <c r="K4508" s="28" t="s">
        <v>707</v>
      </c>
      <c r="L4508" s="28">
        <v>9</v>
      </c>
      <c r="M4508" s="28" t="str">
        <f t="shared" si="89"/>
        <v>501109</v>
      </c>
      <c r="N4508" s="28">
        <v>1579</v>
      </c>
      <c r="O4508" s="279">
        <v>134284.96599999999</v>
      </c>
    </row>
    <row r="4509" spans="10:15" x14ac:dyDescent="0.2">
      <c r="J4509" s="28">
        <v>50110</v>
      </c>
      <c r="K4509" s="28" t="s">
        <v>707</v>
      </c>
      <c r="L4509" s="28">
        <v>10</v>
      </c>
      <c r="M4509" s="28" t="str">
        <f t="shared" si="89"/>
        <v>5011010</v>
      </c>
      <c r="N4509" s="28">
        <v>904</v>
      </c>
      <c r="O4509" s="279">
        <v>164234.56700000001</v>
      </c>
    </row>
    <row r="4510" spans="10:15" x14ac:dyDescent="0.2">
      <c r="J4510" s="28">
        <v>50110</v>
      </c>
      <c r="K4510" s="28" t="s">
        <v>707</v>
      </c>
      <c r="L4510" s="28">
        <v>12</v>
      </c>
      <c r="M4510" s="28" t="str">
        <f t="shared" si="89"/>
        <v>5011012</v>
      </c>
      <c r="N4510" s="28">
        <v>0</v>
      </c>
      <c r="O4510" s="279">
        <v>6043.9608989999997</v>
      </c>
    </row>
    <row r="4511" spans="10:15" x14ac:dyDescent="0.2">
      <c r="J4511" s="28">
        <v>50124</v>
      </c>
      <c r="K4511" s="28" t="s">
        <v>708</v>
      </c>
      <c r="L4511" s="28">
        <v>1</v>
      </c>
      <c r="M4511" s="28" t="str">
        <f t="shared" si="89"/>
        <v>501241</v>
      </c>
      <c r="N4511" s="28">
        <v>18694</v>
      </c>
      <c r="O4511" s="279">
        <v>24419.371579999999</v>
      </c>
    </row>
    <row r="4512" spans="10:15" x14ac:dyDescent="0.2">
      <c r="J4512" s="28">
        <v>50124</v>
      </c>
      <c r="K4512" s="28" t="s">
        <v>708</v>
      </c>
      <c r="L4512" s="28">
        <v>2</v>
      </c>
      <c r="M4512" s="28" t="str">
        <f t="shared" si="89"/>
        <v>501242</v>
      </c>
      <c r="N4512" s="28">
        <v>7375</v>
      </c>
      <c r="O4512" s="279">
        <v>50100.340750000003</v>
      </c>
    </row>
    <row r="4513" spans="10:15" x14ac:dyDescent="0.2">
      <c r="J4513" s="28">
        <v>50124</v>
      </c>
      <c r="K4513" s="28" t="s">
        <v>708</v>
      </c>
      <c r="L4513" s="28">
        <v>4</v>
      </c>
      <c r="M4513" s="28" t="str">
        <f t="shared" si="89"/>
        <v>501244</v>
      </c>
      <c r="N4513" s="28">
        <v>820</v>
      </c>
      <c r="O4513" s="279">
        <v>11667.042890000001</v>
      </c>
    </row>
    <row r="4514" spans="10:15" x14ac:dyDescent="0.2">
      <c r="J4514" s="28">
        <v>50124</v>
      </c>
      <c r="K4514" s="28" t="s">
        <v>708</v>
      </c>
      <c r="L4514" s="28">
        <v>9</v>
      </c>
      <c r="M4514" s="28" t="str">
        <f t="shared" si="89"/>
        <v>501249</v>
      </c>
      <c r="N4514" s="28">
        <v>3029</v>
      </c>
      <c r="O4514" s="279">
        <v>68272.849560000002</v>
      </c>
    </row>
    <row r="4515" spans="10:15" x14ac:dyDescent="0.2">
      <c r="J4515" s="28">
        <v>50124</v>
      </c>
      <c r="K4515" s="28" t="s">
        <v>708</v>
      </c>
      <c r="L4515" s="28">
        <v>12</v>
      </c>
      <c r="M4515" s="28" t="str">
        <f t="shared" si="89"/>
        <v>5012412</v>
      </c>
      <c r="N4515" s="28">
        <v>0</v>
      </c>
      <c r="O4515" s="279">
        <v>6565.2646050000003</v>
      </c>
    </row>
    <row r="4516" spans="10:15" x14ac:dyDescent="0.2">
      <c r="J4516" s="28">
        <v>50150</v>
      </c>
      <c r="K4516" s="28" t="s">
        <v>709</v>
      </c>
      <c r="L4516" s="28">
        <v>1</v>
      </c>
      <c r="M4516" s="28" t="str">
        <f t="shared" si="89"/>
        <v>501501</v>
      </c>
      <c r="N4516" s="28">
        <v>1819</v>
      </c>
      <c r="O4516" s="279">
        <v>67301.251180000007</v>
      </c>
    </row>
    <row r="4517" spans="10:15" x14ac:dyDescent="0.2">
      <c r="J4517" s="28">
        <v>50150</v>
      </c>
      <c r="K4517" s="28" t="s">
        <v>709</v>
      </c>
      <c r="L4517" s="28">
        <v>2</v>
      </c>
      <c r="M4517" s="28" t="str">
        <f t="shared" si="89"/>
        <v>501502</v>
      </c>
      <c r="N4517" s="28">
        <v>78660</v>
      </c>
      <c r="O4517" s="279">
        <v>220743.93729999999</v>
      </c>
    </row>
    <row r="4518" spans="10:15" x14ac:dyDescent="0.2">
      <c r="J4518" s="28">
        <v>50150</v>
      </c>
      <c r="K4518" s="28" t="s">
        <v>709</v>
      </c>
      <c r="L4518" s="28">
        <v>3</v>
      </c>
      <c r="M4518" s="28" t="str">
        <f t="shared" si="89"/>
        <v>501503</v>
      </c>
      <c r="N4518" s="28">
        <v>11705</v>
      </c>
      <c r="O4518" s="279">
        <v>271171.33350000001</v>
      </c>
    </row>
    <row r="4519" spans="10:15" x14ac:dyDescent="0.2">
      <c r="J4519" s="28">
        <v>50150</v>
      </c>
      <c r="K4519" s="28" t="s">
        <v>709</v>
      </c>
      <c r="L4519" s="28">
        <v>4</v>
      </c>
      <c r="M4519" s="28" t="str">
        <f t="shared" si="89"/>
        <v>501504</v>
      </c>
      <c r="N4519" s="28">
        <v>1572</v>
      </c>
      <c r="O4519" s="279">
        <v>629568.48380000005</v>
      </c>
    </row>
    <row r="4520" spans="10:15" x14ac:dyDescent="0.2">
      <c r="J4520" s="28">
        <v>50150</v>
      </c>
      <c r="K4520" s="28" t="s">
        <v>709</v>
      </c>
      <c r="L4520" s="28">
        <v>5</v>
      </c>
      <c r="M4520" s="28" t="str">
        <f t="shared" si="89"/>
        <v>501505</v>
      </c>
      <c r="N4520" s="28">
        <v>498</v>
      </c>
      <c r="O4520" s="279">
        <v>636030.89890000003</v>
      </c>
    </row>
    <row r="4521" spans="10:15" x14ac:dyDescent="0.2">
      <c r="J4521" s="28">
        <v>50150</v>
      </c>
      <c r="K4521" s="28" t="s">
        <v>709</v>
      </c>
      <c r="L4521" s="28">
        <v>6</v>
      </c>
      <c r="M4521" s="28" t="str">
        <f t="shared" si="89"/>
        <v>501506</v>
      </c>
      <c r="N4521" s="28">
        <v>1130</v>
      </c>
      <c r="O4521" s="279">
        <v>232070.85860000001</v>
      </c>
    </row>
    <row r="4522" spans="10:15" x14ac:dyDescent="0.2">
      <c r="J4522" s="28">
        <v>50150</v>
      </c>
      <c r="K4522" s="28" t="s">
        <v>709</v>
      </c>
      <c r="L4522" s="28">
        <v>7</v>
      </c>
      <c r="M4522" s="28" t="str">
        <f t="shared" si="89"/>
        <v>501507</v>
      </c>
      <c r="N4522" s="28">
        <v>2892</v>
      </c>
      <c r="O4522" s="279">
        <v>221009.6819</v>
      </c>
    </row>
    <row r="4523" spans="10:15" x14ac:dyDescent="0.2">
      <c r="J4523" s="28">
        <v>50150</v>
      </c>
      <c r="K4523" s="28" t="s">
        <v>709</v>
      </c>
      <c r="L4523" s="28">
        <v>9</v>
      </c>
      <c r="M4523" s="28" t="str">
        <f t="shared" si="89"/>
        <v>501509</v>
      </c>
      <c r="N4523" s="28">
        <v>4475</v>
      </c>
      <c r="O4523" s="279">
        <v>255777.6838</v>
      </c>
    </row>
    <row r="4524" spans="10:15" x14ac:dyDescent="0.2">
      <c r="J4524" s="28">
        <v>50150</v>
      </c>
      <c r="K4524" s="28" t="s">
        <v>709</v>
      </c>
      <c r="L4524" s="28">
        <v>10</v>
      </c>
      <c r="M4524" s="28" t="str">
        <f t="shared" si="89"/>
        <v>5015010</v>
      </c>
      <c r="N4524" s="28">
        <v>5302</v>
      </c>
      <c r="O4524" s="279">
        <v>339729.14069999999</v>
      </c>
    </row>
    <row r="4525" spans="10:15" x14ac:dyDescent="0.2">
      <c r="J4525" s="28">
        <v>50150</v>
      </c>
      <c r="K4525" s="28" t="s">
        <v>709</v>
      </c>
      <c r="L4525" s="28">
        <v>11</v>
      </c>
      <c r="M4525" s="28" t="str">
        <f t="shared" si="89"/>
        <v>5015011</v>
      </c>
      <c r="N4525" s="28">
        <v>507</v>
      </c>
      <c r="O4525" s="279">
        <v>16684.146909999999</v>
      </c>
    </row>
    <row r="4526" spans="10:15" x14ac:dyDescent="0.2">
      <c r="J4526" s="28">
        <v>50150</v>
      </c>
      <c r="K4526" s="28" t="s">
        <v>709</v>
      </c>
      <c r="L4526" s="28">
        <v>12</v>
      </c>
      <c r="M4526" s="28" t="str">
        <f t="shared" si="89"/>
        <v>5015012</v>
      </c>
      <c r="N4526" s="28">
        <v>0</v>
      </c>
      <c r="O4526" s="279">
        <v>22014.460040000002</v>
      </c>
    </row>
    <row r="4527" spans="10:15" x14ac:dyDescent="0.2">
      <c r="J4527" s="28">
        <v>50223</v>
      </c>
      <c r="K4527" s="28" t="s">
        <v>710</v>
      </c>
      <c r="L4527" s="28">
        <v>1</v>
      </c>
      <c r="M4527" s="28" t="str">
        <f t="shared" si="89"/>
        <v>502231</v>
      </c>
      <c r="N4527" s="28">
        <v>13249</v>
      </c>
      <c r="O4527" s="279">
        <v>57642.269829999997</v>
      </c>
    </row>
    <row r="4528" spans="10:15" x14ac:dyDescent="0.2">
      <c r="J4528" s="28">
        <v>50223</v>
      </c>
      <c r="K4528" s="28" t="s">
        <v>710</v>
      </c>
      <c r="L4528" s="28">
        <v>2</v>
      </c>
      <c r="M4528" s="28" t="str">
        <f t="shared" si="89"/>
        <v>502232</v>
      </c>
      <c r="N4528" s="28">
        <v>71771</v>
      </c>
      <c r="O4528" s="279">
        <v>146920.51949999999</v>
      </c>
    </row>
    <row r="4529" spans="10:15" x14ac:dyDescent="0.2">
      <c r="J4529" s="28">
        <v>50223</v>
      </c>
      <c r="K4529" s="28" t="s">
        <v>710</v>
      </c>
      <c r="L4529" s="28">
        <v>3</v>
      </c>
      <c r="M4529" s="28" t="str">
        <f t="shared" si="89"/>
        <v>502233</v>
      </c>
      <c r="N4529" s="28">
        <v>10105</v>
      </c>
      <c r="O4529" s="279">
        <v>336015.59899999999</v>
      </c>
    </row>
    <row r="4530" spans="10:15" x14ac:dyDescent="0.2">
      <c r="J4530" s="28">
        <v>50223</v>
      </c>
      <c r="K4530" s="28" t="s">
        <v>710</v>
      </c>
      <c r="L4530" s="28">
        <v>4</v>
      </c>
      <c r="M4530" s="28" t="str">
        <f t="shared" si="89"/>
        <v>502234</v>
      </c>
      <c r="N4530" s="28">
        <v>4139</v>
      </c>
      <c r="O4530" s="279">
        <v>471309.23300000001</v>
      </c>
    </row>
    <row r="4531" spans="10:15" x14ac:dyDescent="0.2">
      <c r="J4531" s="28">
        <v>50223</v>
      </c>
      <c r="K4531" s="28" t="s">
        <v>710</v>
      </c>
      <c r="L4531" s="28">
        <v>5</v>
      </c>
      <c r="M4531" s="28" t="str">
        <f t="shared" si="89"/>
        <v>502235</v>
      </c>
      <c r="N4531" s="28">
        <v>768</v>
      </c>
      <c r="O4531" s="279">
        <v>820973.33330000006</v>
      </c>
    </row>
    <row r="4532" spans="10:15" x14ac:dyDescent="0.2">
      <c r="J4532" s="28">
        <v>50223</v>
      </c>
      <c r="K4532" s="28" t="s">
        <v>710</v>
      </c>
      <c r="L4532" s="28">
        <v>9</v>
      </c>
      <c r="M4532" s="28" t="str">
        <f t="shared" si="89"/>
        <v>502239</v>
      </c>
      <c r="N4532" s="28">
        <v>3421</v>
      </c>
      <c r="O4532" s="279">
        <v>264033.29560000001</v>
      </c>
    </row>
    <row r="4533" spans="10:15" x14ac:dyDescent="0.2">
      <c r="J4533" s="28">
        <v>50223</v>
      </c>
      <c r="K4533" s="28" t="s">
        <v>710</v>
      </c>
      <c r="L4533" s="28">
        <v>10</v>
      </c>
      <c r="M4533" s="28" t="str">
        <f t="shared" si="89"/>
        <v>5022310</v>
      </c>
      <c r="N4533" s="28">
        <v>1739</v>
      </c>
      <c r="O4533" s="279">
        <v>423597.42219999997</v>
      </c>
    </row>
    <row r="4534" spans="10:15" x14ac:dyDescent="0.2">
      <c r="J4534" s="28">
        <v>50223</v>
      </c>
      <c r="K4534" s="28" t="s">
        <v>710</v>
      </c>
      <c r="L4534" s="28">
        <v>12</v>
      </c>
      <c r="M4534" s="28" t="str">
        <f t="shared" si="89"/>
        <v>5022312</v>
      </c>
      <c r="N4534" s="28">
        <v>0</v>
      </c>
      <c r="O4534" s="279">
        <v>5622.1413929999999</v>
      </c>
    </row>
    <row r="4535" spans="10:15" x14ac:dyDescent="0.2">
      <c r="J4535" s="28">
        <v>50226</v>
      </c>
      <c r="K4535" s="28" t="s">
        <v>711</v>
      </c>
      <c r="L4535" s="28">
        <v>1</v>
      </c>
      <c r="M4535" s="28" t="str">
        <f t="shared" si="89"/>
        <v>502261</v>
      </c>
      <c r="N4535" s="28">
        <v>21086</v>
      </c>
      <c r="O4535" s="279">
        <v>63082.886659999996</v>
      </c>
    </row>
    <row r="4536" spans="10:15" x14ac:dyDescent="0.2">
      <c r="J4536" s="28">
        <v>50226</v>
      </c>
      <c r="K4536" s="28" t="s">
        <v>711</v>
      </c>
      <c r="L4536" s="28">
        <v>2</v>
      </c>
      <c r="M4536" s="28" t="str">
        <f t="shared" si="89"/>
        <v>502262</v>
      </c>
      <c r="N4536" s="28">
        <v>154940</v>
      </c>
      <c r="O4536" s="279">
        <v>164766.4155</v>
      </c>
    </row>
    <row r="4537" spans="10:15" x14ac:dyDescent="0.2">
      <c r="J4537" s="28">
        <v>50226</v>
      </c>
      <c r="K4537" s="28" t="s">
        <v>711</v>
      </c>
      <c r="L4537" s="28">
        <v>3</v>
      </c>
      <c r="M4537" s="28" t="str">
        <f t="shared" si="89"/>
        <v>502263</v>
      </c>
      <c r="N4537" s="28">
        <v>44286</v>
      </c>
      <c r="O4537" s="279">
        <v>243589.81700000001</v>
      </c>
    </row>
    <row r="4538" spans="10:15" x14ac:dyDescent="0.2">
      <c r="J4538" s="28">
        <v>50226</v>
      </c>
      <c r="K4538" s="28" t="s">
        <v>711</v>
      </c>
      <c r="L4538" s="28">
        <v>4</v>
      </c>
      <c r="M4538" s="28" t="str">
        <f t="shared" si="89"/>
        <v>502264</v>
      </c>
      <c r="N4538" s="28">
        <v>14390</v>
      </c>
      <c r="O4538" s="279">
        <v>321795.51610000001</v>
      </c>
    </row>
    <row r="4539" spans="10:15" x14ac:dyDescent="0.2">
      <c r="J4539" s="28">
        <v>50226</v>
      </c>
      <c r="K4539" s="28" t="s">
        <v>711</v>
      </c>
      <c r="L4539" s="28">
        <v>5</v>
      </c>
      <c r="M4539" s="28" t="str">
        <f t="shared" si="89"/>
        <v>502265</v>
      </c>
      <c r="N4539" s="28">
        <v>3638</v>
      </c>
      <c r="O4539" s="279">
        <v>240144.32740000001</v>
      </c>
    </row>
    <row r="4540" spans="10:15" x14ac:dyDescent="0.2">
      <c r="J4540" s="28">
        <v>50226</v>
      </c>
      <c r="K4540" s="28" t="s">
        <v>711</v>
      </c>
      <c r="L4540" s="28">
        <v>6</v>
      </c>
      <c r="M4540" s="28" t="str">
        <f t="shared" si="89"/>
        <v>502266</v>
      </c>
      <c r="N4540" s="28">
        <v>4598</v>
      </c>
      <c r="O4540" s="279">
        <v>92043.065690000003</v>
      </c>
    </row>
    <row r="4541" spans="10:15" x14ac:dyDescent="0.2">
      <c r="J4541" s="28">
        <v>50226</v>
      </c>
      <c r="K4541" s="28" t="s">
        <v>711</v>
      </c>
      <c r="L4541" s="28">
        <v>7</v>
      </c>
      <c r="M4541" s="28" t="str">
        <f t="shared" si="89"/>
        <v>502267</v>
      </c>
      <c r="N4541" s="28">
        <v>1743</v>
      </c>
      <c r="O4541" s="279">
        <v>139036.3469</v>
      </c>
    </row>
    <row r="4542" spans="10:15" x14ac:dyDescent="0.2">
      <c r="J4542" s="28">
        <v>50226</v>
      </c>
      <c r="K4542" s="28" t="s">
        <v>711</v>
      </c>
      <c r="L4542" s="28">
        <v>9</v>
      </c>
      <c r="M4542" s="28" t="str">
        <f t="shared" si="89"/>
        <v>502269</v>
      </c>
      <c r="N4542" s="28">
        <v>2899</v>
      </c>
      <c r="O4542" s="279">
        <v>214241.31570000001</v>
      </c>
    </row>
    <row r="4543" spans="10:15" x14ac:dyDescent="0.2">
      <c r="J4543" s="28">
        <v>50226</v>
      </c>
      <c r="K4543" s="28" t="s">
        <v>711</v>
      </c>
      <c r="L4543" s="28">
        <v>10</v>
      </c>
      <c r="M4543" s="28" t="str">
        <f t="shared" si="89"/>
        <v>5022610</v>
      </c>
      <c r="N4543" s="28">
        <v>3106</v>
      </c>
      <c r="O4543" s="279">
        <v>431420.3651</v>
      </c>
    </row>
    <row r="4544" spans="10:15" x14ac:dyDescent="0.2">
      <c r="J4544" s="28">
        <v>50226</v>
      </c>
      <c r="K4544" s="28" t="s">
        <v>711</v>
      </c>
      <c r="L4544" s="28">
        <v>12</v>
      </c>
      <c r="M4544" s="28" t="str">
        <f t="shared" si="89"/>
        <v>5022612</v>
      </c>
      <c r="N4544" s="28">
        <v>0</v>
      </c>
      <c r="O4544" s="279">
        <v>25349.510590000002</v>
      </c>
    </row>
    <row r="4545" spans="10:15" x14ac:dyDescent="0.2">
      <c r="J4545" s="28">
        <v>50245</v>
      </c>
      <c r="K4545" s="28" t="s">
        <v>712</v>
      </c>
      <c r="L4545" s="28">
        <v>1</v>
      </c>
      <c r="M4545" s="28" t="str">
        <f t="shared" si="89"/>
        <v>502451</v>
      </c>
      <c r="N4545" s="28">
        <v>6915</v>
      </c>
      <c r="O4545" s="279">
        <v>34840.087699999996</v>
      </c>
    </row>
    <row r="4546" spans="10:15" x14ac:dyDescent="0.2">
      <c r="J4546" s="28">
        <v>50245</v>
      </c>
      <c r="K4546" s="28" t="s">
        <v>712</v>
      </c>
      <c r="L4546" s="28">
        <v>2</v>
      </c>
      <c r="M4546" s="28" t="str">
        <f t="shared" si="89"/>
        <v>502452</v>
      </c>
      <c r="N4546" s="28">
        <v>7172</v>
      </c>
      <c r="O4546" s="279">
        <v>66119.975940000004</v>
      </c>
    </row>
    <row r="4547" spans="10:15" x14ac:dyDescent="0.2">
      <c r="J4547" s="28">
        <v>50245</v>
      </c>
      <c r="K4547" s="28" t="s">
        <v>712</v>
      </c>
      <c r="L4547" s="28">
        <v>3</v>
      </c>
      <c r="M4547" s="28" t="str">
        <f t="shared" ref="M4547:M4610" si="90">J4547&amp;L4547</f>
        <v>502453</v>
      </c>
      <c r="N4547" s="28">
        <v>916</v>
      </c>
      <c r="O4547" s="279">
        <v>66233.941319999998</v>
      </c>
    </row>
    <row r="4548" spans="10:15" x14ac:dyDescent="0.2">
      <c r="J4548" s="28">
        <v>50245</v>
      </c>
      <c r="K4548" s="28" t="s">
        <v>712</v>
      </c>
      <c r="L4548" s="28">
        <v>9</v>
      </c>
      <c r="M4548" s="28" t="str">
        <f t="shared" si="90"/>
        <v>502459</v>
      </c>
      <c r="N4548" s="28">
        <v>479</v>
      </c>
      <c r="O4548" s="279">
        <v>76095.770999999993</v>
      </c>
    </row>
    <row r="4549" spans="10:15" x14ac:dyDescent="0.2">
      <c r="J4549" s="28">
        <v>50245</v>
      </c>
      <c r="K4549" s="28" t="s">
        <v>712</v>
      </c>
      <c r="L4549" s="28">
        <v>12</v>
      </c>
      <c r="M4549" s="28" t="str">
        <f t="shared" si="90"/>
        <v>5024512</v>
      </c>
      <c r="N4549" s="28">
        <v>0</v>
      </c>
      <c r="O4549" s="279">
        <v>6054.4264819999999</v>
      </c>
    </row>
    <row r="4550" spans="10:15" x14ac:dyDescent="0.2">
      <c r="J4550" s="28">
        <v>50251</v>
      </c>
      <c r="K4550" s="28" t="s">
        <v>713</v>
      </c>
      <c r="L4550" s="28">
        <v>1</v>
      </c>
      <c r="M4550" s="28" t="str">
        <f t="shared" si="90"/>
        <v>502511</v>
      </c>
      <c r="N4550" s="28">
        <v>25644</v>
      </c>
      <c r="O4550" s="279">
        <v>21484.157210000001</v>
      </c>
    </row>
    <row r="4551" spans="10:15" x14ac:dyDescent="0.2">
      <c r="J4551" s="28">
        <v>50251</v>
      </c>
      <c r="K4551" s="28" t="s">
        <v>713</v>
      </c>
      <c r="L4551" s="28">
        <v>2</v>
      </c>
      <c r="M4551" s="28" t="str">
        <f t="shared" si="90"/>
        <v>502512</v>
      </c>
      <c r="N4551" s="28">
        <v>21536</v>
      </c>
      <c r="O4551" s="279">
        <v>76159.985780000003</v>
      </c>
    </row>
    <row r="4552" spans="10:15" x14ac:dyDescent="0.2">
      <c r="J4552" s="28">
        <v>50251</v>
      </c>
      <c r="K4552" s="28" t="s">
        <v>713</v>
      </c>
      <c r="L4552" s="28">
        <v>3</v>
      </c>
      <c r="M4552" s="28" t="str">
        <f t="shared" si="90"/>
        <v>502513</v>
      </c>
      <c r="N4552" s="28">
        <v>1915</v>
      </c>
      <c r="O4552" s="279">
        <v>64549.231979999997</v>
      </c>
    </row>
    <row r="4553" spans="10:15" x14ac:dyDescent="0.2">
      <c r="J4553" s="28">
        <v>50251</v>
      </c>
      <c r="K4553" s="28" t="s">
        <v>713</v>
      </c>
      <c r="L4553" s="28">
        <v>4</v>
      </c>
      <c r="M4553" s="28" t="str">
        <f t="shared" si="90"/>
        <v>502514</v>
      </c>
      <c r="N4553" s="28">
        <v>743</v>
      </c>
      <c r="O4553" s="279">
        <v>31589.492579999998</v>
      </c>
    </row>
    <row r="4554" spans="10:15" x14ac:dyDescent="0.2">
      <c r="J4554" s="28">
        <v>50251</v>
      </c>
      <c r="K4554" s="28" t="s">
        <v>713</v>
      </c>
      <c r="L4554" s="28">
        <v>6</v>
      </c>
      <c r="M4554" s="28" t="str">
        <f t="shared" si="90"/>
        <v>502516</v>
      </c>
      <c r="N4554" s="28">
        <v>5536</v>
      </c>
      <c r="O4554" s="279">
        <v>86743.355890000006</v>
      </c>
    </row>
    <row r="4555" spans="10:15" x14ac:dyDescent="0.2">
      <c r="J4555" s="28">
        <v>50251</v>
      </c>
      <c r="K4555" s="28" t="s">
        <v>713</v>
      </c>
      <c r="L4555" s="28">
        <v>9</v>
      </c>
      <c r="M4555" s="28" t="str">
        <f t="shared" si="90"/>
        <v>502519</v>
      </c>
      <c r="N4555" s="28">
        <v>300</v>
      </c>
      <c r="O4555" s="279">
        <v>49867.377009999997</v>
      </c>
    </row>
    <row r="4556" spans="10:15" x14ac:dyDescent="0.2">
      <c r="J4556" s="28">
        <v>50251</v>
      </c>
      <c r="K4556" s="28" t="s">
        <v>713</v>
      </c>
      <c r="L4556" s="28">
        <v>12</v>
      </c>
      <c r="M4556" s="28" t="str">
        <f t="shared" si="90"/>
        <v>5025112</v>
      </c>
      <c r="N4556" s="28">
        <v>0</v>
      </c>
      <c r="O4556" s="279">
        <v>23953.002649999999</v>
      </c>
    </row>
    <row r="4557" spans="10:15" x14ac:dyDescent="0.2">
      <c r="J4557" s="28">
        <v>50270</v>
      </c>
      <c r="K4557" s="28" t="s">
        <v>714</v>
      </c>
      <c r="L4557" s="28">
        <v>1</v>
      </c>
      <c r="M4557" s="28" t="str">
        <f t="shared" si="90"/>
        <v>502701</v>
      </c>
      <c r="N4557" s="28">
        <v>9893</v>
      </c>
      <c r="O4557" s="279">
        <v>46419.908499999998</v>
      </c>
    </row>
    <row r="4558" spans="10:15" x14ac:dyDescent="0.2">
      <c r="J4558" s="28">
        <v>50270</v>
      </c>
      <c r="K4558" s="28" t="s">
        <v>714</v>
      </c>
      <c r="L4558" s="28">
        <v>2</v>
      </c>
      <c r="M4558" s="28" t="str">
        <f t="shared" si="90"/>
        <v>502702</v>
      </c>
      <c r="N4558" s="28">
        <v>23860</v>
      </c>
      <c r="O4558" s="279">
        <v>122477.1327</v>
      </c>
    </row>
    <row r="4559" spans="10:15" x14ac:dyDescent="0.2">
      <c r="J4559" s="28">
        <v>50270</v>
      </c>
      <c r="K4559" s="28" t="s">
        <v>714</v>
      </c>
      <c r="L4559" s="28">
        <v>3</v>
      </c>
      <c r="M4559" s="28" t="str">
        <f t="shared" si="90"/>
        <v>502703</v>
      </c>
      <c r="N4559" s="28">
        <v>2444</v>
      </c>
      <c r="O4559" s="279">
        <v>209614.633</v>
      </c>
    </row>
    <row r="4560" spans="10:15" x14ac:dyDescent="0.2">
      <c r="J4560" s="28">
        <v>50270</v>
      </c>
      <c r="K4560" s="28" t="s">
        <v>714</v>
      </c>
      <c r="L4560" s="28">
        <v>5</v>
      </c>
      <c r="M4560" s="28" t="str">
        <f t="shared" si="90"/>
        <v>502705</v>
      </c>
      <c r="N4560" s="28">
        <v>782</v>
      </c>
      <c r="O4560" s="279">
        <v>88491.532260000007</v>
      </c>
    </row>
    <row r="4561" spans="10:15" x14ac:dyDescent="0.2">
      <c r="J4561" s="28">
        <v>50270</v>
      </c>
      <c r="K4561" s="28" t="s">
        <v>714</v>
      </c>
      <c r="L4561" s="28">
        <v>9</v>
      </c>
      <c r="M4561" s="28" t="str">
        <f t="shared" si="90"/>
        <v>502709</v>
      </c>
      <c r="N4561" s="28">
        <v>865</v>
      </c>
      <c r="O4561" s="279">
        <v>117585.41039999999</v>
      </c>
    </row>
    <row r="4562" spans="10:15" x14ac:dyDescent="0.2">
      <c r="J4562" s="28">
        <v>50270</v>
      </c>
      <c r="K4562" s="28" t="s">
        <v>714</v>
      </c>
      <c r="L4562" s="28">
        <v>12</v>
      </c>
      <c r="M4562" s="28" t="str">
        <f t="shared" si="90"/>
        <v>5027012</v>
      </c>
      <c r="N4562" s="28">
        <v>0</v>
      </c>
      <c r="O4562" s="279">
        <v>12370.21932</v>
      </c>
    </row>
    <row r="4563" spans="10:15" x14ac:dyDescent="0.2">
      <c r="J4563" s="28">
        <v>50287</v>
      </c>
      <c r="K4563" s="28" t="s">
        <v>715</v>
      </c>
      <c r="L4563" s="28">
        <v>1</v>
      </c>
      <c r="M4563" s="28" t="str">
        <f t="shared" si="90"/>
        <v>502871</v>
      </c>
      <c r="N4563" s="28">
        <v>44386</v>
      </c>
      <c r="O4563" s="279">
        <v>36521.885629999997</v>
      </c>
    </row>
    <row r="4564" spans="10:15" x14ac:dyDescent="0.2">
      <c r="J4564" s="28">
        <v>50287</v>
      </c>
      <c r="K4564" s="28" t="s">
        <v>715</v>
      </c>
      <c r="L4564" s="28">
        <v>2</v>
      </c>
      <c r="M4564" s="28" t="str">
        <f t="shared" si="90"/>
        <v>502872</v>
      </c>
      <c r="N4564" s="28">
        <v>72221</v>
      </c>
      <c r="O4564" s="279">
        <v>100425.0068</v>
      </c>
    </row>
    <row r="4565" spans="10:15" x14ac:dyDescent="0.2">
      <c r="J4565" s="28">
        <v>50287</v>
      </c>
      <c r="K4565" s="28" t="s">
        <v>715</v>
      </c>
      <c r="L4565" s="28">
        <v>3</v>
      </c>
      <c r="M4565" s="28" t="str">
        <f t="shared" si="90"/>
        <v>502873</v>
      </c>
      <c r="N4565" s="28">
        <v>12706</v>
      </c>
      <c r="O4565" s="279">
        <v>151093.19699999999</v>
      </c>
    </row>
    <row r="4566" spans="10:15" x14ac:dyDescent="0.2">
      <c r="J4566" s="28">
        <v>50287</v>
      </c>
      <c r="K4566" s="28" t="s">
        <v>715</v>
      </c>
      <c r="L4566" s="28">
        <v>4</v>
      </c>
      <c r="M4566" s="28" t="str">
        <f t="shared" si="90"/>
        <v>502874</v>
      </c>
      <c r="N4566" s="28">
        <v>2751</v>
      </c>
      <c r="O4566" s="279">
        <v>135576.96739999999</v>
      </c>
    </row>
    <row r="4567" spans="10:15" x14ac:dyDescent="0.2">
      <c r="J4567" s="28">
        <v>50287</v>
      </c>
      <c r="K4567" s="28" t="s">
        <v>715</v>
      </c>
      <c r="L4567" s="28">
        <v>9</v>
      </c>
      <c r="M4567" s="28" t="str">
        <f t="shared" si="90"/>
        <v>502879</v>
      </c>
      <c r="N4567" s="28">
        <v>918</v>
      </c>
      <c r="O4567" s="279">
        <v>106503.1148</v>
      </c>
    </row>
    <row r="4568" spans="10:15" x14ac:dyDescent="0.2">
      <c r="J4568" s="28">
        <v>50287</v>
      </c>
      <c r="K4568" s="28" t="s">
        <v>715</v>
      </c>
      <c r="L4568" s="28">
        <v>10</v>
      </c>
      <c r="M4568" s="28" t="str">
        <f t="shared" si="90"/>
        <v>5028710</v>
      </c>
      <c r="N4568" s="28">
        <v>745</v>
      </c>
      <c r="O4568" s="279">
        <v>88356.178960000005</v>
      </c>
    </row>
    <row r="4569" spans="10:15" x14ac:dyDescent="0.2">
      <c r="J4569" s="28">
        <v>50287</v>
      </c>
      <c r="K4569" s="28" t="s">
        <v>715</v>
      </c>
      <c r="L4569" s="28">
        <v>11</v>
      </c>
      <c r="M4569" s="28" t="str">
        <f t="shared" si="90"/>
        <v>5028711</v>
      </c>
      <c r="N4569" s="28">
        <v>2247</v>
      </c>
      <c r="O4569" s="279">
        <v>27673.940879999998</v>
      </c>
    </row>
    <row r="4570" spans="10:15" x14ac:dyDescent="0.2">
      <c r="J4570" s="28">
        <v>50287</v>
      </c>
      <c r="K4570" s="28" t="s">
        <v>715</v>
      </c>
      <c r="L4570" s="28">
        <v>12</v>
      </c>
      <c r="M4570" s="28" t="str">
        <f t="shared" si="90"/>
        <v>5028712</v>
      </c>
      <c r="N4570" s="28">
        <v>0</v>
      </c>
      <c r="O4570" s="279">
        <v>12909.72508</v>
      </c>
    </row>
    <row r="4571" spans="10:15" x14ac:dyDescent="0.2">
      <c r="J4571" s="28">
        <v>50313</v>
      </c>
      <c r="K4571" s="28" t="s">
        <v>716</v>
      </c>
      <c r="L4571" s="28">
        <v>1</v>
      </c>
      <c r="M4571" s="28" t="str">
        <f t="shared" si="90"/>
        <v>503131</v>
      </c>
      <c r="N4571" s="28">
        <v>130615</v>
      </c>
      <c r="O4571" s="279">
        <v>41233.735119999998</v>
      </c>
    </row>
    <row r="4572" spans="10:15" x14ac:dyDescent="0.2">
      <c r="J4572" s="28">
        <v>50313</v>
      </c>
      <c r="K4572" s="28" t="s">
        <v>716</v>
      </c>
      <c r="L4572" s="28">
        <v>2</v>
      </c>
      <c r="M4572" s="28" t="str">
        <f t="shared" si="90"/>
        <v>503132</v>
      </c>
      <c r="N4572" s="28">
        <v>585408</v>
      </c>
      <c r="O4572" s="279">
        <v>176783.0209</v>
      </c>
    </row>
    <row r="4573" spans="10:15" x14ac:dyDescent="0.2">
      <c r="J4573" s="28">
        <v>50313</v>
      </c>
      <c r="K4573" s="28" t="s">
        <v>716</v>
      </c>
      <c r="L4573" s="28">
        <v>3</v>
      </c>
      <c r="M4573" s="28" t="str">
        <f t="shared" si="90"/>
        <v>503133</v>
      </c>
      <c r="N4573" s="28">
        <v>164553</v>
      </c>
      <c r="O4573" s="279">
        <v>298089.14429999999</v>
      </c>
    </row>
    <row r="4574" spans="10:15" x14ac:dyDescent="0.2">
      <c r="J4574" s="28">
        <v>50313</v>
      </c>
      <c r="K4574" s="28" t="s">
        <v>716</v>
      </c>
      <c r="L4574" s="28">
        <v>4</v>
      </c>
      <c r="M4574" s="28" t="str">
        <f t="shared" si="90"/>
        <v>503134</v>
      </c>
      <c r="N4574" s="28">
        <v>44200</v>
      </c>
      <c r="O4574" s="279">
        <v>426967.44799999997</v>
      </c>
    </row>
    <row r="4575" spans="10:15" x14ac:dyDescent="0.2">
      <c r="J4575" s="28">
        <v>50313</v>
      </c>
      <c r="K4575" s="28" t="s">
        <v>716</v>
      </c>
      <c r="L4575" s="28">
        <v>5</v>
      </c>
      <c r="M4575" s="28" t="str">
        <f t="shared" si="90"/>
        <v>503135</v>
      </c>
      <c r="N4575" s="28">
        <v>12264</v>
      </c>
      <c r="O4575" s="279">
        <v>425827.7194</v>
      </c>
    </row>
    <row r="4576" spans="10:15" x14ac:dyDescent="0.2">
      <c r="J4576" s="28">
        <v>50313</v>
      </c>
      <c r="K4576" s="28" t="s">
        <v>716</v>
      </c>
      <c r="L4576" s="28">
        <v>6</v>
      </c>
      <c r="M4576" s="28" t="str">
        <f t="shared" si="90"/>
        <v>503136</v>
      </c>
      <c r="N4576" s="28">
        <v>5524</v>
      </c>
      <c r="O4576" s="279">
        <v>344516.0638</v>
      </c>
    </row>
    <row r="4577" spans="10:15" x14ac:dyDescent="0.2">
      <c r="J4577" s="28">
        <v>50313</v>
      </c>
      <c r="K4577" s="28" t="s">
        <v>716</v>
      </c>
      <c r="L4577" s="28">
        <v>7</v>
      </c>
      <c r="M4577" s="28" t="str">
        <f t="shared" si="90"/>
        <v>503137</v>
      </c>
      <c r="N4577" s="28">
        <v>3858</v>
      </c>
      <c r="O4577" s="279">
        <v>54654.347269999998</v>
      </c>
    </row>
    <row r="4578" spans="10:15" x14ac:dyDescent="0.2">
      <c r="J4578" s="28">
        <v>50313</v>
      </c>
      <c r="K4578" s="28" t="s">
        <v>716</v>
      </c>
      <c r="L4578" s="28">
        <v>8</v>
      </c>
      <c r="M4578" s="28" t="str">
        <f t="shared" si="90"/>
        <v>503138</v>
      </c>
      <c r="N4578" s="28">
        <v>10251</v>
      </c>
      <c r="O4578" s="279">
        <v>189162.46669999999</v>
      </c>
    </row>
    <row r="4579" spans="10:15" x14ac:dyDescent="0.2">
      <c r="J4579" s="28">
        <v>50313</v>
      </c>
      <c r="K4579" s="28" t="s">
        <v>716</v>
      </c>
      <c r="L4579" s="28">
        <v>9</v>
      </c>
      <c r="M4579" s="28" t="str">
        <f t="shared" si="90"/>
        <v>503139</v>
      </c>
      <c r="N4579" s="28">
        <v>29054</v>
      </c>
      <c r="O4579" s="279">
        <v>317560.70049999998</v>
      </c>
    </row>
    <row r="4580" spans="10:15" x14ac:dyDescent="0.2">
      <c r="J4580" s="28">
        <v>50313</v>
      </c>
      <c r="K4580" s="28" t="s">
        <v>716</v>
      </c>
      <c r="L4580" s="28">
        <v>10</v>
      </c>
      <c r="M4580" s="28" t="str">
        <f t="shared" si="90"/>
        <v>5031310</v>
      </c>
      <c r="N4580" s="28">
        <v>41842</v>
      </c>
      <c r="O4580" s="279">
        <v>479899.34629999998</v>
      </c>
    </row>
    <row r="4581" spans="10:15" x14ac:dyDescent="0.2">
      <c r="J4581" s="28">
        <v>50313</v>
      </c>
      <c r="K4581" s="28" t="s">
        <v>716</v>
      </c>
      <c r="L4581" s="28">
        <v>12</v>
      </c>
      <c r="M4581" s="28" t="str">
        <f t="shared" si="90"/>
        <v>5031312</v>
      </c>
      <c r="N4581" s="28">
        <v>0</v>
      </c>
      <c r="O4581" s="279">
        <v>22836.18864</v>
      </c>
    </row>
    <row r="4582" spans="10:15" x14ac:dyDescent="0.2">
      <c r="J4582" s="28">
        <v>50318</v>
      </c>
      <c r="K4582" s="28" t="s">
        <v>717</v>
      </c>
      <c r="L4582" s="28">
        <v>1</v>
      </c>
      <c r="M4582" s="28" t="str">
        <f t="shared" si="90"/>
        <v>503181</v>
      </c>
      <c r="N4582" s="28">
        <v>14954</v>
      </c>
      <c r="O4582" s="279">
        <v>64232.04133</v>
      </c>
    </row>
    <row r="4583" spans="10:15" x14ac:dyDescent="0.2">
      <c r="J4583" s="28">
        <v>50318</v>
      </c>
      <c r="K4583" s="28" t="s">
        <v>717</v>
      </c>
      <c r="L4583" s="28">
        <v>2</v>
      </c>
      <c r="M4583" s="28" t="str">
        <f t="shared" si="90"/>
        <v>503182</v>
      </c>
      <c r="N4583" s="28">
        <v>106759</v>
      </c>
      <c r="O4583" s="279">
        <v>186876.18220000001</v>
      </c>
    </row>
    <row r="4584" spans="10:15" x14ac:dyDescent="0.2">
      <c r="J4584" s="28">
        <v>50318</v>
      </c>
      <c r="K4584" s="28" t="s">
        <v>717</v>
      </c>
      <c r="L4584" s="28">
        <v>3</v>
      </c>
      <c r="M4584" s="28" t="str">
        <f t="shared" si="90"/>
        <v>503183</v>
      </c>
      <c r="N4584" s="28">
        <v>48755</v>
      </c>
      <c r="O4584" s="279">
        <v>273808.8076</v>
      </c>
    </row>
    <row r="4585" spans="10:15" x14ac:dyDescent="0.2">
      <c r="J4585" s="28">
        <v>50318</v>
      </c>
      <c r="K4585" s="28" t="s">
        <v>717</v>
      </c>
      <c r="L4585" s="28">
        <v>4</v>
      </c>
      <c r="M4585" s="28" t="str">
        <f t="shared" si="90"/>
        <v>503184</v>
      </c>
      <c r="N4585" s="28">
        <v>10879</v>
      </c>
      <c r="O4585" s="279">
        <v>363775.63130000001</v>
      </c>
    </row>
    <row r="4586" spans="10:15" x14ac:dyDescent="0.2">
      <c r="J4586" s="28">
        <v>50318</v>
      </c>
      <c r="K4586" s="28" t="s">
        <v>717</v>
      </c>
      <c r="L4586" s="28">
        <v>5</v>
      </c>
      <c r="M4586" s="28" t="str">
        <f t="shared" si="90"/>
        <v>503185</v>
      </c>
      <c r="N4586" s="28">
        <v>1046</v>
      </c>
      <c r="O4586" s="279">
        <v>613437.77579999994</v>
      </c>
    </row>
    <row r="4587" spans="10:15" x14ac:dyDescent="0.2">
      <c r="J4587" s="28">
        <v>50318</v>
      </c>
      <c r="K4587" s="28" t="s">
        <v>717</v>
      </c>
      <c r="L4587" s="28">
        <v>6</v>
      </c>
      <c r="M4587" s="28" t="str">
        <f t="shared" si="90"/>
        <v>503186</v>
      </c>
      <c r="N4587" s="28">
        <v>1052</v>
      </c>
      <c r="O4587" s="279">
        <v>65583.059460000004</v>
      </c>
    </row>
    <row r="4588" spans="10:15" x14ac:dyDescent="0.2">
      <c r="J4588" s="28">
        <v>50318</v>
      </c>
      <c r="K4588" s="28" t="s">
        <v>717</v>
      </c>
      <c r="L4588" s="28">
        <v>7</v>
      </c>
      <c r="M4588" s="28" t="str">
        <f t="shared" si="90"/>
        <v>503187</v>
      </c>
      <c r="N4588" s="28">
        <v>1128</v>
      </c>
      <c r="O4588" s="279">
        <v>25403.829470000001</v>
      </c>
    </row>
    <row r="4589" spans="10:15" x14ac:dyDescent="0.2">
      <c r="J4589" s="28">
        <v>50318</v>
      </c>
      <c r="K4589" s="28" t="s">
        <v>717</v>
      </c>
      <c r="L4589" s="28">
        <v>9</v>
      </c>
      <c r="M4589" s="28" t="str">
        <f t="shared" si="90"/>
        <v>503189</v>
      </c>
      <c r="N4589" s="28">
        <v>4010</v>
      </c>
      <c r="O4589" s="279">
        <v>218698.0779</v>
      </c>
    </row>
    <row r="4590" spans="10:15" x14ac:dyDescent="0.2">
      <c r="J4590" s="28">
        <v>50318</v>
      </c>
      <c r="K4590" s="28" t="s">
        <v>717</v>
      </c>
      <c r="L4590" s="28">
        <v>10</v>
      </c>
      <c r="M4590" s="28" t="str">
        <f t="shared" si="90"/>
        <v>5031810</v>
      </c>
      <c r="N4590" s="28">
        <v>5043</v>
      </c>
      <c r="O4590" s="279">
        <v>490407.44219999999</v>
      </c>
    </row>
    <row r="4591" spans="10:15" x14ac:dyDescent="0.2">
      <c r="J4591" s="28">
        <v>50318</v>
      </c>
      <c r="K4591" s="28" t="s">
        <v>717</v>
      </c>
      <c r="L4591" s="28">
        <v>12</v>
      </c>
      <c r="M4591" s="28" t="str">
        <f t="shared" si="90"/>
        <v>5031812</v>
      </c>
      <c r="N4591" s="28">
        <v>0</v>
      </c>
      <c r="O4591" s="279">
        <v>24965.121780000001</v>
      </c>
    </row>
    <row r="4592" spans="10:15" x14ac:dyDescent="0.2">
      <c r="J4592" s="28">
        <v>50325</v>
      </c>
      <c r="K4592" s="28" t="s">
        <v>718</v>
      </c>
      <c r="L4592" s="28">
        <v>1</v>
      </c>
      <c r="M4592" s="28" t="str">
        <f t="shared" si="90"/>
        <v>503251</v>
      </c>
      <c r="N4592" s="28">
        <v>29806</v>
      </c>
      <c r="O4592" s="279">
        <v>20714.552459999999</v>
      </c>
    </row>
    <row r="4593" spans="10:15" x14ac:dyDescent="0.2">
      <c r="J4593" s="28">
        <v>50325</v>
      </c>
      <c r="K4593" s="28" t="s">
        <v>718</v>
      </c>
      <c r="L4593" s="28">
        <v>2</v>
      </c>
      <c r="M4593" s="28" t="str">
        <f t="shared" si="90"/>
        <v>503252</v>
      </c>
      <c r="N4593" s="28">
        <v>15194</v>
      </c>
      <c r="O4593" s="279">
        <v>78759.908509999994</v>
      </c>
    </row>
    <row r="4594" spans="10:15" x14ac:dyDescent="0.2">
      <c r="J4594" s="28">
        <v>50325</v>
      </c>
      <c r="K4594" s="28" t="s">
        <v>718</v>
      </c>
      <c r="L4594" s="28">
        <v>3</v>
      </c>
      <c r="M4594" s="28" t="str">
        <f t="shared" si="90"/>
        <v>503253</v>
      </c>
      <c r="N4594" s="28">
        <v>1740</v>
      </c>
      <c r="O4594" s="279">
        <v>125113.3508</v>
      </c>
    </row>
    <row r="4595" spans="10:15" x14ac:dyDescent="0.2">
      <c r="J4595" s="28">
        <v>50325</v>
      </c>
      <c r="K4595" s="28" t="s">
        <v>718</v>
      </c>
      <c r="L4595" s="28">
        <v>6</v>
      </c>
      <c r="M4595" s="28" t="str">
        <f t="shared" si="90"/>
        <v>503256</v>
      </c>
      <c r="N4595" s="28">
        <v>1919</v>
      </c>
      <c r="O4595" s="279">
        <v>14764.50858</v>
      </c>
    </row>
    <row r="4596" spans="10:15" x14ac:dyDescent="0.2">
      <c r="J4596" s="28">
        <v>50325</v>
      </c>
      <c r="K4596" s="28" t="s">
        <v>718</v>
      </c>
      <c r="L4596" s="28">
        <v>9</v>
      </c>
      <c r="M4596" s="28" t="str">
        <f t="shared" si="90"/>
        <v>503259</v>
      </c>
      <c r="N4596" s="28">
        <v>1233</v>
      </c>
      <c r="O4596" s="279">
        <v>83157.947610000003</v>
      </c>
    </row>
    <row r="4597" spans="10:15" x14ac:dyDescent="0.2">
      <c r="J4597" s="28">
        <v>50325</v>
      </c>
      <c r="K4597" s="28" t="s">
        <v>718</v>
      </c>
      <c r="L4597" s="28">
        <v>10</v>
      </c>
      <c r="M4597" s="28" t="str">
        <f t="shared" si="90"/>
        <v>5032510</v>
      </c>
      <c r="N4597" s="28">
        <v>2097</v>
      </c>
      <c r="O4597" s="279">
        <v>4689.3029319999996</v>
      </c>
    </row>
    <row r="4598" spans="10:15" x14ac:dyDescent="0.2">
      <c r="J4598" s="28">
        <v>50325</v>
      </c>
      <c r="K4598" s="28" t="s">
        <v>718</v>
      </c>
      <c r="L4598" s="28">
        <v>12</v>
      </c>
      <c r="M4598" s="28" t="str">
        <f t="shared" si="90"/>
        <v>5032512</v>
      </c>
      <c r="N4598" s="28">
        <v>0</v>
      </c>
      <c r="O4598" s="279">
        <v>9019.7349790000007</v>
      </c>
    </row>
    <row r="4599" spans="10:15" x14ac:dyDescent="0.2">
      <c r="J4599" s="28">
        <v>50330</v>
      </c>
      <c r="K4599" s="28" t="s">
        <v>719</v>
      </c>
      <c r="L4599" s="28">
        <v>1</v>
      </c>
      <c r="M4599" s="28" t="str">
        <f t="shared" si="90"/>
        <v>503301</v>
      </c>
      <c r="N4599" s="28">
        <v>27496</v>
      </c>
      <c r="O4599" s="279">
        <v>50546.676050000002</v>
      </c>
    </row>
    <row r="4600" spans="10:15" x14ac:dyDescent="0.2">
      <c r="J4600" s="28">
        <v>50330</v>
      </c>
      <c r="K4600" s="28" t="s">
        <v>719</v>
      </c>
      <c r="L4600" s="28">
        <v>2</v>
      </c>
      <c r="M4600" s="28" t="str">
        <f t="shared" si="90"/>
        <v>503302</v>
      </c>
      <c r="N4600" s="28">
        <v>78243</v>
      </c>
      <c r="O4600" s="279">
        <v>118890.424</v>
      </c>
    </row>
    <row r="4601" spans="10:15" x14ac:dyDescent="0.2">
      <c r="J4601" s="28">
        <v>50330</v>
      </c>
      <c r="K4601" s="28" t="s">
        <v>719</v>
      </c>
      <c r="L4601" s="28">
        <v>3</v>
      </c>
      <c r="M4601" s="28" t="str">
        <f t="shared" si="90"/>
        <v>503303</v>
      </c>
      <c r="N4601" s="28">
        <v>14512</v>
      </c>
      <c r="O4601" s="279">
        <v>180240.14420000001</v>
      </c>
    </row>
    <row r="4602" spans="10:15" x14ac:dyDescent="0.2">
      <c r="J4602" s="28">
        <v>50330</v>
      </c>
      <c r="K4602" s="28" t="s">
        <v>719</v>
      </c>
      <c r="L4602" s="28">
        <v>4</v>
      </c>
      <c r="M4602" s="28" t="str">
        <f t="shared" si="90"/>
        <v>503304</v>
      </c>
      <c r="N4602" s="28">
        <v>4323</v>
      </c>
      <c r="O4602" s="279">
        <v>250371.0214</v>
      </c>
    </row>
    <row r="4603" spans="10:15" x14ac:dyDescent="0.2">
      <c r="J4603" s="28">
        <v>50330</v>
      </c>
      <c r="K4603" s="28" t="s">
        <v>719</v>
      </c>
      <c r="L4603" s="28">
        <v>5</v>
      </c>
      <c r="M4603" s="28" t="str">
        <f t="shared" si="90"/>
        <v>503305</v>
      </c>
      <c r="N4603" s="28">
        <v>846</v>
      </c>
      <c r="O4603" s="279">
        <v>97477.545580000005</v>
      </c>
    </row>
    <row r="4604" spans="10:15" x14ac:dyDescent="0.2">
      <c r="J4604" s="28">
        <v>50330</v>
      </c>
      <c r="K4604" s="28" t="s">
        <v>719</v>
      </c>
      <c r="L4604" s="28">
        <v>6</v>
      </c>
      <c r="M4604" s="28" t="str">
        <f t="shared" si="90"/>
        <v>503306</v>
      </c>
      <c r="N4604" s="28">
        <v>1043</v>
      </c>
      <c r="O4604" s="279">
        <v>1652334.601</v>
      </c>
    </row>
    <row r="4605" spans="10:15" x14ac:dyDescent="0.2">
      <c r="J4605" s="28">
        <v>50330</v>
      </c>
      <c r="K4605" s="28" t="s">
        <v>719</v>
      </c>
      <c r="L4605" s="28">
        <v>9</v>
      </c>
      <c r="M4605" s="28" t="str">
        <f t="shared" si="90"/>
        <v>503309</v>
      </c>
      <c r="N4605" s="28">
        <v>4558</v>
      </c>
      <c r="O4605" s="279">
        <v>172585.83739999999</v>
      </c>
    </row>
    <row r="4606" spans="10:15" x14ac:dyDescent="0.2">
      <c r="J4606" s="28">
        <v>50330</v>
      </c>
      <c r="K4606" s="28" t="s">
        <v>719</v>
      </c>
      <c r="L4606" s="28">
        <v>10</v>
      </c>
      <c r="M4606" s="28" t="str">
        <f t="shared" si="90"/>
        <v>5033010</v>
      </c>
      <c r="N4606" s="28">
        <v>1833</v>
      </c>
      <c r="O4606" s="279">
        <v>256930.35829999999</v>
      </c>
    </row>
    <row r="4607" spans="10:15" x14ac:dyDescent="0.2">
      <c r="J4607" s="28">
        <v>50330</v>
      </c>
      <c r="K4607" s="28" t="s">
        <v>719</v>
      </c>
      <c r="L4607" s="28">
        <v>12</v>
      </c>
      <c r="M4607" s="28" t="str">
        <f t="shared" si="90"/>
        <v>5033012</v>
      </c>
      <c r="N4607" s="28">
        <v>0</v>
      </c>
      <c r="O4607" s="279">
        <v>28050.15106</v>
      </c>
    </row>
    <row r="4608" spans="10:15" x14ac:dyDescent="0.2">
      <c r="J4608" s="28">
        <v>50350</v>
      </c>
      <c r="K4608" s="28" t="s">
        <v>720</v>
      </c>
      <c r="L4608" s="28">
        <v>1</v>
      </c>
      <c r="M4608" s="28" t="str">
        <f t="shared" si="90"/>
        <v>503501</v>
      </c>
      <c r="N4608" s="28">
        <v>38600</v>
      </c>
      <c r="O4608" s="279">
        <v>25682.363420000001</v>
      </c>
    </row>
    <row r="4609" spans="10:15" x14ac:dyDescent="0.2">
      <c r="J4609" s="28">
        <v>50350</v>
      </c>
      <c r="K4609" s="28" t="s">
        <v>720</v>
      </c>
      <c r="L4609" s="28">
        <v>2</v>
      </c>
      <c r="M4609" s="28" t="str">
        <f t="shared" si="90"/>
        <v>503502</v>
      </c>
      <c r="N4609" s="28">
        <v>31999</v>
      </c>
      <c r="O4609" s="279">
        <v>119224.8125</v>
      </c>
    </row>
    <row r="4610" spans="10:15" x14ac:dyDescent="0.2">
      <c r="J4610" s="28">
        <v>50350</v>
      </c>
      <c r="K4610" s="28" t="s">
        <v>720</v>
      </c>
      <c r="L4610" s="28">
        <v>3</v>
      </c>
      <c r="M4610" s="28" t="str">
        <f t="shared" si="90"/>
        <v>503503</v>
      </c>
      <c r="N4610" s="28">
        <v>6787</v>
      </c>
      <c r="O4610" s="279">
        <v>202068.0992</v>
      </c>
    </row>
    <row r="4611" spans="10:15" x14ac:dyDescent="0.2">
      <c r="J4611" s="28">
        <v>50350</v>
      </c>
      <c r="K4611" s="28" t="s">
        <v>720</v>
      </c>
      <c r="L4611" s="28">
        <v>4</v>
      </c>
      <c r="M4611" s="28" t="str">
        <f t="shared" ref="M4611:M4674" si="91">J4611&amp;L4611</f>
        <v>503504</v>
      </c>
      <c r="N4611" s="28">
        <v>3624</v>
      </c>
      <c r="O4611" s="279">
        <v>294329.77130000002</v>
      </c>
    </row>
    <row r="4612" spans="10:15" x14ac:dyDescent="0.2">
      <c r="J4612" s="28">
        <v>50350</v>
      </c>
      <c r="K4612" s="28" t="s">
        <v>720</v>
      </c>
      <c r="L4612" s="28">
        <v>5</v>
      </c>
      <c r="M4612" s="28" t="str">
        <f t="shared" si="91"/>
        <v>503505</v>
      </c>
      <c r="N4612" s="28">
        <v>1932</v>
      </c>
      <c r="O4612" s="279">
        <v>329216.50390000001</v>
      </c>
    </row>
    <row r="4613" spans="10:15" x14ac:dyDescent="0.2">
      <c r="J4613" s="28">
        <v>50350</v>
      </c>
      <c r="K4613" s="28" t="s">
        <v>720</v>
      </c>
      <c r="L4613" s="28">
        <v>6</v>
      </c>
      <c r="M4613" s="28" t="str">
        <f t="shared" si="91"/>
        <v>503506</v>
      </c>
      <c r="N4613" s="28">
        <v>1640</v>
      </c>
      <c r="O4613" s="279">
        <v>252659.7561</v>
      </c>
    </row>
    <row r="4614" spans="10:15" x14ac:dyDescent="0.2">
      <c r="J4614" s="28">
        <v>50350</v>
      </c>
      <c r="K4614" s="28" t="s">
        <v>720</v>
      </c>
      <c r="L4614" s="28">
        <v>9</v>
      </c>
      <c r="M4614" s="28" t="str">
        <f t="shared" si="91"/>
        <v>503509</v>
      </c>
      <c r="N4614" s="28">
        <v>1651</v>
      </c>
      <c r="O4614" s="279">
        <v>132394.6115</v>
      </c>
    </row>
    <row r="4615" spans="10:15" x14ac:dyDescent="0.2">
      <c r="J4615" s="28">
        <v>50350</v>
      </c>
      <c r="K4615" s="28" t="s">
        <v>720</v>
      </c>
      <c r="L4615" s="28">
        <v>10</v>
      </c>
      <c r="M4615" s="28" t="str">
        <f t="shared" si="91"/>
        <v>5035010</v>
      </c>
      <c r="N4615" s="28">
        <v>4921</v>
      </c>
      <c r="O4615" s="279">
        <v>326444.01779999997</v>
      </c>
    </row>
    <row r="4616" spans="10:15" x14ac:dyDescent="0.2">
      <c r="J4616" s="28">
        <v>50350</v>
      </c>
      <c r="K4616" s="28" t="s">
        <v>720</v>
      </c>
      <c r="L4616" s="28">
        <v>12</v>
      </c>
      <c r="M4616" s="28" t="str">
        <f t="shared" si="91"/>
        <v>5035012</v>
      </c>
      <c r="N4616" s="28">
        <v>0</v>
      </c>
      <c r="O4616" s="279">
        <v>3665.5068820000001</v>
      </c>
    </row>
    <row r="4617" spans="10:15" x14ac:dyDescent="0.2">
      <c r="J4617" s="28">
        <v>50370</v>
      </c>
      <c r="K4617" s="28" t="s">
        <v>721</v>
      </c>
      <c r="L4617" s="28">
        <v>1</v>
      </c>
      <c r="M4617" s="28" t="str">
        <f t="shared" si="91"/>
        <v>503701</v>
      </c>
      <c r="N4617" s="28">
        <v>14104</v>
      </c>
      <c r="O4617" s="279">
        <v>24795.489229999999</v>
      </c>
    </row>
    <row r="4618" spans="10:15" x14ac:dyDescent="0.2">
      <c r="J4618" s="28">
        <v>50370</v>
      </c>
      <c r="K4618" s="28" t="s">
        <v>721</v>
      </c>
      <c r="L4618" s="28">
        <v>2</v>
      </c>
      <c r="M4618" s="28" t="str">
        <f t="shared" si="91"/>
        <v>503702</v>
      </c>
      <c r="N4618" s="28">
        <v>13926</v>
      </c>
      <c r="O4618" s="279">
        <v>100492.46090000001</v>
      </c>
    </row>
    <row r="4619" spans="10:15" x14ac:dyDescent="0.2">
      <c r="J4619" s="28">
        <v>50370</v>
      </c>
      <c r="K4619" s="28" t="s">
        <v>721</v>
      </c>
      <c r="L4619" s="28">
        <v>3</v>
      </c>
      <c r="M4619" s="28" t="str">
        <f t="shared" si="91"/>
        <v>503703</v>
      </c>
      <c r="N4619" s="28">
        <v>1304</v>
      </c>
      <c r="O4619" s="279">
        <v>100435.9412</v>
      </c>
    </row>
    <row r="4620" spans="10:15" x14ac:dyDescent="0.2">
      <c r="J4620" s="28">
        <v>50370</v>
      </c>
      <c r="K4620" s="28" t="s">
        <v>721</v>
      </c>
      <c r="L4620" s="28">
        <v>4</v>
      </c>
      <c r="M4620" s="28" t="str">
        <f t="shared" si="91"/>
        <v>503704</v>
      </c>
      <c r="N4620" s="28">
        <v>1506</v>
      </c>
      <c r="O4620" s="279">
        <v>81182.124670000005</v>
      </c>
    </row>
    <row r="4621" spans="10:15" x14ac:dyDescent="0.2">
      <c r="J4621" s="28">
        <v>50370</v>
      </c>
      <c r="K4621" s="28" t="s">
        <v>721</v>
      </c>
      <c r="L4621" s="28">
        <v>6</v>
      </c>
      <c r="M4621" s="28" t="str">
        <f t="shared" si="91"/>
        <v>503706</v>
      </c>
      <c r="N4621" s="28">
        <v>1280</v>
      </c>
      <c r="O4621" s="279">
        <v>56097.915240000002</v>
      </c>
    </row>
    <row r="4622" spans="10:15" x14ac:dyDescent="0.2">
      <c r="J4622" s="28">
        <v>50370</v>
      </c>
      <c r="K4622" s="28" t="s">
        <v>721</v>
      </c>
      <c r="L4622" s="28">
        <v>9</v>
      </c>
      <c r="M4622" s="28" t="str">
        <f t="shared" si="91"/>
        <v>503709</v>
      </c>
      <c r="N4622" s="28">
        <v>3439</v>
      </c>
      <c r="O4622" s="279">
        <v>98173.049289999995</v>
      </c>
    </row>
    <row r="4623" spans="10:15" x14ac:dyDescent="0.2">
      <c r="J4623" s="28">
        <v>50370</v>
      </c>
      <c r="K4623" s="28" t="s">
        <v>721</v>
      </c>
      <c r="L4623" s="28">
        <v>10</v>
      </c>
      <c r="M4623" s="28" t="str">
        <f t="shared" si="91"/>
        <v>5037010</v>
      </c>
      <c r="N4623" s="28">
        <v>1849</v>
      </c>
      <c r="O4623" s="279">
        <v>234807.3927</v>
      </c>
    </row>
    <row r="4624" spans="10:15" x14ac:dyDescent="0.2">
      <c r="J4624" s="28">
        <v>50370</v>
      </c>
      <c r="K4624" s="28" t="s">
        <v>721</v>
      </c>
      <c r="L4624" s="28">
        <v>12</v>
      </c>
      <c r="M4624" s="28" t="str">
        <f t="shared" si="91"/>
        <v>5037012</v>
      </c>
      <c r="N4624" s="28">
        <v>0</v>
      </c>
      <c r="O4624" s="279">
        <v>10556.719160000001</v>
      </c>
    </row>
    <row r="4625" spans="10:15" x14ac:dyDescent="0.2">
      <c r="J4625" s="28">
        <v>50400</v>
      </c>
      <c r="K4625" s="28" t="s">
        <v>722</v>
      </c>
      <c r="L4625" s="28">
        <v>1</v>
      </c>
      <c r="M4625" s="28" t="str">
        <f t="shared" si="91"/>
        <v>504001</v>
      </c>
      <c r="N4625" s="28">
        <v>41386</v>
      </c>
      <c r="O4625" s="279">
        <v>28392.000550000001</v>
      </c>
    </row>
    <row r="4626" spans="10:15" x14ac:dyDescent="0.2">
      <c r="J4626" s="28">
        <v>50400</v>
      </c>
      <c r="K4626" s="28" t="s">
        <v>722</v>
      </c>
      <c r="L4626" s="28">
        <v>2</v>
      </c>
      <c r="M4626" s="28" t="str">
        <f t="shared" si="91"/>
        <v>504002</v>
      </c>
      <c r="N4626" s="28">
        <v>54157</v>
      </c>
      <c r="O4626" s="279">
        <v>105639.1064</v>
      </c>
    </row>
    <row r="4627" spans="10:15" x14ac:dyDescent="0.2">
      <c r="J4627" s="28">
        <v>50400</v>
      </c>
      <c r="K4627" s="28" t="s">
        <v>722</v>
      </c>
      <c r="L4627" s="28">
        <v>3</v>
      </c>
      <c r="M4627" s="28" t="str">
        <f t="shared" si="91"/>
        <v>504003</v>
      </c>
      <c r="N4627" s="28">
        <v>8914</v>
      </c>
      <c r="O4627" s="279">
        <v>216154.09469999999</v>
      </c>
    </row>
    <row r="4628" spans="10:15" x14ac:dyDescent="0.2">
      <c r="J4628" s="28">
        <v>50400</v>
      </c>
      <c r="K4628" s="28" t="s">
        <v>722</v>
      </c>
      <c r="L4628" s="28">
        <v>4</v>
      </c>
      <c r="M4628" s="28" t="str">
        <f t="shared" si="91"/>
        <v>504004</v>
      </c>
      <c r="N4628" s="28">
        <v>2128</v>
      </c>
      <c r="O4628" s="279">
        <v>380311.3738</v>
      </c>
    </row>
    <row r="4629" spans="10:15" x14ac:dyDescent="0.2">
      <c r="J4629" s="28">
        <v>50400</v>
      </c>
      <c r="K4629" s="28" t="s">
        <v>722</v>
      </c>
      <c r="L4629" s="28">
        <v>5</v>
      </c>
      <c r="M4629" s="28" t="str">
        <f t="shared" si="91"/>
        <v>504005</v>
      </c>
      <c r="N4629" s="28">
        <v>878</v>
      </c>
      <c r="O4629" s="279">
        <v>781425.59519999998</v>
      </c>
    </row>
    <row r="4630" spans="10:15" x14ac:dyDescent="0.2">
      <c r="J4630" s="28">
        <v>50400</v>
      </c>
      <c r="K4630" s="28" t="s">
        <v>722</v>
      </c>
      <c r="L4630" s="28">
        <v>12</v>
      </c>
      <c r="M4630" s="28" t="str">
        <f t="shared" si="91"/>
        <v>5040012</v>
      </c>
      <c r="N4630" s="28">
        <v>0</v>
      </c>
      <c r="O4630" s="279">
        <v>9773.3412179999996</v>
      </c>
    </row>
    <row r="4631" spans="10:15" x14ac:dyDescent="0.2">
      <c r="J4631" s="28">
        <v>50450</v>
      </c>
      <c r="K4631" s="28" t="s">
        <v>723</v>
      </c>
      <c r="L4631" s="28">
        <v>1</v>
      </c>
      <c r="M4631" s="28" t="str">
        <f t="shared" si="91"/>
        <v>504501</v>
      </c>
      <c r="N4631" s="28">
        <v>42032</v>
      </c>
      <c r="O4631" s="279">
        <v>55382.091119999997</v>
      </c>
    </row>
    <row r="4632" spans="10:15" x14ac:dyDescent="0.2">
      <c r="J4632" s="28">
        <v>50450</v>
      </c>
      <c r="K4632" s="28" t="s">
        <v>723</v>
      </c>
      <c r="L4632" s="28">
        <v>2</v>
      </c>
      <c r="M4632" s="28" t="str">
        <f t="shared" si="91"/>
        <v>504502</v>
      </c>
      <c r="N4632" s="28">
        <v>37287</v>
      </c>
      <c r="O4632" s="279">
        <v>168351.73449999999</v>
      </c>
    </row>
    <row r="4633" spans="10:15" x14ac:dyDescent="0.2">
      <c r="J4633" s="28">
        <v>50450</v>
      </c>
      <c r="K4633" s="28" t="s">
        <v>723</v>
      </c>
      <c r="L4633" s="28">
        <v>3</v>
      </c>
      <c r="M4633" s="28" t="str">
        <f t="shared" si="91"/>
        <v>504503</v>
      </c>
      <c r="N4633" s="28">
        <v>8059</v>
      </c>
      <c r="O4633" s="279">
        <v>233502.05859999999</v>
      </c>
    </row>
    <row r="4634" spans="10:15" x14ac:dyDescent="0.2">
      <c r="J4634" s="28">
        <v>50450</v>
      </c>
      <c r="K4634" s="28" t="s">
        <v>723</v>
      </c>
      <c r="L4634" s="28">
        <v>4</v>
      </c>
      <c r="M4634" s="28" t="str">
        <f t="shared" si="91"/>
        <v>504504</v>
      </c>
      <c r="N4634" s="28">
        <v>1495</v>
      </c>
      <c r="O4634" s="279">
        <v>319886.50589999999</v>
      </c>
    </row>
    <row r="4635" spans="10:15" x14ac:dyDescent="0.2">
      <c r="J4635" s="28">
        <v>50450</v>
      </c>
      <c r="K4635" s="28" t="s">
        <v>723</v>
      </c>
      <c r="L4635" s="28">
        <v>5</v>
      </c>
      <c r="M4635" s="28" t="str">
        <f t="shared" si="91"/>
        <v>504505</v>
      </c>
      <c r="N4635" s="28">
        <v>513</v>
      </c>
      <c r="O4635" s="279">
        <v>455865.49709999998</v>
      </c>
    </row>
    <row r="4636" spans="10:15" x14ac:dyDescent="0.2">
      <c r="J4636" s="28">
        <v>50450</v>
      </c>
      <c r="K4636" s="28" t="s">
        <v>723</v>
      </c>
      <c r="L4636" s="28">
        <v>9</v>
      </c>
      <c r="M4636" s="28" t="str">
        <f t="shared" si="91"/>
        <v>504509</v>
      </c>
      <c r="N4636" s="28">
        <v>5907</v>
      </c>
      <c r="O4636" s="279">
        <v>227016.09409999999</v>
      </c>
    </row>
    <row r="4637" spans="10:15" x14ac:dyDescent="0.2">
      <c r="J4637" s="28">
        <v>50450</v>
      </c>
      <c r="K4637" s="28" t="s">
        <v>723</v>
      </c>
      <c r="L4637" s="28">
        <v>10</v>
      </c>
      <c r="M4637" s="28" t="str">
        <f t="shared" si="91"/>
        <v>5045010</v>
      </c>
      <c r="N4637" s="28">
        <v>3848</v>
      </c>
      <c r="O4637" s="279">
        <v>233382.96580000001</v>
      </c>
    </row>
    <row r="4638" spans="10:15" x14ac:dyDescent="0.2">
      <c r="J4638" s="28">
        <v>50450</v>
      </c>
      <c r="K4638" s="28" t="s">
        <v>723</v>
      </c>
      <c r="L4638" s="28">
        <v>11</v>
      </c>
      <c r="M4638" s="28" t="str">
        <f t="shared" si="91"/>
        <v>5045011</v>
      </c>
      <c r="N4638" s="28">
        <v>274</v>
      </c>
      <c r="O4638" s="279">
        <v>458237.94050000003</v>
      </c>
    </row>
    <row r="4639" spans="10:15" x14ac:dyDescent="0.2">
      <c r="J4639" s="28">
        <v>50450</v>
      </c>
      <c r="K4639" s="28" t="s">
        <v>723</v>
      </c>
      <c r="L4639" s="28">
        <v>12</v>
      </c>
      <c r="M4639" s="28" t="str">
        <f t="shared" si="91"/>
        <v>5045012</v>
      </c>
      <c r="N4639" s="28">
        <v>0</v>
      </c>
      <c r="O4639" s="279">
        <v>11300.978359999999</v>
      </c>
    </row>
    <row r="4640" spans="10:15" x14ac:dyDescent="0.2">
      <c r="J4640" s="28">
        <v>50568</v>
      </c>
      <c r="K4640" s="28" t="s">
        <v>724</v>
      </c>
      <c r="L4640" s="28">
        <v>1</v>
      </c>
      <c r="M4640" s="28" t="str">
        <f t="shared" si="91"/>
        <v>505681</v>
      </c>
      <c r="N4640" s="28">
        <v>41629</v>
      </c>
      <c r="O4640" s="279">
        <v>59985.76038</v>
      </c>
    </row>
    <row r="4641" spans="10:15" x14ac:dyDescent="0.2">
      <c r="J4641" s="28">
        <v>50568</v>
      </c>
      <c r="K4641" s="28" t="s">
        <v>724</v>
      </c>
      <c r="L4641" s="28">
        <v>2</v>
      </c>
      <c r="M4641" s="28" t="str">
        <f t="shared" si="91"/>
        <v>505682</v>
      </c>
      <c r="N4641" s="28">
        <v>100649</v>
      </c>
      <c r="O4641" s="279">
        <v>212710.04870000001</v>
      </c>
    </row>
    <row r="4642" spans="10:15" x14ac:dyDescent="0.2">
      <c r="J4642" s="28">
        <v>50568</v>
      </c>
      <c r="K4642" s="28" t="s">
        <v>724</v>
      </c>
      <c r="L4642" s="28">
        <v>3</v>
      </c>
      <c r="M4642" s="28" t="str">
        <f t="shared" si="91"/>
        <v>505683</v>
      </c>
      <c r="N4642" s="28">
        <v>67431</v>
      </c>
      <c r="O4642" s="279">
        <v>302750.5196</v>
      </c>
    </row>
    <row r="4643" spans="10:15" x14ac:dyDescent="0.2">
      <c r="J4643" s="28">
        <v>50568</v>
      </c>
      <c r="K4643" s="28" t="s">
        <v>724</v>
      </c>
      <c r="L4643" s="28">
        <v>4</v>
      </c>
      <c r="M4643" s="28" t="str">
        <f t="shared" si="91"/>
        <v>505684</v>
      </c>
      <c r="N4643" s="28">
        <v>38236</v>
      </c>
      <c r="O4643" s="279">
        <v>426933.68359999999</v>
      </c>
    </row>
    <row r="4644" spans="10:15" x14ac:dyDescent="0.2">
      <c r="J4644" s="28">
        <v>50568</v>
      </c>
      <c r="K4644" s="28" t="s">
        <v>724</v>
      </c>
      <c r="L4644" s="28">
        <v>5</v>
      </c>
      <c r="M4644" s="28" t="str">
        <f t="shared" si="91"/>
        <v>505685</v>
      </c>
      <c r="N4644" s="28">
        <v>9221</v>
      </c>
      <c r="O4644" s="279">
        <v>491749.31800000003</v>
      </c>
    </row>
    <row r="4645" spans="10:15" x14ac:dyDescent="0.2">
      <c r="J4645" s="28">
        <v>50568</v>
      </c>
      <c r="K4645" s="28" t="s">
        <v>724</v>
      </c>
      <c r="L4645" s="28">
        <v>6</v>
      </c>
      <c r="M4645" s="28" t="str">
        <f t="shared" si="91"/>
        <v>505686</v>
      </c>
      <c r="N4645" s="28">
        <v>8895</v>
      </c>
      <c r="O4645" s="279">
        <v>981824.68920000002</v>
      </c>
    </row>
    <row r="4646" spans="10:15" x14ac:dyDescent="0.2">
      <c r="J4646" s="28">
        <v>50568</v>
      </c>
      <c r="K4646" s="28" t="s">
        <v>724</v>
      </c>
      <c r="L4646" s="28">
        <v>7</v>
      </c>
      <c r="M4646" s="28" t="str">
        <f t="shared" si="91"/>
        <v>505687</v>
      </c>
      <c r="N4646" s="28">
        <v>1212</v>
      </c>
      <c r="O4646" s="279">
        <v>192720.16759999999</v>
      </c>
    </row>
    <row r="4647" spans="10:15" x14ac:dyDescent="0.2">
      <c r="J4647" s="28">
        <v>50568</v>
      </c>
      <c r="K4647" s="28" t="s">
        <v>724</v>
      </c>
      <c r="L4647" s="28">
        <v>8</v>
      </c>
      <c r="M4647" s="28" t="str">
        <f t="shared" si="91"/>
        <v>505688</v>
      </c>
      <c r="N4647" s="28">
        <v>1602</v>
      </c>
      <c r="O4647" s="279">
        <v>454292.28129999997</v>
      </c>
    </row>
    <row r="4648" spans="10:15" x14ac:dyDescent="0.2">
      <c r="J4648" s="28">
        <v>50568</v>
      </c>
      <c r="K4648" s="28" t="s">
        <v>724</v>
      </c>
      <c r="L4648" s="28">
        <v>9</v>
      </c>
      <c r="M4648" s="28" t="str">
        <f t="shared" si="91"/>
        <v>505689</v>
      </c>
      <c r="N4648" s="28">
        <v>8527</v>
      </c>
      <c r="O4648" s="279">
        <v>364255.59720000002</v>
      </c>
    </row>
    <row r="4649" spans="10:15" x14ac:dyDescent="0.2">
      <c r="J4649" s="28">
        <v>50568</v>
      </c>
      <c r="K4649" s="28" t="s">
        <v>724</v>
      </c>
      <c r="L4649" s="28">
        <v>10</v>
      </c>
      <c r="M4649" s="28" t="str">
        <f t="shared" si="91"/>
        <v>5056810</v>
      </c>
      <c r="N4649" s="28">
        <v>62070</v>
      </c>
      <c r="O4649" s="279">
        <v>739771.6727</v>
      </c>
    </row>
    <row r="4650" spans="10:15" x14ac:dyDescent="0.2">
      <c r="J4650" s="28">
        <v>50568</v>
      </c>
      <c r="K4650" s="28" t="s">
        <v>724</v>
      </c>
      <c r="L4650" s="28">
        <v>12</v>
      </c>
      <c r="M4650" s="28" t="str">
        <f t="shared" si="91"/>
        <v>5056812</v>
      </c>
      <c r="N4650" s="28">
        <v>0</v>
      </c>
      <c r="O4650" s="279">
        <v>69731.483649999995</v>
      </c>
    </row>
    <row r="4651" spans="10:15" x14ac:dyDescent="0.2">
      <c r="J4651" s="28">
        <v>50573</v>
      </c>
      <c r="K4651" s="28" t="s">
        <v>725</v>
      </c>
      <c r="L4651" s="28">
        <v>1</v>
      </c>
      <c r="M4651" s="28" t="str">
        <f t="shared" si="91"/>
        <v>505731</v>
      </c>
      <c r="N4651" s="28">
        <v>16446</v>
      </c>
      <c r="O4651" s="279">
        <v>65931.399789999996</v>
      </c>
    </row>
    <row r="4652" spans="10:15" x14ac:dyDescent="0.2">
      <c r="J4652" s="28">
        <v>50573</v>
      </c>
      <c r="K4652" s="28" t="s">
        <v>725</v>
      </c>
      <c r="L4652" s="28">
        <v>2</v>
      </c>
      <c r="M4652" s="28" t="str">
        <f t="shared" si="91"/>
        <v>505732</v>
      </c>
      <c r="N4652" s="28">
        <v>221502</v>
      </c>
      <c r="O4652" s="279">
        <v>189874.25829999999</v>
      </c>
    </row>
    <row r="4653" spans="10:15" x14ac:dyDescent="0.2">
      <c r="J4653" s="28">
        <v>50573</v>
      </c>
      <c r="K4653" s="28" t="s">
        <v>725</v>
      </c>
      <c r="L4653" s="28">
        <v>3</v>
      </c>
      <c r="M4653" s="28" t="str">
        <f t="shared" si="91"/>
        <v>505733</v>
      </c>
      <c r="N4653" s="28">
        <v>100161</v>
      </c>
      <c r="O4653" s="279">
        <v>282327.71970000002</v>
      </c>
    </row>
    <row r="4654" spans="10:15" x14ac:dyDescent="0.2">
      <c r="J4654" s="28">
        <v>50573</v>
      </c>
      <c r="K4654" s="28" t="s">
        <v>725</v>
      </c>
      <c r="L4654" s="28">
        <v>4</v>
      </c>
      <c r="M4654" s="28" t="str">
        <f t="shared" si="91"/>
        <v>505734</v>
      </c>
      <c r="N4654" s="28">
        <v>66745</v>
      </c>
      <c r="O4654" s="279">
        <v>392878.31640000001</v>
      </c>
    </row>
    <row r="4655" spans="10:15" x14ac:dyDescent="0.2">
      <c r="J4655" s="28">
        <v>50573</v>
      </c>
      <c r="K4655" s="28" t="s">
        <v>725</v>
      </c>
      <c r="L4655" s="28">
        <v>5</v>
      </c>
      <c r="M4655" s="28" t="str">
        <f t="shared" si="91"/>
        <v>505735</v>
      </c>
      <c r="N4655" s="28">
        <v>19289</v>
      </c>
      <c r="O4655" s="279">
        <v>563865.85400000005</v>
      </c>
    </row>
    <row r="4656" spans="10:15" x14ac:dyDescent="0.2">
      <c r="J4656" s="28">
        <v>50573</v>
      </c>
      <c r="K4656" s="28" t="s">
        <v>725</v>
      </c>
      <c r="L4656" s="28">
        <v>6</v>
      </c>
      <c r="M4656" s="28" t="str">
        <f t="shared" si="91"/>
        <v>505736</v>
      </c>
      <c r="N4656" s="28">
        <v>10180</v>
      </c>
      <c r="O4656" s="279">
        <v>455928.71879999997</v>
      </c>
    </row>
    <row r="4657" spans="10:15" x14ac:dyDescent="0.2">
      <c r="J4657" s="28">
        <v>50573</v>
      </c>
      <c r="K4657" s="28" t="s">
        <v>725</v>
      </c>
      <c r="L4657" s="28">
        <v>7</v>
      </c>
      <c r="M4657" s="28" t="str">
        <f t="shared" si="91"/>
        <v>505737</v>
      </c>
      <c r="N4657" s="28">
        <v>12683</v>
      </c>
      <c r="O4657" s="279">
        <v>642428.73430000001</v>
      </c>
    </row>
    <row r="4658" spans="10:15" x14ac:dyDescent="0.2">
      <c r="J4658" s="28">
        <v>50573</v>
      </c>
      <c r="K4658" s="28" t="s">
        <v>725</v>
      </c>
      <c r="L4658" s="28">
        <v>8</v>
      </c>
      <c r="M4658" s="28" t="str">
        <f t="shared" si="91"/>
        <v>505738</v>
      </c>
      <c r="N4658" s="28">
        <v>13697</v>
      </c>
      <c r="O4658" s="279">
        <v>735538.21889999998</v>
      </c>
    </row>
    <row r="4659" spans="10:15" x14ac:dyDescent="0.2">
      <c r="J4659" s="28">
        <v>50573</v>
      </c>
      <c r="K4659" s="28" t="s">
        <v>725</v>
      </c>
      <c r="L4659" s="28">
        <v>9</v>
      </c>
      <c r="M4659" s="28" t="str">
        <f t="shared" si="91"/>
        <v>505739</v>
      </c>
      <c r="N4659" s="28">
        <v>3577</v>
      </c>
      <c r="O4659" s="279">
        <v>649643.13529999997</v>
      </c>
    </row>
    <row r="4660" spans="10:15" x14ac:dyDescent="0.2">
      <c r="J4660" s="28">
        <v>50573</v>
      </c>
      <c r="K4660" s="28" t="s">
        <v>725</v>
      </c>
      <c r="L4660" s="28">
        <v>10</v>
      </c>
      <c r="M4660" s="28" t="str">
        <f t="shared" si="91"/>
        <v>5057310</v>
      </c>
      <c r="N4660" s="28">
        <v>22912</v>
      </c>
      <c r="O4660" s="279">
        <v>550556.39269999997</v>
      </c>
    </row>
    <row r="4661" spans="10:15" x14ac:dyDescent="0.2">
      <c r="J4661" s="28">
        <v>50573</v>
      </c>
      <c r="K4661" s="28" t="s">
        <v>725</v>
      </c>
      <c r="L4661" s="28">
        <v>11</v>
      </c>
      <c r="M4661" s="28" t="str">
        <f t="shared" si="91"/>
        <v>5057311</v>
      </c>
      <c r="N4661" s="28">
        <v>253</v>
      </c>
      <c r="O4661" s="279">
        <v>373741.46340000001</v>
      </c>
    </row>
    <row r="4662" spans="10:15" x14ac:dyDescent="0.2">
      <c r="J4662" s="28">
        <v>50573</v>
      </c>
      <c r="K4662" s="28" t="s">
        <v>725</v>
      </c>
      <c r="L4662" s="28">
        <v>12</v>
      </c>
      <c r="M4662" s="28" t="str">
        <f t="shared" si="91"/>
        <v>5057312</v>
      </c>
      <c r="N4662" s="28">
        <v>0</v>
      </c>
      <c r="O4662" s="279">
        <v>81953.686069999996</v>
      </c>
    </row>
    <row r="4663" spans="10:15" x14ac:dyDescent="0.2">
      <c r="J4663" s="28">
        <v>50577</v>
      </c>
      <c r="K4663" s="28" t="s">
        <v>726</v>
      </c>
      <c r="L4663" s="28">
        <v>1</v>
      </c>
      <c r="M4663" s="28" t="str">
        <f t="shared" si="91"/>
        <v>505771</v>
      </c>
      <c r="N4663" s="28">
        <v>26404</v>
      </c>
      <c r="O4663" s="279">
        <v>27766.897199999999</v>
      </c>
    </row>
    <row r="4664" spans="10:15" x14ac:dyDescent="0.2">
      <c r="J4664" s="28">
        <v>50577</v>
      </c>
      <c r="K4664" s="28" t="s">
        <v>726</v>
      </c>
      <c r="L4664" s="28">
        <v>2</v>
      </c>
      <c r="M4664" s="28" t="str">
        <f t="shared" si="91"/>
        <v>505772</v>
      </c>
      <c r="N4664" s="28">
        <v>45958</v>
      </c>
      <c r="O4664" s="279">
        <v>99633.397039999996</v>
      </c>
    </row>
    <row r="4665" spans="10:15" x14ac:dyDescent="0.2">
      <c r="J4665" s="28">
        <v>50577</v>
      </c>
      <c r="K4665" s="28" t="s">
        <v>726</v>
      </c>
      <c r="L4665" s="28">
        <v>3</v>
      </c>
      <c r="M4665" s="28" t="str">
        <f t="shared" si="91"/>
        <v>505773</v>
      </c>
      <c r="N4665" s="28">
        <v>8857</v>
      </c>
      <c r="O4665" s="279">
        <v>187173.54639999999</v>
      </c>
    </row>
    <row r="4666" spans="10:15" x14ac:dyDescent="0.2">
      <c r="J4666" s="28">
        <v>50577</v>
      </c>
      <c r="K4666" s="28" t="s">
        <v>726</v>
      </c>
      <c r="L4666" s="28">
        <v>4</v>
      </c>
      <c r="M4666" s="28" t="str">
        <f t="shared" si="91"/>
        <v>505774</v>
      </c>
      <c r="N4666" s="28">
        <v>5145</v>
      </c>
      <c r="O4666" s="279">
        <v>171724.94279999999</v>
      </c>
    </row>
    <row r="4667" spans="10:15" x14ac:dyDescent="0.2">
      <c r="J4667" s="28">
        <v>50577</v>
      </c>
      <c r="K4667" s="28" t="s">
        <v>726</v>
      </c>
      <c r="L4667" s="28">
        <v>5</v>
      </c>
      <c r="M4667" s="28" t="str">
        <f t="shared" si="91"/>
        <v>505775</v>
      </c>
      <c r="N4667" s="28">
        <v>2965</v>
      </c>
      <c r="O4667" s="279">
        <v>52041.392650000002</v>
      </c>
    </row>
    <row r="4668" spans="10:15" x14ac:dyDescent="0.2">
      <c r="J4668" s="28">
        <v>50577</v>
      </c>
      <c r="K4668" s="28" t="s">
        <v>726</v>
      </c>
      <c r="L4668" s="28">
        <v>7</v>
      </c>
      <c r="M4668" s="28" t="str">
        <f t="shared" si="91"/>
        <v>505777</v>
      </c>
      <c r="N4668" s="28">
        <v>4644</v>
      </c>
      <c r="O4668" s="279">
        <v>239486.5245</v>
      </c>
    </row>
    <row r="4669" spans="10:15" x14ac:dyDescent="0.2">
      <c r="J4669" s="28">
        <v>50577</v>
      </c>
      <c r="K4669" s="28" t="s">
        <v>726</v>
      </c>
      <c r="L4669" s="28">
        <v>9</v>
      </c>
      <c r="M4669" s="28" t="str">
        <f t="shared" si="91"/>
        <v>505779</v>
      </c>
      <c r="N4669" s="28">
        <v>126</v>
      </c>
      <c r="O4669" s="279">
        <v>125960.3524</v>
      </c>
    </row>
    <row r="4670" spans="10:15" x14ac:dyDescent="0.2">
      <c r="J4670" s="28">
        <v>50577</v>
      </c>
      <c r="K4670" s="28" t="s">
        <v>726</v>
      </c>
      <c r="L4670" s="28">
        <v>11</v>
      </c>
      <c r="M4670" s="28" t="str">
        <f t="shared" si="91"/>
        <v>5057711</v>
      </c>
      <c r="N4670" s="28">
        <v>1204</v>
      </c>
      <c r="O4670" s="279">
        <v>45632.242989999999</v>
      </c>
    </row>
    <row r="4671" spans="10:15" x14ac:dyDescent="0.2">
      <c r="J4671" s="28">
        <v>50577</v>
      </c>
      <c r="K4671" s="28" t="s">
        <v>726</v>
      </c>
      <c r="L4671" s="28">
        <v>12</v>
      </c>
      <c r="M4671" s="28" t="str">
        <f t="shared" si="91"/>
        <v>5057712</v>
      </c>
      <c r="N4671" s="28">
        <v>0</v>
      </c>
      <c r="O4671" s="279">
        <v>10231.115760000001</v>
      </c>
    </row>
    <row r="4672" spans="10:15" x14ac:dyDescent="0.2">
      <c r="J4672" s="28">
        <v>50590</v>
      </c>
      <c r="K4672" s="28" t="s">
        <v>727</v>
      </c>
      <c r="L4672" s="28">
        <v>1</v>
      </c>
      <c r="M4672" s="28" t="str">
        <f t="shared" si="91"/>
        <v>505901</v>
      </c>
      <c r="N4672" s="28">
        <v>39064</v>
      </c>
      <c r="O4672" s="279">
        <v>30166.05629</v>
      </c>
    </row>
    <row r="4673" spans="10:15" x14ac:dyDescent="0.2">
      <c r="J4673" s="28">
        <v>50590</v>
      </c>
      <c r="K4673" s="28" t="s">
        <v>727</v>
      </c>
      <c r="L4673" s="28">
        <v>2</v>
      </c>
      <c r="M4673" s="28" t="str">
        <f t="shared" si="91"/>
        <v>505902</v>
      </c>
      <c r="N4673" s="28">
        <v>67017</v>
      </c>
      <c r="O4673" s="279">
        <v>135034.30840000001</v>
      </c>
    </row>
    <row r="4674" spans="10:15" x14ac:dyDescent="0.2">
      <c r="J4674" s="28">
        <v>50590</v>
      </c>
      <c r="K4674" s="28" t="s">
        <v>727</v>
      </c>
      <c r="L4674" s="28">
        <v>3</v>
      </c>
      <c r="M4674" s="28" t="str">
        <f t="shared" si="91"/>
        <v>505903</v>
      </c>
      <c r="N4674" s="28">
        <v>13167</v>
      </c>
      <c r="O4674" s="279">
        <v>208767.88339999999</v>
      </c>
    </row>
    <row r="4675" spans="10:15" x14ac:dyDescent="0.2">
      <c r="J4675" s="28">
        <v>50590</v>
      </c>
      <c r="K4675" s="28" t="s">
        <v>727</v>
      </c>
      <c r="L4675" s="28">
        <v>4</v>
      </c>
      <c r="M4675" s="28" t="str">
        <f t="shared" ref="M4675:M4738" si="92">J4675&amp;L4675</f>
        <v>505904</v>
      </c>
      <c r="N4675" s="28">
        <v>4396</v>
      </c>
      <c r="O4675" s="279">
        <v>194461.95910000001</v>
      </c>
    </row>
    <row r="4676" spans="10:15" x14ac:dyDescent="0.2">
      <c r="J4676" s="28">
        <v>50590</v>
      </c>
      <c r="K4676" s="28" t="s">
        <v>727</v>
      </c>
      <c r="L4676" s="28">
        <v>5</v>
      </c>
      <c r="M4676" s="28" t="str">
        <f t="shared" si="92"/>
        <v>505905</v>
      </c>
      <c r="N4676" s="28">
        <v>605</v>
      </c>
      <c r="O4676" s="279">
        <v>770898.41269999999</v>
      </c>
    </row>
    <row r="4677" spans="10:15" x14ac:dyDescent="0.2">
      <c r="J4677" s="28">
        <v>50590</v>
      </c>
      <c r="K4677" s="28" t="s">
        <v>727</v>
      </c>
      <c r="L4677" s="28">
        <v>9</v>
      </c>
      <c r="M4677" s="28" t="str">
        <f t="shared" si="92"/>
        <v>505909</v>
      </c>
      <c r="N4677" s="28">
        <v>1235</v>
      </c>
      <c r="O4677" s="279">
        <v>203394.72769999999</v>
      </c>
    </row>
    <row r="4678" spans="10:15" x14ac:dyDescent="0.2">
      <c r="J4678" s="28">
        <v>50590</v>
      </c>
      <c r="K4678" s="28" t="s">
        <v>727</v>
      </c>
      <c r="L4678" s="28">
        <v>12</v>
      </c>
      <c r="M4678" s="28" t="str">
        <f t="shared" si="92"/>
        <v>5059012</v>
      </c>
      <c r="N4678" s="28">
        <v>0</v>
      </c>
      <c r="O4678" s="279">
        <v>10977.772290000001</v>
      </c>
    </row>
    <row r="4679" spans="10:15" x14ac:dyDescent="0.2">
      <c r="J4679" s="28">
        <v>50606</v>
      </c>
      <c r="K4679" s="28" t="s">
        <v>728</v>
      </c>
      <c r="L4679" s="28">
        <v>1</v>
      </c>
      <c r="M4679" s="28" t="str">
        <f t="shared" si="92"/>
        <v>506061</v>
      </c>
      <c r="N4679" s="28">
        <v>42186</v>
      </c>
      <c r="O4679" s="279">
        <v>110022.3679</v>
      </c>
    </row>
    <row r="4680" spans="10:15" x14ac:dyDescent="0.2">
      <c r="J4680" s="28">
        <v>50606</v>
      </c>
      <c r="K4680" s="28" t="s">
        <v>728</v>
      </c>
      <c r="L4680" s="28">
        <v>2</v>
      </c>
      <c r="M4680" s="28" t="str">
        <f t="shared" si="92"/>
        <v>506062</v>
      </c>
      <c r="N4680" s="28">
        <v>228545</v>
      </c>
      <c r="O4680" s="279">
        <v>224273.11970000001</v>
      </c>
    </row>
    <row r="4681" spans="10:15" x14ac:dyDescent="0.2">
      <c r="J4681" s="28">
        <v>50606</v>
      </c>
      <c r="K4681" s="28" t="s">
        <v>728</v>
      </c>
      <c r="L4681" s="28">
        <v>3</v>
      </c>
      <c r="M4681" s="28" t="str">
        <f t="shared" si="92"/>
        <v>506063</v>
      </c>
      <c r="N4681" s="28">
        <v>45648</v>
      </c>
      <c r="O4681" s="279">
        <v>344397.402</v>
      </c>
    </row>
    <row r="4682" spans="10:15" x14ac:dyDescent="0.2">
      <c r="J4682" s="28">
        <v>50606</v>
      </c>
      <c r="K4682" s="28" t="s">
        <v>728</v>
      </c>
      <c r="L4682" s="28">
        <v>4</v>
      </c>
      <c r="M4682" s="28" t="str">
        <f t="shared" si="92"/>
        <v>506064</v>
      </c>
      <c r="N4682" s="28">
        <v>13319</v>
      </c>
      <c r="O4682" s="279">
        <v>520799.23940000002</v>
      </c>
    </row>
    <row r="4683" spans="10:15" x14ac:dyDescent="0.2">
      <c r="J4683" s="28">
        <v>50606</v>
      </c>
      <c r="K4683" s="28" t="s">
        <v>728</v>
      </c>
      <c r="L4683" s="28">
        <v>5</v>
      </c>
      <c r="M4683" s="28" t="str">
        <f t="shared" si="92"/>
        <v>506065</v>
      </c>
      <c r="N4683" s="28">
        <v>685</v>
      </c>
      <c r="O4683" s="279">
        <v>928600</v>
      </c>
    </row>
    <row r="4684" spans="10:15" x14ac:dyDescent="0.2">
      <c r="J4684" s="28">
        <v>50606</v>
      </c>
      <c r="K4684" s="28" t="s">
        <v>728</v>
      </c>
      <c r="L4684" s="28">
        <v>7</v>
      </c>
      <c r="M4684" s="28" t="str">
        <f t="shared" si="92"/>
        <v>506067</v>
      </c>
      <c r="N4684" s="28">
        <v>2075</v>
      </c>
      <c r="O4684" s="279">
        <v>34670.117030000001</v>
      </c>
    </row>
    <row r="4685" spans="10:15" x14ac:dyDescent="0.2">
      <c r="J4685" s="28">
        <v>50606</v>
      </c>
      <c r="K4685" s="28" t="s">
        <v>728</v>
      </c>
      <c r="L4685" s="28">
        <v>9</v>
      </c>
      <c r="M4685" s="28" t="str">
        <f t="shared" si="92"/>
        <v>506069</v>
      </c>
      <c r="N4685" s="28">
        <v>7392</v>
      </c>
      <c r="O4685" s="279">
        <v>240905.9313</v>
      </c>
    </row>
    <row r="4686" spans="10:15" x14ac:dyDescent="0.2">
      <c r="J4686" s="28">
        <v>50606</v>
      </c>
      <c r="K4686" s="28" t="s">
        <v>728</v>
      </c>
      <c r="L4686" s="28">
        <v>10</v>
      </c>
      <c r="M4686" s="28" t="str">
        <f t="shared" si="92"/>
        <v>5060610</v>
      </c>
      <c r="N4686" s="28">
        <v>7721</v>
      </c>
      <c r="O4686" s="279">
        <v>317156.05570000003</v>
      </c>
    </row>
    <row r="4687" spans="10:15" x14ac:dyDescent="0.2">
      <c r="J4687" s="28">
        <v>50606</v>
      </c>
      <c r="K4687" s="28" t="s">
        <v>728</v>
      </c>
      <c r="L4687" s="28">
        <v>11</v>
      </c>
      <c r="M4687" s="28" t="str">
        <f t="shared" si="92"/>
        <v>5060611</v>
      </c>
      <c r="N4687" s="28">
        <v>75</v>
      </c>
      <c r="O4687" s="279">
        <v>130946.6667</v>
      </c>
    </row>
    <row r="4688" spans="10:15" x14ac:dyDescent="0.2">
      <c r="J4688" s="28">
        <v>50606</v>
      </c>
      <c r="K4688" s="28" t="s">
        <v>728</v>
      </c>
      <c r="L4688" s="28">
        <v>12</v>
      </c>
      <c r="M4688" s="28" t="str">
        <f t="shared" si="92"/>
        <v>5060612</v>
      </c>
      <c r="N4688" s="28">
        <v>0</v>
      </c>
      <c r="O4688" s="279">
        <v>22729.720089999999</v>
      </c>
    </row>
    <row r="4689" spans="10:15" x14ac:dyDescent="0.2">
      <c r="J4689" s="28">
        <v>50680</v>
      </c>
      <c r="K4689" s="28" t="s">
        <v>729</v>
      </c>
      <c r="L4689" s="28">
        <v>1</v>
      </c>
      <c r="M4689" s="28" t="str">
        <f t="shared" si="92"/>
        <v>506801</v>
      </c>
      <c r="N4689" s="28">
        <v>33654</v>
      </c>
      <c r="O4689" s="279">
        <v>18996.838489999998</v>
      </c>
    </row>
    <row r="4690" spans="10:15" x14ac:dyDescent="0.2">
      <c r="J4690" s="28">
        <v>50680</v>
      </c>
      <c r="K4690" s="28" t="s">
        <v>729</v>
      </c>
      <c r="L4690" s="28">
        <v>2</v>
      </c>
      <c r="M4690" s="28" t="str">
        <f t="shared" si="92"/>
        <v>506802</v>
      </c>
      <c r="N4690" s="28">
        <v>21786</v>
      </c>
      <c r="O4690" s="279">
        <v>61128.405440000002</v>
      </c>
    </row>
    <row r="4691" spans="10:15" x14ac:dyDescent="0.2">
      <c r="J4691" s="28">
        <v>50680</v>
      </c>
      <c r="K4691" s="28" t="s">
        <v>729</v>
      </c>
      <c r="L4691" s="28">
        <v>3</v>
      </c>
      <c r="M4691" s="28" t="str">
        <f t="shared" si="92"/>
        <v>506803</v>
      </c>
      <c r="N4691" s="28">
        <v>802</v>
      </c>
      <c r="O4691" s="279">
        <v>28447.760279999999</v>
      </c>
    </row>
    <row r="4692" spans="10:15" x14ac:dyDescent="0.2">
      <c r="J4692" s="28">
        <v>50680</v>
      </c>
      <c r="K4692" s="28" t="s">
        <v>729</v>
      </c>
      <c r="L4692" s="28">
        <v>6</v>
      </c>
      <c r="M4692" s="28" t="str">
        <f t="shared" si="92"/>
        <v>506806</v>
      </c>
      <c r="N4692" s="28">
        <v>2268</v>
      </c>
      <c r="O4692" s="279">
        <v>16448.834299999999</v>
      </c>
    </row>
    <row r="4693" spans="10:15" x14ac:dyDescent="0.2">
      <c r="J4693" s="28">
        <v>50680</v>
      </c>
      <c r="K4693" s="28" t="s">
        <v>729</v>
      </c>
      <c r="L4693" s="28">
        <v>9</v>
      </c>
      <c r="M4693" s="28" t="str">
        <f t="shared" si="92"/>
        <v>506809</v>
      </c>
      <c r="N4693" s="28">
        <v>543</v>
      </c>
      <c r="O4693" s="279">
        <v>116045.1903</v>
      </c>
    </row>
    <row r="4694" spans="10:15" x14ac:dyDescent="0.2">
      <c r="J4694" s="28">
        <v>50680</v>
      </c>
      <c r="K4694" s="28" t="s">
        <v>729</v>
      </c>
      <c r="L4694" s="28">
        <v>12</v>
      </c>
      <c r="M4694" s="28" t="str">
        <f t="shared" si="92"/>
        <v>5068012</v>
      </c>
      <c r="N4694" s="28">
        <v>0</v>
      </c>
      <c r="O4694" s="279">
        <v>2965.9699780000001</v>
      </c>
    </row>
    <row r="4695" spans="10:15" x14ac:dyDescent="0.2">
      <c r="J4695" s="28">
        <v>50683</v>
      </c>
      <c r="K4695" s="28" t="s">
        <v>730</v>
      </c>
      <c r="L4695" s="28">
        <v>1</v>
      </c>
      <c r="M4695" s="28" t="str">
        <f t="shared" si="92"/>
        <v>506831</v>
      </c>
      <c r="N4695" s="28">
        <v>43560</v>
      </c>
      <c r="O4695" s="279">
        <v>23973.906289999999</v>
      </c>
    </row>
    <row r="4696" spans="10:15" x14ac:dyDescent="0.2">
      <c r="J4696" s="28">
        <v>50683</v>
      </c>
      <c r="K4696" s="28" t="s">
        <v>730</v>
      </c>
      <c r="L4696" s="28">
        <v>2</v>
      </c>
      <c r="M4696" s="28" t="str">
        <f t="shared" si="92"/>
        <v>506832</v>
      </c>
      <c r="N4696" s="28">
        <v>62902</v>
      </c>
      <c r="O4696" s="279">
        <v>63443.424910000002</v>
      </c>
    </row>
    <row r="4697" spans="10:15" x14ac:dyDescent="0.2">
      <c r="J4697" s="28">
        <v>50683</v>
      </c>
      <c r="K4697" s="28" t="s">
        <v>730</v>
      </c>
      <c r="L4697" s="28">
        <v>3</v>
      </c>
      <c r="M4697" s="28" t="str">
        <f t="shared" si="92"/>
        <v>506833</v>
      </c>
      <c r="N4697" s="28">
        <v>4007</v>
      </c>
      <c r="O4697" s="279">
        <v>77961.475149999998</v>
      </c>
    </row>
    <row r="4698" spans="10:15" x14ac:dyDescent="0.2">
      <c r="J4698" s="28">
        <v>50683</v>
      </c>
      <c r="K4698" s="28" t="s">
        <v>730</v>
      </c>
      <c r="L4698" s="28">
        <v>4</v>
      </c>
      <c r="M4698" s="28" t="str">
        <f t="shared" si="92"/>
        <v>506834</v>
      </c>
      <c r="N4698" s="28">
        <v>612</v>
      </c>
      <c r="O4698" s="279">
        <v>128543.0346</v>
      </c>
    </row>
    <row r="4699" spans="10:15" x14ac:dyDescent="0.2">
      <c r="J4699" s="28">
        <v>50683</v>
      </c>
      <c r="K4699" s="28" t="s">
        <v>730</v>
      </c>
      <c r="L4699" s="28">
        <v>5</v>
      </c>
      <c r="M4699" s="28" t="str">
        <f t="shared" si="92"/>
        <v>506835</v>
      </c>
      <c r="N4699" s="28">
        <v>2340</v>
      </c>
      <c r="O4699" s="279">
        <v>17118.522860000001</v>
      </c>
    </row>
    <row r="4700" spans="10:15" x14ac:dyDescent="0.2">
      <c r="J4700" s="28">
        <v>50683</v>
      </c>
      <c r="K4700" s="28" t="s">
        <v>730</v>
      </c>
      <c r="L4700" s="28">
        <v>9</v>
      </c>
      <c r="M4700" s="28" t="str">
        <f t="shared" si="92"/>
        <v>506839</v>
      </c>
      <c r="N4700" s="28">
        <v>607</v>
      </c>
      <c r="O4700" s="279">
        <v>122885.3076</v>
      </c>
    </row>
    <row r="4701" spans="10:15" x14ac:dyDescent="0.2">
      <c r="J4701" s="28">
        <v>50683</v>
      </c>
      <c r="K4701" s="28" t="s">
        <v>730</v>
      </c>
      <c r="L4701" s="28">
        <v>12</v>
      </c>
      <c r="M4701" s="28" t="str">
        <f t="shared" si="92"/>
        <v>5068312</v>
      </c>
      <c r="N4701" s="28">
        <v>0</v>
      </c>
      <c r="O4701" s="279">
        <v>4794.9359489999997</v>
      </c>
    </row>
    <row r="4702" spans="10:15" x14ac:dyDescent="0.2">
      <c r="J4702" s="28">
        <v>50686</v>
      </c>
      <c r="K4702" s="28" t="s">
        <v>731</v>
      </c>
      <c r="L4702" s="28">
        <v>1</v>
      </c>
      <c r="M4702" s="28" t="str">
        <f t="shared" si="92"/>
        <v>506861</v>
      </c>
      <c r="N4702" s="28">
        <v>6059</v>
      </c>
      <c r="O4702" s="279">
        <v>32714.94184</v>
      </c>
    </row>
    <row r="4703" spans="10:15" x14ac:dyDescent="0.2">
      <c r="J4703" s="28">
        <v>50686</v>
      </c>
      <c r="K4703" s="28" t="s">
        <v>731</v>
      </c>
      <c r="L4703" s="28">
        <v>2</v>
      </c>
      <c r="M4703" s="28" t="str">
        <f t="shared" si="92"/>
        <v>506862</v>
      </c>
      <c r="N4703" s="28">
        <v>10403</v>
      </c>
      <c r="O4703" s="279">
        <v>79785.883619999993</v>
      </c>
    </row>
    <row r="4704" spans="10:15" x14ac:dyDescent="0.2">
      <c r="J4704" s="28">
        <v>50686</v>
      </c>
      <c r="K4704" s="28" t="s">
        <v>731</v>
      </c>
      <c r="L4704" s="28">
        <v>3</v>
      </c>
      <c r="M4704" s="28" t="str">
        <f t="shared" si="92"/>
        <v>506863</v>
      </c>
      <c r="N4704" s="28">
        <v>1164</v>
      </c>
      <c r="O4704" s="279">
        <v>64804.697030000003</v>
      </c>
    </row>
    <row r="4705" spans="10:15" x14ac:dyDescent="0.2">
      <c r="J4705" s="28">
        <v>50686</v>
      </c>
      <c r="K4705" s="28" t="s">
        <v>731</v>
      </c>
      <c r="L4705" s="28">
        <v>5</v>
      </c>
      <c r="M4705" s="28" t="str">
        <f t="shared" si="92"/>
        <v>506865</v>
      </c>
      <c r="N4705" s="28">
        <v>1925</v>
      </c>
      <c r="O4705" s="279">
        <v>111214.54549999999</v>
      </c>
    </row>
    <row r="4706" spans="10:15" x14ac:dyDescent="0.2">
      <c r="J4706" s="28">
        <v>50686</v>
      </c>
      <c r="K4706" s="28" t="s">
        <v>731</v>
      </c>
      <c r="L4706" s="28">
        <v>9</v>
      </c>
      <c r="M4706" s="28" t="str">
        <f t="shared" si="92"/>
        <v>506869</v>
      </c>
      <c r="N4706" s="28">
        <v>1457</v>
      </c>
      <c r="O4706" s="279">
        <v>132057.68859999999</v>
      </c>
    </row>
    <row r="4707" spans="10:15" x14ac:dyDescent="0.2">
      <c r="J4707" s="28">
        <v>50686</v>
      </c>
      <c r="K4707" s="28" t="s">
        <v>731</v>
      </c>
      <c r="L4707" s="28">
        <v>12</v>
      </c>
      <c r="M4707" s="28" t="str">
        <f t="shared" si="92"/>
        <v>5068612</v>
      </c>
      <c r="N4707" s="28">
        <v>0</v>
      </c>
      <c r="O4707" s="279">
        <v>5055.8768309999996</v>
      </c>
    </row>
    <row r="4708" spans="10:15" x14ac:dyDescent="0.2">
      <c r="J4708" s="28">
        <v>50689</v>
      </c>
      <c r="K4708" s="28" t="s">
        <v>732</v>
      </c>
      <c r="L4708" s="28">
        <v>1</v>
      </c>
      <c r="M4708" s="28" t="str">
        <f t="shared" si="92"/>
        <v>506891</v>
      </c>
      <c r="N4708" s="28">
        <v>89538</v>
      </c>
      <c r="O4708" s="279">
        <v>36668.891049999998</v>
      </c>
    </row>
    <row r="4709" spans="10:15" x14ac:dyDescent="0.2">
      <c r="J4709" s="28">
        <v>50689</v>
      </c>
      <c r="K4709" s="28" t="s">
        <v>732</v>
      </c>
      <c r="L4709" s="28">
        <v>2</v>
      </c>
      <c r="M4709" s="28" t="str">
        <f t="shared" si="92"/>
        <v>506892</v>
      </c>
      <c r="N4709" s="28">
        <v>308722</v>
      </c>
      <c r="O4709" s="279">
        <v>127282.0497</v>
      </c>
    </row>
    <row r="4710" spans="10:15" x14ac:dyDescent="0.2">
      <c r="J4710" s="28">
        <v>50689</v>
      </c>
      <c r="K4710" s="28" t="s">
        <v>732</v>
      </c>
      <c r="L4710" s="28">
        <v>3</v>
      </c>
      <c r="M4710" s="28" t="str">
        <f t="shared" si="92"/>
        <v>506893</v>
      </c>
      <c r="N4710" s="28">
        <v>83829</v>
      </c>
      <c r="O4710" s="279">
        <v>178753.89499999999</v>
      </c>
    </row>
    <row r="4711" spans="10:15" x14ac:dyDescent="0.2">
      <c r="J4711" s="28">
        <v>50689</v>
      </c>
      <c r="K4711" s="28" t="s">
        <v>732</v>
      </c>
      <c r="L4711" s="28">
        <v>4</v>
      </c>
      <c r="M4711" s="28" t="str">
        <f t="shared" si="92"/>
        <v>506894</v>
      </c>
      <c r="N4711" s="28">
        <v>36746</v>
      </c>
      <c r="O4711" s="279">
        <v>234629.50589999999</v>
      </c>
    </row>
    <row r="4712" spans="10:15" x14ac:dyDescent="0.2">
      <c r="J4712" s="28">
        <v>50689</v>
      </c>
      <c r="K4712" s="28" t="s">
        <v>732</v>
      </c>
      <c r="L4712" s="28">
        <v>5</v>
      </c>
      <c r="M4712" s="28" t="str">
        <f t="shared" si="92"/>
        <v>506895</v>
      </c>
      <c r="N4712" s="28">
        <v>6643</v>
      </c>
      <c r="O4712" s="279">
        <v>64363.466350000002</v>
      </c>
    </row>
    <row r="4713" spans="10:15" x14ac:dyDescent="0.2">
      <c r="J4713" s="28">
        <v>50689</v>
      </c>
      <c r="K4713" s="28" t="s">
        <v>732</v>
      </c>
      <c r="L4713" s="28">
        <v>6</v>
      </c>
      <c r="M4713" s="28" t="str">
        <f t="shared" si="92"/>
        <v>506896</v>
      </c>
      <c r="N4713" s="28">
        <v>11817</v>
      </c>
      <c r="O4713" s="279">
        <v>196571.26860000001</v>
      </c>
    </row>
    <row r="4714" spans="10:15" x14ac:dyDescent="0.2">
      <c r="J4714" s="28">
        <v>50689</v>
      </c>
      <c r="K4714" s="28" t="s">
        <v>732</v>
      </c>
      <c r="L4714" s="28">
        <v>7</v>
      </c>
      <c r="M4714" s="28" t="str">
        <f t="shared" si="92"/>
        <v>506897</v>
      </c>
      <c r="N4714" s="28">
        <v>14440</v>
      </c>
      <c r="O4714" s="279">
        <v>367695.58519999997</v>
      </c>
    </row>
    <row r="4715" spans="10:15" x14ac:dyDescent="0.2">
      <c r="J4715" s="28">
        <v>50689</v>
      </c>
      <c r="K4715" s="28" t="s">
        <v>732</v>
      </c>
      <c r="L4715" s="28">
        <v>9</v>
      </c>
      <c r="M4715" s="28" t="str">
        <f t="shared" si="92"/>
        <v>506899</v>
      </c>
      <c r="N4715" s="28">
        <v>3694</v>
      </c>
      <c r="O4715" s="279">
        <v>263952.33350000001</v>
      </c>
    </row>
    <row r="4716" spans="10:15" x14ac:dyDescent="0.2">
      <c r="J4716" s="28">
        <v>50689</v>
      </c>
      <c r="K4716" s="28" t="s">
        <v>732</v>
      </c>
      <c r="L4716" s="28">
        <v>10</v>
      </c>
      <c r="M4716" s="28" t="str">
        <f t="shared" si="92"/>
        <v>5068910</v>
      </c>
      <c r="N4716" s="28">
        <v>8708</v>
      </c>
      <c r="O4716" s="279">
        <v>429259.96580000001</v>
      </c>
    </row>
    <row r="4717" spans="10:15" x14ac:dyDescent="0.2">
      <c r="J4717" s="28">
        <v>50689</v>
      </c>
      <c r="K4717" s="28" t="s">
        <v>732</v>
      </c>
      <c r="L4717" s="28">
        <v>12</v>
      </c>
      <c r="M4717" s="28" t="str">
        <f t="shared" si="92"/>
        <v>5068912</v>
      </c>
      <c r="N4717" s="28">
        <v>0</v>
      </c>
      <c r="O4717" s="279">
        <v>13140.20203</v>
      </c>
    </row>
    <row r="4718" spans="10:15" x14ac:dyDescent="0.2">
      <c r="J4718" s="28">
        <v>50711</v>
      </c>
      <c r="K4718" s="28" t="s">
        <v>733</v>
      </c>
      <c r="L4718" s="28">
        <v>1</v>
      </c>
      <c r="M4718" s="28" t="str">
        <f t="shared" si="92"/>
        <v>507111</v>
      </c>
      <c r="N4718" s="28">
        <v>60839</v>
      </c>
      <c r="O4718" s="279">
        <v>44465.022319999996</v>
      </c>
    </row>
    <row r="4719" spans="10:15" x14ac:dyDescent="0.2">
      <c r="J4719" s="28">
        <v>50711</v>
      </c>
      <c r="K4719" s="28" t="s">
        <v>733</v>
      </c>
      <c r="L4719" s="28">
        <v>2</v>
      </c>
      <c r="M4719" s="28" t="str">
        <f t="shared" si="92"/>
        <v>507112</v>
      </c>
      <c r="N4719" s="28">
        <v>109064</v>
      </c>
      <c r="O4719" s="279">
        <v>126783.0126</v>
      </c>
    </row>
    <row r="4720" spans="10:15" x14ac:dyDescent="0.2">
      <c r="J4720" s="28">
        <v>50711</v>
      </c>
      <c r="K4720" s="28" t="s">
        <v>733</v>
      </c>
      <c r="L4720" s="28">
        <v>3</v>
      </c>
      <c r="M4720" s="28" t="str">
        <f t="shared" si="92"/>
        <v>507113</v>
      </c>
      <c r="N4720" s="28">
        <v>35114</v>
      </c>
      <c r="O4720" s="279">
        <v>211198.02069999999</v>
      </c>
    </row>
    <row r="4721" spans="10:15" x14ac:dyDescent="0.2">
      <c r="J4721" s="28">
        <v>50711</v>
      </c>
      <c r="K4721" s="28" t="s">
        <v>733</v>
      </c>
      <c r="L4721" s="28">
        <v>4</v>
      </c>
      <c r="M4721" s="28" t="str">
        <f t="shared" si="92"/>
        <v>507114</v>
      </c>
      <c r="N4721" s="28">
        <v>7588</v>
      </c>
      <c r="O4721" s="279">
        <v>294694.33740000002</v>
      </c>
    </row>
    <row r="4722" spans="10:15" x14ac:dyDescent="0.2">
      <c r="J4722" s="28">
        <v>50711</v>
      </c>
      <c r="K4722" s="28" t="s">
        <v>733</v>
      </c>
      <c r="L4722" s="28">
        <v>5</v>
      </c>
      <c r="M4722" s="28" t="str">
        <f t="shared" si="92"/>
        <v>507115</v>
      </c>
      <c r="N4722" s="28">
        <v>2888</v>
      </c>
      <c r="O4722" s="279">
        <v>225158.80249999999</v>
      </c>
    </row>
    <row r="4723" spans="10:15" x14ac:dyDescent="0.2">
      <c r="J4723" s="28">
        <v>50711</v>
      </c>
      <c r="K4723" s="28" t="s">
        <v>733</v>
      </c>
      <c r="L4723" s="28">
        <v>6</v>
      </c>
      <c r="M4723" s="28" t="str">
        <f t="shared" si="92"/>
        <v>507116</v>
      </c>
      <c r="N4723" s="28">
        <v>1338</v>
      </c>
      <c r="O4723" s="279">
        <v>557413.03839999996</v>
      </c>
    </row>
    <row r="4724" spans="10:15" x14ac:dyDescent="0.2">
      <c r="J4724" s="28">
        <v>50711</v>
      </c>
      <c r="K4724" s="28" t="s">
        <v>733</v>
      </c>
      <c r="L4724" s="28">
        <v>9</v>
      </c>
      <c r="M4724" s="28" t="str">
        <f t="shared" si="92"/>
        <v>507119</v>
      </c>
      <c r="N4724" s="28">
        <v>9440</v>
      </c>
      <c r="O4724" s="279">
        <v>200573.41440000001</v>
      </c>
    </row>
    <row r="4725" spans="10:15" x14ac:dyDescent="0.2">
      <c r="J4725" s="28">
        <v>50711</v>
      </c>
      <c r="K4725" s="28" t="s">
        <v>733</v>
      </c>
      <c r="L4725" s="28">
        <v>10</v>
      </c>
      <c r="M4725" s="28" t="str">
        <f t="shared" si="92"/>
        <v>5071110</v>
      </c>
      <c r="N4725" s="28">
        <v>9408</v>
      </c>
      <c r="O4725" s="279">
        <v>252567.38159999999</v>
      </c>
    </row>
    <row r="4726" spans="10:15" x14ac:dyDescent="0.2">
      <c r="J4726" s="28">
        <v>50711</v>
      </c>
      <c r="K4726" s="28" t="s">
        <v>733</v>
      </c>
      <c r="L4726" s="28">
        <v>12</v>
      </c>
      <c r="M4726" s="28" t="str">
        <f t="shared" si="92"/>
        <v>5071112</v>
      </c>
      <c r="N4726" s="28">
        <v>0</v>
      </c>
      <c r="O4726" s="279">
        <v>38373.005700000002</v>
      </c>
    </row>
    <row r="4727" spans="10:15" x14ac:dyDescent="0.2">
      <c r="J4727" s="28">
        <v>52001</v>
      </c>
      <c r="K4727" s="28" t="s">
        <v>734</v>
      </c>
      <c r="L4727" s="28">
        <v>1</v>
      </c>
      <c r="M4727" s="28" t="str">
        <f t="shared" si="92"/>
        <v>520011</v>
      </c>
      <c r="N4727" s="28">
        <v>173436</v>
      </c>
      <c r="O4727" s="279">
        <v>447384.17570000002</v>
      </c>
    </row>
    <row r="4728" spans="10:15" x14ac:dyDescent="0.2">
      <c r="J4728" s="28">
        <v>52001</v>
      </c>
      <c r="K4728" s="28" t="s">
        <v>734</v>
      </c>
      <c r="L4728" s="28">
        <v>2</v>
      </c>
      <c r="M4728" s="28" t="str">
        <f t="shared" si="92"/>
        <v>520012</v>
      </c>
      <c r="N4728" s="28">
        <v>2998329</v>
      </c>
      <c r="O4728" s="279">
        <v>515122.67859999998</v>
      </c>
    </row>
    <row r="4729" spans="10:15" x14ac:dyDescent="0.2">
      <c r="J4729" s="28">
        <v>52001</v>
      </c>
      <c r="K4729" s="28" t="s">
        <v>734</v>
      </c>
      <c r="L4729" s="28">
        <v>3</v>
      </c>
      <c r="M4729" s="28" t="str">
        <f t="shared" si="92"/>
        <v>520013</v>
      </c>
      <c r="N4729" s="28">
        <v>3885921</v>
      </c>
      <c r="O4729" s="279">
        <v>747819.93709999998</v>
      </c>
    </row>
    <row r="4730" spans="10:15" x14ac:dyDescent="0.2">
      <c r="J4730" s="28">
        <v>52001</v>
      </c>
      <c r="K4730" s="28" t="s">
        <v>734</v>
      </c>
      <c r="L4730" s="28">
        <v>4</v>
      </c>
      <c r="M4730" s="28" t="str">
        <f t="shared" si="92"/>
        <v>520014</v>
      </c>
      <c r="N4730" s="28">
        <v>2082925</v>
      </c>
      <c r="O4730" s="279">
        <v>892238.38150000002</v>
      </c>
    </row>
    <row r="4731" spans="10:15" x14ac:dyDescent="0.2">
      <c r="J4731" s="28">
        <v>52001</v>
      </c>
      <c r="K4731" s="28" t="s">
        <v>734</v>
      </c>
      <c r="L4731" s="28">
        <v>5</v>
      </c>
      <c r="M4731" s="28" t="str">
        <f t="shared" si="92"/>
        <v>520015</v>
      </c>
      <c r="N4731" s="28">
        <v>491037</v>
      </c>
      <c r="O4731" s="279">
        <v>947240.30350000004</v>
      </c>
    </row>
    <row r="4732" spans="10:15" x14ac:dyDescent="0.2">
      <c r="J4732" s="28">
        <v>52001</v>
      </c>
      <c r="K4732" s="28" t="s">
        <v>734</v>
      </c>
      <c r="L4732" s="28">
        <v>6</v>
      </c>
      <c r="M4732" s="28" t="str">
        <f t="shared" si="92"/>
        <v>520016</v>
      </c>
      <c r="N4732" s="28">
        <v>271193</v>
      </c>
      <c r="O4732" s="279">
        <v>962204.93130000005</v>
      </c>
    </row>
    <row r="4733" spans="10:15" x14ac:dyDescent="0.2">
      <c r="J4733" s="28">
        <v>52001</v>
      </c>
      <c r="K4733" s="28" t="s">
        <v>734</v>
      </c>
      <c r="L4733" s="28">
        <v>7</v>
      </c>
      <c r="M4733" s="28" t="str">
        <f t="shared" si="92"/>
        <v>520017</v>
      </c>
      <c r="N4733" s="28">
        <v>156845</v>
      </c>
      <c r="O4733" s="279">
        <v>827210.71770000004</v>
      </c>
    </row>
    <row r="4734" spans="10:15" x14ac:dyDescent="0.2">
      <c r="J4734" s="28">
        <v>52001</v>
      </c>
      <c r="K4734" s="28" t="s">
        <v>734</v>
      </c>
      <c r="L4734" s="28">
        <v>8</v>
      </c>
      <c r="M4734" s="28" t="str">
        <f t="shared" si="92"/>
        <v>520018</v>
      </c>
      <c r="N4734" s="28">
        <v>185300</v>
      </c>
      <c r="O4734" s="279">
        <v>62915381.530000001</v>
      </c>
    </row>
    <row r="4735" spans="10:15" x14ac:dyDescent="0.2">
      <c r="J4735" s="28">
        <v>52001</v>
      </c>
      <c r="K4735" s="28" t="s">
        <v>734</v>
      </c>
      <c r="L4735" s="28">
        <v>9</v>
      </c>
      <c r="M4735" s="28" t="str">
        <f t="shared" si="92"/>
        <v>520019</v>
      </c>
      <c r="N4735" s="28">
        <v>179969</v>
      </c>
      <c r="O4735" s="279">
        <v>1302076.986</v>
      </c>
    </row>
    <row r="4736" spans="10:15" x14ac:dyDescent="0.2">
      <c r="J4736" s="28">
        <v>52001</v>
      </c>
      <c r="K4736" s="28" t="s">
        <v>734</v>
      </c>
      <c r="L4736" s="28">
        <v>10</v>
      </c>
      <c r="M4736" s="28" t="str">
        <f t="shared" si="92"/>
        <v>5200110</v>
      </c>
      <c r="N4736" s="28">
        <v>1001128</v>
      </c>
      <c r="O4736" s="279">
        <v>1553815.703</v>
      </c>
    </row>
    <row r="4737" spans="10:15" x14ac:dyDescent="0.2">
      <c r="J4737" s="28">
        <v>52001</v>
      </c>
      <c r="K4737" s="28" t="s">
        <v>734</v>
      </c>
      <c r="L4737" s="28">
        <v>11</v>
      </c>
      <c r="M4737" s="28" t="str">
        <f t="shared" si="92"/>
        <v>5200111</v>
      </c>
      <c r="N4737" s="28">
        <v>9631</v>
      </c>
      <c r="O4737" s="279">
        <v>373353.01750000002</v>
      </c>
    </row>
    <row r="4738" spans="10:15" x14ac:dyDescent="0.2">
      <c r="J4738" s="28">
        <v>52001</v>
      </c>
      <c r="K4738" s="28" t="s">
        <v>734</v>
      </c>
      <c r="L4738" s="28">
        <v>12</v>
      </c>
      <c r="M4738" s="28" t="str">
        <f t="shared" si="92"/>
        <v>5200112</v>
      </c>
      <c r="N4738" s="28">
        <v>0</v>
      </c>
      <c r="O4738" s="279">
        <v>123067.38039999999</v>
      </c>
    </row>
    <row r="4739" spans="10:15" x14ac:dyDescent="0.2">
      <c r="J4739" s="28">
        <v>52019</v>
      </c>
      <c r="K4739" s="28" t="s">
        <v>735</v>
      </c>
      <c r="L4739" s="28">
        <v>1</v>
      </c>
      <c r="M4739" s="28" t="str">
        <f t="shared" ref="M4739:M4802" si="93">J4739&amp;L4739</f>
        <v>520191</v>
      </c>
      <c r="N4739" s="28">
        <v>8081</v>
      </c>
      <c r="O4739" s="279">
        <v>66344.635250000007</v>
      </c>
    </row>
    <row r="4740" spans="10:15" x14ac:dyDescent="0.2">
      <c r="J4740" s="28">
        <v>52019</v>
      </c>
      <c r="K4740" s="28" t="s">
        <v>735</v>
      </c>
      <c r="L4740" s="28">
        <v>2</v>
      </c>
      <c r="M4740" s="28" t="str">
        <f t="shared" si="93"/>
        <v>520192</v>
      </c>
      <c r="N4740" s="28">
        <v>34195</v>
      </c>
      <c r="O4740" s="279">
        <v>200613.85440000001</v>
      </c>
    </row>
    <row r="4741" spans="10:15" x14ac:dyDescent="0.2">
      <c r="J4741" s="28">
        <v>52019</v>
      </c>
      <c r="K4741" s="28" t="s">
        <v>735</v>
      </c>
      <c r="L4741" s="28">
        <v>3</v>
      </c>
      <c r="M4741" s="28" t="str">
        <f t="shared" si="93"/>
        <v>520193</v>
      </c>
      <c r="N4741" s="28">
        <v>13619</v>
      </c>
      <c r="O4741" s="279">
        <v>281635.21830000001</v>
      </c>
    </row>
    <row r="4742" spans="10:15" x14ac:dyDescent="0.2">
      <c r="J4742" s="28">
        <v>52019</v>
      </c>
      <c r="K4742" s="28" t="s">
        <v>735</v>
      </c>
      <c r="L4742" s="28">
        <v>4</v>
      </c>
      <c r="M4742" s="28" t="str">
        <f t="shared" si="93"/>
        <v>520194</v>
      </c>
      <c r="N4742" s="28">
        <v>2267</v>
      </c>
      <c r="O4742" s="279">
        <v>505014.7746</v>
      </c>
    </row>
    <row r="4743" spans="10:15" x14ac:dyDescent="0.2">
      <c r="J4743" s="28">
        <v>52019</v>
      </c>
      <c r="K4743" s="28" t="s">
        <v>735</v>
      </c>
      <c r="L4743" s="28">
        <v>5</v>
      </c>
      <c r="M4743" s="28" t="str">
        <f t="shared" si="93"/>
        <v>520195</v>
      </c>
      <c r="N4743" s="28">
        <v>1150</v>
      </c>
      <c r="O4743" s="279">
        <v>43026.233719999997</v>
      </c>
    </row>
    <row r="4744" spans="10:15" x14ac:dyDescent="0.2">
      <c r="J4744" s="28">
        <v>52019</v>
      </c>
      <c r="K4744" s="28" t="s">
        <v>735</v>
      </c>
      <c r="L4744" s="28">
        <v>6</v>
      </c>
      <c r="M4744" s="28" t="str">
        <f t="shared" si="93"/>
        <v>520196</v>
      </c>
      <c r="N4744" s="28">
        <v>733</v>
      </c>
      <c r="O4744" s="279">
        <v>558454.54550000001</v>
      </c>
    </row>
    <row r="4745" spans="10:15" x14ac:dyDescent="0.2">
      <c r="J4745" s="28">
        <v>52019</v>
      </c>
      <c r="K4745" s="28" t="s">
        <v>735</v>
      </c>
      <c r="L4745" s="28">
        <v>7</v>
      </c>
      <c r="M4745" s="28" t="str">
        <f t="shared" si="93"/>
        <v>520197</v>
      </c>
      <c r="N4745" s="28">
        <v>2411</v>
      </c>
      <c r="O4745" s="279">
        <v>167745.95209999999</v>
      </c>
    </row>
    <row r="4746" spans="10:15" x14ac:dyDescent="0.2">
      <c r="J4746" s="28">
        <v>52019</v>
      </c>
      <c r="K4746" s="28" t="s">
        <v>735</v>
      </c>
      <c r="L4746" s="28">
        <v>9</v>
      </c>
      <c r="M4746" s="28" t="str">
        <f t="shared" si="93"/>
        <v>520199</v>
      </c>
      <c r="N4746" s="28">
        <v>301</v>
      </c>
      <c r="O4746" s="279">
        <v>401495.63880000002</v>
      </c>
    </row>
    <row r="4747" spans="10:15" x14ac:dyDescent="0.2">
      <c r="J4747" s="28">
        <v>52019</v>
      </c>
      <c r="K4747" s="28" t="s">
        <v>735</v>
      </c>
      <c r="L4747" s="28">
        <v>10</v>
      </c>
      <c r="M4747" s="28" t="str">
        <f t="shared" si="93"/>
        <v>5201910</v>
      </c>
      <c r="N4747" s="28">
        <v>463</v>
      </c>
      <c r="O4747" s="279">
        <v>876652.63159999996</v>
      </c>
    </row>
    <row r="4748" spans="10:15" x14ac:dyDescent="0.2">
      <c r="J4748" s="28">
        <v>52019</v>
      </c>
      <c r="K4748" s="28" t="s">
        <v>735</v>
      </c>
      <c r="L4748" s="28">
        <v>12</v>
      </c>
      <c r="M4748" s="28" t="str">
        <f t="shared" si="93"/>
        <v>5201912</v>
      </c>
      <c r="N4748" s="28">
        <v>0</v>
      </c>
      <c r="O4748" s="279">
        <v>30834.056110000001</v>
      </c>
    </row>
    <row r="4749" spans="10:15" x14ac:dyDescent="0.2">
      <c r="J4749" s="28">
        <v>52022</v>
      </c>
      <c r="K4749" s="28" t="s">
        <v>736</v>
      </c>
      <c r="L4749" s="28">
        <v>1</v>
      </c>
      <c r="M4749" s="28" t="str">
        <f t="shared" si="93"/>
        <v>520221</v>
      </c>
      <c r="N4749" s="28">
        <v>15692</v>
      </c>
      <c r="O4749" s="279">
        <v>33070.16704</v>
      </c>
    </row>
    <row r="4750" spans="10:15" x14ac:dyDescent="0.2">
      <c r="J4750" s="28">
        <v>52022</v>
      </c>
      <c r="K4750" s="28" t="s">
        <v>736</v>
      </c>
      <c r="L4750" s="28">
        <v>2</v>
      </c>
      <c r="M4750" s="28" t="str">
        <f t="shared" si="93"/>
        <v>520222</v>
      </c>
      <c r="N4750" s="28">
        <v>19373</v>
      </c>
      <c r="O4750" s="279">
        <v>52521.548560000003</v>
      </c>
    </row>
    <row r="4751" spans="10:15" x14ac:dyDescent="0.2">
      <c r="J4751" s="28">
        <v>52022</v>
      </c>
      <c r="K4751" s="28" t="s">
        <v>736</v>
      </c>
      <c r="L4751" s="28">
        <v>3</v>
      </c>
      <c r="M4751" s="28" t="str">
        <f t="shared" si="93"/>
        <v>520223</v>
      </c>
      <c r="N4751" s="28">
        <v>322</v>
      </c>
      <c r="O4751" s="279">
        <v>57069.128790000002</v>
      </c>
    </row>
    <row r="4752" spans="10:15" x14ac:dyDescent="0.2">
      <c r="J4752" s="28">
        <v>52022</v>
      </c>
      <c r="K4752" s="28" t="s">
        <v>736</v>
      </c>
      <c r="L4752" s="28">
        <v>4</v>
      </c>
      <c r="M4752" s="28" t="str">
        <f t="shared" si="93"/>
        <v>520224</v>
      </c>
      <c r="N4752" s="28">
        <v>2411</v>
      </c>
      <c r="O4752" s="279">
        <v>116448.81540000001</v>
      </c>
    </row>
    <row r="4753" spans="10:15" x14ac:dyDescent="0.2">
      <c r="J4753" s="28">
        <v>52022</v>
      </c>
      <c r="K4753" s="28" t="s">
        <v>736</v>
      </c>
      <c r="L4753" s="28">
        <v>12</v>
      </c>
      <c r="M4753" s="28" t="str">
        <f t="shared" si="93"/>
        <v>5202212</v>
      </c>
      <c r="N4753" s="28">
        <v>0</v>
      </c>
      <c r="O4753" s="279">
        <v>12444.471670000001</v>
      </c>
    </row>
    <row r="4754" spans="10:15" x14ac:dyDescent="0.2">
      <c r="J4754" s="28">
        <v>52036</v>
      </c>
      <c r="K4754" s="28" t="s">
        <v>737</v>
      </c>
      <c r="L4754" s="28">
        <v>1</v>
      </c>
      <c r="M4754" s="28" t="str">
        <f t="shared" si="93"/>
        <v>520361</v>
      </c>
      <c r="N4754" s="28">
        <v>13030</v>
      </c>
      <c r="O4754" s="279">
        <v>35391.355949999997</v>
      </c>
    </row>
    <row r="4755" spans="10:15" x14ac:dyDescent="0.2">
      <c r="J4755" s="28">
        <v>52036</v>
      </c>
      <c r="K4755" s="28" t="s">
        <v>737</v>
      </c>
      <c r="L4755" s="28">
        <v>2</v>
      </c>
      <c r="M4755" s="28" t="str">
        <f t="shared" si="93"/>
        <v>520362</v>
      </c>
      <c r="N4755" s="28">
        <v>23273</v>
      </c>
      <c r="O4755" s="279">
        <v>134382.04930000001</v>
      </c>
    </row>
    <row r="4756" spans="10:15" x14ac:dyDescent="0.2">
      <c r="J4756" s="28">
        <v>52036</v>
      </c>
      <c r="K4756" s="28" t="s">
        <v>737</v>
      </c>
      <c r="L4756" s="28">
        <v>3</v>
      </c>
      <c r="M4756" s="28" t="str">
        <f t="shared" si="93"/>
        <v>520363</v>
      </c>
      <c r="N4756" s="28">
        <v>2445</v>
      </c>
      <c r="O4756" s="279">
        <v>121431.8103</v>
      </c>
    </row>
    <row r="4757" spans="10:15" x14ac:dyDescent="0.2">
      <c r="J4757" s="28">
        <v>52036</v>
      </c>
      <c r="K4757" s="28" t="s">
        <v>737</v>
      </c>
      <c r="L4757" s="28">
        <v>5</v>
      </c>
      <c r="M4757" s="28" t="str">
        <f t="shared" si="93"/>
        <v>520365</v>
      </c>
      <c r="N4757" s="28">
        <v>72</v>
      </c>
      <c r="O4757" s="279">
        <v>30322.157090000001</v>
      </c>
    </row>
    <row r="4758" spans="10:15" x14ac:dyDescent="0.2">
      <c r="J4758" s="28">
        <v>52036</v>
      </c>
      <c r="K4758" s="28" t="s">
        <v>737</v>
      </c>
      <c r="L4758" s="28">
        <v>12</v>
      </c>
      <c r="M4758" s="28" t="str">
        <f t="shared" si="93"/>
        <v>5203612</v>
      </c>
      <c r="N4758" s="28">
        <v>0</v>
      </c>
      <c r="O4758" s="279">
        <v>16783.18447</v>
      </c>
    </row>
    <row r="4759" spans="10:15" x14ac:dyDescent="0.2">
      <c r="J4759" s="28">
        <v>52051</v>
      </c>
      <c r="K4759" s="28" t="s">
        <v>738</v>
      </c>
      <c r="L4759" s="28">
        <v>1</v>
      </c>
      <c r="M4759" s="28" t="str">
        <f t="shared" si="93"/>
        <v>520511</v>
      </c>
      <c r="N4759" s="28">
        <v>12133</v>
      </c>
      <c r="O4759" s="279">
        <v>22601.929209999998</v>
      </c>
    </row>
    <row r="4760" spans="10:15" x14ac:dyDescent="0.2">
      <c r="J4760" s="28">
        <v>52051</v>
      </c>
      <c r="K4760" s="28" t="s">
        <v>738</v>
      </c>
      <c r="L4760" s="28">
        <v>2</v>
      </c>
      <c r="M4760" s="28" t="str">
        <f t="shared" si="93"/>
        <v>520512</v>
      </c>
      <c r="N4760" s="28">
        <v>2700</v>
      </c>
      <c r="O4760" s="279">
        <v>92966.721640000003</v>
      </c>
    </row>
    <row r="4761" spans="10:15" x14ac:dyDescent="0.2">
      <c r="J4761" s="28">
        <v>52051</v>
      </c>
      <c r="K4761" s="28" t="s">
        <v>738</v>
      </c>
      <c r="L4761" s="28">
        <v>3</v>
      </c>
      <c r="M4761" s="28" t="str">
        <f t="shared" si="93"/>
        <v>520513</v>
      </c>
      <c r="N4761" s="28">
        <v>683</v>
      </c>
      <c r="O4761" s="279">
        <v>70059.551430000007</v>
      </c>
    </row>
    <row r="4762" spans="10:15" x14ac:dyDescent="0.2">
      <c r="J4762" s="28">
        <v>52051</v>
      </c>
      <c r="K4762" s="28" t="s">
        <v>738</v>
      </c>
      <c r="L4762" s="28">
        <v>4</v>
      </c>
      <c r="M4762" s="28" t="str">
        <f t="shared" si="93"/>
        <v>520514</v>
      </c>
      <c r="N4762" s="28">
        <v>3534</v>
      </c>
      <c r="O4762" s="279">
        <v>35525.190519999996</v>
      </c>
    </row>
    <row r="4763" spans="10:15" x14ac:dyDescent="0.2">
      <c r="J4763" s="28">
        <v>52051</v>
      </c>
      <c r="K4763" s="28" t="s">
        <v>738</v>
      </c>
      <c r="L4763" s="28">
        <v>9</v>
      </c>
      <c r="M4763" s="28" t="str">
        <f t="shared" si="93"/>
        <v>520519</v>
      </c>
      <c r="N4763" s="28">
        <v>52</v>
      </c>
      <c r="O4763" s="279">
        <v>76535.714290000004</v>
      </c>
    </row>
    <row r="4764" spans="10:15" x14ac:dyDescent="0.2">
      <c r="J4764" s="28">
        <v>52051</v>
      </c>
      <c r="K4764" s="28" t="s">
        <v>738</v>
      </c>
      <c r="L4764" s="28">
        <v>12</v>
      </c>
      <c r="M4764" s="28" t="str">
        <f t="shared" si="93"/>
        <v>5205112</v>
      </c>
      <c r="N4764" s="28">
        <v>0</v>
      </c>
      <c r="O4764" s="279">
        <v>7290.4693619999998</v>
      </c>
    </row>
    <row r="4765" spans="10:15" x14ac:dyDescent="0.2">
      <c r="J4765" s="28">
        <v>52079</v>
      </c>
      <c r="K4765" s="28" t="s">
        <v>739</v>
      </c>
      <c r="L4765" s="28">
        <v>1</v>
      </c>
      <c r="M4765" s="28" t="str">
        <f t="shared" si="93"/>
        <v>520791</v>
      </c>
      <c r="N4765" s="28">
        <v>74519</v>
      </c>
      <c r="O4765" s="279">
        <v>17213.482309999999</v>
      </c>
    </row>
    <row r="4766" spans="10:15" x14ac:dyDescent="0.2">
      <c r="J4766" s="28">
        <v>52079</v>
      </c>
      <c r="K4766" s="28" t="s">
        <v>739</v>
      </c>
      <c r="L4766" s="28">
        <v>2</v>
      </c>
      <c r="M4766" s="28" t="str">
        <f t="shared" si="93"/>
        <v>520792</v>
      </c>
      <c r="N4766" s="28">
        <v>26784</v>
      </c>
      <c r="O4766" s="279">
        <v>87120.726699999999</v>
      </c>
    </row>
    <row r="4767" spans="10:15" x14ac:dyDescent="0.2">
      <c r="J4767" s="28">
        <v>52079</v>
      </c>
      <c r="K4767" s="28" t="s">
        <v>739</v>
      </c>
      <c r="L4767" s="28">
        <v>3</v>
      </c>
      <c r="M4767" s="28" t="str">
        <f t="shared" si="93"/>
        <v>520793</v>
      </c>
      <c r="N4767" s="28">
        <v>912</v>
      </c>
      <c r="O4767" s="279">
        <v>81411.481119999997</v>
      </c>
    </row>
    <row r="4768" spans="10:15" x14ac:dyDescent="0.2">
      <c r="J4768" s="28">
        <v>52079</v>
      </c>
      <c r="K4768" s="28" t="s">
        <v>739</v>
      </c>
      <c r="L4768" s="28">
        <v>4</v>
      </c>
      <c r="M4768" s="28" t="str">
        <f t="shared" si="93"/>
        <v>520794</v>
      </c>
      <c r="N4768" s="28">
        <v>2605</v>
      </c>
      <c r="O4768" s="279">
        <v>266255.71059999999</v>
      </c>
    </row>
    <row r="4769" spans="10:15" x14ac:dyDescent="0.2">
      <c r="J4769" s="28">
        <v>52079</v>
      </c>
      <c r="K4769" s="28" t="s">
        <v>739</v>
      </c>
      <c r="L4769" s="28">
        <v>5</v>
      </c>
      <c r="M4769" s="28" t="str">
        <f t="shared" si="93"/>
        <v>520795</v>
      </c>
      <c r="N4769" s="28">
        <v>731</v>
      </c>
      <c r="O4769" s="279">
        <v>108212.3941</v>
      </c>
    </row>
    <row r="4770" spans="10:15" x14ac:dyDescent="0.2">
      <c r="J4770" s="28">
        <v>52079</v>
      </c>
      <c r="K4770" s="28" t="s">
        <v>739</v>
      </c>
      <c r="L4770" s="28">
        <v>6</v>
      </c>
      <c r="M4770" s="28" t="str">
        <f t="shared" si="93"/>
        <v>520796</v>
      </c>
      <c r="N4770" s="28">
        <v>2927</v>
      </c>
      <c r="O4770" s="279">
        <v>157135.8646</v>
      </c>
    </row>
    <row r="4771" spans="10:15" x14ac:dyDescent="0.2">
      <c r="J4771" s="28">
        <v>52079</v>
      </c>
      <c r="K4771" s="28" t="s">
        <v>739</v>
      </c>
      <c r="L4771" s="28">
        <v>12</v>
      </c>
      <c r="M4771" s="28" t="str">
        <f t="shared" si="93"/>
        <v>5207912</v>
      </c>
      <c r="N4771" s="28">
        <v>0</v>
      </c>
      <c r="O4771" s="279">
        <v>4361.0437910000001</v>
      </c>
    </row>
    <row r="4772" spans="10:15" x14ac:dyDescent="0.2">
      <c r="J4772" s="28">
        <v>52083</v>
      </c>
      <c r="K4772" s="28" t="s">
        <v>740</v>
      </c>
      <c r="L4772" s="28">
        <v>1</v>
      </c>
      <c r="M4772" s="28" t="str">
        <f t="shared" si="93"/>
        <v>520831</v>
      </c>
      <c r="N4772" s="28">
        <v>17380</v>
      </c>
      <c r="O4772" s="279">
        <v>25741.96097</v>
      </c>
    </row>
    <row r="4773" spans="10:15" x14ac:dyDescent="0.2">
      <c r="J4773" s="28">
        <v>52083</v>
      </c>
      <c r="K4773" s="28" t="s">
        <v>740</v>
      </c>
      <c r="L4773" s="28">
        <v>2</v>
      </c>
      <c r="M4773" s="28" t="str">
        <f t="shared" si="93"/>
        <v>520832</v>
      </c>
      <c r="N4773" s="28">
        <v>20142</v>
      </c>
      <c r="O4773" s="279">
        <v>111865.54180000001</v>
      </c>
    </row>
    <row r="4774" spans="10:15" x14ac:dyDescent="0.2">
      <c r="J4774" s="28">
        <v>52083</v>
      </c>
      <c r="K4774" s="28" t="s">
        <v>740</v>
      </c>
      <c r="L4774" s="28">
        <v>3</v>
      </c>
      <c r="M4774" s="28" t="str">
        <f t="shared" si="93"/>
        <v>520833</v>
      </c>
      <c r="N4774" s="28">
        <v>903</v>
      </c>
      <c r="O4774" s="279">
        <v>6712.3275860000003</v>
      </c>
    </row>
    <row r="4775" spans="10:15" x14ac:dyDescent="0.2">
      <c r="J4775" s="28">
        <v>52083</v>
      </c>
      <c r="K4775" s="28" t="s">
        <v>740</v>
      </c>
      <c r="L4775" s="28">
        <v>5</v>
      </c>
      <c r="M4775" s="28" t="str">
        <f t="shared" si="93"/>
        <v>520835</v>
      </c>
      <c r="N4775" s="28">
        <v>1406</v>
      </c>
      <c r="O4775" s="279">
        <v>41845.592069999999</v>
      </c>
    </row>
    <row r="4776" spans="10:15" x14ac:dyDescent="0.2">
      <c r="J4776" s="28">
        <v>52083</v>
      </c>
      <c r="K4776" s="28" t="s">
        <v>740</v>
      </c>
      <c r="L4776" s="28">
        <v>9</v>
      </c>
      <c r="M4776" s="28" t="str">
        <f t="shared" si="93"/>
        <v>520839</v>
      </c>
      <c r="N4776" s="28">
        <v>244</v>
      </c>
      <c r="O4776" s="279">
        <v>25696.373060000002</v>
      </c>
    </row>
    <row r="4777" spans="10:15" x14ac:dyDescent="0.2">
      <c r="J4777" s="28">
        <v>52083</v>
      </c>
      <c r="K4777" s="28" t="s">
        <v>740</v>
      </c>
      <c r="L4777" s="28">
        <v>12</v>
      </c>
      <c r="M4777" s="28" t="str">
        <f t="shared" si="93"/>
        <v>5208312</v>
      </c>
      <c r="N4777" s="28">
        <v>0</v>
      </c>
      <c r="O4777" s="279">
        <v>13575.400739999999</v>
      </c>
    </row>
    <row r="4778" spans="10:15" x14ac:dyDescent="0.2">
      <c r="J4778" s="28">
        <v>52110</v>
      </c>
      <c r="K4778" s="28" t="s">
        <v>741</v>
      </c>
      <c r="L4778" s="28">
        <v>1</v>
      </c>
      <c r="M4778" s="28" t="str">
        <f t="shared" si="93"/>
        <v>521101</v>
      </c>
      <c r="N4778" s="28">
        <v>27806</v>
      </c>
      <c r="O4778" s="279">
        <v>27092.642970000001</v>
      </c>
    </row>
    <row r="4779" spans="10:15" x14ac:dyDescent="0.2">
      <c r="J4779" s="28">
        <v>52110</v>
      </c>
      <c r="K4779" s="28" t="s">
        <v>741</v>
      </c>
      <c r="L4779" s="28">
        <v>2</v>
      </c>
      <c r="M4779" s="28" t="str">
        <f t="shared" si="93"/>
        <v>521102</v>
      </c>
      <c r="N4779" s="28">
        <v>41318</v>
      </c>
      <c r="O4779" s="279">
        <v>111810.34420000001</v>
      </c>
    </row>
    <row r="4780" spans="10:15" x14ac:dyDescent="0.2">
      <c r="J4780" s="28">
        <v>52110</v>
      </c>
      <c r="K4780" s="28" t="s">
        <v>741</v>
      </c>
      <c r="L4780" s="28">
        <v>3</v>
      </c>
      <c r="M4780" s="28" t="str">
        <f t="shared" si="93"/>
        <v>521103</v>
      </c>
      <c r="N4780" s="28">
        <v>5644</v>
      </c>
      <c r="O4780" s="279">
        <v>167470.28210000001</v>
      </c>
    </row>
    <row r="4781" spans="10:15" x14ac:dyDescent="0.2">
      <c r="J4781" s="28">
        <v>52110</v>
      </c>
      <c r="K4781" s="28" t="s">
        <v>741</v>
      </c>
      <c r="L4781" s="28">
        <v>4</v>
      </c>
      <c r="M4781" s="28" t="str">
        <f t="shared" si="93"/>
        <v>521104</v>
      </c>
      <c r="N4781" s="28">
        <v>1180</v>
      </c>
      <c r="O4781" s="279">
        <v>327067.2893</v>
      </c>
    </row>
    <row r="4782" spans="10:15" x14ac:dyDescent="0.2">
      <c r="J4782" s="28">
        <v>52110</v>
      </c>
      <c r="K4782" s="28" t="s">
        <v>741</v>
      </c>
      <c r="L4782" s="28">
        <v>5</v>
      </c>
      <c r="M4782" s="28" t="str">
        <f t="shared" si="93"/>
        <v>521105</v>
      </c>
      <c r="N4782" s="28">
        <v>2046</v>
      </c>
      <c r="O4782" s="279">
        <v>196820.19159999999</v>
      </c>
    </row>
    <row r="4783" spans="10:15" x14ac:dyDescent="0.2">
      <c r="J4783" s="28">
        <v>52110</v>
      </c>
      <c r="K4783" s="28" t="s">
        <v>741</v>
      </c>
      <c r="L4783" s="28">
        <v>9</v>
      </c>
      <c r="M4783" s="28" t="str">
        <f t="shared" si="93"/>
        <v>521109</v>
      </c>
      <c r="N4783" s="28">
        <v>35</v>
      </c>
      <c r="O4783" s="279">
        <v>90085.714290000004</v>
      </c>
    </row>
    <row r="4784" spans="10:15" x14ac:dyDescent="0.2">
      <c r="J4784" s="28">
        <v>52110</v>
      </c>
      <c r="K4784" s="28" t="s">
        <v>741</v>
      </c>
      <c r="L4784" s="28">
        <v>12</v>
      </c>
      <c r="M4784" s="28" t="str">
        <f t="shared" si="93"/>
        <v>5211012</v>
      </c>
      <c r="N4784" s="28">
        <v>0</v>
      </c>
      <c r="O4784" s="279">
        <v>13679.9439</v>
      </c>
    </row>
    <row r="4785" spans="10:15" x14ac:dyDescent="0.2">
      <c r="J4785" s="28">
        <v>52203</v>
      </c>
      <c r="K4785" s="28" t="s">
        <v>742</v>
      </c>
      <c r="L4785" s="28">
        <v>1</v>
      </c>
      <c r="M4785" s="28" t="str">
        <f t="shared" si="93"/>
        <v>522031</v>
      </c>
      <c r="N4785" s="28">
        <v>6337</v>
      </c>
      <c r="O4785" s="279">
        <v>13723.24173</v>
      </c>
    </row>
    <row r="4786" spans="10:15" x14ac:dyDescent="0.2">
      <c r="J4786" s="28">
        <v>52203</v>
      </c>
      <c r="K4786" s="28" t="s">
        <v>742</v>
      </c>
      <c r="L4786" s="28">
        <v>2</v>
      </c>
      <c r="M4786" s="28" t="str">
        <f t="shared" si="93"/>
        <v>522032</v>
      </c>
      <c r="N4786" s="28">
        <v>1921</v>
      </c>
      <c r="O4786" s="279">
        <v>49883.78441</v>
      </c>
    </row>
    <row r="4787" spans="10:15" x14ac:dyDescent="0.2">
      <c r="J4787" s="28">
        <v>52203</v>
      </c>
      <c r="K4787" s="28" t="s">
        <v>742</v>
      </c>
      <c r="L4787" s="28">
        <v>12</v>
      </c>
      <c r="M4787" s="28" t="str">
        <f t="shared" si="93"/>
        <v>5220312</v>
      </c>
      <c r="N4787" s="28">
        <v>0</v>
      </c>
      <c r="O4787" s="279">
        <v>3806.630474</v>
      </c>
    </row>
    <row r="4788" spans="10:15" x14ac:dyDescent="0.2">
      <c r="J4788" s="28">
        <v>52207</v>
      </c>
      <c r="K4788" s="28" t="s">
        <v>743</v>
      </c>
      <c r="L4788" s="28">
        <v>1</v>
      </c>
      <c r="M4788" s="28" t="str">
        <f t="shared" si="93"/>
        <v>522071</v>
      </c>
      <c r="N4788" s="28">
        <v>25954</v>
      </c>
      <c r="O4788" s="279">
        <v>18447.228579999999</v>
      </c>
    </row>
    <row r="4789" spans="10:15" x14ac:dyDescent="0.2">
      <c r="J4789" s="28">
        <v>52207</v>
      </c>
      <c r="K4789" s="28" t="s">
        <v>743</v>
      </c>
      <c r="L4789" s="28">
        <v>2</v>
      </c>
      <c r="M4789" s="28" t="str">
        <f t="shared" si="93"/>
        <v>522072</v>
      </c>
      <c r="N4789" s="28">
        <v>9166</v>
      </c>
      <c r="O4789" s="279">
        <v>129891.5021</v>
      </c>
    </row>
    <row r="4790" spans="10:15" x14ac:dyDescent="0.2">
      <c r="J4790" s="28">
        <v>52207</v>
      </c>
      <c r="K4790" s="28" t="s">
        <v>743</v>
      </c>
      <c r="L4790" s="28">
        <v>3</v>
      </c>
      <c r="M4790" s="28" t="str">
        <f t="shared" si="93"/>
        <v>522073</v>
      </c>
      <c r="N4790" s="28">
        <v>397</v>
      </c>
      <c r="O4790" s="279">
        <v>187231.70730000001</v>
      </c>
    </row>
    <row r="4791" spans="10:15" x14ac:dyDescent="0.2">
      <c r="J4791" s="28">
        <v>52207</v>
      </c>
      <c r="K4791" s="28" t="s">
        <v>743</v>
      </c>
      <c r="L4791" s="28">
        <v>6</v>
      </c>
      <c r="M4791" s="28" t="str">
        <f t="shared" si="93"/>
        <v>522076</v>
      </c>
      <c r="N4791" s="28">
        <v>689</v>
      </c>
      <c r="O4791" s="279">
        <v>11067.40799</v>
      </c>
    </row>
    <row r="4792" spans="10:15" x14ac:dyDescent="0.2">
      <c r="J4792" s="28">
        <v>52207</v>
      </c>
      <c r="K4792" s="28" t="s">
        <v>743</v>
      </c>
      <c r="L4792" s="28">
        <v>9</v>
      </c>
      <c r="M4792" s="28" t="str">
        <f t="shared" si="93"/>
        <v>522079</v>
      </c>
      <c r="N4792" s="28">
        <v>218</v>
      </c>
      <c r="O4792" s="279">
        <v>65430.687830000003</v>
      </c>
    </row>
    <row r="4793" spans="10:15" x14ac:dyDescent="0.2">
      <c r="J4793" s="28">
        <v>52207</v>
      </c>
      <c r="K4793" s="28" t="s">
        <v>743</v>
      </c>
      <c r="L4793" s="28">
        <v>12</v>
      </c>
      <c r="M4793" s="28" t="str">
        <f t="shared" si="93"/>
        <v>5220712</v>
      </c>
      <c r="N4793" s="28">
        <v>0</v>
      </c>
      <c r="O4793" s="279">
        <v>5481.494541</v>
      </c>
    </row>
    <row r="4794" spans="10:15" x14ac:dyDescent="0.2">
      <c r="J4794" s="28">
        <v>52210</v>
      </c>
      <c r="K4794" s="28" t="s">
        <v>744</v>
      </c>
      <c r="L4794" s="28">
        <v>1</v>
      </c>
      <c r="M4794" s="28" t="str">
        <f t="shared" si="93"/>
        <v>522101</v>
      </c>
      <c r="N4794" s="28">
        <v>24773</v>
      </c>
      <c r="O4794" s="279">
        <v>4955.6660979999997</v>
      </c>
    </row>
    <row r="4795" spans="10:15" x14ac:dyDescent="0.2">
      <c r="J4795" s="28">
        <v>52210</v>
      </c>
      <c r="K4795" s="28" t="s">
        <v>744</v>
      </c>
      <c r="L4795" s="28">
        <v>2</v>
      </c>
      <c r="M4795" s="28" t="str">
        <f t="shared" si="93"/>
        <v>522102</v>
      </c>
      <c r="N4795" s="28">
        <v>6665</v>
      </c>
      <c r="O4795" s="279">
        <v>11017.029350000001</v>
      </c>
    </row>
    <row r="4796" spans="10:15" x14ac:dyDescent="0.2">
      <c r="J4796" s="28">
        <v>52210</v>
      </c>
      <c r="K4796" s="28" t="s">
        <v>744</v>
      </c>
      <c r="L4796" s="28">
        <v>4</v>
      </c>
      <c r="M4796" s="28" t="str">
        <f t="shared" si="93"/>
        <v>522104</v>
      </c>
      <c r="N4796" s="28">
        <v>3447</v>
      </c>
      <c r="O4796" s="279">
        <v>30141.898369999999</v>
      </c>
    </row>
    <row r="4797" spans="10:15" x14ac:dyDescent="0.2">
      <c r="J4797" s="28">
        <v>52210</v>
      </c>
      <c r="K4797" s="28" t="s">
        <v>744</v>
      </c>
      <c r="L4797" s="28">
        <v>12</v>
      </c>
      <c r="M4797" s="28" t="str">
        <f t="shared" si="93"/>
        <v>5221012</v>
      </c>
      <c r="N4797" s="28">
        <v>0</v>
      </c>
      <c r="O4797" s="279">
        <v>1931.4810219999999</v>
      </c>
    </row>
    <row r="4798" spans="10:15" x14ac:dyDescent="0.2">
      <c r="J4798" s="28">
        <v>52215</v>
      </c>
      <c r="K4798" s="28" t="s">
        <v>745</v>
      </c>
      <c r="L4798" s="28">
        <v>1</v>
      </c>
      <c r="M4798" s="28" t="str">
        <f t="shared" si="93"/>
        <v>522151</v>
      </c>
      <c r="N4798" s="28">
        <v>34755</v>
      </c>
      <c r="O4798" s="279">
        <v>12740.811540000001</v>
      </c>
    </row>
    <row r="4799" spans="10:15" x14ac:dyDescent="0.2">
      <c r="J4799" s="28">
        <v>52215</v>
      </c>
      <c r="K4799" s="28" t="s">
        <v>745</v>
      </c>
      <c r="L4799" s="28">
        <v>2</v>
      </c>
      <c r="M4799" s="28" t="str">
        <f t="shared" si="93"/>
        <v>522152</v>
      </c>
      <c r="N4799" s="28">
        <v>23449</v>
      </c>
      <c r="O4799" s="279">
        <v>60635.963779999998</v>
      </c>
    </row>
    <row r="4800" spans="10:15" x14ac:dyDescent="0.2">
      <c r="J4800" s="28">
        <v>52215</v>
      </c>
      <c r="K4800" s="28" t="s">
        <v>745</v>
      </c>
      <c r="L4800" s="28">
        <v>3</v>
      </c>
      <c r="M4800" s="28" t="str">
        <f t="shared" si="93"/>
        <v>522153</v>
      </c>
      <c r="N4800" s="28">
        <v>1783</v>
      </c>
      <c r="O4800" s="279">
        <v>65217.672960000004</v>
      </c>
    </row>
    <row r="4801" spans="10:15" x14ac:dyDescent="0.2">
      <c r="J4801" s="28">
        <v>52215</v>
      </c>
      <c r="K4801" s="28" t="s">
        <v>745</v>
      </c>
      <c r="L4801" s="28">
        <v>4</v>
      </c>
      <c r="M4801" s="28" t="str">
        <f t="shared" si="93"/>
        <v>522154</v>
      </c>
      <c r="N4801" s="28">
        <v>1029</v>
      </c>
      <c r="O4801" s="279">
        <v>48088.83827</v>
      </c>
    </row>
    <row r="4802" spans="10:15" x14ac:dyDescent="0.2">
      <c r="J4802" s="28">
        <v>52215</v>
      </c>
      <c r="K4802" s="28" t="s">
        <v>745</v>
      </c>
      <c r="L4802" s="28">
        <v>5</v>
      </c>
      <c r="M4802" s="28" t="str">
        <f t="shared" si="93"/>
        <v>522155</v>
      </c>
      <c r="N4802" s="28">
        <v>1186</v>
      </c>
      <c r="O4802" s="279">
        <v>24073.409459999999</v>
      </c>
    </row>
    <row r="4803" spans="10:15" x14ac:dyDescent="0.2">
      <c r="J4803" s="28">
        <v>52215</v>
      </c>
      <c r="K4803" s="28" t="s">
        <v>745</v>
      </c>
      <c r="L4803" s="28">
        <v>12</v>
      </c>
      <c r="M4803" s="28" t="str">
        <f t="shared" ref="M4803:M4866" si="94">J4803&amp;L4803</f>
        <v>5221512</v>
      </c>
      <c r="N4803" s="28">
        <v>0</v>
      </c>
      <c r="O4803" s="279">
        <v>4208.7211909999996</v>
      </c>
    </row>
    <row r="4804" spans="10:15" x14ac:dyDescent="0.2">
      <c r="J4804" s="28">
        <v>52224</v>
      </c>
      <c r="K4804" s="28" t="s">
        <v>746</v>
      </c>
      <c r="L4804" s="28">
        <v>1</v>
      </c>
      <c r="M4804" s="28" t="str">
        <f t="shared" si="94"/>
        <v>522241</v>
      </c>
      <c r="N4804" s="28">
        <v>20573</v>
      </c>
      <c r="O4804" s="279">
        <v>12845.569030000001</v>
      </c>
    </row>
    <row r="4805" spans="10:15" x14ac:dyDescent="0.2">
      <c r="J4805" s="28">
        <v>52224</v>
      </c>
      <c r="K4805" s="28" t="s">
        <v>746</v>
      </c>
      <c r="L4805" s="28">
        <v>2</v>
      </c>
      <c r="M4805" s="28" t="str">
        <f t="shared" si="94"/>
        <v>522242</v>
      </c>
      <c r="N4805" s="28">
        <v>20144</v>
      </c>
      <c r="O4805" s="279">
        <v>50215.16012</v>
      </c>
    </row>
    <row r="4806" spans="10:15" x14ac:dyDescent="0.2">
      <c r="J4806" s="28">
        <v>52224</v>
      </c>
      <c r="K4806" s="28" t="s">
        <v>746</v>
      </c>
      <c r="L4806" s="28">
        <v>3</v>
      </c>
      <c r="M4806" s="28" t="str">
        <f t="shared" si="94"/>
        <v>522243</v>
      </c>
      <c r="N4806" s="28">
        <v>1864</v>
      </c>
      <c r="O4806" s="279">
        <v>39720.382060000004</v>
      </c>
    </row>
    <row r="4807" spans="10:15" x14ac:dyDescent="0.2">
      <c r="J4807" s="28">
        <v>52224</v>
      </c>
      <c r="K4807" s="28" t="s">
        <v>746</v>
      </c>
      <c r="L4807" s="28">
        <v>4</v>
      </c>
      <c r="M4807" s="28" t="str">
        <f t="shared" si="94"/>
        <v>522244</v>
      </c>
      <c r="N4807" s="28">
        <v>3283</v>
      </c>
      <c r="O4807" s="279">
        <v>157336.62229999999</v>
      </c>
    </row>
    <row r="4808" spans="10:15" x14ac:dyDescent="0.2">
      <c r="J4808" s="28">
        <v>52224</v>
      </c>
      <c r="K4808" s="28" t="s">
        <v>746</v>
      </c>
      <c r="L4808" s="28">
        <v>5</v>
      </c>
      <c r="M4808" s="28" t="str">
        <f t="shared" si="94"/>
        <v>522245</v>
      </c>
      <c r="N4808" s="28">
        <v>920</v>
      </c>
      <c r="O4808" s="279">
        <v>110622.2654</v>
      </c>
    </row>
    <row r="4809" spans="10:15" x14ac:dyDescent="0.2">
      <c r="J4809" s="28">
        <v>52224</v>
      </c>
      <c r="K4809" s="28" t="s">
        <v>746</v>
      </c>
      <c r="L4809" s="28">
        <v>12</v>
      </c>
      <c r="M4809" s="28" t="str">
        <f t="shared" si="94"/>
        <v>5222412</v>
      </c>
      <c r="N4809" s="28">
        <v>0</v>
      </c>
      <c r="O4809" s="279">
        <v>10167.805120000001</v>
      </c>
    </row>
    <row r="4810" spans="10:15" x14ac:dyDescent="0.2">
      <c r="J4810" s="28">
        <v>52227</v>
      </c>
      <c r="K4810" s="28" t="s">
        <v>747</v>
      </c>
      <c r="L4810" s="28">
        <v>1</v>
      </c>
      <c r="M4810" s="28" t="str">
        <f t="shared" si="94"/>
        <v>522271</v>
      </c>
      <c r="N4810" s="28">
        <v>82014</v>
      </c>
      <c r="O4810" s="279">
        <v>14769.34699</v>
      </c>
    </row>
    <row r="4811" spans="10:15" x14ac:dyDescent="0.2">
      <c r="J4811" s="28">
        <v>52227</v>
      </c>
      <c r="K4811" s="28" t="s">
        <v>747</v>
      </c>
      <c r="L4811" s="28">
        <v>2</v>
      </c>
      <c r="M4811" s="28" t="str">
        <f t="shared" si="94"/>
        <v>522272</v>
      </c>
      <c r="N4811" s="28">
        <v>53412</v>
      </c>
      <c r="O4811" s="279">
        <v>41162.589549999997</v>
      </c>
    </row>
    <row r="4812" spans="10:15" x14ac:dyDescent="0.2">
      <c r="J4812" s="28">
        <v>52227</v>
      </c>
      <c r="K4812" s="28" t="s">
        <v>747</v>
      </c>
      <c r="L4812" s="28">
        <v>3</v>
      </c>
      <c r="M4812" s="28" t="str">
        <f t="shared" si="94"/>
        <v>522273</v>
      </c>
      <c r="N4812" s="28">
        <v>3361</v>
      </c>
      <c r="O4812" s="279">
        <v>157829.26550000001</v>
      </c>
    </row>
    <row r="4813" spans="10:15" x14ac:dyDescent="0.2">
      <c r="J4813" s="28">
        <v>52227</v>
      </c>
      <c r="K4813" s="28" t="s">
        <v>747</v>
      </c>
      <c r="L4813" s="28">
        <v>4</v>
      </c>
      <c r="M4813" s="28" t="str">
        <f t="shared" si="94"/>
        <v>522274</v>
      </c>
      <c r="N4813" s="28">
        <v>3694</v>
      </c>
      <c r="O4813" s="279">
        <v>46547.655509999997</v>
      </c>
    </row>
    <row r="4814" spans="10:15" x14ac:dyDescent="0.2">
      <c r="J4814" s="28">
        <v>52227</v>
      </c>
      <c r="K4814" s="28" t="s">
        <v>747</v>
      </c>
      <c r="L4814" s="28">
        <v>5</v>
      </c>
      <c r="M4814" s="28" t="str">
        <f t="shared" si="94"/>
        <v>522275</v>
      </c>
      <c r="N4814" s="28">
        <v>2493</v>
      </c>
      <c r="O4814" s="279">
        <v>37585.153509999996</v>
      </c>
    </row>
    <row r="4815" spans="10:15" x14ac:dyDescent="0.2">
      <c r="J4815" s="28">
        <v>52227</v>
      </c>
      <c r="K4815" s="28" t="s">
        <v>747</v>
      </c>
      <c r="L4815" s="28">
        <v>9</v>
      </c>
      <c r="M4815" s="28" t="str">
        <f t="shared" si="94"/>
        <v>522279</v>
      </c>
      <c r="N4815" s="28">
        <v>108</v>
      </c>
      <c r="O4815" s="279">
        <v>94970.679010000007</v>
      </c>
    </row>
    <row r="4816" spans="10:15" x14ac:dyDescent="0.2">
      <c r="J4816" s="28">
        <v>52227</v>
      </c>
      <c r="K4816" s="28" t="s">
        <v>747</v>
      </c>
      <c r="L4816" s="28">
        <v>12</v>
      </c>
      <c r="M4816" s="28" t="str">
        <f t="shared" si="94"/>
        <v>5222712</v>
      </c>
      <c r="N4816" s="28">
        <v>0</v>
      </c>
      <c r="O4816" s="279">
        <v>4464.3699210000004</v>
      </c>
    </row>
    <row r="4817" spans="10:15" x14ac:dyDescent="0.2">
      <c r="J4817" s="28">
        <v>52233</v>
      </c>
      <c r="K4817" s="28" t="s">
        <v>748</v>
      </c>
      <c r="L4817" s="28">
        <v>1</v>
      </c>
      <c r="M4817" s="28" t="str">
        <f t="shared" si="94"/>
        <v>522331</v>
      </c>
      <c r="N4817" s="28">
        <v>13993</v>
      </c>
      <c r="O4817" s="279">
        <v>37212.091769999999</v>
      </c>
    </row>
    <row r="4818" spans="10:15" x14ac:dyDescent="0.2">
      <c r="J4818" s="28">
        <v>52233</v>
      </c>
      <c r="K4818" s="28" t="s">
        <v>748</v>
      </c>
      <c r="L4818" s="28">
        <v>2</v>
      </c>
      <c r="M4818" s="28" t="str">
        <f t="shared" si="94"/>
        <v>522332</v>
      </c>
      <c r="N4818" s="28">
        <v>10836</v>
      </c>
      <c r="O4818" s="279">
        <v>123017.1204</v>
      </c>
    </row>
    <row r="4819" spans="10:15" x14ac:dyDescent="0.2">
      <c r="J4819" s="28">
        <v>52233</v>
      </c>
      <c r="K4819" s="28" t="s">
        <v>748</v>
      </c>
      <c r="L4819" s="28">
        <v>3</v>
      </c>
      <c r="M4819" s="28" t="str">
        <f t="shared" si="94"/>
        <v>522333</v>
      </c>
      <c r="N4819" s="28">
        <v>1235</v>
      </c>
      <c r="O4819" s="279">
        <v>198943.56760000001</v>
      </c>
    </row>
    <row r="4820" spans="10:15" x14ac:dyDescent="0.2">
      <c r="J4820" s="28">
        <v>52233</v>
      </c>
      <c r="K4820" s="28" t="s">
        <v>748</v>
      </c>
      <c r="L4820" s="28">
        <v>4</v>
      </c>
      <c r="M4820" s="28" t="str">
        <f t="shared" si="94"/>
        <v>522334</v>
      </c>
      <c r="N4820" s="28">
        <v>1338</v>
      </c>
      <c r="O4820" s="279">
        <v>33717.431490000003</v>
      </c>
    </row>
    <row r="4821" spans="10:15" x14ac:dyDescent="0.2">
      <c r="J4821" s="28">
        <v>52233</v>
      </c>
      <c r="K4821" s="28" t="s">
        <v>748</v>
      </c>
      <c r="L4821" s="28">
        <v>12</v>
      </c>
      <c r="M4821" s="28" t="str">
        <f t="shared" si="94"/>
        <v>5223312</v>
      </c>
      <c r="N4821" s="28">
        <v>0</v>
      </c>
      <c r="O4821" s="279">
        <v>10739.81882</v>
      </c>
    </row>
    <row r="4822" spans="10:15" x14ac:dyDescent="0.2">
      <c r="J4822" s="28">
        <v>52240</v>
      </c>
      <c r="K4822" s="28" t="s">
        <v>749</v>
      </c>
      <c r="L4822" s="28">
        <v>1</v>
      </c>
      <c r="M4822" s="28" t="str">
        <f t="shared" si="94"/>
        <v>522401</v>
      </c>
      <c r="N4822" s="28">
        <v>22724</v>
      </c>
      <c r="O4822" s="279">
        <v>27525.353770000002</v>
      </c>
    </row>
    <row r="4823" spans="10:15" x14ac:dyDescent="0.2">
      <c r="J4823" s="28">
        <v>52240</v>
      </c>
      <c r="K4823" s="28" t="s">
        <v>749</v>
      </c>
      <c r="L4823" s="28">
        <v>2</v>
      </c>
      <c r="M4823" s="28" t="str">
        <f t="shared" si="94"/>
        <v>522402</v>
      </c>
      <c r="N4823" s="28">
        <v>36934</v>
      </c>
      <c r="O4823" s="279">
        <v>86916.419219999996</v>
      </c>
    </row>
    <row r="4824" spans="10:15" x14ac:dyDescent="0.2">
      <c r="J4824" s="28">
        <v>52240</v>
      </c>
      <c r="K4824" s="28" t="s">
        <v>749</v>
      </c>
      <c r="L4824" s="28">
        <v>3</v>
      </c>
      <c r="M4824" s="28" t="str">
        <f t="shared" si="94"/>
        <v>522403</v>
      </c>
      <c r="N4824" s="28">
        <v>3406</v>
      </c>
      <c r="O4824" s="279">
        <v>59361.412969999998</v>
      </c>
    </row>
    <row r="4825" spans="10:15" x14ac:dyDescent="0.2">
      <c r="J4825" s="28">
        <v>52240</v>
      </c>
      <c r="K4825" s="28" t="s">
        <v>749</v>
      </c>
      <c r="L4825" s="28">
        <v>4</v>
      </c>
      <c r="M4825" s="28" t="str">
        <f t="shared" si="94"/>
        <v>522404</v>
      </c>
      <c r="N4825" s="28">
        <v>1747</v>
      </c>
      <c r="O4825" s="279">
        <v>118054.08809999999</v>
      </c>
    </row>
    <row r="4826" spans="10:15" x14ac:dyDescent="0.2">
      <c r="J4826" s="28">
        <v>52240</v>
      </c>
      <c r="K4826" s="28" t="s">
        <v>749</v>
      </c>
      <c r="L4826" s="28">
        <v>6</v>
      </c>
      <c r="M4826" s="28" t="str">
        <f t="shared" si="94"/>
        <v>522406</v>
      </c>
      <c r="N4826" s="28">
        <v>1733</v>
      </c>
      <c r="O4826" s="279">
        <v>150473.48989999999</v>
      </c>
    </row>
    <row r="4827" spans="10:15" x14ac:dyDescent="0.2">
      <c r="J4827" s="28">
        <v>52240</v>
      </c>
      <c r="K4827" s="28" t="s">
        <v>749</v>
      </c>
      <c r="L4827" s="28">
        <v>9</v>
      </c>
      <c r="M4827" s="28" t="str">
        <f t="shared" si="94"/>
        <v>522409</v>
      </c>
      <c r="N4827" s="28">
        <v>747</v>
      </c>
      <c r="O4827" s="279">
        <v>221554.28349999999</v>
      </c>
    </row>
    <row r="4828" spans="10:15" x14ac:dyDescent="0.2">
      <c r="J4828" s="28">
        <v>52240</v>
      </c>
      <c r="K4828" s="28" t="s">
        <v>749</v>
      </c>
      <c r="L4828" s="28">
        <v>12</v>
      </c>
      <c r="M4828" s="28" t="str">
        <f t="shared" si="94"/>
        <v>5224012</v>
      </c>
      <c r="N4828" s="28">
        <v>0</v>
      </c>
      <c r="O4828" s="279">
        <v>11278.1793</v>
      </c>
    </row>
    <row r="4829" spans="10:15" x14ac:dyDescent="0.2">
      <c r="J4829" s="28">
        <v>52250</v>
      </c>
      <c r="K4829" s="28" t="s">
        <v>750</v>
      </c>
      <c r="L4829" s="28">
        <v>1</v>
      </c>
      <c r="M4829" s="28" t="str">
        <f t="shared" si="94"/>
        <v>522501</v>
      </c>
      <c r="N4829" s="28">
        <v>37268</v>
      </c>
      <c r="O4829" s="279">
        <v>23983.933529999998</v>
      </c>
    </row>
    <row r="4830" spans="10:15" x14ac:dyDescent="0.2">
      <c r="J4830" s="28">
        <v>52250</v>
      </c>
      <c r="K4830" s="28" t="s">
        <v>750</v>
      </c>
      <c r="L4830" s="28">
        <v>2</v>
      </c>
      <c r="M4830" s="28" t="str">
        <f t="shared" si="94"/>
        <v>522502</v>
      </c>
      <c r="N4830" s="28">
        <v>19808</v>
      </c>
      <c r="O4830" s="279">
        <v>139503.7727</v>
      </c>
    </row>
    <row r="4831" spans="10:15" x14ac:dyDescent="0.2">
      <c r="J4831" s="28">
        <v>52250</v>
      </c>
      <c r="K4831" s="28" t="s">
        <v>750</v>
      </c>
      <c r="L4831" s="28">
        <v>3</v>
      </c>
      <c r="M4831" s="28" t="str">
        <f t="shared" si="94"/>
        <v>522503</v>
      </c>
      <c r="N4831" s="28">
        <v>4376</v>
      </c>
      <c r="O4831" s="279">
        <v>206869.43780000001</v>
      </c>
    </row>
    <row r="4832" spans="10:15" x14ac:dyDescent="0.2">
      <c r="J4832" s="28">
        <v>52250</v>
      </c>
      <c r="K4832" s="28" t="s">
        <v>750</v>
      </c>
      <c r="L4832" s="28">
        <v>4</v>
      </c>
      <c r="M4832" s="28" t="str">
        <f t="shared" si="94"/>
        <v>522504</v>
      </c>
      <c r="N4832" s="28">
        <v>740</v>
      </c>
      <c r="O4832" s="279">
        <v>365957.56410000002</v>
      </c>
    </row>
    <row r="4833" spans="10:15" x14ac:dyDescent="0.2">
      <c r="J4833" s="28">
        <v>52250</v>
      </c>
      <c r="K4833" s="28" t="s">
        <v>750</v>
      </c>
      <c r="L4833" s="28">
        <v>5</v>
      </c>
      <c r="M4833" s="28" t="str">
        <f t="shared" si="94"/>
        <v>522505</v>
      </c>
      <c r="N4833" s="28">
        <v>1072</v>
      </c>
      <c r="O4833" s="279">
        <v>62263.94558</v>
      </c>
    </row>
    <row r="4834" spans="10:15" x14ac:dyDescent="0.2">
      <c r="J4834" s="28">
        <v>52250</v>
      </c>
      <c r="K4834" s="28" t="s">
        <v>750</v>
      </c>
      <c r="L4834" s="28">
        <v>6</v>
      </c>
      <c r="M4834" s="28" t="str">
        <f t="shared" si="94"/>
        <v>522506</v>
      </c>
      <c r="N4834" s="28">
        <v>3139</v>
      </c>
      <c r="O4834" s="279">
        <v>115616.1697</v>
      </c>
    </row>
    <row r="4835" spans="10:15" x14ac:dyDescent="0.2">
      <c r="J4835" s="28">
        <v>52250</v>
      </c>
      <c r="K4835" s="28" t="s">
        <v>750</v>
      </c>
      <c r="L4835" s="28">
        <v>9</v>
      </c>
      <c r="M4835" s="28" t="str">
        <f t="shared" si="94"/>
        <v>522509</v>
      </c>
      <c r="N4835" s="28">
        <v>0</v>
      </c>
      <c r="O4835" s="279">
        <v>17482.352940000001</v>
      </c>
    </row>
    <row r="4836" spans="10:15" x14ac:dyDescent="0.2">
      <c r="J4836" s="28">
        <v>52250</v>
      </c>
      <c r="K4836" s="28" t="s">
        <v>750</v>
      </c>
      <c r="L4836" s="28">
        <v>11</v>
      </c>
      <c r="M4836" s="28" t="str">
        <f t="shared" si="94"/>
        <v>5225011</v>
      </c>
      <c r="N4836" s="28">
        <v>308</v>
      </c>
      <c r="O4836" s="279">
        <v>3093.903773</v>
      </c>
    </row>
    <row r="4837" spans="10:15" x14ac:dyDescent="0.2">
      <c r="J4837" s="28">
        <v>52250</v>
      </c>
      <c r="K4837" s="28" t="s">
        <v>750</v>
      </c>
      <c r="L4837" s="28">
        <v>12</v>
      </c>
      <c r="M4837" s="28" t="str">
        <f t="shared" si="94"/>
        <v>5225012</v>
      </c>
      <c r="N4837" s="28">
        <v>0</v>
      </c>
      <c r="O4837" s="279">
        <v>9297.0640359999998</v>
      </c>
    </row>
    <row r="4838" spans="10:15" x14ac:dyDescent="0.2">
      <c r="J4838" s="28">
        <v>52254</v>
      </c>
      <c r="K4838" s="28" t="s">
        <v>751</v>
      </c>
      <c r="L4838" s="28">
        <v>1</v>
      </c>
      <c r="M4838" s="28" t="str">
        <f t="shared" si="94"/>
        <v>522541</v>
      </c>
      <c r="N4838" s="28">
        <v>10607</v>
      </c>
      <c r="O4838" s="279">
        <v>37813.939960000003</v>
      </c>
    </row>
    <row r="4839" spans="10:15" x14ac:dyDescent="0.2">
      <c r="J4839" s="28">
        <v>52254</v>
      </c>
      <c r="K4839" s="28" t="s">
        <v>751</v>
      </c>
      <c r="L4839" s="28">
        <v>2</v>
      </c>
      <c r="M4839" s="28" t="str">
        <f t="shared" si="94"/>
        <v>522542</v>
      </c>
      <c r="N4839" s="28">
        <v>16003</v>
      </c>
      <c r="O4839" s="279">
        <v>75713.274669999999</v>
      </c>
    </row>
    <row r="4840" spans="10:15" x14ac:dyDescent="0.2">
      <c r="J4840" s="28">
        <v>52254</v>
      </c>
      <c r="K4840" s="28" t="s">
        <v>751</v>
      </c>
      <c r="L4840" s="28">
        <v>3</v>
      </c>
      <c r="M4840" s="28" t="str">
        <f t="shared" si="94"/>
        <v>522543</v>
      </c>
      <c r="N4840" s="28">
        <v>4439</v>
      </c>
      <c r="O4840" s="279">
        <v>150375.40330000001</v>
      </c>
    </row>
    <row r="4841" spans="10:15" x14ac:dyDescent="0.2">
      <c r="J4841" s="28">
        <v>52254</v>
      </c>
      <c r="K4841" s="28" t="s">
        <v>751</v>
      </c>
      <c r="L4841" s="28">
        <v>4</v>
      </c>
      <c r="M4841" s="28" t="str">
        <f t="shared" si="94"/>
        <v>522544</v>
      </c>
      <c r="N4841" s="28">
        <v>672</v>
      </c>
      <c r="O4841" s="279">
        <v>106140.5594</v>
      </c>
    </row>
    <row r="4842" spans="10:15" x14ac:dyDescent="0.2">
      <c r="J4842" s="28">
        <v>52254</v>
      </c>
      <c r="K4842" s="28" t="s">
        <v>751</v>
      </c>
      <c r="L4842" s="28">
        <v>12</v>
      </c>
      <c r="M4842" s="28" t="str">
        <f t="shared" si="94"/>
        <v>5225412</v>
      </c>
      <c r="N4842" s="28">
        <v>0</v>
      </c>
      <c r="O4842" s="279">
        <v>16458.707969999999</v>
      </c>
    </row>
    <row r="4843" spans="10:15" x14ac:dyDescent="0.2">
      <c r="J4843" s="28">
        <v>52256</v>
      </c>
      <c r="K4843" s="28" t="s">
        <v>752</v>
      </c>
      <c r="L4843" s="28">
        <v>1</v>
      </c>
      <c r="M4843" s="28" t="str">
        <f t="shared" si="94"/>
        <v>522561</v>
      </c>
      <c r="N4843" s="28">
        <v>15890</v>
      </c>
      <c r="O4843" s="279">
        <v>25394.864300000001</v>
      </c>
    </row>
    <row r="4844" spans="10:15" x14ac:dyDescent="0.2">
      <c r="J4844" s="28">
        <v>52256</v>
      </c>
      <c r="K4844" s="28" t="s">
        <v>752</v>
      </c>
      <c r="L4844" s="28">
        <v>2</v>
      </c>
      <c r="M4844" s="28" t="str">
        <f t="shared" si="94"/>
        <v>522562</v>
      </c>
      <c r="N4844" s="28">
        <v>8165</v>
      </c>
      <c r="O4844" s="279">
        <v>65462.02764</v>
      </c>
    </row>
    <row r="4845" spans="10:15" x14ac:dyDescent="0.2">
      <c r="J4845" s="28">
        <v>52256</v>
      </c>
      <c r="K4845" s="28" t="s">
        <v>752</v>
      </c>
      <c r="L4845" s="28">
        <v>3</v>
      </c>
      <c r="M4845" s="28" t="str">
        <f t="shared" si="94"/>
        <v>522563</v>
      </c>
      <c r="N4845" s="28">
        <v>621</v>
      </c>
      <c r="O4845" s="279">
        <v>167290.6905</v>
      </c>
    </row>
    <row r="4846" spans="10:15" x14ac:dyDescent="0.2">
      <c r="J4846" s="28">
        <v>52256</v>
      </c>
      <c r="K4846" s="28" t="s">
        <v>752</v>
      </c>
      <c r="L4846" s="28">
        <v>4</v>
      </c>
      <c r="M4846" s="28" t="str">
        <f t="shared" si="94"/>
        <v>522564</v>
      </c>
      <c r="N4846" s="28">
        <v>1685</v>
      </c>
      <c r="O4846" s="279">
        <v>30454.153610000001</v>
      </c>
    </row>
    <row r="4847" spans="10:15" x14ac:dyDescent="0.2">
      <c r="J4847" s="28">
        <v>52256</v>
      </c>
      <c r="K4847" s="28" t="s">
        <v>752</v>
      </c>
      <c r="L4847" s="28">
        <v>12</v>
      </c>
      <c r="M4847" s="28" t="str">
        <f t="shared" si="94"/>
        <v>5225612</v>
      </c>
      <c r="N4847" s="28">
        <v>0</v>
      </c>
      <c r="O4847" s="279">
        <v>12557.521909999999</v>
      </c>
    </row>
    <row r="4848" spans="10:15" x14ac:dyDescent="0.2">
      <c r="J4848" s="28">
        <v>52258</v>
      </c>
      <c r="K4848" s="28" t="s">
        <v>753</v>
      </c>
      <c r="L4848" s="28">
        <v>1</v>
      </c>
      <c r="M4848" s="28" t="str">
        <f t="shared" si="94"/>
        <v>522581</v>
      </c>
      <c r="N4848" s="28">
        <v>11223</v>
      </c>
      <c r="O4848" s="279">
        <v>26780.942589999999</v>
      </c>
    </row>
    <row r="4849" spans="10:15" x14ac:dyDescent="0.2">
      <c r="J4849" s="28">
        <v>52258</v>
      </c>
      <c r="K4849" s="28" t="s">
        <v>753</v>
      </c>
      <c r="L4849" s="28">
        <v>2</v>
      </c>
      <c r="M4849" s="28" t="str">
        <f t="shared" si="94"/>
        <v>522582</v>
      </c>
      <c r="N4849" s="28">
        <v>8988</v>
      </c>
      <c r="O4849" s="279">
        <v>58812.084080000001</v>
      </c>
    </row>
    <row r="4850" spans="10:15" x14ac:dyDescent="0.2">
      <c r="J4850" s="28">
        <v>52258</v>
      </c>
      <c r="K4850" s="28" t="s">
        <v>753</v>
      </c>
      <c r="L4850" s="28">
        <v>3</v>
      </c>
      <c r="M4850" s="28" t="str">
        <f t="shared" si="94"/>
        <v>522583</v>
      </c>
      <c r="N4850" s="28">
        <v>1024</v>
      </c>
      <c r="O4850" s="279">
        <v>80221.679690000004</v>
      </c>
    </row>
    <row r="4851" spans="10:15" x14ac:dyDescent="0.2">
      <c r="J4851" s="28">
        <v>52258</v>
      </c>
      <c r="K4851" s="28" t="s">
        <v>753</v>
      </c>
      <c r="L4851" s="28">
        <v>4</v>
      </c>
      <c r="M4851" s="28" t="str">
        <f t="shared" si="94"/>
        <v>522584</v>
      </c>
      <c r="N4851" s="28">
        <v>1862</v>
      </c>
      <c r="O4851" s="279">
        <v>37418.676850000003</v>
      </c>
    </row>
    <row r="4852" spans="10:15" x14ac:dyDescent="0.2">
      <c r="J4852" s="28">
        <v>52258</v>
      </c>
      <c r="K4852" s="28" t="s">
        <v>753</v>
      </c>
      <c r="L4852" s="28">
        <v>12</v>
      </c>
      <c r="M4852" s="28" t="str">
        <f t="shared" si="94"/>
        <v>5225812</v>
      </c>
      <c r="N4852" s="28">
        <v>0</v>
      </c>
      <c r="O4852" s="279">
        <v>10513.61679</v>
      </c>
    </row>
    <row r="4853" spans="10:15" x14ac:dyDescent="0.2">
      <c r="J4853" s="28">
        <v>52260</v>
      </c>
      <c r="K4853" s="28" t="s">
        <v>754</v>
      </c>
      <c r="L4853" s="28">
        <v>1</v>
      </c>
      <c r="M4853" s="28" t="str">
        <f t="shared" si="94"/>
        <v>522601</v>
      </c>
      <c r="N4853" s="28">
        <v>19042</v>
      </c>
      <c r="O4853" s="279">
        <v>29113.294590000001</v>
      </c>
    </row>
    <row r="4854" spans="10:15" x14ac:dyDescent="0.2">
      <c r="J4854" s="28">
        <v>52260</v>
      </c>
      <c r="K4854" s="28" t="s">
        <v>754</v>
      </c>
      <c r="L4854" s="28">
        <v>2</v>
      </c>
      <c r="M4854" s="28" t="str">
        <f t="shared" si="94"/>
        <v>522602</v>
      </c>
      <c r="N4854" s="28">
        <v>68009</v>
      </c>
      <c r="O4854" s="279">
        <v>210376.05160000001</v>
      </c>
    </row>
    <row r="4855" spans="10:15" x14ac:dyDescent="0.2">
      <c r="J4855" s="28">
        <v>52260</v>
      </c>
      <c r="K4855" s="28" t="s">
        <v>754</v>
      </c>
      <c r="L4855" s="28">
        <v>3</v>
      </c>
      <c r="M4855" s="28" t="str">
        <f t="shared" si="94"/>
        <v>522603</v>
      </c>
      <c r="N4855" s="28">
        <v>24270</v>
      </c>
      <c r="O4855" s="279">
        <v>469318.9608</v>
      </c>
    </row>
    <row r="4856" spans="10:15" x14ac:dyDescent="0.2">
      <c r="J4856" s="28">
        <v>52260</v>
      </c>
      <c r="K4856" s="28" t="s">
        <v>754</v>
      </c>
      <c r="L4856" s="28">
        <v>4</v>
      </c>
      <c r="M4856" s="28" t="str">
        <f t="shared" si="94"/>
        <v>522604</v>
      </c>
      <c r="N4856" s="28">
        <v>8609</v>
      </c>
      <c r="O4856" s="279">
        <v>498435.61300000001</v>
      </c>
    </row>
    <row r="4857" spans="10:15" x14ac:dyDescent="0.2">
      <c r="J4857" s="28">
        <v>52260</v>
      </c>
      <c r="K4857" s="28" t="s">
        <v>754</v>
      </c>
      <c r="L4857" s="28">
        <v>5</v>
      </c>
      <c r="M4857" s="28" t="str">
        <f t="shared" si="94"/>
        <v>522605</v>
      </c>
      <c r="N4857" s="28">
        <v>2866</v>
      </c>
      <c r="O4857" s="279">
        <v>671009.82620000001</v>
      </c>
    </row>
    <row r="4858" spans="10:15" x14ac:dyDescent="0.2">
      <c r="J4858" s="28">
        <v>52260</v>
      </c>
      <c r="K4858" s="28" t="s">
        <v>754</v>
      </c>
      <c r="L4858" s="28">
        <v>6</v>
      </c>
      <c r="M4858" s="28" t="str">
        <f t="shared" si="94"/>
        <v>522606</v>
      </c>
      <c r="N4858" s="28">
        <v>3969</v>
      </c>
      <c r="O4858" s="279">
        <v>299156.59409999999</v>
      </c>
    </row>
    <row r="4859" spans="10:15" x14ac:dyDescent="0.2">
      <c r="J4859" s="28">
        <v>52260</v>
      </c>
      <c r="K4859" s="28" t="s">
        <v>754</v>
      </c>
      <c r="L4859" s="28">
        <v>7</v>
      </c>
      <c r="M4859" s="28" t="str">
        <f t="shared" si="94"/>
        <v>522607</v>
      </c>
      <c r="N4859" s="28">
        <v>1321</v>
      </c>
      <c r="O4859" s="279">
        <v>371428.9362</v>
      </c>
    </row>
    <row r="4860" spans="10:15" x14ac:dyDescent="0.2">
      <c r="J4860" s="28">
        <v>52260</v>
      </c>
      <c r="K4860" s="28" t="s">
        <v>754</v>
      </c>
      <c r="L4860" s="28">
        <v>8</v>
      </c>
      <c r="M4860" s="28" t="str">
        <f t="shared" si="94"/>
        <v>522608</v>
      </c>
      <c r="N4860" s="28">
        <v>7098</v>
      </c>
      <c r="O4860" s="279">
        <v>345130.06060000003</v>
      </c>
    </row>
    <row r="4861" spans="10:15" x14ac:dyDescent="0.2">
      <c r="J4861" s="28">
        <v>52260</v>
      </c>
      <c r="K4861" s="28" t="s">
        <v>754</v>
      </c>
      <c r="L4861" s="28">
        <v>12</v>
      </c>
      <c r="M4861" s="28" t="str">
        <f t="shared" si="94"/>
        <v>5226012</v>
      </c>
      <c r="N4861" s="28">
        <v>0</v>
      </c>
      <c r="O4861" s="279">
        <v>22435.12112</v>
      </c>
    </row>
    <row r="4862" spans="10:15" x14ac:dyDescent="0.2">
      <c r="J4862" s="28">
        <v>52287</v>
      </c>
      <c r="K4862" s="28" t="s">
        <v>755</v>
      </c>
      <c r="L4862" s="28">
        <v>1</v>
      </c>
      <c r="M4862" s="28" t="str">
        <f t="shared" si="94"/>
        <v>522871</v>
      </c>
      <c r="N4862" s="28">
        <v>32256</v>
      </c>
      <c r="O4862" s="279">
        <v>19809.56855</v>
      </c>
    </row>
    <row r="4863" spans="10:15" x14ac:dyDescent="0.2">
      <c r="J4863" s="28">
        <v>52287</v>
      </c>
      <c r="K4863" s="28" t="s">
        <v>755</v>
      </c>
      <c r="L4863" s="28">
        <v>2</v>
      </c>
      <c r="M4863" s="28" t="str">
        <f t="shared" si="94"/>
        <v>522872</v>
      </c>
      <c r="N4863" s="28">
        <v>23832</v>
      </c>
      <c r="O4863" s="279">
        <v>57234.991249999999</v>
      </c>
    </row>
    <row r="4864" spans="10:15" x14ac:dyDescent="0.2">
      <c r="J4864" s="28">
        <v>52287</v>
      </c>
      <c r="K4864" s="28" t="s">
        <v>755</v>
      </c>
      <c r="L4864" s="28">
        <v>3</v>
      </c>
      <c r="M4864" s="28" t="str">
        <f t="shared" si="94"/>
        <v>522873</v>
      </c>
      <c r="N4864" s="28">
        <v>3148</v>
      </c>
      <c r="O4864" s="279">
        <v>52175.505819999998</v>
      </c>
    </row>
    <row r="4865" spans="10:15" x14ac:dyDescent="0.2">
      <c r="J4865" s="28">
        <v>52287</v>
      </c>
      <c r="K4865" s="28" t="s">
        <v>755</v>
      </c>
      <c r="L4865" s="28">
        <v>4</v>
      </c>
      <c r="M4865" s="28" t="str">
        <f t="shared" si="94"/>
        <v>522874</v>
      </c>
      <c r="N4865" s="28">
        <v>3240</v>
      </c>
      <c r="O4865" s="279">
        <v>34424.786809999998</v>
      </c>
    </row>
    <row r="4866" spans="10:15" x14ac:dyDescent="0.2">
      <c r="J4866" s="28">
        <v>52287</v>
      </c>
      <c r="K4866" s="28" t="s">
        <v>755</v>
      </c>
      <c r="L4866" s="28">
        <v>12</v>
      </c>
      <c r="M4866" s="28" t="str">
        <f t="shared" si="94"/>
        <v>5228712</v>
      </c>
      <c r="N4866" s="28">
        <v>0</v>
      </c>
      <c r="O4866" s="279">
        <v>9882.3314449999998</v>
      </c>
    </row>
    <row r="4867" spans="10:15" x14ac:dyDescent="0.2">
      <c r="J4867" s="28">
        <v>52317</v>
      </c>
      <c r="K4867" s="28" t="s">
        <v>756</v>
      </c>
      <c r="L4867" s="28">
        <v>1</v>
      </c>
      <c r="M4867" s="28" t="str">
        <f t="shared" ref="M4867:M4930" si="95">J4867&amp;L4867</f>
        <v>523171</v>
      </c>
      <c r="N4867" s="28">
        <v>21379</v>
      </c>
      <c r="O4867" s="279">
        <v>28441.870159999999</v>
      </c>
    </row>
    <row r="4868" spans="10:15" x14ac:dyDescent="0.2">
      <c r="J4868" s="28">
        <v>52317</v>
      </c>
      <c r="K4868" s="28" t="s">
        <v>756</v>
      </c>
      <c r="L4868" s="28">
        <v>2</v>
      </c>
      <c r="M4868" s="28" t="str">
        <f t="shared" si="95"/>
        <v>523172</v>
      </c>
      <c r="N4868" s="28">
        <v>40494</v>
      </c>
      <c r="O4868" s="279">
        <v>104274.0117</v>
      </c>
    </row>
    <row r="4869" spans="10:15" x14ac:dyDescent="0.2">
      <c r="J4869" s="28">
        <v>52317</v>
      </c>
      <c r="K4869" s="28" t="s">
        <v>756</v>
      </c>
      <c r="L4869" s="28">
        <v>3</v>
      </c>
      <c r="M4869" s="28" t="str">
        <f t="shared" si="95"/>
        <v>523173</v>
      </c>
      <c r="N4869" s="28">
        <v>7329</v>
      </c>
      <c r="O4869" s="279">
        <v>151058.01</v>
      </c>
    </row>
    <row r="4870" spans="10:15" x14ac:dyDescent="0.2">
      <c r="J4870" s="28">
        <v>52317</v>
      </c>
      <c r="K4870" s="28" t="s">
        <v>756</v>
      </c>
      <c r="L4870" s="28">
        <v>4</v>
      </c>
      <c r="M4870" s="28" t="str">
        <f t="shared" si="95"/>
        <v>523174</v>
      </c>
      <c r="N4870" s="28">
        <v>5905</v>
      </c>
      <c r="O4870" s="279">
        <v>195594.1954</v>
      </c>
    </row>
    <row r="4871" spans="10:15" x14ac:dyDescent="0.2">
      <c r="J4871" s="28">
        <v>52317</v>
      </c>
      <c r="K4871" s="28" t="s">
        <v>756</v>
      </c>
      <c r="L4871" s="28">
        <v>5</v>
      </c>
      <c r="M4871" s="28" t="str">
        <f t="shared" si="95"/>
        <v>523175</v>
      </c>
      <c r="N4871" s="28">
        <v>1547</v>
      </c>
      <c r="O4871" s="279">
        <v>152118.2935</v>
      </c>
    </row>
    <row r="4872" spans="10:15" x14ac:dyDescent="0.2">
      <c r="J4872" s="28">
        <v>52317</v>
      </c>
      <c r="K4872" s="28" t="s">
        <v>756</v>
      </c>
      <c r="L4872" s="28">
        <v>9</v>
      </c>
      <c r="M4872" s="28" t="str">
        <f t="shared" si="95"/>
        <v>523179</v>
      </c>
      <c r="N4872" s="28">
        <v>0</v>
      </c>
      <c r="O4872" s="279">
        <v>3339.74359</v>
      </c>
    </row>
    <row r="4873" spans="10:15" x14ac:dyDescent="0.2">
      <c r="J4873" s="28">
        <v>52317</v>
      </c>
      <c r="K4873" s="28" t="s">
        <v>756</v>
      </c>
      <c r="L4873" s="28">
        <v>12</v>
      </c>
      <c r="M4873" s="28" t="str">
        <f t="shared" si="95"/>
        <v>5231712</v>
      </c>
      <c r="N4873" s="28">
        <v>0</v>
      </c>
      <c r="O4873" s="279">
        <v>15076.79745</v>
      </c>
    </row>
    <row r="4874" spans="10:15" x14ac:dyDescent="0.2">
      <c r="J4874" s="28">
        <v>52320</v>
      </c>
      <c r="K4874" s="28" t="s">
        <v>757</v>
      </c>
      <c r="L4874" s="28">
        <v>1</v>
      </c>
      <c r="M4874" s="28" t="str">
        <f t="shared" si="95"/>
        <v>523201</v>
      </c>
      <c r="N4874" s="28">
        <v>12186</v>
      </c>
      <c r="O4874" s="279">
        <v>35552.804210000002</v>
      </c>
    </row>
    <row r="4875" spans="10:15" x14ac:dyDescent="0.2">
      <c r="J4875" s="28">
        <v>52320</v>
      </c>
      <c r="K4875" s="28" t="s">
        <v>757</v>
      </c>
      <c r="L4875" s="28">
        <v>2</v>
      </c>
      <c r="M4875" s="28" t="str">
        <f t="shared" si="95"/>
        <v>523202</v>
      </c>
      <c r="N4875" s="28">
        <v>47787</v>
      </c>
      <c r="O4875" s="279">
        <v>141550.37669999999</v>
      </c>
    </row>
    <row r="4876" spans="10:15" x14ac:dyDescent="0.2">
      <c r="J4876" s="28">
        <v>52320</v>
      </c>
      <c r="K4876" s="28" t="s">
        <v>757</v>
      </c>
      <c r="L4876" s="28">
        <v>3</v>
      </c>
      <c r="M4876" s="28" t="str">
        <f t="shared" si="95"/>
        <v>523203</v>
      </c>
      <c r="N4876" s="28">
        <v>17478</v>
      </c>
      <c r="O4876" s="279">
        <v>340070.50069999998</v>
      </c>
    </row>
    <row r="4877" spans="10:15" x14ac:dyDescent="0.2">
      <c r="J4877" s="28">
        <v>52320</v>
      </c>
      <c r="K4877" s="28" t="s">
        <v>757</v>
      </c>
      <c r="L4877" s="28">
        <v>4</v>
      </c>
      <c r="M4877" s="28" t="str">
        <f t="shared" si="95"/>
        <v>523204</v>
      </c>
      <c r="N4877" s="28">
        <v>2774</v>
      </c>
      <c r="O4877" s="279">
        <v>447633.77250000002</v>
      </c>
    </row>
    <row r="4878" spans="10:15" x14ac:dyDescent="0.2">
      <c r="J4878" s="28">
        <v>52320</v>
      </c>
      <c r="K4878" s="28" t="s">
        <v>757</v>
      </c>
      <c r="L4878" s="28">
        <v>5</v>
      </c>
      <c r="M4878" s="28" t="str">
        <f t="shared" si="95"/>
        <v>523205</v>
      </c>
      <c r="N4878" s="28">
        <v>1423</v>
      </c>
      <c r="O4878" s="279">
        <v>346865.50819999998</v>
      </c>
    </row>
    <row r="4879" spans="10:15" x14ac:dyDescent="0.2">
      <c r="J4879" s="28">
        <v>52320</v>
      </c>
      <c r="K4879" s="28" t="s">
        <v>757</v>
      </c>
      <c r="L4879" s="28">
        <v>6</v>
      </c>
      <c r="M4879" s="28" t="str">
        <f t="shared" si="95"/>
        <v>523206</v>
      </c>
      <c r="N4879" s="28">
        <v>2354</v>
      </c>
      <c r="O4879" s="279">
        <v>201185.95929999999</v>
      </c>
    </row>
    <row r="4880" spans="10:15" x14ac:dyDescent="0.2">
      <c r="J4880" s="28">
        <v>52320</v>
      </c>
      <c r="K4880" s="28" t="s">
        <v>757</v>
      </c>
      <c r="L4880" s="28">
        <v>7</v>
      </c>
      <c r="M4880" s="28" t="str">
        <f t="shared" si="95"/>
        <v>523207</v>
      </c>
      <c r="N4880" s="28">
        <v>2906</v>
      </c>
      <c r="O4880" s="279">
        <v>212848.60490000001</v>
      </c>
    </row>
    <row r="4881" spans="10:15" x14ac:dyDescent="0.2">
      <c r="J4881" s="28">
        <v>52320</v>
      </c>
      <c r="K4881" s="28" t="s">
        <v>757</v>
      </c>
      <c r="L4881" s="28">
        <v>9</v>
      </c>
      <c r="M4881" s="28" t="str">
        <f t="shared" si="95"/>
        <v>523209</v>
      </c>
      <c r="N4881" s="28">
        <v>0</v>
      </c>
      <c r="O4881" s="279">
        <v>48105.263160000002</v>
      </c>
    </row>
    <row r="4882" spans="10:15" x14ac:dyDescent="0.2">
      <c r="J4882" s="28">
        <v>52320</v>
      </c>
      <c r="K4882" s="28" t="s">
        <v>757</v>
      </c>
      <c r="L4882" s="28">
        <v>10</v>
      </c>
      <c r="M4882" s="28" t="str">
        <f t="shared" si="95"/>
        <v>5232010</v>
      </c>
      <c r="N4882" s="28">
        <v>5054</v>
      </c>
      <c r="O4882" s="279">
        <v>243302.20370000001</v>
      </c>
    </row>
    <row r="4883" spans="10:15" x14ac:dyDescent="0.2">
      <c r="J4883" s="28">
        <v>52320</v>
      </c>
      <c r="K4883" s="28" t="s">
        <v>757</v>
      </c>
      <c r="L4883" s="28">
        <v>12</v>
      </c>
      <c r="M4883" s="28" t="str">
        <f t="shared" si="95"/>
        <v>5232012</v>
      </c>
      <c r="N4883" s="28">
        <v>0</v>
      </c>
      <c r="O4883" s="279">
        <v>28224.821230000001</v>
      </c>
    </row>
    <row r="4884" spans="10:15" x14ac:dyDescent="0.2">
      <c r="J4884" s="28">
        <v>52323</v>
      </c>
      <c r="K4884" s="28" t="s">
        <v>758</v>
      </c>
      <c r="L4884" s="28">
        <v>1</v>
      </c>
      <c r="M4884" s="28" t="str">
        <f t="shared" si="95"/>
        <v>523231</v>
      </c>
      <c r="N4884" s="28">
        <v>39068</v>
      </c>
      <c r="O4884" s="279">
        <v>13994.61267</v>
      </c>
    </row>
    <row r="4885" spans="10:15" x14ac:dyDescent="0.2">
      <c r="J4885" s="28">
        <v>52323</v>
      </c>
      <c r="K4885" s="28" t="s">
        <v>758</v>
      </c>
      <c r="L4885" s="28">
        <v>2</v>
      </c>
      <c r="M4885" s="28" t="str">
        <f t="shared" si="95"/>
        <v>523232</v>
      </c>
      <c r="N4885" s="28">
        <v>20347</v>
      </c>
      <c r="O4885" s="279">
        <v>59797.474909999997</v>
      </c>
    </row>
    <row r="4886" spans="10:15" x14ac:dyDescent="0.2">
      <c r="J4886" s="28">
        <v>52323</v>
      </c>
      <c r="K4886" s="28" t="s">
        <v>758</v>
      </c>
      <c r="L4886" s="28">
        <v>3</v>
      </c>
      <c r="M4886" s="28" t="str">
        <f t="shared" si="95"/>
        <v>523233</v>
      </c>
      <c r="N4886" s="28">
        <v>1006</v>
      </c>
      <c r="O4886" s="279">
        <v>94632.075769999996</v>
      </c>
    </row>
    <row r="4887" spans="10:15" x14ac:dyDescent="0.2">
      <c r="J4887" s="28">
        <v>52323</v>
      </c>
      <c r="K4887" s="28" t="s">
        <v>758</v>
      </c>
      <c r="L4887" s="28">
        <v>4</v>
      </c>
      <c r="M4887" s="28" t="str">
        <f t="shared" si="95"/>
        <v>523234</v>
      </c>
      <c r="N4887" s="28">
        <v>1288</v>
      </c>
      <c r="O4887" s="279">
        <v>36190.633970000003</v>
      </c>
    </row>
    <row r="4888" spans="10:15" x14ac:dyDescent="0.2">
      <c r="J4888" s="28">
        <v>52323</v>
      </c>
      <c r="K4888" s="28" t="s">
        <v>758</v>
      </c>
      <c r="L4888" s="28">
        <v>5</v>
      </c>
      <c r="M4888" s="28" t="str">
        <f t="shared" si="95"/>
        <v>523235</v>
      </c>
      <c r="N4888" s="28">
        <v>1695</v>
      </c>
      <c r="O4888" s="279">
        <v>45664.52261</v>
      </c>
    </row>
    <row r="4889" spans="10:15" x14ac:dyDescent="0.2">
      <c r="J4889" s="28">
        <v>52323</v>
      </c>
      <c r="K4889" s="28" t="s">
        <v>758</v>
      </c>
      <c r="L4889" s="28">
        <v>12</v>
      </c>
      <c r="M4889" s="28" t="str">
        <f t="shared" si="95"/>
        <v>5232312</v>
      </c>
      <c r="N4889" s="28">
        <v>0</v>
      </c>
      <c r="O4889" s="279">
        <v>6802.3395360000004</v>
      </c>
    </row>
    <row r="4890" spans="10:15" x14ac:dyDescent="0.2">
      <c r="J4890" s="28">
        <v>52352</v>
      </c>
      <c r="K4890" s="28" t="s">
        <v>759</v>
      </c>
      <c r="L4890" s="28">
        <v>1</v>
      </c>
      <c r="M4890" s="28" t="str">
        <f t="shared" si="95"/>
        <v>523521</v>
      </c>
      <c r="N4890" s="28">
        <v>10189</v>
      </c>
      <c r="O4890" s="279">
        <v>35212.283810000001</v>
      </c>
    </row>
    <row r="4891" spans="10:15" x14ac:dyDescent="0.2">
      <c r="J4891" s="28">
        <v>52352</v>
      </c>
      <c r="K4891" s="28" t="s">
        <v>759</v>
      </c>
      <c r="L4891" s="28">
        <v>2</v>
      </c>
      <c r="M4891" s="28" t="str">
        <f t="shared" si="95"/>
        <v>523522</v>
      </c>
      <c r="N4891" s="28">
        <v>22939</v>
      </c>
      <c r="O4891" s="279">
        <v>129449.87609999999</v>
      </c>
    </row>
    <row r="4892" spans="10:15" x14ac:dyDescent="0.2">
      <c r="J4892" s="28">
        <v>52352</v>
      </c>
      <c r="K4892" s="28" t="s">
        <v>759</v>
      </c>
      <c r="L4892" s="28">
        <v>3</v>
      </c>
      <c r="M4892" s="28" t="str">
        <f t="shared" si="95"/>
        <v>523523</v>
      </c>
      <c r="N4892" s="28">
        <v>3350</v>
      </c>
      <c r="O4892" s="279">
        <v>257572.1551</v>
      </c>
    </row>
    <row r="4893" spans="10:15" x14ac:dyDescent="0.2">
      <c r="J4893" s="28">
        <v>52352</v>
      </c>
      <c r="K4893" s="28" t="s">
        <v>759</v>
      </c>
      <c r="L4893" s="28">
        <v>4</v>
      </c>
      <c r="M4893" s="28" t="str">
        <f t="shared" si="95"/>
        <v>523524</v>
      </c>
      <c r="N4893" s="28">
        <v>1479</v>
      </c>
      <c r="O4893" s="279">
        <v>246842.88649999999</v>
      </c>
    </row>
    <row r="4894" spans="10:15" x14ac:dyDescent="0.2">
      <c r="J4894" s="28">
        <v>52352</v>
      </c>
      <c r="K4894" s="28" t="s">
        <v>759</v>
      </c>
      <c r="L4894" s="28">
        <v>5</v>
      </c>
      <c r="M4894" s="28" t="str">
        <f t="shared" si="95"/>
        <v>523525</v>
      </c>
      <c r="N4894" s="28">
        <v>1557</v>
      </c>
      <c r="O4894" s="279">
        <v>440596.21509999997</v>
      </c>
    </row>
    <row r="4895" spans="10:15" x14ac:dyDescent="0.2">
      <c r="J4895" s="28">
        <v>52352</v>
      </c>
      <c r="K4895" s="28" t="s">
        <v>759</v>
      </c>
      <c r="L4895" s="28">
        <v>9</v>
      </c>
      <c r="M4895" s="28" t="str">
        <f t="shared" si="95"/>
        <v>523529</v>
      </c>
      <c r="N4895" s="28">
        <v>100</v>
      </c>
      <c r="O4895" s="279">
        <v>159819.04759999999</v>
      </c>
    </row>
    <row r="4896" spans="10:15" x14ac:dyDescent="0.2">
      <c r="J4896" s="28">
        <v>52352</v>
      </c>
      <c r="K4896" s="28" t="s">
        <v>759</v>
      </c>
      <c r="L4896" s="28">
        <v>12</v>
      </c>
      <c r="M4896" s="28" t="str">
        <f t="shared" si="95"/>
        <v>5235212</v>
      </c>
      <c r="N4896" s="28">
        <v>0</v>
      </c>
      <c r="O4896" s="279">
        <v>19967.991109999999</v>
      </c>
    </row>
    <row r="4897" spans="10:15" x14ac:dyDescent="0.2">
      <c r="J4897" s="28">
        <v>52354</v>
      </c>
      <c r="K4897" s="28" t="s">
        <v>760</v>
      </c>
      <c r="L4897" s="28">
        <v>1</v>
      </c>
      <c r="M4897" s="28" t="str">
        <f t="shared" si="95"/>
        <v>523541</v>
      </c>
      <c r="N4897" s="28">
        <v>9079</v>
      </c>
      <c r="O4897" s="279">
        <v>6935.0086410000004</v>
      </c>
    </row>
    <row r="4898" spans="10:15" x14ac:dyDescent="0.2">
      <c r="J4898" s="28">
        <v>52354</v>
      </c>
      <c r="K4898" s="28" t="s">
        <v>760</v>
      </c>
      <c r="L4898" s="28">
        <v>2</v>
      </c>
      <c r="M4898" s="28" t="str">
        <f t="shared" si="95"/>
        <v>523542</v>
      </c>
      <c r="N4898" s="28">
        <v>2652</v>
      </c>
      <c r="O4898" s="279">
        <v>43908.950669999998</v>
      </c>
    </row>
    <row r="4899" spans="10:15" x14ac:dyDescent="0.2">
      <c r="J4899" s="28">
        <v>52354</v>
      </c>
      <c r="K4899" s="28" t="s">
        <v>760</v>
      </c>
      <c r="L4899" s="28">
        <v>3</v>
      </c>
      <c r="M4899" s="28" t="str">
        <f t="shared" si="95"/>
        <v>523543</v>
      </c>
      <c r="N4899" s="28">
        <v>1182</v>
      </c>
      <c r="O4899" s="279">
        <v>56400.985220000002</v>
      </c>
    </row>
    <row r="4900" spans="10:15" x14ac:dyDescent="0.2">
      <c r="J4900" s="28">
        <v>52354</v>
      </c>
      <c r="K4900" s="28" t="s">
        <v>760</v>
      </c>
      <c r="L4900" s="28">
        <v>12</v>
      </c>
      <c r="M4900" s="28" t="str">
        <f t="shared" si="95"/>
        <v>5235412</v>
      </c>
      <c r="N4900" s="28">
        <v>0</v>
      </c>
      <c r="O4900" s="279">
        <v>4282.0300159999997</v>
      </c>
    </row>
    <row r="4901" spans="10:15" x14ac:dyDescent="0.2">
      <c r="J4901" s="28">
        <v>52356</v>
      </c>
      <c r="K4901" s="28" t="s">
        <v>761</v>
      </c>
      <c r="L4901" s="28">
        <v>1</v>
      </c>
      <c r="M4901" s="28" t="str">
        <f t="shared" si="95"/>
        <v>523561</v>
      </c>
      <c r="N4901" s="28">
        <v>202218</v>
      </c>
      <c r="O4901" s="279">
        <v>59710.874309999999</v>
      </c>
    </row>
    <row r="4902" spans="10:15" x14ac:dyDescent="0.2">
      <c r="J4902" s="28">
        <v>52356</v>
      </c>
      <c r="K4902" s="28" t="s">
        <v>761</v>
      </c>
      <c r="L4902" s="28">
        <v>2</v>
      </c>
      <c r="M4902" s="28" t="str">
        <f t="shared" si="95"/>
        <v>523562</v>
      </c>
      <c r="N4902" s="28">
        <v>1110618</v>
      </c>
      <c r="O4902" s="279">
        <v>254169.73300000001</v>
      </c>
    </row>
    <row r="4903" spans="10:15" x14ac:dyDescent="0.2">
      <c r="J4903" s="28">
        <v>52356</v>
      </c>
      <c r="K4903" s="28" t="s">
        <v>761</v>
      </c>
      <c r="L4903" s="28">
        <v>3</v>
      </c>
      <c r="M4903" s="28" t="str">
        <f t="shared" si="95"/>
        <v>523563</v>
      </c>
      <c r="N4903" s="28">
        <v>357142</v>
      </c>
      <c r="O4903" s="279">
        <v>395067.21159999998</v>
      </c>
    </row>
    <row r="4904" spans="10:15" x14ac:dyDescent="0.2">
      <c r="J4904" s="28">
        <v>52356</v>
      </c>
      <c r="K4904" s="28" t="s">
        <v>761</v>
      </c>
      <c r="L4904" s="28">
        <v>4</v>
      </c>
      <c r="M4904" s="28" t="str">
        <f t="shared" si="95"/>
        <v>523564</v>
      </c>
      <c r="N4904" s="28">
        <v>202453</v>
      </c>
      <c r="O4904" s="279">
        <v>532411.92879999999</v>
      </c>
    </row>
    <row r="4905" spans="10:15" x14ac:dyDescent="0.2">
      <c r="J4905" s="28">
        <v>52356</v>
      </c>
      <c r="K4905" s="28" t="s">
        <v>761</v>
      </c>
      <c r="L4905" s="28">
        <v>5</v>
      </c>
      <c r="M4905" s="28" t="str">
        <f t="shared" si="95"/>
        <v>523565</v>
      </c>
      <c r="N4905" s="28">
        <v>54311</v>
      </c>
      <c r="O4905" s="279">
        <v>624307.98789999995</v>
      </c>
    </row>
    <row r="4906" spans="10:15" x14ac:dyDescent="0.2">
      <c r="J4906" s="28">
        <v>52356</v>
      </c>
      <c r="K4906" s="28" t="s">
        <v>761</v>
      </c>
      <c r="L4906" s="28">
        <v>6</v>
      </c>
      <c r="M4906" s="28" t="str">
        <f t="shared" si="95"/>
        <v>523566</v>
      </c>
      <c r="N4906" s="28">
        <v>57301</v>
      </c>
      <c r="O4906" s="279">
        <v>684925.97340000002</v>
      </c>
    </row>
    <row r="4907" spans="10:15" x14ac:dyDescent="0.2">
      <c r="J4907" s="28">
        <v>52356</v>
      </c>
      <c r="K4907" s="28" t="s">
        <v>761</v>
      </c>
      <c r="L4907" s="28">
        <v>7</v>
      </c>
      <c r="M4907" s="28" t="str">
        <f t="shared" si="95"/>
        <v>523567</v>
      </c>
      <c r="N4907" s="28">
        <v>43721</v>
      </c>
      <c r="O4907" s="279">
        <v>894573.44640000002</v>
      </c>
    </row>
    <row r="4908" spans="10:15" x14ac:dyDescent="0.2">
      <c r="J4908" s="28">
        <v>52356</v>
      </c>
      <c r="K4908" s="28" t="s">
        <v>761</v>
      </c>
      <c r="L4908" s="28">
        <v>8</v>
      </c>
      <c r="M4908" s="28" t="str">
        <f t="shared" si="95"/>
        <v>523568</v>
      </c>
      <c r="N4908" s="28">
        <v>41156</v>
      </c>
      <c r="O4908" s="279">
        <v>691368.57510000002</v>
      </c>
    </row>
    <row r="4909" spans="10:15" x14ac:dyDescent="0.2">
      <c r="J4909" s="28">
        <v>52356</v>
      </c>
      <c r="K4909" s="28" t="s">
        <v>761</v>
      </c>
      <c r="L4909" s="28">
        <v>9</v>
      </c>
      <c r="M4909" s="28" t="str">
        <f t="shared" si="95"/>
        <v>523569</v>
      </c>
      <c r="N4909" s="28">
        <v>57975</v>
      </c>
      <c r="O4909" s="279">
        <v>433375.24739999999</v>
      </c>
    </row>
    <row r="4910" spans="10:15" x14ac:dyDescent="0.2">
      <c r="J4910" s="28">
        <v>52356</v>
      </c>
      <c r="K4910" s="28" t="s">
        <v>761</v>
      </c>
      <c r="L4910" s="28">
        <v>10</v>
      </c>
      <c r="M4910" s="28" t="str">
        <f t="shared" si="95"/>
        <v>5235610</v>
      </c>
      <c r="N4910" s="28">
        <v>176434</v>
      </c>
      <c r="O4910" s="279">
        <v>858078.17660000001</v>
      </c>
    </row>
    <row r="4911" spans="10:15" x14ac:dyDescent="0.2">
      <c r="J4911" s="28">
        <v>52356</v>
      </c>
      <c r="K4911" s="28" t="s">
        <v>761</v>
      </c>
      <c r="L4911" s="28">
        <v>11</v>
      </c>
      <c r="M4911" s="28" t="str">
        <f t="shared" si="95"/>
        <v>5235611</v>
      </c>
      <c r="N4911" s="28">
        <v>0</v>
      </c>
      <c r="O4911" s="279">
        <v>8043.2098770000002</v>
      </c>
    </row>
    <row r="4912" spans="10:15" x14ac:dyDescent="0.2">
      <c r="J4912" s="28">
        <v>52356</v>
      </c>
      <c r="K4912" s="28" t="s">
        <v>761</v>
      </c>
      <c r="L4912" s="28">
        <v>12</v>
      </c>
      <c r="M4912" s="28" t="str">
        <f t="shared" si="95"/>
        <v>5235612</v>
      </c>
      <c r="N4912" s="28">
        <v>0</v>
      </c>
      <c r="O4912" s="279">
        <v>22377.36565</v>
      </c>
    </row>
    <row r="4913" spans="10:15" x14ac:dyDescent="0.2">
      <c r="J4913" s="28">
        <v>52378</v>
      </c>
      <c r="K4913" s="28" t="s">
        <v>762</v>
      </c>
      <c r="L4913" s="28">
        <v>1</v>
      </c>
      <c r="M4913" s="28" t="str">
        <f t="shared" si="95"/>
        <v>523781</v>
      </c>
      <c r="N4913" s="28">
        <v>29439</v>
      </c>
      <c r="O4913" s="279">
        <v>37619.87758</v>
      </c>
    </row>
    <row r="4914" spans="10:15" x14ac:dyDescent="0.2">
      <c r="J4914" s="28">
        <v>52378</v>
      </c>
      <c r="K4914" s="28" t="s">
        <v>762</v>
      </c>
      <c r="L4914" s="28">
        <v>2</v>
      </c>
      <c r="M4914" s="28" t="str">
        <f t="shared" si="95"/>
        <v>523782</v>
      </c>
      <c r="N4914" s="28">
        <v>73312</v>
      </c>
      <c r="O4914" s="279">
        <v>198933.8383</v>
      </c>
    </row>
    <row r="4915" spans="10:15" x14ac:dyDescent="0.2">
      <c r="J4915" s="28">
        <v>52378</v>
      </c>
      <c r="K4915" s="28" t="s">
        <v>762</v>
      </c>
      <c r="L4915" s="28">
        <v>3</v>
      </c>
      <c r="M4915" s="28" t="str">
        <f t="shared" si="95"/>
        <v>523783</v>
      </c>
      <c r="N4915" s="28">
        <v>16841</v>
      </c>
      <c r="O4915" s="279">
        <v>374972.02350000001</v>
      </c>
    </row>
    <row r="4916" spans="10:15" x14ac:dyDescent="0.2">
      <c r="J4916" s="28">
        <v>52378</v>
      </c>
      <c r="K4916" s="28" t="s">
        <v>762</v>
      </c>
      <c r="L4916" s="28">
        <v>4</v>
      </c>
      <c r="M4916" s="28" t="str">
        <f t="shared" si="95"/>
        <v>523784</v>
      </c>
      <c r="N4916" s="28">
        <v>2153</v>
      </c>
      <c r="O4916" s="279">
        <v>487347.36709999997</v>
      </c>
    </row>
    <row r="4917" spans="10:15" x14ac:dyDescent="0.2">
      <c r="J4917" s="28">
        <v>52378</v>
      </c>
      <c r="K4917" s="28" t="s">
        <v>762</v>
      </c>
      <c r="L4917" s="28">
        <v>5</v>
      </c>
      <c r="M4917" s="28" t="str">
        <f t="shared" si="95"/>
        <v>523785</v>
      </c>
      <c r="N4917" s="28">
        <v>600</v>
      </c>
      <c r="O4917" s="279">
        <v>488140.87760000001</v>
      </c>
    </row>
    <row r="4918" spans="10:15" x14ac:dyDescent="0.2">
      <c r="J4918" s="28">
        <v>52378</v>
      </c>
      <c r="K4918" s="28" t="s">
        <v>762</v>
      </c>
      <c r="L4918" s="28">
        <v>9</v>
      </c>
      <c r="M4918" s="28" t="str">
        <f t="shared" si="95"/>
        <v>523789</v>
      </c>
      <c r="N4918" s="28">
        <v>770</v>
      </c>
      <c r="O4918" s="279">
        <v>253983.95360000001</v>
      </c>
    </row>
    <row r="4919" spans="10:15" x14ac:dyDescent="0.2">
      <c r="J4919" s="28">
        <v>52378</v>
      </c>
      <c r="K4919" s="28" t="s">
        <v>762</v>
      </c>
      <c r="L4919" s="28">
        <v>12</v>
      </c>
      <c r="M4919" s="28" t="str">
        <f t="shared" si="95"/>
        <v>5237812</v>
      </c>
      <c r="N4919" s="28">
        <v>0</v>
      </c>
      <c r="O4919" s="279">
        <v>15715.848470000001</v>
      </c>
    </row>
    <row r="4920" spans="10:15" x14ac:dyDescent="0.2">
      <c r="J4920" s="28">
        <v>52381</v>
      </c>
      <c r="K4920" s="28" t="s">
        <v>763</v>
      </c>
      <c r="L4920" s="28">
        <v>1</v>
      </c>
      <c r="M4920" s="28" t="str">
        <f t="shared" si="95"/>
        <v>523811</v>
      </c>
      <c r="N4920" s="28">
        <v>18727</v>
      </c>
      <c r="O4920" s="279">
        <v>29448.69687</v>
      </c>
    </row>
    <row r="4921" spans="10:15" x14ac:dyDescent="0.2">
      <c r="J4921" s="28">
        <v>52381</v>
      </c>
      <c r="K4921" s="28" t="s">
        <v>763</v>
      </c>
      <c r="L4921" s="28">
        <v>2</v>
      </c>
      <c r="M4921" s="28" t="str">
        <f t="shared" si="95"/>
        <v>523812</v>
      </c>
      <c r="N4921" s="28">
        <v>25861</v>
      </c>
      <c r="O4921" s="279">
        <v>107172.4372</v>
      </c>
    </row>
    <row r="4922" spans="10:15" x14ac:dyDescent="0.2">
      <c r="J4922" s="28">
        <v>52381</v>
      </c>
      <c r="K4922" s="28" t="s">
        <v>763</v>
      </c>
      <c r="L4922" s="28">
        <v>3</v>
      </c>
      <c r="M4922" s="28" t="str">
        <f t="shared" si="95"/>
        <v>523813</v>
      </c>
      <c r="N4922" s="28">
        <v>3872</v>
      </c>
      <c r="O4922" s="279">
        <v>106446.4739</v>
      </c>
    </row>
    <row r="4923" spans="10:15" x14ac:dyDescent="0.2">
      <c r="J4923" s="28">
        <v>52381</v>
      </c>
      <c r="K4923" s="28" t="s">
        <v>763</v>
      </c>
      <c r="L4923" s="28">
        <v>4</v>
      </c>
      <c r="M4923" s="28" t="str">
        <f t="shared" si="95"/>
        <v>523814</v>
      </c>
      <c r="N4923" s="28">
        <v>1083</v>
      </c>
      <c r="O4923" s="279">
        <v>100402.4589</v>
      </c>
    </row>
    <row r="4924" spans="10:15" x14ac:dyDescent="0.2">
      <c r="J4924" s="28">
        <v>52381</v>
      </c>
      <c r="K4924" s="28" t="s">
        <v>763</v>
      </c>
      <c r="L4924" s="28">
        <v>5</v>
      </c>
      <c r="M4924" s="28" t="str">
        <f t="shared" si="95"/>
        <v>523815</v>
      </c>
      <c r="N4924" s="28">
        <v>1714</v>
      </c>
      <c r="O4924" s="279">
        <v>32172.855650000001</v>
      </c>
    </row>
    <row r="4925" spans="10:15" x14ac:dyDescent="0.2">
      <c r="J4925" s="28">
        <v>52381</v>
      </c>
      <c r="K4925" s="28" t="s">
        <v>763</v>
      </c>
      <c r="L4925" s="28">
        <v>6</v>
      </c>
      <c r="M4925" s="28" t="str">
        <f t="shared" si="95"/>
        <v>523816</v>
      </c>
      <c r="N4925" s="28">
        <v>1825</v>
      </c>
      <c r="O4925" s="279">
        <v>39559.567110000004</v>
      </c>
    </row>
    <row r="4926" spans="10:15" x14ac:dyDescent="0.2">
      <c r="J4926" s="28">
        <v>52381</v>
      </c>
      <c r="K4926" s="28" t="s">
        <v>763</v>
      </c>
      <c r="L4926" s="28">
        <v>9</v>
      </c>
      <c r="M4926" s="28" t="str">
        <f t="shared" si="95"/>
        <v>523819</v>
      </c>
      <c r="N4926" s="28">
        <v>75</v>
      </c>
      <c r="O4926" s="279">
        <v>82694.194829999993</v>
      </c>
    </row>
    <row r="4927" spans="10:15" x14ac:dyDescent="0.2">
      <c r="J4927" s="28">
        <v>52381</v>
      </c>
      <c r="K4927" s="28" t="s">
        <v>763</v>
      </c>
      <c r="L4927" s="28">
        <v>12</v>
      </c>
      <c r="M4927" s="28" t="str">
        <f t="shared" si="95"/>
        <v>5238112</v>
      </c>
      <c r="N4927" s="28">
        <v>0</v>
      </c>
      <c r="O4927" s="279">
        <v>3524.1978829999998</v>
      </c>
    </row>
    <row r="4928" spans="10:15" x14ac:dyDescent="0.2">
      <c r="J4928" s="28">
        <v>52385</v>
      </c>
      <c r="K4928" s="28" t="s">
        <v>764</v>
      </c>
      <c r="L4928" s="28">
        <v>1</v>
      </c>
      <c r="M4928" s="28" t="str">
        <f t="shared" si="95"/>
        <v>523851</v>
      </c>
      <c r="N4928" s="28">
        <v>14541</v>
      </c>
      <c r="O4928" s="279">
        <v>33912.956910000001</v>
      </c>
    </row>
    <row r="4929" spans="10:15" x14ac:dyDescent="0.2">
      <c r="J4929" s="28">
        <v>52385</v>
      </c>
      <c r="K4929" s="28" t="s">
        <v>764</v>
      </c>
      <c r="L4929" s="28">
        <v>2</v>
      </c>
      <c r="M4929" s="28" t="str">
        <f t="shared" si="95"/>
        <v>523852</v>
      </c>
      <c r="N4929" s="28">
        <v>22204</v>
      </c>
      <c r="O4929" s="279">
        <v>131628.3774</v>
      </c>
    </row>
    <row r="4930" spans="10:15" x14ac:dyDescent="0.2">
      <c r="J4930" s="28">
        <v>52385</v>
      </c>
      <c r="K4930" s="28" t="s">
        <v>764</v>
      </c>
      <c r="L4930" s="28">
        <v>3</v>
      </c>
      <c r="M4930" s="28" t="str">
        <f t="shared" si="95"/>
        <v>523853</v>
      </c>
      <c r="N4930" s="28">
        <v>1680</v>
      </c>
      <c r="O4930" s="279">
        <v>263539.7365</v>
      </c>
    </row>
    <row r="4931" spans="10:15" x14ac:dyDescent="0.2">
      <c r="J4931" s="28">
        <v>52385</v>
      </c>
      <c r="K4931" s="28" t="s">
        <v>764</v>
      </c>
      <c r="L4931" s="28">
        <v>6</v>
      </c>
      <c r="M4931" s="28" t="str">
        <f t="shared" ref="M4931:M4994" si="96">J4931&amp;L4931</f>
        <v>523856</v>
      </c>
      <c r="N4931" s="28">
        <v>1060</v>
      </c>
      <c r="O4931" s="279">
        <v>198466.37880000001</v>
      </c>
    </row>
    <row r="4932" spans="10:15" x14ac:dyDescent="0.2">
      <c r="J4932" s="28">
        <v>52385</v>
      </c>
      <c r="K4932" s="28" t="s">
        <v>764</v>
      </c>
      <c r="L4932" s="28">
        <v>9</v>
      </c>
      <c r="M4932" s="28" t="str">
        <f t="shared" si="96"/>
        <v>523859</v>
      </c>
      <c r="N4932" s="28">
        <v>226</v>
      </c>
      <c r="O4932" s="279">
        <v>16148.89748</v>
      </c>
    </row>
    <row r="4933" spans="10:15" x14ac:dyDescent="0.2">
      <c r="J4933" s="28">
        <v>52385</v>
      </c>
      <c r="K4933" s="28" t="s">
        <v>764</v>
      </c>
      <c r="L4933" s="28">
        <v>12</v>
      </c>
      <c r="M4933" s="28" t="str">
        <f t="shared" si="96"/>
        <v>5238512</v>
      </c>
      <c r="N4933" s="28">
        <v>0</v>
      </c>
      <c r="O4933" s="279">
        <v>17430.697690000001</v>
      </c>
    </row>
    <row r="4934" spans="10:15" x14ac:dyDescent="0.2">
      <c r="J4934" s="28">
        <v>52390</v>
      </c>
      <c r="K4934" s="28" t="s">
        <v>765</v>
      </c>
      <c r="L4934" s="28">
        <v>1</v>
      </c>
      <c r="M4934" s="28" t="str">
        <f t="shared" si="96"/>
        <v>523901</v>
      </c>
      <c r="N4934" s="28">
        <v>38168</v>
      </c>
      <c r="O4934" s="279">
        <v>21616.256979999998</v>
      </c>
    </row>
    <row r="4935" spans="10:15" x14ac:dyDescent="0.2">
      <c r="J4935" s="28">
        <v>52390</v>
      </c>
      <c r="K4935" s="28" t="s">
        <v>765</v>
      </c>
      <c r="L4935" s="28">
        <v>2</v>
      </c>
      <c r="M4935" s="28" t="str">
        <f t="shared" si="96"/>
        <v>523902</v>
      </c>
      <c r="N4935" s="28">
        <v>14384</v>
      </c>
      <c r="O4935" s="279">
        <v>98569.545140000002</v>
      </c>
    </row>
    <row r="4936" spans="10:15" x14ac:dyDescent="0.2">
      <c r="J4936" s="28">
        <v>52390</v>
      </c>
      <c r="K4936" s="28" t="s">
        <v>765</v>
      </c>
      <c r="L4936" s="28">
        <v>3</v>
      </c>
      <c r="M4936" s="28" t="str">
        <f t="shared" si="96"/>
        <v>523903</v>
      </c>
      <c r="N4936" s="28">
        <v>1345</v>
      </c>
      <c r="O4936" s="279">
        <v>235751.29180000001</v>
      </c>
    </row>
    <row r="4937" spans="10:15" x14ac:dyDescent="0.2">
      <c r="J4937" s="28">
        <v>52390</v>
      </c>
      <c r="K4937" s="28" t="s">
        <v>765</v>
      </c>
      <c r="L4937" s="28">
        <v>4</v>
      </c>
      <c r="M4937" s="28" t="str">
        <f t="shared" si="96"/>
        <v>523904</v>
      </c>
      <c r="N4937" s="28">
        <v>504</v>
      </c>
      <c r="O4937" s="279">
        <v>91147.554810000001</v>
      </c>
    </row>
    <row r="4938" spans="10:15" x14ac:dyDescent="0.2">
      <c r="J4938" s="28">
        <v>52390</v>
      </c>
      <c r="K4938" s="28" t="s">
        <v>765</v>
      </c>
      <c r="L4938" s="28">
        <v>9</v>
      </c>
      <c r="M4938" s="28" t="str">
        <f t="shared" si="96"/>
        <v>523909</v>
      </c>
      <c r="N4938" s="28">
        <v>48</v>
      </c>
      <c r="O4938" s="279">
        <v>61609.442060000001</v>
      </c>
    </row>
    <row r="4939" spans="10:15" x14ac:dyDescent="0.2">
      <c r="J4939" s="28">
        <v>52390</v>
      </c>
      <c r="K4939" s="28" t="s">
        <v>765</v>
      </c>
      <c r="L4939" s="28">
        <v>12</v>
      </c>
      <c r="M4939" s="28" t="str">
        <f t="shared" si="96"/>
        <v>5239012</v>
      </c>
      <c r="N4939" s="28">
        <v>0</v>
      </c>
      <c r="O4939" s="279">
        <v>8891.3928340000002</v>
      </c>
    </row>
    <row r="4940" spans="10:15" x14ac:dyDescent="0.2">
      <c r="J4940" s="28">
        <v>52399</v>
      </c>
      <c r="K4940" s="28" t="s">
        <v>766</v>
      </c>
      <c r="L4940" s="28">
        <v>1</v>
      </c>
      <c r="M4940" s="28" t="str">
        <f t="shared" si="96"/>
        <v>523991</v>
      </c>
      <c r="N4940" s="28">
        <v>23090</v>
      </c>
      <c r="O4940" s="279">
        <v>56386.078000000001</v>
      </c>
    </row>
    <row r="4941" spans="10:15" x14ac:dyDescent="0.2">
      <c r="J4941" s="28">
        <v>52399</v>
      </c>
      <c r="K4941" s="28" t="s">
        <v>766</v>
      </c>
      <c r="L4941" s="28">
        <v>2</v>
      </c>
      <c r="M4941" s="28" t="str">
        <f t="shared" si="96"/>
        <v>523992</v>
      </c>
      <c r="N4941" s="28">
        <v>111761</v>
      </c>
      <c r="O4941" s="279">
        <v>257790.21969999999</v>
      </c>
    </row>
    <row r="4942" spans="10:15" x14ac:dyDescent="0.2">
      <c r="J4942" s="28">
        <v>52399</v>
      </c>
      <c r="K4942" s="28" t="s">
        <v>766</v>
      </c>
      <c r="L4942" s="28">
        <v>3</v>
      </c>
      <c r="M4942" s="28" t="str">
        <f t="shared" si="96"/>
        <v>523993</v>
      </c>
      <c r="N4942" s="28">
        <v>58375</v>
      </c>
      <c r="O4942" s="279">
        <v>511818.3505</v>
      </c>
    </row>
    <row r="4943" spans="10:15" x14ac:dyDescent="0.2">
      <c r="J4943" s="28">
        <v>52399</v>
      </c>
      <c r="K4943" s="28" t="s">
        <v>766</v>
      </c>
      <c r="L4943" s="28">
        <v>4</v>
      </c>
      <c r="M4943" s="28" t="str">
        <f t="shared" si="96"/>
        <v>523994</v>
      </c>
      <c r="N4943" s="28">
        <v>28218</v>
      </c>
      <c r="O4943" s="279">
        <v>559754.29559999995</v>
      </c>
    </row>
    <row r="4944" spans="10:15" x14ac:dyDescent="0.2">
      <c r="J4944" s="28">
        <v>52399</v>
      </c>
      <c r="K4944" s="28" t="s">
        <v>766</v>
      </c>
      <c r="L4944" s="28">
        <v>5</v>
      </c>
      <c r="M4944" s="28" t="str">
        <f t="shared" si="96"/>
        <v>523995</v>
      </c>
      <c r="N4944" s="28">
        <v>4885</v>
      </c>
      <c r="O4944" s="279">
        <v>858413.4645</v>
      </c>
    </row>
    <row r="4945" spans="10:15" x14ac:dyDescent="0.2">
      <c r="J4945" s="28">
        <v>52399</v>
      </c>
      <c r="K4945" s="28" t="s">
        <v>766</v>
      </c>
      <c r="L4945" s="28">
        <v>6</v>
      </c>
      <c r="M4945" s="28" t="str">
        <f t="shared" si="96"/>
        <v>523996</v>
      </c>
      <c r="N4945" s="28">
        <v>3940</v>
      </c>
      <c r="O4945" s="279">
        <v>705478.37179999996</v>
      </c>
    </row>
    <row r="4946" spans="10:15" x14ac:dyDescent="0.2">
      <c r="J4946" s="28">
        <v>52399</v>
      </c>
      <c r="K4946" s="28" t="s">
        <v>766</v>
      </c>
      <c r="L4946" s="28">
        <v>7</v>
      </c>
      <c r="M4946" s="28" t="str">
        <f t="shared" si="96"/>
        <v>523997</v>
      </c>
      <c r="N4946" s="28">
        <v>1894</v>
      </c>
      <c r="O4946" s="279">
        <v>1013525.87</v>
      </c>
    </row>
    <row r="4947" spans="10:15" x14ac:dyDescent="0.2">
      <c r="J4947" s="28">
        <v>52399</v>
      </c>
      <c r="K4947" s="28" t="s">
        <v>766</v>
      </c>
      <c r="L4947" s="28">
        <v>8</v>
      </c>
      <c r="M4947" s="28" t="str">
        <f t="shared" si="96"/>
        <v>523998</v>
      </c>
      <c r="N4947" s="28">
        <v>5896</v>
      </c>
      <c r="O4947" s="279">
        <v>385011.28810000001</v>
      </c>
    </row>
    <row r="4948" spans="10:15" x14ac:dyDescent="0.2">
      <c r="J4948" s="28">
        <v>52399</v>
      </c>
      <c r="K4948" s="28" t="s">
        <v>766</v>
      </c>
      <c r="L4948" s="28">
        <v>9</v>
      </c>
      <c r="M4948" s="28" t="str">
        <f t="shared" si="96"/>
        <v>523999</v>
      </c>
      <c r="N4948" s="28">
        <v>1118</v>
      </c>
      <c r="O4948" s="279">
        <v>552148.91899999999</v>
      </c>
    </row>
    <row r="4949" spans="10:15" x14ac:dyDescent="0.2">
      <c r="J4949" s="28">
        <v>52399</v>
      </c>
      <c r="K4949" s="28" t="s">
        <v>766</v>
      </c>
      <c r="L4949" s="28">
        <v>10</v>
      </c>
      <c r="M4949" s="28" t="str">
        <f t="shared" si="96"/>
        <v>5239910</v>
      </c>
      <c r="N4949" s="28">
        <v>2992</v>
      </c>
      <c r="O4949" s="279">
        <v>686969.33030000003</v>
      </c>
    </row>
    <row r="4950" spans="10:15" x14ac:dyDescent="0.2">
      <c r="J4950" s="28">
        <v>52399</v>
      </c>
      <c r="K4950" s="28" t="s">
        <v>766</v>
      </c>
      <c r="L4950" s="28">
        <v>12</v>
      </c>
      <c r="M4950" s="28" t="str">
        <f t="shared" si="96"/>
        <v>5239912</v>
      </c>
      <c r="N4950" s="28">
        <v>0</v>
      </c>
      <c r="O4950" s="279">
        <v>48299.835270000003</v>
      </c>
    </row>
    <row r="4951" spans="10:15" x14ac:dyDescent="0.2">
      <c r="J4951" s="28">
        <v>52405</v>
      </c>
      <c r="K4951" s="28" t="s">
        <v>767</v>
      </c>
      <c r="L4951" s="28">
        <v>1</v>
      </c>
      <c r="M4951" s="28" t="str">
        <f t="shared" si="96"/>
        <v>524051</v>
      </c>
      <c r="N4951" s="28">
        <v>12489</v>
      </c>
      <c r="O4951" s="279">
        <v>74135.392170000006</v>
      </c>
    </row>
    <row r="4952" spans="10:15" x14ac:dyDescent="0.2">
      <c r="J4952" s="28">
        <v>52405</v>
      </c>
      <c r="K4952" s="28" t="s">
        <v>767</v>
      </c>
      <c r="L4952" s="28">
        <v>2</v>
      </c>
      <c r="M4952" s="28" t="str">
        <f t="shared" si="96"/>
        <v>524052</v>
      </c>
      <c r="N4952" s="28">
        <v>38308</v>
      </c>
      <c r="O4952" s="279">
        <v>220293.99340000001</v>
      </c>
    </row>
    <row r="4953" spans="10:15" x14ac:dyDescent="0.2">
      <c r="J4953" s="28">
        <v>52405</v>
      </c>
      <c r="K4953" s="28" t="s">
        <v>767</v>
      </c>
      <c r="L4953" s="28">
        <v>3</v>
      </c>
      <c r="M4953" s="28" t="str">
        <f t="shared" si="96"/>
        <v>524053</v>
      </c>
      <c r="N4953" s="28">
        <v>10482</v>
      </c>
      <c r="O4953" s="279">
        <v>513590.20199999999</v>
      </c>
    </row>
    <row r="4954" spans="10:15" x14ac:dyDescent="0.2">
      <c r="J4954" s="28">
        <v>52405</v>
      </c>
      <c r="K4954" s="28" t="s">
        <v>767</v>
      </c>
      <c r="L4954" s="28">
        <v>4</v>
      </c>
      <c r="M4954" s="28" t="str">
        <f t="shared" si="96"/>
        <v>524054</v>
      </c>
      <c r="N4954" s="28">
        <v>3823</v>
      </c>
      <c r="O4954" s="279">
        <v>820111.27670000005</v>
      </c>
    </row>
    <row r="4955" spans="10:15" x14ac:dyDescent="0.2">
      <c r="J4955" s="28">
        <v>52405</v>
      </c>
      <c r="K4955" s="28" t="s">
        <v>767</v>
      </c>
      <c r="L4955" s="28">
        <v>9</v>
      </c>
      <c r="M4955" s="28" t="str">
        <f t="shared" si="96"/>
        <v>524059</v>
      </c>
      <c r="N4955" s="28">
        <v>2324</v>
      </c>
      <c r="O4955" s="279">
        <v>287011.47070000001</v>
      </c>
    </row>
    <row r="4956" spans="10:15" x14ac:dyDescent="0.2">
      <c r="J4956" s="28">
        <v>52405</v>
      </c>
      <c r="K4956" s="28" t="s">
        <v>767</v>
      </c>
      <c r="L4956" s="28">
        <v>10</v>
      </c>
      <c r="M4956" s="28" t="str">
        <f t="shared" si="96"/>
        <v>5240510</v>
      </c>
      <c r="N4956" s="28">
        <v>715</v>
      </c>
      <c r="O4956" s="279">
        <v>402439.46539999999</v>
      </c>
    </row>
    <row r="4957" spans="10:15" x14ac:dyDescent="0.2">
      <c r="J4957" s="28">
        <v>52405</v>
      </c>
      <c r="K4957" s="28" t="s">
        <v>767</v>
      </c>
      <c r="L4957" s="28">
        <v>12</v>
      </c>
      <c r="M4957" s="28" t="str">
        <f t="shared" si="96"/>
        <v>5240512</v>
      </c>
      <c r="N4957" s="28">
        <v>0</v>
      </c>
      <c r="O4957" s="279">
        <v>23771.006359999999</v>
      </c>
    </row>
    <row r="4958" spans="10:15" x14ac:dyDescent="0.2">
      <c r="J4958" s="28">
        <v>52411</v>
      </c>
      <c r="K4958" s="28" t="s">
        <v>768</v>
      </c>
      <c r="L4958" s="28">
        <v>1</v>
      </c>
      <c r="M4958" s="28" t="str">
        <f t="shared" si="96"/>
        <v>524111</v>
      </c>
      <c r="N4958" s="28">
        <v>16305</v>
      </c>
      <c r="O4958" s="279">
        <v>64391.102559999999</v>
      </c>
    </row>
    <row r="4959" spans="10:15" x14ac:dyDescent="0.2">
      <c r="J4959" s="28">
        <v>52411</v>
      </c>
      <c r="K4959" s="28" t="s">
        <v>768</v>
      </c>
      <c r="L4959" s="28">
        <v>2</v>
      </c>
      <c r="M4959" s="28" t="str">
        <f t="shared" si="96"/>
        <v>524112</v>
      </c>
      <c r="N4959" s="28">
        <v>32442</v>
      </c>
      <c r="O4959" s="279">
        <v>146305.13219999999</v>
      </c>
    </row>
    <row r="4960" spans="10:15" x14ac:dyDescent="0.2">
      <c r="J4960" s="28">
        <v>52411</v>
      </c>
      <c r="K4960" s="28" t="s">
        <v>768</v>
      </c>
      <c r="L4960" s="28">
        <v>3</v>
      </c>
      <c r="M4960" s="28" t="str">
        <f t="shared" si="96"/>
        <v>524113</v>
      </c>
      <c r="N4960" s="28">
        <v>5535</v>
      </c>
      <c r="O4960" s="279">
        <v>219051.75150000001</v>
      </c>
    </row>
    <row r="4961" spans="10:15" x14ac:dyDescent="0.2">
      <c r="J4961" s="28">
        <v>52411</v>
      </c>
      <c r="K4961" s="28" t="s">
        <v>768</v>
      </c>
      <c r="L4961" s="28">
        <v>4</v>
      </c>
      <c r="M4961" s="28" t="str">
        <f t="shared" si="96"/>
        <v>524114</v>
      </c>
      <c r="N4961" s="28">
        <v>2803</v>
      </c>
      <c r="O4961" s="279">
        <v>130930.3115</v>
      </c>
    </row>
    <row r="4962" spans="10:15" x14ac:dyDescent="0.2">
      <c r="J4962" s="28">
        <v>52411</v>
      </c>
      <c r="K4962" s="28" t="s">
        <v>768</v>
      </c>
      <c r="L4962" s="28">
        <v>5</v>
      </c>
      <c r="M4962" s="28" t="str">
        <f t="shared" si="96"/>
        <v>524115</v>
      </c>
      <c r="N4962" s="28">
        <v>4533</v>
      </c>
      <c r="O4962" s="279">
        <v>81470.392189999999</v>
      </c>
    </row>
    <row r="4963" spans="10:15" x14ac:dyDescent="0.2">
      <c r="J4963" s="28">
        <v>52411</v>
      </c>
      <c r="K4963" s="28" t="s">
        <v>768</v>
      </c>
      <c r="L4963" s="28">
        <v>12</v>
      </c>
      <c r="M4963" s="28" t="str">
        <f t="shared" si="96"/>
        <v>5241112</v>
      </c>
      <c r="N4963" s="28">
        <v>0</v>
      </c>
      <c r="O4963" s="279">
        <v>23625.570820000001</v>
      </c>
    </row>
    <row r="4964" spans="10:15" x14ac:dyDescent="0.2">
      <c r="J4964" s="28">
        <v>52418</v>
      </c>
      <c r="K4964" s="28" t="s">
        <v>769</v>
      </c>
      <c r="L4964" s="28">
        <v>1</v>
      </c>
      <c r="M4964" s="28" t="str">
        <f t="shared" si="96"/>
        <v>524181</v>
      </c>
      <c r="N4964" s="28">
        <v>43424</v>
      </c>
      <c r="O4964" s="279">
        <v>22915.186580000001</v>
      </c>
    </row>
    <row r="4965" spans="10:15" x14ac:dyDescent="0.2">
      <c r="J4965" s="28">
        <v>52418</v>
      </c>
      <c r="K4965" s="28" t="s">
        <v>769</v>
      </c>
      <c r="L4965" s="28">
        <v>2</v>
      </c>
      <c r="M4965" s="28" t="str">
        <f t="shared" si="96"/>
        <v>524182</v>
      </c>
      <c r="N4965" s="28">
        <v>10683</v>
      </c>
      <c r="O4965" s="279">
        <v>82974.5383</v>
      </c>
    </row>
    <row r="4966" spans="10:15" x14ac:dyDescent="0.2">
      <c r="J4966" s="28">
        <v>52418</v>
      </c>
      <c r="K4966" s="28" t="s">
        <v>769</v>
      </c>
      <c r="L4966" s="28">
        <v>3</v>
      </c>
      <c r="M4966" s="28" t="str">
        <f t="shared" si="96"/>
        <v>524183</v>
      </c>
      <c r="N4966" s="28">
        <v>2598</v>
      </c>
      <c r="O4966" s="279">
        <v>122729.5821</v>
      </c>
    </row>
    <row r="4967" spans="10:15" x14ac:dyDescent="0.2">
      <c r="J4967" s="28">
        <v>52418</v>
      </c>
      <c r="K4967" s="28" t="s">
        <v>769</v>
      </c>
      <c r="L4967" s="28">
        <v>4</v>
      </c>
      <c r="M4967" s="28" t="str">
        <f t="shared" si="96"/>
        <v>524184</v>
      </c>
      <c r="N4967" s="28">
        <v>942</v>
      </c>
      <c r="O4967" s="279">
        <v>51163.512860000003</v>
      </c>
    </row>
    <row r="4968" spans="10:15" x14ac:dyDescent="0.2">
      <c r="J4968" s="28">
        <v>52418</v>
      </c>
      <c r="K4968" s="28" t="s">
        <v>769</v>
      </c>
      <c r="L4968" s="28">
        <v>12</v>
      </c>
      <c r="M4968" s="28" t="str">
        <f t="shared" si="96"/>
        <v>5241812</v>
      </c>
      <c r="N4968" s="28">
        <v>0</v>
      </c>
      <c r="O4968" s="279">
        <v>4024.533848</v>
      </c>
    </row>
    <row r="4969" spans="10:15" x14ac:dyDescent="0.2">
      <c r="J4969" s="28">
        <v>52427</v>
      </c>
      <c r="K4969" s="28" t="s">
        <v>770</v>
      </c>
      <c r="L4969" s="28">
        <v>1</v>
      </c>
      <c r="M4969" s="28" t="str">
        <f t="shared" si="96"/>
        <v>524271</v>
      </c>
      <c r="N4969" s="28">
        <v>0</v>
      </c>
      <c r="O4969" s="279">
        <v>43.157894740000003</v>
      </c>
    </row>
    <row r="4970" spans="10:15" x14ac:dyDescent="0.2">
      <c r="J4970" s="28">
        <v>52435</v>
      </c>
      <c r="K4970" s="28" t="s">
        <v>771</v>
      </c>
      <c r="L4970" s="28">
        <v>1</v>
      </c>
      <c r="M4970" s="28" t="str">
        <f t="shared" si="96"/>
        <v>524351</v>
      </c>
      <c r="N4970" s="28">
        <v>9421</v>
      </c>
      <c r="O4970" s="279">
        <v>13042.97508</v>
      </c>
    </row>
    <row r="4971" spans="10:15" x14ac:dyDescent="0.2">
      <c r="J4971" s="28">
        <v>52435</v>
      </c>
      <c r="K4971" s="28" t="s">
        <v>771</v>
      </c>
      <c r="L4971" s="28">
        <v>2</v>
      </c>
      <c r="M4971" s="28" t="str">
        <f t="shared" si="96"/>
        <v>524352</v>
      </c>
      <c r="N4971" s="28">
        <v>2080</v>
      </c>
      <c r="O4971" s="279">
        <v>29470.00863</v>
      </c>
    </row>
    <row r="4972" spans="10:15" x14ac:dyDescent="0.2">
      <c r="J4972" s="28">
        <v>52435</v>
      </c>
      <c r="K4972" s="28" t="s">
        <v>771</v>
      </c>
      <c r="L4972" s="28">
        <v>3</v>
      </c>
      <c r="M4972" s="28" t="str">
        <f t="shared" si="96"/>
        <v>524353</v>
      </c>
      <c r="N4972" s="28">
        <v>1186</v>
      </c>
      <c r="O4972" s="279">
        <v>22036.28847</v>
      </c>
    </row>
    <row r="4973" spans="10:15" x14ac:dyDescent="0.2">
      <c r="J4973" s="28">
        <v>52435</v>
      </c>
      <c r="K4973" s="28" t="s">
        <v>771</v>
      </c>
      <c r="L4973" s="28">
        <v>12</v>
      </c>
      <c r="M4973" s="28" t="str">
        <f t="shared" si="96"/>
        <v>5243512</v>
      </c>
      <c r="N4973" s="28">
        <v>0</v>
      </c>
      <c r="O4973" s="279">
        <v>1769.947118</v>
      </c>
    </row>
    <row r="4974" spans="10:15" x14ac:dyDescent="0.2">
      <c r="J4974" s="28">
        <v>52473</v>
      </c>
      <c r="K4974" s="28" t="s">
        <v>772</v>
      </c>
      <c r="L4974" s="28">
        <v>1</v>
      </c>
      <c r="M4974" s="28" t="str">
        <f t="shared" si="96"/>
        <v>524731</v>
      </c>
      <c r="N4974" s="28">
        <v>27581</v>
      </c>
      <c r="O4974" s="279">
        <v>29671.303680000001</v>
      </c>
    </row>
    <row r="4975" spans="10:15" x14ac:dyDescent="0.2">
      <c r="J4975" s="28">
        <v>52473</v>
      </c>
      <c r="K4975" s="28" t="s">
        <v>772</v>
      </c>
      <c r="L4975" s="28">
        <v>2</v>
      </c>
      <c r="M4975" s="28" t="str">
        <f t="shared" si="96"/>
        <v>524732</v>
      </c>
      <c r="N4975" s="28">
        <v>4067</v>
      </c>
      <c r="O4975" s="279">
        <v>105296.98579999999</v>
      </c>
    </row>
    <row r="4976" spans="10:15" x14ac:dyDescent="0.2">
      <c r="J4976" s="28">
        <v>52473</v>
      </c>
      <c r="K4976" s="28" t="s">
        <v>772</v>
      </c>
      <c r="L4976" s="28">
        <v>3</v>
      </c>
      <c r="M4976" s="28" t="str">
        <f t="shared" si="96"/>
        <v>524733</v>
      </c>
      <c r="N4976" s="28">
        <v>2086</v>
      </c>
      <c r="O4976" s="279">
        <v>165068.7213</v>
      </c>
    </row>
    <row r="4977" spans="10:15" x14ac:dyDescent="0.2">
      <c r="J4977" s="28">
        <v>52473</v>
      </c>
      <c r="K4977" s="28" t="s">
        <v>772</v>
      </c>
      <c r="L4977" s="28">
        <v>4</v>
      </c>
      <c r="M4977" s="28" t="str">
        <f t="shared" si="96"/>
        <v>524734</v>
      </c>
      <c r="N4977" s="28">
        <v>731</v>
      </c>
      <c r="O4977" s="279">
        <v>87882.850409999999</v>
      </c>
    </row>
    <row r="4978" spans="10:15" x14ac:dyDescent="0.2">
      <c r="J4978" s="28">
        <v>52473</v>
      </c>
      <c r="K4978" s="28" t="s">
        <v>772</v>
      </c>
      <c r="L4978" s="28">
        <v>5</v>
      </c>
      <c r="M4978" s="28" t="str">
        <f t="shared" si="96"/>
        <v>524735</v>
      </c>
      <c r="N4978" s="28">
        <v>1516</v>
      </c>
      <c r="O4978" s="279">
        <v>32688.79018</v>
      </c>
    </row>
    <row r="4979" spans="10:15" x14ac:dyDescent="0.2">
      <c r="J4979" s="28">
        <v>52473</v>
      </c>
      <c r="K4979" s="28" t="s">
        <v>772</v>
      </c>
      <c r="L4979" s="28">
        <v>9</v>
      </c>
      <c r="M4979" s="28" t="str">
        <f t="shared" si="96"/>
        <v>524739</v>
      </c>
      <c r="N4979" s="28">
        <v>420</v>
      </c>
      <c r="O4979" s="279">
        <v>151130.95240000001</v>
      </c>
    </row>
    <row r="4980" spans="10:15" x14ac:dyDescent="0.2">
      <c r="J4980" s="28">
        <v>52473</v>
      </c>
      <c r="K4980" s="28" t="s">
        <v>772</v>
      </c>
      <c r="L4980" s="28">
        <v>12</v>
      </c>
      <c r="M4980" s="28" t="str">
        <f t="shared" si="96"/>
        <v>5247312</v>
      </c>
      <c r="N4980" s="28">
        <v>0</v>
      </c>
      <c r="O4980" s="279">
        <v>8359.4084070000008</v>
      </c>
    </row>
    <row r="4981" spans="10:15" x14ac:dyDescent="0.2">
      <c r="J4981" s="28">
        <v>52480</v>
      </c>
      <c r="K4981" s="28" t="s">
        <v>773</v>
      </c>
      <c r="L4981" s="28">
        <v>1</v>
      </c>
      <c r="M4981" s="28" t="str">
        <f t="shared" si="96"/>
        <v>524801</v>
      </c>
      <c r="N4981" s="28">
        <v>19069</v>
      </c>
      <c r="O4981" s="279">
        <v>16229.992399999999</v>
      </c>
    </row>
    <row r="4982" spans="10:15" x14ac:dyDescent="0.2">
      <c r="J4982" s="28">
        <v>52480</v>
      </c>
      <c r="K4982" s="28" t="s">
        <v>773</v>
      </c>
      <c r="L4982" s="28">
        <v>2</v>
      </c>
      <c r="M4982" s="28" t="str">
        <f t="shared" si="96"/>
        <v>524802</v>
      </c>
      <c r="N4982" s="28">
        <v>2717</v>
      </c>
      <c r="O4982" s="279">
        <v>108096.1537</v>
      </c>
    </row>
    <row r="4983" spans="10:15" x14ac:dyDescent="0.2">
      <c r="J4983" s="28">
        <v>52480</v>
      </c>
      <c r="K4983" s="28" t="s">
        <v>773</v>
      </c>
      <c r="L4983" s="28">
        <v>12</v>
      </c>
      <c r="M4983" s="28" t="str">
        <f t="shared" si="96"/>
        <v>5248012</v>
      </c>
      <c r="N4983" s="28">
        <v>0</v>
      </c>
      <c r="O4983" s="279">
        <v>4832.2514190000002</v>
      </c>
    </row>
    <row r="4984" spans="10:15" x14ac:dyDescent="0.2">
      <c r="J4984" s="28">
        <v>52490</v>
      </c>
      <c r="K4984" s="28" t="s">
        <v>774</v>
      </c>
      <c r="L4984" s="28">
        <v>1</v>
      </c>
      <c r="M4984" s="28" t="str">
        <f t="shared" si="96"/>
        <v>524901</v>
      </c>
      <c r="N4984" s="28">
        <v>52459</v>
      </c>
      <c r="O4984" s="279">
        <v>8491.7172399999999</v>
      </c>
    </row>
    <row r="4985" spans="10:15" x14ac:dyDescent="0.2">
      <c r="J4985" s="28">
        <v>52490</v>
      </c>
      <c r="K4985" s="28" t="s">
        <v>774</v>
      </c>
      <c r="L4985" s="28">
        <v>2</v>
      </c>
      <c r="M4985" s="28" t="str">
        <f t="shared" si="96"/>
        <v>524902</v>
      </c>
      <c r="N4985" s="28">
        <v>3450</v>
      </c>
      <c r="O4985" s="279">
        <v>59742.24768</v>
      </c>
    </row>
    <row r="4986" spans="10:15" x14ac:dyDescent="0.2">
      <c r="J4986" s="28">
        <v>52490</v>
      </c>
      <c r="K4986" s="28" t="s">
        <v>774</v>
      </c>
      <c r="L4986" s="28">
        <v>9</v>
      </c>
      <c r="M4986" s="28" t="str">
        <f t="shared" si="96"/>
        <v>524909</v>
      </c>
      <c r="N4986" s="28">
        <v>62</v>
      </c>
      <c r="O4986" s="279">
        <v>51241.93548</v>
      </c>
    </row>
    <row r="4987" spans="10:15" x14ac:dyDescent="0.2">
      <c r="J4987" s="28">
        <v>52490</v>
      </c>
      <c r="K4987" s="28" t="s">
        <v>774</v>
      </c>
      <c r="L4987" s="28">
        <v>11</v>
      </c>
      <c r="M4987" s="28" t="str">
        <f t="shared" si="96"/>
        <v>5249011</v>
      </c>
      <c r="N4987" s="28">
        <v>0</v>
      </c>
      <c r="O4987" s="279">
        <v>1707.8313250000001</v>
      </c>
    </row>
    <row r="4988" spans="10:15" x14ac:dyDescent="0.2">
      <c r="J4988" s="28">
        <v>52490</v>
      </c>
      <c r="K4988" s="28" t="s">
        <v>774</v>
      </c>
      <c r="L4988" s="28">
        <v>12</v>
      </c>
      <c r="M4988" s="28" t="str">
        <f t="shared" si="96"/>
        <v>5249012</v>
      </c>
      <c r="N4988" s="28">
        <v>0</v>
      </c>
      <c r="O4988" s="279">
        <v>13105.359469999999</v>
      </c>
    </row>
    <row r="4989" spans="10:15" x14ac:dyDescent="0.2">
      <c r="J4989" s="28">
        <v>52506</v>
      </c>
      <c r="K4989" s="28" t="s">
        <v>775</v>
      </c>
      <c r="L4989" s="28">
        <v>1</v>
      </c>
      <c r="M4989" s="28" t="str">
        <f t="shared" si="96"/>
        <v>525061</v>
      </c>
      <c r="N4989" s="28">
        <v>17212</v>
      </c>
      <c r="O4989" s="279">
        <v>14389.60512</v>
      </c>
    </row>
    <row r="4990" spans="10:15" x14ac:dyDescent="0.2">
      <c r="J4990" s="28">
        <v>52506</v>
      </c>
      <c r="K4990" s="28" t="s">
        <v>775</v>
      </c>
      <c r="L4990" s="28">
        <v>2</v>
      </c>
      <c r="M4990" s="28" t="str">
        <f t="shared" si="96"/>
        <v>525062</v>
      </c>
      <c r="N4990" s="28">
        <v>10857</v>
      </c>
      <c r="O4990" s="279">
        <v>36927.71297</v>
      </c>
    </row>
    <row r="4991" spans="10:15" x14ac:dyDescent="0.2">
      <c r="J4991" s="28">
        <v>52506</v>
      </c>
      <c r="K4991" s="28" t="s">
        <v>775</v>
      </c>
      <c r="L4991" s="28">
        <v>3</v>
      </c>
      <c r="M4991" s="28" t="str">
        <f t="shared" si="96"/>
        <v>525063</v>
      </c>
      <c r="N4991" s="28">
        <v>661</v>
      </c>
      <c r="O4991" s="279">
        <v>41434.618289999999</v>
      </c>
    </row>
    <row r="4992" spans="10:15" x14ac:dyDescent="0.2">
      <c r="J4992" s="28">
        <v>52506</v>
      </c>
      <c r="K4992" s="28" t="s">
        <v>775</v>
      </c>
      <c r="L4992" s="28">
        <v>4</v>
      </c>
      <c r="M4992" s="28" t="str">
        <f t="shared" si="96"/>
        <v>525064</v>
      </c>
      <c r="N4992" s="28">
        <v>1983</v>
      </c>
      <c r="O4992" s="279">
        <v>90724.665219999995</v>
      </c>
    </row>
    <row r="4993" spans="10:15" x14ac:dyDescent="0.2">
      <c r="J4993" s="28">
        <v>52506</v>
      </c>
      <c r="K4993" s="28" t="s">
        <v>775</v>
      </c>
      <c r="L4993" s="28">
        <v>12</v>
      </c>
      <c r="M4993" s="28" t="str">
        <f t="shared" si="96"/>
        <v>5250612</v>
      </c>
      <c r="N4993" s="28">
        <v>0</v>
      </c>
      <c r="O4993" s="279">
        <v>3577.9681599999999</v>
      </c>
    </row>
    <row r="4994" spans="10:15" x14ac:dyDescent="0.2">
      <c r="J4994" s="28">
        <v>52520</v>
      </c>
      <c r="K4994" s="28" t="s">
        <v>776</v>
      </c>
      <c r="L4994" s="28">
        <v>1</v>
      </c>
      <c r="M4994" s="28" t="str">
        <f t="shared" si="96"/>
        <v>525201</v>
      </c>
      <c r="N4994" s="28">
        <v>33739</v>
      </c>
      <c r="O4994" s="279">
        <v>7371.3694660000001</v>
      </c>
    </row>
    <row r="4995" spans="10:15" x14ac:dyDescent="0.2">
      <c r="J4995" s="28">
        <v>52520</v>
      </c>
      <c r="K4995" s="28" t="s">
        <v>776</v>
      </c>
      <c r="L4995" s="28">
        <v>2</v>
      </c>
      <c r="M4995" s="28" t="str">
        <f t="shared" ref="M4995:M5058" si="97">J4995&amp;L4995</f>
        <v>525202</v>
      </c>
      <c r="N4995" s="28">
        <v>2208</v>
      </c>
      <c r="O4995" s="279">
        <v>28281.34908</v>
      </c>
    </row>
    <row r="4996" spans="10:15" x14ac:dyDescent="0.2">
      <c r="J4996" s="28">
        <v>52520</v>
      </c>
      <c r="K4996" s="28" t="s">
        <v>776</v>
      </c>
      <c r="L4996" s="28">
        <v>3</v>
      </c>
      <c r="M4996" s="28" t="str">
        <f t="shared" si="97"/>
        <v>525203</v>
      </c>
      <c r="N4996" s="28">
        <v>48</v>
      </c>
      <c r="O4996" s="279">
        <v>6355.6726170000002</v>
      </c>
    </row>
    <row r="4997" spans="10:15" x14ac:dyDescent="0.2">
      <c r="J4997" s="28">
        <v>52520</v>
      </c>
      <c r="K4997" s="28" t="s">
        <v>776</v>
      </c>
      <c r="L4997" s="28">
        <v>12</v>
      </c>
      <c r="M4997" s="28" t="str">
        <f t="shared" si="97"/>
        <v>5252012</v>
      </c>
      <c r="N4997" s="28">
        <v>0</v>
      </c>
      <c r="O4997" s="279">
        <v>2061.0454070000001</v>
      </c>
    </row>
    <row r="4998" spans="10:15" x14ac:dyDescent="0.2">
      <c r="J4998" s="28">
        <v>52540</v>
      </c>
      <c r="K4998" s="28" t="s">
        <v>777</v>
      </c>
      <c r="L4998" s="28">
        <v>1</v>
      </c>
      <c r="M4998" s="28" t="str">
        <f t="shared" si="97"/>
        <v>525401</v>
      </c>
      <c r="N4998" s="28">
        <v>17500</v>
      </c>
      <c r="O4998" s="279">
        <v>29296.87399</v>
      </c>
    </row>
    <row r="4999" spans="10:15" x14ac:dyDescent="0.2">
      <c r="J4999" s="28">
        <v>52540</v>
      </c>
      <c r="K4999" s="28" t="s">
        <v>777</v>
      </c>
      <c r="L4999" s="28">
        <v>2</v>
      </c>
      <c r="M4999" s="28" t="str">
        <f t="shared" si="97"/>
        <v>525402</v>
      </c>
      <c r="N4999" s="28">
        <v>13847</v>
      </c>
      <c r="O4999" s="279">
        <v>121400.94319999999</v>
      </c>
    </row>
    <row r="5000" spans="10:15" x14ac:dyDescent="0.2">
      <c r="J5000" s="28">
        <v>52540</v>
      </c>
      <c r="K5000" s="28" t="s">
        <v>777</v>
      </c>
      <c r="L5000" s="28">
        <v>3</v>
      </c>
      <c r="M5000" s="28" t="str">
        <f t="shared" si="97"/>
        <v>525403</v>
      </c>
      <c r="N5000" s="28">
        <v>2020</v>
      </c>
      <c r="O5000" s="279">
        <v>195757.6397</v>
      </c>
    </row>
    <row r="5001" spans="10:15" x14ac:dyDescent="0.2">
      <c r="J5001" s="28">
        <v>52540</v>
      </c>
      <c r="K5001" s="28" t="s">
        <v>777</v>
      </c>
      <c r="L5001" s="28">
        <v>4</v>
      </c>
      <c r="M5001" s="28" t="str">
        <f t="shared" si="97"/>
        <v>525404</v>
      </c>
      <c r="N5001" s="28">
        <v>521</v>
      </c>
      <c r="O5001" s="279">
        <v>32972.206140000002</v>
      </c>
    </row>
    <row r="5002" spans="10:15" x14ac:dyDescent="0.2">
      <c r="J5002" s="28">
        <v>52540</v>
      </c>
      <c r="K5002" s="28" t="s">
        <v>777</v>
      </c>
      <c r="L5002" s="28">
        <v>10</v>
      </c>
      <c r="M5002" s="28" t="str">
        <f t="shared" si="97"/>
        <v>5254010</v>
      </c>
      <c r="N5002" s="28">
        <v>810</v>
      </c>
      <c r="O5002" s="279">
        <v>222743.3511</v>
      </c>
    </row>
    <row r="5003" spans="10:15" x14ac:dyDescent="0.2">
      <c r="J5003" s="28">
        <v>52540</v>
      </c>
      <c r="K5003" s="28" t="s">
        <v>777</v>
      </c>
      <c r="L5003" s="28">
        <v>12</v>
      </c>
      <c r="M5003" s="28" t="str">
        <f t="shared" si="97"/>
        <v>5254012</v>
      </c>
      <c r="N5003" s="28">
        <v>0</v>
      </c>
      <c r="O5003" s="279">
        <v>13558.12499</v>
      </c>
    </row>
    <row r="5004" spans="10:15" x14ac:dyDescent="0.2">
      <c r="J5004" s="28">
        <v>52560</v>
      </c>
      <c r="K5004" s="28" t="s">
        <v>778</v>
      </c>
      <c r="L5004" s="28">
        <v>1</v>
      </c>
      <c r="M5004" s="28" t="str">
        <f t="shared" si="97"/>
        <v>525601</v>
      </c>
      <c r="N5004" s="28">
        <v>14308</v>
      </c>
      <c r="O5004" s="279">
        <v>53857.972520000003</v>
      </c>
    </row>
    <row r="5005" spans="10:15" x14ac:dyDescent="0.2">
      <c r="J5005" s="28">
        <v>52560</v>
      </c>
      <c r="K5005" s="28" t="s">
        <v>778</v>
      </c>
      <c r="L5005" s="28">
        <v>2</v>
      </c>
      <c r="M5005" s="28" t="str">
        <f t="shared" si="97"/>
        <v>525602</v>
      </c>
      <c r="N5005" s="28">
        <v>35756</v>
      </c>
      <c r="O5005" s="279">
        <v>149792.43049999999</v>
      </c>
    </row>
    <row r="5006" spans="10:15" x14ac:dyDescent="0.2">
      <c r="J5006" s="28">
        <v>52560</v>
      </c>
      <c r="K5006" s="28" t="s">
        <v>778</v>
      </c>
      <c r="L5006" s="28">
        <v>3</v>
      </c>
      <c r="M5006" s="28" t="str">
        <f t="shared" si="97"/>
        <v>525603</v>
      </c>
      <c r="N5006" s="28">
        <v>6268</v>
      </c>
      <c r="O5006" s="279">
        <v>194094.71189999999</v>
      </c>
    </row>
    <row r="5007" spans="10:15" x14ac:dyDescent="0.2">
      <c r="J5007" s="28">
        <v>52560</v>
      </c>
      <c r="K5007" s="28" t="s">
        <v>778</v>
      </c>
      <c r="L5007" s="28">
        <v>4</v>
      </c>
      <c r="M5007" s="28" t="str">
        <f t="shared" si="97"/>
        <v>525604</v>
      </c>
      <c r="N5007" s="28">
        <v>1242</v>
      </c>
      <c r="O5007" s="279">
        <v>192069.04089999999</v>
      </c>
    </row>
    <row r="5008" spans="10:15" x14ac:dyDescent="0.2">
      <c r="J5008" s="28">
        <v>52560</v>
      </c>
      <c r="K5008" s="28" t="s">
        <v>778</v>
      </c>
      <c r="L5008" s="28">
        <v>7</v>
      </c>
      <c r="M5008" s="28" t="str">
        <f t="shared" si="97"/>
        <v>525607</v>
      </c>
      <c r="N5008" s="28">
        <v>3232</v>
      </c>
      <c r="O5008" s="279">
        <v>106717.1657</v>
      </c>
    </row>
    <row r="5009" spans="10:15" x14ac:dyDescent="0.2">
      <c r="J5009" s="28">
        <v>52560</v>
      </c>
      <c r="K5009" s="28" t="s">
        <v>778</v>
      </c>
      <c r="L5009" s="28">
        <v>10</v>
      </c>
      <c r="M5009" s="28" t="str">
        <f t="shared" si="97"/>
        <v>5256010</v>
      </c>
      <c r="N5009" s="28">
        <v>1078</v>
      </c>
      <c r="O5009" s="279">
        <v>109544.8029</v>
      </c>
    </row>
    <row r="5010" spans="10:15" x14ac:dyDescent="0.2">
      <c r="J5010" s="28">
        <v>52560</v>
      </c>
      <c r="K5010" s="28" t="s">
        <v>778</v>
      </c>
      <c r="L5010" s="28">
        <v>12</v>
      </c>
      <c r="M5010" s="28" t="str">
        <f t="shared" si="97"/>
        <v>5256012</v>
      </c>
      <c r="N5010" s="28">
        <v>0</v>
      </c>
      <c r="O5010" s="279">
        <v>13126.069750000001</v>
      </c>
    </row>
    <row r="5011" spans="10:15" x14ac:dyDescent="0.2">
      <c r="J5011" s="28">
        <v>52565</v>
      </c>
      <c r="K5011" s="28" t="s">
        <v>779</v>
      </c>
      <c r="L5011" s="28">
        <v>1</v>
      </c>
      <c r="M5011" s="28" t="str">
        <f t="shared" si="97"/>
        <v>525651</v>
      </c>
      <c r="N5011" s="28">
        <v>5894</v>
      </c>
      <c r="O5011" s="279">
        <v>18009.33525</v>
      </c>
    </row>
    <row r="5012" spans="10:15" x14ac:dyDescent="0.2">
      <c r="J5012" s="28">
        <v>52565</v>
      </c>
      <c r="K5012" s="28" t="s">
        <v>779</v>
      </c>
      <c r="L5012" s="28">
        <v>2</v>
      </c>
      <c r="M5012" s="28" t="str">
        <f t="shared" si="97"/>
        <v>525652</v>
      </c>
      <c r="N5012" s="28">
        <v>1349</v>
      </c>
      <c r="O5012" s="279">
        <v>125397.6254</v>
      </c>
    </row>
    <row r="5013" spans="10:15" x14ac:dyDescent="0.2">
      <c r="J5013" s="28">
        <v>52565</v>
      </c>
      <c r="K5013" s="28" t="s">
        <v>779</v>
      </c>
      <c r="L5013" s="28">
        <v>3</v>
      </c>
      <c r="M5013" s="28" t="str">
        <f t="shared" si="97"/>
        <v>525653</v>
      </c>
      <c r="N5013" s="28">
        <v>740</v>
      </c>
      <c r="O5013" s="279">
        <v>74804.733730000007</v>
      </c>
    </row>
    <row r="5014" spans="10:15" x14ac:dyDescent="0.2">
      <c r="J5014" s="28">
        <v>52565</v>
      </c>
      <c r="K5014" s="28" t="s">
        <v>779</v>
      </c>
      <c r="L5014" s="28">
        <v>12</v>
      </c>
      <c r="M5014" s="28" t="str">
        <f t="shared" si="97"/>
        <v>5256512</v>
      </c>
      <c r="N5014" s="28">
        <v>0</v>
      </c>
      <c r="O5014" s="279">
        <v>5875.3082670000003</v>
      </c>
    </row>
    <row r="5015" spans="10:15" x14ac:dyDescent="0.2">
      <c r="J5015" s="28">
        <v>52573</v>
      </c>
      <c r="K5015" s="28" t="s">
        <v>780</v>
      </c>
      <c r="L5015" s="28">
        <v>1</v>
      </c>
      <c r="M5015" s="28" t="str">
        <f t="shared" si="97"/>
        <v>525731</v>
      </c>
      <c r="N5015" s="28">
        <v>61798</v>
      </c>
      <c r="O5015" s="279">
        <v>6938.8519539999998</v>
      </c>
    </row>
    <row r="5016" spans="10:15" x14ac:dyDescent="0.2">
      <c r="J5016" s="28">
        <v>52573</v>
      </c>
      <c r="K5016" s="28" t="s">
        <v>780</v>
      </c>
      <c r="L5016" s="28">
        <v>2</v>
      </c>
      <c r="M5016" s="28" t="str">
        <f t="shared" si="97"/>
        <v>525732</v>
      </c>
      <c r="N5016" s="28">
        <v>12693</v>
      </c>
      <c r="O5016" s="279">
        <v>44364.563499999997</v>
      </c>
    </row>
    <row r="5017" spans="10:15" x14ac:dyDescent="0.2">
      <c r="J5017" s="28">
        <v>52573</v>
      </c>
      <c r="K5017" s="28" t="s">
        <v>780</v>
      </c>
      <c r="L5017" s="28">
        <v>3</v>
      </c>
      <c r="M5017" s="28" t="str">
        <f t="shared" si="97"/>
        <v>525733</v>
      </c>
      <c r="N5017" s="28">
        <v>1870</v>
      </c>
      <c r="O5017" s="279">
        <v>48016.552629999998</v>
      </c>
    </row>
    <row r="5018" spans="10:15" x14ac:dyDescent="0.2">
      <c r="J5018" s="28">
        <v>52573</v>
      </c>
      <c r="K5018" s="28" t="s">
        <v>780</v>
      </c>
      <c r="L5018" s="28">
        <v>4</v>
      </c>
      <c r="M5018" s="28" t="str">
        <f t="shared" si="97"/>
        <v>525734</v>
      </c>
      <c r="N5018" s="28">
        <v>1533</v>
      </c>
      <c r="O5018" s="279">
        <v>38424.242420000002</v>
      </c>
    </row>
    <row r="5019" spans="10:15" x14ac:dyDescent="0.2">
      <c r="J5019" s="28">
        <v>52573</v>
      </c>
      <c r="K5019" s="28" t="s">
        <v>780</v>
      </c>
      <c r="L5019" s="28">
        <v>9</v>
      </c>
      <c r="M5019" s="28" t="str">
        <f t="shared" si="97"/>
        <v>525739</v>
      </c>
      <c r="N5019" s="28">
        <v>226</v>
      </c>
      <c r="O5019" s="279">
        <v>84528.839179999995</v>
      </c>
    </row>
    <row r="5020" spans="10:15" x14ac:dyDescent="0.2">
      <c r="J5020" s="28">
        <v>52573</v>
      </c>
      <c r="K5020" s="28" t="s">
        <v>780</v>
      </c>
      <c r="L5020" s="28">
        <v>12</v>
      </c>
      <c r="M5020" s="28" t="str">
        <f t="shared" si="97"/>
        <v>5257312</v>
      </c>
      <c r="N5020" s="28">
        <v>0</v>
      </c>
      <c r="O5020" s="279">
        <v>1264.1660999999999</v>
      </c>
    </row>
    <row r="5021" spans="10:15" x14ac:dyDescent="0.2">
      <c r="J5021" s="28">
        <v>52585</v>
      </c>
      <c r="K5021" s="28" t="s">
        <v>781</v>
      </c>
      <c r="L5021" s="28">
        <v>1</v>
      </c>
      <c r="M5021" s="28" t="str">
        <f t="shared" si="97"/>
        <v>525851</v>
      </c>
      <c r="N5021" s="28">
        <v>40836</v>
      </c>
      <c r="O5021" s="279">
        <v>25436.006440000001</v>
      </c>
    </row>
    <row r="5022" spans="10:15" x14ac:dyDescent="0.2">
      <c r="J5022" s="28">
        <v>52585</v>
      </c>
      <c r="K5022" s="28" t="s">
        <v>781</v>
      </c>
      <c r="L5022" s="28">
        <v>2</v>
      </c>
      <c r="M5022" s="28" t="str">
        <f t="shared" si="97"/>
        <v>525852</v>
      </c>
      <c r="N5022" s="28">
        <v>87701</v>
      </c>
      <c r="O5022" s="279">
        <v>85187.09216</v>
      </c>
    </row>
    <row r="5023" spans="10:15" x14ac:dyDescent="0.2">
      <c r="J5023" s="28">
        <v>52585</v>
      </c>
      <c r="K5023" s="28" t="s">
        <v>781</v>
      </c>
      <c r="L5023" s="28">
        <v>3</v>
      </c>
      <c r="M5023" s="28" t="str">
        <f t="shared" si="97"/>
        <v>525853</v>
      </c>
      <c r="N5023" s="28">
        <v>13574</v>
      </c>
      <c r="O5023" s="279">
        <v>124179.9048</v>
      </c>
    </row>
    <row r="5024" spans="10:15" x14ac:dyDescent="0.2">
      <c r="J5024" s="28">
        <v>52585</v>
      </c>
      <c r="K5024" s="28" t="s">
        <v>781</v>
      </c>
      <c r="L5024" s="28">
        <v>4</v>
      </c>
      <c r="M5024" s="28" t="str">
        <f t="shared" si="97"/>
        <v>525854</v>
      </c>
      <c r="N5024" s="28">
        <v>5558</v>
      </c>
      <c r="O5024" s="279">
        <v>239834.8126</v>
      </c>
    </row>
    <row r="5025" spans="10:15" x14ac:dyDescent="0.2">
      <c r="J5025" s="28">
        <v>52585</v>
      </c>
      <c r="K5025" s="28" t="s">
        <v>781</v>
      </c>
      <c r="L5025" s="28">
        <v>5</v>
      </c>
      <c r="M5025" s="28" t="str">
        <f t="shared" si="97"/>
        <v>525855</v>
      </c>
      <c r="N5025" s="28">
        <v>2930</v>
      </c>
      <c r="O5025" s="279">
        <v>143899.5717</v>
      </c>
    </row>
    <row r="5026" spans="10:15" x14ac:dyDescent="0.2">
      <c r="J5026" s="28">
        <v>52585</v>
      </c>
      <c r="K5026" s="28" t="s">
        <v>781</v>
      </c>
      <c r="L5026" s="28">
        <v>6</v>
      </c>
      <c r="M5026" s="28" t="str">
        <f t="shared" si="97"/>
        <v>525856</v>
      </c>
      <c r="N5026" s="28">
        <v>1270</v>
      </c>
      <c r="O5026" s="279">
        <v>25051.346689999998</v>
      </c>
    </row>
    <row r="5027" spans="10:15" x14ac:dyDescent="0.2">
      <c r="J5027" s="28">
        <v>52585</v>
      </c>
      <c r="K5027" s="28" t="s">
        <v>781</v>
      </c>
      <c r="L5027" s="28">
        <v>7</v>
      </c>
      <c r="M5027" s="28" t="str">
        <f t="shared" si="97"/>
        <v>525857</v>
      </c>
      <c r="N5027" s="28">
        <v>12914</v>
      </c>
      <c r="O5027" s="279">
        <v>114785.60649999999</v>
      </c>
    </row>
    <row r="5028" spans="10:15" x14ac:dyDescent="0.2">
      <c r="J5028" s="28">
        <v>52585</v>
      </c>
      <c r="K5028" s="28" t="s">
        <v>781</v>
      </c>
      <c r="L5028" s="28">
        <v>9</v>
      </c>
      <c r="M5028" s="28" t="str">
        <f t="shared" si="97"/>
        <v>525859</v>
      </c>
      <c r="N5028" s="28">
        <v>0</v>
      </c>
      <c r="O5028" s="279">
        <v>1003.066544</v>
      </c>
    </row>
    <row r="5029" spans="10:15" x14ac:dyDescent="0.2">
      <c r="J5029" s="28">
        <v>52585</v>
      </c>
      <c r="K5029" s="28" t="s">
        <v>781</v>
      </c>
      <c r="L5029" s="28">
        <v>12</v>
      </c>
      <c r="M5029" s="28" t="str">
        <f t="shared" si="97"/>
        <v>5258512</v>
      </c>
      <c r="N5029" s="28">
        <v>0</v>
      </c>
      <c r="O5029" s="279">
        <v>9655.1121500000008</v>
      </c>
    </row>
    <row r="5030" spans="10:15" x14ac:dyDescent="0.2">
      <c r="J5030" s="28">
        <v>52612</v>
      </c>
      <c r="K5030" s="28" t="s">
        <v>782</v>
      </c>
      <c r="L5030" s="28">
        <v>1</v>
      </c>
      <c r="M5030" s="28" t="str">
        <f t="shared" si="97"/>
        <v>526121</v>
      </c>
      <c r="N5030" s="28">
        <v>13144</v>
      </c>
      <c r="O5030" s="279">
        <v>31374.72595</v>
      </c>
    </row>
    <row r="5031" spans="10:15" x14ac:dyDescent="0.2">
      <c r="J5031" s="28">
        <v>52612</v>
      </c>
      <c r="K5031" s="28" t="s">
        <v>782</v>
      </c>
      <c r="L5031" s="28">
        <v>2</v>
      </c>
      <c r="M5031" s="28" t="str">
        <f t="shared" si="97"/>
        <v>526122</v>
      </c>
      <c r="N5031" s="28">
        <v>25873</v>
      </c>
      <c r="O5031" s="279">
        <v>111208.05680000001</v>
      </c>
    </row>
    <row r="5032" spans="10:15" x14ac:dyDescent="0.2">
      <c r="J5032" s="28">
        <v>52612</v>
      </c>
      <c r="K5032" s="28" t="s">
        <v>782</v>
      </c>
      <c r="L5032" s="28">
        <v>3</v>
      </c>
      <c r="M5032" s="28" t="str">
        <f t="shared" si="97"/>
        <v>526123</v>
      </c>
      <c r="N5032" s="28">
        <v>3173</v>
      </c>
      <c r="O5032" s="279">
        <v>203761.13500000001</v>
      </c>
    </row>
    <row r="5033" spans="10:15" x14ac:dyDescent="0.2">
      <c r="J5033" s="28">
        <v>52612</v>
      </c>
      <c r="K5033" s="28" t="s">
        <v>782</v>
      </c>
      <c r="L5033" s="28">
        <v>4</v>
      </c>
      <c r="M5033" s="28" t="str">
        <f t="shared" si="97"/>
        <v>526124</v>
      </c>
      <c r="N5033" s="28">
        <v>795</v>
      </c>
      <c r="O5033" s="279">
        <v>44817.975830000003</v>
      </c>
    </row>
    <row r="5034" spans="10:15" x14ac:dyDescent="0.2">
      <c r="J5034" s="28">
        <v>52612</v>
      </c>
      <c r="K5034" s="28" t="s">
        <v>782</v>
      </c>
      <c r="L5034" s="28">
        <v>5</v>
      </c>
      <c r="M5034" s="28" t="str">
        <f t="shared" si="97"/>
        <v>526125</v>
      </c>
      <c r="N5034" s="28">
        <v>1646</v>
      </c>
      <c r="O5034" s="279">
        <v>275110.5711</v>
      </c>
    </row>
    <row r="5035" spans="10:15" x14ac:dyDescent="0.2">
      <c r="J5035" s="28">
        <v>52612</v>
      </c>
      <c r="K5035" s="28" t="s">
        <v>782</v>
      </c>
      <c r="L5035" s="28">
        <v>9</v>
      </c>
      <c r="M5035" s="28" t="str">
        <f t="shared" si="97"/>
        <v>526129</v>
      </c>
      <c r="N5035" s="28">
        <v>0</v>
      </c>
      <c r="O5035" s="279">
        <v>318.18181820000001</v>
      </c>
    </row>
    <row r="5036" spans="10:15" x14ac:dyDescent="0.2">
      <c r="J5036" s="28">
        <v>52612</v>
      </c>
      <c r="K5036" s="28" t="s">
        <v>782</v>
      </c>
      <c r="L5036" s="28">
        <v>12</v>
      </c>
      <c r="M5036" s="28" t="str">
        <f t="shared" si="97"/>
        <v>5261212</v>
      </c>
      <c r="N5036" s="28">
        <v>0</v>
      </c>
      <c r="O5036" s="279">
        <v>16229.4256</v>
      </c>
    </row>
    <row r="5037" spans="10:15" x14ac:dyDescent="0.2">
      <c r="J5037" s="28">
        <v>52621</v>
      </c>
      <c r="K5037" s="28" t="s">
        <v>783</v>
      </c>
      <c r="L5037" s="28">
        <v>1</v>
      </c>
      <c r="M5037" s="28" t="str">
        <f t="shared" si="97"/>
        <v>526211</v>
      </c>
      <c r="N5037" s="28">
        <v>4967</v>
      </c>
      <c r="O5037" s="279">
        <v>12394.642540000001</v>
      </c>
    </row>
    <row r="5038" spans="10:15" x14ac:dyDescent="0.2">
      <c r="J5038" s="28">
        <v>52621</v>
      </c>
      <c r="K5038" s="28" t="s">
        <v>783</v>
      </c>
      <c r="L5038" s="28">
        <v>2</v>
      </c>
      <c r="M5038" s="28" t="str">
        <f t="shared" si="97"/>
        <v>526212</v>
      </c>
      <c r="N5038" s="28">
        <v>560</v>
      </c>
      <c r="O5038" s="279">
        <v>33453.49409</v>
      </c>
    </row>
    <row r="5039" spans="10:15" x14ac:dyDescent="0.2">
      <c r="J5039" s="28">
        <v>52621</v>
      </c>
      <c r="K5039" s="28" t="s">
        <v>783</v>
      </c>
      <c r="L5039" s="28">
        <v>12</v>
      </c>
      <c r="M5039" s="28" t="str">
        <f t="shared" si="97"/>
        <v>5262112</v>
      </c>
      <c r="N5039" s="28">
        <v>0</v>
      </c>
      <c r="O5039" s="279">
        <v>8381.7183929999992</v>
      </c>
    </row>
    <row r="5040" spans="10:15" x14ac:dyDescent="0.2">
      <c r="J5040" s="28">
        <v>52678</v>
      </c>
      <c r="K5040" s="28" t="s">
        <v>784</v>
      </c>
      <c r="L5040" s="28">
        <v>1</v>
      </c>
      <c r="M5040" s="28" t="str">
        <f t="shared" si="97"/>
        <v>526781</v>
      </c>
      <c r="N5040" s="28">
        <v>32631</v>
      </c>
      <c r="O5040" s="279">
        <v>36672.367729999998</v>
      </c>
    </row>
    <row r="5041" spans="10:15" x14ac:dyDescent="0.2">
      <c r="J5041" s="28">
        <v>52678</v>
      </c>
      <c r="K5041" s="28" t="s">
        <v>784</v>
      </c>
      <c r="L5041" s="28">
        <v>2</v>
      </c>
      <c r="M5041" s="28" t="str">
        <f t="shared" si="97"/>
        <v>526782</v>
      </c>
      <c r="N5041" s="28">
        <v>104963</v>
      </c>
      <c r="O5041" s="279">
        <v>283325.9681</v>
      </c>
    </row>
    <row r="5042" spans="10:15" x14ac:dyDescent="0.2">
      <c r="J5042" s="28">
        <v>52678</v>
      </c>
      <c r="K5042" s="28" t="s">
        <v>784</v>
      </c>
      <c r="L5042" s="28">
        <v>3</v>
      </c>
      <c r="M5042" s="28" t="str">
        <f t="shared" si="97"/>
        <v>526783</v>
      </c>
      <c r="N5042" s="28">
        <v>33531</v>
      </c>
      <c r="O5042" s="279">
        <v>536197.03240000003</v>
      </c>
    </row>
    <row r="5043" spans="10:15" x14ac:dyDescent="0.2">
      <c r="J5043" s="28">
        <v>52678</v>
      </c>
      <c r="K5043" s="28" t="s">
        <v>784</v>
      </c>
      <c r="L5043" s="28">
        <v>4</v>
      </c>
      <c r="M5043" s="28" t="str">
        <f t="shared" si="97"/>
        <v>526784</v>
      </c>
      <c r="N5043" s="28">
        <v>8391</v>
      </c>
      <c r="O5043" s="279">
        <v>547810.3173</v>
      </c>
    </row>
    <row r="5044" spans="10:15" x14ac:dyDescent="0.2">
      <c r="J5044" s="28">
        <v>52678</v>
      </c>
      <c r="K5044" s="28" t="s">
        <v>784</v>
      </c>
      <c r="L5044" s="28">
        <v>5</v>
      </c>
      <c r="M5044" s="28" t="str">
        <f t="shared" si="97"/>
        <v>526785</v>
      </c>
      <c r="N5044" s="28">
        <v>1416</v>
      </c>
      <c r="O5044" s="279">
        <v>1190136.047</v>
      </c>
    </row>
    <row r="5045" spans="10:15" x14ac:dyDescent="0.2">
      <c r="J5045" s="28">
        <v>52678</v>
      </c>
      <c r="K5045" s="28" t="s">
        <v>784</v>
      </c>
      <c r="L5045" s="28">
        <v>6</v>
      </c>
      <c r="M5045" s="28" t="str">
        <f t="shared" si="97"/>
        <v>526786</v>
      </c>
      <c r="N5045" s="28">
        <v>2447</v>
      </c>
      <c r="O5045" s="279">
        <v>119346.4697</v>
      </c>
    </row>
    <row r="5046" spans="10:15" x14ac:dyDescent="0.2">
      <c r="J5046" s="28">
        <v>52678</v>
      </c>
      <c r="K5046" s="28" t="s">
        <v>784</v>
      </c>
      <c r="L5046" s="28">
        <v>7</v>
      </c>
      <c r="M5046" s="28" t="str">
        <f t="shared" si="97"/>
        <v>526787</v>
      </c>
      <c r="N5046" s="28">
        <v>6131</v>
      </c>
      <c r="O5046" s="279">
        <v>91070.310230000003</v>
      </c>
    </row>
    <row r="5047" spans="10:15" x14ac:dyDescent="0.2">
      <c r="J5047" s="28">
        <v>52678</v>
      </c>
      <c r="K5047" s="28" t="s">
        <v>784</v>
      </c>
      <c r="L5047" s="28">
        <v>9</v>
      </c>
      <c r="M5047" s="28" t="str">
        <f t="shared" si="97"/>
        <v>526789</v>
      </c>
      <c r="N5047" s="28">
        <v>431</v>
      </c>
      <c r="O5047" s="279">
        <v>285047.84580000001</v>
      </c>
    </row>
    <row r="5048" spans="10:15" x14ac:dyDescent="0.2">
      <c r="J5048" s="28">
        <v>52678</v>
      </c>
      <c r="K5048" s="28" t="s">
        <v>784</v>
      </c>
      <c r="L5048" s="28">
        <v>12</v>
      </c>
      <c r="M5048" s="28" t="str">
        <f t="shared" si="97"/>
        <v>5267812</v>
      </c>
      <c r="N5048" s="28">
        <v>0</v>
      </c>
      <c r="O5048" s="279">
        <v>23489.906159999999</v>
      </c>
    </row>
    <row r="5049" spans="10:15" x14ac:dyDescent="0.2">
      <c r="J5049" s="28">
        <v>52683</v>
      </c>
      <c r="K5049" s="28" t="s">
        <v>785</v>
      </c>
      <c r="L5049" s="28">
        <v>1</v>
      </c>
      <c r="M5049" s="28" t="str">
        <f t="shared" si="97"/>
        <v>526831</v>
      </c>
      <c r="N5049" s="28">
        <v>8275</v>
      </c>
      <c r="O5049" s="279">
        <v>49839.512260000003</v>
      </c>
    </row>
    <row r="5050" spans="10:15" x14ac:dyDescent="0.2">
      <c r="J5050" s="28">
        <v>52683</v>
      </c>
      <c r="K5050" s="28" t="s">
        <v>785</v>
      </c>
      <c r="L5050" s="28">
        <v>2</v>
      </c>
      <c r="M5050" s="28" t="str">
        <f t="shared" si="97"/>
        <v>526832</v>
      </c>
      <c r="N5050" s="28">
        <v>112621</v>
      </c>
      <c r="O5050" s="279">
        <v>241960.99410000001</v>
      </c>
    </row>
    <row r="5051" spans="10:15" x14ac:dyDescent="0.2">
      <c r="J5051" s="28">
        <v>52683</v>
      </c>
      <c r="K5051" s="28" t="s">
        <v>785</v>
      </c>
      <c r="L5051" s="28">
        <v>3</v>
      </c>
      <c r="M5051" s="28" t="str">
        <f t="shared" si="97"/>
        <v>526833</v>
      </c>
      <c r="N5051" s="28">
        <v>85153</v>
      </c>
      <c r="O5051" s="279">
        <v>397184.2401</v>
      </c>
    </row>
    <row r="5052" spans="10:15" x14ac:dyDescent="0.2">
      <c r="J5052" s="28">
        <v>52683</v>
      </c>
      <c r="K5052" s="28" t="s">
        <v>785</v>
      </c>
      <c r="L5052" s="28">
        <v>4</v>
      </c>
      <c r="M5052" s="28" t="str">
        <f t="shared" si="97"/>
        <v>526834</v>
      </c>
      <c r="N5052" s="28">
        <v>40877</v>
      </c>
      <c r="O5052" s="279">
        <v>500143.78470000002</v>
      </c>
    </row>
    <row r="5053" spans="10:15" x14ac:dyDescent="0.2">
      <c r="J5053" s="28">
        <v>52683</v>
      </c>
      <c r="K5053" s="28" t="s">
        <v>785</v>
      </c>
      <c r="L5053" s="28">
        <v>5</v>
      </c>
      <c r="M5053" s="28" t="str">
        <f t="shared" si="97"/>
        <v>526835</v>
      </c>
      <c r="N5053" s="28">
        <v>10958</v>
      </c>
      <c r="O5053" s="279">
        <v>710584.35560000001</v>
      </c>
    </row>
    <row r="5054" spans="10:15" x14ac:dyDescent="0.2">
      <c r="J5054" s="28">
        <v>52683</v>
      </c>
      <c r="K5054" s="28" t="s">
        <v>785</v>
      </c>
      <c r="L5054" s="28">
        <v>6</v>
      </c>
      <c r="M5054" s="28" t="str">
        <f t="shared" si="97"/>
        <v>526836</v>
      </c>
      <c r="N5054" s="28">
        <v>1791</v>
      </c>
      <c r="O5054" s="279">
        <v>454357.46600000001</v>
      </c>
    </row>
    <row r="5055" spans="10:15" x14ac:dyDescent="0.2">
      <c r="J5055" s="28">
        <v>52683</v>
      </c>
      <c r="K5055" s="28" t="s">
        <v>785</v>
      </c>
      <c r="L5055" s="28">
        <v>7</v>
      </c>
      <c r="M5055" s="28" t="str">
        <f t="shared" si="97"/>
        <v>526837</v>
      </c>
      <c r="N5055" s="28">
        <v>7809</v>
      </c>
      <c r="O5055" s="279">
        <v>134210.0454</v>
      </c>
    </row>
    <row r="5056" spans="10:15" x14ac:dyDescent="0.2">
      <c r="J5056" s="28">
        <v>52683</v>
      </c>
      <c r="K5056" s="28" t="s">
        <v>785</v>
      </c>
      <c r="L5056" s="28">
        <v>8</v>
      </c>
      <c r="M5056" s="28" t="str">
        <f t="shared" si="97"/>
        <v>526838</v>
      </c>
      <c r="N5056" s="28">
        <v>8850</v>
      </c>
      <c r="O5056" s="279">
        <v>344497.26270000002</v>
      </c>
    </row>
    <row r="5057" spans="10:15" x14ac:dyDescent="0.2">
      <c r="J5057" s="28">
        <v>52683</v>
      </c>
      <c r="K5057" s="28" t="s">
        <v>785</v>
      </c>
      <c r="L5057" s="28">
        <v>9</v>
      </c>
      <c r="M5057" s="28" t="str">
        <f t="shared" si="97"/>
        <v>526839</v>
      </c>
      <c r="N5057" s="28">
        <v>274</v>
      </c>
      <c r="O5057" s="279">
        <v>341039.32689999999</v>
      </c>
    </row>
    <row r="5058" spans="10:15" x14ac:dyDescent="0.2">
      <c r="J5058" s="28">
        <v>52683</v>
      </c>
      <c r="K5058" s="28" t="s">
        <v>785</v>
      </c>
      <c r="L5058" s="28">
        <v>10</v>
      </c>
      <c r="M5058" s="28" t="str">
        <f t="shared" si="97"/>
        <v>5268310</v>
      </c>
      <c r="N5058" s="28">
        <v>2036</v>
      </c>
      <c r="O5058" s="279">
        <v>524196.51740000001</v>
      </c>
    </row>
    <row r="5059" spans="10:15" x14ac:dyDescent="0.2">
      <c r="J5059" s="28">
        <v>52683</v>
      </c>
      <c r="K5059" s="28" t="s">
        <v>785</v>
      </c>
      <c r="L5059" s="28">
        <v>12</v>
      </c>
      <c r="M5059" s="28" t="str">
        <f t="shared" ref="M5059:M5122" si="98">J5059&amp;L5059</f>
        <v>5268312</v>
      </c>
      <c r="N5059" s="28">
        <v>0</v>
      </c>
      <c r="O5059" s="279">
        <v>44388.711819999997</v>
      </c>
    </row>
    <row r="5060" spans="10:15" x14ac:dyDescent="0.2">
      <c r="J5060" s="28">
        <v>52685</v>
      </c>
      <c r="K5060" s="28" t="s">
        <v>786</v>
      </c>
      <c r="L5060" s="28">
        <v>1</v>
      </c>
      <c r="M5060" s="28" t="str">
        <f t="shared" si="98"/>
        <v>526851</v>
      </c>
      <c r="N5060" s="28">
        <v>22598</v>
      </c>
      <c r="O5060" s="279">
        <v>13214.622670000001</v>
      </c>
    </row>
    <row r="5061" spans="10:15" x14ac:dyDescent="0.2">
      <c r="J5061" s="28">
        <v>52685</v>
      </c>
      <c r="K5061" s="28" t="s">
        <v>786</v>
      </c>
      <c r="L5061" s="28">
        <v>2</v>
      </c>
      <c r="M5061" s="28" t="str">
        <f t="shared" si="98"/>
        <v>526852</v>
      </c>
      <c r="N5061" s="28">
        <v>2146</v>
      </c>
      <c r="O5061" s="279">
        <v>49344.798089999997</v>
      </c>
    </row>
    <row r="5062" spans="10:15" x14ac:dyDescent="0.2">
      <c r="J5062" s="28">
        <v>52685</v>
      </c>
      <c r="K5062" s="28" t="s">
        <v>786</v>
      </c>
      <c r="L5062" s="28">
        <v>9</v>
      </c>
      <c r="M5062" s="28" t="str">
        <f t="shared" si="98"/>
        <v>526859</v>
      </c>
      <c r="N5062" s="28">
        <v>0</v>
      </c>
      <c r="O5062" s="279">
        <v>3255.002884</v>
      </c>
    </row>
    <row r="5063" spans="10:15" x14ac:dyDescent="0.2">
      <c r="J5063" s="28">
        <v>52685</v>
      </c>
      <c r="K5063" s="28" t="s">
        <v>786</v>
      </c>
      <c r="L5063" s="28">
        <v>11</v>
      </c>
      <c r="M5063" s="28" t="str">
        <f t="shared" si="98"/>
        <v>5268511</v>
      </c>
      <c r="N5063" s="28">
        <v>0</v>
      </c>
      <c r="O5063" s="279">
        <v>361.11111110000002</v>
      </c>
    </row>
    <row r="5064" spans="10:15" x14ac:dyDescent="0.2">
      <c r="J5064" s="28">
        <v>52685</v>
      </c>
      <c r="K5064" s="28" t="s">
        <v>786</v>
      </c>
      <c r="L5064" s="28">
        <v>12</v>
      </c>
      <c r="M5064" s="28" t="str">
        <f t="shared" si="98"/>
        <v>5268512</v>
      </c>
      <c r="N5064" s="28">
        <v>0</v>
      </c>
      <c r="O5064" s="279">
        <v>2938.489071</v>
      </c>
    </row>
    <row r="5065" spans="10:15" x14ac:dyDescent="0.2">
      <c r="J5065" s="28">
        <v>52687</v>
      </c>
      <c r="K5065" s="28" t="s">
        <v>787</v>
      </c>
      <c r="L5065" s="28">
        <v>1</v>
      </c>
      <c r="M5065" s="28" t="str">
        <f t="shared" si="98"/>
        <v>526871</v>
      </c>
      <c r="N5065" s="28">
        <v>18159</v>
      </c>
      <c r="O5065" s="279">
        <v>39150.460010000003</v>
      </c>
    </row>
    <row r="5066" spans="10:15" x14ac:dyDescent="0.2">
      <c r="J5066" s="28">
        <v>52687</v>
      </c>
      <c r="K5066" s="28" t="s">
        <v>787</v>
      </c>
      <c r="L5066" s="28">
        <v>2</v>
      </c>
      <c r="M5066" s="28" t="str">
        <f t="shared" si="98"/>
        <v>526872</v>
      </c>
      <c r="N5066" s="28">
        <v>32391</v>
      </c>
      <c r="O5066" s="279">
        <v>99649.959159999999</v>
      </c>
    </row>
    <row r="5067" spans="10:15" x14ac:dyDescent="0.2">
      <c r="J5067" s="28">
        <v>52687</v>
      </c>
      <c r="K5067" s="28" t="s">
        <v>787</v>
      </c>
      <c r="L5067" s="28">
        <v>3</v>
      </c>
      <c r="M5067" s="28" t="str">
        <f t="shared" si="98"/>
        <v>526873</v>
      </c>
      <c r="N5067" s="28">
        <v>4635</v>
      </c>
      <c r="O5067" s="279">
        <v>200791.0533</v>
      </c>
    </row>
    <row r="5068" spans="10:15" x14ac:dyDescent="0.2">
      <c r="J5068" s="28">
        <v>52687</v>
      </c>
      <c r="K5068" s="28" t="s">
        <v>787</v>
      </c>
      <c r="L5068" s="28">
        <v>4</v>
      </c>
      <c r="M5068" s="28" t="str">
        <f t="shared" si="98"/>
        <v>526874</v>
      </c>
      <c r="N5068" s="28">
        <v>1285</v>
      </c>
      <c r="O5068" s="279">
        <v>66750.120200000005</v>
      </c>
    </row>
    <row r="5069" spans="10:15" x14ac:dyDescent="0.2">
      <c r="J5069" s="28">
        <v>52687</v>
      </c>
      <c r="K5069" s="28" t="s">
        <v>787</v>
      </c>
      <c r="L5069" s="28">
        <v>6</v>
      </c>
      <c r="M5069" s="28" t="str">
        <f t="shared" si="98"/>
        <v>526876</v>
      </c>
      <c r="N5069" s="28">
        <v>1107</v>
      </c>
      <c r="O5069" s="279">
        <v>115254.4549</v>
      </c>
    </row>
    <row r="5070" spans="10:15" x14ac:dyDescent="0.2">
      <c r="J5070" s="28">
        <v>52687</v>
      </c>
      <c r="K5070" s="28" t="s">
        <v>787</v>
      </c>
      <c r="L5070" s="28">
        <v>7</v>
      </c>
      <c r="M5070" s="28" t="str">
        <f t="shared" si="98"/>
        <v>526877</v>
      </c>
      <c r="N5070" s="28">
        <v>4589</v>
      </c>
      <c r="O5070" s="279">
        <v>182806.56</v>
      </c>
    </row>
    <row r="5071" spans="10:15" x14ac:dyDescent="0.2">
      <c r="J5071" s="28">
        <v>52687</v>
      </c>
      <c r="K5071" s="28" t="s">
        <v>787</v>
      </c>
      <c r="L5071" s="28">
        <v>12</v>
      </c>
      <c r="M5071" s="28" t="str">
        <f t="shared" si="98"/>
        <v>5268712</v>
      </c>
      <c r="N5071" s="28">
        <v>0</v>
      </c>
      <c r="O5071" s="279">
        <v>14218.42139</v>
      </c>
    </row>
    <row r="5072" spans="10:15" x14ac:dyDescent="0.2">
      <c r="J5072" s="28">
        <v>52693</v>
      </c>
      <c r="K5072" s="28" t="s">
        <v>788</v>
      </c>
      <c r="L5072" s="28">
        <v>1</v>
      </c>
      <c r="M5072" s="28" t="str">
        <f t="shared" si="98"/>
        <v>526931</v>
      </c>
      <c r="N5072" s="28">
        <v>30057</v>
      </c>
      <c r="O5072" s="279">
        <v>52348.023639999999</v>
      </c>
    </row>
    <row r="5073" spans="10:15" x14ac:dyDescent="0.2">
      <c r="J5073" s="28">
        <v>52693</v>
      </c>
      <c r="K5073" s="28" t="s">
        <v>788</v>
      </c>
      <c r="L5073" s="28">
        <v>2</v>
      </c>
      <c r="M5073" s="28" t="str">
        <f t="shared" si="98"/>
        <v>526932</v>
      </c>
      <c r="N5073" s="28">
        <v>39383</v>
      </c>
      <c r="O5073" s="279">
        <v>161264.3063</v>
      </c>
    </row>
    <row r="5074" spans="10:15" x14ac:dyDescent="0.2">
      <c r="J5074" s="28">
        <v>52693</v>
      </c>
      <c r="K5074" s="28" t="s">
        <v>788</v>
      </c>
      <c r="L5074" s="28">
        <v>3</v>
      </c>
      <c r="M5074" s="28" t="str">
        <f t="shared" si="98"/>
        <v>526933</v>
      </c>
      <c r="N5074" s="28">
        <v>3950</v>
      </c>
      <c r="O5074" s="279">
        <v>334041.57679999998</v>
      </c>
    </row>
    <row r="5075" spans="10:15" x14ac:dyDescent="0.2">
      <c r="J5075" s="28">
        <v>52693</v>
      </c>
      <c r="K5075" s="28" t="s">
        <v>788</v>
      </c>
      <c r="L5075" s="28">
        <v>4</v>
      </c>
      <c r="M5075" s="28" t="str">
        <f t="shared" si="98"/>
        <v>526934</v>
      </c>
      <c r="N5075" s="28">
        <v>724</v>
      </c>
      <c r="O5075" s="279">
        <v>443347.7157</v>
      </c>
    </row>
    <row r="5076" spans="10:15" x14ac:dyDescent="0.2">
      <c r="J5076" s="28">
        <v>52693</v>
      </c>
      <c r="K5076" s="28" t="s">
        <v>788</v>
      </c>
      <c r="L5076" s="28">
        <v>5</v>
      </c>
      <c r="M5076" s="28" t="str">
        <f t="shared" si="98"/>
        <v>526935</v>
      </c>
      <c r="N5076" s="28">
        <v>2313</v>
      </c>
      <c r="O5076" s="279">
        <v>49083.372710000003</v>
      </c>
    </row>
    <row r="5077" spans="10:15" x14ac:dyDescent="0.2">
      <c r="J5077" s="28">
        <v>52693</v>
      </c>
      <c r="K5077" s="28" t="s">
        <v>788</v>
      </c>
      <c r="L5077" s="28">
        <v>6</v>
      </c>
      <c r="M5077" s="28" t="str">
        <f t="shared" si="98"/>
        <v>526936</v>
      </c>
      <c r="N5077" s="28">
        <v>4099</v>
      </c>
      <c r="O5077" s="279">
        <v>78661.513009999995</v>
      </c>
    </row>
    <row r="5078" spans="10:15" x14ac:dyDescent="0.2">
      <c r="J5078" s="28">
        <v>52693</v>
      </c>
      <c r="K5078" s="28" t="s">
        <v>788</v>
      </c>
      <c r="L5078" s="28">
        <v>9</v>
      </c>
      <c r="M5078" s="28" t="str">
        <f t="shared" si="98"/>
        <v>526939</v>
      </c>
      <c r="N5078" s="28">
        <v>132</v>
      </c>
      <c r="O5078" s="279">
        <v>198494.12090000001</v>
      </c>
    </row>
    <row r="5079" spans="10:15" x14ac:dyDescent="0.2">
      <c r="J5079" s="28">
        <v>52693</v>
      </c>
      <c r="K5079" s="28" t="s">
        <v>788</v>
      </c>
      <c r="L5079" s="28">
        <v>12</v>
      </c>
      <c r="M5079" s="28" t="str">
        <f t="shared" si="98"/>
        <v>5269312</v>
      </c>
      <c r="N5079" s="28">
        <v>0</v>
      </c>
      <c r="O5079" s="279">
        <v>18459.617050000001</v>
      </c>
    </row>
    <row r="5080" spans="10:15" x14ac:dyDescent="0.2">
      <c r="J5080" s="28">
        <v>52694</v>
      </c>
      <c r="K5080" s="28" t="s">
        <v>789</v>
      </c>
      <c r="L5080" s="28">
        <v>1</v>
      </c>
      <c r="M5080" s="28" t="str">
        <f t="shared" si="98"/>
        <v>526941</v>
      </c>
      <c r="N5080" s="28">
        <v>4711</v>
      </c>
      <c r="O5080" s="279">
        <v>40345.888700000003</v>
      </c>
    </row>
    <row r="5081" spans="10:15" x14ac:dyDescent="0.2">
      <c r="J5081" s="28">
        <v>52694</v>
      </c>
      <c r="K5081" s="28" t="s">
        <v>789</v>
      </c>
      <c r="L5081" s="28">
        <v>2</v>
      </c>
      <c r="M5081" s="28" t="str">
        <f t="shared" si="98"/>
        <v>526942</v>
      </c>
      <c r="N5081" s="28">
        <v>14331</v>
      </c>
      <c r="O5081" s="279">
        <v>100677.7233</v>
      </c>
    </row>
    <row r="5082" spans="10:15" x14ac:dyDescent="0.2">
      <c r="J5082" s="28">
        <v>52694</v>
      </c>
      <c r="K5082" s="28" t="s">
        <v>789</v>
      </c>
      <c r="L5082" s="28">
        <v>3</v>
      </c>
      <c r="M5082" s="28" t="str">
        <f t="shared" si="98"/>
        <v>526943</v>
      </c>
      <c r="N5082" s="28">
        <v>1336</v>
      </c>
      <c r="O5082" s="279">
        <v>107356.49129999999</v>
      </c>
    </row>
    <row r="5083" spans="10:15" x14ac:dyDescent="0.2">
      <c r="J5083" s="28">
        <v>52694</v>
      </c>
      <c r="K5083" s="28" t="s">
        <v>789</v>
      </c>
      <c r="L5083" s="28">
        <v>4</v>
      </c>
      <c r="M5083" s="28" t="str">
        <f t="shared" si="98"/>
        <v>526944</v>
      </c>
      <c r="N5083" s="28">
        <v>189</v>
      </c>
      <c r="O5083" s="279">
        <v>48095.972900000001</v>
      </c>
    </row>
    <row r="5084" spans="10:15" x14ac:dyDescent="0.2">
      <c r="J5084" s="28">
        <v>52694</v>
      </c>
      <c r="K5084" s="28" t="s">
        <v>789</v>
      </c>
      <c r="L5084" s="28">
        <v>5</v>
      </c>
      <c r="M5084" s="28" t="str">
        <f t="shared" si="98"/>
        <v>526945</v>
      </c>
      <c r="N5084" s="28">
        <v>1840</v>
      </c>
      <c r="O5084" s="279">
        <v>21338.889480000002</v>
      </c>
    </row>
    <row r="5085" spans="10:15" x14ac:dyDescent="0.2">
      <c r="J5085" s="28">
        <v>52694</v>
      </c>
      <c r="K5085" s="28" t="s">
        <v>789</v>
      </c>
      <c r="L5085" s="28">
        <v>9</v>
      </c>
      <c r="M5085" s="28" t="str">
        <f t="shared" si="98"/>
        <v>526949</v>
      </c>
      <c r="N5085" s="28">
        <v>0</v>
      </c>
      <c r="O5085" s="279">
        <v>33623.567920000001</v>
      </c>
    </row>
    <row r="5086" spans="10:15" x14ac:dyDescent="0.2">
      <c r="J5086" s="28">
        <v>52694</v>
      </c>
      <c r="K5086" s="28" t="s">
        <v>789</v>
      </c>
      <c r="L5086" s="28">
        <v>12</v>
      </c>
      <c r="M5086" s="28" t="str">
        <f t="shared" si="98"/>
        <v>5269412</v>
      </c>
      <c r="N5086" s="28">
        <v>0</v>
      </c>
      <c r="O5086" s="279">
        <v>30838.682700000001</v>
      </c>
    </row>
    <row r="5087" spans="10:15" x14ac:dyDescent="0.2">
      <c r="J5087" s="28">
        <v>52696</v>
      </c>
      <c r="K5087" s="28" t="s">
        <v>790</v>
      </c>
      <c r="L5087" s="28">
        <v>1</v>
      </c>
      <c r="M5087" s="28" t="str">
        <f t="shared" si="98"/>
        <v>526961</v>
      </c>
      <c r="N5087" s="28">
        <v>19626</v>
      </c>
      <c r="O5087" s="279">
        <v>24548.158909999998</v>
      </c>
    </row>
    <row r="5088" spans="10:15" x14ac:dyDescent="0.2">
      <c r="J5088" s="28">
        <v>52696</v>
      </c>
      <c r="K5088" s="28" t="s">
        <v>790</v>
      </c>
      <c r="L5088" s="28">
        <v>2</v>
      </c>
      <c r="M5088" s="28" t="str">
        <f t="shared" si="98"/>
        <v>526962</v>
      </c>
      <c r="N5088" s="28">
        <v>6435</v>
      </c>
      <c r="O5088" s="279">
        <v>139806.31099999999</v>
      </c>
    </row>
    <row r="5089" spans="10:15" x14ac:dyDescent="0.2">
      <c r="J5089" s="28">
        <v>52696</v>
      </c>
      <c r="K5089" s="28" t="s">
        <v>790</v>
      </c>
      <c r="L5089" s="28">
        <v>3</v>
      </c>
      <c r="M5089" s="28" t="str">
        <f t="shared" si="98"/>
        <v>526963</v>
      </c>
      <c r="N5089" s="28">
        <v>389</v>
      </c>
      <c r="O5089" s="279">
        <v>201071.71309999999</v>
      </c>
    </row>
    <row r="5090" spans="10:15" x14ac:dyDescent="0.2">
      <c r="J5090" s="28">
        <v>52696</v>
      </c>
      <c r="K5090" s="28" t="s">
        <v>790</v>
      </c>
      <c r="L5090" s="28">
        <v>5</v>
      </c>
      <c r="M5090" s="28" t="str">
        <f t="shared" si="98"/>
        <v>526965</v>
      </c>
      <c r="N5090" s="28">
        <v>183</v>
      </c>
      <c r="O5090" s="279">
        <v>13656.311299999999</v>
      </c>
    </row>
    <row r="5091" spans="10:15" x14ac:dyDescent="0.2">
      <c r="J5091" s="28">
        <v>52696</v>
      </c>
      <c r="K5091" s="28" t="s">
        <v>790</v>
      </c>
      <c r="L5091" s="28">
        <v>9</v>
      </c>
      <c r="M5091" s="28" t="str">
        <f t="shared" si="98"/>
        <v>526969</v>
      </c>
      <c r="N5091" s="28">
        <v>90</v>
      </c>
      <c r="O5091" s="279">
        <v>80080.174119999996</v>
      </c>
    </row>
    <row r="5092" spans="10:15" x14ac:dyDescent="0.2">
      <c r="J5092" s="28">
        <v>52696</v>
      </c>
      <c r="K5092" s="28" t="s">
        <v>790</v>
      </c>
      <c r="L5092" s="28">
        <v>12</v>
      </c>
      <c r="M5092" s="28" t="str">
        <f t="shared" si="98"/>
        <v>5269612</v>
      </c>
      <c r="N5092" s="28">
        <v>0</v>
      </c>
      <c r="O5092" s="279">
        <v>10353.37471</v>
      </c>
    </row>
    <row r="5093" spans="10:15" x14ac:dyDescent="0.2">
      <c r="J5093" s="28">
        <v>52699</v>
      </c>
      <c r="K5093" s="28" t="s">
        <v>791</v>
      </c>
      <c r="L5093" s="28">
        <v>1</v>
      </c>
      <c r="M5093" s="28" t="str">
        <f t="shared" si="98"/>
        <v>526991</v>
      </c>
      <c r="N5093" s="28">
        <v>13184</v>
      </c>
      <c r="O5093" s="279">
        <v>17228.29477</v>
      </c>
    </row>
    <row r="5094" spans="10:15" x14ac:dyDescent="0.2">
      <c r="J5094" s="28">
        <v>52699</v>
      </c>
      <c r="K5094" s="28" t="s">
        <v>791</v>
      </c>
      <c r="L5094" s="28">
        <v>2</v>
      </c>
      <c r="M5094" s="28" t="str">
        <f t="shared" si="98"/>
        <v>526992</v>
      </c>
      <c r="N5094" s="28">
        <v>1121</v>
      </c>
      <c r="O5094" s="279">
        <v>70911.577139999994</v>
      </c>
    </row>
    <row r="5095" spans="10:15" x14ac:dyDescent="0.2">
      <c r="J5095" s="28">
        <v>52699</v>
      </c>
      <c r="K5095" s="28" t="s">
        <v>791</v>
      </c>
      <c r="L5095" s="28">
        <v>12</v>
      </c>
      <c r="M5095" s="28" t="str">
        <f t="shared" si="98"/>
        <v>5269912</v>
      </c>
      <c r="N5095" s="28">
        <v>0</v>
      </c>
      <c r="O5095" s="279">
        <v>2933.4943079999998</v>
      </c>
    </row>
    <row r="5096" spans="10:15" x14ac:dyDescent="0.2">
      <c r="J5096" s="28">
        <v>52720</v>
      </c>
      <c r="K5096" s="28" t="s">
        <v>792</v>
      </c>
      <c r="L5096" s="28">
        <v>1</v>
      </c>
      <c r="M5096" s="28" t="str">
        <f t="shared" si="98"/>
        <v>527201</v>
      </c>
      <c r="N5096" s="28">
        <v>10617</v>
      </c>
      <c r="O5096" s="279">
        <v>38098.53542</v>
      </c>
    </row>
    <row r="5097" spans="10:15" x14ac:dyDescent="0.2">
      <c r="J5097" s="28">
        <v>52720</v>
      </c>
      <c r="K5097" s="28" t="s">
        <v>792</v>
      </c>
      <c r="L5097" s="28">
        <v>2</v>
      </c>
      <c r="M5097" s="28" t="str">
        <f t="shared" si="98"/>
        <v>527202</v>
      </c>
      <c r="N5097" s="28">
        <v>24089</v>
      </c>
      <c r="O5097" s="279">
        <v>61868.307099999998</v>
      </c>
    </row>
    <row r="5098" spans="10:15" x14ac:dyDescent="0.2">
      <c r="J5098" s="28">
        <v>52720</v>
      </c>
      <c r="K5098" s="28" t="s">
        <v>792</v>
      </c>
      <c r="L5098" s="28">
        <v>3</v>
      </c>
      <c r="M5098" s="28" t="str">
        <f t="shared" si="98"/>
        <v>527203</v>
      </c>
      <c r="N5098" s="28">
        <v>3897</v>
      </c>
      <c r="O5098" s="279">
        <v>94831.65367</v>
      </c>
    </row>
    <row r="5099" spans="10:15" x14ac:dyDescent="0.2">
      <c r="J5099" s="28">
        <v>52720</v>
      </c>
      <c r="K5099" s="28" t="s">
        <v>792</v>
      </c>
      <c r="L5099" s="28">
        <v>4</v>
      </c>
      <c r="M5099" s="28" t="str">
        <f t="shared" si="98"/>
        <v>527204</v>
      </c>
      <c r="N5099" s="28">
        <v>582</v>
      </c>
      <c r="O5099" s="279">
        <v>20726.817480000002</v>
      </c>
    </row>
    <row r="5100" spans="10:15" x14ac:dyDescent="0.2">
      <c r="J5100" s="28">
        <v>52720</v>
      </c>
      <c r="K5100" s="28" t="s">
        <v>792</v>
      </c>
      <c r="L5100" s="28">
        <v>5</v>
      </c>
      <c r="M5100" s="28" t="str">
        <f t="shared" si="98"/>
        <v>527205</v>
      </c>
      <c r="N5100" s="28">
        <v>2656</v>
      </c>
      <c r="O5100" s="279">
        <v>54641.072030000003</v>
      </c>
    </row>
    <row r="5101" spans="10:15" x14ac:dyDescent="0.2">
      <c r="J5101" s="28">
        <v>52720</v>
      </c>
      <c r="K5101" s="28" t="s">
        <v>792</v>
      </c>
      <c r="L5101" s="28">
        <v>9</v>
      </c>
      <c r="M5101" s="28" t="str">
        <f t="shared" si="98"/>
        <v>527209</v>
      </c>
      <c r="N5101" s="28">
        <v>0</v>
      </c>
      <c r="O5101" s="279">
        <v>6123.212321</v>
      </c>
    </row>
    <row r="5102" spans="10:15" x14ac:dyDescent="0.2">
      <c r="J5102" s="28">
        <v>52720</v>
      </c>
      <c r="K5102" s="28" t="s">
        <v>792</v>
      </c>
      <c r="L5102" s="28">
        <v>12</v>
      </c>
      <c r="M5102" s="28" t="str">
        <f t="shared" si="98"/>
        <v>5272012</v>
      </c>
      <c r="N5102" s="28">
        <v>0</v>
      </c>
      <c r="O5102" s="279">
        <v>14868.567230000001</v>
      </c>
    </row>
    <row r="5103" spans="10:15" x14ac:dyDescent="0.2">
      <c r="J5103" s="28">
        <v>52786</v>
      </c>
      <c r="K5103" s="28" t="s">
        <v>793</v>
      </c>
      <c r="L5103" s="28">
        <v>1</v>
      </c>
      <c r="M5103" s="28" t="str">
        <f t="shared" si="98"/>
        <v>527861</v>
      </c>
      <c r="N5103" s="28">
        <v>47487</v>
      </c>
      <c r="O5103" s="279">
        <v>33184.615160000001</v>
      </c>
    </row>
    <row r="5104" spans="10:15" x14ac:dyDescent="0.2">
      <c r="J5104" s="28">
        <v>52786</v>
      </c>
      <c r="K5104" s="28" t="s">
        <v>793</v>
      </c>
      <c r="L5104" s="28">
        <v>2</v>
      </c>
      <c r="M5104" s="28" t="str">
        <f t="shared" si="98"/>
        <v>527862</v>
      </c>
      <c r="N5104" s="28">
        <v>37421</v>
      </c>
      <c r="O5104" s="279">
        <v>90569.116299999994</v>
      </c>
    </row>
    <row r="5105" spans="10:15" x14ac:dyDescent="0.2">
      <c r="J5105" s="28">
        <v>52786</v>
      </c>
      <c r="K5105" s="28" t="s">
        <v>793</v>
      </c>
      <c r="L5105" s="28">
        <v>4</v>
      </c>
      <c r="M5105" s="28" t="str">
        <f t="shared" si="98"/>
        <v>527864</v>
      </c>
      <c r="N5105" s="28">
        <v>1879</v>
      </c>
      <c r="O5105" s="279">
        <v>106251.4587</v>
      </c>
    </row>
    <row r="5106" spans="10:15" x14ac:dyDescent="0.2">
      <c r="J5106" s="28">
        <v>52786</v>
      </c>
      <c r="K5106" s="28" t="s">
        <v>793</v>
      </c>
      <c r="L5106" s="28">
        <v>5</v>
      </c>
      <c r="M5106" s="28" t="str">
        <f t="shared" si="98"/>
        <v>527865</v>
      </c>
      <c r="N5106" s="28">
        <v>2190</v>
      </c>
      <c r="O5106" s="279">
        <v>48237.656349999997</v>
      </c>
    </row>
    <row r="5107" spans="10:15" x14ac:dyDescent="0.2">
      <c r="J5107" s="28">
        <v>52786</v>
      </c>
      <c r="K5107" s="28" t="s">
        <v>793</v>
      </c>
      <c r="L5107" s="28">
        <v>6</v>
      </c>
      <c r="M5107" s="28" t="str">
        <f t="shared" si="98"/>
        <v>527866</v>
      </c>
      <c r="N5107" s="28">
        <v>1706</v>
      </c>
      <c r="O5107" s="279">
        <v>86556.336129999996</v>
      </c>
    </row>
    <row r="5108" spans="10:15" x14ac:dyDescent="0.2">
      <c r="J5108" s="28">
        <v>52786</v>
      </c>
      <c r="K5108" s="28" t="s">
        <v>793</v>
      </c>
      <c r="L5108" s="28">
        <v>9</v>
      </c>
      <c r="M5108" s="28" t="str">
        <f t="shared" si="98"/>
        <v>527869</v>
      </c>
      <c r="N5108" s="28">
        <v>122</v>
      </c>
      <c r="O5108" s="279">
        <v>43310.081019999998</v>
      </c>
    </row>
    <row r="5109" spans="10:15" x14ac:dyDescent="0.2">
      <c r="J5109" s="28">
        <v>52786</v>
      </c>
      <c r="K5109" s="28" t="s">
        <v>793</v>
      </c>
      <c r="L5109" s="28">
        <v>12</v>
      </c>
      <c r="M5109" s="28" t="str">
        <f t="shared" si="98"/>
        <v>5278612</v>
      </c>
      <c r="N5109" s="28">
        <v>0</v>
      </c>
      <c r="O5109" s="279">
        <v>15304.610839999999</v>
      </c>
    </row>
    <row r="5110" spans="10:15" x14ac:dyDescent="0.2">
      <c r="J5110" s="28">
        <v>52788</v>
      </c>
      <c r="K5110" s="28" t="s">
        <v>794</v>
      </c>
      <c r="L5110" s="28">
        <v>1</v>
      </c>
      <c r="M5110" s="28" t="str">
        <f t="shared" si="98"/>
        <v>527881</v>
      </c>
      <c r="N5110" s="28">
        <v>45392</v>
      </c>
      <c r="O5110" s="279">
        <v>32899.499759999999</v>
      </c>
    </row>
    <row r="5111" spans="10:15" x14ac:dyDescent="0.2">
      <c r="J5111" s="28">
        <v>52788</v>
      </c>
      <c r="K5111" s="28" t="s">
        <v>794</v>
      </c>
      <c r="L5111" s="28">
        <v>2</v>
      </c>
      <c r="M5111" s="28" t="str">
        <f t="shared" si="98"/>
        <v>527882</v>
      </c>
      <c r="N5111" s="28">
        <v>16855</v>
      </c>
      <c r="O5111" s="279">
        <v>58163.195039999999</v>
      </c>
    </row>
    <row r="5112" spans="10:15" x14ac:dyDescent="0.2">
      <c r="J5112" s="28">
        <v>52788</v>
      </c>
      <c r="K5112" s="28" t="s">
        <v>794</v>
      </c>
      <c r="L5112" s="28">
        <v>3</v>
      </c>
      <c r="M5112" s="28" t="str">
        <f t="shared" si="98"/>
        <v>527883</v>
      </c>
      <c r="N5112" s="28">
        <v>1736</v>
      </c>
      <c r="O5112" s="279">
        <v>26301.1931</v>
      </c>
    </row>
    <row r="5113" spans="10:15" x14ac:dyDescent="0.2">
      <c r="J5113" s="28">
        <v>52788</v>
      </c>
      <c r="K5113" s="28" t="s">
        <v>794</v>
      </c>
      <c r="L5113" s="28">
        <v>4</v>
      </c>
      <c r="M5113" s="28" t="str">
        <f t="shared" si="98"/>
        <v>527884</v>
      </c>
      <c r="N5113" s="28">
        <v>2583</v>
      </c>
      <c r="O5113" s="279">
        <v>34297.910989999997</v>
      </c>
    </row>
    <row r="5114" spans="10:15" x14ac:dyDescent="0.2">
      <c r="J5114" s="28">
        <v>52788</v>
      </c>
      <c r="K5114" s="28" t="s">
        <v>794</v>
      </c>
      <c r="L5114" s="28">
        <v>8</v>
      </c>
      <c r="M5114" s="28" t="str">
        <f t="shared" si="98"/>
        <v>527888</v>
      </c>
      <c r="N5114" s="28">
        <v>61</v>
      </c>
      <c r="O5114" s="279">
        <v>3326.601408</v>
      </c>
    </row>
    <row r="5115" spans="10:15" x14ac:dyDescent="0.2">
      <c r="J5115" s="28">
        <v>52788</v>
      </c>
      <c r="K5115" s="28" t="s">
        <v>794</v>
      </c>
      <c r="L5115" s="28">
        <v>12</v>
      </c>
      <c r="M5115" s="28" t="str">
        <f t="shared" si="98"/>
        <v>5278812</v>
      </c>
      <c r="N5115" s="28">
        <v>0</v>
      </c>
      <c r="O5115" s="279">
        <v>6657.7565569999997</v>
      </c>
    </row>
    <row r="5116" spans="10:15" x14ac:dyDescent="0.2">
      <c r="J5116" s="28">
        <v>52835</v>
      </c>
      <c r="K5116" s="28" t="s">
        <v>795</v>
      </c>
      <c r="L5116" s="28">
        <v>1</v>
      </c>
      <c r="M5116" s="28" t="str">
        <f t="shared" si="98"/>
        <v>528351</v>
      </c>
      <c r="N5116" s="28">
        <v>683858</v>
      </c>
      <c r="O5116" s="279">
        <v>38169.974090000003</v>
      </c>
    </row>
    <row r="5117" spans="10:15" x14ac:dyDescent="0.2">
      <c r="J5117" s="28">
        <v>52835</v>
      </c>
      <c r="K5117" s="28" t="s">
        <v>795</v>
      </c>
      <c r="L5117" s="28">
        <v>2</v>
      </c>
      <c r="M5117" s="28" t="str">
        <f t="shared" si="98"/>
        <v>528352</v>
      </c>
      <c r="N5117" s="28">
        <v>593398</v>
      </c>
      <c r="O5117" s="279">
        <v>202980.15349999999</v>
      </c>
    </row>
    <row r="5118" spans="10:15" x14ac:dyDescent="0.2">
      <c r="J5118" s="28">
        <v>52835</v>
      </c>
      <c r="K5118" s="28" t="s">
        <v>795</v>
      </c>
      <c r="L5118" s="28">
        <v>3</v>
      </c>
      <c r="M5118" s="28" t="str">
        <f t="shared" si="98"/>
        <v>528353</v>
      </c>
      <c r="N5118" s="28">
        <v>252306</v>
      </c>
      <c r="O5118" s="279">
        <v>476377.60220000002</v>
      </c>
    </row>
    <row r="5119" spans="10:15" x14ac:dyDescent="0.2">
      <c r="J5119" s="28">
        <v>52835</v>
      </c>
      <c r="K5119" s="28" t="s">
        <v>795</v>
      </c>
      <c r="L5119" s="28">
        <v>4</v>
      </c>
      <c r="M5119" s="28" t="str">
        <f t="shared" si="98"/>
        <v>528354</v>
      </c>
      <c r="N5119" s="28">
        <v>185228</v>
      </c>
      <c r="O5119" s="279">
        <v>659408.45770000003</v>
      </c>
    </row>
    <row r="5120" spans="10:15" x14ac:dyDescent="0.2">
      <c r="J5120" s="28">
        <v>52835</v>
      </c>
      <c r="K5120" s="28" t="s">
        <v>795</v>
      </c>
      <c r="L5120" s="28">
        <v>5</v>
      </c>
      <c r="M5120" s="28" t="str">
        <f t="shared" si="98"/>
        <v>528355</v>
      </c>
      <c r="N5120" s="28">
        <v>69044</v>
      </c>
      <c r="O5120" s="279">
        <v>786814.10600000003</v>
      </c>
    </row>
    <row r="5121" spans="10:15" x14ac:dyDescent="0.2">
      <c r="J5121" s="28">
        <v>52835</v>
      </c>
      <c r="K5121" s="28" t="s">
        <v>795</v>
      </c>
      <c r="L5121" s="28">
        <v>6</v>
      </c>
      <c r="M5121" s="28" t="str">
        <f t="shared" si="98"/>
        <v>528356</v>
      </c>
      <c r="N5121" s="28">
        <v>54473</v>
      </c>
      <c r="O5121" s="279">
        <v>837007.35479999997</v>
      </c>
    </row>
    <row r="5122" spans="10:15" x14ac:dyDescent="0.2">
      <c r="J5122" s="28">
        <v>52835</v>
      </c>
      <c r="K5122" s="28" t="s">
        <v>795</v>
      </c>
      <c r="L5122" s="28">
        <v>7</v>
      </c>
      <c r="M5122" s="28" t="str">
        <f t="shared" si="98"/>
        <v>528357</v>
      </c>
      <c r="N5122" s="28">
        <v>51682</v>
      </c>
      <c r="O5122" s="279">
        <v>843103.57409999997</v>
      </c>
    </row>
    <row r="5123" spans="10:15" x14ac:dyDescent="0.2">
      <c r="J5123" s="28">
        <v>52835</v>
      </c>
      <c r="K5123" s="28" t="s">
        <v>795</v>
      </c>
      <c r="L5123" s="28">
        <v>8</v>
      </c>
      <c r="M5123" s="28" t="str">
        <f t="shared" ref="M5123:M5186" si="99">J5123&amp;L5123</f>
        <v>528358</v>
      </c>
      <c r="N5123" s="28">
        <v>71652</v>
      </c>
      <c r="O5123" s="279">
        <v>293230.6997</v>
      </c>
    </row>
    <row r="5124" spans="10:15" x14ac:dyDescent="0.2">
      <c r="J5124" s="28">
        <v>52835</v>
      </c>
      <c r="K5124" s="28" t="s">
        <v>795</v>
      </c>
      <c r="L5124" s="28">
        <v>9</v>
      </c>
      <c r="M5124" s="28" t="str">
        <f t="shared" si="99"/>
        <v>528359</v>
      </c>
      <c r="N5124" s="28">
        <v>10440</v>
      </c>
      <c r="O5124" s="279">
        <v>456037.74530000001</v>
      </c>
    </row>
    <row r="5125" spans="10:15" x14ac:dyDescent="0.2">
      <c r="J5125" s="28">
        <v>52835</v>
      </c>
      <c r="K5125" s="28" t="s">
        <v>795</v>
      </c>
      <c r="L5125" s="28">
        <v>10</v>
      </c>
      <c r="M5125" s="28" t="str">
        <f t="shared" si="99"/>
        <v>5283510</v>
      </c>
      <c r="N5125" s="28">
        <v>25665</v>
      </c>
      <c r="O5125" s="279">
        <v>701856.44169999997</v>
      </c>
    </row>
    <row r="5126" spans="10:15" x14ac:dyDescent="0.2">
      <c r="J5126" s="28">
        <v>52835</v>
      </c>
      <c r="K5126" s="28" t="s">
        <v>795</v>
      </c>
      <c r="L5126" s="28">
        <v>11</v>
      </c>
      <c r="M5126" s="28" t="str">
        <f t="shared" si="99"/>
        <v>5283511</v>
      </c>
      <c r="N5126" s="28">
        <v>896</v>
      </c>
      <c r="O5126" s="279">
        <v>58654.543879999997</v>
      </c>
    </row>
    <row r="5127" spans="10:15" x14ac:dyDescent="0.2">
      <c r="J5127" s="28">
        <v>52835</v>
      </c>
      <c r="K5127" s="28" t="s">
        <v>795</v>
      </c>
      <c r="L5127" s="28">
        <v>12</v>
      </c>
      <c r="M5127" s="28" t="str">
        <f t="shared" si="99"/>
        <v>5283512</v>
      </c>
      <c r="N5127" s="28">
        <v>0</v>
      </c>
      <c r="O5127" s="279">
        <v>54416.196830000001</v>
      </c>
    </row>
    <row r="5128" spans="10:15" x14ac:dyDescent="0.2">
      <c r="J5128" s="28">
        <v>52838</v>
      </c>
      <c r="K5128" s="28" t="s">
        <v>796</v>
      </c>
      <c r="L5128" s="28">
        <v>1</v>
      </c>
      <c r="M5128" s="28" t="str">
        <f t="shared" si="99"/>
        <v>528381</v>
      </c>
      <c r="N5128" s="28">
        <v>49829</v>
      </c>
      <c r="O5128" s="279">
        <v>32541.849709999999</v>
      </c>
    </row>
    <row r="5129" spans="10:15" x14ac:dyDescent="0.2">
      <c r="J5129" s="28">
        <v>52838</v>
      </c>
      <c r="K5129" s="28" t="s">
        <v>796</v>
      </c>
      <c r="L5129" s="28">
        <v>2</v>
      </c>
      <c r="M5129" s="28" t="str">
        <f t="shared" si="99"/>
        <v>528382</v>
      </c>
      <c r="N5129" s="28">
        <v>135024</v>
      </c>
      <c r="O5129" s="279">
        <v>198777.63699999999</v>
      </c>
    </row>
    <row r="5130" spans="10:15" x14ac:dyDescent="0.2">
      <c r="J5130" s="28">
        <v>52838</v>
      </c>
      <c r="K5130" s="28" t="s">
        <v>796</v>
      </c>
      <c r="L5130" s="28">
        <v>3</v>
      </c>
      <c r="M5130" s="28" t="str">
        <f t="shared" si="99"/>
        <v>528383</v>
      </c>
      <c r="N5130" s="28">
        <v>39580</v>
      </c>
      <c r="O5130" s="279">
        <v>311042.2598</v>
      </c>
    </row>
    <row r="5131" spans="10:15" x14ac:dyDescent="0.2">
      <c r="J5131" s="28">
        <v>52838</v>
      </c>
      <c r="K5131" s="28" t="s">
        <v>796</v>
      </c>
      <c r="L5131" s="28">
        <v>4</v>
      </c>
      <c r="M5131" s="28" t="str">
        <f t="shared" si="99"/>
        <v>528384</v>
      </c>
      <c r="N5131" s="28">
        <v>14818</v>
      </c>
      <c r="O5131" s="279">
        <v>416920.83039999998</v>
      </c>
    </row>
    <row r="5132" spans="10:15" x14ac:dyDescent="0.2">
      <c r="J5132" s="28">
        <v>52838</v>
      </c>
      <c r="K5132" s="28" t="s">
        <v>796</v>
      </c>
      <c r="L5132" s="28">
        <v>5</v>
      </c>
      <c r="M5132" s="28" t="str">
        <f t="shared" si="99"/>
        <v>528385</v>
      </c>
      <c r="N5132" s="28">
        <v>7458</v>
      </c>
      <c r="O5132" s="279">
        <v>597716.33310000005</v>
      </c>
    </row>
    <row r="5133" spans="10:15" x14ac:dyDescent="0.2">
      <c r="J5133" s="28">
        <v>52838</v>
      </c>
      <c r="K5133" s="28" t="s">
        <v>796</v>
      </c>
      <c r="L5133" s="28">
        <v>6</v>
      </c>
      <c r="M5133" s="28" t="str">
        <f t="shared" si="99"/>
        <v>528386</v>
      </c>
      <c r="N5133" s="28">
        <v>2581</v>
      </c>
      <c r="O5133" s="279">
        <v>840561.16559999995</v>
      </c>
    </row>
    <row r="5134" spans="10:15" x14ac:dyDescent="0.2">
      <c r="J5134" s="28">
        <v>52838</v>
      </c>
      <c r="K5134" s="28" t="s">
        <v>796</v>
      </c>
      <c r="L5134" s="28">
        <v>7</v>
      </c>
      <c r="M5134" s="28" t="str">
        <f t="shared" si="99"/>
        <v>528387</v>
      </c>
      <c r="N5134" s="28">
        <v>6430</v>
      </c>
      <c r="O5134" s="279">
        <v>291872.6727</v>
      </c>
    </row>
    <row r="5135" spans="10:15" x14ac:dyDescent="0.2">
      <c r="J5135" s="28">
        <v>52838</v>
      </c>
      <c r="K5135" s="28" t="s">
        <v>796</v>
      </c>
      <c r="L5135" s="28">
        <v>8</v>
      </c>
      <c r="M5135" s="28" t="str">
        <f t="shared" si="99"/>
        <v>528388</v>
      </c>
      <c r="N5135" s="28">
        <v>5127</v>
      </c>
      <c r="O5135" s="279">
        <v>17498.730749999999</v>
      </c>
    </row>
    <row r="5136" spans="10:15" x14ac:dyDescent="0.2">
      <c r="J5136" s="28">
        <v>52838</v>
      </c>
      <c r="K5136" s="28" t="s">
        <v>796</v>
      </c>
      <c r="L5136" s="28">
        <v>9</v>
      </c>
      <c r="M5136" s="28" t="str">
        <f t="shared" si="99"/>
        <v>528389</v>
      </c>
      <c r="N5136" s="28">
        <v>645</v>
      </c>
      <c r="O5136" s="279">
        <v>282406.59509999998</v>
      </c>
    </row>
    <row r="5137" spans="10:15" x14ac:dyDescent="0.2">
      <c r="J5137" s="28">
        <v>52838</v>
      </c>
      <c r="K5137" s="28" t="s">
        <v>796</v>
      </c>
      <c r="L5137" s="28">
        <v>10</v>
      </c>
      <c r="M5137" s="28" t="str">
        <f t="shared" si="99"/>
        <v>5283810</v>
      </c>
      <c r="N5137" s="28">
        <v>3490</v>
      </c>
      <c r="O5137" s="279">
        <v>302700.95280000003</v>
      </c>
    </row>
    <row r="5138" spans="10:15" x14ac:dyDescent="0.2">
      <c r="J5138" s="28">
        <v>52838</v>
      </c>
      <c r="K5138" s="28" t="s">
        <v>796</v>
      </c>
      <c r="L5138" s="28">
        <v>11</v>
      </c>
      <c r="M5138" s="28" t="str">
        <f t="shared" si="99"/>
        <v>5283811</v>
      </c>
      <c r="N5138" s="28">
        <v>229</v>
      </c>
      <c r="O5138" s="279">
        <v>131738.56210000001</v>
      </c>
    </row>
    <row r="5139" spans="10:15" x14ac:dyDescent="0.2">
      <c r="J5139" s="28">
        <v>52838</v>
      </c>
      <c r="K5139" s="28" t="s">
        <v>796</v>
      </c>
      <c r="L5139" s="28">
        <v>12</v>
      </c>
      <c r="M5139" s="28" t="str">
        <f t="shared" si="99"/>
        <v>5283812</v>
      </c>
      <c r="N5139" s="28">
        <v>0</v>
      </c>
      <c r="O5139" s="279">
        <v>28596.858270000001</v>
      </c>
    </row>
    <row r="5140" spans="10:15" x14ac:dyDescent="0.2">
      <c r="J5140" s="28">
        <v>52885</v>
      </c>
      <c r="K5140" s="28" t="s">
        <v>797</v>
      </c>
      <c r="L5140" s="28">
        <v>1</v>
      </c>
      <c r="M5140" s="28" t="str">
        <f t="shared" si="99"/>
        <v>528851</v>
      </c>
      <c r="N5140" s="28">
        <v>24707</v>
      </c>
      <c r="O5140" s="279">
        <v>22998.191569999999</v>
      </c>
    </row>
    <row r="5141" spans="10:15" x14ac:dyDescent="0.2">
      <c r="J5141" s="28">
        <v>52885</v>
      </c>
      <c r="K5141" s="28" t="s">
        <v>797</v>
      </c>
      <c r="L5141" s="28">
        <v>2</v>
      </c>
      <c r="M5141" s="28" t="str">
        <f t="shared" si="99"/>
        <v>528852</v>
      </c>
      <c r="N5141" s="28">
        <v>8743</v>
      </c>
      <c r="O5141" s="279">
        <v>98199.057849999997</v>
      </c>
    </row>
    <row r="5142" spans="10:15" x14ac:dyDescent="0.2">
      <c r="J5142" s="28">
        <v>52885</v>
      </c>
      <c r="K5142" s="28" t="s">
        <v>797</v>
      </c>
      <c r="L5142" s="28">
        <v>9</v>
      </c>
      <c r="M5142" s="28" t="str">
        <f t="shared" si="99"/>
        <v>528859</v>
      </c>
      <c r="N5142" s="28">
        <v>354</v>
      </c>
      <c r="O5142" s="279">
        <v>35231.244059999997</v>
      </c>
    </row>
    <row r="5143" spans="10:15" x14ac:dyDescent="0.2">
      <c r="J5143" s="28">
        <v>52885</v>
      </c>
      <c r="K5143" s="28" t="s">
        <v>797</v>
      </c>
      <c r="L5143" s="28">
        <v>12</v>
      </c>
      <c r="M5143" s="28" t="str">
        <f t="shared" si="99"/>
        <v>5288512</v>
      </c>
      <c r="N5143" s="28">
        <v>0</v>
      </c>
      <c r="O5143" s="279">
        <v>4427.9328210000003</v>
      </c>
    </row>
    <row r="5144" spans="10:15" x14ac:dyDescent="0.2">
      <c r="J5144" s="28">
        <v>54001</v>
      </c>
      <c r="K5144" s="28" t="s">
        <v>798</v>
      </c>
      <c r="L5144" s="28">
        <v>1</v>
      </c>
      <c r="M5144" s="28" t="str">
        <f t="shared" si="99"/>
        <v>540011</v>
      </c>
      <c r="N5144" s="28">
        <v>1209344</v>
      </c>
      <c r="O5144" s="279">
        <v>82147.430559999993</v>
      </c>
    </row>
    <row r="5145" spans="10:15" x14ac:dyDescent="0.2">
      <c r="J5145" s="28">
        <v>54001</v>
      </c>
      <c r="K5145" s="28" t="s">
        <v>798</v>
      </c>
      <c r="L5145" s="28">
        <v>2</v>
      </c>
      <c r="M5145" s="28" t="str">
        <f t="shared" si="99"/>
        <v>540012</v>
      </c>
      <c r="N5145" s="28">
        <v>5540507</v>
      </c>
      <c r="O5145" s="279">
        <v>342524.18709999998</v>
      </c>
    </row>
    <row r="5146" spans="10:15" x14ac:dyDescent="0.2">
      <c r="J5146" s="28">
        <v>54001</v>
      </c>
      <c r="K5146" s="28" t="s">
        <v>798</v>
      </c>
      <c r="L5146" s="28">
        <v>3</v>
      </c>
      <c r="M5146" s="28" t="str">
        <f t="shared" si="99"/>
        <v>540013</v>
      </c>
      <c r="N5146" s="28">
        <v>4642399</v>
      </c>
      <c r="O5146" s="279">
        <v>646278.88600000006</v>
      </c>
    </row>
    <row r="5147" spans="10:15" x14ac:dyDescent="0.2">
      <c r="J5147" s="28">
        <v>54001</v>
      </c>
      <c r="K5147" s="28" t="s">
        <v>798</v>
      </c>
      <c r="L5147" s="28">
        <v>4</v>
      </c>
      <c r="M5147" s="28" t="str">
        <f t="shared" si="99"/>
        <v>540014</v>
      </c>
      <c r="N5147" s="28">
        <v>3463366</v>
      </c>
      <c r="O5147" s="279">
        <v>1011623.22</v>
      </c>
    </row>
    <row r="5148" spans="10:15" x14ac:dyDescent="0.2">
      <c r="J5148" s="28">
        <v>54001</v>
      </c>
      <c r="K5148" s="28" t="s">
        <v>798</v>
      </c>
      <c r="L5148" s="28">
        <v>5</v>
      </c>
      <c r="M5148" s="28" t="str">
        <f t="shared" si="99"/>
        <v>540015</v>
      </c>
      <c r="N5148" s="28">
        <v>963520</v>
      </c>
      <c r="O5148" s="279">
        <v>1250011.264</v>
      </c>
    </row>
    <row r="5149" spans="10:15" x14ac:dyDescent="0.2">
      <c r="J5149" s="28">
        <v>54001</v>
      </c>
      <c r="K5149" s="28" t="s">
        <v>798</v>
      </c>
      <c r="L5149" s="28">
        <v>6</v>
      </c>
      <c r="M5149" s="28" t="str">
        <f t="shared" si="99"/>
        <v>540016</v>
      </c>
      <c r="N5149" s="28">
        <v>527523</v>
      </c>
      <c r="O5149" s="279">
        <v>1390181.8289999999</v>
      </c>
    </row>
    <row r="5150" spans="10:15" x14ac:dyDescent="0.2">
      <c r="J5150" s="28">
        <v>54001</v>
      </c>
      <c r="K5150" s="28" t="s">
        <v>798</v>
      </c>
      <c r="L5150" s="28">
        <v>7</v>
      </c>
      <c r="M5150" s="28" t="str">
        <f t="shared" si="99"/>
        <v>540017</v>
      </c>
      <c r="N5150" s="28">
        <v>220210</v>
      </c>
      <c r="O5150" s="279">
        <v>1410796.1</v>
      </c>
    </row>
    <row r="5151" spans="10:15" x14ac:dyDescent="0.2">
      <c r="J5151" s="28">
        <v>54001</v>
      </c>
      <c r="K5151" s="28" t="s">
        <v>798</v>
      </c>
      <c r="L5151" s="28">
        <v>8</v>
      </c>
      <c r="M5151" s="28" t="str">
        <f t="shared" si="99"/>
        <v>540018</v>
      </c>
      <c r="N5151" s="28">
        <v>77485</v>
      </c>
      <c r="O5151" s="279">
        <v>1008346.53</v>
      </c>
    </row>
    <row r="5152" spans="10:15" x14ac:dyDescent="0.2">
      <c r="J5152" s="28">
        <v>54001</v>
      </c>
      <c r="K5152" s="28" t="s">
        <v>798</v>
      </c>
      <c r="L5152" s="28">
        <v>9</v>
      </c>
      <c r="M5152" s="28" t="str">
        <f t="shared" si="99"/>
        <v>540019</v>
      </c>
      <c r="N5152" s="28">
        <v>441655</v>
      </c>
      <c r="O5152" s="279">
        <v>1499917.7709999999</v>
      </c>
    </row>
    <row r="5153" spans="10:15" x14ac:dyDescent="0.2">
      <c r="J5153" s="28">
        <v>54001</v>
      </c>
      <c r="K5153" s="28" t="s">
        <v>798</v>
      </c>
      <c r="L5153" s="28">
        <v>10</v>
      </c>
      <c r="M5153" s="28" t="str">
        <f t="shared" si="99"/>
        <v>5400110</v>
      </c>
      <c r="N5153" s="28">
        <v>1671610</v>
      </c>
      <c r="O5153" s="279">
        <v>1669169.8729999999</v>
      </c>
    </row>
    <row r="5154" spans="10:15" x14ac:dyDescent="0.2">
      <c r="J5154" s="28">
        <v>54001</v>
      </c>
      <c r="K5154" s="28" t="s">
        <v>798</v>
      </c>
      <c r="L5154" s="28">
        <v>11</v>
      </c>
      <c r="M5154" s="28" t="str">
        <f t="shared" si="99"/>
        <v>5400111</v>
      </c>
      <c r="N5154" s="28">
        <v>253000</v>
      </c>
      <c r="O5154" s="279">
        <v>584078.58310000005</v>
      </c>
    </row>
    <row r="5155" spans="10:15" x14ac:dyDescent="0.2">
      <c r="J5155" s="28">
        <v>54001</v>
      </c>
      <c r="K5155" s="28" t="s">
        <v>798</v>
      </c>
      <c r="L5155" s="28">
        <v>12</v>
      </c>
      <c r="M5155" s="28" t="str">
        <f t="shared" si="99"/>
        <v>5400112</v>
      </c>
      <c r="N5155" s="28">
        <v>0</v>
      </c>
      <c r="O5155" s="279">
        <v>89030.542459999997</v>
      </c>
    </row>
    <row r="5156" spans="10:15" x14ac:dyDescent="0.2">
      <c r="J5156" s="28">
        <v>54003</v>
      </c>
      <c r="K5156" s="28" t="s">
        <v>799</v>
      </c>
      <c r="L5156" s="28">
        <v>1</v>
      </c>
      <c r="M5156" s="28" t="str">
        <f t="shared" si="99"/>
        <v>540031</v>
      </c>
      <c r="N5156" s="28">
        <v>118575</v>
      </c>
      <c r="O5156" s="279">
        <v>39124.926420000003</v>
      </c>
    </row>
    <row r="5157" spans="10:15" x14ac:dyDescent="0.2">
      <c r="J5157" s="28">
        <v>54003</v>
      </c>
      <c r="K5157" s="28" t="s">
        <v>799</v>
      </c>
      <c r="L5157" s="28">
        <v>2</v>
      </c>
      <c r="M5157" s="28" t="str">
        <f t="shared" si="99"/>
        <v>540032</v>
      </c>
      <c r="N5157" s="28">
        <v>141148</v>
      </c>
      <c r="O5157" s="279">
        <v>69690.655559999999</v>
      </c>
    </row>
    <row r="5158" spans="10:15" x14ac:dyDescent="0.2">
      <c r="J5158" s="28">
        <v>54003</v>
      </c>
      <c r="K5158" s="28" t="s">
        <v>799</v>
      </c>
      <c r="L5158" s="28">
        <v>3</v>
      </c>
      <c r="M5158" s="28" t="str">
        <f t="shared" si="99"/>
        <v>540033</v>
      </c>
      <c r="N5158" s="28">
        <v>11813</v>
      </c>
      <c r="O5158" s="279">
        <v>111806.38800000001</v>
      </c>
    </row>
    <row r="5159" spans="10:15" x14ac:dyDescent="0.2">
      <c r="J5159" s="28">
        <v>54003</v>
      </c>
      <c r="K5159" s="28" t="s">
        <v>799</v>
      </c>
      <c r="L5159" s="28">
        <v>4</v>
      </c>
      <c r="M5159" s="28" t="str">
        <f t="shared" si="99"/>
        <v>540034</v>
      </c>
      <c r="N5159" s="28">
        <v>2808</v>
      </c>
      <c r="O5159" s="279">
        <v>103535.7855</v>
      </c>
    </row>
    <row r="5160" spans="10:15" x14ac:dyDescent="0.2">
      <c r="J5160" s="28">
        <v>54003</v>
      </c>
      <c r="K5160" s="28" t="s">
        <v>799</v>
      </c>
      <c r="L5160" s="28">
        <v>6</v>
      </c>
      <c r="M5160" s="28" t="str">
        <f t="shared" si="99"/>
        <v>540036</v>
      </c>
      <c r="N5160" s="28">
        <v>2097</v>
      </c>
      <c r="O5160" s="279">
        <v>122436.18339999999</v>
      </c>
    </row>
    <row r="5161" spans="10:15" x14ac:dyDescent="0.2">
      <c r="J5161" s="28">
        <v>54003</v>
      </c>
      <c r="K5161" s="28" t="s">
        <v>799</v>
      </c>
      <c r="L5161" s="28">
        <v>8</v>
      </c>
      <c r="M5161" s="28" t="str">
        <f t="shared" si="99"/>
        <v>540038</v>
      </c>
      <c r="N5161" s="28">
        <v>4375</v>
      </c>
      <c r="O5161" s="279">
        <v>37360.099589999998</v>
      </c>
    </row>
    <row r="5162" spans="10:15" x14ac:dyDescent="0.2">
      <c r="J5162" s="28">
        <v>54003</v>
      </c>
      <c r="K5162" s="28" t="s">
        <v>799</v>
      </c>
      <c r="L5162" s="28">
        <v>9</v>
      </c>
      <c r="M5162" s="28" t="str">
        <f t="shared" si="99"/>
        <v>540039</v>
      </c>
      <c r="N5162" s="28">
        <v>5043</v>
      </c>
      <c r="O5162" s="279">
        <v>117709.3389</v>
      </c>
    </row>
    <row r="5163" spans="10:15" x14ac:dyDescent="0.2">
      <c r="J5163" s="28">
        <v>54003</v>
      </c>
      <c r="K5163" s="28" t="s">
        <v>799</v>
      </c>
      <c r="L5163" s="28">
        <v>10</v>
      </c>
      <c r="M5163" s="28" t="str">
        <f t="shared" si="99"/>
        <v>5400310</v>
      </c>
      <c r="N5163" s="28">
        <v>965</v>
      </c>
      <c r="O5163" s="279">
        <v>433682.48009999999</v>
      </c>
    </row>
    <row r="5164" spans="10:15" x14ac:dyDescent="0.2">
      <c r="J5164" s="28">
        <v>54003</v>
      </c>
      <c r="K5164" s="28" t="s">
        <v>799</v>
      </c>
      <c r="L5164" s="28">
        <v>12</v>
      </c>
      <c r="M5164" s="28" t="str">
        <f t="shared" si="99"/>
        <v>5400312</v>
      </c>
      <c r="N5164" s="28">
        <v>0</v>
      </c>
      <c r="O5164" s="279">
        <v>7165.1502929999997</v>
      </c>
    </row>
    <row r="5165" spans="10:15" x14ac:dyDescent="0.2">
      <c r="J5165" s="28">
        <v>54051</v>
      </c>
      <c r="K5165" s="28" t="s">
        <v>800</v>
      </c>
      <c r="L5165" s="28">
        <v>1</v>
      </c>
      <c r="M5165" s="28" t="str">
        <f t="shared" si="99"/>
        <v>540511</v>
      </c>
      <c r="N5165" s="28">
        <v>30908</v>
      </c>
      <c r="O5165" s="279">
        <v>32826.472009999998</v>
      </c>
    </row>
    <row r="5166" spans="10:15" x14ac:dyDescent="0.2">
      <c r="J5166" s="28">
        <v>54051</v>
      </c>
      <c r="K5166" s="28" t="s">
        <v>800</v>
      </c>
      <c r="L5166" s="28">
        <v>2</v>
      </c>
      <c r="M5166" s="28" t="str">
        <f t="shared" si="99"/>
        <v>540512</v>
      </c>
      <c r="N5166" s="28">
        <v>40804</v>
      </c>
      <c r="O5166" s="279">
        <v>44187.348890000001</v>
      </c>
    </row>
    <row r="5167" spans="10:15" x14ac:dyDescent="0.2">
      <c r="J5167" s="28">
        <v>54051</v>
      </c>
      <c r="K5167" s="28" t="s">
        <v>800</v>
      </c>
      <c r="L5167" s="28">
        <v>3</v>
      </c>
      <c r="M5167" s="28" t="str">
        <f t="shared" si="99"/>
        <v>540513</v>
      </c>
      <c r="N5167" s="28">
        <v>1665</v>
      </c>
      <c r="O5167" s="279">
        <v>73756.140530000004</v>
      </c>
    </row>
    <row r="5168" spans="10:15" x14ac:dyDescent="0.2">
      <c r="J5168" s="28">
        <v>54051</v>
      </c>
      <c r="K5168" s="28" t="s">
        <v>800</v>
      </c>
      <c r="L5168" s="28">
        <v>9</v>
      </c>
      <c r="M5168" s="28" t="str">
        <f t="shared" si="99"/>
        <v>540519</v>
      </c>
      <c r="N5168" s="28">
        <v>1369</v>
      </c>
      <c r="O5168" s="279">
        <v>64385.949619999999</v>
      </c>
    </row>
    <row r="5169" spans="10:15" x14ac:dyDescent="0.2">
      <c r="J5169" s="28">
        <v>54051</v>
      </c>
      <c r="K5169" s="28" t="s">
        <v>800</v>
      </c>
      <c r="L5169" s="28">
        <v>10</v>
      </c>
      <c r="M5169" s="28" t="str">
        <f t="shared" si="99"/>
        <v>5405110</v>
      </c>
      <c r="N5169" s="28">
        <v>1061</v>
      </c>
      <c r="O5169" s="279">
        <v>114487.6347</v>
      </c>
    </row>
    <row r="5170" spans="10:15" x14ac:dyDescent="0.2">
      <c r="J5170" s="28">
        <v>54051</v>
      </c>
      <c r="K5170" s="28" t="s">
        <v>800</v>
      </c>
      <c r="L5170" s="28">
        <v>12</v>
      </c>
      <c r="M5170" s="28" t="str">
        <f t="shared" si="99"/>
        <v>5405112</v>
      </c>
      <c r="N5170" s="28">
        <v>0</v>
      </c>
      <c r="O5170" s="279">
        <v>8384.8374810000005</v>
      </c>
    </row>
    <row r="5171" spans="10:15" x14ac:dyDescent="0.2">
      <c r="J5171" s="28">
        <v>54099</v>
      </c>
      <c r="K5171" s="28" t="s">
        <v>801</v>
      </c>
      <c r="L5171" s="28">
        <v>1</v>
      </c>
      <c r="M5171" s="28" t="str">
        <f t="shared" si="99"/>
        <v>540991</v>
      </c>
      <c r="N5171" s="28">
        <v>4675</v>
      </c>
      <c r="O5171" s="279">
        <v>77082.275710000002</v>
      </c>
    </row>
    <row r="5172" spans="10:15" x14ac:dyDescent="0.2">
      <c r="J5172" s="28">
        <v>54099</v>
      </c>
      <c r="K5172" s="28" t="s">
        <v>801</v>
      </c>
      <c r="L5172" s="28">
        <v>2</v>
      </c>
      <c r="M5172" s="28" t="str">
        <f t="shared" si="99"/>
        <v>540992</v>
      </c>
      <c r="N5172" s="28">
        <v>69199</v>
      </c>
      <c r="O5172" s="279">
        <v>137701.1458</v>
      </c>
    </row>
    <row r="5173" spans="10:15" x14ac:dyDescent="0.2">
      <c r="J5173" s="28">
        <v>54099</v>
      </c>
      <c r="K5173" s="28" t="s">
        <v>801</v>
      </c>
      <c r="L5173" s="28">
        <v>3</v>
      </c>
      <c r="M5173" s="28" t="str">
        <f t="shared" si="99"/>
        <v>540993</v>
      </c>
      <c r="N5173" s="28">
        <v>29348</v>
      </c>
      <c r="O5173" s="279">
        <v>121937.4014</v>
      </c>
    </row>
    <row r="5174" spans="10:15" x14ac:dyDescent="0.2">
      <c r="J5174" s="28">
        <v>54099</v>
      </c>
      <c r="K5174" s="28" t="s">
        <v>801</v>
      </c>
      <c r="L5174" s="28">
        <v>4</v>
      </c>
      <c r="M5174" s="28" t="str">
        <f t="shared" si="99"/>
        <v>540994</v>
      </c>
      <c r="N5174" s="28">
        <v>7046</v>
      </c>
      <c r="O5174" s="279">
        <v>128009.7518</v>
      </c>
    </row>
    <row r="5175" spans="10:15" x14ac:dyDescent="0.2">
      <c r="J5175" s="28">
        <v>54099</v>
      </c>
      <c r="K5175" s="28" t="s">
        <v>801</v>
      </c>
      <c r="L5175" s="28">
        <v>5</v>
      </c>
      <c r="M5175" s="28" t="str">
        <f t="shared" si="99"/>
        <v>540995</v>
      </c>
      <c r="N5175" s="28">
        <v>2551</v>
      </c>
      <c r="O5175" s="279">
        <v>307573.73060000001</v>
      </c>
    </row>
    <row r="5176" spans="10:15" x14ac:dyDescent="0.2">
      <c r="J5176" s="28">
        <v>54099</v>
      </c>
      <c r="K5176" s="28" t="s">
        <v>801</v>
      </c>
      <c r="L5176" s="28">
        <v>7</v>
      </c>
      <c r="M5176" s="28" t="str">
        <f t="shared" si="99"/>
        <v>540997</v>
      </c>
      <c r="N5176" s="28">
        <v>3314</v>
      </c>
      <c r="O5176" s="279">
        <v>100469.97629999999</v>
      </c>
    </row>
    <row r="5177" spans="10:15" x14ac:dyDescent="0.2">
      <c r="J5177" s="28">
        <v>54099</v>
      </c>
      <c r="K5177" s="28" t="s">
        <v>801</v>
      </c>
      <c r="L5177" s="28">
        <v>9</v>
      </c>
      <c r="M5177" s="28" t="str">
        <f t="shared" si="99"/>
        <v>540999</v>
      </c>
      <c r="N5177" s="28">
        <v>2212</v>
      </c>
      <c r="O5177" s="279">
        <v>150655.18280000001</v>
      </c>
    </row>
    <row r="5178" spans="10:15" x14ac:dyDescent="0.2">
      <c r="J5178" s="28">
        <v>54099</v>
      </c>
      <c r="K5178" s="28" t="s">
        <v>801</v>
      </c>
      <c r="L5178" s="28">
        <v>10</v>
      </c>
      <c r="M5178" s="28" t="str">
        <f t="shared" si="99"/>
        <v>5409910</v>
      </c>
      <c r="N5178" s="28">
        <v>3104</v>
      </c>
      <c r="O5178" s="279">
        <v>126850.0943</v>
      </c>
    </row>
    <row r="5179" spans="10:15" x14ac:dyDescent="0.2">
      <c r="J5179" s="28">
        <v>54099</v>
      </c>
      <c r="K5179" s="28" t="s">
        <v>801</v>
      </c>
      <c r="L5179" s="28">
        <v>12</v>
      </c>
      <c r="M5179" s="28" t="str">
        <f t="shared" si="99"/>
        <v>5409912</v>
      </c>
      <c r="N5179" s="28">
        <v>0</v>
      </c>
      <c r="O5179" s="279">
        <v>27916.062989999999</v>
      </c>
    </row>
    <row r="5180" spans="10:15" x14ac:dyDescent="0.2">
      <c r="J5180" s="28">
        <v>54109</v>
      </c>
      <c r="K5180" s="28" t="s">
        <v>802</v>
      </c>
      <c r="L5180" s="28">
        <v>1</v>
      </c>
      <c r="M5180" s="28" t="str">
        <f t="shared" si="99"/>
        <v>541091</v>
      </c>
      <c r="N5180" s="28">
        <v>2405</v>
      </c>
      <c r="O5180" s="279">
        <v>13548.197459999999</v>
      </c>
    </row>
    <row r="5181" spans="10:15" x14ac:dyDescent="0.2">
      <c r="J5181" s="28">
        <v>54109</v>
      </c>
      <c r="K5181" s="28" t="s">
        <v>802</v>
      </c>
      <c r="L5181" s="28">
        <v>2</v>
      </c>
      <c r="M5181" s="28" t="str">
        <f t="shared" si="99"/>
        <v>541092</v>
      </c>
      <c r="N5181" s="28">
        <v>289</v>
      </c>
      <c r="O5181" s="279">
        <v>31935.039369999999</v>
      </c>
    </row>
    <row r="5182" spans="10:15" x14ac:dyDescent="0.2">
      <c r="J5182" s="28">
        <v>54109</v>
      </c>
      <c r="K5182" s="28" t="s">
        <v>802</v>
      </c>
      <c r="L5182" s="28">
        <v>9</v>
      </c>
      <c r="M5182" s="28" t="str">
        <f t="shared" si="99"/>
        <v>541099</v>
      </c>
      <c r="N5182" s="28">
        <v>266</v>
      </c>
      <c r="O5182" s="279">
        <v>82819.230769999995</v>
      </c>
    </row>
    <row r="5183" spans="10:15" x14ac:dyDescent="0.2">
      <c r="J5183" s="28">
        <v>54109</v>
      </c>
      <c r="K5183" s="28" t="s">
        <v>802</v>
      </c>
      <c r="L5183" s="28">
        <v>12</v>
      </c>
      <c r="M5183" s="28" t="str">
        <f t="shared" si="99"/>
        <v>5410912</v>
      </c>
      <c r="N5183" s="28">
        <v>0</v>
      </c>
      <c r="O5183" s="279">
        <v>1213.952779</v>
      </c>
    </row>
    <row r="5184" spans="10:15" x14ac:dyDescent="0.2">
      <c r="J5184" s="28">
        <v>54125</v>
      </c>
      <c r="K5184" s="28" t="s">
        <v>803</v>
      </c>
      <c r="L5184" s="28">
        <v>1</v>
      </c>
      <c r="M5184" s="28" t="str">
        <f t="shared" si="99"/>
        <v>541251</v>
      </c>
      <c r="N5184" s="28">
        <v>16659</v>
      </c>
      <c r="O5184" s="279">
        <v>16067.595139999999</v>
      </c>
    </row>
    <row r="5185" spans="10:15" x14ac:dyDescent="0.2">
      <c r="J5185" s="28">
        <v>54125</v>
      </c>
      <c r="K5185" s="28" t="s">
        <v>803</v>
      </c>
      <c r="L5185" s="28">
        <v>2</v>
      </c>
      <c r="M5185" s="28" t="str">
        <f t="shared" si="99"/>
        <v>541252</v>
      </c>
      <c r="N5185" s="28">
        <v>6688</v>
      </c>
      <c r="O5185" s="279">
        <v>62418.383119999999</v>
      </c>
    </row>
    <row r="5186" spans="10:15" x14ac:dyDescent="0.2">
      <c r="J5186" s="28">
        <v>54125</v>
      </c>
      <c r="K5186" s="28" t="s">
        <v>803</v>
      </c>
      <c r="L5186" s="28">
        <v>12</v>
      </c>
      <c r="M5186" s="28" t="str">
        <f t="shared" si="99"/>
        <v>5412512</v>
      </c>
      <c r="N5186" s="28">
        <v>0</v>
      </c>
      <c r="O5186" s="279">
        <v>2827.9798219999998</v>
      </c>
    </row>
    <row r="5187" spans="10:15" x14ac:dyDescent="0.2">
      <c r="J5187" s="28">
        <v>54128</v>
      </c>
      <c r="K5187" s="28" t="s">
        <v>804</v>
      </c>
      <c r="L5187" s="28">
        <v>1</v>
      </c>
      <c r="M5187" s="28" t="str">
        <f t="shared" ref="M5187:M5250" si="100">J5187&amp;L5187</f>
        <v>541281</v>
      </c>
      <c r="N5187" s="28">
        <v>17562</v>
      </c>
      <c r="O5187" s="279">
        <v>35659.620450000002</v>
      </c>
    </row>
    <row r="5188" spans="10:15" x14ac:dyDescent="0.2">
      <c r="J5188" s="28">
        <v>54128</v>
      </c>
      <c r="K5188" s="28" t="s">
        <v>804</v>
      </c>
      <c r="L5188" s="28">
        <v>2</v>
      </c>
      <c r="M5188" s="28" t="str">
        <f t="shared" si="100"/>
        <v>541282</v>
      </c>
      <c r="N5188" s="28">
        <v>8641</v>
      </c>
      <c r="O5188" s="279">
        <v>73889.764039999995</v>
      </c>
    </row>
    <row r="5189" spans="10:15" x14ac:dyDescent="0.2">
      <c r="J5189" s="28">
        <v>54128</v>
      </c>
      <c r="K5189" s="28" t="s">
        <v>804</v>
      </c>
      <c r="L5189" s="28">
        <v>9</v>
      </c>
      <c r="M5189" s="28" t="str">
        <f t="shared" si="100"/>
        <v>541289</v>
      </c>
      <c r="N5189" s="28">
        <v>863</v>
      </c>
      <c r="O5189" s="279">
        <v>126923.08070000001</v>
      </c>
    </row>
    <row r="5190" spans="10:15" x14ac:dyDescent="0.2">
      <c r="J5190" s="28">
        <v>54128</v>
      </c>
      <c r="K5190" s="28" t="s">
        <v>804</v>
      </c>
      <c r="L5190" s="28">
        <v>12</v>
      </c>
      <c r="M5190" s="28" t="str">
        <f t="shared" si="100"/>
        <v>5412812</v>
      </c>
      <c r="N5190" s="28">
        <v>0</v>
      </c>
      <c r="O5190" s="279">
        <v>6000.074294</v>
      </c>
    </row>
    <row r="5191" spans="10:15" x14ac:dyDescent="0.2">
      <c r="J5191" s="28">
        <v>54172</v>
      </c>
      <c r="K5191" s="28" t="s">
        <v>805</v>
      </c>
      <c r="L5191" s="28">
        <v>1</v>
      </c>
      <c r="M5191" s="28" t="str">
        <f t="shared" si="100"/>
        <v>541721</v>
      </c>
      <c r="N5191" s="28">
        <v>6510</v>
      </c>
      <c r="O5191" s="279">
        <v>94963.25056</v>
      </c>
    </row>
    <row r="5192" spans="10:15" x14ac:dyDescent="0.2">
      <c r="J5192" s="28">
        <v>54172</v>
      </c>
      <c r="K5192" s="28" t="s">
        <v>805</v>
      </c>
      <c r="L5192" s="28">
        <v>2</v>
      </c>
      <c r="M5192" s="28" t="str">
        <f t="shared" si="100"/>
        <v>541722</v>
      </c>
      <c r="N5192" s="28">
        <v>149027</v>
      </c>
      <c r="O5192" s="279">
        <v>247131.37599999999</v>
      </c>
    </row>
    <row r="5193" spans="10:15" x14ac:dyDescent="0.2">
      <c r="J5193" s="28">
        <v>54172</v>
      </c>
      <c r="K5193" s="28" t="s">
        <v>805</v>
      </c>
      <c r="L5193" s="28">
        <v>3</v>
      </c>
      <c r="M5193" s="28" t="str">
        <f t="shared" si="100"/>
        <v>541723</v>
      </c>
      <c r="N5193" s="28">
        <v>143848</v>
      </c>
      <c r="O5193" s="279">
        <v>332436.68569999997</v>
      </c>
    </row>
    <row r="5194" spans="10:15" x14ac:dyDescent="0.2">
      <c r="J5194" s="28">
        <v>54172</v>
      </c>
      <c r="K5194" s="28" t="s">
        <v>805</v>
      </c>
      <c r="L5194" s="28">
        <v>4</v>
      </c>
      <c r="M5194" s="28" t="str">
        <f t="shared" si="100"/>
        <v>541724</v>
      </c>
      <c r="N5194" s="28">
        <v>85893</v>
      </c>
      <c r="O5194" s="279">
        <v>410845.48759999999</v>
      </c>
    </row>
    <row r="5195" spans="10:15" x14ac:dyDescent="0.2">
      <c r="J5195" s="28">
        <v>54172</v>
      </c>
      <c r="K5195" s="28" t="s">
        <v>805</v>
      </c>
      <c r="L5195" s="28">
        <v>5</v>
      </c>
      <c r="M5195" s="28" t="str">
        <f t="shared" si="100"/>
        <v>541725</v>
      </c>
      <c r="N5195" s="28">
        <v>18100</v>
      </c>
      <c r="O5195" s="279">
        <v>400523.54359999998</v>
      </c>
    </row>
    <row r="5196" spans="10:15" x14ac:dyDescent="0.2">
      <c r="J5196" s="28">
        <v>54172</v>
      </c>
      <c r="K5196" s="28" t="s">
        <v>805</v>
      </c>
      <c r="L5196" s="28">
        <v>6</v>
      </c>
      <c r="M5196" s="28" t="str">
        <f t="shared" si="100"/>
        <v>541726</v>
      </c>
      <c r="N5196" s="28">
        <v>10654</v>
      </c>
      <c r="O5196" s="279">
        <v>234941.45879999999</v>
      </c>
    </row>
    <row r="5197" spans="10:15" x14ac:dyDescent="0.2">
      <c r="J5197" s="28">
        <v>54172</v>
      </c>
      <c r="K5197" s="28" t="s">
        <v>805</v>
      </c>
      <c r="L5197" s="28">
        <v>7</v>
      </c>
      <c r="M5197" s="28" t="str">
        <f t="shared" si="100"/>
        <v>541727</v>
      </c>
      <c r="N5197" s="28">
        <v>3050</v>
      </c>
      <c r="O5197" s="279">
        <v>69969.417180000004</v>
      </c>
    </row>
    <row r="5198" spans="10:15" x14ac:dyDescent="0.2">
      <c r="J5198" s="28">
        <v>54172</v>
      </c>
      <c r="K5198" s="28" t="s">
        <v>805</v>
      </c>
      <c r="L5198" s="28">
        <v>8</v>
      </c>
      <c r="M5198" s="28" t="str">
        <f t="shared" si="100"/>
        <v>541728</v>
      </c>
      <c r="N5198" s="28">
        <v>2389</v>
      </c>
      <c r="O5198" s="279">
        <v>35402.406880000002</v>
      </c>
    </row>
    <row r="5199" spans="10:15" x14ac:dyDescent="0.2">
      <c r="J5199" s="28">
        <v>54172</v>
      </c>
      <c r="K5199" s="28" t="s">
        <v>805</v>
      </c>
      <c r="L5199" s="28">
        <v>9</v>
      </c>
      <c r="M5199" s="28" t="str">
        <f t="shared" si="100"/>
        <v>541729</v>
      </c>
      <c r="N5199" s="28">
        <v>6340</v>
      </c>
      <c r="O5199" s="279">
        <v>479489.44349999999</v>
      </c>
    </row>
    <row r="5200" spans="10:15" x14ac:dyDescent="0.2">
      <c r="J5200" s="28">
        <v>54172</v>
      </c>
      <c r="K5200" s="28" t="s">
        <v>805</v>
      </c>
      <c r="L5200" s="28">
        <v>10</v>
      </c>
      <c r="M5200" s="28" t="str">
        <f t="shared" si="100"/>
        <v>5417210</v>
      </c>
      <c r="N5200" s="28">
        <v>13167</v>
      </c>
      <c r="O5200" s="279">
        <v>539009.17740000004</v>
      </c>
    </row>
    <row r="5201" spans="10:15" x14ac:dyDescent="0.2">
      <c r="J5201" s="28">
        <v>54172</v>
      </c>
      <c r="K5201" s="28" t="s">
        <v>805</v>
      </c>
      <c r="L5201" s="28">
        <v>11</v>
      </c>
      <c r="M5201" s="28" t="str">
        <f t="shared" si="100"/>
        <v>5417211</v>
      </c>
      <c r="N5201" s="28">
        <v>225</v>
      </c>
      <c r="O5201" s="279">
        <v>133912.3223</v>
      </c>
    </row>
    <row r="5202" spans="10:15" x14ac:dyDescent="0.2">
      <c r="J5202" s="28">
        <v>54172</v>
      </c>
      <c r="K5202" s="28" t="s">
        <v>805</v>
      </c>
      <c r="L5202" s="28">
        <v>12</v>
      </c>
      <c r="M5202" s="28" t="str">
        <f t="shared" si="100"/>
        <v>5417212</v>
      </c>
      <c r="N5202" s="28">
        <v>0</v>
      </c>
      <c r="O5202" s="279">
        <v>45709.59347</v>
      </c>
    </row>
    <row r="5203" spans="10:15" x14ac:dyDescent="0.2">
      <c r="J5203" s="28">
        <v>54174</v>
      </c>
      <c r="K5203" s="28" t="s">
        <v>806</v>
      </c>
      <c r="L5203" s="28">
        <v>1</v>
      </c>
      <c r="M5203" s="28" t="str">
        <f t="shared" si="100"/>
        <v>541741</v>
      </c>
      <c r="N5203" s="28">
        <v>44886</v>
      </c>
      <c r="O5203" s="279">
        <v>43572.691980000003</v>
      </c>
    </row>
    <row r="5204" spans="10:15" x14ac:dyDescent="0.2">
      <c r="J5204" s="28">
        <v>54174</v>
      </c>
      <c r="K5204" s="28" t="s">
        <v>806</v>
      </c>
      <c r="L5204" s="28">
        <v>2</v>
      </c>
      <c r="M5204" s="28" t="str">
        <f t="shared" si="100"/>
        <v>541742</v>
      </c>
      <c r="N5204" s="28">
        <v>69655</v>
      </c>
      <c r="O5204" s="279">
        <v>93504.558850000001</v>
      </c>
    </row>
    <row r="5205" spans="10:15" x14ac:dyDescent="0.2">
      <c r="J5205" s="28">
        <v>54174</v>
      </c>
      <c r="K5205" s="28" t="s">
        <v>806</v>
      </c>
      <c r="L5205" s="28">
        <v>3</v>
      </c>
      <c r="M5205" s="28" t="str">
        <f t="shared" si="100"/>
        <v>541743</v>
      </c>
      <c r="N5205" s="28">
        <v>5100</v>
      </c>
      <c r="O5205" s="279">
        <v>199357.5987</v>
      </c>
    </row>
    <row r="5206" spans="10:15" x14ac:dyDescent="0.2">
      <c r="J5206" s="28">
        <v>54174</v>
      </c>
      <c r="K5206" s="28" t="s">
        <v>806</v>
      </c>
      <c r="L5206" s="28">
        <v>5</v>
      </c>
      <c r="M5206" s="28" t="str">
        <f t="shared" si="100"/>
        <v>541745</v>
      </c>
      <c r="N5206" s="28">
        <v>973</v>
      </c>
      <c r="O5206" s="279">
        <v>239650.82870000001</v>
      </c>
    </row>
    <row r="5207" spans="10:15" x14ac:dyDescent="0.2">
      <c r="J5207" s="28">
        <v>54174</v>
      </c>
      <c r="K5207" s="28" t="s">
        <v>806</v>
      </c>
      <c r="L5207" s="28">
        <v>7</v>
      </c>
      <c r="M5207" s="28" t="str">
        <f t="shared" si="100"/>
        <v>541747</v>
      </c>
      <c r="N5207" s="28">
        <v>1244</v>
      </c>
      <c r="O5207" s="279">
        <v>174444.56460000001</v>
      </c>
    </row>
    <row r="5208" spans="10:15" x14ac:dyDescent="0.2">
      <c r="J5208" s="28">
        <v>54174</v>
      </c>
      <c r="K5208" s="28" t="s">
        <v>806</v>
      </c>
      <c r="L5208" s="28">
        <v>9</v>
      </c>
      <c r="M5208" s="28" t="str">
        <f t="shared" si="100"/>
        <v>541749</v>
      </c>
      <c r="N5208" s="28">
        <v>2627</v>
      </c>
      <c r="O5208" s="279">
        <v>163799.17850000001</v>
      </c>
    </row>
    <row r="5209" spans="10:15" x14ac:dyDescent="0.2">
      <c r="J5209" s="28">
        <v>54174</v>
      </c>
      <c r="K5209" s="28" t="s">
        <v>806</v>
      </c>
      <c r="L5209" s="28">
        <v>10</v>
      </c>
      <c r="M5209" s="28" t="str">
        <f t="shared" si="100"/>
        <v>5417410</v>
      </c>
      <c r="N5209" s="28">
        <v>1777</v>
      </c>
      <c r="O5209" s="279">
        <v>143411.3113</v>
      </c>
    </row>
    <row r="5210" spans="10:15" x14ac:dyDescent="0.2">
      <c r="J5210" s="28">
        <v>54174</v>
      </c>
      <c r="K5210" s="28" t="s">
        <v>806</v>
      </c>
      <c r="L5210" s="28">
        <v>12</v>
      </c>
      <c r="M5210" s="28" t="str">
        <f t="shared" si="100"/>
        <v>5417412</v>
      </c>
      <c r="N5210" s="28">
        <v>0</v>
      </c>
      <c r="O5210" s="279">
        <v>4918.1614509999999</v>
      </c>
    </row>
    <row r="5211" spans="10:15" x14ac:dyDescent="0.2">
      <c r="J5211" s="28">
        <v>54206</v>
      </c>
      <c r="K5211" s="28" t="s">
        <v>807</v>
      </c>
      <c r="L5211" s="28">
        <v>1</v>
      </c>
      <c r="M5211" s="28" t="str">
        <f t="shared" si="100"/>
        <v>542061</v>
      </c>
      <c r="N5211" s="28">
        <v>87216</v>
      </c>
      <c r="O5211" s="279">
        <v>30686.856599999999</v>
      </c>
    </row>
    <row r="5212" spans="10:15" x14ac:dyDescent="0.2">
      <c r="J5212" s="28">
        <v>54206</v>
      </c>
      <c r="K5212" s="28" t="s">
        <v>807</v>
      </c>
      <c r="L5212" s="28">
        <v>2</v>
      </c>
      <c r="M5212" s="28" t="str">
        <f t="shared" si="100"/>
        <v>542062</v>
      </c>
      <c r="N5212" s="28">
        <v>96190</v>
      </c>
      <c r="O5212" s="279">
        <v>76789.757150000005</v>
      </c>
    </row>
    <row r="5213" spans="10:15" x14ac:dyDescent="0.2">
      <c r="J5213" s="28">
        <v>54206</v>
      </c>
      <c r="K5213" s="28" t="s">
        <v>807</v>
      </c>
      <c r="L5213" s="28">
        <v>3</v>
      </c>
      <c r="M5213" s="28" t="str">
        <f t="shared" si="100"/>
        <v>542063</v>
      </c>
      <c r="N5213" s="28">
        <v>4953</v>
      </c>
      <c r="O5213" s="279">
        <v>122069.15059999999</v>
      </c>
    </row>
    <row r="5214" spans="10:15" x14ac:dyDescent="0.2">
      <c r="J5214" s="28">
        <v>54206</v>
      </c>
      <c r="K5214" s="28" t="s">
        <v>807</v>
      </c>
      <c r="L5214" s="28">
        <v>4</v>
      </c>
      <c r="M5214" s="28" t="str">
        <f t="shared" si="100"/>
        <v>542064</v>
      </c>
      <c r="N5214" s="28">
        <v>1136</v>
      </c>
      <c r="O5214" s="279">
        <v>35014.399210000003</v>
      </c>
    </row>
    <row r="5215" spans="10:15" x14ac:dyDescent="0.2">
      <c r="J5215" s="28">
        <v>54206</v>
      </c>
      <c r="K5215" s="28" t="s">
        <v>807</v>
      </c>
      <c r="L5215" s="28">
        <v>5</v>
      </c>
      <c r="M5215" s="28" t="str">
        <f t="shared" si="100"/>
        <v>542065</v>
      </c>
      <c r="N5215" s="28">
        <v>1112</v>
      </c>
      <c r="O5215" s="279">
        <v>289072.50339999999</v>
      </c>
    </row>
    <row r="5216" spans="10:15" x14ac:dyDescent="0.2">
      <c r="J5216" s="28">
        <v>54206</v>
      </c>
      <c r="K5216" s="28" t="s">
        <v>807</v>
      </c>
      <c r="L5216" s="28">
        <v>9</v>
      </c>
      <c r="M5216" s="28" t="str">
        <f t="shared" si="100"/>
        <v>542069</v>
      </c>
      <c r="N5216" s="28">
        <v>3985</v>
      </c>
      <c r="O5216" s="279">
        <v>103282.8881</v>
      </c>
    </row>
    <row r="5217" spans="10:15" x14ac:dyDescent="0.2">
      <c r="J5217" s="28">
        <v>54206</v>
      </c>
      <c r="K5217" s="28" t="s">
        <v>807</v>
      </c>
      <c r="L5217" s="28">
        <v>10</v>
      </c>
      <c r="M5217" s="28" t="str">
        <f t="shared" si="100"/>
        <v>5420610</v>
      </c>
      <c r="N5217" s="28">
        <v>1108</v>
      </c>
      <c r="O5217" s="279">
        <v>337646.88429999998</v>
      </c>
    </row>
    <row r="5218" spans="10:15" x14ac:dyDescent="0.2">
      <c r="J5218" s="28">
        <v>54206</v>
      </c>
      <c r="K5218" s="28" t="s">
        <v>807</v>
      </c>
      <c r="L5218" s="28">
        <v>12</v>
      </c>
      <c r="M5218" s="28" t="str">
        <f t="shared" si="100"/>
        <v>5420612</v>
      </c>
      <c r="N5218" s="28">
        <v>0</v>
      </c>
      <c r="O5218" s="279">
        <v>6943.925373</v>
      </c>
    </row>
    <row r="5219" spans="10:15" x14ac:dyDescent="0.2">
      <c r="J5219" s="28">
        <v>54223</v>
      </c>
      <c r="K5219" s="28" t="s">
        <v>808</v>
      </c>
      <c r="L5219" s="28">
        <v>1</v>
      </c>
      <c r="M5219" s="28" t="str">
        <f t="shared" si="100"/>
        <v>542231</v>
      </c>
      <c r="N5219" s="28">
        <v>23789</v>
      </c>
      <c r="O5219" s="279">
        <v>29053.754550000001</v>
      </c>
    </row>
    <row r="5220" spans="10:15" x14ac:dyDescent="0.2">
      <c r="J5220" s="28">
        <v>54223</v>
      </c>
      <c r="K5220" s="28" t="s">
        <v>808</v>
      </c>
      <c r="L5220" s="28">
        <v>2</v>
      </c>
      <c r="M5220" s="28" t="str">
        <f t="shared" si="100"/>
        <v>542232</v>
      </c>
      <c r="N5220" s="28">
        <v>12707</v>
      </c>
      <c r="O5220" s="279">
        <v>83351.070959999997</v>
      </c>
    </row>
    <row r="5221" spans="10:15" x14ac:dyDescent="0.2">
      <c r="J5221" s="28">
        <v>54223</v>
      </c>
      <c r="K5221" s="28" t="s">
        <v>808</v>
      </c>
      <c r="L5221" s="28">
        <v>3</v>
      </c>
      <c r="M5221" s="28" t="str">
        <f t="shared" si="100"/>
        <v>542233</v>
      </c>
      <c r="N5221" s="28">
        <v>963</v>
      </c>
      <c r="O5221" s="279">
        <v>70094.993579999995</v>
      </c>
    </row>
    <row r="5222" spans="10:15" x14ac:dyDescent="0.2">
      <c r="J5222" s="28">
        <v>54223</v>
      </c>
      <c r="K5222" s="28" t="s">
        <v>808</v>
      </c>
      <c r="L5222" s="28">
        <v>4</v>
      </c>
      <c r="M5222" s="28" t="str">
        <f t="shared" si="100"/>
        <v>542234</v>
      </c>
      <c r="N5222" s="28">
        <v>921</v>
      </c>
      <c r="O5222" s="279">
        <v>148773.07269999999</v>
      </c>
    </row>
    <row r="5223" spans="10:15" x14ac:dyDescent="0.2">
      <c r="J5223" s="28">
        <v>54223</v>
      </c>
      <c r="K5223" s="28" t="s">
        <v>808</v>
      </c>
      <c r="L5223" s="28">
        <v>9</v>
      </c>
      <c r="M5223" s="28" t="str">
        <f t="shared" si="100"/>
        <v>542239</v>
      </c>
      <c r="N5223" s="28">
        <v>2693</v>
      </c>
      <c r="O5223" s="279">
        <v>60530.311820000003</v>
      </c>
    </row>
    <row r="5224" spans="10:15" x14ac:dyDescent="0.2">
      <c r="J5224" s="28">
        <v>54223</v>
      </c>
      <c r="K5224" s="28" t="s">
        <v>808</v>
      </c>
      <c r="L5224" s="28">
        <v>12</v>
      </c>
      <c r="M5224" s="28" t="str">
        <f t="shared" si="100"/>
        <v>5422312</v>
      </c>
      <c r="N5224" s="28">
        <v>0</v>
      </c>
      <c r="O5224" s="279">
        <v>1887.506627</v>
      </c>
    </row>
    <row r="5225" spans="10:15" x14ac:dyDescent="0.2">
      <c r="J5225" s="28">
        <v>54239</v>
      </c>
      <c r="K5225" s="28" t="s">
        <v>809</v>
      </c>
      <c r="L5225" s="28">
        <v>1</v>
      </c>
      <c r="M5225" s="28" t="str">
        <f t="shared" si="100"/>
        <v>542391</v>
      </c>
      <c r="N5225" s="28">
        <v>16272</v>
      </c>
      <c r="O5225" s="279">
        <v>30597.747169999999</v>
      </c>
    </row>
    <row r="5226" spans="10:15" x14ac:dyDescent="0.2">
      <c r="J5226" s="28">
        <v>54239</v>
      </c>
      <c r="K5226" s="28" t="s">
        <v>809</v>
      </c>
      <c r="L5226" s="28">
        <v>2</v>
      </c>
      <c r="M5226" s="28" t="str">
        <f t="shared" si="100"/>
        <v>542392</v>
      </c>
      <c r="N5226" s="28">
        <v>51191</v>
      </c>
      <c r="O5226" s="279">
        <v>66247.541450000004</v>
      </c>
    </row>
    <row r="5227" spans="10:15" x14ac:dyDescent="0.2">
      <c r="J5227" s="28">
        <v>54239</v>
      </c>
      <c r="K5227" s="28" t="s">
        <v>809</v>
      </c>
      <c r="L5227" s="28">
        <v>3</v>
      </c>
      <c r="M5227" s="28" t="str">
        <f t="shared" si="100"/>
        <v>542393</v>
      </c>
      <c r="N5227" s="28">
        <v>3597</v>
      </c>
      <c r="O5227" s="279">
        <v>116488.06170000001</v>
      </c>
    </row>
    <row r="5228" spans="10:15" x14ac:dyDescent="0.2">
      <c r="J5228" s="28">
        <v>54239</v>
      </c>
      <c r="K5228" s="28" t="s">
        <v>809</v>
      </c>
      <c r="L5228" s="28">
        <v>9</v>
      </c>
      <c r="M5228" s="28" t="str">
        <f t="shared" si="100"/>
        <v>542399</v>
      </c>
      <c r="N5228" s="28">
        <v>278</v>
      </c>
      <c r="O5228" s="279">
        <v>84440.297059999997</v>
      </c>
    </row>
    <row r="5229" spans="10:15" x14ac:dyDescent="0.2">
      <c r="J5229" s="28">
        <v>54239</v>
      </c>
      <c r="K5229" s="28" t="s">
        <v>809</v>
      </c>
      <c r="L5229" s="28">
        <v>10</v>
      </c>
      <c r="M5229" s="28" t="str">
        <f t="shared" si="100"/>
        <v>5423910</v>
      </c>
      <c r="N5229" s="28">
        <v>1733</v>
      </c>
      <c r="O5229" s="279">
        <v>203841.72659999999</v>
      </c>
    </row>
    <row r="5230" spans="10:15" x14ac:dyDescent="0.2">
      <c r="J5230" s="28">
        <v>54239</v>
      </c>
      <c r="K5230" s="28" t="s">
        <v>809</v>
      </c>
      <c r="L5230" s="28">
        <v>12</v>
      </c>
      <c r="M5230" s="28" t="str">
        <f t="shared" si="100"/>
        <v>5423912</v>
      </c>
      <c r="N5230" s="28">
        <v>0</v>
      </c>
      <c r="O5230" s="279">
        <v>11436.53118</v>
      </c>
    </row>
    <row r="5231" spans="10:15" x14ac:dyDescent="0.2">
      <c r="J5231" s="28">
        <v>54245</v>
      </c>
      <c r="K5231" s="28" t="s">
        <v>810</v>
      </c>
      <c r="L5231" s="28">
        <v>1</v>
      </c>
      <c r="M5231" s="28" t="str">
        <f t="shared" si="100"/>
        <v>542451</v>
      </c>
      <c r="N5231" s="28">
        <v>41022</v>
      </c>
      <c r="O5231" s="279">
        <v>27154.848000000002</v>
      </c>
    </row>
    <row r="5232" spans="10:15" x14ac:dyDescent="0.2">
      <c r="J5232" s="28">
        <v>54245</v>
      </c>
      <c r="K5232" s="28" t="s">
        <v>810</v>
      </c>
      <c r="L5232" s="28">
        <v>2</v>
      </c>
      <c r="M5232" s="28" t="str">
        <f t="shared" si="100"/>
        <v>542452</v>
      </c>
      <c r="N5232" s="28">
        <v>31283</v>
      </c>
      <c r="O5232" s="279">
        <v>70179.295929999993</v>
      </c>
    </row>
    <row r="5233" spans="10:15" x14ac:dyDescent="0.2">
      <c r="J5233" s="28">
        <v>54245</v>
      </c>
      <c r="K5233" s="28" t="s">
        <v>810</v>
      </c>
      <c r="L5233" s="28">
        <v>3</v>
      </c>
      <c r="M5233" s="28" t="str">
        <f t="shared" si="100"/>
        <v>542453</v>
      </c>
      <c r="N5233" s="28">
        <v>1190</v>
      </c>
      <c r="O5233" s="279">
        <v>122994.6887</v>
      </c>
    </row>
    <row r="5234" spans="10:15" x14ac:dyDescent="0.2">
      <c r="J5234" s="28">
        <v>54245</v>
      </c>
      <c r="K5234" s="28" t="s">
        <v>810</v>
      </c>
      <c r="L5234" s="28">
        <v>4</v>
      </c>
      <c r="M5234" s="28" t="str">
        <f t="shared" si="100"/>
        <v>542454</v>
      </c>
      <c r="N5234" s="28">
        <v>2350</v>
      </c>
      <c r="O5234" s="279">
        <v>160410.51199999999</v>
      </c>
    </row>
    <row r="5235" spans="10:15" x14ac:dyDescent="0.2">
      <c r="J5235" s="28">
        <v>54245</v>
      </c>
      <c r="K5235" s="28" t="s">
        <v>810</v>
      </c>
      <c r="L5235" s="28">
        <v>5</v>
      </c>
      <c r="M5235" s="28" t="str">
        <f t="shared" si="100"/>
        <v>542455</v>
      </c>
      <c r="N5235" s="28">
        <v>1306</v>
      </c>
      <c r="O5235" s="279">
        <v>93878.42972</v>
      </c>
    </row>
    <row r="5236" spans="10:15" x14ac:dyDescent="0.2">
      <c r="J5236" s="28">
        <v>54245</v>
      </c>
      <c r="K5236" s="28" t="s">
        <v>810</v>
      </c>
      <c r="L5236" s="28">
        <v>9</v>
      </c>
      <c r="M5236" s="28" t="str">
        <f t="shared" si="100"/>
        <v>542459</v>
      </c>
      <c r="N5236" s="28">
        <v>2135</v>
      </c>
      <c r="O5236" s="279">
        <v>83372.817139999999</v>
      </c>
    </row>
    <row r="5237" spans="10:15" x14ac:dyDescent="0.2">
      <c r="J5237" s="28">
        <v>54245</v>
      </c>
      <c r="K5237" s="28" t="s">
        <v>810</v>
      </c>
      <c r="L5237" s="28">
        <v>12</v>
      </c>
      <c r="M5237" s="28" t="str">
        <f t="shared" si="100"/>
        <v>5424512</v>
      </c>
      <c r="N5237" s="28">
        <v>0</v>
      </c>
      <c r="O5237" s="279">
        <v>6829.253001</v>
      </c>
    </row>
    <row r="5238" spans="10:15" x14ac:dyDescent="0.2">
      <c r="J5238" s="28">
        <v>54250</v>
      </c>
      <c r="K5238" s="28" t="s">
        <v>811</v>
      </c>
      <c r="L5238" s="28">
        <v>1</v>
      </c>
      <c r="M5238" s="28" t="str">
        <f t="shared" si="100"/>
        <v>542501</v>
      </c>
      <c r="N5238" s="28">
        <v>28452</v>
      </c>
      <c r="O5238" s="279">
        <v>65672.649430000005</v>
      </c>
    </row>
    <row r="5239" spans="10:15" x14ac:dyDescent="0.2">
      <c r="J5239" s="28">
        <v>54250</v>
      </c>
      <c r="K5239" s="28" t="s">
        <v>811</v>
      </c>
      <c r="L5239" s="28">
        <v>2</v>
      </c>
      <c r="M5239" s="28" t="str">
        <f t="shared" si="100"/>
        <v>542502</v>
      </c>
      <c r="N5239" s="28">
        <v>69015</v>
      </c>
      <c r="O5239" s="279">
        <v>171329.93969999999</v>
      </c>
    </row>
    <row r="5240" spans="10:15" x14ac:dyDescent="0.2">
      <c r="J5240" s="28">
        <v>54250</v>
      </c>
      <c r="K5240" s="28" t="s">
        <v>811</v>
      </c>
      <c r="L5240" s="28">
        <v>3</v>
      </c>
      <c r="M5240" s="28" t="str">
        <f t="shared" si="100"/>
        <v>542503</v>
      </c>
      <c r="N5240" s="28">
        <v>17539</v>
      </c>
      <c r="O5240" s="279">
        <v>229412.6035</v>
      </c>
    </row>
    <row r="5241" spans="10:15" x14ac:dyDescent="0.2">
      <c r="J5241" s="28">
        <v>54250</v>
      </c>
      <c r="K5241" s="28" t="s">
        <v>811</v>
      </c>
      <c r="L5241" s="28">
        <v>4</v>
      </c>
      <c r="M5241" s="28" t="str">
        <f t="shared" si="100"/>
        <v>542504</v>
      </c>
      <c r="N5241" s="28">
        <v>11218</v>
      </c>
      <c r="O5241" s="279">
        <v>339464.38309999998</v>
      </c>
    </row>
    <row r="5242" spans="10:15" x14ac:dyDescent="0.2">
      <c r="J5242" s="28">
        <v>54250</v>
      </c>
      <c r="K5242" s="28" t="s">
        <v>811</v>
      </c>
      <c r="L5242" s="28">
        <v>5</v>
      </c>
      <c r="M5242" s="28" t="str">
        <f t="shared" si="100"/>
        <v>542505</v>
      </c>
      <c r="N5242" s="28">
        <v>1488</v>
      </c>
      <c r="O5242" s="279">
        <v>939144.25459999999</v>
      </c>
    </row>
    <row r="5243" spans="10:15" x14ac:dyDescent="0.2">
      <c r="J5243" s="28">
        <v>54250</v>
      </c>
      <c r="K5243" s="28" t="s">
        <v>811</v>
      </c>
      <c r="L5243" s="28">
        <v>6</v>
      </c>
      <c r="M5243" s="28" t="str">
        <f t="shared" si="100"/>
        <v>542506</v>
      </c>
      <c r="N5243" s="28">
        <v>1013</v>
      </c>
      <c r="O5243" s="279">
        <v>376484.4607</v>
      </c>
    </row>
    <row r="5244" spans="10:15" x14ac:dyDescent="0.2">
      <c r="J5244" s="28">
        <v>54250</v>
      </c>
      <c r="K5244" s="28" t="s">
        <v>811</v>
      </c>
      <c r="L5244" s="28">
        <v>9</v>
      </c>
      <c r="M5244" s="28" t="str">
        <f t="shared" si="100"/>
        <v>542509</v>
      </c>
      <c r="N5244" s="28">
        <v>2223</v>
      </c>
      <c r="O5244" s="279">
        <v>212280.47339999999</v>
      </c>
    </row>
    <row r="5245" spans="10:15" x14ac:dyDescent="0.2">
      <c r="J5245" s="28">
        <v>54250</v>
      </c>
      <c r="K5245" s="28" t="s">
        <v>811</v>
      </c>
      <c r="L5245" s="28">
        <v>10</v>
      </c>
      <c r="M5245" s="28" t="str">
        <f t="shared" si="100"/>
        <v>5425010</v>
      </c>
      <c r="N5245" s="28">
        <v>2568</v>
      </c>
      <c r="O5245" s="279">
        <v>558123.92649999994</v>
      </c>
    </row>
    <row r="5246" spans="10:15" x14ac:dyDescent="0.2">
      <c r="J5246" s="28">
        <v>54250</v>
      </c>
      <c r="K5246" s="28" t="s">
        <v>811</v>
      </c>
      <c r="L5246" s="28">
        <v>12</v>
      </c>
      <c r="M5246" s="28" t="str">
        <f t="shared" si="100"/>
        <v>5425012</v>
      </c>
      <c r="N5246" s="28">
        <v>0</v>
      </c>
      <c r="O5246" s="279">
        <v>19966.52637</v>
      </c>
    </row>
    <row r="5247" spans="10:15" x14ac:dyDescent="0.2">
      <c r="J5247" s="28">
        <v>54261</v>
      </c>
      <c r="K5247" s="28" t="s">
        <v>812</v>
      </c>
      <c r="L5247" s="28">
        <v>1</v>
      </c>
      <c r="M5247" s="28" t="str">
        <f t="shared" si="100"/>
        <v>542611</v>
      </c>
      <c r="N5247" s="28">
        <v>146582</v>
      </c>
      <c r="O5247" s="279">
        <v>37684.496469999998</v>
      </c>
    </row>
    <row r="5248" spans="10:15" x14ac:dyDescent="0.2">
      <c r="J5248" s="28">
        <v>54261</v>
      </c>
      <c r="K5248" s="28" t="s">
        <v>812</v>
      </c>
      <c r="L5248" s="28">
        <v>2</v>
      </c>
      <c r="M5248" s="28" t="str">
        <f t="shared" si="100"/>
        <v>542612</v>
      </c>
      <c r="N5248" s="28">
        <v>168978</v>
      </c>
      <c r="O5248" s="279">
        <v>107840.5873</v>
      </c>
    </row>
    <row r="5249" spans="10:15" x14ac:dyDescent="0.2">
      <c r="J5249" s="28">
        <v>54261</v>
      </c>
      <c r="K5249" s="28" t="s">
        <v>812</v>
      </c>
      <c r="L5249" s="28">
        <v>3</v>
      </c>
      <c r="M5249" s="28" t="str">
        <f t="shared" si="100"/>
        <v>542613</v>
      </c>
      <c r="N5249" s="28">
        <v>17865</v>
      </c>
      <c r="O5249" s="279">
        <v>229617.5042</v>
      </c>
    </row>
    <row r="5250" spans="10:15" x14ac:dyDescent="0.2">
      <c r="J5250" s="28">
        <v>54261</v>
      </c>
      <c r="K5250" s="28" t="s">
        <v>812</v>
      </c>
      <c r="L5250" s="28">
        <v>4</v>
      </c>
      <c r="M5250" s="28" t="str">
        <f t="shared" si="100"/>
        <v>542614</v>
      </c>
      <c r="N5250" s="28">
        <v>5348</v>
      </c>
      <c r="O5250" s="279">
        <v>370358.62790000002</v>
      </c>
    </row>
    <row r="5251" spans="10:15" x14ac:dyDescent="0.2">
      <c r="J5251" s="28">
        <v>54261</v>
      </c>
      <c r="K5251" s="28" t="s">
        <v>812</v>
      </c>
      <c r="L5251" s="28">
        <v>5</v>
      </c>
      <c r="M5251" s="28" t="str">
        <f t="shared" ref="M5251:M5314" si="101">J5251&amp;L5251</f>
        <v>542615</v>
      </c>
      <c r="N5251" s="28">
        <v>2389</v>
      </c>
      <c r="O5251" s="279">
        <v>287866.36420000001</v>
      </c>
    </row>
    <row r="5252" spans="10:15" x14ac:dyDescent="0.2">
      <c r="J5252" s="28">
        <v>54261</v>
      </c>
      <c r="K5252" s="28" t="s">
        <v>812</v>
      </c>
      <c r="L5252" s="28">
        <v>6</v>
      </c>
      <c r="M5252" s="28" t="str">
        <f t="shared" si="101"/>
        <v>542616</v>
      </c>
      <c r="N5252" s="28">
        <v>1463</v>
      </c>
      <c r="O5252" s="279">
        <v>407371.36349999998</v>
      </c>
    </row>
    <row r="5253" spans="10:15" x14ac:dyDescent="0.2">
      <c r="J5253" s="28">
        <v>54261</v>
      </c>
      <c r="K5253" s="28" t="s">
        <v>812</v>
      </c>
      <c r="L5253" s="28">
        <v>9</v>
      </c>
      <c r="M5253" s="28" t="str">
        <f t="shared" si="101"/>
        <v>542619</v>
      </c>
      <c r="N5253" s="28">
        <v>9290</v>
      </c>
      <c r="O5253" s="279">
        <v>154696.16200000001</v>
      </c>
    </row>
    <row r="5254" spans="10:15" x14ac:dyDescent="0.2">
      <c r="J5254" s="28">
        <v>54261</v>
      </c>
      <c r="K5254" s="28" t="s">
        <v>812</v>
      </c>
      <c r="L5254" s="28">
        <v>10</v>
      </c>
      <c r="M5254" s="28" t="str">
        <f t="shared" si="101"/>
        <v>5426110</v>
      </c>
      <c r="N5254" s="28">
        <v>7943</v>
      </c>
      <c r="O5254" s="279">
        <v>355876.7733</v>
      </c>
    </row>
    <row r="5255" spans="10:15" x14ac:dyDescent="0.2">
      <c r="J5255" s="28">
        <v>54261</v>
      </c>
      <c r="K5255" s="28" t="s">
        <v>812</v>
      </c>
      <c r="L5255" s="28">
        <v>12</v>
      </c>
      <c r="M5255" s="28" t="str">
        <f t="shared" si="101"/>
        <v>5426112</v>
      </c>
      <c r="N5255" s="28">
        <v>0</v>
      </c>
      <c r="O5255" s="279">
        <v>13828.56518</v>
      </c>
    </row>
    <row r="5256" spans="10:15" x14ac:dyDescent="0.2">
      <c r="J5256" s="28">
        <v>54313</v>
      </c>
      <c r="K5256" s="28" t="s">
        <v>813</v>
      </c>
      <c r="L5256" s="28">
        <v>1</v>
      </c>
      <c r="M5256" s="28" t="str">
        <f t="shared" si="101"/>
        <v>543131</v>
      </c>
      <c r="N5256" s="28">
        <v>9166</v>
      </c>
      <c r="O5256" s="279">
        <v>122548.1131</v>
      </c>
    </row>
    <row r="5257" spans="10:15" x14ac:dyDescent="0.2">
      <c r="J5257" s="28">
        <v>54313</v>
      </c>
      <c r="K5257" s="28" t="s">
        <v>813</v>
      </c>
      <c r="L5257" s="28">
        <v>2</v>
      </c>
      <c r="M5257" s="28" t="str">
        <f t="shared" si="101"/>
        <v>543132</v>
      </c>
      <c r="N5257" s="28">
        <v>17930</v>
      </c>
      <c r="O5257" s="279">
        <v>143779.34599999999</v>
      </c>
    </row>
    <row r="5258" spans="10:15" x14ac:dyDescent="0.2">
      <c r="J5258" s="28">
        <v>54313</v>
      </c>
      <c r="K5258" s="28" t="s">
        <v>813</v>
      </c>
      <c r="L5258" s="28">
        <v>3</v>
      </c>
      <c r="M5258" s="28" t="str">
        <f t="shared" si="101"/>
        <v>543133</v>
      </c>
      <c r="N5258" s="28">
        <v>683</v>
      </c>
      <c r="O5258" s="279">
        <v>193522.85709999999</v>
      </c>
    </row>
    <row r="5259" spans="10:15" x14ac:dyDescent="0.2">
      <c r="J5259" s="28">
        <v>54313</v>
      </c>
      <c r="K5259" s="28" t="s">
        <v>813</v>
      </c>
      <c r="L5259" s="28">
        <v>9</v>
      </c>
      <c r="M5259" s="28" t="str">
        <f t="shared" si="101"/>
        <v>543139</v>
      </c>
      <c r="N5259" s="28">
        <v>0</v>
      </c>
      <c r="O5259" s="279">
        <v>2198.5516480000001</v>
      </c>
    </row>
    <row r="5260" spans="10:15" x14ac:dyDescent="0.2">
      <c r="J5260" s="28">
        <v>54313</v>
      </c>
      <c r="K5260" s="28" t="s">
        <v>813</v>
      </c>
      <c r="L5260" s="28">
        <v>12</v>
      </c>
      <c r="M5260" s="28" t="str">
        <f t="shared" si="101"/>
        <v>5431312</v>
      </c>
      <c r="N5260" s="28">
        <v>0</v>
      </c>
      <c r="O5260" s="279">
        <v>46791.167419999998</v>
      </c>
    </row>
    <row r="5261" spans="10:15" x14ac:dyDescent="0.2">
      <c r="J5261" s="28">
        <v>54344</v>
      </c>
      <c r="K5261" s="28" t="s">
        <v>814</v>
      </c>
      <c r="L5261" s="28">
        <v>1</v>
      </c>
      <c r="M5261" s="28" t="str">
        <f t="shared" si="101"/>
        <v>543441</v>
      </c>
      <c r="N5261" s="28">
        <v>17832</v>
      </c>
      <c r="O5261" s="279">
        <v>11097.925020000001</v>
      </c>
    </row>
    <row r="5262" spans="10:15" x14ac:dyDescent="0.2">
      <c r="J5262" s="28">
        <v>54344</v>
      </c>
      <c r="K5262" s="28" t="s">
        <v>814</v>
      </c>
      <c r="L5262" s="28">
        <v>2</v>
      </c>
      <c r="M5262" s="28" t="str">
        <f t="shared" si="101"/>
        <v>543442</v>
      </c>
      <c r="N5262" s="28">
        <v>793</v>
      </c>
      <c r="O5262" s="279">
        <v>33340.591780000002</v>
      </c>
    </row>
    <row r="5263" spans="10:15" x14ac:dyDescent="0.2">
      <c r="J5263" s="28">
        <v>54344</v>
      </c>
      <c r="K5263" s="28" t="s">
        <v>814</v>
      </c>
      <c r="L5263" s="28">
        <v>9</v>
      </c>
      <c r="M5263" s="28" t="str">
        <f t="shared" si="101"/>
        <v>543449</v>
      </c>
      <c r="N5263" s="28">
        <v>968</v>
      </c>
      <c r="O5263" s="279">
        <v>41648.698400000001</v>
      </c>
    </row>
    <row r="5264" spans="10:15" x14ac:dyDescent="0.2">
      <c r="J5264" s="28">
        <v>54344</v>
      </c>
      <c r="K5264" s="28" t="s">
        <v>814</v>
      </c>
      <c r="L5264" s="28">
        <v>12</v>
      </c>
      <c r="M5264" s="28" t="str">
        <f t="shared" si="101"/>
        <v>5434412</v>
      </c>
      <c r="N5264" s="28">
        <v>0</v>
      </c>
      <c r="O5264" s="279">
        <v>1513.4408780000001</v>
      </c>
    </row>
    <row r="5265" spans="10:15" x14ac:dyDescent="0.2">
      <c r="J5265" s="28">
        <v>54347</v>
      </c>
      <c r="K5265" s="28" t="s">
        <v>815</v>
      </c>
      <c r="L5265" s="28">
        <v>1</v>
      </c>
      <c r="M5265" s="28" t="str">
        <f t="shared" si="101"/>
        <v>543471</v>
      </c>
      <c r="N5265" s="28">
        <v>16162</v>
      </c>
      <c r="O5265" s="279">
        <v>22571.31554</v>
      </c>
    </row>
    <row r="5266" spans="10:15" x14ac:dyDescent="0.2">
      <c r="J5266" s="28">
        <v>54347</v>
      </c>
      <c r="K5266" s="28" t="s">
        <v>815</v>
      </c>
      <c r="L5266" s="28">
        <v>2</v>
      </c>
      <c r="M5266" s="28" t="str">
        <f t="shared" si="101"/>
        <v>543472</v>
      </c>
      <c r="N5266" s="28">
        <v>7150</v>
      </c>
      <c r="O5266" s="279">
        <v>60706.189059999997</v>
      </c>
    </row>
    <row r="5267" spans="10:15" x14ac:dyDescent="0.2">
      <c r="J5267" s="28">
        <v>54347</v>
      </c>
      <c r="K5267" s="28" t="s">
        <v>815</v>
      </c>
      <c r="L5267" s="28">
        <v>9</v>
      </c>
      <c r="M5267" s="28" t="str">
        <f t="shared" si="101"/>
        <v>543479</v>
      </c>
      <c r="N5267" s="28">
        <v>481</v>
      </c>
      <c r="O5267" s="279">
        <v>140292.03539999999</v>
      </c>
    </row>
    <row r="5268" spans="10:15" x14ac:dyDescent="0.2">
      <c r="J5268" s="28">
        <v>54347</v>
      </c>
      <c r="K5268" s="28" t="s">
        <v>815</v>
      </c>
      <c r="L5268" s="28">
        <v>12</v>
      </c>
      <c r="M5268" s="28" t="str">
        <f t="shared" si="101"/>
        <v>5434712</v>
      </c>
      <c r="N5268" s="28">
        <v>0</v>
      </c>
      <c r="O5268" s="279">
        <v>2793.913</v>
      </c>
    </row>
    <row r="5269" spans="10:15" x14ac:dyDescent="0.2">
      <c r="J5269" s="28">
        <v>54377</v>
      </c>
      <c r="K5269" s="28" t="s">
        <v>816</v>
      </c>
      <c r="L5269" s="28">
        <v>1</v>
      </c>
      <c r="M5269" s="28" t="str">
        <f t="shared" si="101"/>
        <v>543771</v>
      </c>
      <c r="N5269" s="28">
        <v>37201</v>
      </c>
      <c r="O5269" s="279">
        <v>60311.811679999999</v>
      </c>
    </row>
    <row r="5270" spans="10:15" x14ac:dyDescent="0.2">
      <c r="J5270" s="28">
        <v>54377</v>
      </c>
      <c r="K5270" s="28" t="s">
        <v>816</v>
      </c>
      <c r="L5270" s="28">
        <v>2</v>
      </c>
      <c r="M5270" s="28" t="str">
        <f t="shared" si="101"/>
        <v>543772</v>
      </c>
      <c r="N5270" s="28">
        <v>18325</v>
      </c>
      <c r="O5270" s="279">
        <v>52664.458120000003</v>
      </c>
    </row>
    <row r="5271" spans="10:15" x14ac:dyDescent="0.2">
      <c r="J5271" s="28">
        <v>54377</v>
      </c>
      <c r="K5271" s="28" t="s">
        <v>816</v>
      </c>
      <c r="L5271" s="28">
        <v>3</v>
      </c>
      <c r="M5271" s="28" t="str">
        <f t="shared" si="101"/>
        <v>543773</v>
      </c>
      <c r="N5271" s="28">
        <v>1598</v>
      </c>
      <c r="O5271" s="279">
        <v>49387.103999999999</v>
      </c>
    </row>
    <row r="5272" spans="10:15" x14ac:dyDescent="0.2">
      <c r="J5272" s="28">
        <v>54377</v>
      </c>
      <c r="K5272" s="28" t="s">
        <v>816</v>
      </c>
      <c r="L5272" s="28">
        <v>5</v>
      </c>
      <c r="M5272" s="28" t="str">
        <f t="shared" si="101"/>
        <v>543775</v>
      </c>
      <c r="N5272" s="28">
        <v>1925</v>
      </c>
      <c r="O5272" s="279">
        <v>87389.449189999999</v>
      </c>
    </row>
    <row r="5273" spans="10:15" x14ac:dyDescent="0.2">
      <c r="J5273" s="28">
        <v>54377</v>
      </c>
      <c r="K5273" s="28" t="s">
        <v>816</v>
      </c>
      <c r="L5273" s="28">
        <v>9</v>
      </c>
      <c r="M5273" s="28" t="str">
        <f t="shared" si="101"/>
        <v>543779</v>
      </c>
      <c r="N5273" s="28">
        <v>1086</v>
      </c>
      <c r="O5273" s="279">
        <v>87054.303369999994</v>
      </c>
    </row>
    <row r="5274" spans="10:15" x14ac:dyDescent="0.2">
      <c r="J5274" s="28">
        <v>54377</v>
      </c>
      <c r="K5274" s="28" t="s">
        <v>816</v>
      </c>
      <c r="L5274" s="28">
        <v>12</v>
      </c>
      <c r="M5274" s="28" t="str">
        <f t="shared" si="101"/>
        <v>5437712</v>
      </c>
      <c r="N5274" s="28">
        <v>0</v>
      </c>
      <c r="O5274" s="279">
        <v>4394.669441</v>
      </c>
    </row>
    <row r="5275" spans="10:15" x14ac:dyDescent="0.2">
      <c r="J5275" s="28">
        <v>54385</v>
      </c>
      <c r="K5275" s="28" t="s">
        <v>817</v>
      </c>
      <c r="L5275" s="28">
        <v>1</v>
      </c>
      <c r="M5275" s="28" t="str">
        <f t="shared" si="101"/>
        <v>543851</v>
      </c>
      <c r="N5275" s="28">
        <v>5034</v>
      </c>
      <c r="O5275" s="279">
        <v>14700.43122</v>
      </c>
    </row>
    <row r="5276" spans="10:15" x14ac:dyDescent="0.2">
      <c r="J5276" s="28">
        <v>54385</v>
      </c>
      <c r="K5276" s="28" t="s">
        <v>817</v>
      </c>
      <c r="L5276" s="28">
        <v>2</v>
      </c>
      <c r="M5276" s="28" t="str">
        <f t="shared" si="101"/>
        <v>543852</v>
      </c>
      <c r="N5276" s="28">
        <v>1994</v>
      </c>
      <c r="O5276" s="279">
        <v>68013.487179999996</v>
      </c>
    </row>
    <row r="5277" spans="10:15" x14ac:dyDescent="0.2">
      <c r="J5277" s="28">
        <v>54385</v>
      </c>
      <c r="K5277" s="28" t="s">
        <v>817</v>
      </c>
      <c r="L5277" s="28">
        <v>9</v>
      </c>
      <c r="M5277" s="28" t="str">
        <f t="shared" si="101"/>
        <v>543859</v>
      </c>
      <c r="N5277" s="28">
        <v>185</v>
      </c>
      <c r="O5277" s="279">
        <v>38082.85714</v>
      </c>
    </row>
    <row r="5278" spans="10:15" x14ac:dyDescent="0.2">
      <c r="J5278" s="28">
        <v>54385</v>
      </c>
      <c r="K5278" s="28" t="s">
        <v>817</v>
      </c>
      <c r="L5278" s="28">
        <v>12</v>
      </c>
      <c r="M5278" s="28" t="str">
        <f t="shared" si="101"/>
        <v>5438512</v>
      </c>
      <c r="N5278" s="28">
        <v>0</v>
      </c>
      <c r="O5278" s="279">
        <v>1881.839827</v>
      </c>
    </row>
    <row r="5279" spans="10:15" x14ac:dyDescent="0.2">
      <c r="J5279" s="28">
        <v>54398</v>
      </c>
      <c r="K5279" s="28" t="s">
        <v>818</v>
      </c>
      <c r="L5279" s="28">
        <v>1</v>
      </c>
      <c r="M5279" s="28" t="str">
        <f t="shared" si="101"/>
        <v>543981</v>
      </c>
      <c r="N5279" s="28">
        <v>10819</v>
      </c>
      <c r="O5279" s="279">
        <v>31003.607329999999</v>
      </c>
    </row>
    <row r="5280" spans="10:15" x14ac:dyDescent="0.2">
      <c r="J5280" s="28">
        <v>54398</v>
      </c>
      <c r="K5280" s="28" t="s">
        <v>818</v>
      </c>
      <c r="L5280" s="28">
        <v>2</v>
      </c>
      <c r="M5280" s="28" t="str">
        <f t="shared" si="101"/>
        <v>543982</v>
      </c>
      <c r="N5280" s="28">
        <v>21650</v>
      </c>
      <c r="O5280" s="279">
        <v>84162.59676</v>
      </c>
    </row>
    <row r="5281" spans="10:15" x14ac:dyDescent="0.2">
      <c r="J5281" s="28">
        <v>54398</v>
      </c>
      <c r="K5281" s="28" t="s">
        <v>818</v>
      </c>
      <c r="L5281" s="28">
        <v>3</v>
      </c>
      <c r="M5281" s="28" t="str">
        <f t="shared" si="101"/>
        <v>543983</v>
      </c>
      <c r="N5281" s="28">
        <v>1704</v>
      </c>
      <c r="O5281" s="279">
        <v>90828.641329999999</v>
      </c>
    </row>
    <row r="5282" spans="10:15" x14ac:dyDescent="0.2">
      <c r="J5282" s="28">
        <v>54398</v>
      </c>
      <c r="K5282" s="28" t="s">
        <v>818</v>
      </c>
      <c r="L5282" s="28">
        <v>4</v>
      </c>
      <c r="M5282" s="28" t="str">
        <f t="shared" si="101"/>
        <v>543984</v>
      </c>
      <c r="N5282" s="28">
        <v>1382</v>
      </c>
      <c r="O5282" s="279">
        <v>99194.231799999994</v>
      </c>
    </row>
    <row r="5283" spans="10:15" x14ac:dyDescent="0.2">
      <c r="J5283" s="28">
        <v>54398</v>
      </c>
      <c r="K5283" s="28" t="s">
        <v>818</v>
      </c>
      <c r="L5283" s="28">
        <v>5</v>
      </c>
      <c r="M5283" s="28" t="str">
        <f t="shared" si="101"/>
        <v>543985</v>
      </c>
      <c r="N5283" s="28">
        <v>1897</v>
      </c>
      <c r="O5283" s="279">
        <v>60763.726369999997</v>
      </c>
    </row>
    <row r="5284" spans="10:15" x14ac:dyDescent="0.2">
      <c r="J5284" s="28">
        <v>54398</v>
      </c>
      <c r="K5284" s="28" t="s">
        <v>818</v>
      </c>
      <c r="L5284" s="28">
        <v>12</v>
      </c>
      <c r="M5284" s="28" t="str">
        <f t="shared" si="101"/>
        <v>5439812</v>
      </c>
      <c r="N5284" s="28">
        <v>0</v>
      </c>
      <c r="O5284" s="279">
        <v>13529.212020000001</v>
      </c>
    </row>
    <row r="5285" spans="10:15" x14ac:dyDescent="0.2">
      <c r="J5285" s="28">
        <v>54405</v>
      </c>
      <c r="K5285" s="28" t="s">
        <v>819</v>
      </c>
      <c r="L5285" s="28">
        <v>1</v>
      </c>
      <c r="M5285" s="28" t="str">
        <f t="shared" si="101"/>
        <v>544051</v>
      </c>
      <c r="N5285" s="28">
        <v>110636</v>
      </c>
      <c r="O5285" s="279">
        <v>81884.642460000003</v>
      </c>
    </row>
    <row r="5286" spans="10:15" x14ac:dyDescent="0.2">
      <c r="J5286" s="28">
        <v>54405</v>
      </c>
      <c r="K5286" s="28" t="s">
        <v>819</v>
      </c>
      <c r="L5286" s="28">
        <v>2</v>
      </c>
      <c r="M5286" s="28" t="str">
        <f t="shared" si="101"/>
        <v>544052</v>
      </c>
      <c r="N5286" s="28">
        <v>1066124</v>
      </c>
      <c r="O5286" s="279">
        <v>278081.6139</v>
      </c>
    </row>
    <row r="5287" spans="10:15" x14ac:dyDescent="0.2">
      <c r="J5287" s="28">
        <v>54405</v>
      </c>
      <c r="K5287" s="28" t="s">
        <v>819</v>
      </c>
      <c r="L5287" s="28">
        <v>3</v>
      </c>
      <c r="M5287" s="28" t="str">
        <f t="shared" si="101"/>
        <v>544053</v>
      </c>
      <c r="N5287" s="28">
        <v>440930</v>
      </c>
      <c r="O5287" s="279">
        <v>447999.81040000002</v>
      </c>
    </row>
    <row r="5288" spans="10:15" x14ac:dyDescent="0.2">
      <c r="J5288" s="28">
        <v>54405</v>
      </c>
      <c r="K5288" s="28" t="s">
        <v>819</v>
      </c>
      <c r="L5288" s="28">
        <v>4</v>
      </c>
      <c r="M5288" s="28" t="str">
        <f t="shared" si="101"/>
        <v>544054</v>
      </c>
      <c r="N5288" s="28">
        <v>204987</v>
      </c>
      <c r="O5288" s="279">
        <v>768839.57570000004</v>
      </c>
    </row>
    <row r="5289" spans="10:15" x14ac:dyDescent="0.2">
      <c r="J5289" s="28">
        <v>54405</v>
      </c>
      <c r="K5289" s="28" t="s">
        <v>819</v>
      </c>
      <c r="L5289" s="28">
        <v>5</v>
      </c>
      <c r="M5289" s="28" t="str">
        <f t="shared" si="101"/>
        <v>544055</v>
      </c>
      <c r="N5289" s="28">
        <v>59795</v>
      </c>
      <c r="O5289" s="279">
        <v>999304.32799999998</v>
      </c>
    </row>
    <row r="5290" spans="10:15" x14ac:dyDescent="0.2">
      <c r="J5290" s="28">
        <v>54405</v>
      </c>
      <c r="K5290" s="28" t="s">
        <v>819</v>
      </c>
      <c r="L5290" s="28">
        <v>6</v>
      </c>
      <c r="M5290" s="28" t="str">
        <f t="shared" si="101"/>
        <v>544056</v>
      </c>
      <c r="N5290" s="28">
        <v>43440</v>
      </c>
      <c r="O5290" s="279">
        <v>901168.18350000004</v>
      </c>
    </row>
    <row r="5291" spans="10:15" x14ac:dyDescent="0.2">
      <c r="J5291" s="28">
        <v>54405</v>
      </c>
      <c r="K5291" s="28" t="s">
        <v>819</v>
      </c>
      <c r="L5291" s="28">
        <v>7</v>
      </c>
      <c r="M5291" s="28" t="str">
        <f t="shared" si="101"/>
        <v>544057</v>
      </c>
      <c r="N5291" s="28">
        <v>23647</v>
      </c>
      <c r="O5291" s="279">
        <v>769127.96429999999</v>
      </c>
    </row>
    <row r="5292" spans="10:15" x14ac:dyDescent="0.2">
      <c r="J5292" s="28">
        <v>54405</v>
      </c>
      <c r="K5292" s="28" t="s">
        <v>819</v>
      </c>
      <c r="L5292" s="28">
        <v>8</v>
      </c>
      <c r="M5292" s="28" t="str">
        <f t="shared" si="101"/>
        <v>544058</v>
      </c>
      <c r="N5292" s="28">
        <v>7685</v>
      </c>
      <c r="O5292" s="279">
        <v>609560.31039999996</v>
      </c>
    </row>
    <row r="5293" spans="10:15" x14ac:dyDescent="0.2">
      <c r="J5293" s="28">
        <v>54405</v>
      </c>
      <c r="K5293" s="28" t="s">
        <v>819</v>
      </c>
      <c r="L5293" s="28">
        <v>9</v>
      </c>
      <c r="M5293" s="28" t="str">
        <f t="shared" si="101"/>
        <v>544059</v>
      </c>
      <c r="N5293" s="28">
        <v>28292</v>
      </c>
      <c r="O5293" s="279">
        <v>378650.58370000002</v>
      </c>
    </row>
    <row r="5294" spans="10:15" x14ac:dyDescent="0.2">
      <c r="J5294" s="28">
        <v>54405</v>
      </c>
      <c r="K5294" s="28" t="s">
        <v>819</v>
      </c>
      <c r="L5294" s="28">
        <v>10</v>
      </c>
      <c r="M5294" s="28" t="str">
        <f t="shared" si="101"/>
        <v>5440510</v>
      </c>
      <c r="N5294" s="28">
        <v>58812</v>
      </c>
      <c r="O5294" s="279">
        <v>504757.84669999999</v>
      </c>
    </row>
    <row r="5295" spans="10:15" x14ac:dyDescent="0.2">
      <c r="J5295" s="28">
        <v>54405</v>
      </c>
      <c r="K5295" s="28" t="s">
        <v>819</v>
      </c>
      <c r="L5295" s="28">
        <v>11</v>
      </c>
      <c r="M5295" s="28" t="str">
        <f t="shared" si="101"/>
        <v>5440511</v>
      </c>
      <c r="N5295" s="28">
        <v>10866</v>
      </c>
      <c r="O5295" s="279">
        <v>125665.0001</v>
      </c>
    </row>
    <row r="5296" spans="10:15" x14ac:dyDescent="0.2">
      <c r="J5296" s="28">
        <v>54405</v>
      </c>
      <c r="K5296" s="28" t="s">
        <v>819</v>
      </c>
      <c r="L5296" s="28">
        <v>12</v>
      </c>
      <c r="M5296" s="28" t="str">
        <f t="shared" si="101"/>
        <v>5440512</v>
      </c>
      <c r="N5296" s="28">
        <v>0</v>
      </c>
      <c r="O5296" s="279">
        <v>93541.851639999993</v>
      </c>
    </row>
    <row r="5297" spans="10:15" x14ac:dyDescent="0.2">
      <c r="J5297" s="28">
        <v>54418</v>
      </c>
      <c r="K5297" s="28" t="s">
        <v>820</v>
      </c>
      <c r="L5297" s="28">
        <v>1</v>
      </c>
      <c r="M5297" s="28" t="str">
        <f t="shared" si="101"/>
        <v>544181</v>
      </c>
      <c r="N5297" s="28">
        <v>35003</v>
      </c>
      <c r="O5297" s="279">
        <v>34815.047019999998</v>
      </c>
    </row>
    <row r="5298" spans="10:15" x14ac:dyDescent="0.2">
      <c r="J5298" s="28">
        <v>54418</v>
      </c>
      <c r="K5298" s="28" t="s">
        <v>820</v>
      </c>
      <c r="L5298" s="28">
        <v>2</v>
      </c>
      <c r="M5298" s="28" t="str">
        <f t="shared" si="101"/>
        <v>544182</v>
      </c>
      <c r="N5298" s="28">
        <v>7718</v>
      </c>
      <c r="O5298" s="279">
        <v>58529.498119999997</v>
      </c>
    </row>
    <row r="5299" spans="10:15" x14ac:dyDescent="0.2">
      <c r="J5299" s="28">
        <v>54418</v>
      </c>
      <c r="K5299" s="28" t="s">
        <v>820</v>
      </c>
      <c r="L5299" s="28">
        <v>9</v>
      </c>
      <c r="M5299" s="28" t="str">
        <f t="shared" si="101"/>
        <v>544189</v>
      </c>
      <c r="N5299" s="28">
        <v>1689</v>
      </c>
      <c r="O5299" s="279">
        <v>47092.310709999998</v>
      </c>
    </row>
    <row r="5300" spans="10:15" x14ac:dyDescent="0.2">
      <c r="J5300" s="28">
        <v>54418</v>
      </c>
      <c r="K5300" s="28" t="s">
        <v>820</v>
      </c>
      <c r="L5300" s="28">
        <v>12</v>
      </c>
      <c r="M5300" s="28" t="str">
        <f t="shared" si="101"/>
        <v>5441812</v>
      </c>
      <c r="N5300" s="28">
        <v>0</v>
      </c>
      <c r="O5300" s="279">
        <v>13173.61757</v>
      </c>
    </row>
    <row r="5301" spans="10:15" x14ac:dyDescent="0.2">
      <c r="J5301" s="28">
        <v>54480</v>
      </c>
      <c r="K5301" s="28" t="s">
        <v>821</v>
      </c>
      <c r="L5301" s="28">
        <v>1</v>
      </c>
      <c r="M5301" s="28" t="str">
        <f t="shared" si="101"/>
        <v>544801</v>
      </c>
      <c r="N5301" s="28">
        <v>5489</v>
      </c>
      <c r="O5301" s="279">
        <v>35413.998850000004</v>
      </c>
    </row>
    <row r="5302" spans="10:15" x14ac:dyDescent="0.2">
      <c r="J5302" s="28">
        <v>54480</v>
      </c>
      <c r="K5302" s="28" t="s">
        <v>821</v>
      </c>
      <c r="L5302" s="28">
        <v>2</v>
      </c>
      <c r="M5302" s="28" t="str">
        <f t="shared" si="101"/>
        <v>544802</v>
      </c>
      <c r="N5302" s="28">
        <v>14180</v>
      </c>
      <c r="O5302" s="279">
        <v>73071.848700000002</v>
      </c>
    </row>
    <row r="5303" spans="10:15" x14ac:dyDescent="0.2">
      <c r="J5303" s="28">
        <v>54480</v>
      </c>
      <c r="K5303" s="28" t="s">
        <v>821</v>
      </c>
      <c r="L5303" s="28">
        <v>3</v>
      </c>
      <c r="M5303" s="28" t="str">
        <f t="shared" si="101"/>
        <v>544803</v>
      </c>
      <c r="N5303" s="28">
        <v>453</v>
      </c>
      <c r="O5303" s="279">
        <v>336461.2403</v>
      </c>
    </row>
    <row r="5304" spans="10:15" x14ac:dyDescent="0.2">
      <c r="J5304" s="28">
        <v>54480</v>
      </c>
      <c r="K5304" s="28" t="s">
        <v>821</v>
      </c>
      <c r="L5304" s="28">
        <v>9</v>
      </c>
      <c r="M5304" s="28" t="str">
        <f t="shared" si="101"/>
        <v>544809</v>
      </c>
      <c r="N5304" s="28">
        <v>596</v>
      </c>
      <c r="O5304" s="279">
        <v>124884.12239999999</v>
      </c>
    </row>
    <row r="5305" spans="10:15" x14ac:dyDescent="0.2">
      <c r="J5305" s="28">
        <v>54480</v>
      </c>
      <c r="K5305" s="28" t="s">
        <v>821</v>
      </c>
      <c r="L5305" s="28">
        <v>11</v>
      </c>
      <c r="M5305" s="28" t="str">
        <f t="shared" si="101"/>
        <v>5448011</v>
      </c>
      <c r="N5305" s="28">
        <v>339</v>
      </c>
      <c r="O5305" s="279">
        <v>34633.707869999998</v>
      </c>
    </row>
    <row r="5306" spans="10:15" x14ac:dyDescent="0.2">
      <c r="J5306" s="28">
        <v>54480</v>
      </c>
      <c r="K5306" s="28" t="s">
        <v>821</v>
      </c>
      <c r="L5306" s="28">
        <v>12</v>
      </c>
      <c r="M5306" s="28" t="str">
        <f t="shared" si="101"/>
        <v>5448012</v>
      </c>
      <c r="N5306" s="28">
        <v>0</v>
      </c>
      <c r="O5306" s="279">
        <v>9534.2559639999999</v>
      </c>
    </row>
    <row r="5307" spans="10:15" x14ac:dyDescent="0.2">
      <c r="J5307" s="28">
        <v>54498</v>
      </c>
      <c r="K5307" s="28" t="s">
        <v>822</v>
      </c>
      <c r="L5307" s="28">
        <v>1</v>
      </c>
      <c r="M5307" s="28" t="str">
        <f t="shared" si="101"/>
        <v>544981</v>
      </c>
      <c r="N5307" s="28">
        <v>293401</v>
      </c>
      <c r="O5307" s="279">
        <v>73456.217470000003</v>
      </c>
    </row>
    <row r="5308" spans="10:15" x14ac:dyDescent="0.2">
      <c r="J5308" s="28">
        <v>54498</v>
      </c>
      <c r="K5308" s="28" t="s">
        <v>822</v>
      </c>
      <c r="L5308" s="28">
        <v>2</v>
      </c>
      <c r="M5308" s="28" t="str">
        <f t="shared" si="101"/>
        <v>544982</v>
      </c>
      <c r="N5308" s="28">
        <v>1211530</v>
      </c>
      <c r="O5308" s="279">
        <v>237684.6329</v>
      </c>
    </row>
    <row r="5309" spans="10:15" x14ac:dyDescent="0.2">
      <c r="J5309" s="28">
        <v>54498</v>
      </c>
      <c r="K5309" s="28" t="s">
        <v>822</v>
      </c>
      <c r="L5309" s="28">
        <v>3</v>
      </c>
      <c r="M5309" s="28" t="str">
        <f t="shared" si="101"/>
        <v>544983</v>
      </c>
      <c r="N5309" s="28">
        <v>527358</v>
      </c>
      <c r="O5309" s="279">
        <v>483848.80339999998</v>
      </c>
    </row>
    <row r="5310" spans="10:15" x14ac:dyDescent="0.2">
      <c r="J5310" s="28">
        <v>54498</v>
      </c>
      <c r="K5310" s="28" t="s">
        <v>822</v>
      </c>
      <c r="L5310" s="28">
        <v>4</v>
      </c>
      <c r="M5310" s="28" t="str">
        <f t="shared" si="101"/>
        <v>544984</v>
      </c>
      <c r="N5310" s="28">
        <v>208447</v>
      </c>
      <c r="O5310" s="279">
        <v>642938.12670000002</v>
      </c>
    </row>
    <row r="5311" spans="10:15" x14ac:dyDescent="0.2">
      <c r="J5311" s="28">
        <v>54498</v>
      </c>
      <c r="K5311" s="28" t="s">
        <v>822</v>
      </c>
      <c r="L5311" s="28">
        <v>5</v>
      </c>
      <c r="M5311" s="28" t="str">
        <f t="shared" si="101"/>
        <v>544985</v>
      </c>
      <c r="N5311" s="28">
        <v>35966</v>
      </c>
      <c r="O5311" s="279">
        <v>679635.94059999997</v>
      </c>
    </row>
    <row r="5312" spans="10:15" x14ac:dyDescent="0.2">
      <c r="J5312" s="28">
        <v>54498</v>
      </c>
      <c r="K5312" s="28" t="s">
        <v>822</v>
      </c>
      <c r="L5312" s="28">
        <v>6</v>
      </c>
      <c r="M5312" s="28" t="str">
        <f t="shared" si="101"/>
        <v>544986</v>
      </c>
      <c r="N5312" s="28">
        <v>24145</v>
      </c>
      <c r="O5312" s="279">
        <v>477719.84749999997</v>
      </c>
    </row>
    <row r="5313" spans="10:15" x14ac:dyDescent="0.2">
      <c r="J5313" s="28">
        <v>54498</v>
      </c>
      <c r="K5313" s="28" t="s">
        <v>822</v>
      </c>
      <c r="L5313" s="28">
        <v>7</v>
      </c>
      <c r="M5313" s="28" t="str">
        <f t="shared" si="101"/>
        <v>544987</v>
      </c>
      <c r="N5313" s="28">
        <v>21251</v>
      </c>
      <c r="O5313" s="279">
        <v>557640.30759999994</v>
      </c>
    </row>
    <row r="5314" spans="10:15" x14ac:dyDescent="0.2">
      <c r="J5314" s="28">
        <v>54498</v>
      </c>
      <c r="K5314" s="28" t="s">
        <v>822</v>
      </c>
      <c r="L5314" s="28">
        <v>8</v>
      </c>
      <c r="M5314" s="28" t="str">
        <f t="shared" si="101"/>
        <v>544988</v>
      </c>
      <c r="N5314" s="28">
        <v>2580</v>
      </c>
      <c r="O5314" s="279">
        <v>1254132.2309999999</v>
      </c>
    </row>
    <row r="5315" spans="10:15" x14ac:dyDescent="0.2">
      <c r="J5315" s="28">
        <v>54498</v>
      </c>
      <c r="K5315" s="28" t="s">
        <v>822</v>
      </c>
      <c r="L5315" s="28">
        <v>9</v>
      </c>
      <c r="M5315" s="28" t="str">
        <f t="shared" ref="M5315:M5378" si="102">J5315&amp;L5315</f>
        <v>544989</v>
      </c>
      <c r="N5315" s="28">
        <v>108179</v>
      </c>
      <c r="O5315" s="279">
        <v>616333.67390000005</v>
      </c>
    </row>
    <row r="5316" spans="10:15" x14ac:dyDescent="0.2">
      <c r="J5316" s="28">
        <v>54498</v>
      </c>
      <c r="K5316" s="28" t="s">
        <v>822</v>
      </c>
      <c r="L5316" s="28">
        <v>10</v>
      </c>
      <c r="M5316" s="28" t="str">
        <f t="shared" si="102"/>
        <v>5449810</v>
      </c>
      <c r="N5316" s="28">
        <v>105826</v>
      </c>
      <c r="O5316" s="279">
        <v>591840.13760000002</v>
      </c>
    </row>
    <row r="5317" spans="10:15" x14ac:dyDescent="0.2">
      <c r="J5317" s="28">
        <v>54498</v>
      </c>
      <c r="K5317" s="28" t="s">
        <v>822</v>
      </c>
      <c r="L5317" s="28">
        <v>11</v>
      </c>
      <c r="M5317" s="28" t="str">
        <f t="shared" si="102"/>
        <v>5449811</v>
      </c>
      <c r="N5317" s="28">
        <v>5490</v>
      </c>
      <c r="O5317" s="279">
        <v>170998.95269999999</v>
      </c>
    </row>
    <row r="5318" spans="10:15" x14ac:dyDescent="0.2">
      <c r="J5318" s="28">
        <v>54498</v>
      </c>
      <c r="K5318" s="28" t="s">
        <v>822</v>
      </c>
      <c r="L5318" s="28">
        <v>12</v>
      </c>
      <c r="M5318" s="28" t="str">
        <f t="shared" si="102"/>
        <v>5449812</v>
      </c>
      <c r="N5318" s="28">
        <v>0</v>
      </c>
      <c r="O5318" s="279">
        <v>16493.79233</v>
      </c>
    </row>
    <row r="5319" spans="10:15" x14ac:dyDescent="0.2">
      <c r="J5319" s="28">
        <v>54518</v>
      </c>
      <c r="K5319" s="28" t="s">
        <v>823</v>
      </c>
      <c r="L5319" s="28">
        <v>1</v>
      </c>
      <c r="M5319" s="28" t="str">
        <f t="shared" si="102"/>
        <v>545181</v>
      </c>
      <c r="N5319" s="28">
        <v>177030</v>
      </c>
      <c r="O5319" s="279">
        <v>61338.133520000003</v>
      </c>
    </row>
    <row r="5320" spans="10:15" x14ac:dyDescent="0.2">
      <c r="J5320" s="28">
        <v>54518</v>
      </c>
      <c r="K5320" s="28" t="s">
        <v>823</v>
      </c>
      <c r="L5320" s="28">
        <v>2</v>
      </c>
      <c r="M5320" s="28" t="str">
        <f t="shared" si="102"/>
        <v>545182</v>
      </c>
      <c r="N5320" s="28">
        <v>721479</v>
      </c>
      <c r="O5320" s="279">
        <v>271904.36219999997</v>
      </c>
    </row>
    <row r="5321" spans="10:15" x14ac:dyDescent="0.2">
      <c r="J5321" s="28">
        <v>54518</v>
      </c>
      <c r="K5321" s="28" t="s">
        <v>823</v>
      </c>
      <c r="L5321" s="28">
        <v>3</v>
      </c>
      <c r="M5321" s="28" t="str">
        <f t="shared" si="102"/>
        <v>545183</v>
      </c>
      <c r="N5321" s="28">
        <v>188455</v>
      </c>
      <c r="O5321" s="279">
        <v>418832.86080000002</v>
      </c>
    </row>
    <row r="5322" spans="10:15" x14ac:dyDescent="0.2">
      <c r="J5322" s="28">
        <v>54518</v>
      </c>
      <c r="K5322" s="28" t="s">
        <v>823</v>
      </c>
      <c r="L5322" s="28">
        <v>4</v>
      </c>
      <c r="M5322" s="28" t="str">
        <f t="shared" si="102"/>
        <v>545184</v>
      </c>
      <c r="N5322" s="28">
        <v>44073</v>
      </c>
      <c r="O5322" s="279">
        <v>381050.5318</v>
      </c>
    </row>
    <row r="5323" spans="10:15" x14ac:dyDescent="0.2">
      <c r="J5323" s="28">
        <v>54518</v>
      </c>
      <c r="K5323" s="28" t="s">
        <v>823</v>
      </c>
      <c r="L5323" s="28">
        <v>5</v>
      </c>
      <c r="M5323" s="28" t="str">
        <f t="shared" si="102"/>
        <v>545185</v>
      </c>
      <c r="N5323" s="28">
        <v>10859</v>
      </c>
      <c r="O5323" s="279">
        <v>359675.92979999998</v>
      </c>
    </row>
    <row r="5324" spans="10:15" x14ac:dyDescent="0.2">
      <c r="J5324" s="28">
        <v>54518</v>
      </c>
      <c r="K5324" s="28" t="s">
        <v>823</v>
      </c>
      <c r="L5324" s="28">
        <v>6</v>
      </c>
      <c r="M5324" s="28" t="str">
        <f t="shared" si="102"/>
        <v>545186</v>
      </c>
      <c r="N5324" s="28">
        <v>5267</v>
      </c>
      <c r="O5324" s="279">
        <v>566258.0344</v>
      </c>
    </row>
    <row r="5325" spans="10:15" x14ac:dyDescent="0.2">
      <c r="J5325" s="28">
        <v>54518</v>
      </c>
      <c r="K5325" s="28" t="s">
        <v>823</v>
      </c>
      <c r="L5325" s="28">
        <v>7</v>
      </c>
      <c r="M5325" s="28" t="str">
        <f t="shared" si="102"/>
        <v>545187</v>
      </c>
      <c r="N5325" s="28">
        <v>1394</v>
      </c>
      <c r="O5325" s="279">
        <v>209530.16320000001</v>
      </c>
    </row>
    <row r="5326" spans="10:15" x14ac:dyDescent="0.2">
      <c r="J5326" s="28">
        <v>54518</v>
      </c>
      <c r="K5326" s="28" t="s">
        <v>823</v>
      </c>
      <c r="L5326" s="28">
        <v>8</v>
      </c>
      <c r="M5326" s="28" t="str">
        <f t="shared" si="102"/>
        <v>545188</v>
      </c>
      <c r="N5326" s="28">
        <v>27292</v>
      </c>
      <c r="O5326" s="279">
        <v>288839.72509999998</v>
      </c>
    </row>
    <row r="5327" spans="10:15" x14ac:dyDescent="0.2">
      <c r="J5327" s="28">
        <v>54518</v>
      </c>
      <c r="K5327" s="28" t="s">
        <v>823</v>
      </c>
      <c r="L5327" s="28">
        <v>9</v>
      </c>
      <c r="M5327" s="28" t="str">
        <f t="shared" si="102"/>
        <v>545189</v>
      </c>
      <c r="N5327" s="28">
        <v>42763</v>
      </c>
      <c r="O5327" s="279">
        <v>451747.4056</v>
      </c>
    </row>
    <row r="5328" spans="10:15" x14ac:dyDescent="0.2">
      <c r="J5328" s="28">
        <v>54518</v>
      </c>
      <c r="K5328" s="28" t="s">
        <v>823</v>
      </c>
      <c r="L5328" s="28">
        <v>10</v>
      </c>
      <c r="M5328" s="28" t="str">
        <f t="shared" si="102"/>
        <v>5451810</v>
      </c>
      <c r="N5328" s="28">
        <v>45035</v>
      </c>
      <c r="O5328" s="279">
        <v>389554.96409999998</v>
      </c>
    </row>
    <row r="5329" spans="10:15" x14ac:dyDescent="0.2">
      <c r="J5329" s="28">
        <v>54518</v>
      </c>
      <c r="K5329" s="28" t="s">
        <v>823</v>
      </c>
      <c r="L5329" s="28">
        <v>11</v>
      </c>
      <c r="M5329" s="28" t="str">
        <f t="shared" si="102"/>
        <v>5451811</v>
      </c>
      <c r="N5329" s="28">
        <v>351</v>
      </c>
      <c r="O5329" s="279">
        <v>437061.06510000001</v>
      </c>
    </row>
    <row r="5330" spans="10:15" x14ac:dyDescent="0.2">
      <c r="J5330" s="28">
        <v>54518</v>
      </c>
      <c r="K5330" s="28" t="s">
        <v>823</v>
      </c>
      <c r="L5330" s="28">
        <v>12</v>
      </c>
      <c r="M5330" s="28" t="str">
        <f t="shared" si="102"/>
        <v>5451812</v>
      </c>
      <c r="N5330" s="28">
        <v>0</v>
      </c>
      <c r="O5330" s="279">
        <v>13040.34168</v>
      </c>
    </row>
    <row r="5331" spans="10:15" x14ac:dyDescent="0.2">
      <c r="J5331" s="28">
        <v>54520</v>
      </c>
      <c r="K5331" s="28" t="s">
        <v>824</v>
      </c>
      <c r="L5331" s="28">
        <v>1</v>
      </c>
      <c r="M5331" s="28" t="str">
        <f t="shared" si="102"/>
        <v>545201</v>
      </c>
      <c r="N5331" s="28">
        <v>6431</v>
      </c>
      <c r="O5331" s="279">
        <v>51228.059990000002</v>
      </c>
    </row>
    <row r="5332" spans="10:15" x14ac:dyDescent="0.2">
      <c r="J5332" s="28">
        <v>54520</v>
      </c>
      <c r="K5332" s="28" t="s">
        <v>824</v>
      </c>
      <c r="L5332" s="28">
        <v>2</v>
      </c>
      <c r="M5332" s="28" t="str">
        <f t="shared" si="102"/>
        <v>545202</v>
      </c>
      <c r="N5332" s="28">
        <v>14564</v>
      </c>
      <c r="O5332" s="279">
        <v>85017.899640000003</v>
      </c>
    </row>
    <row r="5333" spans="10:15" x14ac:dyDescent="0.2">
      <c r="J5333" s="28">
        <v>54520</v>
      </c>
      <c r="K5333" s="28" t="s">
        <v>824</v>
      </c>
      <c r="L5333" s="28">
        <v>3</v>
      </c>
      <c r="M5333" s="28" t="str">
        <f t="shared" si="102"/>
        <v>545203</v>
      </c>
      <c r="N5333" s="28">
        <v>1135</v>
      </c>
      <c r="O5333" s="279">
        <v>16295.623589999999</v>
      </c>
    </row>
    <row r="5334" spans="10:15" x14ac:dyDescent="0.2">
      <c r="J5334" s="28">
        <v>54520</v>
      </c>
      <c r="K5334" s="28" t="s">
        <v>824</v>
      </c>
      <c r="L5334" s="28">
        <v>4</v>
      </c>
      <c r="M5334" s="28" t="str">
        <f t="shared" si="102"/>
        <v>545204</v>
      </c>
      <c r="N5334" s="28">
        <v>602</v>
      </c>
      <c r="O5334" s="279">
        <v>4102.8504940000003</v>
      </c>
    </row>
    <row r="5335" spans="10:15" x14ac:dyDescent="0.2">
      <c r="J5335" s="28">
        <v>54520</v>
      </c>
      <c r="K5335" s="28" t="s">
        <v>824</v>
      </c>
      <c r="L5335" s="28">
        <v>9</v>
      </c>
      <c r="M5335" s="28" t="str">
        <f t="shared" si="102"/>
        <v>545209</v>
      </c>
      <c r="N5335" s="28">
        <v>772</v>
      </c>
      <c r="O5335" s="279">
        <v>135507.67920000001</v>
      </c>
    </row>
    <row r="5336" spans="10:15" x14ac:dyDescent="0.2">
      <c r="J5336" s="28">
        <v>54520</v>
      </c>
      <c r="K5336" s="28" t="s">
        <v>824</v>
      </c>
      <c r="L5336" s="28">
        <v>12</v>
      </c>
      <c r="M5336" s="28" t="str">
        <f t="shared" si="102"/>
        <v>5452012</v>
      </c>
      <c r="N5336" s="28">
        <v>0</v>
      </c>
      <c r="O5336" s="279">
        <v>5839.7688950000002</v>
      </c>
    </row>
    <row r="5337" spans="10:15" x14ac:dyDescent="0.2">
      <c r="J5337" s="28">
        <v>54553</v>
      </c>
      <c r="K5337" s="28" t="s">
        <v>825</v>
      </c>
      <c r="L5337" s="28">
        <v>1</v>
      </c>
      <c r="M5337" s="28" t="str">
        <f t="shared" si="102"/>
        <v>545531</v>
      </c>
      <c r="N5337" s="28">
        <v>65118</v>
      </c>
      <c r="O5337" s="279">
        <v>28049.997859999999</v>
      </c>
    </row>
    <row r="5338" spans="10:15" x14ac:dyDescent="0.2">
      <c r="J5338" s="28">
        <v>54553</v>
      </c>
      <c r="K5338" s="28" t="s">
        <v>825</v>
      </c>
      <c r="L5338" s="28">
        <v>2</v>
      </c>
      <c r="M5338" s="28" t="str">
        <f t="shared" si="102"/>
        <v>545532</v>
      </c>
      <c r="N5338" s="28">
        <v>31693</v>
      </c>
      <c r="O5338" s="279">
        <v>75335.286139999997</v>
      </c>
    </row>
    <row r="5339" spans="10:15" x14ac:dyDescent="0.2">
      <c r="J5339" s="28">
        <v>54553</v>
      </c>
      <c r="K5339" s="28" t="s">
        <v>825</v>
      </c>
      <c r="L5339" s="28">
        <v>3</v>
      </c>
      <c r="M5339" s="28" t="str">
        <f t="shared" si="102"/>
        <v>545533</v>
      </c>
      <c r="N5339" s="28">
        <v>4328</v>
      </c>
      <c r="O5339" s="279">
        <v>159126.58100000001</v>
      </c>
    </row>
    <row r="5340" spans="10:15" x14ac:dyDescent="0.2">
      <c r="J5340" s="28">
        <v>54553</v>
      </c>
      <c r="K5340" s="28" t="s">
        <v>825</v>
      </c>
      <c r="L5340" s="28">
        <v>4</v>
      </c>
      <c r="M5340" s="28" t="str">
        <f t="shared" si="102"/>
        <v>545534</v>
      </c>
      <c r="N5340" s="28">
        <v>660</v>
      </c>
      <c r="O5340" s="279">
        <v>552304.54550000001</v>
      </c>
    </row>
    <row r="5341" spans="10:15" x14ac:dyDescent="0.2">
      <c r="J5341" s="28">
        <v>54553</v>
      </c>
      <c r="K5341" s="28" t="s">
        <v>825</v>
      </c>
      <c r="L5341" s="28">
        <v>9</v>
      </c>
      <c r="M5341" s="28" t="str">
        <f t="shared" si="102"/>
        <v>545539</v>
      </c>
      <c r="N5341" s="28">
        <v>10547</v>
      </c>
      <c r="O5341" s="279">
        <v>93696.760439999998</v>
      </c>
    </row>
    <row r="5342" spans="10:15" x14ac:dyDescent="0.2">
      <c r="J5342" s="28">
        <v>54553</v>
      </c>
      <c r="K5342" s="28" t="s">
        <v>825</v>
      </c>
      <c r="L5342" s="28">
        <v>10</v>
      </c>
      <c r="M5342" s="28" t="str">
        <f t="shared" si="102"/>
        <v>5455310</v>
      </c>
      <c r="N5342" s="28">
        <v>1048</v>
      </c>
      <c r="O5342" s="279">
        <v>107715.9091</v>
      </c>
    </row>
    <row r="5343" spans="10:15" x14ac:dyDescent="0.2">
      <c r="J5343" s="28">
        <v>54553</v>
      </c>
      <c r="K5343" s="28" t="s">
        <v>825</v>
      </c>
      <c r="L5343" s="28">
        <v>12</v>
      </c>
      <c r="M5343" s="28" t="str">
        <f t="shared" si="102"/>
        <v>5455312</v>
      </c>
      <c r="N5343" s="28">
        <v>0</v>
      </c>
      <c r="O5343" s="279">
        <v>6932.9163500000004</v>
      </c>
    </row>
    <row r="5344" spans="10:15" x14ac:dyDescent="0.2">
      <c r="J5344" s="28">
        <v>54599</v>
      </c>
      <c r="K5344" s="28" t="s">
        <v>826</v>
      </c>
      <c r="L5344" s="28">
        <v>1</v>
      </c>
      <c r="M5344" s="28" t="str">
        <f t="shared" si="102"/>
        <v>545991</v>
      </c>
      <c r="N5344" s="28">
        <v>25845</v>
      </c>
      <c r="O5344" s="279">
        <v>35635.526729999998</v>
      </c>
    </row>
    <row r="5345" spans="10:15" x14ac:dyDescent="0.2">
      <c r="J5345" s="28">
        <v>54599</v>
      </c>
      <c r="K5345" s="28" t="s">
        <v>826</v>
      </c>
      <c r="L5345" s="28">
        <v>2</v>
      </c>
      <c r="M5345" s="28" t="str">
        <f t="shared" si="102"/>
        <v>545992</v>
      </c>
      <c r="N5345" s="28">
        <v>53785</v>
      </c>
      <c r="O5345" s="279">
        <v>62487.661379999998</v>
      </c>
    </row>
    <row r="5346" spans="10:15" x14ac:dyDescent="0.2">
      <c r="J5346" s="28">
        <v>54599</v>
      </c>
      <c r="K5346" s="28" t="s">
        <v>826</v>
      </c>
      <c r="L5346" s="28">
        <v>3</v>
      </c>
      <c r="M5346" s="28" t="str">
        <f t="shared" si="102"/>
        <v>545993</v>
      </c>
      <c r="N5346" s="28">
        <v>6158</v>
      </c>
      <c r="O5346" s="279">
        <v>43010.374380000001</v>
      </c>
    </row>
    <row r="5347" spans="10:15" x14ac:dyDescent="0.2">
      <c r="J5347" s="28">
        <v>54599</v>
      </c>
      <c r="K5347" s="28" t="s">
        <v>826</v>
      </c>
      <c r="L5347" s="28">
        <v>4</v>
      </c>
      <c r="M5347" s="28" t="str">
        <f t="shared" si="102"/>
        <v>545994</v>
      </c>
      <c r="N5347" s="28">
        <v>1606</v>
      </c>
      <c r="O5347" s="279">
        <v>61995.327100000002</v>
      </c>
    </row>
    <row r="5348" spans="10:15" x14ac:dyDescent="0.2">
      <c r="J5348" s="28">
        <v>54599</v>
      </c>
      <c r="K5348" s="28" t="s">
        <v>826</v>
      </c>
      <c r="L5348" s="28">
        <v>9</v>
      </c>
      <c r="M5348" s="28" t="str">
        <f t="shared" si="102"/>
        <v>545999</v>
      </c>
      <c r="N5348" s="28">
        <v>1679</v>
      </c>
      <c r="O5348" s="279">
        <v>67530.383499999996</v>
      </c>
    </row>
    <row r="5349" spans="10:15" x14ac:dyDescent="0.2">
      <c r="J5349" s="28">
        <v>54599</v>
      </c>
      <c r="K5349" s="28" t="s">
        <v>826</v>
      </c>
      <c r="L5349" s="28">
        <v>12</v>
      </c>
      <c r="M5349" s="28" t="str">
        <f t="shared" si="102"/>
        <v>5459912</v>
      </c>
      <c r="N5349" s="28">
        <v>0</v>
      </c>
      <c r="O5349" s="279">
        <v>12982.842360000001</v>
      </c>
    </row>
    <row r="5350" spans="10:15" x14ac:dyDescent="0.2">
      <c r="J5350" s="28">
        <v>54660</v>
      </c>
      <c r="K5350" s="28" t="s">
        <v>827</v>
      </c>
      <c r="L5350" s="28">
        <v>1</v>
      </c>
      <c r="M5350" s="28" t="str">
        <f t="shared" si="102"/>
        <v>546601</v>
      </c>
      <c r="N5350" s="28">
        <v>40257</v>
      </c>
      <c r="O5350" s="279">
        <v>24651.126199999999</v>
      </c>
    </row>
    <row r="5351" spans="10:15" x14ac:dyDescent="0.2">
      <c r="J5351" s="28">
        <v>54660</v>
      </c>
      <c r="K5351" s="28" t="s">
        <v>827</v>
      </c>
      <c r="L5351" s="28">
        <v>2</v>
      </c>
      <c r="M5351" s="28" t="str">
        <f t="shared" si="102"/>
        <v>546602</v>
      </c>
      <c r="N5351" s="28">
        <v>50790</v>
      </c>
      <c r="O5351" s="279">
        <v>63076.691859999999</v>
      </c>
    </row>
    <row r="5352" spans="10:15" x14ac:dyDescent="0.2">
      <c r="J5352" s="28">
        <v>54660</v>
      </c>
      <c r="K5352" s="28" t="s">
        <v>827</v>
      </c>
      <c r="L5352" s="28">
        <v>3</v>
      </c>
      <c r="M5352" s="28" t="str">
        <f t="shared" si="102"/>
        <v>546603</v>
      </c>
      <c r="N5352" s="28">
        <v>2350</v>
      </c>
      <c r="O5352" s="279">
        <v>73062.321500000005</v>
      </c>
    </row>
    <row r="5353" spans="10:15" x14ac:dyDescent="0.2">
      <c r="J5353" s="28">
        <v>54660</v>
      </c>
      <c r="K5353" s="28" t="s">
        <v>827</v>
      </c>
      <c r="L5353" s="28">
        <v>4</v>
      </c>
      <c r="M5353" s="28" t="str">
        <f t="shared" si="102"/>
        <v>546604</v>
      </c>
      <c r="N5353" s="28">
        <v>760</v>
      </c>
      <c r="O5353" s="279">
        <v>125296.9838</v>
      </c>
    </row>
    <row r="5354" spans="10:15" x14ac:dyDescent="0.2">
      <c r="J5354" s="28">
        <v>54660</v>
      </c>
      <c r="K5354" s="28" t="s">
        <v>827</v>
      </c>
      <c r="L5354" s="28">
        <v>6</v>
      </c>
      <c r="M5354" s="28" t="str">
        <f t="shared" si="102"/>
        <v>546606</v>
      </c>
      <c r="N5354" s="28">
        <v>1272</v>
      </c>
      <c r="O5354" s="279">
        <v>32375.1191</v>
      </c>
    </row>
    <row r="5355" spans="10:15" x14ac:dyDescent="0.2">
      <c r="J5355" s="28">
        <v>54660</v>
      </c>
      <c r="K5355" s="28" t="s">
        <v>827</v>
      </c>
      <c r="L5355" s="28">
        <v>9</v>
      </c>
      <c r="M5355" s="28" t="str">
        <f t="shared" si="102"/>
        <v>546609</v>
      </c>
      <c r="N5355" s="28">
        <v>2144</v>
      </c>
      <c r="O5355" s="279">
        <v>96522.676389999993</v>
      </c>
    </row>
    <row r="5356" spans="10:15" x14ac:dyDescent="0.2">
      <c r="J5356" s="28">
        <v>54660</v>
      </c>
      <c r="K5356" s="28" t="s">
        <v>827</v>
      </c>
      <c r="L5356" s="28">
        <v>10</v>
      </c>
      <c r="M5356" s="28" t="str">
        <f t="shared" si="102"/>
        <v>5466010</v>
      </c>
      <c r="N5356" s="28">
        <v>3488</v>
      </c>
      <c r="O5356" s="279">
        <v>178650.16510000001</v>
      </c>
    </row>
    <row r="5357" spans="10:15" x14ac:dyDescent="0.2">
      <c r="J5357" s="28">
        <v>54660</v>
      </c>
      <c r="K5357" s="28" t="s">
        <v>827</v>
      </c>
      <c r="L5357" s="28">
        <v>12</v>
      </c>
      <c r="M5357" s="28" t="str">
        <f t="shared" si="102"/>
        <v>5466012</v>
      </c>
      <c r="N5357" s="28">
        <v>0</v>
      </c>
      <c r="O5357" s="279">
        <v>13639.28528</v>
      </c>
    </row>
    <row r="5358" spans="10:15" x14ac:dyDescent="0.2">
      <c r="J5358" s="28">
        <v>54670</v>
      </c>
      <c r="K5358" s="28" t="s">
        <v>828</v>
      </c>
      <c r="L5358" s="28">
        <v>1</v>
      </c>
      <c r="M5358" s="28" t="str">
        <f t="shared" si="102"/>
        <v>546701</v>
      </c>
      <c r="N5358" s="28">
        <v>11877</v>
      </c>
      <c r="O5358" s="279">
        <v>37177.235489999999</v>
      </c>
    </row>
    <row r="5359" spans="10:15" x14ac:dyDescent="0.2">
      <c r="J5359" s="28">
        <v>54670</v>
      </c>
      <c r="K5359" s="28" t="s">
        <v>828</v>
      </c>
      <c r="L5359" s="28">
        <v>2</v>
      </c>
      <c r="M5359" s="28" t="str">
        <f t="shared" si="102"/>
        <v>546702</v>
      </c>
      <c r="N5359" s="28">
        <v>18835</v>
      </c>
      <c r="O5359" s="279">
        <v>77152.904819999996</v>
      </c>
    </row>
    <row r="5360" spans="10:15" x14ac:dyDescent="0.2">
      <c r="J5360" s="28">
        <v>54670</v>
      </c>
      <c r="K5360" s="28" t="s">
        <v>828</v>
      </c>
      <c r="L5360" s="28">
        <v>3</v>
      </c>
      <c r="M5360" s="28" t="str">
        <f t="shared" si="102"/>
        <v>546703</v>
      </c>
      <c r="N5360" s="28">
        <v>2044</v>
      </c>
      <c r="O5360" s="279">
        <v>89210.912209999995</v>
      </c>
    </row>
    <row r="5361" spans="10:15" x14ac:dyDescent="0.2">
      <c r="J5361" s="28">
        <v>54670</v>
      </c>
      <c r="K5361" s="28" t="s">
        <v>828</v>
      </c>
      <c r="L5361" s="28">
        <v>4</v>
      </c>
      <c r="M5361" s="28" t="str">
        <f t="shared" si="102"/>
        <v>546704</v>
      </c>
      <c r="N5361" s="28">
        <v>1351</v>
      </c>
      <c r="O5361" s="279">
        <v>174579.88990000001</v>
      </c>
    </row>
    <row r="5362" spans="10:15" x14ac:dyDescent="0.2">
      <c r="J5362" s="28">
        <v>54670</v>
      </c>
      <c r="K5362" s="28" t="s">
        <v>828</v>
      </c>
      <c r="L5362" s="28">
        <v>6</v>
      </c>
      <c r="M5362" s="28" t="str">
        <f t="shared" si="102"/>
        <v>546706</v>
      </c>
      <c r="N5362" s="28">
        <v>2733</v>
      </c>
      <c r="O5362" s="279">
        <v>131544.4566</v>
      </c>
    </row>
    <row r="5363" spans="10:15" x14ac:dyDescent="0.2">
      <c r="J5363" s="28">
        <v>54670</v>
      </c>
      <c r="K5363" s="28" t="s">
        <v>828</v>
      </c>
      <c r="L5363" s="28">
        <v>9</v>
      </c>
      <c r="M5363" s="28" t="str">
        <f t="shared" si="102"/>
        <v>546709</v>
      </c>
      <c r="N5363" s="28">
        <v>791</v>
      </c>
      <c r="O5363" s="279">
        <v>82020.335909999994</v>
      </c>
    </row>
    <row r="5364" spans="10:15" x14ac:dyDescent="0.2">
      <c r="J5364" s="28">
        <v>54670</v>
      </c>
      <c r="K5364" s="28" t="s">
        <v>828</v>
      </c>
      <c r="L5364" s="28">
        <v>12</v>
      </c>
      <c r="M5364" s="28" t="str">
        <f t="shared" si="102"/>
        <v>5467012</v>
      </c>
      <c r="N5364" s="28">
        <v>0</v>
      </c>
      <c r="O5364" s="279">
        <v>5979.6250829999999</v>
      </c>
    </row>
    <row r="5365" spans="10:15" x14ac:dyDescent="0.2">
      <c r="J5365" s="28">
        <v>54673</v>
      </c>
      <c r="K5365" s="28" t="s">
        <v>829</v>
      </c>
      <c r="L5365" s="28">
        <v>1</v>
      </c>
      <c r="M5365" s="28" t="str">
        <f t="shared" si="102"/>
        <v>546731</v>
      </c>
      <c r="N5365" s="28">
        <v>4379</v>
      </c>
      <c r="O5365" s="279">
        <v>63083.100109999999</v>
      </c>
    </row>
    <row r="5366" spans="10:15" x14ac:dyDescent="0.2">
      <c r="J5366" s="28">
        <v>54673</v>
      </c>
      <c r="K5366" s="28" t="s">
        <v>829</v>
      </c>
      <c r="L5366" s="28">
        <v>2</v>
      </c>
      <c r="M5366" s="28" t="str">
        <f t="shared" si="102"/>
        <v>546732</v>
      </c>
      <c r="N5366" s="28">
        <v>48043</v>
      </c>
      <c r="O5366" s="279">
        <v>172218.94099999999</v>
      </c>
    </row>
    <row r="5367" spans="10:15" x14ac:dyDescent="0.2">
      <c r="J5367" s="28">
        <v>54673</v>
      </c>
      <c r="K5367" s="28" t="s">
        <v>829</v>
      </c>
      <c r="L5367" s="28">
        <v>3</v>
      </c>
      <c r="M5367" s="28" t="str">
        <f t="shared" si="102"/>
        <v>546733</v>
      </c>
      <c r="N5367" s="28">
        <v>9362</v>
      </c>
      <c r="O5367" s="279">
        <v>173782.6643</v>
      </c>
    </row>
    <row r="5368" spans="10:15" x14ac:dyDescent="0.2">
      <c r="J5368" s="28">
        <v>54673</v>
      </c>
      <c r="K5368" s="28" t="s">
        <v>829</v>
      </c>
      <c r="L5368" s="28">
        <v>4</v>
      </c>
      <c r="M5368" s="28" t="str">
        <f t="shared" si="102"/>
        <v>546734</v>
      </c>
      <c r="N5368" s="28">
        <v>6025</v>
      </c>
      <c r="O5368" s="279">
        <v>139125.22390000001</v>
      </c>
    </row>
    <row r="5369" spans="10:15" x14ac:dyDescent="0.2">
      <c r="J5369" s="28">
        <v>54673</v>
      </c>
      <c r="K5369" s="28" t="s">
        <v>829</v>
      </c>
      <c r="L5369" s="28">
        <v>7</v>
      </c>
      <c r="M5369" s="28" t="str">
        <f t="shared" si="102"/>
        <v>546737</v>
      </c>
      <c r="N5369" s="28">
        <v>3436</v>
      </c>
      <c r="O5369" s="279">
        <v>41906.570359999998</v>
      </c>
    </row>
    <row r="5370" spans="10:15" x14ac:dyDescent="0.2">
      <c r="J5370" s="28">
        <v>54673</v>
      </c>
      <c r="K5370" s="28" t="s">
        <v>829</v>
      </c>
      <c r="L5370" s="28">
        <v>9</v>
      </c>
      <c r="M5370" s="28" t="str">
        <f t="shared" si="102"/>
        <v>546739</v>
      </c>
      <c r="N5370" s="28">
        <v>282</v>
      </c>
      <c r="O5370" s="279">
        <v>192544.95449999999</v>
      </c>
    </row>
    <row r="5371" spans="10:15" x14ac:dyDescent="0.2">
      <c r="J5371" s="28">
        <v>54673</v>
      </c>
      <c r="K5371" s="28" t="s">
        <v>829</v>
      </c>
      <c r="L5371" s="28">
        <v>10</v>
      </c>
      <c r="M5371" s="28" t="str">
        <f t="shared" si="102"/>
        <v>5467310</v>
      </c>
      <c r="N5371" s="28">
        <v>411</v>
      </c>
      <c r="O5371" s="279">
        <v>469576.64230000001</v>
      </c>
    </row>
    <row r="5372" spans="10:15" x14ac:dyDescent="0.2">
      <c r="J5372" s="28">
        <v>54673</v>
      </c>
      <c r="K5372" s="28" t="s">
        <v>829</v>
      </c>
      <c r="L5372" s="28">
        <v>12</v>
      </c>
      <c r="M5372" s="28" t="str">
        <f t="shared" si="102"/>
        <v>5467312</v>
      </c>
      <c r="N5372" s="28">
        <v>0</v>
      </c>
      <c r="O5372" s="279">
        <v>39412.07316</v>
      </c>
    </row>
    <row r="5373" spans="10:15" x14ac:dyDescent="0.2">
      <c r="J5373" s="28">
        <v>54680</v>
      </c>
      <c r="K5373" s="28" t="s">
        <v>830</v>
      </c>
      <c r="L5373" s="28">
        <v>1</v>
      </c>
      <c r="M5373" s="28" t="str">
        <f t="shared" si="102"/>
        <v>546801</v>
      </c>
      <c r="N5373" s="28">
        <v>15171</v>
      </c>
      <c r="O5373" s="279">
        <v>16778.281309999998</v>
      </c>
    </row>
    <row r="5374" spans="10:15" x14ac:dyDescent="0.2">
      <c r="J5374" s="28">
        <v>54680</v>
      </c>
      <c r="K5374" s="28" t="s">
        <v>830</v>
      </c>
      <c r="L5374" s="28">
        <v>2</v>
      </c>
      <c r="M5374" s="28" t="str">
        <f t="shared" si="102"/>
        <v>546802</v>
      </c>
      <c r="N5374" s="28">
        <v>2265</v>
      </c>
      <c r="O5374" s="279">
        <v>28583.584040000002</v>
      </c>
    </row>
    <row r="5375" spans="10:15" x14ac:dyDescent="0.2">
      <c r="J5375" s="28">
        <v>54680</v>
      </c>
      <c r="K5375" s="28" t="s">
        <v>830</v>
      </c>
      <c r="L5375" s="28">
        <v>3</v>
      </c>
      <c r="M5375" s="28" t="str">
        <f t="shared" si="102"/>
        <v>546803</v>
      </c>
      <c r="N5375" s="28">
        <v>1549</v>
      </c>
      <c r="O5375" s="279">
        <v>77262.207420000006</v>
      </c>
    </row>
    <row r="5376" spans="10:15" x14ac:dyDescent="0.2">
      <c r="J5376" s="28">
        <v>54680</v>
      </c>
      <c r="K5376" s="28" t="s">
        <v>830</v>
      </c>
      <c r="L5376" s="28">
        <v>9</v>
      </c>
      <c r="M5376" s="28" t="str">
        <f t="shared" si="102"/>
        <v>546809</v>
      </c>
      <c r="N5376" s="28">
        <v>971</v>
      </c>
      <c r="O5376" s="279">
        <v>41045.45175</v>
      </c>
    </row>
    <row r="5377" spans="10:15" x14ac:dyDescent="0.2">
      <c r="J5377" s="28">
        <v>54680</v>
      </c>
      <c r="K5377" s="28" t="s">
        <v>830</v>
      </c>
      <c r="L5377" s="28">
        <v>12</v>
      </c>
      <c r="M5377" s="28" t="str">
        <f t="shared" si="102"/>
        <v>5468012</v>
      </c>
      <c r="N5377" s="28">
        <v>0</v>
      </c>
      <c r="O5377" s="279">
        <v>3530.8746339999998</v>
      </c>
    </row>
    <row r="5378" spans="10:15" x14ac:dyDescent="0.2">
      <c r="J5378" s="28">
        <v>54720</v>
      </c>
      <c r="K5378" s="28" t="s">
        <v>831</v>
      </c>
      <c r="L5378" s="28">
        <v>1</v>
      </c>
      <c r="M5378" s="28" t="str">
        <f t="shared" si="102"/>
        <v>547201</v>
      </c>
      <c r="N5378" s="28">
        <v>77739</v>
      </c>
      <c r="O5378" s="279">
        <v>48211.573210000002</v>
      </c>
    </row>
    <row r="5379" spans="10:15" x14ac:dyDescent="0.2">
      <c r="J5379" s="28">
        <v>54720</v>
      </c>
      <c r="K5379" s="28" t="s">
        <v>831</v>
      </c>
      <c r="L5379" s="28">
        <v>2</v>
      </c>
      <c r="M5379" s="28" t="str">
        <f t="shared" ref="M5379:M5442" si="103">J5379&amp;L5379</f>
        <v>547202</v>
      </c>
      <c r="N5379" s="28">
        <v>106346</v>
      </c>
      <c r="O5379" s="279">
        <v>86235.925570000007</v>
      </c>
    </row>
    <row r="5380" spans="10:15" x14ac:dyDescent="0.2">
      <c r="J5380" s="28">
        <v>54720</v>
      </c>
      <c r="K5380" s="28" t="s">
        <v>831</v>
      </c>
      <c r="L5380" s="28">
        <v>3</v>
      </c>
      <c r="M5380" s="28" t="str">
        <f t="shared" si="103"/>
        <v>547203</v>
      </c>
      <c r="N5380" s="28">
        <v>6937</v>
      </c>
      <c r="O5380" s="279">
        <v>104325.8112</v>
      </c>
    </row>
    <row r="5381" spans="10:15" x14ac:dyDescent="0.2">
      <c r="J5381" s="28">
        <v>54720</v>
      </c>
      <c r="K5381" s="28" t="s">
        <v>831</v>
      </c>
      <c r="L5381" s="28">
        <v>4</v>
      </c>
      <c r="M5381" s="28" t="str">
        <f t="shared" si="103"/>
        <v>547204</v>
      </c>
      <c r="N5381" s="28">
        <v>1248</v>
      </c>
      <c r="O5381" s="279">
        <v>65857.285000000003</v>
      </c>
    </row>
    <row r="5382" spans="10:15" x14ac:dyDescent="0.2">
      <c r="J5382" s="28">
        <v>54720</v>
      </c>
      <c r="K5382" s="28" t="s">
        <v>831</v>
      </c>
      <c r="L5382" s="28">
        <v>5</v>
      </c>
      <c r="M5382" s="28" t="str">
        <f t="shared" si="103"/>
        <v>547205</v>
      </c>
      <c r="N5382" s="28">
        <v>1080</v>
      </c>
      <c r="O5382" s="279">
        <v>331348.36070000002</v>
      </c>
    </row>
    <row r="5383" spans="10:15" x14ac:dyDescent="0.2">
      <c r="J5383" s="28">
        <v>54720</v>
      </c>
      <c r="K5383" s="28" t="s">
        <v>831</v>
      </c>
      <c r="L5383" s="28">
        <v>6</v>
      </c>
      <c r="M5383" s="28" t="str">
        <f t="shared" si="103"/>
        <v>547206</v>
      </c>
      <c r="N5383" s="28">
        <v>1891</v>
      </c>
      <c r="O5383" s="279">
        <v>74245.404410000003</v>
      </c>
    </row>
    <row r="5384" spans="10:15" x14ac:dyDescent="0.2">
      <c r="J5384" s="28">
        <v>54720</v>
      </c>
      <c r="K5384" s="28" t="s">
        <v>831</v>
      </c>
      <c r="L5384" s="28">
        <v>9</v>
      </c>
      <c r="M5384" s="28" t="str">
        <f t="shared" si="103"/>
        <v>547209</v>
      </c>
      <c r="N5384" s="28">
        <v>9512</v>
      </c>
      <c r="O5384" s="279">
        <v>127023.6952</v>
      </c>
    </row>
    <row r="5385" spans="10:15" x14ac:dyDescent="0.2">
      <c r="J5385" s="28">
        <v>54720</v>
      </c>
      <c r="K5385" s="28" t="s">
        <v>831</v>
      </c>
      <c r="L5385" s="28">
        <v>10</v>
      </c>
      <c r="M5385" s="28" t="str">
        <f t="shared" si="103"/>
        <v>5472010</v>
      </c>
      <c r="N5385" s="28">
        <v>2224</v>
      </c>
      <c r="O5385" s="279">
        <v>383955.22389999998</v>
      </c>
    </row>
    <row r="5386" spans="10:15" x14ac:dyDescent="0.2">
      <c r="J5386" s="28">
        <v>54720</v>
      </c>
      <c r="K5386" s="28" t="s">
        <v>831</v>
      </c>
      <c r="L5386" s="28">
        <v>12</v>
      </c>
      <c r="M5386" s="28" t="str">
        <f t="shared" si="103"/>
        <v>5472012</v>
      </c>
      <c r="N5386" s="28">
        <v>0</v>
      </c>
      <c r="O5386" s="279">
        <v>18217.461350000001</v>
      </c>
    </row>
    <row r="5387" spans="10:15" x14ac:dyDescent="0.2">
      <c r="J5387" s="28">
        <v>54743</v>
      </c>
      <c r="K5387" s="28" t="s">
        <v>832</v>
      </c>
      <c r="L5387" s="28">
        <v>1</v>
      </c>
      <c r="M5387" s="28" t="str">
        <f t="shared" si="103"/>
        <v>547431</v>
      </c>
      <c r="N5387" s="28">
        <v>16966</v>
      </c>
      <c r="O5387" s="279">
        <v>27511.664379999998</v>
      </c>
    </row>
    <row r="5388" spans="10:15" x14ac:dyDescent="0.2">
      <c r="J5388" s="28">
        <v>54743</v>
      </c>
      <c r="K5388" s="28" t="s">
        <v>832</v>
      </c>
      <c r="L5388" s="28">
        <v>2</v>
      </c>
      <c r="M5388" s="28" t="str">
        <f t="shared" si="103"/>
        <v>547432</v>
      </c>
      <c r="N5388" s="28">
        <v>19525</v>
      </c>
      <c r="O5388" s="279">
        <v>40654.427020000003</v>
      </c>
    </row>
    <row r="5389" spans="10:15" x14ac:dyDescent="0.2">
      <c r="J5389" s="28">
        <v>54743</v>
      </c>
      <c r="K5389" s="28" t="s">
        <v>832</v>
      </c>
      <c r="L5389" s="28">
        <v>3</v>
      </c>
      <c r="M5389" s="28" t="str">
        <f t="shared" si="103"/>
        <v>547433</v>
      </c>
      <c r="N5389" s="28">
        <v>377</v>
      </c>
      <c r="O5389" s="279">
        <v>122632.9412</v>
      </c>
    </row>
    <row r="5390" spans="10:15" x14ac:dyDescent="0.2">
      <c r="J5390" s="28">
        <v>54743</v>
      </c>
      <c r="K5390" s="28" t="s">
        <v>832</v>
      </c>
      <c r="L5390" s="28">
        <v>12</v>
      </c>
      <c r="M5390" s="28" t="str">
        <f t="shared" si="103"/>
        <v>5474312</v>
      </c>
      <c r="N5390" s="28">
        <v>0</v>
      </c>
      <c r="O5390" s="279">
        <v>5974.2785809999996</v>
      </c>
    </row>
    <row r="5391" spans="10:15" x14ac:dyDescent="0.2">
      <c r="J5391" s="28">
        <v>54800</v>
      </c>
      <c r="K5391" s="28" t="s">
        <v>833</v>
      </c>
      <c r="L5391" s="28">
        <v>1</v>
      </c>
      <c r="M5391" s="28" t="str">
        <f t="shared" si="103"/>
        <v>548001</v>
      </c>
      <c r="N5391" s="28">
        <v>17454</v>
      </c>
      <c r="O5391" s="279">
        <v>40402.35398</v>
      </c>
    </row>
    <row r="5392" spans="10:15" x14ac:dyDescent="0.2">
      <c r="J5392" s="28">
        <v>54800</v>
      </c>
      <c r="K5392" s="28" t="s">
        <v>833</v>
      </c>
      <c r="L5392" s="28">
        <v>2</v>
      </c>
      <c r="M5392" s="28" t="str">
        <f t="shared" si="103"/>
        <v>548002</v>
      </c>
      <c r="N5392" s="28">
        <v>38605</v>
      </c>
      <c r="O5392" s="279">
        <v>73019.399319999997</v>
      </c>
    </row>
    <row r="5393" spans="10:15" x14ac:dyDescent="0.2">
      <c r="J5393" s="28">
        <v>54800</v>
      </c>
      <c r="K5393" s="28" t="s">
        <v>833</v>
      </c>
      <c r="L5393" s="28">
        <v>3</v>
      </c>
      <c r="M5393" s="28" t="str">
        <f t="shared" si="103"/>
        <v>548003</v>
      </c>
      <c r="N5393" s="28">
        <v>1110</v>
      </c>
      <c r="O5393" s="279">
        <v>185483.49160000001</v>
      </c>
    </row>
    <row r="5394" spans="10:15" x14ac:dyDescent="0.2">
      <c r="J5394" s="28">
        <v>54800</v>
      </c>
      <c r="K5394" s="28" t="s">
        <v>833</v>
      </c>
      <c r="L5394" s="28">
        <v>4</v>
      </c>
      <c r="M5394" s="28" t="str">
        <f t="shared" si="103"/>
        <v>548004</v>
      </c>
      <c r="N5394" s="28">
        <v>757</v>
      </c>
      <c r="O5394" s="279">
        <v>85171.89632</v>
      </c>
    </row>
    <row r="5395" spans="10:15" x14ac:dyDescent="0.2">
      <c r="J5395" s="28">
        <v>54800</v>
      </c>
      <c r="K5395" s="28" t="s">
        <v>833</v>
      </c>
      <c r="L5395" s="28">
        <v>5</v>
      </c>
      <c r="M5395" s="28" t="str">
        <f t="shared" si="103"/>
        <v>548005</v>
      </c>
      <c r="N5395" s="28">
        <v>621</v>
      </c>
      <c r="O5395" s="279">
        <v>611791.66669999994</v>
      </c>
    </row>
    <row r="5396" spans="10:15" x14ac:dyDescent="0.2">
      <c r="J5396" s="28">
        <v>54800</v>
      </c>
      <c r="K5396" s="28" t="s">
        <v>833</v>
      </c>
      <c r="L5396" s="28">
        <v>9</v>
      </c>
      <c r="M5396" s="28" t="str">
        <f t="shared" si="103"/>
        <v>548009</v>
      </c>
      <c r="N5396" s="28">
        <v>1138</v>
      </c>
      <c r="O5396" s="279">
        <v>104116.06110000001</v>
      </c>
    </row>
    <row r="5397" spans="10:15" x14ac:dyDescent="0.2">
      <c r="J5397" s="28">
        <v>54800</v>
      </c>
      <c r="K5397" s="28" t="s">
        <v>833</v>
      </c>
      <c r="L5397" s="28">
        <v>10</v>
      </c>
      <c r="M5397" s="28" t="str">
        <f t="shared" si="103"/>
        <v>5480010</v>
      </c>
      <c r="N5397" s="28">
        <v>1579</v>
      </c>
      <c r="O5397" s="279">
        <v>302799.13939999999</v>
      </c>
    </row>
    <row r="5398" spans="10:15" x14ac:dyDescent="0.2">
      <c r="J5398" s="28">
        <v>54800</v>
      </c>
      <c r="K5398" s="28" t="s">
        <v>833</v>
      </c>
      <c r="L5398" s="28">
        <v>12</v>
      </c>
      <c r="M5398" s="28" t="str">
        <f t="shared" si="103"/>
        <v>5480012</v>
      </c>
      <c r="N5398" s="28">
        <v>0</v>
      </c>
      <c r="O5398" s="279">
        <v>12197.380160000001</v>
      </c>
    </row>
    <row r="5399" spans="10:15" x14ac:dyDescent="0.2">
      <c r="J5399" s="28">
        <v>54810</v>
      </c>
      <c r="K5399" s="28" t="s">
        <v>834</v>
      </c>
      <c r="L5399" s="28">
        <v>1</v>
      </c>
      <c r="M5399" s="28" t="str">
        <f t="shared" si="103"/>
        <v>548101</v>
      </c>
      <c r="N5399" s="28">
        <v>92956</v>
      </c>
      <c r="O5399" s="279">
        <v>47475.264690000004</v>
      </c>
    </row>
    <row r="5400" spans="10:15" x14ac:dyDescent="0.2">
      <c r="J5400" s="28">
        <v>54810</v>
      </c>
      <c r="K5400" s="28" t="s">
        <v>834</v>
      </c>
      <c r="L5400" s="28">
        <v>2</v>
      </c>
      <c r="M5400" s="28" t="str">
        <f t="shared" si="103"/>
        <v>548102</v>
      </c>
      <c r="N5400" s="28">
        <v>248232</v>
      </c>
      <c r="O5400" s="279">
        <v>143120.9455</v>
      </c>
    </row>
    <row r="5401" spans="10:15" x14ac:dyDescent="0.2">
      <c r="J5401" s="28">
        <v>54810</v>
      </c>
      <c r="K5401" s="28" t="s">
        <v>834</v>
      </c>
      <c r="L5401" s="28">
        <v>3</v>
      </c>
      <c r="M5401" s="28" t="str">
        <f t="shared" si="103"/>
        <v>548103</v>
      </c>
      <c r="N5401" s="28">
        <v>67540</v>
      </c>
      <c r="O5401" s="279">
        <v>179179.85519999999</v>
      </c>
    </row>
    <row r="5402" spans="10:15" x14ac:dyDescent="0.2">
      <c r="J5402" s="28">
        <v>54810</v>
      </c>
      <c r="K5402" s="28" t="s">
        <v>834</v>
      </c>
      <c r="L5402" s="28">
        <v>4</v>
      </c>
      <c r="M5402" s="28" t="str">
        <f t="shared" si="103"/>
        <v>548104</v>
      </c>
      <c r="N5402" s="28">
        <v>19427</v>
      </c>
      <c r="O5402" s="279">
        <v>208876.67249999999</v>
      </c>
    </row>
    <row r="5403" spans="10:15" x14ac:dyDescent="0.2">
      <c r="J5403" s="28">
        <v>54810</v>
      </c>
      <c r="K5403" s="28" t="s">
        <v>834</v>
      </c>
      <c r="L5403" s="28">
        <v>5</v>
      </c>
      <c r="M5403" s="28" t="str">
        <f t="shared" si="103"/>
        <v>548105</v>
      </c>
      <c r="N5403" s="28">
        <v>3814</v>
      </c>
      <c r="O5403" s="279">
        <v>131071.1879</v>
      </c>
    </row>
    <row r="5404" spans="10:15" x14ac:dyDescent="0.2">
      <c r="J5404" s="28">
        <v>54810</v>
      </c>
      <c r="K5404" s="28" t="s">
        <v>834</v>
      </c>
      <c r="L5404" s="28">
        <v>6</v>
      </c>
      <c r="M5404" s="28" t="str">
        <f t="shared" si="103"/>
        <v>548106</v>
      </c>
      <c r="N5404" s="28">
        <v>2958</v>
      </c>
      <c r="O5404" s="279">
        <v>61824.962520000001</v>
      </c>
    </row>
    <row r="5405" spans="10:15" x14ac:dyDescent="0.2">
      <c r="J5405" s="28">
        <v>54810</v>
      </c>
      <c r="K5405" s="28" t="s">
        <v>834</v>
      </c>
      <c r="L5405" s="28">
        <v>7</v>
      </c>
      <c r="M5405" s="28" t="str">
        <f t="shared" si="103"/>
        <v>548107</v>
      </c>
      <c r="N5405" s="28">
        <v>2470</v>
      </c>
      <c r="O5405" s="279">
        <v>1179638.655</v>
      </c>
    </row>
    <row r="5406" spans="10:15" x14ac:dyDescent="0.2">
      <c r="J5406" s="28">
        <v>54810</v>
      </c>
      <c r="K5406" s="28" t="s">
        <v>834</v>
      </c>
      <c r="L5406" s="28">
        <v>9</v>
      </c>
      <c r="M5406" s="28" t="str">
        <f t="shared" si="103"/>
        <v>548109</v>
      </c>
      <c r="N5406" s="28">
        <v>26105</v>
      </c>
      <c r="O5406" s="279">
        <v>207152.55489999999</v>
      </c>
    </row>
    <row r="5407" spans="10:15" x14ac:dyDescent="0.2">
      <c r="J5407" s="28">
        <v>54810</v>
      </c>
      <c r="K5407" s="28" t="s">
        <v>834</v>
      </c>
      <c r="L5407" s="28">
        <v>10</v>
      </c>
      <c r="M5407" s="28" t="str">
        <f t="shared" si="103"/>
        <v>5481010</v>
      </c>
      <c r="N5407" s="28">
        <v>30400</v>
      </c>
      <c r="O5407" s="279">
        <v>434840.61450000003</v>
      </c>
    </row>
    <row r="5408" spans="10:15" x14ac:dyDescent="0.2">
      <c r="J5408" s="28">
        <v>54810</v>
      </c>
      <c r="K5408" s="28" t="s">
        <v>834</v>
      </c>
      <c r="L5408" s="28">
        <v>11</v>
      </c>
      <c r="M5408" s="28" t="str">
        <f t="shared" si="103"/>
        <v>5481011</v>
      </c>
      <c r="N5408" s="28">
        <v>4956</v>
      </c>
      <c r="O5408" s="279">
        <v>161228.0961</v>
      </c>
    </row>
    <row r="5409" spans="10:15" x14ac:dyDescent="0.2">
      <c r="J5409" s="28">
        <v>54810</v>
      </c>
      <c r="K5409" s="28" t="s">
        <v>834</v>
      </c>
      <c r="L5409" s="28">
        <v>12</v>
      </c>
      <c r="M5409" s="28" t="str">
        <f t="shared" si="103"/>
        <v>5481012</v>
      </c>
      <c r="N5409" s="28">
        <v>0</v>
      </c>
      <c r="O5409" s="279">
        <v>20694.25664</v>
      </c>
    </row>
    <row r="5410" spans="10:15" x14ac:dyDescent="0.2">
      <c r="J5410" s="28">
        <v>54820</v>
      </c>
      <c r="K5410" s="28" t="s">
        <v>835</v>
      </c>
      <c r="L5410" s="28">
        <v>1</v>
      </c>
      <c r="M5410" s="28" t="str">
        <f t="shared" si="103"/>
        <v>548201</v>
      </c>
      <c r="N5410" s="28">
        <v>43025</v>
      </c>
      <c r="O5410" s="279">
        <v>84533.278170000005</v>
      </c>
    </row>
    <row r="5411" spans="10:15" x14ac:dyDescent="0.2">
      <c r="J5411" s="28">
        <v>54820</v>
      </c>
      <c r="K5411" s="28" t="s">
        <v>835</v>
      </c>
      <c r="L5411" s="28">
        <v>2</v>
      </c>
      <c r="M5411" s="28" t="str">
        <f t="shared" si="103"/>
        <v>548202</v>
      </c>
      <c r="N5411" s="28">
        <v>99574</v>
      </c>
      <c r="O5411" s="279">
        <v>89559.320949999994</v>
      </c>
    </row>
    <row r="5412" spans="10:15" x14ac:dyDescent="0.2">
      <c r="J5412" s="28">
        <v>54820</v>
      </c>
      <c r="K5412" s="28" t="s">
        <v>835</v>
      </c>
      <c r="L5412" s="28">
        <v>3</v>
      </c>
      <c r="M5412" s="28" t="str">
        <f t="shared" si="103"/>
        <v>548203</v>
      </c>
      <c r="N5412" s="28">
        <v>5309</v>
      </c>
      <c r="O5412" s="279">
        <v>106828.2699</v>
      </c>
    </row>
    <row r="5413" spans="10:15" x14ac:dyDescent="0.2">
      <c r="J5413" s="28">
        <v>54820</v>
      </c>
      <c r="K5413" s="28" t="s">
        <v>835</v>
      </c>
      <c r="L5413" s="28">
        <v>9</v>
      </c>
      <c r="M5413" s="28" t="str">
        <f t="shared" si="103"/>
        <v>548209</v>
      </c>
      <c r="N5413" s="28">
        <v>5888</v>
      </c>
      <c r="O5413" s="279">
        <v>157069.27499999999</v>
      </c>
    </row>
    <row r="5414" spans="10:15" x14ac:dyDescent="0.2">
      <c r="J5414" s="28">
        <v>54820</v>
      </c>
      <c r="K5414" s="28" t="s">
        <v>835</v>
      </c>
      <c r="L5414" s="28">
        <v>10</v>
      </c>
      <c r="M5414" s="28" t="str">
        <f t="shared" si="103"/>
        <v>5482010</v>
      </c>
      <c r="N5414" s="28">
        <v>1992</v>
      </c>
      <c r="O5414" s="279">
        <v>153591.954</v>
      </c>
    </row>
    <row r="5415" spans="10:15" x14ac:dyDescent="0.2">
      <c r="J5415" s="28">
        <v>54820</v>
      </c>
      <c r="K5415" s="28" t="s">
        <v>835</v>
      </c>
      <c r="L5415" s="28">
        <v>12</v>
      </c>
      <c r="M5415" s="28" t="str">
        <f t="shared" si="103"/>
        <v>5482012</v>
      </c>
      <c r="N5415" s="28">
        <v>0</v>
      </c>
      <c r="O5415" s="279">
        <v>8665.1785120000004</v>
      </c>
    </row>
    <row r="5416" spans="10:15" x14ac:dyDescent="0.2">
      <c r="J5416" s="28">
        <v>54871</v>
      </c>
      <c r="K5416" s="28" t="s">
        <v>836</v>
      </c>
      <c r="L5416" s="28">
        <v>1</v>
      </c>
      <c r="M5416" s="28" t="str">
        <f t="shared" si="103"/>
        <v>548711</v>
      </c>
      <c r="N5416" s="28">
        <v>15315</v>
      </c>
      <c r="O5416" s="279">
        <v>16275.371359999999</v>
      </c>
    </row>
    <row r="5417" spans="10:15" x14ac:dyDescent="0.2">
      <c r="J5417" s="28">
        <v>54871</v>
      </c>
      <c r="K5417" s="28" t="s">
        <v>836</v>
      </c>
      <c r="L5417" s="28">
        <v>2</v>
      </c>
      <c r="M5417" s="28" t="str">
        <f t="shared" si="103"/>
        <v>548712</v>
      </c>
      <c r="N5417" s="28">
        <v>5302</v>
      </c>
      <c r="O5417" s="279">
        <v>38870.77579</v>
      </c>
    </row>
    <row r="5418" spans="10:15" x14ac:dyDescent="0.2">
      <c r="J5418" s="28">
        <v>54871</v>
      </c>
      <c r="K5418" s="28" t="s">
        <v>836</v>
      </c>
      <c r="L5418" s="28">
        <v>12</v>
      </c>
      <c r="M5418" s="28" t="str">
        <f t="shared" si="103"/>
        <v>5487112</v>
      </c>
      <c r="N5418" s="28">
        <v>0</v>
      </c>
      <c r="O5418" s="279">
        <v>1520.8978480000001</v>
      </c>
    </row>
    <row r="5419" spans="10:15" x14ac:dyDescent="0.2">
      <c r="J5419" s="28">
        <v>54874</v>
      </c>
      <c r="K5419" s="28" t="s">
        <v>837</v>
      </c>
      <c r="L5419" s="28">
        <v>1</v>
      </c>
      <c r="M5419" s="28" t="str">
        <f t="shared" si="103"/>
        <v>548741</v>
      </c>
      <c r="N5419" s="28">
        <v>619861</v>
      </c>
      <c r="O5419" s="279">
        <v>32422.825580000001</v>
      </c>
    </row>
    <row r="5420" spans="10:15" x14ac:dyDescent="0.2">
      <c r="J5420" s="28">
        <v>54874</v>
      </c>
      <c r="K5420" s="28" t="s">
        <v>837</v>
      </c>
      <c r="L5420" s="28">
        <v>2</v>
      </c>
      <c r="M5420" s="28" t="str">
        <f t="shared" si="103"/>
        <v>548742</v>
      </c>
      <c r="N5420" s="28">
        <v>940019</v>
      </c>
      <c r="O5420" s="279">
        <v>317471.55709999998</v>
      </c>
    </row>
    <row r="5421" spans="10:15" x14ac:dyDescent="0.2">
      <c r="J5421" s="28">
        <v>54874</v>
      </c>
      <c r="K5421" s="28" t="s">
        <v>837</v>
      </c>
      <c r="L5421" s="28">
        <v>3</v>
      </c>
      <c r="M5421" s="28" t="str">
        <f t="shared" si="103"/>
        <v>548743</v>
      </c>
      <c r="N5421" s="28">
        <v>197977</v>
      </c>
      <c r="O5421" s="279">
        <v>927571.13399999996</v>
      </c>
    </row>
    <row r="5422" spans="10:15" x14ac:dyDescent="0.2">
      <c r="J5422" s="28">
        <v>54874</v>
      </c>
      <c r="K5422" s="28" t="s">
        <v>837</v>
      </c>
      <c r="L5422" s="28">
        <v>4</v>
      </c>
      <c r="M5422" s="28" t="str">
        <f t="shared" si="103"/>
        <v>548744</v>
      </c>
      <c r="N5422" s="28">
        <v>49420</v>
      </c>
      <c r="O5422" s="279">
        <v>970872.5098</v>
      </c>
    </row>
    <row r="5423" spans="10:15" x14ac:dyDescent="0.2">
      <c r="J5423" s="28">
        <v>54874</v>
      </c>
      <c r="K5423" s="28" t="s">
        <v>837</v>
      </c>
      <c r="L5423" s="28">
        <v>5</v>
      </c>
      <c r="M5423" s="28" t="str">
        <f t="shared" si="103"/>
        <v>548745</v>
      </c>
      <c r="N5423" s="28">
        <v>69533</v>
      </c>
      <c r="O5423" s="279">
        <v>1423990.5319999999</v>
      </c>
    </row>
    <row r="5424" spans="10:15" x14ac:dyDescent="0.2">
      <c r="J5424" s="28">
        <v>54874</v>
      </c>
      <c r="K5424" s="28" t="s">
        <v>837</v>
      </c>
      <c r="L5424" s="28">
        <v>6</v>
      </c>
      <c r="M5424" s="28" t="str">
        <f t="shared" si="103"/>
        <v>548746</v>
      </c>
      <c r="N5424" s="28">
        <v>52238</v>
      </c>
      <c r="O5424" s="279">
        <v>1567712.132</v>
      </c>
    </row>
    <row r="5425" spans="10:15" x14ac:dyDescent="0.2">
      <c r="J5425" s="28">
        <v>54874</v>
      </c>
      <c r="K5425" s="28" t="s">
        <v>837</v>
      </c>
      <c r="L5425" s="28">
        <v>7</v>
      </c>
      <c r="M5425" s="28" t="str">
        <f t="shared" si="103"/>
        <v>548747</v>
      </c>
      <c r="N5425" s="28">
        <v>25406</v>
      </c>
      <c r="O5425" s="279">
        <v>1719261.0260000001</v>
      </c>
    </row>
    <row r="5426" spans="10:15" x14ac:dyDescent="0.2">
      <c r="J5426" s="28">
        <v>54874</v>
      </c>
      <c r="K5426" s="28" t="s">
        <v>837</v>
      </c>
      <c r="L5426" s="28">
        <v>8</v>
      </c>
      <c r="M5426" s="28" t="str">
        <f t="shared" si="103"/>
        <v>548748</v>
      </c>
      <c r="N5426" s="28">
        <v>1853</v>
      </c>
      <c r="O5426" s="279">
        <v>871813.49109999998</v>
      </c>
    </row>
    <row r="5427" spans="10:15" x14ac:dyDescent="0.2">
      <c r="J5427" s="28">
        <v>54874</v>
      </c>
      <c r="K5427" s="28" t="s">
        <v>837</v>
      </c>
      <c r="L5427" s="28">
        <v>9</v>
      </c>
      <c r="M5427" s="28" t="str">
        <f t="shared" si="103"/>
        <v>548749</v>
      </c>
      <c r="N5427" s="28">
        <v>47268</v>
      </c>
      <c r="O5427" s="279">
        <v>223068.01680000001</v>
      </c>
    </row>
    <row r="5428" spans="10:15" x14ac:dyDescent="0.2">
      <c r="J5428" s="28">
        <v>54874</v>
      </c>
      <c r="K5428" s="28" t="s">
        <v>837</v>
      </c>
      <c r="L5428" s="28">
        <v>10</v>
      </c>
      <c r="M5428" s="28" t="str">
        <f t="shared" si="103"/>
        <v>5487410</v>
      </c>
      <c r="N5428" s="28">
        <v>66467</v>
      </c>
      <c r="O5428" s="279">
        <v>275803.46120000002</v>
      </c>
    </row>
    <row r="5429" spans="10:15" x14ac:dyDescent="0.2">
      <c r="J5429" s="28">
        <v>54874</v>
      </c>
      <c r="K5429" s="28" t="s">
        <v>837</v>
      </c>
      <c r="L5429" s="28">
        <v>11</v>
      </c>
      <c r="M5429" s="28" t="str">
        <f t="shared" si="103"/>
        <v>5487411</v>
      </c>
      <c r="N5429" s="28">
        <v>11787</v>
      </c>
      <c r="O5429" s="279">
        <v>51347.683590000001</v>
      </c>
    </row>
    <row r="5430" spans="10:15" x14ac:dyDescent="0.2">
      <c r="J5430" s="28">
        <v>54874</v>
      </c>
      <c r="K5430" s="28" t="s">
        <v>837</v>
      </c>
      <c r="L5430" s="28">
        <v>12</v>
      </c>
      <c r="M5430" s="28" t="str">
        <f t="shared" si="103"/>
        <v>5487412</v>
      </c>
      <c r="N5430" s="28">
        <v>0</v>
      </c>
      <c r="O5430" s="279">
        <v>43781.74813</v>
      </c>
    </row>
    <row r="5431" spans="10:15" x14ac:dyDescent="0.2">
      <c r="J5431" s="28">
        <v>63001</v>
      </c>
      <c r="K5431" s="28" t="s">
        <v>838</v>
      </c>
      <c r="L5431" s="28">
        <v>1</v>
      </c>
      <c r="M5431" s="28" t="str">
        <f t="shared" si="103"/>
        <v>630011</v>
      </c>
      <c r="N5431" s="28">
        <v>747758</v>
      </c>
      <c r="O5431" s="279">
        <v>176257.198</v>
      </c>
    </row>
    <row r="5432" spans="10:15" x14ac:dyDescent="0.2">
      <c r="J5432" s="28">
        <v>63001</v>
      </c>
      <c r="K5432" s="28" t="s">
        <v>838</v>
      </c>
      <c r="L5432" s="28">
        <v>2</v>
      </c>
      <c r="M5432" s="28" t="str">
        <f t="shared" si="103"/>
        <v>630012</v>
      </c>
      <c r="N5432" s="28">
        <v>4007575</v>
      </c>
      <c r="O5432" s="279">
        <v>422852.9178</v>
      </c>
    </row>
    <row r="5433" spans="10:15" x14ac:dyDescent="0.2">
      <c r="J5433" s="28">
        <v>63001</v>
      </c>
      <c r="K5433" s="28" t="s">
        <v>838</v>
      </c>
      <c r="L5433" s="28">
        <v>3</v>
      </c>
      <c r="M5433" s="28" t="str">
        <f t="shared" si="103"/>
        <v>630013</v>
      </c>
      <c r="N5433" s="28">
        <v>1580014</v>
      </c>
      <c r="O5433" s="279">
        <v>718043.64489999996</v>
      </c>
    </row>
    <row r="5434" spans="10:15" x14ac:dyDescent="0.2">
      <c r="J5434" s="28">
        <v>63001</v>
      </c>
      <c r="K5434" s="28" t="s">
        <v>838</v>
      </c>
      <c r="L5434" s="28">
        <v>4</v>
      </c>
      <c r="M5434" s="28" t="str">
        <f t="shared" si="103"/>
        <v>630014</v>
      </c>
      <c r="N5434" s="28">
        <v>908458</v>
      </c>
      <c r="O5434" s="279">
        <v>956156.38</v>
      </c>
    </row>
    <row r="5435" spans="10:15" x14ac:dyDescent="0.2">
      <c r="J5435" s="28">
        <v>63001</v>
      </c>
      <c r="K5435" s="28" t="s">
        <v>838</v>
      </c>
      <c r="L5435" s="28">
        <v>5</v>
      </c>
      <c r="M5435" s="28" t="str">
        <f t="shared" si="103"/>
        <v>630015</v>
      </c>
      <c r="N5435" s="28">
        <v>251861</v>
      </c>
      <c r="O5435" s="279">
        <v>1045903.517</v>
      </c>
    </row>
    <row r="5436" spans="10:15" x14ac:dyDescent="0.2">
      <c r="J5436" s="28">
        <v>63001</v>
      </c>
      <c r="K5436" s="28" t="s">
        <v>838</v>
      </c>
      <c r="L5436" s="28">
        <v>6</v>
      </c>
      <c r="M5436" s="28" t="str">
        <f t="shared" si="103"/>
        <v>630016</v>
      </c>
      <c r="N5436" s="28">
        <v>107070</v>
      </c>
      <c r="O5436" s="279">
        <v>1233449.0970000001</v>
      </c>
    </row>
    <row r="5437" spans="10:15" x14ac:dyDescent="0.2">
      <c r="J5437" s="28">
        <v>63001</v>
      </c>
      <c r="K5437" s="28" t="s">
        <v>838</v>
      </c>
      <c r="L5437" s="28">
        <v>7</v>
      </c>
      <c r="M5437" s="28" t="str">
        <f t="shared" si="103"/>
        <v>630017</v>
      </c>
      <c r="N5437" s="28">
        <v>64251</v>
      </c>
      <c r="O5437" s="279">
        <v>1444274.73</v>
      </c>
    </row>
    <row r="5438" spans="10:15" x14ac:dyDescent="0.2">
      <c r="J5438" s="28">
        <v>63001</v>
      </c>
      <c r="K5438" s="28" t="s">
        <v>838</v>
      </c>
      <c r="L5438" s="28">
        <v>8</v>
      </c>
      <c r="M5438" s="28" t="str">
        <f t="shared" si="103"/>
        <v>630018</v>
      </c>
      <c r="N5438" s="28">
        <v>63337</v>
      </c>
      <c r="O5438" s="279">
        <v>1229607.649</v>
      </c>
    </row>
    <row r="5439" spans="10:15" x14ac:dyDescent="0.2">
      <c r="J5439" s="28">
        <v>63001</v>
      </c>
      <c r="K5439" s="28" t="s">
        <v>838</v>
      </c>
      <c r="L5439" s="28">
        <v>9</v>
      </c>
      <c r="M5439" s="28" t="str">
        <f t="shared" si="103"/>
        <v>630019</v>
      </c>
      <c r="N5439" s="28">
        <v>320631</v>
      </c>
      <c r="O5439" s="279">
        <v>706643.62490000005</v>
      </c>
    </row>
    <row r="5440" spans="10:15" x14ac:dyDescent="0.2">
      <c r="J5440" s="28">
        <v>63001</v>
      </c>
      <c r="K5440" s="28" t="s">
        <v>838</v>
      </c>
      <c r="L5440" s="28">
        <v>10</v>
      </c>
      <c r="M5440" s="28" t="str">
        <f t="shared" si="103"/>
        <v>6300110</v>
      </c>
      <c r="N5440" s="28">
        <v>1000010</v>
      </c>
      <c r="O5440" s="279">
        <v>1072499.4480000001</v>
      </c>
    </row>
    <row r="5441" spans="10:15" x14ac:dyDescent="0.2">
      <c r="J5441" s="28">
        <v>63001</v>
      </c>
      <c r="K5441" s="28" t="s">
        <v>838</v>
      </c>
      <c r="L5441" s="28">
        <v>11</v>
      </c>
      <c r="M5441" s="28" t="str">
        <f t="shared" si="103"/>
        <v>6300111</v>
      </c>
      <c r="N5441" s="28">
        <v>79982</v>
      </c>
      <c r="O5441" s="279">
        <v>295476.53940000001</v>
      </c>
    </row>
    <row r="5442" spans="10:15" x14ac:dyDescent="0.2">
      <c r="J5442" s="28">
        <v>63001</v>
      </c>
      <c r="K5442" s="28" t="s">
        <v>838</v>
      </c>
      <c r="L5442" s="28">
        <v>12</v>
      </c>
      <c r="M5442" s="28" t="str">
        <f t="shared" si="103"/>
        <v>6300112</v>
      </c>
      <c r="N5442" s="28">
        <v>0</v>
      </c>
      <c r="O5442" s="279">
        <v>68566.210739999995</v>
      </c>
    </row>
    <row r="5443" spans="10:15" x14ac:dyDescent="0.2">
      <c r="J5443" s="28">
        <v>63111</v>
      </c>
      <c r="K5443" s="28" t="s">
        <v>839</v>
      </c>
      <c r="L5443" s="28">
        <v>1</v>
      </c>
      <c r="M5443" s="28" t="str">
        <f t="shared" ref="M5443:M5506" si="104">J5443&amp;L5443</f>
        <v>631111</v>
      </c>
      <c r="N5443" s="28">
        <v>3897</v>
      </c>
      <c r="O5443" s="279">
        <v>105426.9362</v>
      </c>
    </row>
    <row r="5444" spans="10:15" x14ac:dyDescent="0.2">
      <c r="J5444" s="28">
        <v>63111</v>
      </c>
      <c r="K5444" s="28" t="s">
        <v>839</v>
      </c>
      <c r="L5444" s="28">
        <v>2</v>
      </c>
      <c r="M5444" s="28" t="str">
        <f t="shared" si="104"/>
        <v>631112</v>
      </c>
      <c r="N5444" s="28">
        <v>22238</v>
      </c>
      <c r="O5444" s="279">
        <v>195570.8365</v>
      </c>
    </row>
    <row r="5445" spans="10:15" x14ac:dyDescent="0.2">
      <c r="J5445" s="28">
        <v>63111</v>
      </c>
      <c r="K5445" s="28" t="s">
        <v>839</v>
      </c>
      <c r="L5445" s="28">
        <v>3</v>
      </c>
      <c r="M5445" s="28" t="str">
        <f t="shared" si="104"/>
        <v>631113</v>
      </c>
      <c r="N5445" s="28">
        <v>3986</v>
      </c>
      <c r="O5445" s="279">
        <v>444902.99469999998</v>
      </c>
    </row>
    <row r="5446" spans="10:15" x14ac:dyDescent="0.2">
      <c r="J5446" s="28">
        <v>63111</v>
      </c>
      <c r="K5446" s="28" t="s">
        <v>839</v>
      </c>
      <c r="L5446" s="28">
        <v>4</v>
      </c>
      <c r="M5446" s="28" t="str">
        <f t="shared" si="104"/>
        <v>631114</v>
      </c>
      <c r="N5446" s="28">
        <v>1004</v>
      </c>
      <c r="O5446" s="279">
        <v>360978.9179</v>
      </c>
    </row>
    <row r="5447" spans="10:15" x14ac:dyDescent="0.2">
      <c r="J5447" s="28">
        <v>63111</v>
      </c>
      <c r="K5447" s="28" t="s">
        <v>839</v>
      </c>
      <c r="L5447" s="28">
        <v>6</v>
      </c>
      <c r="M5447" s="28" t="str">
        <f t="shared" si="104"/>
        <v>631116</v>
      </c>
      <c r="N5447" s="28">
        <v>1338</v>
      </c>
      <c r="O5447" s="279">
        <v>816523.28159999999</v>
      </c>
    </row>
    <row r="5448" spans="10:15" x14ac:dyDescent="0.2">
      <c r="J5448" s="28">
        <v>63111</v>
      </c>
      <c r="K5448" s="28" t="s">
        <v>839</v>
      </c>
      <c r="L5448" s="28">
        <v>7</v>
      </c>
      <c r="M5448" s="28" t="str">
        <f t="shared" si="104"/>
        <v>631117</v>
      </c>
      <c r="N5448" s="28">
        <v>3055</v>
      </c>
      <c r="O5448" s="279">
        <v>58209.427349999998</v>
      </c>
    </row>
    <row r="5449" spans="10:15" x14ac:dyDescent="0.2">
      <c r="J5449" s="28">
        <v>63111</v>
      </c>
      <c r="K5449" s="28" t="s">
        <v>839</v>
      </c>
      <c r="L5449" s="28">
        <v>9</v>
      </c>
      <c r="M5449" s="28" t="str">
        <f t="shared" si="104"/>
        <v>631119</v>
      </c>
      <c r="N5449" s="28">
        <v>1617</v>
      </c>
      <c r="O5449" s="279">
        <v>353481.01079999999</v>
      </c>
    </row>
    <row r="5450" spans="10:15" x14ac:dyDescent="0.2">
      <c r="J5450" s="28">
        <v>63111</v>
      </c>
      <c r="K5450" s="28" t="s">
        <v>839</v>
      </c>
      <c r="L5450" s="28">
        <v>10</v>
      </c>
      <c r="M5450" s="28" t="str">
        <f t="shared" si="104"/>
        <v>6311110</v>
      </c>
      <c r="N5450" s="28">
        <v>1813</v>
      </c>
      <c r="O5450" s="279">
        <v>791483.78960000002</v>
      </c>
    </row>
    <row r="5451" spans="10:15" x14ac:dyDescent="0.2">
      <c r="J5451" s="28">
        <v>63111</v>
      </c>
      <c r="K5451" s="28" t="s">
        <v>839</v>
      </c>
      <c r="L5451" s="28">
        <v>11</v>
      </c>
      <c r="M5451" s="28" t="str">
        <f t="shared" si="104"/>
        <v>6311111</v>
      </c>
      <c r="N5451" s="28">
        <v>62</v>
      </c>
      <c r="O5451" s="279">
        <v>182516.12899999999</v>
      </c>
    </row>
    <row r="5452" spans="10:15" x14ac:dyDescent="0.2">
      <c r="J5452" s="28">
        <v>63111</v>
      </c>
      <c r="K5452" s="28" t="s">
        <v>839</v>
      </c>
      <c r="L5452" s="28">
        <v>12</v>
      </c>
      <c r="M5452" s="28" t="str">
        <f t="shared" si="104"/>
        <v>6311112</v>
      </c>
      <c r="N5452" s="28">
        <v>0</v>
      </c>
      <c r="O5452" s="279">
        <v>10382.9768</v>
      </c>
    </row>
    <row r="5453" spans="10:15" x14ac:dyDescent="0.2">
      <c r="J5453" s="28">
        <v>63130</v>
      </c>
      <c r="K5453" s="28" t="s">
        <v>840</v>
      </c>
      <c r="L5453" s="28">
        <v>1</v>
      </c>
      <c r="M5453" s="28" t="str">
        <f t="shared" si="104"/>
        <v>631301</v>
      </c>
      <c r="N5453" s="28">
        <v>136160</v>
      </c>
      <c r="O5453" s="279">
        <v>118091.99370000001</v>
      </c>
    </row>
    <row r="5454" spans="10:15" x14ac:dyDescent="0.2">
      <c r="J5454" s="28">
        <v>63130</v>
      </c>
      <c r="K5454" s="28" t="s">
        <v>840</v>
      </c>
      <c r="L5454" s="28">
        <v>2</v>
      </c>
      <c r="M5454" s="28" t="str">
        <f t="shared" si="104"/>
        <v>631302</v>
      </c>
      <c r="N5454" s="28">
        <v>652014</v>
      </c>
      <c r="O5454" s="279">
        <v>349311.83130000002</v>
      </c>
    </row>
    <row r="5455" spans="10:15" x14ac:dyDescent="0.2">
      <c r="J5455" s="28">
        <v>63130</v>
      </c>
      <c r="K5455" s="28" t="s">
        <v>840</v>
      </c>
      <c r="L5455" s="28">
        <v>3</v>
      </c>
      <c r="M5455" s="28" t="str">
        <f t="shared" si="104"/>
        <v>631303</v>
      </c>
      <c r="N5455" s="28">
        <v>301685</v>
      </c>
      <c r="O5455" s="279">
        <v>575288.92870000005</v>
      </c>
    </row>
    <row r="5456" spans="10:15" x14ac:dyDescent="0.2">
      <c r="J5456" s="28">
        <v>63130</v>
      </c>
      <c r="K5456" s="28" t="s">
        <v>840</v>
      </c>
      <c r="L5456" s="28">
        <v>4</v>
      </c>
      <c r="M5456" s="28" t="str">
        <f t="shared" si="104"/>
        <v>631304</v>
      </c>
      <c r="N5456" s="28">
        <v>151236</v>
      </c>
      <c r="O5456" s="279">
        <v>681130.47629999998</v>
      </c>
    </row>
    <row r="5457" spans="10:15" x14ac:dyDescent="0.2">
      <c r="J5457" s="28">
        <v>63130</v>
      </c>
      <c r="K5457" s="28" t="s">
        <v>840</v>
      </c>
      <c r="L5457" s="28">
        <v>5</v>
      </c>
      <c r="M5457" s="28" t="str">
        <f t="shared" si="104"/>
        <v>631305</v>
      </c>
      <c r="N5457" s="28">
        <v>29404</v>
      </c>
      <c r="O5457" s="279">
        <v>881109.15630000003</v>
      </c>
    </row>
    <row r="5458" spans="10:15" x14ac:dyDescent="0.2">
      <c r="J5458" s="28">
        <v>63130</v>
      </c>
      <c r="K5458" s="28" t="s">
        <v>840</v>
      </c>
      <c r="L5458" s="28">
        <v>6</v>
      </c>
      <c r="M5458" s="28" t="str">
        <f t="shared" si="104"/>
        <v>631306</v>
      </c>
      <c r="N5458" s="28">
        <v>25568</v>
      </c>
      <c r="O5458" s="279">
        <v>1099404.5290000001</v>
      </c>
    </row>
    <row r="5459" spans="10:15" x14ac:dyDescent="0.2">
      <c r="J5459" s="28">
        <v>63130</v>
      </c>
      <c r="K5459" s="28" t="s">
        <v>840</v>
      </c>
      <c r="L5459" s="28">
        <v>7</v>
      </c>
      <c r="M5459" s="28" t="str">
        <f t="shared" si="104"/>
        <v>631307</v>
      </c>
      <c r="N5459" s="28">
        <v>17543</v>
      </c>
      <c r="O5459" s="279">
        <v>1548356.129</v>
      </c>
    </row>
    <row r="5460" spans="10:15" x14ac:dyDescent="0.2">
      <c r="J5460" s="28">
        <v>63130</v>
      </c>
      <c r="K5460" s="28" t="s">
        <v>840</v>
      </c>
      <c r="L5460" s="28">
        <v>8</v>
      </c>
      <c r="M5460" s="28" t="str">
        <f t="shared" si="104"/>
        <v>631308</v>
      </c>
      <c r="N5460" s="28">
        <v>26808</v>
      </c>
      <c r="O5460" s="279">
        <v>1064653.6000000001</v>
      </c>
    </row>
    <row r="5461" spans="10:15" x14ac:dyDescent="0.2">
      <c r="J5461" s="28">
        <v>63130</v>
      </c>
      <c r="K5461" s="28" t="s">
        <v>840</v>
      </c>
      <c r="L5461" s="28">
        <v>9</v>
      </c>
      <c r="M5461" s="28" t="str">
        <f t="shared" si="104"/>
        <v>631309</v>
      </c>
      <c r="N5461" s="28">
        <v>14690</v>
      </c>
      <c r="O5461" s="279">
        <v>655671.55530000001</v>
      </c>
    </row>
    <row r="5462" spans="10:15" x14ac:dyDescent="0.2">
      <c r="J5462" s="28">
        <v>63130</v>
      </c>
      <c r="K5462" s="28" t="s">
        <v>840</v>
      </c>
      <c r="L5462" s="28">
        <v>10</v>
      </c>
      <c r="M5462" s="28" t="str">
        <f t="shared" si="104"/>
        <v>6313010</v>
      </c>
      <c r="N5462" s="28">
        <v>50870</v>
      </c>
      <c r="O5462" s="279">
        <v>865604.73160000006</v>
      </c>
    </row>
    <row r="5463" spans="10:15" x14ac:dyDescent="0.2">
      <c r="J5463" s="28">
        <v>63130</v>
      </c>
      <c r="K5463" s="28" t="s">
        <v>840</v>
      </c>
      <c r="L5463" s="28">
        <v>11</v>
      </c>
      <c r="M5463" s="28" t="str">
        <f t="shared" si="104"/>
        <v>6313011</v>
      </c>
      <c r="N5463" s="28">
        <v>96</v>
      </c>
      <c r="O5463" s="279">
        <v>385250</v>
      </c>
    </row>
    <row r="5464" spans="10:15" x14ac:dyDescent="0.2">
      <c r="J5464" s="28">
        <v>63130</v>
      </c>
      <c r="K5464" s="28" t="s">
        <v>840</v>
      </c>
      <c r="L5464" s="28">
        <v>12</v>
      </c>
      <c r="M5464" s="28" t="str">
        <f t="shared" si="104"/>
        <v>6313012</v>
      </c>
      <c r="N5464" s="28">
        <v>0</v>
      </c>
      <c r="O5464" s="279">
        <v>71678.736739999993</v>
      </c>
    </row>
    <row r="5465" spans="10:15" x14ac:dyDescent="0.2">
      <c r="J5465" s="28">
        <v>63190</v>
      </c>
      <c r="K5465" s="28" t="s">
        <v>841</v>
      </c>
      <c r="L5465" s="28">
        <v>1</v>
      </c>
      <c r="M5465" s="28" t="str">
        <f t="shared" si="104"/>
        <v>631901</v>
      </c>
      <c r="N5465" s="28">
        <v>100919</v>
      </c>
      <c r="O5465" s="279">
        <v>102488.6436</v>
      </c>
    </row>
    <row r="5466" spans="10:15" x14ac:dyDescent="0.2">
      <c r="J5466" s="28">
        <v>63190</v>
      </c>
      <c r="K5466" s="28" t="s">
        <v>841</v>
      </c>
      <c r="L5466" s="28">
        <v>2</v>
      </c>
      <c r="M5466" s="28" t="str">
        <f t="shared" si="104"/>
        <v>631902</v>
      </c>
      <c r="N5466" s="28">
        <v>270203</v>
      </c>
      <c r="O5466" s="279">
        <v>212551.74950000001</v>
      </c>
    </row>
    <row r="5467" spans="10:15" x14ac:dyDescent="0.2">
      <c r="J5467" s="28">
        <v>63190</v>
      </c>
      <c r="K5467" s="28" t="s">
        <v>841</v>
      </c>
      <c r="L5467" s="28">
        <v>3</v>
      </c>
      <c r="M5467" s="28" t="str">
        <f t="shared" si="104"/>
        <v>631903</v>
      </c>
      <c r="N5467" s="28">
        <v>53766</v>
      </c>
      <c r="O5467" s="279">
        <v>261384.01800000001</v>
      </c>
    </row>
    <row r="5468" spans="10:15" x14ac:dyDescent="0.2">
      <c r="J5468" s="28">
        <v>63190</v>
      </c>
      <c r="K5468" s="28" t="s">
        <v>841</v>
      </c>
      <c r="L5468" s="28">
        <v>4</v>
      </c>
      <c r="M5468" s="28" t="str">
        <f t="shared" si="104"/>
        <v>631904</v>
      </c>
      <c r="N5468" s="28">
        <v>15798</v>
      </c>
      <c r="O5468" s="279">
        <v>320016.20970000001</v>
      </c>
    </row>
    <row r="5469" spans="10:15" x14ac:dyDescent="0.2">
      <c r="J5469" s="28">
        <v>63190</v>
      </c>
      <c r="K5469" s="28" t="s">
        <v>841</v>
      </c>
      <c r="L5469" s="28">
        <v>5</v>
      </c>
      <c r="M5469" s="28" t="str">
        <f t="shared" si="104"/>
        <v>631905</v>
      </c>
      <c r="N5469" s="28">
        <v>2284</v>
      </c>
      <c r="O5469" s="279">
        <v>440183.11700000003</v>
      </c>
    </row>
    <row r="5470" spans="10:15" x14ac:dyDescent="0.2">
      <c r="J5470" s="28">
        <v>63190</v>
      </c>
      <c r="K5470" s="28" t="s">
        <v>841</v>
      </c>
      <c r="L5470" s="28">
        <v>6</v>
      </c>
      <c r="M5470" s="28" t="str">
        <f t="shared" si="104"/>
        <v>631906</v>
      </c>
      <c r="N5470" s="28">
        <v>1067</v>
      </c>
      <c r="O5470" s="279">
        <v>20273.319469999999</v>
      </c>
    </row>
    <row r="5471" spans="10:15" x14ac:dyDescent="0.2">
      <c r="J5471" s="28">
        <v>63190</v>
      </c>
      <c r="K5471" s="28" t="s">
        <v>841</v>
      </c>
      <c r="L5471" s="28">
        <v>7</v>
      </c>
      <c r="M5471" s="28" t="str">
        <f t="shared" si="104"/>
        <v>631907</v>
      </c>
      <c r="N5471" s="28">
        <v>132</v>
      </c>
      <c r="O5471" s="279">
        <v>932659.34069999994</v>
      </c>
    </row>
    <row r="5472" spans="10:15" x14ac:dyDescent="0.2">
      <c r="J5472" s="28">
        <v>63190</v>
      </c>
      <c r="K5472" s="28" t="s">
        <v>841</v>
      </c>
      <c r="L5472" s="28">
        <v>8</v>
      </c>
      <c r="M5472" s="28" t="str">
        <f t="shared" si="104"/>
        <v>631908</v>
      </c>
      <c r="N5472" s="28">
        <v>4731</v>
      </c>
      <c r="O5472" s="279">
        <v>237443.65549999999</v>
      </c>
    </row>
    <row r="5473" spans="10:15" x14ac:dyDescent="0.2">
      <c r="J5473" s="28">
        <v>63190</v>
      </c>
      <c r="K5473" s="28" t="s">
        <v>841</v>
      </c>
      <c r="L5473" s="28">
        <v>9</v>
      </c>
      <c r="M5473" s="28" t="str">
        <f t="shared" si="104"/>
        <v>631909</v>
      </c>
      <c r="N5473" s="28">
        <v>15563</v>
      </c>
      <c r="O5473" s="279">
        <v>229931.19680000001</v>
      </c>
    </row>
    <row r="5474" spans="10:15" x14ac:dyDescent="0.2">
      <c r="J5474" s="28">
        <v>63190</v>
      </c>
      <c r="K5474" s="28" t="s">
        <v>841</v>
      </c>
      <c r="L5474" s="28">
        <v>10</v>
      </c>
      <c r="M5474" s="28" t="str">
        <f t="shared" si="104"/>
        <v>6319010</v>
      </c>
      <c r="N5474" s="28">
        <v>9281</v>
      </c>
      <c r="O5474" s="279">
        <v>380846.91269999999</v>
      </c>
    </row>
    <row r="5475" spans="10:15" x14ac:dyDescent="0.2">
      <c r="J5475" s="28">
        <v>63190</v>
      </c>
      <c r="K5475" s="28" t="s">
        <v>841</v>
      </c>
      <c r="L5475" s="28">
        <v>12</v>
      </c>
      <c r="M5475" s="28" t="str">
        <f t="shared" si="104"/>
        <v>6319012</v>
      </c>
      <c r="N5475" s="28">
        <v>0</v>
      </c>
      <c r="O5475" s="279">
        <v>14705.18298</v>
      </c>
    </row>
    <row r="5476" spans="10:15" x14ac:dyDescent="0.2">
      <c r="J5476" s="28">
        <v>63212</v>
      </c>
      <c r="K5476" s="28" t="s">
        <v>842</v>
      </c>
      <c r="L5476" s="28">
        <v>1</v>
      </c>
      <c r="M5476" s="28" t="str">
        <f t="shared" si="104"/>
        <v>632121</v>
      </c>
      <c r="N5476" s="28">
        <v>31040</v>
      </c>
      <c r="O5476" s="279">
        <v>84534.965779999999</v>
      </c>
    </row>
    <row r="5477" spans="10:15" x14ac:dyDescent="0.2">
      <c r="J5477" s="28">
        <v>63212</v>
      </c>
      <c r="K5477" s="28" t="s">
        <v>842</v>
      </c>
      <c r="L5477" s="28">
        <v>2</v>
      </c>
      <c r="M5477" s="28" t="str">
        <f t="shared" si="104"/>
        <v>632122</v>
      </c>
      <c r="N5477" s="28">
        <v>33694</v>
      </c>
      <c r="O5477" s="279">
        <v>140156.98550000001</v>
      </c>
    </row>
    <row r="5478" spans="10:15" x14ac:dyDescent="0.2">
      <c r="J5478" s="28">
        <v>63212</v>
      </c>
      <c r="K5478" s="28" t="s">
        <v>842</v>
      </c>
      <c r="L5478" s="28">
        <v>3</v>
      </c>
      <c r="M5478" s="28" t="str">
        <f t="shared" si="104"/>
        <v>632123</v>
      </c>
      <c r="N5478" s="28">
        <v>3191</v>
      </c>
      <c r="O5478" s="279">
        <v>213315.2108</v>
      </c>
    </row>
    <row r="5479" spans="10:15" x14ac:dyDescent="0.2">
      <c r="J5479" s="28">
        <v>63212</v>
      </c>
      <c r="K5479" s="28" t="s">
        <v>842</v>
      </c>
      <c r="L5479" s="28">
        <v>9</v>
      </c>
      <c r="M5479" s="28" t="str">
        <f t="shared" si="104"/>
        <v>632129</v>
      </c>
      <c r="N5479" s="28">
        <v>6009</v>
      </c>
      <c r="O5479" s="279">
        <v>174846.0184</v>
      </c>
    </row>
    <row r="5480" spans="10:15" x14ac:dyDescent="0.2">
      <c r="J5480" s="28">
        <v>63212</v>
      </c>
      <c r="K5480" s="28" t="s">
        <v>842</v>
      </c>
      <c r="L5480" s="28">
        <v>10</v>
      </c>
      <c r="M5480" s="28" t="str">
        <f t="shared" si="104"/>
        <v>6321210</v>
      </c>
      <c r="N5480" s="28">
        <v>805</v>
      </c>
      <c r="O5480" s="279">
        <v>400897.69819999998</v>
      </c>
    </row>
    <row r="5481" spans="10:15" x14ac:dyDescent="0.2">
      <c r="J5481" s="28">
        <v>63212</v>
      </c>
      <c r="K5481" s="28" t="s">
        <v>842</v>
      </c>
      <c r="L5481" s="28">
        <v>12</v>
      </c>
      <c r="M5481" s="28" t="str">
        <f t="shared" si="104"/>
        <v>6321212</v>
      </c>
      <c r="N5481" s="28">
        <v>0</v>
      </c>
      <c r="O5481" s="279">
        <v>9324.0772980000002</v>
      </c>
    </row>
    <row r="5482" spans="10:15" x14ac:dyDescent="0.2">
      <c r="J5482" s="28">
        <v>63272</v>
      </c>
      <c r="K5482" s="28" t="s">
        <v>843</v>
      </c>
      <c r="L5482" s="28">
        <v>1</v>
      </c>
      <c r="M5482" s="28" t="str">
        <f t="shared" si="104"/>
        <v>632721</v>
      </c>
      <c r="N5482" s="28">
        <v>19251</v>
      </c>
      <c r="O5482" s="279">
        <v>114469.4437</v>
      </c>
    </row>
    <row r="5483" spans="10:15" x14ac:dyDescent="0.2">
      <c r="J5483" s="28">
        <v>63272</v>
      </c>
      <c r="K5483" s="28" t="s">
        <v>843</v>
      </c>
      <c r="L5483" s="28">
        <v>2</v>
      </c>
      <c r="M5483" s="28" t="str">
        <f t="shared" si="104"/>
        <v>632722</v>
      </c>
      <c r="N5483" s="28">
        <v>112389</v>
      </c>
      <c r="O5483" s="279">
        <v>268371.26899999997</v>
      </c>
    </row>
    <row r="5484" spans="10:15" x14ac:dyDescent="0.2">
      <c r="J5484" s="28">
        <v>63272</v>
      </c>
      <c r="K5484" s="28" t="s">
        <v>843</v>
      </c>
      <c r="L5484" s="28">
        <v>3</v>
      </c>
      <c r="M5484" s="28" t="str">
        <f t="shared" si="104"/>
        <v>632723</v>
      </c>
      <c r="N5484" s="28">
        <v>50944</v>
      </c>
      <c r="O5484" s="279">
        <v>400385.66149999999</v>
      </c>
    </row>
    <row r="5485" spans="10:15" x14ac:dyDescent="0.2">
      <c r="J5485" s="28">
        <v>63272</v>
      </c>
      <c r="K5485" s="28" t="s">
        <v>843</v>
      </c>
      <c r="L5485" s="28">
        <v>4</v>
      </c>
      <c r="M5485" s="28" t="str">
        <f t="shared" si="104"/>
        <v>632724</v>
      </c>
      <c r="N5485" s="28">
        <v>33696</v>
      </c>
      <c r="O5485" s="279">
        <v>483591.73570000002</v>
      </c>
    </row>
    <row r="5486" spans="10:15" x14ac:dyDescent="0.2">
      <c r="J5486" s="28">
        <v>63272</v>
      </c>
      <c r="K5486" s="28" t="s">
        <v>843</v>
      </c>
      <c r="L5486" s="28">
        <v>5</v>
      </c>
      <c r="M5486" s="28" t="str">
        <f t="shared" si="104"/>
        <v>632725</v>
      </c>
      <c r="N5486" s="28">
        <v>6405</v>
      </c>
      <c r="O5486" s="279">
        <v>666549.7855</v>
      </c>
    </row>
    <row r="5487" spans="10:15" x14ac:dyDescent="0.2">
      <c r="J5487" s="28">
        <v>63272</v>
      </c>
      <c r="K5487" s="28" t="s">
        <v>843</v>
      </c>
      <c r="L5487" s="28">
        <v>6</v>
      </c>
      <c r="M5487" s="28" t="str">
        <f t="shared" si="104"/>
        <v>632726</v>
      </c>
      <c r="N5487" s="28">
        <v>3648</v>
      </c>
      <c r="O5487" s="279">
        <v>710517.4682</v>
      </c>
    </row>
    <row r="5488" spans="10:15" x14ac:dyDescent="0.2">
      <c r="J5488" s="28">
        <v>63272</v>
      </c>
      <c r="K5488" s="28" t="s">
        <v>843</v>
      </c>
      <c r="L5488" s="28">
        <v>7</v>
      </c>
      <c r="M5488" s="28" t="str">
        <f t="shared" si="104"/>
        <v>632727</v>
      </c>
      <c r="N5488" s="28">
        <v>669</v>
      </c>
      <c r="O5488" s="279">
        <v>41343.073880000004</v>
      </c>
    </row>
    <row r="5489" spans="10:15" x14ac:dyDescent="0.2">
      <c r="J5489" s="28">
        <v>63272</v>
      </c>
      <c r="K5489" s="28" t="s">
        <v>843</v>
      </c>
      <c r="L5489" s="28">
        <v>9</v>
      </c>
      <c r="M5489" s="28" t="str">
        <f t="shared" si="104"/>
        <v>632729</v>
      </c>
      <c r="N5489" s="28">
        <v>7600</v>
      </c>
      <c r="O5489" s="279">
        <v>333883.31270000001</v>
      </c>
    </row>
    <row r="5490" spans="10:15" x14ac:dyDescent="0.2">
      <c r="J5490" s="28">
        <v>63272</v>
      </c>
      <c r="K5490" s="28" t="s">
        <v>843</v>
      </c>
      <c r="L5490" s="28">
        <v>10</v>
      </c>
      <c r="M5490" s="28" t="str">
        <f t="shared" si="104"/>
        <v>6327210</v>
      </c>
      <c r="N5490" s="28">
        <v>10327</v>
      </c>
      <c r="O5490" s="279">
        <v>504996.34970000002</v>
      </c>
    </row>
    <row r="5491" spans="10:15" x14ac:dyDescent="0.2">
      <c r="J5491" s="28">
        <v>63272</v>
      </c>
      <c r="K5491" s="28" t="s">
        <v>843</v>
      </c>
      <c r="L5491" s="28">
        <v>11</v>
      </c>
      <c r="M5491" s="28" t="str">
        <f t="shared" si="104"/>
        <v>6327211</v>
      </c>
      <c r="N5491" s="28">
        <v>641</v>
      </c>
      <c r="O5491" s="279">
        <v>124602.77989999999</v>
      </c>
    </row>
    <row r="5492" spans="10:15" x14ac:dyDescent="0.2">
      <c r="J5492" s="28">
        <v>63272</v>
      </c>
      <c r="K5492" s="28" t="s">
        <v>843</v>
      </c>
      <c r="L5492" s="28">
        <v>12</v>
      </c>
      <c r="M5492" s="28" t="str">
        <f t="shared" si="104"/>
        <v>6327212</v>
      </c>
      <c r="N5492" s="28">
        <v>0</v>
      </c>
      <c r="O5492" s="279">
        <v>23550.707910000001</v>
      </c>
    </row>
    <row r="5493" spans="10:15" x14ac:dyDescent="0.2">
      <c r="J5493" s="28">
        <v>63302</v>
      </c>
      <c r="K5493" s="28" t="s">
        <v>844</v>
      </c>
      <c r="L5493" s="28">
        <v>1</v>
      </c>
      <c r="M5493" s="28" t="str">
        <f t="shared" si="104"/>
        <v>633021</v>
      </c>
      <c r="N5493" s="28">
        <v>37621</v>
      </c>
      <c r="O5493" s="279">
        <v>81413.017989999993</v>
      </c>
    </row>
    <row r="5494" spans="10:15" x14ac:dyDescent="0.2">
      <c r="J5494" s="28">
        <v>63302</v>
      </c>
      <c r="K5494" s="28" t="s">
        <v>844</v>
      </c>
      <c r="L5494" s="28">
        <v>2</v>
      </c>
      <c r="M5494" s="28" t="str">
        <f t="shared" si="104"/>
        <v>633022</v>
      </c>
      <c r="N5494" s="28">
        <v>79729</v>
      </c>
      <c r="O5494" s="279">
        <v>150533.8107</v>
      </c>
    </row>
    <row r="5495" spans="10:15" x14ac:dyDescent="0.2">
      <c r="J5495" s="28">
        <v>63302</v>
      </c>
      <c r="K5495" s="28" t="s">
        <v>844</v>
      </c>
      <c r="L5495" s="28">
        <v>3</v>
      </c>
      <c r="M5495" s="28" t="str">
        <f t="shared" si="104"/>
        <v>633023</v>
      </c>
      <c r="N5495" s="28">
        <v>17278</v>
      </c>
      <c r="O5495" s="279">
        <v>334772.50140000001</v>
      </c>
    </row>
    <row r="5496" spans="10:15" x14ac:dyDescent="0.2">
      <c r="J5496" s="28">
        <v>63302</v>
      </c>
      <c r="K5496" s="28" t="s">
        <v>844</v>
      </c>
      <c r="L5496" s="28">
        <v>4</v>
      </c>
      <c r="M5496" s="28" t="str">
        <f t="shared" si="104"/>
        <v>633024</v>
      </c>
      <c r="N5496" s="28">
        <v>3576</v>
      </c>
      <c r="O5496" s="279">
        <v>523128.68320000003</v>
      </c>
    </row>
    <row r="5497" spans="10:15" x14ac:dyDescent="0.2">
      <c r="J5497" s="28">
        <v>63302</v>
      </c>
      <c r="K5497" s="28" t="s">
        <v>844</v>
      </c>
      <c r="L5497" s="28">
        <v>5</v>
      </c>
      <c r="M5497" s="28" t="str">
        <f t="shared" si="104"/>
        <v>633025</v>
      </c>
      <c r="N5497" s="28">
        <v>1029</v>
      </c>
      <c r="O5497" s="279">
        <v>459021.35920000001</v>
      </c>
    </row>
    <row r="5498" spans="10:15" x14ac:dyDescent="0.2">
      <c r="J5498" s="28">
        <v>63302</v>
      </c>
      <c r="K5498" s="28" t="s">
        <v>844</v>
      </c>
      <c r="L5498" s="28">
        <v>9</v>
      </c>
      <c r="M5498" s="28" t="str">
        <f t="shared" si="104"/>
        <v>633029</v>
      </c>
      <c r="N5498" s="28">
        <v>11380</v>
      </c>
      <c r="O5498" s="279">
        <v>222947.75020000001</v>
      </c>
    </row>
    <row r="5499" spans="10:15" x14ac:dyDescent="0.2">
      <c r="J5499" s="28">
        <v>63302</v>
      </c>
      <c r="K5499" s="28" t="s">
        <v>844</v>
      </c>
      <c r="L5499" s="28">
        <v>10</v>
      </c>
      <c r="M5499" s="28" t="str">
        <f t="shared" si="104"/>
        <v>6330210</v>
      </c>
      <c r="N5499" s="28">
        <v>7271</v>
      </c>
      <c r="O5499" s="279">
        <v>386336.01079999999</v>
      </c>
    </row>
    <row r="5500" spans="10:15" x14ac:dyDescent="0.2">
      <c r="J5500" s="28">
        <v>63302</v>
      </c>
      <c r="K5500" s="28" t="s">
        <v>844</v>
      </c>
      <c r="L5500" s="28">
        <v>12</v>
      </c>
      <c r="M5500" s="28" t="str">
        <f t="shared" si="104"/>
        <v>6330212</v>
      </c>
      <c r="N5500" s="28">
        <v>0</v>
      </c>
      <c r="O5500" s="279">
        <v>13008.050080000001</v>
      </c>
    </row>
    <row r="5501" spans="10:15" x14ac:dyDescent="0.2">
      <c r="J5501" s="28">
        <v>63401</v>
      </c>
      <c r="K5501" s="28" t="s">
        <v>845</v>
      </c>
      <c r="L5501" s="28">
        <v>1</v>
      </c>
      <c r="M5501" s="28" t="str">
        <f t="shared" si="104"/>
        <v>634011</v>
      </c>
      <c r="N5501" s="28">
        <v>161092</v>
      </c>
      <c r="O5501" s="279">
        <v>76267.081149999998</v>
      </c>
    </row>
    <row r="5502" spans="10:15" x14ac:dyDescent="0.2">
      <c r="J5502" s="28">
        <v>63401</v>
      </c>
      <c r="K5502" s="28" t="s">
        <v>845</v>
      </c>
      <c r="L5502" s="28">
        <v>2</v>
      </c>
      <c r="M5502" s="28" t="str">
        <f t="shared" si="104"/>
        <v>634012</v>
      </c>
      <c r="N5502" s="28">
        <v>213848</v>
      </c>
      <c r="O5502" s="279">
        <v>193796.99110000001</v>
      </c>
    </row>
    <row r="5503" spans="10:15" x14ac:dyDescent="0.2">
      <c r="J5503" s="28">
        <v>63401</v>
      </c>
      <c r="K5503" s="28" t="s">
        <v>845</v>
      </c>
      <c r="L5503" s="28">
        <v>3</v>
      </c>
      <c r="M5503" s="28" t="str">
        <f t="shared" si="104"/>
        <v>634013</v>
      </c>
      <c r="N5503" s="28">
        <v>35667</v>
      </c>
      <c r="O5503" s="279">
        <v>324210.79350000003</v>
      </c>
    </row>
    <row r="5504" spans="10:15" x14ac:dyDescent="0.2">
      <c r="J5504" s="28">
        <v>63401</v>
      </c>
      <c r="K5504" s="28" t="s">
        <v>845</v>
      </c>
      <c r="L5504" s="28">
        <v>4</v>
      </c>
      <c r="M5504" s="28" t="str">
        <f t="shared" si="104"/>
        <v>634014</v>
      </c>
      <c r="N5504" s="28">
        <v>16516</v>
      </c>
      <c r="O5504" s="279">
        <v>530460.125</v>
      </c>
    </row>
    <row r="5505" spans="10:15" x14ac:dyDescent="0.2">
      <c r="J5505" s="28">
        <v>63401</v>
      </c>
      <c r="K5505" s="28" t="s">
        <v>845</v>
      </c>
      <c r="L5505" s="28">
        <v>5</v>
      </c>
      <c r="M5505" s="28" t="str">
        <f t="shared" si="104"/>
        <v>634015</v>
      </c>
      <c r="N5505" s="28">
        <v>5120</v>
      </c>
      <c r="O5505" s="279">
        <v>511170.22100000002</v>
      </c>
    </row>
    <row r="5506" spans="10:15" x14ac:dyDescent="0.2">
      <c r="J5506" s="28">
        <v>63401</v>
      </c>
      <c r="K5506" s="28" t="s">
        <v>845</v>
      </c>
      <c r="L5506" s="28">
        <v>6</v>
      </c>
      <c r="M5506" s="28" t="str">
        <f t="shared" si="104"/>
        <v>634016</v>
      </c>
      <c r="N5506" s="28">
        <v>962</v>
      </c>
      <c r="O5506" s="279">
        <v>705690.91379999998</v>
      </c>
    </row>
    <row r="5507" spans="10:15" x14ac:dyDescent="0.2">
      <c r="J5507" s="28">
        <v>63401</v>
      </c>
      <c r="K5507" s="28" t="s">
        <v>845</v>
      </c>
      <c r="L5507" s="28">
        <v>9</v>
      </c>
      <c r="M5507" s="28" t="str">
        <f t="shared" ref="M5507:M5570" si="105">J5507&amp;L5507</f>
        <v>634019</v>
      </c>
      <c r="N5507" s="28">
        <v>12871</v>
      </c>
      <c r="O5507" s="279">
        <v>273028.78279999999</v>
      </c>
    </row>
    <row r="5508" spans="10:15" x14ac:dyDescent="0.2">
      <c r="J5508" s="28">
        <v>63401</v>
      </c>
      <c r="K5508" s="28" t="s">
        <v>845</v>
      </c>
      <c r="L5508" s="28">
        <v>10</v>
      </c>
      <c r="M5508" s="28" t="str">
        <f t="shared" si="105"/>
        <v>6340110</v>
      </c>
      <c r="N5508" s="28">
        <v>10792</v>
      </c>
      <c r="O5508" s="279">
        <v>664313.91689999995</v>
      </c>
    </row>
    <row r="5509" spans="10:15" x14ac:dyDescent="0.2">
      <c r="J5509" s="28">
        <v>63401</v>
      </c>
      <c r="K5509" s="28" t="s">
        <v>845</v>
      </c>
      <c r="L5509" s="28">
        <v>12</v>
      </c>
      <c r="M5509" s="28" t="str">
        <f t="shared" si="105"/>
        <v>6340112</v>
      </c>
      <c r="N5509" s="28">
        <v>0</v>
      </c>
      <c r="O5509" s="279">
        <v>15049.28642</v>
      </c>
    </row>
    <row r="5510" spans="10:15" x14ac:dyDescent="0.2">
      <c r="J5510" s="28">
        <v>63470</v>
      </c>
      <c r="K5510" s="28" t="s">
        <v>846</v>
      </c>
      <c r="L5510" s="28">
        <v>1</v>
      </c>
      <c r="M5510" s="28" t="str">
        <f t="shared" si="105"/>
        <v>634701</v>
      </c>
      <c r="N5510" s="28">
        <v>116732</v>
      </c>
      <c r="O5510" s="279">
        <v>96702.088740000007</v>
      </c>
    </row>
    <row r="5511" spans="10:15" x14ac:dyDescent="0.2">
      <c r="J5511" s="28">
        <v>63470</v>
      </c>
      <c r="K5511" s="28" t="s">
        <v>846</v>
      </c>
      <c r="L5511" s="28">
        <v>2</v>
      </c>
      <c r="M5511" s="28" t="str">
        <f t="shared" si="105"/>
        <v>634702</v>
      </c>
      <c r="N5511" s="28">
        <v>372379</v>
      </c>
      <c r="O5511" s="279">
        <v>257932.58129999999</v>
      </c>
    </row>
    <row r="5512" spans="10:15" x14ac:dyDescent="0.2">
      <c r="J5512" s="28">
        <v>63470</v>
      </c>
      <c r="K5512" s="28" t="s">
        <v>846</v>
      </c>
      <c r="L5512" s="28">
        <v>3</v>
      </c>
      <c r="M5512" s="28" t="str">
        <f t="shared" si="105"/>
        <v>634703</v>
      </c>
      <c r="N5512" s="28">
        <v>87068</v>
      </c>
      <c r="O5512" s="279">
        <v>475038.77269999997</v>
      </c>
    </row>
    <row r="5513" spans="10:15" x14ac:dyDescent="0.2">
      <c r="J5513" s="28">
        <v>63470</v>
      </c>
      <c r="K5513" s="28" t="s">
        <v>846</v>
      </c>
      <c r="L5513" s="28">
        <v>4</v>
      </c>
      <c r="M5513" s="28" t="str">
        <f t="shared" si="105"/>
        <v>634704</v>
      </c>
      <c r="N5513" s="28">
        <v>38283</v>
      </c>
      <c r="O5513" s="279">
        <v>538358.42249999999</v>
      </c>
    </row>
    <row r="5514" spans="10:15" x14ac:dyDescent="0.2">
      <c r="J5514" s="28">
        <v>63470</v>
      </c>
      <c r="K5514" s="28" t="s">
        <v>846</v>
      </c>
      <c r="L5514" s="28">
        <v>5</v>
      </c>
      <c r="M5514" s="28" t="str">
        <f t="shared" si="105"/>
        <v>634705</v>
      </c>
      <c r="N5514" s="28">
        <v>5974</v>
      </c>
      <c r="O5514" s="279">
        <v>800490.26800000004</v>
      </c>
    </row>
    <row r="5515" spans="10:15" x14ac:dyDescent="0.2">
      <c r="J5515" s="28">
        <v>63470</v>
      </c>
      <c r="K5515" s="28" t="s">
        <v>846</v>
      </c>
      <c r="L5515" s="28">
        <v>6</v>
      </c>
      <c r="M5515" s="28" t="str">
        <f t="shared" si="105"/>
        <v>634706</v>
      </c>
      <c r="N5515" s="28">
        <v>1315</v>
      </c>
      <c r="O5515" s="279">
        <v>137817.00330000001</v>
      </c>
    </row>
    <row r="5516" spans="10:15" x14ac:dyDescent="0.2">
      <c r="J5516" s="28">
        <v>63470</v>
      </c>
      <c r="K5516" s="28" t="s">
        <v>846</v>
      </c>
      <c r="L5516" s="28">
        <v>7</v>
      </c>
      <c r="M5516" s="28" t="str">
        <f t="shared" si="105"/>
        <v>634707</v>
      </c>
      <c r="N5516" s="28">
        <v>1873</v>
      </c>
      <c r="O5516" s="279">
        <v>307572.98060000001</v>
      </c>
    </row>
    <row r="5517" spans="10:15" x14ac:dyDescent="0.2">
      <c r="J5517" s="28">
        <v>63470</v>
      </c>
      <c r="K5517" s="28" t="s">
        <v>846</v>
      </c>
      <c r="L5517" s="28">
        <v>9</v>
      </c>
      <c r="M5517" s="28" t="str">
        <f t="shared" si="105"/>
        <v>634709</v>
      </c>
      <c r="N5517" s="28">
        <v>16275</v>
      </c>
      <c r="O5517" s="279">
        <v>367335.61820000003</v>
      </c>
    </row>
    <row r="5518" spans="10:15" x14ac:dyDescent="0.2">
      <c r="J5518" s="28">
        <v>63470</v>
      </c>
      <c r="K5518" s="28" t="s">
        <v>846</v>
      </c>
      <c r="L5518" s="28">
        <v>10</v>
      </c>
      <c r="M5518" s="28" t="str">
        <f t="shared" si="105"/>
        <v>6347010</v>
      </c>
      <c r="N5518" s="28">
        <v>26226</v>
      </c>
      <c r="O5518" s="279">
        <v>521377.50140000001</v>
      </c>
    </row>
    <row r="5519" spans="10:15" x14ac:dyDescent="0.2">
      <c r="J5519" s="28">
        <v>63470</v>
      </c>
      <c r="K5519" s="28" t="s">
        <v>846</v>
      </c>
      <c r="L5519" s="28">
        <v>11</v>
      </c>
      <c r="M5519" s="28" t="str">
        <f t="shared" si="105"/>
        <v>6347011</v>
      </c>
      <c r="N5519" s="28">
        <v>227</v>
      </c>
      <c r="O5519" s="279">
        <v>285800.42989999999</v>
      </c>
    </row>
    <row r="5520" spans="10:15" x14ac:dyDescent="0.2">
      <c r="J5520" s="28">
        <v>63470</v>
      </c>
      <c r="K5520" s="28" t="s">
        <v>846</v>
      </c>
      <c r="L5520" s="28">
        <v>12</v>
      </c>
      <c r="M5520" s="28" t="str">
        <f t="shared" si="105"/>
        <v>6347012</v>
      </c>
      <c r="N5520" s="28">
        <v>0</v>
      </c>
      <c r="O5520" s="279">
        <v>26150.64156</v>
      </c>
    </row>
    <row r="5521" spans="10:15" x14ac:dyDescent="0.2">
      <c r="J5521" s="28">
        <v>63548</v>
      </c>
      <c r="K5521" s="28" t="s">
        <v>847</v>
      </c>
      <c r="L5521" s="28">
        <v>1</v>
      </c>
      <c r="M5521" s="28" t="str">
        <f t="shared" si="105"/>
        <v>635481</v>
      </c>
      <c r="N5521" s="28">
        <v>8997</v>
      </c>
      <c r="O5521" s="279">
        <v>90160.095419999998</v>
      </c>
    </row>
    <row r="5522" spans="10:15" x14ac:dyDescent="0.2">
      <c r="J5522" s="28">
        <v>63548</v>
      </c>
      <c r="K5522" s="28" t="s">
        <v>847</v>
      </c>
      <c r="L5522" s="28">
        <v>2</v>
      </c>
      <c r="M5522" s="28" t="str">
        <f t="shared" si="105"/>
        <v>635482</v>
      </c>
      <c r="N5522" s="28">
        <v>61562</v>
      </c>
      <c r="O5522" s="279">
        <v>178395.9688</v>
      </c>
    </row>
    <row r="5523" spans="10:15" x14ac:dyDescent="0.2">
      <c r="J5523" s="28">
        <v>63548</v>
      </c>
      <c r="K5523" s="28" t="s">
        <v>847</v>
      </c>
      <c r="L5523" s="28">
        <v>3</v>
      </c>
      <c r="M5523" s="28" t="str">
        <f t="shared" si="105"/>
        <v>635483</v>
      </c>
      <c r="N5523" s="28">
        <v>14356</v>
      </c>
      <c r="O5523" s="279">
        <v>380101.05310000002</v>
      </c>
    </row>
    <row r="5524" spans="10:15" x14ac:dyDescent="0.2">
      <c r="J5524" s="28">
        <v>63548</v>
      </c>
      <c r="K5524" s="28" t="s">
        <v>847</v>
      </c>
      <c r="L5524" s="28">
        <v>4</v>
      </c>
      <c r="M5524" s="28" t="str">
        <f t="shared" si="105"/>
        <v>635484</v>
      </c>
      <c r="N5524" s="28">
        <v>2592</v>
      </c>
      <c r="O5524" s="279">
        <v>803898.3946</v>
      </c>
    </row>
    <row r="5525" spans="10:15" x14ac:dyDescent="0.2">
      <c r="J5525" s="28">
        <v>63548</v>
      </c>
      <c r="K5525" s="28" t="s">
        <v>847</v>
      </c>
      <c r="L5525" s="28">
        <v>9</v>
      </c>
      <c r="M5525" s="28" t="str">
        <f t="shared" si="105"/>
        <v>635489</v>
      </c>
      <c r="N5525" s="28">
        <v>6974</v>
      </c>
      <c r="O5525" s="279">
        <v>266965.92119999998</v>
      </c>
    </row>
    <row r="5526" spans="10:15" x14ac:dyDescent="0.2">
      <c r="J5526" s="28">
        <v>63548</v>
      </c>
      <c r="K5526" s="28" t="s">
        <v>847</v>
      </c>
      <c r="L5526" s="28">
        <v>10</v>
      </c>
      <c r="M5526" s="28" t="str">
        <f t="shared" si="105"/>
        <v>6354810</v>
      </c>
      <c r="N5526" s="28">
        <v>1963</v>
      </c>
      <c r="O5526" s="279">
        <v>324932.87569999998</v>
      </c>
    </row>
    <row r="5527" spans="10:15" x14ac:dyDescent="0.2">
      <c r="J5527" s="28">
        <v>63548</v>
      </c>
      <c r="K5527" s="28" t="s">
        <v>847</v>
      </c>
      <c r="L5527" s="28">
        <v>12</v>
      </c>
      <c r="M5527" s="28" t="str">
        <f t="shared" si="105"/>
        <v>6354812</v>
      </c>
      <c r="N5527" s="28">
        <v>0</v>
      </c>
      <c r="O5527" s="279">
        <v>16343.73085</v>
      </c>
    </row>
    <row r="5528" spans="10:15" x14ac:dyDescent="0.2">
      <c r="J5528" s="28">
        <v>63594</v>
      </c>
      <c r="K5528" s="28" t="s">
        <v>848</v>
      </c>
      <c r="L5528" s="28">
        <v>1</v>
      </c>
      <c r="M5528" s="28" t="str">
        <f t="shared" si="105"/>
        <v>635941</v>
      </c>
      <c r="N5528" s="28">
        <v>85567</v>
      </c>
      <c r="O5528" s="279">
        <v>119241.63710000001</v>
      </c>
    </row>
    <row r="5529" spans="10:15" x14ac:dyDescent="0.2">
      <c r="J5529" s="28">
        <v>63594</v>
      </c>
      <c r="K5529" s="28" t="s">
        <v>848</v>
      </c>
      <c r="L5529" s="28">
        <v>2</v>
      </c>
      <c r="M5529" s="28" t="str">
        <f t="shared" si="105"/>
        <v>635942</v>
      </c>
      <c r="N5529" s="28">
        <v>360202</v>
      </c>
      <c r="O5529" s="279">
        <v>267774.5208</v>
      </c>
    </row>
    <row r="5530" spans="10:15" x14ac:dyDescent="0.2">
      <c r="J5530" s="28">
        <v>63594</v>
      </c>
      <c r="K5530" s="28" t="s">
        <v>848</v>
      </c>
      <c r="L5530" s="28">
        <v>3</v>
      </c>
      <c r="M5530" s="28" t="str">
        <f t="shared" si="105"/>
        <v>635943</v>
      </c>
      <c r="N5530" s="28">
        <v>101808</v>
      </c>
      <c r="O5530" s="279">
        <v>419295.60389999999</v>
      </c>
    </row>
    <row r="5531" spans="10:15" x14ac:dyDescent="0.2">
      <c r="J5531" s="28">
        <v>63594</v>
      </c>
      <c r="K5531" s="28" t="s">
        <v>848</v>
      </c>
      <c r="L5531" s="28">
        <v>4</v>
      </c>
      <c r="M5531" s="28" t="str">
        <f t="shared" si="105"/>
        <v>635944</v>
      </c>
      <c r="N5531" s="28">
        <v>33963</v>
      </c>
      <c r="O5531" s="279">
        <v>576177.97490000003</v>
      </c>
    </row>
    <row r="5532" spans="10:15" x14ac:dyDescent="0.2">
      <c r="J5532" s="28">
        <v>63594</v>
      </c>
      <c r="K5532" s="28" t="s">
        <v>848</v>
      </c>
      <c r="L5532" s="28">
        <v>5</v>
      </c>
      <c r="M5532" s="28" t="str">
        <f t="shared" si="105"/>
        <v>635945</v>
      </c>
      <c r="N5532" s="28">
        <v>12762</v>
      </c>
      <c r="O5532" s="279">
        <v>944549.86860000005</v>
      </c>
    </row>
    <row r="5533" spans="10:15" x14ac:dyDescent="0.2">
      <c r="J5533" s="28">
        <v>63594</v>
      </c>
      <c r="K5533" s="28" t="s">
        <v>848</v>
      </c>
      <c r="L5533" s="28">
        <v>6</v>
      </c>
      <c r="M5533" s="28" t="str">
        <f t="shared" si="105"/>
        <v>635946</v>
      </c>
      <c r="N5533" s="28">
        <v>3749</v>
      </c>
      <c r="O5533" s="279">
        <v>553539.97250000003</v>
      </c>
    </row>
    <row r="5534" spans="10:15" x14ac:dyDescent="0.2">
      <c r="J5534" s="28">
        <v>63594</v>
      </c>
      <c r="K5534" s="28" t="s">
        <v>848</v>
      </c>
      <c r="L5534" s="28">
        <v>7</v>
      </c>
      <c r="M5534" s="28" t="str">
        <f t="shared" si="105"/>
        <v>635947</v>
      </c>
      <c r="N5534" s="28">
        <v>67</v>
      </c>
      <c r="O5534" s="279">
        <v>14306.66049</v>
      </c>
    </row>
    <row r="5535" spans="10:15" x14ac:dyDescent="0.2">
      <c r="J5535" s="28">
        <v>63594</v>
      </c>
      <c r="K5535" s="28" t="s">
        <v>848</v>
      </c>
      <c r="L5535" s="28">
        <v>9</v>
      </c>
      <c r="M5535" s="28" t="str">
        <f t="shared" si="105"/>
        <v>635949</v>
      </c>
      <c r="N5535" s="28">
        <v>25402</v>
      </c>
      <c r="O5535" s="279">
        <v>368295.04680000001</v>
      </c>
    </row>
    <row r="5536" spans="10:15" x14ac:dyDescent="0.2">
      <c r="J5536" s="28">
        <v>63594</v>
      </c>
      <c r="K5536" s="28" t="s">
        <v>848</v>
      </c>
      <c r="L5536" s="28">
        <v>10</v>
      </c>
      <c r="M5536" s="28" t="str">
        <f t="shared" si="105"/>
        <v>6359410</v>
      </c>
      <c r="N5536" s="28">
        <v>45006</v>
      </c>
      <c r="O5536" s="279">
        <v>613520.48950000003</v>
      </c>
    </row>
    <row r="5537" spans="10:15" x14ac:dyDescent="0.2">
      <c r="J5537" s="28">
        <v>63594</v>
      </c>
      <c r="K5537" s="28" t="s">
        <v>848</v>
      </c>
      <c r="L5537" s="28">
        <v>11</v>
      </c>
      <c r="M5537" s="28" t="str">
        <f t="shared" si="105"/>
        <v>6359411</v>
      </c>
      <c r="N5537" s="28">
        <v>1479</v>
      </c>
      <c r="O5537" s="279">
        <v>49826.531349999997</v>
      </c>
    </row>
    <row r="5538" spans="10:15" x14ac:dyDescent="0.2">
      <c r="J5538" s="28">
        <v>63594</v>
      </c>
      <c r="K5538" s="28" t="s">
        <v>848</v>
      </c>
      <c r="L5538" s="28">
        <v>12</v>
      </c>
      <c r="M5538" s="28" t="str">
        <f t="shared" si="105"/>
        <v>6359412</v>
      </c>
      <c r="N5538" s="28">
        <v>0</v>
      </c>
      <c r="O5538" s="279">
        <v>21484.283240000001</v>
      </c>
    </row>
    <row r="5539" spans="10:15" x14ac:dyDescent="0.2">
      <c r="J5539" s="28">
        <v>63690</v>
      </c>
      <c r="K5539" s="28" t="s">
        <v>849</v>
      </c>
      <c r="L5539" s="28">
        <v>1</v>
      </c>
      <c r="M5539" s="28" t="str">
        <f t="shared" si="105"/>
        <v>636901</v>
      </c>
      <c r="N5539" s="28">
        <v>6349</v>
      </c>
      <c r="O5539" s="279">
        <v>83922.509170000005</v>
      </c>
    </row>
    <row r="5540" spans="10:15" x14ac:dyDescent="0.2">
      <c r="J5540" s="28">
        <v>63690</v>
      </c>
      <c r="K5540" s="28" t="s">
        <v>849</v>
      </c>
      <c r="L5540" s="28">
        <v>2</v>
      </c>
      <c r="M5540" s="28" t="str">
        <f t="shared" si="105"/>
        <v>636902</v>
      </c>
      <c r="N5540" s="28">
        <v>65418</v>
      </c>
      <c r="O5540" s="279">
        <v>186470.21840000001</v>
      </c>
    </row>
    <row r="5541" spans="10:15" x14ac:dyDescent="0.2">
      <c r="J5541" s="28">
        <v>63690</v>
      </c>
      <c r="K5541" s="28" t="s">
        <v>849</v>
      </c>
      <c r="L5541" s="28">
        <v>3</v>
      </c>
      <c r="M5541" s="28" t="str">
        <f t="shared" si="105"/>
        <v>636903</v>
      </c>
      <c r="N5541" s="28">
        <v>25006</v>
      </c>
      <c r="O5541" s="279">
        <v>208386.78039999999</v>
      </c>
    </row>
    <row r="5542" spans="10:15" x14ac:dyDescent="0.2">
      <c r="J5542" s="28">
        <v>63690</v>
      </c>
      <c r="K5542" s="28" t="s">
        <v>849</v>
      </c>
      <c r="L5542" s="28">
        <v>4</v>
      </c>
      <c r="M5542" s="28" t="str">
        <f t="shared" si="105"/>
        <v>636904</v>
      </c>
      <c r="N5542" s="28">
        <v>4897</v>
      </c>
      <c r="O5542" s="279">
        <v>382019.17080000002</v>
      </c>
    </row>
    <row r="5543" spans="10:15" x14ac:dyDescent="0.2">
      <c r="J5543" s="28">
        <v>63690</v>
      </c>
      <c r="K5543" s="28" t="s">
        <v>849</v>
      </c>
      <c r="L5543" s="28">
        <v>5</v>
      </c>
      <c r="M5543" s="28" t="str">
        <f t="shared" si="105"/>
        <v>636905</v>
      </c>
      <c r="N5543" s="28">
        <v>638</v>
      </c>
      <c r="O5543" s="279">
        <v>207387.234</v>
      </c>
    </row>
    <row r="5544" spans="10:15" x14ac:dyDescent="0.2">
      <c r="J5544" s="28">
        <v>63690</v>
      </c>
      <c r="K5544" s="28" t="s">
        <v>849</v>
      </c>
      <c r="L5544" s="28">
        <v>6</v>
      </c>
      <c r="M5544" s="28" t="str">
        <f t="shared" si="105"/>
        <v>636906</v>
      </c>
      <c r="N5544" s="28">
        <v>1204</v>
      </c>
      <c r="O5544" s="279">
        <v>33451.609790000002</v>
      </c>
    </row>
    <row r="5545" spans="10:15" x14ac:dyDescent="0.2">
      <c r="J5545" s="28">
        <v>63690</v>
      </c>
      <c r="K5545" s="28" t="s">
        <v>849</v>
      </c>
      <c r="L5545" s="28">
        <v>9</v>
      </c>
      <c r="M5545" s="28" t="str">
        <f t="shared" si="105"/>
        <v>636909</v>
      </c>
      <c r="N5545" s="28">
        <v>13446</v>
      </c>
      <c r="O5545" s="279">
        <v>249584.48149999999</v>
      </c>
    </row>
    <row r="5546" spans="10:15" x14ac:dyDescent="0.2">
      <c r="J5546" s="28">
        <v>63690</v>
      </c>
      <c r="K5546" s="28" t="s">
        <v>849</v>
      </c>
      <c r="L5546" s="28">
        <v>10</v>
      </c>
      <c r="M5546" s="28" t="str">
        <f t="shared" si="105"/>
        <v>6369010</v>
      </c>
      <c r="N5546" s="28">
        <v>10195</v>
      </c>
      <c r="O5546" s="279">
        <v>399144.50870000001</v>
      </c>
    </row>
    <row r="5547" spans="10:15" x14ac:dyDescent="0.2">
      <c r="J5547" s="28">
        <v>63690</v>
      </c>
      <c r="K5547" s="28" t="s">
        <v>849</v>
      </c>
      <c r="L5547" s="28">
        <v>12</v>
      </c>
      <c r="M5547" s="28" t="str">
        <f t="shared" si="105"/>
        <v>6369012</v>
      </c>
      <c r="N5547" s="28">
        <v>0</v>
      </c>
      <c r="O5547" s="279">
        <v>23894.024829999998</v>
      </c>
    </row>
    <row r="5548" spans="10:15" x14ac:dyDescent="0.2">
      <c r="J5548" s="28">
        <v>66001</v>
      </c>
      <c r="K5548" s="28" t="s">
        <v>850</v>
      </c>
      <c r="L5548" s="28">
        <v>1</v>
      </c>
      <c r="M5548" s="28" t="str">
        <f t="shared" si="105"/>
        <v>660011</v>
      </c>
      <c r="N5548" s="28">
        <v>431530</v>
      </c>
      <c r="O5548" s="279">
        <v>305633.65279999998</v>
      </c>
    </row>
    <row r="5549" spans="10:15" x14ac:dyDescent="0.2">
      <c r="J5549" s="28">
        <v>66001</v>
      </c>
      <c r="K5549" s="28" t="s">
        <v>850</v>
      </c>
      <c r="L5549" s="28">
        <v>2</v>
      </c>
      <c r="M5549" s="28" t="str">
        <f t="shared" si="105"/>
        <v>660012</v>
      </c>
      <c r="N5549" s="28">
        <v>2521438</v>
      </c>
      <c r="O5549" s="279">
        <v>586020.78720000002</v>
      </c>
    </row>
    <row r="5550" spans="10:15" x14ac:dyDescent="0.2">
      <c r="J5550" s="28">
        <v>66001</v>
      </c>
      <c r="K5550" s="28" t="s">
        <v>850</v>
      </c>
      <c r="L5550" s="28">
        <v>3</v>
      </c>
      <c r="M5550" s="28" t="str">
        <f t="shared" si="105"/>
        <v>660013</v>
      </c>
      <c r="N5550" s="28">
        <v>3563396</v>
      </c>
      <c r="O5550" s="279">
        <v>1022369.5870000001</v>
      </c>
    </row>
    <row r="5551" spans="10:15" x14ac:dyDescent="0.2">
      <c r="J5551" s="28">
        <v>66001</v>
      </c>
      <c r="K5551" s="28" t="s">
        <v>850</v>
      </c>
      <c r="L5551" s="28">
        <v>4</v>
      </c>
      <c r="M5551" s="28" t="str">
        <f t="shared" si="105"/>
        <v>660014</v>
      </c>
      <c r="N5551" s="28">
        <v>2254581</v>
      </c>
      <c r="O5551" s="279">
        <v>1266354.973</v>
      </c>
    </row>
    <row r="5552" spans="10:15" x14ac:dyDescent="0.2">
      <c r="J5552" s="28">
        <v>66001</v>
      </c>
      <c r="K5552" s="28" t="s">
        <v>850</v>
      </c>
      <c r="L5552" s="28">
        <v>5</v>
      </c>
      <c r="M5552" s="28" t="str">
        <f t="shared" si="105"/>
        <v>660015</v>
      </c>
      <c r="N5552" s="28">
        <v>676959</v>
      </c>
      <c r="O5552" s="279">
        <v>1438257.5460000001</v>
      </c>
    </row>
    <row r="5553" spans="10:15" x14ac:dyDescent="0.2">
      <c r="J5553" s="28">
        <v>66001</v>
      </c>
      <c r="K5553" s="28" t="s">
        <v>850</v>
      </c>
      <c r="L5553" s="28">
        <v>6</v>
      </c>
      <c r="M5553" s="28" t="str">
        <f t="shared" si="105"/>
        <v>660016</v>
      </c>
      <c r="N5553" s="28">
        <v>438073</v>
      </c>
      <c r="O5553" s="279">
        <v>1659446.4410000001</v>
      </c>
    </row>
    <row r="5554" spans="10:15" x14ac:dyDescent="0.2">
      <c r="J5554" s="28">
        <v>66001</v>
      </c>
      <c r="K5554" s="28" t="s">
        <v>850</v>
      </c>
      <c r="L5554" s="28">
        <v>7</v>
      </c>
      <c r="M5554" s="28" t="str">
        <f t="shared" si="105"/>
        <v>660017</v>
      </c>
      <c r="N5554" s="28">
        <v>334402</v>
      </c>
      <c r="O5554" s="279">
        <v>2010251.6089999999</v>
      </c>
    </row>
    <row r="5555" spans="10:15" x14ac:dyDescent="0.2">
      <c r="J5555" s="28">
        <v>66001</v>
      </c>
      <c r="K5555" s="28" t="s">
        <v>850</v>
      </c>
      <c r="L5555" s="28">
        <v>8</v>
      </c>
      <c r="M5555" s="28" t="str">
        <f t="shared" si="105"/>
        <v>660018</v>
      </c>
      <c r="N5555" s="28">
        <v>612344</v>
      </c>
      <c r="O5555" s="279">
        <v>2195064.02</v>
      </c>
    </row>
    <row r="5556" spans="10:15" x14ac:dyDescent="0.2">
      <c r="J5556" s="28">
        <v>66001</v>
      </c>
      <c r="K5556" s="28" t="s">
        <v>850</v>
      </c>
      <c r="L5556" s="28">
        <v>9</v>
      </c>
      <c r="M5556" s="28" t="str">
        <f t="shared" si="105"/>
        <v>660019</v>
      </c>
      <c r="N5556" s="28">
        <v>249251</v>
      </c>
      <c r="O5556" s="279">
        <v>1315622.4839999999</v>
      </c>
    </row>
    <row r="5557" spans="10:15" x14ac:dyDescent="0.2">
      <c r="J5557" s="28">
        <v>66001</v>
      </c>
      <c r="K5557" s="28" t="s">
        <v>850</v>
      </c>
      <c r="L5557" s="28">
        <v>10</v>
      </c>
      <c r="M5557" s="28" t="str">
        <f t="shared" si="105"/>
        <v>6600110</v>
      </c>
      <c r="N5557" s="28">
        <v>1153860</v>
      </c>
      <c r="O5557" s="279">
        <v>1927115.888</v>
      </c>
    </row>
    <row r="5558" spans="10:15" x14ac:dyDescent="0.2">
      <c r="J5558" s="28">
        <v>66001</v>
      </c>
      <c r="K5558" s="28" t="s">
        <v>850</v>
      </c>
      <c r="L5558" s="28">
        <v>11</v>
      </c>
      <c r="M5558" s="28" t="str">
        <f t="shared" si="105"/>
        <v>6600111</v>
      </c>
      <c r="N5558" s="28">
        <v>100004</v>
      </c>
      <c r="O5558" s="279">
        <v>871572.09809999994</v>
      </c>
    </row>
    <row r="5559" spans="10:15" x14ac:dyDescent="0.2">
      <c r="J5559" s="28">
        <v>66001</v>
      </c>
      <c r="K5559" s="28" t="s">
        <v>850</v>
      </c>
      <c r="L5559" s="28">
        <v>12</v>
      </c>
      <c r="M5559" s="28" t="str">
        <f t="shared" si="105"/>
        <v>6600112</v>
      </c>
      <c r="N5559" s="28">
        <v>0</v>
      </c>
      <c r="O5559" s="279">
        <v>159551.8395</v>
      </c>
    </row>
    <row r="5560" spans="10:15" x14ac:dyDescent="0.2">
      <c r="J5560" s="28">
        <v>66045</v>
      </c>
      <c r="K5560" s="28" t="s">
        <v>851</v>
      </c>
      <c r="L5560" s="28">
        <v>1</v>
      </c>
      <c r="M5560" s="28" t="str">
        <f t="shared" si="105"/>
        <v>660451</v>
      </c>
      <c r="N5560" s="28">
        <v>41050</v>
      </c>
      <c r="O5560" s="279">
        <v>47933.141730000003</v>
      </c>
    </row>
    <row r="5561" spans="10:15" x14ac:dyDescent="0.2">
      <c r="J5561" s="28">
        <v>66045</v>
      </c>
      <c r="K5561" s="28" t="s">
        <v>851</v>
      </c>
      <c r="L5561" s="28">
        <v>2</v>
      </c>
      <c r="M5561" s="28" t="str">
        <f t="shared" si="105"/>
        <v>660452</v>
      </c>
      <c r="N5561" s="28">
        <v>92969</v>
      </c>
      <c r="O5561" s="279">
        <v>140133.7977</v>
      </c>
    </row>
    <row r="5562" spans="10:15" x14ac:dyDescent="0.2">
      <c r="J5562" s="28">
        <v>66045</v>
      </c>
      <c r="K5562" s="28" t="s">
        <v>851</v>
      </c>
      <c r="L5562" s="28">
        <v>3</v>
      </c>
      <c r="M5562" s="28" t="str">
        <f t="shared" si="105"/>
        <v>660453</v>
      </c>
      <c r="N5562" s="28">
        <v>17939</v>
      </c>
      <c r="O5562" s="279">
        <v>238461.7372</v>
      </c>
    </row>
    <row r="5563" spans="10:15" x14ac:dyDescent="0.2">
      <c r="J5563" s="28">
        <v>66045</v>
      </c>
      <c r="K5563" s="28" t="s">
        <v>851</v>
      </c>
      <c r="L5563" s="28">
        <v>4</v>
      </c>
      <c r="M5563" s="28" t="str">
        <f t="shared" si="105"/>
        <v>660454</v>
      </c>
      <c r="N5563" s="28">
        <v>11267</v>
      </c>
      <c r="O5563" s="279">
        <v>368547.7096</v>
      </c>
    </row>
    <row r="5564" spans="10:15" x14ac:dyDescent="0.2">
      <c r="J5564" s="28">
        <v>66045</v>
      </c>
      <c r="K5564" s="28" t="s">
        <v>851</v>
      </c>
      <c r="L5564" s="28">
        <v>5</v>
      </c>
      <c r="M5564" s="28" t="str">
        <f t="shared" si="105"/>
        <v>660455</v>
      </c>
      <c r="N5564" s="28">
        <v>3120</v>
      </c>
      <c r="O5564" s="279">
        <v>393962.36920000002</v>
      </c>
    </row>
    <row r="5565" spans="10:15" x14ac:dyDescent="0.2">
      <c r="J5565" s="28">
        <v>66045</v>
      </c>
      <c r="K5565" s="28" t="s">
        <v>851</v>
      </c>
      <c r="L5565" s="28">
        <v>6</v>
      </c>
      <c r="M5565" s="28" t="str">
        <f t="shared" si="105"/>
        <v>660456</v>
      </c>
      <c r="N5565" s="28">
        <v>2602</v>
      </c>
      <c r="O5565" s="279">
        <v>269743.98440000002</v>
      </c>
    </row>
    <row r="5566" spans="10:15" x14ac:dyDescent="0.2">
      <c r="J5566" s="28">
        <v>66045</v>
      </c>
      <c r="K5566" s="28" t="s">
        <v>851</v>
      </c>
      <c r="L5566" s="28">
        <v>7</v>
      </c>
      <c r="M5566" s="28" t="str">
        <f t="shared" si="105"/>
        <v>660457</v>
      </c>
      <c r="N5566" s="28">
        <v>6534</v>
      </c>
      <c r="O5566" s="279">
        <v>312907.05729999999</v>
      </c>
    </row>
    <row r="5567" spans="10:15" x14ac:dyDescent="0.2">
      <c r="J5567" s="28">
        <v>66045</v>
      </c>
      <c r="K5567" s="28" t="s">
        <v>851</v>
      </c>
      <c r="L5567" s="28">
        <v>9</v>
      </c>
      <c r="M5567" s="28" t="str">
        <f t="shared" si="105"/>
        <v>660459</v>
      </c>
      <c r="N5567" s="28">
        <v>945</v>
      </c>
      <c r="O5567" s="279">
        <v>129955.6679</v>
      </c>
    </row>
    <row r="5568" spans="10:15" x14ac:dyDescent="0.2">
      <c r="J5568" s="28">
        <v>66045</v>
      </c>
      <c r="K5568" s="28" t="s">
        <v>851</v>
      </c>
      <c r="L5568" s="28">
        <v>10</v>
      </c>
      <c r="M5568" s="28" t="str">
        <f t="shared" si="105"/>
        <v>6604510</v>
      </c>
      <c r="N5568" s="28">
        <v>2412</v>
      </c>
      <c r="O5568" s="279">
        <v>268685.97730000003</v>
      </c>
    </row>
    <row r="5569" spans="10:15" x14ac:dyDescent="0.2">
      <c r="J5569" s="28">
        <v>66045</v>
      </c>
      <c r="K5569" s="28" t="s">
        <v>851</v>
      </c>
      <c r="L5569" s="28">
        <v>12</v>
      </c>
      <c r="M5569" s="28" t="str">
        <f t="shared" si="105"/>
        <v>6604512</v>
      </c>
      <c r="N5569" s="28">
        <v>0</v>
      </c>
      <c r="O5569" s="279">
        <v>22361.993050000001</v>
      </c>
    </row>
    <row r="5570" spans="10:15" x14ac:dyDescent="0.2">
      <c r="J5570" s="28">
        <v>66075</v>
      </c>
      <c r="K5570" s="28" t="s">
        <v>852</v>
      </c>
      <c r="L5570" s="28">
        <v>1</v>
      </c>
      <c r="M5570" s="28" t="str">
        <f t="shared" si="105"/>
        <v>660751</v>
      </c>
      <c r="N5570" s="28">
        <v>12561</v>
      </c>
      <c r="O5570" s="279">
        <v>47776.881759999997</v>
      </c>
    </row>
    <row r="5571" spans="10:15" x14ac:dyDescent="0.2">
      <c r="J5571" s="28">
        <v>66075</v>
      </c>
      <c r="K5571" s="28" t="s">
        <v>852</v>
      </c>
      <c r="L5571" s="28">
        <v>2</v>
      </c>
      <c r="M5571" s="28" t="str">
        <f t="shared" ref="M5571:M5634" si="106">J5571&amp;L5571</f>
        <v>660752</v>
      </c>
      <c r="N5571" s="28">
        <v>18492</v>
      </c>
      <c r="O5571" s="279">
        <v>115154.81540000001</v>
      </c>
    </row>
    <row r="5572" spans="10:15" x14ac:dyDescent="0.2">
      <c r="J5572" s="28">
        <v>66075</v>
      </c>
      <c r="K5572" s="28" t="s">
        <v>852</v>
      </c>
      <c r="L5572" s="28">
        <v>3</v>
      </c>
      <c r="M5572" s="28" t="str">
        <f t="shared" si="106"/>
        <v>660753</v>
      </c>
      <c r="N5572" s="28">
        <v>3884</v>
      </c>
      <c r="O5572" s="279">
        <v>277629.79389999999</v>
      </c>
    </row>
    <row r="5573" spans="10:15" x14ac:dyDescent="0.2">
      <c r="J5573" s="28">
        <v>66075</v>
      </c>
      <c r="K5573" s="28" t="s">
        <v>852</v>
      </c>
      <c r="L5573" s="28">
        <v>4</v>
      </c>
      <c r="M5573" s="28" t="str">
        <f t="shared" si="106"/>
        <v>660754</v>
      </c>
      <c r="N5573" s="28">
        <v>3464</v>
      </c>
      <c r="O5573" s="279">
        <v>343381.18729999999</v>
      </c>
    </row>
    <row r="5574" spans="10:15" x14ac:dyDescent="0.2">
      <c r="J5574" s="28">
        <v>66075</v>
      </c>
      <c r="K5574" s="28" t="s">
        <v>852</v>
      </c>
      <c r="L5574" s="28">
        <v>6</v>
      </c>
      <c r="M5574" s="28" t="str">
        <f t="shared" si="106"/>
        <v>660756</v>
      </c>
      <c r="N5574" s="28">
        <v>844</v>
      </c>
      <c r="O5574" s="279">
        <v>31554.087599999999</v>
      </c>
    </row>
    <row r="5575" spans="10:15" x14ac:dyDescent="0.2">
      <c r="J5575" s="28">
        <v>66075</v>
      </c>
      <c r="K5575" s="28" t="s">
        <v>852</v>
      </c>
      <c r="L5575" s="28">
        <v>9</v>
      </c>
      <c r="M5575" s="28" t="str">
        <f t="shared" si="106"/>
        <v>660759</v>
      </c>
      <c r="N5575" s="28">
        <v>918</v>
      </c>
      <c r="O5575" s="279">
        <v>264639.52710000001</v>
      </c>
    </row>
    <row r="5576" spans="10:15" x14ac:dyDescent="0.2">
      <c r="J5576" s="28">
        <v>66075</v>
      </c>
      <c r="K5576" s="28" t="s">
        <v>852</v>
      </c>
      <c r="L5576" s="28">
        <v>11</v>
      </c>
      <c r="M5576" s="28" t="str">
        <f t="shared" si="106"/>
        <v>6607511</v>
      </c>
      <c r="N5576" s="28">
        <v>61</v>
      </c>
      <c r="O5576" s="279">
        <v>93424.692620000002</v>
      </c>
    </row>
    <row r="5577" spans="10:15" x14ac:dyDescent="0.2">
      <c r="J5577" s="28">
        <v>66075</v>
      </c>
      <c r="K5577" s="28" t="s">
        <v>852</v>
      </c>
      <c r="L5577" s="28">
        <v>12</v>
      </c>
      <c r="M5577" s="28" t="str">
        <f t="shared" si="106"/>
        <v>6607512</v>
      </c>
      <c r="N5577" s="28">
        <v>0</v>
      </c>
      <c r="O5577" s="279">
        <v>23094.63579</v>
      </c>
    </row>
    <row r="5578" spans="10:15" x14ac:dyDescent="0.2">
      <c r="J5578" s="28">
        <v>66088</v>
      </c>
      <c r="K5578" s="28" t="s">
        <v>853</v>
      </c>
      <c r="L5578" s="28">
        <v>1</v>
      </c>
      <c r="M5578" s="28" t="str">
        <f t="shared" si="106"/>
        <v>660881</v>
      </c>
      <c r="N5578" s="28">
        <v>76440</v>
      </c>
      <c r="O5578" s="279">
        <v>69555.62934</v>
      </c>
    </row>
    <row r="5579" spans="10:15" x14ac:dyDescent="0.2">
      <c r="J5579" s="28">
        <v>66088</v>
      </c>
      <c r="K5579" s="28" t="s">
        <v>853</v>
      </c>
      <c r="L5579" s="28">
        <v>2</v>
      </c>
      <c r="M5579" s="28" t="str">
        <f t="shared" si="106"/>
        <v>660882</v>
      </c>
      <c r="N5579" s="28">
        <v>159309</v>
      </c>
      <c r="O5579" s="279">
        <v>178303.4129</v>
      </c>
    </row>
    <row r="5580" spans="10:15" x14ac:dyDescent="0.2">
      <c r="J5580" s="28">
        <v>66088</v>
      </c>
      <c r="K5580" s="28" t="s">
        <v>853</v>
      </c>
      <c r="L5580" s="28">
        <v>3</v>
      </c>
      <c r="M5580" s="28" t="str">
        <f t="shared" si="106"/>
        <v>660883</v>
      </c>
      <c r="N5580" s="28">
        <v>33752</v>
      </c>
      <c r="O5580" s="279">
        <v>278532.71919999999</v>
      </c>
    </row>
    <row r="5581" spans="10:15" x14ac:dyDescent="0.2">
      <c r="J5581" s="28">
        <v>66088</v>
      </c>
      <c r="K5581" s="28" t="s">
        <v>853</v>
      </c>
      <c r="L5581" s="28">
        <v>4</v>
      </c>
      <c r="M5581" s="28" t="str">
        <f t="shared" si="106"/>
        <v>660884</v>
      </c>
      <c r="N5581" s="28">
        <v>10485</v>
      </c>
      <c r="O5581" s="279">
        <v>462482.87469999999</v>
      </c>
    </row>
    <row r="5582" spans="10:15" x14ac:dyDescent="0.2">
      <c r="J5582" s="28">
        <v>66088</v>
      </c>
      <c r="K5582" s="28" t="s">
        <v>853</v>
      </c>
      <c r="L5582" s="28">
        <v>5</v>
      </c>
      <c r="M5582" s="28" t="str">
        <f t="shared" si="106"/>
        <v>660885</v>
      </c>
      <c r="N5582" s="28">
        <v>1681</v>
      </c>
      <c r="O5582" s="279">
        <v>512409.27740000002</v>
      </c>
    </row>
    <row r="5583" spans="10:15" x14ac:dyDescent="0.2">
      <c r="J5583" s="28">
        <v>66088</v>
      </c>
      <c r="K5583" s="28" t="s">
        <v>853</v>
      </c>
      <c r="L5583" s="28">
        <v>6</v>
      </c>
      <c r="M5583" s="28" t="str">
        <f t="shared" si="106"/>
        <v>660886</v>
      </c>
      <c r="N5583" s="28">
        <v>8182</v>
      </c>
      <c r="O5583" s="279">
        <v>229383.64790000001</v>
      </c>
    </row>
    <row r="5584" spans="10:15" x14ac:dyDescent="0.2">
      <c r="J5584" s="28">
        <v>66088</v>
      </c>
      <c r="K5584" s="28" t="s">
        <v>853</v>
      </c>
      <c r="L5584" s="28">
        <v>7</v>
      </c>
      <c r="M5584" s="28" t="str">
        <f t="shared" si="106"/>
        <v>660887</v>
      </c>
      <c r="N5584" s="28">
        <v>2683</v>
      </c>
      <c r="O5584" s="279">
        <v>329114.03509999998</v>
      </c>
    </row>
    <row r="5585" spans="10:15" x14ac:dyDescent="0.2">
      <c r="J5585" s="28">
        <v>66088</v>
      </c>
      <c r="K5585" s="28" t="s">
        <v>853</v>
      </c>
      <c r="L5585" s="28">
        <v>9</v>
      </c>
      <c r="M5585" s="28" t="str">
        <f t="shared" si="106"/>
        <v>660889</v>
      </c>
      <c r="N5585" s="28">
        <v>4297</v>
      </c>
      <c r="O5585" s="279">
        <v>277601.4535</v>
      </c>
    </row>
    <row r="5586" spans="10:15" x14ac:dyDescent="0.2">
      <c r="J5586" s="28">
        <v>66088</v>
      </c>
      <c r="K5586" s="28" t="s">
        <v>853</v>
      </c>
      <c r="L5586" s="28">
        <v>10</v>
      </c>
      <c r="M5586" s="28" t="str">
        <f t="shared" si="106"/>
        <v>6608810</v>
      </c>
      <c r="N5586" s="28">
        <v>7129</v>
      </c>
      <c r="O5586" s="279">
        <v>519318.40010000003</v>
      </c>
    </row>
    <row r="5587" spans="10:15" x14ac:dyDescent="0.2">
      <c r="J5587" s="28">
        <v>66088</v>
      </c>
      <c r="K5587" s="28" t="s">
        <v>853</v>
      </c>
      <c r="L5587" s="28">
        <v>12</v>
      </c>
      <c r="M5587" s="28" t="str">
        <f t="shared" si="106"/>
        <v>6608812</v>
      </c>
      <c r="N5587" s="28">
        <v>0</v>
      </c>
      <c r="O5587" s="279">
        <v>22612.42596</v>
      </c>
    </row>
    <row r="5588" spans="10:15" x14ac:dyDescent="0.2">
      <c r="J5588" s="28">
        <v>66170</v>
      </c>
      <c r="K5588" s="28" t="s">
        <v>854</v>
      </c>
      <c r="L5588" s="28">
        <v>1</v>
      </c>
      <c r="M5588" s="28" t="str">
        <f t="shared" si="106"/>
        <v>661701</v>
      </c>
      <c r="N5588" s="28">
        <v>157241</v>
      </c>
      <c r="O5588" s="279">
        <v>148671.10500000001</v>
      </c>
    </row>
    <row r="5589" spans="10:15" x14ac:dyDescent="0.2">
      <c r="J5589" s="28">
        <v>66170</v>
      </c>
      <c r="K5589" s="28" t="s">
        <v>854</v>
      </c>
      <c r="L5589" s="28">
        <v>2</v>
      </c>
      <c r="M5589" s="28" t="str">
        <f t="shared" si="106"/>
        <v>661702</v>
      </c>
      <c r="N5589" s="28">
        <v>2455762</v>
      </c>
      <c r="O5589" s="279">
        <v>510812.89520000003</v>
      </c>
    </row>
    <row r="5590" spans="10:15" x14ac:dyDescent="0.2">
      <c r="J5590" s="28">
        <v>66170</v>
      </c>
      <c r="K5590" s="28" t="s">
        <v>854</v>
      </c>
      <c r="L5590" s="28">
        <v>3</v>
      </c>
      <c r="M5590" s="28" t="str">
        <f t="shared" si="106"/>
        <v>661703</v>
      </c>
      <c r="N5590" s="28">
        <v>1375363</v>
      </c>
      <c r="O5590" s="279">
        <v>825390.73950000003</v>
      </c>
    </row>
    <row r="5591" spans="10:15" x14ac:dyDescent="0.2">
      <c r="J5591" s="28">
        <v>66170</v>
      </c>
      <c r="K5591" s="28" t="s">
        <v>854</v>
      </c>
      <c r="L5591" s="28">
        <v>4</v>
      </c>
      <c r="M5591" s="28" t="str">
        <f t="shared" si="106"/>
        <v>661704</v>
      </c>
      <c r="N5591" s="28">
        <v>486477</v>
      </c>
      <c r="O5591" s="279">
        <v>905729.76009999996</v>
      </c>
    </row>
    <row r="5592" spans="10:15" x14ac:dyDescent="0.2">
      <c r="J5592" s="28">
        <v>66170</v>
      </c>
      <c r="K5592" s="28" t="s">
        <v>854</v>
      </c>
      <c r="L5592" s="28">
        <v>5</v>
      </c>
      <c r="M5592" s="28" t="str">
        <f t="shared" si="106"/>
        <v>661705</v>
      </c>
      <c r="N5592" s="28">
        <v>113938</v>
      </c>
      <c r="O5592" s="279">
        <v>1039812.2560000001</v>
      </c>
    </row>
    <row r="5593" spans="10:15" x14ac:dyDescent="0.2">
      <c r="J5593" s="28">
        <v>66170</v>
      </c>
      <c r="K5593" s="28" t="s">
        <v>854</v>
      </c>
      <c r="L5593" s="28">
        <v>6</v>
      </c>
      <c r="M5593" s="28" t="str">
        <f t="shared" si="106"/>
        <v>661706</v>
      </c>
      <c r="N5593" s="28">
        <v>79684</v>
      </c>
      <c r="O5593" s="279">
        <v>988076.02080000006</v>
      </c>
    </row>
    <row r="5594" spans="10:15" x14ac:dyDescent="0.2">
      <c r="J5594" s="28">
        <v>66170</v>
      </c>
      <c r="K5594" s="28" t="s">
        <v>854</v>
      </c>
      <c r="L5594" s="28">
        <v>7</v>
      </c>
      <c r="M5594" s="28" t="str">
        <f t="shared" si="106"/>
        <v>661707</v>
      </c>
      <c r="N5594" s="28">
        <v>74283</v>
      </c>
      <c r="O5594" s="279">
        <v>543466.53989999997</v>
      </c>
    </row>
    <row r="5595" spans="10:15" x14ac:dyDescent="0.2">
      <c r="J5595" s="28">
        <v>66170</v>
      </c>
      <c r="K5595" s="28" t="s">
        <v>854</v>
      </c>
      <c r="L5595" s="28">
        <v>8</v>
      </c>
      <c r="M5595" s="28" t="str">
        <f t="shared" si="106"/>
        <v>661708</v>
      </c>
      <c r="N5595" s="28">
        <v>136722</v>
      </c>
      <c r="O5595" s="279">
        <v>514663.40279999998</v>
      </c>
    </row>
    <row r="5596" spans="10:15" x14ac:dyDescent="0.2">
      <c r="J5596" s="28">
        <v>66170</v>
      </c>
      <c r="K5596" s="28" t="s">
        <v>854</v>
      </c>
      <c r="L5596" s="28">
        <v>9</v>
      </c>
      <c r="M5596" s="28" t="str">
        <f t="shared" si="106"/>
        <v>661709</v>
      </c>
      <c r="N5596" s="28">
        <v>32403</v>
      </c>
      <c r="O5596" s="279">
        <v>1319581.7109999999</v>
      </c>
    </row>
    <row r="5597" spans="10:15" x14ac:dyDescent="0.2">
      <c r="J5597" s="28">
        <v>66170</v>
      </c>
      <c r="K5597" s="28" t="s">
        <v>854</v>
      </c>
      <c r="L5597" s="28">
        <v>10</v>
      </c>
      <c r="M5597" s="28" t="str">
        <f t="shared" si="106"/>
        <v>6617010</v>
      </c>
      <c r="N5597" s="28">
        <v>276253</v>
      </c>
      <c r="O5597" s="279">
        <v>728486.9436</v>
      </c>
    </row>
    <row r="5598" spans="10:15" x14ac:dyDescent="0.2">
      <c r="J5598" s="28">
        <v>66170</v>
      </c>
      <c r="K5598" s="28" t="s">
        <v>854</v>
      </c>
      <c r="L5598" s="28">
        <v>11</v>
      </c>
      <c r="M5598" s="28" t="str">
        <f t="shared" si="106"/>
        <v>6617011</v>
      </c>
      <c r="N5598" s="28">
        <v>258070</v>
      </c>
      <c r="O5598" s="279">
        <v>508663.29599999997</v>
      </c>
    </row>
    <row r="5599" spans="10:15" x14ac:dyDescent="0.2">
      <c r="J5599" s="28">
        <v>66170</v>
      </c>
      <c r="K5599" s="28" t="s">
        <v>854</v>
      </c>
      <c r="L5599" s="28">
        <v>12</v>
      </c>
      <c r="M5599" s="28" t="str">
        <f t="shared" si="106"/>
        <v>6617012</v>
      </c>
      <c r="N5599" s="28">
        <v>0</v>
      </c>
      <c r="O5599" s="279">
        <v>85401.990650000007</v>
      </c>
    </row>
    <row r="5600" spans="10:15" x14ac:dyDescent="0.2">
      <c r="J5600" s="28">
        <v>66318</v>
      </c>
      <c r="K5600" s="28" t="s">
        <v>855</v>
      </c>
      <c r="L5600" s="28">
        <v>1</v>
      </c>
      <c r="M5600" s="28" t="str">
        <f t="shared" si="106"/>
        <v>663181</v>
      </c>
      <c r="N5600" s="28">
        <v>29606</v>
      </c>
      <c r="O5600" s="279">
        <v>47193.811520000003</v>
      </c>
    </row>
    <row r="5601" spans="10:15" x14ac:dyDescent="0.2">
      <c r="J5601" s="28">
        <v>66318</v>
      </c>
      <c r="K5601" s="28" t="s">
        <v>855</v>
      </c>
      <c r="L5601" s="28">
        <v>2</v>
      </c>
      <c r="M5601" s="28" t="str">
        <f t="shared" si="106"/>
        <v>663182</v>
      </c>
      <c r="N5601" s="28">
        <v>36180</v>
      </c>
      <c r="O5601" s="279">
        <v>161908.59969999999</v>
      </c>
    </row>
    <row r="5602" spans="10:15" x14ac:dyDescent="0.2">
      <c r="J5602" s="28">
        <v>66318</v>
      </c>
      <c r="K5602" s="28" t="s">
        <v>855</v>
      </c>
      <c r="L5602" s="28">
        <v>3</v>
      </c>
      <c r="M5602" s="28" t="str">
        <f t="shared" si="106"/>
        <v>663183</v>
      </c>
      <c r="N5602" s="28">
        <v>4434</v>
      </c>
      <c r="O5602" s="279">
        <v>438244.20990000002</v>
      </c>
    </row>
    <row r="5603" spans="10:15" x14ac:dyDescent="0.2">
      <c r="J5603" s="28">
        <v>66318</v>
      </c>
      <c r="K5603" s="28" t="s">
        <v>855</v>
      </c>
      <c r="L5603" s="28">
        <v>4</v>
      </c>
      <c r="M5603" s="28" t="str">
        <f t="shared" si="106"/>
        <v>663184</v>
      </c>
      <c r="N5603" s="28">
        <v>1628</v>
      </c>
      <c r="O5603" s="279">
        <v>708425.42350000003</v>
      </c>
    </row>
    <row r="5604" spans="10:15" x14ac:dyDescent="0.2">
      <c r="J5604" s="28">
        <v>66318</v>
      </c>
      <c r="K5604" s="28" t="s">
        <v>855</v>
      </c>
      <c r="L5604" s="28">
        <v>9</v>
      </c>
      <c r="M5604" s="28" t="str">
        <f t="shared" si="106"/>
        <v>663189</v>
      </c>
      <c r="N5604" s="28">
        <v>795</v>
      </c>
      <c r="O5604" s="279">
        <v>716490.63520000002</v>
      </c>
    </row>
    <row r="5605" spans="10:15" x14ac:dyDescent="0.2">
      <c r="J5605" s="28">
        <v>66318</v>
      </c>
      <c r="K5605" s="28" t="s">
        <v>855</v>
      </c>
      <c r="L5605" s="28">
        <v>10</v>
      </c>
      <c r="M5605" s="28" t="str">
        <f t="shared" si="106"/>
        <v>6631810</v>
      </c>
      <c r="N5605" s="28">
        <v>761</v>
      </c>
      <c r="O5605" s="279">
        <v>661867.78810000001</v>
      </c>
    </row>
    <row r="5606" spans="10:15" x14ac:dyDescent="0.2">
      <c r="J5606" s="28">
        <v>66318</v>
      </c>
      <c r="K5606" s="28" t="s">
        <v>855</v>
      </c>
      <c r="L5606" s="28">
        <v>12</v>
      </c>
      <c r="M5606" s="28" t="str">
        <f t="shared" si="106"/>
        <v>6631812</v>
      </c>
      <c r="N5606" s="28">
        <v>0</v>
      </c>
      <c r="O5606" s="279">
        <v>11988.13596</v>
      </c>
    </row>
    <row r="5607" spans="10:15" x14ac:dyDescent="0.2">
      <c r="J5607" s="28">
        <v>66383</v>
      </c>
      <c r="K5607" s="28" t="s">
        <v>856</v>
      </c>
      <c r="L5607" s="28">
        <v>1</v>
      </c>
      <c r="M5607" s="28" t="str">
        <f t="shared" si="106"/>
        <v>663831</v>
      </c>
      <c r="N5607" s="28">
        <v>15112</v>
      </c>
      <c r="O5607" s="279">
        <v>63057.268700000001</v>
      </c>
    </row>
    <row r="5608" spans="10:15" x14ac:dyDescent="0.2">
      <c r="J5608" s="28">
        <v>66383</v>
      </c>
      <c r="K5608" s="28" t="s">
        <v>856</v>
      </c>
      <c r="L5608" s="28">
        <v>2</v>
      </c>
      <c r="M5608" s="28" t="str">
        <f t="shared" si="106"/>
        <v>663832</v>
      </c>
      <c r="N5608" s="28">
        <v>40040</v>
      </c>
      <c r="O5608" s="279">
        <v>137788.89790000001</v>
      </c>
    </row>
    <row r="5609" spans="10:15" x14ac:dyDescent="0.2">
      <c r="J5609" s="28">
        <v>66383</v>
      </c>
      <c r="K5609" s="28" t="s">
        <v>856</v>
      </c>
      <c r="L5609" s="28">
        <v>3</v>
      </c>
      <c r="M5609" s="28" t="str">
        <f t="shared" si="106"/>
        <v>663833</v>
      </c>
      <c r="N5609" s="28">
        <v>9868</v>
      </c>
      <c r="O5609" s="279">
        <v>239918.10709999999</v>
      </c>
    </row>
    <row r="5610" spans="10:15" x14ac:dyDescent="0.2">
      <c r="J5610" s="28">
        <v>66383</v>
      </c>
      <c r="K5610" s="28" t="s">
        <v>856</v>
      </c>
      <c r="L5610" s="28">
        <v>4</v>
      </c>
      <c r="M5610" s="28" t="str">
        <f t="shared" si="106"/>
        <v>663834</v>
      </c>
      <c r="N5610" s="28">
        <v>5416</v>
      </c>
      <c r="O5610" s="279">
        <v>272371.80660000001</v>
      </c>
    </row>
    <row r="5611" spans="10:15" x14ac:dyDescent="0.2">
      <c r="J5611" s="28">
        <v>66383</v>
      </c>
      <c r="K5611" s="28" t="s">
        <v>856</v>
      </c>
      <c r="L5611" s="28">
        <v>5</v>
      </c>
      <c r="M5611" s="28" t="str">
        <f t="shared" si="106"/>
        <v>663835</v>
      </c>
      <c r="N5611" s="28">
        <v>2160</v>
      </c>
      <c r="O5611" s="279">
        <v>174326.42319999999</v>
      </c>
    </row>
    <row r="5612" spans="10:15" x14ac:dyDescent="0.2">
      <c r="J5612" s="28">
        <v>66383</v>
      </c>
      <c r="K5612" s="28" t="s">
        <v>856</v>
      </c>
      <c r="L5612" s="28">
        <v>6</v>
      </c>
      <c r="M5612" s="28" t="str">
        <f t="shared" si="106"/>
        <v>663836</v>
      </c>
      <c r="N5612" s="28">
        <v>4097</v>
      </c>
      <c r="O5612" s="279">
        <v>252122.33180000001</v>
      </c>
    </row>
    <row r="5613" spans="10:15" x14ac:dyDescent="0.2">
      <c r="J5613" s="28">
        <v>66383</v>
      </c>
      <c r="K5613" s="28" t="s">
        <v>856</v>
      </c>
      <c r="L5613" s="28">
        <v>12</v>
      </c>
      <c r="M5613" s="28" t="str">
        <f t="shared" si="106"/>
        <v>6638312</v>
      </c>
      <c r="N5613" s="28">
        <v>0</v>
      </c>
      <c r="O5613" s="279">
        <v>40841.683969999998</v>
      </c>
    </row>
    <row r="5614" spans="10:15" x14ac:dyDescent="0.2">
      <c r="J5614" s="28">
        <v>66400</v>
      </c>
      <c r="K5614" s="28" t="s">
        <v>857</v>
      </c>
      <c r="L5614" s="28">
        <v>1</v>
      </c>
      <c r="M5614" s="28" t="str">
        <f t="shared" si="106"/>
        <v>664001</v>
      </c>
      <c r="N5614" s="28">
        <v>47290</v>
      </c>
      <c r="O5614" s="279">
        <v>89110.746429999999</v>
      </c>
    </row>
    <row r="5615" spans="10:15" x14ac:dyDescent="0.2">
      <c r="J5615" s="28">
        <v>66400</v>
      </c>
      <c r="K5615" s="28" t="s">
        <v>857</v>
      </c>
      <c r="L5615" s="28">
        <v>2</v>
      </c>
      <c r="M5615" s="28" t="str">
        <f t="shared" si="106"/>
        <v>664002</v>
      </c>
      <c r="N5615" s="28">
        <v>311178</v>
      </c>
      <c r="O5615" s="279">
        <v>328471.1372</v>
      </c>
    </row>
    <row r="5616" spans="10:15" x14ac:dyDescent="0.2">
      <c r="J5616" s="28">
        <v>66400</v>
      </c>
      <c r="K5616" s="28" t="s">
        <v>857</v>
      </c>
      <c r="L5616" s="28">
        <v>3</v>
      </c>
      <c r="M5616" s="28" t="str">
        <f t="shared" si="106"/>
        <v>664003</v>
      </c>
      <c r="N5616" s="28">
        <v>168917</v>
      </c>
      <c r="O5616" s="279">
        <v>595822.95629999996</v>
      </c>
    </row>
    <row r="5617" spans="10:15" x14ac:dyDescent="0.2">
      <c r="J5617" s="28">
        <v>66400</v>
      </c>
      <c r="K5617" s="28" t="s">
        <v>857</v>
      </c>
      <c r="L5617" s="28">
        <v>4</v>
      </c>
      <c r="M5617" s="28" t="str">
        <f t="shared" si="106"/>
        <v>664004</v>
      </c>
      <c r="N5617" s="28">
        <v>70935</v>
      </c>
      <c r="O5617" s="279">
        <v>826025.54059999995</v>
      </c>
    </row>
    <row r="5618" spans="10:15" x14ac:dyDescent="0.2">
      <c r="J5618" s="28">
        <v>66400</v>
      </c>
      <c r="K5618" s="28" t="s">
        <v>857</v>
      </c>
      <c r="L5618" s="28">
        <v>5</v>
      </c>
      <c r="M5618" s="28" t="str">
        <f t="shared" si="106"/>
        <v>664005</v>
      </c>
      <c r="N5618" s="28">
        <v>22843</v>
      </c>
      <c r="O5618" s="279">
        <v>1105145.075</v>
      </c>
    </row>
    <row r="5619" spans="10:15" x14ac:dyDescent="0.2">
      <c r="J5619" s="28">
        <v>66400</v>
      </c>
      <c r="K5619" s="28" t="s">
        <v>857</v>
      </c>
      <c r="L5619" s="28">
        <v>6</v>
      </c>
      <c r="M5619" s="28" t="str">
        <f t="shared" si="106"/>
        <v>664006</v>
      </c>
      <c r="N5619" s="28">
        <v>25641</v>
      </c>
      <c r="O5619" s="279">
        <v>852046.26809999999</v>
      </c>
    </row>
    <row r="5620" spans="10:15" x14ac:dyDescent="0.2">
      <c r="J5620" s="28">
        <v>66400</v>
      </c>
      <c r="K5620" s="28" t="s">
        <v>857</v>
      </c>
      <c r="L5620" s="28">
        <v>7</v>
      </c>
      <c r="M5620" s="28" t="str">
        <f t="shared" si="106"/>
        <v>664007</v>
      </c>
      <c r="N5620" s="28">
        <v>10994</v>
      </c>
      <c r="O5620" s="279">
        <v>570771.66379999998</v>
      </c>
    </row>
    <row r="5621" spans="10:15" x14ac:dyDescent="0.2">
      <c r="J5621" s="28">
        <v>66400</v>
      </c>
      <c r="K5621" s="28" t="s">
        <v>857</v>
      </c>
      <c r="L5621" s="28">
        <v>8</v>
      </c>
      <c r="M5621" s="28" t="str">
        <f t="shared" si="106"/>
        <v>664008</v>
      </c>
      <c r="N5621" s="28">
        <v>20605</v>
      </c>
      <c r="O5621" s="279">
        <v>448998.22879999998</v>
      </c>
    </row>
    <row r="5622" spans="10:15" x14ac:dyDescent="0.2">
      <c r="J5622" s="28">
        <v>66400</v>
      </c>
      <c r="K5622" s="28" t="s">
        <v>857</v>
      </c>
      <c r="L5622" s="28">
        <v>9</v>
      </c>
      <c r="M5622" s="28" t="str">
        <f t="shared" si="106"/>
        <v>664009</v>
      </c>
      <c r="N5622" s="28">
        <v>2558</v>
      </c>
      <c r="O5622" s="279">
        <v>609707.72490000003</v>
      </c>
    </row>
    <row r="5623" spans="10:15" x14ac:dyDescent="0.2">
      <c r="J5623" s="28">
        <v>66400</v>
      </c>
      <c r="K5623" s="28" t="s">
        <v>857</v>
      </c>
      <c r="L5623" s="28">
        <v>10</v>
      </c>
      <c r="M5623" s="28" t="str">
        <f t="shared" si="106"/>
        <v>6640010</v>
      </c>
      <c r="N5623" s="28">
        <v>11710</v>
      </c>
      <c r="O5623" s="279">
        <v>826568.33550000004</v>
      </c>
    </row>
    <row r="5624" spans="10:15" x14ac:dyDescent="0.2">
      <c r="J5624" s="28">
        <v>66400</v>
      </c>
      <c r="K5624" s="28" t="s">
        <v>857</v>
      </c>
      <c r="L5624" s="28">
        <v>11</v>
      </c>
      <c r="M5624" s="28" t="str">
        <f t="shared" si="106"/>
        <v>6640011</v>
      </c>
      <c r="N5624" s="28">
        <v>36</v>
      </c>
      <c r="O5624" s="279">
        <v>60761.716820000001</v>
      </c>
    </row>
    <row r="5625" spans="10:15" x14ac:dyDescent="0.2">
      <c r="J5625" s="28">
        <v>66400</v>
      </c>
      <c r="K5625" s="28" t="s">
        <v>857</v>
      </c>
      <c r="L5625" s="28">
        <v>12</v>
      </c>
      <c r="M5625" s="28" t="str">
        <f t="shared" si="106"/>
        <v>6640012</v>
      </c>
      <c r="N5625" s="28">
        <v>0</v>
      </c>
      <c r="O5625" s="279">
        <v>110421.37300000001</v>
      </c>
    </row>
    <row r="5626" spans="10:15" x14ac:dyDescent="0.2">
      <c r="J5626" s="28">
        <v>66440</v>
      </c>
      <c r="K5626" s="28" t="s">
        <v>858</v>
      </c>
      <c r="L5626" s="28">
        <v>1</v>
      </c>
      <c r="M5626" s="28" t="str">
        <f t="shared" si="106"/>
        <v>664401</v>
      </c>
      <c r="N5626" s="28">
        <v>67836</v>
      </c>
      <c r="O5626" s="279">
        <v>50860.444219999998</v>
      </c>
    </row>
    <row r="5627" spans="10:15" x14ac:dyDescent="0.2">
      <c r="J5627" s="28">
        <v>66440</v>
      </c>
      <c r="K5627" s="28" t="s">
        <v>858</v>
      </c>
      <c r="L5627" s="28">
        <v>2</v>
      </c>
      <c r="M5627" s="28" t="str">
        <f t="shared" si="106"/>
        <v>664402</v>
      </c>
      <c r="N5627" s="28">
        <v>116751</v>
      </c>
      <c r="O5627" s="279">
        <v>148218.4884</v>
      </c>
    </row>
    <row r="5628" spans="10:15" x14ac:dyDescent="0.2">
      <c r="J5628" s="28">
        <v>66440</v>
      </c>
      <c r="K5628" s="28" t="s">
        <v>858</v>
      </c>
      <c r="L5628" s="28">
        <v>3</v>
      </c>
      <c r="M5628" s="28" t="str">
        <f t="shared" si="106"/>
        <v>664403</v>
      </c>
      <c r="N5628" s="28">
        <v>17277</v>
      </c>
      <c r="O5628" s="279">
        <v>219841.0104</v>
      </c>
    </row>
    <row r="5629" spans="10:15" x14ac:dyDescent="0.2">
      <c r="J5629" s="28">
        <v>66440</v>
      </c>
      <c r="K5629" s="28" t="s">
        <v>858</v>
      </c>
      <c r="L5629" s="28">
        <v>4</v>
      </c>
      <c r="M5629" s="28" t="str">
        <f t="shared" si="106"/>
        <v>664404</v>
      </c>
      <c r="N5629" s="28">
        <v>7285</v>
      </c>
      <c r="O5629" s="279">
        <v>242079.08609999999</v>
      </c>
    </row>
    <row r="5630" spans="10:15" x14ac:dyDescent="0.2">
      <c r="J5630" s="28">
        <v>66440</v>
      </c>
      <c r="K5630" s="28" t="s">
        <v>858</v>
      </c>
      <c r="L5630" s="28">
        <v>5</v>
      </c>
      <c r="M5630" s="28" t="str">
        <f t="shared" si="106"/>
        <v>664405</v>
      </c>
      <c r="N5630" s="28">
        <v>2911</v>
      </c>
      <c r="O5630" s="279">
        <v>88001.489700000006</v>
      </c>
    </row>
    <row r="5631" spans="10:15" x14ac:dyDescent="0.2">
      <c r="J5631" s="28">
        <v>66440</v>
      </c>
      <c r="K5631" s="28" t="s">
        <v>858</v>
      </c>
      <c r="L5631" s="28">
        <v>6</v>
      </c>
      <c r="M5631" s="28" t="str">
        <f t="shared" si="106"/>
        <v>664406</v>
      </c>
      <c r="N5631" s="28">
        <v>5113</v>
      </c>
      <c r="O5631" s="279">
        <v>30342.967489999999</v>
      </c>
    </row>
    <row r="5632" spans="10:15" x14ac:dyDescent="0.2">
      <c r="J5632" s="28">
        <v>66440</v>
      </c>
      <c r="K5632" s="28" t="s">
        <v>858</v>
      </c>
      <c r="L5632" s="28">
        <v>7</v>
      </c>
      <c r="M5632" s="28" t="str">
        <f t="shared" si="106"/>
        <v>664407</v>
      </c>
      <c r="N5632" s="28">
        <v>1978</v>
      </c>
      <c r="O5632" s="279">
        <v>6762.0546089999998</v>
      </c>
    </row>
    <row r="5633" spans="10:15" x14ac:dyDescent="0.2">
      <c r="J5633" s="28">
        <v>66440</v>
      </c>
      <c r="K5633" s="28" t="s">
        <v>858</v>
      </c>
      <c r="L5633" s="28">
        <v>9</v>
      </c>
      <c r="M5633" s="28" t="str">
        <f t="shared" si="106"/>
        <v>664409</v>
      </c>
      <c r="N5633" s="28">
        <v>9234</v>
      </c>
      <c r="O5633" s="279">
        <v>218691.7691</v>
      </c>
    </row>
    <row r="5634" spans="10:15" x14ac:dyDescent="0.2">
      <c r="J5634" s="28">
        <v>66440</v>
      </c>
      <c r="K5634" s="28" t="s">
        <v>858</v>
      </c>
      <c r="L5634" s="28">
        <v>10</v>
      </c>
      <c r="M5634" s="28" t="str">
        <f t="shared" si="106"/>
        <v>6644010</v>
      </c>
      <c r="N5634" s="28">
        <v>3461</v>
      </c>
      <c r="O5634" s="279">
        <v>261575.527</v>
      </c>
    </row>
    <row r="5635" spans="10:15" x14ac:dyDescent="0.2">
      <c r="J5635" s="28">
        <v>66440</v>
      </c>
      <c r="K5635" s="28" t="s">
        <v>858</v>
      </c>
      <c r="L5635" s="28">
        <v>12</v>
      </c>
      <c r="M5635" s="28" t="str">
        <f t="shared" ref="M5635:M5698" si="107">J5635&amp;L5635</f>
        <v>6644012</v>
      </c>
      <c r="N5635" s="28">
        <v>0</v>
      </c>
      <c r="O5635" s="279">
        <v>23431.833279999999</v>
      </c>
    </row>
    <row r="5636" spans="10:15" x14ac:dyDescent="0.2">
      <c r="J5636" s="28">
        <v>66456</v>
      </c>
      <c r="K5636" s="28" t="s">
        <v>859</v>
      </c>
      <c r="L5636" s="28">
        <v>1</v>
      </c>
      <c r="M5636" s="28" t="str">
        <f t="shared" si="107"/>
        <v>664561</v>
      </c>
      <c r="N5636" s="28">
        <v>38159</v>
      </c>
      <c r="O5636" s="279">
        <v>48679.821880000003</v>
      </c>
    </row>
    <row r="5637" spans="10:15" x14ac:dyDescent="0.2">
      <c r="J5637" s="28">
        <v>66456</v>
      </c>
      <c r="K5637" s="28" t="s">
        <v>859</v>
      </c>
      <c r="L5637" s="28">
        <v>2</v>
      </c>
      <c r="M5637" s="28" t="str">
        <f t="shared" si="107"/>
        <v>664562</v>
      </c>
      <c r="N5637" s="28">
        <v>41967</v>
      </c>
      <c r="O5637" s="279">
        <v>116794.405</v>
      </c>
    </row>
    <row r="5638" spans="10:15" x14ac:dyDescent="0.2">
      <c r="J5638" s="28">
        <v>66456</v>
      </c>
      <c r="K5638" s="28" t="s">
        <v>859</v>
      </c>
      <c r="L5638" s="28">
        <v>3</v>
      </c>
      <c r="M5638" s="28" t="str">
        <f t="shared" si="107"/>
        <v>664563</v>
      </c>
      <c r="N5638" s="28">
        <v>3062</v>
      </c>
      <c r="O5638" s="279">
        <v>165921.78200000001</v>
      </c>
    </row>
    <row r="5639" spans="10:15" x14ac:dyDescent="0.2">
      <c r="J5639" s="28">
        <v>66456</v>
      </c>
      <c r="K5639" s="28" t="s">
        <v>859</v>
      </c>
      <c r="L5639" s="28">
        <v>4</v>
      </c>
      <c r="M5639" s="28" t="str">
        <f t="shared" si="107"/>
        <v>664564</v>
      </c>
      <c r="N5639" s="28">
        <v>1994</v>
      </c>
      <c r="O5639" s="279">
        <v>334381.8455</v>
      </c>
    </row>
    <row r="5640" spans="10:15" x14ac:dyDescent="0.2">
      <c r="J5640" s="28">
        <v>66456</v>
      </c>
      <c r="K5640" s="28" t="s">
        <v>859</v>
      </c>
      <c r="L5640" s="28">
        <v>5</v>
      </c>
      <c r="M5640" s="28" t="str">
        <f t="shared" si="107"/>
        <v>664565</v>
      </c>
      <c r="N5640" s="28">
        <v>1090</v>
      </c>
      <c r="O5640" s="279">
        <v>127706.37790000001</v>
      </c>
    </row>
    <row r="5641" spans="10:15" x14ac:dyDescent="0.2">
      <c r="J5641" s="28">
        <v>66456</v>
      </c>
      <c r="K5641" s="28" t="s">
        <v>859</v>
      </c>
      <c r="L5641" s="28">
        <v>6</v>
      </c>
      <c r="M5641" s="28" t="str">
        <f t="shared" si="107"/>
        <v>664566</v>
      </c>
      <c r="N5641" s="28">
        <v>1673</v>
      </c>
      <c r="O5641" s="279">
        <v>63950.162929999999</v>
      </c>
    </row>
    <row r="5642" spans="10:15" x14ac:dyDescent="0.2">
      <c r="J5642" s="28">
        <v>66456</v>
      </c>
      <c r="K5642" s="28" t="s">
        <v>859</v>
      </c>
      <c r="L5642" s="28">
        <v>9</v>
      </c>
      <c r="M5642" s="28" t="str">
        <f t="shared" si="107"/>
        <v>664569</v>
      </c>
      <c r="N5642" s="28">
        <v>3868</v>
      </c>
      <c r="O5642" s="279">
        <v>194040.7665</v>
      </c>
    </row>
    <row r="5643" spans="10:15" x14ac:dyDescent="0.2">
      <c r="J5643" s="28">
        <v>66456</v>
      </c>
      <c r="K5643" s="28" t="s">
        <v>859</v>
      </c>
      <c r="L5643" s="28">
        <v>12</v>
      </c>
      <c r="M5643" s="28" t="str">
        <f t="shared" si="107"/>
        <v>6645612</v>
      </c>
      <c r="N5643" s="28">
        <v>0</v>
      </c>
      <c r="O5643" s="279">
        <v>9067.2588959999994</v>
      </c>
    </row>
    <row r="5644" spans="10:15" x14ac:dyDescent="0.2">
      <c r="J5644" s="28">
        <v>66572</v>
      </c>
      <c r="K5644" s="28" t="s">
        <v>860</v>
      </c>
      <c r="L5644" s="28">
        <v>1</v>
      </c>
      <c r="M5644" s="28" t="str">
        <f t="shared" si="107"/>
        <v>665721</v>
      </c>
      <c r="N5644" s="28">
        <v>32039</v>
      </c>
      <c r="O5644" s="279">
        <v>32483.202799999999</v>
      </c>
    </row>
    <row r="5645" spans="10:15" x14ac:dyDescent="0.2">
      <c r="J5645" s="28">
        <v>66572</v>
      </c>
      <c r="K5645" s="28" t="s">
        <v>860</v>
      </c>
      <c r="L5645" s="28">
        <v>2</v>
      </c>
      <c r="M5645" s="28" t="str">
        <f t="shared" si="107"/>
        <v>665722</v>
      </c>
      <c r="N5645" s="28">
        <v>21806</v>
      </c>
      <c r="O5645" s="279">
        <v>82166.898140000005</v>
      </c>
    </row>
    <row r="5646" spans="10:15" x14ac:dyDescent="0.2">
      <c r="J5646" s="28">
        <v>66572</v>
      </c>
      <c r="K5646" s="28" t="s">
        <v>860</v>
      </c>
      <c r="L5646" s="28">
        <v>3</v>
      </c>
      <c r="M5646" s="28" t="str">
        <f t="shared" si="107"/>
        <v>665723</v>
      </c>
      <c r="N5646" s="28">
        <v>1976</v>
      </c>
      <c r="O5646" s="279">
        <v>94402.762759999998</v>
      </c>
    </row>
    <row r="5647" spans="10:15" x14ac:dyDescent="0.2">
      <c r="J5647" s="28">
        <v>66572</v>
      </c>
      <c r="K5647" s="28" t="s">
        <v>860</v>
      </c>
      <c r="L5647" s="28">
        <v>9</v>
      </c>
      <c r="M5647" s="28" t="str">
        <f t="shared" si="107"/>
        <v>665729</v>
      </c>
      <c r="N5647" s="28">
        <v>1774</v>
      </c>
      <c r="O5647" s="279">
        <v>238255.79749999999</v>
      </c>
    </row>
    <row r="5648" spans="10:15" x14ac:dyDescent="0.2">
      <c r="J5648" s="28">
        <v>66572</v>
      </c>
      <c r="K5648" s="28" t="s">
        <v>860</v>
      </c>
      <c r="L5648" s="28">
        <v>12</v>
      </c>
      <c r="M5648" s="28" t="str">
        <f t="shared" si="107"/>
        <v>6657212</v>
      </c>
      <c r="N5648" s="28">
        <v>0</v>
      </c>
      <c r="O5648" s="279">
        <v>19048.816149999999</v>
      </c>
    </row>
    <row r="5649" spans="10:15" x14ac:dyDescent="0.2">
      <c r="J5649" s="28">
        <v>66594</v>
      </c>
      <c r="K5649" s="28" t="s">
        <v>861</v>
      </c>
      <c r="L5649" s="28">
        <v>1</v>
      </c>
      <c r="M5649" s="28" t="str">
        <f t="shared" si="107"/>
        <v>665941</v>
      </c>
      <c r="N5649" s="28">
        <v>48600</v>
      </c>
      <c r="O5649" s="279">
        <v>54376.235000000001</v>
      </c>
    </row>
    <row r="5650" spans="10:15" x14ac:dyDescent="0.2">
      <c r="J5650" s="28">
        <v>66594</v>
      </c>
      <c r="K5650" s="28" t="s">
        <v>861</v>
      </c>
      <c r="L5650" s="28">
        <v>2</v>
      </c>
      <c r="M5650" s="28" t="str">
        <f t="shared" si="107"/>
        <v>665942</v>
      </c>
      <c r="N5650" s="28">
        <v>99999</v>
      </c>
      <c r="O5650" s="279">
        <v>176952.66459999999</v>
      </c>
    </row>
    <row r="5651" spans="10:15" x14ac:dyDescent="0.2">
      <c r="J5651" s="28">
        <v>66594</v>
      </c>
      <c r="K5651" s="28" t="s">
        <v>861</v>
      </c>
      <c r="L5651" s="28">
        <v>3</v>
      </c>
      <c r="M5651" s="28" t="str">
        <f t="shared" si="107"/>
        <v>665943</v>
      </c>
      <c r="N5651" s="28">
        <v>22532</v>
      </c>
      <c r="O5651" s="279">
        <v>433865.42729999998</v>
      </c>
    </row>
    <row r="5652" spans="10:15" x14ac:dyDescent="0.2">
      <c r="J5652" s="28">
        <v>66594</v>
      </c>
      <c r="K5652" s="28" t="s">
        <v>861</v>
      </c>
      <c r="L5652" s="28">
        <v>4</v>
      </c>
      <c r="M5652" s="28" t="str">
        <f t="shared" si="107"/>
        <v>665944</v>
      </c>
      <c r="N5652" s="28">
        <v>11222</v>
      </c>
      <c r="O5652" s="279">
        <v>575125.52099999995</v>
      </c>
    </row>
    <row r="5653" spans="10:15" x14ac:dyDescent="0.2">
      <c r="J5653" s="28">
        <v>66594</v>
      </c>
      <c r="K5653" s="28" t="s">
        <v>861</v>
      </c>
      <c r="L5653" s="28">
        <v>5</v>
      </c>
      <c r="M5653" s="28" t="str">
        <f t="shared" si="107"/>
        <v>665945</v>
      </c>
      <c r="N5653" s="28">
        <v>1285</v>
      </c>
      <c r="O5653" s="279">
        <v>233433.79370000001</v>
      </c>
    </row>
    <row r="5654" spans="10:15" x14ac:dyDescent="0.2">
      <c r="J5654" s="28">
        <v>66594</v>
      </c>
      <c r="K5654" s="28" t="s">
        <v>861</v>
      </c>
      <c r="L5654" s="28">
        <v>6</v>
      </c>
      <c r="M5654" s="28" t="str">
        <f t="shared" si="107"/>
        <v>665946</v>
      </c>
      <c r="N5654" s="28">
        <v>632</v>
      </c>
      <c r="O5654" s="279">
        <v>1510248.175</v>
      </c>
    </row>
    <row r="5655" spans="10:15" x14ac:dyDescent="0.2">
      <c r="J5655" s="28">
        <v>66594</v>
      </c>
      <c r="K5655" s="28" t="s">
        <v>861</v>
      </c>
      <c r="L5655" s="28">
        <v>7</v>
      </c>
      <c r="M5655" s="28" t="str">
        <f t="shared" si="107"/>
        <v>665947</v>
      </c>
      <c r="N5655" s="28">
        <v>3874</v>
      </c>
      <c r="O5655" s="279">
        <v>726089.24360000005</v>
      </c>
    </row>
    <row r="5656" spans="10:15" x14ac:dyDescent="0.2">
      <c r="J5656" s="28">
        <v>66594</v>
      </c>
      <c r="K5656" s="28" t="s">
        <v>861</v>
      </c>
      <c r="L5656" s="28">
        <v>8</v>
      </c>
      <c r="M5656" s="28" t="str">
        <f t="shared" si="107"/>
        <v>665948</v>
      </c>
      <c r="N5656" s="28">
        <v>2316</v>
      </c>
      <c r="O5656" s="279">
        <v>188393.81640000001</v>
      </c>
    </row>
    <row r="5657" spans="10:15" x14ac:dyDescent="0.2">
      <c r="J5657" s="28">
        <v>66594</v>
      </c>
      <c r="K5657" s="28" t="s">
        <v>861</v>
      </c>
      <c r="L5657" s="28">
        <v>9</v>
      </c>
      <c r="M5657" s="28" t="str">
        <f t="shared" si="107"/>
        <v>665949</v>
      </c>
      <c r="N5657" s="28">
        <v>5870</v>
      </c>
      <c r="O5657" s="279">
        <v>369330.85989999998</v>
      </c>
    </row>
    <row r="5658" spans="10:15" x14ac:dyDescent="0.2">
      <c r="J5658" s="28">
        <v>66594</v>
      </c>
      <c r="K5658" s="28" t="s">
        <v>861</v>
      </c>
      <c r="L5658" s="28">
        <v>10</v>
      </c>
      <c r="M5658" s="28" t="str">
        <f t="shared" si="107"/>
        <v>6659410</v>
      </c>
      <c r="N5658" s="28">
        <v>10743</v>
      </c>
      <c r="O5658" s="279">
        <v>568739.0294</v>
      </c>
    </row>
    <row r="5659" spans="10:15" x14ac:dyDescent="0.2">
      <c r="J5659" s="28">
        <v>66594</v>
      </c>
      <c r="K5659" s="28" t="s">
        <v>861</v>
      </c>
      <c r="L5659" s="28">
        <v>12</v>
      </c>
      <c r="M5659" s="28" t="str">
        <f t="shared" si="107"/>
        <v>6659412</v>
      </c>
      <c r="N5659" s="28">
        <v>0</v>
      </c>
      <c r="O5659" s="279">
        <v>21866.569189999998</v>
      </c>
    </row>
    <row r="5660" spans="10:15" x14ac:dyDescent="0.2">
      <c r="J5660" s="28">
        <v>66682</v>
      </c>
      <c r="K5660" s="28" t="s">
        <v>862</v>
      </c>
      <c r="L5660" s="28">
        <v>1</v>
      </c>
      <c r="M5660" s="28" t="str">
        <f t="shared" si="107"/>
        <v>666821</v>
      </c>
      <c r="N5660" s="28">
        <v>49900</v>
      </c>
      <c r="O5660" s="279">
        <v>103147.25750000001</v>
      </c>
    </row>
    <row r="5661" spans="10:15" x14ac:dyDescent="0.2">
      <c r="J5661" s="28">
        <v>66682</v>
      </c>
      <c r="K5661" s="28" t="s">
        <v>862</v>
      </c>
      <c r="L5661" s="28">
        <v>2</v>
      </c>
      <c r="M5661" s="28" t="str">
        <f t="shared" si="107"/>
        <v>666822</v>
      </c>
      <c r="N5661" s="28">
        <v>499869</v>
      </c>
      <c r="O5661" s="279">
        <v>373539.17670000001</v>
      </c>
    </row>
    <row r="5662" spans="10:15" x14ac:dyDescent="0.2">
      <c r="J5662" s="28">
        <v>66682</v>
      </c>
      <c r="K5662" s="28" t="s">
        <v>862</v>
      </c>
      <c r="L5662" s="28">
        <v>3</v>
      </c>
      <c r="M5662" s="28" t="str">
        <f t="shared" si="107"/>
        <v>666823</v>
      </c>
      <c r="N5662" s="28">
        <v>539276</v>
      </c>
      <c r="O5662" s="279">
        <v>693798.93830000004</v>
      </c>
    </row>
    <row r="5663" spans="10:15" x14ac:dyDescent="0.2">
      <c r="J5663" s="28">
        <v>66682</v>
      </c>
      <c r="K5663" s="28" t="s">
        <v>862</v>
      </c>
      <c r="L5663" s="28">
        <v>4</v>
      </c>
      <c r="M5663" s="28" t="str">
        <f t="shared" si="107"/>
        <v>666824</v>
      </c>
      <c r="N5663" s="28">
        <v>298993</v>
      </c>
      <c r="O5663" s="279">
        <v>800911.005</v>
      </c>
    </row>
    <row r="5664" spans="10:15" x14ac:dyDescent="0.2">
      <c r="J5664" s="28">
        <v>66682</v>
      </c>
      <c r="K5664" s="28" t="s">
        <v>862</v>
      </c>
      <c r="L5664" s="28">
        <v>5</v>
      </c>
      <c r="M5664" s="28" t="str">
        <f t="shared" si="107"/>
        <v>666825</v>
      </c>
      <c r="N5664" s="28">
        <v>79744</v>
      </c>
      <c r="O5664" s="279">
        <v>866938.97270000004</v>
      </c>
    </row>
    <row r="5665" spans="10:15" x14ac:dyDescent="0.2">
      <c r="J5665" s="28">
        <v>66682</v>
      </c>
      <c r="K5665" s="28" t="s">
        <v>862</v>
      </c>
      <c r="L5665" s="28">
        <v>6</v>
      </c>
      <c r="M5665" s="28" t="str">
        <f t="shared" si="107"/>
        <v>666826</v>
      </c>
      <c r="N5665" s="28">
        <v>49221</v>
      </c>
      <c r="O5665" s="279">
        <v>894705.77110000001</v>
      </c>
    </row>
    <row r="5666" spans="10:15" x14ac:dyDescent="0.2">
      <c r="J5666" s="28">
        <v>66682</v>
      </c>
      <c r="K5666" s="28" t="s">
        <v>862</v>
      </c>
      <c r="L5666" s="28">
        <v>7</v>
      </c>
      <c r="M5666" s="28" t="str">
        <f t="shared" si="107"/>
        <v>666827</v>
      </c>
      <c r="N5666" s="28">
        <v>26081</v>
      </c>
      <c r="O5666" s="279">
        <v>770993.95290000003</v>
      </c>
    </row>
    <row r="5667" spans="10:15" x14ac:dyDescent="0.2">
      <c r="J5667" s="28">
        <v>66682</v>
      </c>
      <c r="K5667" s="28" t="s">
        <v>862</v>
      </c>
      <c r="L5667" s="28">
        <v>8</v>
      </c>
      <c r="M5667" s="28" t="str">
        <f t="shared" si="107"/>
        <v>666828</v>
      </c>
      <c r="N5667" s="28">
        <v>35750</v>
      </c>
      <c r="O5667" s="279">
        <v>1120464.963</v>
      </c>
    </row>
    <row r="5668" spans="10:15" x14ac:dyDescent="0.2">
      <c r="J5668" s="28">
        <v>66682</v>
      </c>
      <c r="K5668" s="28" t="s">
        <v>862</v>
      </c>
      <c r="L5668" s="28">
        <v>9</v>
      </c>
      <c r="M5668" s="28" t="str">
        <f t="shared" si="107"/>
        <v>666829</v>
      </c>
      <c r="N5668" s="28">
        <v>9530</v>
      </c>
      <c r="O5668" s="279">
        <v>695190.01329999999</v>
      </c>
    </row>
    <row r="5669" spans="10:15" x14ac:dyDescent="0.2">
      <c r="J5669" s="28">
        <v>66682</v>
      </c>
      <c r="K5669" s="28" t="s">
        <v>862</v>
      </c>
      <c r="L5669" s="28">
        <v>10</v>
      </c>
      <c r="M5669" s="28" t="str">
        <f t="shared" si="107"/>
        <v>6668210</v>
      </c>
      <c r="N5669" s="28">
        <v>55644</v>
      </c>
      <c r="O5669" s="279">
        <v>970768.82799999998</v>
      </c>
    </row>
    <row r="5670" spans="10:15" x14ac:dyDescent="0.2">
      <c r="J5670" s="28">
        <v>66682</v>
      </c>
      <c r="K5670" s="28" t="s">
        <v>862</v>
      </c>
      <c r="L5670" s="28">
        <v>11</v>
      </c>
      <c r="M5670" s="28" t="str">
        <f t="shared" si="107"/>
        <v>6668211</v>
      </c>
      <c r="N5670" s="28">
        <v>19157</v>
      </c>
      <c r="O5670" s="279">
        <v>336760.1201</v>
      </c>
    </row>
    <row r="5671" spans="10:15" x14ac:dyDescent="0.2">
      <c r="J5671" s="28">
        <v>66682</v>
      </c>
      <c r="K5671" s="28" t="s">
        <v>862</v>
      </c>
      <c r="L5671" s="28">
        <v>12</v>
      </c>
      <c r="M5671" s="28" t="str">
        <f t="shared" si="107"/>
        <v>6668212</v>
      </c>
      <c r="N5671" s="28">
        <v>0</v>
      </c>
      <c r="O5671" s="279">
        <v>120771.196</v>
      </c>
    </row>
    <row r="5672" spans="10:15" x14ac:dyDescent="0.2">
      <c r="J5672" s="28">
        <v>66687</v>
      </c>
      <c r="K5672" s="28" t="s">
        <v>863</v>
      </c>
      <c r="L5672" s="28">
        <v>1</v>
      </c>
      <c r="M5672" s="28" t="str">
        <f t="shared" si="107"/>
        <v>666871</v>
      </c>
      <c r="N5672" s="28">
        <v>60384</v>
      </c>
      <c r="O5672" s="279">
        <v>44736.064680000003</v>
      </c>
    </row>
    <row r="5673" spans="10:15" x14ac:dyDescent="0.2">
      <c r="J5673" s="28">
        <v>66687</v>
      </c>
      <c r="K5673" s="28" t="s">
        <v>863</v>
      </c>
      <c r="L5673" s="28">
        <v>2</v>
      </c>
      <c r="M5673" s="28" t="str">
        <f t="shared" si="107"/>
        <v>666872</v>
      </c>
      <c r="N5673" s="28">
        <v>85682</v>
      </c>
      <c r="O5673" s="279">
        <v>156292.88320000001</v>
      </c>
    </row>
    <row r="5674" spans="10:15" x14ac:dyDescent="0.2">
      <c r="J5674" s="28">
        <v>66687</v>
      </c>
      <c r="K5674" s="28" t="s">
        <v>863</v>
      </c>
      <c r="L5674" s="28">
        <v>3</v>
      </c>
      <c r="M5674" s="28" t="str">
        <f t="shared" si="107"/>
        <v>666873</v>
      </c>
      <c r="N5674" s="28">
        <v>19670</v>
      </c>
      <c r="O5674" s="279">
        <v>281943.20779999997</v>
      </c>
    </row>
    <row r="5675" spans="10:15" x14ac:dyDescent="0.2">
      <c r="J5675" s="28">
        <v>66687</v>
      </c>
      <c r="K5675" s="28" t="s">
        <v>863</v>
      </c>
      <c r="L5675" s="28">
        <v>4</v>
      </c>
      <c r="M5675" s="28" t="str">
        <f t="shared" si="107"/>
        <v>666874</v>
      </c>
      <c r="N5675" s="28">
        <v>7053</v>
      </c>
      <c r="O5675" s="279">
        <v>506760.9461</v>
      </c>
    </row>
    <row r="5676" spans="10:15" x14ac:dyDescent="0.2">
      <c r="J5676" s="28">
        <v>66687</v>
      </c>
      <c r="K5676" s="28" t="s">
        <v>863</v>
      </c>
      <c r="L5676" s="28">
        <v>5</v>
      </c>
      <c r="M5676" s="28" t="str">
        <f t="shared" si="107"/>
        <v>666875</v>
      </c>
      <c r="N5676" s="28">
        <v>3670</v>
      </c>
      <c r="O5676" s="279">
        <v>293866.5931</v>
      </c>
    </row>
    <row r="5677" spans="10:15" x14ac:dyDescent="0.2">
      <c r="J5677" s="28">
        <v>66687</v>
      </c>
      <c r="K5677" s="28" t="s">
        <v>863</v>
      </c>
      <c r="L5677" s="28">
        <v>6</v>
      </c>
      <c r="M5677" s="28" t="str">
        <f t="shared" si="107"/>
        <v>666876</v>
      </c>
      <c r="N5677" s="28">
        <v>49</v>
      </c>
      <c r="O5677" s="279">
        <v>37012.336410000004</v>
      </c>
    </row>
    <row r="5678" spans="10:15" x14ac:dyDescent="0.2">
      <c r="J5678" s="28">
        <v>66687</v>
      </c>
      <c r="K5678" s="28" t="s">
        <v>863</v>
      </c>
      <c r="L5678" s="28">
        <v>7</v>
      </c>
      <c r="M5678" s="28" t="str">
        <f t="shared" si="107"/>
        <v>666877</v>
      </c>
      <c r="N5678" s="28">
        <v>2768</v>
      </c>
      <c r="O5678" s="279">
        <v>259328.75539999999</v>
      </c>
    </row>
    <row r="5679" spans="10:15" x14ac:dyDescent="0.2">
      <c r="J5679" s="28">
        <v>66687</v>
      </c>
      <c r="K5679" s="28" t="s">
        <v>863</v>
      </c>
      <c r="L5679" s="28">
        <v>8</v>
      </c>
      <c r="M5679" s="28" t="str">
        <f t="shared" si="107"/>
        <v>666878</v>
      </c>
      <c r="N5679" s="28">
        <v>3334</v>
      </c>
      <c r="O5679" s="279">
        <v>498146.8653</v>
      </c>
    </row>
    <row r="5680" spans="10:15" x14ac:dyDescent="0.2">
      <c r="J5680" s="28">
        <v>66687</v>
      </c>
      <c r="K5680" s="28" t="s">
        <v>863</v>
      </c>
      <c r="L5680" s="28">
        <v>9</v>
      </c>
      <c r="M5680" s="28" t="str">
        <f t="shared" si="107"/>
        <v>666879</v>
      </c>
      <c r="N5680" s="28">
        <v>1303</v>
      </c>
      <c r="O5680" s="279">
        <v>328057.95079999999</v>
      </c>
    </row>
    <row r="5681" spans="10:15" x14ac:dyDescent="0.2">
      <c r="J5681" s="28">
        <v>66687</v>
      </c>
      <c r="K5681" s="28" t="s">
        <v>863</v>
      </c>
      <c r="L5681" s="28">
        <v>10</v>
      </c>
      <c r="M5681" s="28" t="str">
        <f t="shared" si="107"/>
        <v>6668710</v>
      </c>
      <c r="N5681" s="28">
        <v>6696</v>
      </c>
      <c r="O5681" s="279">
        <v>418985.18560000003</v>
      </c>
    </row>
    <row r="5682" spans="10:15" x14ac:dyDescent="0.2">
      <c r="J5682" s="28">
        <v>66687</v>
      </c>
      <c r="K5682" s="28" t="s">
        <v>863</v>
      </c>
      <c r="L5682" s="28">
        <v>12</v>
      </c>
      <c r="M5682" s="28" t="str">
        <f t="shared" si="107"/>
        <v>6668712</v>
      </c>
      <c r="N5682" s="28">
        <v>0</v>
      </c>
      <c r="O5682" s="279">
        <v>15584.686460000001</v>
      </c>
    </row>
    <row r="5683" spans="10:15" x14ac:dyDescent="0.2">
      <c r="J5683" s="28">
        <v>68001</v>
      </c>
      <c r="K5683" s="28" t="s">
        <v>864</v>
      </c>
      <c r="L5683" s="28">
        <v>1</v>
      </c>
      <c r="M5683" s="28" t="str">
        <f t="shared" si="107"/>
        <v>680011</v>
      </c>
      <c r="N5683" s="28">
        <v>287255</v>
      </c>
      <c r="O5683" s="279">
        <v>369813.74129999999</v>
      </c>
    </row>
    <row r="5684" spans="10:15" x14ac:dyDescent="0.2">
      <c r="J5684" s="28">
        <v>68001</v>
      </c>
      <c r="K5684" s="28" t="s">
        <v>864</v>
      </c>
      <c r="L5684" s="28">
        <v>2</v>
      </c>
      <c r="M5684" s="28" t="str">
        <f t="shared" si="107"/>
        <v>680012</v>
      </c>
      <c r="N5684" s="28">
        <v>2811404</v>
      </c>
      <c r="O5684" s="279">
        <v>595583.08189999999</v>
      </c>
    </row>
    <row r="5685" spans="10:15" x14ac:dyDescent="0.2">
      <c r="J5685" s="28">
        <v>68001</v>
      </c>
      <c r="K5685" s="28" t="s">
        <v>864</v>
      </c>
      <c r="L5685" s="28">
        <v>3</v>
      </c>
      <c r="M5685" s="28" t="str">
        <f t="shared" si="107"/>
        <v>680013</v>
      </c>
      <c r="N5685" s="28">
        <v>4430038</v>
      </c>
      <c r="O5685" s="279">
        <v>974399.79500000004</v>
      </c>
    </row>
    <row r="5686" spans="10:15" x14ac:dyDescent="0.2">
      <c r="J5686" s="28">
        <v>68001</v>
      </c>
      <c r="K5686" s="28" t="s">
        <v>864</v>
      </c>
      <c r="L5686" s="28">
        <v>4</v>
      </c>
      <c r="M5686" s="28" t="str">
        <f t="shared" si="107"/>
        <v>680014</v>
      </c>
      <c r="N5686" s="28">
        <v>3897027</v>
      </c>
      <c r="O5686" s="279">
        <v>1170559.18</v>
      </c>
    </row>
    <row r="5687" spans="10:15" x14ac:dyDescent="0.2">
      <c r="J5687" s="28">
        <v>68001</v>
      </c>
      <c r="K5687" s="28" t="s">
        <v>864</v>
      </c>
      <c r="L5687" s="28">
        <v>5</v>
      </c>
      <c r="M5687" s="28" t="str">
        <f t="shared" si="107"/>
        <v>680015</v>
      </c>
      <c r="N5687" s="28">
        <v>1285242</v>
      </c>
      <c r="O5687" s="279">
        <v>1360043.5160000001</v>
      </c>
    </row>
    <row r="5688" spans="10:15" x14ac:dyDescent="0.2">
      <c r="J5688" s="28">
        <v>68001</v>
      </c>
      <c r="K5688" s="28" t="s">
        <v>864</v>
      </c>
      <c r="L5688" s="28">
        <v>6</v>
      </c>
      <c r="M5688" s="28" t="str">
        <f t="shared" si="107"/>
        <v>680016</v>
      </c>
      <c r="N5688" s="28">
        <v>744687</v>
      </c>
      <c r="O5688" s="279">
        <v>1639182.375</v>
      </c>
    </row>
    <row r="5689" spans="10:15" x14ac:dyDescent="0.2">
      <c r="J5689" s="28">
        <v>68001</v>
      </c>
      <c r="K5689" s="28" t="s">
        <v>864</v>
      </c>
      <c r="L5689" s="28">
        <v>7</v>
      </c>
      <c r="M5689" s="28" t="str">
        <f t="shared" si="107"/>
        <v>680017</v>
      </c>
      <c r="N5689" s="28">
        <v>408322</v>
      </c>
      <c r="O5689" s="279">
        <v>1894758.3670000001</v>
      </c>
    </row>
    <row r="5690" spans="10:15" x14ac:dyDescent="0.2">
      <c r="J5690" s="28">
        <v>68001</v>
      </c>
      <c r="K5690" s="28" t="s">
        <v>864</v>
      </c>
      <c r="L5690" s="28">
        <v>8</v>
      </c>
      <c r="M5690" s="28" t="str">
        <f t="shared" si="107"/>
        <v>680018</v>
      </c>
      <c r="N5690" s="28">
        <v>155607</v>
      </c>
      <c r="O5690" s="279">
        <v>1714748.723</v>
      </c>
    </row>
    <row r="5691" spans="10:15" x14ac:dyDescent="0.2">
      <c r="J5691" s="28">
        <v>68001</v>
      </c>
      <c r="K5691" s="28" t="s">
        <v>864</v>
      </c>
      <c r="L5691" s="28">
        <v>9</v>
      </c>
      <c r="M5691" s="28" t="str">
        <f t="shared" si="107"/>
        <v>680019</v>
      </c>
      <c r="N5691" s="28">
        <v>385142</v>
      </c>
      <c r="O5691" s="279">
        <v>1696055.2690000001</v>
      </c>
    </row>
    <row r="5692" spans="10:15" x14ac:dyDescent="0.2">
      <c r="J5692" s="28">
        <v>68001</v>
      </c>
      <c r="K5692" s="28" t="s">
        <v>864</v>
      </c>
      <c r="L5692" s="28">
        <v>10</v>
      </c>
      <c r="M5692" s="28" t="str">
        <f t="shared" si="107"/>
        <v>6800110</v>
      </c>
      <c r="N5692" s="28">
        <v>2419125</v>
      </c>
      <c r="O5692" s="279">
        <v>2005893.31</v>
      </c>
    </row>
    <row r="5693" spans="10:15" x14ac:dyDescent="0.2">
      <c r="J5693" s="28">
        <v>68001</v>
      </c>
      <c r="K5693" s="28" t="s">
        <v>864</v>
      </c>
      <c r="L5693" s="28">
        <v>11</v>
      </c>
      <c r="M5693" s="28" t="str">
        <f t="shared" si="107"/>
        <v>6800111</v>
      </c>
      <c r="N5693" s="28">
        <v>979254</v>
      </c>
      <c r="O5693" s="279">
        <v>800130.91509999998</v>
      </c>
    </row>
    <row r="5694" spans="10:15" x14ac:dyDescent="0.2">
      <c r="J5694" s="28">
        <v>68001</v>
      </c>
      <c r="K5694" s="28" t="s">
        <v>864</v>
      </c>
      <c r="L5694" s="28">
        <v>12</v>
      </c>
      <c r="M5694" s="28" t="str">
        <f t="shared" si="107"/>
        <v>6800112</v>
      </c>
      <c r="N5694" s="28">
        <v>0</v>
      </c>
      <c r="O5694" s="279">
        <v>209298.40719999999</v>
      </c>
    </row>
    <row r="5695" spans="10:15" x14ac:dyDescent="0.2">
      <c r="J5695" s="28">
        <v>68013</v>
      </c>
      <c r="K5695" s="28" t="s">
        <v>865</v>
      </c>
      <c r="L5695" s="28">
        <v>1</v>
      </c>
      <c r="M5695" s="28" t="str">
        <f t="shared" si="107"/>
        <v>680131</v>
      </c>
      <c r="N5695" s="28">
        <v>3380</v>
      </c>
      <c r="O5695" s="279">
        <v>59433.054259999997</v>
      </c>
    </row>
    <row r="5696" spans="10:15" x14ac:dyDescent="0.2">
      <c r="J5696" s="28">
        <v>68013</v>
      </c>
      <c r="K5696" s="28" t="s">
        <v>865</v>
      </c>
      <c r="L5696" s="28">
        <v>2</v>
      </c>
      <c r="M5696" s="28" t="str">
        <f t="shared" si="107"/>
        <v>680132</v>
      </c>
      <c r="N5696" s="28">
        <v>4447</v>
      </c>
      <c r="O5696" s="279">
        <v>79795.584700000007</v>
      </c>
    </row>
    <row r="5697" spans="10:15" x14ac:dyDescent="0.2">
      <c r="J5697" s="28">
        <v>68013</v>
      </c>
      <c r="K5697" s="28" t="s">
        <v>865</v>
      </c>
      <c r="L5697" s="28">
        <v>9</v>
      </c>
      <c r="M5697" s="28" t="str">
        <f t="shared" si="107"/>
        <v>680139</v>
      </c>
      <c r="N5697" s="28">
        <v>280</v>
      </c>
      <c r="O5697" s="279">
        <v>40059.873950000001</v>
      </c>
    </row>
    <row r="5698" spans="10:15" x14ac:dyDescent="0.2">
      <c r="J5698" s="28">
        <v>68013</v>
      </c>
      <c r="K5698" s="28" t="s">
        <v>865</v>
      </c>
      <c r="L5698" s="28">
        <v>12</v>
      </c>
      <c r="M5698" s="28" t="str">
        <f t="shared" si="107"/>
        <v>6801312</v>
      </c>
      <c r="N5698" s="28">
        <v>0</v>
      </c>
      <c r="O5698" s="279">
        <v>7877.0892489999997</v>
      </c>
    </row>
    <row r="5699" spans="10:15" x14ac:dyDescent="0.2">
      <c r="J5699" s="28">
        <v>68020</v>
      </c>
      <c r="K5699" s="28" t="s">
        <v>866</v>
      </c>
      <c r="L5699" s="28">
        <v>1</v>
      </c>
      <c r="M5699" s="28" t="str">
        <f t="shared" ref="M5699:M5762" si="108">J5699&amp;L5699</f>
        <v>680201</v>
      </c>
      <c r="N5699" s="28">
        <v>6066</v>
      </c>
      <c r="O5699" s="279">
        <v>32376.80515</v>
      </c>
    </row>
    <row r="5700" spans="10:15" x14ac:dyDescent="0.2">
      <c r="J5700" s="28">
        <v>68020</v>
      </c>
      <c r="K5700" s="28" t="s">
        <v>866</v>
      </c>
      <c r="L5700" s="28">
        <v>2</v>
      </c>
      <c r="M5700" s="28" t="str">
        <f t="shared" si="108"/>
        <v>680202</v>
      </c>
      <c r="N5700" s="28">
        <v>6694</v>
      </c>
      <c r="O5700" s="279">
        <v>96523.979829999997</v>
      </c>
    </row>
    <row r="5701" spans="10:15" x14ac:dyDescent="0.2">
      <c r="J5701" s="28">
        <v>68020</v>
      </c>
      <c r="K5701" s="28" t="s">
        <v>866</v>
      </c>
      <c r="L5701" s="28">
        <v>9</v>
      </c>
      <c r="M5701" s="28" t="str">
        <f t="shared" si="108"/>
        <v>680209</v>
      </c>
      <c r="N5701" s="28">
        <v>105</v>
      </c>
      <c r="O5701" s="279">
        <v>25830.039529999998</v>
      </c>
    </row>
    <row r="5702" spans="10:15" x14ac:dyDescent="0.2">
      <c r="J5702" s="28">
        <v>68020</v>
      </c>
      <c r="K5702" s="28" t="s">
        <v>866</v>
      </c>
      <c r="L5702" s="28">
        <v>12</v>
      </c>
      <c r="M5702" s="28" t="str">
        <f t="shared" si="108"/>
        <v>6802012</v>
      </c>
      <c r="N5702" s="28">
        <v>0</v>
      </c>
      <c r="O5702" s="279">
        <v>5652.5208929999999</v>
      </c>
    </row>
    <row r="5703" spans="10:15" x14ac:dyDescent="0.2">
      <c r="J5703" s="28">
        <v>68051</v>
      </c>
      <c r="K5703" s="28" t="s">
        <v>867</v>
      </c>
      <c r="L5703" s="28">
        <v>1</v>
      </c>
      <c r="M5703" s="28" t="str">
        <f t="shared" si="108"/>
        <v>680511</v>
      </c>
      <c r="N5703" s="28">
        <v>11104</v>
      </c>
      <c r="O5703" s="279">
        <v>46379.805229999998</v>
      </c>
    </row>
    <row r="5704" spans="10:15" x14ac:dyDescent="0.2">
      <c r="J5704" s="28">
        <v>68051</v>
      </c>
      <c r="K5704" s="28" t="s">
        <v>867</v>
      </c>
      <c r="L5704" s="28">
        <v>2</v>
      </c>
      <c r="M5704" s="28" t="str">
        <f t="shared" si="108"/>
        <v>680512</v>
      </c>
      <c r="N5704" s="28">
        <v>26874</v>
      </c>
      <c r="O5704" s="279">
        <v>161882.7947</v>
      </c>
    </row>
    <row r="5705" spans="10:15" x14ac:dyDescent="0.2">
      <c r="J5705" s="28">
        <v>68051</v>
      </c>
      <c r="K5705" s="28" t="s">
        <v>867</v>
      </c>
      <c r="L5705" s="28">
        <v>3</v>
      </c>
      <c r="M5705" s="28" t="str">
        <f t="shared" si="108"/>
        <v>680513</v>
      </c>
      <c r="N5705" s="28">
        <v>7605</v>
      </c>
      <c r="O5705" s="279">
        <v>276020.82569999999</v>
      </c>
    </row>
    <row r="5706" spans="10:15" x14ac:dyDescent="0.2">
      <c r="J5706" s="28">
        <v>68051</v>
      </c>
      <c r="K5706" s="28" t="s">
        <v>867</v>
      </c>
      <c r="L5706" s="28">
        <v>4</v>
      </c>
      <c r="M5706" s="28" t="str">
        <f t="shared" si="108"/>
        <v>680514</v>
      </c>
      <c r="N5706" s="28">
        <v>3095</v>
      </c>
      <c r="O5706" s="279">
        <v>183172.98970000001</v>
      </c>
    </row>
    <row r="5707" spans="10:15" x14ac:dyDescent="0.2">
      <c r="J5707" s="28">
        <v>68051</v>
      </c>
      <c r="K5707" s="28" t="s">
        <v>867</v>
      </c>
      <c r="L5707" s="28">
        <v>9</v>
      </c>
      <c r="M5707" s="28" t="str">
        <f t="shared" si="108"/>
        <v>680519</v>
      </c>
      <c r="N5707" s="28">
        <v>959</v>
      </c>
      <c r="O5707" s="279">
        <v>283999.35139999999</v>
      </c>
    </row>
    <row r="5708" spans="10:15" x14ac:dyDescent="0.2">
      <c r="J5708" s="28">
        <v>68051</v>
      </c>
      <c r="K5708" s="28" t="s">
        <v>867</v>
      </c>
      <c r="L5708" s="28">
        <v>10</v>
      </c>
      <c r="M5708" s="28" t="str">
        <f t="shared" si="108"/>
        <v>6805110</v>
      </c>
      <c r="N5708" s="28">
        <v>2847</v>
      </c>
      <c r="O5708" s="279">
        <v>339986.3959</v>
      </c>
    </row>
    <row r="5709" spans="10:15" x14ac:dyDescent="0.2">
      <c r="J5709" s="28">
        <v>68051</v>
      </c>
      <c r="K5709" s="28" t="s">
        <v>867</v>
      </c>
      <c r="L5709" s="28">
        <v>11</v>
      </c>
      <c r="M5709" s="28" t="str">
        <f t="shared" si="108"/>
        <v>6805111</v>
      </c>
      <c r="N5709" s="28">
        <v>577</v>
      </c>
      <c r="O5709" s="279">
        <v>245782.61290000001</v>
      </c>
    </row>
    <row r="5710" spans="10:15" x14ac:dyDescent="0.2">
      <c r="J5710" s="28">
        <v>68051</v>
      </c>
      <c r="K5710" s="28" t="s">
        <v>867</v>
      </c>
      <c r="L5710" s="28">
        <v>12</v>
      </c>
      <c r="M5710" s="28" t="str">
        <f t="shared" si="108"/>
        <v>6805112</v>
      </c>
      <c r="N5710" s="28">
        <v>0</v>
      </c>
      <c r="O5710" s="279">
        <v>15617.987209999999</v>
      </c>
    </row>
    <row r="5711" spans="10:15" x14ac:dyDescent="0.2">
      <c r="J5711" s="28">
        <v>68077</v>
      </c>
      <c r="K5711" s="28" t="s">
        <v>868</v>
      </c>
      <c r="L5711" s="28">
        <v>1</v>
      </c>
      <c r="M5711" s="28" t="str">
        <f t="shared" si="108"/>
        <v>680771</v>
      </c>
      <c r="N5711" s="28">
        <v>9711</v>
      </c>
      <c r="O5711" s="279">
        <v>129268.5816</v>
      </c>
    </row>
    <row r="5712" spans="10:15" x14ac:dyDescent="0.2">
      <c r="J5712" s="28">
        <v>68077</v>
      </c>
      <c r="K5712" s="28" t="s">
        <v>868</v>
      </c>
      <c r="L5712" s="28">
        <v>2</v>
      </c>
      <c r="M5712" s="28" t="str">
        <f t="shared" si="108"/>
        <v>680772</v>
      </c>
      <c r="N5712" s="28">
        <v>202223</v>
      </c>
      <c r="O5712" s="279">
        <v>354844.10960000003</v>
      </c>
    </row>
    <row r="5713" spans="10:15" x14ac:dyDescent="0.2">
      <c r="J5713" s="28">
        <v>68077</v>
      </c>
      <c r="K5713" s="28" t="s">
        <v>868</v>
      </c>
      <c r="L5713" s="28">
        <v>3</v>
      </c>
      <c r="M5713" s="28" t="str">
        <f t="shared" si="108"/>
        <v>680773</v>
      </c>
      <c r="N5713" s="28">
        <v>179612</v>
      </c>
      <c r="O5713" s="279">
        <v>590407.09069999994</v>
      </c>
    </row>
    <row r="5714" spans="10:15" x14ac:dyDescent="0.2">
      <c r="J5714" s="28">
        <v>68077</v>
      </c>
      <c r="K5714" s="28" t="s">
        <v>868</v>
      </c>
      <c r="L5714" s="28">
        <v>4</v>
      </c>
      <c r="M5714" s="28" t="str">
        <f t="shared" si="108"/>
        <v>680774</v>
      </c>
      <c r="N5714" s="28">
        <v>114392</v>
      </c>
      <c r="O5714" s="279">
        <v>767762.1115</v>
      </c>
    </row>
    <row r="5715" spans="10:15" x14ac:dyDescent="0.2">
      <c r="J5715" s="28">
        <v>68077</v>
      </c>
      <c r="K5715" s="28" t="s">
        <v>868</v>
      </c>
      <c r="L5715" s="28">
        <v>5</v>
      </c>
      <c r="M5715" s="28" t="str">
        <f t="shared" si="108"/>
        <v>680775</v>
      </c>
      <c r="N5715" s="28">
        <v>27216</v>
      </c>
      <c r="O5715" s="279">
        <v>891736.42700000003</v>
      </c>
    </row>
    <row r="5716" spans="10:15" x14ac:dyDescent="0.2">
      <c r="J5716" s="28">
        <v>68077</v>
      </c>
      <c r="K5716" s="28" t="s">
        <v>868</v>
      </c>
      <c r="L5716" s="28">
        <v>6</v>
      </c>
      <c r="M5716" s="28" t="str">
        <f t="shared" si="108"/>
        <v>680776</v>
      </c>
      <c r="N5716" s="28">
        <v>14150</v>
      </c>
      <c r="O5716" s="279">
        <v>1188895.443</v>
      </c>
    </row>
    <row r="5717" spans="10:15" x14ac:dyDescent="0.2">
      <c r="J5717" s="28">
        <v>68077</v>
      </c>
      <c r="K5717" s="28" t="s">
        <v>868</v>
      </c>
      <c r="L5717" s="28">
        <v>7</v>
      </c>
      <c r="M5717" s="28" t="str">
        <f t="shared" si="108"/>
        <v>680777</v>
      </c>
      <c r="N5717" s="28">
        <v>5387</v>
      </c>
      <c r="O5717" s="279">
        <v>541744.42610000004</v>
      </c>
    </row>
    <row r="5718" spans="10:15" x14ac:dyDescent="0.2">
      <c r="J5718" s="28">
        <v>68077</v>
      </c>
      <c r="K5718" s="28" t="s">
        <v>868</v>
      </c>
      <c r="L5718" s="28">
        <v>9</v>
      </c>
      <c r="M5718" s="28" t="str">
        <f t="shared" si="108"/>
        <v>680779</v>
      </c>
      <c r="N5718" s="28">
        <v>12832</v>
      </c>
      <c r="O5718" s="279">
        <v>606940.3554</v>
      </c>
    </row>
    <row r="5719" spans="10:15" x14ac:dyDescent="0.2">
      <c r="J5719" s="28">
        <v>68077</v>
      </c>
      <c r="K5719" s="28" t="s">
        <v>868</v>
      </c>
      <c r="L5719" s="28">
        <v>10</v>
      </c>
      <c r="M5719" s="28" t="str">
        <f t="shared" si="108"/>
        <v>6807710</v>
      </c>
      <c r="N5719" s="28">
        <v>75603</v>
      </c>
      <c r="O5719" s="279">
        <v>903201.34680000006</v>
      </c>
    </row>
    <row r="5720" spans="10:15" x14ac:dyDescent="0.2">
      <c r="J5720" s="28">
        <v>68077</v>
      </c>
      <c r="K5720" s="28" t="s">
        <v>868</v>
      </c>
      <c r="L5720" s="28">
        <v>11</v>
      </c>
      <c r="M5720" s="28" t="str">
        <f t="shared" si="108"/>
        <v>6807711</v>
      </c>
      <c r="N5720" s="28">
        <v>22932</v>
      </c>
      <c r="O5720" s="279">
        <v>388246.3015</v>
      </c>
    </row>
    <row r="5721" spans="10:15" x14ac:dyDescent="0.2">
      <c r="J5721" s="28">
        <v>68077</v>
      </c>
      <c r="K5721" s="28" t="s">
        <v>868</v>
      </c>
      <c r="L5721" s="28">
        <v>12</v>
      </c>
      <c r="M5721" s="28" t="str">
        <f t="shared" si="108"/>
        <v>6807712</v>
      </c>
      <c r="N5721" s="28">
        <v>0</v>
      </c>
      <c r="O5721" s="279">
        <v>63239.018949999998</v>
      </c>
    </row>
    <row r="5722" spans="10:15" x14ac:dyDescent="0.2">
      <c r="J5722" s="28">
        <v>68079</v>
      </c>
      <c r="K5722" s="28" t="s">
        <v>869</v>
      </c>
      <c r="L5722" s="28">
        <v>1</v>
      </c>
      <c r="M5722" s="28" t="str">
        <f t="shared" si="108"/>
        <v>680791</v>
      </c>
      <c r="N5722" s="28">
        <v>181</v>
      </c>
      <c r="O5722" s="279">
        <v>253396.84839999999</v>
      </c>
    </row>
    <row r="5723" spans="10:15" x14ac:dyDescent="0.2">
      <c r="J5723" s="28">
        <v>68079</v>
      </c>
      <c r="K5723" s="28" t="s">
        <v>869</v>
      </c>
      <c r="L5723" s="28">
        <v>2</v>
      </c>
      <c r="M5723" s="28" t="str">
        <f t="shared" si="108"/>
        <v>680792</v>
      </c>
      <c r="N5723" s="28">
        <v>11748</v>
      </c>
      <c r="O5723" s="279">
        <v>317834.25949999999</v>
      </c>
    </row>
    <row r="5724" spans="10:15" x14ac:dyDescent="0.2">
      <c r="J5724" s="28">
        <v>68079</v>
      </c>
      <c r="K5724" s="28" t="s">
        <v>869</v>
      </c>
      <c r="L5724" s="28">
        <v>3</v>
      </c>
      <c r="M5724" s="28" t="str">
        <f t="shared" si="108"/>
        <v>680793</v>
      </c>
      <c r="N5724" s="28">
        <v>60463</v>
      </c>
      <c r="O5724" s="279">
        <v>457817.14659999998</v>
      </c>
    </row>
    <row r="5725" spans="10:15" x14ac:dyDescent="0.2">
      <c r="J5725" s="28">
        <v>68079</v>
      </c>
      <c r="K5725" s="28" t="s">
        <v>869</v>
      </c>
      <c r="L5725" s="28">
        <v>4</v>
      </c>
      <c r="M5725" s="28" t="str">
        <f t="shared" si="108"/>
        <v>680794</v>
      </c>
      <c r="N5725" s="28">
        <v>64085</v>
      </c>
      <c r="O5725" s="279">
        <v>445691.92509999999</v>
      </c>
    </row>
    <row r="5726" spans="10:15" x14ac:dyDescent="0.2">
      <c r="J5726" s="28">
        <v>68079</v>
      </c>
      <c r="K5726" s="28" t="s">
        <v>869</v>
      </c>
      <c r="L5726" s="28">
        <v>5</v>
      </c>
      <c r="M5726" s="28" t="str">
        <f t="shared" si="108"/>
        <v>680795</v>
      </c>
      <c r="N5726" s="28">
        <v>21225</v>
      </c>
      <c r="O5726" s="279">
        <v>422970.26870000002</v>
      </c>
    </row>
    <row r="5727" spans="10:15" x14ac:dyDescent="0.2">
      <c r="J5727" s="28">
        <v>68079</v>
      </c>
      <c r="K5727" s="28" t="s">
        <v>869</v>
      </c>
      <c r="L5727" s="28">
        <v>6</v>
      </c>
      <c r="M5727" s="28" t="str">
        <f t="shared" si="108"/>
        <v>680796</v>
      </c>
      <c r="N5727" s="28">
        <v>19925</v>
      </c>
      <c r="O5727" s="279">
        <v>349827.13650000002</v>
      </c>
    </row>
    <row r="5728" spans="10:15" x14ac:dyDescent="0.2">
      <c r="J5728" s="28">
        <v>68079</v>
      </c>
      <c r="K5728" s="28" t="s">
        <v>869</v>
      </c>
      <c r="L5728" s="28">
        <v>7</v>
      </c>
      <c r="M5728" s="28" t="str">
        <f t="shared" si="108"/>
        <v>680797</v>
      </c>
      <c r="N5728" s="28">
        <v>6526</v>
      </c>
      <c r="O5728" s="279">
        <v>381628.38419999997</v>
      </c>
    </row>
    <row r="5729" spans="10:15" x14ac:dyDescent="0.2">
      <c r="J5729" s="28">
        <v>68079</v>
      </c>
      <c r="K5729" s="28" t="s">
        <v>869</v>
      </c>
      <c r="L5729" s="28">
        <v>8</v>
      </c>
      <c r="M5729" s="28" t="str">
        <f t="shared" si="108"/>
        <v>680798</v>
      </c>
      <c r="N5729" s="28">
        <v>547</v>
      </c>
      <c r="O5729" s="279">
        <v>775915.66269999999</v>
      </c>
    </row>
    <row r="5730" spans="10:15" x14ac:dyDescent="0.2">
      <c r="J5730" s="28">
        <v>68079</v>
      </c>
      <c r="K5730" s="28" t="s">
        <v>869</v>
      </c>
      <c r="L5730" s="28">
        <v>9</v>
      </c>
      <c r="M5730" s="28" t="str">
        <f t="shared" si="108"/>
        <v>680799</v>
      </c>
      <c r="N5730" s="28">
        <v>2032</v>
      </c>
      <c r="O5730" s="279">
        <v>529620.28150000004</v>
      </c>
    </row>
    <row r="5731" spans="10:15" x14ac:dyDescent="0.2">
      <c r="J5731" s="28">
        <v>68079</v>
      </c>
      <c r="K5731" s="28" t="s">
        <v>869</v>
      </c>
      <c r="L5731" s="28">
        <v>10</v>
      </c>
      <c r="M5731" s="28" t="str">
        <f t="shared" si="108"/>
        <v>6807910</v>
      </c>
      <c r="N5731" s="28">
        <v>16666</v>
      </c>
      <c r="O5731" s="279">
        <v>501819.3505</v>
      </c>
    </row>
    <row r="5732" spans="10:15" x14ac:dyDescent="0.2">
      <c r="J5732" s="28">
        <v>68079</v>
      </c>
      <c r="K5732" s="28" t="s">
        <v>869</v>
      </c>
      <c r="L5732" s="28">
        <v>11</v>
      </c>
      <c r="M5732" s="28" t="str">
        <f t="shared" si="108"/>
        <v>6807911</v>
      </c>
      <c r="N5732" s="28">
        <v>4758</v>
      </c>
      <c r="O5732" s="279">
        <v>584406.48690000002</v>
      </c>
    </row>
    <row r="5733" spans="10:15" x14ac:dyDescent="0.2">
      <c r="J5733" s="28">
        <v>68079</v>
      </c>
      <c r="K5733" s="28" t="s">
        <v>869</v>
      </c>
      <c r="L5733" s="28">
        <v>12</v>
      </c>
      <c r="M5733" s="28" t="str">
        <f t="shared" si="108"/>
        <v>6807912</v>
      </c>
      <c r="N5733" s="28">
        <v>0</v>
      </c>
      <c r="O5733" s="279">
        <v>83802.622650000005</v>
      </c>
    </row>
    <row r="5734" spans="10:15" x14ac:dyDescent="0.2">
      <c r="J5734" s="28">
        <v>68081</v>
      </c>
      <c r="K5734" s="28" t="s">
        <v>870</v>
      </c>
      <c r="L5734" s="28">
        <v>1</v>
      </c>
      <c r="M5734" s="28" t="str">
        <f t="shared" si="108"/>
        <v>680811</v>
      </c>
      <c r="N5734" s="28">
        <v>540589</v>
      </c>
      <c r="O5734" s="279">
        <v>83133.074800000002</v>
      </c>
    </row>
    <row r="5735" spans="10:15" x14ac:dyDescent="0.2">
      <c r="J5735" s="28">
        <v>68081</v>
      </c>
      <c r="K5735" s="28" t="s">
        <v>870</v>
      </c>
      <c r="L5735" s="28">
        <v>2</v>
      </c>
      <c r="M5735" s="28" t="str">
        <f t="shared" si="108"/>
        <v>680812</v>
      </c>
      <c r="N5735" s="28">
        <v>1887031</v>
      </c>
      <c r="O5735" s="279">
        <v>305565.86259999999</v>
      </c>
    </row>
    <row r="5736" spans="10:15" x14ac:dyDescent="0.2">
      <c r="J5736" s="28">
        <v>68081</v>
      </c>
      <c r="K5736" s="28" t="s">
        <v>870</v>
      </c>
      <c r="L5736" s="28">
        <v>3</v>
      </c>
      <c r="M5736" s="28" t="str">
        <f t="shared" si="108"/>
        <v>680813</v>
      </c>
      <c r="N5736" s="28">
        <v>1010903</v>
      </c>
      <c r="O5736" s="279">
        <v>628457.24800000002</v>
      </c>
    </row>
    <row r="5737" spans="10:15" x14ac:dyDescent="0.2">
      <c r="J5737" s="28">
        <v>68081</v>
      </c>
      <c r="K5737" s="28" t="s">
        <v>870</v>
      </c>
      <c r="L5737" s="28">
        <v>4</v>
      </c>
      <c r="M5737" s="28" t="str">
        <f t="shared" si="108"/>
        <v>680814</v>
      </c>
      <c r="N5737" s="28">
        <v>855354</v>
      </c>
      <c r="O5737" s="279">
        <v>724690.69830000005</v>
      </c>
    </row>
    <row r="5738" spans="10:15" x14ac:dyDescent="0.2">
      <c r="J5738" s="28">
        <v>68081</v>
      </c>
      <c r="K5738" s="28" t="s">
        <v>870</v>
      </c>
      <c r="L5738" s="28">
        <v>5</v>
      </c>
      <c r="M5738" s="28" t="str">
        <f t="shared" si="108"/>
        <v>680815</v>
      </c>
      <c r="N5738" s="28">
        <v>173232</v>
      </c>
      <c r="O5738" s="279">
        <v>913158.26029999997</v>
      </c>
    </row>
    <row r="5739" spans="10:15" x14ac:dyDescent="0.2">
      <c r="J5739" s="28">
        <v>68081</v>
      </c>
      <c r="K5739" s="28" t="s">
        <v>870</v>
      </c>
      <c r="L5739" s="28">
        <v>6</v>
      </c>
      <c r="M5739" s="28" t="str">
        <f t="shared" si="108"/>
        <v>680816</v>
      </c>
      <c r="N5739" s="28">
        <v>63861</v>
      </c>
      <c r="O5739" s="279">
        <v>1073984.2779999999</v>
      </c>
    </row>
    <row r="5740" spans="10:15" x14ac:dyDescent="0.2">
      <c r="J5740" s="28">
        <v>68081</v>
      </c>
      <c r="K5740" s="28" t="s">
        <v>870</v>
      </c>
      <c r="L5740" s="28">
        <v>7</v>
      </c>
      <c r="M5740" s="28" t="str">
        <f t="shared" si="108"/>
        <v>680817</v>
      </c>
      <c r="N5740" s="28">
        <v>36331</v>
      </c>
      <c r="O5740" s="279">
        <v>918716.24170000001</v>
      </c>
    </row>
    <row r="5741" spans="10:15" x14ac:dyDescent="0.2">
      <c r="J5741" s="28">
        <v>68081</v>
      </c>
      <c r="K5741" s="28" t="s">
        <v>870</v>
      </c>
      <c r="L5741" s="28">
        <v>8</v>
      </c>
      <c r="M5741" s="28" t="str">
        <f t="shared" si="108"/>
        <v>680818</v>
      </c>
      <c r="N5741" s="28">
        <v>118846</v>
      </c>
      <c r="O5741" s="279">
        <v>483138.56530000002</v>
      </c>
    </row>
    <row r="5742" spans="10:15" x14ac:dyDescent="0.2">
      <c r="J5742" s="28">
        <v>68081</v>
      </c>
      <c r="K5742" s="28" t="s">
        <v>870</v>
      </c>
      <c r="L5742" s="28">
        <v>9</v>
      </c>
      <c r="M5742" s="28" t="str">
        <f t="shared" si="108"/>
        <v>680819</v>
      </c>
      <c r="N5742" s="28">
        <v>89995</v>
      </c>
      <c r="O5742" s="279">
        <v>1259609.3189999999</v>
      </c>
    </row>
    <row r="5743" spans="10:15" x14ac:dyDescent="0.2">
      <c r="J5743" s="28">
        <v>68081</v>
      </c>
      <c r="K5743" s="28" t="s">
        <v>870</v>
      </c>
      <c r="L5743" s="28">
        <v>10</v>
      </c>
      <c r="M5743" s="28" t="str">
        <f t="shared" si="108"/>
        <v>6808110</v>
      </c>
      <c r="N5743" s="28">
        <v>421637</v>
      </c>
      <c r="O5743" s="279">
        <v>1198811.112</v>
      </c>
    </row>
    <row r="5744" spans="10:15" x14ac:dyDescent="0.2">
      <c r="J5744" s="28">
        <v>68081</v>
      </c>
      <c r="K5744" s="28" t="s">
        <v>870</v>
      </c>
      <c r="L5744" s="28">
        <v>11</v>
      </c>
      <c r="M5744" s="28" t="str">
        <f t="shared" si="108"/>
        <v>6808111</v>
      </c>
      <c r="N5744" s="28">
        <v>290717</v>
      </c>
      <c r="O5744" s="279">
        <v>345270.43819999998</v>
      </c>
    </row>
    <row r="5745" spans="10:15" x14ac:dyDescent="0.2">
      <c r="J5745" s="28">
        <v>68081</v>
      </c>
      <c r="K5745" s="28" t="s">
        <v>870</v>
      </c>
      <c r="L5745" s="28">
        <v>12</v>
      </c>
      <c r="M5745" s="28" t="str">
        <f t="shared" si="108"/>
        <v>6808112</v>
      </c>
      <c r="N5745" s="28">
        <v>0</v>
      </c>
      <c r="O5745" s="279">
        <v>83779.596690000006</v>
      </c>
    </row>
    <row r="5746" spans="10:15" x14ac:dyDescent="0.2">
      <c r="J5746" s="28">
        <v>68092</v>
      </c>
      <c r="K5746" s="28" t="s">
        <v>871</v>
      </c>
      <c r="L5746" s="28">
        <v>1</v>
      </c>
      <c r="M5746" s="28" t="str">
        <f t="shared" si="108"/>
        <v>680921</v>
      </c>
      <c r="N5746" s="28">
        <v>22784</v>
      </c>
      <c r="O5746" s="279">
        <v>25849.410520000001</v>
      </c>
    </row>
    <row r="5747" spans="10:15" x14ac:dyDescent="0.2">
      <c r="J5747" s="28">
        <v>68092</v>
      </c>
      <c r="K5747" s="28" t="s">
        <v>871</v>
      </c>
      <c r="L5747" s="28">
        <v>2</v>
      </c>
      <c r="M5747" s="28" t="str">
        <f t="shared" si="108"/>
        <v>680922</v>
      </c>
      <c r="N5747" s="28">
        <v>23801</v>
      </c>
      <c r="O5747" s="279">
        <v>72745.338650000005</v>
      </c>
    </row>
    <row r="5748" spans="10:15" x14ac:dyDescent="0.2">
      <c r="J5748" s="28">
        <v>68092</v>
      </c>
      <c r="K5748" s="28" t="s">
        <v>871</v>
      </c>
      <c r="L5748" s="28">
        <v>3</v>
      </c>
      <c r="M5748" s="28" t="str">
        <f t="shared" si="108"/>
        <v>680923</v>
      </c>
      <c r="N5748" s="28">
        <v>1212</v>
      </c>
      <c r="O5748" s="279">
        <v>59896.062890000001</v>
      </c>
    </row>
    <row r="5749" spans="10:15" x14ac:dyDescent="0.2">
      <c r="J5749" s="28">
        <v>68092</v>
      </c>
      <c r="K5749" s="28" t="s">
        <v>871</v>
      </c>
      <c r="L5749" s="28">
        <v>4</v>
      </c>
      <c r="M5749" s="28" t="str">
        <f t="shared" si="108"/>
        <v>680924</v>
      </c>
      <c r="N5749" s="28">
        <v>724</v>
      </c>
      <c r="O5749" s="279">
        <v>79029.970759999997</v>
      </c>
    </row>
    <row r="5750" spans="10:15" x14ac:dyDescent="0.2">
      <c r="J5750" s="28">
        <v>68092</v>
      </c>
      <c r="K5750" s="28" t="s">
        <v>871</v>
      </c>
      <c r="L5750" s="28">
        <v>9</v>
      </c>
      <c r="M5750" s="28" t="str">
        <f t="shared" si="108"/>
        <v>680929</v>
      </c>
      <c r="N5750" s="28">
        <v>567</v>
      </c>
      <c r="O5750" s="279">
        <v>79069.911649999995</v>
      </c>
    </row>
    <row r="5751" spans="10:15" x14ac:dyDescent="0.2">
      <c r="J5751" s="28">
        <v>68092</v>
      </c>
      <c r="K5751" s="28" t="s">
        <v>871</v>
      </c>
      <c r="L5751" s="28">
        <v>12</v>
      </c>
      <c r="M5751" s="28" t="str">
        <f t="shared" si="108"/>
        <v>6809212</v>
      </c>
      <c r="N5751" s="28">
        <v>0</v>
      </c>
      <c r="O5751" s="279">
        <v>2975.8464399999998</v>
      </c>
    </row>
    <row r="5752" spans="10:15" x14ac:dyDescent="0.2">
      <c r="J5752" s="28">
        <v>68101</v>
      </c>
      <c r="K5752" s="28" t="s">
        <v>872</v>
      </c>
      <c r="L5752" s="28">
        <v>1</v>
      </c>
      <c r="M5752" s="28" t="str">
        <f t="shared" si="108"/>
        <v>681011</v>
      </c>
      <c r="N5752" s="28">
        <v>6802</v>
      </c>
      <c r="O5752" s="279">
        <v>76178.461540000004</v>
      </c>
    </row>
    <row r="5753" spans="10:15" x14ac:dyDescent="0.2">
      <c r="J5753" s="28">
        <v>68101</v>
      </c>
      <c r="K5753" s="28" t="s">
        <v>872</v>
      </c>
      <c r="L5753" s="28">
        <v>2</v>
      </c>
      <c r="M5753" s="28" t="str">
        <f t="shared" si="108"/>
        <v>681012</v>
      </c>
      <c r="N5753" s="28">
        <v>31507</v>
      </c>
      <c r="O5753" s="279">
        <v>142247.89050000001</v>
      </c>
    </row>
    <row r="5754" spans="10:15" x14ac:dyDescent="0.2">
      <c r="J5754" s="28">
        <v>68101</v>
      </c>
      <c r="K5754" s="28" t="s">
        <v>872</v>
      </c>
      <c r="L5754" s="28">
        <v>3</v>
      </c>
      <c r="M5754" s="28" t="str">
        <f t="shared" si="108"/>
        <v>681013</v>
      </c>
      <c r="N5754" s="28">
        <v>2232</v>
      </c>
      <c r="O5754" s="279">
        <v>138971.9486</v>
      </c>
    </row>
    <row r="5755" spans="10:15" x14ac:dyDescent="0.2">
      <c r="J5755" s="28">
        <v>68101</v>
      </c>
      <c r="K5755" s="28" t="s">
        <v>872</v>
      </c>
      <c r="L5755" s="28">
        <v>4</v>
      </c>
      <c r="M5755" s="28" t="str">
        <f t="shared" si="108"/>
        <v>681014</v>
      </c>
      <c r="N5755" s="28">
        <v>509</v>
      </c>
      <c r="O5755" s="279">
        <v>112487.106</v>
      </c>
    </row>
    <row r="5756" spans="10:15" x14ac:dyDescent="0.2">
      <c r="J5756" s="28">
        <v>68101</v>
      </c>
      <c r="K5756" s="28" t="s">
        <v>872</v>
      </c>
      <c r="L5756" s="28">
        <v>9</v>
      </c>
      <c r="M5756" s="28" t="str">
        <f t="shared" si="108"/>
        <v>681019</v>
      </c>
      <c r="N5756" s="28">
        <v>5250</v>
      </c>
      <c r="O5756" s="279">
        <v>256968.19820000001</v>
      </c>
    </row>
    <row r="5757" spans="10:15" x14ac:dyDescent="0.2">
      <c r="J5757" s="28">
        <v>68101</v>
      </c>
      <c r="K5757" s="28" t="s">
        <v>872</v>
      </c>
      <c r="L5757" s="28">
        <v>10</v>
      </c>
      <c r="M5757" s="28" t="str">
        <f t="shared" si="108"/>
        <v>6810110</v>
      </c>
      <c r="N5757" s="28">
        <v>2276</v>
      </c>
      <c r="O5757" s="279">
        <v>145249.02530000001</v>
      </c>
    </row>
    <row r="5758" spans="10:15" x14ac:dyDescent="0.2">
      <c r="J5758" s="28">
        <v>68101</v>
      </c>
      <c r="K5758" s="28" t="s">
        <v>872</v>
      </c>
      <c r="L5758" s="28">
        <v>11</v>
      </c>
      <c r="M5758" s="28" t="str">
        <f t="shared" si="108"/>
        <v>6810111</v>
      </c>
      <c r="N5758" s="28">
        <v>280</v>
      </c>
      <c r="O5758" s="279">
        <v>85358.518880000003</v>
      </c>
    </row>
    <row r="5759" spans="10:15" x14ac:dyDescent="0.2">
      <c r="J5759" s="28">
        <v>68101</v>
      </c>
      <c r="K5759" s="28" t="s">
        <v>872</v>
      </c>
      <c r="L5759" s="28">
        <v>12</v>
      </c>
      <c r="M5759" s="28" t="str">
        <f t="shared" si="108"/>
        <v>6810112</v>
      </c>
      <c r="N5759" s="28">
        <v>0</v>
      </c>
      <c r="O5759" s="279">
        <v>14826.061079999999</v>
      </c>
    </row>
    <row r="5760" spans="10:15" x14ac:dyDescent="0.2">
      <c r="J5760" s="28">
        <v>68121</v>
      </c>
      <c r="K5760" s="28" t="s">
        <v>873</v>
      </c>
      <c r="L5760" s="28">
        <v>1</v>
      </c>
      <c r="M5760" s="28" t="str">
        <f t="shared" si="108"/>
        <v>681211</v>
      </c>
      <c r="N5760" s="28">
        <v>3443</v>
      </c>
      <c r="O5760" s="279">
        <v>27405.488109999998</v>
      </c>
    </row>
    <row r="5761" spans="10:15" x14ac:dyDescent="0.2">
      <c r="J5761" s="28">
        <v>68121</v>
      </c>
      <c r="K5761" s="28" t="s">
        <v>873</v>
      </c>
      <c r="L5761" s="28">
        <v>2</v>
      </c>
      <c r="M5761" s="28" t="str">
        <f t="shared" si="108"/>
        <v>681212</v>
      </c>
      <c r="N5761" s="28">
        <v>4293</v>
      </c>
      <c r="O5761" s="279">
        <v>18137.574339999999</v>
      </c>
    </row>
    <row r="5762" spans="10:15" x14ac:dyDescent="0.2">
      <c r="J5762" s="28">
        <v>68121</v>
      </c>
      <c r="K5762" s="28" t="s">
        <v>873</v>
      </c>
      <c r="L5762" s="28">
        <v>3</v>
      </c>
      <c r="M5762" s="28" t="str">
        <f t="shared" si="108"/>
        <v>681213</v>
      </c>
      <c r="N5762" s="28">
        <v>862</v>
      </c>
      <c r="O5762" s="279">
        <v>25641.845590000001</v>
      </c>
    </row>
    <row r="5763" spans="10:15" x14ac:dyDescent="0.2">
      <c r="J5763" s="28">
        <v>68121</v>
      </c>
      <c r="K5763" s="28" t="s">
        <v>873</v>
      </c>
      <c r="L5763" s="28">
        <v>9</v>
      </c>
      <c r="M5763" s="28" t="str">
        <f t="shared" ref="M5763:M5826" si="109">J5763&amp;L5763</f>
        <v>681219</v>
      </c>
      <c r="N5763" s="28">
        <v>908</v>
      </c>
      <c r="O5763" s="279">
        <v>77394.093810000006</v>
      </c>
    </row>
    <row r="5764" spans="10:15" x14ac:dyDescent="0.2">
      <c r="J5764" s="28">
        <v>68121</v>
      </c>
      <c r="K5764" s="28" t="s">
        <v>873</v>
      </c>
      <c r="L5764" s="28">
        <v>12</v>
      </c>
      <c r="M5764" s="28" t="str">
        <f t="shared" si="109"/>
        <v>6812112</v>
      </c>
      <c r="N5764" s="28">
        <v>0</v>
      </c>
      <c r="O5764" s="279">
        <v>3063.853873</v>
      </c>
    </row>
    <row r="5765" spans="10:15" x14ac:dyDescent="0.2">
      <c r="J5765" s="28">
        <v>68132</v>
      </c>
      <c r="K5765" s="28" t="s">
        <v>874</v>
      </c>
      <c r="L5765" s="28">
        <v>1</v>
      </c>
      <c r="M5765" s="28" t="str">
        <f t="shared" si="109"/>
        <v>681321</v>
      </c>
      <c r="N5765" s="28">
        <v>995</v>
      </c>
      <c r="O5765" s="279">
        <v>112523.0649</v>
      </c>
    </row>
    <row r="5766" spans="10:15" x14ac:dyDescent="0.2">
      <c r="J5766" s="28">
        <v>68132</v>
      </c>
      <c r="K5766" s="28" t="s">
        <v>874</v>
      </c>
      <c r="L5766" s="28">
        <v>2</v>
      </c>
      <c r="M5766" s="28" t="str">
        <f t="shared" si="109"/>
        <v>681322</v>
      </c>
      <c r="N5766" s="28">
        <v>19849</v>
      </c>
      <c r="O5766" s="279">
        <v>203306.8609</v>
      </c>
    </row>
    <row r="5767" spans="10:15" x14ac:dyDescent="0.2">
      <c r="J5767" s="28">
        <v>68132</v>
      </c>
      <c r="K5767" s="28" t="s">
        <v>874</v>
      </c>
      <c r="L5767" s="28">
        <v>3</v>
      </c>
      <c r="M5767" s="28" t="str">
        <f t="shared" si="109"/>
        <v>681323</v>
      </c>
      <c r="N5767" s="28">
        <v>5353</v>
      </c>
      <c r="O5767" s="279">
        <v>289395.9265</v>
      </c>
    </row>
    <row r="5768" spans="10:15" x14ac:dyDescent="0.2">
      <c r="J5768" s="28">
        <v>68132</v>
      </c>
      <c r="K5768" s="28" t="s">
        <v>874</v>
      </c>
      <c r="L5768" s="28">
        <v>4</v>
      </c>
      <c r="M5768" s="28" t="str">
        <f t="shared" si="109"/>
        <v>681324</v>
      </c>
      <c r="N5768" s="28">
        <v>2749</v>
      </c>
      <c r="O5768" s="279">
        <v>442711.99479999999</v>
      </c>
    </row>
    <row r="5769" spans="10:15" x14ac:dyDescent="0.2">
      <c r="J5769" s="28">
        <v>68132</v>
      </c>
      <c r="K5769" s="28" t="s">
        <v>874</v>
      </c>
      <c r="L5769" s="28">
        <v>9</v>
      </c>
      <c r="M5769" s="28" t="str">
        <f t="shared" si="109"/>
        <v>681329</v>
      </c>
      <c r="N5769" s="28">
        <v>1657</v>
      </c>
      <c r="O5769" s="279">
        <v>221701.99069999999</v>
      </c>
    </row>
    <row r="5770" spans="10:15" x14ac:dyDescent="0.2">
      <c r="J5770" s="28">
        <v>68132</v>
      </c>
      <c r="K5770" s="28" t="s">
        <v>874</v>
      </c>
      <c r="L5770" s="28">
        <v>10</v>
      </c>
      <c r="M5770" s="28" t="str">
        <f t="shared" si="109"/>
        <v>6813210</v>
      </c>
      <c r="N5770" s="28">
        <v>1761</v>
      </c>
      <c r="O5770" s="279">
        <v>190422.9841</v>
      </c>
    </row>
    <row r="5771" spans="10:15" x14ac:dyDescent="0.2">
      <c r="J5771" s="28">
        <v>68132</v>
      </c>
      <c r="K5771" s="28" t="s">
        <v>874</v>
      </c>
      <c r="L5771" s="28">
        <v>11</v>
      </c>
      <c r="M5771" s="28" t="str">
        <f t="shared" si="109"/>
        <v>6813211</v>
      </c>
      <c r="N5771" s="28">
        <v>592</v>
      </c>
      <c r="O5771" s="279">
        <v>100302.9967</v>
      </c>
    </row>
    <row r="5772" spans="10:15" x14ac:dyDescent="0.2">
      <c r="J5772" s="28">
        <v>68132</v>
      </c>
      <c r="K5772" s="28" t="s">
        <v>874</v>
      </c>
      <c r="L5772" s="28">
        <v>12</v>
      </c>
      <c r="M5772" s="28" t="str">
        <f t="shared" si="109"/>
        <v>6813212</v>
      </c>
      <c r="N5772" s="28">
        <v>0</v>
      </c>
      <c r="O5772" s="279">
        <v>44828.192589999999</v>
      </c>
    </row>
    <row r="5773" spans="10:15" x14ac:dyDescent="0.2">
      <c r="J5773" s="28">
        <v>68147</v>
      </c>
      <c r="K5773" s="28" t="s">
        <v>875</v>
      </c>
      <c r="L5773" s="28">
        <v>1</v>
      </c>
      <c r="M5773" s="28" t="str">
        <f t="shared" si="109"/>
        <v>681471</v>
      </c>
      <c r="N5773" s="28">
        <v>24968</v>
      </c>
      <c r="O5773" s="279">
        <v>45676.635450000002</v>
      </c>
    </row>
    <row r="5774" spans="10:15" x14ac:dyDescent="0.2">
      <c r="J5774" s="28">
        <v>68147</v>
      </c>
      <c r="K5774" s="28" t="s">
        <v>875</v>
      </c>
      <c r="L5774" s="28">
        <v>2</v>
      </c>
      <c r="M5774" s="28" t="str">
        <f t="shared" si="109"/>
        <v>681472</v>
      </c>
      <c r="N5774" s="28">
        <v>66214</v>
      </c>
      <c r="O5774" s="279">
        <v>105058.5782</v>
      </c>
    </row>
    <row r="5775" spans="10:15" x14ac:dyDescent="0.2">
      <c r="J5775" s="28">
        <v>68147</v>
      </c>
      <c r="K5775" s="28" t="s">
        <v>875</v>
      </c>
      <c r="L5775" s="28">
        <v>3</v>
      </c>
      <c r="M5775" s="28" t="str">
        <f t="shared" si="109"/>
        <v>681473</v>
      </c>
      <c r="N5775" s="28">
        <v>7139</v>
      </c>
      <c r="O5775" s="279">
        <v>79768.690449999995</v>
      </c>
    </row>
    <row r="5776" spans="10:15" x14ac:dyDescent="0.2">
      <c r="J5776" s="28">
        <v>68147</v>
      </c>
      <c r="K5776" s="28" t="s">
        <v>875</v>
      </c>
      <c r="L5776" s="28">
        <v>4</v>
      </c>
      <c r="M5776" s="28" t="str">
        <f t="shared" si="109"/>
        <v>681474</v>
      </c>
      <c r="N5776" s="28">
        <v>4999</v>
      </c>
      <c r="O5776" s="279">
        <v>87800.186170000001</v>
      </c>
    </row>
    <row r="5777" spans="10:15" x14ac:dyDescent="0.2">
      <c r="J5777" s="28">
        <v>68147</v>
      </c>
      <c r="K5777" s="28" t="s">
        <v>875</v>
      </c>
      <c r="L5777" s="28">
        <v>9</v>
      </c>
      <c r="M5777" s="28" t="str">
        <f t="shared" si="109"/>
        <v>681479</v>
      </c>
      <c r="N5777" s="28">
        <v>3455</v>
      </c>
      <c r="O5777" s="279">
        <v>132110.8296</v>
      </c>
    </row>
    <row r="5778" spans="10:15" x14ac:dyDescent="0.2">
      <c r="J5778" s="28">
        <v>68147</v>
      </c>
      <c r="K5778" s="28" t="s">
        <v>875</v>
      </c>
      <c r="L5778" s="28">
        <v>10</v>
      </c>
      <c r="M5778" s="28" t="str">
        <f t="shared" si="109"/>
        <v>6814710</v>
      </c>
      <c r="N5778" s="28">
        <v>5695</v>
      </c>
      <c r="O5778" s="279">
        <v>103371.0184</v>
      </c>
    </row>
    <row r="5779" spans="10:15" x14ac:dyDescent="0.2">
      <c r="J5779" s="28">
        <v>68147</v>
      </c>
      <c r="K5779" s="28" t="s">
        <v>875</v>
      </c>
      <c r="L5779" s="28">
        <v>11</v>
      </c>
      <c r="M5779" s="28" t="str">
        <f t="shared" si="109"/>
        <v>6814711</v>
      </c>
      <c r="N5779" s="28">
        <v>190</v>
      </c>
      <c r="O5779" s="279">
        <v>80789.385540000003</v>
      </c>
    </row>
    <row r="5780" spans="10:15" x14ac:dyDescent="0.2">
      <c r="J5780" s="28">
        <v>68147</v>
      </c>
      <c r="K5780" s="28" t="s">
        <v>875</v>
      </c>
      <c r="L5780" s="28">
        <v>12</v>
      </c>
      <c r="M5780" s="28" t="str">
        <f t="shared" si="109"/>
        <v>6814712</v>
      </c>
      <c r="N5780" s="28">
        <v>0</v>
      </c>
      <c r="O5780" s="279">
        <v>9094.4534160000003</v>
      </c>
    </row>
    <row r="5781" spans="10:15" x14ac:dyDescent="0.2">
      <c r="J5781" s="28">
        <v>68152</v>
      </c>
      <c r="K5781" s="28" t="s">
        <v>876</v>
      </c>
      <c r="L5781" s="28">
        <v>1</v>
      </c>
      <c r="M5781" s="28" t="str">
        <f t="shared" si="109"/>
        <v>681521</v>
      </c>
      <c r="N5781" s="28">
        <v>8139</v>
      </c>
      <c r="O5781" s="279">
        <v>42363.51195</v>
      </c>
    </row>
    <row r="5782" spans="10:15" x14ac:dyDescent="0.2">
      <c r="J5782" s="28">
        <v>68152</v>
      </c>
      <c r="K5782" s="28" t="s">
        <v>876</v>
      </c>
      <c r="L5782" s="28">
        <v>2</v>
      </c>
      <c r="M5782" s="28" t="str">
        <f t="shared" si="109"/>
        <v>681522</v>
      </c>
      <c r="N5782" s="28">
        <v>14814</v>
      </c>
      <c r="O5782" s="279">
        <v>107632.45909999999</v>
      </c>
    </row>
    <row r="5783" spans="10:15" x14ac:dyDescent="0.2">
      <c r="J5783" s="28">
        <v>68152</v>
      </c>
      <c r="K5783" s="28" t="s">
        <v>876</v>
      </c>
      <c r="L5783" s="28">
        <v>3</v>
      </c>
      <c r="M5783" s="28" t="str">
        <f t="shared" si="109"/>
        <v>681523</v>
      </c>
      <c r="N5783" s="28">
        <v>2530</v>
      </c>
      <c r="O5783" s="279">
        <v>220808.9062</v>
      </c>
    </row>
    <row r="5784" spans="10:15" x14ac:dyDescent="0.2">
      <c r="J5784" s="28">
        <v>68152</v>
      </c>
      <c r="K5784" s="28" t="s">
        <v>876</v>
      </c>
      <c r="L5784" s="28">
        <v>4</v>
      </c>
      <c r="M5784" s="28" t="str">
        <f t="shared" si="109"/>
        <v>681524</v>
      </c>
      <c r="N5784" s="28">
        <v>660</v>
      </c>
      <c r="O5784" s="279">
        <v>223235.53719999999</v>
      </c>
    </row>
    <row r="5785" spans="10:15" x14ac:dyDescent="0.2">
      <c r="J5785" s="28">
        <v>68152</v>
      </c>
      <c r="K5785" s="28" t="s">
        <v>876</v>
      </c>
      <c r="L5785" s="28">
        <v>5</v>
      </c>
      <c r="M5785" s="28" t="str">
        <f t="shared" si="109"/>
        <v>681525</v>
      </c>
      <c r="N5785" s="28">
        <v>475</v>
      </c>
      <c r="O5785" s="279">
        <v>169101.26579999999</v>
      </c>
    </row>
    <row r="5786" spans="10:15" x14ac:dyDescent="0.2">
      <c r="J5786" s="28">
        <v>68152</v>
      </c>
      <c r="K5786" s="28" t="s">
        <v>876</v>
      </c>
      <c r="L5786" s="28">
        <v>9</v>
      </c>
      <c r="M5786" s="28" t="str">
        <f t="shared" si="109"/>
        <v>681529</v>
      </c>
      <c r="N5786" s="28">
        <v>153</v>
      </c>
      <c r="O5786" s="279">
        <v>277126.9841</v>
      </c>
    </row>
    <row r="5787" spans="10:15" x14ac:dyDescent="0.2">
      <c r="J5787" s="28">
        <v>68152</v>
      </c>
      <c r="K5787" s="28" t="s">
        <v>876</v>
      </c>
      <c r="L5787" s="28">
        <v>10</v>
      </c>
      <c r="M5787" s="28" t="str">
        <f t="shared" si="109"/>
        <v>6815210</v>
      </c>
      <c r="N5787" s="28">
        <v>1672</v>
      </c>
      <c r="O5787" s="279">
        <v>222763.04329999999</v>
      </c>
    </row>
    <row r="5788" spans="10:15" x14ac:dyDescent="0.2">
      <c r="J5788" s="28">
        <v>68152</v>
      </c>
      <c r="K5788" s="28" t="s">
        <v>876</v>
      </c>
      <c r="L5788" s="28">
        <v>12</v>
      </c>
      <c r="M5788" s="28" t="str">
        <f t="shared" si="109"/>
        <v>6815212</v>
      </c>
      <c r="N5788" s="28">
        <v>0</v>
      </c>
      <c r="O5788" s="279">
        <v>10994.45736</v>
      </c>
    </row>
    <row r="5789" spans="10:15" x14ac:dyDescent="0.2">
      <c r="J5789" s="28">
        <v>68160</v>
      </c>
      <c r="K5789" s="28" t="s">
        <v>877</v>
      </c>
      <c r="L5789" s="28">
        <v>1</v>
      </c>
      <c r="M5789" s="28" t="str">
        <f t="shared" si="109"/>
        <v>681601</v>
      </c>
      <c r="N5789" s="28">
        <v>1075</v>
      </c>
      <c r="O5789" s="279">
        <v>62835.123200000002</v>
      </c>
    </row>
    <row r="5790" spans="10:15" x14ac:dyDescent="0.2">
      <c r="J5790" s="28">
        <v>68160</v>
      </c>
      <c r="K5790" s="28" t="s">
        <v>877</v>
      </c>
      <c r="L5790" s="28">
        <v>2</v>
      </c>
      <c r="M5790" s="28" t="str">
        <f t="shared" si="109"/>
        <v>681602</v>
      </c>
      <c r="N5790" s="28">
        <v>11175</v>
      </c>
      <c r="O5790" s="279">
        <v>86947.530429999999</v>
      </c>
    </row>
    <row r="5791" spans="10:15" x14ac:dyDescent="0.2">
      <c r="J5791" s="28">
        <v>68160</v>
      </c>
      <c r="K5791" s="28" t="s">
        <v>877</v>
      </c>
      <c r="L5791" s="28">
        <v>3</v>
      </c>
      <c r="M5791" s="28" t="str">
        <f t="shared" si="109"/>
        <v>681603</v>
      </c>
      <c r="N5791" s="28">
        <v>1735</v>
      </c>
      <c r="O5791" s="279">
        <v>102586.0068</v>
      </c>
    </row>
    <row r="5792" spans="10:15" x14ac:dyDescent="0.2">
      <c r="J5792" s="28">
        <v>68160</v>
      </c>
      <c r="K5792" s="28" t="s">
        <v>877</v>
      </c>
      <c r="L5792" s="28">
        <v>4</v>
      </c>
      <c r="M5792" s="28" t="str">
        <f t="shared" si="109"/>
        <v>681604</v>
      </c>
      <c r="N5792" s="28">
        <v>935</v>
      </c>
      <c r="O5792" s="279">
        <v>74173.996180000002</v>
      </c>
    </row>
    <row r="5793" spans="10:15" x14ac:dyDescent="0.2">
      <c r="J5793" s="28">
        <v>68160</v>
      </c>
      <c r="K5793" s="28" t="s">
        <v>877</v>
      </c>
      <c r="L5793" s="28">
        <v>9</v>
      </c>
      <c r="M5793" s="28" t="str">
        <f t="shared" si="109"/>
        <v>681609</v>
      </c>
      <c r="N5793" s="28">
        <v>274</v>
      </c>
      <c r="O5793" s="279">
        <v>56773.794809999999</v>
      </c>
    </row>
    <row r="5794" spans="10:15" x14ac:dyDescent="0.2">
      <c r="J5794" s="28">
        <v>68160</v>
      </c>
      <c r="K5794" s="28" t="s">
        <v>877</v>
      </c>
      <c r="L5794" s="28">
        <v>12</v>
      </c>
      <c r="M5794" s="28" t="str">
        <f t="shared" si="109"/>
        <v>6816012</v>
      </c>
      <c r="N5794" s="28">
        <v>0</v>
      </c>
      <c r="O5794" s="279">
        <v>9968.3732899999995</v>
      </c>
    </row>
    <row r="5795" spans="10:15" x14ac:dyDescent="0.2">
      <c r="J5795" s="28">
        <v>68162</v>
      </c>
      <c r="K5795" s="28" t="s">
        <v>878</v>
      </c>
      <c r="L5795" s="28">
        <v>1</v>
      </c>
      <c r="M5795" s="28" t="str">
        <f t="shared" si="109"/>
        <v>681621</v>
      </c>
      <c r="N5795" s="28">
        <v>18750</v>
      </c>
      <c r="O5795" s="279">
        <v>51426.058669999999</v>
      </c>
    </row>
    <row r="5796" spans="10:15" x14ac:dyDescent="0.2">
      <c r="J5796" s="28">
        <v>68162</v>
      </c>
      <c r="K5796" s="28" t="s">
        <v>878</v>
      </c>
      <c r="L5796" s="28">
        <v>2</v>
      </c>
      <c r="M5796" s="28" t="str">
        <f t="shared" si="109"/>
        <v>681622</v>
      </c>
      <c r="N5796" s="28">
        <v>50355</v>
      </c>
      <c r="O5796" s="279">
        <v>141188.38560000001</v>
      </c>
    </row>
    <row r="5797" spans="10:15" x14ac:dyDescent="0.2">
      <c r="J5797" s="28">
        <v>68162</v>
      </c>
      <c r="K5797" s="28" t="s">
        <v>878</v>
      </c>
      <c r="L5797" s="28">
        <v>3</v>
      </c>
      <c r="M5797" s="28" t="str">
        <f t="shared" si="109"/>
        <v>681623</v>
      </c>
      <c r="N5797" s="28">
        <v>7394</v>
      </c>
      <c r="O5797" s="279">
        <v>163067.45189999999</v>
      </c>
    </row>
    <row r="5798" spans="10:15" x14ac:dyDescent="0.2">
      <c r="J5798" s="28">
        <v>68162</v>
      </c>
      <c r="K5798" s="28" t="s">
        <v>878</v>
      </c>
      <c r="L5798" s="28">
        <v>4</v>
      </c>
      <c r="M5798" s="28" t="str">
        <f t="shared" si="109"/>
        <v>681624</v>
      </c>
      <c r="N5798" s="28">
        <v>2104</v>
      </c>
      <c r="O5798" s="279">
        <v>95135.248779999994</v>
      </c>
    </row>
    <row r="5799" spans="10:15" x14ac:dyDescent="0.2">
      <c r="J5799" s="28">
        <v>68162</v>
      </c>
      <c r="K5799" s="28" t="s">
        <v>878</v>
      </c>
      <c r="L5799" s="28">
        <v>5</v>
      </c>
      <c r="M5799" s="28" t="str">
        <f t="shared" si="109"/>
        <v>681625</v>
      </c>
      <c r="N5799" s="28">
        <v>681</v>
      </c>
      <c r="O5799" s="279">
        <v>188694.1176</v>
      </c>
    </row>
    <row r="5800" spans="10:15" x14ac:dyDescent="0.2">
      <c r="J5800" s="28">
        <v>68162</v>
      </c>
      <c r="K5800" s="28" t="s">
        <v>878</v>
      </c>
      <c r="L5800" s="28">
        <v>9</v>
      </c>
      <c r="M5800" s="28" t="str">
        <f t="shared" si="109"/>
        <v>681629</v>
      </c>
      <c r="N5800" s="28">
        <v>1778</v>
      </c>
      <c r="O5800" s="279">
        <v>194981.46220000001</v>
      </c>
    </row>
    <row r="5801" spans="10:15" x14ac:dyDescent="0.2">
      <c r="J5801" s="28">
        <v>68162</v>
      </c>
      <c r="K5801" s="28" t="s">
        <v>878</v>
      </c>
      <c r="L5801" s="28">
        <v>10</v>
      </c>
      <c r="M5801" s="28" t="str">
        <f t="shared" si="109"/>
        <v>6816210</v>
      </c>
      <c r="N5801" s="28">
        <v>3214</v>
      </c>
      <c r="O5801" s="279">
        <v>325954.00140000001</v>
      </c>
    </row>
    <row r="5802" spans="10:15" x14ac:dyDescent="0.2">
      <c r="J5802" s="28">
        <v>68162</v>
      </c>
      <c r="K5802" s="28" t="s">
        <v>878</v>
      </c>
      <c r="L5802" s="28">
        <v>11</v>
      </c>
      <c r="M5802" s="28" t="str">
        <f t="shared" si="109"/>
        <v>6816211</v>
      </c>
      <c r="N5802" s="28">
        <v>153</v>
      </c>
      <c r="O5802" s="279">
        <v>172614.13039999999</v>
      </c>
    </row>
    <row r="5803" spans="10:15" x14ac:dyDescent="0.2">
      <c r="J5803" s="28">
        <v>68162</v>
      </c>
      <c r="K5803" s="28" t="s">
        <v>878</v>
      </c>
      <c r="L5803" s="28">
        <v>12</v>
      </c>
      <c r="M5803" s="28" t="str">
        <f t="shared" si="109"/>
        <v>6816212</v>
      </c>
      <c r="N5803" s="28">
        <v>0</v>
      </c>
      <c r="O5803" s="279">
        <v>8098.5557909999998</v>
      </c>
    </row>
    <row r="5804" spans="10:15" x14ac:dyDescent="0.2">
      <c r="J5804" s="28">
        <v>68167</v>
      </c>
      <c r="K5804" s="28" t="s">
        <v>879</v>
      </c>
      <c r="L5804" s="28">
        <v>1</v>
      </c>
      <c r="M5804" s="28" t="str">
        <f t="shared" si="109"/>
        <v>681671</v>
      </c>
      <c r="N5804" s="28">
        <v>8027</v>
      </c>
      <c r="O5804" s="279">
        <v>96730.136780000001</v>
      </c>
    </row>
    <row r="5805" spans="10:15" x14ac:dyDescent="0.2">
      <c r="J5805" s="28">
        <v>68167</v>
      </c>
      <c r="K5805" s="28" t="s">
        <v>879</v>
      </c>
      <c r="L5805" s="28">
        <v>2</v>
      </c>
      <c r="M5805" s="28" t="str">
        <f t="shared" si="109"/>
        <v>681672</v>
      </c>
      <c r="N5805" s="28">
        <v>131378</v>
      </c>
      <c r="O5805" s="279">
        <v>251108.5661</v>
      </c>
    </row>
    <row r="5806" spans="10:15" x14ac:dyDescent="0.2">
      <c r="J5806" s="28">
        <v>68167</v>
      </c>
      <c r="K5806" s="28" t="s">
        <v>879</v>
      </c>
      <c r="L5806" s="28">
        <v>3</v>
      </c>
      <c r="M5806" s="28" t="str">
        <f t="shared" si="109"/>
        <v>681673</v>
      </c>
      <c r="N5806" s="28">
        <v>72515</v>
      </c>
      <c r="O5806" s="279">
        <v>345670.6789</v>
      </c>
    </row>
    <row r="5807" spans="10:15" x14ac:dyDescent="0.2">
      <c r="J5807" s="28">
        <v>68167</v>
      </c>
      <c r="K5807" s="28" t="s">
        <v>879</v>
      </c>
      <c r="L5807" s="28">
        <v>4</v>
      </c>
      <c r="M5807" s="28" t="str">
        <f t="shared" si="109"/>
        <v>681674</v>
      </c>
      <c r="N5807" s="28">
        <v>35342</v>
      </c>
      <c r="O5807" s="279">
        <v>347187.52720000001</v>
      </c>
    </row>
    <row r="5808" spans="10:15" x14ac:dyDescent="0.2">
      <c r="J5808" s="28">
        <v>68167</v>
      </c>
      <c r="K5808" s="28" t="s">
        <v>879</v>
      </c>
      <c r="L5808" s="28">
        <v>5</v>
      </c>
      <c r="M5808" s="28" t="str">
        <f t="shared" si="109"/>
        <v>681675</v>
      </c>
      <c r="N5808" s="28">
        <v>9733</v>
      </c>
      <c r="O5808" s="279">
        <v>204789.23120000001</v>
      </c>
    </row>
    <row r="5809" spans="10:15" x14ac:dyDescent="0.2">
      <c r="J5809" s="28">
        <v>68167</v>
      </c>
      <c r="K5809" s="28" t="s">
        <v>879</v>
      </c>
      <c r="L5809" s="28">
        <v>6</v>
      </c>
      <c r="M5809" s="28" t="str">
        <f t="shared" si="109"/>
        <v>681676</v>
      </c>
      <c r="N5809" s="28">
        <v>10005</v>
      </c>
      <c r="O5809" s="279">
        <v>369834.57309999998</v>
      </c>
    </row>
    <row r="5810" spans="10:15" x14ac:dyDescent="0.2">
      <c r="J5810" s="28">
        <v>68167</v>
      </c>
      <c r="K5810" s="28" t="s">
        <v>879</v>
      </c>
      <c r="L5810" s="28">
        <v>7</v>
      </c>
      <c r="M5810" s="28" t="str">
        <f t="shared" si="109"/>
        <v>681677</v>
      </c>
      <c r="N5810" s="28">
        <v>4069</v>
      </c>
      <c r="O5810" s="279">
        <v>207170.55319999999</v>
      </c>
    </row>
    <row r="5811" spans="10:15" x14ac:dyDescent="0.2">
      <c r="J5811" s="28">
        <v>68167</v>
      </c>
      <c r="K5811" s="28" t="s">
        <v>879</v>
      </c>
      <c r="L5811" s="28">
        <v>9</v>
      </c>
      <c r="M5811" s="28" t="str">
        <f t="shared" si="109"/>
        <v>681679</v>
      </c>
      <c r="N5811" s="28">
        <v>2817</v>
      </c>
      <c r="O5811" s="279">
        <v>329663.10259999998</v>
      </c>
    </row>
    <row r="5812" spans="10:15" x14ac:dyDescent="0.2">
      <c r="J5812" s="28">
        <v>68167</v>
      </c>
      <c r="K5812" s="28" t="s">
        <v>879</v>
      </c>
      <c r="L5812" s="28">
        <v>10</v>
      </c>
      <c r="M5812" s="28" t="str">
        <f t="shared" si="109"/>
        <v>6816710</v>
      </c>
      <c r="N5812" s="28">
        <v>5498</v>
      </c>
      <c r="O5812" s="279">
        <v>405188.40759999998</v>
      </c>
    </row>
    <row r="5813" spans="10:15" x14ac:dyDescent="0.2">
      <c r="J5813" s="28">
        <v>68167</v>
      </c>
      <c r="K5813" s="28" t="s">
        <v>879</v>
      </c>
      <c r="L5813" s="28">
        <v>11</v>
      </c>
      <c r="M5813" s="28" t="str">
        <f t="shared" si="109"/>
        <v>6816711</v>
      </c>
      <c r="N5813" s="28">
        <v>102</v>
      </c>
      <c r="O5813" s="279">
        <v>305049.95899999997</v>
      </c>
    </row>
    <row r="5814" spans="10:15" x14ac:dyDescent="0.2">
      <c r="J5814" s="28">
        <v>68167</v>
      </c>
      <c r="K5814" s="28" t="s">
        <v>879</v>
      </c>
      <c r="L5814" s="28">
        <v>12</v>
      </c>
      <c r="M5814" s="28" t="str">
        <f t="shared" si="109"/>
        <v>6816712</v>
      </c>
      <c r="N5814" s="28">
        <v>0</v>
      </c>
      <c r="O5814" s="279">
        <v>44796.0671</v>
      </c>
    </row>
    <row r="5815" spans="10:15" x14ac:dyDescent="0.2">
      <c r="J5815" s="28">
        <v>68169</v>
      </c>
      <c r="K5815" s="28" t="s">
        <v>880</v>
      </c>
      <c r="L5815" s="28">
        <v>1</v>
      </c>
      <c r="M5815" s="28" t="str">
        <f t="shared" si="109"/>
        <v>681691</v>
      </c>
      <c r="N5815" s="28">
        <v>1167</v>
      </c>
      <c r="O5815" s="279">
        <v>101017.5431</v>
      </c>
    </row>
    <row r="5816" spans="10:15" x14ac:dyDescent="0.2">
      <c r="J5816" s="28">
        <v>68169</v>
      </c>
      <c r="K5816" s="28" t="s">
        <v>880</v>
      </c>
      <c r="L5816" s="28">
        <v>2</v>
      </c>
      <c r="M5816" s="28" t="str">
        <f t="shared" si="109"/>
        <v>681692</v>
      </c>
      <c r="N5816" s="28">
        <v>19425</v>
      </c>
      <c r="O5816" s="279">
        <v>199018.19260000001</v>
      </c>
    </row>
    <row r="5817" spans="10:15" x14ac:dyDescent="0.2">
      <c r="J5817" s="28">
        <v>68169</v>
      </c>
      <c r="K5817" s="28" t="s">
        <v>880</v>
      </c>
      <c r="L5817" s="28">
        <v>3</v>
      </c>
      <c r="M5817" s="28" t="str">
        <f t="shared" si="109"/>
        <v>681693</v>
      </c>
      <c r="N5817" s="28">
        <v>8533</v>
      </c>
      <c r="O5817" s="279">
        <v>243577.73120000001</v>
      </c>
    </row>
    <row r="5818" spans="10:15" x14ac:dyDescent="0.2">
      <c r="J5818" s="28">
        <v>68169</v>
      </c>
      <c r="K5818" s="28" t="s">
        <v>880</v>
      </c>
      <c r="L5818" s="28">
        <v>4</v>
      </c>
      <c r="M5818" s="28" t="str">
        <f t="shared" si="109"/>
        <v>681694</v>
      </c>
      <c r="N5818" s="28">
        <v>1770</v>
      </c>
      <c r="O5818" s="279">
        <v>129740.95419999999</v>
      </c>
    </row>
    <row r="5819" spans="10:15" x14ac:dyDescent="0.2">
      <c r="J5819" s="28">
        <v>68169</v>
      </c>
      <c r="K5819" s="28" t="s">
        <v>880</v>
      </c>
      <c r="L5819" s="28">
        <v>9</v>
      </c>
      <c r="M5819" s="28" t="str">
        <f t="shared" si="109"/>
        <v>681699</v>
      </c>
      <c r="N5819" s="28">
        <v>295</v>
      </c>
      <c r="O5819" s="279">
        <v>218468.2015</v>
      </c>
    </row>
    <row r="5820" spans="10:15" x14ac:dyDescent="0.2">
      <c r="J5820" s="28">
        <v>68169</v>
      </c>
      <c r="K5820" s="28" t="s">
        <v>880</v>
      </c>
      <c r="L5820" s="28">
        <v>12</v>
      </c>
      <c r="M5820" s="28" t="str">
        <f t="shared" si="109"/>
        <v>6816912</v>
      </c>
      <c r="N5820" s="28">
        <v>0</v>
      </c>
      <c r="O5820" s="279">
        <v>26736.982940000002</v>
      </c>
    </row>
    <row r="5821" spans="10:15" x14ac:dyDescent="0.2">
      <c r="J5821" s="28">
        <v>68176</v>
      </c>
      <c r="K5821" s="28" t="s">
        <v>881</v>
      </c>
      <c r="L5821" s="28">
        <v>1</v>
      </c>
      <c r="M5821" s="28" t="str">
        <f t="shared" si="109"/>
        <v>681761</v>
      </c>
      <c r="N5821" s="28">
        <v>5678</v>
      </c>
      <c r="O5821" s="279">
        <v>49469.353909999998</v>
      </c>
    </row>
    <row r="5822" spans="10:15" x14ac:dyDescent="0.2">
      <c r="J5822" s="28">
        <v>68176</v>
      </c>
      <c r="K5822" s="28" t="s">
        <v>881</v>
      </c>
      <c r="L5822" s="28">
        <v>2</v>
      </c>
      <c r="M5822" s="28" t="str">
        <f t="shared" si="109"/>
        <v>681762</v>
      </c>
      <c r="N5822" s="28">
        <v>16042</v>
      </c>
      <c r="O5822" s="279">
        <v>112572.66800000001</v>
      </c>
    </row>
    <row r="5823" spans="10:15" x14ac:dyDescent="0.2">
      <c r="J5823" s="28">
        <v>68176</v>
      </c>
      <c r="K5823" s="28" t="s">
        <v>881</v>
      </c>
      <c r="L5823" s="28">
        <v>3</v>
      </c>
      <c r="M5823" s="28" t="str">
        <f t="shared" si="109"/>
        <v>681763</v>
      </c>
      <c r="N5823" s="28">
        <v>3587</v>
      </c>
      <c r="O5823" s="279">
        <v>124330.9979</v>
      </c>
    </row>
    <row r="5824" spans="10:15" x14ac:dyDescent="0.2">
      <c r="J5824" s="28">
        <v>68176</v>
      </c>
      <c r="K5824" s="28" t="s">
        <v>881</v>
      </c>
      <c r="L5824" s="28">
        <v>4</v>
      </c>
      <c r="M5824" s="28" t="str">
        <f t="shared" si="109"/>
        <v>681764</v>
      </c>
      <c r="N5824" s="28">
        <v>2333</v>
      </c>
      <c r="O5824" s="279">
        <v>65935.534450000006</v>
      </c>
    </row>
    <row r="5825" spans="10:15" x14ac:dyDescent="0.2">
      <c r="J5825" s="28">
        <v>68176</v>
      </c>
      <c r="K5825" s="28" t="s">
        <v>881</v>
      </c>
      <c r="L5825" s="28">
        <v>12</v>
      </c>
      <c r="M5825" s="28" t="str">
        <f t="shared" si="109"/>
        <v>6817612</v>
      </c>
      <c r="N5825" s="28">
        <v>0</v>
      </c>
      <c r="O5825" s="279">
        <v>12774.682919999999</v>
      </c>
    </row>
    <row r="5826" spans="10:15" x14ac:dyDescent="0.2">
      <c r="J5826" s="28">
        <v>68179</v>
      </c>
      <c r="K5826" s="28" t="s">
        <v>882</v>
      </c>
      <c r="L5826" s="28">
        <v>1</v>
      </c>
      <c r="M5826" s="28" t="str">
        <f t="shared" si="109"/>
        <v>681791</v>
      </c>
      <c r="N5826" s="28">
        <v>4170</v>
      </c>
      <c r="O5826" s="279">
        <v>45259.772440000001</v>
      </c>
    </row>
    <row r="5827" spans="10:15" x14ac:dyDescent="0.2">
      <c r="J5827" s="28">
        <v>68179</v>
      </c>
      <c r="K5827" s="28" t="s">
        <v>882</v>
      </c>
      <c r="L5827" s="28">
        <v>2</v>
      </c>
      <c r="M5827" s="28" t="str">
        <f t="shared" ref="M5827:M5890" si="110">J5827&amp;L5827</f>
        <v>681792</v>
      </c>
      <c r="N5827" s="28">
        <v>10580</v>
      </c>
      <c r="O5827" s="279">
        <v>77248.044609999997</v>
      </c>
    </row>
    <row r="5828" spans="10:15" x14ac:dyDescent="0.2">
      <c r="J5828" s="28">
        <v>68179</v>
      </c>
      <c r="K5828" s="28" t="s">
        <v>882</v>
      </c>
      <c r="L5828" s="28">
        <v>3</v>
      </c>
      <c r="M5828" s="28" t="str">
        <f t="shared" si="110"/>
        <v>681793</v>
      </c>
      <c r="N5828" s="28">
        <v>909</v>
      </c>
      <c r="O5828" s="279">
        <v>155792.35250000001</v>
      </c>
    </row>
    <row r="5829" spans="10:15" x14ac:dyDescent="0.2">
      <c r="J5829" s="28">
        <v>68179</v>
      </c>
      <c r="K5829" s="28" t="s">
        <v>882</v>
      </c>
      <c r="L5829" s="28">
        <v>9</v>
      </c>
      <c r="M5829" s="28" t="str">
        <f t="shared" si="110"/>
        <v>681799</v>
      </c>
      <c r="N5829" s="28">
        <v>1080</v>
      </c>
      <c r="O5829" s="279">
        <v>129231.5619</v>
      </c>
    </row>
    <row r="5830" spans="10:15" x14ac:dyDescent="0.2">
      <c r="J5830" s="28">
        <v>68179</v>
      </c>
      <c r="K5830" s="28" t="s">
        <v>882</v>
      </c>
      <c r="L5830" s="28">
        <v>10</v>
      </c>
      <c r="M5830" s="28" t="str">
        <f t="shared" si="110"/>
        <v>6817910</v>
      </c>
      <c r="N5830" s="28">
        <v>1039</v>
      </c>
      <c r="O5830" s="279">
        <v>126898.3051</v>
      </c>
    </row>
    <row r="5831" spans="10:15" x14ac:dyDescent="0.2">
      <c r="J5831" s="28">
        <v>68179</v>
      </c>
      <c r="K5831" s="28" t="s">
        <v>882</v>
      </c>
      <c r="L5831" s="28">
        <v>12</v>
      </c>
      <c r="M5831" s="28" t="str">
        <f t="shared" si="110"/>
        <v>6817912</v>
      </c>
      <c r="N5831" s="28">
        <v>0</v>
      </c>
      <c r="O5831" s="279">
        <v>11586.9665</v>
      </c>
    </row>
    <row r="5832" spans="10:15" x14ac:dyDescent="0.2">
      <c r="J5832" s="28">
        <v>68190</v>
      </c>
      <c r="K5832" s="28" t="s">
        <v>883</v>
      </c>
      <c r="L5832" s="28">
        <v>1</v>
      </c>
      <c r="M5832" s="28" t="str">
        <f t="shared" si="110"/>
        <v>681901</v>
      </c>
      <c r="N5832" s="28">
        <v>62678</v>
      </c>
      <c r="O5832" s="279">
        <v>61486.107750000003</v>
      </c>
    </row>
    <row r="5833" spans="10:15" x14ac:dyDescent="0.2">
      <c r="J5833" s="28">
        <v>68190</v>
      </c>
      <c r="K5833" s="28" t="s">
        <v>883</v>
      </c>
      <c r="L5833" s="28">
        <v>2</v>
      </c>
      <c r="M5833" s="28" t="str">
        <f t="shared" si="110"/>
        <v>681902</v>
      </c>
      <c r="N5833" s="28">
        <v>138217</v>
      </c>
      <c r="O5833" s="279">
        <v>176174.1489</v>
      </c>
    </row>
    <row r="5834" spans="10:15" x14ac:dyDescent="0.2">
      <c r="J5834" s="28">
        <v>68190</v>
      </c>
      <c r="K5834" s="28" t="s">
        <v>883</v>
      </c>
      <c r="L5834" s="28">
        <v>3</v>
      </c>
      <c r="M5834" s="28" t="str">
        <f t="shared" si="110"/>
        <v>681903</v>
      </c>
      <c r="N5834" s="28">
        <v>28063</v>
      </c>
      <c r="O5834" s="279">
        <v>362090.61379999999</v>
      </c>
    </row>
    <row r="5835" spans="10:15" x14ac:dyDescent="0.2">
      <c r="J5835" s="28">
        <v>68190</v>
      </c>
      <c r="K5835" s="28" t="s">
        <v>883</v>
      </c>
      <c r="L5835" s="28">
        <v>4</v>
      </c>
      <c r="M5835" s="28" t="str">
        <f t="shared" si="110"/>
        <v>681904</v>
      </c>
      <c r="N5835" s="28">
        <v>8083</v>
      </c>
      <c r="O5835" s="279">
        <v>554181.58429999999</v>
      </c>
    </row>
    <row r="5836" spans="10:15" x14ac:dyDescent="0.2">
      <c r="J5836" s="28">
        <v>68190</v>
      </c>
      <c r="K5836" s="28" t="s">
        <v>883</v>
      </c>
      <c r="L5836" s="28">
        <v>5</v>
      </c>
      <c r="M5836" s="28" t="str">
        <f t="shared" si="110"/>
        <v>681905</v>
      </c>
      <c r="N5836" s="28">
        <v>2088</v>
      </c>
      <c r="O5836" s="279">
        <v>423502.27069999999</v>
      </c>
    </row>
    <row r="5837" spans="10:15" x14ac:dyDescent="0.2">
      <c r="J5837" s="28">
        <v>68190</v>
      </c>
      <c r="K5837" s="28" t="s">
        <v>883</v>
      </c>
      <c r="L5837" s="28">
        <v>7</v>
      </c>
      <c r="M5837" s="28" t="str">
        <f t="shared" si="110"/>
        <v>681907</v>
      </c>
      <c r="N5837" s="28">
        <v>961</v>
      </c>
      <c r="O5837" s="279">
        <v>24749.85426</v>
      </c>
    </row>
    <row r="5838" spans="10:15" x14ac:dyDescent="0.2">
      <c r="J5838" s="28">
        <v>68190</v>
      </c>
      <c r="K5838" s="28" t="s">
        <v>883</v>
      </c>
      <c r="L5838" s="28">
        <v>9</v>
      </c>
      <c r="M5838" s="28" t="str">
        <f t="shared" si="110"/>
        <v>681909</v>
      </c>
      <c r="N5838" s="28">
        <v>14434</v>
      </c>
      <c r="O5838" s="279">
        <v>299725.87170000002</v>
      </c>
    </row>
    <row r="5839" spans="10:15" x14ac:dyDescent="0.2">
      <c r="J5839" s="28">
        <v>68190</v>
      </c>
      <c r="K5839" s="28" t="s">
        <v>883</v>
      </c>
      <c r="L5839" s="28">
        <v>10</v>
      </c>
      <c r="M5839" s="28" t="str">
        <f t="shared" si="110"/>
        <v>6819010</v>
      </c>
      <c r="N5839" s="28">
        <v>16145</v>
      </c>
      <c r="O5839" s="279">
        <v>505974.3639</v>
      </c>
    </row>
    <row r="5840" spans="10:15" x14ac:dyDescent="0.2">
      <c r="J5840" s="28">
        <v>68190</v>
      </c>
      <c r="K5840" s="28" t="s">
        <v>883</v>
      </c>
      <c r="L5840" s="28">
        <v>11</v>
      </c>
      <c r="M5840" s="28" t="str">
        <f t="shared" si="110"/>
        <v>6819011</v>
      </c>
      <c r="N5840" s="28">
        <v>1071</v>
      </c>
      <c r="O5840" s="279">
        <v>75010.353040000002</v>
      </c>
    </row>
    <row r="5841" spans="10:15" x14ac:dyDescent="0.2">
      <c r="J5841" s="28">
        <v>68190</v>
      </c>
      <c r="K5841" s="28" t="s">
        <v>883</v>
      </c>
      <c r="L5841" s="28">
        <v>12</v>
      </c>
      <c r="M5841" s="28" t="str">
        <f t="shared" si="110"/>
        <v>6819012</v>
      </c>
      <c r="N5841" s="28">
        <v>0</v>
      </c>
      <c r="O5841" s="279">
        <v>24822.158749999999</v>
      </c>
    </row>
    <row r="5842" spans="10:15" x14ac:dyDescent="0.2">
      <c r="J5842" s="28">
        <v>68207</v>
      </c>
      <c r="K5842" s="28" t="s">
        <v>884</v>
      </c>
      <c r="L5842" s="28">
        <v>1</v>
      </c>
      <c r="M5842" s="28" t="str">
        <f t="shared" si="110"/>
        <v>682071</v>
      </c>
      <c r="N5842" s="28">
        <v>19925</v>
      </c>
      <c r="O5842" s="279">
        <v>56839.854780000001</v>
      </c>
    </row>
    <row r="5843" spans="10:15" x14ac:dyDescent="0.2">
      <c r="J5843" s="28">
        <v>68207</v>
      </c>
      <c r="K5843" s="28" t="s">
        <v>884</v>
      </c>
      <c r="L5843" s="28">
        <v>2</v>
      </c>
      <c r="M5843" s="28" t="str">
        <f t="shared" si="110"/>
        <v>682072</v>
      </c>
      <c r="N5843" s="28">
        <v>59436</v>
      </c>
      <c r="O5843" s="279">
        <v>114003.3083</v>
      </c>
    </row>
    <row r="5844" spans="10:15" x14ac:dyDescent="0.2">
      <c r="J5844" s="28">
        <v>68207</v>
      </c>
      <c r="K5844" s="28" t="s">
        <v>884</v>
      </c>
      <c r="L5844" s="28">
        <v>3</v>
      </c>
      <c r="M5844" s="28" t="str">
        <f t="shared" si="110"/>
        <v>682073</v>
      </c>
      <c r="N5844" s="28">
        <v>1510</v>
      </c>
      <c r="O5844" s="279">
        <v>26738.36735</v>
      </c>
    </row>
    <row r="5845" spans="10:15" x14ac:dyDescent="0.2">
      <c r="J5845" s="28">
        <v>68207</v>
      </c>
      <c r="K5845" s="28" t="s">
        <v>884</v>
      </c>
      <c r="L5845" s="28">
        <v>9</v>
      </c>
      <c r="M5845" s="28" t="str">
        <f t="shared" si="110"/>
        <v>682079</v>
      </c>
      <c r="N5845" s="28">
        <v>2923</v>
      </c>
      <c r="O5845" s="279">
        <v>103511.0432</v>
      </c>
    </row>
    <row r="5846" spans="10:15" x14ac:dyDescent="0.2">
      <c r="J5846" s="28">
        <v>68207</v>
      </c>
      <c r="K5846" s="28" t="s">
        <v>884</v>
      </c>
      <c r="L5846" s="28">
        <v>10</v>
      </c>
      <c r="M5846" s="28" t="str">
        <f t="shared" si="110"/>
        <v>6820710</v>
      </c>
      <c r="N5846" s="28">
        <v>917</v>
      </c>
      <c r="O5846" s="279">
        <v>203659.3033</v>
      </c>
    </row>
    <row r="5847" spans="10:15" x14ac:dyDescent="0.2">
      <c r="J5847" s="28">
        <v>68207</v>
      </c>
      <c r="K5847" s="28" t="s">
        <v>884</v>
      </c>
      <c r="L5847" s="28">
        <v>12</v>
      </c>
      <c r="M5847" s="28" t="str">
        <f t="shared" si="110"/>
        <v>6820712</v>
      </c>
      <c r="N5847" s="28">
        <v>0</v>
      </c>
      <c r="O5847" s="279">
        <v>14387.103150000001</v>
      </c>
    </row>
    <row r="5848" spans="10:15" x14ac:dyDescent="0.2">
      <c r="J5848" s="28">
        <v>68209</v>
      </c>
      <c r="K5848" s="28" t="s">
        <v>885</v>
      </c>
      <c r="L5848" s="28">
        <v>1</v>
      </c>
      <c r="M5848" s="28" t="str">
        <f t="shared" si="110"/>
        <v>682091</v>
      </c>
      <c r="N5848" s="28">
        <v>3466</v>
      </c>
      <c r="O5848" s="279">
        <v>40108.132129999998</v>
      </c>
    </row>
    <row r="5849" spans="10:15" x14ac:dyDescent="0.2">
      <c r="J5849" s="28">
        <v>68209</v>
      </c>
      <c r="K5849" s="28" t="s">
        <v>885</v>
      </c>
      <c r="L5849" s="28">
        <v>2</v>
      </c>
      <c r="M5849" s="28" t="str">
        <f t="shared" si="110"/>
        <v>682092</v>
      </c>
      <c r="N5849" s="28">
        <v>13327</v>
      </c>
      <c r="O5849" s="279">
        <v>123862.9905</v>
      </c>
    </row>
    <row r="5850" spans="10:15" x14ac:dyDescent="0.2">
      <c r="J5850" s="28">
        <v>68209</v>
      </c>
      <c r="K5850" s="28" t="s">
        <v>885</v>
      </c>
      <c r="L5850" s="28">
        <v>3</v>
      </c>
      <c r="M5850" s="28" t="str">
        <f t="shared" si="110"/>
        <v>682093</v>
      </c>
      <c r="N5850" s="28">
        <v>1022</v>
      </c>
      <c r="O5850" s="279">
        <v>150288.01509999999</v>
      </c>
    </row>
    <row r="5851" spans="10:15" x14ac:dyDescent="0.2">
      <c r="J5851" s="28">
        <v>68209</v>
      </c>
      <c r="K5851" s="28" t="s">
        <v>885</v>
      </c>
      <c r="L5851" s="28">
        <v>9</v>
      </c>
      <c r="M5851" s="28" t="str">
        <f t="shared" si="110"/>
        <v>682099</v>
      </c>
      <c r="N5851" s="28">
        <v>189</v>
      </c>
      <c r="O5851" s="279">
        <v>32210.592690000001</v>
      </c>
    </row>
    <row r="5852" spans="10:15" x14ac:dyDescent="0.2">
      <c r="J5852" s="28">
        <v>68209</v>
      </c>
      <c r="K5852" s="28" t="s">
        <v>885</v>
      </c>
      <c r="L5852" s="28">
        <v>10</v>
      </c>
      <c r="M5852" s="28" t="str">
        <f t="shared" si="110"/>
        <v>6820910</v>
      </c>
      <c r="N5852" s="28">
        <v>1165</v>
      </c>
      <c r="O5852" s="279">
        <v>73460.792579999994</v>
      </c>
    </row>
    <row r="5853" spans="10:15" x14ac:dyDescent="0.2">
      <c r="J5853" s="28">
        <v>68209</v>
      </c>
      <c r="K5853" s="28" t="s">
        <v>885</v>
      </c>
      <c r="L5853" s="28">
        <v>12</v>
      </c>
      <c r="M5853" s="28" t="str">
        <f t="shared" si="110"/>
        <v>6820912</v>
      </c>
      <c r="N5853" s="28">
        <v>0</v>
      </c>
      <c r="O5853" s="279">
        <v>7556.4855989999996</v>
      </c>
    </row>
    <row r="5854" spans="10:15" x14ac:dyDescent="0.2">
      <c r="J5854" s="28">
        <v>68211</v>
      </c>
      <c r="K5854" s="28" t="s">
        <v>886</v>
      </c>
      <c r="L5854" s="28">
        <v>1</v>
      </c>
      <c r="M5854" s="28" t="str">
        <f t="shared" si="110"/>
        <v>682111</v>
      </c>
      <c r="N5854" s="28">
        <v>39470</v>
      </c>
      <c r="O5854" s="279">
        <v>38772.600810000004</v>
      </c>
    </row>
    <row r="5855" spans="10:15" x14ac:dyDescent="0.2">
      <c r="J5855" s="28">
        <v>68211</v>
      </c>
      <c r="K5855" s="28" t="s">
        <v>886</v>
      </c>
      <c r="L5855" s="28">
        <v>2</v>
      </c>
      <c r="M5855" s="28" t="str">
        <f t="shared" si="110"/>
        <v>682112</v>
      </c>
      <c r="N5855" s="28">
        <v>49107</v>
      </c>
      <c r="O5855" s="279">
        <v>82071.116089999996</v>
      </c>
    </row>
    <row r="5856" spans="10:15" x14ac:dyDescent="0.2">
      <c r="J5856" s="28">
        <v>68211</v>
      </c>
      <c r="K5856" s="28" t="s">
        <v>886</v>
      </c>
      <c r="L5856" s="28">
        <v>3</v>
      </c>
      <c r="M5856" s="28" t="str">
        <f t="shared" si="110"/>
        <v>682113</v>
      </c>
      <c r="N5856" s="28">
        <v>1409</v>
      </c>
      <c r="O5856" s="279">
        <v>204331.76579999999</v>
      </c>
    </row>
    <row r="5857" spans="10:15" x14ac:dyDescent="0.2">
      <c r="J5857" s="28">
        <v>68211</v>
      </c>
      <c r="K5857" s="28" t="s">
        <v>886</v>
      </c>
      <c r="L5857" s="28">
        <v>4</v>
      </c>
      <c r="M5857" s="28" t="str">
        <f t="shared" si="110"/>
        <v>682114</v>
      </c>
      <c r="N5857" s="28">
        <v>451</v>
      </c>
      <c r="O5857" s="279">
        <v>84901.932709999994</v>
      </c>
    </row>
    <row r="5858" spans="10:15" x14ac:dyDescent="0.2">
      <c r="J5858" s="28">
        <v>68211</v>
      </c>
      <c r="K5858" s="28" t="s">
        <v>886</v>
      </c>
      <c r="L5858" s="28">
        <v>9</v>
      </c>
      <c r="M5858" s="28" t="str">
        <f t="shared" si="110"/>
        <v>682119</v>
      </c>
      <c r="N5858" s="28">
        <v>3968</v>
      </c>
      <c r="O5858" s="279">
        <v>102118.5025</v>
      </c>
    </row>
    <row r="5859" spans="10:15" x14ac:dyDescent="0.2">
      <c r="J5859" s="28">
        <v>68211</v>
      </c>
      <c r="K5859" s="28" t="s">
        <v>886</v>
      </c>
      <c r="L5859" s="28">
        <v>10</v>
      </c>
      <c r="M5859" s="28" t="str">
        <f t="shared" si="110"/>
        <v>6821110</v>
      </c>
      <c r="N5859" s="28">
        <v>2952</v>
      </c>
      <c r="O5859" s="279">
        <v>137247.60819999999</v>
      </c>
    </row>
    <row r="5860" spans="10:15" x14ac:dyDescent="0.2">
      <c r="J5860" s="28">
        <v>68211</v>
      </c>
      <c r="K5860" s="28" t="s">
        <v>886</v>
      </c>
      <c r="L5860" s="28">
        <v>11</v>
      </c>
      <c r="M5860" s="28" t="str">
        <f t="shared" si="110"/>
        <v>6821111</v>
      </c>
      <c r="N5860" s="28">
        <v>1061</v>
      </c>
      <c r="O5860" s="279">
        <v>99796.720979999998</v>
      </c>
    </row>
    <row r="5861" spans="10:15" x14ac:dyDescent="0.2">
      <c r="J5861" s="28">
        <v>68211</v>
      </c>
      <c r="K5861" s="28" t="s">
        <v>886</v>
      </c>
      <c r="L5861" s="28">
        <v>12</v>
      </c>
      <c r="M5861" s="28" t="str">
        <f t="shared" si="110"/>
        <v>6821112</v>
      </c>
      <c r="N5861" s="28">
        <v>0</v>
      </c>
      <c r="O5861" s="279">
        <v>9043.2794749999994</v>
      </c>
    </row>
    <row r="5862" spans="10:15" x14ac:dyDescent="0.2">
      <c r="J5862" s="28">
        <v>68217</v>
      </c>
      <c r="K5862" s="28" t="s">
        <v>887</v>
      </c>
      <c r="L5862" s="28">
        <v>1</v>
      </c>
      <c r="M5862" s="28" t="str">
        <f t="shared" si="110"/>
        <v>682171</v>
      </c>
      <c r="N5862" s="28">
        <v>6250</v>
      </c>
      <c r="O5862" s="279">
        <v>40348.365019999997</v>
      </c>
    </row>
    <row r="5863" spans="10:15" x14ac:dyDescent="0.2">
      <c r="J5863" s="28">
        <v>68217</v>
      </c>
      <c r="K5863" s="28" t="s">
        <v>887</v>
      </c>
      <c r="L5863" s="28">
        <v>2</v>
      </c>
      <c r="M5863" s="28" t="str">
        <f t="shared" si="110"/>
        <v>682172</v>
      </c>
      <c r="N5863" s="28">
        <v>14416</v>
      </c>
      <c r="O5863" s="279">
        <v>84933.59143</v>
      </c>
    </row>
    <row r="5864" spans="10:15" x14ac:dyDescent="0.2">
      <c r="J5864" s="28">
        <v>68217</v>
      </c>
      <c r="K5864" s="28" t="s">
        <v>887</v>
      </c>
      <c r="L5864" s="28">
        <v>3</v>
      </c>
      <c r="M5864" s="28" t="str">
        <f t="shared" si="110"/>
        <v>682173</v>
      </c>
      <c r="N5864" s="28">
        <v>1397</v>
      </c>
      <c r="O5864" s="279">
        <v>51252.691059999997</v>
      </c>
    </row>
    <row r="5865" spans="10:15" x14ac:dyDescent="0.2">
      <c r="J5865" s="28">
        <v>68217</v>
      </c>
      <c r="K5865" s="28" t="s">
        <v>887</v>
      </c>
      <c r="L5865" s="28">
        <v>4</v>
      </c>
      <c r="M5865" s="28" t="str">
        <f t="shared" si="110"/>
        <v>682174</v>
      </c>
      <c r="N5865" s="28">
        <v>885</v>
      </c>
      <c r="O5865" s="279">
        <v>141583.0508</v>
      </c>
    </row>
    <row r="5866" spans="10:15" x14ac:dyDescent="0.2">
      <c r="J5866" s="28">
        <v>68217</v>
      </c>
      <c r="K5866" s="28" t="s">
        <v>887</v>
      </c>
      <c r="L5866" s="28">
        <v>9</v>
      </c>
      <c r="M5866" s="28" t="str">
        <f t="shared" si="110"/>
        <v>682179</v>
      </c>
      <c r="N5866" s="28">
        <v>427</v>
      </c>
      <c r="O5866" s="279">
        <v>101864.4553</v>
      </c>
    </row>
    <row r="5867" spans="10:15" x14ac:dyDescent="0.2">
      <c r="J5867" s="28">
        <v>68217</v>
      </c>
      <c r="K5867" s="28" t="s">
        <v>887</v>
      </c>
      <c r="L5867" s="28">
        <v>10</v>
      </c>
      <c r="M5867" s="28" t="str">
        <f t="shared" si="110"/>
        <v>6821710</v>
      </c>
      <c r="N5867" s="28">
        <v>541</v>
      </c>
      <c r="O5867" s="279">
        <v>309301.49249999999</v>
      </c>
    </row>
    <row r="5868" spans="10:15" x14ac:dyDescent="0.2">
      <c r="J5868" s="28">
        <v>68217</v>
      </c>
      <c r="K5868" s="28" t="s">
        <v>887</v>
      </c>
      <c r="L5868" s="28">
        <v>12</v>
      </c>
      <c r="M5868" s="28" t="str">
        <f t="shared" si="110"/>
        <v>6821712</v>
      </c>
      <c r="N5868" s="28">
        <v>0</v>
      </c>
      <c r="O5868" s="279">
        <v>3760.516807</v>
      </c>
    </row>
    <row r="5869" spans="10:15" x14ac:dyDescent="0.2">
      <c r="J5869" s="28">
        <v>68229</v>
      </c>
      <c r="K5869" s="28" t="s">
        <v>888</v>
      </c>
      <c r="L5869" s="28">
        <v>1</v>
      </c>
      <c r="M5869" s="28" t="str">
        <f t="shared" si="110"/>
        <v>682291</v>
      </c>
      <c r="N5869" s="28">
        <v>16967</v>
      </c>
      <c r="O5869" s="279">
        <v>50660.63104</v>
      </c>
    </row>
    <row r="5870" spans="10:15" x14ac:dyDescent="0.2">
      <c r="J5870" s="28">
        <v>68229</v>
      </c>
      <c r="K5870" s="28" t="s">
        <v>888</v>
      </c>
      <c r="L5870" s="28">
        <v>2</v>
      </c>
      <c r="M5870" s="28" t="str">
        <f t="shared" si="110"/>
        <v>682292</v>
      </c>
      <c r="N5870" s="28">
        <v>62143</v>
      </c>
      <c r="O5870" s="279">
        <v>150798.1004</v>
      </c>
    </row>
    <row r="5871" spans="10:15" x14ac:dyDescent="0.2">
      <c r="J5871" s="28">
        <v>68229</v>
      </c>
      <c r="K5871" s="28" t="s">
        <v>888</v>
      </c>
      <c r="L5871" s="28">
        <v>3</v>
      </c>
      <c r="M5871" s="28" t="str">
        <f t="shared" si="110"/>
        <v>682293</v>
      </c>
      <c r="N5871" s="28">
        <v>8697</v>
      </c>
      <c r="O5871" s="279">
        <v>127496.74370000001</v>
      </c>
    </row>
    <row r="5872" spans="10:15" x14ac:dyDescent="0.2">
      <c r="J5872" s="28">
        <v>68229</v>
      </c>
      <c r="K5872" s="28" t="s">
        <v>888</v>
      </c>
      <c r="L5872" s="28">
        <v>4</v>
      </c>
      <c r="M5872" s="28" t="str">
        <f t="shared" si="110"/>
        <v>682294</v>
      </c>
      <c r="N5872" s="28">
        <v>4863</v>
      </c>
      <c r="O5872" s="279">
        <v>140897.4472</v>
      </c>
    </row>
    <row r="5873" spans="10:15" x14ac:dyDescent="0.2">
      <c r="J5873" s="28">
        <v>68229</v>
      </c>
      <c r="K5873" s="28" t="s">
        <v>888</v>
      </c>
      <c r="L5873" s="28">
        <v>5</v>
      </c>
      <c r="M5873" s="28" t="str">
        <f t="shared" si="110"/>
        <v>682295</v>
      </c>
      <c r="N5873" s="28">
        <v>1394</v>
      </c>
      <c r="O5873" s="279">
        <v>107882.6923</v>
      </c>
    </row>
    <row r="5874" spans="10:15" x14ac:dyDescent="0.2">
      <c r="J5874" s="28">
        <v>68229</v>
      </c>
      <c r="K5874" s="28" t="s">
        <v>888</v>
      </c>
      <c r="L5874" s="28">
        <v>6</v>
      </c>
      <c r="M5874" s="28" t="str">
        <f t="shared" si="110"/>
        <v>682296</v>
      </c>
      <c r="N5874" s="28">
        <v>1717</v>
      </c>
      <c r="O5874" s="279">
        <v>122836.84209999999</v>
      </c>
    </row>
    <row r="5875" spans="10:15" x14ac:dyDescent="0.2">
      <c r="J5875" s="28">
        <v>68229</v>
      </c>
      <c r="K5875" s="28" t="s">
        <v>888</v>
      </c>
      <c r="L5875" s="28">
        <v>9</v>
      </c>
      <c r="M5875" s="28" t="str">
        <f t="shared" si="110"/>
        <v>682299</v>
      </c>
      <c r="N5875" s="28">
        <v>573</v>
      </c>
      <c r="O5875" s="279">
        <v>159014.0508</v>
      </c>
    </row>
    <row r="5876" spans="10:15" x14ac:dyDescent="0.2">
      <c r="J5876" s="28">
        <v>68229</v>
      </c>
      <c r="K5876" s="28" t="s">
        <v>888</v>
      </c>
      <c r="L5876" s="28">
        <v>12</v>
      </c>
      <c r="M5876" s="28" t="str">
        <f t="shared" si="110"/>
        <v>6822912</v>
      </c>
      <c r="N5876" s="28">
        <v>0</v>
      </c>
      <c r="O5876" s="279">
        <v>13106.96859</v>
      </c>
    </row>
    <row r="5877" spans="10:15" x14ac:dyDescent="0.2">
      <c r="J5877" s="28">
        <v>68235</v>
      </c>
      <c r="K5877" s="28" t="s">
        <v>889</v>
      </c>
      <c r="L5877" s="28">
        <v>1</v>
      </c>
      <c r="M5877" s="28" t="str">
        <f t="shared" si="110"/>
        <v>682351</v>
      </c>
      <c r="N5877" s="28">
        <v>482</v>
      </c>
      <c r="O5877" s="279">
        <v>117190.72870000001</v>
      </c>
    </row>
    <row r="5878" spans="10:15" x14ac:dyDescent="0.2">
      <c r="J5878" s="28">
        <v>68235</v>
      </c>
      <c r="K5878" s="28" t="s">
        <v>889</v>
      </c>
      <c r="L5878" s="28">
        <v>2</v>
      </c>
      <c r="M5878" s="28" t="str">
        <f t="shared" si="110"/>
        <v>682352</v>
      </c>
      <c r="N5878" s="28">
        <v>19806</v>
      </c>
      <c r="O5878" s="279">
        <v>359685.52179999999</v>
      </c>
    </row>
    <row r="5879" spans="10:15" x14ac:dyDescent="0.2">
      <c r="J5879" s="28">
        <v>68235</v>
      </c>
      <c r="K5879" s="28" t="s">
        <v>889</v>
      </c>
      <c r="L5879" s="28">
        <v>3</v>
      </c>
      <c r="M5879" s="28" t="str">
        <f t="shared" si="110"/>
        <v>682353</v>
      </c>
      <c r="N5879" s="28">
        <v>25372</v>
      </c>
      <c r="O5879" s="279">
        <v>516939.08720000001</v>
      </c>
    </row>
    <row r="5880" spans="10:15" x14ac:dyDescent="0.2">
      <c r="J5880" s="28">
        <v>68235</v>
      </c>
      <c r="K5880" s="28" t="s">
        <v>889</v>
      </c>
      <c r="L5880" s="28">
        <v>4</v>
      </c>
      <c r="M5880" s="28" t="str">
        <f t="shared" si="110"/>
        <v>682354</v>
      </c>
      <c r="N5880" s="28">
        <v>13477</v>
      </c>
      <c r="O5880" s="279">
        <v>607586.4693</v>
      </c>
    </row>
    <row r="5881" spans="10:15" x14ac:dyDescent="0.2">
      <c r="J5881" s="28">
        <v>68235</v>
      </c>
      <c r="K5881" s="28" t="s">
        <v>889</v>
      </c>
      <c r="L5881" s="28">
        <v>5</v>
      </c>
      <c r="M5881" s="28" t="str">
        <f t="shared" si="110"/>
        <v>682355</v>
      </c>
      <c r="N5881" s="28">
        <v>3370</v>
      </c>
      <c r="O5881" s="279">
        <v>1352544.254</v>
      </c>
    </row>
    <row r="5882" spans="10:15" x14ac:dyDescent="0.2">
      <c r="J5882" s="28">
        <v>68235</v>
      </c>
      <c r="K5882" s="28" t="s">
        <v>889</v>
      </c>
      <c r="L5882" s="28">
        <v>6</v>
      </c>
      <c r="M5882" s="28" t="str">
        <f t="shared" si="110"/>
        <v>682356</v>
      </c>
      <c r="N5882" s="28">
        <v>717</v>
      </c>
      <c r="O5882" s="279">
        <v>822226.57</v>
      </c>
    </row>
    <row r="5883" spans="10:15" x14ac:dyDescent="0.2">
      <c r="J5883" s="28">
        <v>68235</v>
      </c>
      <c r="K5883" s="28" t="s">
        <v>889</v>
      </c>
      <c r="L5883" s="28">
        <v>7</v>
      </c>
      <c r="M5883" s="28" t="str">
        <f t="shared" si="110"/>
        <v>682357</v>
      </c>
      <c r="N5883" s="28">
        <v>1001</v>
      </c>
      <c r="O5883" s="279">
        <v>3293655</v>
      </c>
    </row>
    <row r="5884" spans="10:15" x14ac:dyDescent="0.2">
      <c r="J5884" s="28">
        <v>68235</v>
      </c>
      <c r="K5884" s="28" t="s">
        <v>889</v>
      </c>
      <c r="L5884" s="28">
        <v>9</v>
      </c>
      <c r="M5884" s="28" t="str">
        <f t="shared" si="110"/>
        <v>682359</v>
      </c>
      <c r="N5884" s="28">
        <v>1482</v>
      </c>
      <c r="O5884" s="279">
        <v>491154.95419999998</v>
      </c>
    </row>
    <row r="5885" spans="10:15" x14ac:dyDescent="0.2">
      <c r="J5885" s="28">
        <v>68235</v>
      </c>
      <c r="K5885" s="28" t="s">
        <v>889</v>
      </c>
      <c r="L5885" s="28">
        <v>10</v>
      </c>
      <c r="M5885" s="28" t="str">
        <f t="shared" si="110"/>
        <v>6823510</v>
      </c>
      <c r="N5885" s="28">
        <v>12534</v>
      </c>
      <c r="O5885" s="279">
        <v>777697.76139999996</v>
      </c>
    </row>
    <row r="5886" spans="10:15" x14ac:dyDescent="0.2">
      <c r="J5886" s="28">
        <v>68235</v>
      </c>
      <c r="K5886" s="28" t="s">
        <v>889</v>
      </c>
      <c r="L5886" s="28">
        <v>11</v>
      </c>
      <c r="M5886" s="28" t="str">
        <f t="shared" si="110"/>
        <v>6823511</v>
      </c>
      <c r="N5886" s="28">
        <v>364</v>
      </c>
      <c r="O5886" s="279">
        <v>385673.13280000002</v>
      </c>
    </row>
    <row r="5887" spans="10:15" x14ac:dyDescent="0.2">
      <c r="J5887" s="28">
        <v>68235</v>
      </c>
      <c r="K5887" s="28" t="s">
        <v>889</v>
      </c>
      <c r="L5887" s="28">
        <v>12</v>
      </c>
      <c r="M5887" s="28" t="str">
        <f t="shared" si="110"/>
        <v>6823512</v>
      </c>
      <c r="N5887" s="28">
        <v>0</v>
      </c>
      <c r="O5887" s="279">
        <v>136911.71350000001</v>
      </c>
    </row>
    <row r="5888" spans="10:15" x14ac:dyDescent="0.2">
      <c r="J5888" s="28">
        <v>68245</v>
      </c>
      <c r="K5888" s="28" t="s">
        <v>890</v>
      </c>
      <c r="L5888" s="28">
        <v>1</v>
      </c>
      <c r="M5888" s="28" t="str">
        <f t="shared" si="110"/>
        <v>682451</v>
      </c>
      <c r="N5888" s="28">
        <v>6522</v>
      </c>
      <c r="O5888" s="279">
        <v>37070.770400000001</v>
      </c>
    </row>
    <row r="5889" spans="10:15" x14ac:dyDescent="0.2">
      <c r="J5889" s="28">
        <v>68245</v>
      </c>
      <c r="K5889" s="28" t="s">
        <v>890</v>
      </c>
      <c r="L5889" s="28">
        <v>2</v>
      </c>
      <c r="M5889" s="28" t="str">
        <f t="shared" si="110"/>
        <v>682452</v>
      </c>
      <c r="N5889" s="28">
        <v>10270</v>
      </c>
      <c r="O5889" s="279">
        <v>58219.376980000001</v>
      </c>
    </row>
    <row r="5890" spans="10:15" x14ac:dyDescent="0.2">
      <c r="J5890" s="28">
        <v>68245</v>
      </c>
      <c r="K5890" s="28" t="s">
        <v>890</v>
      </c>
      <c r="L5890" s="28">
        <v>5</v>
      </c>
      <c r="M5890" s="28" t="str">
        <f t="shared" si="110"/>
        <v>682455</v>
      </c>
      <c r="N5890" s="28">
        <v>2236</v>
      </c>
      <c r="O5890" s="279">
        <v>47083.003129999997</v>
      </c>
    </row>
    <row r="5891" spans="10:15" x14ac:dyDescent="0.2">
      <c r="J5891" s="28">
        <v>68245</v>
      </c>
      <c r="K5891" s="28" t="s">
        <v>890</v>
      </c>
      <c r="L5891" s="28">
        <v>12</v>
      </c>
      <c r="M5891" s="28" t="str">
        <f t="shared" ref="M5891:M5954" si="111">J5891&amp;L5891</f>
        <v>6824512</v>
      </c>
      <c r="N5891" s="28">
        <v>0</v>
      </c>
      <c r="O5891" s="279">
        <v>4838.6814109999996</v>
      </c>
    </row>
    <row r="5892" spans="10:15" x14ac:dyDescent="0.2">
      <c r="J5892" s="28">
        <v>68250</v>
      </c>
      <c r="K5892" s="28" t="s">
        <v>891</v>
      </c>
      <c r="L5892" s="28">
        <v>1</v>
      </c>
      <c r="M5892" s="28" t="str">
        <f t="shared" si="111"/>
        <v>682501</v>
      </c>
      <c r="N5892" s="28">
        <v>4030</v>
      </c>
      <c r="O5892" s="279">
        <v>61416.184150000001</v>
      </c>
    </row>
    <row r="5893" spans="10:15" x14ac:dyDescent="0.2">
      <c r="J5893" s="28">
        <v>68250</v>
      </c>
      <c r="K5893" s="28" t="s">
        <v>891</v>
      </c>
      <c r="L5893" s="28">
        <v>2</v>
      </c>
      <c r="M5893" s="28" t="str">
        <f t="shared" si="111"/>
        <v>682502</v>
      </c>
      <c r="N5893" s="28">
        <v>14799</v>
      </c>
      <c r="O5893" s="279">
        <v>115232.2917</v>
      </c>
    </row>
    <row r="5894" spans="10:15" x14ac:dyDescent="0.2">
      <c r="J5894" s="28">
        <v>68250</v>
      </c>
      <c r="K5894" s="28" t="s">
        <v>891</v>
      </c>
      <c r="L5894" s="28">
        <v>9</v>
      </c>
      <c r="M5894" s="28" t="str">
        <f t="shared" si="111"/>
        <v>682509</v>
      </c>
      <c r="N5894" s="28">
        <v>2356</v>
      </c>
      <c r="O5894" s="279">
        <v>134585.83119999999</v>
      </c>
    </row>
    <row r="5895" spans="10:15" x14ac:dyDescent="0.2">
      <c r="J5895" s="28">
        <v>68250</v>
      </c>
      <c r="K5895" s="28" t="s">
        <v>891</v>
      </c>
      <c r="L5895" s="28">
        <v>11</v>
      </c>
      <c r="M5895" s="28" t="str">
        <f t="shared" si="111"/>
        <v>6825011</v>
      </c>
      <c r="N5895" s="28">
        <v>30</v>
      </c>
      <c r="O5895" s="279">
        <v>91575.757580000005</v>
      </c>
    </row>
    <row r="5896" spans="10:15" x14ac:dyDescent="0.2">
      <c r="J5896" s="28">
        <v>68250</v>
      </c>
      <c r="K5896" s="28" t="s">
        <v>891</v>
      </c>
      <c r="L5896" s="28">
        <v>12</v>
      </c>
      <c r="M5896" s="28" t="str">
        <f t="shared" si="111"/>
        <v>6825012</v>
      </c>
      <c r="N5896" s="28">
        <v>0</v>
      </c>
      <c r="O5896" s="279">
        <v>13545.820170000001</v>
      </c>
    </row>
    <row r="5897" spans="10:15" x14ac:dyDescent="0.2">
      <c r="J5897" s="28">
        <v>68255</v>
      </c>
      <c r="K5897" s="28" t="s">
        <v>892</v>
      </c>
      <c r="L5897" s="28">
        <v>1</v>
      </c>
      <c r="M5897" s="28" t="str">
        <f t="shared" si="111"/>
        <v>682551</v>
      </c>
      <c r="N5897" s="28">
        <v>39316</v>
      </c>
      <c r="O5897" s="279">
        <v>67425.728069999997</v>
      </c>
    </row>
    <row r="5898" spans="10:15" x14ac:dyDescent="0.2">
      <c r="J5898" s="28">
        <v>68255</v>
      </c>
      <c r="K5898" s="28" t="s">
        <v>892</v>
      </c>
      <c r="L5898" s="28">
        <v>2</v>
      </c>
      <c r="M5898" s="28" t="str">
        <f t="shared" si="111"/>
        <v>682552</v>
      </c>
      <c r="N5898" s="28">
        <v>63326</v>
      </c>
      <c r="O5898" s="279">
        <v>138567.81330000001</v>
      </c>
    </row>
    <row r="5899" spans="10:15" x14ac:dyDescent="0.2">
      <c r="J5899" s="28">
        <v>68255</v>
      </c>
      <c r="K5899" s="28" t="s">
        <v>892</v>
      </c>
      <c r="L5899" s="28">
        <v>3</v>
      </c>
      <c r="M5899" s="28" t="str">
        <f t="shared" si="111"/>
        <v>682553</v>
      </c>
      <c r="N5899" s="28">
        <v>5407</v>
      </c>
      <c r="O5899" s="279">
        <v>137422.76879999999</v>
      </c>
    </row>
    <row r="5900" spans="10:15" x14ac:dyDescent="0.2">
      <c r="J5900" s="28">
        <v>68255</v>
      </c>
      <c r="K5900" s="28" t="s">
        <v>892</v>
      </c>
      <c r="L5900" s="28">
        <v>4</v>
      </c>
      <c r="M5900" s="28" t="str">
        <f t="shared" si="111"/>
        <v>682554</v>
      </c>
      <c r="N5900" s="28">
        <v>20</v>
      </c>
      <c r="O5900" s="279">
        <v>14203.590190000001</v>
      </c>
    </row>
    <row r="5901" spans="10:15" x14ac:dyDescent="0.2">
      <c r="J5901" s="28">
        <v>68255</v>
      </c>
      <c r="K5901" s="28" t="s">
        <v>892</v>
      </c>
      <c r="L5901" s="28">
        <v>5</v>
      </c>
      <c r="M5901" s="28" t="str">
        <f t="shared" si="111"/>
        <v>682555</v>
      </c>
      <c r="N5901" s="28">
        <v>28</v>
      </c>
      <c r="O5901" s="279">
        <v>43534.285709999996</v>
      </c>
    </row>
    <row r="5902" spans="10:15" x14ac:dyDescent="0.2">
      <c r="J5902" s="28">
        <v>68255</v>
      </c>
      <c r="K5902" s="28" t="s">
        <v>892</v>
      </c>
      <c r="L5902" s="28">
        <v>9</v>
      </c>
      <c r="M5902" s="28" t="str">
        <f t="shared" si="111"/>
        <v>682559</v>
      </c>
      <c r="N5902" s="28">
        <v>3399</v>
      </c>
      <c r="O5902" s="279">
        <v>195837.76500000001</v>
      </c>
    </row>
    <row r="5903" spans="10:15" x14ac:dyDescent="0.2">
      <c r="J5903" s="28">
        <v>68255</v>
      </c>
      <c r="K5903" s="28" t="s">
        <v>892</v>
      </c>
      <c r="L5903" s="28">
        <v>10</v>
      </c>
      <c r="M5903" s="28" t="str">
        <f t="shared" si="111"/>
        <v>6825510</v>
      </c>
      <c r="N5903" s="28">
        <v>1776</v>
      </c>
      <c r="O5903" s="279">
        <v>81971.150510000007</v>
      </c>
    </row>
    <row r="5904" spans="10:15" x14ac:dyDescent="0.2">
      <c r="J5904" s="28">
        <v>68255</v>
      </c>
      <c r="K5904" s="28" t="s">
        <v>892</v>
      </c>
      <c r="L5904" s="28">
        <v>11</v>
      </c>
      <c r="M5904" s="28" t="str">
        <f t="shared" si="111"/>
        <v>6825511</v>
      </c>
      <c r="N5904" s="28">
        <v>2053</v>
      </c>
      <c r="O5904" s="279">
        <v>69140.308709999998</v>
      </c>
    </row>
    <row r="5905" spans="10:15" x14ac:dyDescent="0.2">
      <c r="J5905" s="28">
        <v>68255</v>
      </c>
      <c r="K5905" s="28" t="s">
        <v>892</v>
      </c>
      <c r="L5905" s="28">
        <v>12</v>
      </c>
      <c r="M5905" s="28" t="str">
        <f t="shared" si="111"/>
        <v>6825512</v>
      </c>
      <c r="N5905" s="28">
        <v>0</v>
      </c>
      <c r="O5905" s="279">
        <v>28650.099460000001</v>
      </c>
    </row>
    <row r="5906" spans="10:15" x14ac:dyDescent="0.2">
      <c r="J5906" s="28">
        <v>68264</v>
      </c>
      <c r="K5906" s="28" t="s">
        <v>893</v>
      </c>
      <c r="L5906" s="28">
        <v>1</v>
      </c>
      <c r="M5906" s="28" t="str">
        <f t="shared" si="111"/>
        <v>682641</v>
      </c>
      <c r="N5906" s="28">
        <v>1599</v>
      </c>
      <c r="O5906" s="279">
        <v>69701.075049999999</v>
      </c>
    </row>
    <row r="5907" spans="10:15" x14ac:dyDescent="0.2">
      <c r="J5907" s="28">
        <v>68264</v>
      </c>
      <c r="K5907" s="28" t="s">
        <v>893</v>
      </c>
      <c r="L5907" s="28">
        <v>2</v>
      </c>
      <c r="M5907" s="28" t="str">
        <f t="shared" si="111"/>
        <v>682642</v>
      </c>
      <c r="N5907" s="28">
        <v>11834</v>
      </c>
      <c r="O5907" s="279">
        <v>163503.03769999999</v>
      </c>
    </row>
    <row r="5908" spans="10:15" x14ac:dyDescent="0.2">
      <c r="J5908" s="28">
        <v>68264</v>
      </c>
      <c r="K5908" s="28" t="s">
        <v>893</v>
      </c>
      <c r="L5908" s="28">
        <v>3</v>
      </c>
      <c r="M5908" s="28" t="str">
        <f t="shared" si="111"/>
        <v>682643</v>
      </c>
      <c r="N5908" s="28">
        <v>2123</v>
      </c>
      <c r="O5908" s="279">
        <v>141915.84229999999</v>
      </c>
    </row>
    <row r="5909" spans="10:15" x14ac:dyDescent="0.2">
      <c r="J5909" s="28">
        <v>68264</v>
      </c>
      <c r="K5909" s="28" t="s">
        <v>893</v>
      </c>
      <c r="L5909" s="28">
        <v>4</v>
      </c>
      <c r="M5909" s="28" t="str">
        <f t="shared" si="111"/>
        <v>682644</v>
      </c>
      <c r="N5909" s="28">
        <v>444</v>
      </c>
      <c r="O5909" s="279">
        <v>631184.97109999997</v>
      </c>
    </row>
    <row r="5910" spans="10:15" x14ac:dyDescent="0.2">
      <c r="J5910" s="28">
        <v>68264</v>
      </c>
      <c r="K5910" s="28" t="s">
        <v>893</v>
      </c>
      <c r="L5910" s="28">
        <v>9</v>
      </c>
      <c r="M5910" s="28" t="str">
        <f t="shared" si="111"/>
        <v>682649</v>
      </c>
      <c r="N5910" s="28">
        <v>383</v>
      </c>
      <c r="O5910" s="279">
        <v>164424.27170000001</v>
      </c>
    </row>
    <row r="5911" spans="10:15" x14ac:dyDescent="0.2">
      <c r="J5911" s="28">
        <v>68264</v>
      </c>
      <c r="K5911" s="28" t="s">
        <v>893</v>
      </c>
      <c r="L5911" s="28">
        <v>10</v>
      </c>
      <c r="M5911" s="28" t="str">
        <f t="shared" si="111"/>
        <v>6826410</v>
      </c>
      <c r="N5911" s="28">
        <v>415</v>
      </c>
      <c r="O5911" s="279">
        <v>200097.7444</v>
      </c>
    </row>
    <row r="5912" spans="10:15" x14ac:dyDescent="0.2">
      <c r="J5912" s="28">
        <v>68264</v>
      </c>
      <c r="K5912" s="28" t="s">
        <v>893</v>
      </c>
      <c r="L5912" s="28">
        <v>12</v>
      </c>
      <c r="M5912" s="28" t="str">
        <f t="shared" si="111"/>
        <v>6826412</v>
      </c>
      <c r="N5912" s="28">
        <v>0</v>
      </c>
      <c r="O5912" s="279">
        <v>17571.670989999999</v>
      </c>
    </row>
    <row r="5913" spans="10:15" x14ac:dyDescent="0.2">
      <c r="J5913" s="28">
        <v>68266</v>
      </c>
      <c r="K5913" s="28" t="s">
        <v>894</v>
      </c>
      <c r="L5913" s="28">
        <v>1</v>
      </c>
      <c r="M5913" s="28" t="str">
        <f t="shared" si="111"/>
        <v>682661</v>
      </c>
      <c r="N5913" s="28">
        <v>9542</v>
      </c>
      <c r="O5913" s="279">
        <v>72012.060060000003</v>
      </c>
    </row>
    <row r="5914" spans="10:15" x14ac:dyDescent="0.2">
      <c r="J5914" s="28">
        <v>68266</v>
      </c>
      <c r="K5914" s="28" t="s">
        <v>894</v>
      </c>
      <c r="L5914" s="28">
        <v>2</v>
      </c>
      <c r="M5914" s="28" t="str">
        <f t="shared" si="111"/>
        <v>682662</v>
      </c>
      <c r="N5914" s="28">
        <v>15872</v>
      </c>
      <c r="O5914" s="279">
        <v>91903.114700000006</v>
      </c>
    </row>
    <row r="5915" spans="10:15" x14ac:dyDescent="0.2">
      <c r="J5915" s="28">
        <v>68266</v>
      </c>
      <c r="K5915" s="28" t="s">
        <v>894</v>
      </c>
      <c r="L5915" s="28">
        <v>3</v>
      </c>
      <c r="M5915" s="28" t="str">
        <f t="shared" si="111"/>
        <v>682663</v>
      </c>
      <c r="N5915" s="28">
        <v>982</v>
      </c>
      <c r="O5915" s="279">
        <v>68627.131330000004</v>
      </c>
    </row>
    <row r="5916" spans="10:15" x14ac:dyDescent="0.2">
      <c r="J5916" s="28">
        <v>68266</v>
      </c>
      <c r="K5916" s="28" t="s">
        <v>894</v>
      </c>
      <c r="L5916" s="28">
        <v>4</v>
      </c>
      <c r="M5916" s="28" t="str">
        <f t="shared" si="111"/>
        <v>682664</v>
      </c>
      <c r="N5916" s="28">
        <v>846</v>
      </c>
      <c r="O5916" s="279">
        <v>160843.8438</v>
      </c>
    </row>
    <row r="5917" spans="10:15" x14ac:dyDescent="0.2">
      <c r="J5917" s="28">
        <v>68266</v>
      </c>
      <c r="K5917" s="28" t="s">
        <v>894</v>
      </c>
      <c r="L5917" s="28">
        <v>9</v>
      </c>
      <c r="M5917" s="28" t="str">
        <f t="shared" si="111"/>
        <v>682669</v>
      </c>
      <c r="N5917" s="28">
        <v>139</v>
      </c>
      <c r="O5917" s="279">
        <v>123500</v>
      </c>
    </row>
    <row r="5918" spans="10:15" x14ac:dyDescent="0.2">
      <c r="J5918" s="28">
        <v>68266</v>
      </c>
      <c r="K5918" s="28" t="s">
        <v>894</v>
      </c>
      <c r="L5918" s="28">
        <v>11</v>
      </c>
      <c r="M5918" s="28" t="str">
        <f t="shared" si="111"/>
        <v>6826611</v>
      </c>
      <c r="N5918" s="28">
        <v>44</v>
      </c>
      <c r="O5918" s="279">
        <v>9843.7025799999992</v>
      </c>
    </row>
    <row r="5919" spans="10:15" x14ac:dyDescent="0.2">
      <c r="J5919" s="28">
        <v>68266</v>
      </c>
      <c r="K5919" s="28" t="s">
        <v>894</v>
      </c>
      <c r="L5919" s="28">
        <v>12</v>
      </c>
      <c r="M5919" s="28" t="str">
        <f t="shared" si="111"/>
        <v>6826612</v>
      </c>
      <c r="N5919" s="28">
        <v>0</v>
      </c>
      <c r="O5919" s="279">
        <v>13308.520909999999</v>
      </c>
    </row>
    <row r="5920" spans="10:15" x14ac:dyDescent="0.2">
      <c r="J5920" s="28">
        <v>68271</v>
      </c>
      <c r="K5920" s="28" t="s">
        <v>895</v>
      </c>
      <c r="L5920" s="28">
        <v>1</v>
      </c>
      <c r="M5920" s="28" t="str">
        <f t="shared" si="111"/>
        <v>682711</v>
      </c>
      <c r="N5920" s="28">
        <v>13384</v>
      </c>
      <c r="O5920" s="279">
        <v>62295.874029999999</v>
      </c>
    </row>
    <row r="5921" spans="10:15" x14ac:dyDescent="0.2">
      <c r="J5921" s="28">
        <v>68271</v>
      </c>
      <c r="K5921" s="28" t="s">
        <v>895</v>
      </c>
      <c r="L5921" s="28">
        <v>2</v>
      </c>
      <c r="M5921" s="28" t="str">
        <f t="shared" si="111"/>
        <v>682712</v>
      </c>
      <c r="N5921" s="28">
        <v>26041</v>
      </c>
      <c r="O5921" s="279">
        <v>154905.2714</v>
      </c>
    </row>
    <row r="5922" spans="10:15" x14ac:dyDescent="0.2">
      <c r="J5922" s="28">
        <v>68271</v>
      </c>
      <c r="K5922" s="28" t="s">
        <v>895</v>
      </c>
      <c r="L5922" s="28">
        <v>3</v>
      </c>
      <c r="M5922" s="28" t="str">
        <f t="shared" si="111"/>
        <v>682713</v>
      </c>
      <c r="N5922" s="28">
        <v>1028</v>
      </c>
      <c r="O5922" s="279">
        <v>283055.66800000001</v>
      </c>
    </row>
    <row r="5923" spans="10:15" x14ac:dyDescent="0.2">
      <c r="J5923" s="28">
        <v>68271</v>
      </c>
      <c r="K5923" s="28" t="s">
        <v>895</v>
      </c>
      <c r="L5923" s="28">
        <v>4</v>
      </c>
      <c r="M5923" s="28" t="str">
        <f t="shared" si="111"/>
        <v>682714</v>
      </c>
      <c r="N5923" s="28">
        <v>384</v>
      </c>
      <c r="O5923" s="279">
        <v>559056.76859999995</v>
      </c>
    </row>
    <row r="5924" spans="10:15" x14ac:dyDescent="0.2">
      <c r="J5924" s="28">
        <v>68271</v>
      </c>
      <c r="K5924" s="28" t="s">
        <v>895</v>
      </c>
      <c r="L5924" s="28">
        <v>9</v>
      </c>
      <c r="M5924" s="28" t="str">
        <f t="shared" si="111"/>
        <v>682719</v>
      </c>
      <c r="N5924" s="28">
        <v>303</v>
      </c>
      <c r="O5924" s="279">
        <v>182735.74770000001</v>
      </c>
    </row>
    <row r="5925" spans="10:15" x14ac:dyDescent="0.2">
      <c r="J5925" s="28">
        <v>68271</v>
      </c>
      <c r="K5925" s="28" t="s">
        <v>895</v>
      </c>
      <c r="L5925" s="28">
        <v>10</v>
      </c>
      <c r="M5925" s="28" t="str">
        <f t="shared" si="111"/>
        <v>6827110</v>
      </c>
      <c r="N5925" s="28">
        <v>1011</v>
      </c>
      <c r="O5925" s="279">
        <v>40397.641660000001</v>
      </c>
    </row>
    <row r="5926" spans="10:15" x14ac:dyDescent="0.2">
      <c r="J5926" s="28">
        <v>68271</v>
      </c>
      <c r="K5926" s="28" t="s">
        <v>895</v>
      </c>
      <c r="L5926" s="28">
        <v>12</v>
      </c>
      <c r="M5926" s="28" t="str">
        <f t="shared" si="111"/>
        <v>6827112</v>
      </c>
      <c r="N5926" s="28">
        <v>0</v>
      </c>
      <c r="O5926" s="279">
        <v>8366.3506190000007</v>
      </c>
    </row>
    <row r="5927" spans="10:15" x14ac:dyDescent="0.2">
      <c r="J5927" s="28">
        <v>68276</v>
      </c>
      <c r="K5927" s="28" t="s">
        <v>896</v>
      </c>
      <c r="L5927" s="28">
        <v>1</v>
      </c>
      <c r="M5927" s="28" t="str">
        <f t="shared" si="111"/>
        <v>682761</v>
      </c>
      <c r="N5927" s="28">
        <v>96622</v>
      </c>
      <c r="O5927" s="279">
        <v>377471.36680000002</v>
      </c>
    </row>
    <row r="5928" spans="10:15" x14ac:dyDescent="0.2">
      <c r="J5928" s="28">
        <v>68276</v>
      </c>
      <c r="K5928" s="28" t="s">
        <v>896</v>
      </c>
      <c r="L5928" s="28">
        <v>2</v>
      </c>
      <c r="M5928" s="28" t="str">
        <f t="shared" si="111"/>
        <v>682762</v>
      </c>
      <c r="N5928" s="28">
        <v>1799695</v>
      </c>
      <c r="O5928" s="279">
        <v>560923.95380000002</v>
      </c>
    </row>
    <row r="5929" spans="10:15" x14ac:dyDescent="0.2">
      <c r="J5929" s="28">
        <v>68276</v>
      </c>
      <c r="K5929" s="28" t="s">
        <v>896</v>
      </c>
      <c r="L5929" s="28">
        <v>3</v>
      </c>
      <c r="M5929" s="28" t="str">
        <f t="shared" si="111"/>
        <v>682763</v>
      </c>
      <c r="N5929" s="28">
        <v>2725952</v>
      </c>
      <c r="O5929" s="279">
        <v>963170.36399999994</v>
      </c>
    </row>
    <row r="5930" spans="10:15" x14ac:dyDescent="0.2">
      <c r="J5930" s="28">
        <v>68276</v>
      </c>
      <c r="K5930" s="28" t="s">
        <v>896</v>
      </c>
      <c r="L5930" s="28">
        <v>4</v>
      </c>
      <c r="M5930" s="28" t="str">
        <f t="shared" si="111"/>
        <v>682764</v>
      </c>
      <c r="N5930" s="28">
        <v>1714921</v>
      </c>
      <c r="O5930" s="279">
        <v>1333832.96</v>
      </c>
    </row>
    <row r="5931" spans="10:15" x14ac:dyDescent="0.2">
      <c r="J5931" s="28">
        <v>68276</v>
      </c>
      <c r="K5931" s="28" t="s">
        <v>896</v>
      </c>
      <c r="L5931" s="28">
        <v>5</v>
      </c>
      <c r="M5931" s="28" t="str">
        <f t="shared" si="111"/>
        <v>682765</v>
      </c>
      <c r="N5931" s="28">
        <v>287741</v>
      </c>
      <c r="O5931" s="279">
        <v>1497853.629</v>
      </c>
    </row>
    <row r="5932" spans="10:15" x14ac:dyDescent="0.2">
      <c r="J5932" s="28">
        <v>68276</v>
      </c>
      <c r="K5932" s="28" t="s">
        <v>896</v>
      </c>
      <c r="L5932" s="28">
        <v>6</v>
      </c>
      <c r="M5932" s="28" t="str">
        <f t="shared" si="111"/>
        <v>682766</v>
      </c>
      <c r="N5932" s="28">
        <v>140591</v>
      </c>
      <c r="O5932" s="279">
        <v>1518929.0220000001</v>
      </c>
    </row>
    <row r="5933" spans="10:15" x14ac:dyDescent="0.2">
      <c r="J5933" s="28">
        <v>68276</v>
      </c>
      <c r="K5933" s="28" t="s">
        <v>896</v>
      </c>
      <c r="L5933" s="28">
        <v>7</v>
      </c>
      <c r="M5933" s="28" t="str">
        <f t="shared" si="111"/>
        <v>682767</v>
      </c>
      <c r="N5933" s="28">
        <v>30618</v>
      </c>
      <c r="O5933" s="279">
        <v>1700563.0789999999</v>
      </c>
    </row>
    <row r="5934" spans="10:15" x14ac:dyDescent="0.2">
      <c r="J5934" s="28">
        <v>68276</v>
      </c>
      <c r="K5934" s="28" t="s">
        <v>896</v>
      </c>
      <c r="L5934" s="28">
        <v>8</v>
      </c>
      <c r="M5934" s="28" t="str">
        <f t="shared" si="111"/>
        <v>682768</v>
      </c>
      <c r="N5934" s="28">
        <v>29783</v>
      </c>
      <c r="O5934" s="279">
        <v>1114199.851</v>
      </c>
    </row>
    <row r="5935" spans="10:15" x14ac:dyDescent="0.2">
      <c r="J5935" s="28">
        <v>68276</v>
      </c>
      <c r="K5935" s="28" t="s">
        <v>896</v>
      </c>
      <c r="L5935" s="28">
        <v>9</v>
      </c>
      <c r="M5935" s="28" t="str">
        <f t="shared" si="111"/>
        <v>682769</v>
      </c>
      <c r="N5935" s="28">
        <v>68432</v>
      </c>
      <c r="O5935" s="279">
        <v>1056554.82</v>
      </c>
    </row>
    <row r="5936" spans="10:15" x14ac:dyDescent="0.2">
      <c r="J5936" s="28">
        <v>68276</v>
      </c>
      <c r="K5936" s="28" t="s">
        <v>896</v>
      </c>
      <c r="L5936" s="28">
        <v>10</v>
      </c>
      <c r="M5936" s="28" t="str">
        <f t="shared" si="111"/>
        <v>6827610</v>
      </c>
      <c r="N5936" s="28">
        <v>329330</v>
      </c>
      <c r="O5936" s="279">
        <v>2310259.4980000001</v>
      </c>
    </row>
    <row r="5937" spans="10:15" x14ac:dyDescent="0.2">
      <c r="J5937" s="28">
        <v>68276</v>
      </c>
      <c r="K5937" s="28" t="s">
        <v>896</v>
      </c>
      <c r="L5937" s="28">
        <v>11</v>
      </c>
      <c r="M5937" s="28" t="str">
        <f t="shared" si="111"/>
        <v>6827611</v>
      </c>
      <c r="N5937" s="28">
        <v>28617</v>
      </c>
      <c r="O5937" s="279">
        <v>640455.7524</v>
      </c>
    </row>
    <row r="5938" spans="10:15" x14ac:dyDescent="0.2">
      <c r="J5938" s="28">
        <v>68276</v>
      </c>
      <c r="K5938" s="28" t="s">
        <v>896</v>
      </c>
      <c r="L5938" s="28">
        <v>12</v>
      </c>
      <c r="M5938" s="28" t="str">
        <f t="shared" si="111"/>
        <v>6827612</v>
      </c>
      <c r="N5938" s="28">
        <v>0</v>
      </c>
      <c r="O5938" s="279">
        <v>119721.8134</v>
      </c>
    </row>
    <row r="5939" spans="10:15" x14ac:dyDescent="0.2">
      <c r="J5939" s="28">
        <v>68296</v>
      </c>
      <c r="K5939" s="28" t="s">
        <v>897</v>
      </c>
      <c r="L5939" s="28">
        <v>1</v>
      </c>
      <c r="M5939" s="28" t="str">
        <f t="shared" si="111"/>
        <v>682961</v>
      </c>
      <c r="N5939" s="28">
        <v>7082</v>
      </c>
      <c r="O5939" s="279">
        <v>42222.453000000001</v>
      </c>
    </row>
    <row r="5940" spans="10:15" x14ac:dyDescent="0.2">
      <c r="J5940" s="28">
        <v>68296</v>
      </c>
      <c r="K5940" s="28" t="s">
        <v>897</v>
      </c>
      <c r="L5940" s="28">
        <v>2</v>
      </c>
      <c r="M5940" s="28" t="str">
        <f t="shared" si="111"/>
        <v>682962</v>
      </c>
      <c r="N5940" s="28">
        <v>25105</v>
      </c>
      <c r="O5940" s="279">
        <v>82807.392749999999</v>
      </c>
    </row>
    <row r="5941" spans="10:15" x14ac:dyDescent="0.2">
      <c r="J5941" s="28">
        <v>68296</v>
      </c>
      <c r="K5941" s="28" t="s">
        <v>897</v>
      </c>
      <c r="L5941" s="28">
        <v>3</v>
      </c>
      <c r="M5941" s="28" t="str">
        <f t="shared" si="111"/>
        <v>682963</v>
      </c>
      <c r="N5941" s="28">
        <v>1951</v>
      </c>
      <c r="O5941" s="279">
        <v>137648.905</v>
      </c>
    </row>
    <row r="5942" spans="10:15" x14ac:dyDescent="0.2">
      <c r="J5942" s="28">
        <v>68296</v>
      </c>
      <c r="K5942" s="28" t="s">
        <v>897</v>
      </c>
      <c r="L5942" s="28">
        <v>5</v>
      </c>
      <c r="M5942" s="28" t="str">
        <f t="shared" si="111"/>
        <v>682965</v>
      </c>
      <c r="N5942" s="28">
        <v>4157</v>
      </c>
      <c r="O5942" s="279">
        <v>216604.9215</v>
      </c>
    </row>
    <row r="5943" spans="10:15" x14ac:dyDescent="0.2">
      <c r="J5943" s="28">
        <v>68296</v>
      </c>
      <c r="K5943" s="28" t="s">
        <v>897</v>
      </c>
      <c r="L5943" s="28">
        <v>9</v>
      </c>
      <c r="M5943" s="28" t="str">
        <f t="shared" si="111"/>
        <v>682969</v>
      </c>
      <c r="N5943" s="28">
        <v>417</v>
      </c>
      <c r="O5943" s="279">
        <v>129052.6179</v>
      </c>
    </row>
    <row r="5944" spans="10:15" x14ac:dyDescent="0.2">
      <c r="J5944" s="28">
        <v>68296</v>
      </c>
      <c r="K5944" s="28" t="s">
        <v>897</v>
      </c>
      <c r="L5944" s="28">
        <v>10</v>
      </c>
      <c r="M5944" s="28" t="str">
        <f t="shared" si="111"/>
        <v>6829610</v>
      </c>
      <c r="N5944" s="28">
        <v>753</v>
      </c>
      <c r="O5944" s="279">
        <v>157980.95240000001</v>
      </c>
    </row>
    <row r="5945" spans="10:15" x14ac:dyDescent="0.2">
      <c r="J5945" s="28">
        <v>68296</v>
      </c>
      <c r="K5945" s="28" t="s">
        <v>897</v>
      </c>
      <c r="L5945" s="28">
        <v>11</v>
      </c>
      <c r="M5945" s="28" t="str">
        <f t="shared" si="111"/>
        <v>6829611</v>
      </c>
      <c r="N5945" s="28">
        <v>334</v>
      </c>
      <c r="O5945" s="279">
        <v>53558.577409999998</v>
      </c>
    </row>
    <row r="5946" spans="10:15" x14ac:dyDescent="0.2">
      <c r="J5946" s="28">
        <v>68296</v>
      </c>
      <c r="K5946" s="28" t="s">
        <v>897</v>
      </c>
      <c r="L5946" s="28">
        <v>12</v>
      </c>
      <c r="M5946" s="28" t="str">
        <f t="shared" si="111"/>
        <v>6829612</v>
      </c>
      <c r="N5946" s="28">
        <v>0</v>
      </c>
      <c r="O5946" s="279">
        <v>10767.7214</v>
      </c>
    </row>
    <row r="5947" spans="10:15" x14ac:dyDescent="0.2">
      <c r="J5947" s="28">
        <v>68298</v>
      </c>
      <c r="K5947" s="28" t="s">
        <v>898</v>
      </c>
      <c r="L5947" s="28">
        <v>1</v>
      </c>
      <c r="M5947" s="28" t="str">
        <f t="shared" si="111"/>
        <v>682981</v>
      </c>
      <c r="N5947" s="28">
        <v>4014</v>
      </c>
      <c r="O5947" s="279">
        <v>45391.232519999998</v>
      </c>
    </row>
    <row r="5948" spans="10:15" x14ac:dyDescent="0.2">
      <c r="J5948" s="28">
        <v>68298</v>
      </c>
      <c r="K5948" s="28" t="s">
        <v>898</v>
      </c>
      <c r="L5948" s="28">
        <v>2</v>
      </c>
      <c r="M5948" s="28" t="str">
        <f t="shared" si="111"/>
        <v>682982</v>
      </c>
      <c r="N5948" s="28">
        <v>13666</v>
      </c>
      <c r="O5948" s="279">
        <v>101228.6231</v>
      </c>
    </row>
    <row r="5949" spans="10:15" x14ac:dyDescent="0.2">
      <c r="J5949" s="28">
        <v>68298</v>
      </c>
      <c r="K5949" s="28" t="s">
        <v>898</v>
      </c>
      <c r="L5949" s="28">
        <v>3</v>
      </c>
      <c r="M5949" s="28" t="str">
        <f t="shared" si="111"/>
        <v>682983</v>
      </c>
      <c r="N5949" s="28">
        <v>2058</v>
      </c>
      <c r="O5949" s="279">
        <v>211802.8615</v>
      </c>
    </row>
    <row r="5950" spans="10:15" x14ac:dyDescent="0.2">
      <c r="J5950" s="28">
        <v>68298</v>
      </c>
      <c r="K5950" s="28" t="s">
        <v>898</v>
      </c>
      <c r="L5950" s="28">
        <v>4</v>
      </c>
      <c r="M5950" s="28" t="str">
        <f t="shared" si="111"/>
        <v>682984</v>
      </c>
      <c r="N5950" s="28">
        <v>1908</v>
      </c>
      <c r="O5950" s="279">
        <v>226265.91649999999</v>
      </c>
    </row>
    <row r="5951" spans="10:15" x14ac:dyDescent="0.2">
      <c r="J5951" s="28">
        <v>68298</v>
      </c>
      <c r="K5951" s="28" t="s">
        <v>898</v>
      </c>
      <c r="L5951" s="28">
        <v>9</v>
      </c>
      <c r="M5951" s="28" t="str">
        <f t="shared" si="111"/>
        <v>682989</v>
      </c>
      <c r="N5951" s="28">
        <v>273</v>
      </c>
      <c r="O5951" s="279">
        <v>74593.385209999993</v>
      </c>
    </row>
    <row r="5952" spans="10:15" x14ac:dyDescent="0.2">
      <c r="J5952" s="28">
        <v>68298</v>
      </c>
      <c r="K5952" s="28" t="s">
        <v>898</v>
      </c>
      <c r="L5952" s="28">
        <v>12</v>
      </c>
      <c r="M5952" s="28" t="str">
        <f t="shared" si="111"/>
        <v>6829812</v>
      </c>
      <c r="N5952" s="28">
        <v>0</v>
      </c>
      <c r="O5952" s="279">
        <v>12019.31648</v>
      </c>
    </row>
    <row r="5953" spans="10:15" x14ac:dyDescent="0.2">
      <c r="J5953" s="28">
        <v>68307</v>
      </c>
      <c r="K5953" s="28" t="s">
        <v>899</v>
      </c>
      <c r="L5953" s="28">
        <v>1</v>
      </c>
      <c r="M5953" s="28" t="str">
        <f t="shared" si="111"/>
        <v>683071</v>
      </c>
      <c r="N5953" s="28">
        <v>107067</v>
      </c>
      <c r="O5953" s="279">
        <v>123000.7145</v>
      </c>
    </row>
    <row r="5954" spans="10:15" x14ac:dyDescent="0.2">
      <c r="J5954" s="28">
        <v>68307</v>
      </c>
      <c r="K5954" s="28" t="s">
        <v>899</v>
      </c>
      <c r="L5954" s="28">
        <v>2</v>
      </c>
      <c r="M5954" s="28" t="str">
        <f t="shared" si="111"/>
        <v>683072</v>
      </c>
      <c r="N5954" s="28">
        <v>1308763</v>
      </c>
      <c r="O5954" s="279">
        <v>575837.23990000004</v>
      </c>
    </row>
    <row r="5955" spans="10:15" x14ac:dyDescent="0.2">
      <c r="J5955" s="28">
        <v>68307</v>
      </c>
      <c r="K5955" s="28" t="s">
        <v>899</v>
      </c>
      <c r="L5955" s="28">
        <v>3</v>
      </c>
      <c r="M5955" s="28" t="str">
        <f t="shared" ref="M5955:M6018" si="112">J5955&amp;L5955</f>
        <v>683073</v>
      </c>
      <c r="N5955" s="28">
        <v>782653</v>
      </c>
      <c r="O5955" s="279">
        <v>834030.3456</v>
      </c>
    </row>
    <row r="5956" spans="10:15" x14ac:dyDescent="0.2">
      <c r="J5956" s="28">
        <v>68307</v>
      </c>
      <c r="K5956" s="28" t="s">
        <v>899</v>
      </c>
      <c r="L5956" s="28">
        <v>4</v>
      </c>
      <c r="M5956" s="28" t="str">
        <f t="shared" si="112"/>
        <v>683074</v>
      </c>
      <c r="N5956" s="28">
        <v>137673</v>
      </c>
      <c r="O5956" s="279">
        <v>838185.21140000003</v>
      </c>
    </row>
    <row r="5957" spans="10:15" x14ac:dyDescent="0.2">
      <c r="J5957" s="28">
        <v>68307</v>
      </c>
      <c r="K5957" s="28" t="s">
        <v>899</v>
      </c>
      <c r="L5957" s="28">
        <v>5</v>
      </c>
      <c r="M5957" s="28" t="str">
        <f t="shared" si="112"/>
        <v>683075</v>
      </c>
      <c r="N5957" s="28">
        <v>22581</v>
      </c>
      <c r="O5957" s="279">
        <v>934028.42050000001</v>
      </c>
    </row>
    <row r="5958" spans="10:15" x14ac:dyDescent="0.2">
      <c r="J5958" s="28">
        <v>68307</v>
      </c>
      <c r="K5958" s="28" t="s">
        <v>899</v>
      </c>
      <c r="L5958" s="28">
        <v>6</v>
      </c>
      <c r="M5958" s="28" t="str">
        <f t="shared" si="112"/>
        <v>683076</v>
      </c>
      <c r="N5958" s="28">
        <v>10377</v>
      </c>
      <c r="O5958" s="279">
        <v>837569.1679</v>
      </c>
    </row>
    <row r="5959" spans="10:15" x14ac:dyDescent="0.2">
      <c r="J5959" s="28">
        <v>68307</v>
      </c>
      <c r="K5959" s="28" t="s">
        <v>899</v>
      </c>
      <c r="L5959" s="28">
        <v>7</v>
      </c>
      <c r="M5959" s="28" t="str">
        <f t="shared" si="112"/>
        <v>683077</v>
      </c>
      <c r="N5959" s="28">
        <v>7692</v>
      </c>
      <c r="O5959" s="279">
        <v>832389.73149999999</v>
      </c>
    </row>
    <row r="5960" spans="10:15" x14ac:dyDescent="0.2">
      <c r="J5960" s="28">
        <v>68307</v>
      </c>
      <c r="K5960" s="28" t="s">
        <v>899</v>
      </c>
      <c r="L5960" s="28">
        <v>8</v>
      </c>
      <c r="M5960" s="28" t="str">
        <f t="shared" si="112"/>
        <v>683078</v>
      </c>
      <c r="N5960" s="28">
        <v>62608</v>
      </c>
      <c r="O5960" s="279">
        <v>754563.33330000006</v>
      </c>
    </row>
    <row r="5961" spans="10:15" x14ac:dyDescent="0.2">
      <c r="J5961" s="28">
        <v>68307</v>
      </c>
      <c r="K5961" s="28" t="s">
        <v>899</v>
      </c>
      <c r="L5961" s="28">
        <v>9</v>
      </c>
      <c r="M5961" s="28" t="str">
        <f t="shared" si="112"/>
        <v>683079</v>
      </c>
      <c r="N5961" s="28">
        <v>41979</v>
      </c>
      <c r="O5961" s="279">
        <v>764810.33349999995</v>
      </c>
    </row>
    <row r="5962" spans="10:15" x14ac:dyDescent="0.2">
      <c r="J5962" s="28">
        <v>68307</v>
      </c>
      <c r="K5962" s="28" t="s">
        <v>899</v>
      </c>
      <c r="L5962" s="28">
        <v>10</v>
      </c>
      <c r="M5962" s="28" t="str">
        <f t="shared" si="112"/>
        <v>6830710</v>
      </c>
      <c r="N5962" s="28">
        <v>174285</v>
      </c>
      <c r="O5962" s="279">
        <v>691459.64670000004</v>
      </c>
    </row>
    <row r="5963" spans="10:15" x14ac:dyDescent="0.2">
      <c r="J5963" s="28">
        <v>68307</v>
      </c>
      <c r="K5963" s="28" t="s">
        <v>899</v>
      </c>
      <c r="L5963" s="28">
        <v>11</v>
      </c>
      <c r="M5963" s="28" t="str">
        <f t="shared" si="112"/>
        <v>6830711</v>
      </c>
      <c r="N5963" s="28">
        <v>429056</v>
      </c>
      <c r="O5963" s="279">
        <v>478322.0183</v>
      </c>
    </row>
    <row r="5964" spans="10:15" x14ac:dyDescent="0.2">
      <c r="J5964" s="28">
        <v>68307</v>
      </c>
      <c r="K5964" s="28" t="s">
        <v>899</v>
      </c>
      <c r="L5964" s="28">
        <v>12</v>
      </c>
      <c r="M5964" s="28" t="str">
        <f t="shared" si="112"/>
        <v>6830712</v>
      </c>
      <c r="N5964" s="28">
        <v>0</v>
      </c>
      <c r="O5964" s="279">
        <v>132060.79810000001</v>
      </c>
    </row>
    <row r="5965" spans="10:15" x14ac:dyDescent="0.2">
      <c r="J5965" s="28">
        <v>68318</v>
      </c>
      <c r="K5965" s="28" t="s">
        <v>900</v>
      </c>
      <c r="L5965" s="28">
        <v>1</v>
      </c>
      <c r="M5965" s="28" t="str">
        <f t="shared" si="112"/>
        <v>683181</v>
      </c>
      <c r="N5965" s="28">
        <v>15227</v>
      </c>
      <c r="O5965" s="279">
        <v>40157.639629999998</v>
      </c>
    </row>
    <row r="5966" spans="10:15" x14ac:dyDescent="0.2">
      <c r="J5966" s="28">
        <v>68318</v>
      </c>
      <c r="K5966" s="28" t="s">
        <v>900</v>
      </c>
      <c r="L5966" s="28">
        <v>2</v>
      </c>
      <c r="M5966" s="28" t="str">
        <f t="shared" si="112"/>
        <v>683182</v>
      </c>
      <c r="N5966" s="28">
        <v>38140</v>
      </c>
      <c r="O5966" s="279">
        <v>105085.0935</v>
      </c>
    </row>
    <row r="5967" spans="10:15" x14ac:dyDescent="0.2">
      <c r="J5967" s="28">
        <v>68318</v>
      </c>
      <c r="K5967" s="28" t="s">
        <v>900</v>
      </c>
      <c r="L5967" s="28">
        <v>3</v>
      </c>
      <c r="M5967" s="28" t="str">
        <f t="shared" si="112"/>
        <v>683183</v>
      </c>
      <c r="N5967" s="28">
        <v>2930</v>
      </c>
      <c r="O5967" s="279">
        <v>203951.16209999999</v>
      </c>
    </row>
    <row r="5968" spans="10:15" x14ac:dyDescent="0.2">
      <c r="J5968" s="28">
        <v>68318</v>
      </c>
      <c r="K5968" s="28" t="s">
        <v>900</v>
      </c>
      <c r="L5968" s="28">
        <v>5</v>
      </c>
      <c r="M5968" s="28" t="str">
        <f t="shared" si="112"/>
        <v>683185</v>
      </c>
      <c r="N5968" s="28">
        <v>2356</v>
      </c>
      <c r="O5968" s="279">
        <v>219995.57699999999</v>
      </c>
    </row>
    <row r="5969" spans="10:15" x14ac:dyDescent="0.2">
      <c r="J5969" s="28">
        <v>68318</v>
      </c>
      <c r="K5969" s="28" t="s">
        <v>900</v>
      </c>
      <c r="L5969" s="28">
        <v>9</v>
      </c>
      <c r="M5969" s="28" t="str">
        <f t="shared" si="112"/>
        <v>683189</v>
      </c>
      <c r="N5969" s="28">
        <v>1339</v>
      </c>
      <c r="O5969" s="279">
        <v>273708.35969999997</v>
      </c>
    </row>
    <row r="5970" spans="10:15" x14ac:dyDescent="0.2">
      <c r="J5970" s="28">
        <v>68318</v>
      </c>
      <c r="K5970" s="28" t="s">
        <v>900</v>
      </c>
      <c r="L5970" s="28">
        <v>10</v>
      </c>
      <c r="M5970" s="28" t="str">
        <f t="shared" si="112"/>
        <v>6831810</v>
      </c>
      <c r="N5970" s="28">
        <v>525</v>
      </c>
      <c r="O5970" s="279">
        <v>390777.0563</v>
      </c>
    </row>
    <row r="5971" spans="10:15" x14ac:dyDescent="0.2">
      <c r="J5971" s="28">
        <v>68318</v>
      </c>
      <c r="K5971" s="28" t="s">
        <v>900</v>
      </c>
      <c r="L5971" s="28">
        <v>12</v>
      </c>
      <c r="M5971" s="28" t="str">
        <f t="shared" si="112"/>
        <v>6831812</v>
      </c>
      <c r="N5971" s="28">
        <v>0</v>
      </c>
      <c r="O5971" s="279">
        <v>5265.2190799999998</v>
      </c>
    </row>
    <row r="5972" spans="10:15" x14ac:dyDescent="0.2">
      <c r="J5972" s="28">
        <v>68320</v>
      </c>
      <c r="K5972" s="28" t="s">
        <v>901</v>
      </c>
      <c r="L5972" s="28">
        <v>1</v>
      </c>
      <c r="M5972" s="28" t="str">
        <f t="shared" si="112"/>
        <v>683201</v>
      </c>
      <c r="N5972" s="28">
        <v>6040</v>
      </c>
      <c r="O5972" s="279">
        <v>32686.097880000001</v>
      </c>
    </row>
    <row r="5973" spans="10:15" x14ac:dyDescent="0.2">
      <c r="J5973" s="28">
        <v>68320</v>
      </c>
      <c r="K5973" s="28" t="s">
        <v>901</v>
      </c>
      <c r="L5973" s="28">
        <v>2</v>
      </c>
      <c r="M5973" s="28" t="str">
        <f t="shared" si="112"/>
        <v>683202</v>
      </c>
      <c r="N5973" s="28">
        <v>44766</v>
      </c>
      <c r="O5973" s="279">
        <v>97261.539910000007</v>
      </c>
    </row>
    <row r="5974" spans="10:15" x14ac:dyDescent="0.2">
      <c r="J5974" s="28">
        <v>68320</v>
      </c>
      <c r="K5974" s="28" t="s">
        <v>901</v>
      </c>
      <c r="L5974" s="28">
        <v>3</v>
      </c>
      <c r="M5974" s="28" t="str">
        <f t="shared" si="112"/>
        <v>683203</v>
      </c>
      <c r="N5974" s="28">
        <v>4742</v>
      </c>
      <c r="O5974" s="279">
        <v>113707.1084</v>
      </c>
    </row>
    <row r="5975" spans="10:15" x14ac:dyDescent="0.2">
      <c r="J5975" s="28">
        <v>68320</v>
      </c>
      <c r="K5975" s="28" t="s">
        <v>901</v>
      </c>
      <c r="L5975" s="28">
        <v>4</v>
      </c>
      <c r="M5975" s="28" t="str">
        <f t="shared" si="112"/>
        <v>683204</v>
      </c>
      <c r="N5975" s="28">
        <v>2589</v>
      </c>
      <c r="O5975" s="279">
        <v>84722.029339999994</v>
      </c>
    </row>
    <row r="5976" spans="10:15" x14ac:dyDescent="0.2">
      <c r="J5976" s="28">
        <v>68320</v>
      </c>
      <c r="K5976" s="28" t="s">
        <v>901</v>
      </c>
      <c r="L5976" s="28">
        <v>5</v>
      </c>
      <c r="M5976" s="28" t="str">
        <f t="shared" si="112"/>
        <v>683205</v>
      </c>
      <c r="N5976" s="28">
        <v>4162</v>
      </c>
      <c r="O5976" s="279">
        <v>145459.1085</v>
      </c>
    </row>
    <row r="5977" spans="10:15" x14ac:dyDescent="0.2">
      <c r="J5977" s="28">
        <v>68320</v>
      </c>
      <c r="K5977" s="28" t="s">
        <v>901</v>
      </c>
      <c r="L5977" s="28">
        <v>8</v>
      </c>
      <c r="M5977" s="28" t="str">
        <f t="shared" si="112"/>
        <v>683208</v>
      </c>
      <c r="N5977" s="28">
        <v>7273</v>
      </c>
      <c r="O5977" s="279">
        <v>23626.030050000001</v>
      </c>
    </row>
    <row r="5978" spans="10:15" x14ac:dyDescent="0.2">
      <c r="J5978" s="28">
        <v>68320</v>
      </c>
      <c r="K5978" s="28" t="s">
        <v>901</v>
      </c>
      <c r="L5978" s="28">
        <v>9</v>
      </c>
      <c r="M5978" s="28" t="str">
        <f t="shared" si="112"/>
        <v>683209</v>
      </c>
      <c r="N5978" s="28">
        <v>212</v>
      </c>
      <c r="O5978" s="279">
        <v>212259.43400000001</v>
      </c>
    </row>
    <row r="5979" spans="10:15" x14ac:dyDescent="0.2">
      <c r="J5979" s="28">
        <v>68320</v>
      </c>
      <c r="K5979" s="28" t="s">
        <v>901</v>
      </c>
      <c r="L5979" s="28">
        <v>12</v>
      </c>
      <c r="M5979" s="28" t="str">
        <f t="shared" si="112"/>
        <v>6832012</v>
      </c>
      <c r="N5979" s="28">
        <v>0</v>
      </c>
      <c r="O5979" s="279">
        <v>8883.2064119999995</v>
      </c>
    </row>
    <row r="5980" spans="10:15" x14ac:dyDescent="0.2">
      <c r="J5980" s="28">
        <v>68322</v>
      </c>
      <c r="K5980" s="28" t="s">
        <v>902</v>
      </c>
      <c r="L5980" s="28">
        <v>1</v>
      </c>
      <c r="M5980" s="28" t="str">
        <f t="shared" si="112"/>
        <v>683221</v>
      </c>
      <c r="N5980" s="28">
        <v>660</v>
      </c>
      <c r="O5980" s="279">
        <v>51874.509899999997</v>
      </c>
    </row>
    <row r="5981" spans="10:15" x14ac:dyDescent="0.2">
      <c r="J5981" s="28">
        <v>68322</v>
      </c>
      <c r="K5981" s="28" t="s">
        <v>902</v>
      </c>
      <c r="L5981" s="28">
        <v>2</v>
      </c>
      <c r="M5981" s="28" t="str">
        <f t="shared" si="112"/>
        <v>683222</v>
      </c>
      <c r="N5981" s="28">
        <v>11855</v>
      </c>
      <c r="O5981" s="279">
        <v>112827.7849</v>
      </c>
    </row>
    <row r="5982" spans="10:15" x14ac:dyDescent="0.2">
      <c r="J5982" s="28">
        <v>68322</v>
      </c>
      <c r="K5982" s="28" t="s">
        <v>902</v>
      </c>
      <c r="L5982" s="28">
        <v>3</v>
      </c>
      <c r="M5982" s="28" t="str">
        <f t="shared" si="112"/>
        <v>683223</v>
      </c>
      <c r="N5982" s="28">
        <v>6228</v>
      </c>
      <c r="O5982" s="279">
        <v>51378.917309999997</v>
      </c>
    </row>
    <row r="5983" spans="10:15" x14ac:dyDescent="0.2">
      <c r="J5983" s="28">
        <v>68322</v>
      </c>
      <c r="K5983" s="28" t="s">
        <v>902</v>
      </c>
      <c r="L5983" s="28">
        <v>4</v>
      </c>
      <c r="M5983" s="28" t="str">
        <f t="shared" si="112"/>
        <v>683224</v>
      </c>
      <c r="N5983" s="28">
        <v>2120</v>
      </c>
      <c r="O5983" s="279">
        <v>136035.30790000001</v>
      </c>
    </row>
    <row r="5984" spans="10:15" x14ac:dyDescent="0.2">
      <c r="J5984" s="28">
        <v>68322</v>
      </c>
      <c r="K5984" s="28" t="s">
        <v>902</v>
      </c>
      <c r="L5984" s="28">
        <v>9</v>
      </c>
      <c r="M5984" s="28" t="str">
        <f t="shared" si="112"/>
        <v>683229</v>
      </c>
      <c r="N5984" s="28">
        <v>736</v>
      </c>
      <c r="O5984" s="279">
        <v>83384.840840000004</v>
      </c>
    </row>
    <row r="5985" spans="10:15" x14ac:dyDescent="0.2">
      <c r="J5985" s="28">
        <v>68322</v>
      </c>
      <c r="K5985" s="28" t="s">
        <v>902</v>
      </c>
      <c r="L5985" s="28">
        <v>12</v>
      </c>
      <c r="M5985" s="28" t="str">
        <f t="shared" si="112"/>
        <v>6832212</v>
      </c>
      <c r="N5985" s="28">
        <v>0</v>
      </c>
      <c r="O5985" s="279">
        <v>37919.978779999998</v>
      </c>
    </row>
    <row r="5986" spans="10:15" x14ac:dyDescent="0.2">
      <c r="J5986" s="28">
        <v>68324</v>
      </c>
      <c r="K5986" s="28" t="s">
        <v>903</v>
      </c>
      <c r="L5986" s="28">
        <v>1</v>
      </c>
      <c r="M5986" s="28" t="str">
        <f t="shared" si="112"/>
        <v>683241</v>
      </c>
      <c r="N5986" s="28">
        <v>2651</v>
      </c>
      <c r="O5986" s="279">
        <v>56779.276989999998</v>
      </c>
    </row>
    <row r="5987" spans="10:15" x14ac:dyDescent="0.2">
      <c r="J5987" s="28">
        <v>68324</v>
      </c>
      <c r="K5987" s="28" t="s">
        <v>903</v>
      </c>
      <c r="L5987" s="28">
        <v>2</v>
      </c>
      <c r="M5987" s="28" t="str">
        <f t="shared" si="112"/>
        <v>683242</v>
      </c>
      <c r="N5987" s="28">
        <v>25814</v>
      </c>
      <c r="O5987" s="279">
        <v>136751.89230000001</v>
      </c>
    </row>
    <row r="5988" spans="10:15" x14ac:dyDescent="0.2">
      <c r="J5988" s="28">
        <v>68324</v>
      </c>
      <c r="K5988" s="28" t="s">
        <v>903</v>
      </c>
      <c r="L5988" s="28">
        <v>3</v>
      </c>
      <c r="M5988" s="28" t="str">
        <f t="shared" si="112"/>
        <v>683243</v>
      </c>
      <c r="N5988" s="28">
        <v>3364</v>
      </c>
      <c r="O5988" s="279">
        <v>148211.71739999999</v>
      </c>
    </row>
    <row r="5989" spans="10:15" x14ac:dyDescent="0.2">
      <c r="J5989" s="28">
        <v>68324</v>
      </c>
      <c r="K5989" s="28" t="s">
        <v>903</v>
      </c>
      <c r="L5989" s="28">
        <v>9</v>
      </c>
      <c r="M5989" s="28" t="str">
        <f t="shared" si="112"/>
        <v>683249</v>
      </c>
      <c r="N5989" s="28">
        <v>654</v>
      </c>
      <c r="O5989" s="279">
        <v>175847.58180000001</v>
      </c>
    </row>
    <row r="5990" spans="10:15" x14ac:dyDescent="0.2">
      <c r="J5990" s="28">
        <v>68324</v>
      </c>
      <c r="K5990" s="28" t="s">
        <v>903</v>
      </c>
      <c r="L5990" s="28">
        <v>11</v>
      </c>
      <c r="M5990" s="28" t="str">
        <f t="shared" si="112"/>
        <v>6832411</v>
      </c>
      <c r="N5990" s="28">
        <v>1646</v>
      </c>
      <c r="O5990" s="279">
        <v>180879.00339999999</v>
      </c>
    </row>
    <row r="5991" spans="10:15" x14ac:dyDescent="0.2">
      <c r="J5991" s="28">
        <v>68324</v>
      </c>
      <c r="K5991" s="28" t="s">
        <v>903</v>
      </c>
      <c r="L5991" s="28">
        <v>12</v>
      </c>
      <c r="M5991" s="28" t="str">
        <f t="shared" si="112"/>
        <v>6832412</v>
      </c>
      <c r="N5991" s="28">
        <v>0</v>
      </c>
      <c r="O5991" s="279">
        <v>26423.834750000002</v>
      </c>
    </row>
    <row r="5992" spans="10:15" x14ac:dyDescent="0.2">
      <c r="J5992" s="28">
        <v>68327</v>
      </c>
      <c r="K5992" s="28" t="s">
        <v>904</v>
      </c>
      <c r="L5992" s="28">
        <v>1</v>
      </c>
      <c r="M5992" s="28" t="str">
        <f t="shared" si="112"/>
        <v>683271</v>
      </c>
      <c r="N5992" s="28">
        <v>5435</v>
      </c>
      <c r="O5992" s="279">
        <v>55335.27506</v>
      </c>
    </row>
    <row r="5993" spans="10:15" x14ac:dyDescent="0.2">
      <c r="J5993" s="28">
        <v>68327</v>
      </c>
      <c r="K5993" s="28" t="s">
        <v>904</v>
      </c>
      <c r="L5993" s="28">
        <v>2</v>
      </c>
      <c r="M5993" s="28" t="str">
        <f t="shared" si="112"/>
        <v>683272</v>
      </c>
      <c r="N5993" s="28">
        <v>37321</v>
      </c>
      <c r="O5993" s="279">
        <v>135931.704</v>
      </c>
    </row>
    <row r="5994" spans="10:15" x14ac:dyDescent="0.2">
      <c r="J5994" s="28">
        <v>68327</v>
      </c>
      <c r="K5994" s="28" t="s">
        <v>904</v>
      </c>
      <c r="L5994" s="28">
        <v>3</v>
      </c>
      <c r="M5994" s="28" t="str">
        <f t="shared" si="112"/>
        <v>683273</v>
      </c>
      <c r="N5994" s="28">
        <v>17964</v>
      </c>
      <c r="O5994" s="279">
        <v>161089.85569999999</v>
      </c>
    </row>
    <row r="5995" spans="10:15" x14ac:dyDescent="0.2">
      <c r="J5995" s="28">
        <v>68327</v>
      </c>
      <c r="K5995" s="28" t="s">
        <v>904</v>
      </c>
      <c r="L5995" s="28">
        <v>4</v>
      </c>
      <c r="M5995" s="28" t="str">
        <f t="shared" si="112"/>
        <v>683274</v>
      </c>
      <c r="N5995" s="28">
        <v>3986</v>
      </c>
      <c r="O5995" s="279">
        <v>150050.65789999999</v>
      </c>
    </row>
    <row r="5996" spans="10:15" x14ac:dyDescent="0.2">
      <c r="J5996" s="28">
        <v>68327</v>
      </c>
      <c r="K5996" s="28" t="s">
        <v>904</v>
      </c>
      <c r="L5996" s="28">
        <v>9</v>
      </c>
      <c r="M5996" s="28" t="str">
        <f t="shared" si="112"/>
        <v>683279</v>
      </c>
      <c r="N5996" s="28">
        <v>1151</v>
      </c>
      <c r="O5996" s="279">
        <v>176838.3535</v>
      </c>
    </row>
    <row r="5997" spans="10:15" x14ac:dyDescent="0.2">
      <c r="J5997" s="28">
        <v>68327</v>
      </c>
      <c r="K5997" s="28" t="s">
        <v>904</v>
      </c>
      <c r="L5997" s="28">
        <v>10</v>
      </c>
      <c r="M5997" s="28" t="str">
        <f t="shared" si="112"/>
        <v>6832710</v>
      </c>
      <c r="N5997" s="28">
        <v>2111</v>
      </c>
      <c r="O5997" s="279">
        <v>70245.666649999999</v>
      </c>
    </row>
    <row r="5998" spans="10:15" x14ac:dyDescent="0.2">
      <c r="J5998" s="28">
        <v>68327</v>
      </c>
      <c r="K5998" s="28" t="s">
        <v>904</v>
      </c>
      <c r="L5998" s="28">
        <v>11</v>
      </c>
      <c r="M5998" s="28" t="str">
        <f t="shared" si="112"/>
        <v>6832711</v>
      </c>
      <c r="N5998" s="28">
        <v>1385</v>
      </c>
      <c r="O5998" s="279">
        <v>182370.7959</v>
      </c>
    </row>
    <row r="5999" spans="10:15" x14ac:dyDescent="0.2">
      <c r="J5999" s="28">
        <v>68327</v>
      </c>
      <c r="K5999" s="28" t="s">
        <v>904</v>
      </c>
      <c r="L5999" s="28">
        <v>12</v>
      </c>
      <c r="M5999" s="28" t="str">
        <f t="shared" si="112"/>
        <v>6832712</v>
      </c>
      <c r="N5999" s="28">
        <v>0</v>
      </c>
      <c r="O5999" s="279">
        <v>31894.13493</v>
      </c>
    </row>
    <row r="6000" spans="10:15" x14ac:dyDescent="0.2">
      <c r="J6000" s="28">
        <v>68344</v>
      </c>
      <c r="K6000" s="28" t="s">
        <v>905</v>
      </c>
      <c r="L6000" s="28">
        <v>1</v>
      </c>
      <c r="M6000" s="28" t="str">
        <f t="shared" si="112"/>
        <v>683441</v>
      </c>
      <c r="N6000" s="28">
        <v>660</v>
      </c>
      <c r="O6000" s="279">
        <v>43740.668799999999</v>
      </c>
    </row>
    <row r="6001" spans="10:15" x14ac:dyDescent="0.2">
      <c r="J6001" s="28">
        <v>68344</v>
      </c>
      <c r="K6001" s="28" t="s">
        <v>905</v>
      </c>
      <c r="L6001" s="28">
        <v>2</v>
      </c>
      <c r="M6001" s="28" t="str">
        <f t="shared" si="112"/>
        <v>683442</v>
      </c>
      <c r="N6001" s="28">
        <v>9034</v>
      </c>
      <c r="O6001" s="279">
        <v>109400.4007</v>
      </c>
    </row>
    <row r="6002" spans="10:15" x14ac:dyDescent="0.2">
      <c r="J6002" s="28">
        <v>68344</v>
      </c>
      <c r="K6002" s="28" t="s">
        <v>905</v>
      </c>
      <c r="L6002" s="28">
        <v>3</v>
      </c>
      <c r="M6002" s="28" t="str">
        <f t="shared" si="112"/>
        <v>683443</v>
      </c>
      <c r="N6002" s="28">
        <v>3115</v>
      </c>
      <c r="O6002" s="279">
        <v>64415.517390000001</v>
      </c>
    </row>
    <row r="6003" spans="10:15" x14ac:dyDescent="0.2">
      <c r="J6003" s="28">
        <v>68344</v>
      </c>
      <c r="K6003" s="28" t="s">
        <v>905</v>
      </c>
      <c r="L6003" s="28">
        <v>9</v>
      </c>
      <c r="M6003" s="28" t="str">
        <f t="shared" si="112"/>
        <v>683449</v>
      </c>
      <c r="N6003" s="28">
        <v>237</v>
      </c>
      <c r="O6003" s="279">
        <v>35454.324979999998</v>
      </c>
    </row>
    <row r="6004" spans="10:15" x14ac:dyDescent="0.2">
      <c r="J6004" s="28">
        <v>68344</v>
      </c>
      <c r="K6004" s="28" t="s">
        <v>905</v>
      </c>
      <c r="L6004" s="28">
        <v>12</v>
      </c>
      <c r="M6004" s="28" t="str">
        <f t="shared" si="112"/>
        <v>6834412</v>
      </c>
      <c r="N6004" s="28">
        <v>0</v>
      </c>
      <c r="O6004" s="279">
        <v>15363.12414</v>
      </c>
    </row>
    <row r="6005" spans="10:15" x14ac:dyDescent="0.2">
      <c r="J6005" s="28">
        <v>68368</v>
      </c>
      <c r="K6005" s="28" t="s">
        <v>906</v>
      </c>
      <c r="L6005" s="28">
        <v>1</v>
      </c>
      <c r="M6005" s="28" t="str">
        <f t="shared" si="112"/>
        <v>683681</v>
      </c>
      <c r="N6005" s="28">
        <v>8267</v>
      </c>
      <c r="O6005" s="279">
        <v>39780.53314</v>
      </c>
    </row>
    <row r="6006" spans="10:15" x14ac:dyDescent="0.2">
      <c r="J6006" s="28">
        <v>68368</v>
      </c>
      <c r="K6006" s="28" t="s">
        <v>906</v>
      </c>
      <c r="L6006" s="28">
        <v>2</v>
      </c>
      <c r="M6006" s="28" t="str">
        <f t="shared" si="112"/>
        <v>683682</v>
      </c>
      <c r="N6006" s="28">
        <v>14893</v>
      </c>
      <c r="O6006" s="279">
        <v>110132.5033</v>
      </c>
    </row>
    <row r="6007" spans="10:15" x14ac:dyDescent="0.2">
      <c r="J6007" s="28">
        <v>68368</v>
      </c>
      <c r="K6007" s="28" t="s">
        <v>906</v>
      </c>
      <c r="L6007" s="28">
        <v>3</v>
      </c>
      <c r="M6007" s="28" t="str">
        <f t="shared" si="112"/>
        <v>683683</v>
      </c>
      <c r="N6007" s="28">
        <v>1276</v>
      </c>
      <c r="O6007" s="279">
        <v>77219.703689999995</v>
      </c>
    </row>
    <row r="6008" spans="10:15" x14ac:dyDescent="0.2">
      <c r="J6008" s="28">
        <v>68368</v>
      </c>
      <c r="K6008" s="28" t="s">
        <v>906</v>
      </c>
      <c r="L6008" s="28">
        <v>9</v>
      </c>
      <c r="M6008" s="28" t="str">
        <f t="shared" si="112"/>
        <v>683689</v>
      </c>
      <c r="N6008" s="28">
        <v>2370</v>
      </c>
      <c r="O6008" s="279">
        <v>152752.8793</v>
      </c>
    </row>
    <row r="6009" spans="10:15" x14ac:dyDescent="0.2">
      <c r="J6009" s="28">
        <v>68368</v>
      </c>
      <c r="K6009" s="28" t="s">
        <v>906</v>
      </c>
      <c r="L6009" s="28">
        <v>12</v>
      </c>
      <c r="M6009" s="28" t="str">
        <f t="shared" si="112"/>
        <v>6836812</v>
      </c>
      <c r="N6009" s="28">
        <v>0</v>
      </c>
      <c r="O6009" s="279">
        <v>6632.8210840000002</v>
      </c>
    </row>
    <row r="6010" spans="10:15" x14ac:dyDescent="0.2">
      <c r="J6010" s="28">
        <v>68370</v>
      </c>
      <c r="K6010" s="28" t="s">
        <v>907</v>
      </c>
      <c r="L6010" s="28">
        <v>1</v>
      </c>
      <c r="M6010" s="28" t="str">
        <f t="shared" si="112"/>
        <v>683701</v>
      </c>
      <c r="N6010" s="28">
        <v>649</v>
      </c>
      <c r="O6010" s="279">
        <v>11935.751319999999</v>
      </c>
    </row>
    <row r="6011" spans="10:15" x14ac:dyDescent="0.2">
      <c r="J6011" s="28">
        <v>68370</v>
      </c>
      <c r="K6011" s="28" t="s">
        <v>907</v>
      </c>
      <c r="L6011" s="28">
        <v>2</v>
      </c>
      <c r="M6011" s="28" t="str">
        <f t="shared" si="112"/>
        <v>683702</v>
      </c>
      <c r="N6011" s="28">
        <v>3361</v>
      </c>
      <c r="O6011" s="279">
        <v>30302.088400000001</v>
      </c>
    </row>
    <row r="6012" spans="10:15" x14ac:dyDescent="0.2">
      <c r="J6012" s="28">
        <v>68370</v>
      </c>
      <c r="K6012" s="28" t="s">
        <v>907</v>
      </c>
      <c r="L6012" s="28">
        <v>9</v>
      </c>
      <c r="M6012" s="28" t="str">
        <f t="shared" si="112"/>
        <v>683709</v>
      </c>
      <c r="N6012" s="28">
        <v>144</v>
      </c>
      <c r="O6012" s="279">
        <v>48957.894740000003</v>
      </c>
    </row>
    <row r="6013" spans="10:15" x14ac:dyDescent="0.2">
      <c r="J6013" s="28">
        <v>68370</v>
      </c>
      <c r="K6013" s="28" t="s">
        <v>907</v>
      </c>
      <c r="L6013" s="28">
        <v>12</v>
      </c>
      <c r="M6013" s="28" t="str">
        <f t="shared" si="112"/>
        <v>6837012</v>
      </c>
      <c r="N6013" s="28">
        <v>0</v>
      </c>
      <c r="O6013" s="279">
        <v>4529.6285369999996</v>
      </c>
    </row>
    <row r="6014" spans="10:15" x14ac:dyDescent="0.2">
      <c r="J6014" s="28">
        <v>68377</v>
      </c>
      <c r="K6014" s="28" t="s">
        <v>908</v>
      </c>
      <c r="L6014" s="28">
        <v>1</v>
      </c>
      <c r="M6014" s="28" t="str">
        <f t="shared" si="112"/>
        <v>683771</v>
      </c>
      <c r="N6014" s="28">
        <v>6094</v>
      </c>
      <c r="O6014" s="279">
        <v>62921.636919999997</v>
      </c>
    </row>
    <row r="6015" spans="10:15" x14ac:dyDescent="0.2">
      <c r="J6015" s="28">
        <v>68377</v>
      </c>
      <c r="K6015" s="28" t="s">
        <v>908</v>
      </c>
      <c r="L6015" s="28">
        <v>2</v>
      </c>
      <c r="M6015" s="28" t="str">
        <f t="shared" si="112"/>
        <v>683772</v>
      </c>
      <c r="N6015" s="28">
        <v>29829</v>
      </c>
      <c r="O6015" s="279">
        <v>140692.24650000001</v>
      </c>
    </row>
    <row r="6016" spans="10:15" x14ac:dyDescent="0.2">
      <c r="J6016" s="28">
        <v>68377</v>
      </c>
      <c r="K6016" s="28" t="s">
        <v>908</v>
      </c>
      <c r="L6016" s="28">
        <v>3</v>
      </c>
      <c r="M6016" s="28" t="str">
        <f t="shared" si="112"/>
        <v>683773</v>
      </c>
      <c r="N6016" s="28">
        <v>4528</v>
      </c>
      <c r="O6016" s="279">
        <v>269168.31890000001</v>
      </c>
    </row>
    <row r="6017" spans="10:15" x14ac:dyDescent="0.2">
      <c r="J6017" s="28">
        <v>68377</v>
      </c>
      <c r="K6017" s="28" t="s">
        <v>908</v>
      </c>
      <c r="L6017" s="28">
        <v>4</v>
      </c>
      <c r="M6017" s="28" t="str">
        <f t="shared" si="112"/>
        <v>683774</v>
      </c>
      <c r="N6017" s="28">
        <v>666</v>
      </c>
      <c r="O6017" s="279">
        <v>46259.628149999997</v>
      </c>
    </row>
    <row r="6018" spans="10:15" x14ac:dyDescent="0.2">
      <c r="J6018" s="28">
        <v>68377</v>
      </c>
      <c r="K6018" s="28" t="s">
        <v>908</v>
      </c>
      <c r="L6018" s="28">
        <v>5</v>
      </c>
      <c r="M6018" s="28" t="str">
        <f t="shared" si="112"/>
        <v>683775</v>
      </c>
      <c r="N6018" s="28">
        <v>540</v>
      </c>
      <c r="O6018" s="279">
        <v>178773.7175</v>
      </c>
    </row>
    <row r="6019" spans="10:15" x14ac:dyDescent="0.2">
      <c r="J6019" s="28">
        <v>68377</v>
      </c>
      <c r="K6019" s="28" t="s">
        <v>908</v>
      </c>
      <c r="L6019" s="28">
        <v>6</v>
      </c>
      <c r="M6019" s="28" t="str">
        <f t="shared" ref="M6019:M6082" si="113">J6019&amp;L6019</f>
        <v>683776</v>
      </c>
      <c r="N6019" s="28">
        <v>1240</v>
      </c>
      <c r="O6019" s="279">
        <v>217092.73670000001</v>
      </c>
    </row>
    <row r="6020" spans="10:15" x14ac:dyDescent="0.2">
      <c r="J6020" s="28">
        <v>68377</v>
      </c>
      <c r="K6020" s="28" t="s">
        <v>908</v>
      </c>
      <c r="L6020" s="28">
        <v>9</v>
      </c>
      <c r="M6020" s="28" t="str">
        <f t="shared" si="113"/>
        <v>683779</v>
      </c>
      <c r="N6020" s="28">
        <v>3434</v>
      </c>
      <c r="O6020" s="279">
        <v>264825.70500000002</v>
      </c>
    </row>
    <row r="6021" spans="10:15" x14ac:dyDescent="0.2">
      <c r="J6021" s="28">
        <v>68377</v>
      </c>
      <c r="K6021" s="28" t="s">
        <v>908</v>
      </c>
      <c r="L6021" s="28">
        <v>10</v>
      </c>
      <c r="M6021" s="28" t="str">
        <f t="shared" si="113"/>
        <v>6837710</v>
      </c>
      <c r="N6021" s="28">
        <v>1962</v>
      </c>
      <c r="O6021" s="279">
        <v>538202.33620000002</v>
      </c>
    </row>
    <row r="6022" spans="10:15" x14ac:dyDescent="0.2">
      <c r="J6022" s="28">
        <v>68377</v>
      </c>
      <c r="K6022" s="28" t="s">
        <v>908</v>
      </c>
      <c r="L6022" s="28">
        <v>12</v>
      </c>
      <c r="M6022" s="28" t="str">
        <f t="shared" si="113"/>
        <v>6837712</v>
      </c>
      <c r="N6022" s="28">
        <v>0</v>
      </c>
      <c r="O6022" s="279">
        <v>13146.49483</v>
      </c>
    </row>
    <row r="6023" spans="10:15" x14ac:dyDescent="0.2">
      <c r="J6023" s="28">
        <v>68385</v>
      </c>
      <c r="K6023" s="28" t="s">
        <v>909</v>
      </c>
      <c r="L6023" s="28">
        <v>1</v>
      </c>
      <c r="M6023" s="28" t="str">
        <f t="shared" si="113"/>
        <v>683851</v>
      </c>
      <c r="N6023" s="28">
        <v>28384</v>
      </c>
      <c r="O6023" s="279">
        <v>38251.116889999998</v>
      </c>
    </row>
    <row r="6024" spans="10:15" x14ac:dyDescent="0.2">
      <c r="J6024" s="28">
        <v>68385</v>
      </c>
      <c r="K6024" s="28" t="s">
        <v>909</v>
      </c>
      <c r="L6024" s="28">
        <v>2</v>
      </c>
      <c r="M6024" s="28" t="str">
        <f t="shared" si="113"/>
        <v>683852</v>
      </c>
      <c r="N6024" s="28">
        <v>34900</v>
      </c>
      <c r="O6024" s="279">
        <v>119490.45239999999</v>
      </c>
    </row>
    <row r="6025" spans="10:15" x14ac:dyDescent="0.2">
      <c r="J6025" s="28">
        <v>68385</v>
      </c>
      <c r="K6025" s="28" t="s">
        <v>909</v>
      </c>
      <c r="L6025" s="28">
        <v>3</v>
      </c>
      <c r="M6025" s="28" t="str">
        <f t="shared" si="113"/>
        <v>683853</v>
      </c>
      <c r="N6025" s="28">
        <v>2843</v>
      </c>
      <c r="O6025" s="279">
        <v>103466.5214</v>
      </c>
    </row>
    <row r="6026" spans="10:15" x14ac:dyDescent="0.2">
      <c r="J6026" s="28">
        <v>68385</v>
      </c>
      <c r="K6026" s="28" t="s">
        <v>909</v>
      </c>
      <c r="L6026" s="28">
        <v>5</v>
      </c>
      <c r="M6026" s="28" t="str">
        <f t="shared" si="113"/>
        <v>683855</v>
      </c>
      <c r="N6026" s="28">
        <v>3164</v>
      </c>
      <c r="O6026" s="279">
        <v>29397.037469999999</v>
      </c>
    </row>
    <row r="6027" spans="10:15" x14ac:dyDescent="0.2">
      <c r="J6027" s="28">
        <v>68385</v>
      </c>
      <c r="K6027" s="28" t="s">
        <v>909</v>
      </c>
      <c r="L6027" s="28">
        <v>9</v>
      </c>
      <c r="M6027" s="28" t="str">
        <f t="shared" si="113"/>
        <v>683859</v>
      </c>
      <c r="N6027" s="28">
        <v>709</v>
      </c>
      <c r="O6027" s="279">
        <v>184404.8383</v>
      </c>
    </row>
    <row r="6028" spans="10:15" x14ac:dyDescent="0.2">
      <c r="J6028" s="28">
        <v>68385</v>
      </c>
      <c r="K6028" s="28" t="s">
        <v>909</v>
      </c>
      <c r="L6028" s="28">
        <v>10</v>
      </c>
      <c r="M6028" s="28" t="str">
        <f t="shared" si="113"/>
        <v>6838510</v>
      </c>
      <c r="N6028" s="28">
        <v>923</v>
      </c>
      <c r="O6028" s="279">
        <v>429974.13789999997</v>
      </c>
    </row>
    <row r="6029" spans="10:15" x14ac:dyDescent="0.2">
      <c r="J6029" s="28">
        <v>68385</v>
      </c>
      <c r="K6029" s="28" t="s">
        <v>909</v>
      </c>
      <c r="L6029" s="28">
        <v>12</v>
      </c>
      <c r="M6029" s="28" t="str">
        <f t="shared" si="113"/>
        <v>6838512</v>
      </c>
      <c r="N6029" s="28">
        <v>0</v>
      </c>
      <c r="O6029" s="279">
        <v>8384.7409900000002</v>
      </c>
    </row>
    <row r="6030" spans="10:15" x14ac:dyDescent="0.2">
      <c r="J6030" s="28">
        <v>68397</v>
      </c>
      <c r="K6030" s="28" t="s">
        <v>910</v>
      </c>
      <c r="L6030" s="28">
        <v>1</v>
      </c>
      <c r="M6030" s="28" t="str">
        <f t="shared" si="113"/>
        <v>683971</v>
      </c>
      <c r="N6030" s="28">
        <v>3157</v>
      </c>
      <c r="O6030" s="279">
        <v>58353.57258</v>
      </c>
    </row>
    <row r="6031" spans="10:15" x14ac:dyDescent="0.2">
      <c r="J6031" s="28">
        <v>68397</v>
      </c>
      <c r="K6031" s="28" t="s">
        <v>910</v>
      </c>
      <c r="L6031" s="28">
        <v>2</v>
      </c>
      <c r="M6031" s="28" t="str">
        <f t="shared" si="113"/>
        <v>683972</v>
      </c>
      <c r="N6031" s="28">
        <v>23339</v>
      </c>
      <c r="O6031" s="279">
        <v>141418.09210000001</v>
      </c>
    </row>
    <row r="6032" spans="10:15" x14ac:dyDescent="0.2">
      <c r="J6032" s="28">
        <v>68397</v>
      </c>
      <c r="K6032" s="28" t="s">
        <v>910</v>
      </c>
      <c r="L6032" s="28">
        <v>3</v>
      </c>
      <c r="M6032" s="28" t="str">
        <f t="shared" si="113"/>
        <v>683973</v>
      </c>
      <c r="N6032" s="28">
        <v>1806</v>
      </c>
      <c r="O6032" s="279">
        <v>218870.54689999999</v>
      </c>
    </row>
    <row r="6033" spans="10:15" x14ac:dyDescent="0.2">
      <c r="J6033" s="28">
        <v>68397</v>
      </c>
      <c r="K6033" s="28" t="s">
        <v>910</v>
      </c>
      <c r="L6033" s="28">
        <v>9</v>
      </c>
      <c r="M6033" s="28" t="str">
        <f t="shared" si="113"/>
        <v>683979</v>
      </c>
      <c r="N6033" s="28">
        <v>1562</v>
      </c>
      <c r="O6033" s="279">
        <v>215607.99340000001</v>
      </c>
    </row>
    <row r="6034" spans="10:15" x14ac:dyDescent="0.2">
      <c r="J6034" s="28">
        <v>68397</v>
      </c>
      <c r="K6034" s="28" t="s">
        <v>910</v>
      </c>
      <c r="L6034" s="28">
        <v>10</v>
      </c>
      <c r="M6034" s="28" t="str">
        <f t="shared" si="113"/>
        <v>6839710</v>
      </c>
      <c r="N6034" s="28">
        <v>1054</v>
      </c>
      <c r="O6034" s="279">
        <v>562768.6041</v>
      </c>
    </row>
    <row r="6035" spans="10:15" x14ac:dyDescent="0.2">
      <c r="J6035" s="28">
        <v>68397</v>
      </c>
      <c r="K6035" s="28" t="s">
        <v>910</v>
      </c>
      <c r="L6035" s="28">
        <v>11</v>
      </c>
      <c r="M6035" s="28" t="str">
        <f t="shared" si="113"/>
        <v>6839711</v>
      </c>
      <c r="N6035" s="28">
        <v>85</v>
      </c>
      <c r="O6035" s="279">
        <v>215564.7059</v>
      </c>
    </row>
    <row r="6036" spans="10:15" x14ac:dyDescent="0.2">
      <c r="J6036" s="28">
        <v>68397</v>
      </c>
      <c r="K6036" s="28" t="s">
        <v>910</v>
      </c>
      <c r="L6036" s="28">
        <v>12</v>
      </c>
      <c r="M6036" s="28" t="str">
        <f t="shared" si="113"/>
        <v>6839712</v>
      </c>
      <c r="N6036" s="28">
        <v>0</v>
      </c>
      <c r="O6036" s="279">
        <v>20269.200130000001</v>
      </c>
    </row>
    <row r="6037" spans="10:15" x14ac:dyDescent="0.2">
      <c r="J6037" s="28">
        <v>68406</v>
      </c>
      <c r="K6037" s="28" t="s">
        <v>911</v>
      </c>
      <c r="L6037" s="28">
        <v>1</v>
      </c>
      <c r="M6037" s="28" t="str">
        <f t="shared" si="113"/>
        <v>684061</v>
      </c>
      <c r="N6037" s="28">
        <v>6906</v>
      </c>
      <c r="O6037" s="279">
        <v>144909.3511</v>
      </c>
    </row>
    <row r="6038" spans="10:15" x14ac:dyDescent="0.2">
      <c r="J6038" s="28">
        <v>68406</v>
      </c>
      <c r="K6038" s="28" t="s">
        <v>911</v>
      </c>
      <c r="L6038" s="28">
        <v>2</v>
      </c>
      <c r="M6038" s="28" t="str">
        <f t="shared" si="113"/>
        <v>684062</v>
      </c>
      <c r="N6038" s="28">
        <v>238931</v>
      </c>
      <c r="O6038" s="279">
        <v>449375.01909999998</v>
      </c>
    </row>
    <row r="6039" spans="10:15" x14ac:dyDescent="0.2">
      <c r="J6039" s="28">
        <v>68406</v>
      </c>
      <c r="K6039" s="28" t="s">
        <v>911</v>
      </c>
      <c r="L6039" s="28">
        <v>3</v>
      </c>
      <c r="M6039" s="28" t="str">
        <f t="shared" si="113"/>
        <v>684063</v>
      </c>
      <c r="N6039" s="28">
        <v>96919</v>
      </c>
      <c r="O6039" s="279">
        <v>663827.84539999999</v>
      </c>
    </row>
    <row r="6040" spans="10:15" x14ac:dyDescent="0.2">
      <c r="J6040" s="28">
        <v>68406</v>
      </c>
      <c r="K6040" s="28" t="s">
        <v>911</v>
      </c>
      <c r="L6040" s="28">
        <v>4</v>
      </c>
      <c r="M6040" s="28" t="str">
        <f t="shared" si="113"/>
        <v>684064</v>
      </c>
      <c r="N6040" s="28">
        <v>42248</v>
      </c>
      <c r="O6040" s="279">
        <v>659673.89249999996</v>
      </c>
    </row>
    <row r="6041" spans="10:15" x14ac:dyDescent="0.2">
      <c r="J6041" s="28">
        <v>68406</v>
      </c>
      <c r="K6041" s="28" t="s">
        <v>911</v>
      </c>
      <c r="L6041" s="28">
        <v>5</v>
      </c>
      <c r="M6041" s="28" t="str">
        <f t="shared" si="113"/>
        <v>684065</v>
      </c>
      <c r="N6041" s="28">
        <v>12930</v>
      </c>
      <c r="O6041" s="279">
        <v>727992.69050000003</v>
      </c>
    </row>
    <row r="6042" spans="10:15" x14ac:dyDescent="0.2">
      <c r="J6042" s="28">
        <v>68406</v>
      </c>
      <c r="K6042" s="28" t="s">
        <v>911</v>
      </c>
      <c r="L6042" s="28">
        <v>6</v>
      </c>
      <c r="M6042" s="28" t="str">
        <f t="shared" si="113"/>
        <v>684066</v>
      </c>
      <c r="N6042" s="28">
        <v>9914</v>
      </c>
      <c r="O6042" s="279">
        <v>715621.71649999998</v>
      </c>
    </row>
    <row r="6043" spans="10:15" x14ac:dyDescent="0.2">
      <c r="J6043" s="28">
        <v>68406</v>
      </c>
      <c r="K6043" s="28" t="s">
        <v>911</v>
      </c>
      <c r="L6043" s="28">
        <v>7</v>
      </c>
      <c r="M6043" s="28" t="str">
        <f t="shared" si="113"/>
        <v>684067</v>
      </c>
      <c r="N6043" s="28">
        <v>12503</v>
      </c>
      <c r="O6043" s="279">
        <v>1476305.098</v>
      </c>
    </row>
    <row r="6044" spans="10:15" x14ac:dyDescent="0.2">
      <c r="J6044" s="28">
        <v>68406</v>
      </c>
      <c r="K6044" s="28" t="s">
        <v>911</v>
      </c>
      <c r="L6044" s="28">
        <v>8</v>
      </c>
      <c r="M6044" s="28" t="str">
        <f t="shared" si="113"/>
        <v>684068</v>
      </c>
      <c r="N6044" s="28">
        <v>4155</v>
      </c>
      <c r="O6044" s="279">
        <v>2128797.554</v>
      </c>
    </row>
    <row r="6045" spans="10:15" x14ac:dyDescent="0.2">
      <c r="J6045" s="28">
        <v>68406</v>
      </c>
      <c r="K6045" s="28" t="s">
        <v>911</v>
      </c>
      <c r="L6045" s="28">
        <v>9</v>
      </c>
      <c r="M6045" s="28" t="str">
        <f t="shared" si="113"/>
        <v>684069</v>
      </c>
      <c r="N6045" s="28">
        <v>10751</v>
      </c>
      <c r="O6045" s="279">
        <v>755064.42350000003</v>
      </c>
    </row>
    <row r="6046" spans="10:15" x14ac:dyDescent="0.2">
      <c r="J6046" s="28">
        <v>68406</v>
      </c>
      <c r="K6046" s="28" t="s">
        <v>911</v>
      </c>
      <c r="L6046" s="28">
        <v>10</v>
      </c>
      <c r="M6046" s="28" t="str">
        <f t="shared" si="113"/>
        <v>6840610</v>
      </c>
      <c r="N6046" s="28">
        <v>32124</v>
      </c>
      <c r="O6046" s="279">
        <v>766887.35660000006</v>
      </c>
    </row>
    <row r="6047" spans="10:15" x14ac:dyDescent="0.2">
      <c r="J6047" s="28">
        <v>68406</v>
      </c>
      <c r="K6047" s="28" t="s">
        <v>911</v>
      </c>
      <c r="L6047" s="28">
        <v>11</v>
      </c>
      <c r="M6047" s="28" t="str">
        <f t="shared" si="113"/>
        <v>6840611</v>
      </c>
      <c r="N6047" s="28">
        <v>6336</v>
      </c>
      <c r="O6047" s="279">
        <v>274851.33610000001</v>
      </c>
    </row>
    <row r="6048" spans="10:15" x14ac:dyDescent="0.2">
      <c r="J6048" s="28">
        <v>68406</v>
      </c>
      <c r="K6048" s="28" t="s">
        <v>911</v>
      </c>
      <c r="L6048" s="28">
        <v>12</v>
      </c>
      <c r="M6048" s="28" t="str">
        <f t="shared" si="113"/>
        <v>6840612</v>
      </c>
      <c r="N6048" s="28">
        <v>0</v>
      </c>
      <c r="O6048" s="279">
        <v>52593.276160000001</v>
      </c>
    </row>
    <row r="6049" spans="10:15" x14ac:dyDescent="0.2">
      <c r="J6049" s="28">
        <v>68418</v>
      </c>
      <c r="K6049" s="28" t="s">
        <v>912</v>
      </c>
      <c r="L6049" s="28">
        <v>1</v>
      </c>
      <c r="M6049" s="28" t="str">
        <f t="shared" si="113"/>
        <v>684181</v>
      </c>
      <c r="N6049" s="28">
        <v>2661</v>
      </c>
      <c r="O6049" s="279">
        <v>55185.087339999998</v>
      </c>
    </row>
    <row r="6050" spans="10:15" x14ac:dyDescent="0.2">
      <c r="J6050" s="28">
        <v>68418</v>
      </c>
      <c r="K6050" s="28" t="s">
        <v>912</v>
      </c>
      <c r="L6050" s="28">
        <v>2</v>
      </c>
      <c r="M6050" s="28" t="str">
        <f t="shared" si="113"/>
        <v>684182</v>
      </c>
      <c r="N6050" s="28">
        <v>23769</v>
      </c>
      <c r="O6050" s="279">
        <v>144213.26930000001</v>
      </c>
    </row>
    <row r="6051" spans="10:15" x14ac:dyDescent="0.2">
      <c r="J6051" s="28">
        <v>68418</v>
      </c>
      <c r="K6051" s="28" t="s">
        <v>912</v>
      </c>
      <c r="L6051" s="28">
        <v>3</v>
      </c>
      <c r="M6051" s="28" t="str">
        <f t="shared" si="113"/>
        <v>684183</v>
      </c>
      <c r="N6051" s="28">
        <v>4654</v>
      </c>
      <c r="O6051" s="279">
        <v>128640.95699999999</v>
      </c>
    </row>
    <row r="6052" spans="10:15" x14ac:dyDescent="0.2">
      <c r="J6052" s="28">
        <v>68418</v>
      </c>
      <c r="K6052" s="28" t="s">
        <v>912</v>
      </c>
      <c r="L6052" s="28">
        <v>4</v>
      </c>
      <c r="M6052" s="28" t="str">
        <f t="shared" si="113"/>
        <v>684184</v>
      </c>
      <c r="N6052" s="28">
        <v>1659</v>
      </c>
      <c r="O6052" s="279">
        <v>93699.605989999996</v>
      </c>
    </row>
    <row r="6053" spans="10:15" x14ac:dyDescent="0.2">
      <c r="J6053" s="28">
        <v>68418</v>
      </c>
      <c r="K6053" s="28" t="s">
        <v>912</v>
      </c>
      <c r="L6053" s="28">
        <v>9</v>
      </c>
      <c r="M6053" s="28" t="str">
        <f t="shared" si="113"/>
        <v>684189</v>
      </c>
      <c r="N6053" s="28">
        <v>1615</v>
      </c>
      <c r="O6053" s="279">
        <v>172820.25380000001</v>
      </c>
    </row>
    <row r="6054" spans="10:15" x14ac:dyDescent="0.2">
      <c r="J6054" s="28">
        <v>68418</v>
      </c>
      <c r="K6054" s="28" t="s">
        <v>912</v>
      </c>
      <c r="L6054" s="28">
        <v>10</v>
      </c>
      <c r="M6054" s="28" t="str">
        <f t="shared" si="113"/>
        <v>6841810</v>
      </c>
      <c r="N6054" s="28">
        <v>3238</v>
      </c>
      <c r="O6054" s="279">
        <v>200575.16099999999</v>
      </c>
    </row>
    <row r="6055" spans="10:15" x14ac:dyDescent="0.2">
      <c r="J6055" s="28">
        <v>68418</v>
      </c>
      <c r="K6055" s="28" t="s">
        <v>912</v>
      </c>
      <c r="L6055" s="28">
        <v>12</v>
      </c>
      <c r="M6055" s="28" t="str">
        <f t="shared" si="113"/>
        <v>6841812</v>
      </c>
      <c r="N6055" s="28">
        <v>0</v>
      </c>
      <c r="O6055" s="279">
        <v>21971.820169999999</v>
      </c>
    </row>
    <row r="6056" spans="10:15" x14ac:dyDescent="0.2">
      <c r="J6056" s="28">
        <v>68425</v>
      </c>
      <c r="K6056" s="28" t="s">
        <v>913</v>
      </c>
      <c r="L6056" s="28">
        <v>1</v>
      </c>
      <c r="M6056" s="28" t="str">
        <f t="shared" si="113"/>
        <v>684251</v>
      </c>
      <c r="N6056" s="28">
        <v>4835</v>
      </c>
      <c r="O6056" s="279">
        <v>42907.883419999998</v>
      </c>
    </row>
    <row r="6057" spans="10:15" x14ac:dyDescent="0.2">
      <c r="J6057" s="28">
        <v>68425</v>
      </c>
      <c r="K6057" s="28" t="s">
        <v>913</v>
      </c>
      <c r="L6057" s="28">
        <v>2</v>
      </c>
      <c r="M6057" s="28" t="str">
        <f t="shared" si="113"/>
        <v>684252</v>
      </c>
      <c r="N6057" s="28">
        <v>6282</v>
      </c>
      <c r="O6057" s="279">
        <v>40664.818579999999</v>
      </c>
    </row>
    <row r="6058" spans="10:15" x14ac:dyDescent="0.2">
      <c r="J6058" s="28">
        <v>68425</v>
      </c>
      <c r="K6058" s="28" t="s">
        <v>913</v>
      </c>
      <c r="L6058" s="28">
        <v>12</v>
      </c>
      <c r="M6058" s="28" t="str">
        <f t="shared" si="113"/>
        <v>6842512</v>
      </c>
      <c r="N6058" s="28">
        <v>0</v>
      </c>
      <c r="O6058" s="279">
        <v>4174.4772549999998</v>
      </c>
    </row>
    <row r="6059" spans="10:15" x14ac:dyDescent="0.2">
      <c r="J6059" s="28">
        <v>68432</v>
      </c>
      <c r="K6059" s="28" t="s">
        <v>914</v>
      </c>
      <c r="L6059" s="28">
        <v>1</v>
      </c>
      <c r="M6059" s="28" t="str">
        <f t="shared" si="113"/>
        <v>684321</v>
      </c>
      <c r="N6059" s="28">
        <v>35632</v>
      </c>
      <c r="O6059" s="279">
        <v>111338.4143</v>
      </c>
    </row>
    <row r="6060" spans="10:15" x14ac:dyDescent="0.2">
      <c r="J6060" s="28">
        <v>68432</v>
      </c>
      <c r="K6060" s="28" t="s">
        <v>914</v>
      </c>
      <c r="L6060" s="28">
        <v>2</v>
      </c>
      <c r="M6060" s="28" t="str">
        <f t="shared" si="113"/>
        <v>684322</v>
      </c>
      <c r="N6060" s="28">
        <v>358507</v>
      </c>
      <c r="O6060" s="279">
        <v>251243.70800000001</v>
      </c>
    </row>
    <row r="6061" spans="10:15" x14ac:dyDescent="0.2">
      <c r="J6061" s="28">
        <v>68432</v>
      </c>
      <c r="K6061" s="28" t="s">
        <v>914</v>
      </c>
      <c r="L6061" s="28">
        <v>3</v>
      </c>
      <c r="M6061" s="28" t="str">
        <f t="shared" si="113"/>
        <v>684323</v>
      </c>
      <c r="N6061" s="28">
        <v>103756</v>
      </c>
      <c r="O6061" s="279">
        <v>366003.96309999999</v>
      </c>
    </row>
    <row r="6062" spans="10:15" x14ac:dyDescent="0.2">
      <c r="J6062" s="28">
        <v>68432</v>
      </c>
      <c r="K6062" s="28" t="s">
        <v>914</v>
      </c>
      <c r="L6062" s="28">
        <v>4</v>
      </c>
      <c r="M6062" s="28" t="str">
        <f t="shared" si="113"/>
        <v>684324</v>
      </c>
      <c r="N6062" s="28">
        <v>29861</v>
      </c>
      <c r="O6062" s="279">
        <v>426554.35570000001</v>
      </c>
    </row>
    <row r="6063" spans="10:15" x14ac:dyDescent="0.2">
      <c r="J6063" s="28">
        <v>68432</v>
      </c>
      <c r="K6063" s="28" t="s">
        <v>914</v>
      </c>
      <c r="L6063" s="28">
        <v>5</v>
      </c>
      <c r="M6063" s="28" t="str">
        <f t="shared" si="113"/>
        <v>684325</v>
      </c>
      <c r="N6063" s="28">
        <v>11686</v>
      </c>
      <c r="O6063" s="279">
        <v>373374.23599999998</v>
      </c>
    </row>
    <row r="6064" spans="10:15" x14ac:dyDescent="0.2">
      <c r="J6064" s="28">
        <v>68432</v>
      </c>
      <c r="K6064" s="28" t="s">
        <v>914</v>
      </c>
      <c r="L6064" s="28">
        <v>6</v>
      </c>
      <c r="M6064" s="28" t="str">
        <f t="shared" si="113"/>
        <v>684326</v>
      </c>
      <c r="N6064" s="28">
        <v>850</v>
      </c>
      <c r="O6064" s="279">
        <v>527432.70869999996</v>
      </c>
    </row>
    <row r="6065" spans="10:15" x14ac:dyDescent="0.2">
      <c r="J6065" s="28">
        <v>68432</v>
      </c>
      <c r="K6065" s="28" t="s">
        <v>914</v>
      </c>
      <c r="L6065" s="28">
        <v>7</v>
      </c>
      <c r="M6065" s="28" t="str">
        <f t="shared" si="113"/>
        <v>684327</v>
      </c>
      <c r="N6065" s="28">
        <v>10445</v>
      </c>
      <c r="O6065" s="279">
        <v>662567.39489999996</v>
      </c>
    </row>
    <row r="6066" spans="10:15" x14ac:dyDescent="0.2">
      <c r="J6066" s="28">
        <v>68432</v>
      </c>
      <c r="K6066" s="28" t="s">
        <v>914</v>
      </c>
      <c r="L6066" s="28">
        <v>8</v>
      </c>
      <c r="M6066" s="28" t="str">
        <f t="shared" si="113"/>
        <v>684328</v>
      </c>
      <c r="N6066" s="28">
        <v>8475</v>
      </c>
      <c r="O6066" s="279">
        <v>185854.367</v>
      </c>
    </row>
    <row r="6067" spans="10:15" x14ac:dyDescent="0.2">
      <c r="J6067" s="28">
        <v>68432</v>
      </c>
      <c r="K6067" s="28" t="s">
        <v>914</v>
      </c>
      <c r="L6067" s="28">
        <v>9</v>
      </c>
      <c r="M6067" s="28" t="str">
        <f t="shared" si="113"/>
        <v>684329</v>
      </c>
      <c r="N6067" s="28">
        <v>20700</v>
      </c>
      <c r="O6067" s="279">
        <v>559983.33290000004</v>
      </c>
    </row>
    <row r="6068" spans="10:15" x14ac:dyDescent="0.2">
      <c r="J6068" s="28">
        <v>68432</v>
      </c>
      <c r="K6068" s="28" t="s">
        <v>914</v>
      </c>
      <c r="L6068" s="28">
        <v>10</v>
      </c>
      <c r="M6068" s="28" t="str">
        <f t="shared" si="113"/>
        <v>6843210</v>
      </c>
      <c r="N6068" s="28">
        <v>19289</v>
      </c>
      <c r="O6068" s="279">
        <v>527597.6496</v>
      </c>
    </row>
    <row r="6069" spans="10:15" x14ac:dyDescent="0.2">
      <c r="J6069" s="28">
        <v>68432</v>
      </c>
      <c r="K6069" s="28" t="s">
        <v>914</v>
      </c>
      <c r="L6069" s="28">
        <v>11</v>
      </c>
      <c r="M6069" s="28" t="str">
        <f t="shared" si="113"/>
        <v>6843211</v>
      </c>
      <c r="N6069" s="28">
        <v>3438</v>
      </c>
      <c r="O6069" s="279">
        <v>126842.2597</v>
      </c>
    </row>
    <row r="6070" spans="10:15" x14ac:dyDescent="0.2">
      <c r="J6070" s="28">
        <v>68432</v>
      </c>
      <c r="K6070" s="28" t="s">
        <v>914</v>
      </c>
      <c r="L6070" s="28">
        <v>12</v>
      </c>
      <c r="M6070" s="28" t="str">
        <f t="shared" si="113"/>
        <v>6843212</v>
      </c>
      <c r="N6070" s="28">
        <v>0</v>
      </c>
      <c r="O6070" s="279">
        <v>23406.495739999998</v>
      </c>
    </row>
    <row r="6071" spans="10:15" x14ac:dyDescent="0.2">
      <c r="J6071" s="28">
        <v>68444</v>
      </c>
      <c r="K6071" s="28" t="s">
        <v>915</v>
      </c>
      <c r="L6071" s="28">
        <v>1</v>
      </c>
      <c r="M6071" s="28" t="str">
        <f t="shared" si="113"/>
        <v>684441</v>
      </c>
      <c r="N6071" s="28">
        <v>8738</v>
      </c>
      <c r="O6071" s="279">
        <v>38821.912069999998</v>
      </c>
    </row>
    <row r="6072" spans="10:15" x14ac:dyDescent="0.2">
      <c r="J6072" s="28">
        <v>68444</v>
      </c>
      <c r="K6072" s="28" t="s">
        <v>915</v>
      </c>
      <c r="L6072" s="28">
        <v>2</v>
      </c>
      <c r="M6072" s="28" t="str">
        <f t="shared" si="113"/>
        <v>684442</v>
      </c>
      <c r="N6072" s="28">
        <v>25333</v>
      </c>
      <c r="O6072" s="279">
        <v>110991.6838</v>
      </c>
    </row>
    <row r="6073" spans="10:15" x14ac:dyDescent="0.2">
      <c r="J6073" s="28">
        <v>68444</v>
      </c>
      <c r="K6073" s="28" t="s">
        <v>915</v>
      </c>
      <c r="L6073" s="28">
        <v>3</v>
      </c>
      <c r="M6073" s="28" t="str">
        <f t="shared" si="113"/>
        <v>684443</v>
      </c>
      <c r="N6073" s="28">
        <v>4359</v>
      </c>
      <c r="O6073" s="279">
        <v>154671.5919</v>
      </c>
    </row>
    <row r="6074" spans="10:15" x14ac:dyDescent="0.2">
      <c r="J6074" s="28">
        <v>68444</v>
      </c>
      <c r="K6074" s="28" t="s">
        <v>915</v>
      </c>
      <c r="L6074" s="28">
        <v>4</v>
      </c>
      <c r="M6074" s="28" t="str">
        <f t="shared" si="113"/>
        <v>684444</v>
      </c>
      <c r="N6074" s="28">
        <v>503</v>
      </c>
      <c r="O6074" s="279">
        <v>500317.15210000001</v>
      </c>
    </row>
    <row r="6075" spans="10:15" x14ac:dyDescent="0.2">
      <c r="J6075" s="28">
        <v>68444</v>
      </c>
      <c r="K6075" s="28" t="s">
        <v>915</v>
      </c>
      <c r="L6075" s="28">
        <v>5</v>
      </c>
      <c r="M6075" s="28" t="str">
        <f t="shared" si="113"/>
        <v>684445</v>
      </c>
      <c r="N6075" s="28">
        <v>522</v>
      </c>
      <c r="O6075" s="279">
        <v>242648.41500000001</v>
      </c>
    </row>
    <row r="6076" spans="10:15" x14ac:dyDescent="0.2">
      <c r="J6076" s="28">
        <v>68444</v>
      </c>
      <c r="K6076" s="28" t="s">
        <v>915</v>
      </c>
      <c r="L6076" s="28">
        <v>9</v>
      </c>
      <c r="M6076" s="28" t="str">
        <f t="shared" si="113"/>
        <v>684449</v>
      </c>
      <c r="N6076" s="28">
        <v>695</v>
      </c>
      <c r="O6076" s="279">
        <v>150062.66450000001</v>
      </c>
    </row>
    <row r="6077" spans="10:15" x14ac:dyDescent="0.2">
      <c r="J6077" s="28">
        <v>68444</v>
      </c>
      <c r="K6077" s="28" t="s">
        <v>915</v>
      </c>
      <c r="L6077" s="28">
        <v>12</v>
      </c>
      <c r="M6077" s="28" t="str">
        <f t="shared" si="113"/>
        <v>6844412</v>
      </c>
      <c r="N6077" s="28">
        <v>0</v>
      </c>
      <c r="O6077" s="279">
        <v>14514.59834</v>
      </c>
    </row>
    <row r="6078" spans="10:15" x14ac:dyDescent="0.2">
      <c r="J6078" s="28">
        <v>68464</v>
      </c>
      <c r="K6078" s="28" t="s">
        <v>916</v>
      </c>
      <c r="L6078" s="28">
        <v>1</v>
      </c>
      <c r="M6078" s="28" t="str">
        <f t="shared" si="113"/>
        <v>684641</v>
      </c>
      <c r="N6078" s="28">
        <v>2888</v>
      </c>
      <c r="O6078" s="279">
        <v>125948.9218</v>
      </c>
    </row>
    <row r="6079" spans="10:15" x14ac:dyDescent="0.2">
      <c r="J6079" s="28">
        <v>68464</v>
      </c>
      <c r="K6079" s="28" t="s">
        <v>916</v>
      </c>
      <c r="L6079" s="28">
        <v>2</v>
      </c>
      <c r="M6079" s="28" t="str">
        <f t="shared" si="113"/>
        <v>684642</v>
      </c>
      <c r="N6079" s="28">
        <v>83438</v>
      </c>
      <c r="O6079" s="279">
        <v>213262.01759999999</v>
      </c>
    </row>
    <row r="6080" spans="10:15" x14ac:dyDescent="0.2">
      <c r="J6080" s="28">
        <v>68464</v>
      </c>
      <c r="K6080" s="28" t="s">
        <v>916</v>
      </c>
      <c r="L6080" s="28">
        <v>3</v>
      </c>
      <c r="M6080" s="28" t="str">
        <f t="shared" si="113"/>
        <v>684643</v>
      </c>
      <c r="N6080" s="28">
        <v>44706</v>
      </c>
      <c r="O6080" s="279">
        <v>270019.30800000002</v>
      </c>
    </row>
    <row r="6081" spans="10:15" x14ac:dyDescent="0.2">
      <c r="J6081" s="28">
        <v>68464</v>
      </c>
      <c r="K6081" s="28" t="s">
        <v>916</v>
      </c>
      <c r="L6081" s="28">
        <v>4</v>
      </c>
      <c r="M6081" s="28" t="str">
        <f t="shared" si="113"/>
        <v>684644</v>
      </c>
      <c r="N6081" s="28">
        <v>15874</v>
      </c>
      <c r="O6081" s="279">
        <v>341249.47090000001</v>
      </c>
    </row>
    <row r="6082" spans="10:15" x14ac:dyDescent="0.2">
      <c r="J6082" s="28">
        <v>68464</v>
      </c>
      <c r="K6082" s="28" t="s">
        <v>916</v>
      </c>
      <c r="L6082" s="28">
        <v>5</v>
      </c>
      <c r="M6082" s="28" t="str">
        <f t="shared" si="113"/>
        <v>684645</v>
      </c>
      <c r="N6082" s="28">
        <v>6888</v>
      </c>
      <c r="O6082" s="279">
        <v>323291.98739999998</v>
      </c>
    </row>
    <row r="6083" spans="10:15" x14ac:dyDescent="0.2">
      <c r="J6083" s="28">
        <v>68464</v>
      </c>
      <c r="K6083" s="28" t="s">
        <v>916</v>
      </c>
      <c r="L6083" s="28">
        <v>6</v>
      </c>
      <c r="M6083" s="28" t="str">
        <f t="shared" ref="M6083:M6146" si="114">J6083&amp;L6083</f>
        <v>684646</v>
      </c>
      <c r="N6083" s="28">
        <v>911</v>
      </c>
      <c r="O6083" s="279">
        <v>724817.80539999995</v>
      </c>
    </row>
    <row r="6084" spans="10:15" x14ac:dyDescent="0.2">
      <c r="J6084" s="28">
        <v>68464</v>
      </c>
      <c r="K6084" s="28" t="s">
        <v>916</v>
      </c>
      <c r="L6084" s="28">
        <v>7</v>
      </c>
      <c r="M6084" s="28" t="str">
        <f t="shared" si="114"/>
        <v>684647</v>
      </c>
      <c r="N6084" s="28">
        <v>2034</v>
      </c>
      <c r="O6084" s="279">
        <v>402232.18670000002</v>
      </c>
    </row>
    <row r="6085" spans="10:15" x14ac:dyDescent="0.2">
      <c r="J6085" s="28">
        <v>68464</v>
      </c>
      <c r="K6085" s="28" t="s">
        <v>916</v>
      </c>
      <c r="L6085" s="28">
        <v>8</v>
      </c>
      <c r="M6085" s="28" t="str">
        <f t="shared" si="114"/>
        <v>684648</v>
      </c>
      <c r="N6085" s="28">
        <v>4588</v>
      </c>
      <c r="O6085" s="279">
        <v>15259.49561</v>
      </c>
    </row>
    <row r="6086" spans="10:15" x14ac:dyDescent="0.2">
      <c r="J6086" s="28">
        <v>68464</v>
      </c>
      <c r="K6086" s="28" t="s">
        <v>916</v>
      </c>
      <c r="L6086" s="28">
        <v>9</v>
      </c>
      <c r="M6086" s="28" t="str">
        <f t="shared" si="114"/>
        <v>684649</v>
      </c>
      <c r="N6086" s="28">
        <v>964</v>
      </c>
      <c r="O6086" s="279">
        <v>326636.3308</v>
      </c>
    </row>
    <row r="6087" spans="10:15" x14ac:dyDescent="0.2">
      <c r="J6087" s="28">
        <v>68464</v>
      </c>
      <c r="K6087" s="28" t="s">
        <v>916</v>
      </c>
      <c r="L6087" s="28">
        <v>10</v>
      </c>
      <c r="M6087" s="28" t="str">
        <f t="shared" si="114"/>
        <v>6846410</v>
      </c>
      <c r="N6087" s="28">
        <v>7752</v>
      </c>
      <c r="O6087" s="279">
        <v>326599.82880000002</v>
      </c>
    </row>
    <row r="6088" spans="10:15" x14ac:dyDescent="0.2">
      <c r="J6088" s="28">
        <v>68464</v>
      </c>
      <c r="K6088" s="28" t="s">
        <v>916</v>
      </c>
      <c r="L6088" s="28">
        <v>11</v>
      </c>
      <c r="M6088" s="28" t="str">
        <f t="shared" si="114"/>
        <v>6846411</v>
      </c>
      <c r="N6088" s="28">
        <v>332</v>
      </c>
      <c r="O6088" s="279">
        <v>67612.802500000005</v>
      </c>
    </row>
    <row r="6089" spans="10:15" x14ac:dyDescent="0.2">
      <c r="J6089" s="28">
        <v>68464</v>
      </c>
      <c r="K6089" s="28" t="s">
        <v>916</v>
      </c>
      <c r="L6089" s="28">
        <v>12</v>
      </c>
      <c r="M6089" s="28" t="str">
        <f t="shared" si="114"/>
        <v>6846412</v>
      </c>
      <c r="N6089" s="28">
        <v>0</v>
      </c>
      <c r="O6089" s="279">
        <v>60633.785100000001</v>
      </c>
    </row>
    <row r="6090" spans="10:15" x14ac:dyDescent="0.2">
      <c r="J6090" s="28">
        <v>68468</v>
      </c>
      <c r="K6090" s="28" t="s">
        <v>917</v>
      </c>
      <c r="L6090" s="28">
        <v>1</v>
      </c>
      <c r="M6090" s="28" t="str">
        <f t="shared" si="114"/>
        <v>684681</v>
      </c>
      <c r="N6090" s="28">
        <v>5295</v>
      </c>
      <c r="O6090" s="279">
        <v>74252.310270000002</v>
      </c>
    </row>
    <row r="6091" spans="10:15" x14ac:dyDescent="0.2">
      <c r="J6091" s="28">
        <v>68468</v>
      </c>
      <c r="K6091" s="28" t="s">
        <v>917</v>
      </c>
      <c r="L6091" s="28">
        <v>2</v>
      </c>
      <c r="M6091" s="28" t="str">
        <f t="shared" si="114"/>
        <v>684682</v>
      </c>
      <c r="N6091" s="28">
        <v>20265</v>
      </c>
      <c r="O6091" s="279">
        <v>103170.3098</v>
      </c>
    </row>
    <row r="6092" spans="10:15" x14ac:dyDescent="0.2">
      <c r="J6092" s="28">
        <v>68468</v>
      </c>
      <c r="K6092" s="28" t="s">
        <v>917</v>
      </c>
      <c r="L6092" s="28">
        <v>3</v>
      </c>
      <c r="M6092" s="28" t="str">
        <f t="shared" si="114"/>
        <v>684683</v>
      </c>
      <c r="N6092" s="28">
        <v>2678</v>
      </c>
      <c r="O6092" s="279">
        <v>226068.31400000001</v>
      </c>
    </row>
    <row r="6093" spans="10:15" x14ac:dyDescent="0.2">
      <c r="J6093" s="28">
        <v>68468</v>
      </c>
      <c r="K6093" s="28" t="s">
        <v>917</v>
      </c>
      <c r="L6093" s="28">
        <v>6</v>
      </c>
      <c r="M6093" s="28" t="str">
        <f t="shared" si="114"/>
        <v>684686</v>
      </c>
      <c r="N6093" s="28">
        <v>2068</v>
      </c>
      <c r="O6093" s="279">
        <v>156655.3927</v>
      </c>
    </row>
    <row r="6094" spans="10:15" x14ac:dyDescent="0.2">
      <c r="J6094" s="28">
        <v>68468</v>
      </c>
      <c r="K6094" s="28" t="s">
        <v>917</v>
      </c>
      <c r="L6094" s="28">
        <v>9</v>
      </c>
      <c r="M6094" s="28" t="str">
        <f t="shared" si="114"/>
        <v>684689</v>
      </c>
      <c r="N6094" s="28">
        <v>173</v>
      </c>
      <c r="O6094" s="279">
        <v>155184.18919999999</v>
      </c>
    </row>
    <row r="6095" spans="10:15" x14ac:dyDescent="0.2">
      <c r="J6095" s="28">
        <v>68468</v>
      </c>
      <c r="K6095" s="28" t="s">
        <v>917</v>
      </c>
      <c r="L6095" s="28">
        <v>12</v>
      </c>
      <c r="M6095" s="28" t="str">
        <f t="shared" si="114"/>
        <v>6846812</v>
      </c>
      <c r="N6095" s="28">
        <v>0</v>
      </c>
      <c r="O6095" s="279">
        <v>12324.563179999999</v>
      </c>
    </row>
    <row r="6096" spans="10:15" x14ac:dyDescent="0.2">
      <c r="J6096" s="28">
        <v>68498</v>
      </c>
      <c r="K6096" s="28" t="s">
        <v>918</v>
      </c>
      <c r="L6096" s="28">
        <v>1</v>
      </c>
      <c r="M6096" s="28" t="str">
        <f t="shared" si="114"/>
        <v>684981</v>
      </c>
      <c r="N6096" s="28">
        <v>4064</v>
      </c>
      <c r="O6096" s="279">
        <v>71319.773119999998</v>
      </c>
    </row>
    <row r="6097" spans="10:15" x14ac:dyDescent="0.2">
      <c r="J6097" s="28">
        <v>68498</v>
      </c>
      <c r="K6097" s="28" t="s">
        <v>918</v>
      </c>
      <c r="L6097" s="28">
        <v>2</v>
      </c>
      <c r="M6097" s="28" t="str">
        <f t="shared" si="114"/>
        <v>684982</v>
      </c>
      <c r="N6097" s="28">
        <v>20779</v>
      </c>
      <c r="O6097" s="279">
        <v>150288.04889999999</v>
      </c>
    </row>
    <row r="6098" spans="10:15" x14ac:dyDescent="0.2">
      <c r="J6098" s="28">
        <v>68498</v>
      </c>
      <c r="K6098" s="28" t="s">
        <v>918</v>
      </c>
      <c r="L6098" s="28">
        <v>3</v>
      </c>
      <c r="M6098" s="28" t="str">
        <f t="shared" si="114"/>
        <v>684983</v>
      </c>
      <c r="N6098" s="28">
        <v>2632</v>
      </c>
      <c r="O6098" s="279">
        <v>107036.9826</v>
      </c>
    </row>
    <row r="6099" spans="10:15" x14ac:dyDescent="0.2">
      <c r="J6099" s="28">
        <v>68498</v>
      </c>
      <c r="K6099" s="28" t="s">
        <v>918</v>
      </c>
      <c r="L6099" s="28">
        <v>4</v>
      </c>
      <c r="M6099" s="28" t="str">
        <f t="shared" si="114"/>
        <v>684984</v>
      </c>
      <c r="N6099" s="28">
        <v>1067</v>
      </c>
      <c r="O6099" s="279">
        <v>92524.278680000003</v>
      </c>
    </row>
    <row r="6100" spans="10:15" x14ac:dyDescent="0.2">
      <c r="J6100" s="28">
        <v>68498</v>
      </c>
      <c r="K6100" s="28" t="s">
        <v>918</v>
      </c>
      <c r="L6100" s="28">
        <v>9</v>
      </c>
      <c r="M6100" s="28" t="str">
        <f t="shared" si="114"/>
        <v>684989</v>
      </c>
      <c r="N6100" s="28">
        <v>937</v>
      </c>
      <c r="O6100" s="279">
        <v>164003.98869999999</v>
      </c>
    </row>
    <row r="6101" spans="10:15" x14ac:dyDescent="0.2">
      <c r="J6101" s="28">
        <v>68498</v>
      </c>
      <c r="K6101" s="28" t="s">
        <v>918</v>
      </c>
      <c r="L6101" s="28">
        <v>11</v>
      </c>
      <c r="M6101" s="28" t="str">
        <f t="shared" si="114"/>
        <v>6849811</v>
      </c>
      <c r="N6101" s="28">
        <v>239</v>
      </c>
      <c r="O6101" s="279">
        <v>104172.1335</v>
      </c>
    </row>
    <row r="6102" spans="10:15" x14ac:dyDescent="0.2">
      <c r="J6102" s="28">
        <v>68498</v>
      </c>
      <c r="K6102" s="28" t="s">
        <v>918</v>
      </c>
      <c r="L6102" s="28">
        <v>12</v>
      </c>
      <c r="M6102" s="28" t="str">
        <f t="shared" si="114"/>
        <v>6849812</v>
      </c>
      <c r="N6102" s="28">
        <v>0</v>
      </c>
      <c r="O6102" s="279">
        <v>15329.62291</v>
      </c>
    </row>
    <row r="6103" spans="10:15" x14ac:dyDescent="0.2">
      <c r="J6103" s="28">
        <v>68500</v>
      </c>
      <c r="K6103" s="28" t="s">
        <v>919</v>
      </c>
      <c r="L6103" s="28">
        <v>1</v>
      </c>
      <c r="M6103" s="28" t="str">
        <f t="shared" si="114"/>
        <v>685001</v>
      </c>
      <c r="N6103" s="28">
        <v>8452</v>
      </c>
      <c r="O6103" s="279">
        <v>79890.613370000006</v>
      </c>
    </row>
    <row r="6104" spans="10:15" x14ac:dyDescent="0.2">
      <c r="J6104" s="28">
        <v>68500</v>
      </c>
      <c r="K6104" s="28" t="s">
        <v>919</v>
      </c>
      <c r="L6104" s="28">
        <v>2</v>
      </c>
      <c r="M6104" s="28" t="str">
        <f t="shared" si="114"/>
        <v>685002</v>
      </c>
      <c r="N6104" s="28">
        <v>75327</v>
      </c>
      <c r="O6104" s="279">
        <v>171161.13620000001</v>
      </c>
    </row>
    <row r="6105" spans="10:15" x14ac:dyDescent="0.2">
      <c r="J6105" s="28">
        <v>68500</v>
      </c>
      <c r="K6105" s="28" t="s">
        <v>919</v>
      </c>
      <c r="L6105" s="28">
        <v>3</v>
      </c>
      <c r="M6105" s="28" t="str">
        <f t="shared" si="114"/>
        <v>685003</v>
      </c>
      <c r="N6105" s="28">
        <v>20645</v>
      </c>
      <c r="O6105" s="279">
        <v>287575.16110000003</v>
      </c>
    </row>
    <row r="6106" spans="10:15" x14ac:dyDescent="0.2">
      <c r="J6106" s="28">
        <v>68500</v>
      </c>
      <c r="K6106" s="28" t="s">
        <v>919</v>
      </c>
      <c r="L6106" s="28">
        <v>4</v>
      </c>
      <c r="M6106" s="28" t="str">
        <f t="shared" si="114"/>
        <v>685004</v>
      </c>
      <c r="N6106" s="28">
        <v>5327</v>
      </c>
      <c r="O6106" s="279">
        <v>370845.10609999998</v>
      </c>
    </row>
    <row r="6107" spans="10:15" x14ac:dyDescent="0.2">
      <c r="J6107" s="28">
        <v>68500</v>
      </c>
      <c r="K6107" s="28" t="s">
        <v>919</v>
      </c>
      <c r="L6107" s="28">
        <v>5</v>
      </c>
      <c r="M6107" s="28" t="str">
        <f t="shared" si="114"/>
        <v>685005</v>
      </c>
      <c r="N6107" s="28">
        <v>686</v>
      </c>
      <c r="O6107" s="279">
        <v>624755.9682</v>
      </c>
    </row>
    <row r="6108" spans="10:15" x14ac:dyDescent="0.2">
      <c r="J6108" s="28">
        <v>68500</v>
      </c>
      <c r="K6108" s="28" t="s">
        <v>919</v>
      </c>
      <c r="L6108" s="28">
        <v>9</v>
      </c>
      <c r="M6108" s="28" t="str">
        <f t="shared" si="114"/>
        <v>685009</v>
      </c>
      <c r="N6108" s="28">
        <v>7184</v>
      </c>
      <c r="O6108" s="279">
        <v>247106.08790000001</v>
      </c>
    </row>
    <row r="6109" spans="10:15" x14ac:dyDescent="0.2">
      <c r="J6109" s="28">
        <v>68500</v>
      </c>
      <c r="K6109" s="28" t="s">
        <v>919</v>
      </c>
      <c r="L6109" s="28">
        <v>10</v>
      </c>
      <c r="M6109" s="28" t="str">
        <f t="shared" si="114"/>
        <v>6850010</v>
      </c>
      <c r="N6109" s="28">
        <v>10727</v>
      </c>
      <c r="O6109" s="279">
        <v>387710.11619999999</v>
      </c>
    </row>
    <row r="6110" spans="10:15" x14ac:dyDescent="0.2">
      <c r="J6110" s="28">
        <v>68500</v>
      </c>
      <c r="K6110" s="28" t="s">
        <v>919</v>
      </c>
      <c r="L6110" s="28">
        <v>11</v>
      </c>
      <c r="M6110" s="28" t="str">
        <f t="shared" si="114"/>
        <v>6850011</v>
      </c>
      <c r="N6110" s="28">
        <v>1284</v>
      </c>
      <c r="O6110" s="279">
        <v>122549.4791</v>
      </c>
    </row>
    <row r="6111" spans="10:15" x14ac:dyDescent="0.2">
      <c r="J6111" s="28">
        <v>68500</v>
      </c>
      <c r="K6111" s="28" t="s">
        <v>919</v>
      </c>
      <c r="L6111" s="28">
        <v>12</v>
      </c>
      <c r="M6111" s="28" t="str">
        <f t="shared" si="114"/>
        <v>6850012</v>
      </c>
      <c r="N6111" s="28">
        <v>0</v>
      </c>
      <c r="O6111" s="279">
        <v>23658.4035</v>
      </c>
    </row>
    <row r="6112" spans="10:15" x14ac:dyDescent="0.2">
      <c r="J6112" s="28">
        <v>68502</v>
      </c>
      <c r="K6112" s="28" t="s">
        <v>920</v>
      </c>
      <c r="L6112" s="28">
        <v>1</v>
      </c>
      <c r="M6112" s="28" t="str">
        <f t="shared" si="114"/>
        <v>685021</v>
      </c>
      <c r="N6112" s="28">
        <v>7851</v>
      </c>
      <c r="O6112" s="279">
        <v>111675.11</v>
      </c>
    </row>
    <row r="6113" spans="10:15" x14ac:dyDescent="0.2">
      <c r="J6113" s="28">
        <v>68502</v>
      </c>
      <c r="K6113" s="28" t="s">
        <v>920</v>
      </c>
      <c r="L6113" s="28">
        <v>2</v>
      </c>
      <c r="M6113" s="28" t="str">
        <f t="shared" si="114"/>
        <v>685022</v>
      </c>
      <c r="N6113" s="28">
        <v>35763</v>
      </c>
      <c r="O6113" s="279">
        <v>174304.16810000001</v>
      </c>
    </row>
    <row r="6114" spans="10:15" x14ac:dyDescent="0.2">
      <c r="J6114" s="28">
        <v>68502</v>
      </c>
      <c r="K6114" s="28" t="s">
        <v>920</v>
      </c>
      <c r="L6114" s="28">
        <v>3</v>
      </c>
      <c r="M6114" s="28" t="str">
        <f t="shared" si="114"/>
        <v>685023</v>
      </c>
      <c r="N6114" s="28">
        <v>14444</v>
      </c>
      <c r="O6114" s="279">
        <v>194484.65650000001</v>
      </c>
    </row>
    <row r="6115" spans="10:15" x14ac:dyDescent="0.2">
      <c r="J6115" s="28">
        <v>68502</v>
      </c>
      <c r="K6115" s="28" t="s">
        <v>920</v>
      </c>
      <c r="L6115" s="28">
        <v>4</v>
      </c>
      <c r="M6115" s="28" t="str">
        <f t="shared" si="114"/>
        <v>685024</v>
      </c>
      <c r="N6115" s="28">
        <v>1927</v>
      </c>
      <c r="O6115" s="279">
        <v>102890.9132</v>
      </c>
    </row>
    <row r="6116" spans="10:15" x14ac:dyDescent="0.2">
      <c r="J6116" s="28">
        <v>68502</v>
      </c>
      <c r="K6116" s="28" t="s">
        <v>920</v>
      </c>
      <c r="L6116" s="28">
        <v>9</v>
      </c>
      <c r="M6116" s="28" t="str">
        <f t="shared" si="114"/>
        <v>685029</v>
      </c>
      <c r="N6116" s="28">
        <v>1996</v>
      </c>
      <c r="O6116" s="279">
        <v>270582.39</v>
      </c>
    </row>
    <row r="6117" spans="10:15" x14ac:dyDescent="0.2">
      <c r="J6117" s="28">
        <v>68502</v>
      </c>
      <c r="K6117" s="28" t="s">
        <v>920</v>
      </c>
      <c r="L6117" s="28">
        <v>10</v>
      </c>
      <c r="M6117" s="28" t="str">
        <f t="shared" si="114"/>
        <v>6850210</v>
      </c>
      <c r="N6117" s="28">
        <v>3620</v>
      </c>
      <c r="O6117" s="279">
        <v>224068.5337</v>
      </c>
    </row>
    <row r="6118" spans="10:15" x14ac:dyDescent="0.2">
      <c r="J6118" s="28">
        <v>68502</v>
      </c>
      <c r="K6118" s="28" t="s">
        <v>920</v>
      </c>
      <c r="L6118" s="28">
        <v>12</v>
      </c>
      <c r="M6118" s="28" t="str">
        <f t="shared" si="114"/>
        <v>6850212</v>
      </c>
      <c r="N6118" s="28">
        <v>0</v>
      </c>
      <c r="O6118" s="279">
        <v>19040.565449999998</v>
      </c>
    </row>
    <row r="6119" spans="10:15" x14ac:dyDescent="0.2">
      <c r="J6119" s="28">
        <v>68522</v>
      </c>
      <c r="K6119" s="28" t="s">
        <v>921</v>
      </c>
      <c r="L6119" s="28">
        <v>1</v>
      </c>
      <c r="M6119" s="28" t="str">
        <f t="shared" si="114"/>
        <v>685221</v>
      </c>
      <c r="N6119" s="28">
        <v>2675</v>
      </c>
      <c r="O6119" s="279">
        <v>22669.943019999999</v>
      </c>
    </row>
    <row r="6120" spans="10:15" x14ac:dyDescent="0.2">
      <c r="J6120" s="28">
        <v>68522</v>
      </c>
      <c r="K6120" s="28" t="s">
        <v>921</v>
      </c>
      <c r="L6120" s="28">
        <v>2</v>
      </c>
      <c r="M6120" s="28" t="str">
        <f t="shared" si="114"/>
        <v>685222</v>
      </c>
      <c r="N6120" s="28">
        <v>10044</v>
      </c>
      <c r="O6120" s="279">
        <v>47132.084029999998</v>
      </c>
    </row>
    <row r="6121" spans="10:15" x14ac:dyDescent="0.2">
      <c r="J6121" s="28">
        <v>68522</v>
      </c>
      <c r="K6121" s="28" t="s">
        <v>921</v>
      </c>
      <c r="L6121" s="28">
        <v>3</v>
      </c>
      <c r="M6121" s="28" t="str">
        <f t="shared" si="114"/>
        <v>685223</v>
      </c>
      <c r="N6121" s="28">
        <v>1887</v>
      </c>
      <c r="O6121" s="279">
        <v>35704.467040000003</v>
      </c>
    </row>
    <row r="6122" spans="10:15" x14ac:dyDescent="0.2">
      <c r="J6122" s="28">
        <v>68522</v>
      </c>
      <c r="K6122" s="28" t="s">
        <v>921</v>
      </c>
      <c r="L6122" s="28">
        <v>4</v>
      </c>
      <c r="M6122" s="28" t="str">
        <f t="shared" si="114"/>
        <v>685224</v>
      </c>
      <c r="N6122" s="28">
        <v>587</v>
      </c>
      <c r="O6122" s="279">
        <v>87673.338669999997</v>
      </c>
    </row>
    <row r="6123" spans="10:15" x14ac:dyDescent="0.2">
      <c r="J6123" s="28">
        <v>68522</v>
      </c>
      <c r="K6123" s="28" t="s">
        <v>921</v>
      </c>
      <c r="L6123" s="28">
        <v>9</v>
      </c>
      <c r="M6123" s="28" t="str">
        <f t="shared" si="114"/>
        <v>685229</v>
      </c>
      <c r="N6123" s="28">
        <v>96</v>
      </c>
      <c r="O6123" s="279">
        <v>84607.655499999993</v>
      </c>
    </row>
    <row r="6124" spans="10:15" x14ac:dyDescent="0.2">
      <c r="J6124" s="28">
        <v>68522</v>
      </c>
      <c r="K6124" s="28" t="s">
        <v>921</v>
      </c>
      <c r="L6124" s="28">
        <v>12</v>
      </c>
      <c r="M6124" s="28" t="str">
        <f t="shared" si="114"/>
        <v>6852212</v>
      </c>
      <c r="N6124" s="28">
        <v>0</v>
      </c>
      <c r="O6124" s="279">
        <v>13697.233</v>
      </c>
    </row>
    <row r="6125" spans="10:15" x14ac:dyDescent="0.2">
      <c r="J6125" s="28">
        <v>68524</v>
      </c>
      <c r="K6125" s="28" t="s">
        <v>922</v>
      </c>
      <c r="L6125" s="28">
        <v>1</v>
      </c>
      <c r="M6125" s="28" t="str">
        <f t="shared" si="114"/>
        <v>685241</v>
      </c>
      <c r="N6125" s="28">
        <v>1980</v>
      </c>
      <c r="O6125" s="279">
        <v>39525.974219999996</v>
      </c>
    </row>
    <row r="6126" spans="10:15" x14ac:dyDescent="0.2">
      <c r="J6126" s="28">
        <v>68524</v>
      </c>
      <c r="K6126" s="28" t="s">
        <v>922</v>
      </c>
      <c r="L6126" s="28">
        <v>2</v>
      </c>
      <c r="M6126" s="28" t="str">
        <f t="shared" si="114"/>
        <v>685242</v>
      </c>
      <c r="N6126" s="28">
        <v>19951</v>
      </c>
      <c r="O6126" s="279">
        <v>123268.2317</v>
      </c>
    </row>
    <row r="6127" spans="10:15" x14ac:dyDescent="0.2">
      <c r="J6127" s="28">
        <v>68524</v>
      </c>
      <c r="K6127" s="28" t="s">
        <v>922</v>
      </c>
      <c r="L6127" s="28">
        <v>3</v>
      </c>
      <c r="M6127" s="28" t="str">
        <f t="shared" si="114"/>
        <v>685243</v>
      </c>
      <c r="N6127" s="28">
        <v>3374</v>
      </c>
      <c r="O6127" s="279">
        <v>164256.8651</v>
      </c>
    </row>
    <row r="6128" spans="10:15" x14ac:dyDescent="0.2">
      <c r="J6128" s="28">
        <v>68524</v>
      </c>
      <c r="K6128" s="28" t="s">
        <v>922</v>
      </c>
      <c r="L6128" s="28">
        <v>4</v>
      </c>
      <c r="M6128" s="28" t="str">
        <f t="shared" si="114"/>
        <v>685244</v>
      </c>
      <c r="N6128" s="28">
        <v>4331</v>
      </c>
      <c r="O6128" s="279">
        <v>235300.008</v>
      </c>
    </row>
    <row r="6129" spans="10:15" x14ac:dyDescent="0.2">
      <c r="J6129" s="28">
        <v>68524</v>
      </c>
      <c r="K6129" s="28" t="s">
        <v>922</v>
      </c>
      <c r="L6129" s="28">
        <v>12</v>
      </c>
      <c r="M6129" s="28" t="str">
        <f t="shared" si="114"/>
        <v>6852412</v>
      </c>
      <c r="N6129" s="28">
        <v>0</v>
      </c>
      <c r="O6129" s="279">
        <v>23435.163229999998</v>
      </c>
    </row>
    <row r="6130" spans="10:15" x14ac:dyDescent="0.2">
      <c r="J6130" s="28">
        <v>68533</v>
      </c>
      <c r="K6130" s="28" t="s">
        <v>923</v>
      </c>
      <c r="L6130" s="28">
        <v>1</v>
      </c>
      <c r="M6130" s="28" t="str">
        <f t="shared" si="114"/>
        <v>685331</v>
      </c>
      <c r="N6130" s="28">
        <v>3868</v>
      </c>
      <c r="O6130" s="279">
        <v>70752.446599999996</v>
      </c>
    </row>
    <row r="6131" spans="10:15" x14ac:dyDescent="0.2">
      <c r="J6131" s="28">
        <v>68533</v>
      </c>
      <c r="K6131" s="28" t="s">
        <v>923</v>
      </c>
      <c r="L6131" s="28">
        <v>2</v>
      </c>
      <c r="M6131" s="28" t="str">
        <f t="shared" si="114"/>
        <v>685332</v>
      </c>
      <c r="N6131" s="28">
        <v>17275</v>
      </c>
      <c r="O6131" s="279">
        <v>176249.9295</v>
      </c>
    </row>
    <row r="6132" spans="10:15" x14ac:dyDescent="0.2">
      <c r="J6132" s="28">
        <v>68533</v>
      </c>
      <c r="K6132" s="28" t="s">
        <v>923</v>
      </c>
      <c r="L6132" s="28">
        <v>3</v>
      </c>
      <c r="M6132" s="28" t="str">
        <f t="shared" si="114"/>
        <v>685333</v>
      </c>
      <c r="N6132" s="28">
        <v>5852</v>
      </c>
      <c r="O6132" s="279">
        <v>263732.0025</v>
      </c>
    </row>
    <row r="6133" spans="10:15" x14ac:dyDescent="0.2">
      <c r="J6133" s="28">
        <v>68533</v>
      </c>
      <c r="K6133" s="28" t="s">
        <v>923</v>
      </c>
      <c r="L6133" s="28">
        <v>4</v>
      </c>
      <c r="M6133" s="28" t="str">
        <f t="shared" si="114"/>
        <v>685334</v>
      </c>
      <c r="N6133" s="28">
        <v>745</v>
      </c>
      <c r="O6133" s="279">
        <v>224195.29990000001</v>
      </c>
    </row>
    <row r="6134" spans="10:15" x14ac:dyDescent="0.2">
      <c r="J6134" s="28">
        <v>68533</v>
      </c>
      <c r="K6134" s="28" t="s">
        <v>923</v>
      </c>
      <c r="L6134" s="28">
        <v>5</v>
      </c>
      <c r="M6134" s="28" t="str">
        <f t="shared" si="114"/>
        <v>685335</v>
      </c>
      <c r="N6134" s="28">
        <v>696</v>
      </c>
      <c r="O6134" s="279">
        <v>111421.9961</v>
      </c>
    </row>
    <row r="6135" spans="10:15" x14ac:dyDescent="0.2">
      <c r="J6135" s="28">
        <v>68533</v>
      </c>
      <c r="K6135" s="28" t="s">
        <v>923</v>
      </c>
      <c r="L6135" s="28">
        <v>6</v>
      </c>
      <c r="M6135" s="28" t="str">
        <f t="shared" si="114"/>
        <v>685336</v>
      </c>
      <c r="N6135" s="28">
        <v>1460</v>
      </c>
      <c r="O6135" s="279">
        <v>130014.567</v>
      </c>
    </row>
    <row r="6136" spans="10:15" x14ac:dyDescent="0.2">
      <c r="J6136" s="28">
        <v>68533</v>
      </c>
      <c r="K6136" s="28" t="s">
        <v>923</v>
      </c>
      <c r="L6136" s="28">
        <v>9</v>
      </c>
      <c r="M6136" s="28" t="str">
        <f t="shared" si="114"/>
        <v>685339</v>
      </c>
      <c r="N6136" s="28">
        <v>497</v>
      </c>
      <c r="O6136" s="279">
        <v>221477.01850000001</v>
      </c>
    </row>
    <row r="6137" spans="10:15" x14ac:dyDescent="0.2">
      <c r="J6137" s="28">
        <v>68533</v>
      </c>
      <c r="K6137" s="28" t="s">
        <v>923</v>
      </c>
      <c r="L6137" s="28">
        <v>10</v>
      </c>
      <c r="M6137" s="28" t="str">
        <f t="shared" si="114"/>
        <v>6853310</v>
      </c>
      <c r="N6137" s="28">
        <v>1099</v>
      </c>
      <c r="O6137" s="279">
        <v>487647.06689999998</v>
      </c>
    </row>
    <row r="6138" spans="10:15" x14ac:dyDescent="0.2">
      <c r="J6138" s="28">
        <v>68533</v>
      </c>
      <c r="K6138" s="28" t="s">
        <v>923</v>
      </c>
      <c r="L6138" s="28">
        <v>11</v>
      </c>
      <c r="M6138" s="28" t="str">
        <f t="shared" si="114"/>
        <v>6853311</v>
      </c>
      <c r="N6138" s="28">
        <v>42</v>
      </c>
      <c r="O6138" s="279">
        <v>94120.805370000002</v>
      </c>
    </row>
    <row r="6139" spans="10:15" x14ac:dyDescent="0.2">
      <c r="J6139" s="28">
        <v>68533</v>
      </c>
      <c r="K6139" s="28" t="s">
        <v>923</v>
      </c>
      <c r="L6139" s="28">
        <v>12</v>
      </c>
      <c r="M6139" s="28" t="str">
        <f t="shared" si="114"/>
        <v>6853312</v>
      </c>
      <c r="N6139" s="28">
        <v>0</v>
      </c>
      <c r="O6139" s="279">
        <v>21187.287970000001</v>
      </c>
    </row>
    <row r="6140" spans="10:15" x14ac:dyDescent="0.2">
      <c r="J6140" s="28">
        <v>68547</v>
      </c>
      <c r="K6140" s="28" t="s">
        <v>924</v>
      </c>
      <c r="L6140" s="28">
        <v>1</v>
      </c>
      <c r="M6140" s="28" t="str">
        <f t="shared" si="114"/>
        <v>685471</v>
      </c>
      <c r="N6140" s="28">
        <v>10738</v>
      </c>
      <c r="O6140" s="279">
        <v>399848.6323</v>
      </c>
    </row>
    <row r="6141" spans="10:15" x14ac:dyDescent="0.2">
      <c r="J6141" s="28">
        <v>68547</v>
      </c>
      <c r="K6141" s="28" t="s">
        <v>924</v>
      </c>
      <c r="L6141" s="28">
        <v>2</v>
      </c>
      <c r="M6141" s="28" t="str">
        <f t="shared" si="114"/>
        <v>685472</v>
      </c>
      <c r="N6141" s="28">
        <v>1325302</v>
      </c>
      <c r="O6141" s="279">
        <v>626060.62250000006</v>
      </c>
    </row>
    <row r="6142" spans="10:15" x14ac:dyDescent="0.2">
      <c r="J6142" s="28">
        <v>68547</v>
      </c>
      <c r="K6142" s="28" t="s">
        <v>924</v>
      </c>
      <c r="L6142" s="28">
        <v>3</v>
      </c>
      <c r="M6142" s="28" t="str">
        <f t="shared" si="114"/>
        <v>685473</v>
      </c>
      <c r="N6142" s="28">
        <v>1078815</v>
      </c>
      <c r="O6142" s="279">
        <v>918658.84409999999</v>
      </c>
    </row>
    <row r="6143" spans="10:15" x14ac:dyDescent="0.2">
      <c r="J6143" s="28">
        <v>68547</v>
      </c>
      <c r="K6143" s="28" t="s">
        <v>924</v>
      </c>
      <c r="L6143" s="28">
        <v>4</v>
      </c>
      <c r="M6143" s="28" t="str">
        <f t="shared" si="114"/>
        <v>685474</v>
      </c>
      <c r="N6143" s="28">
        <v>353868</v>
      </c>
      <c r="O6143" s="279">
        <v>1138288.443</v>
      </c>
    </row>
    <row r="6144" spans="10:15" x14ac:dyDescent="0.2">
      <c r="J6144" s="28">
        <v>68547</v>
      </c>
      <c r="K6144" s="28" t="s">
        <v>924</v>
      </c>
      <c r="L6144" s="28">
        <v>5</v>
      </c>
      <c r="M6144" s="28" t="str">
        <f t="shared" si="114"/>
        <v>685475</v>
      </c>
      <c r="N6144" s="28">
        <v>66231</v>
      </c>
      <c r="O6144" s="279">
        <v>1761820.5930000001</v>
      </c>
    </row>
    <row r="6145" spans="10:15" x14ac:dyDescent="0.2">
      <c r="J6145" s="28">
        <v>68547</v>
      </c>
      <c r="K6145" s="28" t="s">
        <v>924</v>
      </c>
      <c r="L6145" s="28">
        <v>6</v>
      </c>
      <c r="M6145" s="28" t="str">
        <f t="shared" si="114"/>
        <v>685476</v>
      </c>
      <c r="N6145" s="28">
        <v>46658</v>
      </c>
      <c r="O6145" s="279">
        <v>1139956.9709999999</v>
      </c>
    </row>
    <row r="6146" spans="10:15" x14ac:dyDescent="0.2">
      <c r="J6146" s="28">
        <v>68547</v>
      </c>
      <c r="K6146" s="28" t="s">
        <v>924</v>
      </c>
      <c r="L6146" s="28">
        <v>7</v>
      </c>
      <c r="M6146" s="28" t="str">
        <f t="shared" si="114"/>
        <v>685477</v>
      </c>
      <c r="N6146" s="28">
        <v>17405</v>
      </c>
      <c r="O6146" s="279">
        <v>702092.60809999995</v>
      </c>
    </row>
    <row r="6147" spans="10:15" x14ac:dyDescent="0.2">
      <c r="J6147" s="28">
        <v>68547</v>
      </c>
      <c r="K6147" s="28" t="s">
        <v>924</v>
      </c>
      <c r="L6147" s="28">
        <v>8</v>
      </c>
      <c r="M6147" s="28" t="str">
        <f t="shared" ref="M6147:M6210" si="115">J6147&amp;L6147</f>
        <v>685478</v>
      </c>
      <c r="N6147" s="28">
        <v>13373</v>
      </c>
      <c r="O6147" s="279">
        <v>366974.1372</v>
      </c>
    </row>
    <row r="6148" spans="10:15" x14ac:dyDescent="0.2">
      <c r="J6148" s="28">
        <v>68547</v>
      </c>
      <c r="K6148" s="28" t="s">
        <v>924</v>
      </c>
      <c r="L6148" s="28">
        <v>9</v>
      </c>
      <c r="M6148" s="28" t="str">
        <f t="shared" si="115"/>
        <v>685479</v>
      </c>
      <c r="N6148" s="28">
        <v>38017</v>
      </c>
      <c r="O6148" s="279">
        <v>1238531.7209999999</v>
      </c>
    </row>
    <row r="6149" spans="10:15" x14ac:dyDescent="0.2">
      <c r="J6149" s="28">
        <v>68547</v>
      </c>
      <c r="K6149" s="28" t="s">
        <v>924</v>
      </c>
      <c r="L6149" s="28">
        <v>10</v>
      </c>
      <c r="M6149" s="28" t="str">
        <f t="shared" si="115"/>
        <v>6854710</v>
      </c>
      <c r="N6149" s="28">
        <v>200798</v>
      </c>
      <c r="O6149" s="279">
        <v>903905.52139999997</v>
      </c>
    </row>
    <row r="6150" spans="10:15" x14ac:dyDescent="0.2">
      <c r="J6150" s="28">
        <v>68547</v>
      </c>
      <c r="K6150" s="28" t="s">
        <v>924</v>
      </c>
      <c r="L6150" s="28">
        <v>11</v>
      </c>
      <c r="M6150" s="28" t="str">
        <f t="shared" si="115"/>
        <v>6854711</v>
      </c>
      <c r="N6150" s="28">
        <v>8420</v>
      </c>
      <c r="O6150" s="279">
        <v>603425.69369999995</v>
      </c>
    </row>
    <row r="6151" spans="10:15" x14ac:dyDescent="0.2">
      <c r="J6151" s="28">
        <v>68547</v>
      </c>
      <c r="K6151" s="28" t="s">
        <v>924</v>
      </c>
      <c r="L6151" s="28">
        <v>12</v>
      </c>
      <c r="M6151" s="28" t="str">
        <f t="shared" si="115"/>
        <v>6854712</v>
      </c>
      <c r="N6151" s="28">
        <v>0</v>
      </c>
      <c r="O6151" s="279">
        <v>136484.37119999999</v>
      </c>
    </row>
    <row r="6152" spans="10:15" x14ac:dyDescent="0.2">
      <c r="J6152" s="28">
        <v>68549</v>
      </c>
      <c r="K6152" s="28" t="s">
        <v>925</v>
      </c>
      <c r="L6152" s="28">
        <v>1</v>
      </c>
      <c r="M6152" s="28" t="str">
        <f t="shared" si="115"/>
        <v>685491</v>
      </c>
      <c r="N6152" s="28">
        <v>195</v>
      </c>
      <c r="O6152" s="279">
        <v>56423.19801</v>
      </c>
    </row>
    <row r="6153" spans="10:15" x14ac:dyDescent="0.2">
      <c r="J6153" s="28">
        <v>68549</v>
      </c>
      <c r="K6153" s="28" t="s">
        <v>925</v>
      </c>
      <c r="L6153" s="28">
        <v>2</v>
      </c>
      <c r="M6153" s="28" t="str">
        <f t="shared" si="115"/>
        <v>685492</v>
      </c>
      <c r="N6153" s="28">
        <v>22878</v>
      </c>
      <c r="O6153" s="279">
        <v>256299.51459999999</v>
      </c>
    </row>
    <row r="6154" spans="10:15" x14ac:dyDescent="0.2">
      <c r="J6154" s="28">
        <v>68549</v>
      </c>
      <c r="K6154" s="28" t="s">
        <v>925</v>
      </c>
      <c r="L6154" s="28">
        <v>3</v>
      </c>
      <c r="M6154" s="28" t="str">
        <f t="shared" si="115"/>
        <v>685493</v>
      </c>
      <c r="N6154" s="28">
        <v>7845</v>
      </c>
      <c r="O6154" s="279">
        <v>237553.7922</v>
      </c>
    </row>
    <row r="6155" spans="10:15" x14ac:dyDescent="0.2">
      <c r="J6155" s="28">
        <v>68549</v>
      </c>
      <c r="K6155" s="28" t="s">
        <v>925</v>
      </c>
      <c r="L6155" s="28">
        <v>4</v>
      </c>
      <c r="M6155" s="28" t="str">
        <f t="shared" si="115"/>
        <v>685494</v>
      </c>
      <c r="N6155" s="28">
        <v>1441</v>
      </c>
      <c r="O6155" s="279">
        <v>261630.4093</v>
      </c>
    </row>
    <row r="6156" spans="10:15" x14ac:dyDescent="0.2">
      <c r="J6156" s="28">
        <v>68549</v>
      </c>
      <c r="K6156" s="28" t="s">
        <v>925</v>
      </c>
      <c r="L6156" s="28">
        <v>6</v>
      </c>
      <c r="M6156" s="28" t="str">
        <f t="shared" si="115"/>
        <v>685496</v>
      </c>
      <c r="N6156" s="28">
        <v>896</v>
      </c>
      <c r="O6156" s="279">
        <v>26932.149649999999</v>
      </c>
    </row>
    <row r="6157" spans="10:15" x14ac:dyDescent="0.2">
      <c r="J6157" s="28">
        <v>68549</v>
      </c>
      <c r="K6157" s="28" t="s">
        <v>925</v>
      </c>
      <c r="L6157" s="28">
        <v>12</v>
      </c>
      <c r="M6157" s="28" t="str">
        <f t="shared" si="115"/>
        <v>6854912</v>
      </c>
      <c r="N6157" s="28">
        <v>0</v>
      </c>
      <c r="O6157" s="279">
        <v>33923.657789999997</v>
      </c>
    </row>
    <row r="6158" spans="10:15" x14ac:dyDescent="0.2">
      <c r="J6158" s="28">
        <v>68572</v>
      </c>
      <c r="K6158" s="28" t="s">
        <v>926</v>
      </c>
      <c r="L6158" s="28">
        <v>1</v>
      </c>
      <c r="M6158" s="28" t="str">
        <f t="shared" si="115"/>
        <v>685721</v>
      </c>
      <c r="N6158" s="28">
        <v>2271</v>
      </c>
      <c r="O6158" s="279">
        <v>120771.5261</v>
      </c>
    </row>
    <row r="6159" spans="10:15" x14ac:dyDescent="0.2">
      <c r="J6159" s="28">
        <v>68572</v>
      </c>
      <c r="K6159" s="28" t="s">
        <v>926</v>
      </c>
      <c r="L6159" s="28">
        <v>2</v>
      </c>
      <c r="M6159" s="28" t="str">
        <f t="shared" si="115"/>
        <v>685722</v>
      </c>
      <c r="N6159" s="28">
        <v>97079</v>
      </c>
      <c r="O6159" s="279">
        <v>195521.15590000001</v>
      </c>
    </row>
    <row r="6160" spans="10:15" x14ac:dyDescent="0.2">
      <c r="J6160" s="28">
        <v>68572</v>
      </c>
      <c r="K6160" s="28" t="s">
        <v>926</v>
      </c>
      <c r="L6160" s="28">
        <v>3</v>
      </c>
      <c r="M6160" s="28" t="str">
        <f t="shared" si="115"/>
        <v>685723</v>
      </c>
      <c r="N6160" s="28">
        <v>56239</v>
      </c>
      <c r="O6160" s="279">
        <v>257376.71030000001</v>
      </c>
    </row>
    <row r="6161" spans="10:15" x14ac:dyDescent="0.2">
      <c r="J6161" s="28">
        <v>68572</v>
      </c>
      <c r="K6161" s="28" t="s">
        <v>926</v>
      </c>
      <c r="L6161" s="28">
        <v>4</v>
      </c>
      <c r="M6161" s="28" t="str">
        <f t="shared" si="115"/>
        <v>685724</v>
      </c>
      <c r="N6161" s="28">
        <v>16150</v>
      </c>
      <c r="O6161" s="279">
        <v>250724.44029999999</v>
      </c>
    </row>
    <row r="6162" spans="10:15" x14ac:dyDescent="0.2">
      <c r="J6162" s="28">
        <v>68572</v>
      </c>
      <c r="K6162" s="28" t="s">
        <v>926</v>
      </c>
      <c r="L6162" s="28">
        <v>5</v>
      </c>
      <c r="M6162" s="28" t="str">
        <f t="shared" si="115"/>
        <v>685725</v>
      </c>
      <c r="N6162" s="28">
        <v>2496</v>
      </c>
      <c r="O6162" s="279">
        <v>196649.77859999999</v>
      </c>
    </row>
    <row r="6163" spans="10:15" x14ac:dyDescent="0.2">
      <c r="J6163" s="28">
        <v>68572</v>
      </c>
      <c r="K6163" s="28" t="s">
        <v>926</v>
      </c>
      <c r="L6163" s="28">
        <v>6</v>
      </c>
      <c r="M6163" s="28" t="str">
        <f t="shared" si="115"/>
        <v>685726</v>
      </c>
      <c r="N6163" s="28">
        <v>3364</v>
      </c>
      <c r="O6163" s="279">
        <v>143124.5466</v>
      </c>
    </row>
    <row r="6164" spans="10:15" x14ac:dyDescent="0.2">
      <c r="J6164" s="28">
        <v>68572</v>
      </c>
      <c r="K6164" s="28" t="s">
        <v>926</v>
      </c>
      <c r="L6164" s="28">
        <v>9</v>
      </c>
      <c r="M6164" s="28" t="str">
        <f t="shared" si="115"/>
        <v>685729</v>
      </c>
      <c r="N6164" s="28">
        <v>8201</v>
      </c>
      <c r="O6164" s="279">
        <v>232600.215</v>
      </c>
    </row>
    <row r="6165" spans="10:15" x14ac:dyDescent="0.2">
      <c r="J6165" s="28">
        <v>68572</v>
      </c>
      <c r="K6165" s="28" t="s">
        <v>926</v>
      </c>
      <c r="L6165" s="28">
        <v>10</v>
      </c>
      <c r="M6165" s="28" t="str">
        <f t="shared" si="115"/>
        <v>6857210</v>
      </c>
      <c r="N6165" s="28">
        <v>6736</v>
      </c>
      <c r="O6165" s="279">
        <v>413533.29080000002</v>
      </c>
    </row>
    <row r="6166" spans="10:15" x14ac:dyDescent="0.2">
      <c r="J6166" s="28">
        <v>68572</v>
      </c>
      <c r="K6166" s="28" t="s">
        <v>926</v>
      </c>
      <c r="L6166" s="28">
        <v>11</v>
      </c>
      <c r="M6166" s="28" t="str">
        <f t="shared" si="115"/>
        <v>6857211</v>
      </c>
      <c r="N6166" s="28">
        <v>526</v>
      </c>
      <c r="O6166" s="279">
        <v>81035.254230000006</v>
      </c>
    </row>
    <row r="6167" spans="10:15" x14ac:dyDescent="0.2">
      <c r="J6167" s="28">
        <v>68572</v>
      </c>
      <c r="K6167" s="28" t="s">
        <v>926</v>
      </c>
      <c r="L6167" s="28">
        <v>12</v>
      </c>
      <c r="M6167" s="28" t="str">
        <f t="shared" si="115"/>
        <v>6857212</v>
      </c>
      <c r="N6167" s="28">
        <v>0</v>
      </c>
      <c r="O6167" s="279">
        <v>57102.341039999999</v>
      </c>
    </row>
    <row r="6168" spans="10:15" x14ac:dyDescent="0.2">
      <c r="J6168" s="28">
        <v>68573</v>
      </c>
      <c r="K6168" s="28" t="s">
        <v>927</v>
      </c>
      <c r="L6168" s="28">
        <v>1</v>
      </c>
      <c r="M6168" s="28" t="str">
        <f t="shared" si="115"/>
        <v>685731</v>
      </c>
      <c r="N6168" s="28">
        <v>10614</v>
      </c>
      <c r="O6168" s="279">
        <v>66668.005489999996</v>
      </c>
    </row>
    <row r="6169" spans="10:15" x14ac:dyDescent="0.2">
      <c r="J6169" s="28">
        <v>68573</v>
      </c>
      <c r="K6169" s="28" t="s">
        <v>927</v>
      </c>
      <c r="L6169" s="28">
        <v>2</v>
      </c>
      <c r="M6169" s="28" t="str">
        <f t="shared" si="115"/>
        <v>685732</v>
      </c>
      <c r="N6169" s="28">
        <v>22622</v>
      </c>
      <c r="O6169" s="279">
        <v>123214.5193</v>
      </c>
    </row>
    <row r="6170" spans="10:15" x14ac:dyDescent="0.2">
      <c r="J6170" s="28">
        <v>68573</v>
      </c>
      <c r="K6170" s="28" t="s">
        <v>927</v>
      </c>
      <c r="L6170" s="28">
        <v>3</v>
      </c>
      <c r="M6170" s="28" t="str">
        <f t="shared" si="115"/>
        <v>685733</v>
      </c>
      <c r="N6170" s="28">
        <v>4660</v>
      </c>
      <c r="O6170" s="279">
        <v>228877.57370000001</v>
      </c>
    </row>
    <row r="6171" spans="10:15" x14ac:dyDescent="0.2">
      <c r="J6171" s="28">
        <v>68573</v>
      </c>
      <c r="K6171" s="28" t="s">
        <v>927</v>
      </c>
      <c r="L6171" s="28">
        <v>4</v>
      </c>
      <c r="M6171" s="28" t="str">
        <f t="shared" si="115"/>
        <v>685734</v>
      </c>
      <c r="N6171" s="28">
        <v>1082</v>
      </c>
      <c r="O6171" s="279">
        <v>106504.6909</v>
      </c>
    </row>
    <row r="6172" spans="10:15" x14ac:dyDescent="0.2">
      <c r="J6172" s="28">
        <v>68573</v>
      </c>
      <c r="K6172" s="28" t="s">
        <v>927</v>
      </c>
      <c r="L6172" s="28">
        <v>9</v>
      </c>
      <c r="M6172" s="28" t="str">
        <f t="shared" si="115"/>
        <v>685739</v>
      </c>
      <c r="N6172" s="28">
        <v>1123</v>
      </c>
      <c r="O6172" s="279">
        <v>205690.95129999999</v>
      </c>
    </row>
    <row r="6173" spans="10:15" x14ac:dyDescent="0.2">
      <c r="J6173" s="28">
        <v>68573</v>
      </c>
      <c r="K6173" s="28" t="s">
        <v>927</v>
      </c>
      <c r="L6173" s="28">
        <v>12</v>
      </c>
      <c r="M6173" s="28" t="str">
        <f t="shared" si="115"/>
        <v>6857312</v>
      </c>
      <c r="N6173" s="28">
        <v>0</v>
      </c>
      <c r="O6173" s="279">
        <v>28707.980729999999</v>
      </c>
    </row>
    <row r="6174" spans="10:15" x14ac:dyDescent="0.2">
      <c r="J6174" s="28">
        <v>68575</v>
      </c>
      <c r="K6174" s="28" t="s">
        <v>928</v>
      </c>
      <c r="L6174" s="28">
        <v>1</v>
      </c>
      <c r="M6174" s="28" t="str">
        <f t="shared" si="115"/>
        <v>685751</v>
      </c>
      <c r="N6174" s="28">
        <v>218678</v>
      </c>
      <c r="O6174" s="279">
        <v>28640.622909999998</v>
      </c>
    </row>
    <row r="6175" spans="10:15" x14ac:dyDescent="0.2">
      <c r="J6175" s="28">
        <v>68575</v>
      </c>
      <c r="K6175" s="28" t="s">
        <v>928</v>
      </c>
      <c r="L6175" s="28">
        <v>2</v>
      </c>
      <c r="M6175" s="28" t="str">
        <f t="shared" si="115"/>
        <v>685752</v>
      </c>
      <c r="N6175" s="28">
        <v>77892</v>
      </c>
      <c r="O6175" s="279">
        <v>87288.825760000007</v>
      </c>
    </row>
    <row r="6176" spans="10:15" x14ac:dyDescent="0.2">
      <c r="J6176" s="28">
        <v>68575</v>
      </c>
      <c r="K6176" s="28" t="s">
        <v>928</v>
      </c>
      <c r="L6176" s="28">
        <v>3</v>
      </c>
      <c r="M6176" s="28" t="str">
        <f t="shared" si="115"/>
        <v>685753</v>
      </c>
      <c r="N6176" s="28">
        <v>4709</v>
      </c>
      <c r="O6176" s="279">
        <v>156186.30840000001</v>
      </c>
    </row>
    <row r="6177" spans="10:15" x14ac:dyDescent="0.2">
      <c r="J6177" s="28">
        <v>68575</v>
      </c>
      <c r="K6177" s="28" t="s">
        <v>928</v>
      </c>
      <c r="L6177" s="28">
        <v>4</v>
      </c>
      <c r="M6177" s="28" t="str">
        <f t="shared" si="115"/>
        <v>685754</v>
      </c>
      <c r="N6177" s="28">
        <v>2484</v>
      </c>
      <c r="O6177" s="279">
        <v>17505.771130000001</v>
      </c>
    </row>
    <row r="6178" spans="10:15" x14ac:dyDescent="0.2">
      <c r="J6178" s="28">
        <v>68575</v>
      </c>
      <c r="K6178" s="28" t="s">
        <v>928</v>
      </c>
      <c r="L6178" s="28">
        <v>9</v>
      </c>
      <c r="M6178" s="28" t="str">
        <f t="shared" si="115"/>
        <v>685759</v>
      </c>
      <c r="N6178" s="28">
        <v>18333</v>
      </c>
      <c r="O6178" s="279">
        <v>121900.74950000001</v>
      </c>
    </row>
    <row r="6179" spans="10:15" x14ac:dyDescent="0.2">
      <c r="J6179" s="28">
        <v>68575</v>
      </c>
      <c r="K6179" s="28" t="s">
        <v>928</v>
      </c>
      <c r="L6179" s="28">
        <v>10</v>
      </c>
      <c r="M6179" s="28" t="str">
        <f t="shared" si="115"/>
        <v>6857510</v>
      </c>
      <c r="N6179" s="28">
        <v>10020</v>
      </c>
      <c r="O6179" s="279">
        <v>251819.9676</v>
      </c>
    </row>
    <row r="6180" spans="10:15" x14ac:dyDescent="0.2">
      <c r="J6180" s="28">
        <v>68575</v>
      </c>
      <c r="K6180" s="28" t="s">
        <v>928</v>
      </c>
      <c r="L6180" s="28">
        <v>11</v>
      </c>
      <c r="M6180" s="28" t="str">
        <f t="shared" si="115"/>
        <v>6857511</v>
      </c>
      <c r="N6180" s="28">
        <v>4674</v>
      </c>
      <c r="O6180" s="279">
        <v>60797.284420000004</v>
      </c>
    </row>
    <row r="6181" spans="10:15" x14ac:dyDescent="0.2">
      <c r="J6181" s="28">
        <v>68575</v>
      </c>
      <c r="K6181" s="28" t="s">
        <v>928</v>
      </c>
      <c r="L6181" s="28">
        <v>12</v>
      </c>
      <c r="M6181" s="28" t="str">
        <f t="shared" si="115"/>
        <v>6857512</v>
      </c>
      <c r="N6181" s="28">
        <v>0</v>
      </c>
      <c r="O6181" s="279">
        <v>3265.0154619999998</v>
      </c>
    </row>
    <row r="6182" spans="10:15" x14ac:dyDescent="0.2">
      <c r="J6182" s="28">
        <v>68615</v>
      </c>
      <c r="K6182" s="28" t="s">
        <v>929</v>
      </c>
      <c r="L6182" s="28">
        <v>1</v>
      </c>
      <c r="M6182" s="28" t="str">
        <f t="shared" si="115"/>
        <v>686151</v>
      </c>
      <c r="N6182" s="28">
        <v>5071</v>
      </c>
      <c r="O6182" s="279">
        <v>80239.633300000001</v>
      </c>
    </row>
    <row r="6183" spans="10:15" x14ac:dyDescent="0.2">
      <c r="J6183" s="28">
        <v>68615</v>
      </c>
      <c r="K6183" s="28" t="s">
        <v>929</v>
      </c>
      <c r="L6183" s="28">
        <v>2</v>
      </c>
      <c r="M6183" s="28" t="str">
        <f t="shared" si="115"/>
        <v>686152</v>
      </c>
      <c r="N6183" s="28">
        <v>68854</v>
      </c>
      <c r="O6183" s="279">
        <v>318285.46970000002</v>
      </c>
    </row>
    <row r="6184" spans="10:15" x14ac:dyDescent="0.2">
      <c r="J6184" s="28">
        <v>68615</v>
      </c>
      <c r="K6184" s="28" t="s">
        <v>929</v>
      </c>
      <c r="L6184" s="28">
        <v>3</v>
      </c>
      <c r="M6184" s="28" t="str">
        <f t="shared" si="115"/>
        <v>686153</v>
      </c>
      <c r="N6184" s="28">
        <v>38623</v>
      </c>
      <c r="O6184" s="279">
        <v>555476.83360000001</v>
      </c>
    </row>
    <row r="6185" spans="10:15" x14ac:dyDescent="0.2">
      <c r="J6185" s="28">
        <v>68615</v>
      </c>
      <c r="K6185" s="28" t="s">
        <v>929</v>
      </c>
      <c r="L6185" s="28">
        <v>4</v>
      </c>
      <c r="M6185" s="28" t="str">
        <f t="shared" si="115"/>
        <v>686154</v>
      </c>
      <c r="N6185" s="28">
        <v>16520</v>
      </c>
      <c r="O6185" s="279">
        <v>592456.25289999996</v>
      </c>
    </row>
    <row r="6186" spans="10:15" x14ac:dyDescent="0.2">
      <c r="J6186" s="28">
        <v>68615</v>
      </c>
      <c r="K6186" s="28" t="s">
        <v>929</v>
      </c>
      <c r="L6186" s="28">
        <v>5</v>
      </c>
      <c r="M6186" s="28" t="str">
        <f t="shared" si="115"/>
        <v>686155</v>
      </c>
      <c r="N6186" s="28">
        <v>3312</v>
      </c>
      <c r="O6186" s="279">
        <v>857552.02899999998</v>
      </c>
    </row>
    <row r="6187" spans="10:15" x14ac:dyDescent="0.2">
      <c r="J6187" s="28">
        <v>68615</v>
      </c>
      <c r="K6187" s="28" t="s">
        <v>929</v>
      </c>
      <c r="L6187" s="28">
        <v>6</v>
      </c>
      <c r="M6187" s="28" t="str">
        <f t="shared" si="115"/>
        <v>686156</v>
      </c>
      <c r="N6187" s="28">
        <v>2089</v>
      </c>
      <c r="O6187" s="279">
        <v>988041.22210000001</v>
      </c>
    </row>
    <row r="6188" spans="10:15" x14ac:dyDescent="0.2">
      <c r="J6188" s="28">
        <v>68615</v>
      </c>
      <c r="K6188" s="28" t="s">
        <v>929</v>
      </c>
      <c r="L6188" s="28">
        <v>9</v>
      </c>
      <c r="M6188" s="28" t="str">
        <f t="shared" si="115"/>
        <v>686159</v>
      </c>
      <c r="N6188" s="28">
        <v>5244</v>
      </c>
      <c r="O6188" s="279">
        <v>592391.71219999995</v>
      </c>
    </row>
    <row r="6189" spans="10:15" x14ac:dyDescent="0.2">
      <c r="J6189" s="28">
        <v>68615</v>
      </c>
      <c r="K6189" s="28" t="s">
        <v>929</v>
      </c>
      <c r="L6189" s="28">
        <v>10</v>
      </c>
      <c r="M6189" s="28" t="str">
        <f t="shared" si="115"/>
        <v>6861510</v>
      </c>
      <c r="N6189" s="28">
        <v>11643</v>
      </c>
      <c r="O6189" s="279">
        <v>467546.5944</v>
      </c>
    </row>
    <row r="6190" spans="10:15" x14ac:dyDescent="0.2">
      <c r="J6190" s="28">
        <v>68615</v>
      </c>
      <c r="K6190" s="28" t="s">
        <v>929</v>
      </c>
      <c r="L6190" s="28">
        <v>11</v>
      </c>
      <c r="M6190" s="28" t="str">
        <f t="shared" si="115"/>
        <v>6861511</v>
      </c>
      <c r="N6190" s="28">
        <v>1275</v>
      </c>
      <c r="O6190" s="279">
        <v>50063.624190000002</v>
      </c>
    </row>
    <row r="6191" spans="10:15" x14ac:dyDescent="0.2">
      <c r="J6191" s="28">
        <v>68615</v>
      </c>
      <c r="K6191" s="28" t="s">
        <v>929</v>
      </c>
      <c r="L6191" s="28">
        <v>12</v>
      </c>
      <c r="M6191" s="28" t="str">
        <f t="shared" si="115"/>
        <v>6861512</v>
      </c>
      <c r="N6191" s="28">
        <v>0</v>
      </c>
      <c r="O6191" s="279">
        <v>42949.27216</v>
      </c>
    </row>
    <row r="6192" spans="10:15" x14ac:dyDescent="0.2">
      <c r="J6192" s="28">
        <v>68655</v>
      </c>
      <c r="K6192" s="28" t="s">
        <v>930</v>
      </c>
      <c r="L6192" s="28">
        <v>1</v>
      </c>
      <c r="M6192" s="28" t="str">
        <f t="shared" si="115"/>
        <v>686551</v>
      </c>
      <c r="N6192" s="28">
        <v>128641</v>
      </c>
      <c r="O6192" s="279">
        <v>37697.760970000003</v>
      </c>
    </row>
    <row r="6193" spans="10:15" x14ac:dyDescent="0.2">
      <c r="J6193" s="28">
        <v>68655</v>
      </c>
      <c r="K6193" s="28" t="s">
        <v>930</v>
      </c>
      <c r="L6193" s="28">
        <v>2</v>
      </c>
      <c r="M6193" s="28" t="str">
        <f t="shared" si="115"/>
        <v>686552</v>
      </c>
      <c r="N6193" s="28">
        <v>230213</v>
      </c>
      <c r="O6193" s="279">
        <v>77007.149619999997</v>
      </c>
    </row>
    <row r="6194" spans="10:15" x14ac:dyDescent="0.2">
      <c r="J6194" s="28">
        <v>68655</v>
      </c>
      <c r="K6194" s="28" t="s">
        <v>930</v>
      </c>
      <c r="L6194" s="28">
        <v>3</v>
      </c>
      <c r="M6194" s="28" t="str">
        <f t="shared" si="115"/>
        <v>686553</v>
      </c>
      <c r="N6194" s="28">
        <v>22048</v>
      </c>
      <c r="O6194" s="279">
        <v>121131.91409999999</v>
      </c>
    </row>
    <row r="6195" spans="10:15" x14ac:dyDescent="0.2">
      <c r="J6195" s="28">
        <v>68655</v>
      </c>
      <c r="K6195" s="28" t="s">
        <v>930</v>
      </c>
      <c r="L6195" s="28">
        <v>4</v>
      </c>
      <c r="M6195" s="28" t="str">
        <f t="shared" si="115"/>
        <v>686554</v>
      </c>
      <c r="N6195" s="28">
        <v>3552</v>
      </c>
      <c r="O6195" s="279">
        <v>102567.0194</v>
      </c>
    </row>
    <row r="6196" spans="10:15" x14ac:dyDescent="0.2">
      <c r="J6196" s="28">
        <v>68655</v>
      </c>
      <c r="K6196" s="28" t="s">
        <v>930</v>
      </c>
      <c r="L6196" s="28">
        <v>5</v>
      </c>
      <c r="M6196" s="28" t="str">
        <f t="shared" si="115"/>
        <v>686555</v>
      </c>
      <c r="N6196" s="28">
        <v>5787</v>
      </c>
      <c r="O6196" s="279">
        <v>20895.302070000002</v>
      </c>
    </row>
    <row r="6197" spans="10:15" x14ac:dyDescent="0.2">
      <c r="J6197" s="28">
        <v>68655</v>
      </c>
      <c r="K6197" s="28" t="s">
        <v>930</v>
      </c>
      <c r="L6197" s="28">
        <v>6</v>
      </c>
      <c r="M6197" s="28" t="str">
        <f t="shared" si="115"/>
        <v>686556</v>
      </c>
      <c r="N6197" s="28">
        <v>130</v>
      </c>
      <c r="O6197" s="279">
        <v>288529.75799999997</v>
      </c>
    </row>
    <row r="6198" spans="10:15" x14ac:dyDescent="0.2">
      <c r="J6198" s="28">
        <v>68655</v>
      </c>
      <c r="K6198" s="28" t="s">
        <v>930</v>
      </c>
      <c r="L6198" s="28">
        <v>7</v>
      </c>
      <c r="M6198" s="28" t="str">
        <f t="shared" si="115"/>
        <v>686557</v>
      </c>
      <c r="N6198" s="28">
        <v>2891</v>
      </c>
      <c r="O6198" s="279">
        <v>191340.76629999999</v>
      </c>
    </row>
    <row r="6199" spans="10:15" x14ac:dyDescent="0.2">
      <c r="J6199" s="28">
        <v>68655</v>
      </c>
      <c r="K6199" s="28" t="s">
        <v>930</v>
      </c>
      <c r="L6199" s="28">
        <v>9</v>
      </c>
      <c r="M6199" s="28" t="str">
        <f t="shared" si="115"/>
        <v>686559</v>
      </c>
      <c r="N6199" s="28">
        <v>9085</v>
      </c>
      <c r="O6199" s="279">
        <v>164471.59479999999</v>
      </c>
    </row>
    <row r="6200" spans="10:15" x14ac:dyDescent="0.2">
      <c r="J6200" s="28">
        <v>68655</v>
      </c>
      <c r="K6200" s="28" t="s">
        <v>930</v>
      </c>
      <c r="L6200" s="28">
        <v>10</v>
      </c>
      <c r="M6200" s="28" t="str">
        <f t="shared" si="115"/>
        <v>6865510</v>
      </c>
      <c r="N6200" s="28">
        <v>5520</v>
      </c>
      <c r="O6200" s="279">
        <v>106276.6983</v>
      </c>
    </row>
    <row r="6201" spans="10:15" x14ac:dyDescent="0.2">
      <c r="J6201" s="28">
        <v>68655</v>
      </c>
      <c r="K6201" s="28" t="s">
        <v>930</v>
      </c>
      <c r="L6201" s="28">
        <v>11</v>
      </c>
      <c r="M6201" s="28" t="str">
        <f t="shared" si="115"/>
        <v>6865511</v>
      </c>
      <c r="N6201" s="28">
        <v>798</v>
      </c>
      <c r="O6201" s="279">
        <v>117941.7467</v>
      </c>
    </row>
    <row r="6202" spans="10:15" x14ac:dyDescent="0.2">
      <c r="J6202" s="28">
        <v>68655</v>
      </c>
      <c r="K6202" s="28" t="s">
        <v>930</v>
      </c>
      <c r="L6202" s="28">
        <v>12</v>
      </c>
      <c r="M6202" s="28" t="str">
        <f t="shared" si="115"/>
        <v>6865512</v>
      </c>
      <c r="N6202" s="28">
        <v>0</v>
      </c>
      <c r="O6202" s="279">
        <v>12943.69593</v>
      </c>
    </row>
    <row r="6203" spans="10:15" x14ac:dyDescent="0.2">
      <c r="J6203" s="28">
        <v>68669</v>
      </c>
      <c r="K6203" s="28" t="s">
        <v>931</v>
      </c>
      <c r="L6203" s="28">
        <v>1</v>
      </c>
      <c r="M6203" s="28" t="str">
        <f t="shared" si="115"/>
        <v>686691</v>
      </c>
      <c r="N6203" s="28">
        <v>9093</v>
      </c>
      <c r="O6203" s="279">
        <v>66225.470960000006</v>
      </c>
    </row>
    <row r="6204" spans="10:15" x14ac:dyDescent="0.2">
      <c r="J6204" s="28">
        <v>68669</v>
      </c>
      <c r="K6204" s="28" t="s">
        <v>931</v>
      </c>
      <c r="L6204" s="28">
        <v>2</v>
      </c>
      <c r="M6204" s="28" t="str">
        <f t="shared" si="115"/>
        <v>686692</v>
      </c>
      <c r="N6204" s="28">
        <v>80599</v>
      </c>
      <c r="O6204" s="279">
        <v>204337.17</v>
      </c>
    </row>
    <row r="6205" spans="10:15" x14ac:dyDescent="0.2">
      <c r="J6205" s="28">
        <v>68669</v>
      </c>
      <c r="K6205" s="28" t="s">
        <v>931</v>
      </c>
      <c r="L6205" s="28">
        <v>3</v>
      </c>
      <c r="M6205" s="28" t="str">
        <f t="shared" si="115"/>
        <v>686693</v>
      </c>
      <c r="N6205" s="28">
        <v>17563</v>
      </c>
      <c r="O6205" s="279">
        <v>282824.22889999999</v>
      </c>
    </row>
    <row r="6206" spans="10:15" x14ac:dyDescent="0.2">
      <c r="J6206" s="28">
        <v>68669</v>
      </c>
      <c r="K6206" s="28" t="s">
        <v>931</v>
      </c>
      <c r="L6206" s="28">
        <v>4</v>
      </c>
      <c r="M6206" s="28" t="str">
        <f t="shared" si="115"/>
        <v>686694</v>
      </c>
      <c r="N6206" s="28">
        <v>3962</v>
      </c>
      <c r="O6206" s="279">
        <v>176526.79440000001</v>
      </c>
    </row>
    <row r="6207" spans="10:15" x14ac:dyDescent="0.2">
      <c r="J6207" s="28">
        <v>68669</v>
      </c>
      <c r="K6207" s="28" t="s">
        <v>931</v>
      </c>
      <c r="L6207" s="28">
        <v>5</v>
      </c>
      <c r="M6207" s="28" t="str">
        <f t="shared" si="115"/>
        <v>686695</v>
      </c>
      <c r="N6207" s="28">
        <v>2133</v>
      </c>
      <c r="O6207" s="279">
        <v>254794.42420000001</v>
      </c>
    </row>
    <row r="6208" spans="10:15" x14ac:dyDescent="0.2">
      <c r="J6208" s="28">
        <v>68669</v>
      </c>
      <c r="K6208" s="28" t="s">
        <v>931</v>
      </c>
      <c r="L6208" s="28">
        <v>6</v>
      </c>
      <c r="M6208" s="28" t="str">
        <f t="shared" si="115"/>
        <v>686696</v>
      </c>
      <c r="N6208" s="28">
        <v>1339</v>
      </c>
      <c r="O6208" s="279">
        <v>351758.45010000002</v>
      </c>
    </row>
    <row r="6209" spans="10:15" x14ac:dyDescent="0.2">
      <c r="J6209" s="28">
        <v>68669</v>
      </c>
      <c r="K6209" s="28" t="s">
        <v>931</v>
      </c>
      <c r="L6209" s="28">
        <v>9</v>
      </c>
      <c r="M6209" s="28" t="str">
        <f t="shared" si="115"/>
        <v>686699</v>
      </c>
      <c r="N6209" s="28">
        <v>1056</v>
      </c>
      <c r="O6209" s="279">
        <v>264753.9019</v>
      </c>
    </row>
    <row r="6210" spans="10:15" x14ac:dyDescent="0.2">
      <c r="J6210" s="28">
        <v>68669</v>
      </c>
      <c r="K6210" s="28" t="s">
        <v>931</v>
      </c>
      <c r="L6210" s="28">
        <v>10</v>
      </c>
      <c r="M6210" s="28" t="str">
        <f t="shared" si="115"/>
        <v>6866910</v>
      </c>
      <c r="N6210" s="28">
        <v>1050</v>
      </c>
      <c r="O6210" s="279">
        <v>379779.80200000003</v>
      </c>
    </row>
    <row r="6211" spans="10:15" x14ac:dyDescent="0.2">
      <c r="J6211" s="28">
        <v>68669</v>
      </c>
      <c r="K6211" s="28" t="s">
        <v>931</v>
      </c>
      <c r="L6211" s="28">
        <v>12</v>
      </c>
      <c r="M6211" s="28" t="str">
        <f t="shared" ref="M6211:M6274" si="116">J6211&amp;L6211</f>
        <v>6866912</v>
      </c>
      <c r="N6211" s="28">
        <v>0</v>
      </c>
      <c r="O6211" s="279">
        <v>35197.693679999997</v>
      </c>
    </row>
    <row r="6212" spans="10:15" x14ac:dyDescent="0.2">
      <c r="J6212" s="28">
        <v>68673</v>
      </c>
      <c r="K6212" s="28" t="s">
        <v>932</v>
      </c>
      <c r="L6212" s="28">
        <v>1</v>
      </c>
      <c r="M6212" s="28" t="str">
        <f t="shared" si="116"/>
        <v>686731</v>
      </c>
      <c r="N6212" s="28">
        <v>3156</v>
      </c>
      <c r="O6212" s="279">
        <v>54394.752220000002</v>
      </c>
    </row>
    <row r="6213" spans="10:15" x14ac:dyDescent="0.2">
      <c r="J6213" s="28">
        <v>68673</v>
      </c>
      <c r="K6213" s="28" t="s">
        <v>932</v>
      </c>
      <c r="L6213" s="28">
        <v>2</v>
      </c>
      <c r="M6213" s="28" t="str">
        <f t="shared" si="116"/>
        <v>686732</v>
      </c>
      <c r="N6213" s="28">
        <v>3453</v>
      </c>
      <c r="O6213" s="279">
        <v>116295.30439999999</v>
      </c>
    </row>
    <row r="6214" spans="10:15" x14ac:dyDescent="0.2">
      <c r="J6214" s="28">
        <v>68673</v>
      </c>
      <c r="K6214" s="28" t="s">
        <v>932</v>
      </c>
      <c r="L6214" s="28">
        <v>9</v>
      </c>
      <c r="M6214" s="28" t="str">
        <f t="shared" si="116"/>
        <v>686739</v>
      </c>
      <c r="N6214" s="28">
        <v>574</v>
      </c>
      <c r="O6214" s="279">
        <v>63342.100550000003</v>
      </c>
    </row>
    <row r="6215" spans="10:15" x14ac:dyDescent="0.2">
      <c r="J6215" s="28">
        <v>68673</v>
      </c>
      <c r="K6215" s="28" t="s">
        <v>932</v>
      </c>
      <c r="L6215" s="28">
        <v>12</v>
      </c>
      <c r="M6215" s="28" t="str">
        <f t="shared" si="116"/>
        <v>6867312</v>
      </c>
      <c r="N6215" s="28">
        <v>0</v>
      </c>
      <c r="O6215" s="279">
        <v>6248.6277710000004</v>
      </c>
    </row>
    <row r="6216" spans="10:15" x14ac:dyDescent="0.2">
      <c r="J6216" s="28">
        <v>68679</v>
      </c>
      <c r="K6216" s="28" t="s">
        <v>933</v>
      </c>
      <c r="L6216" s="28">
        <v>1</v>
      </c>
      <c r="M6216" s="28" t="str">
        <f t="shared" si="116"/>
        <v>686791</v>
      </c>
      <c r="N6216" s="28">
        <v>14251</v>
      </c>
      <c r="O6216" s="279">
        <v>264060.2009</v>
      </c>
    </row>
    <row r="6217" spans="10:15" x14ac:dyDescent="0.2">
      <c r="J6217" s="28">
        <v>68679</v>
      </c>
      <c r="K6217" s="28" t="s">
        <v>933</v>
      </c>
      <c r="L6217" s="28">
        <v>2</v>
      </c>
      <c r="M6217" s="28" t="str">
        <f t="shared" si="116"/>
        <v>686792</v>
      </c>
      <c r="N6217" s="28">
        <v>577336</v>
      </c>
      <c r="O6217" s="279">
        <v>426363.8026</v>
      </c>
    </row>
    <row r="6218" spans="10:15" x14ac:dyDescent="0.2">
      <c r="J6218" s="28">
        <v>68679</v>
      </c>
      <c r="K6218" s="28" t="s">
        <v>933</v>
      </c>
      <c r="L6218" s="28">
        <v>3</v>
      </c>
      <c r="M6218" s="28" t="str">
        <f t="shared" si="116"/>
        <v>686793</v>
      </c>
      <c r="N6218" s="28">
        <v>561840</v>
      </c>
      <c r="O6218" s="279">
        <v>651851.76229999994</v>
      </c>
    </row>
    <row r="6219" spans="10:15" x14ac:dyDescent="0.2">
      <c r="J6219" s="28">
        <v>68679</v>
      </c>
      <c r="K6219" s="28" t="s">
        <v>933</v>
      </c>
      <c r="L6219" s="28">
        <v>4</v>
      </c>
      <c r="M6219" s="28" t="str">
        <f t="shared" si="116"/>
        <v>686794</v>
      </c>
      <c r="N6219" s="28">
        <v>191349</v>
      </c>
      <c r="O6219" s="279">
        <v>770363.24549999996</v>
      </c>
    </row>
    <row r="6220" spans="10:15" x14ac:dyDescent="0.2">
      <c r="J6220" s="28">
        <v>68679</v>
      </c>
      <c r="K6220" s="28" t="s">
        <v>933</v>
      </c>
      <c r="L6220" s="28">
        <v>5</v>
      </c>
      <c r="M6220" s="28" t="str">
        <f t="shared" si="116"/>
        <v>686795</v>
      </c>
      <c r="N6220" s="28">
        <v>51312</v>
      </c>
      <c r="O6220" s="279">
        <v>738130.20810000005</v>
      </c>
    </row>
    <row r="6221" spans="10:15" x14ac:dyDescent="0.2">
      <c r="J6221" s="28">
        <v>68679</v>
      </c>
      <c r="K6221" s="28" t="s">
        <v>933</v>
      </c>
      <c r="L6221" s="28">
        <v>6</v>
      </c>
      <c r="M6221" s="28" t="str">
        <f t="shared" si="116"/>
        <v>686796</v>
      </c>
      <c r="N6221" s="28">
        <v>34939</v>
      </c>
      <c r="O6221" s="279">
        <v>685251.42579999997</v>
      </c>
    </row>
    <row r="6222" spans="10:15" x14ac:dyDescent="0.2">
      <c r="J6222" s="28">
        <v>68679</v>
      </c>
      <c r="K6222" s="28" t="s">
        <v>933</v>
      </c>
      <c r="L6222" s="28">
        <v>7</v>
      </c>
      <c r="M6222" s="28" t="str">
        <f t="shared" si="116"/>
        <v>686797</v>
      </c>
      <c r="N6222" s="28">
        <v>19780</v>
      </c>
      <c r="O6222" s="279">
        <v>545086.54980000004</v>
      </c>
    </row>
    <row r="6223" spans="10:15" x14ac:dyDescent="0.2">
      <c r="J6223" s="28">
        <v>68679</v>
      </c>
      <c r="K6223" s="28" t="s">
        <v>933</v>
      </c>
      <c r="L6223" s="28">
        <v>8</v>
      </c>
      <c r="M6223" s="28" t="str">
        <f t="shared" si="116"/>
        <v>686798</v>
      </c>
      <c r="N6223" s="28">
        <v>67674</v>
      </c>
      <c r="O6223" s="279">
        <v>288459.84529999999</v>
      </c>
    </row>
    <row r="6224" spans="10:15" x14ac:dyDescent="0.2">
      <c r="J6224" s="28">
        <v>68679</v>
      </c>
      <c r="K6224" s="28" t="s">
        <v>933</v>
      </c>
      <c r="L6224" s="28">
        <v>9</v>
      </c>
      <c r="M6224" s="28" t="str">
        <f t="shared" si="116"/>
        <v>686799</v>
      </c>
      <c r="N6224" s="28">
        <v>60603</v>
      </c>
      <c r="O6224" s="279">
        <v>944300.04550000001</v>
      </c>
    </row>
    <row r="6225" spans="10:15" x14ac:dyDescent="0.2">
      <c r="J6225" s="28">
        <v>68679</v>
      </c>
      <c r="K6225" s="28" t="s">
        <v>933</v>
      </c>
      <c r="L6225" s="28">
        <v>10</v>
      </c>
      <c r="M6225" s="28" t="str">
        <f t="shared" si="116"/>
        <v>6867910</v>
      </c>
      <c r="N6225" s="28">
        <v>124154</v>
      </c>
      <c r="O6225" s="279">
        <v>895176.18859999999</v>
      </c>
    </row>
    <row r="6226" spans="10:15" x14ac:dyDescent="0.2">
      <c r="J6226" s="28">
        <v>68679</v>
      </c>
      <c r="K6226" s="28" t="s">
        <v>933</v>
      </c>
      <c r="L6226" s="28">
        <v>11</v>
      </c>
      <c r="M6226" s="28" t="str">
        <f t="shared" si="116"/>
        <v>6867911</v>
      </c>
      <c r="N6226" s="28">
        <v>16115</v>
      </c>
      <c r="O6226" s="279">
        <v>315016.95079999999</v>
      </c>
    </row>
    <row r="6227" spans="10:15" x14ac:dyDescent="0.2">
      <c r="J6227" s="28">
        <v>68679</v>
      </c>
      <c r="K6227" s="28" t="s">
        <v>933</v>
      </c>
      <c r="L6227" s="28">
        <v>12</v>
      </c>
      <c r="M6227" s="28" t="str">
        <f t="shared" si="116"/>
        <v>6867912</v>
      </c>
      <c r="N6227" s="28">
        <v>0</v>
      </c>
      <c r="O6227" s="279">
        <v>71679.274420000002</v>
      </c>
    </row>
    <row r="6228" spans="10:15" x14ac:dyDescent="0.2">
      <c r="J6228" s="28">
        <v>68682</v>
      </c>
      <c r="K6228" s="28" t="s">
        <v>934</v>
      </c>
      <c r="L6228" s="28">
        <v>1</v>
      </c>
      <c r="M6228" s="28" t="str">
        <f t="shared" si="116"/>
        <v>686821</v>
      </c>
      <c r="N6228" s="28">
        <v>13381</v>
      </c>
      <c r="O6228" s="279">
        <v>55213.611409999998</v>
      </c>
    </row>
    <row r="6229" spans="10:15" x14ac:dyDescent="0.2">
      <c r="J6229" s="28">
        <v>68682</v>
      </c>
      <c r="K6229" s="28" t="s">
        <v>934</v>
      </c>
      <c r="L6229" s="28">
        <v>2</v>
      </c>
      <c r="M6229" s="28" t="str">
        <f t="shared" si="116"/>
        <v>686822</v>
      </c>
      <c r="N6229" s="28">
        <v>17751</v>
      </c>
      <c r="O6229" s="279">
        <v>73445.599839999995</v>
      </c>
    </row>
    <row r="6230" spans="10:15" x14ac:dyDescent="0.2">
      <c r="J6230" s="28">
        <v>68682</v>
      </c>
      <c r="K6230" s="28" t="s">
        <v>934</v>
      </c>
      <c r="L6230" s="28">
        <v>3</v>
      </c>
      <c r="M6230" s="28" t="str">
        <f t="shared" si="116"/>
        <v>686823</v>
      </c>
      <c r="N6230" s="28">
        <v>972</v>
      </c>
      <c r="O6230" s="279">
        <v>140060.62150000001</v>
      </c>
    </row>
    <row r="6231" spans="10:15" x14ac:dyDescent="0.2">
      <c r="J6231" s="28">
        <v>68682</v>
      </c>
      <c r="K6231" s="28" t="s">
        <v>934</v>
      </c>
      <c r="L6231" s="28">
        <v>9</v>
      </c>
      <c r="M6231" s="28" t="str">
        <f t="shared" si="116"/>
        <v>686829</v>
      </c>
      <c r="N6231" s="28">
        <v>718</v>
      </c>
      <c r="O6231" s="279">
        <v>100000.3088</v>
      </c>
    </row>
    <row r="6232" spans="10:15" x14ac:dyDescent="0.2">
      <c r="J6232" s="28">
        <v>68682</v>
      </c>
      <c r="K6232" s="28" t="s">
        <v>934</v>
      </c>
      <c r="L6232" s="28">
        <v>11</v>
      </c>
      <c r="M6232" s="28" t="str">
        <f t="shared" si="116"/>
        <v>6868211</v>
      </c>
      <c r="N6232" s="28">
        <v>168</v>
      </c>
      <c r="O6232" s="279">
        <v>91185.365850000002</v>
      </c>
    </row>
    <row r="6233" spans="10:15" x14ac:dyDescent="0.2">
      <c r="J6233" s="28">
        <v>68682</v>
      </c>
      <c r="K6233" s="28" t="s">
        <v>934</v>
      </c>
      <c r="L6233" s="28">
        <v>12</v>
      </c>
      <c r="M6233" s="28" t="str">
        <f t="shared" si="116"/>
        <v>6868212</v>
      </c>
      <c r="N6233" s="28">
        <v>0</v>
      </c>
      <c r="O6233" s="279">
        <v>8672.4120039999998</v>
      </c>
    </row>
    <row r="6234" spans="10:15" x14ac:dyDescent="0.2">
      <c r="J6234" s="28">
        <v>68684</v>
      </c>
      <c r="K6234" s="28" t="s">
        <v>935</v>
      </c>
      <c r="L6234" s="28">
        <v>1</v>
      </c>
      <c r="M6234" s="28" t="str">
        <f t="shared" si="116"/>
        <v>686841</v>
      </c>
      <c r="N6234" s="28">
        <v>2883</v>
      </c>
      <c r="O6234" s="279">
        <v>36017.182970000002</v>
      </c>
    </row>
    <row r="6235" spans="10:15" x14ac:dyDescent="0.2">
      <c r="J6235" s="28">
        <v>68684</v>
      </c>
      <c r="K6235" s="28" t="s">
        <v>935</v>
      </c>
      <c r="L6235" s="28">
        <v>2</v>
      </c>
      <c r="M6235" s="28" t="str">
        <f t="shared" si="116"/>
        <v>686842</v>
      </c>
      <c r="N6235" s="28">
        <v>27182</v>
      </c>
      <c r="O6235" s="279">
        <v>103431.9562</v>
      </c>
    </row>
    <row r="6236" spans="10:15" x14ac:dyDescent="0.2">
      <c r="J6236" s="28">
        <v>68684</v>
      </c>
      <c r="K6236" s="28" t="s">
        <v>935</v>
      </c>
      <c r="L6236" s="28">
        <v>3</v>
      </c>
      <c r="M6236" s="28" t="str">
        <f t="shared" si="116"/>
        <v>686843</v>
      </c>
      <c r="N6236" s="28">
        <v>1788</v>
      </c>
      <c r="O6236" s="279">
        <v>185788.6826</v>
      </c>
    </row>
    <row r="6237" spans="10:15" x14ac:dyDescent="0.2">
      <c r="J6237" s="28">
        <v>68684</v>
      </c>
      <c r="K6237" s="28" t="s">
        <v>935</v>
      </c>
      <c r="L6237" s="28">
        <v>9</v>
      </c>
      <c r="M6237" s="28" t="str">
        <f t="shared" si="116"/>
        <v>686849</v>
      </c>
      <c r="N6237" s="28">
        <v>218</v>
      </c>
      <c r="O6237" s="279">
        <v>82931.502269999997</v>
      </c>
    </row>
    <row r="6238" spans="10:15" x14ac:dyDescent="0.2">
      <c r="J6238" s="28">
        <v>68684</v>
      </c>
      <c r="K6238" s="28" t="s">
        <v>935</v>
      </c>
      <c r="L6238" s="28">
        <v>12</v>
      </c>
      <c r="M6238" s="28" t="str">
        <f t="shared" si="116"/>
        <v>6868412</v>
      </c>
      <c r="N6238" s="28">
        <v>0</v>
      </c>
      <c r="O6238" s="279">
        <v>16982.211640000001</v>
      </c>
    </row>
    <row r="6239" spans="10:15" x14ac:dyDescent="0.2">
      <c r="J6239" s="28">
        <v>68686</v>
      </c>
      <c r="K6239" s="28" t="s">
        <v>936</v>
      </c>
      <c r="L6239" s="28">
        <v>1</v>
      </c>
      <c r="M6239" s="28" t="str">
        <f t="shared" si="116"/>
        <v>686861</v>
      </c>
      <c r="N6239" s="28">
        <v>5687</v>
      </c>
      <c r="O6239" s="279">
        <v>47073.020170000003</v>
      </c>
    </row>
    <row r="6240" spans="10:15" x14ac:dyDescent="0.2">
      <c r="J6240" s="28">
        <v>68686</v>
      </c>
      <c r="K6240" s="28" t="s">
        <v>936</v>
      </c>
      <c r="L6240" s="28">
        <v>2</v>
      </c>
      <c r="M6240" s="28" t="str">
        <f t="shared" si="116"/>
        <v>686862</v>
      </c>
      <c r="N6240" s="28">
        <v>11315</v>
      </c>
      <c r="O6240" s="279">
        <v>76586.236180000007</v>
      </c>
    </row>
    <row r="6241" spans="10:15" x14ac:dyDescent="0.2">
      <c r="J6241" s="28">
        <v>68686</v>
      </c>
      <c r="K6241" s="28" t="s">
        <v>936</v>
      </c>
      <c r="L6241" s="28">
        <v>3</v>
      </c>
      <c r="M6241" s="28" t="str">
        <f t="shared" si="116"/>
        <v>686863</v>
      </c>
      <c r="N6241" s="28">
        <v>1092</v>
      </c>
      <c r="O6241" s="279">
        <v>54841.215680000001</v>
      </c>
    </row>
    <row r="6242" spans="10:15" x14ac:dyDescent="0.2">
      <c r="J6242" s="28">
        <v>68686</v>
      </c>
      <c r="K6242" s="28" t="s">
        <v>936</v>
      </c>
      <c r="L6242" s="28">
        <v>9</v>
      </c>
      <c r="M6242" s="28" t="str">
        <f t="shared" si="116"/>
        <v>686869</v>
      </c>
      <c r="N6242" s="28">
        <v>303</v>
      </c>
      <c r="O6242" s="279">
        <v>390222.22220000002</v>
      </c>
    </row>
    <row r="6243" spans="10:15" x14ac:dyDescent="0.2">
      <c r="J6243" s="28">
        <v>68686</v>
      </c>
      <c r="K6243" s="28" t="s">
        <v>936</v>
      </c>
      <c r="L6243" s="28">
        <v>12</v>
      </c>
      <c r="M6243" s="28" t="str">
        <f t="shared" si="116"/>
        <v>6868612</v>
      </c>
      <c r="N6243" s="28">
        <v>0</v>
      </c>
      <c r="O6243" s="279">
        <v>5938.6751809999996</v>
      </c>
    </row>
    <row r="6244" spans="10:15" x14ac:dyDescent="0.2">
      <c r="J6244" s="28">
        <v>68689</v>
      </c>
      <c r="K6244" s="28" t="s">
        <v>937</v>
      </c>
      <c r="L6244" s="28">
        <v>1</v>
      </c>
      <c r="M6244" s="28" t="str">
        <f t="shared" si="116"/>
        <v>686891</v>
      </c>
      <c r="N6244" s="28">
        <v>13230</v>
      </c>
      <c r="O6244" s="279">
        <v>93002.565390000003</v>
      </c>
    </row>
    <row r="6245" spans="10:15" x14ac:dyDescent="0.2">
      <c r="J6245" s="28">
        <v>68689</v>
      </c>
      <c r="K6245" s="28" t="s">
        <v>937</v>
      </c>
      <c r="L6245" s="28">
        <v>2</v>
      </c>
      <c r="M6245" s="28" t="str">
        <f t="shared" si="116"/>
        <v>686892</v>
      </c>
      <c r="N6245" s="28">
        <v>204796</v>
      </c>
      <c r="O6245" s="279">
        <v>289589.86829999997</v>
      </c>
    </row>
    <row r="6246" spans="10:15" x14ac:dyDescent="0.2">
      <c r="J6246" s="28">
        <v>68689</v>
      </c>
      <c r="K6246" s="28" t="s">
        <v>937</v>
      </c>
      <c r="L6246" s="28">
        <v>3</v>
      </c>
      <c r="M6246" s="28" t="str">
        <f t="shared" si="116"/>
        <v>686893</v>
      </c>
      <c r="N6246" s="28">
        <v>83111</v>
      </c>
      <c r="O6246" s="279">
        <v>476883.62420000002</v>
      </c>
    </row>
    <row r="6247" spans="10:15" x14ac:dyDescent="0.2">
      <c r="J6247" s="28">
        <v>68689</v>
      </c>
      <c r="K6247" s="28" t="s">
        <v>937</v>
      </c>
      <c r="L6247" s="28">
        <v>4</v>
      </c>
      <c r="M6247" s="28" t="str">
        <f t="shared" si="116"/>
        <v>686894</v>
      </c>
      <c r="N6247" s="28">
        <v>28919</v>
      </c>
      <c r="O6247" s="279">
        <v>590051.29890000005</v>
      </c>
    </row>
    <row r="6248" spans="10:15" x14ac:dyDescent="0.2">
      <c r="J6248" s="28">
        <v>68689</v>
      </c>
      <c r="K6248" s="28" t="s">
        <v>937</v>
      </c>
      <c r="L6248" s="28">
        <v>5</v>
      </c>
      <c r="M6248" s="28" t="str">
        <f t="shared" si="116"/>
        <v>686895</v>
      </c>
      <c r="N6248" s="28">
        <v>6905</v>
      </c>
      <c r="O6248" s="279">
        <v>637484.53949999996</v>
      </c>
    </row>
    <row r="6249" spans="10:15" x14ac:dyDescent="0.2">
      <c r="J6249" s="28">
        <v>68689</v>
      </c>
      <c r="K6249" s="28" t="s">
        <v>937</v>
      </c>
      <c r="L6249" s="28">
        <v>6</v>
      </c>
      <c r="M6249" s="28" t="str">
        <f t="shared" si="116"/>
        <v>686896</v>
      </c>
      <c r="N6249" s="28">
        <v>2173</v>
      </c>
      <c r="O6249" s="279">
        <v>1021468.118</v>
      </c>
    </row>
    <row r="6250" spans="10:15" x14ac:dyDescent="0.2">
      <c r="J6250" s="28">
        <v>68689</v>
      </c>
      <c r="K6250" s="28" t="s">
        <v>937</v>
      </c>
      <c r="L6250" s="28">
        <v>7</v>
      </c>
      <c r="M6250" s="28" t="str">
        <f t="shared" si="116"/>
        <v>686897</v>
      </c>
      <c r="N6250" s="28">
        <v>2860</v>
      </c>
      <c r="O6250" s="279">
        <v>1959781.202</v>
      </c>
    </row>
    <row r="6251" spans="10:15" x14ac:dyDescent="0.2">
      <c r="J6251" s="28">
        <v>68689</v>
      </c>
      <c r="K6251" s="28" t="s">
        <v>937</v>
      </c>
      <c r="L6251" s="28">
        <v>8</v>
      </c>
      <c r="M6251" s="28" t="str">
        <f t="shared" si="116"/>
        <v>686898</v>
      </c>
      <c r="N6251" s="28">
        <v>2446</v>
      </c>
      <c r="O6251" s="279">
        <v>38171.527880000001</v>
      </c>
    </row>
    <row r="6252" spans="10:15" x14ac:dyDescent="0.2">
      <c r="J6252" s="28">
        <v>68689</v>
      </c>
      <c r="K6252" s="28" t="s">
        <v>937</v>
      </c>
      <c r="L6252" s="28">
        <v>9</v>
      </c>
      <c r="M6252" s="28" t="str">
        <f t="shared" si="116"/>
        <v>686899</v>
      </c>
      <c r="N6252" s="28">
        <v>15628</v>
      </c>
      <c r="O6252" s="279">
        <v>436053.97600000002</v>
      </c>
    </row>
    <row r="6253" spans="10:15" x14ac:dyDescent="0.2">
      <c r="J6253" s="28">
        <v>68689</v>
      </c>
      <c r="K6253" s="28" t="s">
        <v>937</v>
      </c>
      <c r="L6253" s="28">
        <v>10</v>
      </c>
      <c r="M6253" s="28" t="str">
        <f t="shared" si="116"/>
        <v>6868910</v>
      </c>
      <c r="N6253" s="28">
        <v>33914</v>
      </c>
      <c r="O6253" s="279">
        <v>581981.50619999995</v>
      </c>
    </row>
    <row r="6254" spans="10:15" x14ac:dyDescent="0.2">
      <c r="J6254" s="28">
        <v>68689</v>
      </c>
      <c r="K6254" s="28" t="s">
        <v>937</v>
      </c>
      <c r="L6254" s="28">
        <v>11</v>
      </c>
      <c r="M6254" s="28" t="str">
        <f t="shared" si="116"/>
        <v>6868911</v>
      </c>
      <c r="N6254" s="28">
        <v>5763</v>
      </c>
      <c r="O6254" s="279">
        <v>172567.0312</v>
      </c>
    </row>
    <row r="6255" spans="10:15" x14ac:dyDescent="0.2">
      <c r="J6255" s="28">
        <v>68689</v>
      </c>
      <c r="K6255" s="28" t="s">
        <v>937</v>
      </c>
      <c r="L6255" s="28">
        <v>12</v>
      </c>
      <c r="M6255" s="28" t="str">
        <f t="shared" si="116"/>
        <v>6868912</v>
      </c>
      <c r="N6255" s="28">
        <v>0</v>
      </c>
      <c r="O6255" s="279">
        <v>70857.559559999994</v>
      </c>
    </row>
    <row r="6256" spans="10:15" x14ac:dyDescent="0.2">
      <c r="J6256" s="28">
        <v>68705</v>
      </c>
      <c r="K6256" s="28" t="s">
        <v>938</v>
      </c>
      <c r="L6256" s="28">
        <v>1</v>
      </c>
      <c r="M6256" s="28" t="str">
        <f t="shared" si="116"/>
        <v>687051</v>
      </c>
      <c r="N6256" s="28">
        <v>12</v>
      </c>
      <c r="O6256" s="279">
        <v>34513.274340000004</v>
      </c>
    </row>
    <row r="6257" spans="10:15" x14ac:dyDescent="0.2">
      <c r="J6257" s="28">
        <v>68705</v>
      </c>
      <c r="K6257" s="28" t="s">
        <v>938</v>
      </c>
      <c r="L6257" s="28">
        <v>2</v>
      </c>
      <c r="M6257" s="28" t="str">
        <f t="shared" si="116"/>
        <v>687052</v>
      </c>
      <c r="N6257" s="28">
        <v>5044</v>
      </c>
      <c r="O6257" s="279">
        <v>153745.79689999999</v>
      </c>
    </row>
    <row r="6258" spans="10:15" x14ac:dyDescent="0.2">
      <c r="J6258" s="28">
        <v>68705</v>
      </c>
      <c r="K6258" s="28" t="s">
        <v>938</v>
      </c>
      <c r="L6258" s="28">
        <v>3</v>
      </c>
      <c r="M6258" s="28" t="str">
        <f t="shared" si="116"/>
        <v>687053</v>
      </c>
      <c r="N6258" s="28">
        <v>3708</v>
      </c>
      <c r="O6258" s="279">
        <v>258730.76199999999</v>
      </c>
    </row>
    <row r="6259" spans="10:15" x14ac:dyDescent="0.2">
      <c r="J6259" s="28">
        <v>68705</v>
      </c>
      <c r="K6259" s="28" t="s">
        <v>938</v>
      </c>
      <c r="L6259" s="28">
        <v>4</v>
      </c>
      <c r="M6259" s="28" t="str">
        <f t="shared" si="116"/>
        <v>687054</v>
      </c>
      <c r="N6259" s="28">
        <v>423</v>
      </c>
      <c r="O6259" s="279">
        <v>161949.55859999999</v>
      </c>
    </row>
    <row r="6260" spans="10:15" x14ac:dyDescent="0.2">
      <c r="J6260" s="28">
        <v>68705</v>
      </c>
      <c r="K6260" s="28" t="s">
        <v>938</v>
      </c>
      <c r="L6260" s="28">
        <v>10</v>
      </c>
      <c r="M6260" s="28" t="str">
        <f t="shared" si="116"/>
        <v>6870510</v>
      </c>
      <c r="N6260" s="28">
        <v>469</v>
      </c>
      <c r="O6260" s="279">
        <v>452195.12199999997</v>
      </c>
    </row>
    <row r="6261" spans="10:15" x14ac:dyDescent="0.2">
      <c r="J6261" s="28">
        <v>68705</v>
      </c>
      <c r="K6261" s="28" t="s">
        <v>938</v>
      </c>
      <c r="L6261" s="28">
        <v>12</v>
      </c>
      <c r="M6261" s="28" t="str">
        <f t="shared" si="116"/>
        <v>6870512</v>
      </c>
      <c r="N6261" s="28">
        <v>0</v>
      </c>
      <c r="O6261" s="279">
        <v>48918.139389999997</v>
      </c>
    </row>
    <row r="6262" spans="10:15" x14ac:dyDescent="0.2">
      <c r="J6262" s="28">
        <v>68720</v>
      </c>
      <c r="K6262" s="28" t="s">
        <v>939</v>
      </c>
      <c r="L6262" s="28">
        <v>1</v>
      </c>
      <c r="M6262" s="28" t="str">
        <f t="shared" si="116"/>
        <v>687201</v>
      </c>
      <c r="N6262" s="28">
        <v>4174</v>
      </c>
      <c r="O6262" s="279">
        <v>31673.09117</v>
      </c>
    </row>
    <row r="6263" spans="10:15" x14ac:dyDescent="0.2">
      <c r="J6263" s="28">
        <v>68720</v>
      </c>
      <c r="K6263" s="28" t="s">
        <v>939</v>
      </c>
      <c r="L6263" s="28">
        <v>2</v>
      </c>
      <c r="M6263" s="28" t="str">
        <f t="shared" si="116"/>
        <v>687202</v>
      </c>
      <c r="N6263" s="28">
        <v>11546</v>
      </c>
      <c r="O6263" s="279">
        <v>93360.348509999996</v>
      </c>
    </row>
    <row r="6264" spans="10:15" x14ac:dyDescent="0.2">
      <c r="J6264" s="28">
        <v>68720</v>
      </c>
      <c r="K6264" s="28" t="s">
        <v>939</v>
      </c>
      <c r="L6264" s="28">
        <v>9</v>
      </c>
      <c r="M6264" s="28" t="str">
        <f t="shared" si="116"/>
        <v>687209</v>
      </c>
      <c r="N6264" s="28">
        <v>323</v>
      </c>
      <c r="O6264" s="279">
        <v>108290.84050000001</v>
      </c>
    </row>
    <row r="6265" spans="10:15" x14ac:dyDescent="0.2">
      <c r="J6265" s="28">
        <v>68720</v>
      </c>
      <c r="K6265" s="28" t="s">
        <v>939</v>
      </c>
      <c r="L6265" s="28">
        <v>12</v>
      </c>
      <c r="M6265" s="28" t="str">
        <f t="shared" si="116"/>
        <v>6872012</v>
      </c>
      <c r="N6265" s="28">
        <v>0</v>
      </c>
      <c r="O6265" s="279">
        <v>5299.9043140000003</v>
      </c>
    </row>
    <row r="6266" spans="10:15" x14ac:dyDescent="0.2">
      <c r="J6266" s="28">
        <v>68745</v>
      </c>
      <c r="K6266" s="28" t="s">
        <v>940</v>
      </c>
      <c r="L6266" s="28">
        <v>1</v>
      </c>
      <c r="M6266" s="28" t="str">
        <f t="shared" si="116"/>
        <v>687451</v>
      </c>
      <c r="N6266" s="28">
        <v>403</v>
      </c>
      <c r="O6266" s="279">
        <v>86442.604999999996</v>
      </c>
    </row>
    <row r="6267" spans="10:15" x14ac:dyDescent="0.2">
      <c r="J6267" s="28">
        <v>68745</v>
      </c>
      <c r="K6267" s="28" t="s">
        <v>940</v>
      </c>
      <c r="L6267" s="28">
        <v>2</v>
      </c>
      <c r="M6267" s="28" t="str">
        <f t="shared" si="116"/>
        <v>687452</v>
      </c>
      <c r="N6267" s="28">
        <v>47656</v>
      </c>
      <c r="O6267" s="279">
        <v>228071.31950000001</v>
      </c>
    </row>
    <row r="6268" spans="10:15" x14ac:dyDescent="0.2">
      <c r="J6268" s="28">
        <v>68745</v>
      </c>
      <c r="K6268" s="28" t="s">
        <v>940</v>
      </c>
      <c r="L6268" s="28">
        <v>3</v>
      </c>
      <c r="M6268" s="28" t="str">
        <f t="shared" si="116"/>
        <v>687453</v>
      </c>
      <c r="N6268" s="28">
        <v>22275</v>
      </c>
      <c r="O6268" s="279">
        <v>250235.78</v>
      </c>
    </row>
    <row r="6269" spans="10:15" x14ac:dyDescent="0.2">
      <c r="J6269" s="28">
        <v>68745</v>
      </c>
      <c r="K6269" s="28" t="s">
        <v>940</v>
      </c>
      <c r="L6269" s="28">
        <v>4</v>
      </c>
      <c r="M6269" s="28" t="str">
        <f t="shared" si="116"/>
        <v>687454</v>
      </c>
      <c r="N6269" s="28">
        <v>12930</v>
      </c>
      <c r="O6269" s="279">
        <v>208735.55360000001</v>
      </c>
    </row>
    <row r="6270" spans="10:15" x14ac:dyDescent="0.2">
      <c r="J6270" s="28">
        <v>68745</v>
      </c>
      <c r="K6270" s="28" t="s">
        <v>940</v>
      </c>
      <c r="L6270" s="28">
        <v>5</v>
      </c>
      <c r="M6270" s="28" t="str">
        <f t="shared" si="116"/>
        <v>687455</v>
      </c>
      <c r="N6270" s="28">
        <v>326</v>
      </c>
      <c r="O6270" s="279">
        <v>155685.90599999999</v>
      </c>
    </row>
    <row r="6271" spans="10:15" x14ac:dyDescent="0.2">
      <c r="J6271" s="28">
        <v>68745</v>
      </c>
      <c r="K6271" s="28" t="s">
        <v>940</v>
      </c>
      <c r="L6271" s="28">
        <v>6</v>
      </c>
      <c r="M6271" s="28" t="str">
        <f t="shared" si="116"/>
        <v>687456</v>
      </c>
      <c r="N6271" s="28">
        <v>1942</v>
      </c>
      <c r="O6271" s="279">
        <v>395911.63870000001</v>
      </c>
    </row>
    <row r="6272" spans="10:15" x14ac:dyDescent="0.2">
      <c r="J6272" s="28">
        <v>68745</v>
      </c>
      <c r="K6272" s="28" t="s">
        <v>940</v>
      </c>
      <c r="L6272" s="28">
        <v>9</v>
      </c>
      <c r="M6272" s="28" t="str">
        <f t="shared" si="116"/>
        <v>687459</v>
      </c>
      <c r="N6272" s="28">
        <v>538</v>
      </c>
      <c r="O6272" s="279">
        <v>432400.109</v>
      </c>
    </row>
    <row r="6273" spans="10:15" x14ac:dyDescent="0.2">
      <c r="J6273" s="28">
        <v>68745</v>
      </c>
      <c r="K6273" s="28" t="s">
        <v>940</v>
      </c>
      <c r="L6273" s="28">
        <v>10</v>
      </c>
      <c r="M6273" s="28" t="str">
        <f t="shared" si="116"/>
        <v>6874510</v>
      </c>
      <c r="N6273" s="28">
        <v>4228</v>
      </c>
      <c r="O6273" s="279">
        <v>246748.6715</v>
      </c>
    </row>
    <row r="6274" spans="10:15" x14ac:dyDescent="0.2">
      <c r="J6274" s="28">
        <v>68745</v>
      </c>
      <c r="K6274" s="28" t="s">
        <v>940</v>
      </c>
      <c r="L6274" s="28">
        <v>11</v>
      </c>
      <c r="M6274" s="28" t="str">
        <f t="shared" si="116"/>
        <v>6874511</v>
      </c>
      <c r="N6274" s="28">
        <v>389</v>
      </c>
      <c r="O6274" s="279">
        <v>178691.47</v>
      </c>
    </row>
    <row r="6275" spans="10:15" x14ac:dyDescent="0.2">
      <c r="J6275" s="28">
        <v>68745</v>
      </c>
      <c r="K6275" s="28" t="s">
        <v>940</v>
      </c>
      <c r="L6275" s="28">
        <v>12</v>
      </c>
      <c r="M6275" s="28" t="str">
        <f t="shared" ref="M6275:M6338" si="117">J6275&amp;L6275</f>
        <v>6874512</v>
      </c>
      <c r="N6275" s="28">
        <v>0</v>
      </c>
      <c r="O6275" s="279">
        <v>82139.31164</v>
      </c>
    </row>
    <row r="6276" spans="10:15" x14ac:dyDescent="0.2">
      <c r="J6276" s="28">
        <v>68755</v>
      </c>
      <c r="K6276" s="28" t="s">
        <v>941</v>
      </c>
      <c r="L6276" s="28">
        <v>1</v>
      </c>
      <c r="M6276" s="28" t="str">
        <f t="shared" si="117"/>
        <v>687551</v>
      </c>
      <c r="N6276" s="28">
        <v>2716</v>
      </c>
      <c r="O6276" s="279">
        <v>455092.42300000001</v>
      </c>
    </row>
    <row r="6277" spans="10:15" x14ac:dyDescent="0.2">
      <c r="J6277" s="28">
        <v>68755</v>
      </c>
      <c r="K6277" s="28" t="s">
        <v>941</v>
      </c>
      <c r="L6277" s="28">
        <v>2</v>
      </c>
      <c r="M6277" s="28" t="str">
        <f t="shared" si="117"/>
        <v>687552</v>
      </c>
      <c r="N6277" s="28">
        <v>96242</v>
      </c>
      <c r="O6277" s="279">
        <v>583763.27480000001</v>
      </c>
    </row>
    <row r="6278" spans="10:15" x14ac:dyDescent="0.2">
      <c r="J6278" s="28">
        <v>68755</v>
      </c>
      <c r="K6278" s="28" t="s">
        <v>941</v>
      </c>
      <c r="L6278" s="28">
        <v>3</v>
      </c>
      <c r="M6278" s="28" t="str">
        <f t="shared" si="117"/>
        <v>687553</v>
      </c>
      <c r="N6278" s="28">
        <v>286645</v>
      </c>
      <c r="O6278" s="279">
        <v>856885.05079999997</v>
      </c>
    </row>
    <row r="6279" spans="10:15" x14ac:dyDescent="0.2">
      <c r="J6279" s="28">
        <v>68755</v>
      </c>
      <c r="K6279" s="28" t="s">
        <v>941</v>
      </c>
      <c r="L6279" s="28">
        <v>4</v>
      </c>
      <c r="M6279" s="28" t="str">
        <f t="shared" si="117"/>
        <v>687554</v>
      </c>
      <c r="N6279" s="28">
        <v>348705</v>
      </c>
      <c r="O6279" s="279">
        <v>1202541.929</v>
      </c>
    </row>
    <row r="6280" spans="10:15" x14ac:dyDescent="0.2">
      <c r="J6280" s="28">
        <v>68755</v>
      </c>
      <c r="K6280" s="28" t="s">
        <v>941</v>
      </c>
      <c r="L6280" s="28">
        <v>5</v>
      </c>
      <c r="M6280" s="28" t="str">
        <f t="shared" si="117"/>
        <v>687555</v>
      </c>
      <c r="N6280" s="28">
        <v>114626</v>
      </c>
      <c r="O6280" s="279">
        <v>1085972.145</v>
      </c>
    </row>
    <row r="6281" spans="10:15" x14ac:dyDescent="0.2">
      <c r="J6281" s="28">
        <v>68755</v>
      </c>
      <c r="K6281" s="28" t="s">
        <v>941</v>
      </c>
      <c r="L6281" s="28">
        <v>6</v>
      </c>
      <c r="M6281" s="28" t="str">
        <f t="shared" si="117"/>
        <v>687556</v>
      </c>
      <c r="N6281" s="28">
        <v>71142</v>
      </c>
      <c r="O6281" s="279">
        <v>1229240.8160000001</v>
      </c>
    </row>
    <row r="6282" spans="10:15" x14ac:dyDescent="0.2">
      <c r="J6282" s="28">
        <v>68755</v>
      </c>
      <c r="K6282" s="28" t="s">
        <v>941</v>
      </c>
      <c r="L6282" s="28">
        <v>7</v>
      </c>
      <c r="M6282" s="28" t="str">
        <f t="shared" si="117"/>
        <v>687557</v>
      </c>
      <c r="N6282" s="28">
        <v>33641</v>
      </c>
      <c r="O6282" s="279">
        <v>1324938.5759999999</v>
      </c>
    </row>
    <row r="6283" spans="10:15" x14ac:dyDescent="0.2">
      <c r="J6283" s="28">
        <v>68755</v>
      </c>
      <c r="K6283" s="28" t="s">
        <v>941</v>
      </c>
      <c r="L6283" s="28">
        <v>8</v>
      </c>
      <c r="M6283" s="28" t="str">
        <f t="shared" si="117"/>
        <v>687558</v>
      </c>
      <c r="N6283" s="28">
        <v>36708</v>
      </c>
      <c r="O6283" s="279">
        <v>814891.51520000002</v>
      </c>
    </row>
    <row r="6284" spans="10:15" x14ac:dyDescent="0.2">
      <c r="J6284" s="28">
        <v>68755</v>
      </c>
      <c r="K6284" s="28" t="s">
        <v>941</v>
      </c>
      <c r="L6284" s="28">
        <v>9</v>
      </c>
      <c r="M6284" s="28" t="str">
        <f t="shared" si="117"/>
        <v>687559</v>
      </c>
      <c r="N6284" s="28">
        <v>6808</v>
      </c>
      <c r="O6284" s="279">
        <v>1305440.8870000001</v>
      </c>
    </row>
    <row r="6285" spans="10:15" x14ac:dyDescent="0.2">
      <c r="J6285" s="28">
        <v>68755</v>
      </c>
      <c r="K6285" s="28" t="s">
        <v>941</v>
      </c>
      <c r="L6285" s="28">
        <v>10</v>
      </c>
      <c r="M6285" s="28" t="str">
        <f t="shared" si="117"/>
        <v>6875510</v>
      </c>
      <c r="N6285" s="28">
        <v>67951</v>
      </c>
      <c r="O6285" s="279">
        <v>1321015.2320000001</v>
      </c>
    </row>
    <row r="6286" spans="10:15" x14ac:dyDescent="0.2">
      <c r="J6286" s="28">
        <v>68755</v>
      </c>
      <c r="K6286" s="28" t="s">
        <v>941</v>
      </c>
      <c r="L6286" s="28">
        <v>11</v>
      </c>
      <c r="M6286" s="28" t="str">
        <f t="shared" si="117"/>
        <v>6875511</v>
      </c>
      <c r="N6286" s="28">
        <v>6340</v>
      </c>
      <c r="O6286" s="279">
        <v>662011.97459999996</v>
      </c>
    </row>
    <row r="6287" spans="10:15" x14ac:dyDescent="0.2">
      <c r="J6287" s="28">
        <v>68755</v>
      </c>
      <c r="K6287" s="28" t="s">
        <v>941</v>
      </c>
      <c r="L6287" s="28">
        <v>12</v>
      </c>
      <c r="M6287" s="28" t="str">
        <f t="shared" si="117"/>
        <v>6875512</v>
      </c>
      <c r="N6287" s="28">
        <v>0</v>
      </c>
      <c r="O6287" s="279">
        <v>215719.58429999999</v>
      </c>
    </row>
    <row r="6288" spans="10:15" x14ac:dyDescent="0.2">
      <c r="J6288" s="28">
        <v>68770</v>
      </c>
      <c r="K6288" s="28" t="s">
        <v>942</v>
      </c>
      <c r="L6288" s="28">
        <v>1</v>
      </c>
      <c r="M6288" s="28" t="str">
        <f t="shared" si="117"/>
        <v>687701</v>
      </c>
      <c r="N6288" s="28">
        <v>15788</v>
      </c>
      <c r="O6288" s="279">
        <v>42016.295480000001</v>
      </c>
    </row>
    <row r="6289" spans="10:15" x14ac:dyDescent="0.2">
      <c r="J6289" s="28">
        <v>68770</v>
      </c>
      <c r="K6289" s="28" t="s">
        <v>942</v>
      </c>
      <c r="L6289" s="28">
        <v>2</v>
      </c>
      <c r="M6289" s="28" t="str">
        <f t="shared" si="117"/>
        <v>687702</v>
      </c>
      <c r="N6289" s="28">
        <v>35430</v>
      </c>
      <c r="O6289" s="279">
        <v>130773.8835</v>
      </c>
    </row>
    <row r="6290" spans="10:15" x14ac:dyDescent="0.2">
      <c r="J6290" s="28">
        <v>68770</v>
      </c>
      <c r="K6290" s="28" t="s">
        <v>942</v>
      </c>
      <c r="L6290" s="28">
        <v>3</v>
      </c>
      <c r="M6290" s="28" t="str">
        <f t="shared" si="117"/>
        <v>687703</v>
      </c>
      <c r="N6290" s="28">
        <v>10269</v>
      </c>
      <c r="O6290" s="279">
        <v>221376.52129999999</v>
      </c>
    </row>
    <row r="6291" spans="10:15" x14ac:dyDescent="0.2">
      <c r="J6291" s="28">
        <v>68770</v>
      </c>
      <c r="K6291" s="28" t="s">
        <v>942</v>
      </c>
      <c r="L6291" s="28">
        <v>4</v>
      </c>
      <c r="M6291" s="28" t="str">
        <f t="shared" si="117"/>
        <v>687704</v>
      </c>
      <c r="N6291" s="28">
        <v>3559</v>
      </c>
      <c r="O6291" s="279">
        <v>197110.5226</v>
      </c>
    </row>
    <row r="6292" spans="10:15" x14ac:dyDescent="0.2">
      <c r="J6292" s="28">
        <v>68770</v>
      </c>
      <c r="K6292" s="28" t="s">
        <v>942</v>
      </c>
      <c r="L6292" s="28">
        <v>5</v>
      </c>
      <c r="M6292" s="28" t="str">
        <f t="shared" si="117"/>
        <v>687705</v>
      </c>
      <c r="N6292" s="28">
        <v>1798</v>
      </c>
      <c r="O6292" s="279">
        <v>122745.27250000001</v>
      </c>
    </row>
    <row r="6293" spans="10:15" x14ac:dyDescent="0.2">
      <c r="J6293" s="28">
        <v>68770</v>
      </c>
      <c r="K6293" s="28" t="s">
        <v>942</v>
      </c>
      <c r="L6293" s="28">
        <v>7</v>
      </c>
      <c r="M6293" s="28" t="str">
        <f t="shared" si="117"/>
        <v>687707</v>
      </c>
      <c r="N6293" s="28">
        <v>1243</v>
      </c>
      <c r="O6293" s="279">
        <v>401604.18280000001</v>
      </c>
    </row>
    <row r="6294" spans="10:15" x14ac:dyDescent="0.2">
      <c r="J6294" s="28">
        <v>68770</v>
      </c>
      <c r="K6294" s="28" t="s">
        <v>942</v>
      </c>
      <c r="L6294" s="28">
        <v>11</v>
      </c>
      <c r="M6294" s="28" t="str">
        <f t="shared" si="117"/>
        <v>6877011</v>
      </c>
      <c r="N6294" s="28">
        <v>88</v>
      </c>
      <c r="O6294" s="279">
        <v>201590.90909999999</v>
      </c>
    </row>
    <row r="6295" spans="10:15" x14ac:dyDescent="0.2">
      <c r="J6295" s="28">
        <v>68770</v>
      </c>
      <c r="K6295" s="28" t="s">
        <v>942</v>
      </c>
      <c r="L6295" s="28">
        <v>12</v>
      </c>
      <c r="M6295" s="28" t="str">
        <f t="shared" si="117"/>
        <v>6877012</v>
      </c>
      <c r="N6295" s="28">
        <v>0</v>
      </c>
      <c r="O6295" s="279">
        <v>24984.100040000001</v>
      </c>
    </row>
    <row r="6296" spans="10:15" x14ac:dyDescent="0.2">
      <c r="J6296" s="28">
        <v>68773</v>
      </c>
      <c r="K6296" s="28" t="s">
        <v>943</v>
      </c>
      <c r="L6296" s="28">
        <v>1</v>
      </c>
      <c r="M6296" s="28" t="str">
        <f t="shared" si="117"/>
        <v>687731</v>
      </c>
      <c r="N6296" s="28">
        <v>5730</v>
      </c>
      <c r="O6296" s="279">
        <v>30253.517400000001</v>
      </c>
    </row>
    <row r="6297" spans="10:15" x14ac:dyDescent="0.2">
      <c r="J6297" s="28">
        <v>68773</v>
      </c>
      <c r="K6297" s="28" t="s">
        <v>943</v>
      </c>
      <c r="L6297" s="28">
        <v>2</v>
      </c>
      <c r="M6297" s="28" t="str">
        <f t="shared" si="117"/>
        <v>687732</v>
      </c>
      <c r="N6297" s="28">
        <v>9778</v>
      </c>
      <c r="O6297" s="279">
        <v>61987.9954</v>
      </c>
    </row>
    <row r="6298" spans="10:15" x14ac:dyDescent="0.2">
      <c r="J6298" s="28">
        <v>68773</v>
      </c>
      <c r="K6298" s="28" t="s">
        <v>943</v>
      </c>
      <c r="L6298" s="28">
        <v>9</v>
      </c>
      <c r="M6298" s="28" t="str">
        <f t="shared" si="117"/>
        <v>687739</v>
      </c>
      <c r="N6298" s="28">
        <v>1306</v>
      </c>
      <c r="O6298" s="279">
        <v>54846.527329999997</v>
      </c>
    </row>
    <row r="6299" spans="10:15" x14ac:dyDescent="0.2">
      <c r="J6299" s="28">
        <v>68773</v>
      </c>
      <c r="K6299" s="28" t="s">
        <v>943</v>
      </c>
      <c r="L6299" s="28">
        <v>12</v>
      </c>
      <c r="M6299" s="28" t="str">
        <f t="shared" si="117"/>
        <v>6877312</v>
      </c>
      <c r="N6299" s="28">
        <v>0</v>
      </c>
      <c r="O6299" s="279">
        <v>3012.602637</v>
      </c>
    </row>
    <row r="6300" spans="10:15" x14ac:dyDescent="0.2">
      <c r="J6300" s="28">
        <v>68780</v>
      </c>
      <c r="K6300" s="28" t="s">
        <v>944</v>
      </c>
      <c r="L6300" s="28">
        <v>1</v>
      </c>
      <c r="M6300" s="28" t="str">
        <f t="shared" si="117"/>
        <v>687801</v>
      </c>
      <c r="N6300" s="28">
        <v>4165</v>
      </c>
      <c r="O6300" s="279">
        <v>61557.319900000002</v>
      </c>
    </row>
    <row r="6301" spans="10:15" x14ac:dyDescent="0.2">
      <c r="J6301" s="28">
        <v>68780</v>
      </c>
      <c r="K6301" s="28" t="s">
        <v>944</v>
      </c>
      <c r="L6301" s="28">
        <v>2</v>
      </c>
      <c r="M6301" s="28" t="str">
        <f t="shared" si="117"/>
        <v>687802</v>
      </c>
      <c r="N6301" s="28">
        <v>18317</v>
      </c>
      <c r="O6301" s="279">
        <v>104907.7539</v>
      </c>
    </row>
    <row r="6302" spans="10:15" x14ac:dyDescent="0.2">
      <c r="J6302" s="28">
        <v>68780</v>
      </c>
      <c r="K6302" s="28" t="s">
        <v>944</v>
      </c>
      <c r="L6302" s="28">
        <v>3</v>
      </c>
      <c r="M6302" s="28" t="str">
        <f t="shared" si="117"/>
        <v>687803</v>
      </c>
      <c r="N6302" s="28">
        <v>3637</v>
      </c>
      <c r="O6302" s="279">
        <v>169567.22719999999</v>
      </c>
    </row>
    <row r="6303" spans="10:15" x14ac:dyDescent="0.2">
      <c r="J6303" s="28">
        <v>68780</v>
      </c>
      <c r="K6303" s="28" t="s">
        <v>944</v>
      </c>
      <c r="L6303" s="28">
        <v>9</v>
      </c>
      <c r="M6303" s="28" t="str">
        <f t="shared" si="117"/>
        <v>687809</v>
      </c>
      <c r="N6303" s="28">
        <v>1319</v>
      </c>
      <c r="O6303" s="279">
        <v>155120.59719999999</v>
      </c>
    </row>
    <row r="6304" spans="10:15" x14ac:dyDescent="0.2">
      <c r="J6304" s="28">
        <v>68780</v>
      </c>
      <c r="K6304" s="28" t="s">
        <v>944</v>
      </c>
      <c r="L6304" s="28">
        <v>10</v>
      </c>
      <c r="M6304" s="28" t="str">
        <f t="shared" si="117"/>
        <v>6878010</v>
      </c>
      <c r="N6304" s="28">
        <v>573</v>
      </c>
      <c r="O6304" s="279">
        <v>300584.19959999999</v>
      </c>
    </row>
    <row r="6305" spans="10:15" x14ac:dyDescent="0.2">
      <c r="J6305" s="28">
        <v>68780</v>
      </c>
      <c r="K6305" s="28" t="s">
        <v>944</v>
      </c>
      <c r="L6305" s="28">
        <v>12</v>
      </c>
      <c r="M6305" s="28" t="str">
        <f t="shared" si="117"/>
        <v>6878012</v>
      </c>
      <c r="N6305" s="28">
        <v>0</v>
      </c>
      <c r="O6305" s="279">
        <v>14012.33973</v>
      </c>
    </row>
    <row r="6306" spans="10:15" x14ac:dyDescent="0.2">
      <c r="J6306" s="28">
        <v>68820</v>
      </c>
      <c r="K6306" s="28" t="s">
        <v>945</v>
      </c>
      <c r="L6306" s="28">
        <v>1</v>
      </c>
      <c r="M6306" s="28" t="str">
        <f t="shared" si="117"/>
        <v>688201</v>
      </c>
      <c r="N6306" s="28">
        <v>3090</v>
      </c>
      <c r="O6306" s="279">
        <v>41535.350019999998</v>
      </c>
    </row>
    <row r="6307" spans="10:15" x14ac:dyDescent="0.2">
      <c r="J6307" s="28">
        <v>68820</v>
      </c>
      <c r="K6307" s="28" t="s">
        <v>945</v>
      </c>
      <c r="L6307" s="28">
        <v>2</v>
      </c>
      <c r="M6307" s="28" t="str">
        <f t="shared" si="117"/>
        <v>688202</v>
      </c>
      <c r="N6307" s="28">
        <v>17898</v>
      </c>
      <c r="O6307" s="279">
        <v>102674.75870000001</v>
      </c>
    </row>
    <row r="6308" spans="10:15" x14ac:dyDescent="0.2">
      <c r="J6308" s="28">
        <v>68820</v>
      </c>
      <c r="K6308" s="28" t="s">
        <v>945</v>
      </c>
      <c r="L6308" s="28">
        <v>3</v>
      </c>
      <c r="M6308" s="28" t="str">
        <f t="shared" si="117"/>
        <v>688203</v>
      </c>
      <c r="N6308" s="28">
        <v>2830</v>
      </c>
      <c r="O6308" s="279">
        <v>78515.481339999998</v>
      </c>
    </row>
    <row r="6309" spans="10:15" x14ac:dyDescent="0.2">
      <c r="J6309" s="28">
        <v>68820</v>
      </c>
      <c r="K6309" s="28" t="s">
        <v>945</v>
      </c>
      <c r="L6309" s="28">
        <v>9</v>
      </c>
      <c r="M6309" s="28" t="str">
        <f t="shared" si="117"/>
        <v>688209</v>
      </c>
      <c r="N6309" s="28">
        <v>121</v>
      </c>
      <c r="O6309" s="279">
        <v>209370.37040000001</v>
      </c>
    </row>
    <row r="6310" spans="10:15" x14ac:dyDescent="0.2">
      <c r="J6310" s="28">
        <v>68820</v>
      </c>
      <c r="K6310" s="28" t="s">
        <v>945</v>
      </c>
      <c r="L6310" s="28">
        <v>11</v>
      </c>
      <c r="M6310" s="28" t="str">
        <f t="shared" si="117"/>
        <v>6882011</v>
      </c>
      <c r="N6310" s="28">
        <v>98</v>
      </c>
      <c r="O6310" s="279">
        <v>28107.14286</v>
      </c>
    </row>
    <row r="6311" spans="10:15" x14ac:dyDescent="0.2">
      <c r="J6311" s="28">
        <v>68820</v>
      </c>
      <c r="K6311" s="28" t="s">
        <v>945</v>
      </c>
      <c r="L6311" s="28">
        <v>12</v>
      </c>
      <c r="M6311" s="28" t="str">
        <f t="shared" si="117"/>
        <v>6882012</v>
      </c>
      <c r="N6311" s="28">
        <v>0</v>
      </c>
      <c r="O6311" s="279">
        <v>19225.213009999999</v>
      </c>
    </row>
    <row r="6312" spans="10:15" x14ac:dyDescent="0.2">
      <c r="J6312" s="28">
        <v>68855</v>
      </c>
      <c r="K6312" s="28" t="s">
        <v>946</v>
      </c>
      <c r="L6312" s="28">
        <v>1</v>
      </c>
      <c r="M6312" s="28" t="str">
        <f t="shared" si="117"/>
        <v>688551</v>
      </c>
      <c r="N6312" s="28">
        <v>2751</v>
      </c>
      <c r="O6312" s="279">
        <v>94986.848440000002</v>
      </c>
    </row>
    <row r="6313" spans="10:15" x14ac:dyDescent="0.2">
      <c r="J6313" s="28">
        <v>68855</v>
      </c>
      <c r="K6313" s="28" t="s">
        <v>946</v>
      </c>
      <c r="L6313" s="28">
        <v>2</v>
      </c>
      <c r="M6313" s="28" t="str">
        <f t="shared" si="117"/>
        <v>688552</v>
      </c>
      <c r="N6313" s="28">
        <v>41787</v>
      </c>
      <c r="O6313" s="279">
        <v>195731.57250000001</v>
      </c>
    </row>
    <row r="6314" spans="10:15" x14ac:dyDescent="0.2">
      <c r="J6314" s="28">
        <v>68855</v>
      </c>
      <c r="K6314" s="28" t="s">
        <v>946</v>
      </c>
      <c r="L6314" s="28">
        <v>3</v>
      </c>
      <c r="M6314" s="28" t="str">
        <f t="shared" si="117"/>
        <v>688553</v>
      </c>
      <c r="N6314" s="28">
        <v>17494</v>
      </c>
      <c r="O6314" s="279">
        <v>214602.80780000001</v>
      </c>
    </row>
    <row r="6315" spans="10:15" x14ac:dyDescent="0.2">
      <c r="J6315" s="28">
        <v>68855</v>
      </c>
      <c r="K6315" s="28" t="s">
        <v>946</v>
      </c>
      <c r="L6315" s="28">
        <v>4</v>
      </c>
      <c r="M6315" s="28" t="str">
        <f t="shared" si="117"/>
        <v>688554</v>
      </c>
      <c r="N6315" s="28">
        <v>5341</v>
      </c>
      <c r="O6315" s="279">
        <v>185305.23009999999</v>
      </c>
    </row>
    <row r="6316" spans="10:15" x14ac:dyDescent="0.2">
      <c r="J6316" s="28">
        <v>68855</v>
      </c>
      <c r="K6316" s="28" t="s">
        <v>946</v>
      </c>
      <c r="L6316" s="28">
        <v>9</v>
      </c>
      <c r="M6316" s="28" t="str">
        <f t="shared" si="117"/>
        <v>688559</v>
      </c>
      <c r="N6316" s="28">
        <v>1147</v>
      </c>
      <c r="O6316" s="279">
        <v>233277.34539999999</v>
      </c>
    </row>
    <row r="6317" spans="10:15" x14ac:dyDescent="0.2">
      <c r="J6317" s="28">
        <v>68855</v>
      </c>
      <c r="K6317" s="28" t="s">
        <v>946</v>
      </c>
      <c r="L6317" s="28">
        <v>10</v>
      </c>
      <c r="M6317" s="28" t="str">
        <f t="shared" si="117"/>
        <v>6885510</v>
      </c>
      <c r="N6317" s="28">
        <v>3251</v>
      </c>
      <c r="O6317" s="279">
        <v>191045.7934</v>
      </c>
    </row>
    <row r="6318" spans="10:15" x14ac:dyDescent="0.2">
      <c r="J6318" s="28">
        <v>68855</v>
      </c>
      <c r="K6318" s="28" t="s">
        <v>946</v>
      </c>
      <c r="L6318" s="28">
        <v>11</v>
      </c>
      <c r="M6318" s="28" t="str">
        <f t="shared" si="117"/>
        <v>6885511</v>
      </c>
      <c r="N6318" s="28">
        <v>136</v>
      </c>
      <c r="O6318" s="279">
        <v>92882.352939999997</v>
      </c>
    </row>
    <row r="6319" spans="10:15" x14ac:dyDescent="0.2">
      <c r="J6319" s="28">
        <v>68855</v>
      </c>
      <c r="K6319" s="28" t="s">
        <v>946</v>
      </c>
      <c r="L6319" s="28">
        <v>12</v>
      </c>
      <c r="M6319" s="28" t="str">
        <f t="shared" si="117"/>
        <v>6885512</v>
      </c>
      <c r="N6319" s="28">
        <v>0</v>
      </c>
      <c r="O6319" s="279">
        <v>34454.982060000002</v>
      </c>
    </row>
    <row r="6320" spans="10:15" x14ac:dyDescent="0.2">
      <c r="J6320" s="28">
        <v>68861</v>
      </c>
      <c r="K6320" s="28" t="s">
        <v>947</v>
      </c>
      <c r="L6320" s="28">
        <v>1</v>
      </c>
      <c r="M6320" s="28" t="str">
        <f t="shared" si="117"/>
        <v>688611</v>
      </c>
      <c r="N6320" s="28">
        <v>9831</v>
      </c>
      <c r="O6320" s="279">
        <v>95215.819829999993</v>
      </c>
    </row>
    <row r="6321" spans="10:15" x14ac:dyDescent="0.2">
      <c r="J6321" s="28">
        <v>68861</v>
      </c>
      <c r="K6321" s="28" t="s">
        <v>947</v>
      </c>
      <c r="L6321" s="28">
        <v>2</v>
      </c>
      <c r="M6321" s="28" t="str">
        <f t="shared" si="117"/>
        <v>688612</v>
      </c>
      <c r="N6321" s="28">
        <v>118658</v>
      </c>
      <c r="O6321" s="279">
        <v>274842.33860000002</v>
      </c>
    </row>
    <row r="6322" spans="10:15" x14ac:dyDescent="0.2">
      <c r="J6322" s="28">
        <v>68861</v>
      </c>
      <c r="K6322" s="28" t="s">
        <v>947</v>
      </c>
      <c r="L6322" s="28">
        <v>3</v>
      </c>
      <c r="M6322" s="28" t="str">
        <f t="shared" si="117"/>
        <v>688613</v>
      </c>
      <c r="N6322" s="28">
        <v>131071</v>
      </c>
      <c r="O6322" s="279">
        <v>499610.92460000003</v>
      </c>
    </row>
    <row r="6323" spans="10:15" x14ac:dyDescent="0.2">
      <c r="J6323" s="28">
        <v>68861</v>
      </c>
      <c r="K6323" s="28" t="s">
        <v>947</v>
      </c>
      <c r="L6323" s="28">
        <v>4</v>
      </c>
      <c r="M6323" s="28" t="str">
        <f t="shared" si="117"/>
        <v>688614</v>
      </c>
      <c r="N6323" s="28">
        <v>75344</v>
      </c>
      <c r="O6323" s="279">
        <v>579099.451</v>
      </c>
    </row>
    <row r="6324" spans="10:15" x14ac:dyDescent="0.2">
      <c r="J6324" s="28">
        <v>68861</v>
      </c>
      <c r="K6324" s="28" t="s">
        <v>947</v>
      </c>
      <c r="L6324" s="28">
        <v>5</v>
      </c>
      <c r="M6324" s="28" t="str">
        <f t="shared" si="117"/>
        <v>688615</v>
      </c>
      <c r="N6324" s="28">
        <v>15120</v>
      </c>
      <c r="O6324" s="279">
        <v>668071.70979999995</v>
      </c>
    </row>
    <row r="6325" spans="10:15" x14ac:dyDescent="0.2">
      <c r="J6325" s="28">
        <v>68861</v>
      </c>
      <c r="K6325" s="28" t="s">
        <v>947</v>
      </c>
      <c r="L6325" s="28">
        <v>6</v>
      </c>
      <c r="M6325" s="28" t="str">
        <f t="shared" si="117"/>
        <v>688616</v>
      </c>
      <c r="N6325" s="28">
        <v>6495</v>
      </c>
      <c r="O6325" s="279">
        <v>628792.54740000004</v>
      </c>
    </row>
    <row r="6326" spans="10:15" x14ac:dyDescent="0.2">
      <c r="J6326" s="28">
        <v>68861</v>
      </c>
      <c r="K6326" s="28" t="s">
        <v>947</v>
      </c>
      <c r="L6326" s="28">
        <v>7</v>
      </c>
      <c r="M6326" s="28" t="str">
        <f t="shared" si="117"/>
        <v>688617</v>
      </c>
      <c r="N6326" s="28">
        <v>1497</v>
      </c>
      <c r="O6326" s="279">
        <v>60687.417840000002</v>
      </c>
    </row>
    <row r="6327" spans="10:15" x14ac:dyDescent="0.2">
      <c r="J6327" s="28">
        <v>68861</v>
      </c>
      <c r="K6327" s="28" t="s">
        <v>947</v>
      </c>
      <c r="L6327" s="28">
        <v>9</v>
      </c>
      <c r="M6327" s="28" t="str">
        <f t="shared" si="117"/>
        <v>688619</v>
      </c>
      <c r="N6327" s="28">
        <v>7880</v>
      </c>
      <c r="O6327" s="279">
        <v>625850.15159999998</v>
      </c>
    </row>
    <row r="6328" spans="10:15" x14ac:dyDescent="0.2">
      <c r="J6328" s="28">
        <v>68861</v>
      </c>
      <c r="K6328" s="28" t="s">
        <v>947</v>
      </c>
      <c r="L6328" s="28">
        <v>10</v>
      </c>
      <c r="M6328" s="28" t="str">
        <f t="shared" si="117"/>
        <v>6886110</v>
      </c>
      <c r="N6328" s="28">
        <v>19363</v>
      </c>
      <c r="O6328" s="279">
        <v>927983.19169999997</v>
      </c>
    </row>
    <row r="6329" spans="10:15" x14ac:dyDescent="0.2">
      <c r="J6329" s="28">
        <v>68861</v>
      </c>
      <c r="K6329" s="28" t="s">
        <v>947</v>
      </c>
      <c r="L6329" s="28">
        <v>11</v>
      </c>
      <c r="M6329" s="28" t="str">
        <f t="shared" si="117"/>
        <v>6886111</v>
      </c>
      <c r="N6329" s="28">
        <v>10346</v>
      </c>
      <c r="O6329" s="279">
        <v>261562.80110000001</v>
      </c>
    </row>
    <row r="6330" spans="10:15" x14ac:dyDescent="0.2">
      <c r="J6330" s="28">
        <v>68861</v>
      </c>
      <c r="K6330" s="28" t="s">
        <v>947</v>
      </c>
      <c r="L6330" s="28">
        <v>12</v>
      </c>
      <c r="M6330" s="28" t="str">
        <f t="shared" si="117"/>
        <v>6886112</v>
      </c>
      <c r="N6330" s="28">
        <v>0</v>
      </c>
      <c r="O6330" s="279">
        <v>43921.815699999999</v>
      </c>
    </row>
    <row r="6331" spans="10:15" x14ac:dyDescent="0.2">
      <c r="J6331" s="28">
        <v>68867</v>
      </c>
      <c r="K6331" s="28" t="s">
        <v>948</v>
      </c>
      <c r="L6331" s="28">
        <v>1</v>
      </c>
      <c r="M6331" s="28" t="str">
        <f t="shared" si="117"/>
        <v>688671</v>
      </c>
      <c r="N6331" s="28">
        <v>2190</v>
      </c>
      <c r="O6331" s="279">
        <v>77725.296140000006</v>
      </c>
    </row>
    <row r="6332" spans="10:15" x14ac:dyDescent="0.2">
      <c r="J6332" s="28">
        <v>68867</v>
      </c>
      <c r="K6332" s="28" t="s">
        <v>948</v>
      </c>
      <c r="L6332" s="28">
        <v>2</v>
      </c>
      <c r="M6332" s="28" t="str">
        <f t="shared" si="117"/>
        <v>688672</v>
      </c>
      <c r="N6332" s="28">
        <v>18742</v>
      </c>
      <c r="O6332" s="279">
        <v>141839.0699</v>
      </c>
    </row>
    <row r="6333" spans="10:15" x14ac:dyDescent="0.2">
      <c r="J6333" s="28">
        <v>68867</v>
      </c>
      <c r="K6333" s="28" t="s">
        <v>948</v>
      </c>
      <c r="L6333" s="28">
        <v>3</v>
      </c>
      <c r="M6333" s="28" t="str">
        <f t="shared" si="117"/>
        <v>688673</v>
      </c>
      <c r="N6333" s="28">
        <v>2677</v>
      </c>
      <c r="O6333" s="279">
        <v>164202.36040000001</v>
      </c>
    </row>
    <row r="6334" spans="10:15" x14ac:dyDescent="0.2">
      <c r="J6334" s="28">
        <v>68867</v>
      </c>
      <c r="K6334" s="28" t="s">
        <v>948</v>
      </c>
      <c r="L6334" s="28">
        <v>4</v>
      </c>
      <c r="M6334" s="28" t="str">
        <f t="shared" si="117"/>
        <v>688674</v>
      </c>
      <c r="N6334" s="28">
        <v>1210</v>
      </c>
      <c r="O6334" s="279">
        <v>110665.6305</v>
      </c>
    </row>
    <row r="6335" spans="10:15" x14ac:dyDescent="0.2">
      <c r="J6335" s="28">
        <v>68867</v>
      </c>
      <c r="K6335" s="28" t="s">
        <v>948</v>
      </c>
      <c r="L6335" s="28">
        <v>9</v>
      </c>
      <c r="M6335" s="28" t="str">
        <f t="shared" si="117"/>
        <v>688679</v>
      </c>
      <c r="N6335" s="28">
        <v>168</v>
      </c>
      <c r="O6335" s="279">
        <v>119937.5</v>
      </c>
    </row>
    <row r="6336" spans="10:15" x14ac:dyDescent="0.2">
      <c r="J6336" s="28">
        <v>68867</v>
      </c>
      <c r="K6336" s="28" t="s">
        <v>948</v>
      </c>
      <c r="L6336" s="28">
        <v>11</v>
      </c>
      <c r="M6336" s="28" t="str">
        <f t="shared" si="117"/>
        <v>6886711</v>
      </c>
      <c r="N6336" s="28">
        <v>193</v>
      </c>
      <c r="O6336" s="279">
        <v>192572.7273</v>
      </c>
    </row>
    <row r="6337" spans="10:15" x14ac:dyDescent="0.2">
      <c r="J6337" s="28">
        <v>68867</v>
      </c>
      <c r="K6337" s="28" t="s">
        <v>948</v>
      </c>
      <c r="L6337" s="28">
        <v>12</v>
      </c>
      <c r="M6337" s="28" t="str">
        <f t="shared" si="117"/>
        <v>6886712</v>
      </c>
      <c r="N6337" s="28">
        <v>0</v>
      </c>
      <c r="O6337" s="279">
        <v>9492.7047770000008</v>
      </c>
    </row>
    <row r="6338" spans="10:15" x14ac:dyDescent="0.2">
      <c r="J6338" s="28">
        <v>68872</v>
      </c>
      <c r="K6338" s="28" t="s">
        <v>949</v>
      </c>
      <c r="L6338" s="28">
        <v>1</v>
      </c>
      <c r="M6338" s="28" t="str">
        <f t="shared" si="117"/>
        <v>688721</v>
      </c>
      <c r="N6338" s="28">
        <v>16803</v>
      </c>
      <c r="O6338" s="279">
        <v>58842.919650000003</v>
      </c>
    </row>
    <row r="6339" spans="10:15" x14ac:dyDescent="0.2">
      <c r="J6339" s="28">
        <v>68872</v>
      </c>
      <c r="K6339" s="28" t="s">
        <v>949</v>
      </c>
      <c r="L6339" s="28">
        <v>2</v>
      </c>
      <c r="M6339" s="28" t="str">
        <f t="shared" ref="M6339:M6402" si="118">J6339&amp;L6339</f>
        <v>688722</v>
      </c>
      <c r="N6339" s="28">
        <v>105617</v>
      </c>
      <c r="O6339" s="279">
        <v>118709.5434</v>
      </c>
    </row>
    <row r="6340" spans="10:15" x14ac:dyDescent="0.2">
      <c r="J6340" s="28">
        <v>68872</v>
      </c>
      <c r="K6340" s="28" t="s">
        <v>949</v>
      </c>
      <c r="L6340" s="28">
        <v>3</v>
      </c>
      <c r="M6340" s="28" t="str">
        <f t="shared" si="118"/>
        <v>688723</v>
      </c>
      <c r="N6340" s="28">
        <v>4787</v>
      </c>
      <c r="O6340" s="279">
        <v>156139.60870000001</v>
      </c>
    </row>
    <row r="6341" spans="10:15" x14ac:dyDescent="0.2">
      <c r="J6341" s="28">
        <v>68872</v>
      </c>
      <c r="K6341" s="28" t="s">
        <v>949</v>
      </c>
      <c r="L6341" s="28">
        <v>4</v>
      </c>
      <c r="M6341" s="28" t="str">
        <f t="shared" si="118"/>
        <v>688724</v>
      </c>
      <c r="N6341" s="28">
        <v>1960</v>
      </c>
      <c r="O6341" s="279">
        <v>259087.34020000001</v>
      </c>
    </row>
    <row r="6342" spans="10:15" x14ac:dyDescent="0.2">
      <c r="J6342" s="28">
        <v>68872</v>
      </c>
      <c r="K6342" s="28" t="s">
        <v>949</v>
      </c>
      <c r="L6342" s="28">
        <v>9</v>
      </c>
      <c r="M6342" s="28" t="str">
        <f t="shared" si="118"/>
        <v>688729</v>
      </c>
      <c r="N6342" s="28">
        <v>6441</v>
      </c>
      <c r="O6342" s="279">
        <v>176041.19690000001</v>
      </c>
    </row>
    <row r="6343" spans="10:15" x14ac:dyDescent="0.2">
      <c r="J6343" s="28">
        <v>68872</v>
      </c>
      <c r="K6343" s="28" t="s">
        <v>949</v>
      </c>
      <c r="L6343" s="28">
        <v>10</v>
      </c>
      <c r="M6343" s="28" t="str">
        <f t="shared" si="118"/>
        <v>6887210</v>
      </c>
      <c r="N6343" s="28">
        <v>2645</v>
      </c>
      <c r="O6343" s="279">
        <v>283333.1629</v>
      </c>
    </row>
    <row r="6344" spans="10:15" x14ac:dyDescent="0.2">
      <c r="J6344" s="28">
        <v>68872</v>
      </c>
      <c r="K6344" s="28" t="s">
        <v>949</v>
      </c>
      <c r="L6344" s="28">
        <v>11</v>
      </c>
      <c r="M6344" s="28" t="str">
        <f t="shared" si="118"/>
        <v>6887211</v>
      </c>
      <c r="N6344" s="28">
        <v>7234</v>
      </c>
      <c r="O6344" s="279">
        <v>120817.5634</v>
      </c>
    </row>
    <row r="6345" spans="10:15" x14ac:dyDescent="0.2">
      <c r="J6345" s="28">
        <v>68872</v>
      </c>
      <c r="K6345" s="28" t="s">
        <v>949</v>
      </c>
      <c r="L6345" s="28">
        <v>12</v>
      </c>
      <c r="M6345" s="28" t="str">
        <f t="shared" si="118"/>
        <v>6887212</v>
      </c>
      <c r="N6345" s="28">
        <v>0</v>
      </c>
      <c r="O6345" s="279">
        <v>33650.392090000001</v>
      </c>
    </row>
    <row r="6346" spans="10:15" x14ac:dyDescent="0.2">
      <c r="J6346" s="28">
        <v>68895</v>
      </c>
      <c r="K6346" s="28" t="s">
        <v>950</v>
      </c>
      <c r="L6346" s="28">
        <v>1</v>
      </c>
      <c r="M6346" s="28" t="str">
        <f t="shared" si="118"/>
        <v>688951</v>
      </c>
      <c r="N6346" s="28">
        <v>1764</v>
      </c>
      <c r="O6346" s="279">
        <v>84936.744569999995</v>
      </c>
    </row>
    <row r="6347" spans="10:15" x14ac:dyDescent="0.2">
      <c r="J6347" s="28">
        <v>68895</v>
      </c>
      <c r="K6347" s="28" t="s">
        <v>950</v>
      </c>
      <c r="L6347" s="28">
        <v>2</v>
      </c>
      <c r="M6347" s="28" t="str">
        <f t="shared" si="118"/>
        <v>688952</v>
      </c>
      <c r="N6347" s="28">
        <v>110280</v>
      </c>
      <c r="O6347" s="279">
        <v>218525.1513</v>
      </c>
    </row>
    <row r="6348" spans="10:15" x14ac:dyDescent="0.2">
      <c r="J6348" s="28">
        <v>68895</v>
      </c>
      <c r="K6348" s="28" t="s">
        <v>950</v>
      </c>
      <c r="L6348" s="28">
        <v>3</v>
      </c>
      <c r="M6348" s="28" t="str">
        <f t="shared" si="118"/>
        <v>688953</v>
      </c>
      <c r="N6348" s="28">
        <v>89186</v>
      </c>
      <c r="O6348" s="279">
        <v>287576.1384</v>
      </c>
    </row>
    <row r="6349" spans="10:15" x14ac:dyDescent="0.2">
      <c r="J6349" s="28">
        <v>68895</v>
      </c>
      <c r="K6349" s="28" t="s">
        <v>950</v>
      </c>
      <c r="L6349" s="28">
        <v>4</v>
      </c>
      <c r="M6349" s="28" t="str">
        <f t="shared" si="118"/>
        <v>688954</v>
      </c>
      <c r="N6349" s="28">
        <v>38440</v>
      </c>
      <c r="O6349" s="279">
        <v>269623.89179999998</v>
      </c>
    </row>
    <row r="6350" spans="10:15" x14ac:dyDescent="0.2">
      <c r="J6350" s="28">
        <v>68895</v>
      </c>
      <c r="K6350" s="28" t="s">
        <v>950</v>
      </c>
      <c r="L6350" s="28">
        <v>5</v>
      </c>
      <c r="M6350" s="28" t="str">
        <f t="shared" si="118"/>
        <v>688955</v>
      </c>
      <c r="N6350" s="28">
        <v>6946</v>
      </c>
      <c r="O6350" s="279">
        <v>221651.66930000001</v>
      </c>
    </row>
    <row r="6351" spans="10:15" x14ac:dyDescent="0.2">
      <c r="J6351" s="28">
        <v>68895</v>
      </c>
      <c r="K6351" s="28" t="s">
        <v>950</v>
      </c>
      <c r="L6351" s="28">
        <v>6</v>
      </c>
      <c r="M6351" s="28" t="str">
        <f t="shared" si="118"/>
        <v>688956</v>
      </c>
      <c r="N6351" s="28">
        <v>5747</v>
      </c>
      <c r="O6351" s="279">
        <v>358697.3958</v>
      </c>
    </row>
    <row r="6352" spans="10:15" x14ac:dyDescent="0.2">
      <c r="J6352" s="28">
        <v>68895</v>
      </c>
      <c r="K6352" s="28" t="s">
        <v>950</v>
      </c>
      <c r="L6352" s="28">
        <v>7</v>
      </c>
      <c r="M6352" s="28" t="str">
        <f t="shared" si="118"/>
        <v>688957</v>
      </c>
      <c r="N6352" s="28">
        <v>4638</v>
      </c>
      <c r="O6352" s="279">
        <v>43086.985569999997</v>
      </c>
    </row>
    <row r="6353" spans="10:15" x14ac:dyDescent="0.2">
      <c r="J6353" s="28">
        <v>68895</v>
      </c>
      <c r="K6353" s="28" t="s">
        <v>950</v>
      </c>
      <c r="L6353" s="28">
        <v>9</v>
      </c>
      <c r="M6353" s="28" t="str">
        <f t="shared" si="118"/>
        <v>688959</v>
      </c>
      <c r="N6353" s="28">
        <v>5985</v>
      </c>
      <c r="O6353" s="279">
        <v>393270.52730000002</v>
      </c>
    </row>
    <row r="6354" spans="10:15" x14ac:dyDescent="0.2">
      <c r="J6354" s="28">
        <v>68895</v>
      </c>
      <c r="K6354" s="28" t="s">
        <v>950</v>
      </c>
      <c r="L6354" s="28">
        <v>10</v>
      </c>
      <c r="M6354" s="28" t="str">
        <f t="shared" si="118"/>
        <v>6889510</v>
      </c>
      <c r="N6354" s="28">
        <v>15152</v>
      </c>
      <c r="O6354" s="279">
        <v>335597.38939999999</v>
      </c>
    </row>
    <row r="6355" spans="10:15" x14ac:dyDescent="0.2">
      <c r="J6355" s="28">
        <v>68895</v>
      </c>
      <c r="K6355" s="28" t="s">
        <v>950</v>
      </c>
      <c r="L6355" s="28">
        <v>11</v>
      </c>
      <c r="M6355" s="28" t="str">
        <f t="shared" si="118"/>
        <v>6889511</v>
      </c>
      <c r="N6355" s="28">
        <v>2405</v>
      </c>
      <c r="O6355" s="279">
        <v>156284.04190000001</v>
      </c>
    </row>
    <row r="6356" spans="10:15" x14ac:dyDescent="0.2">
      <c r="J6356" s="28">
        <v>68895</v>
      </c>
      <c r="K6356" s="28" t="s">
        <v>950</v>
      </c>
      <c r="L6356" s="28">
        <v>12</v>
      </c>
      <c r="M6356" s="28" t="str">
        <f t="shared" si="118"/>
        <v>6889512</v>
      </c>
      <c r="N6356" s="28">
        <v>0</v>
      </c>
      <c r="O6356" s="279">
        <v>55129.513780000001</v>
      </c>
    </row>
    <row r="6357" spans="10:15" x14ac:dyDescent="0.2">
      <c r="J6357" s="28">
        <v>70001</v>
      </c>
      <c r="K6357" s="28" t="s">
        <v>951</v>
      </c>
      <c r="L6357" s="28">
        <v>1</v>
      </c>
      <c r="M6357" s="28" t="str">
        <f t="shared" si="118"/>
        <v>700011</v>
      </c>
      <c r="N6357" s="28">
        <v>819114</v>
      </c>
      <c r="O6357" s="279">
        <v>53919.226280000003</v>
      </c>
    </row>
    <row r="6358" spans="10:15" x14ac:dyDescent="0.2">
      <c r="J6358" s="28">
        <v>70001</v>
      </c>
      <c r="K6358" s="28" t="s">
        <v>951</v>
      </c>
      <c r="L6358" s="28">
        <v>2</v>
      </c>
      <c r="M6358" s="28" t="str">
        <f t="shared" si="118"/>
        <v>700012</v>
      </c>
      <c r="N6358" s="28">
        <v>2539774</v>
      </c>
      <c r="O6358" s="279">
        <v>213339.8633</v>
      </c>
    </row>
    <row r="6359" spans="10:15" x14ac:dyDescent="0.2">
      <c r="J6359" s="28">
        <v>70001</v>
      </c>
      <c r="K6359" s="28" t="s">
        <v>951</v>
      </c>
      <c r="L6359" s="28">
        <v>3</v>
      </c>
      <c r="M6359" s="28" t="str">
        <f t="shared" si="118"/>
        <v>700013</v>
      </c>
      <c r="N6359" s="28">
        <v>827147</v>
      </c>
      <c r="O6359" s="279">
        <v>445220.61680000002</v>
      </c>
    </row>
    <row r="6360" spans="10:15" x14ac:dyDescent="0.2">
      <c r="J6360" s="28">
        <v>70001</v>
      </c>
      <c r="K6360" s="28" t="s">
        <v>951</v>
      </c>
      <c r="L6360" s="28">
        <v>4</v>
      </c>
      <c r="M6360" s="28" t="str">
        <f t="shared" si="118"/>
        <v>700014</v>
      </c>
      <c r="N6360" s="28">
        <v>490884</v>
      </c>
      <c r="O6360" s="279">
        <v>594013.92870000005</v>
      </c>
    </row>
    <row r="6361" spans="10:15" x14ac:dyDescent="0.2">
      <c r="J6361" s="28">
        <v>70001</v>
      </c>
      <c r="K6361" s="28" t="s">
        <v>951</v>
      </c>
      <c r="L6361" s="28">
        <v>5</v>
      </c>
      <c r="M6361" s="28" t="str">
        <f t="shared" si="118"/>
        <v>700015</v>
      </c>
      <c r="N6361" s="28">
        <v>123585</v>
      </c>
      <c r="O6361" s="279">
        <v>646422.70770000003</v>
      </c>
    </row>
    <row r="6362" spans="10:15" x14ac:dyDescent="0.2">
      <c r="J6362" s="28">
        <v>70001</v>
      </c>
      <c r="K6362" s="28" t="s">
        <v>951</v>
      </c>
      <c r="L6362" s="28">
        <v>6</v>
      </c>
      <c r="M6362" s="28" t="str">
        <f t="shared" si="118"/>
        <v>700016</v>
      </c>
      <c r="N6362" s="28">
        <v>83201</v>
      </c>
      <c r="O6362" s="279">
        <v>632088.41260000004</v>
      </c>
    </row>
    <row r="6363" spans="10:15" x14ac:dyDescent="0.2">
      <c r="J6363" s="28">
        <v>70001</v>
      </c>
      <c r="K6363" s="28" t="s">
        <v>951</v>
      </c>
      <c r="L6363" s="28">
        <v>7</v>
      </c>
      <c r="M6363" s="28" t="str">
        <f t="shared" si="118"/>
        <v>700017</v>
      </c>
      <c r="N6363" s="28">
        <v>52660</v>
      </c>
      <c r="O6363" s="279">
        <v>656472.08730000001</v>
      </c>
    </row>
    <row r="6364" spans="10:15" x14ac:dyDescent="0.2">
      <c r="J6364" s="28">
        <v>70001</v>
      </c>
      <c r="K6364" s="28" t="s">
        <v>951</v>
      </c>
      <c r="L6364" s="28">
        <v>8</v>
      </c>
      <c r="M6364" s="28" t="str">
        <f t="shared" si="118"/>
        <v>700018</v>
      </c>
      <c r="N6364" s="28">
        <v>34173</v>
      </c>
      <c r="O6364" s="279">
        <v>1374624.415</v>
      </c>
    </row>
    <row r="6365" spans="10:15" x14ac:dyDescent="0.2">
      <c r="J6365" s="28">
        <v>70001</v>
      </c>
      <c r="K6365" s="28" t="s">
        <v>951</v>
      </c>
      <c r="L6365" s="28">
        <v>9</v>
      </c>
      <c r="M6365" s="28" t="str">
        <f t="shared" si="118"/>
        <v>700019</v>
      </c>
      <c r="N6365" s="28">
        <v>134529</v>
      </c>
      <c r="O6365" s="279">
        <v>730118.55870000005</v>
      </c>
    </row>
    <row r="6366" spans="10:15" x14ac:dyDescent="0.2">
      <c r="J6366" s="28">
        <v>70001</v>
      </c>
      <c r="K6366" s="28" t="s">
        <v>951</v>
      </c>
      <c r="L6366" s="28">
        <v>10</v>
      </c>
      <c r="M6366" s="28" t="str">
        <f t="shared" si="118"/>
        <v>7000110</v>
      </c>
      <c r="N6366" s="28">
        <v>716006</v>
      </c>
      <c r="O6366" s="279">
        <v>721323.98739999998</v>
      </c>
    </row>
    <row r="6367" spans="10:15" x14ac:dyDescent="0.2">
      <c r="J6367" s="28">
        <v>70001</v>
      </c>
      <c r="K6367" s="28" t="s">
        <v>951</v>
      </c>
      <c r="L6367" s="28">
        <v>11</v>
      </c>
      <c r="M6367" s="28" t="str">
        <f t="shared" si="118"/>
        <v>7000111</v>
      </c>
      <c r="N6367" s="28">
        <v>1653</v>
      </c>
      <c r="O6367" s="279">
        <v>141093.54190000001</v>
      </c>
    </row>
    <row r="6368" spans="10:15" x14ac:dyDescent="0.2">
      <c r="J6368" s="28">
        <v>70001</v>
      </c>
      <c r="K6368" s="28" t="s">
        <v>951</v>
      </c>
      <c r="L6368" s="28">
        <v>12</v>
      </c>
      <c r="M6368" s="28" t="str">
        <f t="shared" si="118"/>
        <v>7000112</v>
      </c>
      <c r="N6368" s="28">
        <v>0</v>
      </c>
      <c r="O6368" s="279">
        <v>49124.396930000003</v>
      </c>
    </row>
    <row r="6369" spans="10:15" x14ac:dyDescent="0.2">
      <c r="J6369" s="28">
        <v>70110</v>
      </c>
      <c r="K6369" s="28" t="s">
        <v>952</v>
      </c>
      <c r="L6369" s="28">
        <v>1</v>
      </c>
      <c r="M6369" s="28" t="str">
        <f t="shared" si="118"/>
        <v>701101</v>
      </c>
      <c r="N6369" s="28">
        <v>80804</v>
      </c>
      <c r="O6369" s="279">
        <v>18402.23041</v>
      </c>
    </row>
    <row r="6370" spans="10:15" x14ac:dyDescent="0.2">
      <c r="J6370" s="28">
        <v>70110</v>
      </c>
      <c r="K6370" s="28" t="s">
        <v>952</v>
      </c>
      <c r="L6370" s="28">
        <v>2</v>
      </c>
      <c r="M6370" s="28" t="str">
        <f t="shared" si="118"/>
        <v>701102</v>
      </c>
      <c r="N6370" s="28">
        <v>50249</v>
      </c>
      <c r="O6370" s="279">
        <v>55403.346799999999</v>
      </c>
    </row>
    <row r="6371" spans="10:15" x14ac:dyDescent="0.2">
      <c r="J6371" s="28">
        <v>70110</v>
      </c>
      <c r="K6371" s="28" t="s">
        <v>952</v>
      </c>
      <c r="L6371" s="28">
        <v>3</v>
      </c>
      <c r="M6371" s="28" t="str">
        <f t="shared" si="118"/>
        <v>701103</v>
      </c>
      <c r="N6371" s="28">
        <v>2935</v>
      </c>
      <c r="O6371" s="279">
        <v>98471.092739999993</v>
      </c>
    </row>
    <row r="6372" spans="10:15" x14ac:dyDescent="0.2">
      <c r="J6372" s="28">
        <v>70110</v>
      </c>
      <c r="K6372" s="28" t="s">
        <v>952</v>
      </c>
      <c r="L6372" s="28">
        <v>4</v>
      </c>
      <c r="M6372" s="28" t="str">
        <f t="shared" si="118"/>
        <v>701104</v>
      </c>
      <c r="N6372" s="28">
        <v>958</v>
      </c>
      <c r="O6372" s="279">
        <v>110250.6344</v>
      </c>
    </row>
    <row r="6373" spans="10:15" x14ac:dyDescent="0.2">
      <c r="J6373" s="28">
        <v>70110</v>
      </c>
      <c r="K6373" s="28" t="s">
        <v>952</v>
      </c>
      <c r="L6373" s="28">
        <v>6</v>
      </c>
      <c r="M6373" s="28" t="str">
        <f t="shared" si="118"/>
        <v>701106</v>
      </c>
      <c r="N6373" s="28">
        <v>744</v>
      </c>
      <c r="O6373" s="279">
        <v>31690.916130000001</v>
      </c>
    </row>
    <row r="6374" spans="10:15" x14ac:dyDescent="0.2">
      <c r="J6374" s="28">
        <v>70110</v>
      </c>
      <c r="K6374" s="28" t="s">
        <v>952</v>
      </c>
      <c r="L6374" s="28">
        <v>9</v>
      </c>
      <c r="M6374" s="28" t="str">
        <f t="shared" si="118"/>
        <v>701109</v>
      </c>
      <c r="N6374" s="28">
        <v>632</v>
      </c>
      <c r="O6374" s="279">
        <v>85799.483949999994</v>
      </c>
    </row>
    <row r="6375" spans="10:15" x14ac:dyDescent="0.2">
      <c r="J6375" s="28">
        <v>70110</v>
      </c>
      <c r="K6375" s="28" t="s">
        <v>952</v>
      </c>
      <c r="L6375" s="28">
        <v>12</v>
      </c>
      <c r="M6375" s="28" t="str">
        <f t="shared" si="118"/>
        <v>7011012</v>
      </c>
      <c r="N6375" s="28">
        <v>0</v>
      </c>
      <c r="O6375" s="279">
        <v>19224.258470000001</v>
      </c>
    </row>
    <row r="6376" spans="10:15" x14ac:dyDescent="0.2">
      <c r="J6376" s="28">
        <v>70124</v>
      </c>
      <c r="K6376" s="28" t="s">
        <v>953</v>
      </c>
      <c r="L6376" s="28">
        <v>1</v>
      </c>
      <c r="M6376" s="28" t="str">
        <f t="shared" si="118"/>
        <v>701241</v>
      </c>
      <c r="N6376" s="28">
        <v>22573</v>
      </c>
      <c r="O6376" s="279">
        <v>18845.22251</v>
      </c>
    </row>
    <row r="6377" spans="10:15" x14ac:dyDescent="0.2">
      <c r="J6377" s="28">
        <v>70124</v>
      </c>
      <c r="K6377" s="28" t="s">
        <v>953</v>
      </c>
      <c r="L6377" s="28">
        <v>2</v>
      </c>
      <c r="M6377" s="28" t="str">
        <f t="shared" si="118"/>
        <v>701242</v>
      </c>
      <c r="N6377" s="28">
        <v>38223</v>
      </c>
      <c r="O6377" s="279">
        <v>35537.26599</v>
      </c>
    </row>
    <row r="6378" spans="10:15" x14ac:dyDescent="0.2">
      <c r="J6378" s="28">
        <v>70124</v>
      </c>
      <c r="K6378" s="28" t="s">
        <v>953</v>
      </c>
      <c r="L6378" s="28">
        <v>3</v>
      </c>
      <c r="M6378" s="28" t="str">
        <f t="shared" si="118"/>
        <v>701243</v>
      </c>
      <c r="N6378" s="28">
        <v>4412</v>
      </c>
      <c r="O6378" s="279">
        <v>111030.99860000001</v>
      </c>
    </row>
    <row r="6379" spans="10:15" x14ac:dyDescent="0.2">
      <c r="J6379" s="28">
        <v>70124</v>
      </c>
      <c r="K6379" s="28" t="s">
        <v>953</v>
      </c>
      <c r="L6379" s="28">
        <v>4</v>
      </c>
      <c r="M6379" s="28" t="str">
        <f t="shared" si="118"/>
        <v>701244</v>
      </c>
      <c r="N6379" s="28">
        <v>1650</v>
      </c>
      <c r="O6379" s="279">
        <v>92428.644249999998</v>
      </c>
    </row>
    <row r="6380" spans="10:15" x14ac:dyDescent="0.2">
      <c r="J6380" s="28">
        <v>70124</v>
      </c>
      <c r="K6380" s="28" t="s">
        <v>953</v>
      </c>
      <c r="L6380" s="28">
        <v>7</v>
      </c>
      <c r="M6380" s="28" t="str">
        <f t="shared" si="118"/>
        <v>701247</v>
      </c>
      <c r="N6380" s="28">
        <v>2850</v>
      </c>
      <c r="O6380" s="279">
        <v>25962.291799999999</v>
      </c>
    </row>
    <row r="6381" spans="10:15" x14ac:dyDescent="0.2">
      <c r="J6381" s="28">
        <v>70124</v>
      </c>
      <c r="K6381" s="28" t="s">
        <v>953</v>
      </c>
      <c r="L6381" s="28">
        <v>12</v>
      </c>
      <c r="M6381" s="28" t="str">
        <f t="shared" si="118"/>
        <v>7012412</v>
      </c>
      <c r="N6381" s="28">
        <v>0</v>
      </c>
      <c r="O6381" s="279">
        <v>13650.12607</v>
      </c>
    </row>
    <row r="6382" spans="10:15" x14ac:dyDescent="0.2">
      <c r="J6382" s="28">
        <v>70204</v>
      </c>
      <c r="K6382" s="28" t="s">
        <v>954</v>
      </c>
      <c r="L6382" s="28">
        <v>1</v>
      </c>
      <c r="M6382" s="28" t="str">
        <f t="shared" si="118"/>
        <v>702041</v>
      </c>
      <c r="N6382" s="28">
        <v>48138</v>
      </c>
      <c r="O6382" s="279">
        <v>7913.6307379999998</v>
      </c>
    </row>
    <row r="6383" spans="10:15" x14ac:dyDescent="0.2">
      <c r="J6383" s="28">
        <v>70204</v>
      </c>
      <c r="K6383" s="28" t="s">
        <v>954</v>
      </c>
      <c r="L6383" s="28">
        <v>2</v>
      </c>
      <c r="M6383" s="28" t="str">
        <f t="shared" si="118"/>
        <v>702042</v>
      </c>
      <c r="N6383" s="28">
        <v>6779</v>
      </c>
      <c r="O6383" s="279">
        <v>19434.790499999999</v>
      </c>
    </row>
    <row r="6384" spans="10:15" x14ac:dyDescent="0.2">
      <c r="J6384" s="28">
        <v>70204</v>
      </c>
      <c r="K6384" s="28" t="s">
        <v>954</v>
      </c>
      <c r="L6384" s="28">
        <v>3</v>
      </c>
      <c r="M6384" s="28" t="str">
        <f t="shared" si="118"/>
        <v>702043</v>
      </c>
      <c r="N6384" s="28">
        <v>1881</v>
      </c>
      <c r="O6384" s="279">
        <v>23353.282770000002</v>
      </c>
    </row>
    <row r="6385" spans="10:15" x14ac:dyDescent="0.2">
      <c r="J6385" s="28">
        <v>70204</v>
      </c>
      <c r="K6385" s="28" t="s">
        <v>954</v>
      </c>
      <c r="L6385" s="28">
        <v>9</v>
      </c>
      <c r="M6385" s="28" t="str">
        <f t="shared" si="118"/>
        <v>702049</v>
      </c>
      <c r="N6385" s="28">
        <v>11</v>
      </c>
      <c r="O6385" s="279">
        <v>7823.9130429999996</v>
      </c>
    </row>
    <row r="6386" spans="10:15" x14ac:dyDescent="0.2">
      <c r="J6386" s="28">
        <v>70204</v>
      </c>
      <c r="K6386" s="28" t="s">
        <v>954</v>
      </c>
      <c r="L6386" s="28">
        <v>12</v>
      </c>
      <c r="M6386" s="28" t="str">
        <f t="shared" si="118"/>
        <v>7020412</v>
      </c>
      <c r="N6386" s="28">
        <v>0</v>
      </c>
      <c r="O6386" s="279">
        <v>3835.7291329999998</v>
      </c>
    </row>
    <row r="6387" spans="10:15" x14ac:dyDescent="0.2">
      <c r="J6387" s="28">
        <v>70215</v>
      </c>
      <c r="K6387" s="28" t="s">
        <v>955</v>
      </c>
      <c r="L6387" s="28">
        <v>1</v>
      </c>
      <c r="M6387" s="28" t="str">
        <f t="shared" si="118"/>
        <v>702151</v>
      </c>
      <c r="N6387" s="28">
        <v>155716</v>
      </c>
      <c r="O6387" s="279">
        <v>49962.799129999999</v>
      </c>
    </row>
    <row r="6388" spans="10:15" x14ac:dyDescent="0.2">
      <c r="J6388" s="28">
        <v>70215</v>
      </c>
      <c r="K6388" s="28" t="s">
        <v>955</v>
      </c>
      <c r="L6388" s="28">
        <v>2</v>
      </c>
      <c r="M6388" s="28" t="str">
        <f t="shared" si="118"/>
        <v>702152</v>
      </c>
      <c r="N6388" s="28">
        <v>523827</v>
      </c>
      <c r="O6388" s="279">
        <v>146481.2151</v>
      </c>
    </row>
    <row r="6389" spans="10:15" x14ac:dyDescent="0.2">
      <c r="J6389" s="28">
        <v>70215</v>
      </c>
      <c r="K6389" s="28" t="s">
        <v>955</v>
      </c>
      <c r="L6389" s="28">
        <v>3</v>
      </c>
      <c r="M6389" s="28" t="str">
        <f t="shared" si="118"/>
        <v>702153</v>
      </c>
      <c r="N6389" s="28">
        <v>151694</v>
      </c>
      <c r="O6389" s="279">
        <v>220998.45449999999</v>
      </c>
    </row>
    <row r="6390" spans="10:15" x14ac:dyDescent="0.2">
      <c r="J6390" s="28">
        <v>70215</v>
      </c>
      <c r="K6390" s="28" t="s">
        <v>955</v>
      </c>
      <c r="L6390" s="28">
        <v>4</v>
      </c>
      <c r="M6390" s="28" t="str">
        <f t="shared" si="118"/>
        <v>702154</v>
      </c>
      <c r="N6390" s="28">
        <v>58050</v>
      </c>
      <c r="O6390" s="279">
        <v>287203.39039999997</v>
      </c>
    </row>
    <row r="6391" spans="10:15" x14ac:dyDescent="0.2">
      <c r="J6391" s="28">
        <v>70215</v>
      </c>
      <c r="K6391" s="28" t="s">
        <v>955</v>
      </c>
      <c r="L6391" s="28">
        <v>5</v>
      </c>
      <c r="M6391" s="28" t="str">
        <f t="shared" si="118"/>
        <v>702155</v>
      </c>
      <c r="N6391" s="28">
        <v>14802</v>
      </c>
      <c r="O6391" s="279">
        <v>357525.44579999999</v>
      </c>
    </row>
    <row r="6392" spans="10:15" x14ac:dyDescent="0.2">
      <c r="J6392" s="28">
        <v>70215</v>
      </c>
      <c r="K6392" s="28" t="s">
        <v>955</v>
      </c>
      <c r="L6392" s="28">
        <v>6</v>
      </c>
      <c r="M6392" s="28" t="str">
        <f t="shared" si="118"/>
        <v>702156</v>
      </c>
      <c r="N6392" s="28">
        <v>16604</v>
      </c>
      <c r="O6392" s="279">
        <v>243518.47949999999</v>
      </c>
    </row>
    <row r="6393" spans="10:15" x14ac:dyDescent="0.2">
      <c r="J6393" s="28">
        <v>70215</v>
      </c>
      <c r="K6393" s="28" t="s">
        <v>955</v>
      </c>
      <c r="L6393" s="28">
        <v>7</v>
      </c>
      <c r="M6393" s="28" t="str">
        <f t="shared" si="118"/>
        <v>702157</v>
      </c>
      <c r="N6393" s="28">
        <v>10734</v>
      </c>
      <c r="O6393" s="279">
        <v>568672.28929999995</v>
      </c>
    </row>
    <row r="6394" spans="10:15" x14ac:dyDescent="0.2">
      <c r="J6394" s="28">
        <v>70215</v>
      </c>
      <c r="K6394" s="28" t="s">
        <v>955</v>
      </c>
      <c r="L6394" s="28">
        <v>8</v>
      </c>
      <c r="M6394" s="28" t="str">
        <f t="shared" si="118"/>
        <v>702158</v>
      </c>
      <c r="N6394" s="28">
        <v>8413</v>
      </c>
      <c r="O6394" s="279">
        <v>445311.92729999998</v>
      </c>
    </row>
    <row r="6395" spans="10:15" x14ac:dyDescent="0.2">
      <c r="J6395" s="28">
        <v>70215</v>
      </c>
      <c r="K6395" s="28" t="s">
        <v>955</v>
      </c>
      <c r="L6395" s="28">
        <v>9</v>
      </c>
      <c r="M6395" s="28" t="str">
        <f t="shared" si="118"/>
        <v>702159</v>
      </c>
      <c r="N6395" s="28">
        <v>6055</v>
      </c>
      <c r="O6395" s="279">
        <v>356798.35639999999</v>
      </c>
    </row>
    <row r="6396" spans="10:15" x14ac:dyDescent="0.2">
      <c r="J6396" s="28">
        <v>70215</v>
      </c>
      <c r="K6396" s="28" t="s">
        <v>955</v>
      </c>
      <c r="L6396" s="28">
        <v>10</v>
      </c>
      <c r="M6396" s="28" t="str">
        <f t="shared" si="118"/>
        <v>7021510</v>
      </c>
      <c r="N6396" s="28">
        <v>30518</v>
      </c>
      <c r="O6396" s="279">
        <v>411242.15860000002</v>
      </c>
    </row>
    <row r="6397" spans="10:15" x14ac:dyDescent="0.2">
      <c r="J6397" s="28">
        <v>70215</v>
      </c>
      <c r="K6397" s="28" t="s">
        <v>955</v>
      </c>
      <c r="L6397" s="28">
        <v>11</v>
      </c>
      <c r="M6397" s="28" t="str">
        <f t="shared" si="118"/>
        <v>7021511</v>
      </c>
      <c r="N6397" s="28">
        <v>544</v>
      </c>
      <c r="O6397" s="279">
        <v>67887.039470000003</v>
      </c>
    </row>
    <row r="6398" spans="10:15" x14ac:dyDescent="0.2">
      <c r="J6398" s="28">
        <v>70215</v>
      </c>
      <c r="K6398" s="28" t="s">
        <v>955</v>
      </c>
      <c r="L6398" s="28">
        <v>12</v>
      </c>
      <c r="M6398" s="28" t="str">
        <f t="shared" si="118"/>
        <v>7021512</v>
      </c>
      <c r="N6398" s="28">
        <v>0</v>
      </c>
      <c r="O6398" s="279">
        <v>49383.216130000001</v>
      </c>
    </row>
    <row r="6399" spans="10:15" x14ac:dyDescent="0.2">
      <c r="J6399" s="28">
        <v>70221</v>
      </c>
      <c r="K6399" s="28" t="s">
        <v>956</v>
      </c>
      <c r="L6399" s="28">
        <v>1</v>
      </c>
      <c r="M6399" s="28" t="str">
        <f t="shared" si="118"/>
        <v>702211</v>
      </c>
      <c r="N6399" s="28">
        <v>17111</v>
      </c>
      <c r="O6399" s="279">
        <v>128529.50290000001</v>
      </c>
    </row>
    <row r="6400" spans="10:15" x14ac:dyDescent="0.2">
      <c r="J6400" s="28">
        <v>70221</v>
      </c>
      <c r="K6400" s="28" t="s">
        <v>956</v>
      </c>
      <c r="L6400" s="28">
        <v>2</v>
      </c>
      <c r="M6400" s="28" t="str">
        <f t="shared" si="118"/>
        <v>702212</v>
      </c>
      <c r="N6400" s="28">
        <v>71227</v>
      </c>
      <c r="O6400" s="279">
        <v>235910.39129999999</v>
      </c>
    </row>
    <row r="6401" spans="10:15" x14ac:dyDescent="0.2">
      <c r="J6401" s="28">
        <v>70221</v>
      </c>
      <c r="K6401" s="28" t="s">
        <v>956</v>
      </c>
      <c r="L6401" s="28">
        <v>3</v>
      </c>
      <c r="M6401" s="28" t="str">
        <f t="shared" si="118"/>
        <v>702213</v>
      </c>
      <c r="N6401" s="28">
        <v>85280</v>
      </c>
      <c r="O6401" s="279">
        <v>368435.24819999997</v>
      </c>
    </row>
    <row r="6402" spans="10:15" x14ac:dyDescent="0.2">
      <c r="J6402" s="28">
        <v>70221</v>
      </c>
      <c r="K6402" s="28" t="s">
        <v>956</v>
      </c>
      <c r="L6402" s="28">
        <v>4</v>
      </c>
      <c r="M6402" s="28" t="str">
        <f t="shared" si="118"/>
        <v>702214</v>
      </c>
      <c r="N6402" s="28">
        <v>97382</v>
      </c>
      <c r="O6402" s="279">
        <v>433734.25150000001</v>
      </c>
    </row>
    <row r="6403" spans="10:15" x14ac:dyDescent="0.2">
      <c r="J6403" s="28">
        <v>70221</v>
      </c>
      <c r="K6403" s="28" t="s">
        <v>956</v>
      </c>
      <c r="L6403" s="28">
        <v>5</v>
      </c>
      <c r="M6403" s="28" t="str">
        <f t="shared" ref="M6403:M6466" si="119">J6403&amp;L6403</f>
        <v>702215</v>
      </c>
      <c r="N6403" s="28">
        <v>51348</v>
      </c>
      <c r="O6403" s="279">
        <v>253301.2046</v>
      </c>
    </row>
    <row r="6404" spans="10:15" x14ac:dyDescent="0.2">
      <c r="J6404" s="28">
        <v>70221</v>
      </c>
      <c r="K6404" s="28" t="s">
        <v>956</v>
      </c>
      <c r="L6404" s="28">
        <v>6</v>
      </c>
      <c r="M6404" s="28" t="str">
        <f t="shared" si="119"/>
        <v>702216</v>
      </c>
      <c r="N6404" s="28">
        <v>56040</v>
      </c>
      <c r="O6404" s="279">
        <v>209896.9436</v>
      </c>
    </row>
    <row r="6405" spans="10:15" x14ac:dyDescent="0.2">
      <c r="J6405" s="28">
        <v>70221</v>
      </c>
      <c r="K6405" s="28" t="s">
        <v>956</v>
      </c>
      <c r="L6405" s="28">
        <v>7</v>
      </c>
      <c r="M6405" s="28" t="str">
        <f t="shared" si="119"/>
        <v>702217</v>
      </c>
      <c r="N6405" s="28">
        <v>47187</v>
      </c>
      <c r="O6405" s="279">
        <v>214017.2162</v>
      </c>
    </row>
    <row r="6406" spans="10:15" x14ac:dyDescent="0.2">
      <c r="J6406" s="28">
        <v>70221</v>
      </c>
      <c r="K6406" s="28" t="s">
        <v>956</v>
      </c>
      <c r="L6406" s="28">
        <v>8</v>
      </c>
      <c r="M6406" s="28" t="str">
        <f t="shared" si="119"/>
        <v>702218</v>
      </c>
      <c r="N6406" s="28">
        <v>149620</v>
      </c>
      <c r="O6406" s="279">
        <v>147711.59940000001</v>
      </c>
    </row>
    <row r="6407" spans="10:15" x14ac:dyDescent="0.2">
      <c r="J6407" s="28">
        <v>70221</v>
      </c>
      <c r="K6407" s="28" t="s">
        <v>956</v>
      </c>
      <c r="L6407" s="28">
        <v>9</v>
      </c>
      <c r="M6407" s="28" t="str">
        <f t="shared" si="119"/>
        <v>702219</v>
      </c>
      <c r="N6407" s="28">
        <v>1648</v>
      </c>
      <c r="O6407" s="279">
        <v>505039.50140000001</v>
      </c>
    </row>
    <row r="6408" spans="10:15" x14ac:dyDescent="0.2">
      <c r="J6408" s="28">
        <v>70221</v>
      </c>
      <c r="K6408" s="28" t="s">
        <v>956</v>
      </c>
      <c r="L6408" s="28">
        <v>10</v>
      </c>
      <c r="M6408" s="28" t="str">
        <f t="shared" si="119"/>
        <v>7022110</v>
      </c>
      <c r="N6408" s="28">
        <v>9815</v>
      </c>
      <c r="O6408" s="279">
        <v>336663.15490000002</v>
      </c>
    </row>
    <row r="6409" spans="10:15" x14ac:dyDescent="0.2">
      <c r="J6409" s="28">
        <v>70221</v>
      </c>
      <c r="K6409" s="28" t="s">
        <v>956</v>
      </c>
      <c r="L6409" s="28">
        <v>11</v>
      </c>
      <c r="M6409" s="28" t="str">
        <f t="shared" si="119"/>
        <v>7022111</v>
      </c>
      <c r="N6409" s="28">
        <v>19162</v>
      </c>
      <c r="O6409" s="279">
        <v>81744.258910000004</v>
      </c>
    </row>
    <row r="6410" spans="10:15" x14ac:dyDescent="0.2">
      <c r="J6410" s="28">
        <v>70221</v>
      </c>
      <c r="K6410" s="28" t="s">
        <v>956</v>
      </c>
      <c r="L6410" s="28">
        <v>12</v>
      </c>
      <c r="M6410" s="28" t="str">
        <f t="shared" si="119"/>
        <v>7022112</v>
      </c>
      <c r="N6410" s="28">
        <v>0</v>
      </c>
      <c r="O6410" s="279">
        <v>65828.213629999998</v>
      </c>
    </row>
    <row r="6411" spans="10:15" x14ac:dyDescent="0.2">
      <c r="J6411" s="28">
        <v>70230</v>
      </c>
      <c r="K6411" s="28" t="s">
        <v>957</v>
      </c>
      <c r="L6411" s="28">
        <v>1</v>
      </c>
      <c r="M6411" s="28" t="str">
        <f t="shared" si="119"/>
        <v>702301</v>
      </c>
      <c r="N6411" s="28">
        <v>27720</v>
      </c>
      <c r="O6411" s="279">
        <v>10458.250400000001</v>
      </c>
    </row>
    <row r="6412" spans="10:15" x14ac:dyDescent="0.2">
      <c r="J6412" s="28">
        <v>70230</v>
      </c>
      <c r="K6412" s="28" t="s">
        <v>957</v>
      </c>
      <c r="L6412" s="28">
        <v>2</v>
      </c>
      <c r="M6412" s="28" t="str">
        <f t="shared" si="119"/>
        <v>702302</v>
      </c>
      <c r="N6412" s="28">
        <v>6577</v>
      </c>
      <c r="O6412" s="279">
        <v>30676.201779999999</v>
      </c>
    </row>
    <row r="6413" spans="10:15" x14ac:dyDescent="0.2">
      <c r="J6413" s="28">
        <v>70230</v>
      </c>
      <c r="K6413" s="28" t="s">
        <v>957</v>
      </c>
      <c r="L6413" s="28">
        <v>3</v>
      </c>
      <c r="M6413" s="28" t="str">
        <f t="shared" si="119"/>
        <v>702303</v>
      </c>
      <c r="N6413" s="28">
        <v>1763</v>
      </c>
      <c r="O6413" s="279">
        <v>29524.34923</v>
      </c>
    </row>
    <row r="6414" spans="10:15" x14ac:dyDescent="0.2">
      <c r="J6414" s="28">
        <v>70230</v>
      </c>
      <c r="K6414" s="28" t="s">
        <v>957</v>
      </c>
      <c r="L6414" s="28">
        <v>9</v>
      </c>
      <c r="M6414" s="28" t="str">
        <f t="shared" si="119"/>
        <v>702309</v>
      </c>
      <c r="N6414" s="28">
        <v>697</v>
      </c>
      <c r="O6414" s="279">
        <v>69030.765650000001</v>
      </c>
    </row>
    <row r="6415" spans="10:15" x14ac:dyDescent="0.2">
      <c r="J6415" s="28">
        <v>70230</v>
      </c>
      <c r="K6415" s="28" t="s">
        <v>957</v>
      </c>
      <c r="L6415" s="28">
        <v>12</v>
      </c>
      <c r="M6415" s="28" t="str">
        <f t="shared" si="119"/>
        <v>7023012</v>
      </c>
      <c r="N6415" s="28">
        <v>0</v>
      </c>
      <c r="O6415" s="279">
        <v>2357.0239329999999</v>
      </c>
    </row>
    <row r="6416" spans="10:15" x14ac:dyDescent="0.2">
      <c r="J6416" s="28">
        <v>70233</v>
      </c>
      <c r="K6416" s="28" t="s">
        <v>958</v>
      </c>
      <c r="L6416" s="28">
        <v>1</v>
      </c>
      <c r="M6416" s="28" t="str">
        <f t="shared" si="119"/>
        <v>702331</v>
      </c>
      <c r="N6416" s="28">
        <v>32653</v>
      </c>
      <c r="O6416" s="279">
        <v>7989.1571569999996</v>
      </c>
    </row>
    <row r="6417" spans="10:15" x14ac:dyDescent="0.2">
      <c r="J6417" s="28">
        <v>70233</v>
      </c>
      <c r="K6417" s="28" t="s">
        <v>958</v>
      </c>
      <c r="L6417" s="28">
        <v>2</v>
      </c>
      <c r="M6417" s="28" t="str">
        <f t="shared" si="119"/>
        <v>702332</v>
      </c>
      <c r="N6417" s="28">
        <v>4500</v>
      </c>
      <c r="O6417" s="279">
        <v>25847.731189999999</v>
      </c>
    </row>
    <row r="6418" spans="10:15" x14ac:dyDescent="0.2">
      <c r="J6418" s="28">
        <v>70233</v>
      </c>
      <c r="K6418" s="28" t="s">
        <v>958</v>
      </c>
      <c r="L6418" s="28">
        <v>12</v>
      </c>
      <c r="M6418" s="28" t="str">
        <f t="shared" si="119"/>
        <v>7023312</v>
      </c>
      <c r="N6418" s="28">
        <v>0</v>
      </c>
      <c r="O6418" s="279">
        <v>1578.004132</v>
      </c>
    </row>
    <row r="6419" spans="10:15" x14ac:dyDescent="0.2">
      <c r="J6419" s="28">
        <v>70235</v>
      </c>
      <c r="K6419" s="28" t="s">
        <v>959</v>
      </c>
      <c r="L6419" s="28">
        <v>1</v>
      </c>
      <c r="M6419" s="28" t="str">
        <f t="shared" si="119"/>
        <v>702351</v>
      </c>
      <c r="N6419" s="28">
        <v>123428</v>
      </c>
      <c r="O6419" s="279">
        <v>16642.519270000001</v>
      </c>
    </row>
    <row r="6420" spans="10:15" x14ac:dyDescent="0.2">
      <c r="J6420" s="28">
        <v>70235</v>
      </c>
      <c r="K6420" s="28" t="s">
        <v>959</v>
      </c>
      <c r="L6420" s="28">
        <v>2</v>
      </c>
      <c r="M6420" s="28" t="str">
        <f t="shared" si="119"/>
        <v>702352</v>
      </c>
      <c r="N6420" s="28">
        <v>72845</v>
      </c>
      <c r="O6420" s="279">
        <v>44633.440549999999</v>
      </c>
    </row>
    <row r="6421" spans="10:15" x14ac:dyDescent="0.2">
      <c r="J6421" s="28">
        <v>70235</v>
      </c>
      <c r="K6421" s="28" t="s">
        <v>959</v>
      </c>
      <c r="L6421" s="28">
        <v>3</v>
      </c>
      <c r="M6421" s="28" t="str">
        <f t="shared" si="119"/>
        <v>702353</v>
      </c>
      <c r="N6421" s="28">
        <v>5166</v>
      </c>
      <c r="O6421" s="279">
        <v>65033.632519999999</v>
      </c>
    </row>
    <row r="6422" spans="10:15" x14ac:dyDescent="0.2">
      <c r="J6422" s="28">
        <v>70235</v>
      </c>
      <c r="K6422" s="28" t="s">
        <v>959</v>
      </c>
      <c r="L6422" s="28">
        <v>4</v>
      </c>
      <c r="M6422" s="28" t="str">
        <f t="shared" si="119"/>
        <v>702354</v>
      </c>
      <c r="N6422" s="28">
        <v>3114</v>
      </c>
      <c r="O6422" s="279">
        <v>15239.29437</v>
      </c>
    </row>
    <row r="6423" spans="10:15" x14ac:dyDescent="0.2">
      <c r="J6423" s="28">
        <v>70235</v>
      </c>
      <c r="K6423" s="28" t="s">
        <v>959</v>
      </c>
      <c r="L6423" s="28">
        <v>9</v>
      </c>
      <c r="M6423" s="28" t="str">
        <f t="shared" si="119"/>
        <v>702359</v>
      </c>
      <c r="N6423" s="28">
        <v>639</v>
      </c>
      <c r="O6423" s="279">
        <v>77194.590060000002</v>
      </c>
    </row>
    <row r="6424" spans="10:15" x14ac:dyDescent="0.2">
      <c r="J6424" s="28">
        <v>70235</v>
      </c>
      <c r="K6424" s="28" t="s">
        <v>959</v>
      </c>
      <c r="L6424" s="28">
        <v>12</v>
      </c>
      <c r="M6424" s="28" t="str">
        <f t="shared" si="119"/>
        <v>7023512</v>
      </c>
      <c r="N6424" s="28">
        <v>0</v>
      </c>
      <c r="O6424" s="279">
        <v>11204.162060000001</v>
      </c>
    </row>
    <row r="6425" spans="10:15" x14ac:dyDescent="0.2">
      <c r="J6425" s="28">
        <v>70265</v>
      </c>
      <c r="K6425" s="28" t="s">
        <v>960</v>
      </c>
      <c r="L6425" s="28">
        <v>1</v>
      </c>
      <c r="M6425" s="28" t="str">
        <f t="shared" si="119"/>
        <v>702651</v>
      </c>
      <c r="N6425" s="28">
        <v>89141</v>
      </c>
      <c r="O6425" s="279">
        <v>20627.466810000002</v>
      </c>
    </row>
    <row r="6426" spans="10:15" x14ac:dyDescent="0.2">
      <c r="J6426" s="28">
        <v>70265</v>
      </c>
      <c r="K6426" s="28" t="s">
        <v>960</v>
      </c>
      <c r="L6426" s="28">
        <v>2</v>
      </c>
      <c r="M6426" s="28" t="str">
        <f t="shared" si="119"/>
        <v>702652</v>
      </c>
      <c r="N6426" s="28">
        <v>24376</v>
      </c>
      <c r="O6426" s="279">
        <v>56215.12816</v>
      </c>
    </row>
    <row r="6427" spans="10:15" x14ac:dyDescent="0.2">
      <c r="J6427" s="28">
        <v>70265</v>
      </c>
      <c r="K6427" s="28" t="s">
        <v>960</v>
      </c>
      <c r="L6427" s="28">
        <v>3</v>
      </c>
      <c r="M6427" s="28" t="str">
        <f t="shared" si="119"/>
        <v>702653</v>
      </c>
      <c r="N6427" s="28">
        <v>2745</v>
      </c>
      <c r="O6427" s="279">
        <v>76507.111090000006</v>
      </c>
    </row>
    <row r="6428" spans="10:15" x14ac:dyDescent="0.2">
      <c r="J6428" s="28">
        <v>70265</v>
      </c>
      <c r="K6428" s="28" t="s">
        <v>960</v>
      </c>
      <c r="L6428" s="28">
        <v>5</v>
      </c>
      <c r="M6428" s="28" t="str">
        <f t="shared" si="119"/>
        <v>702655</v>
      </c>
      <c r="N6428" s="28">
        <v>2087</v>
      </c>
      <c r="O6428" s="279">
        <v>10232.43007</v>
      </c>
    </row>
    <row r="6429" spans="10:15" x14ac:dyDescent="0.2">
      <c r="J6429" s="28">
        <v>70265</v>
      </c>
      <c r="K6429" s="28" t="s">
        <v>960</v>
      </c>
      <c r="L6429" s="28">
        <v>6</v>
      </c>
      <c r="M6429" s="28" t="str">
        <f t="shared" si="119"/>
        <v>702656</v>
      </c>
      <c r="N6429" s="28">
        <v>2955</v>
      </c>
      <c r="O6429" s="279">
        <v>19437.51857</v>
      </c>
    </row>
    <row r="6430" spans="10:15" x14ac:dyDescent="0.2">
      <c r="J6430" s="28">
        <v>70265</v>
      </c>
      <c r="K6430" s="28" t="s">
        <v>960</v>
      </c>
      <c r="L6430" s="28">
        <v>9</v>
      </c>
      <c r="M6430" s="28" t="str">
        <f t="shared" si="119"/>
        <v>702659</v>
      </c>
      <c r="N6430" s="28">
        <v>3986</v>
      </c>
      <c r="O6430" s="279">
        <v>78520.894039999999</v>
      </c>
    </row>
    <row r="6431" spans="10:15" x14ac:dyDescent="0.2">
      <c r="J6431" s="28">
        <v>70265</v>
      </c>
      <c r="K6431" s="28" t="s">
        <v>960</v>
      </c>
      <c r="L6431" s="28">
        <v>12</v>
      </c>
      <c r="M6431" s="28" t="str">
        <f t="shared" si="119"/>
        <v>7026512</v>
      </c>
      <c r="N6431" s="28">
        <v>0</v>
      </c>
      <c r="O6431" s="279">
        <v>9023.4401629999993</v>
      </c>
    </row>
    <row r="6432" spans="10:15" x14ac:dyDescent="0.2">
      <c r="J6432" s="28">
        <v>70400</v>
      </c>
      <c r="K6432" s="28" t="s">
        <v>961</v>
      </c>
      <c r="L6432" s="28">
        <v>1</v>
      </c>
      <c r="M6432" s="28" t="str">
        <f t="shared" si="119"/>
        <v>704001</v>
      </c>
      <c r="N6432" s="28">
        <v>43654</v>
      </c>
      <c r="O6432" s="279">
        <v>10634.23415</v>
      </c>
    </row>
    <row r="6433" spans="10:15" x14ac:dyDescent="0.2">
      <c r="J6433" s="28">
        <v>70400</v>
      </c>
      <c r="K6433" s="28" t="s">
        <v>961</v>
      </c>
      <c r="L6433" s="28">
        <v>2</v>
      </c>
      <c r="M6433" s="28" t="str">
        <f t="shared" si="119"/>
        <v>704002</v>
      </c>
      <c r="N6433" s="28">
        <v>24942</v>
      </c>
      <c r="O6433" s="279">
        <v>27745.85745</v>
      </c>
    </row>
    <row r="6434" spans="10:15" x14ac:dyDescent="0.2">
      <c r="J6434" s="28">
        <v>70400</v>
      </c>
      <c r="K6434" s="28" t="s">
        <v>961</v>
      </c>
      <c r="L6434" s="28">
        <v>3</v>
      </c>
      <c r="M6434" s="28" t="str">
        <f t="shared" si="119"/>
        <v>704003</v>
      </c>
      <c r="N6434" s="28">
        <v>1295</v>
      </c>
      <c r="O6434" s="279">
        <v>36599.645909999999</v>
      </c>
    </row>
    <row r="6435" spans="10:15" x14ac:dyDescent="0.2">
      <c r="J6435" s="28">
        <v>70400</v>
      </c>
      <c r="K6435" s="28" t="s">
        <v>961</v>
      </c>
      <c r="L6435" s="28">
        <v>4</v>
      </c>
      <c r="M6435" s="28" t="str">
        <f t="shared" si="119"/>
        <v>704004</v>
      </c>
      <c r="N6435" s="28">
        <v>129</v>
      </c>
      <c r="O6435" s="279">
        <v>3597.3717860000002</v>
      </c>
    </row>
    <row r="6436" spans="10:15" x14ac:dyDescent="0.2">
      <c r="J6436" s="28">
        <v>70400</v>
      </c>
      <c r="K6436" s="28" t="s">
        <v>961</v>
      </c>
      <c r="L6436" s="28">
        <v>5</v>
      </c>
      <c r="M6436" s="28" t="str">
        <f t="shared" si="119"/>
        <v>704005</v>
      </c>
      <c r="N6436" s="28">
        <v>2199</v>
      </c>
      <c r="O6436" s="279">
        <v>5395.4688770000002</v>
      </c>
    </row>
    <row r="6437" spans="10:15" x14ac:dyDescent="0.2">
      <c r="J6437" s="28">
        <v>70400</v>
      </c>
      <c r="K6437" s="28" t="s">
        <v>961</v>
      </c>
      <c r="L6437" s="28">
        <v>9</v>
      </c>
      <c r="M6437" s="28" t="str">
        <f t="shared" si="119"/>
        <v>704009</v>
      </c>
      <c r="N6437" s="28">
        <v>40</v>
      </c>
      <c r="O6437" s="279">
        <v>46229.166669999999</v>
      </c>
    </row>
    <row r="6438" spans="10:15" x14ac:dyDescent="0.2">
      <c r="J6438" s="28">
        <v>70400</v>
      </c>
      <c r="K6438" s="28" t="s">
        <v>961</v>
      </c>
      <c r="L6438" s="28">
        <v>12</v>
      </c>
      <c r="M6438" s="28" t="str">
        <f t="shared" si="119"/>
        <v>7040012</v>
      </c>
      <c r="N6438" s="28">
        <v>0</v>
      </c>
      <c r="O6438" s="279">
        <v>5034.5854140000001</v>
      </c>
    </row>
    <row r="6439" spans="10:15" x14ac:dyDescent="0.2">
      <c r="J6439" s="28">
        <v>70418</v>
      </c>
      <c r="K6439" s="28" t="s">
        <v>962</v>
      </c>
      <c r="L6439" s="28">
        <v>1</v>
      </c>
      <c r="M6439" s="28" t="str">
        <f t="shared" si="119"/>
        <v>704181</v>
      </c>
      <c r="N6439" s="28">
        <v>67423</v>
      </c>
      <c r="O6439" s="279">
        <v>20836.175050000002</v>
      </c>
    </row>
    <row r="6440" spans="10:15" x14ac:dyDescent="0.2">
      <c r="J6440" s="28">
        <v>70418</v>
      </c>
      <c r="K6440" s="28" t="s">
        <v>962</v>
      </c>
      <c r="L6440" s="28">
        <v>2</v>
      </c>
      <c r="M6440" s="28" t="str">
        <f t="shared" si="119"/>
        <v>704182</v>
      </c>
      <c r="N6440" s="28">
        <v>60612</v>
      </c>
      <c r="O6440" s="279">
        <v>52947.318859999999</v>
      </c>
    </row>
    <row r="6441" spans="10:15" x14ac:dyDescent="0.2">
      <c r="J6441" s="28">
        <v>70418</v>
      </c>
      <c r="K6441" s="28" t="s">
        <v>962</v>
      </c>
      <c r="L6441" s="28">
        <v>3</v>
      </c>
      <c r="M6441" s="28" t="str">
        <f t="shared" si="119"/>
        <v>704183</v>
      </c>
      <c r="N6441" s="28">
        <v>3050</v>
      </c>
      <c r="O6441" s="279">
        <v>75741.796109999996</v>
      </c>
    </row>
    <row r="6442" spans="10:15" x14ac:dyDescent="0.2">
      <c r="J6442" s="28">
        <v>70418</v>
      </c>
      <c r="K6442" s="28" t="s">
        <v>962</v>
      </c>
      <c r="L6442" s="28">
        <v>4</v>
      </c>
      <c r="M6442" s="28" t="str">
        <f t="shared" si="119"/>
        <v>704184</v>
      </c>
      <c r="N6442" s="28">
        <v>1840</v>
      </c>
      <c r="O6442" s="279">
        <v>19963.798470000002</v>
      </c>
    </row>
    <row r="6443" spans="10:15" x14ac:dyDescent="0.2">
      <c r="J6443" s="28">
        <v>70418</v>
      </c>
      <c r="K6443" s="28" t="s">
        <v>962</v>
      </c>
      <c r="L6443" s="28">
        <v>5</v>
      </c>
      <c r="M6443" s="28" t="str">
        <f t="shared" si="119"/>
        <v>704185</v>
      </c>
      <c r="N6443" s="28">
        <v>165</v>
      </c>
      <c r="O6443" s="279">
        <v>13455.427610000001</v>
      </c>
    </row>
    <row r="6444" spans="10:15" x14ac:dyDescent="0.2">
      <c r="J6444" s="28">
        <v>70418</v>
      </c>
      <c r="K6444" s="28" t="s">
        <v>962</v>
      </c>
      <c r="L6444" s="28">
        <v>9</v>
      </c>
      <c r="M6444" s="28" t="str">
        <f t="shared" si="119"/>
        <v>704189</v>
      </c>
      <c r="N6444" s="28">
        <v>948</v>
      </c>
      <c r="O6444" s="279">
        <v>83259.598379999996</v>
      </c>
    </row>
    <row r="6445" spans="10:15" x14ac:dyDescent="0.2">
      <c r="J6445" s="28">
        <v>70418</v>
      </c>
      <c r="K6445" s="28" t="s">
        <v>962</v>
      </c>
      <c r="L6445" s="28">
        <v>11</v>
      </c>
      <c r="M6445" s="28" t="str">
        <f t="shared" si="119"/>
        <v>7041811</v>
      </c>
      <c r="N6445" s="28">
        <v>118</v>
      </c>
      <c r="O6445" s="279">
        <v>42030.521959999998</v>
      </c>
    </row>
    <row r="6446" spans="10:15" x14ac:dyDescent="0.2">
      <c r="J6446" s="28">
        <v>70418</v>
      </c>
      <c r="K6446" s="28" t="s">
        <v>962</v>
      </c>
      <c r="L6446" s="28">
        <v>12</v>
      </c>
      <c r="M6446" s="28" t="str">
        <f t="shared" si="119"/>
        <v>7041812</v>
      </c>
      <c r="N6446" s="28">
        <v>0</v>
      </c>
      <c r="O6446" s="279">
        <v>14400.970310000001</v>
      </c>
    </row>
    <row r="6447" spans="10:15" x14ac:dyDescent="0.2">
      <c r="J6447" s="28">
        <v>70429</v>
      </c>
      <c r="K6447" s="28" t="s">
        <v>963</v>
      </c>
      <c r="L6447" s="28">
        <v>1</v>
      </c>
      <c r="M6447" s="28" t="str">
        <f t="shared" si="119"/>
        <v>704291</v>
      </c>
      <c r="N6447" s="28">
        <v>88658</v>
      </c>
      <c r="O6447" s="279">
        <v>23756.451150000001</v>
      </c>
    </row>
    <row r="6448" spans="10:15" x14ac:dyDescent="0.2">
      <c r="J6448" s="28">
        <v>70429</v>
      </c>
      <c r="K6448" s="28" t="s">
        <v>963</v>
      </c>
      <c r="L6448" s="28">
        <v>2</v>
      </c>
      <c r="M6448" s="28" t="str">
        <f t="shared" si="119"/>
        <v>704292</v>
      </c>
      <c r="N6448" s="28">
        <v>59380</v>
      </c>
      <c r="O6448" s="279">
        <v>62073.740330000001</v>
      </c>
    </row>
    <row r="6449" spans="10:15" x14ac:dyDescent="0.2">
      <c r="J6449" s="28">
        <v>70429</v>
      </c>
      <c r="K6449" s="28" t="s">
        <v>963</v>
      </c>
      <c r="L6449" s="28">
        <v>3</v>
      </c>
      <c r="M6449" s="28" t="str">
        <f t="shared" si="119"/>
        <v>704293</v>
      </c>
      <c r="N6449" s="28">
        <v>7987</v>
      </c>
      <c r="O6449" s="279">
        <v>103176.8909</v>
      </c>
    </row>
    <row r="6450" spans="10:15" x14ac:dyDescent="0.2">
      <c r="J6450" s="28">
        <v>70429</v>
      </c>
      <c r="K6450" s="28" t="s">
        <v>963</v>
      </c>
      <c r="L6450" s="28">
        <v>4</v>
      </c>
      <c r="M6450" s="28" t="str">
        <f t="shared" si="119"/>
        <v>704294</v>
      </c>
      <c r="N6450" s="28">
        <v>774</v>
      </c>
      <c r="O6450" s="279">
        <v>39393.103450000002</v>
      </c>
    </row>
    <row r="6451" spans="10:15" x14ac:dyDescent="0.2">
      <c r="J6451" s="28">
        <v>70429</v>
      </c>
      <c r="K6451" s="28" t="s">
        <v>963</v>
      </c>
      <c r="L6451" s="28">
        <v>9</v>
      </c>
      <c r="M6451" s="28" t="str">
        <f t="shared" si="119"/>
        <v>704299</v>
      </c>
      <c r="N6451" s="28">
        <v>3055</v>
      </c>
      <c r="O6451" s="279">
        <v>92137.03039</v>
      </c>
    </row>
    <row r="6452" spans="10:15" x14ac:dyDescent="0.2">
      <c r="J6452" s="28">
        <v>70429</v>
      </c>
      <c r="K6452" s="28" t="s">
        <v>963</v>
      </c>
      <c r="L6452" s="28">
        <v>12</v>
      </c>
      <c r="M6452" s="28" t="str">
        <f t="shared" si="119"/>
        <v>7042912</v>
      </c>
      <c r="N6452" s="28">
        <v>0</v>
      </c>
      <c r="O6452" s="279">
        <v>14842.17122</v>
      </c>
    </row>
    <row r="6453" spans="10:15" x14ac:dyDescent="0.2">
      <c r="J6453" s="28">
        <v>70473</v>
      </c>
      <c r="K6453" s="28" t="s">
        <v>964</v>
      </c>
      <c r="L6453" s="28">
        <v>1</v>
      </c>
      <c r="M6453" s="28" t="str">
        <f t="shared" si="119"/>
        <v>704731</v>
      </c>
      <c r="N6453" s="28">
        <v>51839</v>
      </c>
      <c r="O6453" s="279">
        <v>22555.277300000002</v>
      </c>
    </row>
    <row r="6454" spans="10:15" x14ac:dyDescent="0.2">
      <c r="J6454" s="28">
        <v>70473</v>
      </c>
      <c r="K6454" s="28" t="s">
        <v>964</v>
      </c>
      <c r="L6454" s="28">
        <v>2</v>
      </c>
      <c r="M6454" s="28" t="str">
        <f t="shared" si="119"/>
        <v>704732</v>
      </c>
      <c r="N6454" s="28">
        <v>56101</v>
      </c>
      <c r="O6454" s="279">
        <v>82837.166559999998</v>
      </c>
    </row>
    <row r="6455" spans="10:15" x14ac:dyDescent="0.2">
      <c r="J6455" s="28">
        <v>70473</v>
      </c>
      <c r="K6455" s="28" t="s">
        <v>964</v>
      </c>
      <c r="L6455" s="28">
        <v>3</v>
      </c>
      <c r="M6455" s="28" t="str">
        <f t="shared" si="119"/>
        <v>704733</v>
      </c>
      <c r="N6455" s="28">
        <v>4297</v>
      </c>
      <c r="O6455" s="279">
        <v>100364.091</v>
      </c>
    </row>
    <row r="6456" spans="10:15" x14ac:dyDescent="0.2">
      <c r="J6456" s="28">
        <v>70473</v>
      </c>
      <c r="K6456" s="28" t="s">
        <v>964</v>
      </c>
      <c r="L6456" s="28">
        <v>4</v>
      </c>
      <c r="M6456" s="28" t="str">
        <f t="shared" si="119"/>
        <v>704734</v>
      </c>
      <c r="N6456" s="28">
        <v>2768</v>
      </c>
      <c r="O6456" s="279">
        <v>102563.66130000001</v>
      </c>
    </row>
    <row r="6457" spans="10:15" x14ac:dyDescent="0.2">
      <c r="J6457" s="28">
        <v>70473</v>
      </c>
      <c r="K6457" s="28" t="s">
        <v>964</v>
      </c>
      <c r="L6457" s="28">
        <v>5</v>
      </c>
      <c r="M6457" s="28" t="str">
        <f t="shared" si="119"/>
        <v>704735</v>
      </c>
      <c r="N6457" s="28">
        <v>3144</v>
      </c>
      <c r="O6457" s="279">
        <v>22142.151109999999</v>
      </c>
    </row>
    <row r="6458" spans="10:15" x14ac:dyDescent="0.2">
      <c r="J6458" s="28">
        <v>70473</v>
      </c>
      <c r="K6458" s="28" t="s">
        <v>964</v>
      </c>
      <c r="L6458" s="28">
        <v>9</v>
      </c>
      <c r="M6458" s="28" t="str">
        <f t="shared" si="119"/>
        <v>704739</v>
      </c>
      <c r="N6458" s="28">
        <v>254</v>
      </c>
      <c r="O6458" s="279">
        <v>95061.303339999999</v>
      </c>
    </row>
    <row r="6459" spans="10:15" x14ac:dyDescent="0.2">
      <c r="J6459" s="28">
        <v>70473</v>
      </c>
      <c r="K6459" s="28" t="s">
        <v>964</v>
      </c>
      <c r="L6459" s="28">
        <v>11</v>
      </c>
      <c r="M6459" s="28" t="str">
        <f t="shared" si="119"/>
        <v>7047311</v>
      </c>
      <c r="N6459" s="28">
        <v>51</v>
      </c>
      <c r="O6459" s="279">
        <v>9768.9075630000007</v>
      </c>
    </row>
    <row r="6460" spans="10:15" x14ac:dyDescent="0.2">
      <c r="J6460" s="28">
        <v>70473</v>
      </c>
      <c r="K6460" s="28" t="s">
        <v>964</v>
      </c>
      <c r="L6460" s="28">
        <v>12</v>
      </c>
      <c r="M6460" s="28" t="str">
        <f t="shared" si="119"/>
        <v>7047312</v>
      </c>
      <c r="N6460" s="28">
        <v>0</v>
      </c>
      <c r="O6460" s="279">
        <v>13056.020640000001</v>
      </c>
    </row>
    <row r="6461" spans="10:15" x14ac:dyDescent="0.2">
      <c r="J6461" s="28">
        <v>70508</v>
      </c>
      <c r="K6461" s="28" t="s">
        <v>965</v>
      </c>
      <c r="L6461" s="28">
        <v>1</v>
      </c>
      <c r="M6461" s="28" t="str">
        <f t="shared" si="119"/>
        <v>705081</v>
      </c>
      <c r="N6461" s="28">
        <v>93875</v>
      </c>
      <c r="O6461" s="279">
        <v>28761.466079999998</v>
      </c>
    </row>
    <row r="6462" spans="10:15" x14ac:dyDescent="0.2">
      <c r="J6462" s="28">
        <v>70508</v>
      </c>
      <c r="K6462" s="28" t="s">
        <v>965</v>
      </c>
      <c r="L6462" s="28">
        <v>2</v>
      </c>
      <c r="M6462" s="28" t="str">
        <f t="shared" si="119"/>
        <v>705082</v>
      </c>
      <c r="N6462" s="28">
        <v>80914</v>
      </c>
      <c r="O6462" s="279">
        <v>63346.156230000001</v>
      </c>
    </row>
    <row r="6463" spans="10:15" x14ac:dyDescent="0.2">
      <c r="J6463" s="28">
        <v>70508</v>
      </c>
      <c r="K6463" s="28" t="s">
        <v>965</v>
      </c>
      <c r="L6463" s="28">
        <v>3</v>
      </c>
      <c r="M6463" s="28" t="str">
        <f t="shared" si="119"/>
        <v>705083</v>
      </c>
      <c r="N6463" s="28">
        <v>9590</v>
      </c>
      <c r="O6463" s="279">
        <v>117852.182</v>
      </c>
    </row>
    <row r="6464" spans="10:15" x14ac:dyDescent="0.2">
      <c r="J6464" s="28">
        <v>70508</v>
      </c>
      <c r="K6464" s="28" t="s">
        <v>965</v>
      </c>
      <c r="L6464" s="28">
        <v>4</v>
      </c>
      <c r="M6464" s="28" t="str">
        <f t="shared" si="119"/>
        <v>705084</v>
      </c>
      <c r="N6464" s="28">
        <v>5655</v>
      </c>
      <c r="O6464" s="279">
        <v>144471.25440000001</v>
      </c>
    </row>
    <row r="6465" spans="10:15" x14ac:dyDescent="0.2">
      <c r="J6465" s="28">
        <v>70508</v>
      </c>
      <c r="K6465" s="28" t="s">
        <v>965</v>
      </c>
      <c r="L6465" s="28">
        <v>5</v>
      </c>
      <c r="M6465" s="28" t="str">
        <f t="shared" si="119"/>
        <v>705085</v>
      </c>
      <c r="N6465" s="28">
        <v>2992</v>
      </c>
      <c r="O6465" s="279">
        <v>164096.59239999999</v>
      </c>
    </row>
    <row r="6466" spans="10:15" x14ac:dyDescent="0.2">
      <c r="J6466" s="28">
        <v>70508</v>
      </c>
      <c r="K6466" s="28" t="s">
        <v>965</v>
      </c>
      <c r="L6466" s="28">
        <v>6</v>
      </c>
      <c r="M6466" s="28" t="str">
        <f t="shared" si="119"/>
        <v>705086</v>
      </c>
      <c r="N6466" s="28">
        <v>1382</v>
      </c>
      <c r="O6466" s="279">
        <v>246918.14720000001</v>
      </c>
    </row>
    <row r="6467" spans="10:15" x14ac:dyDescent="0.2">
      <c r="J6467" s="28">
        <v>70508</v>
      </c>
      <c r="K6467" s="28" t="s">
        <v>965</v>
      </c>
      <c r="L6467" s="28">
        <v>7</v>
      </c>
      <c r="M6467" s="28" t="str">
        <f t="shared" ref="M6467:M6530" si="120">J6467&amp;L6467</f>
        <v>705087</v>
      </c>
      <c r="N6467" s="28">
        <v>7707</v>
      </c>
      <c r="O6467" s="279">
        <v>143723.16390000001</v>
      </c>
    </row>
    <row r="6468" spans="10:15" x14ac:dyDescent="0.2">
      <c r="J6468" s="28">
        <v>70508</v>
      </c>
      <c r="K6468" s="28" t="s">
        <v>965</v>
      </c>
      <c r="L6468" s="28">
        <v>9</v>
      </c>
      <c r="M6468" s="28" t="str">
        <f t="shared" si="120"/>
        <v>705089</v>
      </c>
      <c r="N6468" s="28">
        <v>1981</v>
      </c>
      <c r="O6468" s="279">
        <v>78323.674079999997</v>
      </c>
    </row>
    <row r="6469" spans="10:15" x14ac:dyDescent="0.2">
      <c r="J6469" s="28">
        <v>70508</v>
      </c>
      <c r="K6469" s="28" t="s">
        <v>965</v>
      </c>
      <c r="L6469" s="28">
        <v>10</v>
      </c>
      <c r="M6469" s="28" t="str">
        <f t="shared" si="120"/>
        <v>7050810</v>
      </c>
      <c r="N6469" s="28">
        <v>241</v>
      </c>
      <c r="O6469" s="279">
        <v>61163.828540000002</v>
      </c>
    </row>
    <row r="6470" spans="10:15" x14ac:dyDescent="0.2">
      <c r="J6470" s="28">
        <v>70508</v>
      </c>
      <c r="K6470" s="28" t="s">
        <v>965</v>
      </c>
      <c r="L6470" s="28">
        <v>11</v>
      </c>
      <c r="M6470" s="28" t="str">
        <f t="shared" si="120"/>
        <v>7050811</v>
      </c>
      <c r="N6470" s="28">
        <v>328</v>
      </c>
      <c r="O6470" s="279">
        <v>21028.388849999999</v>
      </c>
    </row>
    <row r="6471" spans="10:15" x14ac:dyDescent="0.2">
      <c r="J6471" s="28">
        <v>70508</v>
      </c>
      <c r="K6471" s="28" t="s">
        <v>965</v>
      </c>
      <c r="L6471" s="28">
        <v>12</v>
      </c>
      <c r="M6471" s="28" t="str">
        <f t="shared" si="120"/>
        <v>7050812</v>
      </c>
      <c r="N6471" s="28">
        <v>0</v>
      </c>
      <c r="O6471" s="279">
        <v>14595.8012</v>
      </c>
    </row>
    <row r="6472" spans="10:15" x14ac:dyDescent="0.2">
      <c r="J6472" s="28">
        <v>70523</v>
      </c>
      <c r="K6472" s="28" t="s">
        <v>966</v>
      </c>
      <c r="L6472" s="28">
        <v>1</v>
      </c>
      <c r="M6472" s="28" t="str">
        <f t="shared" si="120"/>
        <v>705231</v>
      </c>
      <c r="N6472" s="28">
        <v>32646</v>
      </c>
      <c r="O6472" s="279">
        <v>28167.38277</v>
      </c>
    </row>
    <row r="6473" spans="10:15" x14ac:dyDescent="0.2">
      <c r="J6473" s="28">
        <v>70523</v>
      </c>
      <c r="K6473" s="28" t="s">
        <v>966</v>
      </c>
      <c r="L6473" s="28">
        <v>2</v>
      </c>
      <c r="M6473" s="28" t="str">
        <f t="shared" si="120"/>
        <v>705232</v>
      </c>
      <c r="N6473" s="28">
        <v>21737</v>
      </c>
      <c r="O6473" s="279">
        <v>52211.018620000003</v>
      </c>
    </row>
    <row r="6474" spans="10:15" x14ac:dyDescent="0.2">
      <c r="J6474" s="28">
        <v>70523</v>
      </c>
      <c r="K6474" s="28" t="s">
        <v>966</v>
      </c>
      <c r="L6474" s="28">
        <v>3</v>
      </c>
      <c r="M6474" s="28" t="str">
        <f t="shared" si="120"/>
        <v>705233</v>
      </c>
      <c r="N6474" s="28">
        <v>2088</v>
      </c>
      <c r="O6474" s="279">
        <v>132043.00889999999</v>
      </c>
    </row>
    <row r="6475" spans="10:15" x14ac:dyDescent="0.2">
      <c r="J6475" s="28">
        <v>70523</v>
      </c>
      <c r="K6475" s="28" t="s">
        <v>966</v>
      </c>
      <c r="L6475" s="28">
        <v>9</v>
      </c>
      <c r="M6475" s="28" t="str">
        <f t="shared" si="120"/>
        <v>705239</v>
      </c>
      <c r="N6475" s="28">
        <v>718</v>
      </c>
      <c r="O6475" s="279">
        <v>125634.8888</v>
      </c>
    </row>
    <row r="6476" spans="10:15" x14ac:dyDescent="0.2">
      <c r="J6476" s="28">
        <v>70523</v>
      </c>
      <c r="K6476" s="28" t="s">
        <v>966</v>
      </c>
      <c r="L6476" s="28">
        <v>12</v>
      </c>
      <c r="M6476" s="28" t="str">
        <f t="shared" si="120"/>
        <v>7052312</v>
      </c>
      <c r="N6476" s="28">
        <v>0</v>
      </c>
      <c r="O6476" s="279">
        <v>9638.9520140000004</v>
      </c>
    </row>
    <row r="6477" spans="10:15" x14ac:dyDescent="0.2">
      <c r="J6477" s="28">
        <v>70670</v>
      </c>
      <c r="K6477" s="28" t="s">
        <v>967</v>
      </c>
      <c r="L6477" s="28">
        <v>1</v>
      </c>
      <c r="M6477" s="28" t="str">
        <f t="shared" si="120"/>
        <v>706701</v>
      </c>
      <c r="N6477" s="28">
        <v>168727</v>
      </c>
      <c r="O6477" s="279">
        <v>21447.32086</v>
      </c>
    </row>
    <row r="6478" spans="10:15" x14ac:dyDescent="0.2">
      <c r="J6478" s="28">
        <v>70670</v>
      </c>
      <c r="K6478" s="28" t="s">
        <v>967</v>
      </c>
      <c r="L6478" s="28">
        <v>2</v>
      </c>
      <c r="M6478" s="28" t="str">
        <f t="shared" si="120"/>
        <v>706702</v>
      </c>
      <c r="N6478" s="28">
        <v>100037</v>
      </c>
      <c r="O6478" s="279">
        <v>69538.112580000001</v>
      </c>
    </row>
    <row r="6479" spans="10:15" x14ac:dyDescent="0.2">
      <c r="J6479" s="28">
        <v>70670</v>
      </c>
      <c r="K6479" s="28" t="s">
        <v>967</v>
      </c>
      <c r="L6479" s="28">
        <v>3</v>
      </c>
      <c r="M6479" s="28" t="str">
        <f t="shared" si="120"/>
        <v>706703</v>
      </c>
      <c r="N6479" s="28">
        <v>13673</v>
      </c>
      <c r="O6479" s="279">
        <v>109968.13069999999</v>
      </c>
    </row>
    <row r="6480" spans="10:15" x14ac:dyDescent="0.2">
      <c r="J6480" s="28">
        <v>70670</v>
      </c>
      <c r="K6480" s="28" t="s">
        <v>967</v>
      </c>
      <c r="L6480" s="28">
        <v>4</v>
      </c>
      <c r="M6480" s="28" t="str">
        <f t="shared" si="120"/>
        <v>706704</v>
      </c>
      <c r="N6480" s="28">
        <v>3991</v>
      </c>
      <c r="O6480" s="279">
        <v>151043.73180000001</v>
      </c>
    </row>
    <row r="6481" spans="10:15" x14ac:dyDescent="0.2">
      <c r="J6481" s="28">
        <v>70670</v>
      </c>
      <c r="K6481" s="28" t="s">
        <v>967</v>
      </c>
      <c r="L6481" s="28">
        <v>5</v>
      </c>
      <c r="M6481" s="28" t="str">
        <f t="shared" si="120"/>
        <v>706705</v>
      </c>
      <c r="N6481" s="28">
        <v>744</v>
      </c>
      <c r="O6481" s="279">
        <v>19312.596150000001</v>
      </c>
    </row>
    <row r="6482" spans="10:15" x14ac:dyDescent="0.2">
      <c r="J6482" s="28">
        <v>70670</v>
      </c>
      <c r="K6482" s="28" t="s">
        <v>967</v>
      </c>
      <c r="L6482" s="28">
        <v>6</v>
      </c>
      <c r="M6482" s="28" t="str">
        <f t="shared" si="120"/>
        <v>706706</v>
      </c>
      <c r="N6482" s="28">
        <v>1207</v>
      </c>
      <c r="O6482" s="279">
        <v>55378.453439999997</v>
      </c>
    </row>
    <row r="6483" spans="10:15" x14ac:dyDescent="0.2">
      <c r="J6483" s="28">
        <v>70670</v>
      </c>
      <c r="K6483" s="28" t="s">
        <v>967</v>
      </c>
      <c r="L6483" s="28">
        <v>9</v>
      </c>
      <c r="M6483" s="28" t="str">
        <f t="shared" si="120"/>
        <v>706709</v>
      </c>
      <c r="N6483" s="28">
        <v>1259</v>
      </c>
      <c r="O6483" s="279">
        <v>88927.052790000002</v>
      </c>
    </row>
    <row r="6484" spans="10:15" x14ac:dyDescent="0.2">
      <c r="J6484" s="28">
        <v>70670</v>
      </c>
      <c r="K6484" s="28" t="s">
        <v>967</v>
      </c>
      <c r="L6484" s="28">
        <v>12</v>
      </c>
      <c r="M6484" s="28" t="str">
        <f t="shared" si="120"/>
        <v>7067012</v>
      </c>
      <c r="N6484" s="28">
        <v>0</v>
      </c>
      <c r="O6484" s="279">
        <v>8162.384513</v>
      </c>
    </row>
    <row r="6485" spans="10:15" x14ac:dyDescent="0.2">
      <c r="J6485" s="28">
        <v>70678</v>
      </c>
      <c r="K6485" s="28" t="s">
        <v>968</v>
      </c>
      <c r="L6485" s="28">
        <v>1</v>
      </c>
      <c r="M6485" s="28" t="str">
        <f t="shared" si="120"/>
        <v>706781</v>
      </c>
      <c r="N6485" s="28">
        <v>38101</v>
      </c>
      <c r="O6485" s="279">
        <v>17775.458890000002</v>
      </c>
    </row>
    <row r="6486" spans="10:15" x14ac:dyDescent="0.2">
      <c r="J6486" s="28">
        <v>70678</v>
      </c>
      <c r="K6486" s="28" t="s">
        <v>968</v>
      </c>
      <c r="L6486" s="28">
        <v>2</v>
      </c>
      <c r="M6486" s="28" t="str">
        <f t="shared" si="120"/>
        <v>706782</v>
      </c>
      <c r="N6486" s="28">
        <v>52968</v>
      </c>
      <c r="O6486" s="279">
        <v>32480.918369999999</v>
      </c>
    </row>
    <row r="6487" spans="10:15" x14ac:dyDescent="0.2">
      <c r="J6487" s="28">
        <v>70678</v>
      </c>
      <c r="K6487" s="28" t="s">
        <v>968</v>
      </c>
      <c r="L6487" s="28">
        <v>3</v>
      </c>
      <c r="M6487" s="28" t="str">
        <f t="shared" si="120"/>
        <v>706783</v>
      </c>
      <c r="N6487" s="28">
        <v>2878</v>
      </c>
      <c r="O6487" s="279">
        <v>62029.205479999997</v>
      </c>
    </row>
    <row r="6488" spans="10:15" x14ac:dyDescent="0.2">
      <c r="J6488" s="28">
        <v>70678</v>
      </c>
      <c r="K6488" s="28" t="s">
        <v>968</v>
      </c>
      <c r="L6488" s="28">
        <v>4</v>
      </c>
      <c r="M6488" s="28" t="str">
        <f t="shared" si="120"/>
        <v>706784</v>
      </c>
      <c r="N6488" s="28">
        <v>1784</v>
      </c>
      <c r="O6488" s="279">
        <v>70643.629939999999</v>
      </c>
    </row>
    <row r="6489" spans="10:15" x14ac:dyDescent="0.2">
      <c r="J6489" s="28">
        <v>70678</v>
      </c>
      <c r="K6489" s="28" t="s">
        <v>968</v>
      </c>
      <c r="L6489" s="28">
        <v>5</v>
      </c>
      <c r="M6489" s="28" t="str">
        <f t="shared" si="120"/>
        <v>706785</v>
      </c>
      <c r="N6489" s="28">
        <v>1973</v>
      </c>
      <c r="O6489" s="279">
        <v>27543.184689999998</v>
      </c>
    </row>
    <row r="6490" spans="10:15" x14ac:dyDescent="0.2">
      <c r="J6490" s="28">
        <v>70678</v>
      </c>
      <c r="K6490" s="28" t="s">
        <v>968</v>
      </c>
      <c r="L6490" s="28">
        <v>6</v>
      </c>
      <c r="M6490" s="28" t="str">
        <f t="shared" si="120"/>
        <v>706786</v>
      </c>
      <c r="N6490" s="28">
        <v>2169</v>
      </c>
      <c r="O6490" s="279">
        <v>170165.81630000001</v>
      </c>
    </row>
    <row r="6491" spans="10:15" x14ac:dyDescent="0.2">
      <c r="J6491" s="28">
        <v>70678</v>
      </c>
      <c r="K6491" s="28" t="s">
        <v>968</v>
      </c>
      <c r="L6491" s="28">
        <v>7</v>
      </c>
      <c r="M6491" s="28" t="str">
        <f t="shared" si="120"/>
        <v>706787</v>
      </c>
      <c r="N6491" s="28">
        <v>2352</v>
      </c>
      <c r="O6491" s="279">
        <v>148140.2985</v>
      </c>
    </row>
    <row r="6492" spans="10:15" x14ac:dyDescent="0.2">
      <c r="J6492" s="28">
        <v>70678</v>
      </c>
      <c r="K6492" s="28" t="s">
        <v>968</v>
      </c>
      <c r="L6492" s="28">
        <v>8</v>
      </c>
      <c r="M6492" s="28" t="str">
        <f t="shared" si="120"/>
        <v>706788</v>
      </c>
      <c r="N6492" s="28">
        <v>3967</v>
      </c>
      <c r="O6492" s="279">
        <v>12412.38169</v>
      </c>
    </row>
    <row r="6493" spans="10:15" x14ac:dyDescent="0.2">
      <c r="J6493" s="28">
        <v>70678</v>
      </c>
      <c r="K6493" s="28" t="s">
        <v>968</v>
      </c>
      <c r="L6493" s="28">
        <v>12</v>
      </c>
      <c r="M6493" s="28" t="str">
        <f t="shared" si="120"/>
        <v>7067812</v>
      </c>
      <c r="N6493" s="28">
        <v>0</v>
      </c>
      <c r="O6493" s="279">
        <v>8116.9988919999996</v>
      </c>
    </row>
    <row r="6494" spans="10:15" x14ac:dyDescent="0.2">
      <c r="J6494" s="28">
        <v>70702</v>
      </c>
      <c r="K6494" s="28" t="s">
        <v>969</v>
      </c>
      <c r="L6494" s="28">
        <v>1</v>
      </c>
      <c r="M6494" s="28" t="str">
        <f t="shared" si="120"/>
        <v>707021</v>
      </c>
      <c r="N6494" s="28">
        <v>52298</v>
      </c>
      <c r="O6494" s="279">
        <v>39125.448929999999</v>
      </c>
    </row>
    <row r="6495" spans="10:15" x14ac:dyDescent="0.2">
      <c r="J6495" s="28">
        <v>70702</v>
      </c>
      <c r="K6495" s="28" t="s">
        <v>969</v>
      </c>
      <c r="L6495" s="28">
        <v>2</v>
      </c>
      <c r="M6495" s="28" t="str">
        <f t="shared" si="120"/>
        <v>707022</v>
      </c>
      <c r="N6495" s="28">
        <v>60530</v>
      </c>
      <c r="O6495" s="279">
        <v>77682.549480000001</v>
      </c>
    </row>
    <row r="6496" spans="10:15" x14ac:dyDescent="0.2">
      <c r="J6496" s="28">
        <v>70702</v>
      </c>
      <c r="K6496" s="28" t="s">
        <v>969</v>
      </c>
      <c r="L6496" s="28">
        <v>3</v>
      </c>
      <c r="M6496" s="28" t="str">
        <f t="shared" si="120"/>
        <v>707023</v>
      </c>
      <c r="N6496" s="28">
        <v>2066</v>
      </c>
      <c r="O6496" s="279">
        <v>103404.42819999999</v>
      </c>
    </row>
    <row r="6497" spans="10:15" x14ac:dyDescent="0.2">
      <c r="J6497" s="28">
        <v>70702</v>
      </c>
      <c r="K6497" s="28" t="s">
        <v>969</v>
      </c>
      <c r="L6497" s="28">
        <v>4</v>
      </c>
      <c r="M6497" s="28" t="str">
        <f t="shared" si="120"/>
        <v>707024</v>
      </c>
      <c r="N6497" s="28">
        <v>424</v>
      </c>
      <c r="O6497" s="279">
        <v>350367.13290000003</v>
      </c>
    </row>
    <row r="6498" spans="10:15" x14ac:dyDescent="0.2">
      <c r="J6498" s="28">
        <v>70702</v>
      </c>
      <c r="K6498" s="28" t="s">
        <v>969</v>
      </c>
      <c r="L6498" s="28">
        <v>9</v>
      </c>
      <c r="M6498" s="28" t="str">
        <f t="shared" si="120"/>
        <v>707029</v>
      </c>
      <c r="N6498" s="28">
        <v>3296</v>
      </c>
      <c r="O6498" s="279">
        <v>98370.783249999993</v>
      </c>
    </row>
    <row r="6499" spans="10:15" x14ac:dyDescent="0.2">
      <c r="J6499" s="28">
        <v>70702</v>
      </c>
      <c r="K6499" s="28" t="s">
        <v>969</v>
      </c>
      <c r="L6499" s="28">
        <v>10</v>
      </c>
      <c r="M6499" s="28" t="str">
        <f t="shared" si="120"/>
        <v>7070210</v>
      </c>
      <c r="N6499" s="28">
        <v>989</v>
      </c>
      <c r="O6499" s="279">
        <v>235006.94459999999</v>
      </c>
    </row>
    <row r="6500" spans="10:15" x14ac:dyDescent="0.2">
      <c r="J6500" s="28">
        <v>70702</v>
      </c>
      <c r="K6500" s="28" t="s">
        <v>969</v>
      </c>
      <c r="L6500" s="28">
        <v>11</v>
      </c>
      <c r="M6500" s="28" t="str">
        <f t="shared" si="120"/>
        <v>7070211</v>
      </c>
      <c r="N6500" s="28">
        <v>59</v>
      </c>
      <c r="O6500" s="279">
        <v>20216.494849999999</v>
      </c>
    </row>
    <row r="6501" spans="10:15" x14ac:dyDescent="0.2">
      <c r="J6501" s="28">
        <v>70702</v>
      </c>
      <c r="K6501" s="28" t="s">
        <v>969</v>
      </c>
      <c r="L6501" s="28">
        <v>12</v>
      </c>
      <c r="M6501" s="28" t="str">
        <f t="shared" si="120"/>
        <v>7070212</v>
      </c>
      <c r="N6501" s="28">
        <v>0</v>
      </c>
      <c r="O6501" s="279">
        <v>15354.685740000001</v>
      </c>
    </row>
    <row r="6502" spans="10:15" x14ac:dyDescent="0.2">
      <c r="J6502" s="28">
        <v>70708</v>
      </c>
      <c r="K6502" s="28" t="s">
        <v>970</v>
      </c>
      <c r="L6502" s="28">
        <v>1</v>
      </c>
      <c r="M6502" s="28" t="str">
        <f t="shared" si="120"/>
        <v>707081</v>
      </c>
      <c r="N6502" s="28">
        <v>191959</v>
      </c>
      <c r="O6502" s="279">
        <v>33350.888019999999</v>
      </c>
    </row>
    <row r="6503" spans="10:15" x14ac:dyDescent="0.2">
      <c r="J6503" s="28">
        <v>70708</v>
      </c>
      <c r="K6503" s="28" t="s">
        <v>970</v>
      </c>
      <c r="L6503" s="28">
        <v>2</v>
      </c>
      <c r="M6503" s="28" t="str">
        <f t="shared" si="120"/>
        <v>707082</v>
      </c>
      <c r="N6503" s="28">
        <v>312247</v>
      </c>
      <c r="O6503" s="279">
        <v>81819.562349999993</v>
      </c>
    </row>
    <row r="6504" spans="10:15" x14ac:dyDescent="0.2">
      <c r="J6504" s="28">
        <v>70708</v>
      </c>
      <c r="K6504" s="28" t="s">
        <v>970</v>
      </c>
      <c r="L6504" s="28">
        <v>3</v>
      </c>
      <c r="M6504" s="28" t="str">
        <f t="shared" si="120"/>
        <v>707083</v>
      </c>
      <c r="N6504" s="28">
        <v>96928</v>
      </c>
      <c r="O6504" s="279">
        <v>131606.92170000001</v>
      </c>
    </row>
    <row r="6505" spans="10:15" x14ac:dyDescent="0.2">
      <c r="J6505" s="28">
        <v>70708</v>
      </c>
      <c r="K6505" s="28" t="s">
        <v>970</v>
      </c>
      <c r="L6505" s="28">
        <v>4</v>
      </c>
      <c r="M6505" s="28" t="str">
        <f t="shared" si="120"/>
        <v>707084</v>
      </c>
      <c r="N6505" s="28">
        <v>37540</v>
      </c>
      <c r="O6505" s="279">
        <v>151358.36730000001</v>
      </c>
    </row>
    <row r="6506" spans="10:15" x14ac:dyDescent="0.2">
      <c r="J6506" s="28">
        <v>70708</v>
      </c>
      <c r="K6506" s="28" t="s">
        <v>970</v>
      </c>
      <c r="L6506" s="28">
        <v>5</v>
      </c>
      <c r="M6506" s="28" t="str">
        <f t="shared" si="120"/>
        <v>707085</v>
      </c>
      <c r="N6506" s="28">
        <v>16391</v>
      </c>
      <c r="O6506" s="279">
        <v>205094.50229999999</v>
      </c>
    </row>
    <row r="6507" spans="10:15" x14ac:dyDescent="0.2">
      <c r="J6507" s="28">
        <v>70708</v>
      </c>
      <c r="K6507" s="28" t="s">
        <v>970</v>
      </c>
      <c r="L6507" s="28">
        <v>6</v>
      </c>
      <c r="M6507" s="28" t="str">
        <f t="shared" si="120"/>
        <v>707086</v>
      </c>
      <c r="N6507" s="28">
        <v>13210</v>
      </c>
      <c r="O6507" s="279">
        <v>196462.81719999999</v>
      </c>
    </row>
    <row r="6508" spans="10:15" x14ac:dyDescent="0.2">
      <c r="J6508" s="28">
        <v>70708</v>
      </c>
      <c r="K6508" s="28" t="s">
        <v>970</v>
      </c>
      <c r="L6508" s="28">
        <v>7</v>
      </c>
      <c r="M6508" s="28" t="str">
        <f t="shared" si="120"/>
        <v>707087</v>
      </c>
      <c r="N6508" s="28">
        <v>15803</v>
      </c>
      <c r="O6508" s="279">
        <v>143193.54089999999</v>
      </c>
    </row>
    <row r="6509" spans="10:15" x14ac:dyDescent="0.2">
      <c r="J6509" s="28">
        <v>70708</v>
      </c>
      <c r="K6509" s="28" t="s">
        <v>970</v>
      </c>
      <c r="L6509" s="28">
        <v>8</v>
      </c>
      <c r="M6509" s="28" t="str">
        <f t="shared" si="120"/>
        <v>707088</v>
      </c>
      <c r="N6509" s="28">
        <v>3946</v>
      </c>
      <c r="O6509" s="279">
        <v>49332.807439999997</v>
      </c>
    </row>
    <row r="6510" spans="10:15" x14ac:dyDescent="0.2">
      <c r="J6510" s="28">
        <v>70708</v>
      </c>
      <c r="K6510" s="28" t="s">
        <v>970</v>
      </c>
      <c r="L6510" s="28">
        <v>9</v>
      </c>
      <c r="M6510" s="28" t="str">
        <f t="shared" si="120"/>
        <v>707089</v>
      </c>
      <c r="N6510" s="28">
        <v>4882</v>
      </c>
      <c r="O6510" s="279">
        <v>186549.2542</v>
      </c>
    </row>
    <row r="6511" spans="10:15" x14ac:dyDescent="0.2">
      <c r="J6511" s="28">
        <v>70708</v>
      </c>
      <c r="K6511" s="28" t="s">
        <v>970</v>
      </c>
      <c r="L6511" s="28">
        <v>10</v>
      </c>
      <c r="M6511" s="28" t="str">
        <f t="shared" si="120"/>
        <v>7070810</v>
      </c>
      <c r="N6511" s="28">
        <v>11769</v>
      </c>
      <c r="O6511" s="279">
        <v>223841.2598</v>
      </c>
    </row>
    <row r="6512" spans="10:15" x14ac:dyDescent="0.2">
      <c r="J6512" s="28">
        <v>70708</v>
      </c>
      <c r="K6512" s="28" t="s">
        <v>970</v>
      </c>
      <c r="L6512" s="28">
        <v>11</v>
      </c>
      <c r="M6512" s="28" t="str">
        <f t="shared" si="120"/>
        <v>7070811</v>
      </c>
      <c r="N6512" s="28">
        <v>4836</v>
      </c>
      <c r="O6512" s="279">
        <v>43165.926979999997</v>
      </c>
    </row>
    <row r="6513" spans="10:15" x14ac:dyDescent="0.2">
      <c r="J6513" s="28">
        <v>70708</v>
      </c>
      <c r="K6513" s="28" t="s">
        <v>970</v>
      </c>
      <c r="L6513" s="28">
        <v>12</v>
      </c>
      <c r="M6513" s="28" t="str">
        <f t="shared" si="120"/>
        <v>7070812</v>
      </c>
      <c r="N6513" s="28">
        <v>0</v>
      </c>
      <c r="O6513" s="279">
        <v>26667.046470000001</v>
      </c>
    </row>
    <row r="6514" spans="10:15" x14ac:dyDescent="0.2">
      <c r="J6514" s="28">
        <v>70713</v>
      </c>
      <c r="K6514" s="28" t="s">
        <v>971</v>
      </c>
      <c r="L6514" s="28">
        <v>1</v>
      </c>
      <c r="M6514" s="28" t="str">
        <f t="shared" si="120"/>
        <v>707131</v>
      </c>
      <c r="N6514" s="28">
        <v>127718</v>
      </c>
      <c r="O6514" s="279">
        <v>24169.947550000001</v>
      </c>
    </row>
    <row r="6515" spans="10:15" x14ac:dyDescent="0.2">
      <c r="J6515" s="28">
        <v>70713</v>
      </c>
      <c r="K6515" s="28" t="s">
        <v>971</v>
      </c>
      <c r="L6515" s="28">
        <v>2</v>
      </c>
      <c r="M6515" s="28" t="str">
        <f t="shared" si="120"/>
        <v>707132</v>
      </c>
      <c r="N6515" s="28">
        <v>182383</v>
      </c>
      <c r="O6515" s="279">
        <v>66187.138519999993</v>
      </c>
    </row>
    <row r="6516" spans="10:15" x14ac:dyDescent="0.2">
      <c r="J6516" s="28">
        <v>70713</v>
      </c>
      <c r="K6516" s="28" t="s">
        <v>971</v>
      </c>
      <c r="L6516" s="28">
        <v>3</v>
      </c>
      <c r="M6516" s="28" t="str">
        <f t="shared" si="120"/>
        <v>707133</v>
      </c>
      <c r="N6516" s="28">
        <v>26093</v>
      </c>
      <c r="O6516" s="279">
        <v>136819.3898</v>
      </c>
    </row>
    <row r="6517" spans="10:15" x14ac:dyDescent="0.2">
      <c r="J6517" s="28">
        <v>70713</v>
      </c>
      <c r="K6517" s="28" t="s">
        <v>971</v>
      </c>
      <c r="L6517" s="28">
        <v>4</v>
      </c>
      <c r="M6517" s="28" t="str">
        <f t="shared" si="120"/>
        <v>707134</v>
      </c>
      <c r="N6517" s="28">
        <v>5791</v>
      </c>
      <c r="O6517" s="279">
        <v>145575.2531</v>
      </c>
    </row>
    <row r="6518" spans="10:15" x14ac:dyDescent="0.2">
      <c r="J6518" s="28">
        <v>70713</v>
      </c>
      <c r="K6518" s="28" t="s">
        <v>971</v>
      </c>
      <c r="L6518" s="28">
        <v>5</v>
      </c>
      <c r="M6518" s="28" t="str">
        <f t="shared" si="120"/>
        <v>707135</v>
      </c>
      <c r="N6518" s="28">
        <v>2755</v>
      </c>
      <c r="O6518" s="279">
        <v>100019.2926</v>
      </c>
    </row>
    <row r="6519" spans="10:15" x14ac:dyDescent="0.2">
      <c r="J6519" s="28">
        <v>70713</v>
      </c>
      <c r="K6519" s="28" t="s">
        <v>971</v>
      </c>
      <c r="L6519" s="28">
        <v>7</v>
      </c>
      <c r="M6519" s="28" t="str">
        <f t="shared" si="120"/>
        <v>707137</v>
      </c>
      <c r="N6519" s="28">
        <v>2837</v>
      </c>
      <c r="O6519" s="279">
        <v>284480.90980000002</v>
      </c>
    </row>
    <row r="6520" spans="10:15" x14ac:dyDescent="0.2">
      <c r="J6520" s="28">
        <v>70713</v>
      </c>
      <c r="K6520" s="28" t="s">
        <v>971</v>
      </c>
      <c r="L6520" s="28">
        <v>9</v>
      </c>
      <c r="M6520" s="28" t="str">
        <f t="shared" si="120"/>
        <v>707139</v>
      </c>
      <c r="N6520" s="28">
        <v>1968</v>
      </c>
      <c r="O6520" s="279">
        <v>117307.6317</v>
      </c>
    </row>
    <row r="6521" spans="10:15" x14ac:dyDescent="0.2">
      <c r="J6521" s="28">
        <v>70713</v>
      </c>
      <c r="K6521" s="28" t="s">
        <v>971</v>
      </c>
      <c r="L6521" s="28">
        <v>10</v>
      </c>
      <c r="M6521" s="28" t="str">
        <f t="shared" si="120"/>
        <v>7071310</v>
      </c>
      <c r="N6521" s="28">
        <v>349</v>
      </c>
      <c r="O6521" s="279">
        <v>41233.441030000002</v>
      </c>
    </row>
    <row r="6522" spans="10:15" x14ac:dyDescent="0.2">
      <c r="J6522" s="28">
        <v>70713</v>
      </c>
      <c r="K6522" s="28" t="s">
        <v>971</v>
      </c>
      <c r="L6522" s="28">
        <v>12</v>
      </c>
      <c r="M6522" s="28" t="str">
        <f t="shared" si="120"/>
        <v>7071312</v>
      </c>
      <c r="N6522" s="28">
        <v>0</v>
      </c>
      <c r="O6522" s="279">
        <v>14630.465</v>
      </c>
    </row>
    <row r="6523" spans="10:15" x14ac:dyDescent="0.2">
      <c r="J6523" s="28">
        <v>70717</v>
      </c>
      <c r="K6523" s="28" t="s">
        <v>972</v>
      </c>
      <c r="L6523" s="28">
        <v>1</v>
      </c>
      <c r="M6523" s="28" t="str">
        <f t="shared" si="120"/>
        <v>707171</v>
      </c>
      <c r="N6523" s="28">
        <v>103329</v>
      </c>
      <c r="O6523" s="279">
        <v>22548.433819999998</v>
      </c>
    </row>
    <row r="6524" spans="10:15" x14ac:dyDescent="0.2">
      <c r="J6524" s="28">
        <v>70717</v>
      </c>
      <c r="K6524" s="28" t="s">
        <v>972</v>
      </c>
      <c r="L6524" s="28">
        <v>2</v>
      </c>
      <c r="M6524" s="28" t="str">
        <f t="shared" si="120"/>
        <v>707172</v>
      </c>
      <c r="N6524" s="28">
        <v>99782</v>
      </c>
      <c r="O6524" s="279">
        <v>70296.059200000003</v>
      </c>
    </row>
    <row r="6525" spans="10:15" x14ac:dyDescent="0.2">
      <c r="J6525" s="28">
        <v>70717</v>
      </c>
      <c r="K6525" s="28" t="s">
        <v>972</v>
      </c>
      <c r="L6525" s="28">
        <v>3</v>
      </c>
      <c r="M6525" s="28" t="str">
        <f t="shared" si="120"/>
        <v>707173</v>
      </c>
      <c r="N6525" s="28">
        <v>13352</v>
      </c>
      <c r="O6525" s="279">
        <v>143854.68840000001</v>
      </c>
    </row>
    <row r="6526" spans="10:15" x14ac:dyDescent="0.2">
      <c r="J6526" s="28">
        <v>70717</v>
      </c>
      <c r="K6526" s="28" t="s">
        <v>972</v>
      </c>
      <c r="L6526" s="28">
        <v>4</v>
      </c>
      <c r="M6526" s="28" t="str">
        <f t="shared" si="120"/>
        <v>707174</v>
      </c>
      <c r="N6526" s="28">
        <v>3862</v>
      </c>
      <c r="O6526" s="279">
        <v>131851.37340000001</v>
      </c>
    </row>
    <row r="6527" spans="10:15" x14ac:dyDescent="0.2">
      <c r="J6527" s="28">
        <v>70717</v>
      </c>
      <c r="K6527" s="28" t="s">
        <v>972</v>
      </c>
      <c r="L6527" s="28">
        <v>5</v>
      </c>
      <c r="M6527" s="28" t="str">
        <f t="shared" si="120"/>
        <v>707175</v>
      </c>
      <c r="N6527" s="28">
        <v>740</v>
      </c>
      <c r="O6527" s="279">
        <v>49884.24437</v>
      </c>
    </row>
    <row r="6528" spans="10:15" x14ac:dyDescent="0.2">
      <c r="J6528" s="28">
        <v>70717</v>
      </c>
      <c r="K6528" s="28" t="s">
        <v>972</v>
      </c>
      <c r="L6528" s="28">
        <v>7</v>
      </c>
      <c r="M6528" s="28" t="str">
        <f t="shared" si="120"/>
        <v>707177</v>
      </c>
      <c r="N6528" s="28">
        <v>1671</v>
      </c>
      <c r="O6528" s="279">
        <v>293355.00790000003</v>
      </c>
    </row>
    <row r="6529" spans="10:15" x14ac:dyDescent="0.2">
      <c r="J6529" s="28">
        <v>70717</v>
      </c>
      <c r="K6529" s="28" t="s">
        <v>972</v>
      </c>
      <c r="L6529" s="28">
        <v>9</v>
      </c>
      <c r="M6529" s="28" t="str">
        <f t="shared" si="120"/>
        <v>707179</v>
      </c>
      <c r="N6529" s="28">
        <v>1567</v>
      </c>
      <c r="O6529" s="279">
        <v>173726.08119999999</v>
      </c>
    </row>
    <row r="6530" spans="10:15" x14ac:dyDescent="0.2">
      <c r="J6530" s="28">
        <v>70717</v>
      </c>
      <c r="K6530" s="28" t="s">
        <v>972</v>
      </c>
      <c r="L6530" s="28">
        <v>10</v>
      </c>
      <c r="M6530" s="28" t="str">
        <f t="shared" si="120"/>
        <v>7071710</v>
      </c>
      <c r="N6530" s="28">
        <v>343</v>
      </c>
      <c r="O6530" s="279">
        <v>83980.519480000003</v>
      </c>
    </row>
    <row r="6531" spans="10:15" x14ac:dyDescent="0.2">
      <c r="J6531" s="28">
        <v>70717</v>
      </c>
      <c r="K6531" s="28" t="s">
        <v>972</v>
      </c>
      <c r="L6531" s="28">
        <v>12</v>
      </c>
      <c r="M6531" s="28" t="str">
        <f t="shared" ref="M6531:M6594" si="121">J6531&amp;L6531</f>
        <v>7071712</v>
      </c>
      <c r="N6531" s="28">
        <v>0</v>
      </c>
      <c r="O6531" s="279">
        <v>8780.1749099999997</v>
      </c>
    </row>
    <row r="6532" spans="10:15" x14ac:dyDescent="0.2">
      <c r="J6532" s="28">
        <v>70742</v>
      </c>
      <c r="K6532" s="28" t="s">
        <v>973</v>
      </c>
      <c r="L6532" s="28">
        <v>1</v>
      </c>
      <c r="M6532" s="28" t="str">
        <f t="shared" si="121"/>
        <v>707421</v>
      </c>
      <c r="N6532" s="28">
        <v>161531</v>
      </c>
      <c r="O6532" s="279">
        <v>20094.41865</v>
      </c>
    </row>
    <row r="6533" spans="10:15" x14ac:dyDescent="0.2">
      <c r="J6533" s="28">
        <v>70742</v>
      </c>
      <c r="K6533" s="28" t="s">
        <v>973</v>
      </c>
      <c r="L6533" s="28">
        <v>2</v>
      </c>
      <c r="M6533" s="28" t="str">
        <f t="shared" si="121"/>
        <v>707422</v>
      </c>
      <c r="N6533" s="28">
        <v>153875</v>
      </c>
      <c r="O6533" s="279">
        <v>68988.781419999999</v>
      </c>
    </row>
    <row r="6534" spans="10:15" x14ac:dyDescent="0.2">
      <c r="J6534" s="28">
        <v>70742</v>
      </c>
      <c r="K6534" s="28" t="s">
        <v>973</v>
      </c>
      <c r="L6534" s="28">
        <v>3</v>
      </c>
      <c r="M6534" s="28" t="str">
        <f t="shared" si="121"/>
        <v>707423</v>
      </c>
      <c r="N6534" s="28">
        <v>30338</v>
      </c>
      <c r="O6534" s="279">
        <v>145106.05300000001</v>
      </c>
    </row>
    <row r="6535" spans="10:15" x14ac:dyDescent="0.2">
      <c r="J6535" s="28">
        <v>70742</v>
      </c>
      <c r="K6535" s="28" t="s">
        <v>973</v>
      </c>
      <c r="L6535" s="28">
        <v>4</v>
      </c>
      <c r="M6535" s="28" t="str">
        <f t="shared" si="121"/>
        <v>707424</v>
      </c>
      <c r="N6535" s="28">
        <v>11741</v>
      </c>
      <c r="O6535" s="279">
        <v>199738.00020000001</v>
      </c>
    </row>
    <row r="6536" spans="10:15" x14ac:dyDescent="0.2">
      <c r="J6536" s="28">
        <v>70742</v>
      </c>
      <c r="K6536" s="28" t="s">
        <v>973</v>
      </c>
      <c r="L6536" s="28">
        <v>5</v>
      </c>
      <c r="M6536" s="28" t="str">
        <f t="shared" si="121"/>
        <v>707425</v>
      </c>
      <c r="N6536" s="28">
        <v>657</v>
      </c>
      <c r="O6536" s="279">
        <v>9206.6338130000004</v>
      </c>
    </row>
    <row r="6537" spans="10:15" x14ac:dyDescent="0.2">
      <c r="J6537" s="28">
        <v>70742</v>
      </c>
      <c r="K6537" s="28" t="s">
        <v>973</v>
      </c>
      <c r="L6537" s="28">
        <v>6</v>
      </c>
      <c r="M6537" s="28" t="str">
        <f t="shared" si="121"/>
        <v>707426</v>
      </c>
      <c r="N6537" s="28">
        <v>3998</v>
      </c>
      <c r="O6537" s="279">
        <v>28428.449049999999</v>
      </c>
    </row>
    <row r="6538" spans="10:15" x14ac:dyDescent="0.2">
      <c r="J6538" s="28">
        <v>70742</v>
      </c>
      <c r="K6538" s="28" t="s">
        <v>973</v>
      </c>
      <c r="L6538" s="28">
        <v>9</v>
      </c>
      <c r="M6538" s="28" t="str">
        <f t="shared" si="121"/>
        <v>707429</v>
      </c>
      <c r="N6538" s="28">
        <v>68</v>
      </c>
      <c r="O6538" s="279">
        <v>92122.664569999994</v>
      </c>
    </row>
    <row r="6539" spans="10:15" x14ac:dyDescent="0.2">
      <c r="J6539" s="28">
        <v>70742</v>
      </c>
      <c r="K6539" s="28" t="s">
        <v>973</v>
      </c>
      <c r="L6539" s="28">
        <v>12</v>
      </c>
      <c r="M6539" s="28" t="str">
        <f t="shared" si="121"/>
        <v>7074212</v>
      </c>
      <c r="N6539" s="28">
        <v>0</v>
      </c>
      <c r="O6539" s="279">
        <v>12404.59137</v>
      </c>
    </row>
    <row r="6540" spans="10:15" x14ac:dyDescent="0.2">
      <c r="J6540" s="28">
        <v>70771</v>
      </c>
      <c r="K6540" s="28" t="s">
        <v>974</v>
      </c>
      <c r="L6540" s="28">
        <v>1</v>
      </c>
      <c r="M6540" s="28" t="str">
        <f t="shared" si="121"/>
        <v>707711</v>
      </c>
      <c r="N6540" s="28">
        <v>84106</v>
      </c>
      <c r="O6540" s="279">
        <v>14950.31659</v>
      </c>
    </row>
    <row r="6541" spans="10:15" x14ac:dyDescent="0.2">
      <c r="J6541" s="28">
        <v>70771</v>
      </c>
      <c r="K6541" s="28" t="s">
        <v>974</v>
      </c>
      <c r="L6541" s="28">
        <v>2</v>
      </c>
      <c r="M6541" s="28" t="str">
        <f t="shared" si="121"/>
        <v>707712</v>
      </c>
      <c r="N6541" s="28">
        <v>29012</v>
      </c>
      <c r="O6541" s="279">
        <v>81224.109500000006</v>
      </c>
    </row>
    <row r="6542" spans="10:15" x14ac:dyDescent="0.2">
      <c r="J6542" s="28">
        <v>70771</v>
      </c>
      <c r="K6542" s="28" t="s">
        <v>974</v>
      </c>
      <c r="L6542" s="28">
        <v>3</v>
      </c>
      <c r="M6542" s="28" t="str">
        <f t="shared" si="121"/>
        <v>707713</v>
      </c>
      <c r="N6542" s="28">
        <v>4041</v>
      </c>
      <c r="O6542" s="279">
        <v>108965.6103</v>
      </c>
    </row>
    <row r="6543" spans="10:15" x14ac:dyDescent="0.2">
      <c r="J6543" s="28">
        <v>70771</v>
      </c>
      <c r="K6543" s="28" t="s">
        <v>974</v>
      </c>
      <c r="L6543" s="28">
        <v>4</v>
      </c>
      <c r="M6543" s="28" t="str">
        <f t="shared" si="121"/>
        <v>707714</v>
      </c>
      <c r="N6543" s="28">
        <v>2706</v>
      </c>
      <c r="O6543" s="279">
        <v>99229.239050000004</v>
      </c>
    </row>
    <row r="6544" spans="10:15" x14ac:dyDescent="0.2">
      <c r="J6544" s="28">
        <v>70771</v>
      </c>
      <c r="K6544" s="28" t="s">
        <v>974</v>
      </c>
      <c r="L6544" s="28">
        <v>9</v>
      </c>
      <c r="M6544" s="28" t="str">
        <f t="shared" si="121"/>
        <v>707719</v>
      </c>
      <c r="N6544" s="28">
        <v>2593</v>
      </c>
      <c r="O6544" s="279">
        <v>138407.85639999999</v>
      </c>
    </row>
    <row r="6545" spans="10:15" x14ac:dyDescent="0.2">
      <c r="J6545" s="28">
        <v>70771</v>
      </c>
      <c r="K6545" s="28" t="s">
        <v>974</v>
      </c>
      <c r="L6545" s="28">
        <v>12</v>
      </c>
      <c r="M6545" s="28" t="str">
        <f t="shared" si="121"/>
        <v>7077112</v>
      </c>
      <c r="N6545" s="28">
        <v>0</v>
      </c>
      <c r="O6545" s="279">
        <v>7550.4289570000001</v>
      </c>
    </row>
    <row r="6546" spans="10:15" x14ac:dyDescent="0.2">
      <c r="J6546" s="28">
        <v>70820</v>
      </c>
      <c r="K6546" s="28" t="s">
        <v>975</v>
      </c>
      <c r="L6546" s="28">
        <v>1</v>
      </c>
      <c r="M6546" s="28" t="str">
        <f t="shared" si="121"/>
        <v>708201</v>
      </c>
      <c r="N6546" s="28">
        <v>49224</v>
      </c>
      <c r="O6546" s="279">
        <v>44609.490400000002</v>
      </c>
    </row>
    <row r="6547" spans="10:15" x14ac:dyDescent="0.2">
      <c r="J6547" s="28">
        <v>70820</v>
      </c>
      <c r="K6547" s="28" t="s">
        <v>975</v>
      </c>
      <c r="L6547" s="28">
        <v>2</v>
      </c>
      <c r="M6547" s="28" t="str">
        <f t="shared" si="121"/>
        <v>708202</v>
      </c>
      <c r="N6547" s="28">
        <v>234734</v>
      </c>
      <c r="O6547" s="279">
        <v>152945.5104</v>
      </c>
    </row>
    <row r="6548" spans="10:15" x14ac:dyDescent="0.2">
      <c r="J6548" s="28">
        <v>70820</v>
      </c>
      <c r="K6548" s="28" t="s">
        <v>975</v>
      </c>
      <c r="L6548" s="28">
        <v>3</v>
      </c>
      <c r="M6548" s="28" t="str">
        <f t="shared" si="121"/>
        <v>708203</v>
      </c>
      <c r="N6548" s="28">
        <v>119625</v>
      </c>
      <c r="O6548" s="279">
        <v>243432.1771</v>
      </c>
    </row>
    <row r="6549" spans="10:15" x14ac:dyDescent="0.2">
      <c r="J6549" s="28">
        <v>70820</v>
      </c>
      <c r="K6549" s="28" t="s">
        <v>975</v>
      </c>
      <c r="L6549" s="28">
        <v>4</v>
      </c>
      <c r="M6549" s="28" t="str">
        <f t="shared" si="121"/>
        <v>708204</v>
      </c>
      <c r="N6549" s="28">
        <v>82206</v>
      </c>
      <c r="O6549" s="279">
        <v>297860.29369999998</v>
      </c>
    </row>
    <row r="6550" spans="10:15" x14ac:dyDescent="0.2">
      <c r="J6550" s="28">
        <v>70820</v>
      </c>
      <c r="K6550" s="28" t="s">
        <v>975</v>
      </c>
      <c r="L6550" s="28">
        <v>5</v>
      </c>
      <c r="M6550" s="28" t="str">
        <f t="shared" si="121"/>
        <v>708205</v>
      </c>
      <c r="N6550" s="28">
        <v>40830</v>
      </c>
      <c r="O6550" s="279">
        <v>357570.63140000001</v>
      </c>
    </row>
    <row r="6551" spans="10:15" x14ac:dyDescent="0.2">
      <c r="J6551" s="28">
        <v>70820</v>
      </c>
      <c r="K6551" s="28" t="s">
        <v>975</v>
      </c>
      <c r="L6551" s="28">
        <v>6</v>
      </c>
      <c r="M6551" s="28" t="str">
        <f t="shared" si="121"/>
        <v>708206</v>
      </c>
      <c r="N6551" s="28">
        <v>35602</v>
      </c>
      <c r="O6551" s="279">
        <v>415409.96370000002</v>
      </c>
    </row>
    <row r="6552" spans="10:15" x14ac:dyDescent="0.2">
      <c r="J6552" s="28">
        <v>70820</v>
      </c>
      <c r="K6552" s="28" t="s">
        <v>975</v>
      </c>
      <c r="L6552" s="28">
        <v>7</v>
      </c>
      <c r="M6552" s="28" t="str">
        <f t="shared" si="121"/>
        <v>708207</v>
      </c>
      <c r="N6552" s="28">
        <v>30227</v>
      </c>
      <c r="O6552" s="279">
        <v>333834.21980000002</v>
      </c>
    </row>
    <row r="6553" spans="10:15" x14ac:dyDescent="0.2">
      <c r="J6553" s="28">
        <v>70820</v>
      </c>
      <c r="K6553" s="28" t="s">
        <v>975</v>
      </c>
      <c r="L6553" s="28">
        <v>8</v>
      </c>
      <c r="M6553" s="28" t="str">
        <f t="shared" si="121"/>
        <v>708208</v>
      </c>
      <c r="N6553" s="28">
        <v>5689</v>
      </c>
      <c r="O6553" s="279">
        <v>450872.7818</v>
      </c>
    </row>
    <row r="6554" spans="10:15" x14ac:dyDescent="0.2">
      <c r="J6554" s="28">
        <v>70820</v>
      </c>
      <c r="K6554" s="28" t="s">
        <v>975</v>
      </c>
      <c r="L6554" s="28">
        <v>9</v>
      </c>
      <c r="M6554" s="28" t="str">
        <f t="shared" si="121"/>
        <v>708209</v>
      </c>
      <c r="N6554" s="28">
        <v>2795</v>
      </c>
      <c r="O6554" s="279">
        <v>425494.40409999999</v>
      </c>
    </row>
    <row r="6555" spans="10:15" x14ac:dyDescent="0.2">
      <c r="J6555" s="28">
        <v>70820</v>
      </c>
      <c r="K6555" s="28" t="s">
        <v>975</v>
      </c>
      <c r="L6555" s="28">
        <v>10</v>
      </c>
      <c r="M6555" s="28" t="str">
        <f t="shared" si="121"/>
        <v>7082010</v>
      </c>
      <c r="N6555" s="28">
        <v>11315</v>
      </c>
      <c r="O6555" s="279">
        <v>458587.15659999999</v>
      </c>
    </row>
    <row r="6556" spans="10:15" x14ac:dyDescent="0.2">
      <c r="J6556" s="28">
        <v>70820</v>
      </c>
      <c r="K6556" s="28" t="s">
        <v>975</v>
      </c>
      <c r="L6556" s="28">
        <v>11</v>
      </c>
      <c r="M6556" s="28" t="str">
        <f t="shared" si="121"/>
        <v>7082011</v>
      </c>
      <c r="N6556" s="28">
        <v>469</v>
      </c>
      <c r="O6556" s="279">
        <v>236358.209</v>
      </c>
    </row>
    <row r="6557" spans="10:15" x14ac:dyDescent="0.2">
      <c r="J6557" s="28">
        <v>70820</v>
      </c>
      <c r="K6557" s="28" t="s">
        <v>975</v>
      </c>
      <c r="L6557" s="28">
        <v>12</v>
      </c>
      <c r="M6557" s="28" t="str">
        <f t="shared" si="121"/>
        <v>7082012</v>
      </c>
      <c r="N6557" s="28">
        <v>0</v>
      </c>
      <c r="O6557" s="279">
        <v>53984.085449999999</v>
      </c>
    </row>
    <row r="6558" spans="10:15" x14ac:dyDescent="0.2">
      <c r="J6558" s="28">
        <v>70823</v>
      </c>
      <c r="K6558" s="28" t="s">
        <v>976</v>
      </c>
      <c r="L6558" s="28">
        <v>1</v>
      </c>
      <c r="M6558" s="28" t="str">
        <f t="shared" si="121"/>
        <v>708231</v>
      </c>
      <c r="N6558" s="28">
        <v>58225</v>
      </c>
      <c r="O6558" s="279">
        <v>18362.609380000002</v>
      </c>
    </row>
    <row r="6559" spans="10:15" x14ac:dyDescent="0.2">
      <c r="J6559" s="28">
        <v>70823</v>
      </c>
      <c r="K6559" s="28" t="s">
        <v>976</v>
      </c>
      <c r="L6559" s="28">
        <v>2</v>
      </c>
      <c r="M6559" s="28" t="str">
        <f t="shared" si="121"/>
        <v>708232</v>
      </c>
      <c r="N6559" s="28">
        <v>36299</v>
      </c>
      <c r="O6559" s="279">
        <v>51095.613380000003</v>
      </c>
    </row>
    <row r="6560" spans="10:15" x14ac:dyDescent="0.2">
      <c r="J6560" s="28">
        <v>70823</v>
      </c>
      <c r="K6560" s="28" t="s">
        <v>976</v>
      </c>
      <c r="L6560" s="28">
        <v>3</v>
      </c>
      <c r="M6560" s="28" t="str">
        <f t="shared" si="121"/>
        <v>708233</v>
      </c>
      <c r="N6560" s="28">
        <v>2927</v>
      </c>
      <c r="O6560" s="279">
        <v>111242.68829999999</v>
      </c>
    </row>
    <row r="6561" spans="10:15" x14ac:dyDescent="0.2">
      <c r="J6561" s="28">
        <v>70823</v>
      </c>
      <c r="K6561" s="28" t="s">
        <v>976</v>
      </c>
      <c r="L6561" s="28">
        <v>4</v>
      </c>
      <c r="M6561" s="28" t="str">
        <f t="shared" si="121"/>
        <v>708234</v>
      </c>
      <c r="N6561" s="28">
        <v>2352</v>
      </c>
      <c r="O6561" s="279">
        <v>101880.8426</v>
      </c>
    </row>
    <row r="6562" spans="10:15" x14ac:dyDescent="0.2">
      <c r="J6562" s="28">
        <v>70823</v>
      </c>
      <c r="K6562" s="28" t="s">
        <v>976</v>
      </c>
      <c r="L6562" s="28">
        <v>6</v>
      </c>
      <c r="M6562" s="28" t="str">
        <f t="shared" si="121"/>
        <v>708236</v>
      </c>
      <c r="N6562" s="28">
        <v>1876</v>
      </c>
      <c r="O6562" s="279">
        <v>24774.529439999998</v>
      </c>
    </row>
    <row r="6563" spans="10:15" x14ac:dyDescent="0.2">
      <c r="J6563" s="28">
        <v>70823</v>
      </c>
      <c r="K6563" s="28" t="s">
        <v>976</v>
      </c>
      <c r="L6563" s="28">
        <v>9</v>
      </c>
      <c r="M6563" s="28" t="str">
        <f t="shared" si="121"/>
        <v>708239</v>
      </c>
      <c r="N6563" s="28">
        <v>330</v>
      </c>
      <c r="O6563" s="279">
        <v>51141.07634</v>
      </c>
    </row>
    <row r="6564" spans="10:15" x14ac:dyDescent="0.2">
      <c r="J6564" s="28">
        <v>70823</v>
      </c>
      <c r="K6564" s="28" t="s">
        <v>976</v>
      </c>
      <c r="L6564" s="28">
        <v>10</v>
      </c>
      <c r="M6564" s="28" t="str">
        <f t="shared" si="121"/>
        <v>7082310</v>
      </c>
      <c r="N6564" s="28">
        <v>332</v>
      </c>
      <c r="O6564" s="279">
        <v>4780.1160239999999</v>
      </c>
    </row>
    <row r="6565" spans="10:15" x14ac:dyDescent="0.2">
      <c r="J6565" s="28">
        <v>70823</v>
      </c>
      <c r="K6565" s="28" t="s">
        <v>976</v>
      </c>
      <c r="L6565" s="28">
        <v>12</v>
      </c>
      <c r="M6565" s="28" t="str">
        <f t="shared" si="121"/>
        <v>7082312</v>
      </c>
      <c r="N6565" s="28">
        <v>0</v>
      </c>
      <c r="O6565" s="279">
        <v>10097.41462</v>
      </c>
    </row>
    <row r="6566" spans="10:15" x14ac:dyDescent="0.2">
      <c r="J6566" s="28">
        <v>73001</v>
      </c>
      <c r="K6566" s="28" t="s">
        <v>977</v>
      </c>
      <c r="L6566" s="28">
        <v>1</v>
      </c>
      <c r="M6566" s="28" t="str">
        <f t="shared" si="121"/>
        <v>730011</v>
      </c>
      <c r="N6566" s="28">
        <v>456817</v>
      </c>
      <c r="O6566" s="279">
        <v>401194.55239999999</v>
      </c>
    </row>
    <row r="6567" spans="10:15" x14ac:dyDescent="0.2">
      <c r="J6567" s="28">
        <v>73001</v>
      </c>
      <c r="K6567" s="28" t="s">
        <v>977</v>
      </c>
      <c r="L6567" s="28">
        <v>2</v>
      </c>
      <c r="M6567" s="28" t="str">
        <f t="shared" si="121"/>
        <v>730012</v>
      </c>
      <c r="N6567" s="28">
        <v>3584156</v>
      </c>
      <c r="O6567" s="279">
        <v>593320.48510000005</v>
      </c>
    </row>
    <row r="6568" spans="10:15" x14ac:dyDescent="0.2">
      <c r="J6568" s="28">
        <v>73001</v>
      </c>
      <c r="K6568" s="28" t="s">
        <v>977</v>
      </c>
      <c r="L6568" s="28">
        <v>3</v>
      </c>
      <c r="M6568" s="28" t="str">
        <f t="shared" si="121"/>
        <v>730013</v>
      </c>
      <c r="N6568" s="28">
        <v>6421523</v>
      </c>
      <c r="O6568" s="279">
        <v>959344.88210000005</v>
      </c>
    </row>
    <row r="6569" spans="10:15" x14ac:dyDescent="0.2">
      <c r="J6569" s="28">
        <v>73001</v>
      </c>
      <c r="K6569" s="28" t="s">
        <v>977</v>
      </c>
      <c r="L6569" s="28">
        <v>4</v>
      </c>
      <c r="M6569" s="28" t="str">
        <f t="shared" si="121"/>
        <v>730014</v>
      </c>
      <c r="N6569" s="28">
        <v>4396318</v>
      </c>
      <c r="O6569" s="279">
        <v>1179016.8810000001</v>
      </c>
    </row>
    <row r="6570" spans="10:15" x14ac:dyDescent="0.2">
      <c r="J6570" s="28">
        <v>73001</v>
      </c>
      <c r="K6570" s="28" t="s">
        <v>977</v>
      </c>
      <c r="L6570" s="28">
        <v>5</v>
      </c>
      <c r="M6570" s="28" t="str">
        <f t="shared" si="121"/>
        <v>730015</v>
      </c>
      <c r="N6570" s="28">
        <v>1139965</v>
      </c>
      <c r="O6570" s="279">
        <v>1287613.027</v>
      </c>
    </row>
    <row r="6571" spans="10:15" x14ac:dyDescent="0.2">
      <c r="J6571" s="28">
        <v>73001</v>
      </c>
      <c r="K6571" s="28" t="s">
        <v>977</v>
      </c>
      <c r="L6571" s="28">
        <v>6</v>
      </c>
      <c r="M6571" s="28" t="str">
        <f t="shared" si="121"/>
        <v>730016</v>
      </c>
      <c r="N6571" s="28">
        <v>807807</v>
      </c>
      <c r="O6571" s="279">
        <v>1397854.5919999999</v>
      </c>
    </row>
    <row r="6572" spans="10:15" x14ac:dyDescent="0.2">
      <c r="J6572" s="28">
        <v>73001</v>
      </c>
      <c r="K6572" s="28" t="s">
        <v>977</v>
      </c>
      <c r="L6572" s="28">
        <v>7</v>
      </c>
      <c r="M6572" s="28" t="str">
        <f t="shared" si="121"/>
        <v>730017</v>
      </c>
      <c r="N6572" s="28">
        <v>412883</v>
      </c>
      <c r="O6572" s="279">
        <v>1366253.25</v>
      </c>
    </row>
    <row r="6573" spans="10:15" x14ac:dyDescent="0.2">
      <c r="J6573" s="28">
        <v>73001</v>
      </c>
      <c r="K6573" s="28" t="s">
        <v>977</v>
      </c>
      <c r="L6573" s="28">
        <v>8</v>
      </c>
      <c r="M6573" s="28" t="str">
        <f t="shared" si="121"/>
        <v>730018</v>
      </c>
      <c r="N6573" s="28">
        <v>578150</v>
      </c>
      <c r="O6573" s="279">
        <v>2339816.798</v>
      </c>
    </row>
    <row r="6574" spans="10:15" x14ac:dyDescent="0.2">
      <c r="J6574" s="28">
        <v>73001</v>
      </c>
      <c r="K6574" s="28" t="s">
        <v>977</v>
      </c>
      <c r="L6574" s="28">
        <v>9</v>
      </c>
      <c r="M6574" s="28" t="str">
        <f t="shared" si="121"/>
        <v>730019</v>
      </c>
      <c r="N6574" s="28">
        <v>139841</v>
      </c>
      <c r="O6574" s="279">
        <v>1739789.878</v>
      </c>
    </row>
    <row r="6575" spans="10:15" x14ac:dyDescent="0.2">
      <c r="J6575" s="28">
        <v>73001</v>
      </c>
      <c r="K6575" s="28" t="s">
        <v>977</v>
      </c>
      <c r="L6575" s="28">
        <v>10</v>
      </c>
      <c r="M6575" s="28" t="str">
        <f t="shared" si="121"/>
        <v>7300110</v>
      </c>
      <c r="N6575" s="28">
        <v>1095917</v>
      </c>
      <c r="O6575" s="279">
        <v>2594452.7719999999</v>
      </c>
    </row>
    <row r="6576" spans="10:15" x14ac:dyDescent="0.2">
      <c r="J6576" s="28">
        <v>73001</v>
      </c>
      <c r="K6576" s="28" t="s">
        <v>977</v>
      </c>
      <c r="L6576" s="28">
        <v>11</v>
      </c>
      <c r="M6576" s="28" t="str">
        <f t="shared" si="121"/>
        <v>7300111</v>
      </c>
      <c r="N6576" s="28">
        <v>137236</v>
      </c>
      <c r="O6576" s="279">
        <v>552264.27769999998</v>
      </c>
    </row>
    <row r="6577" spans="10:15" x14ac:dyDescent="0.2">
      <c r="J6577" s="28">
        <v>73001</v>
      </c>
      <c r="K6577" s="28" t="s">
        <v>977</v>
      </c>
      <c r="L6577" s="28">
        <v>12</v>
      </c>
      <c r="M6577" s="28" t="str">
        <f t="shared" si="121"/>
        <v>7300112</v>
      </c>
      <c r="N6577" s="28">
        <v>0</v>
      </c>
      <c r="O6577" s="279">
        <v>209390.5258</v>
      </c>
    </row>
    <row r="6578" spans="10:15" x14ac:dyDescent="0.2">
      <c r="J6578" s="28">
        <v>73024</v>
      </c>
      <c r="K6578" s="28" t="s">
        <v>978</v>
      </c>
      <c r="L6578" s="28">
        <v>1</v>
      </c>
      <c r="M6578" s="28" t="str">
        <f t="shared" si="121"/>
        <v>730241</v>
      </c>
      <c r="N6578" s="28">
        <v>36614</v>
      </c>
      <c r="O6578" s="279">
        <v>30404.163219999999</v>
      </c>
    </row>
    <row r="6579" spans="10:15" x14ac:dyDescent="0.2">
      <c r="J6579" s="28">
        <v>73024</v>
      </c>
      <c r="K6579" s="28" t="s">
        <v>978</v>
      </c>
      <c r="L6579" s="28">
        <v>2</v>
      </c>
      <c r="M6579" s="28" t="str">
        <f t="shared" si="121"/>
        <v>730242</v>
      </c>
      <c r="N6579" s="28">
        <v>23172</v>
      </c>
      <c r="O6579" s="279">
        <v>77926.046340000001</v>
      </c>
    </row>
    <row r="6580" spans="10:15" x14ac:dyDescent="0.2">
      <c r="J6580" s="28">
        <v>73024</v>
      </c>
      <c r="K6580" s="28" t="s">
        <v>978</v>
      </c>
      <c r="L6580" s="28">
        <v>3</v>
      </c>
      <c r="M6580" s="28" t="str">
        <f t="shared" si="121"/>
        <v>730243</v>
      </c>
      <c r="N6580" s="28">
        <v>3977</v>
      </c>
      <c r="O6580" s="279">
        <v>77604.539439999993</v>
      </c>
    </row>
    <row r="6581" spans="10:15" x14ac:dyDescent="0.2">
      <c r="J6581" s="28">
        <v>73024</v>
      </c>
      <c r="K6581" s="28" t="s">
        <v>978</v>
      </c>
      <c r="L6581" s="28">
        <v>4</v>
      </c>
      <c r="M6581" s="28" t="str">
        <f t="shared" si="121"/>
        <v>730244</v>
      </c>
      <c r="N6581" s="28">
        <v>4837</v>
      </c>
      <c r="O6581" s="279">
        <v>96007.191049999994</v>
      </c>
    </row>
    <row r="6582" spans="10:15" x14ac:dyDescent="0.2">
      <c r="J6582" s="28">
        <v>73024</v>
      </c>
      <c r="K6582" s="28" t="s">
        <v>978</v>
      </c>
      <c r="L6582" s="28">
        <v>5</v>
      </c>
      <c r="M6582" s="28" t="str">
        <f t="shared" si="121"/>
        <v>730245</v>
      </c>
      <c r="N6582" s="28">
        <v>1483</v>
      </c>
      <c r="O6582" s="279">
        <v>16026.513569999999</v>
      </c>
    </row>
    <row r="6583" spans="10:15" x14ac:dyDescent="0.2">
      <c r="J6583" s="28">
        <v>73024</v>
      </c>
      <c r="K6583" s="28" t="s">
        <v>978</v>
      </c>
      <c r="L6583" s="28">
        <v>9</v>
      </c>
      <c r="M6583" s="28" t="str">
        <f t="shared" si="121"/>
        <v>730249</v>
      </c>
      <c r="N6583" s="28">
        <v>413</v>
      </c>
      <c r="O6583" s="279">
        <v>53595.73732</v>
      </c>
    </row>
    <row r="6584" spans="10:15" x14ac:dyDescent="0.2">
      <c r="J6584" s="28">
        <v>73024</v>
      </c>
      <c r="K6584" s="28" t="s">
        <v>978</v>
      </c>
      <c r="L6584" s="28">
        <v>12</v>
      </c>
      <c r="M6584" s="28" t="str">
        <f t="shared" si="121"/>
        <v>7302412</v>
      </c>
      <c r="N6584" s="28">
        <v>0</v>
      </c>
      <c r="O6584" s="279">
        <v>17762.850340000001</v>
      </c>
    </row>
    <row r="6585" spans="10:15" x14ac:dyDescent="0.2">
      <c r="J6585" s="28">
        <v>73026</v>
      </c>
      <c r="K6585" s="28" t="s">
        <v>979</v>
      </c>
      <c r="L6585" s="28">
        <v>1</v>
      </c>
      <c r="M6585" s="28" t="str">
        <f t="shared" si="121"/>
        <v>730261</v>
      </c>
      <c r="N6585" s="28">
        <v>16507</v>
      </c>
      <c r="O6585" s="279">
        <v>63960.534330000002</v>
      </c>
    </row>
    <row r="6586" spans="10:15" x14ac:dyDescent="0.2">
      <c r="J6586" s="28">
        <v>73026</v>
      </c>
      <c r="K6586" s="28" t="s">
        <v>979</v>
      </c>
      <c r="L6586" s="28">
        <v>2</v>
      </c>
      <c r="M6586" s="28" t="str">
        <f t="shared" si="121"/>
        <v>730262</v>
      </c>
      <c r="N6586" s="28">
        <v>57840</v>
      </c>
      <c r="O6586" s="279">
        <v>112472.9886</v>
      </c>
    </row>
    <row r="6587" spans="10:15" x14ac:dyDescent="0.2">
      <c r="J6587" s="28">
        <v>73026</v>
      </c>
      <c r="K6587" s="28" t="s">
        <v>979</v>
      </c>
      <c r="L6587" s="28">
        <v>3</v>
      </c>
      <c r="M6587" s="28" t="str">
        <f t="shared" si="121"/>
        <v>730263</v>
      </c>
      <c r="N6587" s="28">
        <v>10822</v>
      </c>
      <c r="O6587" s="279">
        <v>135631.3518</v>
      </c>
    </row>
    <row r="6588" spans="10:15" x14ac:dyDescent="0.2">
      <c r="J6588" s="28">
        <v>73026</v>
      </c>
      <c r="K6588" s="28" t="s">
        <v>979</v>
      </c>
      <c r="L6588" s="28">
        <v>4</v>
      </c>
      <c r="M6588" s="28" t="str">
        <f t="shared" si="121"/>
        <v>730264</v>
      </c>
      <c r="N6588" s="28">
        <v>3076</v>
      </c>
      <c r="O6588" s="279">
        <v>93996.192209999994</v>
      </c>
    </row>
    <row r="6589" spans="10:15" x14ac:dyDescent="0.2">
      <c r="J6589" s="28">
        <v>73026</v>
      </c>
      <c r="K6589" s="28" t="s">
        <v>979</v>
      </c>
      <c r="L6589" s="28">
        <v>6</v>
      </c>
      <c r="M6589" s="28" t="str">
        <f t="shared" si="121"/>
        <v>730266</v>
      </c>
      <c r="N6589" s="28">
        <v>279</v>
      </c>
      <c r="O6589" s="279">
        <v>31925.107059999998</v>
      </c>
    </row>
    <row r="6590" spans="10:15" x14ac:dyDescent="0.2">
      <c r="J6590" s="28">
        <v>73026</v>
      </c>
      <c r="K6590" s="28" t="s">
        <v>979</v>
      </c>
      <c r="L6590" s="28">
        <v>9</v>
      </c>
      <c r="M6590" s="28" t="str">
        <f t="shared" si="121"/>
        <v>730269</v>
      </c>
      <c r="N6590" s="28">
        <v>1592</v>
      </c>
      <c r="O6590" s="279">
        <v>184826.1202</v>
      </c>
    </row>
    <row r="6591" spans="10:15" x14ac:dyDescent="0.2">
      <c r="J6591" s="28">
        <v>73026</v>
      </c>
      <c r="K6591" s="28" t="s">
        <v>979</v>
      </c>
      <c r="L6591" s="28">
        <v>10</v>
      </c>
      <c r="M6591" s="28" t="str">
        <f t="shared" si="121"/>
        <v>7302610</v>
      </c>
      <c r="N6591" s="28">
        <v>712</v>
      </c>
      <c r="O6591" s="279">
        <v>343298.76620000001</v>
      </c>
    </row>
    <row r="6592" spans="10:15" x14ac:dyDescent="0.2">
      <c r="J6592" s="28">
        <v>73026</v>
      </c>
      <c r="K6592" s="28" t="s">
        <v>979</v>
      </c>
      <c r="L6592" s="28">
        <v>12</v>
      </c>
      <c r="M6592" s="28" t="str">
        <f t="shared" si="121"/>
        <v>7302612</v>
      </c>
      <c r="N6592" s="28">
        <v>0</v>
      </c>
      <c r="O6592" s="279">
        <v>23299.707709999999</v>
      </c>
    </row>
    <row r="6593" spans="10:15" x14ac:dyDescent="0.2">
      <c r="J6593" s="28">
        <v>73030</v>
      </c>
      <c r="K6593" s="28" t="s">
        <v>980</v>
      </c>
      <c r="L6593" s="28">
        <v>1</v>
      </c>
      <c r="M6593" s="28" t="str">
        <f t="shared" si="121"/>
        <v>730301</v>
      </c>
      <c r="N6593" s="28">
        <v>76500</v>
      </c>
      <c r="O6593" s="279">
        <v>22345.080249999999</v>
      </c>
    </row>
    <row r="6594" spans="10:15" x14ac:dyDescent="0.2">
      <c r="J6594" s="28">
        <v>73030</v>
      </c>
      <c r="K6594" s="28" t="s">
        <v>980</v>
      </c>
      <c r="L6594" s="28">
        <v>2</v>
      </c>
      <c r="M6594" s="28" t="str">
        <f t="shared" si="121"/>
        <v>730302</v>
      </c>
      <c r="N6594" s="28">
        <v>39259</v>
      </c>
      <c r="O6594" s="279">
        <v>55630.598570000002</v>
      </c>
    </row>
    <row r="6595" spans="10:15" x14ac:dyDescent="0.2">
      <c r="J6595" s="28">
        <v>73030</v>
      </c>
      <c r="K6595" s="28" t="s">
        <v>980</v>
      </c>
      <c r="L6595" s="28">
        <v>3</v>
      </c>
      <c r="M6595" s="28" t="str">
        <f t="shared" ref="M6595:M6658" si="122">J6595&amp;L6595</f>
        <v>730303</v>
      </c>
      <c r="N6595" s="28">
        <v>1396</v>
      </c>
      <c r="O6595" s="279">
        <v>139825.1501</v>
      </c>
    </row>
    <row r="6596" spans="10:15" x14ac:dyDescent="0.2">
      <c r="J6596" s="28">
        <v>73030</v>
      </c>
      <c r="K6596" s="28" t="s">
        <v>980</v>
      </c>
      <c r="L6596" s="28">
        <v>4</v>
      </c>
      <c r="M6596" s="28" t="str">
        <f t="shared" si="122"/>
        <v>730304</v>
      </c>
      <c r="N6596" s="28">
        <v>943</v>
      </c>
      <c r="O6596" s="279">
        <v>59090.116280000002</v>
      </c>
    </row>
    <row r="6597" spans="10:15" x14ac:dyDescent="0.2">
      <c r="J6597" s="28">
        <v>73030</v>
      </c>
      <c r="K6597" s="28" t="s">
        <v>980</v>
      </c>
      <c r="L6597" s="28">
        <v>5</v>
      </c>
      <c r="M6597" s="28" t="str">
        <f t="shared" si="122"/>
        <v>730305</v>
      </c>
      <c r="N6597" s="28">
        <v>796</v>
      </c>
      <c r="O6597" s="279">
        <v>126595.6167</v>
      </c>
    </row>
    <row r="6598" spans="10:15" x14ac:dyDescent="0.2">
      <c r="J6598" s="28">
        <v>73030</v>
      </c>
      <c r="K6598" s="28" t="s">
        <v>980</v>
      </c>
      <c r="L6598" s="28">
        <v>7</v>
      </c>
      <c r="M6598" s="28" t="str">
        <f t="shared" si="122"/>
        <v>730307</v>
      </c>
      <c r="N6598" s="28">
        <v>2584</v>
      </c>
      <c r="O6598" s="279">
        <v>19822.33006</v>
      </c>
    </row>
    <row r="6599" spans="10:15" x14ac:dyDescent="0.2">
      <c r="J6599" s="28">
        <v>73030</v>
      </c>
      <c r="K6599" s="28" t="s">
        <v>980</v>
      </c>
      <c r="L6599" s="28">
        <v>9</v>
      </c>
      <c r="M6599" s="28" t="str">
        <f t="shared" si="122"/>
        <v>730309</v>
      </c>
      <c r="N6599" s="28">
        <v>1422</v>
      </c>
      <c r="O6599" s="279">
        <v>106871.7015</v>
      </c>
    </row>
    <row r="6600" spans="10:15" x14ac:dyDescent="0.2">
      <c r="J6600" s="28">
        <v>73030</v>
      </c>
      <c r="K6600" s="28" t="s">
        <v>980</v>
      </c>
      <c r="L6600" s="28">
        <v>10</v>
      </c>
      <c r="M6600" s="28" t="str">
        <f t="shared" si="122"/>
        <v>7303010</v>
      </c>
      <c r="N6600" s="28">
        <v>5511</v>
      </c>
      <c r="O6600" s="279">
        <v>141867.61489999999</v>
      </c>
    </row>
    <row r="6601" spans="10:15" x14ac:dyDescent="0.2">
      <c r="J6601" s="28">
        <v>73030</v>
      </c>
      <c r="K6601" s="28" t="s">
        <v>980</v>
      </c>
      <c r="L6601" s="28">
        <v>11</v>
      </c>
      <c r="M6601" s="28" t="str">
        <f t="shared" si="122"/>
        <v>7303011</v>
      </c>
      <c r="N6601" s="28">
        <v>160</v>
      </c>
      <c r="O6601" s="279">
        <v>219760.4167</v>
      </c>
    </row>
    <row r="6602" spans="10:15" x14ac:dyDescent="0.2">
      <c r="J6602" s="28">
        <v>73030</v>
      </c>
      <c r="K6602" s="28" t="s">
        <v>980</v>
      </c>
      <c r="L6602" s="28">
        <v>12</v>
      </c>
      <c r="M6602" s="28" t="str">
        <f t="shared" si="122"/>
        <v>7303012</v>
      </c>
      <c r="N6602" s="28">
        <v>0</v>
      </c>
      <c r="O6602" s="279">
        <v>13806.952149999999</v>
      </c>
    </row>
    <row r="6603" spans="10:15" x14ac:dyDescent="0.2">
      <c r="J6603" s="28">
        <v>73043</v>
      </c>
      <c r="K6603" s="28" t="s">
        <v>981</v>
      </c>
      <c r="L6603" s="28">
        <v>1</v>
      </c>
      <c r="M6603" s="28" t="str">
        <f t="shared" si="122"/>
        <v>730431</v>
      </c>
      <c r="N6603" s="28">
        <v>20144</v>
      </c>
      <c r="O6603" s="279">
        <v>29807.432990000001</v>
      </c>
    </row>
    <row r="6604" spans="10:15" x14ac:dyDescent="0.2">
      <c r="J6604" s="28">
        <v>73043</v>
      </c>
      <c r="K6604" s="28" t="s">
        <v>981</v>
      </c>
      <c r="L6604" s="28">
        <v>2</v>
      </c>
      <c r="M6604" s="28" t="str">
        <f t="shared" si="122"/>
        <v>730432</v>
      </c>
      <c r="N6604" s="28">
        <v>16842</v>
      </c>
      <c r="O6604" s="279">
        <v>94465.608179999996</v>
      </c>
    </row>
    <row r="6605" spans="10:15" x14ac:dyDescent="0.2">
      <c r="J6605" s="28">
        <v>73043</v>
      </c>
      <c r="K6605" s="28" t="s">
        <v>981</v>
      </c>
      <c r="L6605" s="28">
        <v>3</v>
      </c>
      <c r="M6605" s="28" t="str">
        <f t="shared" si="122"/>
        <v>730433</v>
      </c>
      <c r="N6605" s="28">
        <v>1684</v>
      </c>
      <c r="O6605" s="279">
        <v>131924.337</v>
      </c>
    </row>
    <row r="6606" spans="10:15" x14ac:dyDescent="0.2">
      <c r="J6606" s="28">
        <v>73043</v>
      </c>
      <c r="K6606" s="28" t="s">
        <v>981</v>
      </c>
      <c r="L6606" s="28">
        <v>9</v>
      </c>
      <c r="M6606" s="28" t="str">
        <f t="shared" si="122"/>
        <v>730439</v>
      </c>
      <c r="N6606" s="28">
        <v>104</v>
      </c>
      <c r="O6606" s="279">
        <v>17845.336930000001</v>
      </c>
    </row>
    <row r="6607" spans="10:15" x14ac:dyDescent="0.2">
      <c r="J6607" s="28">
        <v>73043</v>
      </c>
      <c r="K6607" s="28" t="s">
        <v>981</v>
      </c>
      <c r="L6607" s="28">
        <v>10</v>
      </c>
      <c r="M6607" s="28" t="str">
        <f t="shared" si="122"/>
        <v>7304310</v>
      </c>
      <c r="N6607" s="28">
        <v>1489</v>
      </c>
      <c r="O6607" s="279">
        <v>265861.27360000001</v>
      </c>
    </row>
    <row r="6608" spans="10:15" x14ac:dyDescent="0.2">
      <c r="J6608" s="28">
        <v>73043</v>
      </c>
      <c r="K6608" s="28" t="s">
        <v>981</v>
      </c>
      <c r="L6608" s="28">
        <v>12</v>
      </c>
      <c r="M6608" s="28" t="str">
        <f t="shared" si="122"/>
        <v>7304312</v>
      </c>
      <c r="N6608" s="28">
        <v>0</v>
      </c>
      <c r="O6608" s="279">
        <v>18703.930359999998</v>
      </c>
    </row>
    <row r="6609" spans="10:15" x14ac:dyDescent="0.2">
      <c r="J6609" s="28">
        <v>73055</v>
      </c>
      <c r="K6609" s="28" t="s">
        <v>982</v>
      </c>
      <c r="L6609" s="28">
        <v>1</v>
      </c>
      <c r="M6609" s="28" t="str">
        <f t="shared" si="122"/>
        <v>730551</v>
      </c>
      <c r="N6609" s="28">
        <v>146810</v>
      </c>
      <c r="O6609" s="279">
        <v>18945.21558</v>
      </c>
    </row>
    <row r="6610" spans="10:15" x14ac:dyDescent="0.2">
      <c r="J6610" s="28">
        <v>73055</v>
      </c>
      <c r="K6610" s="28" t="s">
        <v>982</v>
      </c>
      <c r="L6610" s="28">
        <v>2</v>
      </c>
      <c r="M6610" s="28" t="str">
        <f t="shared" si="122"/>
        <v>730552</v>
      </c>
      <c r="N6610" s="28">
        <v>60287</v>
      </c>
      <c r="O6610" s="279">
        <v>56516.986190000003</v>
      </c>
    </row>
    <row r="6611" spans="10:15" x14ac:dyDescent="0.2">
      <c r="J6611" s="28">
        <v>73055</v>
      </c>
      <c r="K6611" s="28" t="s">
        <v>982</v>
      </c>
      <c r="L6611" s="28">
        <v>3</v>
      </c>
      <c r="M6611" s="28" t="str">
        <f t="shared" si="122"/>
        <v>730553</v>
      </c>
      <c r="N6611" s="28">
        <v>7892</v>
      </c>
      <c r="O6611" s="279">
        <v>69484.574609999996</v>
      </c>
    </row>
    <row r="6612" spans="10:15" x14ac:dyDescent="0.2">
      <c r="J6612" s="28">
        <v>73055</v>
      </c>
      <c r="K6612" s="28" t="s">
        <v>982</v>
      </c>
      <c r="L6612" s="28">
        <v>4</v>
      </c>
      <c r="M6612" s="28" t="str">
        <f t="shared" si="122"/>
        <v>730554</v>
      </c>
      <c r="N6612" s="28">
        <v>4338</v>
      </c>
      <c r="O6612" s="279">
        <v>60006.510880000002</v>
      </c>
    </row>
    <row r="6613" spans="10:15" x14ac:dyDescent="0.2">
      <c r="J6613" s="28">
        <v>73055</v>
      </c>
      <c r="K6613" s="28" t="s">
        <v>982</v>
      </c>
      <c r="L6613" s="28">
        <v>5</v>
      </c>
      <c r="M6613" s="28" t="str">
        <f t="shared" si="122"/>
        <v>730555</v>
      </c>
      <c r="N6613" s="28">
        <v>2349</v>
      </c>
      <c r="O6613" s="279">
        <v>18270.2991</v>
      </c>
    </row>
    <row r="6614" spans="10:15" x14ac:dyDescent="0.2">
      <c r="J6614" s="28">
        <v>73055</v>
      </c>
      <c r="K6614" s="28" t="s">
        <v>982</v>
      </c>
      <c r="L6614" s="28">
        <v>9</v>
      </c>
      <c r="M6614" s="28" t="str">
        <f t="shared" si="122"/>
        <v>730559</v>
      </c>
      <c r="N6614" s="28">
        <v>6271</v>
      </c>
      <c r="O6614" s="279">
        <v>161206.14509999999</v>
      </c>
    </row>
    <row r="6615" spans="10:15" x14ac:dyDescent="0.2">
      <c r="J6615" s="28">
        <v>73055</v>
      </c>
      <c r="K6615" s="28" t="s">
        <v>982</v>
      </c>
      <c r="L6615" s="28">
        <v>11</v>
      </c>
      <c r="M6615" s="28" t="str">
        <f t="shared" si="122"/>
        <v>7305511</v>
      </c>
      <c r="N6615" s="28">
        <v>4650</v>
      </c>
      <c r="O6615" s="279">
        <v>14109.653979999999</v>
      </c>
    </row>
    <row r="6616" spans="10:15" x14ac:dyDescent="0.2">
      <c r="J6616" s="28">
        <v>73055</v>
      </c>
      <c r="K6616" s="28" t="s">
        <v>982</v>
      </c>
      <c r="L6616" s="28">
        <v>12</v>
      </c>
      <c r="M6616" s="28" t="str">
        <f t="shared" si="122"/>
        <v>7305512</v>
      </c>
      <c r="N6616" s="28">
        <v>0</v>
      </c>
      <c r="O6616" s="279">
        <v>7757.9688850000002</v>
      </c>
    </row>
    <row r="6617" spans="10:15" x14ac:dyDescent="0.2">
      <c r="J6617" s="28">
        <v>73067</v>
      </c>
      <c r="K6617" s="28" t="s">
        <v>983</v>
      </c>
      <c r="L6617" s="28">
        <v>1</v>
      </c>
      <c r="M6617" s="28" t="str">
        <f t="shared" si="122"/>
        <v>730671</v>
      </c>
      <c r="N6617" s="28">
        <v>65709</v>
      </c>
      <c r="O6617" s="279">
        <v>27248.359479999999</v>
      </c>
    </row>
    <row r="6618" spans="10:15" x14ac:dyDescent="0.2">
      <c r="J6618" s="28">
        <v>73067</v>
      </c>
      <c r="K6618" s="28" t="s">
        <v>983</v>
      </c>
      <c r="L6618" s="28">
        <v>2</v>
      </c>
      <c r="M6618" s="28" t="str">
        <f t="shared" si="122"/>
        <v>730672</v>
      </c>
      <c r="N6618" s="28">
        <v>64507</v>
      </c>
      <c r="O6618" s="279">
        <v>75822.554120000001</v>
      </c>
    </row>
    <row r="6619" spans="10:15" x14ac:dyDescent="0.2">
      <c r="J6619" s="28">
        <v>73067</v>
      </c>
      <c r="K6619" s="28" t="s">
        <v>983</v>
      </c>
      <c r="L6619" s="28">
        <v>3</v>
      </c>
      <c r="M6619" s="28" t="str">
        <f t="shared" si="122"/>
        <v>730673</v>
      </c>
      <c r="N6619" s="28">
        <v>7474</v>
      </c>
      <c r="O6619" s="279">
        <v>155960.6249</v>
      </c>
    </row>
    <row r="6620" spans="10:15" x14ac:dyDescent="0.2">
      <c r="J6620" s="28">
        <v>73067</v>
      </c>
      <c r="K6620" s="28" t="s">
        <v>983</v>
      </c>
      <c r="L6620" s="28">
        <v>4</v>
      </c>
      <c r="M6620" s="28" t="str">
        <f t="shared" si="122"/>
        <v>730674</v>
      </c>
      <c r="N6620" s="28">
        <v>1298</v>
      </c>
      <c r="O6620" s="279">
        <v>83947.511310000002</v>
      </c>
    </row>
    <row r="6621" spans="10:15" x14ac:dyDescent="0.2">
      <c r="J6621" s="28">
        <v>73067</v>
      </c>
      <c r="K6621" s="28" t="s">
        <v>983</v>
      </c>
      <c r="L6621" s="28">
        <v>5</v>
      </c>
      <c r="M6621" s="28" t="str">
        <f t="shared" si="122"/>
        <v>730675</v>
      </c>
      <c r="N6621" s="28">
        <v>3930</v>
      </c>
      <c r="O6621" s="279">
        <v>117142.2436</v>
      </c>
    </row>
    <row r="6622" spans="10:15" x14ac:dyDescent="0.2">
      <c r="J6622" s="28">
        <v>73067</v>
      </c>
      <c r="K6622" s="28" t="s">
        <v>983</v>
      </c>
      <c r="L6622" s="28">
        <v>9</v>
      </c>
      <c r="M6622" s="28" t="str">
        <f t="shared" si="122"/>
        <v>730679</v>
      </c>
      <c r="N6622" s="28">
        <v>1329</v>
      </c>
      <c r="O6622" s="279">
        <v>74538.269969999994</v>
      </c>
    </row>
    <row r="6623" spans="10:15" x14ac:dyDescent="0.2">
      <c r="J6623" s="28">
        <v>73067</v>
      </c>
      <c r="K6623" s="28" t="s">
        <v>983</v>
      </c>
      <c r="L6623" s="28">
        <v>12</v>
      </c>
      <c r="M6623" s="28" t="str">
        <f t="shared" si="122"/>
        <v>7306712</v>
      </c>
      <c r="N6623" s="28">
        <v>0</v>
      </c>
      <c r="O6623" s="279">
        <v>14146.34894</v>
      </c>
    </row>
    <row r="6624" spans="10:15" x14ac:dyDescent="0.2">
      <c r="J6624" s="28">
        <v>73124</v>
      </c>
      <c r="K6624" s="28" t="s">
        <v>984</v>
      </c>
      <c r="L6624" s="28">
        <v>1</v>
      </c>
      <c r="M6624" s="28" t="str">
        <f t="shared" si="122"/>
        <v>731241</v>
      </c>
      <c r="N6624" s="28">
        <v>38748</v>
      </c>
      <c r="O6624" s="279">
        <v>72168.99656</v>
      </c>
    </row>
    <row r="6625" spans="10:15" x14ac:dyDescent="0.2">
      <c r="J6625" s="28">
        <v>73124</v>
      </c>
      <c r="K6625" s="28" t="s">
        <v>984</v>
      </c>
      <c r="L6625" s="28">
        <v>2</v>
      </c>
      <c r="M6625" s="28" t="str">
        <f t="shared" si="122"/>
        <v>731242</v>
      </c>
      <c r="N6625" s="28">
        <v>113333</v>
      </c>
      <c r="O6625" s="279">
        <v>148537.21859999999</v>
      </c>
    </row>
    <row r="6626" spans="10:15" x14ac:dyDescent="0.2">
      <c r="J6626" s="28">
        <v>73124</v>
      </c>
      <c r="K6626" s="28" t="s">
        <v>984</v>
      </c>
      <c r="L6626" s="28">
        <v>3</v>
      </c>
      <c r="M6626" s="28" t="str">
        <f t="shared" si="122"/>
        <v>731243</v>
      </c>
      <c r="N6626" s="28">
        <v>21733</v>
      </c>
      <c r="O6626" s="279">
        <v>256619.0577</v>
      </c>
    </row>
    <row r="6627" spans="10:15" x14ac:dyDescent="0.2">
      <c r="J6627" s="28">
        <v>73124</v>
      </c>
      <c r="K6627" s="28" t="s">
        <v>984</v>
      </c>
      <c r="L6627" s="28">
        <v>4</v>
      </c>
      <c r="M6627" s="28" t="str">
        <f t="shared" si="122"/>
        <v>731244</v>
      </c>
      <c r="N6627" s="28">
        <v>8868</v>
      </c>
      <c r="O6627" s="279">
        <v>298475.88140000001</v>
      </c>
    </row>
    <row r="6628" spans="10:15" x14ac:dyDescent="0.2">
      <c r="J6628" s="28">
        <v>73124</v>
      </c>
      <c r="K6628" s="28" t="s">
        <v>984</v>
      </c>
      <c r="L6628" s="28">
        <v>5</v>
      </c>
      <c r="M6628" s="28" t="str">
        <f t="shared" si="122"/>
        <v>731245</v>
      </c>
      <c r="N6628" s="28">
        <v>4039</v>
      </c>
      <c r="O6628" s="279">
        <v>434130.48369999998</v>
      </c>
    </row>
    <row r="6629" spans="10:15" x14ac:dyDescent="0.2">
      <c r="J6629" s="28">
        <v>73124</v>
      </c>
      <c r="K6629" s="28" t="s">
        <v>984</v>
      </c>
      <c r="L6629" s="28">
        <v>6</v>
      </c>
      <c r="M6629" s="28" t="str">
        <f t="shared" si="122"/>
        <v>731246</v>
      </c>
      <c r="N6629" s="28">
        <v>2283</v>
      </c>
      <c r="O6629" s="279">
        <v>11377.46819</v>
      </c>
    </row>
    <row r="6630" spans="10:15" x14ac:dyDescent="0.2">
      <c r="J6630" s="28">
        <v>73124</v>
      </c>
      <c r="K6630" s="28" t="s">
        <v>984</v>
      </c>
      <c r="L6630" s="28">
        <v>7</v>
      </c>
      <c r="M6630" s="28" t="str">
        <f t="shared" si="122"/>
        <v>731247</v>
      </c>
      <c r="N6630" s="28">
        <v>8639</v>
      </c>
      <c r="O6630" s="279">
        <v>353431.32160000002</v>
      </c>
    </row>
    <row r="6631" spans="10:15" x14ac:dyDescent="0.2">
      <c r="J6631" s="28">
        <v>73124</v>
      </c>
      <c r="K6631" s="28" t="s">
        <v>984</v>
      </c>
      <c r="L6631" s="28">
        <v>9</v>
      </c>
      <c r="M6631" s="28" t="str">
        <f t="shared" si="122"/>
        <v>731249</v>
      </c>
      <c r="N6631" s="28">
        <v>1917</v>
      </c>
      <c r="O6631" s="279">
        <v>282978.75280000002</v>
      </c>
    </row>
    <row r="6632" spans="10:15" x14ac:dyDescent="0.2">
      <c r="J6632" s="28">
        <v>73124</v>
      </c>
      <c r="K6632" s="28" t="s">
        <v>984</v>
      </c>
      <c r="L6632" s="28">
        <v>10</v>
      </c>
      <c r="M6632" s="28" t="str">
        <f t="shared" si="122"/>
        <v>7312410</v>
      </c>
      <c r="N6632" s="28">
        <v>847</v>
      </c>
      <c r="O6632" s="279">
        <v>285714.64380000002</v>
      </c>
    </row>
    <row r="6633" spans="10:15" x14ac:dyDescent="0.2">
      <c r="J6633" s="28">
        <v>73124</v>
      </c>
      <c r="K6633" s="28" t="s">
        <v>984</v>
      </c>
      <c r="L6633" s="28">
        <v>12</v>
      </c>
      <c r="M6633" s="28" t="str">
        <f t="shared" si="122"/>
        <v>7312412</v>
      </c>
      <c r="N6633" s="28">
        <v>0</v>
      </c>
      <c r="O6633" s="279">
        <v>37204.491249999999</v>
      </c>
    </row>
    <row r="6634" spans="10:15" x14ac:dyDescent="0.2">
      <c r="J6634" s="28">
        <v>73148</v>
      </c>
      <c r="K6634" s="28" t="s">
        <v>985</v>
      </c>
      <c r="L6634" s="28">
        <v>1</v>
      </c>
      <c r="M6634" s="28" t="str">
        <f t="shared" si="122"/>
        <v>731481</v>
      </c>
      <c r="N6634" s="28">
        <v>51796</v>
      </c>
      <c r="O6634" s="279">
        <v>85918.910789999994</v>
      </c>
    </row>
    <row r="6635" spans="10:15" x14ac:dyDescent="0.2">
      <c r="J6635" s="28">
        <v>73148</v>
      </c>
      <c r="K6635" s="28" t="s">
        <v>985</v>
      </c>
      <c r="L6635" s="28">
        <v>2</v>
      </c>
      <c r="M6635" s="28" t="str">
        <f t="shared" si="122"/>
        <v>731482</v>
      </c>
      <c r="N6635" s="28">
        <v>210982</v>
      </c>
      <c r="O6635" s="279">
        <v>175365.2629</v>
      </c>
    </row>
    <row r="6636" spans="10:15" x14ac:dyDescent="0.2">
      <c r="J6636" s="28">
        <v>73148</v>
      </c>
      <c r="K6636" s="28" t="s">
        <v>985</v>
      </c>
      <c r="L6636" s="28">
        <v>3</v>
      </c>
      <c r="M6636" s="28" t="str">
        <f t="shared" si="122"/>
        <v>731483</v>
      </c>
      <c r="N6636" s="28">
        <v>91628</v>
      </c>
      <c r="O6636" s="279">
        <v>255502.81779999999</v>
      </c>
    </row>
    <row r="6637" spans="10:15" x14ac:dyDescent="0.2">
      <c r="J6637" s="28">
        <v>73148</v>
      </c>
      <c r="K6637" s="28" t="s">
        <v>985</v>
      </c>
      <c r="L6637" s="28">
        <v>4</v>
      </c>
      <c r="M6637" s="28" t="str">
        <f t="shared" si="122"/>
        <v>731484</v>
      </c>
      <c r="N6637" s="28">
        <v>63604</v>
      </c>
      <c r="O6637" s="279">
        <v>297511.08470000001</v>
      </c>
    </row>
    <row r="6638" spans="10:15" x14ac:dyDescent="0.2">
      <c r="J6638" s="28">
        <v>73148</v>
      </c>
      <c r="K6638" s="28" t="s">
        <v>985</v>
      </c>
      <c r="L6638" s="28">
        <v>5</v>
      </c>
      <c r="M6638" s="28" t="str">
        <f t="shared" si="122"/>
        <v>731485</v>
      </c>
      <c r="N6638" s="28">
        <v>14489</v>
      </c>
      <c r="O6638" s="279">
        <v>252318.9368</v>
      </c>
    </row>
    <row r="6639" spans="10:15" x14ac:dyDescent="0.2">
      <c r="J6639" s="28">
        <v>73148</v>
      </c>
      <c r="K6639" s="28" t="s">
        <v>985</v>
      </c>
      <c r="L6639" s="28">
        <v>6</v>
      </c>
      <c r="M6639" s="28" t="str">
        <f t="shared" si="122"/>
        <v>731486</v>
      </c>
      <c r="N6639" s="28">
        <v>13837</v>
      </c>
      <c r="O6639" s="279">
        <v>227340.2487</v>
      </c>
    </row>
    <row r="6640" spans="10:15" x14ac:dyDescent="0.2">
      <c r="J6640" s="28">
        <v>73148</v>
      </c>
      <c r="K6640" s="28" t="s">
        <v>985</v>
      </c>
      <c r="L6640" s="28">
        <v>7</v>
      </c>
      <c r="M6640" s="28" t="str">
        <f t="shared" si="122"/>
        <v>731487</v>
      </c>
      <c r="N6640" s="28">
        <v>13185</v>
      </c>
      <c r="O6640" s="279">
        <v>112105.0505</v>
      </c>
    </row>
    <row r="6641" spans="10:15" x14ac:dyDescent="0.2">
      <c r="J6641" s="28">
        <v>73148</v>
      </c>
      <c r="K6641" s="28" t="s">
        <v>985</v>
      </c>
      <c r="L6641" s="28">
        <v>9</v>
      </c>
      <c r="M6641" s="28" t="str">
        <f t="shared" si="122"/>
        <v>731489</v>
      </c>
      <c r="N6641" s="28">
        <v>1899</v>
      </c>
      <c r="O6641" s="279">
        <v>311869.80430000002</v>
      </c>
    </row>
    <row r="6642" spans="10:15" x14ac:dyDescent="0.2">
      <c r="J6642" s="28">
        <v>73148</v>
      </c>
      <c r="K6642" s="28" t="s">
        <v>985</v>
      </c>
      <c r="L6642" s="28">
        <v>10</v>
      </c>
      <c r="M6642" s="28" t="str">
        <f t="shared" si="122"/>
        <v>7314810</v>
      </c>
      <c r="N6642" s="28">
        <v>454</v>
      </c>
      <c r="O6642" s="279">
        <v>662015.81030000001</v>
      </c>
    </row>
    <row r="6643" spans="10:15" x14ac:dyDescent="0.2">
      <c r="J6643" s="28">
        <v>73148</v>
      </c>
      <c r="K6643" s="28" t="s">
        <v>985</v>
      </c>
      <c r="L6643" s="28">
        <v>11</v>
      </c>
      <c r="M6643" s="28" t="str">
        <f t="shared" si="122"/>
        <v>7314811</v>
      </c>
      <c r="N6643" s="28">
        <v>0</v>
      </c>
      <c r="O6643" s="279">
        <v>28666.666669999999</v>
      </c>
    </row>
    <row r="6644" spans="10:15" x14ac:dyDescent="0.2">
      <c r="J6644" s="28">
        <v>73148</v>
      </c>
      <c r="K6644" s="28" t="s">
        <v>985</v>
      </c>
      <c r="L6644" s="28">
        <v>12</v>
      </c>
      <c r="M6644" s="28" t="str">
        <f t="shared" si="122"/>
        <v>7314812</v>
      </c>
      <c r="N6644" s="28">
        <v>0</v>
      </c>
      <c r="O6644" s="279">
        <v>40640.06637</v>
      </c>
    </row>
    <row r="6645" spans="10:15" x14ac:dyDescent="0.2">
      <c r="J6645" s="28">
        <v>73152</v>
      </c>
      <c r="K6645" s="28" t="s">
        <v>986</v>
      </c>
      <c r="L6645" s="28">
        <v>1</v>
      </c>
      <c r="M6645" s="28" t="str">
        <f t="shared" si="122"/>
        <v>731521</v>
      </c>
      <c r="N6645" s="28">
        <v>22235</v>
      </c>
      <c r="O6645" s="279">
        <v>36201.661529999998</v>
      </c>
    </row>
    <row r="6646" spans="10:15" x14ac:dyDescent="0.2">
      <c r="J6646" s="28">
        <v>73152</v>
      </c>
      <c r="K6646" s="28" t="s">
        <v>986</v>
      </c>
      <c r="L6646" s="28">
        <v>2</v>
      </c>
      <c r="M6646" s="28" t="str">
        <f t="shared" si="122"/>
        <v>731522</v>
      </c>
      <c r="N6646" s="28">
        <v>19645</v>
      </c>
      <c r="O6646" s="279">
        <v>109613.65979999999</v>
      </c>
    </row>
    <row r="6647" spans="10:15" x14ac:dyDescent="0.2">
      <c r="J6647" s="28">
        <v>73152</v>
      </c>
      <c r="K6647" s="28" t="s">
        <v>986</v>
      </c>
      <c r="L6647" s="28">
        <v>3</v>
      </c>
      <c r="M6647" s="28" t="str">
        <f t="shared" si="122"/>
        <v>731523</v>
      </c>
      <c r="N6647" s="28">
        <v>4823</v>
      </c>
      <c r="O6647" s="279">
        <v>261089.2733</v>
      </c>
    </row>
    <row r="6648" spans="10:15" x14ac:dyDescent="0.2">
      <c r="J6648" s="28">
        <v>73152</v>
      </c>
      <c r="K6648" s="28" t="s">
        <v>986</v>
      </c>
      <c r="L6648" s="28">
        <v>4</v>
      </c>
      <c r="M6648" s="28" t="str">
        <f t="shared" si="122"/>
        <v>731524</v>
      </c>
      <c r="N6648" s="28">
        <v>1139</v>
      </c>
      <c r="O6648" s="279">
        <v>210901.87100000001</v>
      </c>
    </row>
    <row r="6649" spans="10:15" x14ac:dyDescent="0.2">
      <c r="J6649" s="28">
        <v>73152</v>
      </c>
      <c r="K6649" s="28" t="s">
        <v>986</v>
      </c>
      <c r="L6649" s="28">
        <v>9</v>
      </c>
      <c r="M6649" s="28" t="str">
        <f t="shared" si="122"/>
        <v>731529</v>
      </c>
      <c r="N6649" s="28">
        <v>518</v>
      </c>
      <c r="O6649" s="279">
        <v>116681.0748</v>
      </c>
    </row>
    <row r="6650" spans="10:15" x14ac:dyDescent="0.2">
      <c r="J6650" s="28">
        <v>73152</v>
      </c>
      <c r="K6650" s="28" t="s">
        <v>986</v>
      </c>
      <c r="L6650" s="28">
        <v>12</v>
      </c>
      <c r="M6650" s="28" t="str">
        <f t="shared" si="122"/>
        <v>7315212</v>
      </c>
      <c r="N6650" s="28">
        <v>0</v>
      </c>
      <c r="O6650" s="279">
        <v>28737.87991</v>
      </c>
    </row>
    <row r="6651" spans="10:15" x14ac:dyDescent="0.2">
      <c r="J6651" s="28">
        <v>73168</v>
      </c>
      <c r="K6651" s="28" t="s">
        <v>987</v>
      </c>
      <c r="L6651" s="28">
        <v>1</v>
      </c>
      <c r="M6651" s="28" t="str">
        <f t="shared" si="122"/>
        <v>731681</v>
      </c>
      <c r="N6651" s="28">
        <v>226850</v>
      </c>
      <c r="O6651" s="279">
        <v>35623.852659999997</v>
      </c>
    </row>
    <row r="6652" spans="10:15" x14ac:dyDescent="0.2">
      <c r="J6652" s="28">
        <v>73168</v>
      </c>
      <c r="K6652" s="28" t="s">
        <v>987</v>
      </c>
      <c r="L6652" s="28">
        <v>2</v>
      </c>
      <c r="M6652" s="28" t="str">
        <f t="shared" si="122"/>
        <v>731682</v>
      </c>
      <c r="N6652" s="28">
        <v>479529</v>
      </c>
      <c r="O6652" s="279">
        <v>129122.33779999999</v>
      </c>
    </row>
    <row r="6653" spans="10:15" x14ac:dyDescent="0.2">
      <c r="J6653" s="28">
        <v>73168</v>
      </c>
      <c r="K6653" s="28" t="s">
        <v>987</v>
      </c>
      <c r="L6653" s="28">
        <v>3</v>
      </c>
      <c r="M6653" s="28" t="str">
        <f t="shared" si="122"/>
        <v>731683</v>
      </c>
      <c r="N6653" s="28">
        <v>94531</v>
      </c>
      <c r="O6653" s="279">
        <v>240860.31709999999</v>
      </c>
    </row>
    <row r="6654" spans="10:15" x14ac:dyDescent="0.2">
      <c r="J6654" s="28">
        <v>73168</v>
      </c>
      <c r="K6654" s="28" t="s">
        <v>987</v>
      </c>
      <c r="L6654" s="28">
        <v>4</v>
      </c>
      <c r="M6654" s="28" t="str">
        <f t="shared" si="122"/>
        <v>731684</v>
      </c>
      <c r="N6654" s="28">
        <v>34310</v>
      </c>
      <c r="O6654" s="279">
        <v>303581.77500000002</v>
      </c>
    </row>
    <row r="6655" spans="10:15" x14ac:dyDescent="0.2">
      <c r="J6655" s="28">
        <v>73168</v>
      </c>
      <c r="K6655" s="28" t="s">
        <v>987</v>
      </c>
      <c r="L6655" s="28">
        <v>5</v>
      </c>
      <c r="M6655" s="28" t="str">
        <f t="shared" si="122"/>
        <v>731685</v>
      </c>
      <c r="N6655" s="28">
        <v>15661</v>
      </c>
      <c r="O6655" s="279">
        <v>447605.39110000001</v>
      </c>
    </row>
    <row r="6656" spans="10:15" x14ac:dyDescent="0.2">
      <c r="J6656" s="28">
        <v>73168</v>
      </c>
      <c r="K6656" s="28" t="s">
        <v>987</v>
      </c>
      <c r="L6656" s="28">
        <v>6</v>
      </c>
      <c r="M6656" s="28" t="str">
        <f t="shared" si="122"/>
        <v>731686</v>
      </c>
      <c r="N6656" s="28">
        <v>11998</v>
      </c>
      <c r="O6656" s="279">
        <v>518517.09590000001</v>
      </c>
    </row>
    <row r="6657" spans="10:15" x14ac:dyDescent="0.2">
      <c r="J6657" s="28">
        <v>73168</v>
      </c>
      <c r="K6657" s="28" t="s">
        <v>987</v>
      </c>
      <c r="L6657" s="28">
        <v>7</v>
      </c>
      <c r="M6657" s="28" t="str">
        <f t="shared" si="122"/>
        <v>731687</v>
      </c>
      <c r="N6657" s="28">
        <v>14267</v>
      </c>
      <c r="O6657" s="279">
        <v>423604.96970000002</v>
      </c>
    </row>
    <row r="6658" spans="10:15" x14ac:dyDescent="0.2">
      <c r="J6658" s="28">
        <v>73168</v>
      </c>
      <c r="K6658" s="28" t="s">
        <v>987</v>
      </c>
      <c r="L6658" s="28">
        <v>8</v>
      </c>
      <c r="M6658" s="28" t="str">
        <f t="shared" si="122"/>
        <v>731688</v>
      </c>
      <c r="N6658" s="28">
        <v>7605</v>
      </c>
      <c r="O6658" s="279">
        <v>354114.18449999997</v>
      </c>
    </row>
    <row r="6659" spans="10:15" x14ac:dyDescent="0.2">
      <c r="J6659" s="28">
        <v>73168</v>
      </c>
      <c r="K6659" s="28" t="s">
        <v>987</v>
      </c>
      <c r="L6659" s="28">
        <v>9</v>
      </c>
      <c r="M6659" s="28" t="str">
        <f t="shared" ref="M6659:M6722" si="123">J6659&amp;L6659</f>
        <v>731689</v>
      </c>
      <c r="N6659" s="28">
        <v>21653</v>
      </c>
      <c r="O6659" s="279">
        <v>394516.94959999999</v>
      </c>
    </row>
    <row r="6660" spans="10:15" x14ac:dyDescent="0.2">
      <c r="J6660" s="28">
        <v>73168</v>
      </c>
      <c r="K6660" s="28" t="s">
        <v>987</v>
      </c>
      <c r="L6660" s="28">
        <v>10</v>
      </c>
      <c r="M6660" s="28" t="str">
        <f t="shared" si="123"/>
        <v>7316810</v>
      </c>
      <c r="N6660" s="28">
        <v>31587</v>
      </c>
      <c r="O6660" s="279">
        <v>479797.1801</v>
      </c>
    </row>
    <row r="6661" spans="10:15" x14ac:dyDescent="0.2">
      <c r="J6661" s="28">
        <v>73168</v>
      </c>
      <c r="K6661" s="28" t="s">
        <v>987</v>
      </c>
      <c r="L6661" s="28">
        <v>11</v>
      </c>
      <c r="M6661" s="28" t="str">
        <f t="shared" si="123"/>
        <v>7316811</v>
      </c>
      <c r="N6661" s="28">
        <v>482</v>
      </c>
      <c r="O6661" s="279">
        <v>61892.909899999999</v>
      </c>
    </row>
    <row r="6662" spans="10:15" x14ac:dyDescent="0.2">
      <c r="J6662" s="28">
        <v>73168</v>
      </c>
      <c r="K6662" s="28" t="s">
        <v>987</v>
      </c>
      <c r="L6662" s="28">
        <v>12</v>
      </c>
      <c r="M6662" s="28" t="str">
        <f t="shared" si="123"/>
        <v>7316812</v>
      </c>
      <c r="N6662" s="28">
        <v>0</v>
      </c>
      <c r="O6662" s="279">
        <v>24060.092670000002</v>
      </c>
    </row>
    <row r="6663" spans="10:15" x14ac:dyDescent="0.2">
      <c r="J6663" s="28">
        <v>73200</v>
      </c>
      <c r="K6663" s="28" t="s">
        <v>988</v>
      </c>
      <c r="L6663" s="28">
        <v>1</v>
      </c>
      <c r="M6663" s="28" t="str">
        <f t="shared" si="123"/>
        <v>732001</v>
      </c>
      <c r="N6663" s="28">
        <v>21293</v>
      </c>
      <c r="O6663" s="279">
        <v>27851.818500000001</v>
      </c>
    </row>
    <row r="6664" spans="10:15" x14ac:dyDescent="0.2">
      <c r="J6664" s="28">
        <v>73200</v>
      </c>
      <c r="K6664" s="28" t="s">
        <v>988</v>
      </c>
      <c r="L6664" s="28">
        <v>2</v>
      </c>
      <c r="M6664" s="28" t="str">
        <f t="shared" si="123"/>
        <v>732002</v>
      </c>
      <c r="N6664" s="28">
        <v>10656</v>
      </c>
      <c r="O6664" s="279">
        <v>63557.168949999999</v>
      </c>
    </row>
    <row r="6665" spans="10:15" x14ac:dyDescent="0.2">
      <c r="J6665" s="28">
        <v>73200</v>
      </c>
      <c r="K6665" s="28" t="s">
        <v>988</v>
      </c>
      <c r="L6665" s="28">
        <v>3</v>
      </c>
      <c r="M6665" s="28" t="str">
        <f t="shared" si="123"/>
        <v>732003</v>
      </c>
      <c r="N6665" s="28">
        <v>815</v>
      </c>
      <c r="O6665" s="279">
        <v>75286.110339999999</v>
      </c>
    </row>
    <row r="6666" spans="10:15" x14ac:dyDescent="0.2">
      <c r="J6666" s="28">
        <v>73200</v>
      </c>
      <c r="K6666" s="28" t="s">
        <v>988</v>
      </c>
      <c r="L6666" s="28">
        <v>4</v>
      </c>
      <c r="M6666" s="28" t="str">
        <f t="shared" si="123"/>
        <v>732004</v>
      </c>
      <c r="N6666" s="28">
        <v>927</v>
      </c>
      <c r="O6666" s="279">
        <v>48561.398679999998</v>
      </c>
    </row>
    <row r="6667" spans="10:15" x14ac:dyDescent="0.2">
      <c r="J6667" s="28">
        <v>73200</v>
      </c>
      <c r="K6667" s="28" t="s">
        <v>988</v>
      </c>
      <c r="L6667" s="28">
        <v>9</v>
      </c>
      <c r="M6667" s="28" t="str">
        <f t="shared" si="123"/>
        <v>732009</v>
      </c>
      <c r="N6667" s="28">
        <v>644</v>
      </c>
      <c r="O6667" s="279">
        <v>69658.576759999996</v>
      </c>
    </row>
    <row r="6668" spans="10:15" x14ac:dyDescent="0.2">
      <c r="J6668" s="28">
        <v>73200</v>
      </c>
      <c r="K6668" s="28" t="s">
        <v>988</v>
      </c>
      <c r="L6668" s="28">
        <v>10</v>
      </c>
      <c r="M6668" s="28" t="str">
        <f t="shared" si="123"/>
        <v>7320010</v>
      </c>
      <c r="N6668" s="28">
        <v>840</v>
      </c>
      <c r="O6668" s="279">
        <v>95876.865669999999</v>
      </c>
    </row>
    <row r="6669" spans="10:15" x14ac:dyDescent="0.2">
      <c r="J6669" s="28">
        <v>73200</v>
      </c>
      <c r="K6669" s="28" t="s">
        <v>988</v>
      </c>
      <c r="L6669" s="28">
        <v>12</v>
      </c>
      <c r="M6669" s="28" t="str">
        <f t="shared" si="123"/>
        <v>7320012</v>
      </c>
      <c r="N6669" s="28">
        <v>0</v>
      </c>
      <c r="O6669" s="279">
        <v>11493.090169999999</v>
      </c>
    </row>
    <row r="6670" spans="10:15" x14ac:dyDescent="0.2">
      <c r="J6670" s="28">
        <v>73217</v>
      </c>
      <c r="K6670" s="28" t="s">
        <v>989</v>
      </c>
      <c r="L6670" s="28">
        <v>1</v>
      </c>
      <c r="M6670" s="28" t="str">
        <f t="shared" si="123"/>
        <v>732171</v>
      </c>
      <c r="N6670" s="28">
        <v>49907</v>
      </c>
      <c r="O6670" s="279">
        <v>29145.54477</v>
      </c>
    </row>
    <row r="6671" spans="10:15" x14ac:dyDescent="0.2">
      <c r="J6671" s="28">
        <v>73217</v>
      </c>
      <c r="K6671" s="28" t="s">
        <v>989</v>
      </c>
      <c r="L6671" s="28">
        <v>2</v>
      </c>
      <c r="M6671" s="28" t="str">
        <f t="shared" si="123"/>
        <v>732172</v>
      </c>
      <c r="N6671" s="28">
        <v>32028</v>
      </c>
      <c r="O6671" s="279">
        <v>65865.197690000001</v>
      </c>
    </row>
    <row r="6672" spans="10:15" x14ac:dyDescent="0.2">
      <c r="J6672" s="28">
        <v>73217</v>
      </c>
      <c r="K6672" s="28" t="s">
        <v>989</v>
      </c>
      <c r="L6672" s="28">
        <v>3</v>
      </c>
      <c r="M6672" s="28" t="str">
        <f t="shared" si="123"/>
        <v>732173</v>
      </c>
      <c r="N6672" s="28">
        <v>2346</v>
      </c>
      <c r="O6672" s="279">
        <v>140194.13680000001</v>
      </c>
    </row>
    <row r="6673" spans="10:15" x14ac:dyDescent="0.2">
      <c r="J6673" s="28">
        <v>73217</v>
      </c>
      <c r="K6673" s="28" t="s">
        <v>989</v>
      </c>
      <c r="L6673" s="28">
        <v>4</v>
      </c>
      <c r="M6673" s="28" t="str">
        <f t="shared" si="123"/>
        <v>732174</v>
      </c>
      <c r="N6673" s="28">
        <v>690</v>
      </c>
      <c r="O6673" s="279">
        <v>351449.27539999998</v>
      </c>
    </row>
    <row r="6674" spans="10:15" x14ac:dyDescent="0.2">
      <c r="J6674" s="28">
        <v>73217</v>
      </c>
      <c r="K6674" s="28" t="s">
        <v>989</v>
      </c>
      <c r="L6674" s="28">
        <v>9</v>
      </c>
      <c r="M6674" s="28" t="str">
        <f t="shared" si="123"/>
        <v>732179</v>
      </c>
      <c r="N6674" s="28">
        <v>3984</v>
      </c>
      <c r="O6674" s="279">
        <v>66025.124660000001</v>
      </c>
    </row>
    <row r="6675" spans="10:15" x14ac:dyDescent="0.2">
      <c r="J6675" s="28">
        <v>73217</v>
      </c>
      <c r="K6675" s="28" t="s">
        <v>989</v>
      </c>
      <c r="L6675" s="28">
        <v>10</v>
      </c>
      <c r="M6675" s="28" t="str">
        <f t="shared" si="123"/>
        <v>7321710</v>
      </c>
      <c r="N6675" s="28">
        <v>523</v>
      </c>
      <c r="O6675" s="279">
        <v>30630.635340000001</v>
      </c>
    </row>
    <row r="6676" spans="10:15" x14ac:dyDescent="0.2">
      <c r="J6676" s="28">
        <v>73217</v>
      </c>
      <c r="K6676" s="28" t="s">
        <v>989</v>
      </c>
      <c r="L6676" s="28">
        <v>12</v>
      </c>
      <c r="M6676" s="28" t="str">
        <f t="shared" si="123"/>
        <v>7321712</v>
      </c>
      <c r="N6676" s="28">
        <v>0</v>
      </c>
      <c r="O6676" s="279">
        <v>18352.719649999999</v>
      </c>
    </row>
    <row r="6677" spans="10:15" x14ac:dyDescent="0.2">
      <c r="J6677" s="28">
        <v>73226</v>
      </c>
      <c r="K6677" s="28" t="s">
        <v>990</v>
      </c>
      <c r="L6677" s="28">
        <v>1</v>
      </c>
      <c r="M6677" s="28" t="str">
        <f t="shared" si="123"/>
        <v>732261</v>
      </c>
      <c r="N6677" s="28">
        <v>43856</v>
      </c>
      <c r="O6677" s="279">
        <v>17217.19037</v>
      </c>
    </row>
    <row r="6678" spans="10:15" x14ac:dyDescent="0.2">
      <c r="J6678" s="28">
        <v>73226</v>
      </c>
      <c r="K6678" s="28" t="s">
        <v>990</v>
      </c>
      <c r="L6678" s="28">
        <v>2</v>
      </c>
      <c r="M6678" s="28" t="str">
        <f t="shared" si="123"/>
        <v>732262</v>
      </c>
      <c r="N6678" s="28">
        <v>38954</v>
      </c>
      <c r="O6678" s="279">
        <v>76947.878509999995</v>
      </c>
    </row>
    <row r="6679" spans="10:15" x14ac:dyDescent="0.2">
      <c r="J6679" s="28">
        <v>73226</v>
      </c>
      <c r="K6679" s="28" t="s">
        <v>990</v>
      </c>
      <c r="L6679" s="28">
        <v>3</v>
      </c>
      <c r="M6679" s="28" t="str">
        <f t="shared" si="123"/>
        <v>732263</v>
      </c>
      <c r="N6679" s="28">
        <v>3208</v>
      </c>
      <c r="O6679" s="279">
        <v>109736.6633</v>
      </c>
    </row>
    <row r="6680" spans="10:15" x14ac:dyDescent="0.2">
      <c r="J6680" s="28">
        <v>73226</v>
      </c>
      <c r="K6680" s="28" t="s">
        <v>990</v>
      </c>
      <c r="L6680" s="28">
        <v>4</v>
      </c>
      <c r="M6680" s="28" t="str">
        <f t="shared" si="123"/>
        <v>732264</v>
      </c>
      <c r="N6680" s="28">
        <v>579</v>
      </c>
      <c r="O6680" s="279">
        <v>30977.316210000001</v>
      </c>
    </row>
    <row r="6681" spans="10:15" x14ac:dyDescent="0.2">
      <c r="J6681" s="28">
        <v>73226</v>
      </c>
      <c r="K6681" s="28" t="s">
        <v>990</v>
      </c>
      <c r="L6681" s="28">
        <v>5</v>
      </c>
      <c r="M6681" s="28" t="str">
        <f t="shared" si="123"/>
        <v>732265</v>
      </c>
      <c r="N6681" s="28">
        <v>2198</v>
      </c>
      <c r="O6681" s="279">
        <v>130072.8983</v>
      </c>
    </row>
    <row r="6682" spans="10:15" x14ac:dyDescent="0.2">
      <c r="J6682" s="28">
        <v>73226</v>
      </c>
      <c r="K6682" s="28" t="s">
        <v>990</v>
      </c>
      <c r="L6682" s="28">
        <v>9</v>
      </c>
      <c r="M6682" s="28" t="str">
        <f t="shared" si="123"/>
        <v>732269</v>
      </c>
      <c r="N6682" s="28">
        <v>5486</v>
      </c>
      <c r="O6682" s="279">
        <v>85261.622390000004</v>
      </c>
    </row>
    <row r="6683" spans="10:15" x14ac:dyDescent="0.2">
      <c r="J6683" s="28">
        <v>73226</v>
      </c>
      <c r="K6683" s="28" t="s">
        <v>990</v>
      </c>
      <c r="L6683" s="28">
        <v>10</v>
      </c>
      <c r="M6683" s="28" t="str">
        <f t="shared" si="123"/>
        <v>7322610</v>
      </c>
      <c r="N6683" s="28">
        <v>1722</v>
      </c>
      <c r="O6683" s="279">
        <v>179720.70540000001</v>
      </c>
    </row>
    <row r="6684" spans="10:15" x14ac:dyDescent="0.2">
      <c r="J6684" s="28">
        <v>73226</v>
      </c>
      <c r="K6684" s="28" t="s">
        <v>990</v>
      </c>
      <c r="L6684" s="28">
        <v>12</v>
      </c>
      <c r="M6684" s="28" t="str">
        <f t="shared" si="123"/>
        <v>7322612</v>
      </c>
      <c r="N6684" s="28">
        <v>0</v>
      </c>
      <c r="O6684" s="279">
        <v>17962.800889999999</v>
      </c>
    </row>
    <row r="6685" spans="10:15" x14ac:dyDescent="0.2">
      <c r="J6685" s="28">
        <v>73236</v>
      </c>
      <c r="K6685" s="28" t="s">
        <v>991</v>
      </c>
      <c r="L6685" s="28">
        <v>1</v>
      </c>
      <c r="M6685" s="28" t="str">
        <f t="shared" si="123"/>
        <v>732361</v>
      </c>
      <c r="N6685" s="28">
        <v>72861</v>
      </c>
      <c r="O6685" s="279">
        <v>19031.60585</v>
      </c>
    </row>
    <row r="6686" spans="10:15" x14ac:dyDescent="0.2">
      <c r="J6686" s="28">
        <v>73236</v>
      </c>
      <c r="K6686" s="28" t="s">
        <v>991</v>
      </c>
      <c r="L6686" s="28">
        <v>2</v>
      </c>
      <c r="M6686" s="28" t="str">
        <f t="shared" si="123"/>
        <v>732362</v>
      </c>
      <c r="N6686" s="28">
        <v>37650</v>
      </c>
      <c r="O6686" s="279">
        <v>77311.0772</v>
      </c>
    </row>
    <row r="6687" spans="10:15" x14ac:dyDescent="0.2">
      <c r="J6687" s="28">
        <v>73236</v>
      </c>
      <c r="K6687" s="28" t="s">
        <v>991</v>
      </c>
      <c r="L6687" s="28">
        <v>3</v>
      </c>
      <c r="M6687" s="28" t="str">
        <f t="shared" si="123"/>
        <v>732363</v>
      </c>
      <c r="N6687" s="28">
        <v>1093</v>
      </c>
      <c r="O6687" s="279">
        <v>130187.0025</v>
      </c>
    </row>
    <row r="6688" spans="10:15" x14ac:dyDescent="0.2">
      <c r="J6688" s="28">
        <v>73236</v>
      </c>
      <c r="K6688" s="28" t="s">
        <v>991</v>
      </c>
      <c r="L6688" s="28">
        <v>4</v>
      </c>
      <c r="M6688" s="28" t="str">
        <f t="shared" si="123"/>
        <v>732364</v>
      </c>
      <c r="N6688" s="28">
        <v>1850</v>
      </c>
      <c r="O6688" s="279">
        <v>79575.220619999993</v>
      </c>
    </row>
    <row r="6689" spans="10:15" x14ac:dyDescent="0.2">
      <c r="J6689" s="28">
        <v>73236</v>
      </c>
      <c r="K6689" s="28" t="s">
        <v>991</v>
      </c>
      <c r="L6689" s="28">
        <v>9</v>
      </c>
      <c r="M6689" s="28" t="str">
        <f t="shared" si="123"/>
        <v>732369</v>
      </c>
      <c r="N6689" s="28">
        <v>2385</v>
      </c>
      <c r="O6689" s="279">
        <v>112099.2089</v>
      </c>
    </row>
    <row r="6690" spans="10:15" x14ac:dyDescent="0.2">
      <c r="J6690" s="28">
        <v>73236</v>
      </c>
      <c r="K6690" s="28" t="s">
        <v>991</v>
      </c>
      <c r="L6690" s="28">
        <v>10</v>
      </c>
      <c r="M6690" s="28" t="str">
        <f t="shared" si="123"/>
        <v>7323610</v>
      </c>
      <c r="N6690" s="28">
        <v>4311</v>
      </c>
      <c r="O6690" s="279">
        <v>211507.69750000001</v>
      </c>
    </row>
    <row r="6691" spans="10:15" x14ac:dyDescent="0.2">
      <c r="J6691" s="28">
        <v>73236</v>
      </c>
      <c r="K6691" s="28" t="s">
        <v>991</v>
      </c>
      <c r="L6691" s="28">
        <v>12</v>
      </c>
      <c r="M6691" s="28" t="str">
        <f t="shared" si="123"/>
        <v>7323612</v>
      </c>
      <c r="N6691" s="28">
        <v>0</v>
      </c>
      <c r="O6691" s="279">
        <v>15611.076279999999</v>
      </c>
    </row>
    <row r="6692" spans="10:15" x14ac:dyDescent="0.2">
      <c r="J6692" s="28">
        <v>73268</v>
      </c>
      <c r="K6692" s="28" t="s">
        <v>992</v>
      </c>
      <c r="L6692" s="28">
        <v>1</v>
      </c>
      <c r="M6692" s="28" t="str">
        <f t="shared" si="123"/>
        <v>732681</v>
      </c>
      <c r="N6692" s="28">
        <v>51725</v>
      </c>
      <c r="O6692" s="279">
        <v>140260.30179999999</v>
      </c>
    </row>
    <row r="6693" spans="10:15" x14ac:dyDescent="0.2">
      <c r="J6693" s="28">
        <v>73268</v>
      </c>
      <c r="K6693" s="28" t="s">
        <v>992</v>
      </c>
      <c r="L6693" s="28">
        <v>2</v>
      </c>
      <c r="M6693" s="28" t="str">
        <f t="shared" si="123"/>
        <v>732682</v>
      </c>
      <c r="N6693" s="28">
        <v>566708</v>
      </c>
      <c r="O6693" s="279">
        <v>362020.39020000002</v>
      </c>
    </row>
    <row r="6694" spans="10:15" x14ac:dyDescent="0.2">
      <c r="J6694" s="28">
        <v>73268</v>
      </c>
      <c r="K6694" s="28" t="s">
        <v>992</v>
      </c>
      <c r="L6694" s="28">
        <v>3</v>
      </c>
      <c r="M6694" s="28" t="str">
        <f t="shared" si="123"/>
        <v>732683</v>
      </c>
      <c r="N6694" s="28">
        <v>629207</v>
      </c>
      <c r="O6694" s="279">
        <v>565782.09680000006</v>
      </c>
    </row>
    <row r="6695" spans="10:15" x14ac:dyDescent="0.2">
      <c r="J6695" s="28">
        <v>73268</v>
      </c>
      <c r="K6695" s="28" t="s">
        <v>992</v>
      </c>
      <c r="L6695" s="28">
        <v>4</v>
      </c>
      <c r="M6695" s="28" t="str">
        <f t="shared" si="123"/>
        <v>732684</v>
      </c>
      <c r="N6695" s="28">
        <v>444056</v>
      </c>
      <c r="O6695" s="279">
        <v>778356.08609999996</v>
      </c>
    </row>
    <row r="6696" spans="10:15" x14ac:dyDescent="0.2">
      <c r="J6696" s="28">
        <v>73268</v>
      </c>
      <c r="K6696" s="28" t="s">
        <v>992</v>
      </c>
      <c r="L6696" s="28">
        <v>5</v>
      </c>
      <c r="M6696" s="28" t="str">
        <f t="shared" si="123"/>
        <v>732685</v>
      </c>
      <c r="N6696" s="28">
        <v>113912</v>
      </c>
      <c r="O6696" s="279">
        <v>828472.18909999996</v>
      </c>
    </row>
    <row r="6697" spans="10:15" x14ac:dyDescent="0.2">
      <c r="J6697" s="28">
        <v>73268</v>
      </c>
      <c r="K6697" s="28" t="s">
        <v>992</v>
      </c>
      <c r="L6697" s="28">
        <v>6</v>
      </c>
      <c r="M6697" s="28" t="str">
        <f t="shared" si="123"/>
        <v>732686</v>
      </c>
      <c r="N6697" s="28">
        <v>84994</v>
      </c>
      <c r="O6697" s="279">
        <v>890820.67090000003</v>
      </c>
    </row>
    <row r="6698" spans="10:15" x14ac:dyDescent="0.2">
      <c r="J6698" s="28">
        <v>73268</v>
      </c>
      <c r="K6698" s="28" t="s">
        <v>992</v>
      </c>
      <c r="L6698" s="28">
        <v>7</v>
      </c>
      <c r="M6698" s="28" t="str">
        <f t="shared" si="123"/>
        <v>732687</v>
      </c>
      <c r="N6698" s="28">
        <v>47534</v>
      </c>
      <c r="O6698" s="279">
        <v>967766.02830000001</v>
      </c>
    </row>
    <row r="6699" spans="10:15" x14ac:dyDescent="0.2">
      <c r="J6699" s="28">
        <v>73268</v>
      </c>
      <c r="K6699" s="28" t="s">
        <v>992</v>
      </c>
      <c r="L6699" s="28">
        <v>8</v>
      </c>
      <c r="M6699" s="28" t="str">
        <f t="shared" si="123"/>
        <v>732688</v>
      </c>
      <c r="N6699" s="28">
        <v>119576</v>
      </c>
      <c r="O6699" s="279">
        <v>1114548.8359999999</v>
      </c>
    </row>
    <row r="6700" spans="10:15" x14ac:dyDescent="0.2">
      <c r="J6700" s="28">
        <v>73268</v>
      </c>
      <c r="K6700" s="28" t="s">
        <v>992</v>
      </c>
      <c r="L6700" s="28">
        <v>9</v>
      </c>
      <c r="M6700" s="28" t="str">
        <f t="shared" si="123"/>
        <v>732689</v>
      </c>
      <c r="N6700" s="28">
        <v>12630</v>
      </c>
      <c r="O6700" s="279">
        <v>1095924.9180000001</v>
      </c>
    </row>
    <row r="6701" spans="10:15" x14ac:dyDescent="0.2">
      <c r="J6701" s="28">
        <v>73268</v>
      </c>
      <c r="K6701" s="28" t="s">
        <v>992</v>
      </c>
      <c r="L6701" s="28">
        <v>10</v>
      </c>
      <c r="M6701" s="28" t="str">
        <f t="shared" si="123"/>
        <v>7326810</v>
      </c>
      <c r="N6701" s="28">
        <v>89826</v>
      </c>
      <c r="O6701" s="279">
        <v>979435.35360000003</v>
      </c>
    </row>
    <row r="6702" spans="10:15" x14ac:dyDescent="0.2">
      <c r="J6702" s="28">
        <v>73268</v>
      </c>
      <c r="K6702" s="28" t="s">
        <v>992</v>
      </c>
      <c r="L6702" s="28">
        <v>11</v>
      </c>
      <c r="M6702" s="28" t="str">
        <f t="shared" si="123"/>
        <v>7326811</v>
      </c>
      <c r="N6702" s="28">
        <v>23576</v>
      </c>
      <c r="O6702" s="279">
        <v>99850.366720000005</v>
      </c>
    </row>
    <row r="6703" spans="10:15" x14ac:dyDescent="0.2">
      <c r="J6703" s="28">
        <v>73268</v>
      </c>
      <c r="K6703" s="28" t="s">
        <v>992</v>
      </c>
      <c r="L6703" s="28">
        <v>12</v>
      </c>
      <c r="M6703" s="28" t="str">
        <f t="shared" si="123"/>
        <v>7326812</v>
      </c>
      <c r="N6703" s="28">
        <v>0</v>
      </c>
      <c r="O6703" s="279">
        <v>111606.15119999999</v>
      </c>
    </row>
    <row r="6704" spans="10:15" x14ac:dyDescent="0.2">
      <c r="J6704" s="28">
        <v>73270</v>
      </c>
      <c r="K6704" s="28" t="s">
        <v>993</v>
      </c>
      <c r="L6704" s="28">
        <v>1</v>
      </c>
      <c r="M6704" s="28" t="str">
        <f t="shared" si="123"/>
        <v>732701</v>
      </c>
      <c r="N6704" s="28">
        <v>10884</v>
      </c>
      <c r="O6704" s="279">
        <v>26931.82258</v>
      </c>
    </row>
    <row r="6705" spans="10:15" x14ac:dyDescent="0.2">
      <c r="J6705" s="28">
        <v>73270</v>
      </c>
      <c r="K6705" s="28" t="s">
        <v>993</v>
      </c>
      <c r="L6705" s="28">
        <v>2</v>
      </c>
      <c r="M6705" s="28" t="str">
        <f t="shared" si="123"/>
        <v>732702</v>
      </c>
      <c r="N6705" s="28">
        <v>25386</v>
      </c>
      <c r="O6705" s="279">
        <v>93608.982799999998</v>
      </c>
    </row>
    <row r="6706" spans="10:15" x14ac:dyDescent="0.2">
      <c r="J6706" s="28">
        <v>73270</v>
      </c>
      <c r="K6706" s="28" t="s">
        <v>993</v>
      </c>
      <c r="L6706" s="28">
        <v>3</v>
      </c>
      <c r="M6706" s="28" t="str">
        <f t="shared" si="123"/>
        <v>732703</v>
      </c>
      <c r="N6706" s="28">
        <v>1244</v>
      </c>
      <c r="O6706" s="279">
        <v>168743.0434</v>
      </c>
    </row>
    <row r="6707" spans="10:15" x14ac:dyDescent="0.2">
      <c r="J6707" s="28">
        <v>73270</v>
      </c>
      <c r="K6707" s="28" t="s">
        <v>993</v>
      </c>
      <c r="L6707" s="28">
        <v>4</v>
      </c>
      <c r="M6707" s="28" t="str">
        <f t="shared" si="123"/>
        <v>732704</v>
      </c>
      <c r="N6707" s="28">
        <v>987</v>
      </c>
      <c r="O6707" s="279">
        <v>222264.36780000001</v>
      </c>
    </row>
    <row r="6708" spans="10:15" x14ac:dyDescent="0.2">
      <c r="J6708" s="28">
        <v>73270</v>
      </c>
      <c r="K6708" s="28" t="s">
        <v>993</v>
      </c>
      <c r="L6708" s="28">
        <v>9</v>
      </c>
      <c r="M6708" s="28" t="str">
        <f t="shared" si="123"/>
        <v>732709</v>
      </c>
      <c r="N6708" s="28">
        <v>384</v>
      </c>
      <c r="O6708" s="279">
        <v>108781.31050000001</v>
      </c>
    </row>
    <row r="6709" spans="10:15" x14ac:dyDescent="0.2">
      <c r="J6709" s="28">
        <v>73270</v>
      </c>
      <c r="K6709" s="28" t="s">
        <v>993</v>
      </c>
      <c r="L6709" s="28">
        <v>10</v>
      </c>
      <c r="M6709" s="28" t="str">
        <f t="shared" si="123"/>
        <v>7327010</v>
      </c>
      <c r="N6709" s="28">
        <v>712</v>
      </c>
      <c r="O6709" s="279">
        <v>39841.774490000003</v>
      </c>
    </row>
    <row r="6710" spans="10:15" x14ac:dyDescent="0.2">
      <c r="J6710" s="28">
        <v>73270</v>
      </c>
      <c r="K6710" s="28" t="s">
        <v>993</v>
      </c>
      <c r="L6710" s="28">
        <v>12</v>
      </c>
      <c r="M6710" s="28" t="str">
        <f t="shared" si="123"/>
        <v>7327012</v>
      </c>
      <c r="N6710" s="28">
        <v>0</v>
      </c>
      <c r="O6710" s="279">
        <v>14137.884770000001</v>
      </c>
    </row>
    <row r="6711" spans="10:15" x14ac:dyDescent="0.2">
      <c r="J6711" s="28">
        <v>73275</v>
      </c>
      <c r="K6711" s="28" t="s">
        <v>994</v>
      </c>
      <c r="L6711" s="28">
        <v>1</v>
      </c>
      <c r="M6711" s="28" t="str">
        <f t="shared" si="123"/>
        <v>732751</v>
      </c>
      <c r="N6711" s="28">
        <v>37959</v>
      </c>
      <c r="O6711" s="279">
        <v>50023.996550000003</v>
      </c>
    </row>
    <row r="6712" spans="10:15" x14ac:dyDescent="0.2">
      <c r="J6712" s="28">
        <v>73275</v>
      </c>
      <c r="K6712" s="28" t="s">
        <v>994</v>
      </c>
      <c r="L6712" s="28">
        <v>2</v>
      </c>
      <c r="M6712" s="28" t="str">
        <f t="shared" si="123"/>
        <v>732752</v>
      </c>
      <c r="N6712" s="28">
        <v>642668</v>
      </c>
      <c r="O6712" s="279">
        <v>388365.88339999999</v>
      </c>
    </row>
    <row r="6713" spans="10:15" x14ac:dyDescent="0.2">
      <c r="J6713" s="28">
        <v>73275</v>
      </c>
      <c r="K6713" s="28" t="s">
        <v>994</v>
      </c>
      <c r="L6713" s="28">
        <v>3</v>
      </c>
      <c r="M6713" s="28" t="str">
        <f t="shared" si="123"/>
        <v>732753</v>
      </c>
      <c r="N6713" s="28">
        <v>377353</v>
      </c>
      <c r="O6713" s="279">
        <v>580723.80390000006</v>
      </c>
    </row>
    <row r="6714" spans="10:15" x14ac:dyDescent="0.2">
      <c r="J6714" s="28">
        <v>73275</v>
      </c>
      <c r="K6714" s="28" t="s">
        <v>994</v>
      </c>
      <c r="L6714" s="28">
        <v>4</v>
      </c>
      <c r="M6714" s="28" t="str">
        <f t="shared" si="123"/>
        <v>732754</v>
      </c>
      <c r="N6714" s="28">
        <v>75685</v>
      </c>
      <c r="O6714" s="279">
        <v>623963.73289999994</v>
      </c>
    </row>
    <row r="6715" spans="10:15" x14ac:dyDescent="0.2">
      <c r="J6715" s="28">
        <v>73275</v>
      </c>
      <c r="K6715" s="28" t="s">
        <v>994</v>
      </c>
      <c r="L6715" s="28">
        <v>5</v>
      </c>
      <c r="M6715" s="28" t="str">
        <f t="shared" si="123"/>
        <v>732755</v>
      </c>
      <c r="N6715" s="28">
        <v>7534</v>
      </c>
      <c r="O6715" s="279">
        <v>442288.54519999999</v>
      </c>
    </row>
    <row r="6716" spans="10:15" x14ac:dyDescent="0.2">
      <c r="J6716" s="28">
        <v>73275</v>
      </c>
      <c r="K6716" s="28" t="s">
        <v>994</v>
      </c>
      <c r="L6716" s="28">
        <v>6</v>
      </c>
      <c r="M6716" s="28" t="str">
        <f t="shared" si="123"/>
        <v>732756</v>
      </c>
      <c r="N6716" s="28">
        <v>10018</v>
      </c>
      <c r="O6716" s="279">
        <v>493254.53509999998</v>
      </c>
    </row>
    <row r="6717" spans="10:15" x14ac:dyDescent="0.2">
      <c r="J6717" s="28">
        <v>73275</v>
      </c>
      <c r="K6717" s="28" t="s">
        <v>994</v>
      </c>
      <c r="L6717" s="28">
        <v>7</v>
      </c>
      <c r="M6717" s="28" t="str">
        <f t="shared" si="123"/>
        <v>732757</v>
      </c>
      <c r="N6717" s="28">
        <v>6684</v>
      </c>
      <c r="O6717" s="279">
        <v>120145.9249</v>
      </c>
    </row>
    <row r="6718" spans="10:15" x14ac:dyDescent="0.2">
      <c r="J6718" s="28">
        <v>73275</v>
      </c>
      <c r="K6718" s="28" t="s">
        <v>994</v>
      </c>
      <c r="L6718" s="28">
        <v>8</v>
      </c>
      <c r="M6718" s="28" t="str">
        <f t="shared" si="123"/>
        <v>732758</v>
      </c>
      <c r="N6718" s="28">
        <v>2572</v>
      </c>
      <c r="O6718" s="279">
        <v>79415.622700000007</v>
      </c>
    </row>
    <row r="6719" spans="10:15" x14ac:dyDescent="0.2">
      <c r="J6719" s="28">
        <v>73275</v>
      </c>
      <c r="K6719" s="28" t="s">
        <v>994</v>
      </c>
      <c r="L6719" s="28">
        <v>9</v>
      </c>
      <c r="M6719" s="28" t="str">
        <f t="shared" si="123"/>
        <v>732759</v>
      </c>
      <c r="N6719" s="28">
        <v>2021</v>
      </c>
      <c r="O6719" s="279">
        <v>443063.89069999999</v>
      </c>
    </row>
    <row r="6720" spans="10:15" x14ac:dyDescent="0.2">
      <c r="J6720" s="28">
        <v>73275</v>
      </c>
      <c r="K6720" s="28" t="s">
        <v>994</v>
      </c>
      <c r="L6720" s="28">
        <v>10</v>
      </c>
      <c r="M6720" s="28" t="str">
        <f t="shared" si="123"/>
        <v>7327510</v>
      </c>
      <c r="N6720" s="28">
        <v>530</v>
      </c>
      <c r="O6720" s="279">
        <v>703985.01040000003</v>
      </c>
    </row>
    <row r="6721" spans="10:15" x14ac:dyDescent="0.2">
      <c r="J6721" s="28">
        <v>73275</v>
      </c>
      <c r="K6721" s="28" t="s">
        <v>994</v>
      </c>
      <c r="L6721" s="28">
        <v>11</v>
      </c>
      <c r="M6721" s="28" t="str">
        <f t="shared" si="123"/>
        <v>7327511</v>
      </c>
      <c r="N6721" s="28">
        <v>0</v>
      </c>
      <c r="O6721" s="279">
        <v>8856.4294630000004</v>
      </c>
    </row>
    <row r="6722" spans="10:15" x14ac:dyDescent="0.2">
      <c r="J6722" s="28">
        <v>73275</v>
      </c>
      <c r="K6722" s="28" t="s">
        <v>994</v>
      </c>
      <c r="L6722" s="28">
        <v>12</v>
      </c>
      <c r="M6722" s="28" t="str">
        <f t="shared" si="123"/>
        <v>7327512</v>
      </c>
      <c r="N6722" s="28">
        <v>0</v>
      </c>
      <c r="O6722" s="279">
        <v>50867.234649999999</v>
      </c>
    </row>
    <row r="6723" spans="10:15" x14ac:dyDescent="0.2">
      <c r="J6723" s="28">
        <v>73283</v>
      </c>
      <c r="K6723" s="28" t="s">
        <v>995</v>
      </c>
      <c r="L6723" s="28">
        <v>1</v>
      </c>
      <c r="M6723" s="28" t="str">
        <f t="shared" ref="M6723:M6786" si="124">J6723&amp;L6723</f>
        <v>732831</v>
      </c>
      <c r="N6723" s="28">
        <v>146870</v>
      </c>
      <c r="O6723" s="279">
        <v>38432.028420000002</v>
      </c>
    </row>
    <row r="6724" spans="10:15" x14ac:dyDescent="0.2">
      <c r="J6724" s="28">
        <v>73283</v>
      </c>
      <c r="K6724" s="28" t="s">
        <v>995</v>
      </c>
      <c r="L6724" s="28">
        <v>2</v>
      </c>
      <c r="M6724" s="28" t="str">
        <f t="shared" si="124"/>
        <v>732832</v>
      </c>
      <c r="N6724" s="28">
        <v>147144</v>
      </c>
      <c r="O6724" s="279">
        <v>170511.96799999999</v>
      </c>
    </row>
    <row r="6725" spans="10:15" x14ac:dyDescent="0.2">
      <c r="J6725" s="28">
        <v>73283</v>
      </c>
      <c r="K6725" s="28" t="s">
        <v>995</v>
      </c>
      <c r="L6725" s="28">
        <v>3</v>
      </c>
      <c r="M6725" s="28" t="str">
        <f t="shared" si="124"/>
        <v>732833</v>
      </c>
      <c r="N6725" s="28">
        <v>25978</v>
      </c>
      <c r="O6725" s="279">
        <v>297529.71610000002</v>
      </c>
    </row>
    <row r="6726" spans="10:15" x14ac:dyDescent="0.2">
      <c r="J6726" s="28">
        <v>73283</v>
      </c>
      <c r="K6726" s="28" t="s">
        <v>995</v>
      </c>
      <c r="L6726" s="28">
        <v>4</v>
      </c>
      <c r="M6726" s="28" t="str">
        <f t="shared" si="124"/>
        <v>732834</v>
      </c>
      <c r="N6726" s="28">
        <v>3103</v>
      </c>
      <c r="O6726" s="279">
        <v>344866.50770000002</v>
      </c>
    </row>
    <row r="6727" spans="10:15" x14ac:dyDescent="0.2">
      <c r="J6727" s="28">
        <v>73283</v>
      </c>
      <c r="K6727" s="28" t="s">
        <v>995</v>
      </c>
      <c r="L6727" s="28">
        <v>5</v>
      </c>
      <c r="M6727" s="28" t="str">
        <f t="shared" si="124"/>
        <v>732835</v>
      </c>
      <c r="N6727" s="28">
        <v>1319</v>
      </c>
      <c r="O6727" s="279">
        <v>1019949.93</v>
      </c>
    </row>
    <row r="6728" spans="10:15" x14ac:dyDescent="0.2">
      <c r="J6728" s="28">
        <v>73283</v>
      </c>
      <c r="K6728" s="28" t="s">
        <v>995</v>
      </c>
      <c r="L6728" s="28">
        <v>6</v>
      </c>
      <c r="M6728" s="28" t="str">
        <f t="shared" si="124"/>
        <v>732836</v>
      </c>
      <c r="N6728" s="28">
        <v>3735</v>
      </c>
      <c r="O6728" s="279">
        <v>291278.11739999999</v>
      </c>
    </row>
    <row r="6729" spans="10:15" x14ac:dyDescent="0.2">
      <c r="J6729" s="28">
        <v>73283</v>
      </c>
      <c r="K6729" s="28" t="s">
        <v>995</v>
      </c>
      <c r="L6729" s="28">
        <v>9</v>
      </c>
      <c r="M6729" s="28" t="str">
        <f t="shared" si="124"/>
        <v>732839</v>
      </c>
      <c r="N6729" s="28">
        <v>3486</v>
      </c>
      <c r="O6729" s="279">
        <v>155470.94339999999</v>
      </c>
    </row>
    <row r="6730" spans="10:15" x14ac:dyDescent="0.2">
      <c r="J6730" s="28">
        <v>73283</v>
      </c>
      <c r="K6730" s="28" t="s">
        <v>995</v>
      </c>
      <c r="L6730" s="28">
        <v>10</v>
      </c>
      <c r="M6730" s="28" t="str">
        <f t="shared" si="124"/>
        <v>7328310</v>
      </c>
      <c r="N6730" s="28">
        <v>5863</v>
      </c>
      <c r="O6730" s="279">
        <v>249701.41750000001</v>
      </c>
    </row>
    <row r="6731" spans="10:15" x14ac:dyDescent="0.2">
      <c r="J6731" s="28">
        <v>73283</v>
      </c>
      <c r="K6731" s="28" t="s">
        <v>995</v>
      </c>
      <c r="L6731" s="28">
        <v>11</v>
      </c>
      <c r="M6731" s="28" t="str">
        <f t="shared" si="124"/>
        <v>7328311</v>
      </c>
      <c r="N6731" s="28">
        <v>1972</v>
      </c>
      <c r="O6731" s="279">
        <v>161231.96789999999</v>
      </c>
    </row>
    <row r="6732" spans="10:15" x14ac:dyDescent="0.2">
      <c r="J6732" s="28">
        <v>73283</v>
      </c>
      <c r="K6732" s="28" t="s">
        <v>995</v>
      </c>
      <c r="L6732" s="28">
        <v>12</v>
      </c>
      <c r="M6732" s="28" t="str">
        <f t="shared" si="124"/>
        <v>7328312</v>
      </c>
      <c r="N6732" s="28">
        <v>0</v>
      </c>
      <c r="O6732" s="279">
        <v>8221.3289509999995</v>
      </c>
    </row>
    <row r="6733" spans="10:15" x14ac:dyDescent="0.2">
      <c r="J6733" s="28">
        <v>73319</v>
      </c>
      <c r="K6733" s="28" t="s">
        <v>996</v>
      </c>
      <c r="L6733" s="28">
        <v>1</v>
      </c>
      <c r="M6733" s="28" t="str">
        <f t="shared" si="124"/>
        <v>733191</v>
      </c>
      <c r="N6733" s="28">
        <v>149323</v>
      </c>
      <c r="O6733" s="279">
        <v>26244.80701</v>
      </c>
    </row>
    <row r="6734" spans="10:15" x14ac:dyDescent="0.2">
      <c r="J6734" s="28">
        <v>73319</v>
      </c>
      <c r="K6734" s="28" t="s">
        <v>996</v>
      </c>
      <c r="L6734" s="28">
        <v>2</v>
      </c>
      <c r="M6734" s="28" t="str">
        <f t="shared" si="124"/>
        <v>733192</v>
      </c>
      <c r="N6734" s="28">
        <v>239727</v>
      </c>
      <c r="O6734" s="279">
        <v>124385.1946</v>
      </c>
    </row>
    <row r="6735" spans="10:15" x14ac:dyDescent="0.2">
      <c r="J6735" s="28">
        <v>73319</v>
      </c>
      <c r="K6735" s="28" t="s">
        <v>996</v>
      </c>
      <c r="L6735" s="28">
        <v>3</v>
      </c>
      <c r="M6735" s="28" t="str">
        <f t="shared" si="124"/>
        <v>733193</v>
      </c>
      <c r="N6735" s="28">
        <v>45791</v>
      </c>
      <c r="O6735" s="279">
        <v>201800.25659999999</v>
      </c>
    </row>
    <row r="6736" spans="10:15" x14ac:dyDescent="0.2">
      <c r="J6736" s="28">
        <v>73319</v>
      </c>
      <c r="K6736" s="28" t="s">
        <v>996</v>
      </c>
      <c r="L6736" s="28">
        <v>4</v>
      </c>
      <c r="M6736" s="28" t="str">
        <f t="shared" si="124"/>
        <v>733194</v>
      </c>
      <c r="N6736" s="28">
        <v>27547</v>
      </c>
      <c r="O6736" s="279">
        <v>224560.27359999999</v>
      </c>
    </row>
    <row r="6737" spans="10:15" x14ac:dyDescent="0.2">
      <c r="J6737" s="28">
        <v>73319</v>
      </c>
      <c r="K6737" s="28" t="s">
        <v>996</v>
      </c>
      <c r="L6737" s="28">
        <v>5</v>
      </c>
      <c r="M6737" s="28" t="str">
        <f t="shared" si="124"/>
        <v>733195</v>
      </c>
      <c r="N6737" s="28">
        <v>10641</v>
      </c>
      <c r="O6737" s="279">
        <v>256781.26730000001</v>
      </c>
    </row>
    <row r="6738" spans="10:15" x14ac:dyDescent="0.2">
      <c r="J6738" s="28">
        <v>73319</v>
      </c>
      <c r="K6738" s="28" t="s">
        <v>996</v>
      </c>
      <c r="L6738" s="28">
        <v>6</v>
      </c>
      <c r="M6738" s="28" t="str">
        <f t="shared" si="124"/>
        <v>733196</v>
      </c>
      <c r="N6738" s="28">
        <v>13131</v>
      </c>
      <c r="O6738" s="279">
        <v>268482.40090000001</v>
      </c>
    </row>
    <row r="6739" spans="10:15" x14ac:dyDescent="0.2">
      <c r="J6739" s="28">
        <v>73319</v>
      </c>
      <c r="K6739" s="28" t="s">
        <v>996</v>
      </c>
      <c r="L6739" s="28">
        <v>9</v>
      </c>
      <c r="M6739" s="28" t="str">
        <f t="shared" si="124"/>
        <v>733199</v>
      </c>
      <c r="N6739" s="28">
        <v>1666</v>
      </c>
      <c r="O6739" s="279">
        <v>138982.50289999999</v>
      </c>
    </row>
    <row r="6740" spans="10:15" x14ac:dyDescent="0.2">
      <c r="J6740" s="28">
        <v>73319</v>
      </c>
      <c r="K6740" s="28" t="s">
        <v>996</v>
      </c>
      <c r="L6740" s="28">
        <v>10</v>
      </c>
      <c r="M6740" s="28" t="str">
        <f t="shared" si="124"/>
        <v>7331910</v>
      </c>
      <c r="N6740" s="28">
        <v>15512</v>
      </c>
      <c r="O6740" s="279">
        <v>297238.03129999997</v>
      </c>
    </row>
    <row r="6741" spans="10:15" x14ac:dyDescent="0.2">
      <c r="J6741" s="28">
        <v>73319</v>
      </c>
      <c r="K6741" s="28" t="s">
        <v>996</v>
      </c>
      <c r="L6741" s="28">
        <v>11</v>
      </c>
      <c r="M6741" s="28" t="str">
        <f t="shared" si="124"/>
        <v>7331911</v>
      </c>
      <c r="N6741" s="28">
        <v>5222</v>
      </c>
      <c r="O6741" s="279">
        <v>136983.00700000001</v>
      </c>
    </row>
    <row r="6742" spans="10:15" x14ac:dyDescent="0.2">
      <c r="J6742" s="28">
        <v>73319</v>
      </c>
      <c r="K6742" s="28" t="s">
        <v>996</v>
      </c>
      <c r="L6742" s="28">
        <v>12</v>
      </c>
      <c r="M6742" s="28" t="str">
        <f t="shared" si="124"/>
        <v>7331912</v>
      </c>
      <c r="N6742" s="28">
        <v>0</v>
      </c>
      <c r="O6742" s="279">
        <v>25828.27277</v>
      </c>
    </row>
    <row r="6743" spans="10:15" x14ac:dyDescent="0.2">
      <c r="J6743" s="28">
        <v>73347</v>
      </c>
      <c r="K6743" s="28" t="s">
        <v>997</v>
      </c>
      <c r="L6743" s="28">
        <v>1</v>
      </c>
      <c r="M6743" s="28" t="str">
        <f t="shared" si="124"/>
        <v>733471</v>
      </c>
      <c r="N6743" s="28">
        <v>34613</v>
      </c>
      <c r="O6743" s="279">
        <v>37394.757740000001</v>
      </c>
    </row>
    <row r="6744" spans="10:15" x14ac:dyDescent="0.2">
      <c r="J6744" s="28">
        <v>73347</v>
      </c>
      <c r="K6744" s="28" t="s">
        <v>997</v>
      </c>
      <c r="L6744" s="28">
        <v>2</v>
      </c>
      <c r="M6744" s="28" t="str">
        <f t="shared" si="124"/>
        <v>733472</v>
      </c>
      <c r="N6744" s="28">
        <v>23514</v>
      </c>
      <c r="O6744" s="279">
        <v>73579.605330000006</v>
      </c>
    </row>
    <row r="6745" spans="10:15" x14ac:dyDescent="0.2">
      <c r="J6745" s="28">
        <v>73347</v>
      </c>
      <c r="K6745" s="28" t="s">
        <v>997</v>
      </c>
      <c r="L6745" s="28">
        <v>3</v>
      </c>
      <c r="M6745" s="28" t="str">
        <f t="shared" si="124"/>
        <v>733473</v>
      </c>
      <c r="N6745" s="28">
        <v>4610</v>
      </c>
      <c r="O6745" s="279">
        <v>172538.41200000001</v>
      </c>
    </row>
    <row r="6746" spans="10:15" x14ac:dyDescent="0.2">
      <c r="J6746" s="28">
        <v>73347</v>
      </c>
      <c r="K6746" s="28" t="s">
        <v>997</v>
      </c>
      <c r="L6746" s="28">
        <v>4</v>
      </c>
      <c r="M6746" s="28" t="str">
        <f t="shared" si="124"/>
        <v>733474</v>
      </c>
      <c r="N6746" s="28">
        <v>2218</v>
      </c>
      <c r="O6746" s="279">
        <v>155573.83069999999</v>
      </c>
    </row>
    <row r="6747" spans="10:15" x14ac:dyDescent="0.2">
      <c r="J6747" s="28">
        <v>73347</v>
      </c>
      <c r="K6747" s="28" t="s">
        <v>997</v>
      </c>
      <c r="L6747" s="28">
        <v>9</v>
      </c>
      <c r="M6747" s="28" t="str">
        <f t="shared" si="124"/>
        <v>733479</v>
      </c>
      <c r="N6747" s="28">
        <v>941</v>
      </c>
      <c r="O6747" s="279">
        <v>113274.692</v>
      </c>
    </row>
    <row r="6748" spans="10:15" x14ac:dyDescent="0.2">
      <c r="J6748" s="28">
        <v>73347</v>
      </c>
      <c r="K6748" s="28" t="s">
        <v>997</v>
      </c>
      <c r="L6748" s="28">
        <v>12</v>
      </c>
      <c r="M6748" s="28" t="str">
        <f t="shared" si="124"/>
        <v>7334712</v>
      </c>
      <c r="N6748" s="28">
        <v>0</v>
      </c>
      <c r="O6748" s="279">
        <v>21531.33152</v>
      </c>
    </row>
    <row r="6749" spans="10:15" x14ac:dyDescent="0.2">
      <c r="J6749" s="28">
        <v>73349</v>
      </c>
      <c r="K6749" s="28" t="s">
        <v>998</v>
      </c>
      <c r="L6749" s="28">
        <v>1</v>
      </c>
      <c r="M6749" s="28" t="str">
        <f t="shared" si="124"/>
        <v>733491</v>
      </c>
      <c r="N6749" s="28">
        <v>125447</v>
      </c>
      <c r="O6749" s="279">
        <v>50166.137340000001</v>
      </c>
    </row>
    <row r="6750" spans="10:15" x14ac:dyDescent="0.2">
      <c r="J6750" s="28">
        <v>73349</v>
      </c>
      <c r="K6750" s="28" t="s">
        <v>998</v>
      </c>
      <c r="L6750" s="28">
        <v>2</v>
      </c>
      <c r="M6750" s="28" t="str">
        <f t="shared" si="124"/>
        <v>733492</v>
      </c>
      <c r="N6750" s="28">
        <v>498484</v>
      </c>
      <c r="O6750" s="279">
        <v>160959.0863</v>
      </c>
    </row>
    <row r="6751" spans="10:15" x14ac:dyDescent="0.2">
      <c r="J6751" s="28">
        <v>73349</v>
      </c>
      <c r="K6751" s="28" t="s">
        <v>998</v>
      </c>
      <c r="L6751" s="28">
        <v>3</v>
      </c>
      <c r="M6751" s="28" t="str">
        <f t="shared" si="124"/>
        <v>733493</v>
      </c>
      <c r="N6751" s="28">
        <v>185479</v>
      </c>
      <c r="O6751" s="279">
        <v>241607.42569999999</v>
      </c>
    </row>
    <row r="6752" spans="10:15" x14ac:dyDescent="0.2">
      <c r="J6752" s="28">
        <v>73349</v>
      </c>
      <c r="K6752" s="28" t="s">
        <v>998</v>
      </c>
      <c r="L6752" s="28">
        <v>4</v>
      </c>
      <c r="M6752" s="28" t="str">
        <f t="shared" si="124"/>
        <v>733494</v>
      </c>
      <c r="N6752" s="28">
        <v>77616</v>
      </c>
      <c r="O6752" s="279">
        <v>285555.57</v>
      </c>
    </row>
    <row r="6753" spans="10:15" x14ac:dyDescent="0.2">
      <c r="J6753" s="28">
        <v>73349</v>
      </c>
      <c r="K6753" s="28" t="s">
        <v>998</v>
      </c>
      <c r="L6753" s="28">
        <v>5</v>
      </c>
      <c r="M6753" s="28" t="str">
        <f t="shared" si="124"/>
        <v>733495</v>
      </c>
      <c r="N6753" s="28">
        <v>23408</v>
      </c>
      <c r="O6753" s="279">
        <v>287186.09610000002</v>
      </c>
    </row>
    <row r="6754" spans="10:15" x14ac:dyDescent="0.2">
      <c r="J6754" s="28">
        <v>73349</v>
      </c>
      <c r="K6754" s="28" t="s">
        <v>998</v>
      </c>
      <c r="L6754" s="28">
        <v>6</v>
      </c>
      <c r="M6754" s="28" t="str">
        <f t="shared" si="124"/>
        <v>733496</v>
      </c>
      <c r="N6754" s="28">
        <v>29018</v>
      </c>
      <c r="O6754" s="279">
        <v>316504.42190000002</v>
      </c>
    </row>
    <row r="6755" spans="10:15" x14ac:dyDescent="0.2">
      <c r="J6755" s="28">
        <v>73349</v>
      </c>
      <c r="K6755" s="28" t="s">
        <v>998</v>
      </c>
      <c r="L6755" s="28">
        <v>7</v>
      </c>
      <c r="M6755" s="28" t="str">
        <f t="shared" si="124"/>
        <v>733497</v>
      </c>
      <c r="N6755" s="28">
        <v>33939</v>
      </c>
      <c r="O6755" s="279">
        <v>226653.39780000001</v>
      </c>
    </row>
    <row r="6756" spans="10:15" x14ac:dyDescent="0.2">
      <c r="J6756" s="28">
        <v>73349</v>
      </c>
      <c r="K6756" s="28" t="s">
        <v>998</v>
      </c>
      <c r="L6756" s="28">
        <v>8</v>
      </c>
      <c r="M6756" s="28" t="str">
        <f t="shared" si="124"/>
        <v>733498</v>
      </c>
      <c r="N6756" s="28">
        <v>47637</v>
      </c>
      <c r="O6756" s="279">
        <v>173628.73389999999</v>
      </c>
    </row>
    <row r="6757" spans="10:15" x14ac:dyDescent="0.2">
      <c r="J6757" s="28">
        <v>73349</v>
      </c>
      <c r="K6757" s="28" t="s">
        <v>998</v>
      </c>
      <c r="L6757" s="28">
        <v>9</v>
      </c>
      <c r="M6757" s="28" t="str">
        <f t="shared" si="124"/>
        <v>733499</v>
      </c>
      <c r="N6757" s="28">
        <v>10861</v>
      </c>
      <c r="O6757" s="279">
        <v>334007.56150000001</v>
      </c>
    </row>
    <row r="6758" spans="10:15" x14ac:dyDescent="0.2">
      <c r="J6758" s="28">
        <v>73349</v>
      </c>
      <c r="K6758" s="28" t="s">
        <v>998</v>
      </c>
      <c r="L6758" s="28">
        <v>10</v>
      </c>
      <c r="M6758" s="28" t="str">
        <f t="shared" si="124"/>
        <v>7334910</v>
      </c>
      <c r="N6758" s="28">
        <v>37491</v>
      </c>
      <c r="O6758" s="279">
        <v>373991.3</v>
      </c>
    </row>
    <row r="6759" spans="10:15" x14ac:dyDescent="0.2">
      <c r="J6759" s="28">
        <v>73349</v>
      </c>
      <c r="K6759" s="28" t="s">
        <v>998</v>
      </c>
      <c r="L6759" s="28">
        <v>11</v>
      </c>
      <c r="M6759" s="28" t="str">
        <f t="shared" si="124"/>
        <v>7334911</v>
      </c>
      <c r="N6759" s="28">
        <v>3418</v>
      </c>
      <c r="O6759" s="279">
        <v>407028.79599999997</v>
      </c>
    </row>
    <row r="6760" spans="10:15" x14ac:dyDescent="0.2">
      <c r="J6760" s="28">
        <v>73349</v>
      </c>
      <c r="K6760" s="28" t="s">
        <v>998</v>
      </c>
      <c r="L6760" s="28">
        <v>12</v>
      </c>
      <c r="M6760" s="28" t="str">
        <f t="shared" si="124"/>
        <v>7334912</v>
      </c>
      <c r="N6760" s="28">
        <v>0</v>
      </c>
      <c r="O6760" s="279">
        <v>58056.430650000002</v>
      </c>
    </row>
    <row r="6761" spans="10:15" x14ac:dyDescent="0.2">
      <c r="J6761" s="28">
        <v>73352</v>
      </c>
      <c r="K6761" s="28" t="s">
        <v>999</v>
      </c>
      <c r="L6761" s="28">
        <v>1</v>
      </c>
      <c r="M6761" s="28" t="str">
        <f t="shared" si="124"/>
        <v>733521</v>
      </c>
      <c r="N6761" s="28">
        <v>23038</v>
      </c>
      <c r="O6761" s="279">
        <v>29557.417539999999</v>
      </c>
    </row>
    <row r="6762" spans="10:15" x14ac:dyDescent="0.2">
      <c r="J6762" s="28">
        <v>73352</v>
      </c>
      <c r="K6762" s="28" t="s">
        <v>999</v>
      </c>
      <c r="L6762" s="28">
        <v>2</v>
      </c>
      <c r="M6762" s="28" t="str">
        <f t="shared" si="124"/>
        <v>733522</v>
      </c>
      <c r="N6762" s="28">
        <v>71271</v>
      </c>
      <c r="O6762" s="279">
        <v>111455.1118</v>
      </c>
    </row>
    <row r="6763" spans="10:15" x14ac:dyDescent="0.2">
      <c r="J6763" s="28">
        <v>73352</v>
      </c>
      <c r="K6763" s="28" t="s">
        <v>999</v>
      </c>
      <c r="L6763" s="28">
        <v>3</v>
      </c>
      <c r="M6763" s="28" t="str">
        <f t="shared" si="124"/>
        <v>733523</v>
      </c>
      <c r="N6763" s="28">
        <v>15001</v>
      </c>
      <c r="O6763" s="279">
        <v>203150.55350000001</v>
      </c>
    </row>
    <row r="6764" spans="10:15" x14ac:dyDescent="0.2">
      <c r="J6764" s="28">
        <v>73352</v>
      </c>
      <c r="K6764" s="28" t="s">
        <v>999</v>
      </c>
      <c r="L6764" s="28">
        <v>4</v>
      </c>
      <c r="M6764" s="28" t="str">
        <f t="shared" si="124"/>
        <v>733524</v>
      </c>
      <c r="N6764" s="28">
        <v>6139</v>
      </c>
      <c r="O6764" s="279">
        <v>135597.8941</v>
      </c>
    </row>
    <row r="6765" spans="10:15" x14ac:dyDescent="0.2">
      <c r="J6765" s="28">
        <v>73352</v>
      </c>
      <c r="K6765" s="28" t="s">
        <v>999</v>
      </c>
      <c r="L6765" s="28">
        <v>5</v>
      </c>
      <c r="M6765" s="28" t="str">
        <f t="shared" si="124"/>
        <v>733525</v>
      </c>
      <c r="N6765" s="28">
        <v>1066</v>
      </c>
      <c r="O6765" s="279">
        <v>577050.66669999994</v>
      </c>
    </row>
    <row r="6766" spans="10:15" x14ac:dyDescent="0.2">
      <c r="J6766" s="28">
        <v>73352</v>
      </c>
      <c r="K6766" s="28" t="s">
        <v>999</v>
      </c>
      <c r="L6766" s="28">
        <v>9</v>
      </c>
      <c r="M6766" s="28" t="str">
        <f t="shared" si="124"/>
        <v>733529</v>
      </c>
      <c r="N6766" s="28">
        <v>88</v>
      </c>
      <c r="O6766" s="279">
        <v>33490.821680000001</v>
      </c>
    </row>
    <row r="6767" spans="10:15" x14ac:dyDescent="0.2">
      <c r="J6767" s="28">
        <v>73352</v>
      </c>
      <c r="K6767" s="28" t="s">
        <v>999</v>
      </c>
      <c r="L6767" s="28">
        <v>12</v>
      </c>
      <c r="M6767" s="28" t="str">
        <f t="shared" si="124"/>
        <v>7335212</v>
      </c>
      <c r="N6767" s="28">
        <v>0</v>
      </c>
      <c r="O6767" s="279">
        <v>8161.10646</v>
      </c>
    </row>
    <row r="6768" spans="10:15" x14ac:dyDescent="0.2">
      <c r="J6768" s="28">
        <v>73408</v>
      </c>
      <c r="K6768" s="28" t="s">
        <v>1000</v>
      </c>
      <c r="L6768" s="28">
        <v>1</v>
      </c>
      <c r="M6768" s="28" t="str">
        <f t="shared" si="124"/>
        <v>734081</v>
      </c>
      <c r="N6768" s="28">
        <v>197368</v>
      </c>
      <c r="O6768" s="279">
        <v>30936.726780000001</v>
      </c>
    </row>
    <row r="6769" spans="10:15" x14ac:dyDescent="0.2">
      <c r="J6769" s="28">
        <v>73408</v>
      </c>
      <c r="K6769" s="28" t="s">
        <v>1000</v>
      </c>
      <c r="L6769" s="28">
        <v>2</v>
      </c>
      <c r="M6769" s="28" t="str">
        <f t="shared" si="124"/>
        <v>734082</v>
      </c>
      <c r="N6769" s="28">
        <v>163297</v>
      </c>
      <c r="O6769" s="279">
        <v>88255.30128</v>
      </c>
    </row>
    <row r="6770" spans="10:15" x14ac:dyDescent="0.2">
      <c r="J6770" s="28">
        <v>73408</v>
      </c>
      <c r="K6770" s="28" t="s">
        <v>1000</v>
      </c>
      <c r="L6770" s="28">
        <v>3</v>
      </c>
      <c r="M6770" s="28" t="str">
        <f t="shared" si="124"/>
        <v>734083</v>
      </c>
      <c r="N6770" s="28">
        <v>30710</v>
      </c>
      <c r="O6770" s="279">
        <v>162322.92290000001</v>
      </c>
    </row>
    <row r="6771" spans="10:15" x14ac:dyDescent="0.2">
      <c r="J6771" s="28">
        <v>73408</v>
      </c>
      <c r="K6771" s="28" t="s">
        <v>1000</v>
      </c>
      <c r="L6771" s="28">
        <v>4</v>
      </c>
      <c r="M6771" s="28" t="str">
        <f t="shared" si="124"/>
        <v>734084</v>
      </c>
      <c r="N6771" s="28">
        <v>17292</v>
      </c>
      <c r="O6771" s="279">
        <v>135204.2917</v>
      </c>
    </row>
    <row r="6772" spans="10:15" x14ac:dyDescent="0.2">
      <c r="J6772" s="28">
        <v>73408</v>
      </c>
      <c r="K6772" s="28" t="s">
        <v>1000</v>
      </c>
      <c r="L6772" s="28">
        <v>5</v>
      </c>
      <c r="M6772" s="28" t="str">
        <f t="shared" si="124"/>
        <v>734085</v>
      </c>
      <c r="N6772" s="28">
        <v>13283</v>
      </c>
      <c r="O6772" s="279">
        <v>93556.077009999994</v>
      </c>
    </row>
    <row r="6773" spans="10:15" x14ac:dyDescent="0.2">
      <c r="J6773" s="28">
        <v>73408</v>
      </c>
      <c r="K6773" s="28" t="s">
        <v>1000</v>
      </c>
      <c r="L6773" s="28">
        <v>6</v>
      </c>
      <c r="M6773" s="28" t="str">
        <f t="shared" si="124"/>
        <v>734086</v>
      </c>
      <c r="N6773" s="28">
        <v>13377</v>
      </c>
      <c r="O6773" s="279">
        <v>67954.529200000004</v>
      </c>
    </row>
    <row r="6774" spans="10:15" x14ac:dyDescent="0.2">
      <c r="J6774" s="28">
        <v>73408</v>
      </c>
      <c r="K6774" s="28" t="s">
        <v>1000</v>
      </c>
      <c r="L6774" s="28">
        <v>7</v>
      </c>
      <c r="M6774" s="28" t="str">
        <f t="shared" si="124"/>
        <v>734087</v>
      </c>
      <c r="N6774" s="28">
        <v>23760</v>
      </c>
      <c r="O6774" s="279">
        <v>87159.509090000007</v>
      </c>
    </row>
    <row r="6775" spans="10:15" x14ac:dyDescent="0.2">
      <c r="J6775" s="28">
        <v>73408</v>
      </c>
      <c r="K6775" s="28" t="s">
        <v>1000</v>
      </c>
      <c r="L6775" s="28">
        <v>8</v>
      </c>
      <c r="M6775" s="28" t="str">
        <f t="shared" si="124"/>
        <v>734088</v>
      </c>
      <c r="N6775" s="28">
        <v>4583</v>
      </c>
      <c r="O6775" s="279">
        <v>77997.810750000004</v>
      </c>
    </row>
    <row r="6776" spans="10:15" x14ac:dyDescent="0.2">
      <c r="J6776" s="28">
        <v>73408</v>
      </c>
      <c r="K6776" s="28" t="s">
        <v>1000</v>
      </c>
      <c r="L6776" s="28">
        <v>9</v>
      </c>
      <c r="M6776" s="28" t="str">
        <f t="shared" si="124"/>
        <v>734089</v>
      </c>
      <c r="N6776" s="28">
        <v>1675</v>
      </c>
      <c r="O6776" s="279">
        <v>212299.24160000001</v>
      </c>
    </row>
    <row r="6777" spans="10:15" x14ac:dyDescent="0.2">
      <c r="J6777" s="28">
        <v>73408</v>
      </c>
      <c r="K6777" s="28" t="s">
        <v>1000</v>
      </c>
      <c r="L6777" s="28">
        <v>10</v>
      </c>
      <c r="M6777" s="28" t="str">
        <f t="shared" si="124"/>
        <v>7340810</v>
      </c>
      <c r="N6777" s="28">
        <v>992</v>
      </c>
      <c r="O6777" s="279">
        <v>163202.4509</v>
      </c>
    </row>
    <row r="6778" spans="10:15" x14ac:dyDescent="0.2">
      <c r="J6778" s="28">
        <v>73408</v>
      </c>
      <c r="K6778" s="28" t="s">
        <v>1000</v>
      </c>
      <c r="L6778" s="28">
        <v>11</v>
      </c>
      <c r="M6778" s="28" t="str">
        <f t="shared" si="124"/>
        <v>7340811</v>
      </c>
      <c r="N6778" s="28">
        <v>4486</v>
      </c>
      <c r="O6778" s="279">
        <v>38769.156869999999</v>
      </c>
    </row>
    <row r="6779" spans="10:15" x14ac:dyDescent="0.2">
      <c r="J6779" s="28">
        <v>73408</v>
      </c>
      <c r="K6779" s="28" t="s">
        <v>1000</v>
      </c>
      <c r="L6779" s="28">
        <v>12</v>
      </c>
      <c r="M6779" s="28" t="str">
        <f t="shared" si="124"/>
        <v>7340812</v>
      </c>
      <c r="N6779" s="28">
        <v>0</v>
      </c>
      <c r="O6779" s="279">
        <v>32005.51641</v>
      </c>
    </row>
    <row r="6780" spans="10:15" x14ac:dyDescent="0.2">
      <c r="J6780" s="28">
        <v>73411</v>
      </c>
      <c r="K6780" s="28" t="s">
        <v>1001</v>
      </c>
      <c r="L6780" s="28">
        <v>1</v>
      </c>
      <c r="M6780" s="28" t="str">
        <f t="shared" si="124"/>
        <v>734111</v>
      </c>
      <c r="N6780" s="28">
        <v>38494</v>
      </c>
      <c r="O6780" s="279">
        <v>76222.983600000007</v>
      </c>
    </row>
    <row r="6781" spans="10:15" x14ac:dyDescent="0.2">
      <c r="J6781" s="28">
        <v>73411</v>
      </c>
      <c r="K6781" s="28" t="s">
        <v>1001</v>
      </c>
      <c r="L6781" s="28">
        <v>2</v>
      </c>
      <c r="M6781" s="28" t="str">
        <f t="shared" si="124"/>
        <v>734112</v>
      </c>
      <c r="N6781" s="28">
        <v>380502</v>
      </c>
      <c r="O6781" s="279">
        <v>287873.34399999998</v>
      </c>
    </row>
    <row r="6782" spans="10:15" x14ac:dyDescent="0.2">
      <c r="J6782" s="28">
        <v>73411</v>
      </c>
      <c r="K6782" s="28" t="s">
        <v>1001</v>
      </c>
      <c r="L6782" s="28">
        <v>3</v>
      </c>
      <c r="M6782" s="28" t="str">
        <f t="shared" si="124"/>
        <v>734113</v>
      </c>
      <c r="N6782" s="28">
        <v>214907</v>
      </c>
      <c r="O6782" s="279">
        <v>411909.31020000001</v>
      </c>
    </row>
    <row r="6783" spans="10:15" x14ac:dyDescent="0.2">
      <c r="J6783" s="28">
        <v>73411</v>
      </c>
      <c r="K6783" s="28" t="s">
        <v>1001</v>
      </c>
      <c r="L6783" s="28">
        <v>4</v>
      </c>
      <c r="M6783" s="28" t="str">
        <f t="shared" si="124"/>
        <v>734114</v>
      </c>
      <c r="N6783" s="28">
        <v>132939</v>
      </c>
      <c r="O6783" s="279">
        <v>480969.61070000002</v>
      </c>
    </row>
    <row r="6784" spans="10:15" x14ac:dyDescent="0.2">
      <c r="J6784" s="28">
        <v>73411</v>
      </c>
      <c r="K6784" s="28" t="s">
        <v>1001</v>
      </c>
      <c r="L6784" s="28">
        <v>5</v>
      </c>
      <c r="M6784" s="28" t="str">
        <f t="shared" si="124"/>
        <v>734115</v>
      </c>
      <c r="N6784" s="28">
        <v>53130</v>
      </c>
      <c r="O6784" s="279">
        <v>560303.43090000004</v>
      </c>
    </row>
    <row r="6785" spans="10:15" x14ac:dyDescent="0.2">
      <c r="J6785" s="28">
        <v>73411</v>
      </c>
      <c r="K6785" s="28" t="s">
        <v>1001</v>
      </c>
      <c r="L6785" s="28">
        <v>6</v>
      </c>
      <c r="M6785" s="28" t="str">
        <f t="shared" si="124"/>
        <v>734116</v>
      </c>
      <c r="N6785" s="28">
        <v>43039</v>
      </c>
      <c r="O6785" s="279">
        <v>545871.79579999996</v>
      </c>
    </row>
    <row r="6786" spans="10:15" x14ac:dyDescent="0.2">
      <c r="J6786" s="28">
        <v>73411</v>
      </c>
      <c r="K6786" s="28" t="s">
        <v>1001</v>
      </c>
      <c r="L6786" s="28">
        <v>7</v>
      </c>
      <c r="M6786" s="28" t="str">
        <f t="shared" si="124"/>
        <v>734117</v>
      </c>
      <c r="N6786" s="28">
        <v>27444</v>
      </c>
      <c r="O6786" s="279">
        <v>400214.79200000002</v>
      </c>
    </row>
    <row r="6787" spans="10:15" x14ac:dyDescent="0.2">
      <c r="J6787" s="28">
        <v>73411</v>
      </c>
      <c r="K6787" s="28" t="s">
        <v>1001</v>
      </c>
      <c r="L6787" s="28">
        <v>8</v>
      </c>
      <c r="M6787" s="28" t="str">
        <f t="shared" ref="M6787:M6850" si="125">J6787&amp;L6787</f>
        <v>734118</v>
      </c>
      <c r="N6787" s="28">
        <v>71618</v>
      </c>
      <c r="O6787" s="279">
        <v>482468.71110000001</v>
      </c>
    </row>
    <row r="6788" spans="10:15" x14ac:dyDescent="0.2">
      <c r="J6788" s="28">
        <v>73411</v>
      </c>
      <c r="K6788" s="28" t="s">
        <v>1001</v>
      </c>
      <c r="L6788" s="28">
        <v>9</v>
      </c>
      <c r="M6788" s="28" t="str">
        <f t="shared" si="125"/>
        <v>734119</v>
      </c>
      <c r="N6788" s="28">
        <v>1533</v>
      </c>
      <c r="O6788" s="279">
        <v>493380.32709999999</v>
      </c>
    </row>
    <row r="6789" spans="10:15" x14ac:dyDescent="0.2">
      <c r="J6789" s="28">
        <v>73411</v>
      </c>
      <c r="K6789" s="28" t="s">
        <v>1001</v>
      </c>
      <c r="L6789" s="28">
        <v>10</v>
      </c>
      <c r="M6789" s="28" t="str">
        <f t="shared" si="125"/>
        <v>7341110</v>
      </c>
      <c r="N6789" s="28">
        <v>2991</v>
      </c>
      <c r="O6789" s="279">
        <v>428643.55009999999</v>
      </c>
    </row>
    <row r="6790" spans="10:15" x14ac:dyDescent="0.2">
      <c r="J6790" s="28">
        <v>73411</v>
      </c>
      <c r="K6790" s="28" t="s">
        <v>1001</v>
      </c>
      <c r="L6790" s="28">
        <v>11</v>
      </c>
      <c r="M6790" s="28" t="str">
        <f t="shared" si="125"/>
        <v>7341111</v>
      </c>
      <c r="N6790" s="28">
        <v>217</v>
      </c>
      <c r="O6790" s="279">
        <v>244940.09220000001</v>
      </c>
    </row>
    <row r="6791" spans="10:15" x14ac:dyDescent="0.2">
      <c r="J6791" s="28">
        <v>73411</v>
      </c>
      <c r="K6791" s="28" t="s">
        <v>1001</v>
      </c>
      <c r="L6791" s="28">
        <v>12</v>
      </c>
      <c r="M6791" s="28" t="str">
        <f t="shared" si="125"/>
        <v>7341112</v>
      </c>
      <c r="N6791" s="28">
        <v>0</v>
      </c>
      <c r="O6791" s="279">
        <v>171500.4755</v>
      </c>
    </row>
    <row r="6792" spans="10:15" x14ac:dyDescent="0.2">
      <c r="J6792" s="28">
        <v>73443</v>
      </c>
      <c r="K6792" s="28" t="s">
        <v>1002</v>
      </c>
      <c r="L6792" s="28">
        <v>1</v>
      </c>
      <c r="M6792" s="28" t="str">
        <f t="shared" si="125"/>
        <v>734431</v>
      </c>
      <c r="N6792" s="28">
        <v>121675</v>
      </c>
      <c r="O6792" s="279">
        <v>49326.37556</v>
      </c>
    </row>
    <row r="6793" spans="10:15" x14ac:dyDescent="0.2">
      <c r="J6793" s="28">
        <v>73443</v>
      </c>
      <c r="K6793" s="28" t="s">
        <v>1002</v>
      </c>
      <c r="L6793" s="28">
        <v>2</v>
      </c>
      <c r="M6793" s="28" t="str">
        <f t="shared" si="125"/>
        <v>734432</v>
      </c>
      <c r="N6793" s="28">
        <v>521974</v>
      </c>
      <c r="O6793" s="279">
        <v>157513.0436</v>
      </c>
    </row>
    <row r="6794" spans="10:15" x14ac:dyDescent="0.2">
      <c r="J6794" s="28">
        <v>73443</v>
      </c>
      <c r="K6794" s="28" t="s">
        <v>1002</v>
      </c>
      <c r="L6794" s="28">
        <v>3</v>
      </c>
      <c r="M6794" s="28" t="str">
        <f t="shared" si="125"/>
        <v>734433</v>
      </c>
      <c r="N6794" s="28">
        <v>152391</v>
      </c>
      <c r="O6794" s="279">
        <v>174302.22579999999</v>
      </c>
    </row>
    <row r="6795" spans="10:15" x14ac:dyDescent="0.2">
      <c r="J6795" s="28">
        <v>73443</v>
      </c>
      <c r="K6795" s="28" t="s">
        <v>1002</v>
      </c>
      <c r="L6795" s="28">
        <v>4</v>
      </c>
      <c r="M6795" s="28" t="str">
        <f t="shared" si="125"/>
        <v>734434</v>
      </c>
      <c r="N6795" s="28">
        <v>67390</v>
      </c>
      <c r="O6795" s="279">
        <v>164784.55239999999</v>
      </c>
    </row>
    <row r="6796" spans="10:15" x14ac:dyDescent="0.2">
      <c r="J6796" s="28">
        <v>73443</v>
      </c>
      <c r="K6796" s="28" t="s">
        <v>1002</v>
      </c>
      <c r="L6796" s="28">
        <v>5</v>
      </c>
      <c r="M6796" s="28" t="str">
        <f t="shared" si="125"/>
        <v>734435</v>
      </c>
      <c r="N6796" s="28">
        <v>17612</v>
      </c>
      <c r="O6796" s="279">
        <v>214247.3884</v>
      </c>
    </row>
    <row r="6797" spans="10:15" x14ac:dyDescent="0.2">
      <c r="J6797" s="28">
        <v>73443</v>
      </c>
      <c r="K6797" s="28" t="s">
        <v>1002</v>
      </c>
      <c r="L6797" s="28">
        <v>6</v>
      </c>
      <c r="M6797" s="28" t="str">
        <f t="shared" si="125"/>
        <v>734436</v>
      </c>
      <c r="N6797" s="28">
        <v>18572</v>
      </c>
      <c r="O6797" s="279">
        <v>175157.96479999999</v>
      </c>
    </row>
    <row r="6798" spans="10:15" x14ac:dyDescent="0.2">
      <c r="J6798" s="28">
        <v>73443</v>
      </c>
      <c r="K6798" s="28" t="s">
        <v>1002</v>
      </c>
      <c r="L6798" s="28">
        <v>7</v>
      </c>
      <c r="M6798" s="28" t="str">
        <f t="shared" si="125"/>
        <v>734437</v>
      </c>
      <c r="N6798" s="28">
        <v>13785</v>
      </c>
      <c r="O6798" s="279">
        <v>323190.6876</v>
      </c>
    </row>
    <row r="6799" spans="10:15" x14ac:dyDescent="0.2">
      <c r="J6799" s="28">
        <v>73443</v>
      </c>
      <c r="K6799" s="28" t="s">
        <v>1002</v>
      </c>
      <c r="L6799" s="28">
        <v>8</v>
      </c>
      <c r="M6799" s="28" t="str">
        <f t="shared" si="125"/>
        <v>734438</v>
      </c>
      <c r="N6799" s="28">
        <v>9672</v>
      </c>
      <c r="O6799" s="279">
        <v>27952.569469999999</v>
      </c>
    </row>
    <row r="6800" spans="10:15" x14ac:dyDescent="0.2">
      <c r="J6800" s="28">
        <v>73443</v>
      </c>
      <c r="K6800" s="28" t="s">
        <v>1002</v>
      </c>
      <c r="L6800" s="28">
        <v>9</v>
      </c>
      <c r="M6800" s="28" t="str">
        <f t="shared" si="125"/>
        <v>734439</v>
      </c>
      <c r="N6800" s="28">
        <v>4511</v>
      </c>
      <c r="O6800" s="279">
        <v>209503.0779</v>
      </c>
    </row>
    <row r="6801" spans="10:15" x14ac:dyDescent="0.2">
      <c r="J6801" s="28">
        <v>73443</v>
      </c>
      <c r="K6801" s="28" t="s">
        <v>1002</v>
      </c>
      <c r="L6801" s="28">
        <v>10</v>
      </c>
      <c r="M6801" s="28" t="str">
        <f t="shared" si="125"/>
        <v>7344310</v>
      </c>
      <c r="N6801" s="28">
        <v>4728</v>
      </c>
      <c r="O6801" s="279">
        <v>388557.48190000001</v>
      </c>
    </row>
    <row r="6802" spans="10:15" x14ac:dyDescent="0.2">
      <c r="J6802" s="28">
        <v>73443</v>
      </c>
      <c r="K6802" s="28" t="s">
        <v>1002</v>
      </c>
      <c r="L6802" s="28">
        <v>11</v>
      </c>
      <c r="M6802" s="28" t="str">
        <f t="shared" si="125"/>
        <v>7344311</v>
      </c>
      <c r="N6802" s="28">
        <v>12356</v>
      </c>
      <c r="O6802" s="279">
        <v>91377.071519999998</v>
      </c>
    </row>
    <row r="6803" spans="10:15" x14ac:dyDescent="0.2">
      <c r="J6803" s="28">
        <v>73443</v>
      </c>
      <c r="K6803" s="28" t="s">
        <v>1002</v>
      </c>
      <c r="L6803" s="28">
        <v>12</v>
      </c>
      <c r="M6803" s="28" t="str">
        <f t="shared" si="125"/>
        <v>7344312</v>
      </c>
      <c r="N6803" s="28">
        <v>0</v>
      </c>
      <c r="O6803" s="279">
        <v>37596.893360000002</v>
      </c>
    </row>
    <row r="6804" spans="10:15" x14ac:dyDescent="0.2">
      <c r="J6804" s="28">
        <v>73449</v>
      </c>
      <c r="K6804" s="28" t="s">
        <v>1003</v>
      </c>
      <c r="L6804" s="28">
        <v>1</v>
      </c>
      <c r="M6804" s="28" t="str">
        <f t="shared" si="125"/>
        <v>734491</v>
      </c>
      <c r="N6804" s="28">
        <v>56682</v>
      </c>
      <c r="O6804" s="279">
        <v>61656.63162</v>
      </c>
    </row>
    <row r="6805" spans="10:15" x14ac:dyDescent="0.2">
      <c r="J6805" s="28">
        <v>73449</v>
      </c>
      <c r="K6805" s="28" t="s">
        <v>1003</v>
      </c>
      <c r="L6805" s="28">
        <v>2</v>
      </c>
      <c r="M6805" s="28" t="str">
        <f t="shared" si="125"/>
        <v>734492</v>
      </c>
      <c r="N6805" s="28">
        <v>439617</v>
      </c>
      <c r="O6805" s="279">
        <v>304131.60119999998</v>
      </c>
    </row>
    <row r="6806" spans="10:15" x14ac:dyDescent="0.2">
      <c r="J6806" s="28">
        <v>73449</v>
      </c>
      <c r="K6806" s="28" t="s">
        <v>1003</v>
      </c>
      <c r="L6806" s="28">
        <v>3</v>
      </c>
      <c r="M6806" s="28" t="str">
        <f t="shared" si="125"/>
        <v>734493</v>
      </c>
      <c r="N6806" s="28">
        <v>322006</v>
      </c>
      <c r="O6806" s="279">
        <v>555951.89130000002</v>
      </c>
    </row>
    <row r="6807" spans="10:15" x14ac:dyDescent="0.2">
      <c r="J6807" s="28">
        <v>73449</v>
      </c>
      <c r="K6807" s="28" t="s">
        <v>1003</v>
      </c>
      <c r="L6807" s="28">
        <v>4</v>
      </c>
      <c r="M6807" s="28" t="str">
        <f t="shared" si="125"/>
        <v>734494</v>
      </c>
      <c r="N6807" s="28">
        <v>271238</v>
      </c>
      <c r="O6807" s="279">
        <v>986378.37060000002</v>
      </c>
    </row>
    <row r="6808" spans="10:15" x14ac:dyDescent="0.2">
      <c r="J6808" s="28">
        <v>73449</v>
      </c>
      <c r="K6808" s="28" t="s">
        <v>1003</v>
      </c>
      <c r="L6808" s="28">
        <v>5</v>
      </c>
      <c r="M6808" s="28" t="str">
        <f t="shared" si="125"/>
        <v>734495</v>
      </c>
      <c r="N6808" s="28">
        <v>145363</v>
      </c>
      <c r="O6808" s="279">
        <v>835735.89919999999</v>
      </c>
    </row>
    <row r="6809" spans="10:15" x14ac:dyDescent="0.2">
      <c r="J6809" s="28">
        <v>73449</v>
      </c>
      <c r="K6809" s="28" t="s">
        <v>1003</v>
      </c>
      <c r="L6809" s="28">
        <v>6</v>
      </c>
      <c r="M6809" s="28" t="str">
        <f t="shared" si="125"/>
        <v>734496</v>
      </c>
      <c r="N6809" s="28">
        <v>104065</v>
      </c>
      <c r="O6809" s="279">
        <v>528213.37159999995</v>
      </c>
    </row>
    <row r="6810" spans="10:15" x14ac:dyDescent="0.2">
      <c r="J6810" s="28">
        <v>73449</v>
      </c>
      <c r="K6810" s="28" t="s">
        <v>1003</v>
      </c>
      <c r="L6810" s="28">
        <v>7</v>
      </c>
      <c r="M6810" s="28" t="str">
        <f t="shared" si="125"/>
        <v>734497</v>
      </c>
      <c r="N6810" s="28">
        <v>70855</v>
      </c>
      <c r="O6810" s="279">
        <v>855493.29299999995</v>
      </c>
    </row>
    <row r="6811" spans="10:15" x14ac:dyDescent="0.2">
      <c r="J6811" s="28">
        <v>73449</v>
      </c>
      <c r="K6811" s="28" t="s">
        <v>1003</v>
      </c>
      <c r="L6811" s="28">
        <v>8</v>
      </c>
      <c r="M6811" s="28" t="str">
        <f t="shared" si="125"/>
        <v>734498</v>
      </c>
      <c r="N6811" s="28">
        <v>118564</v>
      </c>
      <c r="O6811" s="279">
        <v>891115.44209999999</v>
      </c>
    </row>
    <row r="6812" spans="10:15" x14ac:dyDescent="0.2">
      <c r="J6812" s="28">
        <v>73449</v>
      </c>
      <c r="K6812" s="28" t="s">
        <v>1003</v>
      </c>
      <c r="L6812" s="28">
        <v>9</v>
      </c>
      <c r="M6812" s="28" t="str">
        <f t="shared" si="125"/>
        <v>734499</v>
      </c>
      <c r="N6812" s="28">
        <v>6228</v>
      </c>
      <c r="O6812" s="279">
        <v>896997.598</v>
      </c>
    </row>
    <row r="6813" spans="10:15" x14ac:dyDescent="0.2">
      <c r="J6813" s="28">
        <v>73449</v>
      </c>
      <c r="K6813" s="28" t="s">
        <v>1003</v>
      </c>
      <c r="L6813" s="28">
        <v>10</v>
      </c>
      <c r="M6813" s="28" t="str">
        <f t="shared" si="125"/>
        <v>7344910</v>
      </c>
      <c r="N6813" s="28">
        <v>45144</v>
      </c>
      <c r="O6813" s="279">
        <v>660879.87360000005</v>
      </c>
    </row>
    <row r="6814" spans="10:15" x14ac:dyDescent="0.2">
      <c r="J6814" s="28">
        <v>73449</v>
      </c>
      <c r="K6814" s="28" t="s">
        <v>1003</v>
      </c>
      <c r="L6814" s="28">
        <v>11</v>
      </c>
      <c r="M6814" s="28" t="str">
        <f t="shared" si="125"/>
        <v>7344911</v>
      </c>
      <c r="N6814" s="28">
        <v>103</v>
      </c>
      <c r="O6814" s="279">
        <v>214594.3829</v>
      </c>
    </row>
    <row r="6815" spans="10:15" x14ac:dyDescent="0.2">
      <c r="J6815" s="28">
        <v>73449</v>
      </c>
      <c r="K6815" s="28" t="s">
        <v>1003</v>
      </c>
      <c r="L6815" s="28">
        <v>12</v>
      </c>
      <c r="M6815" s="28" t="str">
        <f t="shared" si="125"/>
        <v>7344912</v>
      </c>
      <c r="N6815" s="28">
        <v>0</v>
      </c>
      <c r="O6815" s="279">
        <v>48944.528509999996</v>
      </c>
    </row>
    <row r="6816" spans="10:15" x14ac:dyDescent="0.2">
      <c r="J6816" s="28">
        <v>73461</v>
      </c>
      <c r="K6816" s="28" t="s">
        <v>1004</v>
      </c>
      <c r="L6816" s="28">
        <v>1</v>
      </c>
      <c r="M6816" s="28" t="str">
        <f t="shared" si="125"/>
        <v>734611</v>
      </c>
      <c r="N6816" s="28">
        <v>20264</v>
      </c>
      <c r="O6816" s="279">
        <v>49114.235990000001</v>
      </c>
    </row>
    <row r="6817" spans="10:15" x14ac:dyDescent="0.2">
      <c r="J6817" s="28">
        <v>73461</v>
      </c>
      <c r="K6817" s="28" t="s">
        <v>1004</v>
      </c>
      <c r="L6817" s="28">
        <v>2</v>
      </c>
      <c r="M6817" s="28" t="str">
        <f t="shared" si="125"/>
        <v>734612</v>
      </c>
      <c r="N6817" s="28">
        <v>29445</v>
      </c>
      <c r="O6817" s="279">
        <v>50668.524770000004</v>
      </c>
    </row>
    <row r="6818" spans="10:15" x14ac:dyDescent="0.2">
      <c r="J6818" s="28">
        <v>73461</v>
      </c>
      <c r="K6818" s="28" t="s">
        <v>1004</v>
      </c>
      <c r="L6818" s="28">
        <v>3</v>
      </c>
      <c r="M6818" s="28" t="str">
        <f t="shared" si="125"/>
        <v>734613</v>
      </c>
      <c r="N6818" s="28">
        <v>3887</v>
      </c>
      <c r="O6818" s="279">
        <v>85506.709359999993</v>
      </c>
    </row>
    <row r="6819" spans="10:15" x14ac:dyDescent="0.2">
      <c r="J6819" s="28">
        <v>73461</v>
      </c>
      <c r="K6819" s="28" t="s">
        <v>1004</v>
      </c>
      <c r="L6819" s="28">
        <v>9</v>
      </c>
      <c r="M6819" s="28" t="str">
        <f t="shared" si="125"/>
        <v>734619</v>
      </c>
      <c r="N6819" s="28">
        <v>1872</v>
      </c>
      <c r="O6819" s="279">
        <v>100857.86749999999</v>
      </c>
    </row>
    <row r="6820" spans="10:15" x14ac:dyDescent="0.2">
      <c r="J6820" s="28">
        <v>73461</v>
      </c>
      <c r="K6820" s="28" t="s">
        <v>1004</v>
      </c>
      <c r="L6820" s="28">
        <v>11</v>
      </c>
      <c r="M6820" s="28" t="str">
        <f t="shared" si="125"/>
        <v>7346111</v>
      </c>
      <c r="N6820" s="28">
        <v>182</v>
      </c>
      <c r="O6820" s="279">
        <v>126644.44439999999</v>
      </c>
    </row>
    <row r="6821" spans="10:15" x14ac:dyDescent="0.2">
      <c r="J6821" s="28">
        <v>73461</v>
      </c>
      <c r="K6821" s="28" t="s">
        <v>1004</v>
      </c>
      <c r="L6821" s="28">
        <v>12</v>
      </c>
      <c r="M6821" s="28" t="str">
        <f t="shared" si="125"/>
        <v>7346112</v>
      </c>
      <c r="N6821" s="28">
        <v>0</v>
      </c>
      <c r="O6821" s="279">
        <v>10599.21243</v>
      </c>
    </row>
    <row r="6822" spans="10:15" x14ac:dyDescent="0.2">
      <c r="J6822" s="28">
        <v>73483</v>
      </c>
      <c r="K6822" s="28" t="s">
        <v>1005</v>
      </c>
      <c r="L6822" s="28">
        <v>1</v>
      </c>
      <c r="M6822" s="28" t="str">
        <f t="shared" si="125"/>
        <v>734831</v>
      </c>
      <c r="N6822" s="28">
        <v>168805</v>
      </c>
      <c r="O6822" s="279">
        <v>16354.8369</v>
      </c>
    </row>
    <row r="6823" spans="10:15" x14ac:dyDescent="0.2">
      <c r="J6823" s="28">
        <v>73483</v>
      </c>
      <c r="K6823" s="28" t="s">
        <v>1005</v>
      </c>
      <c r="L6823" s="28">
        <v>2</v>
      </c>
      <c r="M6823" s="28" t="str">
        <f t="shared" si="125"/>
        <v>734832</v>
      </c>
      <c r="N6823" s="28">
        <v>76772</v>
      </c>
      <c r="O6823" s="279">
        <v>65707.021739999996</v>
      </c>
    </row>
    <row r="6824" spans="10:15" x14ac:dyDescent="0.2">
      <c r="J6824" s="28">
        <v>73483</v>
      </c>
      <c r="K6824" s="28" t="s">
        <v>1005</v>
      </c>
      <c r="L6824" s="28">
        <v>3</v>
      </c>
      <c r="M6824" s="28" t="str">
        <f t="shared" si="125"/>
        <v>734833</v>
      </c>
      <c r="N6824" s="28">
        <v>7433</v>
      </c>
      <c r="O6824" s="279">
        <v>103533.6293</v>
      </c>
    </row>
    <row r="6825" spans="10:15" x14ac:dyDescent="0.2">
      <c r="J6825" s="28">
        <v>73483</v>
      </c>
      <c r="K6825" s="28" t="s">
        <v>1005</v>
      </c>
      <c r="L6825" s="28">
        <v>4</v>
      </c>
      <c r="M6825" s="28" t="str">
        <f t="shared" si="125"/>
        <v>734834</v>
      </c>
      <c r="N6825" s="28">
        <v>2166</v>
      </c>
      <c r="O6825" s="279">
        <v>155422.16930000001</v>
      </c>
    </row>
    <row r="6826" spans="10:15" x14ac:dyDescent="0.2">
      <c r="J6826" s="28">
        <v>73483</v>
      </c>
      <c r="K6826" s="28" t="s">
        <v>1005</v>
      </c>
      <c r="L6826" s="28">
        <v>7</v>
      </c>
      <c r="M6826" s="28" t="str">
        <f t="shared" si="125"/>
        <v>734837</v>
      </c>
      <c r="N6826" s="28">
        <v>3487</v>
      </c>
      <c r="O6826" s="279">
        <v>10795.10579</v>
      </c>
    </row>
    <row r="6827" spans="10:15" x14ac:dyDescent="0.2">
      <c r="J6827" s="28">
        <v>73483</v>
      </c>
      <c r="K6827" s="28" t="s">
        <v>1005</v>
      </c>
      <c r="L6827" s="28">
        <v>9</v>
      </c>
      <c r="M6827" s="28" t="str">
        <f t="shared" si="125"/>
        <v>734839</v>
      </c>
      <c r="N6827" s="28">
        <v>5212</v>
      </c>
      <c r="O6827" s="279">
        <v>93825.546579999995</v>
      </c>
    </row>
    <row r="6828" spans="10:15" x14ac:dyDescent="0.2">
      <c r="J6828" s="28">
        <v>73483</v>
      </c>
      <c r="K6828" s="28" t="s">
        <v>1005</v>
      </c>
      <c r="L6828" s="28">
        <v>10</v>
      </c>
      <c r="M6828" s="28" t="str">
        <f t="shared" si="125"/>
        <v>7348310</v>
      </c>
      <c r="N6828" s="28">
        <v>3181</v>
      </c>
      <c r="O6828" s="279">
        <v>75660.398140000005</v>
      </c>
    </row>
    <row r="6829" spans="10:15" x14ac:dyDescent="0.2">
      <c r="J6829" s="28">
        <v>73483</v>
      </c>
      <c r="K6829" s="28" t="s">
        <v>1005</v>
      </c>
      <c r="L6829" s="28">
        <v>12</v>
      </c>
      <c r="M6829" s="28" t="str">
        <f t="shared" si="125"/>
        <v>7348312</v>
      </c>
      <c r="N6829" s="28">
        <v>0</v>
      </c>
      <c r="O6829" s="279">
        <v>14867.589739999999</v>
      </c>
    </row>
    <row r="6830" spans="10:15" x14ac:dyDescent="0.2">
      <c r="J6830" s="28">
        <v>73504</v>
      </c>
      <c r="K6830" s="28" t="s">
        <v>1006</v>
      </c>
      <c r="L6830" s="28">
        <v>1</v>
      </c>
      <c r="M6830" s="28" t="str">
        <f t="shared" si="125"/>
        <v>735041</v>
      </c>
      <c r="N6830" s="28">
        <v>99688</v>
      </c>
      <c r="O6830" s="279">
        <v>20344.39761</v>
      </c>
    </row>
    <row r="6831" spans="10:15" x14ac:dyDescent="0.2">
      <c r="J6831" s="28">
        <v>73504</v>
      </c>
      <c r="K6831" s="28" t="s">
        <v>1006</v>
      </c>
      <c r="L6831" s="28">
        <v>2</v>
      </c>
      <c r="M6831" s="28" t="str">
        <f t="shared" si="125"/>
        <v>735042</v>
      </c>
      <c r="N6831" s="28">
        <v>56514</v>
      </c>
      <c r="O6831" s="279">
        <v>73870.776769999997</v>
      </c>
    </row>
    <row r="6832" spans="10:15" x14ac:dyDescent="0.2">
      <c r="J6832" s="28">
        <v>73504</v>
      </c>
      <c r="K6832" s="28" t="s">
        <v>1006</v>
      </c>
      <c r="L6832" s="28">
        <v>3</v>
      </c>
      <c r="M6832" s="28" t="str">
        <f t="shared" si="125"/>
        <v>735043</v>
      </c>
      <c r="N6832" s="28">
        <v>8546</v>
      </c>
      <c r="O6832" s="279">
        <v>88463.163409999994</v>
      </c>
    </row>
    <row r="6833" spans="10:15" x14ac:dyDescent="0.2">
      <c r="J6833" s="28">
        <v>73504</v>
      </c>
      <c r="K6833" s="28" t="s">
        <v>1006</v>
      </c>
      <c r="L6833" s="28">
        <v>4</v>
      </c>
      <c r="M6833" s="28" t="str">
        <f t="shared" si="125"/>
        <v>735044</v>
      </c>
      <c r="N6833" s="28">
        <v>5092</v>
      </c>
      <c r="O6833" s="279">
        <v>71941.833509999997</v>
      </c>
    </row>
    <row r="6834" spans="10:15" x14ac:dyDescent="0.2">
      <c r="J6834" s="28">
        <v>73504</v>
      </c>
      <c r="K6834" s="28" t="s">
        <v>1006</v>
      </c>
      <c r="L6834" s="28">
        <v>5</v>
      </c>
      <c r="M6834" s="28" t="str">
        <f t="shared" si="125"/>
        <v>735045</v>
      </c>
      <c r="N6834" s="28">
        <v>5589</v>
      </c>
      <c r="O6834" s="279">
        <v>189474.68040000001</v>
      </c>
    </row>
    <row r="6835" spans="10:15" x14ac:dyDescent="0.2">
      <c r="J6835" s="28">
        <v>73504</v>
      </c>
      <c r="K6835" s="28" t="s">
        <v>1006</v>
      </c>
      <c r="L6835" s="28">
        <v>7</v>
      </c>
      <c r="M6835" s="28" t="str">
        <f t="shared" si="125"/>
        <v>735047</v>
      </c>
      <c r="N6835" s="28">
        <v>3889</v>
      </c>
      <c r="O6835" s="279">
        <v>232956.14670000001</v>
      </c>
    </row>
    <row r="6836" spans="10:15" x14ac:dyDescent="0.2">
      <c r="J6836" s="28">
        <v>73504</v>
      </c>
      <c r="K6836" s="28" t="s">
        <v>1006</v>
      </c>
      <c r="L6836" s="28">
        <v>9</v>
      </c>
      <c r="M6836" s="28" t="str">
        <f t="shared" si="125"/>
        <v>735049</v>
      </c>
      <c r="N6836" s="28">
        <v>933</v>
      </c>
      <c r="O6836" s="279">
        <v>72921.097269999998</v>
      </c>
    </row>
    <row r="6837" spans="10:15" x14ac:dyDescent="0.2">
      <c r="J6837" s="28">
        <v>73504</v>
      </c>
      <c r="K6837" s="28" t="s">
        <v>1006</v>
      </c>
      <c r="L6837" s="28">
        <v>12</v>
      </c>
      <c r="M6837" s="28" t="str">
        <f t="shared" si="125"/>
        <v>7350412</v>
      </c>
      <c r="N6837" s="28">
        <v>0</v>
      </c>
      <c r="O6837" s="279">
        <v>12297.95314</v>
      </c>
    </row>
    <row r="6838" spans="10:15" x14ac:dyDescent="0.2">
      <c r="J6838" s="28">
        <v>73520</v>
      </c>
      <c r="K6838" s="28" t="s">
        <v>1007</v>
      </c>
      <c r="L6838" s="28">
        <v>1</v>
      </c>
      <c r="M6838" s="28" t="str">
        <f t="shared" si="125"/>
        <v>735201</v>
      </c>
      <c r="N6838" s="28">
        <v>21097</v>
      </c>
      <c r="O6838" s="279">
        <v>36564.73861</v>
      </c>
    </row>
    <row r="6839" spans="10:15" x14ac:dyDescent="0.2">
      <c r="J6839" s="28">
        <v>73520</v>
      </c>
      <c r="K6839" s="28" t="s">
        <v>1007</v>
      </c>
      <c r="L6839" s="28">
        <v>2</v>
      </c>
      <c r="M6839" s="28" t="str">
        <f t="shared" si="125"/>
        <v>735202</v>
      </c>
      <c r="N6839" s="28">
        <v>32739</v>
      </c>
      <c r="O6839" s="279">
        <v>165739.23869999999</v>
      </c>
    </row>
    <row r="6840" spans="10:15" x14ac:dyDescent="0.2">
      <c r="J6840" s="28">
        <v>73520</v>
      </c>
      <c r="K6840" s="28" t="s">
        <v>1007</v>
      </c>
      <c r="L6840" s="28">
        <v>3</v>
      </c>
      <c r="M6840" s="28" t="str">
        <f t="shared" si="125"/>
        <v>735203</v>
      </c>
      <c r="N6840" s="28">
        <v>6230</v>
      </c>
      <c r="O6840" s="279">
        <v>315134.68</v>
      </c>
    </row>
    <row r="6841" spans="10:15" x14ac:dyDescent="0.2">
      <c r="J6841" s="28">
        <v>73520</v>
      </c>
      <c r="K6841" s="28" t="s">
        <v>1007</v>
      </c>
      <c r="L6841" s="28">
        <v>4</v>
      </c>
      <c r="M6841" s="28" t="str">
        <f t="shared" si="125"/>
        <v>735204</v>
      </c>
      <c r="N6841" s="28">
        <v>1238</v>
      </c>
      <c r="O6841" s="279">
        <v>632398.36640000006</v>
      </c>
    </row>
    <row r="6842" spans="10:15" x14ac:dyDescent="0.2">
      <c r="J6842" s="28">
        <v>73520</v>
      </c>
      <c r="K6842" s="28" t="s">
        <v>1007</v>
      </c>
      <c r="L6842" s="28">
        <v>9</v>
      </c>
      <c r="M6842" s="28" t="str">
        <f t="shared" si="125"/>
        <v>735209</v>
      </c>
      <c r="N6842" s="28">
        <v>5868</v>
      </c>
      <c r="O6842" s="279">
        <v>251807.76639999999</v>
      </c>
    </row>
    <row r="6843" spans="10:15" x14ac:dyDescent="0.2">
      <c r="J6843" s="28">
        <v>73520</v>
      </c>
      <c r="K6843" s="28" t="s">
        <v>1007</v>
      </c>
      <c r="L6843" s="28">
        <v>10</v>
      </c>
      <c r="M6843" s="28" t="str">
        <f t="shared" si="125"/>
        <v>7352010</v>
      </c>
      <c r="N6843" s="28">
        <v>2496</v>
      </c>
      <c r="O6843" s="279">
        <v>349074.01360000001</v>
      </c>
    </row>
    <row r="6844" spans="10:15" x14ac:dyDescent="0.2">
      <c r="J6844" s="28">
        <v>73520</v>
      </c>
      <c r="K6844" s="28" t="s">
        <v>1007</v>
      </c>
      <c r="L6844" s="28">
        <v>12</v>
      </c>
      <c r="M6844" s="28" t="str">
        <f t="shared" si="125"/>
        <v>7352012</v>
      </c>
      <c r="N6844" s="28">
        <v>0</v>
      </c>
      <c r="O6844" s="279">
        <v>25096.391970000001</v>
      </c>
    </row>
    <row r="6845" spans="10:15" x14ac:dyDescent="0.2">
      <c r="J6845" s="28">
        <v>73547</v>
      </c>
      <c r="K6845" s="28" t="s">
        <v>1008</v>
      </c>
      <c r="L6845" s="28">
        <v>1</v>
      </c>
      <c r="M6845" s="28" t="str">
        <f t="shared" si="125"/>
        <v>735471</v>
      </c>
      <c r="N6845" s="28">
        <v>28344</v>
      </c>
      <c r="O6845" s="279">
        <v>22781.878939999999</v>
      </c>
    </row>
    <row r="6846" spans="10:15" x14ac:dyDescent="0.2">
      <c r="J6846" s="28">
        <v>73547</v>
      </c>
      <c r="K6846" s="28" t="s">
        <v>1008</v>
      </c>
      <c r="L6846" s="28">
        <v>2</v>
      </c>
      <c r="M6846" s="28" t="str">
        <f t="shared" si="125"/>
        <v>735472</v>
      </c>
      <c r="N6846" s="28">
        <v>22092</v>
      </c>
      <c r="O6846" s="279">
        <v>48136.996169999999</v>
      </c>
    </row>
    <row r="6847" spans="10:15" x14ac:dyDescent="0.2">
      <c r="J6847" s="28">
        <v>73547</v>
      </c>
      <c r="K6847" s="28" t="s">
        <v>1008</v>
      </c>
      <c r="L6847" s="28">
        <v>3</v>
      </c>
      <c r="M6847" s="28" t="str">
        <f t="shared" si="125"/>
        <v>735473</v>
      </c>
      <c r="N6847" s="28">
        <v>2267</v>
      </c>
      <c r="O6847" s="279">
        <v>82414.669120000006</v>
      </c>
    </row>
    <row r="6848" spans="10:15" x14ac:dyDescent="0.2">
      <c r="J6848" s="28">
        <v>73547</v>
      </c>
      <c r="K6848" s="28" t="s">
        <v>1008</v>
      </c>
      <c r="L6848" s="28">
        <v>4</v>
      </c>
      <c r="M6848" s="28" t="str">
        <f t="shared" si="125"/>
        <v>735474</v>
      </c>
      <c r="N6848" s="28">
        <v>431</v>
      </c>
      <c r="O6848" s="279">
        <v>54327.753779999999</v>
      </c>
    </row>
    <row r="6849" spans="10:15" x14ac:dyDescent="0.2">
      <c r="J6849" s="28">
        <v>73547</v>
      </c>
      <c r="K6849" s="28" t="s">
        <v>1008</v>
      </c>
      <c r="L6849" s="28">
        <v>5</v>
      </c>
      <c r="M6849" s="28" t="str">
        <f t="shared" si="125"/>
        <v>735475</v>
      </c>
      <c r="N6849" s="28">
        <v>521</v>
      </c>
      <c r="O6849" s="279">
        <v>37781.506730000001</v>
      </c>
    </row>
    <row r="6850" spans="10:15" x14ac:dyDescent="0.2">
      <c r="J6850" s="28">
        <v>73547</v>
      </c>
      <c r="K6850" s="28" t="s">
        <v>1008</v>
      </c>
      <c r="L6850" s="28">
        <v>9</v>
      </c>
      <c r="M6850" s="28" t="str">
        <f t="shared" si="125"/>
        <v>735479</v>
      </c>
      <c r="N6850" s="28">
        <v>202</v>
      </c>
      <c r="O6850" s="279">
        <v>152347.6923</v>
      </c>
    </row>
    <row r="6851" spans="10:15" x14ac:dyDescent="0.2">
      <c r="J6851" s="28">
        <v>73547</v>
      </c>
      <c r="K6851" s="28" t="s">
        <v>1008</v>
      </c>
      <c r="L6851" s="28">
        <v>12</v>
      </c>
      <c r="M6851" s="28" t="str">
        <f t="shared" ref="M6851:M6914" si="126">J6851&amp;L6851</f>
        <v>7354712</v>
      </c>
      <c r="N6851" s="28">
        <v>0</v>
      </c>
      <c r="O6851" s="279">
        <v>15484.581179999999</v>
      </c>
    </row>
    <row r="6852" spans="10:15" x14ac:dyDescent="0.2">
      <c r="J6852" s="28">
        <v>73555</v>
      </c>
      <c r="K6852" s="28" t="s">
        <v>1009</v>
      </c>
      <c r="L6852" s="28">
        <v>1</v>
      </c>
      <c r="M6852" s="28" t="str">
        <f t="shared" si="126"/>
        <v>735551</v>
      </c>
      <c r="N6852" s="28">
        <v>81144</v>
      </c>
      <c r="O6852" s="279">
        <v>25499.349740000001</v>
      </c>
    </row>
    <row r="6853" spans="10:15" x14ac:dyDescent="0.2">
      <c r="J6853" s="28">
        <v>73555</v>
      </c>
      <c r="K6853" s="28" t="s">
        <v>1009</v>
      </c>
      <c r="L6853" s="28">
        <v>2</v>
      </c>
      <c r="M6853" s="28" t="str">
        <f t="shared" si="126"/>
        <v>735552</v>
      </c>
      <c r="N6853" s="28">
        <v>50065</v>
      </c>
      <c r="O6853" s="279">
        <v>85437.624249999993</v>
      </c>
    </row>
    <row r="6854" spans="10:15" x14ac:dyDescent="0.2">
      <c r="J6854" s="28">
        <v>73555</v>
      </c>
      <c r="K6854" s="28" t="s">
        <v>1009</v>
      </c>
      <c r="L6854" s="28">
        <v>3</v>
      </c>
      <c r="M6854" s="28" t="str">
        <f t="shared" si="126"/>
        <v>735553</v>
      </c>
      <c r="N6854" s="28">
        <v>9800</v>
      </c>
      <c r="O6854" s="279">
        <v>213063.30110000001</v>
      </c>
    </row>
    <row r="6855" spans="10:15" x14ac:dyDescent="0.2">
      <c r="J6855" s="28">
        <v>73555</v>
      </c>
      <c r="K6855" s="28" t="s">
        <v>1009</v>
      </c>
      <c r="L6855" s="28">
        <v>4</v>
      </c>
      <c r="M6855" s="28" t="str">
        <f t="shared" si="126"/>
        <v>735554</v>
      </c>
      <c r="N6855" s="28">
        <v>631</v>
      </c>
      <c r="O6855" s="279">
        <v>36934.767520000001</v>
      </c>
    </row>
    <row r="6856" spans="10:15" x14ac:dyDescent="0.2">
      <c r="J6856" s="28">
        <v>73555</v>
      </c>
      <c r="K6856" s="28" t="s">
        <v>1009</v>
      </c>
      <c r="L6856" s="28">
        <v>5</v>
      </c>
      <c r="M6856" s="28" t="str">
        <f t="shared" si="126"/>
        <v>735555</v>
      </c>
      <c r="N6856" s="28">
        <v>1401</v>
      </c>
      <c r="O6856" s="279">
        <v>199502.54180000001</v>
      </c>
    </row>
    <row r="6857" spans="10:15" x14ac:dyDescent="0.2">
      <c r="J6857" s="28">
        <v>73555</v>
      </c>
      <c r="K6857" s="28" t="s">
        <v>1009</v>
      </c>
      <c r="L6857" s="28">
        <v>9</v>
      </c>
      <c r="M6857" s="28" t="str">
        <f t="shared" si="126"/>
        <v>735559</v>
      </c>
      <c r="N6857" s="28">
        <v>8179</v>
      </c>
      <c r="O6857" s="279">
        <v>173704.2377</v>
      </c>
    </row>
    <row r="6858" spans="10:15" x14ac:dyDescent="0.2">
      <c r="J6858" s="28">
        <v>73555</v>
      </c>
      <c r="K6858" s="28" t="s">
        <v>1009</v>
      </c>
      <c r="L6858" s="28">
        <v>10</v>
      </c>
      <c r="M6858" s="28" t="str">
        <f t="shared" si="126"/>
        <v>7355510</v>
      </c>
      <c r="N6858" s="28">
        <v>591</v>
      </c>
      <c r="O6858" s="279">
        <v>370912.08789999998</v>
      </c>
    </row>
    <row r="6859" spans="10:15" x14ac:dyDescent="0.2">
      <c r="J6859" s="28">
        <v>73555</v>
      </c>
      <c r="K6859" s="28" t="s">
        <v>1009</v>
      </c>
      <c r="L6859" s="28">
        <v>12</v>
      </c>
      <c r="M6859" s="28" t="str">
        <f t="shared" si="126"/>
        <v>7355512</v>
      </c>
      <c r="N6859" s="28">
        <v>0</v>
      </c>
      <c r="O6859" s="279">
        <v>8049.997934</v>
      </c>
    </row>
    <row r="6860" spans="10:15" x14ac:dyDescent="0.2">
      <c r="J6860" s="28">
        <v>73563</v>
      </c>
      <c r="K6860" s="28" t="s">
        <v>1010</v>
      </c>
      <c r="L6860" s="28">
        <v>1</v>
      </c>
      <c r="M6860" s="28" t="str">
        <f t="shared" si="126"/>
        <v>735631</v>
      </c>
      <c r="N6860" s="28">
        <v>28172</v>
      </c>
      <c r="O6860" s="279">
        <v>42591.903299999998</v>
      </c>
    </row>
    <row r="6861" spans="10:15" x14ac:dyDescent="0.2">
      <c r="J6861" s="28">
        <v>73563</v>
      </c>
      <c r="K6861" s="28" t="s">
        <v>1010</v>
      </c>
      <c r="L6861" s="28">
        <v>2</v>
      </c>
      <c r="M6861" s="28" t="str">
        <f t="shared" si="126"/>
        <v>735632</v>
      </c>
      <c r="N6861" s="28">
        <v>92492</v>
      </c>
      <c r="O6861" s="279">
        <v>88871.605509999994</v>
      </c>
    </row>
    <row r="6862" spans="10:15" x14ac:dyDescent="0.2">
      <c r="J6862" s="28">
        <v>73563</v>
      </c>
      <c r="K6862" s="28" t="s">
        <v>1010</v>
      </c>
      <c r="L6862" s="28">
        <v>3</v>
      </c>
      <c r="M6862" s="28" t="str">
        <f t="shared" si="126"/>
        <v>735633</v>
      </c>
      <c r="N6862" s="28">
        <v>10676</v>
      </c>
      <c r="O6862" s="279">
        <v>158336.27420000001</v>
      </c>
    </row>
    <row r="6863" spans="10:15" x14ac:dyDescent="0.2">
      <c r="J6863" s="28">
        <v>73563</v>
      </c>
      <c r="K6863" s="28" t="s">
        <v>1010</v>
      </c>
      <c r="L6863" s="28">
        <v>4</v>
      </c>
      <c r="M6863" s="28" t="str">
        <f t="shared" si="126"/>
        <v>735634</v>
      </c>
      <c r="N6863" s="28">
        <v>1615</v>
      </c>
      <c r="O6863" s="279">
        <v>103844.77499999999</v>
      </c>
    </row>
    <row r="6864" spans="10:15" x14ac:dyDescent="0.2">
      <c r="J6864" s="28">
        <v>73563</v>
      </c>
      <c r="K6864" s="28" t="s">
        <v>1010</v>
      </c>
      <c r="L6864" s="28">
        <v>6</v>
      </c>
      <c r="M6864" s="28" t="str">
        <f t="shared" si="126"/>
        <v>735636</v>
      </c>
      <c r="N6864" s="28">
        <v>1564</v>
      </c>
      <c r="O6864" s="279">
        <v>41375.895819999998</v>
      </c>
    </row>
    <row r="6865" spans="10:15" x14ac:dyDescent="0.2">
      <c r="J6865" s="28">
        <v>73563</v>
      </c>
      <c r="K6865" s="28" t="s">
        <v>1010</v>
      </c>
      <c r="L6865" s="28">
        <v>9</v>
      </c>
      <c r="M6865" s="28" t="str">
        <f t="shared" si="126"/>
        <v>735639</v>
      </c>
      <c r="N6865" s="28">
        <v>4136</v>
      </c>
      <c r="O6865" s="279">
        <v>116750.43799999999</v>
      </c>
    </row>
    <row r="6866" spans="10:15" x14ac:dyDescent="0.2">
      <c r="J6866" s="28">
        <v>73563</v>
      </c>
      <c r="K6866" s="28" t="s">
        <v>1010</v>
      </c>
      <c r="L6866" s="28">
        <v>10</v>
      </c>
      <c r="M6866" s="28" t="str">
        <f t="shared" si="126"/>
        <v>7356310</v>
      </c>
      <c r="N6866" s="28">
        <v>5943</v>
      </c>
      <c r="O6866" s="279">
        <v>116592.008</v>
      </c>
    </row>
    <row r="6867" spans="10:15" x14ac:dyDescent="0.2">
      <c r="J6867" s="28">
        <v>73563</v>
      </c>
      <c r="K6867" s="28" t="s">
        <v>1010</v>
      </c>
      <c r="L6867" s="28">
        <v>12</v>
      </c>
      <c r="M6867" s="28" t="str">
        <f t="shared" si="126"/>
        <v>7356312</v>
      </c>
      <c r="N6867" s="28">
        <v>0</v>
      </c>
      <c r="O6867" s="279">
        <v>21501.24886</v>
      </c>
    </row>
    <row r="6868" spans="10:15" x14ac:dyDescent="0.2">
      <c r="J6868" s="28">
        <v>73585</v>
      </c>
      <c r="K6868" s="28" t="s">
        <v>1011</v>
      </c>
      <c r="L6868" s="28">
        <v>1</v>
      </c>
      <c r="M6868" s="28" t="str">
        <f t="shared" si="126"/>
        <v>735851</v>
      </c>
      <c r="N6868" s="28">
        <v>80131</v>
      </c>
      <c r="O6868" s="279">
        <v>53421.506950000003</v>
      </c>
    </row>
    <row r="6869" spans="10:15" x14ac:dyDescent="0.2">
      <c r="J6869" s="28">
        <v>73585</v>
      </c>
      <c r="K6869" s="28" t="s">
        <v>1011</v>
      </c>
      <c r="L6869" s="28">
        <v>2</v>
      </c>
      <c r="M6869" s="28" t="str">
        <f t="shared" si="126"/>
        <v>735852</v>
      </c>
      <c r="N6869" s="28">
        <v>279800</v>
      </c>
      <c r="O6869" s="279">
        <v>134936.94159999999</v>
      </c>
    </row>
    <row r="6870" spans="10:15" x14ac:dyDescent="0.2">
      <c r="J6870" s="28">
        <v>73585</v>
      </c>
      <c r="K6870" s="28" t="s">
        <v>1011</v>
      </c>
      <c r="L6870" s="28">
        <v>3</v>
      </c>
      <c r="M6870" s="28" t="str">
        <f t="shared" si="126"/>
        <v>735853</v>
      </c>
      <c r="N6870" s="28">
        <v>80303</v>
      </c>
      <c r="O6870" s="279">
        <v>204921.54730000001</v>
      </c>
    </row>
    <row r="6871" spans="10:15" x14ac:dyDescent="0.2">
      <c r="J6871" s="28">
        <v>73585</v>
      </c>
      <c r="K6871" s="28" t="s">
        <v>1011</v>
      </c>
      <c r="L6871" s="28">
        <v>4</v>
      </c>
      <c r="M6871" s="28" t="str">
        <f t="shared" si="126"/>
        <v>735854</v>
      </c>
      <c r="N6871" s="28">
        <v>39001</v>
      </c>
      <c r="O6871" s="279">
        <v>235294.8444</v>
      </c>
    </row>
    <row r="6872" spans="10:15" x14ac:dyDescent="0.2">
      <c r="J6872" s="28">
        <v>73585</v>
      </c>
      <c r="K6872" s="28" t="s">
        <v>1011</v>
      </c>
      <c r="L6872" s="28">
        <v>5</v>
      </c>
      <c r="M6872" s="28" t="str">
        <f t="shared" si="126"/>
        <v>735855</v>
      </c>
      <c r="N6872" s="28">
        <v>7791</v>
      </c>
      <c r="O6872" s="279">
        <v>170471.2775</v>
      </c>
    </row>
    <row r="6873" spans="10:15" x14ac:dyDescent="0.2">
      <c r="J6873" s="28">
        <v>73585</v>
      </c>
      <c r="K6873" s="28" t="s">
        <v>1011</v>
      </c>
      <c r="L6873" s="28">
        <v>6</v>
      </c>
      <c r="M6873" s="28" t="str">
        <f t="shared" si="126"/>
        <v>735856</v>
      </c>
      <c r="N6873" s="28">
        <v>1785</v>
      </c>
      <c r="O6873" s="279">
        <v>161411.37179999999</v>
      </c>
    </row>
    <row r="6874" spans="10:15" x14ac:dyDescent="0.2">
      <c r="J6874" s="28">
        <v>73585</v>
      </c>
      <c r="K6874" s="28" t="s">
        <v>1011</v>
      </c>
      <c r="L6874" s="28">
        <v>7</v>
      </c>
      <c r="M6874" s="28" t="str">
        <f t="shared" si="126"/>
        <v>735857</v>
      </c>
      <c r="N6874" s="28">
        <v>8155</v>
      </c>
      <c r="O6874" s="279">
        <v>336428.73340000003</v>
      </c>
    </row>
    <row r="6875" spans="10:15" x14ac:dyDescent="0.2">
      <c r="J6875" s="28">
        <v>73585</v>
      </c>
      <c r="K6875" s="28" t="s">
        <v>1011</v>
      </c>
      <c r="L6875" s="28">
        <v>8</v>
      </c>
      <c r="M6875" s="28" t="str">
        <f t="shared" si="126"/>
        <v>735858</v>
      </c>
      <c r="N6875" s="28">
        <v>1552</v>
      </c>
      <c r="O6875" s="279">
        <v>64332.543080000003</v>
      </c>
    </row>
    <row r="6876" spans="10:15" x14ac:dyDescent="0.2">
      <c r="J6876" s="28">
        <v>73585</v>
      </c>
      <c r="K6876" s="28" t="s">
        <v>1011</v>
      </c>
      <c r="L6876" s="28">
        <v>9</v>
      </c>
      <c r="M6876" s="28" t="str">
        <f t="shared" si="126"/>
        <v>735859</v>
      </c>
      <c r="N6876" s="28">
        <v>2779</v>
      </c>
      <c r="O6876" s="279">
        <v>313914.424</v>
      </c>
    </row>
    <row r="6877" spans="10:15" x14ac:dyDescent="0.2">
      <c r="J6877" s="28">
        <v>73585</v>
      </c>
      <c r="K6877" s="28" t="s">
        <v>1011</v>
      </c>
      <c r="L6877" s="28">
        <v>10</v>
      </c>
      <c r="M6877" s="28" t="str">
        <f t="shared" si="126"/>
        <v>7358510</v>
      </c>
      <c r="N6877" s="28">
        <v>1281</v>
      </c>
      <c r="O6877" s="279">
        <v>292488.83799999999</v>
      </c>
    </row>
    <row r="6878" spans="10:15" x14ac:dyDescent="0.2">
      <c r="J6878" s="28">
        <v>73585</v>
      </c>
      <c r="K6878" s="28" t="s">
        <v>1011</v>
      </c>
      <c r="L6878" s="28">
        <v>12</v>
      </c>
      <c r="M6878" s="28" t="str">
        <f t="shared" si="126"/>
        <v>7358512</v>
      </c>
      <c r="N6878" s="28">
        <v>0</v>
      </c>
      <c r="O6878" s="279">
        <v>36049.476620000001</v>
      </c>
    </row>
    <row r="6879" spans="10:15" x14ac:dyDescent="0.2">
      <c r="J6879" s="28">
        <v>73616</v>
      </c>
      <c r="K6879" s="28" t="s">
        <v>1012</v>
      </c>
      <c r="L6879" s="28">
        <v>1</v>
      </c>
      <c r="M6879" s="28" t="str">
        <f t="shared" si="126"/>
        <v>736161</v>
      </c>
      <c r="N6879" s="28">
        <v>38280</v>
      </c>
      <c r="O6879" s="279">
        <v>26901.1934</v>
      </c>
    </row>
    <row r="6880" spans="10:15" x14ac:dyDescent="0.2">
      <c r="J6880" s="28">
        <v>73616</v>
      </c>
      <c r="K6880" s="28" t="s">
        <v>1012</v>
      </c>
      <c r="L6880" s="28">
        <v>2</v>
      </c>
      <c r="M6880" s="28" t="str">
        <f t="shared" si="126"/>
        <v>736162</v>
      </c>
      <c r="N6880" s="28">
        <v>28098</v>
      </c>
      <c r="O6880" s="279">
        <v>99296.874609999999</v>
      </c>
    </row>
    <row r="6881" spans="10:15" x14ac:dyDescent="0.2">
      <c r="J6881" s="28">
        <v>73616</v>
      </c>
      <c r="K6881" s="28" t="s">
        <v>1012</v>
      </c>
      <c r="L6881" s="28">
        <v>3</v>
      </c>
      <c r="M6881" s="28" t="str">
        <f t="shared" si="126"/>
        <v>736163</v>
      </c>
      <c r="N6881" s="28">
        <v>4471</v>
      </c>
      <c r="O6881" s="279">
        <v>167842.65760000001</v>
      </c>
    </row>
    <row r="6882" spans="10:15" x14ac:dyDescent="0.2">
      <c r="J6882" s="28">
        <v>73616</v>
      </c>
      <c r="K6882" s="28" t="s">
        <v>1012</v>
      </c>
      <c r="L6882" s="28">
        <v>4</v>
      </c>
      <c r="M6882" s="28" t="str">
        <f t="shared" si="126"/>
        <v>736164</v>
      </c>
      <c r="N6882" s="28">
        <v>1175</v>
      </c>
      <c r="O6882" s="279">
        <v>81245.660879999996</v>
      </c>
    </row>
    <row r="6883" spans="10:15" x14ac:dyDescent="0.2">
      <c r="J6883" s="28">
        <v>73616</v>
      </c>
      <c r="K6883" s="28" t="s">
        <v>1012</v>
      </c>
      <c r="L6883" s="28">
        <v>9</v>
      </c>
      <c r="M6883" s="28" t="str">
        <f t="shared" si="126"/>
        <v>736169</v>
      </c>
      <c r="N6883" s="28">
        <v>9233</v>
      </c>
      <c r="O6883" s="279">
        <v>132425.06599999999</v>
      </c>
    </row>
    <row r="6884" spans="10:15" x14ac:dyDescent="0.2">
      <c r="J6884" s="28">
        <v>73616</v>
      </c>
      <c r="K6884" s="28" t="s">
        <v>1012</v>
      </c>
      <c r="L6884" s="28">
        <v>10</v>
      </c>
      <c r="M6884" s="28" t="str">
        <f t="shared" si="126"/>
        <v>7361610</v>
      </c>
      <c r="N6884" s="28">
        <v>1969</v>
      </c>
      <c r="O6884" s="279">
        <v>173381.95189999999</v>
      </c>
    </row>
    <row r="6885" spans="10:15" x14ac:dyDescent="0.2">
      <c r="J6885" s="28">
        <v>73616</v>
      </c>
      <c r="K6885" s="28" t="s">
        <v>1012</v>
      </c>
      <c r="L6885" s="28">
        <v>12</v>
      </c>
      <c r="M6885" s="28" t="str">
        <f t="shared" si="126"/>
        <v>7361612</v>
      </c>
      <c r="N6885" s="28">
        <v>0</v>
      </c>
      <c r="O6885" s="279">
        <v>20604.511849999999</v>
      </c>
    </row>
    <row r="6886" spans="10:15" x14ac:dyDescent="0.2">
      <c r="J6886" s="28">
        <v>73622</v>
      </c>
      <c r="K6886" s="28" t="s">
        <v>1013</v>
      </c>
      <c r="L6886" s="28">
        <v>1</v>
      </c>
      <c r="M6886" s="28" t="str">
        <f t="shared" si="126"/>
        <v>736221</v>
      </c>
      <c r="N6886" s="28">
        <v>25079</v>
      </c>
      <c r="O6886" s="279">
        <v>28637.94614</v>
      </c>
    </row>
    <row r="6887" spans="10:15" x14ac:dyDescent="0.2">
      <c r="J6887" s="28">
        <v>73622</v>
      </c>
      <c r="K6887" s="28" t="s">
        <v>1013</v>
      </c>
      <c r="L6887" s="28">
        <v>2</v>
      </c>
      <c r="M6887" s="28" t="str">
        <f t="shared" si="126"/>
        <v>736222</v>
      </c>
      <c r="N6887" s="28">
        <v>17459</v>
      </c>
      <c r="O6887" s="279">
        <v>58560.765729999999</v>
      </c>
    </row>
    <row r="6888" spans="10:15" x14ac:dyDescent="0.2">
      <c r="J6888" s="28">
        <v>73622</v>
      </c>
      <c r="K6888" s="28" t="s">
        <v>1013</v>
      </c>
      <c r="L6888" s="28">
        <v>3</v>
      </c>
      <c r="M6888" s="28" t="str">
        <f t="shared" si="126"/>
        <v>736223</v>
      </c>
      <c r="N6888" s="28">
        <v>654</v>
      </c>
      <c r="O6888" s="279">
        <v>143475.53520000001</v>
      </c>
    </row>
    <row r="6889" spans="10:15" x14ac:dyDescent="0.2">
      <c r="J6889" s="28">
        <v>73622</v>
      </c>
      <c r="K6889" s="28" t="s">
        <v>1013</v>
      </c>
      <c r="L6889" s="28">
        <v>9</v>
      </c>
      <c r="M6889" s="28" t="str">
        <f t="shared" si="126"/>
        <v>736229</v>
      </c>
      <c r="N6889" s="28">
        <v>834</v>
      </c>
      <c r="O6889" s="279">
        <v>85269.660409999997</v>
      </c>
    </row>
    <row r="6890" spans="10:15" x14ac:dyDescent="0.2">
      <c r="J6890" s="28">
        <v>73622</v>
      </c>
      <c r="K6890" s="28" t="s">
        <v>1013</v>
      </c>
      <c r="L6890" s="28">
        <v>12</v>
      </c>
      <c r="M6890" s="28" t="str">
        <f t="shared" si="126"/>
        <v>7362212</v>
      </c>
      <c r="N6890" s="28">
        <v>0</v>
      </c>
      <c r="O6890" s="279">
        <v>17028.154699999999</v>
      </c>
    </row>
    <row r="6891" spans="10:15" x14ac:dyDescent="0.2">
      <c r="J6891" s="28">
        <v>73624</v>
      </c>
      <c r="K6891" s="28" t="s">
        <v>1014</v>
      </c>
      <c r="L6891" s="28">
        <v>1</v>
      </c>
      <c r="M6891" s="28" t="str">
        <f t="shared" si="126"/>
        <v>736241</v>
      </c>
      <c r="N6891" s="28">
        <v>120011</v>
      </c>
      <c r="O6891" s="279">
        <v>43253.802730000003</v>
      </c>
    </row>
    <row r="6892" spans="10:15" x14ac:dyDescent="0.2">
      <c r="J6892" s="28">
        <v>73624</v>
      </c>
      <c r="K6892" s="28" t="s">
        <v>1014</v>
      </c>
      <c r="L6892" s="28">
        <v>2</v>
      </c>
      <c r="M6892" s="28" t="str">
        <f t="shared" si="126"/>
        <v>736242</v>
      </c>
      <c r="N6892" s="28">
        <v>93812</v>
      </c>
      <c r="O6892" s="279">
        <v>108334.43150000001</v>
      </c>
    </row>
    <row r="6893" spans="10:15" x14ac:dyDescent="0.2">
      <c r="J6893" s="28">
        <v>73624</v>
      </c>
      <c r="K6893" s="28" t="s">
        <v>1014</v>
      </c>
      <c r="L6893" s="28">
        <v>3</v>
      </c>
      <c r="M6893" s="28" t="str">
        <f t="shared" si="126"/>
        <v>736243</v>
      </c>
      <c r="N6893" s="28">
        <v>12065</v>
      </c>
      <c r="O6893" s="279">
        <v>154385.16409999999</v>
      </c>
    </row>
    <row r="6894" spans="10:15" x14ac:dyDescent="0.2">
      <c r="J6894" s="28">
        <v>73624</v>
      </c>
      <c r="K6894" s="28" t="s">
        <v>1014</v>
      </c>
      <c r="L6894" s="28">
        <v>4</v>
      </c>
      <c r="M6894" s="28" t="str">
        <f t="shared" si="126"/>
        <v>736244</v>
      </c>
      <c r="N6894" s="28">
        <v>2890</v>
      </c>
      <c r="O6894" s="279">
        <v>204747.40719999999</v>
      </c>
    </row>
    <row r="6895" spans="10:15" x14ac:dyDescent="0.2">
      <c r="J6895" s="28">
        <v>73624</v>
      </c>
      <c r="K6895" s="28" t="s">
        <v>1014</v>
      </c>
      <c r="L6895" s="28">
        <v>9</v>
      </c>
      <c r="M6895" s="28" t="str">
        <f t="shared" si="126"/>
        <v>736249</v>
      </c>
      <c r="N6895" s="28">
        <v>34545</v>
      </c>
      <c r="O6895" s="279">
        <v>179700.10889999999</v>
      </c>
    </row>
    <row r="6896" spans="10:15" x14ac:dyDescent="0.2">
      <c r="J6896" s="28">
        <v>73624</v>
      </c>
      <c r="K6896" s="28" t="s">
        <v>1014</v>
      </c>
      <c r="L6896" s="28">
        <v>10</v>
      </c>
      <c r="M6896" s="28" t="str">
        <f t="shared" si="126"/>
        <v>7362410</v>
      </c>
      <c r="N6896" s="28">
        <v>8764</v>
      </c>
      <c r="O6896" s="279">
        <v>385073.23489999998</v>
      </c>
    </row>
    <row r="6897" spans="10:15" x14ac:dyDescent="0.2">
      <c r="J6897" s="28">
        <v>73624</v>
      </c>
      <c r="K6897" s="28" t="s">
        <v>1014</v>
      </c>
      <c r="L6897" s="28">
        <v>12</v>
      </c>
      <c r="M6897" s="28" t="str">
        <f t="shared" si="126"/>
        <v>7362412</v>
      </c>
      <c r="N6897" s="28">
        <v>0</v>
      </c>
      <c r="O6897" s="279">
        <v>22869.942569999999</v>
      </c>
    </row>
    <row r="6898" spans="10:15" x14ac:dyDescent="0.2">
      <c r="J6898" s="28">
        <v>73671</v>
      </c>
      <c r="K6898" s="28" t="s">
        <v>1015</v>
      </c>
      <c r="L6898" s="28">
        <v>1</v>
      </c>
      <c r="M6898" s="28" t="str">
        <f t="shared" si="126"/>
        <v>736711</v>
      </c>
      <c r="N6898" s="28">
        <v>56720</v>
      </c>
      <c r="O6898" s="279">
        <v>28574.52838</v>
      </c>
    </row>
    <row r="6899" spans="10:15" x14ac:dyDescent="0.2">
      <c r="J6899" s="28">
        <v>73671</v>
      </c>
      <c r="K6899" s="28" t="s">
        <v>1015</v>
      </c>
      <c r="L6899" s="28">
        <v>2</v>
      </c>
      <c r="M6899" s="28" t="str">
        <f t="shared" si="126"/>
        <v>736712</v>
      </c>
      <c r="N6899" s="28">
        <v>119131</v>
      </c>
      <c r="O6899" s="279">
        <v>76166.269279999993</v>
      </c>
    </row>
    <row r="6900" spans="10:15" x14ac:dyDescent="0.2">
      <c r="J6900" s="28">
        <v>73671</v>
      </c>
      <c r="K6900" s="28" t="s">
        <v>1015</v>
      </c>
      <c r="L6900" s="28">
        <v>3</v>
      </c>
      <c r="M6900" s="28" t="str">
        <f t="shared" si="126"/>
        <v>736713</v>
      </c>
      <c r="N6900" s="28">
        <v>16647</v>
      </c>
      <c r="O6900" s="279">
        <v>132791.1624</v>
      </c>
    </row>
    <row r="6901" spans="10:15" x14ac:dyDescent="0.2">
      <c r="J6901" s="28">
        <v>73671</v>
      </c>
      <c r="K6901" s="28" t="s">
        <v>1015</v>
      </c>
      <c r="L6901" s="28">
        <v>4</v>
      </c>
      <c r="M6901" s="28" t="str">
        <f t="shared" si="126"/>
        <v>736714</v>
      </c>
      <c r="N6901" s="28">
        <v>2982</v>
      </c>
      <c r="O6901" s="279">
        <v>101403.2947</v>
      </c>
    </row>
    <row r="6902" spans="10:15" x14ac:dyDescent="0.2">
      <c r="J6902" s="28">
        <v>73671</v>
      </c>
      <c r="K6902" s="28" t="s">
        <v>1015</v>
      </c>
      <c r="L6902" s="28">
        <v>5</v>
      </c>
      <c r="M6902" s="28" t="str">
        <f t="shared" si="126"/>
        <v>736715</v>
      </c>
      <c r="N6902" s="28">
        <v>3249</v>
      </c>
      <c r="O6902" s="279">
        <v>152957.1698</v>
      </c>
    </row>
    <row r="6903" spans="10:15" x14ac:dyDescent="0.2">
      <c r="J6903" s="28">
        <v>73671</v>
      </c>
      <c r="K6903" s="28" t="s">
        <v>1015</v>
      </c>
      <c r="L6903" s="28">
        <v>6</v>
      </c>
      <c r="M6903" s="28" t="str">
        <f t="shared" si="126"/>
        <v>736716</v>
      </c>
      <c r="N6903" s="28">
        <v>3815</v>
      </c>
      <c r="O6903" s="279">
        <v>300386.2083</v>
      </c>
    </row>
    <row r="6904" spans="10:15" x14ac:dyDescent="0.2">
      <c r="J6904" s="28">
        <v>73671</v>
      </c>
      <c r="K6904" s="28" t="s">
        <v>1015</v>
      </c>
      <c r="L6904" s="28">
        <v>9</v>
      </c>
      <c r="M6904" s="28" t="str">
        <f t="shared" si="126"/>
        <v>736719</v>
      </c>
      <c r="N6904" s="28">
        <v>8171</v>
      </c>
      <c r="O6904" s="279">
        <v>96052.654079999993</v>
      </c>
    </row>
    <row r="6905" spans="10:15" x14ac:dyDescent="0.2">
      <c r="J6905" s="28">
        <v>73671</v>
      </c>
      <c r="K6905" s="28" t="s">
        <v>1015</v>
      </c>
      <c r="L6905" s="28">
        <v>10</v>
      </c>
      <c r="M6905" s="28" t="str">
        <f t="shared" si="126"/>
        <v>7367110</v>
      </c>
      <c r="N6905" s="28">
        <v>22024</v>
      </c>
      <c r="O6905" s="279">
        <v>136255.728</v>
      </c>
    </row>
    <row r="6906" spans="10:15" x14ac:dyDescent="0.2">
      <c r="J6906" s="28">
        <v>73671</v>
      </c>
      <c r="K6906" s="28" t="s">
        <v>1015</v>
      </c>
      <c r="L6906" s="28">
        <v>12</v>
      </c>
      <c r="M6906" s="28" t="str">
        <f t="shared" si="126"/>
        <v>7367112</v>
      </c>
      <c r="N6906" s="28">
        <v>0</v>
      </c>
      <c r="O6906" s="279">
        <v>26156.041649999999</v>
      </c>
    </row>
    <row r="6907" spans="10:15" x14ac:dyDescent="0.2">
      <c r="J6907" s="28">
        <v>73675</v>
      </c>
      <c r="K6907" s="28" t="s">
        <v>1016</v>
      </c>
      <c r="L6907" s="28">
        <v>1</v>
      </c>
      <c r="M6907" s="28" t="str">
        <f t="shared" si="126"/>
        <v>736751</v>
      </c>
      <c r="N6907" s="28">
        <v>54567</v>
      </c>
      <c r="O6907" s="279">
        <v>24409.996459999998</v>
      </c>
    </row>
    <row r="6908" spans="10:15" x14ac:dyDescent="0.2">
      <c r="J6908" s="28">
        <v>73675</v>
      </c>
      <c r="K6908" s="28" t="s">
        <v>1016</v>
      </c>
      <c r="L6908" s="28">
        <v>2</v>
      </c>
      <c r="M6908" s="28" t="str">
        <f t="shared" si="126"/>
        <v>736752</v>
      </c>
      <c r="N6908" s="28">
        <v>38664</v>
      </c>
      <c r="O6908" s="279">
        <v>79751.887849999999</v>
      </c>
    </row>
    <row r="6909" spans="10:15" x14ac:dyDescent="0.2">
      <c r="J6909" s="28">
        <v>73675</v>
      </c>
      <c r="K6909" s="28" t="s">
        <v>1016</v>
      </c>
      <c r="L6909" s="28">
        <v>3</v>
      </c>
      <c r="M6909" s="28" t="str">
        <f t="shared" si="126"/>
        <v>736753</v>
      </c>
      <c r="N6909" s="28">
        <v>5844</v>
      </c>
      <c r="O6909" s="279">
        <v>142439.8762</v>
      </c>
    </row>
    <row r="6910" spans="10:15" x14ac:dyDescent="0.2">
      <c r="J6910" s="28">
        <v>73675</v>
      </c>
      <c r="K6910" s="28" t="s">
        <v>1016</v>
      </c>
      <c r="L6910" s="28">
        <v>4</v>
      </c>
      <c r="M6910" s="28" t="str">
        <f t="shared" si="126"/>
        <v>736754</v>
      </c>
      <c r="N6910" s="28">
        <v>449</v>
      </c>
      <c r="O6910" s="279">
        <v>27326.14302</v>
      </c>
    </row>
    <row r="6911" spans="10:15" x14ac:dyDescent="0.2">
      <c r="J6911" s="28">
        <v>73675</v>
      </c>
      <c r="K6911" s="28" t="s">
        <v>1016</v>
      </c>
      <c r="L6911" s="28">
        <v>9</v>
      </c>
      <c r="M6911" s="28" t="str">
        <f t="shared" si="126"/>
        <v>736759</v>
      </c>
      <c r="N6911" s="28">
        <v>3416</v>
      </c>
      <c r="O6911" s="279">
        <v>101614.86870000001</v>
      </c>
    </row>
    <row r="6912" spans="10:15" x14ac:dyDescent="0.2">
      <c r="J6912" s="28">
        <v>73675</v>
      </c>
      <c r="K6912" s="28" t="s">
        <v>1016</v>
      </c>
      <c r="L6912" s="28">
        <v>10</v>
      </c>
      <c r="M6912" s="28" t="str">
        <f t="shared" si="126"/>
        <v>7367510</v>
      </c>
      <c r="N6912" s="28">
        <v>2165</v>
      </c>
      <c r="O6912" s="279">
        <v>208204.66649999999</v>
      </c>
    </row>
    <row r="6913" spans="10:15" x14ac:dyDescent="0.2">
      <c r="J6913" s="28">
        <v>73675</v>
      </c>
      <c r="K6913" s="28" t="s">
        <v>1016</v>
      </c>
      <c r="L6913" s="28">
        <v>12</v>
      </c>
      <c r="M6913" s="28" t="str">
        <f t="shared" si="126"/>
        <v>7367512</v>
      </c>
      <c r="N6913" s="28">
        <v>0</v>
      </c>
      <c r="O6913" s="279">
        <v>15834.90986</v>
      </c>
    </row>
    <row r="6914" spans="10:15" x14ac:dyDescent="0.2">
      <c r="J6914" s="28">
        <v>73678</v>
      </c>
      <c r="K6914" s="28" t="s">
        <v>1017</v>
      </c>
      <c r="L6914" s="28">
        <v>1</v>
      </c>
      <c r="M6914" s="28" t="str">
        <f t="shared" si="126"/>
        <v>736781</v>
      </c>
      <c r="N6914" s="28">
        <v>53382</v>
      </c>
      <c r="O6914" s="279">
        <v>36258.766369999998</v>
      </c>
    </row>
    <row r="6915" spans="10:15" x14ac:dyDescent="0.2">
      <c r="J6915" s="28">
        <v>73678</v>
      </c>
      <c r="K6915" s="28" t="s">
        <v>1017</v>
      </c>
      <c r="L6915" s="28">
        <v>2</v>
      </c>
      <c r="M6915" s="28" t="str">
        <f t="shared" ref="M6915:M6978" si="127">J6915&amp;L6915</f>
        <v>736782</v>
      </c>
      <c r="N6915" s="28">
        <v>50779</v>
      </c>
      <c r="O6915" s="279">
        <v>102284.8119</v>
      </c>
    </row>
    <row r="6916" spans="10:15" x14ac:dyDescent="0.2">
      <c r="J6916" s="28">
        <v>73678</v>
      </c>
      <c r="K6916" s="28" t="s">
        <v>1017</v>
      </c>
      <c r="L6916" s="28">
        <v>3</v>
      </c>
      <c r="M6916" s="28" t="str">
        <f t="shared" si="127"/>
        <v>736783</v>
      </c>
      <c r="N6916" s="28">
        <v>3464</v>
      </c>
      <c r="O6916" s="279">
        <v>165025.04120000001</v>
      </c>
    </row>
    <row r="6917" spans="10:15" x14ac:dyDescent="0.2">
      <c r="J6917" s="28">
        <v>73678</v>
      </c>
      <c r="K6917" s="28" t="s">
        <v>1017</v>
      </c>
      <c r="L6917" s="28">
        <v>4</v>
      </c>
      <c r="M6917" s="28" t="str">
        <f t="shared" si="127"/>
        <v>736784</v>
      </c>
      <c r="N6917" s="28">
        <v>1286</v>
      </c>
      <c r="O6917" s="279">
        <v>115043.1053</v>
      </c>
    </row>
    <row r="6918" spans="10:15" x14ac:dyDescent="0.2">
      <c r="J6918" s="28">
        <v>73678</v>
      </c>
      <c r="K6918" s="28" t="s">
        <v>1017</v>
      </c>
      <c r="L6918" s="28">
        <v>5</v>
      </c>
      <c r="M6918" s="28" t="str">
        <f t="shared" si="127"/>
        <v>736785</v>
      </c>
      <c r="N6918" s="28">
        <v>2779</v>
      </c>
      <c r="O6918" s="279">
        <v>127084.09299999999</v>
      </c>
    </row>
    <row r="6919" spans="10:15" x14ac:dyDescent="0.2">
      <c r="J6919" s="28">
        <v>73678</v>
      </c>
      <c r="K6919" s="28" t="s">
        <v>1017</v>
      </c>
      <c r="L6919" s="28">
        <v>6</v>
      </c>
      <c r="M6919" s="28" t="str">
        <f t="shared" si="127"/>
        <v>736786</v>
      </c>
      <c r="N6919" s="28">
        <v>2887</v>
      </c>
      <c r="O6919" s="279">
        <v>225017.11360000001</v>
      </c>
    </row>
    <row r="6920" spans="10:15" x14ac:dyDescent="0.2">
      <c r="J6920" s="28">
        <v>73678</v>
      </c>
      <c r="K6920" s="28" t="s">
        <v>1017</v>
      </c>
      <c r="L6920" s="28">
        <v>9</v>
      </c>
      <c r="M6920" s="28" t="str">
        <f t="shared" si="127"/>
        <v>736789</v>
      </c>
      <c r="N6920" s="28">
        <v>723</v>
      </c>
      <c r="O6920" s="279">
        <v>74445.028009999995</v>
      </c>
    </row>
    <row r="6921" spans="10:15" x14ac:dyDescent="0.2">
      <c r="J6921" s="28">
        <v>73678</v>
      </c>
      <c r="K6921" s="28" t="s">
        <v>1017</v>
      </c>
      <c r="L6921" s="28">
        <v>10</v>
      </c>
      <c r="M6921" s="28" t="str">
        <f t="shared" si="127"/>
        <v>7367810</v>
      </c>
      <c r="N6921" s="28">
        <v>1049</v>
      </c>
      <c r="O6921" s="279">
        <v>164874.91709999999</v>
      </c>
    </row>
    <row r="6922" spans="10:15" x14ac:dyDescent="0.2">
      <c r="J6922" s="28">
        <v>73678</v>
      </c>
      <c r="K6922" s="28" t="s">
        <v>1017</v>
      </c>
      <c r="L6922" s="28">
        <v>12</v>
      </c>
      <c r="M6922" s="28" t="str">
        <f t="shared" si="127"/>
        <v>7367812</v>
      </c>
      <c r="N6922" s="28">
        <v>0</v>
      </c>
      <c r="O6922" s="279">
        <v>13533.83365</v>
      </c>
    </row>
    <row r="6923" spans="10:15" x14ac:dyDescent="0.2">
      <c r="J6923" s="28">
        <v>73686</v>
      </c>
      <c r="K6923" s="28" t="s">
        <v>1018</v>
      </c>
      <c r="L6923" s="28">
        <v>1</v>
      </c>
      <c r="M6923" s="28" t="str">
        <f t="shared" si="127"/>
        <v>736861</v>
      </c>
      <c r="N6923" s="28">
        <v>22636</v>
      </c>
      <c r="O6923" s="279">
        <v>24679.582910000001</v>
      </c>
    </row>
    <row r="6924" spans="10:15" x14ac:dyDescent="0.2">
      <c r="J6924" s="28">
        <v>73686</v>
      </c>
      <c r="K6924" s="28" t="s">
        <v>1018</v>
      </c>
      <c r="L6924" s="28">
        <v>2</v>
      </c>
      <c r="M6924" s="28" t="str">
        <f t="shared" si="127"/>
        <v>736862</v>
      </c>
      <c r="N6924" s="28">
        <v>25641</v>
      </c>
      <c r="O6924" s="279">
        <v>92855.021479999996</v>
      </c>
    </row>
    <row r="6925" spans="10:15" x14ac:dyDescent="0.2">
      <c r="J6925" s="28">
        <v>73686</v>
      </c>
      <c r="K6925" s="28" t="s">
        <v>1018</v>
      </c>
      <c r="L6925" s="28">
        <v>3</v>
      </c>
      <c r="M6925" s="28" t="str">
        <f t="shared" si="127"/>
        <v>736863</v>
      </c>
      <c r="N6925" s="28">
        <v>2743</v>
      </c>
      <c r="O6925" s="279">
        <v>79763.926030000002</v>
      </c>
    </row>
    <row r="6926" spans="10:15" x14ac:dyDescent="0.2">
      <c r="J6926" s="28">
        <v>73686</v>
      </c>
      <c r="K6926" s="28" t="s">
        <v>1018</v>
      </c>
      <c r="L6926" s="28">
        <v>4</v>
      </c>
      <c r="M6926" s="28" t="str">
        <f t="shared" si="127"/>
        <v>736864</v>
      </c>
      <c r="N6926" s="28">
        <v>2087</v>
      </c>
      <c r="O6926" s="279">
        <v>161707.73000000001</v>
      </c>
    </row>
    <row r="6927" spans="10:15" x14ac:dyDescent="0.2">
      <c r="J6927" s="28">
        <v>73686</v>
      </c>
      <c r="K6927" s="28" t="s">
        <v>1018</v>
      </c>
      <c r="L6927" s="28">
        <v>9</v>
      </c>
      <c r="M6927" s="28" t="str">
        <f t="shared" si="127"/>
        <v>736869</v>
      </c>
      <c r="N6927" s="28">
        <v>841</v>
      </c>
      <c r="O6927" s="279">
        <v>101754.00840000001</v>
      </c>
    </row>
    <row r="6928" spans="10:15" x14ac:dyDescent="0.2">
      <c r="J6928" s="28">
        <v>73686</v>
      </c>
      <c r="K6928" s="28" t="s">
        <v>1018</v>
      </c>
      <c r="L6928" s="28">
        <v>12</v>
      </c>
      <c r="M6928" s="28" t="str">
        <f t="shared" si="127"/>
        <v>7368612</v>
      </c>
      <c r="N6928" s="28">
        <v>0</v>
      </c>
      <c r="O6928" s="279">
        <v>4924.236003</v>
      </c>
    </row>
    <row r="6929" spans="10:15" x14ac:dyDescent="0.2">
      <c r="J6929" s="28">
        <v>73770</v>
      </c>
      <c r="K6929" s="28" t="s">
        <v>1019</v>
      </c>
      <c r="L6929" s="28">
        <v>1</v>
      </c>
      <c r="M6929" s="28" t="str">
        <f t="shared" si="127"/>
        <v>737701</v>
      </c>
      <c r="N6929" s="28">
        <v>24510</v>
      </c>
      <c r="O6929" s="279">
        <v>24930.470020000001</v>
      </c>
    </row>
    <row r="6930" spans="10:15" x14ac:dyDescent="0.2">
      <c r="J6930" s="28">
        <v>73770</v>
      </c>
      <c r="K6930" s="28" t="s">
        <v>1019</v>
      </c>
      <c r="L6930" s="28">
        <v>2</v>
      </c>
      <c r="M6930" s="28" t="str">
        <f t="shared" si="127"/>
        <v>737702</v>
      </c>
      <c r="N6930" s="28">
        <v>15913</v>
      </c>
      <c r="O6930" s="279">
        <v>66234.04651</v>
      </c>
    </row>
    <row r="6931" spans="10:15" x14ac:dyDescent="0.2">
      <c r="J6931" s="28">
        <v>73770</v>
      </c>
      <c r="K6931" s="28" t="s">
        <v>1019</v>
      </c>
      <c r="L6931" s="28">
        <v>4</v>
      </c>
      <c r="M6931" s="28" t="str">
        <f t="shared" si="127"/>
        <v>737704</v>
      </c>
      <c r="N6931" s="28">
        <v>4575</v>
      </c>
      <c r="O6931" s="279">
        <v>51852.383040000001</v>
      </c>
    </row>
    <row r="6932" spans="10:15" x14ac:dyDescent="0.2">
      <c r="J6932" s="28">
        <v>73770</v>
      </c>
      <c r="K6932" s="28" t="s">
        <v>1019</v>
      </c>
      <c r="L6932" s="28">
        <v>12</v>
      </c>
      <c r="M6932" s="28" t="str">
        <f t="shared" si="127"/>
        <v>7377012</v>
      </c>
      <c r="N6932" s="28">
        <v>0</v>
      </c>
      <c r="O6932" s="279">
        <v>23367.904259999999</v>
      </c>
    </row>
    <row r="6933" spans="10:15" x14ac:dyDescent="0.2">
      <c r="J6933" s="28">
        <v>73854</v>
      </c>
      <c r="K6933" s="28" t="s">
        <v>1020</v>
      </c>
      <c r="L6933" s="28">
        <v>1</v>
      </c>
      <c r="M6933" s="28" t="str">
        <f t="shared" si="127"/>
        <v>738541</v>
      </c>
      <c r="N6933" s="28">
        <v>31700</v>
      </c>
      <c r="O6933" s="279">
        <v>21363.70334</v>
      </c>
    </row>
    <row r="6934" spans="10:15" x14ac:dyDescent="0.2">
      <c r="J6934" s="28">
        <v>73854</v>
      </c>
      <c r="K6934" s="28" t="s">
        <v>1020</v>
      </c>
      <c r="L6934" s="28">
        <v>2</v>
      </c>
      <c r="M6934" s="28" t="str">
        <f t="shared" si="127"/>
        <v>738542</v>
      </c>
      <c r="N6934" s="28">
        <v>12472</v>
      </c>
      <c r="O6934" s="279">
        <v>70920.917889999997</v>
      </c>
    </row>
    <row r="6935" spans="10:15" x14ac:dyDescent="0.2">
      <c r="J6935" s="28">
        <v>73854</v>
      </c>
      <c r="K6935" s="28" t="s">
        <v>1020</v>
      </c>
      <c r="L6935" s="28">
        <v>3</v>
      </c>
      <c r="M6935" s="28" t="str">
        <f t="shared" si="127"/>
        <v>738543</v>
      </c>
      <c r="N6935" s="28">
        <v>1251</v>
      </c>
      <c r="O6935" s="279">
        <v>26638.839530000001</v>
      </c>
    </row>
    <row r="6936" spans="10:15" x14ac:dyDescent="0.2">
      <c r="J6936" s="28">
        <v>73854</v>
      </c>
      <c r="K6936" s="28" t="s">
        <v>1020</v>
      </c>
      <c r="L6936" s="28">
        <v>4</v>
      </c>
      <c r="M6936" s="28" t="str">
        <f t="shared" si="127"/>
        <v>738544</v>
      </c>
      <c r="N6936" s="28">
        <v>1297</v>
      </c>
      <c r="O6936" s="279">
        <v>56787.43146</v>
      </c>
    </row>
    <row r="6937" spans="10:15" x14ac:dyDescent="0.2">
      <c r="J6937" s="28">
        <v>73854</v>
      </c>
      <c r="K6937" s="28" t="s">
        <v>1020</v>
      </c>
      <c r="L6937" s="28">
        <v>9</v>
      </c>
      <c r="M6937" s="28" t="str">
        <f t="shared" si="127"/>
        <v>738549</v>
      </c>
      <c r="N6937" s="28">
        <v>108</v>
      </c>
      <c r="O6937" s="279">
        <v>123074.0741</v>
      </c>
    </row>
    <row r="6938" spans="10:15" x14ac:dyDescent="0.2">
      <c r="J6938" s="28">
        <v>73854</v>
      </c>
      <c r="K6938" s="28" t="s">
        <v>1020</v>
      </c>
      <c r="L6938" s="28">
        <v>12</v>
      </c>
      <c r="M6938" s="28" t="str">
        <f t="shared" si="127"/>
        <v>7385412</v>
      </c>
      <c r="N6938" s="28">
        <v>0</v>
      </c>
      <c r="O6938" s="279">
        <v>7036.0604919999996</v>
      </c>
    </row>
    <row r="6939" spans="10:15" x14ac:dyDescent="0.2">
      <c r="J6939" s="28">
        <v>73861</v>
      </c>
      <c r="K6939" s="28" t="s">
        <v>1021</v>
      </c>
      <c r="L6939" s="28">
        <v>1</v>
      </c>
      <c r="M6939" s="28" t="str">
        <f t="shared" si="127"/>
        <v>738611</v>
      </c>
      <c r="N6939" s="28">
        <v>84977</v>
      </c>
      <c r="O6939" s="279">
        <v>51399.519760000003</v>
      </c>
    </row>
    <row r="6940" spans="10:15" x14ac:dyDescent="0.2">
      <c r="J6940" s="28">
        <v>73861</v>
      </c>
      <c r="K6940" s="28" t="s">
        <v>1021</v>
      </c>
      <c r="L6940" s="28">
        <v>2</v>
      </c>
      <c r="M6940" s="28" t="str">
        <f t="shared" si="127"/>
        <v>738612</v>
      </c>
      <c r="N6940" s="28">
        <v>152963</v>
      </c>
      <c r="O6940" s="279">
        <v>98470.817290000006</v>
      </c>
    </row>
    <row r="6941" spans="10:15" x14ac:dyDescent="0.2">
      <c r="J6941" s="28">
        <v>73861</v>
      </c>
      <c r="K6941" s="28" t="s">
        <v>1021</v>
      </c>
      <c r="L6941" s="28">
        <v>3</v>
      </c>
      <c r="M6941" s="28" t="str">
        <f t="shared" si="127"/>
        <v>738613</v>
      </c>
      <c r="N6941" s="28">
        <v>16463</v>
      </c>
      <c r="O6941" s="279">
        <v>103137.8602</v>
      </c>
    </row>
    <row r="6942" spans="10:15" x14ac:dyDescent="0.2">
      <c r="J6942" s="28">
        <v>73861</v>
      </c>
      <c r="K6942" s="28" t="s">
        <v>1021</v>
      </c>
      <c r="L6942" s="28">
        <v>4</v>
      </c>
      <c r="M6942" s="28" t="str">
        <f t="shared" si="127"/>
        <v>738614</v>
      </c>
      <c r="N6942" s="28">
        <v>8622</v>
      </c>
      <c r="O6942" s="279">
        <v>138991.86910000001</v>
      </c>
    </row>
    <row r="6943" spans="10:15" x14ac:dyDescent="0.2">
      <c r="J6943" s="28">
        <v>73861</v>
      </c>
      <c r="K6943" s="28" t="s">
        <v>1021</v>
      </c>
      <c r="L6943" s="28">
        <v>5</v>
      </c>
      <c r="M6943" s="28" t="str">
        <f t="shared" si="127"/>
        <v>738615</v>
      </c>
      <c r="N6943" s="28">
        <v>1315</v>
      </c>
      <c r="O6943" s="279">
        <v>30456.105879999999</v>
      </c>
    </row>
    <row r="6944" spans="10:15" x14ac:dyDescent="0.2">
      <c r="J6944" s="28">
        <v>73861</v>
      </c>
      <c r="K6944" s="28" t="s">
        <v>1021</v>
      </c>
      <c r="L6944" s="28">
        <v>6</v>
      </c>
      <c r="M6944" s="28" t="str">
        <f t="shared" si="127"/>
        <v>738616</v>
      </c>
      <c r="N6944" s="28">
        <v>5736</v>
      </c>
      <c r="O6944" s="279">
        <v>78839.130730000004</v>
      </c>
    </row>
    <row r="6945" spans="10:15" x14ac:dyDescent="0.2">
      <c r="J6945" s="28">
        <v>73861</v>
      </c>
      <c r="K6945" s="28" t="s">
        <v>1021</v>
      </c>
      <c r="L6945" s="28">
        <v>7</v>
      </c>
      <c r="M6945" s="28" t="str">
        <f t="shared" si="127"/>
        <v>738617</v>
      </c>
      <c r="N6945" s="28">
        <v>9872</v>
      </c>
      <c r="O6945" s="279">
        <v>57399.323100000001</v>
      </c>
    </row>
    <row r="6946" spans="10:15" x14ac:dyDescent="0.2">
      <c r="J6946" s="28">
        <v>73861</v>
      </c>
      <c r="K6946" s="28" t="s">
        <v>1021</v>
      </c>
      <c r="L6946" s="28">
        <v>8</v>
      </c>
      <c r="M6946" s="28" t="str">
        <f t="shared" si="127"/>
        <v>738618</v>
      </c>
      <c r="N6946" s="28">
        <v>6847</v>
      </c>
      <c r="O6946" s="279">
        <v>76195.937260000006</v>
      </c>
    </row>
    <row r="6947" spans="10:15" x14ac:dyDescent="0.2">
      <c r="J6947" s="28">
        <v>73861</v>
      </c>
      <c r="K6947" s="28" t="s">
        <v>1021</v>
      </c>
      <c r="L6947" s="28">
        <v>9</v>
      </c>
      <c r="M6947" s="28" t="str">
        <f t="shared" si="127"/>
        <v>738619</v>
      </c>
      <c r="N6947" s="28">
        <v>2464</v>
      </c>
      <c r="O6947" s="279">
        <v>116196.4179</v>
      </c>
    </row>
    <row r="6948" spans="10:15" x14ac:dyDescent="0.2">
      <c r="J6948" s="28">
        <v>73861</v>
      </c>
      <c r="K6948" s="28" t="s">
        <v>1021</v>
      </c>
      <c r="L6948" s="28">
        <v>10</v>
      </c>
      <c r="M6948" s="28" t="str">
        <f t="shared" si="127"/>
        <v>7386110</v>
      </c>
      <c r="N6948" s="28">
        <v>4934</v>
      </c>
      <c r="O6948" s="279">
        <v>103248.57429999999</v>
      </c>
    </row>
    <row r="6949" spans="10:15" x14ac:dyDescent="0.2">
      <c r="J6949" s="28">
        <v>73861</v>
      </c>
      <c r="K6949" s="28" t="s">
        <v>1021</v>
      </c>
      <c r="L6949" s="28">
        <v>11</v>
      </c>
      <c r="M6949" s="28" t="str">
        <f t="shared" si="127"/>
        <v>7386111</v>
      </c>
      <c r="N6949" s="28">
        <v>8077</v>
      </c>
      <c r="O6949" s="279">
        <v>15937.06963</v>
      </c>
    </row>
    <row r="6950" spans="10:15" x14ac:dyDescent="0.2">
      <c r="J6950" s="28">
        <v>73861</v>
      </c>
      <c r="K6950" s="28" t="s">
        <v>1021</v>
      </c>
      <c r="L6950" s="28">
        <v>12</v>
      </c>
      <c r="M6950" s="28" t="str">
        <f t="shared" si="127"/>
        <v>7386112</v>
      </c>
      <c r="N6950" s="28">
        <v>0</v>
      </c>
      <c r="O6950" s="279">
        <v>34980.278259999999</v>
      </c>
    </row>
    <row r="6951" spans="10:15" x14ac:dyDescent="0.2">
      <c r="J6951" s="28">
        <v>73870</v>
      </c>
      <c r="K6951" s="28" t="s">
        <v>1022</v>
      </c>
      <c r="L6951" s="28">
        <v>1</v>
      </c>
      <c r="M6951" s="28" t="str">
        <f t="shared" si="127"/>
        <v>738701</v>
      </c>
      <c r="N6951" s="28">
        <v>48041</v>
      </c>
      <c r="O6951" s="279">
        <v>33698.475480000001</v>
      </c>
    </row>
    <row r="6952" spans="10:15" x14ac:dyDescent="0.2">
      <c r="J6952" s="28">
        <v>73870</v>
      </c>
      <c r="K6952" s="28" t="s">
        <v>1022</v>
      </c>
      <c r="L6952" s="28">
        <v>2</v>
      </c>
      <c r="M6952" s="28" t="str">
        <f t="shared" si="127"/>
        <v>738702</v>
      </c>
      <c r="N6952" s="28">
        <v>30180</v>
      </c>
      <c r="O6952" s="279">
        <v>75532.301099999997</v>
      </c>
    </row>
    <row r="6953" spans="10:15" x14ac:dyDescent="0.2">
      <c r="J6953" s="28">
        <v>73870</v>
      </c>
      <c r="K6953" s="28" t="s">
        <v>1022</v>
      </c>
      <c r="L6953" s="28">
        <v>3</v>
      </c>
      <c r="M6953" s="28" t="str">
        <f t="shared" si="127"/>
        <v>738703</v>
      </c>
      <c r="N6953" s="28">
        <v>3010</v>
      </c>
      <c r="O6953" s="279">
        <v>124756.19590000001</v>
      </c>
    </row>
    <row r="6954" spans="10:15" x14ac:dyDescent="0.2">
      <c r="J6954" s="28">
        <v>73870</v>
      </c>
      <c r="K6954" s="28" t="s">
        <v>1022</v>
      </c>
      <c r="L6954" s="28">
        <v>4</v>
      </c>
      <c r="M6954" s="28" t="str">
        <f t="shared" si="127"/>
        <v>738704</v>
      </c>
      <c r="N6954" s="28">
        <v>2092</v>
      </c>
      <c r="O6954" s="279">
        <v>111034.8432</v>
      </c>
    </row>
    <row r="6955" spans="10:15" x14ac:dyDescent="0.2">
      <c r="J6955" s="28">
        <v>73870</v>
      </c>
      <c r="K6955" s="28" t="s">
        <v>1022</v>
      </c>
      <c r="L6955" s="28">
        <v>9</v>
      </c>
      <c r="M6955" s="28" t="str">
        <f t="shared" si="127"/>
        <v>738709</v>
      </c>
      <c r="N6955" s="28">
        <v>1817</v>
      </c>
      <c r="O6955" s="279">
        <v>73860.839240000001</v>
      </c>
    </row>
    <row r="6956" spans="10:15" x14ac:dyDescent="0.2">
      <c r="J6956" s="28">
        <v>73870</v>
      </c>
      <c r="K6956" s="28" t="s">
        <v>1022</v>
      </c>
      <c r="L6956" s="28">
        <v>10</v>
      </c>
      <c r="M6956" s="28" t="str">
        <f t="shared" si="127"/>
        <v>7387010</v>
      </c>
      <c r="N6956" s="28">
        <v>1072</v>
      </c>
      <c r="O6956" s="279">
        <v>447770.8333</v>
      </c>
    </row>
    <row r="6957" spans="10:15" x14ac:dyDescent="0.2">
      <c r="J6957" s="28">
        <v>73870</v>
      </c>
      <c r="K6957" s="28" t="s">
        <v>1022</v>
      </c>
      <c r="L6957" s="28">
        <v>12</v>
      </c>
      <c r="M6957" s="28" t="str">
        <f t="shared" si="127"/>
        <v>7387012</v>
      </c>
      <c r="N6957" s="28">
        <v>0</v>
      </c>
      <c r="O6957" s="279">
        <v>10382.00157</v>
      </c>
    </row>
    <row r="6958" spans="10:15" x14ac:dyDescent="0.2">
      <c r="J6958" s="28">
        <v>73873</v>
      </c>
      <c r="K6958" s="28" t="s">
        <v>1023</v>
      </c>
      <c r="L6958" s="28">
        <v>1</v>
      </c>
      <c r="M6958" s="28" t="str">
        <f t="shared" si="127"/>
        <v>738731</v>
      </c>
      <c r="N6958" s="28">
        <v>36392</v>
      </c>
      <c r="O6958" s="279">
        <v>17803.87702</v>
      </c>
    </row>
    <row r="6959" spans="10:15" x14ac:dyDescent="0.2">
      <c r="J6959" s="28">
        <v>73873</v>
      </c>
      <c r="K6959" s="28" t="s">
        <v>1023</v>
      </c>
      <c r="L6959" s="28">
        <v>2</v>
      </c>
      <c r="M6959" s="28" t="str">
        <f t="shared" si="127"/>
        <v>738732</v>
      </c>
      <c r="N6959" s="28">
        <v>30656</v>
      </c>
      <c r="O6959" s="279">
        <v>74972.017099999997</v>
      </c>
    </row>
    <row r="6960" spans="10:15" x14ac:dyDescent="0.2">
      <c r="J6960" s="28">
        <v>73873</v>
      </c>
      <c r="K6960" s="28" t="s">
        <v>1023</v>
      </c>
      <c r="L6960" s="28">
        <v>3</v>
      </c>
      <c r="M6960" s="28" t="str">
        <f t="shared" si="127"/>
        <v>738733</v>
      </c>
      <c r="N6960" s="28">
        <v>4519</v>
      </c>
      <c r="O6960" s="279">
        <v>86950.159400000004</v>
      </c>
    </row>
    <row r="6961" spans="10:15" x14ac:dyDescent="0.2">
      <c r="J6961" s="28">
        <v>73873</v>
      </c>
      <c r="K6961" s="28" t="s">
        <v>1023</v>
      </c>
      <c r="L6961" s="28">
        <v>4</v>
      </c>
      <c r="M6961" s="28" t="str">
        <f t="shared" si="127"/>
        <v>738734</v>
      </c>
      <c r="N6961" s="28">
        <v>3587</v>
      </c>
      <c r="O6961" s="279">
        <v>151405.1415</v>
      </c>
    </row>
    <row r="6962" spans="10:15" x14ac:dyDescent="0.2">
      <c r="J6962" s="28">
        <v>73873</v>
      </c>
      <c r="K6962" s="28" t="s">
        <v>1023</v>
      </c>
      <c r="L6962" s="28">
        <v>5</v>
      </c>
      <c r="M6962" s="28" t="str">
        <f t="shared" si="127"/>
        <v>738735</v>
      </c>
      <c r="N6962" s="28">
        <v>3498</v>
      </c>
      <c r="O6962" s="279">
        <v>79611.991250000006</v>
      </c>
    </row>
    <row r="6963" spans="10:15" x14ac:dyDescent="0.2">
      <c r="J6963" s="28">
        <v>73873</v>
      </c>
      <c r="K6963" s="28" t="s">
        <v>1023</v>
      </c>
      <c r="L6963" s="28">
        <v>6</v>
      </c>
      <c r="M6963" s="28" t="str">
        <f t="shared" si="127"/>
        <v>738736</v>
      </c>
      <c r="N6963" s="28">
        <v>2727</v>
      </c>
      <c r="O6963" s="279">
        <v>21670.58484</v>
      </c>
    </row>
    <row r="6964" spans="10:15" x14ac:dyDescent="0.2">
      <c r="J6964" s="28">
        <v>73873</v>
      </c>
      <c r="K6964" s="28" t="s">
        <v>1023</v>
      </c>
      <c r="L6964" s="28">
        <v>12</v>
      </c>
      <c r="M6964" s="28" t="str">
        <f t="shared" si="127"/>
        <v>7387312</v>
      </c>
      <c r="N6964" s="28">
        <v>0</v>
      </c>
      <c r="O6964" s="279">
        <v>10978.82855</v>
      </c>
    </row>
    <row r="6965" spans="10:15" x14ac:dyDescent="0.2">
      <c r="J6965" s="28">
        <v>76020</v>
      </c>
      <c r="K6965" s="28" t="s">
        <v>1025</v>
      </c>
      <c r="L6965" s="28">
        <v>1</v>
      </c>
      <c r="M6965" s="28" t="str">
        <f t="shared" si="127"/>
        <v>760201</v>
      </c>
      <c r="N6965" s="28">
        <v>44160</v>
      </c>
      <c r="O6965" s="279">
        <v>103408.0989</v>
      </c>
    </row>
    <row r="6966" spans="10:15" x14ac:dyDescent="0.2">
      <c r="J6966" s="28">
        <v>76020</v>
      </c>
      <c r="K6966" s="28" t="s">
        <v>1025</v>
      </c>
      <c r="L6966" s="28">
        <v>2</v>
      </c>
      <c r="M6966" s="28" t="str">
        <f t="shared" si="127"/>
        <v>760202</v>
      </c>
      <c r="N6966" s="28">
        <v>122518</v>
      </c>
      <c r="O6966" s="279">
        <v>177486.96539999999</v>
      </c>
    </row>
    <row r="6967" spans="10:15" x14ac:dyDescent="0.2">
      <c r="J6967" s="28">
        <v>76020</v>
      </c>
      <c r="K6967" s="28" t="s">
        <v>1025</v>
      </c>
      <c r="L6967" s="28">
        <v>3</v>
      </c>
      <c r="M6967" s="28" t="str">
        <f t="shared" si="127"/>
        <v>760203</v>
      </c>
      <c r="N6967" s="28">
        <v>16190</v>
      </c>
      <c r="O6967" s="279">
        <v>254242.94200000001</v>
      </c>
    </row>
    <row r="6968" spans="10:15" x14ac:dyDescent="0.2">
      <c r="J6968" s="28">
        <v>76020</v>
      </c>
      <c r="K6968" s="28" t="s">
        <v>1025</v>
      </c>
      <c r="L6968" s="28">
        <v>4</v>
      </c>
      <c r="M6968" s="28" t="str">
        <f t="shared" si="127"/>
        <v>760204</v>
      </c>
      <c r="N6968" s="28">
        <v>3406</v>
      </c>
      <c r="O6968" s="279">
        <v>417644.95750000002</v>
      </c>
    </row>
    <row r="6969" spans="10:15" x14ac:dyDescent="0.2">
      <c r="J6969" s="28">
        <v>76020</v>
      </c>
      <c r="K6969" s="28" t="s">
        <v>1025</v>
      </c>
      <c r="L6969" s="28">
        <v>5</v>
      </c>
      <c r="M6969" s="28" t="str">
        <f t="shared" si="127"/>
        <v>760205</v>
      </c>
      <c r="N6969" s="28">
        <v>473</v>
      </c>
      <c r="O6969" s="279">
        <v>11629.55574</v>
      </c>
    </row>
    <row r="6970" spans="10:15" x14ac:dyDescent="0.2">
      <c r="J6970" s="28">
        <v>76020</v>
      </c>
      <c r="K6970" s="28" t="s">
        <v>1025</v>
      </c>
      <c r="L6970" s="28">
        <v>6</v>
      </c>
      <c r="M6970" s="28" t="str">
        <f t="shared" si="127"/>
        <v>760206</v>
      </c>
      <c r="N6970" s="28">
        <v>281</v>
      </c>
      <c r="O6970" s="279">
        <v>15656.043089999999</v>
      </c>
    </row>
    <row r="6971" spans="10:15" x14ac:dyDescent="0.2">
      <c r="J6971" s="28">
        <v>76020</v>
      </c>
      <c r="K6971" s="28" t="s">
        <v>1025</v>
      </c>
      <c r="L6971" s="28">
        <v>7</v>
      </c>
      <c r="M6971" s="28" t="str">
        <f t="shared" si="127"/>
        <v>760207</v>
      </c>
      <c r="N6971" s="28">
        <v>55</v>
      </c>
      <c r="O6971" s="279">
        <v>19143.34549</v>
      </c>
    </row>
    <row r="6972" spans="10:15" x14ac:dyDescent="0.2">
      <c r="J6972" s="28">
        <v>76020</v>
      </c>
      <c r="K6972" s="28" t="s">
        <v>1025</v>
      </c>
      <c r="L6972" s="28">
        <v>9</v>
      </c>
      <c r="M6972" s="28" t="str">
        <f t="shared" si="127"/>
        <v>760209</v>
      </c>
      <c r="N6972" s="28">
        <v>17513</v>
      </c>
      <c r="O6972" s="279">
        <v>210789.12830000001</v>
      </c>
    </row>
    <row r="6973" spans="10:15" x14ac:dyDescent="0.2">
      <c r="J6973" s="28">
        <v>76020</v>
      </c>
      <c r="K6973" s="28" t="s">
        <v>1025</v>
      </c>
      <c r="L6973" s="28">
        <v>10</v>
      </c>
      <c r="M6973" s="28" t="str">
        <f t="shared" si="127"/>
        <v>7602010</v>
      </c>
      <c r="N6973" s="28">
        <v>10777</v>
      </c>
      <c r="O6973" s="279">
        <v>347775.01</v>
      </c>
    </row>
    <row r="6974" spans="10:15" x14ac:dyDescent="0.2">
      <c r="J6974" s="28">
        <v>76020</v>
      </c>
      <c r="K6974" s="28" t="s">
        <v>1025</v>
      </c>
      <c r="L6974" s="28">
        <v>12</v>
      </c>
      <c r="M6974" s="28" t="str">
        <f t="shared" si="127"/>
        <v>7602012</v>
      </c>
      <c r="N6974" s="28">
        <v>0</v>
      </c>
      <c r="O6974" s="279">
        <v>36187.207410000003</v>
      </c>
    </row>
    <row r="6975" spans="10:15" x14ac:dyDescent="0.2">
      <c r="J6975" s="28">
        <v>76036</v>
      </c>
      <c r="K6975" s="28" t="s">
        <v>1026</v>
      </c>
      <c r="L6975" s="28">
        <v>1</v>
      </c>
      <c r="M6975" s="28" t="str">
        <f t="shared" si="127"/>
        <v>760361</v>
      </c>
      <c r="N6975" s="28">
        <v>33194</v>
      </c>
      <c r="O6975" s="279">
        <v>61904.946889999999</v>
      </c>
    </row>
    <row r="6976" spans="10:15" x14ac:dyDescent="0.2">
      <c r="J6976" s="28">
        <v>76036</v>
      </c>
      <c r="K6976" s="28" t="s">
        <v>1026</v>
      </c>
      <c r="L6976" s="28">
        <v>2</v>
      </c>
      <c r="M6976" s="28" t="str">
        <f t="shared" si="127"/>
        <v>760362</v>
      </c>
      <c r="N6976" s="28">
        <v>248550</v>
      </c>
      <c r="O6976" s="279">
        <v>181960.55309999999</v>
      </c>
    </row>
    <row r="6977" spans="10:15" x14ac:dyDescent="0.2">
      <c r="J6977" s="28">
        <v>76036</v>
      </c>
      <c r="K6977" s="28" t="s">
        <v>1026</v>
      </c>
      <c r="L6977" s="28">
        <v>3</v>
      </c>
      <c r="M6977" s="28" t="str">
        <f t="shared" si="127"/>
        <v>760363</v>
      </c>
      <c r="N6977" s="28">
        <v>79371</v>
      </c>
      <c r="O6977" s="279">
        <v>298767.6887</v>
      </c>
    </row>
    <row r="6978" spans="10:15" x14ac:dyDescent="0.2">
      <c r="J6978" s="28">
        <v>76036</v>
      </c>
      <c r="K6978" s="28" t="s">
        <v>1026</v>
      </c>
      <c r="L6978" s="28">
        <v>4</v>
      </c>
      <c r="M6978" s="28" t="str">
        <f t="shared" si="127"/>
        <v>760364</v>
      </c>
      <c r="N6978" s="28">
        <v>26168</v>
      </c>
      <c r="O6978" s="279">
        <v>223586.51560000001</v>
      </c>
    </row>
    <row r="6979" spans="10:15" x14ac:dyDescent="0.2">
      <c r="J6979" s="28">
        <v>76036</v>
      </c>
      <c r="K6979" s="28" t="s">
        <v>1026</v>
      </c>
      <c r="L6979" s="28">
        <v>5</v>
      </c>
      <c r="M6979" s="28" t="str">
        <f t="shared" ref="M6979:M7042" si="128">J6979&amp;L6979</f>
        <v>760365</v>
      </c>
      <c r="N6979" s="28">
        <v>2948</v>
      </c>
      <c r="O6979" s="279">
        <v>142655.6349</v>
      </c>
    </row>
    <row r="6980" spans="10:15" x14ac:dyDescent="0.2">
      <c r="J6980" s="28">
        <v>76036</v>
      </c>
      <c r="K6980" s="28" t="s">
        <v>1026</v>
      </c>
      <c r="L6980" s="28">
        <v>6</v>
      </c>
      <c r="M6980" s="28" t="str">
        <f t="shared" si="128"/>
        <v>760366</v>
      </c>
      <c r="N6980" s="28">
        <v>3882</v>
      </c>
      <c r="O6980" s="279">
        <v>117131.38890000001</v>
      </c>
    </row>
    <row r="6981" spans="10:15" x14ac:dyDescent="0.2">
      <c r="J6981" s="28">
        <v>76036</v>
      </c>
      <c r="K6981" s="28" t="s">
        <v>1026</v>
      </c>
      <c r="L6981" s="28">
        <v>7</v>
      </c>
      <c r="M6981" s="28" t="str">
        <f t="shared" si="128"/>
        <v>760367</v>
      </c>
      <c r="N6981" s="28">
        <v>1328</v>
      </c>
      <c r="O6981" s="279">
        <v>318510.97779999999</v>
      </c>
    </row>
    <row r="6982" spans="10:15" x14ac:dyDescent="0.2">
      <c r="J6982" s="28">
        <v>76036</v>
      </c>
      <c r="K6982" s="28" t="s">
        <v>1026</v>
      </c>
      <c r="L6982" s="28">
        <v>9</v>
      </c>
      <c r="M6982" s="28" t="str">
        <f t="shared" si="128"/>
        <v>760369</v>
      </c>
      <c r="N6982" s="28">
        <v>2051</v>
      </c>
      <c r="O6982" s="279">
        <v>245798.0681</v>
      </c>
    </row>
    <row r="6983" spans="10:15" x14ac:dyDescent="0.2">
      <c r="J6983" s="28">
        <v>76036</v>
      </c>
      <c r="K6983" s="28" t="s">
        <v>1026</v>
      </c>
      <c r="L6983" s="28">
        <v>10</v>
      </c>
      <c r="M6983" s="28" t="str">
        <f t="shared" si="128"/>
        <v>7603610</v>
      </c>
      <c r="N6983" s="28">
        <v>1020</v>
      </c>
      <c r="O6983" s="279">
        <v>294296.32679999998</v>
      </c>
    </row>
    <row r="6984" spans="10:15" x14ac:dyDescent="0.2">
      <c r="J6984" s="28">
        <v>76036</v>
      </c>
      <c r="K6984" s="28" t="s">
        <v>1026</v>
      </c>
      <c r="L6984" s="28">
        <v>11</v>
      </c>
      <c r="M6984" s="28" t="str">
        <f t="shared" si="128"/>
        <v>7603611</v>
      </c>
      <c r="N6984" s="28">
        <v>599</v>
      </c>
      <c r="O6984" s="279">
        <v>194680.52129999999</v>
      </c>
    </row>
    <row r="6985" spans="10:15" x14ac:dyDescent="0.2">
      <c r="J6985" s="28">
        <v>76036</v>
      </c>
      <c r="K6985" s="28" t="s">
        <v>1026</v>
      </c>
      <c r="L6985" s="28">
        <v>12</v>
      </c>
      <c r="M6985" s="28" t="str">
        <f t="shared" si="128"/>
        <v>7603612</v>
      </c>
      <c r="N6985" s="28">
        <v>0</v>
      </c>
      <c r="O6985" s="279">
        <v>17060.020199999999</v>
      </c>
    </row>
    <row r="6986" spans="10:15" x14ac:dyDescent="0.2">
      <c r="J6986" s="28">
        <v>76041</v>
      </c>
      <c r="K6986" s="28" t="s">
        <v>1027</v>
      </c>
      <c r="L6986" s="28">
        <v>1</v>
      </c>
      <c r="M6986" s="28" t="str">
        <f t="shared" si="128"/>
        <v>760411</v>
      </c>
      <c r="N6986" s="28">
        <v>25239</v>
      </c>
      <c r="O6986" s="279">
        <v>83834.50791</v>
      </c>
    </row>
    <row r="6987" spans="10:15" x14ac:dyDescent="0.2">
      <c r="J6987" s="28">
        <v>76041</v>
      </c>
      <c r="K6987" s="28" t="s">
        <v>1027</v>
      </c>
      <c r="L6987" s="28">
        <v>2</v>
      </c>
      <c r="M6987" s="28" t="str">
        <f t="shared" si="128"/>
        <v>760412</v>
      </c>
      <c r="N6987" s="28">
        <v>177413</v>
      </c>
      <c r="O6987" s="279">
        <v>185491.61960000001</v>
      </c>
    </row>
    <row r="6988" spans="10:15" x14ac:dyDescent="0.2">
      <c r="J6988" s="28">
        <v>76041</v>
      </c>
      <c r="K6988" s="28" t="s">
        <v>1027</v>
      </c>
      <c r="L6988" s="28">
        <v>3</v>
      </c>
      <c r="M6988" s="28" t="str">
        <f t="shared" si="128"/>
        <v>760413</v>
      </c>
      <c r="N6988" s="28">
        <v>36386</v>
      </c>
      <c r="O6988" s="279">
        <v>294173.5944</v>
      </c>
    </row>
    <row r="6989" spans="10:15" x14ac:dyDescent="0.2">
      <c r="J6989" s="28">
        <v>76041</v>
      </c>
      <c r="K6989" s="28" t="s">
        <v>1027</v>
      </c>
      <c r="L6989" s="28">
        <v>4</v>
      </c>
      <c r="M6989" s="28" t="str">
        <f t="shared" si="128"/>
        <v>760414</v>
      </c>
      <c r="N6989" s="28">
        <v>9072</v>
      </c>
      <c r="O6989" s="279">
        <v>263812.103</v>
      </c>
    </row>
    <row r="6990" spans="10:15" x14ac:dyDescent="0.2">
      <c r="J6990" s="28">
        <v>76041</v>
      </c>
      <c r="K6990" s="28" t="s">
        <v>1027</v>
      </c>
      <c r="L6990" s="28">
        <v>5</v>
      </c>
      <c r="M6990" s="28" t="str">
        <f t="shared" si="128"/>
        <v>760415</v>
      </c>
      <c r="N6990" s="28">
        <v>1623</v>
      </c>
      <c r="O6990" s="279">
        <v>114649.4823</v>
      </c>
    </row>
    <row r="6991" spans="10:15" x14ac:dyDescent="0.2">
      <c r="J6991" s="28">
        <v>76041</v>
      </c>
      <c r="K6991" s="28" t="s">
        <v>1027</v>
      </c>
      <c r="L6991" s="28">
        <v>9</v>
      </c>
      <c r="M6991" s="28" t="str">
        <f t="shared" si="128"/>
        <v>760419</v>
      </c>
      <c r="N6991" s="28">
        <v>7868</v>
      </c>
      <c r="O6991" s="279">
        <v>319121.02669999999</v>
      </c>
    </row>
    <row r="6992" spans="10:15" x14ac:dyDescent="0.2">
      <c r="J6992" s="28">
        <v>76041</v>
      </c>
      <c r="K6992" s="28" t="s">
        <v>1027</v>
      </c>
      <c r="L6992" s="28">
        <v>10</v>
      </c>
      <c r="M6992" s="28" t="str">
        <f t="shared" si="128"/>
        <v>7604110</v>
      </c>
      <c r="N6992" s="28">
        <v>6410</v>
      </c>
      <c r="O6992" s="279">
        <v>443802.04369999998</v>
      </c>
    </row>
    <row r="6993" spans="10:15" x14ac:dyDescent="0.2">
      <c r="J6993" s="28">
        <v>76041</v>
      </c>
      <c r="K6993" s="28" t="s">
        <v>1027</v>
      </c>
      <c r="L6993" s="28">
        <v>11</v>
      </c>
      <c r="M6993" s="28" t="str">
        <f t="shared" si="128"/>
        <v>7604111</v>
      </c>
      <c r="N6993" s="28">
        <v>197</v>
      </c>
      <c r="O6993" s="279">
        <v>232207.37330000001</v>
      </c>
    </row>
    <row r="6994" spans="10:15" x14ac:dyDescent="0.2">
      <c r="J6994" s="28">
        <v>76041</v>
      </c>
      <c r="K6994" s="28" t="s">
        <v>1027</v>
      </c>
      <c r="L6994" s="28">
        <v>12</v>
      </c>
      <c r="M6994" s="28" t="str">
        <f t="shared" si="128"/>
        <v>7604112</v>
      </c>
      <c r="N6994" s="28">
        <v>0</v>
      </c>
      <c r="O6994" s="279">
        <v>19815.2785</v>
      </c>
    </row>
    <row r="6995" spans="10:15" x14ac:dyDescent="0.2">
      <c r="J6995" s="28">
        <v>76054</v>
      </c>
      <c r="K6995" s="28" t="s">
        <v>1028</v>
      </c>
      <c r="L6995" s="28">
        <v>1</v>
      </c>
      <c r="M6995" s="28" t="str">
        <f t="shared" si="128"/>
        <v>760541</v>
      </c>
      <c r="N6995" s="28">
        <v>15842</v>
      </c>
      <c r="O6995" s="279">
        <v>61962.584569999999</v>
      </c>
    </row>
    <row r="6996" spans="10:15" x14ac:dyDescent="0.2">
      <c r="J6996" s="28">
        <v>76054</v>
      </c>
      <c r="K6996" s="28" t="s">
        <v>1028</v>
      </c>
      <c r="L6996" s="28">
        <v>2</v>
      </c>
      <c r="M6996" s="28" t="str">
        <f t="shared" si="128"/>
        <v>760542</v>
      </c>
      <c r="N6996" s="28">
        <v>49450</v>
      </c>
      <c r="O6996" s="279">
        <v>127162.7306</v>
      </c>
    </row>
    <row r="6997" spans="10:15" x14ac:dyDescent="0.2">
      <c r="J6997" s="28">
        <v>76054</v>
      </c>
      <c r="K6997" s="28" t="s">
        <v>1028</v>
      </c>
      <c r="L6997" s="28">
        <v>3</v>
      </c>
      <c r="M6997" s="28" t="str">
        <f t="shared" si="128"/>
        <v>760543</v>
      </c>
      <c r="N6997" s="28">
        <v>3654</v>
      </c>
      <c r="O6997" s="279">
        <v>216912.1421</v>
      </c>
    </row>
    <row r="6998" spans="10:15" x14ac:dyDescent="0.2">
      <c r="J6998" s="28">
        <v>76054</v>
      </c>
      <c r="K6998" s="28" t="s">
        <v>1028</v>
      </c>
      <c r="L6998" s="28">
        <v>9</v>
      </c>
      <c r="M6998" s="28" t="str">
        <f t="shared" si="128"/>
        <v>760549</v>
      </c>
      <c r="N6998" s="28">
        <v>10369</v>
      </c>
      <c r="O6998" s="279">
        <v>185471.19070000001</v>
      </c>
    </row>
    <row r="6999" spans="10:15" x14ac:dyDescent="0.2">
      <c r="J6999" s="28">
        <v>76054</v>
      </c>
      <c r="K6999" s="28" t="s">
        <v>1028</v>
      </c>
      <c r="L6999" s="28">
        <v>10</v>
      </c>
      <c r="M6999" s="28" t="str">
        <f t="shared" si="128"/>
        <v>7605410</v>
      </c>
      <c r="N6999" s="28">
        <v>2917</v>
      </c>
      <c r="O6999" s="279">
        <v>286739.11339999997</v>
      </c>
    </row>
    <row r="7000" spans="10:15" x14ac:dyDescent="0.2">
      <c r="J7000" s="28">
        <v>76054</v>
      </c>
      <c r="K7000" s="28" t="s">
        <v>1028</v>
      </c>
      <c r="L7000" s="28">
        <v>12</v>
      </c>
      <c r="M7000" s="28" t="str">
        <f t="shared" si="128"/>
        <v>7605412</v>
      </c>
      <c r="N7000" s="28">
        <v>0</v>
      </c>
      <c r="O7000" s="279">
        <v>12726.1042</v>
      </c>
    </row>
    <row r="7001" spans="10:15" x14ac:dyDescent="0.2">
      <c r="J7001" s="28">
        <v>76100</v>
      </c>
      <c r="K7001" s="28" t="s">
        <v>1029</v>
      </c>
      <c r="L7001" s="28">
        <v>1</v>
      </c>
      <c r="M7001" s="28" t="str">
        <f t="shared" si="128"/>
        <v>761001</v>
      </c>
      <c r="N7001" s="28">
        <v>20441</v>
      </c>
      <c r="O7001" s="279">
        <v>47376.681629999999</v>
      </c>
    </row>
    <row r="7002" spans="10:15" x14ac:dyDescent="0.2">
      <c r="J7002" s="28">
        <v>76100</v>
      </c>
      <c r="K7002" s="28" t="s">
        <v>1029</v>
      </c>
      <c r="L7002" s="28">
        <v>2</v>
      </c>
      <c r="M7002" s="28" t="str">
        <f t="shared" si="128"/>
        <v>761002</v>
      </c>
      <c r="N7002" s="28">
        <v>80381</v>
      </c>
      <c r="O7002" s="279">
        <v>109043.3907</v>
      </c>
    </row>
    <row r="7003" spans="10:15" x14ac:dyDescent="0.2">
      <c r="J7003" s="28">
        <v>76100</v>
      </c>
      <c r="K7003" s="28" t="s">
        <v>1029</v>
      </c>
      <c r="L7003" s="28">
        <v>3</v>
      </c>
      <c r="M7003" s="28" t="str">
        <f t="shared" si="128"/>
        <v>761003</v>
      </c>
      <c r="N7003" s="28">
        <v>10571</v>
      </c>
      <c r="O7003" s="279">
        <v>111993.6804</v>
      </c>
    </row>
    <row r="7004" spans="10:15" x14ac:dyDescent="0.2">
      <c r="J7004" s="28">
        <v>76100</v>
      </c>
      <c r="K7004" s="28" t="s">
        <v>1029</v>
      </c>
      <c r="L7004" s="28">
        <v>4</v>
      </c>
      <c r="M7004" s="28" t="str">
        <f t="shared" si="128"/>
        <v>761004</v>
      </c>
      <c r="N7004" s="28">
        <v>3435</v>
      </c>
      <c r="O7004" s="279">
        <v>59203.310720000001</v>
      </c>
    </row>
    <row r="7005" spans="10:15" x14ac:dyDescent="0.2">
      <c r="J7005" s="28">
        <v>76100</v>
      </c>
      <c r="K7005" s="28" t="s">
        <v>1029</v>
      </c>
      <c r="L7005" s="28">
        <v>5</v>
      </c>
      <c r="M7005" s="28" t="str">
        <f t="shared" si="128"/>
        <v>761005</v>
      </c>
      <c r="N7005" s="28">
        <v>170</v>
      </c>
      <c r="O7005" s="279">
        <v>14769.20177</v>
      </c>
    </row>
    <row r="7006" spans="10:15" x14ac:dyDescent="0.2">
      <c r="J7006" s="28">
        <v>76100</v>
      </c>
      <c r="K7006" s="28" t="s">
        <v>1029</v>
      </c>
      <c r="L7006" s="28">
        <v>9</v>
      </c>
      <c r="M7006" s="28" t="str">
        <f t="shared" si="128"/>
        <v>761009</v>
      </c>
      <c r="N7006" s="28">
        <v>2769</v>
      </c>
      <c r="O7006" s="279">
        <v>115438.52989999999</v>
      </c>
    </row>
    <row r="7007" spans="10:15" x14ac:dyDescent="0.2">
      <c r="J7007" s="28">
        <v>76100</v>
      </c>
      <c r="K7007" s="28" t="s">
        <v>1029</v>
      </c>
      <c r="L7007" s="28">
        <v>12</v>
      </c>
      <c r="M7007" s="28" t="str">
        <f t="shared" si="128"/>
        <v>7610012</v>
      </c>
      <c r="N7007" s="28">
        <v>0</v>
      </c>
      <c r="O7007" s="279">
        <v>19843.793809999999</v>
      </c>
    </row>
    <row r="7008" spans="10:15" x14ac:dyDescent="0.2">
      <c r="J7008" s="28">
        <v>76109</v>
      </c>
      <c r="K7008" s="28" t="s">
        <v>1030</v>
      </c>
      <c r="L7008" s="28">
        <v>1</v>
      </c>
      <c r="M7008" s="28" t="str">
        <f t="shared" si="128"/>
        <v>761091</v>
      </c>
      <c r="N7008" s="28">
        <v>1220911</v>
      </c>
      <c r="O7008" s="279">
        <v>61958.398399999998</v>
      </c>
    </row>
    <row r="7009" spans="10:15" x14ac:dyDescent="0.2">
      <c r="J7009" s="28">
        <v>76109</v>
      </c>
      <c r="K7009" s="28" t="s">
        <v>1030</v>
      </c>
      <c r="L7009" s="28">
        <v>2</v>
      </c>
      <c r="M7009" s="28" t="str">
        <f t="shared" si="128"/>
        <v>761092</v>
      </c>
      <c r="N7009" s="28">
        <v>2238922</v>
      </c>
      <c r="O7009" s="279">
        <v>259474.35509999999</v>
      </c>
    </row>
    <row r="7010" spans="10:15" x14ac:dyDescent="0.2">
      <c r="J7010" s="28">
        <v>76109</v>
      </c>
      <c r="K7010" s="28" t="s">
        <v>1030</v>
      </c>
      <c r="L7010" s="28">
        <v>3</v>
      </c>
      <c r="M7010" s="28" t="str">
        <f t="shared" si="128"/>
        <v>761093</v>
      </c>
      <c r="N7010" s="28">
        <v>1371836</v>
      </c>
      <c r="O7010" s="279">
        <v>566155.2121</v>
      </c>
    </row>
    <row r="7011" spans="10:15" x14ac:dyDescent="0.2">
      <c r="J7011" s="28">
        <v>76109</v>
      </c>
      <c r="K7011" s="28" t="s">
        <v>1030</v>
      </c>
      <c r="L7011" s="28">
        <v>4</v>
      </c>
      <c r="M7011" s="28" t="str">
        <f t="shared" si="128"/>
        <v>761094</v>
      </c>
      <c r="N7011" s="28">
        <v>739501</v>
      </c>
      <c r="O7011" s="279">
        <v>838127.36170000001</v>
      </c>
    </row>
    <row r="7012" spans="10:15" x14ac:dyDescent="0.2">
      <c r="J7012" s="28">
        <v>76109</v>
      </c>
      <c r="K7012" s="28" t="s">
        <v>1030</v>
      </c>
      <c r="L7012" s="28">
        <v>5</v>
      </c>
      <c r="M7012" s="28" t="str">
        <f t="shared" si="128"/>
        <v>761095</v>
      </c>
      <c r="N7012" s="28">
        <v>143406</v>
      </c>
      <c r="O7012" s="279">
        <v>1112404.68</v>
      </c>
    </row>
    <row r="7013" spans="10:15" x14ac:dyDescent="0.2">
      <c r="J7013" s="28">
        <v>76109</v>
      </c>
      <c r="K7013" s="28" t="s">
        <v>1030</v>
      </c>
      <c r="L7013" s="28">
        <v>6</v>
      </c>
      <c r="M7013" s="28" t="str">
        <f t="shared" si="128"/>
        <v>761096</v>
      </c>
      <c r="N7013" s="28">
        <v>67630</v>
      </c>
      <c r="O7013" s="279">
        <v>1435237.2409999999</v>
      </c>
    </row>
    <row r="7014" spans="10:15" x14ac:dyDescent="0.2">
      <c r="J7014" s="28">
        <v>76109</v>
      </c>
      <c r="K7014" s="28" t="s">
        <v>1030</v>
      </c>
      <c r="L7014" s="28">
        <v>7</v>
      </c>
      <c r="M7014" s="28" t="str">
        <f t="shared" si="128"/>
        <v>761097</v>
      </c>
      <c r="N7014" s="28">
        <v>31342</v>
      </c>
      <c r="O7014" s="279">
        <v>1480921.733</v>
      </c>
    </row>
    <row r="7015" spans="10:15" x14ac:dyDescent="0.2">
      <c r="J7015" s="28">
        <v>76109</v>
      </c>
      <c r="K7015" s="28" t="s">
        <v>1030</v>
      </c>
      <c r="L7015" s="28">
        <v>8</v>
      </c>
      <c r="M7015" s="28" t="str">
        <f t="shared" si="128"/>
        <v>761098</v>
      </c>
      <c r="N7015" s="28">
        <v>55327</v>
      </c>
      <c r="O7015" s="279">
        <v>568296.84290000005</v>
      </c>
    </row>
    <row r="7016" spans="10:15" x14ac:dyDescent="0.2">
      <c r="J7016" s="28">
        <v>76109</v>
      </c>
      <c r="K7016" s="28" t="s">
        <v>1030</v>
      </c>
      <c r="L7016" s="28">
        <v>9</v>
      </c>
      <c r="M7016" s="28" t="str">
        <f t="shared" si="128"/>
        <v>761099</v>
      </c>
      <c r="N7016" s="28">
        <v>73813</v>
      </c>
      <c r="O7016" s="279">
        <v>918391.28260000004</v>
      </c>
    </row>
    <row r="7017" spans="10:15" x14ac:dyDescent="0.2">
      <c r="J7017" s="28">
        <v>76109</v>
      </c>
      <c r="K7017" s="28" t="s">
        <v>1030</v>
      </c>
      <c r="L7017" s="28">
        <v>10</v>
      </c>
      <c r="M7017" s="28" t="str">
        <f t="shared" si="128"/>
        <v>7610910</v>
      </c>
      <c r="N7017" s="28">
        <v>469058</v>
      </c>
      <c r="O7017" s="279">
        <v>1386894.5220000001</v>
      </c>
    </row>
    <row r="7018" spans="10:15" x14ac:dyDescent="0.2">
      <c r="J7018" s="28">
        <v>76109</v>
      </c>
      <c r="K7018" s="28" t="s">
        <v>1030</v>
      </c>
      <c r="L7018" s="28">
        <v>11</v>
      </c>
      <c r="M7018" s="28" t="str">
        <f t="shared" si="128"/>
        <v>7610911</v>
      </c>
      <c r="N7018" s="28">
        <v>89381</v>
      </c>
      <c r="O7018" s="279">
        <v>636321.1716</v>
      </c>
    </row>
    <row r="7019" spans="10:15" x14ac:dyDescent="0.2">
      <c r="J7019" s="28">
        <v>76109</v>
      </c>
      <c r="K7019" s="28" t="s">
        <v>1030</v>
      </c>
      <c r="L7019" s="28">
        <v>12</v>
      </c>
      <c r="M7019" s="28" t="str">
        <f t="shared" si="128"/>
        <v>7610912</v>
      </c>
      <c r="N7019" s="28">
        <v>0</v>
      </c>
      <c r="O7019" s="279">
        <v>50862.922019999998</v>
      </c>
    </row>
    <row r="7020" spans="10:15" x14ac:dyDescent="0.2">
      <c r="J7020" s="28">
        <v>76111</v>
      </c>
      <c r="K7020" s="28" t="s">
        <v>1031</v>
      </c>
      <c r="L7020" s="28">
        <v>1</v>
      </c>
      <c r="M7020" s="28" t="str">
        <f t="shared" si="128"/>
        <v>761111</v>
      </c>
      <c r="N7020" s="28">
        <v>7297</v>
      </c>
      <c r="O7020" s="279">
        <v>155675.78320000001</v>
      </c>
    </row>
    <row r="7021" spans="10:15" x14ac:dyDescent="0.2">
      <c r="J7021" s="28">
        <v>76111</v>
      </c>
      <c r="K7021" s="28" t="s">
        <v>1031</v>
      </c>
      <c r="L7021" s="28">
        <v>2</v>
      </c>
      <c r="M7021" s="28" t="str">
        <f t="shared" si="128"/>
        <v>761112</v>
      </c>
      <c r="N7021" s="28">
        <v>748199</v>
      </c>
      <c r="O7021" s="279">
        <v>478486.01250000001</v>
      </c>
    </row>
    <row r="7022" spans="10:15" x14ac:dyDescent="0.2">
      <c r="J7022" s="28">
        <v>76111</v>
      </c>
      <c r="K7022" s="28" t="s">
        <v>1031</v>
      </c>
      <c r="L7022" s="28">
        <v>3</v>
      </c>
      <c r="M7022" s="28" t="str">
        <f t="shared" si="128"/>
        <v>761113</v>
      </c>
      <c r="N7022" s="28">
        <v>1115452</v>
      </c>
      <c r="O7022" s="279">
        <v>716622.65419999999</v>
      </c>
    </row>
    <row r="7023" spans="10:15" x14ac:dyDescent="0.2">
      <c r="J7023" s="28">
        <v>76111</v>
      </c>
      <c r="K7023" s="28" t="s">
        <v>1031</v>
      </c>
      <c r="L7023" s="28">
        <v>4</v>
      </c>
      <c r="M7023" s="28" t="str">
        <f t="shared" si="128"/>
        <v>761114</v>
      </c>
      <c r="N7023" s="28">
        <v>816737</v>
      </c>
      <c r="O7023" s="279">
        <v>852271.03249999997</v>
      </c>
    </row>
    <row r="7024" spans="10:15" x14ac:dyDescent="0.2">
      <c r="J7024" s="28">
        <v>76111</v>
      </c>
      <c r="K7024" s="28" t="s">
        <v>1031</v>
      </c>
      <c r="L7024" s="28">
        <v>5</v>
      </c>
      <c r="M7024" s="28" t="str">
        <f t="shared" si="128"/>
        <v>761115</v>
      </c>
      <c r="N7024" s="28">
        <v>181248</v>
      </c>
      <c r="O7024" s="279">
        <v>911667.91269999999</v>
      </c>
    </row>
    <row r="7025" spans="10:15" x14ac:dyDescent="0.2">
      <c r="J7025" s="28">
        <v>76111</v>
      </c>
      <c r="K7025" s="28" t="s">
        <v>1031</v>
      </c>
      <c r="L7025" s="28">
        <v>6</v>
      </c>
      <c r="M7025" s="28" t="str">
        <f t="shared" si="128"/>
        <v>761116</v>
      </c>
      <c r="N7025" s="28">
        <v>109583</v>
      </c>
      <c r="O7025" s="279">
        <v>914456.7121</v>
      </c>
    </row>
    <row r="7026" spans="10:15" x14ac:dyDescent="0.2">
      <c r="J7026" s="28">
        <v>76111</v>
      </c>
      <c r="K7026" s="28" t="s">
        <v>1031</v>
      </c>
      <c r="L7026" s="28">
        <v>7</v>
      </c>
      <c r="M7026" s="28" t="str">
        <f t="shared" si="128"/>
        <v>761117</v>
      </c>
      <c r="N7026" s="28">
        <v>42586</v>
      </c>
      <c r="O7026" s="279">
        <v>907389.05559999996</v>
      </c>
    </row>
    <row r="7027" spans="10:15" x14ac:dyDescent="0.2">
      <c r="J7027" s="28">
        <v>76111</v>
      </c>
      <c r="K7027" s="28" t="s">
        <v>1031</v>
      </c>
      <c r="L7027" s="28">
        <v>8</v>
      </c>
      <c r="M7027" s="28" t="str">
        <f t="shared" si="128"/>
        <v>761118</v>
      </c>
      <c r="N7027" s="28">
        <v>95165</v>
      </c>
      <c r="O7027" s="279">
        <v>1179851.2250000001</v>
      </c>
    </row>
    <row r="7028" spans="10:15" x14ac:dyDescent="0.2">
      <c r="J7028" s="28">
        <v>76111</v>
      </c>
      <c r="K7028" s="28" t="s">
        <v>1031</v>
      </c>
      <c r="L7028" s="28">
        <v>9</v>
      </c>
      <c r="M7028" s="28" t="str">
        <f t="shared" si="128"/>
        <v>761119</v>
      </c>
      <c r="N7028" s="28">
        <v>27507</v>
      </c>
      <c r="O7028" s="279">
        <v>1804154.6540000001</v>
      </c>
    </row>
    <row r="7029" spans="10:15" x14ac:dyDescent="0.2">
      <c r="J7029" s="28">
        <v>76111</v>
      </c>
      <c r="K7029" s="28" t="s">
        <v>1031</v>
      </c>
      <c r="L7029" s="28">
        <v>10</v>
      </c>
      <c r="M7029" s="28" t="str">
        <f t="shared" si="128"/>
        <v>7611110</v>
      </c>
      <c r="N7029" s="28">
        <v>254719</v>
      </c>
      <c r="O7029" s="279">
        <v>1196972.882</v>
      </c>
    </row>
    <row r="7030" spans="10:15" x14ac:dyDescent="0.2">
      <c r="J7030" s="28">
        <v>76111</v>
      </c>
      <c r="K7030" s="28" t="s">
        <v>1031</v>
      </c>
      <c r="L7030" s="28">
        <v>11</v>
      </c>
      <c r="M7030" s="28" t="str">
        <f t="shared" si="128"/>
        <v>7611111</v>
      </c>
      <c r="N7030" s="28">
        <v>103532</v>
      </c>
      <c r="O7030" s="279">
        <v>196638.9803</v>
      </c>
    </row>
    <row r="7031" spans="10:15" x14ac:dyDescent="0.2">
      <c r="J7031" s="28">
        <v>76111</v>
      </c>
      <c r="K7031" s="28" t="s">
        <v>1031</v>
      </c>
      <c r="L7031" s="28">
        <v>12</v>
      </c>
      <c r="M7031" s="28" t="str">
        <f t="shared" si="128"/>
        <v>7611112</v>
      </c>
      <c r="N7031" s="28">
        <v>0</v>
      </c>
      <c r="O7031" s="279">
        <v>201856.9546</v>
      </c>
    </row>
    <row r="7032" spans="10:15" x14ac:dyDescent="0.2">
      <c r="J7032" s="28">
        <v>76113</v>
      </c>
      <c r="K7032" s="28" t="s">
        <v>1032</v>
      </c>
      <c r="L7032" s="28">
        <v>1</v>
      </c>
      <c r="M7032" s="28" t="str">
        <f t="shared" si="128"/>
        <v>761131</v>
      </c>
      <c r="N7032" s="28">
        <v>11269</v>
      </c>
      <c r="O7032" s="279">
        <v>72050.720480000004</v>
      </c>
    </row>
    <row r="7033" spans="10:15" x14ac:dyDescent="0.2">
      <c r="J7033" s="28">
        <v>76113</v>
      </c>
      <c r="K7033" s="28" t="s">
        <v>1032</v>
      </c>
      <c r="L7033" s="28">
        <v>2</v>
      </c>
      <c r="M7033" s="28" t="str">
        <f t="shared" si="128"/>
        <v>761132</v>
      </c>
      <c r="N7033" s="28">
        <v>150286</v>
      </c>
      <c r="O7033" s="279">
        <v>215785.76029999999</v>
      </c>
    </row>
    <row r="7034" spans="10:15" x14ac:dyDescent="0.2">
      <c r="J7034" s="28">
        <v>76113</v>
      </c>
      <c r="K7034" s="28" t="s">
        <v>1032</v>
      </c>
      <c r="L7034" s="28">
        <v>3</v>
      </c>
      <c r="M7034" s="28" t="str">
        <f t="shared" si="128"/>
        <v>761133</v>
      </c>
      <c r="N7034" s="28">
        <v>135115</v>
      </c>
      <c r="O7034" s="279">
        <v>293421.89500000002</v>
      </c>
    </row>
    <row r="7035" spans="10:15" x14ac:dyDescent="0.2">
      <c r="J7035" s="28">
        <v>76113</v>
      </c>
      <c r="K7035" s="28" t="s">
        <v>1032</v>
      </c>
      <c r="L7035" s="28">
        <v>4</v>
      </c>
      <c r="M7035" s="28" t="str">
        <f t="shared" si="128"/>
        <v>761134</v>
      </c>
      <c r="N7035" s="28">
        <v>38766</v>
      </c>
      <c r="O7035" s="279">
        <v>376602.64809999999</v>
      </c>
    </row>
    <row r="7036" spans="10:15" x14ac:dyDescent="0.2">
      <c r="J7036" s="28">
        <v>76113</v>
      </c>
      <c r="K7036" s="28" t="s">
        <v>1032</v>
      </c>
      <c r="L7036" s="28">
        <v>5</v>
      </c>
      <c r="M7036" s="28" t="str">
        <f t="shared" si="128"/>
        <v>761135</v>
      </c>
      <c r="N7036" s="28">
        <v>6323</v>
      </c>
      <c r="O7036" s="279">
        <v>336915.14679999999</v>
      </c>
    </row>
    <row r="7037" spans="10:15" x14ac:dyDescent="0.2">
      <c r="J7037" s="28">
        <v>76113</v>
      </c>
      <c r="K7037" s="28" t="s">
        <v>1032</v>
      </c>
      <c r="L7037" s="28">
        <v>6</v>
      </c>
      <c r="M7037" s="28" t="str">
        <f t="shared" si="128"/>
        <v>761136</v>
      </c>
      <c r="N7037" s="28">
        <v>4147</v>
      </c>
      <c r="O7037" s="279">
        <v>249765.55249999999</v>
      </c>
    </row>
    <row r="7038" spans="10:15" x14ac:dyDescent="0.2">
      <c r="J7038" s="28">
        <v>76113</v>
      </c>
      <c r="K7038" s="28" t="s">
        <v>1032</v>
      </c>
      <c r="L7038" s="28">
        <v>7</v>
      </c>
      <c r="M7038" s="28" t="str">
        <f t="shared" si="128"/>
        <v>761137</v>
      </c>
      <c r="N7038" s="28">
        <v>1042</v>
      </c>
      <c r="O7038" s="279">
        <v>75731.542889999997</v>
      </c>
    </row>
    <row r="7039" spans="10:15" x14ac:dyDescent="0.2">
      <c r="J7039" s="28">
        <v>76113</v>
      </c>
      <c r="K7039" s="28" t="s">
        <v>1032</v>
      </c>
      <c r="L7039" s="28">
        <v>8</v>
      </c>
      <c r="M7039" s="28" t="str">
        <f t="shared" si="128"/>
        <v>761138</v>
      </c>
      <c r="N7039" s="28">
        <v>394</v>
      </c>
      <c r="O7039" s="279">
        <v>28873.111489999999</v>
      </c>
    </row>
    <row r="7040" spans="10:15" x14ac:dyDescent="0.2">
      <c r="J7040" s="28">
        <v>76113</v>
      </c>
      <c r="K7040" s="28" t="s">
        <v>1032</v>
      </c>
      <c r="L7040" s="28">
        <v>9</v>
      </c>
      <c r="M7040" s="28" t="str">
        <f t="shared" si="128"/>
        <v>761139</v>
      </c>
      <c r="N7040" s="28">
        <v>656</v>
      </c>
      <c r="O7040" s="279">
        <v>213881.33730000001</v>
      </c>
    </row>
    <row r="7041" spans="10:15" x14ac:dyDescent="0.2">
      <c r="J7041" s="28">
        <v>76113</v>
      </c>
      <c r="K7041" s="28" t="s">
        <v>1032</v>
      </c>
      <c r="L7041" s="28">
        <v>10</v>
      </c>
      <c r="M7041" s="28" t="str">
        <f t="shared" si="128"/>
        <v>7611310</v>
      </c>
      <c r="N7041" s="28">
        <v>2162</v>
      </c>
      <c r="O7041" s="279">
        <v>700473.15930000006</v>
      </c>
    </row>
    <row r="7042" spans="10:15" x14ac:dyDescent="0.2">
      <c r="J7042" s="28">
        <v>76113</v>
      </c>
      <c r="K7042" s="28" t="s">
        <v>1032</v>
      </c>
      <c r="L7042" s="28">
        <v>11</v>
      </c>
      <c r="M7042" s="28" t="str">
        <f t="shared" si="128"/>
        <v>7611311</v>
      </c>
      <c r="N7042" s="28">
        <v>29810</v>
      </c>
      <c r="O7042" s="279">
        <v>102992.2929</v>
      </c>
    </row>
    <row r="7043" spans="10:15" x14ac:dyDescent="0.2">
      <c r="J7043" s="28">
        <v>76113</v>
      </c>
      <c r="K7043" s="28" t="s">
        <v>1032</v>
      </c>
      <c r="L7043" s="28">
        <v>12</v>
      </c>
      <c r="M7043" s="28" t="str">
        <f t="shared" ref="M7043:M7106" si="129">J7043&amp;L7043</f>
        <v>7611312</v>
      </c>
      <c r="N7043" s="28">
        <v>0</v>
      </c>
      <c r="O7043" s="279">
        <v>55318.995990000003</v>
      </c>
    </row>
    <row r="7044" spans="10:15" x14ac:dyDescent="0.2">
      <c r="J7044" s="28">
        <v>76122</v>
      </c>
      <c r="K7044" s="28" t="s">
        <v>1033</v>
      </c>
      <c r="L7044" s="28">
        <v>1</v>
      </c>
      <c r="M7044" s="28" t="str">
        <f t="shared" si="129"/>
        <v>761221</v>
      </c>
      <c r="N7044" s="28">
        <v>47370</v>
      </c>
      <c r="O7044" s="279">
        <v>106267.8147</v>
      </c>
    </row>
    <row r="7045" spans="10:15" x14ac:dyDescent="0.2">
      <c r="J7045" s="28">
        <v>76122</v>
      </c>
      <c r="K7045" s="28" t="s">
        <v>1033</v>
      </c>
      <c r="L7045" s="28">
        <v>2</v>
      </c>
      <c r="M7045" s="28" t="str">
        <f t="shared" si="129"/>
        <v>761222</v>
      </c>
      <c r="N7045" s="28">
        <v>430922</v>
      </c>
      <c r="O7045" s="279">
        <v>217159.80179999999</v>
      </c>
    </row>
    <row r="7046" spans="10:15" x14ac:dyDescent="0.2">
      <c r="J7046" s="28">
        <v>76122</v>
      </c>
      <c r="K7046" s="28" t="s">
        <v>1033</v>
      </c>
      <c r="L7046" s="28">
        <v>3</v>
      </c>
      <c r="M7046" s="28" t="str">
        <f t="shared" si="129"/>
        <v>761223</v>
      </c>
      <c r="N7046" s="28">
        <v>120758</v>
      </c>
      <c r="O7046" s="279">
        <v>320334.81530000002</v>
      </c>
    </row>
    <row r="7047" spans="10:15" x14ac:dyDescent="0.2">
      <c r="J7047" s="28">
        <v>76122</v>
      </c>
      <c r="K7047" s="28" t="s">
        <v>1033</v>
      </c>
      <c r="L7047" s="28">
        <v>4</v>
      </c>
      <c r="M7047" s="28" t="str">
        <f t="shared" si="129"/>
        <v>761224</v>
      </c>
      <c r="N7047" s="28">
        <v>38061</v>
      </c>
      <c r="O7047" s="279">
        <v>443759.00750000001</v>
      </c>
    </row>
    <row r="7048" spans="10:15" x14ac:dyDescent="0.2">
      <c r="J7048" s="28">
        <v>76122</v>
      </c>
      <c r="K7048" s="28" t="s">
        <v>1033</v>
      </c>
      <c r="L7048" s="28">
        <v>5</v>
      </c>
      <c r="M7048" s="28" t="str">
        <f t="shared" si="129"/>
        <v>761225</v>
      </c>
      <c r="N7048" s="28">
        <v>3425</v>
      </c>
      <c r="O7048" s="279">
        <v>437394.59710000001</v>
      </c>
    </row>
    <row r="7049" spans="10:15" x14ac:dyDescent="0.2">
      <c r="J7049" s="28">
        <v>76122</v>
      </c>
      <c r="K7049" s="28" t="s">
        <v>1033</v>
      </c>
      <c r="L7049" s="28">
        <v>6</v>
      </c>
      <c r="M7049" s="28" t="str">
        <f t="shared" si="129"/>
        <v>761226</v>
      </c>
      <c r="N7049" s="28">
        <v>1619</v>
      </c>
      <c r="O7049" s="279">
        <v>525307.46499999997</v>
      </c>
    </row>
    <row r="7050" spans="10:15" x14ac:dyDescent="0.2">
      <c r="J7050" s="28">
        <v>76122</v>
      </c>
      <c r="K7050" s="28" t="s">
        <v>1033</v>
      </c>
      <c r="L7050" s="28">
        <v>7</v>
      </c>
      <c r="M7050" s="28" t="str">
        <f t="shared" si="129"/>
        <v>761227</v>
      </c>
      <c r="N7050" s="28">
        <v>9462</v>
      </c>
      <c r="O7050" s="279">
        <v>259712.66810000001</v>
      </c>
    </row>
    <row r="7051" spans="10:15" x14ac:dyDescent="0.2">
      <c r="J7051" s="28">
        <v>76122</v>
      </c>
      <c r="K7051" s="28" t="s">
        <v>1033</v>
      </c>
      <c r="L7051" s="28">
        <v>9</v>
      </c>
      <c r="M7051" s="28" t="str">
        <f t="shared" si="129"/>
        <v>761229</v>
      </c>
      <c r="N7051" s="28">
        <v>15081</v>
      </c>
      <c r="O7051" s="279">
        <v>288618.30239999999</v>
      </c>
    </row>
    <row r="7052" spans="10:15" x14ac:dyDescent="0.2">
      <c r="J7052" s="28">
        <v>76122</v>
      </c>
      <c r="K7052" s="28" t="s">
        <v>1033</v>
      </c>
      <c r="L7052" s="28">
        <v>10</v>
      </c>
      <c r="M7052" s="28" t="str">
        <f t="shared" si="129"/>
        <v>7612210</v>
      </c>
      <c r="N7052" s="28">
        <v>32525</v>
      </c>
      <c r="O7052" s="279">
        <v>460563.66580000002</v>
      </c>
    </row>
    <row r="7053" spans="10:15" x14ac:dyDescent="0.2">
      <c r="J7053" s="28">
        <v>76122</v>
      </c>
      <c r="K7053" s="28" t="s">
        <v>1033</v>
      </c>
      <c r="L7053" s="28">
        <v>11</v>
      </c>
      <c r="M7053" s="28" t="str">
        <f t="shared" si="129"/>
        <v>7612211</v>
      </c>
      <c r="N7053" s="28">
        <v>1348</v>
      </c>
      <c r="O7053" s="279">
        <v>71243.039319999996</v>
      </c>
    </row>
    <row r="7054" spans="10:15" x14ac:dyDescent="0.2">
      <c r="J7054" s="28">
        <v>76122</v>
      </c>
      <c r="K7054" s="28" t="s">
        <v>1033</v>
      </c>
      <c r="L7054" s="28">
        <v>12</v>
      </c>
      <c r="M7054" s="28" t="str">
        <f t="shared" si="129"/>
        <v>7612212</v>
      </c>
      <c r="N7054" s="28">
        <v>0</v>
      </c>
      <c r="O7054" s="279">
        <v>33948.873390000001</v>
      </c>
    </row>
    <row r="7055" spans="10:15" x14ac:dyDescent="0.2">
      <c r="J7055" s="28">
        <v>76126</v>
      </c>
      <c r="K7055" s="28" t="s">
        <v>1034</v>
      </c>
      <c r="L7055" s="28">
        <v>1</v>
      </c>
      <c r="M7055" s="28" t="str">
        <f t="shared" si="129"/>
        <v>761261</v>
      </c>
      <c r="N7055" s="28">
        <v>1731</v>
      </c>
      <c r="O7055" s="279">
        <v>87362.438510000007</v>
      </c>
    </row>
    <row r="7056" spans="10:15" x14ac:dyDescent="0.2">
      <c r="J7056" s="28">
        <v>76126</v>
      </c>
      <c r="K7056" s="28" t="s">
        <v>1034</v>
      </c>
      <c r="L7056" s="28">
        <v>2</v>
      </c>
      <c r="M7056" s="28" t="str">
        <f t="shared" si="129"/>
        <v>761262</v>
      </c>
      <c r="N7056" s="28">
        <v>137235</v>
      </c>
      <c r="O7056" s="279">
        <v>368791.09230000002</v>
      </c>
    </row>
    <row r="7057" spans="10:15" x14ac:dyDescent="0.2">
      <c r="J7057" s="28">
        <v>76126</v>
      </c>
      <c r="K7057" s="28" t="s">
        <v>1034</v>
      </c>
      <c r="L7057" s="28">
        <v>3</v>
      </c>
      <c r="M7057" s="28" t="str">
        <f t="shared" si="129"/>
        <v>761263</v>
      </c>
      <c r="N7057" s="28">
        <v>110601</v>
      </c>
      <c r="O7057" s="279">
        <v>505144.43410000001</v>
      </c>
    </row>
    <row r="7058" spans="10:15" x14ac:dyDescent="0.2">
      <c r="J7058" s="28">
        <v>76126</v>
      </c>
      <c r="K7058" s="28" t="s">
        <v>1034</v>
      </c>
      <c r="L7058" s="28">
        <v>4</v>
      </c>
      <c r="M7058" s="28" t="str">
        <f t="shared" si="129"/>
        <v>761264</v>
      </c>
      <c r="N7058" s="28">
        <v>78647</v>
      </c>
      <c r="O7058" s="279">
        <v>539398.72779999999</v>
      </c>
    </row>
    <row r="7059" spans="10:15" x14ac:dyDescent="0.2">
      <c r="J7059" s="28">
        <v>76126</v>
      </c>
      <c r="K7059" s="28" t="s">
        <v>1034</v>
      </c>
      <c r="L7059" s="28">
        <v>5</v>
      </c>
      <c r="M7059" s="28" t="str">
        <f t="shared" si="129"/>
        <v>761265</v>
      </c>
      <c r="N7059" s="28">
        <v>19081</v>
      </c>
      <c r="O7059" s="279">
        <v>499132.31559999997</v>
      </c>
    </row>
    <row r="7060" spans="10:15" x14ac:dyDescent="0.2">
      <c r="J7060" s="28">
        <v>76126</v>
      </c>
      <c r="K7060" s="28" t="s">
        <v>1034</v>
      </c>
      <c r="L7060" s="28">
        <v>6</v>
      </c>
      <c r="M7060" s="28" t="str">
        <f t="shared" si="129"/>
        <v>761266</v>
      </c>
      <c r="N7060" s="28">
        <v>11170</v>
      </c>
      <c r="O7060" s="279">
        <v>595237.8003</v>
      </c>
    </row>
    <row r="7061" spans="10:15" x14ac:dyDescent="0.2">
      <c r="J7061" s="28">
        <v>76126</v>
      </c>
      <c r="K7061" s="28" t="s">
        <v>1034</v>
      </c>
      <c r="L7061" s="28">
        <v>7</v>
      </c>
      <c r="M7061" s="28" t="str">
        <f t="shared" si="129"/>
        <v>761267</v>
      </c>
      <c r="N7061" s="28">
        <v>2230</v>
      </c>
      <c r="O7061" s="279">
        <v>677493.05119999999</v>
      </c>
    </row>
    <row r="7062" spans="10:15" x14ac:dyDescent="0.2">
      <c r="J7062" s="28">
        <v>76126</v>
      </c>
      <c r="K7062" s="28" t="s">
        <v>1034</v>
      </c>
      <c r="L7062" s="28">
        <v>8</v>
      </c>
      <c r="M7062" s="28" t="str">
        <f t="shared" si="129"/>
        <v>761268</v>
      </c>
      <c r="N7062" s="28">
        <v>1314</v>
      </c>
      <c r="O7062" s="279">
        <v>603964.84380000003</v>
      </c>
    </row>
    <row r="7063" spans="10:15" x14ac:dyDescent="0.2">
      <c r="J7063" s="28">
        <v>76126</v>
      </c>
      <c r="K7063" s="28" t="s">
        <v>1034</v>
      </c>
      <c r="L7063" s="28">
        <v>9</v>
      </c>
      <c r="M7063" s="28" t="str">
        <f t="shared" si="129"/>
        <v>761269</v>
      </c>
      <c r="N7063" s="28">
        <v>1843</v>
      </c>
      <c r="O7063" s="279">
        <v>577888.59439999994</v>
      </c>
    </row>
    <row r="7064" spans="10:15" x14ac:dyDescent="0.2">
      <c r="J7064" s="28">
        <v>76126</v>
      </c>
      <c r="K7064" s="28" t="s">
        <v>1034</v>
      </c>
      <c r="L7064" s="28">
        <v>10</v>
      </c>
      <c r="M7064" s="28" t="str">
        <f t="shared" si="129"/>
        <v>7612610</v>
      </c>
      <c r="N7064" s="28">
        <v>8941</v>
      </c>
      <c r="O7064" s="279">
        <v>630536.80429999996</v>
      </c>
    </row>
    <row r="7065" spans="10:15" x14ac:dyDescent="0.2">
      <c r="J7065" s="28">
        <v>76126</v>
      </c>
      <c r="K7065" s="28" t="s">
        <v>1034</v>
      </c>
      <c r="L7065" s="28">
        <v>12</v>
      </c>
      <c r="M7065" s="28" t="str">
        <f t="shared" si="129"/>
        <v>7612612</v>
      </c>
      <c r="N7065" s="28">
        <v>0</v>
      </c>
      <c r="O7065" s="279">
        <v>129531.5034</v>
      </c>
    </row>
    <row r="7066" spans="10:15" x14ac:dyDescent="0.2">
      <c r="J7066" s="28">
        <v>76130</v>
      </c>
      <c r="K7066" s="28" t="s">
        <v>1035</v>
      </c>
      <c r="L7066" s="28">
        <v>1</v>
      </c>
      <c r="M7066" s="28" t="str">
        <f t="shared" si="129"/>
        <v>761301</v>
      </c>
      <c r="N7066" s="28">
        <v>1805</v>
      </c>
      <c r="O7066" s="279">
        <v>148811.04310000001</v>
      </c>
    </row>
    <row r="7067" spans="10:15" x14ac:dyDescent="0.2">
      <c r="J7067" s="28">
        <v>76130</v>
      </c>
      <c r="K7067" s="28" t="s">
        <v>1035</v>
      </c>
      <c r="L7067" s="28">
        <v>2</v>
      </c>
      <c r="M7067" s="28" t="str">
        <f t="shared" si="129"/>
        <v>761302</v>
      </c>
      <c r="N7067" s="28">
        <v>157856</v>
      </c>
      <c r="O7067" s="279">
        <v>332595.37079999998</v>
      </c>
    </row>
    <row r="7068" spans="10:15" x14ac:dyDescent="0.2">
      <c r="J7068" s="28">
        <v>76130</v>
      </c>
      <c r="K7068" s="28" t="s">
        <v>1035</v>
      </c>
      <c r="L7068" s="28">
        <v>3</v>
      </c>
      <c r="M7068" s="28" t="str">
        <f t="shared" si="129"/>
        <v>761303</v>
      </c>
      <c r="N7068" s="28">
        <v>264721</v>
      </c>
      <c r="O7068" s="279">
        <v>517965.0111</v>
      </c>
    </row>
    <row r="7069" spans="10:15" x14ac:dyDescent="0.2">
      <c r="J7069" s="28">
        <v>76130</v>
      </c>
      <c r="K7069" s="28" t="s">
        <v>1035</v>
      </c>
      <c r="L7069" s="28">
        <v>4</v>
      </c>
      <c r="M7069" s="28" t="str">
        <f t="shared" si="129"/>
        <v>761304</v>
      </c>
      <c r="N7069" s="28">
        <v>147783</v>
      </c>
      <c r="O7069" s="279">
        <v>688184.03099999996</v>
      </c>
    </row>
    <row r="7070" spans="10:15" x14ac:dyDescent="0.2">
      <c r="J7070" s="28">
        <v>76130</v>
      </c>
      <c r="K7070" s="28" t="s">
        <v>1035</v>
      </c>
      <c r="L7070" s="28">
        <v>5</v>
      </c>
      <c r="M7070" s="28" t="str">
        <f t="shared" si="129"/>
        <v>761305</v>
      </c>
      <c r="N7070" s="28">
        <v>13052</v>
      </c>
      <c r="O7070" s="279">
        <v>696380.17130000005</v>
      </c>
    </row>
    <row r="7071" spans="10:15" x14ac:dyDescent="0.2">
      <c r="J7071" s="28">
        <v>76130</v>
      </c>
      <c r="K7071" s="28" t="s">
        <v>1035</v>
      </c>
      <c r="L7071" s="28">
        <v>6</v>
      </c>
      <c r="M7071" s="28" t="str">
        <f t="shared" si="129"/>
        <v>761306</v>
      </c>
      <c r="N7071" s="28">
        <v>3410</v>
      </c>
      <c r="O7071" s="279">
        <v>360002.17460000003</v>
      </c>
    </row>
    <row r="7072" spans="10:15" x14ac:dyDescent="0.2">
      <c r="J7072" s="28">
        <v>76130</v>
      </c>
      <c r="K7072" s="28" t="s">
        <v>1035</v>
      </c>
      <c r="L7072" s="28">
        <v>7</v>
      </c>
      <c r="M7072" s="28" t="str">
        <f t="shared" si="129"/>
        <v>761307</v>
      </c>
      <c r="N7072" s="28">
        <v>5088</v>
      </c>
      <c r="O7072" s="279">
        <v>414506.88740000001</v>
      </c>
    </row>
    <row r="7073" spans="10:15" x14ac:dyDescent="0.2">
      <c r="J7073" s="28">
        <v>76130</v>
      </c>
      <c r="K7073" s="28" t="s">
        <v>1035</v>
      </c>
      <c r="L7073" s="28">
        <v>9</v>
      </c>
      <c r="M7073" s="28" t="str">
        <f t="shared" si="129"/>
        <v>761309</v>
      </c>
      <c r="N7073" s="28">
        <v>4269</v>
      </c>
      <c r="O7073" s="279">
        <v>623517.86809999996</v>
      </c>
    </row>
    <row r="7074" spans="10:15" x14ac:dyDescent="0.2">
      <c r="J7074" s="28">
        <v>76130</v>
      </c>
      <c r="K7074" s="28" t="s">
        <v>1035</v>
      </c>
      <c r="L7074" s="28">
        <v>10</v>
      </c>
      <c r="M7074" s="28" t="str">
        <f t="shared" si="129"/>
        <v>7613010</v>
      </c>
      <c r="N7074" s="28">
        <v>18883</v>
      </c>
      <c r="O7074" s="279">
        <v>905883.96730000002</v>
      </c>
    </row>
    <row r="7075" spans="10:15" x14ac:dyDescent="0.2">
      <c r="J7075" s="28">
        <v>76130</v>
      </c>
      <c r="K7075" s="28" t="s">
        <v>1035</v>
      </c>
      <c r="L7075" s="28">
        <v>11</v>
      </c>
      <c r="M7075" s="28" t="str">
        <f t="shared" si="129"/>
        <v>7613011</v>
      </c>
      <c r="N7075" s="28">
        <v>119</v>
      </c>
      <c r="O7075" s="279">
        <v>424563.02519999997</v>
      </c>
    </row>
    <row r="7076" spans="10:15" x14ac:dyDescent="0.2">
      <c r="J7076" s="28">
        <v>76130</v>
      </c>
      <c r="K7076" s="28" t="s">
        <v>1035</v>
      </c>
      <c r="L7076" s="28">
        <v>12</v>
      </c>
      <c r="M7076" s="28" t="str">
        <f t="shared" si="129"/>
        <v>7613012</v>
      </c>
      <c r="N7076" s="28">
        <v>0</v>
      </c>
      <c r="O7076" s="279">
        <v>81446.060700000002</v>
      </c>
    </row>
    <row r="7077" spans="10:15" x14ac:dyDescent="0.2">
      <c r="J7077" s="28">
        <v>76147</v>
      </c>
      <c r="K7077" s="28" t="s">
        <v>1036</v>
      </c>
      <c r="L7077" s="28">
        <v>1</v>
      </c>
      <c r="M7077" s="28" t="str">
        <f t="shared" si="129"/>
        <v>761471</v>
      </c>
      <c r="N7077" s="28">
        <v>177788</v>
      </c>
      <c r="O7077" s="279">
        <v>91116.03112</v>
      </c>
    </row>
    <row r="7078" spans="10:15" x14ac:dyDescent="0.2">
      <c r="J7078" s="28">
        <v>76147</v>
      </c>
      <c r="K7078" s="28" t="s">
        <v>1036</v>
      </c>
      <c r="L7078" s="28">
        <v>2</v>
      </c>
      <c r="M7078" s="28" t="str">
        <f t="shared" si="129"/>
        <v>761472</v>
      </c>
      <c r="N7078" s="28">
        <v>1802214</v>
      </c>
      <c r="O7078" s="279">
        <v>332162.00640000001</v>
      </c>
    </row>
    <row r="7079" spans="10:15" x14ac:dyDescent="0.2">
      <c r="J7079" s="28">
        <v>76147</v>
      </c>
      <c r="K7079" s="28" t="s">
        <v>1036</v>
      </c>
      <c r="L7079" s="28">
        <v>3</v>
      </c>
      <c r="M7079" s="28" t="str">
        <f t="shared" si="129"/>
        <v>761473</v>
      </c>
      <c r="N7079" s="28">
        <v>929155</v>
      </c>
      <c r="O7079" s="279">
        <v>576676.24730000005</v>
      </c>
    </row>
    <row r="7080" spans="10:15" x14ac:dyDescent="0.2">
      <c r="J7080" s="28">
        <v>76147</v>
      </c>
      <c r="K7080" s="28" t="s">
        <v>1036</v>
      </c>
      <c r="L7080" s="28">
        <v>4</v>
      </c>
      <c r="M7080" s="28" t="str">
        <f t="shared" si="129"/>
        <v>761474</v>
      </c>
      <c r="N7080" s="28">
        <v>472061</v>
      </c>
      <c r="O7080" s="279">
        <v>699139.49349999998</v>
      </c>
    </row>
    <row r="7081" spans="10:15" x14ac:dyDescent="0.2">
      <c r="J7081" s="28">
        <v>76147</v>
      </c>
      <c r="K7081" s="28" t="s">
        <v>1036</v>
      </c>
      <c r="L7081" s="28">
        <v>5</v>
      </c>
      <c r="M7081" s="28" t="str">
        <f t="shared" si="129"/>
        <v>761475</v>
      </c>
      <c r="N7081" s="28">
        <v>109140</v>
      </c>
      <c r="O7081" s="279">
        <v>617318.6825</v>
      </c>
    </row>
    <row r="7082" spans="10:15" x14ac:dyDescent="0.2">
      <c r="J7082" s="28">
        <v>76147</v>
      </c>
      <c r="K7082" s="28" t="s">
        <v>1036</v>
      </c>
      <c r="L7082" s="28">
        <v>6</v>
      </c>
      <c r="M7082" s="28" t="str">
        <f t="shared" si="129"/>
        <v>761476</v>
      </c>
      <c r="N7082" s="28">
        <v>62724</v>
      </c>
      <c r="O7082" s="279">
        <v>532719.22129999998</v>
      </c>
    </row>
    <row r="7083" spans="10:15" x14ac:dyDescent="0.2">
      <c r="J7083" s="28">
        <v>76147</v>
      </c>
      <c r="K7083" s="28" t="s">
        <v>1036</v>
      </c>
      <c r="L7083" s="28">
        <v>7</v>
      </c>
      <c r="M7083" s="28" t="str">
        <f t="shared" si="129"/>
        <v>761477</v>
      </c>
      <c r="N7083" s="28">
        <v>43811</v>
      </c>
      <c r="O7083" s="279">
        <v>397591.68599999999</v>
      </c>
    </row>
    <row r="7084" spans="10:15" x14ac:dyDescent="0.2">
      <c r="J7084" s="28">
        <v>76147</v>
      </c>
      <c r="K7084" s="28" t="s">
        <v>1036</v>
      </c>
      <c r="L7084" s="28">
        <v>8</v>
      </c>
      <c r="M7084" s="28" t="str">
        <f t="shared" si="129"/>
        <v>761478</v>
      </c>
      <c r="N7084" s="28">
        <v>51971</v>
      </c>
      <c r="O7084" s="279">
        <v>411520.35210000002</v>
      </c>
    </row>
    <row r="7085" spans="10:15" x14ac:dyDescent="0.2">
      <c r="J7085" s="28">
        <v>76147</v>
      </c>
      <c r="K7085" s="28" t="s">
        <v>1036</v>
      </c>
      <c r="L7085" s="28">
        <v>9</v>
      </c>
      <c r="M7085" s="28" t="str">
        <f t="shared" si="129"/>
        <v>761479</v>
      </c>
      <c r="N7085" s="28">
        <v>114906</v>
      </c>
      <c r="O7085" s="279">
        <v>509100.85080000001</v>
      </c>
    </row>
    <row r="7086" spans="10:15" x14ac:dyDescent="0.2">
      <c r="J7086" s="28">
        <v>76147</v>
      </c>
      <c r="K7086" s="28" t="s">
        <v>1036</v>
      </c>
      <c r="L7086" s="28">
        <v>10</v>
      </c>
      <c r="M7086" s="28" t="str">
        <f t="shared" si="129"/>
        <v>7614710</v>
      </c>
      <c r="N7086" s="28">
        <v>390367</v>
      </c>
      <c r="O7086" s="279">
        <v>685819.47730000003</v>
      </c>
    </row>
    <row r="7087" spans="10:15" x14ac:dyDescent="0.2">
      <c r="J7087" s="28">
        <v>76147</v>
      </c>
      <c r="K7087" s="28" t="s">
        <v>1036</v>
      </c>
      <c r="L7087" s="28">
        <v>11</v>
      </c>
      <c r="M7087" s="28" t="str">
        <f t="shared" si="129"/>
        <v>7614711</v>
      </c>
      <c r="N7087" s="28">
        <v>8253</v>
      </c>
      <c r="O7087" s="279">
        <v>210991.43359999999</v>
      </c>
    </row>
    <row r="7088" spans="10:15" x14ac:dyDescent="0.2">
      <c r="J7088" s="28">
        <v>76147</v>
      </c>
      <c r="K7088" s="28" t="s">
        <v>1036</v>
      </c>
      <c r="L7088" s="28">
        <v>12</v>
      </c>
      <c r="M7088" s="28" t="str">
        <f t="shared" si="129"/>
        <v>7614712</v>
      </c>
      <c r="N7088" s="28">
        <v>0</v>
      </c>
      <c r="O7088" s="279">
        <v>93868.574680000005</v>
      </c>
    </row>
    <row r="7089" spans="10:15" x14ac:dyDescent="0.2">
      <c r="J7089" s="28">
        <v>76233</v>
      </c>
      <c r="K7089" s="28" t="s">
        <v>1037</v>
      </c>
      <c r="L7089" s="28">
        <v>1</v>
      </c>
      <c r="M7089" s="28" t="str">
        <f t="shared" si="129"/>
        <v>762331</v>
      </c>
      <c r="N7089" s="28">
        <v>53410</v>
      </c>
      <c r="O7089" s="279">
        <v>53469.022709999997</v>
      </c>
    </row>
    <row r="7090" spans="10:15" x14ac:dyDescent="0.2">
      <c r="J7090" s="28">
        <v>76233</v>
      </c>
      <c r="K7090" s="28" t="s">
        <v>1037</v>
      </c>
      <c r="L7090" s="28">
        <v>2</v>
      </c>
      <c r="M7090" s="28" t="str">
        <f t="shared" si="129"/>
        <v>762332</v>
      </c>
      <c r="N7090" s="28">
        <v>127813</v>
      </c>
      <c r="O7090" s="279">
        <v>123269.32829999999</v>
      </c>
    </row>
    <row r="7091" spans="10:15" x14ac:dyDescent="0.2">
      <c r="J7091" s="28">
        <v>76233</v>
      </c>
      <c r="K7091" s="28" t="s">
        <v>1037</v>
      </c>
      <c r="L7091" s="28">
        <v>3</v>
      </c>
      <c r="M7091" s="28" t="str">
        <f t="shared" si="129"/>
        <v>762333</v>
      </c>
      <c r="N7091" s="28">
        <v>21872</v>
      </c>
      <c r="O7091" s="279">
        <v>176868.60430000001</v>
      </c>
    </row>
    <row r="7092" spans="10:15" x14ac:dyDescent="0.2">
      <c r="J7092" s="28">
        <v>76233</v>
      </c>
      <c r="K7092" s="28" t="s">
        <v>1037</v>
      </c>
      <c r="L7092" s="28">
        <v>4</v>
      </c>
      <c r="M7092" s="28" t="str">
        <f t="shared" si="129"/>
        <v>762334</v>
      </c>
      <c r="N7092" s="28">
        <v>5657</v>
      </c>
      <c r="O7092" s="279">
        <v>211877.61730000001</v>
      </c>
    </row>
    <row r="7093" spans="10:15" x14ac:dyDescent="0.2">
      <c r="J7093" s="28">
        <v>76233</v>
      </c>
      <c r="K7093" s="28" t="s">
        <v>1037</v>
      </c>
      <c r="L7093" s="28">
        <v>5</v>
      </c>
      <c r="M7093" s="28" t="str">
        <f t="shared" si="129"/>
        <v>762335</v>
      </c>
      <c r="N7093" s="28">
        <v>1389</v>
      </c>
      <c r="O7093" s="279">
        <v>69300.085709999999</v>
      </c>
    </row>
    <row r="7094" spans="10:15" x14ac:dyDescent="0.2">
      <c r="J7094" s="28">
        <v>76233</v>
      </c>
      <c r="K7094" s="28" t="s">
        <v>1037</v>
      </c>
      <c r="L7094" s="28">
        <v>8</v>
      </c>
      <c r="M7094" s="28" t="str">
        <f t="shared" si="129"/>
        <v>762338</v>
      </c>
      <c r="N7094" s="28">
        <v>329</v>
      </c>
      <c r="O7094" s="279">
        <v>4666.5608700000003</v>
      </c>
    </row>
    <row r="7095" spans="10:15" x14ac:dyDescent="0.2">
      <c r="J7095" s="28">
        <v>76233</v>
      </c>
      <c r="K7095" s="28" t="s">
        <v>1037</v>
      </c>
      <c r="L7095" s="28">
        <v>9</v>
      </c>
      <c r="M7095" s="28" t="str">
        <f t="shared" si="129"/>
        <v>762339</v>
      </c>
      <c r="N7095" s="28">
        <v>8872</v>
      </c>
      <c r="O7095" s="279">
        <v>223691.5575</v>
      </c>
    </row>
    <row r="7096" spans="10:15" x14ac:dyDescent="0.2">
      <c r="J7096" s="28">
        <v>76233</v>
      </c>
      <c r="K7096" s="28" t="s">
        <v>1037</v>
      </c>
      <c r="L7096" s="28">
        <v>10</v>
      </c>
      <c r="M7096" s="28" t="str">
        <f t="shared" si="129"/>
        <v>7623310</v>
      </c>
      <c r="N7096" s="28">
        <v>544</v>
      </c>
      <c r="O7096" s="279">
        <v>401393.3824</v>
      </c>
    </row>
    <row r="7097" spans="10:15" x14ac:dyDescent="0.2">
      <c r="J7097" s="28">
        <v>76233</v>
      </c>
      <c r="K7097" s="28" t="s">
        <v>1037</v>
      </c>
      <c r="L7097" s="28">
        <v>11</v>
      </c>
      <c r="M7097" s="28" t="str">
        <f t="shared" si="129"/>
        <v>7623311</v>
      </c>
      <c r="N7097" s="28">
        <v>7507</v>
      </c>
      <c r="O7097" s="279">
        <v>115507.2807</v>
      </c>
    </row>
    <row r="7098" spans="10:15" x14ac:dyDescent="0.2">
      <c r="J7098" s="28">
        <v>76233</v>
      </c>
      <c r="K7098" s="28" t="s">
        <v>1037</v>
      </c>
      <c r="L7098" s="28">
        <v>12</v>
      </c>
      <c r="M7098" s="28" t="str">
        <f t="shared" si="129"/>
        <v>7623312</v>
      </c>
      <c r="N7098" s="28">
        <v>0</v>
      </c>
      <c r="O7098" s="279">
        <v>19930.153679999999</v>
      </c>
    </row>
    <row r="7099" spans="10:15" x14ac:dyDescent="0.2">
      <c r="J7099" s="28">
        <v>76243</v>
      </c>
      <c r="K7099" s="28" t="s">
        <v>1038</v>
      </c>
      <c r="L7099" s="28">
        <v>1</v>
      </c>
      <c r="M7099" s="28" t="str">
        <f t="shared" si="129"/>
        <v>762431</v>
      </c>
      <c r="N7099" s="28">
        <v>22262</v>
      </c>
      <c r="O7099" s="279">
        <v>58378.521240000002</v>
      </c>
    </row>
    <row r="7100" spans="10:15" x14ac:dyDescent="0.2">
      <c r="J7100" s="28">
        <v>76243</v>
      </c>
      <c r="K7100" s="28" t="s">
        <v>1038</v>
      </c>
      <c r="L7100" s="28">
        <v>2</v>
      </c>
      <c r="M7100" s="28" t="str">
        <f t="shared" si="129"/>
        <v>762432</v>
      </c>
      <c r="N7100" s="28">
        <v>30359</v>
      </c>
      <c r="O7100" s="279">
        <v>179851.72200000001</v>
      </c>
    </row>
    <row r="7101" spans="10:15" x14ac:dyDescent="0.2">
      <c r="J7101" s="28">
        <v>76243</v>
      </c>
      <c r="K7101" s="28" t="s">
        <v>1038</v>
      </c>
      <c r="L7101" s="28">
        <v>3</v>
      </c>
      <c r="M7101" s="28" t="str">
        <f t="shared" si="129"/>
        <v>762433</v>
      </c>
      <c r="N7101" s="28">
        <v>5266</v>
      </c>
      <c r="O7101" s="279">
        <v>381254.21990000003</v>
      </c>
    </row>
    <row r="7102" spans="10:15" x14ac:dyDescent="0.2">
      <c r="J7102" s="28">
        <v>76243</v>
      </c>
      <c r="K7102" s="28" t="s">
        <v>1038</v>
      </c>
      <c r="L7102" s="28">
        <v>4</v>
      </c>
      <c r="M7102" s="28" t="str">
        <f t="shared" si="129"/>
        <v>762434</v>
      </c>
      <c r="N7102" s="28">
        <v>6701</v>
      </c>
      <c r="O7102" s="279">
        <v>576723.7317</v>
      </c>
    </row>
    <row r="7103" spans="10:15" x14ac:dyDescent="0.2">
      <c r="J7103" s="28">
        <v>76243</v>
      </c>
      <c r="K7103" s="28" t="s">
        <v>1038</v>
      </c>
      <c r="L7103" s="28">
        <v>5</v>
      </c>
      <c r="M7103" s="28" t="str">
        <f t="shared" si="129"/>
        <v>762435</v>
      </c>
      <c r="N7103" s="28">
        <v>691</v>
      </c>
      <c r="O7103" s="279">
        <v>1199237.6240000001</v>
      </c>
    </row>
    <row r="7104" spans="10:15" x14ac:dyDescent="0.2">
      <c r="J7104" s="28">
        <v>76243</v>
      </c>
      <c r="K7104" s="28" t="s">
        <v>1038</v>
      </c>
      <c r="L7104" s="28">
        <v>9</v>
      </c>
      <c r="M7104" s="28" t="str">
        <f t="shared" si="129"/>
        <v>762439</v>
      </c>
      <c r="N7104" s="28">
        <v>2348</v>
      </c>
      <c r="O7104" s="279">
        <v>107242.1868</v>
      </c>
    </row>
    <row r="7105" spans="10:15" x14ac:dyDescent="0.2">
      <c r="J7105" s="28">
        <v>76243</v>
      </c>
      <c r="K7105" s="28" t="s">
        <v>1038</v>
      </c>
      <c r="L7105" s="28">
        <v>10</v>
      </c>
      <c r="M7105" s="28" t="str">
        <f t="shared" si="129"/>
        <v>7624310</v>
      </c>
      <c r="N7105" s="28">
        <v>4416</v>
      </c>
      <c r="O7105" s="279">
        <v>554311.22400000005</v>
      </c>
    </row>
    <row r="7106" spans="10:15" x14ac:dyDescent="0.2">
      <c r="J7106" s="28">
        <v>76243</v>
      </c>
      <c r="K7106" s="28" t="s">
        <v>1038</v>
      </c>
      <c r="L7106" s="28">
        <v>12</v>
      </c>
      <c r="M7106" s="28" t="str">
        <f t="shared" si="129"/>
        <v>7624312</v>
      </c>
      <c r="N7106" s="28">
        <v>0</v>
      </c>
      <c r="O7106" s="279">
        <v>8268.8285049999995</v>
      </c>
    </row>
    <row r="7107" spans="10:15" x14ac:dyDescent="0.2">
      <c r="J7107" s="28">
        <v>76246</v>
      </c>
      <c r="K7107" s="28" t="s">
        <v>1039</v>
      </c>
      <c r="L7107" s="28">
        <v>1</v>
      </c>
      <c r="M7107" s="28" t="str">
        <f t="shared" ref="M7107:M7170" si="130">J7107&amp;L7107</f>
        <v>762461</v>
      </c>
      <c r="N7107" s="28">
        <v>22832</v>
      </c>
      <c r="O7107" s="279">
        <v>42026.950510000002</v>
      </c>
    </row>
    <row r="7108" spans="10:15" x14ac:dyDescent="0.2">
      <c r="J7108" s="28">
        <v>76246</v>
      </c>
      <c r="K7108" s="28" t="s">
        <v>1039</v>
      </c>
      <c r="L7108" s="28">
        <v>2</v>
      </c>
      <c r="M7108" s="28" t="str">
        <f t="shared" si="130"/>
        <v>762462</v>
      </c>
      <c r="N7108" s="28">
        <v>73402</v>
      </c>
      <c r="O7108" s="279">
        <v>79498.348119999995</v>
      </c>
    </row>
    <row r="7109" spans="10:15" x14ac:dyDescent="0.2">
      <c r="J7109" s="28">
        <v>76246</v>
      </c>
      <c r="K7109" s="28" t="s">
        <v>1039</v>
      </c>
      <c r="L7109" s="28">
        <v>3</v>
      </c>
      <c r="M7109" s="28" t="str">
        <f t="shared" si="130"/>
        <v>762463</v>
      </c>
      <c r="N7109" s="28">
        <v>2977</v>
      </c>
      <c r="O7109" s="279">
        <v>104471.3204</v>
      </c>
    </row>
    <row r="7110" spans="10:15" x14ac:dyDescent="0.2">
      <c r="J7110" s="28">
        <v>76246</v>
      </c>
      <c r="K7110" s="28" t="s">
        <v>1039</v>
      </c>
      <c r="L7110" s="28">
        <v>9</v>
      </c>
      <c r="M7110" s="28" t="str">
        <f t="shared" si="130"/>
        <v>762469</v>
      </c>
      <c r="N7110" s="28">
        <v>6052</v>
      </c>
      <c r="O7110" s="279">
        <v>109026.9555</v>
      </c>
    </row>
    <row r="7111" spans="10:15" x14ac:dyDescent="0.2">
      <c r="J7111" s="28">
        <v>76246</v>
      </c>
      <c r="K7111" s="28" t="s">
        <v>1039</v>
      </c>
      <c r="L7111" s="28">
        <v>10</v>
      </c>
      <c r="M7111" s="28" t="str">
        <f t="shared" si="130"/>
        <v>7624610</v>
      </c>
      <c r="N7111" s="28">
        <v>2915</v>
      </c>
      <c r="O7111" s="279">
        <v>95769.327430000005</v>
      </c>
    </row>
    <row r="7112" spans="10:15" x14ac:dyDescent="0.2">
      <c r="J7112" s="28">
        <v>76246</v>
      </c>
      <c r="K7112" s="28" t="s">
        <v>1039</v>
      </c>
      <c r="L7112" s="28">
        <v>12</v>
      </c>
      <c r="M7112" s="28" t="str">
        <f t="shared" si="130"/>
        <v>7624612</v>
      </c>
      <c r="N7112" s="28">
        <v>0</v>
      </c>
      <c r="O7112" s="279">
        <v>12143.976129999999</v>
      </c>
    </row>
    <row r="7113" spans="10:15" x14ac:dyDescent="0.2">
      <c r="J7113" s="28">
        <v>76248</v>
      </c>
      <c r="K7113" s="28" t="s">
        <v>1040</v>
      </c>
      <c r="L7113" s="28">
        <v>1</v>
      </c>
      <c r="M7113" s="28" t="str">
        <f t="shared" si="130"/>
        <v>762481</v>
      </c>
      <c r="N7113" s="28">
        <v>16353</v>
      </c>
      <c r="O7113" s="279">
        <v>52826.8508</v>
      </c>
    </row>
    <row r="7114" spans="10:15" x14ac:dyDescent="0.2">
      <c r="J7114" s="28">
        <v>76248</v>
      </c>
      <c r="K7114" s="28" t="s">
        <v>1040</v>
      </c>
      <c r="L7114" s="28">
        <v>2</v>
      </c>
      <c r="M7114" s="28" t="str">
        <f t="shared" si="130"/>
        <v>762482</v>
      </c>
      <c r="N7114" s="28">
        <v>464053</v>
      </c>
      <c r="O7114" s="279">
        <v>265066.59950000001</v>
      </c>
    </row>
    <row r="7115" spans="10:15" x14ac:dyDescent="0.2">
      <c r="J7115" s="28">
        <v>76248</v>
      </c>
      <c r="K7115" s="28" t="s">
        <v>1040</v>
      </c>
      <c r="L7115" s="28">
        <v>3</v>
      </c>
      <c r="M7115" s="28" t="str">
        <f t="shared" si="130"/>
        <v>762483</v>
      </c>
      <c r="N7115" s="28">
        <v>306144</v>
      </c>
      <c r="O7115" s="279">
        <v>469871.9068</v>
      </c>
    </row>
    <row r="7116" spans="10:15" x14ac:dyDescent="0.2">
      <c r="J7116" s="28">
        <v>76248</v>
      </c>
      <c r="K7116" s="28" t="s">
        <v>1040</v>
      </c>
      <c r="L7116" s="28">
        <v>4</v>
      </c>
      <c r="M7116" s="28" t="str">
        <f t="shared" si="130"/>
        <v>762484</v>
      </c>
      <c r="N7116" s="28">
        <v>100311</v>
      </c>
      <c r="O7116" s="279">
        <v>554016.13670000003</v>
      </c>
    </row>
    <row r="7117" spans="10:15" x14ac:dyDescent="0.2">
      <c r="J7117" s="28">
        <v>76248</v>
      </c>
      <c r="K7117" s="28" t="s">
        <v>1040</v>
      </c>
      <c r="L7117" s="28">
        <v>5</v>
      </c>
      <c r="M7117" s="28" t="str">
        <f t="shared" si="130"/>
        <v>762485</v>
      </c>
      <c r="N7117" s="28">
        <v>17923</v>
      </c>
      <c r="O7117" s="279">
        <v>624278.09950000001</v>
      </c>
    </row>
    <row r="7118" spans="10:15" x14ac:dyDescent="0.2">
      <c r="J7118" s="28">
        <v>76248</v>
      </c>
      <c r="K7118" s="28" t="s">
        <v>1040</v>
      </c>
      <c r="L7118" s="28">
        <v>6</v>
      </c>
      <c r="M7118" s="28" t="str">
        <f t="shared" si="130"/>
        <v>762486</v>
      </c>
      <c r="N7118" s="28">
        <v>8552</v>
      </c>
      <c r="O7118" s="279">
        <v>475967.25839999999</v>
      </c>
    </row>
    <row r="7119" spans="10:15" x14ac:dyDescent="0.2">
      <c r="J7119" s="28">
        <v>76248</v>
      </c>
      <c r="K7119" s="28" t="s">
        <v>1040</v>
      </c>
      <c r="L7119" s="28">
        <v>7</v>
      </c>
      <c r="M7119" s="28" t="str">
        <f t="shared" si="130"/>
        <v>762487</v>
      </c>
      <c r="N7119" s="28">
        <v>3794</v>
      </c>
      <c r="O7119" s="279">
        <v>585075.87930000003</v>
      </c>
    </row>
    <row r="7120" spans="10:15" x14ac:dyDescent="0.2">
      <c r="J7120" s="28">
        <v>76248</v>
      </c>
      <c r="K7120" s="28" t="s">
        <v>1040</v>
      </c>
      <c r="L7120" s="28">
        <v>8</v>
      </c>
      <c r="M7120" s="28" t="str">
        <f t="shared" si="130"/>
        <v>762488</v>
      </c>
      <c r="N7120" s="28">
        <v>9167</v>
      </c>
      <c r="O7120" s="279">
        <v>207167.50049999999</v>
      </c>
    </row>
    <row r="7121" spans="10:15" x14ac:dyDescent="0.2">
      <c r="J7121" s="28">
        <v>76248</v>
      </c>
      <c r="K7121" s="28" t="s">
        <v>1040</v>
      </c>
      <c r="L7121" s="28">
        <v>9</v>
      </c>
      <c r="M7121" s="28" t="str">
        <f t="shared" si="130"/>
        <v>762489</v>
      </c>
      <c r="N7121" s="28">
        <v>4358</v>
      </c>
      <c r="O7121" s="279">
        <v>338330.11629999999</v>
      </c>
    </row>
    <row r="7122" spans="10:15" x14ac:dyDescent="0.2">
      <c r="J7122" s="28">
        <v>76248</v>
      </c>
      <c r="K7122" s="28" t="s">
        <v>1040</v>
      </c>
      <c r="L7122" s="28">
        <v>10</v>
      </c>
      <c r="M7122" s="28" t="str">
        <f t="shared" si="130"/>
        <v>7624810</v>
      </c>
      <c r="N7122" s="28">
        <v>11023</v>
      </c>
      <c r="O7122" s="279">
        <v>475249.93410000001</v>
      </c>
    </row>
    <row r="7123" spans="10:15" x14ac:dyDescent="0.2">
      <c r="J7123" s="28">
        <v>76248</v>
      </c>
      <c r="K7123" s="28" t="s">
        <v>1040</v>
      </c>
      <c r="L7123" s="28">
        <v>11</v>
      </c>
      <c r="M7123" s="28" t="str">
        <f t="shared" si="130"/>
        <v>7624811</v>
      </c>
      <c r="N7123" s="28">
        <v>4819</v>
      </c>
      <c r="O7123" s="279">
        <v>510166.66600000003</v>
      </c>
    </row>
    <row r="7124" spans="10:15" x14ac:dyDescent="0.2">
      <c r="J7124" s="28">
        <v>76248</v>
      </c>
      <c r="K7124" s="28" t="s">
        <v>1040</v>
      </c>
      <c r="L7124" s="28">
        <v>12</v>
      </c>
      <c r="M7124" s="28" t="str">
        <f t="shared" si="130"/>
        <v>7624812</v>
      </c>
      <c r="N7124" s="28">
        <v>0</v>
      </c>
      <c r="O7124" s="279">
        <v>60669.961300000003</v>
      </c>
    </row>
    <row r="7125" spans="10:15" x14ac:dyDescent="0.2">
      <c r="J7125" s="28">
        <v>76250</v>
      </c>
      <c r="K7125" s="28" t="s">
        <v>1041</v>
      </c>
      <c r="L7125" s="28">
        <v>1</v>
      </c>
      <c r="M7125" s="28" t="str">
        <f t="shared" si="130"/>
        <v>762501</v>
      </c>
      <c r="N7125" s="28">
        <v>32028</v>
      </c>
      <c r="O7125" s="279">
        <v>60404.6351</v>
      </c>
    </row>
    <row r="7126" spans="10:15" x14ac:dyDescent="0.2">
      <c r="J7126" s="28">
        <v>76250</v>
      </c>
      <c r="K7126" s="28" t="s">
        <v>1041</v>
      </c>
      <c r="L7126" s="28">
        <v>2</v>
      </c>
      <c r="M7126" s="28" t="str">
        <f t="shared" si="130"/>
        <v>762502</v>
      </c>
      <c r="N7126" s="28">
        <v>99608</v>
      </c>
      <c r="O7126" s="279">
        <v>107524.74340000001</v>
      </c>
    </row>
    <row r="7127" spans="10:15" x14ac:dyDescent="0.2">
      <c r="J7127" s="28">
        <v>76250</v>
      </c>
      <c r="K7127" s="28" t="s">
        <v>1041</v>
      </c>
      <c r="L7127" s="28">
        <v>3</v>
      </c>
      <c r="M7127" s="28" t="str">
        <f t="shared" si="130"/>
        <v>762503</v>
      </c>
      <c r="N7127" s="28">
        <v>9621</v>
      </c>
      <c r="O7127" s="279">
        <v>140023.64290000001</v>
      </c>
    </row>
    <row r="7128" spans="10:15" x14ac:dyDescent="0.2">
      <c r="J7128" s="28">
        <v>76250</v>
      </c>
      <c r="K7128" s="28" t="s">
        <v>1041</v>
      </c>
      <c r="L7128" s="28">
        <v>4</v>
      </c>
      <c r="M7128" s="28" t="str">
        <f t="shared" si="130"/>
        <v>762504</v>
      </c>
      <c r="N7128" s="28">
        <v>2598</v>
      </c>
      <c r="O7128" s="279">
        <v>141160.83609999999</v>
      </c>
    </row>
    <row r="7129" spans="10:15" x14ac:dyDescent="0.2">
      <c r="J7129" s="28">
        <v>76250</v>
      </c>
      <c r="K7129" s="28" t="s">
        <v>1041</v>
      </c>
      <c r="L7129" s="28">
        <v>9</v>
      </c>
      <c r="M7129" s="28" t="str">
        <f t="shared" si="130"/>
        <v>762509</v>
      </c>
      <c r="N7129" s="28">
        <v>4644</v>
      </c>
      <c r="O7129" s="279">
        <v>159551.8517</v>
      </c>
    </row>
    <row r="7130" spans="10:15" x14ac:dyDescent="0.2">
      <c r="J7130" s="28">
        <v>76250</v>
      </c>
      <c r="K7130" s="28" t="s">
        <v>1041</v>
      </c>
      <c r="L7130" s="28">
        <v>10</v>
      </c>
      <c r="M7130" s="28" t="str">
        <f t="shared" si="130"/>
        <v>7625010</v>
      </c>
      <c r="N7130" s="28">
        <v>435</v>
      </c>
      <c r="O7130" s="279">
        <v>269879.69919999997</v>
      </c>
    </row>
    <row r="7131" spans="10:15" x14ac:dyDescent="0.2">
      <c r="J7131" s="28">
        <v>76250</v>
      </c>
      <c r="K7131" s="28" t="s">
        <v>1041</v>
      </c>
      <c r="L7131" s="28">
        <v>12</v>
      </c>
      <c r="M7131" s="28" t="str">
        <f t="shared" si="130"/>
        <v>7625012</v>
      </c>
      <c r="N7131" s="28">
        <v>0</v>
      </c>
      <c r="O7131" s="279">
        <v>23355.260439999998</v>
      </c>
    </row>
    <row r="7132" spans="10:15" x14ac:dyDescent="0.2">
      <c r="J7132" s="28">
        <v>76275</v>
      </c>
      <c r="K7132" s="28" t="s">
        <v>1042</v>
      </c>
      <c r="L7132" s="28">
        <v>1</v>
      </c>
      <c r="M7132" s="28" t="str">
        <f t="shared" si="130"/>
        <v>762751</v>
      </c>
      <c r="N7132" s="28">
        <v>12416</v>
      </c>
      <c r="O7132" s="279">
        <v>121190.46890000001</v>
      </c>
    </row>
    <row r="7133" spans="10:15" x14ac:dyDescent="0.2">
      <c r="J7133" s="28">
        <v>76275</v>
      </c>
      <c r="K7133" s="28" t="s">
        <v>1042</v>
      </c>
      <c r="L7133" s="28">
        <v>2</v>
      </c>
      <c r="M7133" s="28" t="str">
        <f t="shared" si="130"/>
        <v>762752</v>
      </c>
      <c r="N7133" s="28">
        <v>402443</v>
      </c>
      <c r="O7133" s="279">
        <v>291430.42989999999</v>
      </c>
    </row>
    <row r="7134" spans="10:15" x14ac:dyDescent="0.2">
      <c r="J7134" s="28">
        <v>76275</v>
      </c>
      <c r="K7134" s="28" t="s">
        <v>1042</v>
      </c>
      <c r="L7134" s="28">
        <v>3</v>
      </c>
      <c r="M7134" s="28" t="str">
        <f t="shared" si="130"/>
        <v>762753</v>
      </c>
      <c r="N7134" s="28">
        <v>454039</v>
      </c>
      <c r="O7134" s="279">
        <v>508760.55849999998</v>
      </c>
    </row>
    <row r="7135" spans="10:15" x14ac:dyDescent="0.2">
      <c r="J7135" s="28">
        <v>76275</v>
      </c>
      <c r="K7135" s="28" t="s">
        <v>1042</v>
      </c>
      <c r="L7135" s="28">
        <v>4</v>
      </c>
      <c r="M7135" s="28" t="str">
        <f t="shared" si="130"/>
        <v>762754</v>
      </c>
      <c r="N7135" s="28">
        <v>165477</v>
      </c>
      <c r="O7135" s="279">
        <v>568038.26</v>
      </c>
    </row>
    <row r="7136" spans="10:15" x14ac:dyDescent="0.2">
      <c r="J7136" s="28">
        <v>76275</v>
      </c>
      <c r="K7136" s="28" t="s">
        <v>1042</v>
      </c>
      <c r="L7136" s="28">
        <v>5</v>
      </c>
      <c r="M7136" s="28" t="str">
        <f t="shared" si="130"/>
        <v>762755</v>
      </c>
      <c r="N7136" s="28">
        <v>21787</v>
      </c>
      <c r="O7136" s="279">
        <v>465091.734</v>
      </c>
    </row>
    <row r="7137" spans="10:15" x14ac:dyDescent="0.2">
      <c r="J7137" s="28">
        <v>76275</v>
      </c>
      <c r="K7137" s="28" t="s">
        <v>1042</v>
      </c>
      <c r="L7137" s="28">
        <v>6</v>
      </c>
      <c r="M7137" s="28" t="str">
        <f t="shared" si="130"/>
        <v>762756</v>
      </c>
      <c r="N7137" s="28">
        <v>5457</v>
      </c>
      <c r="O7137" s="279">
        <v>576880.48869999999</v>
      </c>
    </row>
    <row r="7138" spans="10:15" x14ac:dyDescent="0.2">
      <c r="J7138" s="28">
        <v>76275</v>
      </c>
      <c r="K7138" s="28" t="s">
        <v>1042</v>
      </c>
      <c r="L7138" s="28">
        <v>7</v>
      </c>
      <c r="M7138" s="28" t="str">
        <f t="shared" si="130"/>
        <v>762757</v>
      </c>
      <c r="N7138" s="28">
        <v>3262</v>
      </c>
      <c r="O7138" s="279">
        <v>413297.45179999998</v>
      </c>
    </row>
    <row r="7139" spans="10:15" x14ac:dyDescent="0.2">
      <c r="J7139" s="28">
        <v>76275</v>
      </c>
      <c r="K7139" s="28" t="s">
        <v>1042</v>
      </c>
      <c r="L7139" s="28">
        <v>9</v>
      </c>
      <c r="M7139" s="28" t="str">
        <f t="shared" si="130"/>
        <v>762759</v>
      </c>
      <c r="N7139" s="28">
        <v>14540</v>
      </c>
      <c r="O7139" s="279">
        <v>462849.22889999999</v>
      </c>
    </row>
    <row r="7140" spans="10:15" x14ac:dyDescent="0.2">
      <c r="J7140" s="28">
        <v>76275</v>
      </c>
      <c r="K7140" s="28" t="s">
        <v>1042</v>
      </c>
      <c r="L7140" s="28">
        <v>10</v>
      </c>
      <c r="M7140" s="28" t="str">
        <f t="shared" si="130"/>
        <v>7627510</v>
      </c>
      <c r="N7140" s="28">
        <v>26503</v>
      </c>
      <c r="O7140" s="279">
        <v>549599.00379999995</v>
      </c>
    </row>
    <row r="7141" spans="10:15" x14ac:dyDescent="0.2">
      <c r="J7141" s="28">
        <v>76275</v>
      </c>
      <c r="K7141" s="28" t="s">
        <v>1042</v>
      </c>
      <c r="L7141" s="28">
        <v>11</v>
      </c>
      <c r="M7141" s="28" t="str">
        <f t="shared" si="130"/>
        <v>7627511</v>
      </c>
      <c r="N7141" s="28">
        <v>835</v>
      </c>
      <c r="O7141" s="279">
        <v>289347.4473</v>
      </c>
    </row>
    <row r="7142" spans="10:15" x14ac:dyDescent="0.2">
      <c r="J7142" s="28">
        <v>76275</v>
      </c>
      <c r="K7142" s="28" t="s">
        <v>1042</v>
      </c>
      <c r="L7142" s="28">
        <v>12</v>
      </c>
      <c r="M7142" s="28" t="str">
        <f t="shared" si="130"/>
        <v>7627512</v>
      </c>
      <c r="N7142" s="28">
        <v>0</v>
      </c>
      <c r="O7142" s="279">
        <v>64230.557009999997</v>
      </c>
    </row>
    <row r="7143" spans="10:15" x14ac:dyDescent="0.2">
      <c r="J7143" s="28">
        <v>76306</v>
      </c>
      <c r="K7143" s="28" t="s">
        <v>1043</v>
      </c>
      <c r="L7143" s="28">
        <v>1</v>
      </c>
      <c r="M7143" s="28" t="str">
        <f t="shared" si="130"/>
        <v>763061</v>
      </c>
      <c r="N7143" s="28">
        <v>2868</v>
      </c>
      <c r="O7143" s="279">
        <v>82307.227069999994</v>
      </c>
    </row>
    <row r="7144" spans="10:15" x14ac:dyDescent="0.2">
      <c r="J7144" s="28">
        <v>76306</v>
      </c>
      <c r="K7144" s="28" t="s">
        <v>1043</v>
      </c>
      <c r="L7144" s="28">
        <v>2</v>
      </c>
      <c r="M7144" s="28" t="str">
        <f t="shared" si="130"/>
        <v>763062</v>
      </c>
      <c r="N7144" s="28">
        <v>161674</v>
      </c>
      <c r="O7144" s="279">
        <v>243874.6347</v>
      </c>
    </row>
    <row r="7145" spans="10:15" x14ac:dyDescent="0.2">
      <c r="J7145" s="28">
        <v>76306</v>
      </c>
      <c r="K7145" s="28" t="s">
        <v>1043</v>
      </c>
      <c r="L7145" s="28">
        <v>3</v>
      </c>
      <c r="M7145" s="28" t="str">
        <f t="shared" si="130"/>
        <v>763063</v>
      </c>
      <c r="N7145" s="28">
        <v>71255</v>
      </c>
      <c r="O7145" s="279">
        <v>351039.85600000003</v>
      </c>
    </row>
    <row r="7146" spans="10:15" x14ac:dyDescent="0.2">
      <c r="J7146" s="28">
        <v>76306</v>
      </c>
      <c r="K7146" s="28" t="s">
        <v>1043</v>
      </c>
      <c r="L7146" s="28">
        <v>4</v>
      </c>
      <c r="M7146" s="28" t="str">
        <f t="shared" si="130"/>
        <v>763064</v>
      </c>
      <c r="N7146" s="28">
        <v>22568</v>
      </c>
      <c r="O7146" s="279">
        <v>372811.0833</v>
      </c>
    </row>
    <row r="7147" spans="10:15" x14ac:dyDescent="0.2">
      <c r="J7147" s="28">
        <v>76306</v>
      </c>
      <c r="K7147" s="28" t="s">
        <v>1043</v>
      </c>
      <c r="L7147" s="28">
        <v>5</v>
      </c>
      <c r="M7147" s="28" t="str">
        <f t="shared" si="130"/>
        <v>763065</v>
      </c>
      <c r="N7147" s="28">
        <v>3413</v>
      </c>
      <c r="O7147" s="279">
        <v>266167.95630000002</v>
      </c>
    </row>
    <row r="7148" spans="10:15" x14ac:dyDescent="0.2">
      <c r="J7148" s="28">
        <v>76306</v>
      </c>
      <c r="K7148" s="28" t="s">
        <v>1043</v>
      </c>
      <c r="L7148" s="28">
        <v>6</v>
      </c>
      <c r="M7148" s="28" t="str">
        <f t="shared" si="130"/>
        <v>763066</v>
      </c>
      <c r="N7148" s="28">
        <v>466</v>
      </c>
      <c r="O7148" s="279">
        <v>102425.78260000001</v>
      </c>
    </row>
    <row r="7149" spans="10:15" x14ac:dyDescent="0.2">
      <c r="J7149" s="28">
        <v>76306</v>
      </c>
      <c r="K7149" s="28" t="s">
        <v>1043</v>
      </c>
      <c r="L7149" s="28">
        <v>9</v>
      </c>
      <c r="M7149" s="28" t="str">
        <f t="shared" si="130"/>
        <v>763069</v>
      </c>
      <c r="N7149" s="28">
        <v>11416</v>
      </c>
      <c r="O7149" s="279">
        <v>293027.17050000001</v>
      </c>
    </row>
    <row r="7150" spans="10:15" x14ac:dyDescent="0.2">
      <c r="J7150" s="28">
        <v>76306</v>
      </c>
      <c r="K7150" s="28" t="s">
        <v>1043</v>
      </c>
      <c r="L7150" s="28">
        <v>10</v>
      </c>
      <c r="M7150" s="28" t="str">
        <f t="shared" si="130"/>
        <v>7630610</v>
      </c>
      <c r="N7150" s="28">
        <v>18272</v>
      </c>
      <c r="O7150" s="279">
        <v>385524.13549999997</v>
      </c>
    </row>
    <row r="7151" spans="10:15" x14ac:dyDescent="0.2">
      <c r="J7151" s="28">
        <v>76306</v>
      </c>
      <c r="K7151" s="28" t="s">
        <v>1043</v>
      </c>
      <c r="L7151" s="28">
        <v>11</v>
      </c>
      <c r="M7151" s="28" t="str">
        <f t="shared" si="130"/>
        <v>7630611</v>
      </c>
      <c r="N7151" s="28">
        <v>6308</v>
      </c>
      <c r="O7151" s="279">
        <v>225209.5754</v>
      </c>
    </row>
    <row r="7152" spans="10:15" x14ac:dyDescent="0.2">
      <c r="J7152" s="28">
        <v>76306</v>
      </c>
      <c r="K7152" s="28" t="s">
        <v>1043</v>
      </c>
      <c r="L7152" s="28">
        <v>12</v>
      </c>
      <c r="M7152" s="28" t="str">
        <f t="shared" si="130"/>
        <v>7630612</v>
      </c>
      <c r="N7152" s="28">
        <v>0</v>
      </c>
      <c r="O7152" s="279">
        <v>83216.684049999996</v>
      </c>
    </row>
    <row r="7153" spans="10:15" x14ac:dyDescent="0.2">
      <c r="J7153" s="28">
        <v>76318</v>
      </c>
      <c r="K7153" s="28" t="s">
        <v>1044</v>
      </c>
      <c r="L7153" s="28">
        <v>1</v>
      </c>
      <c r="M7153" s="28" t="str">
        <f t="shared" si="130"/>
        <v>763181</v>
      </c>
      <c r="N7153" s="28">
        <v>45656</v>
      </c>
      <c r="O7153" s="279">
        <v>66244.160000000003</v>
      </c>
    </row>
    <row r="7154" spans="10:15" x14ac:dyDescent="0.2">
      <c r="J7154" s="28">
        <v>76318</v>
      </c>
      <c r="K7154" s="28" t="s">
        <v>1044</v>
      </c>
      <c r="L7154" s="28">
        <v>2</v>
      </c>
      <c r="M7154" s="28" t="str">
        <f t="shared" si="130"/>
        <v>763182</v>
      </c>
      <c r="N7154" s="28">
        <v>278042</v>
      </c>
      <c r="O7154" s="279">
        <v>178976.09080000001</v>
      </c>
    </row>
    <row r="7155" spans="10:15" x14ac:dyDescent="0.2">
      <c r="J7155" s="28">
        <v>76318</v>
      </c>
      <c r="K7155" s="28" t="s">
        <v>1044</v>
      </c>
      <c r="L7155" s="28">
        <v>3</v>
      </c>
      <c r="M7155" s="28" t="str">
        <f t="shared" si="130"/>
        <v>763183</v>
      </c>
      <c r="N7155" s="28">
        <v>47849</v>
      </c>
      <c r="O7155" s="279">
        <v>270021.85159999999</v>
      </c>
    </row>
    <row r="7156" spans="10:15" x14ac:dyDescent="0.2">
      <c r="J7156" s="28">
        <v>76318</v>
      </c>
      <c r="K7156" s="28" t="s">
        <v>1044</v>
      </c>
      <c r="L7156" s="28">
        <v>4</v>
      </c>
      <c r="M7156" s="28" t="str">
        <f t="shared" si="130"/>
        <v>763184</v>
      </c>
      <c r="N7156" s="28">
        <v>10452</v>
      </c>
      <c r="O7156" s="279">
        <v>201546.04399999999</v>
      </c>
    </row>
    <row r="7157" spans="10:15" x14ac:dyDescent="0.2">
      <c r="J7157" s="28">
        <v>76318</v>
      </c>
      <c r="K7157" s="28" t="s">
        <v>1044</v>
      </c>
      <c r="L7157" s="28">
        <v>5</v>
      </c>
      <c r="M7157" s="28" t="str">
        <f t="shared" si="130"/>
        <v>763185</v>
      </c>
      <c r="N7157" s="28">
        <v>6823</v>
      </c>
      <c r="O7157" s="279">
        <v>166583.76490000001</v>
      </c>
    </row>
    <row r="7158" spans="10:15" x14ac:dyDescent="0.2">
      <c r="J7158" s="28">
        <v>76318</v>
      </c>
      <c r="K7158" s="28" t="s">
        <v>1044</v>
      </c>
      <c r="L7158" s="28">
        <v>6</v>
      </c>
      <c r="M7158" s="28" t="str">
        <f t="shared" si="130"/>
        <v>763186</v>
      </c>
      <c r="N7158" s="28">
        <v>257</v>
      </c>
      <c r="O7158" s="279">
        <v>28948.67886</v>
      </c>
    </row>
    <row r="7159" spans="10:15" x14ac:dyDescent="0.2">
      <c r="J7159" s="28">
        <v>76318</v>
      </c>
      <c r="K7159" s="28" t="s">
        <v>1044</v>
      </c>
      <c r="L7159" s="28">
        <v>7</v>
      </c>
      <c r="M7159" s="28" t="str">
        <f t="shared" si="130"/>
        <v>763187</v>
      </c>
      <c r="N7159" s="28">
        <v>603</v>
      </c>
      <c r="O7159" s="279">
        <v>38542.036679999997</v>
      </c>
    </row>
    <row r="7160" spans="10:15" x14ac:dyDescent="0.2">
      <c r="J7160" s="28">
        <v>76318</v>
      </c>
      <c r="K7160" s="28" t="s">
        <v>1044</v>
      </c>
      <c r="L7160" s="28">
        <v>9</v>
      </c>
      <c r="M7160" s="28" t="str">
        <f t="shared" si="130"/>
        <v>763189</v>
      </c>
      <c r="N7160" s="28">
        <v>5366</v>
      </c>
      <c r="O7160" s="279">
        <v>205198.693</v>
      </c>
    </row>
    <row r="7161" spans="10:15" x14ac:dyDescent="0.2">
      <c r="J7161" s="28">
        <v>76318</v>
      </c>
      <c r="K7161" s="28" t="s">
        <v>1044</v>
      </c>
      <c r="L7161" s="28">
        <v>10</v>
      </c>
      <c r="M7161" s="28" t="str">
        <f t="shared" si="130"/>
        <v>7631810</v>
      </c>
      <c r="N7161" s="28">
        <v>9126</v>
      </c>
      <c r="O7161" s="279">
        <v>242884.3426</v>
      </c>
    </row>
    <row r="7162" spans="10:15" x14ac:dyDescent="0.2">
      <c r="J7162" s="28">
        <v>76318</v>
      </c>
      <c r="K7162" s="28" t="s">
        <v>1044</v>
      </c>
      <c r="L7162" s="28">
        <v>11</v>
      </c>
      <c r="M7162" s="28" t="str">
        <f t="shared" si="130"/>
        <v>7631811</v>
      </c>
      <c r="N7162" s="28">
        <v>3237</v>
      </c>
      <c r="O7162" s="279">
        <v>127786.2366</v>
      </c>
    </row>
    <row r="7163" spans="10:15" x14ac:dyDescent="0.2">
      <c r="J7163" s="28">
        <v>76318</v>
      </c>
      <c r="K7163" s="28" t="s">
        <v>1044</v>
      </c>
      <c r="L7163" s="28">
        <v>12</v>
      </c>
      <c r="M7163" s="28" t="str">
        <f t="shared" si="130"/>
        <v>7631812</v>
      </c>
      <c r="N7163" s="28">
        <v>0</v>
      </c>
      <c r="O7163" s="279">
        <v>24280.762050000001</v>
      </c>
    </row>
    <row r="7164" spans="10:15" x14ac:dyDescent="0.2">
      <c r="J7164" s="28">
        <v>76364</v>
      </c>
      <c r="K7164" s="28" t="s">
        <v>1045</v>
      </c>
      <c r="L7164" s="28">
        <v>1</v>
      </c>
      <c r="M7164" s="28" t="str">
        <f t="shared" si="130"/>
        <v>763641</v>
      </c>
      <c r="N7164" s="28">
        <v>34189</v>
      </c>
      <c r="O7164" s="279">
        <v>157662.04130000001</v>
      </c>
    </row>
    <row r="7165" spans="10:15" x14ac:dyDescent="0.2">
      <c r="J7165" s="28">
        <v>76364</v>
      </c>
      <c r="K7165" s="28" t="s">
        <v>1045</v>
      </c>
      <c r="L7165" s="28">
        <v>2</v>
      </c>
      <c r="M7165" s="28" t="str">
        <f t="shared" si="130"/>
        <v>763642</v>
      </c>
      <c r="N7165" s="28">
        <v>927538</v>
      </c>
      <c r="O7165" s="279">
        <v>392092.03989999997</v>
      </c>
    </row>
    <row r="7166" spans="10:15" x14ac:dyDescent="0.2">
      <c r="J7166" s="28">
        <v>76364</v>
      </c>
      <c r="K7166" s="28" t="s">
        <v>1045</v>
      </c>
      <c r="L7166" s="28">
        <v>3</v>
      </c>
      <c r="M7166" s="28" t="str">
        <f t="shared" si="130"/>
        <v>763643</v>
      </c>
      <c r="N7166" s="28">
        <v>691241</v>
      </c>
      <c r="O7166" s="279">
        <v>624028.80649999995</v>
      </c>
    </row>
    <row r="7167" spans="10:15" x14ac:dyDescent="0.2">
      <c r="J7167" s="28">
        <v>76364</v>
      </c>
      <c r="K7167" s="28" t="s">
        <v>1045</v>
      </c>
      <c r="L7167" s="28">
        <v>4</v>
      </c>
      <c r="M7167" s="28" t="str">
        <f t="shared" si="130"/>
        <v>763644</v>
      </c>
      <c r="N7167" s="28">
        <v>489344</v>
      </c>
      <c r="O7167" s="279">
        <v>800218.17070000002</v>
      </c>
    </row>
    <row r="7168" spans="10:15" x14ac:dyDescent="0.2">
      <c r="J7168" s="28">
        <v>76364</v>
      </c>
      <c r="K7168" s="28" t="s">
        <v>1045</v>
      </c>
      <c r="L7168" s="28">
        <v>5</v>
      </c>
      <c r="M7168" s="28" t="str">
        <f t="shared" si="130"/>
        <v>763645</v>
      </c>
      <c r="N7168" s="28">
        <v>108053</v>
      </c>
      <c r="O7168" s="279">
        <v>843047.77080000006</v>
      </c>
    </row>
    <row r="7169" spans="10:15" x14ac:dyDescent="0.2">
      <c r="J7169" s="28">
        <v>76364</v>
      </c>
      <c r="K7169" s="28" t="s">
        <v>1045</v>
      </c>
      <c r="L7169" s="28">
        <v>6</v>
      </c>
      <c r="M7169" s="28" t="str">
        <f t="shared" si="130"/>
        <v>763646</v>
      </c>
      <c r="N7169" s="28">
        <v>70739</v>
      </c>
      <c r="O7169" s="279">
        <v>790407.23869999999</v>
      </c>
    </row>
    <row r="7170" spans="10:15" x14ac:dyDescent="0.2">
      <c r="J7170" s="28">
        <v>76364</v>
      </c>
      <c r="K7170" s="28" t="s">
        <v>1045</v>
      </c>
      <c r="L7170" s="28">
        <v>7</v>
      </c>
      <c r="M7170" s="28" t="str">
        <f t="shared" si="130"/>
        <v>763647</v>
      </c>
      <c r="N7170" s="28">
        <v>38773</v>
      </c>
      <c r="O7170" s="279">
        <v>632387.27780000004</v>
      </c>
    </row>
    <row r="7171" spans="10:15" x14ac:dyDescent="0.2">
      <c r="J7171" s="28">
        <v>76364</v>
      </c>
      <c r="K7171" s="28" t="s">
        <v>1045</v>
      </c>
      <c r="L7171" s="28">
        <v>8</v>
      </c>
      <c r="M7171" s="28" t="str">
        <f t="shared" ref="M7171:M7234" si="131">J7171&amp;L7171</f>
        <v>763648</v>
      </c>
      <c r="N7171" s="28">
        <v>23621</v>
      </c>
      <c r="O7171" s="279">
        <v>720451.25230000005</v>
      </c>
    </row>
    <row r="7172" spans="10:15" x14ac:dyDescent="0.2">
      <c r="J7172" s="28">
        <v>76364</v>
      </c>
      <c r="K7172" s="28" t="s">
        <v>1045</v>
      </c>
      <c r="L7172" s="28">
        <v>9</v>
      </c>
      <c r="M7172" s="28" t="str">
        <f t="shared" si="131"/>
        <v>763649</v>
      </c>
      <c r="N7172" s="28">
        <v>21539</v>
      </c>
      <c r="O7172" s="279">
        <v>662162.76210000005</v>
      </c>
    </row>
    <row r="7173" spans="10:15" x14ac:dyDescent="0.2">
      <c r="J7173" s="28">
        <v>76364</v>
      </c>
      <c r="K7173" s="28" t="s">
        <v>1045</v>
      </c>
      <c r="L7173" s="28">
        <v>10</v>
      </c>
      <c r="M7173" s="28" t="str">
        <f t="shared" si="131"/>
        <v>7636410</v>
      </c>
      <c r="N7173" s="28">
        <v>77747</v>
      </c>
      <c r="O7173" s="279">
        <v>943201.06370000006</v>
      </c>
    </row>
    <row r="7174" spans="10:15" x14ac:dyDescent="0.2">
      <c r="J7174" s="28">
        <v>76364</v>
      </c>
      <c r="K7174" s="28" t="s">
        <v>1045</v>
      </c>
      <c r="L7174" s="28">
        <v>11</v>
      </c>
      <c r="M7174" s="28" t="str">
        <f t="shared" si="131"/>
        <v>7636411</v>
      </c>
      <c r="N7174" s="28">
        <v>11806</v>
      </c>
      <c r="O7174" s="279">
        <v>341017.50699999998</v>
      </c>
    </row>
    <row r="7175" spans="10:15" x14ac:dyDescent="0.2">
      <c r="J7175" s="28">
        <v>76364</v>
      </c>
      <c r="K7175" s="28" t="s">
        <v>1045</v>
      </c>
      <c r="L7175" s="28">
        <v>12</v>
      </c>
      <c r="M7175" s="28" t="str">
        <f t="shared" si="131"/>
        <v>7636412</v>
      </c>
      <c r="N7175" s="28">
        <v>0</v>
      </c>
      <c r="O7175" s="279">
        <v>71161.736879999997</v>
      </c>
    </row>
    <row r="7176" spans="10:15" x14ac:dyDescent="0.2">
      <c r="J7176" s="28">
        <v>76377</v>
      </c>
      <c r="K7176" s="28" t="s">
        <v>1046</v>
      </c>
      <c r="L7176" s="28">
        <v>1</v>
      </c>
      <c r="M7176" s="28" t="str">
        <f t="shared" si="131"/>
        <v>763771</v>
      </c>
      <c r="N7176" s="28">
        <v>26526</v>
      </c>
      <c r="O7176" s="279">
        <v>33774.637459999998</v>
      </c>
    </row>
    <row r="7177" spans="10:15" x14ac:dyDescent="0.2">
      <c r="J7177" s="28">
        <v>76377</v>
      </c>
      <c r="K7177" s="28" t="s">
        <v>1046</v>
      </c>
      <c r="L7177" s="28">
        <v>2</v>
      </c>
      <c r="M7177" s="28" t="str">
        <f t="shared" si="131"/>
        <v>763772</v>
      </c>
      <c r="N7177" s="28">
        <v>43782</v>
      </c>
      <c r="O7177" s="279">
        <v>71398.319470000002</v>
      </c>
    </row>
    <row r="7178" spans="10:15" x14ac:dyDescent="0.2">
      <c r="J7178" s="28">
        <v>76377</v>
      </c>
      <c r="K7178" s="28" t="s">
        <v>1046</v>
      </c>
      <c r="L7178" s="28">
        <v>3</v>
      </c>
      <c r="M7178" s="28" t="str">
        <f t="shared" si="131"/>
        <v>763773</v>
      </c>
      <c r="N7178" s="28">
        <v>911</v>
      </c>
      <c r="O7178" s="279">
        <v>19632.2637</v>
      </c>
    </row>
    <row r="7179" spans="10:15" x14ac:dyDescent="0.2">
      <c r="J7179" s="28">
        <v>76377</v>
      </c>
      <c r="K7179" s="28" t="s">
        <v>1046</v>
      </c>
      <c r="L7179" s="28">
        <v>4</v>
      </c>
      <c r="M7179" s="28" t="str">
        <f t="shared" si="131"/>
        <v>763774</v>
      </c>
      <c r="N7179" s="28">
        <v>3183</v>
      </c>
      <c r="O7179" s="279">
        <v>15851.59606</v>
      </c>
    </row>
    <row r="7180" spans="10:15" x14ac:dyDescent="0.2">
      <c r="J7180" s="28">
        <v>76377</v>
      </c>
      <c r="K7180" s="28" t="s">
        <v>1046</v>
      </c>
      <c r="L7180" s="28">
        <v>9</v>
      </c>
      <c r="M7180" s="28" t="str">
        <f t="shared" si="131"/>
        <v>763779</v>
      </c>
      <c r="N7180" s="28">
        <v>2307</v>
      </c>
      <c r="O7180" s="279">
        <v>127450.20699999999</v>
      </c>
    </row>
    <row r="7181" spans="10:15" x14ac:dyDescent="0.2">
      <c r="J7181" s="28">
        <v>76377</v>
      </c>
      <c r="K7181" s="28" t="s">
        <v>1046</v>
      </c>
      <c r="L7181" s="28">
        <v>10</v>
      </c>
      <c r="M7181" s="28" t="str">
        <f t="shared" si="131"/>
        <v>7637710</v>
      </c>
      <c r="N7181" s="28">
        <v>1066</v>
      </c>
      <c r="O7181" s="279">
        <v>132372.70550000001</v>
      </c>
    </row>
    <row r="7182" spans="10:15" x14ac:dyDescent="0.2">
      <c r="J7182" s="28">
        <v>76377</v>
      </c>
      <c r="K7182" s="28" t="s">
        <v>1046</v>
      </c>
      <c r="L7182" s="28">
        <v>11</v>
      </c>
      <c r="M7182" s="28" t="str">
        <f t="shared" si="131"/>
        <v>7637711</v>
      </c>
      <c r="N7182" s="28">
        <v>0</v>
      </c>
      <c r="O7182" s="279">
        <v>13400</v>
      </c>
    </row>
    <row r="7183" spans="10:15" x14ac:dyDescent="0.2">
      <c r="J7183" s="28">
        <v>76377</v>
      </c>
      <c r="K7183" s="28" t="s">
        <v>1046</v>
      </c>
      <c r="L7183" s="28">
        <v>12</v>
      </c>
      <c r="M7183" s="28" t="str">
        <f t="shared" si="131"/>
        <v>7637712</v>
      </c>
      <c r="N7183" s="28">
        <v>0</v>
      </c>
      <c r="O7183" s="279">
        <v>12984.63219</v>
      </c>
    </row>
    <row r="7184" spans="10:15" x14ac:dyDescent="0.2">
      <c r="J7184" s="28">
        <v>76400</v>
      </c>
      <c r="K7184" s="28" t="s">
        <v>1047</v>
      </c>
      <c r="L7184" s="28">
        <v>1</v>
      </c>
      <c r="M7184" s="28" t="str">
        <f t="shared" si="131"/>
        <v>764001</v>
      </c>
      <c r="N7184" s="28">
        <v>22384</v>
      </c>
      <c r="O7184" s="279">
        <v>80807.738070000007</v>
      </c>
    </row>
    <row r="7185" spans="10:15" x14ac:dyDescent="0.2">
      <c r="J7185" s="28">
        <v>76400</v>
      </c>
      <c r="K7185" s="28" t="s">
        <v>1047</v>
      </c>
      <c r="L7185" s="28">
        <v>2</v>
      </c>
      <c r="M7185" s="28" t="str">
        <f t="shared" si="131"/>
        <v>764002</v>
      </c>
      <c r="N7185" s="28">
        <v>312691</v>
      </c>
      <c r="O7185" s="279">
        <v>264781.14069999999</v>
      </c>
    </row>
    <row r="7186" spans="10:15" x14ac:dyDescent="0.2">
      <c r="J7186" s="28">
        <v>76400</v>
      </c>
      <c r="K7186" s="28" t="s">
        <v>1047</v>
      </c>
      <c r="L7186" s="28">
        <v>3</v>
      </c>
      <c r="M7186" s="28" t="str">
        <f t="shared" si="131"/>
        <v>764003</v>
      </c>
      <c r="N7186" s="28">
        <v>200197</v>
      </c>
      <c r="O7186" s="279">
        <v>409129.62270000001</v>
      </c>
    </row>
    <row r="7187" spans="10:15" x14ac:dyDescent="0.2">
      <c r="J7187" s="28">
        <v>76400</v>
      </c>
      <c r="K7187" s="28" t="s">
        <v>1047</v>
      </c>
      <c r="L7187" s="28">
        <v>4</v>
      </c>
      <c r="M7187" s="28" t="str">
        <f t="shared" si="131"/>
        <v>764004</v>
      </c>
      <c r="N7187" s="28">
        <v>81640</v>
      </c>
      <c r="O7187" s="279">
        <v>487683.6997</v>
      </c>
    </row>
    <row r="7188" spans="10:15" x14ac:dyDescent="0.2">
      <c r="J7188" s="28">
        <v>76400</v>
      </c>
      <c r="K7188" s="28" t="s">
        <v>1047</v>
      </c>
      <c r="L7188" s="28">
        <v>5</v>
      </c>
      <c r="M7188" s="28" t="str">
        <f t="shared" si="131"/>
        <v>764005</v>
      </c>
      <c r="N7188" s="28">
        <v>17056</v>
      </c>
      <c r="O7188" s="279">
        <v>553072.40390000003</v>
      </c>
    </row>
    <row r="7189" spans="10:15" x14ac:dyDescent="0.2">
      <c r="J7189" s="28">
        <v>76400</v>
      </c>
      <c r="K7189" s="28" t="s">
        <v>1047</v>
      </c>
      <c r="L7189" s="28">
        <v>6</v>
      </c>
      <c r="M7189" s="28" t="str">
        <f t="shared" si="131"/>
        <v>764006</v>
      </c>
      <c r="N7189" s="28">
        <v>6059</v>
      </c>
      <c r="O7189" s="279">
        <v>645354.33100000001</v>
      </c>
    </row>
    <row r="7190" spans="10:15" x14ac:dyDescent="0.2">
      <c r="J7190" s="28">
        <v>76400</v>
      </c>
      <c r="K7190" s="28" t="s">
        <v>1047</v>
      </c>
      <c r="L7190" s="28">
        <v>7</v>
      </c>
      <c r="M7190" s="28" t="str">
        <f t="shared" si="131"/>
        <v>764007</v>
      </c>
      <c r="N7190" s="28">
        <v>649</v>
      </c>
      <c r="O7190" s="279">
        <v>71082.328259999995</v>
      </c>
    </row>
    <row r="7191" spans="10:15" x14ac:dyDescent="0.2">
      <c r="J7191" s="28">
        <v>76400</v>
      </c>
      <c r="K7191" s="28" t="s">
        <v>1047</v>
      </c>
      <c r="L7191" s="28">
        <v>9</v>
      </c>
      <c r="M7191" s="28" t="str">
        <f t="shared" si="131"/>
        <v>764009</v>
      </c>
      <c r="N7191" s="28">
        <v>9642</v>
      </c>
      <c r="O7191" s="279">
        <v>457021.33750000002</v>
      </c>
    </row>
    <row r="7192" spans="10:15" x14ac:dyDescent="0.2">
      <c r="J7192" s="28">
        <v>76400</v>
      </c>
      <c r="K7192" s="28" t="s">
        <v>1047</v>
      </c>
      <c r="L7192" s="28">
        <v>10</v>
      </c>
      <c r="M7192" s="28" t="str">
        <f t="shared" si="131"/>
        <v>7640010</v>
      </c>
      <c r="N7192" s="28">
        <v>21357</v>
      </c>
      <c r="O7192" s="279">
        <v>570438.96649999998</v>
      </c>
    </row>
    <row r="7193" spans="10:15" x14ac:dyDescent="0.2">
      <c r="J7193" s="28">
        <v>76400</v>
      </c>
      <c r="K7193" s="28" t="s">
        <v>1047</v>
      </c>
      <c r="L7193" s="28">
        <v>11</v>
      </c>
      <c r="M7193" s="28" t="str">
        <f t="shared" si="131"/>
        <v>7640011</v>
      </c>
      <c r="N7193" s="28">
        <v>58</v>
      </c>
      <c r="O7193" s="279">
        <v>143689.0871</v>
      </c>
    </row>
    <row r="7194" spans="10:15" x14ac:dyDescent="0.2">
      <c r="J7194" s="28">
        <v>76400</v>
      </c>
      <c r="K7194" s="28" t="s">
        <v>1047</v>
      </c>
      <c r="L7194" s="28">
        <v>12</v>
      </c>
      <c r="M7194" s="28" t="str">
        <f t="shared" si="131"/>
        <v>7640012</v>
      </c>
      <c r="N7194" s="28">
        <v>0</v>
      </c>
      <c r="O7194" s="279">
        <v>42204.717539999998</v>
      </c>
    </row>
    <row r="7195" spans="10:15" x14ac:dyDescent="0.2">
      <c r="J7195" s="28">
        <v>76403</v>
      </c>
      <c r="K7195" s="28" t="s">
        <v>1048</v>
      </c>
      <c r="L7195" s="28">
        <v>1</v>
      </c>
      <c r="M7195" s="28" t="str">
        <f t="shared" si="131"/>
        <v>764031</v>
      </c>
      <c r="N7195" s="28">
        <v>75712</v>
      </c>
      <c r="O7195" s="279">
        <v>39907.822489999999</v>
      </c>
    </row>
    <row r="7196" spans="10:15" x14ac:dyDescent="0.2">
      <c r="J7196" s="28">
        <v>76403</v>
      </c>
      <c r="K7196" s="28" t="s">
        <v>1048</v>
      </c>
      <c r="L7196" s="28">
        <v>2</v>
      </c>
      <c r="M7196" s="28" t="str">
        <f t="shared" si="131"/>
        <v>764032</v>
      </c>
      <c r="N7196" s="28">
        <v>115648</v>
      </c>
      <c r="O7196" s="279">
        <v>98732.295370000007</v>
      </c>
    </row>
    <row r="7197" spans="10:15" x14ac:dyDescent="0.2">
      <c r="J7197" s="28">
        <v>76403</v>
      </c>
      <c r="K7197" s="28" t="s">
        <v>1048</v>
      </c>
      <c r="L7197" s="28">
        <v>3</v>
      </c>
      <c r="M7197" s="28" t="str">
        <f t="shared" si="131"/>
        <v>764033</v>
      </c>
      <c r="N7197" s="28">
        <v>20844</v>
      </c>
      <c r="O7197" s="279">
        <v>120575.9957</v>
      </c>
    </row>
    <row r="7198" spans="10:15" x14ac:dyDescent="0.2">
      <c r="J7198" s="28">
        <v>76403</v>
      </c>
      <c r="K7198" s="28" t="s">
        <v>1048</v>
      </c>
      <c r="L7198" s="28">
        <v>4</v>
      </c>
      <c r="M7198" s="28" t="str">
        <f t="shared" si="131"/>
        <v>764034</v>
      </c>
      <c r="N7198" s="28">
        <v>5974</v>
      </c>
      <c r="O7198" s="279">
        <v>166293.16750000001</v>
      </c>
    </row>
    <row r="7199" spans="10:15" x14ac:dyDescent="0.2">
      <c r="J7199" s="28">
        <v>76403</v>
      </c>
      <c r="K7199" s="28" t="s">
        <v>1048</v>
      </c>
      <c r="L7199" s="28">
        <v>5</v>
      </c>
      <c r="M7199" s="28" t="str">
        <f t="shared" si="131"/>
        <v>764035</v>
      </c>
      <c r="N7199" s="28">
        <v>525</v>
      </c>
      <c r="O7199" s="279">
        <v>8897.6644130000004</v>
      </c>
    </row>
    <row r="7200" spans="10:15" x14ac:dyDescent="0.2">
      <c r="J7200" s="28">
        <v>76403</v>
      </c>
      <c r="K7200" s="28" t="s">
        <v>1048</v>
      </c>
      <c r="L7200" s="28">
        <v>6</v>
      </c>
      <c r="M7200" s="28" t="str">
        <f t="shared" si="131"/>
        <v>764036</v>
      </c>
      <c r="N7200" s="28">
        <v>1222</v>
      </c>
      <c r="O7200" s="279">
        <v>154398.83499999999</v>
      </c>
    </row>
    <row r="7201" spans="10:15" x14ac:dyDescent="0.2">
      <c r="J7201" s="28">
        <v>76403</v>
      </c>
      <c r="K7201" s="28" t="s">
        <v>1048</v>
      </c>
      <c r="L7201" s="28">
        <v>7</v>
      </c>
      <c r="M7201" s="28" t="str">
        <f t="shared" si="131"/>
        <v>764037</v>
      </c>
      <c r="N7201" s="28">
        <v>576</v>
      </c>
      <c r="O7201" s="279">
        <v>2647.7988260000002</v>
      </c>
    </row>
    <row r="7202" spans="10:15" x14ac:dyDescent="0.2">
      <c r="J7202" s="28">
        <v>76403</v>
      </c>
      <c r="K7202" s="28" t="s">
        <v>1048</v>
      </c>
      <c r="L7202" s="28">
        <v>9</v>
      </c>
      <c r="M7202" s="28" t="str">
        <f t="shared" si="131"/>
        <v>764039</v>
      </c>
      <c r="N7202" s="28">
        <v>12527</v>
      </c>
      <c r="O7202" s="279">
        <v>123171.7953</v>
      </c>
    </row>
    <row r="7203" spans="10:15" x14ac:dyDescent="0.2">
      <c r="J7203" s="28">
        <v>76403</v>
      </c>
      <c r="K7203" s="28" t="s">
        <v>1048</v>
      </c>
      <c r="L7203" s="28">
        <v>10</v>
      </c>
      <c r="M7203" s="28" t="str">
        <f t="shared" si="131"/>
        <v>7640310</v>
      </c>
      <c r="N7203" s="28">
        <v>4972</v>
      </c>
      <c r="O7203" s="279">
        <v>250791.7824</v>
      </c>
    </row>
    <row r="7204" spans="10:15" x14ac:dyDescent="0.2">
      <c r="J7204" s="28">
        <v>76403</v>
      </c>
      <c r="K7204" s="28" t="s">
        <v>1048</v>
      </c>
      <c r="L7204" s="28">
        <v>12</v>
      </c>
      <c r="M7204" s="28" t="str">
        <f t="shared" si="131"/>
        <v>7640312</v>
      </c>
      <c r="N7204" s="28">
        <v>0</v>
      </c>
      <c r="O7204" s="279">
        <v>12664.36585</v>
      </c>
    </row>
    <row r="7205" spans="10:15" x14ac:dyDescent="0.2">
      <c r="J7205" s="28">
        <v>76497</v>
      </c>
      <c r="K7205" s="28" t="s">
        <v>1049</v>
      </c>
      <c r="L7205" s="28">
        <v>1</v>
      </c>
      <c r="M7205" s="28" t="str">
        <f t="shared" si="131"/>
        <v>764971</v>
      </c>
      <c r="N7205" s="28">
        <v>60771</v>
      </c>
      <c r="O7205" s="279">
        <v>75725.511970000007</v>
      </c>
    </row>
    <row r="7206" spans="10:15" x14ac:dyDescent="0.2">
      <c r="J7206" s="28">
        <v>76497</v>
      </c>
      <c r="K7206" s="28" t="s">
        <v>1049</v>
      </c>
      <c r="L7206" s="28">
        <v>2</v>
      </c>
      <c r="M7206" s="28" t="str">
        <f t="shared" si="131"/>
        <v>764972</v>
      </c>
      <c r="N7206" s="28">
        <v>99744</v>
      </c>
      <c r="O7206" s="279">
        <v>144722.70699999999</v>
      </c>
    </row>
    <row r="7207" spans="10:15" x14ac:dyDescent="0.2">
      <c r="J7207" s="28">
        <v>76497</v>
      </c>
      <c r="K7207" s="28" t="s">
        <v>1049</v>
      </c>
      <c r="L7207" s="28">
        <v>3</v>
      </c>
      <c r="M7207" s="28" t="str">
        <f t="shared" si="131"/>
        <v>764973</v>
      </c>
      <c r="N7207" s="28">
        <v>10204</v>
      </c>
      <c r="O7207" s="279">
        <v>157115.39240000001</v>
      </c>
    </row>
    <row r="7208" spans="10:15" x14ac:dyDescent="0.2">
      <c r="J7208" s="28">
        <v>76497</v>
      </c>
      <c r="K7208" s="28" t="s">
        <v>1049</v>
      </c>
      <c r="L7208" s="28">
        <v>4</v>
      </c>
      <c r="M7208" s="28" t="str">
        <f t="shared" si="131"/>
        <v>764974</v>
      </c>
      <c r="N7208" s="28">
        <v>3416</v>
      </c>
      <c r="O7208" s="279">
        <v>144813.57860000001</v>
      </c>
    </row>
    <row r="7209" spans="10:15" x14ac:dyDescent="0.2">
      <c r="J7209" s="28">
        <v>76497</v>
      </c>
      <c r="K7209" s="28" t="s">
        <v>1049</v>
      </c>
      <c r="L7209" s="28">
        <v>5</v>
      </c>
      <c r="M7209" s="28" t="str">
        <f t="shared" si="131"/>
        <v>764975</v>
      </c>
      <c r="N7209" s="28">
        <v>980</v>
      </c>
      <c r="O7209" s="279">
        <v>106875.96580000001</v>
      </c>
    </row>
    <row r="7210" spans="10:15" x14ac:dyDescent="0.2">
      <c r="J7210" s="28">
        <v>76497</v>
      </c>
      <c r="K7210" s="28" t="s">
        <v>1049</v>
      </c>
      <c r="L7210" s="28">
        <v>6</v>
      </c>
      <c r="M7210" s="28" t="str">
        <f t="shared" si="131"/>
        <v>764976</v>
      </c>
      <c r="N7210" s="28">
        <v>1032</v>
      </c>
      <c r="O7210" s="279">
        <v>147456.7548</v>
      </c>
    </row>
    <row r="7211" spans="10:15" x14ac:dyDescent="0.2">
      <c r="J7211" s="28">
        <v>76497</v>
      </c>
      <c r="K7211" s="28" t="s">
        <v>1049</v>
      </c>
      <c r="L7211" s="28">
        <v>9</v>
      </c>
      <c r="M7211" s="28" t="str">
        <f t="shared" si="131"/>
        <v>764979</v>
      </c>
      <c r="N7211" s="28">
        <v>16375</v>
      </c>
      <c r="O7211" s="279">
        <v>187016.2567</v>
      </c>
    </row>
    <row r="7212" spans="10:15" x14ac:dyDescent="0.2">
      <c r="J7212" s="28">
        <v>76497</v>
      </c>
      <c r="K7212" s="28" t="s">
        <v>1049</v>
      </c>
      <c r="L7212" s="28">
        <v>10</v>
      </c>
      <c r="M7212" s="28" t="str">
        <f t="shared" si="131"/>
        <v>7649710</v>
      </c>
      <c r="N7212" s="28">
        <v>2201</v>
      </c>
      <c r="O7212" s="279">
        <v>284911.97139999998</v>
      </c>
    </row>
    <row r="7213" spans="10:15" x14ac:dyDescent="0.2">
      <c r="J7213" s="28">
        <v>76497</v>
      </c>
      <c r="K7213" s="28" t="s">
        <v>1049</v>
      </c>
      <c r="L7213" s="28">
        <v>12</v>
      </c>
      <c r="M7213" s="28" t="str">
        <f t="shared" si="131"/>
        <v>7649712</v>
      </c>
      <c r="N7213" s="28">
        <v>0</v>
      </c>
      <c r="O7213" s="279">
        <v>27857.666550000002</v>
      </c>
    </row>
    <row r="7214" spans="10:15" x14ac:dyDescent="0.2">
      <c r="J7214" s="28">
        <v>76520</v>
      </c>
      <c r="K7214" s="28" t="s">
        <v>1050</v>
      </c>
      <c r="L7214" s="28">
        <v>1</v>
      </c>
      <c r="M7214" s="28" t="str">
        <f t="shared" si="131"/>
        <v>765201</v>
      </c>
      <c r="N7214" s="28">
        <v>46279</v>
      </c>
      <c r="O7214" s="279">
        <v>252836.40220000001</v>
      </c>
    </row>
    <row r="7215" spans="10:15" x14ac:dyDescent="0.2">
      <c r="J7215" s="28">
        <v>76520</v>
      </c>
      <c r="K7215" s="28" t="s">
        <v>1050</v>
      </c>
      <c r="L7215" s="28">
        <v>2</v>
      </c>
      <c r="M7215" s="28" t="str">
        <f t="shared" si="131"/>
        <v>765202</v>
      </c>
      <c r="N7215" s="28">
        <v>3279858</v>
      </c>
      <c r="O7215" s="279">
        <v>382421.61700000003</v>
      </c>
    </row>
    <row r="7216" spans="10:15" x14ac:dyDescent="0.2">
      <c r="J7216" s="28">
        <v>76520</v>
      </c>
      <c r="K7216" s="28" t="s">
        <v>1050</v>
      </c>
      <c r="L7216" s="28">
        <v>3</v>
      </c>
      <c r="M7216" s="28" t="str">
        <f t="shared" si="131"/>
        <v>765203</v>
      </c>
      <c r="N7216" s="28">
        <v>2956527</v>
      </c>
      <c r="O7216" s="279">
        <v>596792.1324</v>
      </c>
    </row>
    <row r="7217" spans="10:15" x14ac:dyDescent="0.2">
      <c r="J7217" s="28">
        <v>76520</v>
      </c>
      <c r="K7217" s="28" t="s">
        <v>1050</v>
      </c>
      <c r="L7217" s="28">
        <v>4</v>
      </c>
      <c r="M7217" s="28" t="str">
        <f t="shared" si="131"/>
        <v>765204</v>
      </c>
      <c r="N7217" s="28">
        <v>1450577</v>
      </c>
      <c r="O7217" s="279">
        <v>790554.85149999999</v>
      </c>
    </row>
    <row r="7218" spans="10:15" x14ac:dyDescent="0.2">
      <c r="J7218" s="28">
        <v>76520</v>
      </c>
      <c r="K7218" s="28" t="s">
        <v>1050</v>
      </c>
      <c r="L7218" s="28">
        <v>5</v>
      </c>
      <c r="M7218" s="28" t="str">
        <f t="shared" si="131"/>
        <v>765205</v>
      </c>
      <c r="N7218" s="28">
        <v>264769</v>
      </c>
      <c r="O7218" s="279">
        <v>863639.32499999995</v>
      </c>
    </row>
    <row r="7219" spans="10:15" x14ac:dyDescent="0.2">
      <c r="J7219" s="28">
        <v>76520</v>
      </c>
      <c r="K7219" s="28" t="s">
        <v>1050</v>
      </c>
      <c r="L7219" s="28">
        <v>6</v>
      </c>
      <c r="M7219" s="28" t="str">
        <f t="shared" si="131"/>
        <v>765206</v>
      </c>
      <c r="N7219" s="28">
        <v>107014</v>
      </c>
      <c r="O7219" s="279">
        <v>803863.35829999996</v>
      </c>
    </row>
    <row r="7220" spans="10:15" x14ac:dyDescent="0.2">
      <c r="J7220" s="28">
        <v>76520</v>
      </c>
      <c r="K7220" s="28" t="s">
        <v>1050</v>
      </c>
      <c r="L7220" s="28">
        <v>7</v>
      </c>
      <c r="M7220" s="28" t="str">
        <f t="shared" si="131"/>
        <v>765207</v>
      </c>
      <c r="N7220" s="28">
        <v>56528</v>
      </c>
      <c r="O7220" s="279">
        <v>802880.45600000001</v>
      </c>
    </row>
    <row r="7221" spans="10:15" x14ac:dyDescent="0.2">
      <c r="J7221" s="28">
        <v>76520</v>
      </c>
      <c r="K7221" s="28" t="s">
        <v>1050</v>
      </c>
      <c r="L7221" s="28">
        <v>8</v>
      </c>
      <c r="M7221" s="28" t="str">
        <f t="shared" si="131"/>
        <v>765208</v>
      </c>
      <c r="N7221" s="28">
        <v>24256</v>
      </c>
      <c r="O7221" s="279">
        <v>951188.95330000005</v>
      </c>
    </row>
    <row r="7222" spans="10:15" x14ac:dyDescent="0.2">
      <c r="J7222" s="28">
        <v>76520</v>
      </c>
      <c r="K7222" s="28" t="s">
        <v>1050</v>
      </c>
      <c r="L7222" s="28">
        <v>9</v>
      </c>
      <c r="M7222" s="28" t="str">
        <f t="shared" si="131"/>
        <v>765209</v>
      </c>
      <c r="N7222" s="28">
        <v>97351</v>
      </c>
      <c r="O7222" s="279">
        <v>971661.4719</v>
      </c>
    </row>
    <row r="7223" spans="10:15" x14ac:dyDescent="0.2">
      <c r="J7223" s="28">
        <v>76520</v>
      </c>
      <c r="K7223" s="28" t="s">
        <v>1050</v>
      </c>
      <c r="L7223" s="28">
        <v>10</v>
      </c>
      <c r="M7223" s="28" t="str">
        <f t="shared" si="131"/>
        <v>7652010</v>
      </c>
      <c r="N7223" s="28">
        <v>640714</v>
      </c>
      <c r="O7223" s="279">
        <v>1104145.105</v>
      </c>
    </row>
    <row r="7224" spans="10:15" x14ac:dyDescent="0.2">
      <c r="J7224" s="28">
        <v>76520</v>
      </c>
      <c r="K7224" s="28" t="s">
        <v>1050</v>
      </c>
      <c r="L7224" s="28">
        <v>11</v>
      </c>
      <c r="M7224" s="28" t="str">
        <f t="shared" si="131"/>
        <v>7652011</v>
      </c>
      <c r="N7224" s="28">
        <v>141787</v>
      </c>
      <c r="O7224" s="279">
        <v>406372.83429999999</v>
      </c>
    </row>
    <row r="7225" spans="10:15" x14ac:dyDescent="0.2">
      <c r="J7225" s="28">
        <v>76520</v>
      </c>
      <c r="K7225" s="28" t="s">
        <v>1050</v>
      </c>
      <c r="L7225" s="28">
        <v>12</v>
      </c>
      <c r="M7225" s="28" t="str">
        <f t="shared" si="131"/>
        <v>7652012</v>
      </c>
      <c r="N7225" s="28">
        <v>0</v>
      </c>
      <c r="O7225" s="279">
        <v>115790.6406</v>
      </c>
    </row>
    <row r="7226" spans="10:15" x14ac:dyDescent="0.2">
      <c r="J7226" s="28">
        <v>76563</v>
      </c>
      <c r="K7226" s="28" t="s">
        <v>1051</v>
      </c>
      <c r="L7226" s="28">
        <v>1</v>
      </c>
      <c r="M7226" s="28" t="str">
        <f t="shared" si="131"/>
        <v>765631</v>
      </c>
      <c r="N7226" s="28">
        <v>55302</v>
      </c>
      <c r="O7226" s="279">
        <v>68582.676349999994</v>
      </c>
    </row>
    <row r="7227" spans="10:15" x14ac:dyDescent="0.2">
      <c r="J7227" s="28">
        <v>76563</v>
      </c>
      <c r="K7227" s="28" t="s">
        <v>1051</v>
      </c>
      <c r="L7227" s="28">
        <v>2</v>
      </c>
      <c r="M7227" s="28" t="str">
        <f t="shared" si="131"/>
        <v>765632</v>
      </c>
      <c r="N7227" s="28">
        <v>539929</v>
      </c>
      <c r="O7227" s="279">
        <v>222158.68150000001</v>
      </c>
    </row>
    <row r="7228" spans="10:15" x14ac:dyDescent="0.2">
      <c r="J7228" s="28">
        <v>76563</v>
      </c>
      <c r="K7228" s="28" t="s">
        <v>1051</v>
      </c>
      <c r="L7228" s="28">
        <v>3</v>
      </c>
      <c r="M7228" s="28" t="str">
        <f t="shared" si="131"/>
        <v>765633</v>
      </c>
      <c r="N7228" s="28">
        <v>215820</v>
      </c>
      <c r="O7228" s="279">
        <v>406022.05719999998</v>
      </c>
    </row>
    <row r="7229" spans="10:15" x14ac:dyDescent="0.2">
      <c r="J7229" s="28">
        <v>76563</v>
      </c>
      <c r="K7229" s="28" t="s">
        <v>1051</v>
      </c>
      <c r="L7229" s="28">
        <v>4</v>
      </c>
      <c r="M7229" s="28" t="str">
        <f t="shared" si="131"/>
        <v>765634</v>
      </c>
      <c r="N7229" s="28">
        <v>64366</v>
      </c>
      <c r="O7229" s="279">
        <v>488554.88449999999</v>
      </c>
    </row>
    <row r="7230" spans="10:15" x14ac:dyDescent="0.2">
      <c r="J7230" s="28">
        <v>76563</v>
      </c>
      <c r="K7230" s="28" t="s">
        <v>1051</v>
      </c>
      <c r="L7230" s="28">
        <v>5</v>
      </c>
      <c r="M7230" s="28" t="str">
        <f t="shared" si="131"/>
        <v>765635</v>
      </c>
      <c r="N7230" s="28">
        <v>11313</v>
      </c>
      <c r="O7230" s="279">
        <v>534790.06050000002</v>
      </c>
    </row>
    <row r="7231" spans="10:15" x14ac:dyDescent="0.2">
      <c r="J7231" s="28">
        <v>76563</v>
      </c>
      <c r="K7231" s="28" t="s">
        <v>1051</v>
      </c>
      <c r="L7231" s="28">
        <v>6</v>
      </c>
      <c r="M7231" s="28" t="str">
        <f t="shared" si="131"/>
        <v>765636</v>
      </c>
      <c r="N7231" s="28">
        <v>5306</v>
      </c>
      <c r="O7231" s="279">
        <v>544864.50249999994</v>
      </c>
    </row>
    <row r="7232" spans="10:15" x14ac:dyDescent="0.2">
      <c r="J7232" s="28">
        <v>76563</v>
      </c>
      <c r="K7232" s="28" t="s">
        <v>1051</v>
      </c>
      <c r="L7232" s="28">
        <v>7</v>
      </c>
      <c r="M7232" s="28" t="str">
        <f t="shared" si="131"/>
        <v>765637</v>
      </c>
      <c r="N7232" s="28">
        <v>1163</v>
      </c>
      <c r="O7232" s="279">
        <v>138390.4473</v>
      </c>
    </row>
    <row r="7233" spans="10:15" x14ac:dyDescent="0.2">
      <c r="J7233" s="28">
        <v>76563</v>
      </c>
      <c r="K7233" s="28" t="s">
        <v>1051</v>
      </c>
      <c r="L7233" s="28">
        <v>9</v>
      </c>
      <c r="M7233" s="28" t="str">
        <f t="shared" si="131"/>
        <v>765639</v>
      </c>
      <c r="N7233" s="28">
        <v>8315</v>
      </c>
      <c r="O7233" s="279">
        <v>404388.3554</v>
      </c>
    </row>
    <row r="7234" spans="10:15" x14ac:dyDescent="0.2">
      <c r="J7234" s="28">
        <v>76563</v>
      </c>
      <c r="K7234" s="28" t="s">
        <v>1051</v>
      </c>
      <c r="L7234" s="28">
        <v>10</v>
      </c>
      <c r="M7234" s="28" t="str">
        <f t="shared" si="131"/>
        <v>7656310</v>
      </c>
      <c r="N7234" s="28">
        <v>18484</v>
      </c>
      <c r="O7234" s="279">
        <v>477301.4926</v>
      </c>
    </row>
    <row r="7235" spans="10:15" x14ac:dyDescent="0.2">
      <c r="J7235" s="28">
        <v>76563</v>
      </c>
      <c r="K7235" s="28" t="s">
        <v>1051</v>
      </c>
      <c r="L7235" s="28">
        <v>11</v>
      </c>
      <c r="M7235" s="28" t="str">
        <f t="shared" ref="M7235:M7298" si="132">J7235&amp;L7235</f>
        <v>7656311</v>
      </c>
      <c r="N7235" s="28">
        <v>134</v>
      </c>
      <c r="O7235" s="279">
        <v>372751.72409999999</v>
      </c>
    </row>
    <row r="7236" spans="10:15" x14ac:dyDescent="0.2">
      <c r="J7236" s="28">
        <v>76563</v>
      </c>
      <c r="K7236" s="28" t="s">
        <v>1051</v>
      </c>
      <c r="L7236" s="28">
        <v>12</v>
      </c>
      <c r="M7236" s="28" t="str">
        <f t="shared" si="132"/>
        <v>7656312</v>
      </c>
      <c r="N7236" s="28">
        <v>0</v>
      </c>
      <c r="O7236" s="279">
        <v>64189.018510000002</v>
      </c>
    </row>
    <row r="7237" spans="10:15" x14ac:dyDescent="0.2">
      <c r="J7237" s="28">
        <v>76606</v>
      </c>
      <c r="K7237" s="28" t="s">
        <v>1052</v>
      </c>
      <c r="L7237" s="28">
        <v>1</v>
      </c>
      <c r="M7237" s="28" t="str">
        <f t="shared" si="132"/>
        <v>766061</v>
      </c>
      <c r="N7237" s="28">
        <v>23629</v>
      </c>
      <c r="O7237" s="279">
        <v>63888.221290000001</v>
      </c>
    </row>
    <row r="7238" spans="10:15" x14ac:dyDescent="0.2">
      <c r="J7238" s="28">
        <v>76606</v>
      </c>
      <c r="K7238" s="28" t="s">
        <v>1052</v>
      </c>
      <c r="L7238" s="28">
        <v>2</v>
      </c>
      <c r="M7238" s="28" t="str">
        <f t="shared" si="132"/>
        <v>766062</v>
      </c>
      <c r="N7238" s="28">
        <v>123241</v>
      </c>
      <c r="O7238" s="279">
        <v>217073.61780000001</v>
      </c>
    </row>
    <row r="7239" spans="10:15" x14ac:dyDescent="0.2">
      <c r="J7239" s="28">
        <v>76606</v>
      </c>
      <c r="K7239" s="28" t="s">
        <v>1052</v>
      </c>
      <c r="L7239" s="28">
        <v>3</v>
      </c>
      <c r="M7239" s="28" t="str">
        <f t="shared" si="132"/>
        <v>766063</v>
      </c>
      <c r="N7239" s="28">
        <v>33411</v>
      </c>
      <c r="O7239" s="279">
        <v>439507.65399999998</v>
      </c>
    </row>
    <row r="7240" spans="10:15" x14ac:dyDescent="0.2">
      <c r="J7240" s="28">
        <v>76606</v>
      </c>
      <c r="K7240" s="28" t="s">
        <v>1052</v>
      </c>
      <c r="L7240" s="28">
        <v>4</v>
      </c>
      <c r="M7240" s="28" t="str">
        <f t="shared" si="132"/>
        <v>766064</v>
      </c>
      <c r="N7240" s="28">
        <v>4762</v>
      </c>
      <c r="O7240" s="279">
        <v>472234.10629999998</v>
      </c>
    </row>
    <row r="7241" spans="10:15" x14ac:dyDescent="0.2">
      <c r="J7241" s="28">
        <v>76606</v>
      </c>
      <c r="K7241" s="28" t="s">
        <v>1052</v>
      </c>
      <c r="L7241" s="28">
        <v>5</v>
      </c>
      <c r="M7241" s="28" t="str">
        <f t="shared" si="132"/>
        <v>766065</v>
      </c>
      <c r="N7241" s="28">
        <v>1607</v>
      </c>
      <c r="O7241" s="279">
        <v>251163.06349999999</v>
      </c>
    </row>
    <row r="7242" spans="10:15" x14ac:dyDescent="0.2">
      <c r="J7242" s="28">
        <v>76606</v>
      </c>
      <c r="K7242" s="28" t="s">
        <v>1052</v>
      </c>
      <c r="L7242" s="28">
        <v>6</v>
      </c>
      <c r="M7242" s="28" t="str">
        <f t="shared" si="132"/>
        <v>766066</v>
      </c>
      <c r="N7242" s="28">
        <v>240</v>
      </c>
      <c r="O7242" s="279">
        <v>17385.162479999999</v>
      </c>
    </row>
    <row r="7243" spans="10:15" x14ac:dyDescent="0.2">
      <c r="J7243" s="28">
        <v>76606</v>
      </c>
      <c r="K7243" s="28" t="s">
        <v>1052</v>
      </c>
      <c r="L7243" s="28">
        <v>9</v>
      </c>
      <c r="M7243" s="28" t="str">
        <f t="shared" si="132"/>
        <v>766069</v>
      </c>
      <c r="N7243" s="28">
        <v>5691</v>
      </c>
      <c r="O7243" s="279">
        <v>322307.3653</v>
      </c>
    </row>
    <row r="7244" spans="10:15" x14ac:dyDescent="0.2">
      <c r="J7244" s="28">
        <v>76606</v>
      </c>
      <c r="K7244" s="28" t="s">
        <v>1052</v>
      </c>
      <c r="L7244" s="28">
        <v>10</v>
      </c>
      <c r="M7244" s="28" t="str">
        <f t="shared" si="132"/>
        <v>7660610</v>
      </c>
      <c r="N7244" s="28">
        <v>7551</v>
      </c>
      <c r="O7244" s="279">
        <v>667221.74140000006</v>
      </c>
    </row>
    <row r="7245" spans="10:15" x14ac:dyDescent="0.2">
      <c r="J7245" s="28">
        <v>76606</v>
      </c>
      <c r="K7245" s="28" t="s">
        <v>1052</v>
      </c>
      <c r="L7245" s="28">
        <v>11</v>
      </c>
      <c r="M7245" s="28" t="str">
        <f t="shared" si="132"/>
        <v>7660611</v>
      </c>
      <c r="N7245" s="28">
        <v>15</v>
      </c>
      <c r="O7245" s="279">
        <v>36858.407079999997</v>
      </c>
    </row>
    <row r="7246" spans="10:15" x14ac:dyDescent="0.2">
      <c r="J7246" s="28">
        <v>76606</v>
      </c>
      <c r="K7246" s="28" t="s">
        <v>1052</v>
      </c>
      <c r="L7246" s="28">
        <v>12</v>
      </c>
      <c r="M7246" s="28" t="str">
        <f t="shared" si="132"/>
        <v>7660612</v>
      </c>
      <c r="N7246" s="28">
        <v>0</v>
      </c>
      <c r="O7246" s="279">
        <v>36953.578880000001</v>
      </c>
    </row>
    <row r="7247" spans="10:15" x14ac:dyDescent="0.2">
      <c r="J7247" s="28">
        <v>76616</v>
      </c>
      <c r="K7247" s="28" t="s">
        <v>1053</v>
      </c>
      <c r="L7247" s="28">
        <v>1</v>
      </c>
      <c r="M7247" s="28" t="str">
        <f t="shared" si="132"/>
        <v>766161</v>
      </c>
      <c r="N7247" s="28">
        <v>23981</v>
      </c>
      <c r="O7247" s="279">
        <v>90865.715060000002</v>
      </c>
    </row>
    <row r="7248" spans="10:15" x14ac:dyDescent="0.2">
      <c r="J7248" s="28">
        <v>76616</v>
      </c>
      <c r="K7248" s="28" t="s">
        <v>1053</v>
      </c>
      <c r="L7248" s="28">
        <v>2</v>
      </c>
      <c r="M7248" s="28" t="str">
        <f t="shared" si="132"/>
        <v>766162</v>
      </c>
      <c r="N7248" s="28">
        <v>108058</v>
      </c>
      <c r="O7248" s="279">
        <v>165680.98240000001</v>
      </c>
    </row>
    <row r="7249" spans="10:15" x14ac:dyDescent="0.2">
      <c r="J7249" s="28">
        <v>76616</v>
      </c>
      <c r="K7249" s="28" t="s">
        <v>1053</v>
      </c>
      <c r="L7249" s="28">
        <v>3</v>
      </c>
      <c r="M7249" s="28" t="str">
        <f t="shared" si="132"/>
        <v>766163</v>
      </c>
      <c r="N7249" s="28">
        <v>14115</v>
      </c>
      <c r="O7249" s="279">
        <v>213906.5839</v>
      </c>
    </row>
    <row r="7250" spans="10:15" x14ac:dyDescent="0.2">
      <c r="J7250" s="28">
        <v>76616</v>
      </c>
      <c r="K7250" s="28" t="s">
        <v>1053</v>
      </c>
      <c r="L7250" s="28">
        <v>4</v>
      </c>
      <c r="M7250" s="28" t="str">
        <f t="shared" si="132"/>
        <v>766164</v>
      </c>
      <c r="N7250" s="28">
        <v>3968</v>
      </c>
      <c r="O7250" s="279">
        <v>91951.278890000001</v>
      </c>
    </row>
    <row r="7251" spans="10:15" x14ac:dyDescent="0.2">
      <c r="J7251" s="28">
        <v>76616</v>
      </c>
      <c r="K7251" s="28" t="s">
        <v>1053</v>
      </c>
      <c r="L7251" s="28">
        <v>9</v>
      </c>
      <c r="M7251" s="28" t="str">
        <f t="shared" si="132"/>
        <v>766169</v>
      </c>
      <c r="N7251" s="28">
        <v>6167</v>
      </c>
      <c r="O7251" s="279">
        <v>180838.68599999999</v>
      </c>
    </row>
    <row r="7252" spans="10:15" x14ac:dyDescent="0.2">
      <c r="J7252" s="28">
        <v>76616</v>
      </c>
      <c r="K7252" s="28" t="s">
        <v>1053</v>
      </c>
      <c r="L7252" s="28">
        <v>10</v>
      </c>
      <c r="M7252" s="28" t="str">
        <f t="shared" si="132"/>
        <v>7661610</v>
      </c>
      <c r="N7252" s="28">
        <v>4141</v>
      </c>
      <c r="O7252" s="279">
        <v>227947.77780000001</v>
      </c>
    </row>
    <row r="7253" spans="10:15" x14ac:dyDescent="0.2">
      <c r="J7253" s="28">
        <v>76616</v>
      </c>
      <c r="K7253" s="28" t="s">
        <v>1053</v>
      </c>
      <c r="L7253" s="28">
        <v>12</v>
      </c>
      <c r="M7253" s="28" t="str">
        <f t="shared" si="132"/>
        <v>7661612</v>
      </c>
      <c r="N7253" s="28">
        <v>0</v>
      </c>
      <c r="O7253" s="279">
        <v>24312.325209999999</v>
      </c>
    </row>
    <row r="7254" spans="10:15" x14ac:dyDescent="0.2">
      <c r="J7254" s="28">
        <v>76622</v>
      </c>
      <c r="K7254" s="28" t="s">
        <v>1054</v>
      </c>
      <c r="L7254" s="28">
        <v>1</v>
      </c>
      <c r="M7254" s="28" t="str">
        <f t="shared" si="132"/>
        <v>766221</v>
      </c>
      <c r="N7254" s="28">
        <v>8083</v>
      </c>
      <c r="O7254" s="279">
        <v>58866.623359999998</v>
      </c>
    </row>
    <row r="7255" spans="10:15" x14ac:dyDescent="0.2">
      <c r="J7255" s="28">
        <v>76622</v>
      </c>
      <c r="K7255" s="28" t="s">
        <v>1054</v>
      </c>
      <c r="L7255" s="28">
        <v>2</v>
      </c>
      <c r="M7255" s="28" t="str">
        <f t="shared" si="132"/>
        <v>766222</v>
      </c>
      <c r="N7255" s="28">
        <v>369229</v>
      </c>
      <c r="O7255" s="279">
        <v>316833.53659999999</v>
      </c>
    </row>
    <row r="7256" spans="10:15" x14ac:dyDescent="0.2">
      <c r="J7256" s="28">
        <v>76622</v>
      </c>
      <c r="K7256" s="28" t="s">
        <v>1054</v>
      </c>
      <c r="L7256" s="28">
        <v>3</v>
      </c>
      <c r="M7256" s="28" t="str">
        <f t="shared" si="132"/>
        <v>766223</v>
      </c>
      <c r="N7256" s="28">
        <v>293850</v>
      </c>
      <c r="O7256" s="279">
        <v>481331.33730000001</v>
      </c>
    </row>
    <row r="7257" spans="10:15" x14ac:dyDescent="0.2">
      <c r="J7257" s="28">
        <v>76622</v>
      </c>
      <c r="K7257" s="28" t="s">
        <v>1054</v>
      </c>
      <c r="L7257" s="28">
        <v>4</v>
      </c>
      <c r="M7257" s="28" t="str">
        <f t="shared" si="132"/>
        <v>766224</v>
      </c>
      <c r="N7257" s="28">
        <v>153080</v>
      </c>
      <c r="O7257" s="279">
        <v>585466.11040000001</v>
      </c>
    </row>
    <row r="7258" spans="10:15" x14ac:dyDescent="0.2">
      <c r="J7258" s="28">
        <v>76622</v>
      </c>
      <c r="K7258" s="28" t="s">
        <v>1054</v>
      </c>
      <c r="L7258" s="28">
        <v>5</v>
      </c>
      <c r="M7258" s="28" t="str">
        <f t="shared" si="132"/>
        <v>766225</v>
      </c>
      <c r="N7258" s="28">
        <v>33667</v>
      </c>
      <c r="O7258" s="279">
        <v>587251.08810000005</v>
      </c>
    </row>
    <row r="7259" spans="10:15" x14ac:dyDescent="0.2">
      <c r="J7259" s="28">
        <v>76622</v>
      </c>
      <c r="K7259" s="28" t="s">
        <v>1054</v>
      </c>
      <c r="L7259" s="28">
        <v>6</v>
      </c>
      <c r="M7259" s="28" t="str">
        <f t="shared" si="132"/>
        <v>766226</v>
      </c>
      <c r="N7259" s="28">
        <v>25276</v>
      </c>
      <c r="O7259" s="279">
        <v>912261.43290000001</v>
      </c>
    </row>
    <row r="7260" spans="10:15" x14ac:dyDescent="0.2">
      <c r="J7260" s="28">
        <v>76622</v>
      </c>
      <c r="K7260" s="28" t="s">
        <v>1054</v>
      </c>
      <c r="L7260" s="28">
        <v>7</v>
      </c>
      <c r="M7260" s="28" t="str">
        <f t="shared" si="132"/>
        <v>766227</v>
      </c>
      <c r="N7260" s="28">
        <v>9217</v>
      </c>
      <c r="O7260" s="279">
        <v>1436289.486</v>
      </c>
    </row>
    <row r="7261" spans="10:15" x14ac:dyDescent="0.2">
      <c r="J7261" s="28">
        <v>76622</v>
      </c>
      <c r="K7261" s="28" t="s">
        <v>1054</v>
      </c>
      <c r="L7261" s="28">
        <v>8</v>
      </c>
      <c r="M7261" s="28" t="str">
        <f t="shared" si="132"/>
        <v>766228</v>
      </c>
      <c r="N7261" s="28">
        <v>7981</v>
      </c>
      <c r="O7261" s="279">
        <v>161267.34090000001</v>
      </c>
    </row>
    <row r="7262" spans="10:15" x14ac:dyDescent="0.2">
      <c r="J7262" s="28">
        <v>76622</v>
      </c>
      <c r="K7262" s="28" t="s">
        <v>1054</v>
      </c>
      <c r="L7262" s="28">
        <v>9</v>
      </c>
      <c r="M7262" s="28" t="str">
        <f t="shared" si="132"/>
        <v>766229</v>
      </c>
      <c r="N7262" s="28">
        <v>12219</v>
      </c>
      <c r="O7262" s="279">
        <v>561821.71490000002</v>
      </c>
    </row>
    <row r="7263" spans="10:15" x14ac:dyDescent="0.2">
      <c r="J7263" s="28">
        <v>76622</v>
      </c>
      <c r="K7263" s="28" t="s">
        <v>1054</v>
      </c>
      <c r="L7263" s="28">
        <v>10</v>
      </c>
      <c r="M7263" s="28" t="str">
        <f t="shared" si="132"/>
        <v>7662210</v>
      </c>
      <c r="N7263" s="28">
        <v>48760</v>
      </c>
      <c r="O7263" s="279">
        <v>626041.36510000005</v>
      </c>
    </row>
    <row r="7264" spans="10:15" x14ac:dyDescent="0.2">
      <c r="J7264" s="28">
        <v>76622</v>
      </c>
      <c r="K7264" s="28" t="s">
        <v>1054</v>
      </c>
      <c r="L7264" s="28">
        <v>11</v>
      </c>
      <c r="M7264" s="28" t="str">
        <f t="shared" si="132"/>
        <v>7662211</v>
      </c>
      <c r="N7264" s="28">
        <v>1034</v>
      </c>
      <c r="O7264" s="279">
        <v>284448.64289999998</v>
      </c>
    </row>
    <row r="7265" spans="10:15" x14ac:dyDescent="0.2">
      <c r="J7265" s="28">
        <v>76622</v>
      </c>
      <c r="K7265" s="28" t="s">
        <v>1054</v>
      </c>
      <c r="L7265" s="28">
        <v>12</v>
      </c>
      <c r="M7265" s="28" t="str">
        <f t="shared" si="132"/>
        <v>7662212</v>
      </c>
      <c r="N7265" s="28">
        <v>0</v>
      </c>
      <c r="O7265" s="279">
        <v>87797.842959999994</v>
      </c>
    </row>
    <row r="7266" spans="10:15" x14ac:dyDescent="0.2">
      <c r="J7266" s="28">
        <v>76670</v>
      </c>
      <c r="K7266" s="28" t="s">
        <v>1055</v>
      </c>
      <c r="L7266" s="28">
        <v>1</v>
      </c>
      <c r="M7266" s="28" t="str">
        <f t="shared" si="132"/>
        <v>766701</v>
      </c>
      <c r="N7266" s="28">
        <v>21514</v>
      </c>
      <c r="O7266" s="279">
        <v>64501.733990000001</v>
      </c>
    </row>
    <row r="7267" spans="10:15" x14ac:dyDescent="0.2">
      <c r="J7267" s="28">
        <v>76670</v>
      </c>
      <c r="K7267" s="28" t="s">
        <v>1055</v>
      </c>
      <c r="L7267" s="28">
        <v>2</v>
      </c>
      <c r="M7267" s="28" t="str">
        <f t="shared" si="132"/>
        <v>766702</v>
      </c>
      <c r="N7267" s="28">
        <v>105459</v>
      </c>
      <c r="O7267" s="279">
        <v>168966.54550000001</v>
      </c>
    </row>
    <row r="7268" spans="10:15" x14ac:dyDescent="0.2">
      <c r="J7268" s="28">
        <v>76670</v>
      </c>
      <c r="K7268" s="28" t="s">
        <v>1055</v>
      </c>
      <c r="L7268" s="28">
        <v>3</v>
      </c>
      <c r="M7268" s="28" t="str">
        <f t="shared" si="132"/>
        <v>766703</v>
      </c>
      <c r="N7268" s="28">
        <v>17376</v>
      </c>
      <c r="O7268" s="279">
        <v>184590.2966</v>
      </c>
    </row>
    <row r="7269" spans="10:15" x14ac:dyDescent="0.2">
      <c r="J7269" s="28">
        <v>76670</v>
      </c>
      <c r="K7269" s="28" t="s">
        <v>1055</v>
      </c>
      <c r="L7269" s="28">
        <v>4</v>
      </c>
      <c r="M7269" s="28" t="str">
        <f t="shared" si="132"/>
        <v>766704</v>
      </c>
      <c r="N7269" s="28">
        <v>5467</v>
      </c>
      <c r="O7269" s="279">
        <v>111303.27</v>
      </c>
    </row>
    <row r="7270" spans="10:15" x14ac:dyDescent="0.2">
      <c r="J7270" s="28">
        <v>76670</v>
      </c>
      <c r="K7270" s="28" t="s">
        <v>1055</v>
      </c>
      <c r="L7270" s="28">
        <v>5</v>
      </c>
      <c r="M7270" s="28" t="str">
        <f t="shared" si="132"/>
        <v>766705</v>
      </c>
      <c r="N7270" s="28">
        <v>2696</v>
      </c>
      <c r="O7270" s="279">
        <v>60998.066220000001</v>
      </c>
    </row>
    <row r="7271" spans="10:15" x14ac:dyDescent="0.2">
      <c r="J7271" s="28">
        <v>76670</v>
      </c>
      <c r="K7271" s="28" t="s">
        <v>1055</v>
      </c>
      <c r="L7271" s="28">
        <v>7</v>
      </c>
      <c r="M7271" s="28" t="str">
        <f t="shared" si="132"/>
        <v>766707</v>
      </c>
      <c r="N7271" s="28">
        <v>1562</v>
      </c>
      <c r="O7271" s="279">
        <v>61989.06667</v>
      </c>
    </row>
    <row r="7272" spans="10:15" x14ac:dyDescent="0.2">
      <c r="J7272" s="28">
        <v>76670</v>
      </c>
      <c r="K7272" s="28" t="s">
        <v>1055</v>
      </c>
      <c r="L7272" s="28">
        <v>8</v>
      </c>
      <c r="M7272" s="28" t="str">
        <f t="shared" si="132"/>
        <v>766708</v>
      </c>
      <c r="N7272" s="28">
        <v>266</v>
      </c>
      <c r="O7272" s="279">
        <v>17995.933659999999</v>
      </c>
    </row>
    <row r="7273" spans="10:15" x14ac:dyDescent="0.2">
      <c r="J7273" s="28">
        <v>76670</v>
      </c>
      <c r="K7273" s="28" t="s">
        <v>1055</v>
      </c>
      <c r="L7273" s="28">
        <v>9</v>
      </c>
      <c r="M7273" s="28" t="str">
        <f t="shared" si="132"/>
        <v>766709</v>
      </c>
      <c r="N7273" s="28">
        <v>2559</v>
      </c>
      <c r="O7273" s="279">
        <v>197644.49290000001</v>
      </c>
    </row>
    <row r="7274" spans="10:15" x14ac:dyDescent="0.2">
      <c r="J7274" s="28">
        <v>76670</v>
      </c>
      <c r="K7274" s="28" t="s">
        <v>1055</v>
      </c>
      <c r="L7274" s="28">
        <v>10</v>
      </c>
      <c r="M7274" s="28" t="str">
        <f t="shared" si="132"/>
        <v>7667010</v>
      </c>
      <c r="N7274" s="28">
        <v>2865</v>
      </c>
      <c r="O7274" s="279">
        <v>158185.11929999999</v>
      </c>
    </row>
    <row r="7275" spans="10:15" x14ac:dyDescent="0.2">
      <c r="J7275" s="28">
        <v>76670</v>
      </c>
      <c r="K7275" s="28" t="s">
        <v>1055</v>
      </c>
      <c r="L7275" s="28">
        <v>11</v>
      </c>
      <c r="M7275" s="28" t="str">
        <f t="shared" si="132"/>
        <v>7667011</v>
      </c>
      <c r="N7275" s="28">
        <v>69</v>
      </c>
      <c r="O7275" s="279">
        <v>82063.829790000003</v>
      </c>
    </row>
    <row r="7276" spans="10:15" x14ac:dyDescent="0.2">
      <c r="J7276" s="28">
        <v>76670</v>
      </c>
      <c r="K7276" s="28" t="s">
        <v>1055</v>
      </c>
      <c r="L7276" s="28">
        <v>12</v>
      </c>
      <c r="M7276" s="28" t="str">
        <f t="shared" si="132"/>
        <v>7667012</v>
      </c>
      <c r="N7276" s="28">
        <v>0</v>
      </c>
      <c r="O7276" s="279">
        <v>28751.778750000001</v>
      </c>
    </row>
    <row r="7277" spans="10:15" x14ac:dyDescent="0.2">
      <c r="J7277" s="28">
        <v>76736</v>
      </c>
      <c r="K7277" s="28" t="s">
        <v>1056</v>
      </c>
      <c r="L7277" s="28">
        <v>1</v>
      </c>
      <c r="M7277" s="28" t="str">
        <f t="shared" si="132"/>
        <v>767361</v>
      </c>
      <c r="N7277" s="28">
        <v>87790</v>
      </c>
      <c r="O7277" s="279">
        <v>70225.493050000005</v>
      </c>
    </row>
    <row r="7278" spans="10:15" x14ac:dyDescent="0.2">
      <c r="J7278" s="28">
        <v>76736</v>
      </c>
      <c r="K7278" s="28" t="s">
        <v>1056</v>
      </c>
      <c r="L7278" s="28">
        <v>2</v>
      </c>
      <c r="M7278" s="28" t="str">
        <f t="shared" si="132"/>
        <v>767362</v>
      </c>
      <c r="N7278" s="28">
        <v>433201</v>
      </c>
      <c r="O7278" s="279">
        <v>224527.93859999999</v>
      </c>
    </row>
    <row r="7279" spans="10:15" x14ac:dyDescent="0.2">
      <c r="J7279" s="28">
        <v>76736</v>
      </c>
      <c r="K7279" s="28" t="s">
        <v>1056</v>
      </c>
      <c r="L7279" s="28">
        <v>3</v>
      </c>
      <c r="M7279" s="28" t="str">
        <f t="shared" si="132"/>
        <v>767363</v>
      </c>
      <c r="N7279" s="28">
        <v>180375</v>
      </c>
      <c r="O7279" s="279">
        <v>377960.19209999999</v>
      </c>
    </row>
    <row r="7280" spans="10:15" x14ac:dyDescent="0.2">
      <c r="J7280" s="28">
        <v>76736</v>
      </c>
      <c r="K7280" s="28" t="s">
        <v>1056</v>
      </c>
      <c r="L7280" s="28">
        <v>4</v>
      </c>
      <c r="M7280" s="28" t="str">
        <f t="shared" si="132"/>
        <v>767364</v>
      </c>
      <c r="N7280" s="28">
        <v>72628</v>
      </c>
      <c r="O7280" s="279">
        <v>457026.1189</v>
      </c>
    </row>
    <row r="7281" spans="10:15" x14ac:dyDescent="0.2">
      <c r="J7281" s="28">
        <v>76736</v>
      </c>
      <c r="K7281" s="28" t="s">
        <v>1056</v>
      </c>
      <c r="L7281" s="28">
        <v>5</v>
      </c>
      <c r="M7281" s="28" t="str">
        <f t="shared" si="132"/>
        <v>767365</v>
      </c>
      <c r="N7281" s="28">
        <v>12404</v>
      </c>
      <c r="O7281" s="279">
        <v>491349.98310000001</v>
      </c>
    </row>
    <row r="7282" spans="10:15" x14ac:dyDescent="0.2">
      <c r="J7282" s="28">
        <v>76736</v>
      </c>
      <c r="K7282" s="28" t="s">
        <v>1056</v>
      </c>
      <c r="L7282" s="28">
        <v>6</v>
      </c>
      <c r="M7282" s="28" t="str">
        <f t="shared" si="132"/>
        <v>767366</v>
      </c>
      <c r="N7282" s="28">
        <v>785</v>
      </c>
      <c r="O7282" s="279">
        <v>593689.245</v>
      </c>
    </row>
    <row r="7283" spans="10:15" x14ac:dyDescent="0.2">
      <c r="J7283" s="28">
        <v>76736</v>
      </c>
      <c r="K7283" s="28" t="s">
        <v>1056</v>
      </c>
      <c r="L7283" s="28">
        <v>7</v>
      </c>
      <c r="M7283" s="28" t="str">
        <f t="shared" si="132"/>
        <v>767367</v>
      </c>
      <c r="N7283" s="28">
        <v>1584</v>
      </c>
      <c r="O7283" s="279">
        <v>1298863.551</v>
      </c>
    </row>
    <row r="7284" spans="10:15" x14ac:dyDescent="0.2">
      <c r="J7284" s="28">
        <v>76736</v>
      </c>
      <c r="K7284" s="28" t="s">
        <v>1056</v>
      </c>
      <c r="L7284" s="28">
        <v>9</v>
      </c>
      <c r="M7284" s="28" t="str">
        <f t="shared" si="132"/>
        <v>767369</v>
      </c>
      <c r="N7284" s="28">
        <v>35354</v>
      </c>
      <c r="O7284" s="279">
        <v>403635.15779999999</v>
      </c>
    </row>
    <row r="7285" spans="10:15" x14ac:dyDescent="0.2">
      <c r="J7285" s="28">
        <v>76736</v>
      </c>
      <c r="K7285" s="28" t="s">
        <v>1056</v>
      </c>
      <c r="L7285" s="28">
        <v>10</v>
      </c>
      <c r="M7285" s="28" t="str">
        <f t="shared" si="132"/>
        <v>7673610</v>
      </c>
      <c r="N7285" s="28">
        <v>100034</v>
      </c>
      <c r="O7285" s="279">
        <v>539397.60840000003</v>
      </c>
    </row>
    <row r="7286" spans="10:15" x14ac:dyDescent="0.2">
      <c r="J7286" s="28">
        <v>76736</v>
      </c>
      <c r="K7286" s="28" t="s">
        <v>1056</v>
      </c>
      <c r="L7286" s="28">
        <v>11</v>
      </c>
      <c r="M7286" s="28" t="str">
        <f t="shared" si="132"/>
        <v>7673611</v>
      </c>
      <c r="N7286" s="28">
        <v>1982</v>
      </c>
      <c r="O7286" s="279">
        <v>245682.1398</v>
      </c>
    </row>
    <row r="7287" spans="10:15" x14ac:dyDescent="0.2">
      <c r="J7287" s="28">
        <v>76736</v>
      </c>
      <c r="K7287" s="28" t="s">
        <v>1056</v>
      </c>
      <c r="L7287" s="28">
        <v>12</v>
      </c>
      <c r="M7287" s="28" t="str">
        <f t="shared" si="132"/>
        <v>7673612</v>
      </c>
      <c r="N7287" s="28">
        <v>0</v>
      </c>
      <c r="O7287" s="279">
        <v>34920.04752</v>
      </c>
    </row>
    <row r="7288" spans="10:15" x14ac:dyDescent="0.2">
      <c r="J7288" s="28">
        <v>76823</v>
      </c>
      <c r="K7288" s="28" t="s">
        <v>1057</v>
      </c>
      <c r="L7288" s="28">
        <v>1</v>
      </c>
      <c r="M7288" s="28" t="str">
        <f t="shared" si="132"/>
        <v>768231</v>
      </c>
      <c r="N7288" s="28">
        <v>58663</v>
      </c>
      <c r="O7288" s="279">
        <v>54788.605009999999</v>
      </c>
    </row>
    <row r="7289" spans="10:15" x14ac:dyDescent="0.2">
      <c r="J7289" s="28">
        <v>76823</v>
      </c>
      <c r="K7289" s="28" t="s">
        <v>1057</v>
      </c>
      <c r="L7289" s="28">
        <v>2</v>
      </c>
      <c r="M7289" s="28" t="str">
        <f t="shared" si="132"/>
        <v>768232</v>
      </c>
      <c r="N7289" s="28">
        <v>124661</v>
      </c>
      <c r="O7289" s="279">
        <v>104200.663</v>
      </c>
    </row>
    <row r="7290" spans="10:15" x14ac:dyDescent="0.2">
      <c r="J7290" s="28">
        <v>76823</v>
      </c>
      <c r="K7290" s="28" t="s">
        <v>1057</v>
      </c>
      <c r="L7290" s="28">
        <v>3</v>
      </c>
      <c r="M7290" s="28" t="str">
        <f t="shared" si="132"/>
        <v>768233</v>
      </c>
      <c r="N7290" s="28">
        <v>17361</v>
      </c>
      <c r="O7290" s="279">
        <v>123136.2977</v>
      </c>
    </row>
    <row r="7291" spans="10:15" x14ac:dyDescent="0.2">
      <c r="J7291" s="28">
        <v>76823</v>
      </c>
      <c r="K7291" s="28" t="s">
        <v>1057</v>
      </c>
      <c r="L7291" s="28">
        <v>4</v>
      </c>
      <c r="M7291" s="28" t="str">
        <f t="shared" si="132"/>
        <v>768234</v>
      </c>
      <c r="N7291" s="28">
        <v>1158</v>
      </c>
      <c r="O7291" s="279">
        <v>33798.9038</v>
      </c>
    </row>
    <row r="7292" spans="10:15" x14ac:dyDescent="0.2">
      <c r="J7292" s="28">
        <v>76823</v>
      </c>
      <c r="K7292" s="28" t="s">
        <v>1057</v>
      </c>
      <c r="L7292" s="28">
        <v>6</v>
      </c>
      <c r="M7292" s="28" t="str">
        <f t="shared" si="132"/>
        <v>768236</v>
      </c>
      <c r="N7292" s="28">
        <v>2236</v>
      </c>
      <c r="O7292" s="279">
        <v>120300.7689</v>
      </c>
    </row>
    <row r="7293" spans="10:15" x14ac:dyDescent="0.2">
      <c r="J7293" s="28">
        <v>76823</v>
      </c>
      <c r="K7293" s="28" t="s">
        <v>1057</v>
      </c>
      <c r="L7293" s="28">
        <v>9</v>
      </c>
      <c r="M7293" s="28" t="str">
        <f t="shared" si="132"/>
        <v>768239</v>
      </c>
      <c r="N7293" s="28">
        <v>4561</v>
      </c>
      <c r="O7293" s="279">
        <v>159601.22949999999</v>
      </c>
    </row>
    <row r="7294" spans="10:15" x14ac:dyDescent="0.2">
      <c r="J7294" s="28">
        <v>76823</v>
      </c>
      <c r="K7294" s="28" t="s">
        <v>1057</v>
      </c>
      <c r="L7294" s="28">
        <v>10</v>
      </c>
      <c r="M7294" s="28" t="str">
        <f t="shared" si="132"/>
        <v>7682310</v>
      </c>
      <c r="N7294" s="28">
        <v>935</v>
      </c>
      <c r="O7294" s="279">
        <v>219156.10200000001</v>
      </c>
    </row>
    <row r="7295" spans="10:15" x14ac:dyDescent="0.2">
      <c r="J7295" s="28">
        <v>76823</v>
      </c>
      <c r="K7295" s="28" t="s">
        <v>1057</v>
      </c>
      <c r="L7295" s="28">
        <v>12</v>
      </c>
      <c r="M7295" s="28" t="str">
        <f t="shared" si="132"/>
        <v>7682312</v>
      </c>
      <c r="N7295" s="28">
        <v>0</v>
      </c>
      <c r="O7295" s="279">
        <v>10331.03117</v>
      </c>
    </row>
    <row r="7296" spans="10:15" x14ac:dyDescent="0.2">
      <c r="J7296" s="28">
        <v>76828</v>
      </c>
      <c r="K7296" s="28" t="s">
        <v>1058</v>
      </c>
      <c r="L7296" s="28">
        <v>1</v>
      </c>
      <c r="M7296" s="28" t="str">
        <f t="shared" si="132"/>
        <v>768281</v>
      </c>
      <c r="N7296" s="28">
        <v>21387</v>
      </c>
      <c r="O7296" s="279">
        <v>68354.42641</v>
      </c>
    </row>
    <row r="7297" spans="10:15" x14ac:dyDescent="0.2">
      <c r="J7297" s="28">
        <v>76828</v>
      </c>
      <c r="K7297" s="28" t="s">
        <v>1058</v>
      </c>
      <c r="L7297" s="28">
        <v>2</v>
      </c>
      <c r="M7297" s="28" t="str">
        <f t="shared" si="132"/>
        <v>768282</v>
      </c>
      <c r="N7297" s="28">
        <v>128848</v>
      </c>
      <c r="O7297" s="279">
        <v>171042.80009999999</v>
      </c>
    </row>
    <row r="7298" spans="10:15" x14ac:dyDescent="0.2">
      <c r="J7298" s="28">
        <v>76828</v>
      </c>
      <c r="K7298" s="28" t="s">
        <v>1058</v>
      </c>
      <c r="L7298" s="28">
        <v>3</v>
      </c>
      <c r="M7298" s="28" t="str">
        <f t="shared" si="132"/>
        <v>768283</v>
      </c>
      <c r="N7298" s="28">
        <v>38213</v>
      </c>
      <c r="O7298" s="279">
        <v>278415.18300000002</v>
      </c>
    </row>
    <row r="7299" spans="10:15" x14ac:dyDescent="0.2">
      <c r="J7299" s="28">
        <v>76828</v>
      </c>
      <c r="K7299" s="28" t="s">
        <v>1058</v>
      </c>
      <c r="L7299" s="28">
        <v>4</v>
      </c>
      <c r="M7299" s="28" t="str">
        <f t="shared" ref="M7299:M7362" si="133">J7299&amp;L7299</f>
        <v>768284</v>
      </c>
      <c r="N7299" s="28">
        <v>15207</v>
      </c>
      <c r="O7299" s="279">
        <v>291312.47240000003</v>
      </c>
    </row>
    <row r="7300" spans="10:15" x14ac:dyDescent="0.2">
      <c r="J7300" s="28">
        <v>76828</v>
      </c>
      <c r="K7300" s="28" t="s">
        <v>1058</v>
      </c>
      <c r="L7300" s="28">
        <v>5</v>
      </c>
      <c r="M7300" s="28" t="str">
        <f t="shared" si="133"/>
        <v>768285</v>
      </c>
      <c r="N7300" s="28">
        <v>848</v>
      </c>
      <c r="O7300" s="279">
        <v>513438.67920000001</v>
      </c>
    </row>
    <row r="7301" spans="10:15" x14ac:dyDescent="0.2">
      <c r="J7301" s="28">
        <v>76828</v>
      </c>
      <c r="K7301" s="28" t="s">
        <v>1058</v>
      </c>
      <c r="L7301" s="28">
        <v>7</v>
      </c>
      <c r="M7301" s="28" t="str">
        <f t="shared" si="133"/>
        <v>768287</v>
      </c>
      <c r="N7301" s="28">
        <v>580</v>
      </c>
      <c r="O7301" s="279">
        <v>54238.649369999999</v>
      </c>
    </row>
    <row r="7302" spans="10:15" x14ac:dyDescent="0.2">
      <c r="J7302" s="28">
        <v>76828</v>
      </c>
      <c r="K7302" s="28" t="s">
        <v>1058</v>
      </c>
      <c r="L7302" s="28">
        <v>9</v>
      </c>
      <c r="M7302" s="28" t="str">
        <f t="shared" si="133"/>
        <v>768289</v>
      </c>
      <c r="N7302" s="28">
        <v>4550</v>
      </c>
      <c r="O7302" s="279">
        <v>239695.22560000001</v>
      </c>
    </row>
    <row r="7303" spans="10:15" x14ac:dyDescent="0.2">
      <c r="J7303" s="28">
        <v>76828</v>
      </c>
      <c r="K7303" s="28" t="s">
        <v>1058</v>
      </c>
      <c r="L7303" s="28">
        <v>10</v>
      </c>
      <c r="M7303" s="28" t="str">
        <f t="shared" si="133"/>
        <v>7682810</v>
      </c>
      <c r="N7303" s="28">
        <v>3077</v>
      </c>
      <c r="O7303" s="279">
        <v>373489.4878</v>
      </c>
    </row>
    <row r="7304" spans="10:15" x14ac:dyDescent="0.2">
      <c r="J7304" s="28">
        <v>76828</v>
      </c>
      <c r="K7304" s="28" t="s">
        <v>1058</v>
      </c>
      <c r="L7304" s="28">
        <v>11</v>
      </c>
      <c r="M7304" s="28" t="str">
        <f t="shared" si="133"/>
        <v>7682811</v>
      </c>
      <c r="N7304" s="28">
        <v>196</v>
      </c>
      <c r="O7304" s="279">
        <v>88309.025580000001</v>
      </c>
    </row>
    <row r="7305" spans="10:15" x14ac:dyDescent="0.2">
      <c r="J7305" s="28">
        <v>76828</v>
      </c>
      <c r="K7305" s="28" t="s">
        <v>1058</v>
      </c>
      <c r="L7305" s="28">
        <v>12</v>
      </c>
      <c r="M7305" s="28" t="str">
        <f t="shared" si="133"/>
        <v>7682812</v>
      </c>
      <c r="N7305" s="28">
        <v>0</v>
      </c>
      <c r="O7305" s="279">
        <v>28528.262900000002</v>
      </c>
    </row>
    <row r="7306" spans="10:15" x14ac:dyDescent="0.2">
      <c r="J7306" s="28">
        <v>76834</v>
      </c>
      <c r="K7306" s="28" t="s">
        <v>1059</v>
      </c>
      <c r="L7306" s="28">
        <v>1</v>
      </c>
      <c r="M7306" s="28" t="str">
        <f t="shared" si="133"/>
        <v>768341</v>
      </c>
      <c r="N7306" s="28">
        <v>36229</v>
      </c>
      <c r="O7306" s="279">
        <v>116807.6977</v>
      </c>
    </row>
    <row r="7307" spans="10:15" x14ac:dyDescent="0.2">
      <c r="J7307" s="28">
        <v>76834</v>
      </c>
      <c r="K7307" s="28" t="s">
        <v>1059</v>
      </c>
      <c r="L7307" s="28">
        <v>2</v>
      </c>
      <c r="M7307" s="28" t="str">
        <f t="shared" si="133"/>
        <v>768342</v>
      </c>
      <c r="N7307" s="28">
        <v>1905967</v>
      </c>
      <c r="O7307" s="279">
        <v>338602.8175</v>
      </c>
    </row>
    <row r="7308" spans="10:15" x14ac:dyDescent="0.2">
      <c r="J7308" s="28">
        <v>76834</v>
      </c>
      <c r="K7308" s="28" t="s">
        <v>1059</v>
      </c>
      <c r="L7308" s="28">
        <v>3</v>
      </c>
      <c r="M7308" s="28" t="str">
        <f t="shared" si="133"/>
        <v>768343</v>
      </c>
      <c r="N7308" s="28">
        <v>1910576</v>
      </c>
      <c r="O7308" s="279">
        <v>568036.25439999998</v>
      </c>
    </row>
    <row r="7309" spans="10:15" x14ac:dyDescent="0.2">
      <c r="J7309" s="28">
        <v>76834</v>
      </c>
      <c r="K7309" s="28" t="s">
        <v>1059</v>
      </c>
      <c r="L7309" s="28">
        <v>4</v>
      </c>
      <c r="M7309" s="28" t="str">
        <f t="shared" si="133"/>
        <v>768344</v>
      </c>
      <c r="N7309" s="28">
        <v>1071599</v>
      </c>
      <c r="O7309" s="279">
        <v>782510.26119999995</v>
      </c>
    </row>
    <row r="7310" spans="10:15" x14ac:dyDescent="0.2">
      <c r="J7310" s="28">
        <v>76834</v>
      </c>
      <c r="K7310" s="28" t="s">
        <v>1059</v>
      </c>
      <c r="L7310" s="28">
        <v>5</v>
      </c>
      <c r="M7310" s="28" t="str">
        <f t="shared" si="133"/>
        <v>768345</v>
      </c>
      <c r="N7310" s="28">
        <v>198822</v>
      </c>
      <c r="O7310" s="279">
        <v>837444.07869999995</v>
      </c>
    </row>
    <row r="7311" spans="10:15" x14ac:dyDescent="0.2">
      <c r="J7311" s="28">
        <v>76834</v>
      </c>
      <c r="K7311" s="28" t="s">
        <v>1059</v>
      </c>
      <c r="L7311" s="28">
        <v>6</v>
      </c>
      <c r="M7311" s="28" t="str">
        <f t="shared" si="133"/>
        <v>768346</v>
      </c>
      <c r="N7311" s="28">
        <v>103366</v>
      </c>
      <c r="O7311" s="279">
        <v>811412.01080000005</v>
      </c>
    </row>
    <row r="7312" spans="10:15" x14ac:dyDescent="0.2">
      <c r="J7312" s="28">
        <v>76834</v>
      </c>
      <c r="K7312" s="28" t="s">
        <v>1059</v>
      </c>
      <c r="L7312" s="28">
        <v>7</v>
      </c>
      <c r="M7312" s="28" t="str">
        <f t="shared" si="133"/>
        <v>768347</v>
      </c>
      <c r="N7312" s="28">
        <v>32149</v>
      </c>
      <c r="O7312" s="279">
        <v>646849.56310000003</v>
      </c>
    </row>
    <row r="7313" spans="10:15" x14ac:dyDescent="0.2">
      <c r="J7313" s="28">
        <v>76834</v>
      </c>
      <c r="K7313" s="28" t="s">
        <v>1059</v>
      </c>
      <c r="L7313" s="28">
        <v>8</v>
      </c>
      <c r="M7313" s="28" t="str">
        <f t="shared" si="133"/>
        <v>768348</v>
      </c>
      <c r="N7313" s="28">
        <v>60206</v>
      </c>
      <c r="O7313" s="279">
        <v>568889.79929999996</v>
      </c>
    </row>
    <row r="7314" spans="10:15" x14ac:dyDescent="0.2">
      <c r="J7314" s="28">
        <v>76834</v>
      </c>
      <c r="K7314" s="28" t="s">
        <v>1059</v>
      </c>
      <c r="L7314" s="28">
        <v>9</v>
      </c>
      <c r="M7314" s="28" t="str">
        <f t="shared" si="133"/>
        <v>768349</v>
      </c>
      <c r="N7314" s="28">
        <v>48825</v>
      </c>
      <c r="O7314" s="279">
        <v>928951.49939999997</v>
      </c>
    </row>
    <row r="7315" spans="10:15" x14ac:dyDescent="0.2">
      <c r="J7315" s="28">
        <v>76834</v>
      </c>
      <c r="K7315" s="28" t="s">
        <v>1059</v>
      </c>
      <c r="L7315" s="28">
        <v>10</v>
      </c>
      <c r="M7315" s="28" t="str">
        <f t="shared" si="133"/>
        <v>7683410</v>
      </c>
      <c r="N7315" s="28">
        <v>373906</v>
      </c>
      <c r="O7315" s="279">
        <v>1381314.3659999999</v>
      </c>
    </row>
    <row r="7316" spans="10:15" x14ac:dyDescent="0.2">
      <c r="J7316" s="28">
        <v>76834</v>
      </c>
      <c r="K7316" s="28" t="s">
        <v>1059</v>
      </c>
      <c r="L7316" s="28">
        <v>11</v>
      </c>
      <c r="M7316" s="28" t="str">
        <f t="shared" si="133"/>
        <v>7683411</v>
      </c>
      <c r="N7316" s="28">
        <v>38772</v>
      </c>
      <c r="O7316" s="279">
        <v>265229.64520000003</v>
      </c>
    </row>
    <row r="7317" spans="10:15" x14ac:dyDescent="0.2">
      <c r="J7317" s="28">
        <v>76834</v>
      </c>
      <c r="K7317" s="28" t="s">
        <v>1059</v>
      </c>
      <c r="L7317" s="28">
        <v>12</v>
      </c>
      <c r="M7317" s="28" t="str">
        <f t="shared" si="133"/>
        <v>7683412</v>
      </c>
      <c r="N7317" s="28">
        <v>0</v>
      </c>
      <c r="O7317" s="279">
        <v>129966.6397</v>
      </c>
    </row>
    <row r="7318" spans="10:15" x14ac:dyDescent="0.2">
      <c r="J7318" s="28">
        <v>76845</v>
      </c>
      <c r="K7318" s="28" t="s">
        <v>1060</v>
      </c>
      <c r="L7318" s="28">
        <v>1</v>
      </c>
      <c r="M7318" s="28" t="str">
        <f t="shared" si="133"/>
        <v>768451</v>
      </c>
      <c r="N7318" s="28">
        <v>10226</v>
      </c>
      <c r="O7318" s="279">
        <v>74238.445739999996</v>
      </c>
    </row>
    <row r="7319" spans="10:15" x14ac:dyDescent="0.2">
      <c r="J7319" s="28">
        <v>76845</v>
      </c>
      <c r="K7319" s="28" t="s">
        <v>1060</v>
      </c>
      <c r="L7319" s="28">
        <v>2</v>
      </c>
      <c r="M7319" s="28" t="str">
        <f t="shared" si="133"/>
        <v>768452</v>
      </c>
      <c r="N7319" s="28">
        <v>25096</v>
      </c>
      <c r="O7319" s="279">
        <v>128683.34729999999</v>
      </c>
    </row>
    <row r="7320" spans="10:15" x14ac:dyDescent="0.2">
      <c r="J7320" s="28">
        <v>76845</v>
      </c>
      <c r="K7320" s="28" t="s">
        <v>1060</v>
      </c>
      <c r="L7320" s="28">
        <v>3</v>
      </c>
      <c r="M7320" s="28" t="str">
        <f t="shared" si="133"/>
        <v>768453</v>
      </c>
      <c r="N7320" s="28">
        <v>8326</v>
      </c>
      <c r="O7320" s="279">
        <v>168035.24179999999</v>
      </c>
    </row>
    <row r="7321" spans="10:15" x14ac:dyDescent="0.2">
      <c r="J7321" s="28">
        <v>76845</v>
      </c>
      <c r="K7321" s="28" t="s">
        <v>1060</v>
      </c>
      <c r="L7321" s="28">
        <v>4</v>
      </c>
      <c r="M7321" s="28" t="str">
        <f t="shared" si="133"/>
        <v>768454</v>
      </c>
      <c r="N7321" s="28">
        <v>2165</v>
      </c>
      <c r="O7321" s="279">
        <v>82509.206950000007</v>
      </c>
    </row>
    <row r="7322" spans="10:15" x14ac:dyDescent="0.2">
      <c r="J7322" s="28">
        <v>76845</v>
      </c>
      <c r="K7322" s="28" t="s">
        <v>1060</v>
      </c>
      <c r="L7322" s="28">
        <v>5</v>
      </c>
      <c r="M7322" s="28" t="str">
        <f t="shared" si="133"/>
        <v>768455</v>
      </c>
      <c r="N7322" s="28">
        <v>604</v>
      </c>
      <c r="O7322" s="279">
        <v>694871.16559999995</v>
      </c>
    </row>
    <row r="7323" spans="10:15" x14ac:dyDescent="0.2">
      <c r="J7323" s="28">
        <v>76845</v>
      </c>
      <c r="K7323" s="28" t="s">
        <v>1060</v>
      </c>
      <c r="L7323" s="28">
        <v>9</v>
      </c>
      <c r="M7323" s="28" t="str">
        <f t="shared" si="133"/>
        <v>768459</v>
      </c>
      <c r="N7323" s="28">
        <v>1870</v>
      </c>
      <c r="O7323" s="279">
        <v>96343.823959999994</v>
      </c>
    </row>
    <row r="7324" spans="10:15" x14ac:dyDescent="0.2">
      <c r="J7324" s="28">
        <v>76845</v>
      </c>
      <c r="K7324" s="28" t="s">
        <v>1060</v>
      </c>
      <c r="L7324" s="28">
        <v>10</v>
      </c>
      <c r="M7324" s="28" t="str">
        <f t="shared" si="133"/>
        <v>7684510</v>
      </c>
      <c r="N7324" s="28">
        <v>2258</v>
      </c>
      <c r="O7324" s="279">
        <v>480062.73719999997</v>
      </c>
    </row>
    <row r="7325" spans="10:15" x14ac:dyDescent="0.2">
      <c r="J7325" s="28">
        <v>76845</v>
      </c>
      <c r="K7325" s="28" t="s">
        <v>1060</v>
      </c>
      <c r="L7325" s="28">
        <v>11</v>
      </c>
      <c r="M7325" s="28" t="str">
        <f t="shared" si="133"/>
        <v>7684511</v>
      </c>
      <c r="N7325" s="28">
        <v>607</v>
      </c>
      <c r="O7325" s="279">
        <v>84656.206739999994</v>
      </c>
    </row>
    <row r="7326" spans="10:15" x14ac:dyDescent="0.2">
      <c r="J7326" s="28">
        <v>76845</v>
      </c>
      <c r="K7326" s="28" t="s">
        <v>1060</v>
      </c>
      <c r="L7326" s="28">
        <v>12</v>
      </c>
      <c r="M7326" s="28" t="str">
        <f t="shared" si="133"/>
        <v>7684512</v>
      </c>
      <c r="N7326" s="28">
        <v>0</v>
      </c>
      <c r="O7326" s="279">
        <v>22197.139729999999</v>
      </c>
    </row>
    <row r="7327" spans="10:15" x14ac:dyDescent="0.2">
      <c r="J7327" s="28">
        <v>76863</v>
      </c>
      <c r="K7327" s="28" t="s">
        <v>1061</v>
      </c>
      <c r="L7327" s="28">
        <v>1</v>
      </c>
      <c r="M7327" s="28" t="str">
        <f t="shared" si="133"/>
        <v>768631</v>
      </c>
      <c r="N7327" s="28">
        <v>17930</v>
      </c>
      <c r="O7327" s="279">
        <v>74355.700249999994</v>
      </c>
    </row>
    <row r="7328" spans="10:15" x14ac:dyDescent="0.2">
      <c r="J7328" s="28">
        <v>76863</v>
      </c>
      <c r="K7328" s="28" t="s">
        <v>1061</v>
      </c>
      <c r="L7328" s="28">
        <v>2</v>
      </c>
      <c r="M7328" s="28" t="str">
        <f t="shared" si="133"/>
        <v>768632</v>
      </c>
      <c r="N7328" s="28">
        <v>69345</v>
      </c>
      <c r="O7328" s="279">
        <v>132633.6808</v>
      </c>
    </row>
    <row r="7329" spans="10:15" x14ac:dyDescent="0.2">
      <c r="J7329" s="28">
        <v>76863</v>
      </c>
      <c r="K7329" s="28" t="s">
        <v>1061</v>
      </c>
      <c r="L7329" s="28">
        <v>3</v>
      </c>
      <c r="M7329" s="28" t="str">
        <f t="shared" si="133"/>
        <v>768633</v>
      </c>
      <c r="N7329" s="28">
        <v>19905</v>
      </c>
      <c r="O7329" s="279">
        <v>261500.1097</v>
      </c>
    </row>
    <row r="7330" spans="10:15" x14ac:dyDescent="0.2">
      <c r="J7330" s="28">
        <v>76863</v>
      </c>
      <c r="K7330" s="28" t="s">
        <v>1061</v>
      </c>
      <c r="L7330" s="28">
        <v>4</v>
      </c>
      <c r="M7330" s="28" t="str">
        <f t="shared" si="133"/>
        <v>768634</v>
      </c>
      <c r="N7330" s="28">
        <v>3354</v>
      </c>
      <c r="O7330" s="279">
        <v>354411.97560000001</v>
      </c>
    </row>
    <row r="7331" spans="10:15" x14ac:dyDescent="0.2">
      <c r="J7331" s="28">
        <v>76863</v>
      </c>
      <c r="K7331" s="28" t="s">
        <v>1061</v>
      </c>
      <c r="L7331" s="28">
        <v>5</v>
      </c>
      <c r="M7331" s="28" t="str">
        <f t="shared" si="133"/>
        <v>768635</v>
      </c>
      <c r="N7331" s="28">
        <v>1454</v>
      </c>
      <c r="O7331" s="279">
        <v>470280.56800000003</v>
      </c>
    </row>
    <row r="7332" spans="10:15" x14ac:dyDescent="0.2">
      <c r="J7332" s="28">
        <v>76863</v>
      </c>
      <c r="K7332" s="28" t="s">
        <v>1061</v>
      </c>
      <c r="L7332" s="28">
        <v>6</v>
      </c>
      <c r="M7332" s="28" t="str">
        <f t="shared" si="133"/>
        <v>768636</v>
      </c>
      <c r="N7332" s="28">
        <v>1518</v>
      </c>
      <c r="O7332" s="279">
        <v>185541.58410000001</v>
      </c>
    </row>
    <row r="7333" spans="10:15" x14ac:dyDescent="0.2">
      <c r="J7333" s="28">
        <v>76863</v>
      </c>
      <c r="K7333" s="28" t="s">
        <v>1061</v>
      </c>
      <c r="L7333" s="28">
        <v>9</v>
      </c>
      <c r="M7333" s="28" t="str">
        <f t="shared" si="133"/>
        <v>768639</v>
      </c>
      <c r="N7333" s="28">
        <v>12156</v>
      </c>
      <c r="O7333" s="279">
        <v>260390.2812</v>
      </c>
    </row>
    <row r="7334" spans="10:15" x14ac:dyDescent="0.2">
      <c r="J7334" s="28">
        <v>76863</v>
      </c>
      <c r="K7334" s="28" t="s">
        <v>1061</v>
      </c>
      <c r="L7334" s="28">
        <v>10</v>
      </c>
      <c r="M7334" s="28" t="str">
        <f t="shared" si="133"/>
        <v>7686310</v>
      </c>
      <c r="N7334" s="28">
        <v>4635</v>
      </c>
      <c r="O7334" s="279">
        <v>416625.91729999997</v>
      </c>
    </row>
    <row r="7335" spans="10:15" x14ac:dyDescent="0.2">
      <c r="J7335" s="28">
        <v>76863</v>
      </c>
      <c r="K7335" s="28" t="s">
        <v>1061</v>
      </c>
      <c r="L7335" s="28">
        <v>12</v>
      </c>
      <c r="M7335" s="28" t="str">
        <f t="shared" si="133"/>
        <v>7686312</v>
      </c>
      <c r="N7335" s="28">
        <v>0</v>
      </c>
      <c r="O7335" s="279">
        <v>25448.032729999999</v>
      </c>
    </row>
    <row r="7336" spans="10:15" x14ac:dyDescent="0.2">
      <c r="J7336" s="28">
        <v>76869</v>
      </c>
      <c r="K7336" s="28" t="s">
        <v>1062</v>
      </c>
      <c r="L7336" s="28">
        <v>1</v>
      </c>
      <c r="M7336" s="28" t="str">
        <f t="shared" si="133"/>
        <v>768691</v>
      </c>
      <c r="N7336" s="28">
        <v>17413</v>
      </c>
      <c r="O7336" s="279">
        <v>78894.944969999997</v>
      </c>
    </row>
    <row r="7337" spans="10:15" x14ac:dyDescent="0.2">
      <c r="J7337" s="28">
        <v>76869</v>
      </c>
      <c r="K7337" s="28" t="s">
        <v>1062</v>
      </c>
      <c r="L7337" s="28">
        <v>2</v>
      </c>
      <c r="M7337" s="28" t="str">
        <f t="shared" si="133"/>
        <v>768692</v>
      </c>
      <c r="N7337" s="28">
        <v>102646</v>
      </c>
      <c r="O7337" s="279">
        <v>196216.8786</v>
      </c>
    </row>
    <row r="7338" spans="10:15" x14ac:dyDescent="0.2">
      <c r="J7338" s="28">
        <v>76869</v>
      </c>
      <c r="K7338" s="28" t="s">
        <v>1062</v>
      </c>
      <c r="L7338" s="28">
        <v>3</v>
      </c>
      <c r="M7338" s="28" t="str">
        <f t="shared" si="133"/>
        <v>768693</v>
      </c>
      <c r="N7338" s="28">
        <v>47444</v>
      </c>
      <c r="O7338" s="279">
        <v>244814.54130000001</v>
      </c>
    </row>
    <row r="7339" spans="10:15" x14ac:dyDescent="0.2">
      <c r="J7339" s="28">
        <v>76869</v>
      </c>
      <c r="K7339" s="28" t="s">
        <v>1062</v>
      </c>
      <c r="L7339" s="28">
        <v>4</v>
      </c>
      <c r="M7339" s="28" t="str">
        <f t="shared" si="133"/>
        <v>768694</v>
      </c>
      <c r="N7339" s="28">
        <v>15665</v>
      </c>
      <c r="O7339" s="279">
        <v>188146.0448</v>
      </c>
    </row>
    <row r="7340" spans="10:15" x14ac:dyDescent="0.2">
      <c r="J7340" s="28">
        <v>76869</v>
      </c>
      <c r="K7340" s="28" t="s">
        <v>1062</v>
      </c>
      <c r="L7340" s="28">
        <v>5</v>
      </c>
      <c r="M7340" s="28" t="str">
        <f t="shared" si="133"/>
        <v>768695</v>
      </c>
      <c r="N7340" s="28">
        <v>2719</v>
      </c>
      <c r="O7340" s="279">
        <v>74724.499909999999</v>
      </c>
    </row>
    <row r="7341" spans="10:15" x14ac:dyDescent="0.2">
      <c r="J7341" s="28">
        <v>76869</v>
      </c>
      <c r="K7341" s="28" t="s">
        <v>1062</v>
      </c>
      <c r="L7341" s="28">
        <v>6</v>
      </c>
      <c r="M7341" s="28" t="str">
        <f t="shared" si="133"/>
        <v>768696</v>
      </c>
      <c r="N7341" s="28">
        <v>248</v>
      </c>
      <c r="O7341" s="279">
        <v>10352.492190000001</v>
      </c>
    </row>
    <row r="7342" spans="10:15" x14ac:dyDescent="0.2">
      <c r="J7342" s="28">
        <v>76869</v>
      </c>
      <c r="K7342" s="28" t="s">
        <v>1062</v>
      </c>
      <c r="L7342" s="28">
        <v>7</v>
      </c>
      <c r="M7342" s="28" t="str">
        <f t="shared" si="133"/>
        <v>768697</v>
      </c>
      <c r="N7342" s="28">
        <v>350</v>
      </c>
      <c r="O7342" s="279">
        <v>23616.859710000001</v>
      </c>
    </row>
    <row r="7343" spans="10:15" x14ac:dyDescent="0.2">
      <c r="J7343" s="28">
        <v>76869</v>
      </c>
      <c r="K7343" s="28" t="s">
        <v>1062</v>
      </c>
      <c r="L7343" s="28">
        <v>9</v>
      </c>
      <c r="M7343" s="28" t="str">
        <f t="shared" si="133"/>
        <v>768699</v>
      </c>
      <c r="N7343" s="28">
        <v>3963</v>
      </c>
      <c r="O7343" s="279">
        <v>237875.4927</v>
      </c>
    </row>
    <row r="7344" spans="10:15" x14ac:dyDescent="0.2">
      <c r="J7344" s="28">
        <v>76869</v>
      </c>
      <c r="K7344" s="28" t="s">
        <v>1062</v>
      </c>
      <c r="L7344" s="28">
        <v>10</v>
      </c>
      <c r="M7344" s="28" t="str">
        <f t="shared" si="133"/>
        <v>7686910</v>
      </c>
      <c r="N7344" s="28">
        <v>6876</v>
      </c>
      <c r="O7344" s="279">
        <v>381996.73019999999</v>
      </c>
    </row>
    <row r="7345" spans="10:15" x14ac:dyDescent="0.2">
      <c r="J7345" s="28">
        <v>76869</v>
      </c>
      <c r="K7345" s="28" t="s">
        <v>1062</v>
      </c>
      <c r="L7345" s="28">
        <v>11</v>
      </c>
      <c r="M7345" s="28" t="str">
        <f t="shared" si="133"/>
        <v>7686911</v>
      </c>
      <c r="N7345" s="28">
        <v>250</v>
      </c>
      <c r="O7345" s="279">
        <v>19899.541580000001</v>
      </c>
    </row>
    <row r="7346" spans="10:15" x14ac:dyDescent="0.2">
      <c r="J7346" s="28">
        <v>76869</v>
      </c>
      <c r="K7346" s="28" t="s">
        <v>1062</v>
      </c>
      <c r="L7346" s="28">
        <v>12</v>
      </c>
      <c r="M7346" s="28" t="str">
        <f t="shared" si="133"/>
        <v>7686912</v>
      </c>
      <c r="N7346" s="28">
        <v>0</v>
      </c>
      <c r="O7346" s="279">
        <v>32387.82789</v>
      </c>
    </row>
    <row r="7347" spans="10:15" x14ac:dyDescent="0.2">
      <c r="J7347" s="28">
        <v>76890</v>
      </c>
      <c r="K7347" s="28" t="s">
        <v>1063</v>
      </c>
      <c r="L7347" s="28">
        <v>1</v>
      </c>
      <c r="M7347" s="28" t="str">
        <f t="shared" si="133"/>
        <v>768901</v>
      </c>
      <c r="N7347" s="28">
        <v>36443</v>
      </c>
      <c r="O7347" s="279">
        <v>52441.597150000001</v>
      </c>
    </row>
    <row r="7348" spans="10:15" x14ac:dyDescent="0.2">
      <c r="J7348" s="28">
        <v>76890</v>
      </c>
      <c r="K7348" s="28" t="s">
        <v>1063</v>
      </c>
      <c r="L7348" s="28">
        <v>2</v>
      </c>
      <c r="M7348" s="28" t="str">
        <f t="shared" si="133"/>
        <v>768902</v>
      </c>
      <c r="N7348" s="28">
        <v>124281</v>
      </c>
      <c r="O7348" s="279">
        <v>116303.40429999999</v>
      </c>
    </row>
    <row r="7349" spans="10:15" x14ac:dyDescent="0.2">
      <c r="J7349" s="28">
        <v>76890</v>
      </c>
      <c r="K7349" s="28" t="s">
        <v>1063</v>
      </c>
      <c r="L7349" s="28">
        <v>3</v>
      </c>
      <c r="M7349" s="28" t="str">
        <f t="shared" si="133"/>
        <v>768903</v>
      </c>
      <c r="N7349" s="28">
        <v>13835</v>
      </c>
      <c r="O7349" s="279">
        <v>70530.944699999993</v>
      </c>
    </row>
    <row r="7350" spans="10:15" x14ac:dyDescent="0.2">
      <c r="J7350" s="28">
        <v>76890</v>
      </c>
      <c r="K7350" s="28" t="s">
        <v>1063</v>
      </c>
      <c r="L7350" s="28">
        <v>4</v>
      </c>
      <c r="M7350" s="28" t="str">
        <f t="shared" si="133"/>
        <v>768904</v>
      </c>
      <c r="N7350" s="28">
        <v>3206</v>
      </c>
      <c r="O7350" s="279">
        <v>51378.438560000002</v>
      </c>
    </row>
    <row r="7351" spans="10:15" x14ac:dyDescent="0.2">
      <c r="J7351" s="28">
        <v>76890</v>
      </c>
      <c r="K7351" s="28" t="s">
        <v>1063</v>
      </c>
      <c r="L7351" s="28">
        <v>9</v>
      </c>
      <c r="M7351" s="28" t="str">
        <f t="shared" si="133"/>
        <v>768909</v>
      </c>
      <c r="N7351" s="28">
        <v>5990</v>
      </c>
      <c r="O7351" s="279">
        <v>137768.3144</v>
      </c>
    </row>
    <row r="7352" spans="10:15" x14ac:dyDescent="0.2">
      <c r="J7352" s="28">
        <v>76890</v>
      </c>
      <c r="K7352" s="28" t="s">
        <v>1063</v>
      </c>
      <c r="L7352" s="28">
        <v>10</v>
      </c>
      <c r="M7352" s="28" t="str">
        <f t="shared" si="133"/>
        <v>7689010</v>
      </c>
      <c r="N7352" s="28">
        <v>8218</v>
      </c>
      <c r="O7352" s="279">
        <v>72084.045679999996</v>
      </c>
    </row>
    <row r="7353" spans="10:15" x14ac:dyDescent="0.2">
      <c r="J7353" s="28">
        <v>76890</v>
      </c>
      <c r="K7353" s="28" t="s">
        <v>1063</v>
      </c>
      <c r="L7353" s="28">
        <v>11</v>
      </c>
      <c r="M7353" s="28" t="str">
        <f t="shared" si="133"/>
        <v>7689011</v>
      </c>
      <c r="N7353" s="28">
        <v>13896</v>
      </c>
      <c r="O7353" s="279">
        <v>53252.796609999998</v>
      </c>
    </row>
    <row r="7354" spans="10:15" x14ac:dyDescent="0.2">
      <c r="J7354" s="28">
        <v>76890</v>
      </c>
      <c r="K7354" s="28" t="s">
        <v>1063</v>
      </c>
      <c r="L7354" s="28">
        <v>12</v>
      </c>
      <c r="M7354" s="28" t="str">
        <f t="shared" si="133"/>
        <v>7689012</v>
      </c>
      <c r="N7354" s="28">
        <v>0</v>
      </c>
      <c r="O7354" s="279">
        <v>18738.047210000001</v>
      </c>
    </row>
    <row r="7355" spans="10:15" x14ac:dyDescent="0.2">
      <c r="J7355" s="28">
        <v>76892</v>
      </c>
      <c r="K7355" s="28" t="s">
        <v>1064</v>
      </c>
      <c r="L7355" s="28">
        <v>1</v>
      </c>
      <c r="M7355" s="28" t="str">
        <f t="shared" si="133"/>
        <v>768921</v>
      </c>
      <c r="N7355" s="28">
        <v>153471</v>
      </c>
      <c r="O7355" s="279">
        <v>86650.826650000003</v>
      </c>
    </row>
    <row r="7356" spans="10:15" x14ac:dyDescent="0.2">
      <c r="J7356" s="28">
        <v>76892</v>
      </c>
      <c r="K7356" s="28" t="s">
        <v>1064</v>
      </c>
      <c r="L7356" s="28">
        <v>2</v>
      </c>
      <c r="M7356" s="28" t="str">
        <f t="shared" si="133"/>
        <v>768922</v>
      </c>
      <c r="N7356" s="28">
        <v>962043</v>
      </c>
      <c r="O7356" s="279">
        <v>321608.44380000001</v>
      </c>
    </row>
    <row r="7357" spans="10:15" x14ac:dyDescent="0.2">
      <c r="J7357" s="28">
        <v>76892</v>
      </c>
      <c r="K7357" s="28" t="s">
        <v>1064</v>
      </c>
      <c r="L7357" s="28">
        <v>3</v>
      </c>
      <c r="M7357" s="28" t="str">
        <f t="shared" si="133"/>
        <v>768923</v>
      </c>
      <c r="N7357" s="28">
        <v>555611</v>
      </c>
      <c r="O7357" s="279">
        <v>528187.49159999995</v>
      </c>
    </row>
    <row r="7358" spans="10:15" x14ac:dyDescent="0.2">
      <c r="J7358" s="28">
        <v>76892</v>
      </c>
      <c r="K7358" s="28" t="s">
        <v>1064</v>
      </c>
      <c r="L7358" s="28">
        <v>4</v>
      </c>
      <c r="M7358" s="28" t="str">
        <f t="shared" si="133"/>
        <v>768924</v>
      </c>
      <c r="N7358" s="28">
        <v>223064</v>
      </c>
      <c r="O7358" s="279">
        <v>634838.63230000006</v>
      </c>
    </row>
    <row r="7359" spans="10:15" x14ac:dyDescent="0.2">
      <c r="J7359" s="28">
        <v>76892</v>
      </c>
      <c r="K7359" s="28" t="s">
        <v>1064</v>
      </c>
      <c r="L7359" s="28">
        <v>5</v>
      </c>
      <c r="M7359" s="28" t="str">
        <f t="shared" si="133"/>
        <v>768925</v>
      </c>
      <c r="N7359" s="28">
        <v>24144</v>
      </c>
      <c r="O7359" s="279">
        <v>723423.44</v>
      </c>
    </row>
    <row r="7360" spans="10:15" x14ac:dyDescent="0.2">
      <c r="J7360" s="28">
        <v>76892</v>
      </c>
      <c r="K7360" s="28" t="s">
        <v>1064</v>
      </c>
      <c r="L7360" s="28">
        <v>6</v>
      </c>
      <c r="M7360" s="28" t="str">
        <f t="shared" si="133"/>
        <v>768926</v>
      </c>
      <c r="N7360" s="28">
        <v>14468</v>
      </c>
      <c r="O7360" s="279">
        <v>476896.44439999998</v>
      </c>
    </row>
    <row r="7361" spans="10:15" x14ac:dyDescent="0.2">
      <c r="J7361" s="28">
        <v>76892</v>
      </c>
      <c r="K7361" s="28" t="s">
        <v>1064</v>
      </c>
      <c r="L7361" s="28">
        <v>7</v>
      </c>
      <c r="M7361" s="28" t="str">
        <f t="shared" si="133"/>
        <v>768927</v>
      </c>
      <c r="N7361" s="28">
        <v>5788</v>
      </c>
      <c r="O7361" s="279">
        <v>455446.96860000002</v>
      </c>
    </row>
    <row r="7362" spans="10:15" x14ac:dyDescent="0.2">
      <c r="J7362" s="28">
        <v>76892</v>
      </c>
      <c r="K7362" s="28" t="s">
        <v>1064</v>
      </c>
      <c r="L7362" s="28">
        <v>8</v>
      </c>
      <c r="M7362" s="28" t="str">
        <f t="shared" si="133"/>
        <v>768928</v>
      </c>
      <c r="N7362" s="28">
        <v>2751</v>
      </c>
      <c r="O7362" s="279">
        <v>281955.62790000002</v>
      </c>
    </row>
    <row r="7363" spans="10:15" x14ac:dyDescent="0.2">
      <c r="J7363" s="28">
        <v>76892</v>
      </c>
      <c r="K7363" s="28" t="s">
        <v>1064</v>
      </c>
      <c r="L7363" s="28">
        <v>9</v>
      </c>
      <c r="M7363" s="28" t="str">
        <f t="shared" ref="M7363:M7426" si="134">J7363&amp;L7363</f>
        <v>768929</v>
      </c>
      <c r="N7363" s="28">
        <v>15892</v>
      </c>
      <c r="O7363" s="279">
        <v>593271.83559999999</v>
      </c>
    </row>
    <row r="7364" spans="10:15" x14ac:dyDescent="0.2">
      <c r="J7364" s="28">
        <v>76892</v>
      </c>
      <c r="K7364" s="28" t="s">
        <v>1064</v>
      </c>
      <c r="L7364" s="28">
        <v>10</v>
      </c>
      <c r="M7364" s="28" t="str">
        <f t="shared" si="134"/>
        <v>7689210</v>
      </c>
      <c r="N7364" s="28">
        <v>78467</v>
      </c>
      <c r="O7364" s="279">
        <v>795996.66130000004</v>
      </c>
    </row>
    <row r="7365" spans="10:15" x14ac:dyDescent="0.2">
      <c r="J7365" s="28">
        <v>76892</v>
      </c>
      <c r="K7365" s="28" t="s">
        <v>1064</v>
      </c>
      <c r="L7365" s="28">
        <v>11</v>
      </c>
      <c r="M7365" s="28" t="str">
        <f t="shared" si="134"/>
        <v>7689211</v>
      </c>
      <c r="N7365" s="28">
        <v>77979</v>
      </c>
      <c r="O7365" s="279">
        <v>348948.91749999998</v>
      </c>
    </row>
    <row r="7366" spans="10:15" x14ac:dyDescent="0.2">
      <c r="J7366" s="28">
        <v>76892</v>
      </c>
      <c r="K7366" s="28" t="s">
        <v>1064</v>
      </c>
      <c r="L7366" s="28">
        <v>12</v>
      </c>
      <c r="M7366" s="28" t="str">
        <f t="shared" si="134"/>
        <v>7689212</v>
      </c>
      <c r="N7366" s="28">
        <v>0</v>
      </c>
      <c r="O7366" s="279">
        <v>74006.12732</v>
      </c>
    </row>
    <row r="7367" spans="10:15" x14ac:dyDescent="0.2">
      <c r="J7367" s="28">
        <v>76895</v>
      </c>
      <c r="K7367" s="28" t="s">
        <v>1065</v>
      </c>
      <c r="L7367" s="28">
        <v>1</v>
      </c>
      <c r="M7367" s="28" t="str">
        <f t="shared" si="134"/>
        <v>768951</v>
      </c>
      <c r="N7367" s="28">
        <v>9546</v>
      </c>
      <c r="O7367" s="279">
        <v>86549.951369999995</v>
      </c>
    </row>
    <row r="7368" spans="10:15" x14ac:dyDescent="0.2">
      <c r="J7368" s="28">
        <v>76895</v>
      </c>
      <c r="K7368" s="28" t="s">
        <v>1065</v>
      </c>
      <c r="L7368" s="28">
        <v>2</v>
      </c>
      <c r="M7368" s="28" t="str">
        <f t="shared" si="134"/>
        <v>768952</v>
      </c>
      <c r="N7368" s="28">
        <v>386468</v>
      </c>
      <c r="O7368" s="279">
        <v>283633.674</v>
      </c>
    </row>
    <row r="7369" spans="10:15" x14ac:dyDescent="0.2">
      <c r="J7369" s="28">
        <v>76895</v>
      </c>
      <c r="K7369" s="28" t="s">
        <v>1065</v>
      </c>
      <c r="L7369" s="28">
        <v>3</v>
      </c>
      <c r="M7369" s="28" t="str">
        <f t="shared" si="134"/>
        <v>768953</v>
      </c>
      <c r="N7369" s="28">
        <v>304490</v>
      </c>
      <c r="O7369" s="279">
        <v>509799.96169999999</v>
      </c>
    </row>
    <row r="7370" spans="10:15" x14ac:dyDescent="0.2">
      <c r="J7370" s="28">
        <v>76895</v>
      </c>
      <c r="K7370" s="28" t="s">
        <v>1065</v>
      </c>
      <c r="L7370" s="28">
        <v>4</v>
      </c>
      <c r="M7370" s="28" t="str">
        <f t="shared" si="134"/>
        <v>768954</v>
      </c>
      <c r="N7370" s="28">
        <v>129535</v>
      </c>
      <c r="O7370" s="279">
        <v>658250.09629999998</v>
      </c>
    </row>
    <row r="7371" spans="10:15" x14ac:dyDescent="0.2">
      <c r="J7371" s="28">
        <v>76895</v>
      </c>
      <c r="K7371" s="28" t="s">
        <v>1065</v>
      </c>
      <c r="L7371" s="28">
        <v>5</v>
      </c>
      <c r="M7371" s="28" t="str">
        <f t="shared" si="134"/>
        <v>768955</v>
      </c>
      <c r="N7371" s="28">
        <v>23221</v>
      </c>
      <c r="O7371" s="279">
        <v>740647.30550000002</v>
      </c>
    </row>
    <row r="7372" spans="10:15" x14ac:dyDescent="0.2">
      <c r="J7372" s="28">
        <v>76895</v>
      </c>
      <c r="K7372" s="28" t="s">
        <v>1065</v>
      </c>
      <c r="L7372" s="28">
        <v>6</v>
      </c>
      <c r="M7372" s="28" t="str">
        <f t="shared" si="134"/>
        <v>768956</v>
      </c>
      <c r="N7372" s="28">
        <v>9365</v>
      </c>
      <c r="O7372" s="279">
        <v>747564.16599999997</v>
      </c>
    </row>
    <row r="7373" spans="10:15" x14ac:dyDescent="0.2">
      <c r="J7373" s="28">
        <v>76895</v>
      </c>
      <c r="K7373" s="28" t="s">
        <v>1065</v>
      </c>
      <c r="L7373" s="28">
        <v>7</v>
      </c>
      <c r="M7373" s="28" t="str">
        <f t="shared" si="134"/>
        <v>768957</v>
      </c>
      <c r="N7373" s="28">
        <v>3193</v>
      </c>
      <c r="O7373" s="279">
        <v>221922.25899999999</v>
      </c>
    </row>
    <row r="7374" spans="10:15" x14ac:dyDescent="0.2">
      <c r="J7374" s="28">
        <v>76895</v>
      </c>
      <c r="K7374" s="28" t="s">
        <v>1065</v>
      </c>
      <c r="L7374" s="28">
        <v>8</v>
      </c>
      <c r="M7374" s="28" t="str">
        <f t="shared" si="134"/>
        <v>768958</v>
      </c>
      <c r="N7374" s="28">
        <v>6464</v>
      </c>
      <c r="O7374" s="279">
        <v>386187.57549999998</v>
      </c>
    </row>
    <row r="7375" spans="10:15" x14ac:dyDescent="0.2">
      <c r="J7375" s="28">
        <v>76895</v>
      </c>
      <c r="K7375" s="28" t="s">
        <v>1065</v>
      </c>
      <c r="L7375" s="28">
        <v>9</v>
      </c>
      <c r="M7375" s="28" t="str">
        <f t="shared" si="134"/>
        <v>768959</v>
      </c>
      <c r="N7375" s="28">
        <v>10217</v>
      </c>
      <c r="O7375" s="279">
        <v>553676.2513</v>
      </c>
    </row>
    <row r="7376" spans="10:15" x14ac:dyDescent="0.2">
      <c r="J7376" s="28">
        <v>76895</v>
      </c>
      <c r="K7376" s="28" t="s">
        <v>1065</v>
      </c>
      <c r="L7376" s="28">
        <v>10</v>
      </c>
      <c r="M7376" s="28" t="str">
        <f t="shared" si="134"/>
        <v>7689510</v>
      </c>
      <c r="N7376" s="28">
        <v>59296</v>
      </c>
      <c r="O7376" s="279">
        <v>795253.83629999997</v>
      </c>
    </row>
    <row r="7377" spans="10:15" x14ac:dyDescent="0.2">
      <c r="J7377" s="28">
        <v>76895</v>
      </c>
      <c r="K7377" s="28" t="s">
        <v>1065</v>
      </c>
      <c r="L7377" s="28">
        <v>11</v>
      </c>
      <c r="M7377" s="28" t="str">
        <f t="shared" si="134"/>
        <v>7689511</v>
      </c>
      <c r="N7377" s="28">
        <v>5429</v>
      </c>
      <c r="O7377" s="279">
        <v>63506.9326</v>
      </c>
    </row>
    <row r="7378" spans="10:15" x14ac:dyDescent="0.2">
      <c r="J7378" s="28">
        <v>76895</v>
      </c>
      <c r="K7378" s="28" t="s">
        <v>1065</v>
      </c>
      <c r="L7378" s="28">
        <v>12</v>
      </c>
      <c r="M7378" s="28" t="str">
        <f t="shared" si="134"/>
        <v>7689512</v>
      </c>
      <c r="N7378" s="28">
        <v>0</v>
      </c>
      <c r="O7378" s="279">
        <v>45807.09953</v>
      </c>
    </row>
    <row r="7379" spans="10:15" x14ac:dyDescent="0.2">
      <c r="J7379" s="28">
        <v>81001</v>
      </c>
      <c r="K7379" s="28" t="s">
        <v>1066</v>
      </c>
      <c r="L7379" s="28">
        <v>1</v>
      </c>
      <c r="M7379" s="28" t="str">
        <f t="shared" si="134"/>
        <v>810011</v>
      </c>
      <c r="N7379" s="28">
        <v>340967</v>
      </c>
      <c r="O7379" s="279">
        <v>42827.441330000001</v>
      </c>
    </row>
    <row r="7380" spans="10:15" x14ac:dyDescent="0.2">
      <c r="J7380" s="28">
        <v>81001</v>
      </c>
      <c r="K7380" s="28" t="s">
        <v>1066</v>
      </c>
      <c r="L7380" s="28">
        <v>2</v>
      </c>
      <c r="M7380" s="28" t="str">
        <f t="shared" si="134"/>
        <v>810012</v>
      </c>
      <c r="N7380" s="28">
        <v>694982</v>
      </c>
      <c r="O7380" s="279">
        <v>153460.57999999999</v>
      </c>
    </row>
    <row r="7381" spans="10:15" x14ac:dyDescent="0.2">
      <c r="J7381" s="28">
        <v>81001</v>
      </c>
      <c r="K7381" s="28" t="s">
        <v>1066</v>
      </c>
      <c r="L7381" s="28">
        <v>3</v>
      </c>
      <c r="M7381" s="28" t="str">
        <f t="shared" si="134"/>
        <v>810013</v>
      </c>
      <c r="N7381" s="28">
        <v>158911</v>
      </c>
      <c r="O7381" s="279">
        <v>258475.99780000001</v>
      </c>
    </row>
    <row r="7382" spans="10:15" x14ac:dyDescent="0.2">
      <c r="J7382" s="28">
        <v>81001</v>
      </c>
      <c r="K7382" s="28" t="s">
        <v>1066</v>
      </c>
      <c r="L7382" s="28">
        <v>4</v>
      </c>
      <c r="M7382" s="28" t="str">
        <f t="shared" si="134"/>
        <v>810014</v>
      </c>
      <c r="N7382" s="28">
        <v>65961</v>
      </c>
      <c r="O7382" s="279">
        <v>325318.83669999999</v>
      </c>
    </row>
    <row r="7383" spans="10:15" x14ac:dyDescent="0.2">
      <c r="J7383" s="28">
        <v>81001</v>
      </c>
      <c r="K7383" s="28" t="s">
        <v>1066</v>
      </c>
      <c r="L7383" s="28">
        <v>5</v>
      </c>
      <c r="M7383" s="28" t="str">
        <f t="shared" si="134"/>
        <v>810015</v>
      </c>
      <c r="N7383" s="28">
        <v>15040</v>
      </c>
      <c r="O7383" s="279">
        <v>405953.87560000003</v>
      </c>
    </row>
    <row r="7384" spans="10:15" x14ac:dyDescent="0.2">
      <c r="J7384" s="28">
        <v>81001</v>
      </c>
      <c r="K7384" s="28" t="s">
        <v>1066</v>
      </c>
      <c r="L7384" s="28">
        <v>6</v>
      </c>
      <c r="M7384" s="28" t="str">
        <f t="shared" si="134"/>
        <v>810016</v>
      </c>
      <c r="N7384" s="28">
        <v>8675</v>
      </c>
      <c r="O7384" s="279">
        <v>266395.1323</v>
      </c>
    </row>
    <row r="7385" spans="10:15" x14ac:dyDescent="0.2">
      <c r="J7385" s="28">
        <v>81001</v>
      </c>
      <c r="K7385" s="28" t="s">
        <v>1066</v>
      </c>
      <c r="L7385" s="28">
        <v>7</v>
      </c>
      <c r="M7385" s="28" t="str">
        <f t="shared" si="134"/>
        <v>810017</v>
      </c>
      <c r="N7385" s="28">
        <v>27111</v>
      </c>
      <c r="O7385" s="279">
        <v>854108.924</v>
      </c>
    </row>
    <row r="7386" spans="10:15" x14ac:dyDescent="0.2">
      <c r="J7386" s="28">
        <v>81001</v>
      </c>
      <c r="K7386" s="28" t="s">
        <v>1066</v>
      </c>
      <c r="L7386" s="28">
        <v>9</v>
      </c>
      <c r="M7386" s="28" t="str">
        <f t="shared" si="134"/>
        <v>810019</v>
      </c>
      <c r="N7386" s="28">
        <v>56368</v>
      </c>
      <c r="O7386" s="279">
        <v>344410.77380000002</v>
      </c>
    </row>
    <row r="7387" spans="10:15" x14ac:dyDescent="0.2">
      <c r="J7387" s="28">
        <v>81001</v>
      </c>
      <c r="K7387" s="28" t="s">
        <v>1066</v>
      </c>
      <c r="L7387" s="28">
        <v>10</v>
      </c>
      <c r="M7387" s="28" t="str">
        <f t="shared" si="134"/>
        <v>8100110</v>
      </c>
      <c r="N7387" s="28">
        <v>71972</v>
      </c>
      <c r="O7387" s="279">
        <v>558800.58510000003</v>
      </c>
    </row>
    <row r="7388" spans="10:15" x14ac:dyDescent="0.2">
      <c r="J7388" s="28">
        <v>81001</v>
      </c>
      <c r="K7388" s="28" t="s">
        <v>1066</v>
      </c>
      <c r="L7388" s="28">
        <v>11</v>
      </c>
      <c r="M7388" s="28" t="str">
        <f t="shared" si="134"/>
        <v>8100111</v>
      </c>
      <c r="N7388" s="28">
        <v>844</v>
      </c>
      <c r="O7388" s="279">
        <v>92357.726250000007</v>
      </c>
    </row>
    <row r="7389" spans="10:15" x14ac:dyDescent="0.2">
      <c r="J7389" s="28">
        <v>81001</v>
      </c>
      <c r="K7389" s="28" t="s">
        <v>1066</v>
      </c>
      <c r="L7389" s="28">
        <v>12</v>
      </c>
      <c r="M7389" s="28" t="str">
        <f t="shared" si="134"/>
        <v>8100112</v>
      </c>
      <c r="N7389" s="28">
        <v>0</v>
      </c>
      <c r="O7389" s="279">
        <v>16914.20319</v>
      </c>
    </row>
    <row r="7390" spans="10:15" x14ac:dyDescent="0.2">
      <c r="J7390" s="28">
        <v>81065</v>
      </c>
      <c r="K7390" s="28" t="s">
        <v>1067</v>
      </c>
      <c r="L7390" s="28">
        <v>1</v>
      </c>
      <c r="M7390" s="28" t="str">
        <f t="shared" si="134"/>
        <v>810651</v>
      </c>
      <c r="N7390" s="28">
        <v>99631</v>
      </c>
      <c r="O7390" s="279">
        <v>31976.42801</v>
      </c>
    </row>
    <row r="7391" spans="10:15" x14ac:dyDescent="0.2">
      <c r="J7391" s="28">
        <v>81065</v>
      </c>
      <c r="K7391" s="28" t="s">
        <v>1067</v>
      </c>
      <c r="L7391" s="28">
        <v>2</v>
      </c>
      <c r="M7391" s="28" t="str">
        <f t="shared" si="134"/>
        <v>810652</v>
      </c>
      <c r="N7391" s="28">
        <v>120491</v>
      </c>
      <c r="O7391" s="279">
        <v>103091.56230000001</v>
      </c>
    </row>
    <row r="7392" spans="10:15" x14ac:dyDescent="0.2">
      <c r="J7392" s="28">
        <v>81065</v>
      </c>
      <c r="K7392" s="28" t="s">
        <v>1067</v>
      </c>
      <c r="L7392" s="28">
        <v>3</v>
      </c>
      <c r="M7392" s="28" t="str">
        <f t="shared" si="134"/>
        <v>810653</v>
      </c>
      <c r="N7392" s="28">
        <v>14841</v>
      </c>
      <c r="O7392" s="279">
        <v>200964.36629999999</v>
      </c>
    </row>
    <row r="7393" spans="10:15" x14ac:dyDescent="0.2">
      <c r="J7393" s="28">
        <v>81065</v>
      </c>
      <c r="K7393" s="28" t="s">
        <v>1067</v>
      </c>
      <c r="L7393" s="28">
        <v>4</v>
      </c>
      <c r="M7393" s="28" t="str">
        <f t="shared" si="134"/>
        <v>810654</v>
      </c>
      <c r="N7393" s="28">
        <v>5393</v>
      </c>
      <c r="O7393" s="279">
        <v>172412.94140000001</v>
      </c>
    </row>
    <row r="7394" spans="10:15" x14ac:dyDescent="0.2">
      <c r="J7394" s="28">
        <v>81065</v>
      </c>
      <c r="K7394" s="28" t="s">
        <v>1067</v>
      </c>
      <c r="L7394" s="28">
        <v>7</v>
      </c>
      <c r="M7394" s="28" t="str">
        <f t="shared" si="134"/>
        <v>810657</v>
      </c>
      <c r="N7394" s="28">
        <v>2128</v>
      </c>
      <c r="O7394" s="279">
        <v>102059.93979999999</v>
      </c>
    </row>
    <row r="7395" spans="10:15" x14ac:dyDescent="0.2">
      <c r="J7395" s="28">
        <v>81065</v>
      </c>
      <c r="K7395" s="28" t="s">
        <v>1067</v>
      </c>
      <c r="L7395" s="28">
        <v>9</v>
      </c>
      <c r="M7395" s="28" t="str">
        <f t="shared" si="134"/>
        <v>810659</v>
      </c>
      <c r="N7395" s="28">
        <v>8137</v>
      </c>
      <c r="O7395" s="279">
        <v>133166.9081</v>
      </c>
    </row>
    <row r="7396" spans="10:15" x14ac:dyDescent="0.2">
      <c r="J7396" s="28">
        <v>81065</v>
      </c>
      <c r="K7396" s="28" t="s">
        <v>1067</v>
      </c>
      <c r="L7396" s="28">
        <v>10</v>
      </c>
      <c r="M7396" s="28" t="str">
        <f t="shared" si="134"/>
        <v>8106510</v>
      </c>
      <c r="N7396" s="28">
        <v>3895</v>
      </c>
      <c r="O7396" s="279">
        <v>162380.0036</v>
      </c>
    </row>
    <row r="7397" spans="10:15" x14ac:dyDescent="0.2">
      <c r="J7397" s="28">
        <v>81065</v>
      </c>
      <c r="K7397" s="28" t="s">
        <v>1067</v>
      </c>
      <c r="L7397" s="28">
        <v>12</v>
      </c>
      <c r="M7397" s="28" t="str">
        <f t="shared" si="134"/>
        <v>8106512</v>
      </c>
      <c r="N7397" s="28">
        <v>0</v>
      </c>
      <c r="O7397" s="279">
        <v>3202.4595979999999</v>
      </c>
    </row>
    <row r="7398" spans="10:15" x14ac:dyDescent="0.2">
      <c r="J7398" s="28">
        <v>81220</v>
      </c>
      <c r="K7398" s="28" t="s">
        <v>1068</v>
      </c>
      <c r="L7398" s="28">
        <v>1</v>
      </c>
      <c r="M7398" s="28" t="str">
        <f t="shared" si="134"/>
        <v>812201</v>
      </c>
      <c r="N7398" s="28">
        <v>41566</v>
      </c>
      <c r="O7398" s="279">
        <v>19280.271769999999</v>
      </c>
    </row>
    <row r="7399" spans="10:15" x14ac:dyDescent="0.2">
      <c r="J7399" s="28">
        <v>81220</v>
      </c>
      <c r="K7399" s="28" t="s">
        <v>1068</v>
      </c>
      <c r="L7399" s="28">
        <v>2</v>
      </c>
      <c r="M7399" s="28" t="str">
        <f t="shared" si="134"/>
        <v>812202</v>
      </c>
      <c r="N7399" s="28">
        <v>17284</v>
      </c>
      <c r="O7399" s="279">
        <v>51155.719499999999</v>
      </c>
    </row>
    <row r="7400" spans="10:15" x14ac:dyDescent="0.2">
      <c r="J7400" s="28">
        <v>81220</v>
      </c>
      <c r="K7400" s="28" t="s">
        <v>1068</v>
      </c>
      <c r="L7400" s="28">
        <v>9</v>
      </c>
      <c r="M7400" s="28" t="str">
        <f t="shared" si="134"/>
        <v>812209</v>
      </c>
      <c r="N7400" s="28">
        <v>3071</v>
      </c>
      <c r="O7400" s="279">
        <v>46202.222099999999</v>
      </c>
    </row>
    <row r="7401" spans="10:15" x14ac:dyDescent="0.2">
      <c r="J7401" s="28">
        <v>81220</v>
      </c>
      <c r="K7401" s="28" t="s">
        <v>1068</v>
      </c>
      <c r="L7401" s="28">
        <v>11</v>
      </c>
      <c r="M7401" s="28" t="str">
        <f t="shared" si="134"/>
        <v>8122011</v>
      </c>
      <c r="N7401" s="28">
        <v>381</v>
      </c>
      <c r="O7401" s="279">
        <v>17477.249690000001</v>
      </c>
    </row>
    <row r="7402" spans="10:15" x14ac:dyDescent="0.2">
      <c r="J7402" s="28">
        <v>81220</v>
      </c>
      <c r="K7402" s="28" t="s">
        <v>1068</v>
      </c>
      <c r="L7402" s="28">
        <v>12</v>
      </c>
      <c r="M7402" s="28" t="str">
        <f t="shared" si="134"/>
        <v>8122012</v>
      </c>
      <c r="N7402" s="28">
        <v>0</v>
      </c>
      <c r="O7402" s="279">
        <v>2967.156684</v>
      </c>
    </row>
    <row r="7403" spans="10:15" x14ac:dyDescent="0.2">
      <c r="J7403" s="28">
        <v>81300</v>
      </c>
      <c r="K7403" s="28" t="s">
        <v>1069</v>
      </c>
      <c r="L7403" s="28">
        <v>1</v>
      </c>
      <c r="M7403" s="28" t="str">
        <f t="shared" si="134"/>
        <v>813001</v>
      </c>
      <c r="N7403" s="28">
        <v>79441</v>
      </c>
      <c r="O7403" s="279">
        <v>23063.86839</v>
      </c>
    </row>
    <row r="7404" spans="10:15" x14ac:dyDescent="0.2">
      <c r="J7404" s="28">
        <v>81300</v>
      </c>
      <c r="K7404" s="28" t="s">
        <v>1069</v>
      </c>
      <c r="L7404" s="28">
        <v>2</v>
      </c>
      <c r="M7404" s="28" t="str">
        <f t="shared" si="134"/>
        <v>813002</v>
      </c>
      <c r="N7404" s="28">
        <v>44575</v>
      </c>
      <c r="O7404" s="279">
        <v>87078.464510000005</v>
      </c>
    </row>
    <row r="7405" spans="10:15" x14ac:dyDescent="0.2">
      <c r="J7405" s="28">
        <v>81300</v>
      </c>
      <c r="K7405" s="28" t="s">
        <v>1069</v>
      </c>
      <c r="L7405" s="28">
        <v>3</v>
      </c>
      <c r="M7405" s="28" t="str">
        <f t="shared" si="134"/>
        <v>813003</v>
      </c>
      <c r="N7405" s="28">
        <v>1416</v>
      </c>
      <c r="O7405" s="279">
        <v>72137.275810000006</v>
      </c>
    </row>
    <row r="7406" spans="10:15" x14ac:dyDescent="0.2">
      <c r="J7406" s="28">
        <v>81300</v>
      </c>
      <c r="K7406" s="28" t="s">
        <v>1069</v>
      </c>
      <c r="L7406" s="28">
        <v>4</v>
      </c>
      <c r="M7406" s="28" t="str">
        <f t="shared" si="134"/>
        <v>813004</v>
      </c>
      <c r="N7406" s="28">
        <v>397</v>
      </c>
      <c r="O7406" s="279">
        <v>599784.88370000001</v>
      </c>
    </row>
    <row r="7407" spans="10:15" x14ac:dyDescent="0.2">
      <c r="J7407" s="28">
        <v>81300</v>
      </c>
      <c r="K7407" s="28" t="s">
        <v>1069</v>
      </c>
      <c r="L7407" s="28">
        <v>9</v>
      </c>
      <c r="M7407" s="28" t="str">
        <f t="shared" si="134"/>
        <v>813009</v>
      </c>
      <c r="N7407" s="28">
        <v>1136</v>
      </c>
      <c r="O7407" s="279">
        <v>60317.048710000003</v>
      </c>
    </row>
    <row r="7408" spans="10:15" x14ac:dyDescent="0.2">
      <c r="J7408" s="28">
        <v>81300</v>
      </c>
      <c r="K7408" s="28" t="s">
        <v>1069</v>
      </c>
      <c r="L7408" s="28">
        <v>10</v>
      </c>
      <c r="M7408" s="28" t="str">
        <f t="shared" si="134"/>
        <v>8130010</v>
      </c>
      <c r="N7408" s="28">
        <v>1127</v>
      </c>
      <c r="O7408" s="279">
        <v>63854.295980000003</v>
      </c>
    </row>
    <row r="7409" spans="10:15" x14ac:dyDescent="0.2">
      <c r="J7409" s="28">
        <v>81300</v>
      </c>
      <c r="K7409" s="28" t="s">
        <v>1069</v>
      </c>
      <c r="L7409" s="28">
        <v>12</v>
      </c>
      <c r="M7409" s="28" t="str">
        <f t="shared" si="134"/>
        <v>8130012</v>
      </c>
      <c r="N7409" s="28">
        <v>0</v>
      </c>
      <c r="O7409" s="279">
        <v>13720.333259999999</v>
      </c>
    </row>
    <row r="7410" spans="10:15" x14ac:dyDescent="0.2">
      <c r="J7410" s="28">
        <v>81591</v>
      </c>
      <c r="K7410" s="28" t="s">
        <v>1070</v>
      </c>
      <c r="L7410" s="28">
        <v>1</v>
      </c>
      <c r="M7410" s="28" t="str">
        <f t="shared" si="134"/>
        <v>815911</v>
      </c>
      <c r="N7410" s="28">
        <v>34835</v>
      </c>
      <c r="O7410" s="279">
        <v>21789.324110000001</v>
      </c>
    </row>
    <row r="7411" spans="10:15" x14ac:dyDescent="0.2">
      <c r="J7411" s="28">
        <v>81591</v>
      </c>
      <c r="K7411" s="28" t="s">
        <v>1070</v>
      </c>
      <c r="L7411" s="28">
        <v>2</v>
      </c>
      <c r="M7411" s="28" t="str">
        <f t="shared" si="134"/>
        <v>815912</v>
      </c>
      <c r="N7411" s="28">
        <v>21554</v>
      </c>
      <c r="O7411" s="279">
        <v>36043.82142</v>
      </c>
    </row>
    <row r="7412" spans="10:15" x14ac:dyDescent="0.2">
      <c r="J7412" s="28">
        <v>81591</v>
      </c>
      <c r="K7412" s="28" t="s">
        <v>1070</v>
      </c>
      <c r="L7412" s="28">
        <v>3</v>
      </c>
      <c r="M7412" s="28" t="str">
        <f t="shared" si="134"/>
        <v>815913</v>
      </c>
      <c r="N7412" s="28">
        <v>787</v>
      </c>
      <c r="O7412" s="279">
        <v>21207.41185</v>
      </c>
    </row>
    <row r="7413" spans="10:15" x14ac:dyDescent="0.2">
      <c r="J7413" s="28">
        <v>81591</v>
      </c>
      <c r="K7413" s="28" t="s">
        <v>1070</v>
      </c>
      <c r="L7413" s="28">
        <v>5</v>
      </c>
      <c r="M7413" s="28" t="str">
        <f t="shared" si="134"/>
        <v>815915</v>
      </c>
      <c r="N7413" s="28">
        <v>510</v>
      </c>
      <c r="O7413" s="279">
        <v>14898.796969999999</v>
      </c>
    </row>
    <row r="7414" spans="10:15" x14ac:dyDescent="0.2">
      <c r="J7414" s="28">
        <v>81591</v>
      </c>
      <c r="K7414" s="28" t="s">
        <v>1070</v>
      </c>
      <c r="L7414" s="28">
        <v>9</v>
      </c>
      <c r="M7414" s="28" t="str">
        <f t="shared" si="134"/>
        <v>815919</v>
      </c>
      <c r="N7414" s="28">
        <v>3489</v>
      </c>
      <c r="O7414" s="279">
        <v>37807.422200000001</v>
      </c>
    </row>
    <row r="7415" spans="10:15" x14ac:dyDescent="0.2">
      <c r="J7415" s="28">
        <v>81591</v>
      </c>
      <c r="K7415" s="28" t="s">
        <v>1070</v>
      </c>
      <c r="L7415" s="28">
        <v>11</v>
      </c>
      <c r="M7415" s="28" t="str">
        <f t="shared" si="134"/>
        <v>8159111</v>
      </c>
      <c r="N7415" s="28">
        <v>331</v>
      </c>
      <c r="O7415" s="279">
        <v>51894.724889999998</v>
      </c>
    </row>
    <row r="7416" spans="10:15" x14ac:dyDescent="0.2">
      <c r="J7416" s="28">
        <v>81591</v>
      </c>
      <c r="K7416" s="28" t="s">
        <v>1070</v>
      </c>
      <c r="L7416" s="28">
        <v>12</v>
      </c>
      <c r="M7416" s="28" t="str">
        <f t="shared" si="134"/>
        <v>8159112</v>
      </c>
      <c r="N7416" s="28">
        <v>0</v>
      </c>
      <c r="O7416" s="279">
        <v>7535.7409360000001</v>
      </c>
    </row>
    <row r="7417" spans="10:15" x14ac:dyDescent="0.2">
      <c r="J7417" s="28">
        <v>81736</v>
      </c>
      <c r="K7417" s="28" t="s">
        <v>1071</v>
      </c>
      <c r="L7417" s="28">
        <v>1</v>
      </c>
      <c r="M7417" s="28" t="str">
        <f t="shared" si="134"/>
        <v>817361</v>
      </c>
      <c r="N7417" s="28">
        <v>170832</v>
      </c>
      <c r="O7417" s="279">
        <v>36695.897799999999</v>
      </c>
    </row>
    <row r="7418" spans="10:15" x14ac:dyDescent="0.2">
      <c r="J7418" s="28">
        <v>81736</v>
      </c>
      <c r="K7418" s="28" t="s">
        <v>1071</v>
      </c>
      <c r="L7418" s="28">
        <v>2</v>
      </c>
      <c r="M7418" s="28" t="str">
        <f t="shared" si="134"/>
        <v>817362</v>
      </c>
      <c r="N7418" s="28">
        <v>508532</v>
      </c>
      <c r="O7418" s="279">
        <v>119195.98910000001</v>
      </c>
    </row>
    <row r="7419" spans="10:15" x14ac:dyDescent="0.2">
      <c r="J7419" s="28">
        <v>81736</v>
      </c>
      <c r="K7419" s="28" t="s">
        <v>1071</v>
      </c>
      <c r="L7419" s="28">
        <v>3</v>
      </c>
      <c r="M7419" s="28" t="str">
        <f t="shared" si="134"/>
        <v>817363</v>
      </c>
      <c r="N7419" s="28">
        <v>91833</v>
      </c>
      <c r="O7419" s="279">
        <v>236950.39679999999</v>
      </c>
    </row>
    <row r="7420" spans="10:15" x14ac:dyDescent="0.2">
      <c r="J7420" s="28">
        <v>81736</v>
      </c>
      <c r="K7420" s="28" t="s">
        <v>1071</v>
      </c>
      <c r="L7420" s="28">
        <v>4</v>
      </c>
      <c r="M7420" s="28" t="str">
        <f t="shared" si="134"/>
        <v>817364</v>
      </c>
      <c r="N7420" s="28">
        <v>31468</v>
      </c>
      <c r="O7420" s="279">
        <v>382436.59210000001</v>
      </c>
    </row>
    <row r="7421" spans="10:15" x14ac:dyDescent="0.2">
      <c r="J7421" s="28">
        <v>81736</v>
      </c>
      <c r="K7421" s="28" t="s">
        <v>1071</v>
      </c>
      <c r="L7421" s="28">
        <v>5</v>
      </c>
      <c r="M7421" s="28" t="str">
        <f t="shared" si="134"/>
        <v>817365</v>
      </c>
      <c r="N7421" s="28">
        <v>7171</v>
      </c>
      <c r="O7421" s="279">
        <v>467354.02649999998</v>
      </c>
    </row>
    <row r="7422" spans="10:15" x14ac:dyDescent="0.2">
      <c r="J7422" s="28">
        <v>81736</v>
      </c>
      <c r="K7422" s="28" t="s">
        <v>1071</v>
      </c>
      <c r="L7422" s="28">
        <v>6</v>
      </c>
      <c r="M7422" s="28" t="str">
        <f t="shared" si="134"/>
        <v>817366</v>
      </c>
      <c r="N7422" s="28">
        <v>3970</v>
      </c>
      <c r="O7422" s="279">
        <v>424020.315</v>
      </c>
    </row>
    <row r="7423" spans="10:15" x14ac:dyDescent="0.2">
      <c r="J7423" s="28">
        <v>81736</v>
      </c>
      <c r="K7423" s="28" t="s">
        <v>1071</v>
      </c>
      <c r="L7423" s="28">
        <v>7</v>
      </c>
      <c r="M7423" s="28" t="str">
        <f t="shared" si="134"/>
        <v>817367</v>
      </c>
      <c r="N7423" s="28">
        <v>4129</v>
      </c>
      <c r="O7423" s="279">
        <v>598258.43920000002</v>
      </c>
    </row>
    <row r="7424" spans="10:15" x14ac:dyDescent="0.2">
      <c r="J7424" s="28">
        <v>81736</v>
      </c>
      <c r="K7424" s="28" t="s">
        <v>1071</v>
      </c>
      <c r="L7424" s="28">
        <v>8</v>
      </c>
      <c r="M7424" s="28" t="str">
        <f t="shared" si="134"/>
        <v>817368</v>
      </c>
      <c r="N7424" s="28">
        <v>5649</v>
      </c>
      <c r="O7424" s="279">
        <v>47078.893329999999</v>
      </c>
    </row>
    <row r="7425" spans="10:15" x14ac:dyDescent="0.2">
      <c r="J7425" s="28">
        <v>81736</v>
      </c>
      <c r="K7425" s="28" t="s">
        <v>1071</v>
      </c>
      <c r="L7425" s="28">
        <v>9</v>
      </c>
      <c r="M7425" s="28" t="str">
        <f t="shared" si="134"/>
        <v>817369</v>
      </c>
      <c r="N7425" s="28">
        <v>20753</v>
      </c>
      <c r="O7425" s="279">
        <v>262651.68969999999</v>
      </c>
    </row>
    <row r="7426" spans="10:15" x14ac:dyDescent="0.2">
      <c r="J7426" s="28">
        <v>81736</v>
      </c>
      <c r="K7426" s="28" t="s">
        <v>1071</v>
      </c>
      <c r="L7426" s="28">
        <v>10</v>
      </c>
      <c r="M7426" s="28" t="str">
        <f t="shared" si="134"/>
        <v>8173610</v>
      </c>
      <c r="N7426" s="28">
        <v>17819</v>
      </c>
      <c r="O7426" s="279">
        <v>487061.89390000002</v>
      </c>
    </row>
    <row r="7427" spans="10:15" x14ac:dyDescent="0.2">
      <c r="J7427" s="28">
        <v>81736</v>
      </c>
      <c r="K7427" s="28" t="s">
        <v>1071</v>
      </c>
      <c r="L7427" s="28">
        <v>11</v>
      </c>
      <c r="M7427" s="28" t="str">
        <f t="shared" ref="M7427:M7490" si="135">J7427&amp;L7427</f>
        <v>8173611</v>
      </c>
      <c r="N7427" s="28">
        <v>863</v>
      </c>
      <c r="O7427" s="279">
        <v>192062.5851</v>
      </c>
    </row>
    <row r="7428" spans="10:15" x14ac:dyDescent="0.2">
      <c r="J7428" s="28">
        <v>81736</v>
      </c>
      <c r="K7428" s="28" t="s">
        <v>1071</v>
      </c>
      <c r="L7428" s="28">
        <v>12</v>
      </c>
      <c r="M7428" s="28" t="str">
        <f t="shared" si="135"/>
        <v>8173612</v>
      </c>
      <c r="N7428" s="28">
        <v>0</v>
      </c>
      <c r="O7428" s="279">
        <v>10612.292009999999</v>
      </c>
    </row>
    <row r="7429" spans="10:15" x14ac:dyDescent="0.2">
      <c r="J7429" s="28">
        <v>81794</v>
      </c>
      <c r="K7429" s="28" t="s">
        <v>1072</v>
      </c>
      <c r="L7429" s="28">
        <v>1</v>
      </c>
      <c r="M7429" s="28" t="str">
        <f t="shared" si="135"/>
        <v>817941</v>
      </c>
      <c r="N7429" s="28">
        <v>110670</v>
      </c>
      <c r="O7429" s="279">
        <v>43452.377039999999</v>
      </c>
    </row>
    <row r="7430" spans="10:15" x14ac:dyDescent="0.2">
      <c r="J7430" s="28">
        <v>81794</v>
      </c>
      <c r="K7430" s="28" t="s">
        <v>1072</v>
      </c>
      <c r="L7430" s="28">
        <v>2</v>
      </c>
      <c r="M7430" s="28" t="str">
        <f t="shared" si="135"/>
        <v>817942</v>
      </c>
      <c r="N7430" s="28">
        <v>390017</v>
      </c>
      <c r="O7430" s="279">
        <v>147801.5675</v>
      </c>
    </row>
    <row r="7431" spans="10:15" x14ac:dyDescent="0.2">
      <c r="J7431" s="28">
        <v>81794</v>
      </c>
      <c r="K7431" s="28" t="s">
        <v>1072</v>
      </c>
      <c r="L7431" s="28">
        <v>3</v>
      </c>
      <c r="M7431" s="28" t="str">
        <f t="shared" si="135"/>
        <v>817943</v>
      </c>
      <c r="N7431" s="28">
        <v>173111</v>
      </c>
      <c r="O7431" s="279">
        <v>228794.25870000001</v>
      </c>
    </row>
    <row r="7432" spans="10:15" x14ac:dyDescent="0.2">
      <c r="J7432" s="28">
        <v>81794</v>
      </c>
      <c r="K7432" s="28" t="s">
        <v>1072</v>
      </c>
      <c r="L7432" s="28">
        <v>4</v>
      </c>
      <c r="M7432" s="28" t="str">
        <f t="shared" si="135"/>
        <v>817944</v>
      </c>
      <c r="N7432" s="28">
        <v>66481</v>
      </c>
      <c r="O7432" s="279">
        <v>291411.14679999999</v>
      </c>
    </row>
    <row r="7433" spans="10:15" x14ac:dyDescent="0.2">
      <c r="J7433" s="28">
        <v>81794</v>
      </c>
      <c r="K7433" s="28" t="s">
        <v>1072</v>
      </c>
      <c r="L7433" s="28">
        <v>5</v>
      </c>
      <c r="M7433" s="28" t="str">
        <f t="shared" si="135"/>
        <v>817945</v>
      </c>
      <c r="N7433" s="28">
        <v>10923</v>
      </c>
      <c r="O7433" s="279">
        <v>453379.5661</v>
      </c>
    </row>
    <row r="7434" spans="10:15" x14ac:dyDescent="0.2">
      <c r="J7434" s="28">
        <v>81794</v>
      </c>
      <c r="K7434" s="28" t="s">
        <v>1072</v>
      </c>
      <c r="L7434" s="28">
        <v>6</v>
      </c>
      <c r="M7434" s="28" t="str">
        <f t="shared" si="135"/>
        <v>817946</v>
      </c>
      <c r="N7434" s="28">
        <v>8134</v>
      </c>
      <c r="O7434" s="279">
        <v>777181.53509999998</v>
      </c>
    </row>
    <row r="7435" spans="10:15" x14ac:dyDescent="0.2">
      <c r="J7435" s="28">
        <v>81794</v>
      </c>
      <c r="K7435" s="28" t="s">
        <v>1072</v>
      </c>
      <c r="L7435" s="28">
        <v>7</v>
      </c>
      <c r="M7435" s="28" t="str">
        <f t="shared" si="135"/>
        <v>817947</v>
      </c>
      <c r="N7435" s="28">
        <v>5970</v>
      </c>
      <c r="O7435" s="279">
        <v>371614.2034</v>
      </c>
    </row>
    <row r="7436" spans="10:15" x14ac:dyDescent="0.2">
      <c r="J7436" s="28">
        <v>81794</v>
      </c>
      <c r="K7436" s="28" t="s">
        <v>1072</v>
      </c>
      <c r="L7436" s="28">
        <v>9</v>
      </c>
      <c r="M7436" s="28" t="str">
        <f t="shared" si="135"/>
        <v>817949</v>
      </c>
      <c r="N7436" s="28">
        <v>14752</v>
      </c>
      <c r="O7436" s="279">
        <v>298876.28389999998</v>
      </c>
    </row>
    <row r="7437" spans="10:15" x14ac:dyDescent="0.2">
      <c r="J7437" s="28">
        <v>81794</v>
      </c>
      <c r="K7437" s="28" t="s">
        <v>1072</v>
      </c>
      <c r="L7437" s="28">
        <v>10</v>
      </c>
      <c r="M7437" s="28" t="str">
        <f t="shared" si="135"/>
        <v>8179410</v>
      </c>
      <c r="N7437" s="28">
        <v>42657</v>
      </c>
      <c r="O7437" s="279">
        <v>478300.29369999998</v>
      </c>
    </row>
    <row r="7438" spans="10:15" x14ac:dyDescent="0.2">
      <c r="J7438" s="28">
        <v>81794</v>
      </c>
      <c r="K7438" s="28" t="s">
        <v>1072</v>
      </c>
      <c r="L7438" s="28">
        <v>11</v>
      </c>
      <c r="M7438" s="28" t="str">
        <f t="shared" si="135"/>
        <v>8179411</v>
      </c>
      <c r="N7438" s="28">
        <v>136</v>
      </c>
      <c r="O7438" s="279">
        <v>140341.83919999999</v>
      </c>
    </row>
    <row r="7439" spans="10:15" x14ac:dyDescent="0.2">
      <c r="J7439" s="28">
        <v>81794</v>
      </c>
      <c r="K7439" s="28" t="s">
        <v>1072</v>
      </c>
      <c r="L7439" s="28">
        <v>12</v>
      </c>
      <c r="M7439" s="28" t="str">
        <f t="shared" si="135"/>
        <v>8179412</v>
      </c>
      <c r="N7439" s="28">
        <v>0</v>
      </c>
      <c r="O7439" s="279">
        <v>19710.74727</v>
      </c>
    </row>
    <row r="7440" spans="10:15" x14ac:dyDescent="0.2">
      <c r="J7440" s="28">
        <v>85001</v>
      </c>
      <c r="K7440" s="28" t="s">
        <v>1073</v>
      </c>
      <c r="L7440" s="28">
        <v>1</v>
      </c>
      <c r="M7440" s="28" t="str">
        <f t="shared" si="135"/>
        <v>850011</v>
      </c>
      <c r="N7440" s="28">
        <v>96556</v>
      </c>
      <c r="O7440" s="279">
        <v>196241.1035</v>
      </c>
    </row>
    <row r="7441" spans="10:15" x14ac:dyDescent="0.2">
      <c r="J7441" s="28">
        <v>85001</v>
      </c>
      <c r="K7441" s="28" t="s">
        <v>1073</v>
      </c>
      <c r="L7441" s="28">
        <v>2</v>
      </c>
      <c r="M7441" s="28" t="str">
        <f t="shared" si="135"/>
        <v>850012</v>
      </c>
      <c r="N7441" s="28">
        <v>1292106</v>
      </c>
      <c r="O7441" s="279">
        <v>300411.27</v>
      </c>
    </row>
    <row r="7442" spans="10:15" x14ac:dyDescent="0.2">
      <c r="J7442" s="28">
        <v>85001</v>
      </c>
      <c r="K7442" s="28" t="s">
        <v>1073</v>
      </c>
      <c r="L7442" s="28">
        <v>3</v>
      </c>
      <c r="M7442" s="28" t="str">
        <f t="shared" si="135"/>
        <v>850013</v>
      </c>
      <c r="N7442" s="28">
        <v>909570</v>
      </c>
      <c r="O7442" s="279">
        <v>552662.81279999996</v>
      </c>
    </row>
    <row r="7443" spans="10:15" x14ac:dyDescent="0.2">
      <c r="J7443" s="28">
        <v>85001</v>
      </c>
      <c r="K7443" s="28" t="s">
        <v>1073</v>
      </c>
      <c r="L7443" s="28">
        <v>4</v>
      </c>
      <c r="M7443" s="28" t="str">
        <f t="shared" si="135"/>
        <v>850014</v>
      </c>
      <c r="N7443" s="28">
        <v>452166</v>
      </c>
      <c r="O7443" s="279">
        <v>695895.83409999998</v>
      </c>
    </row>
    <row r="7444" spans="10:15" x14ac:dyDescent="0.2">
      <c r="J7444" s="28">
        <v>85001</v>
      </c>
      <c r="K7444" s="28" t="s">
        <v>1073</v>
      </c>
      <c r="L7444" s="28">
        <v>5</v>
      </c>
      <c r="M7444" s="28" t="str">
        <f t="shared" si="135"/>
        <v>850015</v>
      </c>
      <c r="N7444" s="28">
        <v>108226</v>
      </c>
      <c r="O7444" s="279">
        <v>784433.87430000002</v>
      </c>
    </row>
    <row r="7445" spans="10:15" x14ac:dyDescent="0.2">
      <c r="J7445" s="28">
        <v>85001</v>
      </c>
      <c r="K7445" s="28" t="s">
        <v>1073</v>
      </c>
      <c r="L7445" s="28">
        <v>6</v>
      </c>
      <c r="M7445" s="28" t="str">
        <f t="shared" si="135"/>
        <v>850016</v>
      </c>
      <c r="N7445" s="28">
        <v>58405</v>
      </c>
      <c r="O7445" s="279">
        <v>845025.68810000003</v>
      </c>
    </row>
    <row r="7446" spans="10:15" x14ac:dyDescent="0.2">
      <c r="J7446" s="28">
        <v>85001</v>
      </c>
      <c r="K7446" s="28" t="s">
        <v>1073</v>
      </c>
      <c r="L7446" s="28">
        <v>7</v>
      </c>
      <c r="M7446" s="28" t="str">
        <f t="shared" si="135"/>
        <v>850017</v>
      </c>
      <c r="N7446" s="28">
        <v>29488</v>
      </c>
      <c r="O7446" s="279">
        <v>624189.01379999996</v>
      </c>
    </row>
    <row r="7447" spans="10:15" x14ac:dyDescent="0.2">
      <c r="J7447" s="28">
        <v>85001</v>
      </c>
      <c r="K7447" s="28" t="s">
        <v>1073</v>
      </c>
      <c r="L7447" s="28">
        <v>8</v>
      </c>
      <c r="M7447" s="28" t="str">
        <f t="shared" si="135"/>
        <v>850018</v>
      </c>
      <c r="N7447" s="28">
        <v>20236</v>
      </c>
      <c r="O7447" s="279">
        <v>540370.28220000002</v>
      </c>
    </row>
    <row r="7448" spans="10:15" x14ac:dyDescent="0.2">
      <c r="J7448" s="28">
        <v>85001</v>
      </c>
      <c r="K7448" s="28" t="s">
        <v>1073</v>
      </c>
      <c r="L7448" s="28">
        <v>9</v>
      </c>
      <c r="M7448" s="28" t="str">
        <f t="shared" si="135"/>
        <v>850019</v>
      </c>
      <c r="N7448" s="28">
        <v>87625</v>
      </c>
      <c r="O7448" s="279">
        <v>719239.67449999996</v>
      </c>
    </row>
    <row r="7449" spans="10:15" x14ac:dyDescent="0.2">
      <c r="J7449" s="28">
        <v>85001</v>
      </c>
      <c r="K7449" s="28" t="s">
        <v>1073</v>
      </c>
      <c r="L7449" s="28">
        <v>10</v>
      </c>
      <c r="M7449" s="28" t="str">
        <f t="shared" si="135"/>
        <v>8500110</v>
      </c>
      <c r="N7449" s="28">
        <v>443267</v>
      </c>
      <c r="O7449" s="279">
        <v>945671.12950000004</v>
      </c>
    </row>
    <row r="7450" spans="10:15" x14ac:dyDescent="0.2">
      <c r="J7450" s="28">
        <v>85001</v>
      </c>
      <c r="K7450" s="28" t="s">
        <v>1073</v>
      </c>
      <c r="L7450" s="28">
        <v>11</v>
      </c>
      <c r="M7450" s="28" t="str">
        <f t="shared" si="135"/>
        <v>8500111</v>
      </c>
      <c r="N7450" s="28">
        <v>4409</v>
      </c>
      <c r="O7450" s="279">
        <v>378159.12170000002</v>
      </c>
    </row>
    <row r="7451" spans="10:15" x14ac:dyDescent="0.2">
      <c r="J7451" s="28">
        <v>85001</v>
      </c>
      <c r="K7451" s="28" t="s">
        <v>1073</v>
      </c>
      <c r="L7451" s="28">
        <v>12</v>
      </c>
      <c r="M7451" s="28" t="str">
        <f t="shared" si="135"/>
        <v>8500112</v>
      </c>
      <c r="N7451" s="28">
        <v>0</v>
      </c>
      <c r="O7451" s="279">
        <v>62519.135419999999</v>
      </c>
    </row>
    <row r="7452" spans="10:15" x14ac:dyDescent="0.2">
      <c r="J7452" s="28">
        <v>85010</v>
      </c>
      <c r="K7452" s="28" t="s">
        <v>1074</v>
      </c>
      <c r="L7452" s="28">
        <v>1</v>
      </c>
      <c r="M7452" s="28" t="str">
        <f t="shared" si="135"/>
        <v>850101</v>
      </c>
      <c r="N7452" s="28">
        <v>17698</v>
      </c>
      <c r="O7452" s="279">
        <v>123921.87609999999</v>
      </c>
    </row>
    <row r="7453" spans="10:15" x14ac:dyDescent="0.2">
      <c r="J7453" s="28">
        <v>85010</v>
      </c>
      <c r="K7453" s="28" t="s">
        <v>1074</v>
      </c>
      <c r="L7453" s="28">
        <v>2</v>
      </c>
      <c r="M7453" s="28" t="str">
        <f t="shared" si="135"/>
        <v>850102</v>
      </c>
      <c r="N7453" s="28">
        <v>260753</v>
      </c>
      <c r="O7453" s="279">
        <v>314752.64929999999</v>
      </c>
    </row>
    <row r="7454" spans="10:15" x14ac:dyDescent="0.2">
      <c r="J7454" s="28">
        <v>85010</v>
      </c>
      <c r="K7454" s="28" t="s">
        <v>1074</v>
      </c>
      <c r="L7454" s="28">
        <v>3</v>
      </c>
      <c r="M7454" s="28" t="str">
        <f t="shared" si="135"/>
        <v>850103</v>
      </c>
      <c r="N7454" s="28">
        <v>225424</v>
      </c>
      <c r="O7454" s="279">
        <v>444966.7672</v>
      </c>
    </row>
    <row r="7455" spans="10:15" x14ac:dyDescent="0.2">
      <c r="J7455" s="28">
        <v>85010</v>
      </c>
      <c r="K7455" s="28" t="s">
        <v>1074</v>
      </c>
      <c r="L7455" s="28">
        <v>4</v>
      </c>
      <c r="M7455" s="28" t="str">
        <f t="shared" si="135"/>
        <v>850104</v>
      </c>
      <c r="N7455" s="28">
        <v>157441</v>
      </c>
      <c r="O7455" s="279">
        <v>568088.28419999999</v>
      </c>
    </row>
    <row r="7456" spans="10:15" x14ac:dyDescent="0.2">
      <c r="J7456" s="28">
        <v>85010</v>
      </c>
      <c r="K7456" s="28" t="s">
        <v>1074</v>
      </c>
      <c r="L7456" s="28">
        <v>5</v>
      </c>
      <c r="M7456" s="28" t="str">
        <f t="shared" si="135"/>
        <v>850105</v>
      </c>
      <c r="N7456" s="28">
        <v>48629</v>
      </c>
      <c r="O7456" s="279">
        <v>716588.09719999996</v>
      </c>
    </row>
    <row r="7457" spans="10:15" x14ac:dyDescent="0.2">
      <c r="J7457" s="28">
        <v>85010</v>
      </c>
      <c r="K7457" s="28" t="s">
        <v>1074</v>
      </c>
      <c r="L7457" s="28">
        <v>6</v>
      </c>
      <c r="M7457" s="28" t="str">
        <f t="shared" si="135"/>
        <v>850106</v>
      </c>
      <c r="N7457" s="28">
        <v>19712</v>
      </c>
      <c r="O7457" s="279">
        <v>976658.995</v>
      </c>
    </row>
    <row r="7458" spans="10:15" x14ac:dyDescent="0.2">
      <c r="J7458" s="28">
        <v>85010</v>
      </c>
      <c r="K7458" s="28" t="s">
        <v>1074</v>
      </c>
      <c r="L7458" s="28">
        <v>7</v>
      </c>
      <c r="M7458" s="28" t="str">
        <f t="shared" si="135"/>
        <v>850107</v>
      </c>
      <c r="N7458" s="28">
        <v>7822</v>
      </c>
      <c r="O7458" s="279">
        <v>794344.35239999997</v>
      </c>
    </row>
    <row r="7459" spans="10:15" x14ac:dyDescent="0.2">
      <c r="J7459" s="28">
        <v>85010</v>
      </c>
      <c r="K7459" s="28" t="s">
        <v>1074</v>
      </c>
      <c r="L7459" s="28">
        <v>8</v>
      </c>
      <c r="M7459" s="28" t="str">
        <f t="shared" si="135"/>
        <v>850108</v>
      </c>
      <c r="N7459" s="28">
        <v>15614</v>
      </c>
      <c r="O7459" s="279">
        <v>218976.2427</v>
      </c>
    </row>
    <row r="7460" spans="10:15" x14ac:dyDescent="0.2">
      <c r="J7460" s="28">
        <v>85010</v>
      </c>
      <c r="K7460" s="28" t="s">
        <v>1074</v>
      </c>
      <c r="L7460" s="28">
        <v>9</v>
      </c>
      <c r="M7460" s="28" t="str">
        <f t="shared" si="135"/>
        <v>850109</v>
      </c>
      <c r="N7460" s="28">
        <v>9548</v>
      </c>
      <c r="O7460" s="279">
        <v>554240.0307</v>
      </c>
    </row>
    <row r="7461" spans="10:15" x14ac:dyDescent="0.2">
      <c r="J7461" s="28">
        <v>85010</v>
      </c>
      <c r="K7461" s="28" t="s">
        <v>1074</v>
      </c>
      <c r="L7461" s="28">
        <v>10</v>
      </c>
      <c r="M7461" s="28" t="str">
        <f t="shared" si="135"/>
        <v>8501010</v>
      </c>
      <c r="N7461" s="28">
        <v>89068</v>
      </c>
      <c r="O7461" s="279">
        <v>849502.41150000005</v>
      </c>
    </row>
    <row r="7462" spans="10:15" x14ac:dyDescent="0.2">
      <c r="J7462" s="28">
        <v>85010</v>
      </c>
      <c r="K7462" s="28" t="s">
        <v>1074</v>
      </c>
      <c r="L7462" s="28">
        <v>11</v>
      </c>
      <c r="M7462" s="28" t="str">
        <f t="shared" si="135"/>
        <v>8501011</v>
      </c>
      <c r="N7462" s="28">
        <v>7368</v>
      </c>
      <c r="O7462" s="279">
        <v>199091.92060000001</v>
      </c>
    </row>
    <row r="7463" spans="10:15" x14ac:dyDescent="0.2">
      <c r="J7463" s="28">
        <v>85010</v>
      </c>
      <c r="K7463" s="28" t="s">
        <v>1074</v>
      </c>
      <c r="L7463" s="28">
        <v>12</v>
      </c>
      <c r="M7463" s="28" t="str">
        <f t="shared" si="135"/>
        <v>8501012</v>
      </c>
      <c r="N7463" s="28">
        <v>0</v>
      </c>
      <c r="O7463" s="279">
        <v>96462.232879999996</v>
      </c>
    </row>
    <row r="7464" spans="10:15" x14ac:dyDescent="0.2">
      <c r="J7464" s="28">
        <v>85015</v>
      </c>
      <c r="K7464" s="28" t="s">
        <v>1075</v>
      </c>
      <c r="L7464" s="28">
        <v>1</v>
      </c>
      <c r="M7464" s="28" t="str">
        <f t="shared" si="135"/>
        <v>850151</v>
      </c>
      <c r="N7464" s="28">
        <v>12395</v>
      </c>
      <c r="O7464" s="279">
        <v>26628.708159999998</v>
      </c>
    </row>
    <row r="7465" spans="10:15" x14ac:dyDescent="0.2">
      <c r="J7465" s="28">
        <v>85015</v>
      </c>
      <c r="K7465" s="28" t="s">
        <v>1075</v>
      </c>
      <c r="L7465" s="28">
        <v>2</v>
      </c>
      <c r="M7465" s="28" t="str">
        <f t="shared" si="135"/>
        <v>850152</v>
      </c>
      <c r="N7465" s="28">
        <v>8639</v>
      </c>
      <c r="O7465" s="279">
        <v>76142.278940000004</v>
      </c>
    </row>
    <row r="7466" spans="10:15" x14ac:dyDescent="0.2">
      <c r="J7466" s="28">
        <v>85015</v>
      </c>
      <c r="K7466" s="28" t="s">
        <v>1075</v>
      </c>
      <c r="L7466" s="28">
        <v>3</v>
      </c>
      <c r="M7466" s="28" t="str">
        <f t="shared" si="135"/>
        <v>850153</v>
      </c>
      <c r="N7466" s="28">
        <v>533</v>
      </c>
      <c r="O7466" s="279">
        <v>169926.6667</v>
      </c>
    </row>
    <row r="7467" spans="10:15" x14ac:dyDescent="0.2">
      <c r="J7467" s="28">
        <v>85015</v>
      </c>
      <c r="K7467" s="28" t="s">
        <v>1075</v>
      </c>
      <c r="L7467" s="28">
        <v>9</v>
      </c>
      <c r="M7467" s="28" t="str">
        <f t="shared" si="135"/>
        <v>850159</v>
      </c>
      <c r="N7467" s="28">
        <v>874</v>
      </c>
      <c r="O7467" s="279">
        <v>60256.52332</v>
      </c>
    </row>
    <row r="7468" spans="10:15" x14ac:dyDescent="0.2">
      <c r="J7468" s="28">
        <v>85015</v>
      </c>
      <c r="K7468" s="28" t="s">
        <v>1075</v>
      </c>
      <c r="L7468" s="28">
        <v>10</v>
      </c>
      <c r="M7468" s="28" t="str">
        <f t="shared" si="135"/>
        <v>8501510</v>
      </c>
      <c r="N7468" s="28">
        <v>2013</v>
      </c>
      <c r="O7468" s="279">
        <v>82869.460500000001</v>
      </c>
    </row>
    <row r="7469" spans="10:15" x14ac:dyDescent="0.2">
      <c r="J7469" s="28">
        <v>85015</v>
      </c>
      <c r="K7469" s="28" t="s">
        <v>1075</v>
      </c>
      <c r="L7469" s="28">
        <v>12</v>
      </c>
      <c r="M7469" s="28" t="str">
        <f t="shared" si="135"/>
        <v>8501512</v>
      </c>
      <c r="N7469" s="28">
        <v>0</v>
      </c>
      <c r="O7469" s="279">
        <v>5203.473043</v>
      </c>
    </row>
    <row r="7470" spans="10:15" x14ac:dyDescent="0.2">
      <c r="J7470" s="28">
        <v>85125</v>
      </c>
      <c r="K7470" s="28" t="s">
        <v>1076</v>
      </c>
      <c r="L7470" s="28">
        <v>1</v>
      </c>
      <c r="M7470" s="28" t="str">
        <f t="shared" si="135"/>
        <v>851251</v>
      </c>
      <c r="N7470" s="28">
        <v>61149</v>
      </c>
      <c r="O7470" s="279">
        <v>29121.70998</v>
      </c>
    </row>
    <row r="7471" spans="10:15" x14ac:dyDescent="0.2">
      <c r="J7471" s="28">
        <v>85125</v>
      </c>
      <c r="K7471" s="28" t="s">
        <v>1076</v>
      </c>
      <c r="L7471" s="28">
        <v>2</v>
      </c>
      <c r="M7471" s="28" t="str">
        <f t="shared" si="135"/>
        <v>851252</v>
      </c>
      <c r="N7471" s="28">
        <v>57802</v>
      </c>
      <c r="O7471" s="279">
        <v>101466.0815</v>
      </c>
    </row>
    <row r="7472" spans="10:15" x14ac:dyDescent="0.2">
      <c r="J7472" s="28">
        <v>85125</v>
      </c>
      <c r="K7472" s="28" t="s">
        <v>1076</v>
      </c>
      <c r="L7472" s="28">
        <v>3</v>
      </c>
      <c r="M7472" s="28" t="str">
        <f t="shared" si="135"/>
        <v>851253</v>
      </c>
      <c r="N7472" s="28">
        <v>5372</v>
      </c>
      <c r="O7472" s="279">
        <v>117904.9301</v>
      </c>
    </row>
    <row r="7473" spans="10:15" x14ac:dyDescent="0.2">
      <c r="J7473" s="28">
        <v>85125</v>
      </c>
      <c r="K7473" s="28" t="s">
        <v>1076</v>
      </c>
      <c r="L7473" s="28">
        <v>4</v>
      </c>
      <c r="M7473" s="28" t="str">
        <f t="shared" si="135"/>
        <v>851254</v>
      </c>
      <c r="N7473" s="28">
        <v>2680</v>
      </c>
      <c r="O7473" s="279">
        <v>131453.8075</v>
      </c>
    </row>
    <row r="7474" spans="10:15" x14ac:dyDescent="0.2">
      <c r="J7474" s="28">
        <v>85125</v>
      </c>
      <c r="K7474" s="28" t="s">
        <v>1076</v>
      </c>
      <c r="L7474" s="28">
        <v>9</v>
      </c>
      <c r="M7474" s="28" t="str">
        <f t="shared" si="135"/>
        <v>851259</v>
      </c>
      <c r="N7474" s="28">
        <v>1190</v>
      </c>
      <c r="O7474" s="279">
        <v>92404.511140000002</v>
      </c>
    </row>
    <row r="7475" spans="10:15" x14ac:dyDescent="0.2">
      <c r="J7475" s="28">
        <v>85125</v>
      </c>
      <c r="K7475" s="28" t="s">
        <v>1076</v>
      </c>
      <c r="L7475" s="28">
        <v>10</v>
      </c>
      <c r="M7475" s="28" t="str">
        <f t="shared" si="135"/>
        <v>8512510</v>
      </c>
      <c r="N7475" s="28">
        <v>694</v>
      </c>
      <c r="O7475" s="279">
        <v>303627.05670000002</v>
      </c>
    </row>
    <row r="7476" spans="10:15" x14ac:dyDescent="0.2">
      <c r="J7476" s="28">
        <v>85125</v>
      </c>
      <c r="K7476" s="28" t="s">
        <v>1076</v>
      </c>
      <c r="L7476" s="28">
        <v>12</v>
      </c>
      <c r="M7476" s="28" t="str">
        <f t="shared" si="135"/>
        <v>8512512</v>
      </c>
      <c r="N7476" s="28">
        <v>0</v>
      </c>
      <c r="O7476" s="279">
        <v>2514.8213649999998</v>
      </c>
    </row>
    <row r="7477" spans="10:15" x14ac:dyDescent="0.2">
      <c r="J7477" s="28">
        <v>85136</v>
      </c>
      <c r="K7477" s="28" t="s">
        <v>1077</v>
      </c>
      <c r="L7477" s="28">
        <v>1</v>
      </c>
      <c r="M7477" s="28" t="str">
        <f t="shared" si="135"/>
        <v>851361</v>
      </c>
      <c r="N7477" s="28">
        <v>5313</v>
      </c>
      <c r="O7477" s="279">
        <v>41292.897559999998</v>
      </c>
    </row>
    <row r="7478" spans="10:15" x14ac:dyDescent="0.2">
      <c r="J7478" s="28">
        <v>85136</v>
      </c>
      <c r="K7478" s="28" t="s">
        <v>1077</v>
      </c>
      <c r="L7478" s="28">
        <v>2</v>
      </c>
      <c r="M7478" s="28" t="str">
        <f t="shared" si="135"/>
        <v>851362</v>
      </c>
      <c r="N7478" s="28">
        <v>4701</v>
      </c>
      <c r="O7478" s="279">
        <v>122100.5961</v>
      </c>
    </row>
    <row r="7479" spans="10:15" x14ac:dyDescent="0.2">
      <c r="J7479" s="28">
        <v>85136</v>
      </c>
      <c r="K7479" s="28" t="s">
        <v>1077</v>
      </c>
      <c r="L7479" s="28">
        <v>3</v>
      </c>
      <c r="M7479" s="28" t="str">
        <f t="shared" si="135"/>
        <v>851363</v>
      </c>
      <c r="N7479" s="28">
        <v>502</v>
      </c>
      <c r="O7479" s="279">
        <v>123878.48609999999</v>
      </c>
    </row>
    <row r="7480" spans="10:15" x14ac:dyDescent="0.2">
      <c r="J7480" s="28">
        <v>85136</v>
      </c>
      <c r="K7480" s="28" t="s">
        <v>1077</v>
      </c>
      <c r="L7480" s="28">
        <v>5</v>
      </c>
      <c r="M7480" s="28" t="str">
        <f t="shared" si="135"/>
        <v>851365</v>
      </c>
      <c r="N7480" s="28">
        <v>318</v>
      </c>
      <c r="O7480" s="279">
        <v>9777.4991289999998</v>
      </c>
    </row>
    <row r="7481" spans="10:15" x14ac:dyDescent="0.2">
      <c r="J7481" s="28">
        <v>85136</v>
      </c>
      <c r="K7481" s="28" t="s">
        <v>1077</v>
      </c>
      <c r="L7481" s="28">
        <v>9</v>
      </c>
      <c r="M7481" s="28" t="str">
        <f t="shared" si="135"/>
        <v>851369</v>
      </c>
      <c r="N7481" s="28">
        <v>1527</v>
      </c>
      <c r="O7481" s="279">
        <v>49359.539779999999</v>
      </c>
    </row>
    <row r="7482" spans="10:15" x14ac:dyDescent="0.2">
      <c r="J7482" s="28">
        <v>85136</v>
      </c>
      <c r="K7482" s="28" t="s">
        <v>1077</v>
      </c>
      <c r="L7482" s="28">
        <v>12</v>
      </c>
      <c r="M7482" s="28" t="str">
        <f t="shared" si="135"/>
        <v>8513612</v>
      </c>
      <c r="N7482" s="28">
        <v>0</v>
      </c>
      <c r="O7482" s="279">
        <v>7309.7292100000004</v>
      </c>
    </row>
    <row r="7483" spans="10:15" x14ac:dyDescent="0.2">
      <c r="J7483" s="28">
        <v>85139</v>
      </c>
      <c r="K7483" s="28" t="s">
        <v>1078</v>
      </c>
      <c r="L7483" s="28">
        <v>1</v>
      </c>
      <c r="M7483" s="28" t="str">
        <f t="shared" si="135"/>
        <v>851391</v>
      </c>
      <c r="N7483" s="28">
        <v>24011</v>
      </c>
      <c r="O7483" s="279">
        <v>53879.266609999999</v>
      </c>
    </row>
    <row r="7484" spans="10:15" x14ac:dyDescent="0.2">
      <c r="J7484" s="28">
        <v>85139</v>
      </c>
      <c r="K7484" s="28" t="s">
        <v>1078</v>
      </c>
      <c r="L7484" s="28">
        <v>2</v>
      </c>
      <c r="M7484" s="28" t="str">
        <f t="shared" si="135"/>
        <v>851392</v>
      </c>
      <c r="N7484" s="28">
        <v>150217</v>
      </c>
      <c r="O7484" s="279">
        <v>128783.4283</v>
      </c>
    </row>
    <row r="7485" spans="10:15" x14ac:dyDescent="0.2">
      <c r="J7485" s="28">
        <v>85139</v>
      </c>
      <c r="K7485" s="28" t="s">
        <v>1078</v>
      </c>
      <c r="L7485" s="28">
        <v>3</v>
      </c>
      <c r="M7485" s="28" t="str">
        <f t="shared" si="135"/>
        <v>851393</v>
      </c>
      <c r="N7485" s="28">
        <v>52092</v>
      </c>
      <c r="O7485" s="279">
        <v>161331.2303</v>
      </c>
    </row>
    <row r="7486" spans="10:15" x14ac:dyDescent="0.2">
      <c r="J7486" s="28">
        <v>85139</v>
      </c>
      <c r="K7486" s="28" t="s">
        <v>1078</v>
      </c>
      <c r="L7486" s="28">
        <v>4</v>
      </c>
      <c r="M7486" s="28" t="str">
        <f t="shared" si="135"/>
        <v>851394</v>
      </c>
      <c r="N7486" s="28">
        <v>13791</v>
      </c>
      <c r="O7486" s="279">
        <v>235697.57010000001</v>
      </c>
    </row>
    <row r="7487" spans="10:15" x14ac:dyDescent="0.2">
      <c r="J7487" s="28">
        <v>85139</v>
      </c>
      <c r="K7487" s="28" t="s">
        <v>1078</v>
      </c>
      <c r="L7487" s="28">
        <v>5</v>
      </c>
      <c r="M7487" s="28" t="str">
        <f t="shared" si="135"/>
        <v>851395</v>
      </c>
      <c r="N7487" s="28">
        <v>3129</v>
      </c>
      <c r="O7487" s="279">
        <v>311245.05219999998</v>
      </c>
    </row>
    <row r="7488" spans="10:15" x14ac:dyDescent="0.2">
      <c r="J7488" s="28">
        <v>85139</v>
      </c>
      <c r="K7488" s="28" t="s">
        <v>1078</v>
      </c>
      <c r="L7488" s="28">
        <v>7</v>
      </c>
      <c r="M7488" s="28" t="str">
        <f t="shared" si="135"/>
        <v>851397</v>
      </c>
      <c r="N7488" s="28">
        <v>323</v>
      </c>
      <c r="O7488" s="279">
        <v>8092.6136020000004</v>
      </c>
    </row>
    <row r="7489" spans="10:15" x14ac:dyDescent="0.2">
      <c r="J7489" s="28">
        <v>85139</v>
      </c>
      <c r="K7489" s="28" t="s">
        <v>1078</v>
      </c>
      <c r="L7489" s="28">
        <v>9</v>
      </c>
      <c r="M7489" s="28" t="str">
        <f t="shared" si="135"/>
        <v>851399</v>
      </c>
      <c r="N7489" s="28">
        <v>4789</v>
      </c>
      <c r="O7489" s="279">
        <v>173308.18429999999</v>
      </c>
    </row>
    <row r="7490" spans="10:15" x14ac:dyDescent="0.2">
      <c r="J7490" s="28">
        <v>85139</v>
      </c>
      <c r="K7490" s="28" t="s">
        <v>1078</v>
      </c>
      <c r="L7490" s="28">
        <v>10</v>
      </c>
      <c r="M7490" s="28" t="str">
        <f t="shared" si="135"/>
        <v>8513910</v>
      </c>
      <c r="N7490" s="28">
        <v>10557</v>
      </c>
      <c r="O7490" s="279">
        <v>387131.84080000001</v>
      </c>
    </row>
    <row r="7491" spans="10:15" x14ac:dyDescent="0.2">
      <c r="J7491" s="28">
        <v>85139</v>
      </c>
      <c r="K7491" s="28" t="s">
        <v>1078</v>
      </c>
      <c r="L7491" s="28">
        <v>12</v>
      </c>
      <c r="M7491" s="28" t="str">
        <f t="shared" ref="M7491:M7554" si="136">J7491&amp;L7491</f>
        <v>8513912</v>
      </c>
      <c r="N7491" s="28">
        <v>0</v>
      </c>
      <c r="O7491" s="279">
        <v>22646.383819999999</v>
      </c>
    </row>
    <row r="7492" spans="10:15" x14ac:dyDescent="0.2">
      <c r="J7492" s="28">
        <v>85162</v>
      </c>
      <c r="K7492" s="28" t="s">
        <v>1079</v>
      </c>
      <c r="L7492" s="28">
        <v>1</v>
      </c>
      <c r="M7492" s="28" t="str">
        <f t="shared" si="136"/>
        <v>851621</v>
      </c>
      <c r="N7492" s="28">
        <v>52542</v>
      </c>
      <c r="O7492" s="279">
        <v>36059.064700000003</v>
      </c>
    </row>
    <row r="7493" spans="10:15" x14ac:dyDescent="0.2">
      <c r="J7493" s="28">
        <v>85162</v>
      </c>
      <c r="K7493" s="28" t="s">
        <v>1079</v>
      </c>
      <c r="L7493" s="28">
        <v>2</v>
      </c>
      <c r="M7493" s="28" t="str">
        <f t="shared" si="136"/>
        <v>851622</v>
      </c>
      <c r="N7493" s="28">
        <v>174687</v>
      </c>
      <c r="O7493" s="279">
        <v>110297.88619999999</v>
      </c>
    </row>
    <row r="7494" spans="10:15" x14ac:dyDescent="0.2">
      <c r="J7494" s="28">
        <v>85162</v>
      </c>
      <c r="K7494" s="28" t="s">
        <v>1079</v>
      </c>
      <c r="L7494" s="28">
        <v>3</v>
      </c>
      <c r="M7494" s="28" t="str">
        <f t="shared" si="136"/>
        <v>851623</v>
      </c>
      <c r="N7494" s="28">
        <v>16372</v>
      </c>
      <c r="O7494" s="279">
        <v>243855.99979999999</v>
      </c>
    </row>
    <row r="7495" spans="10:15" x14ac:dyDescent="0.2">
      <c r="J7495" s="28">
        <v>85162</v>
      </c>
      <c r="K7495" s="28" t="s">
        <v>1079</v>
      </c>
      <c r="L7495" s="28">
        <v>4</v>
      </c>
      <c r="M7495" s="28" t="str">
        <f t="shared" si="136"/>
        <v>851624</v>
      </c>
      <c r="N7495" s="28">
        <v>6333</v>
      </c>
      <c r="O7495" s="279">
        <v>208402.07829999999</v>
      </c>
    </row>
    <row r="7496" spans="10:15" x14ac:dyDescent="0.2">
      <c r="J7496" s="28">
        <v>85162</v>
      </c>
      <c r="K7496" s="28" t="s">
        <v>1079</v>
      </c>
      <c r="L7496" s="28">
        <v>5</v>
      </c>
      <c r="M7496" s="28" t="str">
        <f t="shared" si="136"/>
        <v>851625</v>
      </c>
      <c r="N7496" s="28">
        <v>500</v>
      </c>
      <c r="O7496" s="279">
        <v>10011.1549</v>
      </c>
    </row>
    <row r="7497" spans="10:15" x14ac:dyDescent="0.2">
      <c r="J7497" s="28">
        <v>85162</v>
      </c>
      <c r="K7497" s="28" t="s">
        <v>1079</v>
      </c>
      <c r="L7497" s="28">
        <v>9</v>
      </c>
      <c r="M7497" s="28" t="str">
        <f t="shared" si="136"/>
        <v>851629</v>
      </c>
      <c r="N7497" s="28">
        <v>4751</v>
      </c>
      <c r="O7497" s="279">
        <v>149342.08319999999</v>
      </c>
    </row>
    <row r="7498" spans="10:15" x14ac:dyDescent="0.2">
      <c r="J7498" s="28">
        <v>85162</v>
      </c>
      <c r="K7498" s="28" t="s">
        <v>1079</v>
      </c>
      <c r="L7498" s="28">
        <v>10</v>
      </c>
      <c r="M7498" s="28" t="str">
        <f t="shared" si="136"/>
        <v>8516210</v>
      </c>
      <c r="N7498" s="28">
        <v>4438</v>
      </c>
      <c r="O7498" s="279">
        <v>711293.68790000002</v>
      </c>
    </row>
    <row r="7499" spans="10:15" x14ac:dyDescent="0.2">
      <c r="J7499" s="28">
        <v>85162</v>
      </c>
      <c r="K7499" s="28" t="s">
        <v>1079</v>
      </c>
      <c r="L7499" s="28">
        <v>11</v>
      </c>
      <c r="M7499" s="28" t="str">
        <f t="shared" si="136"/>
        <v>8516211</v>
      </c>
      <c r="N7499" s="28">
        <v>204</v>
      </c>
      <c r="O7499" s="279">
        <v>23580.57343</v>
      </c>
    </row>
    <row r="7500" spans="10:15" x14ac:dyDescent="0.2">
      <c r="J7500" s="28">
        <v>85162</v>
      </c>
      <c r="K7500" s="28" t="s">
        <v>1079</v>
      </c>
      <c r="L7500" s="28">
        <v>12</v>
      </c>
      <c r="M7500" s="28" t="str">
        <f t="shared" si="136"/>
        <v>8516212</v>
      </c>
      <c r="N7500" s="28">
        <v>0</v>
      </c>
      <c r="O7500" s="279">
        <v>9622.7452830000002</v>
      </c>
    </row>
    <row r="7501" spans="10:15" x14ac:dyDescent="0.2">
      <c r="J7501" s="28">
        <v>85225</v>
      </c>
      <c r="K7501" s="28" t="s">
        <v>1080</v>
      </c>
      <c r="L7501" s="28">
        <v>1</v>
      </c>
      <c r="M7501" s="28" t="str">
        <f t="shared" si="136"/>
        <v>852251</v>
      </c>
      <c r="N7501" s="28">
        <v>24106</v>
      </c>
      <c r="O7501" s="279">
        <v>28490.027129999999</v>
      </c>
    </row>
    <row r="7502" spans="10:15" x14ac:dyDescent="0.2">
      <c r="J7502" s="28">
        <v>85225</v>
      </c>
      <c r="K7502" s="28" t="s">
        <v>1080</v>
      </c>
      <c r="L7502" s="28">
        <v>2</v>
      </c>
      <c r="M7502" s="28" t="str">
        <f t="shared" si="136"/>
        <v>852252</v>
      </c>
      <c r="N7502" s="28">
        <v>18500</v>
      </c>
      <c r="O7502" s="279">
        <v>54218.732649999998</v>
      </c>
    </row>
    <row r="7503" spans="10:15" x14ac:dyDescent="0.2">
      <c r="J7503" s="28">
        <v>85225</v>
      </c>
      <c r="K7503" s="28" t="s">
        <v>1080</v>
      </c>
      <c r="L7503" s="28">
        <v>3</v>
      </c>
      <c r="M7503" s="28" t="str">
        <f t="shared" si="136"/>
        <v>852253</v>
      </c>
      <c r="N7503" s="28">
        <v>2401</v>
      </c>
      <c r="O7503" s="279">
        <v>41410.148260000002</v>
      </c>
    </row>
    <row r="7504" spans="10:15" x14ac:dyDescent="0.2">
      <c r="J7504" s="28">
        <v>85225</v>
      </c>
      <c r="K7504" s="28" t="s">
        <v>1080</v>
      </c>
      <c r="L7504" s="28">
        <v>9</v>
      </c>
      <c r="M7504" s="28" t="str">
        <f t="shared" si="136"/>
        <v>852259</v>
      </c>
      <c r="N7504" s="28">
        <v>1048</v>
      </c>
      <c r="O7504" s="279">
        <v>73373.538589999996</v>
      </c>
    </row>
    <row r="7505" spans="10:15" x14ac:dyDescent="0.2">
      <c r="J7505" s="28">
        <v>85225</v>
      </c>
      <c r="K7505" s="28" t="s">
        <v>1080</v>
      </c>
      <c r="L7505" s="28">
        <v>12</v>
      </c>
      <c r="M7505" s="28" t="str">
        <f t="shared" si="136"/>
        <v>8522512</v>
      </c>
      <c r="N7505" s="28">
        <v>0</v>
      </c>
      <c r="O7505" s="279">
        <v>14465.13932</v>
      </c>
    </row>
    <row r="7506" spans="10:15" x14ac:dyDescent="0.2">
      <c r="J7506" s="28">
        <v>85230</v>
      </c>
      <c r="K7506" s="28" t="s">
        <v>1081</v>
      </c>
      <c r="L7506" s="28">
        <v>1</v>
      </c>
      <c r="M7506" s="28" t="str">
        <f t="shared" si="136"/>
        <v>852301</v>
      </c>
      <c r="N7506" s="28">
        <v>30248</v>
      </c>
      <c r="O7506" s="279">
        <v>36208.884539999999</v>
      </c>
    </row>
    <row r="7507" spans="10:15" x14ac:dyDescent="0.2">
      <c r="J7507" s="28">
        <v>85230</v>
      </c>
      <c r="K7507" s="28" t="s">
        <v>1081</v>
      </c>
      <c r="L7507" s="28">
        <v>2</v>
      </c>
      <c r="M7507" s="28" t="str">
        <f t="shared" si="136"/>
        <v>852302</v>
      </c>
      <c r="N7507" s="28">
        <v>41440</v>
      </c>
      <c r="O7507" s="279">
        <v>67192.325249999994</v>
      </c>
    </row>
    <row r="7508" spans="10:15" x14ac:dyDescent="0.2">
      <c r="J7508" s="28">
        <v>85230</v>
      </c>
      <c r="K7508" s="28" t="s">
        <v>1081</v>
      </c>
      <c r="L7508" s="28">
        <v>3</v>
      </c>
      <c r="M7508" s="28" t="str">
        <f t="shared" si="136"/>
        <v>852303</v>
      </c>
      <c r="N7508" s="28">
        <v>2535</v>
      </c>
      <c r="O7508" s="279">
        <v>84188.650290000005</v>
      </c>
    </row>
    <row r="7509" spans="10:15" x14ac:dyDescent="0.2">
      <c r="J7509" s="28">
        <v>85230</v>
      </c>
      <c r="K7509" s="28" t="s">
        <v>1081</v>
      </c>
      <c r="L7509" s="28">
        <v>4</v>
      </c>
      <c r="M7509" s="28" t="str">
        <f t="shared" si="136"/>
        <v>852304</v>
      </c>
      <c r="N7509" s="28">
        <v>1321</v>
      </c>
      <c r="O7509" s="279">
        <v>66285.357780000006</v>
      </c>
    </row>
    <row r="7510" spans="10:15" x14ac:dyDescent="0.2">
      <c r="J7510" s="28">
        <v>85230</v>
      </c>
      <c r="K7510" s="28" t="s">
        <v>1081</v>
      </c>
      <c r="L7510" s="28">
        <v>6</v>
      </c>
      <c r="M7510" s="28" t="str">
        <f t="shared" si="136"/>
        <v>852306</v>
      </c>
      <c r="N7510" s="28">
        <v>2516</v>
      </c>
      <c r="O7510" s="279">
        <v>18754.221679999999</v>
      </c>
    </row>
    <row r="7511" spans="10:15" x14ac:dyDescent="0.2">
      <c r="J7511" s="28">
        <v>85230</v>
      </c>
      <c r="K7511" s="28" t="s">
        <v>1081</v>
      </c>
      <c r="L7511" s="28">
        <v>9</v>
      </c>
      <c r="M7511" s="28" t="str">
        <f t="shared" si="136"/>
        <v>852309</v>
      </c>
      <c r="N7511" s="28">
        <v>3501</v>
      </c>
      <c r="O7511" s="279">
        <v>172257.08470000001</v>
      </c>
    </row>
    <row r="7512" spans="10:15" x14ac:dyDescent="0.2">
      <c r="J7512" s="28">
        <v>85230</v>
      </c>
      <c r="K7512" s="28" t="s">
        <v>1081</v>
      </c>
      <c r="L7512" s="28">
        <v>10</v>
      </c>
      <c r="M7512" s="28" t="str">
        <f t="shared" si="136"/>
        <v>8523010</v>
      </c>
      <c r="N7512" s="28">
        <v>1270</v>
      </c>
      <c r="O7512" s="279">
        <v>107818.3685</v>
      </c>
    </row>
    <row r="7513" spans="10:15" x14ac:dyDescent="0.2">
      <c r="J7513" s="28">
        <v>85230</v>
      </c>
      <c r="K7513" s="28" t="s">
        <v>1081</v>
      </c>
      <c r="L7513" s="28">
        <v>12</v>
      </c>
      <c r="M7513" s="28" t="str">
        <f t="shared" si="136"/>
        <v>8523012</v>
      </c>
      <c r="N7513" s="28">
        <v>0</v>
      </c>
      <c r="O7513" s="279">
        <v>5888.0194570000003</v>
      </c>
    </row>
    <row r="7514" spans="10:15" x14ac:dyDescent="0.2">
      <c r="J7514" s="28">
        <v>85250</v>
      </c>
      <c r="K7514" s="28" t="s">
        <v>1082</v>
      </c>
      <c r="L7514" s="28">
        <v>1</v>
      </c>
      <c r="M7514" s="28" t="str">
        <f t="shared" si="136"/>
        <v>852501</v>
      </c>
      <c r="N7514" s="28">
        <v>80777</v>
      </c>
      <c r="O7514" s="279">
        <v>35442.075100000002</v>
      </c>
    </row>
    <row r="7515" spans="10:15" x14ac:dyDescent="0.2">
      <c r="J7515" s="28">
        <v>85250</v>
      </c>
      <c r="K7515" s="28" t="s">
        <v>1082</v>
      </c>
      <c r="L7515" s="28">
        <v>2</v>
      </c>
      <c r="M7515" s="28" t="str">
        <f t="shared" si="136"/>
        <v>852502</v>
      </c>
      <c r="N7515" s="28">
        <v>235728</v>
      </c>
      <c r="O7515" s="279">
        <v>89090.591279999993</v>
      </c>
    </row>
    <row r="7516" spans="10:15" x14ac:dyDescent="0.2">
      <c r="J7516" s="28">
        <v>85250</v>
      </c>
      <c r="K7516" s="28" t="s">
        <v>1082</v>
      </c>
      <c r="L7516" s="28">
        <v>3</v>
      </c>
      <c r="M7516" s="28" t="str">
        <f t="shared" si="136"/>
        <v>852503</v>
      </c>
      <c r="N7516" s="28">
        <v>40310</v>
      </c>
      <c r="O7516" s="279">
        <v>169458.7984</v>
      </c>
    </row>
    <row r="7517" spans="10:15" x14ac:dyDescent="0.2">
      <c r="J7517" s="28">
        <v>85250</v>
      </c>
      <c r="K7517" s="28" t="s">
        <v>1082</v>
      </c>
      <c r="L7517" s="28">
        <v>4</v>
      </c>
      <c r="M7517" s="28" t="str">
        <f t="shared" si="136"/>
        <v>852504</v>
      </c>
      <c r="N7517" s="28">
        <v>13619</v>
      </c>
      <c r="O7517" s="279">
        <v>250836.69</v>
      </c>
    </row>
    <row r="7518" spans="10:15" x14ac:dyDescent="0.2">
      <c r="J7518" s="28">
        <v>85250</v>
      </c>
      <c r="K7518" s="28" t="s">
        <v>1082</v>
      </c>
      <c r="L7518" s="28">
        <v>5</v>
      </c>
      <c r="M7518" s="28" t="str">
        <f t="shared" si="136"/>
        <v>852505</v>
      </c>
      <c r="N7518" s="28">
        <v>1978</v>
      </c>
      <c r="O7518" s="279">
        <v>349248.22450000001</v>
      </c>
    </row>
    <row r="7519" spans="10:15" x14ac:dyDescent="0.2">
      <c r="J7519" s="28">
        <v>85250</v>
      </c>
      <c r="K7519" s="28" t="s">
        <v>1082</v>
      </c>
      <c r="L7519" s="28">
        <v>6</v>
      </c>
      <c r="M7519" s="28" t="str">
        <f t="shared" si="136"/>
        <v>852506</v>
      </c>
      <c r="N7519" s="28">
        <v>1723</v>
      </c>
      <c r="O7519" s="279">
        <v>788420.83330000006</v>
      </c>
    </row>
    <row r="7520" spans="10:15" x14ac:dyDescent="0.2">
      <c r="J7520" s="28">
        <v>85250</v>
      </c>
      <c r="K7520" s="28" t="s">
        <v>1082</v>
      </c>
      <c r="L7520" s="28">
        <v>7</v>
      </c>
      <c r="M7520" s="28" t="str">
        <f t="shared" si="136"/>
        <v>852507</v>
      </c>
      <c r="N7520" s="28">
        <v>1128</v>
      </c>
      <c r="O7520" s="279">
        <v>65319.154150000002</v>
      </c>
    </row>
    <row r="7521" spans="10:15" x14ac:dyDescent="0.2">
      <c r="J7521" s="28">
        <v>85250</v>
      </c>
      <c r="K7521" s="28" t="s">
        <v>1082</v>
      </c>
      <c r="L7521" s="28">
        <v>9</v>
      </c>
      <c r="M7521" s="28" t="str">
        <f t="shared" si="136"/>
        <v>852509</v>
      </c>
      <c r="N7521" s="28">
        <v>5046</v>
      </c>
      <c r="O7521" s="279">
        <v>181771.5349</v>
      </c>
    </row>
    <row r="7522" spans="10:15" x14ac:dyDescent="0.2">
      <c r="J7522" s="28">
        <v>85250</v>
      </c>
      <c r="K7522" s="28" t="s">
        <v>1082</v>
      </c>
      <c r="L7522" s="28">
        <v>10</v>
      </c>
      <c r="M7522" s="28" t="str">
        <f t="shared" si="136"/>
        <v>8525010</v>
      </c>
      <c r="N7522" s="28">
        <v>2694</v>
      </c>
      <c r="O7522" s="279">
        <v>250351.68369999999</v>
      </c>
    </row>
    <row r="7523" spans="10:15" x14ac:dyDescent="0.2">
      <c r="J7523" s="28">
        <v>85250</v>
      </c>
      <c r="K7523" s="28" t="s">
        <v>1082</v>
      </c>
      <c r="L7523" s="28">
        <v>12</v>
      </c>
      <c r="M7523" s="28" t="str">
        <f t="shared" si="136"/>
        <v>8525012</v>
      </c>
      <c r="N7523" s="28">
        <v>0</v>
      </c>
      <c r="O7523" s="279">
        <v>11390.05531</v>
      </c>
    </row>
    <row r="7524" spans="10:15" x14ac:dyDescent="0.2">
      <c r="J7524" s="28">
        <v>85263</v>
      </c>
      <c r="K7524" s="28" t="s">
        <v>1083</v>
      </c>
      <c r="L7524" s="28">
        <v>1</v>
      </c>
      <c r="M7524" s="28" t="str">
        <f t="shared" si="136"/>
        <v>852631</v>
      </c>
      <c r="N7524" s="28">
        <v>35619</v>
      </c>
      <c r="O7524" s="279">
        <v>36985.081559999999</v>
      </c>
    </row>
    <row r="7525" spans="10:15" x14ac:dyDescent="0.2">
      <c r="J7525" s="28">
        <v>85263</v>
      </c>
      <c r="K7525" s="28" t="s">
        <v>1083</v>
      </c>
      <c r="L7525" s="28">
        <v>2</v>
      </c>
      <c r="M7525" s="28" t="str">
        <f t="shared" si="136"/>
        <v>852632</v>
      </c>
      <c r="N7525" s="28">
        <v>54837</v>
      </c>
      <c r="O7525" s="279">
        <v>67113.872940000001</v>
      </c>
    </row>
    <row r="7526" spans="10:15" x14ac:dyDescent="0.2">
      <c r="J7526" s="28">
        <v>85263</v>
      </c>
      <c r="K7526" s="28" t="s">
        <v>1083</v>
      </c>
      <c r="L7526" s="28">
        <v>3</v>
      </c>
      <c r="M7526" s="28" t="str">
        <f t="shared" si="136"/>
        <v>852633</v>
      </c>
      <c r="N7526" s="28">
        <v>5349</v>
      </c>
      <c r="O7526" s="279">
        <v>91072.956739999994</v>
      </c>
    </row>
    <row r="7527" spans="10:15" x14ac:dyDescent="0.2">
      <c r="J7527" s="28">
        <v>85263</v>
      </c>
      <c r="K7527" s="28" t="s">
        <v>1083</v>
      </c>
      <c r="L7527" s="28">
        <v>4</v>
      </c>
      <c r="M7527" s="28" t="str">
        <f t="shared" si="136"/>
        <v>852634</v>
      </c>
      <c r="N7527" s="28">
        <v>1183</v>
      </c>
      <c r="O7527" s="279">
        <v>118349.9923</v>
      </c>
    </row>
    <row r="7528" spans="10:15" x14ac:dyDescent="0.2">
      <c r="J7528" s="28">
        <v>85263</v>
      </c>
      <c r="K7528" s="28" t="s">
        <v>1083</v>
      </c>
      <c r="L7528" s="28">
        <v>9</v>
      </c>
      <c r="M7528" s="28" t="str">
        <f t="shared" si="136"/>
        <v>852639</v>
      </c>
      <c r="N7528" s="28">
        <v>2038</v>
      </c>
      <c r="O7528" s="279">
        <v>91054.570600000006</v>
      </c>
    </row>
    <row r="7529" spans="10:15" x14ac:dyDescent="0.2">
      <c r="J7529" s="28">
        <v>85263</v>
      </c>
      <c r="K7529" s="28" t="s">
        <v>1083</v>
      </c>
      <c r="L7529" s="28">
        <v>10</v>
      </c>
      <c r="M7529" s="28" t="str">
        <f t="shared" si="136"/>
        <v>8526310</v>
      </c>
      <c r="N7529" s="28">
        <v>887</v>
      </c>
      <c r="O7529" s="279">
        <v>72394.461259999996</v>
      </c>
    </row>
    <row r="7530" spans="10:15" x14ac:dyDescent="0.2">
      <c r="J7530" s="28">
        <v>85263</v>
      </c>
      <c r="K7530" s="28" t="s">
        <v>1083</v>
      </c>
      <c r="L7530" s="28">
        <v>12</v>
      </c>
      <c r="M7530" s="28" t="str">
        <f t="shared" si="136"/>
        <v>8526312</v>
      </c>
      <c r="N7530" s="28">
        <v>0</v>
      </c>
      <c r="O7530" s="279">
        <v>5381.0011050000003</v>
      </c>
    </row>
    <row r="7531" spans="10:15" x14ac:dyDescent="0.2">
      <c r="J7531" s="28">
        <v>85279</v>
      </c>
      <c r="K7531" s="28" t="s">
        <v>1084</v>
      </c>
      <c r="L7531" s="28">
        <v>1</v>
      </c>
      <c r="M7531" s="28" t="str">
        <f t="shared" si="136"/>
        <v>852791</v>
      </c>
      <c r="N7531" s="28">
        <v>1093</v>
      </c>
      <c r="O7531" s="279">
        <v>17197.140770000002</v>
      </c>
    </row>
    <row r="7532" spans="10:15" x14ac:dyDescent="0.2">
      <c r="J7532" s="28">
        <v>85279</v>
      </c>
      <c r="K7532" s="28" t="s">
        <v>1084</v>
      </c>
      <c r="L7532" s="28">
        <v>2</v>
      </c>
      <c r="M7532" s="28" t="str">
        <f t="shared" si="136"/>
        <v>852792</v>
      </c>
      <c r="N7532" s="28">
        <v>198</v>
      </c>
      <c r="O7532" s="279">
        <v>199818.18179999999</v>
      </c>
    </row>
    <row r="7533" spans="10:15" x14ac:dyDescent="0.2">
      <c r="J7533" s="28">
        <v>85279</v>
      </c>
      <c r="K7533" s="28" t="s">
        <v>1084</v>
      </c>
      <c r="L7533" s="28">
        <v>9</v>
      </c>
      <c r="M7533" s="28" t="str">
        <f t="shared" si="136"/>
        <v>852799</v>
      </c>
      <c r="N7533" s="28">
        <v>307</v>
      </c>
      <c r="O7533" s="279">
        <v>64175.573230000002</v>
      </c>
    </row>
    <row r="7534" spans="10:15" x14ac:dyDescent="0.2">
      <c r="J7534" s="28">
        <v>85279</v>
      </c>
      <c r="K7534" s="28" t="s">
        <v>1084</v>
      </c>
      <c r="L7534" s="28">
        <v>12</v>
      </c>
      <c r="M7534" s="28" t="str">
        <f t="shared" si="136"/>
        <v>8527912</v>
      </c>
      <c r="N7534" s="28">
        <v>0</v>
      </c>
      <c r="O7534" s="279">
        <v>2190.9217880000001</v>
      </c>
    </row>
    <row r="7535" spans="10:15" x14ac:dyDescent="0.2">
      <c r="J7535" s="28">
        <v>85300</v>
      </c>
      <c r="K7535" s="28" t="s">
        <v>1085</v>
      </c>
      <c r="L7535" s="28">
        <v>1</v>
      </c>
      <c r="M7535" s="28" t="str">
        <f t="shared" si="136"/>
        <v>853001</v>
      </c>
      <c r="N7535" s="28">
        <v>14435</v>
      </c>
      <c r="O7535" s="279">
        <v>45479.775390000003</v>
      </c>
    </row>
    <row r="7536" spans="10:15" x14ac:dyDescent="0.2">
      <c r="J7536" s="28">
        <v>85300</v>
      </c>
      <c r="K7536" s="28" t="s">
        <v>1085</v>
      </c>
      <c r="L7536" s="28">
        <v>2</v>
      </c>
      <c r="M7536" s="28" t="str">
        <f t="shared" si="136"/>
        <v>853002</v>
      </c>
      <c r="N7536" s="28">
        <v>23529</v>
      </c>
      <c r="O7536" s="279">
        <v>89654.534199999995</v>
      </c>
    </row>
    <row r="7537" spans="10:15" x14ac:dyDescent="0.2">
      <c r="J7537" s="28">
        <v>85300</v>
      </c>
      <c r="K7537" s="28" t="s">
        <v>1085</v>
      </c>
      <c r="L7537" s="28">
        <v>3</v>
      </c>
      <c r="M7537" s="28" t="str">
        <f t="shared" si="136"/>
        <v>853003</v>
      </c>
      <c r="N7537" s="28">
        <v>1577</v>
      </c>
      <c r="O7537" s="279">
        <v>55909.359450000004</v>
      </c>
    </row>
    <row r="7538" spans="10:15" x14ac:dyDescent="0.2">
      <c r="J7538" s="28">
        <v>85300</v>
      </c>
      <c r="K7538" s="28" t="s">
        <v>1085</v>
      </c>
      <c r="L7538" s="28">
        <v>4</v>
      </c>
      <c r="M7538" s="28" t="str">
        <f t="shared" si="136"/>
        <v>853004</v>
      </c>
      <c r="N7538" s="28">
        <v>1140</v>
      </c>
      <c r="O7538" s="279">
        <v>30233.62659</v>
      </c>
    </row>
    <row r="7539" spans="10:15" x14ac:dyDescent="0.2">
      <c r="J7539" s="28">
        <v>85300</v>
      </c>
      <c r="K7539" s="28" t="s">
        <v>1085</v>
      </c>
      <c r="L7539" s="28">
        <v>6</v>
      </c>
      <c r="M7539" s="28" t="str">
        <f t="shared" si="136"/>
        <v>853006</v>
      </c>
      <c r="N7539" s="28">
        <v>1172</v>
      </c>
      <c r="O7539" s="279">
        <v>16521.41591</v>
      </c>
    </row>
    <row r="7540" spans="10:15" x14ac:dyDescent="0.2">
      <c r="J7540" s="28">
        <v>85300</v>
      </c>
      <c r="K7540" s="28" t="s">
        <v>1085</v>
      </c>
      <c r="L7540" s="28">
        <v>9</v>
      </c>
      <c r="M7540" s="28" t="str">
        <f t="shared" si="136"/>
        <v>853009</v>
      </c>
      <c r="N7540" s="28">
        <v>1138</v>
      </c>
      <c r="O7540" s="279">
        <v>124960.6979</v>
      </c>
    </row>
    <row r="7541" spans="10:15" x14ac:dyDescent="0.2">
      <c r="J7541" s="28">
        <v>85300</v>
      </c>
      <c r="K7541" s="28" t="s">
        <v>1085</v>
      </c>
      <c r="L7541" s="28">
        <v>12</v>
      </c>
      <c r="M7541" s="28" t="str">
        <f t="shared" si="136"/>
        <v>8530012</v>
      </c>
      <c r="N7541" s="28">
        <v>0</v>
      </c>
      <c r="O7541" s="279">
        <v>6934.2773580000003</v>
      </c>
    </row>
    <row r="7542" spans="10:15" x14ac:dyDescent="0.2">
      <c r="J7542" s="28">
        <v>85315</v>
      </c>
      <c r="K7542" s="28" t="s">
        <v>1086</v>
      </c>
      <c r="L7542" s="28">
        <v>1</v>
      </c>
      <c r="M7542" s="28" t="str">
        <f t="shared" si="136"/>
        <v>853151</v>
      </c>
      <c r="N7542" s="28">
        <v>10591</v>
      </c>
      <c r="O7542" s="279">
        <v>32028.50231</v>
      </c>
    </row>
    <row r="7543" spans="10:15" x14ac:dyDescent="0.2">
      <c r="J7543" s="28">
        <v>85315</v>
      </c>
      <c r="K7543" s="28" t="s">
        <v>1086</v>
      </c>
      <c r="L7543" s="28">
        <v>2</v>
      </c>
      <c r="M7543" s="28" t="str">
        <f t="shared" si="136"/>
        <v>853152</v>
      </c>
      <c r="N7543" s="28">
        <v>10092</v>
      </c>
      <c r="O7543" s="279">
        <v>66710.238329999993</v>
      </c>
    </row>
    <row r="7544" spans="10:15" x14ac:dyDescent="0.2">
      <c r="J7544" s="28">
        <v>85315</v>
      </c>
      <c r="K7544" s="28" t="s">
        <v>1086</v>
      </c>
      <c r="L7544" s="28">
        <v>3</v>
      </c>
      <c r="M7544" s="28" t="str">
        <f t="shared" si="136"/>
        <v>853153</v>
      </c>
      <c r="N7544" s="28">
        <v>775</v>
      </c>
      <c r="O7544" s="279">
        <v>19752.435529999999</v>
      </c>
    </row>
    <row r="7545" spans="10:15" x14ac:dyDescent="0.2">
      <c r="J7545" s="28">
        <v>85315</v>
      </c>
      <c r="K7545" s="28" t="s">
        <v>1086</v>
      </c>
      <c r="L7545" s="28">
        <v>4</v>
      </c>
      <c r="M7545" s="28" t="str">
        <f t="shared" si="136"/>
        <v>853154</v>
      </c>
      <c r="N7545" s="28">
        <v>2322</v>
      </c>
      <c r="O7545" s="279">
        <v>10678.80971</v>
      </c>
    </row>
    <row r="7546" spans="10:15" x14ac:dyDescent="0.2">
      <c r="J7546" s="28">
        <v>85315</v>
      </c>
      <c r="K7546" s="28" t="s">
        <v>1086</v>
      </c>
      <c r="L7546" s="28">
        <v>9</v>
      </c>
      <c r="M7546" s="28" t="str">
        <f t="shared" si="136"/>
        <v>853159</v>
      </c>
      <c r="N7546" s="28">
        <v>1014</v>
      </c>
      <c r="O7546" s="279">
        <v>122383.5251</v>
      </c>
    </row>
    <row r="7547" spans="10:15" x14ac:dyDescent="0.2">
      <c r="J7547" s="28">
        <v>85315</v>
      </c>
      <c r="K7547" s="28" t="s">
        <v>1086</v>
      </c>
      <c r="L7547" s="28">
        <v>10</v>
      </c>
      <c r="M7547" s="28" t="str">
        <f t="shared" si="136"/>
        <v>8531510</v>
      </c>
      <c r="N7547" s="28">
        <v>2184</v>
      </c>
      <c r="O7547" s="279">
        <v>148502.05360000001</v>
      </c>
    </row>
    <row r="7548" spans="10:15" x14ac:dyDescent="0.2">
      <c r="J7548" s="28">
        <v>85315</v>
      </c>
      <c r="K7548" s="28" t="s">
        <v>1086</v>
      </c>
      <c r="L7548" s="28">
        <v>12</v>
      </c>
      <c r="M7548" s="28" t="str">
        <f t="shared" si="136"/>
        <v>8531512</v>
      </c>
      <c r="N7548" s="28">
        <v>0</v>
      </c>
      <c r="O7548" s="279">
        <v>5340.9894450000002</v>
      </c>
    </row>
    <row r="7549" spans="10:15" x14ac:dyDescent="0.2">
      <c r="J7549" s="28">
        <v>85325</v>
      </c>
      <c r="K7549" s="28" t="s">
        <v>1087</v>
      </c>
      <c r="L7549" s="28">
        <v>1</v>
      </c>
      <c r="M7549" s="28" t="str">
        <f t="shared" si="136"/>
        <v>853251</v>
      </c>
      <c r="N7549" s="28">
        <v>22487</v>
      </c>
      <c r="O7549" s="279">
        <v>35452.400900000001</v>
      </c>
    </row>
    <row r="7550" spans="10:15" x14ac:dyDescent="0.2">
      <c r="J7550" s="28">
        <v>85325</v>
      </c>
      <c r="K7550" s="28" t="s">
        <v>1087</v>
      </c>
      <c r="L7550" s="28">
        <v>2</v>
      </c>
      <c r="M7550" s="28" t="str">
        <f t="shared" si="136"/>
        <v>853252</v>
      </c>
      <c r="N7550" s="28">
        <v>29081</v>
      </c>
      <c r="O7550" s="279">
        <v>103573.3781</v>
      </c>
    </row>
    <row r="7551" spans="10:15" x14ac:dyDescent="0.2">
      <c r="J7551" s="28">
        <v>85325</v>
      </c>
      <c r="K7551" s="28" t="s">
        <v>1087</v>
      </c>
      <c r="L7551" s="28">
        <v>3</v>
      </c>
      <c r="M7551" s="28" t="str">
        <f t="shared" si="136"/>
        <v>853253</v>
      </c>
      <c r="N7551" s="28">
        <v>1872</v>
      </c>
      <c r="O7551" s="279">
        <v>170895.86480000001</v>
      </c>
    </row>
    <row r="7552" spans="10:15" x14ac:dyDescent="0.2">
      <c r="J7552" s="28">
        <v>85325</v>
      </c>
      <c r="K7552" s="28" t="s">
        <v>1087</v>
      </c>
      <c r="L7552" s="28">
        <v>4</v>
      </c>
      <c r="M7552" s="28" t="str">
        <f t="shared" si="136"/>
        <v>853254</v>
      </c>
      <c r="N7552" s="28">
        <v>997</v>
      </c>
      <c r="O7552" s="279">
        <v>62126.019110000001</v>
      </c>
    </row>
    <row r="7553" spans="10:15" x14ac:dyDescent="0.2">
      <c r="J7553" s="28">
        <v>85325</v>
      </c>
      <c r="K7553" s="28" t="s">
        <v>1087</v>
      </c>
      <c r="L7553" s="28">
        <v>9</v>
      </c>
      <c r="M7553" s="28" t="str">
        <f t="shared" si="136"/>
        <v>853259</v>
      </c>
      <c r="N7553" s="28">
        <v>1655</v>
      </c>
      <c r="O7553" s="279">
        <v>86674.294639999993</v>
      </c>
    </row>
    <row r="7554" spans="10:15" x14ac:dyDescent="0.2">
      <c r="J7554" s="28">
        <v>85325</v>
      </c>
      <c r="K7554" s="28" t="s">
        <v>1087</v>
      </c>
      <c r="L7554" s="28">
        <v>12</v>
      </c>
      <c r="M7554" s="28" t="str">
        <f t="shared" si="136"/>
        <v>8532512</v>
      </c>
      <c r="N7554" s="28">
        <v>0</v>
      </c>
      <c r="O7554" s="279">
        <v>2888.8882010000002</v>
      </c>
    </row>
    <row r="7555" spans="10:15" x14ac:dyDescent="0.2">
      <c r="J7555" s="28">
        <v>85400</v>
      </c>
      <c r="K7555" s="28" t="s">
        <v>1088</v>
      </c>
      <c r="L7555" s="28">
        <v>1</v>
      </c>
      <c r="M7555" s="28" t="str">
        <f t="shared" ref="M7555:M7618" si="137">J7555&amp;L7555</f>
        <v>854001</v>
      </c>
      <c r="N7555" s="28">
        <v>16285</v>
      </c>
      <c r="O7555" s="279">
        <v>39216.532959999997</v>
      </c>
    </row>
    <row r="7556" spans="10:15" x14ac:dyDescent="0.2">
      <c r="J7556" s="28">
        <v>85400</v>
      </c>
      <c r="K7556" s="28" t="s">
        <v>1088</v>
      </c>
      <c r="L7556" s="28">
        <v>2</v>
      </c>
      <c r="M7556" s="28" t="str">
        <f t="shared" si="137"/>
        <v>854002</v>
      </c>
      <c r="N7556" s="28">
        <v>17253</v>
      </c>
      <c r="O7556" s="279">
        <v>85873.916889999993</v>
      </c>
    </row>
    <row r="7557" spans="10:15" x14ac:dyDescent="0.2">
      <c r="J7557" s="28">
        <v>85400</v>
      </c>
      <c r="K7557" s="28" t="s">
        <v>1088</v>
      </c>
      <c r="L7557" s="28">
        <v>3</v>
      </c>
      <c r="M7557" s="28" t="str">
        <f t="shared" si="137"/>
        <v>854003</v>
      </c>
      <c r="N7557" s="28">
        <v>1618</v>
      </c>
      <c r="O7557" s="279">
        <v>120185.0034</v>
      </c>
    </row>
    <row r="7558" spans="10:15" x14ac:dyDescent="0.2">
      <c r="J7558" s="28">
        <v>85400</v>
      </c>
      <c r="K7558" s="28" t="s">
        <v>1088</v>
      </c>
      <c r="L7558" s="28">
        <v>4</v>
      </c>
      <c r="M7558" s="28" t="str">
        <f t="shared" si="137"/>
        <v>854004</v>
      </c>
      <c r="N7558" s="28">
        <v>3773</v>
      </c>
      <c r="O7558" s="279">
        <v>108586.56080000001</v>
      </c>
    </row>
    <row r="7559" spans="10:15" x14ac:dyDescent="0.2">
      <c r="J7559" s="28">
        <v>85400</v>
      </c>
      <c r="K7559" s="28" t="s">
        <v>1088</v>
      </c>
      <c r="L7559" s="28">
        <v>9</v>
      </c>
      <c r="M7559" s="28" t="str">
        <f t="shared" si="137"/>
        <v>854009</v>
      </c>
      <c r="N7559" s="28">
        <v>1757</v>
      </c>
      <c r="O7559" s="279">
        <v>101188.95269999999</v>
      </c>
    </row>
    <row r="7560" spans="10:15" x14ac:dyDescent="0.2">
      <c r="J7560" s="28">
        <v>85400</v>
      </c>
      <c r="K7560" s="28" t="s">
        <v>1088</v>
      </c>
      <c r="L7560" s="28">
        <v>12</v>
      </c>
      <c r="M7560" s="28" t="str">
        <f t="shared" si="137"/>
        <v>8540012</v>
      </c>
      <c r="N7560" s="28">
        <v>0</v>
      </c>
      <c r="O7560" s="279">
        <v>4383.6178440000003</v>
      </c>
    </row>
    <row r="7561" spans="10:15" x14ac:dyDescent="0.2">
      <c r="J7561" s="28">
        <v>85410</v>
      </c>
      <c r="K7561" s="28" t="s">
        <v>1089</v>
      </c>
      <c r="L7561" s="28">
        <v>1</v>
      </c>
      <c r="M7561" s="28" t="str">
        <f t="shared" si="137"/>
        <v>854101</v>
      </c>
      <c r="N7561" s="28">
        <v>22871</v>
      </c>
      <c r="O7561" s="279">
        <v>70996.815640000001</v>
      </c>
    </row>
    <row r="7562" spans="10:15" x14ac:dyDescent="0.2">
      <c r="J7562" s="28">
        <v>85410</v>
      </c>
      <c r="K7562" s="28" t="s">
        <v>1089</v>
      </c>
      <c r="L7562" s="28">
        <v>2</v>
      </c>
      <c r="M7562" s="28" t="str">
        <f t="shared" si="137"/>
        <v>854102</v>
      </c>
      <c r="N7562" s="28">
        <v>231214</v>
      </c>
      <c r="O7562" s="279">
        <v>212381.60029999999</v>
      </c>
    </row>
    <row r="7563" spans="10:15" x14ac:dyDescent="0.2">
      <c r="J7563" s="28">
        <v>85410</v>
      </c>
      <c r="K7563" s="28" t="s">
        <v>1089</v>
      </c>
      <c r="L7563" s="28">
        <v>3</v>
      </c>
      <c r="M7563" s="28" t="str">
        <f t="shared" si="137"/>
        <v>854103</v>
      </c>
      <c r="N7563" s="28">
        <v>129527</v>
      </c>
      <c r="O7563" s="279">
        <v>335061.32270000002</v>
      </c>
    </row>
    <row r="7564" spans="10:15" x14ac:dyDescent="0.2">
      <c r="J7564" s="28">
        <v>85410</v>
      </c>
      <c r="K7564" s="28" t="s">
        <v>1089</v>
      </c>
      <c r="L7564" s="28">
        <v>4</v>
      </c>
      <c r="M7564" s="28" t="str">
        <f t="shared" si="137"/>
        <v>854104</v>
      </c>
      <c r="N7564" s="28">
        <v>38232</v>
      </c>
      <c r="O7564" s="279">
        <v>439465.04019999999</v>
      </c>
    </row>
    <row r="7565" spans="10:15" x14ac:dyDescent="0.2">
      <c r="J7565" s="28">
        <v>85410</v>
      </c>
      <c r="K7565" s="28" t="s">
        <v>1089</v>
      </c>
      <c r="L7565" s="28">
        <v>5</v>
      </c>
      <c r="M7565" s="28" t="str">
        <f t="shared" si="137"/>
        <v>854105</v>
      </c>
      <c r="N7565" s="28">
        <v>6666</v>
      </c>
      <c r="O7565" s="279">
        <v>557603.12089999998</v>
      </c>
    </row>
    <row r="7566" spans="10:15" x14ac:dyDescent="0.2">
      <c r="J7566" s="28">
        <v>85410</v>
      </c>
      <c r="K7566" s="28" t="s">
        <v>1089</v>
      </c>
      <c r="L7566" s="28">
        <v>6</v>
      </c>
      <c r="M7566" s="28" t="str">
        <f t="shared" si="137"/>
        <v>854106</v>
      </c>
      <c r="N7566" s="28">
        <v>3500</v>
      </c>
      <c r="O7566" s="279">
        <v>297808.64529999997</v>
      </c>
    </row>
    <row r="7567" spans="10:15" x14ac:dyDescent="0.2">
      <c r="J7567" s="28">
        <v>85410</v>
      </c>
      <c r="K7567" s="28" t="s">
        <v>1089</v>
      </c>
      <c r="L7567" s="28">
        <v>7</v>
      </c>
      <c r="M7567" s="28" t="str">
        <f t="shared" si="137"/>
        <v>854107</v>
      </c>
      <c r="N7567" s="28">
        <v>6603</v>
      </c>
      <c r="O7567" s="279">
        <v>375924.53169999999</v>
      </c>
    </row>
    <row r="7568" spans="10:15" x14ac:dyDescent="0.2">
      <c r="J7568" s="28">
        <v>85410</v>
      </c>
      <c r="K7568" s="28" t="s">
        <v>1089</v>
      </c>
      <c r="L7568" s="28">
        <v>8</v>
      </c>
      <c r="M7568" s="28" t="str">
        <f t="shared" si="137"/>
        <v>854108</v>
      </c>
      <c r="N7568" s="28">
        <v>123</v>
      </c>
      <c r="O7568" s="279">
        <v>11304.903490000001</v>
      </c>
    </row>
    <row r="7569" spans="10:15" x14ac:dyDescent="0.2">
      <c r="J7569" s="28">
        <v>85410</v>
      </c>
      <c r="K7569" s="28" t="s">
        <v>1089</v>
      </c>
      <c r="L7569" s="28">
        <v>9</v>
      </c>
      <c r="M7569" s="28" t="str">
        <f t="shared" si="137"/>
        <v>854109</v>
      </c>
      <c r="N7569" s="28">
        <v>18330</v>
      </c>
      <c r="O7569" s="279">
        <v>388297.47129999998</v>
      </c>
    </row>
    <row r="7570" spans="10:15" x14ac:dyDescent="0.2">
      <c r="J7570" s="28">
        <v>85410</v>
      </c>
      <c r="K7570" s="28" t="s">
        <v>1089</v>
      </c>
      <c r="L7570" s="28">
        <v>10</v>
      </c>
      <c r="M7570" s="28" t="str">
        <f t="shared" si="137"/>
        <v>8541010</v>
      </c>
      <c r="N7570" s="28">
        <v>44466</v>
      </c>
      <c r="O7570" s="279">
        <v>743523.53009999997</v>
      </c>
    </row>
    <row r="7571" spans="10:15" x14ac:dyDescent="0.2">
      <c r="J7571" s="28">
        <v>85410</v>
      </c>
      <c r="K7571" s="28" t="s">
        <v>1089</v>
      </c>
      <c r="L7571" s="28">
        <v>11</v>
      </c>
      <c r="M7571" s="28" t="str">
        <f t="shared" si="137"/>
        <v>8541011</v>
      </c>
      <c r="N7571" s="28">
        <v>80</v>
      </c>
      <c r="O7571" s="279">
        <v>115470.0285</v>
      </c>
    </row>
    <row r="7572" spans="10:15" x14ac:dyDescent="0.2">
      <c r="J7572" s="28">
        <v>85410</v>
      </c>
      <c r="K7572" s="28" t="s">
        <v>1089</v>
      </c>
      <c r="L7572" s="28">
        <v>12</v>
      </c>
      <c r="M7572" s="28" t="str">
        <f t="shared" si="137"/>
        <v>8541012</v>
      </c>
      <c r="N7572" s="28">
        <v>0</v>
      </c>
      <c r="O7572" s="279">
        <v>58789.615460000001</v>
      </c>
    </row>
    <row r="7573" spans="10:15" x14ac:dyDescent="0.2">
      <c r="J7573" s="28">
        <v>85430</v>
      </c>
      <c r="K7573" s="28" t="s">
        <v>1090</v>
      </c>
      <c r="L7573" s="28">
        <v>1</v>
      </c>
      <c r="M7573" s="28" t="str">
        <f t="shared" si="137"/>
        <v>854301</v>
      </c>
      <c r="N7573" s="28">
        <v>30261</v>
      </c>
      <c r="O7573" s="279">
        <v>39709.331839999999</v>
      </c>
    </row>
    <row r="7574" spans="10:15" x14ac:dyDescent="0.2">
      <c r="J7574" s="28">
        <v>85430</v>
      </c>
      <c r="K7574" s="28" t="s">
        <v>1090</v>
      </c>
      <c r="L7574" s="28">
        <v>2</v>
      </c>
      <c r="M7574" s="28" t="str">
        <f t="shared" si="137"/>
        <v>854302</v>
      </c>
      <c r="N7574" s="28">
        <v>76285</v>
      </c>
      <c r="O7574" s="279">
        <v>113689.3049</v>
      </c>
    </row>
    <row r="7575" spans="10:15" x14ac:dyDescent="0.2">
      <c r="J7575" s="28">
        <v>85430</v>
      </c>
      <c r="K7575" s="28" t="s">
        <v>1090</v>
      </c>
      <c r="L7575" s="28">
        <v>3</v>
      </c>
      <c r="M7575" s="28" t="str">
        <f t="shared" si="137"/>
        <v>854303</v>
      </c>
      <c r="N7575" s="28">
        <v>8617</v>
      </c>
      <c r="O7575" s="279">
        <v>164635.05420000001</v>
      </c>
    </row>
    <row r="7576" spans="10:15" x14ac:dyDescent="0.2">
      <c r="J7576" s="28">
        <v>85430</v>
      </c>
      <c r="K7576" s="28" t="s">
        <v>1090</v>
      </c>
      <c r="L7576" s="28">
        <v>4</v>
      </c>
      <c r="M7576" s="28" t="str">
        <f t="shared" si="137"/>
        <v>854304</v>
      </c>
      <c r="N7576" s="28">
        <v>4035</v>
      </c>
      <c r="O7576" s="279">
        <v>250064.51490000001</v>
      </c>
    </row>
    <row r="7577" spans="10:15" x14ac:dyDescent="0.2">
      <c r="J7577" s="28">
        <v>85430</v>
      </c>
      <c r="K7577" s="28" t="s">
        <v>1090</v>
      </c>
      <c r="L7577" s="28">
        <v>6</v>
      </c>
      <c r="M7577" s="28" t="str">
        <f t="shared" si="137"/>
        <v>854306</v>
      </c>
      <c r="N7577" s="28">
        <v>1025</v>
      </c>
      <c r="O7577" s="279">
        <v>362188.29269999999</v>
      </c>
    </row>
    <row r="7578" spans="10:15" x14ac:dyDescent="0.2">
      <c r="J7578" s="28">
        <v>85430</v>
      </c>
      <c r="K7578" s="28" t="s">
        <v>1090</v>
      </c>
      <c r="L7578" s="28">
        <v>9</v>
      </c>
      <c r="M7578" s="28" t="str">
        <f t="shared" si="137"/>
        <v>854309</v>
      </c>
      <c r="N7578" s="28">
        <v>2249</v>
      </c>
      <c r="O7578" s="279">
        <v>193236.40030000001</v>
      </c>
    </row>
    <row r="7579" spans="10:15" x14ac:dyDescent="0.2">
      <c r="J7579" s="28">
        <v>85430</v>
      </c>
      <c r="K7579" s="28" t="s">
        <v>1090</v>
      </c>
      <c r="L7579" s="28">
        <v>10</v>
      </c>
      <c r="M7579" s="28" t="str">
        <f t="shared" si="137"/>
        <v>8543010</v>
      </c>
      <c r="N7579" s="28">
        <v>2791</v>
      </c>
      <c r="O7579" s="279">
        <v>260814.52040000001</v>
      </c>
    </row>
    <row r="7580" spans="10:15" x14ac:dyDescent="0.2">
      <c r="J7580" s="28">
        <v>85430</v>
      </c>
      <c r="K7580" s="28" t="s">
        <v>1090</v>
      </c>
      <c r="L7580" s="28">
        <v>12</v>
      </c>
      <c r="M7580" s="28" t="str">
        <f t="shared" si="137"/>
        <v>8543012</v>
      </c>
      <c r="N7580" s="28">
        <v>0</v>
      </c>
      <c r="O7580" s="279">
        <v>8381.4661660000002</v>
      </c>
    </row>
    <row r="7581" spans="10:15" x14ac:dyDescent="0.2">
      <c r="J7581" s="28">
        <v>85440</v>
      </c>
      <c r="K7581" s="28" t="s">
        <v>1091</v>
      </c>
      <c r="L7581" s="28">
        <v>1</v>
      </c>
      <c r="M7581" s="28" t="str">
        <f t="shared" si="137"/>
        <v>854401</v>
      </c>
      <c r="N7581" s="28">
        <v>59883</v>
      </c>
      <c r="O7581" s="279">
        <v>54446.551390000001</v>
      </c>
    </row>
    <row r="7582" spans="10:15" x14ac:dyDescent="0.2">
      <c r="J7582" s="28">
        <v>85440</v>
      </c>
      <c r="K7582" s="28" t="s">
        <v>1091</v>
      </c>
      <c r="L7582" s="28">
        <v>2</v>
      </c>
      <c r="M7582" s="28" t="str">
        <f t="shared" si="137"/>
        <v>854402</v>
      </c>
      <c r="N7582" s="28">
        <v>269378</v>
      </c>
      <c r="O7582" s="279">
        <v>109167.9198</v>
      </c>
    </row>
    <row r="7583" spans="10:15" x14ac:dyDescent="0.2">
      <c r="J7583" s="28">
        <v>85440</v>
      </c>
      <c r="K7583" s="28" t="s">
        <v>1091</v>
      </c>
      <c r="L7583" s="28">
        <v>3</v>
      </c>
      <c r="M7583" s="28" t="str">
        <f t="shared" si="137"/>
        <v>854403</v>
      </c>
      <c r="N7583" s="28">
        <v>57093</v>
      </c>
      <c r="O7583" s="279">
        <v>183156.76379999999</v>
      </c>
    </row>
    <row r="7584" spans="10:15" x14ac:dyDescent="0.2">
      <c r="J7584" s="28">
        <v>85440</v>
      </c>
      <c r="K7584" s="28" t="s">
        <v>1091</v>
      </c>
      <c r="L7584" s="28">
        <v>4</v>
      </c>
      <c r="M7584" s="28" t="str">
        <f t="shared" si="137"/>
        <v>854404</v>
      </c>
      <c r="N7584" s="28">
        <v>13368</v>
      </c>
      <c r="O7584" s="279">
        <v>262272.16019999998</v>
      </c>
    </row>
    <row r="7585" spans="10:15" x14ac:dyDescent="0.2">
      <c r="J7585" s="28">
        <v>85440</v>
      </c>
      <c r="K7585" s="28" t="s">
        <v>1091</v>
      </c>
      <c r="L7585" s="28">
        <v>5</v>
      </c>
      <c r="M7585" s="28" t="str">
        <f t="shared" si="137"/>
        <v>854405</v>
      </c>
      <c r="N7585" s="28">
        <v>3598</v>
      </c>
      <c r="O7585" s="279">
        <v>124835.6063</v>
      </c>
    </row>
    <row r="7586" spans="10:15" x14ac:dyDescent="0.2">
      <c r="J7586" s="28">
        <v>85440</v>
      </c>
      <c r="K7586" s="28" t="s">
        <v>1091</v>
      </c>
      <c r="L7586" s="28">
        <v>6</v>
      </c>
      <c r="M7586" s="28" t="str">
        <f t="shared" si="137"/>
        <v>854406</v>
      </c>
      <c r="N7586" s="28">
        <v>5516</v>
      </c>
      <c r="O7586" s="279">
        <v>298487.533</v>
      </c>
    </row>
    <row r="7587" spans="10:15" x14ac:dyDescent="0.2">
      <c r="J7587" s="28">
        <v>85440</v>
      </c>
      <c r="K7587" s="28" t="s">
        <v>1091</v>
      </c>
      <c r="L7587" s="28">
        <v>7</v>
      </c>
      <c r="M7587" s="28" t="str">
        <f t="shared" si="137"/>
        <v>854407</v>
      </c>
      <c r="N7587" s="28">
        <v>2722</v>
      </c>
      <c r="O7587" s="279">
        <v>124708.5125</v>
      </c>
    </row>
    <row r="7588" spans="10:15" x14ac:dyDescent="0.2">
      <c r="J7588" s="28">
        <v>85440</v>
      </c>
      <c r="K7588" s="28" t="s">
        <v>1091</v>
      </c>
      <c r="L7588" s="28">
        <v>8</v>
      </c>
      <c r="M7588" s="28" t="str">
        <f t="shared" si="137"/>
        <v>854408</v>
      </c>
      <c r="N7588" s="28">
        <v>2421</v>
      </c>
      <c r="O7588" s="279">
        <v>46417.977480000001</v>
      </c>
    </row>
    <row r="7589" spans="10:15" x14ac:dyDescent="0.2">
      <c r="J7589" s="28">
        <v>85440</v>
      </c>
      <c r="K7589" s="28" t="s">
        <v>1091</v>
      </c>
      <c r="L7589" s="28">
        <v>9</v>
      </c>
      <c r="M7589" s="28" t="str">
        <f t="shared" si="137"/>
        <v>854409</v>
      </c>
      <c r="N7589" s="28">
        <v>10616</v>
      </c>
      <c r="O7589" s="279">
        <v>330212.24900000001</v>
      </c>
    </row>
    <row r="7590" spans="10:15" x14ac:dyDescent="0.2">
      <c r="J7590" s="28">
        <v>85440</v>
      </c>
      <c r="K7590" s="28" t="s">
        <v>1091</v>
      </c>
      <c r="L7590" s="28">
        <v>10</v>
      </c>
      <c r="M7590" s="28" t="str">
        <f t="shared" si="137"/>
        <v>8544010</v>
      </c>
      <c r="N7590" s="28">
        <v>8782</v>
      </c>
      <c r="O7590" s="279">
        <v>355897.2328</v>
      </c>
    </row>
    <row r="7591" spans="10:15" x14ac:dyDescent="0.2">
      <c r="J7591" s="28">
        <v>85440</v>
      </c>
      <c r="K7591" s="28" t="s">
        <v>1091</v>
      </c>
      <c r="L7591" s="28">
        <v>11</v>
      </c>
      <c r="M7591" s="28" t="str">
        <f t="shared" si="137"/>
        <v>8544011</v>
      </c>
      <c r="N7591" s="28">
        <v>24</v>
      </c>
      <c r="O7591" s="279">
        <v>13039</v>
      </c>
    </row>
    <row r="7592" spans="10:15" x14ac:dyDescent="0.2">
      <c r="J7592" s="28">
        <v>85440</v>
      </c>
      <c r="K7592" s="28" t="s">
        <v>1091</v>
      </c>
      <c r="L7592" s="28">
        <v>12</v>
      </c>
      <c r="M7592" s="28" t="str">
        <f t="shared" si="137"/>
        <v>8544012</v>
      </c>
      <c r="N7592" s="28">
        <v>0</v>
      </c>
      <c r="O7592" s="279">
        <v>13242.62</v>
      </c>
    </row>
    <row r="7593" spans="10:15" x14ac:dyDescent="0.2">
      <c r="J7593" s="28">
        <v>86001</v>
      </c>
      <c r="K7593" s="28" t="s">
        <v>1092</v>
      </c>
      <c r="L7593" s="28">
        <v>1</v>
      </c>
      <c r="M7593" s="28" t="str">
        <f t="shared" si="137"/>
        <v>860011</v>
      </c>
      <c r="N7593" s="28">
        <v>81914</v>
      </c>
      <c r="O7593" s="279">
        <v>60457.297140000002</v>
      </c>
    </row>
    <row r="7594" spans="10:15" x14ac:dyDescent="0.2">
      <c r="J7594" s="28">
        <v>86001</v>
      </c>
      <c r="K7594" s="28" t="s">
        <v>1092</v>
      </c>
      <c r="L7594" s="28">
        <v>2</v>
      </c>
      <c r="M7594" s="28" t="str">
        <f t="shared" si="137"/>
        <v>860012</v>
      </c>
      <c r="N7594" s="28">
        <v>434052</v>
      </c>
      <c r="O7594" s="279">
        <v>206830.90919999999</v>
      </c>
    </row>
    <row r="7595" spans="10:15" x14ac:dyDescent="0.2">
      <c r="J7595" s="28">
        <v>86001</v>
      </c>
      <c r="K7595" s="28" t="s">
        <v>1092</v>
      </c>
      <c r="L7595" s="28">
        <v>3</v>
      </c>
      <c r="M7595" s="28" t="str">
        <f t="shared" si="137"/>
        <v>860013</v>
      </c>
      <c r="N7595" s="28">
        <v>187858</v>
      </c>
      <c r="O7595" s="279">
        <v>393801.60960000003</v>
      </c>
    </row>
    <row r="7596" spans="10:15" x14ac:dyDescent="0.2">
      <c r="J7596" s="28">
        <v>86001</v>
      </c>
      <c r="K7596" s="28" t="s">
        <v>1092</v>
      </c>
      <c r="L7596" s="28">
        <v>4</v>
      </c>
      <c r="M7596" s="28" t="str">
        <f t="shared" si="137"/>
        <v>860014</v>
      </c>
      <c r="N7596" s="28">
        <v>77810</v>
      </c>
      <c r="O7596" s="279">
        <v>606622.36109999998</v>
      </c>
    </row>
    <row r="7597" spans="10:15" x14ac:dyDescent="0.2">
      <c r="J7597" s="28">
        <v>86001</v>
      </c>
      <c r="K7597" s="28" t="s">
        <v>1092</v>
      </c>
      <c r="L7597" s="28">
        <v>5</v>
      </c>
      <c r="M7597" s="28" t="str">
        <f t="shared" si="137"/>
        <v>860015</v>
      </c>
      <c r="N7597" s="28">
        <v>27398</v>
      </c>
      <c r="O7597" s="279">
        <v>941929.77289999998</v>
      </c>
    </row>
    <row r="7598" spans="10:15" x14ac:dyDescent="0.2">
      <c r="J7598" s="28">
        <v>86001</v>
      </c>
      <c r="K7598" s="28" t="s">
        <v>1092</v>
      </c>
      <c r="L7598" s="28">
        <v>6</v>
      </c>
      <c r="M7598" s="28" t="str">
        <f t="shared" si="137"/>
        <v>860016</v>
      </c>
      <c r="N7598" s="28">
        <v>25596</v>
      </c>
      <c r="O7598" s="279">
        <v>1155928.527</v>
      </c>
    </row>
    <row r="7599" spans="10:15" x14ac:dyDescent="0.2">
      <c r="J7599" s="28">
        <v>86001</v>
      </c>
      <c r="K7599" s="28" t="s">
        <v>1092</v>
      </c>
      <c r="L7599" s="28">
        <v>7</v>
      </c>
      <c r="M7599" s="28" t="str">
        <f t="shared" si="137"/>
        <v>860017</v>
      </c>
      <c r="N7599" s="28">
        <v>16699</v>
      </c>
      <c r="O7599" s="279">
        <v>711413.57779999997</v>
      </c>
    </row>
    <row r="7600" spans="10:15" x14ac:dyDescent="0.2">
      <c r="J7600" s="28">
        <v>86001</v>
      </c>
      <c r="K7600" s="28" t="s">
        <v>1092</v>
      </c>
      <c r="L7600" s="28">
        <v>8</v>
      </c>
      <c r="M7600" s="28" t="str">
        <f t="shared" si="137"/>
        <v>860018</v>
      </c>
      <c r="N7600" s="28">
        <v>25747</v>
      </c>
      <c r="O7600" s="279">
        <v>457291.51089999999</v>
      </c>
    </row>
    <row r="7601" spans="10:15" x14ac:dyDescent="0.2">
      <c r="J7601" s="28">
        <v>86001</v>
      </c>
      <c r="K7601" s="28" t="s">
        <v>1092</v>
      </c>
      <c r="L7601" s="28">
        <v>9</v>
      </c>
      <c r="M7601" s="28" t="str">
        <f t="shared" si="137"/>
        <v>860019</v>
      </c>
      <c r="N7601" s="28">
        <v>13594</v>
      </c>
      <c r="O7601" s="279">
        <v>481602.88669999997</v>
      </c>
    </row>
    <row r="7602" spans="10:15" x14ac:dyDescent="0.2">
      <c r="J7602" s="28">
        <v>86001</v>
      </c>
      <c r="K7602" s="28" t="s">
        <v>1092</v>
      </c>
      <c r="L7602" s="28">
        <v>10</v>
      </c>
      <c r="M7602" s="28" t="str">
        <f t="shared" si="137"/>
        <v>8600110</v>
      </c>
      <c r="N7602" s="28">
        <v>46771</v>
      </c>
      <c r="O7602" s="279">
        <v>1106376.203</v>
      </c>
    </row>
    <row r="7603" spans="10:15" x14ac:dyDescent="0.2">
      <c r="J7603" s="28">
        <v>86001</v>
      </c>
      <c r="K7603" s="28" t="s">
        <v>1092</v>
      </c>
      <c r="L7603" s="28">
        <v>11</v>
      </c>
      <c r="M7603" s="28" t="str">
        <f t="shared" si="137"/>
        <v>8600111</v>
      </c>
      <c r="N7603" s="28">
        <v>2438</v>
      </c>
      <c r="O7603" s="279">
        <v>339326.92070000002</v>
      </c>
    </row>
    <row r="7604" spans="10:15" x14ac:dyDescent="0.2">
      <c r="J7604" s="28">
        <v>86001</v>
      </c>
      <c r="K7604" s="28" t="s">
        <v>1092</v>
      </c>
      <c r="L7604" s="28">
        <v>12</v>
      </c>
      <c r="M7604" s="28" t="str">
        <f t="shared" si="137"/>
        <v>8600112</v>
      </c>
      <c r="N7604" s="28">
        <v>0</v>
      </c>
      <c r="O7604" s="279">
        <v>65086.44513</v>
      </c>
    </row>
    <row r="7605" spans="10:15" x14ac:dyDescent="0.2">
      <c r="J7605" s="28">
        <v>86219</v>
      </c>
      <c r="K7605" s="28" t="s">
        <v>1093</v>
      </c>
      <c r="L7605" s="28">
        <v>1</v>
      </c>
      <c r="M7605" s="28" t="str">
        <f t="shared" si="137"/>
        <v>862191</v>
      </c>
      <c r="N7605" s="28">
        <v>13797</v>
      </c>
      <c r="O7605" s="279">
        <v>95139.830910000004</v>
      </c>
    </row>
    <row r="7606" spans="10:15" x14ac:dyDescent="0.2">
      <c r="J7606" s="28">
        <v>86219</v>
      </c>
      <c r="K7606" s="28" t="s">
        <v>1093</v>
      </c>
      <c r="L7606" s="28">
        <v>2</v>
      </c>
      <c r="M7606" s="28" t="str">
        <f t="shared" si="137"/>
        <v>862192</v>
      </c>
      <c r="N7606" s="28">
        <v>39733</v>
      </c>
      <c r="O7606" s="279">
        <v>85284.009980000003</v>
      </c>
    </row>
    <row r="7607" spans="10:15" x14ac:dyDescent="0.2">
      <c r="J7607" s="28">
        <v>86219</v>
      </c>
      <c r="K7607" s="28" t="s">
        <v>1093</v>
      </c>
      <c r="L7607" s="28">
        <v>3</v>
      </c>
      <c r="M7607" s="28" t="str">
        <f t="shared" si="137"/>
        <v>862193</v>
      </c>
      <c r="N7607" s="28">
        <v>14148</v>
      </c>
      <c r="O7607" s="279">
        <v>125812.78350000001</v>
      </c>
    </row>
    <row r="7608" spans="10:15" x14ac:dyDescent="0.2">
      <c r="J7608" s="28">
        <v>86219</v>
      </c>
      <c r="K7608" s="28" t="s">
        <v>1093</v>
      </c>
      <c r="L7608" s="28">
        <v>4</v>
      </c>
      <c r="M7608" s="28" t="str">
        <f t="shared" si="137"/>
        <v>862194</v>
      </c>
      <c r="N7608" s="28">
        <v>4042</v>
      </c>
      <c r="O7608" s="279">
        <v>168846.18719999999</v>
      </c>
    </row>
    <row r="7609" spans="10:15" x14ac:dyDescent="0.2">
      <c r="J7609" s="28">
        <v>86219</v>
      </c>
      <c r="K7609" s="28" t="s">
        <v>1093</v>
      </c>
      <c r="L7609" s="28">
        <v>5</v>
      </c>
      <c r="M7609" s="28" t="str">
        <f t="shared" si="137"/>
        <v>862195</v>
      </c>
      <c r="N7609" s="28">
        <v>657</v>
      </c>
      <c r="O7609" s="279">
        <v>55357.961159999999</v>
      </c>
    </row>
    <row r="7610" spans="10:15" x14ac:dyDescent="0.2">
      <c r="J7610" s="28">
        <v>86219</v>
      </c>
      <c r="K7610" s="28" t="s">
        <v>1093</v>
      </c>
      <c r="L7610" s="28">
        <v>6</v>
      </c>
      <c r="M7610" s="28" t="str">
        <f t="shared" si="137"/>
        <v>862196</v>
      </c>
      <c r="N7610" s="28">
        <v>1466</v>
      </c>
      <c r="O7610" s="279">
        <v>70473.262640000001</v>
      </c>
    </row>
    <row r="7611" spans="10:15" x14ac:dyDescent="0.2">
      <c r="J7611" s="28">
        <v>86219</v>
      </c>
      <c r="K7611" s="28" t="s">
        <v>1093</v>
      </c>
      <c r="L7611" s="28">
        <v>7</v>
      </c>
      <c r="M7611" s="28" t="str">
        <f t="shared" si="137"/>
        <v>862197</v>
      </c>
      <c r="N7611" s="28">
        <v>1382</v>
      </c>
      <c r="O7611" s="279">
        <v>132823.622</v>
      </c>
    </row>
    <row r="7612" spans="10:15" x14ac:dyDescent="0.2">
      <c r="J7612" s="28">
        <v>86219</v>
      </c>
      <c r="K7612" s="28" t="s">
        <v>1093</v>
      </c>
      <c r="L7612" s="28">
        <v>8</v>
      </c>
      <c r="M7612" s="28" t="str">
        <f t="shared" si="137"/>
        <v>862198</v>
      </c>
      <c r="N7612" s="28">
        <v>2608</v>
      </c>
      <c r="O7612" s="279">
        <v>104476.9495</v>
      </c>
    </row>
    <row r="7613" spans="10:15" x14ac:dyDescent="0.2">
      <c r="J7613" s="28">
        <v>86219</v>
      </c>
      <c r="K7613" s="28" t="s">
        <v>1093</v>
      </c>
      <c r="L7613" s="28">
        <v>9</v>
      </c>
      <c r="M7613" s="28" t="str">
        <f t="shared" si="137"/>
        <v>862199</v>
      </c>
      <c r="N7613" s="28">
        <v>503</v>
      </c>
      <c r="O7613" s="279">
        <v>46267.101110000003</v>
      </c>
    </row>
    <row r="7614" spans="10:15" x14ac:dyDescent="0.2">
      <c r="J7614" s="28">
        <v>86219</v>
      </c>
      <c r="K7614" s="28" t="s">
        <v>1093</v>
      </c>
      <c r="L7614" s="28">
        <v>10</v>
      </c>
      <c r="M7614" s="28" t="str">
        <f t="shared" si="137"/>
        <v>8621910</v>
      </c>
      <c r="N7614" s="28">
        <v>740</v>
      </c>
      <c r="O7614" s="279">
        <v>91115.655129999999</v>
      </c>
    </row>
    <row r="7615" spans="10:15" x14ac:dyDescent="0.2">
      <c r="J7615" s="28">
        <v>86219</v>
      </c>
      <c r="K7615" s="28" t="s">
        <v>1093</v>
      </c>
      <c r="L7615" s="28">
        <v>11</v>
      </c>
      <c r="M7615" s="28" t="str">
        <f t="shared" si="137"/>
        <v>8621911</v>
      </c>
      <c r="N7615" s="28">
        <v>887</v>
      </c>
      <c r="O7615" s="279">
        <v>51069.714290000004</v>
      </c>
    </row>
    <row r="7616" spans="10:15" x14ac:dyDescent="0.2">
      <c r="J7616" s="28">
        <v>86219</v>
      </c>
      <c r="K7616" s="28" t="s">
        <v>1093</v>
      </c>
      <c r="L7616" s="28">
        <v>12</v>
      </c>
      <c r="M7616" s="28" t="str">
        <f t="shared" si="137"/>
        <v>8621912</v>
      </c>
      <c r="N7616" s="28">
        <v>0</v>
      </c>
      <c r="O7616" s="279">
        <v>22633.74467</v>
      </c>
    </row>
    <row r="7617" spans="10:15" x14ac:dyDescent="0.2">
      <c r="J7617" s="28">
        <v>86320</v>
      </c>
      <c r="K7617" s="28" t="s">
        <v>1094</v>
      </c>
      <c r="L7617" s="28">
        <v>1</v>
      </c>
      <c r="M7617" s="28" t="str">
        <f t="shared" si="137"/>
        <v>863201</v>
      </c>
      <c r="N7617" s="28">
        <v>66387</v>
      </c>
      <c r="O7617" s="279">
        <v>19991.711879999999</v>
      </c>
    </row>
    <row r="7618" spans="10:15" x14ac:dyDescent="0.2">
      <c r="J7618" s="28">
        <v>86320</v>
      </c>
      <c r="K7618" s="28" t="s">
        <v>1094</v>
      </c>
      <c r="L7618" s="28">
        <v>2</v>
      </c>
      <c r="M7618" s="28" t="str">
        <f t="shared" si="137"/>
        <v>863202</v>
      </c>
      <c r="N7618" s="28">
        <v>122559</v>
      </c>
      <c r="O7618" s="279">
        <v>75490.415559999994</v>
      </c>
    </row>
    <row r="7619" spans="10:15" x14ac:dyDescent="0.2">
      <c r="J7619" s="28">
        <v>86320</v>
      </c>
      <c r="K7619" s="28" t="s">
        <v>1094</v>
      </c>
      <c r="L7619" s="28">
        <v>3</v>
      </c>
      <c r="M7619" s="28" t="str">
        <f t="shared" ref="M7619:M7682" si="138">J7619&amp;L7619</f>
        <v>863203</v>
      </c>
      <c r="N7619" s="28">
        <v>13949</v>
      </c>
      <c r="O7619" s="279">
        <v>148159.6482</v>
      </c>
    </row>
    <row r="7620" spans="10:15" x14ac:dyDescent="0.2">
      <c r="J7620" s="28">
        <v>86320</v>
      </c>
      <c r="K7620" s="28" t="s">
        <v>1094</v>
      </c>
      <c r="L7620" s="28">
        <v>4</v>
      </c>
      <c r="M7620" s="28" t="str">
        <f t="shared" si="138"/>
        <v>863204</v>
      </c>
      <c r="N7620" s="28">
        <v>5345</v>
      </c>
      <c r="O7620" s="279">
        <v>185890.7689</v>
      </c>
    </row>
    <row r="7621" spans="10:15" x14ac:dyDescent="0.2">
      <c r="J7621" s="28">
        <v>86320</v>
      </c>
      <c r="K7621" s="28" t="s">
        <v>1094</v>
      </c>
      <c r="L7621" s="28">
        <v>5</v>
      </c>
      <c r="M7621" s="28" t="str">
        <f t="shared" si="138"/>
        <v>863205</v>
      </c>
      <c r="N7621" s="28">
        <v>2860</v>
      </c>
      <c r="O7621" s="279">
        <v>95587.653999999995</v>
      </c>
    </row>
    <row r="7622" spans="10:15" x14ac:dyDescent="0.2">
      <c r="J7622" s="28">
        <v>86320</v>
      </c>
      <c r="K7622" s="28" t="s">
        <v>1094</v>
      </c>
      <c r="L7622" s="28">
        <v>6</v>
      </c>
      <c r="M7622" s="28" t="str">
        <f t="shared" si="138"/>
        <v>863206</v>
      </c>
      <c r="N7622" s="28">
        <v>2439</v>
      </c>
      <c r="O7622" s="279">
        <v>67332.594159999993</v>
      </c>
    </row>
    <row r="7623" spans="10:15" x14ac:dyDescent="0.2">
      <c r="J7623" s="28">
        <v>86320</v>
      </c>
      <c r="K7623" s="28" t="s">
        <v>1094</v>
      </c>
      <c r="L7623" s="28">
        <v>7</v>
      </c>
      <c r="M7623" s="28" t="str">
        <f t="shared" si="138"/>
        <v>863207</v>
      </c>
      <c r="N7623" s="28">
        <v>7139</v>
      </c>
      <c r="O7623" s="279">
        <v>40715.25548</v>
      </c>
    </row>
    <row r="7624" spans="10:15" x14ac:dyDescent="0.2">
      <c r="J7624" s="28">
        <v>86320</v>
      </c>
      <c r="K7624" s="28" t="s">
        <v>1094</v>
      </c>
      <c r="L7624" s="28">
        <v>8</v>
      </c>
      <c r="M7624" s="28" t="str">
        <f t="shared" si="138"/>
        <v>863208</v>
      </c>
      <c r="N7624" s="28">
        <v>15170</v>
      </c>
      <c r="O7624" s="279">
        <v>23432.302110000001</v>
      </c>
    </row>
    <row r="7625" spans="10:15" x14ac:dyDescent="0.2">
      <c r="J7625" s="28">
        <v>86320</v>
      </c>
      <c r="K7625" s="28" t="s">
        <v>1094</v>
      </c>
      <c r="L7625" s="28">
        <v>9</v>
      </c>
      <c r="M7625" s="28" t="str">
        <f t="shared" si="138"/>
        <v>863209</v>
      </c>
      <c r="N7625" s="28">
        <v>2919</v>
      </c>
      <c r="O7625" s="279">
        <v>83163.563280000002</v>
      </c>
    </row>
    <row r="7626" spans="10:15" x14ac:dyDescent="0.2">
      <c r="J7626" s="28">
        <v>86320</v>
      </c>
      <c r="K7626" s="28" t="s">
        <v>1094</v>
      </c>
      <c r="L7626" s="28">
        <v>10</v>
      </c>
      <c r="M7626" s="28" t="str">
        <f t="shared" si="138"/>
        <v>8632010</v>
      </c>
      <c r="N7626" s="28">
        <v>1388</v>
      </c>
      <c r="O7626" s="279">
        <v>233541.60399999999</v>
      </c>
    </row>
    <row r="7627" spans="10:15" x14ac:dyDescent="0.2">
      <c r="J7627" s="28">
        <v>86320</v>
      </c>
      <c r="K7627" s="28" t="s">
        <v>1094</v>
      </c>
      <c r="L7627" s="28">
        <v>11</v>
      </c>
      <c r="M7627" s="28" t="str">
        <f t="shared" si="138"/>
        <v>8632011</v>
      </c>
      <c r="N7627" s="28">
        <v>1201</v>
      </c>
      <c r="O7627" s="279">
        <v>29722.033329999998</v>
      </c>
    </row>
    <row r="7628" spans="10:15" x14ac:dyDescent="0.2">
      <c r="J7628" s="28">
        <v>86320</v>
      </c>
      <c r="K7628" s="28" t="s">
        <v>1094</v>
      </c>
      <c r="L7628" s="28">
        <v>12</v>
      </c>
      <c r="M7628" s="28" t="str">
        <f t="shared" si="138"/>
        <v>8632012</v>
      </c>
      <c r="N7628" s="28">
        <v>0</v>
      </c>
      <c r="O7628" s="279">
        <v>23158.259249999999</v>
      </c>
    </row>
    <row r="7629" spans="10:15" x14ac:dyDescent="0.2">
      <c r="J7629" s="28">
        <v>86568</v>
      </c>
      <c r="K7629" s="28" t="s">
        <v>1095</v>
      </c>
      <c r="L7629" s="28">
        <v>1</v>
      </c>
      <c r="M7629" s="28" t="str">
        <f t="shared" si="138"/>
        <v>865681</v>
      </c>
      <c r="N7629" s="28">
        <v>180207</v>
      </c>
      <c r="O7629" s="279">
        <v>18378.810860000001</v>
      </c>
    </row>
    <row r="7630" spans="10:15" x14ac:dyDescent="0.2">
      <c r="J7630" s="28">
        <v>86568</v>
      </c>
      <c r="K7630" s="28" t="s">
        <v>1095</v>
      </c>
      <c r="L7630" s="28">
        <v>2</v>
      </c>
      <c r="M7630" s="28" t="str">
        <f t="shared" si="138"/>
        <v>865682</v>
      </c>
      <c r="N7630" s="28">
        <v>226533</v>
      </c>
      <c r="O7630" s="279">
        <v>113025.9454</v>
      </c>
    </row>
    <row r="7631" spans="10:15" x14ac:dyDescent="0.2">
      <c r="J7631" s="28">
        <v>86568</v>
      </c>
      <c r="K7631" s="28" t="s">
        <v>1095</v>
      </c>
      <c r="L7631" s="28">
        <v>3</v>
      </c>
      <c r="M7631" s="28" t="str">
        <f t="shared" si="138"/>
        <v>865683</v>
      </c>
      <c r="N7631" s="28">
        <v>48660</v>
      </c>
      <c r="O7631" s="279">
        <v>241703.5466</v>
      </c>
    </row>
    <row r="7632" spans="10:15" x14ac:dyDescent="0.2">
      <c r="J7632" s="28">
        <v>86568</v>
      </c>
      <c r="K7632" s="28" t="s">
        <v>1095</v>
      </c>
      <c r="L7632" s="28">
        <v>4</v>
      </c>
      <c r="M7632" s="28" t="str">
        <f t="shared" si="138"/>
        <v>865684</v>
      </c>
      <c r="N7632" s="28">
        <v>26137</v>
      </c>
      <c r="O7632" s="279">
        <v>349579.80290000001</v>
      </c>
    </row>
    <row r="7633" spans="10:15" x14ac:dyDescent="0.2">
      <c r="J7633" s="28">
        <v>86568</v>
      </c>
      <c r="K7633" s="28" t="s">
        <v>1095</v>
      </c>
      <c r="L7633" s="28">
        <v>5</v>
      </c>
      <c r="M7633" s="28" t="str">
        <f t="shared" si="138"/>
        <v>865685</v>
      </c>
      <c r="N7633" s="28">
        <v>10465</v>
      </c>
      <c r="O7633" s="279">
        <v>389244.64240000001</v>
      </c>
    </row>
    <row r="7634" spans="10:15" x14ac:dyDescent="0.2">
      <c r="J7634" s="28">
        <v>86568</v>
      </c>
      <c r="K7634" s="28" t="s">
        <v>1095</v>
      </c>
      <c r="L7634" s="28">
        <v>6</v>
      </c>
      <c r="M7634" s="28" t="str">
        <f t="shared" si="138"/>
        <v>865686</v>
      </c>
      <c r="N7634" s="28">
        <v>199</v>
      </c>
      <c r="O7634" s="279">
        <v>3893.6360490000002</v>
      </c>
    </row>
    <row r="7635" spans="10:15" x14ac:dyDescent="0.2">
      <c r="J7635" s="28">
        <v>86568</v>
      </c>
      <c r="K7635" s="28" t="s">
        <v>1095</v>
      </c>
      <c r="L7635" s="28">
        <v>8</v>
      </c>
      <c r="M7635" s="28" t="str">
        <f t="shared" si="138"/>
        <v>865688</v>
      </c>
      <c r="N7635" s="28">
        <v>3778</v>
      </c>
      <c r="O7635" s="279">
        <v>29815.148209999999</v>
      </c>
    </row>
    <row r="7636" spans="10:15" x14ac:dyDescent="0.2">
      <c r="J7636" s="28">
        <v>86568</v>
      </c>
      <c r="K7636" s="28" t="s">
        <v>1095</v>
      </c>
      <c r="L7636" s="28">
        <v>9</v>
      </c>
      <c r="M7636" s="28" t="str">
        <f t="shared" si="138"/>
        <v>865689</v>
      </c>
      <c r="N7636" s="28">
        <v>18796</v>
      </c>
      <c r="O7636" s="279">
        <v>195394.43429999999</v>
      </c>
    </row>
    <row r="7637" spans="10:15" x14ac:dyDescent="0.2">
      <c r="J7637" s="28">
        <v>86568</v>
      </c>
      <c r="K7637" s="28" t="s">
        <v>1095</v>
      </c>
      <c r="L7637" s="28">
        <v>10</v>
      </c>
      <c r="M7637" s="28" t="str">
        <f t="shared" si="138"/>
        <v>8656810</v>
      </c>
      <c r="N7637" s="28">
        <v>17425</v>
      </c>
      <c r="O7637" s="279">
        <v>438102.35729999997</v>
      </c>
    </row>
    <row r="7638" spans="10:15" x14ac:dyDescent="0.2">
      <c r="J7638" s="28">
        <v>86568</v>
      </c>
      <c r="K7638" s="28" t="s">
        <v>1095</v>
      </c>
      <c r="L7638" s="28">
        <v>11</v>
      </c>
      <c r="M7638" s="28" t="str">
        <f t="shared" si="138"/>
        <v>8656811</v>
      </c>
      <c r="N7638" s="28">
        <v>100</v>
      </c>
      <c r="O7638" s="279">
        <v>43960</v>
      </c>
    </row>
    <row r="7639" spans="10:15" x14ac:dyDescent="0.2">
      <c r="J7639" s="28">
        <v>86568</v>
      </c>
      <c r="K7639" s="28" t="s">
        <v>1095</v>
      </c>
      <c r="L7639" s="28">
        <v>12</v>
      </c>
      <c r="M7639" s="28" t="str">
        <f t="shared" si="138"/>
        <v>8656812</v>
      </c>
      <c r="N7639" s="28">
        <v>0</v>
      </c>
      <c r="O7639" s="279">
        <v>15725.59764</v>
      </c>
    </row>
    <row r="7640" spans="10:15" x14ac:dyDescent="0.2">
      <c r="J7640" s="28">
        <v>86569</v>
      </c>
      <c r="K7640" s="28" t="s">
        <v>1096</v>
      </c>
      <c r="L7640" s="28">
        <v>1</v>
      </c>
      <c r="M7640" s="28" t="str">
        <f t="shared" si="138"/>
        <v>865691</v>
      </c>
      <c r="N7640" s="28">
        <v>35522</v>
      </c>
      <c r="O7640" s="279">
        <v>18349.46386</v>
      </c>
    </row>
    <row r="7641" spans="10:15" x14ac:dyDescent="0.2">
      <c r="J7641" s="28">
        <v>86569</v>
      </c>
      <c r="K7641" s="28" t="s">
        <v>1096</v>
      </c>
      <c r="L7641" s="28">
        <v>2</v>
      </c>
      <c r="M7641" s="28" t="str">
        <f t="shared" si="138"/>
        <v>865692</v>
      </c>
      <c r="N7641" s="28">
        <v>30474</v>
      </c>
      <c r="O7641" s="279">
        <v>78650.467180000007</v>
      </c>
    </row>
    <row r="7642" spans="10:15" x14ac:dyDescent="0.2">
      <c r="J7642" s="28">
        <v>86569</v>
      </c>
      <c r="K7642" s="28" t="s">
        <v>1096</v>
      </c>
      <c r="L7642" s="28">
        <v>3</v>
      </c>
      <c r="M7642" s="28" t="str">
        <f t="shared" si="138"/>
        <v>865693</v>
      </c>
      <c r="N7642" s="28">
        <v>3517</v>
      </c>
      <c r="O7642" s="279">
        <v>101429.7784</v>
      </c>
    </row>
    <row r="7643" spans="10:15" x14ac:dyDescent="0.2">
      <c r="J7643" s="28">
        <v>86569</v>
      </c>
      <c r="K7643" s="28" t="s">
        <v>1096</v>
      </c>
      <c r="L7643" s="28">
        <v>9</v>
      </c>
      <c r="M7643" s="28" t="str">
        <f t="shared" si="138"/>
        <v>865699</v>
      </c>
      <c r="N7643" s="28">
        <v>1691</v>
      </c>
      <c r="O7643" s="279">
        <v>78854.369749999998</v>
      </c>
    </row>
    <row r="7644" spans="10:15" x14ac:dyDescent="0.2">
      <c r="J7644" s="28">
        <v>86569</v>
      </c>
      <c r="K7644" s="28" t="s">
        <v>1096</v>
      </c>
      <c r="L7644" s="28">
        <v>10</v>
      </c>
      <c r="M7644" s="28" t="str">
        <f t="shared" si="138"/>
        <v>8656910</v>
      </c>
      <c r="N7644" s="28">
        <v>1906</v>
      </c>
      <c r="O7644" s="279">
        <v>158710.6698</v>
      </c>
    </row>
    <row r="7645" spans="10:15" x14ac:dyDescent="0.2">
      <c r="J7645" s="28">
        <v>86569</v>
      </c>
      <c r="K7645" s="28" t="s">
        <v>1096</v>
      </c>
      <c r="L7645" s="28">
        <v>11</v>
      </c>
      <c r="M7645" s="28" t="str">
        <f t="shared" si="138"/>
        <v>8656911</v>
      </c>
      <c r="N7645" s="28">
        <v>994</v>
      </c>
      <c r="O7645" s="279">
        <v>2357.6879049999998</v>
      </c>
    </row>
    <row r="7646" spans="10:15" x14ac:dyDescent="0.2">
      <c r="J7646" s="28">
        <v>86569</v>
      </c>
      <c r="K7646" s="28" t="s">
        <v>1096</v>
      </c>
      <c r="L7646" s="28">
        <v>12</v>
      </c>
      <c r="M7646" s="28" t="str">
        <f t="shared" si="138"/>
        <v>8656912</v>
      </c>
      <c r="N7646" s="28">
        <v>0</v>
      </c>
      <c r="O7646" s="279">
        <v>8282.9360250000009</v>
      </c>
    </row>
    <row r="7647" spans="10:15" x14ac:dyDescent="0.2">
      <c r="J7647" s="28">
        <v>86571</v>
      </c>
      <c r="K7647" s="28" t="s">
        <v>1097</v>
      </c>
      <c r="L7647" s="28">
        <v>1</v>
      </c>
      <c r="M7647" s="28" t="str">
        <f t="shared" si="138"/>
        <v>865711</v>
      </c>
      <c r="N7647" s="28">
        <v>29443</v>
      </c>
      <c r="O7647" s="279">
        <v>9576.8061720000005</v>
      </c>
    </row>
    <row r="7648" spans="10:15" x14ac:dyDescent="0.2">
      <c r="J7648" s="28">
        <v>86571</v>
      </c>
      <c r="K7648" s="28" t="s">
        <v>1097</v>
      </c>
      <c r="L7648" s="28">
        <v>2</v>
      </c>
      <c r="M7648" s="28" t="str">
        <f t="shared" si="138"/>
        <v>865712</v>
      </c>
      <c r="N7648" s="28">
        <v>11671</v>
      </c>
      <c r="O7648" s="279">
        <v>103091.61500000001</v>
      </c>
    </row>
    <row r="7649" spans="10:15" x14ac:dyDescent="0.2">
      <c r="J7649" s="28">
        <v>86571</v>
      </c>
      <c r="K7649" s="28" t="s">
        <v>1097</v>
      </c>
      <c r="L7649" s="28">
        <v>3</v>
      </c>
      <c r="M7649" s="28" t="str">
        <f t="shared" si="138"/>
        <v>865713</v>
      </c>
      <c r="N7649" s="28">
        <v>1511</v>
      </c>
      <c r="O7649" s="279">
        <v>220937.0526</v>
      </c>
    </row>
    <row r="7650" spans="10:15" x14ac:dyDescent="0.2">
      <c r="J7650" s="28">
        <v>86571</v>
      </c>
      <c r="K7650" s="28" t="s">
        <v>1097</v>
      </c>
      <c r="L7650" s="28">
        <v>9</v>
      </c>
      <c r="M7650" s="28" t="str">
        <f t="shared" si="138"/>
        <v>865719</v>
      </c>
      <c r="N7650" s="28">
        <v>214</v>
      </c>
      <c r="O7650" s="279">
        <v>167548.5294</v>
      </c>
    </row>
    <row r="7651" spans="10:15" x14ac:dyDescent="0.2">
      <c r="J7651" s="28">
        <v>86571</v>
      </c>
      <c r="K7651" s="28" t="s">
        <v>1097</v>
      </c>
      <c r="L7651" s="28">
        <v>10</v>
      </c>
      <c r="M7651" s="28" t="str">
        <f t="shared" si="138"/>
        <v>8657110</v>
      </c>
      <c r="N7651" s="28">
        <v>994</v>
      </c>
      <c r="O7651" s="279">
        <v>30114.761900000001</v>
      </c>
    </row>
    <row r="7652" spans="10:15" x14ac:dyDescent="0.2">
      <c r="J7652" s="28">
        <v>86571</v>
      </c>
      <c r="K7652" s="28" t="s">
        <v>1097</v>
      </c>
      <c r="L7652" s="28">
        <v>12</v>
      </c>
      <c r="M7652" s="28" t="str">
        <f t="shared" si="138"/>
        <v>8657112</v>
      </c>
      <c r="N7652" s="28">
        <v>0</v>
      </c>
      <c r="O7652" s="279">
        <v>2793.7558560000002</v>
      </c>
    </row>
    <row r="7653" spans="10:15" x14ac:dyDescent="0.2">
      <c r="J7653" s="28">
        <v>86573</v>
      </c>
      <c r="K7653" s="28" t="s">
        <v>1098</v>
      </c>
      <c r="L7653" s="28">
        <v>1</v>
      </c>
      <c r="M7653" s="28" t="str">
        <f t="shared" si="138"/>
        <v>865731</v>
      </c>
      <c r="N7653" s="28">
        <v>48051</v>
      </c>
      <c r="O7653" s="279">
        <v>24933.143749999999</v>
      </c>
    </row>
    <row r="7654" spans="10:15" x14ac:dyDescent="0.2">
      <c r="J7654" s="28">
        <v>86573</v>
      </c>
      <c r="K7654" s="28" t="s">
        <v>1098</v>
      </c>
      <c r="L7654" s="28">
        <v>2</v>
      </c>
      <c r="M7654" s="28" t="str">
        <f t="shared" si="138"/>
        <v>865732</v>
      </c>
      <c r="N7654" s="28">
        <v>65345</v>
      </c>
      <c r="O7654" s="279">
        <v>69590.474119999999</v>
      </c>
    </row>
    <row r="7655" spans="10:15" x14ac:dyDescent="0.2">
      <c r="J7655" s="28">
        <v>86573</v>
      </c>
      <c r="K7655" s="28" t="s">
        <v>1098</v>
      </c>
      <c r="L7655" s="28">
        <v>3</v>
      </c>
      <c r="M7655" s="28" t="str">
        <f t="shared" si="138"/>
        <v>865733</v>
      </c>
      <c r="N7655" s="28">
        <v>11519</v>
      </c>
      <c r="O7655" s="279">
        <v>148986.3731</v>
      </c>
    </row>
    <row r="7656" spans="10:15" x14ac:dyDescent="0.2">
      <c r="J7656" s="28">
        <v>86573</v>
      </c>
      <c r="K7656" s="28" t="s">
        <v>1098</v>
      </c>
      <c r="L7656" s="28">
        <v>4</v>
      </c>
      <c r="M7656" s="28" t="str">
        <f t="shared" si="138"/>
        <v>865734</v>
      </c>
      <c r="N7656" s="28">
        <v>3509</v>
      </c>
      <c r="O7656" s="279">
        <v>72942.481589999996</v>
      </c>
    </row>
    <row r="7657" spans="10:15" x14ac:dyDescent="0.2">
      <c r="J7657" s="28">
        <v>86573</v>
      </c>
      <c r="K7657" s="28" t="s">
        <v>1098</v>
      </c>
      <c r="L7657" s="28">
        <v>9</v>
      </c>
      <c r="M7657" s="28" t="str">
        <f t="shared" si="138"/>
        <v>865739</v>
      </c>
      <c r="N7657" s="28">
        <v>1018</v>
      </c>
      <c r="O7657" s="279">
        <v>105295.98880000001</v>
      </c>
    </row>
    <row r="7658" spans="10:15" x14ac:dyDescent="0.2">
      <c r="J7658" s="28">
        <v>86573</v>
      </c>
      <c r="K7658" s="28" t="s">
        <v>1098</v>
      </c>
      <c r="L7658" s="28">
        <v>10</v>
      </c>
      <c r="M7658" s="28" t="str">
        <f t="shared" si="138"/>
        <v>8657310</v>
      </c>
      <c r="N7658" s="28">
        <v>2316</v>
      </c>
      <c r="O7658" s="279">
        <v>106229.6287</v>
      </c>
    </row>
    <row r="7659" spans="10:15" x14ac:dyDescent="0.2">
      <c r="J7659" s="28">
        <v>86573</v>
      </c>
      <c r="K7659" s="28" t="s">
        <v>1098</v>
      </c>
      <c r="L7659" s="28">
        <v>12</v>
      </c>
      <c r="M7659" s="28" t="str">
        <f t="shared" si="138"/>
        <v>8657312</v>
      </c>
      <c r="N7659" s="28">
        <v>0</v>
      </c>
      <c r="O7659" s="279">
        <v>15352.46358</v>
      </c>
    </row>
    <row r="7660" spans="10:15" x14ac:dyDescent="0.2">
      <c r="J7660" s="28">
        <v>86749</v>
      </c>
      <c r="K7660" s="28" t="s">
        <v>1099</v>
      </c>
      <c r="L7660" s="28">
        <v>1</v>
      </c>
      <c r="M7660" s="28" t="str">
        <f t="shared" si="138"/>
        <v>867491</v>
      </c>
      <c r="N7660" s="28">
        <v>68758</v>
      </c>
      <c r="O7660" s="279">
        <v>18458.799640000001</v>
      </c>
    </row>
    <row r="7661" spans="10:15" x14ac:dyDescent="0.2">
      <c r="J7661" s="28">
        <v>86749</v>
      </c>
      <c r="K7661" s="28" t="s">
        <v>1099</v>
      </c>
      <c r="L7661" s="28">
        <v>2</v>
      </c>
      <c r="M7661" s="28" t="str">
        <f t="shared" si="138"/>
        <v>867492</v>
      </c>
      <c r="N7661" s="28">
        <v>134796</v>
      </c>
      <c r="O7661" s="279">
        <v>84567.312470000004</v>
      </c>
    </row>
    <row r="7662" spans="10:15" x14ac:dyDescent="0.2">
      <c r="J7662" s="28">
        <v>86749</v>
      </c>
      <c r="K7662" s="28" t="s">
        <v>1099</v>
      </c>
      <c r="L7662" s="28">
        <v>3</v>
      </c>
      <c r="M7662" s="28" t="str">
        <f t="shared" si="138"/>
        <v>867493</v>
      </c>
      <c r="N7662" s="28">
        <v>9427</v>
      </c>
      <c r="O7662" s="279">
        <v>153373.95540000001</v>
      </c>
    </row>
    <row r="7663" spans="10:15" x14ac:dyDescent="0.2">
      <c r="J7663" s="28">
        <v>86749</v>
      </c>
      <c r="K7663" s="28" t="s">
        <v>1099</v>
      </c>
      <c r="L7663" s="28">
        <v>4</v>
      </c>
      <c r="M7663" s="28" t="str">
        <f t="shared" si="138"/>
        <v>867494</v>
      </c>
      <c r="N7663" s="28">
        <v>4716</v>
      </c>
      <c r="O7663" s="279">
        <v>170587.96040000001</v>
      </c>
    </row>
    <row r="7664" spans="10:15" x14ac:dyDescent="0.2">
      <c r="J7664" s="28">
        <v>86749</v>
      </c>
      <c r="K7664" s="28" t="s">
        <v>1099</v>
      </c>
      <c r="L7664" s="28">
        <v>5</v>
      </c>
      <c r="M7664" s="28" t="str">
        <f t="shared" si="138"/>
        <v>867495</v>
      </c>
      <c r="N7664" s="28">
        <v>1628</v>
      </c>
      <c r="O7664" s="279">
        <v>19412.740229999999</v>
      </c>
    </row>
    <row r="7665" spans="10:15" x14ac:dyDescent="0.2">
      <c r="J7665" s="28">
        <v>86749</v>
      </c>
      <c r="K7665" s="28" t="s">
        <v>1099</v>
      </c>
      <c r="L7665" s="28">
        <v>6</v>
      </c>
      <c r="M7665" s="28" t="str">
        <f t="shared" si="138"/>
        <v>867496</v>
      </c>
      <c r="N7665" s="28">
        <v>2620</v>
      </c>
      <c r="O7665" s="279">
        <v>34836.23777</v>
      </c>
    </row>
    <row r="7666" spans="10:15" x14ac:dyDescent="0.2">
      <c r="J7666" s="28">
        <v>86749</v>
      </c>
      <c r="K7666" s="28" t="s">
        <v>1099</v>
      </c>
      <c r="L7666" s="28">
        <v>7</v>
      </c>
      <c r="M7666" s="28" t="str">
        <f t="shared" si="138"/>
        <v>867497</v>
      </c>
      <c r="N7666" s="28">
        <v>3277</v>
      </c>
      <c r="O7666" s="279">
        <v>61178.254209999999</v>
      </c>
    </row>
    <row r="7667" spans="10:15" x14ac:dyDescent="0.2">
      <c r="J7667" s="28">
        <v>86749</v>
      </c>
      <c r="K7667" s="28" t="s">
        <v>1099</v>
      </c>
      <c r="L7667" s="28">
        <v>9</v>
      </c>
      <c r="M7667" s="28" t="str">
        <f t="shared" si="138"/>
        <v>867499</v>
      </c>
      <c r="N7667" s="28">
        <v>3228</v>
      </c>
      <c r="O7667" s="279">
        <v>170746.81580000001</v>
      </c>
    </row>
    <row r="7668" spans="10:15" x14ac:dyDescent="0.2">
      <c r="J7668" s="28">
        <v>86749</v>
      </c>
      <c r="K7668" s="28" t="s">
        <v>1099</v>
      </c>
      <c r="L7668" s="28">
        <v>10</v>
      </c>
      <c r="M7668" s="28" t="str">
        <f t="shared" si="138"/>
        <v>8674910</v>
      </c>
      <c r="N7668" s="28">
        <v>1366</v>
      </c>
      <c r="O7668" s="279">
        <v>97727.79737</v>
      </c>
    </row>
    <row r="7669" spans="10:15" x14ac:dyDescent="0.2">
      <c r="J7669" s="28">
        <v>86749</v>
      </c>
      <c r="K7669" s="28" t="s">
        <v>1099</v>
      </c>
      <c r="L7669" s="28">
        <v>12</v>
      </c>
      <c r="M7669" s="28" t="str">
        <f t="shared" si="138"/>
        <v>8674912</v>
      </c>
      <c r="N7669" s="28">
        <v>0</v>
      </c>
      <c r="O7669" s="279">
        <v>20539.411029999999</v>
      </c>
    </row>
    <row r="7670" spans="10:15" x14ac:dyDescent="0.2">
      <c r="J7670" s="28">
        <v>86755</v>
      </c>
      <c r="K7670" s="28" t="s">
        <v>1100</v>
      </c>
      <c r="L7670" s="28">
        <v>1</v>
      </c>
      <c r="M7670" s="28" t="str">
        <f t="shared" si="138"/>
        <v>867551</v>
      </c>
      <c r="N7670" s="28">
        <v>46995</v>
      </c>
      <c r="O7670" s="279">
        <v>20762.64932</v>
      </c>
    </row>
    <row r="7671" spans="10:15" x14ac:dyDescent="0.2">
      <c r="J7671" s="28">
        <v>86755</v>
      </c>
      <c r="K7671" s="28" t="s">
        <v>1100</v>
      </c>
      <c r="L7671" s="28">
        <v>2</v>
      </c>
      <c r="M7671" s="28" t="str">
        <f t="shared" si="138"/>
        <v>867552</v>
      </c>
      <c r="N7671" s="28">
        <v>31973</v>
      </c>
      <c r="O7671" s="279">
        <v>54387.937960000003</v>
      </c>
    </row>
    <row r="7672" spans="10:15" x14ac:dyDescent="0.2">
      <c r="J7672" s="28">
        <v>86755</v>
      </c>
      <c r="K7672" s="28" t="s">
        <v>1100</v>
      </c>
      <c r="L7672" s="28">
        <v>3</v>
      </c>
      <c r="M7672" s="28" t="str">
        <f t="shared" si="138"/>
        <v>867553</v>
      </c>
      <c r="N7672" s="28">
        <v>1183</v>
      </c>
      <c r="O7672" s="279">
        <v>63553.81566</v>
      </c>
    </row>
    <row r="7673" spans="10:15" x14ac:dyDescent="0.2">
      <c r="J7673" s="28">
        <v>86755</v>
      </c>
      <c r="K7673" s="28" t="s">
        <v>1100</v>
      </c>
      <c r="L7673" s="28">
        <v>9</v>
      </c>
      <c r="M7673" s="28" t="str">
        <f t="shared" si="138"/>
        <v>867559</v>
      </c>
      <c r="N7673" s="28">
        <v>159</v>
      </c>
      <c r="O7673" s="279">
        <v>38822.327039999996</v>
      </c>
    </row>
    <row r="7674" spans="10:15" x14ac:dyDescent="0.2">
      <c r="J7674" s="28">
        <v>86755</v>
      </c>
      <c r="K7674" s="28" t="s">
        <v>1100</v>
      </c>
      <c r="L7674" s="28">
        <v>12</v>
      </c>
      <c r="M7674" s="28" t="str">
        <f t="shared" si="138"/>
        <v>8675512</v>
      </c>
      <c r="N7674" s="28">
        <v>0</v>
      </c>
      <c r="O7674" s="279">
        <v>8757.6865699999998</v>
      </c>
    </row>
    <row r="7675" spans="10:15" x14ac:dyDescent="0.2">
      <c r="J7675" s="28">
        <v>86757</v>
      </c>
      <c r="K7675" s="28" t="s">
        <v>1101</v>
      </c>
      <c r="L7675" s="28">
        <v>1</v>
      </c>
      <c r="M7675" s="28" t="str">
        <f t="shared" si="138"/>
        <v>867571</v>
      </c>
      <c r="N7675" s="28">
        <v>20623</v>
      </c>
      <c r="O7675" s="279">
        <v>31195.098529999999</v>
      </c>
    </row>
    <row r="7676" spans="10:15" x14ac:dyDescent="0.2">
      <c r="J7676" s="28">
        <v>86757</v>
      </c>
      <c r="K7676" s="28" t="s">
        <v>1101</v>
      </c>
      <c r="L7676" s="28">
        <v>2</v>
      </c>
      <c r="M7676" s="28" t="str">
        <f t="shared" si="138"/>
        <v>867572</v>
      </c>
      <c r="N7676" s="28">
        <v>71086</v>
      </c>
      <c r="O7676" s="279">
        <v>94391.675220000005</v>
      </c>
    </row>
    <row r="7677" spans="10:15" x14ac:dyDescent="0.2">
      <c r="J7677" s="28">
        <v>86757</v>
      </c>
      <c r="K7677" s="28" t="s">
        <v>1101</v>
      </c>
      <c r="L7677" s="28">
        <v>3</v>
      </c>
      <c r="M7677" s="28" t="str">
        <f t="shared" si="138"/>
        <v>867573</v>
      </c>
      <c r="N7677" s="28">
        <v>20220</v>
      </c>
      <c r="O7677" s="279">
        <v>220865.73300000001</v>
      </c>
    </row>
    <row r="7678" spans="10:15" x14ac:dyDescent="0.2">
      <c r="J7678" s="28">
        <v>86757</v>
      </c>
      <c r="K7678" s="28" t="s">
        <v>1101</v>
      </c>
      <c r="L7678" s="28">
        <v>4</v>
      </c>
      <c r="M7678" s="28" t="str">
        <f t="shared" si="138"/>
        <v>867574</v>
      </c>
      <c r="N7678" s="28">
        <v>10471</v>
      </c>
      <c r="O7678" s="279">
        <v>249824.60140000001</v>
      </c>
    </row>
    <row r="7679" spans="10:15" x14ac:dyDescent="0.2">
      <c r="J7679" s="28">
        <v>86757</v>
      </c>
      <c r="K7679" s="28" t="s">
        <v>1101</v>
      </c>
      <c r="L7679" s="28">
        <v>5</v>
      </c>
      <c r="M7679" s="28" t="str">
        <f t="shared" si="138"/>
        <v>867575</v>
      </c>
      <c r="N7679" s="28">
        <v>4050</v>
      </c>
      <c r="O7679" s="279">
        <v>650312.52359999996</v>
      </c>
    </row>
    <row r="7680" spans="10:15" x14ac:dyDescent="0.2">
      <c r="J7680" s="28">
        <v>86757</v>
      </c>
      <c r="K7680" s="28" t="s">
        <v>1101</v>
      </c>
      <c r="L7680" s="28">
        <v>6</v>
      </c>
      <c r="M7680" s="28" t="str">
        <f t="shared" si="138"/>
        <v>867576</v>
      </c>
      <c r="N7680" s="28">
        <v>1819</v>
      </c>
      <c r="O7680" s="279">
        <v>205996.13250000001</v>
      </c>
    </row>
    <row r="7681" spans="10:15" x14ac:dyDescent="0.2">
      <c r="J7681" s="28">
        <v>86757</v>
      </c>
      <c r="K7681" s="28" t="s">
        <v>1101</v>
      </c>
      <c r="L7681" s="28">
        <v>9</v>
      </c>
      <c r="M7681" s="28" t="str">
        <f t="shared" si="138"/>
        <v>867579</v>
      </c>
      <c r="N7681" s="28">
        <v>446</v>
      </c>
      <c r="O7681" s="279">
        <v>189919.09169999999</v>
      </c>
    </row>
    <row r="7682" spans="10:15" x14ac:dyDescent="0.2">
      <c r="J7682" s="28">
        <v>86757</v>
      </c>
      <c r="K7682" s="28" t="s">
        <v>1101</v>
      </c>
      <c r="L7682" s="28">
        <v>12</v>
      </c>
      <c r="M7682" s="28" t="str">
        <f t="shared" si="138"/>
        <v>8675712</v>
      </c>
      <c r="N7682" s="28">
        <v>0</v>
      </c>
      <c r="O7682" s="279">
        <v>27347.22998</v>
      </c>
    </row>
    <row r="7683" spans="10:15" x14ac:dyDescent="0.2">
      <c r="J7683" s="28">
        <v>86760</v>
      </c>
      <c r="K7683" s="28" t="s">
        <v>1102</v>
      </c>
      <c r="L7683" s="28">
        <v>1</v>
      </c>
      <c r="M7683" s="28" t="str">
        <f t="shared" ref="M7683:M7746" si="139">J7683&amp;L7683</f>
        <v>867601</v>
      </c>
      <c r="N7683" s="28">
        <v>23583</v>
      </c>
      <c r="O7683" s="279">
        <v>33497.791570000001</v>
      </c>
    </row>
    <row r="7684" spans="10:15" x14ac:dyDescent="0.2">
      <c r="J7684" s="28">
        <v>86760</v>
      </c>
      <c r="K7684" s="28" t="s">
        <v>1102</v>
      </c>
      <c r="L7684" s="28">
        <v>2</v>
      </c>
      <c r="M7684" s="28" t="str">
        <f t="shared" si="139"/>
        <v>867602</v>
      </c>
      <c r="N7684" s="28">
        <v>30700</v>
      </c>
      <c r="O7684" s="279">
        <v>65703.5527</v>
      </c>
    </row>
    <row r="7685" spans="10:15" x14ac:dyDescent="0.2">
      <c r="J7685" s="28">
        <v>86760</v>
      </c>
      <c r="K7685" s="28" t="s">
        <v>1102</v>
      </c>
      <c r="L7685" s="28">
        <v>3</v>
      </c>
      <c r="M7685" s="28" t="str">
        <f t="shared" si="139"/>
        <v>867603</v>
      </c>
      <c r="N7685" s="28">
        <v>2619</v>
      </c>
      <c r="O7685" s="279">
        <v>144648.40590000001</v>
      </c>
    </row>
    <row r="7686" spans="10:15" x14ac:dyDescent="0.2">
      <c r="J7686" s="28">
        <v>86760</v>
      </c>
      <c r="K7686" s="28" t="s">
        <v>1102</v>
      </c>
      <c r="L7686" s="28">
        <v>4</v>
      </c>
      <c r="M7686" s="28" t="str">
        <f t="shared" si="139"/>
        <v>867604</v>
      </c>
      <c r="N7686" s="28">
        <v>782</v>
      </c>
      <c r="O7686" s="279">
        <v>475160.8579</v>
      </c>
    </row>
    <row r="7687" spans="10:15" x14ac:dyDescent="0.2">
      <c r="J7687" s="28">
        <v>86760</v>
      </c>
      <c r="K7687" s="28" t="s">
        <v>1102</v>
      </c>
      <c r="L7687" s="28">
        <v>5</v>
      </c>
      <c r="M7687" s="28" t="str">
        <f t="shared" si="139"/>
        <v>867605</v>
      </c>
      <c r="N7687" s="28">
        <v>1594</v>
      </c>
      <c r="O7687" s="279">
        <v>16311.57826</v>
      </c>
    </row>
    <row r="7688" spans="10:15" x14ac:dyDescent="0.2">
      <c r="J7688" s="28">
        <v>86760</v>
      </c>
      <c r="K7688" s="28" t="s">
        <v>1102</v>
      </c>
      <c r="L7688" s="28">
        <v>6</v>
      </c>
      <c r="M7688" s="28" t="str">
        <f t="shared" si="139"/>
        <v>867606</v>
      </c>
      <c r="N7688" s="28">
        <v>2376</v>
      </c>
      <c r="O7688" s="279">
        <v>64723.106769999999</v>
      </c>
    </row>
    <row r="7689" spans="10:15" x14ac:dyDescent="0.2">
      <c r="J7689" s="28">
        <v>86760</v>
      </c>
      <c r="K7689" s="28" t="s">
        <v>1102</v>
      </c>
      <c r="L7689" s="28">
        <v>7</v>
      </c>
      <c r="M7689" s="28" t="str">
        <f t="shared" si="139"/>
        <v>867607</v>
      </c>
      <c r="N7689" s="28">
        <v>2911</v>
      </c>
      <c r="O7689" s="279">
        <v>34076.282220000001</v>
      </c>
    </row>
    <row r="7690" spans="10:15" x14ac:dyDescent="0.2">
      <c r="J7690" s="28">
        <v>86760</v>
      </c>
      <c r="K7690" s="28" t="s">
        <v>1102</v>
      </c>
      <c r="L7690" s="28">
        <v>9</v>
      </c>
      <c r="M7690" s="28" t="str">
        <f t="shared" si="139"/>
        <v>867609</v>
      </c>
      <c r="N7690" s="28">
        <v>356</v>
      </c>
      <c r="O7690" s="279">
        <v>43477.635779999997</v>
      </c>
    </row>
    <row r="7691" spans="10:15" x14ac:dyDescent="0.2">
      <c r="J7691" s="28">
        <v>86760</v>
      </c>
      <c r="K7691" s="28" t="s">
        <v>1102</v>
      </c>
      <c r="L7691" s="28">
        <v>12</v>
      </c>
      <c r="M7691" s="28" t="str">
        <f t="shared" si="139"/>
        <v>8676012</v>
      </c>
      <c r="N7691" s="28">
        <v>0</v>
      </c>
      <c r="O7691" s="279">
        <v>9588.6177289999996</v>
      </c>
    </row>
    <row r="7692" spans="10:15" x14ac:dyDescent="0.2">
      <c r="J7692" s="28">
        <v>86865</v>
      </c>
      <c r="K7692" s="28" t="s">
        <v>1103</v>
      </c>
      <c r="L7692" s="28">
        <v>1</v>
      </c>
      <c r="M7692" s="28" t="str">
        <f t="shared" si="139"/>
        <v>868651</v>
      </c>
      <c r="N7692" s="28">
        <v>75923</v>
      </c>
      <c r="O7692" s="279">
        <v>38931.693299999999</v>
      </c>
    </row>
    <row r="7693" spans="10:15" x14ac:dyDescent="0.2">
      <c r="J7693" s="28">
        <v>86865</v>
      </c>
      <c r="K7693" s="28" t="s">
        <v>1103</v>
      </c>
      <c r="L7693" s="28">
        <v>2</v>
      </c>
      <c r="M7693" s="28" t="str">
        <f t="shared" si="139"/>
        <v>868652</v>
      </c>
      <c r="N7693" s="28">
        <v>162848</v>
      </c>
      <c r="O7693" s="279">
        <v>137785.94709999999</v>
      </c>
    </row>
    <row r="7694" spans="10:15" x14ac:dyDescent="0.2">
      <c r="J7694" s="28">
        <v>86865</v>
      </c>
      <c r="K7694" s="28" t="s">
        <v>1103</v>
      </c>
      <c r="L7694" s="28">
        <v>3</v>
      </c>
      <c r="M7694" s="28" t="str">
        <f t="shared" si="139"/>
        <v>868653</v>
      </c>
      <c r="N7694" s="28">
        <v>56200</v>
      </c>
      <c r="O7694" s="279">
        <v>275264.36820000003</v>
      </c>
    </row>
    <row r="7695" spans="10:15" x14ac:dyDescent="0.2">
      <c r="J7695" s="28">
        <v>86865</v>
      </c>
      <c r="K7695" s="28" t="s">
        <v>1103</v>
      </c>
      <c r="L7695" s="28">
        <v>4</v>
      </c>
      <c r="M7695" s="28" t="str">
        <f t="shared" si="139"/>
        <v>868654</v>
      </c>
      <c r="N7695" s="28">
        <v>28231</v>
      </c>
      <c r="O7695" s="279">
        <v>501108.51400000002</v>
      </c>
    </row>
    <row r="7696" spans="10:15" x14ac:dyDescent="0.2">
      <c r="J7696" s="28">
        <v>86865</v>
      </c>
      <c r="K7696" s="28" t="s">
        <v>1103</v>
      </c>
      <c r="L7696" s="28">
        <v>5</v>
      </c>
      <c r="M7696" s="28" t="str">
        <f t="shared" si="139"/>
        <v>868655</v>
      </c>
      <c r="N7696" s="28">
        <v>9190</v>
      </c>
      <c r="O7696" s="279">
        <v>576797.33360000001</v>
      </c>
    </row>
    <row r="7697" spans="10:15" x14ac:dyDescent="0.2">
      <c r="J7697" s="28">
        <v>86865</v>
      </c>
      <c r="K7697" s="28" t="s">
        <v>1103</v>
      </c>
      <c r="L7697" s="28">
        <v>6</v>
      </c>
      <c r="M7697" s="28" t="str">
        <f t="shared" si="139"/>
        <v>868656</v>
      </c>
      <c r="N7697" s="28">
        <v>5579</v>
      </c>
      <c r="O7697" s="279">
        <v>571021.36529999995</v>
      </c>
    </row>
    <row r="7698" spans="10:15" x14ac:dyDescent="0.2">
      <c r="J7698" s="28">
        <v>86865</v>
      </c>
      <c r="K7698" s="28" t="s">
        <v>1103</v>
      </c>
      <c r="L7698" s="28">
        <v>9</v>
      </c>
      <c r="M7698" s="28" t="str">
        <f t="shared" si="139"/>
        <v>868659</v>
      </c>
      <c r="N7698" s="28">
        <v>7315</v>
      </c>
      <c r="O7698" s="279">
        <v>259173.0368</v>
      </c>
    </row>
    <row r="7699" spans="10:15" x14ac:dyDescent="0.2">
      <c r="J7699" s="28">
        <v>86865</v>
      </c>
      <c r="K7699" s="28" t="s">
        <v>1103</v>
      </c>
      <c r="L7699" s="28">
        <v>10</v>
      </c>
      <c r="M7699" s="28" t="str">
        <f t="shared" si="139"/>
        <v>8686510</v>
      </c>
      <c r="N7699" s="28">
        <v>15480</v>
      </c>
      <c r="O7699" s="279">
        <v>469613.70569999999</v>
      </c>
    </row>
    <row r="7700" spans="10:15" x14ac:dyDescent="0.2">
      <c r="J7700" s="28">
        <v>86865</v>
      </c>
      <c r="K7700" s="28" t="s">
        <v>1103</v>
      </c>
      <c r="L7700" s="28">
        <v>11</v>
      </c>
      <c r="M7700" s="28" t="str">
        <f t="shared" si="139"/>
        <v>8686511</v>
      </c>
      <c r="N7700" s="28">
        <v>0</v>
      </c>
      <c r="O7700" s="279">
        <v>42204.213660000001</v>
      </c>
    </row>
    <row r="7701" spans="10:15" x14ac:dyDescent="0.2">
      <c r="J7701" s="28">
        <v>86865</v>
      </c>
      <c r="K7701" s="28" t="s">
        <v>1103</v>
      </c>
      <c r="L7701" s="28">
        <v>12</v>
      </c>
      <c r="M7701" s="28" t="str">
        <f t="shared" si="139"/>
        <v>8686512</v>
      </c>
      <c r="N7701" s="28">
        <v>0</v>
      </c>
      <c r="O7701" s="279">
        <v>32855.257550000002</v>
      </c>
    </row>
    <row r="7702" spans="10:15" x14ac:dyDescent="0.2">
      <c r="J7702" s="28">
        <v>86885</v>
      </c>
      <c r="K7702" s="28" t="s">
        <v>1104</v>
      </c>
      <c r="L7702" s="28">
        <v>1</v>
      </c>
      <c r="M7702" s="28" t="str">
        <f t="shared" si="139"/>
        <v>868851</v>
      </c>
      <c r="N7702" s="28">
        <v>59074</v>
      </c>
      <c r="O7702" s="279">
        <v>42254.590320000003</v>
      </c>
    </row>
    <row r="7703" spans="10:15" x14ac:dyDescent="0.2">
      <c r="J7703" s="28">
        <v>86885</v>
      </c>
      <c r="K7703" s="28" t="s">
        <v>1104</v>
      </c>
      <c r="L7703" s="28">
        <v>2</v>
      </c>
      <c r="M7703" s="28" t="str">
        <f t="shared" si="139"/>
        <v>868852</v>
      </c>
      <c r="N7703" s="28">
        <v>175549</v>
      </c>
      <c r="O7703" s="279">
        <v>136222.35339999999</v>
      </c>
    </row>
    <row r="7704" spans="10:15" x14ac:dyDescent="0.2">
      <c r="J7704" s="28">
        <v>86885</v>
      </c>
      <c r="K7704" s="28" t="s">
        <v>1104</v>
      </c>
      <c r="L7704" s="28">
        <v>3</v>
      </c>
      <c r="M7704" s="28" t="str">
        <f t="shared" si="139"/>
        <v>868853</v>
      </c>
      <c r="N7704" s="28">
        <v>57872</v>
      </c>
      <c r="O7704" s="279">
        <v>273431.22489999997</v>
      </c>
    </row>
    <row r="7705" spans="10:15" x14ac:dyDescent="0.2">
      <c r="J7705" s="28">
        <v>86885</v>
      </c>
      <c r="K7705" s="28" t="s">
        <v>1104</v>
      </c>
      <c r="L7705" s="28">
        <v>4</v>
      </c>
      <c r="M7705" s="28" t="str">
        <f t="shared" si="139"/>
        <v>868854</v>
      </c>
      <c r="N7705" s="28">
        <v>27822</v>
      </c>
      <c r="O7705" s="279">
        <v>423118.16710000002</v>
      </c>
    </row>
    <row r="7706" spans="10:15" x14ac:dyDescent="0.2">
      <c r="J7706" s="28">
        <v>86885</v>
      </c>
      <c r="K7706" s="28" t="s">
        <v>1104</v>
      </c>
      <c r="L7706" s="28">
        <v>5</v>
      </c>
      <c r="M7706" s="28" t="str">
        <f t="shared" si="139"/>
        <v>868855</v>
      </c>
      <c r="N7706" s="28">
        <v>9552</v>
      </c>
      <c r="O7706" s="279">
        <v>444587.00380000001</v>
      </c>
    </row>
    <row r="7707" spans="10:15" x14ac:dyDescent="0.2">
      <c r="J7707" s="28">
        <v>86885</v>
      </c>
      <c r="K7707" s="28" t="s">
        <v>1104</v>
      </c>
      <c r="L7707" s="28">
        <v>6</v>
      </c>
      <c r="M7707" s="28" t="str">
        <f t="shared" si="139"/>
        <v>868856</v>
      </c>
      <c r="N7707" s="28">
        <v>1344</v>
      </c>
      <c r="O7707" s="279">
        <v>1721318.311</v>
      </c>
    </row>
    <row r="7708" spans="10:15" x14ac:dyDescent="0.2">
      <c r="J7708" s="28">
        <v>86885</v>
      </c>
      <c r="K7708" s="28" t="s">
        <v>1104</v>
      </c>
      <c r="L7708" s="28">
        <v>7</v>
      </c>
      <c r="M7708" s="28" t="str">
        <f t="shared" si="139"/>
        <v>868857</v>
      </c>
      <c r="N7708" s="28">
        <v>6662</v>
      </c>
      <c r="O7708" s="279">
        <v>617655.06689999998</v>
      </c>
    </row>
    <row r="7709" spans="10:15" x14ac:dyDescent="0.2">
      <c r="J7709" s="28">
        <v>86885</v>
      </c>
      <c r="K7709" s="28" t="s">
        <v>1104</v>
      </c>
      <c r="L7709" s="28">
        <v>8</v>
      </c>
      <c r="M7709" s="28" t="str">
        <f t="shared" si="139"/>
        <v>868858</v>
      </c>
      <c r="N7709" s="28">
        <v>7806</v>
      </c>
      <c r="O7709" s="279">
        <v>40755.535300000003</v>
      </c>
    </row>
    <row r="7710" spans="10:15" x14ac:dyDescent="0.2">
      <c r="J7710" s="28">
        <v>86885</v>
      </c>
      <c r="K7710" s="28" t="s">
        <v>1104</v>
      </c>
      <c r="L7710" s="28">
        <v>9</v>
      </c>
      <c r="M7710" s="28" t="str">
        <f t="shared" si="139"/>
        <v>868859</v>
      </c>
      <c r="N7710" s="28">
        <v>810</v>
      </c>
      <c r="O7710" s="279">
        <v>213687.68599999999</v>
      </c>
    </row>
    <row r="7711" spans="10:15" x14ac:dyDescent="0.2">
      <c r="J7711" s="28">
        <v>86885</v>
      </c>
      <c r="K7711" s="28" t="s">
        <v>1104</v>
      </c>
      <c r="L7711" s="28">
        <v>10</v>
      </c>
      <c r="M7711" s="28" t="str">
        <f t="shared" si="139"/>
        <v>8688510</v>
      </c>
      <c r="N7711" s="28">
        <v>14158</v>
      </c>
      <c r="O7711" s="279">
        <v>189908.73480000001</v>
      </c>
    </row>
    <row r="7712" spans="10:15" x14ac:dyDescent="0.2">
      <c r="J7712" s="28">
        <v>86885</v>
      </c>
      <c r="K7712" s="28" t="s">
        <v>1104</v>
      </c>
      <c r="L7712" s="28">
        <v>12</v>
      </c>
      <c r="M7712" s="28" t="str">
        <f t="shared" si="139"/>
        <v>8688512</v>
      </c>
      <c r="N7712" s="28">
        <v>0</v>
      </c>
      <c r="O7712" s="279">
        <v>36672.982250000001</v>
      </c>
    </row>
    <row r="7713" spans="10:15" x14ac:dyDescent="0.2">
      <c r="J7713" s="28">
        <v>88001</v>
      </c>
      <c r="K7713" s="28" t="s">
        <v>1120</v>
      </c>
      <c r="L7713" s="28">
        <v>1</v>
      </c>
      <c r="M7713" s="28" t="str">
        <f t="shared" si="139"/>
        <v>880011</v>
      </c>
      <c r="N7713" s="28">
        <v>29520</v>
      </c>
      <c r="O7713" s="279">
        <v>83134.945460000003</v>
      </c>
    </row>
    <row r="7714" spans="10:15" x14ac:dyDescent="0.2">
      <c r="J7714" s="28">
        <v>88001</v>
      </c>
      <c r="K7714" s="28" t="s">
        <v>1120</v>
      </c>
      <c r="L7714" s="28">
        <v>2</v>
      </c>
      <c r="M7714" s="28" t="str">
        <f t="shared" si="139"/>
        <v>880012</v>
      </c>
      <c r="N7714" s="28">
        <v>141581</v>
      </c>
      <c r="O7714" s="279">
        <v>404704.88</v>
      </c>
    </row>
    <row r="7715" spans="10:15" x14ac:dyDescent="0.2">
      <c r="J7715" s="28">
        <v>88001</v>
      </c>
      <c r="K7715" s="28" t="s">
        <v>1120</v>
      </c>
      <c r="L7715" s="28">
        <v>3</v>
      </c>
      <c r="M7715" s="28" t="str">
        <f t="shared" si="139"/>
        <v>880013</v>
      </c>
      <c r="N7715" s="28">
        <v>172666</v>
      </c>
      <c r="O7715" s="279">
        <v>729115.30759999994</v>
      </c>
    </row>
    <row r="7716" spans="10:15" x14ac:dyDescent="0.2">
      <c r="J7716" s="28">
        <v>88001</v>
      </c>
      <c r="K7716" s="28" t="s">
        <v>1120</v>
      </c>
      <c r="L7716" s="28">
        <v>4</v>
      </c>
      <c r="M7716" s="28" t="str">
        <f t="shared" si="139"/>
        <v>880014</v>
      </c>
      <c r="N7716" s="28">
        <v>182575</v>
      </c>
      <c r="O7716" s="279">
        <v>1058692.2320000001</v>
      </c>
    </row>
    <row r="7717" spans="10:15" x14ac:dyDescent="0.2">
      <c r="J7717" s="28">
        <v>88001</v>
      </c>
      <c r="K7717" s="28" t="s">
        <v>1120</v>
      </c>
      <c r="L7717" s="28">
        <v>5</v>
      </c>
      <c r="M7717" s="28" t="str">
        <f t="shared" si="139"/>
        <v>880015</v>
      </c>
      <c r="N7717" s="28">
        <v>90685</v>
      </c>
      <c r="O7717" s="279">
        <v>1147254.2009999999</v>
      </c>
    </row>
    <row r="7718" spans="10:15" x14ac:dyDescent="0.2">
      <c r="J7718" s="28">
        <v>88001</v>
      </c>
      <c r="K7718" s="28" t="s">
        <v>1120</v>
      </c>
      <c r="L7718" s="28">
        <v>6</v>
      </c>
      <c r="M7718" s="28" t="str">
        <f t="shared" si="139"/>
        <v>880016</v>
      </c>
      <c r="N7718" s="28">
        <v>70550</v>
      </c>
      <c r="O7718" s="279">
        <v>1334516.1399999999</v>
      </c>
    </row>
    <row r="7719" spans="10:15" x14ac:dyDescent="0.2">
      <c r="J7719" s="28">
        <v>88001</v>
      </c>
      <c r="K7719" s="28" t="s">
        <v>1120</v>
      </c>
      <c r="L7719" s="28">
        <v>7</v>
      </c>
      <c r="M7719" s="28" t="str">
        <f t="shared" si="139"/>
        <v>880017</v>
      </c>
      <c r="N7719" s="28">
        <v>44462</v>
      </c>
      <c r="O7719" s="279">
        <v>1243951.56</v>
      </c>
    </row>
    <row r="7720" spans="10:15" x14ac:dyDescent="0.2">
      <c r="J7720" s="28">
        <v>88001</v>
      </c>
      <c r="K7720" s="28" t="s">
        <v>1120</v>
      </c>
      <c r="L7720" s="28">
        <v>8</v>
      </c>
      <c r="M7720" s="28" t="str">
        <f t="shared" si="139"/>
        <v>880018</v>
      </c>
      <c r="N7720" s="28">
        <v>37456</v>
      </c>
      <c r="O7720" s="279">
        <v>1351351.7390000001</v>
      </c>
    </row>
    <row r="7721" spans="10:15" x14ac:dyDescent="0.2">
      <c r="J7721" s="28">
        <v>88001</v>
      </c>
      <c r="K7721" s="28" t="s">
        <v>1120</v>
      </c>
      <c r="L7721" s="28">
        <v>9</v>
      </c>
      <c r="M7721" s="28" t="str">
        <f t="shared" si="139"/>
        <v>880019</v>
      </c>
      <c r="N7721" s="28">
        <v>28661</v>
      </c>
      <c r="O7721" s="279">
        <v>1375971.5649999999</v>
      </c>
    </row>
    <row r="7722" spans="10:15" x14ac:dyDescent="0.2">
      <c r="J7722" s="28">
        <v>88001</v>
      </c>
      <c r="K7722" s="28" t="s">
        <v>1120</v>
      </c>
      <c r="L7722" s="28">
        <v>10</v>
      </c>
      <c r="M7722" s="28" t="str">
        <f t="shared" si="139"/>
        <v>8800110</v>
      </c>
      <c r="N7722" s="28">
        <v>457196</v>
      </c>
      <c r="O7722" s="279">
        <v>2060825.0460000001</v>
      </c>
    </row>
    <row r="7723" spans="10:15" x14ac:dyDescent="0.2">
      <c r="J7723" s="28">
        <v>88001</v>
      </c>
      <c r="K7723" s="28" t="s">
        <v>1120</v>
      </c>
      <c r="L7723" s="28">
        <v>11</v>
      </c>
      <c r="M7723" s="28" t="str">
        <f t="shared" si="139"/>
        <v>8800111</v>
      </c>
      <c r="N7723" s="28">
        <v>10371</v>
      </c>
      <c r="O7723" s="279">
        <v>525347.86349999998</v>
      </c>
    </row>
    <row r="7724" spans="10:15" x14ac:dyDescent="0.2">
      <c r="J7724" s="28">
        <v>88001</v>
      </c>
      <c r="K7724" s="28" t="s">
        <v>1120</v>
      </c>
      <c r="L7724" s="28">
        <v>12</v>
      </c>
      <c r="M7724" s="28" t="str">
        <f t="shared" si="139"/>
        <v>8800112</v>
      </c>
      <c r="N7724" s="28">
        <v>0</v>
      </c>
      <c r="O7724" s="279">
        <v>125794.78200000001</v>
      </c>
    </row>
    <row r="7725" spans="10:15" x14ac:dyDescent="0.2">
      <c r="J7725" s="28">
        <v>91001</v>
      </c>
      <c r="K7725" s="28" t="s">
        <v>1106</v>
      </c>
      <c r="L7725" s="28">
        <v>1</v>
      </c>
      <c r="M7725" s="28" t="str">
        <f t="shared" si="139"/>
        <v>910011</v>
      </c>
      <c r="N7725" s="28">
        <v>84890</v>
      </c>
      <c r="O7725" s="279">
        <v>43894.318890000002</v>
      </c>
    </row>
    <row r="7726" spans="10:15" x14ac:dyDescent="0.2">
      <c r="J7726" s="28">
        <v>91001</v>
      </c>
      <c r="K7726" s="28" t="s">
        <v>1106</v>
      </c>
      <c r="L7726" s="28">
        <v>2</v>
      </c>
      <c r="M7726" s="28" t="str">
        <f t="shared" si="139"/>
        <v>910012</v>
      </c>
      <c r="N7726" s="28">
        <v>198537</v>
      </c>
      <c r="O7726" s="279">
        <v>184751.15849999999</v>
      </c>
    </row>
    <row r="7727" spans="10:15" x14ac:dyDescent="0.2">
      <c r="J7727" s="28">
        <v>91001</v>
      </c>
      <c r="K7727" s="28" t="s">
        <v>1106</v>
      </c>
      <c r="L7727" s="28">
        <v>3</v>
      </c>
      <c r="M7727" s="28" t="str">
        <f t="shared" si="139"/>
        <v>910013</v>
      </c>
      <c r="N7727" s="28">
        <v>136828</v>
      </c>
      <c r="O7727" s="279">
        <v>304074.67719999998</v>
      </c>
    </row>
    <row r="7728" spans="10:15" x14ac:dyDescent="0.2">
      <c r="J7728" s="28">
        <v>91001</v>
      </c>
      <c r="K7728" s="28" t="s">
        <v>1106</v>
      </c>
      <c r="L7728" s="28">
        <v>4</v>
      </c>
      <c r="M7728" s="28" t="str">
        <f t="shared" si="139"/>
        <v>910014</v>
      </c>
      <c r="N7728" s="28">
        <v>107438</v>
      </c>
      <c r="O7728" s="279">
        <v>371280.86550000001</v>
      </c>
    </row>
    <row r="7729" spans="10:15" x14ac:dyDescent="0.2">
      <c r="J7729" s="28">
        <v>91001</v>
      </c>
      <c r="K7729" s="28" t="s">
        <v>1106</v>
      </c>
      <c r="L7729" s="28">
        <v>5</v>
      </c>
      <c r="M7729" s="28" t="str">
        <f t="shared" si="139"/>
        <v>910015</v>
      </c>
      <c r="N7729" s="28">
        <v>39504</v>
      </c>
      <c r="O7729" s="279">
        <v>408326.84659999999</v>
      </c>
    </row>
    <row r="7730" spans="10:15" x14ac:dyDescent="0.2">
      <c r="J7730" s="28">
        <v>91001</v>
      </c>
      <c r="K7730" s="28" t="s">
        <v>1106</v>
      </c>
      <c r="L7730" s="28">
        <v>6</v>
      </c>
      <c r="M7730" s="28" t="str">
        <f t="shared" si="139"/>
        <v>910016</v>
      </c>
      <c r="N7730" s="28">
        <v>17038</v>
      </c>
      <c r="O7730" s="279">
        <v>431113.83730000001</v>
      </c>
    </row>
    <row r="7731" spans="10:15" x14ac:dyDescent="0.2">
      <c r="J7731" s="28">
        <v>91001</v>
      </c>
      <c r="K7731" s="28" t="s">
        <v>1106</v>
      </c>
      <c r="L7731" s="28">
        <v>7</v>
      </c>
      <c r="M7731" s="28" t="str">
        <f t="shared" si="139"/>
        <v>910017</v>
      </c>
      <c r="N7731" s="28">
        <v>10380</v>
      </c>
      <c r="O7731" s="279">
        <v>436954.04479999997</v>
      </c>
    </row>
    <row r="7732" spans="10:15" x14ac:dyDescent="0.2">
      <c r="J7732" s="28">
        <v>91001</v>
      </c>
      <c r="K7732" s="28" t="s">
        <v>1106</v>
      </c>
      <c r="L7732" s="28">
        <v>8</v>
      </c>
      <c r="M7732" s="28" t="str">
        <f t="shared" si="139"/>
        <v>910018</v>
      </c>
      <c r="N7732" s="28">
        <v>129</v>
      </c>
      <c r="O7732" s="279">
        <v>18560.498380000001</v>
      </c>
    </row>
    <row r="7733" spans="10:15" x14ac:dyDescent="0.2">
      <c r="J7733" s="28">
        <v>91001</v>
      </c>
      <c r="K7733" s="28" t="s">
        <v>1106</v>
      </c>
      <c r="L7733" s="28">
        <v>9</v>
      </c>
      <c r="M7733" s="28" t="str">
        <f t="shared" si="139"/>
        <v>910019</v>
      </c>
      <c r="N7733" s="28">
        <v>20927</v>
      </c>
      <c r="O7733" s="279">
        <v>738264.35549999995</v>
      </c>
    </row>
    <row r="7734" spans="10:15" x14ac:dyDescent="0.2">
      <c r="J7734" s="28">
        <v>91001</v>
      </c>
      <c r="K7734" s="28" t="s">
        <v>1106</v>
      </c>
      <c r="L7734" s="28">
        <v>10</v>
      </c>
      <c r="M7734" s="28" t="str">
        <f t="shared" si="139"/>
        <v>9100110</v>
      </c>
      <c r="N7734" s="28">
        <v>118224</v>
      </c>
      <c r="O7734" s="279">
        <v>1152798.223</v>
      </c>
    </row>
    <row r="7735" spans="10:15" x14ac:dyDescent="0.2">
      <c r="J7735" s="28">
        <v>91001</v>
      </c>
      <c r="K7735" s="28" t="s">
        <v>1106</v>
      </c>
      <c r="L7735" s="28">
        <v>11</v>
      </c>
      <c r="M7735" s="28" t="str">
        <f t="shared" si="139"/>
        <v>9100111</v>
      </c>
      <c r="N7735" s="28">
        <v>3746</v>
      </c>
      <c r="O7735" s="279">
        <v>674981.9473</v>
      </c>
    </row>
    <row r="7736" spans="10:15" x14ac:dyDescent="0.2">
      <c r="J7736" s="28">
        <v>91001</v>
      </c>
      <c r="K7736" s="28" t="s">
        <v>1106</v>
      </c>
      <c r="L7736" s="28">
        <v>12</v>
      </c>
      <c r="M7736" s="28" t="str">
        <f t="shared" si="139"/>
        <v>9100112</v>
      </c>
      <c r="N7736" s="28">
        <v>0</v>
      </c>
      <c r="O7736" s="279">
        <v>35056.287380000002</v>
      </c>
    </row>
    <row r="7737" spans="10:15" x14ac:dyDescent="0.2">
      <c r="J7737" s="28">
        <v>91540</v>
      </c>
      <c r="K7737" s="28" t="s">
        <v>1107</v>
      </c>
      <c r="L7737" s="28">
        <v>1</v>
      </c>
      <c r="M7737" s="28" t="str">
        <f t="shared" si="139"/>
        <v>915401</v>
      </c>
      <c r="N7737" s="28">
        <v>16213</v>
      </c>
      <c r="O7737" s="279">
        <v>25689.02406</v>
      </c>
    </row>
    <row r="7738" spans="10:15" x14ac:dyDescent="0.2">
      <c r="J7738" s="28">
        <v>91540</v>
      </c>
      <c r="K7738" s="28" t="s">
        <v>1107</v>
      </c>
      <c r="L7738" s="28">
        <v>2</v>
      </c>
      <c r="M7738" s="28" t="str">
        <f t="shared" si="139"/>
        <v>915402</v>
      </c>
      <c r="N7738" s="28">
        <v>11615</v>
      </c>
      <c r="O7738" s="279">
        <v>36926.210469999998</v>
      </c>
    </row>
    <row r="7739" spans="10:15" x14ac:dyDescent="0.2">
      <c r="J7739" s="28">
        <v>91540</v>
      </c>
      <c r="K7739" s="28" t="s">
        <v>1107</v>
      </c>
      <c r="L7739" s="28">
        <v>3</v>
      </c>
      <c r="M7739" s="28" t="str">
        <f t="shared" si="139"/>
        <v>915403</v>
      </c>
      <c r="N7739" s="28">
        <v>1466</v>
      </c>
      <c r="O7739" s="279">
        <v>40696.503140000001</v>
      </c>
    </row>
    <row r="7740" spans="10:15" x14ac:dyDescent="0.2">
      <c r="J7740" s="28">
        <v>91540</v>
      </c>
      <c r="K7740" s="28" t="s">
        <v>1107</v>
      </c>
      <c r="L7740" s="28">
        <v>9</v>
      </c>
      <c r="M7740" s="28" t="str">
        <f t="shared" si="139"/>
        <v>915409</v>
      </c>
      <c r="N7740" s="28">
        <v>1060</v>
      </c>
      <c r="O7740" s="279">
        <v>136455.04889999999</v>
      </c>
    </row>
    <row r="7741" spans="10:15" x14ac:dyDescent="0.2">
      <c r="J7741" s="28">
        <v>91540</v>
      </c>
      <c r="K7741" s="28" t="s">
        <v>1107</v>
      </c>
      <c r="L7741" s="28">
        <v>10</v>
      </c>
      <c r="M7741" s="28" t="str">
        <f t="shared" si="139"/>
        <v>9154010</v>
      </c>
      <c r="N7741" s="28">
        <v>643</v>
      </c>
      <c r="O7741" s="279">
        <v>226424.14360000001</v>
      </c>
    </row>
    <row r="7742" spans="10:15" x14ac:dyDescent="0.2">
      <c r="J7742" s="28">
        <v>91540</v>
      </c>
      <c r="K7742" s="28" t="s">
        <v>1107</v>
      </c>
      <c r="L7742" s="28">
        <v>12</v>
      </c>
      <c r="M7742" s="28" t="str">
        <f t="shared" si="139"/>
        <v>9154012</v>
      </c>
      <c r="N7742" s="28">
        <v>0</v>
      </c>
      <c r="O7742" s="279">
        <v>5857.5287829999997</v>
      </c>
    </row>
    <row r="7743" spans="10:15" x14ac:dyDescent="0.2">
      <c r="J7743" s="28">
        <v>94001</v>
      </c>
      <c r="K7743" s="28" t="s">
        <v>1108</v>
      </c>
      <c r="L7743" s="28">
        <v>1</v>
      </c>
      <c r="M7743" s="28" t="str">
        <f t="shared" si="139"/>
        <v>940011</v>
      </c>
      <c r="N7743" s="28">
        <v>104090</v>
      </c>
      <c r="O7743" s="279">
        <v>24728.173200000001</v>
      </c>
    </row>
    <row r="7744" spans="10:15" x14ac:dyDescent="0.2">
      <c r="J7744" s="28">
        <v>94001</v>
      </c>
      <c r="K7744" s="28" t="s">
        <v>1108</v>
      </c>
      <c r="L7744" s="28">
        <v>2</v>
      </c>
      <c r="M7744" s="28" t="str">
        <f t="shared" si="139"/>
        <v>940012</v>
      </c>
      <c r="N7744" s="28">
        <v>129912</v>
      </c>
      <c r="O7744" s="279">
        <v>109329.87089999999</v>
      </c>
    </row>
    <row r="7745" spans="10:15" x14ac:dyDescent="0.2">
      <c r="J7745" s="28">
        <v>94001</v>
      </c>
      <c r="K7745" s="28" t="s">
        <v>1108</v>
      </c>
      <c r="L7745" s="28">
        <v>3</v>
      </c>
      <c r="M7745" s="28" t="str">
        <f t="shared" si="139"/>
        <v>940013</v>
      </c>
      <c r="N7745" s="28">
        <v>21715</v>
      </c>
      <c r="O7745" s="279">
        <v>225530.83660000001</v>
      </c>
    </row>
    <row r="7746" spans="10:15" x14ac:dyDescent="0.2">
      <c r="J7746" s="28">
        <v>94001</v>
      </c>
      <c r="K7746" s="28" t="s">
        <v>1108</v>
      </c>
      <c r="L7746" s="28">
        <v>4</v>
      </c>
      <c r="M7746" s="28" t="str">
        <f t="shared" si="139"/>
        <v>940014</v>
      </c>
      <c r="N7746" s="28">
        <v>9095</v>
      </c>
      <c r="O7746" s="279">
        <v>211459.46400000001</v>
      </c>
    </row>
    <row r="7747" spans="10:15" x14ac:dyDescent="0.2">
      <c r="J7747" s="28">
        <v>94001</v>
      </c>
      <c r="K7747" s="28" t="s">
        <v>1108</v>
      </c>
      <c r="L7747" s="28">
        <v>5</v>
      </c>
      <c r="M7747" s="28" t="str">
        <f t="shared" ref="M7747:M7810" si="140">J7747&amp;L7747</f>
        <v>940015</v>
      </c>
      <c r="N7747" s="28">
        <v>2560</v>
      </c>
      <c r="O7747" s="279">
        <v>177742.6477</v>
      </c>
    </row>
    <row r="7748" spans="10:15" x14ac:dyDescent="0.2">
      <c r="J7748" s="28">
        <v>94001</v>
      </c>
      <c r="K7748" s="28" t="s">
        <v>1108</v>
      </c>
      <c r="L7748" s="28">
        <v>6</v>
      </c>
      <c r="M7748" s="28" t="str">
        <f t="shared" si="140"/>
        <v>940016</v>
      </c>
      <c r="N7748" s="28">
        <v>2476</v>
      </c>
      <c r="O7748" s="279">
        <v>114995.7902</v>
      </c>
    </row>
    <row r="7749" spans="10:15" x14ac:dyDescent="0.2">
      <c r="J7749" s="28">
        <v>94001</v>
      </c>
      <c r="K7749" s="28" t="s">
        <v>1108</v>
      </c>
      <c r="L7749" s="28">
        <v>7</v>
      </c>
      <c r="M7749" s="28" t="str">
        <f t="shared" si="140"/>
        <v>940017</v>
      </c>
      <c r="N7749" s="28">
        <v>7731</v>
      </c>
      <c r="O7749" s="279">
        <v>66201.28602</v>
      </c>
    </row>
    <row r="7750" spans="10:15" x14ac:dyDescent="0.2">
      <c r="J7750" s="28">
        <v>94001</v>
      </c>
      <c r="K7750" s="28" t="s">
        <v>1108</v>
      </c>
      <c r="L7750" s="28">
        <v>9</v>
      </c>
      <c r="M7750" s="28" t="str">
        <f t="shared" si="140"/>
        <v>940019</v>
      </c>
      <c r="N7750" s="28">
        <v>6778</v>
      </c>
      <c r="O7750" s="279">
        <v>243153.0356</v>
      </c>
    </row>
    <row r="7751" spans="10:15" x14ac:dyDescent="0.2">
      <c r="J7751" s="28">
        <v>94001</v>
      </c>
      <c r="K7751" s="28" t="s">
        <v>1108</v>
      </c>
      <c r="L7751" s="28">
        <v>10</v>
      </c>
      <c r="M7751" s="28" t="str">
        <f t="shared" si="140"/>
        <v>9400110</v>
      </c>
      <c r="N7751" s="28">
        <v>13194</v>
      </c>
      <c r="O7751" s="279">
        <v>271244.33270000003</v>
      </c>
    </row>
    <row r="7752" spans="10:15" x14ac:dyDescent="0.2">
      <c r="J7752" s="28">
        <v>94001</v>
      </c>
      <c r="K7752" s="28" t="s">
        <v>1108</v>
      </c>
      <c r="L7752" s="28">
        <v>11</v>
      </c>
      <c r="M7752" s="28" t="str">
        <f t="shared" si="140"/>
        <v>9400111</v>
      </c>
      <c r="N7752" s="28">
        <v>969</v>
      </c>
      <c r="O7752" s="279">
        <v>40457.835420000003</v>
      </c>
    </row>
    <row r="7753" spans="10:15" x14ac:dyDescent="0.2">
      <c r="J7753" s="28">
        <v>94001</v>
      </c>
      <c r="K7753" s="28" t="s">
        <v>1108</v>
      </c>
      <c r="L7753" s="28">
        <v>12</v>
      </c>
      <c r="M7753" s="28" t="str">
        <f t="shared" si="140"/>
        <v>9400112</v>
      </c>
      <c r="N7753" s="28">
        <v>0</v>
      </c>
      <c r="O7753" s="279">
        <v>7561.6626770000003</v>
      </c>
    </row>
    <row r="7754" spans="10:15" x14ac:dyDescent="0.2">
      <c r="J7754" s="28">
        <v>94343</v>
      </c>
      <c r="K7754" s="28" t="s">
        <v>1130</v>
      </c>
      <c r="L7754" s="28">
        <v>1</v>
      </c>
      <c r="M7754" s="28" t="str">
        <f t="shared" si="140"/>
        <v>943431</v>
      </c>
      <c r="N7754" s="28">
        <v>94</v>
      </c>
      <c r="O7754" s="279">
        <v>771.49615919999997</v>
      </c>
    </row>
    <row r="7755" spans="10:15" x14ac:dyDescent="0.2">
      <c r="J7755" s="28">
        <v>94343</v>
      </c>
      <c r="K7755" s="28" t="s">
        <v>1130</v>
      </c>
      <c r="L7755" s="28">
        <v>12</v>
      </c>
      <c r="M7755" s="28" t="str">
        <f t="shared" si="140"/>
        <v>9434312</v>
      </c>
      <c r="N7755" s="28">
        <v>0</v>
      </c>
      <c r="O7755" s="279">
        <v>161.36834769999999</v>
      </c>
    </row>
    <row r="7756" spans="10:15" x14ac:dyDescent="0.2">
      <c r="J7756" s="28">
        <v>95001</v>
      </c>
      <c r="K7756" s="28" t="s">
        <v>1109</v>
      </c>
      <c r="L7756" s="28">
        <v>1</v>
      </c>
      <c r="M7756" s="28" t="str">
        <f t="shared" si="140"/>
        <v>950011</v>
      </c>
      <c r="N7756" s="28">
        <v>88903</v>
      </c>
      <c r="O7756" s="279">
        <v>54008.676509999998</v>
      </c>
    </row>
    <row r="7757" spans="10:15" x14ac:dyDescent="0.2">
      <c r="J7757" s="28">
        <v>95001</v>
      </c>
      <c r="K7757" s="28" t="s">
        <v>1109</v>
      </c>
      <c r="L7757" s="28">
        <v>2</v>
      </c>
      <c r="M7757" s="28" t="str">
        <f t="shared" si="140"/>
        <v>950012</v>
      </c>
      <c r="N7757" s="28">
        <v>419589</v>
      </c>
      <c r="O7757" s="279">
        <v>176995.12270000001</v>
      </c>
    </row>
    <row r="7758" spans="10:15" x14ac:dyDescent="0.2">
      <c r="J7758" s="28">
        <v>95001</v>
      </c>
      <c r="K7758" s="28" t="s">
        <v>1109</v>
      </c>
      <c r="L7758" s="28">
        <v>3</v>
      </c>
      <c r="M7758" s="28" t="str">
        <f t="shared" si="140"/>
        <v>950013</v>
      </c>
      <c r="N7758" s="28">
        <v>117747</v>
      </c>
      <c r="O7758" s="279">
        <v>284041.7292</v>
      </c>
    </row>
    <row r="7759" spans="10:15" x14ac:dyDescent="0.2">
      <c r="J7759" s="28">
        <v>95001</v>
      </c>
      <c r="K7759" s="28" t="s">
        <v>1109</v>
      </c>
      <c r="L7759" s="28">
        <v>4</v>
      </c>
      <c r="M7759" s="28" t="str">
        <f t="shared" si="140"/>
        <v>950014</v>
      </c>
      <c r="N7759" s="28">
        <v>41842</v>
      </c>
      <c r="O7759" s="279">
        <v>336139.91609999997</v>
      </c>
    </row>
    <row r="7760" spans="10:15" x14ac:dyDescent="0.2">
      <c r="J7760" s="28">
        <v>95001</v>
      </c>
      <c r="K7760" s="28" t="s">
        <v>1109</v>
      </c>
      <c r="L7760" s="28">
        <v>5</v>
      </c>
      <c r="M7760" s="28" t="str">
        <f t="shared" si="140"/>
        <v>950015</v>
      </c>
      <c r="N7760" s="28">
        <v>10674</v>
      </c>
      <c r="O7760" s="279">
        <v>465458.62079999998</v>
      </c>
    </row>
    <row r="7761" spans="10:15" x14ac:dyDescent="0.2">
      <c r="J7761" s="28">
        <v>95001</v>
      </c>
      <c r="K7761" s="28" t="s">
        <v>1109</v>
      </c>
      <c r="L7761" s="28">
        <v>6</v>
      </c>
      <c r="M7761" s="28" t="str">
        <f t="shared" si="140"/>
        <v>950016</v>
      </c>
      <c r="N7761" s="28">
        <v>2175</v>
      </c>
      <c r="O7761" s="279">
        <v>361403.08730000001</v>
      </c>
    </row>
    <row r="7762" spans="10:15" x14ac:dyDescent="0.2">
      <c r="J7762" s="28">
        <v>95001</v>
      </c>
      <c r="K7762" s="28" t="s">
        <v>1109</v>
      </c>
      <c r="L7762" s="28">
        <v>7</v>
      </c>
      <c r="M7762" s="28" t="str">
        <f t="shared" si="140"/>
        <v>950017</v>
      </c>
      <c r="N7762" s="28">
        <v>7190</v>
      </c>
      <c r="O7762" s="279">
        <v>623554.68669999996</v>
      </c>
    </row>
    <row r="7763" spans="10:15" x14ac:dyDescent="0.2">
      <c r="J7763" s="28">
        <v>95001</v>
      </c>
      <c r="K7763" s="28" t="s">
        <v>1109</v>
      </c>
      <c r="L7763" s="28">
        <v>8</v>
      </c>
      <c r="M7763" s="28" t="str">
        <f t="shared" si="140"/>
        <v>950018</v>
      </c>
      <c r="N7763" s="28">
        <v>3721</v>
      </c>
      <c r="O7763" s="279">
        <v>470079.27980000002</v>
      </c>
    </row>
    <row r="7764" spans="10:15" x14ac:dyDescent="0.2">
      <c r="J7764" s="28">
        <v>95001</v>
      </c>
      <c r="K7764" s="28" t="s">
        <v>1109</v>
      </c>
      <c r="L7764" s="28">
        <v>9</v>
      </c>
      <c r="M7764" s="28" t="str">
        <f t="shared" si="140"/>
        <v>950019</v>
      </c>
      <c r="N7764" s="28">
        <v>28628</v>
      </c>
      <c r="O7764" s="279">
        <v>361970.8628</v>
      </c>
    </row>
    <row r="7765" spans="10:15" x14ac:dyDescent="0.2">
      <c r="J7765" s="28">
        <v>95001</v>
      </c>
      <c r="K7765" s="28" t="s">
        <v>1109</v>
      </c>
      <c r="L7765" s="28">
        <v>10</v>
      </c>
      <c r="M7765" s="28" t="str">
        <f t="shared" si="140"/>
        <v>9500110</v>
      </c>
      <c r="N7765" s="28">
        <v>91261</v>
      </c>
      <c r="O7765" s="279">
        <v>466909.62920000002</v>
      </c>
    </row>
    <row r="7766" spans="10:15" x14ac:dyDescent="0.2">
      <c r="J7766" s="28">
        <v>95001</v>
      </c>
      <c r="K7766" s="28" t="s">
        <v>1109</v>
      </c>
      <c r="L7766" s="28">
        <v>11</v>
      </c>
      <c r="M7766" s="28" t="str">
        <f t="shared" si="140"/>
        <v>9500111</v>
      </c>
      <c r="N7766" s="28">
        <v>148</v>
      </c>
      <c r="O7766" s="279">
        <v>278651.91899999999</v>
      </c>
    </row>
    <row r="7767" spans="10:15" x14ac:dyDescent="0.2">
      <c r="J7767" s="28">
        <v>95001</v>
      </c>
      <c r="K7767" s="28" t="s">
        <v>1109</v>
      </c>
      <c r="L7767" s="28">
        <v>12</v>
      </c>
      <c r="M7767" s="28" t="str">
        <f t="shared" si="140"/>
        <v>9500112</v>
      </c>
      <c r="N7767" s="28">
        <v>0</v>
      </c>
      <c r="O7767" s="279">
        <v>23857.63654</v>
      </c>
    </row>
    <row r="7768" spans="10:15" x14ac:dyDescent="0.2">
      <c r="J7768" s="28">
        <v>95015</v>
      </c>
      <c r="K7768" s="28" t="s">
        <v>1110</v>
      </c>
      <c r="L7768" s="28">
        <v>1</v>
      </c>
      <c r="M7768" s="28" t="str">
        <f t="shared" si="140"/>
        <v>950151</v>
      </c>
      <c r="N7768" s="28">
        <v>54981</v>
      </c>
      <c r="O7768" s="279">
        <v>26981.259959999999</v>
      </c>
    </row>
    <row r="7769" spans="10:15" x14ac:dyDescent="0.2">
      <c r="J7769" s="28">
        <v>95015</v>
      </c>
      <c r="K7769" s="28" t="s">
        <v>1110</v>
      </c>
      <c r="L7769" s="28">
        <v>2</v>
      </c>
      <c r="M7769" s="28" t="str">
        <f t="shared" si="140"/>
        <v>950152</v>
      </c>
      <c r="N7769" s="28">
        <v>33813</v>
      </c>
      <c r="O7769" s="279">
        <v>94641.803239999994</v>
      </c>
    </row>
    <row r="7770" spans="10:15" x14ac:dyDescent="0.2">
      <c r="J7770" s="28">
        <v>95015</v>
      </c>
      <c r="K7770" s="28" t="s">
        <v>1110</v>
      </c>
      <c r="L7770" s="28">
        <v>3</v>
      </c>
      <c r="M7770" s="28" t="str">
        <f t="shared" si="140"/>
        <v>950153</v>
      </c>
      <c r="N7770" s="28">
        <v>2589</v>
      </c>
      <c r="O7770" s="279">
        <v>162212.3799</v>
      </c>
    </row>
    <row r="7771" spans="10:15" x14ac:dyDescent="0.2">
      <c r="J7771" s="28">
        <v>95015</v>
      </c>
      <c r="K7771" s="28" t="s">
        <v>1110</v>
      </c>
      <c r="L7771" s="28">
        <v>4</v>
      </c>
      <c r="M7771" s="28" t="str">
        <f t="shared" si="140"/>
        <v>950154</v>
      </c>
      <c r="N7771" s="28">
        <v>2473</v>
      </c>
      <c r="O7771" s="279">
        <v>134726.2009</v>
      </c>
    </row>
    <row r="7772" spans="10:15" x14ac:dyDescent="0.2">
      <c r="J7772" s="28">
        <v>95015</v>
      </c>
      <c r="K7772" s="28" t="s">
        <v>1110</v>
      </c>
      <c r="L7772" s="28">
        <v>9</v>
      </c>
      <c r="M7772" s="28" t="str">
        <f t="shared" si="140"/>
        <v>950159</v>
      </c>
      <c r="N7772" s="28">
        <v>13095</v>
      </c>
      <c r="O7772" s="279">
        <v>98523.076799999995</v>
      </c>
    </row>
    <row r="7773" spans="10:15" x14ac:dyDescent="0.2">
      <c r="J7773" s="28">
        <v>95015</v>
      </c>
      <c r="K7773" s="28" t="s">
        <v>1110</v>
      </c>
      <c r="L7773" s="28">
        <v>10</v>
      </c>
      <c r="M7773" s="28" t="str">
        <f t="shared" si="140"/>
        <v>9501510</v>
      </c>
      <c r="N7773" s="28">
        <v>1647</v>
      </c>
      <c r="O7773" s="279">
        <v>247744.89369999999</v>
      </c>
    </row>
    <row r="7774" spans="10:15" x14ac:dyDescent="0.2">
      <c r="J7774" s="28">
        <v>95015</v>
      </c>
      <c r="K7774" s="28" t="s">
        <v>1110</v>
      </c>
      <c r="L7774" s="28">
        <v>12</v>
      </c>
      <c r="M7774" s="28" t="str">
        <f t="shared" si="140"/>
        <v>9501512</v>
      </c>
      <c r="N7774" s="28">
        <v>0</v>
      </c>
      <c r="O7774" s="279">
        <v>10222.21276</v>
      </c>
    </row>
    <row r="7775" spans="10:15" x14ac:dyDescent="0.2">
      <c r="J7775" s="28">
        <v>95025</v>
      </c>
      <c r="K7775" s="28" t="s">
        <v>1111</v>
      </c>
      <c r="L7775" s="28">
        <v>1</v>
      </c>
      <c r="M7775" s="28" t="str">
        <f t="shared" si="140"/>
        <v>950251</v>
      </c>
      <c r="N7775" s="28">
        <v>33378</v>
      </c>
      <c r="O7775" s="279">
        <v>36383.78499</v>
      </c>
    </row>
    <row r="7776" spans="10:15" x14ac:dyDescent="0.2">
      <c r="J7776" s="28">
        <v>95025</v>
      </c>
      <c r="K7776" s="28" t="s">
        <v>1111</v>
      </c>
      <c r="L7776" s="28">
        <v>2</v>
      </c>
      <c r="M7776" s="28" t="str">
        <f t="shared" si="140"/>
        <v>950252</v>
      </c>
      <c r="N7776" s="28">
        <v>35964</v>
      </c>
      <c r="O7776" s="279">
        <v>94812.333440000002</v>
      </c>
    </row>
    <row r="7777" spans="10:15" x14ac:dyDescent="0.2">
      <c r="J7777" s="28">
        <v>95025</v>
      </c>
      <c r="K7777" s="28" t="s">
        <v>1111</v>
      </c>
      <c r="L7777" s="28">
        <v>3</v>
      </c>
      <c r="M7777" s="28" t="str">
        <f t="shared" si="140"/>
        <v>950253</v>
      </c>
      <c r="N7777" s="28">
        <v>6150</v>
      </c>
      <c r="O7777" s="279">
        <v>173312.4988</v>
      </c>
    </row>
    <row r="7778" spans="10:15" x14ac:dyDescent="0.2">
      <c r="J7778" s="28">
        <v>95025</v>
      </c>
      <c r="K7778" s="28" t="s">
        <v>1111</v>
      </c>
      <c r="L7778" s="28">
        <v>4</v>
      </c>
      <c r="M7778" s="28" t="str">
        <f t="shared" si="140"/>
        <v>950254</v>
      </c>
      <c r="N7778" s="28">
        <v>2392</v>
      </c>
      <c r="O7778" s="279">
        <v>205362.54870000001</v>
      </c>
    </row>
    <row r="7779" spans="10:15" x14ac:dyDescent="0.2">
      <c r="J7779" s="28">
        <v>95025</v>
      </c>
      <c r="K7779" s="28" t="s">
        <v>1111</v>
      </c>
      <c r="L7779" s="28">
        <v>9</v>
      </c>
      <c r="M7779" s="28" t="str">
        <f t="shared" si="140"/>
        <v>950259</v>
      </c>
      <c r="N7779" s="28">
        <v>7207</v>
      </c>
      <c r="O7779" s="279">
        <v>161081.97640000001</v>
      </c>
    </row>
    <row r="7780" spans="10:15" x14ac:dyDescent="0.2">
      <c r="J7780" s="28">
        <v>95025</v>
      </c>
      <c r="K7780" s="28" t="s">
        <v>1111</v>
      </c>
      <c r="L7780" s="28">
        <v>10</v>
      </c>
      <c r="M7780" s="28" t="str">
        <f t="shared" si="140"/>
        <v>9502510</v>
      </c>
      <c r="N7780" s="28">
        <v>1396</v>
      </c>
      <c r="O7780" s="279">
        <v>220907.96290000001</v>
      </c>
    </row>
    <row r="7781" spans="10:15" x14ac:dyDescent="0.2">
      <c r="J7781" s="28">
        <v>95025</v>
      </c>
      <c r="K7781" s="28" t="s">
        <v>1111</v>
      </c>
      <c r="L7781" s="28">
        <v>12</v>
      </c>
      <c r="M7781" s="28" t="str">
        <f t="shared" si="140"/>
        <v>9502512</v>
      </c>
      <c r="N7781" s="28">
        <v>0</v>
      </c>
      <c r="O7781" s="279">
        <v>10123.46524</v>
      </c>
    </row>
    <row r="7782" spans="10:15" x14ac:dyDescent="0.2">
      <c r="J7782" s="28">
        <v>95200</v>
      </c>
      <c r="K7782" s="28" t="s">
        <v>1112</v>
      </c>
      <c r="L7782" s="28">
        <v>1</v>
      </c>
      <c r="M7782" s="28" t="str">
        <f t="shared" si="140"/>
        <v>952001</v>
      </c>
      <c r="N7782" s="28">
        <v>37469</v>
      </c>
      <c r="O7782" s="279">
        <v>27043.9463</v>
      </c>
    </row>
    <row r="7783" spans="10:15" x14ac:dyDescent="0.2">
      <c r="J7783" s="28">
        <v>95200</v>
      </c>
      <c r="K7783" s="28" t="s">
        <v>1112</v>
      </c>
      <c r="L7783" s="28">
        <v>2</v>
      </c>
      <c r="M7783" s="28" t="str">
        <f t="shared" si="140"/>
        <v>952002</v>
      </c>
      <c r="N7783" s="28">
        <v>12306</v>
      </c>
      <c r="O7783" s="279">
        <v>72559.495980000007</v>
      </c>
    </row>
    <row r="7784" spans="10:15" x14ac:dyDescent="0.2">
      <c r="J7784" s="28">
        <v>95200</v>
      </c>
      <c r="K7784" s="28" t="s">
        <v>1112</v>
      </c>
      <c r="L7784" s="28">
        <v>3</v>
      </c>
      <c r="M7784" s="28" t="str">
        <f t="shared" si="140"/>
        <v>952003</v>
      </c>
      <c r="N7784" s="28">
        <v>1937</v>
      </c>
      <c r="O7784" s="279">
        <v>133325.27009999999</v>
      </c>
    </row>
    <row r="7785" spans="10:15" x14ac:dyDescent="0.2">
      <c r="J7785" s="28">
        <v>95200</v>
      </c>
      <c r="K7785" s="28" t="s">
        <v>1112</v>
      </c>
      <c r="L7785" s="28">
        <v>6</v>
      </c>
      <c r="M7785" s="28" t="str">
        <f t="shared" si="140"/>
        <v>952006</v>
      </c>
      <c r="N7785" s="28">
        <v>2790</v>
      </c>
      <c r="O7785" s="279">
        <v>133566.3082</v>
      </c>
    </row>
    <row r="7786" spans="10:15" x14ac:dyDescent="0.2">
      <c r="J7786" s="28">
        <v>95200</v>
      </c>
      <c r="K7786" s="28" t="s">
        <v>1112</v>
      </c>
      <c r="L7786" s="28">
        <v>9</v>
      </c>
      <c r="M7786" s="28" t="str">
        <f t="shared" si="140"/>
        <v>952009</v>
      </c>
      <c r="N7786" s="28">
        <v>10429</v>
      </c>
      <c r="O7786" s="279">
        <v>88036.392540000001</v>
      </c>
    </row>
    <row r="7787" spans="10:15" x14ac:dyDescent="0.2">
      <c r="J7787" s="28">
        <v>95200</v>
      </c>
      <c r="K7787" s="28" t="s">
        <v>1112</v>
      </c>
      <c r="L7787" s="28">
        <v>11</v>
      </c>
      <c r="M7787" s="28" t="str">
        <f t="shared" si="140"/>
        <v>9520011</v>
      </c>
      <c r="N7787" s="28">
        <v>944</v>
      </c>
      <c r="O7787" s="279">
        <v>72370.302540000004</v>
      </c>
    </row>
    <row r="7788" spans="10:15" x14ac:dyDescent="0.2">
      <c r="J7788" s="28">
        <v>95200</v>
      </c>
      <c r="K7788" s="28" t="s">
        <v>1112</v>
      </c>
      <c r="L7788" s="28">
        <v>12</v>
      </c>
      <c r="M7788" s="28" t="str">
        <f t="shared" si="140"/>
        <v>9520012</v>
      </c>
      <c r="N7788" s="28">
        <v>0</v>
      </c>
      <c r="O7788" s="279">
        <v>11485.92355</v>
      </c>
    </row>
    <row r="7789" spans="10:15" x14ac:dyDescent="0.2">
      <c r="J7789" s="28">
        <v>97001</v>
      </c>
      <c r="K7789" s="28" t="s">
        <v>1113</v>
      </c>
      <c r="L7789" s="28">
        <v>1</v>
      </c>
      <c r="M7789" s="28" t="str">
        <f t="shared" si="140"/>
        <v>970011</v>
      </c>
      <c r="N7789" s="28">
        <v>59576</v>
      </c>
      <c r="O7789" s="279">
        <v>32827.850010000002</v>
      </c>
    </row>
    <row r="7790" spans="10:15" x14ac:dyDescent="0.2">
      <c r="J7790" s="28">
        <v>97001</v>
      </c>
      <c r="K7790" s="28" t="s">
        <v>1113</v>
      </c>
      <c r="L7790" s="28">
        <v>2</v>
      </c>
      <c r="M7790" s="28" t="str">
        <f t="shared" si="140"/>
        <v>970012</v>
      </c>
      <c r="N7790" s="28">
        <v>52676</v>
      </c>
      <c r="O7790" s="279">
        <v>111158.6572</v>
      </c>
    </row>
    <row r="7791" spans="10:15" x14ac:dyDescent="0.2">
      <c r="J7791" s="28">
        <v>97001</v>
      </c>
      <c r="K7791" s="28" t="s">
        <v>1113</v>
      </c>
      <c r="L7791" s="28">
        <v>3</v>
      </c>
      <c r="M7791" s="28" t="str">
        <f t="shared" si="140"/>
        <v>970013</v>
      </c>
      <c r="N7791" s="28">
        <v>16463</v>
      </c>
      <c r="O7791" s="279">
        <v>201985.88560000001</v>
      </c>
    </row>
    <row r="7792" spans="10:15" x14ac:dyDescent="0.2">
      <c r="J7792" s="28">
        <v>97001</v>
      </c>
      <c r="K7792" s="28" t="s">
        <v>1113</v>
      </c>
      <c r="L7792" s="28">
        <v>4</v>
      </c>
      <c r="M7792" s="28" t="str">
        <f t="shared" si="140"/>
        <v>970014</v>
      </c>
      <c r="N7792" s="28">
        <v>8345</v>
      </c>
      <c r="O7792" s="279">
        <v>220221.1465</v>
      </c>
    </row>
    <row r="7793" spans="10:15" x14ac:dyDescent="0.2">
      <c r="J7793" s="28">
        <v>97001</v>
      </c>
      <c r="K7793" s="28" t="s">
        <v>1113</v>
      </c>
      <c r="L7793" s="28">
        <v>5</v>
      </c>
      <c r="M7793" s="28" t="str">
        <f t="shared" si="140"/>
        <v>970015</v>
      </c>
      <c r="N7793" s="28">
        <v>638</v>
      </c>
      <c r="O7793" s="279">
        <v>788303.57140000002</v>
      </c>
    </row>
    <row r="7794" spans="10:15" x14ac:dyDescent="0.2">
      <c r="J7794" s="28">
        <v>97001</v>
      </c>
      <c r="K7794" s="28" t="s">
        <v>1113</v>
      </c>
      <c r="L7794" s="28">
        <v>6</v>
      </c>
      <c r="M7794" s="28" t="str">
        <f t="shared" si="140"/>
        <v>970016</v>
      </c>
      <c r="N7794" s="28">
        <v>2252</v>
      </c>
      <c r="O7794" s="279">
        <v>277398.23349999997</v>
      </c>
    </row>
    <row r="7795" spans="10:15" x14ac:dyDescent="0.2">
      <c r="J7795" s="28">
        <v>97001</v>
      </c>
      <c r="K7795" s="28" t="s">
        <v>1113</v>
      </c>
      <c r="L7795" s="28">
        <v>9</v>
      </c>
      <c r="M7795" s="28" t="str">
        <f t="shared" si="140"/>
        <v>970019</v>
      </c>
      <c r="N7795" s="28">
        <v>9971</v>
      </c>
      <c r="O7795" s="279">
        <v>149580.45240000001</v>
      </c>
    </row>
    <row r="7796" spans="10:15" x14ac:dyDescent="0.2">
      <c r="J7796" s="28">
        <v>97001</v>
      </c>
      <c r="K7796" s="28" t="s">
        <v>1113</v>
      </c>
      <c r="L7796" s="28">
        <v>10</v>
      </c>
      <c r="M7796" s="28" t="str">
        <f t="shared" si="140"/>
        <v>9700110</v>
      </c>
      <c r="N7796" s="28">
        <v>8045</v>
      </c>
      <c r="O7796" s="279">
        <v>461752.62030000001</v>
      </c>
    </row>
    <row r="7797" spans="10:15" x14ac:dyDescent="0.2">
      <c r="J7797" s="28">
        <v>97001</v>
      </c>
      <c r="K7797" s="28" t="s">
        <v>1113</v>
      </c>
      <c r="L7797" s="28">
        <v>12</v>
      </c>
      <c r="M7797" s="28" t="str">
        <f t="shared" si="140"/>
        <v>9700112</v>
      </c>
      <c r="N7797" s="28">
        <v>0</v>
      </c>
      <c r="O7797" s="279">
        <v>21061.10095</v>
      </c>
    </row>
    <row r="7798" spans="10:15" x14ac:dyDescent="0.2">
      <c r="J7798" s="28">
        <v>97161</v>
      </c>
      <c r="K7798" s="28" t="s">
        <v>1114</v>
      </c>
      <c r="L7798" s="28">
        <v>1</v>
      </c>
      <c r="M7798" s="28" t="str">
        <f t="shared" si="140"/>
        <v>971611</v>
      </c>
      <c r="N7798" s="28">
        <v>10948</v>
      </c>
      <c r="O7798" s="279">
        <v>11481.36471</v>
      </c>
    </row>
    <row r="7799" spans="10:15" x14ac:dyDescent="0.2">
      <c r="J7799" s="28">
        <v>97161</v>
      </c>
      <c r="K7799" s="28" t="s">
        <v>1114</v>
      </c>
      <c r="L7799" s="28">
        <v>2</v>
      </c>
      <c r="M7799" s="28" t="str">
        <f t="shared" si="140"/>
        <v>971612</v>
      </c>
      <c r="N7799" s="28">
        <v>4020</v>
      </c>
      <c r="O7799" s="279">
        <v>76338.062510000003</v>
      </c>
    </row>
    <row r="7800" spans="10:15" x14ac:dyDescent="0.2">
      <c r="J7800" s="28">
        <v>97161</v>
      </c>
      <c r="K7800" s="28" t="s">
        <v>1114</v>
      </c>
      <c r="L7800" s="28">
        <v>3</v>
      </c>
      <c r="M7800" s="28" t="str">
        <f t="shared" si="140"/>
        <v>971613</v>
      </c>
      <c r="N7800" s="28">
        <v>446</v>
      </c>
      <c r="O7800" s="279">
        <v>17004.66128</v>
      </c>
    </row>
    <row r="7801" spans="10:15" x14ac:dyDescent="0.2">
      <c r="J7801" s="28">
        <v>97161</v>
      </c>
      <c r="K7801" s="28" t="s">
        <v>1114</v>
      </c>
      <c r="L7801" s="28">
        <v>9</v>
      </c>
      <c r="M7801" s="28" t="str">
        <f t="shared" si="140"/>
        <v>971619</v>
      </c>
      <c r="N7801" s="28">
        <v>1210</v>
      </c>
      <c r="O7801" s="279">
        <v>33165.671750000001</v>
      </c>
    </row>
    <row r="7802" spans="10:15" x14ac:dyDescent="0.2">
      <c r="J7802" s="28">
        <v>97161</v>
      </c>
      <c r="K7802" s="28" t="s">
        <v>1114</v>
      </c>
      <c r="L7802" s="28">
        <v>12</v>
      </c>
      <c r="M7802" s="28" t="str">
        <f t="shared" si="140"/>
        <v>9716112</v>
      </c>
      <c r="N7802" s="28">
        <v>0</v>
      </c>
      <c r="O7802" s="279">
        <v>2148.9182689999998</v>
      </c>
    </row>
    <row r="7803" spans="10:15" x14ac:dyDescent="0.2">
      <c r="J7803" s="28">
        <v>97666</v>
      </c>
      <c r="K7803" s="28" t="s">
        <v>1115</v>
      </c>
      <c r="L7803" s="28">
        <v>1</v>
      </c>
      <c r="M7803" s="28" t="str">
        <f t="shared" si="140"/>
        <v>976661</v>
      </c>
      <c r="N7803" s="28">
        <v>7682</v>
      </c>
      <c r="O7803" s="279">
        <v>19357.359069999999</v>
      </c>
    </row>
    <row r="7804" spans="10:15" x14ac:dyDescent="0.2">
      <c r="J7804" s="28">
        <v>97666</v>
      </c>
      <c r="K7804" s="28" t="s">
        <v>1115</v>
      </c>
      <c r="L7804" s="28">
        <v>2</v>
      </c>
      <c r="M7804" s="28" t="str">
        <f t="shared" si="140"/>
        <v>976662</v>
      </c>
      <c r="N7804" s="28">
        <v>1367</v>
      </c>
      <c r="O7804" s="279">
        <v>98516.732550000001</v>
      </c>
    </row>
    <row r="7805" spans="10:15" x14ac:dyDescent="0.2">
      <c r="J7805" s="28">
        <v>97666</v>
      </c>
      <c r="K7805" s="28" t="s">
        <v>1115</v>
      </c>
      <c r="L7805" s="28">
        <v>3</v>
      </c>
      <c r="M7805" s="28" t="str">
        <f t="shared" si="140"/>
        <v>976663</v>
      </c>
      <c r="N7805" s="28">
        <v>702</v>
      </c>
      <c r="O7805" s="279">
        <v>7473.6531370000002</v>
      </c>
    </row>
    <row r="7806" spans="10:15" x14ac:dyDescent="0.2">
      <c r="J7806" s="28">
        <v>97666</v>
      </c>
      <c r="K7806" s="28" t="s">
        <v>1115</v>
      </c>
      <c r="L7806" s="28">
        <v>9</v>
      </c>
      <c r="M7806" s="28" t="str">
        <f t="shared" si="140"/>
        <v>976669</v>
      </c>
      <c r="N7806" s="28">
        <v>2000</v>
      </c>
      <c r="O7806" s="279">
        <v>51754.773860000001</v>
      </c>
    </row>
    <row r="7807" spans="10:15" x14ac:dyDescent="0.2">
      <c r="J7807" s="28">
        <v>97666</v>
      </c>
      <c r="K7807" s="28" t="s">
        <v>1115</v>
      </c>
      <c r="L7807" s="28">
        <v>12</v>
      </c>
      <c r="M7807" s="28" t="str">
        <f t="shared" si="140"/>
        <v>9766612</v>
      </c>
      <c r="N7807" s="28">
        <v>0</v>
      </c>
      <c r="O7807" s="279">
        <v>3229.998826</v>
      </c>
    </row>
    <row r="7808" spans="10:15" x14ac:dyDescent="0.2">
      <c r="J7808" s="28">
        <v>99001</v>
      </c>
      <c r="K7808" s="28" t="s">
        <v>1116</v>
      </c>
      <c r="L7808" s="28">
        <v>1</v>
      </c>
      <c r="M7808" s="28" t="str">
        <f t="shared" si="140"/>
        <v>990011</v>
      </c>
      <c r="N7808" s="28">
        <v>54453</v>
      </c>
      <c r="O7808" s="279">
        <v>38050.947890000003</v>
      </c>
    </row>
    <row r="7809" spans="10:15" x14ac:dyDescent="0.2">
      <c r="J7809" s="28">
        <v>99001</v>
      </c>
      <c r="K7809" s="28" t="s">
        <v>1116</v>
      </c>
      <c r="L7809" s="28">
        <v>2</v>
      </c>
      <c r="M7809" s="28" t="str">
        <f t="shared" si="140"/>
        <v>990012</v>
      </c>
      <c r="N7809" s="28">
        <v>160383</v>
      </c>
      <c r="O7809" s="279">
        <v>123048.92</v>
      </c>
    </row>
    <row r="7810" spans="10:15" x14ac:dyDescent="0.2">
      <c r="J7810" s="28">
        <v>99001</v>
      </c>
      <c r="K7810" s="28" t="s">
        <v>1116</v>
      </c>
      <c r="L7810" s="28">
        <v>3</v>
      </c>
      <c r="M7810" s="28" t="str">
        <f t="shared" si="140"/>
        <v>990013</v>
      </c>
      <c r="N7810" s="28">
        <v>82443</v>
      </c>
      <c r="O7810" s="279">
        <v>173154.27280000001</v>
      </c>
    </row>
    <row r="7811" spans="10:15" x14ac:dyDescent="0.2">
      <c r="J7811" s="28">
        <v>99001</v>
      </c>
      <c r="K7811" s="28" t="s">
        <v>1116</v>
      </c>
      <c r="L7811" s="28">
        <v>4</v>
      </c>
      <c r="M7811" s="28" t="str">
        <f t="shared" ref="M7811:M7861" si="141">J7811&amp;L7811</f>
        <v>990014</v>
      </c>
      <c r="N7811" s="28">
        <v>37727</v>
      </c>
      <c r="O7811" s="279">
        <v>278106.53940000001</v>
      </c>
    </row>
    <row r="7812" spans="10:15" x14ac:dyDescent="0.2">
      <c r="J7812" s="28">
        <v>99001</v>
      </c>
      <c r="K7812" s="28" t="s">
        <v>1116</v>
      </c>
      <c r="L7812" s="28">
        <v>5</v>
      </c>
      <c r="M7812" s="28" t="str">
        <f t="shared" si="141"/>
        <v>990015</v>
      </c>
      <c r="N7812" s="28">
        <v>5652</v>
      </c>
      <c r="O7812" s="279">
        <v>440839.9362</v>
      </c>
    </row>
    <row r="7813" spans="10:15" x14ac:dyDescent="0.2">
      <c r="J7813" s="28">
        <v>99001</v>
      </c>
      <c r="K7813" s="28" t="s">
        <v>1116</v>
      </c>
      <c r="L7813" s="28">
        <v>6</v>
      </c>
      <c r="M7813" s="28" t="str">
        <f t="shared" si="141"/>
        <v>990016</v>
      </c>
      <c r="N7813" s="28">
        <v>7604</v>
      </c>
      <c r="O7813" s="279">
        <v>416378.36940000003</v>
      </c>
    </row>
    <row r="7814" spans="10:15" x14ac:dyDescent="0.2">
      <c r="J7814" s="28">
        <v>99001</v>
      </c>
      <c r="K7814" s="28" t="s">
        <v>1116</v>
      </c>
      <c r="L7814" s="28">
        <v>7</v>
      </c>
      <c r="M7814" s="28" t="str">
        <f t="shared" si="141"/>
        <v>990017</v>
      </c>
      <c r="N7814" s="28">
        <v>8656</v>
      </c>
      <c r="O7814" s="279">
        <v>550671.23140000005</v>
      </c>
    </row>
    <row r="7815" spans="10:15" x14ac:dyDescent="0.2">
      <c r="J7815" s="28">
        <v>99001</v>
      </c>
      <c r="K7815" s="28" t="s">
        <v>1116</v>
      </c>
      <c r="L7815" s="28">
        <v>8</v>
      </c>
      <c r="M7815" s="28" t="str">
        <f t="shared" si="141"/>
        <v>990018</v>
      </c>
      <c r="N7815" s="28">
        <v>6735</v>
      </c>
      <c r="O7815" s="279">
        <v>47319.549350000001</v>
      </c>
    </row>
    <row r="7816" spans="10:15" x14ac:dyDescent="0.2">
      <c r="J7816" s="28">
        <v>99001</v>
      </c>
      <c r="K7816" s="28" t="s">
        <v>1116</v>
      </c>
      <c r="L7816" s="28">
        <v>9</v>
      </c>
      <c r="M7816" s="28" t="str">
        <f t="shared" si="141"/>
        <v>990019</v>
      </c>
      <c r="N7816" s="28">
        <v>3295</v>
      </c>
      <c r="O7816" s="279">
        <v>469563.01010000001</v>
      </c>
    </row>
    <row r="7817" spans="10:15" x14ac:dyDescent="0.2">
      <c r="J7817" s="28">
        <v>99001</v>
      </c>
      <c r="K7817" s="28" t="s">
        <v>1116</v>
      </c>
      <c r="L7817" s="28">
        <v>10</v>
      </c>
      <c r="M7817" s="28" t="str">
        <f t="shared" si="141"/>
        <v>9900110</v>
      </c>
      <c r="N7817" s="28">
        <v>9874</v>
      </c>
      <c r="O7817" s="279">
        <v>620426.36719999998</v>
      </c>
    </row>
    <row r="7818" spans="10:15" x14ac:dyDescent="0.2">
      <c r="J7818" s="28">
        <v>99001</v>
      </c>
      <c r="K7818" s="28" t="s">
        <v>1116</v>
      </c>
      <c r="L7818" s="28">
        <v>11</v>
      </c>
      <c r="M7818" s="28" t="str">
        <f t="shared" si="141"/>
        <v>9900111</v>
      </c>
      <c r="N7818" s="28">
        <v>188</v>
      </c>
      <c r="O7818" s="279">
        <v>91888.075970000005</v>
      </c>
    </row>
    <row r="7819" spans="10:15" x14ac:dyDescent="0.2">
      <c r="J7819" s="28">
        <v>99001</v>
      </c>
      <c r="K7819" s="28" t="s">
        <v>1116</v>
      </c>
      <c r="L7819" s="28">
        <v>12</v>
      </c>
      <c r="M7819" s="28" t="str">
        <f t="shared" si="141"/>
        <v>9900112</v>
      </c>
      <c r="N7819" s="28">
        <v>0</v>
      </c>
      <c r="O7819" s="279">
        <v>20379.956170000001</v>
      </c>
    </row>
    <row r="7820" spans="10:15" x14ac:dyDescent="0.2">
      <c r="J7820" s="28">
        <v>99524</v>
      </c>
      <c r="K7820" s="28" t="s">
        <v>1117</v>
      </c>
      <c r="L7820" s="28">
        <v>1</v>
      </c>
      <c r="M7820" s="28" t="str">
        <f t="shared" si="141"/>
        <v>995241</v>
      </c>
      <c r="N7820" s="28">
        <v>22975</v>
      </c>
      <c r="O7820" s="279">
        <v>35626.252280000001</v>
      </c>
    </row>
    <row r="7821" spans="10:15" x14ac:dyDescent="0.2">
      <c r="J7821" s="28">
        <v>99524</v>
      </c>
      <c r="K7821" s="28" t="s">
        <v>1117</v>
      </c>
      <c r="L7821" s="28">
        <v>2</v>
      </c>
      <c r="M7821" s="28" t="str">
        <f t="shared" si="141"/>
        <v>995242</v>
      </c>
      <c r="N7821" s="28">
        <v>56657</v>
      </c>
      <c r="O7821" s="279">
        <v>102008.68459999999</v>
      </c>
    </row>
    <row r="7822" spans="10:15" x14ac:dyDescent="0.2">
      <c r="J7822" s="28">
        <v>99524</v>
      </c>
      <c r="K7822" s="28" t="s">
        <v>1117</v>
      </c>
      <c r="L7822" s="28">
        <v>3</v>
      </c>
      <c r="M7822" s="28" t="str">
        <f t="shared" si="141"/>
        <v>995243</v>
      </c>
      <c r="N7822" s="28">
        <v>20634</v>
      </c>
      <c r="O7822" s="279">
        <v>144615.37890000001</v>
      </c>
    </row>
    <row r="7823" spans="10:15" x14ac:dyDescent="0.2">
      <c r="J7823" s="28">
        <v>99524</v>
      </c>
      <c r="K7823" s="28" t="s">
        <v>1117</v>
      </c>
      <c r="L7823" s="28">
        <v>4</v>
      </c>
      <c r="M7823" s="28" t="str">
        <f t="shared" si="141"/>
        <v>995244</v>
      </c>
      <c r="N7823" s="28">
        <v>9387</v>
      </c>
      <c r="O7823" s="279">
        <v>306679.22509999998</v>
      </c>
    </row>
    <row r="7824" spans="10:15" x14ac:dyDescent="0.2">
      <c r="J7824" s="28">
        <v>99524</v>
      </c>
      <c r="K7824" s="28" t="s">
        <v>1117</v>
      </c>
      <c r="L7824" s="28">
        <v>5</v>
      </c>
      <c r="M7824" s="28" t="str">
        <f t="shared" si="141"/>
        <v>995245</v>
      </c>
      <c r="N7824" s="28">
        <v>195</v>
      </c>
      <c r="O7824" s="279">
        <v>4628.0801719999999</v>
      </c>
    </row>
    <row r="7825" spans="10:15" x14ac:dyDescent="0.2">
      <c r="J7825" s="28">
        <v>99524</v>
      </c>
      <c r="K7825" s="28" t="s">
        <v>1117</v>
      </c>
      <c r="L7825" s="28">
        <v>6</v>
      </c>
      <c r="M7825" s="28" t="str">
        <f t="shared" si="141"/>
        <v>995246</v>
      </c>
      <c r="N7825" s="28">
        <v>1353</v>
      </c>
      <c r="O7825" s="279">
        <v>262223.20770000003</v>
      </c>
    </row>
    <row r="7826" spans="10:15" x14ac:dyDescent="0.2">
      <c r="J7826" s="28">
        <v>99524</v>
      </c>
      <c r="K7826" s="28" t="s">
        <v>1117</v>
      </c>
      <c r="L7826" s="28">
        <v>7</v>
      </c>
      <c r="M7826" s="28" t="str">
        <f t="shared" si="141"/>
        <v>995247</v>
      </c>
      <c r="N7826" s="28">
        <v>1420</v>
      </c>
      <c r="O7826" s="279">
        <v>20422.32069</v>
      </c>
    </row>
    <row r="7827" spans="10:15" x14ac:dyDescent="0.2">
      <c r="J7827" s="28">
        <v>99524</v>
      </c>
      <c r="K7827" s="28" t="s">
        <v>1117</v>
      </c>
      <c r="L7827" s="28">
        <v>9</v>
      </c>
      <c r="M7827" s="28" t="str">
        <f t="shared" si="141"/>
        <v>995249</v>
      </c>
      <c r="N7827" s="28">
        <v>6200</v>
      </c>
      <c r="O7827" s="279">
        <v>159460.06940000001</v>
      </c>
    </row>
    <row r="7828" spans="10:15" x14ac:dyDescent="0.2">
      <c r="J7828" s="28">
        <v>99524</v>
      </c>
      <c r="K7828" s="28" t="s">
        <v>1117</v>
      </c>
      <c r="L7828" s="28">
        <v>10</v>
      </c>
      <c r="M7828" s="28" t="str">
        <f t="shared" si="141"/>
        <v>9952410</v>
      </c>
      <c r="N7828" s="28">
        <v>2333</v>
      </c>
      <c r="O7828" s="279">
        <v>399749.60729999997</v>
      </c>
    </row>
    <row r="7829" spans="10:15" x14ac:dyDescent="0.2">
      <c r="J7829" s="28">
        <v>99524</v>
      </c>
      <c r="K7829" s="28" t="s">
        <v>1117</v>
      </c>
      <c r="L7829" s="28">
        <v>12</v>
      </c>
      <c r="M7829" s="28" t="str">
        <f t="shared" si="141"/>
        <v>9952412</v>
      </c>
      <c r="N7829" s="28">
        <v>0</v>
      </c>
      <c r="O7829" s="279">
        <v>12044.211240000001</v>
      </c>
    </row>
    <row r="7830" spans="10:15" x14ac:dyDescent="0.2">
      <c r="J7830" s="28">
        <v>99624</v>
      </c>
      <c r="K7830" s="28" t="s">
        <v>1118</v>
      </c>
      <c r="L7830" s="28">
        <v>1</v>
      </c>
      <c r="M7830" s="28" t="str">
        <f t="shared" si="141"/>
        <v>996241</v>
      </c>
      <c r="N7830" s="28">
        <v>24474</v>
      </c>
      <c r="O7830" s="279">
        <v>29834.202590000001</v>
      </c>
    </row>
    <row r="7831" spans="10:15" x14ac:dyDescent="0.2">
      <c r="J7831" s="28">
        <v>99624</v>
      </c>
      <c r="K7831" s="28" t="s">
        <v>1118</v>
      </c>
      <c r="L7831" s="28">
        <v>2</v>
      </c>
      <c r="M7831" s="28" t="str">
        <f t="shared" si="141"/>
        <v>996242</v>
      </c>
      <c r="N7831" s="28">
        <v>37056</v>
      </c>
      <c r="O7831" s="279">
        <v>73202.221000000005</v>
      </c>
    </row>
    <row r="7832" spans="10:15" x14ac:dyDescent="0.2">
      <c r="J7832" s="28">
        <v>99624</v>
      </c>
      <c r="K7832" s="28" t="s">
        <v>1118</v>
      </c>
      <c r="L7832" s="28">
        <v>3</v>
      </c>
      <c r="M7832" s="28" t="str">
        <f t="shared" si="141"/>
        <v>996243</v>
      </c>
      <c r="N7832" s="28">
        <v>5472</v>
      </c>
      <c r="O7832" s="279">
        <v>108524.7469</v>
      </c>
    </row>
    <row r="7833" spans="10:15" x14ac:dyDescent="0.2">
      <c r="J7833" s="28">
        <v>99624</v>
      </c>
      <c r="K7833" s="28" t="s">
        <v>1118</v>
      </c>
      <c r="L7833" s="28">
        <v>4</v>
      </c>
      <c r="M7833" s="28" t="str">
        <f t="shared" si="141"/>
        <v>996244</v>
      </c>
      <c r="N7833" s="28">
        <v>2730</v>
      </c>
      <c r="O7833" s="279">
        <v>126558.8328</v>
      </c>
    </row>
    <row r="7834" spans="10:15" x14ac:dyDescent="0.2">
      <c r="J7834" s="28">
        <v>99624</v>
      </c>
      <c r="K7834" s="28" t="s">
        <v>1118</v>
      </c>
      <c r="L7834" s="28">
        <v>5</v>
      </c>
      <c r="M7834" s="28" t="str">
        <f t="shared" si="141"/>
        <v>996245</v>
      </c>
      <c r="N7834" s="28">
        <v>1158</v>
      </c>
      <c r="O7834" s="279">
        <v>254564.4725</v>
      </c>
    </row>
    <row r="7835" spans="10:15" x14ac:dyDescent="0.2">
      <c r="J7835" s="28">
        <v>99624</v>
      </c>
      <c r="K7835" s="28" t="s">
        <v>1118</v>
      </c>
      <c r="L7835" s="28">
        <v>9</v>
      </c>
      <c r="M7835" s="28" t="str">
        <f t="shared" si="141"/>
        <v>996249</v>
      </c>
      <c r="N7835" s="28">
        <v>1672</v>
      </c>
      <c r="O7835" s="279">
        <v>100128.86410000001</v>
      </c>
    </row>
    <row r="7836" spans="10:15" x14ac:dyDescent="0.2">
      <c r="J7836" s="28">
        <v>99624</v>
      </c>
      <c r="K7836" s="28" t="s">
        <v>1118</v>
      </c>
      <c r="L7836" s="28">
        <v>11</v>
      </c>
      <c r="M7836" s="28" t="str">
        <f t="shared" si="141"/>
        <v>9962411</v>
      </c>
      <c r="N7836" s="28">
        <v>112</v>
      </c>
      <c r="O7836" s="279">
        <v>19475.57604</v>
      </c>
    </row>
    <row r="7837" spans="10:15" x14ac:dyDescent="0.2">
      <c r="J7837" s="28">
        <v>99624</v>
      </c>
      <c r="K7837" s="28" t="s">
        <v>1118</v>
      </c>
      <c r="L7837" s="28">
        <v>12</v>
      </c>
      <c r="M7837" s="28" t="str">
        <f t="shared" si="141"/>
        <v>9962412</v>
      </c>
      <c r="N7837" s="28">
        <v>0</v>
      </c>
      <c r="O7837" s="279">
        <v>4850.4375609999997</v>
      </c>
    </row>
    <row r="7838" spans="10:15" x14ac:dyDescent="0.2">
      <c r="J7838" s="28">
        <v>99773</v>
      </c>
      <c r="K7838" s="28" t="s">
        <v>1119</v>
      </c>
      <c r="L7838" s="28">
        <v>1</v>
      </c>
      <c r="M7838" s="28" t="str">
        <f t="shared" si="141"/>
        <v>997731</v>
      </c>
      <c r="N7838" s="28">
        <v>57474</v>
      </c>
      <c r="O7838" s="279">
        <v>16626.216260000001</v>
      </c>
    </row>
    <row r="7839" spans="10:15" x14ac:dyDescent="0.2">
      <c r="J7839" s="28">
        <v>99773</v>
      </c>
      <c r="K7839" s="28" t="s">
        <v>1119</v>
      </c>
      <c r="L7839" s="28">
        <v>2</v>
      </c>
      <c r="M7839" s="28" t="str">
        <f t="shared" si="141"/>
        <v>997732</v>
      </c>
      <c r="N7839" s="28">
        <v>27089</v>
      </c>
      <c r="O7839" s="279">
        <v>93314.057419999997</v>
      </c>
    </row>
    <row r="7840" spans="10:15" x14ac:dyDescent="0.2">
      <c r="J7840" s="28">
        <v>99773</v>
      </c>
      <c r="K7840" s="28" t="s">
        <v>1119</v>
      </c>
      <c r="L7840" s="28">
        <v>3</v>
      </c>
      <c r="M7840" s="28" t="str">
        <f t="shared" si="141"/>
        <v>997733</v>
      </c>
      <c r="N7840" s="28">
        <v>6273</v>
      </c>
      <c r="O7840" s="279">
        <v>161974.53289999999</v>
      </c>
    </row>
    <row r="7841" spans="10:15" x14ac:dyDescent="0.2">
      <c r="J7841" s="28">
        <v>99773</v>
      </c>
      <c r="K7841" s="28" t="s">
        <v>1119</v>
      </c>
      <c r="L7841" s="28">
        <v>4</v>
      </c>
      <c r="M7841" s="28" t="str">
        <f t="shared" si="141"/>
        <v>997734</v>
      </c>
      <c r="N7841" s="28">
        <v>1079</v>
      </c>
      <c r="O7841" s="279">
        <v>118339.20299999999</v>
      </c>
    </row>
    <row r="7842" spans="10:15" x14ac:dyDescent="0.2">
      <c r="J7842" s="28">
        <v>99773</v>
      </c>
      <c r="K7842" s="28" t="s">
        <v>1119</v>
      </c>
      <c r="L7842" s="28">
        <v>9</v>
      </c>
      <c r="M7842" s="28" t="str">
        <f t="shared" si="141"/>
        <v>997739</v>
      </c>
      <c r="N7842" s="28">
        <v>3055</v>
      </c>
      <c r="O7842" s="279">
        <v>84909.99639</v>
      </c>
    </row>
    <row r="7843" spans="10:15" x14ac:dyDescent="0.2">
      <c r="J7843" s="28">
        <v>99773</v>
      </c>
      <c r="K7843" s="28" t="s">
        <v>1119</v>
      </c>
      <c r="L7843" s="28">
        <v>10</v>
      </c>
      <c r="M7843" s="28" t="str">
        <f t="shared" si="141"/>
        <v>9977310</v>
      </c>
      <c r="N7843" s="28">
        <v>608</v>
      </c>
      <c r="O7843" s="279">
        <v>212244.73259999999</v>
      </c>
    </row>
    <row r="7844" spans="10:15" x14ac:dyDescent="0.2">
      <c r="J7844" s="28">
        <v>99773</v>
      </c>
      <c r="K7844" s="28" t="s">
        <v>1119</v>
      </c>
      <c r="L7844" s="28">
        <v>12</v>
      </c>
      <c r="M7844" s="28" t="str">
        <f t="shared" si="141"/>
        <v>9977312</v>
      </c>
      <c r="N7844" s="28">
        <v>0</v>
      </c>
      <c r="O7844" s="279">
        <v>7220.3623930000003</v>
      </c>
    </row>
    <row r="7845" spans="10:15" x14ac:dyDescent="0.2">
      <c r="J7845" s="28" t="s">
        <v>2782</v>
      </c>
      <c r="K7845" t="s">
        <v>2781</v>
      </c>
      <c r="L7845" s="75">
        <v>1</v>
      </c>
      <c r="M7845" s="28" t="str">
        <f t="shared" si="141"/>
        <v>110011</v>
      </c>
      <c r="N7845">
        <v>727323.45</v>
      </c>
      <c r="O7845" s="69">
        <v>1152850.7944076399</v>
      </c>
    </row>
    <row r="7846" spans="10:15" x14ac:dyDescent="0.2">
      <c r="J7846" s="28" t="s">
        <v>2782</v>
      </c>
      <c r="K7846" t="s">
        <v>2781</v>
      </c>
      <c r="L7846" s="75">
        <v>2</v>
      </c>
      <c r="M7846" s="28" t="str">
        <f t="shared" si="141"/>
        <v>110012</v>
      </c>
      <c r="N7846">
        <v>10772183.890000001</v>
      </c>
      <c r="O7846" s="69">
        <v>1533178.9242829001</v>
      </c>
    </row>
    <row r="7847" spans="10:15" x14ac:dyDescent="0.2">
      <c r="J7847" s="28" t="s">
        <v>2782</v>
      </c>
      <c r="K7847" t="s">
        <v>2781</v>
      </c>
      <c r="L7847" s="75">
        <v>3</v>
      </c>
      <c r="M7847" s="28" t="str">
        <f t="shared" si="141"/>
        <v>110013</v>
      </c>
      <c r="N7847">
        <v>37237022.829999998</v>
      </c>
      <c r="O7847" s="69">
        <v>1586068.91608902</v>
      </c>
    </row>
    <row r="7848" spans="10:15" x14ac:dyDescent="0.2">
      <c r="J7848" s="28" t="s">
        <v>2782</v>
      </c>
      <c r="K7848" t="s">
        <v>2781</v>
      </c>
      <c r="L7848" s="75">
        <v>4</v>
      </c>
      <c r="M7848" s="28" t="str">
        <f t="shared" si="141"/>
        <v>110014</v>
      </c>
      <c r="N7848">
        <v>67745462.069999993</v>
      </c>
      <c r="O7848" s="69">
        <v>2145371.7800833499</v>
      </c>
    </row>
    <row r="7849" spans="10:15" x14ac:dyDescent="0.2">
      <c r="J7849" s="28" t="s">
        <v>2782</v>
      </c>
      <c r="K7849" t="s">
        <v>2781</v>
      </c>
      <c r="L7849" s="75">
        <v>5</v>
      </c>
      <c r="M7849" s="28" t="str">
        <f t="shared" si="141"/>
        <v>110015</v>
      </c>
      <c r="N7849">
        <v>33411911.239999998</v>
      </c>
      <c r="O7849" s="69">
        <v>2713604.1157491398</v>
      </c>
    </row>
    <row r="7850" spans="10:15" x14ac:dyDescent="0.2">
      <c r="J7850" s="28" t="s">
        <v>2782</v>
      </c>
      <c r="K7850" t="s">
        <v>2781</v>
      </c>
      <c r="L7850" s="75">
        <v>6</v>
      </c>
      <c r="M7850" s="28" t="str">
        <f t="shared" si="141"/>
        <v>110016</v>
      </c>
      <c r="N7850">
        <v>23791375.350000001</v>
      </c>
      <c r="O7850" s="69">
        <v>3261826.7446662402</v>
      </c>
    </row>
    <row r="7851" spans="10:15" x14ac:dyDescent="0.2">
      <c r="J7851" s="28" t="s">
        <v>2782</v>
      </c>
      <c r="K7851" t="s">
        <v>2781</v>
      </c>
      <c r="L7851" s="75">
        <v>7</v>
      </c>
      <c r="M7851" s="28" t="str">
        <f t="shared" si="141"/>
        <v>110017</v>
      </c>
      <c r="N7851">
        <v>13503622.439999999</v>
      </c>
      <c r="O7851" s="69">
        <v>4015104.7978300201</v>
      </c>
    </row>
    <row r="7852" spans="10:15" x14ac:dyDescent="0.2">
      <c r="J7852" s="28" t="s">
        <v>2782</v>
      </c>
      <c r="K7852" t="s">
        <v>2781</v>
      </c>
      <c r="L7852" s="75">
        <v>8</v>
      </c>
      <c r="M7852" s="28" t="str">
        <f t="shared" si="141"/>
        <v>110018</v>
      </c>
      <c r="N7852">
        <v>7694561.3499999996</v>
      </c>
      <c r="O7852" s="69">
        <v>5106033.9067238402</v>
      </c>
    </row>
    <row r="7853" spans="10:15" x14ac:dyDescent="0.2">
      <c r="J7853" s="28" t="s">
        <v>2782</v>
      </c>
      <c r="K7853" t="s">
        <v>2781</v>
      </c>
      <c r="L7853" s="75">
        <v>9</v>
      </c>
      <c r="M7853" s="28" t="str">
        <f t="shared" si="141"/>
        <v>110019</v>
      </c>
      <c r="N7853">
        <v>1907901.69</v>
      </c>
      <c r="O7853" s="69">
        <v>3158917.7438161401</v>
      </c>
    </row>
    <row r="7854" spans="10:15" x14ac:dyDescent="0.2">
      <c r="J7854" s="28" t="s">
        <v>2782</v>
      </c>
      <c r="K7854" t="s">
        <v>2781</v>
      </c>
      <c r="L7854" s="75">
        <v>10</v>
      </c>
      <c r="M7854" s="28" t="str">
        <f t="shared" si="141"/>
        <v>1100110</v>
      </c>
      <c r="N7854">
        <v>58850849.380000003</v>
      </c>
      <c r="O7854" s="69">
        <v>4841568.0360058201</v>
      </c>
    </row>
    <row r="7855" spans="10:15" x14ac:dyDescent="0.2">
      <c r="J7855" s="28" t="s">
        <v>2782</v>
      </c>
      <c r="K7855" t="s">
        <v>2781</v>
      </c>
      <c r="L7855" s="75">
        <v>11</v>
      </c>
      <c r="M7855" s="28" t="str">
        <f t="shared" si="141"/>
        <v>1100111</v>
      </c>
      <c r="N7855">
        <v>5200946.21</v>
      </c>
      <c r="O7855" s="69">
        <v>2634966.79286263</v>
      </c>
    </row>
    <row r="7856" spans="10:15" x14ac:dyDescent="0.2">
      <c r="J7856" s="28" t="s">
        <v>2782</v>
      </c>
      <c r="K7856" t="s">
        <v>2781</v>
      </c>
      <c r="L7856" s="75">
        <v>12</v>
      </c>
      <c r="M7856" s="28" t="str">
        <f t="shared" si="141"/>
        <v>1100112</v>
      </c>
      <c r="N7856">
        <v>0</v>
      </c>
      <c r="O7856" s="69">
        <v>550627.31509668904</v>
      </c>
    </row>
    <row r="7857" spans="10:15" x14ac:dyDescent="0.2">
      <c r="J7857" s="28" t="s">
        <v>2782</v>
      </c>
      <c r="K7857" t="s">
        <v>2781</v>
      </c>
      <c r="L7857" s="75">
        <v>13</v>
      </c>
      <c r="M7857" s="28" t="str">
        <f t="shared" si="141"/>
        <v>1100113</v>
      </c>
      <c r="N7857">
        <v>251416.06</v>
      </c>
      <c r="O7857" s="69">
        <v>112631.330609539</v>
      </c>
    </row>
    <row r="7858" spans="10:15" x14ac:dyDescent="0.2">
      <c r="J7858" s="28" t="s">
        <v>2782</v>
      </c>
      <c r="K7858" t="s">
        <v>2781</v>
      </c>
      <c r="L7858" s="75">
        <v>14</v>
      </c>
      <c r="M7858" s="28" t="str">
        <f t="shared" si="141"/>
        <v>1100114</v>
      </c>
      <c r="N7858">
        <v>176702.71</v>
      </c>
      <c r="O7858" s="69">
        <v>112939.87467021401</v>
      </c>
    </row>
    <row r="7859" spans="10:15" x14ac:dyDescent="0.2">
      <c r="J7859" s="28" t="s">
        <v>2782</v>
      </c>
      <c r="K7859" t="s">
        <v>2781</v>
      </c>
      <c r="L7859" s="75">
        <v>15</v>
      </c>
      <c r="M7859" s="28" t="str">
        <f t="shared" si="141"/>
        <v>1100115</v>
      </c>
      <c r="N7859">
        <v>249071.58</v>
      </c>
      <c r="O7859" s="69">
        <v>142073.751910772</v>
      </c>
    </row>
    <row r="7860" spans="10:15" x14ac:dyDescent="0.2">
      <c r="J7860" s="28" t="s">
        <v>2782</v>
      </c>
      <c r="K7860" t="s">
        <v>2781</v>
      </c>
      <c r="L7860" s="75">
        <v>16</v>
      </c>
      <c r="M7860" s="28" t="str">
        <f t="shared" si="141"/>
        <v>1100116</v>
      </c>
      <c r="N7860">
        <v>249103.06</v>
      </c>
      <c r="O7860" s="69">
        <v>1254536.3912424501</v>
      </c>
    </row>
    <row r="7861" spans="10:15" x14ac:dyDescent="0.2">
      <c r="J7861" s="28" t="s">
        <v>2782</v>
      </c>
      <c r="K7861" t="s">
        <v>2781</v>
      </c>
      <c r="L7861" s="75">
        <v>17</v>
      </c>
      <c r="M7861" s="28" t="str">
        <f t="shared" si="141"/>
        <v>1100117</v>
      </c>
      <c r="N7861">
        <v>1795932.88</v>
      </c>
      <c r="O7861" s="69">
        <v>393332.60486981698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G16"/>
  <sheetViews>
    <sheetView workbookViewId="0">
      <selection activeCell="I11" sqref="I11"/>
    </sheetView>
  </sheetViews>
  <sheetFormatPr baseColWidth="10" defaultRowHeight="16" x14ac:dyDescent="0.2"/>
  <cols>
    <col min="7" max="7" width="32.5" customWidth="1"/>
  </cols>
  <sheetData>
    <row r="1" spans="1:7" ht="80" x14ac:dyDescent="0.2">
      <c r="A1" s="52" t="s">
        <v>2394</v>
      </c>
      <c r="B1" s="52" t="s">
        <v>10</v>
      </c>
      <c r="C1" s="52" t="s">
        <v>2286</v>
      </c>
      <c r="D1" s="52" t="s">
        <v>2395</v>
      </c>
      <c r="E1" s="52" t="s">
        <v>2396</v>
      </c>
      <c r="F1" s="52" t="s">
        <v>2397</v>
      </c>
      <c r="G1" s="52" t="s">
        <v>2398</v>
      </c>
    </row>
    <row r="2" spans="1:7" x14ac:dyDescent="0.2">
      <c r="A2" s="53">
        <v>11001</v>
      </c>
      <c r="B2" s="54" t="s">
        <v>2174</v>
      </c>
      <c r="C2" s="54" t="s">
        <v>2399</v>
      </c>
      <c r="D2" s="54">
        <v>3.8</v>
      </c>
      <c r="E2" s="55">
        <v>580000</v>
      </c>
      <c r="F2" s="56">
        <v>6535644.509999997</v>
      </c>
      <c r="G2" s="57">
        <f>F2*E2</f>
        <v>3790673815799.998</v>
      </c>
    </row>
    <row r="3" spans="1:7" x14ac:dyDescent="0.2">
      <c r="A3" s="58">
        <v>5001</v>
      </c>
      <c r="B3" s="54" t="s">
        <v>2177</v>
      </c>
      <c r="C3" s="54" t="s">
        <v>2176</v>
      </c>
      <c r="D3" s="54">
        <v>2.92</v>
      </c>
      <c r="E3" s="55">
        <f>$E$2*D3/$D$2</f>
        <v>445684.21052631579</v>
      </c>
      <c r="F3" s="56">
        <v>4545684.7319999998</v>
      </c>
      <c r="G3" s="57">
        <f>F3*E3</f>
        <v>2025939911082.9473</v>
      </c>
    </row>
    <row r="4" spans="1:7" x14ac:dyDescent="0.2">
      <c r="A4" s="53">
        <v>5615</v>
      </c>
      <c r="B4" s="54" t="s">
        <v>1979</v>
      </c>
      <c r="C4" s="54" t="s">
        <v>2176</v>
      </c>
      <c r="D4" s="54">
        <v>2.86</v>
      </c>
      <c r="E4" s="55">
        <f>$E$2*D4/$D$2</f>
        <v>436526.31578947371</v>
      </c>
      <c r="F4" s="59"/>
      <c r="G4" s="57">
        <f t="shared" ref="G4:G15" si="0">F4*E4</f>
        <v>0</v>
      </c>
    </row>
    <row r="5" spans="1:7" x14ac:dyDescent="0.2">
      <c r="A5" s="53">
        <v>8001</v>
      </c>
      <c r="B5" s="54" t="s">
        <v>2304</v>
      </c>
      <c r="C5" s="54" t="s">
        <v>2400</v>
      </c>
      <c r="D5" s="54">
        <v>3.5</v>
      </c>
      <c r="E5" s="55">
        <f t="shared" ref="E5:E16" si="1">$E$2*D5/$D$2</f>
        <v>534210.52631578955</v>
      </c>
      <c r="F5" s="56">
        <v>4003734.0700000003</v>
      </c>
      <c r="G5" s="57">
        <f t="shared" si="0"/>
        <v>2138836884763.1584</v>
      </c>
    </row>
    <row r="6" spans="1:7" x14ac:dyDescent="0.2">
      <c r="A6" s="53">
        <v>15001</v>
      </c>
      <c r="B6" s="54" t="s">
        <v>1290</v>
      </c>
      <c r="C6" s="54" t="s">
        <v>2401</v>
      </c>
      <c r="D6" s="54"/>
      <c r="E6" s="55">
        <f>$E$2*D6/$D$2</f>
        <v>0</v>
      </c>
      <c r="F6" s="56">
        <v>36801.71</v>
      </c>
      <c r="G6" s="57">
        <f t="shared" si="0"/>
        <v>0</v>
      </c>
    </row>
    <row r="7" spans="1:7" x14ac:dyDescent="0.2">
      <c r="A7" s="53">
        <v>15759</v>
      </c>
      <c r="B7" s="54" t="s">
        <v>1386</v>
      </c>
      <c r="C7" s="54" t="s">
        <v>2401</v>
      </c>
      <c r="D7" s="54"/>
      <c r="E7" s="55">
        <f t="shared" si="1"/>
        <v>0</v>
      </c>
      <c r="F7" s="59"/>
      <c r="G7" s="57">
        <f t="shared" si="0"/>
        <v>0</v>
      </c>
    </row>
    <row r="8" spans="1:7" x14ac:dyDescent="0.2">
      <c r="A8" s="53">
        <v>17001</v>
      </c>
      <c r="B8" s="54" t="s">
        <v>1412</v>
      </c>
      <c r="C8" s="54" t="s">
        <v>1301</v>
      </c>
      <c r="D8" s="54">
        <v>2.1</v>
      </c>
      <c r="E8" s="55">
        <f t="shared" si="1"/>
        <v>320526.31578947371</v>
      </c>
      <c r="F8" s="56">
        <v>150265.66</v>
      </c>
      <c r="G8" s="57">
        <f t="shared" si="0"/>
        <v>48164098389.473686</v>
      </c>
    </row>
    <row r="9" spans="1:7" x14ac:dyDescent="0.2">
      <c r="A9" s="53">
        <v>25307</v>
      </c>
      <c r="B9" s="54" t="s">
        <v>1584</v>
      </c>
      <c r="C9" s="54" t="s">
        <v>1549</v>
      </c>
      <c r="D9" s="54"/>
      <c r="E9" s="55">
        <f t="shared" si="1"/>
        <v>0</v>
      </c>
      <c r="F9" s="59"/>
      <c r="G9" s="57">
        <f t="shared" si="0"/>
        <v>0</v>
      </c>
    </row>
    <row r="10" spans="1:7" x14ac:dyDescent="0.2">
      <c r="A10" s="53">
        <v>50001</v>
      </c>
      <c r="B10" s="54" t="s">
        <v>1775</v>
      </c>
      <c r="C10" s="54" t="s">
        <v>1774</v>
      </c>
      <c r="D10" s="54"/>
      <c r="E10" s="55">
        <f t="shared" si="1"/>
        <v>0</v>
      </c>
      <c r="F10" s="59"/>
      <c r="G10" s="57">
        <f t="shared" si="0"/>
        <v>0</v>
      </c>
    </row>
    <row r="11" spans="1:7" x14ac:dyDescent="0.2">
      <c r="A11" s="53">
        <v>52001</v>
      </c>
      <c r="B11" s="54" t="s">
        <v>1800</v>
      </c>
      <c r="C11" s="54" t="s">
        <v>1606</v>
      </c>
      <c r="D11" s="54"/>
      <c r="E11" s="55">
        <f t="shared" si="1"/>
        <v>0</v>
      </c>
      <c r="F11" s="56">
        <v>33418</v>
      </c>
      <c r="G11" s="57">
        <f t="shared" si="0"/>
        <v>0</v>
      </c>
    </row>
    <row r="12" spans="1:7" x14ac:dyDescent="0.2">
      <c r="A12" s="53">
        <v>54001</v>
      </c>
      <c r="B12" s="54" t="s">
        <v>1856</v>
      </c>
      <c r="C12" s="54" t="s">
        <v>2402</v>
      </c>
      <c r="D12" s="54"/>
      <c r="E12" s="55">
        <f t="shared" si="1"/>
        <v>0</v>
      </c>
      <c r="F12" s="54"/>
      <c r="G12" s="57">
        <f t="shared" si="0"/>
        <v>0</v>
      </c>
    </row>
    <row r="13" spans="1:7" x14ac:dyDescent="0.2">
      <c r="A13" s="53">
        <v>66001</v>
      </c>
      <c r="B13" s="54" t="s">
        <v>1906</v>
      </c>
      <c r="C13" s="54" t="s">
        <v>1431</v>
      </c>
      <c r="D13" s="54">
        <v>1.86</v>
      </c>
      <c r="E13" s="55">
        <f t="shared" si="1"/>
        <v>283894.73684210528</v>
      </c>
      <c r="F13" s="56">
        <v>3994504.35</v>
      </c>
      <c r="G13" s="57">
        <f t="shared" si="0"/>
        <v>1134018761257.8948</v>
      </c>
    </row>
    <row r="14" spans="1:7" x14ac:dyDescent="0.2">
      <c r="A14" s="53">
        <v>68001</v>
      </c>
      <c r="B14" s="54" t="s">
        <v>1920</v>
      </c>
      <c r="C14" s="54" t="s">
        <v>1919</v>
      </c>
      <c r="D14" s="54">
        <v>2.9</v>
      </c>
      <c r="E14" s="55">
        <f t="shared" si="1"/>
        <v>442631.57894736843</v>
      </c>
      <c r="F14" s="56">
        <v>405468.66</v>
      </c>
      <c r="G14" s="57">
        <f t="shared" si="0"/>
        <v>179473233189.47366</v>
      </c>
    </row>
    <row r="15" spans="1:7" x14ac:dyDescent="0.2">
      <c r="A15" s="53">
        <v>76001</v>
      </c>
      <c r="B15" s="54" t="s">
        <v>2310</v>
      </c>
      <c r="C15" s="54" t="s">
        <v>2069</v>
      </c>
      <c r="D15" s="54">
        <v>2.1</v>
      </c>
      <c r="E15" s="55">
        <f t="shared" si="1"/>
        <v>320526.31578947371</v>
      </c>
      <c r="F15" s="56">
        <v>3970694.7929999996</v>
      </c>
      <c r="G15" s="57">
        <f t="shared" si="0"/>
        <v>1272712173124.7368</v>
      </c>
    </row>
    <row r="16" spans="1:7" x14ac:dyDescent="0.2">
      <c r="A16" s="53">
        <v>76834</v>
      </c>
      <c r="B16" s="54" t="s">
        <v>2097</v>
      </c>
      <c r="C16" s="54" t="s">
        <v>2069</v>
      </c>
      <c r="D16" s="54"/>
      <c r="E16" s="55">
        <f t="shared" si="1"/>
        <v>0</v>
      </c>
      <c r="F16" s="54"/>
      <c r="G16" s="5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M256"/>
  <sheetViews>
    <sheetView workbookViewId="0">
      <selection activeCell="I11" sqref="I11"/>
    </sheetView>
  </sheetViews>
  <sheetFormatPr baseColWidth="10" defaultRowHeight="16" x14ac:dyDescent="0.2"/>
  <cols>
    <col min="3" max="3" width="10.83203125" style="2"/>
    <col min="4" max="4" width="12.6640625" customWidth="1"/>
    <col min="7" max="7" width="10.83203125" style="76"/>
  </cols>
  <sheetData>
    <row r="1" spans="1:13" ht="96" x14ac:dyDescent="0.2">
      <c r="A1" s="10" t="s">
        <v>7</v>
      </c>
      <c r="B1" s="10" t="s">
        <v>6</v>
      </c>
      <c r="C1" s="12" t="s">
        <v>1144</v>
      </c>
      <c r="D1" s="10" t="s">
        <v>2729</v>
      </c>
      <c r="E1" s="10" t="s">
        <v>2766</v>
      </c>
      <c r="F1" s="10" t="s">
        <v>8</v>
      </c>
      <c r="G1" s="81" t="s">
        <v>1173</v>
      </c>
      <c r="I1" s="233"/>
      <c r="J1" s="233"/>
      <c r="K1" s="233"/>
      <c r="L1" s="233"/>
      <c r="M1" s="233"/>
    </row>
    <row r="2" spans="1:13" x14ac:dyDescent="0.2">
      <c r="A2" s="11" t="s">
        <v>1141</v>
      </c>
      <c r="B2" s="9">
        <v>1</v>
      </c>
      <c r="C2" s="13" t="s">
        <v>2452</v>
      </c>
      <c r="D2" s="9">
        <v>0</v>
      </c>
      <c r="E2" s="9">
        <v>0</v>
      </c>
      <c r="F2" s="9">
        <v>5.6</v>
      </c>
      <c r="G2" s="76">
        <v>0</v>
      </c>
      <c r="I2" s="234"/>
      <c r="J2" s="28"/>
      <c r="K2" s="28"/>
      <c r="L2" s="28"/>
      <c r="M2" s="28"/>
    </row>
    <row r="3" spans="1:13" x14ac:dyDescent="0.2">
      <c r="A3" s="11" t="s">
        <v>1141</v>
      </c>
      <c r="B3" s="9">
        <v>2</v>
      </c>
      <c r="C3" s="13" t="s">
        <v>2453</v>
      </c>
      <c r="D3" s="9">
        <v>2643062.7142857099</v>
      </c>
      <c r="E3" s="9">
        <v>527933.09081214096</v>
      </c>
      <c r="F3" s="9">
        <v>7.1</v>
      </c>
      <c r="G3" s="76">
        <v>573757.29729999998</v>
      </c>
      <c r="I3" s="234"/>
      <c r="J3" s="28"/>
      <c r="K3" s="28"/>
      <c r="L3" s="28"/>
      <c r="M3" s="28"/>
    </row>
    <row r="4" spans="1:13" x14ac:dyDescent="0.2">
      <c r="A4" s="11" t="s">
        <v>1141</v>
      </c>
      <c r="B4" s="9">
        <v>3</v>
      </c>
      <c r="C4" s="13" t="s">
        <v>2454</v>
      </c>
      <c r="D4" s="9">
        <v>3282166</v>
      </c>
      <c r="E4" s="9">
        <v>838833.91396198398</v>
      </c>
      <c r="F4" s="9">
        <v>8.8000000000000007</v>
      </c>
      <c r="G4" s="76">
        <v>1015469.058</v>
      </c>
      <c r="I4" s="234"/>
      <c r="J4" s="28"/>
      <c r="K4" s="28"/>
      <c r="L4" s="28"/>
      <c r="M4" s="28"/>
    </row>
    <row r="5" spans="1:13" x14ac:dyDescent="0.2">
      <c r="A5" s="11" t="s">
        <v>1141</v>
      </c>
      <c r="B5" s="9">
        <v>4</v>
      </c>
      <c r="C5" s="13" t="s">
        <v>2455</v>
      </c>
      <c r="D5" s="9">
        <v>2375863.7142857099</v>
      </c>
      <c r="E5" s="9">
        <v>1066491.01596812</v>
      </c>
      <c r="F5" s="9">
        <v>10</v>
      </c>
      <c r="G5" s="76">
        <v>1390286.125</v>
      </c>
      <c r="I5" s="234"/>
      <c r="J5" s="28"/>
      <c r="K5" s="28"/>
      <c r="L5" s="28"/>
      <c r="M5" s="28"/>
    </row>
    <row r="6" spans="1:13" x14ac:dyDescent="0.2">
      <c r="A6" s="11" t="s">
        <v>1141</v>
      </c>
      <c r="B6" s="9">
        <v>5</v>
      </c>
      <c r="C6" s="13" t="s">
        <v>2456</v>
      </c>
      <c r="D6" s="9">
        <v>680189.71428571397</v>
      </c>
      <c r="E6" s="9">
        <v>1275922.7214836399</v>
      </c>
      <c r="F6" s="9">
        <v>11</v>
      </c>
      <c r="G6" s="76">
        <v>1720068.1850000001</v>
      </c>
      <c r="I6" s="234"/>
      <c r="J6" s="28"/>
      <c r="K6" s="28"/>
      <c r="L6" s="28"/>
      <c r="M6" s="28"/>
    </row>
    <row r="7" spans="1:13" x14ac:dyDescent="0.2">
      <c r="A7" s="11" t="s">
        <v>1141</v>
      </c>
      <c r="B7" s="9">
        <v>6</v>
      </c>
      <c r="C7" s="13" t="s">
        <v>2457</v>
      </c>
      <c r="D7" s="9">
        <v>398483.71428571403</v>
      </c>
      <c r="E7" s="9">
        <v>1431416.99824626</v>
      </c>
      <c r="F7" s="9">
        <v>12</v>
      </c>
      <c r="G7" s="76">
        <v>1987086.01</v>
      </c>
      <c r="I7" s="234"/>
      <c r="J7" s="28"/>
      <c r="K7" s="28"/>
      <c r="L7" s="28"/>
      <c r="M7" s="28"/>
    </row>
    <row r="8" spans="1:13" x14ac:dyDescent="0.2">
      <c r="A8" s="11" t="s">
        <v>1141</v>
      </c>
      <c r="B8" s="9">
        <v>7</v>
      </c>
      <c r="C8" s="13" t="s">
        <v>2458</v>
      </c>
      <c r="D8" s="9">
        <v>217825.85714285701</v>
      </c>
      <c r="E8" s="9">
        <v>1616530.9945067</v>
      </c>
      <c r="F8" s="9">
        <v>13.5</v>
      </c>
      <c r="G8" s="76">
        <v>2286911.9410000001</v>
      </c>
      <c r="I8" s="234"/>
      <c r="J8" s="28"/>
      <c r="K8" s="28"/>
      <c r="L8" s="28"/>
      <c r="M8" s="28"/>
    </row>
    <row r="9" spans="1:13" x14ac:dyDescent="0.2">
      <c r="A9" s="11" t="s">
        <v>1141</v>
      </c>
      <c r="B9" s="9">
        <v>8</v>
      </c>
      <c r="C9" s="13" t="s">
        <v>2459</v>
      </c>
      <c r="D9" s="9">
        <v>193364.714285714</v>
      </c>
      <c r="E9" s="9">
        <v>10385498.7964973</v>
      </c>
      <c r="F9" s="9">
        <v>15</v>
      </c>
      <c r="G9" s="76">
        <v>9613698.1420000009</v>
      </c>
      <c r="I9" s="234"/>
      <c r="J9" s="28"/>
      <c r="K9" s="28"/>
      <c r="L9" s="28"/>
      <c r="M9" s="28"/>
    </row>
    <row r="10" spans="1:13" x14ac:dyDescent="0.2">
      <c r="A10" s="11" t="s">
        <v>1141</v>
      </c>
      <c r="B10" s="9">
        <v>9</v>
      </c>
      <c r="C10" s="13" t="s">
        <v>2460</v>
      </c>
      <c r="D10" s="9">
        <v>0</v>
      </c>
      <c r="E10" s="9">
        <v>0</v>
      </c>
      <c r="F10" s="9">
        <v>10</v>
      </c>
      <c r="G10" s="76">
        <v>0</v>
      </c>
      <c r="I10" s="234"/>
      <c r="J10" s="28"/>
      <c r="K10" s="28"/>
      <c r="L10" s="28"/>
      <c r="M10" s="28"/>
    </row>
    <row r="11" spans="1:13" x14ac:dyDescent="0.2">
      <c r="A11" s="11" t="s">
        <v>1141</v>
      </c>
      <c r="B11" s="9">
        <v>10</v>
      </c>
      <c r="C11" s="13" t="s">
        <v>2422</v>
      </c>
      <c r="D11" s="9">
        <v>872500</v>
      </c>
      <c r="E11" s="9">
        <v>1310600.06699399</v>
      </c>
      <c r="F11" s="9">
        <v>13</v>
      </c>
      <c r="G11" s="76">
        <v>1925990.0719999999</v>
      </c>
      <c r="I11" s="28"/>
      <c r="J11" s="28"/>
      <c r="K11" s="28"/>
      <c r="L11" s="28"/>
      <c r="M11" s="28"/>
    </row>
    <row r="12" spans="1:13" x14ac:dyDescent="0.2">
      <c r="A12" s="11" t="s">
        <v>1141</v>
      </c>
      <c r="B12" s="9">
        <v>11</v>
      </c>
      <c r="C12" s="13" t="s">
        <v>2423</v>
      </c>
      <c r="D12" s="9">
        <v>172097.4</v>
      </c>
      <c r="E12" s="9">
        <v>497597.70491088199</v>
      </c>
      <c r="F12" s="9">
        <v>11</v>
      </c>
      <c r="G12" s="76">
        <v>857122.86479999998</v>
      </c>
      <c r="I12" s="28"/>
      <c r="J12" s="28"/>
      <c r="K12" s="28"/>
      <c r="L12" s="28"/>
      <c r="M12" s="28"/>
    </row>
    <row r="13" spans="1:13" x14ac:dyDescent="0.2">
      <c r="A13" s="11" t="s">
        <v>1141</v>
      </c>
      <c r="B13" s="9">
        <v>12</v>
      </c>
      <c r="C13" s="13" t="s">
        <v>2461</v>
      </c>
      <c r="D13" s="9">
        <v>0</v>
      </c>
      <c r="E13" s="9">
        <v>0</v>
      </c>
      <c r="F13" s="9">
        <v>33</v>
      </c>
      <c r="G13" s="76">
        <v>0</v>
      </c>
      <c r="I13" s="28"/>
      <c r="J13" s="28"/>
      <c r="K13" s="28"/>
      <c r="L13" s="28"/>
      <c r="M13" s="28"/>
    </row>
    <row r="14" spans="1:13" x14ac:dyDescent="0.2">
      <c r="A14" s="11" t="s">
        <v>1141</v>
      </c>
      <c r="B14" s="9">
        <v>13</v>
      </c>
      <c r="C14" s="13" t="s">
        <v>2462</v>
      </c>
      <c r="D14" s="9">
        <v>0</v>
      </c>
      <c r="E14" s="9">
        <v>0</v>
      </c>
      <c r="F14" s="9">
        <v>6.5</v>
      </c>
      <c r="G14" s="76">
        <v>0</v>
      </c>
      <c r="I14" s="28"/>
      <c r="J14" s="28"/>
      <c r="K14" s="28"/>
      <c r="L14" s="28"/>
      <c r="M14" s="28"/>
    </row>
    <row r="15" spans="1:13" x14ac:dyDescent="0.2">
      <c r="A15" s="11" t="s">
        <v>1141</v>
      </c>
      <c r="B15" s="9">
        <v>14</v>
      </c>
      <c r="C15" s="13" t="s">
        <v>2463</v>
      </c>
      <c r="D15" s="9">
        <v>0</v>
      </c>
      <c r="E15" s="9">
        <v>0</v>
      </c>
      <c r="F15" s="9">
        <v>8.8000000000000007</v>
      </c>
      <c r="G15" s="76">
        <v>0</v>
      </c>
      <c r="I15" s="28"/>
      <c r="J15" s="28"/>
      <c r="K15" s="28"/>
      <c r="L15" s="28"/>
      <c r="M15" s="28"/>
    </row>
    <row r="16" spans="1:13" x14ac:dyDescent="0.2">
      <c r="A16" s="11" t="s">
        <v>1141</v>
      </c>
      <c r="B16" s="9">
        <v>15</v>
      </c>
      <c r="C16" s="13" t="s">
        <v>2464</v>
      </c>
      <c r="D16" s="9">
        <v>0</v>
      </c>
      <c r="E16" s="9">
        <v>0</v>
      </c>
      <c r="F16" s="9">
        <v>10.5</v>
      </c>
      <c r="G16" s="76">
        <v>0</v>
      </c>
      <c r="I16" s="28"/>
      <c r="J16" s="28"/>
      <c r="K16" s="28"/>
      <c r="L16" s="28"/>
      <c r="M16" s="28"/>
    </row>
    <row r="17" spans="1:13" x14ac:dyDescent="0.2">
      <c r="A17" s="11" t="s">
        <v>1141</v>
      </c>
      <c r="B17" s="9">
        <v>16</v>
      </c>
      <c r="C17" s="13" t="s">
        <v>2465</v>
      </c>
      <c r="D17" s="9">
        <v>0</v>
      </c>
      <c r="E17" s="9">
        <v>0</v>
      </c>
      <c r="F17" s="9">
        <v>12</v>
      </c>
      <c r="G17" s="76">
        <v>0</v>
      </c>
      <c r="I17" s="28"/>
      <c r="J17" s="28"/>
      <c r="K17" s="28"/>
      <c r="L17" s="28"/>
      <c r="M17" s="28"/>
    </row>
    <row r="18" spans="1:13" x14ac:dyDescent="0.2">
      <c r="A18" s="11" t="s">
        <v>1141</v>
      </c>
      <c r="B18" s="9">
        <v>17</v>
      </c>
      <c r="C18" s="13" t="s">
        <v>2466</v>
      </c>
      <c r="D18" s="9">
        <v>0</v>
      </c>
      <c r="E18" s="9">
        <v>0</v>
      </c>
      <c r="F18" s="9">
        <v>14</v>
      </c>
      <c r="G18" s="76">
        <v>0</v>
      </c>
      <c r="I18" s="28"/>
      <c r="J18" s="28"/>
      <c r="K18" s="28"/>
      <c r="L18" s="28"/>
      <c r="M18" s="28"/>
    </row>
    <row r="19" spans="1:13" x14ac:dyDescent="0.2">
      <c r="A19" s="9">
        <v>2</v>
      </c>
      <c r="B19" s="9">
        <v>1</v>
      </c>
      <c r="C19" s="13" t="s">
        <v>2467</v>
      </c>
      <c r="D19" s="9">
        <v>0</v>
      </c>
      <c r="E19" s="9">
        <v>0</v>
      </c>
      <c r="F19" s="9">
        <v>5</v>
      </c>
      <c r="G19" s="76">
        <v>0</v>
      </c>
      <c r="I19" s="28"/>
      <c r="J19" s="28"/>
      <c r="K19" s="28"/>
      <c r="L19" s="28"/>
      <c r="M19" s="28"/>
    </row>
    <row r="20" spans="1:13" x14ac:dyDescent="0.2">
      <c r="A20" s="9">
        <v>2</v>
      </c>
      <c r="B20" s="9">
        <v>2</v>
      </c>
      <c r="C20" s="13" t="s">
        <v>2468</v>
      </c>
      <c r="D20" s="9">
        <v>2571591</v>
      </c>
      <c r="E20" s="9">
        <v>468638.18558412499</v>
      </c>
      <c r="F20" s="9">
        <v>5</v>
      </c>
      <c r="G20" s="76">
        <v>569742.71829999995</v>
      </c>
      <c r="I20" s="28"/>
      <c r="J20" s="28"/>
      <c r="K20" s="28"/>
      <c r="L20" s="28"/>
      <c r="M20" s="28"/>
    </row>
    <row r="21" spans="1:13" x14ac:dyDescent="0.2">
      <c r="A21" s="9">
        <v>2</v>
      </c>
      <c r="B21" s="9">
        <v>3</v>
      </c>
      <c r="C21" s="13" t="s">
        <v>2469</v>
      </c>
      <c r="D21" s="9">
        <v>2117904.6666666698</v>
      </c>
      <c r="E21" s="9">
        <v>795612.14302403003</v>
      </c>
      <c r="F21" s="9">
        <v>6</v>
      </c>
      <c r="G21" s="76">
        <v>920024.37329999998</v>
      </c>
      <c r="I21" s="28"/>
      <c r="J21" s="28"/>
      <c r="K21" s="28"/>
      <c r="L21" s="28"/>
      <c r="M21" s="28"/>
    </row>
    <row r="22" spans="1:13" x14ac:dyDescent="0.2">
      <c r="A22" s="9">
        <v>2</v>
      </c>
      <c r="B22" s="9">
        <v>4</v>
      </c>
      <c r="C22" s="13" t="s">
        <v>2470</v>
      </c>
      <c r="D22" s="9">
        <v>2258883.6666666698</v>
      </c>
      <c r="E22" s="9">
        <v>1081557.8100932201</v>
      </c>
      <c r="F22" s="9">
        <v>7</v>
      </c>
      <c r="G22" s="76">
        <v>1389148.2420000001</v>
      </c>
      <c r="I22" s="28"/>
      <c r="J22" s="28"/>
      <c r="K22" s="28"/>
      <c r="L22" s="28"/>
      <c r="M22" s="28"/>
    </row>
    <row r="23" spans="1:13" x14ac:dyDescent="0.2">
      <c r="A23" s="9">
        <v>2</v>
      </c>
      <c r="B23" s="9">
        <v>5</v>
      </c>
      <c r="C23" s="13" t="s">
        <v>2471</v>
      </c>
      <c r="D23" s="9">
        <v>799122.33333333302</v>
      </c>
      <c r="E23" s="9">
        <v>1359908.4610045101</v>
      </c>
      <c r="F23" s="9">
        <v>7</v>
      </c>
      <c r="G23" s="76">
        <v>1834201.334</v>
      </c>
      <c r="I23" s="28"/>
      <c r="J23" s="28"/>
      <c r="K23" s="28"/>
      <c r="L23" s="28"/>
      <c r="M23" s="28"/>
    </row>
    <row r="24" spans="1:13" x14ac:dyDescent="0.2">
      <c r="A24" s="9">
        <v>2</v>
      </c>
      <c r="B24" s="9">
        <v>6</v>
      </c>
      <c r="C24" s="13" t="s">
        <v>2472</v>
      </c>
      <c r="D24" s="9">
        <v>583816</v>
      </c>
      <c r="E24" s="9">
        <v>1745555.9408724001</v>
      </c>
      <c r="F24" s="9">
        <v>11</v>
      </c>
      <c r="G24" s="76">
        <v>2272210.5780000002</v>
      </c>
      <c r="I24" s="28"/>
      <c r="J24" s="28"/>
      <c r="K24" s="28"/>
      <c r="L24" s="28"/>
      <c r="M24" s="28"/>
    </row>
    <row r="25" spans="1:13" x14ac:dyDescent="0.2">
      <c r="A25" s="9">
        <v>2</v>
      </c>
      <c r="B25" s="9">
        <v>7</v>
      </c>
      <c r="C25" s="13" t="s">
        <v>2473</v>
      </c>
      <c r="D25" s="9">
        <v>361218.66666666698</v>
      </c>
      <c r="E25" s="9">
        <v>2112933.92973065</v>
      </c>
      <c r="F25" s="9">
        <v>11</v>
      </c>
      <c r="G25" s="76">
        <v>3017031.9440000001</v>
      </c>
      <c r="I25" s="28"/>
      <c r="J25" s="28"/>
      <c r="K25" s="28"/>
      <c r="L25" s="28"/>
      <c r="M25" s="28"/>
    </row>
    <row r="26" spans="1:13" x14ac:dyDescent="0.2">
      <c r="A26" s="9">
        <v>2</v>
      </c>
      <c r="B26" s="9">
        <v>8</v>
      </c>
      <c r="C26" s="13" t="s">
        <v>2474</v>
      </c>
      <c r="D26" s="9">
        <v>348957.66666666698</v>
      </c>
      <c r="E26" s="9">
        <v>2175783.6760030398</v>
      </c>
      <c r="F26" s="9">
        <v>11</v>
      </c>
      <c r="G26" s="76">
        <v>3893959.14</v>
      </c>
      <c r="I26" s="28"/>
      <c r="J26" s="28"/>
      <c r="K26" s="28"/>
      <c r="L26" s="28"/>
      <c r="M26" s="28"/>
    </row>
    <row r="27" spans="1:13" x14ac:dyDescent="0.2">
      <c r="A27" s="9">
        <v>2</v>
      </c>
      <c r="B27" s="9">
        <v>9</v>
      </c>
      <c r="C27" s="13" t="s">
        <v>2475</v>
      </c>
      <c r="D27" s="9">
        <v>0</v>
      </c>
      <c r="E27" s="9">
        <v>0</v>
      </c>
      <c r="F27" s="9">
        <v>12</v>
      </c>
      <c r="G27" s="76">
        <v>0</v>
      </c>
      <c r="I27" s="28"/>
      <c r="J27" s="28"/>
      <c r="K27" s="28"/>
      <c r="L27" s="28"/>
      <c r="M27" s="28"/>
    </row>
    <row r="28" spans="1:13" x14ac:dyDescent="0.2">
      <c r="A28" s="9">
        <v>2</v>
      </c>
      <c r="B28" s="9">
        <v>10</v>
      </c>
      <c r="C28" s="13" t="s">
        <v>2476</v>
      </c>
      <c r="D28" s="9">
        <v>158929</v>
      </c>
      <c r="E28" s="9">
        <v>1362496.35087</v>
      </c>
      <c r="F28" s="9">
        <v>12</v>
      </c>
      <c r="G28" s="76">
        <v>2157127.986</v>
      </c>
      <c r="I28" s="28"/>
      <c r="J28" s="28"/>
      <c r="K28" s="28"/>
      <c r="L28" s="28"/>
      <c r="M28" s="28"/>
    </row>
    <row r="29" spans="1:13" x14ac:dyDescent="0.2">
      <c r="A29" s="9">
        <v>2</v>
      </c>
      <c r="B29" s="9">
        <v>11</v>
      </c>
      <c r="C29" s="13" t="s">
        <v>2477</v>
      </c>
      <c r="D29" s="9">
        <v>46478.5</v>
      </c>
      <c r="E29" s="9">
        <v>332073.40945732797</v>
      </c>
      <c r="F29" s="9">
        <v>8</v>
      </c>
      <c r="G29" s="76">
        <v>451215.28529999999</v>
      </c>
      <c r="I29" s="28"/>
      <c r="J29" s="28"/>
      <c r="K29" s="28"/>
      <c r="L29" s="28"/>
      <c r="M29" s="28"/>
    </row>
    <row r="30" spans="1:13" x14ac:dyDescent="0.2">
      <c r="A30" s="9">
        <v>2</v>
      </c>
      <c r="B30" s="9">
        <v>12</v>
      </c>
      <c r="C30" s="13" t="s">
        <v>2478</v>
      </c>
      <c r="D30" s="9">
        <v>0</v>
      </c>
      <c r="E30" s="9">
        <v>0</v>
      </c>
      <c r="F30" s="9">
        <v>33</v>
      </c>
      <c r="G30" s="76">
        <v>0</v>
      </c>
      <c r="I30" s="28"/>
      <c r="J30" s="28"/>
      <c r="K30" s="28"/>
      <c r="L30" s="28"/>
      <c r="M30" s="28"/>
    </row>
    <row r="31" spans="1:13" x14ac:dyDescent="0.2">
      <c r="A31" s="9">
        <v>2</v>
      </c>
      <c r="B31" s="9">
        <v>13</v>
      </c>
      <c r="C31" s="13" t="s">
        <v>2479</v>
      </c>
      <c r="D31" s="9">
        <v>0</v>
      </c>
      <c r="E31" s="9">
        <v>0</v>
      </c>
      <c r="F31" s="9">
        <v>5</v>
      </c>
      <c r="G31" s="76">
        <v>0</v>
      </c>
      <c r="I31" s="28"/>
      <c r="J31" s="28"/>
      <c r="K31" s="28"/>
      <c r="L31" s="28"/>
      <c r="M31" s="28"/>
    </row>
    <row r="32" spans="1:13" x14ac:dyDescent="0.2">
      <c r="A32" s="9">
        <v>2</v>
      </c>
      <c r="B32" s="9">
        <v>14</v>
      </c>
      <c r="C32" s="13" t="s">
        <v>2480</v>
      </c>
      <c r="D32" s="9">
        <v>0</v>
      </c>
      <c r="E32" s="9">
        <v>0</v>
      </c>
      <c r="F32" s="9">
        <v>6</v>
      </c>
      <c r="G32" s="76">
        <v>0</v>
      </c>
      <c r="I32" s="28"/>
      <c r="J32" s="28"/>
      <c r="K32" s="28"/>
      <c r="L32" s="28"/>
      <c r="M32" s="28"/>
    </row>
    <row r="33" spans="1:13" x14ac:dyDescent="0.2">
      <c r="A33" s="9">
        <v>2</v>
      </c>
      <c r="B33" s="9">
        <v>15</v>
      </c>
      <c r="C33" s="13" t="s">
        <v>2481</v>
      </c>
      <c r="D33" s="9">
        <v>0</v>
      </c>
      <c r="E33" s="9">
        <v>0</v>
      </c>
      <c r="F33" s="9">
        <v>7</v>
      </c>
      <c r="G33" s="76">
        <v>0</v>
      </c>
      <c r="I33" s="28"/>
      <c r="J33" s="28"/>
      <c r="K33" s="28"/>
      <c r="L33" s="28"/>
      <c r="M33" s="28"/>
    </row>
    <row r="34" spans="1:13" x14ac:dyDescent="0.2">
      <c r="A34" s="9">
        <v>2</v>
      </c>
      <c r="B34" s="9">
        <v>16</v>
      </c>
      <c r="C34" s="13" t="s">
        <v>2482</v>
      </c>
      <c r="D34" s="9">
        <v>0</v>
      </c>
      <c r="E34" s="9">
        <v>0</v>
      </c>
      <c r="F34" s="9">
        <v>11</v>
      </c>
      <c r="G34" s="76">
        <v>0</v>
      </c>
      <c r="I34" s="28"/>
      <c r="J34" s="28"/>
      <c r="K34" s="28"/>
      <c r="L34" s="28"/>
      <c r="M34" s="28"/>
    </row>
    <row r="35" spans="1:13" x14ac:dyDescent="0.2">
      <c r="A35" s="9">
        <v>2</v>
      </c>
      <c r="B35" s="9">
        <v>17</v>
      </c>
      <c r="C35" s="13" t="s">
        <v>2483</v>
      </c>
      <c r="D35" s="9">
        <v>0</v>
      </c>
      <c r="E35" s="9">
        <v>0</v>
      </c>
      <c r="F35" s="9">
        <v>11</v>
      </c>
      <c r="G35" s="76">
        <v>0</v>
      </c>
      <c r="I35" s="28"/>
      <c r="J35" s="28"/>
      <c r="K35" s="28"/>
      <c r="L35" s="28"/>
      <c r="M35" s="28"/>
    </row>
    <row r="36" spans="1:13" x14ac:dyDescent="0.2">
      <c r="A36" s="9">
        <v>3</v>
      </c>
      <c r="B36" s="9">
        <v>1</v>
      </c>
      <c r="C36" s="13" t="s">
        <v>2484</v>
      </c>
      <c r="D36" s="9">
        <v>0</v>
      </c>
      <c r="E36" s="9">
        <v>0</v>
      </c>
      <c r="F36" s="9">
        <v>4</v>
      </c>
      <c r="G36" s="76">
        <v>0</v>
      </c>
      <c r="I36" s="28"/>
      <c r="J36" s="28"/>
      <c r="K36" s="28"/>
      <c r="L36" s="28"/>
      <c r="M36" s="28"/>
    </row>
    <row r="37" spans="1:13" x14ac:dyDescent="0.2">
      <c r="A37" s="9">
        <v>3</v>
      </c>
      <c r="B37" s="9">
        <v>2</v>
      </c>
      <c r="C37" s="13" t="s">
        <v>2485</v>
      </c>
      <c r="D37" s="9">
        <v>2282077.6</v>
      </c>
      <c r="E37" s="9">
        <v>350853.31036896101</v>
      </c>
      <c r="F37" s="9">
        <v>4</v>
      </c>
      <c r="G37" s="76">
        <v>372804.179</v>
      </c>
      <c r="I37" s="28"/>
      <c r="J37" s="28"/>
      <c r="K37" s="28"/>
      <c r="L37" s="28"/>
      <c r="M37" s="28"/>
    </row>
    <row r="38" spans="1:13" x14ac:dyDescent="0.2">
      <c r="A38" s="9">
        <v>3</v>
      </c>
      <c r="B38" s="9">
        <v>3</v>
      </c>
      <c r="C38" s="13" t="s">
        <v>2486</v>
      </c>
      <c r="D38" s="9">
        <v>1887858.66666667</v>
      </c>
      <c r="E38" s="9">
        <v>617283.72431325098</v>
      </c>
      <c r="F38" s="9">
        <v>4.5</v>
      </c>
      <c r="G38" s="76">
        <v>700120.99829999998</v>
      </c>
      <c r="I38" s="28"/>
      <c r="J38" s="28"/>
      <c r="K38" s="28"/>
      <c r="L38" s="28"/>
      <c r="M38" s="28"/>
    </row>
    <row r="39" spans="1:13" x14ac:dyDescent="0.2">
      <c r="A39" s="9">
        <v>3</v>
      </c>
      <c r="B39" s="9">
        <v>4</v>
      </c>
      <c r="C39" s="13" t="s">
        <v>2487</v>
      </c>
      <c r="D39" s="9">
        <v>1157352.33333333</v>
      </c>
      <c r="E39" s="9">
        <v>815001.42905534699</v>
      </c>
      <c r="F39" s="9">
        <v>5.7</v>
      </c>
      <c r="G39" s="76">
        <v>1090376.023</v>
      </c>
      <c r="I39" s="28"/>
      <c r="J39" s="28"/>
      <c r="K39" s="28"/>
      <c r="L39" s="28"/>
      <c r="M39" s="28"/>
    </row>
    <row r="40" spans="1:13" x14ac:dyDescent="0.2">
      <c r="A40" s="9">
        <v>3</v>
      </c>
      <c r="B40" s="9">
        <v>5</v>
      </c>
      <c r="C40" s="13" t="s">
        <v>2488</v>
      </c>
      <c r="D40" s="9">
        <v>296976.33333333302</v>
      </c>
      <c r="E40" s="9">
        <v>956527.152069228</v>
      </c>
      <c r="F40" s="9">
        <v>7.7</v>
      </c>
      <c r="G40" s="76">
        <v>1364433.9010000001</v>
      </c>
      <c r="I40" s="28"/>
      <c r="J40" s="28"/>
      <c r="K40" s="28"/>
      <c r="L40" s="28"/>
      <c r="M40" s="28"/>
    </row>
    <row r="41" spans="1:13" x14ac:dyDescent="0.2">
      <c r="A41" s="9">
        <v>3</v>
      </c>
      <c r="B41" s="9">
        <v>6</v>
      </c>
      <c r="C41" s="13" t="s">
        <v>2489</v>
      </c>
      <c r="D41" s="9">
        <v>185259.2</v>
      </c>
      <c r="E41" s="9">
        <v>1015343.83592272</v>
      </c>
      <c r="F41" s="9">
        <v>8.6999999999999993</v>
      </c>
      <c r="G41" s="76">
        <v>1520302.257</v>
      </c>
      <c r="I41" s="28"/>
      <c r="J41" s="28"/>
      <c r="K41" s="28"/>
      <c r="L41" s="28"/>
      <c r="M41" s="28"/>
    </row>
    <row r="42" spans="1:13" x14ac:dyDescent="0.2">
      <c r="A42" s="9">
        <v>3</v>
      </c>
      <c r="B42" s="9">
        <v>7</v>
      </c>
      <c r="C42" s="13" t="s">
        <v>2490</v>
      </c>
      <c r="D42" s="9">
        <v>104333.8</v>
      </c>
      <c r="E42" s="9">
        <v>946625.097000679</v>
      </c>
      <c r="F42" s="9">
        <v>12</v>
      </c>
      <c r="G42" s="76">
        <v>1614462.6189999999</v>
      </c>
      <c r="I42" s="28"/>
      <c r="J42" s="28"/>
      <c r="K42" s="28"/>
      <c r="L42" s="28"/>
      <c r="M42" s="28"/>
    </row>
    <row r="43" spans="1:13" x14ac:dyDescent="0.2">
      <c r="A43" s="9">
        <v>3</v>
      </c>
      <c r="B43" s="9">
        <v>8</v>
      </c>
      <c r="C43" s="13" t="s">
        <v>2491</v>
      </c>
      <c r="D43" s="9">
        <v>142121.20000000001</v>
      </c>
      <c r="E43" s="9">
        <v>964267.32194988395</v>
      </c>
      <c r="F43" s="9">
        <v>12</v>
      </c>
      <c r="G43" s="76">
        <v>1595309.524</v>
      </c>
      <c r="I43" s="28"/>
      <c r="J43" s="28"/>
      <c r="K43" s="28"/>
      <c r="L43" s="28"/>
      <c r="M43" s="28"/>
    </row>
    <row r="44" spans="1:13" x14ac:dyDescent="0.2">
      <c r="A44" s="9">
        <v>3</v>
      </c>
      <c r="B44" s="9">
        <v>9</v>
      </c>
      <c r="C44" s="13" t="s">
        <v>2492</v>
      </c>
      <c r="D44" s="9">
        <v>13594</v>
      </c>
      <c r="E44" s="9">
        <v>481602.88668555702</v>
      </c>
      <c r="F44" s="9">
        <v>7</v>
      </c>
      <c r="G44" s="76">
        <v>683516.46790000005</v>
      </c>
      <c r="I44" s="28"/>
      <c r="J44" s="28"/>
      <c r="K44" s="28"/>
      <c r="L44" s="28"/>
      <c r="M44" s="28"/>
    </row>
    <row r="45" spans="1:13" x14ac:dyDescent="0.2">
      <c r="A45" s="9">
        <v>3</v>
      </c>
      <c r="B45" s="9">
        <v>10</v>
      </c>
      <c r="C45" s="13" t="s">
        <v>2493</v>
      </c>
      <c r="D45" s="9">
        <v>449619.22222222202</v>
      </c>
      <c r="E45" s="9">
        <v>1401513.56328906</v>
      </c>
      <c r="F45" s="9">
        <v>11</v>
      </c>
      <c r="G45" s="76">
        <v>2072985.0959999999</v>
      </c>
      <c r="I45" s="28"/>
      <c r="J45" s="28"/>
      <c r="K45" s="28"/>
      <c r="L45" s="28"/>
      <c r="M45" s="28"/>
    </row>
    <row r="46" spans="1:13" x14ac:dyDescent="0.2">
      <c r="A46" s="9">
        <v>3</v>
      </c>
      <c r="B46" s="9">
        <v>11</v>
      </c>
      <c r="C46" s="13" t="s">
        <v>2494</v>
      </c>
      <c r="D46" s="9">
        <v>53964.769230769198</v>
      </c>
      <c r="E46" s="9">
        <v>368726.53281099501</v>
      </c>
      <c r="F46" s="9">
        <v>11</v>
      </c>
      <c r="G46" s="76">
        <v>457232.01579999999</v>
      </c>
      <c r="I46" s="28"/>
      <c r="J46" s="28"/>
      <c r="K46" s="28"/>
      <c r="L46" s="28"/>
      <c r="M46" s="28"/>
    </row>
    <row r="47" spans="1:13" x14ac:dyDescent="0.2">
      <c r="A47" s="9">
        <v>3</v>
      </c>
      <c r="B47" s="9">
        <v>12</v>
      </c>
      <c r="C47" s="13" t="s">
        <v>2495</v>
      </c>
      <c r="D47" s="9">
        <v>0</v>
      </c>
      <c r="E47" s="9">
        <v>0</v>
      </c>
      <c r="F47" s="9">
        <v>24</v>
      </c>
      <c r="G47" s="76">
        <v>0</v>
      </c>
      <c r="I47" s="28"/>
      <c r="J47" s="28"/>
      <c r="K47" s="28"/>
      <c r="L47" s="28"/>
      <c r="M47" s="28"/>
    </row>
    <row r="48" spans="1:13" x14ac:dyDescent="0.2">
      <c r="A48" s="9">
        <v>3</v>
      </c>
      <c r="B48" s="9">
        <v>13</v>
      </c>
      <c r="C48" s="13" t="s">
        <v>2496</v>
      </c>
      <c r="D48" s="9">
        <v>0</v>
      </c>
      <c r="E48" s="9">
        <v>0</v>
      </c>
      <c r="F48" s="9">
        <v>4</v>
      </c>
      <c r="G48" s="76">
        <v>0</v>
      </c>
      <c r="I48" s="28"/>
      <c r="J48" s="28"/>
      <c r="K48" s="28"/>
      <c r="L48" s="28"/>
      <c r="M48" s="28"/>
    </row>
    <row r="49" spans="1:13" x14ac:dyDescent="0.2">
      <c r="A49" s="9">
        <v>3</v>
      </c>
      <c r="B49" s="9">
        <v>14</v>
      </c>
      <c r="C49" s="13" t="s">
        <v>2497</v>
      </c>
      <c r="D49" s="9">
        <v>0</v>
      </c>
      <c r="E49" s="9">
        <v>0</v>
      </c>
      <c r="F49" s="9">
        <v>4.5</v>
      </c>
      <c r="G49" s="76">
        <v>0</v>
      </c>
      <c r="I49" s="28"/>
      <c r="J49" s="28"/>
      <c r="K49" s="28"/>
      <c r="L49" s="28"/>
      <c r="M49" s="28"/>
    </row>
    <row r="50" spans="1:13" x14ac:dyDescent="0.2">
      <c r="A50" s="9">
        <v>3</v>
      </c>
      <c r="B50" s="9">
        <v>15</v>
      </c>
      <c r="C50" s="13" t="s">
        <v>2498</v>
      </c>
      <c r="D50" s="9">
        <v>0</v>
      </c>
      <c r="E50" s="9">
        <v>0</v>
      </c>
      <c r="F50" s="9">
        <v>6.7</v>
      </c>
      <c r="G50" s="76">
        <v>0</v>
      </c>
      <c r="I50" s="28"/>
      <c r="J50" s="28"/>
      <c r="K50" s="28"/>
      <c r="L50" s="28"/>
      <c r="M50" s="28"/>
    </row>
    <row r="51" spans="1:13" x14ac:dyDescent="0.2">
      <c r="A51" s="9">
        <v>3</v>
      </c>
      <c r="B51" s="9">
        <v>16</v>
      </c>
      <c r="C51" s="13" t="s">
        <v>2499</v>
      </c>
      <c r="D51" s="9">
        <v>0</v>
      </c>
      <c r="E51" s="9">
        <v>0</v>
      </c>
      <c r="F51" s="9">
        <v>8.6999999999999993</v>
      </c>
      <c r="G51" s="76">
        <v>0</v>
      </c>
      <c r="I51" s="28"/>
      <c r="J51" s="28"/>
      <c r="K51" s="28"/>
      <c r="L51" s="28"/>
      <c r="M51" s="28"/>
    </row>
    <row r="52" spans="1:13" x14ac:dyDescent="0.2">
      <c r="A52" s="9">
        <v>3</v>
      </c>
      <c r="B52" s="9">
        <v>17</v>
      </c>
      <c r="C52" s="13" t="s">
        <v>2500</v>
      </c>
      <c r="D52" s="9">
        <v>0</v>
      </c>
      <c r="E52" s="9">
        <v>0</v>
      </c>
      <c r="F52" s="9">
        <v>12</v>
      </c>
      <c r="G52" s="76">
        <v>0</v>
      </c>
      <c r="I52" s="28"/>
      <c r="J52" s="28"/>
      <c r="K52" s="28"/>
      <c r="L52" s="28"/>
      <c r="M52" s="28"/>
    </row>
    <row r="53" spans="1:13" x14ac:dyDescent="0.2">
      <c r="A53" s="9">
        <v>4</v>
      </c>
      <c r="B53" s="9">
        <v>1</v>
      </c>
      <c r="C53" s="13" t="s">
        <v>2501</v>
      </c>
      <c r="D53" s="9">
        <v>54453</v>
      </c>
      <c r="E53" s="9">
        <v>38050.9478914633</v>
      </c>
      <c r="F53" s="9">
        <v>6</v>
      </c>
      <c r="G53" s="76">
        <v>0</v>
      </c>
      <c r="I53" s="28"/>
      <c r="J53" s="28"/>
      <c r="K53" s="28"/>
      <c r="L53" s="28"/>
      <c r="M53" s="28"/>
    </row>
    <row r="54" spans="1:13" x14ac:dyDescent="0.2">
      <c r="A54" s="9">
        <v>4</v>
      </c>
      <c r="B54" s="9">
        <v>2</v>
      </c>
      <c r="C54" s="13" t="s">
        <v>2502</v>
      </c>
      <c r="D54" s="9">
        <v>521663</v>
      </c>
      <c r="E54" s="9">
        <v>169956.01671425701</v>
      </c>
      <c r="F54" s="9">
        <v>8.5</v>
      </c>
      <c r="G54" s="76">
        <v>0</v>
      </c>
      <c r="I54" s="28"/>
      <c r="J54" s="28"/>
      <c r="K54" s="28"/>
      <c r="L54" s="28"/>
      <c r="M54" s="28"/>
    </row>
    <row r="55" spans="1:13" x14ac:dyDescent="0.2">
      <c r="A55" s="9">
        <v>4</v>
      </c>
      <c r="B55" s="9">
        <v>3</v>
      </c>
      <c r="C55" s="13" t="s">
        <v>2503</v>
      </c>
      <c r="D55" s="9">
        <v>265695.59999999998</v>
      </c>
      <c r="E55" s="9">
        <v>316503.93750115199</v>
      </c>
      <c r="F55" s="9">
        <v>10</v>
      </c>
      <c r="G55" s="76">
        <v>0</v>
      </c>
      <c r="I55" s="28"/>
      <c r="J55" s="28"/>
      <c r="K55" s="28"/>
      <c r="L55" s="28"/>
      <c r="M55" s="28"/>
    </row>
    <row r="56" spans="1:13" x14ac:dyDescent="0.2">
      <c r="A56" s="9">
        <v>4</v>
      </c>
      <c r="B56" s="9">
        <v>4</v>
      </c>
      <c r="C56" s="13" t="s">
        <v>2504</v>
      </c>
      <c r="D56" s="9">
        <v>102002.25</v>
      </c>
      <c r="E56" s="9">
        <v>398587.85813448002</v>
      </c>
      <c r="F56" s="9">
        <v>10</v>
      </c>
      <c r="G56" s="76">
        <v>0</v>
      </c>
      <c r="I56" s="28"/>
      <c r="J56" s="28"/>
      <c r="K56" s="28"/>
      <c r="L56" s="28"/>
      <c r="M56" s="28"/>
    </row>
    <row r="57" spans="1:13" x14ac:dyDescent="0.2">
      <c r="A57" s="9">
        <v>4</v>
      </c>
      <c r="B57" s="9">
        <v>5</v>
      </c>
      <c r="C57" s="13" t="s">
        <v>2505</v>
      </c>
      <c r="D57" s="9">
        <v>43665.4</v>
      </c>
      <c r="E57" s="9">
        <v>514715.93331409199</v>
      </c>
      <c r="F57" s="9">
        <v>10</v>
      </c>
      <c r="G57" s="76">
        <v>0</v>
      </c>
      <c r="I57" s="28"/>
      <c r="J57" s="28"/>
      <c r="K57" s="28"/>
      <c r="L57" s="28"/>
      <c r="M57" s="28"/>
    </row>
    <row r="58" spans="1:13" x14ac:dyDescent="0.2">
      <c r="A58" s="9">
        <v>4</v>
      </c>
      <c r="B58" s="9">
        <v>6</v>
      </c>
      <c r="C58" s="13" t="s">
        <v>2506</v>
      </c>
      <c r="D58" s="9">
        <v>32403.200000000001</v>
      </c>
      <c r="E58" s="9">
        <v>570151.60493040201</v>
      </c>
      <c r="F58" s="9">
        <v>10</v>
      </c>
      <c r="G58" s="76">
        <v>0</v>
      </c>
      <c r="I58" s="28"/>
      <c r="J58" s="28"/>
      <c r="K58" s="28"/>
      <c r="L58" s="28"/>
      <c r="M58" s="28"/>
    </row>
    <row r="59" spans="1:13" x14ac:dyDescent="0.2">
      <c r="A59" s="9">
        <v>4</v>
      </c>
      <c r="B59" s="9">
        <v>7</v>
      </c>
      <c r="C59" s="13" t="s">
        <v>2507</v>
      </c>
      <c r="D59" s="9">
        <v>28315.599999999999</v>
      </c>
      <c r="E59" s="9">
        <v>602517.48272632901</v>
      </c>
      <c r="F59" s="9">
        <v>10</v>
      </c>
      <c r="G59" s="76">
        <v>0</v>
      </c>
      <c r="I59" s="28"/>
      <c r="J59" s="28"/>
      <c r="K59" s="28"/>
      <c r="L59" s="28"/>
      <c r="M59" s="28"/>
    </row>
    <row r="60" spans="1:13" x14ac:dyDescent="0.2">
      <c r="A60" s="9">
        <v>4</v>
      </c>
      <c r="B60" s="9">
        <v>8</v>
      </c>
      <c r="C60" s="13" t="s">
        <v>2508</v>
      </c>
      <c r="D60" s="9">
        <v>34613.199999999997</v>
      </c>
      <c r="E60" s="9">
        <v>339630.69861271302</v>
      </c>
      <c r="F60" s="9">
        <v>10</v>
      </c>
      <c r="G60" s="76">
        <v>0</v>
      </c>
      <c r="I60" s="28"/>
      <c r="J60" s="28"/>
      <c r="K60" s="28"/>
      <c r="L60" s="28"/>
      <c r="M60" s="28"/>
    </row>
    <row r="61" spans="1:13" x14ac:dyDescent="0.2">
      <c r="A61" s="9">
        <v>4</v>
      </c>
      <c r="B61" s="9">
        <v>9</v>
      </c>
      <c r="C61" s="13" t="s">
        <v>2509</v>
      </c>
      <c r="D61" s="9">
        <v>22277</v>
      </c>
      <c r="E61" s="9">
        <v>539747.360436399</v>
      </c>
      <c r="F61" s="9">
        <v>8</v>
      </c>
      <c r="G61" s="76">
        <v>0</v>
      </c>
      <c r="I61" s="28"/>
      <c r="J61" s="28"/>
      <c r="K61" s="28"/>
      <c r="L61" s="28"/>
      <c r="M61" s="28"/>
    </row>
    <row r="62" spans="1:13" x14ac:dyDescent="0.2">
      <c r="A62" s="9">
        <v>4</v>
      </c>
      <c r="B62" s="9">
        <v>10</v>
      </c>
      <c r="C62" s="13" t="s">
        <v>2510</v>
      </c>
      <c r="D62" s="9">
        <v>51254.333333333299</v>
      </c>
      <c r="E62" s="9">
        <v>825027.010657473</v>
      </c>
      <c r="F62" s="9">
        <v>8</v>
      </c>
      <c r="G62" s="76">
        <v>0</v>
      </c>
      <c r="I62" s="28"/>
      <c r="J62" s="28"/>
      <c r="K62" s="28"/>
      <c r="L62" s="28"/>
      <c r="M62" s="28"/>
    </row>
    <row r="63" spans="1:13" x14ac:dyDescent="0.2">
      <c r="A63" s="9">
        <v>4</v>
      </c>
      <c r="B63" s="9">
        <v>11</v>
      </c>
      <c r="C63" s="13" t="s">
        <v>2511</v>
      </c>
      <c r="D63" s="9">
        <v>2676</v>
      </c>
      <c r="E63" s="9">
        <v>278777.21708033798</v>
      </c>
      <c r="F63" s="9">
        <v>8</v>
      </c>
      <c r="G63" s="76">
        <v>0</v>
      </c>
      <c r="I63" s="28"/>
      <c r="J63" s="28"/>
      <c r="K63" s="28"/>
      <c r="L63" s="28"/>
      <c r="M63" s="28"/>
    </row>
    <row r="64" spans="1:13" x14ac:dyDescent="0.2">
      <c r="A64" s="9">
        <v>4</v>
      </c>
      <c r="B64" s="9">
        <v>12</v>
      </c>
      <c r="C64" s="13" t="s">
        <v>2512</v>
      </c>
      <c r="D64" s="9">
        <v>0</v>
      </c>
      <c r="E64" s="9">
        <v>0</v>
      </c>
      <c r="F64" s="9">
        <v>25</v>
      </c>
      <c r="G64" s="76">
        <v>0</v>
      </c>
      <c r="I64" s="28"/>
      <c r="J64" s="28"/>
      <c r="K64" s="28"/>
      <c r="L64" s="28"/>
      <c r="M64" s="28"/>
    </row>
    <row r="65" spans="1:13" x14ac:dyDescent="0.2">
      <c r="A65" s="9">
        <v>4</v>
      </c>
      <c r="B65" s="9">
        <v>13</v>
      </c>
      <c r="C65" s="13" t="s">
        <v>2513</v>
      </c>
      <c r="D65" s="9">
        <v>0</v>
      </c>
      <c r="E65" s="9">
        <v>0</v>
      </c>
      <c r="F65" s="9">
        <v>7</v>
      </c>
      <c r="G65" s="76">
        <v>0</v>
      </c>
      <c r="I65" s="28"/>
      <c r="J65" s="28"/>
      <c r="K65" s="28"/>
      <c r="L65" s="28"/>
      <c r="M65" s="28"/>
    </row>
    <row r="66" spans="1:13" x14ac:dyDescent="0.2">
      <c r="A66" s="9">
        <v>4</v>
      </c>
      <c r="B66" s="9">
        <v>14</v>
      </c>
      <c r="C66" s="13" t="s">
        <v>2514</v>
      </c>
      <c r="D66" s="9">
        <v>0</v>
      </c>
      <c r="E66" s="9">
        <v>0</v>
      </c>
      <c r="F66" s="9">
        <v>10</v>
      </c>
      <c r="G66" s="76">
        <v>0</v>
      </c>
      <c r="I66" s="28"/>
      <c r="J66" s="28"/>
      <c r="K66" s="28"/>
      <c r="L66" s="28"/>
      <c r="M66" s="28"/>
    </row>
    <row r="67" spans="1:13" x14ac:dyDescent="0.2">
      <c r="A67" s="9">
        <v>4</v>
      </c>
      <c r="B67" s="9">
        <v>15</v>
      </c>
      <c r="C67" s="13" t="s">
        <v>2515</v>
      </c>
      <c r="D67" s="9">
        <v>0</v>
      </c>
      <c r="E67" s="9">
        <v>0</v>
      </c>
      <c r="F67" s="9">
        <v>10</v>
      </c>
      <c r="G67" s="76">
        <v>0</v>
      </c>
      <c r="I67" s="28"/>
      <c r="J67" s="28"/>
      <c r="K67" s="28"/>
      <c r="L67" s="28"/>
      <c r="M67" s="28"/>
    </row>
    <row r="68" spans="1:13" x14ac:dyDescent="0.2">
      <c r="A68" s="9">
        <v>4</v>
      </c>
      <c r="B68" s="9">
        <v>16</v>
      </c>
      <c r="C68" s="13" t="s">
        <v>2516</v>
      </c>
      <c r="D68" s="9">
        <v>0</v>
      </c>
      <c r="E68" s="9">
        <v>0</v>
      </c>
      <c r="F68" s="9">
        <v>10</v>
      </c>
      <c r="G68" s="76">
        <v>0</v>
      </c>
      <c r="I68" s="28"/>
      <c r="J68" s="28"/>
      <c r="K68" s="28"/>
      <c r="L68" s="28"/>
      <c r="M68" s="28"/>
    </row>
    <row r="69" spans="1:13" x14ac:dyDescent="0.2">
      <c r="A69" s="9">
        <v>4</v>
      </c>
      <c r="B69" s="9">
        <v>17</v>
      </c>
      <c r="C69" s="13" t="s">
        <v>2517</v>
      </c>
      <c r="D69" s="9">
        <v>0</v>
      </c>
      <c r="E69" s="9">
        <v>0</v>
      </c>
      <c r="F69" s="9">
        <v>10</v>
      </c>
      <c r="G69" s="76">
        <v>0</v>
      </c>
      <c r="I69" s="28"/>
      <c r="J69" s="28"/>
      <c r="K69" s="28"/>
      <c r="L69" s="28"/>
      <c r="M69" s="28"/>
    </row>
    <row r="70" spans="1:13" x14ac:dyDescent="0.2">
      <c r="A70" s="9">
        <v>5</v>
      </c>
      <c r="B70" s="9">
        <v>1</v>
      </c>
      <c r="C70" s="13" t="s">
        <v>2518</v>
      </c>
      <c r="D70" s="9">
        <v>18377.400000000001</v>
      </c>
      <c r="E70" s="9">
        <v>57288.664801787701</v>
      </c>
      <c r="F70" s="9">
        <v>5</v>
      </c>
      <c r="G70" s="76">
        <v>43428.807460000004</v>
      </c>
      <c r="I70" s="28"/>
      <c r="J70" s="28"/>
      <c r="K70" s="28"/>
      <c r="L70" s="28"/>
      <c r="M70" s="28"/>
    </row>
    <row r="71" spans="1:13" x14ac:dyDescent="0.2">
      <c r="A71" s="9">
        <v>5</v>
      </c>
      <c r="B71" s="9">
        <v>2</v>
      </c>
      <c r="C71" s="13" t="s">
        <v>2519</v>
      </c>
      <c r="D71" s="9">
        <v>389691</v>
      </c>
      <c r="E71" s="9">
        <v>316457.31396757299</v>
      </c>
      <c r="F71" s="9">
        <v>5</v>
      </c>
      <c r="G71" s="76">
        <v>361254.81079999998</v>
      </c>
      <c r="I71" s="28"/>
      <c r="J71" s="28"/>
      <c r="K71" s="28"/>
      <c r="L71" s="28"/>
      <c r="M71" s="28"/>
    </row>
    <row r="72" spans="1:13" x14ac:dyDescent="0.2">
      <c r="A72" s="9">
        <v>5</v>
      </c>
      <c r="B72" s="9">
        <v>3</v>
      </c>
      <c r="C72" s="13" t="s">
        <v>2520</v>
      </c>
      <c r="D72" s="9">
        <v>366019.57894736802</v>
      </c>
      <c r="E72" s="9">
        <v>470406.23135074298</v>
      </c>
      <c r="F72" s="9">
        <v>5</v>
      </c>
      <c r="G72" s="76">
        <v>562888.60620000004</v>
      </c>
      <c r="I72" s="28"/>
      <c r="J72" s="28"/>
      <c r="K72" s="28"/>
      <c r="L72" s="28"/>
      <c r="M72" s="28"/>
    </row>
    <row r="73" spans="1:13" x14ac:dyDescent="0.2">
      <c r="A73" s="9">
        <v>5</v>
      </c>
      <c r="B73" s="9">
        <v>4</v>
      </c>
      <c r="C73" s="13" t="s">
        <v>2521</v>
      </c>
      <c r="D73" s="9">
        <v>248479.1</v>
      </c>
      <c r="E73" s="9">
        <v>557480.41228023602</v>
      </c>
      <c r="F73" s="9">
        <v>5</v>
      </c>
      <c r="G73" s="76">
        <v>752125.95070000004</v>
      </c>
      <c r="I73" s="28"/>
      <c r="J73" s="28"/>
      <c r="K73" s="28"/>
      <c r="L73" s="28"/>
      <c r="M73" s="28"/>
    </row>
    <row r="74" spans="1:13" x14ac:dyDescent="0.2">
      <c r="A74" s="9">
        <v>5</v>
      </c>
      <c r="B74" s="9">
        <v>5</v>
      </c>
      <c r="C74" s="13" t="s">
        <v>2522</v>
      </c>
      <c r="D74" s="9">
        <v>64498.333333333299</v>
      </c>
      <c r="E74" s="9">
        <v>650613.75859681598</v>
      </c>
      <c r="F74" s="9">
        <v>6</v>
      </c>
      <c r="G74" s="76">
        <v>869248.19709999999</v>
      </c>
      <c r="I74" s="28"/>
      <c r="J74" s="28"/>
      <c r="K74" s="28"/>
      <c r="L74" s="28"/>
      <c r="M74" s="28"/>
    </row>
    <row r="75" spans="1:13" x14ac:dyDescent="0.2">
      <c r="A75" s="9">
        <v>5</v>
      </c>
      <c r="B75" s="9">
        <v>6</v>
      </c>
      <c r="C75" s="13" t="s">
        <v>2523</v>
      </c>
      <c r="D75" s="9">
        <v>36114.625</v>
      </c>
      <c r="E75" s="9">
        <v>626355.860363074</v>
      </c>
      <c r="F75" s="9">
        <v>7.5</v>
      </c>
      <c r="G75" s="76">
        <v>910224.15119999996</v>
      </c>
      <c r="I75" s="28"/>
      <c r="J75" s="28"/>
      <c r="K75" s="28"/>
      <c r="L75" s="28"/>
      <c r="M75" s="28"/>
    </row>
    <row r="76" spans="1:13" x14ac:dyDescent="0.2">
      <c r="A76" s="9">
        <v>5</v>
      </c>
      <c r="B76" s="9">
        <v>7</v>
      </c>
      <c r="C76" s="13" t="s">
        <v>2524</v>
      </c>
      <c r="D76" s="9">
        <v>17174.411764705899</v>
      </c>
      <c r="E76" s="9">
        <v>535414.994348309</v>
      </c>
      <c r="F76" s="9">
        <v>10</v>
      </c>
      <c r="G76" s="76">
        <v>875945.83010000002</v>
      </c>
      <c r="I76" s="28"/>
      <c r="J76" s="28"/>
      <c r="K76" s="28"/>
      <c r="L76" s="28"/>
      <c r="M76" s="28"/>
    </row>
    <row r="77" spans="1:13" x14ac:dyDescent="0.2">
      <c r="A77" s="9">
        <v>5</v>
      </c>
      <c r="B77" s="9">
        <v>8</v>
      </c>
      <c r="C77" s="13" t="s">
        <v>2525</v>
      </c>
      <c r="D77" s="9">
        <v>17634.0769230769</v>
      </c>
      <c r="E77" s="9">
        <v>446378.058869306</v>
      </c>
      <c r="F77" s="9">
        <v>10</v>
      </c>
      <c r="G77" s="76">
        <v>775155.60510000004</v>
      </c>
      <c r="I77" s="28"/>
      <c r="J77" s="28"/>
      <c r="K77" s="28"/>
      <c r="L77" s="28"/>
      <c r="M77" s="28"/>
    </row>
    <row r="78" spans="1:13" x14ac:dyDescent="0.2">
      <c r="A78" s="9">
        <v>5</v>
      </c>
      <c r="B78" s="9">
        <v>9</v>
      </c>
      <c r="C78" s="13" t="s">
        <v>2526</v>
      </c>
      <c r="D78" s="9">
        <v>12114</v>
      </c>
      <c r="E78" s="9">
        <v>488642.81862230698</v>
      </c>
      <c r="F78" s="9">
        <v>5</v>
      </c>
      <c r="G78" s="76">
        <v>666106.56559999997</v>
      </c>
      <c r="I78" s="28"/>
      <c r="J78" s="28"/>
      <c r="K78" s="28"/>
      <c r="L78" s="28"/>
      <c r="M78" s="28"/>
    </row>
    <row r="79" spans="1:13" x14ac:dyDescent="0.2">
      <c r="A79" s="9">
        <v>5</v>
      </c>
      <c r="B79" s="9">
        <v>10</v>
      </c>
      <c r="C79" s="13" t="s">
        <v>2527</v>
      </c>
      <c r="D79" s="9">
        <v>68302.071428571406</v>
      </c>
      <c r="E79" s="9">
        <v>791813.83987446805</v>
      </c>
      <c r="F79" s="9">
        <v>7.5</v>
      </c>
      <c r="G79" s="76">
        <v>1073405.8759999999</v>
      </c>
      <c r="I79" s="28"/>
      <c r="J79" s="28"/>
      <c r="K79" s="28"/>
      <c r="L79" s="28"/>
      <c r="M79" s="28"/>
    </row>
    <row r="80" spans="1:13" x14ac:dyDescent="0.2">
      <c r="A80" s="9">
        <v>5</v>
      </c>
      <c r="B80" s="9">
        <v>11</v>
      </c>
      <c r="C80" s="13" t="s">
        <v>2528</v>
      </c>
      <c r="D80" s="9">
        <v>25564.909090909099</v>
      </c>
      <c r="E80" s="9">
        <v>362690.86047240999</v>
      </c>
      <c r="F80" s="9">
        <v>7.5</v>
      </c>
      <c r="G80" s="76">
        <v>508971.52980000002</v>
      </c>
      <c r="I80" s="28"/>
      <c r="J80" s="28"/>
      <c r="K80" s="28"/>
      <c r="L80" s="28"/>
      <c r="M80" s="28"/>
    </row>
    <row r="81" spans="1:13" x14ac:dyDescent="0.2">
      <c r="A81" s="9">
        <v>5</v>
      </c>
      <c r="B81" s="9">
        <v>12</v>
      </c>
      <c r="C81" s="13" t="s">
        <v>2529</v>
      </c>
      <c r="D81" s="9">
        <v>0</v>
      </c>
      <c r="E81" s="9">
        <v>0</v>
      </c>
      <c r="F81" s="9">
        <v>20</v>
      </c>
      <c r="G81" s="76">
        <v>43573.986920000003</v>
      </c>
      <c r="I81" s="28"/>
      <c r="J81" s="28"/>
      <c r="K81" s="28"/>
      <c r="L81" s="28"/>
      <c r="M81" s="28"/>
    </row>
    <row r="82" spans="1:13" x14ac:dyDescent="0.2">
      <c r="A82" s="9">
        <v>5</v>
      </c>
      <c r="B82" s="9">
        <v>13</v>
      </c>
      <c r="C82" s="13" t="s">
        <v>2530</v>
      </c>
      <c r="D82" s="9">
        <v>0</v>
      </c>
      <c r="E82" s="9">
        <v>0</v>
      </c>
      <c r="F82" s="9">
        <v>2</v>
      </c>
      <c r="G82" s="76">
        <v>0</v>
      </c>
      <c r="I82" s="28"/>
      <c r="J82" s="28"/>
      <c r="K82" s="28"/>
      <c r="L82" s="28"/>
      <c r="M82" s="28"/>
    </row>
    <row r="83" spans="1:13" x14ac:dyDescent="0.2">
      <c r="A83" s="9">
        <v>5</v>
      </c>
      <c r="B83" s="9">
        <v>14</v>
      </c>
      <c r="C83" s="13" t="s">
        <v>2531</v>
      </c>
      <c r="D83" s="9">
        <v>0</v>
      </c>
      <c r="E83" s="9">
        <v>0</v>
      </c>
      <c r="F83" s="9">
        <v>5</v>
      </c>
      <c r="G83" s="76">
        <v>0</v>
      </c>
      <c r="I83" s="28"/>
      <c r="J83" s="28"/>
      <c r="K83" s="28"/>
      <c r="L83" s="28"/>
      <c r="M83" s="28"/>
    </row>
    <row r="84" spans="1:13" x14ac:dyDescent="0.2">
      <c r="A84" s="9">
        <v>5</v>
      </c>
      <c r="B84" s="9">
        <v>15</v>
      </c>
      <c r="C84" s="13" t="s">
        <v>2532</v>
      </c>
      <c r="D84" s="9">
        <v>0</v>
      </c>
      <c r="E84" s="9">
        <v>0</v>
      </c>
      <c r="F84" s="9">
        <v>5</v>
      </c>
      <c r="G84" s="76">
        <v>0</v>
      </c>
      <c r="I84" s="28"/>
      <c r="J84" s="28"/>
      <c r="K84" s="28"/>
      <c r="L84" s="28"/>
      <c r="M84" s="28"/>
    </row>
    <row r="85" spans="1:13" x14ac:dyDescent="0.2">
      <c r="A85" s="9">
        <v>5</v>
      </c>
      <c r="B85" s="9">
        <v>16</v>
      </c>
      <c r="C85" s="13" t="s">
        <v>2533</v>
      </c>
      <c r="D85" s="9">
        <v>0</v>
      </c>
      <c r="E85" s="9">
        <v>0</v>
      </c>
      <c r="F85" s="9">
        <v>5</v>
      </c>
      <c r="G85" s="76">
        <v>0</v>
      </c>
      <c r="I85" s="28"/>
      <c r="J85" s="28"/>
      <c r="K85" s="28"/>
      <c r="L85" s="28"/>
      <c r="M85" s="28"/>
    </row>
    <row r="86" spans="1:13" x14ac:dyDescent="0.2">
      <c r="A86" s="9">
        <v>5</v>
      </c>
      <c r="B86" s="9">
        <v>17</v>
      </c>
      <c r="C86" s="13" t="s">
        <v>2534</v>
      </c>
      <c r="D86" s="9">
        <v>0</v>
      </c>
      <c r="E86" s="9">
        <v>0</v>
      </c>
      <c r="F86" s="9">
        <v>6</v>
      </c>
      <c r="G86" s="76">
        <v>0</v>
      </c>
      <c r="I86" s="28"/>
      <c r="J86" s="28"/>
      <c r="K86" s="28"/>
      <c r="L86" s="28"/>
      <c r="M86" s="28"/>
    </row>
    <row r="87" spans="1:13" x14ac:dyDescent="0.2">
      <c r="A87" s="9">
        <v>6</v>
      </c>
      <c r="B87" s="9">
        <v>1</v>
      </c>
      <c r="C87" s="13" t="s">
        <v>2535</v>
      </c>
      <c r="D87" s="9">
        <v>36485</v>
      </c>
      <c r="E87" s="9">
        <v>35325.2419163136</v>
      </c>
      <c r="F87" s="9">
        <v>4</v>
      </c>
      <c r="G87" s="76">
        <v>41050.088349999998</v>
      </c>
      <c r="I87" s="28"/>
      <c r="J87" s="28"/>
      <c r="K87" s="28"/>
      <c r="L87" s="28"/>
      <c r="M87" s="28"/>
    </row>
    <row r="88" spans="1:13" x14ac:dyDescent="0.2">
      <c r="A88" s="9">
        <v>6</v>
      </c>
      <c r="B88" s="9">
        <v>2</v>
      </c>
      <c r="C88" s="13" t="s">
        <v>2536</v>
      </c>
      <c r="D88" s="9">
        <v>444313.57142857101</v>
      </c>
      <c r="E88" s="9">
        <v>259602.48808707899</v>
      </c>
      <c r="F88" s="9">
        <v>4</v>
      </c>
      <c r="G88" s="76">
        <v>306268.72369999997</v>
      </c>
      <c r="I88" s="28"/>
      <c r="J88" s="28"/>
      <c r="K88" s="28"/>
      <c r="L88" s="28"/>
      <c r="M88" s="28"/>
    </row>
    <row r="89" spans="1:13" x14ac:dyDescent="0.2">
      <c r="A89" s="9">
        <v>6</v>
      </c>
      <c r="B89" s="9">
        <v>3</v>
      </c>
      <c r="C89" s="13" t="s">
        <v>2537</v>
      </c>
      <c r="D89" s="9">
        <v>304862.42857142899</v>
      </c>
      <c r="E89" s="9">
        <v>379962.89722276398</v>
      </c>
      <c r="F89" s="9">
        <v>10</v>
      </c>
      <c r="G89" s="76">
        <v>473227.38069999998</v>
      </c>
      <c r="I89" s="28"/>
      <c r="J89" s="28"/>
      <c r="K89" s="28"/>
      <c r="L89" s="28"/>
      <c r="M89" s="28"/>
    </row>
    <row r="90" spans="1:13" x14ac:dyDescent="0.2">
      <c r="A90" s="9">
        <v>6</v>
      </c>
      <c r="B90" s="9">
        <v>4</v>
      </c>
      <c r="C90" s="13" t="s">
        <v>2538</v>
      </c>
      <c r="D90" s="9">
        <v>147485.285714286</v>
      </c>
      <c r="E90" s="9">
        <v>483351.54060520203</v>
      </c>
      <c r="F90" s="9">
        <v>10</v>
      </c>
      <c r="G90" s="76">
        <v>621173.16890000005</v>
      </c>
      <c r="I90" s="28"/>
      <c r="J90" s="28"/>
      <c r="K90" s="28"/>
      <c r="L90" s="28"/>
      <c r="M90" s="28"/>
    </row>
    <row r="91" spans="1:13" x14ac:dyDescent="0.2">
      <c r="A91" s="9">
        <v>6</v>
      </c>
      <c r="B91" s="9">
        <v>5</v>
      </c>
      <c r="C91" s="13" t="s">
        <v>2539</v>
      </c>
      <c r="D91" s="9">
        <v>31875.142857142899</v>
      </c>
      <c r="E91" s="9">
        <v>591886.64146861399</v>
      </c>
      <c r="F91" s="9">
        <v>10</v>
      </c>
      <c r="G91" s="76">
        <v>788929.55570000003</v>
      </c>
      <c r="I91" s="28"/>
      <c r="J91" s="28"/>
      <c r="K91" s="28"/>
      <c r="L91" s="28"/>
      <c r="M91" s="28"/>
    </row>
    <row r="92" spans="1:13" x14ac:dyDescent="0.2">
      <c r="A92" s="9">
        <v>6</v>
      </c>
      <c r="B92" s="9">
        <v>6</v>
      </c>
      <c r="C92" s="13" t="s">
        <v>2540</v>
      </c>
      <c r="D92" s="9">
        <v>20818.714285714301</v>
      </c>
      <c r="E92" s="9">
        <v>469531.52347830503</v>
      </c>
      <c r="F92" s="9">
        <v>10</v>
      </c>
      <c r="G92" s="76">
        <v>894079.84770000004</v>
      </c>
      <c r="I92" s="28"/>
      <c r="J92" s="28"/>
      <c r="K92" s="28"/>
      <c r="L92" s="28"/>
      <c r="M92" s="28"/>
    </row>
    <row r="93" spans="1:13" x14ac:dyDescent="0.2">
      <c r="A93" s="9">
        <v>6</v>
      </c>
      <c r="B93" s="9">
        <v>7</v>
      </c>
      <c r="C93" s="13" t="s">
        <v>2541</v>
      </c>
      <c r="D93" s="9">
        <v>11504.333333333299</v>
      </c>
      <c r="E93" s="9">
        <v>456445.75379067898</v>
      </c>
      <c r="F93" s="9">
        <v>10</v>
      </c>
      <c r="G93" s="76">
        <v>760153.28929999995</v>
      </c>
      <c r="I93" s="28"/>
      <c r="J93" s="28"/>
      <c r="K93" s="28"/>
      <c r="L93" s="28"/>
      <c r="M93" s="28"/>
    </row>
    <row r="94" spans="1:13" x14ac:dyDescent="0.2">
      <c r="A94" s="9">
        <v>6</v>
      </c>
      <c r="B94" s="9">
        <v>8</v>
      </c>
      <c r="C94" s="13" t="s">
        <v>2542</v>
      </c>
      <c r="D94" s="9">
        <v>12267</v>
      </c>
      <c r="E94" s="9">
        <v>305040.34263002698</v>
      </c>
      <c r="F94" s="9">
        <v>10</v>
      </c>
      <c r="G94" s="76">
        <v>640044.19389999995</v>
      </c>
      <c r="I94" s="28"/>
      <c r="J94" s="28"/>
      <c r="K94" s="28"/>
      <c r="L94" s="28"/>
      <c r="M94" s="28"/>
    </row>
    <row r="95" spans="1:13" x14ac:dyDescent="0.2">
      <c r="A95" s="9">
        <v>6</v>
      </c>
      <c r="B95" s="9">
        <v>9</v>
      </c>
      <c r="C95" s="13" t="s">
        <v>2543</v>
      </c>
      <c r="D95" s="9">
        <v>3796.8</v>
      </c>
      <c r="E95" s="9">
        <v>230206.720768364</v>
      </c>
      <c r="F95" s="9">
        <v>8</v>
      </c>
      <c r="G95" s="76">
        <v>337017.44929999998</v>
      </c>
      <c r="I95" s="28"/>
      <c r="J95" s="28"/>
      <c r="K95" s="28"/>
      <c r="L95" s="28"/>
      <c r="M95" s="28"/>
    </row>
    <row r="96" spans="1:13" x14ac:dyDescent="0.2">
      <c r="A96" s="9">
        <v>6</v>
      </c>
      <c r="B96" s="9">
        <v>10</v>
      </c>
      <c r="C96" s="13" t="s">
        <v>2544</v>
      </c>
      <c r="D96" s="9">
        <v>51459.8</v>
      </c>
      <c r="E96" s="9">
        <v>643458.21257109602</v>
      </c>
      <c r="F96" s="9">
        <v>8</v>
      </c>
      <c r="G96" s="76">
        <v>818871.26760000002</v>
      </c>
      <c r="I96" s="28"/>
      <c r="J96" s="28"/>
      <c r="K96" s="28"/>
      <c r="L96" s="28"/>
      <c r="M96" s="28"/>
    </row>
    <row r="97" spans="1:13" x14ac:dyDescent="0.2">
      <c r="A97" s="9">
        <v>6</v>
      </c>
      <c r="B97" s="9">
        <v>11</v>
      </c>
      <c r="C97" s="13" t="s">
        <v>2545</v>
      </c>
      <c r="D97" s="9">
        <v>5113.5</v>
      </c>
      <c r="E97" s="9">
        <v>306300.79109940201</v>
      </c>
      <c r="F97" s="9">
        <v>12</v>
      </c>
      <c r="G97" s="76">
        <v>394946.44919999997</v>
      </c>
      <c r="I97" s="28"/>
      <c r="J97" s="28"/>
      <c r="K97" s="28"/>
      <c r="L97" s="28"/>
      <c r="M97" s="28"/>
    </row>
    <row r="98" spans="1:13" x14ac:dyDescent="0.2">
      <c r="A98" s="9">
        <v>6</v>
      </c>
      <c r="B98" s="9">
        <v>12</v>
      </c>
      <c r="C98" s="13" t="s">
        <v>2546</v>
      </c>
      <c r="D98" s="9">
        <v>0</v>
      </c>
      <c r="E98" s="9">
        <v>0</v>
      </c>
      <c r="F98" s="9">
        <v>25</v>
      </c>
      <c r="G98" s="76">
        <v>0</v>
      </c>
      <c r="I98" s="28"/>
      <c r="J98" s="28"/>
      <c r="K98" s="28"/>
      <c r="L98" s="28"/>
      <c r="M98" s="28"/>
    </row>
    <row r="99" spans="1:13" x14ac:dyDescent="0.2">
      <c r="A99" s="9">
        <v>6</v>
      </c>
      <c r="B99" s="9">
        <v>13</v>
      </c>
      <c r="C99" s="13" t="s">
        <v>2547</v>
      </c>
      <c r="D99" s="9">
        <v>0</v>
      </c>
      <c r="E99" s="9">
        <v>0</v>
      </c>
      <c r="F99" s="9">
        <v>10</v>
      </c>
      <c r="G99" s="76">
        <v>0</v>
      </c>
      <c r="I99" s="28"/>
      <c r="J99" s="28"/>
      <c r="K99" s="28"/>
      <c r="L99" s="28"/>
      <c r="M99" s="28"/>
    </row>
    <row r="100" spans="1:13" x14ac:dyDescent="0.2">
      <c r="A100" s="9">
        <v>6</v>
      </c>
      <c r="B100" s="9">
        <v>14</v>
      </c>
      <c r="C100" s="13" t="s">
        <v>2548</v>
      </c>
      <c r="D100" s="9">
        <v>0</v>
      </c>
      <c r="E100" s="9">
        <v>0</v>
      </c>
      <c r="F100" s="9">
        <v>10</v>
      </c>
      <c r="G100" s="76">
        <v>0</v>
      </c>
      <c r="I100" s="28"/>
      <c r="J100" s="28"/>
      <c r="K100" s="28"/>
      <c r="L100" s="28"/>
      <c r="M100" s="28"/>
    </row>
    <row r="101" spans="1:13" x14ac:dyDescent="0.2">
      <c r="A101" s="9">
        <v>6</v>
      </c>
      <c r="B101" s="9">
        <v>15</v>
      </c>
      <c r="C101" s="13" t="s">
        <v>2549</v>
      </c>
      <c r="D101" s="9">
        <v>0</v>
      </c>
      <c r="E101" s="9">
        <v>0</v>
      </c>
      <c r="F101" s="9">
        <v>10</v>
      </c>
      <c r="G101" s="76">
        <v>0</v>
      </c>
      <c r="I101" s="28"/>
      <c r="J101" s="28"/>
      <c r="K101" s="28"/>
      <c r="L101" s="28"/>
      <c r="M101" s="28"/>
    </row>
    <row r="102" spans="1:13" x14ac:dyDescent="0.2">
      <c r="A102" s="9">
        <v>6</v>
      </c>
      <c r="B102" s="9">
        <v>16</v>
      </c>
      <c r="C102" s="13" t="s">
        <v>2550</v>
      </c>
      <c r="D102" s="9">
        <v>0</v>
      </c>
      <c r="E102" s="9">
        <v>0</v>
      </c>
      <c r="F102" s="9">
        <v>10</v>
      </c>
      <c r="G102" s="76">
        <v>0</v>
      </c>
      <c r="I102" s="28"/>
      <c r="J102" s="28"/>
      <c r="K102" s="28"/>
      <c r="L102" s="28"/>
      <c r="M102" s="28"/>
    </row>
    <row r="103" spans="1:13" x14ac:dyDescent="0.2">
      <c r="A103" s="9">
        <v>6</v>
      </c>
      <c r="B103" s="9">
        <v>17</v>
      </c>
      <c r="C103" s="13" t="s">
        <v>2551</v>
      </c>
      <c r="D103" s="9">
        <v>0</v>
      </c>
      <c r="E103" s="9">
        <v>0</v>
      </c>
      <c r="F103" s="9">
        <v>10</v>
      </c>
      <c r="G103" s="76">
        <v>0</v>
      </c>
      <c r="I103" s="28"/>
      <c r="J103" s="28"/>
      <c r="K103" s="28"/>
      <c r="L103" s="28"/>
      <c r="M103" s="28"/>
    </row>
    <row r="104" spans="1:13" x14ac:dyDescent="0.2">
      <c r="A104" s="9">
        <v>7</v>
      </c>
      <c r="B104" s="9">
        <v>1</v>
      </c>
      <c r="C104" s="13" t="s">
        <v>2552</v>
      </c>
      <c r="D104" s="9">
        <v>27158.25</v>
      </c>
      <c r="E104" s="9">
        <v>51624.257609243599</v>
      </c>
      <c r="F104" s="9">
        <v>5</v>
      </c>
      <c r="G104" s="76">
        <v>0</v>
      </c>
      <c r="I104" s="28"/>
      <c r="J104" s="28"/>
      <c r="K104" s="28"/>
      <c r="L104" s="28"/>
      <c r="M104" s="28"/>
    </row>
    <row r="105" spans="1:13" x14ac:dyDescent="0.2">
      <c r="A105" s="9">
        <v>7</v>
      </c>
      <c r="B105" s="9">
        <v>2</v>
      </c>
      <c r="C105" s="13" t="s">
        <v>2553</v>
      </c>
      <c r="D105" s="9">
        <v>75769.053571428594</v>
      </c>
      <c r="E105" s="9">
        <v>168817.88445179601</v>
      </c>
      <c r="F105" s="9">
        <v>7</v>
      </c>
      <c r="G105" s="76">
        <v>0</v>
      </c>
      <c r="I105" s="28"/>
      <c r="J105" s="28"/>
      <c r="K105" s="28"/>
      <c r="L105" s="28"/>
      <c r="M105" s="28"/>
    </row>
    <row r="106" spans="1:13" x14ac:dyDescent="0.2">
      <c r="A106" s="9">
        <v>7</v>
      </c>
      <c r="B106" s="9">
        <v>3</v>
      </c>
      <c r="C106" s="13" t="s">
        <v>2554</v>
      </c>
      <c r="D106" s="9">
        <v>31284.7454545455</v>
      </c>
      <c r="E106" s="9">
        <v>265698.65235939599</v>
      </c>
      <c r="F106" s="9">
        <v>8.6999999999999993</v>
      </c>
      <c r="G106" s="76">
        <v>0</v>
      </c>
      <c r="I106" s="28"/>
      <c r="J106" s="28"/>
      <c r="K106" s="28"/>
      <c r="L106" s="28"/>
      <c r="M106" s="28"/>
    </row>
    <row r="107" spans="1:13" x14ac:dyDescent="0.2">
      <c r="A107" s="9">
        <v>7</v>
      </c>
      <c r="B107" s="9">
        <v>4</v>
      </c>
      <c r="C107" s="13" t="s">
        <v>2555</v>
      </c>
      <c r="D107" s="9">
        <v>14640.7647058824</v>
      </c>
      <c r="E107" s="9">
        <v>323118.40608921502</v>
      </c>
      <c r="F107" s="9">
        <v>8.6999999999999993</v>
      </c>
      <c r="G107" s="76">
        <v>0</v>
      </c>
      <c r="I107" s="28"/>
      <c r="J107" s="28"/>
      <c r="K107" s="28"/>
      <c r="L107" s="28"/>
      <c r="M107" s="28"/>
    </row>
    <row r="108" spans="1:13" x14ac:dyDescent="0.2">
      <c r="A108" s="9">
        <v>7</v>
      </c>
      <c r="B108" s="9">
        <v>5</v>
      </c>
      <c r="C108" s="13" t="s">
        <v>2556</v>
      </c>
      <c r="D108" s="9">
        <v>4573.4102564102604</v>
      </c>
      <c r="E108" s="9">
        <v>455505.02025859</v>
      </c>
      <c r="F108" s="9">
        <v>10</v>
      </c>
      <c r="G108" s="76">
        <v>0</v>
      </c>
      <c r="I108" s="28"/>
      <c r="J108" s="28"/>
      <c r="K108" s="28"/>
      <c r="L108" s="28"/>
      <c r="M108" s="28"/>
    </row>
    <row r="109" spans="1:13" x14ac:dyDescent="0.2">
      <c r="A109" s="9">
        <v>7</v>
      </c>
      <c r="B109" s="9">
        <v>6</v>
      </c>
      <c r="C109" s="13" t="s">
        <v>2557</v>
      </c>
      <c r="D109" s="9">
        <v>3091.13513513513</v>
      </c>
      <c r="E109" s="9">
        <v>507934.353323519</v>
      </c>
      <c r="F109" s="9">
        <v>10</v>
      </c>
      <c r="G109" s="76">
        <v>0</v>
      </c>
      <c r="I109" s="28"/>
      <c r="J109" s="28"/>
      <c r="K109" s="28"/>
      <c r="L109" s="28"/>
      <c r="M109" s="28"/>
    </row>
    <row r="110" spans="1:13" x14ac:dyDescent="0.2">
      <c r="A110" s="9">
        <v>7</v>
      </c>
      <c r="B110" s="9">
        <v>7</v>
      </c>
      <c r="C110" s="13" t="s">
        <v>2558</v>
      </c>
      <c r="D110" s="9">
        <v>3475.5555555555602</v>
      </c>
      <c r="E110" s="9">
        <v>534668.96637364302</v>
      </c>
      <c r="F110" s="9">
        <v>11.25</v>
      </c>
      <c r="G110" s="76">
        <v>0</v>
      </c>
      <c r="I110" s="28"/>
      <c r="J110" s="28"/>
      <c r="K110" s="28"/>
      <c r="L110" s="28"/>
      <c r="M110" s="28"/>
    </row>
    <row r="111" spans="1:13" x14ac:dyDescent="0.2">
      <c r="A111" s="9">
        <v>7</v>
      </c>
      <c r="B111" s="9">
        <v>8</v>
      </c>
      <c r="C111" s="13" t="s">
        <v>2559</v>
      </c>
      <c r="D111" s="9">
        <v>4216.0833333333303</v>
      </c>
      <c r="E111" s="9">
        <v>220846.670863815</v>
      </c>
      <c r="F111" s="9">
        <v>12</v>
      </c>
      <c r="G111" s="76">
        <v>0</v>
      </c>
      <c r="I111" s="28"/>
      <c r="J111" s="28"/>
      <c r="K111" s="28"/>
      <c r="L111" s="28"/>
      <c r="M111" s="28"/>
    </row>
    <row r="112" spans="1:13" x14ac:dyDescent="0.2">
      <c r="A112" s="9">
        <v>7</v>
      </c>
      <c r="B112" s="9">
        <v>9</v>
      </c>
      <c r="C112" s="13" t="s">
        <v>2560</v>
      </c>
      <c r="D112" s="9">
        <v>6483.2093023255802</v>
      </c>
      <c r="E112" s="9">
        <v>251534.35258962199</v>
      </c>
      <c r="F112" s="9">
        <v>7</v>
      </c>
      <c r="G112" s="76">
        <v>0</v>
      </c>
      <c r="I112" s="28"/>
      <c r="J112" s="28"/>
      <c r="K112" s="28"/>
      <c r="L112" s="28"/>
      <c r="M112" s="28"/>
    </row>
    <row r="113" spans="1:13" x14ac:dyDescent="0.2">
      <c r="A113" s="9">
        <v>7</v>
      </c>
      <c r="B113" s="9">
        <v>10</v>
      </c>
      <c r="C113" s="13" t="s">
        <v>2561</v>
      </c>
      <c r="D113" s="9">
        <v>11579.027777777799</v>
      </c>
      <c r="E113" s="9">
        <v>431600.10030695202</v>
      </c>
      <c r="F113" s="9">
        <v>10</v>
      </c>
      <c r="G113" s="76">
        <v>0</v>
      </c>
      <c r="I113" s="28"/>
      <c r="J113" s="28"/>
      <c r="K113" s="28"/>
      <c r="L113" s="28"/>
      <c r="M113" s="28"/>
    </row>
    <row r="114" spans="1:13" x14ac:dyDescent="0.2">
      <c r="A114" s="9">
        <v>7</v>
      </c>
      <c r="B114" s="9">
        <v>11</v>
      </c>
      <c r="C114" s="13" t="s">
        <v>2562</v>
      </c>
      <c r="D114" s="9">
        <v>3796.0666666666698</v>
      </c>
      <c r="E114" s="9">
        <v>203289.59394620499</v>
      </c>
      <c r="F114" s="9">
        <v>8.5</v>
      </c>
      <c r="G114" s="76">
        <v>0</v>
      </c>
      <c r="I114" s="28"/>
      <c r="J114" s="28"/>
      <c r="K114" s="28"/>
      <c r="L114" s="28"/>
      <c r="M114" s="28"/>
    </row>
    <row r="115" spans="1:13" x14ac:dyDescent="0.2">
      <c r="A115" s="9">
        <v>7</v>
      </c>
      <c r="B115" s="9">
        <v>12</v>
      </c>
      <c r="C115" s="13" t="s">
        <v>2563</v>
      </c>
      <c r="D115" s="9">
        <v>0</v>
      </c>
      <c r="E115" s="9">
        <v>0</v>
      </c>
      <c r="F115" s="9">
        <v>33</v>
      </c>
      <c r="G115" s="76">
        <v>0</v>
      </c>
      <c r="I115" s="28"/>
      <c r="J115" s="28"/>
      <c r="K115" s="28"/>
      <c r="L115" s="28"/>
      <c r="M115" s="28"/>
    </row>
    <row r="116" spans="1:13" x14ac:dyDescent="0.2">
      <c r="A116" s="9">
        <v>7</v>
      </c>
      <c r="B116" s="9">
        <v>13</v>
      </c>
      <c r="C116" s="13" t="s">
        <v>2564</v>
      </c>
      <c r="D116" s="9">
        <v>0</v>
      </c>
      <c r="E116" s="9">
        <v>0</v>
      </c>
      <c r="F116" s="9">
        <v>6.5</v>
      </c>
      <c r="G116" s="76">
        <v>0</v>
      </c>
      <c r="I116" s="28"/>
      <c r="J116" s="28"/>
      <c r="K116" s="28"/>
      <c r="L116" s="28"/>
      <c r="M116" s="28"/>
    </row>
    <row r="117" spans="1:13" x14ac:dyDescent="0.2">
      <c r="A117" s="9">
        <v>7</v>
      </c>
      <c r="B117" s="9">
        <v>14</v>
      </c>
      <c r="C117" s="13" t="s">
        <v>2565</v>
      </c>
      <c r="D117" s="9">
        <v>0</v>
      </c>
      <c r="E117" s="9">
        <v>0</v>
      </c>
      <c r="F117" s="9">
        <v>8.75</v>
      </c>
      <c r="G117" s="76">
        <v>0</v>
      </c>
      <c r="I117" s="28"/>
      <c r="J117" s="28"/>
      <c r="K117" s="28"/>
      <c r="L117" s="28"/>
      <c r="M117" s="28"/>
    </row>
    <row r="118" spans="1:13" x14ac:dyDescent="0.2">
      <c r="A118" s="9">
        <v>7</v>
      </c>
      <c r="B118" s="9">
        <v>15</v>
      </c>
      <c r="C118" s="13" t="s">
        <v>2566</v>
      </c>
      <c r="D118" s="9">
        <v>0</v>
      </c>
      <c r="E118" s="9">
        <v>0</v>
      </c>
      <c r="F118" s="9">
        <v>10</v>
      </c>
      <c r="G118" s="76">
        <v>0</v>
      </c>
      <c r="I118" s="28"/>
      <c r="J118" s="28"/>
      <c r="K118" s="28"/>
      <c r="L118" s="28"/>
      <c r="M118" s="28"/>
    </row>
    <row r="119" spans="1:13" x14ac:dyDescent="0.2">
      <c r="A119" s="9">
        <v>7</v>
      </c>
      <c r="B119" s="9">
        <v>16</v>
      </c>
      <c r="C119" s="13" t="s">
        <v>2567</v>
      </c>
      <c r="D119" s="9">
        <v>0</v>
      </c>
      <c r="E119" s="9">
        <v>0</v>
      </c>
      <c r="F119" s="9">
        <v>13</v>
      </c>
      <c r="G119" s="76">
        <v>0</v>
      </c>
      <c r="I119" s="28"/>
      <c r="J119" s="28"/>
      <c r="K119" s="28"/>
      <c r="L119" s="28"/>
      <c r="M119" s="28"/>
    </row>
    <row r="120" spans="1:13" x14ac:dyDescent="0.2">
      <c r="A120" s="9">
        <v>7</v>
      </c>
      <c r="B120" s="9">
        <v>17</v>
      </c>
      <c r="C120" s="13" t="s">
        <v>2568</v>
      </c>
      <c r="D120" s="9">
        <v>0</v>
      </c>
      <c r="E120" s="9">
        <v>0</v>
      </c>
      <c r="F120" s="9">
        <v>13</v>
      </c>
      <c r="G120" s="76">
        <v>0</v>
      </c>
    </row>
    <row r="121" spans="1:13" x14ac:dyDescent="0.2">
      <c r="A121" s="9">
        <v>8</v>
      </c>
      <c r="B121" s="9">
        <v>1</v>
      </c>
      <c r="C121" s="13" t="s">
        <v>2569</v>
      </c>
      <c r="D121" s="9">
        <v>40637.800000000003</v>
      </c>
      <c r="E121" s="9">
        <v>39546.2352183966</v>
      </c>
      <c r="F121" s="9">
        <v>5.7</v>
      </c>
      <c r="G121" s="76">
        <v>44193.725810000004</v>
      </c>
    </row>
    <row r="122" spans="1:13" x14ac:dyDescent="0.2">
      <c r="A122" s="9">
        <v>8</v>
      </c>
      <c r="B122" s="9">
        <v>2</v>
      </c>
      <c r="C122" s="13" t="s">
        <v>2570</v>
      </c>
      <c r="D122" s="9">
        <v>66639.020833333299</v>
      </c>
      <c r="E122" s="9">
        <v>111736.39915383</v>
      </c>
      <c r="F122" s="9">
        <v>6</v>
      </c>
      <c r="G122" s="76">
        <v>129323.452</v>
      </c>
    </row>
    <row r="123" spans="1:13" x14ac:dyDescent="0.2">
      <c r="A123" s="9">
        <v>8</v>
      </c>
      <c r="B123" s="9">
        <v>3</v>
      </c>
      <c r="C123" s="13" t="s">
        <v>2571</v>
      </c>
      <c r="D123" s="9">
        <v>18253.479166666701</v>
      </c>
      <c r="E123" s="9">
        <v>198737.88594979199</v>
      </c>
      <c r="F123" s="9">
        <v>6.3</v>
      </c>
      <c r="G123" s="76">
        <v>235801.96429999999</v>
      </c>
    </row>
    <row r="124" spans="1:13" x14ac:dyDescent="0.2">
      <c r="A124" s="9">
        <v>8</v>
      </c>
      <c r="B124" s="9">
        <v>4</v>
      </c>
      <c r="C124" s="13" t="s">
        <v>2572</v>
      </c>
      <c r="D124" s="9">
        <v>8486.4186046511604</v>
      </c>
      <c r="E124" s="9">
        <v>243940.22622907601</v>
      </c>
      <c r="F124" s="9">
        <v>6.3</v>
      </c>
      <c r="G124" s="76">
        <v>309972.41009999998</v>
      </c>
    </row>
    <row r="125" spans="1:13" x14ac:dyDescent="0.2">
      <c r="A125" s="9">
        <v>8</v>
      </c>
      <c r="B125" s="9">
        <v>5</v>
      </c>
      <c r="C125" s="13" t="s">
        <v>2573</v>
      </c>
      <c r="D125" s="9">
        <v>3590.96</v>
      </c>
      <c r="E125" s="9">
        <v>253554.91226847901</v>
      </c>
      <c r="F125" s="9">
        <v>6.3</v>
      </c>
      <c r="G125" s="76">
        <v>397285.20699999999</v>
      </c>
    </row>
    <row r="126" spans="1:13" x14ac:dyDescent="0.2">
      <c r="A126" s="9">
        <v>8</v>
      </c>
      <c r="B126" s="9">
        <v>6</v>
      </c>
      <c r="C126" s="13" t="s">
        <v>2574</v>
      </c>
      <c r="D126" s="9">
        <v>2841.9130434782601</v>
      </c>
      <c r="E126" s="9">
        <v>262950.91142687597</v>
      </c>
      <c r="F126" s="9">
        <v>6.3</v>
      </c>
      <c r="G126" s="76">
        <v>343254.76890000002</v>
      </c>
    </row>
    <row r="127" spans="1:13" x14ac:dyDescent="0.2">
      <c r="A127" s="9">
        <v>8</v>
      </c>
      <c r="B127" s="9">
        <v>7</v>
      </c>
      <c r="C127" s="13" t="s">
        <v>2575</v>
      </c>
      <c r="D127" s="9">
        <v>4460.5555555555602</v>
      </c>
      <c r="E127" s="9">
        <v>288559.69658733002</v>
      </c>
      <c r="F127" s="9">
        <v>6.3</v>
      </c>
      <c r="G127" s="76">
        <v>317652.67910000001</v>
      </c>
    </row>
    <row r="128" spans="1:13" x14ac:dyDescent="0.2">
      <c r="A128" s="9">
        <v>8</v>
      </c>
      <c r="B128" s="9">
        <v>8</v>
      </c>
      <c r="C128" s="13" t="s">
        <v>2576</v>
      </c>
      <c r="D128" s="9">
        <v>5293.7</v>
      </c>
      <c r="E128" s="9">
        <v>875986.49325507903</v>
      </c>
      <c r="F128" s="9">
        <v>6.3</v>
      </c>
      <c r="G128" s="76">
        <v>817917.70389999996</v>
      </c>
    </row>
    <row r="129" spans="1:7" x14ac:dyDescent="0.2">
      <c r="A129" s="9">
        <v>8</v>
      </c>
      <c r="B129" s="9">
        <v>9</v>
      </c>
      <c r="C129" s="13" t="s">
        <v>2577</v>
      </c>
      <c r="D129" s="9">
        <v>3181.0222222222201</v>
      </c>
      <c r="E129" s="9">
        <v>148498.724170028</v>
      </c>
      <c r="F129" s="9">
        <v>8</v>
      </c>
      <c r="G129" s="76">
        <v>185596.1605</v>
      </c>
    </row>
    <row r="130" spans="1:7" x14ac:dyDescent="0.2">
      <c r="A130" s="9">
        <v>8</v>
      </c>
      <c r="B130" s="9">
        <v>10</v>
      </c>
      <c r="C130" s="13" t="s">
        <v>2578</v>
      </c>
      <c r="D130" s="9">
        <v>3069.4</v>
      </c>
      <c r="E130" s="9">
        <v>258822.065672214</v>
      </c>
      <c r="F130" s="9">
        <v>8.3000000000000007</v>
      </c>
      <c r="G130" s="76">
        <v>325667.2708</v>
      </c>
    </row>
    <row r="131" spans="1:7" x14ac:dyDescent="0.2">
      <c r="A131" s="9">
        <v>8</v>
      </c>
      <c r="B131" s="9">
        <v>11</v>
      </c>
      <c r="C131" s="13" t="s">
        <v>2579</v>
      </c>
      <c r="D131" s="9">
        <v>402.52941176470603</v>
      </c>
      <c r="E131" s="9">
        <v>51969.289310673703</v>
      </c>
      <c r="F131" s="9">
        <v>8.6</v>
      </c>
      <c r="G131" s="76">
        <v>57373.671040000001</v>
      </c>
    </row>
    <row r="132" spans="1:7" x14ac:dyDescent="0.2">
      <c r="A132" s="9">
        <v>8</v>
      </c>
      <c r="B132" s="9">
        <v>12</v>
      </c>
      <c r="C132" s="13" t="s">
        <v>2580</v>
      </c>
      <c r="D132" s="9">
        <v>0</v>
      </c>
      <c r="E132" s="9">
        <v>0</v>
      </c>
      <c r="F132" s="9">
        <v>25</v>
      </c>
      <c r="G132" s="76">
        <v>40462.939530000003</v>
      </c>
    </row>
    <row r="133" spans="1:7" x14ac:dyDescent="0.2">
      <c r="A133" s="9">
        <v>8</v>
      </c>
      <c r="B133" s="9">
        <v>13</v>
      </c>
      <c r="C133" s="13" t="s">
        <v>2581</v>
      </c>
      <c r="D133" s="9">
        <v>0</v>
      </c>
      <c r="E133" s="9">
        <v>0</v>
      </c>
      <c r="F133" s="9">
        <v>7</v>
      </c>
      <c r="G133" s="76">
        <v>0</v>
      </c>
    </row>
    <row r="134" spans="1:7" x14ac:dyDescent="0.2">
      <c r="A134" s="9">
        <v>8</v>
      </c>
      <c r="B134" s="9">
        <v>14</v>
      </c>
      <c r="C134" s="13" t="s">
        <v>2582</v>
      </c>
      <c r="D134" s="9">
        <v>0</v>
      </c>
      <c r="E134" s="9">
        <v>0</v>
      </c>
      <c r="F134" s="9">
        <v>8</v>
      </c>
      <c r="G134" s="76">
        <v>0</v>
      </c>
    </row>
    <row r="135" spans="1:7" x14ac:dyDescent="0.2">
      <c r="A135" s="9">
        <v>8</v>
      </c>
      <c r="B135" s="9">
        <v>15</v>
      </c>
      <c r="C135" s="13" t="s">
        <v>2583</v>
      </c>
      <c r="D135" s="9">
        <v>0</v>
      </c>
      <c r="E135" s="9">
        <v>0</v>
      </c>
      <c r="F135" s="9">
        <v>8</v>
      </c>
      <c r="G135" s="76">
        <v>0</v>
      </c>
    </row>
    <row r="136" spans="1:7" x14ac:dyDescent="0.2">
      <c r="A136" s="9">
        <v>8</v>
      </c>
      <c r="B136" s="9">
        <v>16</v>
      </c>
      <c r="C136" s="13" t="s">
        <v>2584</v>
      </c>
      <c r="D136" s="9">
        <v>0</v>
      </c>
      <c r="E136" s="9">
        <v>0</v>
      </c>
      <c r="F136" s="9">
        <v>8</v>
      </c>
      <c r="G136" s="76">
        <v>0</v>
      </c>
    </row>
    <row r="137" spans="1:7" x14ac:dyDescent="0.2">
      <c r="A137" s="9">
        <v>8</v>
      </c>
      <c r="B137" s="9">
        <v>17</v>
      </c>
      <c r="C137" s="13" t="s">
        <v>2585</v>
      </c>
      <c r="D137" s="9">
        <v>0</v>
      </c>
      <c r="E137" s="9">
        <v>0</v>
      </c>
      <c r="F137" s="9">
        <v>8</v>
      </c>
      <c r="G137" s="76">
        <v>0</v>
      </c>
    </row>
    <row r="138" spans="1:7" x14ac:dyDescent="0.2">
      <c r="A138" s="9">
        <v>9</v>
      </c>
      <c r="B138" s="9">
        <v>1</v>
      </c>
      <c r="C138" s="13" t="s">
        <v>2586</v>
      </c>
      <c r="D138" s="9">
        <v>0</v>
      </c>
      <c r="E138" s="9">
        <v>0</v>
      </c>
      <c r="F138" s="9">
        <v>2</v>
      </c>
      <c r="G138" s="76">
        <v>0</v>
      </c>
    </row>
    <row r="139" spans="1:7" x14ac:dyDescent="0.2">
      <c r="A139" s="9">
        <v>9</v>
      </c>
      <c r="B139" s="9">
        <v>2</v>
      </c>
      <c r="C139" s="13" t="s">
        <v>2587</v>
      </c>
      <c r="D139" s="9">
        <v>2500938</v>
      </c>
      <c r="E139" s="9">
        <v>351868.229603404</v>
      </c>
      <c r="F139" s="9">
        <v>2</v>
      </c>
      <c r="G139" s="76">
        <v>357972.02120000002</v>
      </c>
    </row>
    <row r="140" spans="1:7" x14ac:dyDescent="0.2">
      <c r="A140" s="9">
        <v>9</v>
      </c>
      <c r="B140" s="9">
        <v>3</v>
      </c>
      <c r="C140" s="13" t="s">
        <v>2588</v>
      </c>
      <c r="D140" s="9">
        <v>2173658.6666666698</v>
      </c>
      <c r="E140" s="9">
        <v>590752.79030219896</v>
      </c>
      <c r="F140" s="9">
        <v>2</v>
      </c>
      <c r="G140" s="76">
        <v>644722.06660000002</v>
      </c>
    </row>
    <row r="141" spans="1:7" x14ac:dyDescent="0.2">
      <c r="A141" s="9">
        <v>9</v>
      </c>
      <c r="B141" s="9">
        <v>4</v>
      </c>
      <c r="C141" s="13" t="s">
        <v>2589</v>
      </c>
      <c r="D141" s="9">
        <v>1027598</v>
      </c>
      <c r="E141" s="9">
        <v>776761.44025653705</v>
      </c>
      <c r="F141" s="9">
        <v>5</v>
      </c>
      <c r="G141" s="76">
        <v>913845.54189999995</v>
      </c>
    </row>
    <row r="142" spans="1:7" x14ac:dyDescent="0.2">
      <c r="A142" s="9">
        <v>9</v>
      </c>
      <c r="B142" s="9">
        <v>5</v>
      </c>
      <c r="C142" s="13" t="s">
        <v>2590</v>
      </c>
      <c r="D142" s="9">
        <v>215844.33333333299</v>
      </c>
      <c r="E142" s="9">
        <v>895573.14258249698</v>
      </c>
      <c r="F142" s="9">
        <v>8</v>
      </c>
      <c r="G142" s="76">
        <v>1173293.0660000001</v>
      </c>
    </row>
    <row r="143" spans="1:7" x14ac:dyDescent="0.2">
      <c r="A143" s="9">
        <v>9</v>
      </c>
      <c r="B143" s="9">
        <v>6</v>
      </c>
      <c r="C143" s="13" t="s">
        <v>2591</v>
      </c>
      <c r="D143" s="9">
        <v>109182.66666666701</v>
      </c>
      <c r="E143" s="9">
        <v>882236.93728014501</v>
      </c>
      <c r="F143" s="9">
        <v>11</v>
      </c>
      <c r="G143" s="76">
        <v>1191574.4480000001</v>
      </c>
    </row>
    <row r="144" spans="1:7" x14ac:dyDescent="0.2">
      <c r="A144" s="9">
        <v>9</v>
      </c>
      <c r="B144" s="9">
        <v>7</v>
      </c>
      <c r="C144" s="13" t="s">
        <v>2592</v>
      </c>
      <c r="D144" s="9">
        <v>44385</v>
      </c>
      <c r="E144" s="9">
        <v>943830.45220621605</v>
      </c>
      <c r="F144" s="9">
        <v>11</v>
      </c>
      <c r="G144" s="76">
        <v>1231908.9820000001</v>
      </c>
    </row>
    <row r="145" spans="1:7" x14ac:dyDescent="0.2">
      <c r="A145" s="9">
        <v>9</v>
      </c>
      <c r="B145" s="9">
        <v>8</v>
      </c>
      <c r="C145" s="13" t="s">
        <v>2593</v>
      </c>
      <c r="D145" s="9">
        <v>55990.666666666701</v>
      </c>
      <c r="E145" s="9">
        <v>952100.095253026</v>
      </c>
      <c r="F145" s="9">
        <v>11</v>
      </c>
      <c r="G145" s="76">
        <v>1353835.024</v>
      </c>
    </row>
    <row r="146" spans="1:7" x14ac:dyDescent="0.2">
      <c r="A146" s="9">
        <v>9</v>
      </c>
      <c r="B146" s="9">
        <v>9</v>
      </c>
      <c r="C146" s="13" t="s">
        <v>2594</v>
      </c>
      <c r="D146" s="9">
        <v>0</v>
      </c>
      <c r="E146" s="9">
        <v>0</v>
      </c>
      <c r="F146" s="9">
        <v>14</v>
      </c>
      <c r="G146" s="76">
        <v>0</v>
      </c>
    </row>
    <row r="147" spans="1:7" x14ac:dyDescent="0.2">
      <c r="A147" s="9">
        <v>9</v>
      </c>
      <c r="B147" s="9">
        <v>10</v>
      </c>
      <c r="C147" s="13" t="s">
        <v>2595</v>
      </c>
      <c r="D147" s="9">
        <v>919290</v>
      </c>
      <c r="E147" s="9">
        <v>1074787.5287806599</v>
      </c>
      <c r="F147" s="9">
        <v>14</v>
      </c>
      <c r="G147" s="76">
        <v>1354442.713</v>
      </c>
    </row>
    <row r="148" spans="1:7" x14ac:dyDescent="0.2">
      <c r="A148" s="9">
        <v>9</v>
      </c>
      <c r="B148" s="9">
        <v>11</v>
      </c>
      <c r="C148" s="13" t="s">
        <v>2596</v>
      </c>
      <c r="D148" s="9">
        <v>36768</v>
      </c>
      <c r="E148" s="9">
        <v>338617.93705211102</v>
      </c>
      <c r="F148" s="9">
        <v>14</v>
      </c>
      <c r="G148" s="76">
        <v>439414.5661</v>
      </c>
    </row>
    <row r="149" spans="1:7" x14ac:dyDescent="0.2">
      <c r="A149" s="9">
        <v>9</v>
      </c>
      <c r="B149" s="9">
        <v>12</v>
      </c>
      <c r="C149" s="13" t="s">
        <v>2597</v>
      </c>
      <c r="D149" s="9">
        <v>0</v>
      </c>
      <c r="E149" s="9">
        <v>0</v>
      </c>
      <c r="F149" s="9">
        <v>33</v>
      </c>
      <c r="G149" s="76">
        <v>0</v>
      </c>
    </row>
    <row r="150" spans="1:7" x14ac:dyDescent="0.2">
      <c r="A150" s="9">
        <v>9</v>
      </c>
      <c r="B150" s="9">
        <v>13</v>
      </c>
      <c r="C150" s="13" t="s">
        <v>2598</v>
      </c>
      <c r="D150" s="9">
        <v>0</v>
      </c>
      <c r="E150" s="9">
        <v>0</v>
      </c>
      <c r="F150" s="9">
        <v>5</v>
      </c>
      <c r="G150" s="76">
        <v>0</v>
      </c>
    </row>
    <row r="151" spans="1:7" x14ac:dyDescent="0.2">
      <c r="A151" s="9">
        <v>9</v>
      </c>
      <c r="B151" s="9">
        <v>14</v>
      </c>
      <c r="C151" s="13" t="s">
        <v>2599</v>
      </c>
      <c r="D151" s="9">
        <v>0</v>
      </c>
      <c r="E151" s="9">
        <v>0</v>
      </c>
      <c r="F151" s="9">
        <v>5</v>
      </c>
      <c r="G151" s="76">
        <v>0</v>
      </c>
    </row>
    <row r="152" spans="1:7" x14ac:dyDescent="0.2">
      <c r="A152" s="9">
        <v>9</v>
      </c>
      <c r="B152" s="9">
        <v>15</v>
      </c>
      <c r="C152" s="13" t="s">
        <v>2600</v>
      </c>
      <c r="D152" s="9">
        <v>0</v>
      </c>
      <c r="E152" s="9">
        <v>0</v>
      </c>
      <c r="F152" s="9">
        <v>14</v>
      </c>
      <c r="G152" s="76">
        <v>0</v>
      </c>
    </row>
    <row r="153" spans="1:7" x14ac:dyDescent="0.2">
      <c r="A153" s="9">
        <v>9</v>
      </c>
      <c r="B153" s="9">
        <v>16</v>
      </c>
      <c r="C153" s="13" t="s">
        <v>2601</v>
      </c>
      <c r="D153" s="9">
        <v>0</v>
      </c>
      <c r="E153" s="9">
        <v>0</v>
      </c>
      <c r="F153" s="9">
        <v>14</v>
      </c>
      <c r="G153" s="76">
        <v>0</v>
      </c>
    </row>
    <row r="154" spans="1:7" x14ac:dyDescent="0.2">
      <c r="A154" s="9">
        <v>9</v>
      </c>
      <c r="B154" s="9">
        <v>17</v>
      </c>
      <c r="C154" s="13" t="s">
        <v>2602</v>
      </c>
      <c r="D154" s="9">
        <v>0</v>
      </c>
      <c r="E154" s="9">
        <v>0</v>
      </c>
      <c r="F154" s="9">
        <v>14</v>
      </c>
      <c r="G154" s="76">
        <v>0</v>
      </c>
    </row>
    <row r="155" spans="1:7" x14ac:dyDescent="0.2">
      <c r="A155" s="9">
        <v>10</v>
      </c>
      <c r="B155" s="9">
        <v>1</v>
      </c>
      <c r="C155" s="13" t="s">
        <v>2603</v>
      </c>
      <c r="D155" s="9">
        <v>81833</v>
      </c>
      <c r="E155" s="9">
        <v>28778.0116050133</v>
      </c>
      <c r="F155" s="9">
        <v>6</v>
      </c>
      <c r="G155" s="76">
        <v>31648.458600000002</v>
      </c>
    </row>
    <row r="156" spans="1:7" x14ac:dyDescent="0.2">
      <c r="A156" s="9">
        <v>10</v>
      </c>
      <c r="B156" s="9">
        <v>2</v>
      </c>
      <c r="C156" s="13" t="s">
        <v>2604</v>
      </c>
      <c r="D156" s="9">
        <v>823164.84615384601</v>
      </c>
      <c r="E156" s="9">
        <v>210675.817652675</v>
      </c>
      <c r="F156" s="9">
        <v>9</v>
      </c>
      <c r="G156" s="76">
        <v>237180.9172</v>
      </c>
    </row>
    <row r="157" spans="1:7" x14ac:dyDescent="0.2">
      <c r="A157" s="9">
        <v>10</v>
      </c>
      <c r="B157" s="9">
        <v>3</v>
      </c>
      <c r="C157" s="13" t="s">
        <v>2605</v>
      </c>
      <c r="D157" s="9">
        <v>343334.28571428597</v>
      </c>
      <c r="E157" s="9">
        <v>365049.50267229299</v>
      </c>
      <c r="F157" s="9">
        <v>10</v>
      </c>
      <c r="G157" s="76">
        <v>443601.96669999999</v>
      </c>
    </row>
    <row r="158" spans="1:7" x14ac:dyDescent="0.2">
      <c r="A158" s="9">
        <v>10</v>
      </c>
      <c r="B158" s="9">
        <v>4</v>
      </c>
      <c r="C158" s="13" t="s">
        <v>2606</v>
      </c>
      <c r="D158" s="9">
        <v>188027.14285714299</v>
      </c>
      <c r="E158" s="9">
        <v>450039.73350497102</v>
      </c>
      <c r="F158" s="9">
        <v>10.5</v>
      </c>
      <c r="G158" s="76">
        <v>587027.61670000001</v>
      </c>
    </row>
    <row r="159" spans="1:7" x14ac:dyDescent="0.2">
      <c r="A159" s="9">
        <v>10</v>
      </c>
      <c r="B159" s="9">
        <v>5</v>
      </c>
      <c r="C159" s="13" t="s">
        <v>2607</v>
      </c>
      <c r="D159" s="9">
        <v>46317</v>
      </c>
      <c r="E159" s="9">
        <v>538871.69131526304</v>
      </c>
      <c r="F159" s="9">
        <v>12</v>
      </c>
      <c r="G159" s="76">
        <v>673098.68279999995</v>
      </c>
    </row>
    <row r="160" spans="1:7" x14ac:dyDescent="0.2">
      <c r="A160" s="9">
        <v>10</v>
      </c>
      <c r="B160" s="9">
        <v>6</v>
      </c>
      <c r="C160" s="13" t="s">
        <v>2608</v>
      </c>
      <c r="D160" s="9">
        <v>30051.5</v>
      </c>
      <c r="E160" s="9">
        <v>514753.72848022898</v>
      </c>
      <c r="F160" s="9">
        <v>13</v>
      </c>
      <c r="G160" s="76">
        <v>782688.78449999995</v>
      </c>
    </row>
    <row r="161" spans="1:7" x14ac:dyDescent="0.2">
      <c r="A161" s="9">
        <v>10</v>
      </c>
      <c r="B161" s="9">
        <v>7</v>
      </c>
      <c r="C161" s="13" t="s">
        <v>2609</v>
      </c>
      <c r="D161" s="9">
        <v>33076.181818181802</v>
      </c>
      <c r="E161" s="9">
        <v>632645.74059699895</v>
      </c>
      <c r="F161" s="9">
        <v>16</v>
      </c>
      <c r="G161" s="76">
        <v>855523.50699999998</v>
      </c>
    </row>
    <row r="162" spans="1:7" x14ac:dyDescent="0.2">
      <c r="A162" s="9">
        <v>10</v>
      </c>
      <c r="B162" s="9">
        <v>8</v>
      </c>
      <c r="C162" s="13" t="s">
        <v>2610</v>
      </c>
      <c r="D162" s="9">
        <v>29555.4545454545</v>
      </c>
      <c r="E162" s="9">
        <v>504039.46505529998</v>
      </c>
      <c r="F162" s="9">
        <v>16</v>
      </c>
      <c r="G162" s="76">
        <v>761965.52260000003</v>
      </c>
    </row>
    <row r="163" spans="1:7" x14ac:dyDescent="0.2">
      <c r="A163" s="9">
        <v>10</v>
      </c>
      <c r="B163" s="9">
        <v>9</v>
      </c>
      <c r="C163" s="13" t="s">
        <v>2611</v>
      </c>
      <c r="D163" s="9">
        <v>48948.875</v>
      </c>
      <c r="E163" s="9">
        <v>456832.62774537998</v>
      </c>
      <c r="F163" s="9">
        <v>16</v>
      </c>
      <c r="G163" s="76">
        <v>631977.54319999996</v>
      </c>
    </row>
    <row r="164" spans="1:7" x14ac:dyDescent="0.2">
      <c r="A164" s="9">
        <v>10</v>
      </c>
      <c r="B164" s="9">
        <v>10</v>
      </c>
      <c r="C164" s="13" t="s">
        <v>2424</v>
      </c>
      <c r="D164" s="9">
        <v>136197.30769230801</v>
      </c>
      <c r="E164" s="9">
        <v>595540.04117042001</v>
      </c>
      <c r="F164" s="9">
        <v>16</v>
      </c>
      <c r="G164" s="76">
        <v>833174.99179999996</v>
      </c>
    </row>
    <row r="165" spans="1:7" x14ac:dyDescent="0.2">
      <c r="A165" s="9">
        <v>10</v>
      </c>
      <c r="B165" s="9">
        <v>11</v>
      </c>
      <c r="C165" s="13" t="s">
        <v>2425</v>
      </c>
      <c r="D165" s="9">
        <v>25084.692307692301</v>
      </c>
      <c r="E165" s="9">
        <v>188685.08367081999</v>
      </c>
      <c r="F165" s="9">
        <v>16</v>
      </c>
      <c r="G165" s="76">
        <v>247360.68150000001</v>
      </c>
    </row>
    <row r="166" spans="1:7" x14ac:dyDescent="0.2">
      <c r="A166" s="9">
        <v>10</v>
      </c>
      <c r="B166" s="9">
        <v>12</v>
      </c>
      <c r="C166" s="13" t="s">
        <v>2426</v>
      </c>
      <c r="D166" s="9">
        <v>0</v>
      </c>
      <c r="E166" s="9">
        <v>0</v>
      </c>
      <c r="F166" s="9">
        <v>33</v>
      </c>
      <c r="G166" s="76">
        <v>0</v>
      </c>
    </row>
    <row r="167" spans="1:7" x14ac:dyDescent="0.2">
      <c r="A167" s="9">
        <v>10</v>
      </c>
      <c r="B167" s="9">
        <v>13</v>
      </c>
      <c r="C167" s="13" t="s">
        <v>2612</v>
      </c>
      <c r="D167" s="9">
        <v>0</v>
      </c>
      <c r="E167" s="9">
        <v>0</v>
      </c>
      <c r="F167" s="9">
        <v>11</v>
      </c>
      <c r="G167" s="76">
        <v>0</v>
      </c>
    </row>
    <row r="168" spans="1:7" x14ac:dyDescent="0.2">
      <c r="A168" s="9">
        <v>10</v>
      </c>
      <c r="B168" s="9">
        <v>14</v>
      </c>
      <c r="C168" s="13" t="s">
        <v>2613</v>
      </c>
      <c r="D168" s="9">
        <v>0</v>
      </c>
      <c r="E168" s="9">
        <v>0</v>
      </c>
      <c r="F168" s="9">
        <v>15</v>
      </c>
      <c r="G168" s="76">
        <v>0</v>
      </c>
    </row>
    <row r="169" spans="1:7" x14ac:dyDescent="0.2">
      <c r="A169" s="9">
        <v>10</v>
      </c>
      <c r="B169" s="9">
        <v>15</v>
      </c>
      <c r="C169" s="13" t="s">
        <v>2614</v>
      </c>
      <c r="D169" s="9">
        <v>0</v>
      </c>
      <c r="E169" s="9">
        <v>0</v>
      </c>
      <c r="F169" s="9">
        <v>15</v>
      </c>
      <c r="G169" s="76">
        <v>0</v>
      </c>
    </row>
    <row r="170" spans="1:7" x14ac:dyDescent="0.2">
      <c r="A170" s="9">
        <v>10</v>
      </c>
      <c r="B170" s="9">
        <v>16</v>
      </c>
      <c r="C170" s="13" t="s">
        <v>2615</v>
      </c>
      <c r="D170" s="9">
        <v>0</v>
      </c>
      <c r="E170" s="9">
        <v>0</v>
      </c>
      <c r="F170" s="9">
        <v>15</v>
      </c>
      <c r="G170" s="76">
        <v>0</v>
      </c>
    </row>
    <row r="171" spans="1:7" x14ac:dyDescent="0.2">
      <c r="A171" s="9">
        <v>10</v>
      </c>
      <c r="B171" s="9">
        <v>17</v>
      </c>
      <c r="C171" s="13" t="s">
        <v>2616</v>
      </c>
      <c r="D171" s="9">
        <v>0</v>
      </c>
      <c r="E171" s="9">
        <v>0</v>
      </c>
      <c r="F171" s="9">
        <v>15</v>
      </c>
      <c r="G171" s="76">
        <v>0</v>
      </c>
    </row>
    <row r="172" spans="1:7" x14ac:dyDescent="0.2">
      <c r="A172" s="9">
        <v>11</v>
      </c>
      <c r="B172" s="9">
        <v>1</v>
      </c>
      <c r="C172" s="13" t="s">
        <v>2617</v>
      </c>
      <c r="D172" s="9">
        <v>42847.421052631602</v>
      </c>
      <c r="E172" s="9">
        <v>37114.713488652997</v>
      </c>
      <c r="F172" s="9">
        <v>3.5</v>
      </c>
      <c r="G172" s="76">
        <v>40624.894509999998</v>
      </c>
    </row>
    <row r="173" spans="1:7" x14ac:dyDescent="0.2">
      <c r="A173" s="9">
        <v>11</v>
      </c>
      <c r="B173" s="9">
        <v>2</v>
      </c>
      <c r="C173" s="13" t="s">
        <v>2618</v>
      </c>
      <c r="D173" s="9">
        <v>488604.61818181799</v>
      </c>
      <c r="E173" s="9">
        <v>233817.93611396899</v>
      </c>
      <c r="F173" s="9">
        <v>4.5</v>
      </c>
      <c r="G173" s="76">
        <v>262930.74440000003</v>
      </c>
    </row>
    <row r="174" spans="1:7" x14ac:dyDescent="0.2">
      <c r="A174" s="9">
        <v>11</v>
      </c>
      <c r="B174" s="9">
        <v>3</v>
      </c>
      <c r="C174" s="13" t="s">
        <v>2619</v>
      </c>
      <c r="D174" s="9">
        <v>199349.33333333299</v>
      </c>
      <c r="E174" s="9">
        <v>357782.78993706399</v>
      </c>
      <c r="F174" s="9">
        <v>5.5</v>
      </c>
      <c r="G174" s="76">
        <v>434713.57659999997</v>
      </c>
    </row>
    <row r="175" spans="1:7" x14ac:dyDescent="0.2">
      <c r="A175" s="9">
        <v>11</v>
      </c>
      <c r="B175" s="9">
        <v>4</v>
      </c>
      <c r="C175" s="13" t="s">
        <v>2620</v>
      </c>
      <c r="D175" s="9">
        <v>82777.714285714304</v>
      </c>
      <c r="E175" s="9">
        <v>420495.49156104302</v>
      </c>
      <c r="F175" s="9">
        <v>6.5</v>
      </c>
      <c r="G175" s="76">
        <v>529469.01</v>
      </c>
    </row>
    <row r="176" spans="1:7" x14ac:dyDescent="0.2">
      <c r="A176" s="9">
        <v>11</v>
      </c>
      <c r="B176" s="9">
        <v>5</v>
      </c>
      <c r="C176" s="13" t="s">
        <v>2621</v>
      </c>
      <c r="D176" s="9">
        <v>20412.395348837199</v>
      </c>
      <c r="E176" s="9">
        <v>485141.05976664601</v>
      </c>
      <c r="F176" s="9">
        <v>7</v>
      </c>
      <c r="G176" s="76">
        <v>567971.19480000006</v>
      </c>
    </row>
    <row r="177" spans="1:7" x14ac:dyDescent="0.2">
      <c r="A177" s="9">
        <v>11</v>
      </c>
      <c r="B177" s="9">
        <v>6</v>
      </c>
      <c r="C177" s="13" t="s">
        <v>2622</v>
      </c>
      <c r="D177" s="9">
        <v>15958.729729729699</v>
      </c>
      <c r="E177" s="9">
        <v>455892.19077958597</v>
      </c>
      <c r="F177" s="9">
        <v>7.5</v>
      </c>
      <c r="G177" s="76">
        <v>665899.59990000003</v>
      </c>
    </row>
    <row r="178" spans="1:7" x14ac:dyDescent="0.2">
      <c r="A178" s="9">
        <v>11</v>
      </c>
      <c r="B178" s="9">
        <v>7</v>
      </c>
      <c r="C178" s="13" t="s">
        <v>2623</v>
      </c>
      <c r="D178" s="9">
        <v>12285.6875</v>
      </c>
      <c r="E178" s="9">
        <v>394251.72727622802</v>
      </c>
      <c r="F178" s="9">
        <v>7.5</v>
      </c>
      <c r="G178" s="76">
        <v>631143.73910000001</v>
      </c>
    </row>
    <row r="179" spans="1:7" x14ac:dyDescent="0.2">
      <c r="A179" s="9">
        <v>11</v>
      </c>
      <c r="B179" s="9">
        <v>8</v>
      </c>
      <c r="C179" s="13" t="s">
        <v>2624</v>
      </c>
      <c r="D179" s="9">
        <v>19913.391304347799</v>
      </c>
      <c r="E179" s="9">
        <v>1329297.7006802901</v>
      </c>
      <c r="F179" s="9">
        <v>7.5</v>
      </c>
      <c r="G179" s="76">
        <v>1242267.0049999999</v>
      </c>
    </row>
    <row r="180" spans="1:7" x14ac:dyDescent="0.2">
      <c r="A180" s="9">
        <v>11</v>
      </c>
      <c r="B180" s="9">
        <v>9</v>
      </c>
      <c r="C180" s="13" t="s">
        <v>2625</v>
      </c>
      <c r="D180" s="9">
        <v>8985.2121212121201</v>
      </c>
      <c r="E180" s="9">
        <v>267685.07592335402</v>
      </c>
      <c r="F180" s="9">
        <v>4.5</v>
      </c>
      <c r="G180" s="76">
        <v>347037.2304</v>
      </c>
    </row>
    <row r="181" spans="1:7" x14ac:dyDescent="0.2">
      <c r="A181" s="9">
        <v>11</v>
      </c>
      <c r="B181" s="9">
        <v>10</v>
      </c>
      <c r="C181" s="13" t="s">
        <v>2427</v>
      </c>
      <c r="D181" s="9">
        <v>35420.15</v>
      </c>
      <c r="E181" s="9">
        <v>542122.72970557294</v>
      </c>
      <c r="F181" s="9">
        <v>6.5</v>
      </c>
      <c r="G181" s="76">
        <v>686789.19310000003</v>
      </c>
    </row>
    <row r="182" spans="1:7" x14ac:dyDescent="0.2">
      <c r="A182" s="9">
        <v>11</v>
      </c>
      <c r="B182" s="9">
        <v>11</v>
      </c>
      <c r="C182" s="13" t="s">
        <v>2428</v>
      </c>
      <c r="D182" s="9">
        <v>58550.608695652198</v>
      </c>
      <c r="E182" s="9">
        <v>230428.641239883</v>
      </c>
      <c r="F182" s="9">
        <v>7</v>
      </c>
      <c r="G182" s="76">
        <v>292957.56170000002</v>
      </c>
    </row>
    <row r="183" spans="1:7" x14ac:dyDescent="0.2">
      <c r="A183" s="9">
        <v>11</v>
      </c>
      <c r="B183" s="9">
        <v>12</v>
      </c>
      <c r="C183" s="13" t="s">
        <v>2429</v>
      </c>
      <c r="D183" s="9">
        <v>0</v>
      </c>
      <c r="E183" s="9">
        <v>0</v>
      </c>
      <c r="F183" s="9">
        <v>20</v>
      </c>
      <c r="G183" s="76">
        <v>12888.640520000001</v>
      </c>
    </row>
    <row r="184" spans="1:7" x14ac:dyDescent="0.2">
      <c r="A184" s="9">
        <v>11</v>
      </c>
      <c r="B184" s="9">
        <v>13</v>
      </c>
      <c r="C184" s="13" t="s">
        <v>2626</v>
      </c>
      <c r="D184" s="9">
        <v>0</v>
      </c>
      <c r="E184" s="9">
        <v>0</v>
      </c>
      <c r="F184" s="9">
        <v>5</v>
      </c>
      <c r="G184" s="76">
        <v>0</v>
      </c>
    </row>
    <row r="185" spans="1:7" x14ac:dyDescent="0.2">
      <c r="A185" s="9">
        <v>11</v>
      </c>
      <c r="B185" s="9">
        <v>14</v>
      </c>
      <c r="C185" s="13" t="s">
        <v>2627</v>
      </c>
      <c r="D185" s="9">
        <v>0</v>
      </c>
      <c r="E185" s="9">
        <v>0</v>
      </c>
      <c r="F185" s="9">
        <v>5</v>
      </c>
      <c r="G185" s="76">
        <v>0</v>
      </c>
    </row>
    <row r="186" spans="1:7" x14ac:dyDescent="0.2">
      <c r="A186" s="9">
        <v>11</v>
      </c>
      <c r="B186" s="9">
        <v>15</v>
      </c>
      <c r="C186" s="13" t="s">
        <v>2628</v>
      </c>
      <c r="D186" s="9">
        <v>0</v>
      </c>
      <c r="E186" s="9">
        <v>0</v>
      </c>
      <c r="F186" s="9">
        <v>5</v>
      </c>
      <c r="G186" s="76">
        <v>0</v>
      </c>
    </row>
    <row r="187" spans="1:7" x14ac:dyDescent="0.2">
      <c r="A187" s="9">
        <v>11</v>
      </c>
      <c r="B187" s="9">
        <v>16</v>
      </c>
      <c r="C187" s="13" t="s">
        <v>2629</v>
      </c>
      <c r="D187" s="9">
        <v>0</v>
      </c>
      <c r="E187" s="9">
        <v>0</v>
      </c>
      <c r="F187" s="9">
        <v>8</v>
      </c>
      <c r="G187" s="76">
        <v>0</v>
      </c>
    </row>
    <row r="188" spans="1:7" x14ac:dyDescent="0.2">
      <c r="A188" s="9">
        <v>11</v>
      </c>
      <c r="B188" s="9">
        <v>17</v>
      </c>
      <c r="C188" s="13" t="s">
        <v>2630</v>
      </c>
      <c r="D188" s="9">
        <v>0</v>
      </c>
      <c r="E188" s="9">
        <v>0</v>
      </c>
      <c r="F188" s="9">
        <v>8</v>
      </c>
      <c r="G188" s="76">
        <v>0</v>
      </c>
    </row>
    <row r="189" spans="1:7" x14ac:dyDescent="0.2">
      <c r="A189" s="9">
        <v>12</v>
      </c>
      <c r="B189" s="9">
        <v>1</v>
      </c>
      <c r="C189" s="13" t="s">
        <v>2631</v>
      </c>
      <c r="D189" s="9">
        <v>29035.0170731707</v>
      </c>
      <c r="E189" s="9">
        <v>33564.864452842397</v>
      </c>
      <c r="F189" s="9">
        <v>3</v>
      </c>
      <c r="G189" s="76">
        <v>0</v>
      </c>
    </row>
    <row r="190" spans="1:7" x14ac:dyDescent="0.2">
      <c r="A190" s="9">
        <v>12</v>
      </c>
      <c r="B190" s="9">
        <v>2</v>
      </c>
      <c r="C190" s="13" t="s">
        <v>2632</v>
      </c>
      <c r="D190" s="9">
        <v>42958.143750000003</v>
      </c>
      <c r="E190" s="9">
        <v>94965.1512115847</v>
      </c>
      <c r="F190" s="9">
        <v>5</v>
      </c>
      <c r="G190" s="76">
        <v>0</v>
      </c>
    </row>
    <row r="191" spans="1:7" x14ac:dyDescent="0.2">
      <c r="A191" s="9">
        <v>12</v>
      </c>
      <c r="B191" s="9">
        <v>3</v>
      </c>
      <c r="C191" s="13" t="s">
        <v>2633</v>
      </c>
      <c r="D191" s="9">
        <v>8862.9397590361405</v>
      </c>
      <c r="E191" s="9">
        <v>152056.60684949599</v>
      </c>
      <c r="F191" s="9">
        <v>6</v>
      </c>
      <c r="G191" s="76">
        <v>0</v>
      </c>
    </row>
    <row r="192" spans="1:7" x14ac:dyDescent="0.2">
      <c r="A192" s="9">
        <v>12</v>
      </c>
      <c r="B192" s="9">
        <v>4</v>
      </c>
      <c r="C192" s="13" t="s">
        <v>2634</v>
      </c>
      <c r="D192" s="9">
        <v>4478.0470219435701</v>
      </c>
      <c r="E192" s="9">
        <v>179502.12221315099</v>
      </c>
      <c r="F192" s="9">
        <v>8</v>
      </c>
      <c r="G192" s="76">
        <v>0</v>
      </c>
    </row>
    <row r="193" spans="1:7" x14ac:dyDescent="0.2">
      <c r="A193" s="9">
        <v>12</v>
      </c>
      <c r="B193" s="9">
        <v>5</v>
      </c>
      <c r="C193" s="13" t="s">
        <v>2635</v>
      </c>
      <c r="D193" s="9">
        <v>2331.95698924731</v>
      </c>
      <c r="E193" s="9">
        <v>212764.469021606</v>
      </c>
      <c r="F193" s="9">
        <v>9</v>
      </c>
      <c r="G193" s="76">
        <v>0</v>
      </c>
    </row>
    <row r="194" spans="1:7" x14ac:dyDescent="0.2">
      <c r="A194" s="9">
        <v>12</v>
      </c>
      <c r="B194" s="9">
        <v>6</v>
      </c>
      <c r="C194" s="13" t="s">
        <v>2636</v>
      </c>
      <c r="D194" s="9">
        <v>2506.6492537313402</v>
      </c>
      <c r="E194" s="9">
        <v>201960.54900952501</v>
      </c>
      <c r="F194" s="9">
        <v>9</v>
      </c>
      <c r="G194" s="76">
        <v>0</v>
      </c>
    </row>
    <row r="195" spans="1:7" x14ac:dyDescent="0.2">
      <c r="A195" s="9">
        <v>12</v>
      </c>
      <c r="B195" s="9">
        <v>7</v>
      </c>
      <c r="C195" s="13" t="s">
        <v>2637</v>
      </c>
      <c r="D195" s="9">
        <v>3771.3636363636401</v>
      </c>
      <c r="E195" s="9">
        <v>207421.01710008699</v>
      </c>
      <c r="F195" s="9">
        <v>9</v>
      </c>
      <c r="G195" s="76">
        <v>0</v>
      </c>
    </row>
    <row r="196" spans="1:7" x14ac:dyDescent="0.2">
      <c r="A196" s="9">
        <v>12</v>
      </c>
      <c r="B196" s="9">
        <v>8</v>
      </c>
      <c r="C196" s="13" t="s">
        <v>2638</v>
      </c>
      <c r="D196" s="9">
        <v>5526.4615384615399</v>
      </c>
      <c r="E196" s="9">
        <v>155158.22749339099</v>
      </c>
      <c r="F196" s="9">
        <v>9</v>
      </c>
      <c r="G196" s="76">
        <v>0</v>
      </c>
    </row>
    <row r="197" spans="1:7" x14ac:dyDescent="0.2">
      <c r="A197" s="9">
        <v>12</v>
      </c>
      <c r="B197" s="9">
        <v>9</v>
      </c>
      <c r="C197" s="13" t="s">
        <v>2639</v>
      </c>
      <c r="D197" s="9">
        <v>2442.47708894879</v>
      </c>
      <c r="E197" s="9">
        <v>129884.857330121</v>
      </c>
      <c r="F197" s="9">
        <v>8</v>
      </c>
      <c r="G197" s="76">
        <v>0</v>
      </c>
    </row>
    <row r="198" spans="1:7" x14ac:dyDescent="0.2">
      <c r="A198" s="9">
        <v>12</v>
      </c>
      <c r="B198" s="9">
        <v>10</v>
      </c>
      <c r="C198" s="13" t="s">
        <v>2430</v>
      </c>
      <c r="D198" s="9">
        <v>3437.0965909090901</v>
      </c>
      <c r="E198" s="9">
        <v>273140.99522726203</v>
      </c>
      <c r="F198" s="9">
        <v>9</v>
      </c>
      <c r="G198" s="76">
        <v>0</v>
      </c>
    </row>
    <row r="199" spans="1:7" x14ac:dyDescent="0.2">
      <c r="A199" s="9">
        <v>12</v>
      </c>
      <c r="B199" s="9">
        <v>11</v>
      </c>
      <c r="C199" s="13" t="s">
        <v>2431</v>
      </c>
      <c r="D199" s="9">
        <v>1047.3863636363601</v>
      </c>
      <c r="E199" s="9">
        <v>84079.078632939796</v>
      </c>
      <c r="F199" s="9">
        <v>9</v>
      </c>
      <c r="G199" s="76">
        <v>0</v>
      </c>
    </row>
    <row r="200" spans="1:7" x14ac:dyDescent="0.2">
      <c r="A200" s="9">
        <v>12</v>
      </c>
      <c r="B200" s="9">
        <v>12</v>
      </c>
      <c r="C200" s="13" t="s">
        <v>2432</v>
      </c>
      <c r="D200" s="9">
        <v>0</v>
      </c>
      <c r="E200" s="9">
        <v>0</v>
      </c>
      <c r="F200" s="9">
        <v>30</v>
      </c>
      <c r="G200" s="76">
        <v>0</v>
      </c>
    </row>
    <row r="201" spans="1:7" x14ac:dyDescent="0.2">
      <c r="A201" s="9">
        <v>12</v>
      </c>
      <c r="B201" s="9">
        <v>13</v>
      </c>
      <c r="C201" s="13" t="s">
        <v>2640</v>
      </c>
      <c r="D201" s="9">
        <v>0</v>
      </c>
      <c r="E201" s="9">
        <v>0</v>
      </c>
      <c r="F201" s="9">
        <v>3</v>
      </c>
      <c r="G201" s="76">
        <v>0</v>
      </c>
    </row>
    <row r="202" spans="1:7" x14ac:dyDescent="0.2">
      <c r="A202" s="9">
        <v>12</v>
      </c>
      <c r="B202" s="9">
        <v>14</v>
      </c>
      <c r="C202" s="13" t="s">
        <v>2641</v>
      </c>
      <c r="D202" s="9">
        <v>0</v>
      </c>
      <c r="E202" s="9">
        <v>0</v>
      </c>
      <c r="F202" s="9">
        <v>7</v>
      </c>
      <c r="G202" s="76">
        <v>0</v>
      </c>
    </row>
    <row r="203" spans="1:7" x14ac:dyDescent="0.2">
      <c r="A203" s="9">
        <v>12</v>
      </c>
      <c r="B203" s="9">
        <v>15</v>
      </c>
      <c r="C203" s="13" t="s">
        <v>2642</v>
      </c>
      <c r="D203" s="9">
        <v>0</v>
      </c>
      <c r="E203" s="9">
        <v>0</v>
      </c>
      <c r="F203" s="9">
        <v>8</v>
      </c>
      <c r="G203" s="76">
        <v>0</v>
      </c>
    </row>
    <row r="204" spans="1:7" x14ac:dyDescent="0.2">
      <c r="A204" s="9">
        <v>12</v>
      </c>
      <c r="B204" s="9">
        <v>16</v>
      </c>
      <c r="C204" s="13" t="s">
        <v>2643</v>
      </c>
      <c r="D204" s="9">
        <v>0</v>
      </c>
      <c r="E204" s="9">
        <v>0</v>
      </c>
      <c r="F204" s="9">
        <v>9</v>
      </c>
      <c r="G204" s="76">
        <v>0</v>
      </c>
    </row>
    <row r="205" spans="1:7" x14ac:dyDescent="0.2">
      <c r="A205" s="9">
        <v>12</v>
      </c>
      <c r="B205" s="9">
        <v>17</v>
      </c>
      <c r="C205" s="13" t="s">
        <v>2644</v>
      </c>
      <c r="D205" s="9">
        <v>0</v>
      </c>
      <c r="E205" s="9">
        <v>0</v>
      </c>
      <c r="F205" s="9">
        <v>11</v>
      </c>
      <c r="G205" s="76">
        <v>0</v>
      </c>
    </row>
    <row r="206" spans="1:7" x14ac:dyDescent="0.2">
      <c r="A206" s="9">
        <v>13</v>
      </c>
      <c r="B206" s="9">
        <v>1</v>
      </c>
      <c r="C206" s="13" t="s">
        <v>2645</v>
      </c>
      <c r="D206" s="9">
        <v>41971.357142857101</v>
      </c>
      <c r="E206" s="9">
        <v>89303.964920829894</v>
      </c>
      <c r="F206" s="9">
        <v>3</v>
      </c>
      <c r="G206" s="76">
        <v>100491.4945</v>
      </c>
    </row>
    <row r="207" spans="1:7" x14ac:dyDescent="0.2">
      <c r="A207" s="9">
        <v>13</v>
      </c>
      <c r="B207" s="9">
        <v>2</v>
      </c>
      <c r="C207" s="13" t="s">
        <v>2646</v>
      </c>
      <c r="D207" s="9">
        <v>184038.090909091</v>
      </c>
      <c r="E207" s="9">
        <v>270036.72931163502</v>
      </c>
      <c r="F207" s="9">
        <v>3</v>
      </c>
      <c r="G207" s="76">
        <v>357861.4903</v>
      </c>
    </row>
    <row r="208" spans="1:7" x14ac:dyDescent="0.2">
      <c r="A208" s="9">
        <v>13</v>
      </c>
      <c r="B208" s="9">
        <v>3</v>
      </c>
      <c r="C208" s="13" t="s">
        <v>2647</v>
      </c>
      <c r="D208" s="9">
        <v>122955.295454545</v>
      </c>
      <c r="E208" s="9">
        <v>438322.27917143801</v>
      </c>
      <c r="F208" s="9">
        <v>5</v>
      </c>
      <c r="G208" s="76">
        <v>584986.93169999996</v>
      </c>
    </row>
    <row r="209" spans="1:7" x14ac:dyDescent="0.2">
      <c r="A209" s="9">
        <v>13</v>
      </c>
      <c r="B209" s="9">
        <v>4</v>
      </c>
      <c r="C209" s="13" t="s">
        <v>2648</v>
      </c>
      <c r="D209" s="9">
        <v>74990.4545454545</v>
      </c>
      <c r="E209" s="9">
        <v>518439.80799429998</v>
      </c>
      <c r="F209" s="9">
        <v>5</v>
      </c>
      <c r="G209" s="76">
        <v>970914.0318</v>
      </c>
    </row>
    <row r="210" spans="1:7" x14ac:dyDescent="0.2">
      <c r="A210" s="9">
        <v>13</v>
      </c>
      <c r="B210" s="9">
        <v>5</v>
      </c>
      <c r="C210" s="13" t="s">
        <v>2649</v>
      </c>
      <c r="D210" s="9">
        <v>21172.261904761901</v>
      </c>
      <c r="E210" s="9">
        <v>571741.05171592894</v>
      </c>
      <c r="F210" s="9">
        <v>6</v>
      </c>
      <c r="G210" s="76">
        <v>1448592.122</v>
      </c>
    </row>
    <row r="211" spans="1:7" x14ac:dyDescent="0.2">
      <c r="A211" s="9">
        <v>13</v>
      </c>
      <c r="B211" s="9">
        <v>6</v>
      </c>
      <c r="C211" s="13" t="s">
        <v>2650</v>
      </c>
      <c r="D211" s="9">
        <v>14129.85</v>
      </c>
      <c r="E211" s="9">
        <v>576173.41242874996</v>
      </c>
      <c r="F211" s="9">
        <v>8</v>
      </c>
      <c r="G211" s="76">
        <v>1666086.2080000001</v>
      </c>
    </row>
    <row r="212" spans="1:7" x14ac:dyDescent="0.2">
      <c r="A212" s="9">
        <v>13</v>
      </c>
      <c r="B212" s="9">
        <v>7</v>
      </c>
      <c r="C212" s="13" t="s">
        <v>2651</v>
      </c>
      <c r="D212" s="9">
        <v>8880.5526315789502</v>
      </c>
      <c r="E212" s="9">
        <v>477112.64457713102</v>
      </c>
      <c r="F212" s="9">
        <v>9</v>
      </c>
      <c r="G212" s="76">
        <v>1786094.6410000001</v>
      </c>
    </row>
    <row r="213" spans="1:7" x14ac:dyDescent="0.2">
      <c r="A213" s="9">
        <v>13</v>
      </c>
      <c r="B213" s="9">
        <v>8</v>
      </c>
      <c r="C213" s="13" t="s">
        <v>2652</v>
      </c>
      <c r="D213" s="9">
        <v>13605.0769230769</v>
      </c>
      <c r="E213" s="9">
        <v>470649.55620921601</v>
      </c>
      <c r="F213" s="9">
        <v>9</v>
      </c>
      <c r="G213" s="76">
        <v>2006049.727</v>
      </c>
    </row>
    <row r="214" spans="1:7" x14ac:dyDescent="0.2">
      <c r="A214" s="9">
        <v>13</v>
      </c>
      <c r="B214" s="9">
        <v>9</v>
      </c>
      <c r="C214" s="13" t="s">
        <v>2653</v>
      </c>
      <c r="D214" s="9">
        <v>7118.8571428571404</v>
      </c>
      <c r="E214" s="9">
        <v>383618.06668440002</v>
      </c>
      <c r="F214" s="9">
        <v>9</v>
      </c>
      <c r="G214" s="76">
        <v>857874.51320000004</v>
      </c>
    </row>
    <row r="215" spans="1:7" x14ac:dyDescent="0.2">
      <c r="A215" s="9">
        <v>13</v>
      </c>
      <c r="B215" s="9">
        <v>10</v>
      </c>
      <c r="C215" s="13" t="s">
        <v>2433</v>
      </c>
      <c r="D215" s="9">
        <v>23858.307692307699</v>
      </c>
      <c r="E215" s="9">
        <v>665932.07626248</v>
      </c>
      <c r="F215" s="9">
        <v>9</v>
      </c>
      <c r="G215" s="76">
        <v>1594741.3289999999</v>
      </c>
    </row>
    <row r="216" spans="1:7" x14ac:dyDescent="0.2">
      <c r="A216" s="9">
        <v>13</v>
      </c>
      <c r="B216" s="9">
        <v>11</v>
      </c>
      <c r="C216" s="13" t="s">
        <v>2434</v>
      </c>
      <c r="D216" s="9">
        <v>2794.0869565217399</v>
      </c>
      <c r="E216" s="9">
        <v>233802.16040801199</v>
      </c>
      <c r="F216" s="9">
        <v>9</v>
      </c>
      <c r="G216" s="76">
        <v>465100.37170000002</v>
      </c>
    </row>
    <row r="217" spans="1:7" x14ac:dyDescent="0.2">
      <c r="A217" s="9">
        <v>13</v>
      </c>
      <c r="B217" s="9">
        <v>12</v>
      </c>
      <c r="C217" s="13" t="s">
        <v>2435</v>
      </c>
      <c r="D217" s="9">
        <v>0</v>
      </c>
      <c r="E217" s="9">
        <v>0</v>
      </c>
      <c r="F217" s="9">
        <v>30</v>
      </c>
      <c r="G217" s="76">
        <v>0</v>
      </c>
    </row>
    <row r="218" spans="1:7" x14ac:dyDescent="0.2">
      <c r="A218" s="9">
        <v>13</v>
      </c>
      <c r="B218" s="9">
        <v>13</v>
      </c>
      <c r="C218" s="13" t="s">
        <v>2654</v>
      </c>
      <c r="D218" s="9">
        <v>0</v>
      </c>
      <c r="E218" s="9">
        <v>0</v>
      </c>
      <c r="F218" s="9">
        <v>3</v>
      </c>
      <c r="G218" s="76">
        <v>0</v>
      </c>
    </row>
    <row r="219" spans="1:7" x14ac:dyDescent="0.2">
      <c r="A219" s="9">
        <v>13</v>
      </c>
      <c r="B219" s="9">
        <v>14</v>
      </c>
      <c r="C219" s="13" t="s">
        <v>2655</v>
      </c>
      <c r="D219" s="9">
        <v>0</v>
      </c>
      <c r="E219" s="9">
        <v>0</v>
      </c>
      <c r="F219" s="9">
        <v>3</v>
      </c>
      <c r="G219" s="76">
        <v>0</v>
      </c>
    </row>
    <row r="220" spans="1:7" x14ac:dyDescent="0.2">
      <c r="A220" s="9">
        <v>13</v>
      </c>
      <c r="B220" s="9">
        <v>15</v>
      </c>
      <c r="C220" s="13" t="s">
        <v>2656</v>
      </c>
      <c r="D220" s="9">
        <v>0</v>
      </c>
      <c r="E220" s="9">
        <v>0</v>
      </c>
      <c r="F220" s="9">
        <v>7</v>
      </c>
      <c r="G220" s="76">
        <v>0</v>
      </c>
    </row>
    <row r="221" spans="1:7" x14ac:dyDescent="0.2">
      <c r="A221" s="9">
        <v>13</v>
      </c>
      <c r="B221" s="9">
        <v>16</v>
      </c>
      <c r="C221" s="13" t="s">
        <v>2657</v>
      </c>
      <c r="D221" s="9">
        <v>0</v>
      </c>
      <c r="E221" s="9">
        <v>0</v>
      </c>
      <c r="F221" s="9">
        <v>8</v>
      </c>
      <c r="G221" s="76">
        <v>0</v>
      </c>
    </row>
    <row r="222" spans="1:7" x14ac:dyDescent="0.2">
      <c r="A222" s="9">
        <v>13</v>
      </c>
      <c r="B222" s="9">
        <v>17</v>
      </c>
      <c r="C222" s="13" t="s">
        <v>2658</v>
      </c>
      <c r="D222" s="9">
        <v>0</v>
      </c>
      <c r="E222" s="9">
        <v>0</v>
      </c>
      <c r="F222" s="9">
        <v>11</v>
      </c>
      <c r="G222" s="76">
        <v>0</v>
      </c>
    </row>
    <row r="223" spans="1:7" x14ac:dyDescent="0.2">
      <c r="A223" s="9">
        <v>14</v>
      </c>
      <c r="B223" s="9">
        <v>1</v>
      </c>
      <c r="C223" s="13" t="s">
        <v>2659</v>
      </c>
      <c r="D223" s="9">
        <v>54225.090909090897</v>
      </c>
      <c r="E223" s="9">
        <v>46008.166314316397</v>
      </c>
      <c r="F223" s="9">
        <v>5</v>
      </c>
      <c r="G223" s="76">
        <v>0</v>
      </c>
    </row>
    <row r="224" spans="1:7" x14ac:dyDescent="0.2">
      <c r="A224" s="9">
        <v>14</v>
      </c>
      <c r="B224" s="9">
        <v>2</v>
      </c>
      <c r="C224" s="13" t="s">
        <v>2660</v>
      </c>
      <c r="D224" s="9">
        <v>266891.60869565199</v>
      </c>
      <c r="E224" s="9">
        <v>145916.948978186</v>
      </c>
      <c r="F224" s="9">
        <v>5</v>
      </c>
      <c r="G224" s="76">
        <v>0</v>
      </c>
    </row>
    <row r="225" spans="1:7" x14ac:dyDescent="0.2">
      <c r="A225" s="9">
        <v>14</v>
      </c>
      <c r="B225" s="9">
        <v>3</v>
      </c>
      <c r="C225" s="13" t="s">
        <v>2661</v>
      </c>
      <c r="D225" s="9">
        <v>98416.608695652205</v>
      </c>
      <c r="E225" s="9">
        <v>232297.738663297</v>
      </c>
      <c r="F225" s="9">
        <v>5</v>
      </c>
      <c r="G225" s="76">
        <v>0</v>
      </c>
    </row>
    <row r="226" spans="1:7" x14ac:dyDescent="0.2">
      <c r="A226" s="9">
        <v>14</v>
      </c>
      <c r="B226" s="9">
        <v>4</v>
      </c>
      <c r="C226" s="13" t="s">
        <v>2662</v>
      </c>
      <c r="D226" s="9">
        <v>48346.318181818198</v>
      </c>
      <c r="E226" s="9">
        <v>319773.52932956698</v>
      </c>
      <c r="F226" s="9">
        <v>5</v>
      </c>
      <c r="G226" s="76">
        <v>0</v>
      </c>
    </row>
    <row r="227" spans="1:7" x14ac:dyDescent="0.2">
      <c r="A227" s="9">
        <v>14</v>
      </c>
      <c r="B227" s="9">
        <v>5</v>
      </c>
      <c r="C227" s="13" t="s">
        <v>2663</v>
      </c>
      <c r="D227" s="9">
        <v>18575.900000000001</v>
      </c>
      <c r="E227" s="9">
        <v>419263.54903245298</v>
      </c>
      <c r="F227" s="9">
        <v>6</v>
      </c>
      <c r="G227" s="76">
        <v>0</v>
      </c>
    </row>
    <row r="228" spans="1:7" x14ac:dyDescent="0.2">
      <c r="A228" s="9">
        <v>14</v>
      </c>
      <c r="B228" s="9">
        <v>6</v>
      </c>
      <c r="C228" s="13" t="s">
        <v>2664</v>
      </c>
      <c r="D228" s="9">
        <v>16254.8888888889</v>
      </c>
      <c r="E228" s="9">
        <v>404983.95992187998</v>
      </c>
      <c r="F228" s="9">
        <v>7.5</v>
      </c>
      <c r="G228" s="76">
        <v>0</v>
      </c>
    </row>
    <row r="229" spans="1:7" x14ac:dyDescent="0.2">
      <c r="A229" s="9">
        <v>14</v>
      </c>
      <c r="B229" s="9">
        <v>7</v>
      </c>
      <c r="C229" s="13" t="s">
        <v>2665</v>
      </c>
      <c r="D229" s="9">
        <v>14177.9411764706</v>
      </c>
      <c r="E229" s="9">
        <v>427622.01969929901</v>
      </c>
      <c r="F229" s="9">
        <v>10</v>
      </c>
      <c r="G229" s="76">
        <v>0</v>
      </c>
    </row>
    <row r="230" spans="1:7" x14ac:dyDescent="0.2">
      <c r="A230" s="9">
        <v>14</v>
      </c>
      <c r="B230" s="9">
        <v>8</v>
      </c>
      <c r="C230" s="13" t="s">
        <v>2666</v>
      </c>
      <c r="D230" s="9">
        <v>24163.214285714301</v>
      </c>
      <c r="E230" s="9">
        <v>276130.97751223098</v>
      </c>
      <c r="F230" s="9">
        <v>10</v>
      </c>
      <c r="G230" s="76">
        <v>0</v>
      </c>
    </row>
    <row r="231" spans="1:7" x14ac:dyDescent="0.2">
      <c r="A231" s="9">
        <v>14</v>
      </c>
      <c r="B231" s="9">
        <v>9</v>
      </c>
      <c r="C231" s="13" t="s">
        <v>2667</v>
      </c>
      <c r="D231" s="9">
        <v>7573.8421052631602</v>
      </c>
      <c r="E231" s="9">
        <v>251198.28720540999</v>
      </c>
      <c r="F231" s="9">
        <v>5</v>
      </c>
      <c r="G231" s="76">
        <v>0</v>
      </c>
    </row>
    <row r="232" spans="1:7" x14ac:dyDescent="0.2">
      <c r="A232" s="9">
        <v>14</v>
      </c>
      <c r="B232" s="9">
        <v>10</v>
      </c>
      <c r="C232" s="13" t="s">
        <v>2436</v>
      </c>
      <c r="D232" s="9">
        <v>25040.619047618999</v>
      </c>
      <c r="E232" s="9">
        <v>421277.71907158598</v>
      </c>
      <c r="F232" s="9">
        <v>7.5</v>
      </c>
      <c r="G232" s="76">
        <v>0</v>
      </c>
    </row>
    <row r="233" spans="1:7" x14ac:dyDescent="0.2">
      <c r="A233" s="9">
        <v>14</v>
      </c>
      <c r="B233" s="9">
        <v>11</v>
      </c>
      <c r="C233" s="13" t="s">
        <v>2437</v>
      </c>
      <c r="D233" s="9">
        <v>2552</v>
      </c>
      <c r="E233" s="9">
        <v>160958.41349727599</v>
      </c>
      <c r="F233" s="9">
        <v>7.5</v>
      </c>
      <c r="G233" s="76">
        <v>0</v>
      </c>
    </row>
    <row r="234" spans="1:7" x14ac:dyDescent="0.2">
      <c r="A234" s="9">
        <v>14</v>
      </c>
      <c r="B234" s="9">
        <v>12</v>
      </c>
      <c r="C234" s="13" t="s">
        <v>2438</v>
      </c>
      <c r="D234" s="9">
        <v>0</v>
      </c>
      <c r="E234" s="9">
        <v>0</v>
      </c>
      <c r="F234" s="9">
        <v>20</v>
      </c>
      <c r="G234" s="76">
        <v>0</v>
      </c>
    </row>
    <row r="235" spans="1:7" x14ac:dyDescent="0.2">
      <c r="A235" s="9">
        <v>14</v>
      </c>
      <c r="B235" s="9">
        <v>13</v>
      </c>
      <c r="C235" s="13" t="s">
        <v>2668</v>
      </c>
      <c r="D235" s="9">
        <v>0</v>
      </c>
      <c r="E235" s="9">
        <v>0</v>
      </c>
      <c r="F235" s="9">
        <v>2</v>
      </c>
      <c r="G235" s="76">
        <v>0</v>
      </c>
    </row>
    <row r="236" spans="1:7" x14ac:dyDescent="0.2">
      <c r="A236" s="9">
        <v>14</v>
      </c>
      <c r="B236" s="9">
        <v>14</v>
      </c>
      <c r="C236" s="13" t="s">
        <v>2669</v>
      </c>
      <c r="D236" s="9">
        <v>0</v>
      </c>
      <c r="E236" s="9">
        <v>0</v>
      </c>
      <c r="F236" s="9">
        <v>5</v>
      </c>
      <c r="G236" s="76">
        <v>0</v>
      </c>
    </row>
    <row r="237" spans="1:7" x14ac:dyDescent="0.2">
      <c r="A237" s="9">
        <v>14</v>
      </c>
      <c r="B237" s="9">
        <v>15</v>
      </c>
      <c r="C237" s="13" t="s">
        <v>2670</v>
      </c>
      <c r="D237" s="9">
        <v>0</v>
      </c>
      <c r="E237" s="9">
        <v>0</v>
      </c>
      <c r="F237" s="9">
        <v>5</v>
      </c>
      <c r="G237" s="76">
        <v>0</v>
      </c>
    </row>
    <row r="238" spans="1:7" x14ac:dyDescent="0.2">
      <c r="A238" s="9">
        <v>14</v>
      </c>
      <c r="B238" s="9">
        <v>16</v>
      </c>
      <c r="C238" s="13" t="s">
        <v>2671</v>
      </c>
      <c r="D238" s="9">
        <v>0</v>
      </c>
      <c r="E238" s="9">
        <v>0</v>
      </c>
      <c r="F238" s="9">
        <v>5</v>
      </c>
      <c r="G238" s="76">
        <v>0</v>
      </c>
    </row>
    <row r="239" spans="1:7" x14ac:dyDescent="0.2">
      <c r="A239" s="9">
        <v>14</v>
      </c>
      <c r="B239" s="9">
        <v>17</v>
      </c>
      <c r="C239" s="13" t="s">
        <v>2672</v>
      </c>
      <c r="D239" s="9">
        <v>0</v>
      </c>
      <c r="E239" s="9">
        <v>0</v>
      </c>
      <c r="F239" s="9">
        <v>6</v>
      </c>
      <c r="G239" s="76">
        <v>0</v>
      </c>
    </row>
    <row r="240" spans="1:7" x14ac:dyDescent="0.2">
      <c r="A240" s="9">
        <v>15</v>
      </c>
      <c r="B240" s="9">
        <v>1</v>
      </c>
      <c r="C240" s="13" t="s">
        <v>2673</v>
      </c>
      <c r="D240" s="9">
        <v>45442.6</v>
      </c>
      <c r="E240" s="9">
        <v>42868.662177619102</v>
      </c>
      <c r="F240" s="9">
        <v>4</v>
      </c>
      <c r="G240" s="76">
        <v>45429.918590000001</v>
      </c>
    </row>
    <row r="241" spans="1:7" x14ac:dyDescent="0.2">
      <c r="A241" s="9">
        <v>15</v>
      </c>
      <c r="B241" s="9">
        <v>2</v>
      </c>
      <c r="C241" s="13" t="s">
        <v>2674</v>
      </c>
      <c r="D241" s="9">
        <v>135800.243093923</v>
      </c>
      <c r="E241" s="9">
        <v>147302.30858236499</v>
      </c>
      <c r="F241" s="9">
        <v>4</v>
      </c>
      <c r="G241" s="76">
        <v>187534.49239999999</v>
      </c>
    </row>
    <row r="242" spans="1:7" x14ac:dyDescent="0.2">
      <c r="A242" s="9">
        <v>15</v>
      </c>
      <c r="B242" s="9">
        <v>3</v>
      </c>
      <c r="C242" s="13" t="s">
        <v>2675</v>
      </c>
      <c r="D242" s="9">
        <v>50359.261363636397</v>
      </c>
      <c r="E242" s="9">
        <v>240696.16004176799</v>
      </c>
      <c r="F242" s="9">
        <v>10</v>
      </c>
      <c r="G242" s="76">
        <v>349429.72970000003</v>
      </c>
    </row>
    <row r="243" spans="1:7" x14ac:dyDescent="0.2">
      <c r="A243" s="9">
        <v>15</v>
      </c>
      <c r="B243" s="9">
        <v>4</v>
      </c>
      <c r="C243" s="13" t="s">
        <v>2676</v>
      </c>
      <c r="D243" s="9">
        <v>24740.7771084337</v>
      </c>
      <c r="E243" s="9">
        <v>300124.027619411</v>
      </c>
      <c r="F243" s="9">
        <v>10</v>
      </c>
      <c r="G243" s="76">
        <v>464516.69339999999</v>
      </c>
    </row>
    <row r="244" spans="1:7" x14ac:dyDescent="0.2">
      <c r="A244" s="9">
        <v>15</v>
      </c>
      <c r="B244" s="9">
        <v>5</v>
      </c>
      <c r="C244" s="13" t="s">
        <v>2677</v>
      </c>
      <c r="D244" s="9">
        <v>9345.7619047618991</v>
      </c>
      <c r="E244" s="9">
        <v>358772.69337666599</v>
      </c>
      <c r="F244" s="9">
        <v>10</v>
      </c>
      <c r="G244" s="76">
        <v>588052.89379999996</v>
      </c>
    </row>
    <row r="245" spans="1:7" x14ac:dyDescent="0.2">
      <c r="A245" s="9">
        <v>15</v>
      </c>
      <c r="B245" s="9">
        <v>6</v>
      </c>
      <c r="C245" s="13" t="s">
        <v>2678</v>
      </c>
      <c r="D245" s="9">
        <v>7840.4144144144102</v>
      </c>
      <c r="E245" s="9">
        <v>330080.11721986003</v>
      </c>
      <c r="F245" s="9">
        <v>10</v>
      </c>
      <c r="G245" s="76">
        <v>620357.33539999998</v>
      </c>
    </row>
    <row r="246" spans="1:7" x14ac:dyDescent="0.2">
      <c r="A246" s="9">
        <v>15</v>
      </c>
      <c r="B246" s="9">
        <v>7</v>
      </c>
      <c r="C246" s="13" t="s">
        <v>2679</v>
      </c>
      <c r="D246" s="9">
        <v>7503.9078947368398</v>
      </c>
      <c r="E246" s="9">
        <v>366947.43102585699</v>
      </c>
      <c r="F246" s="9">
        <v>10</v>
      </c>
      <c r="G246" s="76">
        <v>663079.87970000005</v>
      </c>
    </row>
    <row r="247" spans="1:7" x14ac:dyDescent="0.2">
      <c r="A247" s="9">
        <v>15</v>
      </c>
      <c r="B247" s="9">
        <v>8</v>
      </c>
      <c r="C247" s="13" t="s">
        <v>2680</v>
      </c>
      <c r="D247" s="9">
        <v>14141.8863636364</v>
      </c>
      <c r="E247" s="9">
        <v>331469.14150196</v>
      </c>
      <c r="F247" s="9">
        <v>10</v>
      </c>
      <c r="G247" s="76">
        <v>784307.1925</v>
      </c>
    </row>
    <row r="248" spans="1:7" x14ac:dyDescent="0.2">
      <c r="A248" s="9">
        <v>15</v>
      </c>
      <c r="B248" s="9">
        <v>9</v>
      </c>
      <c r="C248" s="13" t="s">
        <v>2681</v>
      </c>
      <c r="D248" s="9">
        <v>4955.2993197278902</v>
      </c>
      <c r="E248" s="9">
        <v>220043.138170878</v>
      </c>
      <c r="F248" s="9">
        <v>8</v>
      </c>
      <c r="G248" s="76">
        <v>353184.11440000002</v>
      </c>
    </row>
    <row r="249" spans="1:7" x14ac:dyDescent="0.2">
      <c r="A249" s="9">
        <v>15</v>
      </c>
      <c r="B249" s="9">
        <v>10</v>
      </c>
      <c r="C249" s="13" t="s">
        <v>2439</v>
      </c>
      <c r="D249" s="9">
        <v>15312.1463414634</v>
      </c>
      <c r="E249" s="9">
        <v>404295.32747859799</v>
      </c>
      <c r="F249" s="9">
        <v>8</v>
      </c>
      <c r="G249" s="76">
        <v>645506.87789999996</v>
      </c>
    </row>
    <row r="250" spans="1:7" x14ac:dyDescent="0.2">
      <c r="A250" s="9">
        <v>15</v>
      </c>
      <c r="B250" s="9">
        <v>11</v>
      </c>
      <c r="C250" s="13" t="s">
        <v>2440</v>
      </c>
      <c r="D250" s="9">
        <v>3017.4487179487201</v>
      </c>
      <c r="E250" s="9">
        <v>150535.74055615201</v>
      </c>
      <c r="F250" s="9">
        <v>12</v>
      </c>
      <c r="G250" s="76">
        <v>217389.24290000001</v>
      </c>
    </row>
    <row r="251" spans="1:7" x14ac:dyDescent="0.2">
      <c r="A251" s="9">
        <v>15</v>
      </c>
      <c r="B251" s="9">
        <v>12</v>
      </c>
      <c r="C251" s="13" t="s">
        <v>2441</v>
      </c>
      <c r="D251" s="9">
        <v>0</v>
      </c>
      <c r="E251" s="9">
        <v>0</v>
      </c>
      <c r="F251" s="9">
        <v>25</v>
      </c>
      <c r="G251" s="76">
        <v>24079.717000000001</v>
      </c>
    </row>
    <row r="252" spans="1:7" x14ac:dyDescent="0.2">
      <c r="A252" s="9">
        <v>15</v>
      </c>
      <c r="B252" s="9">
        <v>13</v>
      </c>
      <c r="C252" s="13" t="s">
        <v>2682</v>
      </c>
      <c r="D252" s="9">
        <v>0</v>
      </c>
      <c r="E252" s="9">
        <v>0</v>
      </c>
      <c r="F252" s="9">
        <v>10</v>
      </c>
      <c r="G252" s="76">
        <v>0</v>
      </c>
    </row>
    <row r="253" spans="1:7" x14ac:dyDescent="0.2">
      <c r="A253" s="9">
        <v>15</v>
      </c>
      <c r="B253" s="9">
        <v>14</v>
      </c>
      <c r="C253" s="13" t="s">
        <v>2683</v>
      </c>
      <c r="D253" s="9">
        <v>0</v>
      </c>
      <c r="E253" s="9">
        <v>0</v>
      </c>
      <c r="F253" s="9">
        <v>10</v>
      </c>
      <c r="G253" s="76">
        <v>0</v>
      </c>
    </row>
    <row r="254" spans="1:7" x14ac:dyDescent="0.2">
      <c r="A254" s="9">
        <v>15</v>
      </c>
      <c r="B254" s="9">
        <v>15</v>
      </c>
      <c r="C254" s="13" t="s">
        <v>2684</v>
      </c>
      <c r="D254" s="9">
        <v>0</v>
      </c>
      <c r="E254" s="9">
        <v>0</v>
      </c>
      <c r="F254" s="9">
        <v>10</v>
      </c>
      <c r="G254" s="76">
        <v>0</v>
      </c>
    </row>
    <row r="255" spans="1:7" x14ac:dyDescent="0.2">
      <c r="A255" s="9">
        <v>15</v>
      </c>
      <c r="B255" s="9">
        <v>16</v>
      </c>
      <c r="C255" s="13" t="s">
        <v>2685</v>
      </c>
      <c r="D255" s="9">
        <v>0</v>
      </c>
      <c r="E255" s="9">
        <v>0</v>
      </c>
      <c r="F255" s="9">
        <v>10</v>
      </c>
      <c r="G255" s="76">
        <v>0</v>
      </c>
    </row>
    <row r="256" spans="1:7" x14ac:dyDescent="0.2">
      <c r="A256" s="9">
        <v>15</v>
      </c>
      <c r="B256" s="9">
        <v>17</v>
      </c>
      <c r="C256" s="13" t="s">
        <v>2686</v>
      </c>
      <c r="D256" s="9">
        <v>0</v>
      </c>
      <c r="E256" s="9">
        <v>0</v>
      </c>
      <c r="F256" s="9">
        <v>10</v>
      </c>
      <c r="G256" s="76">
        <v>0</v>
      </c>
    </row>
  </sheetData>
  <autoFilter ref="A1:G256"/>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N5521"/>
  <sheetViews>
    <sheetView workbookViewId="0">
      <pane xSplit="1" ySplit="1" topLeftCell="B2" activePane="bottomRight" state="frozen"/>
      <selection activeCell="I11" sqref="I11"/>
      <selection pane="topRight" activeCell="I11" sqref="I11"/>
      <selection pane="bottomLeft" activeCell="I11" sqref="I11"/>
      <selection pane="bottomRight" activeCell="I11" sqref="I11"/>
    </sheetView>
  </sheetViews>
  <sheetFormatPr baseColWidth="10" defaultRowHeight="16" x14ac:dyDescent="0.2"/>
  <cols>
    <col min="1" max="2" width="6.5" customWidth="1"/>
    <col min="3" max="3" width="11.6640625" customWidth="1"/>
    <col min="4" max="4" width="17.1640625" style="69" customWidth="1"/>
    <col min="5" max="5" width="18.1640625" bestFit="1" customWidth="1"/>
    <col min="6" max="6" width="16" customWidth="1"/>
    <col min="7" max="8" width="7.33203125" customWidth="1"/>
    <col min="9" max="9" width="22.33203125" customWidth="1"/>
    <col min="10" max="10" width="46" customWidth="1"/>
    <col min="11" max="11" width="18" customWidth="1"/>
    <col min="12" max="12" width="19.5" customWidth="1"/>
    <col min="13" max="13" width="17" customWidth="1"/>
    <col min="14" max="14" width="18.5" customWidth="1"/>
  </cols>
  <sheetData>
    <row r="1" spans="1:14" ht="67" customHeight="1" x14ac:dyDescent="0.25">
      <c r="A1" s="1" t="s">
        <v>7</v>
      </c>
      <c r="B1" s="1" t="s">
        <v>6</v>
      </c>
      <c r="C1" s="1" t="s">
        <v>1144</v>
      </c>
      <c r="D1" s="277" t="s">
        <v>1156</v>
      </c>
      <c r="E1" s="8" t="s">
        <v>1155</v>
      </c>
      <c r="F1" t="s">
        <v>9</v>
      </c>
      <c r="G1" s="269" t="s">
        <v>2700</v>
      </c>
      <c r="I1" t="s">
        <v>2701</v>
      </c>
      <c r="J1" t="s">
        <v>10</v>
      </c>
      <c r="K1" t="s">
        <v>2702</v>
      </c>
      <c r="L1" t="s">
        <v>2703</v>
      </c>
      <c r="M1" t="s">
        <v>2704</v>
      </c>
      <c r="N1" t="s">
        <v>2705</v>
      </c>
    </row>
    <row r="2" spans="1:14" x14ac:dyDescent="0.2">
      <c r="A2" s="7" t="s">
        <v>1141</v>
      </c>
      <c r="B2">
        <v>1</v>
      </c>
      <c r="C2" s="3" t="str">
        <f>A2&amp;B2</f>
        <v>011</v>
      </c>
      <c r="D2" s="69">
        <v>27499572731.932858</v>
      </c>
      <c r="E2" s="69">
        <v>2511944484.2857141</v>
      </c>
      <c r="F2" s="3">
        <v>8078</v>
      </c>
      <c r="G2">
        <v>1</v>
      </c>
      <c r="H2" t="str">
        <f>F2&amp;G2</f>
        <v>80781</v>
      </c>
      <c r="I2" t="s">
        <v>2706</v>
      </c>
      <c r="J2" t="s">
        <v>145</v>
      </c>
      <c r="K2">
        <v>1121</v>
      </c>
      <c r="L2">
        <v>969689246</v>
      </c>
      <c r="M2">
        <v>19</v>
      </c>
      <c r="N2">
        <v>119855750</v>
      </c>
    </row>
    <row r="3" spans="1:14" x14ac:dyDescent="0.2">
      <c r="A3" s="7" t="s">
        <v>1141</v>
      </c>
      <c r="B3">
        <v>2</v>
      </c>
      <c r="C3" s="3" t="str">
        <f t="shared" ref="C3:C21" si="0">A3&amp;B3</f>
        <v>012</v>
      </c>
      <c r="D3" s="69">
        <v>56807358804.828568</v>
      </c>
      <c r="E3" s="69">
        <v>5856808334.2857141</v>
      </c>
      <c r="F3" s="3">
        <v>8078</v>
      </c>
      <c r="G3">
        <v>2</v>
      </c>
      <c r="H3" t="str">
        <f t="shared" ref="H3:H66" si="1">F3&amp;G3</f>
        <v>80782</v>
      </c>
      <c r="I3" t="s">
        <v>2706</v>
      </c>
      <c r="J3" t="s">
        <v>145</v>
      </c>
      <c r="K3">
        <v>1734</v>
      </c>
      <c r="L3">
        <v>1309376785</v>
      </c>
      <c r="M3">
        <v>26</v>
      </c>
      <c r="N3">
        <v>104202975</v>
      </c>
    </row>
    <row r="4" spans="1:14" x14ac:dyDescent="0.2">
      <c r="A4" s="7" t="s">
        <v>1141</v>
      </c>
      <c r="B4">
        <v>3</v>
      </c>
      <c r="C4" s="3" t="str">
        <f t="shared" si="0"/>
        <v>013</v>
      </c>
      <c r="D4" s="69">
        <v>119701451566.82858</v>
      </c>
      <c r="E4" s="69">
        <v>10068128152.857143</v>
      </c>
      <c r="F4" s="3">
        <v>8078</v>
      </c>
      <c r="G4">
        <v>3</v>
      </c>
      <c r="H4" t="str">
        <f t="shared" si="1"/>
        <v>80783</v>
      </c>
      <c r="I4" t="s">
        <v>2706</v>
      </c>
      <c r="J4" t="s">
        <v>145</v>
      </c>
      <c r="K4">
        <v>2148</v>
      </c>
      <c r="L4">
        <v>1911489400</v>
      </c>
      <c r="M4">
        <v>46</v>
      </c>
      <c r="N4">
        <v>91738675</v>
      </c>
    </row>
    <row r="5" spans="1:14" x14ac:dyDescent="0.2">
      <c r="A5" s="7" t="s">
        <v>1141</v>
      </c>
      <c r="B5">
        <v>4</v>
      </c>
      <c r="C5" s="3" t="str">
        <f t="shared" si="0"/>
        <v>014</v>
      </c>
      <c r="D5" s="69">
        <v>176171336663.34283</v>
      </c>
      <c r="E5" s="69">
        <v>34293298970</v>
      </c>
      <c r="F5" s="3">
        <v>8078</v>
      </c>
      <c r="G5">
        <v>4</v>
      </c>
      <c r="H5" t="str">
        <f t="shared" si="1"/>
        <v>80784</v>
      </c>
      <c r="I5" t="s">
        <v>2706</v>
      </c>
      <c r="J5" t="s">
        <v>145</v>
      </c>
      <c r="K5">
        <v>1748</v>
      </c>
      <c r="L5">
        <v>2628473860</v>
      </c>
      <c r="M5">
        <v>68</v>
      </c>
      <c r="N5">
        <v>245553200</v>
      </c>
    </row>
    <row r="6" spans="1:14" x14ac:dyDescent="0.2">
      <c r="A6" s="7" t="s">
        <v>1141</v>
      </c>
      <c r="B6">
        <v>5</v>
      </c>
      <c r="C6" s="3" t="str">
        <f>A6&amp;B6</f>
        <v>015</v>
      </c>
      <c r="D6" s="69">
        <v>371045724422.04004</v>
      </c>
      <c r="E6" s="69">
        <v>170865031648.57144</v>
      </c>
      <c r="F6" s="3">
        <v>8078</v>
      </c>
      <c r="G6">
        <v>5</v>
      </c>
      <c r="H6" t="str">
        <f t="shared" si="1"/>
        <v>80785</v>
      </c>
      <c r="I6" t="s">
        <v>2706</v>
      </c>
      <c r="J6" t="s">
        <v>145</v>
      </c>
      <c r="K6">
        <v>2524</v>
      </c>
      <c r="L6">
        <v>5261953830.5</v>
      </c>
      <c r="M6">
        <v>251</v>
      </c>
      <c r="N6">
        <v>1297341525</v>
      </c>
    </row>
    <row r="7" spans="1:14" x14ac:dyDescent="0.2">
      <c r="A7">
        <v>2</v>
      </c>
      <c r="B7">
        <v>1</v>
      </c>
      <c r="C7" s="3" t="str">
        <f t="shared" si="0"/>
        <v>21</v>
      </c>
      <c r="D7" s="69">
        <v>22248634013.733334</v>
      </c>
      <c r="E7" s="69">
        <v>3282832120</v>
      </c>
      <c r="F7" s="3">
        <v>8137</v>
      </c>
      <c r="G7">
        <v>1</v>
      </c>
      <c r="H7" t="str">
        <f t="shared" si="1"/>
        <v>81371</v>
      </c>
      <c r="I7" t="s">
        <v>2707</v>
      </c>
      <c r="J7" t="s">
        <v>146</v>
      </c>
      <c r="K7">
        <v>501</v>
      </c>
      <c r="L7">
        <v>244366950</v>
      </c>
      <c r="M7">
        <v>2</v>
      </c>
      <c r="N7">
        <v>45337125</v>
      </c>
    </row>
    <row r="8" spans="1:14" x14ac:dyDescent="0.2">
      <c r="A8">
        <v>2</v>
      </c>
      <c r="B8">
        <v>2</v>
      </c>
      <c r="C8" s="3" t="str">
        <f t="shared" si="0"/>
        <v>22</v>
      </c>
      <c r="D8" s="69">
        <v>73331176730</v>
      </c>
      <c r="E8" s="69">
        <v>30743401800</v>
      </c>
      <c r="F8" s="3">
        <v>8137</v>
      </c>
      <c r="G8">
        <v>2</v>
      </c>
      <c r="H8" t="str">
        <f t="shared" si="1"/>
        <v>81372</v>
      </c>
      <c r="I8" t="s">
        <v>2707</v>
      </c>
      <c r="J8" t="s">
        <v>146</v>
      </c>
      <c r="K8">
        <v>899</v>
      </c>
      <c r="L8">
        <v>673579000</v>
      </c>
      <c r="M8">
        <v>3</v>
      </c>
      <c r="N8">
        <v>6044400</v>
      </c>
    </row>
    <row r="9" spans="1:14" x14ac:dyDescent="0.2">
      <c r="A9">
        <v>2</v>
      </c>
      <c r="B9">
        <v>3</v>
      </c>
      <c r="C9" s="3" t="str">
        <f t="shared" si="0"/>
        <v>23</v>
      </c>
      <c r="D9" s="69">
        <v>112776644320</v>
      </c>
      <c r="E9" s="69">
        <v>64738159280</v>
      </c>
      <c r="F9" s="3">
        <v>8137</v>
      </c>
      <c r="G9">
        <v>3</v>
      </c>
      <c r="H9" t="str">
        <f t="shared" si="1"/>
        <v>81373</v>
      </c>
      <c r="I9" t="s">
        <v>2707</v>
      </c>
      <c r="J9" t="s">
        <v>146</v>
      </c>
      <c r="K9">
        <v>703</v>
      </c>
      <c r="L9">
        <v>576695850</v>
      </c>
      <c r="M9">
        <v>5</v>
      </c>
      <c r="N9">
        <v>7908300</v>
      </c>
    </row>
    <row r="10" spans="1:14" x14ac:dyDescent="0.2">
      <c r="A10">
        <v>2</v>
      </c>
      <c r="B10">
        <v>4</v>
      </c>
      <c r="C10" s="3" t="str">
        <f t="shared" si="0"/>
        <v>24</v>
      </c>
      <c r="D10" s="69">
        <v>171224222573.33334</v>
      </c>
      <c r="E10" s="69">
        <v>46531564920</v>
      </c>
      <c r="F10" s="3">
        <v>8137</v>
      </c>
      <c r="G10">
        <v>4</v>
      </c>
      <c r="H10" t="str">
        <f t="shared" si="1"/>
        <v>81374</v>
      </c>
      <c r="I10" t="s">
        <v>2707</v>
      </c>
      <c r="J10" t="s">
        <v>146</v>
      </c>
      <c r="K10">
        <v>906</v>
      </c>
      <c r="L10">
        <v>775615350</v>
      </c>
      <c r="M10">
        <v>14</v>
      </c>
      <c r="N10">
        <v>35085525</v>
      </c>
    </row>
    <row r="11" spans="1:14" x14ac:dyDescent="0.2">
      <c r="A11">
        <v>2</v>
      </c>
      <c r="B11">
        <v>5</v>
      </c>
      <c r="C11" s="3" t="str">
        <f t="shared" si="0"/>
        <v>25</v>
      </c>
      <c r="D11" s="69">
        <v>373920484000</v>
      </c>
      <c r="E11" s="69">
        <v>232364287400</v>
      </c>
      <c r="F11" s="3">
        <v>8137</v>
      </c>
      <c r="G11">
        <v>5</v>
      </c>
      <c r="H11" t="str">
        <f t="shared" si="1"/>
        <v>81375</v>
      </c>
      <c r="I11" t="s">
        <v>2707</v>
      </c>
      <c r="J11" t="s">
        <v>146</v>
      </c>
      <c r="K11">
        <v>1035</v>
      </c>
      <c r="L11">
        <v>1346895150</v>
      </c>
      <c r="M11">
        <v>52</v>
      </c>
      <c r="N11">
        <v>145335125</v>
      </c>
    </row>
    <row r="12" spans="1:14" x14ac:dyDescent="0.2">
      <c r="A12">
        <v>3</v>
      </c>
      <c r="B12">
        <v>1</v>
      </c>
      <c r="C12" s="3" t="str">
        <f t="shared" si="0"/>
        <v>31</v>
      </c>
      <c r="D12" s="69">
        <v>18331454586.093334</v>
      </c>
      <c r="E12" s="69">
        <v>4573320558.5714283</v>
      </c>
      <c r="F12" s="3">
        <v>8141</v>
      </c>
      <c r="G12">
        <v>1</v>
      </c>
      <c r="H12" t="str">
        <f t="shared" si="1"/>
        <v>81411</v>
      </c>
      <c r="I12" t="s">
        <v>2708</v>
      </c>
      <c r="J12" t="s">
        <v>147</v>
      </c>
      <c r="K12">
        <v>600</v>
      </c>
      <c r="L12">
        <v>56687280</v>
      </c>
      <c r="M12">
        <v>1</v>
      </c>
      <c r="N12">
        <v>964320</v>
      </c>
    </row>
    <row r="13" spans="1:14" x14ac:dyDescent="0.2">
      <c r="A13">
        <v>3</v>
      </c>
      <c r="B13">
        <v>2</v>
      </c>
      <c r="C13" s="3" t="str">
        <f t="shared" si="0"/>
        <v>32</v>
      </c>
      <c r="D13" s="69">
        <v>27321168950.720005</v>
      </c>
      <c r="E13" s="69">
        <v>3919615060</v>
      </c>
      <c r="F13" s="3">
        <v>8141</v>
      </c>
      <c r="G13">
        <v>2</v>
      </c>
      <c r="H13" t="str">
        <f t="shared" si="1"/>
        <v>81412</v>
      </c>
      <c r="I13" t="s">
        <v>2708</v>
      </c>
      <c r="J13" t="s">
        <v>147</v>
      </c>
      <c r="K13">
        <v>453</v>
      </c>
      <c r="L13">
        <v>76107520</v>
      </c>
      <c r="M13">
        <v>2</v>
      </c>
      <c r="N13">
        <v>1365600</v>
      </c>
    </row>
    <row r="14" spans="1:14" x14ac:dyDescent="0.2">
      <c r="A14">
        <v>3</v>
      </c>
      <c r="B14">
        <v>3</v>
      </c>
      <c r="C14" s="3" t="str">
        <f t="shared" si="0"/>
        <v>33</v>
      </c>
      <c r="D14" s="69">
        <v>39884302414.160004</v>
      </c>
      <c r="E14" s="69">
        <v>5329038130.666667</v>
      </c>
      <c r="F14" s="3">
        <v>8141</v>
      </c>
      <c r="G14">
        <v>3</v>
      </c>
      <c r="H14" t="str">
        <f t="shared" si="1"/>
        <v>81413</v>
      </c>
      <c r="I14" t="s">
        <v>2708</v>
      </c>
      <c r="J14" t="s">
        <v>147</v>
      </c>
      <c r="K14">
        <v>334</v>
      </c>
      <c r="L14">
        <v>70465800</v>
      </c>
      <c r="M14">
        <v>2</v>
      </c>
      <c r="N14">
        <v>2954640</v>
      </c>
    </row>
    <row r="15" spans="1:14" x14ac:dyDescent="0.2">
      <c r="A15">
        <v>3</v>
      </c>
      <c r="B15">
        <v>4</v>
      </c>
      <c r="C15" s="3" t="str">
        <f t="shared" si="0"/>
        <v>34</v>
      </c>
      <c r="D15" s="69">
        <v>52741120430.110001</v>
      </c>
      <c r="E15" s="69">
        <v>8769088918.666666</v>
      </c>
      <c r="F15" s="3">
        <v>8141</v>
      </c>
      <c r="G15">
        <v>4</v>
      </c>
      <c r="H15" t="str">
        <f t="shared" si="1"/>
        <v>81414</v>
      </c>
      <c r="I15" t="s">
        <v>2708</v>
      </c>
      <c r="J15" t="s">
        <v>147</v>
      </c>
      <c r="K15">
        <v>283</v>
      </c>
      <c r="L15">
        <v>94545160</v>
      </c>
      <c r="M15">
        <v>8</v>
      </c>
      <c r="N15">
        <v>12293680</v>
      </c>
    </row>
    <row r="16" spans="1:14" x14ac:dyDescent="0.2">
      <c r="A16">
        <v>3</v>
      </c>
      <c r="B16">
        <v>5</v>
      </c>
      <c r="C16" s="3" t="str">
        <f t="shared" si="0"/>
        <v>35</v>
      </c>
      <c r="D16" s="69">
        <v>104913235002.61998</v>
      </c>
      <c r="E16" s="69">
        <v>50956020486</v>
      </c>
      <c r="F16" s="3">
        <v>8141</v>
      </c>
      <c r="G16">
        <v>5</v>
      </c>
      <c r="H16" t="str">
        <f t="shared" si="1"/>
        <v>81415</v>
      </c>
      <c r="I16" t="s">
        <v>2708</v>
      </c>
      <c r="J16" t="s">
        <v>147</v>
      </c>
      <c r="K16">
        <v>357</v>
      </c>
      <c r="L16">
        <v>183070340</v>
      </c>
      <c r="M16">
        <v>10</v>
      </c>
      <c r="N16">
        <v>21392400</v>
      </c>
    </row>
    <row r="17" spans="1:14" x14ac:dyDescent="0.2">
      <c r="A17">
        <v>4</v>
      </c>
      <c r="B17">
        <v>1</v>
      </c>
      <c r="C17" s="3" t="str">
        <f t="shared" si="0"/>
        <v>41</v>
      </c>
      <c r="D17" s="69">
        <v>953055903.5</v>
      </c>
      <c r="E17" s="69">
        <v>17482826.666666668</v>
      </c>
      <c r="F17" s="3">
        <v>8296</v>
      </c>
      <c r="G17">
        <v>0</v>
      </c>
      <c r="H17" t="str">
        <f t="shared" si="1"/>
        <v>82960</v>
      </c>
      <c r="I17" t="s">
        <v>2709</v>
      </c>
      <c r="J17" t="s">
        <v>148</v>
      </c>
      <c r="K17">
        <v>5</v>
      </c>
      <c r="L17">
        <v>525875</v>
      </c>
    </row>
    <row r="18" spans="1:14" x14ac:dyDescent="0.2">
      <c r="A18">
        <v>4</v>
      </c>
      <c r="B18">
        <v>2</v>
      </c>
      <c r="C18" s="3" t="str">
        <f t="shared" si="0"/>
        <v>42</v>
      </c>
      <c r="D18" s="69">
        <v>2756164488.27</v>
      </c>
      <c r="E18" s="69">
        <v>105811248</v>
      </c>
      <c r="F18" s="3">
        <v>8296</v>
      </c>
      <c r="G18">
        <v>1</v>
      </c>
      <c r="H18" t="str">
        <f t="shared" si="1"/>
        <v>82961</v>
      </c>
      <c r="I18" t="s">
        <v>2709</v>
      </c>
      <c r="J18" t="s">
        <v>148</v>
      </c>
      <c r="K18">
        <v>1874</v>
      </c>
      <c r="L18">
        <v>1508887577.4000001</v>
      </c>
      <c r="M18">
        <v>27</v>
      </c>
      <c r="N18">
        <v>123003295</v>
      </c>
    </row>
    <row r="19" spans="1:14" x14ac:dyDescent="0.2">
      <c r="A19">
        <v>4</v>
      </c>
      <c r="B19">
        <v>3</v>
      </c>
      <c r="C19" s="3" t="str">
        <f t="shared" si="0"/>
        <v>43</v>
      </c>
      <c r="D19" s="69">
        <v>5940588548.3199997</v>
      </c>
      <c r="E19" s="69">
        <v>751928640</v>
      </c>
      <c r="F19" s="3">
        <v>8296</v>
      </c>
      <c r="G19">
        <v>2</v>
      </c>
      <c r="H19" t="str">
        <f t="shared" si="1"/>
        <v>82962</v>
      </c>
      <c r="I19" t="s">
        <v>2709</v>
      </c>
      <c r="J19" t="s">
        <v>148</v>
      </c>
      <c r="K19">
        <v>1741</v>
      </c>
      <c r="L19">
        <v>1765776355</v>
      </c>
      <c r="M19">
        <v>28</v>
      </c>
      <c r="N19">
        <v>110379780</v>
      </c>
    </row>
    <row r="20" spans="1:14" x14ac:dyDescent="0.2">
      <c r="A20">
        <v>4</v>
      </c>
      <c r="B20">
        <v>4</v>
      </c>
      <c r="C20" s="3" t="str">
        <f t="shared" si="0"/>
        <v>44</v>
      </c>
      <c r="D20" s="69">
        <v>10278330239.4</v>
      </c>
      <c r="E20" s="69">
        <v>1080752912</v>
      </c>
      <c r="F20" s="3">
        <v>8296</v>
      </c>
      <c r="G20">
        <v>3</v>
      </c>
      <c r="H20" t="str">
        <f t="shared" si="1"/>
        <v>82963</v>
      </c>
      <c r="I20" t="s">
        <v>2709</v>
      </c>
      <c r="J20" t="s">
        <v>148</v>
      </c>
      <c r="K20">
        <v>962</v>
      </c>
      <c r="L20">
        <v>921839330</v>
      </c>
      <c r="M20">
        <v>40</v>
      </c>
      <c r="N20">
        <v>123647930</v>
      </c>
    </row>
    <row r="21" spans="1:14" x14ac:dyDescent="0.2">
      <c r="A21">
        <v>4</v>
      </c>
      <c r="B21">
        <v>5</v>
      </c>
      <c r="C21" s="3" t="str">
        <f t="shared" si="0"/>
        <v>45</v>
      </c>
      <c r="D21" s="69">
        <v>22315718954</v>
      </c>
      <c r="E21" s="69">
        <v>4131184016</v>
      </c>
      <c r="F21" s="3">
        <v>8296</v>
      </c>
      <c r="G21">
        <v>4</v>
      </c>
      <c r="H21" t="str">
        <f t="shared" si="1"/>
        <v>82964</v>
      </c>
      <c r="I21" t="s">
        <v>2709</v>
      </c>
      <c r="J21" t="s">
        <v>148</v>
      </c>
      <c r="K21">
        <v>446</v>
      </c>
      <c r="L21">
        <v>460092635</v>
      </c>
      <c r="M21">
        <v>49</v>
      </c>
      <c r="N21">
        <v>189406285</v>
      </c>
    </row>
    <row r="22" spans="1:14" x14ac:dyDescent="0.2">
      <c r="A22">
        <v>5</v>
      </c>
      <c r="B22">
        <v>1</v>
      </c>
      <c r="C22" s="3" t="str">
        <f t="shared" ref="C22:C41" si="2">A22&amp;B22</f>
        <v>51</v>
      </c>
      <c r="D22" s="69">
        <v>4000305669.8000002</v>
      </c>
      <c r="E22" s="69">
        <v>501428883.33333331</v>
      </c>
      <c r="F22" s="3">
        <v>8296</v>
      </c>
      <c r="G22">
        <v>5</v>
      </c>
      <c r="H22" t="str">
        <f t="shared" si="1"/>
        <v>82965</v>
      </c>
      <c r="I22" t="s">
        <v>2709</v>
      </c>
      <c r="J22" t="s">
        <v>148</v>
      </c>
      <c r="K22">
        <v>72</v>
      </c>
      <c r="L22">
        <v>119865610</v>
      </c>
      <c r="M22">
        <v>13</v>
      </c>
      <c r="N22">
        <v>166221925</v>
      </c>
    </row>
    <row r="23" spans="1:14" x14ac:dyDescent="0.2">
      <c r="A23">
        <v>5</v>
      </c>
      <c r="B23">
        <v>2</v>
      </c>
      <c r="C23" s="3" t="str">
        <f t="shared" si="2"/>
        <v>52</v>
      </c>
      <c r="D23" s="69">
        <v>9504656691.8157902</v>
      </c>
      <c r="E23" s="69">
        <v>1532394867.3076923</v>
      </c>
      <c r="F23" s="3">
        <v>8372</v>
      </c>
      <c r="G23">
        <v>1</v>
      </c>
      <c r="H23" t="str">
        <f t="shared" si="1"/>
        <v>83721</v>
      </c>
      <c r="I23" t="s">
        <v>2708</v>
      </c>
      <c r="J23" t="s">
        <v>149</v>
      </c>
      <c r="K23">
        <v>275</v>
      </c>
      <c r="L23">
        <v>52995812.399999999</v>
      </c>
    </row>
    <row r="24" spans="1:14" x14ac:dyDescent="0.2">
      <c r="A24">
        <v>5</v>
      </c>
      <c r="B24">
        <v>3</v>
      </c>
      <c r="C24" s="3" t="str">
        <f t="shared" si="2"/>
        <v>53</v>
      </c>
      <c r="D24" s="69">
        <v>17415788184.349998</v>
      </c>
      <c r="E24" s="69">
        <v>1684118476.6666667</v>
      </c>
      <c r="F24" s="3">
        <v>8372</v>
      </c>
      <c r="G24">
        <v>2</v>
      </c>
      <c r="H24" t="str">
        <f t="shared" si="1"/>
        <v>83722</v>
      </c>
      <c r="I24" t="s">
        <v>2708</v>
      </c>
      <c r="J24" t="s">
        <v>149</v>
      </c>
      <c r="K24">
        <v>71</v>
      </c>
      <c r="L24">
        <v>15733320</v>
      </c>
    </row>
    <row r="25" spans="1:14" x14ac:dyDescent="0.2">
      <c r="A25">
        <v>5</v>
      </c>
      <c r="B25">
        <v>4</v>
      </c>
      <c r="C25" s="3" t="str">
        <f t="shared" si="2"/>
        <v>54</v>
      </c>
      <c r="D25" s="69">
        <v>9655531674.8500004</v>
      </c>
      <c r="E25" s="69">
        <v>1154235533.9285715</v>
      </c>
      <c r="F25" s="3">
        <v>8372</v>
      </c>
      <c r="G25">
        <v>3</v>
      </c>
      <c r="H25" t="str">
        <f t="shared" si="1"/>
        <v>83723</v>
      </c>
      <c r="I25" t="s">
        <v>2708</v>
      </c>
      <c r="J25" t="s">
        <v>149</v>
      </c>
      <c r="K25">
        <v>42</v>
      </c>
      <c r="L25">
        <v>25745220</v>
      </c>
    </row>
    <row r="26" spans="1:14" x14ac:dyDescent="0.2">
      <c r="A26">
        <v>5</v>
      </c>
      <c r="B26">
        <v>5</v>
      </c>
      <c r="C26" s="3" t="str">
        <f t="shared" si="2"/>
        <v>55</v>
      </c>
      <c r="D26" s="69">
        <v>18452415472.174999</v>
      </c>
      <c r="E26" s="69">
        <v>4483252827.8823528</v>
      </c>
      <c r="F26" s="3">
        <v>8372</v>
      </c>
      <c r="G26">
        <v>4</v>
      </c>
      <c r="H26" t="str">
        <f t="shared" si="1"/>
        <v>83724</v>
      </c>
      <c r="I26" t="s">
        <v>2708</v>
      </c>
      <c r="J26" t="s">
        <v>149</v>
      </c>
      <c r="K26">
        <v>379</v>
      </c>
      <c r="L26">
        <v>148165540</v>
      </c>
      <c r="M26">
        <v>1</v>
      </c>
      <c r="N26">
        <v>1111200</v>
      </c>
    </row>
    <row r="27" spans="1:14" x14ac:dyDescent="0.2">
      <c r="A27">
        <v>6</v>
      </c>
      <c r="B27">
        <v>1</v>
      </c>
      <c r="C27" s="3" t="str">
        <f t="shared" si="2"/>
        <v>61</v>
      </c>
      <c r="D27" s="69">
        <v>4904684228.5714283</v>
      </c>
      <c r="E27" s="69">
        <v>441537600</v>
      </c>
      <c r="F27" s="3">
        <v>8372</v>
      </c>
      <c r="G27">
        <v>5</v>
      </c>
      <c r="H27" t="str">
        <f t="shared" si="1"/>
        <v>83725</v>
      </c>
      <c r="I27" t="s">
        <v>2708</v>
      </c>
      <c r="J27" t="s">
        <v>149</v>
      </c>
      <c r="K27">
        <v>713</v>
      </c>
      <c r="L27">
        <v>472813740</v>
      </c>
      <c r="M27">
        <v>2</v>
      </c>
      <c r="N27">
        <v>2493840</v>
      </c>
    </row>
    <row r="28" spans="1:14" x14ac:dyDescent="0.2">
      <c r="A28">
        <v>6</v>
      </c>
      <c r="B28">
        <v>2</v>
      </c>
      <c r="C28" s="3" t="str">
        <f t="shared" si="2"/>
        <v>62</v>
      </c>
      <c r="D28" s="69">
        <v>8539574004.2857141</v>
      </c>
      <c r="E28" s="69">
        <v>746338112</v>
      </c>
      <c r="F28" s="3">
        <v>8421</v>
      </c>
      <c r="G28">
        <v>1</v>
      </c>
      <c r="H28" t="str">
        <f t="shared" si="1"/>
        <v>84211</v>
      </c>
      <c r="I28" t="s">
        <v>2708</v>
      </c>
      <c r="J28" t="s">
        <v>150</v>
      </c>
      <c r="K28">
        <v>423</v>
      </c>
      <c r="L28">
        <v>40700000</v>
      </c>
      <c r="M28">
        <v>1</v>
      </c>
      <c r="N28">
        <v>359280</v>
      </c>
    </row>
    <row r="29" spans="1:14" x14ac:dyDescent="0.2">
      <c r="A29">
        <v>6</v>
      </c>
      <c r="B29">
        <v>3</v>
      </c>
      <c r="C29" s="3" t="str">
        <f t="shared" si="2"/>
        <v>63</v>
      </c>
      <c r="D29" s="69">
        <v>11006069487.142857</v>
      </c>
      <c r="E29" s="69">
        <v>2208169728</v>
      </c>
      <c r="F29" s="3">
        <v>8421</v>
      </c>
      <c r="G29">
        <v>2</v>
      </c>
      <c r="H29" t="str">
        <f t="shared" si="1"/>
        <v>84212</v>
      </c>
      <c r="I29" t="s">
        <v>2708</v>
      </c>
      <c r="J29" t="s">
        <v>150</v>
      </c>
      <c r="K29">
        <v>779</v>
      </c>
      <c r="L29">
        <v>77836980</v>
      </c>
      <c r="M29">
        <v>8</v>
      </c>
      <c r="N29">
        <v>6175440</v>
      </c>
    </row>
    <row r="30" spans="1:14" x14ac:dyDescent="0.2">
      <c r="A30">
        <v>6</v>
      </c>
      <c r="B30">
        <v>4</v>
      </c>
      <c r="C30" s="3" t="str">
        <f t="shared" si="2"/>
        <v>64</v>
      </c>
      <c r="D30" s="69">
        <v>8336059564.2857141</v>
      </c>
      <c r="E30" s="69">
        <v>522444733.33333331</v>
      </c>
      <c r="F30" s="3">
        <v>8421</v>
      </c>
      <c r="G30">
        <v>3</v>
      </c>
      <c r="H30" t="str">
        <f t="shared" si="1"/>
        <v>84213</v>
      </c>
      <c r="I30" t="s">
        <v>2708</v>
      </c>
      <c r="J30" t="s">
        <v>150</v>
      </c>
      <c r="K30">
        <v>525</v>
      </c>
      <c r="L30">
        <v>133367090</v>
      </c>
      <c r="M30">
        <v>3</v>
      </c>
      <c r="N30">
        <v>5197680</v>
      </c>
    </row>
    <row r="31" spans="1:14" x14ac:dyDescent="0.2">
      <c r="A31">
        <v>6</v>
      </c>
      <c r="B31">
        <v>5</v>
      </c>
      <c r="C31" s="3" t="str">
        <f t="shared" si="2"/>
        <v>65</v>
      </c>
      <c r="D31" s="69">
        <v>9335942051.4285717</v>
      </c>
      <c r="E31" s="69">
        <v>933507026.66666663</v>
      </c>
      <c r="F31" s="3">
        <v>8421</v>
      </c>
      <c r="G31">
        <v>4</v>
      </c>
      <c r="H31" t="str">
        <f t="shared" si="1"/>
        <v>84214</v>
      </c>
      <c r="I31" t="s">
        <v>2708</v>
      </c>
      <c r="J31" t="s">
        <v>150</v>
      </c>
      <c r="K31">
        <v>602</v>
      </c>
      <c r="L31">
        <v>234805870</v>
      </c>
      <c r="M31">
        <v>5</v>
      </c>
      <c r="N31">
        <v>15468320</v>
      </c>
    </row>
    <row r="32" spans="1:14" x14ac:dyDescent="0.2">
      <c r="A32">
        <v>7</v>
      </c>
      <c r="B32">
        <v>1</v>
      </c>
      <c r="C32" s="3" t="str">
        <f t="shared" si="2"/>
        <v>71</v>
      </c>
      <c r="D32" s="69">
        <v>363862444.09090906</v>
      </c>
      <c r="E32" s="69">
        <v>65641396.153846152</v>
      </c>
      <c r="F32" s="3">
        <v>8421</v>
      </c>
      <c r="G32">
        <v>5</v>
      </c>
      <c r="H32" t="str">
        <f t="shared" si="1"/>
        <v>84215</v>
      </c>
      <c r="I32" t="s">
        <v>2708</v>
      </c>
      <c r="J32" t="s">
        <v>150</v>
      </c>
      <c r="K32">
        <v>289</v>
      </c>
      <c r="L32">
        <v>268756440</v>
      </c>
      <c r="M32">
        <v>49</v>
      </c>
      <c r="N32">
        <v>200942160</v>
      </c>
    </row>
    <row r="33" spans="1:14" x14ac:dyDescent="0.2">
      <c r="A33">
        <v>7</v>
      </c>
      <c r="B33">
        <v>2</v>
      </c>
      <c r="C33" s="3" t="str">
        <f t="shared" si="2"/>
        <v>72</v>
      </c>
      <c r="D33" s="69">
        <v>348251616.53035718</v>
      </c>
      <c r="E33" s="69">
        <v>22113632.916666668</v>
      </c>
      <c r="F33" s="3">
        <v>8433</v>
      </c>
      <c r="G33">
        <v>0</v>
      </c>
      <c r="H33" t="str">
        <f t="shared" si="1"/>
        <v>84330</v>
      </c>
      <c r="I33" t="s">
        <v>2706</v>
      </c>
      <c r="J33" t="s">
        <v>151</v>
      </c>
      <c r="K33">
        <v>55</v>
      </c>
      <c r="L33">
        <v>60887740</v>
      </c>
      <c r="M33">
        <v>16</v>
      </c>
      <c r="N33">
        <v>149720750</v>
      </c>
    </row>
    <row r="34" spans="1:14" x14ac:dyDescent="0.2">
      <c r="A34">
        <v>7</v>
      </c>
      <c r="B34">
        <v>3</v>
      </c>
      <c r="C34" s="3" t="str">
        <f t="shared" si="2"/>
        <v>73</v>
      </c>
      <c r="D34" s="69">
        <v>608360785.85714281</v>
      </c>
      <c r="E34" s="69">
        <v>43056395</v>
      </c>
      <c r="F34" s="3">
        <v>8433</v>
      </c>
      <c r="G34">
        <v>1</v>
      </c>
      <c r="H34" t="str">
        <f t="shared" si="1"/>
        <v>84331</v>
      </c>
      <c r="I34" t="s">
        <v>2706</v>
      </c>
      <c r="J34" t="s">
        <v>151</v>
      </c>
      <c r="K34">
        <v>1121</v>
      </c>
      <c r="L34">
        <v>1351648760</v>
      </c>
      <c r="M34">
        <v>1</v>
      </c>
      <c r="N34">
        <v>13083450</v>
      </c>
    </row>
    <row r="35" spans="1:14" x14ac:dyDescent="0.2">
      <c r="A35">
        <v>7</v>
      </c>
      <c r="B35">
        <v>4</v>
      </c>
      <c r="C35" s="3" t="str">
        <f t="shared" si="2"/>
        <v>74</v>
      </c>
      <c r="D35" s="69">
        <v>1005327701.5089285</v>
      </c>
      <c r="E35" s="69">
        <v>109635935</v>
      </c>
      <c r="F35" s="3">
        <v>8433</v>
      </c>
      <c r="G35">
        <v>2</v>
      </c>
      <c r="H35" t="str">
        <f t="shared" si="1"/>
        <v>84332</v>
      </c>
      <c r="I35" t="s">
        <v>2706</v>
      </c>
      <c r="J35" t="s">
        <v>151</v>
      </c>
      <c r="K35">
        <v>3095</v>
      </c>
      <c r="L35">
        <v>2624499060</v>
      </c>
      <c r="M35">
        <v>8</v>
      </c>
      <c r="N35">
        <v>256132150</v>
      </c>
    </row>
    <row r="36" spans="1:14" x14ac:dyDescent="0.2">
      <c r="A36">
        <v>7</v>
      </c>
      <c r="B36">
        <v>5</v>
      </c>
      <c r="C36" s="3" t="str">
        <f t="shared" si="2"/>
        <v>75</v>
      </c>
      <c r="D36" s="69">
        <v>1816878480.6589284</v>
      </c>
      <c r="E36" s="69">
        <v>475361295.02325583</v>
      </c>
      <c r="F36" s="3">
        <v>8433</v>
      </c>
      <c r="G36">
        <v>3</v>
      </c>
      <c r="H36" t="str">
        <f t="shared" si="1"/>
        <v>84333</v>
      </c>
      <c r="I36" t="s">
        <v>2706</v>
      </c>
      <c r="J36" t="s">
        <v>151</v>
      </c>
      <c r="K36">
        <v>2917</v>
      </c>
      <c r="L36">
        <v>3514079910</v>
      </c>
      <c r="M36">
        <v>11</v>
      </c>
      <c r="N36">
        <v>50385050</v>
      </c>
    </row>
    <row r="37" spans="1:14" x14ac:dyDescent="0.2">
      <c r="A37">
        <v>8</v>
      </c>
      <c r="B37">
        <v>1</v>
      </c>
      <c r="C37" s="3" t="str">
        <f t="shared" si="2"/>
        <v>81</v>
      </c>
      <c r="D37" s="69">
        <v>210281564.40208331</v>
      </c>
      <c r="E37" s="69">
        <v>12589706</v>
      </c>
      <c r="F37" s="3">
        <v>8433</v>
      </c>
      <c r="G37">
        <v>4</v>
      </c>
      <c r="H37" t="str">
        <f t="shared" si="1"/>
        <v>84334</v>
      </c>
      <c r="I37" t="s">
        <v>2706</v>
      </c>
      <c r="J37" t="s">
        <v>151</v>
      </c>
      <c r="K37">
        <v>3995</v>
      </c>
      <c r="L37">
        <v>4080669270</v>
      </c>
      <c r="M37">
        <v>24</v>
      </c>
      <c r="N37">
        <v>206150325</v>
      </c>
    </row>
    <row r="38" spans="1:14" x14ac:dyDescent="0.2">
      <c r="A38">
        <v>8</v>
      </c>
      <c r="B38">
        <v>2</v>
      </c>
      <c r="C38" s="3" t="str">
        <f t="shared" si="2"/>
        <v>82</v>
      </c>
      <c r="D38" s="69">
        <v>172742444.76382977</v>
      </c>
      <c r="E38" s="69">
        <v>9812600.4000000004</v>
      </c>
      <c r="F38" s="3">
        <v>8433</v>
      </c>
      <c r="G38">
        <v>5</v>
      </c>
      <c r="H38" t="str">
        <f t="shared" si="1"/>
        <v>84335</v>
      </c>
      <c r="I38" t="s">
        <v>2706</v>
      </c>
      <c r="J38" t="s">
        <v>151</v>
      </c>
      <c r="K38">
        <v>8461</v>
      </c>
      <c r="L38">
        <v>9776189397.5</v>
      </c>
      <c r="M38">
        <v>112</v>
      </c>
      <c r="N38">
        <v>349531225</v>
      </c>
    </row>
    <row r="39" spans="1:14" x14ac:dyDescent="0.2">
      <c r="A39">
        <v>8</v>
      </c>
      <c r="B39">
        <v>3</v>
      </c>
      <c r="C39" s="3" t="str">
        <f t="shared" si="2"/>
        <v>83</v>
      </c>
      <c r="D39" s="69">
        <v>290043716.37777776</v>
      </c>
      <c r="E39" s="69">
        <v>18095735.043478262</v>
      </c>
      <c r="F39" s="3">
        <v>8436</v>
      </c>
      <c r="G39">
        <v>1</v>
      </c>
      <c r="H39" t="str">
        <f t="shared" si="1"/>
        <v>84361</v>
      </c>
      <c r="I39" t="s">
        <v>2708</v>
      </c>
      <c r="J39" t="s">
        <v>152</v>
      </c>
      <c r="K39">
        <v>520</v>
      </c>
      <c r="L39">
        <v>1284333720</v>
      </c>
    </row>
    <row r="40" spans="1:14" x14ac:dyDescent="0.2">
      <c r="A40">
        <v>8</v>
      </c>
      <c r="B40">
        <v>4</v>
      </c>
      <c r="C40" s="3" t="str">
        <f t="shared" si="2"/>
        <v>84</v>
      </c>
      <c r="D40" s="69">
        <v>406699362.05208331</v>
      </c>
      <c r="E40" s="69">
        <v>18584732.181818184</v>
      </c>
      <c r="F40" s="3">
        <v>8436</v>
      </c>
      <c r="G40">
        <v>2</v>
      </c>
      <c r="H40" t="str">
        <f t="shared" si="1"/>
        <v>84362</v>
      </c>
      <c r="I40" t="s">
        <v>2708</v>
      </c>
      <c r="J40" t="s">
        <v>152</v>
      </c>
      <c r="K40">
        <v>293</v>
      </c>
      <c r="L40">
        <v>52580040</v>
      </c>
      <c r="M40">
        <v>2</v>
      </c>
      <c r="N40">
        <v>1877360</v>
      </c>
    </row>
    <row r="41" spans="1:14" x14ac:dyDescent="0.2">
      <c r="A41">
        <v>8</v>
      </c>
      <c r="B41">
        <v>5</v>
      </c>
      <c r="C41" s="3" t="str">
        <f t="shared" si="2"/>
        <v>85</v>
      </c>
      <c r="D41" s="69">
        <v>907964997.95833337</v>
      </c>
      <c r="E41" s="69">
        <v>84473626.642857149</v>
      </c>
      <c r="F41" s="3">
        <v>8436</v>
      </c>
      <c r="G41">
        <v>3</v>
      </c>
      <c r="H41" t="str">
        <f t="shared" si="1"/>
        <v>84363</v>
      </c>
      <c r="I41" t="s">
        <v>2708</v>
      </c>
      <c r="J41" t="s">
        <v>152</v>
      </c>
      <c r="K41">
        <v>713</v>
      </c>
      <c r="L41">
        <v>178418960</v>
      </c>
      <c r="M41">
        <v>1</v>
      </c>
      <c r="N41">
        <v>407680</v>
      </c>
    </row>
    <row r="42" spans="1:14" x14ac:dyDescent="0.2">
      <c r="A42">
        <v>9</v>
      </c>
      <c r="B42">
        <v>1</v>
      </c>
      <c r="C42" s="3" t="str">
        <f t="shared" ref="C42:C61" si="3">A42&amp;B42</f>
        <v>91</v>
      </c>
      <c r="D42" s="69">
        <v>20147569503.333332</v>
      </c>
      <c r="E42" s="69">
        <v>4177421640</v>
      </c>
      <c r="F42" s="3">
        <v>8436</v>
      </c>
      <c r="G42">
        <v>4</v>
      </c>
      <c r="H42" t="str">
        <f t="shared" si="1"/>
        <v>84364</v>
      </c>
      <c r="I42" t="s">
        <v>2708</v>
      </c>
      <c r="J42" t="s">
        <v>152</v>
      </c>
      <c r="K42">
        <v>653</v>
      </c>
      <c r="L42">
        <v>272270130</v>
      </c>
      <c r="M42">
        <v>9</v>
      </c>
      <c r="N42">
        <v>34404960</v>
      </c>
    </row>
    <row r="43" spans="1:14" x14ac:dyDescent="0.2">
      <c r="A43">
        <v>9</v>
      </c>
      <c r="B43">
        <v>2</v>
      </c>
      <c r="C43" s="3" t="str">
        <f t="shared" si="3"/>
        <v>92</v>
      </c>
      <c r="D43" s="69">
        <v>18446576836.666668</v>
      </c>
      <c r="E43" s="69">
        <v>7962023113.333333</v>
      </c>
      <c r="F43" s="3">
        <v>8436</v>
      </c>
      <c r="G43">
        <v>5</v>
      </c>
      <c r="H43" t="str">
        <f t="shared" si="1"/>
        <v>84365</v>
      </c>
      <c r="I43" t="s">
        <v>2708</v>
      </c>
      <c r="J43" t="s">
        <v>152</v>
      </c>
      <c r="K43">
        <v>784</v>
      </c>
      <c r="L43">
        <v>377279070</v>
      </c>
      <c r="M43">
        <v>26</v>
      </c>
      <c r="N43">
        <v>58124160</v>
      </c>
    </row>
    <row r="44" spans="1:14" x14ac:dyDescent="0.2">
      <c r="A44">
        <v>9</v>
      </c>
      <c r="B44">
        <v>3</v>
      </c>
      <c r="C44" s="3" t="str">
        <f t="shared" si="3"/>
        <v>93</v>
      </c>
      <c r="D44" s="69">
        <v>20750590013.333332</v>
      </c>
      <c r="E44" s="69">
        <v>9004852220</v>
      </c>
      <c r="F44" s="3">
        <v>8520</v>
      </c>
      <c r="G44">
        <v>1</v>
      </c>
      <c r="H44" t="str">
        <f t="shared" si="1"/>
        <v>85201</v>
      </c>
      <c r="I44" t="s">
        <v>2709</v>
      </c>
      <c r="J44" t="s">
        <v>153</v>
      </c>
      <c r="K44">
        <v>842</v>
      </c>
      <c r="L44">
        <v>152979260.65000001</v>
      </c>
      <c r="M44">
        <v>9</v>
      </c>
      <c r="N44">
        <v>14872645</v>
      </c>
    </row>
    <row r="45" spans="1:14" x14ac:dyDescent="0.2">
      <c r="A45">
        <v>9</v>
      </c>
      <c r="B45">
        <v>4</v>
      </c>
      <c r="C45" s="3" t="str">
        <f t="shared" si="3"/>
        <v>94</v>
      </c>
      <c r="D45" s="69">
        <v>27940284486.666668</v>
      </c>
      <c r="E45" s="69">
        <v>13095610780</v>
      </c>
      <c r="F45" s="3">
        <v>8520</v>
      </c>
      <c r="G45">
        <v>2</v>
      </c>
      <c r="H45" t="str">
        <f t="shared" si="1"/>
        <v>85202</v>
      </c>
      <c r="I45" t="s">
        <v>2709</v>
      </c>
      <c r="J45" t="s">
        <v>153</v>
      </c>
      <c r="K45">
        <v>1048</v>
      </c>
      <c r="L45">
        <v>221507185</v>
      </c>
      <c r="M45">
        <v>7</v>
      </c>
      <c r="N45">
        <v>5174370</v>
      </c>
    </row>
    <row r="46" spans="1:14" x14ac:dyDescent="0.2">
      <c r="A46">
        <v>9</v>
      </c>
      <c r="B46">
        <v>5</v>
      </c>
      <c r="C46" s="3" t="str">
        <f t="shared" si="3"/>
        <v>95</v>
      </c>
      <c r="D46" s="69">
        <v>57661619976.666664</v>
      </c>
      <c r="E46" s="69">
        <v>80170446953.333328</v>
      </c>
      <c r="F46" s="3">
        <v>8520</v>
      </c>
      <c r="G46">
        <v>3</v>
      </c>
      <c r="H46" t="str">
        <f t="shared" si="1"/>
        <v>85203</v>
      </c>
      <c r="I46" t="s">
        <v>2709</v>
      </c>
      <c r="J46" t="s">
        <v>153</v>
      </c>
      <c r="K46">
        <v>1430</v>
      </c>
      <c r="L46">
        <v>553529045</v>
      </c>
      <c r="M46">
        <v>21</v>
      </c>
      <c r="N46">
        <v>20691225</v>
      </c>
    </row>
    <row r="47" spans="1:14" x14ac:dyDescent="0.2">
      <c r="A47">
        <v>10</v>
      </c>
      <c r="B47">
        <v>1</v>
      </c>
      <c r="C47" s="3" t="str">
        <f t="shared" si="3"/>
        <v>101</v>
      </c>
      <c r="D47" s="69">
        <v>2116307227.3571429</v>
      </c>
      <c r="E47" s="69">
        <v>481663293.33333331</v>
      </c>
      <c r="F47" s="3">
        <v>8520</v>
      </c>
      <c r="G47">
        <v>4</v>
      </c>
      <c r="H47" t="str">
        <f t="shared" si="1"/>
        <v>85204</v>
      </c>
      <c r="I47" t="s">
        <v>2709</v>
      </c>
      <c r="J47" t="s">
        <v>153</v>
      </c>
      <c r="K47">
        <v>898</v>
      </c>
      <c r="L47">
        <v>532815975</v>
      </c>
      <c r="M47">
        <v>19</v>
      </c>
      <c r="N47">
        <v>19290870</v>
      </c>
    </row>
    <row r="48" spans="1:14" x14ac:dyDescent="0.2">
      <c r="A48">
        <v>10</v>
      </c>
      <c r="B48">
        <v>2</v>
      </c>
      <c r="C48" s="3" t="str">
        <f t="shared" si="3"/>
        <v>102</v>
      </c>
      <c r="D48" s="69">
        <v>6305627630</v>
      </c>
      <c r="E48" s="69">
        <v>366727731.4285714</v>
      </c>
      <c r="F48" s="3">
        <v>8520</v>
      </c>
      <c r="G48">
        <v>5</v>
      </c>
      <c r="H48" t="str">
        <f t="shared" si="1"/>
        <v>85205</v>
      </c>
      <c r="I48" t="s">
        <v>2709</v>
      </c>
      <c r="J48" t="s">
        <v>153</v>
      </c>
      <c r="K48">
        <v>1099</v>
      </c>
      <c r="L48">
        <v>871749500</v>
      </c>
      <c r="M48">
        <v>60</v>
      </c>
      <c r="N48">
        <v>84898335</v>
      </c>
    </row>
    <row r="49" spans="1:14" x14ac:dyDescent="0.2">
      <c r="A49">
        <v>10</v>
      </c>
      <c r="B49">
        <v>3</v>
      </c>
      <c r="C49" s="3" t="str">
        <f t="shared" si="3"/>
        <v>103</v>
      </c>
      <c r="D49" s="69">
        <v>7270563936.2857141</v>
      </c>
      <c r="E49" s="69">
        <v>511358297.14285713</v>
      </c>
      <c r="F49" s="3">
        <v>8549</v>
      </c>
      <c r="G49">
        <v>1</v>
      </c>
      <c r="H49" t="str">
        <f t="shared" si="1"/>
        <v>85491</v>
      </c>
      <c r="I49" t="s">
        <v>2710</v>
      </c>
      <c r="J49" t="s">
        <v>154</v>
      </c>
      <c r="K49">
        <v>18</v>
      </c>
      <c r="L49">
        <v>2590370</v>
      </c>
    </row>
    <row r="50" spans="1:14" x14ac:dyDescent="0.2">
      <c r="A50">
        <v>10</v>
      </c>
      <c r="B50">
        <v>4</v>
      </c>
      <c r="C50" s="3" t="str">
        <f t="shared" si="3"/>
        <v>104</v>
      </c>
      <c r="D50" s="69">
        <v>13170472625.714285</v>
      </c>
      <c r="E50" s="69">
        <v>1358644228.5714285</v>
      </c>
      <c r="F50" s="3">
        <v>8549</v>
      </c>
      <c r="G50">
        <v>2</v>
      </c>
      <c r="H50" t="str">
        <f t="shared" si="1"/>
        <v>85492</v>
      </c>
      <c r="I50" t="s">
        <v>2710</v>
      </c>
      <c r="J50" t="s">
        <v>154</v>
      </c>
      <c r="K50">
        <v>96</v>
      </c>
      <c r="L50">
        <v>14508360</v>
      </c>
    </row>
    <row r="51" spans="1:14" x14ac:dyDescent="0.2">
      <c r="A51">
        <v>10</v>
      </c>
      <c r="B51">
        <v>5</v>
      </c>
      <c r="C51" s="3" t="str">
        <f t="shared" si="3"/>
        <v>105</v>
      </c>
      <c r="D51" s="69">
        <v>34784479627.14286</v>
      </c>
      <c r="E51" s="69">
        <v>15816491577.142857</v>
      </c>
      <c r="F51" s="3">
        <v>8549</v>
      </c>
      <c r="G51">
        <v>3</v>
      </c>
      <c r="H51" t="str">
        <f t="shared" si="1"/>
        <v>85493</v>
      </c>
      <c r="I51" t="s">
        <v>2710</v>
      </c>
      <c r="J51" t="s">
        <v>154</v>
      </c>
      <c r="K51">
        <v>60</v>
      </c>
      <c r="L51">
        <v>17181820</v>
      </c>
      <c r="M51">
        <v>1</v>
      </c>
      <c r="N51">
        <v>880480</v>
      </c>
    </row>
    <row r="52" spans="1:14" x14ac:dyDescent="0.2">
      <c r="A52">
        <v>11</v>
      </c>
      <c r="B52">
        <v>1</v>
      </c>
      <c r="C52" s="3" t="str">
        <f t="shared" si="3"/>
        <v>111</v>
      </c>
      <c r="D52" s="69">
        <v>1527241953.4754543</v>
      </c>
      <c r="E52" s="69">
        <v>206006935.625</v>
      </c>
      <c r="F52" s="3">
        <v>8549</v>
      </c>
      <c r="G52">
        <v>4</v>
      </c>
      <c r="H52" t="str">
        <f t="shared" si="1"/>
        <v>85494</v>
      </c>
      <c r="I52" t="s">
        <v>2710</v>
      </c>
      <c r="J52" t="s">
        <v>154</v>
      </c>
      <c r="K52">
        <v>72</v>
      </c>
      <c r="L52">
        <v>14397490</v>
      </c>
      <c r="M52">
        <v>2</v>
      </c>
      <c r="N52">
        <v>6151280</v>
      </c>
    </row>
    <row r="53" spans="1:14" x14ac:dyDescent="0.2">
      <c r="A53">
        <v>11</v>
      </c>
      <c r="B53">
        <v>2</v>
      </c>
      <c r="C53" s="3" t="str">
        <f t="shared" si="3"/>
        <v>112</v>
      </c>
      <c r="D53" s="69">
        <v>2222112432.0781817</v>
      </c>
      <c r="E53" s="69">
        <v>327773155.54054052</v>
      </c>
      <c r="F53" s="3">
        <v>8549</v>
      </c>
      <c r="G53">
        <v>5</v>
      </c>
      <c r="H53" t="str">
        <f t="shared" si="1"/>
        <v>85495</v>
      </c>
      <c r="I53" t="s">
        <v>2710</v>
      </c>
      <c r="J53" t="s">
        <v>154</v>
      </c>
      <c r="K53">
        <v>60</v>
      </c>
      <c r="L53">
        <v>20472960</v>
      </c>
      <c r="M53">
        <v>8</v>
      </c>
      <c r="N53">
        <v>13834800</v>
      </c>
    </row>
    <row r="54" spans="1:14" x14ac:dyDescent="0.2">
      <c r="A54">
        <v>11</v>
      </c>
      <c r="B54">
        <v>3</v>
      </c>
      <c r="C54" s="3" t="str">
        <f t="shared" si="3"/>
        <v>113</v>
      </c>
      <c r="D54" s="69">
        <v>3315983262.2145452</v>
      </c>
      <c r="E54" s="69">
        <v>352629421.25</v>
      </c>
      <c r="F54" s="3">
        <v>8558</v>
      </c>
      <c r="G54">
        <v>1</v>
      </c>
      <c r="H54" t="str">
        <f t="shared" si="1"/>
        <v>85581</v>
      </c>
      <c r="I54" t="s">
        <v>2709</v>
      </c>
      <c r="J54" t="s">
        <v>155</v>
      </c>
      <c r="K54">
        <v>493</v>
      </c>
      <c r="L54">
        <v>255716890</v>
      </c>
      <c r="M54">
        <v>3</v>
      </c>
      <c r="N54">
        <v>3052305</v>
      </c>
    </row>
    <row r="55" spans="1:14" x14ac:dyDescent="0.2">
      <c r="A55">
        <v>11</v>
      </c>
      <c r="B55">
        <v>4</v>
      </c>
      <c r="C55" s="3" t="str">
        <f t="shared" si="3"/>
        <v>114</v>
      </c>
      <c r="D55" s="69">
        <v>4426648574.3890905</v>
      </c>
      <c r="E55" s="69">
        <v>417244427.27272725</v>
      </c>
      <c r="F55" s="3">
        <v>8558</v>
      </c>
      <c r="G55">
        <v>2</v>
      </c>
      <c r="H55" t="str">
        <f t="shared" si="1"/>
        <v>85582</v>
      </c>
      <c r="I55" t="s">
        <v>2709</v>
      </c>
      <c r="J55" t="s">
        <v>155</v>
      </c>
      <c r="K55">
        <v>270</v>
      </c>
      <c r="L55">
        <v>140712295</v>
      </c>
      <c r="M55">
        <v>13</v>
      </c>
      <c r="N55">
        <v>14366520</v>
      </c>
    </row>
    <row r="56" spans="1:14" x14ac:dyDescent="0.2">
      <c r="A56">
        <v>11</v>
      </c>
      <c r="B56">
        <v>5</v>
      </c>
      <c r="C56" s="3" t="str">
        <f t="shared" si="3"/>
        <v>115</v>
      </c>
      <c r="D56" s="69">
        <v>8397837288.8190908</v>
      </c>
      <c r="E56" s="69">
        <v>1495908700.7608695</v>
      </c>
      <c r="F56" s="3">
        <v>8558</v>
      </c>
      <c r="G56">
        <v>3</v>
      </c>
      <c r="H56" t="str">
        <f t="shared" si="1"/>
        <v>85583</v>
      </c>
      <c r="I56" t="s">
        <v>2709</v>
      </c>
      <c r="J56" t="s">
        <v>155</v>
      </c>
      <c r="K56">
        <v>680</v>
      </c>
      <c r="L56">
        <v>303303240</v>
      </c>
      <c r="M56">
        <v>17</v>
      </c>
      <c r="N56">
        <v>21937950</v>
      </c>
    </row>
    <row r="57" spans="1:14" x14ac:dyDescent="0.2">
      <c r="A57">
        <v>12</v>
      </c>
      <c r="B57">
        <v>1</v>
      </c>
      <c r="C57" s="3" t="str">
        <f t="shared" si="3"/>
        <v>121</v>
      </c>
      <c r="D57" s="69">
        <v>90010245.470230609</v>
      </c>
      <c r="E57" s="69">
        <v>10052522.264150944</v>
      </c>
      <c r="F57" s="3">
        <v>8558</v>
      </c>
      <c r="G57">
        <v>4</v>
      </c>
      <c r="H57" t="str">
        <f t="shared" si="1"/>
        <v>85584</v>
      </c>
      <c r="I57" t="s">
        <v>2709</v>
      </c>
      <c r="J57" t="s">
        <v>155</v>
      </c>
      <c r="K57">
        <v>447</v>
      </c>
      <c r="L57">
        <v>180358665</v>
      </c>
      <c r="M57">
        <v>16</v>
      </c>
      <c r="N57">
        <v>8187300</v>
      </c>
    </row>
    <row r="58" spans="1:14" x14ac:dyDescent="0.2">
      <c r="A58">
        <v>12</v>
      </c>
      <c r="B58">
        <v>2</v>
      </c>
      <c r="C58" s="3" t="str">
        <f t="shared" si="3"/>
        <v>122</v>
      </c>
      <c r="D58" s="69">
        <v>96750616.488172039</v>
      </c>
      <c r="E58" s="69">
        <v>11331108.661971832</v>
      </c>
      <c r="F58" s="3">
        <v>8558</v>
      </c>
      <c r="G58">
        <v>5</v>
      </c>
      <c r="H58" t="str">
        <f t="shared" si="1"/>
        <v>85585</v>
      </c>
      <c r="I58" t="s">
        <v>2709</v>
      </c>
      <c r="J58" t="s">
        <v>155</v>
      </c>
      <c r="K58">
        <v>538</v>
      </c>
      <c r="L58">
        <v>362877605</v>
      </c>
      <c r="M58">
        <v>49</v>
      </c>
      <c r="N58">
        <v>70581420</v>
      </c>
    </row>
    <row r="59" spans="1:14" x14ac:dyDescent="0.2">
      <c r="A59">
        <v>12</v>
      </c>
      <c r="B59">
        <v>3</v>
      </c>
      <c r="C59" s="3" t="str">
        <f t="shared" si="3"/>
        <v>123</v>
      </c>
      <c r="D59" s="69">
        <v>121336016.0185501</v>
      </c>
      <c r="E59" s="69">
        <v>13468927.944444444</v>
      </c>
      <c r="F59" s="3">
        <v>8560</v>
      </c>
      <c r="G59">
        <v>1</v>
      </c>
      <c r="H59" t="str">
        <f t="shared" si="1"/>
        <v>85601</v>
      </c>
      <c r="I59" t="s">
        <v>2709</v>
      </c>
      <c r="J59" t="s">
        <v>156</v>
      </c>
      <c r="K59">
        <v>354</v>
      </c>
      <c r="L59">
        <v>80998975</v>
      </c>
      <c r="M59">
        <v>3</v>
      </c>
      <c r="N59">
        <v>1562310</v>
      </c>
    </row>
    <row r="60" spans="1:14" x14ac:dyDescent="0.2">
      <c r="A60">
        <v>12</v>
      </c>
      <c r="B60">
        <v>4</v>
      </c>
      <c r="C60" s="3" t="str">
        <f t="shared" si="3"/>
        <v>124</v>
      </c>
      <c r="D60" s="69">
        <v>187942572.92653927</v>
      </c>
      <c r="E60" s="69">
        <v>15798645.732217573</v>
      </c>
      <c r="F60" s="3">
        <v>8560</v>
      </c>
      <c r="G60">
        <v>2</v>
      </c>
      <c r="H60" t="str">
        <f t="shared" si="1"/>
        <v>85602</v>
      </c>
      <c r="I60" t="s">
        <v>2709</v>
      </c>
      <c r="J60" t="s">
        <v>156</v>
      </c>
      <c r="K60">
        <v>413</v>
      </c>
      <c r="L60">
        <v>101857670</v>
      </c>
      <c r="M60">
        <v>18</v>
      </c>
      <c r="N60">
        <v>13474395</v>
      </c>
    </row>
    <row r="61" spans="1:14" x14ac:dyDescent="0.2">
      <c r="A61">
        <v>12</v>
      </c>
      <c r="B61">
        <v>5</v>
      </c>
      <c r="C61" s="3" t="str">
        <f t="shared" si="3"/>
        <v>125</v>
      </c>
      <c r="D61" s="69">
        <v>376826166.02222222</v>
      </c>
      <c r="E61" s="69">
        <v>71235089.444444448</v>
      </c>
      <c r="F61" s="3">
        <v>8560</v>
      </c>
      <c r="G61">
        <v>3</v>
      </c>
      <c r="H61" t="str">
        <f t="shared" si="1"/>
        <v>85603</v>
      </c>
      <c r="I61" t="s">
        <v>2709</v>
      </c>
      <c r="J61" t="s">
        <v>156</v>
      </c>
      <c r="K61">
        <v>549</v>
      </c>
      <c r="L61">
        <v>153314071.80000001</v>
      </c>
      <c r="M61">
        <v>21</v>
      </c>
      <c r="N61">
        <v>13604850</v>
      </c>
    </row>
    <row r="62" spans="1:14" x14ac:dyDescent="0.2">
      <c r="A62">
        <v>13</v>
      </c>
      <c r="B62">
        <v>1</v>
      </c>
      <c r="C62" s="3" t="str">
        <f t="shared" ref="C62:C76" si="4">A62&amp;B62</f>
        <v>131</v>
      </c>
      <c r="D62" s="69">
        <v>1224064467.159091</v>
      </c>
      <c r="E62" s="69">
        <v>143129146.5</v>
      </c>
      <c r="F62" s="3">
        <v>8560</v>
      </c>
      <c r="G62">
        <v>4</v>
      </c>
      <c r="H62" t="str">
        <f t="shared" si="1"/>
        <v>85604</v>
      </c>
      <c r="I62" t="s">
        <v>2709</v>
      </c>
      <c r="J62" t="s">
        <v>156</v>
      </c>
      <c r="K62">
        <v>809</v>
      </c>
      <c r="L62">
        <v>270747645</v>
      </c>
      <c r="M62">
        <v>20</v>
      </c>
      <c r="N62">
        <v>40402835</v>
      </c>
    </row>
    <row r="63" spans="1:14" x14ac:dyDescent="0.2">
      <c r="A63">
        <v>13</v>
      </c>
      <c r="B63">
        <v>2</v>
      </c>
      <c r="C63" s="3" t="str">
        <f t="shared" si="4"/>
        <v>132</v>
      </c>
      <c r="D63" s="69">
        <v>1652845828.75</v>
      </c>
      <c r="E63" s="69">
        <v>188821120.6451613</v>
      </c>
      <c r="F63" s="3">
        <v>8560</v>
      </c>
      <c r="G63">
        <v>5</v>
      </c>
      <c r="H63" t="str">
        <f t="shared" si="1"/>
        <v>85605</v>
      </c>
      <c r="I63" t="s">
        <v>2709</v>
      </c>
      <c r="J63" t="s">
        <v>156</v>
      </c>
      <c r="K63">
        <v>329</v>
      </c>
      <c r="L63">
        <v>181367610</v>
      </c>
      <c r="M63">
        <v>38</v>
      </c>
      <c r="N63">
        <v>56167180</v>
      </c>
    </row>
    <row r="64" spans="1:14" x14ac:dyDescent="0.2">
      <c r="A64">
        <v>13</v>
      </c>
      <c r="B64">
        <v>3</v>
      </c>
      <c r="C64" s="3" t="str">
        <f t="shared" si="4"/>
        <v>133</v>
      </c>
      <c r="D64" s="69">
        <v>2011151570.5681818</v>
      </c>
      <c r="E64" s="69">
        <v>135495159.42857143</v>
      </c>
      <c r="F64" s="3">
        <v>8573</v>
      </c>
      <c r="G64">
        <v>0</v>
      </c>
      <c r="H64" t="str">
        <f t="shared" si="1"/>
        <v>85730</v>
      </c>
      <c r="I64" t="s">
        <v>2709</v>
      </c>
      <c r="J64" t="s">
        <v>157</v>
      </c>
      <c r="K64">
        <v>1103</v>
      </c>
      <c r="L64">
        <v>3617644780</v>
      </c>
      <c r="M64">
        <v>441</v>
      </c>
      <c r="N64">
        <v>1565251000</v>
      </c>
    </row>
    <row r="65" spans="1:14" x14ac:dyDescent="0.2">
      <c r="A65">
        <v>13</v>
      </c>
      <c r="B65">
        <v>4</v>
      </c>
      <c r="C65" s="3" t="str">
        <f t="shared" si="4"/>
        <v>134</v>
      </c>
      <c r="D65" s="69">
        <v>2596396631.1795454</v>
      </c>
      <c r="E65" s="69">
        <v>269684337.07317072</v>
      </c>
      <c r="F65" s="3">
        <v>8573</v>
      </c>
      <c r="G65">
        <v>1</v>
      </c>
      <c r="H65" t="str">
        <f t="shared" si="1"/>
        <v>85731</v>
      </c>
      <c r="I65" t="s">
        <v>2709</v>
      </c>
      <c r="J65" t="s">
        <v>157</v>
      </c>
      <c r="K65">
        <v>3208</v>
      </c>
      <c r="L65">
        <v>4734660534.6499996</v>
      </c>
      <c r="M65">
        <v>49</v>
      </c>
      <c r="N65">
        <v>1255770820</v>
      </c>
    </row>
    <row r="66" spans="1:14" x14ac:dyDescent="0.2">
      <c r="A66">
        <v>13</v>
      </c>
      <c r="B66">
        <v>5</v>
      </c>
      <c r="C66" s="3" t="str">
        <f t="shared" si="4"/>
        <v>135</v>
      </c>
      <c r="D66" s="69">
        <v>4915388288.1295462</v>
      </c>
      <c r="E66" s="69">
        <v>997301886.13636363</v>
      </c>
      <c r="F66" s="3">
        <v>8573</v>
      </c>
      <c r="G66">
        <v>2</v>
      </c>
      <c r="H66" t="str">
        <f t="shared" si="1"/>
        <v>85732</v>
      </c>
      <c r="I66" t="s">
        <v>2709</v>
      </c>
      <c r="J66" t="s">
        <v>157</v>
      </c>
      <c r="K66">
        <v>1606</v>
      </c>
      <c r="L66">
        <v>5251178815</v>
      </c>
      <c r="M66">
        <v>50</v>
      </c>
      <c r="N66">
        <v>466892595</v>
      </c>
    </row>
    <row r="67" spans="1:14" x14ac:dyDescent="0.2">
      <c r="A67">
        <v>14</v>
      </c>
      <c r="B67">
        <v>1</v>
      </c>
      <c r="C67" s="3" t="str">
        <f t="shared" si="4"/>
        <v>141</v>
      </c>
      <c r="D67" s="69">
        <v>846064684.93478262</v>
      </c>
      <c r="E67" s="69">
        <v>52643017.5</v>
      </c>
      <c r="F67" s="3">
        <v>8573</v>
      </c>
      <c r="G67">
        <v>3</v>
      </c>
      <c r="H67" t="str">
        <f t="shared" ref="H67:H130" si="5">F67&amp;G67</f>
        <v>85733</v>
      </c>
      <c r="I67" t="s">
        <v>2709</v>
      </c>
      <c r="J67" t="s">
        <v>157</v>
      </c>
      <c r="K67">
        <v>1463</v>
      </c>
      <c r="L67">
        <v>8497360140</v>
      </c>
      <c r="M67">
        <v>67</v>
      </c>
      <c r="N67">
        <v>1176653020</v>
      </c>
    </row>
    <row r="68" spans="1:14" x14ac:dyDescent="0.2">
      <c r="A68">
        <v>14</v>
      </c>
      <c r="B68">
        <v>2</v>
      </c>
      <c r="C68" s="3" t="str">
        <f t="shared" si="4"/>
        <v>142</v>
      </c>
      <c r="D68" s="69">
        <v>1528554735.0434783</v>
      </c>
      <c r="E68" s="69">
        <v>39326552.941176474</v>
      </c>
      <c r="F68" s="3">
        <v>8573</v>
      </c>
      <c r="G68">
        <v>4</v>
      </c>
      <c r="H68" t="str">
        <f t="shared" si="5"/>
        <v>85734</v>
      </c>
      <c r="I68" t="s">
        <v>2709</v>
      </c>
      <c r="J68" t="s">
        <v>157</v>
      </c>
      <c r="K68">
        <v>637</v>
      </c>
      <c r="L68">
        <v>5182891210</v>
      </c>
      <c r="M68">
        <v>19</v>
      </c>
      <c r="N68">
        <v>95826330</v>
      </c>
    </row>
    <row r="69" spans="1:14" x14ac:dyDescent="0.2">
      <c r="A69">
        <v>14</v>
      </c>
      <c r="B69">
        <v>3</v>
      </c>
      <c r="C69" s="3" t="str">
        <f t="shared" si="4"/>
        <v>143</v>
      </c>
      <c r="D69" s="69">
        <v>1552094571.7391305</v>
      </c>
      <c r="E69" s="69">
        <v>76444160.9375</v>
      </c>
      <c r="F69" s="3">
        <v>8573</v>
      </c>
      <c r="G69">
        <v>5</v>
      </c>
      <c r="H69" t="str">
        <f t="shared" si="5"/>
        <v>85735</v>
      </c>
      <c r="I69" t="s">
        <v>2709</v>
      </c>
      <c r="J69" t="s">
        <v>157</v>
      </c>
      <c r="K69">
        <v>4788</v>
      </c>
      <c r="L69">
        <v>36981346820</v>
      </c>
      <c r="M69">
        <v>80</v>
      </c>
      <c r="N69">
        <v>1754926350</v>
      </c>
    </row>
    <row r="70" spans="1:14" x14ac:dyDescent="0.2">
      <c r="A70">
        <v>14</v>
      </c>
      <c r="B70">
        <v>4</v>
      </c>
      <c r="C70" s="3" t="str">
        <f t="shared" si="4"/>
        <v>144</v>
      </c>
      <c r="D70" s="69">
        <v>2443637182.826087</v>
      </c>
      <c r="E70" s="69">
        <v>106544867.85714285</v>
      </c>
      <c r="F70" s="3">
        <v>8606</v>
      </c>
      <c r="G70">
        <v>1</v>
      </c>
      <c r="H70" t="str">
        <f t="shared" si="5"/>
        <v>86061</v>
      </c>
      <c r="I70" t="s">
        <v>2708</v>
      </c>
      <c r="J70" t="s">
        <v>158</v>
      </c>
      <c r="K70">
        <v>1345</v>
      </c>
      <c r="L70">
        <v>89187240</v>
      </c>
      <c r="M70">
        <v>5</v>
      </c>
      <c r="N70">
        <v>6748160</v>
      </c>
    </row>
    <row r="71" spans="1:14" x14ac:dyDescent="0.2">
      <c r="A71">
        <v>14</v>
      </c>
      <c r="B71">
        <v>5</v>
      </c>
      <c r="C71" s="3" t="str">
        <f t="shared" si="4"/>
        <v>145</v>
      </c>
      <c r="D71" s="69">
        <v>5734945457.173913</v>
      </c>
      <c r="E71" s="69">
        <v>1096917044.0476191</v>
      </c>
      <c r="F71" s="3">
        <v>8606</v>
      </c>
      <c r="G71">
        <v>2</v>
      </c>
      <c r="H71" t="str">
        <f t="shared" si="5"/>
        <v>86062</v>
      </c>
      <c r="I71" t="s">
        <v>2708</v>
      </c>
      <c r="J71" t="s">
        <v>158</v>
      </c>
      <c r="K71">
        <v>1136</v>
      </c>
      <c r="L71">
        <v>191132640</v>
      </c>
      <c r="M71">
        <v>10</v>
      </c>
      <c r="N71">
        <v>27543360</v>
      </c>
    </row>
    <row r="72" spans="1:14" x14ac:dyDescent="0.2">
      <c r="A72">
        <v>15</v>
      </c>
      <c r="B72">
        <v>1</v>
      </c>
      <c r="C72" s="3" t="str">
        <f t="shared" si="4"/>
        <v>151</v>
      </c>
      <c r="D72" s="69">
        <v>388147356.30989009</v>
      </c>
      <c r="E72" s="69">
        <v>83938743.729999989</v>
      </c>
      <c r="F72" s="3">
        <v>8606</v>
      </c>
      <c r="G72">
        <v>3</v>
      </c>
      <c r="H72" t="str">
        <f t="shared" si="5"/>
        <v>86063</v>
      </c>
      <c r="I72" t="s">
        <v>2708</v>
      </c>
      <c r="J72" t="s">
        <v>158</v>
      </c>
      <c r="K72">
        <v>666</v>
      </c>
      <c r="L72">
        <v>178029290</v>
      </c>
      <c r="M72">
        <v>11</v>
      </c>
      <c r="N72">
        <v>15216960</v>
      </c>
    </row>
    <row r="73" spans="1:14" x14ac:dyDescent="0.2">
      <c r="A73">
        <v>15</v>
      </c>
      <c r="B73">
        <v>2</v>
      </c>
      <c r="C73" s="3" t="str">
        <f t="shared" si="4"/>
        <v>152</v>
      </c>
      <c r="D73" s="69">
        <v>584815626.89281774</v>
      </c>
      <c r="E73" s="69">
        <v>52947395.744680852</v>
      </c>
      <c r="F73" s="3">
        <v>8606</v>
      </c>
      <c r="G73">
        <v>4</v>
      </c>
      <c r="H73" t="str">
        <f t="shared" si="5"/>
        <v>86064</v>
      </c>
      <c r="I73" t="s">
        <v>2708</v>
      </c>
      <c r="J73" t="s">
        <v>158</v>
      </c>
      <c r="K73">
        <v>773</v>
      </c>
      <c r="L73">
        <v>260075110</v>
      </c>
      <c r="M73">
        <v>14</v>
      </c>
      <c r="N73">
        <v>21758880</v>
      </c>
    </row>
    <row r="74" spans="1:14" x14ac:dyDescent="0.2">
      <c r="A74">
        <v>15</v>
      </c>
      <c r="B74">
        <v>3</v>
      </c>
      <c r="C74" s="3" t="str">
        <f t="shared" si="4"/>
        <v>153</v>
      </c>
      <c r="D74" s="69">
        <v>852138289.39333332</v>
      </c>
      <c r="E74" s="69">
        <v>63673876.862745099</v>
      </c>
      <c r="F74" s="3">
        <v>8606</v>
      </c>
      <c r="G74">
        <v>5</v>
      </c>
      <c r="H74" t="str">
        <f t="shared" si="5"/>
        <v>86065</v>
      </c>
      <c r="I74" t="s">
        <v>2708</v>
      </c>
      <c r="J74" t="s">
        <v>158</v>
      </c>
      <c r="K74">
        <v>495</v>
      </c>
      <c r="L74">
        <v>226105200</v>
      </c>
      <c r="M74">
        <v>27</v>
      </c>
      <c r="N74">
        <v>77673280</v>
      </c>
    </row>
    <row r="75" spans="1:14" x14ac:dyDescent="0.2">
      <c r="A75">
        <v>15</v>
      </c>
      <c r="B75">
        <v>4</v>
      </c>
      <c r="C75" s="3" t="str">
        <f t="shared" si="4"/>
        <v>154</v>
      </c>
      <c r="D75" s="69">
        <v>1338480401.5450549</v>
      </c>
      <c r="E75" s="69">
        <v>91485432.5</v>
      </c>
      <c r="F75" s="3">
        <v>8634</v>
      </c>
      <c r="G75">
        <v>0</v>
      </c>
      <c r="H75" t="str">
        <f t="shared" si="5"/>
        <v>86340</v>
      </c>
      <c r="I75" t="s">
        <v>2709</v>
      </c>
      <c r="J75" t="s">
        <v>159</v>
      </c>
      <c r="K75">
        <v>1</v>
      </c>
      <c r="L75">
        <v>16677150</v>
      </c>
    </row>
    <row r="76" spans="1:14" x14ac:dyDescent="0.2">
      <c r="A76">
        <v>15</v>
      </c>
      <c r="B76">
        <v>5</v>
      </c>
      <c r="C76" s="3" t="str">
        <f t="shared" si="4"/>
        <v>155</v>
      </c>
      <c r="D76" s="69">
        <v>3026149290.1340661</v>
      </c>
      <c r="E76" s="69">
        <v>566763383.86329114</v>
      </c>
      <c r="F76" s="3">
        <v>8634</v>
      </c>
      <c r="G76">
        <v>1</v>
      </c>
      <c r="H76" t="str">
        <f t="shared" si="5"/>
        <v>86341</v>
      </c>
      <c r="I76" t="s">
        <v>2709</v>
      </c>
      <c r="J76" t="s">
        <v>159</v>
      </c>
      <c r="K76">
        <v>1408</v>
      </c>
      <c r="L76">
        <v>102646360</v>
      </c>
      <c r="M76">
        <v>2</v>
      </c>
      <c r="N76">
        <v>15344810</v>
      </c>
    </row>
    <row r="77" spans="1:14" x14ac:dyDescent="0.2">
      <c r="C77" s="3"/>
      <c r="F77" s="3">
        <v>8634</v>
      </c>
      <c r="G77">
        <v>2</v>
      </c>
      <c r="H77" t="str">
        <f t="shared" si="5"/>
        <v>86342</v>
      </c>
      <c r="I77" t="s">
        <v>2709</v>
      </c>
      <c r="J77" t="s">
        <v>159</v>
      </c>
      <c r="K77">
        <v>475</v>
      </c>
      <c r="L77">
        <v>53262625</v>
      </c>
      <c r="M77">
        <v>4</v>
      </c>
      <c r="N77">
        <v>21329790</v>
      </c>
    </row>
    <row r="78" spans="1:14" x14ac:dyDescent="0.2">
      <c r="C78" s="3"/>
      <c r="F78" s="3">
        <v>8634</v>
      </c>
      <c r="G78">
        <v>3</v>
      </c>
      <c r="H78" t="str">
        <f t="shared" si="5"/>
        <v>86343</v>
      </c>
      <c r="I78" t="s">
        <v>2709</v>
      </c>
      <c r="J78" t="s">
        <v>159</v>
      </c>
      <c r="K78">
        <v>781</v>
      </c>
      <c r="L78">
        <v>260651235</v>
      </c>
      <c r="M78">
        <v>6</v>
      </c>
      <c r="N78">
        <v>14651550</v>
      </c>
    </row>
    <row r="79" spans="1:14" x14ac:dyDescent="0.2">
      <c r="C79" s="3"/>
      <c r="F79" s="3">
        <v>8634</v>
      </c>
      <c r="G79">
        <v>4</v>
      </c>
      <c r="H79" t="str">
        <f t="shared" si="5"/>
        <v>86344</v>
      </c>
      <c r="I79" t="s">
        <v>2709</v>
      </c>
      <c r="J79" t="s">
        <v>159</v>
      </c>
      <c r="K79">
        <v>2364</v>
      </c>
      <c r="L79">
        <v>922085615</v>
      </c>
      <c r="M79">
        <v>19</v>
      </c>
      <c r="N79">
        <v>15555015</v>
      </c>
    </row>
    <row r="80" spans="1:14" x14ac:dyDescent="0.2">
      <c r="C80" s="3"/>
      <c r="F80" s="3">
        <v>8634</v>
      </c>
      <c r="G80">
        <v>5</v>
      </c>
      <c r="H80" t="str">
        <f t="shared" si="5"/>
        <v>86345</v>
      </c>
      <c r="I80" t="s">
        <v>2709</v>
      </c>
      <c r="J80" t="s">
        <v>159</v>
      </c>
      <c r="K80">
        <v>1560</v>
      </c>
      <c r="L80">
        <v>1153965165</v>
      </c>
      <c r="M80">
        <v>50</v>
      </c>
      <c r="N80">
        <v>99875835</v>
      </c>
    </row>
    <row r="81" spans="3:14" x14ac:dyDescent="0.2">
      <c r="C81" s="3"/>
      <c r="F81" s="3">
        <v>8638</v>
      </c>
      <c r="G81">
        <v>0</v>
      </c>
      <c r="H81" t="str">
        <f t="shared" si="5"/>
        <v>86380</v>
      </c>
      <c r="I81" t="s">
        <v>2711</v>
      </c>
      <c r="J81" t="s">
        <v>160</v>
      </c>
      <c r="K81">
        <v>124</v>
      </c>
      <c r="L81">
        <v>44534900</v>
      </c>
    </row>
    <row r="82" spans="3:14" x14ac:dyDescent="0.2">
      <c r="C82" s="3"/>
      <c r="F82" s="3">
        <v>8638</v>
      </c>
      <c r="G82">
        <v>1</v>
      </c>
      <c r="H82" t="str">
        <f t="shared" si="5"/>
        <v>86381</v>
      </c>
      <c r="I82" t="s">
        <v>2711</v>
      </c>
      <c r="J82" t="s">
        <v>160</v>
      </c>
      <c r="K82">
        <v>360</v>
      </c>
      <c r="L82">
        <v>357554220</v>
      </c>
      <c r="M82">
        <v>3</v>
      </c>
      <c r="N82">
        <v>130325360</v>
      </c>
    </row>
    <row r="83" spans="3:14" x14ac:dyDescent="0.2">
      <c r="C83" s="3"/>
      <c r="F83" s="3">
        <v>8638</v>
      </c>
      <c r="G83">
        <v>2</v>
      </c>
      <c r="H83" t="str">
        <f t="shared" si="5"/>
        <v>86382</v>
      </c>
      <c r="I83" t="s">
        <v>2711</v>
      </c>
      <c r="J83" t="s">
        <v>160</v>
      </c>
      <c r="K83">
        <v>2185</v>
      </c>
      <c r="L83">
        <v>2640142570</v>
      </c>
      <c r="M83">
        <v>6</v>
      </c>
      <c r="N83">
        <v>150515200</v>
      </c>
    </row>
    <row r="84" spans="3:14" x14ac:dyDescent="0.2">
      <c r="C84" s="3"/>
      <c r="F84" s="3">
        <v>8638</v>
      </c>
      <c r="G84">
        <v>3</v>
      </c>
      <c r="H84" t="str">
        <f t="shared" si="5"/>
        <v>86383</v>
      </c>
      <c r="I84" t="s">
        <v>2711</v>
      </c>
      <c r="J84" t="s">
        <v>160</v>
      </c>
      <c r="K84">
        <v>2677</v>
      </c>
      <c r="L84">
        <v>14406090360</v>
      </c>
      <c r="M84">
        <v>26</v>
      </c>
      <c r="N84">
        <v>184682720</v>
      </c>
    </row>
    <row r="85" spans="3:14" x14ac:dyDescent="0.2">
      <c r="C85" s="3"/>
      <c r="F85" s="3">
        <v>8638</v>
      </c>
      <c r="G85">
        <v>4</v>
      </c>
      <c r="H85" t="str">
        <f t="shared" si="5"/>
        <v>86384</v>
      </c>
      <c r="I85" t="s">
        <v>2711</v>
      </c>
      <c r="J85" t="s">
        <v>160</v>
      </c>
      <c r="K85">
        <v>3906</v>
      </c>
      <c r="L85">
        <v>7378723660</v>
      </c>
      <c r="M85">
        <v>22</v>
      </c>
      <c r="N85">
        <v>123077760</v>
      </c>
    </row>
    <row r="86" spans="3:14" x14ac:dyDescent="0.2">
      <c r="C86" s="3"/>
      <c r="F86" s="3">
        <v>8638</v>
      </c>
      <c r="G86">
        <v>5</v>
      </c>
      <c r="H86" t="str">
        <f t="shared" si="5"/>
        <v>86385</v>
      </c>
      <c r="I86" t="s">
        <v>2711</v>
      </c>
      <c r="J86" t="s">
        <v>160</v>
      </c>
      <c r="K86">
        <v>3488</v>
      </c>
      <c r="L86">
        <v>13929559530</v>
      </c>
      <c r="M86">
        <v>140</v>
      </c>
      <c r="N86">
        <v>1422646320</v>
      </c>
    </row>
    <row r="87" spans="3:14" x14ac:dyDescent="0.2">
      <c r="C87" s="3"/>
      <c r="F87" s="3">
        <v>8675</v>
      </c>
      <c r="G87">
        <v>1</v>
      </c>
      <c r="H87" t="str">
        <f t="shared" si="5"/>
        <v>86751</v>
      </c>
      <c r="I87" t="s">
        <v>2707</v>
      </c>
      <c r="J87" t="s">
        <v>161</v>
      </c>
      <c r="K87">
        <v>347</v>
      </c>
      <c r="L87">
        <v>473007200</v>
      </c>
      <c r="M87">
        <v>1</v>
      </c>
      <c r="N87">
        <v>3121000</v>
      </c>
    </row>
    <row r="88" spans="3:14" x14ac:dyDescent="0.2">
      <c r="C88" s="3"/>
      <c r="F88" s="3">
        <v>8675</v>
      </c>
      <c r="G88">
        <v>2</v>
      </c>
      <c r="H88" t="str">
        <f t="shared" si="5"/>
        <v>86752</v>
      </c>
      <c r="I88" t="s">
        <v>2707</v>
      </c>
      <c r="J88" t="s">
        <v>161</v>
      </c>
      <c r="K88">
        <v>513</v>
      </c>
      <c r="L88">
        <v>256375850</v>
      </c>
      <c r="M88">
        <v>9</v>
      </c>
      <c r="N88">
        <v>12702200</v>
      </c>
    </row>
    <row r="89" spans="3:14" x14ac:dyDescent="0.2">
      <c r="F89" s="3">
        <v>8675</v>
      </c>
      <c r="G89">
        <v>3</v>
      </c>
      <c r="H89" t="str">
        <f t="shared" si="5"/>
        <v>86753</v>
      </c>
      <c r="I89" t="s">
        <v>2707</v>
      </c>
      <c r="J89" t="s">
        <v>161</v>
      </c>
      <c r="K89">
        <v>544</v>
      </c>
      <c r="L89">
        <v>309938700</v>
      </c>
      <c r="M89">
        <v>11</v>
      </c>
      <c r="N89">
        <v>11142250</v>
      </c>
    </row>
    <row r="90" spans="3:14" x14ac:dyDescent="0.2">
      <c r="F90" s="3">
        <v>8675</v>
      </c>
      <c r="G90">
        <v>4</v>
      </c>
      <c r="H90" t="str">
        <f t="shared" si="5"/>
        <v>86754</v>
      </c>
      <c r="I90" t="s">
        <v>2707</v>
      </c>
      <c r="J90" t="s">
        <v>161</v>
      </c>
      <c r="K90">
        <v>425</v>
      </c>
      <c r="L90">
        <v>312919100</v>
      </c>
      <c r="M90">
        <v>11</v>
      </c>
      <c r="N90">
        <v>10077150</v>
      </c>
    </row>
    <row r="91" spans="3:14" x14ac:dyDescent="0.2">
      <c r="F91" s="3">
        <v>8675</v>
      </c>
      <c r="G91">
        <v>5</v>
      </c>
      <c r="H91" t="str">
        <f t="shared" si="5"/>
        <v>86755</v>
      </c>
      <c r="I91" t="s">
        <v>2707</v>
      </c>
      <c r="J91" t="s">
        <v>161</v>
      </c>
      <c r="K91">
        <v>516</v>
      </c>
      <c r="L91">
        <v>518810500</v>
      </c>
      <c r="M91">
        <v>16</v>
      </c>
      <c r="N91">
        <v>44237525</v>
      </c>
    </row>
    <row r="92" spans="3:14" x14ac:dyDescent="0.2">
      <c r="F92" s="3">
        <v>8685</v>
      </c>
      <c r="G92">
        <v>1</v>
      </c>
      <c r="H92" t="str">
        <f t="shared" si="5"/>
        <v>86851</v>
      </c>
      <c r="I92" t="s">
        <v>2709</v>
      </c>
      <c r="J92" t="s">
        <v>162</v>
      </c>
      <c r="K92">
        <v>417</v>
      </c>
      <c r="L92">
        <v>400977235</v>
      </c>
      <c r="M92">
        <v>1</v>
      </c>
      <c r="N92">
        <v>701550</v>
      </c>
    </row>
    <row r="93" spans="3:14" x14ac:dyDescent="0.2">
      <c r="F93" s="3">
        <v>8685</v>
      </c>
      <c r="G93">
        <v>2</v>
      </c>
      <c r="H93" t="str">
        <f t="shared" si="5"/>
        <v>86852</v>
      </c>
      <c r="I93" t="s">
        <v>2709</v>
      </c>
      <c r="J93" t="s">
        <v>162</v>
      </c>
      <c r="K93">
        <v>883</v>
      </c>
      <c r="L93">
        <v>554911705</v>
      </c>
      <c r="M93">
        <v>6</v>
      </c>
      <c r="N93">
        <v>18539685</v>
      </c>
    </row>
    <row r="94" spans="3:14" x14ac:dyDescent="0.2">
      <c r="F94" s="3">
        <v>8685</v>
      </c>
      <c r="G94">
        <v>3</v>
      </c>
      <c r="H94" t="str">
        <f t="shared" si="5"/>
        <v>86853</v>
      </c>
      <c r="I94" t="s">
        <v>2709</v>
      </c>
      <c r="J94" t="s">
        <v>162</v>
      </c>
      <c r="K94">
        <v>1222</v>
      </c>
      <c r="L94">
        <v>1222180590</v>
      </c>
      <c r="M94">
        <v>10</v>
      </c>
      <c r="N94">
        <v>106772015</v>
      </c>
    </row>
    <row r="95" spans="3:14" x14ac:dyDescent="0.2">
      <c r="F95" s="3">
        <v>8685</v>
      </c>
      <c r="G95">
        <v>4</v>
      </c>
      <c r="H95" t="str">
        <f t="shared" si="5"/>
        <v>86854</v>
      </c>
      <c r="I95" t="s">
        <v>2709</v>
      </c>
      <c r="J95" t="s">
        <v>162</v>
      </c>
      <c r="K95">
        <v>1192</v>
      </c>
      <c r="L95">
        <v>1813803805</v>
      </c>
      <c r="M95">
        <v>11</v>
      </c>
      <c r="N95">
        <v>37287205</v>
      </c>
    </row>
    <row r="96" spans="3:14" x14ac:dyDescent="0.2">
      <c r="F96" s="3">
        <v>8685</v>
      </c>
      <c r="G96">
        <v>5</v>
      </c>
      <c r="H96" t="str">
        <f t="shared" si="5"/>
        <v>86855</v>
      </c>
      <c r="I96" t="s">
        <v>2709</v>
      </c>
      <c r="J96" t="s">
        <v>162</v>
      </c>
      <c r="K96">
        <v>1123</v>
      </c>
      <c r="L96">
        <v>2412776040</v>
      </c>
      <c r="M96">
        <v>43</v>
      </c>
      <c r="N96">
        <v>296860675</v>
      </c>
    </row>
    <row r="97" spans="6:14" x14ac:dyDescent="0.2">
      <c r="F97" s="3">
        <v>8758</v>
      </c>
      <c r="G97">
        <v>0</v>
      </c>
      <c r="H97" t="str">
        <f t="shared" si="5"/>
        <v>87580</v>
      </c>
      <c r="I97" t="s">
        <v>2706</v>
      </c>
      <c r="J97" t="s">
        <v>163</v>
      </c>
      <c r="K97">
        <v>4759</v>
      </c>
      <c r="L97">
        <v>5697340200</v>
      </c>
      <c r="M97">
        <v>43</v>
      </c>
      <c r="N97">
        <v>80021700</v>
      </c>
    </row>
    <row r="98" spans="6:14" x14ac:dyDescent="0.2">
      <c r="F98" s="3">
        <v>8758</v>
      </c>
      <c r="G98">
        <v>1</v>
      </c>
      <c r="H98" t="str">
        <f t="shared" si="5"/>
        <v>87581</v>
      </c>
      <c r="I98" t="s">
        <v>2706</v>
      </c>
      <c r="J98" t="s">
        <v>163</v>
      </c>
      <c r="K98">
        <v>4937</v>
      </c>
      <c r="L98">
        <v>14744666385</v>
      </c>
      <c r="M98">
        <v>76</v>
      </c>
      <c r="N98">
        <v>3424504650</v>
      </c>
    </row>
    <row r="99" spans="6:14" x14ac:dyDescent="0.2">
      <c r="F99" s="3">
        <v>8758</v>
      </c>
      <c r="G99">
        <v>2</v>
      </c>
      <c r="H99" t="str">
        <f t="shared" si="5"/>
        <v>87582</v>
      </c>
      <c r="I99" t="s">
        <v>2706</v>
      </c>
      <c r="J99" t="s">
        <v>163</v>
      </c>
      <c r="K99">
        <v>15683</v>
      </c>
      <c r="L99">
        <v>44389933584.5</v>
      </c>
      <c r="M99">
        <v>211</v>
      </c>
      <c r="N99">
        <v>9885687925</v>
      </c>
    </row>
    <row r="100" spans="6:14" x14ac:dyDescent="0.2">
      <c r="F100" s="3">
        <v>8758</v>
      </c>
      <c r="G100">
        <v>3</v>
      </c>
      <c r="H100" t="str">
        <f t="shared" si="5"/>
        <v>87583</v>
      </c>
      <c r="I100" t="s">
        <v>2706</v>
      </c>
      <c r="J100" t="s">
        <v>163</v>
      </c>
      <c r="K100">
        <v>19751</v>
      </c>
      <c r="L100">
        <v>195554295722</v>
      </c>
      <c r="M100">
        <v>842</v>
      </c>
      <c r="N100">
        <v>5122295500</v>
      </c>
    </row>
    <row r="101" spans="6:14" x14ac:dyDescent="0.2">
      <c r="F101" s="3">
        <v>8758</v>
      </c>
      <c r="G101">
        <v>4</v>
      </c>
      <c r="H101" t="str">
        <f t="shared" si="5"/>
        <v>87584</v>
      </c>
      <c r="I101" t="s">
        <v>2706</v>
      </c>
      <c r="J101" t="s">
        <v>163</v>
      </c>
      <c r="K101">
        <v>23278</v>
      </c>
      <c r="L101">
        <v>35708123702</v>
      </c>
      <c r="M101">
        <v>477</v>
      </c>
      <c r="N101">
        <v>5644253350</v>
      </c>
    </row>
    <row r="102" spans="6:14" x14ac:dyDescent="0.2">
      <c r="F102" s="3">
        <v>8758</v>
      </c>
      <c r="G102">
        <v>5</v>
      </c>
      <c r="H102" t="str">
        <f t="shared" si="5"/>
        <v>87585</v>
      </c>
      <c r="I102" t="s">
        <v>2706</v>
      </c>
      <c r="J102" t="s">
        <v>163</v>
      </c>
      <c r="K102">
        <v>33250</v>
      </c>
      <c r="L102">
        <v>58898980735.5</v>
      </c>
      <c r="M102">
        <v>1061</v>
      </c>
      <c r="N102">
        <v>15194616849</v>
      </c>
    </row>
    <row r="103" spans="6:14" x14ac:dyDescent="0.2">
      <c r="F103" s="3">
        <v>8770</v>
      </c>
      <c r="G103">
        <v>1</v>
      </c>
      <c r="H103" t="str">
        <f t="shared" si="5"/>
        <v>87701</v>
      </c>
      <c r="I103" t="s">
        <v>2712</v>
      </c>
      <c r="J103" t="s">
        <v>164</v>
      </c>
      <c r="K103">
        <v>87</v>
      </c>
      <c r="L103">
        <v>37453680</v>
      </c>
      <c r="M103">
        <v>2</v>
      </c>
      <c r="N103">
        <v>3587400</v>
      </c>
    </row>
    <row r="104" spans="6:14" x14ac:dyDescent="0.2">
      <c r="F104" s="3">
        <v>8770</v>
      </c>
      <c r="G104">
        <v>2</v>
      </c>
      <c r="H104" t="str">
        <f t="shared" si="5"/>
        <v>87702</v>
      </c>
      <c r="I104" t="s">
        <v>2712</v>
      </c>
      <c r="J104" t="s">
        <v>164</v>
      </c>
      <c r="K104">
        <v>192</v>
      </c>
      <c r="L104">
        <v>51859800</v>
      </c>
      <c r="M104">
        <v>1</v>
      </c>
      <c r="N104">
        <v>4572360</v>
      </c>
    </row>
    <row r="105" spans="6:14" x14ac:dyDescent="0.2">
      <c r="F105" s="3">
        <v>8770</v>
      </c>
      <c r="G105">
        <v>3</v>
      </c>
      <c r="H105" t="str">
        <f t="shared" si="5"/>
        <v>87703</v>
      </c>
      <c r="I105" t="s">
        <v>2712</v>
      </c>
      <c r="J105" t="s">
        <v>164</v>
      </c>
      <c r="K105">
        <v>464</v>
      </c>
      <c r="L105">
        <v>228796230</v>
      </c>
      <c r="M105">
        <v>3</v>
      </c>
      <c r="N105">
        <v>7423740</v>
      </c>
    </row>
    <row r="106" spans="6:14" x14ac:dyDescent="0.2">
      <c r="F106" s="3">
        <v>8770</v>
      </c>
      <c r="G106">
        <v>4</v>
      </c>
      <c r="H106" t="str">
        <f t="shared" si="5"/>
        <v>87704</v>
      </c>
      <c r="I106" t="s">
        <v>2712</v>
      </c>
      <c r="J106" t="s">
        <v>164</v>
      </c>
      <c r="K106">
        <v>665</v>
      </c>
      <c r="L106">
        <v>351397620</v>
      </c>
      <c r="M106">
        <v>13</v>
      </c>
      <c r="N106">
        <v>53819550</v>
      </c>
    </row>
    <row r="107" spans="6:14" x14ac:dyDescent="0.2">
      <c r="F107" s="3">
        <v>8770</v>
      </c>
      <c r="G107">
        <v>5</v>
      </c>
      <c r="H107" t="str">
        <f t="shared" si="5"/>
        <v>87705</v>
      </c>
      <c r="I107" t="s">
        <v>2712</v>
      </c>
      <c r="J107" t="s">
        <v>164</v>
      </c>
      <c r="K107">
        <v>861</v>
      </c>
      <c r="L107">
        <v>630519980</v>
      </c>
      <c r="M107">
        <v>25</v>
      </c>
      <c r="N107">
        <v>120206700</v>
      </c>
    </row>
    <row r="108" spans="6:14" x14ac:dyDescent="0.2">
      <c r="F108" s="3">
        <v>8832</v>
      </c>
      <c r="G108">
        <v>0</v>
      </c>
      <c r="H108" t="str">
        <f t="shared" si="5"/>
        <v>88320</v>
      </c>
      <c r="I108" t="s">
        <v>2709</v>
      </c>
      <c r="J108" t="s">
        <v>165</v>
      </c>
      <c r="K108">
        <v>1</v>
      </c>
      <c r="L108">
        <v>43190</v>
      </c>
    </row>
    <row r="109" spans="6:14" x14ac:dyDescent="0.2">
      <c r="F109" s="3">
        <v>8832</v>
      </c>
      <c r="G109">
        <v>1</v>
      </c>
      <c r="H109" t="str">
        <f t="shared" si="5"/>
        <v>88321</v>
      </c>
      <c r="I109" t="s">
        <v>2709</v>
      </c>
      <c r="J109" t="s">
        <v>165</v>
      </c>
      <c r="K109">
        <v>170</v>
      </c>
      <c r="L109">
        <v>38661030</v>
      </c>
    </row>
    <row r="110" spans="6:14" x14ac:dyDescent="0.2">
      <c r="F110" s="3">
        <v>8832</v>
      </c>
      <c r="G110">
        <v>2</v>
      </c>
      <c r="H110" t="str">
        <f t="shared" si="5"/>
        <v>88322</v>
      </c>
      <c r="I110" t="s">
        <v>2709</v>
      </c>
      <c r="J110" t="s">
        <v>165</v>
      </c>
      <c r="K110">
        <v>148</v>
      </c>
      <c r="L110">
        <v>30597565</v>
      </c>
    </row>
    <row r="111" spans="6:14" x14ac:dyDescent="0.2">
      <c r="F111" s="3">
        <v>8832</v>
      </c>
      <c r="G111">
        <v>3</v>
      </c>
      <c r="H111" t="str">
        <f t="shared" si="5"/>
        <v>88323</v>
      </c>
      <c r="I111" t="s">
        <v>2709</v>
      </c>
      <c r="J111" t="s">
        <v>165</v>
      </c>
      <c r="K111">
        <v>183</v>
      </c>
      <c r="L111">
        <v>56424690</v>
      </c>
      <c r="M111">
        <v>1</v>
      </c>
      <c r="N111">
        <v>1027665</v>
      </c>
    </row>
    <row r="112" spans="6:14" x14ac:dyDescent="0.2">
      <c r="F112" s="3">
        <v>8832</v>
      </c>
      <c r="G112">
        <v>4</v>
      </c>
      <c r="H112" t="str">
        <f t="shared" si="5"/>
        <v>88324</v>
      </c>
      <c r="I112" t="s">
        <v>2709</v>
      </c>
      <c r="J112" t="s">
        <v>165</v>
      </c>
      <c r="K112">
        <v>314</v>
      </c>
      <c r="L112">
        <v>89171670</v>
      </c>
      <c r="M112">
        <v>1</v>
      </c>
      <c r="N112">
        <v>543600</v>
      </c>
    </row>
    <row r="113" spans="6:14" x14ac:dyDescent="0.2">
      <c r="F113" s="3">
        <v>8832</v>
      </c>
      <c r="G113">
        <v>5</v>
      </c>
      <c r="H113" t="str">
        <f t="shared" si="5"/>
        <v>88325</v>
      </c>
      <c r="I113" t="s">
        <v>2709</v>
      </c>
      <c r="J113" t="s">
        <v>165</v>
      </c>
      <c r="K113">
        <v>324</v>
      </c>
      <c r="L113">
        <v>222574305</v>
      </c>
      <c r="M113">
        <v>13</v>
      </c>
      <c r="N113">
        <v>28587390</v>
      </c>
    </row>
    <row r="114" spans="6:14" x14ac:dyDescent="0.2">
      <c r="F114" s="3">
        <v>8849</v>
      </c>
      <c r="G114">
        <v>1</v>
      </c>
      <c r="H114" t="str">
        <f t="shared" si="5"/>
        <v>88491</v>
      </c>
      <c r="I114" t="s">
        <v>2709</v>
      </c>
      <c r="J114" t="s">
        <v>166</v>
      </c>
      <c r="K114">
        <v>375</v>
      </c>
      <c r="L114">
        <v>82684467.5</v>
      </c>
      <c r="M114">
        <v>1</v>
      </c>
      <c r="N114">
        <v>806355</v>
      </c>
    </row>
    <row r="115" spans="6:14" x14ac:dyDescent="0.2">
      <c r="F115" s="3">
        <v>8849</v>
      </c>
      <c r="G115">
        <v>2</v>
      </c>
      <c r="H115" t="str">
        <f t="shared" si="5"/>
        <v>88492</v>
      </c>
      <c r="I115" t="s">
        <v>2709</v>
      </c>
      <c r="J115" t="s">
        <v>166</v>
      </c>
      <c r="K115">
        <v>205</v>
      </c>
      <c r="L115">
        <v>59654520</v>
      </c>
    </row>
    <row r="116" spans="6:14" x14ac:dyDescent="0.2">
      <c r="F116" s="3">
        <v>8849</v>
      </c>
      <c r="G116">
        <v>3</v>
      </c>
      <c r="H116" t="str">
        <f t="shared" si="5"/>
        <v>88493</v>
      </c>
      <c r="I116" t="s">
        <v>2709</v>
      </c>
      <c r="J116" t="s">
        <v>166</v>
      </c>
      <c r="K116">
        <v>319</v>
      </c>
      <c r="L116">
        <v>84320175</v>
      </c>
      <c r="M116">
        <v>4</v>
      </c>
      <c r="N116">
        <v>8454085</v>
      </c>
    </row>
    <row r="117" spans="6:14" x14ac:dyDescent="0.2">
      <c r="F117" s="3">
        <v>8849</v>
      </c>
      <c r="G117">
        <v>4</v>
      </c>
      <c r="H117" t="str">
        <f t="shared" si="5"/>
        <v>88494</v>
      </c>
      <c r="I117" t="s">
        <v>2709</v>
      </c>
      <c r="J117" t="s">
        <v>166</v>
      </c>
      <c r="K117">
        <v>478</v>
      </c>
      <c r="L117">
        <v>160130465</v>
      </c>
      <c r="M117">
        <v>3</v>
      </c>
      <c r="N117">
        <v>8240710</v>
      </c>
    </row>
    <row r="118" spans="6:14" x14ac:dyDescent="0.2">
      <c r="F118" s="3">
        <v>8849</v>
      </c>
      <c r="G118">
        <v>5</v>
      </c>
      <c r="H118" t="str">
        <f t="shared" si="5"/>
        <v>88495</v>
      </c>
      <c r="I118" t="s">
        <v>2709</v>
      </c>
      <c r="J118" t="s">
        <v>166</v>
      </c>
      <c r="K118">
        <v>473</v>
      </c>
      <c r="L118">
        <v>264087800.05000001</v>
      </c>
      <c r="M118">
        <v>15</v>
      </c>
      <c r="N118">
        <v>21125430</v>
      </c>
    </row>
    <row r="119" spans="6:14" x14ac:dyDescent="0.2">
      <c r="F119" s="3">
        <v>13001</v>
      </c>
      <c r="G119">
        <v>0</v>
      </c>
      <c r="H119" t="str">
        <f t="shared" si="5"/>
        <v>130010</v>
      </c>
      <c r="I119" t="s">
        <v>2713</v>
      </c>
      <c r="J119" t="s">
        <v>168</v>
      </c>
      <c r="K119">
        <v>1705</v>
      </c>
      <c r="L119">
        <v>18197920220</v>
      </c>
      <c r="M119">
        <v>165</v>
      </c>
      <c r="N119">
        <v>15396586320</v>
      </c>
    </row>
    <row r="120" spans="6:14" x14ac:dyDescent="0.2">
      <c r="F120" s="3">
        <v>13001</v>
      </c>
      <c r="G120">
        <v>1</v>
      </c>
      <c r="H120" t="str">
        <f t="shared" si="5"/>
        <v>130011</v>
      </c>
      <c r="I120" t="s">
        <v>2713</v>
      </c>
      <c r="J120" t="s">
        <v>168</v>
      </c>
      <c r="K120">
        <v>33626</v>
      </c>
      <c r="L120">
        <v>50305798630</v>
      </c>
      <c r="M120">
        <v>101</v>
      </c>
      <c r="N120">
        <v>7985987520</v>
      </c>
    </row>
    <row r="121" spans="6:14" x14ac:dyDescent="0.2">
      <c r="F121" s="3">
        <v>13001</v>
      </c>
      <c r="G121">
        <v>2</v>
      </c>
      <c r="H121" t="str">
        <f t="shared" si="5"/>
        <v>130012</v>
      </c>
      <c r="I121" t="s">
        <v>2713</v>
      </c>
      <c r="J121" t="s">
        <v>168</v>
      </c>
      <c r="K121">
        <v>47183</v>
      </c>
      <c r="L121">
        <v>196239513460</v>
      </c>
      <c r="M121">
        <v>378</v>
      </c>
      <c r="N121">
        <v>86511317040</v>
      </c>
    </row>
    <row r="122" spans="6:14" x14ac:dyDescent="0.2">
      <c r="F122" s="3">
        <v>13001</v>
      </c>
      <c r="G122">
        <v>3</v>
      </c>
      <c r="H122" t="str">
        <f t="shared" si="5"/>
        <v>130013</v>
      </c>
      <c r="I122" t="s">
        <v>2713</v>
      </c>
      <c r="J122" t="s">
        <v>168</v>
      </c>
      <c r="K122">
        <v>33909</v>
      </c>
      <c r="L122">
        <v>282559043820</v>
      </c>
      <c r="M122">
        <v>1012</v>
      </c>
      <c r="N122">
        <v>186251477880</v>
      </c>
    </row>
    <row r="123" spans="6:14" x14ac:dyDescent="0.2">
      <c r="F123" s="3">
        <v>13001</v>
      </c>
      <c r="G123">
        <v>4</v>
      </c>
      <c r="H123" t="str">
        <f t="shared" si="5"/>
        <v>130014</v>
      </c>
      <c r="I123" t="s">
        <v>2713</v>
      </c>
      <c r="J123" t="s">
        <v>168</v>
      </c>
      <c r="K123">
        <v>45177</v>
      </c>
      <c r="L123">
        <v>426914471830</v>
      </c>
      <c r="M123">
        <v>1866</v>
      </c>
      <c r="N123">
        <v>122591919600</v>
      </c>
    </row>
    <row r="124" spans="6:14" x14ac:dyDescent="0.2">
      <c r="F124" s="3">
        <v>13001</v>
      </c>
      <c r="G124">
        <v>5</v>
      </c>
      <c r="H124" t="str">
        <f t="shared" si="5"/>
        <v>130015</v>
      </c>
      <c r="I124" t="s">
        <v>2713</v>
      </c>
      <c r="J124" t="s">
        <v>168</v>
      </c>
      <c r="K124">
        <v>34424</v>
      </c>
      <c r="L124">
        <v>924357602050</v>
      </c>
      <c r="M124">
        <v>8805</v>
      </c>
      <c r="N124">
        <v>589865999880</v>
      </c>
    </row>
    <row r="125" spans="6:14" x14ac:dyDescent="0.2">
      <c r="F125" s="3">
        <v>13006</v>
      </c>
      <c r="G125">
        <v>1</v>
      </c>
      <c r="H125" t="str">
        <f t="shared" si="5"/>
        <v>130061</v>
      </c>
      <c r="I125" t="s">
        <v>2714</v>
      </c>
      <c r="J125" t="s">
        <v>169</v>
      </c>
      <c r="K125">
        <v>118</v>
      </c>
      <c r="L125">
        <v>5045784</v>
      </c>
    </row>
    <row r="126" spans="6:14" x14ac:dyDescent="0.2">
      <c r="F126" s="3">
        <v>13006</v>
      </c>
      <c r="G126">
        <v>2</v>
      </c>
      <c r="H126" t="str">
        <f t="shared" si="5"/>
        <v>130062</v>
      </c>
      <c r="I126" t="s">
        <v>2714</v>
      </c>
      <c r="J126" t="s">
        <v>169</v>
      </c>
      <c r="K126">
        <v>145</v>
      </c>
      <c r="L126">
        <v>39435807</v>
      </c>
      <c r="M126">
        <v>1</v>
      </c>
      <c r="N126">
        <v>407680</v>
      </c>
    </row>
    <row r="127" spans="6:14" x14ac:dyDescent="0.2">
      <c r="F127" s="3">
        <v>13006</v>
      </c>
      <c r="G127">
        <v>3</v>
      </c>
      <c r="H127" t="str">
        <f t="shared" si="5"/>
        <v>130063</v>
      </c>
      <c r="I127" t="s">
        <v>2714</v>
      </c>
      <c r="J127" t="s">
        <v>169</v>
      </c>
      <c r="K127">
        <v>134</v>
      </c>
      <c r="L127">
        <v>151723749</v>
      </c>
      <c r="M127">
        <v>1</v>
      </c>
      <c r="N127">
        <v>5360400</v>
      </c>
    </row>
    <row r="128" spans="6:14" x14ac:dyDescent="0.2">
      <c r="F128" s="3">
        <v>13006</v>
      </c>
      <c r="G128">
        <v>4</v>
      </c>
      <c r="H128" t="str">
        <f t="shared" si="5"/>
        <v>130064</v>
      </c>
      <c r="I128" t="s">
        <v>2714</v>
      </c>
      <c r="J128" t="s">
        <v>169</v>
      </c>
      <c r="K128">
        <v>124</v>
      </c>
      <c r="L128">
        <v>94391244</v>
      </c>
    </row>
    <row r="129" spans="6:14" x14ac:dyDescent="0.2">
      <c r="F129" s="3">
        <v>13006</v>
      </c>
      <c r="G129">
        <v>5</v>
      </c>
      <c r="H129" t="str">
        <f t="shared" si="5"/>
        <v>130065</v>
      </c>
      <c r="I129" t="s">
        <v>2714</v>
      </c>
      <c r="J129" t="s">
        <v>169</v>
      </c>
      <c r="K129">
        <v>261</v>
      </c>
      <c r="L129">
        <v>340790687</v>
      </c>
      <c r="M129">
        <v>13</v>
      </c>
      <c r="N129">
        <v>26645741</v>
      </c>
    </row>
    <row r="130" spans="6:14" x14ac:dyDescent="0.2">
      <c r="F130" s="3">
        <v>13030</v>
      </c>
      <c r="G130">
        <v>0</v>
      </c>
      <c r="H130" t="str">
        <f t="shared" si="5"/>
        <v>130300</v>
      </c>
      <c r="I130" t="s">
        <v>2710</v>
      </c>
      <c r="J130" t="s">
        <v>170</v>
      </c>
      <c r="K130">
        <v>65</v>
      </c>
      <c r="L130">
        <v>4910640</v>
      </c>
      <c r="M130">
        <v>1</v>
      </c>
      <c r="N130">
        <v>1289920</v>
      </c>
    </row>
    <row r="131" spans="6:14" x14ac:dyDescent="0.2">
      <c r="F131" s="3">
        <v>13030</v>
      </c>
      <c r="G131">
        <v>1</v>
      </c>
      <c r="H131" t="str">
        <f t="shared" ref="H131:H194" si="6">F131&amp;G131</f>
        <v>130301</v>
      </c>
      <c r="I131" t="s">
        <v>2710</v>
      </c>
      <c r="J131" t="s">
        <v>170</v>
      </c>
      <c r="K131">
        <v>61</v>
      </c>
      <c r="L131">
        <v>2327130</v>
      </c>
    </row>
    <row r="132" spans="6:14" x14ac:dyDescent="0.2">
      <c r="F132" s="3">
        <v>13030</v>
      </c>
      <c r="G132">
        <v>2</v>
      </c>
      <c r="H132" t="str">
        <f t="shared" si="6"/>
        <v>130302</v>
      </c>
      <c r="I132" t="s">
        <v>2710</v>
      </c>
      <c r="J132" t="s">
        <v>170</v>
      </c>
      <c r="K132">
        <v>51</v>
      </c>
      <c r="L132">
        <v>1456800</v>
      </c>
    </row>
    <row r="133" spans="6:14" x14ac:dyDescent="0.2">
      <c r="F133" s="3">
        <v>13030</v>
      </c>
      <c r="G133">
        <v>3</v>
      </c>
      <c r="H133" t="str">
        <f t="shared" si="6"/>
        <v>130303</v>
      </c>
      <c r="I133" t="s">
        <v>2710</v>
      </c>
      <c r="J133" t="s">
        <v>170</v>
      </c>
      <c r="K133">
        <v>63</v>
      </c>
      <c r="L133">
        <v>15282280</v>
      </c>
    </row>
    <row r="134" spans="6:14" x14ac:dyDescent="0.2">
      <c r="F134" s="3">
        <v>13030</v>
      </c>
      <c r="G134">
        <v>4</v>
      </c>
      <c r="H134" t="str">
        <f t="shared" si="6"/>
        <v>130304</v>
      </c>
      <c r="I134" t="s">
        <v>2710</v>
      </c>
      <c r="J134" t="s">
        <v>170</v>
      </c>
      <c r="K134">
        <v>107</v>
      </c>
      <c r="L134">
        <v>6399990</v>
      </c>
      <c r="M134">
        <v>1</v>
      </c>
      <c r="N134">
        <v>10561860</v>
      </c>
    </row>
    <row r="135" spans="6:14" x14ac:dyDescent="0.2">
      <c r="F135" s="3">
        <v>13030</v>
      </c>
      <c r="G135">
        <v>5</v>
      </c>
      <c r="H135" t="str">
        <f t="shared" si="6"/>
        <v>130305</v>
      </c>
      <c r="I135" t="s">
        <v>2710</v>
      </c>
      <c r="J135" t="s">
        <v>170</v>
      </c>
      <c r="K135">
        <v>187</v>
      </c>
      <c r="L135">
        <v>20507100</v>
      </c>
    </row>
    <row r="136" spans="6:14" x14ac:dyDescent="0.2">
      <c r="F136" s="3">
        <v>13042</v>
      </c>
      <c r="G136">
        <v>0</v>
      </c>
      <c r="H136" t="str">
        <f t="shared" si="6"/>
        <v>130420</v>
      </c>
      <c r="I136" t="s">
        <v>2710</v>
      </c>
      <c r="J136" t="s">
        <v>171</v>
      </c>
      <c r="K136">
        <v>13</v>
      </c>
      <c r="L136">
        <v>1893780</v>
      </c>
    </row>
    <row r="137" spans="6:14" x14ac:dyDescent="0.2">
      <c r="F137" s="3">
        <v>13042</v>
      </c>
      <c r="G137">
        <v>1</v>
      </c>
      <c r="H137" t="str">
        <f t="shared" si="6"/>
        <v>130421</v>
      </c>
      <c r="I137" t="s">
        <v>2710</v>
      </c>
      <c r="J137" t="s">
        <v>171</v>
      </c>
      <c r="K137">
        <v>70</v>
      </c>
      <c r="L137">
        <v>110703020</v>
      </c>
    </row>
    <row r="138" spans="6:14" x14ac:dyDescent="0.2">
      <c r="F138" s="3">
        <v>13042</v>
      </c>
      <c r="G138">
        <v>2</v>
      </c>
      <c r="H138" t="str">
        <f t="shared" si="6"/>
        <v>130422</v>
      </c>
      <c r="I138" t="s">
        <v>2710</v>
      </c>
      <c r="J138" t="s">
        <v>171</v>
      </c>
      <c r="K138">
        <v>297</v>
      </c>
      <c r="L138">
        <v>60486840</v>
      </c>
      <c r="M138">
        <v>1</v>
      </c>
      <c r="N138">
        <v>4391200</v>
      </c>
    </row>
    <row r="139" spans="6:14" x14ac:dyDescent="0.2">
      <c r="F139" s="3">
        <v>13042</v>
      </c>
      <c r="G139">
        <v>3</v>
      </c>
      <c r="H139" t="str">
        <f t="shared" si="6"/>
        <v>130423</v>
      </c>
      <c r="I139" t="s">
        <v>2710</v>
      </c>
      <c r="J139" t="s">
        <v>171</v>
      </c>
      <c r="K139">
        <v>313</v>
      </c>
      <c r="L139">
        <v>73501660</v>
      </c>
      <c r="M139">
        <v>1</v>
      </c>
      <c r="N139">
        <v>1088960</v>
      </c>
    </row>
    <row r="140" spans="6:14" x14ac:dyDescent="0.2">
      <c r="F140" s="3">
        <v>13042</v>
      </c>
      <c r="G140">
        <v>4</v>
      </c>
      <c r="H140" t="str">
        <f t="shared" si="6"/>
        <v>130424</v>
      </c>
      <c r="I140" t="s">
        <v>2710</v>
      </c>
      <c r="J140" t="s">
        <v>171</v>
      </c>
      <c r="K140">
        <v>138</v>
      </c>
      <c r="L140">
        <v>73424740</v>
      </c>
      <c r="M140">
        <v>5</v>
      </c>
      <c r="N140">
        <v>4545840</v>
      </c>
    </row>
    <row r="141" spans="6:14" x14ac:dyDescent="0.2">
      <c r="F141" s="3">
        <v>13042</v>
      </c>
      <c r="G141">
        <v>5</v>
      </c>
      <c r="H141" t="str">
        <f t="shared" si="6"/>
        <v>130425</v>
      </c>
      <c r="I141" t="s">
        <v>2710</v>
      </c>
      <c r="J141" t="s">
        <v>171</v>
      </c>
      <c r="K141">
        <v>256</v>
      </c>
      <c r="L141">
        <v>99162230</v>
      </c>
      <c r="M141">
        <v>5</v>
      </c>
      <c r="N141">
        <v>5006000</v>
      </c>
    </row>
    <row r="142" spans="6:14" x14ac:dyDescent="0.2">
      <c r="F142" s="3">
        <v>13052</v>
      </c>
      <c r="G142">
        <v>0</v>
      </c>
      <c r="H142" t="str">
        <f t="shared" si="6"/>
        <v>130520</v>
      </c>
      <c r="I142" t="s">
        <v>2706</v>
      </c>
      <c r="J142" t="s">
        <v>172</v>
      </c>
      <c r="K142">
        <v>17</v>
      </c>
      <c r="L142">
        <v>11018550</v>
      </c>
    </row>
    <row r="143" spans="6:14" x14ac:dyDescent="0.2">
      <c r="F143" s="3">
        <v>13052</v>
      </c>
      <c r="G143">
        <v>1</v>
      </c>
      <c r="H143" t="str">
        <f t="shared" si="6"/>
        <v>130521</v>
      </c>
      <c r="I143" t="s">
        <v>2706</v>
      </c>
      <c r="J143" t="s">
        <v>172</v>
      </c>
      <c r="K143">
        <v>1220</v>
      </c>
      <c r="L143">
        <v>1149589960</v>
      </c>
      <c r="M143">
        <v>8</v>
      </c>
      <c r="N143">
        <v>9400750</v>
      </c>
    </row>
    <row r="144" spans="6:14" x14ac:dyDescent="0.2">
      <c r="F144" s="3">
        <v>13052</v>
      </c>
      <c r="G144">
        <v>2</v>
      </c>
      <c r="H144" t="str">
        <f t="shared" si="6"/>
        <v>130522</v>
      </c>
      <c r="I144" t="s">
        <v>2706</v>
      </c>
      <c r="J144" t="s">
        <v>172</v>
      </c>
      <c r="K144">
        <v>1130</v>
      </c>
      <c r="L144">
        <v>1287215250</v>
      </c>
      <c r="M144">
        <v>11</v>
      </c>
      <c r="N144">
        <v>51914075</v>
      </c>
    </row>
    <row r="145" spans="6:14" x14ac:dyDescent="0.2">
      <c r="F145" s="3">
        <v>13052</v>
      </c>
      <c r="G145">
        <v>3</v>
      </c>
      <c r="H145" t="str">
        <f t="shared" si="6"/>
        <v>130523</v>
      </c>
      <c r="I145" t="s">
        <v>2706</v>
      </c>
      <c r="J145" t="s">
        <v>172</v>
      </c>
      <c r="K145">
        <v>1084</v>
      </c>
      <c r="L145">
        <v>1450956460</v>
      </c>
      <c r="M145">
        <v>12</v>
      </c>
      <c r="N145">
        <v>78312775</v>
      </c>
    </row>
    <row r="146" spans="6:14" x14ac:dyDescent="0.2">
      <c r="F146" s="3">
        <v>13052</v>
      </c>
      <c r="G146">
        <v>4</v>
      </c>
      <c r="H146" t="str">
        <f t="shared" si="6"/>
        <v>130524</v>
      </c>
      <c r="I146" t="s">
        <v>2706</v>
      </c>
      <c r="J146" t="s">
        <v>172</v>
      </c>
      <c r="K146">
        <v>2494</v>
      </c>
      <c r="L146">
        <v>3218903140</v>
      </c>
      <c r="M146">
        <v>25</v>
      </c>
      <c r="N146">
        <v>47380400</v>
      </c>
    </row>
    <row r="147" spans="6:14" x14ac:dyDescent="0.2">
      <c r="F147" s="3">
        <v>13052</v>
      </c>
      <c r="G147">
        <v>5</v>
      </c>
      <c r="H147" t="str">
        <f t="shared" si="6"/>
        <v>130525</v>
      </c>
      <c r="I147" t="s">
        <v>2706</v>
      </c>
      <c r="J147" t="s">
        <v>172</v>
      </c>
      <c r="K147">
        <v>2531</v>
      </c>
      <c r="L147">
        <v>4929812160</v>
      </c>
      <c r="M147">
        <v>66</v>
      </c>
      <c r="N147">
        <v>423151400</v>
      </c>
    </row>
    <row r="148" spans="6:14" x14ac:dyDescent="0.2">
      <c r="F148" s="3">
        <v>13062</v>
      </c>
      <c r="G148">
        <v>0</v>
      </c>
      <c r="H148" t="str">
        <f t="shared" si="6"/>
        <v>130620</v>
      </c>
      <c r="I148" t="s">
        <v>2708</v>
      </c>
      <c r="J148" t="s">
        <v>173</v>
      </c>
      <c r="K148">
        <v>11</v>
      </c>
      <c r="L148">
        <v>11679560</v>
      </c>
    </row>
    <row r="149" spans="6:14" x14ac:dyDescent="0.2">
      <c r="F149" s="3">
        <v>13062</v>
      </c>
      <c r="G149">
        <v>1</v>
      </c>
      <c r="H149" t="str">
        <f t="shared" si="6"/>
        <v>130621</v>
      </c>
      <c r="I149" t="s">
        <v>2708</v>
      </c>
      <c r="J149" t="s">
        <v>173</v>
      </c>
      <c r="K149">
        <v>140</v>
      </c>
      <c r="L149">
        <v>126078610</v>
      </c>
      <c r="M149">
        <v>1</v>
      </c>
      <c r="N149">
        <v>1809760</v>
      </c>
    </row>
    <row r="150" spans="6:14" x14ac:dyDescent="0.2">
      <c r="F150" s="3">
        <v>13062</v>
      </c>
      <c r="G150">
        <v>2</v>
      </c>
      <c r="H150" t="str">
        <f t="shared" si="6"/>
        <v>130622</v>
      </c>
      <c r="I150" t="s">
        <v>2708</v>
      </c>
      <c r="J150" t="s">
        <v>173</v>
      </c>
      <c r="K150">
        <v>113</v>
      </c>
      <c r="L150">
        <v>90246120</v>
      </c>
    </row>
    <row r="151" spans="6:14" x14ac:dyDescent="0.2">
      <c r="F151" s="3">
        <v>13062</v>
      </c>
      <c r="G151">
        <v>3</v>
      </c>
      <c r="H151" t="str">
        <f t="shared" si="6"/>
        <v>130623</v>
      </c>
      <c r="I151" t="s">
        <v>2708</v>
      </c>
      <c r="J151" t="s">
        <v>173</v>
      </c>
      <c r="K151">
        <v>140</v>
      </c>
      <c r="L151">
        <v>114203770</v>
      </c>
    </row>
    <row r="152" spans="6:14" x14ac:dyDescent="0.2">
      <c r="F152" s="3">
        <v>13062</v>
      </c>
      <c r="G152">
        <v>4</v>
      </c>
      <c r="H152" t="str">
        <f t="shared" si="6"/>
        <v>130624</v>
      </c>
      <c r="I152" t="s">
        <v>2708</v>
      </c>
      <c r="J152" t="s">
        <v>173</v>
      </c>
      <c r="K152">
        <v>224</v>
      </c>
      <c r="L152">
        <v>217823030</v>
      </c>
      <c r="M152">
        <v>1</v>
      </c>
      <c r="N152">
        <v>1481360</v>
      </c>
    </row>
    <row r="153" spans="6:14" x14ac:dyDescent="0.2">
      <c r="F153" s="3">
        <v>13062</v>
      </c>
      <c r="G153">
        <v>5</v>
      </c>
      <c r="H153" t="str">
        <f t="shared" si="6"/>
        <v>130625</v>
      </c>
      <c r="I153" t="s">
        <v>2708</v>
      </c>
      <c r="J153" t="s">
        <v>173</v>
      </c>
      <c r="K153">
        <v>290</v>
      </c>
      <c r="L153">
        <v>328686670</v>
      </c>
      <c r="M153">
        <v>2</v>
      </c>
      <c r="N153">
        <v>7757200</v>
      </c>
    </row>
    <row r="154" spans="6:14" x14ac:dyDescent="0.2">
      <c r="F154" s="3">
        <v>13074</v>
      </c>
      <c r="G154">
        <v>1</v>
      </c>
      <c r="H154" t="str">
        <f t="shared" si="6"/>
        <v>130741</v>
      </c>
      <c r="I154" t="s">
        <v>2710</v>
      </c>
      <c r="J154" t="s">
        <v>174</v>
      </c>
      <c r="K154">
        <v>80</v>
      </c>
      <c r="L154">
        <v>895372480</v>
      </c>
    </row>
    <row r="155" spans="6:14" x14ac:dyDescent="0.2">
      <c r="F155" s="3">
        <v>13074</v>
      </c>
      <c r="G155">
        <v>2</v>
      </c>
      <c r="H155" t="str">
        <f t="shared" si="6"/>
        <v>130742</v>
      </c>
      <c r="I155" t="s">
        <v>2710</v>
      </c>
      <c r="J155" t="s">
        <v>174</v>
      </c>
      <c r="K155">
        <v>212</v>
      </c>
      <c r="L155">
        <v>107642720</v>
      </c>
    </row>
    <row r="156" spans="6:14" x14ac:dyDescent="0.2">
      <c r="F156" s="3">
        <v>13074</v>
      </c>
      <c r="G156">
        <v>3</v>
      </c>
      <c r="H156" t="str">
        <f t="shared" si="6"/>
        <v>130743</v>
      </c>
      <c r="I156" t="s">
        <v>2710</v>
      </c>
      <c r="J156" t="s">
        <v>174</v>
      </c>
      <c r="K156">
        <v>372</v>
      </c>
      <c r="L156">
        <v>388724830</v>
      </c>
    </row>
    <row r="157" spans="6:14" x14ac:dyDescent="0.2">
      <c r="F157" s="3">
        <v>13074</v>
      </c>
      <c r="G157">
        <v>4</v>
      </c>
      <c r="H157" t="str">
        <f t="shared" si="6"/>
        <v>130744</v>
      </c>
      <c r="I157" t="s">
        <v>2710</v>
      </c>
      <c r="J157" t="s">
        <v>174</v>
      </c>
      <c r="K157">
        <v>168</v>
      </c>
      <c r="L157">
        <v>202472770</v>
      </c>
    </row>
    <row r="158" spans="6:14" x14ac:dyDescent="0.2">
      <c r="F158" s="3">
        <v>13074</v>
      </c>
      <c r="G158">
        <v>5</v>
      </c>
      <c r="H158" t="str">
        <f t="shared" si="6"/>
        <v>130745</v>
      </c>
      <c r="I158" t="s">
        <v>2710</v>
      </c>
      <c r="J158" t="s">
        <v>174</v>
      </c>
      <c r="K158">
        <v>476</v>
      </c>
      <c r="L158">
        <v>539910470</v>
      </c>
      <c r="M158">
        <v>7</v>
      </c>
      <c r="N158">
        <v>3292320</v>
      </c>
    </row>
    <row r="159" spans="6:14" x14ac:dyDescent="0.2">
      <c r="F159" s="3">
        <v>13140</v>
      </c>
      <c r="G159">
        <v>0</v>
      </c>
      <c r="H159" t="str">
        <f t="shared" si="6"/>
        <v>131400</v>
      </c>
      <c r="I159" t="s">
        <v>2708</v>
      </c>
      <c r="J159" t="s">
        <v>175</v>
      </c>
      <c r="K159">
        <v>98</v>
      </c>
      <c r="L159">
        <v>59623360</v>
      </c>
      <c r="M159">
        <v>1</v>
      </c>
      <c r="N159">
        <v>9981840</v>
      </c>
    </row>
    <row r="160" spans="6:14" x14ac:dyDescent="0.2">
      <c r="F160" s="3">
        <v>13140</v>
      </c>
      <c r="G160">
        <v>1</v>
      </c>
      <c r="H160" t="str">
        <f t="shared" si="6"/>
        <v>131401</v>
      </c>
      <c r="I160" t="s">
        <v>2708</v>
      </c>
      <c r="J160" t="s">
        <v>175</v>
      </c>
      <c r="K160">
        <v>41</v>
      </c>
      <c r="L160">
        <v>442678550</v>
      </c>
      <c r="M160">
        <v>1</v>
      </c>
      <c r="N160">
        <v>8775840</v>
      </c>
    </row>
    <row r="161" spans="6:14" x14ac:dyDescent="0.2">
      <c r="F161" s="3">
        <v>13140</v>
      </c>
      <c r="G161">
        <v>2</v>
      </c>
      <c r="H161" t="str">
        <f t="shared" si="6"/>
        <v>131402</v>
      </c>
      <c r="I161" t="s">
        <v>2708</v>
      </c>
      <c r="J161" t="s">
        <v>175</v>
      </c>
      <c r="K161">
        <v>259</v>
      </c>
      <c r="L161">
        <v>188576030</v>
      </c>
    </row>
    <row r="162" spans="6:14" x14ac:dyDescent="0.2">
      <c r="F162" s="3">
        <v>13140</v>
      </c>
      <c r="G162">
        <v>3</v>
      </c>
      <c r="H162" t="str">
        <f t="shared" si="6"/>
        <v>131403</v>
      </c>
      <c r="I162" t="s">
        <v>2708</v>
      </c>
      <c r="J162" t="s">
        <v>175</v>
      </c>
      <c r="K162">
        <v>527</v>
      </c>
      <c r="L162">
        <v>228860010</v>
      </c>
      <c r="M162">
        <v>2</v>
      </c>
      <c r="N162">
        <v>1058640</v>
      </c>
    </row>
    <row r="163" spans="6:14" x14ac:dyDescent="0.2">
      <c r="F163" s="3">
        <v>13140</v>
      </c>
      <c r="G163">
        <v>4</v>
      </c>
      <c r="H163" t="str">
        <f t="shared" si="6"/>
        <v>131404</v>
      </c>
      <c r="I163" t="s">
        <v>2708</v>
      </c>
      <c r="J163" t="s">
        <v>175</v>
      </c>
      <c r="K163">
        <v>438</v>
      </c>
      <c r="L163">
        <v>228476740</v>
      </c>
      <c r="M163">
        <v>1</v>
      </c>
      <c r="N163">
        <v>809280</v>
      </c>
    </row>
    <row r="164" spans="6:14" x14ac:dyDescent="0.2">
      <c r="F164" s="3">
        <v>13140</v>
      </c>
      <c r="G164">
        <v>5</v>
      </c>
      <c r="H164" t="str">
        <f t="shared" si="6"/>
        <v>131405</v>
      </c>
      <c r="I164" t="s">
        <v>2708</v>
      </c>
      <c r="J164" t="s">
        <v>175</v>
      </c>
      <c r="K164">
        <v>509</v>
      </c>
      <c r="L164">
        <v>989432210</v>
      </c>
      <c r="M164">
        <v>24</v>
      </c>
      <c r="N164">
        <v>98793600</v>
      </c>
    </row>
    <row r="165" spans="6:14" x14ac:dyDescent="0.2">
      <c r="F165" s="3">
        <v>13160</v>
      </c>
      <c r="G165">
        <v>0</v>
      </c>
      <c r="H165" t="str">
        <f t="shared" si="6"/>
        <v>131600</v>
      </c>
      <c r="I165" t="s">
        <v>2710</v>
      </c>
      <c r="J165" t="s">
        <v>176</v>
      </c>
      <c r="K165">
        <v>7</v>
      </c>
      <c r="L165">
        <v>6857840</v>
      </c>
      <c r="M165">
        <v>4</v>
      </c>
      <c r="N165">
        <v>9452720</v>
      </c>
    </row>
    <row r="166" spans="6:14" x14ac:dyDescent="0.2">
      <c r="F166" s="3">
        <v>13160</v>
      </c>
      <c r="G166">
        <v>1</v>
      </c>
      <c r="H166" t="str">
        <f t="shared" si="6"/>
        <v>131601</v>
      </c>
      <c r="I166" t="s">
        <v>2710</v>
      </c>
      <c r="J166" t="s">
        <v>176</v>
      </c>
      <c r="K166">
        <v>215</v>
      </c>
      <c r="L166">
        <v>155364760</v>
      </c>
      <c r="M166">
        <v>6</v>
      </c>
      <c r="N166">
        <v>211974090</v>
      </c>
    </row>
    <row r="167" spans="6:14" x14ac:dyDescent="0.2">
      <c r="F167" s="3">
        <v>13160</v>
      </c>
      <c r="G167">
        <v>2</v>
      </c>
      <c r="H167" t="str">
        <f t="shared" si="6"/>
        <v>131602</v>
      </c>
      <c r="I167" t="s">
        <v>2710</v>
      </c>
      <c r="J167" t="s">
        <v>176</v>
      </c>
      <c r="K167">
        <v>76</v>
      </c>
      <c r="L167">
        <v>132904150</v>
      </c>
      <c r="M167">
        <v>3</v>
      </c>
      <c r="N167">
        <v>11385440</v>
      </c>
    </row>
    <row r="168" spans="6:14" x14ac:dyDescent="0.2">
      <c r="F168" s="3">
        <v>13160</v>
      </c>
      <c r="G168">
        <v>3</v>
      </c>
      <c r="H168" t="str">
        <f t="shared" si="6"/>
        <v>131603</v>
      </c>
      <c r="I168" t="s">
        <v>2710</v>
      </c>
      <c r="J168" t="s">
        <v>176</v>
      </c>
      <c r="K168">
        <v>179</v>
      </c>
      <c r="L168">
        <v>514417970</v>
      </c>
      <c r="M168">
        <v>4</v>
      </c>
      <c r="N168">
        <v>9374000</v>
      </c>
    </row>
    <row r="169" spans="6:14" x14ac:dyDescent="0.2">
      <c r="F169" s="3">
        <v>13160</v>
      </c>
      <c r="G169">
        <v>4</v>
      </c>
      <c r="H169" t="str">
        <f t="shared" si="6"/>
        <v>131604</v>
      </c>
      <c r="I169" t="s">
        <v>2710</v>
      </c>
      <c r="J169" t="s">
        <v>176</v>
      </c>
      <c r="K169">
        <v>197</v>
      </c>
      <c r="L169">
        <v>285441750</v>
      </c>
      <c r="M169">
        <v>2</v>
      </c>
      <c r="N169">
        <v>3059280</v>
      </c>
    </row>
    <row r="170" spans="6:14" x14ac:dyDescent="0.2">
      <c r="F170" s="3">
        <v>13160</v>
      </c>
      <c r="G170">
        <v>5</v>
      </c>
      <c r="H170" t="str">
        <f t="shared" si="6"/>
        <v>131605</v>
      </c>
      <c r="I170" t="s">
        <v>2710</v>
      </c>
      <c r="J170" t="s">
        <v>176</v>
      </c>
      <c r="K170">
        <v>198</v>
      </c>
      <c r="L170">
        <v>237076520</v>
      </c>
      <c r="M170">
        <v>3</v>
      </c>
      <c r="N170">
        <v>10856240</v>
      </c>
    </row>
    <row r="171" spans="6:14" x14ac:dyDescent="0.2">
      <c r="F171" s="3">
        <v>13188</v>
      </c>
      <c r="G171">
        <v>0</v>
      </c>
      <c r="H171" t="str">
        <f t="shared" si="6"/>
        <v>131880</v>
      </c>
      <c r="I171" t="s">
        <v>2712</v>
      </c>
      <c r="J171" t="s">
        <v>177</v>
      </c>
      <c r="K171">
        <v>32</v>
      </c>
      <c r="L171">
        <v>264726300</v>
      </c>
      <c r="M171">
        <v>2</v>
      </c>
      <c r="N171">
        <v>4838850</v>
      </c>
    </row>
    <row r="172" spans="6:14" x14ac:dyDescent="0.2">
      <c r="F172" s="3">
        <v>13188</v>
      </c>
      <c r="G172">
        <v>1</v>
      </c>
      <c r="H172" t="str">
        <f t="shared" si="6"/>
        <v>131881</v>
      </c>
      <c r="I172" t="s">
        <v>2712</v>
      </c>
      <c r="J172" t="s">
        <v>177</v>
      </c>
      <c r="K172">
        <v>193</v>
      </c>
      <c r="L172">
        <v>15278745</v>
      </c>
    </row>
    <row r="173" spans="6:14" x14ac:dyDescent="0.2">
      <c r="F173" s="3">
        <v>13188</v>
      </c>
      <c r="G173">
        <v>2</v>
      </c>
      <c r="H173" t="str">
        <f t="shared" si="6"/>
        <v>131882</v>
      </c>
      <c r="I173" t="s">
        <v>2712</v>
      </c>
      <c r="J173" t="s">
        <v>177</v>
      </c>
      <c r="K173">
        <v>427</v>
      </c>
      <c r="L173">
        <v>52171040</v>
      </c>
      <c r="M173">
        <v>1</v>
      </c>
      <c r="N173">
        <v>1950840</v>
      </c>
    </row>
    <row r="174" spans="6:14" x14ac:dyDescent="0.2">
      <c r="F174" s="3">
        <v>13188</v>
      </c>
      <c r="G174">
        <v>3</v>
      </c>
      <c r="H174" t="str">
        <f t="shared" si="6"/>
        <v>131883</v>
      </c>
      <c r="I174" t="s">
        <v>2712</v>
      </c>
      <c r="J174" t="s">
        <v>177</v>
      </c>
      <c r="K174">
        <v>471</v>
      </c>
      <c r="L174">
        <v>135023350</v>
      </c>
      <c r="M174">
        <v>1</v>
      </c>
      <c r="N174">
        <v>446760</v>
      </c>
    </row>
    <row r="175" spans="6:14" x14ac:dyDescent="0.2">
      <c r="F175" s="3">
        <v>13188</v>
      </c>
      <c r="G175">
        <v>4</v>
      </c>
      <c r="H175" t="str">
        <f t="shared" si="6"/>
        <v>131884</v>
      </c>
      <c r="I175" t="s">
        <v>2712</v>
      </c>
      <c r="J175" t="s">
        <v>177</v>
      </c>
      <c r="K175">
        <v>527</v>
      </c>
      <c r="L175">
        <v>132778370</v>
      </c>
      <c r="M175">
        <v>1</v>
      </c>
      <c r="N175">
        <v>285030</v>
      </c>
    </row>
    <row r="176" spans="6:14" x14ac:dyDescent="0.2">
      <c r="F176" s="3">
        <v>13188</v>
      </c>
      <c r="G176">
        <v>5</v>
      </c>
      <c r="H176" t="str">
        <f t="shared" si="6"/>
        <v>131885</v>
      </c>
      <c r="I176" t="s">
        <v>2712</v>
      </c>
      <c r="J176" t="s">
        <v>177</v>
      </c>
      <c r="K176">
        <v>651</v>
      </c>
      <c r="L176">
        <v>416729850</v>
      </c>
      <c r="M176">
        <v>10</v>
      </c>
      <c r="N176">
        <v>14296860</v>
      </c>
    </row>
    <row r="177" spans="6:14" x14ac:dyDescent="0.2">
      <c r="F177" s="3">
        <v>13212</v>
      </c>
      <c r="G177">
        <v>1</v>
      </c>
      <c r="H177" t="str">
        <f t="shared" si="6"/>
        <v>132121</v>
      </c>
      <c r="I177" t="s">
        <v>2714</v>
      </c>
      <c r="J177" t="s">
        <v>178</v>
      </c>
      <c r="K177">
        <v>58</v>
      </c>
      <c r="L177">
        <v>14777093</v>
      </c>
      <c r="M177">
        <v>1</v>
      </c>
      <c r="N177">
        <v>1856480</v>
      </c>
    </row>
    <row r="178" spans="6:14" x14ac:dyDescent="0.2">
      <c r="F178" s="3">
        <v>13212</v>
      </c>
      <c r="G178">
        <v>2</v>
      </c>
      <c r="H178" t="str">
        <f t="shared" si="6"/>
        <v>132122</v>
      </c>
      <c r="I178" t="s">
        <v>2714</v>
      </c>
      <c r="J178" t="s">
        <v>178</v>
      </c>
      <c r="K178">
        <v>102</v>
      </c>
      <c r="L178">
        <v>22629894</v>
      </c>
      <c r="M178">
        <v>1</v>
      </c>
      <c r="N178">
        <v>3652720</v>
      </c>
    </row>
    <row r="179" spans="6:14" x14ac:dyDescent="0.2">
      <c r="F179" s="3">
        <v>13212</v>
      </c>
      <c r="G179">
        <v>3</v>
      </c>
      <c r="H179" t="str">
        <f t="shared" si="6"/>
        <v>132123</v>
      </c>
      <c r="I179" t="s">
        <v>2714</v>
      </c>
      <c r="J179" t="s">
        <v>178</v>
      </c>
      <c r="K179">
        <v>229</v>
      </c>
      <c r="L179">
        <v>67859770</v>
      </c>
    </row>
    <row r="180" spans="6:14" x14ac:dyDescent="0.2">
      <c r="F180" s="3">
        <v>13212</v>
      </c>
      <c r="G180">
        <v>4</v>
      </c>
      <c r="H180" t="str">
        <f t="shared" si="6"/>
        <v>132124</v>
      </c>
      <c r="I180" t="s">
        <v>2714</v>
      </c>
      <c r="J180" t="s">
        <v>178</v>
      </c>
      <c r="K180">
        <v>305</v>
      </c>
      <c r="L180">
        <v>151159746</v>
      </c>
    </row>
    <row r="181" spans="6:14" x14ac:dyDescent="0.2">
      <c r="F181" s="3">
        <v>13212</v>
      </c>
      <c r="G181">
        <v>5</v>
      </c>
      <c r="H181" t="str">
        <f t="shared" si="6"/>
        <v>132125</v>
      </c>
      <c r="I181" t="s">
        <v>2714</v>
      </c>
      <c r="J181" t="s">
        <v>178</v>
      </c>
      <c r="K181">
        <v>383</v>
      </c>
      <c r="L181">
        <v>438960909</v>
      </c>
      <c r="M181">
        <v>10</v>
      </c>
      <c r="N181">
        <v>11429040</v>
      </c>
    </row>
    <row r="182" spans="6:14" x14ac:dyDescent="0.2">
      <c r="F182" s="3">
        <v>13222</v>
      </c>
      <c r="G182">
        <v>1</v>
      </c>
      <c r="H182" t="str">
        <f t="shared" si="6"/>
        <v>132221</v>
      </c>
      <c r="I182" t="s">
        <v>2706</v>
      </c>
      <c r="J182" t="s">
        <v>179</v>
      </c>
      <c r="K182">
        <v>244</v>
      </c>
      <c r="L182">
        <v>155473420</v>
      </c>
    </row>
    <row r="183" spans="6:14" x14ac:dyDescent="0.2">
      <c r="F183" s="3">
        <v>13222</v>
      </c>
      <c r="G183">
        <v>2</v>
      </c>
      <c r="H183" t="str">
        <f t="shared" si="6"/>
        <v>132222</v>
      </c>
      <c r="I183" t="s">
        <v>2706</v>
      </c>
      <c r="J183" t="s">
        <v>179</v>
      </c>
      <c r="K183">
        <v>440</v>
      </c>
      <c r="L183">
        <v>292181150</v>
      </c>
    </row>
    <row r="184" spans="6:14" x14ac:dyDescent="0.2">
      <c r="F184" s="3">
        <v>13222</v>
      </c>
      <c r="G184">
        <v>3</v>
      </c>
      <c r="H184" t="str">
        <f t="shared" si="6"/>
        <v>132223</v>
      </c>
      <c r="I184" t="s">
        <v>2706</v>
      </c>
      <c r="J184" t="s">
        <v>179</v>
      </c>
      <c r="K184">
        <v>353</v>
      </c>
      <c r="L184">
        <v>256243350</v>
      </c>
    </row>
    <row r="185" spans="6:14" x14ac:dyDescent="0.2">
      <c r="F185" s="3">
        <v>13222</v>
      </c>
      <c r="G185">
        <v>4</v>
      </c>
      <c r="H185" t="str">
        <f t="shared" si="6"/>
        <v>132224</v>
      </c>
      <c r="I185" t="s">
        <v>2706</v>
      </c>
      <c r="J185" t="s">
        <v>179</v>
      </c>
      <c r="K185">
        <v>203</v>
      </c>
      <c r="L185">
        <v>214839250</v>
      </c>
    </row>
    <row r="186" spans="6:14" x14ac:dyDescent="0.2">
      <c r="F186" s="3">
        <v>13222</v>
      </c>
      <c r="G186">
        <v>5</v>
      </c>
      <c r="H186" t="str">
        <f t="shared" si="6"/>
        <v>132225</v>
      </c>
      <c r="I186" t="s">
        <v>2706</v>
      </c>
      <c r="J186" t="s">
        <v>179</v>
      </c>
      <c r="K186">
        <v>337</v>
      </c>
      <c r="L186">
        <v>374694720</v>
      </c>
      <c r="M186">
        <v>6</v>
      </c>
      <c r="N186">
        <v>17238325</v>
      </c>
    </row>
    <row r="187" spans="6:14" x14ac:dyDescent="0.2">
      <c r="F187" s="3">
        <v>13244</v>
      </c>
      <c r="G187">
        <v>0</v>
      </c>
      <c r="H187" t="str">
        <f t="shared" si="6"/>
        <v>132440</v>
      </c>
      <c r="I187" t="s">
        <v>2708</v>
      </c>
      <c r="J187" t="s">
        <v>180</v>
      </c>
      <c r="K187">
        <v>30</v>
      </c>
      <c r="L187">
        <v>2483120</v>
      </c>
    </row>
    <row r="188" spans="6:14" x14ac:dyDescent="0.2">
      <c r="F188" s="3">
        <v>13244</v>
      </c>
      <c r="G188">
        <v>1</v>
      </c>
      <c r="H188" t="str">
        <f t="shared" si="6"/>
        <v>132441</v>
      </c>
      <c r="I188" t="s">
        <v>2708</v>
      </c>
      <c r="J188" t="s">
        <v>180</v>
      </c>
      <c r="K188">
        <v>1148</v>
      </c>
      <c r="L188">
        <v>296501020</v>
      </c>
      <c r="M188">
        <v>31</v>
      </c>
      <c r="N188">
        <v>495842000</v>
      </c>
    </row>
    <row r="189" spans="6:14" x14ac:dyDescent="0.2">
      <c r="F189" s="3">
        <v>13244</v>
      </c>
      <c r="G189">
        <v>2</v>
      </c>
      <c r="H189" t="str">
        <f t="shared" si="6"/>
        <v>132442</v>
      </c>
      <c r="I189" t="s">
        <v>2708</v>
      </c>
      <c r="J189" t="s">
        <v>180</v>
      </c>
      <c r="K189">
        <v>1848</v>
      </c>
      <c r="L189">
        <v>336764100</v>
      </c>
      <c r="M189">
        <v>30</v>
      </c>
      <c r="N189">
        <v>79441520</v>
      </c>
    </row>
    <row r="190" spans="6:14" x14ac:dyDescent="0.2">
      <c r="F190" s="3">
        <v>13244</v>
      </c>
      <c r="G190">
        <v>3</v>
      </c>
      <c r="H190" t="str">
        <f t="shared" si="6"/>
        <v>132443</v>
      </c>
      <c r="I190" t="s">
        <v>2708</v>
      </c>
      <c r="J190" t="s">
        <v>180</v>
      </c>
      <c r="K190">
        <v>2180</v>
      </c>
      <c r="L190">
        <v>616092490</v>
      </c>
      <c r="M190">
        <v>79</v>
      </c>
      <c r="N190">
        <v>53684640</v>
      </c>
    </row>
    <row r="191" spans="6:14" x14ac:dyDescent="0.2">
      <c r="F191" s="3">
        <v>13244</v>
      </c>
      <c r="G191">
        <v>4</v>
      </c>
      <c r="H191" t="str">
        <f t="shared" si="6"/>
        <v>132444</v>
      </c>
      <c r="I191" t="s">
        <v>2708</v>
      </c>
      <c r="J191" t="s">
        <v>180</v>
      </c>
      <c r="K191">
        <v>2236</v>
      </c>
      <c r="L191">
        <v>1349765290</v>
      </c>
      <c r="M191">
        <v>74</v>
      </c>
      <c r="N191">
        <v>316359040</v>
      </c>
    </row>
    <row r="192" spans="6:14" x14ac:dyDescent="0.2">
      <c r="F192" s="3">
        <v>13244</v>
      </c>
      <c r="G192">
        <v>5</v>
      </c>
      <c r="H192" t="str">
        <f t="shared" si="6"/>
        <v>132445</v>
      </c>
      <c r="I192" t="s">
        <v>2708</v>
      </c>
      <c r="J192" t="s">
        <v>180</v>
      </c>
      <c r="K192">
        <v>1937</v>
      </c>
      <c r="L192">
        <v>3414748300</v>
      </c>
      <c r="M192">
        <v>249</v>
      </c>
      <c r="N192">
        <v>1217518000</v>
      </c>
    </row>
    <row r="193" spans="6:14" x14ac:dyDescent="0.2">
      <c r="F193" s="3">
        <v>13248</v>
      </c>
      <c r="G193">
        <v>0</v>
      </c>
      <c r="H193" t="str">
        <f t="shared" si="6"/>
        <v>132480</v>
      </c>
      <c r="I193" t="s">
        <v>2710</v>
      </c>
      <c r="J193" t="s">
        <v>181</v>
      </c>
      <c r="K193">
        <v>51</v>
      </c>
      <c r="L193">
        <v>3423710</v>
      </c>
    </row>
    <row r="194" spans="6:14" x14ac:dyDescent="0.2">
      <c r="F194" s="3">
        <v>13248</v>
      </c>
      <c r="G194">
        <v>1</v>
      </c>
      <c r="H194" t="str">
        <f t="shared" si="6"/>
        <v>132481</v>
      </c>
      <c r="I194" t="s">
        <v>2710</v>
      </c>
      <c r="J194" t="s">
        <v>181</v>
      </c>
      <c r="K194">
        <v>190</v>
      </c>
      <c r="L194">
        <v>9668020</v>
      </c>
    </row>
    <row r="195" spans="6:14" x14ac:dyDescent="0.2">
      <c r="F195" s="3">
        <v>13248</v>
      </c>
      <c r="G195">
        <v>2</v>
      </c>
      <c r="H195" t="str">
        <f t="shared" ref="H195:H258" si="7">F195&amp;G195</f>
        <v>132482</v>
      </c>
      <c r="I195" t="s">
        <v>2710</v>
      </c>
      <c r="J195" t="s">
        <v>181</v>
      </c>
      <c r="K195">
        <v>138</v>
      </c>
      <c r="L195">
        <v>10646010</v>
      </c>
    </row>
    <row r="196" spans="6:14" x14ac:dyDescent="0.2">
      <c r="F196" s="3">
        <v>13248</v>
      </c>
      <c r="G196">
        <v>3</v>
      </c>
      <c r="H196" t="str">
        <f t="shared" si="7"/>
        <v>132483</v>
      </c>
      <c r="I196" t="s">
        <v>2710</v>
      </c>
      <c r="J196" t="s">
        <v>181</v>
      </c>
      <c r="K196">
        <v>154</v>
      </c>
      <c r="L196">
        <v>13175470</v>
      </c>
    </row>
    <row r="197" spans="6:14" x14ac:dyDescent="0.2">
      <c r="F197" s="3">
        <v>13248</v>
      </c>
      <c r="G197">
        <v>4</v>
      </c>
      <c r="H197" t="str">
        <f t="shared" si="7"/>
        <v>132484</v>
      </c>
      <c r="I197" t="s">
        <v>2710</v>
      </c>
      <c r="J197" t="s">
        <v>181</v>
      </c>
      <c r="K197">
        <v>144</v>
      </c>
      <c r="L197">
        <v>29680590</v>
      </c>
      <c r="M197">
        <v>2</v>
      </c>
      <c r="N197">
        <v>5633440</v>
      </c>
    </row>
    <row r="198" spans="6:14" x14ac:dyDescent="0.2">
      <c r="F198" s="3">
        <v>13248</v>
      </c>
      <c r="G198">
        <v>5</v>
      </c>
      <c r="H198" t="str">
        <f t="shared" si="7"/>
        <v>132485</v>
      </c>
      <c r="I198" t="s">
        <v>2710</v>
      </c>
      <c r="J198" t="s">
        <v>181</v>
      </c>
      <c r="K198">
        <v>176</v>
      </c>
      <c r="L198">
        <v>108782490</v>
      </c>
      <c r="M198">
        <v>1</v>
      </c>
      <c r="N198">
        <v>1513360</v>
      </c>
    </row>
    <row r="199" spans="6:14" x14ac:dyDescent="0.2">
      <c r="F199" s="3">
        <v>13268</v>
      </c>
      <c r="G199">
        <v>0</v>
      </c>
      <c r="H199" t="str">
        <f t="shared" si="7"/>
        <v>132680</v>
      </c>
      <c r="I199" t="s">
        <v>2714</v>
      </c>
      <c r="J199" t="s">
        <v>182</v>
      </c>
      <c r="K199">
        <v>46</v>
      </c>
      <c r="L199">
        <v>14051220</v>
      </c>
      <c r="M199">
        <v>1</v>
      </c>
      <c r="N199">
        <v>117040</v>
      </c>
    </row>
    <row r="200" spans="6:14" x14ac:dyDescent="0.2">
      <c r="F200" s="3">
        <v>13268</v>
      </c>
      <c r="G200">
        <v>1</v>
      </c>
      <c r="H200" t="str">
        <f t="shared" si="7"/>
        <v>132681</v>
      </c>
      <c r="I200" t="s">
        <v>2714</v>
      </c>
      <c r="J200" t="s">
        <v>182</v>
      </c>
      <c r="K200">
        <v>93</v>
      </c>
      <c r="L200">
        <v>25181377</v>
      </c>
    </row>
    <row r="201" spans="6:14" x14ac:dyDescent="0.2">
      <c r="F201" s="3">
        <v>13268</v>
      </c>
      <c r="G201">
        <v>2</v>
      </c>
      <c r="H201" t="str">
        <f t="shared" si="7"/>
        <v>132682</v>
      </c>
      <c r="I201" t="s">
        <v>2714</v>
      </c>
      <c r="J201" t="s">
        <v>182</v>
      </c>
      <c r="K201">
        <v>85</v>
      </c>
      <c r="L201">
        <v>17108436</v>
      </c>
    </row>
    <row r="202" spans="6:14" x14ac:dyDescent="0.2">
      <c r="F202" s="3">
        <v>13268</v>
      </c>
      <c r="G202">
        <v>3</v>
      </c>
      <c r="H202" t="str">
        <f t="shared" si="7"/>
        <v>132683</v>
      </c>
      <c r="I202" t="s">
        <v>2714</v>
      </c>
      <c r="J202" t="s">
        <v>182</v>
      </c>
      <c r="K202">
        <v>142</v>
      </c>
      <c r="L202">
        <v>34550523</v>
      </c>
      <c r="M202">
        <v>3</v>
      </c>
      <c r="N202">
        <v>1376080</v>
      </c>
    </row>
    <row r="203" spans="6:14" x14ac:dyDescent="0.2">
      <c r="F203" s="3">
        <v>13268</v>
      </c>
      <c r="G203">
        <v>4</v>
      </c>
      <c r="H203" t="str">
        <f t="shared" si="7"/>
        <v>132684</v>
      </c>
      <c r="I203" t="s">
        <v>2714</v>
      </c>
      <c r="J203" t="s">
        <v>182</v>
      </c>
      <c r="K203">
        <v>148</v>
      </c>
      <c r="L203">
        <v>58713909</v>
      </c>
      <c r="M203">
        <v>2</v>
      </c>
      <c r="N203">
        <v>2285120</v>
      </c>
    </row>
    <row r="204" spans="6:14" x14ac:dyDescent="0.2">
      <c r="F204" s="3">
        <v>13268</v>
      </c>
      <c r="G204">
        <v>5</v>
      </c>
      <c r="H204" t="str">
        <f t="shared" si="7"/>
        <v>132685</v>
      </c>
      <c r="I204" t="s">
        <v>2714</v>
      </c>
      <c r="J204" t="s">
        <v>182</v>
      </c>
      <c r="K204">
        <v>60</v>
      </c>
      <c r="L204">
        <v>58472319</v>
      </c>
    </row>
    <row r="205" spans="6:14" x14ac:dyDescent="0.2">
      <c r="F205" s="3">
        <v>13300</v>
      </c>
      <c r="G205">
        <v>1</v>
      </c>
      <c r="H205" t="str">
        <f t="shared" si="7"/>
        <v>133001</v>
      </c>
      <c r="I205" t="s">
        <v>2710</v>
      </c>
      <c r="J205" t="s">
        <v>183</v>
      </c>
      <c r="K205">
        <v>193</v>
      </c>
      <c r="L205">
        <v>12790440</v>
      </c>
      <c r="M205">
        <v>1</v>
      </c>
      <c r="N205">
        <v>132480</v>
      </c>
    </row>
    <row r="206" spans="6:14" x14ac:dyDescent="0.2">
      <c r="F206" s="3">
        <v>13300</v>
      </c>
      <c r="G206">
        <v>2</v>
      </c>
      <c r="H206" t="str">
        <f t="shared" si="7"/>
        <v>133002</v>
      </c>
      <c r="I206" t="s">
        <v>2710</v>
      </c>
      <c r="J206" t="s">
        <v>183</v>
      </c>
      <c r="K206">
        <v>107</v>
      </c>
      <c r="L206">
        <v>10165830</v>
      </c>
    </row>
    <row r="207" spans="6:14" x14ac:dyDescent="0.2">
      <c r="F207" s="3">
        <v>13300</v>
      </c>
      <c r="G207">
        <v>3</v>
      </c>
      <c r="H207" t="str">
        <f t="shared" si="7"/>
        <v>133003</v>
      </c>
      <c r="I207" t="s">
        <v>2710</v>
      </c>
      <c r="J207" t="s">
        <v>183</v>
      </c>
      <c r="K207">
        <v>96</v>
      </c>
      <c r="L207">
        <v>19221335</v>
      </c>
    </row>
    <row r="208" spans="6:14" x14ac:dyDescent="0.2">
      <c r="F208" s="3">
        <v>13300</v>
      </c>
      <c r="G208">
        <v>4</v>
      </c>
      <c r="H208" t="str">
        <f t="shared" si="7"/>
        <v>133004</v>
      </c>
      <c r="I208" t="s">
        <v>2710</v>
      </c>
      <c r="J208" t="s">
        <v>183</v>
      </c>
      <c r="K208">
        <v>125</v>
      </c>
      <c r="L208">
        <v>16332420</v>
      </c>
      <c r="M208">
        <v>3</v>
      </c>
      <c r="N208">
        <v>1442480</v>
      </c>
    </row>
    <row r="209" spans="6:14" x14ac:dyDescent="0.2">
      <c r="F209" s="3">
        <v>13300</v>
      </c>
      <c r="G209">
        <v>5</v>
      </c>
      <c r="H209" t="str">
        <f t="shared" si="7"/>
        <v>133005</v>
      </c>
      <c r="I209" t="s">
        <v>2710</v>
      </c>
      <c r="J209" t="s">
        <v>183</v>
      </c>
      <c r="K209">
        <v>92</v>
      </c>
      <c r="L209">
        <v>16790410</v>
      </c>
      <c r="M209">
        <v>6</v>
      </c>
      <c r="N209">
        <v>5994960</v>
      </c>
    </row>
    <row r="210" spans="6:14" x14ac:dyDescent="0.2">
      <c r="F210" s="3">
        <v>13430</v>
      </c>
      <c r="G210">
        <v>0</v>
      </c>
      <c r="H210" t="str">
        <f t="shared" si="7"/>
        <v>134300</v>
      </c>
      <c r="I210" t="s">
        <v>2707</v>
      </c>
      <c r="J210" t="s">
        <v>184</v>
      </c>
      <c r="K210">
        <v>14</v>
      </c>
      <c r="L210">
        <v>51169350</v>
      </c>
      <c r="M210">
        <v>1</v>
      </c>
      <c r="N210">
        <v>1426350</v>
      </c>
    </row>
    <row r="211" spans="6:14" x14ac:dyDescent="0.2">
      <c r="F211" s="3">
        <v>13430</v>
      </c>
      <c r="G211">
        <v>1</v>
      </c>
      <c r="H211" t="str">
        <f t="shared" si="7"/>
        <v>134301</v>
      </c>
      <c r="I211" t="s">
        <v>2707</v>
      </c>
      <c r="J211" t="s">
        <v>184</v>
      </c>
      <c r="K211">
        <v>23</v>
      </c>
      <c r="L211">
        <v>123959570</v>
      </c>
      <c r="M211">
        <v>1</v>
      </c>
      <c r="N211">
        <v>3495100</v>
      </c>
    </row>
    <row r="212" spans="6:14" x14ac:dyDescent="0.2">
      <c r="F212" s="3">
        <v>13430</v>
      </c>
      <c r="G212">
        <v>2</v>
      </c>
      <c r="H212" t="str">
        <f t="shared" si="7"/>
        <v>134302</v>
      </c>
      <c r="I212" t="s">
        <v>2707</v>
      </c>
      <c r="J212" t="s">
        <v>184</v>
      </c>
      <c r="K212">
        <v>470</v>
      </c>
      <c r="L212">
        <v>93360400</v>
      </c>
      <c r="M212">
        <v>8</v>
      </c>
      <c r="N212">
        <v>23954575</v>
      </c>
    </row>
    <row r="213" spans="6:14" x14ac:dyDescent="0.2">
      <c r="F213" s="3">
        <v>13430</v>
      </c>
      <c r="G213">
        <v>3</v>
      </c>
      <c r="H213" t="str">
        <f t="shared" si="7"/>
        <v>134303</v>
      </c>
      <c r="I213" t="s">
        <v>2707</v>
      </c>
      <c r="J213" t="s">
        <v>184</v>
      </c>
      <c r="K213">
        <v>2224</v>
      </c>
      <c r="L213">
        <v>1736184065</v>
      </c>
      <c r="M213">
        <v>10</v>
      </c>
      <c r="N213">
        <v>63674175</v>
      </c>
    </row>
    <row r="214" spans="6:14" x14ac:dyDescent="0.2">
      <c r="F214" s="3">
        <v>13430</v>
      </c>
      <c r="G214">
        <v>4</v>
      </c>
      <c r="H214" t="str">
        <f t="shared" si="7"/>
        <v>134304</v>
      </c>
      <c r="I214" t="s">
        <v>2707</v>
      </c>
      <c r="J214" t="s">
        <v>184</v>
      </c>
      <c r="K214">
        <v>6134</v>
      </c>
      <c r="L214">
        <v>5067202085</v>
      </c>
      <c r="M214">
        <v>43</v>
      </c>
      <c r="N214">
        <v>1019092050</v>
      </c>
    </row>
    <row r="215" spans="6:14" x14ac:dyDescent="0.2">
      <c r="F215" s="3">
        <v>13430</v>
      </c>
      <c r="G215">
        <v>5</v>
      </c>
      <c r="H215" t="str">
        <f t="shared" si="7"/>
        <v>134305</v>
      </c>
      <c r="I215" t="s">
        <v>2707</v>
      </c>
      <c r="J215" t="s">
        <v>184</v>
      </c>
      <c r="K215">
        <v>11483</v>
      </c>
      <c r="L215">
        <v>23063807060</v>
      </c>
      <c r="M215">
        <v>902</v>
      </c>
      <c r="N215">
        <v>9831812150</v>
      </c>
    </row>
    <row r="216" spans="6:14" x14ac:dyDescent="0.2">
      <c r="F216" s="3">
        <v>13433</v>
      </c>
      <c r="G216">
        <v>1</v>
      </c>
      <c r="H216" t="str">
        <f t="shared" si="7"/>
        <v>134331</v>
      </c>
      <c r="I216" t="s">
        <v>2708</v>
      </c>
      <c r="J216" t="s">
        <v>185</v>
      </c>
      <c r="K216">
        <v>477</v>
      </c>
      <c r="L216">
        <v>164928630</v>
      </c>
    </row>
    <row r="217" spans="6:14" x14ac:dyDescent="0.2">
      <c r="F217" s="3">
        <v>13433</v>
      </c>
      <c r="G217">
        <v>2</v>
      </c>
      <c r="H217" t="str">
        <f t="shared" si="7"/>
        <v>134332</v>
      </c>
      <c r="I217" t="s">
        <v>2708</v>
      </c>
      <c r="J217" t="s">
        <v>185</v>
      </c>
      <c r="K217">
        <v>280</v>
      </c>
      <c r="L217">
        <v>114852600</v>
      </c>
      <c r="M217">
        <v>3</v>
      </c>
      <c r="N217">
        <v>2276080</v>
      </c>
    </row>
    <row r="218" spans="6:14" x14ac:dyDescent="0.2">
      <c r="F218" s="3">
        <v>13433</v>
      </c>
      <c r="G218">
        <v>3</v>
      </c>
      <c r="H218" t="str">
        <f t="shared" si="7"/>
        <v>134333</v>
      </c>
      <c r="I218" t="s">
        <v>2708</v>
      </c>
      <c r="J218" t="s">
        <v>185</v>
      </c>
      <c r="K218">
        <v>315</v>
      </c>
      <c r="L218">
        <v>213135930</v>
      </c>
      <c r="M218">
        <v>1</v>
      </c>
      <c r="N218">
        <v>763520</v>
      </c>
    </row>
    <row r="219" spans="6:14" x14ac:dyDescent="0.2">
      <c r="F219" s="3">
        <v>13433</v>
      </c>
      <c r="G219">
        <v>4</v>
      </c>
      <c r="H219" t="str">
        <f t="shared" si="7"/>
        <v>134334</v>
      </c>
      <c r="I219" t="s">
        <v>2708</v>
      </c>
      <c r="J219" t="s">
        <v>185</v>
      </c>
      <c r="K219">
        <v>238</v>
      </c>
      <c r="L219">
        <v>193768610</v>
      </c>
      <c r="M219">
        <v>2</v>
      </c>
      <c r="N219">
        <v>5880400</v>
      </c>
    </row>
    <row r="220" spans="6:14" x14ac:dyDescent="0.2">
      <c r="F220" s="3">
        <v>13433</v>
      </c>
      <c r="G220">
        <v>5</v>
      </c>
      <c r="H220" t="str">
        <f t="shared" si="7"/>
        <v>134335</v>
      </c>
      <c r="I220" t="s">
        <v>2708</v>
      </c>
      <c r="J220" t="s">
        <v>185</v>
      </c>
      <c r="K220">
        <v>407</v>
      </c>
      <c r="L220">
        <v>381291720</v>
      </c>
      <c r="M220">
        <v>6</v>
      </c>
      <c r="N220">
        <v>29911040</v>
      </c>
    </row>
    <row r="221" spans="6:14" x14ac:dyDescent="0.2">
      <c r="F221" s="3">
        <v>13440</v>
      </c>
      <c r="G221">
        <v>1</v>
      </c>
      <c r="H221" t="str">
        <f t="shared" si="7"/>
        <v>134401</v>
      </c>
      <c r="I221" t="s">
        <v>2714</v>
      </c>
      <c r="J221" t="s">
        <v>186</v>
      </c>
      <c r="K221">
        <v>211</v>
      </c>
      <c r="L221">
        <v>110816909</v>
      </c>
    </row>
    <row r="222" spans="6:14" x14ac:dyDescent="0.2">
      <c r="F222" s="3">
        <v>13440</v>
      </c>
      <c r="G222">
        <v>4</v>
      </c>
      <c r="H222" t="str">
        <f t="shared" si="7"/>
        <v>134404</v>
      </c>
      <c r="I222" t="s">
        <v>2714</v>
      </c>
      <c r="J222" t="s">
        <v>186</v>
      </c>
      <c r="K222">
        <v>204</v>
      </c>
      <c r="L222">
        <v>139283216</v>
      </c>
      <c r="M222">
        <v>1</v>
      </c>
      <c r="N222">
        <v>2970400</v>
      </c>
    </row>
    <row r="223" spans="6:14" x14ac:dyDescent="0.2">
      <c r="F223" s="3">
        <v>13440</v>
      </c>
      <c r="G223">
        <v>5</v>
      </c>
      <c r="H223" t="str">
        <f t="shared" si="7"/>
        <v>134405</v>
      </c>
      <c r="I223" t="s">
        <v>2714</v>
      </c>
      <c r="J223" t="s">
        <v>186</v>
      </c>
      <c r="K223">
        <v>121</v>
      </c>
      <c r="L223">
        <v>150182154</v>
      </c>
    </row>
    <row r="224" spans="6:14" x14ac:dyDescent="0.2">
      <c r="F224" s="3">
        <v>13442</v>
      </c>
      <c r="G224">
        <v>0</v>
      </c>
      <c r="H224" t="str">
        <f t="shared" si="7"/>
        <v>134420</v>
      </c>
      <c r="I224" t="s">
        <v>2707</v>
      </c>
      <c r="J224" t="s">
        <v>187</v>
      </c>
      <c r="K224">
        <v>3</v>
      </c>
      <c r="L224">
        <v>358700</v>
      </c>
    </row>
    <row r="225" spans="6:14" x14ac:dyDescent="0.2">
      <c r="F225" s="3">
        <v>13442</v>
      </c>
      <c r="G225">
        <v>1</v>
      </c>
      <c r="H225" t="str">
        <f t="shared" si="7"/>
        <v>134421</v>
      </c>
      <c r="I225" t="s">
        <v>2707</v>
      </c>
      <c r="J225" t="s">
        <v>187</v>
      </c>
      <c r="K225">
        <v>678</v>
      </c>
      <c r="L225">
        <v>396673800</v>
      </c>
    </row>
    <row r="226" spans="6:14" x14ac:dyDescent="0.2">
      <c r="F226" s="3">
        <v>13442</v>
      </c>
      <c r="G226">
        <v>2</v>
      </c>
      <c r="H226" t="str">
        <f t="shared" si="7"/>
        <v>134422</v>
      </c>
      <c r="I226" t="s">
        <v>2707</v>
      </c>
      <c r="J226" t="s">
        <v>187</v>
      </c>
      <c r="K226">
        <v>522</v>
      </c>
      <c r="L226">
        <v>267076530</v>
      </c>
    </row>
    <row r="227" spans="6:14" x14ac:dyDescent="0.2">
      <c r="F227" s="3">
        <v>13442</v>
      </c>
      <c r="G227">
        <v>3</v>
      </c>
      <c r="H227" t="str">
        <f t="shared" si="7"/>
        <v>134423</v>
      </c>
      <c r="I227" t="s">
        <v>2707</v>
      </c>
      <c r="J227" t="s">
        <v>187</v>
      </c>
      <c r="K227">
        <v>797</v>
      </c>
      <c r="L227">
        <v>473826840</v>
      </c>
      <c r="M227">
        <v>2</v>
      </c>
      <c r="N227">
        <v>832350</v>
      </c>
    </row>
    <row r="228" spans="6:14" x14ac:dyDescent="0.2">
      <c r="F228" s="3">
        <v>13442</v>
      </c>
      <c r="G228">
        <v>4</v>
      </c>
      <c r="H228" t="str">
        <f t="shared" si="7"/>
        <v>134424</v>
      </c>
      <c r="I228" t="s">
        <v>2707</v>
      </c>
      <c r="J228" t="s">
        <v>187</v>
      </c>
      <c r="K228">
        <v>885</v>
      </c>
      <c r="L228">
        <v>934922085</v>
      </c>
      <c r="M228">
        <v>1</v>
      </c>
      <c r="N228">
        <v>1081050</v>
      </c>
    </row>
    <row r="229" spans="6:14" x14ac:dyDescent="0.2">
      <c r="F229" s="3">
        <v>13442</v>
      </c>
      <c r="G229">
        <v>5</v>
      </c>
      <c r="H229" t="str">
        <f t="shared" si="7"/>
        <v>134425</v>
      </c>
      <c r="I229" t="s">
        <v>2707</v>
      </c>
      <c r="J229" t="s">
        <v>187</v>
      </c>
      <c r="K229">
        <v>1223</v>
      </c>
      <c r="L229">
        <v>1938285235</v>
      </c>
      <c r="M229">
        <v>3</v>
      </c>
      <c r="N229">
        <v>15187675</v>
      </c>
    </row>
    <row r="230" spans="6:14" x14ac:dyDescent="0.2">
      <c r="F230" s="3">
        <v>13458</v>
      </c>
      <c r="G230">
        <v>0</v>
      </c>
      <c r="H230" t="str">
        <f t="shared" si="7"/>
        <v>134580</v>
      </c>
      <c r="I230" t="s">
        <v>2714</v>
      </c>
      <c r="J230" t="s">
        <v>188</v>
      </c>
      <c r="K230">
        <v>85</v>
      </c>
      <c r="L230">
        <v>16198716</v>
      </c>
      <c r="M230">
        <v>1</v>
      </c>
      <c r="N230">
        <v>1666480</v>
      </c>
    </row>
    <row r="231" spans="6:14" x14ac:dyDescent="0.2">
      <c r="F231" s="3">
        <v>13458</v>
      </c>
      <c r="G231">
        <v>1</v>
      </c>
      <c r="H231" t="str">
        <f t="shared" si="7"/>
        <v>134581</v>
      </c>
      <c r="I231" t="s">
        <v>2714</v>
      </c>
      <c r="J231" t="s">
        <v>188</v>
      </c>
      <c r="K231">
        <v>59</v>
      </c>
      <c r="L231">
        <v>13528449</v>
      </c>
      <c r="M231">
        <v>1</v>
      </c>
      <c r="N231">
        <v>771520</v>
      </c>
    </row>
    <row r="232" spans="6:14" x14ac:dyDescent="0.2">
      <c r="F232" s="3">
        <v>13458</v>
      </c>
      <c r="G232">
        <v>2</v>
      </c>
      <c r="H232" t="str">
        <f t="shared" si="7"/>
        <v>134582</v>
      </c>
      <c r="I232" t="s">
        <v>2714</v>
      </c>
      <c r="J232" t="s">
        <v>188</v>
      </c>
      <c r="K232">
        <v>39</v>
      </c>
      <c r="L232">
        <v>15081240</v>
      </c>
    </row>
    <row r="233" spans="6:14" x14ac:dyDescent="0.2">
      <c r="F233" s="3">
        <v>13458</v>
      </c>
      <c r="G233">
        <v>3</v>
      </c>
      <c r="H233" t="str">
        <f t="shared" si="7"/>
        <v>134583</v>
      </c>
      <c r="I233" t="s">
        <v>2714</v>
      </c>
      <c r="J233" t="s">
        <v>188</v>
      </c>
      <c r="K233">
        <v>72</v>
      </c>
      <c r="L233">
        <v>24997959</v>
      </c>
      <c r="M233">
        <v>2</v>
      </c>
      <c r="N233">
        <v>4798320</v>
      </c>
    </row>
    <row r="234" spans="6:14" x14ac:dyDescent="0.2">
      <c r="F234" s="3">
        <v>13458</v>
      </c>
      <c r="G234">
        <v>4</v>
      </c>
      <c r="H234" t="str">
        <f t="shared" si="7"/>
        <v>134584</v>
      </c>
      <c r="I234" t="s">
        <v>2714</v>
      </c>
      <c r="J234" t="s">
        <v>188</v>
      </c>
      <c r="K234">
        <v>178</v>
      </c>
      <c r="L234">
        <v>70233492</v>
      </c>
    </row>
    <row r="235" spans="6:14" x14ac:dyDescent="0.2">
      <c r="F235" s="3">
        <v>13458</v>
      </c>
      <c r="G235">
        <v>5</v>
      </c>
      <c r="H235" t="str">
        <f t="shared" si="7"/>
        <v>134585</v>
      </c>
      <c r="I235" t="s">
        <v>2714</v>
      </c>
      <c r="J235" t="s">
        <v>188</v>
      </c>
      <c r="K235">
        <v>144</v>
      </c>
      <c r="L235">
        <v>117207162</v>
      </c>
      <c r="M235">
        <v>4</v>
      </c>
      <c r="N235">
        <v>18978329</v>
      </c>
    </row>
    <row r="236" spans="6:14" x14ac:dyDescent="0.2">
      <c r="F236" s="3">
        <v>13468</v>
      </c>
      <c r="G236">
        <v>0</v>
      </c>
      <c r="H236" t="str">
        <f t="shared" si="7"/>
        <v>134680</v>
      </c>
      <c r="I236" t="s">
        <v>2707</v>
      </c>
      <c r="J236" t="s">
        <v>189</v>
      </c>
      <c r="K236">
        <v>86</v>
      </c>
      <c r="L236">
        <v>39430400</v>
      </c>
    </row>
    <row r="237" spans="6:14" x14ac:dyDescent="0.2">
      <c r="F237" s="3">
        <v>13468</v>
      </c>
      <c r="G237">
        <v>1</v>
      </c>
      <c r="H237" t="str">
        <f t="shared" si="7"/>
        <v>134681</v>
      </c>
      <c r="I237" t="s">
        <v>2707</v>
      </c>
      <c r="J237" t="s">
        <v>189</v>
      </c>
      <c r="K237">
        <v>670</v>
      </c>
      <c r="L237">
        <v>285984325</v>
      </c>
    </row>
    <row r="238" spans="6:14" x14ac:dyDescent="0.2">
      <c r="F238" s="3">
        <v>13468</v>
      </c>
      <c r="G238">
        <v>2</v>
      </c>
      <c r="H238" t="str">
        <f t="shared" si="7"/>
        <v>134682</v>
      </c>
      <c r="I238" t="s">
        <v>2707</v>
      </c>
      <c r="J238" t="s">
        <v>189</v>
      </c>
      <c r="K238">
        <v>989</v>
      </c>
      <c r="L238">
        <v>353209350</v>
      </c>
      <c r="M238">
        <v>4</v>
      </c>
      <c r="N238">
        <v>54067250</v>
      </c>
    </row>
    <row r="239" spans="6:14" x14ac:dyDescent="0.2">
      <c r="F239" s="3">
        <v>13468</v>
      </c>
      <c r="G239">
        <v>3</v>
      </c>
      <c r="H239" t="str">
        <f t="shared" si="7"/>
        <v>134683</v>
      </c>
      <c r="I239" t="s">
        <v>2707</v>
      </c>
      <c r="J239" t="s">
        <v>189</v>
      </c>
      <c r="K239">
        <v>1597</v>
      </c>
      <c r="L239">
        <v>1079880545</v>
      </c>
      <c r="M239">
        <v>13</v>
      </c>
      <c r="N239">
        <v>35167000</v>
      </c>
    </row>
    <row r="240" spans="6:14" x14ac:dyDescent="0.2">
      <c r="F240" s="3">
        <v>13468</v>
      </c>
      <c r="G240">
        <v>4</v>
      </c>
      <c r="H240" t="str">
        <f t="shared" si="7"/>
        <v>134684</v>
      </c>
      <c r="I240" t="s">
        <v>2707</v>
      </c>
      <c r="J240" t="s">
        <v>189</v>
      </c>
      <c r="K240">
        <v>1964</v>
      </c>
      <c r="L240">
        <v>1955756335</v>
      </c>
      <c r="M240">
        <v>24</v>
      </c>
      <c r="N240">
        <v>46156000</v>
      </c>
    </row>
    <row r="241" spans="6:14" x14ac:dyDescent="0.2">
      <c r="F241" s="3">
        <v>13468</v>
      </c>
      <c r="G241">
        <v>5</v>
      </c>
      <c r="H241" t="str">
        <f t="shared" si="7"/>
        <v>134685</v>
      </c>
      <c r="I241" t="s">
        <v>2707</v>
      </c>
      <c r="J241" t="s">
        <v>189</v>
      </c>
      <c r="K241">
        <v>1831</v>
      </c>
      <c r="L241">
        <v>5738527070</v>
      </c>
      <c r="M241">
        <v>130</v>
      </c>
      <c r="N241">
        <v>1210905025</v>
      </c>
    </row>
    <row r="242" spans="6:14" x14ac:dyDescent="0.2">
      <c r="F242" s="3">
        <v>13473</v>
      </c>
      <c r="G242">
        <v>0</v>
      </c>
      <c r="H242" t="str">
        <f t="shared" si="7"/>
        <v>134730</v>
      </c>
      <c r="I242" t="s">
        <v>2714</v>
      </c>
      <c r="J242" t="s">
        <v>190</v>
      </c>
      <c r="K242">
        <v>19</v>
      </c>
      <c r="L242">
        <v>4753971</v>
      </c>
    </row>
    <row r="243" spans="6:14" x14ac:dyDescent="0.2">
      <c r="F243" s="3">
        <v>13473</v>
      </c>
      <c r="G243">
        <v>1</v>
      </c>
      <c r="H243" t="str">
        <f t="shared" si="7"/>
        <v>134731</v>
      </c>
      <c r="I243" t="s">
        <v>2714</v>
      </c>
      <c r="J243" t="s">
        <v>190</v>
      </c>
      <c r="K243">
        <v>505</v>
      </c>
      <c r="L243">
        <v>495559392</v>
      </c>
      <c r="M243">
        <v>1</v>
      </c>
      <c r="N243">
        <v>7618080</v>
      </c>
    </row>
    <row r="244" spans="6:14" x14ac:dyDescent="0.2">
      <c r="F244" s="3">
        <v>13473</v>
      </c>
      <c r="G244">
        <v>2</v>
      </c>
      <c r="H244" t="str">
        <f t="shared" si="7"/>
        <v>134732</v>
      </c>
      <c r="I244" t="s">
        <v>2714</v>
      </c>
      <c r="J244" t="s">
        <v>190</v>
      </c>
      <c r="K244">
        <v>114</v>
      </c>
      <c r="L244">
        <v>75426595</v>
      </c>
      <c r="M244">
        <v>1</v>
      </c>
      <c r="N244">
        <v>769840</v>
      </c>
    </row>
    <row r="245" spans="6:14" x14ac:dyDescent="0.2">
      <c r="F245" s="3">
        <v>13473</v>
      </c>
      <c r="G245">
        <v>3</v>
      </c>
      <c r="H245" t="str">
        <f t="shared" si="7"/>
        <v>134733</v>
      </c>
      <c r="I245" t="s">
        <v>2714</v>
      </c>
      <c r="J245" t="s">
        <v>190</v>
      </c>
      <c r="K245">
        <v>221</v>
      </c>
      <c r="L245">
        <v>173761773</v>
      </c>
    </row>
    <row r="246" spans="6:14" x14ac:dyDescent="0.2">
      <c r="F246" s="3">
        <v>13473</v>
      </c>
      <c r="G246">
        <v>4</v>
      </c>
      <c r="H246" t="str">
        <f t="shared" si="7"/>
        <v>134734</v>
      </c>
      <c r="I246" t="s">
        <v>2714</v>
      </c>
      <c r="J246" t="s">
        <v>190</v>
      </c>
      <c r="K246">
        <v>377</v>
      </c>
      <c r="L246">
        <v>288562098</v>
      </c>
      <c r="M246">
        <v>1</v>
      </c>
      <c r="N246">
        <v>150240</v>
      </c>
    </row>
    <row r="247" spans="6:14" x14ac:dyDescent="0.2">
      <c r="F247" s="3">
        <v>13473</v>
      </c>
      <c r="G247">
        <v>5</v>
      </c>
      <c r="H247" t="str">
        <f t="shared" si="7"/>
        <v>134735</v>
      </c>
      <c r="I247" t="s">
        <v>2714</v>
      </c>
      <c r="J247" t="s">
        <v>190</v>
      </c>
      <c r="K247">
        <v>323</v>
      </c>
      <c r="L247">
        <v>546708835</v>
      </c>
      <c r="M247">
        <v>13</v>
      </c>
      <c r="N247">
        <v>42463508</v>
      </c>
    </row>
    <row r="248" spans="6:14" x14ac:dyDescent="0.2">
      <c r="F248" s="3">
        <v>13490</v>
      </c>
      <c r="G248">
        <v>0</v>
      </c>
      <c r="H248" t="str">
        <f t="shared" si="7"/>
        <v>134900</v>
      </c>
      <c r="I248" t="s">
        <v>2710</v>
      </c>
      <c r="J248" t="s">
        <v>191</v>
      </c>
      <c r="K248">
        <v>7</v>
      </c>
      <c r="L248">
        <v>1397490</v>
      </c>
    </row>
    <row r="249" spans="6:14" x14ac:dyDescent="0.2">
      <c r="F249" s="3">
        <v>13490</v>
      </c>
      <c r="G249">
        <v>1</v>
      </c>
      <c r="H249" t="str">
        <f t="shared" si="7"/>
        <v>134901</v>
      </c>
      <c r="I249" t="s">
        <v>2710</v>
      </c>
      <c r="J249" t="s">
        <v>191</v>
      </c>
      <c r="K249">
        <v>9</v>
      </c>
      <c r="L249">
        <v>11345030</v>
      </c>
    </row>
    <row r="250" spans="6:14" x14ac:dyDescent="0.2">
      <c r="F250" s="3">
        <v>13490</v>
      </c>
      <c r="G250">
        <v>2</v>
      </c>
      <c r="H250" t="str">
        <f t="shared" si="7"/>
        <v>134902</v>
      </c>
      <c r="I250" t="s">
        <v>2710</v>
      </c>
      <c r="J250" t="s">
        <v>191</v>
      </c>
      <c r="K250">
        <v>31</v>
      </c>
      <c r="L250">
        <v>126626720</v>
      </c>
    </row>
    <row r="251" spans="6:14" x14ac:dyDescent="0.2">
      <c r="F251" s="3">
        <v>13490</v>
      </c>
      <c r="G251">
        <v>3</v>
      </c>
      <c r="H251" t="str">
        <f t="shared" si="7"/>
        <v>134903</v>
      </c>
      <c r="I251" t="s">
        <v>2710</v>
      </c>
      <c r="J251" t="s">
        <v>191</v>
      </c>
      <c r="K251">
        <v>26</v>
      </c>
      <c r="L251">
        <v>11398870</v>
      </c>
    </row>
    <row r="252" spans="6:14" x14ac:dyDescent="0.2">
      <c r="F252" s="3">
        <v>13490</v>
      </c>
      <c r="G252">
        <v>4</v>
      </c>
      <c r="H252" t="str">
        <f t="shared" si="7"/>
        <v>134904</v>
      </c>
      <c r="I252" t="s">
        <v>2710</v>
      </c>
      <c r="J252" t="s">
        <v>191</v>
      </c>
      <c r="K252">
        <v>64</v>
      </c>
      <c r="L252">
        <v>26635180</v>
      </c>
    </row>
    <row r="253" spans="6:14" x14ac:dyDescent="0.2">
      <c r="F253" s="3">
        <v>13490</v>
      </c>
      <c r="G253">
        <v>5</v>
      </c>
      <c r="H253" t="str">
        <f t="shared" si="7"/>
        <v>134905</v>
      </c>
      <c r="I253" t="s">
        <v>2710</v>
      </c>
      <c r="J253" t="s">
        <v>191</v>
      </c>
      <c r="K253">
        <v>74</v>
      </c>
      <c r="L253">
        <v>46794390</v>
      </c>
    </row>
    <row r="254" spans="6:14" x14ac:dyDescent="0.2">
      <c r="F254" s="3">
        <v>13549</v>
      </c>
      <c r="G254">
        <v>1</v>
      </c>
      <c r="H254" t="str">
        <f t="shared" si="7"/>
        <v>135491</v>
      </c>
      <c r="I254" t="s">
        <v>2710</v>
      </c>
      <c r="J254" t="s">
        <v>192</v>
      </c>
      <c r="K254">
        <v>125</v>
      </c>
      <c r="L254">
        <v>24392385</v>
      </c>
    </row>
    <row r="255" spans="6:14" x14ac:dyDescent="0.2">
      <c r="F255" s="3">
        <v>13549</v>
      </c>
      <c r="G255">
        <v>2</v>
      </c>
      <c r="H255" t="str">
        <f t="shared" si="7"/>
        <v>135492</v>
      </c>
      <c r="I255" t="s">
        <v>2710</v>
      </c>
      <c r="J255" t="s">
        <v>192</v>
      </c>
      <c r="K255">
        <v>103</v>
      </c>
      <c r="L255">
        <v>17769170</v>
      </c>
    </row>
    <row r="256" spans="6:14" x14ac:dyDescent="0.2">
      <c r="F256" s="3">
        <v>13549</v>
      </c>
      <c r="G256">
        <v>3</v>
      </c>
      <c r="H256" t="str">
        <f t="shared" si="7"/>
        <v>135493</v>
      </c>
      <c r="I256" t="s">
        <v>2710</v>
      </c>
      <c r="J256" t="s">
        <v>192</v>
      </c>
      <c r="K256">
        <v>62</v>
      </c>
      <c r="L256">
        <v>14202520</v>
      </c>
    </row>
    <row r="257" spans="6:14" x14ac:dyDescent="0.2">
      <c r="F257" s="3">
        <v>13549</v>
      </c>
      <c r="G257">
        <v>4</v>
      </c>
      <c r="H257" t="str">
        <f t="shared" si="7"/>
        <v>135494</v>
      </c>
      <c r="I257" t="s">
        <v>2710</v>
      </c>
      <c r="J257" t="s">
        <v>192</v>
      </c>
      <c r="K257">
        <v>134</v>
      </c>
      <c r="L257">
        <v>22651150</v>
      </c>
    </row>
    <row r="258" spans="6:14" x14ac:dyDescent="0.2">
      <c r="F258" s="3">
        <v>13549</v>
      </c>
      <c r="G258">
        <v>5</v>
      </c>
      <c r="H258" t="str">
        <f t="shared" si="7"/>
        <v>135495</v>
      </c>
      <c r="I258" t="s">
        <v>2710</v>
      </c>
      <c r="J258" t="s">
        <v>192</v>
      </c>
      <c r="K258">
        <v>210</v>
      </c>
      <c r="L258">
        <v>46070000</v>
      </c>
      <c r="M258">
        <v>1</v>
      </c>
      <c r="N258">
        <v>596880</v>
      </c>
    </row>
    <row r="259" spans="6:14" x14ac:dyDescent="0.2">
      <c r="F259" s="3">
        <v>13580</v>
      </c>
      <c r="G259">
        <v>0</v>
      </c>
      <c r="H259" t="str">
        <f t="shared" ref="H259:H322" si="8">F259&amp;G259</f>
        <v>135800</v>
      </c>
      <c r="I259" t="s">
        <v>2707</v>
      </c>
      <c r="J259" t="s">
        <v>193</v>
      </c>
      <c r="K259">
        <v>18</v>
      </c>
      <c r="L259">
        <v>1357750</v>
      </c>
    </row>
    <row r="260" spans="6:14" x14ac:dyDescent="0.2">
      <c r="F260" s="3">
        <v>13580</v>
      </c>
      <c r="G260">
        <v>1</v>
      </c>
      <c r="H260" t="str">
        <f t="shared" si="8"/>
        <v>135801</v>
      </c>
      <c r="I260" t="s">
        <v>2707</v>
      </c>
      <c r="J260" t="s">
        <v>193</v>
      </c>
      <c r="K260">
        <v>126</v>
      </c>
      <c r="L260">
        <v>36015600</v>
      </c>
    </row>
    <row r="261" spans="6:14" x14ac:dyDescent="0.2">
      <c r="F261" s="3">
        <v>13580</v>
      </c>
      <c r="G261">
        <v>2</v>
      </c>
      <c r="H261" t="str">
        <f t="shared" si="8"/>
        <v>135802</v>
      </c>
      <c r="I261" t="s">
        <v>2707</v>
      </c>
      <c r="J261" t="s">
        <v>193</v>
      </c>
      <c r="K261">
        <v>212</v>
      </c>
      <c r="L261">
        <v>37313950</v>
      </c>
      <c r="M261">
        <v>2</v>
      </c>
      <c r="N261">
        <v>594350</v>
      </c>
    </row>
    <row r="262" spans="6:14" x14ac:dyDescent="0.2">
      <c r="F262" s="3">
        <v>13580</v>
      </c>
      <c r="G262">
        <v>3</v>
      </c>
      <c r="H262" t="str">
        <f t="shared" si="8"/>
        <v>135803</v>
      </c>
      <c r="I262" t="s">
        <v>2707</v>
      </c>
      <c r="J262" t="s">
        <v>193</v>
      </c>
      <c r="K262">
        <v>152</v>
      </c>
      <c r="L262">
        <v>26362500</v>
      </c>
    </row>
    <row r="263" spans="6:14" x14ac:dyDescent="0.2">
      <c r="F263" s="3">
        <v>13580</v>
      </c>
      <c r="G263">
        <v>4</v>
      </c>
      <c r="H263" t="str">
        <f t="shared" si="8"/>
        <v>135804</v>
      </c>
      <c r="I263" t="s">
        <v>2707</v>
      </c>
      <c r="J263" t="s">
        <v>193</v>
      </c>
      <c r="K263">
        <v>152</v>
      </c>
      <c r="L263">
        <v>43302150</v>
      </c>
    </row>
    <row r="264" spans="6:14" x14ac:dyDescent="0.2">
      <c r="F264" s="3">
        <v>13580</v>
      </c>
      <c r="G264">
        <v>5</v>
      </c>
      <c r="H264" t="str">
        <f t="shared" si="8"/>
        <v>135805</v>
      </c>
      <c r="I264" t="s">
        <v>2707</v>
      </c>
      <c r="J264" t="s">
        <v>193</v>
      </c>
      <c r="K264">
        <v>76</v>
      </c>
      <c r="L264">
        <v>22837100</v>
      </c>
    </row>
    <row r="265" spans="6:14" x14ac:dyDescent="0.2">
      <c r="F265" s="3">
        <v>13600</v>
      </c>
      <c r="G265">
        <v>0</v>
      </c>
      <c r="H265" t="str">
        <f t="shared" si="8"/>
        <v>136000</v>
      </c>
      <c r="I265" t="s">
        <v>2710</v>
      </c>
      <c r="J265" t="s">
        <v>194</v>
      </c>
      <c r="K265">
        <v>100</v>
      </c>
      <c r="L265">
        <v>5673190</v>
      </c>
    </row>
    <row r="266" spans="6:14" x14ac:dyDescent="0.2">
      <c r="F266" s="3">
        <v>13600</v>
      </c>
      <c r="G266">
        <v>1</v>
      </c>
      <c r="H266" t="str">
        <f t="shared" si="8"/>
        <v>136001</v>
      </c>
      <c r="I266" t="s">
        <v>2710</v>
      </c>
      <c r="J266" t="s">
        <v>194</v>
      </c>
      <c r="K266">
        <v>278</v>
      </c>
      <c r="L266">
        <v>58994320</v>
      </c>
      <c r="M266">
        <v>3</v>
      </c>
      <c r="N266">
        <v>9542820</v>
      </c>
    </row>
    <row r="267" spans="6:14" x14ac:dyDescent="0.2">
      <c r="F267" s="3">
        <v>13600</v>
      </c>
      <c r="G267">
        <v>2</v>
      </c>
      <c r="H267" t="str">
        <f t="shared" si="8"/>
        <v>136002</v>
      </c>
      <c r="I267" t="s">
        <v>2710</v>
      </c>
      <c r="J267" t="s">
        <v>194</v>
      </c>
      <c r="K267">
        <v>101</v>
      </c>
      <c r="L267">
        <v>9496940</v>
      </c>
      <c r="M267">
        <v>4</v>
      </c>
      <c r="N267">
        <v>1481920</v>
      </c>
    </row>
    <row r="268" spans="6:14" x14ac:dyDescent="0.2">
      <c r="F268" s="3">
        <v>13600</v>
      </c>
      <c r="G268">
        <v>3</v>
      </c>
      <c r="H268" t="str">
        <f t="shared" si="8"/>
        <v>136003</v>
      </c>
      <c r="I268" t="s">
        <v>2710</v>
      </c>
      <c r="J268" t="s">
        <v>194</v>
      </c>
      <c r="K268">
        <v>320</v>
      </c>
      <c r="L268">
        <v>36813480</v>
      </c>
      <c r="M268">
        <v>2</v>
      </c>
      <c r="N268">
        <v>4435600</v>
      </c>
    </row>
    <row r="269" spans="6:14" x14ac:dyDescent="0.2">
      <c r="F269" s="3">
        <v>13600</v>
      </c>
      <c r="G269">
        <v>4</v>
      </c>
      <c r="H269" t="str">
        <f t="shared" si="8"/>
        <v>136004</v>
      </c>
      <c r="I269" t="s">
        <v>2710</v>
      </c>
      <c r="J269" t="s">
        <v>194</v>
      </c>
      <c r="K269">
        <v>252</v>
      </c>
      <c r="L269">
        <v>61094180</v>
      </c>
    </row>
    <row r="270" spans="6:14" x14ac:dyDescent="0.2">
      <c r="F270" s="3">
        <v>13600</v>
      </c>
      <c r="G270">
        <v>5</v>
      </c>
      <c r="H270" t="str">
        <f t="shared" si="8"/>
        <v>136005</v>
      </c>
      <c r="I270" t="s">
        <v>2710</v>
      </c>
      <c r="J270" t="s">
        <v>194</v>
      </c>
      <c r="K270">
        <v>253</v>
      </c>
      <c r="L270">
        <v>164395720</v>
      </c>
      <c r="M270">
        <v>5</v>
      </c>
      <c r="N270">
        <v>9728160</v>
      </c>
    </row>
    <row r="271" spans="6:14" x14ac:dyDescent="0.2">
      <c r="F271" s="3">
        <v>13620</v>
      </c>
      <c r="G271">
        <v>0</v>
      </c>
      <c r="H271" t="str">
        <f t="shared" si="8"/>
        <v>136200</v>
      </c>
      <c r="I271" t="s">
        <v>2706</v>
      </c>
      <c r="J271" t="s">
        <v>195</v>
      </c>
      <c r="K271">
        <v>3</v>
      </c>
      <c r="L271">
        <v>14726750</v>
      </c>
    </row>
    <row r="272" spans="6:14" x14ac:dyDescent="0.2">
      <c r="F272" s="3">
        <v>13620</v>
      </c>
      <c r="G272">
        <v>1</v>
      </c>
      <c r="H272" t="str">
        <f t="shared" si="8"/>
        <v>136201</v>
      </c>
      <c r="I272" t="s">
        <v>2706</v>
      </c>
      <c r="J272" t="s">
        <v>195</v>
      </c>
      <c r="K272">
        <v>127</v>
      </c>
      <c r="L272">
        <v>16073150</v>
      </c>
    </row>
    <row r="273" spans="6:14" x14ac:dyDescent="0.2">
      <c r="F273" s="3">
        <v>13620</v>
      </c>
      <c r="G273">
        <v>2</v>
      </c>
      <c r="H273" t="str">
        <f t="shared" si="8"/>
        <v>136202</v>
      </c>
      <c r="I273" t="s">
        <v>2706</v>
      </c>
      <c r="J273" t="s">
        <v>195</v>
      </c>
      <c r="K273">
        <v>180</v>
      </c>
      <c r="L273">
        <v>43487000</v>
      </c>
    </row>
    <row r="274" spans="6:14" x14ac:dyDescent="0.2">
      <c r="F274" s="3">
        <v>13620</v>
      </c>
      <c r="G274">
        <v>3</v>
      </c>
      <c r="H274" t="str">
        <f t="shared" si="8"/>
        <v>136203</v>
      </c>
      <c r="I274" t="s">
        <v>2706</v>
      </c>
      <c r="J274" t="s">
        <v>195</v>
      </c>
      <c r="K274">
        <v>324</v>
      </c>
      <c r="L274">
        <v>102622900</v>
      </c>
    </row>
    <row r="275" spans="6:14" x14ac:dyDescent="0.2">
      <c r="F275" s="3">
        <v>13620</v>
      </c>
      <c r="G275">
        <v>4</v>
      </c>
      <c r="H275" t="str">
        <f t="shared" si="8"/>
        <v>136204</v>
      </c>
      <c r="I275" t="s">
        <v>2706</v>
      </c>
      <c r="J275" t="s">
        <v>195</v>
      </c>
      <c r="K275">
        <v>332</v>
      </c>
      <c r="L275">
        <v>138597450</v>
      </c>
    </row>
    <row r="276" spans="6:14" x14ac:dyDescent="0.2">
      <c r="F276" s="3">
        <v>13620</v>
      </c>
      <c r="G276">
        <v>5</v>
      </c>
      <c r="H276" t="str">
        <f t="shared" si="8"/>
        <v>136205</v>
      </c>
      <c r="I276" t="s">
        <v>2706</v>
      </c>
      <c r="J276" t="s">
        <v>195</v>
      </c>
      <c r="K276">
        <v>378</v>
      </c>
      <c r="L276">
        <v>202786800</v>
      </c>
      <c r="M276">
        <v>2</v>
      </c>
      <c r="N276">
        <v>2789250</v>
      </c>
    </row>
    <row r="277" spans="6:14" x14ac:dyDescent="0.2">
      <c r="F277" s="3">
        <v>13647</v>
      </c>
      <c r="G277">
        <v>0</v>
      </c>
      <c r="H277" t="str">
        <f t="shared" si="8"/>
        <v>136470</v>
      </c>
      <c r="I277" t="s">
        <v>2708</v>
      </c>
      <c r="J277" t="s">
        <v>196</v>
      </c>
      <c r="K277">
        <v>50</v>
      </c>
      <c r="L277">
        <v>19359520</v>
      </c>
    </row>
    <row r="278" spans="6:14" x14ac:dyDescent="0.2">
      <c r="F278" s="3">
        <v>13647</v>
      </c>
      <c r="G278">
        <v>1</v>
      </c>
      <c r="H278" t="str">
        <f t="shared" si="8"/>
        <v>136471</v>
      </c>
      <c r="I278" t="s">
        <v>2708</v>
      </c>
      <c r="J278" t="s">
        <v>196</v>
      </c>
      <c r="K278">
        <v>141</v>
      </c>
      <c r="L278">
        <v>62410880</v>
      </c>
      <c r="M278">
        <v>1</v>
      </c>
      <c r="N278">
        <v>773920</v>
      </c>
    </row>
    <row r="279" spans="6:14" x14ac:dyDescent="0.2">
      <c r="F279" s="3">
        <v>13647</v>
      </c>
      <c r="G279">
        <v>2</v>
      </c>
      <c r="H279" t="str">
        <f t="shared" si="8"/>
        <v>136472</v>
      </c>
      <c r="I279" t="s">
        <v>2708</v>
      </c>
      <c r="J279" t="s">
        <v>196</v>
      </c>
      <c r="K279">
        <v>168</v>
      </c>
      <c r="L279">
        <v>113518920</v>
      </c>
    </row>
    <row r="280" spans="6:14" x14ac:dyDescent="0.2">
      <c r="F280" s="3">
        <v>13647</v>
      </c>
      <c r="G280">
        <v>3</v>
      </c>
      <c r="H280" t="str">
        <f t="shared" si="8"/>
        <v>136473</v>
      </c>
      <c r="I280" t="s">
        <v>2708</v>
      </c>
      <c r="J280" t="s">
        <v>196</v>
      </c>
      <c r="K280">
        <v>154</v>
      </c>
      <c r="L280">
        <v>122146470</v>
      </c>
    </row>
    <row r="281" spans="6:14" x14ac:dyDescent="0.2">
      <c r="F281" s="3">
        <v>13647</v>
      </c>
      <c r="G281">
        <v>4</v>
      </c>
      <c r="H281" t="str">
        <f t="shared" si="8"/>
        <v>136474</v>
      </c>
      <c r="I281" t="s">
        <v>2708</v>
      </c>
      <c r="J281" t="s">
        <v>196</v>
      </c>
      <c r="K281">
        <v>339</v>
      </c>
      <c r="L281">
        <v>218540740</v>
      </c>
      <c r="M281">
        <v>6</v>
      </c>
      <c r="N281">
        <v>10537920</v>
      </c>
    </row>
    <row r="282" spans="6:14" x14ac:dyDescent="0.2">
      <c r="F282" s="3">
        <v>13647</v>
      </c>
      <c r="G282">
        <v>5</v>
      </c>
      <c r="H282" t="str">
        <f t="shared" si="8"/>
        <v>136475</v>
      </c>
      <c r="I282" t="s">
        <v>2708</v>
      </c>
      <c r="J282" t="s">
        <v>196</v>
      </c>
      <c r="K282">
        <v>477</v>
      </c>
      <c r="L282">
        <v>670591350</v>
      </c>
      <c r="M282">
        <v>20</v>
      </c>
      <c r="N282">
        <v>78938560</v>
      </c>
    </row>
    <row r="283" spans="6:14" x14ac:dyDescent="0.2">
      <c r="F283" s="3">
        <v>13650</v>
      </c>
      <c r="G283">
        <v>0</v>
      </c>
      <c r="H283" t="str">
        <f t="shared" si="8"/>
        <v>136500</v>
      </c>
      <c r="I283" t="s">
        <v>2710</v>
      </c>
      <c r="J283" t="s">
        <v>197</v>
      </c>
      <c r="K283">
        <v>36</v>
      </c>
      <c r="L283">
        <v>7386780</v>
      </c>
      <c r="M283">
        <v>1</v>
      </c>
      <c r="N283">
        <v>652880</v>
      </c>
    </row>
    <row r="284" spans="6:14" x14ac:dyDescent="0.2">
      <c r="F284" s="3">
        <v>13650</v>
      </c>
      <c r="G284">
        <v>1</v>
      </c>
      <c r="H284" t="str">
        <f t="shared" si="8"/>
        <v>136501</v>
      </c>
      <c r="I284" t="s">
        <v>2710</v>
      </c>
      <c r="J284" t="s">
        <v>197</v>
      </c>
      <c r="K284">
        <v>38</v>
      </c>
      <c r="L284">
        <v>4118540</v>
      </c>
    </row>
    <row r="285" spans="6:14" x14ac:dyDescent="0.2">
      <c r="F285" s="3">
        <v>13650</v>
      </c>
      <c r="G285">
        <v>2</v>
      </c>
      <c r="H285" t="str">
        <f t="shared" si="8"/>
        <v>136502</v>
      </c>
      <c r="I285" t="s">
        <v>2710</v>
      </c>
      <c r="J285" t="s">
        <v>197</v>
      </c>
      <c r="K285">
        <v>55</v>
      </c>
      <c r="L285">
        <v>11033280</v>
      </c>
    </row>
    <row r="286" spans="6:14" x14ac:dyDescent="0.2">
      <c r="F286" s="3">
        <v>13650</v>
      </c>
      <c r="G286">
        <v>3</v>
      </c>
      <c r="H286" t="str">
        <f t="shared" si="8"/>
        <v>136503</v>
      </c>
      <c r="I286" t="s">
        <v>2710</v>
      </c>
      <c r="J286" t="s">
        <v>197</v>
      </c>
      <c r="K286">
        <v>14</v>
      </c>
      <c r="L286">
        <v>1666750</v>
      </c>
    </row>
    <row r="287" spans="6:14" x14ac:dyDescent="0.2">
      <c r="F287" s="3">
        <v>13650</v>
      </c>
      <c r="G287">
        <v>4</v>
      </c>
      <c r="H287" t="str">
        <f t="shared" si="8"/>
        <v>136504</v>
      </c>
      <c r="I287" t="s">
        <v>2710</v>
      </c>
      <c r="J287" t="s">
        <v>197</v>
      </c>
      <c r="K287">
        <v>239</v>
      </c>
      <c r="L287">
        <v>152500895</v>
      </c>
      <c r="M287">
        <v>1</v>
      </c>
      <c r="N287">
        <v>2466080</v>
      </c>
    </row>
    <row r="288" spans="6:14" x14ac:dyDescent="0.2">
      <c r="F288" s="3">
        <v>13650</v>
      </c>
      <c r="G288">
        <v>5</v>
      </c>
      <c r="H288" t="str">
        <f t="shared" si="8"/>
        <v>136505</v>
      </c>
      <c r="I288" t="s">
        <v>2710</v>
      </c>
      <c r="J288" t="s">
        <v>197</v>
      </c>
      <c r="K288">
        <v>163</v>
      </c>
      <c r="L288">
        <v>27446270</v>
      </c>
    </row>
    <row r="289" spans="6:14" x14ac:dyDescent="0.2">
      <c r="F289" s="3">
        <v>13654</v>
      </c>
      <c r="G289">
        <v>1</v>
      </c>
      <c r="H289" t="str">
        <f t="shared" si="8"/>
        <v>136541</v>
      </c>
      <c r="I289" t="s">
        <v>2714</v>
      </c>
      <c r="J289" t="s">
        <v>198</v>
      </c>
      <c r="K289">
        <v>269</v>
      </c>
      <c r="L289">
        <v>329828271</v>
      </c>
      <c r="M289">
        <v>1</v>
      </c>
      <c r="N289">
        <v>68320</v>
      </c>
    </row>
    <row r="290" spans="6:14" x14ac:dyDescent="0.2">
      <c r="F290" s="3">
        <v>13654</v>
      </c>
      <c r="G290">
        <v>2</v>
      </c>
      <c r="H290" t="str">
        <f t="shared" si="8"/>
        <v>136542</v>
      </c>
      <c r="I290" t="s">
        <v>2714</v>
      </c>
      <c r="J290" t="s">
        <v>198</v>
      </c>
      <c r="K290">
        <v>423</v>
      </c>
      <c r="L290">
        <v>243789348</v>
      </c>
      <c r="M290">
        <v>3</v>
      </c>
      <c r="N290">
        <v>25355618</v>
      </c>
    </row>
    <row r="291" spans="6:14" x14ac:dyDescent="0.2">
      <c r="F291" s="3">
        <v>13654</v>
      </c>
      <c r="G291">
        <v>3</v>
      </c>
      <c r="H291" t="str">
        <f t="shared" si="8"/>
        <v>136543</v>
      </c>
      <c r="I291" t="s">
        <v>2714</v>
      </c>
      <c r="J291" t="s">
        <v>198</v>
      </c>
      <c r="K291">
        <v>589</v>
      </c>
      <c r="L291">
        <v>259938586</v>
      </c>
      <c r="M291">
        <v>1</v>
      </c>
      <c r="N291">
        <v>255280</v>
      </c>
    </row>
    <row r="292" spans="6:14" x14ac:dyDescent="0.2">
      <c r="F292" s="3">
        <v>13654</v>
      </c>
      <c r="G292">
        <v>4</v>
      </c>
      <c r="H292" t="str">
        <f t="shared" si="8"/>
        <v>136544</v>
      </c>
      <c r="I292" t="s">
        <v>2714</v>
      </c>
      <c r="J292" t="s">
        <v>198</v>
      </c>
      <c r="K292">
        <v>1526</v>
      </c>
      <c r="L292">
        <v>1256792709</v>
      </c>
      <c r="M292">
        <v>2</v>
      </c>
      <c r="N292">
        <v>11660526</v>
      </c>
    </row>
    <row r="293" spans="6:14" x14ac:dyDescent="0.2">
      <c r="F293" s="3">
        <v>13654</v>
      </c>
      <c r="G293">
        <v>5</v>
      </c>
      <c r="H293" t="str">
        <f t="shared" si="8"/>
        <v>136545</v>
      </c>
      <c r="I293" t="s">
        <v>2714</v>
      </c>
      <c r="J293" t="s">
        <v>198</v>
      </c>
      <c r="K293">
        <v>1697</v>
      </c>
      <c r="L293">
        <v>3236292472</v>
      </c>
      <c r="M293">
        <v>28</v>
      </c>
      <c r="N293">
        <v>233002870</v>
      </c>
    </row>
    <row r="294" spans="6:14" x14ac:dyDescent="0.2">
      <c r="F294" s="3">
        <v>13655</v>
      </c>
      <c r="G294">
        <v>0</v>
      </c>
      <c r="H294" t="str">
        <f t="shared" si="8"/>
        <v>136550</v>
      </c>
      <c r="I294" t="s">
        <v>2710</v>
      </c>
      <c r="J294" t="s">
        <v>199</v>
      </c>
      <c r="K294">
        <v>133</v>
      </c>
      <c r="L294">
        <v>165127620</v>
      </c>
      <c r="M294">
        <v>6</v>
      </c>
      <c r="N294">
        <v>35071950</v>
      </c>
    </row>
    <row r="295" spans="6:14" x14ac:dyDescent="0.2">
      <c r="F295" s="3">
        <v>13655</v>
      </c>
      <c r="G295">
        <v>1</v>
      </c>
      <c r="H295" t="str">
        <f t="shared" si="8"/>
        <v>136551</v>
      </c>
      <c r="I295" t="s">
        <v>2710</v>
      </c>
      <c r="J295" t="s">
        <v>199</v>
      </c>
      <c r="K295">
        <v>59</v>
      </c>
      <c r="L295">
        <v>13980610</v>
      </c>
    </row>
    <row r="296" spans="6:14" x14ac:dyDescent="0.2">
      <c r="F296" s="3">
        <v>13655</v>
      </c>
      <c r="G296">
        <v>2</v>
      </c>
      <c r="H296" t="str">
        <f t="shared" si="8"/>
        <v>136552</v>
      </c>
      <c r="I296" t="s">
        <v>2710</v>
      </c>
      <c r="J296" t="s">
        <v>199</v>
      </c>
      <c r="K296">
        <v>39</v>
      </c>
      <c r="L296">
        <v>11039080</v>
      </c>
    </row>
    <row r="297" spans="6:14" x14ac:dyDescent="0.2">
      <c r="F297" s="3">
        <v>13655</v>
      </c>
      <c r="G297">
        <v>3</v>
      </c>
      <c r="H297" t="str">
        <f t="shared" si="8"/>
        <v>136553</v>
      </c>
      <c r="I297" t="s">
        <v>2710</v>
      </c>
      <c r="J297" t="s">
        <v>199</v>
      </c>
      <c r="K297">
        <v>63</v>
      </c>
      <c r="L297">
        <v>43504440</v>
      </c>
      <c r="M297">
        <v>3</v>
      </c>
      <c r="N297">
        <v>6306000</v>
      </c>
    </row>
    <row r="298" spans="6:14" x14ac:dyDescent="0.2">
      <c r="F298" s="3">
        <v>13655</v>
      </c>
      <c r="G298">
        <v>4</v>
      </c>
      <c r="H298" t="str">
        <f t="shared" si="8"/>
        <v>136554</v>
      </c>
      <c r="I298" t="s">
        <v>2710</v>
      </c>
      <c r="J298" t="s">
        <v>199</v>
      </c>
      <c r="K298">
        <v>19</v>
      </c>
      <c r="L298">
        <v>8533720</v>
      </c>
    </row>
    <row r="299" spans="6:14" x14ac:dyDescent="0.2">
      <c r="F299" s="3">
        <v>13655</v>
      </c>
      <c r="G299">
        <v>5</v>
      </c>
      <c r="H299" t="str">
        <f t="shared" si="8"/>
        <v>136555</v>
      </c>
      <c r="I299" t="s">
        <v>2710</v>
      </c>
      <c r="J299" t="s">
        <v>199</v>
      </c>
      <c r="K299">
        <v>78</v>
      </c>
      <c r="L299">
        <v>55988900</v>
      </c>
      <c r="M299">
        <v>1</v>
      </c>
      <c r="N299">
        <v>1422640</v>
      </c>
    </row>
    <row r="300" spans="6:14" x14ac:dyDescent="0.2">
      <c r="F300" s="3">
        <v>13657</v>
      </c>
      <c r="G300">
        <v>0</v>
      </c>
      <c r="H300" t="str">
        <f t="shared" si="8"/>
        <v>136570</v>
      </c>
      <c r="I300" t="s">
        <v>2707</v>
      </c>
      <c r="J300" t="s">
        <v>200</v>
      </c>
      <c r="K300">
        <v>66</v>
      </c>
      <c r="L300">
        <v>51744050</v>
      </c>
    </row>
    <row r="301" spans="6:14" x14ac:dyDescent="0.2">
      <c r="F301" s="3">
        <v>13657</v>
      </c>
      <c r="G301">
        <v>1</v>
      </c>
      <c r="H301" t="str">
        <f t="shared" si="8"/>
        <v>136571</v>
      </c>
      <c r="I301" t="s">
        <v>2707</v>
      </c>
      <c r="J301" t="s">
        <v>200</v>
      </c>
      <c r="K301">
        <v>1013</v>
      </c>
      <c r="L301">
        <v>170846250</v>
      </c>
    </row>
    <row r="302" spans="6:14" x14ac:dyDescent="0.2">
      <c r="F302" s="3">
        <v>13657</v>
      </c>
      <c r="G302">
        <v>2</v>
      </c>
      <c r="H302" t="str">
        <f t="shared" si="8"/>
        <v>136572</v>
      </c>
      <c r="I302" t="s">
        <v>2707</v>
      </c>
      <c r="J302" t="s">
        <v>200</v>
      </c>
      <c r="K302">
        <v>404</v>
      </c>
      <c r="L302">
        <v>318569855</v>
      </c>
      <c r="M302">
        <v>2</v>
      </c>
      <c r="N302">
        <v>444600</v>
      </c>
    </row>
    <row r="303" spans="6:14" x14ac:dyDescent="0.2">
      <c r="F303" s="3">
        <v>13657</v>
      </c>
      <c r="G303">
        <v>3</v>
      </c>
      <c r="H303" t="str">
        <f t="shared" si="8"/>
        <v>136573</v>
      </c>
      <c r="I303" t="s">
        <v>2707</v>
      </c>
      <c r="J303" t="s">
        <v>200</v>
      </c>
      <c r="K303">
        <v>1184</v>
      </c>
      <c r="L303">
        <v>688567255</v>
      </c>
      <c r="M303">
        <v>10</v>
      </c>
      <c r="N303">
        <v>20819950</v>
      </c>
    </row>
    <row r="304" spans="6:14" x14ac:dyDescent="0.2">
      <c r="F304" s="3">
        <v>13657</v>
      </c>
      <c r="G304">
        <v>4</v>
      </c>
      <c r="H304" t="str">
        <f t="shared" si="8"/>
        <v>136574</v>
      </c>
      <c r="I304" t="s">
        <v>2707</v>
      </c>
      <c r="J304" t="s">
        <v>200</v>
      </c>
      <c r="K304">
        <v>1596</v>
      </c>
      <c r="L304">
        <v>1304752965</v>
      </c>
      <c r="M304">
        <v>10</v>
      </c>
      <c r="N304">
        <v>11694950</v>
      </c>
    </row>
    <row r="305" spans="6:14" x14ac:dyDescent="0.2">
      <c r="F305" s="3">
        <v>13657</v>
      </c>
      <c r="G305">
        <v>5</v>
      </c>
      <c r="H305" t="str">
        <f t="shared" si="8"/>
        <v>136575</v>
      </c>
      <c r="I305" t="s">
        <v>2707</v>
      </c>
      <c r="J305" t="s">
        <v>200</v>
      </c>
      <c r="K305">
        <v>1289</v>
      </c>
      <c r="L305">
        <v>2569377965</v>
      </c>
      <c r="M305">
        <v>36</v>
      </c>
      <c r="N305">
        <v>137823650</v>
      </c>
    </row>
    <row r="306" spans="6:14" x14ac:dyDescent="0.2">
      <c r="F306" s="3">
        <v>13667</v>
      </c>
      <c r="G306">
        <v>0</v>
      </c>
      <c r="H306" t="str">
        <f t="shared" si="8"/>
        <v>136670</v>
      </c>
      <c r="I306" t="s">
        <v>2710</v>
      </c>
      <c r="J306" t="s">
        <v>201</v>
      </c>
      <c r="K306">
        <v>11</v>
      </c>
      <c r="L306">
        <v>491010</v>
      </c>
    </row>
    <row r="307" spans="6:14" x14ac:dyDescent="0.2">
      <c r="F307" s="3">
        <v>13667</v>
      </c>
      <c r="G307">
        <v>1</v>
      </c>
      <c r="H307" t="str">
        <f t="shared" si="8"/>
        <v>136671</v>
      </c>
      <c r="I307" t="s">
        <v>2710</v>
      </c>
      <c r="J307" t="s">
        <v>201</v>
      </c>
      <c r="K307">
        <v>262</v>
      </c>
      <c r="L307">
        <v>2256570</v>
      </c>
      <c r="M307">
        <v>1</v>
      </c>
      <c r="N307">
        <v>53280</v>
      </c>
    </row>
    <row r="308" spans="6:14" x14ac:dyDescent="0.2">
      <c r="F308" s="3">
        <v>13667</v>
      </c>
      <c r="G308">
        <v>2</v>
      </c>
      <c r="H308" t="str">
        <f t="shared" si="8"/>
        <v>136672</v>
      </c>
      <c r="I308" t="s">
        <v>2710</v>
      </c>
      <c r="J308" t="s">
        <v>201</v>
      </c>
      <c r="K308">
        <v>215</v>
      </c>
      <c r="L308">
        <v>3997275</v>
      </c>
    </row>
    <row r="309" spans="6:14" x14ac:dyDescent="0.2">
      <c r="F309" s="3">
        <v>13667</v>
      </c>
      <c r="G309">
        <v>3</v>
      </c>
      <c r="H309" t="str">
        <f t="shared" si="8"/>
        <v>136673</v>
      </c>
      <c r="I309" t="s">
        <v>2710</v>
      </c>
      <c r="J309" t="s">
        <v>201</v>
      </c>
      <c r="K309">
        <v>292</v>
      </c>
      <c r="L309">
        <v>17312430</v>
      </c>
      <c r="M309">
        <v>3</v>
      </c>
      <c r="N309">
        <v>1678720</v>
      </c>
    </row>
    <row r="310" spans="6:14" x14ac:dyDescent="0.2">
      <c r="F310" s="3">
        <v>13667</v>
      </c>
      <c r="G310">
        <v>4</v>
      </c>
      <c r="H310" t="str">
        <f t="shared" si="8"/>
        <v>136674</v>
      </c>
      <c r="I310" t="s">
        <v>2710</v>
      </c>
      <c r="J310" t="s">
        <v>201</v>
      </c>
      <c r="K310">
        <v>303</v>
      </c>
      <c r="L310">
        <v>28174570</v>
      </c>
      <c r="M310">
        <v>4</v>
      </c>
      <c r="N310">
        <v>5475600</v>
      </c>
    </row>
    <row r="311" spans="6:14" x14ac:dyDescent="0.2">
      <c r="F311" s="3">
        <v>13667</v>
      </c>
      <c r="G311">
        <v>5</v>
      </c>
      <c r="H311" t="str">
        <f t="shared" si="8"/>
        <v>136675</v>
      </c>
      <c r="I311" t="s">
        <v>2710</v>
      </c>
      <c r="J311" t="s">
        <v>201</v>
      </c>
      <c r="K311">
        <v>399</v>
      </c>
      <c r="L311">
        <v>65942620</v>
      </c>
      <c r="M311">
        <v>10</v>
      </c>
      <c r="N311">
        <v>6663440</v>
      </c>
    </row>
    <row r="312" spans="6:14" x14ac:dyDescent="0.2">
      <c r="F312" s="3">
        <v>13670</v>
      </c>
      <c r="G312">
        <v>0</v>
      </c>
      <c r="H312" t="str">
        <f t="shared" si="8"/>
        <v>136700</v>
      </c>
      <c r="I312" t="s">
        <v>2712</v>
      </c>
      <c r="J312" t="s">
        <v>202</v>
      </c>
      <c r="K312">
        <v>622</v>
      </c>
      <c r="L312">
        <v>186902460</v>
      </c>
    </row>
    <row r="313" spans="6:14" x14ac:dyDescent="0.2">
      <c r="F313" s="3">
        <v>13670</v>
      </c>
      <c r="G313">
        <v>1</v>
      </c>
      <c r="H313" t="str">
        <f t="shared" si="8"/>
        <v>136701</v>
      </c>
      <c r="I313" t="s">
        <v>2712</v>
      </c>
      <c r="J313" t="s">
        <v>202</v>
      </c>
      <c r="K313">
        <v>1080</v>
      </c>
      <c r="L313">
        <v>318330640</v>
      </c>
      <c r="M313">
        <v>18</v>
      </c>
      <c r="N313">
        <v>73887930</v>
      </c>
    </row>
    <row r="314" spans="6:14" x14ac:dyDescent="0.2">
      <c r="F314" s="3">
        <v>13670</v>
      </c>
      <c r="G314">
        <v>2</v>
      </c>
      <c r="H314" t="str">
        <f t="shared" si="8"/>
        <v>136702</v>
      </c>
      <c r="I314" t="s">
        <v>2712</v>
      </c>
      <c r="J314" t="s">
        <v>202</v>
      </c>
      <c r="K314">
        <v>648</v>
      </c>
      <c r="L314">
        <v>281279870</v>
      </c>
      <c r="M314">
        <v>3</v>
      </c>
      <c r="N314">
        <v>1657080</v>
      </c>
    </row>
    <row r="315" spans="6:14" x14ac:dyDescent="0.2">
      <c r="F315" s="3">
        <v>13670</v>
      </c>
      <c r="G315">
        <v>3</v>
      </c>
      <c r="H315" t="str">
        <f t="shared" si="8"/>
        <v>136703</v>
      </c>
      <c r="I315" t="s">
        <v>2712</v>
      </c>
      <c r="J315" t="s">
        <v>202</v>
      </c>
      <c r="K315">
        <v>886</v>
      </c>
      <c r="L315">
        <v>328903540</v>
      </c>
      <c r="M315">
        <v>5</v>
      </c>
      <c r="N315">
        <v>582551460</v>
      </c>
    </row>
    <row r="316" spans="6:14" x14ac:dyDescent="0.2">
      <c r="F316" s="3">
        <v>13670</v>
      </c>
      <c r="G316">
        <v>4</v>
      </c>
      <c r="H316" t="str">
        <f t="shared" si="8"/>
        <v>136704</v>
      </c>
      <c r="I316" t="s">
        <v>2712</v>
      </c>
      <c r="J316" t="s">
        <v>202</v>
      </c>
      <c r="K316">
        <v>1059</v>
      </c>
      <c r="L316">
        <v>771723130</v>
      </c>
      <c r="M316">
        <v>7</v>
      </c>
      <c r="N316">
        <v>23624910</v>
      </c>
    </row>
    <row r="317" spans="6:14" x14ac:dyDescent="0.2">
      <c r="F317" s="3">
        <v>13670</v>
      </c>
      <c r="G317">
        <v>5</v>
      </c>
      <c r="H317" t="str">
        <f t="shared" si="8"/>
        <v>136705</v>
      </c>
      <c r="I317" t="s">
        <v>2712</v>
      </c>
      <c r="J317" t="s">
        <v>202</v>
      </c>
      <c r="K317">
        <v>1099</v>
      </c>
      <c r="L317">
        <v>1598043480</v>
      </c>
      <c r="M317">
        <v>164</v>
      </c>
      <c r="N317">
        <v>1277380890</v>
      </c>
    </row>
    <row r="318" spans="6:14" x14ac:dyDescent="0.2">
      <c r="F318" s="3">
        <v>13673</v>
      </c>
      <c r="G318">
        <v>0</v>
      </c>
      <c r="H318" t="str">
        <f t="shared" si="8"/>
        <v>136730</v>
      </c>
      <c r="I318" t="s">
        <v>2708</v>
      </c>
      <c r="J318" t="s">
        <v>203</v>
      </c>
      <c r="K318">
        <v>2</v>
      </c>
      <c r="L318">
        <v>341880</v>
      </c>
    </row>
    <row r="319" spans="6:14" x14ac:dyDescent="0.2">
      <c r="F319" s="3">
        <v>13673</v>
      </c>
      <c r="G319">
        <v>1</v>
      </c>
      <c r="H319" t="str">
        <f t="shared" si="8"/>
        <v>136731</v>
      </c>
      <c r="I319" t="s">
        <v>2708</v>
      </c>
      <c r="J319" t="s">
        <v>203</v>
      </c>
      <c r="K319">
        <v>249</v>
      </c>
      <c r="L319">
        <v>42883970</v>
      </c>
    </row>
    <row r="320" spans="6:14" x14ac:dyDescent="0.2">
      <c r="F320" s="3">
        <v>13673</v>
      </c>
      <c r="G320">
        <v>2</v>
      </c>
      <c r="H320" t="str">
        <f t="shared" si="8"/>
        <v>136732</v>
      </c>
      <c r="I320" t="s">
        <v>2708</v>
      </c>
      <c r="J320" t="s">
        <v>203</v>
      </c>
      <c r="K320">
        <v>199</v>
      </c>
      <c r="L320">
        <v>78622920</v>
      </c>
      <c r="M320">
        <v>1</v>
      </c>
      <c r="N320">
        <v>5607440</v>
      </c>
    </row>
    <row r="321" spans="6:14" x14ac:dyDescent="0.2">
      <c r="F321" s="3">
        <v>13673</v>
      </c>
      <c r="G321">
        <v>3</v>
      </c>
      <c r="H321" t="str">
        <f t="shared" si="8"/>
        <v>136733</v>
      </c>
      <c r="I321" t="s">
        <v>2708</v>
      </c>
      <c r="J321" t="s">
        <v>203</v>
      </c>
      <c r="K321">
        <v>198</v>
      </c>
      <c r="L321">
        <v>174834250</v>
      </c>
    </row>
    <row r="322" spans="6:14" x14ac:dyDescent="0.2">
      <c r="F322" s="3">
        <v>13673</v>
      </c>
      <c r="G322">
        <v>4</v>
      </c>
      <c r="H322" t="str">
        <f t="shared" si="8"/>
        <v>136734</v>
      </c>
      <c r="I322" t="s">
        <v>2708</v>
      </c>
      <c r="J322" t="s">
        <v>203</v>
      </c>
      <c r="K322">
        <v>177</v>
      </c>
      <c r="L322">
        <v>92783070</v>
      </c>
      <c r="M322">
        <v>2</v>
      </c>
      <c r="N322">
        <v>1120160</v>
      </c>
    </row>
    <row r="323" spans="6:14" x14ac:dyDescent="0.2">
      <c r="F323" s="3">
        <v>13673</v>
      </c>
      <c r="G323">
        <v>5</v>
      </c>
      <c r="H323" t="str">
        <f t="shared" ref="H323:H386" si="9">F323&amp;G323</f>
        <v>136735</v>
      </c>
      <c r="I323" t="s">
        <v>2708</v>
      </c>
      <c r="J323" t="s">
        <v>203</v>
      </c>
      <c r="K323">
        <v>268</v>
      </c>
      <c r="L323">
        <v>192477940</v>
      </c>
      <c r="M323">
        <v>2</v>
      </c>
      <c r="N323">
        <v>4528800</v>
      </c>
    </row>
    <row r="324" spans="6:14" x14ac:dyDescent="0.2">
      <c r="F324" s="3">
        <v>13683</v>
      </c>
      <c r="G324">
        <v>0</v>
      </c>
      <c r="H324" t="str">
        <f t="shared" si="9"/>
        <v>136830</v>
      </c>
      <c r="I324" t="s">
        <v>2711</v>
      </c>
      <c r="J324" t="s">
        <v>204</v>
      </c>
      <c r="K324">
        <v>12</v>
      </c>
      <c r="L324">
        <v>1906720</v>
      </c>
    </row>
    <row r="325" spans="6:14" x14ac:dyDescent="0.2">
      <c r="F325" s="3">
        <v>13683</v>
      </c>
      <c r="G325">
        <v>1</v>
      </c>
      <c r="H325" t="str">
        <f t="shared" si="9"/>
        <v>136831</v>
      </c>
      <c r="I325" t="s">
        <v>2711</v>
      </c>
      <c r="J325" t="s">
        <v>204</v>
      </c>
      <c r="K325">
        <v>418</v>
      </c>
      <c r="L325">
        <v>81360580</v>
      </c>
      <c r="M325">
        <v>2</v>
      </c>
      <c r="N325">
        <v>3100640</v>
      </c>
    </row>
    <row r="326" spans="6:14" x14ac:dyDescent="0.2">
      <c r="F326" s="3">
        <v>13683</v>
      </c>
      <c r="G326">
        <v>2</v>
      </c>
      <c r="H326" t="str">
        <f t="shared" si="9"/>
        <v>136832</v>
      </c>
      <c r="I326" t="s">
        <v>2711</v>
      </c>
      <c r="J326" t="s">
        <v>204</v>
      </c>
      <c r="K326">
        <v>197</v>
      </c>
      <c r="L326">
        <v>36178080</v>
      </c>
    </row>
    <row r="327" spans="6:14" x14ac:dyDescent="0.2">
      <c r="F327" s="3">
        <v>13683</v>
      </c>
      <c r="G327">
        <v>3</v>
      </c>
      <c r="H327" t="str">
        <f t="shared" si="9"/>
        <v>136833</v>
      </c>
      <c r="I327" t="s">
        <v>2711</v>
      </c>
      <c r="J327" t="s">
        <v>204</v>
      </c>
      <c r="K327">
        <v>509</v>
      </c>
      <c r="L327">
        <v>352435320</v>
      </c>
    </row>
    <row r="328" spans="6:14" x14ac:dyDescent="0.2">
      <c r="F328" s="3">
        <v>13683</v>
      </c>
      <c r="G328">
        <v>4</v>
      </c>
      <c r="H328" t="str">
        <f t="shared" si="9"/>
        <v>136834</v>
      </c>
      <c r="I328" t="s">
        <v>2711</v>
      </c>
      <c r="J328" t="s">
        <v>204</v>
      </c>
      <c r="K328">
        <v>901</v>
      </c>
      <c r="L328">
        <v>543473210</v>
      </c>
      <c r="M328">
        <v>1</v>
      </c>
      <c r="N328">
        <v>4026080</v>
      </c>
    </row>
    <row r="329" spans="6:14" x14ac:dyDescent="0.2">
      <c r="F329" s="3">
        <v>13683</v>
      </c>
      <c r="G329">
        <v>5</v>
      </c>
      <c r="H329" t="str">
        <f t="shared" si="9"/>
        <v>136835</v>
      </c>
      <c r="I329" t="s">
        <v>2711</v>
      </c>
      <c r="J329" t="s">
        <v>204</v>
      </c>
      <c r="K329">
        <v>1224</v>
      </c>
      <c r="L329">
        <v>1653457600</v>
      </c>
      <c r="M329">
        <v>17</v>
      </c>
      <c r="N329">
        <v>128754400</v>
      </c>
    </row>
    <row r="330" spans="6:14" x14ac:dyDescent="0.2">
      <c r="F330" s="3">
        <v>13688</v>
      </c>
      <c r="G330">
        <v>0</v>
      </c>
      <c r="H330" t="str">
        <f t="shared" si="9"/>
        <v>136880</v>
      </c>
      <c r="I330" t="s">
        <v>2710</v>
      </c>
      <c r="J330" t="s">
        <v>205</v>
      </c>
      <c r="K330">
        <v>145</v>
      </c>
      <c r="L330">
        <v>140025670</v>
      </c>
    </row>
    <row r="331" spans="6:14" x14ac:dyDescent="0.2">
      <c r="F331" s="3">
        <v>13688</v>
      </c>
      <c r="G331">
        <v>1</v>
      </c>
      <c r="H331" t="str">
        <f t="shared" si="9"/>
        <v>136881</v>
      </c>
      <c r="I331" t="s">
        <v>2710</v>
      </c>
      <c r="J331" t="s">
        <v>205</v>
      </c>
      <c r="K331">
        <v>331</v>
      </c>
      <c r="L331">
        <v>288692720</v>
      </c>
      <c r="M331">
        <v>1</v>
      </c>
      <c r="N331">
        <v>63397890</v>
      </c>
    </row>
    <row r="332" spans="6:14" x14ac:dyDescent="0.2">
      <c r="F332" s="3">
        <v>13688</v>
      </c>
      <c r="G332">
        <v>2</v>
      </c>
      <c r="H332" t="str">
        <f t="shared" si="9"/>
        <v>136882</v>
      </c>
      <c r="I332" t="s">
        <v>2710</v>
      </c>
      <c r="J332" t="s">
        <v>205</v>
      </c>
      <c r="K332">
        <v>186</v>
      </c>
      <c r="L332">
        <v>92038730</v>
      </c>
      <c r="M332">
        <v>1</v>
      </c>
      <c r="N332">
        <v>57952260</v>
      </c>
    </row>
    <row r="333" spans="6:14" x14ac:dyDescent="0.2">
      <c r="F333" s="3">
        <v>13688</v>
      </c>
      <c r="G333">
        <v>3</v>
      </c>
      <c r="H333" t="str">
        <f t="shared" si="9"/>
        <v>136883</v>
      </c>
      <c r="I333" t="s">
        <v>2710</v>
      </c>
      <c r="J333" t="s">
        <v>205</v>
      </c>
      <c r="K333">
        <v>591</v>
      </c>
      <c r="L333">
        <v>520060120</v>
      </c>
      <c r="M333">
        <v>6</v>
      </c>
      <c r="N333">
        <v>6583520</v>
      </c>
    </row>
    <row r="334" spans="6:14" x14ac:dyDescent="0.2">
      <c r="F334" s="3">
        <v>13688</v>
      </c>
      <c r="G334">
        <v>4</v>
      </c>
      <c r="H334" t="str">
        <f t="shared" si="9"/>
        <v>136884</v>
      </c>
      <c r="I334" t="s">
        <v>2710</v>
      </c>
      <c r="J334" t="s">
        <v>205</v>
      </c>
      <c r="K334">
        <v>796</v>
      </c>
      <c r="L334">
        <v>1024980510</v>
      </c>
      <c r="M334">
        <v>13</v>
      </c>
      <c r="N334">
        <v>58064920</v>
      </c>
    </row>
    <row r="335" spans="6:14" x14ac:dyDescent="0.2">
      <c r="F335" s="3">
        <v>13688</v>
      </c>
      <c r="G335">
        <v>5</v>
      </c>
      <c r="H335" t="str">
        <f t="shared" si="9"/>
        <v>136885</v>
      </c>
      <c r="I335" t="s">
        <v>2710</v>
      </c>
      <c r="J335" t="s">
        <v>205</v>
      </c>
      <c r="K335">
        <v>1034</v>
      </c>
      <c r="L335">
        <v>2793626670</v>
      </c>
      <c r="M335">
        <v>114</v>
      </c>
      <c r="N335">
        <v>684911160</v>
      </c>
    </row>
    <row r="336" spans="6:14" x14ac:dyDescent="0.2">
      <c r="F336" s="3">
        <v>13744</v>
      </c>
      <c r="G336">
        <v>0</v>
      </c>
      <c r="H336" t="str">
        <f t="shared" si="9"/>
        <v>137440</v>
      </c>
      <c r="I336" t="s">
        <v>2714</v>
      </c>
      <c r="J336" t="s">
        <v>206</v>
      </c>
      <c r="K336">
        <v>55</v>
      </c>
      <c r="L336">
        <v>36492111</v>
      </c>
    </row>
    <row r="337" spans="6:14" x14ac:dyDescent="0.2">
      <c r="F337" s="3">
        <v>13744</v>
      </c>
      <c r="G337">
        <v>1</v>
      </c>
      <c r="H337" t="str">
        <f t="shared" si="9"/>
        <v>137441</v>
      </c>
      <c r="I337" t="s">
        <v>2714</v>
      </c>
      <c r="J337" t="s">
        <v>206</v>
      </c>
      <c r="K337">
        <v>17</v>
      </c>
      <c r="L337">
        <v>139723565</v>
      </c>
      <c r="M337">
        <v>2</v>
      </c>
      <c r="N337">
        <v>50080</v>
      </c>
    </row>
    <row r="338" spans="6:14" x14ac:dyDescent="0.2">
      <c r="F338" s="3">
        <v>13744</v>
      </c>
      <c r="G338">
        <v>2</v>
      </c>
      <c r="H338" t="str">
        <f t="shared" si="9"/>
        <v>137442</v>
      </c>
      <c r="I338" t="s">
        <v>2714</v>
      </c>
      <c r="J338" t="s">
        <v>206</v>
      </c>
      <c r="K338">
        <v>71</v>
      </c>
      <c r="L338">
        <v>9317829</v>
      </c>
    </row>
    <row r="339" spans="6:14" x14ac:dyDescent="0.2">
      <c r="F339" s="3">
        <v>13744</v>
      </c>
      <c r="G339">
        <v>3</v>
      </c>
      <c r="H339" t="str">
        <f t="shared" si="9"/>
        <v>137443</v>
      </c>
      <c r="I339" t="s">
        <v>2714</v>
      </c>
      <c r="J339" t="s">
        <v>206</v>
      </c>
      <c r="K339">
        <v>308</v>
      </c>
      <c r="L339">
        <v>100024052</v>
      </c>
      <c r="M339">
        <v>1</v>
      </c>
      <c r="N339">
        <v>13338100</v>
      </c>
    </row>
    <row r="340" spans="6:14" x14ac:dyDescent="0.2">
      <c r="F340" s="3">
        <v>13744</v>
      </c>
      <c r="G340">
        <v>4</v>
      </c>
      <c r="H340" t="str">
        <f t="shared" si="9"/>
        <v>137444</v>
      </c>
      <c r="I340" t="s">
        <v>2714</v>
      </c>
      <c r="J340" t="s">
        <v>206</v>
      </c>
      <c r="K340">
        <v>458</v>
      </c>
      <c r="L340">
        <v>263908941</v>
      </c>
      <c r="M340">
        <v>6</v>
      </c>
      <c r="N340">
        <v>7595120</v>
      </c>
    </row>
    <row r="341" spans="6:14" x14ac:dyDescent="0.2">
      <c r="F341" s="3">
        <v>13744</v>
      </c>
      <c r="G341">
        <v>5</v>
      </c>
      <c r="H341" t="str">
        <f t="shared" si="9"/>
        <v>137445</v>
      </c>
      <c r="I341" t="s">
        <v>2714</v>
      </c>
      <c r="J341" t="s">
        <v>206</v>
      </c>
      <c r="K341">
        <v>616</v>
      </c>
      <c r="L341">
        <v>615253489</v>
      </c>
      <c r="M341">
        <v>15</v>
      </c>
      <c r="N341">
        <v>55732246</v>
      </c>
    </row>
    <row r="342" spans="6:14" x14ac:dyDescent="0.2">
      <c r="F342" s="3">
        <v>13760</v>
      </c>
      <c r="G342">
        <v>0</v>
      </c>
      <c r="H342" t="str">
        <f t="shared" si="9"/>
        <v>137600</v>
      </c>
      <c r="I342" t="s">
        <v>2708</v>
      </c>
      <c r="J342" t="s">
        <v>207</v>
      </c>
      <c r="K342">
        <v>6</v>
      </c>
      <c r="L342">
        <v>280280</v>
      </c>
    </row>
    <row r="343" spans="6:14" x14ac:dyDescent="0.2">
      <c r="F343" s="3">
        <v>13760</v>
      </c>
      <c r="G343">
        <v>1</v>
      </c>
      <c r="H343" t="str">
        <f t="shared" si="9"/>
        <v>137601</v>
      </c>
      <c r="I343" t="s">
        <v>2708</v>
      </c>
      <c r="J343" t="s">
        <v>207</v>
      </c>
      <c r="K343">
        <v>141</v>
      </c>
      <c r="L343">
        <v>8145880</v>
      </c>
    </row>
    <row r="344" spans="6:14" x14ac:dyDescent="0.2">
      <c r="F344" s="3">
        <v>13760</v>
      </c>
      <c r="G344">
        <v>2</v>
      </c>
      <c r="H344" t="str">
        <f t="shared" si="9"/>
        <v>137602</v>
      </c>
      <c r="I344" t="s">
        <v>2708</v>
      </c>
      <c r="J344" t="s">
        <v>207</v>
      </c>
      <c r="K344">
        <v>213</v>
      </c>
      <c r="L344">
        <v>38784590</v>
      </c>
    </row>
    <row r="345" spans="6:14" x14ac:dyDescent="0.2">
      <c r="F345" s="3">
        <v>13760</v>
      </c>
      <c r="G345">
        <v>3</v>
      </c>
      <c r="H345" t="str">
        <f t="shared" si="9"/>
        <v>137603</v>
      </c>
      <c r="I345" t="s">
        <v>2708</v>
      </c>
      <c r="J345" t="s">
        <v>207</v>
      </c>
      <c r="K345">
        <v>615</v>
      </c>
      <c r="L345">
        <v>113325650</v>
      </c>
    </row>
    <row r="346" spans="6:14" x14ac:dyDescent="0.2">
      <c r="F346" s="3">
        <v>13760</v>
      </c>
      <c r="G346">
        <v>4</v>
      </c>
      <c r="H346" t="str">
        <f t="shared" si="9"/>
        <v>137604</v>
      </c>
      <c r="I346" t="s">
        <v>2708</v>
      </c>
      <c r="J346" t="s">
        <v>207</v>
      </c>
      <c r="K346">
        <v>690</v>
      </c>
      <c r="L346">
        <v>187539470</v>
      </c>
      <c r="M346">
        <v>1</v>
      </c>
      <c r="N346">
        <v>655600</v>
      </c>
    </row>
    <row r="347" spans="6:14" x14ac:dyDescent="0.2">
      <c r="F347" s="3">
        <v>13760</v>
      </c>
      <c r="G347">
        <v>5</v>
      </c>
      <c r="H347" t="str">
        <f t="shared" si="9"/>
        <v>137605</v>
      </c>
      <c r="I347" t="s">
        <v>2708</v>
      </c>
      <c r="J347" t="s">
        <v>207</v>
      </c>
      <c r="K347">
        <v>477</v>
      </c>
      <c r="L347">
        <v>243331490</v>
      </c>
    </row>
    <row r="348" spans="6:14" x14ac:dyDescent="0.2">
      <c r="F348" s="3">
        <v>13780</v>
      </c>
      <c r="G348">
        <v>0</v>
      </c>
      <c r="H348" t="str">
        <f t="shared" si="9"/>
        <v>137800</v>
      </c>
      <c r="I348" t="s">
        <v>2710</v>
      </c>
      <c r="J348" t="s">
        <v>208</v>
      </c>
      <c r="K348">
        <v>1</v>
      </c>
      <c r="L348">
        <v>198090</v>
      </c>
      <c r="M348">
        <v>2</v>
      </c>
      <c r="N348">
        <v>147920</v>
      </c>
    </row>
    <row r="349" spans="6:14" x14ac:dyDescent="0.2">
      <c r="F349" s="3">
        <v>13780</v>
      </c>
      <c r="G349">
        <v>1</v>
      </c>
      <c r="H349" t="str">
        <f t="shared" si="9"/>
        <v>137801</v>
      </c>
      <c r="I349" t="s">
        <v>2710</v>
      </c>
      <c r="J349" t="s">
        <v>208</v>
      </c>
      <c r="K349">
        <v>201</v>
      </c>
      <c r="L349">
        <v>50061860</v>
      </c>
    </row>
    <row r="350" spans="6:14" x14ac:dyDescent="0.2">
      <c r="F350" s="3">
        <v>13780</v>
      </c>
      <c r="G350">
        <v>2</v>
      </c>
      <c r="H350" t="str">
        <f t="shared" si="9"/>
        <v>137802</v>
      </c>
      <c r="I350" t="s">
        <v>2710</v>
      </c>
      <c r="J350" t="s">
        <v>208</v>
      </c>
      <c r="K350">
        <v>244</v>
      </c>
      <c r="L350">
        <v>67474620</v>
      </c>
      <c r="M350">
        <v>1</v>
      </c>
      <c r="N350">
        <v>259920</v>
      </c>
    </row>
    <row r="351" spans="6:14" x14ac:dyDescent="0.2">
      <c r="F351" s="3">
        <v>13780</v>
      </c>
      <c r="G351">
        <v>3</v>
      </c>
      <c r="H351" t="str">
        <f t="shared" si="9"/>
        <v>137803</v>
      </c>
      <c r="I351" t="s">
        <v>2710</v>
      </c>
      <c r="J351" t="s">
        <v>208</v>
      </c>
      <c r="K351">
        <v>241</v>
      </c>
      <c r="L351">
        <v>66516420</v>
      </c>
      <c r="M351">
        <v>1</v>
      </c>
      <c r="N351">
        <v>104320</v>
      </c>
    </row>
    <row r="352" spans="6:14" x14ac:dyDescent="0.2">
      <c r="F352" s="3">
        <v>13780</v>
      </c>
      <c r="G352">
        <v>4</v>
      </c>
      <c r="H352" t="str">
        <f t="shared" si="9"/>
        <v>137804</v>
      </c>
      <c r="I352" t="s">
        <v>2710</v>
      </c>
      <c r="J352" t="s">
        <v>208</v>
      </c>
      <c r="K352">
        <v>290</v>
      </c>
      <c r="L352">
        <v>119274720</v>
      </c>
    </row>
    <row r="353" spans="6:14" x14ac:dyDescent="0.2">
      <c r="F353" s="3">
        <v>13780</v>
      </c>
      <c r="G353">
        <v>5</v>
      </c>
      <c r="H353" t="str">
        <f t="shared" si="9"/>
        <v>137805</v>
      </c>
      <c r="I353" t="s">
        <v>2710</v>
      </c>
      <c r="J353" t="s">
        <v>208</v>
      </c>
      <c r="K353">
        <v>363</v>
      </c>
      <c r="L353">
        <v>266403620</v>
      </c>
      <c r="M353">
        <v>2</v>
      </c>
      <c r="N353">
        <v>2301360</v>
      </c>
    </row>
    <row r="354" spans="6:14" x14ac:dyDescent="0.2">
      <c r="F354" s="3">
        <v>13810</v>
      </c>
      <c r="G354">
        <v>0</v>
      </c>
      <c r="H354" t="str">
        <f t="shared" si="9"/>
        <v>138100</v>
      </c>
      <c r="I354" t="s">
        <v>2714</v>
      </c>
      <c r="J354" t="s">
        <v>209</v>
      </c>
      <c r="K354">
        <v>3</v>
      </c>
      <c r="L354">
        <v>4583649</v>
      </c>
    </row>
    <row r="355" spans="6:14" x14ac:dyDescent="0.2">
      <c r="F355" s="3">
        <v>13810</v>
      </c>
      <c r="G355">
        <v>1</v>
      </c>
      <c r="H355" t="str">
        <f t="shared" si="9"/>
        <v>138101</v>
      </c>
      <c r="I355" t="s">
        <v>2714</v>
      </c>
      <c r="J355" t="s">
        <v>209</v>
      </c>
      <c r="K355">
        <v>156</v>
      </c>
      <c r="L355">
        <v>33710973</v>
      </c>
      <c r="M355">
        <v>2</v>
      </c>
      <c r="N355">
        <v>136880</v>
      </c>
    </row>
    <row r="356" spans="6:14" x14ac:dyDescent="0.2">
      <c r="F356" s="3">
        <v>13810</v>
      </c>
      <c r="G356">
        <v>2</v>
      </c>
      <c r="H356" t="str">
        <f t="shared" si="9"/>
        <v>138102</v>
      </c>
      <c r="I356" t="s">
        <v>2714</v>
      </c>
      <c r="J356" t="s">
        <v>209</v>
      </c>
      <c r="K356">
        <v>57</v>
      </c>
      <c r="L356">
        <v>20570292</v>
      </c>
    </row>
    <row r="357" spans="6:14" x14ac:dyDescent="0.2">
      <c r="F357" s="3">
        <v>13810</v>
      </c>
      <c r="G357">
        <v>3</v>
      </c>
      <c r="H357" t="str">
        <f t="shared" si="9"/>
        <v>138103</v>
      </c>
      <c r="I357" t="s">
        <v>2714</v>
      </c>
      <c r="J357" t="s">
        <v>209</v>
      </c>
      <c r="K357">
        <v>44</v>
      </c>
      <c r="L357">
        <v>46145085</v>
      </c>
      <c r="M357">
        <v>1</v>
      </c>
      <c r="N357">
        <v>12391153</v>
      </c>
    </row>
    <row r="358" spans="6:14" x14ac:dyDescent="0.2">
      <c r="F358" s="3">
        <v>13810</v>
      </c>
      <c r="G358">
        <v>4</v>
      </c>
      <c r="H358" t="str">
        <f t="shared" si="9"/>
        <v>138104</v>
      </c>
      <c r="I358" t="s">
        <v>2714</v>
      </c>
      <c r="J358" t="s">
        <v>209</v>
      </c>
      <c r="K358">
        <v>83</v>
      </c>
      <c r="L358">
        <v>39253992</v>
      </c>
      <c r="M358">
        <v>1</v>
      </c>
      <c r="N358">
        <v>442480</v>
      </c>
    </row>
    <row r="359" spans="6:14" x14ac:dyDescent="0.2">
      <c r="F359" s="3">
        <v>13810</v>
      </c>
      <c r="G359">
        <v>5</v>
      </c>
      <c r="H359" t="str">
        <f t="shared" si="9"/>
        <v>138105</v>
      </c>
      <c r="I359" t="s">
        <v>2714</v>
      </c>
      <c r="J359" t="s">
        <v>209</v>
      </c>
      <c r="K359">
        <v>69</v>
      </c>
      <c r="L359">
        <v>72853833</v>
      </c>
      <c r="M359">
        <v>12</v>
      </c>
      <c r="N359">
        <v>25436880</v>
      </c>
    </row>
    <row r="360" spans="6:14" x14ac:dyDescent="0.2">
      <c r="F360" s="3">
        <v>13836</v>
      </c>
      <c r="G360">
        <v>0</v>
      </c>
      <c r="H360" t="str">
        <f t="shared" si="9"/>
        <v>138360</v>
      </c>
      <c r="I360" t="s">
        <v>2709</v>
      </c>
      <c r="J360" t="s">
        <v>210</v>
      </c>
      <c r="K360">
        <v>1167</v>
      </c>
      <c r="L360">
        <v>2062387102.5</v>
      </c>
      <c r="M360">
        <v>10</v>
      </c>
      <c r="N360">
        <v>85660680</v>
      </c>
    </row>
    <row r="361" spans="6:14" x14ac:dyDescent="0.2">
      <c r="F361" s="3">
        <v>13836</v>
      </c>
      <c r="G361">
        <v>1</v>
      </c>
      <c r="H361" t="str">
        <f t="shared" si="9"/>
        <v>138361</v>
      </c>
      <c r="I361" t="s">
        <v>2709</v>
      </c>
      <c r="J361" t="s">
        <v>210</v>
      </c>
      <c r="K361">
        <v>1633</v>
      </c>
      <c r="L361">
        <v>1149102900</v>
      </c>
      <c r="M361">
        <v>20</v>
      </c>
      <c r="N361">
        <v>2166120</v>
      </c>
    </row>
    <row r="362" spans="6:14" x14ac:dyDescent="0.2">
      <c r="F362" s="3">
        <v>13836</v>
      </c>
      <c r="G362">
        <v>2</v>
      </c>
      <c r="H362" t="str">
        <f t="shared" si="9"/>
        <v>138362</v>
      </c>
      <c r="I362" t="s">
        <v>2709</v>
      </c>
      <c r="J362" t="s">
        <v>210</v>
      </c>
      <c r="K362">
        <v>3226</v>
      </c>
      <c r="L362">
        <v>2295587305</v>
      </c>
      <c r="M362">
        <v>26</v>
      </c>
      <c r="N362">
        <v>66883300</v>
      </c>
    </row>
    <row r="363" spans="6:14" x14ac:dyDescent="0.2">
      <c r="F363" s="3">
        <v>13836</v>
      </c>
      <c r="G363">
        <v>3</v>
      </c>
      <c r="H363" t="str">
        <f t="shared" si="9"/>
        <v>138363</v>
      </c>
      <c r="I363" t="s">
        <v>2709</v>
      </c>
      <c r="J363" t="s">
        <v>210</v>
      </c>
      <c r="K363">
        <v>3353</v>
      </c>
      <c r="L363">
        <v>4634866130</v>
      </c>
      <c r="M363">
        <v>47</v>
      </c>
      <c r="N363">
        <v>176544605</v>
      </c>
    </row>
    <row r="364" spans="6:14" x14ac:dyDescent="0.2">
      <c r="F364" s="3">
        <v>13836</v>
      </c>
      <c r="G364">
        <v>4</v>
      </c>
      <c r="H364" t="str">
        <f t="shared" si="9"/>
        <v>138364</v>
      </c>
      <c r="I364" t="s">
        <v>2709</v>
      </c>
      <c r="J364" t="s">
        <v>210</v>
      </c>
      <c r="K364">
        <v>3179</v>
      </c>
      <c r="L364">
        <v>5680588630</v>
      </c>
      <c r="M364">
        <v>79</v>
      </c>
      <c r="N364">
        <v>346216980</v>
      </c>
    </row>
    <row r="365" spans="6:14" x14ac:dyDescent="0.2">
      <c r="F365" s="3">
        <v>13836</v>
      </c>
      <c r="G365">
        <v>5</v>
      </c>
      <c r="H365" t="str">
        <f t="shared" si="9"/>
        <v>138365</v>
      </c>
      <c r="I365" t="s">
        <v>2709</v>
      </c>
      <c r="J365" t="s">
        <v>210</v>
      </c>
      <c r="K365">
        <v>2243</v>
      </c>
      <c r="L365">
        <v>7534788985</v>
      </c>
      <c r="M365">
        <v>185</v>
      </c>
      <c r="N365">
        <v>2464407600</v>
      </c>
    </row>
    <row r="366" spans="6:14" x14ac:dyDescent="0.2">
      <c r="F366" s="3">
        <v>13838</v>
      </c>
      <c r="G366">
        <v>0</v>
      </c>
      <c r="H366" t="str">
        <f t="shared" si="9"/>
        <v>138380</v>
      </c>
      <c r="I366" t="s">
        <v>2711</v>
      </c>
      <c r="J366" t="s">
        <v>211</v>
      </c>
      <c r="K366">
        <v>66</v>
      </c>
      <c r="L366">
        <v>62931520</v>
      </c>
    </row>
    <row r="367" spans="6:14" x14ac:dyDescent="0.2">
      <c r="F367" s="3">
        <v>13838</v>
      </c>
      <c r="G367">
        <v>1</v>
      </c>
      <c r="H367" t="str">
        <f t="shared" si="9"/>
        <v>138381</v>
      </c>
      <c r="I367" t="s">
        <v>2711</v>
      </c>
      <c r="J367" t="s">
        <v>211</v>
      </c>
      <c r="K367">
        <v>537</v>
      </c>
      <c r="L367">
        <v>210646260</v>
      </c>
    </row>
    <row r="368" spans="6:14" x14ac:dyDescent="0.2">
      <c r="F368" s="3">
        <v>13838</v>
      </c>
      <c r="G368">
        <v>2</v>
      </c>
      <c r="H368" t="str">
        <f t="shared" si="9"/>
        <v>138382</v>
      </c>
      <c r="I368" t="s">
        <v>2711</v>
      </c>
      <c r="J368" t="s">
        <v>211</v>
      </c>
      <c r="K368">
        <v>215</v>
      </c>
      <c r="L368">
        <v>113149640</v>
      </c>
      <c r="M368">
        <v>1</v>
      </c>
      <c r="N368">
        <v>378960</v>
      </c>
    </row>
    <row r="369" spans="6:14" x14ac:dyDescent="0.2">
      <c r="F369" s="3">
        <v>13838</v>
      </c>
      <c r="G369">
        <v>3</v>
      </c>
      <c r="H369" t="str">
        <f t="shared" si="9"/>
        <v>138383</v>
      </c>
      <c r="I369" t="s">
        <v>2711</v>
      </c>
      <c r="J369" t="s">
        <v>211</v>
      </c>
      <c r="K369">
        <v>394</v>
      </c>
      <c r="L369">
        <v>575049650</v>
      </c>
    </row>
    <row r="370" spans="6:14" x14ac:dyDescent="0.2">
      <c r="F370" s="3">
        <v>13838</v>
      </c>
      <c r="G370">
        <v>4</v>
      </c>
      <c r="H370" t="str">
        <f t="shared" si="9"/>
        <v>138384</v>
      </c>
      <c r="I370" t="s">
        <v>2711</v>
      </c>
      <c r="J370" t="s">
        <v>211</v>
      </c>
      <c r="K370">
        <v>471</v>
      </c>
      <c r="L370">
        <v>344330780</v>
      </c>
      <c r="M370">
        <v>4</v>
      </c>
      <c r="N370">
        <v>6105920</v>
      </c>
    </row>
    <row r="371" spans="6:14" x14ac:dyDescent="0.2">
      <c r="F371" s="3">
        <v>13838</v>
      </c>
      <c r="G371">
        <v>5</v>
      </c>
      <c r="H371" t="str">
        <f t="shared" si="9"/>
        <v>138385</v>
      </c>
      <c r="I371" t="s">
        <v>2711</v>
      </c>
      <c r="J371" t="s">
        <v>211</v>
      </c>
      <c r="K371">
        <v>335</v>
      </c>
      <c r="L371">
        <v>341997060</v>
      </c>
      <c r="M371">
        <v>13</v>
      </c>
      <c r="N371">
        <v>47611360</v>
      </c>
    </row>
    <row r="372" spans="6:14" x14ac:dyDescent="0.2">
      <c r="F372" s="3">
        <v>13873</v>
      </c>
      <c r="G372">
        <v>0</v>
      </c>
      <c r="H372" t="str">
        <f t="shared" si="9"/>
        <v>138730</v>
      </c>
      <c r="I372" t="s">
        <v>2709</v>
      </c>
      <c r="J372" t="s">
        <v>212</v>
      </c>
      <c r="K372">
        <v>83</v>
      </c>
      <c r="L372">
        <v>17796810</v>
      </c>
    </row>
    <row r="373" spans="6:14" x14ac:dyDescent="0.2">
      <c r="F373" s="3">
        <v>13873</v>
      </c>
      <c r="G373">
        <v>1</v>
      </c>
      <c r="H373" t="str">
        <f t="shared" si="9"/>
        <v>138731</v>
      </c>
      <c r="I373" t="s">
        <v>2709</v>
      </c>
      <c r="J373" t="s">
        <v>212</v>
      </c>
      <c r="K373">
        <v>708</v>
      </c>
      <c r="L373">
        <v>357867130</v>
      </c>
      <c r="M373">
        <v>1</v>
      </c>
      <c r="N373">
        <v>13704210</v>
      </c>
    </row>
    <row r="374" spans="6:14" x14ac:dyDescent="0.2">
      <c r="F374" s="3">
        <v>13873</v>
      </c>
      <c r="G374">
        <v>2</v>
      </c>
      <c r="H374" t="str">
        <f t="shared" si="9"/>
        <v>138732</v>
      </c>
      <c r="I374" t="s">
        <v>2709</v>
      </c>
      <c r="J374" t="s">
        <v>212</v>
      </c>
      <c r="K374">
        <v>277</v>
      </c>
      <c r="L374">
        <v>121950255</v>
      </c>
    </row>
    <row r="375" spans="6:14" x14ac:dyDescent="0.2">
      <c r="F375" s="3">
        <v>13873</v>
      </c>
      <c r="G375">
        <v>3</v>
      </c>
      <c r="H375" t="str">
        <f t="shared" si="9"/>
        <v>138733</v>
      </c>
      <c r="I375" t="s">
        <v>2709</v>
      </c>
      <c r="J375" t="s">
        <v>212</v>
      </c>
      <c r="K375">
        <v>745</v>
      </c>
      <c r="L375">
        <v>344758180</v>
      </c>
      <c r="M375">
        <v>3</v>
      </c>
      <c r="N375">
        <v>2150055</v>
      </c>
    </row>
    <row r="376" spans="6:14" x14ac:dyDescent="0.2">
      <c r="F376" s="3">
        <v>13873</v>
      </c>
      <c r="G376">
        <v>4</v>
      </c>
      <c r="H376" t="str">
        <f t="shared" si="9"/>
        <v>138734</v>
      </c>
      <c r="I376" t="s">
        <v>2709</v>
      </c>
      <c r="J376" t="s">
        <v>212</v>
      </c>
      <c r="K376">
        <v>623</v>
      </c>
      <c r="L376">
        <v>247133900</v>
      </c>
      <c r="M376">
        <v>1</v>
      </c>
      <c r="N376">
        <v>535545</v>
      </c>
    </row>
    <row r="377" spans="6:14" x14ac:dyDescent="0.2">
      <c r="F377" s="3">
        <v>13873</v>
      </c>
      <c r="G377">
        <v>5</v>
      </c>
      <c r="H377" t="str">
        <f t="shared" si="9"/>
        <v>138735</v>
      </c>
      <c r="I377" t="s">
        <v>2709</v>
      </c>
      <c r="J377" t="s">
        <v>212</v>
      </c>
      <c r="K377">
        <v>773</v>
      </c>
      <c r="L377">
        <v>423833780</v>
      </c>
      <c r="M377">
        <v>10</v>
      </c>
      <c r="N377">
        <v>61282155</v>
      </c>
    </row>
    <row r="378" spans="6:14" x14ac:dyDescent="0.2">
      <c r="F378" s="3">
        <v>13894</v>
      </c>
      <c r="G378">
        <v>1</v>
      </c>
      <c r="H378" t="str">
        <f t="shared" si="9"/>
        <v>138941</v>
      </c>
      <c r="I378" t="s">
        <v>2714</v>
      </c>
      <c r="J378" t="s">
        <v>213</v>
      </c>
      <c r="K378">
        <v>187</v>
      </c>
      <c r="L378">
        <v>49829123</v>
      </c>
      <c r="M378">
        <v>2</v>
      </c>
      <c r="N378">
        <v>12049281</v>
      </c>
    </row>
    <row r="379" spans="6:14" x14ac:dyDescent="0.2">
      <c r="F379" s="3">
        <v>13894</v>
      </c>
      <c r="G379">
        <v>2</v>
      </c>
      <c r="H379" t="str">
        <f t="shared" si="9"/>
        <v>138942</v>
      </c>
      <c r="I379" t="s">
        <v>2714</v>
      </c>
      <c r="J379" t="s">
        <v>213</v>
      </c>
      <c r="K379">
        <v>365</v>
      </c>
      <c r="L379">
        <v>161793228</v>
      </c>
      <c r="M379">
        <v>1</v>
      </c>
      <c r="N379">
        <v>7787360</v>
      </c>
    </row>
    <row r="380" spans="6:14" x14ac:dyDescent="0.2">
      <c r="F380" s="3">
        <v>13894</v>
      </c>
      <c r="G380">
        <v>3</v>
      </c>
      <c r="H380" t="str">
        <f t="shared" si="9"/>
        <v>138943</v>
      </c>
      <c r="I380" t="s">
        <v>2714</v>
      </c>
      <c r="J380" t="s">
        <v>213</v>
      </c>
      <c r="K380">
        <v>213</v>
      </c>
      <c r="L380">
        <v>122786528</v>
      </c>
      <c r="M380">
        <v>1</v>
      </c>
      <c r="N380">
        <v>1570400</v>
      </c>
    </row>
    <row r="381" spans="6:14" x14ac:dyDescent="0.2">
      <c r="F381" s="3">
        <v>13894</v>
      </c>
      <c r="G381">
        <v>4</v>
      </c>
      <c r="H381" t="str">
        <f t="shared" si="9"/>
        <v>138944</v>
      </c>
      <c r="I381" t="s">
        <v>2714</v>
      </c>
      <c r="J381" t="s">
        <v>213</v>
      </c>
      <c r="K381">
        <v>413</v>
      </c>
      <c r="L381">
        <v>294365446</v>
      </c>
      <c r="M381">
        <v>5</v>
      </c>
      <c r="N381">
        <v>2718560</v>
      </c>
    </row>
    <row r="382" spans="6:14" x14ac:dyDescent="0.2">
      <c r="F382" s="3">
        <v>13894</v>
      </c>
      <c r="G382">
        <v>5</v>
      </c>
      <c r="H382" t="str">
        <f t="shared" si="9"/>
        <v>138945</v>
      </c>
      <c r="I382" t="s">
        <v>2714</v>
      </c>
      <c r="J382" t="s">
        <v>213</v>
      </c>
      <c r="K382">
        <v>328</v>
      </c>
      <c r="L382">
        <v>376394451</v>
      </c>
      <c r="M382">
        <v>17</v>
      </c>
      <c r="N382">
        <v>76081596</v>
      </c>
    </row>
    <row r="383" spans="6:14" x14ac:dyDescent="0.2">
      <c r="F383" s="3">
        <v>15001</v>
      </c>
      <c r="G383">
        <v>0</v>
      </c>
      <c r="H383" t="str">
        <f t="shared" si="9"/>
        <v>150010</v>
      </c>
      <c r="I383" t="s">
        <v>1141</v>
      </c>
      <c r="J383" t="s">
        <v>214</v>
      </c>
      <c r="K383">
        <v>985</v>
      </c>
      <c r="L383">
        <v>6111667910</v>
      </c>
    </row>
    <row r="384" spans="6:14" x14ac:dyDescent="0.2">
      <c r="F384" s="3">
        <v>15001</v>
      </c>
      <c r="G384">
        <v>1</v>
      </c>
      <c r="H384" t="str">
        <f t="shared" si="9"/>
        <v>150011</v>
      </c>
      <c r="I384" t="s">
        <v>1141</v>
      </c>
      <c r="J384" t="s">
        <v>214</v>
      </c>
      <c r="K384">
        <v>3543</v>
      </c>
      <c r="L384">
        <v>44411165589</v>
      </c>
      <c r="M384">
        <v>21</v>
      </c>
      <c r="N384">
        <v>4707707370</v>
      </c>
    </row>
    <row r="385" spans="6:14" x14ac:dyDescent="0.2">
      <c r="F385" s="3">
        <v>15001</v>
      </c>
      <c r="G385">
        <v>2</v>
      </c>
      <c r="H385" t="str">
        <f t="shared" si="9"/>
        <v>150012</v>
      </c>
      <c r="I385" t="s">
        <v>1141</v>
      </c>
      <c r="J385" t="s">
        <v>214</v>
      </c>
      <c r="K385">
        <v>10643</v>
      </c>
      <c r="L385">
        <v>74475946601</v>
      </c>
      <c r="M385">
        <v>78</v>
      </c>
      <c r="N385">
        <v>3860513980</v>
      </c>
    </row>
    <row r="386" spans="6:14" x14ac:dyDescent="0.2">
      <c r="F386" s="3">
        <v>15001</v>
      </c>
      <c r="G386">
        <v>3</v>
      </c>
      <c r="H386" t="str">
        <f t="shared" si="9"/>
        <v>150013</v>
      </c>
      <c r="I386" t="s">
        <v>1141</v>
      </c>
      <c r="J386" t="s">
        <v>214</v>
      </c>
      <c r="K386">
        <v>14579</v>
      </c>
      <c r="L386">
        <v>122726033217</v>
      </c>
      <c r="M386">
        <v>372</v>
      </c>
      <c r="N386">
        <v>6051892480</v>
      </c>
    </row>
    <row r="387" spans="6:14" x14ac:dyDescent="0.2">
      <c r="F387" s="3">
        <v>15001</v>
      </c>
      <c r="G387">
        <v>4</v>
      </c>
      <c r="H387" t="str">
        <f t="shared" ref="H387:H450" si="10">F387&amp;G387</f>
        <v>150014</v>
      </c>
      <c r="I387" t="s">
        <v>1141</v>
      </c>
      <c r="J387" t="s">
        <v>214</v>
      </c>
      <c r="K387">
        <v>17734</v>
      </c>
      <c r="L387">
        <v>135397287020</v>
      </c>
      <c r="M387">
        <v>565</v>
      </c>
      <c r="N387">
        <v>22857439750</v>
      </c>
    </row>
    <row r="388" spans="6:14" x14ac:dyDescent="0.2">
      <c r="F388" s="3">
        <v>15001</v>
      </c>
      <c r="G388">
        <v>5</v>
      </c>
      <c r="H388" t="str">
        <f t="shared" si="10"/>
        <v>150015</v>
      </c>
      <c r="I388" t="s">
        <v>1141</v>
      </c>
      <c r="J388" t="s">
        <v>214</v>
      </c>
      <c r="K388">
        <v>18746</v>
      </c>
      <c r="L388">
        <v>215605270175</v>
      </c>
      <c r="M388">
        <v>3643</v>
      </c>
      <c r="N388">
        <v>94486123290</v>
      </c>
    </row>
    <row r="389" spans="6:14" x14ac:dyDescent="0.2">
      <c r="F389" s="3">
        <v>15022</v>
      </c>
      <c r="G389">
        <v>0</v>
      </c>
      <c r="H389" t="str">
        <f t="shared" si="10"/>
        <v>150220</v>
      </c>
      <c r="I389" t="s">
        <v>2710</v>
      </c>
      <c r="J389" t="s">
        <v>215</v>
      </c>
      <c r="K389">
        <v>68</v>
      </c>
      <c r="L389">
        <v>20004105</v>
      </c>
    </row>
    <row r="390" spans="6:14" x14ac:dyDescent="0.2">
      <c r="F390" s="3">
        <v>15022</v>
      </c>
      <c r="G390">
        <v>1</v>
      </c>
      <c r="H390" t="str">
        <f t="shared" si="10"/>
        <v>150221</v>
      </c>
      <c r="I390" t="s">
        <v>2710</v>
      </c>
      <c r="J390" t="s">
        <v>215</v>
      </c>
      <c r="K390">
        <v>49</v>
      </c>
      <c r="L390">
        <v>8600710</v>
      </c>
    </row>
    <row r="391" spans="6:14" x14ac:dyDescent="0.2">
      <c r="F391" s="3">
        <v>15022</v>
      </c>
      <c r="G391">
        <v>3</v>
      </c>
      <c r="H391" t="str">
        <f t="shared" si="10"/>
        <v>150223</v>
      </c>
      <c r="I391" t="s">
        <v>2710</v>
      </c>
      <c r="J391" t="s">
        <v>215</v>
      </c>
      <c r="K391">
        <v>16</v>
      </c>
      <c r="L391">
        <v>39747170</v>
      </c>
    </row>
    <row r="392" spans="6:14" x14ac:dyDescent="0.2">
      <c r="F392" s="3">
        <v>15022</v>
      </c>
      <c r="G392">
        <v>4</v>
      </c>
      <c r="H392" t="str">
        <f t="shared" si="10"/>
        <v>150224</v>
      </c>
      <c r="I392" t="s">
        <v>2710</v>
      </c>
      <c r="J392" t="s">
        <v>215</v>
      </c>
      <c r="K392">
        <v>6</v>
      </c>
      <c r="L392">
        <v>2712110</v>
      </c>
    </row>
    <row r="393" spans="6:14" x14ac:dyDescent="0.2">
      <c r="F393" s="3">
        <v>15022</v>
      </c>
      <c r="G393">
        <v>5</v>
      </c>
      <c r="H393" t="str">
        <f t="shared" si="10"/>
        <v>150225</v>
      </c>
      <c r="I393" t="s">
        <v>2710</v>
      </c>
      <c r="J393" t="s">
        <v>215</v>
      </c>
      <c r="K393">
        <v>5</v>
      </c>
      <c r="L393">
        <v>36958590</v>
      </c>
    </row>
    <row r="394" spans="6:14" x14ac:dyDescent="0.2">
      <c r="F394" s="3">
        <v>15047</v>
      </c>
      <c r="G394">
        <v>0</v>
      </c>
      <c r="H394" t="str">
        <f t="shared" si="10"/>
        <v>150470</v>
      </c>
      <c r="I394" t="s">
        <v>2715</v>
      </c>
      <c r="J394" t="s">
        <v>216</v>
      </c>
      <c r="K394">
        <v>17</v>
      </c>
      <c r="L394">
        <v>78801498</v>
      </c>
    </row>
    <row r="395" spans="6:14" x14ac:dyDescent="0.2">
      <c r="F395" s="3">
        <v>15047</v>
      </c>
      <c r="G395">
        <v>1</v>
      </c>
      <c r="H395" t="str">
        <f t="shared" si="10"/>
        <v>150471</v>
      </c>
      <c r="I395" t="s">
        <v>2715</v>
      </c>
      <c r="J395" t="s">
        <v>216</v>
      </c>
      <c r="K395">
        <v>433</v>
      </c>
      <c r="L395">
        <v>1469120112</v>
      </c>
    </row>
    <row r="396" spans="6:14" x14ac:dyDescent="0.2">
      <c r="F396" s="3">
        <v>15047</v>
      </c>
      <c r="G396">
        <v>2</v>
      </c>
      <c r="H396" t="str">
        <f t="shared" si="10"/>
        <v>150472</v>
      </c>
      <c r="I396" t="s">
        <v>2715</v>
      </c>
      <c r="J396" t="s">
        <v>216</v>
      </c>
      <c r="K396">
        <v>271</v>
      </c>
      <c r="L396">
        <v>820150653</v>
      </c>
    </row>
    <row r="397" spans="6:14" x14ac:dyDescent="0.2">
      <c r="F397" s="3">
        <v>15047</v>
      </c>
      <c r="G397">
        <v>3</v>
      </c>
      <c r="H397" t="str">
        <f t="shared" si="10"/>
        <v>150473</v>
      </c>
      <c r="I397" t="s">
        <v>2715</v>
      </c>
      <c r="J397" t="s">
        <v>216</v>
      </c>
      <c r="K397">
        <v>222</v>
      </c>
      <c r="L397">
        <v>975599660</v>
      </c>
    </row>
    <row r="398" spans="6:14" x14ac:dyDescent="0.2">
      <c r="F398" s="3">
        <v>15047</v>
      </c>
      <c r="G398">
        <v>4</v>
      </c>
      <c r="H398" t="str">
        <f t="shared" si="10"/>
        <v>150474</v>
      </c>
      <c r="I398" t="s">
        <v>2715</v>
      </c>
      <c r="J398" t="s">
        <v>216</v>
      </c>
      <c r="K398">
        <v>398</v>
      </c>
      <c r="L398">
        <v>1806537778.5</v>
      </c>
      <c r="M398">
        <v>1</v>
      </c>
      <c r="N398">
        <v>3041360</v>
      </c>
    </row>
    <row r="399" spans="6:14" x14ac:dyDescent="0.2">
      <c r="F399" s="3">
        <v>15047</v>
      </c>
      <c r="G399">
        <v>5</v>
      </c>
      <c r="H399" t="str">
        <f t="shared" si="10"/>
        <v>150475</v>
      </c>
      <c r="I399" t="s">
        <v>2715</v>
      </c>
      <c r="J399" t="s">
        <v>216</v>
      </c>
      <c r="K399">
        <v>885</v>
      </c>
      <c r="L399">
        <v>3420979377.5</v>
      </c>
      <c r="M399">
        <v>3</v>
      </c>
      <c r="N399">
        <v>13264720</v>
      </c>
    </row>
    <row r="400" spans="6:14" x14ac:dyDescent="0.2">
      <c r="F400" s="3">
        <v>15051</v>
      </c>
      <c r="G400">
        <v>0</v>
      </c>
      <c r="H400" t="str">
        <f t="shared" si="10"/>
        <v>150510</v>
      </c>
      <c r="I400" t="s">
        <v>2710</v>
      </c>
      <c r="J400" t="s">
        <v>217</v>
      </c>
      <c r="K400">
        <v>68</v>
      </c>
      <c r="L400">
        <v>181098400</v>
      </c>
    </row>
    <row r="401" spans="6:14" x14ac:dyDescent="0.2">
      <c r="F401" s="3">
        <v>15051</v>
      </c>
      <c r="G401">
        <v>1</v>
      </c>
      <c r="H401" t="str">
        <f t="shared" si="10"/>
        <v>150511</v>
      </c>
      <c r="I401" t="s">
        <v>2710</v>
      </c>
      <c r="J401" t="s">
        <v>217</v>
      </c>
      <c r="K401">
        <v>94</v>
      </c>
      <c r="L401">
        <v>410601850</v>
      </c>
    </row>
    <row r="402" spans="6:14" x14ac:dyDescent="0.2">
      <c r="F402" s="3">
        <v>15051</v>
      </c>
      <c r="G402">
        <v>2</v>
      </c>
      <c r="H402" t="str">
        <f t="shared" si="10"/>
        <v>150512</v>
      </c>
      <c r="I402" t="s">
        <v>2710</v>
      </c>
      <c r="J402" t="s">
        <v>217</v>
      </c>
      <c r="K402">
        <v>78</v>
      </c>
      <c r="L402">
        <v>177866210</v>
      </c>
    </row>
    <row r="403" spans="6:14" x14ac:dyDescent="0.2">
      <c r="F403" s="3">
        <v>15051</v>
      </c>
      <c r="G403">
        <v>3</v>
      </c>
      <c r="H403" t="str">
        <f t="shared" si="10"/>
        <v>150513</v>
      </c>
      <c r="I403" t="s">
        <v>2710</v>
      </c>
      <c r="J403" t="s">
        <v>217</v>
      </c>
      <c r="K403">
        <v>89</v>
      </c>
      <c r="L403">
        <v>302116770</v>
      </c>
    </row>
    <row r="404" spans="6:14" x14ac:dyDescent="0.2">
      <c r="F404" s="3">
        <v>15051</v>
      </c>
      <c r="G404">
        <v>4</v>
      </c>
      <c r="H404" t="str">
        <f t="shared" si="10"/>
        <v>150514</v>
      </c>
      <c r="I404" t="s">
        <v>2710</v>
      </c>
      <c r="J404" t="s">
        <v>217</v>
      </c>
      <c r="K404">
        <v>216</v>
      </c>
      <c r="L404">
        <v>597317130</v>
      </c>
    </row>
    <row r="405" spans="6:14" x14ac:dyDescent="0.2">
      <c r="F405" s="3">
        <v>15051</v>
      </c>
      <c r="G405">
        <v>5</v>
      </c>
      <c r="H405" t="str">
        <f t="shared" si="10"/>
        <v>150515</v>
      </c>
      <c r="I405" t="s">
        <v>2710</v>
      </c>
      <c r="J405" t="s">
        <v>217</v>
      </c>
      <c r="K405">
        <v>215</v>
      </c>
      <c r="L405">
        <v>457807470</v>
      </c>
    </row>
    <row r="406" spans="6:14" x14ac:dyDescent="0.2">
      <c r="F406" s="3">
        <v>15087</v>
      </c>
      <c r="G406">
        <v>0</v>
      </c>
      <c r="H406" t="str">
        <f t="shared" si="10"/>
        <v>150870</v>
      </c>
      <c r="I406" t="s">
        <v>2708</v>
      </c>
      <c r="J406" t="s">
        <v>218</v>
      </c>
      <c r="K406">
        <v>94</v>
      </c>
      <c r="L406">
        <v>49119440</v>
      </c>
    </row>
    <row r="407" spans="6:14" x14ac:dyDescent="0.2">
      <c r="F407" s="3">
        <v>15087</v>
      </c>
      <c r="G407">
        <v>1</v>
      </c>
      <c r="H407" t="str">
        <f t="shared" si="10"/>
        <v>150871</v>
      </c>
      <c r="I407" t="s">
        <v>2708</v>
      </c>
      <c r="J407" t="s">
        <v>218</v>
      </c>
      <c r="K407">
        <v>372</v>
      </c>
      <c r="L407">
        <v>107587030</v>
      </c>
    </row>
    <row r="408" spans="6:14" x14ac:dyDescent="0.2">
      <c r="F408" s="3">
        <v>15087</v>
      </c>
      <c r="G408">
        <v>2</v>
      </c>
      <c r="H408" t="str">
        <f t="shared" si="10"/>
        <v>150872</v>
      </c>
      <c r="I408" t="s">
        <v>2708</v>
      </c>
      <c r="J408" t="s">
        <v>218</v>
      </c>
      <c r="K408">
        <v>247</v>
      </c>
      <c r="L408">
        <v>74431070</v>
      </c>
    </row>
    <row r="409" spans="6:14" x14ac:dyDescent="0.2">
      <c r="F409" s="3">
        <v>15087</v>
      </c>
      <c r="G409">
        <v>3</v>
      </c>
      <c r="H409" t="str">
        <f t="shared" si="10"/>
        <v>150873</v>
      </c>
      <c r="I409" t="s">
        <v>2708</v>
      </c>
      <c r="J409" t="s">
        <v>218</v>
      </c>
      <c r="K409">
        <v>399</v>
      </c>
      <c r="L409">
        <v>286382630</v>
      </c>
    </row>
    <row r="410" spans="6:14" x14ac:dyDescent="0.2">
      <c r="F410" s="3">
        <v>15087</v>
      </c>
      <c r="G410">
        <v>4</v>
      </c>
      <c r="H410" t="str">
        <f t="shared" si="10"/>
        <v>150874</v>
      </c>
      <c r="I410" t="s">
        <v>2708</v>
      </c>
      <c r="J410" t="s">
        <v>218</v>
      </c>
      <c r="K410">
        <v>460</v>
      </c>
      <c r="L410">
        <v>685392610</v>
      </c>
      <c r="M410">
        <v>6</v>
      </c>
      <c r="N410">
        <v>10743840</v>
      </c>
    </row>
    <row r="411" spans="6:14" x14ac:dyDescent="0.2">
      <c r="F411" s="3">
        <v>15087</v>
      </c>
      <c r="G411">
        <v>5</v>
      </c>
      <c r="H411" t="str">
        <f t="shared" si="10"/>
        <v>150875</v>
      </c>
      <c r="I411" t="s">
        <v>2708</v>
      </c>
      <c r="J411" t="s">
        <v>218</v>
      </c>
      <c r="K411">
        <v>371</v>
      </c>
      <c r="L411">
        <v>906204490</v>
      </c>
      <c r="M411">
        <v>9</v>
      </c>
      <c r="N411">
        <v>27659360</v>
      </c>
    </row>
    <row r="412" spans="6:14" x14ac:dyDescent="0.2">
      <c r="F412" s="3">
        <v>15090</v>
      </c>
      <c r="G412">
        <v>0</v>
      </c>
      <c r="H412" t="str">
        <f t="shared" si="10"/>
        <v>150900</v>
      </c>
      <c r="I412" t="s">
        <v>2710</v>
      </c>
      <c r="J412" t="s">
        <v>219</v>
      </c>
      <c r="K412">
        <v>17</v>
      </c>
      <c r="L412">
        <v>2475520</v>
      </c>
    </row>
    <row r="413" spans="6:14" x14ac:dyDescent="0.2">
      <c r="F413" s="3">
        <v>15090</v>
      </c>
      <c r="G413">
        <v>1</v>
      </c>
      <c r="H413" t="str">
        <f t="shared" si="10"/>
        <v>150901</v>
      </c>
      <c r="I413" t="s">
        <v>2710</v>
      </c>
      <c r="J413" t="s">
        <v>219</v>
      </c>
      <c r="K413">
        <v>22</v>
      </c>
      <c r="L413">
        <v>24335250</v>
      </c>
    </row>
    <row r="414" spans="6:14" x14ac:dyDescent="0.2">
      <c r="F414" s="3">
        <v>15090</v>
      </c>
      <c r="G414">
        <v>2</v>
      </c>
      <c r="H414" t="str">
        <f t="shared" si="10"/>
        <v>150902</v>
      </c>
      <c r="I414" t="s">
        <v>2710</v>
      </c>
      <c r="J414" t="s">
        <v>219</v>
      </c>
      <c r="K414">
        <v>30</v>
      </c>
      <c r="L414">
        <v>1443660</v>
      </c>
    </row>
    <row r="415" spans="6:14" x14ac:dyDescent="0.2">
      <c r="F415" s="3">
        <v>15090</v>
      </c>
      <c r="G415">
        <v>3</v>
      </c>
      <c r="H415" t="str">
        <f t="shared" si="10"/>
        <v>150903</v>
      </c>
      <c r="I415" t="s">
        <v>2710</v>
      </c>
      <c r="J415" t="s">
        <v>219</v>
      </c>
      <c r="K415">
        <v>6</v>
      </c>
      <c r="L415">
        <v>13377520</v>
      </c>
    </row>
    <row r="416" spans="6:14" x14ac:dyDescent="0.2">
      <c r="F416" s="3">
        <v>15090</v>
      </c>
      <c r="G416">
        <v>4</v>
      </c>
      <c r="H416" t="str">
        <f t="shared" si="10"/>
        <v>150904</v>
      </c>
      <c r="I416" t="s">
        <v>2710</v>
      </c>
      <c r="J416" t="s">
        <v>219</v>
      </c>
      <c r="K416">
        <v>46</v>
      </c>
      <c r="L416">
        <v>19636670</v>
      </c>
    </row>
    <row r="417" spans="6:14" x14ac:dyDescent="0.2">
      <c r="F417" s="3">
        <v>15090</v>
      </c>
      <c r="G417">
        <v>5</v>
      </c>
      <c r="H417" t="str">
        <f t="shared" si="10"/>
        <v>150905</v>
      </c>
      <c r="I417" t="s">
        <v>2710</v>
      </c>
      <c r="J417" t="s">
        <v>219</v>
      </c>
      <c r="K417">
        <v>91</v>
      </c>
      <c r="L417">
        <v>27398930</v>
      </c>
    </row>
    <row r="418" spans="6:14" x14ac:dyDescent="0.2">
      <c r="F418" s="3">
        <v>15092</v>
      </c>
      <c r="G418">
        <v>1</v>
      </c>
      <c r="H418" t="str">
        <f t="shared" si="10"/>
        <v>150921</v>
      </c>
      <c r="I418" t="s">
        <v>2710</v>
      </c>
      <c r="J418" t="s">
        <v>220</v>
      </c>
      <c r="K418">
        <v>14</v>
      </c>
      <c r="L418">
        <v>539970</v>
      </c>
    </row>
    <row r="419" spans="6:14" x14ac:dyDescent="0.2">
      <c r="F419" s="3">
        <v>15092</v>
      </c>
      <c r="G419">
        <v>3</v>
      </c>
      <c r="H419" t="str">
        <f t="shared" si="10"/>
        <v>150923</v>
      </c>
      <c r="I419" t="s">
        <v>2710</v>
      </c>
      <c r="J419" t="s">
        <v>220</v>
      </c>
      <c r="K419">
        <v>27</v>
      </c>
      <c r="L419">
        <v>2986005</v>
      </c>
    </row>
    <row r="420" spans="6:14" x14ac:dyDescent="0.2">
      <c r="F420" s="3">
        <v>15092</v>
      </c>
      <c r="G420">
        <v>4</v>
      </c>
      <c r="H420" t="str">
        <f t="shared" si="10"/>
        <v>150924</v>
      </c>
      <c r="I420" t="s">
        <v>2710</v>
      </c>
      <c r="J420" t="s">
        <v>220</v>
      </c>
      <c r="K420">
        <v>14</v>
      </c>
      <c r="L420">
        <v>1907210</v>
      </c>
    </row>
    <row r="421" spans="6:14" x14ac:dyDescent="0.2">
      <c r="F421" s="3">
        <v>15092</v>
      </c>
      <c r="G421">
        <v>5</v>
      </c>
      <c r="H421" t="str">
        <f t="shared" si="10"/>
        <v>150925</v>
      </c>
      <c r="I421" t="s">
        <v>2710</v>
      </c>
      <c r="J421" t="s">
        <v>220</v>
      </c>
      <c r="K421">
        <v>35</v>
      </c>
      <c r="L421">
        <v>7275070</v>
      </c>
    </row>
    <row r="422" spans="6:14" x14ac:dyDescent="0.2">
      <c r="F422" s="3">
        <v>15097</v>
      </c>
      <c r="G422">
        <v>0</v>
      </c>
      <c r="H422" t="str">
        <f t="shared" si="10"/>
        <v>150970</v>
      </c>
      <c r="I422" t="s">
        <v>2710</v>
      </c>
      <c r="J422" t="s">
        <v>221</v>
      </c>
      <c r="K422">
        <v>10</v>
      </c>
      <c r="L422">
        <v>79450980</v>
      </c>
    </row>
    <row r="423" spans="6:14" x14ac:dyDescent="0.2">
      <c r="F423" s="3">
        <v>15097</v>
      </c>
      <c r="G423">
        <v>1</v>
      </c>
      <c r="H423" t="str">
        <f t="shared" si="10"/>
        <v>150971</v>
      </c>
      <c r="I423" t="s">
        <v>2710</v>
      </c>
      <c r="J423" t="s">
        <v>221</v>
      </c>
      <c r="K423">
        <v>81</v>
      </c>
      <c r="L423">
        <v>57351770</v>
      </c>
    </row>
    <row r="424" spans="6:14" x14ac:dyDescent="0.2">
      <c r="F424" s="3">
        <v>15097</v>
      </c>
      <c r="G424">
        <v>2</v>
      </c>
      <c r="H424" t="str">
        <f t="shared" si="10"/>
        <v>150972</v>
      </c>
      <c r="I424" t="s">
        <v>2710</v>
      </c>
      <c r="J424" t="s">
        <v>221</v>
      </c>
      <c r="K424">
        <v>147</v>
      </c>
      <c r="L424">
        <v>97534490</v>
      </c>
    </row>
    <row r="425" spans="6:14" x14ac:dyDescent="0.2">
      <c r="F425" s="3">
        <v>15097</v>
      </c>
      <c r="G425">
        <v>3</v>
      </c>
      <c r="H425" t="str">
        <f t="shared" si="10"/>
        <v>150973</v>
      </c>
      <c r="I425" t="s">
        <v>2710</v>
      </c>
      <c r="J425" t="s">
        <v>221</v>
      </c>
      <c r="K425">
        <v>122</v>
      </c>
      <c r="L425">
        <v>222634140</v>
      </c>
    </row>
    <row r="426" spans="6:14" x14ac:dyDescent="0.2">
      <c r="F426" s="3">
        <v>15097</v>
      </c>
      <c r="G426">
        <v>4</v>
      </c>
      <c r="H426" t="str">
        <f t="shared" si="10"/>
        <v>150974</v>
      </c>
      <c r="I426" t="s">
        <v>2710</v>
      </c>
      <c r="J426" t="s">
        <v>221</v>
      </c>
      <c r="K426">
        <v>213</v>
      </c>
      <c r="L426">
        <v>135625570</v>
      </c>
    </row>
    <row r="427" spans="6:14" x14ac:dyDescent="0.2">
      <c r="F427" s="3">
        <v>15097</v>
      </c>
      <c r="G427">
        <v>5</v>
      </c>
      <c r="H427" t="str">
        <f t="shared" si="10"/>
        <v>150975</v>
      </c>
      <c r="I427" t="s">
        <v>2710</v>
      </c>
      <c r="J427" t="s">
        <v>221</v>
      </c>
      <c r="K427">
        <v>350</v>
      </c>
      <c r="L427">
        <v>463731100</v>
      </c>
    </row>
    <row r="428" spans="6:14" x14ac:dyDescent="0.2">
      <c r="F428" s="3">
        <v>15104</v>
      </c>
      <c r="G428">
        <v>0</v>
      </c>
      <c r="H428" t="str">
        <f t="shared" si="10"/>
        <v>151040</v>
      </c>
      <c r="I428" t="s">
        <v>2710</v>
      </c>
      <c r="J428" t="s">
        <v>222</v>
      </c>
      <c r="K428">
        <v>32</v>
      </c>
      <c r="L428">
        <v>7365800</v>
      </c>
    </row>
    <row r="429" spans="6:14" x14ac:dyDescent="0.2">
      <c r="F429" s="3">
        <v>15104</v>
      </c>
      <c r="G429">
        <v>1</v>
      </c>
      <c r="H429" t="str">
        <f t="shared" si="10"/>
        <v>151041</v>
      </c>
      <c r="I429" t="s">
        <v>2710</v>
      </c>
      <c r="J429" t="s">
        <v>222</v>
      </c>
      <c r="K429">
        <v>42</v>
      </c>
      <c r="L429">
        <v>44274380</v>
      </c>
    </row>
    <row r="430" spans="6:14" x14ac:dyDescent="0.2">
      <c r="F430" s="3">
        <v>15104</v>
      </c>
      <c r="G430">
        <v>2</v>
      </c>
      <c r="H430" t="str">
        <f t="shared" si="10"/>
        <v>151042</v>
      </c>
      <c r="I430" t="s">
        <v>2710</v>
      </c>
      <c r="J430" t="s">
        <v>222</v>
      </c>
      <c r="K430">
        <v>54</v>
      </c>
      <c r="L430">
        <v>6929000</v>
      </c>
    </row>
    <row r="431" spans="6:14" x14ac:dyDescent="0.2">
      <c r="F431" s="3">
        <v>15104</v>
      </c>
      <c r="G431">
        <v>3</v>
      </c>
      <c r="H431" t="str">
        <f t="shared" si="10"/>
        <v>151043</v>
      </c>
      <c r="I431" t="s">
        <v>2710</v>
      </c>
      <c r="J431" t="s">
        <v>222</v>
      </c>
      <c r="K431">
        <v>52</v>
      </c>
      <c r="L431">
        <v>19965910</v>
      </c>
    </row>
    <row r="432" spans="6:14" x14ac:dyDescent="0.2">
      <c r="F432" s="3">
        <v>15104</v>
      </c>
      <c r="G432">
        <v>4</v>
      </c>
      <c r="H432" t="str">
        <f t="shared" si="10"/>
        <v>151044</v>
      </c>
      <c r="I432" t="s">
        <v>2710</v>
      </c>
      <c r="J432" t="s">
        <v>222</v>
      </c>
      <c r="K432">
        <v>48</v>
      </c>
      <c r="L432">
        <v>25996990</v>
      </c>
      <c r="M432">
        <v>1</v>
      </c>
      <c r="N432">
        <v>658880</v>
      </c>
    </row>
    <row r="433" spans="6:14" x14ac:dyDescent="0.2">
      <c r="F433" s="3">
        <v>15104</v>
      </c>
      <c r="G433">
        <v>5</v>
      </c>
      <c r="H433" t="str">
        <f t="shared" si="10"/>
        <v>151045</v>
      </c>
      <c r="I433" t="s">
        <v>2710</v>
      </c>
      <c r="J433" t="s">
        <v>222</v>
      </c>
      <c r="K433">
        <v>43</v>
      </c>
      <c r="L433">
        <v>40188630</v>
      </c>
    </row>
    <row r="434" spans="6:14" x14ac:dyDescent="0.2">
      <c r="F434" s="3">
        <v>15106</v>
      </c>
      <c r="G434">
        <v>0</v>
      </c>
      <c r="H434" t="str">
        <f t="shared" si="10"/>
        <v>151060</v>
      </c>
      <c r="I434" t="s">
        <v>2710</v>
      </c>
      <c r="J434" t="s">
        <v>223</v>
      </c>
      <c r="K434">
        <v>1</v>
      </c>
      <c r="L434">
        <v>113490</v>
      </c>
    </row>
    <row r="435" spans="6:14" x14ac:dyDescent="0.2">
      <c r="F435" s="3">
        <v>15106</v>
      </c>
      <c r="G435">
        <v>1</v>
      </c>
      <c r="H435" t="str">
        <f t="shared" si="10"/>
        <v>151061</v>
      </c>
      <c r="I435" t="s">
        <v>2710</v>
      </c>
      <c r="J435" t="s">
        <v>223</v>
      </c>
      <c r="K435">
        <v>8</v>
      </c>
      <c r="L435">
        <v>24840570</v>
      </c>
    </row>
    <row r="436" spans="6:14" x14ac:dyDescent="0.2">
      <c r="F436" s="3">
        <v>15106</v>
      </c>
      <c r="G436">
        <v>2</v>
      </c>
      <c r="H436" t="str">
        <f t="shared" si="10"/>
        <v>151062</v>
      </c>
      <c r="I436" t="s">
        <v>2710</v>
      </c>
      <c r="J436" t="s">
        <v>223</v>
      </c>
      <c r="K436">
        <v>28</v>
      </c>
      <c r="L436">
        <v>9187540</v>
      </c>
    </row>
    <row r="437" spans="6:14" x14ac:dyDescent="0.2">
      <c r="F437" s="3">
        <v>15106</v>
      </c>
      <c r="G437">
        <v>3</v>
      </c>
      <c r="H437" t="str">
        <f t="shared" si="10"/>
        <v>151063</v>
      </c>
      <c r="I437" t="s">
        <v>2710</v>
      </c>
      <c r="J437" t="s">
        <v>223</v>
      </c>
      <c r="K437">
        <v>53</v>
      </c>
      <c r="L437">
        <v>63868580</v>
      </c>
    </row>
    <row r="438" spans="6:14" x14ac:dyDescent="0.2">
      <c r="F438" s="3">
        <v>15106</v>
      </c>
      <c r="G438">
        <v>4</v>
      </c>
      <c r="H438" t="str">
        <f t="shared" si="10"/>
        <v>151064</v>
      </c>
      <c r="I438" t="s">
        <v>2710</v>
      </c>
      <c r="J438" t="s">
        <v>223</v>
      </c>
      <c r="K438">
        <v>74</v>
      </c>
      <c r="L438">
        <v>52867990</v>
      </c>
    </row>
    <row r="439" spans="6:14" x14ac:dyDescent="0.2">
      <c r="F439" s="3">
        <v>15106</v>
      </c>
      <c r="G439">
        <v>5</v>
      </c>
      <c r="H439" t="str">
        <f t="shared" si="10"/>
        <v>151065</v>
      </c>
      <c r="I439" t="s">
        <v>2710</v>
      </c>
      <c r="J439" t="s">
        <v>223</v>
      </c>
      <c r="K439">
        <v>49</v>
      </c>
      <c r="L439">
        <v>57114080</v>
      </c>
      <c r="M439">
        <v>1</v>
      </c>
      <c r="N439">
        <v>12997260</v>
      </c>
    </row>
    <row r="440" spans="6:14" x14ac:dyDescent="0.2">
      <c r="F440" s="3">
        <v>15109</v>
      </c>
      <c r="G440">
        <v>1</v>
      </c>
      <c r="H440" t="str">
        <f t="shared" si="10"/>
        <v>151091</v>
      </c>
      <c r="I440" t="s">
        <v>2715</v>
      </c>
      <c r="J440" t="s">
        <v>224</v>
      </c>
      <c r="K440">
        <v>6</v>
      </c>
      <c r="L440">
        <v>32276484</v>
      </c>
    </row>
    <row r="441" spans="6:14" x14ac:dyDescent="0.2">
      <c r="F441" s="3">
        <v>15109</v>
      </c>
      <c r="G441">
        <v>2</v>
      </c>
      <c r="H441" t="str">
        <f t="shared" si="10"/>
        <v>151092</v>
      </c>
      <c r="I441" t="s">
        <v>2715</v>
      </c>
      <c r="J441" t="s">
        <v>224</v>
      </c>
      <c r="K441">
        <v>17</v>
      </c>
      <c r="L441">
        <v>19534489</v>
      </c>
      <c r="M441">
        <v>4</v>
      </c>
      <c r="N441">
        <v>1188600</v>
      </c>
    </row>
    <row r="442" spans="6:14" x14ac:dyDescent="0.2">
      <c r="F442" s="3">
        <v>15109</v>
      </c>
      <c r="G442">
        <v>3</v>
      </c>
      <c r="H442" t="str">
        <f t="shared" si="10"/>
        <v>151093</v>
      </c>
      <c r="I442" t="s">
        <v>2715</v>
      </c>
      <c r="J442" t="s">
        <v>224</v>
      </c>
      <c r="K442">
        <v>7</v>
      </c>
      <c r="L442">
        <v>4727050</v>
      </c>
    </row>
    <row r="443" spans="6:14" x14ac:dyDescent="0.2">
      <c r="F443" s="3">
        <v>15109</v>
      </c>
      <c r="G443">
        <v>4</v>
      </c>
      <c r="H443" t="str">
        <f t="shared" si="10"/>
        <v>151094</v>
      </c>
      <c r="I443" t="s">
        <v>2715</v>
      </c>
      <c r="J443" t="s">
        <v>224</v>
      </c>
      <c r="K443">
        <v>45</v>
      </c>
      <c r="L443">
        <v>140608612</v>
      </c>
    </row>
    <row r="444" spans="6:14" x14ac:dyDescent="0.2">
      <c r="F444" s="3">
        <v>15109</v>
      </c>
      <c r="G444">
        <v>5</v>
      </c>
      <c r="H444" t="str">
        <f t="shared" si="10"/>
        <v>151095</v>
      </c>
      <c r="I444" t="s">
        <v>2715</v>
      </c>
      <c r="J444" t="s">
        <v>224</v>
      </c>
      <c r="K444">
        <v>127</v>
      </c>
      <c r="L444">
        <v>198815631</v>
      </c>
    </row>
    <row r="445" spans="6:14" x14ac:dyDescent="0.2">
      <c r="F445" s="3">
        <v>15114</v>
      </c>
      <c r="G445">
        <v>0</v>
      </c>
      <c r="H445" t="str">
        <f t="shared" si="10"/>
        <v>151140</v>
      </c>
      <c r="I445" t="s">
        <v>2709</v>
      </c>
      <c r="J445" t="s">
        <v>225</v>
      </c>
      <c r="K445">
        <v>4</v>
      </c>
      <c r="L445">
        <v>612675</v>
      </c>
    </row>
    <row r="446" spans="6:14" x14ac:dyDescent="0.2">
      <c r="F446" s="3">
        <v>15114</v>
      </c>
      <c r="G446">
        <v>1</v>
      </c>
      <c r="H446" t="str">
        <f t="shared" si="10"/>
        <v>151141</v>
      </c>
      <c r="I446" t="s">
        <v>2709</v>
      </c>
      <c r="J446" t="s">
        <v>225</v>
      </c>
      <c r="K446">
        <v>5</v>
      </c>
      <c r="L446">
        <v>635005</v>
      </c>
    </row>
    <row r="447" spans="6:14" x14ac:dyDescent="0.2">
      <c r="F447" s="3">
        <v>15114</v>
      </c>
      <c r="G447">
        <v>2</v>
      </c>
      <c r="H447" t="str">
        <f t="shared" si="10"/>
        <v>151142</v>
      </c>
      <c r="I447" t="s">
        <v>2709</v>
      </c>
      <c r="J447" t="s">
        <v>225</v>
      </c>
      <c r="K447">
        <v>5</v>
      </c>
      <c r="L447">
        <v>3625235</v>
      </c>
    </row>
    <row r="448" spans="6:14" x14ac:dyDescent="0.2">
      <c r="F448" s="3">
        <v>15114</v>
      </c>
      <c r="G448">
        <v>3</v>
      </c>
      <c r="H448" t="str">
        <f t="shared" si="10"/>
        <v>151143</v>
      </c>
      <c r="I448" t="s">
        <v>2709</v>
      </c>
      <c r="J448" t="s">
        <v>225</v>
      </c>
      <c r="K448">
        <v>40</v>
      </c>
      <c r="L448">
        <v>8747900</v>
      </c>
    </row>
    <row r="449" spans="6:14" x14ac:dyDescent="0.2">
      <c r="F449" s="3">
        <v>15114</v>
      </c>
      <c r="G449">
        <v>4</v>
      </c>
      <c r="H449" t="str">
        <f t="shared" si="10"/>
        <v>151144</v>
      </c>
      <c r="I449" t="s">
        <v>2709</v>
      </c>
      <c r="J449" t="s">
        <v>225</v>
      </c>
      <c r="K449">
        <v>26</v>
      </c>
      <c r="L449">
        <v>7582340</v>
      </c>
    </row>
    <row r="450" spans="6:14" x14ac:dyDescent="0.2">
      <c r="F450" s="3">
        <v>15114</v>
      </c>
      <c r="G450">
        <v>5</v>
      </c>
      <c r="H450" t="str">
        <f t="shared" si="10"/>
        <v>151145</v>
      </c>
      <c r="I450" t="s">
        <v>2709</v>
      </c>
      <c r="J450" t="s">
        <v>225</v>
      </c>
      <c r="K450">
        <v>41</v>
      </c>
      <c r="L450">
        <v>7184165</v>
      </c>
    </row>
    <row r="451" spans="6:14" x14ac:dyDescent="0.2">
      <c r="F451" s="3">
        <v>15131</v>
      </c>
      <c r="G451">
        <v>1</v>
      </c>
      <c r="H451" t="str">
        <f t="shared" ref="H451:H514" si="11">F451&amp;G451</f>
        <v>151311</v>
      </c>
      <c r="I451" t="s">
        <v>2710</v>
      </c>
      <c r="J451" t="s">
        <v>226</v>
      </c>
      <c r="K451">
        <v>4</v>
      </c>
      <c r="L451">
        <v>18767130</v>
      </c>
    </row>
    <row r="452" spans="6:14" x14ac:dyDescent="0.2">
      <c r="F452" s="3">
        <v>15131</v>
      </c>
      <c r="G452">
        <v>2</v>
      </c>
      <c r="H452" t="str">
        <f t="shared" si="11"/>
        <v>151312</v>
      </c>
      <c r="I452" t="s">
        <v>2710</v>
      </c>
      <c r="J452" t="s">
        <v>226</v>
      </c>
      <c r="K452">
        <v>5</v>
      </c>
      <c r="L452">
        <v>7678890</v>
      </c>
    </row>
    <row r="453" spans="6:14" x14ac:dyDescent="0.2">
      <c r="F453" s="3">
        <v>15131</v>
      </c>
      <c r="G453">
        <v>3</v>
      </c>
      <c r="H453" t="str">
        <f t="shared" si="11"/>
        <v>151313</v>
      </c>
      <c r="I453" t="s">
        <v>2710</v>
      </c>
      <c r="J453" t="s">
        <v>226</v>
      </c>
      <c r="K453">
        <v>10</v>
      </c>
      <c r="L453">
        <v>2777020</v>
      </c>
    </row>
    <row r="454" spans="6:14" x14ac:dyDescent="0.2">
      <c r="F454" s="3">
        <v>15131</v>
      </c>
      <c r="G454">
        <v>4</v>
      </c>
      <c r="H454" t="str">
        <f t="shared" si="11"/>
        <v>151314</v>
      </c>
      <c r="I454" t="s">
        <v>2710</v>
      </c>
      <c r="J454" t="s">
        <v>226</v>
      </c>
      <c r="K454">
        <v>51</v>
      </c>
      <c r="L454">
        <v>57557220</v>
      </c>
    </row>
    <row r="455" spans="6:14" x14ac:dyDescent="0.2">
      <c r="F455" s="3">
        <v>15131</v>
      </c>
      <c r="G455">
        <v>5</v>
      </c>
      <c r="H455" t="str">
        <f t="shared" si="11"/>
        <v>151315</v>
      </c>
      <c r="I455" t="s">
        <v>2710</v>
      </c>
      <c r="J455" t="s">
        <v>226</v>
      </c>
      <c r="K455">
        <v>78</v>
      </c>
      <c r="L455">
        <v>52695200</v>
      </c>
    </row>
    <row r="456" spans="6:14" x14ac:dyDescent="0.2">
      <c r="F456" s="3">
        <v>15135</v>
      </c>
      <c r="G456">
        <v>0</v>
      </c>
      <c r="H456" t="str">
        <f t="shared" si="11"/>
        <v>151350</v>
      </c>
      <c r="I456" t="s">
        <v>2710</v>
      </c>
      <c r="J456" t="s">
        <v>227</v>
      </c>
      <c r="K456">
        <v>5</v>
      </c>
      <c r="L456">
        <v>18396460</v>
      </c>
    </row>
    <row r="457" spans="6:14" x14ac:dyDescent="0.2">
      <c r="F457" s="3">
        <v>15135</v>
      </c>
      <c r="G457">
        <v>1</v>
      </c>
      <c r="H457" t="str">
        <f t="shared" si="11"/>
        <v>151351</v>
      </c>
      <c r="I457" t="s">
        <v>2710</v>
      </c>
      <c r="J457" t="s">
        <v>227</v>
      </c>
      <c r="K457">
        <v>70</v>
      </c>
      <c r="L457">
        <v>42422370</v>
      </c>
    </row>
    <row r="458" spans="6:14" x14ac:dyDescent="0.2">
      <c r="F458" s="3">
        <v>15135</v>
      </c>
      <c r="G458">
        <v>2</v>
      </c>
      <c r="H458" t="str">
        <f t="shared" si="11"/>
        <v>151352</v>
      </c>
      <c r="I458" t="s">
        <v>2710</v>
      </c>
      <c r="J458" t="s">
        <v>227</v>
      </c>
      <c r="K458">
        <v>22</v>
      </c>
      <c r="L458">
        <v>41551980</v>
      </c>
    </row>
    <row r="459" spans="6:14" x14ac:dyDescent="0.2">
      <c r="F459" s="3">
        <v>15135</v>
      </c>
      <c r="G459">
        <v>3</v>
      </c>
      <c r="H459" t="str">
        <f t="shared" si="11"/>
        <v>151353</v>
      </c>
      <c r="I459" t="s">
        <v>2710</v>
      </c>
      <c r="J459" t="s">
        <v>227</v>
      </c>
      <c r="K459">
        <v>55</v>
      </c>
      <c r="L459">
        <v>20601310</v>
      </c>
    </row>
    <row r="460" spans="6:14" x14ac:dyDescent="0.2">
      <c r="F460" s="3">
        <v>15135</v>
      </c>
      <c r="G460">
        <v>4</v>
      </c>
      <c r="H460" t="str">
        <f t="shared" si="11"/>
        <v>151354</v>
      </c>
      <c r="I460" t="s">
        <v>2710</v>
      </c>
      <c r="J460" t="s">
        <v>227</v>
      </c>
      <c r="K460">
        <v>117</v>
      </c>
      <c r="L460">
        <v>49175680</v>
      </c>
      <c r="M460">
        <v>1</v>
      </c>
      <c r="N460">
        <v>329760</v>
      </c>
    </row>
    <row r="461" spans="6:14" x14ac:dyDescent="0.2">
      <c r="F461" s="3">
        <v>15135</v>
      </c>
      <c r="G461">
        <v>5</v>
      </c>
      <c r="H461" t="str">
        <f t="shared" si="11"/>
        <v>151355</v>
      </c>
      <c r="I461" t="s">
        <v>2710</v>
      </c>
      <c r="J461" t="s">
        <v>227</v>
      </c>
      <c r="K461">
        <v>102</v>
      </c>
      <c r="L461">
        <v>66122020</v>
      </c>
    </row>
    <row r="462" spans="6:14" x14ac:dyDescent="0.2">
      <c r="F462" s="3">
        <v>15162</v>
      </c>
      <c r="G462">
        <v>0</v>
      </c>
      <c r="H462" t="str">
        <f t="shared" si="11"/>
        <v>151620</v>
      </c>
      <c r="I462" t="s">
        <v>2709</v>
      </c>
      <c r="J462" t="s">
        <v>228</v>
      </c>
      <c r="K462">
        <v>8</v>
      </c>
      <c r="L462">
        <v>2154730</v>
      </c>
    </row>
    <row r="463" spans="6:14" x14ac:dyDescent="0.2">
      <c r="F463" s="3">
        <v>15162</v>
      </c>
      <c r="G463">
        <v>1</v>
      </c>
      <c r="H463" t="str">
        <f t="shared" si="11"/>
        <v>151621</v>
      </c>
      <c r="I463" t="s">
        <v>2709</v>
      </c>
      <c r="J463" t="s">
        <v>228</v>
      </c>
      <c r="K463">
        <v>137</v>
      </c>
      <c r="L463">
        <v>26094627.5</v>
      </c>
    </row>
    <row r="464" spans="6:14" x14ac:dyDescent="0.2">
      <c r="F464" s="3">
        <v>15162</v>
      </c>
      <c r="G464">
        <v>2</v>
      </c>
      <c r="H464" t="str">
        <f t="shared" si="11"/>
        <v>151622</v>
      </c>
      <c r="I464" t="s">
        <v>2709</v>
      </c>
      <c r="J464" t="s">
        <v>228</v>
      </c>
      <c r="K464">
        <v>55</v>
      </c>
      <c r="L464">
        <v>13463550</v>
      </c>
    </row>
    <row r="465" spans="6:14" x14ac:dyDescent="0.2">
      <c r="F465" s="3">
        <v>15162</v>
      </c>
      <c r="G465">
        <v>3</v>
      </c>
      <c r="H465" t="str">
        <f t="shared" si="11"/>
        <v>151623</v>
      </c>
      <c r="I465" t="s">
        <v>2709</v>
      </c>
      <c r="J465" t="s">
        <v>228</v>
      </c>
      <c r="K465">
        <v>42</v>
      </c>
      <c r="L465">
        <v>8568910</v>
      </c>
    </row>
    <row r="466" spans="6:14" x14ac:dyDescent="0.2">
      <c r="F466" s="3">
        <v>15162</v>
      </c>
      <c r="G466">
        <v>4</v>
      </c>
      <c r="H466" t="str">
        <f t="shared" si="11"/>
        <v>151624</v>
      </c>
      <c r="I466" t="s">
        <v>2709</v>
      </c>
      <c r="J466" t="s">
        <v>228</v>
      </c>
      <c r="K466">
        <v>178</v>
      </c>
      <c r="L466">
        <v>72529255</v>
      </c>
    </row>
    <row r="467" spans="6:14" x14ac:dyDescent="0.2">
      <c r="F467" s="3">
        <v>15162</v>
      </c>
      <c r="G467">
        <v>5</v>
      </c>
      <c r="H467" t="str">
        <f t="shared" si="11"/>
        <v>151625</v>
      </c>
      <c r="I467" t="s">
        <v>2709</v>
      </c>
      <c r="J467" t="s">
        <v>228</v>
      </c>
      <c r="K467">
        <v>171</v>
      </c>
      <c r="L467">
        <v>65507160</v>
      </c>
    </row>
    <row r="468" spans="6:14" x14ac:dyDescent="0.2">
      <c r="F468" s="3">
        <v>15172</v>
      </c>
      <c r="G468">
        <v>0</v>
      </c>
      <c r="H468" t="str">
        <f t="shared" si="11"/>
        <v>151720</v>
      </c>
      <c r="I468" t="s">
        <v>2710</v>
      </c>
      <c r="J468" t="s">
        <v>229</v>
      </c>
      <c r="K468">
        <v>21</v>
      </c>
      <c r="L468">
        <v>3753790</v>
      </c>
    </row>
    <row r="469" spans="6:14" x14ac:dyDescent="0.2">
      <c r="F469" s="3">
        <v>15172</v>
      </c>
      <c r="G469">
        <v>1</v>
      </c>
      <c r="H469" t="str">
        <f t="shared" si="11"/>
        <v>151721</v>
      </c>
      <c r="I469" t="s">
        <v>2710</v>
      </c>
      <c r="J469" t="s">
        <v>229</v>
      </c>
      <c r="K469">
        <v>209</v>
      </c>
      <c r="L469">
        <v>72798145</v>
      </c>
    </row>
    <row r="470" spans="6:14" x14ac:dyDescent="0.2">
      <c r="F470" s="3">
        <v>15172</v>
      </c>
      <c r="G470">
        <v>2</v>
      </c>
      <c r="H470" t="str">
        <f t="shared" si="11"/>
        <v>151722</v>
      </c>
      <c r="I470" t="s">
        <v>2710</v>
      </c>
      <c r="J470" t="s">
        <v>229</v>
      </c>
      <c r="K470">
        <v>50</v>
      </c>
      <c r="L470">
        <v>26781930</v>
      </c>
    </row>
    <row r="471" spans="6:14" x14ac:dyDescent="0.2">
      <c r="F471" s="3">
        <v>15172</v>
      </c>
      <c r="G471">
        <v>3</v>
      </c>
      <c r="H471" t="str">
        <f t="shared" si="11"/>
        <v>151723</v>
      </c>
      <c r="I471" t="s">
        <v>2710</v>
      </c>
      <c r="J471" t="s">
        <v>229</v>
      </c>
      <c r="K471">
        <v>87</v>
      </c>
      <c r="L471">
        <v>69422270</v>
      </c>
    </row>
    <row r="472" spans="6:14" x14ac:dyDescent="0.2">
      <c r="F472" s="3">
        <v>15172</v>
      </c>
      <c r="G472">
        <v>4</v>
      </c>
      <c r="H472" t="str">
        <f t="shared" si="11"/>
        <v>151724</v>
      </c>
      <c r="I472" t="s">
        <v>2710</v>
      </c>
      <c r="J472" t="s">
        <v>229</v>
      </c>
      <c r="K472">
        <v>168</v>
      </c>
      <c r="L472">
        <v>280320360</v>
      </c>
    </row>
    <row r="473" spans="6:14" x14ac:dyDescent="0.2">
      <c r="F473" s="3">
        <v>15172</v>
      </c>
      <c r="G473">
        <v>5</v>
      </c>
      <c r="H473" t="str">
        <f t="shared" si="11"/>
        <v>151725</v>
      </c>
      <c r="I473" t="s">
        <v>2710</v>
      </c>
      <c r="J473" t="s">
        <v>229</v>
      </c>
      <c r="K473">
        <v>190</v>
      </c>
      <c r="L473">
        <v>375444010</v>
      </c>
    </row>
    <row r="474" spans="6:14" x14ac:dyDescent="0.2">
      <c r="F474" s="3">
        <v>15176</v>
      </c>
      <c r="G474">
        <v>0</v>
      </c>
      <c r="H474" t="str">
        <f t="shared" si="11"/>
        <v>151760</v>
      </c>
      <c r="I474" t="s">
        <v>2708</v>
      </c>
      <c r="J474" t="s">
        <v>230</v>
      </c>
      <c r="K474">
        <v>336</v>
      </c>
      <c r="L474">
        <v>774490640</v>
      </c>
      <c r="M474">
        <v>5</v>
      </c>
      <c r="N474">
        <v>10025920</v>
      </c>
    </row>
    <row r="475" spans="6:14" x14ac:dyDescent="0.2">
      <c r="F475" s="3">
        <v>15176</v>
      </c>
      <c r="G475">
        <v>1</v>
      </c>
      <c r="H475" t="str">
        <f t="shared" si="11"/>
        <v>151761</v>
      </c>
      <c r="I475" t="s">
        <v>2708</v>
      </c>
      <c r="J475" t="s">
        <v>230</v>
      </c>
      <c r="K475">
        <v>2093</v>
      </c>
      <c r="L475">
        <v>2580422800</v>
      </c>
      <c r="M475">
        <v>2</v>
      </c>
      <c r="N475">
        <v>4486240</v>
      </c>
    </row>
    <row r="476" spans="6:14" x14ac:dyDescent="0.2">
      <c r="F476" s="3">
        <v>15176</v>
      </c>
      <c r="G476">
        <v>2</v>
      </c>
      <c r="H476" t="str">
        <f t="shared" si="11"/>
        <v>151762</v>
      </c>
      <c r="I476" t="s">
        <v>2708</v>
      </c>
      <c r="J476" t="s">
        <v>230</v>
      </c>
      <c r="K476">
        <v>2100</v>
      </c>
      <c r="L476">
        <v>3211668640</v>
      </c>
      <c r="M476">
        <v>1</v>
      </c>
      <c r="N476">
        <v>395680</v>
      </c>
    </row>
    <row r="477" spans="6:14" x14ac:dyDescent="0.2">
      <c r="F477" s="3">
        <v>15176</v>
      </c>
      <c r="G477">
        <v>3</v>
      </c>
      <c r="H477" t="str">
        <f t="shared" si="11"/>
        <v>151763</v>
      </c>
      <c r="I477" t="s">
        <v>2708</v>
      </c>
      <c r="J477" t="s">
        <v>230</v>
      </c>
      <c r="K477">
        <v>1767</v>
      </c>
      <c r="L477">
        <v>4442169930</v>
      </c>
      <c r="M477">
        <v>3</v>
      </c>
      <c r="N477">
        <v>8071200</v>
      </c>
    </row>
    <row r="478" spans="6:14" x14ac:dyDescent="0.2">
      <c r="F478" s="3">
        <v>15176</v>
      </c>
      <c r="G478">
        <v>4</v>
      </c>
      <c r="H478" t="str">
        <f t="shared" si="11"/>
        <v>151764</v>
      </c>
      <c r="I478" t="s">
        <v>2708</v>
      </c>
      <c r="J478" t="s">
        <v>230</v>
      </c>
      <c r="K478">
        <v>2790</v>
      </c>
      <c r="L478">
        <v>8918945880</v>
      </c>
      <c r="M478">
        <v>9</v>
      </c>
      <c r="N478">
        <v>61499360</v>
      </c>
    </row>
    <row r="479" spans="6:14" x14ac:dyDescent="0.2">
      <c r="F479" s="3">
        <v>15176</v>
      </c>
      <c r="G479">
        <v>5</v>
      </c>
      <c r="H479" t="str">
        <f t="shared" si="11"/>
        <v>151765</v>
      </c>
      <c r="I479" t="s">
        <v>2708</v>
      </c>
      <c r="J479" t="s">
        <v>230</v>
      </c>
      <c r="K479">
        <v>6313</v>
      </c>
      <c r="L479">
        <v>28542539248</v>
      </c>
      <c r="M479">
        <v>245</v>
      </c>
      <c r="N479">
        <v>2484252720</v>
      </c>
    </row>
    <row r="480" spans="6:14" x14ac:dyDescent="0.2">
      <c r="F480" s="3">
        <v>15180</v>
      </c>
      <c r="G480">
        <v>0</v>
      </c>
      <c r="H480" t="str">
        <f t="shared" si="11"/>
        <v>151800</v>
      </c>
      <c r="I480" t="s">
        <v>2710</v>
      </c>
      <c r="J480" t="s">
        <v>231</v>
      </c>
      <c r="K480">
        <v>196</v>
      </c>
      <c r="L480">
        <v>96453450</v>
      </c>
    </row>
    <row r="481" spans="6:14" x14ac:dyDescent="0.2">
      <c r="F481" s="3">
        <v>15180</v>
      </c>
      <c r="G481">
        <v>1</v>
      </c>
      <c r="H481" t="str">
        <f t="shared" si="11"/>
        <v>151801</v>
      </c>
      <c r="I481" t="s">
        <v>2710</v>
      </c>
      <c r="J481" t="s">
        <v>231</v>
      </c>
      <c r="K481">
        <v>17</v>
      </c>
      <c r="L481">
        <v>8112000</v>
      </c>
    </row>
    <row r="482" spans="6:14" x14ac:dyDescent="0.2">
      <c r="F482" s="3">
        <v>15180</v>
      </c>
      <c r="G482">
        <v>3</v>
      </c>
      <c r="H482" t="str">
        <f t="shared" si="11"/>
        <v>151803</v>
      </c>
      <c r="I482" t="s">
        <v>2710</v>
      </c>
      <c r="J482" t="s">
        <v>231</v>
      </c>
      <c r="K482">
        <v>6</v>
      </c>
      <c r="L482">
        <v>3313610</v>
      </c>
    </row>
    <row r="483" spans="6:14" x14ac:dyDescent="0.2">
      <c r="F483" s="3">
        <v>15180</v>
      </c>
      <c r="G483">
        <v>4</v>
      </c>
      <c r="H483" t="str">
        <f t="shared" si="11"/>
        <v>151804</v>
      </c>
      <c r="I483" t="s">
        <v>2710</v>
      </c>
      <c r="J483" t="s">
        <v>231</v>
      </c>
      <c r="K483">
        <v>82</v>
      </c>
      <c r="L483">
        <v>27326620</v>
      </c>
    </row>
    <row r="484" spans="6:14" x14ac:dyDescent="0.2">
      <c r="F484" s="3">
        <v>15180</v>
      </c>
      <c r="G484">
        <v>5</v>
      </c>
      <c r="H484" t="str">
        <f t="shared" si="11"/>
        <v>151805</v>
      </c>
      <c r="I484" t="s">
        <v>2710</v>
      </c>
      <c r="J484" t="s">
        <v>231</v>
      </c>
      <c r="K484">
        <v>81</v>
      </c>
      <c r="L484">
        <v>55794040</v>
      </c>
    </row>
    <row r="485" spans="6:14" x14ac:dyDescent="0.2">
      <c r="F485" s="3">
        <v>15183</v>
      </c>
      <c r="G485">
        <v>1</v>
      </c>
      <c r="H485" t="str">
        <f t="shared" si="11"/>
        <v>151831</v>
      </c>
      <c r="I485" t="s">
        <v>2710</v>
      </c>
      <c r="J485" t="s">
        <v>232</v>
      </c>
      <c r="K485">
        <v>268</v>
      </c>
      <c r="L485">
        <v>80841370</v>
      </c>
    </row>
    <row r="486" spans="6:14" x14ac:dyDescent="0.2">
      <c r="F486" s="3">
        <v>15183</v>
      </c>
      <c r="G486">
        <v>2</v>
      </c>
      <c r="H486" t="str">
        <f t="shared" si="11"/>
        <v>151832</v>
      </c>
      <c r="I486" t="s">
        <v>2710</v>
      </c>
      <c r="J486" t="s">
        <v>232</v>
      </c>
      <c r="K486">
        <v>135</v>
      </c>
      <c r="L486">
        <v>138905760</v>
      </c>
      <c r="M486">
        <v>2</v>
      </c>
      <c r="N486">
        <v>2975200</v>
      </c>
    </row>
    <row r="487" spans="6:14" x14ac:dyDescent="0.2">
      <c r="F487" s="3">
        <v>15183</v>
      </c>
      <c r="G487">
        <v>3</v>
      </c>
      <c r="H487" t="str">
        <f t="shared" si="11"/>
        <v>151833</v>
      </c>
      <c r="I487" t="s">
        <v>2710</v>
      </c>
      <c r="J487" t="s">
        <v>232</v>
      </c>
      <c r="K487">
        <v>91</v>
      </c>
      <c r="L487">
        <v>57350100</v>
      </c>
    </row>
    <row r="488" spans="6:14" x14ac:dyDescent="0.2">
      <c r="F488" s="3">
        <v>15183</v>
      </c>
      <c r="G488">
        <v>4</v>
      </c>
      <c r="H488" t="str">
        <f t="shared" si="11"/>
        <v>151834</v>
      </c>
      <c r="I488" t="s">
        <v>2710</v>
      </c>
      <c r="J488" t="s">
        <v>232</v>
      </c>
      <c r="K488">
        <v>281</v>
      </c>
      <c r="L488">
        <v>210819280</v>
      </c>
      <c r="M488">
        <v>10</v>
      </c>
      <c r="N488">
        <v>15483120</v>
      </c>
    </row>
    <row r="489" spans="6:14" x14ac:dyDescent="0.2">
      <c r="F489" s="3">
        <v>15183</v>
      </c>
      <c r="G489">
        <v>5</v>
      </c>
      <c r="H489" t="str">
        <f t="shared" si="11"/>
        <v>151835</v>
      </c>
      <c r="I489" t="s">
        <v>2710</v>
      </c>
      <c r="J489" t="s">
        <v>232</v>
      </c>
      <c r="K489">
        <v>327</v>
      </c>
      <c r="L489">
        <v>339254770</v>
      </c>
      <c r="M489">
        <v>8</v>
      </c>
      <c r="N489">
        <v>32646270</v>
      </c>
    </row>
    <row r="490" spans="6:14" x14ac:dyDescent="0.2">
      <c r="F490" s="3">
        <v>15185</v>
      </c>
      <c r="G490">
        <v>0</v>
      </c>
      <c r="H490" t="str">
        <f t="shared" si="11"/>
        <v>151850</v>
      </c>
      <c r="I490" t="s">
        <v>2715</v>
      </c>
      <c r="J490" t="s">
        <v>233</v>
      </c>
      <c r="K490">
        <v>13</v>
      </c>
      <c r="L490">
        <v>65150653</v>
      </c>
    </row>
    <row r="491" spans="6:14" x14ac:dyDescent="0.2">
      <c r="F491" s="3">
        <v>15185</v>
      </c>
      <c r="G491">
        <v>1</v>
      </c>
      <c r="H491" t="str">
        <f t="shared" si="11"/>
        <v>151851</v>
      </c>
      <c r="I491" t="s">
        <v>2715</v>
      </c>
      <c r="J491" t="s">
        <v>233</v>
      </c>
      <c r="K491">
        <v>30</v>
      </c>
      <c r="L491">
        <v>62285490</v>
      </c>
    </row>
    <row r="492" spans="6:14" x14ac:dyDescent="0.2">
      <c r="F492" s="3">
        <v>15185</v>
      </c>
      <c r="G492">
        <v>2</v>
      </c>
      <c r="H492" t="str">
        <f t="shared" si="11"/>
        <v>151852</v>
      </c>
      <c r="I492" t="s">
        <v>2715</v>
      </c>
      <c r="J492" t="s">
        <v>233</v>
      </c>
      <c r="K492">
        <v>21</v>
      </c>
      <c r="L492">
        <v>75874789</v>
      </c>
    </row>
    <row r="493" spans="6:14" x14ac:dyDescent="0.2">
      <c r="F493" s="3">
        <v>15185</v>
      </c>
      <c r="G493">
        <v>3</v>
      </c>
      <c r="H493" t="str">
        <f t="shared" si="11"/>
        <v>151853</v>
      </c>
      <c r="I493" t="s">
        <v>2715</v>
      </c>
      <c r="J493" t="s">
        <v>233</v>
      </c>
      <c r="K493">
        <v>62</v>
      </c>
      <c r="L493">
        <v>220899729</v>
      </c>
    </row>
    <row r="494" spans="6:14" x14ac:dyDescent="0.2">
      <c r="F494" s="3">
        <v>15185</v>
      </c>
      <c r="G494">
        <v>4</v>
      </c>
      <c r="H494" t="str">
        <f t="shared" si="11"/>
        <v>151854</v>
      </c>
      <c r="I494" t="s">
        <v>2715</v>
      </c>
      <c r="J494" t="s">
        <v>233</v>
      </c>
      <c r="K494">
        <v>114</v>
      </c>
      <c r="L494">
        <v>411844137.5</v>
      </c>
      <c r="M494">
        <v>1</v>
      </c>
      <c r="N494">
        <v>451850</v>
      </c>
    </row>
    <row r="495" spans="6:14" x14ac:dyDescent="0.2">
      <c r="F495" s="3">
        <v>15185</v>
      </c>
      <c r="G495">
        <v>5</v>
      </c>
      <c r="H495" t="str">
        <f t="shared" si="11"/>
        <v>151855</v>
      </c>
      <c r="I495" t="s">
        <v>2715</v>
      </c>
      <c r="J495" t="s">
        <v>233</v>
      </c>
      <c r="K495">
        <v>137</v>
      </c>
      <c r="L495">
        <v>624254597.5</v>
      </c>
      <c r="M495">
        <v>1</v>
      </c>
      <c r="N495">
        <v>65604200</v>
      </c>
    </row>
    <row r="496" spans="6:14" x14ac:dyDescent="0.2">
      <c r="F496" s="3">
        <v>15187</v>
      </c>
      <c r="G496">
        <v>1</v>
      </c>
      <c r="H496" t="str">
        <f t="shared" si="11"/>
        <v>151871</v>
      </c>
      <c r="I496" t="s">
        <v>2706</v>
      </c>
      <c r="J496" t="s">
        <v>234</v>
      </c>
      <c r="K496">
        <v>82</v>
      </c>
      <c r="L496">
        <v>59511250</v>
      </c>
    </row>
    <row r="497" spans="6:14" x14ac:dyDescent="0.2">
      <c r="F497" s="3">
        <v>15187</v>
      </c>
      <c r="G497">
        <v>3</v>
      </c>
      <c r="H497" t="str">
        <f t="shared" si="11"/>
        <v>151873</v>
      </c>
      <c r="I497" t="s">
        <v>2706</v>
      </c>
      <c r="J497" t="s">
        <v>234</v>
      </c>
      <c r="K497">
        <v>46</v>
      </c>
      <c r="L497">
        <v>92836770</v>
      </c>
    </row>
    <row r="498" spans="6:14" x14ac:dyDescent="0.2">
      <c r="F498" s="3">
        <v>15187</v>
      </c>
      <c r="G498">
        <v>4</v>
      </c>
      <c r="H498" t="str">
        <f t="shared" si="11"/>
        <v>151874</v>
      </c>
      <c r="I498" t="s">
        <v>2706</v>
      </c>
      <c r="J498" t="s">
        <v>234</v>
      </c>
      <c r="K498">
        <v>39</v>
      </c>
      <c r="L498">
        <v>14584900</v>
      </c>
    </row>
    <row r="499" spans="6:14" x14ac:dyDescent="0.2">
      <c r="F499" s="3">
        <v>15187</v>
      </c>
      <c r="G499">
        <v>5</v>
      </c>
      <c r="H499" t="str">
        <f t="shared" si="11"/>
        <v>151875</v>
      </c>
      <c r="I499" t="s">
        <v>2706</v>
      </c>
      <c r="J499" t="s">
        <v>234</v>
      </c>
      <c r="K499">
        <v>82</v>
      </c>
      <c r="L499">
        <v>161404150</v>
      </c>
    </row>
    <row r="500" spans="6:14" x14ac:dyDescent="0.2">
      <c r="F500" s="3">
        <v>15189</v>
      </c>
      <c r="G500">
        <v>1</v>
      </c>
      <c r="H500" t="str">
        <f t="shared" si="11"/>
        <v>151891</v>
      </c>
      <c r="I500" t="s">
        <v>2710</v>
      </c>
      <c r="J500" t="s">
        <v>235</v>
      </c>
      <c r="K500">
        <v>76</v>
      </c>
      <c r="L500">
        <v>25133650</v>
      </c>
    </row>
    <row r="501" spans="6:14" x14ac:dyDescent="0.2">
      <c r="F501" s="3">
        <v>15189</v>
      </c>
      <c r="G501">
        <v>2</v>
      </c>
      <c r="H501" t="str">
        <f t="shared" si="11"/>
        <v>151892</v>
      </c>
      <c r="I501" t="s">
        <v>2710</v>
      </c>
      <c r="J501" t="s">
        <v>235</v>
      </c>
      <c r="K501">
        <v>147</v>
      </c>
      <c r="L501">
        <v>25296375</v>
      </c>
    </row>
    <row r="502" spans="6:14" x14ac:dyDescent="0.2">
      <c r="F502" s="3">
        <v>15189</v>
      </c>
      <c r="G502">
        <v>3</v>
      </c>
      <c r="H502" t="str">
        <f t="shared" si="11"/>
        <v>151893</v>
      </c>
      <c r="I502" t="s">
        <v>2710</v>
      </c>
      <c r="J502" t="s">
        <v>235</v>
      </c>
      <c r="K502">
        <v>154</v>
      </c>
      <c r="L502">
        <v>62168110</v>
      </c>
    </row>
    <row r="503" spans="6:14" x14ac:dyDescent="0.2">
      <c r="F503" s="3">
        <v>15189</v>
      </c>
      <c r="G503">
        <v>4</v>
      </c>
      <c r="H503" t="str">
        <f t="shared" si="11"/>
        <v>151894</v>
      </c>
      <c r="I503" t="s">
        <v>2710</v>
      </c>
      <c r="J503" t="s">
        <v>235</v>
      </c>
      <c r="K503">
        <v>155</v>
      </c>
      <c r="L503">
        <v>102376720</v>
      </c>
    </row>
    <row r="504" spans="6:14" x14ac:dyDescent="0.2">
      <c r="F504" s="3">
        <v>15189</v>
      </c>
      <c r="G504">
        <v>5</v>
      </c>
      <c r="H504" t="str">
        <f t="shared" si="11"/>
        <v>151895</v>
      </c>
      <c r="I504" t="s">
        <v>2710</v>
      </c>
      <c r="J504" t="s">
        <v>235</v>
      </c>
      <c r="K504">
        <v>211</v>
      </c>
      <c r="L504">
        <v>192864710</v>
      </c>
    </row>
    <row r="505" spans="6:14" x14ac:dyDescent="0.2">
      <c r="F505" s="3">
        <v>15204</v>
      </c>
      <c r="G505">
        <v>1</v>
      </c>
      <c r="H505" t="str">
        <f t="shared" si="11"/>
        <v>152041</v>
      </c>
      <c r="I505" t="s">
        <v>2706</v>
      </c>
      <c r="J505" t="s">
        <v>236</v>
      </c>
      <c r="K505">
        <v>58</v>
      </c>
      <c r="L505">
        <v>263262600</v>
      </c>
      <c r="M505">
        <v>1</v>
      </c>
      <c r="N505">
        <v>2933450</v>
      </c>
    </row>
    <row r="506" spans="6:14" x14ac:dyDescent="0.2">
      <c r="F506" s="3">
        <v>15204</v>
      </c>
      <c r="G506">
        <v>2</v>
      </c>
      <c r="H506" t="str">
        <f t="shared" si="11"/>
        <v>152042</v>
      </c>
      <c r="I506" t="s">
        <v>2706</v>
      </c>
      <c r="J506" t="s">
        <v>236</v>
      </c>
      <c r="K506">
        <v>152</v>
      </c>
      <c r="L506">
        <v>381552500</v>
      </c>
    </row>
    <row r="507" spans="6:14" x14ac:dyDescent="0.2">
      <c r="F507" s="3">
        <v>15204</v>
      </c>
      <c r="G507">
        <v>3</v>
      </c>
      <c r="H507" t="str">
        <f t="shared" si="11"/>
        <v>152043</v>
      </c>
      <c r="I507" t="s">
        <v>2706</v>
      </c>
      <c r="J507" t="s">
        <v>236</v>
      </c>
      <c r="K507">
        <v>98</v>
      </c>
      <c r="L507">
        <v>272675840</v>
      </c>
    </row>
    <row r="508" spans="6:14" x14ac:dyDescent="0.2">
      <c r="F508" s="3">
        <v>15204</v>
      </c>
      <c r="G508">
        <v>4</v>
      </c>
      <c r="H508" t="str">
        <f t="shared" si="11"/>
        <v>152044</v>
      </c>
      <c r="I508" t="s">
        <v>2706</v>
      </c>
      <c r="J508" t="s">
        <v>236</v>
      </c>
      <c r="K508">
        <v>41</v>
      </c>
      <c r="L508">
        <v>168715750</v>
      </c>
    </row>
    <row r="509" spans="6:14" x14ac:dyDescent="0.2">
      <c r="F509" s="3">
        <v>15204</v>
      </c>
      <c r="G509">
        <v>5</v>
      </c>
      <c r="H509" t="str">
        <f t="shared" si="11"/>
        <v>152045</v>
      </c>
      <c r="I509" t="s">
        <v>2706</v>
      </c>
      <c r="J509" t="s">
        <v>236</v>
      </c>
      <c r="K509">
        <v>91</v>
      </c>
      <c r="L509">
        <v>362319570</v>
      </c>
    </row>
    <row r="510" spans="6:14" x14ac:dyDescent="0.2">
      <c r="F510" s="3">
        <v>15212</v>
      </c>
      <c r="G510">
        <v>1</v>
      </c>
      <c r="H510" t="str">
        <f t="shared" si="11"/>
        <v>152121</v>
      </c>
      <c r="I510" t="s">
        <v>2710</v>
      </c>
      <c r="J510" t="s">
        <v>237</v>
      </c>
      <c r="K510">
        <v>33</v>
      </c>
      <c r="L510">
        <v>13828980</v>
      </c>
    </row>
    <row r="511" spans="6:14" x14ac:dyDescent="0.2">
      <c r="F511" s="3">
        <v>15212</v>
      </c>
      <c r="G511">
        <v>2</v>
      </c>
      <c r="H511" t="str">
        <f t="shared" si="11"/>
        <v>152122</v>
      </c>
      <c r="I511" t="s">
        <v>2710</v>
      </c>
      <c r="J511" t="s">
        <v>237</v>
      </c>
      <c r="K511">
        <v>40</v>
      </c>
      <c r="L511">
        <v>8655670</v>
      </c>
    </row>
    <row r="512" spans="6:14" x14ac:dyDescent="0.2">
      <c r="F512" s="3">
        <v>15212</v>
      </c>
      <c r="G512">
        <v>3</v>
      </c>
      <c r="H512" t="str">
        <f t="shared" si="11"/>
        <v>152123</v>
      </c>
      <c r="I512" t="s">
        <v>2710</v>
      </c>
      <c r="J512" t="s">
        <v>237</v>
      </c>
      <c r="K512">
        <v>60</v>
      </c>
      <c r="L512">
        <v>23832670</v>
      </c>
    </row>
    <row r="513" spans="6:14" x14ac:dyDescent="0.2">
      <c r="F513" s="3">
        <v>15212</v>
      </c>
      <c r="G513">
        <v>4</v>
      </c>
      <c r="H513" t="str">
        <f t="shared" si="11"/>
        <v>152124</v>
      </c>
      <c r="I513" t="s">
        <v>2710</v>
      </c>
      <c r="J513" t="s">
        <v>237</v>
      </c>
      <c r="K513">
        <v>108</v>
      </c>
      <c r="L513">
        <v>59189820</v>
      </c>
    </row>
    <row r="514" spans="6:14" x14ac:dyDescent="0.2">
      <c r="F514" s="3">
        <v>15212</v>
      </c>
      <c r="G514">
        <v>5</v>
      </c>
      <c r="H514" t="str">
        <f t="shared" si="11"/>
        <v>152125</v>
      </c>
      <c r="I514" t="s">
        <v>2710</v>
      </c>
      <c r="J514" t="s">
        <v>237</v>
      </c>
      <c r="K514">
        <v>101</v>
      </c>
      <c r="L514">
        <v>49883210</v>
      </c>
    </row>
    <row r="515" spans="6:14" x14ac:dyDescent="0.2">
      <c r="F515" s="3">
        <v>15215</v>
      </c>
      <c r="G515">
        <v>0</v>
      </c>
      <c r="H515" t="str">
        <f t="shared" ref="H515:H578" si="12">F515&amp;G515</f>
        <v>152150</v>
      </c>
      <c r="I515" t="s">
        <v>2709</v>
      </c>
      <c r="J515" t="s">
        <v>238</v>
      </c>
      <c r="K515">
        <v>6</v>
      </c>
      <c r="L515">
        <v>528815</v>
      </c>
    </row>
    <row r="516" spans="6:14" x14ac:dyDescent="0.2">
      <c r="F516" s="3">
        <v>15215</v>
      </c>
      <c r="G516">
        <v>1</v>
      </c>
      <c r="H516" t="str">
        <f t="shared" si="12"/>
        <v>152151</v>
      </c>
      <c r="I516" t="s">
        <v>2709</v>
      </c>
      <c r="J516" t="s">
        <v>238</v>
      </c>
      <c r="K516">
        <v>87</v>
      </c>
      <c r="L516">
        <v>21265845</v>
      </c>
    </row>
    <row r="517" spans="6:14" x14ac:dyDescent="0.2">
      <c r="F517" s="3">
        <v>15215</v>
      </c>
      <c r="G517">
        <v>2</v>
      </c>
      <c r="H517" t="str">
        <f t="shared" si="12"/>
        <v>152152</v>
      </c>
      <c r="I517" t="s">
        <v>2709</v>
      </c>
      <c r="J517" t="s">
        <v>238</v>
      </c>
      <c r="K517">
        <v>143</v>
      </c>
      <c r="L517">
        <v>15776495</v>
      </c>
    </row>
    <row r="518" spans="6:14" x14ac:dyDescent="0.2">
      <c r="F518" s="3">
        <v>15215</v>
      </c>
      <c r="G518">
        <v>3</v>
      </c>
      <c r="H518" t="str">
        <f t="shared" si="12"/>
        <v>152153</v>
      </c>
      <c r="I518" t="s">
        <v>2709</v>
      </c>
      <c r="J518" t="s">
        <v>238</v>
      </c>
      <c r="K518">
        <v>68</v>
      </c>
      <c r="L518">
        <v>19232232.5</v>
      </c>
    </row>
    <row r="519" spans="6:14" x14ac:dyDescent="0.2">
      <c r="F519" s="3">
        <v>15215</v>
      </c>
      <c r="G519">
        <v>4</v>
      </c>
      <c r="H519" t="str">
        <f t="shared" si="12"/>
        <v>152154</v>
      </c>
      <c r="I519" t="s">
        <v>2709</v>
      </c>
      <c r="J519" t="s">
        <v>238</v>
      </c>
      <c r="K519">
        <v>88</v>
      </c>
      <c r="L519">
        <v>52007702.5</v>
      </c>
    </row>
    <row r="520" spans="6:14" x14ac:dyDescent="0.2">
      <c r="F520" s="3">
        <v>15215</v>
      </c>
      <c r="G520">
        <v>5</v>
      </c>
      <c r="H520" t="str">
        <f t="shared" si="12"/>
        <v>152155</v>
      </c>
      <c r="I520" t="s">
        <v>2709</v>
      </c>
      <c r="J520" t="s">
        <v>238</v>
      </c>
      <c r="K520">
        <v>163</v>
      </c>
      <c r="L520">
        <v>61498560</v>
      </c>
    </row>
    <row r="521" spans="6:14" x14ac:dyDescent="0.2">
      <c r="F521" s="3">
        <v>15218</v>
      </c>
      <c r="G521">
        <v>0</v>
      </c>
      <c r="H521" t="str">
        <f t="shared" si="12"/>
        <v>152180</v>
      </c>
      <c r="I521" t="s">
        <v>2710</v>
      </c>
      <c r="J521" t="s">
        <v>239</v>
      </c>
      <c r="K521">
        <v>20</v>
      </c>
      <c r="L521">
        <v>1832720</v>
      </c>
    </row>
    <row r="522" spans="6:14" x14ac:dyDescent="0.2">
      <c r="F522" s="3">
        <v>15218</v>
      </c>
      <c r="G522">
        <v>1</v>
      </c>
      <c r="H522" t="str">
        <f t="shared" si="12"/>
        <v>152181</v>
      </c>
      <c r="I522" t="s">
        <v>2710</v>
      </c>
      <c r="J522" t="s">
        <v>239</v>
      </c>
      <c r="K522">
        <v>2</v>
      </c>
      <c r="L522">
        <v>58770</v>
      </c>
    </row>
    <row r="523" spans="6:14" x14ac:dyDescent="0.2">
      <c r="F523" s="3">
        <v>15218</v>
      </c>
      <c r="G523">
        <v>2</v>
      </c>
      <c r="H523" t="str">
        <f t="shared" si="12"/>
        <v>152182</v>
      </c>
      <c r="I523" t="s">
        <v>2710</v>
      </c>
      <c r="J523" t="s">
        <v>239</v>
      </c>
      <c r="K523">
        <v>22</v>
      </c>
      <c r="L523">
        <v>6854865</v>
      </c>
    </row>
    <row r="524" spans="6:14" x14ac:dyDescent="0.2">
      <c r="F524" s="3">
        <v>15218</v>
      </c>
      <c r="G524">
        <v>3</v>
      </c>
      <c r="H524" t="str">
        <f t="shared" si="12"/>
        <v>152183</v>
      </c>
      <c r="I524" t="s">
        <v>2710</v>
      </c>
      <c r="J524" t="s">
        <v>239</v>
      </c>
      <c r="K524">
        <v>63</v>
      </c>
      <c r="L524">
        <v>9205040</v>
      </c>
      <c r="M524">
        <v>2</v>
      </c>
      <c r="N524">
        <v>880320</v>
      </c>
    </row>
    <row r="525" spans="6:14" x14ac:dyDescent="0.2">
      <c r="F525" s="3">
        <v>15218</v>
      </c>
      <c r="G525">
        <v>4</v>
      </c>
      <c r="H525" t="str">
        <f t="shared" si="12"/>
        <v>152184</v>
      </c>
      <c r="I525" t="s">
        <v>2710</v>
      </c>
      <c r="J525" t="s">
        <v>239</v>
      </c>
      <c r="K525">
        <v>35</v>
      </c>
      <c r="L525">
        <v>11509710</v>
      </c>
    </row>
    <row r="526" spans="6:14" x14ac:dyDescent="0.2">
      <c r="F526" s="3">
        <v>15218</v>
      </c>
      <c r="G526">
        <v>5</v>
      </c>
      <c r="H526" t="str">
        <f t="shared" si="12"/>
        <v>152185</v>
      </c>
      <c r="I526" t="s">
        <v>2710</v>
      </c>
      <c r="J526" t="s">
        <v>239</v>
      </c>
      <c r="K526">
        <v>25</v>
      </c>
      <c r="L526">
        <v>6479060</v>
      </c>
    </row>
    <row r="527" spans="6:14" x14ac:dyDescent="0.2">
      <c r="F527" s="3">
        <v>15223</v>
      </c>
      <c r="G527">
        <v>0</v>
      </c>
      <c r="H527" t="str">
        <f t="shared" si="12"/>
        <v>152230</v>
      </c>
      <c r="I527" t="s">
        <v>2714</v>
      </c>
      <c r="J527" t="s">
        <v>240</v>
      </c>
      <c r="K527">
        <v>54</v>
      </c>
      <c r="L527">
        <v>198018342</v>
      </c>
    </row>
    <row r="528" spans="6:14" x14ac:dyDescent="0.2">
      <c r="F528" s="3">
        <v>15223</v>
      </c>
      <c r="G528">
        <v>1</v>
      </c>
      <c r="H528" t="str">
        <f t="shared" si="12"/>
        <v>152231</v>
      </c>
      <c r="I528" t="s">
        <v>2714</v>
      </c>
      <c r="J528" t="s">
        <v>240</v>
      </c>
      <c r="K528">
        <v>5</v>
      </c>
      <c r="L528">
        <v>71733500</v>
      </c>
    </row>
    <row r="529" spans="6:14" x14ac:dyDescent="0.2">
      <c r="F529" s="3">
        <v>15223</v>
      </c>
      <c r="G529">
        <v>2</v>
      </c>
      <c r="H529" t="str">
        <f t="shared" si="12"/>
        <v>152232</v>
      </c>
      <c r="I529" t="s">
        <v>2714</v>
      </c>
      <c r="J529" t="s">
        <v>240</v>
      </c>
      <c r="K529">
        <v>87</v>
      </c>
      <c r="L529">
        <v>55783008</v>
      </c>
    </row>
    <row r="530" spans="6:14" x14ac:dyDescent="0.2">
      <c r="F530" s="3">
        <v>15223</v>
      </c>
      <c r="G530">
        <v>3</v>
      </c>
      <c r="H530" t="str">
        <f t="shared" si="12"/>
        <v>152233</v>
      </c>
      <c r="I530" t="s">
        <v>2714</v>
      </c>
      <c r="J530" t="s">
        <v>240</v>
      </c>
      <c r="K530">
        <v>103</v>
      </c>
      <c r="L530">
        <v>227658873</v>
      </c>
    </row>
    <row r="531" spans="6:14" x14ac:dyDescent="0.2">
      <c r="F531" s="3">
        <v>15223</v>
      </c>
      <c r="G531">
        <v>4</v>
      </c>
      <c r="H531" t="str">
        <f t="shared" si="12"/>
        <v>152234</v>
      </c>
      <c r="I531" t="s">
        <v>2714</v>
      </c>
      <c r="J531" t="s">
        <v>240</v>
      </c>
      <c r="K531">
        <v>102</v>
      </c>
      <c r="L531">
        <v>111499437</v>
      </c>
    </row>
    <row r="532" spans="6:14" x14ac:dyDescent="0.2">
      <c r="F532" s="3">
        <v>15223</v>
      </c>
      <c r="G532">
        <v>5</v>
      </c>
      <c r="H532" t="str">
        <f t="shared" si="12"/>
        <v>152235</v>
      </c>
      <c r="I532" t="s">
        <v>2714</v>
      </c>
      <c r="J532" t="s">
        <v>240</v>
      </c>
      <c r="K532">
        <v>270</v>
      </c>
      <c r="L532">
        <v>562732856</v>
      </c>
      <c r="M532">
        <v>3</v>
      </c>
      <c r="N532">
        <v>14220570</v>
      </c>
    </row>
    <row r="533" spans="6:14" x14ac:dyDescent="0.2">
      <c r="F533" s="3">
        <v>15224</v>
      </c>
      <c r="G533">
        <v>1</v>
      </c>
      <c r="H533" t="str">
        <f t="shared" si="12"/>
        <v>152241</v>
      </c>
      <c r="I533" t="s">
        <v>2712</v>
      </c>
      <c r="J533" t="s">
        <v>241</v>
      </c>
      <c r="K533">
        <v>58</v>
      </c>
      <c r="L533">
        <v>37343740</v>
      </c>
    </row>
    <row r="534" spans="6:14" x14ac:dyDescent="0.2">
      <c r="F534" s="3">
        <v>15224</v>
      </c>
      <c r="G534">
        <v>2</v>
      </c>
      <c r="H534" t="str">
        <f t="shared" si="12"/>
        <v>152242</v>
      </c>
      <c r="I534" t="s">
        <v>2712</v>
      </c>
      <c r="J534" t="s">
        <v>241</v>
      </c>
      <c r="K534">
        <v>76</v>
      </c>
      <c r="L534">
        <v>80492390</v>
      </c>
    </row>
    <row r="535" spans="6:14" x14ac:dyDescent="0.2">
      <c r="F535" s="3">
        <v>15224</v>
      </c>
      <c r="G535">
        <v>3</v>
      </c>
      <c r="H535" t="str">
        <f t="shared" si="12"/>
        <v>152243</v>
      </c>
      <c r="I535" t="s">
        <v>2712</v>
      </c>
      <c r="J535" t="s">
        <v>241</v>
      </c>
      <c r="K535">
        <v>107</v>
      </c>
      <c r="L535">
        <v>92360340</v>
      </c>
    </row>
    <row r="536" spans="6:14" x14ac:dyDescent="0.2">
      <c r="F536" s="3">
        <v>15224</v>
      </c>
      <c r="G536">
        <v>4</v>
      </c>
      <c r="H536" t="str">
        <f t="shared" si="12"/>
        <v>152244</v>
      </c>
      <c r="I536" t="s">
        <v>2712</v>
      </c>
      <c r="J536" t="s">
        <v>241</v>
      </c>
      <c r="K536">
        <v>145</v>
      </c>
      <c r="L536">
        <v>195444700</v>
      </c>
    </row>
    <row r="537" spans="6:14" x14ac:dyDescent="0.2">
      <c r="F537" s="3">
        <v>15224</v>
      </c>
      <c r="G537">
        <v>5</v>
      </c>
      <c r="H537" t="str">
        <f t="shared" si="12"/>
        <v>152245</v>
      </c>
      <c r="I537" t="s">
        <v>2712</v>
      </c>
      <c r="J537" t="s">
        <v>241</v>
      </c>
      <c r="K537">
        <v>106</v>
      </c>
      <c r="L537">
        <v>296010540</v>
      </c>
      <c r="M537">
        <v>1</v>
      </c>
      <c r="N537">
        <v>1831770</v>
      </c>
    </row>
    <row r="538" spans="6:14" x14ac:dyDescent="0.2">
      <c r="F538" s="3">
        <v>15226</v>
      </c>
      <c r="G538">
        <v>0</v>
      </c>
      <c r="H538" t="str">
        <f t="shared" si="12"/>
        <v>152260</v>
      </c>
      <c r="I538" t="s">
        <v>2715</v>
      </c>
      <c r="J538" t="s">
        <v>242</v>
      </c>
      <c r="K538">
        <v>2</v>
      </c>
      <c r="L538">
        <v>509900</v>
      </c>
    </row>
    <row r="539" spans="6:14" x14ac:dyDescent="0.2">
      <c r="F539" s="3">
        <v>15226</v>
      </c>
      <c r="G539">
        <v>1</v>
      </c>
      <c r="H539" t="str">
        <f t="shared" si="12"/>
        <v>152261</v>
      </c>
      <c r="I539" t="s">
        <v>2715</v>
      </c>
      <c r="J539" t="s">
        <v>242</v>
      </c>
      <c r="K539">
        <v>3</v>
      </c>
      <c r="L539">
        <v>413350</v>
      </c>
    </row>
    <row r="540" spans="6:14" x14ac:dyDescent="0.2">
      <c r="F540" s="3">
        <v>15226</v>
      </c>
      <c r="G540">
        <v>2</v>
      </c>
      <c r="H540" t="str">
        <f t="shared" si="12"/>
        <v>152262</v>
      </c>
      <c r="I540" t="s">
        <v>2715</v>
      </c>
      <c r="J540" t="s">
        <v>242</v>
      </c>
      <c r="K540">
        <v>33</v>
      </c>
      <c r="L540">
        <v>58836330</v>
      </c>
    </row>
    <row r="541" spans="6:14" x14ac:dyDescent="0.2">
      <c r="F541" s="3">
        <v>15226</v>
      </c>
      <c r="G541">
        <v>3</v>
      </c>
      <c r="H541" t="str">
        <f t="shared" si="12"/>
        <v>152263</v>
      </c>
      <c r="I541" t="s">
        <v>2715</v>
      </c>
      <c r="J541" t="s">
        <v>242</v>
      </c>
      <c r="K541">
        <v>26</v>
      </c>
      <c r="L541">
        <v>50972623</v>
      </c>
    </row>
    <row r="542" spans="6:14" x14ac:dyDescent="0.2">
      <c r="F542" s="3">
        <v>15226</v>
      </c>
      <c r="G542">
        <v>4</v>
      </c>
      <c r="H542" t="str">
        <f t="shared" si="12"/>
        <v>152264</v>
      </c>
      <c r="I542" t="s">
        <v>2715</v>
      </c>
      <c r="J542" t="s">
        <v>242</v>
      </c>
      <c r="K542">
        <v>44</v>
      </c>
      <c r="L542">
        <v>45995429</v>
      </c>
    </row>
    <row r="543" spans="6:14" x14ac:dyDescent="0.2">
      <c r="F543" s="3">
        <v>15226</v>
      </c>
      <c r="G543">
        <v>5</v>
      </c>
      <c r="H543" t="str">
        <f t="shared" si="12"/>
        <v>152265</v>
      </c>
      <c r="I543" t="s">
        <v>2715</v>
      </c>
      <c r="J543" t="s">
        <v>242</v>
      </c>
      <c r="K543">
        <v>1</v>
      </c>
      <c r="L543">
        <v>15967632</v>
      </c>
    </row>
    <row r="544" spans="6:14" x14ac:dyDescent="0.2">
      <c r="F544" s="3">
        <v>15232</v>
      </c>
      <c r="G544">
        <v>0</v>
      </c>
      <c r="H544" t="str">
        <f t="shared" si="12"/>
        <v>152320</v>
      </c>
      <c r="I544" t="s">
        <v>2710</v>
      </c>
      <c r="J544" t="s">
        <v>243</v>
      </c>
      <c r="K544">
        <v>18</v>
      </c>
      <c r="L544">
        <v>4093380</v>
      </c>
    </row>
    <row r="545" spans="6:14" x14ac:dyDescent="0.2">
      <c r="F545" s="3">
        <v>15236</v>
      </c>
      <c r="G545">
        <v>0</v>
      </c>
      <c r="H545" t="str">
        <f t="shared" si="12"/>
        <v>152360</v>
      </c>
      <c r="I545" t="s">
        <v>2715</v>
      </c>
      <c r="J545" t="s">
        <v>244</v>
      </c>
      <c r="K545">
        <v>31</v>
      </c>
      <c r="L545">
        <v>90418835</v>
      </c>
    </row>
    <row r="546" spans="6:14" x14ac:dyDescent="0.2">
      <c r="F546" s="3">
        <v>15236</v>
      </c>
      <c r="G546">
        <v>1</v>
      </c>
      <c r="H546" t="str">
        <f t="shared" si="12"/>
        <v>152361</v>
      </c>
      <c r="I546" t="s">
        <v>2715</v>
      </c>
      <c r="J546" t="s">
        <v>244</v>
      </c>
      <c r="K546">
        <v>22</v>
      </c>
      <c r="L546">
        <v>92101783</v>
      </c>
    </row>
    <row r="547" spans="6:14" x14ac:dyDescent="0.2">
      <c r="F547" s="3">
        <v>15236</v>
      </c>
      <c r="G547">
        <v>2</v>
      </c>
      <c r="H547" t="str">
        <f t="shared" si="12"/>
        <v>152362</v>
      </c>
      <c r="I547" t="s">
        <v>2715</v>
      </c>
      <c r="J547" t="s">
        <v>244</v>
      </c>
      <c r="K547">
        <v>34</v>
      </c>
      <c r="L547">
        <v>168892363</v>
      </c>
    </row>
    <row r="548" spans="6:14" x14ac:dyDescent="0.2">
      <c r="F548" s="3">
        <v>15236</v>
      </c>
      <c r="G548">
        <v>3</v>
      </c>
      <c r="H548" t="str">
        <f t="shared" si="12"/>
        <v>152363</v>
      </c>
      <c r="I548" t="s">
        <v>2715</v>
      </c>
      <c r="J548" t="s">
        <v>244</v>
      </c>
      <c r="K548">
        <v>41</v>
      </c>
      <c r="L548">
        <v>146587835</v>
      </c>
    </row>
    <row r="549" spans="6:14" x14ac:dyDescent="0.2">
      <c r="F549" s="3">
        <v>15236</v>
      </c>
      <c r="G549">
        <v>4</v>
      </c>
      <c r="H549" t="str">
        <f t="shared" si="12"/>
        <v>152364</v>
      </c>
      <c r="I549" t="s">
        <v>2715</v>
      </c>
      <c r="J549" t="s">
        <v>244</v>
      </c>
      <c r="K549">
        <v>10</v>
      </c>
      <c r="L549">
        <v>52201680</v>
      </c>
    </row>
    <row r="550" spans="6:14" x14ac:dyDescent="0.2">
      <c r="F550" s="3">
        <v>15236</v>
      </c>
      <c r="G550">
        <v>5</v>
      </c>
      <c r="H550" t="str">
        <f t="shared" si="12"/>
        <v>152365</v>
      </c>
      <c r="I550" t="s">
        <v>2715</v>
      </c>
      <c r="J550" t="s">
        <v>244</v>
      </c>
      <c r="K550">
        <v>71</v>
      </c>
      <c r="L550">
        <v>307653502.5</v>
      </c>
    </row>
    <row r="551" spans="6:14" x14ac:dyDescent="0.2">
      <c r="F551" s="3">
        <v>15238</v>
      </c>
      <c r="G551">
        <v>0</v>
      </c>
      <c r="H551" t="str">
        <f t="shared" si="12"/>
        <v>152380</v>
      </c>
      <c r="I551" t="s">
        <v>2713</v>
      </c>
      <c r="J551" t="s">
        <v>245</v>
      </c>
      <c r="K551">
        <v>90</v>
      </c>
      <c r="L551">
        <v>279640270</v>
      </c>
      <c r="M551">
        <v>7</v>
      </c>
      <c r="N551">
        <v>1500000</v>
      </c>
    </row>
    <row r="552" spans="6:14" x14ac:dyDescent="0.2">
      <c r="F552" s="3">
        <v>15238</v>
      </c>
      <c r="G552">
        <v>1</v>
      </c>
      <c r="H552" t="str">
        <f t="shared" si="12"/>
        <v>152381</v>
      </c>
      <c r="I552" t="s">
        <v>2713</v>
      </c>
      <c r="J552" t="s">
        <v>245</v>
      </c>
      <c r="K552">
        <v>1694</v>
      </c>
      <c r="L552">
        <v>6556635850</v>
      </c>
      <c r="M552">
        <v>6</v>
      </c>
      <c r="N552">
        <v>105257520</v>
      </c>
    </row>
    <row r="553" spans="6:14" x14ac:dyDescent="0.2">
      <c r="F553" s="3">
        <v>15238</v>
      </c>
      <c r="G553">
        <v>2</v>
      </c>
      <c r="H553" t="str">
        <f t="shared" si="12"/>
        <v>152382</v>
      </c>
      <c r="I553" t="s">
        <v>2713</v>
      </c>
      <c r="J553" t="s">
        <v>245</v>
      </c>
      <c r="K553">
        <v>3304</v>
      </c>
      <c r="L553">
        <v>11880733240</v>
      </c>
      <c r="M553">
        <v>56</v>
      </c>
      <c r="N553">
        <v>1109608320</v>
      </c>
    </row>
    <row r="554" spans="6:14" x14ac:dyDescent="0.2">
      <c r="F554" s="3">
        <v>15238</v>
      </c>
      <c r="G554">
        <v>3</v>
      </c>
      <c r="H554" t="str">
        <f t="shared" si="12"/>
        <v>152383</v>
      </c>
      <c r="I554" t="s">
        <v>2713</v>
      </c>
      <c r="J554" t="s">
        <v>245</v>
      </c>
      <c r="K554">
        <v>6483</v>
      </c>
      <c r="L554">
        <v>21387460920</v>
      </c>
      <c r="M554">
        <v>73</v>
      </c>
      <c r="N554">
        <v>1712931720</v>
      </c>
    </row>
    <row r="555" spans="6:14" x14ac:dyDescent="0.2">
      <c r="F555" s="3">
        <v>15238</v>
      </c>
      <c r="G555">
        <v>4</v>
      </c>
      <c r="H555" t="str">
        <f t="shared" si="12"/>
        <v>152384</v>
      </c>
      <c r="I555" t="s">
        <v>2713</v>
      </c>
      <c r="J555" t="s">
        <v>245</v>
      </c>
      <c r="K555">
        <v>8691</v>
      </c>
      <c r="L555">
        <v>36550832990</v>
      </c>
      <c r="M555">
        <v>122</v>
      </c>
      <c r="N555">
        <v>2542271160</v>
      </c>
    </row>
    <row r="556" spans="6:14" x14ac:dyDescent="0.2">
      <c r="F556" s="3">
        <v>15238</v>
      </c>
      <c r="G556">
        <v>5</v>
      </c>
      <c r="H556" t="str">
        <f t="shared" si="12"/>
        <v>152385</v>
      </c>
      <c r="I556" t="s">
        <v>2713</v>
      </c>
      <c r="J556" t="s">
        <v>245</v>
      </c>
      <c r="K556">
        <v>12289</v>
      </c>
      <c r="L556">
        <v>82525929560</v>
      </c>
      <c r="M556">
        <v>1421</v>
      </c>
      <c r="N556">
        <v>21457640520</v>
      </c>
    </row>
    <row r="557" spans="6:14" x14ac:dyDescent="0.2">
      <c r="F557" s="3">
        <v>15244</v>
      </c>
      <c r="G557">
        <v>0</v>
      </c>
      <c r="H557" t="str">
        <f t="shared" si="12"/>
        <v>152440</v>
      </c>
      <c r="I557" t="s">
        <v>2710</v>
      </c>
      <c r="J557" t="s">
        <v>246</v>
      </c>
      <c r="K557">
        <v>31</v>
      </c>
      <c r="L557">
        <v>41893060</v>
      </c>
    </row>
    <row r="558" spans="6:14" x14ac:dyDescent="0.2">
      <c r="F558" s="3">
        <v>15244</v>
      </c>
      <c r="G558">
        <v>1</v>
      </c>
      <c r="H558" t="str">
        <f t="shared" si="12"/>
        <v>152441</v>
      </c>
      <c r="I558" t="s">
        <v>2710</v>
      </c>
      <c r="J558" t="s">
        <v>246</v>
      </c>
      <c r="K558">
        <v>135</v>
      </c>
      <c r="L558">
        <v>118934900</v>
      </c>
      <c r="M558">
        <v>2</v>
      </c>
      <c r="N558">
        <v>719440</v>
      </c>
    </row>
    <row r="559" spans="6:14" x14ac:dyDescent="0.2">
      <c r="F559" s="3">
        <v>15244</v>
      </c>
      <c r="G559">
        <v>2</v>
      </c>
      <c r="H559" t="str">
        <f t="shared" si="12"/>
        <v>152442</v>
      </c>
      <c r="I559" t="s">
        <v>2710</v>
      </c>
      <c r="J559" t="s">
        <v>246</v>
      </c>
      <c r="K559">
        <v>135</v>
      </c>
      <c r="L559">
        <v>77534150</v>
      </c>
    </row>
    <row r="560" spans="6:14" x14ac:dyDescent="0.2">
      <c r="F560" s="3">
        <v>15244</v>
      </c>
      <c r="G560">
        <v>3</v>
      </c>
      <c r="H560" t="str">
        <f t="shared" si="12"/>
        <v>152443</v>
      </c>
      <c r="I560" t="s">
        <v>2710</v>
      </c>
      <c r="J560" t="s">
        <v>246</v>
      </c>
      <c r="K560">
        <v>187</v>
      </c>
      <c r="L560">
        <v>171821780</v>
      </c>
    </row>
    <row r="561" spans="6:14" x14ac:dyDescent="0.2">
      <c r="F561" s="3">
        <v>15244</v>
      </c>
      <c r="G561">
        <v>4</v>
      </c>
      <c r="H561" t="str">
        <f t="shared" si="12"/>
        <v>152444</v>
      </c>
      <c r="I561" t="s">
        <v>2710</v>
      </c>
      <c r="J561" t="s">
        <v>246</v>
      </c>
      <c r="K561">
        <v>227</v>
      </c>
      <c r="L561">
        <v>261357170</v>
      </c>
    </row>
    <row r="562" spans="6:14" x14ac:dyDescent="0.2">
      <c r="F562" s="3">
        <v>15244</v>
      </c>
      <c r="G562">
        <v>5</v>
      </c>
      <c r="H562" t="str">
        <f t="shared" si="12"/>
        <v>152445</v>
      </c>
      <c r="I562" t="s">
        <v>2710</v>
      </c>
      <c r="J562" t="s">
        <v>246</v>
      </c>
      <c r="K562">
        <v>338</v>
      </c>
      <c r="L562">
        <v>315226105</v>
      </c>
      <c r="M562">
        <v>4</v>
      </c>
      <c r="N562">
        <v>10448320</v>
      </c>
    </row>
    <row r="563" spans="6:14" x14ac:dyDescent="0.2">
      <c r="F563" s="3">
        <v>15248</v>
      </c>
      <c r="G563">
        <v>0</v>
      </c>
      <c r="H563" t="str">
        <f t="shared" si="12"/>
        <v>152480</v>
      </c>
      <c r="I563" t="s">
        <v>2708</v>
      </c>
      <c r="J563" t="s">
        <v>247</v>
      </c>
      <c r="K563">
        <v>55</v>
      </c>
      <c r="L563">
        <v>17778080</v>
      </c>
    </row>
    <row r="564" spans="6:14" x14ac:dyDescent="0.2">
      <c r="F564" s="3">
        <v>15248</v>
      </c>
      <c r="G564">
        <v>1</v>
      </c>
      <c r="H564" t="str">
        <f t="shared" si="12"/>
        <v>152481</v>
      </c>
      <c r="I564" t="s">
        <v>2708</v>
      </c>
      <c r="J564" t="s">
        <v>247</v>
      </c>
      <c r="K564">
        <v>42</v>
      </c>
      <c r="L564">
        <v>22945390</v>
      </c>
    </row>
    <row r="565" spans="6:14" x14ac:dyDescent="0.2">
      <c r="F565" s="3">
        <v>15248</v>
      </c>
      <c r="G565">
        <v>2</v>
      </c>
      <c r="H565" t="str">
        <f t="shared" si="12"/>
        <v>152482</v>
      </c>
      <c r="I565" t="s">
        <v>2708</v>
      </c>
      <c r="J565" t="s">
        <v>247</v>
      </c>
      <c r="K565">
        <v>55</v>
      </c>
      <c r="L565">
        <v>26605690</v>
      </c>
    </row>
    <row r="566" spans="6:14" x14ac:dyDescent="0.2">
      <c r="F566" s="3">
        <v>15248</v>
      </c>
      <c r="G566">
        <v>3</v>
      </c>
      <c r="H566" t="str">
        <f t="shared" si="12"/>
        <v>152483</v>
      </c>
      <c r="I566" t="s">
        <v>2708</v>
      </c>
      <c r="J566" t="s">
        <v>247</v>
      </c>
      <c r="K566">
        <v>60</v>
      </c>
      <c r="L566">
        <v>27966070</v>
      </c>
    </row>
    <row r="567" spans="6:14" x14ac:dyDescent="0.2">
      <c r="F567" s="3">
        <v>15248</v>
      </c>
      <c r="G567">
        <v>4</v>
      </c>
      <c r="H567" t="str">
        <f t="shared" si="12"/>
        <v>152484</v>
      </c>
      <c r="I567" t="s">
        <v>2708</v>
      </c>
      <c r="J567" t="s">
        <v>247</v>
      </c>
      <c r="K567">
        <v>180</v>
      </c>
      <c r="L567">
        <v>128290830</v>
      </c>
    </row>
    <row r="568" spans="6:14" x14ac:dyDescent="0.2">
      <c r="F568" s="3">
        <v>15248</v>
      </c>
      <c r="G568">
        <v>5</v>
      </c>
      <c r="H568" t="str">
        <f t="shared" si="12"/>
        <v>152485</v>
      </c>
      <c r="I568" t="s">
        <v>2708</v>
      </c>
      <c r="J568" t="s">
        <v>247</v>
      </c>
      <c r="K568">
        <v>199</v>
      </c>
      <c r="L568">
        <v>158063660</v>
      </c>
    </row>
    <row r="569" spans="6:14" x14ac:dyDescent="0.2">
      <c r="F569" s="3">
        <v>15272</v>
      </c>
      <c r="G569">
        <v>0</v>
      </c>
      <c r="H569" t="str">
        <f t="shared" si="12"/>
        <v>152720</v>
      </c>
      <c r="I569" t="s">
        <v>2709</v>
      </c>
      <c r="J569" t="s">
        <v>248</v>
      </c>
      <c r="K569">
        <v>1</v>
      </c>
      <c r="L569">
        <v>8376225</v>
      </c>
    </row>
    <row r="570" spans="6:14" x14ac:dyDescent="0.2">
      <c r="F570" s="3">
        <v>15272</v>
      </c>
      <c r="G570">
        <v>1</v>
      </c>
      <c r="H570" t="str">
        <f t="shared" si="12"/>
        <v>152721</v>
      </c>
      <c r="I570" t="s">
        <v>2709</v>
      </c>
      <c r="J570" t="s">
        <v>248</v>
      </c>
      <c r="K570">
        <v>201</v>
      </c>
      <c r="L570">
        <v>367772155</v>
      </c>
    </row>
    <row r="571" spans="6:14" x14ac:dyDescent="0.2">
      <c r="F571" s="3">
        <v>15272</v>
      </c>
      <c r="G571">
        <v>2</v>
      </c>
      <c r="H571" t="str">
        <f t="shared" si="12"/>
        <v>152722</v>
      </c>
      <c r="I571" t="s">
        <v>2709</v>
      </c>
      <c r="J571" t="s">
        <v>248</v>
      </c>
      <c r="K571">
        <v>113</v>
      </c>
      <c r="L571">
        <v>236890505</v>
      </c>
    </row>
    <row r="572" spans="6:14" x14ac:dyDescent="0.2">
      <c r="F572" s="3">
        <v>15272</v>
      </c>
      <c r="G572">
        <v>3</v>
      </c>
      <c r="H572" t="str">
        <f t="shared" si="12"/>
        <v>152723</v>
      </c>
      <c r="I572" t="s">
        <v>2709</v>
      </c>
      <c r="J572" t="s">
        <v>248</v>
      </c>
      <c r="K572">
        <v>173</v>
      </c>
      <c r="L572">
        <v>197328325</v>
      </c>
    </row>
    <row r="573" spans="6:14" x14ac:dyDescent="0.2">
      <c r="F573" s="3">
        <v>15272</v>
      </c>
      <c r="G573">
        <v>4</v>
      </c>
      <c r="H573" t="str">
        <f t="shared" si="12"/>
        <v>152724</v>
      </c>
      <c r="I573" t="s">
        <v>2709</v>
      </c>
      <c r="J573" t="s">
        <v>248</v>
      </c>
      <c r="K573">
        <v>248</v>
      </c>
      <c r="L573">
        <v>554520875</v>
      </c>
    </row>
    <row r="574" spans="6:14" x14ac:dyDescent="0.2">
      <c r="F574" s="3">
        <v>15272</v>
      </c>
      <c r="G574">
        <v>5</v>
      </c>
      <c r="H574" t="str">
        <f t="shared" si="12"/>
        <v>152725</v>
      </c>
      <c r="I574" t="s">
        <v>2709</v>
      </c>
      <c r="J574" t="s">
        <v>248</v>
      </c>
      <c r="K574">
        <v>363</v>
      </c>
      <c r="L574">
        <v>885754510</v>
      </c>
    </row>
    <row r="575" spans="6:14" x14ac:dyDescent="0.2">
      <c r="F575" s="3">
        <v>15276</v>
      </c>
      <c r="G575">
        <v>0</v>
      </c>
      <c r="H575" t="str">
        <f t="shared" si="12"/>
        <v>152760</v>
      </c>
      <c r="I575" t="s">
        <v>2710</v>
      </c>
      <c r="J575" t="s">
        <v>249</v>
      </c>
      <c r="K575">
        <v>28</v>
      </c>
      <c r="L575">
        <v>2344130</v>
      </c>
    </row>
    <row r="576" spans="6:14" x14ac:dyDescent="0.2">
      <c r="F576" s="3">
        <v>15276</v>
      </c>
      <c r="G576">
        <v>1</v>
      </c>
      <c r="H576" t="str">
        <f t="shared" si="12"/>
        <v>152761</v>
      </c>
      <c r="I576" t="s">
        <v>2710</v>
      </c>
      <c r="J576" t="s">
        <v>249</v>
      </c>
      <c r="K576">
        <v>45</v>
      </c>
      <c r="L576">
        <v>12141090</v>
      </c>
    </row>
    <row r="577" spans="6:12" x14ac:dyDescent="0.2">
      <c r="F577" s="3">
        <v>15276</v>
      </c>
      <c r="G577">
        <v>2</v>
      </c>
      <c r="H577" t="str">
        <f t="shared" si="12"/>
        <v>152762</v>
      </c>
      <c r="I577" t="s">
        <v>2710</v>
      </c>
      <c r="J577" t="s">
        <v>249</v>
      </c>
      <c r="K577">
        <v>27</v>
      </c>
      <c r="L577">
        <v>3962180</v>
      </c>
    </row>
    <row r="578" spans="6:12" x14ac:dyDescent="0.2">
      <c r="F578" s="3">
        <v>15276</v>
      </c>
      <c r="G578">
        <v>3</v>
      </c>
      <c r="H578" t="str">
        <f t="shared" si="12"/>
        <v>152763</v>
      </c>
      <c r="I578" t="s">
        <v>2710</v>
      </c>
      <c r="J578" t="s">
        <v>249</v>
      </c>
      <c r="K578">
        <v>155</v>
      </c>
      <c r="L578">
        <v>45869750</v>
      </c>
    </row>
    <row r="579" spans="6:12" x14ac:dyDescent="0.2">
      <c r="F579" s="3">
        <v>15276</v>
      </c>
      <c r="G579">
        <v>4</v>
      </c>
      <c r="H579" t="str">
        <f t="shared" ref="H579:H642" si="13">F579&amp;G579</f>
        <v>152764</v>
      </c>
      <c r="I579" t="s">
        <v>2710</v>
      </c>
      <c r="J579" t="s">
        <v>249</v>
      </c>
      <c r="K579">
        <v>82</v>
      </c>
      <c r="L579">
        <v>39601320</v>
      </c>
    </row>
    <row r="580" spans="6:12" x14ac:dyDescent="0.2">
      <c r="F580" s="3">
        <v>15276</v>
      </c>
      <c r="G580">
        <v>5</v>
      </c>
      <c r="H580" t="str">
        <f t="shared" si="13"/>
        <v>152765</v>
      </c>
      <c r="I580" t="s">
        <v>2710</v>
      </c>
      <c r="J580" t="s">
        <v>249</v>
      </c>
      <c r="K580">
        <v>151</v>
      </c>
      <c r="L580">
        <v>90240120</v>
      </c>
    </row>
    <row r="581" spans="6:12" x14ac:dyDescent="0.2">
      <c r="F581" s="3">
        <v>15293</v>
      </c>
      <c r="G581">
        <v>1</v>
      </c>
      <c r="H581" t="str">
        <f t="shared" si="13"/>
        <v>152931</v>
      </c>
      <c r="I581" t="s">
        <v>2710</v>
      </c>
      <c r="J581" t="s">
        <v>250</v>
      </c>
      <c r="K581">
        <v>12</v>
      </c>
      <c r="L581">
        <v>7322200</v>
      </c>
    </row>
    <row r="582" spans="6:12" x14ac:dyDescent="0.2">
      <c r="F582" s="3">
        <v>15293</v>
      </c>
      <c r="G582">
        <v>2</v>
      </c>
      <c r="H582" t="str">
        <f t="shared" si="13"/>
        <v>152932</v>
      </c>
      <c r="I582" t="s">
        <v>2710</v>
      </c>
      <c r="J582" t="s">
        <v>250</v>
      </c>
      <c r="K582">
        <v>30</v>
      </c>
      <c r="L582">
        <v>6318370</v>
      </c>
    </row>
    <row r="583" spans="6:12" x14ac:dyDescent="0.2">
      <c r="F583" s="3">
        <v>15293</v>
      </c>
      <c r="G583">
        <v>3</v>
      </c>
      <c r="H583" t="str">
        <f t="shared" si="13"/>
        <v>152933</v>
      </c>
      <c r="I583" t="s">
        <v>2710</v>
      </c>
      <c r="J583" t="s">
        <v>250</v>
      </c>
      <c r="K583">
        <v>45</v>
      </c>
      <c r="L583">
        <v>13086380</v>
      </c>
    </row>
    <row r="584" spans="6:12" x14ac:dyDescent="0.2">
      <c r="F584" s="3">
        <v>15293</v>
      </c>
      <c r="G584">
        <v>4</v>
      </c>
      <c r="H584" t="str">
        <f t="shared" si="13"/>
        <v>152934</v>
      </c>
      <c r="I584" t="s">
        <v>2710</v>
      </c>
      <c r="J584" t="s">
        <v>250</v>
      </c>
      <c r="K584">
        <v>21</v>
      </c>
      <c r="L584">
        <v>4685850</v>
      </c>
    </row>
    <row r="585" spans="6:12" x14ac:dyDescent="0.2">
      <c r="F585" s="3">
        <v>15293</v>
      </c>
      <c r="G585">
        <v>5</v>
      </c>
      <c r="H585" t="str">
        <f t="shared" si="13"/>
        <v>152935</v>
      </c>
      <c r="I585" t="s">
        <v>2710</v>
      </c>
      <c r="J585" t="s">
        <v>250</v>
      </c>
      <c r="K585">
        <v>86</v>
      </c>
      <c r="L585">
        <v>47402080</v>
      </c>
    </row>
    <row r="586" spans="6:12" x14ac:dyDescent="0.2">
      <c r="F586" s="3">
        <v>15296</v>
      </c>
      <c r="G586">
        <v>1</v>
      </c>
      <c r="H586" t="str">
        <f t="shared" si="13"/>
        <v>152961</v>
      </c>
      <c r="I586" t="s">
        <v>2710</v>
      </c>
      <c r="J586" t="s">
        <v>251</v>
      </c>
      <c r="K586">
        <v>58</v>
      </c>
      <c r="L586">
        <v>16999060</v>
      </c>
    </row>
    <row r="587" spans="6:12" x14ac:dyDescent="0.2">
      <c r="F587" s="3">
        <v>15296</v>
      </c>
      <c r="G587">
        <v>2</v>
      </c>
      <c r="H587" t="str">
        <f t="shared" si="13"/>
        <v>152962</v>
      </c>
      <c r="I587" t="s">
        <v>2710</v>
      </c>
      <c r="J587" t="s">
        <v>251</v>
      </c>
      <c r="K587">
        <v>18</v>
      </c>
      <c r="L587">
        <v>11225530</v>
      </c>
    </row>
    <row r="588" spans="6:12" x14ac:dyDescent="0.2">
      <c r="F588" s="3">
        <v>15296</v>
      </c>
      <c r="G588">
        <v>3</v>
      </c>
      <c r="H588" t="str">
        <f t="shared" si="13"/>
        <v>152963</v>
      </c>
      <c r="I588" t="s">
        <v>2710</v>
      </c>
      <c r="J588" t="s">
        <v>251</v>
      </c>
      <c r="K588">
        <v>105</v>
      </c>
      <c r="L588">
        <v>37429720</v>
      </c>
    </row>
    <row r="589" spans="6:12" x14ac:dyDescent="0.2">
      <c r="F589" s="3">
        <v>15296</v>
      </c>
      <c r="G589">
        <v>4</v>
      </c>
      <c r="H589" t="str">
        <f t="shared" si="13"/>
        <v>152964</v>
      </c>
      <c r="I589" t="s">
        <v>2710</v>
      </c>
      <c r="J589" t="s">
        <v>251</v>
      </c>
      <c r="K589">
        <v>144</v>
      </c>
      <c r="L589">
        <v>98915060</v>
      </c>
    </row>
    <row r="590" spans="6:12" x14ac:dyDescent="0.2">
      <c r="F590" s="3">
        <v>15296</v>
      </c>
      <c r="G590">
        <v>5</v>
      </c>
      <c r="H590" t="str">
        <f t="shared" si="13"/>
        <v>152965</v>
      </c>
      <c r="I590" t="s">
        <v>2710</v>
      </c>
      <c r="J590" t="s">
        <v>251</v>
      </c>
      <c r="K590">
        <v>201</v>
      </c>
      <c r="L590">
        <v>304554235</v>
      </c>
    </row>
    <row r="591" spans="6:12" x14ac:dyDescent="0.2">
      <c r="F591" s="3">
        <v>15299</v>
      </c>
      <c r="G591">
        <v>0</v>
      </c>
      <c r="H591" t="str">
        <f t="shared" si="13"/>
        <v>152990</v>
      </c>
      <c r="I591" t="s">
        <v>2708</v>
      </c>
      <c r="J591" t="s">
        <v>252</v>
      </c>
      <c r="K591">
        <v>55</v>
      </c>
      <c r="L591">
        <v>10813740</v>
      </c>
    </row>
    <row r="592" spans="6:12" x14ac:dyDescent="0.2">
      <c r="F592" s="3">
        <v>15299</v>
      </c>
      <c r="G592">
        <v>1</v>
      </c>
      <c r="H592" t="str">
        <f t="shared" si="13"/>
        <v>152991</v>
      </c>
      <c r="I592" t="s">
        <v>2708</v>
      </c>
      <c r="J592" t="s">
        <v>252</v>
      </c>
      <c r="K592">
        <v>653</v>
      </c>
      <c r="L592">
        <v>184529800</v>
      </c>
    </row>
    <row r="593" spans="6:14" x14ac:dyDescent="0.2">
      <c r="F593" s="3">
        <v>15299</v>
      </c>
      <c r="G593">
        <v>2</v>
      </c>
      <c r="H593" t="str">
        <f t="shared" si="13"/>
        <v>152992</v>
      </c>
      <c r="I593" t="s">
        <v>2708</v>
      </c>
      <c r="J593" t="s">
        <v>252</v>
      </c>
      <c r="K593">
        <v>891</v>
      </c>
      <c r="L593">
        <v>1273363640</v>
      </c>
    </row>
    <row r="594" spans="6:14" x14ac:dyDescent="0.2">
      <c r="F594" s="3">
        <v>15299</v>
      </c>
      <c r="G594">
        <v>3</v>
      </c>
      <c r="H594" t="str">
        <f t="shared" si="13"/>
        <v>152993</v>
      </c>
      <c r="I594" t="s">
        <v>2708</v>
      </c>
      <c r="J594" t="s">
        <v>252</v>
      </c>
      <c r="K594">
        <v>938</v>
      </c>
      <c r="L594">
        <v>932397140</v>
      </c>
    </row>
    <row r="595" spans="6:14" x14ac:dyDescent="0.2">
      <c r="F595" s="3">
        <v>15299</v>
      </c>
      <c r="G595">
        <v>4</v>
      </c>
      <c r="H595" t="str">
        <f t="shared" si="13"/>
        <v>152994</v>
      </c>
      <c r="I595" t="s">
        <v>2708</v>
      </c>
      <c r="J595" t="s">
        <v>252</v>
      </c>
      <c r="K595">
        <v>1193</v>
      </c>
      <c r="L595">
        <v>2808829930</v>
      </c>
      <c r="M595">
        <v>2</v>
      </c>
      <c r="N595">
        <v>12385280</v>
      </c>
    </row>
    <row r="596" spans="6:14" x14ac:dyDescent="0.2">
      <c r="F596" s="3">
        <v>15299</v>
      </c>
      <c r="G596">
        <v>5</v>
      </c>
      <c r="H596" t="str">
        <f t="shared" si="13"/>
        <v>152995</v>
      </c>
      <c r="I596" t="s">
        <v>2708</v>
      </c>
      <c r="J596" t="s">
        <v>252</v>
      </c>
      <c r="K596">
        <v>1636</v>
      </c>
      <c r="L596">
        <v>5865856410</v>
      </c>
      <c r="M596">
        <v>7</v>
      </c>
      <c r="N596">
        <v>67553360</v>
      </c>
    </row>
    <row r="597" spans="6:14" x14ac:dyDescent="0.2">
      <c r="F597" s="3">
        <v>15317</v>
      </c>
      <c r="G597">
        <v>0</v>
      </c>
      <c r="H597" t="str">
        <f t="shared" si="13"/>
        <v>153170</v>
      </c>
      <c r="I597" t="s">
        <v>2710</v>
      </c>
      <c r="J597" t="s">
        <v>253</v>
      </c>
      <c r="K597">
        <v>14</v>
      </c>
      <c r="L597">
        <v>4212580</v>
      </c>
    </row>
    <row r="598" spans="6:14" x14ac:dyDescent="0.2">
      <c r="F598" s="3">
        <v>15317</v>
      </c>
      <c r="G598">
        <v>1</v>
      </c>
      <c r="H598" t="str">
        <f t="shared" si="13"/>
        <v>153171</v>
      </c>
      <c r="I598" t="s">
        <v>2710</v>
      </c>
      <c r="J598" t="s">
        <v>253</v>
      </c>
      <c r="K598">
        <v>75</v>
      </c>
      <c r="L598">
        <v>13650180</v>
      </c>
    </row>
    <row r="599" spans="6:14" x14ac:dyDescent="0.2">
      <c r="F599" s="3">
        <v>15317</v>
      </c>
      <c r="G599">
        <v>2</v>
      </c>
      <c r="H599" t="str">
        <f t="shared" si="13"/>
        <v>153172</v>
      </c>
      <c r="I599" t="s">
        <v>2710</v>
      </c>
      <c r="J599" t="s">
        <v>253</v>
      </c>
      <c r="K599">
        <v>17</v>
      </c>
      <c r="L599">
        <v>3734680</v>
      </c>
    </row>
    <row r="600" spans="6:14" x14ac:dyDescent="0.2">
      <c r="F600" s="3">
        <v>15317</v>
      </c>
      <c r="G600">
        <v>3</v>
      </c>
      <c r="H600" t="str">
        <f t="shared" si="13"/>
        <v>153173</v>
      </c>
      <c r="I600" t="s">
        <v>2710</v>
      </c>
      <c r="J600" t="s">
        <v>253</v>
      </c>
      <c r="K600">
        <v>13</v>
      </c>
      <c r="L600">
        <v>3909600</v>
      </c>
    </row>
    <row r="601" spans="6:14" x14ac:dyDescent="0.2">
      <c r="F601" s="3">
        <v>15317</v>
      </c>
      <c r="G601">
        <v>4</v>
      </c>
      <c r="H601" t="str">
        <f t="shared" si="13"/>
        <v>153174</v>
      </c>
      <c r="I601" t="s">
        <v>2710</v>
      </c>
      <c r="J601" t="s">
        <v>253</v>
      </c>
      <c r="K601">
        <v>52</v>
      </c>
      <c r="L601">
        <v>26898930</v>
      </c>
    </row>
    <row r="602" spans="6:14" x14ac:dyDescent="0.2">
      <c r="F602" s="3">
        <v>15317</v>
      </c>
      <c r="G602">
        <v>5</v>
      </c>
      <c r="H602" t="str">
        <f t="shared" si="13"/>
        <v>153175</v>
      </c>
      <c r="I602" t="s">
        <v>2710</v>
      </c>
      <c r="J602" t="s">
        <v>253</v>
      </c>
      <c r="K602">
        <v>71</v>
      </c>
      <c r="L602">
        <v>36493660</v>
      </c>
    </row>
    <row r="603" spans="6:14" x14ac:dyDescent="0.2">
      <c r="F603" s="3">
        <v>15322</v>
      </c>
      <c r="G603">
        <v>0</v>
      </c>
      <c r="H603" t="str">
        <f t="shared" si="13"/>
        <v>153220</v>
      </c>
      <c r="I603" t="s">
        <v>2708</v>
      </c>
      <c r="J603" t="s">
        <v>254</v>
      </c>
      <c r="K603">
        <v>29</v>
      </c>
      <c r="L603">
        <v>77579330</v>
      </c>
    </row>
    <row r="604" spans="6:14" x14ac:dyDescent="0.2">
      <c r="F604" s="3">
        <v>15322</v>
      </c>
      <c r="G604">
        <v>1</v>
      </c>
      <c r="H604" t="str">
        <f t="shared" si="13"/>
        <v>153221</v>
      </c>
      <c r="I604" t="s">
        <v>2708</v>
      </c>
      <c r="J604" t="s">
        <v>254</v>
      </c>
      <c r="K604">
        <v>421</v>
      </c>
      <c r="L604">
        <v>291643640</v>
      </c>
    </row>
    <row r="605" spans="6:14" x14ac:dyDescent="0.2">
      <c r="F605" s="3">
        <v>15322</v>
      </c>
      <c r="G605">
        <v>2</v>
      </c>
      <c r="H605" t="str">
        <f t="shared" si="13"/>
        <v>153222</v>
      </c>
      <c r="I605" t="s">
        <v>2708</v>
      </c>
      <c r="J605" t="s">
        <v>254</v>
      </c>
      <c r="K605">
        <v>508</v>
      </c>
      <c r="L605">
        <v>280444650</v>
      </c>
    </row>
    <row r="606" spans="6:14" x14ac:dyDescent="0.2">
      <c r="F606" s="3">
        <v>15322</v>
      </c>
      <c r="G606">
        <v>3</v>
      </c>
      <c r="H606" t="str">
        <f t="shared" si="13"/>
        <v>153223</v>
      </c>
      <c r="I606" t="s">
        <v>2708</v>
      </c>
      <c r="J606" t="s">
        <v>254</v>
      </c>
      <c r="K606">
        <v>649</v>
      </c>
      <c r="L606">
        <v>640244500</v>
      </c>
    </row>
    <row r="607" spans="6:14" x14ac:dyDescent="0.2">
      <c r="F607" s="3">
        <v>15322</v>
      </c>
      <c r="G607">
        <v>4</v>
      </c>
      <c r="H607" t="str">
        <f t="shared" si="13"/>
        <v>153224</v>
      </c>
      <c r="I607" t="s">
        <v>2708</v>
      </c>
      <c r="J607" t="s">
        <v>254</v>
      </c>
      <c r="K607">
        <v>719</v>
      </c>
      <c r="L607">
        <v>478288020</v>
      </c>
    </row>
    <row r="608" spans="6:14" x14ac:dyDescent="0.2">
      <c r="F608" s="3">
        <v>15322</v>
      </c>
      <c r="G608">
        <v>5</v>
      </c>
      <c r="H608" t="str">
        <f t="shared" si="13"/>
        <v>153225</v>
      </c>
      <c r="I608" t="s">
        <v>2708</v>
      </c>
      <c r="J608" t="s">
        <v>254</v>
      </c>
      <c r="K608">
        <v>936</v>
      </c>
      <c r="L608">
        <v>1639067740</v>
      </c>
      <c r="M608">
        <v>4</v>
      </c>
      <c r="N608">
        <v>13034240</v>
      </c>
    </row>
    <row r="609" spans="6:14" x14ac:dyDescent="0.2">
      <c r="F609" s="3">
        <v>15325</v>
      </c>
      <c r="G609">
        <v>0</v>
      </c>
      <c r="H609" t="str">
        <f t="shared" si="13"/>
        <v>153250</v>
      </c>
      <c r="I609" t="s">
        <v>2715</v>
      </c>
      <c r="J609" t="s">
        <v>255</v>
      </c>
      <c r="K609">
        <v>47</v>
      </c>
      <c r="L609">
        <v>9689750</v>
      </c>
    </row>
    <row r="610" spans="6:14" x14ac:dyDescent="0.2">
      <c r="F610" s="3">
        <v>15325</v>
      </c>
      <c r="G610">
        <v>1</v>
      </c>
      <c r="H610" t="str">
        <f t="shared" si="13"/>
        <v>153251</v>
      </c>
      <c r="I610" t="s">
        <v>2715</v>
      </c>
      <c r="J610" t="s">
        <v>255</v>
      </c>
      <c r="K610">
        <v>60</v>
      </c>
      <c r="L610">
        <v>278238940.5</v>
      </c>
    </row>
    <row r="611" spans="6:14" x14ac:dyDescent="0.2">
      <c r="F611" s="3">
        <v>15325</v>
      </c>
      <c r="G611">
        <v>2</v>
      </c>
      <c r="H611" t="str">
        <f t="shared" si="13"/>
        <v>153252</v>
      </c>
      <c r="I611" t="s">
        <v>2715</v>
      </c>
      <c r="J611" t="s">
        <v>255</v>
      </c>
      <c r="K611">
        <v>71</v>
      </c>
      <c r="L611">
        <v>176700835</v>
      </c>
    </row>
    <row r="612" spans="6:14" x14ac:dyDescent="0.2">
      <c r="F612" s="3">
        <v>15325</v>
      </c>
      <c r="G612">
        <v>3</v>
      </c>
      <c r="H612" t="str">
        <f t="shared" si="13"/>
        <v>153253</v>
      </c>
      <c r="I612" t="s">
        <v>2715</v>
      </c>
      <c r="J612" t="s">
        <v>255</v>
      </c>
      <c r="K612">
        <v>151</v>
      </c>
      <c r="L612">
        <v>235131746</v>
      </c>
    </row>
    <row r="613" spans="6:14" x14ac:dyDescent="0.2">
      <c r="F613" s="3">
        <v>15325</v>
      </c>
      <c r="G613">
        <v>4</v>
      </c>
      <c r="H613" t="str">
        <f t="shared" si="13"/>
        <v>153254</v>
      </c>
      <c r="I613" t="s">
        <v>2715</v>
      </c>
      <c r="J613" t="s">
        <v>255</v>
      </c>
      <c r="K613">
        <v>167</v>
      </c>
      <c r="L613">
        <v>358083990.5</v>
      </c>
    </row>
    <row r="614" spans="6:14" x14ac:dyDescent="0.2">
      <c r="F614" s="3">
        <v>15325</v>
      </c>
      <c r="G614">
        <v>5</v>
      </c>
      <c r="H614" t="str">
        <f t="shared" si="13"/>
        <v>153255</v>
      </c>
      <c r="I614" t="s">
        <v>2715</v>
      </c>
      <c r="J614" t="s">
        <v>255</v>
      </c>
      <c r="K614">
        <v>235</v>
      </c>
      <c r="L614">
        <v>758954996.5</v>
      </c>
      <c r="M614">
        <v>3</v>
      </c>
      <c r="N614">
        <v>6470660</v>
      </c>
    </row>
    <row r="615" spans="6:14" x14ac:dyDescent="0.2">
      <c r="F615" s="3">
        <v>15332</v>
      </c>
      <c r="G615">
        <v>0</v>
      </c>
      <c r="H615" t="str">
        <f t="shared" si="13"/>
        <v>153320</v>
      </c>
      <c r="I615" t="s">
        <v>2710</v>
      </c>
      <c r="J615" t="s">
        <v>256</v>
      </c>
      <c r="K615">
        <v>31</v>
      </c>
      <c r="L615">
        <v>21846480</v>
      </c>
    </row>
    <row r="616" spans="6:14" x14ac:dyDescent="0.2">
      <c r="F616" s="3">
        <v>15332</v>
      </c>
      <c r="G616">
        <v>1</v>
      </c>
      <c r="H616" t="str">
        <f t="shared" si="13"/>
        <v>153321</v>
      </c>
      <c r="I616" t="s">
        <v>2710</v>
      </c>
      <c r="J616" t="s">
        <v>256</v>
      </c>
      <c r="K616">
        <v>23</v>
      </c>
      <c r="L616">
        <v>53627180</v>
      </c>
    </row>
    <row r="617" spans="6:14" x14ac:dyDescent="0.2">
      <c r="F617" s="3">
        <v>15332</v>
      </c>
      <c r="G617">
        <v>2</v>
      </c>
      <c r="H617" t="str">
        <f t="shared" si="13"/>
        <v>153322</v>
      </c>
      <c r="I617" t="s">
        <v>2710</v>
      </c>
      <c r="J617" t="s">
        <v>256</v>
      </c>
      <c r="K617">
        <v>172</v>
      </c>
      <c r="L617">
        <v>155808340</v>
      </c>
      <c r="M617">
        <v>2</v>
      </c>
      <c r="N617">
        <v>7982320</v>
      </c>
    </row>
    <row r="618" spans="6:14" x14ac:dyDescent="0.2">
      <c r="F618" s="3">
        <v>15332</v>
      </c>
      <c r="G618">
        <v>3</v>
      </c>
      <c r="H618" t="str">
        <f t="shared" si="13"/>
        <v>153323</v>
      </c>
      <c r="I618" t="s">
        <v>2710</v>
      </c>
      <c r="J618" t="s">
        <v>256</v>
      </c>
      <c r="K618">
        <v>82</v>
      </c>
      <c r="L618">
        <v>92128540</v>
      </c>
      <c r="M618">
        <v>2</v>
      </c>
      <c r="N618">
        <v>468960</v>
      </c>
    </row>
    <row r="619" spans="6:14" x14ac:dyDescent="0.2">
      <c r="F619" s="3">
        <v>15332</v>
      </c>
      <c r="G619">
        <v>4</v>
      </c>
      <c r="H619" t="str">
        <f t="shared" si="13"/>
        <v>153324</v>
      </c>
      <c r="I619" t="s">
        <v>2710</v>
      </c>
      <c r="J619" t="s">
        <v>256</v>
      </c>
      <c r="K619">
        <v>149</v>
      </c>
      <c r="L619">
        <v>130901080</v>
      </c>
      <c r="M619">
        <v>5</v>
      </c>
      <c r="N619">
        <v>13131200</v>
      </c>
    </row>
    <row r="620" spans="6:14" x14ac:dyDescent="0.2">
      <c r="F620" s="3">
        <v>15332</v>
      </c>
      <c r="G620">
        <v>5</v>
      </c>
      <c r="H620" t="str">
        <f t="shared" si="13"/>
        <v>153325</v>
      </c>
      <c r="I620" t="s">
        <v>2710</v>
      </c>
      <c r="J620" t="s">
        <v>256</v>
      </c>
      <c r="K620">
        <v>136</v>
      </c>
      <c r="L620">
        <v>340201190</v>
      </c>
    </row>
    <row r="621" spans="6:14" x14ac:dyDescent="0.2">
      <c r="F621" s="3">
        <v>15362</v>
      </c>
      <c r="G621">
        <v>1</v>
      </c>
      <c r="H621" t="str">
        <f t="shared" si="13"/>
        <v>153621</v>
      </c>
      <c r="I621" t="s">
        <v>2709</v>
      </c>
      <c r="J621" t="s">
        <v>257</v>
      </c>
      <c r="K621">
        <v>62</v>
      </c>
      <c r="L621">
        <v>99250320</v>
      </c>
    </row>
    <row r="622" spans="6:14" x14ac:dyDescent="0.2">
      <c r="F622" s="3">
        <v>15362</v>
      </c>
      <c r="G622">
        <v>2</v>
      </c>
      <c r="H622" t="str">
        <f t="shared" si="13"/>
        <v>153622</v>
      </c>
      <c r="I622" t="s">
        <v>2709</v>
      </c>
      <c r="J622" t="s">
        <v>257</v>
      </c>
      <c r="K622">
        <v>48</v>
      </c>
      <c r="L622">
        <v>85190665</v>
      </c>
    </row>
    <row r="623" spans="6:14" x14ac:dyDescent="0.2">
      <c r="F623" s="3">
        <v>15362</v>
      </c>
      <c r="G623">
        <v>3</v>
      </c>
      <c r="H623" t="str">
        <f t="shared" si="13"/>
        <v>153623</v>
      </c>
      <c r="I623" t="s">
        <v>2709</v>
      </c>
      <c r="J623" t="s">
        <v>257</v>
      </c>
      <c r="K623">
        <v>114</v>
      </c>
      <c r="L623">
        <v>383944695</v>
      </c>
    </row>
    <row r="624" spans="6:14" x14ac:dyDescent="0.2">
      <c r="F624" s="3">
        <v>15362</v>
      </c>
      <c r="G624">
        <v>4</v>
      </c>
      <c r="H624" t="str">
        <f t="shared" si="13"/>
        <v>153624</v>
      </c>
      <c r="I624" t="s">
        <v>2709</v>
      </c>
      <c r="J624" t="s">
        <v>257</v>
      </c>
      <c r="K624">
        <v>217</v>
      </c>
      <c r="L624">
        <v>622727410</v>
      </c>
      <c r="M624">
        <v>1</v>
      </c>
      <c r="N624">
        <v>1388115</v>
      </c>
    </row>
    <row r="625" spans="6:14" x14ac:dyDescent="0.2">
      <c r="F625" s="3">
        <v>15362</v>
      </c>
      <c r="G625">
        <v>5</v>
      </c>
      <c r="H625" t="str">
        <f t="shared" si="13"/>
        <v>153625</v>
      </c>
      <c r="I625" t="s">
        <v>2709</v>
      </c>
      <c r="J625" t="s">
        <v>257</v>
      </c>
      <c r="K625">
        <v>220</v>
      </c>
      <c r="L625">
        <v>595708125</v>
      </c>
    </row>
    <row r="626" spans="6:14" x14ac:dyDescent="0.2">
      <c r="F626" s="3">
        <v>15367</v>
      </c>
      <c r="G626">
        <v>1</v>
      </c>
      <c r="H626" t="str">
        <f t="shared" si="13"/>
        <v>153671</v>
      </c>
      <c r="I626" t="s">
        <v>2712</v>
      </c>
      <c r="J626" t="s">
        <v>258</v>
      </c>
      <c r="K626">
        <v>21</v>
      </c>
      <c r="L626">
        <v>328653340</v>
      </c>
    </row>
    <row r="627" spans="6:14" x14ac:dyDescent="0.2">
      <c r="F627" s="3">
        <v>15367</v>
      </c>
      <c r="G627">
        <v>2</v>
      </c>
      <c r="H627" t="str">
        <f t="shared" si="13"/>
        <v>153672</v>
      </c>
      <c r="I627" t="s">
        <v>2712</v>
      </c>
      <c r="J627" t="s">
        <v>258</v>
      </c>
      <c r="K627">
        <v>21</v>
      </c>
      <c r="L627">
        <v>363191100</v>
      </c>
    </row>
    <row r="628" spans="6:14" x14ac:dyDescent="0.2">
      <c r="F628" s="3">
        <v>15367</v>
      </c>
      <c r="G628">
        <v>3</v>
      </c>
      <c r="H628" t="str">
        <f t="shared" si="13"/>
        <v>153673</v>
      </c>
      <c r="I628" t="s">
        <v>2712</v>
      </c>
      <c r="J628" t="s">
        <v>258</v>
      </c>
      <c r="K628">
        <v>198</v>
      </c>
      <c r="L628">
        <v>1756378040</v>
      </c>
    </row>
    <row r="629" spans="6:14" x14ac:dyDescent="0.2">
      <c r="F629" s="3">
        <v>15367</v>
      </c>
      <c r="G629">
        <v>4</v>
      </c>
      <c r="H629" t="str">
        <f t="shared" si="13"/>
        <v>153674</v>
      </c>
      <c r="I629" t="s">
        <v>2712</v>
      </c>
      <c r="J629" t="s">
        <v>258</v>
      </c>
      <c r="K629">
        <v>237</v>
      </c>
      <c r="L629">
        <v>1276441620</v>
      </c>
      <c r="M629">
        <v>1</v>
      </c>
      <c r="N629">
        <v>8626050</v>
      </c>
    </row>
    <row r="630" spans="6:14" x14ac:dyDescent="0.2">
      <c r="F630" s="3">
        <v>15367</v>
      </c>
      <c r="G630">
        <v>5</v>
      </c>
      <c r="H630" t="str">
        <f t="shared" si="13"/>
        <v>153675</v>
      </c>
      <c r="I630" t="s">
        <v>2712</v>
      </c>
      <c r="J630" t="s">
        <v>258</v>
      </c>
      <c r="K630">
        <v>804</v>
      </c>
      <c r="L630">
        <v>3078263650</v>
      </c>
      <c r="M630">
        <v>8</v>
      </c>
      <c r="N630">
        <v>347867280</v>
      </c>
    </row>
    <row r="631" spans="6:14" x14ac:dyDescent="0.2">
      <c r="F631" s="3">
        <v>15368</v>
      </c>
      <c r="G631">
        <v>1</v>
      </c>
      <c r="H631" t="str">
        <f t="shared" si="13"/>
        <v>153681</v>
      </c>
      <c r="I631" t="s">
        <v>2710</v>
      </c>
      <c r="J631" t="s">
        <v>259</v>
      </c>
      <c r="K631">
        <v>49</v>
      </c>
      <c r="L631">
        <v>4701845</v>
      </c>
    </row>
    <row r="632" spans="6:14" x14ac:dyDescent="0.2">
      <c r="F632" s="3">
        <v>15368</v>
      </c>
      <c r="G632">
        <v>2</v>
      </c>
      <c r="H632" t="str">
        <f t="shared" si="13"/>
        <v>153682</v>
      </c>
      <c r="I632" t="s">
        <v>2710</v>
      </c>
      <c r="J632" t="s">
        <v>259</v>
      </c>
      <c r="K632">
        <v>25</v>
      </c>
      <c r="L632">
        <v>2014940</v>
      </c>
    </row>
    <row r="633" spans="6:14" x14ac:dyDescent="0.2">
      <c r="F633" s="3">
        <v>15368</v>
      </c>
      <c r="G633">
        <v>3</v>
      </c>
      <c r="H633" t="str">
        <f t="shared" si="13"/>
        <v>153683</v>
      </c>
      <c r="I633" t="s">
        <v>2710</v>
      </c>
      <c r="J633" t="s">
        <v>259</v>
      </c>
      <c r="K633">
        <v>52</v>
      </c>
      <c r="L633">
        <v>4068840</v>
      </c>
    </row>
    <row r="634" spans="6:14" x14ac:dyDescent="0.2">
      <c r="F634" s="3">
        <v>15368</v>
      </c>
      <c r="G634">
        <v>4</v>
      </c>
      <c r="H634" t="str">
        <f t="shared" si="13"/>
        <v>153684</v>
      </c>
      <c r="I634" t="s">
        <v>2710</v>
      </c>
      <c r="J634" t="s">
        <v>259</v>
      </c>
      <c r="K634">
        <v>122</v>
      </c>
      <c r="L634">
        <v>9900990</v>
      </c>
    </row>
    <row r="635" spans="6:14" x14ac:dyDescent="0.2">
      <c r="F635" s="3">
        <v>15368</v>
      </c>
      <c r="G635">
        <v>5</v>
      </c>
      <c r="H635" t="str">
        <f t="shared" si="13"/>
        <v>153685</v>
      </c>
      <c r="I635" t="s">
        <v>2710</v>
      </c>
      <c r="J635" t="s">
        <v>259</v>
      </c>
      <c r="K635">
        <v>74</v>
      </c>
      <c r="L635">
        <v>17059680</v>
      </c>
    </row>
    <row r="636" spans="6:14" x14ac:dyDescent="0.2">
      <c r="F636" s="3">
        <v>15377</v>
      </c>
      <c r="G636">
        <v>0</v>
      </c>
      <c r="H636" t="str">
        <f t="shared" si="13"/>
        <v>153770</v>
      </c>
      <c r="I636" t="s">
        <v>2710</v>
      </c>
      <c r="J636" t="s">
        <v>260</v>
      </c>
      <c r="K636">
        <v>81</v>
      </c>
      <c r="L636">
        <v>27476750</v>
      </c>
    </row>
    <row r="637" spans="6:14" x14ac:dyDescent="0.2">
      <c r="F637" s="3">
        <v>15377</v>
      </c>
      <c r="G637">
        <v>1</v>
      </c>
      <c r="H637" t="str">
        <f t="shared" si="13"/>
        <v>153771</v>
      </c>
      <c r="I637" t="s">
        <v>2710</v>
      </c>
      <c r="J637" t="s">
        <v>260</v>
      </c>
      <c r="K637">
        <v>92</v>
      </c>
      <c r="L637">
        <v>38984800</v>
      </c>
    </row>
    <row r="638" spans="6:14" x14ac:dyDescent="0.2">
      <c r="F638" s="3">
        <v>15377</v>
      </c>
      <c r="G638">
        <v>2</v>
      </c>
      <c r="H638" t="str">
        <f t="shared" si="13"/>
        <v>153772</v>
      </c>
      <c r="I638" t="s">
        <v>2710</v>
      </c>
      <c r="J638" t="s">
        <v>260</v>
      </c>
      <c r="K638">
        <v>72</v>
      </c>
      <c r="L638">
        <v>8957330</v>
      </c>
    </row>
    <row r="639" spans="6:14" x14ac:dyDescent="0.2">
      <c r="F639" s="3">
        <v>15377</v>
      </c>
      <c r="G639">
        <v>3</v>
      </c>
      <c r="H639" t="str">
        <f t="shared" si="13"/>
        <v>153773</v>
      </c>
      <c r="I639" t="s">
        <v>2710</v>
      </c>
      <c r="J639" t="s">
        <v>260</v>
      </c>
      <c r="K639">
        <v>58</v>
      </c>
      <c r="L639">
        <v>9361980</v>
      </c>
    </row>
    <row r="640" spans="6:14" x14ac:dyDescent="0.2">
      <c r="F640" s="3">
        <v>15377</v>
      </c>
      <c r="G640">
        <v>4</v>
      </c>
      <c r="H640" t="str">
        <f t="shared" si="13"/>
        <v>153774</v>
      </c>
      <c r="I640" t="s">
        <v>2710</v>
      </c>
      <c r="J640" t="s">
        <v>260</v>
      </c>
      <c r="K640">
        <v>70</v>
      </c>
      <c r="L640">
        <v>41810940</v>
      </c>
    </row>
    <row r="641" spans="6:14" x14ac:dyDescent="0.2">
      <c r="F641" s="3">
        <v>15377</v>
      </c>
      <c r="G641">
        <v>5</v>
      </c>
      <c r="H641" t="str">
        <f t="shared" si="13"/>
        <v>153775</v>
      </c>
      <c r="I641" t="s">
        <v>2710</v>
      </c>
      <c r="J641" t="s">
        <v>260</v>
      </c>
      <c r="K641">
        <v>115</v>
      </c>
      <c r="L641">
        <v>64157185</v>
      </c>
      <c r="M641">
        <v>1</v>
      </c>
      <c r="N641">
        <v>594400</v>
      </c>
    </row>
    <row r="642" spans="6:14" x14ac:dyDescent="0.2">
      <c r="F642" s="3">
        <v>15380</v>
      </c>
      <c r="G642">
        <v>0</v>
      </c>
      <c r="H642" t="str">
        <f t="shared" si="13"/>
        <v>153800</v>
      </c>
      <c r="I642" t="s">
        <v>2710</v>
      </c>
      <c r="J642" t="s">
        <v>261</v>
      </c>
      <c r="K642">
        <v>20</v>
      </c>
      <c r="L642">
        <v>735180</v>
      </c>
    </row>
    <row r="643" spans="6:14" x14ac:dyDescent="0.2">
      <c r="F643" s="3">
        <v>15380</v>
      </c>
      <c r="G643">
        <v>1</v>
      </c>
      <c r="H643" t="str">
        <f t="shared" ref="H643:H706" si="14">F643&amp;G643</f>
        <v>153801</v>
      </c>
      <c r="I643" t="s">
        <v>2710</v>
      </c>
      <c r="J643" t="s">
        <v>261</v>
      </c>
      <c r="K643">
        <v>194</v>
      </c>
      <c r="L643">
        <v>46948145</v>
      </c>
    </row>
    <row r="644" spans="6:14" x14ac:dyDescent="0.2">
      <c r="F644" s="3">
        <v>15380</v>
      </c>
      <c r="G644">
        <v>2</v>
      </c>
      <c r="H644" t="str">
        <f t="shared" si="14"/>
        <v>153802</v>
      </c>
      <c r="I644" t="s">
        <v>2710</v>
      </c>
      <c r="J644" t="s">
        <v>261</v>
      </c>
      <c r="K644">
        <v>100</v>
      </c>
      <c r="L644">
        <v>44339225</v>
      </c>
    </row>
    <row r="645" spans="6:14" x14ac:dyDescent="0.2">
      <c r="F645" s="3">
        <v>15380</v>
      </c>
      <c r="G645">
        <v>3</v>
      </c>
      <c r="H645" t="str">
        <f t="shared" si="14"/>
        <v>153803</v>
      </c>
      <c r="I645" t="s">
        <v>2710</v>
      </c>
      <c r="J645" t="s">
        <v>261</v>
      </c>
      <c r="K645">
        <v>59</v>
      </c>
      <c r="L645">
        <v>45683585</v>
      </c>
    </row>
    <row r="646" spans="6:14" x14ac:dyDescent="0.2">
      <c r="F646" s="3">
        <v>15380</v>
      </c>
      <c r="G646">
        <v>4</v>
      </c>
      <c r="H646" t="str">
        <f t="shared" si="14"/>
        <v>153804</v>
      </c>
      <c r="I646" t="s">
        <v>2710</v>
      </c>
      <c r="J646" t="s">
        <v>261</v>
      </c>
      <c r="K646">
        <v>72</v>
      </c>
      <c r="L646">
        <v>55761340</v>
      </c>
    </row>
    <row r="647" spans="6:14" x14ac:dyDescent="0.2">
      <c r="F647" s="3">
        <v>15380</v>
      </c>
      <c r="G647">
        <v>5</v>
      </c>
      <c r="H647" t="str">
        <f t="shared" si="14"/>
        <v>153805</v>
      </c>
      <c r="I647" t="s">
        <v>2710</v>
      </c>
      <c r="J647" t="s">
        <v>261</v>
      </c>
      <c r="K647">
        <v>185</v>
      </c>
      <c r="L647">
        <v>121647200</v>
      </c>
    </row>
    <row r="648" spans="6:14" x14ac:dyDescent="0.2">
      <c r="F648" s="3">
        <v>15401</v>
      </c>
      <c r="G648">
        <v>0</v>
      </c>
      <c r="H648" t="str">
        <f t="shared" si="14"/>
        <v>154010</v>
      </c>
      <c r="I648" t="s">
        <v>2710</v>
      </c>
      <c r="J648" t="s">
        <v>262</v>
      </c>
      <c r="K648">
        <v>53</v>
      </c>
      <c r="L648">
        <v>7304080</v>
      </c>
    </row>
    <row r="649" spans="6:14" x14ac:dyDescent="0.2">
      <c r="F649" s="3">
        <v>15401</v>
      </c>
      <c r="G649">
        <v>1</v>
      </c>
      <c r="H649" t="str">
        <f t="shared" si="14"/>
        <v>154011</v>
      </c>
      <c r="I649" t="s">
        <v>2710</v>
      </c>
      <c r="J649" t="s">
        <v>262</v>
      </c>
      <c r="K649">
        <v>12</v>
      </c>
      <c r="L649">
        <v>1505890</v>
      </c>
    </row>
    <row r="650" spans="6:14" x14ac:dyDescent="0.2">
      <c r="F650" s="3">
        <v>15401</v>
      </c>
      <c r="G650">
        <v>3</v>
      </c>
      <c r="H650" t="str">
        <f t="shared" si="14"/>
        <v>154013</v>
      </c>
      <c r="I650" t="s">
        <v>2710</v>
      </c>
      <c r="J650" t="s">
        <v>262</v>
      </c>
      <c r="K650">
        <v>31</v>
      </c>
      <c r="L650">
        <v>8463580</v>
      </c>
    </row>
    <row r="651" spans="6:14" x14ac:dyDescent="0.2">
      <c r="F651" s="3">
        <v>15401</v>
      </c>
      <c r="G651">
        <v>4</v>
      </c>
      <c r="H651" t="str">
        <f t="shared" si="14"/>
        <v>154014</v>
      </c>
      <c r="I651" t="s">
        <v>2710</v>
      </c>
      <c r="J651" t="s">
        <v>262</v>
      </c>
      <c r="K651">
        <v>31</v>
      </c>
      <c r="L651">
        <v>22618720</v>
      </c>
    </row>
    <row r="652" spans="6:14" x14ac:dyDescent="0.2">
      <c r="F652" s="3">
        <v>15401</v>
      </c>
      <c r="G652">
        <v>5</v>
      </c>
      <c r="H652" t="str">
        <f t="shared" si="14"/>
        <v>154015</v>
      </c>
      <c r="I652" t="s">
        <v>2710</v>
      </c>
      <c r="J652" t="s">
        <v>262</v>
      </c>
      <c r="K652">
        <v>19</v>
      </c>
      <c r="L652">
        <v>3908700</v>
      </c>
    </row>
    <row r="653" spans="6:14" x14ac:dyDescent="0.2">
      <c r="F653" s="3">
        <v>15403</v>
      </c>
      <c r="G653">
        <v>1</v>
      </c>
      <c r="H653" t="str">
        <f t="shared" si="14"/>
        <v>154031</v>
      </c>
      <c r="I653" t="s">
        <v>2710</v>
      </c>
      <c r="J653" t="s">
        <v>263</v>
      </c>
      <c r="K653">
        <v>35</v>
      </c>
      <c r="L653">
        <v>65177550</v>
      </c>
    </row>
    <row r="654" spans="6:14" x14ac:dyDescent="0.2">
      <c r="F654" s="3">
        <v>15403</v>
      </c>
      <c r="G654">
        <v>2</v>
      </c>
      <c r="H654" t="str">
        <f t="shared" si="14"/>
        <v>154032</v>
      </c>
      <c r="I654" t="s">
        <v>2710</v>
      </c>
      <c r="J654" t="s">
        <v>263</v>
      </c>
      <c r="K654">
        <v>143</v>
      </c>
      <c r="L654">
        <v>106248000</v>
      </c>
    </row>
    <row r="655" spans="6:14" x14ac:dyDescent="0.2">
      <c r="F655" s="3">
        <v>15403</v>
      </c>
      <c r="G655">
        <v>3</v>
      </c>
      <c r="H655" t="str">
        <f t="shared" si="14"/>
        <v>154033</v>
      </c>
      <c r="I655" t="s">
        <v>2710</v>
      </c>
      <c r="J655" t="s">
        <v>263</v>
      </c>
      <c r="K655">
        <v>101</v>
      </c>
      <c r="L655">
        <v>61250080</v>
      </c>
    </row>
    <row r="656" spans="6:14" x14ac:dyDescent="0.2">
      <c r="F656" s="3">
        <v>15403</v>
      </c>
      <c r="G656">
        <v>4</v>
      </c>
      <c r="H656" t="str">
        <f t="shared" si="14"/>
        <v>154034</v>
      </c>
      <c r="I656" t="s">
        <v>2710</v>
      </c>
      <c r="J656" t="s">
        <v>263</v>
      </c>
      <c r="K656">
        <v>153</v>
      </c>
      <c r="L656">
        <v>166738485</v>
      </c>
      <c r="M656">
        <v>1</v>
      </c>
      <c r="N656">
        <v>3570240</v>
      </c>
    </row>
    <row r="657" spans="6:14" x14ac:dyDescent="0.2">
      <c r="F657" s="3">
        <v>15403</v>
      </c>
      <c r="G657">
        <v>5</v>
      </c>
      <c r="H657" t="str">
        <f t="shared" si="14"/>
        <v>154035</v>
      </c>
      <c r="I657" t="s">
        <v>2710</v>
      </c>
      <c r="J657" t="s">
        <v>263</v>
      </c>
      <c r="K657">
        <v>235</v>
      </c>
      <c r="L657">
        <v>181457820</v>
      </c>
    </row>
    <row r="658" spans="6:14" x14ac:dyDescent="0.2">
      <c r="F658" s="3">
        <v>15407</v>
      </c>
      <c r="G658">
        <v>0</v>
      </c>
      <c r="H658" t="str">
        <f t="shared" si="14"/>
        <v>154070</v>
      </c>
      <c r="I658" t="s">
        <v>2712</v>
      </c>
      <c r="J658" t="s">
        <v>264</v>
      </c>
      <c r="K658">
        <v>3</v>
      </c>
      <c r="L658">
        <v>269901600</v>
      </c>
    </row>
    <row r="659" spans="6:14" x14ac:dyDescent="0.2">
      <c r="F659" s="3">
        <v>15407</v>
      </c>
      <c r="G659">
        <v>1</v>
      </c>
      <c r="H659" t="str">
        <f t="shared" si="14"/>
        <v>154071</v>
      </c>
      <c r="I659" t="s">
        <v>2712</v>
      </c>
      <c r="J659" t="s">
        <v>264</v>
      </c>
      <c r="K659">
        <v>332</v>
      </c>
      <c r="L659">
        <v>5802048090</v>
      </c>
      <c r="M659">
        <v>1</v>
      </c>
      <c r="N659">
        <v>31962960</v>
      </c>
    </row>
    <row r="660" spans="6:14" x14ac:dyDescent="0.2">
      <c r="F660" s="3">
        <v>15407</v>
      </c>
      <c r="G660">
        <v>2</v>
      </c>
      <c r="H660" t="str">
        <f t="shared" si="14"/>
        <v>154072</v>
      </c>
      <c r="I660" t="s">
        <v>2712</v>
      </c>
      <c r="J660" t="s">
        <v>264</v>
      </c>
      <c r="K660">
        <v>324</v>
      </c>
      <c r="L660">
        <v>3492769790</v>
      </c>
      <c r="M660">
        <v>7</v>
      </c>
      <c r="N660">
        <v>257377410</v>
      </c>
    </row>
    <row r="661" spans="6:14" x14ac:dyDescent="0.2">
      <c r="F661" s="3">
        <v>15407</v>
      </c>
      <c r="G661">
        <v>3</v>
      </c>
      <c r="H661" t="str">
        <f t="shared" si="14"/>
        <v>154073</v>
      </c>
      <c r="I661" t="s">
        <v>2712</v>
      </c>
      <c r="J661" t="s">
        <v>264</v>
      </c>
      <c r="K661">
        <v>338</v>
      </c>
      <c r="L661">
        <v>4738780630</v>
      </c>
      <c r="M661">
        <v>3</v>
      </c>
      <c r="N661">
        <v>164671740</v>
      </c>
    </row>
    <row r="662" spans="6:14" x14ac:dyDescent="0.2">
      <c r="F662" s="3">
        <v>15407</v>
      </c>
      <c r="G662">
        <v>4</v>
      </c>
      <c r="H662" t="str">
        <f t="shared" si="14"/>
        <v>154074</v>
      </c>
      <c r="I662" t="s">
        <v>2712</v>
      </c>
      <c r="J662" t="s">
        <v>264</v>
      </c>
      <c r="K662">
        <v>598</v>
      </c>
      <c r="L662">
        <v>6184477160</v>
      </c>
      <c r="M662">
        <v>37</v>
      </c>
      <c r="N662">
        <v>574253820</v>
      </c>
    </row>
    <row r="663" spans="6:14" x14ac:dyDescent="0.2">
      <c r="F663" s="3">
        <v>15407</v>
      </c>
      <c r="G663">
        <v>5</v>
      </c>
      <c r="H663" t="str">
        <f t="shared" si="14"/>
        <v>154075</v>
      </c>
      <c r="I663" t="s">
        <v>2712</v>
      </c>
      <c r="J663" t="s">
        <v>264</v>
      </c>
      <c r="K663">
        <v>822</v>
      </c>
      <c r="L663">
        <v>13140050680</v>
      </c>
      <c r="M663">
        <v>71</v>
      </c>
      <c r="N663">
        <v>1996074810</v>
      </c>
    </row>
    <row r="664" spans="6:14" x14ac:dyDescent="0.2">
      <c r="F664" s="3">
        <v>15425</v>
      </c>
      <c r="G664">
        <v>0</v>
      </c>
      <c r="H664" t="str">
        <f t="shared" si="14"/>
        <v>154250</v>
      </c>
      <c r="I664" t="s">
        <v>2710</v>
      </c>
      <c r="J664" t="s">
        <v>265</v>
      </c>
      <c r="K664">
        <v>29</v>
      </c>
      <c r="L664">
        <v>6750640</v>
      </c>
    </row>
    <row r="665" spans="6:14" x14ac:dyDescent="0.2">
      <c r="F665" s="3">
        <v>15425</v>
      </c>
      <c r="G665">
        <v>1</v>
      </c>
      <c r="H665" t="str">
        <f t="shared" si="14"/>
        <v>154251</v>
      </c>
      <c r="I665" t="s">
        <v>2710</v>
      </c>
      <c r="J665" t="s">
        <v>265</v>
      </c>
      <c r="K665">
        <v>80</v>
      </c>
      <c r="L665">
        <v>47456833</v>
      </c>
    </row>
    <row r="666" spans="6:14" x14ac:dyDescent="0.2">
      <c r="F666" s="3">
        <v>15425</v>
      </c>
      <c r="G666">
        <v>2</v>
      </c>
      <c r="H666" t="str">
        <f t="shared" si="14"/>
        <v>154252</v>
      </c>
      <c r="I666" t="s">
        <v>2710</v>
      </c>
      <c r="J666" t="s">
        <v>265</v>
      </c>
      <c r="K666">
        <v>64</v>
      </c>
      <c r="L666">
        <v>71436420</v>
      </c>
    </row>
    <row r="667" spans="6:14" x14ac:dyDescent="0.2">
      <c r="F667" s="3">
        <v>15425</v>
      </c>
      <c r="G667">
        <v>3</v>
      </c>
      <c r="H667" t="str">
        <f t="shared" si="14"/>
        <v>154253</v>
      </c>
      <c r="I667" t="s">
        <v>2710</v>
      </c>
      <c r="J667" t="s">
        <v>265</v>
      </c>
      <c r="K667">
        <v>40</v>
      </c>
      <c r="L667">
        <v>2993740</v>
      </c>
    </row>
    <row r="668" spans="6:14" x14ac:dyDescent="0.2">
      <c r="F668" s="3">
        <v>15425</v>
      </c>
      <c r="G668">
        <v>4</v>
      </c>
      <c r="H668" t="str">
        <f t="shared" si="14"/>
        <v>154254</v>
      </c>
      <c r="I668" t="s">
        <v>2710</v>
      </c>
      <c r="J668" t="s">
        <v>265</v>
      </c>
      <c r="K668">
        <v>75</v>
      </c>
      <c r="L668">
        <v>18076610</v>
      </c>
    </row>
    <row r="669" spans="6:14" x14ac:dyDescent="0.2">
      <c r="F669" s="3">
        <v>15425</v>
      </c>
      <c r="G669">
        <v>5</v>
      </c>
      <c r="H669" t="str">
        <f t="shared" si="14"/>
        <v>154255</v>
      </c>
      <c r="I669" t="s">
        <v>2710</v>
      </c>
      <c r="J669" t="s">
        <v>265</v>
      </c>
      <c r="K669">
        <v>128</v>
      </c>
      <c r="L669">
        <v>38285410</v>
      </c>
    </row>
    <row r="670" spans="6:14" x14ac:dyDescent="0.2">
      <c r="F670" s="3">
        <v>15442</v>
      </c>
      <c r="G670">
        <v>1</v>
      </c>
      <c r="H670" t="str">
        <f t="shared" si="14"/>
        <v>154421</v>
      </c>
      <c r="I670" t="s">
        <v>2715</v>
      </c>
      <c r="J670" t="s">
        <v>266</v>
      </c>
      <c r="K670">
        <v>15</v>
      </c>
      <c r="L670">
        <v>78525335</v>
      </c>
    </row>
    <row r="671" spans="6:14" x14ac:dyDescent="0.2">
      <c r="F671" s="3">
        <v>15442</v>
      </c>
      <c r="G671">
        <v>2</v>
      </c>
      <c r="H671" t="str">
        <f t="shared" si="14"/>
        <v>154422</v>
      </c>
      <c r="I671" t="s">
        <v>2715</v>
      </c>
      <c r="J671" t="s">
        <v>266</v>
      </c>
      <c r="K671">
        <v>37</v>
      </c>
      <c r="L671">
        <v>41082834</v>
      </c>
    </row>
    <row r="672" spans="6:14" x14ac:dyDescent="0.2">
      <c r="F672" s="3">
        <v>15442</v>
      </c>
      <c r="G672">
        <v>3</v>
      </c>
      <c r="H672" t="str">
        <f t="shared" si="14"/>
        <v>154423</v>
      </c>
      <c r="I672" t="s">
        <v>2715</v>
      </c>
      <c r="J672" t="s">
        <v>266</v>
      </c>
      <c r="K672">
        <v>15</v>
      </c>
      <c r="L672">
        <v>14071240</v>
      </c>
    </row>
    <row r="673" spans="6:14" x14ac:dyDescent="0.2">
      <c r="F673" s="3">
        <v>15442</v>
      </c>
      <c r="G673">
        <v>4</v>
      </c>
      <c r="H673" t="str">
        <f t="shared" si="14"/>
        <v>154424</v>
      </c>
      <c r="I673" t="s">
        <v>2715</v>
      </c>
      <c r="J673" t="s">
        <v>266</v>
      </c>
      <c r="K673">
        <v>28</v>
      </c>
      <c r="L673">
        <v>31231160</v>
      </c>
    </row>
    <row r="674" spans="6:14" x14ac:dyDescent="0.2">
      <c r="F674" s="3">
        <v>15442</v>
      </c>
      <c r="G674">
        <v>5</v>
      </c>
      <c r="H674" t="str">
        <f t="shared" si="14"/>
        <v>154425</v>
      </c>
      <c r="I674" t="s">
        <v>2715</v>
      </c>
      <c r="J674" t="s">
        <v>266</v>
      </c>
      <c r="K674">
        <v>75</v>
      </c>
      <c r="L674">
        <v>151030050</v>
      </c>
    </row>
    <row r="675" spans="6:14" x14ac:dyDescent="0.2">
      <c r="F675" s="3">
        <v>15455</v>
      </c>
      <c r="G675">
        <v>0</v>
      </c>
      <c r="H675" t="str">
        <f t="shared" si="14"/>
        <v>154550</v>
      </c>
      <c r="I675" t="s">
        <v>2710</v>
      </c>
      <c r="J675" t="s">
        <v>267</v>
      </c>
      <c r="K675">
        <v>83</v>
      </c>
      <c r="L675">
        <v>17593110</v>
      </c>
    </row>
    <row r="676" spans="6:14" x14ac:dyDescent="0.2">
      <c r="F676" s="3">
        <v>15455</v>
      </c>
      <c r="G676">
        <v>1</v>
      </c>
      <c r="H676" t="str">
        <f t="shared" si="14"/>
        <v>154551</v>
      </c>
      <c r="I676" t="s">
        <v>2710</v>
      </c>
      <c r="J676" t="s">
        <v>267</v>
      </c>
      <c r="K676">
        <v>216</v>
      </c>
      <c r="L676">
        <v>315784145</v>
      </c>
    </row>
    <row r="677" spans="6:14" x14ac:dyDescent="0.2">
      <c r="F677" s="3">
        <v>15455</v>
      </c>
      <c r="G677">
        <v>2</v>
      </c>
      <c r="H677" t="str">
        <f t="shared" si="14"/>
        <v>154552</v>
      </c>
      <c r="I677" t="s">
        <v>2710</v>
      </c>
      <c r="J677" t="s">
        <v>267</v>
      </c>
      <c r="K677">
        <v>290</v>
      </c>
      <c r="L677">
        <v>96164525</v>
      </c>
    </row>
    <row r="678" spans="6:14" x14ac:dyDescent="0.2">
      <c r="F678" s="3">
        <v>15455</v>
      </c>
      <c r="G678">
        <v>3</v>
      </c>
      <c r="H678" t="str">
        <f t="shared" si="14"/>
        <v>154553</v>
      </c>
      <c r="I678" t="s">
        <v>2710</v>
      </c>
      <c r="J678" t="s">
        <v>267</v>
      </c>
      <c r="K678">
        <v>484</v>
      </c>
      <c r="L678">
        <v>241768255</v>
      </c>
    </row>
    <row r="679" spans="6:14" x14ac:dyDescent="0.2">
      <c r="F679" s="3">
        <v>15455</v>
      </c>
      <c r="G679">
        <v>4</v>
      </c>
      <c r="H679" t="str">
        <f t="shared" si="14"/>
        <v>154554</v>
      </c>
      <c r="I679" t="s">
        <v>2710</v>
      </c>
      <c r="J679" t="s">
        <v>267</v>
      </c>
      <c r="K679">
        <v>375</v>
      </c>
      <c r="L679">
        <v>280394185</v>
      </c>
    </row>
    <row r="680" spans="6:14" x14ac:dyDescent="0.2">
      <c r="F680" s="3">
        <v>15455</v>
      </c>
      <c r="G680">
        <v>5</v>
      </c>
      <c r="H680" t="str">
        <f t="shared" si="14"/>
        <v>154555</v>
      </c>
      <c r="I680" t="s">
        <v>2710</v>
      </c>
      <c r="J680" t="s">
        <v>267</v>
      </c>
      <c r="K680">
        <v>613</v>
      </c>
      <c r="L680">
        <v>825421920</v>
      </c>
      <c r="M680">
        <v>34</v>
      </c>
      <c r="N680">
        <v>107322130</v>
      </c>
    </row>
    <row r="681" spans="6:14" x14ac:dyDescent="0.2">
      <c r="F681" s="3">
        <v>15464</v>
      </c>
      <c r="G681">
        <v>1</v>
      </c>
      <c r="H681" t="str">
        <f t="shared" si="14"/>
        <v>154641</v>
      </c>
      <c r="I681" t="s">
        <v>2710</v>
      </c>
      <c r="J681" t="s">
        <v>268</v>
      </c>
      <c r="K681">
        <v>173</v>
      </c>
      <c r="L681">
        <v>23295070</v>
      </c>
    </row>
    <row r="682" spans="6:14" x14ac:dyDescent="0.2">
      <c r="F682" s="3">
        <v>15464</v>
      </c>
      <c r="G682">
        <v>2</v>
      </c>
      <c r="H682" t="str">
        <f t="shared" si="14"/>
        <v>154642</v>
      </c>
      <c r="I682" t="s">
        <v>2710</v>
      </c>
      <c r="J682" t="s">
        <v>268</v>
      </c>
      <c r="K682">
        <v>56</v>
      </c>
      <c r="L682">
        <v>23109465</v>
      </c>
    </row>
    <row r="683" spans="6:14" x14ac:dyDescent="0.2">
      <c r="F683" s="3">
        <v>15464</v>
      </c>
      <c r="G683">
        <v>3</v>
      </c>
      <c r="H683" t="str">
        <f t="shared" si="14"/>
        <v>154643</v>
      </c>
      <c r="I683" t="s">
        <v>2710</v>
      </c>
      <c r="J683" t="s">
        <v>268</v>
      </c>
      <c r="K683">
        <v>121</v>
      </c>
      <c r="L683">
        <v>41661105</v>
      </c>
    </row>
    <row r="684" spans="6:14" x14ac:dyDescent="0.2">
      <c r="F684" s="3">
        <v>15464</v>
      </c>
      <c r="G684">
        <v>4</v>
      </c>
      <c r="H684" t="str">
        <f t="shared" si="14"/>
        <v>154644</v>
      </c>
      <c r="I684" t="s">
        <v>2710</v>
      </c>
      <c r="J684" t="s">
        <v>268</v>
      </c>
      <c r="K684">
        <v>214</v>
      </c>
      <c r="L684">
        <v>113240100</v>
      </c>
    </row>
    <row r="685" spans="6:14" x14ac:dyDescent="0.2">
      <c r="F685" s="3">
        <v>15464</v>
      </c>
      <c r="G685">
        <v>5</v>
      </c>
      <c r="H685" t="str">
        <f t="shared" si="14"/>
        <v>154645</v>
      </c>
      <c r="I685" t="s">
        <v>2710</v>
      </c>
      <c r="J685" t="s">
        <v>268</v>
      </c>
      <c r="K685">
        <v>262</v>
      </c>
      <c r="L685">
        <v>198724810</v>
      </c>
      <c r="M685">
        <v>3</v>
      </c>
      <c r="N685">
        <v>25524050</v>
      </c>
    </row>
    <row r="686" spans="6:14" x14ac:dyDescent="0.2">
      <c r="F686" s="3">
        <v>15466</v>
      </c>
      <c r="G686">
        <v>0</v>
      </c>
      <c r="H686" t="str">
        <f t="shared" si="14"/>
        <v>154660</v>
      </c>
      <c r="I686" t="s">
        <v>2709</v>
      </c>
      <c r="J686" t="s">
        <v>269</v>
      </c>
      <c r="K686">
        <v>26</v>
      </c>
      <c r="L686">
        <v>1955380</v>
      </c>
    </row>
    <row r="687" spans="6:14" x14ac:dyDescent="0.2">
      <c r="F687" s="3">
        <v>15466</v>
      </c>
      <c r="G687">
        <v>1</v>
      </c>
      <c r="H687" t="str">
        <f t="shared" si="14"/>
        <v>154661</v>
      </c>
      <c r="I687" t="s">
        <v>2709</v>
      </c>
      <c r="J687" t="s">
        <v>269</v>
      </c>
      <c r="K687">
        <v>245</v>
      </c>
      <c r="L687">
        <v>22065992.5</v>
      </c>
    </row>
    <row r="688" spans="6:14" x14ac:dyDescent="0.2">
      <c r="F688" s="3">
        <v>15466</v>
      </c>
      <c r="G688">
        <v>2</v>
      </c>
      <c r="H688" t="str">
        <f t="shared" si="14"/>
        <v>154662</v>
      </c>
      <c r="I688" t="s">
        <v>2709</v>
      </c>
      <c r="J688" t="s">
        <v>269</v>
      </c>
      <c r="K688">
        <v>178</v>
      </c>
      <c r="L688">
        <v>46315390</v>
      </c>
    </row>
    <row r="689" spans="6:14" x14ac:dyDescent="0.2">
      <c r="F689" s="3">
        <v>15466</v>
      </c>
      <c r="G689">
        <v>3</v>
      </c>
      <c r="H689" t="str">
        <f t="shared" si="14"/>
        <v>154663</v>
      </c>
      <c r="I689" t="s">
        <v>2709</v>
      </c>
      <c r="J689" t="s">
        <v>269</v>
      </c>
      <c r="K689">
        <v>79</v>
      </c>
      <c r="L689">
        <v>20582745</v>
      </c>
    </row>
    <row r="690" spans="6:14" x14ac:dyDescent="0.2">
      <c r="F690" s="3">
        <v>15466</v>
      </c>
      <c r="G690">
        <v>4</v>
      </c>
      <c r="H690" t="str">
        <f t="shared" si="14"/>
        <v>154664</v>
      </c>
      <c r="I690" t="s">
        <v>2709</v>
      </c>
      <c r="J690" t="s">
        <v>269</v>
      </c>
      <c r="K690">
        <v>312</v>
      </c>
      <c r="L690">
        <v>102458832.5</v>
      </c>
    </row>
    <row r="691" spans="6:14" x14ac:dyDescent="0.2">
      <c r="F691" s="3">
        <v>15466</v>
      </c>
      <c r="G691">
        <v>5</v>
      </c>
      <c r="H691" t="str">
        <f t="shared" si="14"/>
        <v>154665</v>
      </c>
      <c r="I691" t="s">
        <v>2709</v>
      </c>
      <c r="J691" t="s">
        <v>269</v>
      </c>
      <c r="K691">
        <v>388</v>
      </c>
      <c r="L691">
        <v>243375120</v>
      </c>
      <c r="M691">
        <v>1</v>
      </c>
      <c r="N691">
        <v>248040</v>
      </c>
    </row>
    <row r="692" spans="6:14" x14ac:dyDescent="0.2">
      <c r="F692" s="3">
        <v>15469</v>
      </c>
      <c r="G692">
        <v>0</v>
      </c>
      <c r="H692" t="str">
        <f t="shared" si="14"/>
        <v>154690</v>
      </c>
      <c r="I692" t="s">
        <v>2712</v>
      </c>
      <c r="J692" t="s">
        <v>270</v>
      </c>
      <c r="K692">
        <v>364</v>
      </c>
      <c r="L692">
        <v>1805773970</v>
      </c>
    </row>
    <row r="693" spans="6:14" x14ac:dyDescent="0.2">
      <c r="F693" s="3">
        <v>15469</v>
      </c>
      <c r="G693">
        <v>1</v>
      </c>
      <c r="H693" t="str">
        <f t="shared" si="14"/>
        <v>154691</v>
      </c>
      <c r="I693" t="s">
        <v>2712</v>
      </c>
      <c r="J693" t="s">
        <v>270</v>
      </c>
      <c r="K693">
        <v>118</v>
      </c>
      <c r="L693">
        <v>1413990990</v>
      </c>
    </row>
    <row r="694" spans="6:14" x14ac:dyDescent="0.2">
      <c r="F694" s="3">
        <v>15469</v>
      </c>
      <c r="G694">
        <v>2</v>
      </c>
      <c r="H694" t="str">
        <f t="shared" si="14"/>
        <v>154692</v>
      </c>
      <c r="I694" t="s">
        <v>2712</v>
      </c>
      <c r="J694" t="s">
        <v>270</v>
      </c>
      <c r="K694">
        <v>443</v>
      </c>
      <c r="L694">
        <v>2531146500</v>
      </c>
      <c r="M694">
        <v>1</v>
      </c>
      <c r="N694">
        <v>6552720</v>
      </c>
    </row>
    <row r="695" spans="6:14" x14ac:dyDescent="0.2">
      <c r="F695" s="3">
        <v>15469</v>
      </c>
      <c r="G695">
        <v>3</v>
      </c>
      <c r="H695" t="str">
        <f t="shared" si="14"/>
        <v>154693</v>
      </c>
      <c r="I695" t="s">
        <v>2712</v>
      </c>
      <c r="J695" t="s">
        <v>270</v>
      </c>
      <c r="K695">
        <v>300</v>
      </c>
      <c r="L695">
        <v>792962280</v>
      </c>
      <c r="M695">
        <v>2</v>
      </c>
      <c r="N695">
        <v>173246040</v>
      </c>
    </row>
    <row r="696" spans="6:14" x14ac:dyDescent="0.2">
      <c r="F696" s="3">
        <v>15469</v>
      </c>
      <c r="G696">
        <v>4</v>
      </c>
      <c r="H696" t="str">
        <f t="shared" si="14"/>
        <v>154694</v>
      </c>
      <c r="I696" t="s">
        <v>2712</v>
      </c>
      <c r="J696" t="s">
        <v>270</v>
      </c>
      <c r="K696">
        <v>800</v>
      </c>
      <c r="L696">
        <v>2745905430</v>
      </c>
      <c r="M696">
        <v>4</v>
      </c>
      <c r="N696">
        <v>278766630</v>
      </c>
    </row>
    <row r="697" spans="6:14" x14ac:dyDescent="0.2">
      <c r="F697" s="3">
        <v>15469</v>
      </c>
      <c r="G697">
        <v>5</v>
      </c>
      <c r="H697" t="str">
        <f t="shared" si="14"/>
        <v>154695</v>
      </c>
      <c r="I697" t="s">
        <v>2712</v>
      </c>
      <c r="J697" t="s">
        <v>270</v>
      </c>
      <c r="K697">
        <v>2177</v>
      </c>
      <c r="L697">
        <v>10687825650</v>
      </c>
      <c r="M697">
        <v>108</v>
      </c>
      <c r="N697">
        <v>430880580</v>
      </c>
    </row>
    <row r="698" spans="6:14" x14ac:dyDescent="0.2">
      <c r="F698" s="3">
        <v>15476</v>
      </c>
      <c r="G698">
        <v>0</v>
      </c>
      <c r="H698" t="str">
        <f t="shared" si="14"/>
        <v>154760</v>
      </c>
      <c r="I698" t="s">
        <v>2711</v>
      </c>
      <c r="J698" t="s">
        <v>271</v>
      </c>
      <c r="K698">
        <v>6</v>
      </c>
      <c r="L698">
        <v>7491580</v>
      </c>
    </row>
    <row r="699" spans="6:14" x14ac:dyDescent="0.2">
      <c r="F699" s="3">
        <v>15476</v>
      </c>
      <c r="G699">
        <v>1</v>
      </c>
      <c r="H699" t="str">
        <f t="shared" si="14"/>
        <v>154761</v>
      </c>
      <c r="I699" t="s">
        <v>2711</v>
      </c>
      <c r="J699" t="s">
        <v>271</v>
      </c>
      <c r="K699">
        <v>48</v>
      </c>
      <c r="L699">
        <v>127681630</v>
      </c>
    </row>
    <row r="700" spans="6:14" x14ac:dyDescent="0.2">
      <c r="F700" s="3">
        <v>15476</v>
      </c>
      <c r="G700">
        <v>2</v>
      </c>
      <c r="H700" t="str">
        <f t="shared" si="14"/>
        <v>154762</v>
      </c>
      <c r="I700" t="s">
        <v>2711</v>
      </c>
      <c r="J700" t="s">
        <v>271</v>
      </c>
      <c r="K700">
        <v>96</v>
      </c>
      <c r="L700">
        <v>121431100</v>
      </c>
    </row>
    <row r="701" spans="6:14" x14ac:dyDescent="0.2">
      <c r="F701" s="3">
        <v>15476</v>
      </c>
      <c r="G701">
        <v>3</v>
      </c>
      <c r="H701" t="str">
        <f t="shared" si="14"/>
        <v>154763</v>
      </c>
      <c r="I701" t="s">
        <v>2711</v>
      </c>
      <c r="J701" t="s">
        <v>271</v>
      </c>
      <c r="K701">
        <v>11</v>
      </c>
      <c r="L701">
        <v>54218720</v>
      </c>
      <c r="M701">
        <v>2</v>
      </c>
      <c r="N701">
        <v>2567440</v>
      </c>
    </row>
    <row r="702" spans="6:14" x14ac:dyDescent="0.2">
      <c r="F702" s="3">
        <v>15476</v>
      </c>
      <c r="G702">
        <v>4</v>
      </c>
      <c r="H702" t="str">
        <f t="shared" si="14"/>
        <v>154764</v>
      </c>
      <c r="I702" t="s">
        <v>2711</v>
      </c>
      <c r="J702" t="s">
        <v>271</v>
      </c>
      <c r="K702">
        <v>45</v>
      </c>
      <c r="L702">
        <v>260214740</v>
      </c>
    </row>
    <row r="703" spans="6:14" x14ac:dyDescent="0.2">
      <c r="F703" s="3">
        <v>15476</v>
      </c>
      <c r="G703">
        <v>5</v>
      </c>
      <c r="H703" t="str">
        <f t="shared" si="14"/>
        <v>154765</v>
      </c>
      <c r="I703" t="s">
        <v>2711</v>
      </c>
      <c r="J703" t="s">
        <v>271</v>
      </c>
      <c r="K703">
        <v>75</v>
      </c>
      <c r="L703">
        <v>268394280</v>
      </c>
    </row>
    <row r="704" spans="6:14" x14ac:dyDescent="0.2">
      <c r="F704" s="3">
        <v>15480</v>
      </c>
      <c r="G704">
        <v>0</v>
      </c>
      <c r="H704" t="str">
        <f t="shared" si="14"/>
        <v>154800</v>
      </c>
      <c r="I704" t="s">
        <v>2708</v>
      </c>
      <c r="J704" t="s">
        <v>272</v>
      </c>
      <c r="K704">
        <v>255</v>
      </c>
      <c r="L704">
        <v>49135320</v>
      </c>
    </row>
    <row r="705" spans="6:14" x14ac:dyDescent="0.2">
      <c r="F705" s="3">
        <v>15480</v>
      </c>
      <c r="G705">
        <v>1</v>
      </c>
      <c r="H705" t="str">
        <f t="shared" si="14"/>
        <v>154801</v>
      </c>
      <c r="I705" t="s">
        <v>2708</v>
      </c>
      <c r="J705" t="s">
        <v>272</v>
      </c>
      <c r="K705">
        <v>165</v>
      </c>
      <c r="L705">
        <v>6642160</v>
      </c>
    </row>
    <row r="706" spans="6:14" x14ac:dyDescent="0.2">
      <c r="F706" s="3">
        <v>15480</v>
      </c>
      <c r="G706">
        <v>2</v>
      </c>
      <c r="H706" t="str">
        <f t="shared" si="14"/>
        <v>154802</v>
      </c>
      <c r="I706" t="s">
        <v>2708</v>
      </c>
      <c r="J706" t="s">
        <v>272</v>
      </c>
      <c r="K706">
        <v>179</v>
      </c>
      <c r="L706">
        <v>124295560</v>
      </c>
    </row>
    <row r="707" spans="6:14" x14ac:dyDescent="0.2">
      <c r="F707" s="3">
        <v>15480</v>
      </c>
      <c r="G707">
        <v>3</v>
      </c>
      <c r="H707" t="str">
        <f t="shared" ref="H707:H770" si="15">F707&amp;G707</f>
        <v>154803</v>
      </c>
      <c r="I707" t="s">
        <v>2708</v>
      </c>
      <c r="J707" t="s">
        <v>272</v>
      </c>
      <c r="K707">
        <v>216</v>
      </c>
      <c r="L707">
        <v>231441520</v>
      </c>
      <c r="M707">
        <v>2</v>
      </c>
      <c r="N707">
        <v>6667200</v>
      </c>
    </row>
    <row r="708" spans="6:14" x14ac:dyDescent="0.2">
      <c r="F708" s="3">
        <v>15480</v>
      </c>
      <c r="G708">
        <v>4</v>
      </c>
      <c r="H708" t="str">
        <f t="shared" si="15"/>
        <v>154804</v>
      </c>
      <c r="I708" t="s">
        <v>2708</v>
      </c>
      <c r="J708" t="s">
        <v>272</v>
      </c>
      <c r="K708">
        <v>292</v>
      </c>
      <c r="L708">
        <v>431613700</v>
      </c>
    </row>
    <row r="709" spans="6:14" x14ac:dyDescent="0.2">
      <c r="F709" s="3">
        <v>15480</v>
      </c>
      <c r="G709">
        <v>5</v>
      </c>
      <c r="H709" t="str">
        <f t="shared" si="15"/>
        <v>154805</v>
      </c>
      <c r="I709" t="s">
        <v>2708</v>
      </c>
      <c r="J709" t="s">
        <v>272</v>
      </c>
      <c r="K709">
        <v>319</v>
      </c>
      <c r="L709">
        <v>781833920</v>
      </c>
      <c r="M709">
        <v>12</v>
      </c>
      <c r="N709">
        <v>45480640</v>
      </c>
    </row>
    <row r="710" spans="6:14" x14ac:dyDescent="0.2">
      <c r="F710" s="3">
        <v>15491</v>
      </c>
      <c r="G710">
        <v>0</v>
      </c>
      <c r="H710" t="str">
        <f t="shared" si="15"/>
        <v>154910</v>
      </c>
      <c r="I710" t="s">
        <v>2709</v>
      </c>
      <c r="J710" t="s">
        <v>273</v>
      </c>
      <c r="K710">
        <v>88</v>
      </c>
      <c r="L710">
        <v>45077080</v>
      </c>
    </row>
    <row r="711" spans="6:14" x14ac:dyDescent="0.2">
      <c r="F711" s="3">
        <v>15491</v>
      </c>
      <c r="G711">
        <v>1</v>
      </c>
      <c r="H711" t="str">
        <f t="shared" si="15"/>
        <v>154911</v>
      </c>
      <c r="I711" t="s">
        <v>2709</v>
      </c>
      <c r="J711" t="s">
        <v>273</v>
      </c>
      <c r="K711">
        <v>271</v>
      </c>
      <c r="L711">
        <v>267315912.5</v>
      </c>
    </row>
    <row r="712" spans="6:14" x14ac:dyDescent="0.2">
      <c r="F712" s="3">
        <v>15491</v>
      </c>
      <c r="G712">
        <v>2</v>
      </c>
      <c r="H712" t="str">
        <f t="shared" si="15"/>
        <v>154912</v>
      </c>
      <c r="I712" t="s">
        <v>2709</v>
      </c>
      <c r="J712" t="s">
        <v>273</v>
      </c>
      <c r="K712">
        <v>146</v>
      </c>
      <c r="L712">
        <v>681471530</v>
      </c>
    </row>
    <row r="713" spans="6:14" x14ac:dyDescent="0.2">
      <c r="F713" s="3">
        <v>15491</v>
      </c>
      <c r="G713">
        <v>3</v>
      </c>
      <c r="H713" t="str">
        <f t="shared" si="15"/>
        <v>154913</v>
      </c>
      <c r="I713" t="s">
        <v>2709</v>
      </c>
      <c r="J713" t="s">
        <v>273</v>
      </c>
      <c r="K713">
        <v>98</v>
      </c>
      <c r="L713">
        <v>230455360</v>
      </c>
      <c r="M713">
        <v>1</v>
      </c>
      <c r="N713">
        <v>261450</v>
      </c>
    </row>
    <row r="714" spans="6:14" x14ac:dyDescent="0.2">
      <c r="F714" s="3">
        <v>15491</v>
      </c>
      <c r="G714">
        <v>4</v>
      </c>
      <c r="H714" t="str">
        <f t="shared" si="15"/>
        <v>154914</v>
      </c>
      <c r="I714" t="s">
        <v>2709</v>
      </c>
      <c r="J714" t="s">
        <v>273</v>
      </c>
      <c r="K714">
        <v>262</v>
      </c>
      <c r="L714">
        <v>268957835</v>
      </c>
    </row>
    <row r="715" spans="6:14" x14ac:dyDescent="0.2">
      <c r="F715" s="3">
        <v>15491</v>
      </c>
      <c r="G715">
        <v>5</v>
      </c>
      <c r="H715" t="str">
        <f t="shared" si="15"/>
        <v>154915</v>
      </c>
      <c r="I715" t="s">
        <v>2709</v>
      </c>
      <c r="J715" t="s">
        <v>273</v>
      </c>
      <c r="K715">
        <v>575</v>
      </c>
      <c r="L715">
        <v>560837385</v>
      </c>
      <c r="M715">
        <v>1</v>
      </c>
      <c r="N715">
        <v>451305</v>
      </c>
    </row>
    <row r="716" spans="6:14" x14ac:dyDescent="0.2">
      <c r="F716" s="3">
        <v>15494</v>
      </c>
      <c r="G716">
        <v>1</v>
      </c>
      <c r="H716" t="str">
        <f t="shared" si="15"/>
        <v>154941</v>
      </c>
      <c r="I716" t="s">
        <v>2707</v>
      </c>
      <c r="J716" t="s">
        <v>274</v>
      </c>
      <c r="K716">
        <v>1</v>
      </c>
      <c r="L716">
        <v>3724950</v>
      </c>
    </row>
    <row r="717" spans="6:14" x14ac:dyDescent="0.2">
      <c r="F717" s="3">
        <v>15494</v>
      </c>
      <c r="G717">
        <v>2</v>
      </c>
      <c r="H717" t="str">
        <f t="shared" si="15"/>
        <v>154942</v>
      </c>
      <c r="I717" t="s">
        <v>2707</v>
      </c>
      <c r="J717" t="s">
        <v>274</v>
      </c>
      <c r="K717">
        <v>50</v>
      </c>
      <c r="L717">
        <v>87662090</v>
      </c>
    </row>
    <row r="718" spans="6:14" x14ac:dyDescent="0.2">
      <c r="F718" s="3">
        <v>15494</v>
      </c>
      <c r="G718">
        <v>3</v>
      </c>
      <c r="H718" t="str">
        <f t="shared" si="15"/>
        <v>154943</v>
      </c>
      <c r="I718" t="s">
        <v>2707</v>
      </c>
      <c r="J718" t="s">
        <v>274</v>
      </c>
      <c r="K718">
        <v>144</v>
      </c>
      <c r="L718">
        <v>198807700</v>
      </c>
    </row>
    <row r="719" spans="6:14" x14ac:dyDescent="0.2">
      <c r="F719" s="3">
        <v>15494</v>
      </c>
      <c r="G719">
        <v>4</v>
      </c>
      <c r="H719" t="str">
        <f t="shared" si="15"/>
        <v>154944</v>
      </c>
      <c r="I719" t="s">
        <v>2707</v>
      </c>
      <c r="J719" t="s">
        <v>274</v>
      </c>
      <c r="K719">
        <v>74</v>
      </c>
      <c r="L719">
        <v>149354250</v>
      </c>
      <c r="M719">
        <v>1</v>
      </c>
      <c r="N719">
        <v>1606200</v>
      </c>
    </row>
    <row r="720" spans="6:14" x14ac:dyDescent="0.2">
      <c r="F720" s="3">
        <v>15494</v>
      </c>
      <c r="G720">
        <v>5</v>
      </c>
      <c r="H720" t="str">
        <f t="shared" si="15"/>
        <v>154945</v>
      </c>
      <c r="I720" t="s">
        <v>2707</v>
      </c>
      <c r="J720" t="s">
        <v>274</v>
      </c>
      <c r="K720">
        <v>199</v>
      </c>
      <c r="L720">
        <v>549246965</v>
      </c>
    </row>
    <row r="721" spans="6:14" x14ac:dyDescent="0.2">
      <c r="F721" s="3">
        <v>15500</v>
      </c>
      <c r="G721">
        <v>1</v>
      </c>
      <c r="H721" t="str">
        <f t="shared" si="15"/>
        <v>155001</v>
      </c>
      <c r="I721" t="s">
        <v>2706</v>
      </c>
      <c r="J721" t="s">
        <v>275</v>
      </c>
      <c r="K721">
        <v>105</v>
      </c>
      <c r="L721">
        <v>134638200</v>
      </c>
    </row>
    <row r="722" spans="6:14" x14ac:dyDescent="0.2">
      <c r="F722" s="3">
        <v>15500</v>
      </c>
      <c r="G722">
        <v>2</v>
      </c>
      <c r="H722" t="str">
        <f t="shared" si="15"/>
        <v>155002</v>
      </c>
      <c r="I722" t="s">
        <v>2706</v>
      </c>
      <c r="J722" t="s">
        <v>275</v>
      </c>
      <c r="K722">
        <v>96</v>
      </c>
      <c r="L722">
        <v>181358700</v>
      </c>
    </row>
    <row r="723" spans="6:14" x14ac:dyDescent="0.2">
      <c r="F723" s="3">
        <v>15500</v>
      </c>
      <c r="G723">
        <v>3</v>
      </c>
      <c r="H723" t="str">
        <f t="shared" si="15"/>
        <v>155003</v>
      </c>
      <c r="I723" t="s">
        <v>2706</v>
      </c>
      <c r="J723" t="s">
        <v>275</v>
      </c>
      <c r="K723">
        <v>27</v>
      </c>
      <c r="L723">
        <v>155068700</v>
      </c>
    </row>
    <row r="724" spans="6:14" x14ac:dyDescent="0.2">
      <c r="F724" s="3">
        <v>15500</v>
      </c>
      <c r="G724">
        <v>4</v>
      </c>
      <c r="H724" t="str">
        <f t="shared" si="15"/>
        <v>155004</v>
      </c>
      <c r="I724" t="s">
        <v>2706</v>
      </c>
      <c r="J724" t="s">
        <v>275</v>
      </c>
      <c r="K724">
        <v>51</v>
      </c>
      <c r="L724">
        <v>160499075</v>
      </c>
    </row>
    <row r="725" spans="6:14" x14ac:dyDescent="0.2">
      <c r="F725" s="3">
        <v>15500</v>
      </c>
      <c r="G725">
        <v>5</v>
      </c>
      <c r="H725" t="str">
        <f t="shared" si="15"/>
        <v>155005</v>
      </c>
      <c r="I725" t="s">
        <v>2706</v>
      </c>
      <c r="J725" t="s">
        <v>275</v>
      </c>
      <c r="K725">
        <v>1</v>
      </c>
      <c r="L725">
        <v>27694500</v>
      </c>
    </row>
    <row r="726" spans="6:14" x14ac:dyDescent="0.2">
      <c r="F726" s="3">
        <v>15507</v>
      </c>
      <c r="G726">
        <v>0</v>
      </c>
      <c r="H726" t="str">
        <f t="shared" si="15"/>
        <v>155070</v>
      </c>
      <c r="I726" t="s">
        <v>2710</v>
      </c>
      <c r="J726" t="s">
        <v>276</v>
      </c>
      <c r="K726">
        <v>231</v>
      </c>
      <c r="L726">
        <v>98022540</v>
      </c>
    </row>
    <row r="727" spans="6:14" x14ac:dyDescent="0.2">
      <c r="F727" s="3">
        <v>15507</v>
      </c>
      <c r="G727">
        <v>1</v>
      </c>
      <c r="H727" t="str">
        <f t="shared" si="15"/>
        <v>155071</v>
      </c>
      <c r="I727" t="s">
        <v>2710</v>
      </c>
      <c r="J727" t="s">
        <v>276</v>
      </c>
      <c r="K727">
        <v>35</v>
      </c>
      <c r="L727">
        <v>37977330</v>
      </c>
    </row>
    <row r="728" spans="6:14" x14ac:dyDescent="0.2">
      <c r="F728" s="3">
        <v>15507</v>
      </c>
      <c r="G728">
        <v>2</v>
      </c>
      <c r="H728" t="str">
        <f t="shared" si="15"/>
        <v>155072</v>
      </c>
      <c r="I728" t="s">
        <v>2710</v>
      </c>
      <c r="J728" t="s">
        <v>276</v>
      </c>
      <c r="K728">
        <v>48</v>
      </c>
      <c r="L728">
        <v>13912455</v>
      </c>
    </row>
    <row r="729" spans="6:14" x14ac:dyDescent="0.2">
      <c r="F729" s="3">
        <v>15507</v>
      </c>
      <c r="G729">
        <v>3</v>
      </c>
      <c r="H729" t="str">
        <f t="shared" si="15"/>
        <v>155073</v>
      </c>
      <c r="I729" t="s">
        <v>2710</v>
      </c>
      <c r="J729" t="s">
        <v>276</v>
      </c>
      <c r="K729">
        <v>99</v>
      </c>
      <c r="L729">
        <v>12242340</v>
      </c>
    </row>
    <row r="730" spans="6:14" x14ac:dyDescent="0.2">
      <c r="F730" s="3">
        <v>15507</v>
      </c>
      <c r="G730">
        <v>4</v>
      </c>
      <c r="H730" t="str">
        <f t="shared" si="15"/>
        <v>155074</v>
      </c>
      <c r="I730" t="s">
        <v>2710</v>
      </c>
      <c r="J730" t="s">
        <v>276</v>
      </c>
      <c r="K730">
        <v>324</v>
      </c>
      <c r="L730">
        <v>121348085</v>
      </c>
    </row>
    <row r="731" spans="6:14" x14ac:dyDescent="0.2">
      <c r="F731" s="3">
        <v>15507</v>
      </c>
      <c r="G731">
        <v>5</v>
      </c>
      <c r="H731" t="str">
        <f t="shared" si="15"/>
        <v>155075</v>
      </c>
      <c r="I731" t="s">
        <v>2710</v>
      </c>
      <c r="J731" t="s">
        <v>276</v>
      </c>
      <c r="K731">
        <v>191</v>
      </c>
      <c r="L731">
        <v>252215800</v>
      </c>
      <c r="M731">
        <v>1</v>
      </c>
      <c r="N731">
        <v>4795520</v>
      </c>
    </row>
    <row r="732" spans="6:14" x14ac:dyDescent="0.2">
      <c r="F732" s="3">
        <v>15511</v>
      </c>
      <c r="G732">
        <v>1</v>
      </c>
      <c r="H732" t="str">
        <f t="shared" si="15"/>
        <v>155111</v>
      </c>
      <c r="I732" t="s">
        <v>2710</v>
      </c>
      <c r="J732" t="s">
        <v>277</v>
      </c>
      <c r="K732">
        <v>48</v>
      </c>
      <c r="L732">
        <v>35895130</v>
      </c>
    </row>
    <row r="733" spans="6:14" x14ac:dyDescent="0.2">
      <c r="F733" s="3">
        <v>15511</v>
      </c>
      <c r="G733">
        <v>2</v>
      </c>
      <c r="H733" t="str">
        <f t="shared" si="15"/>
        <v>155112</v>
      </c>
      <c r="I733" t="s">
        <v>2710</v>
      </c>
      <c r="J733" t="s">
        <v>277</v>
      </c>
      <c r="K733">
        <v>57</v>
      </c>
      <c r="L733">
        <v>47093590</v>
      </c>
    </row>
    <row r="734" spans="6:14" x14ac:dyDescent="0.2">
      <c r="F734" s="3">
        <v>15511</v>
      </c>
      <c r="G734">
        <v>3</v>
      </c>
      <c r="H734" t="str">
        <f t="shared" si="15"/>
        <v>155113</v>
      </c>
      <c r="I734" t="s">
        <v>2710</v>
      </c>
      <c r="J734" t="s">
        <v>277</v>
      </c>
      <c r="K734">
        <v>37</v>
      </c>
      <c r="L734">
        <v>30028420</v>
      </c>
    </row>
    <row r="735" spans="6:14" x14ac:dyDescent="0.2">
      <c r="F735" s="3">
        <v>15511</v>
      </c>
      <c r="G735">
        <v>4</v>
      </c>
      <c r="H735" t="str">
        <f t="shared" si="15"/>
        <v>155114</v>
      </c>
      <c r="I735" t="s">
        <v>2710</v>
      </c>
      <c r="J735" t="s">
        <v>277</v>
      </c>
      <c r="K735">
        <v>55</v>
      </c>
      <c r="L735">
        <v>168244330</v>
      </c>
    </row>
    <row r="736" spans="6:14" x14ac:dyDescent="0.2">
      <c r="F736" s="3">
        <v>15511</v>
      </c>
      <c r="G736">
        <v>5</v>
      </c>
      <c r="H736" t="str">
        <f t="shared" si="15"/>
        <v>155115</v>
      </c>
      <c r="I736" t="s">
        <v>2710</v>
      </c>
      <c r="J736" t="s">
        <v>277</v>
      </c>
      <c r="K736">
        <v>131</v>
      </c>
      <c r="L736">
        <v>208778330</v>
      </c>
    </row>
    <row r="737" spans="6:14" x14ac:dyDescent="0.2">
      <c r="F737" s="3">
        <v>15514</v>
      </c>
      <c r="G737">
        <v>1</v>
      </c>
      <c r="H737" t="str">
        <f t="shared" si="15"/>
        <v>155141</v>
      </c>
      <c r="I737" t="s">
        <v>2710</v>
      </c>
      <c r="J737" t="s">
        <v>278</v>
      </c>
      <c r="K737">
        <v>49</v>
      </c>
      <c r="L737">
        <v>73702220</v>
      </c>
    </row>
    <row r="738" spans="6:14" x14ac:dyDescent="0.2">
      <c r="F738" s="3">
        <v>15514</v>
      </c>
      <c r="G738">
        <v>2</v>
      </c>
      <c r="H738" t="str">
        <f t="shared" si="15"/>
        <v>155142</v>
      </c>
      <c r="I738" t="s">
        <v>2710</v>
      </c>
      <c r="J738" t="s">
        <v>278</v>
      </c>
      <c r="K738">
        <v>27</v>
      </c>
      <c r="L738">
        <v>5541100</v>
      </c>
    </row>
    <row r="739" spans="6:14" x14ac:dyDescent="0.2">
      <c r="F739" s="3">
        <v>15514</v>
      </c>
      <c r="G739">
        <v>3</v>
      </c>
      <c r="H739" t="str">
        <f t="shared" si="15"/>
        <v>155143</v>
      </c>
      <c r="I739" t="s">
        <v>2710</v>
      </c>
      <c r="J739" t="s">
        <v>278</v>
      </c>
      <c r="K739">
        <v>97</v>
      </c>
      <c r="L739">
        <v>27682980</v>
      </c>
    </row>
    <row r="740" spans="6:14" x14ac:dyDescent="0.2">
      <c r="F740" s="3">
        <v>15514</v>
      </c>
      <c r="G740">
        <v>4</v>
      </c>
      <c r="H740" t="str">
        <f t="shared" si="15"/>
        <v>155144</v>
      </c>
      <c r="I740" t="s">
        <v>2710</v>
      </c>
      <c r="J740" t="s">
        <v>278</v>
      </c>
      <c r="K740">
        <v>106</v>
      </c>
      <c r="L740">
        <v>47494005</v>
      </c>
    </row>
    <row r="741" spans="6:14" x14ac:dyDescent="0.2">
      <c r="F741" s="3">
        <v>15514</v>
      </c>
      <c r="G741">
        <v>5</v>
      </c>
      <c r="H741" t="str">
        <f t="shared" si="15"/>
        <v>155145</v>
      </c>
      <c r="I741" t="s">
        <v>2710</v>
      </c>
      <c r="J741" t="s">
        <v>278</v>
      </c>
      <c r="K741">
        <v>333</v>
      </c>
      <c r="L741">
        <v>263453890</v>
      </c>
      <c r="M741">
        <v>3</v>
      </c>
      <c r="N741">
        <v>5399600</v>
      </c>
    </row>
    <row r="742" spans="6:14" x14ac:dyDescent="0.2">
      <c r="F742" s="3">
        <v>15516</v>
      </c>
      <c r="G742">
        <v>0</v>
      </c>
      <c r="H742" t="str">
        <f t="shared" si="15"/>
        <v>155160</v>
      </c>
      <c r="I742" t="s">
        <v>2712</v>
      </c>
      <c r="J742" t="s">
        <v>279</v>
      </c>
      <c r="K742">
        <v>414</v>
      </c>
      <c r="L742">
        <v>1121674950</v>
      </c>
      <c r="M742">
        <v>3</v>
      </c>
      <c r="N742">
        <v>12023640</v>
      </c>
    </row>
    <row r="743" spans="6:14" x14ac:dyDescent="0.2">
      <c r="F743" s="3">
        <v>15516</v>
      </c>
      <c r="G743">
        <v>1</v>
      </c>
      <c r="H743" t="str">
        <f t="shared" si="15"/>
        <v>155161</v>
      </c>
      <c r="I743" t="s">
        <v>2712</v>
      </c>
      <c r="J743" t="s">
        <v>279</v>
      </c>
      <c r="K743">
        <v>924</v>
      </c>
      <c r="L743">
        <v>4576765560</v>
      </c>
    </row>
    <row r="744" spans="6:14" x14ac:dyDescent="0.2">
      <c r="F744" s="3">
        <v>15516</v>
      </c>
      <c r="G744">
        <v>2</v>
      </c>
      <c r="H744" t="str">
        <f t="shared" si="15"/>
        <v>155162</v>
      </c>
      <c r="I744" t="s">
        <v>2712</v>
      </c>
      <c r="J744" t="s">
        <v>279</v>
      </c>
      <c r="K744">
        <v>1294</v>
      </c>
      <c r="L744">
        <v>4526966930</v>
      </c>
      <c r="M744">
        <v>2</v>
      </c>
      <c r="N744">
        <v>4204800</v>
      </c>
    </row>
    <row r="745" spans="6:14" x14ac:dyDescent="0.2">
      <c r="F745" s="3">
        <v>15516</v>
      </c>
      <c r="G745">
        <v>3</v>
      </c>
      <c r="H745" t="str">
        <f t="shared" si="15"/>
        <v>155163</v>
      </c>
      <c r="I745" t="s">
        <v>2712</v>
      </c>
      <c r="J745" t="s">
        <v>279</v>
      </c>
      <c r="K745">
        <v>899</v>
      </c>
      <c r="L745">
        <v>4585098050</v>
      </c>
    </row>
    <row r="746" spans="6:14" x14ac:dyDescent="0.2">
      <c r="F746" s="3">
        <v>15516</v>
      </c>
      <c r="G746">
        <v>4</v>
      </c>
      <c r="H746" t="str">
        <f t="shared" si="15"/>
        <v>155164</v>
      </c>
      <c r="I746" t="s">
        <v>2712</v>
      </c>
      <c r="J746" t="s">
        <v>279</v>
      </c>
      <c r="K746">
        <v>1561</v>
      </c>
      <c r="L746">
        <v>4348939160</v>
      </c>
      <c r="M746">
        <v>1</v>
      </c>
      <c r="N746">
        <v>5248260</v>
      </c>
    </row>
    <row r="747" spans="6:14" x14ac:dyDescent="0.2">
      <c r="F747" s="3">
        <v>15516</v>
      </c>
      <c r="G747">
        <v>5</v>
      </c>
      <c r="H747" t="str">
        <f t="shared" si="15"/>
        <v>155165</v>
      </c>
      <c r="I747" t="s">
        <v>2712</v>
      </c>
      <c r="J747" t="s">
        <v>279</v>
      </c>
      <c r="K747">
        <v>3597</v>
      </c>
      <c r="L747">
        <v>15481155610</v>
      </c>
      <c r="M747">
        <v>46</v>
      </c>
      <c r="N747">
        <v>193647240</v>
      </c>
    </row>
    <row r="748" spans="6:14" x14ac:dyDescent="0.2">
      <c r="F748" s="3">
        <v>15518</v>
      </c>
      <c r="G748">
        <v>0</v>
      </c>
      <c r="H748" t="str">
        <f t="shared" si="15"/>
        <v>155180</v>
      </c>
      <c r="I748" t="s">
        <v>2710</v>
      </c>
      <c r="J748" t="s">
        <v>280</v>
      </c>
      <c r="K748">
        <v>56</v>
      </c>
      <c r="L748">
        <v>22483770</v>
      </c>
    </row>
    <row r="749" spans="6:14" x14ac:dyDescent="0.2">
      <c r="F749" s="3">
        <v>15518</v>
      </c>
      <c r="G749">
        <v>1</v>
      </c>
      <c r="H749" t="str">
        <f t="shared" si="15"/>
        <v>155181</v>
      </c>
      <c r="I749" t="s">
        <v>2710</v>
      </c>
      <c r="J749" t="s">
        <v>280</v>
      </c>
      <c r="K749">
        <v>18</v>
      </c>
      <c r="L749">
        <v>18854070</v>
      </c>
    </row>
    <row r="750" spans="6:14" x14ac:dyDescent="0.2">
      <c r="F750" s="3">
        <v>15518</v>
      </c>
      <c r="G750">
        <v>2</v>
      </c>
      <c r="H750" t="str">
        <f t="shared" si="15"/>
        <v>155182</v>
      </c>
      <c r="I750" t="s">
        <v>2710</v>
      </c>
      <c r="J750" t="s">
        <v>280</v>
      </c>
      <c r="K750">
        <v>19</v>
      </c>
      <c r="L750">
        <v>14959310</v>
      </c>
    </row>
    <row r="751" spans="6:14" x14ac:dyDescent="0.2">
      <c r="F751" s="3">
        <v>15518</v>
      </c>
      <c r="G751">
        <v>3</v>
      </c>
      <c r="H751" t="str">
        <f t="shared" si="15"/>
        <v>155183</v>
      </c>
      <c r="I751" t="s">
        <v>2710</v>
      </c>
      <c r="J751" t="s">
        <v>280</v>
      </c>
      <c r="K751">
        <v>24</v>
      </c>
      <c r="L751">
        <v>19166020</v>
      </c>
    </row>
    <row r="752" spans="6:14" x14ac:dyDescent="0.2">
      <c r="F752" s="3">
        <v>15518</v>
      </c>
      <c r="G752">
        <v>4</v>
      </c>
      <c r="H752" t="str">
        <f t="shared" si="15"/>
        <v>155184</v>
      </c>
      <c r="I752" t="s">
        <v>2710</v>
      </c>
      <c r="J752" t="s">
        <v>280</v>
      </c>
      <c r="K752">
        <v>71</v>
      </c>
      <c r="L752">
        <v>31940640</v>
      </c>
    </row>
    <row r="753" spans="6:14" x14ac:dyDescent="0.2">
      <c r="F753" s="3">
        <v>15518</v>
      </c>
      <c r="G753">
        <v>5</v>
      </c>
      <c r="H753" t="str">
        <f t="shared" si="15"/>
        <v>155185</v>
      </c>
      <c r="I753" t="s">
        <v>2710</v>
      </c>
      <c r="J753" t="s">
        <v>280</v>
      </c>
      <c r="K753">
        <v>103</v>
      </c>
      <c r="L753">
        <v>58841870</v>
      </c>
    </row>
    <row r="754" spans="6:14" x14ac:dyDescent="0.2">
      <c r="F754" s="3">
        <v>15522</v>
      </c>
      <c r="G754">
        <v>1</v>
      </c>
      <c r="H754" t="str">
        <f t="shared" si="15"/>
        <v>155221</v>
      </c>
      <c r="I754" t="s">
        <v>2710</v>
      </c>
      <c r="J754" t="s">
        <v>281</v>
      </c>
      <c r="K754">
        <v>34</v>
      </c>
      <c r="L754">
        <v>11335020</v>
      </c>
    </row>
    <row r="755" spans="6:14" x14ac:dyDescent="0.2">
      <c r="F755" s="3">
        <v>15522</v>
      </c>
      <c r="G755">
        <v>2</v>
      </c>
      <c r="H755" t="str">
        <f t="shared" si="15"/>
        <v>155222</v>
      </c>
      <c r="I755" t="s">
        <v>2710</v>
      </c>
      <c r="J755" t="s">
        <v>281</v>
      </c>
      <c r="K755">
        <v>52</v>
      </c>
      <c r="L755">
        <v>6711900</v>
      </c>
    </row>
    <row r="756" spans="6:14" x14ac:dyDescent="0.2">
      <c r="F756" s="3">
        <v>15522</v>
      </c>
      <c r="G756">
        <v>3</v>
      </c>
      <c r="H756" t="str">
        <f t="shared" si="15"/>
        <v>155223</v>
      </c>
      <c r="I756" t="s">
        <v>2710</v>
      </c>
      <c r="J756" t="s">
        <v>281</v>
      </c>
      <c r="K756">
        <v>51</v>
      </c>
      <c r="L756">
        <v>22776640</v>
      </c>
    </row>
    <row r="757" spans="6:14" x14ac:dyDescent="0.2">
      <c r="F757" s="3">
        <v>15522</v>
      </c>
      <c r="G757">
        <v>4</v>
      </c>
      <c r="H757" t="str">
        <f t="shared" si="15"/>
        <v>155224</v>
      </c>
      <c r="I757" t="s">
        <v>2710</v>
      </c>
      <c r="J757" t="s">
        <v>281</v>
      </c>
      <c r="K757">
        <v>28</v>
      </c>
      <c r="L757">
        <v>12539580</v>
      </c>
    </row>
    <row r="758" spans="6:14" x14ac:dyDescent="0.2">
      <c r="F758" s="3">
        <v>15522</v>
      </c>
      <c r="G758">
        <v>5</v>
      </c>
      <c r="H758" t="str">
        <f t="shared" si="15"/>
        <v>155225</v>
      </c>
      <c r="I758" t="s">
        <v>2710</v>
      </c>
      <c r="J758" t="s">
        <v>281</v>
      </c>
      <c r="K758">
        <v>147</v>
      </c>
      <c r="L758">
        <v>30935600</v>
      </c>
    </row>
    <row r="759" spans="6:14" x14ac:dyDescent="0.2">
      <c r="F759" s="3">
        <v>15531</v>
      </c>
      <c r="G759">
        <v>0</v>
      </c>
      <c r="H759" t="str">
        <f t="shared" si="15"/>
        <v>155310</v>
      </c>
      <c r="I759" t="s">
        <v>2715</v>
      </c>
      <c r="J759" t="s">
        <v>282</v>
      </c>
      <c r="K759">
        <v>12</v>
      </c>
      <c r="L759">
        <v>14609728</v>
      </c>
    </row>
    <row r="760" spans="6:14" x14ac:dyDescent="0.2">
      <c r="F760" s="3">
        <v>15531</v>
      </c>
      <c r="G760">
        <v>1</v>
      </c>
      <c r="H760" t="str">
        <f t="shared" si="15"/>
        <v>155311</v>
      </c>
      <c r="I760" t="s">
        <v>2715</v>
      </c>
      <c r="J760" t="s">
        <v>282</v>
      </c>
      <c r="K760">
        <v>82</v>
      </c>
      <c r="L760">
        <v>143572612</v>
      </c>
    </row>
    <row r="761" spans="6:14" x14ac:dyDescent="0.2">
      <c r="F761" s="3">
        <v>15531</v>
      </c>
      <c r="G761">
        <v>2</v>
      </c>
      <c r="H761" t="str">
        <f t="shared" si="15"/>
        <v>155312</v>
      </c>
      <c r="I761" t="s">
        <v>2715</v>
      </c>
      <c r="J761" t="s">
        <v>282</v>
      </c>
      <c r="K761">
        <v>76</v>
      </c>
      <c r="L761">
        <v>221221240</v>
      </c>
    </row>
    <row r="762" spans="6:14" x14ac:dyDescent="0.2">
      <c r="F762" s="3">
        <v>15531</v>
      </c>
      <c r="G762">
        <v>3</v>
      </c>
      <c r="H762" t="str">
        <f t="shared" si="15"/>
        <v>155313</v>
      </c>
      <c r="I762" t="s">
        <v>2715</v>
      </c>
      <c r="J762" t="s">
        <v>282</v>
      </c>
      <c r="K762">
        <v>77</v>
      </c>
      <c r="L762">
        <v>182420002</v>
      </c>
      <c r="M762">
        <v>1</v>
      </c>
      <c r="N762">
        <v>22258900</v>
      </c>
    </row>
    <row r="763" spans="6:14" x14ac:dyDescent="0.2">
      <c r="F763" s="3">
        <v>15531</v>
      </c>
      <c r="G763">
        <v>4</v>
      </c>
      <c r="H763" t="str">
        <f t="shared" si="15"/>
        <v>155314</v>
      </c>
      <c r="I763" t="s">
        <v>2715</v>
      </c>
      <c r="J763" t="s">
        <v>282</v>
      </c>
      <c r="K763">
        <v>248</v>
      </c>
      <c r="L763">
        <v>735235205</v>
      </c>
    </row>
    <row r="764" spans="6:14" x14ac:dyDescent="0.2">
      <c r="F764" s="3">
        <v>15531</v>
      </c>
      <c r="G764">
        <v>5</v>
      </c>
      <c r="H764" t="str">
        <f t="shared" si="15"/>
        <v>155315</v>
      </c>
      <c r="I764" t="s">
        <v>2715</v>
      </c>
      <c r="J764" t="s">
        <v>282</v>
      </c>
      <c r="K764">
        <v>265</v>
      </c>
      <c r="L764">
        <v>1340506183</v>
      </c>
      <c r="M764">
        <v>2</v>
      </c>
      <c r="N764">
        <v>83612960</v>
      </c>
    </row>
    <row r="765" spans="6:14" x14ac:dyDescent="0.2">
      <c r="F765" s="3">
        <v>15533</v>
      </c>
      <c r="G765">
        <v>0</v>
      </c>
      <c r="H765" t="str">
        <f t="shared" si="15"/>
        <v>155330</v>
      </c>
      <c r="I765" t="s">
        <v>2710</v>
      </c>
      <c r="J765" t="s">
        <v>283</v>
      </c>
      <c r="K765">
        <v>60</v>
      </c>
      <c r="L765">
        <v>6690445</v>
      </c>
    </row>
    <row r="766" spans="6:14" x14ac:dyDescent="0.2">
      <c r="F766" s="3">
        <v>15533</v>
      </c>
      <c r="G766">
        <v>1</v>
      </c>
      <c r="H766" t="str">
        <f t="shared" si="15"/>
        <v>155331</v>
      </c>
      <c r="I766" t="s">
        <v>2710</v>
      </c>
      <c r="J766" t="s">
        <v>283</v>
      </c>
      <c r="K766">
        <v>29</v>
      </c>
      <c r="L766">
        <v>1860510</v>
      </c>
    </row>
    <row r="767" spans="6:14" x14ac:dyDescent="0.2">
      <c r="F767" s="3">
        <v>15533</v>
      </c>
      <c r="G767">
        <v>2</v>
      </c>
      <c r="H767" t="str">
        <f t="shared" si="15"/>
        <v>155332</v>
      </c>
      <c r="I767" t="s">
        <v>2710</v>
      </c>
      <c r="J767" t="s">
        <v>283</v>
      </c>
      <c r="K767">
        <v>18</v>
      </c>
      <c r="L767">
        <v>1129470</v>
      </c>
    </row>
    <row r="768" spans="6:14" x14ac:dyDescent="0.2">
      <c r="F768" s="3">
        <v>15533</v>
      </c>
      <c r="G768">
        <v>3</v>
      </c>
      <c r="H768" t="str">
        <f t="shared" si="15"/>
        <v>155333</v>
      </c>
      <c r="I768" t="s">
        <v>2710</v>
      </c>
      <c r="J768" t="s">
        <v>283</v>
      </c>
      <c r="K768">
        <v>20</v>
      </c>
      <c r="L768">
        <v>3639960</v>
      </c>
    </row>
    <row r="769" spans="6:14" x14ac:dyDescent="0.2">
      <c r="F769" s="3">
        <v>15533</v>
      </c>
      <c r="G769">
        <v>5</v>
      </c>
      <c r="H769" t="str">
        <f t="shared" si="15"/>
        <v>155335</v>
      </c>
      <c r="I769" t="s">
        <v>2710</v>
      </c>
      <c r="J769" t="s">
        <v>283</v>
      </c>
      <c r="K769">
        <v>32</v>
      </c>
      <c r="L769">
        <v>2684520</v>
      </c>
    </row>
    <row r="770" spans="6:14" x14ac:dyDescent="0.2">
      <c r="F770" s="3">
        <v>15537</v>
      </c>
      <c r="G770">
        <v>0</v>
      </c>
      <c r="H770" t="str">
        <f t="shared" si="15"/>
        <v>155370</v>
      </c>
      <c r="I770" t="s">
        <v>2710</v>
      </c>
      <c r="J770" t="s">
        <v>284</v>
      </c>
      <c r="K770">
        <v>76</v>
      </c>
      <c r="L770">
        <v>301450645</v>
      </c>
    </row>
    <row r="771" spans="6:14" x14ac:dyDescent="0.2">
      <c r="F771" s="3">
        <v>15537</v>
      </c>
      <c r="G771">
        <v>1</v>
      </c>
      <c r="H771" t="str">
        <f t="shared" ref="H771:H834" si="16">F771&amp;G771</f>
        <v>155371</v>
      </c>
      <c r="I771" t="s">
        <v>2710</v>
      </c>
      <c r="J771" t="s">
        <v>284</v>
      </c>
      <c r="K771">
        <v>55</v>
      </c>
      <c r="L771">
        <v>127738965</v>
      </c>
    </row>
    <row r="772" spans="6:14" x14ac:dyDescent="0.2">
      <c r="F772" s="3">
        <v>15537</v>
      </c>
      <c r="G772">
        <v>2</v>
      </c>
      <c r="H772" t="str">
        <f t="shared" si="16"/>
        <v>155372</v>
      </c>
      <c r="I772" t="s">
        <v>2710</v>
      </c>
      <c r="J772" t="s">
        <v>284</v>
      </c>
      <c r="K772">
        <v>76</v>
      </c>
      <c r="L772">
        <v>46339230</v>
      </c>
    </row>
    <row r="773" spans="6:14" x14ac:dyDescent="0.2">
      <c r="F773" s="3">
        <v>15537</v>
      </c>
      <c r="G773">
        <v>3</v>
      </c>
      <c r="H773" t="str">
        <f t="shared" si="16"/>
        <v>155373</v>
      </c>
      <c r="I773" t="s">
        <v>2710</v>
      </c>
      <c r="J773" t="s">
        <v>284</v>
      </c>
      <c r="K773">
        <v>28</v>
      </c>
      <c r="L773">
        <v>213391030</v>
      </c>
    </row>
    <row r="774" spans="6:14" x14ac:dyDescent="0.2">
      <c r="F774" s="3">
        <v>15537</v>
      </c>
      <c r="G774">
        <v>4</v>
      </c>
      <c r="H774" t="str">
        <f t="shared" si="16"/>
        <v>155374</v>
      </c>
      <c r="I774" t="s">
        <v>2710</v>
      </c>
      <c r="J774" t="s">
        <v>284</v>
      </c>
      <c r="K774">
        <v>70</v>
      </c>
      <c r="L774">
        <v>240702560</v>
      </c>
    </row>
    <row r="775" spans="6:14" x14ac:dyDescent="0.2">
      <c r="F775" s="3">
        <v>15537</v>
      </c>
      <c r="G775">
        <v>5</v>
      </c>
      <c r="H775" t="str">
        <f t="shared" si="16"/>
        <v>155375</v>
      </c>
      <c r="I775" t="s">
        <v>2710</v>
      </c>
      <c r="J775" t="s">
        <v>284</v>
      </c>
      <c r="K775">
        <v>582</v>
      </c>
      <c r="L775">
        <v>798040930</v>
      </c>
      <c r="M775">
        <v>2</v>
      </c>
      <c r="N775">
        <v>637920</v>
      </c>
    </row>
    <row r="776" spans="6:14" x14ac:dyDescent="0.2">
      <c r="F776" s="3">
        <v>15542</v>
      </c>
      <c r="G776">
        <v>0</v>
      </c>
      <c r="H776" t="str">
        <f t="shared" si="16"/>
        <v>155420</v>
      </c>
      <c r="I776" t="s">
        <v>2710</v>
      </c>
      <c r="J776" t="s">
        <v>285</v>
      </c>
      <c r="K776">
        <v>10</v>
      </c>
      <c r="L776">
        <v>7988100</v>
      </c>
    </row>
    <row r="777" spans="6:14" x14ac:dyDescent="0.2">
      <c r="F777" s="3">
        <v>15542</v>
      </c>
      <c r="G777">
        <v>1</v>
      </c>
      <c r="H777" t="str">
        <f t="shared" si="16"/>
        <v>155421</v>
      </c>
      <c r="I777" t="s">
        <v>2710</v>
      </c>
      <c r="J777" t="s">
        <v>285</v>
      </c>
      <c r="K777">
        <v>73</v>
      </c>
      <c r="L777">
        <v>57217470</v>
      </c>
    </row>
    <row r="778" spans="6:14" x14ac:dyDescent="0.2">
      <c r="F778" s="3">
        <v>15542</v>
      </c>
      <c r="G778">
        <v>2</v>
      </c>
      <c r="H778" t="str">
        <f t="shared" si="16"/>
        <v>155422</v>
      </c>
      <c r="I778" t="s">
        <v>2710</v>
      </c>
      <c r="J778" t="s">
        <v>285</v>
      </c>
      <c r="K778">
        <v>322</v>
      </c>
      <c r="L778">
        <v>159353240</v>
      </c>
    </row>
    <row r="779" spans="6:14" x14ac:dyDescent="0.2">
      <c r="F779" s="3">
        <v>15542</v>
      </c>
      <c r="G779">
        <v>3</v>
      </c>
      <c r="H779" t="str">
        <f t="shared" si="16"/>
        <v>155423</v>
      </c>
      <c r="I779" t="s">
        <v>2710</v>
      </c>
      <c r="J779" t="s">
        <v>285</v>
      </c>
      <c r="K779">
        <v>188</v>
      </c>
      <c r="L779">
        <v>132514420</v>
      </c>
    </row>
    <row r="780" spans="6:14" x14ac:dyDescent="0.2">
      <c r="F780" s="3">
        <v>15542</v>
      </c>
      <c r="G780">
        <v>4</v>
      </c>
      <c r="H780" t="str">
        <f t="shared" si="16"/>
        <v>155424</v>
      </c>
      <c r="I780" t="s">
        <v>2710</v>
      </c>
      <c r="J780" t="s">
        <v>285</v>
      </c>
      <c r="K780">
        <v>257</v>
      </c>
      <c r="L780">
        <v>194277320</v>
      </c>
    </row>
    <row r="781" spans="6:14" x14ac:dyDescent="0.2">
      <c r="F781" s="3">
        <v>15542</v>
      </c>
      <c r="G781">
        <v>5</v>
      </c>
      <c r="H781" t="str">
        <f t="shared" si="16"/>
        <v>155425</v>
      </c>
      <c r="I781" t="s">
        <v>2710</v>
      </c>
      <c r="J781" t="s">
        <v>285</v>
      </c>
      <c r="K781">
        <v>311</v>
      </c>
      <c r="L781">
        <v>473895490</v>
      </c>
      <c r="M781">
        <v>3</v>
      </c>
      <c r="N781">
        <v>47160120</v>
      </c>
    </row>
    <row r="782" spans="6:14" x14ac:dyDescent="0.2">
      <c r="F782" s="3">
        <v>15550</v>
      </c>
      <c r="G782">
        <v>0</v>
      </c>
      <c r="H782" t="str">
        <f t="shared" si="16"/>
        <v>155500</v>
      </c>
      <c r="I782" t="s">
        <v>2710</v>
      </c>
      <c r="J782" t="s">
        <v>286</v>
      </c>
      <c r="K782">
        <v>14</v>
      </c>
      <c r="L782">
        <v>7819630</v>
      </c>
    </row>
    <row r="783" spans="6:14" x14ac:dyDescent="0.2">
      <c r="F783" s="3">
        <v>15550</v>
      </c>
      <c r="G783">
        <v>1</v>
      </c>
      <c r="H783" t="str">
        <f t="shared" si="16"/>
        <v>155501</v>
      </c>
      <c r="I783" t="s">
        <v>2710</v>
      </c>
      <c r="J783" t="s">
        <v>286</v>
      </c>
      <c r="K783">
        <v>22</v>
      </c>
      <c r="L783">
        <v>25534940</v>
      </c>
    </row>
    <row r="784" spans="6:14" x14ac:dyDescent="0.2">
      <c r="F784" s="3">
        <v>15550</v>
      </c>
      <c r="G784">
        <v>2</v>
      </c>
      <c r="H784" t="str">
        <f t="shared" si="16"/>
        <v>155502</v>
      </c>
      <c r="I784" t="s">
        <v>2710</v>
      </c>
      <c r="J784" t="s">
        <v>286</v>
      </c>
      <c r="K784">
        <v>2</v>
      </c>
      <c r="L784">
        <v>36103800</v>
      </c>
    </row>
    <row r="785" spans="6:14" x14ac:dyDescent="0.2">
      <c r="F785" s="3">
        <v>15550</v>
      </c>
      <c r="G785">
        <v>3</v>
      </c>
      <c r="H785" t="str">
        <f t="shared" si="16"/>
        <v>155503</v>
      </c>
      <c r="I785" t="s">
        <v>2710</v>
      </c>
      <c r="J785" t="s">
        <v>286</v>
      </c>
      <c r="K785">
        <v>29</v>
      </c>
      <c r="L785">
        <v>34304240</v>
      </c>
    </row>
    <row r="786" spans="6:14" x14ac:dyDescent="0.2">
      <c r="F786" s="3">
        <v>15550</v>
      </c>
      <c r="G786">
        <v>4</v>
      </c>
      <c r="H786" t="str">
        <f t="shared" si="16"/>
        <v>155504</v>
      </c>
      <c r="I786" t="s">
        <v>2710</v>
      </c>
      <c r="J786" t="s">
        <v>286</v>
      </c>
      <c r="K786">
        <v>2</v>
      </c>
      <c r="L786">
        <v>30945590</v>
      </c>
    </row>
    <row r="787" spans="6:14" x14ac:dyDescent="0.2">
      <c r="F787" s="3">
        <v>15550</v>
      </c>
      <c r="G787">
        <v>5</v>
      </c>
      <c r="H787" t="str">
        <f t="shared" si="16"/>
        <v>155505</v>
      </c>
      <c r="I787" t="s">
        <v>2710</v>
      </c>
      <c r="J787" t="s">
        <v>286</v>
      </c>
      <c r="K787">
        <v>78</v>
      </c>
      <c r="L787">
        <v>30531330</v>
      </c>
    </row>
    <row r="788" spans="6:14" x14ac:dyDescent="0.2">
      <c r="F788" s="3">
        <v>15572</v>
      </c>
      <c r="G788">
        <v>0</v>
      </c>
      <c r="H788" t="str">
        <f t="shared" si="16"/>
        <v>155720</v>
      </c>
      <c r="I788" t="s">
        <v>2708</v>
      </c>
      <c r="J788" t="s">
        <v>287</v>
      </c>
      <c r="K788">
        <v>303</v>
      </c>
      <c r="L788">
        <v>1023084070</v>
      </c>
      <c r="M788">
        <v>4</v>
      </c>
      <c r="N788">
        <v>103621680</v>
      </c>
    </row>
    <row r="789" spans="6:14" x14ac:dyDescent="0.2">
      <c r="F789" s="3">
        <v>15572</v>
      </c>
      <c r="G789">
        <v>1</v>
      </c>
      <c r="H789" t="str">
        <f t="shared" si="16"/>
        <v>155721</v>
      </c>
      <c r="I789" t="s">
        <v>2708</v>
      </c>
      <c r="J789" t="s">
        <v>287</v>
      </c>
      <c r="K789">
        <v>1859</v>
      </c>
      <c r="L789">
        <v>1336429370</v>
      </c>
      <c r="M789">
        <v>1</v>
      </c>
      <c r="N789">
        <v>12196800</v>
      </c>
    </row>
    <row r="790" spans="6:14" x14ac:dyDescent="0.2">
      <c r="F790" s="3">
        <v>15572</v>
      </c>
      <c r="G790">
        <v>2</v>
      </c>
      <c r="H790" t="str">
        <f t="shared" si="16"/>
        <v>155722</v>
      </c>
      <c r="I790" t="s">
        <v>2708</v>
      </c>
      <c r="J790" t="s">
        <v>287</v>
      </c>
      <c r="K790">
        <v>1210</v>
      </c>
      <c r="L790">
        <v>1151971680</v>
      </c>
      <c r="M790">
        <v>2</v>
      </c>
      <c r="N790">
        <v>10619920</v>
      </c>
    </row>
    <row r="791" spans="6:14" x14ac:dyDescent="0.2">
      <c r="F791" s="3">
        <v>15572</v>
      </c>
      <c r="G791">
        <v>3</v>
      </c>
      <c r="H791" t="str">
        <f t="shared" si="16"/>
        <v>155723</v>
      </c>
      <c r="I791" t="s">
        <v>2708</v>
      </c>
      <c r="J791" t="s">
        <v>287</v>
      </c>
      <c r="K791">
        <v>2064</v>
      </c>
      <c r="L791">
        <v>2793145320</v>
      </c>
      <c r="M791">
        <v>3</v>
      </c>
      <c r="N791">
        <v>4344080</v>
      </c>
    </row>
    <row r="792" spans="6:14" x14ac:dyDescent="0.2">
      <c r="F792" s="3">
        <v>15572</v>
      </c>
      <c r="G792">
        <v>4</v>
      </c>
      <c r="H792" t="str">
        <f t="shared" si="16"/>
        <v>155724</v>
      </c>
      <c r="I792" t="s">
        <v>2708</v>
      </c>
      <c r="J792" t="s">
        <v>287</v>
      </c>
      <c r="K792">
        <v>1789</v>
      </c>
      <c r="L792">
        <v>3678864420</v>
      </c>
      <c r="M792">
        <v>7</v>
      </c>
      <c r="N792">
        <v>72934480</v>
      </c>
    </row>
    <row r="793" spans="6:14" x14ac:dyDescent="0.2">
      <c r="F793" s="3">
        <v>15572</v>
      </c>
      <c r="G793">
        <v>5</v>
      </c>
      <c r="H793" t="str">
        <f t="shared" si="16"/>
        <v>155725</v>
      </c>
      <c r="I793" t="s">
        <v>2708</v>
      </c>
      <c r="J793" t="s">
        <v>287</v>
      </c>
      <c r="K793">
        <v>2621</v>
      </c>
      <c r="L793">
        <v>11816553420</v>
      </c>
      <c r="M793">
        <v>192</v>
      </c>
      <c r="N793">
        <v>1112559680</v>
      </c>
    </row>
    <row r="794" spans="6:14" x14ac:dyDescent="0.2">
      <c r="F794" s="3">
        <v>15580</v>
      </c>
      <c r="G794">
        <v>0</v>
      </c>
      <c r="H794" t="str">
        <f t="shared" si="16"/>
        <v>155800</v>
      </c>
      <c r="I794" t="s">
        <v>2714</v>
      </c>
      <c r="J794" t="s">
        <v>288</v>
      </c>
      <c r="K794">
        <v>11</v>
      </c>
      <c r="L794">
        <v>5504913</v>
      </c>
    </row>
    <row r="795" spans="6:14" x14ac:dyDescent="0.2">
      <c r="F795" s="3">
        <v>15580</v>
      </c>
      <c r="G795">
        <v>1</v>
      </c>
      <c r="H795" t="str">
        <f t="shared" si="16"/>
        <v>155801</v>
      </c>
      <c r="I795" t="s">
        <v>2714</v>
      </c>
      <c r="J795" t="s">
        <v>288</v>
      </c>
      <c r="K795">
        <v>77</v>
      </c>
      <c r="L795">
        <v>20940172.5</v>
      </c>
    </row>
    <row r="796" spans="6:14" x14ac:dyDescent="0.2">
      <c r="F796" s="3">
        <v>15580</v>
      </c>
      <c r="G796">
        <v>2</v>
      </c>
      <c r="H796" t="str">
        <f t="shared" si="16"/>
        <v>155802</v>
      </c>
      <c r="I796" t="s">
        <v>2714</v>
      </c>
      <c r="J796" t="s">
        <v>288</v>
      </c>
      <c r="K796">
        <v>53</v>
      </c>
      <c r="L796">
        <v>34699714</v>
      </c>
    </row>
    <row r="797" spans="6:14" x14ac:dyDescent="0.2">
      <c r="F797" s="3">
        <v>15580</v>
      </c>
      <c r="G797">
        <v>3</v>
      </c>
      <c r="H797" t="str">
        <f t="shared" si="16"/>
        <v>155803</v>
      </c>
      <c r="I797" t="s">
        <v>2714</v>
      </c>
      <c r="J797" t="s">
        <v>288</v>
      </c>
      <c r="K797">
        <v>97</v>
      </c>
      <c r="L797">
        <v>62649270</v>
      </c>
    </row>
    <row r="798" spans="6:14" x14ac:dyDescent="0.2">
      <c r="F798" s="3">
        <v>15580</v>
      </c>
      <c r="G798">
        <v>4</v>
      </c>
      <c r="H798" t="str">
        <f t="shared" si="16"/>
        <v>155804</v>
      </c>
      <c r="I798" t="s">
        <v>2714</v>
      </c>
      <c r="J798" t="s">
        <v>288</v>
      </c>
      <c r="K798">
        <v>54</v>
      </c>
      <c r="L798">
        <v>97556443</v>
      </c>
    </row>
    <row r="799" spans="6:14" x14ac:dyDescent="0.2">
      <c r="F799" s="3">
        <v>15580</v>
      </c>
      <c r="G799">
        <v>5</v>
      </c>
      <c r="H799" t="str">
        <f t="shared" si="16"/>
        <v>155805</v>
      </c>
      <c r="I799" t="s">
        <v>2714</v>
      </c>
      <c r="J799" t="s">
        <v>288</v>
      </c>
      <c r="K799">
        <v>98</v>
      </c>
      <c r="L799">
        <v>199198437</v>
      </c>
      <c r="M799">
        <v>1</v>
      </c>
      <c r="N799">
        <v>735280</v>
      </c>
    </row>
    <row r="800" spans="6:14" x14ac:dyDescent="0.2">
      <c r="F800" s="3">
        <v>15599</v>
      </c>
      <c r="G800">
        <v>0</v>
      </c>
      <c r="H800" t="str">
        <f t="shared" si="16"/>
        <v>155990</v>
      </c>
      <c r="I800" t="s">
        <v>2708</v>
      </c>
      <c r="J800" t="s">
        <v>289</v>
      </c>
      <c r="K800">
        <v>44</v>
      </c>
      <c r="L800">
        <v>38556710</v>
      </c>
      <c r="M800">
        <v>1</v>
      </c>
      <c r="N800">
        <v>4005760</v>
      </c>
    </row>
    <row r="801" spans="6:14" x14ac:dyDescent="0.2">
      <c r="F801" s="3">
        <v>15599</v>
      </c>
      <c r="G801">
        <v>1</v>
      </c>
      <c r="H801" t="str">
        <f t="shared" si="16"/>
        <v>155991</v>
      </c>
      <c r="I801" t="s">
        <v>2708</v>
      </c>
      <c r="J801" t="s">
        <v>289</v>
      </c>
      <c r="K801">
        <v>489</v>
      </c>
      <c r="L801">
        <v>421654650</v>
      </c>
      <c r="M801">
        <v>2</v>
      </c>
      <c r="N801">
        <v>5156000</v>
      </c>
    </row>
    <row r="802" spans="6:14" x14ac:dyDescent="0.2">
      <c r="F802" s="3">
        <v>15599</v>
      </c>
      <c r="G802">
        <v>2</v>
      </c>
      <c r="H802" t="str">
        <f t="shared" si="16"/>
        <v>155992</v>
      </c>
      <c r="I802" t="s">
        <v>2708</v>
      </c>
      <c r="J802" t="s">
        <v>289</v>
      </c>
      <c r="K802">
        <v>156</v>
      </c>
      <c r="L802">
        <v>90424570</v>
      </c>
    </row>
    <row r="803" spans="6:14" x14ac:dyDescent="0.2">
      <c r="F803" s="3">
        <v>15599</v>
      </c>
      <c r="G803">
        <v>3</v>
      </c>
      <c r="H803" t="str">
        <f t="shared" si="16"/>
        <v>155993</v>
      </c>
      <c r="I803" t="s">
        <v>2708</v>
      </c>
      <c r="J803" t="s">
        <v>289</v>
      </c>
      <c r="K803">
        <v>307</v>
      </c>
      <c r="L803">
        <v>295186990</v>
      </c>
      <c r="M803">
        <v>2</v>
      </c>
      <c r="N803">
        <v>8804080</v>
      </c>
    </row>
    <row r="804" spans="6:14" x14ac:dyDescent="0.2">
      <c r="F804" s="3">
        <v>15599</v>
      </c>
      <c r="G804">
        <v>4</v>
      </c>
      <c r="H804" t="str">
        <f t="shared" si="16"/>
        <v>155994</v>
      </c>
      <c r="I804" t="s">
        <v>2708</v>
      </c>
      <c r="J804" t="s">
        <v>289</v>
      </c>
      <c r="K804">
        <v>212</v>
      </c>
      <c r="L804">
        <v>148972290</v>
      </c>
    </row>
    <row r="805" spans="6:14" x14ac:dyDescent="0.2">
      <c r="F805" s="3">
        <v>15599</v>
      </c>
      <c r="G805">
        <v>5</v>
      </c>
      <c r="H805" t="str">
        <f t="shared" si="16"/>
        <v>155995</v>
      </c>
      <c r="I805" t="s">
        <v>2708</v>
      </c>
      <c r="J805" t="s">
        <v>289</v>
      </c>
      <c r="K805">
        <v>751</v>
      </c>
      <c r="L805">
        <v>1257466170</v>
      </c>
      <c r="M805">
        <v>20</v>
      </c>
      <c r="N805">
        <v>149969280</v>
      </c>
    </row>
    <row r="806" spans="6:14" x14ac:dyDescent="0.2">
      <c r="F806" s="3">
        <v>15600</v>
      </c>
      <c r="G806">
        <v>1</v>
      </c>
      <c r="H806" t="str">
        <f t="shared" si="16"/>
        <v>156001</v>
      </c>
      <c r="I806" t="s">
        <v>2710</v>
      </c>
      <c r="J806" t="s">
        <v>290</v>
      </c>
      <c r="K806">
        <v>139</v>
      </c>
      <c r="L806">
        <v>92678285</v>
      </c>
      <c r="M806">
        <v>2</v>
      </c>
      <c r="N806">
        <v>12753720</v>
      </c>
    </row>
    <row r="807" spans="6:14" x14ac:dyDescent="0.2">
      <c r="F807" s="3">
        <v>15600</v>
      </c>
      <c r="G807">
        <v>2</v>
      </c>
      <c r="H807" t="str">
        <f t="shared" si="16"/>
        <v>156002</v>
      </c>
      <c r="I807" t="s">
        <v>2710</v>
      </c>
      <c r="J807" t="s">
        <v>290</v>
      </c>
      <c r="K807">
        <v>244</v>
      </c>
      <c r="L807">
        <v>208597240</v>
      </c>
      <c r="M807">
        <v>2</v>
      </c>
      <c r="N807">
        <v>12654440</v>
      </c>
    </row>
    <row r="808" spans="6:14" x14ac:dyDescent="0.2">
      <c r="F808" s="3">
        <v>15600</v>
      </c>
      <c r="G808">
        <v>3</v>
      </c>
      <c r="H808" t="str">
        <f t="shared" si="16"/>
        <v>156003</v>
      </c>
      <c r="I808" t="s">
        <v>2710</v>
      </c>
      <c r="J808" t="s">
        <v>290</v>
      </c>
      <c r="K808">
        <v>100</v>
      </c>
      <c r="L808">
        <v>92632520</v>
      </c>
      <c r="M808">
        <v>12</v>
      </c>
      <c r="N808">
        <v>34164560</v>
      </c>
    </row>
    <row r="809" spans="6:14" x14ac:dyDescent="0.2">
      <c r="F809" s="3">
        <v>15600</v>
      </c>
      <c r="G809">
        <v>4</v>
      </c>
      <c r="H809" t="str">
        <f t="shared" si="16"/>
        <v>156004</v>
      </c>
      <c r="I809" t="s">
        <v>2710</v>
      </c>
      <c r="J809" t="s">
        <v>290</v>
      </c>
      <c r="K809">
        <v>145</v>
      </c>
      <c r="L809">
        <v>284591910</v>
      </c>
      <c r="M809">
        <v>7</v>
      </c>
      <c r="N809">
        <v>77525400</v>
      </c>
    </row>
    <row r="810" spans="6:14" x14ac:dyDescent="0.2">
      <c r="F810" s="3">
        <v>15600</v>
      </c>
      <c r="G810">
        <v>5</v>
      </c>
      <c r="H810" t="str">
        <f t="shared" si="16"/>
        <v>156005</v>
      </c>
      <c r="I810" t="s">
        <v>2710</v>
      </c>
      <c r="J810" t="s">
        <v>290</v>
      </c>
      <c r="K810">
        <v>63</v>
      </c>
      <c r="L810">
        <v>184620150</v>
      </c>
      <c r="M810">
        <v>21</v>
      </c>
      <c r="N810">
        <v>78609890</v>
      </c>
    </row>
    <row r="811" spans="6:14" x14ac:dyDescent="0.2">
      <c r="F811" s="3">
        <v>15621</v>
      </c>
      <c r="G811">
        <v>1</v>
      </c>
      <c r="H811" t="str">
        <f t="shared" si="16"/>
        <v>156211</v>
      </c>
      <c r="I811" t="s">
        <v>2710</v>
      </c>
      <c r="J811" t="s">
        <v>291</v>
      </c>
      <c r="K811">
        <v>66</v>
      </c>
      <c r="L811">
        <v>3781710</v>
      </c>
    </row>
    <row r="812" spans="6:14" x14ac:dyDescent="0.2">
      <c r="F812" s="3">
        <v>15621</v>
      </c>
      <c r="G812">
        <v>2</v>
      </c>
      <c r="H812" t="str">
        <f t="shared" si="16"/>
        <v>156212</v>
      </c>
      <c r="I812" t="s">
        <v>2710</v>
      </c>
      <c r="J812" t="s">
        <v>291</v>
      </c>
      <c r="K812">
        <v>63</v>
      </c>
      <c r="L812">
        <v>14008640</v>
      </c>
    </row>
    <row r="813" spans="6:14" x14ac:dyDescent="0.2">
      <c r="F813" s="3">
        <v>15621</v>
      </c>
      <c r="G813">
        <v>3</v>
      </c>
      <c r="H813" t="str">
        <f t="shared" si="16"/>
        <v>156213</v>
      </c>
      <c r="I813" t="s">
        <v>2710</v>
      </c>
      <c r="J813" t="s">
        <v>291</v>
      </c>
      <c r="K813">
        <v>73</v>
      </c>
      <c r="L813">
        <v>10665500</v>
      </c>
    </row>
    <row r="814" spans="6:14" x14ac:dyDescent="0.2">
      <c r="F814" s="3">
        <v>15621</v>
      </c>
      <c r="G814">
        <v>4</v>
      </c>
      <c r="H814" t="str">
        <f t="shared" si="16"/>
        <v>156214</v>
      </c>
      <c r="I814" t="s">
        <v>2710</v>
      </c>
      <c r="J814" t="s">
        <v>291</v>
      </c>
      <c r="K814">
        <v>54</v>
      </c>
      <c r="L814">
        <v>8733715</v>
      </c>
    </row>
    <row r="815" spans="6:14" x14ac:dyDescent="0.2">
      <c r="F815" s="3">
        <v>15621</v>
      </c>
      <c r="G815">
        <v>5</v>
      </c>
      <c r="H815" t="str">
        <f t="shared" si="16"/>
        <v>156215</v>
      </c>
      <c r="I815" t="s">
        <v>2710</v>
      </c>
      <c r="J815" t="s">
        <v>291</v>
      </c>
      <c r="K815">
        <v>123</v>
      </c>
      <c r="L815">
        <v>13346745</v>
      </c>
    </row>
    <row r="816" spans="6:14" x14ac:dyDescent="0.2">
      <c r="F816" s="3">
        <v>15632</v>
      </c>
      <c r="G816">
        <v>1</v>
      </c>
      <c r="H816" t="str">
        <f t="shared" si="16"/>
        <v>156321</v>
      </c>
      <c r="I816" t="s">
        <v>2710</v>
      </c>
      <c r="J816" t="s">
        <v>292</v>
      </c>
      <c r="K816">
        <v>26</v>
      </c>
      <c r="L816">
        <v>83957300</v>
      </c>
    </row>
    <row r="817" spans="6:14" x14ac:dyDescent="0.2">
      <c r="F817" s="3">
        <v>15632</v>
      </c>
      <c r="G817">
        <v>2</v>
      </c>
      <c r="H817" t="str">
        <f t="shared" si="16"/>
        <v>156322</v>
      </c>
      <c r="I817" t="s">
        <v>2710</v>
      </c>
      <c r="J817" t="s">
        <v>292</v>
      </c>
      <c r="K817">
        <v>136</v>
      </c>
      <c r="L817">
        <v>146027640</v>
      </c>
    </row>
    <row r="818" spans="6:14" x14ac:dyDescent="0.2">
      <c r="F818" s="3">
        <v>15632</v>
      </c>
      <c r="G818">
        <v>3</v>
      </c>
      <c r="H818" t="str">
        <f t="shared" si="16"/>
        <v>156323</v>
      </c>
      <c r="I818" t="s">
        <v>2710</v>
      </c>
      <c r="J818" t="s">
        <v>292</v>
      </c>
      <c r="K818">
        <v>62</v>
      </c>
      <c r="L818">
        <v>56981260</v>
      </c>
    </row>
    <row r="819" spans="6:14" x14ac:dyDescent="0.2">
      <c r="F819" s="3">
        <v>15632</v>
      </c>
      <c r="G819">
        <v>4</v>
      </c>
      <c r="H819" t="str">
        <f t="shared" si="16"/>
        <v>156324</v>
      </c>
      <c r="I819" t="s">
        <v>2710</v>
      </c>
      <c r="J819" t="s">
        <v>292</v>
      </c>
      <c r="K819">
        <v>78</v>
      </c>
      <c r="L819">
        <v>171148040</v>
      </c>
    </row>
    <row r="820" spans="6:14" x14ac:dyDescent="0.2">
      <c r="F820" s="3">
        <v>15632</v>
      </c>
      <c r="G820">
        <v>5</v>
      </c>
      <c r="H820" t="str">
        <f t="shared" si="16"/>
        <v>156325</v>
      </c>
      <c r="I820" t="s">
        <v>2710</v>
      </c>
      <c r="J820" t="s">
        <v>292</v>
      </c>
      <c r="K820">
        <v>165</v>
      </c>
      <c r="L820">
        <v>253164260</v>
      </c>
    </row>
    <row r="821" spans="6:14" x14ac:dyDescent="0.2">
      <c r="F821" s="3">
        <v>15638</v>
      </c>
      <c r="G821">
        <v>1</v>
      </c>
      <c r="H821" t="str">
        <f t="shared" si="16"/>
        <v>156381</v>
      </c>
      <c r="I821" t="s">
        <v>2708</v>
      </c>
      <c r="J821" t="s">
        <v>293</v>
      </c>
      <c r="K821">
        <v>134</v>
      </c>
      <c r="L821">
        <v>127887490</v>
      </c>
    </row>
    <row r="822" spans="6:14" x14ac:dyDescent="0.2">
      <c r="F822" s="3">
        <v>15638</v>
      </c>
      <c r="G822">
        <v>2</v>
      </c>
      <c r="H822" t="str">
        <f t="shared" si="16"/>
        <v>156382</v>
      </c>
      <c r="I822" t="s">
        <v>2708</v>
      </c>
      <c r="J822" t="s">
        <v>293</v>
      </c>
      <c r="K822">
        <v>148</v>
      </c>
      <c r="L822">
        <v>80572610</v>
      </c>
    </row>
    <row r="823" spans="6:14" x14ac:dyDescent="0.2">
      <c r="F823" s="3">
        <v>15638</v>
      </c>
      <c r="G823">
        <v>3</v>
      </c>
      <c r="H823" t="str">
        <f t="shared" si="16"/>
        <v>156383</v>
      </c>
      <c r="I823" t="s">
        <v>2708</v>
      </c>
      <c r="J823" t="s">
        <v>293</v>
      </c>
      <c r="K823">
        <v>163</v>
      </c>
      <c r="L823">
        <v>196801900</v>
      </c>
    </row>
    <row r="824" spans="6:14" x14ac:dyDescent="0.2">
      <c r="F824" s="3">
        <v>15638</v>
      </c>
      <c r="G824">
        <v>4</v>
      </c>
      <c r="H824" t="str">
        <f t="shared" si="16"/>
        <v>156384</v>
      </c>
      <c r="I824" t="s">
        <v>2708</v>
      </c>
      <c r="J824" t="s">
        <v>293</v>
      </c>
      <c r="K824">
        <v>183</v>
      </c>
      <c r="L824">
        <v>280639710</v>
      </c>
    </row>
    <row r="825" spans="6:14" x14ac:dyDescent="0.2">
      <c r="F825" s="3">
        <v>15638</v>
      </c>
      <c r="G825">
        <v>5</v>
      </c>
      <c r="H825" t="str">
        <f t="shared" si="16"/>
        <v>156385</v>
      </c>
      <c r="I825" t="s">
        <v>2708</v>
      </c>
      <c r="J825" t="s">
        <v>293</v>
      </c>
      <c r="K825">
        <v>214</v>
      </c>
      <c r="L825">
        <v>284329010</v>
      </c>
    </row>
    <row r="826" spans="6:14" x14ac:dyDescent="0.2">
      <c r="F826" s="3">
        <v>15646</v>
      </c>
      <c r="G826">
        <v>0</v>
      </c>
      <c r="H826" t="str">
        <f t="shared" si="16"/>
        <v>156460</v>
      </c>
      <c r="I826" t="s">
        <v>2712</v>
      </c>
      <c r="J826" t="s">
        <v>294</v>
      </c>
      <c r="K826">
        <v>118</v>
      </c>
      <c r="L826">
        <v>46675780</v>
      </c>
      <c r="M826">
        <v>1</v>
      </c>
      <c r="N826">
        <v>1320120</v>
      </c>
    </row>
    <row r="827" spans="6:14" x14ac:dyDescent="0.2">
      <c r="F827" s="3">
        <v>15646</v>
      </c>
      <c r="G827">
        <v>1</v>
      </c>
      <c r="H827" t="str">
        <f t="shared" si="16"/>
        <v>156461</v>
      </c>
      <c r="I827" t="s">
        <v>2712</v>
      </c>
      <c r="J827" t="s">
        <v>294</v>
      </c>
      <c r="K827">
        <v>499</v>
      </c>
      <c r="L827">
        <v>831371190</v>
      </c>
    </row>
    <row r="828" spans="6:14" x14ac:dyDescent="0.2">
      <c r="F828" s="3">
        <v>15646</v>
      </c>
      <c r="G828">
        <v>2</v>
      </c>
      <c r="H828" t="str">
        <f t="shared" si="16"/>
        <v>156462</v>
      </c>
      <c r="I828" t="s">
        <v>2712</v>
      </c>
      <c r="J828" t="s">
        <v>294</v>
      </c>
      <c r="K828">
        <v>255</v>
      </c>
      <c r="L828">
        <v>649372070</v>
      </c>
      <c r="M828">
        <v>1</v>
      </c>
      <c r="N828">
        <v>54143100</v>
      </c>
    </row>
    <row r="829" spans="6:14" x14ac:dyDescent="0.2">
      <c r="F829" s="3">
        <v>15646</v>
      </c>
      <c r="G829">
        <v>3</v>
      </c>
      <c r="H829" t="str">
        <f t="shared" si="16"/>
        <v>156463</v>
      </c>
      <c r="I829" t="s">
        <v>2712</v>
      </c>
      <c r="J829" t="s">
        <v>294</v>
      </c>
      <c r="K829">
        <v>333</v>
      </c>
      <c r="L829">
        <v>1434123910</v>
      </c>
      <c r="M829">
        <v>1</v>
      </c>
      <c r="N829">
        <v>5453280</v>
      </c>
    </row>
    <row r="830" spans="6:14" x14ac:dyDescent="0.2">
      <c r="F830" s="3">
        <v>15646</v>
      </c>
      <c r="G830">
        <v>4</v>
      </c>
      <c r="H830" t="str">
        <f t="shared" si="16"/>
        <v>156464</v>
      </c>
      <c r="I830" t="s">
        <v>2712</v>
      </c>
      <c r="J830" t="s">
        <v>294</v>
      </c>
      <c r="K830">
        <v>621</v>
      </c>
      <c r="L830">
        <v>2055565560</v>
      </c>
      <c r="M830">
        <v>6</v>
      </c>
      <c r="N830">
        <v>92974050</v>
      </c>
    </row>
    <row r="831" spans="6:14" x14ac:dyDescent="0.2">
      <c r="F831" s="3">
        <v>15646</v>
      </c>
      <c r="G831">
        <v>5</v>
      </c>
      <c r="H831" t="str">
        <f t="shared" si="16"/>
        <v>156465</v>
      </c>
      <c r="I831" t="s">
        <v>2712</v>
      </c>
      <c r="J831" t="s">
        <v>294</v>
      </c>
      <c r="K831">
        <v>611</v>
      </c>
      <c r="L831">
        <v>2772828310</v>
      </c>
      <c r="M831">
        <v>2</v>
      </c>
      <c r="N831">
        <v>35909820</v>
      </c>
    </row>
    <row r="832" spans="6:14" x14ac:dyDescent="0.2">
      <c r="F832" s="3">
        <v>15660</v>
      </c>
      <c r="G832">
        <v>0</v>
      </c>
      <c r="H832" t="str">
        <f t="shared" si="16"/>
        <v>156600</v>
      </c>
      <c r="I832" t="s">
        <v>2710</v>
      </c>
      <c r="J832" t="s">
        <v>295</v>
      </c>
      <c r="K832">
        <v>4</v>
      </c>
      <c r="L832">
        <v>3965040</v>
      </c>
    </row>
    <row r="833" spans="6:14" x14ac:dyDescent="0.2">
      <c r="F833" s="3">
        <v>15660</v>
      </c>
      <c r="G833">
        <v>1</v>
      </c>
      <c r="H833" t="str">
        <f t="shared" si="16"/>
        <v>156601</v>
      </c>
      <c r="I833" t="s">
        <v>2710</v>
      </c>
      <c r="J833" t="s">
        <v>295</v>
      </c>
      <c r="K833">
        <v>52</v>
      </c>
      <c r="L833">
        <v>7484600</v>
      </c>
    </row>
    <row r="834" spans="6:14" x14ac:dyDescent="0.2">
      <c r="F834" s="3">
        <v>15660</v>
      </c>
      <c r="G834">
        <v>2</v>
      </c>
      <c r="H834" t="str">
        <f t="shared" si="16"/>
        <v>156602</v>
      </c>
      <c r="I834" t="s">
        <v>2710</v>
      </c>
      <c r="J834" t="s">
        <v>295</v>
      </c>
      <c r="K834">
        <v>8</v>
      </c>
      <c r="L834">
        <v>9674730</v>
      </c>
    </row>
    <row r="835" spans="6:14" x14ac:dyDescent="0.2">
      <c r="F835" s="3">
        <v>15660</v>
      </c>
      <c r="G835">
        <v>3</v>
      </c>
      <c r="H835" t="str">
        <f t="shared" ref="H835:H898" si="17">F835&amp;G835</f>
        <v>156603</v>
      </c>
      <c r="I835" t="s">
        <v>2710</v>
      </c>
      <c r="J835" t="s">
        <v>295</v>
      </c>
      <c r="K835">
        <v>88</v>
      </c>
      <c r="L835">
        <v>12333190</v>
      </c>
    </row>
    <row r="836" spans="6:14" x14ac:dyDescent="0.2">
      <c r="F836" s="3">
        <v>15660</v>
      </c>
      <c r="G836">
        <v>4</v>
      </c>
      <c r="H836" t="str">
        <f t="shared" si="17"/>
        <v>156604</v>
      </c>
      <c r="I836" t="s">
        <v>2710</v>
      </c>
      <c r="J836" t="s">
        <v>295</v>
      </c>
      <c r="K836">
        <v>101</v>
      </c>
      <c r="L836">
        <v>14238910</v>
      </c>
    </row>
    <row r="837" spans="6:14" x14ac:dyDescent="0.2">
      <c r="F837" s="3">
        <v>15660</v>
      </c>
      <c r="G837">
        <v>5</v>
      </c>
      <c r="H837" t="str">
        <f t="shared" si="17"/>
        <v>156605</v>
      </c>
      <c r="I837" t="s">
        <v>2710</v>
      </c>
      <c r="J837" t="s">
        <v>295</v>
      </c>
      <c r="K837">
        <v>189</v>
      </c>
      <c r="L837">
        <v>61874200</v>
      </c>
    </row>
    <row r="838" spans="6:14" x14ac:dyDescent="0.2">
      <c r="F838" s="3">
        <v>15664</v>
      </c>
      <c r="G838">
        <v>0</v>
      </c>
      <c r="H838" t="str">
        <f t="shared" si="17"/>
        <v>156640</v>
      </c>
      <c r="I838" t="s">
        <v>2715</v>
      </c>
      <c r="J838" t="s">
        <v>296</v>
      </c>
      <c r="K838">
        <v>43</v>
      </c>
      <c r="L838">
        <v>115179271</v>
      </c>
    </row>
    <row r="839" spans="6:14" x14ac:dyDescent="0.2">
      <c r="F839" s="3">
        <v>15664</v>
      </c>
      <c r="G839">
        <v>1</v>
      </c>
      <c r="H839" t="str">
        <f t="shared" si="17"/>
        <v>156641</v>
      </c>
      <c r="I839" t="s">
        <v>2715</v>
      </c>
      <c r="J839" t="s">
        <v>296</v>
      </c>
      <c r="K839">
        <v>67</v>
      </c>
      <c r="L839">
        <v>167642582</v>
      </c>
    </row>
    <row r="840" spans="6:14" x14ac:dyDescent="0.2">
      <c r="F840" s="3">
        <v>15664</v>
      </c>
      <c r="G840">
        <v>2</v>
      </c>
      <c r="H840" t="str">
        <f t="shared" si="17"/>
        <v>156642</v>
      </c>
      <c r="I840" t="s">
        <v>2715</v>
      </c>
      <c r="J840" t="s">
        <v>296</v>
      </c>
      <c r="K840">
        <v>44</v>
      </c>
      <c r="L840">
        <v>99431447</v>
      </c>
    </row>
    <row r="841" spans="6:14" x14ac:dyDescent="0.2">
      <c r="F841" s="3">
        <v>15664</v>
      </c>
      <c r="G841">
        <v>3</v>
      </c>
      <c r="H841" t="str">
        <f t="shared" si="17"/>
        <v>156643</v>
      </c>
      <c r="I841" t="s">
        <v>2715</v>
      </c>
      <c r="J841" t="s">
        <v>296</v>
      </c>
      <c r="K841">
        <v>8</v>
      </c>
      <c r="L841">
        <v>11806320</v>
      </c>
    </row>
    <row r="842" spans="6:14" x14ac:dyDescent="0.2">
      <c r="F842" s="3">
        <v>15664</v>
      </c>
      <c r="G842">
        <v>4</v>
      </c>
      <c r="H842" t="str">
        <f t="shared" si="17"/>
        <v>156644</v>
      </c>
      <c r="I842" t="s">
        <v>2715</v>
      </c>
      <c r="J842" t="s">
        <v>296</v>
      </c>
      <c r="K842">
        <v>27</v>
      </c>
      <c r="L842">
        <v>246132707</v>
      </c>
    </row>
    <row r="843" spans="6:14" x14ac:dyDescent="0.2">
      <c r="F843" s="3">
        <v>15664</v>
      </c>
      <c r="G843">
        <v>5</v>
      </c>
      <c r="H843" t="str">
        <f t="shared" si="17"/>
        <v>156645</v>
      </c>
      <c r="I843" t="s">
        <v>2715</v>
      </c>
      <c r="J843" t="s">
        <v>296</v>
      </c>
      <c r="K843">
        <v>92</v>
      </c>
      <c r="L843">
        <v>421984364</v>
      </c>
    </row>
    <row r="844" spans="6:14" x14ac:dyDescent="0.2">
      <c r="F844" s="3">
        <v>15667</v>
      </c>
      <c r="G844">
        <v>0</v>
      </c>
      <c r="H844" t="str">
        <f t="shared" si="17"/>
        <v>156670</v>
      </c>
      <c r="I844" t="s">
        <v>2710</v>
      </c>
      <c r="J844" t="s">
        <v>297</v>
      </c>
      <c r="K844">
        <v>107</v>
      </c>
      <c r="L844">
        <v>182001610</v>
      </c>
    </row>
    <row r="845" spans="6:14" x14ac:dyDescent="0.2">
      <c r="F845" s="3">
        <v>15667</v>
      </c>
      <c r="G845">
        <v>1</v>
      </c>
      <c r="H845" t="str">
        <f t="shared" si="17"/>
        <v>156671</v>
      </c>
      <c r="I845" t="s">
        <v>2710</v>
      </c>
      <c r="J845" t="s">
        <v>297</v>
      </c>
      <c r="K845">
        <v>89</v>
      </c>
      <c r="L845">
        <v>85669270</v>
      </c>
    </row>
    <row r="846" spans="6:14" x14ac:dyDescent="0.2">
      <c r="F846" s="3">
        <v>15667</v>
      </c>
      <c r="G846">
        <v>2</v>
      </c>
      <c r="H846" t="str">
        <f t="shared" si="17"/>
        <v>156672</v>
      </c>
      <c r="I846" t="s">
        <v>2710</v>
      </c>
      <c r="J846" t="s">
        <v>297</v>
      </c>
      <c r="K846">
        <v>178</v>
      </c>
      <c r="L846">
        <v>73223360</v>
      </c>
    </row>
    <row r="847" spans="6:14" x14ac:dyDescent="0.2">
      <c r="F847" s="3">
        <v>15667</v>
      </c>
      <c r="G847">
        <v>3</v>
      </c>
      <c r="H847" t="str">
        <f t="shared" si="17"/>
        <v>156673</v>
      </c>
      <c r="I847" t="s">
        <v>2710</v>
      </c>
      <c r="J847" t="s">
        <v>297</v>
      </c>
      <c r="K847">
        <v>45</v>
      </c>
      <c r="L847">
        <v>34610620</v>
      </c>
    </row>
    <row r="848" spans="6:14" x14ac:dyDescent="0.2">
      <c r="F848" s="3">
        <v>15667</v>
      </c>
      <c r="G848">
        <v>4</v>
      </c>
      <c r="H848" t="str">
        <f t="shared" si="17"/>
        <v>156674</v>
      </c>
      <c r="I848" t="s">
        <v>2710</v>
      </c>
      <c r="J848" t="s">
        <v>297</v>
      </c>
      <c r="K848">
        <v>190</v>
      </c>
      <c r="L848">
        <v>117527360</v>
      </c>
      <c r="M848">
        <v>1</v>
      </c>
      <c r="N848">
        <v>4758480</v>
      </c>
    </row>
    <row r="849" spans="6:14" x14ac:dyDescent="0.2">
      <c r="F849" s="3">
        <v>15667</v>
      </c>
      <c r="G849">
        <v>5</v>
      </c>
      <c r="H849" t="str">
        <f t="shared" si="17"/>
        <v>156675</v>
      </c>
      <c r="I849" t="s">
        <v>2710</v>
      </c>
      <c r="J849" t="s">
        <v>297</v>
      </c>
      <c r="K849">
        <v>360</v>
      </c>
      <c r="L849">
        <v>360567350</v>
      </c>
      <c r="M849">
        <v>3</v>
      </c>
      <c r="N849">
        <v>19048030</v>
      </c>
    </row>
    <row r="850" spans="6:14" x14ac:dyDescent="0.2">
      <c r="F850" s="3">
        <v>15673</v>
      </c>
      <c r="G850">
        <v>0</v>
      </c>
      <c r="H850" t="str">
        <f t="shared" si="17"/>
        <v>156730</v>
      </c>
      <c r="I850" t="s">
        <v>2710</v>
      </c>
      <c r="J850" t="s">
        <v>298</v>
      </c>
      <c r="K850">
        <v>82</v>
      </c>
      <c r="L850">
        <v>6169470</v>
      </c>
    </row>
    <row r="851" spans="6:14" x14ac:dyDescent="0.2">
      <c r="F851" s="3">
        <v>15673</v>
      </c>
      <c r="G851">
        <v>1</v>
      </c>
      <c r="H851" t="str">
        <f t="shared" si="17"/>
        <v>156731</v>
      </c>
      <c r="I851" t="s">
        <v>2710</v>
      </c>
      <c r="J851" t="s">
        <v>298</v>
      </c>
      <c r="K851">
        <v>66</v>
      </c>
      <c r="L851">
        <v>38532560</v>
      </c>
    </row>
    <row r="852" spans="6:14" x14ac:dyDescent="0.2">
      <c r="F852" s="3">
        <v>15673</v>
      </c>
      <c r="G852">
        <v>2</v>
      </c>
      <c r="H852" t="str">
        <f t="shared" si="17"/>
        <v>156732</v>
      </c>
      <c r="I852" t="s">
        <v>2710</v>
      </c>
      <c r="J852" t="s">
        <v>298</v>
      </c>
      <c r="K852">
        <v>58</v>
      </c>
      <c r="L852">
        <v>6045110</v>
      </c>
    </row>
    <row r="853" spans="6:14" x14ac:dyDescent="0.2">
      <c r="F853" s="3">
        <v>15673</v>
      </c>
      <c r="G853">
        <v>3</v>
      </c>
      <c r="H853" t="str">
        <f t="shared" si="17"/>
        <v>156733</v>
      </c>
      <c r="I853" t="s">
        <v>2710</v>
      </c>
      <c r="J853" t="s">
        <v>298</v>
      </c>
      <c r="K853">
        <v>34</v>
      </c>
      <c r="L853">
        <v>5470420</v>
      </c>
    </row>
    <row r="854" spans="6:14" x14ac:dyDescent="0.2">
      <c r="F854" s="3">
        <v>15673</v>
      </c>
      <c r="G854">
        <v>4</v>
      </c>
      <c r="H854" t="str">
        <f t="shared" si="17"/>
        <v>156734</v>
      </c>
      <c r="I854" t="s">
        <v>2710</v>
      </c>
      <c r="J854" t="s">
        <v>298</v>
      </c>
      <c r="K854">
        <v>125</v>
      </c>
      <c r="L854">
        <v>37876830</v>
      </c>
    </row>
    <row r="855" spans="6:14" x14ac:dyDescent="0.2">
      <c r="F855" s="3">
        <v>15673</v>
      </c>
      <c r="G855">
        <v>5</v>
      </c>
      <c r="H855" t="str">
        <f t="shared" si="17"/>
        <v>156735</v>
      </c>
      <c r="I855" t="s">
        <v>2710</v>
      </c>
      <c r="J855" t="s">
        <v>298</v>
      </c>
      <c r="K855">
        <v>157</v>
      </c>
      <c r="L855">
        <v>45845080</v>
      </c>
    </row>
    <row r="856" spans="6:14" x14ac:dyDescent="0.2">
      <c r="F856" s="3">
        <v>15676</v>
      </c>
      <c r="G856">
        <v>1</v>
      </c>
      <c r="H856" t="str">
        <f t="shared" si="17"/>
        <v>156761</v>
      </c>
      <c r="I856" t="s">
        <v>2710</v>
      </c>
      <c r="J856" t="s">
        <v>299</v>
      </c>
      <c r="K856">
        <v>60</v>
      </c>
      <c r="L856">
        <v>7432040</v>
      </c>
    </row>
    <row r="857" spans="6:14" x14ac:dyDescent="0.2">
      <c r="F857" s="3">
        <v>15676</v>
      </c>
      <c r="G857">
        <v>2</v>
      </c>
      <c r="H857" t="str">
        <f t="shared" si="17"/>
        <v>156762</v>
      </c>
      <c r="I857" t="s">
        <v>2710</v>
      </c>
      <c r="J857" t="s">
        <v>299</v>
      </c>
      <c r="K857">
        <v>79</v>
      </c>
      <c r="L857">
        <v>28046340</v>
      </c>
    </row>
    <row r="858" spans="6:14" x14ac:dyDescent="0.2">
      <c r="F858" s="3">
        <v>15676</v>
      </c>
      <c r="G858">
        <v>3</v>
      </c>
      <c r="H858" t="str">
        <f t="shared" si="17"/>
        <v>156763</v>
      </c>
      <c r="I858" t="s">
        <v>2710</v>
      </c>
      <c r="J858" t="s">
        <v>299</v>
      </c>
      <c r="K858">
        <v>8</v>
      </c>
      <c r="L858">
        <v>5539190</v>
      </c>
    </row>
    <row r="859" spans="6:14" x14ac:dyDescent="0.2">
      <c r="F859" s="3">
        <v>15676</v>
      </c>
      <c r="G859">
        <v>4</v>
      </c>
      <c r="H859" t="str">
        <f t="shared" si="17"/>
        <v>156764</v>
      </c>
      <c r="I859" t="s">
        <v>2710</v>
      </c>
      <c r="J859" t="s">
        <v>299</v>
      </c>
      <c r="K859">
        <v>71</v>
      </c>
      <c r="L859">
        <v>19531740</v>
      </c>
    </row>
    <row r="860" spans="6:14" x14ac:dyDescent="0.2">
      <c r="F860" s="3">
        <v>15676</v>
      </c>
      <c r="G860">
        <v>5</v>
      </c>
      <c r="H860" t="str">
        <f t="shared" si="17"/>
        <v>156765</v>
      </c>
      <c r="I860" t="s">
        <v>2710</v>
      </c>
      <c r="J860" t="s">
        <v>299</v>
      </c>
      <c r="K860">
        <v>22</v>
      </c>
      <c r="L860">
        <v>14927170</v>
      </c>
    </row>
    <row r="861" spans="6:14" x14ac:dyDescent="0.2">
      <c r="F861" s="3">
        <v>15681</v>
      </c>
      <c r="G861">
        <v>0</v>
      </c>
      <c r="H861" t="str">
        <f t="shared" si="17"/>
        <v>156810</v>
      </c>
      <c r="I861" t="s">
        <v>2715</v>
      </c>
      <c r="J861" t="s">
        <v>300</v>
      </c>
      <c r="K861">
        <v>5</v>
      </c>
      <c r="L861">
        <v>4676520</v>
      </c>
    </row>
    <row r="862" spans="6:14" x14ac:dyDescent="0.2">
      <c r="F862" s="3">
        <v>15681</v>
      </c>
      <c r="G862">
        <v>1</v>
      </c>
      <c r="H862" t="str">
        <f t="shared" si="17"/>
        <v>156811</v>
      </c>
      <c r="I862" t="s">
        <v>2715</v>
      </c>
      <c r="J862" t="s">
        <v>300</v>
      </c>
      <c r="K862">
        <v>34</v>
      </c>
      <c r="L862">
        <v>40476509</v>
      </c>
    </row>
    <row r="863" spans="6:14" x14ac:dyDescent="0.2">
      <c r="F863" s="3">
        <v>15681</v>
      </c>
      <c r="G863">
        <v>2</v>
      </c>
      <c r="H863" t="str">
        <f t="shared" si="17"/>
        <v>156812</v>
      </c>
      <c r="I863" t="s">
        <v>2715</v>
      </c>
      <c r="J863" t="s">
        <v>300</v>
      </c>
      <c r="K863">
        <v>32</v>
      </c>
      <c r="L863">
        <v>48945797</v>
      </c>
      <c r="M863">
        <v>1</v>
      </c>
      <c r="N863">
        <v>10917000</v>
      </c>
    </row>
    <row r="864" spans="6:14" x14ac:dyDescent="0.2">
      <c r="F864" s="3">
        <v>15681</v>
      </c>
      <c r="G864">
        <v>3</v>
      </c>
      <c r="H864" t="str">
        <f t="shared" si="17"/>
        <v>156813</v>
      </c>
      <c r="I864" t="s">
        <v>2715</v>
      </c>
      <c r="J864" t="s">
        <v>300</v>
      </c>
      <c r="K864">
        <v>44</v>
      </c>
      <c r="L864">
        <v>111787072.5</v>
      </c>
    </row>
    <row r="865" spans="6:14" x14ac:dyDescent="0.2">
      <c r="F865" s="3">
        <v>15681</v>
      </c>
      <c r="G865">
        <v>4</v>
      </c>
      <c r="H865" t="str">
        <f t="shared" si="17"/>
        <v>156814</v>
      </c>
      <c r="I865" t="s">
        <v>2715</v>
      </c>
      <c r="J865" t="s">
        <v>300</v>
      </c>
      <c r="K865">
        <v>54</v>
      </c>
      <c r="L865">
        <v>133005134</v>
      </c>
    </row>
    <row r="866" spans="6:14" x14ac:dyDescent="0.2">
      <c r="F866" s="3">
        <v>15681</v>
      </c>
      <c r="G866">
        <v>5</v>
      </c>
      <c r="H866" t="str">
        <f t="shared" si="17"/>
        <v>156815</v>
      </c>
      <c r="I866" t="s">
        <v>2715</v>
      </c>
      <c r="J866" t="s">
        <v>300</v>
      </c>
      <c r="K866">
        <v>40</v>
      </c>
      <c r="L866">
        <v>150901074</v>
      </c>
    </row>
    <row r="867" spans="6:14" x14ac:dyDescent="0.2">
      <c r="F867" s="3">
        <v>15686</v>
      </c>
      <c r="G867">
        <v>1</v>
      </c>
      <c r="H867" t="str">
        <f t="shared" si="17"/>
        <v>156861</v>
      </c>
      <c r="I867" t="s">
        <v>2708</v>
      </c>
      <c r="J867" t="s">
        <v>301</v>
      </c>
      <c r="K867">
        <v>298</v>
      </c>
      <c r="L867">
        <v>181418520</v>
      </c>
    </row>
    <row r="868" spans="6:14" x14ac:dyDescent="0.2">
      <c r="F868" s="3">
        <v>15686</v>
      </c>
      <c r="G868">
        <v>2</v>
      </c>
      <c r="H868" t="str">
        <f t="shared" si="17"/>
        <v>156862</v>
      </c>
      <c r="I868" t="s">
        <v>2708</v>
      </c>
      <c r="J868" t="s">
        <v>301</v>
      </c>
      <c r="K868">
        <v>116</v>
      </c>
      <c r="L868">
        <v>103370690</v>
      </c>
      <c r="M868">
        <v>1</v>
      </c>
      <c r="N868">
        <v>447360</v>
      </c>
    </row>
    <row r="869" spans="6:14" x14ac:dyDescent="0.2">
      <c r="F869" s="3">
        <v>15686</v>
      </c>
      <c r="G869">
        <v>3</v>
      </c>
      <c r="H869" t="str">
        <f t="shared" si="17"/>
        <v>156863</v>
      </c>
      <c r="I869" t="s">
        <v>2708</v>
      </c>
      <c r="J869" t="s">
        <v>301</v>
      </c>
      <c r="K869">
        <v>33</v>
      </c>
      <c r="L869">
        <v>13389760</v>
      </c>
    </row>
    <row r="870" spans="6:14" x14ac:dyDescent="0.2">
      <c r="F870" s="3">
        <v>15686</v>
      </c>
      <c r="G870">
        <v>4</v>
      </c>
      <c r="H870" t="str">
        <f t="shared" si="17"/>
        <v>156864</v>
      </c>
      <c r="I870" t="s">
        <v>2708</v>
      </c>
      <c r="J870" t="s">
        <v>301</v>
      </c>
      <c r="K870">
        <v>268</v>
      </c>
      <c r="L870">
        <v>305985000</v>
      </c>
      <c r="M870">
        <v>3</v>
      </c>
      <c r="N870">
        <v>1808880</v>
      </c>
    </row>
    <row r="871" spans="6:14" x14ac:dyDescent="0.2">
      <c r="F871" s="3">
        <v>15686</v>
      </c>
      <c r="G871">
        <v>5</v>
      </c>
      <c r="H871" t="str">
        <f t="shared" si="17"/>
        <v>156865</v>
      </c>
      <c r="I871" t="s">
        <v>2708</v>
      </c>
      <c r="J871" t="s">
        <v>301</v>
      </c>
      <c r="K871">
        <v>202</v>
      </c>
      <c r="L871">
        <v>307732120</v>
      </c>
      <c r="M871">
        <v>4</v>
      </c>
      <c r="N871">
        <v>8398720</v>
      </c>
    </row>
    <row r="872" spans="6:14" x14ac:dyDescent="0.2">
      <c r="F872" s="3">
        <v>15690</v>
      </c>
      <c r="G872">
        <v>0</v>
      </c>
      <c r="H872" t="str">
        <f t="shared" si="17"/>
        <v>156900</v>
      </c>
      <c r="I872" t="s">
        <v>2710</v>
      </c>
      <c r="J872" t="s">
        <v>302</v>
      </c>
      <c r="K872">
        <v>66</v>
      </c>
      <c r="L872">
        <v>38673730</v>
      </c>
    </row>
    <row r="873" spans="6:14" x14ac:dyDescent="0.2">
      <c r="F873" s="3">
        <v>15690</v>
      </c>
      <c r="G873">
        <v>1</v>
      </c>
      <c r="H873" t="str">
        <f t="shared" si="17"/>
        <v>156901</v>
      </c>
      <c r="I873" t="s">
        <v>2710</v>
      </c>
      <c r="J873" t="s">
        <v>302</v>
      </c>
      <c r="K873">
        <v>174</v>
      </c>
      <c r="L873">
        <v>110132135</v>
      </c>
    </row>
    <row r="874" spans="6:14" x14ac:dyDescent="0.2">
      <c r="F874" s="3">
        <v>15690</v>
      </c>
      <c r="G874">
        <v>2</v>
      </c>
      <c r="H874" t="str">
        <f t="shared" si="17"/>
        <v>156902</v>
      </c>
      <c r="I874" t="s">
        <v>2710</v>
      </c>
      <c r="J874" t="s">
        <v>302</v>
      </c>
      <c r="K874">
        <v>87</v>
      </c>
      <c r="L874">
        <v>56019010</v>
      </c>
    </row>
    <row r="875" spans="6:14" x14ac:dyDescent="0.2">
      <c r="F875" s="3">
        <v>15690</v>
      </c>
      <c r="G875">
        <v>3</v>
      </c>
      <c r="H875" t="str">
        <f t="shared" si="17"/>
        <v>156903</v>
      </c>
      <c r="I875" t="s">
        <v>2710</v>
      </c>
      <c r="J875" t="s">
        <v>302</v>
      </c>
      <c r="K875">
        <v>77</v>
      </c>
      <c r="L875">
        <v>101489610</v>
      </c>
    </row>
    <row r="876" spans="6:14" x14ac:dyDescent="0.2">
      <c r="F876" s="3">
        <v>15690</v>
      </c>
      <c r="G876">
        <v>4</v>
      </c>
      <c r="H876" t="str">
        <f t="shared" si="17"/>
        <v>156904</v>
      </c>
      <c r="I876" t="s">
        <v>2710</v>
      </c>
      <c r="J876" t="s">
        <v>302</v>
      </c>
      <c r="K876">
        <v>157</v>
      </c>
      <c r="L876">
        <v>107679130</v>
      </c>
      <c r="M876">
        <v>1</v>
      </c>
      <c r="N876">
        <v>4463760</v>
      </c>
    </row>
    <row r="877" spans="6:14" x14ac:dyDescent="0.2">
      <c r="F877" s="3">
        <v>15690</v>
      </c>
      <c r="G877">
        <v>5</v>
      </c>
      <c r="H877" t="str">
        <f t="shared" si="17"/>
        <v>156905</v>
      </c>
      <c r="I877" t="s">
        <v>2710</v>
      </c>
      <c r="J877" t="s">
        <v>302</v>
      </c>
      <c r="K877">
        <v>278</v>
      </c>
      <c r="L877">
        <v>576304070</v>
      </c>
      <c r="M877">
        <v>1</v>
      </c>
      <c r="N877">
        <v>3066400</v>
      </c>
    </row>
    <row r="878" spans="6:14" x14ac:dyDescent="0.2">
      <c r="F878" s="3">
        <v>15693</v>
      </c>
      <c r="G878">
        <v>0</v>
      </c>
      <c r="H878" t="str">
        <f t="shared" si="17"/>
        <v>156930</v>
      </c>
      <c r="I878" t="s">
        <v>2708</v>
      </c>
      <c r="J878" t="s">
        <v>303</v>
      </c>
      <c r="K878">
        <v>28</v>
      </c>
      <c r="L878">
        <v>24845770</v>
      </c>
    </row>
    <row r="879" spans="6:14" x14ac:dyDescent="0.2">
      <c r="F879" s="3">
        <v>15693</v>
      </c>
      <c r="G879">
        <v>1</v>
      </c>
      <c r="H879" t="str">
        <f t="shared" si="17"/>
        <v>156931</v>
      </c>
      <c r="I879" t="s">
        <v>2708</v>
      </c>
      <c r="J879" t="s">
        <v>303</v>
      </c>
      <c r="K879">
        <v>281</v>
      </c>
      <c r="L879">
        <v>315515800</v>
      </c>
    </row>
    <row r="880" spans="6:14" x14ac:dyDescent="0.2">
      <c r="F880" s="3">
        <v>15693</v>
      </c>
      <c r="G880">
        <v>2</v>
      </c>
      <c r="H880" t="str">
        <f t="shared" si="17"/>
        <v>156932</v>
      </c>
      <c r="I880" t="s">
        <v>2708</v>
      </c>
      <c r="J880" t="s">
        <v>303</v>
      </c>
      <c r="K880">
        <v>466</v>
      </c>
      <c r="L880">
        <v>1628167900</v>
      </c>
      <c r="M880">
        <v>1</v>
      </c>
      <c r="N880">
        <v>18237520</v>
      </c>
    </row>
    <row r="881" spans="6:14" x14ac:dyDescent="0.2">
      <c r="F881" s="3">
        <v>15693</v>
      </c>
      <c r="G881">
        <v>3</v>
      </c>
      <c r="H881" t="str">
        <f t="shared" si="17"/>
        <v>156933</v>
      </c>
      <c r="I881" t="s">
        <v>2708</v>
      </c>
      <c r="J881" t="s">
        <v>303</v>
      </c>
      <c r="K881">
        <v>423</v>
      </c>
      <c r="L881">
        <v>962247180</v>
      </c>
    </row>
    <row r="882" spans="6:14" x14ac:dyDescent="0.2">
      <c r="F882" s="3">
        <v>15693</v>
      </c>
      <c r="G882">
        <v>4</v>
      </c>
      <c r="H882" t="str">
        <f t="shared" si="17"/>
        <v>156934</v>
      </c>
      <c r="I882" t="s">
        <v>2708</v>
      </c>
      <c r="J882" t="s">
        <v>303</v>
      </c>
      <c r="K882">
        <v>725</v>
      </c>
      <c r="L882">
        <v>2464781230</v>
      </c>
      <c r="M882">
        <v>1</v>
      </c>
      <c r="N882">
        <v>1622640</v>
      </c>
    </row>
    <row r="883" spans="6:14" x14ac:dyDescent="0.2">
      <c r="F883" s="3">
        <v>15693</v>
      </c>
      <c r="G883">
        <v>5</v>
      </c>
      <c r="H883" t="str">
        <f t="shared" si="17"/>
        <v>156935</v>
      </c>
      <c r="I883" t="s">
        <v>2708</v>
      </c>
      <c r="J883" t="s">
        <v>303</v>
      </c>
      <c r="K883">
        <v>1084</v>
      </c>
      <c r="L883">
        <v>2626183020</v>
      </c>
      <c r="M883">
        <v>1</v>
      </c>
      <c r="N883">
        <v>3511360</v>
      </c>
    </row>
    <row r="884" spans="6:14" x14ac:dyDescent="0.2">
      <c r="F884" s="3">
        <v>15696</v>
      </c>
      <c r="G884">
        <v>0</v>
      </c>
      <c r="H884" t="str">
        <f t="shared" si="17"/>
        <v>156960</v>
      </c>
      <c r="I884" t="s">
        <v>2710</v>
      </c>
      <c r="J884" t="s">
        <v>304</v>
      </c>
      <c r="K884">
        <v>6</v>
      </c>
      <c r="L884">
        <v>6385320</v>
      </c>
    </row>
    <row r="885" spans="6:14" x14ac:dyDescent="0.2">
      <c r="F885" s="3">
        <v>15696</v>
      </c>
      <c r="G885">
        <v>1</v>
      </c>
      <c r="H885" t="str">
        <f t="shared" si="17"/>
        <v>156961</v>
      </c>
      <c r="I885" t="s">
        <v>2710</v>
      </c>
      <c r="J885" t="s">
        <v>304</v>
      </c>
      <c r="K885">
        <v>73</v>
      </c>
      <c r="L885">
        <v>25215460</v>
      </c>
    </row>
    <row r="886" spans="6:14" x14ac:dyDescent="0.2">
      <c r="F886" s="3">
        <v>15696</v>
      </c>
      <c r="G886">
        <v>2</v>
      </c>
      <c r="H886" t="str">
        <f t="shared" si="17"/>
        <v>156962</v>
      </c>
      <c r="I886" t="s">
        <v>2710</v>
      </c>
      <c r="J886" t="s">
        <v>304</v>
      </c>
      <c r="K886">
        <v>32</v>
      </c>
      <c r="L886">
        <v>15809850</v>
      </c>
    </row>
    <row r="887" spans="6:14" x14ac:dyDescent="0.2">
      <c r="F887" s="3">
        <v>15696</v>
      </c>
      <c r="G887">
        <v>3</v>
      </c>
      <c r="H887" t="str">
        <f t="shared" si="17"/>
        <v>156963</v>
      </c>
      <c r="I887" t="s">
        <v>2710</v>
      </c>
      <c r="J887" t="s">
        <v>304</v>
      </c>
      <c r="K887">
        <v>74</v>
      </c>
      <c r="L887">
        <v>26657760</v>
      </c>
    </row>
    <row r="888" spans="6:14" x14ac:dyDescent="0.2">
      <c r="F888" s="3">
        <v>15696</v>
      </c>
      <c r="G888">
        <v>4</v>
      </c>
      <c r="H888" t="str">
        <f t="shared" si="17"/>
        <v>156964</v>
      </c>
      <c r="I888" t="s">
        <v>2710</v>
      </c>
      <c r="J888" t="s">
        <v>304</v>
      </c>
      <c r="K888">
        <v>124</v>
      </c>
      <c r="L888">
        <v>59081220</v>
      </c>
    </row>
    <row r="889" spans="6:14" x14ac:dyDescent="0.2">
      <c r="F889" s="3">
        <v>15696</v>
      </c>
      <c r="G889">
        <v>5</v>
      </c>
      <c r="H889" t="str">
        <f t="shared" si="17"/>
        <v>156965</v>
      </c>
      <c r="I889" t="s">
        <v>2710</v>
      </c>
      <c r="J889" t="s">
        <v>304</v>
      </c>
      <c r="K889">
        <v>80</v>
      </c>
      <c r="L889">
        <v>85910070</v>
      </c>
    </row>
    <row r="890" spans="6:14" x14ac:dyDescent="0.2">
      <c r="F890" s="3">
        <v>15720</v>
      </c>
      <c r="G890">
        <v>0</v>
      </c>
      <c r="H890" t="str">
        <f t="shared" si="17"/>
        <v>157200</v>
      </c>
      <c r="I890" t="s">
        <v>2710</v>
      </c>
      <c r="J890" t="s">
        <v>305</v>
      </c>
      <c r="K890">
        <v>2</v>
      </c>
      <c r="L890">
        <v>181440</v>
      </c>
    </row>
    <row r="891" spans="6:14" x14ac:dyDescent="0.2">
      <c r="F891" s="3">
        <v>15720</v>
      </c>
      <c r="G891">
        <v>1</v>
      </c>
      <c r="H891" t="str">
        <f t="shared" si="17"/>
        <v>157201</v>
      </c>
      <c r="I891" t="s">
        <v>2710</v>
      </c>
      <c r="J891" t="s">
        <v>305</v>
      </c>
      <c r="K891">
        <v>35</v>
      </c>
      <c r="L891">
        <v>3723320</v>
      </c>
    </row>
    <row r="892" spans="6:14" x14ac:dyDescent="0.2">
      <c r="F892" s="3">
        <v>15720</v>
      </c>
      <c r="G892">
        <v>2</v>
      </c>
      <c r="H892" t="str">
        <f t="shared" si="17"/>
        <v>157202</v>
      </c>
      <c r="I892" t="s">
        <v>2710</v>
      </c>
      <c r="J892" t="s">
        <v>305</v>
      </c>
      <c r="K892">
        <v>29</v>
      </c>
      <c r="L892">
        <v>5135620</v>
      </c>
    </row>
    <row r="893" spans="6:14" x14ac:dyDescent="0.2">
      <c r="F893" s="3">
        <v>15720</v>
      </c>
      <c r="G893">
        <v>3</v>
      </c>
      <c r="H893" t="str">
        <f t="shared" si="17"/>
        <v>157203</v>
      </c>
      <c r="I893" t="s">
        <v>2710</v>
      </c>
      <c r="J893" t="s">
        <v>305</v>
      </c>
      <c r="K893">
        <v>77</v>
      </c>
      <c r="L893">
        <v>10652770</v>
      </c>
    </row>
    <row r="894" spans="6:14" x14ac:dyDescent="0.2">
      <c r="F894" s="3">
        <v>15720</v>
      </c>
      <c r="G894">
        <v>4</v>
      </c>
      <c r="H894" t="str">
        <f t="shared" si="17"/>
        <v>157204</v>
      </c>
      <c r="I894" t="s">
        <v>2710</v>
      </c>
      <c r="J894" t="s">
        <v>305</v>
      </c>
      <c r="K894">
        <v>113</v>
      </c>
      <c r="L894">
        <v>19855390</v>
      </c>
    </row>
    <row r="895" spans="6:14" x14ac:dyDescent="0.2">
      <c r="F895" s="3">
        <v>15720</v>
      </c>
      <c r="G895">
        <v>5</v>
      </c>
      <c r="H895" t="str">
        <f t="shared" si="17"/>
        <v>157205</v>
      </c>
      <c r="I895" t="s">
        <v>2710</v>
      </c>
      <c r="J895" t="s">
        <v>305</v>
      </c>
      <c r="K895">
        <v>120</v>
      </c>
      <c r="L895">
        <v>19722680</v>
      </c>
    </row>
    <row r="896" spans="6:14" x14ac:dyDescent="0.2">
      <c r="F896" s="3">
        <v>15723</v>
      </c>
      <c r="G896">
        <v>0</v>
      </c>
      <c r="H896" t="str">
        <f t="shared" si="17"/>
        <v>157230</v>
      </c>
      <c r="I896" t="s">
        <v>2710</v>
      </c>
      <c r="J896" t="s">
        <v>306</v>
      </c>
      <c r="K896">
        <v>5</v>
      </c>
      <c r="L896">
        <v>17160</v>
      </c>
    </row>
    <row r="897" spans="6:14" x14ac:dyDescent="0.2">
      <c r="F897" s="3">
        <v>15723</v>
      </c>
      <c r="G897">
        <v>1</v>
      </c>
      <c r="H897" t="str">
        <f t="shared" si="17"/>
        <v>157231</v>
      </c>
      <c r="I897" t="s">
        <v>2710</v>
      </c>
      <c r="J897" t="s">
        <v>306</v>
      </c>
      <c r="K897">
        <v>49</v>
      </c>
      <c r="L897">
        <v>1958955</v>
      </c>
    </row>
    <row r="898" spans="6:14" x14ac:dyDescent="0.2">
      <c r="F898" s="3">
        <v>15723</v>
      </c>
      <c r="G898">
        <v>2</v>
      </c>
      <c r="H898" t="str">
        <f t="shared" si="17"/>
        <v>157232</v>
      </c>
      <c r="I898" t="s">
        <v>2710</v>
      </c>
      <c r="J898" t="s">
        <v>306</v>
      </c>
      <c r="K898">
        <v>22</v>
      </c>
      <c r="L898">
        <v>1789935</v>
      </c>
    </row>
    <row r="899" spans="6:14" x14ac:dyDescent="0.2">
      <c r="F899" s="3">
        <v>15723</v>
      </c>
      <c r="G899">
        <v>3</v>
      </c>
      <c r="H899" t="str">
        <f t="shared" ref="H899:H962" si="18">F899&amp;G899</f>
        <v>157233</v>
      </c>
      <c r="I899" t="s">
        <v>2710</v>
      </c>
      <c r="J899" t="s">
        <v>306</v>
      </c>
      <c r="K899">
        <v>32</v>
      </c>
      <c r="L899">
        <v>4831860</v>
      </c>
    </row>
    <row r="900" spans="6:14" x14ac:dyDescent="0.2">
      <c r="F900" s="3">
        <v>15723</v>
      </c>
      <c r="G900">
        <v>4</v>
      </c>
      <c r="H900" t="str">
        <f t="shared" si="18"/>
        <v>157234</v>
      </c>
      <c r="I900" t="s">
        <v>2710</v>
      </c>
      <c r="J900" t="s">
        <v>306</v>
      </c>
      <c r="K900">
        <v>7</v>
      </c>
      <c r="L900">
        <v>1135230</v>
      </c>
    </row>
    <row r="901" spans="6:14" x14ac:dyDescent="0.2">
      <c r="F901" s="3">
        <v>15723</v>
      </c>
      <c r="G901">
        <v>5</v>
      </c>
      <c r="H901" t="str">
        <f t="shared" si="18"/>
        <v>157235</v>
      </c>
      <c r="I901" t="s">
        <v>2710</v>
      </c>
      <c r="J901" t="s">
        <v>306</v>
      </c>
      <c r="K901">
        <v>27</v>
      </c>
      <c r="L901">
        <v>4316130</v>
      </c>
    </row>
    <row r="902" spans="6:14" x14ac:dyDescent="0.2">
      <c r="F902" s="3">
        <v>15740</v>
      </c>
      <c r="G902">
        <v>1</v>
      </c>
      <c r="H902" t="str">
        <f t="shared" si="18"/>
        <v>157401</v>
      </c>
      <c r="I902" t="s">
        <v>2710</v>
      </c>
      <c r="J902" t="s">
        <v>307</v>
      </c>
      <c r="K902">
        <v>96</v>
      </c>
      <c r="L902">
        <v>130583710</v>
      </c>
    </row>
    <row r="903" spans="6:14" x14ac:dyDescent="0.2">
      <c r="F903" s="3">
        <v>15740</v>
      </c>
      <c r="G903">
        <v>2</v>
      </c>
      <c r="H903" t="str">
        <f t="shared" si="18"/>
        <v>157402</v>
      </c>
      <c r="I903" t="s">
        <v>2710</v>
      </c>
      <c r="J903" t="s">
        <v>307</v>
      </c>
      <c r="K903">
        <v>74</v>
      </c>
      <c r="L903">
        <v>82890860</v>
      </c>
    </row>
    <row r="904" spans="6:14" x14ac:dyDescent="0.2">
      <c r="F904" s="3">
        <v>15740</v>
      </c>
      <c r="G904">
        <v>3</v>
      </c>
      <c r="H904" t="str">
        <f t="shared" si="18"/>
        <v>157403</v>
      </c>
      <c r="I904" t="s">
        <v>2710</v>
      </c>
      <c r="J904" t="s">
        <v>307</v>
      </c>
      <c r="K904">
        <v>158</v>
      </c>
      <c r="L904">
        <v>197217520</v>
      </c>
      <c r="M904">
        <v>1</v>
      </c>
      <c r="N904">
        <v>5530640</v>
      </c>
    </row>
    <row r="905" spans="6:14" x14ac:dyDescent="0.2">
      <c r="F905" s="3">
        <v>15740</v>
      </c>
      <c r="G905">
        <v>4</v>
      </c>
      <c r="H905" t="str">
        <f t="shared" si="18"/>
        <v>157404</v>
      </c>
      <c r="I905" t="s">
        <v>2710</v>
      </c>
      <c r="J905" t="s">
        <v>307</v>
      </c>
      <c r="K905">
        <v>107</v>
      </c>
      <c r="L905">
        <v>240951810</v>
      </c>
      <c r="M905">
        <v>1</v>
      </c>
      <c r="N905">
        <v>1850720</v>
      </c>
    </row>
    <row r="906" spans="6:14" x14ac:dyDescent="0.2">
      <c r="F906" s="3">
        <v>15740</v>
      </c>
      <c r="G906">
        <v>5</v>
      </c>
      <c r="H906" t="str">
        <f t="shared" si="18"/>
        <v>157405</v>
      </c>
      <c r="I906" t="s">
        <v>2710</v>
      </c>
      <c r="J906" t="s">
        <v>307</v>
      </c>
      <c r="K906">
        <v>215</v>
      </c>
      <c r="L906">
        <v>365329840</v>
      </c>
      <c r="M906">
        <v>3</v>
      </c>
      <c r="N906">
        <v>9093840</v>
      </c>
    </row>
    <row r="907" spans="6:14" x14ac:dyDescent="0.2">
      <c r="F907" s="3">
        <v>15753</v>
      </c>
      <c r="G907">
        <v>0</v>
      </c>
      <c r="H907" t="str">
        <f t="shared" si="18"/>
        <v>157530</v>
      </c>
      <c r="I907" t="s">
        <v>2712</v>
      </c>
      <c r="J907" t="s">
        <v>308</v>
      </c>
      <c r="K907">
        <v>64</v>
      </c>
      <c r="L907">
        <v>116359650</v>
      </c>
    </row>
    <row r="908" spans="6:14" x14ac:dyDescent="0.2">
      <c r="F908" s="3">
        <v>15753</v>
      </c>
      <c r="G908">
        <v>1</v>
      </c>
      <c r="H908" t="str">
        <f t="shared" si="18"/>
        <v>157531</v>
      </c>
      <c r="I908" t="s">
        <v>2712</v>
      </c>
      <c r="J908" t="s">
        <v>308</v>
      </c>
      <c r="K908">
        <v>139</v>
      </c>
      <c r="L908">
        <v>162318505</v>
      </c>
      <c r="M908">
        <v>1</v>
      </c>
      <c r="N908">
        <v>43960320</v>
      </c>
    </row>
    <row r="909" spans="6:14" x14ac:dyDescent="0.2">
      <c r="F909" s="3">
        <v>15753</v>
      </c>
      <c r="G909">
        <v>2</v>
      </c>
      <c r="H909" t="str">
        <f t="shared" si="18"/>
        <v>157532</v>
      </c>
      <c r="I909" t="s">
        <v>2712</v>
      </c>
      <c r="J909" t="s">
        <v>308</v>
      </c>
      <c r="K909">
        <v>500</v>
      </c>
      <c r="L909">
        <v>183973860</v>
      </c>
    </row>
    <row r="910" spans="6:14" x14ac:dyDescent="0.2">
      <c r="F910" s="3">
        <v>15753</v>
      </c>
      <c r="G910">
        <v>3</v>
      </c>
      <c r="H910" t="str">
        <f t="shared" si="18"/>
        <v>157533</v>
      </c>
      <c r="I910" t="s">
        <v>2712</v>
      </c>
      <c r="J910" t="s">
        <v>308</v>
      </c>
      <c r="K910">
        <v>474</v>
      </c>
      <c r="L910">
        <v>652545160</v>
      </c>
    </row>
    <row r="911" spans="6:14" x14ac:dyDescent="0.2">
      <c r="F911" s="3">
        <v>15753</v>
      </c>
      <c r="G911">
        <v>4</v>
      </c>
      <c r="H911" t="str">
        <f t="shared" si="18"/>
        <v>157534</v>
      </c>
      <c r="I911" t="s">
        <v>2712</v>
      </c>
      <c r="J911" t="s">
        <v>308</v>
      </c>
      <c r="K911">
        <v>910</v>
      </c>
      <c r="L911">
        <v>1574627300</v>
      </c>
      <c r="M911">
        <v>1</v>
      </c>
      <c r="N911">
        <v>849330</v>
      </c>
    </row>
    <row r="912" spans="6:14" x14ac:dyDescent="0.2">
      <c r="F912" s="3">
        <v>15753</v>
      </c>
      <c r="G912">
        <v>5</v>
      </c>
      <c r="H912" t="str">
        <f t="shared" si="18"/>
        <v>157535</v>
      </c>
      <c r="I912" t="s">
        <v>2712</v>
      </c>
      <c r="J912" t="s">
        <v>308</v>
      </c>
      <c r="K912">
        <v>775</v>
      </c>
      <c r="L912">
        <v>2433891420</v>
      </c>
      <c r="M912">
        <v>27</v>
      </c>
      <c r="N912">
        <v>63846990</v>
      </c>
    </row>
    <row r="913" spans="6:14" x14ac:dyDescent="0.2">
      <c r="F913" s="3">
        <v>15755</v>
      </c>
      <c r="G913">
        <v>0</v>
      </c>
      <c r="H913" t="str">
        <f t="shared" si="18"/>
        <v>157550</v>
      </c>
      <c r="I913" t="s">
        <v>2710</v>
      </c>
      <c r="J913" t="s">
        <v>309</v>
      </c>
      <c r="K913">
        <v>55</v>
      </c>
      <c r="L913">
        <v>8593350</v>
      </c>
    </row>
    <row r="914" spans="6:14" x14ac:dyDescent="0.2">
      <c r="F914" s="3">
        <v>15755</v>
      </c>
      <c r="G914">
        <v>1</v>
      </c>
      <c r="H914" t="str">
        <f t="shared" si="18"/>
        <v>157551</v>
      </c>
      <c r="I914" t="s">
        <v>2710</v>
      </c>
      <c r="J914" t="s">
        <v>309</v>
      </c>
      <c r="K914">
        <v>61</v>
      </c>
      <c r="L914">
        <v>3474090</v>
      </c>
    </row>
    <row r="915" spans="6:14" x14ac:dyDescent="0.2">
      <c r="F915" s="3">
        <v>15755</v>
      </c>
      <c r="G915">
        <v>2</v>
      </c>
      <c r="H915" t="str">
        <f t="shared" si="18"/>
        <v>157552</v>
      </c>
      <c r="I915" t="s">
        <v>2710</v>
      </c>
      <c r="J915" t="s">
        <v>309</v>
      </c>
      <c r="K915">
        <v>17</v>
      </c>
      <c r="L915">
        <v>1392075</v>
      </c>
    </row>
    <row r="916" spans="6:14" x14ac:dyDescent="0.2">
      <c r="F916" s="3">
        <v>15755</v>
      </c>
      <c r="G916">
        <v>3</v>
      </c>
      <c r="H916" t="str">
        <f t="shared" si="18"/>
        <v>157553</v>
      </c>
      <c r="I916" t="s">
        <v>2710</v>
      </c>
      <c r="J916" t="s">
        <v>309</v>
      </c>
      <c r="K916">
        <v>2</v>
      </c>
      <c r="L916">
        <v>8445180</v>
      </c>
    </row>
    <row r="917" spans="6:14" x14ac:dyDescent="0.2">
      <c r="F917" s="3">
        <v>15755</v>
      </c>
      <c r="G917">
        <v>4</v>
      </c>
      <c r="H917" t="str">
        <f t="shared" si="18"/>
        <v>157554</v>
      </c>
      <c r="I917" t="s">
        <v>2710</v>
      </c>
      <c r="J917" t="s">
        <v>309</v>
      </c>
      <c r="K917">
        <v>82</v>
      </c>
      <c r="L917">
        <v>7160020</v>
      </c>
    </row>
    <row r="918" spans="6:14" x14ac:dyDescent="0.2">
      <c r="F918" s="3">
        <v>15755</v>
      </c>
      <c r="G918">
        <v>5</v>
      </c>
      <c r="H918" t="str">
        <f t="shared" si="18"/>
        <v>157555</v>
      </c>
      <c r="I918" t="s">
        <v>2710</v>
      </c>
      <c r="J918" t="s">
        <v>309</v>
      </c>
      <c r="K918">
        <v>88</v>
      </c>
      <c r="L918">
        <v>31898180</v>
      </c>
      <c r="M918">
        <v>1</v>
      </c>
      <c r="N918">
        <v>769280</v>
      </c>
    </row>
    <row r="919" spans="6:14" x14ac:dyDescent="0.2">
      <c r="F919" s="3">
        <v>15757</v>
      </c>
      <c r="G919">
        <v>0</v>
      </c>
      <c r="H919" t="str">
        <f t="shared" si="18"/>
        <v>157570</v>
      </c>
      <c r="I919" t="s">
        <v>2710</v>
      </c>
      <c r="J919" t="s">
        <v>310</v>
      </c>
      <c r="K919">
        <v>6</v>
      </c>
      <c r="L919">
        <v>4304980</v>
      </c>
    </row>
    <row r="920" spans="6:14" x14ac:dyDescent="0.2">
      <c r="F920" s="3">
        <v>15757</v>
      </c>
      <c r="G920">
        <v>1</v>
      </c>
      <c r="H920" t="str">
        <f t="shared" si="18"/>
        <v>157571</v>
      </c>
      <c r="I920" t="s">
        <v>2710</v>
      </c>
      <c r="J920" t="s">
        <v>310</v>
      </c>
      <c r="K920">
        <v>258</v>
      </c>
      <c r="L920">
        <v>185145540</v>
      </c>
      <c r="M920">
        <v>2</v>
      </c>
      <c r="N920">
        <v>7279280</v>
      </c>
    </row>
    <row r="921" spans="6:14" x14ac:dyDescent="0.2">
      <c r="F921" s="3">
        <v>15757</v>
      </c>
      <c r="G921">
        <v>2</v>
      </c>
      <c r="H921" t="str">
        <f t="shared" si="18"/>
        <v>157572</v>
      </c>
      <c r="I921" t="s">
        <v>2710</v>
      </c>
      <c r="J921" t="s">
        <v>310</v>
      </c>
      <c r="K921">
        <v>153</v>
      </c>
      <c r="L921">
        <v>178473650</v>
      </c>
    </row>
    <row r="922" spans="6:14" x14ac:dyDescent="0.2">
      <c r="F922" s="3">
        <v>15757</v>
      </c>
      <c r="G922">
        <v>3</v>
      </c>
      <c r="H922" t="str">
        <f t="shared" si="18"/>
        <v>157573</v>
      </c>
      <c r="I922" t="s">
        <v>2710</v>
      </c>
      <c r="J922" t="s">
        <v>310</v>
      </c>
      <c r="K922">
        <v>162</v>
      </c>
      <c r="L922">
        <v>236187450</v>
      </c>
      <c r="M922">
        <v>1</v>
      </c>
      <c r="N922">
        <v>10208340</v>
      </c>
    </row>
    <row r="923" spans="6:14" x14ac:dyDescent="0.2">
      <c r="F923" s="3">
        <v>15757</v>
      </c>
      <c r="G923">
        <v>4</v>
      </c>
      <c r="H923" t="str">
        <f t="shared" si="18"/>
        <v>157574</v>
      </c>
      <c r="I923" t="s">
        <v>2710</v>
      </c>
      <c r="J923" t="s">
        <v>310</v>
      </c>
      <c r="K923">
        <v>198</v>
      </c>
      <c r="L923">
        <v>378310430</v>
      </c>
    </row>
    <row r="924" spans="6:14" x14ac:dyDescent="0.2">
      <c r="F924" s="3">
        <v>15757</v>
      </c>
      <c r="G924">
        <v>5</v>
      </c>
      <c r="H924" t="str">
        <f t="shared" si="18"/>
        <v>157575</v>
      </c>
      <c r="I924" t="s">
        <v>2710</v>
      </c>
      <c r="J924" t="s">
        <v>310</v>
      </c>
      <c r="K924">
        <v>504</v>
      </c>
      <c r="L924">
        <v>1316426110</v>
      </c>
      <c r="M924">
        <v>14</v>
      </c>
      <c r="N924">
        <v>171017290</v>
      </c>
    </row>
    <row r="925" spans="6:14" x14ac:dyDescent="0.2">
      <c r="F925" s="3">
        <v>15759</v>
      </c>
      <c r="G925">
        <v>0</v>
      </c>
      <c r="H925" t="str">
        <f t="shared" si="18"/>
        <v>157590</v>
      </c>
      <c r="I925" t="s">
        <v>1141</v>
      </c>
      <c r="J925" t="s">
        <v>311</v>
      </c>
      <c r="K925">
        <v>961</v>
      </c>
      <c r="L925">
        <v>2666269984.1999998</v>
      </c>
    </row>
    <row r="926" spans="6:14" x14ac:dyDescent="0.2">
      <c r="F926" s="3">
        <v>15759</v>
      </c>
      <c r="G926">
        <v>1</v>
      </c>
      <c r="H926" t="str">
        <f t="shared" si="18"/>
        <v>157591</v>
      </c>
      <c r="I926" t="s">
        <v>1141</v>
      </c>
      <c r="J926" t="s">
        <v>311</v>
      </c>
      <c r="K926">
        <v>1135</v>
      </c>
      <c r="L926">
        <v>3205145561</v>
      </c>
      <c r="M926">
        <v>14</v>
      </c>
      <c r="N926">
        <v>901455080</v>
      </c>
    </row>
    <row r="927" spans="6:14" x14ac:dyDescent="0.2">
      <c r="F927" s="3">
        <v>15759</v>
      </c>
      <c r="G927">
        <v>2</v>
      </c>
      <c r="H927" t="str">
        <f t="shared" si="18"/>
        <v>157592</v>
      </c>
      <c r="I927" t="s">
        <v>1141</v>
      </c>
      <c r="J927" t="s">
        <v>311</v>
      </c>
      <c r="K927">
        <v>993</v>
      </c>
      <c r="L927">
        <v>3768766775</v>
      </c>
      <c r="M927">
        <v>10</v>
      </c>
      <c r="N927">
        <v>302238650</v>
      </c>
    </row>
    <row r="928" spans="6:14" x14ac:dyDescent="0.2">
      <c r="F928" s="3">
        <v>15759</v>
      </c>
      <c r="G928">
        <v>3</v>
      </c>
      <c r="H928" t="str">
        <f t="shared" si="18"/>
        <v>157593</v>
      </c>
      <c r="I928" t="s">
        <v>1141</v>
      </c>
      <c r="J928" t="s">
        <v>311</v>
      </c>
      <c r="K928">
        <v>1764</v>
      </c>
      <c r="L928">
        <v>6824391037</v>
      </c>
      <c r="M928">
        <v>17</v>
      </c>
      <c r="N928">
        <v>359837460</v>
      </c>
    </row>
    <row r="929" spans="6:14" x14ac:dyDescent="0.2">
      <c r="F929" s="3">
        <v>15759</v>
      </c>
      <c r="G929">
        <v>4</v>
      </c>
      <c r="H929" t="str">
        <f t="shared" si="18"/>
        <v>157594</v>
      </c>
      <c r="I929" t="s">
        <v>1141</v>
      </c>
      <c r="J929" t="s">
        <v>311</v>
      </c>
      <c r="K929">
        <v>7160</v>
      </c>
      <c r="L929">
        <v>32779018420</v>
      </c>
      <c r="M929">
        <v>162</v>
      </c>
      <c r="N929">
        <v>2892749520</v>
      </c>
    </row>
    <row r="930" spans="6:14" x14ac:dyDescent="0.2">
      <c r="F930" s="3">
        <v>15759</v>
      </c>
      <c r="G930">
        <v>5</v>
      </c>
      <c r="H930" t="str">
        <f t="shared" si="18"/>
        <v>157595</v>
      </c>
      <c r="I930" t="s">
        <v>1141</v>
      </c>
      <c r="J930" t="s">
        <v>311</v>
      </c>
      <c r="K930">
        <v>23138</v>
      </c>
      <c r="L930">
        <v>129206156153</v>
      </c>
      <c r="M930">
        <v>2850</v>
      </c>
      <c r="N930">
        <v>33422533180</v>
      </c>
    </row>
    <row r="931" spans="6:14" x14ac:dyDescent="0.2">
      <c r="F931" s="3">
        <v>15761</v>
      </c>
      <c r="G931">
        <v>1</v>
      </c>
      <c r="H931" t="str">
        <f t="shared" si="18"/>
        <v>157611</v>
      </c>
      <c r="I931" t="s">
        <v>2710</v>
      </c>
      <c r="J931" t="s">
        <v>312</v>
      </c>
      <c r="K931">
        <v>57</v>
      </c>
      <c r="L931">
        <v>37141530</v>
      </c>
    </row>
    <row r="932" spans="6:14" x14ac:dyDescent="0.2">
      <c r="F932" s="3">
        <v>15761</v>
      </c>
      <c r="G932">
        <v>2</v>
      </c>
      <c r="H932" t="str">
        <f t="shared" si="18"/>
        <v>157612</v>
      </c>
      <c r="I932" t="s">
        <v>2710</v>
      </c>
      <c r="J932" t="s">
        <v>312</v>
      </c>
      <c r="K932">
        <v>8</v>
      </c>
      <c r="L932">
        <v>9018380</v>
      </c>
    </row>
    <row r="933" spans="6:14" x14ac:dyDescent="0.2">
      <c r="F933" s="3">
        <v>15761</v>
      </c>
      <c r="G933">
        <v>3</v>
      </c>
      <c r="H933" t="str">
        <f t="shared" si="18"/>
        <v>157613</v>
      </c>
      <c r="I933" t="s">
        <v>2710</v>
      </c>
      <c r="J933" t="s">
        <v>312</v>
      </c>
      <c r="K933">
        <v>43</v>
      </c>
      <c r="L933">
        <v>17714980</v>
      </c>
    </row>
    <row r="934" spans="6:14" x14ac:dyDescent="0.2">
      <c r="F934" s="3">
        <v>15761</v>
      </c>
      <c r="G934">
        <v>4</v>
      </c>
      <c r="H934" t="str">
        <f t="shared" si="18"/>
        <v>157614</v>
      </c>
      <c r="I934" t="s">
        <v>2710</v>
      </c>
      <c r="J934" t="s">
        <v>312</v>
      </c>
      <c r="K934">
        <v>173</v>
      </c>
      <c r="L934">
        <v>90217170</v>
      </c>
      <c r="M934">
        <v>1</v>
      </c>
      <c r="N934">
        <v>220640</v>
      </c>
    </row>
    <row r="935" spans="6:14" x14ac:dyDescent="0.2">
      <c r="F935" s="3">
        <v>15761</v>
      </c>
      <c r="G935">
        <v>5</v>
      </c>
      <c r="H935" t="str">
        <f t="shared" si="18"/>
        <v>157615</v>
      </c>
      <c r="I935" t="s">
        <v>2710</v>
      </c>
      <c r="J935" t="s">
        <v>312</v>
      </c>
      <c r="K935">
        <v>64</v>
      </c>
      <c r="L935">
        <v>83979320</v>
      </c>
      <c r="M935">
        <v>4</v>
      </c>
      <c r="N935">
        <v>4722240</v>
      </c>
    </row>
    <row r="936" spans="6:14" x14ac:dyDescent="0.2">
      <c r="F936" s="3">
        <v>15762</v>
      </c>
      <c r="G936">
        <v>0</v>
      </c>
      <c r="H936" t="str">
        <f t="shared" si="18"/>
        <v>157620</v>
      </c>
      <c r="I936" t="s">
        <v>2710</v>
      </c>
      <c r="J936" t="s">
        <v>313</v>
      </c>
      <c r="K936">
        <v>7</v>
      </c>
      <c r="L936">
        <v>57660</v>
      </c>
    </row>
    <row r="937" spans="6:14" x14ac:dyDescent="0.2">
      <c r="F937" s="3">
        <v>15762</v>
      </c>
      <c r="G937">
        <v>1</v>
      </c>
      <c r="H937" t="str">
        <f t="shared" si="18"/>
        <v>157621</v>
      </c>
      <c r="I937" t="s">
        <v>2710</v>
      </c>
      <c r="J937" t="s">
        <v>313</v>
      </c>
      <c r="K937">
        <v>32</v>
      </c>
      <c r="L937">
        <v>7722060</v>
      </c>
    </row>
    <row r="938" spans="6:14" x14ac:dyDescent="0.2">
      <c r="F938" s="3">
        <v>15762</v>
      </c>
      <c r="G938">
        <v>2</v>
      </c>
      <c r="H938" t="str">
        <f t="shared" si="18"/>
        <v>157622</v>
      </c>
      <c r="I938" t="s">
        <v>2710</v>
      </c>
      <c r="J938" t="s">
        <v>313</v>
      </c>
      <c r="K938">
        <v>107</v>
      </c>
      <c r="L938">
        <v>9657890</v>
      </c>
    </row>
    <row r="939" spans="6:14" x14ac:dyDescent="0.2">
      <c r="F939" s="3">
        <v>15762</v>
      </c>
      <c r="G939">
        <v>3</v>
      </c>
      <c r="H939" t="str">
        <f t="shared" si="18"/>
        <v>157623</v>
      </c>
      <c r="I939" t="s">
        <v>2710</v>
      </c>
      <c r="J939" t="s">
        <v>313</v>
      </c>
      <c r="K939">
        <v>46</v>
      </c>
      <c r="L939">
        <v>21313230</v>
      </c>
    </row>
    <row r="940" spans="6:14" x14ac:dyDescent="0.2">
      <c r="F940" s="3">
        <v>15762</v>
      </c>
      <c r="G940">
        <v>5</v>
      </c>
      <c r="H940" t="str">
        <f t="shared" si="18"/>
        <v>157625</v>
      </c>
      <c r="I940" t="s">
        <v>2710</v>
      </c>
      <c r="J940" t="s">
        <v>313</v>
      </c>
      <c r="K940">
        <v>59</v>
      </c>
      <c r="L940">
        <v>37314840</v>
      </c>
    </row>
    <row r="941" spans="6:14" x14ac:dyDescent="0.2">
      <c r="F941" s="3">
        <v>15763</v>
      </c>
      <c r="G941">
        <v>0</v>
      </c>
      <c r="H941" t="str">
        <f t="shared" si="18"/>
        <v>157630</v>
      </c>
      <c r="I941" t="s">
        <v>2710</v>
      </c>
      <c r="J941" t="s">
        <v>314</v>
      </c>
      <c r="K941">
        <v>7</v>
      </c>
      <c r="L941">
        <v>14266720</v>
      </c>
    </row>
    <row r="942" spans="6:14" x14ac:dyDescent="0.2">
      <c r="F942" s="3">
        <v>15763</v>
      </c>
      <c r="G942">
        <v>1</v>
      </c>
      <c r="H942" t="str">
        <f t="shared" si="18"/>
        <v>157631</v>
      </c>
      <c r="I942" t="s">
        <v>2710</v>
      </c>
      <c r="J942" t="s">
        <v>314</v>
      </c>
      <c r="K942">
        <v>69</v>
      </c>
      <c r="L942">
        <v>99340860</v>
      </c>
    </row>
    <row r="943" spans="6:14" x14ac:dyDescent="0.2">
      <c r="F943" s="3">
        <v>15763</v>
      </c>
      <c r="G943">
        <v>2</v>
      </c>
      <c r="H943" t="str">
        <f t="shared" si="18"/>
        <v>157632</v>
      </c>
      <c r="I943" t="s">
        <v>2710</v>
      </c>
      <c r="J943" t="s">
        <v>314</v>
      </c>
      <c r="K943">
        <v>71</v>
      </c>
      <c r="L943">
        <v>37646930</v>
      </c>
    </row>
    <row r="944" spans="6:14" x14ac:dyDescent="0.2">
      <c r="F944" s="3">
        <v>15763</v>
      </c>
      <c r="G944">
        <v>3</v>
      </c>
      <c r="H944" t="str">
        <f t="shared" si="18"/>
        <v>157633</v>
      </c>
      <c r="I944" t="s">
        <v>2710</v>
      </c>
      <c r="J944" t="s">
        <v>314</v>
      </c>
      <c r="K944">
        <v>68</v>
      </c>
      <c r="L944">
        <v>54369020</v>
      </c>
    </row>
    <row r="945" spans="6:14" x14ac:dyDescent="0.2">
      <c r="F945" s="3">
        <v>15763</v>
      </c>
      <c r="G945">
        <v>4</v>
      </c>
      <c r="H945" t="str">
        <f t="shared" si="18"/>
        <v>157634</v>
      </c>
      <c r="I945" t="s">
        <v>2710</v>
      </c>
      <c r="J945" t="s">
        <v>314</v>
      </c>
      <c r="K945">
        <v>43</v>
      </c>
      <c r="L945">
        <v>38319280</v>
      </c>
    </row>
    <row r="946" spans="6:14" x14ac:dyDescent="0.2">
      <c r="F946" s="3">
        <v>15763</v>
      </c>
      <c r="G946">
        <v>5</v>
      </c>
      <c r="H946" t="str">
        <f t="shared" si="18"/>
        <v>157635</v>
      </c>
      <c r="I946" t="s">
        <v>2710</v>
      </c>
      <c r="J946" t="s">
        <v>314</v>
      </c>
      <c r="K946">
        <v>114</v>
      </c>
      <c r="L946">
        <v>261512390</v>
      </c>
    </row>
    <row r="947" spans="6:14" x14ac:dyDescent="0.2">
      <c r="F947" s="3">
        <v>15764</v>
      </c>
      <c r="G947">
        <v>1</v>
      </c>
      <c r="H947" t="str">
        <f t="shared" si="18"/>
        <v>157641</v>
      </c>
      <c r="I947" t="s">
        <v>2715</v>
      </c>
      <c r="J947" t="s">
        <v>315</v>
      </c>
      <c r="K947">
        <v>94</v>
      </c>
      <c r="L947">
        <v>180397445</v>
      </c>
    </row>
    <row r="948" spans="6:14" x14ac:dyDescent="0.2">
      <c r="F948" s="3">
        <v>15764</v>
      </c>
      <c r="G948">
        <v>2</v>
      </c>
      <c r="H948" t="str">
        <f t="shared" si="18"/>
        <v>157642</v>
      </c>
      <c r="I948" t="s">
        <v>2715</v>
      </c>
      <c r="J948" t="s">
        <v>315</v>
      </c>
      <c r="K948">
        <v>148</v>
      </c>
      <c r="L948">
        <v>230447463</v>
      </c>
      <c r="M948">
        <v>1</v>
      </c>
      <c r="N948">
        <v>22973600</v>
      </c>
    </row>
    <row r="949" spans="6:14" x14ac:dyDescent="0.2">
      <c r="F949" s="3">
        <v>15764</v>
      </c>
      <c r="G949">
        <v>3</v>
      </c>
      <c r="H949" t="str">
        <f t="shared" si="18"/>
        <v>157643</v>
      </c>
      <c r="I949" t="s">
        <v>2715</v>
      </c>
      <c r="J949" t="s">
        <v>315</v>
      </c>
      <c r="K949">
        <v>12</v>
      </c>
      <c r="L949">
        <v>5591840</v>
      </c>
    </row>
    <row r="950" spans="6:14" x14ac:dyDescent="0.2">
      <c r="F950" s="3">
        <v>15764</v>
      </c>
      <c r="G950">
        <v>4</v>
      </c>
      <c r="H950" t="str">
        <f t="shared" si="18"/>
        <v>157644</v>
      </c>
      <c r="I950" t="s">
        <v>2715</v>
      </c>
      <c r="J950" t="s">
        <v>315</v>
      </c>
      <c r="K950">
        <v>80</v>
      </c>
      <c r="L950">
        <v>307903414</v>
      </c>
    </row>
    <row r="951" spans="6:14" x14ac:dyDescent="0.2">
      <c r="F951" s="3">
        <v>15764</v>
      </c>
      <c r="G951">
        <v>5</v>
      </c>
      <c r="H951" t="str">
        <f t="shared" si="18"/>
        <v>157645</v>
      </c>
      <c r="I951" t="s">
        <v>2715</v>
      </c>
      <c r="J951" t="s">
        <v>315</v>
      </c>
      <c r="K951">
        <v>150</v>
      </c>
      <c r="L951">
        <v>664780148</v>
      </c>
      <c r="M951">
        <v>4</v>
      </c>
      <c r="N951">
        <v>13771100</v>
      </c>
    </row>
    <row r="952" spans="6:14" x14ac:dyDescent="0.2">
      <c r="F952" s="3">
        <v>15774</v>
      </c>
      <c r="G952">
        <v>0</v>
      </c>
      <c r="H952" t="str">
        <f t="shared" si="18"/>
        <v>157740</v>
      </c>
      <c r="I952" t="s">
        <v>2710</v>
      </c>
      <c r="J952" t="s">
        <v>316</v>
      </c>
      <c r="K952">
        <v>68</v>
      </c>
      <c r="L952">
        <v>60183075</v>
      </c>
    </row>
    <row r="953" spans="6:14" x14ac:dyDescent="0.2">
      <c r="F953" s="3">
        <v>15774</v>
      </c>
      <c r="G953">
        <v>1</v>
      </c>
      <c r="H953" t="str">
        <f t="shared" si="18"/>
        <v>157741</v>
      </c>
      <c r="I953" t="s">
        <v>2710</v>
      </c>
      <c r="J953" t="s">
        <v>316</v>
      </c>
      <c r="K953">
        <v>8</v>
      </c>
      <c r="L953">
        <v>4731000</v>
      </c>
    </row>
    <row r="954" spans="6:14" x14ac:dyDescent="0.2">
      <c r="F954" s="3">
        <v>15774</v>
      </c>
      <c r="G954">
        <v>2</v>
      </c>
      <c r="H954" t="str">
        <f t="shared" si="18"/>
        <v>157742</v>
      </c>
      <c r="I954" t="s">
        <v>2710</v>
      </c>
      <c r="J954" t="s">
        <v>316</v>
      </c>
      <c r="K954">
        <v>47</v>
      </c>
      <c r="L954">
        <v>6485330</v>
      </c>
    </row>
    <row r="955" spans="6:14" x14ac:dyDescent="0.2">
      <c r="F955" s="3">
        <v>15774</v>
      </c>
      <c r="G955">
        <v>3</v>
      </c>
      <c r="H955" t="str">
        <f t="shared" si="18"/>
        <v>157743</v>
      </c>
      <c r="I955" t="s">
        <v>2710</v>
      </c>
      <c r="J955" t="s">
        <v>316</v>
      </c>
      <c r="K955">
        <v>52</v>
      </c>
      <c r="L955">
        <v>15986350</v>
      </c>
    </row>
    <row r="956" spans="6:14" x14ac:dyDescent="0.2">
      <c r="F956" s="3">
        <v>15774</v>
      </c>
      <c r="G956">
        <v>4</v>
      </c>
      <c r="H956" t="str">
        <f t="shared" si="18"/>
        <v>157744</v>
      </c>
      <c r="I956" t="s">
        <v>2710</v>
      </c>
      <c r="J956" t="s">
        <v>316</v>
      </c>
      <c r="K956">
        <v>62</v>
      </c>
      <c r="L956">
        <v>20799250</v>
      </c>
    </row>
    <row r="957" spans="6:14" x14ac:dyDescent="0.2">
      <c r="F957" s="3">
        <v>15774</v>
      </c>
      <c r="G957">
        <v>5</v>
      </c>
      <c r="H957" t="str">
        <f t="shared" si="18"/>
        <v>157745</v>
      </c>
      <c r="I957" t="s">
        <v>2710</v>
      </c>
      <c r="J957" t="s">
        <v>316</v>
      </c>
      <c r="K957">
        <v>109</v>
      </c>
      <c r="L957">
        <v>55426250</v>
      </c>
    </row>
    <row r="958" spans="6:14" x14ac:dyDescent="0.2">
      <c r="F958" s="3">
        <v>15776</v>
      </c>
      <c r="G958">
        <v>1</v>
      </c>
      <c r="H958" t="str">
        <f t="shared" si="18"/>
        <v>157761</v>
      </c>
      <c r="I958" t="s">
        <v>2710</v>
      </c>
      <c r="J958" t="s">
        <v>317</v>
      </c>
      <c r="K958">
        <v>201</v>
      </c>
      <c r="L958">
        <v>86318600</v>
      </c>
    </row>
    <row r="959" spans="6:14" x14ac:dyDescent="0.2">
      <c r="F959" s="3">
        <v>15776</v>
      </c>
      <c r="G959">
        <v>2</v>
      </c>
      <c r="H959" t="str">
        <f t="shared" si="18"/>
        <v>157762</v>
      </c>
      <c r="I959" t="s">
        <v>2710</v>
      </c>
      <c r="J959" t="s">
        <v>317</v>
      </c>
      <c r="K959">
        <v>266</v>
      </c>
      <c r="L959">
        <v>320732930</v>
      </c>
    </row>
    <row r="960" spans="6:14" x14ac:dyDescent="0.2">
      <c r="F960" s="3">
        <v>15776</v>
      </c>
      <c r="G960">
        <v>3</v>
      </c>
      <c r="H960" t="str">
        <f t="shared" si="18"/>
        <v>157763</v>
      </c>
      <c r="I960" t="s">
        <v>2710</v>
      </c>
      <c r="J960" t="s">
        <v>317</v>
      </c>
      <c r="K960">
        <v>131</v>
      </c>
      <c r="L960">
        <v>398675350</v>
      </c>
      <c r="M960">
        <v>1</v>
      </c>
      <c r="N960">
        <v>6135600</v>
      </c>
    </row>
    <row r="961" spans="6:14" x14ac:dyDescent="0.2">
      <c r="F961" s="3">
        <v>15776</v>
      </c>
      <c r="G961">
        <v>4</v>
      </c>
      <c r="H961" t="str">
        <f t="shared" si="18"/>
        <v>157764</v>
      </c>
      <c r="I961" t="s">
        <v>2710</v>
      </c>
      <c r="J961" t="s">
        <v>317</v>
      </c>
      <c r="K961">
        <v>76</v>
      </c>
      <c r="L961">
        <v>239541730</v>
      </c>
    </row>
    <row r="962" spans="6:14" x14ac:dyDescent="0.2">
      <c r="F962" s="3">
        <v>15776</v>
      </c>
      <c r="G962">
        <v>5</v>
      </c>
      <c r="H962" t="str">
        <f t="shared" si="18"/>
        <v>157765</v>
      </c>
      <c r="I962" t="s">
        <v>2710</v>
      </c>
      <c r="J962" t="s">
        <v>317</v>
      </c>
      <c r="K962">
        <v>287</v>
      </c>
      <c r="L962">
        <v>473761550</v>
      </c>
      <c r="M962">
        <v>5</v>
      </c>
      <c r="N962">
        <v>33229320</v>
      </c>
    </row>
    <row r="963" spans="6:14" x14ac:dyDescent="0.2">
      <c r="F963" s="3">
        <v>15778</v>
      </c>
      <c r="G963">
        <v>0</v>
      </c>
      <c r="H963" t="str">
        <f t="shared" ref="H963:H1026" si="19">F963&amp;G963</f>
        <v>157780</v>
      </c>
      <c r="I963" t="s">
        <v>2708</v>
      </c>
      <c r="J963" t="s">
        <v>318</v>
      </c>
      <c r="K963">
        <v>10</v>
      </c>
      <c r="L963">
        <v>1415360</v>
      </c>
    </row>
    <row r="964" spans="6:14" x14ac:dyDescent="0.2">
      <c r="F964" s="3">
        <v>15778</v>
      </c>
      <c r="G964">
        <v>1</v>
      </c>
      <c r="H964" t="str">
        <f t="shared" si="19"/>
        <v>157781</v>
      </c>
      <c r="I964" t="s">
        <v>2708</v>
      </c>
      <c r="J964" t="s">
        <v>318</v>
      </c>
      <c r="K964">
        <v>38</v>
      </c>
      <c r="L964">
        <v>27616800</v>
      </c>
    </row>
    <row r="965" spans="6:14" x14ac:dyDescent="0.2">
      <c r="F965" s="3">
        <v>15778</v>
      </c>
      <c r="G965">
        <v>2</v>
      </c>
      <c r="H965" t="str">
        <f t="shared" si="19"/>
        <v>157782</v>
      </c>
      <c r="I965" t="s">
        <v>2708</v>
      </c>
      <c r="J965" t="s">
        <v>318</v>
      </c>
      <c r="K965">
        <v>79</v>
      </c>
      <c r="L965">
        <v>23825790</v>
      </c>
    </row>
    <row r="966" spans="6:14" x14ac:dyDescent="0.2">
      <c r="F966" s="3">
        <v>15778</v>
      </c>
      <c r="G966">
        <v>3</v>
      </c>
      <c r="H966" t="str">
        <f t="shared" si="19"/>
        <v>157783</v>
      </c>
      <c r="I966" t="s">
        <v>2708</v>
      </c>
      <c r="J966" t="s">
        <v>318</v>
      </c>
      <c r="K966">
        <v>41</v>
      </c>
      <c r="L966">
        <v>200272230</v>
      </c>
    </row>
    <row r="967" spans="6:14" x14ac:dyDescent="0.2">
      <c r="F967" s="3">
        <v>15778</v>
      </c>
      <c r="G967">
        <v>4</v>
      </c>
      <c r="H967" t="str">
        <f t="shared" si="19"/>
        <v>157784</v>
      </c>
      <c r="I967" t="s">
        <v>2708</v>
      </c>
      <c r="J967" t="s">
        <v>318</v>
      </c>
      <c r="K967">
        <v>55</v>
      </c>
      <c r="L967">
        <v>45156280</v>
      </c>
    </row>
    <row r="968" spans="6:14" x14ac:dyDescent="0.2">
      <c r="F968" s="3">
        <v>15778</v>
      </c>
      <c r="G968">
        <v>5</v>
      </c>
      <c r="H968" t="str">
        <f t="shared" si="19"/>
        <v>157785</v>
      </c>
      <c r="I968" t="s">
        <v>2708</v>
      </c>
      <c r="J968" t="s">
        <v>318</v>
      </c>
      <c r="K968">
        <v>121</v>
      </c>
      <c r="L968">
        <v>125636800</v>
      </c>
      <c r="M968">
        <v>2</v>
      </c>
      <c r="N968">
        <v>9156400</v>
      </c>
    </row>
    <row r="969" spans="6:14" x14ac:dyDescent="0.2">
      <c r="F969" s="3">
        <v>15790</v>
      </c>
      <c r="G969">
        <v>0</v>
      </c>
      <c r="H969" t="str">
        <f t="shared" si="19"/>
        <v>157900</v>
      </c>
      <c r="I969" t="s">
        <v>2710</v>
      </c>
      <c r="J969" t="s">
        <v>319</v>
      </c>
      <c r="K969">
        <v>4</v>
      </c>
      <c r="L969">
        <v>1246550</v>
      </c>
    </row>
    <row r="970" spans="6:14" x14ac:dyDescent="0.2">
      <c r="F970" s="3">
        <v>15790</v>
      </c>
      <c r="G970">
        <v>1</v>
      </c>
      <c r="H970" t="str">
        <f t="shared" si="19"/>
        <v>157901</v>
      </c>
      <c r="I970" t="s">
        <v>2710</v>
      </c>
      <c r="J970" t="s">
        <v>319</v>
      </c>
      <c r="K970">
        <v>180</v>
      </c>
      <c r="L970">
        <v>42857670</v>
      </c>
    </row>
    <row r="971" spans="6:14" x14ac:dyDescent="0.2">
      <c r="F971" s="3">
        <v>15790</v>
      </c>
      <c r="G971">
        <v>2</v>
      </c>
      <c r="H971" t="str">
        <f t="shared" si="19"/>
        <v>157902</v>
      </c>
      <c r="I971" t="s">
        <v>2710</v>
      </c>
      <c r="J971" t="s">
        <v>319</v>
      </c>
      <c r="K971">
        <v>48</v>
      </c>
      <c r="L971">
        <v>66467205</v>
      </c>
    </row>
    <row r="972" spans="6:14" x14ac:dyDescent="0.2">
      <c r="F972" s="3">
        <v>15790</v>
      </c>
      <c r="G972">
        <v>3</v>
      </c>
      <c r="H972" t="str">
        <f t="shared" si="19"/>
        <v>157903</v>
      </c>
      <c r="I972" t="s">
        <v>2710</v>
      </c>
      <c r="J972" t="s">
        <v>319</v>
      </c>
      <c r="K972">
        <v>136</v>
      </c>
      <c r="L972">
        <v>112588230</v>
      </c>
    </row>
    <row r="973" spans="6:14" x14ac:dyDescent="0.2">
      <c r="F973" s="3">
        <v>15790</v>
      </c>
      <c r="G973">
        <v>4</v>
      </c>
      <c r="H973" t="str">
        <f t="shared" si="19"/>
        <v>157904</v>
      </c>
      <c r="I973" t="s">
        <v>2710</v>
      </c>
      <c r="J973" t="s">
        <v>319</v>
      </c>
      <c r="K973">
        <v>129</v>
      </c>
      <c r="L973">
        <v>76923705</v>
      </c>
    </row>
    <row r="974" spans="6:14" x14ac:dyDescent="0.2">
      <c r="F974" s="3">
        <v>15790</v>
      </c>
      <c r="G974">
        <v>5</v>
      </c>
      <c r="H974" t="str">
        <f t="shared" si="19"/>
        <v>157905</v>
      </c>
      <c r="I974" t="s">
        <v>2710</v>
      </c>
      <c r="J974" t="s">
        <v>319</v>
      </c>
      <c r="K974">
        <v>168</v>
      </c>
      <c r="L974">
        <v>103484900</v>
      </c>
    </row>
    <row r="975" spans="6:14" x14ac:dyDescent="0.2">
      <c r="F975" s="3">
        <v>15798</v>
      </c>
      <c r="G975">
        <v>0</v>
      </c>
      <c r="H975" t="str">
        <f t="shared" si="19"/>
        <v>157980</v>
      </c>
      <c r="I975" t="s">
        <v>2715</v>
      </c>
      <c r="J975" t="s">
        <v>320</v>
      </c>
      <c r="K975">
        <v>19</v>
      </c>
      <c r="L975">
        <v>30174571</v>
      </c>
    </row>
    <row r="976" spans="6:14" x14ac:dyDescent="0.2">
      <c r="F976" s="3">
        <v>15798</v>
      </c>
      <c r="G976">
        <v>1</v>
      </c>
      <c r="H976" t="str">
        <f t="shared" si="19"/>
        <v>157981</v>
      </c>
      <c r="I976" t="s">
        <v>2715</v>
      </c>
      <c r="J976" t="s">
        <v>320</v>
      </c>
      <c r="K976">
        <v>103</v>
      </c>
      <c r="L976">
        <v>427737308</v>
      </c>
    </row>
    <row r="977" spans="6:14" x14ac:dyDescent="0.2">
      <c r="F977" s="3">
        <v>15798</v>
      </c>
      <c r="G977">
        <v>2</v>
      </c>
      <c r="H977" t="str">
        <f t="shared" si="19"/>
        <v>157982</v>
      </c>
      <c r="I977" t="s">
        <v>2715</v>
      </c>
      <c r="J977" t="s">
        <v>320</v>
      </c>
      <c r="K977">
        <v>79</v>
      </c>
      <c r="L977">
        <v>222293031</v>
      </c>
    </row>
    <row r="978" spans="6:14" x14ac:dyDescent="0.2">
      <c r="F978" s="3">
        <v>15798</v>
      </c>
      <c r="G978">
        <v>3</v>
      </c>
      <c r="H978" t="str">
        <f t="shared" si="19"/>
        <v>157983</v>
      </c>
      <c r="I978" t="s">
        <v>2715</v>
      </c>
      <c r="J978" t="s">
        <v>320</v>
      </c>
      <c r="K978">
        <v>144</v>
      </c>
      <c r="L978">
        <v>576399387.5</v>
      </c>
    </row>
    <row r="979" spans="6:14" x14ac:dyDescent="0.2">
      <c r="F979" s="3">
        <v>15798</v>
      </c>
      <c r="G979">
        <v>4</v>
      </c>
      <c r="H979" t="str">
        <f t="shared" si="19"/>
        <v>157984</v>
      </c>
      <c r="I979" t="s">
        <v>2715</v>
      </c>
      <c r="J979" t="s">
        <v>320</v>
      </c>
      <c r="K979">
        <v>120</v>
      </c>
      <c r="L979">
        <v>524867750</v>
      </c>
    </row>
    <row r="980" spans="6:14" x14ac:dyDescent="0.2">
      <c r="F980" s="3">
        <v>15798</v>
      </c>
      <c r="G980">
        <v>5</v>
      </c>
      <c r="H980" t="str">
        <f t="shared" si="19"/>
        <v>157985</v>
      </c>
      <c r="I980" t="s">
        <v>2715</v>
      </c>
      <c r="J980" t="s">
        <v>320</v>
      </c>
      <c r="K980">
        <v>228</v>
      </c>
      <c r="L980">
        <v>844483148</v>
      </c>
    </row>
    <row r="981" spans="6:14" x14ac:dyDescent="0.2">
      <c r="F981" s="3">
        <v>15804</v>
      </c>
      <c r="G981">
        <v>0</v>
      </c>
      <c r="H981" t="str">
        <f t="shared" si="19"/>
        <v>158040</v>
      </c>
      <c r="I981" t="s">
        <v>2710</v>
      </c>
      <c r="J981" t="s">
        <v>321</v>
      </c>
      <c r="K981">
        <v>105</v>
      </c>
      <c r="L981">
        <v>26393550</v>
      </c>
    </row>
    <row r="982" spans="6:14" x14ac:dyDescent="0.2">
      <c r="F982" s="3">
        <v>15804</v>
      </c>
      <c r="G982">
        <v>1</v>
      </c>
      <c r="H982" t="str">
        <f t="shared" si="19"/>
        <v>158041</v>
      </c>
      <c r="I982" t="s">
        <v>2710</v>
      </c>
      <c r="J982" t="s">
        <v>321</v>
      </c>
      <c r="K982">
        <v>77</v>
      </c>
      <c r="L982">
        <v>57548520</v>
      </c>
    </row>
    <row r="983" spans="6:14" x14ac:dyDescent="0.2">
      <c r="F983" s="3">
        <v>15804</v>
      </c>
      <c r="G983">
        <v>2</v>
      </c>
      <c r="H983" t="str">
        <f t="shared" si="19"/>
        <v>158042</v>
      </c>
      <c r="I983" t="s">
        <v>2710</v>
      </c>
      <c r="J983" t="s">
        <v>321</v>
      </c>
      <c r="K983">
        <v>90</v>
      </c>
      <c r="L983">
        <v>99584550</v>
      </c>
    </row>
    <row r="984" spans="6:14" x14ac:dyDescent="0.2">
      <c r="F984" s="3">
        <v>15804</v>
      </c>
      <c r="G984">
        <v>3</v>
      </c>
      <c r="H984" t="str">
        <f t="shared" si="19"/>
        <v>158043</v>
      </c>
      <c r="I984" t="s">
        <v>2710</v>
      </c>
      <c r="J984" t="s">
        <v>321</v>
      </c>
      <c r="K984">
        <v>190</v>
      </c>
      <c r="L984">
        <v>123961730</v>
      </c>
    </row>
    <row r="985" spans="6:14" x14ac:dyDescent="0.2">
      <c r="F985" s="3">
        <v>15804</v>
      </c>
      <c r="G985">
        <v>4</v>
      </c>
      <c r="H985" t="str">
        <f t="shared" si="19"/>
        <v>158044</v>
      </c>
      <c r="I985" t="s">
        <v>2710</v>
      </c>
      <c r="J985" t="s">
        <v>321</v>
      </c>
      <c r="K985">
        <v>179</v>
      </c>
      <c r="L985">
        <v>225865170</v>
      </c>
    </row>
    <row r="986" spans="6:14" x14ac:dyDescent="0.2">
      <c r="F986" s="3">
        <v>15804</v>
      </c>
      <c r="G986">
        <v>5</v>
      </c>
      <c r="H986" t="str">
        <f t="shared" si="19"/>
        <v>158045</v>
      </c>
      <c r="I986" t="s">
        <v>2710</v>
      </c>
      <c r="J986" t="s">
        <v>321</v>
      </c>
      <c r="K986">
        <v>339</v>
      </c>
      <c r="L986">
        <v>611515410</v>
      </c>
      <c r="M986">
        <v>1</v>
      </c>
      <c r="N986">
        <v>6552080</v>
      </c>
    </row>
    <row r="987" spans="6:14" x14ac:dyDescent="0.2">
      <c r="F987" s="3">
        <v>15806</v>
      </c>
      <c r="G987">
        <v>1</v>
      </c>
      <c r="H987" t="str">
        <f t="shared" si="19"/>
        <v>158061</v>
      </c>
      <c r="I987" t="s">
        <v>2711</v>
      </c>
      <c r="J987" t="s">
        <v>322</v>
      </c>
      <c r="K987">
        <v>154</v>
      </c>
      <c r="L987">
        <v>1350962970</v>
      </c>
      <c r="M987">
        <v>3</v>
      </c>
      <c r="N987">
        <v>133000400</v>
      </c>
    </row>
    <row r="988" spans="6:14" x14ac:dyDescent="0.2">
      <c r="F988" s="3">
        <v>15806</v>
      </c>
      <c r="G988">
        <v>2</v>
      </c>
      <c r="H988" t="str">
        <f t="shared" si="19"/>
        <v>158062</v>
      </c>
      <c r="I988" t="s">
        <v>2711</v>
      </c>
      <c r="J988" t="s">
        <v>322</v>
      </c>
      <c r="K988">
        <v>239</v>
      </c>
      <c r="L988">
        <v>1712956380</v>
      </c>
      <c r="M988">
        <v>6</v>
      </c>
      <c r="N988">
        <v>98533040</v>
      </c>
    </row>
    <row r="989" spans="6:14" x14ac:dyDescent="0.2">
      <c r="F989" s="3">
        <v>15806</v>
      </c>
      <c r="G989">
        <v>3</v>
      </c>
      <c r="H989" t="str">
        <f t="shared" si="19"/>
        <v>158063</v>
      </c>
      <c r="I989" t="s">
        <v>2711</v>
      </c>
      <c r="J989" t="s">
        <v>322</v>
      </c>
      <c r="K989">
        <v>265</v>
      </c>
      <c r="L989">
        <v>2868920040</v>
      </c>
      <c r="M989">
        <v>7</v>
      </c>
      <c r="N989">
        <v>83519520</v>
      </c>
    </row>
    <row r="990" spans="6:14" x14ac:dyDescent="0.2">
      <c r="F990" s="3">
        <v>15806</v>
      </c>
      <c r="G990">
        <v>4</v>
      </c>
      <c r="H990" t="str">
        <f t="shared" si="19"/>
        <v>158064</v>
      </c>
      <c r="I990" t="s">
        <v>2711</v>
      </c>
      <c r="J990" t="s">
        <v>322</v>
      </c>
      <c r="K990">
        <v>262</v>
      </c>
      <c r="L990">
        <v>2514305120</v>
      </c>
      <c r="M990">
        <v>5</v>
      </c>
      <c r="N990">
        <v>54882320</v>
      </c>
    </row>
    <row r="991" spans="6:14" x14ac:dyDescent="0.2">
      <c r="F991" s="3">
        <v>15806</v>
      </c>
      <c r="G991">
        <v>5</v>
      </c>
      <c r="H991" t="str">
        <f t="shared" si="19"/>
        <v>158065</v>
      </c>
      <c r="I991" t="s">
        <v>2711</v>
      </c>
      <c r="J991" t="s">
        <v>322</v>
      </c>
      <c r="K991">
        <v>386</v>
      </c>
      <c r="L991">
        <v>3888888850</v>
      </c>
      <c r="M991">
        <v>4</v>
      </c>
      <c r="N991">
        <v>57964720</v>
      </c>
    </row>
    <row r="992" spans="6:14" x14ac:dyDescent="0.2">
      <c r="F992" s="3">
        <v>15808</v>
      </c>
      <c r="G992">
        <v>0</v>
      </c>
      <c r="H992" t="str">
        <f t="shared" si="19"/>
        <v>158080</v>
      </c>
      <c r="I992" t="s">
        <v>2710</v>
      </c>
      <c r="J992" t="s">
        <v>323</v>
      </c>
      <c r="K992">
        <v>18</v>
      </c>
      <c r="L992">
        <v>10560210</v>
      </c>
    </row>
    <row r="993" spans="6:14" x14ac:dyDescent="0.2">
      <c r="F993" s="3">
        <v>15808</v>
      </c>
      <c r="G993">
        <v>1</v>
      </c>
      <c r="H993" t="str">
        <f t="shared" si="19"/>
        <v>158081</v>
      </c>
      <c r="I993" t="s">
        <v>2710</v>
      </c>
      <c r="J993" t="s">
        <v>323</v>
      </c>
      <c r="K993">
        <v>74</v>
      </c>
      <c r="L993">
        <v>38468790</v>
      </c>
    </row>
    <row r="994" spans="6:14" x14ac:dyDescent="0.2">
      <c r="F994" s="3">
        <v>15808</v>
      </c>
      <c r="G994">
        <v>2</v>
      </c>
      <c r="H994" t="str">
        <f t="shared" si="19"/>
        <v>158082</v>
      </c>
      <c r="I994" t="s">
        <v>2710</v>
      </c>
      <c r="J994" t="s">
        <v>323</v>
      </c>
      <c r="K994">
        <v>44</v>
      </c>
      <c r="L994">
        <v>48692280</v>
      </c>
    </row>
    <row r="995" spans="6:14" x14ac:dyDescent="0.2">
      <c r="F995" s="3">
        <v>15808</v>
      </c>
      <c r="G995">
        <v>3</v>
      </c>
      <c r="H995" t="str">
        <f t="shared" si="19"/>
        <v>158083</v>
      </c>
      <c r="I995" t="s">
        <v>2710</v>
      </c>
      <c r="J995" t="s">
        <v>323</v>
      </c>
      <c r="K995">
        <v>23</v>
      </c>
      <c r="L995">
        <v>30928240</v>
      </c>
    </row>
    <row r="996" spans="6:14" x14ac:dyDescent="0.2">
      <c r="F996" s="3">
        <v>15808</v>
      </c>
      <c r="G996">
        <v>4</v>
      </c>
      <c r="H996" t="str">
        <f t="shared" si="19"/>
        <v>158084</v>
      </c>
      <c r="I996" t="s">
        <v>2710</v>
      </c>
      <c r="J996" t="s">
        <v>323</v>
      </c>
      <c r="K996">
        <v>42</v>
      </c>
      <c r="L996">
        <v>61689420</v>
      </c>
      <c r="M996">
        <v>1</v>
      </c>
      <c r="N996">
        <v>1017680</v>
      </c>
    </row>
    <row r="997" spans="6:14" x14ac:dyDescent="0.2">
      <c r="F997" s="3">
        <v>15808</v>
      </c>
      <c r="G997">
        <v>5</v>
      </c>
      <c r="H997" t="str">
        <f t="shared" si="19"/>
        <v>158085</v>
      </c>
      <c r="I997" t="s">
        <v>2710</v>
      </c>
      <c r="J997" t="s">
        <v>323</v>
      </c>
      <c r="K997">
        <v>117</v>
      </c>
      <c r="L997">
        <v>256283610</v>
      </c>
      <c r="M997">
        <v>1</v>
      </c>
      <c r="N997">
        <v>4119760</v>
      </c>
    </row>
    <row r="998" spans="6:14" x14ac:dyDescent="0.2">
      <c r="F998" s="3">
        <v>15810</v>
      </c>
      <c r="G998">
        <v>0</v>
      </c>
      <c r="H998" t="str">
        <f t="shared" si="19"/>
        <v>158100</v>
      </c>
      <c r="I998" t="s">
        <v>2710</v>
      </c>
      <c r="J998" t="s">
        <v>324</v>
      </c>
      <c r="K998">
        <v>49</v>
      </c>
      <c r="L998">
        <v>26430620</v>
      </c>
    </row>
    <row r="999" spans="6:14" x14ac:dyDescent="0.2">
      <c r="F999" s="3">
        <v>15810</v>
      </c>
      <c r="G999">
        <v>1</v>
      </c>
      <c r="H999" t="str">
        <f t="shared" si="19"/>
        <v>158101</v>
      </c>
      <c r="I999" t="s">
        <v>2710</v>
      </c>
      <c r="J999" t="s">
        <v>324</v>
      </c>
      <c r="K999">
        <v>57</v>
      </c>
      <c r="L999">
        <v>28832500</v>
      </c>
    </row>
    <row r="1000" spans="6:14" x14ac:dyDescent="0.2">
      <c r="F1000" s="3">
        <v>15810</v>
      </c>
      <c r="G1000">
        <v>2</v>
      </c>
      <c r="H1000" t="str">
        <f t="shared" si="19"/>
        <v>158102</v>
      </c>
      <c r="I1000" t="s">
        <v>2710</v>
      </c>
      <c r="J1000" t="s">
        <v>324</v>
      </c>
      <c r="K1000">
        <v>23</v>
      </c>
      <c r="L1000">
        <v>8736560</v>
      </c>
    </row>
    <row r="1001" spans="6:14" x14ac:dyDescent="0.2">
      <c r="F1001" s="3">
        <v>15810</v>
      </c>
      <c r="G1001">
        <v>3</v>
      </c>
      <c r="H1001" t="str">
        <f t="shared" si="19"/>
        <v>158103</v>
      </c>
      <c r="I1001" t="s">
        <v>2710</v>
      </c>
      <c r="J1001" t="s">
        <v>324</v>
      </c>
      <c r="K1001">
        <v>51</v>
      </c>
      <c r="L1001">
        <v>10848265</v>
      </c>
    </row>
    <row r="1002" spans="6:14" x14ac:dyDescent="0.2">
      <c r="F1002" s="3">
        <v>15810</v>
      </c>
      <c r="G1002">
        <v>4</v>
      </c>
      <c r="H1002" t="str">
        <f t="shared" si="19"/>
        <v>158104</v>
      </c>
      <c r="I1002" t="s">
        <v>2710</v>
      </c>
      <c r="J1002" t="s">
        <v>324</v>
      </c>
      <c r="K1002">
        <v>107</v>
      </c>
      <c r="L1002">
        <v>58657480</v>
      </c>
    </row>
    <row r="1003" spans="6:14" x14ac:dyDescent="0.2">
      <c r="F1003" s="3">
        <v>15810</v>
      </c>
      <c r="G1003">
        <v>5</v>
      </c>
      <c r="H1003" t="str">
        <f t="shared" si="19"/>
        <v>158105</v>
      </c>
      <c r="I1003" t="s">
        <v>2710</v>
      </c>
      <c r="J1003" t="s">
        <v>324</v>
      </c>
      <c r="K1003">
        <v>109</v>
      </c>
      <c r="L1003">
        <v>151115210</v>
      </c>
      <c r="M1003">
        <v>1</v>
      </c>
      <c r="N1003">
        <v>9639900</v>
      </c>
    </row>
    <row r="1004" spans="6:14" x14ac:dyDescent="0.2">
      <c r="F1004" s="3">
        <v>15814</v>
      </c>
      <c r="G1004">
        <v>0</v>
      </c>
      <c r="H1004" t="str">
        <f t="shared" si="19"/>
        <v>158140</v>
      </c>
      <c r="I1004" t="s">
        <v>2708</v>
      </c>
      <c r="J1004" t="s">
        <v>325</v>
      </c>
      <c r="K1004">
        <v>25</v>
      </c>
      <c r="L1004">
        <v>88696910</v>
      </c>
    </row>
    <row r="1005" spans="6:14" x14ac:dyDescent="0.2">
      <c r="F1005" s="3">
        <v>15814</v>
      </c>
      <c r="G1005">
        <v>1</v>
      </c>
      <c r="H1005" t="str">
        <f t="shared" si="19"/>
        <v>158141</v>
      </c>
      <c r="I1005" t="s">
        <v>2708</v>
      </c>
      <c r="J1005" t="s">
        <v>325</v>
      </c>
      <c r="K1005">
        <v>290</v>
      </c>
      <c r="L1005">
        <v>93742440</v>
      </c>
    </row>
    <row r="1006" spans="6:14" x14ac:dyDescent="0.2">
      <c r="F1006" s="3">
        <v>15814</v>
      </c>
      <c r="G1006">
        <v>2</v>
      </c>
      <c r="H1006" t="str">
        <f t="shared" si="19"/>
        <v>158142</v>
      </c>
      <c r="I1006" t="s">
        <v>2708</v>
      </c>
      <c r="J1006" t="s">
        <v>325</v>
      </c>
      <c r="K1006">
        <v>152</v>
      </c>
      <c r="L1006">
        <v>212867890</v>
      </c>
    </row>
    <row r="1007" spans="6:14" x14ac:dyDescent="0.2">
      <c r="F1007" s="3">
        <v>15814</v>
      </c>
      <c r="G1007">
        <v>3</v>
      </c>
      <c r="H1007" t="str">
        <f t="shared" si="19"/>
        <v>158143</v>
      </c>
      <c r="I1007" t="s">
        <v>2708</v>
      </c>
      <c r="J1007" t="s">
        <v>325</v>
      </c>
      <c r="K1007">
        <v>338</v>
      </c>
      <c r="L1007">
        <v>424805820</v>
      </c>
    </row>
    <row r="1008" spans="6:14" x14ac:dyDescent="0.2">
      <c r="F1008" s="3">
        <v>15814</v>
      </c>
      <c r="G1008">
        <v>4</v>
      </c>
      <c r="H1008" t="str">
        <f t="shared" si="19"/>
        <v>158144</v>
      </c>
      <c r="I1008" t="s">
        <v>2708</v>
      </c>
      <c r="J1008" t="s">
        <v>325</v>
      </c>
      <c r="K1008">
        <v>314</v>
      </c>
      <c r="L1008">
        <v>448785100</v>
      </c>
      <c r="M1008">
        <v>2</v>
      </c>
      <c r="N1008">
        <v>19537040</v>
      </c>
    </row>
    <row r="1009" spans="6:14" x14ac:dyDescent="0.2">
      <c r="F1009" s="3">
        <v>15814</v>
      </c>
      <c r="G1009">
        <v>5</v>
      </c>
      <c r="H1009" t="str">
        <f t="shared" si="19"/>
        <v>158145</v>
      </c>
      <c r="I1009" t="s">
        <v>2708</v>
      </c>
      <c r="J1009" t="s">
        <v>325</v>
      </c>
      <c r="K1009">
        <v>468</v>
      </c>
      <c r="L1009">
        <v>1054782940</v>
      </c>
      <c r="M1009">
        <v>1</v>
      </c>
      <c r="N1009">
        <v>3609760</v>
      </c>
    </row>
    <row r="1010" spans="6:14" x14ac:dyDescent="0.2">
      <c r="F1010" s="3">
        <v>15816</v>
      </c>
      <c r="G1010">
        <v>0</v>
      </c>
      <c r="H1010" t="str">
        <f t="shared" si="19"/>
        <v>158160</v>
      </c>
      <c r="I1010" t="s">
        <v>2710</v>
      </c>
      <c r="J1010" t="s">
        <v>326</v>
      </c>
      <c r="K1010">
        <v>41</v>
      </c>
      <c r="L1010">
        <v>69399900</v>
      </c>
    </row>
    <row r="1011" spans="6:14" x14ac:dyDescent="0.2">
      <c r="F1011" s="3">
        <v>15816</v>
      </c>
      <c r="G1011">
        <v>1</v>
      </c>
      <c r="H1011" t="str">
        <f t="shared" si="19"/>
        <v>158161</v>
      </c>
      <c r="I1011" t="s">
        <v>2710</v>
      </c>
      <c r="J1011" t="s">
        <v>326</v>
      </c>
      <c r="K1011">
        <v>12</v>
      </c>
      <c r="L1011">
        <v>19747920</v>
      </c>
    </row>
    <row r="1012" spans="6:14" x14ac:dyDescent="0.2">
      <c r="F1012" s="3">
        <v>15816</v>
      </c>
      <c r="G1012">
        <v>2</v>
      </c>
      <c r="H1012" t="str">
        <f t="shared" si="19"/>
        <v>158162</v>
      </c>
      <c r="I1012" t="s">
        <v>2710</v>
      </c>
      <c r="J1012" t="s">
        <v>326</v>
      </c>
      <c r="K1012">
        <v>23</v>
      </c>
      <c r="L1012">
        <v>38790900</v>
      </c>
    </row>
    <row r="1013" spans="6:14" x14ac:dyDescent="0.2">
      <c r="F1013" s="3">
        <v>15816</v>
      </c>
      <c r="G1013">
        <v>3</v>
      </c>
      <c r="H1013" t="str">
        <f t="shared" si="19"/>
        <v>158163</v>
      </c>
      <c r="I1013" t="s">
        <v>2710</v>
      </c>
      <c r="J1013" t="s">
        <v>326</v>
      </c>
      <c r="K1013">
        <v>30</v>
      </c>
      <c r="L1013">
        <v>48818860</v>
      </c>
    </row>
    <row r="1014" spans="6:14" x14ac:dyDescent="0.2">
      <c r="F1014" s="3">
        <v>15816</v>
      </c>
      <c r="G1014">
        <v>4</v>
      </c>
      <c r="H1014" t="str">
        <f t="shared" si="19"/>
        <v>158164</v>
      </c>
      <c r="I1014" t="s">
        <v>2710</v>
      </c>
      <c r="J1014" t="s">
        <v>326</v>
      </c>
      <c r="K1014">
        <v>16</v>
      </c>
      <c r="L1014">
        <v>15733250</v>
      </c>
    </row>
    <row r="1015" spans="6:14" x14ac:dyDescent="0.2">
      <c r="F1015" s="3">
        <v>15816</v>
      </c>
      <c r="G1015">
        <v>5</v>
      </c>
      <c r="H1015" t="str">
        <f t="shared" si="19"/>
        <v>158165</v>
      </c>
      <c r="I1015" t="s">
        <v>2710</v>
      </c>
      <c r="J1015" t="s">
        <v>326</v>
      </c>
      <c r="K1015">
        <v>95</v>
      </c>
      <c r="L1015">
        <v>196071750</v>
      </c>
    </row>
    <row r="1016" spans="6:14" x14ac:dyDescent="0.2">
      <c r="F1016" s="3">
        <v>15820</v>
      </c>
      <c r="G1016">
        <v>1</v>
      </c>
      <c r="H1016" t="str">
        <f t="shared" si="19"/>
        <v>158201</v>
      </c>
      <c r="I1016" t="s">
        <v>2709</v>
      </c>
      <c r="J1016" t="s">
        <v>327</v>
      </c>
      <c r="K1016">
        <v>84</v>
      </c>
      <c r="L1016">
        <v>6566210</v>
      </c>
    </row>
    <row r="1017" spans="6:14" x14ac:dyDescent="0.2">
      <c r="F1017" s="3">
        <v>15820</v>
      </c>
      <c r="G1017">
        <v>2</v>
      </c>
      <c r="H1017" t="str">
        <f t="shared" si="19"/>
        <v>158202</v>
      </c>
      <c r="I1017" t="s">
        <v>2709</v>
      </c>
      <c r="J1017" t="s">
        <v>327</v>
      </c>
      <c r="K1017">
        <v>56</v>
      </c>
      <c r="L1017">
        <v>5775155</v>
      </c>
    </row>
    <row r="1018" spans="6:14" x14ac:dyDescent="0.2">
      <c r="F1018" s="3">
        <v>15820</v>
      </c>
      <c r="G1018">
        <v>3</v>
      </c>
      <c r="H1018" t="str">
        <f t="shared" si="19"/>
        <v>158203</v>
      </c>
      <c r="I1018" t="s">
        <v>2709</v>
      </c>
      <c r="J1018" t="s">
        <v>327</v>
      </c>
      <c r="K1018">
        <v>83</v>
      </c>
      <c r="L1018">
        <v>12132585</v>
      </c>
    </row>
    <row r="1019" spans="6:14" x14ac:dyDescent="0.2">
      <c r="F1019" s="3">
        <v>15820</v>
      </c>
      <c r="G1019">
        <v>4</v>
      </c>
      <c r="H1019" t="str">
        <f t="shared" si="19"/>
        <v>158204</v>
      </c>
      <c r="I1019" t="s">
        <v>2709</v>
      </c>
      <c r="J1019" t="s">
        <v>327</v>
      </c>
      <c r="K1019">
        <v>45</v>
      </c>
      <c r="L1019">
        <v>29629980</v>
      </c>
    </row>
    <row r="1020" spans="6:14" x14ac:dyDescent="0.2">
      <c r="F1020" s="3">
        <v>15820</v>
      </c>
      <c r="G1020">
        <v>5</v>
      </c>
      <c r="H1020" t="str">
        <f t="shared" si="19"/>
        <v>158205</v>
      </c>
      <c r="I1020" t="s">
        <v>2709</v>
      </c>
      <c r="J1020" t="s">
        <v>327</v>
      </c>
      <c r="K1020">
        <v>154</v>
      </c>
      <c r="L1020">
        <v>40790002.5</v>
      </c>
    </row>
    <row r="1021" spans="6:14" x14ac:dyDescent="0.2">
      <c r="F1021" s="3">
        <v>15822</v>
      </c>
      <c r="G1021">
        <v>1</v>
      </c>
      <c r="H1021" t="str">
        <f t="shared" si="19"/>
        <v>158221</v>
      </c>
      <c r="I1021" t="s">
        <v>2715</v>
      </c>
      <c r="J1021" t="s">
        <v>328</v>
      </c>
      <c r="K1021">
        <v>32</v>
      </c>
      <c r="L1021">
        <v>48299312</v>
      </c>
    </row>
    <row r="1022" spans="6:14" x14ac:dyDescent="0.2">
      <c r="F1022" s="3">
        <v>15822</v>
      </c>
      <c r="G1022">
        <v>2</v>
      </c>
      <c r="H1022" t="str">
        <f t="shared" si="19"/>
        <v>158222</v>
      </c>
      <c r="I1022" t="s">
        <v>2715</v>
      </c>
      <c r="J1022" t="s">
        <v>328</v>
      </c>
      <c r="K1022">
        <v>41</v>
      </c>
      <c r="L1022">
        <v>42689580</v>
      </c>
    </row>
    <row r="1023" spans="6:14" x14ac:dyDescent="0.2">
      <c r="F1023" s="3">
        <v>15822</v>
      </c>
      <c r="G1023">
        <v>3</v>
      </c>
      <c r="H1023" t="str">
        <f t="shared" si="19"/>
        <v>158223</v>
      </c>
      <c r="I1023" t="s">
        <v>2715</v>
      </c>
      <c r="J1023" t="s">
        <v>328</v>
      </c>
      <c r="K1023">
        <v>51</v>
      </c>
      <c r="L1023">
        <v>117146903</v>
      </c>
    </row>
    <row r="1024" spans="6:14" x14ac:dyDescent="0.2">
      <c r="F1024" s="3">
        <v>15822</v>
      </c>
      <c r="G1024">
        <v>4</v>
      </c>
      <c r="H1024" t="str">
        <f t="shared" si="19"/>
        <v>158224</v>
      </c>
      <c r="I1024" t="s">
        <v>2715</v>
      </c>
      <c r="J1024" t="s">
        <v>328</v>
      </c>
      <c r="K1024">
        <v>64</v>
      </c>
      <c r="L1024">
        <v>119504685</v>
      </c>
    </row>
    <row r="1025" spans="6:14" x14ac:dyDescent="0.2">
      <c r="F1025" s="3">
        <v>15822</v>
      </c>
      <c r="G1025">
        <v>5</v>
      </c>
      <c r="H1025" t="str">
        <f t="shared" si="19"/>
        <v>158225</v>
      </c>
      <c r="I1025" t="s">
        <v>2715</v>
      </c>
      <c r="J1025" t="s">
        <v>328</v>
      </c>
      <c r="K1025">
        <v>215</v>
      </c>
      <c r="L1025">
        <v>376092771</v>
      </c>
    </row>
    <row r="1026" spans="6:14" x14ac:dyDescent="0.2">
      <c r="F1026" s="3">
        <v>15832</v>
      </c>
      <c r="G1026">
        <v>1</v>
      </c>
      <c r="H1026" t="str">
        <f t="shared" si="19"/>
        <v>158321</v>
      </c>
      <c r="I1026" t="s">
        <v>2710</v>
      </c>
      <c r="J1026" t="s">
        <v>329</v>
      </c>
      <c r="K1026">
        <v>6</v>
      </c>
      <c r="L1026">
        <v>753090</v>
      </c>
    </row>
    <row r="1027" spans="6:14" x14ac:dyDescent="0.2">
      <c r="F1027" s="3">
        <v>15832</v>
      </c>
      <c r="G1027">
        <v>2</v>
      </c>
      <c r="H1027" t="str">
        <f t="shared" ref="H1027:H1090" si="20">F1027&amp;G1027</f>
        <v>158322</v>
      </c>
      <c r="I1027" t="s">
        <v>2710</v>
      </c>
      <c r="J1027" t="s">
        <v>329</v>
      </c>
      <c r="K1027">
        <v>21</v>
      </c>
      <c r="L1027">
        <v>6897460</v>
      </c>
    </row>
    <row r="1028" spans="6:14" x14ac:dyDescent="0.2">
      <c r="F1028" s="3">
        <v>15832</v>
      </c>
      <c r="G1028">
        <v>3</v>
      </c>
      <c r="H1028" t="str">
        <f t="shared" si="20"/>
        <v>158323</v>
      </c>
      <c r="I1028" t="s">
        <v>2710</v>
      </c>
      <c r="J1028" t="s">
        <v>329</v>
      </c>
      <c r="K1028">
        <v>6</v>
      </c>
      <c r="L1028">
        <v>1534490</v>
      </c>
    </row>
    <row r="1029" spans="6:14" x14ac:dyDescent="0.2">
      <c r="F1029" s="3">
        <v>15832</v>
      </c>
      <c r="G1029">
        <v>4</v>
      </c>
      <c r="H1029" t="str">
        <f t="shared" si="20"/>
        <v>158324</v>
      </c>
      <c r="I1029" t="s">
        <v>2710</v>
      </c>
      <c r="J1029" t="s">
        <v>329</v>
      </c>
      <c r="K1029">
        <v>46</v>
      </c>
      <c r="L1029">
        <v>9889590</v>
      </c>
    </row>
    <row r="1030" spans="6:14" x14ac:dyDescent="0.2">
      <c r="F1030" s="3">
        <v>15832</v>
      </c>
      <c r="G1030">
        <v>5</v>
      </c>
      <c r="H1030" t="str">
        <f t="shared" si="20"/>
        <v>158325</v>
      </c>
      <c r="I1030" t="s">
        <v>2710</v>
      </c>
      <c r="J1030" t="s">
        <v>329</v>
      </c>
      <c r="K1030">
        <v>15</v>
      </c>
      <c r="L1030">
        <v>8399530</v>
      </c>
    </row>
    <row r="1031" spans="6:14" x14ac:dyDescent="0.2">
      <c r="F1031" s="3">
        <v>15835</v>
      </c>
      <c r="G1031">
        <v>1</v>
      </c>
      <c r="H1031" t="str">
        <f t="shared" si="20"/>
        <v>158351</v>
      </c>
      <c r="I1031" t="s">
        <v>2708</v>
      </c>
      <c r="J1031" t="s">
        <v>330</v>
      </c>
      <c r="K1031">
        <v>86</v>
      </c>
      <c r="L1031">
        <v>94896730</v>
      </c>
      <c r="M1031">
        <v>1</v>
      </c>
      <c r="N1031">
        <v>1109520</v>
      </c>
    </row>
    <row r="1032" spans="6:14" x14ac:dyDescent="0.2">
      <c r="F1032" s="3">
        <v>15835</v>
      </c>
      <c r="G1032">
        <v>2</v>
      </c>
      <c r="H1032" t="str">
        <f t="shared" si="20"/>
        <v>158352</v>
      </c>
      <c r="I1032" t="s">
        <v>2708</v>
      </c>
      <c r="J1032" t="s">
        <v>330</v>
      </c>
      <c r="K1032">
        <v>137</v>
      </c>
      <c r="L1032">
        <v>301709900</v>
      </c>
    </row>
    <row r="1033" spans="6:14" x14ac:dyDescent="0.2">
      <c r="F1033" s="3">
        <v>15835</v>
      </c>
      <c r="G1033">
        <v>3</v>
      </c>
      <c r="H1033" t="str">
        <f t="shared" si="20"/>
        <v>158353</v>
      </c>
      <c r="I1033" t="s">
        <v>2708</v>
      </c>
      <c r="J1033" t="s">
        <v>330</v>
      </c>
      <c r="K1033">
        <v>203</v>
      </c>
      <c r="L1033">
        <v>266959870</v>
      </c>
      <c r="M1033">
        <v>1</v>
      </c>
      <c r="N1033">
        <v>4240880</v>
      </c>
    </row>
    <row r="1034" spans="6:14" x14ac:dyDescent="0.2">
      <c r="F1034" s="3">
        <v>15835</v>
      </c>
      <c r="G1034">
        <v>4</v>
      </c>
      <c r="H1034" t="str">
        <f t="shared" si="20"/>
        <v>158354</v>
      </c>
      <c r="I1034" t="s">
        <v>2708</v>
      </c>
      <c r="J1034" t="s">
        <v>330</v>
      </c>
      <c r="K1034">
        <v>240</v>
      </c>
      <c r="L1034">
        <v>295652080</v>
      </c>
    </row>
    <row r="1035" spans="6:14" x14ac:dyDescent="0.2">
      <c r="F1035" s="3">
        <v>15835</v>
      </c>
      <c r="G1035">
        <v>5</v>
      </c>
      <c r="H1035" t="str">
        <f t="shared" si="20"/>
        <v>158355</v>
      </c>
      <c r="I1035" t="s">
        <v>2708</v>
      </c>
      <c r="J1035" t="s">
        <v>330</v>
      </c>
      <c r="K1035">
        <v>373</v>
      </c>
      <c r="L1035">
        <v>1426282740</v>
      </c>
      <c r="M1035">
        <v>5</v>
      </c>
      <c r="N1035">
        <v>73936160</v>
      </c>
    </row>
    <row r="1036" spans="6:14" x14ac:dyDescent="0.2">
      <c r="F1036" s="3">
        <v>15837</v>
      </c>
      <c r="G1036">
        <v>0</v>
      </c>
      <c r="H1036" t="str">
        <f t="shared" si="20"/>
        <v>158370</v>
      </c>
      <c r="I1036" t="s">
        <v>2715</v>
      </c>
      <c r="J1036" t="s">
        <v>331</v>
      </c>
      <c r="K1036">
        <v>33</v>
      </c>
      <c r="L1036">
        <v>497936340</v>
      </c>
    </row>
    <row r="1037" spans="6:14" x14ac:dyDescent="0.2">
      <c r="F1037" s="3">
        <v>15837</v>
      </c>
      <c r="G1037">
        <v>1</v>
      </c>
      <c r="H1037" t="str">
        <f t="shared" si="20"/>
        <v>158371</v>
      </c>
      <c r="I1037" t="s">
        <v>2715</v>
      </c>
      <c r="J1037" t="s">
        <v>331</v>
      </c>
      <c r="K1037">
        <v>18</v>
      </c>
      <c r="L1037">
        <v>283151642</v>
      </c>
    </row>
    <row r="1038" spans="6:14" x14ac:dyDescent="0.2">
      <c r="F1038" s="3">
        <v>15837</v>
      </c>
      <c r="G1038">
        <v>2</v>
      </c>
      <c r="H1038" t="str">
        <f t="shared" si="20"/>
        <v>158372</v>
      </c>
      <c r="I1038" t="s">
        <v>2715</v>
      </c>
      <c r="J1038" t="s">
        <v>331</v>
      </c>
      <c r="K1038">
        <v>81</v>
      </c>
      <c r="L1038">
        <v>428310718</v>
      </c>
    </row>
    <row r="1039" spans="6:14" x14ac:dyDescent="0.2">
      <c r="F1039" s="3">
        <v>15837</v>
      </c>
      <c r="G1039">
        <v>3</v>
      </c>
      <c r="H1039" t="str">
        <f t="shared" si="20"/>
        <v>158373</v>
      </c>
      <c r="I1039" t="s">
        <v>2715</v>
      </c>
      <c r="J1039" t="s">
        <v>331</v>
      </c>
      <c r="K1039">
        <v>293</v>
      </c>
      <c r="L1039">
        <v>1816480930</v>
      </c>
      <c r="M1039">
        <v>2</v>
      </c>
      <c r="N1039">
        <v>8257060</v>
      </c>
    </row>
    <row r="1040" spans="6:14" x14ac:dyDescent="0.2">
      <c r="F1040" s="3">
        <v>15837</v>
      </c>
      <c r="G1040">
        <v>4</v>
      </c>
      <c r="H1040" t="str">
        <f t="shared" si="20"/>
        <v>158374</v>
      </c>
      <c r="I1040" t="s">
        <v>2715</v>
      </c>
      <c r="J1040" t="s">
        <v>331</v>
      </c>
      <c r="K1040">
        <v>156</v>
      </c>
      <c r="L1040">
        <v>984970920</v>
      </c>
      <c r="M1040">
        <v>2</v>
      </c>
      <c r="N1040">
        <v>14460840</v>
      </c>
    </row>
    <row r="1041" spans="6:14" x14ac:dyDescent="0.2">
      <c r="F1041" s="3">
        <v>15837</v>
      </c>
      <c r="G1041">
        <v>5</v>
      </c>
      <c r="H1041" t="str">
        <f t="shared" si="20"/>
        <v>158375</v>
      </c>
      <c r="I1041" t="s">
        <v>2715</v>
      </c>
      <c r="J1041" t="s">
        <v>331</v>
      </c>
      <c r="K1041">
        <v>172</v>
      </c>
      <c r="L1041">
        <v>1247391428</v>
      </c>
      <c r="M1041">
        <v>9</v>
      </c>
      <c r="N1041">
        <v>152540720</v>
      </c>
    </row>
    <row r="1042" spans="6:14" x14ac:dyDescent="0.2">
      <c r="F1042" s="3">
        <v>15839</v>
      </c>
      <c r="G1042">
        <v>1</v>
      </c>
      <c r="H1042" t="str">
        <f t="shared" si="20"/>
        <v>158391</v>
      </c>
      <c r="I1042" t="s">
        <v>2710</v>
      </c>
      <c r="J1042" t="s">
        <v>332</v>
      </c>
      <c r="K1042">
        <v>11</v>
      </c>
      <c r="L1042">
        <v>1633120</v>
      </c>
    </row>
    <row r="1043" spans="6:14" x14ac:dyDescent="0.2">
      <c r="F1043" s="3">
        <v>15839</v>
      </c>
      <c r="G1043">
        <v>2</v>
      </c>
      <c r="H1043" t="str">
        <f t="shared" si="20"/>
        <v>158392</v>
      </c>
      <c r="I1043" t="s">
        <v>2710</v>
      </c>
      <c r="J1043" t="s">
        <v>332</v>
      </c>
      <c r="K1043">
        <v>11</v>
      </c>
      <c r="L1043">
        <v>1434760</v>
      </c>
    </row>
    <row r="1044" spans="6:14" x14ac:dyDescent="0.2">
      <c r="F1044" s="3">
        <v>15839</v>
      </c>
      <c r="G1044">
        <v>3</v>
      </c>
      <c r="H1044" t="str">
        <f t="shared" si="20"/>
        <v>158393</v>
      </c>
      <c r="I1044" t="s">
        <v>2710</v>
      </c>
      <c r="J1044" t="s">
        <v>332</v>
      </c>
      <c r="K1044">
        <v>10</v>
      </c>
      <c r="L1044">
        <v>10612400</v>
      </c>
    </row>
    <row r="1045" spans="6:14" x14ac:dyDescent="0.2">
      <c r="F1045" s="3">
        <v>15839</v>
      </c>
      <c r="G1045">
        <v>5</v>
      </c>
      <c r="H1045" t="str">
        <f t="shared" si="20"/>
        <v>158395</v>
      </c>
      <c r="I1045" t="s">
        <v>2710</v>
      </c>
      <c r="J1045" t="s">
        <v>332</v>
      </c>
      <c r="K1045">
        <v>54</v>
      </c>
      <c r="L1045">
        <v>34358970</v>
      </c>
    </row>
    <row r="1046" spans="6:14" x14ac:dyDescent="0.2">
      <c r="F1046" s="3">
        <v>15842</v>
      </c>
      <c r="G1046">
        <v>0</v>
      </c>
      <c r="H1046" t="str">
        <f t="shared" si="20"/>
        <v>158420</v>
      </c>
      <c r="I1046" t="s">
        <v>2710</v>
      </c>
      <c r="J1046" t="s">
        <v>333</v>
      </c>
      <c r="K1046">
        <v>14</v>
      </c>
      <c r="L1046">
        <v>7746960</v>
      </c>
    </row>
    <row r="1047" spans="6:14" x14ac:dyDescent="0.2">
      <c r="F1047" s="3">
        <v>15842</v>
      </c>
      <c r="G1047">
        <v>1</v>
      </c>
      <c r="H1047" t="str">
        <f t="shared" si="20"/>
        <v>158421</v>
      </c>
      <c r="I1047" t="s">
        <v>2710</v>
      </c>
      <c r="J1047" t="s">
        <v>333</v>
      </c>
      <c r="K1047">
        <v>159</v>
      </c>
      <c r="L1047">
        <v>83036740</v>
      </c>
    </row>
    <row r="1048" spans="6:14" x14ac:dyDescent="0.2">
      <c r="F1048" s="3">
        <v>15842</v>
      </c>
      <c r="G1048">
        <v>2</v>
      </c>
      <c r="H1048" t="str">
        <f t="shared" si="20"/>
        <v>158422</v>
      </c>
      <c r="I1048" t="s">
        <v>2710</v>
      </c>
      <c r="J1048" t="s">
        <v>333</v>
      </c>
      <c r="K1048">
        <v>50</v>
      </c>
      <c r="L1048">
        <v>47202780</v>
      </c>
    </row>
    <row r="1049" spans="6:14" x14ac:dyDescent="0.2">
      <c r="F1049" s="3">
        <v>15842</v>
      </c>
      <c r="G1049">
        <v>3</v>
      </c>
      <c r="H1049" t="str">
        <f t="shared" si="20"/>
        <v>158423</v>
      </c>
      <c r="I1049" t="s">
        <v>2710</v>
      </c>
      <c r="J1049" t="s">
        <v>333</v>
      </c>
      <c r="K1049">
        <v>70</v>
      </c>
      <c r="L1049">
        <v>92984220</v>
      </c>
    </row>
    <row r="1050" spans="6:14" x14ac:dyDescent="0.2">
      <c r="F1050" s="3">
        <v>15842</v>
      </c>
      <c r="G1050">
        <v>4</v>
      </c>
      <c r="H1050" t="str">
        <f t="shared" si="20"/>
        <v>158424</v>
      </c>
      <c r="I1050" t="s">
        <v>2710</v>
      </c>
      <c r="J1050" t="s">
        <v>333</v>
      </c>
      <c r="K1050">
        <v>88</v>
      </c>
      <c r="L1050">
        <v>159133630</v>
      </c>
    </row>
    <row r="1051" spans="6:14" x14ac:dyDescent="0.2">
      <c r="F1051" s="3">
        <v>15842</v>
      </c>
      <c r="G1051">
        <v>5</v>
      </c>
      <c r="H1051" t="str">
        <f t="shared" si="20"/>
        <v>158425</v>
      </c>
      <c r="I1051" t="s">
        <v>2710</v>
      </c>
      <c r="J1051" t="s">
        <v>333</v>
      </c>
      <c r="K1051">
        <v>145</v>
      </c>
      <c r="L1051">
        <v>287304050</v>
      </c>
    </row>
    <row r="1052" spans="6:14" x14ac:dyDescent="0.2">
      <c r="F1052" s="3">
        <v>15861</v>
      </c>
      <c r="G1052">
        <v>1</v>
      </c>
      <c r="H1052" t="str">
        <f t="shared" si="20"/>
        <v>158611</v>
      </c>
      <c r="I1052" t="s">
        <v>2712</v>
      </c>
      <c r="J1052" t="s">
        <v>334</v>
      </c>
      <c r="K1052">
        <v>167</v>
      </c>
      <c r="L1052">
        <v>442440960</v>
      </c>
    </row>
    <row r="1053" spans="6:14" x14ac:dyDescent="0.2">
      <c r="F1053" s="3">
        <v>15861</v>
      </c>
      <c r="G1053">
        <v>2</v>
      </c>
      <c r="H1053" t="str">
        <f t="shared" si="20"/>
        <v>158612</v>
      </c>
      <c r="I1053" t="s">
        <v>2712</v>
      </c>
      <c r="J1053" t="s">
        <v>334</v>
      </c>
      <c r="K1053">
        <v>96</v>
      </c>
      <c r="L1053">
        <v>508063830</v>
      </c>
      <c r="M1053">
        <v>1</v>
      </c>
      <c r="N1053">
        <v>5057730</v>
      </c>
    </row>
    <row r="1054" spans="6:14" x14ac:dyDescent="0.2">
      <c r="F1054" s="3">
        <v>15861</v>
      </c>
      <c r="G1054">
        <v>3</v>
      </c>
      <c r="H1054" t="str">
        <f t="shared" si="20"/>
        <v>158613</v>
      </c>
      <c r="I1054" t="s">
        <v>2712</v>
      </c>
      <c r="J1054" t="s">
        <v>334</v>
      </c>
      <c r="K1054">
        <v>66</v>
      </c>
      <c r="L1054">
        <v>330528180</v>
      </c>
    </row>
    <row r="1055" spans="6:14" x14ac:dyDescent="0.2">
      <c r="F1055" s="3">
        <v>15861</v>
      </c>
      <c r="G1055">
        <v>4</v>
      </c>
      <c r="H1055" t="str">
        <f t="shared" si="20"/>
        <v>158614</v>
      </c>
      <c r="I1055" t="s">
        <v>2712</v>
      </c>
      <c r="J1055" t="s">
        <v>334</v>
      </c>
      <c r="K1055">
        <v>185</v>
      </c>
      <c r="L1055">
        <v>555283825</v>
      </c>
    </row>
    <row r="1056" spans="6:14" x14ac:dyDescent="0.2">
      <c r="F1056" s="3">
        <v>15861</v>
      </c>
      <c r="G1056">
        <v>5</v>
      </c>
      <c r="H1056" t="str">
        <f t="shared" si="20"/>
        <v>158615</v>
      </c>
      <c r="I1056" t="s">
        <v>2712</v>
      </c>
      <c r="J1056" t="s">
        <v>334</v>
      </c>
      <c r="K1056">
        <v>265</v>
      </c>
      <c r="L1056">
        <v>503597170</v>
      </c>
      <c r="M1056">
        <v>8</v>
      </c>
      <c r="N1056">
        <v>7055550</v>
      </c>
    </row>
    <row r="1057" spans="6:14" x14ac:dyDescent="0.2">
      <c r="F1057" s="3">
        <v>15879</v>
      </c>
      <c r="G1057">
        <v>1</v>
      </c>
      <c r="H1057" t="str">
        <f t="shared" si="20"/>
        <v>158791</v>
      </c>
      <c r="I1057" t="s">
        <v>2710</v>
      </c>
      <c r="J1057" t="s">
        <v>335</v>
      </c>
      <c r="K1057">
        <v>14</v>
      </c>
      <c r="L1057">
        <v>1924440</v>
      </c>
    </row>
    <row r="1058" spans="6:14" x14ac:dyDescent="0.2">
      <c r="F1058" s="3">
        <v>15879</v>
      </c>
      <c r="G1058">
        <v>2</v>
      </c>
      <c r="H1058" t="str">
        <f t="shared" si="20"/>
        <v>158792</v>
      </c>
      <c r="I1058" t="s">
        <v>2710</v>
      </c>
      <c r="J1058" t="s">
        <v>335</v>
      </c>
      <c r="K1058">
        <v>30</v>
      </c>
      <c r="L1058">
        <v>12268850</v>
      </c>
    </row>
    <row r="1059" spans="6:14" x14ac:dyDescent="0.2">
      <c r="F1059" s="3">
        <v>15879</v>
      </c>
      <c r="G1059">
        <v>3</v>
      </c>
      <c r="H1059" t="str">
        <f t="shared" si="20"/>
        <v>158793</v>
      </c>
      <c r="I1059" t="s">
        <v>2710</v>
      </c>
      <c r="J1059" t="s">
        <v>335</v>
      </c>
      <c r="K1059">
        <v>36</v>
      </c>
      <c r="L1059">
        <v>11779050</v>
      </c>
    </row>
    <row r="1060" spans="6:14" x14ac:dyDescent="0.2">
      <c r="F1060" s="3">
        <v>15879</v>
      </c>
      <c r="G1060">
        <v>4</v>
      </c>
      <c r="H1060" t="str">
        <f t="shared" si="20"/>
        <v>158794</v>
      </c>
      <c r="I1060" t="s">
        <v>2710</v>
      </c>
      <c r="J1060" t="s">
        <v>335</v>
      </c>
      <c r="K1060">
        <v>30</v>
      </c>
      <c r="L1060">
        <v>15250830</v>
      </c>
    </row>
    <row r="1061" spans="6:14" x14ac:dyDescent="0.2">
      <c r="F1061" s="3">
        <v>15879</v>
      </c>
      <c r="G1061">
        <v>5</v>
      </c>
      <c r="H1061" t="str">
        <f t="shared" si="20"/>
        <v>158795</v>
      </c>
      <c r="I1061" t="s">
        <v>2710</v>
      </c>
      <c r="J1061" t="s">
        <v>335</v>
      </c>
      <c r="K1061">
        <v>101</v>
      </c>
      <c r="L1061">
        <v>37653170</v>
      </c>
    </row>
    <row r="1062" spans="6:14" x14ac:dyDescent="0.2">
      <c r="F1062" s="3">
        <v>15897</v>
      </c>
      <c r="G1062">
        <v>0</v>
      </c>
      <c r="H1062" t="str">
        <f t="shared" si="20"/>
        <v>158970</v>
      </c>
      <c r="I1062" t="s">
        <v>2710</v>
      </c>
      <c r="J1062" t="s">
        <v>336</v>
      </c>
      <c r="K1062">
        <v>50</v>
      </c>
      <c r="L1062">
        <v>25879180</v>
      </c>
    </row>
    <row r="1063" spans="6:14" x14ac:dyDescent="0.2">
      <c r="F1063" s="3">
        <v>15897</v>
      </c>
      <c r="G1063">
        <v>1</v>
      </c>
      <c r="H1063" t="str">
        <f t="shared" si="20"/>
        <v>158971</v>
      </c>
      <c r="I1063" t="s">
        <v>2710</v>
      </c>
      <c r="J1063" t="s">
        <v>336</v>
      </c>
      <c r="K1063">
        <v>23</v>
      </c>
      <c r="L1063">
        <v>12159410</v>
      </c>
    </row>
    <row r="1064" spans="6:14" x14ac:dyDescent="0.2">
      <c r="F1064" s="3">
        <v>15897</v>
      </c>
      <c r="G1064">
        <v>3</v>
      </c>
      <c r="H1064" t="str">
        <f t="shared" si="20"/>
        <v>158973</v>
      </c>
      <c r="I1064" t="s">
        <v>2710</v>
      </c>
      <c r="J1064" t="s">
        <v>336</v>
      </c>
      <c r="K1064">
        <v>141</v>
      </c>
      <c r="L1064">
        <v>143741520</v>
      </c>
    </row>
    <row r="1065" spans="6:14" x14ac:dyDescent="0.2">
      <c r="F1065" s="3">
        <v>15897</v>
      </c>
      <c r="G1065">
        <v>4</v>
      </c>
      <c r="H1065" t="str">
        <f t="shared" si="20"/>
        <v>158974</v>
      </c>
      <c r="I1065" t="s">
        <v>2710</v>
      </c>
      <c r="J1065" t="s">
        <v>336</v>
      </c>
      <c r="K1065">
        <v>75</v>
      </c>
      <c r="L1065">
        <v>36848810</v>
      </c>
    </row>
    <row r="1066" spans="6:14" x14ac:dyDescent="0.2">
      <c r="F1066" s="3">
        <v>15897</v>
      </c>
      <c r="G1066">
        <v>5</v>
      </c>
      <c r="H1066" t="str">
        <f t="shared" si="20"/>
        <v>158975</v>
      </c>
      <c r="I1066" t="s">
        <v>2710</v>
      </c>
      <c r="J1066" t="s">
        <v>336</v>
      </c>
      <c r="K1066">
        <v>157</v>
      </c>
      <c r="L1066">
        <v>126292230</v>
      </c>
    </row>
    <row r="1067" spans="6:14" x14ac:dyDescent="0.2">
      <c r="F1067" s="3">
        <v>17001</v>
      </c>
      <c r="G1067">
        <v>0</v>
      </c>
      <c r="H1067" t="str">
        <f t="shared" si="20"/>
        <v>170010</v>
      </c>
      <c r="I1067" t="s">
        <v>1141</v>
      </c>
      <c r="J1067" t="s">
        <v>337</v>
      </c>
      <c r="K1067">
        <v>554</v>
      </c>
      <c r="L1067">
        <v>1721568707</v>
      </c>
      <c r="M1067">
        <v>6</v>
      </c>
      <c r="N1067">
        <v>3043084070</v>
      </c>
    </row>
    <row r="1068" spans="6:14" x14ac:dyDescent="0.2">
      <c r="F1068" s="3">
        <v>17001</v>
      </c>
      <c r="G1068">
        <v>1</v>
      </c>
      <c r="H1068" t="str">
        <f t="shared" si="20"/>
        <v>170011</v>
      </c>
      <c r="I1068" t="s">
        <v>1141</v>
      </c>
      <c r="J1068" t="s">
        <v>337</v>
      </c>
      <c r="K1068">
        <v>4686</v>
      </c>
      <c r="L1068">
        <v>12730866277</v>
      </c>
      <c r="M1068">
        <v>48</v>
      </c>
      <c r="N1068">
        <v>7717146870</v>
      </c>
    </row>
    <row r="1069" spans="6:14" x14ac:dyDescent="0.2">
      <c r="F1069" s="3">
        <v>17001</v>
      </c>
      <c r="G1069">
        <v>2</v>
      </c>
      <c r="H1069" t="str">
        <f t="shared" si="20"/>
        <v>170012</v>
      </c>
      <c r="I1069" t="s">
        <v>1141</v>
      </c>
      <c r="J1069" t="s">
        <v>337</v>
      </c>
      <c r="K1069">
        <v>11054</v>
      </c>
      <c r="L1069">
        <v>24357485102</v>
      </c>
      <c r="M1069">
        <v>149</v>
      </c>
      <c r="N1069">
        <v>10776279070</v>
      </c>
    </row>
    <row r="1070" spans="6:14" x14ac:dyDescent="0.2">
      <c r="F1070" s="3">
        <v>17001</v>
      </c>
      <c r="G1070">
        <v>3</v>
      </c>
      <c r="H1070" t="str">
        <f t="shared" si="20"/>
        <v>170013</v>
      </c>
      <c r="I1070" t="s">
        <v>1141</v>
      </c>
      <c r="J1070" t="s">
        <v>337</v>
      </c>
      <c r="K1070">
        <v>32271</v>
      </c>
      <c r="L1070">
        <v>128352786630.39999</v>
      </c>
      <c r="M1070">
        <v>703</v>
      </c>
      <c r="N1070">
        <v>18995306580</v>
      </c>
    </row>
    <row r="1071" spans="6:14" x14ac:dyDescent="0.2">
      <c r="F1071" s="3">
        <v>17001</v>
      </c>
      <c r="G1071">
        <v>4</v>
      </c>
      <c r="H1071" t="str">
        <f t="shared" si="20"/>
        <v>170014</v>
      </c>
      <c r="I1071" t="s">
        <v>1141</v>
      </c>
      <c r="J1071" t="s">
        <v>337</v>
      </c>
      <c r="K1071">
        <v>34817</v>
      </c>
      <c r="L1071">
        <v>183628419256</v>
      </c>
      <c r="M1071">
        <v>3280</v>
      </c>
      <c r="N1071">
        <v>40798017520</v>
      </c>
    </row>
    <row r="1072" spans="6:14" x14ac:dyDescent="0.2">
      <c r="F1072" s="3">
        <v>17001</v>
      </c>
      <c r="G1072">
        <v>5</v>
      </c>
      <c r="H1072" t="str">
        <f t="shared" si="20"/>
        <v>170015</v>
      </c>
      <c r="I1072" t="s">
        <v>1141</v>
      </c>
      <c r="J1072" t="s">
        <v>337</v>
      </c>
      <c r="K1072">
        <v>28814</v>
      </c>
      <c r="L1072">
        <v>268492458537</v>
      </c>
      <c r="M1072">
        <v>5938</v>
      </c>
      <c r="N1072">
        <v>167431672920</v>
      </c>
    </row>
    <row r="1073" spans="6:14" x14ac:dyDescent="0.2">
      <c r="F1073" s="3">
        <v>17013</v>
      </c>
      <c r="G1073">
        <v>0</v>
      </c>
      <c r="H1073" t="str">
        <f t="shared" si="20"/>
        <v>170130</v>
      </c>
      <c r="I1073" t="s">
        <v>2715</v>
      </c>
      <c r="J1073" t="s">
        <v>338</v>
      </c>
      <c r="K1073">
        <v>44</v>
      </c>
      <c r="L1073">
        <v>22185260</v>
      </c>
    </row>
    <row r="1074" spans="6:14" x14ac:dyDescent="0.2">
      <c r="F1074" s="3">
        <v>17013</v>
      </c>
      <c r="G1074">
        <v>1</v>
      </c>
      <c r="H1074" t="str">
        <f t="shared" si="20"/>
        <v>170131</v>
      </c>
      <c r="I1074" t="s">
        <v>2715</v>
      </c>
      <c r="J1074" t="s">
        <v>338</v>
      </c>
      <c r="K1074">
        <v>332</v>
      </c>
      <c r="L1074">
        <v>166332003</v>
      </c>
      <c r="M1074">
        <v>3</v>
      </c>
      <c r="N1074">
        <v>49132940</v>
      </c>
    </row>
    <row r="1075" spans="6:14" x14ac:dyDescent="0.2">
      <c r="F1075" s="3">
        <v>17013</v>
      </c>
      <c r="G1075">
        <v>2</v>
      </c>
      <c r="H1075" t="str">
        <f t="shared" si="20"/>
        <v>170132</v>
      </c>
      <c r="I1075" t="s">
        <v>2715</v>
      </c>
      <c r="J1075" t="s">
        <v>338</v>
      </c>
      <c r="K1075">
        <v>296</v>
      </c>
      <c r="L1075">
        <v>421827308</v>
      </c>
      <c r="M1075">
        <v>4</v>
      </c>
      <c r="N1075">
        <v>34961200</v>
      </c>
    </row>
    <row r="1076" spans="6:14" x14ac:dyDescent="0.2">
      <c r="F1076" s="3">
        <v>17013</v>
      </c>
      <c r="G1076">
        <v>3</v>
      </c>
      <c r="H1076" t="str">
        <f t="shared" si="20"/>
        <v>170133</v>
      </c>
      <c r="I1076" t="s">
        <v>2715</v>
      </c>
      <c r="J1076" t="s">
        <v>338</v>
      </c>
      <c r="K1076">
        <v>625</v>
      </c>
      <c r="L1076">
        <v>1015287114</v>
      </c>
      <c r="M1076">
        <v>7</v>
      </c>
      <c r="N1076">
        <v>39784580</v>
      </c>
    </row>
    <row r="1077" spans="6:14" x14ac:dyDescent="0.2">
      <c r="F1077" s="3">
        <v>17013</v>
      </c>
      <c r="G1077">
        <v>4</v>
      </c>
      <c r="H1077" t="str">
        <f t="shared" si="20"/>
        <v>170134</v>
      </c>
      <c r="I1077" t="s">
        <v>2715</v>
      </c>
      <c r="J1077" t="s">
        <v>338</v>
      </c>
      <c r="K1077">
        <v>939</v>
      </c>
      <c r="L1077">
        <v>2087244256</v>
      </c>
      <c r="M1077">
        <v>35</v>
      </c>
      <c r="N1077">
        <v>137669490</v>
      </c>
    </row>
    <row r="1078" spans="6:14" x14ac:dyDescent="0.2">
      <c r="F1078" s="3">
        <v>17013</v>
      </c>
      <c r="G1078">
        <v>5</v>
      </c>
      <c r="H1078" t="str">
        <f t="shared" si="20"/>
        <v>170135</v>
      </c>
      <c r="I1078" t="s">
        <v>2715</v>
      </c>
      <c r="J1078" t="s">
        <v>338</v>
      </c>
      <c r="K1078">
        <v>683</v>
      </c>
      <c r="L1078">
        <v>2446536781</v>
      </c>
      <c r="M1078">
        <v>168</v>
      </c>
      <c r="N1078">
        <v>1354440800</v>
      </c>
    </row>
    <row r="1079" spans="6:14" x14ac:dyDescent="0.2">
      <c r="F1079" s="3">
        <v>17042</v>
      </c>
      <c r="G1079">
        <v>0</v>
      </c>
      <c r="H1079" t="str">
        <f t="shared" si="20"/>
        <v>170420</v>
      </c>
      <c r="I1079" t="s">
        <v>2712</v>
      </c>
      <c r="J1079" t="s">
        <v>339</v>
      </c>
      <c r="K1079">
        <v>39</v>
      </c>
      <c r="L1079">
        <v>509569520</v>
      </c>
    </row>
    <row r="1080" spans="6:14" x14ac:dyDescent="0.2">
      <c r="F1080" s="3">
        <v>17042</v>
      </c>
      <c r="G1080">
        <v>1</v>
      </c>
      <c r="H1080" t="str">
        <f t="shared" si="20"/>
        <v>170421</v>
      </c>
      <c r="I1080" t="s">
        <v>2712</v>
      </c>
      <c r="J1080" t="s">
        <v>339</v>
      </c>
      <c r="K1080">
        <v>353</v>
      </c>
      <c r="L1080">
        <v>160275780</v>
      </c>
      <c r="M1080">
        <v>1</v>
      </c>
      <c r="N1080">
        <v>5823900</v>
      </c>
    </row>
    <row r="1081" spans="6:14" x14ac:dyDescent="0.2">
      <c r="F1081" s="3">
        <v>17042</v>
      </c>
      <c r="G1081">
        <v>2</v>
      </c>
      <c r="H1081" t="str">
        <f t="shared" si="20"/>
        <v>170422</v>
      </c>
      <c r="I1081" t="s">
        <v>2712</v>
      </c>
      <c r="J1081" t="s">
        <v>339</v>
      </c>
      <c r="K1081">
        <v>616</v>
      </c>
      <c r="L1081">
        <v>808576830</v>
      </c>
      <c r="M1081">
        <v>6</v>
      </c>
      <c r="N1081">
        <v>81261900</v>
      </c>
    </row>
    <row r="1082" spans="6:14" x14ac:dyDescent="0.2">
      <c r="F1082" s="3">
        <v>17042</v>
      </c>
      <c r="G1082">
        <v>3</v>
      </c>
      <c r="H1082" t="str">
        <f t="shared" si="20"/>
        <v>170423</v>
      </c>
      <c r="I1082" t="s">
        <v>2712</v>
      </c>
      <c r="J1082" t="s">
        <v>339</v>
      </c>
      <c r="K1082">
        <v>932</v>
      </c>
      <c r="L1082">
        <v>1656180300</v>
      </c>
      <c r="M1082">
        <v>6</v>
      </c>
      <c r="N1082">
        <v>40421880</v>
      </c>
    </row>
    <row r="1083" spans="6:14" x14ac:dyDescent="0.2">
      <c r="F1083" s="3">
        <v>17042</v>
      </c>
      <c r="G1083">
        <v>4</v>
      </c>
      <c r="H1083" t="str">
        <f t="shared" si="20"/>
        <v>170424</v>
      </c>
      <c r="I1083" t="s">
        <v>2712</v>
      </c>
      <c r="J1083" t="s">
        <v>339</v>
      </c>
      <c r="K1083">
        <v>1407</v>
      </c>
      <c r="L1083">
        <v>2999919820</v>
      </c>
      <c r="M1083">
        <v>84</v>
      </c>
      <c r="N1083">
        <v>888532290</v>
      </c>
    </row>
    <row r="1084" spans="6:14" x14ac:dyDescent="0.2">
      <c r="F1084" s="3">
        <v>17042</v>
      </c>
      <c r="G1084">
        <v>5</v>
      </c>
      <c r="H1084" t="str">
        <f t="shared" si="20"/>
        <v>170425</v>
      </c>
      <c r="I1084" t="s">
        <v>2712</v>
      </c>
      <c r="J1084" t="s">
        <v>339</v>
      </c>
      <c r="K1084">
        <v>1190</v>
      </c>
      <c r="L1084">
        <v>4665501320</v>
      </c>
      <c r="M1084">
        <v>156</v>
      </c>
      <c r="N1084">
        <v>2522808540</v>
      </c>
    </row>
    <row r="1085" spans="6:14" x14ac:dyDescent="0.2">
      <c r="F1085" s="3">
        <v>17050</v>
      </c>
      <c r="G1085">
        <v>0</v>
      </c>
      <c r="H1085" t="str">
        <f t="shared" si="20"/>
        <v>170500</v>
      </c>
      <c r="I1085" t="s">
        <v>2708</v>
      </c>
      <c r="J1085" t="s">
        <v>340</v>
      </c>
      <c r="K1085">
        <v>3</v>
      </c>
      <c r="L1085">
        <v>11542400</v>
      </c>
    </row>
    <row r="1086" spans="6:14" x14ac:dyDescent="0.2">
      <c r="F1086" s="3">
        <v>17050</v>
      </c>
      <c r="G1086">
        <v>1</v>
      </c>
      <c r="H1086" t="str">
        <f t="shared" si="20"/>
        <v>170501</v>
      </c>
      <c r="I1086" t="s">
        <v>2708</v>
      </c>
      <c r="J1086" t="s">
        <v>340</v>
      </c>
      <c r="K1086">
        <v>275</v>
      </c>
      <c r="L1086">
        <v>29225260</v>
      </c>
    </row>
    <row r="1087" spans="6:14" x14ac:dyDescent="0.2">
      <c r="F1087" s="3">
        <v>17050</v>
      </c>
      <c r="G1087">
        <v>2</v>
      </c>
      <c r="H1087" t="str">
        <f t="shared" si="20"/>
        <v>170502</v>
      </c>
      <c r="I1087" t="s">
        <v>2708</v>
      </c>
      <c r="J1087" t="s">
        <v>340</v>
      </c>
      <c r="K1087">
        <v>183</v>
      </c>
      <c r="L1087">
        <v>21603560</v>
      </c>
    </row>
    <row r="1088" spans="6:14" x14ac:dyDescent="0.2">
      <c r="F1088" s="3">
        <v>17050</v>
      </c>
      <c r="G1088">
        <v>3</v>
      </c>
      <c r="H1088" t="str">
        <f t="shared" si="20"/>
        <v>170503</v>
      </c>
      <c r="I1088" t="s">
        <v>2708</v>
      </c>
      <c r="J1088" t="s">
        <v>340</v>
      </c>
      <c r="K1088">
        <v>322</v>
      </c>
      <c r="L1088">
        <v>53521280</v>
      </c>
      <c r="M1088">
        <v>3</v>
      </c>
      <c r="N1088">
        <v>1597600</v>
      </c>
    </row>
    <row r="1089" spans="6:14" x14ac:dyDescent="0.2">
      <c r="F1089" s="3">
        <v>17050</v>
      </c>
      <c r="G1089">
        <v>4</v>
      </c>
      <c r="H1089" t="str">
        <f t="shared" si="20"/>
        <v>170504</v>
      </c>
      <c r="I1089" t="s">
        <v>2708</v>
      </c>
      <c r="J1089" t="s">
        <v>340</v>
      </c>
      <c r="K1089">
        <v>479</v>
      </c>
      <c r="L1089">
        <v>174870100</v>
      </c>
      <c r="M1089">
        <v>5</v>
      </c>
      <c r="N1089">
        <v>1462800</v>
      </c>
    </row>
    <row r="1090" spans="6:14" x14ac:dyDescent="0.2">
      <c r="F1090" s="3">
        <v>17050</v>
      </c>
      <c r="G1090">
        <v>5</v>
      </c>
      <c r="H1090" t="str">
        <f t="shared" si="20"/>
        <v>170505</v>
      </c>
      <c r="I1090" t="s">
        <v>2708</v>
      </c>
      <c r="J1090" t="s">
        <v>340</v>
      </c>
      <c r="K1090">
        <v>634</v>
      </c>
      <c r="L1090">
        <v>348017860</v>
      </c>
      <c r="M1090">
        <v>73</v>
      </c>
      <c r="N1090">
        <v>102377120</v>
      </c>
    </row>
    <row r="1091" spans="6:14" x14ac:dyDescent="0.2">
      <c r="F1091" s="3">
        <v>17088</v>
      </c>
      <c r="G1091">
        <v>0</v>
      </c>
      <c r="H1091" t="str">
        <f t="shared" ref="H1091:H1154" si="21">F1091&amp;G1091</f>
        <v>170880</v>
      </c>
      <c r="I1091" t="s">
        <v>2708</v>
      </c>
      <c r="J1091" t="s">
        <v>341</v>
      </c>
      <c r="K1091">
        <v>17</v>
      </c>
      <c r="L1091">
        <v>16118400</v>
      </c>
    </row>
    <row r="1092" spans="6:14" x14ac:dyDescent="0.2">
      <c r="F1092" s="3">
        <v>17088</v>
      </c>
      <c r="G1092">
        <v>1</v>
      </c>
      <c r="H1092" t="str">
        <f t="shared" si="21"/>
        <v>170881</v>
      </c>
      <c r="I1092" t="s">
        <v>2708</v>
      </c>
      <c r="J1092" t="s">
        <v>341</v>
      </c>
      <c r="K1092">
        <v>168</v>
      </c>
      <c r="L1092">
        <v>47393630</v>
      </c>
      <c r="M1092">
        <v>1</v>
      </c>
      <c r="N1092">
        <v>3582480</v>
      </c>
    </row>
    <row r="1093" spans="6:14" x14ac:dyDescent="0.2">
      <c r="F1093" s="3">
        <v>17088</v>
      </c>
      <c r="G1093">
        <v>2</v>
      </c>
      <c r="H1093" t="str">
        <f t="shared" si="21"/>
        <v>170882</v>
      </c>
      <c r="I1093" t="s">
        <v>2708</v>
      </c>
      <c r="J1093" t="s">
        <v>341</v>
      </c>
      <c r="K1093">
        <v>214</v>
      </c>
      <c r="L1093">
        <v>136333910</v>
      </c>
      <c r="M1093">
        <v>1</v>
      </c>
      <c r="N1093">
        <v>690400</v>
      </c>
    </row>
    <row r="1094" spans="6:14" x14ac:dyDescent="0.2">
      <c r="F1094" s="3">
        <v>17088</v>
      </c>
      <c r="G1094">
        <v>3</v>
      </c>
      <c r="H1094" t="str">
        <f t="shared" si="21"/>
        <v>170883</v>
      </c>
      <c r="I1094" t="s">
        <v>2708</v>
      </c>
      <c r="J1094" t="s">
        <v>341</v>
      </c>
      <c r="K1094">
        <v>222</v>
      </c>
      <c r="L1094">
        <v>123338480</v>
      </c>
    </row>
    <row r="1095" spans="6:14" x14ac:dyDescent="0.2">
      <c r="F1095" s="3">
        <v>17088</v>
      </c>
      <c r="G1095">
        <v>4</v>
      </c>
      <c r="H1095" t="str">
        <f t="shared" si="21"/>
        <v>170884</v>
      </c>
      <c r="I1095" t="s">
        <v>2708</v>
      </c>
      <c r="J1095" t="s">
        <v>341</v>
      </c>
      <c r="K1095">
        <v>95</v>
      </c>
      <c r="L1095">
        <v>77572520</v>
      </c>
      <c r="M1095">
        <v>1</v>
      </c>
      <c r="N1095">
        <v>485600</v>
      </c>
    </row>
    <row r="1096" spans="6:14" x14ac:dyDescent="0.2">
      <c r="F1096" s="3">
        <v>17088</v>
      </c>
      <c r="G1096">
        <v>5</v>
      </c>
      <c r="H1096" t="str">
        <f t="shared" si="21"/>
        <v>170885</v>
      </c>
      <c r="I1096" t="s">
        <v>2708</v>
      </c>
      <c r="J1096" t="s">
        <v>341</v>
      </c>
      <c r="K1096">
        <v>363</v>
      </c>
      <c r="L1096">
        <v>621034390</v>
      </c>
      <c r="M1096">
        <v>45</v>
      </c>
      <c r="N1096">
        <v>168047440</v>
      </c>
    </row>
    <row r="1097" spans="6:14" x14ac:dyDescent="0.2">
      <c r="F1097" s="3">
        <v>17174</v>
      </c>
      <c r="G1097">
        <v>0</v>
      </c>
      <c r="H1097" t="str">
        <f t="shared" si="21"/>
        <v>171740</v>
      </c>
      <c r="I1097" t="s">
        <v>2708</v>
      </c>
      <c r="J1097" t="s">
        <v>342</v>
      </c>
      <c r="K1097">
        <v>49</v>
      </c>
      <c r="L1097">
        <v>331288800</v>
      </c>
    </row>
    <row r="1098" spans="6:14" x14ac:dyDescent="0.2">
      <c r="F1098" s="3">
        <v>17174</v>
      </c>
      <c r="G1098">
        <v>1</v>
      </c>
      <c r="H1098" t="str">
        <f t="shared" si="21"/>
        <v>171741</v>
      </c>
      <c r="I1098" t="s">
        <v>2708</v>
      </c>
      <c r="J1098" t="s">
        <v>342</v>
      </c>
      <c r="K1098">
        <v>901</v>
      </c>
      <c r="L1098">
        <v>467449840</v>
      </c>
      <c r="M1098">
        <v>3</v>
      </c>
      <c r="N1098">
        <v>56708720</v>
      </c>
    </row>
    <row r="1099" spans="6:14" x14ac:dyDescent="0.2">
      <c r="F1099" s="3">
        <v>17174</v>
      </c>
      <c r="G1099">
        <v>2</v>
      </c>
      <c r="H1099" t="str">
        <f t="shared" si="21"/>
        <v>171742</v>
      </c>
      <c r="I1099" t="s">
        <v>2708</v>
      </c>
      <c r="J1099" t="s">
        <v>342</v>
      </c>
      <c r="K1099">
        <v>556</v>
      </c>
      <c r="L1099">
        <v>493833440</v>
      </c>
      <c r="M1099">
        <v>8</v>
      </c>
      <c r="N1099">
        <v>106125520</v>
      </c>
    </row>
    <row r="1100" spans="6:14" x14ac:dyDescent="0.2">
      <c r="F1100" s="3">
        <v>17174</v>
      </c>
      <c r="G1100">
        <v>3</v>
      </c>
      <c r="H1100" t="str">
        <f t="shared" si="21"/>
        <v>171743</v>
      </c>
      <c r="I1100" t="s">
        <v>2708</v>
      </c>
      <c r="J1100" t="s">
        <v>342</v>
      </c>
      <c r="K1100">
        <v>2551</v>
      </c>
      <c r="L1100">
        <v>2988661653.5999999</v>
      </c>
      <c r="M1100">
        <v>15</v>
      </c>
      <c r="N1100">
        <v>313924480</v>
      </c>
    </row>
    <row r="1101" spans="6:14" x14ac:dyDescent="0.2">
      <c r="F1101" s="3">
        <v>17174</v>
      </c>
      <c r="G1101">
        <v>4</v>
      </c>
      <c r="H1101" t="str">
        <f t="shared" si="21"/>
        <v>171744</v>
      </c>
      <c r="I1101" t="s">
        <v>2708</v>
      </c>
      <c r="J1101" t="s">
        <v>342</v>
      </c>
      <c r="K1101">
        <v>3104</v>
      </c>
      <c r="L1101">
        <v>10160724420</v>
      </c>
      <c r="M1101">
        <v>50</v>
      </c>
      <c r="N1101">
        <v>636663840</v>
      </c>
    </row>
    <row r="1102" spans="6:14" x14ac:dyDescent="0.2">
      <c r="F1102" s="3">
        <v>17174</v>
      </c>
      <c r="G1102">
        <v>5</v>
      </c>
      <c r="H1102" t="str">
        <f t="shared" si="21"/>
        <v>171745</v>
      </c>
      <c r="I1102" t="s">
        <v>2708</v>
      </c>
      <c r="J1102" t="s">
        <v>342</v>
      </c>
      <c r="K1102">
        <v>3410</v>
      </c>
      <c r="L1102">
        <v>25057884090</v>
      </c>
      <c r="M1102">
        <v>330</v>
      </c>
      <c r="N1102">
        <v>4296543200</v>
      </c>
    </row>
    <row r="1103" spans="6:14" x14ac:dyDescent="0.2">
      <c r="F1103" s="3">
        <v>17272</v>
      </c>
      <c r="G1103">
        <v>0</v>
      </c>
      <c r="H1103" t="str">
        <f t="shared" si="21"/>
        <v>172720</v>
      </c>
      <c r="I1103" t="s">
        <v>2708</v>
      </c>
      <c r="J1103" t="s">
        <v>343</v>
      </c>
      <c r="K1103">
        <v>24</v>
      </c>
      <c r="L1103">
        <v>3979960</v>
      </c>
    </row>
    <row r="1104" spans="6:14" x14ac:dyDescent="0.2">
      <c r="F1104" s="3">
        <v>17272</v>
      </c>
      <c r="G1104">
        <v>1</v>
      </c>
      <c r="H1104" t="str">
        <f t="shared" si="21"/>
        <v>172721</v>
      </c>
      <c r="I1104" t="s">
        <v>2708</v>
      </c>
      <c r="J1104" t="s">
        <v>343</v>
      </c>
      <c r="K1104">
        <v>202</v>
      </c>
      <c r="L1104">
        <v>48262430</v>
      </c>
    </row>
    <row r="1105" spans="6:14" x14ac:dyDescent="0.2">
      <c r="F1105" s="3">
        <v>17272</v>
      </c>
      <c r="G1105">
        <v>2</v>
      </c>
      <c r="H1105" t="str">
        <f t="shared" si="21"/>
        <v>172722</v>
      </c>
      <c r="I1105" t="s">
        <v>2708</v>
      </c>
      <c r="J1105" t="s">
        <v>343</v>
      </c>
      <c r="K1105">
        <v>185</v>
      </c>
      <c r="L1105">
        <v>51731550</v>
      </c>
    </row>
    <row r="1106" spans="6:14" x14ac:dyDescent="0.2">
      <c r="F1106" s="3">
        <v>17272</v>
      </c>
      <c r="G1106">
        <v>3</v>
      </c>
      <c r="H1106" t="str">
        <f t="shared" si="21"/>
        <v>172723</v>
      </c>
      <c r="I1106" t="s">
        <v>2708</v>
      </c>
      <c r="J1106" t="s">
        <v>343</v>
      </c>
      <c r="K1106">
        <v>279</v>
      </c>
      <c r="L1106">
        <v>106461950</v>
      </c>
    </row>
    <row r="1107" spans="6:14" x14ac:dyDescent="0.2">
      <c r="F1107" s="3">
        <v>17272</v>
      </c>
      <c r="G1107">
        <v>4</v>
      </c>
      <c r="H1107" t="str">
        <f t="shared" si="21"/>
        <v>172724</v>
      </c>
      <c r="I1107" t="s">
        <v>2708</v>
      </c>
      <c r="J1107" t="s">
        <v>343</v>
      </c>
      <c r="K1107">
        <v>277</v>
      </c>
      <c r="L1107">
        <v>292443420</v>
      </c>
      <c r="M1107">
        <v>2</v>
      </c>
      <c r="N1107">
        <v>5431440</v>
      </c>
    </row>
    <row r="1108" spans="6:14" x14ac:dyDescent="0.2">
      <c r="F1108" s="3">
        <v>17272</v>
      </c>
      <c r="G1108">
        <v>5</v>
      </c>
      <c r="H1108" t="str">
        <f t="shared" si="21"/>
        <v>172725</v>
      </c>
      <c r="I1108" t="s">
        <v>2708</v>
      </c>
      <c r="J1108" t="s">
        <v>343</v>
      </c>
      <c r="K1108">
        <v>267</v>
      </c>
      <c r="L1108">
        <v>605574910</v>
      </c>
      <c r="M1108">
        <v>8</v>
      </c>
      <c r="N1108">
        <v>26418480</v>
      </c>
    </row>
    <row r="1109" spans="6:14" x14ac:dyDescent="0.2">
      <c r="F1109" s="3">
        <v>17380</v>
      </c>
      <c r="G1109">
        <v>0</v>
      </c>
      <c r="H1109" t="str">
        <f t="shared" si="21"/>
        <v>173800</v>
      </c>
      <c r="I1109" t="s">
        <v>2708</v>
      </c>
      <c r="J1109" t="s">
        <v>344</v>
      </c>
      <c r="K1109">
        <v>81</v>
      </c>
      <c r="L1109">
        <v>228117010</v>
      </c>
      <c r="M1109">
        <v>2</v>
      </c>
      <c r="N1109">
        <v>2997200</v>
      </c>
    </row>
    <row r="1110" spans="6:14" x14ac:dyDescent="0.2">
      <c r="F1110" s="3">
        <v>17380</v>
      </c>
      <c r="G1110">
        <v>1</v>
      </c>
      <c r="H1110" t="str">
        <f t="shared" si="21"/>
        <v>173801</v>
      </c>
      <c r="I1110" t="s">
        <v>2708</v>
      </c>
      <c r="J1110" t="s">
        <v>344</v>
      </c>
      <c r="K1110">
        <v>1076</v>
      </c>
      <c r="L1110">
        <v>3946347650</v>
      </c>
      <c r="M1110">
        <v>4</v>
      </c>
      <c r="N1110">
        <v>175900960</v>
      </c>
    </row>
    <row r="1111" spans="6:14" x14ac:dyDescent="0.2">
      <c r="F1111" s="3">
        <v>17380</v>
      </c>
      <c r="G1111">
        <v>2</v>
      </c>
      <c r="H1111" t="str">
        <f t="shared" si="21"/>
        <v>173802</v>
      </c>
      <c r="I1111" t="s">
        <v>2708</v>
      </c>
      <c r="J1111" t="s">
        <v>344</v>
      </c>
      <c r="K1111">
        <v>2207</v>
      </c>
      <c r="L1111">
        <v>4972526780</v>
      </c>
      <c r="M1111">
        <v>14</v>
      </c>
      <c r="N1111">
        <v>346093520</v>
      </c>
    </row>
    <row r="1112" spans="6:14" x14ac:dyDescent="0.2">
      <c r="F1112" s="3">
        <v>17380</v>
      </c>
      <c r="G1112">
        <v>3</v>
      </c>
      <c r="H1112" t="str">
        <f t="shared" si="21"/>
        <v>173803</v>
      </c>
      <c r="I1112" t="s">
        <v>2708</v>
      </c>
      <c r="J1112" t="s">
        <v>344</v>
      </c>
      <c r="K1112">
        <v>4828</v>
      </c>
      <c r="L1112">
        <v>5471300660</v>
      </c>
      <c r="M1112">
        <v>34</v>
      </c>
      <c r="N1112">
        <v>446225360</v>
      </c>
    </row>
    <row r="1113" spans="6:14" x14ac:dyDescent="0.2">
      <c r="F1113" s="3">
        <v>17380</v>
      </c>
      <c r="G1113">
        <v>4</v>
      </c>
      <c r="H1113" t="str">
        <f t="shared" si="21"/>
        <v>173804</v>
      </c>
      <c r="I1113" t="s">
        <v>2708</v>
      </c>
      <c r="J1113" t="s">
        <v>344</v>
      </c>
      <c r="K1113">
        <v>6330</v>
      </c>
      <c r="L1113">
        <v>7827105580</v>
      </c>
      <c r="M1113">
        <v>73</v>
      </c>
      <c r="N1113">
        <v>267848240</v>
      </c>
    </row>
    <row r="1114" spans="6:14" x14ac:dyDescent="0.2">
      <c r="F1114" s="3">
        <v>17380</v>
      </c>
      <c r="G1114">
        <v>5</v>
      </c>
      <c r="H1114" t="str">
        <f t="shared" si="21"/>
        <v>173805</v>
      </c>
      <c r="I1114" t="s">
        <v>2708</v>
      </c>
      <c r="J1114" t="s">
        <v>344</v>
      </c>
      <c r="K1114">
        <v>4187</v>
      </c>
      <c r="L1114">
        <v>19763946990</v>
      </c>
      <c r="M1114">
        <v>1227</v>
      </c>
      <c r="N1114">
        <v>6434736480</v>
      </c>
    </row>
    <row r="1115" spans="6:14" x14ac:dyDescent="0.2">
      <c r="F1115" s="3">
        <v>17388</v>
      </c>
      <c r="G1115">
        <v>1</v>
      </c>
      <c r="H1115" t="str">
        <f t="shared" si="21"/>
        <v>173881</v>
      </c>
      <c r="I1115" t="s">
        <v>2708</v>
      </c>
      <c r="J1115" t="s">
        <v>345</v>
      </c>
      <c r="K1115">
        <v>43</v>
      </c>
      <c r="L1115">
        <v>61069050</v>
      </c>
    </row>
    <row r="1116" spans="6:14" x14ac:dyDescent="0.2">
      <c r="F1116" s="3">
        <v>17388</v>
      </c>
      <c r="G1116">
        <v>2</v>
      </c>
      <c r="H1116" t="str">
        <f t="shared" si="21"/>
        <v>173882</v>
      </c>
      <c r="I1116" t="s">
        <v>2708</v>
      </c>
      <c r="J1116" t="s">
        <v>345</v>
      </c>
      <c r="K1116">
        <v>185</v>
      </c>
      <c r="L1116">
        <v>113882160</v>
      </c>
    </row>
    <row r="1117" spans="6:14" x14ac:dyDescent="0.2">
      <c r="F1117" s="3">
        <v>17388</v>
      </c>
      <c r="G1117">
        <v>3</v>
      </c>
      <c r="H1117" t="str">
        <f t="shared" si="21"/>
        <v>173883</v>
      </c>
      <c r="I1117" t="s">
        <v>2708</v>
      </c>
      <c r="J1117" t="s">
        <v>345</v>
      </c>
      <c r="K1117">
        <v>89</v>
      </c>
      <c r="L1117">
        <v>56955360</v>
      </c>
    </row>
    <row r="1118" spans="6:14" x14ac:dyDescent="0.2">
      <c r="F1118" s="3">
        <v>17388</v>
      </c>
      <c r="G1118">
        <v>4</v>
      </c>
      <c r="H1118" t="str">
        <f t="shared" si="21"/>
        <v>173884</v>
      </c>
      <c r="I1118" t="s">
        <v>2708</v>
      </c>
      <c r="J1118" t="s">
        <v>345</v>
      </c>
      <c r="K1118">
        <v>162</v>
      </c>
      <c r="L1118">
        <v>76551540</v>
      </c>
    </row>
    <row r="1119" spans="6:14" x14ac:dyDescent="0.2">
      <c r="F1119" s="3">
        <v>17388</v>
      </c>
      <c r="G1119">
        <v>5</v>
      </c>
      <c r="H1119" t="str">
        <f t="shared" si="21"/>
        <v>173885</v>
      </c>
      <c r="I1119" t="s">
        <v>2708</v>
      </c>
      <c r="J1119" t="s">
        <v>345</v>
      </c>
      <c r="K1119">
        <v>261</v>
      </c>
      <c r="L1119">
        <v>452512950</v>
      </c>
      <c r="M1119">
        <v>4</v>
      </c>
      <c r="N1119">
        <v>9876160</v>
      </c>
    </row>
    <row r="1120" spans="6:14" x14ac:dyDescent="0.2">
      <c r="F1120" s="3">
        <v>17433</v>
      </c>
      <c r="G1120">
        <v>0</v>
      </c>
      <c r="H1120" t="str">
        <f t="shared" si="21"/>
        <v>174330</v>
      </c>
      <c r="I1120" t="s">
        <v>2708</v>
      </c>
      <c r="J1120" t="s">
        <v>346</v>
      </c>
      <c r="K1120">
        <v>31</v>
      </c>
      <c r="L1120">
        <v>2167880</v>
      </c>
    </row>
    <row r="1121" spans="6:14" x14ac:dyDescent="0.2">
      <c r="F1121" s="3">
        <v>17433</v>
      </c>
      <c r="G1121">
        <v>1</v>
      </c>
      <c r="H1121" t="str">
        <f t="shared" si="21"/>
        <v>174331</v>
      </c>
      <c r="I1121" t="s">
        <v>2708</v>
      </c>
      <c r="J1121" t="s">
        <v>346</v>
      </c>
      <c r="K1121">
        <v>466</v>
      </c>
      <c r="L1121">
        <v>128239550</v>
      </c>
      <c r="M1121">
        <v>2</v>
      </c>
      <c r="N1121">
        <v>1442960</v>
      </c>
    </row>
    <row r="1122" spans="6:14" x14ac:dyDescent="0.2">
      <c r="F1122" s="3">
        <v>17433</v>
      </c>
      <c r="G1122">
        <v>2</v>
      </c>
      <c r="H1122" t="str">
        <f t="shared" si="21"/>
        <v>174332</v>
      </c>
      <c r="I1122" t="s">
        <v>2708</v>
      </c>
      <c r="J1122" t="s">
        <v>346</v>
      </c>
      <c r="K1122">
        <v>101</v>
      </c>
      <c r="L1122">
        <v>27923260</v>
      </c>
    </row>
    <row r="1123" spans="6:14" x14ac:dyDescent="0.2">
      <c r="F1123" s="3">
        <v>17433</v>
      </c>
      <c r="G1123">
        <v>3</v>
      </c>
      <c r="H1123" t="str">
        <f t="shared" si="21"/>
        <v>174333</v>
      </c>
      <c r="I1123" t="s">
        <v>2708</v>
      </c>
      <c r="J1123" t="s">
        <v>346</v>
      </c>
      <c r="K1123">
        <v>312</v>
      </c>
      <c r="L1123">
        <v>139347520</v>
      </c>
      <c r="M1123">
        <v>3</v>
      </c>
      <c r="N1123">
        <v>4327200</v>
      </c>
    </row>
    <row r="1124" spans="6:14" x14ac:dyDescent="0.2">
      <c r="F1124" s="3">
        <v>17433</v>
      </c>
      <c r="G1124">
        <v>4</v>
      </c>
      <c r="H1124" t="str">
        <f t="shared" si="21"/>
        <v>174334</v>
      </c>
      <c r="I1124" t="s">
        <v>2708</v>
      </c>
      <c r="J1124" t="s">
        <v>346</v>
      </c>
      <c r="K1124">
        <v>609</v>
      </c>
      <c r="L1124">
        <v>328778310</v>
      </c>
      <c r="M1124">
        <v>6</v>
      </c>
      <c r="N1124">
        <v>6823440</v>
      </c>
    </row>
    <row r="1125" spans="6:14" x14ac:dyDescent="0.2">
      <c r="F1125" s="3">
        <v>17433</v>
      </c>
      <c r="G1125">
        <v>5</v>
      </c>
      <c r="H1125" t="str">
        <f t="shared" si="21"/>
        <v>174335</v>
      </c>
      <c r="I1125" t="s">
        <v>2708</v>
      </c>
      <c r="J1125" t="s">
        <v>346</v>
      </c>
      <c r="K1125">
        <v>1196</v>
      </c>
      <c r="L1125">
        <v>1389014660</v>
      </c>
      <c r="M1125">
        <v>129</v>
      </c>
      <c r="N1125">
        <v>380093760</v>
      </c>
    </row>
    <row r="1126" spans="6:14" x14ac:dyDescent="0.2">
      <c r="F1126" s="3">
        <v>17442</v>
      </c>
      <c r="G1126">
        <v>0</v>
      </c>
      <c r="H1126" t="str">
        <f t="shared" si="21"/>
        <v>174420</v>
      </c>
      <c r="I1126" t="s">
        <v>2708</v>
      </c>
      <c r="J1126" t="s">
        <v>347</v>
      </c>
      <c r="K1126">
        <v>240</v>
      </c>
      <c r="L1126">
        <v>132155220</v>
      </c>
      <c r="M1126">
        <v>2</v>
      </c>
      <c r="N1126">
        <v>180160</v>
      </c>
    </row>
    <row r="1127" spans="6:14" x14ac:dyDescent="0.2">
      <c r="F1127" s="3">
        <v>17442</v>
      </c>
      <c r="G1127">
        <v>1</v>
      </c>
      <c r="H1127" t="str">
        <f t="shared" si="21"/>
        <v>174421</v>
      </c>
      <c r="I1127" t="s">
        <v>2708</v>
      </c>
      <c r="J1127" t="s">
        <v>347</v>
      </c>
      <c r="K1127">
        <v>25</v>
      </c>
      <c r="L1127">
        <v>13488910</v>
      </c>
      <c r="M1127">
        <v>11</v>
      </c>
      <c r="N1127">
        <v>6800</v>
      </c>
    </row>
    <row r="1128" spans="6:14" x14ac:dyDescent="0.2">
      <c r="F1128" s="3">
        <v>17442</v>
      </c>
      <c r="G1128">
        <v>2</v>
      </c>
      <c r="H1128" t="str">
        <f t="shared" si="21"/>
        <v>174422</v>
      </c>
      <c r="I1128" t="s">
        <v>2708</v>
      </c>
      <c r="J1128" t="s">
        <v>347</v>
      </c>
      <c r="K1128">
        <v>68</v>
      </c>
      <c r="L1128">
        <v>79921090</v>
      </c>
      <c r="M1128">
        <v>8</v>
      </c>
      <c r="N1128">
        <v>6004320</v>
      </c>
    </row>
    <row r="1129" spans="6:14" x14ac:dyDescent="0.2">
      <c r="F1129" s="3">
        <v>17442</v>
      </c>
      <c r="G1129">
        <v>3</v>
      </c>
      <c r="H1129" t="str">
        <f t="shared" si="21"/>
        <v>174423</v>
      </c>
      <c r="I1129" t="s">
        <v>2708</v>
      </c>
      <c r="J1129" t="s">
        <v>347</v>
      </c>
      <c r="K1129">
        <v>49</v>
      </c>
      <c r="L1129">
        <v>59338580</v>
      </c>
      <c r="M1129">
        <v>5</v>
      </c>
      <c r="N1129">
        <v>14141200</v>
      </c>
    </row>
    <row r="1130" spans="6:14" x14ac:dyDescent="0.2">
      <c r="F1130" s="3">
        <v>17442</v>
      </c>
      <c r="G1130">
        <v>4</v>
      </c>
      <c r="H1130" t="str">
        <f t="shared" si="21"/>
        <v>174424</v>
      </c>
      <c r="I1130" t="s">
        <v>2708</v>
      </c>
      <c r="J1130" t="s">
        <v>347</v>
      </c>
      <c r="K1130">
        <v>47</v>
      </c>
      <c r="L1130">
        <v>58295040</v>
      </c>
      <c r="M1130">
        <v>7</v>
      </c>
      <c r="N1130">
        <v>7030480</v>
      </c>
    </row>
    <row r="1131" spans="6:14" x14ac:dyDescent="0.2">
      <c r="F1131" s="3">
        <v>17442</v>
      </c>
      <c r="G1131">
        <v>5</v>
      </c>
      <c r="H1131" t="str">
        <f t="shared" si="21"/>
        <v>174425</v>
      </c>
      <c r="I1131" t="s">
        <v>2708</v>
      </c>
      <c r="J1131" t="s">
        <v>347</v>
      </c>
      <c r="K1131">
        <v>7</v>
      </c>
      <c r="L1131">
        <v>3066000</v>
      </c>
    </row>
    <row r="1132" spans="6:14" x14ac:dyDescent="0.2">
      <c r="F1132" s="3">
        <v>17444</v>
      </c>
      <c r="G1132">
        <v>0</v>
      </c>
      <c r="H1132" t="str">
        <f t="shared" si="21"/>
        <v>174440</v>
      </c>
      <c r="I1132" t="s">
        <v>2708</v>
      </c>
      <c r="J1132" t="s">
        <v>348</v>
      </c>
      <c r="K1132">
        <v>253</v>
      </c>
      <c r="L1132">
        <v>79862290</v>
      </c>
      <c r="M1132">
        <v>1</v>
      </c>
      <c r="N1132">
        <v>750080</v>
      </c>
    </row>
    <row r="1133" spans="6:14" x14ac:dyDescent="0.2">
      <c r="F1133" s="3">
        <v>17444</v>
      </c>
      <c r="G1133">
        <v>1</v>
      </c>
      <c r="H1133" t="str">
        <f t="shared" si="21"/>
        <v>174441</v>
      </c>
      <c r="I1133" t="s">
        <v>2708</v>
      </c>
      <c r="J1133" t="s">
        <v>348</v>
      </c>
      <c r="K1133">
        <v>20</v>
      </c>
      <c r="L1133">
        <v>1916560</v>
      </c>
    </row>
    <row r="1134" spans="6:14" x14ac:dyDescent="0.2">
      <c r="F1134" s="3">
        <v>17444</v>
      </c>
      <c r="G1134">
        <v>2</v>
      </c>
      <c r="H1134" t="str">
        <f t="shared" si="21"/>
        <v>174442</v>
      </c>
      <c r="I1134" t="s">
        <v>2708</v>
      </c>
      <c r="J1134" t="s">
        <v>348</v>
      </c>
      <c r="K1134">
        <v>160</v>
      </c>
      <c r="L1134">
        <v>39022670</v>
      </c>
    </row>
    <row r="1135" spans="6:14" x14ac:dyDescent="0.2">
      <c r="F1135" s="3">
        <v>17444</v>
      </c>
      <c r="G1135">
        <v>3</v>
      </c>
      <c r="H1135" t="str">
        <f t="shared" si="21"/>
        <v>174443</v>
      </c>
      <c r="I1135" t="s">
        <v>2708</v>
      </c>
      <c r="J1135" t="s">
        <v>348</v>
      </c>
      <c r="K1135">
        <v>333</v>
      </c>
      <c r="L1135">
        <v>93859630</v>
      </c>
      <c r="M1135">
        <v>3</v>
      </c>
      <c r="N1135">
        <v>4167360</v>
      </c>
    </row>
    <row r="1136" spans="6:14" x14ac:dyDescent="0.2">
      <c r="F1136" s="3">
        <v>17444</v>
      </c>
      <c r="G1136">
        <v>4</v>
      </c>
      <c r="H1136" t="str">
        <f t="shared" si="21"/>
        <v>174444</v>
      </c>
      <c r="I1136" t="s">
        <v>2708</v>
      </c>
      <c r="J1136" t="s">
        <v>348</v>
      </c>
      <c r="K1136">
        <v>282</v>
      </c>
      <c r="L1136">
        <v>161689090</v>
      </c>
      <c r="M1136">
        <v>13</v>
      </c>
      <c r="N1136">
        <v>76629920</v>
      </c>
    </row>
    <row r="1137" spans="6:14" x14ac:dyDescent="0.2">
      <c r="F1137" s="3">
        <v>17444</v>
      </c>
      <c r="G1137">
        <v>5</v>
      </c>
      <c r="H1137" t="str">
        <f t="shared" si="21"/>
        <v>174445</v>
      </c>
      <c r="I1137" t="s">
        <v>2708</v>
      </c>
      <c r="J1137" t="s">
        <v>348</v>
      </c>
      <c r="K1137">
        <v>590</v>
      </c>
      <c r="L1137">
        <v>639030510</v>
      </c>
      <c r="M1137">
        <v>74</v>
      </c>
      <c r="N1137">
        <v>142818400</v>
      </c>
    </row>
    <row r="1138" spans="6:14" x14ac:dyDescent="0.2">
      <c r="F1138" s="3">
        <v>17446</v>
      </c>
      <c r="G1138">
        <v>0</v>
      </c>
      <c r="H1138" t="str">
        <f t="shared" si="21"/>
        <v>174460</v>
      </c>
      <c r="I1138" t="s">
        <v>2710</v>
      </c>
      <c r="J1138" t="s">
        <v>349</v>
      </c>
      <c r="K1138">
        <v>8</v>
      </c>
      <c r="L1138">
        <v>534930</v>
      </c>
    </row>
    <row r="1139" spans="6:14" x14ac:dyDescent="0.2">
      <c r="F1139" s="3">
        <v>17446</v>
      </c>
      <c r="G1139">
        <v>1</v>
      </c>
      <c r="H1139" t="str">
        <f t="shared" si="21"/>
        <v>174461</v>
      </c>
      <c r="I1139" t="s">
        <v>2710</v>
      </c>
      <c r="J1139" t="s">
        <v>349</v>
      </c>
      <c r="K1139">
        <v>45</v>
      </c>
      <c r="L1139">
        <v>4520690</v>
      </c>
      <c r="M1139">
        <v>1</v>
      </c>
      <c r="N1139">
        <v>555280</v>
      </c>
    </row>
    <row r="1140" spans="6:14" x14ac:dyDescent="0.2">
      <c r="F1140" s="3">
        <v>17446</v>
      </c>
      <c r="G1140">
        <v>2</v>
      </c>
      <c r="H1140" t="str">
        <f t="shared" si="21"/>
        <v>174462</v>
      </c>
      <c r="I1140" t="s">
        <v>2710</v>
      </c>
      <c r="J1140" t="s">
        <v>349</v>
      </c>
      <c r="K1140">
        <v>59</v>
      </c>
      <c r="L1140">
        <v>11164200</v>
      </c>
      <c r="M1140">
        <v>2</v>
      </c>
      <c r="N1140">
        <v>435120</v>
      </c>
    </row>
    <row r="1141" spans="6:14" x14ac:dyDescent="0.2">
      <c r="F1141" s="3">
        <v>17446</v>
      </c>
      <c r="G1141">
        <v>3</v>
      </c>
      <c r="H1141" t="str">
        <f t="shared" si="21"/>
        <v>174463</v>
      </c>
      <c r="I1141" t="s">
        <v>2710</v>
      </c>
      <c r="J1141" t="s">
        <v>349</v>
      </c>
      <c r="K1141">
        <v>99</v>
      </c>
      <c r="L1141">
        <v>14793470</v>
      </c>
    </row>
    <row r="1142" spans="6:14" x14ac:dyDescent="0.2">
      <c r="F1142" s="3">
        <v>17446</v>
      </c>
      <c r="G1142">
        <v>4</v>
      </c>
      <c r="H1142" t="str">
        <f t="shared" si="21"/>
        <v>174464</v>
      </c>
      <c r="I1142" t="s">
        <v>2710</v>
      </c>
      <c r="J1142" t="s">
        <v>349</v>
      </c>
      <c r="K1142">
        <v>73</v>
      </c>
      <c r="L1142">
        <v>53209320</v>
      </c>
    </row>
    <row r="1143" spans="6:14" x14ac:dyDescent="0.2">
      <c r="F1143" s="3">
        <v>17446</v>
      </c>
      <c r="G1143">
        <v>5</v>
      </c>
      <c r="H1143" t="str">
        <f t="shared" si="21"/>
        <v>174465</v>
      </c>
      <c r="I1143" t="s">
        <v>2710</v>
      </c>
      <c r="J1143" t="s">
        <v>349</v>
      </c>
      <c r="K1143">
        <v>102</v>
      </c>
      <c r="L1143">
        <v>58498640</v>
      </c>
      <c r="M1143">
        <v>7</v>
      </c>
      <c r="N1143">
        <v>5491920</v>
      </c>
    </row>
    <row r="1144" spans="6:14" x14ac:dyDescent="0.2">
      <c r="F1144" s="3">
        <v>17486</v>
      </c>
      <c r="G1144">
        <v>0</v>
      </c>
      <c r="H1144" t="str">
        <f t="shared" si="21"/>
        <v>174860</v>
      </c>
      <c r="I1144" t="s">
        <v>2708</v>
      </c>
      <c r="J1144" t="s">
        <v>350</v>
      </c>
      <c r="K1144">
        <v>39</v>
      </c>
      <c r="L1144">
        <v>35031420</v>
      </c>
    </row>
    <row r="1145" spans="6:14" x14ac:dyDescent="0.2">
      <c r="F1145" s="3">
        <v>17486</v>
      </c>
      <c r="G1145">
        <v>1</v>
      </c>
      <c r="H1145" t="str">
        <f t="shared" si="21"/>
        <v>174861</v>
      </c>
      <c r="I1145" t="s">
        <v>2708</v>
      </c>
      <c r="J1145" t="s">
        <v>350</v>
      </c>
      <c r="K1145">
        <v>195</v>
      </c>
      <c r="L1145">
        <v>66370790</v>
      </c>
    </row>
    <row r="1146" spans="6:14" x14ac:dyDescent="0.2">
      <c r="F1146" s="3">
        <v>17486</v>
      </c>
      <c r="G1146">
        <v>2</v>
      </c>
      <c r="H1146" t="str">
        <f t="shared" si="21"/>
        <v>174862</v>
      </c>
      <c r="I1146" t="s">
        <v>2708</v>
      </c>
      <c r="J1146" t="s">
        <v>350</v>
      </c>
      <c r="K1146">
        <v>531</v>
      </c>
      <c r="L1146">
        <v>444841208</v>
      </c>
      <c r="M1146">
        <v>3</v>
      </c>
      <c r="N1146">
        <v>11967280</v>
      </c>
    </row>
    <row r="1147" spans="6:14" x14ac:dyDescent="0.2">
      <c r="F1147" s="3">
        <v>17486</v>
      </c>
      <c r="G1147">
        <v>3</v>
      </c>
      <c r="H1147" t="str">
        <f t="shared" si="21"/>
        <v>174863</v>
      </c>
      <c r="I1147" t="s">
        <v>2708</v>
      </c>
      <c r="J1147" t="s">
        <v>350</v>
      </c>
      <c r="K1147">
        <v>448</v>
      </c>
      <c r="L1147">
        <v>736269180</v>
      </c>
      <c r="M1147">
        <v>8</v>
      </c>
      <c r="N1147">
        <v>8719760</v>
      </c>
    </row>
    <row r="1148" spans="6:14" x14ac:dyDescent="0.2">
      <c r="F1148" s="3">
        <v>17486</v>
      </c>
      <c r="G1148">
        <v>4</v>
      </c>
      <c r="H1148" t="str">
        <f t="shared" si="21"/>
        <v>174864</v>
      </c>
      <c r="I1148" t="s">
        <v>2708</v>
      </c>
      <c r="J1148" t="s">
        <v>350</v>
      </c>
      <c r="K1148">
        <v>592</v>
      </c>
      <c r="L1148">
        <v>2015985012.8</v>
      </c>
      <c r="M1148">
        <v>6</v>
      </c>
      <c r="N1148">
        <v>41104800</v>
      </c>
    </row>
    <row r="1149" spans="6:14" x14ac:dyDescent="0.2">
      <c r="F1149" s="3">
        <v>17486</v>
      </c>
      <c r="G1149">
        <v>5</v>
      </c>
      <c r="H1149" t="str">
        <f t="shared" si="21"/>
        <v>174865</v>
      </c>
      <c r="I1149" t="s">
        <v>2708</v>
      </c>
      <c r="J1149" t="s">
        <v>350</v>
      </c>
      <c r="K1149">
        <v>906</v>
      </c>
      <c r="L1149">
        <v>3539754855.5999999</v>
      </c>
      <c r="M1149">
        <v>66</v>
      </c>
      <c r="N1149">
        <v>730953200</v>
      </c>
    </row>
    <row r="1150" spans="6:14" x14ac:dyDescent="0.2">
      <c r="F1150" s="3">
        <v>17495</v>
      </c>
      <c r="G1150">
        <v>0</v>
      </c>
      <c r="H1150" t="str">
        <f t="shared" si="21"/>
        <v>174950</v>
      </c>
      <c r="I1150" t="s">
        <v>2710</v>
      </c>
      <c r="J1150" t="s">
        <v>351</v>
      </c>
      <c r="K1150">
        <v>39</v>
      </c>
      <c r="L1150">
        <v>9511890</v>
      </c>
    </row>
    <row r="1151" spans="6:14" x14ac:dyDescent="0.2">
      <c r="F1151" s="3">
        <v>17495</v>
      </c>
      <c r="G1151">
        <v>1</v>
      </c>
      <c r="H1151" t="str">
        <f t="shared" si="21"/>
        <v>174951</v>
      </c>
      <c r="I1151" t="s">
        <v>2710</v>
      </c>
      <c r="J1151" t="s">
        <v>351</v>
      </c>
      <c r="K1151">
        <v>264</v>
      </c>
      <c r="L1151">
        <v>39612240</v>
      </c>
    </row>
    <row r="1152" spans="6:14" x14ac:dyDescent="0.2">
      <c r="F1152" s="3">
        <v>17495</v>
      </c>
      <c r="G1152">
        <v>2</v>
      </c>
      <c r="H1152" t="str">
        <f t="shared" si="21"/>
        <v>174952</v>
      </c>
      <c r="I1152" t="s">
        <v>2710</v>
      </c>
      <c r="J1152" t="s">
        <v>351</v>
      </c>
      <c r="K1152">
        <v>206</v>
      </c>
      <c r="L1152">
        <v>77324660</v>
      </c>
    </row>
    <row r="1153" spans="6:14" x14ac:dyDescent="0.2">
      <c r="F1153" s="3">
        <v>17495</v>
      </c>
      <c r="G1153">
        <v>3</v>
      </c>
      <c r="H1153" t="str">
        <f t="shared" si="21"/>
        <v>174953</v>
      </c>
      <c r="I1153" t="s">
        <v>2710</v>
      </c>
      <c r="J1153" t="s">
        <v>351</v>
      </c>
      <c r="K1153">
        <v>191</v>
      </c>
      <c r="L1153">
        <v>87976590</v>
      </c>
    </row>
    <row r="1154" spans="6:14" x14ac:dyDescent="0.2">
      <c r="F1154" s="3">
        <v>17495</v>
      </c>
      <c r="G1154">
        <v>4</v>
      </c>
      <c r="H1154" t="str">
        <f t="shared" si="21"/>
        <v>174954</v>
      </c>
      <c r="I1154" t="s">
        <v>2710</v>
      </c>
      <c r="J1154" t="s">
        <v>351</v>
      </c>
      <c r="K1154">
        <v>246</v>
      </c>
      <c r="L1154">
        <v>161959880</v>
      </c>
      <c r="M1154">
        <v>1</v>
      </c>
      <c r="N1154">
        <v>5152320</v>
      </c>
    </row>
    <row r="1155" spans="6:14" x14ac:dyDescent="0.2">
      <c r="F1155" s="3">
        <v>17495</v>
      </c>
      <c r="G1155">
        <v>5</v>
      </c>
      <c r="H1155" t="str">
        <f t="shared" ref="H1155:H1218" si="22">F1155&amp;G1155</f>
        <v>174955</v>
      </c>
      <c r="I1155" t="s">
        <v>2710</v>
      </c>
      <c r="J1155" t="s">
        <v>351</v>
      </c>
      <c r="K1155">
        <v>350</v>
      </c>
      <c r="L1155">
        <v>345778860</v>
      </c>
      <c r="M1155">
        <v>3</v>
      </c>
      <c r="N1155">
        <v>11226240</v>
      </c>
    </row>
    <row r="1156" spans="6:14" x14ac:dyDescent="0.2">
      <c r="F1156" s="3">
        <v>17513</v>
      </c>
      <c r="G1156">
        <v>1</v>
      </c>
      <c r="H1156" t="str">
        <f t="shared" si="22"/>
        <v>175131</v>
      </c>
      <c r="I1156" t="s">
        <v>2710</v>
      </c>
      <c r="J1156" t="s">
        <v>352</v>
      </c>
      <c r="K1156">
        <v>50</v>
      </c>
      <c r="L1156">
        <v>7517420</v>
      </c>
    </row>
    <row r="1157" spans="6:14" x14ac:dyDescent="0.2">
      <c r="F1157" s="3">
        <v>17513</v>
      </c>
      <c r="G1157">
        <v>2</v>
      </c>
      <c r="H1157" t="str">
        <f t="shared" si="22"/>
        <v>175132</v>
      </c>
      <c r="I1157" t="s">
        <v>2710</v>
      </c>
      <c r="J1157" t="s">
        <v>352</v>
      </c>
      <c r="K1157">
        <v>322</v>
      </c>
      <c r="L1157">
        <v>155571910</v>
      </c>
    </row>
    <row r="1158" spans="6:14" x14ac:dyDescent="0.2">
      <c r="F1158" s="3">
        <v>17513</v>
      </c>
      <c r="G1158">
        <v>3</v>
      </c>
      <c r="H1158" t="str">
        <f t="shared" si="22"/>
        <v>175133</v>
      </c>
      <c r="I1158" t="s">
        <v>2710</v>
      </c>
      <c r="J1158" t="s">
        <v>352</v>
      </c>
      <c r="K1158">
        <v>483</v>
      </c>
      <c r="L1158">
        <v>243728600</v>
      </c>
    </row>
    <row r="1159" spans="6:14" x14ac:dyDescent="0.2">
      <c r="F1159" s="3">
        <v>17513</v>
      </c>
      <c r="G1159">
        <v>4</v>
      </c>
      <c r="H1159" t="str">
        <f t="shared" si="22"/>
        <v>175134</v>
      </c>
      <c r="I1159" t="s">
        <v>2710</v>
      </c>
      <c r="J1159" t="s">
        <v>352</v>
      </c>
      <c r="K1159">
        <v>585</v>
      </c>
      <c r="L1159">
        <v>511010620</v>
      </c>
      <c r="M1159">
        <v>11</v>
      </c>
      <c r="N1159">
        <v>20064240</v>
      </c>
    </row>
    <row r="1160" spans="6:14" x14ac:dyDescent="0.2">
      <c r="F1160" s="3">
        <v>17513</v>
      </c>
      <c r="G1160">
        <v>5</v>
      </c>
      <c r="H1160" t="str">
        <f t="shared" si="22"/>
        <v>175135</v>
      </c>
      <c r="I1160" t="s">
        <v>2710</v>
      </c>
      <c r="J1160" t="s">
        <v>352</v>
      </c>
      <c r="K1160">
        <v>887</v>
      </c>
      <c r="L1160">
        <v>1108518720</v>
      </c>
      <c r="M1160">
        <v>87</v>
      </c>
      <c r="N1160">
        <v>207542900</v>
      </c>
    </row>
    <row r="1161" spans="6:14" x14ac:dyDescent="0.2">
      <c r="F1161" s="3">
        <v>17524</v>
      </c>
      <c r="G1161">
        <v>0</v>
      </c>
      <c r="H1161" t="str">
        <f t="shared" si="22"/>
        <v>175240</v>
      </c>
      <c r="I1161" t="s">
        <v>2708</v>
      </c>
      <c r="J1161" t="s">
        <v>353</v>
      </c>
      <c r="K1161">
        <v>1</v>
      </c>
      <c r="L1161">
        <v>8860600</v>
      </c>
    </row>
    <row r="1162" spans="6:14" x14ac:dyDescent="0.2">
      <c r="F1162" s="3">
        <v>17524</v>
      </c>
      <c r="G1162">
        <v>1</v>
      </c>
      <c r="H1162" t="str">
        <f t="shared" si="22"/>
        <v>175241</v>
      </c>
      <c r="I1162" t="s">
        <v>2708</v>
      </c>
      <c r="J1162" t="s">
        <v>353</v>
      </c>
      <c r="K1162">
        <v>365</v>
      </c>
      <c r="L1162">
        <v>497186490</v>
      </c>
    </row>
    <row r="1163" spans="6:14" x14ac:dyDescent="0.2">
      <c r="F1163" s="3">
        <v>17524</v>
      </c>
      <c r="G1163">
        <v>2</v>
      </c>
      <c r="H1163" t="str">
        <f t="shared" si="22"/>
        <v>175242</v>
      </c>
      <c r="I1163" t="s">
        <v>2708</v>
      </c>
      <c r="J1163" t="s">
        <v>353</v>
      </c>
      <c r="K1163">
        <v>49</v>
      </c>
      <c r="L1163">
        <v>15911040</v>
      </c>
    </row>
    <row r="1164" spans="6:14" x14ac:dyDescent="0.2">
      <c r="F1164" s="3">
        <v>17524</v>
      </c>
      <c r="G1164">
        <v>3</v>
      </c>
      <c r="H1164" t="str">
        <f t="shared" si="22"/>
        <v>175243</v>
      </c>
      <c r="I1164" t="s">
        <v>2708</v>
      </c>
      <c r="J1164" t="s">
        <v>353</v>
      </c>
      <c r="K1164">
        <v>149</v>
      </c>
      <c r="L1164">
        <v>60344150</v>
      </c>
    </row>
    <row r="1165" spans="6:14" x14ac:dyDescent="0.2">
      <c r="F1165" s="3">
        <v>17524</v>
      </c>
      <c r="G1165">
        <v>4</v>
      </c>
      <c r="H1165" t="str">
        <f t="shared" si="22"/>
        <v>175244</v>
      </c>
      <c r="I1165" t="s">
        <v>2708</v>
      </c>
      <c r="J1165" t="s">
        <v>353</v>
      </c>
      <c r="K1165">
        <v>395</v>
      </c>
      <c r="L1165">
        <v>452451890</v>
      </c>
      <c r="M1165">
        <v>3</v>
      </c>
      <c r="N1165">
        <v>31607120</v>
      </c>
    </row>
    <row r="1166" spans="6:14" x14ac:dyDescent="0.2">
      <c r="F1166" s="3">
        <v>17524</v>
      </c>
      <c r="G1166">
        <v>5</v>
      </c>
      <c r="H1166" t="str">
        <f t="shared" si="22"/>
        <v>175245</v>
      </c>
      <c r="I1166" t="s">
        <v>2708</v>
      </c>
      <c r="J1166" t="s">
        <v>353</v>
      </c>
      <c r="K1166">
        <v>560</v>
      </c>
      <c r="L1166">
        <v>773885820</v>
      </c>
      <c r="M1166">
        <v>11</v>
      </c>
      <c r="N1166">
        <v>226802320</v>
      </c>
    </row>
    <row r="1167" spans="6:14" x14ac:dyDescent="0.2">
      <c r="F1167" s="3">
        <v>17541</v>
      </c>
      <c r="G1167">
        <v>1</v>
      </c>
      <c r="H1167" t="str">
        <f t="shared" si="22"/>
        <v>175411</v>
      </c>
      <c r="I1167" t="s">
        <v>2710</v>
      </c>
      <c r="J1167" t="s">
        <v>354</v>
      </c>
      <c r="K1167">
        <v>263</v>
      </c>
      <c r="L1167">
        <v>40474360</v>
      </c>
      <c r="M1167">
        <v>1</v>
      </c>
      <c r="N1167">
        <v>388800</v>
      </c>
    </row>
    <row r="1168" spans="6:14" x14ac:dyDescent="0.2">
      <c r="F1168" s="3">
        <v>17541</v>
      </c>
      <c r="G1168">
        <v>2</v>
      </c>
      <c r="H1168" t="str">
        <f t="shared" si="22"/>
        <v>175412</v>
      </c>
      <c r="I1168" t="s">
        <v>2710</v>
      </c>
      <c r="J1168" t="s">
        <v>354</v>
      </c>
      <c r="K1168">
        <v>102</v>
      </c>
      <c r="L1168">
        <v>100744810</v>
      </c>
      <c r="M1168">
        <v>1</v>
      </c>
      <c r="N1168">
        <v>755680</v>
      </c>
    </row>
    <row r="1169" spans="6:14" x14ac:dyDescent="0.2">
      <c r="F1169" s="3">
        <v>17541</v>
      </c>
      <c r="G1169">
        <v>3</v>
      </c>
      <c r="H1169" t="str">
        <f t="shared" si="22"/>
        <v>175413</v>
      </c>
      <c r="I1169" t="s">
        <v>2710</v>
      </c>
      <c r="J1169" t="s">
        <v>354</v>
      </c>
      <c r="K1169">
        <v>297</v>
      </c>
      <c r="L1169">
        <v>139589810</v>
      </c>
      <c r="M1169">
        <v>5</v>
      </c>
      <c r="N1169">
        <v>3069680</v>
      </c>
    </row>
    <row r="1170" spans="6:14" x14ac:dyDescent="0.2">
      <c r="F1170" s="3">
        <v>17541</v>
      </c>
      <c r="G1170">
        <v>4</v>
      </c>
      <c r="H1170" t="str">
        <f t="shared" si="22"/>
        <v>175414</v>
      </c>
      <c r="I1170" t="s">
        <v>2710</v>
      </c>
      <c r="J1170" t="s">
        <v>354</v>
      </c>
      <c r="K1170">
        <v>568</v>
      </c>
      <c r="L1170">
        <v>271664020</v>
      </c>
      <c r="M1170">
        <v>13</v>
      </c>
      <c r="N1170">
        <v>18584360</v>
      </c>
    </row>
    <row r="1171" spans="6:14" x14ac:dyDescent="0.2">
      <c r="F1171" s="3">
        <v>17541</v>
      </c>
      <c r="G1171">
        <v>5</v>
      </c>
      <c r="H1171" t="str">
        <f t="shared" si="22"/>
        <v>175415</v>
      </c>
      <c r="I1171" t="s">
        <v>2710</v>
      </c>
      <c r="J1171" t="s">
        <v>354</v>
      </c>
      <c r="K1171">
        <v>821</v>
      </c>
      <c r="L1171">
        <v>996823730</v>
      </c>
      <c r="M1171">
        <v>113</v>
      </c>
      <c r="N1171">
        <v>192874500</v>
      </c>
    </row>
    <row r="1172" spans="6:14" x14ac:dyDescent="0.2">
      <c r="F1172" s="3">
        <v>17614</v>
      </c>
      <c r="G1172">
        <v>1</v>
      </c>
      <c r="H1172" t="str">
        <f t="shared" si="22"/>
        <v>176141</v>
      </c>
      <c r="I1172" t="s">
        <v>2708</v>
      </c>
      <c r="J1172" t="s">
        <v>355</v>
      </c>
      <c r="K1172">
        <v>682</v>
      </c>
      <c r="L1172">
        <v>461557550</v>
      </c>
      <c r="M1172">
        <v>4</v>
      </c>
      <c r="N1172">
        <v>7154298.4000000004</v>
      </c>
    </row>
    <row r="1173" spans="6:14" x14ac:dyDescent="0.2">
      <c r="F1173" s="3">
        <v>17614</v>
      </c>
      <c r="G1173">
        <v>2</v>
      </c>
      <c r="H1173" t="str">
        <f t="shared" si="22"/>
        <v>176142</v>
      </c>
      <c r="I1173" t="s">
        <v>2708</v>
      </c>
      <c r="J1173" t="s">
        <v>355</v>
      </c>
      <c r="K1173">
        <v>628</v>
      </c>
      <c r="L1173">
        <v>517705627.60000002</v>
      </c>
      <c r="M1173">
        <v>2</v>
      </c>
      <c r="N1173">
        <v>7693680</v>
      </c>
    </row>
    <row r="1174" spans="6:14" x14ac:dyDescent="0.2">
      <c r="F1174" s="3">
        <v>17614</v>
      </c>
      <c r="G1174">
        <v>3</v>
      </c>
      <c r="H1174" t="str">
        <f t="shared" si="22"/>
        <v>176143</v>
      </c>
      <c r="I1174" t="s">
        <v>2708</v>
      </c>
      <c r="J1174" t="s">
        <v>355</v>
      </c>
      <c r="K1174">
        <v>1162</v>
      </c>
      <c r="L1174">
        <v>1382019320</v>
      </c>
      <c r="M1174">
        <v>6</v>
      </c>
      <c r="N1174">
        <v>14243200</v>
      </c>
    </row>
    <row r="1175" spans="6:14" x14ac:dyDescent="0.2">
      <c r="F1175" s="3">
        <v>17614</v>
      </c>
      <c r="G1175">
        <v>4</v>
      </c>
      <c r="H1175" t="str">
        <f t="shared" si="22"/>
        <v>176144</v>
      </c>
      <c r="I1175" t="s">
        <v>2708</v>
      </c>
      <c r="J1175" t="s">
        <v>355</v>
      </c>
      <c r="K1175">
        <v>1187</v>
      </c>
      <c r="L1175">
        <v>1739479480</v>
      </c>
      <c r="M1175">
        <v>8</v>
      </c>
      <c r="N1175">
        <v>55141360</v>
      </c>
    </row>
    <row r="1176" spans="6:14" x14ac:dyDescent="0.2">
      <c r="F1176" s="3">
        <v>17614</v>
      </c>
      <c r="G1176">
        <v>5</v>
      </c>
      <c r="H1176" t="str">
        <f t="shared" si="22"/>
        <v>176145</v>
      </c>
      <c r="I1176" t="s">
        <v>2708</v>
      </c>
      <c r="J1176" t="s">
        <v>355</v>
      </c>
      <c r="K1176">
        <v>1960</v>
      </c>
      <c r="L1176">
        <v>4799928480</v>
      </c>
      <c r="M1176">
        <v>92</v>
      </c>
      <c r="N1176">
        <v>326198800</v>
      </c>
    </row>
    <row r="1177" spans="6:14" x14ac:dyDescent="0.2">
      <c r="F1177" s="3">
        <v>17616</v>
      </c>
      <c r="G1177">
        <v>0</v>
      </c>
      <c r="H1177" t="str">
        <f t="shared" si="22"/>
        <v>176160</v>
      </c>
      <c r="I1177" t="s">
        <v>2708</v>
      </c>
      <c r="J1177" t="s">
        <v>356</v>
      </c>
      <c r="K1177">
        <v>30</v>
      </c>
      <c r="L1177">
        <v>7541000</v>
      </c>
    </row>
    <row r="1178" spans="6:14" x14ac:dyDescent="0.2">
      <c r="F1178" s="3">
        <v>17616</v>
      </c>
      <c r="G1178">
        <v>1</v>
      </c>
      <c r="H1178" t="str">
        <f t="shared" si="22"/>
        <v>176161</v>
      </c>
      <c r="I1178" t="s">
        <v>2708</v>
      </c>
      <c r="J1178" t="s">
        <v>356</v>
      </c>
      <c r="K1178">
        <v>227</v>
      </c>
      <c r="L1178">
        <v>35762840</v>
      </c>
    </row>
    <row r="1179" spans="6:14" x14ac:dyDescent="0.2">
      <c r="F1179" s="3">
        <v>17616</v>
      </c>
      <c r="G1179">
        <v>2</v>
      </c>
      <c r="H1179" t="str">
        <f t="shared" si="22"/>
        <v>176162</v>
      </c>
      <c r="I1179" t="s">
        <v>2708</v>
      </c>
      <c r="J1179" t="s">
        <v>356</v>
      </c>
      <c r="K1179">
        <v>174</v>
      </c>
      <c r="L1179">
        <v>93464110</v>
      </c>
    </row>
    <row r="1180" spans="6:14" x14ac:dyDescent="0.2">
      <c r="F1180" s="3">
        <v>17616</v>
      </c>
      <c r="G1180">
        <v>3</v>
      </c>
      <c r="H1180" t="str">
        <f t="shared" si="22"/>
        <v>176163</v>
      </c>
      <c r="I1180" t="s">
        <v>2708</v>
      </c>
      <c r="J1180" t="s">
        <v>356</v>
      </c>
      <c r="K1180">
        <v>315</v>
      </c>
      <c r="L1180">
        <v>143888770</v>
      </c>
      <c r="M1180">
        <v>1</v>
      </c>
      <c r="N1180">
        <v>629840</v>
      </c>
    </row>
    <row r="1181" spans="6:14" x14ac:dyDescent="0.2">
      <c r="F1181" s="3">
        <v>17616</v>
      </c>
      <c r="G1181">
        <v>4</v>
      </c>
      <c r="H1181" t="str">
        <f t="shared" si="22"/>
        <v>176164</v>
      </c>
      <c r="I1181" t="s">
        <v>2708</v>
      </c>
      <c r="J1181" t="s">
        <v>356</v>
      </c>
      <c r="K1181">
        <v>250</v>
      </c>
      <c r="L1181">
        <v>244810490</v>
      </c>
      <c r="M1181">
        <v>1</v>
      </c>
      <c r="N1181">
        <v>813040</v>
      </c>
    </row>
    <row r="1182" spans="6:14" x14ac:dyDescent="0.2">
      <c r="F1182" s="3">
        <v>17616</v>
      </c>
      <c r="G1182">
        <v>5</v>
      </c>
      <c r="H1182" t="str">
        <f t="shared" si="22"/>
        <v>176165</v>
      </c>
      <c r="I1182" t="s">
        <v>2708</v>
      </c>
      <c r="J1182" t="s">
        <v>356</v>
      </c>
      <c r="K1182">
        <v>307</v>
      </c>
      <c r="L1182">
        <v>503266800</v>
      </c>
      <c r="M1182">
        <v>4</v>
      </c>
      <c r="N1182">
        <v>5675440</v>
      </c>
    </row>
    <row r="1183" spans="6:14" x14ac:dyDescent="0.2">
      <c r="F1183" s="3">
        <v>17653</v>
      </c>
      <c r="G1183">
        <v>0</v>
      </c>
      <c r="H1183" t="str">
        <f t="shared" si="22"/>
        <v>176530</v>
      </c>
      <c r="I1183" t="s">
        <v>2710</v>
      </c>
      <c r="J1183" t="s">
        <v>357</v>
      </c>
      <c r="K1183">
        <v>174</v>
      </c>
      <c r="L1183">
        <v>50716700</v>
      </c>
    </row>
    <row r="1184" spans="6:14" x14ac:dyDescent="0.2">
      <c r="F1184" s="3">
        <v>17653</v>
      </c>
      <c r="G1184">
        <v>1</v>
      </c>
      <c r="H1184" t="str">
        <f t="shared" si="22"/>
        <v>176531</v>
      </c>
      <c r="I1184" t="s">
        <v>2710</v>
      </c>
      <c r="J1184" t="s">
        <v>357</v>
      </c>
      <c r="K1184">
        <v>230</v>
      </c>
      <c r="L1184">
        <v>50155090</v>
      </c>
    </row>
    <row r="1185" spans="6:14" x14ac:dyDescent="0.2">
      <c r="F1185" s="3">
        <v>17653</v>
      </c>
      <c r="G1185">
        <v>2</v>
      </c>
      <c r="H1185" t="str">
        <f t="shared" si="22"/>
        <v>176532</v>
      </c>
      <c r="I1185" t="s">
        <v>2710</v>
      </c>
      <c r="J1185" t="s">
        <v>357</v>
      </c>
      <c r="K1185">
        <v>456</v>
      </c>
      <c r="L1185">
        <v>138949260</v>
      </c>
      <c r="M1185">
        <v>1</v>
      </c>
      <c r="N1185">
        <v>1754240</v>
      </c>
    </row>
    <row r="1186" spans="6:14" x14ac:dyDescent="0.2">
      <c r="F1186" s="3">
        <v>17653</v>
      </c>
      <c r="G1186">
        <v>3</v>
      </c>
      <c r="H1186" t="str">
        <f t="shared" si="22"/>
        <v>176533</v>
      </c>
      <c r="I1186" t="s">
        <v>2710</v>
      </c>
      <c r="J1186" t="s">
        <v>357</v>
      </c>
      <c r="K1186">
        <v>394</v>
      </c>
      <c r="L1186">
        <v>267128840</v>
      </c>
      <c r="M1186">
        <v>13</v>
      </c>
      <c r="N1186">
        <v>9689200</v>
      </c>
    </row>
    <row r="1187" spans="6:14" x14ac:dyDescent="0.2">
      <c r="F1187" s="3">
        <v>17653</v>
      </c>
      <c r="G1187">
        <v>4</v>
      </c>
      <c r="H1187" t="str">
        <f t="shared" si="22"/>
        <v>176534</v>
      </c>
      <c r="I1187" t="s">
        <v>2710</v>
      </c>
      <c r="J1187" t="s">
        <v>357</v>
      </c>
      <c r="K1187">
        <v>787</v>
      </c>
      <c r="L1187">
        <v>639985890</v>
      </c>
      <c r="M1187">
        <v>10</v>
      </c>
      <c r="N1187">
        <v>28227680</v>
      </c>
    </row>
    <row r="1188" spans="6:14" x14ac:dyDescent="0.2">
      <c r="F1188" s="3">
        <v>17653</v>
      </c>
      <c r="G1188">
        <v>5</v>
      </c>
      <c r="H1188" t="str">
        <f t="shared" si="22"/>
        <v>176535</v>
      </c>
      <c r="I1188" t="s">
        <v>2710</v>
      </c>
      <c r="J1188" t="s">
        <v>357</v>
      </c>
      <c r="K1188">
        <v>984</v>
      </c>
      <c r="L1188">
        <v>2334052420</v>
      </c>
      <c r="M1188">
        <v>174</v>
      </c>
      <c r="N1188">
        <v>420308570</v>
      </c>
    </row>
    <row r="1189" spans="6:14" x14ac:dyDescent="0.2">
      <c r="F1189" s="3">
        <v>17662</v>
      </c>
      <c r="G1189">
        <v>0</v>
      </c>
      <c r="H1189" t="str">
        <f t="shared" si="22"/>
        <v>176620</v>
      </c>
      <c r="I1189" t="s">
        <v>2710</v>
      </c>
      <c r="J1189" t="s">
        <v>358</v>
      </c>
      <c r="K1189">
        <v>11</v>
      </c>
      <c r="L1189">
        <v>1630380</v>
      </c>
    </row>
    <row r="1190" spans="6:14" x14ac:dyDescent="0.2">
      <c r="F1190" s="3">
        <v>17662</v>
      </c>
      <c r="G1190">
        <v>1</v>
      </c>
      <c r="H1190" t="str">
        <f t="shared" si="22"/>
        <v>176621</v>
      </c>
      <c r="I1190" t="s">
        <v>2710</v>
      </c>
      <c r="J1190" t="s">
        <v>358</v>
      </c>
      <c r="K1190">
        <v>124</v>
      </c>
      <c r="L1190">
        <v>35120270</v>
      </c>
      <c r="M1190">
        <v>2</v>
      </c>
      <c r="N1190">
        <v>7239040</v>
      </c>
    </row>
    <row r="1191" spans="6:14" x14ac:dyDescent="0.2">
      <c r="F1191" s="3">
        <v>17662</v>
      </c>
      <c r="G1191">
        <v>2</v>
      </c>
      <c r="H1191" t="str">
        <f t="shared" si="22"/>
        <v>176622</v>
      </c>
      <c r="I1191" t="s">
        <v>2710</v>
      </c>
      <c r="J1191" t="s">
        <v>358</v>
      </c>
      <c r="K1191">
        <v>208</v>
      </c>
      <c r="L1191">
        <v>180270730</v>
      </c>
      <c r="M1191">
        <v>1</v>
      </c>
      <c r="N1191">
        <v>5889200</v>
      </c>
    </row>
    <row r="1192" spans="6:14" x14ac:dyDescent="0.2">
      <c r="F1192" s="3">
        <v>17662</v>
      </c>
      <c r="G1192">
        <v>3</v>
      </c>
      <c r="H1192" t="str">
        <f t="shared" si="22"/>
        <v>176623</v>
      </c>
      <c r="I1192" t="s">
        <v>2710</v>
      </c>
      <c r="J1192" t="s">
        <v>358</v>
      </c>
      <c r="K1192">
        <v>304</v>
      </c>
      <c r="L1192">
        <v>284051230</v>
      </c>
      <c r="M1192">
        <v>1</v>
      </c>
      <c r="N1192">
        <v>619680</v>
      </c>
    </row>
    <row r="1193" spans="6:14" x14ac:dyDescent="0.2">
      <c r="F1193" s="3">
        <v>17662</v>
      </c>
      <c r="G1193">
        <v>4</v>
      </c>
      <c r="H1193" t="str">
        <f t="shared" si="22"/>
        <v>176624</v>
      </c>
      <c r="I1193" t="s">
        <v>2710</v>
      </c>
      <c r="J1193" t="s">
        <v>358</v>
      </c>
      <c r="K1193">
        <v>358</v>
      </c>
      <c r="L1193">
        <v>467441110</v>
      </c>
      <c r="M1193">
        <v>10</v>
      </c>
      <c r="N1193">
        <v>24052890</v>
      </c>
    </row>
    <row r="1194" spans="6:14" x14ac:dyDescent="0.2">
      <c r="F1194" s="3">
        <v>17662</v>
      </c>
      <c r="G1194">
        <v>5</v>
      </c>
      <c r="H1194" t="str">
        <f t="shared" si="22"/>
        <v>176625</v>
      </c>
      <c r="I1194" t="s">
        <v>2710</v>
      </c>
      <c r="J1194" t="s">
        <v>358</v>
      </c>
      <c r="K1194">
        <v>434</v>
      </c>
      <c r="L1194">
        <v>1222522510</v>
      </c>
      <c r="M1194">
        <v>53</v>
      </c>
      <c r="N1194">
        <v>364381320</v>
      </c>
    </row>
    <row r="1195" spans="6:14" x14ac:dyDescent="0.2">
      <c r="F1195" s="3">
        <v>17665</v>
      </c>
      <c r="G1195">
        <v>0</v>
      </c>
      <c r="H1195" t="str">
        <f t="shared" si="22"/>
        <v>176650</v>
      </c>
      <c r="I1195" t="s">
        <v>2708</v>
      </c>
      <c r="J1195" t="s">
        <v>359</v>
      </c>
      <c r="K1195">
        <v>39</v>
      </c>
      <c r="L1195">
        <v>18104940</v>
      </c>
    </row>
    <row r="1196" spans="6:14" x14ac:dyDescent="0.2">
      <c r="F1196" s="3">
        <v>17665</v>
      </c>
      <c r="G1196">
        <v>1</v>
      </c>
      <c r="H1196" t="str">
        <f t="shared" si="22"/>
        <v>176651</v>
      </c>
      <c r="I1196" t="s">
        <v>2708</v>
      </c>
      <c r="J1196" t="s">
        <v>359</v>
      </c>
      <c r="K1196">
        <v>9</v>
      </c>
      <c r="L1196">
        <v>88162860</v>
      </c>
    </row>
    <row r="1197" spans="6:14" x14ac:dyDescent="0.2">
      <c r="F1197" s="3">
        <v>17665</v>
      </c>
      <c r="G1197">
        <v>2</v>
      </c>
      <c r="H1197" t="str">
        <f t="shared" si="22"/>
        <v>176652</v>
      </c>
      <c r="I1197" t="s">
        <v>2708</v>
      </c>
      <c r="J1197" t="s">
        <v>359</v>
      </c>
      <c r="K1197">
        <v>18</v>
      </c>
      <c r="L1197">
        <v>23191440</v>
      </c>
    </row>
    <row r="1198" spans="6:14" x14ac:dyDescent="0.2">
      <c r="F1198" s="3">
        <v>17665</v>
      </c>
      <c r="G1198">
        <v>3</v>
      </c>
      <c r="H1198" t="str">
        <f t="shared" si="22"/>
        <v>176653</v>
      </c>
      <c r="I1198" t="s">
        <v>2708</v>
      </c>
      <c r="J1198" t="s">
        <v>359</v>
      </c>
      <c r="K1198">
        <v>62</v>
      </c>
      <c r="L1198">
        <v>32019590</v>
      </c>
    </row>
    <row r="1199" spans="6:14" x14ac:dyDescent="0.2">
      <c r="F1199" s="3">
        <v>17665</v>
      </c>
      <c r="G1199">
        <v>4</v>
      </c>
      <c r="H1199" t="str">
        <f t="shared" si="22"/>
        <v>176654</v>
      </c>
      <c r="I1199" t="s">
        <v>2708</v>
      </c>
      <c r="J1199" t="s">
        <v>359</v>
      </c>
      <c r="K1199">
        <v>111</v>
      </c>
      <c r="L1199">
        <v>137169480</v>
      </c>
      <c r="M1199">
        <v>2</v>
      </c>
      <c r="N1199">
        <v>4091760</v>
      </c>
    </row>
    <row r="1200" spans="6:14" x14ac:dyDescent="0.2">
      <c r="F1200" s="3">
        <v>17665</v>
      </c>
      <c r="G1200">
        <v>5</v>
      </c>
      <c r="H1200" t="str">
        <f t="shared" si="22"/>
        <v>176655</v>
      </c>
      <c r="I1200" t="s">
        <v>2708</v>
      </c>
      <c r="J1200" t="s">
        <v>359</v>
      </c>
      <c r="K1200">
        <v>177</v>
      </c>
      <c r="L1200">
        <v>205685010</v>
      </c>
      <c r="M1200">
        <v>8</v>
      </c>
      <c r="N1200">
        <v>17114480</v>
      </c>
    </row>
    <row r="1201" spans="6:14" x14ac:dyDescent="0.2">
      <c r="F1201" s="3">
        <v>17777</v>
      </c>
      <c r="G1201">
        <v>0</v>
      </c>
      <c r="H1201" t="str">
        <f t="shared" si="22"/>
        <v>177770</v>
      </c>
      <c r="I1201" t="s">
        <v>2708</v>
      </c>
      <c r="J1201" t="s">
        <v>360</v>
      </c>
      <c r="K1201">
        <v>192</v>
      </c>
      <c r="L1201">
        <v>340080620</v>
      </c>
      <c r="M1201">
        <v>6</v>
      </c>
      <c r="N1201">
        <v>57505520</v>
      </c>
    </row>
    <row r="1202" spans="6:14" x14ac:dyDescent="0.2">
      <c r="F1202" s="3">
        <v>17777</v>
      </c>
      <c r="G1202">
        <v>1</v>
      </c>
      <c r="H1202" t="str">
        <f t="shared" si="22"/>
        <v>177771</v>
      </c>
      <c r="I1202" t="s">
        <v>2708</v>
      </c>
      <c r="J1202" t="s">
        <v>360</v>
      </c>
      <c r="K1202">
        <v>227</v>
      </c>
      <c r="L1202">
        <v>179828510</v>
      </c>
      <c r="M1202">
        <v>6</v>
      </c>
      <c r="N1202">
        <v>31823600</v>
      </c>
    </row>
    <row r="1203" spans="6:14" x14ac:dyDescent="0.2">
      <c r="F1203" s="3">
        <v>17777</v>
      </c>
      <c r="G1203">
        <v>2</v>
      </c>
      <c r="H1203" t="str">
        <f t="shared" si="22"/>
        <v>177772</v>
      </c>
      <c r="I1203" t="s">
        <v>2708</v>
      </c>
      <c r="J1203" t="s">
        <v>360</v>
      </c>
      <c r="K1203">
        <v>141</v>
      </c>
      <c r="L1203">
        <v>420763460</v>
      </c>
      <c r="M1203">
        <v>2</v>
      </c>
      <c r="N1203">
        <v>6034240</v>
      </c>
    </row>
    <row r="1204" spans="6:14" x14ac:dyDescent="0.2">
      <c r="F1204" s="3">
        <v>17777</v>
      </c>
      <c r="G1204">
        <v>3</v>
      </c>
      <c r="H1204" t="str">
        <f t="shared" si="22"/>
        <v>177773</v>
      </c>
      <c r="I1204" t="s">
        <v>2708</v>
      </c>
      <c r="J1204" t="s">
        <v>360</v>
      </c>
      <c r="K1204">
        <v>355</v>
      </c>
      <c r="L1204">
        <v>421853210</v>
      </c>
      <c r="M1204">
        <v>3</v>
      </c>
      <c r="N1204">
        <v>25800400</v>
      </c>
    </row>
    <row r="1205" spans="6:14" x14ac:dyDescent="0.2">
      <c r="F1205" s="3">
        <v>17777</v>
      </c>
      <c r="G1205">
        <v>4</v>
      </c>
      <c r="H1205" t="str">
        <f t="shared" si="22"/>
        <v>177774</v>
      </c>
      <c r="I1205" t="s">
        <v>2708</v>
      </c>
      <c r="J1205" t="s">
        <v>360</v>
      </c>
      <c r="K1205">
        <v>1104</v>
      </c>
      <c r="L1205">
        <v>1099215960</v>
      </c>
      <c r="M1205">
        <v>16</v>
      </c>
      <c r="N1205">
        <v>50818640</v>
      </c>
    </row>
    <row r="1206" spans="6:14" x14ac:dyDescent="0.2">
      <c r="F1206" s="3">
        <v>17777</v>
      </c>
      <c r="G1206">
        <v>5</v>
      </c>
      <c r="H1206" t="str">
        <f t="shared" si="22"/>
        <v>177775</v>
      </c>
      <c r="I1206" t="s">
        <v>2708</v>
      </c>
      <c r="J1206" t="s">
        <v>360</v>
      </c>
      <c r="K1206">
        <v>1597</v>
      </c>
      <c r="L1206">
        <v>3031468840</v>
      </c>
      <c r="M1206">
        <v>127</v>
      </c>
      <c r="N1206">
        <v>554105600</v>
      </c>
    </row>
    <row r="1207" spans="6:14" x14ac:dyDescent="0.2">
      <c r="F1207" s="3">
        <v>17867</v>
      </c>
      <c r="G1207">
        <v>0</v>
      </c>
      <c r="H1207" t="str">
        <f t="shared" si="22"/>
        <v>178670</v>
      </c>
      <c r="I1207" t="s">
        <v>2715</v>
      </c>
      <c r="J1207" t="s">
        <v>361</v>
      </c>
      <c r="K1207">
        <v>9</v>
      </c>
      <c r="L1207">
        <v>24671900</v>
      </c>
    </row>
    <row r="1208" spans="6:14" x14ac:dyDescent="0.2">
      <c r="F1208" s="3">
        <v>17867</v>
      </c>
      <c r="G1208">
        <v>1</v>
      </c>
      <c r="H1208" t="str">
        <f t="shared" si="22"/>
        <v>178671</v>
      </c>
      <c r="I1208" t="s">
        <v>2715</v>
      </c>
      <c r="J1208" t="s">
        <v>361</v>
      </c>
      <c r="K1208">
        <v>102</v>
      </c>
      <c r="L1208">
        <v>82895382</v>
      </c>
      <c r="M1208">
        <v>2</v>
      </c>
      <c r="N1208">
        <v>2132760</v>
      </c>
    </row>
    <row r="1209" spans="6:14" x14ac:dyDescent="0.2">
      <c r="F1209" s="3">
        <v>17867</v>
      </c>
      <c r="G1209">
        <v>2</v>
      </c>
      <c r="H1209" t="str">
        <f t="shared" si="22"/>
        <v>178672</v>
      </c>
      <c r="I1209" t="s">
        <v>2715</v>
      </c>
      <c r="J1209" t="s">
        <v>361</v>
      </c>
      <c r="K1209">
        <v>51</v>
      </c>
      <c r="L1209">
        <v>69880677</v>
      </c>
    </row>
    <row r="1210" spans="6:14" x14ac:dyDescent="0.2">
      <c r="F1210" s="3">
        <v>17867</v>
      </c>
      <c r="G1210">
        <v>3</v>
      </c>
      <c r="H1210" t="str">
        <f t="shared" si="22"/>
        <v>178673</v>
      </c>
      <c r="I1210" t="s">
        <v>2715</v>
      </c>
      <c r="J1210" t="s">
        <v>361</v>
      </c>
      <c r="K1210">
        <v>144</v>
      </c>
      <c r="L1210">
        <v>170305022</v>
      </c>
    </row>
    <row r="1211" spans="6:14" x14ac:dyDescent="0.2">
      <c r="F1211" s="3">
        <v>17867</v>
      </c>
      <c r="G1211">
        <v>4</v>
      </c>
      <c r="H1211" t="str">
        <f t="shared" si="22"/>
        <v>178674</v>
      </c>
      <c r="I1211" t="s">
        <v>2715</v>
      </c>
      <c r="J1211" t="s">
        <v>361</v>
      </c>
      <c r="K1211">
        <v>415</v>
      </c>
      <c r="L1211">
        <v>610522513</v>
      </c>
      <c r="M1211">
        <v>2</v>
      </c>
      <c r="N1211">
        <v>11986800</v>
      </c>
    </row>
    <row r="1212" spans="6:14" x14ac:dyDescent="0.2">
      <c r="F1212" s="3">
        <v>17867</v>
      </c>
      <c r="G1212">
        <v>5</v>
      </c>
      <c r="H1212" t="str">
        <f t="shared" si="22"/>
        <v>178675</v>
      </c>
      <c r="I1212" t="s">
        <v>2715</v>
      </c>
      <c r="J1212" t="s">
        <v>361</v>
      </c>
      <c r="K1212">
        <v>656</v>
      </c>
      <c r="L1212">
        <v>2466282839.5</v>
      </c>
      <c r="M1212">
        <v>40</v>
      </c>
      <c r="N1212">
        <v>401398860</v>
      </c>
    </row>
    <row r="1213" spans="6:14" x14ac:dyDescent="0.2">
      <c r="F1213" s="3">
        <v>17873</v>
      </c>
      <c r="G1213">
        <v>0</v>
      </c>
      <c r="H1213" t="str">
        <f t="shared" si="22"/>
        <v>178730</v>
      </c>
      <c r="I1213" t="s">
        <v>2709</v>
      </c>
      <c r="J1213" t="s">
        <v>362</v>
      </c>
      <c r="K1213">
        <v>178</v>
      </c>
      <c r="L1213">
        <v>291236230</v>
      </c>
    </row>
    <row r="1214" spans="6:14" x14ac:dyDescent="0.2">
      <c r="F1214" s="3">
        <v>17873</v>
      </c>
      <c r="G1214">
        <v>1</v>
      </c>
      <c r="H1214" t="str">
        <f t="shared" si="22"/>
        <v>178731</v>
      </c>
      <c r="I1214" t="s">
        <v>2709</v>
      </c>
      <c r="J1214" t="s">
        <v>362</v>
      </c>
      <c r="K1214">
        <v>1630</v>
      </c>
      <c r="L1214">
        <v>2998519570</v>
      </c>
      <c r="M1214">
        <v>7</v>
      </c>
      <c r="N1214">
        <v>11876040</v>
      </c>
    </row>
    <row r="1215" spans="6:14" x14ac:dyDescent="0.2">
      <c r="F1215" s="3">
        <v>17873</v>
      </c>
      <c r="G1215">
        <v>2</v>
      </c>
      <c r="H1215" t="str">
        <f t="shared" si="22"/>
        <v>178732</v>
      </c>
      <c r="I1215" t="s">
        <v>2709</v>
      </c>
      <c r="J1215" t="s">
        <v>362</v>
      </c>
      <c r="K1215">
        <v>3225</v>
      </c>
      <c r="L1215">
        <v>6222521955</v>
      </c>
      <c r="M1215">
        <v>31</v>
      </c>
      <c r="N1215">
        <v>246351330</v>
      </c>
    </row>
    <row r="1216" spans="6:14" x14ac:dyDescent="0.2">
      <c r="F1216" s="3">
        <v>17873</v>
      </c>
      <c r="G1216">
        <v>3</v>
      </c>
      <c r="H1216" t="str">
        <f t="shared" si="22"/>
        <v>178733</v>
      </c>
      <c r="I1216" t="s">
        <v>2709</v>
      </c>
      <c r="J1216" t="s">
        <v>362</v>
      </c>
      <c r="K1216">
        <v>3119</v>
      </c>
      <c r="L1216">
        <v>5617998575</v>
      </c>
      <c r="M1216">
        <v>61</v>
      </c>
      <c r="N1216">
        <v>158983280</v>
      </c>
    </row>
    <row r="1217" spans="6:14" x14ac:dyDescent="0.2">
      <c r="F1217" s="3">
        <v>17873</v>
      </c>
      <c r="G1217">
        <v>4</v>
      </c>
      <c r="H1217" t="str">
        <f t="shared" si="22"/>
        <v>178734</v>
      </c>
      <c r="I1217" t="s">
        <v>2709</v>
      </c>
      <c r="J1217" t="s">
        <v>362</v>
      </c>
      <c r="K1217">
        <v>3154</v>
      </c>
      <c r="L1217">
        <v>14571125397.799999</v>
      </c>
      <c r="M1217">
        <v>143</v>
      </c>
      <c r="N1217">
        <v>515614610</v>
      </c>
    </row>
    <row r="1218" spans="6:14" x14ac:dyDescent="0.2">
      <c r="F1218" s="3">
        <v>17873</v>
      </c>
      <c r="G1218">
        <v>5</v>
      </c>
      <c r="H1218" t="str">
        <f t="shared" si="22"/>
        <v>178735</v>
      </c>
      <c r="I1218" t="s">
        <v>2709</v>
      </c>
      <c r="J1218" t="s">
        <v>362</v>
      </c>
      <c r="K1218">
        <v>850</v>
      </c>
      <c r="L1218">
        <v>2591825880</v>
      </c>
      <c r="M1218">
        <v>4</v>
      </c>
      <c r="N1218">
        <v>14677210</v>
      </c>
    </row>
    <row r="1219" spans="6:14" x14ac:dyDescent="0.2">
      <c r="F1219" s="3">
        <v>17877</v>
      </c>
      <c r="G1219">
        <v>0</v>
      </c>
      <c r="H1219" t="str">
        <f t="shared" ref="H1219:H1282" si="23">F1219&amp;G1219</f>
        <v>178770</v>
      </c>
      <c r="I1219" t="s">
        <v>2708</v>
      </c>
      <c r="J1219" t="s">
        <v>363</v>
      </c>
      <c r="K1219">
        <v>121</v>
      </c>
      <c r="L1219">
        <v>41778800</v>
      </c>
    </row>
    <row r="1220" spans="6:14" x14ac:dyDescent="0.2">
      <c r="F1220" s="3">
        <v>17877</v>
      </c>
      <c r="G1220">
        <v>1</v>
      </c>
      <c r="H1220" t="str">
        <f t="shared" si="23"/>
        <v>178771</v>
      </c>
      <c r="I1220" t="s">
        <v>2708</v>
      </c>
      <c r="J1220" t="s">
        <v>363</v>
      </c>
      <c r="K1220">
        <v>308</v>
      </c>
      <c r="L1220">
        <v>85523200</v>
      </c>
    </row>
    <row r="1221" spans="6:14" x14ac:dyDescent="0.2">
      <c r="F1221" s="3">
        <v>17877</v>
      </c>
      <c r="G1221">
        <v>2</v>
      </c>
      <c r="H1221" t="str">
        <f t="shared" si="23"/>
        <v>178772</v>
      </c>
      <c r="I1221" t="s">
        <v>2708</v>
      </c>
      <c r="J1221" t="s">
        <v>363</v>
      </c>
      <c r="K1221">
        <v>95</v>
      </c>
      <c r="L1221">
        <v>38249420</v>
      </c>
    </row>
    <row r="1222" spans="6:14" x14ac:dyDescent="0.2">
      <c r="F1222" s="3">
        <v>17877</v>
      </c>
      <c r="G1222">
        <v>3</v>
      </c>
      <c r="H1222" t="str">
        <f t="shared" si="23"/>
        <v>178773</v>
      </c>
      <c r="I1222" t="s">
        <v>2708</v>
      </c>
      <c r="J1222" t="s">
        <v>363</v>
      </c>
      <c r="K1222">
        <v>454</v>
      </c>
      <c r="L1222">
        <v>716459309.20000005</v>
      </c>
      <c r="M1222">
        <v>10</v>
      </c>
      <c r="N1222">
        <v>23897360</v>
      </c>
    </row>
    <row r="1223" spans="6:14" x14ac:dyDescent="0.2">
      <c r="F1223" s="3">
        <v>17877</v>
      </c>
      <c r="G1223">
        <v>4</v>
      </c>
      <c r="H1223" t="str">
        <f t="shared" si="23"/>
        <v>178774</v>
      </c>
      <c r="I1223" t="s">
        <v>2708</v>
      </c>
      <c r="J1223" t="s">
        <v>363</v>
      </c>
      <c r="K1223">
        <v>1148</v>
      </c>
      <c r="L1223">
        <v>941511243.20000005</v>
      </c>
      <c r="M1223">
        <v>8</v>
      </c>
      <c r="N1223">
        <v>28668240</v>
      </c>
    </row>
    <row r="1224" spans="6:14" x14ac:dyDescent="0.2">
      <c r="F1224" s="3">
        <v>17877</v>
      </c>
      <c r="G1224">
        <v>5</v>
      </c>
      <c r="H1224" t="str">
        <f t="shared" si="23"/>
        <v>178775</v>
      </c>
      <c r="I1224" t="s">
        <v>2708</v>
      </c>
      <c r="J1224" t="s">
        <v>363</v>
      </c>
      <c r="K1224">
        <v>1168</v>
      </c>
      <c r="L1224">
        <v>1943475022</v>
      </c>
      <c r="M1224">
        <v>46</v>
      </c>
      <c r="N1224">
        <v>206154090.40000001</v>
      </c>
    </row>
    <row r="1225" spans="6:14" x14ac:dyDescent="0.2">
      <c r="F1225" s="3">
        <v>18001</v>
      </c>
      <c r="G1225">
        <v>0</v>
      </c>
      <c r="H1225" t="str">
        <f t="shared" si="23"/>
        <v>180010</v>
      </c>
      <c r="I1225" t="s">
        <v>2716</v>
      </c>
      <c r="J1225" t="s">
        <v>364</v>
      </c>
      <c r="K1225">
        <v>718</v>
      </c>
      <c r="L1225">
        <v>781258750</v>
      </c>
      <c r="M1225">
        <v>10</v>
      </c>
      <c r="N1225">
        <v>9068850</v>
      </c>
    </row>
    <row r="1226" spans="6:14" x14ac:dyDescent="0.2">
      <c r="F1226" s="3">
        <v>18001</v>
      </c>
      <c r="G1226">
        <v>1</v>
      </c>
      <c r="H1226" t="str">
        <f t="shared" si="23"/>
        <v>180011</v>
      </c>
      <c r="I1226" t="s">
        <v>2716</v>
      </c>
      <c r="J1226" t="s">
        <v>364</v>
      </c>
      <c r="K1226">
        <v>7380</v>
      </c>
      <c r="L1226">
        <v>3015702651.8000002</v>
      </c>
      <c r="M1226">
        <v>19</v>
      </c>
      <c r="N1226">
        <v>850508150</v>
      </c>
    </row>
    <row r="1227" spans="6:14" x14ac:dyDescent="0.2">
      <c r="F1227" s="3">
        <v>18001</v>
      </c>
      <c r="G1227">
        <v>2</v>
      </c>
      <c r="H1227" t="str">
        <f t="shared" si="23"/>
        <v>180012</v>
      </c>
      <c r="I1227" t="s">
        <v>2716</v>
      </c>
      <c r="J1227" t="s">
        <v>364</v>
      </c>
      <c r="K1227">
        <v>7106</v>
      </c>
      <c r="L1227">
        <v>6814347211.3999996</v>
      </c>
      <c r="M1227">
        <v>17</v>
      </c>
      <c r="N1227">
        <v>910249020</v>
      </c>
    </row>
    <row r="1228" spans="6:14" x14ac:dyDescent="0.2">
      <c r="F1228" s="3">
        <v>18001</v>
      </c>
      <c r="G1228">
        <v>3</v>
      </c>
      <c r="H1228" t="str">
        <f t="shared" si="23"/>
        <v>180013</v>
      </c>
      <c r="I1228" t="s">
        <v>2716</v>
      </c>
      <c r="J1228" t="s">
        <v>364</v>
      </c>
      <c r="K1228">
        <v>8646</v>
      </c>
      <c r="L1228">
        <v>9629217658</v>
      </c>
      <c r="M1228">
        <v>12</v>
      </c>
      <c r="N1228">
        <v>420539020</v>
      </c>
    </row>
    <row r="1229" spans="6:14" x14ac:dyDescent="0.2">
      <c r="F1229" s="3">
        <v>18001</v>
      </c>
      <c r="G1229">
        <v>4</v>
      </c>
      <c r="H1229" t="str">
        <f t="shared" si="23"/>
        <v>180014</v>
      </c>
      <c r="I1229" t="s">
        <v>2716</v>
      </c>
      <c r="J1229" t="s">
        <v>364</v>
      </c>
      <c r="K1229">
        <v>10939</v>
      </c>
      <c r="L1229">
        <v>18088545669.25</v>
      </c>
      <c r="M1229">
        <v>72</v>
      </c>
      <c r="N1229">
        <v>5399792940</v>
      </c>
    </row>
    <row r="1230" spans="6:14" x14ac:dyDescent="0.2">
      <c r="F1230" s="3">
        <v>18001</v>
      </c>
      <c r="G1230">
        <v>5</v>
      </c>
      <c r="H1230" t="str">
        <f t="shared" si="23"/>
        <v>180015</v>
      </c>
      <c r="I1230" t="s">
        <v>2716</v>
      </c>
      <c r="J1230" t="s">
        <v>364</v>
      </c>
      <c r="K1230">
        <v>10635</v>
      </c>
      <c r="L1230">
        <v>43550822677.400002</v>
      </c>
      <c r="M1230">
        <v>1403</v>
      </c>
      <c r="N1230">
        <v>26348486060</v>
      </c>
    </row>
    <row r="1231" spans="6:14" x14ac:dyDescent="0.2">
      <c r="F1231" s="3">
        <v>18029</v>
      </c>
      <c r="G1231">
        <v>0</v>
      </c>
      <c r="H1231" t="str">
        <f t="shared" si="23"/>
        <v>180290</v>
      </c>
      <c r="I1231" t="s">
        <v>2710</v>
      </c>
      <c r="J1231" t="s">
        <v>365</v>
      </c>
      <c r="K1231">
        <v>1</v>
      </c>
      <c r="L1231">
        <v>92310</v>
      </c>
    </row>
    <row r="1232" spans="6:14" x14ac:dyDescent="0.2">
      <c r="F1232" s="3">
        <v>18029</v>
      </c>
      <c r="G1232">
        <v>1</v>
      </c>
      <c r="H1232" t="str">
        <f t="shared" si="23"/>
        <v>180291</v>
      </c>
      <c r="I1232" t="s">
        <v>2710</v>
      </c>
      <c r="J1232" t="s">
        <v>365</v>
      </c>
      <c r="K1232">
        <v>214</v>
      </c>
      <c r="L1232">
        <v>21391650</v>
      </c>
    </row>
    <row r="1233" spans="6:14" x14ac:dyDescent="0.2">
      <c r="F1233" s="3">
        <v>18029</v>
      </c>
      <c r="G1233">
        <v>2</v>
      </c>
      <c r="H1233" t="str">
        <f t="shared" si="23"/>
        <v>180292</v>
      </c>
      <c r="I1233" t="s">
        <v>2710</v>
      </c>
      <c r="J1233" t="s">
        <v>365</v>
      </c>
      <c r="K1233">
        <v>172</v>
      </c>
      <c r="L1233">
        <v>29807450</v>
      </c>
    </row>
    <row r="1234" spans="6:14" x14ac:dyDescent="0.2">
      <c r="F1234" s="3">
        <v>18029</v>
      </c>
      <c r="G1234">
        <v>3</v>
      </c>
      <c r="H1234" t="str">
        <f t="shared" si="23"/>
        <v>180293</v>
      </c>
      <c r="I1234" t="s">
        <v>2710</v>
      </c>
      <c r="J1234" t="s">
        <v>365</v>
      </c>
      <c r="K1234">
        <v>77</v>
      </c>
      <c r="L1234">
        <v>22074100</v>
      </c>
    </row>
    <row r="1235" spans="6:14" x14ac:dyDescent="0.2">
      <c r="F1235" s="3">
        <v>18029</v>
      </c>
      <c r="G1235">
        <v>4</v>
      </c>
      <c r="H1235" t="str">
        <f t="shared" si="23"/>
        <v>180294</v>
      </c>
      <c r="I1235" t="s">
        <v>2710</v>
      </c>
      <c r="J1235" t="s">
        <v>365</v>
      </c>
      <c r="K1235">
        <v>114</v>
      </c>
      <c r="L1235">
        <v>42910280</v>
      </c>
      <c r="M1235">
        <v>3</v>
      </c>
      <c r="N1235">
        <v>6384480</v>
      </c>
    </row>
    <row r="1236" spans="6:14" x14ac:dyDescent="0.2">
      <c r="F1236" s="3">
        <v>18029</v>
      </c>
      <c r="G1236">
        <v>5</v>
      </c>
      <c r="H1236" t="str">
        <f t="shared" si="23"/>
        <v>180295</v>
      </c>
      <c r="I1236" t="s">
        <v>2710</v>
      </c>
      <c r="J1236" t="s">
        <v>365</v>
      </c>
      <c r="K1236">
        <v>268</v>
      </c>
      <c r="L1236">
        <v>133806190</v>
      </c>
      <c r="M1236">
        <v>5</v>
      </c>
      <c r="N1236">
        <v>9834240</v>
      </c>
    </row>
    <row r="1237" spans="6:14" x14ac:dyDescent="0.2">
      <c r="F1237" s="3">
        <v>18094</v>
      </c>
      <c r="G1237">
        <v>0</v>
      </c>
      <c r="H1237" t="str">
        <f t="shared" si="23"/>
        <v>180940</v>
      </c>
      <c r="I1237" t="s">
        <v>2715</v>
      </c>
      <c r="J1237" t="s">
        <v>366</v>
      </c>
      <c r="K1237">
        <v>3</v>
      </c>
      <c r="L1237">
        <v>125950</v>
      </c>
    </row>
    <row r="1238" spans="6:14" x14ac:dyDescent="0.2">
      <c r="F1238" s="3">
        <v>18094</v>
      </c>
      <c r="G1238">
        <v>1</v>
      </c>
      <c r="H1238" t="str">
        <f t="shared" si="23"/>
        <v>180941</v>
      </c>
      <c r="I1238" t="s">
        <v>2715</v>
      </c>
      <c r="J1238" t="s">
        <v>366</v>
      </c>
      <c r="K1238">
        <v>211</v>
      </c>
      <c r="L1238">
        <v>12844920</v>
      </c>
    </row>
    <row r="1239" spans="6:14" x14ac:dyDescent="0.2">
      <c r="F1239" s="3">
        <v>18094</v>
      </c>
      <c r="G1239">
        <v>2</v>
      </c>
      <c r="H1239" t="str">
        <f t="shared" si="23"/>
        <v>180942</v>
      </c>
      <c r="I1239" t="s">
        <v>2715</v>
      </c>
      <c r="J1239" t="s">
        <v>366</v>
      </c>
      <c r="K1239">
        <v>259</v>
      </c>
      <c r="L1239">
        <v>53396720</v>
      </c>
      <c r="M1239">
        <v>1</v>
      </c>
      <c r="N1239">
        <v>523110</v>
      </c>
    </row>
    <row r="1240" spans="6:14" x14ac:dyDescent="0.2">
      <c r="F1240" s="3">
        <v>18094</v>
      </c>
      <c r="G1240">
        <v>3</v>
      </c>
      <c r="H1240" t="str">
        <f t="shared" si="23"/>
        <v>180943</v>
      </c>
      <c r="I1240" t="s">
        <v>2715</v>
      </c>
      <c r="J1240" t="s">
        <v>366</v>
      </c>
      <c r="K1240">
        <v>272</v>
      </c>
      <c r="L1240">
        <v>147852740</v>
      </c>
      <c r="M1240">
        <v>3</v>
      </c>
      <c r="N1240">
        <v>4250890</v>
      </c>
    </row>
    <row r="1241" spans="6:14" x14ac:dyDescent="0.2">
      <c r="F1241" s="3">
        <v>18094</v>
      </c>
      <c r="G1241">
        <v>4</v>
      </c>
      <c r="H1241" t="str">
        <f t="shared" si="23"/>
        <v>180944</v>
      </c>
      <c r="I1241" t="s">
        <v>2715</v>
      </c>
      <c r="J1241" t="s">
        <v>366</v>
      </c>
      <c r="K1241">
        <v>414</v>
      </c>
      <c r="L1241">
        <v>238421962</v>
      </c>
      <c r="M1241">
        <v>3</v>
      </c>
      <c r="N1241">
        <v>33607670</v>
      </c>
    </row>
    <row r="1242" spans="6:14" x14ac:dyDescent="0.2">
      <c r="F1242" s="3">
        <v>18094</v>
      </c>
      <c r="G1242">
        <v>5</v>
      </c>
      <c r="H1242" t="str">
        <f t="shared" si="23"/>
        <v>180945</v>
      </c>
      <c r="I1242" t="s">
        <v>2715</v>
      </c>
      <c r="J1242" t="s">
        <v>366</v>
      </c>
      <c r="K1242">
        <v>405</v>
      </c>
      <c r="L1242">
        <v>404209994</v>
      </c>
      <c r="M1242">
        <v>43</v>
      </c>
      <c r="N1242">
        <v>76774040</v>
      </c>
    </row>
    <row r="1243" spans="6:14" x14ac:dyDescent="0.2">
      <c r="F1243" s="3">
        <v>18150</v>
      </c>
      <c r="G1243">
        <v>0</v>
      </c>
      <c r="H1243" t="str">
        <f t="shared" si="23"/>
        <v>181500</v>
      </c>
      <c r="I1243" t="s">
        <v>2715</v>
      </c>
      <c r="J1243" t="s">
        <v>367</v>
      </c>
      <c r="K1243">
        <v>21</v>
      </c>
      <c r="L1243">
        <v>1178950</v>
      </c>
    </row>
    <row r="1244" spans="6:14" x14ac:dyDescent="0.2">
      <c r="F1244" s="3">
        <v>18150</v>
      </c>
      <c r="G1244">
        <v>1</v>
      </c>
      <c r="H1244" t="str">
        <f t="shared" si="23"/>
        <v>181501</v>
      </c>
      <c r="I1244" t="s">
        <v>2715</v>
      </c>
      <c r="J1244" t="s">
        <v>367</v>
      </c>
      <c r="K1244">
        <v>800</v>
      </c>
      <c r="L1244">
        <v>201510277</v>
      </c>
    </row>
    <row r="1245" spans="6:14" x14ac:dyDescent="0.2">
      <c r="F1245" s="3">
        <v>18150</v>
      </c>
      <c r="G1245">
        <v>2</v>
      </c>
      <c r="H1245" t="str">
        <f t="shared" si="23"/>
        <v>181502</v>
      </c>
      <c r="I1245" t="s">
        <v>2715</v>
      </c>
      <c r="J1245" t="s">
        <v>367</v>
      </c>
      <c r="K1245">
        <v>1150</v>
      </c>
      <c r="L1245">
        <v>190777710.19999999</v>
      </c>
    </row>
    <row r="1246" spans="6:14" x14ac:dyDescent="0.2">
      <c r="F1246" s="3">
        <v>18150</v>
      </c>
      <c r="G1246">
        <v>3</v>
      </c>
      <c r="H1246" t="str">
        <f t="shared" si="23"/>
        <v>181503</v>
      </c>
      <c r="I1246" t="s">
        <v>2715</v>
      </c>
      <c r="J1246" t="s">
        <v>367</v>
      </c>
      <c r="K1246">
        <v>906</v>
      </c>
      <c r="L1246">
        <v>300619466</v>
      </c>
    </row>
    <row r="1247" spans="6:14" x14ac:dyDescent="0.2">
      <c r="F1247" s="3">
        <v>18150</v>
      </c>
      <c r="G1247">
        <v>4</v>
      </c>
      <c r="H1247" t="str">
        <f t="shared" si="23"/>
        <v>181504</v>
      </c>
      <c r="I1247" t="s">
        <v>2715</v>
      </c>
      <c r="J1247" t="s">
        <v>367</v>
      </c>
      <c r="K1247">
        <v>1073</v>
      </c>
      <c r="L1247">
        <v>984533401</v>
      </c>
      <c r="M1247">
        <v>30</v>
      </c>
      <c r="N1247">
        <v>54811580</v>
      </c>
    </row>
    <row r="1248" spans="6:14" x14ac:dyDescent="0.2">
      <c r="F1248" s="3">
        <v>18150</v>
      </c>
      <c r="G1248">
        <v>5</v>
      </c>
      <c r="H1248" t="str">
        <f t="shared" si="23"/>
        <v>181505</v>
      </c>
      <c r="I1248" t="s">
        <v>2715</v>
      </c>
      <c r="J1248" t="s">
        <v>367</v>
      </c>
      <c r="K1248">
        <v>890</v>
      </c>
      <c r="L1248">
        <v>1739992549</v>
      </c>
      <c r="M1248">
        <v>140</v>
      </c>
      <c r="N1248">
        <v>620518110</v>
      </c>
    </row>
    <row r="1249" spans="6:14" x14ac:dyDescent="0.2">
      <c r="F1249" s="3">
        <v>18205</v>
      </c>
      <c r="G1249">
        <v>0</v>
      </c>
      <c r="H1249" t="str">
        <f t="shared" si="23"/>
        <v>182050</v>
      </c>
      <c r="I1249" t="s">
        <v>2714</v>
      </c>
      <c r="J1249" t="s">
        <v>368</v>
      </c>
      <c r="K1249">
        <v>18</v>
      </c>
      <c r="L1249">
        <v>533634</v>
      </c>
    </row>
    <row r="1250" spans="6:14" x14ac:dyDescent="0.2">
      <c r="F1250" s="3">
        <v>18205</v>
      </c>
      <c r="G1250">
        <v>1</v>
      </c>
      <c r="H1250" t="str">
        <f t="shared" si="23"/>
        <v>182051</v>
      </c>
      <c r="I1250" t="s">
        <v>2714</v>
      </c>
      <c r="J1250" t="s">
        <v>368</v>
      </c>
      <c r="K1250">
        <v>584</v>
      </c>
      <c r="L1250">
        <v>35765841</v>
      </c>
    </row>
    <row r="1251" spans="6:14" x14ac:dyDescent="0.2">
      <c r="F1251" s="3">
        <v>18205</v>
      </c>
      <c r="G1251">
        <v>2</v>
      </c>
      <c r="H1251" t="str">
        <f t="shared" si="23"/>
        <v>182052</v>
      </c>
      <c r="I1251" t="s">
        <v>2714</v>
      </c>
      <c r="J1251" t="s">
        <v>368</v>
      </c>
      <c r="K1251">
        <v>513</v>
      </c>
      <c r="L1251">
        <v>58591164</v>
      </c>
      <c r="M1251">
        <v>1</v>
      </c>
      <c r="N1251">
        <v>1611360</v>
      </c>
    </row>
    <row r="1252" spans="6:14" x14ac:dyDescent="0.2">
      <c r="F1252" s="3">
        <v>18205</v>
      </c>
      <c r="G1252">
        <v>3</v>
      </c>
      <c r="H1252" t="str">
        <f t="shared" si="23"/>
        <v>182053</v>
      </c>
      <c r="I1252" t="s">
        <v>2714</v>
      </c>
      <c r="J1252" t="s">
        <v>368</v>
      </c>
      <c r="K1252">
        <v>360</v>
      </c>
      <c r="L1252">
        <v>65259150</v>
      </c>
      <c r="M1252">
        <v>5</v>
      </c>
      <c r="N1252">
        <v>21919038</v>
      </c>
    </row>
    <row r="1253" spans="6:14" x14ac:dyDescent="0.2">
      <c r="F1253" s="3">
        <v>18205</v>
      </c>
      <c r="G1253">
        <v>4</v>
      </c>
      <c r="H1253" t="str">
        <f t="shared" si="23"/>
        <v>182054</v>
      </c>
      <c r="I1253" t="s">
        <v>2714</v>
      </c>
      <c r="J1253" t="s">
        <v>368</v>
      </c>
      <c r="K1253">
        <v>538</v>
      </c>
      <c r="L1253">
        <v>223923240</v>
      </c>
      <c r="M1253">
        <v>7</v>
      </c>
      <c r="N1253">
        <v>37608421</v>
      </c>
    </row>
    <row r="1254" spans="6:14" x14ac:dyDescent="0.2">
      <c r="F1254" s="3">
        <v>18205</v>
      </c>
      <c r="G1254">
        <v>5</v>
      </c>
      <c r="H1254" t="str">
        <f t="shared" si="23"/>
        <v>182055</v>
      </c>
      <c r="I1254" t="s">
        <v>2714</v>
      </c>
      <c r="J1254" t="s">
        <v>368</v>
      </c>
      <c r="K1254">
        <v>411</v>
      </c>
      <c r="L1254">
        <v>466022883</v>
      </c>
      <c r="M1254">
        <v>53</v>
      </c>
      <c r="N1254">
        <v>248914775</v>
      </c>
    </row>
    <row r="1255" spans="6:14" x14ac:dyDescent="0.2">
      <c r="F1255" s="3">
        <v>18247</v>
      </c>
      <c r="G1255">
        <v>0</v>
      </c>
      <c r="H1255" t="str">
        <f t="shared" si="23"/>
        <v>182470</v>
      </c>
      <c r="I1255" t="s">
        <v>2710</v>
      </c>
      <c r="J1255" t="s">
        <v>369</v>
      </c>
      <c r="K1255">
        <v>1</v>
      </c>
      <c r="L1255">
        <v>40740</v>
      </c>
      <c r="M1255">
        <v>1</v>
      </c>
      <c r="N1255">
        <v>5419600</v>
      </c>
    </row>
    <row r="1256" spans="6:14" x14ac:dyDescent="0.2">
      <c r="F1256" s="3">
        <v>18247</v>
      </c>
      <c r="G1256">
        <v>1</v>
      </c>
      <c r="H1256" t="str">
        <f t="shared" si="23"/>
        <v>182471</v>
      </c>
      <c r="I1256" t="s">
        <v>2710</v>
      </c>
      <c r="J1256" t="s">
        <v>369</v>
      </c>
      <c r="K1256">
        <v>1184</v>
      </c>
      <c r="L1256">
        <v>277307580</v>
      </c>
      <c r="M1256">
        <v>3</v>
      </c>
      <c r="N1256">
        <v>3977520</v>
      </c>
    </row>
    <row r="1257" spans="6:14" x14ac:dyDescent="0.2">
      <c r="F1257" s="3">
        <v>18247</v>
      </c>
      <c r="G1257">
        <v>2</v>
      </c>
      <c r="H1257" t="str">
        <f t="shared" si="23"/>
        <v>182472</v>
      </c>
      <c r="I1257" t="s">
        <v>2710</v>
      </c>
      <c r="J1257" t="s">
        <v>369</v>
      </c>
      <c r="K1257">
        <v>764</v>
      </c>
      <c r="L1257">
        <v>120980960</v>
      </c>
    </row>
    <row r="1258" spans="6:14" x14ac:dyDescent="0.2">
      <c r="F1258" s="3">
        <v>18247</v>
      </c>
      <c r="G1258">
        <v>3</v>
      </c>
      <c r="H1258" t="str">
        <f t="shared" si="23"/>
        <v>182473</v>
      </c>
      <c r="I1258" t="s">
        <v>2710</v>
      </c>
      <c r="J1258" t="s">
        <v>369</v>
      </c>
      <c r="K1258">
        <v>802</v>
      </c>
      <c r="L1258">
        <v>174305090</v>
      </c>
      <c r="M1258">
        <v>4</v>
      </c>
      <c r="N1258">
        <v>6119440</v>
      </c>
    </row>
    <row r="1259" spans="6:14" x14ac:dyDescent="0.2">
      <c r="F1259" s="3">
        <v>18247</v>
      </c>
      <c r="G1259">
        <v>4</v>
      </c>
      <c r="H1259" t="str">
        <f t="shared" si="23"/>
        <v>182474</v>
      </c>
      <c r="I1259" t="s">
        <v>2710</v>
      </c>
      <c r="J1259" t="s">
        <v>369</v>
      </c>
      <c r="K1259">
        <v>901</v>
      </c>
      <c r="L1259">
        <v>317926550</v>
      </c>
      <c r="M1259">
        <v>4</v>
      </c>
      <c r="N1259">
        <v>14906720</v>
      </c>
    </row>
    <row r="1260" spans="6:14" x14ac:dyDescent="0.2">
      <c r="F1260" s="3">
        <v>18247</v>
      </c>
      <c r="G1260">
        <v>5</v>
      </c>
      <c r="H1260" t="str">
        <f t="shared" si="23"/>
        <v>182475</v>
      </c>
      <c r="I1260" t="s">
        <v>2710</v>
      </c>
      <c r="J1260" t="s">
        <v>369</v>
      </c>
      <c r="K1260">
        <v>856</v>
      </c>
      <c r="L1260">
        <v>519264990</v>
      </c>
      <c r="M1260">
        <v>130</v>
      </c>
      <c r="N1260">
        <v>189504710</v>
      </c>
    </row>
    <row r="1261" spans="6:14" x14ac:dyDescent="0.2">
      <c r="F1261" s="3">
        <v>18256</v>
      </c>
      <c r="G1261">
        <v>0</v>
      </c>
      <c r="H1261" t="str">
        <f t="shared" si="23"/>
        <v>182560</v>
      </c>
      <c r="I1261" t="s">
        <v>2710</v>
      </c>
      <c r="J1261" t="s">
        <v>370</v>
      </c>
      <c r="K1261">
        <v>35</v>
      </c>
      <c r="L1261">
        <v>2462690</v>
      </c>
    </row>
    <row r="1262" spans="6:14" x14ac:dyDescent="0.2">
      <c r="F1262" s="3">
        <v>18256</v>
      </c>
      <c r="G1262">
        <v>1</v>
      </c>
      <c r="H1262" t="str">
        <f t="shared" si="23"/>
        <v>182561</v>
      </c>
      <c r="I1262" t="s">
        <v>2710</v>
      </c>
      <c r="J1262" t="s">
        <v>370</v>
      </c>
      <c r="K1262">
        <v>949</v>
      </c>
      <c r="L1262">
        <v>179413687.69999999</v>
      </c>
    </row>
    <row r="1263" spans="6:14" x14ac:dyDescent="0.2">
      <c r="F1263" s="3">
        <v>18256</v>
      </c>
      <c r="G1263">
        <v>2</v>
      </c>
      <c r="H1263" t="str">
        <f t="shared" si="23"/>
        <v>182562</v>
      </c>
      <c r="I1263" t="s">
        <v>2710</v>
      </c>
      <c r="J1263" t="s">
        <v>370</v>
      </c>
      <c r="K1263">
        <v>396</v>
      </c>
      <c r="L1263">
        <v>183331627</v>
      </c>
      <c r="M1263">
        <v>55</v>
      </c>
      <c r="N1263">
        <v>7932240</v>
      </c>
    </row>
    <row r="1264" spans="6:14" x14ac:dyDescent="0.2">
      <c r="F1264" s="3">
        <v>18256</v>
      </c>
      <c r="G1264">
        <v>3</v>
      </c>
      <c r="H1264" t="str">
        <f t="shared" si="23"/>
        <v>182563</v>
      </c>
      <c r="I1264" t="s">
        <v>2710</v>
      </c>
      <c r="J1264" t="s">
        <v>370</v>
      </c>
      <c r="K1264">
        <v>351</v>
      </c>
      <c r="L1264">
        <v>217585130</v>
      </c>
      <c r="M1264">
        <v>2</v>
      </c>
      <c r="N1264">
        <v>14410080</v>
      </c>
    </row>
    <row r="1265" spans="6:14" x14ac:dyDescent="0.2">
      <c r="F1265" s="3">
        <v>18256</v>
      </c>
      <c r="G1265">
        <v>4</v>
      </c>
      <c r="H1265" t="str">
        <f t="shared" si="23"/>
        <v>182564</v>
      </c>
      <c r="I1265" t="s">
        <v>2710</v>
      </c>
      <c r="J1265" t="s">
        <v>370</v>
      </c>
      <c r="K1265">
        <v>532</v>
      </c>
      <c r="L1265">
        <v>301788238.5</v>
      </c>
      <c r="M1265">
        <v>2</v>
      </c>
      <c r="N1265">
        <v>2387760</v>
      </c>
    </row>
    <row r="1266" spans="6:14" x14ac:dyDescent="0.2">
      <c r="F1266" s="3">
        <v>18256</v>
      </c>
      <c r="G1266">
        <v>5</v>
      </c>
      <c r="H1266" t="str">
        <f t="shared" si="23"/>
        <v>182565</v>
      </c>
      <c r="I1266" t="s">
        <v>2710</v>
      </c>
      <c r="J1266" t="s">
        <v>370</v>
      </c>
      <c r="K1266">
        <v>660</v>
      </c>
      <c r="L1266">
        <v>672695163.5</v>
      </c>
      <c r="M1266">
        <v>36</v>
      </c>
      <c r="N1266">
        <v>96851090</v>
      </c>
    </row>
    <row r="1267" spans="6:14" x14ac:dyDescent="0.2">
      <c r="F1267" s="3">
        <v>18410</v>
      </c>
      <c r="G1267">
        <v>0</v>
      </c>
      <c r="H1267" t="str">
        <f t="shared" si="23"/>
        <v>184100</v>
      </c>
      <c r="I1267" t="s">
        <v>2715</v>
      </c>
      <c r="J1267" t="s">
        <v>371</v>
      </c>
      <c r="K1267">
        <v>1</v>
      </c>
      <c r="L1267">
        <v>8379690</v>
      </c>
    </row>
    <row r="1268" spans="6:14" x14ac:dyDescent="0.2">
      <c r="F1268" s="3">
        <v>18410</v>
      </c>
      <c r="G1268">
        <v>1</v>
      </c>
      <c r="H1268" t="str">
        <f t="shared" si="23"/>
        <v>184101</v>
      </c>
      <c r="I1268" t="s">
        <v>2715</v>
      </c>
      <c r="J1268" t="s">
        <v>371</v>
      </c>
      <c r="K1268">
        <v>141</v>
      </c>
      <c r="L1268">
        <v>21710760</v>
      </c>
    </row>
    <row r="1269" spans="6:14" x14ac:dyDescent="0.2">
      <c r="F1269" s="3">
        <v>18410</v>
      </c>
      <c r="G1269">
        <v>2</v>
      </c>
      <c r="H1269" t="str">
        <f t="shared" si="23"/>
        <v>184102</v>
      </c>
      <c r="I1269" t="s">
        <v>2715</v>
      </c>
      <c r="J1269" t="s">
        <v>371</v>
      </c>
      <c r="K1269">
        <v>71</v>
      </c>
      <c r="L1269">
        <v>21441080</v>
      </c>
    </row>
    <row r="1270" spans="6:14" x14ac:dyDescent="0.2">
      <c r="F1270" s="3">
        <v>18410</v>
      </c>
      <c r="G1270">
        <v>3</v>
      </c>
      <c r="H1270" t="str">
        <f t="shared" si="23"/>
        <v>184103</v>
      </c>
      <c r="I1270" t="s">
        <v>2715</v>
      </c>
      <c r="J1270" t="s">
        <v>371</v>
      </c>
      <c r="K1270">
        <v>62</v>
      </c>
      <c r="L1270">
        <v>22425960</v>
      </c>
    </row>
    <row r="1271" spans="6:14" x14ac:dyDescent="0.2">
      <c r="F1271" s="3">
        <v>18410</v>
      </c>
      <c r="G1271">
        <v>4</v>
      </c>
      <c r="H1271" t="str">
        <f t="shared" si="23"/>
        <v>184104</v>
      </c>
      <c r="I1271" t="s">
        <v>2715</v>
      </c>
      <c r="J1271" t="s">
        <v>371</v>
      </c>
      <c r="K1271">
        <v>291</v>
      </c>
      <c r="L1271">
        <v>172955474</v>
      </c>
      <c r="M1271">
        <v>1</v>
      </c>
      <c r="N1271">
        <v>1758610</v>
      </c>
    </row>
    <row r="1272" spans="6:14" x14ac:dyDescent="0.2">
      <c r="F1272" s="3">
        <v>18410</v>
      </c>
      <c r="G1272">
        <v>5</v>
      </c>
      <c r="H1272" t="str">
        <f t="shared" si="23"/>
        <v>184105</v>
      </c>
      <c r="I1272" t="s">
        <v>2715</v>
      </c>
      <c r="J1272" t="s">
        <v>371</v>
      </c>
      <c r="K1272">
        <v>265</v>
      </c>
      <c r="L1272">
        <v>208383270</v>
      </c>
      <c r="M1272">
        <v>3</v>
      </c>
      <c r="N1272">
        <v>1510670</v>
      </c>
    </row>
    <row r="1273" spans="6:14" x14ac:dyDescent="0.2">
      <c r="F1273" s="3">
        <v>18460</v>
      </c>
      <c r="G1273">
        <v>1</v>
      </c>
      <c r="H1273" t="str">
        <f t="shared" si="23"/>
        <v>184601</v>
      </c>
      <c r="I1273" t="s">
        <v>2710</v>
      </c>
      <c r="J1273" t="s">
        <v>372</v>
      </c>
      <c r="K1273">
        <v>21</v>
      </c>
      <c r="L1273">
        <v>1415970</v>
      </c>
    </row>
    <row r="1274" spans="6:14" x14ac:dyDescent="0.2">
      <c r="F1274" s="3">
        <v>18460</v>
      </c>
      <c r="G1274">
        <v>2</v>
      </c>
      <c r="H1274" t="str">
        <f t="shared" si="23"/>
        <v>184602</v>
      </c>
      <c r="I1274" t="s">
        <v>2710</v>
      </c>
      <c r="J1274" t="s">
        <v>372</v>
      </c>
      <c r="K1274">
        <v>75</v>
      </c>
      <c r="L1274">
        <v>2881140</v>
      </c>
      <c r="M1274">
        <v>1</v>
      </c>
      <c r="N1274">
        <v>626080</v>
      </c>
    </row>
    <row r="1275" spans="6:14" x14ac:dyDescent="0.2">
      <c r="F1275" s="3">
        <v>18460</v>
      </c>
      <c r="G1275">
        <v>3</v>
      </c>
      <c r="H1275" t="str">
        <f t="shared" si="23"/>
        <v>184603</v>
      </c>
      <c r="I1275" t="s">
        <v>2710</v>
      </c>
      <c r="J1275" t="s">
        <v>372</v>
      </c>
      <c r="K1275">
        <v>120</v>
      </c>
      <c r="L1275">
        <v>13067590</v>
      </c>
      <c r="M1275">
        <v>1</v>
      </c>
      <c r="N1275">
        <v>5542160</v>
      </c>
    </row>
    <row r="1276" spans="6:14" x14ac:dyDescent="0.2">
      <c r="F1276" s="3">
        <v>18460</v>
      </c>
      <c r="G1276">
        <v>4</v>
      </c>
      <c r="H1276" t="str">
        <f t="shared" si="23"/>
        <v>184604</v>
      </c>
      <c r="I1276" t="s">
        <v>2710</v>
      </c>
      <c r="J1276" t="s">
        <v>372</v>
      </c>
      <c r="K1276">
        <v>58</v>
      </c>
      <c r="L1276">
        <v>8769960</v>
      </c>
      <c r="M1276">
        <v>3</v>
      </c>
      <c r="N1276">
        <v>17535860</v>
      </c>
    </row>
    <row r="1277" spans="6:14" x14ac:dyDescent="0.2">
      <c r="F1277" s="3">
        <v>18460</v>
      </c>
      <c r="G1277">
        <v>5</v>
      </c>
      <c r="H1277" t="str">
        <f t="shared" si="23"/>
        <v>184605</v>
      </c>
      <c r="I1277" t="s">
        <v>2710</v>
      </c>
      <c r="J1277" t="s">
        <v>372</v>
      </c>
      <c r="K1277">
        <v>95</v>
      </c>
      <c r="L1277">
        <v>25751240</v>
      </c>
      <c r="M1277">
        <v>25</v>
      </c>
      <c r="N1277">
        <v>29382000</v>
      </c>
    </row>
    <row r="1278" spans="6:14" x14ac:dyDescent="0.2">
      <c r="F1278" s="3">
        <v>18479</v>
      </c>
      <c r="G1278">
        <v>0</v>
      </c>
      <c r="H1278" t="str">
        <f t="shared" si="23"/>
        <v>184790</v>
      </c>
      <c r="I1278" t="s">
        <v>2710</v>
      </c>
      <c r="J1278" t="s">
        <v>373</v>
      </c>
      <c r="K1278">
        <v>41</v>
      </c>
      <c r="L1278">
        <v>16995390</v>
      </c>
      <c r="M1278">
        <v>8</v>
      </c>
      <c r="N1278">
        <v>5817280</v>
      </c>
    </row>
    <row r="1279" spans="6:14" x14ac:dyDescent="0.2">
      <c r="F1279" s="3">
        <v>18479</v>
      </c>
      <c r="G1279">
        <v>1</v>
      </c>
      <c r="H1279" t="str">
        <f t="shared" si="23"/>
        <v>184791</v>
      </c>
      <c r="I1279" t="s">
        <v>2710</v>
      </c>
      <c r="J1279" t="s">
        <v>373</v>
      </c>
      <c r="K1279">
        <v>124</v>
      </c>
      <c r="L1279">
        <v>17713360</v>
      </c>
    </row>
    <row r="1280" spans="6:14" x14ac:dyDescent="0.2">
      <c r="F1280" s="3">
        <v>18479</v>
      </c>
      <c r="G1280">
        <v>2</v>
      </c>
      <c r="H1280" t="str">
        <f t="shared" si="23"/>
        <v>184792</v>
      </c>
      <c r="I1280" t="s">
        <v>2710</v>
      </c>
      <c r="J1280" t="s">
        <v>373</v>
      </c>
      <c r="K1280">
        <v>93</v>
      </c>
      <c r="L1280">
        <v>10473780</v>
      </c>
    </row>
    <row r="1281" spans="6:14" x14ac:dyDescent="0.2">
      <c r="F1281" s="3">
        <v>18479</v>
      </c>
      <c r="G1281">
        <v>3</v>
      </c>
      <c r="H1281" t="str">
        <f t="shared" si="23"/>
        <v>184793</v>
      </c>
      <c r="I1281" t="s">
        <v>2710</v>
      </c>
      <c r="J1281" t="s">
        <v>373</v>
      </c>
      <c r="K1281">
        <v>63</v>
      </c>
      <c r="L1281">
        <v>14626420</v>
      </c>
    </row>
    <row r="1282" spans="6:14" x14ac:dyDescent="0.2">
      <c r="F1282" s="3">
        <v>18479</v>
      </c>
      <c r="G1282">
        <v>4</v>
      </c>
      <c r="H1282" t="str">
        <f t="shared" si="23"/>
        <v>184794</v>
      </c>
      <c r="I1282" t="s">
        <v>2710</v>
      </c>
      <c r="J1282" t="s">
        <v>373</v>
      </c>
      <c r="K1282">
        <v>151</v>
      </c>
      <c r="L1282">
        <v>85284410</v>
      </c>
    </row>
    <row r="1283" spans="6:14" x14ac:dyDescent="0.2">
      <c r="F1283" s="3">
        <v>18479</v>
      </c>
      <c r="G1283">
        <v>5</v>
      </c>
      <c r="H1283" t="str">
        <f t="shared" ref="H1283:H1346" si="24">F1283&amp;G1283</f>
        <v>184795</v>
      </c>
      <c r="I1283" t="s">
        <v>2710</v>
      </c>
      <c r="J1283" t="s">
        <v>373</v>
      </c>
      <c r="K1283">
        <v>123</v>
      </c>
      <c r="L1283">
        <v>69267370</v>
      </c>
      <c r="M1283">
        <v>2</v>
      </c>
      <c r="N1283">
        <v>2552240</v>
      </c>
    </row>
    <row r="1284" spans="6:14" x14ac:dyDescent="0.2">
      <c r="F1284" s="3">
        <v>18592</v>
      </c>
      <c r="G1284">
        <v>1</v>
      </c>
      <c r="H1284" t="str">
        <f t="shared" si="24"/>
        <v>185921</v>
      </c>
      <c r="I1284" t="s">
        <v>2715</v>
      </c>
      <c r="J1284" t="s">
        <v>374</v>
      </c>
      <c r="K1284">
        <v>1403</v>
      </c>
      <c r="L1284">
        <v>130055172.5</v>
      </c>
      <c r="M1284">
        <v>4</v>
      </c>
      <c r="N1284">
        <v>4610830</v>
      </c>
    </row>
    <row r="1285" spans="6:14" x14ac:dyDescent="0.2">
      <c r="F1285" s="3">
        <v>18592</v>
      </c>
      <c r="G1285">
        <v>2</v>
      </c>
      <c r="H1285" t="str">
        <f t="shared" si="24"/>
        <v>185922</v>
      </c>
      <c r="I1285" t="s">
        <v>2715</v>
      </c>
      <c r="J1285" t="s">
        <v>374</v>
      </c>
      <c r="K1285">
        <v>828</v>
      </c>
      <c r="L1285">
        <v>162625177</v>
      </c>
    </row>
    <row r="1286" spans="6:14" x14ac:dyDescent="0.2">
      <c r="F1286" s="3">
        <v>18592</v>
      </c>
      <c r="G1286">
        <v>3</v>
      </c>
      <c r="H1286" t="str">
        <f t="shared" si="24"/>
        <v>185923</v>
      </c>
      <c r="I1286" t="s">
        <v>2715</v>
      </c>
      <c r="J1286" t="s">
        <v>374</v>
      </c>
      <c r="K1286">
        <v>967</v>
      </c>
      <c r="L1286">
        <v>314345001</v>
      </c>
      <c r="M1286">
        <v>4</v>
      </c>
      <c r="N1286">
        <v>11305840</v>
      </c>
    </row>
    <row r="1287" spans="6:14" x14ac:dyDescent="0.2">
      <c r="F1287" s="3">
        <v>18592</v>
      </c>
      <c r="G1287">
        <v>4</v>
      </c>
      <c r="H1287" t="str">
        <f t="shared" si="24"/>
        <v>185924</v>
      </c>
      <c r="I1287" t="s">
        <v>2715</v>
      </c>
      <c r="J1287" t="s">
        <v>374</v>
      </c>
      <c r="K1287">
        <v>1181</v>
      </c>
      <c r="L1287">
        <v>500503915</v>
      </c>
      <c r="M1287">
        <v>6</v>
      </c>
      <c r="N1287">
        <v>11667670</v>
      </c>
    </row>
    <row r="1288" spans="6:14" x14ac:dyDescent="0.2">
      <c r="F1288" s="3">
        <v>18592</v>
      </c>
      <c r="G1288">
        <v>5</v>
      </c>
      <c r="H1288" t="str">
        <f t="shared" si="24"/>
        <v>185925</v>
      </c>
      <c r="I1288" t="s">
        <v>2715</v>
      </c>
      <c r="J1288" t="s">
        <v>374</v>
      </c>
      <c r="K1288">
        <v>1016</v>
      </c>
      <c r="L1288">
        <v>972980338</v>
      </c>
      <c r="M1288">
        <v>228</v>
      </c>
      <c r="N1288">
        <v>621709680</v>
      </c>
    </row>
    <row r="1289" spans="6:14" x14ac:dyDescent="0.2">
      <c r="F1289" s="3">
        <v>18610</v>
      </c>
      <c r="G1289">
        <v>0</v>
      </c>
      <c r="H1289" t="str">
        <f t="shared" si="24"/>
        <v>186100</v>
      </c>
      <c r="I1289" t="s">
        <v>2710</v>
      </c>
      <c r="J1289" t="s">
        <v>375</v>
      </c>
      <c r="K1289">
        <v>87</v>
      </c>
      <c r="L1289">
        <v>9502010</v>
      </c>
    </row>
    <row r="1290" spans="6:14" x14ac:dyDescent="0.2">
      <c r="F1290" s="3">
        <v>18610</v>
      </c>
      <c r="G1290">
        <v>1</v>
      </c>
      <c r="H1290" t="str">
        <f t="shared" si="24"/>
        <v>186101</v>
      </c>
      <c r="I1290" t="s">
        <v>2710</v>
      </c>
      <c r="J1290" t="s">
        <v>375</v>
      </c>
      <c r="K1290">
        <v>499</v>
      </c>
      <c r="L1290">
        <v>54656873.600000001</v>
      </c>
    </row>
    <row r="1291" spans="6:14" x14ac:dyDescent="0.2">
      <c r="F1291" s="3">
        <v>18610</v>
      </c>
      <c r="G1291">
        <v>2</v>
      </c>
      <c r="H1291" t="str">
        <f t="shared" si="24"/>
        <v>186102</v>
      </c>
      <c r="I1291" t="s">
        <v>2710</v>
      </c>
      <c r="J1291" t="s">
        <v>375</v>
      </c>
      <c r="K1291">
        <v>395</v>
      </c>
      <c r="L1291">
        <v>72197910</v>
      </c>
      <c r="M1291">
        <v>1</v>
      </c>
      <c r="N1291">
        <v>918800</v>
      </c>
    </row>
    <row r="1292" spans="6:14" x14ac:dyDescent="0.2">
      <c r="F1292" s="3">
        <v>18610</v>
      </c>
      <c r="G1292">
        <v>3</v>
      </c>
      <c r="H1292" t="str">
        <f t="shared" si="24"/>
        <v>186103</v>
      </c>
      <c r="I1292" t="s">
        <v>2710</v>
      </c>
      <c r="J1292" t="s">
        <v>375</v>
      </c>
      <c r="K1292">
        <v>313</v>
      </c>
      <c r="L1292">
        <v>55438950</v>
      </c>
      <c r="M1292">
        <v>2</v>
      </c>
      <c r="N1292">
        <v>1967520</v>
      </c>
    </row>
    <row r="1293" spans="6:14" x14ac:dyDescent="0.2">
      <c r="F1293" s="3">
        <v>18610</v>
      </c>
      <c r="G1293">
        <v>4</v>
      </c>
      <c r="H1293" t="str">
        <f t="shared" si="24"/>
        <v>186104</v>
      </c>
      <c r="I1293" t="s">
        <v>2710</v>
      </c>
      <c r="J1293" t="s">
        <v>375</v>
      </c>
      <c r="K1293">
        <v>242</v>
      </c>
      <c r="L1293">
        <v>72516620</v>
      </c>
      <c r="M1293">
        <v>1</v>
      </c>
      <c r="N1293">
        <v>886000</v>
      </c>
    </row>
    <row r="1294" spans="6:14" x14ac:dyDescent="0.2">
      <c r="F1294" s="3">
        <v>18610</v>
      </c>
      <c r="G1294">
        <v>5</v>
      </c>
      <c r="H1294" t="str">
        <f t="shared" si="24"/>
        <v>186105</v>
      </c>
      <c r="I1294" t="s">
        <v>2710</v>
      </c>
      <c r="J1294" t="s">
        <v>375</v>
      </c>
      <c r="K1294">
        <v>191</v>
      </c>
      <c r="L1294">
        <v>140387510</v>
      </c>
      <c r="M1294">
        <v>21</v>
      </c>
      <c r="N1294">
        <v>26198720</v>
      </c>
    </row>
    <row r="1295" spans="6:14" x14ac:dyDescent="0.2">
      <c r="F1295" s="3">
        <v>18753</v>
      </c>
      <c r="G1295">
        <v>0</v>
      </c>
      <c r="H1295" t="str">
        <f t="shared" si="24"/>
        <v>187530</v>
      </c>
      <c r="I1295" t="s">
        <v>2715</v>
      </c>
      <c r="J1295" t="s">
        <v>376</v>
      </c>
      <c r="K1295">
        <v>102</v>
      </c>
      <c r="L1295">
        <v>25695490</v>
      </c>
    </row>
    <row r="1296" spans="6:14" x14ac:dyDescent="0.2">
      <c r="F1296" s="3">
        <v>18753</v>
      </c>
      <c r="G1296">
        <v>1</v>
      </c>
      <c r="H1296" t="str">
        <f t="shared" si="24"/>
        <v>187531</v>
      </c>
      <c r="I1296" t="s">
        <v>2715</v>
      </c>
      <c r="J1296" t="s">
        <v>376</v>
      </c>
      <c r="K1296">
        <v>1326</v>
      </c>
      <c r="L1296">
        <v>869286410</v>
      </c>
    </row>
    <row r="1297" spans="6:14" x14ac:dyDescent="0.2">
      <c r="F1297" s="3">
        <v>18753</v>
      </c>
      <c r="G1297">
        <v>2</v>
      </c>
      <c r="H1297" t="str">
        <f t="shared" si="24"/>
        <v>187532</v>
      </c>
      <c r="I1297" t="s">
        <v>2715</v>
      </c>
      <c r="J1297" t="s">
        <v>376</v>
      </c>
      <c r="K1297">
        <v>670</v>
      </c>
      <c r="L1297">
        <v>888507201</v>
      </c>
      <c r="M1297">
        <v>6</v>
      </c>
      <c r="N1297">
        <v>26255500</v>
      </c>
    </row>
    <row r="1298" spans="6:14" x14ac:dyDescent="0.2">
      <c r="F1298" s="3">
        <v>18753</v>
      </c>
      <c r="G1298">
        <v>3</v>
      </c>
      <c r="H1298" t="str">
        <f t="shared" si="24"/>
        <v>187533</v>
      </c>
      <c r="I1298" t="s">
        <v>2715</v>
      </c>
      <c r="J1298" t="s">
        <v>376</v>
      </c>
      <c r="K1298">
        <v>1046</v>
      </c>
      <c r="L1298">
        <v>1510731077</v>
      </c>
      <c r="M1298">
        <v>6</v>
      </c>
      <c r="N1298">
        <v>23641940</v>
      </c>
    </row>
    <row r="1299" spans="6:14" x14ac:dyDescent="0.2">
      <c r="F1299" s="3">
        <v>18753</v>
      </c>
      <c r="G1299">
        <v>4</v>
      </c>
      <c r="H1299" t="str">
        <f t="shared" si="24"/>
        <v>187534</v>
      </c>
      <c r="I1299" t="s">
        <v>2715</v>
      </c>
      <c r="J1299" t="s">
        <v>376</v>
      </c>
      <c r="K1299">
        <v>912</v>
      </c>
      <c r="L1299">
        <v>2367743271</v>
      </c>
      <c r="M1299">
        <v>15</v>
      </c>
      <c r="N1299">
        <v>51770740</v>
      </c>
    </row>
    <row r="1300" spans="6:14" x14ac:dyDescent="0.2">
      <c r="F1300" s="3">
        <v>18753</v>
      </c>
      <c r="G1300">
        <v>5</v>
      </c>
      <c r="H1300" t="str">
        <f t="shared" si="24"/>
        <v>187535</v>
      </c>
      <c r="I1300" t="s">
        <v>2715</v>
      </c>
      <c r="J1300" t="s">
        <v>376</v>
      </c>
      <c r="K1300">
        <v>1654</v>
      </c>
      <c r="L1300">
        <v>7263231767</v>
      </c>
      <c r="M1300">
        <v>177</v>
      </c>
      <c r="N1300">
        <v>1654840180</v>
      </c>
    </row>
    <row r="1301" spans="6:14" x14ac:dyDescent="0.2">
      <c r="F1301" s="3">
        <v>18756</v>
      </c>
      <c r="G1301">
        <v>0</v>
      </c>
      <c r="H1301" t="str">
        <f t="shared" si="24"/>
        <v>187560</v>
      </c>
      <c r="I1301" t="s">
        <v>2710</v>
      </c>
      <c r="J1301" t="s">
        <v>377</v>
      </c>
      <c r="K1301">
        <v>41</v>
      </c>
      <c r="L1301">
        <v>3276370</v>
      </c>
      <c r="M1301">
        <v>1</v>
      </c>
      <c r="N1301">
        <v>1316560</v>
      </c>
    </row>
    <row r="1302" spans="6:14" x14ac:dyDescent="0.2">
      <c r="F1302" s="3">
        <v>18756</v>
      </c>
      <c r="G1302">
        <v>1</v>
      </c>
      <c r="H1302" t="str">
        <f t="shared" si="24"/>
        <v>187561</v>
      </c>
      <c r="I1302" t="s">
        <v>2710</v>
      </c>
      <c r="J1302" t="s">
        <v>377</v>
      </c>
      <c r="K1302">
        <v>292</v>
      </c>
      <c r="L1302">
        <v>6157740</v>
      </c>
    </row>
    <row r="1303" spans="6:14" x14ac:dyDescent="0.2">
      <c r="F1303" s="3">
        <v>18756</v>
      </c>
      <c r="G1303">
        <v>2</v>
      </c>
      <c r="H1303" t="str">
        <f t="shared" si="24"/>
        <v>187562</v>
      </c>
      <c r="I1303" t="s">
        <v>2710</v>
      </c>
      <c r="J1303" t="s">
        <v>377</v>
      </c>
      <c r="K1303">
        <v>241</v>
      </c>
      <c r="L1303">
        <v>35568000</v>
      </c>
    </row>
    <row r="1304" spans="6:14" x14ac:dyDescent="0.2">
      <c r="F1304" s="3">
        <v>18756</v>
      </c>
      <c r="G1304">
        <v>3</v>
      </c>
      <c r="H1304" t="str">
        <f t="shared" si="24"/>
        <v>187563</v>
      </c>
      <c r="I1304" t="s">
        <v>2710</v>
      </c>
      <c r="J1304" t="s">
        <v>377</v>
      </c>
      <c r="K1304">
        <v>152</v>
      </c>
      <c r="L1304">
        <v>34824280</v>
      </c>
      <c r="M1304">
        <v>5</v>
      </c>
      <c r="N1304">
        <v>8138400</v>
      </c>
    </row>
    <row r="1305" spans="6:14" x14ac:dyDescent="0.2">
      <c r="F1305" s="3">
        <v>18756</v>
      </c>
      <c r="G1305">
        <v>4</v>
      </c>
      <c r="H1305" t="str">
        <f t="shared" si="24"/>
        <v>187564</v>
      </c>
      <c r="I1305" t="s">
        <v>2710</v>
      </c>
      <c r="J1305" t="s">
        <v>377</v>
      </c>
      <c r="K1305">
        <v>122</v>
      </c>
      <c r="L1305">
        <v>22691700</v>
      </c>
      <c r="M1305">
        <v>4</v>
      </c>
      <c r="N1305">
        <v>7731120</v>
      </c>
    </row>
    <row r="1306" spans="6:14" x14ac:dyDescent="0.2">
      <c r="F1306" s="3">
        <v>18756</v>
      </c>
      <c r="G1306">
        <v>5</v>
      </c>
      <c r="H1306" t="str">
        <f t="shared" si="24"/>
        <v>187565</v>
      </c>
      <c r="I1306" t="s">
        <v>2710</v>
      </c>
      <c r="J1306" t="s">
        <v>377</v>
      </c>
      <c r="K1306">
        <v>133</v>
      </c>
      <c r="L1306">
        <v>46167400</v>
      </c>
      <c r="M1306">
        <v>49</v>
      </c>
      <c r="N1306">
        <v>104285120</v>
      </c>
    </row>
    <row r="1307" spans="6:14" x14ac:dyDescent="0.2">
      <c r="F1307" s="3">
        <v>18785</v>
      </c>
      <c r="G1307">
        <v>1</v>
      </c>
      <c r="H1307" t="str">
        <f t="shared" si="24"/>
        <v>187851</v>
      </c>
      <c r="I1307" t="s">
        <v>2714</v>
      </c>
      <c r="J1307" t="s">
        <v>378</v>
      </c>
      <c r="K1307">
        <v>186</v>
      </c>
      <c r="L1307">
        <v>25256025</v>
      </c>
    </row>
    <row r="1308" spans="6:14" x14ac:dyDescent="0.2">
      <c r="F1308" s="3">
        <v>18785</v>
      </c>
      <c r="G1308">
        <v>2</v>
      </c>
      <c r="H1308" t="str">
        <f t="shared" si="24"/>
        <v>187852</v>
      </c>
      <c r="I1308" t="s">
        <v>2714</v>
      </c>
      <c r="J1308" t="s">
        <v>378</v>
      </c>
      <c r="K1308">
        <v>184</v>
      </c>
      <c r="L1308">
        <v>15394503</v>
      </c>
    </row>
    <row r="1309" spans="6:14" x14ac:dyDescent="0.2">
      <c r="F1309" s="3">
        <v>18785</v>
      </c>
      <c r="G1309">
        <v>3</v>
      </c>
      <c r="H1309" t="str">
        <f t="shared" si="24"/>
        <v>187853</v>
      </c>
      <c r="I1309" t="s">
        <v>2714</v>
      </c>
      <c r="J1309" t="s">
        <v>378</v>
      </c>
      <c r="K1309">
        <v>247</v>
      </c>
      <c r="L1309">
        <v>35265969</v>
      </c>
      <c r="M1309">
        <v>7</v>
      </c>
      <c r="N1309">
        <v>1631440</v>
      </c>
    </row>
    <row r="1310" spans="6:14" x14ac:dyDescent="0.2">
      <c r="F1310" s="3">
        <v>18785</v>
      </c>
      <c r="G1310">
        <v>4</v>
      </c>
      <c r="H1310" t="str">
        <f t="shared" si="24"/>
        <v>187854</v>
      </c>
      <c r="I1310" t="s">
        <v>2714</v>
      </c>
      <c r="J1310" t="s">
        <v>378</v>
      </c>
      <c r="K1310">
        <v>418</v>
      </c>
      <c r="L1310">
        <v>89416811</v>
      </c>
      <c r="M1310">
        <v>17</v>
      </c>
      <c r="N1310">
        <v>14215200</v>
      </c>
    </row>
    <row r="1311" spans="6:14" x14ac:dyDescent="0.2">
      <c r="F1311" s="3">
        <v>18785</v>
      </c>
      <c r="G1311">
        <v>5</v>
      </c>
      <c r="H1311" t="str">
        <f t="shared" si="24"/>
        <v>187855</v>
      </c>
      <c r="I1311" t="s">
        <v>2714</v>
      </c>
      <c r="J1311" t="s">
        <v>378</v>
      </c>
      <c r="K1311">
        <v>377</v>
      </c>
      <c r="L1311">
        <v>177312300</v>
      </c>
      <c r="M1311">
        <v>87</v>
      </c>
      <c r="N1311">
        <v>79867047</v>
      </c>
    </row>
    <row r="1312" spans="6:14" x14ac:dyDescent="0.2">
      <c r="F1312" s="3">
        <v>18860</v>
      </c>
      <c r="G1312">
        <v>1</v>
      </c>
      <c r="H1312" t="str">
        <f t="shared" si="24"/>
        <v>188601</v>
      </c>
      <c r="I1312" t="s">
        <v>2714</v>
      </c>
      <c r="J1312" t="s">
        <v>379</v>
      </c>
      <c r="K1312">
        <v>226</v>
      </c>
      <c r="L1312">
        <v>25894098</v>
      </c>
      <c r="M1312">
        <v>2</v>
      </c>
      <c r="N1312">
        <v>717760</v>
      </c>
    </row>
    <row r="1313" spans="6:14" x14ac:dyDescent="0.2">
      <c r="F1313" s="3">
        <v>18860</v>
      </c>
      <c r="G1313">
        <v>2</v>
      </c>
      <c r="H1313" t="str">
        <f t="shared" si="24"/>
        <v>188602</v>
      </c>
      <c r="I1313" t="s">
        <v>2714</v>
      </c>
      <c r="J1313" t="s">
        <v>379</v>
      </c>
      <c r="K1313">
        <v>190</v>
      </c>
      <c r="L1313">
        <v>43969140</v>
      </c>
    </row>
    <row r="1314" spans="6:14" x14ac:dyDescent="0.2">
      <c r="F1314" s="3">
        <v>18860</v>
      </c>
      <c r="G1314">
        <v>3</v>
      </c>
      <c r="H1314" t="str">
        <f t="shared" si="24"/>
        <v>188603</v>
      </c>
      <c r="I1314" t="s">
        <v>2714</v>
      </c>
      <c r="J1314" t="s">
        <v>379</v>
      </c>
      <c r="K1314">
        <v>236</v>
      </c>
      <c r="L1314">
        <v>107257620</v>
      </c>
      <c r="M1314">
        <v>4</v>
      </c>
      <c r="N1314">
        <v>14040320</v>
      </c>
    </row>
    <row r="1315" spans="6:14" x14ac:dyDescent="0.2">
      <c r="F1315" s="3">
        <v>18860</v>
      </c>
      <c r="G1315">
        <v>4</v>
      </c>
      <c r="H1315" t="str">
        <f t="shared" si="24"/>
        <v>188604</v>
      </c>
      <c r="I1315" t="s">
        <v>2714</v>
      </c>
      <c r="J1315" t="s">
        <v>379</v>
      </c>
      <c r="K1315">
        <v>189</v>
      </c>
      <c r="L1315">
        <v>107714460</v>
      </c>
      <c r="M1315">
        <v>16</v>
      </c>
      <c r="N1315">
        <v>31421440</v>
      </c>
    </row>
    <row r="1316" spans="6:14" x14ac:dyDescent="0.2">
      <c r="F1316" s="3">
        <v>18860</v>
      </c>
      <c r="G1316">
        <v>5</v>
      </c>
      <c r="H1316" t="str">
        <f t="shared" si="24"/>
        <v>188605</v>
      </c>
      <c r="I1316" t="s">
        <v>2714</v>
      </c>
      <c r="J1316" t="s">
        <v>379</v>
      </c>
      <c r="K1316">
        <v>249</v>
      </c>
      <c r="L1316">
        <v>232719899</v>
      </c>
      <c r="M1316">
        <v>60</v>
      </c>
      <c r="N1316">
        <v>168314976</v>
      </c>
    </row>
    <row r="1317" spans="6:14" x14ac:dyDescent="0.2">
      <c r="F1317" s="3">
        <v>19001</v>
      </c>
      <c r="G1317">
        <v>0</v>
      </c>
      <c r="H1317" t="str">
        <f t="shared" si="24"/>
        <v>190010</v>
      </c>
      <c r="I1317" t="s">
        <v>2716</v>
      </c>
      <c r="J1317" t="s">
        <v>380</v>
      </c>
      <c r="K1317">
        <v>1204</v>
      </c>
      <c r="L1317">
        <v>5972391643</v>
      </c>
      <c r="M1317">
        <v>3</v>
      </c>
      <c r="N1317">
        <v>126530640</v>
      </c>
    </row>
    <row r="1318" spans="6:14" x14ac:dyDescent="0.2">
      <c r="F1318" s="3">
        <v>19001</v>
      </c>
      <c r="G1318">
        <v>1</v>
      </c>
      <c r="H1318" t="str">
        <f t="shared" si="24"/>
        <v>190011</v>
      </c>
      <c r="I1318" t="s">
        <v>2716</v>
      </c>
      <c r="J1318" t="s">
        <v>380</v>
      </c>
      <c r="K1318">
        <v>11258</v>
      </c>
      <c r="L1318">
        <v>18915565213</v>
      </c>
      <c r="M1318">
        <v>66</v>
      </c>
      <c r="N1318">
        <v>1900050390</v>
      </c>
    </row>
    <row r="1319" spans="6:14" x14ac:dyDescent="0.2">
      <c r="F1319" s="3">
        <v>19001</v>
      </c>
      <c r="G1319">
        <v>2</v>
      </c>
      <c r="H1319" t="str">
        <f t="shared" si="24"/>
        <v>190012</v>
      </c>
      <c r="I1319" t="s">
        <v>2716</v>
      </c>
      <c r="J1319" t="s">
        <v>380</v>
      </c>
      <c r="K1319">
        <v>13179</v>
      </c>
      <c r="L1319">
        <v>25549225730</v>
      </c>
      <c r="M1319">
        <v>49</v>
      </c>
      <c r="N1319">
        <v>2757101330</v>
      </c>
    </row>
    <row r="1320" spans="6:14" x14ac:dyDescent="0.2">
      <c r="F1320" s="3">
        <v>19001</v>
      </c>
      <c r="G1320">
        <v>3</v>
      </c>
      <c r="H1320" t="str">
        <f t="shared" si="24"/>
        <v>190013</v>
      </c>
      <c r="I1320" t="s">
        <v>2716</v>
      </c>
      <c r="J1320" t="s">
        <v>380</v>
      </c>
      <c r="K1320">
        <v>17034</v>
      </c>
      <c r="L1320">
        <v>34149659497</v>
      </c>
      <c r="M1320">
        <v>63</v>
      </c>
      <c r="N1320">
        <v>1237098150</v>
      </c>
    </row>
    <row r="1321" spans="6:14" x14ac:dyDescent="0.2">
      <c r="F1321" s="3">
        <v>19001</v>
      </c>
      <c r="G1321">
        <v>4</v>
      </c>
      <c r="H1321" t="str">
        <f t="shared" si="24"/>
        <v>190014</v>
      </c>
      <c r="I1321" t="s">
        <v>2716</v>
      </c>
      <c r="J1321" t="s">
        <v>380</v>
      </c>
      <c r="K1321">
        <v>16399</v>
      </c>
      <c r="L1321">
        <v>57717684775</v>
      </c>
      <c r="M1321">
        <v>259</v>
      </c>
      <c r="N1321">
        <v>8035825740</v>
      </c>
    </row>
    <row r="1322" spans="6:14" x14ac:dyDescent="0.2">
      <c r="F1322" s="3">
        <v>19001</v>
      </c>
      <c r="G1322">
        <v>5</v>
      </c>
      <c r="H1322" t="str">
        <f t="shared" si="24"/>
        <v>190015</v>
      </c>
      <c r="I1322" t="s">
        <v>2716</v>
      </c>
      <c r="J1322" t="s">
        <v>380</v>
      </c>
      <c r="K1322">
        <v>20911</v>
      </c>
      <c r="L1322">
        <v>120044207659</v>
      </c>
      <c r="M1322">
        <v>2039</v>
      </c>
      <c r="N1322">
        <v>26503429010</v>
      </c>
    </row>
    <row r="1323" spans="6:14" x14ac:dyDescent="0.2">
      <c r="F1323" s="3">
        <v>19022</v>
      </c>
      <c r="G1323">
        <v>1</v>
      </c>
      <c r="H1323" t="str">
        <f t="shared" si="24"/>
        <v>190221</v>
      </c>
      <c r="I1323" t="s">
        <v>2714</v>
      </c>
      <c r="J1323" t="s">
        <v>381</v>
      </c>
      <c r="K1323">
        <v>29</v>
      </c>
      <c r="L1323">
        <v>149114266</v>
      </c>
    </row>
    <row r="1324" spans="6:14" x14ac:dyDescent="0.2">
      <c r="F1324" s="3">
        <v>19022</v>
      </c>
      <c r="G1324">
        <v>2</v>
      </c>
      <c r="H1324" t="str">
        <f t="shared" si="24"/>
        <v>190222</v>
      </c>
      <c r="I1324" t="s">
        <v>2714</v>
      </c>
      <c r="J1324" t="s">
        <v>381</v>
      </c>
      <c r="K1324">
        <v>32</v>
      </c>
      <c r="L1324">
        <v>103581906</v>
      </c>
    </row>
    <row r="1325" spans="6:14" x14ac:dyDescent="0.2">
      <c r="F1325" s="3">
        <v>19022</v>
      </c>
      <c r="G1325">
        <v>3</v>
      </c>
      <c r="H1325" t="str">
        <f t="shared" si="24"/>
        <v>190223</v>
      </c>
      <c r="I1325" t="s">
        <v>2714</v>
      </c>
      <c r="J1325" t="s">
        <v>381</v>
      </c>
      <c r="K1325">
        <v>165</v>
      </c>
      <c r="L1325">
        <v>212275275</v>
      </c>
    </row>
    <row r="1326" spans="6:14" x14ac:dyDescent="0.2">
      <c r="F1326" s="3">
        <v>19022</v>
      </c>
      <c r="G1326">
        <v>4</v>
      </c>
      <c r="H1326" t="str">
        <f t="shared" si="24"/>
        <v>190224</v>
      </c>
      <c r="I1326" t="s">
        <v>2714</v>
      </c>
      <c r="J1326" t="s">
        <v>381</v>
      </c>
      <c r="K1326">
        <v>146</v>
      </c>
      <c r="L1326">
        <v>165829529</v>
      </c>
      <c r="M1326">
        <v>1</v>
      </c>
      <c r="N1326">
        <v>176160</v>
      </c>
    </row>
    <row r="1327" spans="6:14" x14ac:dyDescent="0.2">
      <c r="F1327" s="3">
        <v>19022</v>
      </c>
      <c r="G1327">
        <v>5</v>
      </c>
      <c r="H1327" t="str">
        <f t="shared" si="24"/>
        <v>190225</v>
      </c>
      <c r="I1327" t="s">
        <v>2714</v>
      </c>
      <c r="J1327" t="s">
        <v>381</v>
      </c>
      <c r="K1327">
        <v>382</v>
      </c>
      <c r="L1327">
        <v>303214411</v>
      </c>
      <c r="M1327">
        <v>1</v>
      </c>
      <c r="N1327">
        <v>10936827</v>
      </c>
    </row>
    <row r="1328" spans="6:14" x14ac:dyDescent="0.2">
      <c r="F1328" s="3">
        <v>19050</v>
      </c>
      <c r="G1328">
        <v>0</v>
      </c>
      <c r="H1328" t="str">
        <f t="shared" si="24"/>
        <v>190500</v>
      </c>
      <c r="I1328" t="s">
        <v>2710</v>
      </c>
      <c r="J1328" t="s">
        <v>382</v>
      </c>
      <c r="K1328">
        <v>107</v>
      </c>
      <c r="L1328">
        <v>30726602</v>
      </c>
    </row>
    <row r="1329" spans="6:14" x14ac:dyDescent="0.2">
      <c r="F1329" s="3">
        <v>19050</v>
      </c>
      <c r="G1329">
        <v>1</v>
      </c>
      <c r="H1329" t="str">
        <f t="shared" si="24"/>
        <v>190501</v>
      </c>
      <c r="I1329" t="s">
        <v>2710</v>
      </c>
      <c r="J1329" t="s">
        <v>382</v>
      </c>
      <c r="K1329">
        <v>76</v>
      </c>
      <c r="L1329">
        <v>9477920</v>
      </c>
    </row>
    <row r="1330" spans="6:14" x14ac:dyDescent="0.2">
      <c r="F1330" s="3">
        <v>19050</v>
      </c>
      <c r="G1330">
        <v>2</v>
      </c>
      <c r="H1330" t="str">
        <f t="shared" si="24"/>
        <v>190502</v>
      </c>
      <c r="I1330" t="s">
        <v>2710</v>
      </c>
      <c r="J1330" t="s">
        <v>382</v>
      </c>
      <c r="K1330">
        <v>40</v>
      </c>
      <c r="L1330">
        <v>6012260</v>
      </c>
    </row>
    <row r="1331" spans="6:14" x14ac:dyDescent="0.2">
      <c r="F1331" s="3">
        <v>19050</v>
      </c>
      <c r="G1331">
        <v>3</v>
      </c>
      <c r="H1331" t="str">
        <f t="shared" si="24"/>
        <v>190503</v>
      </c>
      <c r="I1331" t="s">
        <v>2710</v>
      </c>
      <c r="J1331" t="s">
        <v>382</v>
      </c>
      <c r="K1331">
        <v>42</v>
      </c>
      <c r="L1331">
        <v>15191975</v>
      </c>
    </row>
    <row r="1332" spans="6:14" x14ac:dyDescent="0.2">
      <c r="F1332" s="3">
        <v>19050</v>
      </c>
      <c r="G1332">
        <v>4</v>
      </c>
      <c r="H1332" t="str">
        <f t="shared" si="24"/>
        <v>190504</v>
      </c>
      <c r="I1332" t="s">
        <v>2710</v>
      </c>
      <c r="J1332" t="s">
        <v>382</v>
      </c>
      <c r="K1332">
        <v>105</v>
      </c>
      <c r="L1332">
        <v>26252330</v>
      </c>
      <c r="M1332">
        <v>1</v>
      </c>
      <c r="N1332">
        <v>1898720</v>
      </c>
    </row>
    <row r="1333" spans="6:14" x14ac:dyDescent="0.2">
      <c r="F1333" s="3">
        <v>19050</v>
      </c>
      <c r="G1333">
        <v>5</v>
      </c>
      <c r="H1333" t="str">
        <f t="shared" si="24"/>
        <v>190505</v>
      </c>
      <c r="I1333" t="s">
        <v>2710</v>
      </c>
      <c r="J1333" t="s">
        <v>382</v>
      </c>
      <c r="K1333">
        <v>158</v>
      </c>
      <c r="L1333">
        <v>55210740</v>
      </c>
    </row>
    <row r="1334" spans="6:14" x14ac:dyDescent="0.2">
      <c r="F1334" s="3">
        <v>19075</v>
      </c>
      <c r="G1334">
        <v>1</v>
      </c>
      <c r="H1334" t="str">
        <f t="shared" si="24"/>
        <v>190751</v>
      </c>
      <c r="I1334" t="s">
        <v>2714</v>
      </c>
      <c r="J1334" t="s">
        <v>383</v>
      </c>
      <c r="K1334">
        <v>14</v>
      </c>
      <c r="L1334">
        <v>11220113</v>
      </c>
    </row>
    <row r="1335" spans="6:14" x14ac:dyDescent="0.2">
      <c r="F1335" s="3">
        <v>19075</v>
      </c>
      <c r="G1335">
        <v>2</v>
      </c>
      <c r="H1335" t="str">
        <f t="shared" si="24"/>
        <v>190752</v>
      </c>
      <c r="I1335" t="s">
        <v>2714</v>
      </c>
      <c r="J1335" t="s">
        <v>383</v>
      </c>
      <c r="K1335">
        <v>251</v>
      </c>
      <c r="L1335">
        <v>232720071</v>
      </c>
    </row>
    <row r="1336" spans="6:14" x14ac:dyDescent="0.2">
      <c r="F1336" s="3">
        <v>19075</v>
      </c>
      <c r="G1336">
        <v>3</v>
      </c>
      <c r="H1336" t="str">
        <f t="shared" si="24"/>
        <v>190753</v>
      </c>
      <c r="I1336" t="s">
        <v>2714</v>
      </c>
      <c r="J1336" t="s">
        <v>383</v>
      </c>
      <c r="K1336">
        <v>205</v>
      </c>
      <c r="L1336">
        <v>369129181</v>
      </c>
    </row>
    <row r="1337" spans="6:14" x14ac:dyDescent="0.2">
      <c r="F1337" s="3">
        <v>19075</v>
      </c>
      <c r="G1337">
        <v>4</v>
      </c>
      <c r="H1337" t="str">
        <f t="shared" si="24"/>
        <v>190754</v>
      </c>
      <c r="I1337" t="s">
        <v>2714</v>
      </c>
      <c r="J1337" t="s">
        <v>383</v>
      </c>
      <c r="K1337">
        <v>526</v>
      </c>
      <c r="L1337">
        <v>346204084</v>
      </c>
    </row>
    <row r="1338" spans="6:14" x14ac:dyDescent="0.2">
      <c r="F1338" s="3">
        <v>19075</v>
      </c>
      <c r="G1338">
        <v>5</v>
      </c>
      <c r="H1338" t="str">
        <f t="shared" si="24"/>
        <v>190755</v>
      </c>
      <c r="I1338" t="s">
        <v>2714</v>
      </c>
      <c r="J1338" t="s">
        <v>383</v>
      </c>
      <c r="K1338">
        <v>638</v>
      </c>
      <c r="L1338">
        <v>1171607222</v>
      </c>
      <c r="M1338">
        <v>8</v>
      </c>
      <c r="N1338">
        <v>13457840</v>
      </c>
    </row>
    <row r="1339" spans="6:14" x14ac:dyDescent="0.2">
      <c r="F1339" s="3">
        <v>19100</v>
      </c>
      <c r="G1339">
        <v>0</v>
      </c>
      <c r="H1339" t="str">
        <f t="shared" si="24"/>
        <v>191000</v>
      </c>
      <c r="I1339" t="s">
        <v>2710</v>
      </c>
      <c r="J1339" t="s">
        <v>384</v>
      </c>
      <c r="K1339">
        <v>161</v>
      </c>
      <c r="L1339">
        <v>146224810</v>
      </c>
    </row>
    <row r="1340" spans="6:14" x14ac:dyDescent="0.2">
      <c r="F1340" s="3">
        <v>19100</v>
      </c>
      <c r="G1340">
        <v>1</v>
      </c>
      <c r="H1340" t="str">
        <f t="shared" si="24"/>
        <v>191001</v>
      </c>
      <c r="I1340" t="s">
        <v>2710</v>
      </c>
      <c r="J1340" t="s">
        <v>384</v>
      </c>
      <c r="K1340">
        <v>140</v>
      </c>
      <c r="L1340">
        <v>46612415</v>
      </c>
    </row>
    <row r="1341" spans="6:14" x14ac:dyDescent="0.2">
      <c r="F1341" s="3">
        <v>19100</v>
      </c>
      <c r="G1341">
        <v>2</v>
      </c>
      <c r="H1341" t="str">
        <f t="shared" si="24"/>
        <v>191002</v>
      </c>
      <c r="I1341" t="s">
        <v>2710</v>
      </c>
      <c r="J1341" t="s">
        <v>384</v>
      </c>
      <c r="K1341">
        <v>59</v>
      </c>
      <c r="L1341">
        <v>54392500</v>
      </c>
    </row>
    <row r="1342" spans="6:14" x14ac:dyDescent="0.2">
      <c r="F1342" s="3">
        <v>19100</v>
      </c>
      <c r="G1342">
        <v>3</v>
      </c>
      <c r="H1342" t="str">
        <f t="shared" si="24"/>
        <v>191003</v>
      </c>
      <c r="I1342" t="s">
        <v>2710</v>
      </c>
      <c r="J1342" t="s">
        <v>384</v>
      </c>
      <c r="K1342">
        <v>325</v>
      </c>
      <c r="L1342">
        <v>116259600</v>
      </c>
    </row>
    <row r="1343" spans="6:14" x14ac:dyDescent="0.2">
      <c r="F1343" s="3">
        <v>19100</v>
      </c>
      <c r="G1343">
        <v>4</v>
      </c>
      <c r="H1343" t="str">
        <f t="shared" si="24"/>
        <v>191004</v>
      </c>
      <c r="I1343" t="s">
        <v>2710</v>
      </c>
      <c r="J1343" t="s">
        <v>384</v>
      </c>
      <c r="K1343">
        <v>523</v>
      </c>
      <c r="L1343">
        <v>206084160</v>
      </c>
      <c r="M1343">
        <v>1</v>
      </c>
      <c r="N1343">
        <v>2668640</v>
      </c>
    </row>
    <row r="1344" spans="6:14" x14ac:dyDescent="0.2">
      <c r="F1344" s="3">
        <v>19100</v>
      </c>
      <c r="G1344">
        <v>5</v>
      </c>
      <c r="H1344" t="str">
        <f t="shared" si="24"/>
        <v>191005</v>
      </c>
      <c r="I1344" t="s">
        <v>2710</v>
      </c>
      <c r="J1344" t="s">
        <v>384</v>
      </c>
      <c r="K1344">
        <v>406</v>
      </c>
      <c r="L1344">
        <v>441013150</v>
      </c>
      <c r="M1344">
        <v>3</v>
      </c>
      <c r="N1344">
        <v>17592140</v>
      </c>
    </row>
    <row r="1345" spans="6:14" x14ac:dyDescent="0.2">
      <c r="F1345" s="3">
        <v>19110</v>
      </c>
      <c r="G1345">
        <v>1</v>
      </c>
      <c r="H1345" t="str">
        <f t="shared" si="24"/>
        <v>191101</v>
      </c>
      <c r="I1345" t="s">
        <v>2710</v>
      </c>
      <c r="J1345" t="s">
        <v>385</v>
      </c>
      <c r="K1345">
        <v>18</v>
      </c>
      <c r="L1345">
        <v>13742710</v>
      </c>
    </row>
    <row r="1346" spans="6:14" x14ac:dyDescent="0.2">
      <c r="F1346" s="3">
        <v>19110</v>
      </c>
      <c r="G1346">
        <v>2</v>
      </c>
      <c r="H1346" t="str">
        <f t="shared" si="24"/>
        <v>191102</v>
      </c>
      <c r="I1346" t="s">
        <v>2710</v>
      </c>
      <c r="J1346" t="s">
        <v>385</v>
      </c>
      <c r="K1346">
        <v>53</v>
      </c>
      <c r="L1346">
        <v>42333330</v>
      </c>
    </row>
    <row r="1347" spans="6:14" x14ac:dyDescent="0.2">
      <c r="F1347" s="3">
        <v>19110</v>
      </c>
      <c r="G1347">
        <v>3</v>
      </c>
      <c r="H1347" t="str">
        <f t="shared" ref="H1347:H1410" si="25">F1347&amp;G1347</f>
        <v>191103</v>
      </c>
      <c r="I1347" t="s">
        <v>2710</v>
      </c>
      <c r="J1347" t="s">
        <v>385</v>
      </c>
      <c r="K1347">
        <v>47</v>
      </c>
      <c r="L1347">
        <v>11713650</v>
      </c>
    </row>
    <row r="1348" spans="6:14" x14ac:dyDescent="0.2">
      <c r="F1348" s="3">
        <v>19110</v>
      </c>
      <c r="G1348">
        <v>4</v>
      </c>
      <c r="H1348" t="str">
        <f t="shared" si="25"/>
        <v>191104</v>
      </c>
      <c r="I1348" t="s">
        <v>2710</v>
      </c>
      <c r="J1348" t="s">
        <v>385</v>
      </c>
      <c r="K1348">
        <v>162</v>
      </c>
      <c r="L1348">
        <v>128554170</v>
      </c>
      <c r="M1348">
        <v>2</v>
      </c>
      <c r="N1348">
        <v>6777360</v>
      </c>
    </row>
    <row r="1349" spans="6:14" x14ac:dyDescent="0.2">
      <c r="F1349" s="3">
        <v>19110</v>
      </c>
      <c r="G1349">
        <v>5</v>
      </c>
      <c r="H1349" t="str">
        <f t="shared" si="25"/>
        <v>191105</v>
      </c>
      <c r="I1349" t="s">
        <v>2710</v>
      </c>
      <c r="J1349" t="s">
        <v>385</v>
      </c>
      <c r="K1349">
        <v>53</v>
      </c>
      <c r="L1349">
        <v>43044990</v>
      </c>
      <c r="M1349">
        <v>3</v>
      </c>
      <c r="N1349">
        <v>4232160</v>
      </c>
    </row>
    <row r="1350" spans="6:14" x14ac:dyDescent="0.2">
      <c r="F1350" s="3">
        <v>19130</v>
      </c>
      <c r="G1350">
        <v>0</v>
      </c>
      <c r="H1350" t="str">
        <f t="shared" si="25"/>
        <v>191300</v>
      </c>
      <c r="I1350" t="s">
        <v>2715</v>
      </c>
      <c r="J1350" t="s">
        <v>386</v>
      </c>
      <c r="K1350">
        <v>20</v>
      </c>
      <c r="L1350">
        <v>5946430</v>
      </c>
    </row>
    <row r="1351" spans="6:14" x14ac:dyDescent="0.2">
      <c r="F1351" s="3">
        <v>19130</v>
      </c>
      <c r="G1351">
        <v>1</v>
      </c>
      <c r="H1351" t="str">
        <f t="shared" si="25"/>
        <v>191301</v>
      </c>
      <c r="I1351" t="s">
        <v>2715</v>
      </c>
      <c r="J1351" t="s">
        <v>386</v>
      </c>
      <c r="K1351">
        <v>51</v>
      </c>
      <c r="L1351">
        <v>161627510.5</v>
      </c>
    </row>
    <row r="1352" spans="6:14" x14ac:dyDescent="0.2">
      <c r="F1352" s="3">
        <v>19130</v>
      </c>
      <c r="G1352">
        <v>2</v>
      </c>
      <c r="H1352" t="str">
        <f t="shared" si="25"/>
        <v>191302</v>
      </c>
      <c r="I1352" t="s">
        <v>2715</v>
      </c>
      <c r="J1352" t="s">
        <v>386</v>
      </c>
      <c r="K1352">
        <v>59</v>
      </c>
      <c r="L1352">
        <v>89246991</v>
      </c>
    </row>
    <row r="1353" spans="6:14" x14ac:dyDescent="0.2">
      <c r="F1353" s="3">
        <v>19130</v>
      </c>
      <c r="G1353">
        <v>3</v>
      </c>
      <c r="H1353" t="str">
        <f t="shared" si="25"/>
        <v>191303</v>
      </c>
      <c r="I1353" t="s">
        <v>2715</v>
      </c>
      <c r="J1353" t="s">
        <v>386</v>
      </c>
      <c r="K1353">
        <v>99</v>
      </c>
      <c r="L1353">
        <v>179454869</v>
      </c>
    </row>
    <row r="1354" spans="6:14" x14ac:dyDescent="0.2">
      <c r="F1354" s="3">
        <v>19130</v>
      </c>
      <c r="G1354">
        <v>4</v>
      </c>
      <c r="H1354" t="str">
        <f t="shared" si="25"/>
        <v>191304</v>
      </c>
      <c r="I1354" t="s">
        <v>2715</v>
      </c>
      <c r="J1354" t="s">
        <v>386</v>
      </c>
      <c r="K1354">
        <v>104</v>
      </c>
      <c r="L1354">
        <v>169440418</v>
      </c>
    </row>
    <row r="1355" spans="6:14" x14ac:dyDescent="0.2">
      <c r="F1355" s="3">
        <v>19130</v>
      </c>
      <c r="G1355">
        <v>5</v>
      </c>
      <c r="H1355" t="str">
        <f t="shared" si="25"/>
        <v>191305</v>
      </c>
      <c r="I1355" t="s">
        <v>2715</v>
      </c>
      <c r="J1355" t="s">
        <v>386</v>
      </c>
      <c r="K1355">
        <v>338</v>
      </c>
      <c r="L1355">
        <v>853324990</v>
      </c>
    </row>
    <row r="1356" spans="6:14" x14ac:dyDescent="0.2">
      <c r="F1356" s="3">
        <v>19137</v>
      </c>
      <c r="G1356">
        <v>1</v>
      </c>
      <c r="H1356" t="str">
        <f t="shared" si="25"/>
        <v>191371</v>
      </c>
      <c r="I1356" t="s">
        <v>2710</v>
      </c>
      <c r="J1356" t="s">
        <v>387</v>
      </c>
      <c r="K1356">
        <v>218</v>
      </c>
      <c r="L1356">
        <v>77338430</v>
      </c>
    </row>
    <row r="1357" spans="6:14" x14ac:dyDescent="0.2">
      <c r="F1357" s="3">
        <v>19137</v>
      </c>
      <c r="G1357">
        <v>2</v>
      </c>
      <c r="H1357" t="str">
        <f t="shared" si="25"/>
        <v>191372</v>
      </c>
      <c r="I1357" t="s">
        <v>2710</v>
      </c>
      <c r="J1357" t="s">
        <v>387</v>
      </c>
      <c r="K1357">
        <v>119</v>
      </c>
      <c r="L1357">
        <v>34148670</v>
      </c>
    </row>
    <row r="1358" spans="6:14" x14ac:dyDescent="0.2">
      <c r="F1358" s="3">
        <v>19137</v>
      </c>
      <c r="G1358">
        <v>3</v>
      </c>
      <c r="H1358" t="str">
        <f t="shared" si="25"/>
        <v>191373</v>
      </c>
      <c r="I1358" t="s">
        <v>2710</v>
      </c>
      <c r="J1358" t="s">
        <v>387</v>
      </c>
      <c r="K1358">
        <v>89</v>
      </c>
      <c r="L1358">
        <v>17992250</v>
      </c>
    </row>
    <row r="1359" spans="6:14" x14ac:dyDescent="0.2">
      <c r="F1359" s="3">
        <v>19137</v>
      </c>
      <c r="G1359">
        <v>4</v>
      </c>
      <c r="H1359" t="str">
        <f t="shared" si="25"/>
        <v>191374</v>
      </c>
      <c r="I1359" t="s">
        <v>2710</v>
      </c>
      <c r="J1359" t="s">
        <v>387</v>
      </c>
      <c r="K1359">
        <v>69</v>
      </c>
      <c r="L1359">
        <v>18760200</v>
      </c>
    </row>
    <row r="1360" spans="6:14" x14ac:dyDescent="0.2">
      <c r="F1360" s="3">
        <v>19137</v>
      </c>
      <c r="G1360">
        <v>5</v>
      </c>
      <c r="H1360" t="str">
        <f t="shared" si="25"/>
        <v>191375</v>
      </c>
      <c r="I1360" t="s">
        <v>2710</v>
      </c>
      <c r="J1360" t="s">
        <v>387</v>
      </c>
      <c r="K1360">
        <v>13</v>
      </c>
      <c r="L1360">
        <v>5979760</v>
      </c>
    </row>
    <row r="1361" spans="6:14" x14ac:dyDescent="0.2">
      <c r="F1361" s="3">
        <v>19142</v>
      </c>
      <c r="G1361">
        <v>1</v>
      </c>
      <c r="H1361" t="str">
        <f t="shared" si="25"/>
        <v>191421</v>
      </c>
      <c r="I1361" t="s">
        <v>2714</v>
      </c>
      <c r="J1361" t="s">
        <v>388</v>
      </c>
      <c r="K1361">
        <v>57</v>
      </c>
      <c r="L1361">
        <v>96729016</v>
      </c>
      <c r="M1361">
        <v>1</v>
      </c>
      <c r="N1361">
        <v>47351168</v>
      </c>
    </row>
    <row r="1362" spans="6:14" x14ac:dyDescent="0.2">
      <c r="F1362" s="3">
        <v>19142</v>
      </c>
      <c r="G1362">
        <v>2</v>
      </c>
      <c r="H1362" t="str">
        <f t="shared" si="25"/>
        <v>191422</v>
      </c>
      <c r="I1362" t="s">
        <v>2714</v>
      </c>
      <c r="J1362" t="s">
        <v>388</v>
      </c>
      <c r="K1362">
        <v>167</v>
      </c>
      <c r="L1362">
        <v>139008476.5</v>
      </c>
    </row>
    <row r="1363" spans="6:14" x14ac:dyDescent="0.2">
      <c r="F1363" s="3">
        <v>19142</v>
      </c>
      <c r="G1363">
        <v>3</v>
      </c>
      <c r="H1363" t="str">
        <f t="shared" si="25"/>
        <v>191423</v>
      </c>
      <c r="I1363" t="s">
        <v>2714</v>
      </c>
      <c r="J1363" t="s">
        <v>388</v>
      </c>
      <c r="K1363">
        <v>365</v>
      </c>
      <c r="L1363">
        <v>294578451</v>
      </c>
    </row>
    <row r="1364" spans="6:14" x14ac:dyDescent="0.2">
      <c r="F1364" s="3">
        <v>19142</v>
      </c>
      <c r="G1364">
        <v>4</v>
      </c>
      <c r="H1364" t="str">
        <f t="shared" si="25"/>
        <v>191424</v>
      </c>
      <c r="I1364" t="s">
        <v>2714</v>
      </c>
      <c r="J1364" t="s">
        <v>388</v>
      </c>
      <c r="K1364">
        <v>300</v>
      </c>
      <c r="L1364">
        <v>634235210.5</v>
      </c>
      <c r="M1364">
        <v>3</v>
      </c>
      <c r="N1364">
        <v>7485520</v>
      </c>
    </row>
    <row r="1365" spans="6:14" x14ac:dyDescent="0.2">
      <c r="F1365" s="3">
        <v>19142</v>
      </c>
      <c r="G1365">
        <v>5</v>
      </c>
      <c r="H1365" t="str">
        <f t="shared" si="25"/>
        <v>191425</v>
      </c>
      <c r="I1365" t="s">
        <v>2714</v>
      </c>
      <c r="J1365" t="s">
        <v>388</v>
      </c>
      <c r="K1365">
        <v>775</v>
      </c>
      <c r="L1365">
        <v>1868275522</v>
      </c>
      <c r="M1365">
        <v>2</v>
      </c>
      <c r="N1365">
        <v>10408960</v>
      </c>
    </row>
    <row r="1366" spans="6:14" x14ac:dyDescent="0.2">
      <c r="F1366" s="3">
        <v>19212</v>
      </c>
      <c r="G1366">
        <v>0</v>
      </c>
      <c r="H1366" t="str">
        <f t="shared" si="25"/>
        <v>192120</v>
      </c>
      <c r="I1366" t="s">
        <v>2712</v>
      </c>
      <c r="J1366" t="s">
        <v>389</v>
      </c>
      <c r="K1366">
        <v>131</v>
      </c>
      <c r="L1366">
        <v>6269820</v>
      </c>
    </row>
    <row r="1367" spans="6:14" x14ac:dyDescent="0.2">
      <c r="F1367" s="3">
        <v>19212</v>
      </c>
      <c r="G1367">
        <v>1</v>
      </c>
      <c r="H1367" t="str">
        <f t="shared" si="25"/>
        <v>192121</v>
      </c>
      <c r="I1367" t="s">
        <v>2712</v>
      </c>
      <c r="J1367" t="s">
        <v>389</v>
      </c>
      <c r="K1367">
        <v>877</v>
      </c>
      <c r="L1367">
        <v>223904800</v>
      </c>
      <c r="M1367">
        <v>1</v>
      </c>
      <c r="N1367">
        <v>694530</v>
      </c>
    </row>
    <row r="1368" spans="6:14" x14ac:dyDescent="0.2">
      <c r="F1368" s="3">
        <v>19212</v>
      </c>
      <c r="G1368">
        <v>2</v>
      </c>
      <c r="H1368" t="str">
        <f t="shared" si="25"/>
        <v>192122</v>
      </c>
      <c r="I1368" t="s">
        <v>2712</v>
      </c>
      <c r="J1368" t="s">
        <v>389</v>
      </c>
      <c r="K1368">
        <v>881</v>
      </c>
      <c r="L1368">
        <v>662128030</v>
      </c>
    </row>
    <row r="1369" spans="6:14" x14ac:dyDescent="0.2">
      <c r="F1369" s="3">
        <v>19212</v>
      </c>
      <c r="G1369">
        <v>3</v>
      </c>
      <c r="H1369" t="str">
        <f t="shared" si="25"/>
        <v>192123</v>
      </c>
      <c r="I1369" t="s">
        <v>2712</v>
      </c>
      <c r="J1369" t="s">
        <v>389</v>
      </c>
      <c r="K1369">
        <v>863</v>
      </c>
      <c r="L1369">
        <v>454447790</v>
      </c>
      <c r="M1369">
        <v>2</v>
      </c>
      <c r="N1369">
        <v>3217050</v>
      </c>
    </row>
    <row r="1370" spans="6:14" x14ac:dyDescent="0.2">
      <c r="F1370" s="3">
        <v>19212</v>
      </c>
      <c r="G1370">
        <v>4</v>
      </c>
      <c r="H1370" t="str">
        <f t="shared" si="25"/>
        <v>192124</v>
      </c>
      <c r="I1370" t="s">
        <v>2712</v>
      </c>
      <c r="J1370" t="s">
        <v>389</v>
      </c>
      <c r="K1370">
        <v>1214</v>
      </c>
      <c r="L1370">
        <v>794716565</v>
      </c>
    </row>
    <row r="1371" spans="6:14" x14ac:dyDescent="0.2">
      <c r="F1371" s="3">
        <v>19212</v>
      </c>
      <c r="G1371">
        <v>5</v>
      </c>
      <c r="H1371" t="str">
        <f t="shared" si="25"/>
        <v>192125</v>
      </c>
      <c r="I1371" t="s">
        <v>2712</v>
      </c>
      <c r="J1371" t="s">
        <v>389</v>
      </c>
      <c r="K1371">
        <v>1371</v>
      </c>
      <c r="L1371">
        <v>1705354030</v>
      </c>
      <c r="M1371">
        <v>8</v>
      </c>
      <c r="N1371">
        <v>45455040</v>
      </c>
    </row>
    <row r="1372" spans="6:14" x14ac:dyDescent="0.2">
      <c r="F1372" s="3">
        <v>19256</v>
      </c>
      <c r="G1372">
        <v>1</v>
      </c>
      <c r="H1372" t="str">
        <f t="shared" si="25"/>
        <v>192561</v>
      </c>
      <c r="I1372" t="s">
        <v>2710</v>
      </c>
      <c r="J1372" t="s">
        <v>390</v>
      </c>
      <c r="K1372">
        <v>274</v>
      </c>
      <c r="L1372">
        <v>239680620</v>
      </c>
    </row>
    <row r="1373" spans="6:14" x14ac:dyDescent="0.2">
      <c r="F1373" s="3">
        <v>19256</v>
      </c>
      <c r="G1373">
        <v>2</v>
      </c>
      <c r="H1373" t="str">
        <f t="shared" si="25"/>
        <v>192562</v>
      </c>
      <c r="I1373" t="s">
        <v>2710</v>
      </c>
      <c r="J1373" t="s">
        <v>390</v>
      </c>
      <c r="K1373">
        <v>92</v>
      </c>
      <c r="L1373">
        <v>156286630</v>
      </c>
    </row>
    <row r="1374" spans="6:14" x14ac:dyDescent="0.2">
      <c r="F1374" s="3">
        <v>19256</v>
      </c>
      <c r="G1374">
        <v>3</v>
      </c>
      <c r="H1374" t="str">
        <f t="shared" si="25"/>
        <v>192563</v>
      </c>
      <c r="I1374" t="s">
        <v>2710</v>
      </c>
      <c r="J1374" t="s">
        <v>390</v>
      </c>
      <c r="K1374">
        <v>219</v>
      </c>
      <c r="L1374">
        <v>279054165</v>
      </c>
    </row>
    <row r="1375" spans="6:14" x14ac:dyDescent="0.2">
      <c r="F1375" s="3">
        <v>19256</v>
      </c>
      <c r="G1375">
        <v>4</v>
      </c>
      <c r="H1375" t="str">
        <f t="shared" si="25"/>
        <v>192564</v>
      </c>
      <c r="I1375" t="s">
        <v>2710</v>
      </c>
      <c r="J1375" t="s">
        <v>390</v>
      </c>
      <c r="K1375">
        <v>113</v>
      </c>
      <c r="L1375">
        <v>143739300</v>
      </c>
    </row>
    <row r="1376" spans="6:14" x14ac:dyDescent="0.2">
      <c r="F1376" s="3">
        <v>19256</v>
      </c>
      <c r="G1376">
        <v>5</v>
      </c>
      <c r="H1376" t="str">
        <f t="shared" si="25"/>
        <v>192565</v>
      </c>
      <c r="I1376" t="s">
        <v>2710</v>
      </c>
      <c r="J1376" t="s">
        <v>390</v>
      </c>
      <c r="K1376">
        <v>302</v>
      </c>
      <c r="L1376">
        <v>533859975</v>
      </c>
    </row>
    <row r="1377" spans="6:14" x14ac:dyDescent="0.2">
      <c r="F1377" s="3">
        <v>19290</v>
      </c>
      <c r="G1377">
        <v>0</v>
      </c>
      <c r="H1377" t="str">
        <f t="shared" si="25"/>
        <v>192900</v>
      </c>
      <c r="I1377" t="s">
        <v>2708</v>
      </c>
      <c r="J1377" t="s">
        <v>391</v>
      </c>
      <c r="K1377">
        <v>46</v>
      </c>
      <c r="L1377">
        <v>36308500</v>
      </c>
    </row>
    <row r="1378" spans="6:14" x14ac:dyDescent="0.2">
      <c r="F1378" s="3">
        <v>19290</v>
      </c>
      <c r="G1378">
        <v>1</v>
      </c>
      <c r="H1378" t="str">
        <f t="shared" si="25"/>
        <v>192901</v>
      </c>
      <c r="I1378" t="s">
        <v>2708</v>
      </c>
      <c r="J1378" t="s">
        <v>391</v>
      </c>
      <c r="K1378">
        <v>21</v>
      </c>
      <c r="L1378">
        <v>9754060</v>
      </c>
    </row>
    <row r="1379" spans="6:14" x14ac:dyDescent="0.2">
      <c r="F1379" s="3">
        <v>19290</v>
      </c>
      <c r="G1379">
        <v>2</v>
      </c>
      <c r="H1379" t="str">
        <f t="shared" si="25"/>
        <v>192902</v>
      </c>
      <c r="I1379" t="s">
        <v>2708</v>
      </c>
      <c r="J1379" t="s">
        <v>391</v>
      </c>
      <c r="K1379">
        <v>101</v>
      </c>
      <c r="L1379">
        <v>68557300</v>
      </c>
    </row>
    <row r="1380" spans="6:14" x14ac:dyDescent="0.2">
      <c r="F1380" s="3">
        <v>19290</v>
      </c>
      <c r="G1380">
        <v>3</v>
      </c>
      <c r="H1380" t="str">
        <f t="shared" si="25"/>
        <v>192903</v>
      </c>
      <c r="I1380" t="s">
        <v>2708</v>
      </c>
      <c r="J1380" t="s">
        <v>391</v>
      </c>
      <c r="K1380">
        <v>37</v>
      </c>
      <c r="L1380">
        <v>27262070</v>
      </c>
    </row>
    <row r="1381" spans="6:14" x14ac:dyDescent="0.2">
      <c r="F1381" s="3">
        <v>19290</v>
      </c>
      <c r="G1381">
        <v>4</v>
      </c>
      <c r="H1381" t="str">
        <f t="shared" si="25"/>
        <v>192904</v>
      </c>
      <c r="I1381" t="s">
        <v>2708</v>
      </c>
      <c r="J1381" t="s">
        <v>391</v>
      </c>
      <c r="K1381">
        <v>127</v>
      </c>
      <c r="L1381">
        <v>42282640</v>
      </c>
    </row>
    <row r="1382" spans="6:14" x14ac:dyDescent="0.2">
      <c r="F1382" s="3">
        <v>19290</v>
      </c>
      <c r="G1382">
        <v>5</v>
      </c>
      <c r="H1382" t="str">
        <f t="shared" si="25"/>
        <v>192905</v>
      </c>
      <c r="I1382" t="s">
        <v>2708</v>
      </c>
      <c r="J1382" t="s">
        <v>391</v>
      </c>
      <c r="K1382">
        <v>91</v>
      </c>
      <c r="L1382">
        <v>82050900</v>
      </c>
      <c r="M1382">
        <v>1</v>
      </c>
      <c r="N1382">
        <v>11005920</v>
      </c>
    </row>
    <row r="1383" spans="6:14" x14ac:dyDescent="0.2">
      <c r="F1383" s="3">
        <v>19300</v>
      </c>
      <c r="G1383">
        <v>0</v>
      </c>
      <c r="H1383" t="str">
        <f t="shared" si="25"/>
        <v>193000</v>
      </c>
      <c r="I1383" t="s">
        <v>2708</v>
      </c>
      <c r="J1383" t="s">
        <v>392</v>
      </c>
      <c r="K1383">
        <v>15</v>
      </c>
      <c r="L1383">
        <v>2799720</v>
      </c>
    </row>
    <row r="1384" spans="6:14" x14ac:dyDescent="0.2">
      <c r="F1384" s="3">
        <v>19300</v>
      </c>
      <c r="G1384">
        <v>1</v>
      </c>
      <c r="H1384" t="str">
        <f t="shared" si="25"/>
        <v>193001</v>
      </c>
      <c r="I1384" t="s">
        <v>2708</v>
      </c>
      <c r="J1384" t="s">
        <v>392</v>
      </c>
      <c r="K1384">
        <v>646</v>
      </c>
      <c r="L1384">
        <v>132245310</v>
      </c>
      <c r="M1384">
        <v>1</v>
      </c>
      <c r="N1384">
        <v>465600</v>
      </c>
    </row>
    <row r="1385" spans="6:14" x14ac:dyDescent="0.2">
      <c r="F1385" s="3">
        <v>19300</v>
      </c>
      <c r="G1385">
        <v>2</v>
      </c>
      <c r="H1385" t="str">
        <f t="shared" si="25"/>
        <v>193002</v>
      </c>
      <c r="I1385" t="s">
        <v>2708</v>
      </c>
      <c r="J1385" t="s">
        <v>392</v>
      </c>
      <c r="K1385">
        <v>460</v>
      </c>
      <c r="L1385">
        <v>206922350</v>
      </c>
    </row>
    <row r="1386" spans="6:14" x14ac:dyDescent="0.2">
      <c r="F1386" s="3">
        <v>19300</v>
      </c>
      <c r="G1386">
        <v>3</v>
      </c>
      <c r="H1386" t="str">
        <f t="shared" si="25"/>
        <v>193003</v>
      </c>
      <c r="I1386" t="s">
        <v>2708</v>
      </c>
      <c r="J1386" t="s">
        <v>392</v>
      </c>
      <c r="K1386">
        <v>414</v>
      </c>
      <c r="L1386">
        <v>114677830</v>
      </c>
    </row>
    <row r="1387" spans="6:14" x14ac:dyDescent="0.2">
      <c r="F1387" s="3">
        <v>19300</v>
      </c>
      <c r="G1387">
        <v>4</v>
      </c>
      <c r="H1387" t="str">
        <f t="shared" si="25"/>
        <v>193004</v>
      </c>
      <c r="I1387" t="s">
        <v>2708</v>
      </c>
      <c r="J1387" t="s">
        <v>392</v>
      </c>
      <c r="K1387">
        <v>478</v>
      </c>
      <c r="L1387">
        <v>172405420</v>
      </c>
    </row>
    <row r="1388" spans="6:14" x14ac:dyDescent="0.2">
      <c r="F1388" s="3">
        <v>19300</v>
      </c>
      <c r="G1388">
        <v>5</v>
      </c>
      <c r="H1388" t="str">
        <f t="shared" si="25"/>
        <v>193005</v>
      </c>
      <c r="I1388" t="s">
        <v>2708</v>
      </c>
      <c r="J1388" t="s">
        <v>392</v>
      </c>
      <c r="K1388">
        <v>339</v>
      </c>
      <c r="L1388">
        <v>131675560</v>
      </c>
    </row>
    <row r="1389" spans="6:14" x14ac:dyDescent="0.2">
      <c r="F1389" s="3">
        <v>19318</v>
      </c>
      <c r="G1389">
        <v>0</v>
      </c>
      <c r="H1389" t="str">
        <f t="shared" si="25"/>
        <v>193180</v>
      </c>
      <c r="I1389" t="s">
        <v>2710</v>
      </c>
      <c r="J1389" t="s">
        <v>393</v>
      </c>
      <c r="K1389">
        <v>77</v>
      </c>
      <c r="L1389">
        <v>175036570</v>
      </c>
      <c r="M1389">
        <v>48</v>
      </c>
      <c r="N1389">
        <v>7052640</v>
      </c>
    </row>
    <row r="1390" spans="6:14" x14ac:dyDescent="0.2">
      <c r="F1390" s="3">
        <v>19318</v>
      </c>
      <c r="G1390">
        <v>1</v>
      </c>
      <c r="H1390" t="str">
        <f t="shared" si="25"/>
        <v>193181</v>
      </c>
      <c r="I1390" t="s">
        <v>2710</v>
      </c>
      <c r="J1390" t="s">
        <v>393</v>
      </c>
      <c r="K1390">
        <v>631</v>
      </c>
      <c r="L1390">
        <v>661131775</v>
      </c>
    </row>
    <row r="1391" spans="6:14" x14ac:dyDescent="0.2">
      <c r="F1391" s="3">
        <v>19318</v>
      </c>
      <c r="G1391">
        <v>2</v>
      </c>
      <c r="H1391" t="str">
        <f t="shared" si="25"/>
        <v>193182</v>
      </c>
      <c r="I1391" t="s">
        <v>2710</v>
      </c>
      <c r="J1391" t="s">
        <v>393</v>
      </c>
      <c r="K1391">
        <v>1360</v>
      </c>
      <c r="L1391">
        <v>2362663880</v>
      </c>
    </row>
    <row r="1392" spans="6:14" x14ac:dyDescent="0.2">
      <c r="F1392" s="3">
        <v>19318</v>
      </c>
      <c r="G1392">
        <v>3</v>
      </c>
      <c r="H1392" t="str">
        <f t="shared" si="25"/>
        <v>193183</v>
      </c>
      <c r="I1392" t="s">
        <v>2710</v>
      </c>
      <c r="J1392" t="s">
        <v>393</v>
      </c>
      <c r="K1392">
        <v>914</v>
      </c>
      <c r="L1392">
        <v>1583058310</v>
      </c>
      <c r="M1392">
        <v>1</v>
      </c>
      <c r="N1392">
        <v>26411040</v>
      </c>
    </row>
    <row r="1393" spans="6:14" x14ac:dyDescent="0.2">
      <c r="F1393" s="3">
        <v>19318</v>
      </c>
      <c r="G1393">
        <v>4</v>
      </c>
      <c r="H1393" t="str">
        <f t="shared" si="25"/>
        <v>193184</v>
      </c>
      <c r="I1393" t="s">
        <v>2710</v>
      </c>
      <c r="J1393" t="s">
        <v>393</v>
      </c>
      <c r="K1393">
        <v>856</v>
      </c>
      <c r="L1393">
        <v>2291840420</v>
      </c>
      <c r="M1393">
        <v>30</v>
      </c>
      <c r="N1393">
        <v>81465860</v>
      </c>
    </row>
    <row r="1394" spans="6:14" x14ac:dyDescent="0.2">
      <c r="F1394" s="3">
        <v>19318</v>
      </c>
      <c r="G1394">
        <v>5</v>
      </c>
      <c r="H1394" t="str">
        <f t="shared" si="25"/>
        <v>193185</v>
      </c>
      <c r="I1394" t="s">
        <v>2710</v>
      </c>
      <c r="J1394" t="s">
        <v>393</v>
      </c>
      <c r="K1394">
        <v>632</v>
      </c>
      <c r="L1394">
        <v>2548984540</v>
      </c>
      <c r="M1394">
        <v>30</v>
      </c>
      <c r="N1394">
        <v>355602460</v>
      </c>
    </row>
    <row r="1395" spans="6:14" x14ac:dyDescent="0.2">
      <c r="F1395" s="3">
        <v>19355</v>
      </c>
      <c r="G1395">
        <v>0</v>
      </c>
      <c r="H1395" t="str">
        <f t="shared" si="25"/>
        <v>193550</v>
      </c>
      <c r="I1395" t="s">
        <v>2710</v>
      </c>
      <c r="J1395" t="s">
        <v>394</v>
      </c>
      <c r="K1395">
        <v>24</v>
      </c>
      <c r="L1395">
        <v>49412365</v>
      </c>
    </row>
    <row r="1396" spans="6:14" x14ac:dyDescent="0.2">
      <c r="F1396" s="3">
        <v>19355</v>
      </c>
      <c r="G1396">
        <v>1</v>
      </c>
      <c r="H1396" t="str">
        <f t="shared" si="25"/>
        <v>193551</v>
      </c>
      <c r="I1396" t="s">
        <v>2710</v>
      </c>
      <c r="J1396" t="s">
        <v>394</v>
      </c>
      <c r="K1396">
        <v>121</v>
      </c>
      <c r="L1396">
        <v>41806897</v>
      </c>
    </row>
    <row r="1397" spans="6:14" x14ac:dyDescent="0.2">
      <c r="F1397" s="3">
        <v>19355</v>
      </c>
      <c r="G1397">
        <v>2</v>
      </c>
      <c r="H1397" t="str">
        <f t="shared" si="25"/>
        <v>193552</v>
      </c>
      <c r="I1397" t="s">
        <v>2710</v>
      </c>
      <c r="J1397" t="s">
        <v>394</v>
      </c>
      <c r="K1397">
        <v>15</v>
      </c>
      <c r="L1397">
        <v>8700200</v>
      </c>
    </row>
    <row r="1398" spans="6:14" x14ac:dyDescent="0.2">
      <c r="F1398" s="3">
        <v>19355</v>
      </c>
      <c r="G1398">
        <v>3</v>
      </c>
      <c r="H1398" t="str">
        <f t="shared" si="25"/>
        <v>193553</v>
      </c>
      <c r="I1398" t="s">
        <v>2710</v>
      </c>
      <c r="J1398" t="s">
        <v>394</v>
      </c>
      <c r="K1398">
        <v>61</v>
      </c>
      <c r="L1398">
        <v>66550165</v>
      </c>
    </row>
    <row r="1399" spans="6:14" x14ac:dyDescent="0.2">
      <c r="F1399" s="3">
        <v>19355</v>
      </c>
      <c r="G1399">
        <v>4</v>
      </c>
      <c r="H1399" t="str">
        <f t="shared" si="25"/>
        <v>193554</v>
      </c>
      <c r="I1399" t="s">
        <v>2710</v>
      </c>
      <c r="J1399" t="s">
        <v>394</v>
      </c>
      <c r="K1399">
        <v>161</v>
      </c>
      <c r="L1399">
        <v>83383514</v>
      </c>
      <c r="M1399">
        <v>1</v>
      </c>
      <c r="N1399">
        <v>1157600</v>
      </c>
    </row>
    <row r="1400" spans="6:14" x14ac:dyDescent="0.2">
      <c r="F1400" s="3">
        <v>19355</v>
      </c>
      <c r="G1400">
        <v>5</v>
      </c>
      <c r="H1400" t="str">
        <f t="shared" si="25"/>
        <v>193555</v>
      </c>
      <c r="I1400" t="s">
        <v>2710</v>
      </c>
      <c r="J1400" t="s">
        <v>394</v>
      </c>
      <c r="K1400">
        <v>68</v>
      </c>
      <c r="L1400">
        <v>93515800</v>
      </c>
    </row>
    <row r="1401" spans="6:14" x14ac:dyDescent="0.2">
      <c r="F1401" s="3">
        <v>19364</v>
      </c>
      <c r="G1401">
        <v>0</v>
      </c>
      <c r="H1401" t="str">
        <f t="shared" si="25"/>
        <v>193640</v>
      </c>
      <c r="I1401" t="s">
        <v>2710</v>
      </c>
      <c r="J1401" t="s">
        <v>395</v>
      </c>
      <c r="K1401">
        <v>30</v>
      </c>
      <c r="L1401">
        <v>1752300</v>
      </c>
    </row>
    <row r="1402" spans="6:14" x14ac:dyDescent="0.2">
      <c r="F1402" s="3">
        <v>19364</v>
      </c>
      <c r="G1402">
        <v>1</v>
      </c>
      <c r="H1402" t="str">
        <f t="shared" si="25"/>
        <v>193641</v>
      </c>
      <c r="I1402" t="s">
        <v>2710</v>
      </c>
      <c r="J1402" t="s">
        <v>395</v>
      </c>
      <c r="K1402">
        <v>51</v>
      </c>
      <c r="L1402">
        <v>18348465</v>
      </c>
    </row>
    <row r="1403" spans="6:14" x14ac:dyDescent="0.2">
      <c r="F1403" s="3">
        <v>19364</v>
      </c>
      <c r="G1403">
        <v>2</v>
      </c>
      <c r="H1403" t="str">
        <f t="shared" si="25"/>
        <v>193642</v>
      </c>
      <c r="I1403" t="s">
        <v>2710</v>
      </c>
      <c r="J1403" t="s">
        <v>395</v>
      </c>
      <c r="K1403">
        <v>76</v>
      </c>
      <c r="L1403">
        <v>28529475</v>
      </c>
    </row>
    <row r="1404" spans="6:14" x14ac:dyDescent="0.2">
      <c r="F1404" s="3">
        <v>19364</v>
      </c>
      <c r="G1404">
        <v>3</v>
      </c>
      <c r="H1404" t="str">
        <f t="shared" si="25"/>
        <v>193643</v>
      </c>
      <c r="I1404" t="s">
        <v>2710</v>
      </c>
      <c r="J1404" t="s">
        <v>395</v>
      </c>
      <c r="K1404">
        <v>62</v>
      </c>
      <c r="L1404">
        <v>14700640</v>
      </c>
    </row>
    <row r="1405" spans="6:14" x14ac:dyDescent="0.2">
      <c r="F1405" s="3">
        <v>19364</v>
      </c>
      <c r="G1405">
        <v>4</v>
      </c>
      <c r="H1405" t="str">
        <f t="shared" si="25"/>
        <v>193644</v>
      </c>
      <c r="I1405" t="s">
        <v>2710</v>
      </c>
      <c r="J1405" t="s">
        <v>395</v>
      </c>
      <c r="K1405">
        <v>31</v>
      </c>
      <c r="L1405">
        <v>4552080</v>
      </c>
    </row>
    <row r="1406" spans="6:14" x14ac:dyDescent="0.2">
      <c r="F1406" s="3">
        <v>19364</v>
      </c>
      <c r="G1406">
        <v>5</v>
      </c>
      <c r="H1406" t="str">
        <f t="shared" si="25"/>
        <v>193645</v>
      </c>
      <c r="I1406" t="s">
        <v>2710</v>
      </c>
      <c r="J1406" t="s">
        <v>395</v>
      </c>
      <c r="K1406">
        <v>81</v>
      </c>
      <c r="L1406">
        <v>23897130</v>
      </c>
    </row>
    <row r="1407" spans="6:14" x14ac:dyDescent="0.2">
      <c r="F1407" s="3">
        <v>19392</v>
      </c>
      <c r="G1407">
        <v>0</v>
      </c>
      <c r="H1407" t="str">
        <f t="shared" si="25"/>
        <v>193920</v>
      </c>
      <c r="I1407" t="s">
        <v>2710</v>
      </c>
      <c r="J1407" t="s">
        <v>396</v>
      </c>
      <c r="K1407">
        <v>81</v>
      </c>
      <c r="L1407">
        <v>20709020</v>
      </c>
    </row>
    <row r="1408" spans="6:14" x14ac:dyDescent="0.2">
      <c r="F1408" s="3">
        <v>19392</v>
      </c>
      <c r="G1408">
        <v>1</v>
      </c>
      <c r="H1408" t="str">
        <f t="shared" si="25"/>
        <v>193921</v>
      </c>
      <c r="I1408" t="s">
        <v>2710</v>
      </c>
      <c r="J1408" t="s">
        <v>396</v>
      </c>
      <c r="K1408">
        <v>35</v>
      </c>
      <c r="L1408">
        <v>4133930</v>
      </c>
    </row>
    <row r="1409" spans="6:14" x14ac:dyDescent="0.2">
      <c r="F1409" s="3">
        <v>19392</v>
      </c>
      <c r="G1409">
        <v>2</v>
      </c>
      <c r="H1409" t="str">
        <f t="shared" si="25"/>
        <v>193922</v>
      </c>
      <c r="I1409" t="s">
        <v>2710</v>
      </c>
      <c r="J1409" t="s">
        <v>396</v>
      </c>
      <c r="K1409">
        <v>62</v>
      </c>
      <c r="L1409">
        <v>6401420</v>
      </c>
    </row>
    <row r="1410" spans="6:14" x14ac:dyDescent="0.2">
      <c r="F1410" s="3">
        <v>19392</v>
      </c>
      <c r="G1410">
        <v>3</v>
      </c>
      <c r="H1410" t="str">
        <f t="shared" si="25"/>
        <v>193923</v>
      </c>
      <c r="I1410" t="s">
        <v>2710</v>
      </c>
      <c r="J1410" t="s">
        <v>396</v>
      </c>
      <c r="K1410">
        <v>40</v>
      </c>
      <c r="L1410">
        <v>8937080</v>
      </c>
    </row>
    <row r="1411" spans="6:14" x14ac:dyDescent="0.2">
      <c r="F1411" s="3">
        <v>19392</v>
      </c>
      <c r="G1411">
        <v>4</v>
      </c>
      <c r="H1411" t="str">
        <f t="shared" ref="H1411:H1474" si="26">F1411&amp;G1411</f>
        <v>193924</v>
      </c>
      <c r="I1411" t="s">
        <v>2710</v>
      </c>
      <c r="J1411" t="s">
        <v>396</v>
      </c>
      <c r="K1411">
        <v>28</v>
      </c>
      <c r="L1411">
        <v>4350425</v>
      </c>
    </row>
    <row r="1412" spans="6:14" x14ac:dyDescent="0.2">
      <c r="F1412" s="3">
        <v>19392</v>
      </c>
      <c r="G1412">
        <v>5</v>
      </c>
      <c r="H1412" t="str">
        <f t="shared" si="26"/>
        <v>193925</v>
      </c>
      <c r="I1412" t="s">
        <v>2710</v>
      </c>
      <c r="J1412" t="s">
        <v>396</v>
      </c>
      <c r="K1412">
        <v>115</v>
      </c>
      <c r="L1412">
        <v>37027030</v>
      </c>
    </row>
    <row r="1413" spans="6:14" x14ac:dyDescent="0.2">
      <c r="F1413" s="3">
        <v>19397</v>
      </c>
      <c r="G1413">
        <v>0</v>
      </c>
      <c r="H1413" t="str">
        <f t="shared" si="26"/>
        <v>193970</v>
      </c>
      <c r="I1413" t="s">
        <v>2710</v>
      </c>
      <c r="J1413" t="s">
        <v>397</v>
      </c>
      <c r="K1413">
        <v>13</v>
      </c>
      <c r="L1413">
        <v>615720</v>
      </c>
    </row>
    <row r="1414" spans="6:14" x14ac:dyDescent="0.2">
      <c r="F1414" s="3">
        <v>19397</v>
      </c>
      <c r="G1414">
        <v>1</v>
      </c>
      <c r="H1414" t="str">
        <f t="shared" si="26"/>
        <v>193971</v>
      </c>
      <c r="I1414" t="s">
        <v>2710</v>
      </c>
      <c r="J1414" t="s">
        <v>397</v>
      </c>
      <c r="K1414">
        <v>47</v>
      </c>
      <c r="L1414">
        <v>9156670</v>
      </c>
    </row>
    <row r="1415" spans="6:14" x14ac:dyDescent="0.2">
      <c r="F1415" s="3">
        <v>19397</v>
      </c>
      <c r="G1415">
        <v>2</v>
      </c>
      <c r="H1415" t="str">
        <f t="shared" si="26"/>
        <v>193972</v>
      </c>
      <c r="I1415" t="s">
        <v>2710</v>
      </c>
      <c r="J1415" t="s">
        <v>397</v>
      </c>
      <c r="K1415">
        <v>27</v>
      </c>
      <c r="L1415">
        <v>6907360</v>
      </c>
    </row>
    <row r="1416" spans="6:14" x14ac:dyDescent="0.2">
      <c r="F1416" s="3">
        <v>19397</v>
      </c>
      <c r="G1416">
        <v>3</v>
      </c>
      <c r="H1416" t="str">
        <f t="shared" si="26"/>
        <v>193973</v>
      </c>
      <c r="I1416" t="s">
        <v>2710</v>
      </c>
      <c r="J1416" t="s">
        <v>397</v>
      </c>
      <c r="K1416">
        <v>78</v>
      </c>
      <c r="L1416">
        <v>23642950</v>
      </c>
    </row>
    <row r="1417" spans="6:14" x14ac:dyDescent="0.2">
      <c r="F1417" s="3">
        <v>19397</v>
      </c>
      <c r="G1417">
        <v>4</v>
      </c>
      <c r="H1417" t="str">
        <f t="shared" si="26"/>
        <v>193974</v>
      </c>
      <c r="I1417" t="s">
        <v>2710</v>
      </c>
      <c r="J1417" t="s">
        <v>397</v>
      </c>
      <c r="K1417">
        <v>55</v>
      </c>
      <c r="L1417">
        <v>26385060</v>
      </c>
      <c r="M1417">
        <v>1</v>
      </c>
      <c r="N1417">
        <v>1132720</v>
      </c>
    </row>
    <row r="1418" spans="6:14" x14ac:dyDescent="0.2">
      <c r="F1418" s="3">
        <v>19397</v>
      </c>
      <c r="G1418">
        <v>5</v>
      </c>
      <c r="H1418" t="str">
        <f t="shared" si="26"/>
        <v>193975</v>
      </c>
      <c r="I1418" t="s">
        <v>2710</v>
      </c>
      <c r="J1418" t="s">
        <v>397</v>
      </c>
      <c r="K1418">
        <v>174</v>
      </c>
      <c r="L1418">
        <v>33876460</v>
      </c>
    </row>
    <row r="1419" spans="6:14" x14ac:dyDescent="0.2">
      <c r="F1419" s="3">
        <v>19418</v>
      </c>
      <c r="G1419">
        <v>1</v>
      </c>
      <c r="H1419" t="str">
        <f t="shared" si="26"/>
        <v>194181</v>
      </c>
      <c r="I1419" t="s">
        <v>2714</v>
      </c>
      <c r="J1419" t="s">
        <v>398</v>
      </c>
      <c r="K1419">
        <v>97</v>
      </c>
      <c r="L1419">
        <v>19332516</v>
      </c>
    </row>
    <row r="1420" spans="6:14" x14ac:dyDescent="0.2">
      <c r="F1420" s="3">
        <v>19418</v>
      </c>
      <c r="G1420">
        <v>2</v>
      </c>
      <c r="H1420" t="str">
        <f t="shared" si="26"/>
        <v>194182</v>
      </c>
      <c r="I1420" t="s">
        <v>2714</v>
      </c>
      <c r="J1420" t="s">
        <v>398</v>
      </c>
      <c r="K1420">
        <v>40</v>
      </c>
      <c r="L1420">
        <v>26826388</v>
      </c>
      <c r="M1420">
        <v>2</v>
      </c>
      <c r="N1420">
        <v>1242960</v>
      </c>
    </row>
    <row r="1421" spans="6:14" x14ac:dyDescent="0.2">
      <c r="F1421" s="3">
        <v>19418</v>
      </c>
      <c r="G1421">
        <v>3</v>
      </c>
      <c r="H1421" t="str">
        <f t="shared" si="26"/>
        <v>194183</v>
      </c>
      <c r="I1421" t="s">
        <v>2714</v>
      </c>
      <c r="J1421" t="s">
        <v>398</v>
      </c>
      <c r="K1421">
        <v>178</v>
      </c>
      <c r="L1421">
        <v>58520280.5</v>
      </c>
      <c r="M1421">
        <v>5</v>
      </c>
      <c r="N1421">
        <v>8874560</v>
      </c>
    </row>
    <row r="1422" spans="6:14" x14ac:dyDescent="0.2">
      <c r="F1422" s="3">
        <v>19418</v>
      </c>
      <c r="G1422">
        <v>4</v>
      </c>
      <c r="H1422" t="str">
        <f t="shared" si="26"/>
        <v>194184</v>
      </c>
      <c r="I1422" t="s">
        <v>2714</v>
      </c>
      <c r="J1422" t="s">
        <v>398</v>
      </c>
      <c r="K1422">
        <v>261</v>
      </c>
      <c r="L1422">
        <v>107656696.5</v>
      </c>
      <c r="M1422">
        <v>10</v>
      </c>
      <c r="N1422">
        <v>28975103</v>
      </c>
    </row>
    <row r="1423" spans="6:14" x14ac:dyDescent="0.2">
      <c r="F1423" s="3">
        <v>19418</v>
      </c>
      <c r="G1423">
        <v>5</v>
      </c>
      <c r="H1423" t="str">
        <f t="shared" si="26"/>
        <v>194185</v>
      </c>
      <c r="I1423" t="s">
        <v>2714</v>
      </c>
      <c r="J1423" t="s">
        <v>398</v>
      </c>
      <c r="K1423">
        <v>121</v>
      </c>
      <c r="L1423">
        <v>154520889</v>
      </c>
      <c r="M1423">
        <v>17</v>
      </c>
      <c r="N1423">
        <v>33888623</v>
      </c>
    </row>
    <row r="1424" spans="6:14" x14ac:dyDescent="0.2">
      <c r="F1424" s="3">
        <v>19450</v>
      </c>
      <c r="G1424">
        <v>0</v>
      </c>
      <c r="H1424" t="str">
        <f t="shared" si="26"/>
        <v>194500</v>
      </c>
      <c r="I1424" t="s">
        <v>2710</v>
      </c>
      <c r="J1424" t="s">
        <v>399</v>
      </c>
      <c r="K1424">
        <v>104</v>
      </c>
      <c r="L1424">
        <v>17361300</v>
      </c>
    </row>
    <row r="1425" spans="6:14" x14ac:dyDescent="0.2">
      <c r="F1425" s="3">
        <v>19450</v>
      </c>
      <c r="G1425">
        <v>1</v>
      </c>
      <c r="H1425" t="str">
        <f t="shared" si="26"/>
        <v>194501</v>
      </c>
      <c r="I1425" t="s">
        <v>2710</v>
      </c>
      <c r="J1425" t="s">
        <v>399</v>
      </c>
      <c r="K1425">
        <v>179</v>
      </c>
      <c r="L1425">
        <v>46300070</v>
      </c>
    </row>
    <row r="1426" spans="6:14" x14ac:dyDescent="0.2">
      <c r="F1426" s="3">
        <v>19450</v>
      </c>
      <c r="G1426">
        <v>2</v>
      </c>
      <c r="H1426" t="str">
        <f t="shared" si="26"/>
        <v>194502</v>
      </c>
      <c r="I1426" t="s">
        <v>2710</v>
      </c>
      <c r="J1426" t="s">
        <v>399</v>
      </c>
      <c r="K1426">
        <v>182</v>
      </c>
      <c r="L1426">
        <v>8182890</v>
      </c>
    </row>
    <row r="1427" spans="6:14" x14ac:dyDescent="0.2">
      <c r="F1427" s="3">
        <v>19450</v>
      </c>
      <c r="G1427">
        <v>3</v>
      </c>
      <c r="H1427" t="str">
        <f t="shared" si="26"/>
        <v>194503</v>
      </c>
      <c r="I1427" t="s">
        <v>2710</v>
      </c>
      <c r="J1427" t="s">
        <v>399</v>
      </c>
      <c r="K1427">
        <v>61</v>
      </c>
      <c r="L1427">
        <v>5587060</v>
      </c>
    </row>
    <row r="1428" spans="6:14" x14ac:dyDescent="0.2">
      <c r="F1428" s="3">
        <v>19450</v>
      </c>
      <c r="G1428">
        <v>4</v>
      </c>
      <c r="H1428" t="str">
        <f t="shared" si="26"/>
        <v>194504</v>
      </c>
      <c r="I1428" t="s">
        <v>2710</v>
      </c>
      <c r="J1428" t="s">
        <v>399</v>
      </c>
      <c r="K1428">
        <v>344</v>
      </c>
      <c r="L1428">
        <v>48905345</v>
      </c>
    </row>
    <row r="1429" spans="6:14" x14ac:dyDescent="0.2">
      <c r="F1429" s="3">
        <v>19450</v>
      </c>
      <c r="G1429">
        <v>5</v>
      </c>
      <c r="H1429" t="str">
        <f t="shared" si="26"/>
        <v>194505</v>
      </c>
      <c r="I1429" t="s">
        <v>2710</v>
      </c>
      <c r="J1429" t="s">
        <v>399</v>
      </c>
      <c r="K1429">
        <v>927</v>
      </c>
      <c r="L1429">
        <v>301705791</v>
      </c>
      <c r="M1429">
        <v>2</v>
      </c>
      <c r="N1429">
        <v>1142240</v>
      </c>
    </row>
    <row r="1430" spans="6:14" x14ac:dyDescent="0.2">
      <c r="F1430" s="3">
        <v>19455</v>
      </c>
      <c r="G1430">
        <v>0</v>
      </c>
      <c r="H1430" t="str">
        <f t="shared" si="26"/>
        <v>194550</v>
      </c>
      <c r="I1430" t="s">
        <v>2712</v>
      </c>
      <c r="J1430" t="s">
        <v>400</v>
      </c>
      <c r="K1430">
        <v>1</v>
      </c>
      <c r="L1430">
        <v>188190</v>
      </c>
    </row>
    <row r="1431" spans="6:14" x14ac:dyDescent="0.2">
      <c r="F1431" s="3">
        <v>19455</v>
      </c>
      <c r="G1431">
        <v>1</v>
      </c>
      <c r="H1431" t="str">
        <f t="shared" si="26"/>
        <v>194551</v>
      </c>
      <c r="I1431" t="s">
        <v>2712</v>
      </c>
      <c r="J1431" t="s">
        <v>400</v>
      </c>
      <c r="K1431">
        <v>554</v>
      </c>
      <c r="L1431">
        <v>794506435</v>
      </c>
    </row>
    <row r="1432" spans="6:14" x14ac:dyDescent="0.2">
      <c r="F1432" s="3">
        <v>19455</v>
      </c>
      <c r="G1432">
        <v>2</v>
      </c>
      <c r="H1432" t="str">
        <f t="shared" si="26"/>
        <v>194552</v>
      </c>
      <c r="I1432" t="s">
        <v>2712</v>
      </c>
      <c r="J1432" t="s">
        <v>400</v>
      </c>
      <c r="K1432">
        <v>525</v>
      </c>
      <c r="L1432">
        <v>925479345</v>
      </c>
    </row>
    <row r="1433" spans="6:14" x14ac:dyDescent="0.2">
      <c r="F1433" s="3">
        <v>19455</v>
      </c>
      <c r="G1433">
        <v>3</v>
      </c>
      <c r="H1433" t="str">
        <f t="shared" si="26"/>
        <v>194553</v>
      </c>
      <c r="I1433" t="s">
        <v>2712</v>
      </c>
      <c r="J1433" t="s">
        <v>400</v>
      </c>
      <c r="K1433">
        <v>863</v>
      </c>
      <c r="L1433">
        <v>474612040</v>
      </c>
    </row>
    <row r="1434" spans="6:14" x14ac:dyDescent="0.2">
      <c r="F1434" s="3">
        <v>19455</v>
      </c>
      <c r="G1434">
        <v>4</v>
      </c>
      <c r="H1434" t="str">
        <f t="shared" si="26"/>
        <v>194554</v>
      </c>
      <c r="I1434" t="s">
        <v>2712</v>
      </c>
      <c r="J1434" t="s">
        <v>400</v>
      </c>
      <c r="K1434">
        <v>1830</v>
      </c>
      <c r="L1434">
        <v>1392879260</v>
      </c>
      <c r="M1434">
        <v>1</v>
      </c>
      <c r="N1434">
        <v>5043330</v>
      </c>
    </row>
    <row r="1435" spans="6:14" x14ac:dyDescent="0.2">
      <c r="F1435" s="3">
        <v>19455</v>
      </c>
      <c r="G1435">
        <v>5</v>
      </c>
      <c r="H1435" t="str">
        <f t="shared" si="26"/>
        <v>194555</v>
      </c>
      <c r="I1435" t="s">
        <v>2712</v>
      </c>
      <c r="J1435" t="s">
        <v>400</v>
      </c>
      <c r="K1435">
        <v>2296</v>
      </c>
      <c r="L1435">
        <v>2793357680</v>
      </c>
      <c r="M1435">
        <v>4</v>
      </c>
      <c r="N1435">
        <v>7746030</v>
      </c>
    </row>
    <row r="1436" spans="6:14" x14ac:dyDescent="0.2">
      <c r="F1436" s="3">
        <v>19473</v>
      </c>
      <c r="G1436">
        <v>0</v>
      </c>
      <c r="H1436" t="str">
        <f t="shared" si="26"/>
        <v>194730</v>
      </c>
      <c r="I1436" t="s">
        <v>2715</v>
      </c>
      <c r="J1436" t="s">
        <v>401</v>
      </c>
      <c r="K1436">
        <v>11</v>
      </c>
      <c r="L1436">
        <v>47605433</v>
      </c>
    </row>
    <row r="1437" spans="6:14" x14ac:dyDescent="0.2">
      <c r="F1437" s="3">
        <v>19473</v>
      </c>
      <c r="G1437">
        <v>1</v>
      </c>
      <c r="H1437" t="str">
        <f t="shared" si="26"/>
        <v>194731</v>
      </c>
      <c r="I1437" t="s">
        <v>2715</v>
      </c>
      <c r="J1437" t="s">
        <v>401</v>
      </c>
      <c r="K1437">
        <v>121</v>
      </c>
      <c r="L1437">
        <v>646062367</v>
      </c>
    </row>
    <row r="1438" spans="6:14" x14ac:dyDescent="0.2">
      <c r="F1438" s="3">
        <v>19473</v>
      </c>
      <c r="G1438">
        <v>2</v>
      </c>
      <c r="H1438" t="str">
        <f t="shared" si="26"/>
        <v>194732</v>
      </c>
      <c r="I1438" t="s">
        <v>2715</v>
      </c>
      <c r="J1438" t="s">
        <v>401</v>
      </c>
      <c r="K1438">
        <v>87</v>
      </c>
      <c r="L1438">
        <v>381968875</v>
      </c>
    </row>
    <row r="1439" spans="6:14" x14ac:dyDescent="0.2">
      <c r="F1439" s="3">
        <v>19473</v>
      </c>
      <c r="G1439">
        <v>3</v>
      </c>
      <c r="H1439" t="str">
        <f t="shared" si="26"/>
        <v>194733</v>
      </c>
      <c r="I1439" t="s">
        <v>2715</v>
      </c>
      <c r="J1439" t="s">
        <v>401</v>
      </c>
      <c r="K1439">
        <v>88</v>
      </c>
      <c r="L1439">
        <v>639782585</v>
      </c>
      <c r="M1439">
        <v>1</v>
      </c>
      <c r="N1439">
        <v>760550</v>
      </c>
    </row>
    <row r="1440" spans="6:14" x14ac:dyDescent="0.2">
      <c r="F1440" s="3">
        <v>19473</v>
      </c>
      <c r="G1440">
        <v>4</v>
      </c>
      <c r="H1440" t="str">
        <f t="shared" si="26"/>
        <v>194734</v>
      </c>
      <c r="I1440" t="s">
        <v>2715</v>
      </c>
      <c r="J1440" t="s">
        <v>401</v>
      </c>
      <c r="K1440">
        <v>39</v>
      </c>
      <c r="L1440">
        <v>295494912</v>
      </c>
    </row>
    <row r="1441" spans="6:14" x14ac:dyDescent="0.2">
      <c r="F1441" s="3">
        <v>19473</v>
      </c>
      <c r="G1441">
        <v>5</v>
      </c>
      <c r="H1441" t="str">
        <f t="shared" si="26"/>
        <v>194735</v>
      </c>
      <c r="I1441" t="s">
        <v>2715</v>
      </c>
      <c r="J1441" t="s">
        <v>401</v>
      </c>
      <c r="K1441">
        <v>337</v>
      </c>
      <c r="L1441">
        <v>1248530253</v>
      </c>
      <c r="M1441">
        <v>1</v>
      </c>
      <c r="N1441">
        <v>5294030</v>
      </c>
    </row>
    <row r="1442" spans="6:14" x14ac:dyDescent="0.2">
      <c r="F1442" s="3">
        <v>19513</v>
      </c>
      <c r="G1442">
        <v>0</v>
      </c>
      <c r="H1442" t="str">
        <f t="shared" si="26"/>
        <v>195130</v>
      </c>
      <c r="I1442" t="s">
        <v>2709</v>
      </c>
      <c r="J1442" t="s">
        <v>402</v>
      </c>
      <c r="K1442">
        <v>10</v>
      </c>
      <c r="L1442">
        <v>12726345</v>
      </c>
    </row>
    <row r="1443" spans="6:14" x14ac:dyDescent="0.2">
      <c r="F1443" s="3">
        <v>19513</v>
      </c>
      <c r="G1443">
        <v>1</v>
      </c>
      <c r="H1443" t="str">
        <f t="shared" si="26"/>
        <v>195131</v>
      </c>
      <c r="I1443" t="s">
        <v>2709</v>
      </c>
      <c r="J1443" t="s">
        <v>402</v>
      </c>
      <c r="K1443">
        <v>257</v>
      </c>
      <c r="L1443">
        <v>37629017.5</v>
      </c>
    </row>
    <row r="1444" spans="6:14" x14ac:dyDescent="0.2">
      <c r="F1444" s="3">
        <v>19513</v>
      </c>
      <c r="G1444">
        <v>2</v>
      </c>
      <c r="H1444" t="str">
        <f t="shared" si="26"/>
        <v>195132</v>
      </c>
      <c r="I1444" t="s">
        <v>2709</v>
      </c>
      <c r="J1444" t="s">
        <v>402</v>
      </c>
      <c r="K1444">
        <v>114</v>
      </c>
      <c r="L1444">
        <v>47592220</v>
      </c>
      <c r="M1444">
        <v>1</v>
      </c>
      <c r="N1444">
        <v>40725</v>
      </c>
    </row>
    <row r="1445" spans="6:14" x14ac:dyDescent="0.2">
      <c r="F1445" s="3">
        <v>19513</v>
      </c>
      <c r="G1445">
        <v>3</v>
      </c>
      <c r="H1445" t="str">
        <f t="shared" si="26"/>
        <v>195133</v>
      </c>
      <c r="I1445" t="s">
        <v>2709</v>
      </c>
      <c r="J1445" t="s">
        <v>402</v>
      </c>
      <c r="K1445">
        <v>181</v>
      </c>
      <c r="L1445">
        <v>45082655</v>
      </c>
    </row>
    <row r="1446" spans="6:14" x14ac:dyDescent="0.2">
      <c r="F1446" s="3">
        <v>19513</v>
      </c>
      <c r="G1446">
        <v>4</v>
      </c>
      <c r="H1446" t="str">
        <f t="shared" si="26"/>
        <v>195134</v>
      </c>
      <c r="I1446" t="s">
        <v>2709</v>
      </c>
      <c r="J1446" t="s">
        <v>402</v>
      </c>
      <c r="K1446">
        <v>239</v>
      </c>
      <c r="L1446">
        <v>72200370</v>
      </c>
    </row>
    <row r="1447" spans="6:14" x14ac:dyDescent="0.2">
      <c r="F1447" s="3">
        <v>19513</v>
      </c>
      <c r="G1447">
        <v>5</v>
      </c>
      <c r="H1447" t="str">
        <f t="shared" si="26"/>
        <v>195135</v>
      </c>
      <c r="I1447" t="s">
        <v>2709</v>
      </c>
      <c r="J1447" t="s">
        <v>402</v>
      </c>
      <c r="K1447">
        <v>754</v>
      </c>
      <c r="L1447">
        <v>333220115</v>
      </c>
    </row>
    <row r="1448" spans="6:14" x14ac:dyDescent="0.2">
      <c r="F1448" s="3">
        <v>19517</v>
      </c>
      <c r="G1448">
        <v>0</v>
      </c>
      <c r="H1448" t="str">
        <f t="shared" si="26"/>
        <v>195170</v>
      </c>
      <c r="I1448" t="s">
        <v>2710</v>
      </c>
      <c r="J1448" t="s">
        <v>403</v>
      </c>
      <c r="K1448">
        <v>57</v>
      </c>
      <c r="L1448">
        <v>261177610</v>
      </c>
    </row>
    <row r="1449" spans="6:14" x14ac:dyDescent="0.2">
      <c r="F1449" s="3">
        <v>19517</v>
      </c>
      <c r="G1449">
        <v>1</v>
      </c>
      <c r="H1449" t="str">
        <f t="shared" si="26"/>
        <v>195171</v>
      </c>
      <c r="I1449" t="s">
        <v>2710</v>
      </c>
      <c r="J1449" t="s">
        <v>403</v>
      </c>
      <c r="K1449">
        <v>160</v>
      </c>
      <c r="L1449">
        <v>82610315</v>
      </c>
      <c r="M1449">
        <v>1</v>
      </c>
      <c r="N1449">
        <v>1482720</v>
      </c>
    </row>
    <row r="1450" spans="6:14" x14ac:dyDescent="0.2">
      <c r="F1450" s="3">
        <v>19517</v>
      </c>
      <c r="G1450">
        <v>2</v>
      </c>
      <c r="H1450" t="str">
        <f t="shared" si="26"/>
        <v>195172</v>
      </c>
      <c r="I1450" t="s">
        <v>2710</v>
      </c>
      <c r="J1450" t="s">
        <v>403</v>
      </c>
      <c r="K1450">
        <v>95</v>
      </c>
      <c r="L1450">
        <v>192941900</v>
      </c>
    </row>
    <row r="1451" spans="6:14" x14ac:dyDescent="0.2">
      <c r="F1451" s="3">
        <v>19517</v>
      </c>
      <c r="G1451">
        <v>3</v>
      </c>
      <c r="H1451" t="str">
        <f t="shared" si="26"/>
        <v>195173</v>
      </c>
      <c r="I1451" t="s">
        <v>2710</v>
      </c>
      <c r="J1451" t="s">
        <v>403</v>
      </c>
      <c r="K1451">
        <v>43</v>
      </c>
      <c r="L1451">
        <v>36465130</v>
      </c>
    </row>
    <row r="1452" spans="6:14" x14ac:dyDescent="0.2">
      <c r="F1452" s="3">
        <v>19517</v>
      </c>
      <c r="G1452">
        <v>4</v>
      </c>
      <c r="H1452" t="str">
        <f t="shared" si="26"/>
        <v>195174</v>
      </c>
      <c r="I1452" t="s">
        <v>2710</v>
      </c>
      <c r="J1452" t="s">
        <v>403</v>
      </c>
      <c r="K1452">
        <v>159</v>
      </c>
      <c r="L1452">
        <v>66722980</v>
      </c>
    </row>
    <row r="1453" spans="6:14" x14ac:dyDescent="0.2">
      <c r="F1453" s="3">
        <v>19517</v>
      </c>
      <c r="G1453">
        <v>5</v>
      </c>
      <c r="H1453" t="str">
        <f t="shared" si="26"/>
        <v>195175</v>
      </c>
      <c r="I1453" t="s">
        <v>2710</v>
      </c>
      <c r="J1453" t="s">
        <v>403</v>
      </c>
      <c r="K1453">
        <v>273</v>
      </c>
      <c r="L1453">
        <v>265068400</v>
      </c>
    </row>
    <row r="1454" spans="6:14" x14ac:dyDescent="0.2">
      <c r="F1454" s="3">
        <v>19532</v>
      </c>
      <c r="G1454">
        <v>0</v>
      </c>
      <c r="H1454" t="str">
        <f t="shared" si="26"/>
        <v>195320</v>
      </c>
      <c r="I1454" t="s">
        <v>2715</v>
      </c>
      <c r="J1454" t="s">
        <v>404</v>
      </c>
      <c r="K1454">
        <v>28</v>
      </c>
      <c r="L1454">
        <v>3171200</v>
      </c>
    </row>
    <row r="1455" spans="6:14" x14ac:dyDescent="0.2">
      <c r="F1455" s="3">
        <v>19532</v>
      </c>
      <c r="G1455">
        <v>1</v>
      </c>
      <c r="H1455" t="str">
        <f t="shared" si="26"/>
        <v>195321</v>
      </c>
      <c r="I1455" t="s">
        <v>2715</v>
      </c>
      <c r="J1455" t="s">
        <v>404</v>
      </c>
      <c r="K1455">
        <v>509</v>
      </c>
      <c r="L1455">
        <v>297751145</v>
      </c>
      <c r="M1455">
        <v>2</v>
      </c>
      <c r="N1455">
        <v>4593540</v>
      </c>
    </row>
    <row r="1456" spans="6:14" x14ac:dyDescent="0.2">
      <c r="F1456" s="3">
        <v>19532</v>
      </c>
      <c r="G1456">
        <v>2</v>
      </c>
      <c r="H1456" t="str">
        <f t="shared" si="26"/>
        <v>195322</v>
      </c>
      <c r="I1456" t="s">
        <v>2715</v>
      </c>
      <c r="J1456" t="s">
        <v>404</v>
      </c>
      <c r="K1456">
        <v>468</v>
      </c>
      <c r="L1456">
        <v>295184678</v>
      </c>
      <c r="M1456">
        <v>2</v>
      </c>
      <c r="N1456">
        <v>32095100</v>
      </c>
    </row>
    <row r="1457" spans="6:14" x14ac:dyDescent="0.2">
      <c r="F1457" s="3">
        <v>19532</v>
      </c>
      <c r="G1457">
        <v>3</v>
      </c>
      <c r="H1457" t="str">
        <f t="shared" si="26"/>
        <v>195323</v>
      </c>
      <c r="I1457" t="s">
        <v>2715</v>
      </c>
      <c r="J1457" t="s">
        <v>404</v>
      </c>
      <c r="K1457">
        <v>540</v>
      </c>
      <c r="L1457">
        <v>347682687</v>
      </c>
      <c r="M1457">
        <v>3</v>
      </c>
      <c r="N1457">
        <v>64449070</v>
      </c>
    </row>
    <row r="1458" spans="6:14" x14ac:dyDescent="0.2">
      <c r="F1458" s="3">
        <v>19532</v>
      </c>
      <c r="G1458">
        <v>4</v>
      </c>
      <c r="H1458" t="str">
        <f t="shared" si="26"/>
        <v>195324</v>
      </c>
      <c r="I1458" t="s">
        <v>2715</v>
      </c>
      <c r="J1458" t="s">
        <v>404</v>
      </c>
      <c r="K1458">
        <v>1083</v>
      </c>
      <c r="L1458">
        <v>1245637271</v>
      </c>
      <c r="M1458">
        <v>22</v>
      </c>
      <c r="N1458">
        <v>121280340</v>
      </c>
    </row>
    <row r="1459" spans="6:14" x14ac:dyDescent="0.2">
      <c r="F1459" s="3">
        <v>19532</v>
      </c>
      <c r="G1459">
        <v>5</v>
      </c>
      <c r="H1459" t="str">
        <f t="shared" si="26"/>
        <v>195325</v>
      </c>
      <c r="I1459" t="s">
        <v>2715</v>
      </c>
      <c r="J1459" t="s">
        <v>404</v>
      </c>
      <c r="K1459">
        <v>1071</v>
      </c>
      <c r="L1459">
        <v>2172453573</v>
      </c>
      <c r="M1459">
        <v>164</v>
      </c>
      <c r="N1459">
        <v>861346080</v>
      </c>
    </row>
    <row r="1460" spans="6:14" x14ac:dyDescent="0.2">
      <c r="F1460" s="3">
        <v>19533</v>
      </c>
      <c r="G1460">
        <v>0</v>
      </c>
      <c r="H1460" t="str">
        <f t="shared" si="26"/>
        <v>195330</v>
      </c>
      <c r="I1460" t="s">
        <v>2710</v>
      </c>
      <c r="J1460" t="s">
        <v>405</v>
      </c>
      <c r="K1460">
        <v>114</v>
      </c>
      <c r="L1460">
        <v>58922780</v>
      </c>
      <c r="M1460">
        <v>10</v>
      </c>
      <c r="N1460">
        <v>11630080</v>
      </c>
    </row>
    <row r="1461" spans="6:14" x14ac:dyDescent="0.2">
      <c r="F1461" s="3">
        <v>19533</v>
      </c>
      <c r="G1461">
        <v>1</v>
      </c>
      <c r="H1461" t="str">
        <f t="shared" si="26"/>
        <v>195331</v>
      </c>
      <c r="I1461" t="s">
        <v>2710</v>
      </c>
      <c r="J1461" t="s">
        <v>405</v>
      </c>
      <c r="K1461">
        <v>147</v>
      </c>
      <c r="L1461">
        <v>17162190</v>
      </c>
    </row>
    <row r="1462" spans="6:14" x14ac:dyDescent="0.2">
      <c r="F1462" s="3">
        <v>19533</v>
      </c>
      <c r="G1462">
        <v>2</v>
      </c>
      <c r="H1462" t="str">
        <f t="shared" si="26"/>
        <v>195332</v>
      </c>
      <c r="I1462" t="s">
        <v>2710</v>
      </c>
      <c r="J1462" t="s">
        <v>405</v>
      </c>
      <c r="K1462">
        <v>160</v>
      </c>
      <c r="L1462">
        <v>14759460</v>
      </c>
    </row>
    <row r="1463" spans="6:14" x14ac:dyDescent="0.2">
      <c r="F1463" s="3">
        <v>19533</v>
      </c>
      <c r="G1463">
        <v>3</v>
      </c>
      <c r="H1463" t="str">
        <f t="shared" si="26"/>
        <v>195333</v>
      </c>
      <c r="I1463" t="s">
        <v>2710</v>
      </c>
      <c r="J1463" t="s">
        <v>405</v>
      </c>
      <c r="K1463">
        <v>167</v>
      </c>
      <c r="L1463">
        <v>7513820</v>
      </c>
      <c r="M1463">
        <v>1</v>
      </c>
      <c r="N1463">
        <v>1764800</v>
      </c>
    </row>
    <row r="1464" spans="6:14" x14ac:dyDescent="0.2">
      <c r="F1464" s="3">
        <v>19533</v>
      </c>
      <c r="G1464">
        <v>4</v>
      </c>
      <c r="H1464" t="str">
        <f t="shared" si="26"/>
        <v>195334</v>
      </c>
      <c r="I1464" t="s">
        <v>2710</v>
      </c>
      <c r="J1464" t="s">
        <v>405</v>
      </c>
      <c r="K1464">
        <v>80</v>
      </c>
      <c r="L1464">
        <v>12306540</v>
      </c>
      <c r="M1464">
        <v>1</v>
      </c>
      <c r="N1464">
        <v>2956240</v>
      </c>
    </row>
    <row r="1465" spans="6:14" x14ac:dyDescent="0.2">
      <c r="F1465" s="3">
        <v>19533</v>
      </c>
      <c r="G1465">
        <v>5</v>
      </c>
      <c r="H1465" t="str">
        <f t="shared" si="26"/>
        <v>195335</v>
      </c>
      <c r="I1465" t="s">
        <v>2710</v>
      </c>
      <c r="J1465" t="s">
        <v>405</v>
      </c>
      <c r="K1465">
        <v>19</v>
      </c>
      <c r="L1465">
        <v>11664480</v>
      </c>
      <c r="M1465">
        <v>4</v>
      </c>
      <c r="N1465">
        <v>5762960</v>
      </c>
    </row>
    <row r="1466" spans="6:14" x14ac:dyDescent="0.2">
      <c r="F1466" s="3">
        <v>19548</v>
      </c>
      <c r="G1466">
        <v>0</v>
      </c>
      <c r="H1466" t="str">
        <f t="shared" si="26"/>
        <v>195480</v>
      </c>
      <c r="I1466" t="s">
        <v>2708</v>
      </c>
      <c r="J1466" t="s">
        <v>406</v>
      </c>
      <c r="K1466">
        <v>31</v>
      </c>
      <c r="L1466">
        <v>516080</v>
      </c>
    </row>
    <row r="1467" spans="6:14" x14ac:dyDescent="0.2">
      <c r="F1467" s="3">
        <v>19548</v>
      </c>
      <c r="G1467">
        <v>1</v>
      </c>
      <c r="H1467" t="str">
        <f t="shared" si="26"/>
        <v>195481</v>
      </c>
      <c r="I1467" t="s">
        <v>2708</v>
      </c>
      <c r="J1467" t="s">
        <v>406</v>
      </c>
      <c r="K1467">
        <v>589</v>
      </c>
      <c r="L1467">
        <v>679057310</v>
      </c>
      <c r="M1467">
        <v>1</v>
      </c>
      <c r="N1467">
        <v>44444720</v>
      </c>
    </row>
    <row r="1468" spans="6:14" x14ac:dyDescent="0.2">
      <c r="F1468" s="3">
        <v>19548</v>
      </c>
      <c r="G1468">
        <v>2</v>
      </c>
      <c r="H1468" t="str">
        <f t="shared" si="26"/>
        <v>195482</v>
      </c>
      <c r="I1468" t="s">
        <v>2708</v>
      </c>
      <c r="J1468" t="s">
        <v>406</v>
      </c>
      <c r="K1468">
        <v>354</v>
      </c>
      <c r="L1468">
        <v>221381160</v>
      </c>
    </row>
    <row r="1469" spans="6:14" x14ac:dyDescent="0.2">
      <c r="F1469" s="3">
        <v>19548</v>
      </c>
      <c r="G1469">
        <v>3</v>
      </c>
      <c r="H1469" t="str">
        <f t="shared" si="26"/>
        <v>195483</v>
      </c>
      <c r="I1469" t="s">
        <v>2708</v>
      </c>
      <c r="J1469" t="s">
        <v>406</v>
      </c>
      <c r="K1469">
        <v>841</v>
      </c>
      <c r="L1469">
        <v>1096348280</v>
      </c>
    </row>
    <row r="1470" spans="6:14" x14ac:dyDescent="0.2">
      <c r="F1470" s="3">
        <v>19548</v>
      </c>
      <c r="G1470">
        <v>4</v>
      </c>
      <c r="H1470" t="str">
        <f t="shared" si="26"/>
        <v>195484</v>
      </c>
      <c r="I1470" t="s">
        <v>2708</v>
      </c>
      <c r="J1470" t="s">
        <v>406</v>
      </c>
      <c r="K1470">
        <v>1048</v>
      </c>
      <c r="L1470">
        <v>724764290</v>
      </c>
      <c r="M1470">
        <v>1</v>
      </c>
      <c r="N1470">
        <v>6663920</v>
      </c>
    </row>
    <row r="1471" spans="6:14" x14ac:dyDescent="0.2">
      <c r="F1471" s="3">
        <v>19548</v>
      </c>
      <c r="G1471">
        <v>5</v>
      </c>
      <c r="H1471" t="str">
        <f t="shared" si="26"/>
        <v>195485</v>
      </c>
      <c r="I1471" t="s">
        <v>2708</v>
      </c>
      <c r="J1471" t="s">
        <v>406</v>
      </c>
      <c r="K1471">
        <v>2374</v>
      </c>
      <c r="L1471">
        <v>3027462490</v>
      </c>
      <c r="M1471">
        <v>44</v>
      </c>
      <c r="N1471">
        <v>201967520</v>
      </c>
    </row>
    <row r="1472" spans="6:14" x14ac:dyDescent="0.2">
      <c r="F1472" s="3">
        <v>19573</v>
      </c>
      <c r="G1472">
        <v>0</v>
      </c>
      <c r="H1472" t="str">
        <f t="shared" si="26"/>
        <v>195730</v>
      </c>
      <c r="I1472" t="s">
        <v>2709</v>
      </c>
      <c r="J1472" t="s">
        <v>407</v>
      </c>
      <c r="K1472">
        <v>112</v>
      </c>
      <c r="L1472">
        <v>108702930</v>
      </c>
    </row>
    <row r="1473" spans="6:14" x14ac:dyDescent="0.2">
      <c r="F1473" s="3">
        <v>19573</v>
      </c>
      <c r="G1473">
        <v>1</v>
      </c>
      <c r="H1473" t="str">
        <f t="shared" si="26"/>
        <v>195731</v>
      </c>
      <c r="I1473" t="s">
        <v>2709</v>
      </c>
      <c r="J1473" t="s">
        <v>407</v>
      </c>
      <c r="K1473">
        <v>325</v>
      </c>
      <c r="L1473">
        <v>854179012.5</v>
      </c>
    </row>
    <row r="1474" spans="6:14" x14ac:dyDescent="0.2">
      <c r="F1474" s="3">
        <v>19573</v>
      </c>
      <c r="G1474">
        <v>2</v>
      </c>
      <c r="H1474" t="str">
        <f t="shared" si="26"/>
        <v>195732</v>
      </c>
      <c r="I1474" t="s">
        <v>2709</v>
      </c>
      <c r="J1474" t="s">
        <v>407</v>
      </c>
      <c r="K1474">
        <v>1632</v>
      </c>
      <c r="L1474">
        <v>890653297.5</v>
      </c>
      <c r="M1474">
        <v>1</v>
      </c>
      <c r="N1474">
        <v>12025260</v>
      </c>
    </row>
    <row r="1475" spans="6:14" x14ac:dyDescent="0.2">
      <c r="F1475" s="3">
        <v>19573</v>
      </c>
      <c r="G1475">
        <v>3</v>
      </c>
      <c r="H1475" t="str">
        <f t="shared" ref="H1475:H1538" si="27">F1475&amp;G1475</f>
        <v>195733</v>
      </c>
      <c r="I1475" t="s">
        <v>2709</v>
      </c>
      <c r="J1475" t="s">
        <v>407</v>
      </c>
      <c r="K1475">
        <v>2113</v>
      </c>
      <c r="L1475">
        <v>1334144397.5</v>
      </c>
      <c r="M1475">
        <v>6</v>
      </c>
      <c r="N1475">
        <v>8319600</v>
      </c>
    </row>
    <row r="1476" spans="6:14" x14ac:dyDescent="0.2">
      <c r="F1476" s="3">
        <v>19573</v>
      </c>
      <c r="G1476">
        <v>4</v>
      </c>
      <c r="H1476" t="str">
        <f t="shared" si="27"/>
        <v>195734</v>
      </c>
      <c r="I1476" t="s">
        <v>2709</v>
      </c>
      <c r="J1476" t="s">
        <v>407</v>
      </c>
      <c r="K1476">
        <v>1928</v>
      </c>
      <c r="L1476">
        <v>1931897802.5</v>
      </c>
      <c r="M1476">
        <v>18</v>
      </c>
      <c r="N1476">
        <v>44738265</v>
      </c>
    </row>
    <row r="1477" spans="6:14" x14ac:dyDescent="0.2">
      <c r="F1477" s="3">
        <v>19573</v>
      </c>
      <c r="G1477">
        <v>5</v>
      </c>
      <c r="H1477" t="str">
        <f t="shared" si="27"/>
        <v>195735</v>
      </c>
      <c r="I1477" t="s">
        <v>2709</v>
      </c>
      <c r="J1477" t="s">
        <v>407</v>
      </c>
      <c r="K1477">
        <v>3578</v>
      </c>
      <c r="L1477">
        <v>4301962175</v>
      </c>
      <c r="M1477">
        <v>122</v>
      </c>
      <c r="N1477">
        <v>504167720</v>
      </c>
    </row>
    <row r="1478" spans="6:14" x14ac:dyDescent="0.2">
      <c r="F1478" s="3">
        <v>19585</v>
      </c>
      <c r="G1478">
        <v>1</v>
      </c>
      <c r="H1478" t="str">
        <f t="shared" si="27"/>
        <v>195851</v>
      </c>
      <c r="I1478" t="s">
        <v>2710</v>
      </c>
      <c r="J1478" t="s">
        <v>408</v>
      </c>
      <c r="K1478">
        <v>93</v>
      </c>
      <c r="L1478">
        <v>6323355</v>
      </c>
    </row>
    <row r="1479" spans="6:14" x14ac:dyDescent="0.2">
      <c r="F1479" s="3">
        <v>19585</v>
      </c>
      <c r="G1479">
        <v>2</v>
      </c>
      <c r="H1479" t="str">
        <f t="shared" si="27"/>
        <v>195852</v>
      </c>
      <c r="I1479" t="s">
        <v>2710</v>
      </c>
      <c r="J1479" t="s">
        <v>408</v>
      </c>
      <c r="K1479">
        <v>11</v>
      </c>
      <c r="L1479">
        <v>1125300</v>
      </c>
    </row>
    <row r="1480" spans="6:14" x14ac:dyDescent="0.2">
      <c r="F1480" s="3">
        <v>19585</v>
      </c>
      <c r="G1480">
        <v>3</v>
      </c>
      <c r="H1480" t="str">
        <f t="shared" si="27"/>
        <v>195853</v>
      </c>
      <c r="I1480" t="s">
        <v>2710</v>
      </c>
      <c r="J1480" t="s">
        <v>408</v>
      </c>
      <c r="K1480">
        <v>35</v>
      </c>
      <c r="L1480">
        <v>2899880</v>
      </c>
    </row>
    <row r="1481" spans="6:14" x14ac:dyDescent="0.2">
      <c r="F1481" s="3">
        <v>19585</v>
      </c>
      <c r="G1481">
        <v>4</v>
      </c>
      <c r="H1481" t="str">
        <f t="shared" si="27"/>
        <v>195854</v>
      </c>
      <c r="I1481" t="s">
        <v>2710</v>
      </c>
      <c r="J1481" t="s">
        <v>408</v>
      </c>
      <c r="K1481">
        <v>57</v>
      </c>
      <c r="L1481">
        <v>7519570</v>
      </c>
    </row>
    <row r="1482" spans="6:14" x14ac:dyDescent="0.2">
      <c r="F1482" s="3">
        <v>19585</v>
      </c>
      <c r="G1482">
        <v>5</v>
      </c>
      <c r="H1482" t="str">
        <f t="shared" si="27"/>
        <v>195855</v>
      </c>
      <c r="I1482" t="s">
        <v>2710</v>
      </c>
      <c r="J1482" t="s">
        <v>408</v>
      </c>
      <c r="K1482">
        <v>262</v>
      </c>
      <c r="L1482">
        <v>38876864</v>
      </c>
    </row>
    <row r="1483" spans="6:14" x14ac:dyDescent="0.2">
      <c r="F1483" s="3">
        <v>19622</v>
      </c>
      <c r="G1483">
        <v>1</v>
      </c>
      <c r="H1483" t="str">
        <f t="shared" si="27"/>
        <v>196221</v>
      </c>
      <c r="I1483" t="s">
        <v>2708</v>
      </c>
      <c r="J1483" t="s">
        <v>409</v>
      </c>
      <c r="K1483">
        <v>2</v>
      </c>
      <c r="L1483">
        <v>392200</v>
      </c>
    </row>
    <row r="1484" spans="6:14" x14ac:dyDescent="0.2">
      <c r="F1484" s="3">
        <v>19622</v>
      </c>
      <c r="G1484">
        <v>2</v>
      </c>
      <c r="H1484" t="str">
        <f t="shared" si="27"/>
        <v>196222</v>
      </c>
      <c r="I1484" t="s">
        <v>2708</v>
      </c>
      <c r="J1484" t="s">
        <v>409</v>
      </c>
      <c r="K1484">
        <v>108</v>
      </c>
      <c r="L1484">
        <v>77974710</v>
      </c>
      <c r="M1484">
        <v>1</v>
      </c>
      <c r="N1484">
        <v>3967120</v>
      </c>
    </row>
    <row r="1485" spans="6:14" x14ac:dyDescent="0.2">
      <c r="F1485" s="3">
        <v>19622</v>
      </c>
      <c r="G1485">
        <v>3</v>
      </c>
      <c r="H1485" t="str">
        <f t="shared" si="27"/>
        <v>196223</v>
      </c>
      <c r="I1485" t="s">
        <v>2708</v>
      </c>
      <c r="J1485" t="s">
        <v>409</v>
      </c>
      <c r="K1485">
        <v>95</v>
      </c>
      <c r="L1485">
        <v>48631120</v>
      </c>
    </row>
    <row r="1486" spans="6:14" x14ac:dyDescent="0.2">
      <c r="F1486" s="3">
        <v>19622</v>
      </c>
      <c r="G1486">
        <v>4</v>
      </c>
      <c r="H1486" t="str">
        <f t="shared" si="27"/>
        <v>196224</v>
      </c>
      <c r="I1486" t="s">
        <v>2708</v>
      </c>
      <c r="J1486" t="s">
        <v>409</v>
      </c>
      <c r="K1486">
        <v>51</v>
      </c>
      <c r="L1486">
        <v>30292300</v>
      </c>
    </row>
    <row r="1487" spans="6:14" x14ac:dyDescent="0.2">
      <c r="F1487" s="3">
        <v>19622</v>
      </c>
      <c r="G1487">
        <v>5</v>
      </c>
      <c r="H1487" t="str">
        <f t="shared" si="27"/>
        <v>196225</v>
      </c>
      <c r="I1487" t="s">
        <v>2708</v>
      </c>
      <c r="J1487" t="s">
        <v>409</v>
      </c>
      <c r="K1487">
        <v>118</v>
      </c>
      <c r="L1487">
        <v>80261520</v>
      </c>
    </row>
    <row r="1488" spans="6:14" x14ac:dyDescent="0.2">
      <c r="F1488" s="3">
        <v>19693</v>
      </c>
      <c r="G1488">
        <v>0</v>
      </c>
      <c r="H1488" t="str">
        <f t="shared" si="27"/>
        <v>196930</v>
      </c>
      <c r="I1488" t="s">
        <v>2710</v>
      </c>
      <c r="J1488" t="s">
        <v>410</v>
      </c>
      <c r="K1488">
        <v>13</v>
      </c>
      <c r="L1488">
        <v>621345</v>
      </c>
    </row>
    <row r="1489" spans="6:14" x14ac:dyDescent="0.2">
      <c r="F1489" s="3">
        <v>19693</v>
      </c>
      <c r="G1489">
        <v>1</v>
      </c>
      <c r="H1489" t="str">
        <f t="shared" si="27"/>
        <v>196931</v>
      </c>
      <c r="I1489" t="s">
        <v>2710</v>
      </c>
      <c r="J1489" t="s">
        <v>410</v>
      </c>
      <c r="K1489">
        <v>13</v>
      </c>
      <c r="L1489">
        <v>6511700</v>
      </c>
    </row>
    <row r="1490" spans="6:14" x14ac:dyDescent="0.2">
      <c r="F1490" s="3">
        <v>19693</v>
      </c>
      <c r="G1490">
        <v>2</v>
      </c>
      <c r="H1490" t="str">
        <f t="shared" si="27"/>
        <v>196932</v>
      </c>
      <c r="I1490" t="s">
        <v>2710</v>
      </c>
      <c r="J1490" t="s">
        <v>410</v>
      </c>
      <c r="K1490">
        <v>4</v>
      </c>
      <c r="L1490">
        <v>5477300</v>
      </c>
    </row>
    <row r="1491" spans="6:14" x14ac:dyDescent="0.2">
      <c r="F1491" s="3">
        <v>19693</v>
      </c>
      <c r="G1491">
        <v>3</v>
      </c>
      <c r="H1491" t="str">
        <f t="shared" si="27"/>
        <v>196933</v>
      </c>
      <c r="I1491" t="s">
        <v>2710</v>
      </c>
      <c r="J1491" t="s">
        <v>410</v>
      </c>
      <c r="K1491">
        <v>50</v>
      </c>
      <c r="L1491">
        <v>11539800</v>
      </c>
    </row>
    <row r="1492" spans="6:14" x14ac:dyDescent="0.2">
      <c r="F1492" s="3">
        <v>19693</v>
      </c>
      <c r="G1492">
        <v>4</v>
      </c>
      <c r="H1492" t="str">
        <f t="shared" si="27"/>
        <v>196934</v>
      </c>
      <c r="I1492" t="s">
        <v>2710</v>
      </c>
      <c r="J1492" t="s">
        <v>410</v>
      </c>
      <c r="K1492">
        <v>55</v>
      </c>
      <c r="L1492">
        <v>21023950</v>
      </c>
    </row>
    <row r="1493" spans="6:14" x14ac:dyDescent="0.2">
      <c r="F1493" s="3">
        <v>19693</v>
      </c>
      <c r="G1493">
        <v>5</v>
      </c>
      <c r="H1493" t="str">
        <f t="shared" si="27"/>
        <v>196935</v>
      </c>
      <c r="I1493" t="s">
        <v>2710</v>
      </c>
      <c r="J1493" t="s">
        <v>410</v>
      </c>
      <c r="K1493">
        <v>60</v>
      </c>
      <c r="L1493">
        <v>24813310</v>
      </c>
    </row>
    <row r="1494" spans="6:14" x14ac:dyDescent="0.2">
      <c r="F1494" s="3">
        <v>19698</v>
      </c>
      <c r="G1494">
        <v>1</v>
      </c>
      <c r="H1494" t="str">
        <f t="shared" si="27"/>
        <v>196981</v>
      </c>
      <c r="I1494" t="s">
        <v>2708</v>
      </c>
      <c r="J1494" t="s">
        <v>411</v>
      </c>
      <c r="K1494">
        <v>2692</v>
      </c>
      <c r="L1494">
        <v>4941771350</v>
      </c>
      <c r="M1494">
        <v>1</v>
      </c>
      <c r="N1494">
        <v>3777040</v>
      </c>
    </row>
    <row r="1495" spans="6:14" x14ac:dyDescent="0.2">
      <c r="F1495" s="3">
        <v>19698</v>
      </c>
      <c r="G1495">
        <v>2</v>
      </c>
      <c r="H1495" t="str">
        <f t="shared" si="27"/>
        <v>196982</v>
      </c>
      <c r="I1495" t="s">
        <v>2708</v>
      </c>
      <c r="J1495" t="s">
        <v>411</v>
      </c>
      <c r="K1495">
        <v>2076</v>
      </c>
      <c r="L1495">
        <v>4959275090</v>
      </c>
      <c r="M1495">
        <v>2</v>
      </c>
      <c r="N1495">
        <v>67218320</v>
      </c>
    </row>
    <row r="1496" spans="6:14" x14ac:dyDescent="0.2">
      <c r="F1496" s="3">
        <v>19698</v>
      </c>
      <c r="G1496">
        <v>3</v>
      </c>
      <c r="H1496" t="str">
        <f t="shared" si="27"/>
        <v>196983</v>
      </c>
      <c r="I1496" t="s">
        <v>2708</v>
      </c>
      <c r="J1496" t="s">
        <v>411</v>
      </c>
      <c r="K1496">
        <v>2070</v>
      </c>
      <c r="L1496">
        <v>2836538620</v>
      </c>
      <c r="M1496">
        <v>2</v>
      </c>
      <c r="N1496">
        <v>7453360</v>
      </c>
    </row>
    <row r="1497" spans="6:14" x14ac:dyDescent="0.2">
      <c r="F1497" s="3">
        <v>19698</v>
      </c>
      <c r="G1497">
        <v>4</v>
      </c>
      <c r="H1497" t="str">
        <f t="shared" si="27"/>
        <v>196984</v>
      </c>
      <c r="I1497" t="s">
        <v>2708</v>
      </c>
      <c r="J1497" t="s">
        <v>411</v>
      </c>
      <c r="K1497">
        <v>2426</v>
      </c>
      <c r="L1497">
        <v>6197451480</v>
      </c>
      <c r="M1497">
        <v>9</v>
      </c>
      <c r="N1497">
        <v>173699280</v>
      </c>
    </row>
    <row r="1498" spans="6:14" x14ac:dyDescent="0.2">
      <c r="F1498" s="3">
        <v>19698</v>
      </c>
      <c r="G1498">
        <v>5</v>
      </c>
      <c r="H1498" t="str">
        <f t="shared" si="27"/>
        <v>196985</v>
      </c>
      <c r="I1498" t="s">
        <v>2708</v>
      </c>
      <c r="J1498" t="s">
        <v>411</v>
      </c>
      <c r="K1498">
        <v>5697</v>
      </c>
      <c r="L1498">
        <v>26707841290</v>
      </c>
      <c r="M1498">
        <v>548</v>
      </c>
      <c r="N1498">
        <v>4970614640</v>
      </c>
    </row>
    <row r="1499" spans="6:14" x14ac:dyDescent="0.2">
      <c r="F1499" s="3">
        <v>19701</v>
      </c>
      <c r="G1499">
        <v>0</v>
      </c>
      <c r="H1499" t="str">
        <f t="shared" si="27"/>
        <v>197010</v>
      </c>
      <c r="I1499" t="s">
        <v>2710</v>
      </c>
      <c r="J1499" t="s">
        <v>412</v>
      </c>
      <c r="K1499">
        <v>87</v>
      </c>
      <c r="L1499">
        <v>15668195</v>
      </c>
    </row>
    <row r="1500" spans="6:14" x14ac:dyDescent="0.2">
      <c r="F1500" s="3">
        <v>19701</v>
      </c>
      <c r="G1500">
        <v>1</v>
      </c>
      <c r="H1500" t="str">
        <f t="shared" si="27"/>
        <v>197011</v>
      </c>
      <c r="I1500" t="s">
        <v>2710</v>
      </c>
      <c r="J1500" t="s">
        <v>412</v>
      </c>
      <c r="K1500">
        <v>22</v>
      </c>
      <c r="L1500">
        <v>1386130</v>
      </c>
    </row>
    <row r="1501" spans="6:14" x14ac:dyDescent="0.2">
      <c r="F1501" s="3">
        <v>19701</v>
      </c>
      <c r="G1501">
        <v>2</v>
      </c>
      <c r="H1501" t="str">
        <f t="shared" si="27"/>
        <v>197012</v>
      </c>
      <c r="I1501" t="s">
        <v>2710</v>
      </c>
      <c r="J1501" t="s">
        <v>412</v>
      </c>
      <c r="K1501">
        <v>53</v>
      </c>
      <c r="L1501">
        <v>2694940</v>
      </c>
    </row>
    <row r="1502" spans="6:14" x14ac:dyDescent="0.2">
      <c r="F1502" s="3">
        <v>19701</v>
      </c>
      <c r="G1502">
        <v>3</v>
      </c>
      <c r="H1502" t="str">
        <f t="shared" si="27"/>
        <v>197013</v>
      </c>
      <c r="I1502" t="s">
        <v>2710</v>
      </c>
      <c r="J1502" t="s">
        <v>412</v>
      </c>
      <c r="K1502">
        <v>17</v>
      </c>
      <c r="L1502">
        <v>872640</v>
      </c>
    </row>
    <row r="1503" spans="6:14" x14ac:dyDescent="0.2">
      <c r="F1503" s="3">
        <v>19701</v>
      </c>
      <c r="G1503">
        <v>4</v>
      </c>
      <c r="H1503" t="str">
        <f t="shared" si="27"/>
        <v>197014</v>
      </c>
      <c r="I1503" t="s">
        <v>2710</v>
      </c>
      <c r="J1503" t="s">
        <v>412</v>
      </c>
      <c r="K1503">
        <v>92</v>
      </c>
      <c r="L1503">
        <v>21478500</v>
      </c>
    </row>
    <row r="1504" spans="6:14" x14ac:dyDescent="0.2">
      <c r="F1504" s="3">
        <v>19701</v>
      </c>
      <c r="G1504">
        <v>5</v>
      </c>
      <c r="H1504" t="str">
        <f t="shared" si="27"/>
        <v>197015</v>
      </c>
      <c r="I1504" t="s">
        <v>2710</v>
      </c>
      <c r="J1504" t="s">
        <v>412</v>
      </c>
      <c r="K1504">
        <v>61</v>
      </c>
      <c r="L1504">
        <v>28759455</v>
      </c>
    </row>
    <row r="1505" spans="6:14" x14ac:dyDescent="0.2">
      <c r="F1505" s="3">
        <v>19743</v>
      </c>
      <c r="G1505">
        <v>0</v>
      </c>
      <c r="H1505" t="str">
        <f t="shared" si="27"/>
        <v>197430</v>
      </c>
      <c r="I1505" t="s">
        <v>2710</v>
      </c>
      <c r="J1505" t="s">
        <v>413</v>
      </c>
      <c r="K1505">
        <v>10</v>
      </c>
      <c r="L1505">
        <v>369195</v>
      </c>
    </row>
    <row r="1506" spans="6:14" x14ac:dyDescent="0.2">
      <c r="F1506" s="3">
        <v>19743</v>
      </c>
      <c r="G1506">
        <v>1</v>
      </c>
      <c r="H1506" t="str">
        <f t="shared" si="27"/>
        <v>197431</v>
      </c>
      <c r="I1506" t="s">
        <v>2710</v>
      </c>
      <c r="J1506" t="s">
        <v>413</v>
      </c>
      <c r="K1506">
        <v>154</v>
      </c>
      <c r="L1506">
        <v>74892520</v>
      </c>
    </row>
    <row r="1507" spans="6:14" x14ac:dyDescent="0.2">
      <c r="F1507" s="3">
        <v>19743</v>
      </c>
      <c r="G1507">
        <v>2</v>
      </c>
      <c r="H1507" t="str">
        <f t="shared" si="27"/>
        <v>197432</v>
      </c>
      <c r="I1507" t="s">
        <v>2710</v>
      </c>
      <c r="J1507" t="s">
        <v>413</v>
      </c>
      <c r="K1507">
        <v>123</v>
      </c>
      <c r="L1507">
        <v>138610490</v>
      </c>
    </row>
    <row r="1508" spans="6:14" x14ac:dyDescent="0.2">
      <c r="F1508" s="3">
        <v>19743</v>
      </c>
      <c r="G1508">
        <v>3</v>
      </c>
      <c r="H1508" t="str">
        <f t="shared" si="27"/>
        <v>197433</v>
      </c>
      <c r="I1508" t="s">
        <v>2710</v>
      </c>
      <c r="J1508" t="s">
        <v>413</v>
      </c>
      <c r="K1508">
        <v>451</v>
      </c>
      <c r="L1508">
        <v>301779810</v>
      </c>
    </row>
    <row r="1509" spans="6:14" x14ac:dyDescent="0.2">
      <c r="F1509" s="3">
        <v>19743</v>
      </c>
      <c r="G1509">
        <v>4</v>
      </c>
      <c r="H1509" t="str">
        <f t="shared" si="27"/>
        <v>197434</v>
      </c>
      <c r="I1509" t="s">
        <v>2710</v>
      </c>
      <c r="J1509" t="s">
        <v>413</v>
      </c>
      <c r="K1509">
        <v>369</v>
      </c>
      <c r="L1509">
        <v>341074750</v>
      </c>
    </row>
    <row r="1510" spans="6:14" x14ac:dyDescent="0.2">
      <c r="F1510" s="3">
        <v>19743</v>
      </c>
      <c r="G1510">
        <v>5</v>
      </c>
      <c r="H1510" t="str">
        <f t="shared" si="27"/>
        <v>197435</v>
      </c>
      <c r="I1510" t="s">
        <v>2710</v>
      </c>
      <c r="J1510" t="s">
        <v>413</v>
      </c>
      <c r="K1510">
        <v>1535</v>
      </c>
      <c r="L1510">
        <v>2017797940</v>
      </c>
    </row>
    <row r="1511" spans="6:14" x14ac:dyDescent="0.2">
      <c r="F1511" s="3">
        <v>19760</v>
      </c>
      <c r="G1511">
        <v>0</v>
      </c>
      <c r="H1511" t="str">
        <f t="shared" si="27"/>
        <v>197600</v>
      </c>
      <c r="I1511" t="s">
        <v>2710</v>
      </c>
      <c r="J1511" t="s">
        <v>414</v>
      </c>
      <c r="K1511">
        <v>61</v>
      </c>
      <c r="L1511">
        <v>5440480</v>
      </c>
    </row>
    <row r="1512" spans="6:14" x14ac:dyDescent="0.2">
      <c r="F1512" s="3">
        <v>19760</v>
      </c>
      <c r="G1512">
        <v>1</v>
      </c>
      <c r="H1512" t="str">
        <f t="shared" si="27"/>
        <v>197601</v>
      </c>
      <c r="I1512" t="s">
        <v>2710</v>
      </c>
      <c r="J1512" t="s">
        <v>414</v>
      </c>
      <c r="K1512">
        <v>86</v>
      </c>
      <c r="L1512">
        <v>11100035</v>
      </c>
    </row>
    <row r="1513" spans="6:14" x14ac:dyDescent="0.2">
      <c r="F1513" s="3">
        <v>19760</v>
      </c>
      <c r="G1513">
        <v>2</v>
      </c>
      <c r="H1513" t="str">
        <f t="shared" si="27"/>
        <v>197602</v>
      </c>
      <c r="I1513" t="s">
        <v>2710</v>
      </c>
      <c r="J1513" t="s">
        <v>414</v>
      </c>
      <c r="K1513">
        <v>24</v>
      </c>
      <c r="L1513">
        <v>47320120</v>
      </c>
    </row>
    <row r="1514" spans="6:14" x14ac:dyDescent="0.2">
      <c r="F1514" s="3">
        <v>19760</v>
      </c>
      <c r="G1514">
        <v>3</v>
      </c>
      <c r="H1514" t="str">
        <f t="shared" si="27"/>
        <v>197603</v>
      </c>
      <c r="I1514" t="s">
        <v>2710</v>
      </c>
      <c r="J1514" t="s">
        <v>414</v>
      </c>
      <c r="K1514">
        <v>13</v>
      </c>
      <c r="L1514">
        <v>15039910</v>
      </c>
    </row>
    <row r="1515" spans="6:14" x14ac:dyDescent="0.2">
      <c r="F1515" s="3">
        <v>19760</v>
      </c>
      <c r="G1515">
        <v>4</v>
      </c>
      <c r="H1515" t="str">
        <f t="shared" si="27"/>
        <v>197604</v>
      </c>
      <c r="I1515" t="s">
        <v>2710</v>
      </c>
      <c r="J1515" t="s">
        <v>414</v>
      </c>
      <c r="K1515">
        <v>39</v>
      </c>
      <c r="L1515">
        <v>8581400</v>
      </c>
    </row>
    <row r="1516" spans="6:14" x14ac:dyDescent="0.2">
      <c r="F1516" s="3">
        <v>19760</v>
      </c>
      <c r="G1516">
        <v>5</v>
      </c>
      <c r="H1516" t="str">
        <f t="shared" si="27"/>
        <v>197605</v>
      </c>
      <c r="I1516" t="s">
        <v>2710</v>
      </c>
      <c r="J1516" t="s">
        <v>414</v>
      </c>
      <c r="K1516">
        <v>46</v>
      </c>
      <c r="L1516">
        <v>43526710</v>
      </c>
    </row>
    <row r="1517" spans="6:14" x14ac:dyDescent="0.2">
      <c r="F1517" s="3">
        <v>19780</v>
      </c>
      <c r="G1517">
        <v>1</v>
      </c>
      <c r="H1517" t="str">
        <f t="shared" si="27"/>
        <v>197801</v>
      </c>
      <c r="I1517" t="s">
        <v>2714</v>
      </c>
      <c r="J1517" t="s">
        <v>415</v>
      </c>
      <c r="K1517">
        <v>85</v>
      </c>
      <c r="L1517">
        <v>151177437</v>
      </c>
      <c r="M1517">
        <v>2</v>
      </c>
      <c r="N1517">
        <v>136368336</v>
      </c>
    </row>
    <row r="1518" spans="6:14" x14ac:dyDescent="0.2">
      <c r="F1518" s="3">
        <v>19780</v>
      </c>
      <c r="G1518">
        <v>2</v>
      </c>
      <c r="H1518" t="str">
        <f t="shared" si="27"/>
        <v>197802</v>
      </c>
      <c r="I1518" t="s">
        <v>2714</v>
      </c>
      <c r="J1518" t="s">
        <v>415</v>
      </c>
      <c r="K1518">
        <v>356</v>
      </c>
      <c r="L1518">
        <v>427958997.5</v>
      </c>
    </row>
    <row r="1519" spans="6:14" x14ac:dyDescent="0.2">
      <c r="F1519" s="3">
        <v>19780</v>
      </c>
      <c r="G1519">
        <v>3</v>
      </c>
      <c r="H1519" t="str">
        <f t="shared" si="27"/>
        <v>197803</v>
      </c>
      <c r="I1519" t="s">
        <v>2714</v>
      </c>
      <c r="J1519" t="s">
        <v>415</v>
      </c>
      <c r="K1519">
        <v>397</v>
      </c>
      <c r="L1519">
        <v>297587580.5</v>
      </c>
      <c r="M1519">
        <v>1</v>
      </c>
      <c r="N1519">
        <v>72018270</v>
      </c>
    </row>
    <row r="1520" spans="6:14" x14ac:dyDescent="0.2">
      <c r="F1520" s="3">
        <v>19780</v>
      </c>
      <c r="G1520">
        <v>4</v>
      </c>
      <c r="H1520" t="str">
        <f t="shared" si="27"/>
        <v>197804</v>
      </c>
      <c r="I1520" t="s">
        <v>2714</v>
      </c>
      <c r="J1520" t="s">
        <v>415</v>
      </c>
      <c r="K1520">
        <v>179</v>
      </c>
      <c r="L1520">
        <v>169414625.5</v>
      </c>
    </row>
    <row r="1521" spans="6:14" x14ac:dyDescent="0.2">
      <c r="F1521" s="3">
        <v>19780</v>
      </c>
      <c r="G1521">
        <v>5</v>
      </c>
      <c r="H1521" t="str">
        <f t="shared" si="27"/>
        <v>197805</v>
      </c>
      <c r="I1521" t="s">
        <v>2714</v>
      </c>
      <c r="J1521" t="s">
        <v>415</v>
      </c>
      <c r="K1521">
        <v>1189</v>
      </c>
      <c r="L1521">
        <v>1937654173.5</v>
      </c>
      <c r="M1521">
        <v>1</v>
      </c>
      <c r="N1521">
        <v>1127600</v>
      </c>
    </row>
    <row r="1522" spans="6:14" x14ac:dyDescent="0.2">
      <c r="F1522" s="3">
        <v>19785</v>
      </c>
      <c r="G1522">
        <v>0</v>
      </c>
      <c r="H1522" t="str">
        <f t="shared" si="27"/>
        <v>197850</v>
      </c>
      <c r="I1522" t="s">
        <v>2710</v>
      </c>
      <c r="J1522" t="s">
        <v>416</v>
      </c>
      <c r="K1522">
        <v>63</v>
      </c>
      <c r="L1522">
        <v>122781350</v>
      </c>
    </row>
    <row r="1523" spans="6:14" x14ac:dyDescent="0.2">
      <c r="F1523" s="3">
        <v>19785</v>
      </c>
      <c r="G1523">
        <v>1</v>
      </c>
      <c r="H1523" t="str">
        <f t="shared" si="27"/>
        <v>197851</v>
      </c>
      <c r="I1523" t="s">
        <v>2710</v>
      </c>
      <c r="J1523" t="s">
        <v>416</v>
      </c>
      <c r="K1523">
        <v>185</v>
      </c>
      <c r="L1523">
        <v>13651685</v>
      </c>
    </row>
    <row r="1524" spans="6:14" x14ac:dyDescent="0.2">
      <c r="F1524" s="3">
        <v>19785</v>
      </c>
      <c r="G1524">
        <v>2</v>
      </c>
      <c r="H1524" t="str">
        <f t="shared" si="27"/>
        <v>197852</v>
      </c>
      <c r="I1524" t="s">
        <v>2710</v>
      </c>
      <c r="J1524" t="s">
        <v>416</v>
      </c>
      <c r="K1524">
        <v>65</v>
      </c>
      <c r="L1524">
        <v>25741970</v>
      </c>
    </row>
    <row r="1525" spans="6:14" x14ac:dyDescent="0.2">
      <c r="F1525" s="3">
        <v>19785</v>
      </c>
      <c r="G1525">
        <v>3</v>
      </c>
      <c r="H1525" t="str">
        <f t="shared" si="27"/>
        <v>197853</v>
      </c>
      <c r="I1525" t="s">
        <v>2710</v>
      </c>
      <c r="J1525" t="s">
        <v>416</v>
      </c>
      <c r="K1525">
        <v>89</v>
      </c>
      <c r="L1525">
        <v>17238850</v>
      </c>
    </row>
    <row r="1526" spans="6:14" x14ac:dyDescent="0.2">
      <c r="F1526" s="3">
        <v>19785</v>
      </c>
      <c r="G1526">
        <v>4</v>
      </c>
      <c r="H1526" t="str">
        <f t="shared" si="27"/>
        <v>197854</v>
      </c>
      <c r="I1526" t="s">
        <v>2710</v>
      </c>
      <c r="J1526" t="s">
        <v>416</v>
      </c>
      <c r="K1526">
        <v>47</v>
      </c>
      <c r="L1526">
        <v>24373230</v>
      </c>
    </row>
    <row r="1527" spans="6:14" x14ac:dyDescent="0.2">
      <c r="F1527" s="3">
        <v>19785</v>
      </c>
      <c r="G1527">
        <v>5</v>
      </c>
      <c r="H1527" t="str">
        <f t="shared" si="27"/>
        <v>197855</v>
      </c>
      <c r="I1527" t="s">
        <v>2710</v>
      </c>
      <c r="J1527" t="s">
        <v>416</v>
      </c>
      <c r="K1527">
        <v>116</v>
      </c>
      <c r="L1527">
        <v>42713510</v>
      </c>
      <c r="M1527">
        <v>1</v>
      </c>
      <c r="N1527">
        <v>2408640</v>
      </c>
    </row>
    <row r="1528" spans="6:14" x14ac:dyDescent="0.2">
      <c r="F1528" s="3">
        <v>19807</v>
      </c>
      <c r="G1528">
        <v>0</v>
      </c>
      <c r="H1528" t="str">
        <f t="shared" si="27"/>
        <v>198070</v>
      </c>
      <c r="I1528" t="s">
        <v>2707</v>
      </c>
      <c r="J1528" t="s">
        <v>417</v>
      </c>
      <c r="K1528">
        <v>35</v>
      </c>
      <c r="L1528">
        <v>36516850</v>
      </c>
    </row>
    <row r="1529" spans="6:14" x14ac:dyDescent="0.2">
      <c r="F1529" s="3">
        <v>19807</v>
      </c>
      <c r="G1529">
        <v>1</v>
      </c>
      <c r="H1529" t="str">
        <f t="shared" si="27"/>
        <v>198071</v>
      </c>
      <c r="I1529" t="s">
        <v>2707</v>
      </c>
      <c r="J1529" t="s">
        <v>417</v>
      </c>
      <c r="K1529">
        <v>490</v>
      </c>
      <c r="L1529">
        <v>536869150</v>
      </c>
    </row>
    <row r="1530" spans="6:14" x14ac:dyDescent="0.2">
      <c r="F1530" s="3">
        <v>19807</v>
      </c>
      <c r="G1530">
        <v>2</v>
      </c>
      <c r="H1530" t="str">
        <f t="shared" si="27"/>
        <v>198072</v>
      </c>
      <c r="I1530" t="s">
        <v>2707</v>
      </c>
      <c r="J1530" t="s">
        <v>417</v>
      </c>
      <c r="K1530">
        <v>337</v>
      </c>
      <c r="L1530">
        <v>483045010</v>
      </c>
      <c r="M1530">
        <v>1</v>
      </c>
      <c r="N1530">
        <v>29852775</v>
      </c>
    </row>
    <row r="1531" spans="6:14" x14ac:dyDescent="0.2">
      <c r="F1531" s="3">
        <v>19807</v>
      </c>
      <c r="G1531">
        <v>3</v>
      </c>
      <c r="H1531" t="str">
        <f t="shared" si="27"/>
        <v>198073</v>
      </c>
      <c r="I1531" t="s">
        <v>2707</v>
      </c>
      <c r="J1531" t="s">
        <v>417</v>
      </c>
      <c r="K1531">
        <v>462</v>
      </c>
      <c r="L1531">
        <v>692046625</v>
      </c>
    </row>
    <row r="1532" spans="6:14" x14ac:dyDescent="0.2">
      <c r="F1532" s="3">
        <v>19807</v>
      </c>
      <c r="G1532">
        <v>4</v>
      </c>
      <c r="H1532" t="str">
        <f t="shared" si="27"/>
        <v>198074</v>
      </c>
      <c r="I1532" t="s">
        <v>2707</v>
      </c>
      <c r="J1532" t="s">
        <v>417</v>
      </c>
      <c r="K1532">
        <v>566</v>
      </c>
      <c r="L1532">
        <v>1195284605</v>
      </c>
    </row>
    <row r="1533" spans="6:14" x14ac:dyDescent="0.2">
      <c r="F1533" s="3">
        <v>19807</v>
      </c>
      <c r="G1533">
        <v>5</v>
      </c>
      <c r="H1533" t="str">
        <f t="shared" si="27"/>
        <v>198075</v>
      </c>
      <c r="I1533" t="s">
        <v>2707</v>
      </c>
      <c r="J1533" t="s">
        <v>417</v>
      </c>
      <c r="K1533">
        <v>1430</v>
      </c>
      <c r="L1533">
        <v>4051153390</v>
      </c>
      <c r="M1533">
        <v>6</v>
      </c>
      <c r="N1533">
        <v>6957100</v>
      </c>
    </row>
    <row r="1534" spans="6:14" x14ac:dyDescent="0.2">
      <c r="F1534" s="3">
        <v>19809</v>
      </c>
      <c r="G1534">
        <v>1</v>
      </c>
      <c r="H1534" t="str">
        <f t="shared" si="27"/>
        <v>198091</v>
      </c>
      <c r="I1534" t="s">
        <v>2710</v>
      </c>
      <c r="J1534" t="s">
        <v>418</v>
      </c>
      <c r="K1534">
        <v>557</v>
      </c>
      <c r="L1534">
        <v>81476130</v>
      </c>
    </row>
    <row r="1535" spans="6:14" x14ac:dyDescent="0.2">
      <c r="F1535" s="3">
        <v>19809</v>
      </c>
      <c r="G1535">
        <v>2</v>
      </c>
      <c r="H1535" t="str">
        <f t="shared" si="27"/>
        <v>198092</v>
      </c>
      <c r="I1535" t="s">
        <v>2710</v>
      </c>
      <c r="J1535" t="s">
        <v>418</v>
      </c>
      <c r="K1535">
        <v>250</v>
      </c>
      <c r="L1535">
        <v>45382465</v>
      </c>
    </row>
    <row r="1536" spans="6:14" x14ac:dyDescent="0.2">
      <c r="F1536" s="3">
        <v>19809</v>
      </c>
      <c r="G1536">
        <v>3</v>
      </c>
      <c r="H1536" t="str">
        <f t="shared" si="27"/>
        <v>198093</v>
      </c>
      <c r="I1536" t="s">
        <v>2710</v>
      </c>
      <c r="J1536" t="s">
        <v>418</v>
      </c>
      <c r="K1536">
        <v>211</v>
      </c>
      <c r="L1536">
        <v>40888400</v>
      </c>
    </row>
    <row r="1537" spans="6:14" x14ac:dyDescent="0.2">
      <c r="F1537" s="3">
        <v>19809</v>
      </c>
      <c r="G1537">
        <v>4</v>
      </c>
      <c r="H1537" t="str">
        <f t="shared" si="27"/>
        <v>198094</v>
      </c>
      <c r="I1537" t="s">
        <v>2710</v>
      </c>
      <c r="J1537" t="s">
        <v>418</v>
      </c>
      <c r="K1537">
        <v>457</v>
      </c>
      <c r="L1537">
        <v>174425170</v>
      </c>
      <c r="M1537">
        <v>6</v>
      </c>
      <c r="N1537">
        <v>13407840</v>
      </c>
    </row>
    <row r="1538" spans="6:14" x14ac:dyDescent="0.2">
      <c r="F1538" s="3">
        <v>19809</v>
      </c>
      <c r="G1538">
        <v>5</v>
      </c>
      <c r="H1538" t="str">
        <f t="shared" si="27"/>
        <v>198095</v>
      </c>
      <c r="I1538" t="s">
        <v>2710</v>
      </c>
      <c r="J1538" t="s">
        <v>418</v>
      </c>
      <c r="K1538">
        <v>302</v>
      </c>
      <c r="L1538">
        <v>235980715</v>
      </c>
      <c r="M1538">
        <v>22</v>
      </c>
      <c r="N1538">
        <v>91882500</v>
      </c>
    </row>
    <row r="1539" spans="6:14" x14ac:dyDescent="0.2">
      <c r="F1539" s="3">
        <v>19821</v>
      </c>
      <c r="G1539">
        <v>1</v>
      </c>
      <c r="H1539" t="str">
        <f t="shared" ref="H1539:H1602" si="28">F1539&amp;G1539</f>
        <v>198211</v>
      </c>
      <c r="I1539" t="s">
        <v>2715</v>
      </c>
      <c r="J1539" t="s">
        <v>419</v>
      </c>
      <c r="K1539">
        <v>176</v>
      </c>
      <c r="L1539">
        <v>171785060</v>
      </c>
    </row>
    <row r="1540" spans="6:14" x14ac:dyDescent="0.2">
      <c r="F1540" s="3">
        <v>19821</v>
      </c>
      <c r="G1540">
        <v>2</v>
      </c>
      <c r="H1540" t="str">
        <f t="shared" si="28"/>
        <v>198212</v>
      </c>
      <c r="I1540" t="s">
        <v>2715</v>
      </c>
      <c r="J1540" t="s">
        <v>419</v>
      </c>
      <c r="K1540">
        <v>60</v>
      </c>
      <c r="L1540">
        <v>84449150</v>
      </c>
    </row>
    <row r="1541" spans="6:14" x14ac:dyDescent="0.2">
      <c r="F1541" s="3">
        <v>19821</v>
      </c>
      <c r="G1541">
        <v>3</v>
      </c>
      <c r="H1541" t="str">
        <f t="shared" si="28"/>
        <v>198213</v>
      </c>
      <c r="I1541" t="s">
        <v>2715</v>
      </c>
      <c r="J1541" t="s">
        <v>419</v>
      </c>
      <c r="K1541">
        <v>128</v>
      </c>
      <c r="L1541">
        <v>254873560</v>
      </c>
      <c r="M1541">
        <v>1</v>
      </c>
      <c r="N1541">
        <v>13614700</v>
      </c>
    </row>
    <row r="1542" spans="6:14" x14ac:dyDescent="0.2">
      <c r="F1542" s="3">
        <v>19821</v>
      </c>
      <c r="G1542">
        <v>4</v>
      </c>
      <c r="H1542" t="str">
        <f t="shared" si="28"/>
        <v>198214</v>
      </c>
      <c r="I1542" t="s">
        <v>2715</v>
      </c>
      <c r="J1542" t="s">
        <v>419</v>
      </c>
      <c r="K1542">
        <v>91</v>
      </c>
      <c r="L1542">
        <v>104418563</v>
      </c>
    </row>
    <row r="1543" spans="6:14" x14ac:dyDescent="0.2">
      <c r="F1543" s="3">
        <v>19821</v>
      </c>
      <c r="G1543">
        <v>5</v>
      </c>
      <c r="H1543" t="str">
        <f t="shared" si="28"/>
        <v>198215</v>
      </c>
      <c r="I1543" t="s">
        <v>2715</v>
      </c>
      <c r="J1543" t="s">
        <v>419</v>
      </c>
      <c r="K1543">
        <v>268</v>
      </c>
      <c r="L1543">
        <v>661573216</v>
      </c>
      <c r="M1543">
        <v>1</v>
      </c>
      <c r="N1543">
        <v>6294890</v>
      </c>
    </row>
    <row r="1544" spans="6:14" x14ac:dyDescent="0.2">
      <c r="F1544" s="3">
        <v>19824</v>
      </c>
      <c r="G1544">
        <v>0</v>
      </c>
      <c r="H1544" t="str">
        <f t="shared" si="28"/>
        <v>198240</v>
      </c>
      <c r="I1544" t="s">
        <v>2710</v>
      </c>
      <c r="J1544" t="s">
        <v>420</v>
      </c>
      <c r="K1544">
        <v>18</v>
      </c>
      <c r="L1544">
        <v>509430</v>
      </c>
    </row>
    <row r="1545" spans="6:14" x14ac:dyDescent="0.2">
      <c r="F1545" s="3">
        <v>19824</v>
      </c>
      <c r="G1545">
        <v>1</v>
      </c>
      <c r="H1545" t="str">
        <f t="shared" si="28"/>
        <v>198241</v>
      </c>
      <c r="I1545" t="s">
        <v>2710</v>
      </c>
      <c r="J1545" t="s">
        <v>420</v>
      </c>
      <c r="K1545">
        <v>6</v>
      </c>
      <c r="L1545">
        <v>1792070</v>
      </c>
    </row>
    <row r="1546" spans="6:14" x14ac:dyDescent="0.2">
      <c r="F1546" s="3">
        <v>19824</v>
      </c>
      <c r="G1546">
        <v>2</v>
      </c>
      <c r="H1546" t="str">
        <f t="shared" si="28"/>
        <v>198242</v>
      </c>
      <c r="I1546" t="s">
        <v>2710</v>
      </c>
      <c r="J1546" t="s">
        <v>420</v>
      </c>
      <c r="K1546">
        <v>27</v>
      </c>
      <c r="L1546">
        <v>2518980</v>
      </c>
    </row>
    <row r="1547" spans="6:14" x14ac:dyDescent="0.2">
      <c r="F1547" s="3">
        <v>19824</v>
      </c>
      <c r="G1547">
        <v>3</v>
      </c>
      <c r="H1547" t="str">
        <f t="shared" si="28"/>
        <v>198243</v>
      </c>
      <c r="I1547" t="s">
        <v>2710</v>
      </c>
      <c r="J1547" t="s">
        <v>420</v>
      </c>
      <c r="K1547">
        <v>42</v>
      </c>
      <c r="L1547">
        <v>8842020</v>
      </c>
    </row>
    <row r="1548" spans="6:14" x14ac:dyDescent="0.2">
      <c r="F1548" s="3">
        <v>19824</v>
      </c>
      <c r="G1548">
        <v>4</v>
      </c>
      <c r="H1548" t="str">
        <f t="shared" si="28"/>
        <v>198244</v>
      </c>
      <c r="I1548" t="s">
        <v>2710</v>
      </c>
      <c r="J1548" t="s">
        <v>420</v>
      </c>
      <c r="K1548">
        <v>75</v>
      </c>
      <c r="L1548">
        <v>15706685</v>
      </c>
    </row>
    <row r="1549" spans="6:14" x14ac:dyDescent="0.2">
      <c r="F1549" s="3">
        <v>19824</v>
      </c>
      <c r="G1549">
        <v>5</v>
      </c>
      <c r="H1549" t="str">
        <f t="shared" si="28"/>
        <v>198245</v>
      </c>
      <c r="I1549" t="s">
        <v>2710</v>
      </c>
      <c r="J1549" t="s">
        <v>420</v>
      </c>
      <c r="K1549">
        <v>206</v>
      </c>
      <c r="L1549">
        <v>38332695</v>
      </c>
      <c r="M1549">
        <v>2</v>
      </c>
      <c r="N1549">
        <v>6808080</v>
      </c>
    </row>
    <row r="1550" spans="6:14" x14ac:dyDescent="0.2">
      <c r="F1550" s="3">
        <v>19845</v>
      </c>
      <c r="G1550">
        <v>1</v>
      </c>
      <c r="H1550" t="str">
        <f t="shared" si="28"/>
        <v>198451</v>
      </c>
      <c r="I1550" t="s">
        <v>2709</v>
      </c>
      <c r="J1550" t="s">
        <v>421</v>
      </c>
      <c r="K1550">
        <v>313</v>
      </c>
      <c r="L1550">
        <v>101221940</v>
      </c>
    </row>
    <row r="1551" spans="6:14" x14ac:dyDescent="0.2">
      <c r="F1551" s="3">
        <v>19845</v>
      </c>
      <c r="G1551">
        <v>2</v>
      </c>
      <c r="H1551" t="str">
        <f t="shared" si="28"/>
        <v>198452</v>
      </c>
      <c r="I1551" t="s">
        <v>2709</v>
      </c>
      <c r="J1551" t="s">
        <v>421</v>
      </c>
      <c r="K1551">
        <v>530</v>
      </c>
      <c r="L1551">
        <v>222965245</v>
      </c>
      <c r="M1551">
        <v>2</v>
      </c>
      <c r="N1551">
        <v>24533070</v>
      </c>
    </row>
    <row r="1552" spans="6:14" x14ac:dyDescent="0.2">
      <c r="F1552" s="3">
        <v>19845</v>
      </c>
      <c r="G1552">
        <v>3</v>
      </c>
      <c r="H1552" t="str">
        <f t="shared" si="28"/>
        <v>198453</v>
      </c>
      <c r="I1552" t="s">
        <v>2709</v>
      </c>
      <c r="J1552" t="s">
        <v>421</v>
      </c>
      <c r="K1552">
        <v>648</v>
      </c>
      <c r="L1552">
        <v>312256770</v>
      </c>
      <c r="M1552">
        <v>2</v>
      </c>
      <c r="N1552">
        <v>739980</v>
      </c>
    </row>
    <row r="1553" spans="6:14" x14ac:dyDescent="0.2">
      <c r="F1553" s="3">
        <v>19845</v>
      </c>
      <c r="G1553">
        <v>4</v>
      </c>
      <c r="H1553" t="str">
        <f t="shared" si="28"/>
        <v>198454</v>
      </c>
      <c r="I1553" t="s">
        <v>2709</v>
      </c>
      <c r="J1553" t="s">
        <v>421</v>
      </c>
      <c r="K1553">
        <v>428</v>
      </c>
      <c r="L1553">
        <v>242712375</v>
      </c>
      <c r="M1553">
        <v>1</v>
      </c>
      <c r="N1553">
        <v>1230705</v>
      </c>
    </row>
    <row r="1554" spans="6:14" x14ac:dyDescent="0.2">
      <c r="F1554" s="3">
        <v>19845</v>
      </c>
      <c r="G1554">
        <v>5</v>
      </c>
      <c r="H1554" t="str">
        <f t="shared" si="28"/>
        <v>198455</v>
      </c>
      <c r="I1554" t="s">
        <v>2709</v>
      </c>
      <c r="J1554" t="s">
        <v>421</v>
      </c>
      <c r="K1554">
        <v>1810</v>
      </c>
      <c r="L1554">
        <v>1344850530</v>
      </c>
      <c r="M1554">
        <v>24</v>
      </c>
      <c r="N1554">
        <v>123532460</v>
      </c>
    </row>
    <row r="1555" spans="6:14" x14ac:dyDescent="0.2">
      <c r="F1555" s="3">
        <v>20001</v>
      </c>
      <c r="G1555">
        <v>0</v>
      </c>
      <c r="H1555" t="str">
        <f t="shared" si="28"/>
        <v>200010</v>
      </c>
      <c r="I1555" t="s">
        <v>2716</v>
      </c>
      <c r="J1555" t="s">
        <v>422</v>
      </c>
      <c r="K1555">
        <v>1120</v>
      </c>
      <c r="L1555">
        <v>7199174328</v>
      </c>
      <c r="M1555">
        <v>231</v>
      </c>
      <c r="N1555">
        <v>236929150</v>
      </c>
    </row>
    <row r="1556" spans="6:14" x14ac:dyDescent="0.2">
      <c r="F1556" s="3">
        <v>20001</v>
      </c>
      <c r="G1556">
        <v>1</v>
      </c>
      <c r="H1556" t="str">
        <f t="shared" si="28"/>
        <v>200011</v>
      </c>
      <c r="I1556" t="s">
        <v>2716</v>
      </c>
      <c r="J1556" t="s">
        <v>422</v>
      </c>
      <c r="K1556">
        <v>6846</v>
      </c>
      <c r="L1556">
        <v>36171451344.199997</v>
      </c>
      <c r="M1556">
        <v>43</v>
      </c>
      <c r="N1556">
        <v>8469502730</v>
      </c>
    </row>
    <row r="1557" spans="6:14" x14ac:dyDescent="0.2">
      <c r="F1557" s="3">
        <v>20001</v>
      </c>
      <c r="G1557">
        <v>2</v>
      </c>
      <c r="H1557" t="str">
        <f t="shared" si="28"/>
        <v>200012</v>
      </c>
      <c r="I1557" t="s">
        <v>2716</v>
      </c>
      <c r="J1557" t="s">
        <v>422</v>
      </c>
      <c r="K1557">
        <v>23513</v>
      </c>
      <c r="L1557">
        <v>60075708766.400002</v>
      </c>
      <c r="M1557">
        <v>202</v>
      </c>
      <c r="N1557">
        <v>10518272200</v>
      </c>
    </row>
    <row r="1558" spans="6:14" x14ac:dyDescent="0.2">
      <c r="F1558" s="3">
        <v>20001</v>
      </c>
      <c r="G1558">
        <v>3</v>
      </c>
      <c r="H1558" t="str">
        <f t="shared" si="28"/>
        <v>200013</v>
      </c>
      <c r="I1558" t="s">
        <v>2716</v>
      </c>
      <c r="J1558" t="s">
        <v>422</v>
      </c>
      <c r="K1558">
        <v>20734</v>
      </c>
      <c r="L1558">
        <v>73191071924</v>
      </c>
      <c r="M1558">
        <v>408</v>
      </c>
      <c r="N1558">
        <v>12608842430</v>
      </c>
    </row>
    <row r="1559" spans="6:14" x14ac:dyDescent="0.2">
      <c r="F1559" s="3">
        <v>20001</v>
      </c>
      <c r="G1559">
        <v>4</v>
      </c>
      <c r="H1559" t="str">
        <f t="shared" si="28"/>
        <v>200014</v>
      </c>
      <c r="I1559" t="s">
        <v>2716</v>
      </c>
      <c r="J1559" t="s">
        <v>422</v>
      </c>
      <c r="K1559">
        <v>19308</v>
      </c>
      <c r="L1559">
        <v>70485639493.199997</v>
      </c>
      <c r="M1559">
        <v>643</v>
      </c>
      <c r="N1559">
        <v>22556929290</v>
      </c>
    </row>
    <row r="1560" spans="6:14" x14ac:dyDescent="0.2">
      <c r="F1560" s="3">
        <v>20001</v>
      </c>
      <c r="G1560">
        <v>5</v>
      </c>
      <c r="H1560" t="str">
        <f t="shared" si="28"/>
        <v>200015</v>
      </c>
      <c r="I1560" t="s">
        <v>2716</v>
      </c>
      <c r="J1560" t="s">
        <v>422</v>
      </c>
      <c r="K1560">
        <v>19270</v>
      </c>
      <c r="L1560">
        <v>163932154105.29999</v>
      </c>
      <c r="M1560">
        <v>4366</v>
      </c>
      <c r="N1560">
        <v>117594771910</v>
      </c>
    </row>
    <row r="1561" spans="6:14" x14ac:dyDescent="0.2">
      <c r="F1561" s="3">
        <v>20011</v>
      </c>
      <c r="G1561">
        <v>0</v>
      </c>
      <c r="H1561" t="str">
        <f t="shared" si="28"/>
        <v>200110</v>
      </c>
      <c r="I1561" t="s">
        <v>2707</v>
      </c>
      <c r="J1561" t="s">
        <v>423</v>
      </c>
      <c r="K1561">
        <v>257</v>
      </c>
      <c r="L1561">
        <v>362200600</v>
      </c>
    </row>
    <row r="1562" spans="6:14" x14ac:dyDescent="0.2">
      <c r="F1562" s="3">
        <v>20011</v>
      </c>
      <c r="G1562">
        <v>1</v>
      </c>
      <c r="H1562" t="str">
        <f t="shared" si="28"/>
        <v>200111</v>
      </c>
      <c r="I1562" t="s">
        <v>2707</v>
      </c>
      <c r="J1562" t="s">
        <v>423</v>
      </c>
      <c r="K1562">
        <v>1629</v>
      </c>
      <c r="L1562">
        <v>2242352400</v>
      </c>
    </row>
    <row r="1563" spans="6:14" x14ac:dyDescent="0.2">
      <c r="F1563" s="3">
        <v>20011</v>
      </c>
      <c r="G1563">
        <v>2</v>
      </c>
      <c r="H1563" t="str">
        <f t="shared" si="28"/>
        <v>200112</v>
      </c>
      <c r="I1563" t="s">
        <v>2707</v>
      </c>
      <c r="J1563" t="s">
        <v>423</v>
      </c>
      <c r="K1563">
        <v>3449</v>
      </c>
      <c r="L1563">
        <v>3623240345</v>
      </c>
      <c r="M1563">
        <v>1</v>
      </c>
      <c r="N1563">
        <v>133900</v>
      </c>
    </row>
    <row r="1564" spans="6:14" x14ac:dyDescent="0.2">
      <c r="F1564" s="3">
        <v>20011</v>
      </c>
      <c r="G1564">
        <v>3</v>
      </c>
      <c r="H1564" t="str">
        <f t="shared" si="28"/>
        <v>200113</v>
      </c>
      <c r="I1564" t="s">
        <v>2707</v>
      </c>
      <c r="J1564" t="s">
        <v>423</v>
      </c>
      <c r="K1564">
        <v>5904</v>
      </c>
      <c r="L1564">
        <v>9410929105</v>
      </c>
      <c r="M1564">
        <v>6</v>
      </c>
      <c r="N1564">
        <v>174274800</v>
      </c>
    </row>
    <row r="1565" spans="6:14" x14ac:dyDescent="0.2">
      <c r="F1565" s="3">
        <v>20011</v>
      </c>
      <c r="G1565">
        <v>4</v>
      </c>
      <c r="H1565" t="str">
        <f t="shared" si="28"/>
        <v>200114</v>
      </c>
      <c r="I1565" t="s">
        <v>2707</v>
      </c>
      <c r="J1565" t="s">
        <v>423</v>
      </c>
      <c r="K1565">
        <v>7155</v>
      </c>
      <c r="L1565">
        <v>13865374835</v>
      </c>
      <c r="M1565">
        <v>33</v>
      </c>
      <c r="N1565">
        <v>407536075</v>
      </c>
    </row>
    <row r="1566" spans="6:14" x14ac:dyDescent="0.2">
      <c r="F1566" s="3">
        <v>20011</v>
      </c>
      <c r="G1566">
        <v>5</v>
      </c>
      <c r="H1566" t="str">
        <f t="shared" si="28"/>
        <v>200115</v>
      </c>
      <c r="I1566" t="s">
        <v>2707</v>
      </c>
      <c r="J1566" t="s">
        <v>423</v>
      </c>
      <c r="K1566">
        <v>4239</v>
      </c>
      <c r="L1566">
        <v>21800845330</v>
      </c>
      <c r="M1566">
        <v>882</v>
      </c>
      <c r="N1566">
        <v>6222173575</v>
      </c>
    </row>
    <row r="1567" spans="6:14" x14ac:dyDescent="0.2">
      <c r="F1567" s="3">
        <v>20013</v>
      </c>
      <c r="G1567">
        <v>0</v>
      </c>
      <c r="H1567" t="str">
        <f t="shared" si="28"/>
        <v>200130</v>
      </c>
      <c r="I1567" t="s">
        <v>2708</v>
      </c>
      <c r="J1567" t="s">
        <v>424</v>
      </c>
      <c r="K1567">
        <v>45</v>
      </c>
      <c r="L1567">
        <v>26229280</v>
      </c>
    </row>
    <row r="1568" spans="6:14" x14ac:dyDescent="0.2">
      <c r="F1568" s="3">
        <v>20013</v>
      </c>
      <c r="G1568">
        <v>1</v>
      </c>
      <c r="H1568" t="str">
        <f t="shared" si="28"/>
        <v>200131</v>
      </c>
      <c r="I1568" t="s">
        <v>2708</v>
      </c>
      <c r="J1568" t="s">
        <v>424</v>
      </c>
      <c r="K1568">
        <v>7</v>
      </c>
      <c r="L1568">
        <v>139077780</v>
      </c>
    </row>
    <row r="1569" spans="6:14" x14ac:dyDescent="0.2">
      <c r="F1569" s="3">
        <v>20013</v>
      </c>
      <c r="G1569">
        <v>2</v>
      </c>
      <c r="H1569" t="str">
        <f t="shared" si="28"/>
        <v>200132</v>
      </c>
      <c r="I1569" t="s">
        <v>2708</v>
      </c>
      <c r="J1569" t="s">
        <v>424</v>
      </c>
      <c r="K1569">
        <v>1470</v>
      </c>
      <c r="L1569">
        <v>419079450</v>
      </c>
      <c r="M1569">
        <v>1</v>
      </c>
      <c r="N1569">
        <v>33892240</v>
      </c>
    </row>
    <row r="1570" spans="6:14" x14ac:dyDescent="0.2">
      <c r="F1570" s="3">
        <v>20013</v>
      </c>
      <c r="G1570">
        <v>3</v>
      </c>
      <c r="H1570" t="str">
        <f t="shared" si="28"/>
        <v>200133</v>
      </c>
      <c r="I1570" t="s">
        <v>2708</v>
      </c>
      <c r="J1570" t="s">
        <v>424</v>
      </c>
      <c r="K1570">
        <v>2062</v>
      </c>
      <c r="L1570">
        <v>524152470</v>
      </c>
    </row>
    <row r="1571" spans="6:14" x14ac:dyDescent="0.2">
      <c r="F1571" s="3">
        <v>20013</v>
      </c>
      <c r="G1571">
        <v>4</v>
      </c>
      <c r="H1571" t="str">
        <f t="shared" si="28"/>
        <v>200134</v>
      </c>
      <c r="I1571" t="s">
        <v>2708</v>
      </c>
      <c r="J1571" t="s">
        <v>424</v>
      </c>
      <c r="K1571">
        <v>4316</v>
      </c>
      <c r="L1571">
        <v>2261720620</v>
      </c>
      <c r="M1571">
        <v>10</v>
      </c>
      <c r="N1571">
        <v>97630800</v>
      </c>
    </row>
    <row r="1572" spans="6:14" x14ac:dyDescent="0.2">
      <c r="F1572" s="3">
        <v>20013</v>
      </c>
      <c r="G1572">
        <v>5</v>
      </c>
      <c r="H1572" t="str">
        <f t="shared" si="28"/>
        <v>200135</v>
      </c>
      <c r="I1572" t="s">
        <v>2708</v>
      </c>
      <c r="J1572" t="s">
        <v>424</v>
      </c>
      <c r="K1572">
        <v>4431</v>
      </c>
      <c r="L1572">
        <v>5295174930</v>
      </c>
      <c r="M1572">
        <v>295</v>
      </c>
      <c r="N1572">
        <v>1338361040</v>
      </c>
    </row>
    <row r="1573" spans="6:14" x14ac:dyDescent="0.2">
      <c r="F1573" s="3">
        <v>20032</v>
      </c>
      <c r="G1573">
        <v>0</v>
      </c>
      <c r="H1573" t="str">
        <f t="shared" si="28"/>
        <v>200320</v>
      </c>
      <c r="I1573" t="s">
        <v>2710</v>
      </c>
      <c r="J1573" t="s">
        <v>425</v>
      </c>
      <c r="K1573">
        <v>2</v>
      </c>
      <c r="L1573">
        <v>36690</v>
      </c>
    </row>
    <row r="1574" spans="6:14" x14ac:dyDescent="0.2">
      <c r="F1574" s="3">
        <v>20032</v>
      </c>
      <c r="G1574">
        <v>1</v>
      </c>
      <c r="H1574" t="str">
        <f t="shared" si="28"/>
        <v>200321</v>
      </c>
      <c r="I1574" t="s">
        <v>2710</v>
      </c>
      <c r="J1574" t="s">
        <v>425</v>
      </c>
      <c r="K1574">
        <v>505</v>
      </c>
      <c r="L1574">
        <v>22624400</v>
      </c>
    </row>
    <row r="1575" spans="6:14" x14ac:dyDescent="0.2">
      <c r="F1575" s="3">
        <v>20032</v>
      </c>
      <c r="G1575">
        <v>2</v>
      </c>
      <c r="H1575" t="str">
        <f t="shared" si="28"/>
        <v>200322</v>
      </c>
      <c r="I1575" t="s">
        <v>2710</v>
      </c>
      <c r="J1575" t="s">
        <v>425</v>
      </c>
      <c r="K1575">
        <v>643</v>
      </c>
      <c r="L1575">
        <v>57188980</v>
      </c>
    </row>
    <row r="1576" spans="6:14" x14ac:dyDescent="0.2">
      <c r="F1576" s="3">
        <v>20032</v>
      </c>
      <c r="G1576">
        <v>3</v>
      </c>
      <c r="H1576" t="str">
        <f t="shared" si="28"/>
        <v>200323</v>
      </c>
      <c r="I1576" t="s">
        <v>2710</v>
      </c>
      <c r="J1576" t="s">
        <v>425</v>
      </c>
      <c r="K1576">
        <v>499</v>
      </c>
      <c r="L1576">
        <v>34550330</v>
      </c>
    </row>
    <row r="1577" spans="6:14" x14ac:dyDescent="0.2">
      <c r="F1577" s="3">
        <v>20032</v>
      </c>
      <c r="G1577">
        <v>4</v>
      </c>
      <c r="H1577" t="str">
        <f t="shared" si="28"/>
        <v>200324</v>
      </c>
      <c r="I1577" t="s">
        <v>2710</v>
      </c>
      <c r="J1577" t="s">
        <v>425</v>
      </c>
      <c r="K1577">
        <v>780</v>
      </c>
      <c r="L1577">
        <v>86895625</v>
      </c>
    </row>
    <row r="1578" spans="6:14" x14ac:dyDescent="0.2">
      <c r="F1578" s="3">
        <v>20032</v>
      </c>
      <c r="G1578">
        <v>5</v>
      </c>
      <c r="H1578" t="str">
        <f t="shared" si="28"/>
        <v>200325</v>
      </c>
      <c r="I1578" t="s">
        <v>2710</v>
      </c>
      <c r="J1578" t="s">
        <v>425</v>
      </c>
      <c r="K1578">
        <v>782</v>
      </c>
      <c r="L1578">
        <v>277872010</v>
      </c>
      <c r="M1578">
        <v>3</v>
      </c>
      <c r="N1578">
        <v>2682480</v>
      </c>
    </row>
    <row r="1579" spans="6:14" x14ac:dyDescent="0.2">
      <c r="F1579" s="3">
        <v>20045</v>
      </c>
      <c r="G1579">
        <v>0</v>
      </c>
      <c r="H1579" t="str">
        <f t="shared" si="28"/>
        <v>200450</v>
      </c>
      <c r="I1579" t="s">
        <v>2710</v>
      </c>
      <c r="J1579" t="s">
        <v>426</v>
      </c>
      <c r="K1579">
        <v>30</v>
      </c>
      <c r="L1579">
        <v>4757420</v>
      </c>
    </row>
    <row r="1580" spans="6:14" x14ac:dyDescent="0.2">
      <c r="F1580" s="3">
        <v>20045</v>
      </c>
      <c r="G1580">
        <v>1</v>
      </c>
      <c r="H1580" t="str">
        <f t="shared" si="28"/>
        <v>200451</v>
      </c>
      <c r="I1580" t="s">
        <v>2710</v>
      </c>
      <c r="J1580" t="s">
        <v>426</v>
      </c>
      <c r="K1580">
        <v>777</v>
      </c>
      <c r="L1580">
        <v>187099460</v>
      </c>
      <c r="M1580">
        <v>1</v>
      </c>
      <c r="N1580">
        <v>54720</v>
      </c>
    </row>
    <row r="1581" spans="6:14" x14ac:dyDescent="0.2">
      <c r="F1581" s="3">
        <v>20045</v>
      </c>
      <c r="G1581">
        <v>2</v>
      </c>
      <c r="H1581" t="str">
        <f t="shared" si="28"/>
        <v>200452</v>
      </c>
      <c r="I1581" t="s">
        <v>2710</v>
      </c>
      <c r="J1581" t="s">
        <v>426</v>
      </c>
      <c r="K1581">
        <v>412</v>
      </c>
      <c r="L1581">
        <v>156503110</v>
      </c>
    </row>
    <row r="1582" spans="6:14" x14ac:dyDescent="0.2">
      <c r="F1582" s="3">
        <v>20045</v>
      </c>
      <c r="G1582">
        <v>3</v>
      </c>
      <c r="H1582" t="str">
        <f t="shared" si="28"/>
        <v>200453</v>
      </c>
      <c r="I1582" t="s">
        <v>2710</v>
      </c>
      <c r="J1582" t="s">
        <v>426</v>
      </c>
      <c r="K1582">
        <v>428</v>
      </c>
      <c r="L1582">
        <v>197708570</v>
      </c>
      <c r="M1582">
        <v>5</v>
      </c>
      <c r="N1582">
        <v>138948520</v>
      </c>
    </row>
    <row r="1583" spans="6:14" x14ac:dyDescent="0.2">
      <c r="F1583" s="3">
        <v>20045</v>
      </c>
      <c r="G1583">
        <v>4</v>
      </c>
      <c r="H1583" t="str">
        <f t="shared" si="28"/>
        <v>200454</v>
      </c>
      <c r="I1583" t="s">
        <v>2710</v>
      </c>
      <c r="J1583" t="s">
        <v>426</v>
      </c>
      <c r="K1583">
        <v>582</v>
      </c>
      <c r="L1583">
        <v>351509790</v>
      </c>
      <c r="M1583">
        <v>3</v>
      </c>
      <c r="N1583">
        <v>3619920</v>
      </c>
    </row>
    <row r="1584" spans="6:14" x14ac:dyDescent="0.2">
      <c r="F1584" s="3">
        <v>20045</v>
      </c>
      <c r="G1584">
        <v>5</v>
      </c>
      <c r="H1584" t="str">
        <f t="shared" si="28"/>
        <v>200455</v>
      </c>
      <c r="I1584" t="s">
        <v>2710</v>
      </c>
      <c r="J1584" t="s">
        <v>426</v>
      </c>
      <c r="K1584">
        <v>897</v>
      </c>
      <c r="L1584">
        <v>1025569340</v>
      </c>
      <c r="M1584">
        <v>108</v>
      </c>
      <c r="N1584">
        <v>303130720</v>
      </c>
    </row>
    <row r="1585" spans="6:14" x14ac:dyDescent="0.2">
      <c r="F1585" s="3">
        <v>20060</v>
      </c>
      <c r="G1585">
        <v>0</v>
      </c>
      <c r="H1585" t="str">
        <f t="shared" si="28"/>
        <v>200600</v>
      </c>
      <c r="I1585" t="s">
        <v>2707</v>
      </c>
      <c r="J1585" t="s">
        <v>427</v>
      </c>
      <c r="K1585">
        <v>3</v>
      </c>
      <c r="L1585">
        <v>246950</v>
      </c>
    </row>
    <row r="1586" spans="6:14" x14ac:dyDescent="0.2">
      <c r="F1586" s="3">
        <v>20060</v>
      </c>
      <c r="G1586">
        <v>1</v>
      </c>
      <c r="H1586" t="str">
        <f t="shared" si="28"/>
        <v>200601</v>
      </c>
      <c r="I1586" t="s">
        <v>2707</v>
      </c>
      <c r="J1586" t="s">
        <v>427</v>
      </c>
      <c r="K1586">
        <v>352</v>
      </c>
      <c r="L1586">
        <v>59126450</v>
      </c>
    </row>
    <row r="1587" spans="6:14" x14ac:dyDescent="0.2">
      <c r="F1587" s="3">
        <v>20060</v>
      </c>
      <c r="G1587">
        <v>2</v>
      </c>
      <c r="H1587" t="str">
        <f t="shared" si="28"/>
        <v>200602</v>
      </c>
      <c r="I1587" t="s">
        <v>2707</v>
      </c>
      <c r="J1587" t="s">
        <v>427</v>
      </c>
      <c r="K1587">
        <v>598</v>
      </c>
      <c r="L1587">
        <v>108171550</v>
      </c>
    </row>
    <row r="1588" spans="6:14" x14ac:dyDescent="0.2">
      <c r="F1588" s="3">
        <v>20060</v>
      </c>
      <c r="G1588">
        <v>3</v>
      </c>
      <c r="H1588" t="str">
        <f t="shared" si="28"/>
        <v>200603</v>
      </c>
      <c r="I1588" t="s">
        <v>2707</v>
      </c>
      <c r="J1588" t="s">
        <v>427</v>
      </c>
      <c r="K1588">
        <v>758</v>
      </c>
      <c r="L1588">
        <v>412096150</v>
      </c>
      <c r="M1588">
        <v>3</v>
      </c>
      <c r="N1588">
        <v>20254500</v>
      </c>
    </row>
    <row r="1589" spans="6:14" x14ac:dyDescent="0.2">
      <c r="F1589" s="3">
        <v>20060</v>
      </c>
      <c r="G1589">
        <v>4</v>
      </c>
      <c r="H1589" t="str">
        <f t="shared" si="28"/>
        <v>200604</v>
      </c>
      <c r="I1589" t="s">
        <v>2707</v>
      </c>
      <c r="J1589" t="s">
        <v>427</v>
      </c>
      <c r="K1589">
        <v>4147</v>
      </c>
      <c r="L1589">
        <v>4096814260</v>
      </c>
      <c r="M1589">
        <v>12</v>
      </c>
      <c r="N1589">
        <v>77296475</v>
      </c>
    </row>
    <row r="1590" spans="6:14" x14ac:dyDescent="0.2">
      <c r="F1590" s="3">
        <v>20060</v>
      </c>
      <c r="G1590">
        <v>5</v>
      </c>
      <c r="H1590" t="str">
        <f t="shared" si="28"/>
        <v>200605</v>
      </c>
      <c r="I1590" t="s">
        <v>2707</v>
      </c>
      <c r="J1590" t="s">
        <v>427</v>
      </c>
      <c r="K1590">
        <v>3578</v>
      </c>
      <c r="L1590">
        <v>9934750600</v>
      </c>
      <c r="M1590">
        <v>221</v>
      </c>
      <c r="N1590">
        <v>1115905800</v>
      </c>
    </row>
    <row r="1591" spans="6:14" x14ac:dyDescent="0.2">
      <c r="F1591" s="3">
        <v>20175</v>
      </c>
      <c r="G1591">
        <v>0</v>
      </c>
      <c r="H1591" t="str">
        <f t="shared" si="28"/>
        <v>201750</v>
      </c>
      <c r="I1591" t="s">
        <v>2710</v>
      </c>
      <c r="J1591" t="s">
        <v>428</v>
      </c>
      <c r="K1591">
        <v>54</v>
      </c>
      <c r="L1591">
        <v>498563680</v>
      </c>
    </row>
    <row r="1592" spans="6:14" x14ac:dyDescent="0.2">
      <c r="F1592" s="3">
        <v>20175</v>
      </c>
      <c r="G1592">
        <v>1</v>
      </c>
      <c r="H1592" t="str">
        <f t="shared" si="28"/>
        <v>201751</v>
      </c>
      <c r="I1592" t="s">
        <v>2710</v>
      </c>
      <c r="J1592" t="s">
        <v>428</v>
      </c>
      <c r="K1592">
        <v>1024</v>
      </c>
      <c r="L1592">
        <v>155404630</v>
      </c>
    </row>
    <row r="1593" spans="6:14" x14ac:dyDescent="0.2">
      <c r="F1593" s="3">
        <v>20175</v>
      </c>
      <c r="G1593">
        <v>2</v>
      </c>
      <c r="H1593" t="str">
        <f t="shared" si="28"/>
        <v>201752</v>
      </c>
      <c r="I1593" t="s">
        <v>2710</v>
      </c>
      <c r="J1593" t="s">
        <v>428</v>
      </c>
      <c r="K1593">
        <v>431</v>
      </c>
      <c r="L1593">
        <v>121861480</v>
      </c>
    </row>
    <row r="1594" spans="6:14" x14ac:dyDescent="0.2">
      <c r="F1594" s="3">
        <v>20175</v>
      </c>
      <c r="G1594">
        <v>3</v>
      </c>
      <c r="H1594" t="str">
        <f t="shared" si="28"/>
        <v>201753</v>
      </c>
      <c r="I1594" t="s">
        <v>2710</v>
      </c>
      <c r="J1594" t="s">
        <v>428</v>
      </c>
      <c r="K1594">
        <v>561</v>
      </c>
      <c r="L1594">
        <v>127917235</v>
      </c>
    </row>
    <row r="1595" spans="6:14" x14ac:dyDescent="0.2">
      <c r="F1595" s="3">
        <v>20175</v>
      </c>
      <c r="G1595">
        <v>4</v>
      </c>
      <c r="H1595" t="str">
        <f t="shared" si="28"/>
        <v>201754</v>
      </c>
      <c r="I1595" t="s">
        <v>2710</v>
      </c>
      <c r="J1595" t="s">
        <v>428</v>
      </c>
      <c r="K1595">
        <v>606</v>
      </c>
      <c r="L1595">
        <v>158598075</v>
      </c>
      <c r="M1595">
        <v>1</v>
      </c>
      <c r="N1595">
        <v>478240</v>
      </c>
    </row>
    <row r="1596" spans="6:14" x14ac:dyDescent="0.2">
      <c r="F1596" s="3">
        <v>20175</v>
      </c>
      <c r="G1596">
        <v>5</v>
      </c>
      <c r="H1596" t="str">
        <f t="shared" si="28"/>
        <v>201755</v>
      </c>
      <c r="I1596" t="s">
        <v>2710</v>
      </c>
      <c r="J1596" t="s">
        <v>428</v>
      </c>
      <c r="K1596">
        <v>605</v>
      </c>
      <c r="L1596">
        <v>327267150</v>
      </c>
      <c r="M1596">
        <v>17</v>
      </c>
      <c r="N1596">
        <v>41739200</v>
      </c>
    </row>
    <row r="1597" spans="6:14" x14ac:dyDescent="0.2">
      <c r="F1597" s="3">
        <v>20178</v>
      </c>
      <c r="G1597">
        <v>0</v>
      </c>
      <c r="H1597" t="str">
        <f t="shared" si="28"/>
        <v>201780</v>
      </c>
      <c r="I1597" t="s">
        <v>2710</v>
      </c>
      <c r="J1597" t="s">
        <v>429</v>
      </c>
      <c r="K1597">
        <v>7</v>
      </c>
      <c r="L1597">
        <v>197190</v>
      </c>
    </row>
    <row r="1598" spans="6:14" x14ac:dyDescent="0.2">
      <c r="F1598" s="3">
        <v>20178</v>
      </c>
      <c r="G1598">
        <v>1</v>
      </c>
      <c r="H1598" t="str">
        <f t="shared" si="28"/>
        <v>201781</v>
      </c>
      <c r="I1598" t="s">
        <v>2710</v>
      </c>
      <c r="J1598" t="s">
        <v>429</v>
      </c>
      <c r="K1598">
        <v>252</v>
      </c>
      <c r="L1598">
        <v>171678800</v>
      </c>
    </row>
    <row r="1599" spans="6:14" x14ac:dyDescent="0.2">
      <c r="F1599" s="3">
        <v>20178</v>
      </c>
      <c r="G1599">
        <v>2</v>
      </c>
      <c r="H1599" t="str">
        <f t="shared" si="28"/>
        <v>201782</v>
      </c>
      <c r="I1599" t="s">
        <v>2710</v>
      </c>
      <c r="J1599" t="s">
        <v>429</v>
      </c>
      <c r="K1599">
        <v>605</v>
      </c>
      <c r="L1599">
        <v>191963040</v>
      </c>
    </row>
    <row r="1600" spans="6:14" x14ac:dyDescent="0.2">
      <c r="F1600" s="3">
        <v>20178</v>
      </c>
      <c r="G1600">
        <v>3</v>
      </c>
      <c r="H1600" t="str">
        <f t="shared" si="28"/>
        <v>201783</v>
      </c>
      <c r="I1600" t="s">
        <v>2710</v>
      </c>
      <c r="J1600" t="s">
        <v>429</v>
      </c>
      <c r="K1600">
        <v>771</v>
      </c>
      <c r="L1600">
        <v>568079250</v>
      </c>
    </row>
    <row r="1601" spans="6:14" x14ac:dyDescent="0.2">
      <c r="F1601" s="3">
        <v>20178</v>
      </c>
      <c r="G1601">
        <v>4</v>
      </c>
      <c r="H1601" t="str">
        <f t="shared" si="28"/>
        <v>201784</v>
      </c>
      <c r="I1601" t="s">
        <v>2710</v>
      </c>
      <c r="J1601" t="s">
        <v>429</v>
      </c>
      <c r="K1601">
        <v>747</v>
      </c>
      <c r="L1601">
        <v>624205610</v>
      </c>
    </row>
    <row r="1602" spans="6:14" x14ac:dyDescent="0.2">
      <c r="F1602" s="3">
        <v>20178</v>
      </c>
      <c r="G1602">
        <v>5</v>
      </c>
      <c r="H1602" t="str">
        <f t="shared" si="28"/>
        <v>201785</v>
      </c>
      <c r="I1602" t="s">
        <v>2710</v>
      </c>
      <c r="J1602" t="s">
        <v>429</v>
      </c>
      <c r="K1602">
        <v>1266</v>
      </c>
      <c r="L1602">
        <v>1454624550</v>
      </c>
      <c r="M1602">
        <v>7</v>
      </c>
      <c r="N1602">
        <v>15976480</v>
      </c>
    </row>
    <row r="1603" spans="6:14" x14ac:dyDescent="0.2">
      <c r="F1603" s="3">
        <v>20228</v>
      </c>
      <c r="G1603">
        <v>0</v>
      </c>
      <c r="H1603" t="str">
        <f t="shared" ref="H1603:H1666" si="29">F1603&amp;G1603</f>
        <v>202280</v>
      </c>
      <c r="I1603" t="s">
        <v>2710</v>
      </c>
      <c r="J1603" t="s">
        <v>430</v>
      </c>
      <c r="K1603">
        <v>21</v>
      </c>
      <c r="L1603">
        <v>1491750</v>
      </c>
      <c r="M1603">
        <v>3</v>
      </c>
      <c r="N1603">
        <v>3347760</v>
      </c>
    </row>
    <row r="1604" spans="6:14" x14ac:dyDescent="0.2">
      <c r="F1604" s="3">
        <v>20228</v>
      </c>
      <c r="G1604">
        <v>1</v>
      </c>
      <c r="H1604" t="str">
        <f t="shared" si="29"/>
        <v>202281</v>
      </c>
      <c r="I1604" t="s">
        <v>2710</v>
      </c>
      <c r="J1604" t="s">
        <v>430</v>
      </c>
      <c r="K1604">
        <v>398</v>
      </c>
      <c r="L1604">
        <v>178085425</v>
      </c>
      <c r="M1604">
        <v>1</v>
      </c>
      <c r="N1604">
        <v>7927280</v>
      </c>
    </row>
    <row r="1605" spans="6:14" x14ac:dyDescent="0.2">
      <c r="F1605" s="3">
        <v>20228</v>
      </c>
      <c r="G1605">
        <v>2</v>
      </c>
      <c r="H1605" t="str">
        <f t="shared" si="29"/>
        <v>202282</v>
      </c>
      <c r="I1605" t="s">
        <v>2710</v>
      </c>
      <c r="J1605" t="s">
        <v>430</v>
      </c>
      <c r="K1605">
        <v>1004</v>
      </c>
      <c r="L1605">
        <v>465956250</v>
      </c>
    </row>
    <row r="1606" spans="6:14" x14ac:dyDescent="0.2">
      <c r="F1606" s="3">
        <v>20228</v>
      </c>
      <c r="G1606">
        <v>3</v>
      </c>
      <c r="H1606" t="str">
        <f t="shared" si="29"/>
        <v>202283</v>
      </c>
      <c r="I1606" t="s">
        <v>2710</v>
      </c>
      <c r="J1606" t="s">
        <v>430</v>
      </c>
      <c r="K1606">
        <v>877</v>
      </c>
      <c r="L1606">
        <v>513123430</v>
      </c>
      <c r="M1606">
        <v>1</v>
      </c>
      <c r="N1606">
        <v>2167120</v>
      </c>
    </row>
    <row r="1607" spans="6:14" x14ac:dyDescent="0.2">
      <c r="F1607" s="3">
        <v>20228</v>
      </c>
      <c r="G1607">
        <v>4</v>
      </c>
      <c r="H1607" t="str">
        <f t="shared" si="29"/>
        <v>202284</v>
      </c>
      <c r="I1607" t="s">
        <v>2710</v>
      </c>
      <c r="J1607" t="s">
        <v>430</v>
      </c>
      <c r="K1607">
        <v>1472</v>
      </c>
      <c r="L1607">
        <v>1161587115</v>
      </c>
      <c r="M1607">
        <v>4</v>
      </c>
      <c r="N1607">
        <v>23352330</v>
      </c>
    </row>
    <row r="1608" spans="6:14" x14ac:dyDescent="0.2">
      <c r="F1608" s="3">
        <v>20228</v>
      </c>
      <c r="G1608">
        <v>5</v>
      </c>
      <c r="H1608" t="str">
        <f t="shared" si="29"/>
        <v>202285</v>
      </c>
      <c r="I1608" t="s">
        <v>2710</v>
      </c>
      <c r="J1608" t="s">
        <v>430</v>
      </c>
      <c r="K1608">
        <v>1746</v>
      </c>
      <c r="L1608">
        <v>2740154680</v>
      </c>
      <c r="M1608">
        <v>180</v>
      </c>
      <c r="N1608">
        <v>748349970</v>
      </c>
    </row>
    <row r="1609" spans="6:14" x14ac:dyDescent="0.2">
      <c r="F1609" s="3">
        <v>20238</v>
      </c>
      <c r="G1609">
        <v>0</v>
      </c>
      <c r="H1609" t="str">
        <f t="shared" si="29"/>
        <v>202380</v>
      </c>
      <c r="I1609" t="s">
        <v>2710</v>
      </c>
      <c r="J1609" t="s">
        <v>431</v>
      </c>
      <c r="K1609">
        <v>1</v>
      </c>
      <c r="L1609">
        <v>149040</v>
      </c>
    </row>
    <row r="1610" spans="6:14" x14ac:dyDescent="0.2">
      <c r="F1610" s="3">
        <v>20238</v>
      </c>
      <c r="G1610">
        <v>1</v>
      </c>
      <c r="H1610" t="str">
        <f t="shared" si="29"/>
        <v>202381</v>
      </c>
      <c r="I1610" t="s">
        <v>2710</v>
      </c>
      <c r="J1610" t="s">
        <v>431</v>
      </c>
      <c r="K1610">
        <v>1293</v>
      </c>
      <c r="L1610">
        <v>221604080</v>
      </c>
    </row>
    <row r="1611" spans="6:14" x14ac:dyDescent="0.2">
      <c r="F1611" s="3">
        <v>20238</v>
      </c>
      <c r="G1611">
        <v>2</v>
      </c>
      <c r="H1611" t="str">
        <f t="shared" si="29"/>
        <v>202382</v>
      </c>
      <c r="I1611" t="s">
        <v>2710</v>
      </c>
      <c r="J1611" t="s">
        <v>431</v>
      </c>
      <c r="K1611">
        <v>847</v>
      </c>
      <c r="L1611">
        <v>139376310</v>
      </c>
    </row>
    <row r="1612" spans="6:14" x14ac:dyDescent="0.2">
      <c r="F1612" s="3">
        <v>20238</v>
      </c>
      <c r="G1612">
        <v>3</v>
      </c>
      <c r="H1612" t="str">
        <f t="shared" si="29"/>
        <v>202383</v>
      </c>
      <c r="I1612" t="s">
        <v>2710</v>
      </c>
      <c r="J1612" t="s">
        <v>431</v>
      </c>
      <c r="K1612">
        <v>1047</v>
      </c>
      <c r="L1612">
        <v>214964120</v>
      </c>
      <c r="M1612">
        <v>1</v>
      </c>
      <c r="N1612">
        <v>357200</v>
      </c>
    </row>
    <row r="1613" spans="6:14" x14ac:dyDescent="0.2">
      <c r="F1613" s="3">
        <v>20238</v>
      </c>
      <c r="G1613">
        <v>4</v>
      </c>
      <c r="H1613" t="str">
        <f t="shared" si="29"/>
        <v>202384</v>
      </c>
      <c r="I1613" t="s">
        <v>2710</v>
      </c>
      <c r="J1613" t="s">
        <v>431</v>
      </c>
      <c r="K1613">
        <v>816</v>
      </c>
      <c r="L1613">
        <v>459600820</v>
      </c>
      <c r="M1613">
        <v>4</v>
      </c>
      <c r="N1613">
        <v>9615040</v>
      </c>
    </row>
    <row r="1614" spans="6:14" x14ac:dyDescent="0.2">
      <c r="F1614" s="3">
        <v>20238</v>
      </c>
      <c r="G1614">
        <v>5</v>
      </c>
      <c r="H1614" t="str">
        <f t="shared" si="29"/>
        <v>202385</v>
      </c>
      <c r="I1614" t="s">
        <v>2710</v>
      </c>
      <c r="J1614" t="s">
        <v>431</v>
      </c>
      <c r="K1614">
        <v>1661</v>
      </c>
      <c r="L1614">
        <v>1019174550</v>
      </c>
      <c r="M1614">
        <v>13</v>
      </c>
      <c r="N1614">
        <v>13011360</v>
      </c>
    </row>
    <row r="1615" spans="6:14" x14ac:dyDescent="0.2">
      <c r="F1615" s="3">
        <v>20250</v>
      </c>
      <c r="G1615">
        <v>0</v>
      </c>
      <c r="H1615" t="str">
        <f t="shared" si="29"/>
        <v>202500</v>
      </c>
      <c r="I1615" t="s">
        <v>2714</v>
      </c>
      <c r="J1615" t="s">
        <v>432</v>
      </c>
      <c r="K1615">
        <v>139</v>
      </c>
      <c r="L1615">
        <v>160382130</v>
      </c>
      <c r="M1615">
        <v>3</v>
      </c>
      <c r="N1615">
        <v>11297920</v>
      </c>
    </row>
    <row r="1616" spans="6:14" x14ac:dyDescent="0.2">
      <c r="F1616" s="3">
        <v>20250</v>
      </c>
      <c r="G1616">
        <v>1</v>
      </c>
      <c r="H1616" t="str">
        <f t="shared" si="29"/>
        <v>202501</v>
      </c>
      <c r="I1616" t="s">
        <v>2714</v>
      </c>
      <c r="J1616" t="s">
        <v>432</v>
      </c>
      <c r="K1616">
        <v>273</v>
      </c>
      <c r="L1616">
        <v>234049838</v>
      </c>
    </row>
    <row r="1617" spans="6:14" x14ac:dyDescent="0.2">
      <c r="F1617" s="3">
        <v>20250</v>
      </c>
      <c r="G1617">
        <v>2</v>
      </c>
      <c r="H1617" t="str">
        <f t="shared" si="29"/>
        <v>202502</v>
      </c>
      <c r="I1617" t="s">
        <v>2714</v>
      </c>
      <c r="J1617" t="s">
        <v>432</v>
      </c>
      <c r="K1617">
        <v>32</v>
      </c>
      <c r="L1617">
        <v>10161855</v>
      </c>
    </row>
    <row r="1618" spans="6:14" x14ac:dyDescent="0.2">
      <c r="F1618" s="3">
        <v>20250</v>
      </c>
      <c r="G1618">
        <v>3</v>
      </c>
      <c r="H1618" t="str">
        <f t="shared" si="29"/>
        <v>202503</v>
      </c>
      <c r="I1618" t="s">
        <v>2714</v>
      </c>
      <c r="J1618" t="s">
        <v>432</v>
      </c>
      <c r="K1618">
        <v>71</v>
      </c>
      <c r="L1618">
        <v>34105497</v>
      </c>
    </row>
    <row r="1619" spans="6:14" x14ac:dyDescent="0.2">
      <c r="F1619" s="3">
        <v>20250</v>
      </c>
      <c r="G1619">
        <v>4</v>
      </c>
      <c r="H1619" t="str">
        <f t="shared" si="29"/>
        <v>202504</v>
      </c>
      <c r="I1619" t="s">
        <v>2714</v>
      </c>
      <c r="J1619" t="s">
        <v>432</v>
      </c>
      <c r="K1619">
        <v>108</v>
      </c>
      <c r="L1619">
        <v>94185198</v>
      </c>
    </row>
    <row r="1620" spans="6:14" x14ac:dyDescent="0.2">
      <c r="F1620" s="3">
        <v>20250</v>
      </c>
      <c r="G1620">
        <v>5</v>
      </c>
      <c r="H1620" t="str">
        <f t="shared" si="29"/>
        <v>202505</v>
      </c>
      <c r="I1620" t="s">
        <v>2714</v>
      </c>
      <c r="J1620" t="s">
        <v>432</v>
      </c>
      <c r="K1620">
        <v>1091</v>
      </c>
      <c r="L1620">
        <v>1880489969</v>
      </c>
      <c r="M1620">
        <v>5</v>
      </c>
      <c r="N1620">
        <v>29626205</v>
      </c>
    </row>
    <row r="1621" spans="6:14" x14ac:dyDescent="0.2">
      <c r="F1621" s="3">
        <v>20295</v>
      </c>
      <c r="G1621">
        <v>0</v>
      </c>
      <c r="H1621" t="str">
        <f t="shared" si="29"/>
        <v>202950</v>
      </c>
      <c r="I1621" t="s">
        <v>2710</v>
      </c>
      <c r="J1621" t="s">
        <v>433</v>
      </c>
      <c r="K1621">
        <v>68</v>
      </c>
      <c r="L1621">
        <v>26363135</v>
      </c>
    </row>
    <row r="1622" spans="6:14" x14ac:dyDescent="0.2">
      <c r="F1622" s="3">
        <v>20295</v>
      </c>
      <c r="G1622">
        <v>1</v>
      </c>
      <c r="H1622" t="str">
        <f t="shared" si="29"/>
        <v>202951</v>
      </c>
      <c r="I1622" t="s">
        <v>2710</v>
      </c>
      <c r="J1622" t="s">
        <v>433</v>
      </c>
      <c r="K1622">
        <v>537</v>
      </c>
      <c r="L1622">
        <v>89846080</v>
      </c>
    </row>
    <row r="1623" spans="6:14" x14ac:dyDescent="0.2">
      <c r="F1623" s="3">
        <v>20295</v>
      </c>
      <c r="G1623">
        <v>2</v>
      </c>
      <c r="H1623" t="str">
        <f t="shared" si="29"/>
        <v>202952</v>
      </c>
      <c r="I1623" t="s">
        <v>2710</v>
      </c>
      <c r="J1623" t="s">
        <v>433</v>
      </c>
      <c r="K1623">
        <v>410</v>
      </c>
      <c r="L1623">
        <v>155584075</v>
      </c>
      <c r="M1623">
        <v>5</v>
      </c>
      <c r="N1623">
        <v>33902040</v>
      </c>
    </row>
    <row r="1624" spans="6:14" x14ac:dyDescent="0.2">
      <c r="F1624" s="3">
        <v>20295</v>
      </c>
      <c r="G1624">
        <v>3</v>
      </c>
      <c r="H1624" t="str">
        <f t="shared" si="29"/>
        <v>202953</v>
      </c>
      <c r="I1624" t="s">
        <v>2710</v>
      </c>
      <c r="J1624" t="s">
        <v>433</v>
      </c>
      <c r="K1624">
        <v>237</v>
      </c>
      <c r="L1624">
        <v>98223510</v>
      </c>
    </row>
    <row r="1625" spans="6:14" x14ac:dyDescent="0.2">
      <c r="F1625" s="3">
        <v>20295</v>
      </c>
      <c r="G1625">
        <v>4</v>
      </c>
      <c r="H1625" t="str">
        <f t="shared" si="29"/>
        <v>202954</v>
      </c>
      <c r="I1625" t="s">
        <v>2710</v>
      </c>
      <c r="J1625" t="s">
        <v>433</v>
      </c>
      <c r="K1625">
        <v>346</v>
      </c>
      <c r="L1625">
        <v>98646980</v>
      </c>
      <c r="M1625">
        <v>2</v>
      </c>
      <c r="N1625">
        <v>2248480</v>
      </c>
    </row>
    <row r="1626" spans="6:14" x14ac:dyDescent="0.2">
      <c r="F1626" s="3">
        <v>20295</v>
      </c>
      <c r="G1626">
        <v>5</v>
      </c>
      <c r="H1626" t="str">
        <f t="shared" si="29"/>
        <v>202955</v>
      </c>
      <c r="I1626" t="s">
        <v>2710</v>
      </c>
      <c r="J1626" t="s">
        <v>433</v>
      </c>
      <c r="K1626">
        <v>636</v>
      </c>
      <c r="L1626">
        <v>570432110</v>
      </c>
      <c r="M1626">
        <v>15</v>
      </c>
      <c r="N1626">
        <v>24270400</v>
      </c>
    </row>
    <row r="1627" spans="6:14" x14ac:dyDescent="0.2">
      <c r="F1627" s="3">
        <v>20310</v>
      </c>
      <c r="G1627">
        <v>0</v>
      </c>
      <c r="H1627" t="str">
        <f t="shared" si="29"/>
        <v>203100</v>
      </c>
      <c r="I1627" t="s">
        <v>2710</v>
      </c>
      <c r="J1627" t="s">
        <v>434</v>
      </c>
      <c r="K1627">
        <v>12</v>
      </c>
      <c r="L1627">
        <v>5370300</v>
      </c>
    </row>
    <row r="1628" spans="6:14" x14ac:dyDescent="0.2">
      <c r="F1628" s="3">
        <v>20310</v>
      </c>
      <c r="G1628">
        <v>1</v>
      </c>
      <c r="H1628" t="str">
        <f t="shared" si="29"/>
        <v>203101</v>
      </c>
      <c r="I1628" t="s">
        <v>2710</v>
      </c>
      <c r="J1628" t="s">
        <v>434</v>
      </c>
      <c r="K1628">
        <v>83</v>
      </c>
      <c r="L1628">
        <v>53754150</v>
      </c>
    </row>
    <row r="1629" spans="6:14" x14ac:dyDescent="0.2">
      <c r="F1629" s="3">
        <v>20310</v>
      </c>
      <c r="G1629">
        <v>2</v>
      </c>
      <c r="H1629" t="str">
        <f t="shared" si="29"/>
        <v>203102</v>
      </c>
      <c r="I1629" t="s">
        <v>2710</v>
      </c>
      <c r="J1629" t="s">
        <v>434</v>
      </c>
      <c r="K1629">
        <v>12</v>
      </c>
      <c r="L1629">
        <v>4710890</v>
      </c>
    </row>
    <row r="1630" spans="6:14" x14ac:dyDescent="0.2">
      <c r="F1630" s="3">
        <v>20310</v>
      </c>
      <c r="G1630">
        <v>3</v>
      </c>
      <c r="H1630" t="str">
        <f t="shared" si="29"/>
        <v>203103</v>
      </c>
      <c r="I1630" t="s">
        <v>2710</v>
      </c>
      <c r="J1630" t="s">
        <v>434</v>
      </c>
      <c r="K1630">
        <v>43</v>
      </c>
      <c r="L1630">
        <v>48156390</v>
      </c>
    </row>
    <row r="1631" spans="6:14" x14ac:dyDescent="0.2">
      <c r="F1631" s="3">
        <v>20310</v>
      </c>
      <c r="G1631">
        <v>4</v>
      </c>
      <c r="H1631" t="str">
        <f t="shared" si="29"/>
        <v>203104</v>
      </c>
      <c r="I1631" t="s">
        <v>2710</v>
      </c>
      <c r="J1631" t="s">
        <v>434</v>
      </c>
      <c r="K1631">
        <v>84</v>
      </c>
      <c r="L1631">
        <v>100463830</v>
      </c>
    </row>
    <row r="1632" spans="6:14" x14ac:dyDescent="0.2">
      <c r="F1632" s="3">
        <v>20310</v>
      </c>
      <c r="G1632">
        <v>5</v>
      </c>
      <c r="H1632" t="str">
        <f t="shared" si="29"/>
        <v>203105</v>
      </c>
      <c r="I1632" t="s">
        <v>2710</v>
      </c>
      <c r="J1632" t="s">
        <v>434</v>
      </c>
      <c r="K1632">
        <v>108</v>
      </c>
      <c r="L1632">
        <v>60882070</v>
      </c>
    </row>
    <row r="1633" spans="6:14" x14ac:dyDescent="0.2">
      <c r="F1633" s="3">
        <v>20383</v>
      </c>
      <c r="G1633">
        <v>1</v>
      </c>
      <c r="H1633" t="str">
        <f t="shared" si="29"/>
        <v>203831</v>
      </c>
      <c r="I1633" t="s">
        <v>2710</v>
      </c>
      <c r="J1633" t="s">
        <v>435</v>
      </c>
      <c r="K1633">
        <v>338</v>
      </c>
      <c r="L1633">
        <v>31375725</v>
      </c>
    </row>
    <row r="1634" spans="6:14" x14ac:dyDescent="0.2">
      <c r="F1634" s="3">
        <v>20383</v>
      </c>
      <c r="G1634">
        <v>2</v>
      </c>
      <c r="H1634" t="str">
        <f t="shared" si="29"/>
        <v>203832</v>
      </c>
      <c r="I1634" t="s">
        <v>2710</v>
      </c>
      <c r="J1634" t="s">
        <v>435</v>
      </c>
      <c r="K1634">
        <v>254</v>
      </c>
      <c r="L1634">
        <v>38705040</v>
      </c>
      <c r="M1634">
        <v>3</v>
      </c>
      <c r="N1634">
        <v>14678710</v>
      </c>
    </row>
    <row r="1635" spans="6:14" x14ac:dyDescent="0.2">
      <c r="F1635" s="3">
        <v>20383</v>
      </c>
      <c r="G1635">
        <v>3</v>
      </c>
      <c r="H1635" t="str">
        <f t="shared" si="29"/>
        <v>203833</v>
      </c>
      <c r="I1635" t="s">
        <v>2710</v>
      </c>
      <c r="J1635" t="s">
        <v>435</v>
      </c>
      <c r="K1635">
        <v>278</v>
      </c>
      <c r="L1635">
        <v>95297360</v>
      </c>
      <c r="M1635">
        <v>1</v>
      </c>
      <c r="N1635">
        <v>7313440</v>
      </c>
    </row>
    <row r="1636" spans="6:14" x14ac:dyDescent="0.2">
      <c r="F1636" s="3">
        <v>20383</v>
      </c>
      <c r="G1636">
        <v>4</v>
      </c>
      <c r="H1636" t="str">
        <f t="shared" si="29"/>
        <v>203834</v>
      </c>
      <c r="I1636" t="s">
        <v>2710</v>
      </c>
      <c r="J1636" t="s">
        <v>435</v>
      </c>
      <c r="K1636">
        <v>354</v>
      </c>
      <c r="L1636">
        <v>176253010</v>
      </c>
      <c r="M1636">
        <v>3</v>
      </c>
      <c r="N1636">
        <v>2288160</v>
      </c>
    </row>
    <row r="1637" spans="6:14" x14ac:dyDescent="0.2">
      <c r="F1637" s="3">
        <v>20383</v>
      </c>
      <c r="G1637">
        <v>5</v>
      </c>
      <c r="H1637" t="str">
        <f t="shared" si="29"/>
        <v>203835</v>
      </c>
      <c r="I1637" t="s">
        <v>2710</v>
      </c>
      <c r="J1637" t="s">
        <v>435</v>
      </c>
      <c r="K1637">
        <v>211</v>
      </c>
      <c r="L1637">
        <v>130261340</v>
      </c>
      <c r="M1637">
        <v>28</v>
      </c>
      <c r="N1637">
        <v>32688400</v>
      </c>
    </row>
    <row r="1638" spans="6:14" x14ac:dyDescent="0.2">
      <c r="F1638" s="3">
        <v>20400</v>
      </c>
      <c r="G1638">
        <v>0</v>
      </c>
      <c r="H1638" t="str">
        <f t="shared" si="29"/>
        <v>204000</v>
      </c>
      <c r="I1638" t="s">
        <v>2715</v>
      </c>
      <c r="J1638" t="s">
        <v>436</v>
      </c>
      <c r="K1638">
        <v>161</v>
      </c>
      <c r="L1638">
        <v>65460420</v>
      </c>
      <c r="M1638">
        <v>2</v>
      </c>
      <c r="N1638">
        <v>2045890</v>
      </c>
    </row>
    <row r="1639" spans="6:14" x14ac:dyDescent="0.2">
      <c r="F1639" s="3">
        <v>20400</v>
      </c>
      <c r="G1639">
        <v>1</v>
      </c>
      <c r="H1639" t="str">
        <f t="shared" si="29"/>
        <v>204001</v>
      </c>
      <c r="I1639" t="s">
        <v>2715</v>
      </c>
      <c r="J1639" t="s">
        <v>436</v>
      </c>
      <c r="K1639">
        <v>1756</v>
      </c>
      <c r="L1639">
        <v>401690805</v>
      </c>
    </row>
    <row r="1640" spans="6:14" x14ac:dyDescent="0.2">
      <c r="F1640" s="3">
        <v>20400</v>
      </c>
      <c r="G1640">
        <v>2</v>
      </c>
      <c r="H1640" t="str">
        <f t="shared" si="29"/>
        <v>204002</v>
      </c>
      <c r="I1640" t="s">
        <v>2715</v>
      </c>
      <c r="J1640" t="s">
        <v>436</v>
      </c>
      <c r="K1640">
        <v>1168</v>
      </c>
      <c r="L1640">
        <v>477348896</v>
      </c>
      <c r="M1640">
        <v>1</v>
      </c>
      <c r="N1640">
        <v>49294900</v>
      </c>
    </row>
    <row r="1641" spans="6:14" x14ac:dyDescent="0.2">
      <c r="F1641" s="3">
        <v>20400</v>
      </c>
      <c r="G1641">
        <v>3</v>
      </c>
      <c r="H1641" t="str">
        <f t="shared" si="29"/>
        <v>204003</v>
      </c>
      <c r="I1641" t="s">
        <v>2715</v>
      </c>
      <c r="J1641" t="s">
        <v>436</v>
      </c>
      <c r="K1641">
        <v>1839</v>
      </c>
      <c r="L1641">
        <v>2061640695</v>
      </c>
      <c r="M1641">
        <v>2</v>
      </c>
      <c r="N1641">
        <v>25349820</v>
      </c>
    </row>
    <row r="1642" spans="6:14" x14ac:dyDescent="0.2">
      <c r="F1642" s="3">
        <v>20400</v>
      </c>
      <c r="G1642">
        <v>4</v>
      </c>
      <c r="H1642" t="str">
        <f t="shared" si="29"/>
        <v>204004</v>
      </c>
      <c r="I1642" t="s">
        <v>2715</v>
      </c>
      <c r="J1642" t="s">
        <v>436</v>
      </c>
      <c r="K1642">
        <v>1702</v>
      </c>
      <c r="L1642">
        <v>2356263517</v>
      </c>
      <c r="M1642">
        <v>4</v>
      </c>
      <c r="N1642">
        <v>15926470</v>
      </c>
    </row>
    <row r="1643" spans="6:14" x14ac:dyDescent="0.2">
      <c r="F1643" s="3">
        <v>20400</v>
      </c>
      <c r="G1643">
        <v>5</v>
      </c>
      <c r="H1643" t="str">
        <f t="shared" si="29"/>
        <v>204005</v>
      </c>
      <c r="I1643" t="s">
        <v>2715</v>
      </c>
      <c r="J1643" t="s">
        <v>436</v>
      </c>
      <c r="K1643">
        <v>2647</v>
      </c>
      <c r="L1643">
        <v>5379601982</v>
      </c>
      <c r="M1643">
        <v>43</v>
      </c>
      <c r="N1643">
        <v>360108850</v>
      </c>
    </row>
    <row r="1644" spans="6:14" x14ac:dyDescent="0.2">
      <c r="F1644" s="3">
        <v>20443</v>
      </c>
      <c r="G1644">
        <v>0</v>
      </c>
      <c r="H1644" t="str">
        <f t="shared" si="29"/>
        <v>204430</v>
      </c>
      <c r="I1644" t="s">
        <v>2708</v>
      </c>
      <c r="J1644" t="s">
        <v>437</v>
      </c>
      <c r="K1644">
        <v>4</v>
      </c>
      <c r="L1644">
        <v>23932840</v>
      </c>
    </row>
    <row r="1645" spans="6:14" x14ac:dyDescent="0.2">
      <c r="F1645" s="3">
        <v>20443</v>
      </c>
      <c r="G1645">
        <v>1</v>
      </c>
      <c r="H1645" t="str">
        <f t="shared" si="29"/>
        <v>204431</v>
      </c>
      <c r="I1645" t="s">
        <v>2708</v>
      </c>
      <c r="J1645" t="s">
        <v>437</v>
      </c>
      <c r="K1645">
        <v>420</v>
      </c>
      <c r="L1645">
        <v>26143520</v>
      </c>
    </row>
    <row r="1646" spans="6:14" x14ac:dyDescent="0.2">
      <c r="F1646" s="3">
        <v>20443</v>
      </c>
      <c r="G1646">
        <v>2</v>
      </c>
      <c r="H1646" t="str">
        <f t="shared" si="29"/>
        <v>204432</v>
      </c>
      <c r="I1646" t="s">
        <v>2708</v>
      </c>
      <c r="J1646" t="s">
        <v>437</v>
      </c>
      <c r="K1646">
        <v>415</v>
      </c>
      <c r="L1646">
        <v>115586130</v>
      </c>
    </row>
    <row r="1647" spans="6:14" x14ac:dyDescent="0.2">
      <c r="F1647" s="3">
        <v>20443</v>
      </c>
      <c r="G1647">
        <v>3</v>
      </c>
      <c r="H1647" t="str">
        <f t="shared" si="29"/>
        <v>204433</v>
      </c>
      <c r="I1647" t="s">
        <v>2708</v>
      </c>
      <c r="J1647" t="s">
        <v>437</v>
      </c>
      <c r="K1647">
        <v>194</v>
      </c>
      <c r="L1647">
        <v>109002470</v>
      </c>
    </row>
    <row r="1648" spans="6:14" x14ac:dyDescent="0.2">
      <c r="F1648" s="3">
        <v>20443</v>
      </c>
      <c r="G1648">
        <v>4</v>
      </c>
      <c r="H1648" t="str">
        <f t="shared" si="29"/>
        <v>204434</v>
      </c>
      <c r="I1648" t="s">
        <v>2708</v>
      </c>
      <c r="J1648" t="s">
        <v>437</v>
      </c>
      <c r="K1648">
        <v>300</v>
      </c>
      <c r="L1648">
        <v>135649900</v>
      </c>
    </row>
    <row r="1649" spans="6:14" x14ac:dyDescent="0.2">
      <c r="F1649" s="3">
        <v>20443</v>
      </c>
      <c r="G1649">
        <v>5</v>
      </c>
      <c r="H1649" t="str">
        <f t="shared" si="29"/>
        <v>204435</v>
      </c>
      <c r="I1649" t="s">
        <v>2708</v>
      </c>
      <c r="J1649" t="s">
        <v>437</v>
      </c>
      <c r="K1649">
        <v>533</v>
      </c>
      <c r="L1649">
        <v>379168330</v>
      </c>
      <c r="M1649">
        <v>1</v>
      </c>
      <c r="N1649">
        <v>3325360</v>
      </c>
    </row>
    <row r="1650" spans="6:14" x14ac:dyDescent="0.2">
      <c r="F1650" s="3">
        <v>20517</v>
      </c>
      <c r="G1650">
        <v>0</v>
      </c>
      <c r="H1650" t="str">
        <f t="shared" si="29"/>
        <v>205170</v>
      </c>
      <c r="I1650" t="s">
        <v>2710</v>
      </c>
      <c r="J1650" t="s">
        <v>438</v>
      </c>
      <c r="K1650">
        <v>89</v>
      </c>
      <c r="L1650">
        <v>4922910</v>
      </c>
    </row>
    <row r="1651" spans="6:14" x14ac:dyDescent="0.2">
      <c r="F1651" s="3">
        <v>20517</v>
      </c>
      <c r="G1651">
        <v>1</v>
      </c>
      <c r="H1651" t="str">
        <f t="shared" si="29"/>
        <v>205171</v>
      </c>
      <c r="I1651" t="s">
        <v>2710</v>
      </c>
      <c r="J1651" t="s">
        <v>438</v>
      </c>
      <c r="K1651">
        <v>877</v>
      </c>
      <c r="L1651">
        <v>83409830</v>
      </c>
    </row>
    <row r="1652" spans="6:14" x14ac:dyDescent="0.2">
      <c r="F1652" s="3">
        <v>20517</v>
      </c>
      <c r="G1652">
        <v>2</v>
      </c>
      <c r="H1652" t="str">
        <f t="shared" si="29"/>
        <v>205172</v>
      </c>
      <c r="I1652" t="s">
        <v>2710</v>
      </c>
      <c r="J1652" t="s">
        <v>438</v>
      </c>
      <c r="K1652">
        <v>788</v>
      </c>
      <c r="L1652">
        <v>183289015</v>
      </c>
      <c r="M1652">
        <v>4</v>
      </c>
      <c r="N1652">
        <v>9322160</v>
      </c>
    </row>
    <row r="1653" spans="6:14" x14ac:dyDescent="0.2">
      <c r="F1653" s="3">
        <v>20517</v>
      </c>
      <c r="G1653">
        <v>3</v>
      </c>
      <c r="H1653" t="str">
        <f t="shared" si="29"/>
        <v>205173</v>
      </c>
      <c r="I1653" t="s">
        <v>2710</v>
      </c>
      <c r="J1653" t="s">
        <v>438</v>
      </c>
      <c r="K1653">
        <v>533</v>
      </c>
      <c r="L1653">
        <v>155681710</v>
      </c>
    </row>
    <row r="1654" spans="6:14" x14ac:dyDescent="0.2">
      <c r="F1654" s="3">
        <v>20517</v>
      </c>
      <c r="G1654">
        <v>4</v>
      </c>
      <c r="H1654" t="str">
        <f t="shared" si="29"/>
        <v>205174</v>
      </c>
      <c r="I1654" t="s">
        <v>2710</v>
      </c>
      <c r="J1654" t="s">
        <v>438</v>
      </c>
      <c r="K1654">
        <v>962</v>
      </c>
      <c r="L1654">
        <v>401278755</v>
      </c>
      <c r="M1654">
        <v>1</v>
      </c>
      <c r="N1654">
        <v>540000</v>
      </c>
    </row>
    <row r="1655" spans="6:14" x14ac:dyDescent="0.2">
      <c r="F1655" s="3">
        <v>20517</v>
      </c>
      <c r="G1655">
        <v>5</v>
      </c>
      <c r="H1655" t="str">
        <f t="shared" si="29"/>
        <v>205175</v>
      </c>
      <c r="I1655" t="s">
        <v>2710</v>
      </c>
      <c r="J1655" t="s">
        <v>438</v>
      </c>
      <c r="K1655">
        <v>898</v>
      </c>
      <c r="L1655">
        <v>976642650</v>
      </c>
      <c r="M1655">
        <v>19</v>
      </c>
      <c r="N1655">
        <v>70320060</v>
      </c>
    </row>
    <row r="1656" spans="6:14" x14ac:dyDescent="0.2">
      <c r="F1656" s="3">
        <v>20550</v>
      </c>
      <c r="G1656">
        <v>0</v>
      </c>
      <c r="H1656" t="str">
        <f t="shared" si="29"/>
        <v>205500</v>
      </c>
      <c r="I1656" t="s">
        <v>2710</v>
      </c>
      <c r="J1656" t="s">
        <v>439</v>
      </c>
      <c r="K1656">
        <v>171</v>
      </c>
      <c r="L1656">
        <v>30847480</v>
      </c>
      <c r="M1656">
        <v>1</v>
      </c>
      <c r="N1656">
        <v>552400</v>
      </c>
    </row>
    <row r="1657" spans="6:14" x14ac:dyDescent="0.2">
      <c r="F1657" s="3">
        <v>20550</v>
      </c>
      <c r="G1657">
        <v>1</v>
      </c>
      <c r="H1657" t="str">
        <f t="shared" si="29"/>
        <v>205501</v>
      </c>
      <c r="I1657" t="s">
        <v>2710</v>
      </c>
      <c r="J1657" t="s">
        <v>439</v>
      </c>
      <c r="K1657">
        <v>1215</v>
      </c>
      <c r="L1657">
        <v>255251020</v>
      </c>
    </row>
    <row r="1658" spans="6:14" x14ac:dyDescent="0.2">
      <c r="F1658" s="3">
        <v>20550</v>
      </c>
      <c r="G1658">
        <v>2</v>
      </c>
      <c r="H1658" t="str">
        <f t="shared" si="29"/>
        <v>205502</v>
      </c>
      <c r="I1658" t="s">
        <v>2710</v>
      </c>
      <c r="J1658" t="s">
        <v>439</v>
      </c>
      <c r="K1658">
        <v>919</v>
      </c>
      <c r="L1658">
        <v>167288110</v>
      </c>
    </row>
    <row r="1659" spans="6:14" x14ac:dyDescent="0.2">
      <c r="F1659" s="3">
        <v>20550</v>
      </c>
      <c r="G1659">
        <v>3</v>
      </c>
      <c r="H1659" t="str">
        <f t="shared" si="29"/>
        <v>205503</v>
      </c>
      <c r="I1659" t="s">
        <v>2710</v>
      </c>
      <c r="J1659" t="s">
        <v>439</v>
      </c>
      <c r="K1659">
        <v>878</v>
      </c>
      <c r="L1659">
        <v>268445550</v>
      </c>
      <c r="M1659">
        <v>1</v>
      </c>
      <c r="N1659">
        <v>4187520</v>
      </c>
    </row>
    <row r="1660" spans="6:14" x14ac:dyDescent="0.2">
      <c r="F1660" s="3">
        <v>20550</v>
      </c>
      <c r="G1660">
        <v>4</v>
      </c>
      <c r="H1660" t="str">
        <f t="shared" si="29"/>
        <v>205504</v>
      </c>
      <c r="I1660" t="s">
        <v>2710</v>
      </c>
      <c r="J1660" t="s">
        <v>439</v>
      </c>
      <c r="K1660">
        <v>837</v>
      </c>
      <c r="L1660">
        <v>544086090</v>
      </c>
      <c r="M1660">
        <v>4</v>
      </c>
      <c r="N1660">
        <v>36126690</v>
      </c>
    </row>
    <row r="1661" spans="6:14" x14ac:dyDescent="0.2">
      <c r="F1661" s="3">
        <v>20550</v>
      </c>
      <c r="G1661">
        <v>5</v>
      </c>
      <c r="H1661" t="str">
        <f t="shared" si="29"/>
        <v>205505</v>
      </c>
      <c r="I1661" t="s">
        <v>2710</v>
      </c>
      <c r="J1661" t="s">
        <v>439</v>
      </c>
      <c r="K1661">
        <v>680</v>
      </c>
      <c r="L1661">
        <v>804415870</v>
      </c>
      <c r="M1661">
        <v>30</v>
      </c>
      <c r="N1661">
        <v>52603840</v>
      </c>
    </row>
    <row r="1662" spans="6:14" x14ac:dyDescent="0.2">
      <c r="F1662" s="3">
        <v>20570</v>
      </c>
      <c r="G1662">
        <v>0</v>
      </c>
      <c r="H1662" t="str">
        <f t="shared" si="29"/>
        <v>205700</v>
      </c>
      <c r="I1662" t="s">
        <v>2710</v>
      </c>
      <c r="J1662" t="s">
        <v>440</v>
      </c>
      <c r="K1662">
        <v>40</v>
      </c>
      <c r="L1662">
        <v>4881360</v>
      </c>
    </row>
    <row r="1663" spans="6:14" x14ac:dyDescent="0.2">
      <c r="F1663" s="3">
        <v>20570</v>
      </c>
      <c r="G1663">
        <v>1</v>
      </c>
      <c r="H1663" t="str">
        <f t="shared" si="29"/>
        <v>205701</v>
      </c>
      <c r="I1663" t="s">
        <v>2710</v>
      </c>
      <c r="J1663" t="s">
        <v>440</v>
      </c>
      <c r="K1663">
        <v>315</v>
      </c>
      <c r="L1663">
        <v>182814600</v>
      </c>
    </row>
    <row r="1664" spans="6:14" x14ac:dyDescent="0.2">
      <c r="F1664" s="3">
        <v>20570</v>
      </c>
      <c r="G1664">
        <v>2</v>
      </c>
      <c r="H1664" t="str">
        <f t="shared" si="29"/>
        <v>205702</v>
      </c>
      <c r="I1664" t="s">
        <v>2710</v>
      </c>
      <c r="J1664" t="s">
        <v>440</v>
      </c>
      <c r="K1664">
        <v>276</v>
      </c>
      <c r="L1664">
        <v>92309840</v>
      </c>
    </row>
    <row r="1665" spans="6:14" x14ac:dyDescent="0.2">
      <c r="F1665" s="3">
        <v>20570</v>
      </c>
      <c r="G1665">
        <v>3</v>
      </c>
      <c r="H1665" t="str">
        <f t="shared" si="29"/>
        <v>205703</v>
      </c>
      <c r="I1665" t="s">
        <v>2710</v>
      </c>
      <c r="J1665" t="s">
        <v>440</v>
      </c>
      <c r="K1665">
        <v>333</v>
      </c>
      <c r="L1665">
        <v>221101590</v>
      </c>
    </row>
    <row r="1666" spans="6:14" x14ac:dyDescent="0.2">
      <c r="F1666" s="3">
        <v>20570</v>
      </c>
      <c r="G1666">
        <v>4</v>
      </c>
      <c r="H1666" t="str">
        <f t="shared" si="29"/>
        <v>205704</v>
      </c>
      <c r="I1666" t="s">
        <v>2710</v>
      </c>
      <c r="J1666" t="s">
        <v>440</v>
      </c>
      <c r="K1666">
        <v>246</v>
      </c>
      <c r="L1666">
        <v>318693640</v>
      </c>
    </row>
    <row r="1667" spans="6:14" x14ac:dyDescent="0.2">
      <c r="F1667" s="3">
        <v>20570</v>
      </c>
      <c r="G1667">
        <v>5</v>
      </c>
      <c r="H1667" t="str">
        <f t="shared" ref="H1667:H1730" si="30">F1667&amp;G1667</f>
        <v>205705</v>
      </c>
      <c r="I1667" t="s">
        <v>2710</v>
      </c>
      <c r="J1667" t="s">
        <v>440</v>
      </c>
      <c r="K1667">
        <v>472</v>
      </c>
      <c r="L1667">
        <v>381110580</v>
      </c>
      <c r="M1667">
        <v>2</v>
      </c>
      <c r="N1667">
        <v>2061840</v>
      </c>
    </row>
    <row r="1668" spans="6:14" x14ac:dyDescent="0.2">
      <c r="F1668" s="3">
        <v>20614</v>
      </c>
      <c r="G1668">
        <v>0</v>
      </c>
      <c r="H1668" t="str">
        <f t="shared" si="30"/>
        <v>206140</v>
      </c>
      <c r="I1668" t="s">
        <v>2710</v>
      </c>
      <c r="J1668" t="s">
        <v>441</v>
      </c>
      <c r="K1668">
        <v>78</v>
      </c>
      <c r="L1668">
        <v>51637800</v>
      </c>
    </row>
    <row r="1669" spans="6:14" x14ac:dyDescent="0.2">
      <c r="F1669" s="3">
        <v>20614</v>
      </c>
      <c r="G1669">
        <v>1</v>
      </c>
      <c r="H1669" t="str">
        <f t="shared" si="30"/>
        <v>206141</v>
      </c>
      <c r="I1669" t="s">
        <v>2710</v>
      </c>
      <c r="J1669" t="s">
        <v>441</v>
      </c>
      <c r="K1669">
        <v>166</v>
      </c>
      <c r="L1669">
        <v>131657420</v>
      </c>
      <c r="M1669">
        <v>1</v>
      </c>
      <c r="N1669">
        <v>2836480</v>
      </c>
    </row>
    <row r="1670" spans="6:14" x14ac:dyDescent="0.2">
      <c r="F1670" s="3">
        <v>20614</v>
      </c>
      <c r="G1670">
        <v>2</v>
      </c>
      <c r="H1670" t="str">
        <f t="shared" si="30"/>
        <v>206142</v>
      </c>
      <c r="I1670" t="s">
        <v>2710</v>
      </c>
      <c r="J1670" t="s">
        <v>441</v>
      </c>
      <c r="K1670">
        <v>227</v>
      </c>
      <c r="L1670">
        <v>231815800</v>
      </c>
    </row>
    <row r="1671" spans="6:14" x14ac:dyDescent="0.2">
      <c r="F1671" s="3">
        <v>20614</v>
      </c>
      <c r="G1671">
        <v>3</v>
      </c>
      <c r="H1671" t="str">
        <f t="shared" si="30"/>
        <v>206143</v>
      </c>
      <c r="I1671" t="s">
        <v>2710</v>
      </c>
      <c r="J1671" t="s">
        <v>441</v>
      </c>
      <c r="K1671">
        <v>324</v>
      </c>
      <c r="L1671">
        <v>210305720</v>
      </c>
      <c r="M1671">
        <v>3</v>
      </c>
      <c r="N1671">
        <v>3942560</v>
      </c>
    </row>
    <row r="1672" spans="6:14" x14ac:dyDescent="0.2">
      <c r="F1672" s="3">
        <v>20614</v>
      </c>
      <c r="G1672">
        <v>4</v>
      </c>
      <c r="H1672" t="str">
        <f t="shared" si="30"/>
        <v>206144</v>
      </c>
      <c r="I1672" t="s">
        <v>2710</v>
      </c>
      <c r="J1672" t="s">
        <v>441</v>
      </c>
      <c r="K1672">
        <v>394</v>
      </c>
      <c r="L1672">
        <v>489257310</v>
      </c>
      <c r="M1672">
        <v>3</v>
      </c>
      <c r="N1672">
        <v>7489200</v>
      </c>
    </row>
    <row r="1673" spans="6:14" x14ac:dyDescent="0.2">
      <c r="F1673" s="3">
        <v>20614</v>
      </c>
      <c r="G1673">
        <v>5</v>
      </c>
      <c r="H1673" t="str">
        <f t="shared" si="30"/>
        <v>206145</v>
      </c>
      <c r="I1673" t="s">
        <v>2710</v>
      </c>
      <c r="J1673" t="s">
        <v>441</v>
      </c>
      <c r="K1673">
        <v>611</v>
      </c>
      <c r="L1673">
        <v>1035567565</v>
      </c>
      <c r="M1673">
        <v>30</v>
      </c>
      <c r="N1673">
        <v>61928140</v>
      </c>
    </row>
    <row r="1674" spans="6:14" x14ac:dyDescent="0.2">
      <c r="F1674" s="3">
        <v>20621</v>
      </c>
      <c r="G1674">
        <v>0</v>
      </c>
      <c r="H1674" t="str">
        <f t="shared" si="30"/>
        <v>206210</v>
      </c>
      <c r="I1674" t="s">
        <v>2710</v>
      </c>
      <c r="J1674" t="s">
        <v>442</v>
      </c>
      <c r="K1674">
        <v>1</v>
      </c>
      <c r="L1674">
        <v>3802200</v>
      </c>
    </row>
    <row r="1675" spans="6:14" x14ac:dyDescent="0.2">
      <c r="F1675" s="3">
        <v>20621</v>
      </c>
      <c r="G1675">
        <v>1</v>
      </c>
      <c r="H1675" t="str">
        <f t="shared" si="30"/>
        <v>206211</v>
      </c>
      <c r="I1675" t="s">
        <v>2710</v>
      </c>
      <c r="J1675" t="s">
        <v>442</v>
      </c>
      <c r="K1675">
        <v>553</v>
      </c>
      <c r="L1675">
        <v>176415770</v>
      </c>
    </row>
    <row r="1676" spans="6:14" x14ac:dyDescent="0.2">
      <c r="F1676" s="3">
        <v>20621</v>
      </c>
      <c r="G1676">
        <v>2</v>
      </c>
      <c r="H1676" t="str">
        <f t="shared" si="30"/>
        <v>206212</v>
      </c>
      <c r="I1676" t="s">
        <v>2710</v>
      </c>
      <c r="J1676" t="s">
        <v>442</v>
      </c>
      <c r="K1676">
        <v>451</v>
      </c>
      <c r="L1676">
        <v>198254920</v>
      </c>
    </row>
    <row r="1677" spans="6:14" x14ac:dyDescent="0.2">
      <c r="F1677" s="3">
        <v>20621</v>
      </c>
      <c r="G1677">
        <v>3</v>
      </c>
      <c r="H1677" t="str">
        <f t="shared" si="30"/>
        <v>206213</v>
      </c>
      <c r="I1677" t="s">
        <v>2710</v>
      </c>
      <c r="J1677" t="s">
        <v>442</v>
      </c>
      <c r="K1677">
        <v>846</v>
      </c>
      <c r="L1677">
        <v>695835770</v>
      </c>
      <c r="M1677">
        <v>1</v>
      </c>
      <c r="N1677">
        <v>1214560</v>
      </c>
    </row>
    <row r="1678" spans="6:14" x14ac:dyDescent="0.2">
      <c r="F1678" s="3">
        <v>20621</v>
      </c>
      <c r="G1678">
        <v>4</v>
      </c>
      <c r="H1678" t="str">
        <f t="shared" si="30"/>
        <v>206214</v>
      </c>
      <c r="I1678" t="s">
        <v>2710</v>
      </c>
      <c r="J1678" t="s">
        <v>442</v>
      </c>
      <c r="K1678">
        <v>954</v>
      </c>
      <c r="L1678">
        <v>667771990</v>
      </c>
    </row>
    <row r="1679" spans="6:14" x14ac:dyDescent="0.2">
      <c r="F1679" s="3">
        <v>20621</v>
      </c>
      <c r="G1679">
        <v>5</v>
      </c>
      <c r="H1679" t="str">
        <f t="shared" si="30"/>
        <v>206215</v>
      </c>
      <c r="I1679" t="s">
        <v>2710</v>
      </c>
      <c r="J1679" t="s">
        <v>442</v>
      </c>
      <c r="K1679">
        <v>1015</v>
      </c>
      <c r="L1679">
        <v>1821078620</v>
      </c>
      <c r="M1679">
        <v>8</v>
      </c>
      <c r="N1679">
        <v>41058750</v>
      </c>
    </row>
    <row r="1680" spans="6:14" x14ac:dyDescent="0.2">
      <c r="F1680" s="3">
        <v>20710</v>
      </c>
      <c r="G1680">
        <v>0</v>
      </c>
      <c r="H1680" t="str">
        <f t="shared" si="30"/>
        <v>207100</v>
      </c>
      <c r="I1680" t="s">
        <v>2710</v>
      </c>
      <c r="J1680" t="s">
        <v>443</v>
      </c>
      <c r="K1680">
        <v>3</v>
      </c>
      <c r="L1680">
        <v>87516960</v>
      </c>
      <c r="M1680">
        <v>1</v>
      </c>
      <c r="N1680">
        <v>12588930</v>
      </c>
    </row>
    <row r="1681" spans="6:14" x14ac:dyDescent="0.2">
      <c r="F1681" s="3">
        <v>20710</v>
      </c>
      <c r="G1681">
        <v>1</v>
      </c>
      <c r="H1681" t="str">
        <f t="shared" si="30"/>
        <v>207101</v>
      </c>
      <c r="I1681" t="s">
        <v>2710</v>
      </c>
      <c r="J1681" t="s">
        <v>443</v>
      </c>
      <c r="K1681">
        <v>682</v>
      </c>
      <c r="L1681">
        <v>379696870</v>
      </c>
      <c r="M1681">
        <v>3</v>
      </c>
      <c r="N1681">
        <v>18188110</v>
      </c>
    </row>
    <row r="1682" spans="6:14" x14ac:dyDescent="0.2">
      <c r="F1682" s="3">
        <v>20710</v>
      </c>
      <c r="G1682">
        <v>2</v>
      </c>
      <c r="H1682" t="str">
        <f t="shared" si="30"/>
        <v>207102</v>
      </c>
      <c r="I1682" t="s">
        <v>2710</v>
      </c>
      <c r="J1682" t="s">
        <v>443</v>
      </c>
      <c r="K1682">
        <v>591</v>
      </c>
      <c r="L1682">
        <v>501551190</v>
      </c>
      <c r="M1682">
        <v>1</v>
      </c>
      <c r="N1682">
        <v>37621800</v>
      </c>
    </row>
    <row r="1683" spans="6:14" x14ac:dyDescent="0.2">
      <c r="F1683" s="3">
        <v>20710</v>
      </c>
      <c r="G1683">
        <v>3</v>
      </c>
      <c r="H1683" t="str">
        <f t="shared" si="30"/>
        <v>207103</v>
      </c>
      <c r="I1683" t="s">
        <v>2710</v>
      </c>
      <c r="J1683" t="s">
        <v>443</v>
      </c>
      <c r="K1683">
        <v>890</v>
      </c>
      <c r="L1683">
        <v>583017220</v>
      </c>
      <c r="M1683">
        <v>22</v>
      </c>
      <c r="N1683">
        <v>94379080</v>
      </c>
    </row>
    <row r="1684" spans="6:14" x14ac:dyDescent="0.2">
      <c r="F1684" s="3">
        <v>20710</v>
      </c>
      <c r="G1684">
        <v>4</v>
      </c>
      <c r="H1684" t="str">
        <f t="shared" si="30"/>
        <v>207104</v>
      </c>
      <c r="I1684" t="s">
        <v>2710</v>
      </c>
      <c r="J1684" t="s">
        <v>443</v>
      </c>
      <c r="K1684">
        <v>986</v>
      </c>
      <c r="L1684">
        <v>880841735</v>
      </c>
      <c r="M1684">
        <v>23</v>
      </c>
      <c r="N1684">
        <v>121750240</v>
      </c>
    </row>
    <row r="1685" spans="6:14" x14ac:dyDescent="0.2">
      <c r="F1685" s="3">
        <v>20710</v>
      </c>
      <c r="G1685">
        <v>5</v>
      </c>
      <c r="H1685" t="str">
        <f t="shared" si="30"/>
        <v>207105</v>
      </c>
      <c r="I1685" t="s">
        <v>2710</v>
      </c>
      <c r="J1685" t="s">
        <v>443</v>
      </c>
      <c r="K1685">
        <v>1384</v>
      </c>
      <c r="L1685">
        <v>2245622050</v>
      </c>
      <c r="M1685">
        <v>151</v>
      </c>
      <c r="N1685">
        <v>672292370</v>
      </c>
    </row>
    <row r="1686" spans="6:14" x14ac:dyDescent="0.2">
      <c r="F1686" s="3">
        <v>20750</v>
      </c>
      <c r="G1686">
        <v>0</v>
      </c>
      <c r="H1686" t="str">
        <f t="shared" si="30"/>
        <v>207500</v>
      </c>
      <c r="I1686" t="s">
        <v>2710</v>
      </c>
      <c r="J1686" t="s">
        <v>444</v>
      </c>
      <c r="K1686">
        <v>4</v>
      </c>
      <c r="L1686">
        <v>437730</v>
      </c>
    </row>
    <row r="1687" spans="6:14" x14ac:dyDescent="0.2">
      <c r="F1687" s="3">
        <v>20750</v>
      </c>
      <c r="G1687">
        <v>1</v>
      </c>
      <c r="H1687" t="str">
        <f t="shared" si="30"/>
        <v>207501</v>
      </c>
      <c r="I1687" t="s">
        <v>2710</v>
      </c>
      <c r="J1687" t="s">
        <v>444</v>
      </c>
      <c r="K1687">
        <v>439</v>
      </c>
      <c r="L1687">
        <v>15600920</v>
      </c>
    </row>
    <row r="1688" spans="6:14" x14ac:dyDescent="0.2">
      <c r="F1688" s="3">
        <v>20750</v>
      </c>
      <c r="G1688">
        <v>2</v>
      </c>
      <c r="H1688" t="str">
        <f t="shared" si="30"/>
        <v>207502</v>
      </c>
      <c r="I1688" t="s">
        <v>2710</v>
      </c>
      <c r="J1688" t="s">
        <v>444</v>
      </c>
      <c r="K1688">
        <v>221</v>
      </c>
      <c r="L1688">
        <v>40304410</v>
      </c>
    </row>
    <row r="1689" spans="6:14" x14ac:dyDescent="0.2">
      <c r="F1689" s="3">
        <v>20750</v>
      </c>
      <c r="G1689">
        <v>3</v>
      </c>
      <c r="H1689" t="str">
        <f t="shared" si="30"/>
        <v>207503</v>
      </c>
      <c r="I1689" t="s">
        <v>2710</v>
      </c>
      <c r="J1689" t="s">
        <v>444</v>
      </c>
      <c r="K1689">
        <v>700</v>
      </c>
      <c r="L1689">
        <v>168899020</v>
      </c>
    </row>
    <row r="1690" spans="6:14" x14ac:dyDescent="0.2">
      <c r="F1690" s="3">
        <v>20750</v>
      </c>
      <c r="G1690">
        <v>4</v>
      </c>
      <c r="H1690" t="str">
        <f t="shared" si="30"/>
        <v>207504</v>
      </c>
      <c r="I1690" t="s">
        <v>2710</v>
      </c>
      <c r="J1690" t="s">
        <v>444</v>
      </c>
      <c r="K1690">
        <v>743</v>
      </c>
      <c r="L1690">
        <v>400671160</v>
      </c>
      <c r="M1690">
        <v>1</v>
      </c>
      <c r="N1690">
        <v>9119340</v>
      </c>
    </row>
    <row r="1691" spans="6:14" x14ac:dyDescent="0.2">
      <c r="F1691" s="3">
        <v>20750</v>
      </c>
      <c r="G1691">
        <v>5</v>
      </c>
      <c r="H1691" t="str">
        <f t="shared" si="30"/>
        <v>207505</v>
      </c>
      <c r="I1691" t="s">
        <v>2710</v>
      </c>
      <c r="J1691" t="s">
        <v>444</v>
      </c>
      <c r="K1691">
        <v>869</v>
      </c>
      <c r="L1691">
        <v>877265820</v>
      </c>
      <c r="M1691">
        <v>4</v>
      </c>
      <c r="N1691">
        <v>29026560</v>
      </c>
    </row>
    <row r="1692" spans="6:14" x14ac:dyDescent="0.2">
      <c r="F1692" s="3">
        <v>20770</v>
      </c>
      <c r="G1692">
        <v>0</v>
      </c>
      <c r="H1692" t="str">
        <f t="shared" si="30"/>
        <v>207700</v>
      </c>
      <c r="I1692" t="s">
        <v>2710</v>
      </c>
      <c r="J1692" t="s">
        <v>445</v>
      </c>
      <c r="K1692">
        <v>154</v>
      </c>
      <c r="L1692">
        <v>14338930</v>
      </c>
    </row>
    <row r="1693" spans="6:14" x14ac:dyDescent="0.2">
      <c r="F1693" s="3">
        <v>20770</v>
      </c>
      <c r="G1693">
        <v>1</v>
      </c>
      <c r="H1693" t="str">
        <f t="shared" si="30"/>
        <v>207701</v>
      </c>
      <c r="I1693" t="s">
        <v>2710</v>
      </c>
      <c r="J1693" t="s">
        <v>445</v>
      </c>
      <c r="K1693">
        <v>374</v>
      </c>
      <c r="L1693">
        <v>125078530</v>
      </c>
      <c r="M1693">
        <v>3</v>
      </c>
      <c r="N1693">
        <v>41376450</v>
      </c>
    </row>
    <row r="1694" spans="6:14" x14ac:dyDescent="0.2">
      <c r="F1694" s="3">
        <v>20770</v>
      </c>
      <c r="G1694">
        <v>2</v>
      </c>
      <c r="H1694" t="str">
        <f t="shared" si="30"/>
        <v>207702</v>
      </c>
      <c r="I1694" t="s">
        <v>2710</v>
      </c>
      <c r="J1694" t="s">
        <v>445</v>
      </c>
      <c r="K1694">
        <v>526</v>
      </c>
      <c r="L1694">
        <v>314656520</v>
      </c>
      <c r="M1694">
        <v>3</v>
      </c>
      <c r="N1694">
        <v>47624380</v>
      </c>
    </row>
    <row r="1695" spans="6:14" x14ac:dyDescent="0.2">
      <c r="F1695" s="3">
        <v>20770</v>
      </c>
      <c r="G1695">
        <v>3</v>
      </c>
      <c r="H1695" t="str">
        <f t="shared" si="30"/>
        <v>207703</v>
      </c>
      <c r="I1695" t="s">
        <v>2710</v>
      </c>
      <c r="J1695" t="s">
        <v>445</v>
      </c>
      <c r="K1695">
        <v>545</v>
      </c>
      <c r="L1695">
        <v>595287790</v>
      </c>
      <c r="M1695">
        <v>17</v>
      </c>
      <c r="N1695">
        <v>195443190</v>
      </c>
    </row>
    <row r="1696" spans="6:14" x14ac:dyDescent="0.2">
      <c r="F1696" s="3">
        <v>20770</v>
      </c>
      <c r="G1696">
        <v>4</v>
      </c>
      <c r="H1696" t="str">
        <f t="shared" si="30"/>
        <v>207704</v>
      </c>
      <c r="I1696" t="s">
        <v>2710</v>
      </c>
      <c r="J1696" t="s">
        <v>445</v>
      </c>
      <c r="K1696">
        <v>400</v>
      </c>
      <c r="L1696">
        <v>535508810</v>
      </c>
      <c r="M1696">
        <v>23</v>
      </c>
      <c r="N1696">
        <v>226751180</v>
      </c>
    </row>
    <row r="1697" spans="6:14" x14ac:dyDescent="0.2">
      <c r="F1697" s="3">
        <v>20770</v>
      </c>
      <c r="G1697">
        <v>5</v>
      </c>
      <c r="H1697" t="str">
        <f t="shared" si="30"/>
        <v>207705</v>
      </c>
      <c r="I1697" t="s">
        <v>2710</v>
      </c>
      <c r="J1697" t="s">
        <v>445</v>
      </c>
      <c r="K1697">
        <v>694</v>
      </c>
      <c r="L1697">
        <v>1701115190</v>
      </c>
      <c r="M1697">
        <v>62</v>
      </c>
      <c r="N1697">
        <v>295685470</v>
      </c>
    </row>
    <row r="1698" spans="6:14" x14ac:dyDescent="0.2">
      <c r="F1698" s="3">
        <v>20787</v>
      </c>
      <c r="G1698">
        <v>0</v>
      </c>
      <c r="H1698" t="str">
        <f t="shared" si="30"/>
        <v>207870</v>
      </c>
      <c r="I1698" t="s">
        <v>2710</v>
      </c>
      <c r="J1698" t="s">
        <v>446</v>
      </c>
      <c r="K1698">
        <v>8</v>
      </c>
      <c r="L1698">
        <v>2526360</v>
      </c>
    </row>
    <row r="1699" spans="6:14" x14ac:dyDescent="0.2">
      <c r="F1699" s="3">
        <v>20787</v>
      </c>
      <c r="G1699">
        <v>1</v>
      </c>
      <c r="H1699" t="str">
        <f t="shared" si="30"/>
        <v>207871</v>
      </c>
      <c r="I1699" t="s">
        <v>2710</v>
      </c>
      <c r="J1699" t="s">
        <v>446</v>
      </c>
      <c r="K1699">
        <v>120</v>
      </c>
      <c r="L1699">
        <v>78675075</v>
      </c>
    </row>
    <row r="1700" spans="6:14" x14ac:dyDescent="0.2">
      <c r="F1700" s="3">
        <v>20787</v>
      </c>
      <c r="G1700">
        <v>2</v>
      </c>
      <c r="H1700" t="str">
        <f t="shared" si="30"/>
        <v>207872</v>
      </c>
      <c r="I1700" t="s">
        <v>2710</v>
      </c>
      <c r="J1700" t="s">
        <v>446</v>
      </c>
      <c r="K1700">
        <v>157</v>
      </c>
      <c r="L1700">
        <v>42898260</v>
      </c>
    </row>
    <row r="1701" spans="6:14" x14ac:dyDescent="0.2">
      <c r="F1701" s="3">
        <v>20787</v>
      </c>
      <c r="G1701">
        <v>3</v>
      </c>
      <c r="H1701" t="str">
        <f t="shared" si="30"/>
        <v>207873</v>
      </c>
      <c r="I1701" t="s">
        <v>2710</v>
      </c>
      <c r="J1701" t="s">
        <v>446</v>
      </c>
      <c r="K1701">
        <v>334</v>
      </c>
      <c r="L1701">
        <v>142819180</v>
      </c>
      <c r="M1701">
        <v>1</v>
      </c>
      <c r="N1701">
        <v>7179840</v>
      </c>
    </row>
    <row r="1702" spans="6:14" x14ac:dyDescent="0.2">
      <c r="F1702" s="3">
        <v>20787</v>
      </c>
      <c r="G1702">
        <v>4</v>
      </c>
      <c r="H1702" t="str">
        <f t="shared" si="30"/>
        <v>207874</v>
      </c>
      <c r="I1702" t="s">
        <v>2710</v>
      </c>
      <c r="J1702" t="s">
        <v>446</v>
      </c>
      <c r="K1702">
        <v>422</v>
      </c>
      <c r="L1702">
        <v>195722150</v>
      </c>
      <c r="M1702">
        <v>1</v>
      </c>
      <c r="N1702">
        <v>4594800</v>
      </c>
    </row>
    <row r="1703" spans="6:14" x14ac:dyDescent="0.2">
      <c r="F1703" s="3">
        <v>20787</v>
      </c>
      <c r="G1703">
        <v>5</v>
      </c>
      <c r="H1703" t="str">
        <f t="shared" si="30"/>
        <v>207875</v>
      </c>
      <c r="I1703" t="s">
        <v>2710</v>
      </c>
      <c r="J1703" t="s">
        <v>446</v>
      </c>
      <c r="K1703">
        <v>639</v>
      </c>
      <c r="L1703">
        <v>495095480</v>
      </c>
      <c r="M1703">
        <v>31</v>
      </c>
      <c r="N1703">
        <v>95841260</v>
      </c>
    </row>
    <row r="1704" spans="6:14" x14ac:dyDescent="0.2">
      <c r="F1704" s="3">
        <v>23001</v>
      </c>
      <c r="G1704">
        <v>0</v>
      </c>
      <c r="H1704" t="str">
        <f t="shared" si="30"/>
        <v>230010</v>
      </c>
      <c r="I1704" t="s">
        <v>2716</v>
      </c>
      <c r="J1704" t="s">
        <v>447</v>
      </c>
      <c r="K1704">
        <v>3016</v>
      </c>
      <c r="L1704">
        <v>4622035639.8000002</v>
      </c>
      <c r="M1704">
        <v>39</v>
      </c>
      <c r="N1704">
        <v>1303812390</v>
      </c>
    </row>
    <row r="1705" spans="6:14" x14ac:dyDescent="0.2">
      <c r="F1705" s="3">
        <v>23001</v>
      </c>
      <c r="G1705">
        <v>1</v>
      </c>
      <c r="H1705" t="str">
        <f t="shared" si="30"/>
        <v>230011</v>
      </c>
      <c r="I1705" t="s">
        <v>2716</v>
      </c>
      <c r="J1705" t="s">
        <v>447</v>
      </c>
      <c r="K1705">
        <v>16527</v>
      </c>
      <c r="L1705">
        <v>9946122483.3999996</v>
      </c>
      <c r="M1705">
        <v>47</v>
      </c>
      <c r="N1705">
        <v>885274560</v>
      </c>
    </row>
    <row r="1706" spans="6:14" x14ac:dyDescent="0.2">
      <c r="F1706" s="3">
        <v>23001</v>
      </c>
      <c r="G1706">
        <v>2</v>
      </c>
      <c r="H1706" t="str">
        <f t="shared" si="30"/>
        <v>230012</v>
      </c>
      <c r="I1706" t="s">
        <v>2716</v>
      </c>
      <c r="J1706" t="s">
        <v>447</v>
      </c>
      <c r="K1706">
        <v>19996</v>
      </c>
      <c r="L1706">
        <v>20690350313.799999</v>
      </c>
      <c r="M1706">
        <v>123</v>
      </c>
      <c r="N1706">
        <v>3808877490</v>
      </c>
    </row>
    <row r="1707" spans="6:14" x14ac:dyDescent="0.2">
      <c r="F1707" s="3">
        <v>23001</v>
      </c>
      <c r="G1707">
        <v>3</v>
      </c>
      <c r="H1707" t="str">
        <f t="shared" si="30"/>
        <v>230013</v>
      </c>
      <c r="I1707" t="s">
        <v>2716</v>
      </c>
      <c r="J1707" t="s">
        <v>447</v>
      </c>
      <c r="K1707">
        <v>18541</v>
      </c>
      <c r="L1707">
        <v>30420355723.599998</v>
      </c>
      <c r="M1707">
        <v>524</v>
      </c>
      <c r="N1707">
        <v>6994681170</v>
      </c>
    </row>
    <row r="1708" spans="6:14" x14ac:dyDescent="0.2">
      <c r="F1708" s="3">
        <v>23001</v>
      </c>
      <c r="G1708">
        <v>4</v>
      </c>
      <c r="H1708" t="str">
        <f t="shared" si="30"/>
        <v>230014</v>
      </c>
      <c r="I1708" t="s">
        <v>2716</v>
      </c>
      <c r="J1708" t="s">
        <v>447</v>
      </c>
      <c r="K1708">
        <v>16175</v>
      </c>
      <c r="L1708">
        <v>65570860265</v>
      </c>
      <c r="M1708">
        <v>486</v>
      </c>
      <c r="N1708">
        <v>14379956890</v>
      </c>
    </row>
    <row r="1709" spans="6:14" x14ac:dyDescent="0.2">
      <c r="F1709" s="3">
        <v>23001</v>
      </c>
      <c r="G1709">
        <v>5</v>
      </c>
      <c r="H1709" t="str">
        <f t="shared" si="30"/>
        <v>230015</v>
      </c>
      <c r="I1709" t="s">
        <v>2716</v>
      </c>
      <c r="J1709" t="s">
        <v>447</v>
      </c>
      <c r="K1709">
        <v>13853</v>
      </c>
      <c r="L1709">
        <v>124910969442.8</v>
      </c>
      <c r="M1709">
        <v>4529</v>
      </c>
      <c r="N1709">
        <v>100066628830</v>
      </c>
    </row>
    <row r="1710" spans="6:14" x14ac:dyDescent="0.2">
      <c r="F1710" s="3">
        <v>23068</v>
      </c>
      <c r="G1710">
        <v>0</v>
      </c>
      <c r="H1710" t="str">
        <f t="shared" si="30"/>
        <v>230680</v>
      </c>
      <c r="I1710" t="s">
        <v>2708</v>
      </c>
      <c r="J1710" t="s">
        <v>448</v>
      </c>
      <c r="K1710">
        <v>10</v>
      </c>
      <c r="L1710">
        <v>49267680</v>
      </c>
      <c r="M1710">
        <v>2</v>
      </c>
      <c r="N1710">
        <v>6574960</v>
      </c>
    </row>
    <row r="1711" spans="6:14" x14ac:dyDescent="0.2">
      <c r="F1711" s="3">
        <v>23068</v>
      </c>
      <c r="G1711">
        <v>1</v>
      </c>
      <c r="H1711" t="str">
        <f t="shared" si="30"/>
        <v>230681</v>
      </c>
      <c r="I1711" t="s">
        <v>2708</v>
      </c>
      <c r="J1711" t="s">
        <v>448</v>
      </c>
      <c r="K1711">
        <v>312</v>
      </c>
      <c r="L1711">
        <v>268917910</v>
      </c>
      <c r="M1711">
        <v>2</v>
      </c>
      <c r="N1711">
        <v>7150960</v>
      </c>
    </row>
    <row r="1712" spans="6:14" x14ac:dyDescent="0.2">
      <c r="F1712" s="3">
        <v>23068</v>
      </c>
      <c r="G1712">
        <v>2</v>
      </c>
      <c r="H1712" t="str">
        <f t="shared" si="30"/>
        <v>230682</v>
      </c>
      <c r="I1712" t="s">
        <v>2708</v>
      </c>
      <c r="J1712" t="s">
        <v>448</v>
      </c>
      <c r="K1712">
        <v>799</v>
      </c>
      <c r="L1712">
        <v>127651660</v>
      </c>
      <c r="M1712">
        <v>3</v>
      </c>
      <c r="N1712">
        <v>3769760</v>
      </c>
    </row>
    <row r="1713" spans="6:14" x14ac:dyDescent="0.2">
      <c r="F1713" s="3">
        <v>23068</v>
      </c>
      <c r="G1713">
        <v>3</v>
      </c>
      <c r="H1713" t="str">
        <f t="shared" si="30"/>
        <v>230683</v>
      </c>
      <c r="I1713" t="s">
        <v>2708</v>
      </c>
      <c r="J1713" t="s">
        <v>448</v>
      </c>
      <c r="K1713">
        <v>795</v>
      </c>
      <c r="L1713">
        <v>218158660</v>
      </c>
      <c r="M1713">
        <v>7</v>
      </c>
      <c r="N1713">
        <v>24714960</v>
      </c>
    </row>
    <row r="1714" spans="6:14" x14ac:dyDescent="0.2">
      <c r="F1714" s="3">
        <v>23068</v>
      </c>
      <c r="G1714">
        <v>4</v>
      </c>
      <c r="H1714" t="str">
        <f t="shared" si="30"/>
        <v>230684</v>
      </c>
      <c r="I1714" t="s">
        <v>2708</v>
      </c>
      <c r="J1714" t="s">
        <v>448</v>
      </c>
      <c r="K1714">
        <v>1441</v>
      </c>
      <c r="L1714">
        <v>819515580</v>
      </c>
      <c r="M1714">
        <v>20</v>
      </c>
      <c r="N1714">
        <v>70075040</v>
      </c>
    </row>
    <row r="1715" spans="6:14" x14ac:dyDescent="0.2">
      <c r="F1715" s="3">
        <v>23068</v>
      </c>
      <c r="G1715">
        <v>5</v>
      </c>
      <c r="H1715" t="str">
        <f t="shared" si="30"/>
        <v>230685</v>
      </c>
      <c r="I1715" t="s">
        <v>2708</v>
      </c>
      <c r="J1715" t="s">
        <v>448</v>
      </c>
      <c r="K1715">
        <v>1647</v>
      </c>
      <c r="L1715">
        <v>2641521430</v>
      </c>
      <c r="M1715">
        <v>100</v>
      </c>
      <c r="N1715">
        <v>571772480</v>
      </c>
    </row>
    <row r="1716" spans="6:14" x14ac:dyDescent="0.2">
      <c r="F1716" s="3">
        <v>23079</v>
      </c>
      <c r="G1716">
        <v>1</v>
      </c>
      <c r="H1716" t="str">
        <f t="shared" si="30"/>
        <v>230791</v>
      </c>
      <c r="I1716" t="s">
        <v>2714</v>
      </c>
      <c r="J1716" t="s">
        <v>449</v>
      </c>
      <c r="K1716">
        <v>274</v>
      </c>
      <c r="L1716">
        <v>143043061</v>
      </c>
    </row>
    <row r="1717" spans="6:14" x14ac:dyDescent="0.2">
      <c r="F1717" s="3">
        <v>23079</v>
      </c>
      <c r="G1717">
        <v>2</v>
      </c>
      <c r="H1717" t="str">
        <f t="shared" si="30"/>
        <v>230792</v>
      </c>
      <c r="I1717" t="s">
        <v>2714</v>
      </c>
      <c r="J1717" t="s">
        <v>449</v>
      </c>
      <c r="K1717">
        <v>219</v>
      </c>
      <c r="L1717">
        <v>117260040</v>
      </c>
      <c r="M1717">
        <v>4</v>
      </c>
      <c r="N1717">
        <v>27206206</v>
      </c>
    </row>
    <row r="1718" spans="6:14" x14ac:dyDescent="0.2">
      <c r="F1718" s="3">
        <v>23079</v>
      </c>
      <c r="G1718">
        <v>3</v>
      </c>
      <c r="H1718" t="str">
        <f t="shared" si="30"/>
        <v>230793</v>
      </c>
      <c r="I1718" t="s">
        <v>2714</v>
      </c>
      <c r="J1718" t="s">
        <v>449</v>
      </c>
      <c r="K1718">
        <v>203</v>
      </c>
      <c r="L1718">
        <v>155456970</v>
      </c>
    </row>
    <row r="1719" spans="6:14" x14ac:dyDescent="0.2">
      <c r="F1719" s="3">
        <v>23079</v>
      </c>
      <c r="G1719">
        <v>4</v>
      </c>
      <c r="H1719" t="str">
        <f t="shared" si="30"/>
        <v>230794</v>
      </c>
      <c r="I1719" t="s">
        <v>2714</v>
      </c>
      <c r="J1719" t="s">
        <v>449</v>
      </c>
      <c r="K1719">
        <v>344</v>
      </c>
      <c r="L1719">
        <v>313184976</v>
      </c>
      <c r="M1719">
        <v>2</v>
      </c>
      <c r="N1719">
        <v>16896644</v>
      </c>
    </row>
    <row r="1720" spans="6:14" x14ac:dyDescent="0.2">
      <c r="F1720" s="3">
        <v>23079</v>
      </c>
      <c r="G1720">
        <v>5</v>
      </c>
      <c r="H1720" t="str">
        <f t="shared" si="30"/>
        <v>230795</v>
      </c>
      <c r="I1720" t="s">
        <v>2714</v>
      </c>
      <c r="J1720" t="s">
        <v>449</v>
      </c>
      <c r="K1720">
        <v>690</v>
      </c>
      <c r="L1720">
        <v>1149727521</v>
      </c>
      <c r="M1720">
        <v>61</v>
      </c>
      <c r="N1720">
        <v>295803894</v>
      </c>
    </row>
    <row r="1721" spans="6:14" x14ac:dyDescent="0.2">
      <c r="F1721" s="3">
        <v>23090</v>
      </c>
      <c r="G1721">
        <v>1</v>
      </c>
      <c r="H1721" t="str">
        <f t="shared" si="30"/>
        <v>230901</v>
      </c>
      <c r="I1721" t="s">
        <v>2710</v>
      </c>
      <c r="J1721" t="s">
        <v>450</v>
      </c>
      <c r="K1721">
        <v>326</v>
      </c>
      <c r="L1721">
        <v>62484300</v>
      </c>
    </row>
    <row r="1722" spans="6:14" x14ac:dyDescent="0.2">
      <c r="F1722" s="3">
        <v>23090</v>
      </c>
      <c r="G1722">
        <v>2</v>
      </c>
      <c r="H1722" t="str">
        <f t="shared" si="30"/>
        <v>230902</v>
      </c>
      <c r="I1722" t="s">
        <v>2710</v>
      </c>
      <c r="J1722" t="s">
        <v>450</v>
      </c>
      <c r="K1722">
        <v>141</v>
      </c>
      <c r="L1722">
        <v>166975640</v>
      </c>
      <c r="M1722">
        <v>4</v>
      </c>
      <c r="N1722">
        <v>16274000</v>
      </c>
    </row>
    <row r="1723" spans="6:14" x14ac:dyDescent="0.2">
      <c r="F1723" s="3">
        <v>23090</v>
      </c>
      <c r="G1723">
        <v>3</v>
      </c>
      <c r="H1723" t="str">
        <f t="shared" si="30"/>
        <v>230903</v>
      </c>
      <c r="I1723" t="s">
        <v>2710</v>
      </c>
      <c r="J1723" t="s">
        <v>450</v>
      </c>
      <c r="K1723">
        <v>121</v>
      </c>
      <c r="L1723">
        <v>49047610</v>
      </c>
    </row>
    <row r="1724" spans="6:14" x14ac:dyDescent="0.2">
      <c r="F1724" s="3">
        <v>23090</v>
      </c>
      <c r="G1724">
        <v>4</v>
      </c>
      <c r="H1724" t="str">
        <f t="shared" si="30"/>
        <v>230904</v>
      </c>
      <c r="I1724" t="s">
        <v>2710</v>
      </c>
      <c r="J1724" t="s">
        <v>450</v>
      </c>
      <c r="K1724">
        <v>198</v>
      </c>
      <c r="L1724">
        <v>96686980</v>
      </c>
      <c r="M1724">
        <v>1</v>
      </c>
      <c r="N1724">
        <v>1119520</v>
      </c>
    </row>
    <row r="1725" spans="6:14" x14ac:dyDescent="0.2">
      <c r="F1725" s="3">
        <v>23090</v>
      </c>
      <c r="G1725">
        <v>5</v>
      </c>
      <c r="H1725" t="str">
        <f t="shared" si="30"/>
        <v>230905</v>
      </c>
      <c r="I1725" t="s">
        <v>2710</v>
      </c>
      <c r="J1725" t="s">
        <v>450</v>
      </c>
      <c r="K1725">
        <v>99</v>
      </c>
      <c r="L1725">
        <v>122202670</v>
      </c>
      <c r="M1725">
        <v>10</v>
      </c>
      <c r="N1725">
        <v>21910320</v>
      </c>
    </row>
    <row r="1726" spans="6:14" x14ac:dyDescent="0.2">
      <c r="F1726" s="3">
        <v>23162</v>
      </c>
      <c r="G1726">
        <v>0</v>
      </c>
      <c r="H1726" t="str">
        <f t="shared" si="30"/>
        <v>231620</v>
      </c>
      <c r="I1726" t="s">
        <v>2708</v>
      </c>
      <c r="J1726" t="s">
        <v>451</v>
      </c>
      <c r="K1726">
        <v>29</v>
      </c>
      <c r="L1726">
        <v>29522510</v>
      </c>
    </row>
    <row r="1727" spans="6:14" x14ac:dyDescent="0.2">
      <c r="F1727" s="3">
        <v>23162</v>
      </c>
      <c r="G1727">
        <v>1</v>
      </c>
      <c r="H1727" t="str">
        <f t="shared" si="30"/>
        <v>231621</v>
      </c>
      <c r="I1727" t="s">
        <v>2708</v>
      </c>
      <c r="J1727" t="s">
        <v>451</v>
      </c>
      <c r="K1727">
        <v>1210</v>
      </c>
      <c r="L1727">
        <v>960376330</v>
      </c>
      <c r="M1727">
        <v>2</v>
      </c>
      <c r="N1727">
        <v>38276720</v>
      </c>
    </row>
    <row r="1728" spans="6:14" x14ac:dyDescent="0.2">
      <c r="F1728" s="3">
        <v>23162</v>
      </c>
      <c r="G1728">
        <v>2</v>
      </c>
      <c r="H1728" t="str">
        <f t="shared" si="30"/>
        <v>231622</v>
      </c>
      <c r="I1728" t="s">
        <v>2708</v>
      </c>
      <c r="J1728" t="s">
        <v>451</v>
      </c>
      <c r="K1728">
        <v>327</v>
      </c>
      <c r="L1728">
        <v>282245820</v>
      </c>
    </row>
    <row r="1729" spans="6:14" x14ac:dyDescent="0.2">
      <c r="F1729" s="3">
        <v>23162</v>
      </c>
      <c r="G1729">
        <v>3</v>
      </c>
      <c r="H1729" t="str">
        <f t="shared" si="30"/>
        <v>231623</v>
      </c>
      <c r="I1729" t="s">
        <v>2708</v>
      </c>
      <c r="J1729" t="s">
        <v>451</v>
      </c>
      <c r="K1729">
        <v>770</v>
      </c>
      <c r="L1729">
        <v>488746180</v>
      </c>
      <c r="M1729">
        <v>2</v>
      </c>
      <c r="N1729">
        <v>6084400</v>
      </c>
    </row>
    <row r="1730" spans="6:14" x14ac:dyDescent="0.2">
      <c r="F1730" s="3">
        <v>23162</v>
      </c>
      <c r="G1730">
        <v>4</v>
      </c>
      <c r="H1730" t="str">
        <f t="shared" si="30"/>
        <v>231624</v>
      </c>
      <c r="I1730" t="s">
        <v>2708</v>
      </c>
      <c r="J1730" t="s">
        <v>451</v>
      </c>
      <c r="K1730">
        <v>2699</v>
      </c>
      <c r="L1730">
        <v>2521487800</v>
      </c>
      <c r="M1730">
        <v>16</v>
      </c>
      <c r="N1730">
        <v>107536720</v>
      </c>
    </row>
    <row r="1731" spans="6:14" x14ac:dyDescent="0.2">
      <c r="F1731" s="3">
        <v>23162</v>
      </c>
      <c r="G1731">
        <v>5</v>
      </c>
      <c r="H1731" t="str">
        <f t="shared" ref="H1731:H1794" si="31">F1731&amp;G1731</f>
        <v>231625</v>
      </c>
      <c r="I1731" t="s">
        <v>2708</v>
      </c>
      <c r="J1731" t="s">
        <v>451</v>
      </c>
      <c r="K1731">
        <v>4198</v>
      </c>
      <c r="L1731">
        <v>13544131430</v>
      </c>
      <c r="M1731">
        <v>420</v>
      </c>
      <c r="N1731">
        <v>3151369680</v>
      </c>
    </row>
    <row r="1732" spans="6:14" x14ac:dyDescent="0.2">
      <c r="F1732" s="3">
        <v>23168</v>
      </c>
      <c r="G1732">
        <v>0</v>
      </c>
      <c r="H1732" t="str">
        <f t="shared" si="31"/>
        <v>231680</v>
      </c>
      <c r="I1732" t="s">
        <v>2710</v>
      </c>
      <c r="J1732" t="s">
        <v>452</v>
      </c>
      <c r="K1732">
        <v>7</v>
      </c>
      <c r="L1732">
        <v>515880</v>
      </c>
    </row>
    <row r="1733" spans="6:14" x14ac:dyDescent="0.2">
      <c r="F1733" s="3">
        <v>23168</v>
      </c>
      <c r="G1733">
        <v>1</v>
      </c>
      <c r="H1733" t="str">
        <f t="shared" si="31"/>
        <v>231681</v>
      </c>
      <c r="I1733" t="s">
        <v>2710</v>
      </c>
      <c r="J1733" t="s">
        <v>452</v>
      </c>
      <c r="K1733">
        <v>90</v>
      </c>
      <c r="L1733">
        <v>3518650</v>
      </c>
    </row>
    <row r="1734" spans="6:14" x14ac:dyDescent="0.2">
      <c r="F1734" s="3">
        <v>23168</v>
      </c>
      <c r="G1734">
        <v>2</v>
      </c>
      <c r="H1734" t="str">
        <f t="shared" si="31"/>
        <v>231682</v>
      </c>
      <c r="I1734" t="s">
        <v>2710</v>
      </c>
      <c r="J1734" t="s">
        <v>452</v>
      </c>
      <c r="K1734">
        <v>63</v>
      </c>
      <c r="L1734">
        <v>3598500</v>
      </c>
    </row>
    <row r="1735" spans="6:14" x14ac:dyDescent="0.2">
      <c r="F1735" s="3">
        <v>23168</v>
      </c>
      <c r="G1735">
        <v>3</v>
      </c>
      <c r="H1735" t="str">
        <f t="shared" si="31"/>
        <v>231683</v>
      </c>
      <c r="I1735" t="s">
        <v>2710</v>
      </c>
      <c r="J1735" t="s">
        <v>452</v>
      </c>
      <c r="K1735">
        <v>195</v>
      </c>
      <c r="L1735">
        <v>15727640</v>
      </c>
    </row>
    <row r="1736" spans="6:14" x14ac:dyDescent="0.2">
      <c r="F1736" s="3">
        <v>23168</v>
      </c>
      <c r="G1736">
        <v>4</v>
      </c>
      <c r="H1736" t="str">
        <f t="shared" si="31"/>
        <v>231684</v>
      </c>
      <c r="I1736" t="s">
        <v>2710</v>
      </c>
      <c r="J1736" t="s">
        <v>452</v>
      </c>
      <c r="K1736">
        <v>87</v>
      </c>
      <c r="L1736">
        <v>8847700</v>
      </c>
      <c r="M1736">
        <v>2</v>
      </c>
      <c r="N1736">
        <v>2530960</v>
      </c>
    </row>
    <row r="1737" spans="6:14" x14ac:dyDescent="0.2">
      <c r="F1737" s="3">
        <v>23168</v>
      </c>
      <c r="G1737">
        <v>5</v>
      </c>
      <c r="H1737" t="str">
        <f t="shared" si="31"/>
        <v>231685</v>
      </c>
      <c r="I1737" t="s">
        <v>2710</v>
      </c>
      <c r="J1737" t="s">
        <v>452</v>
      </c>
      <c r="K1737">
        <v>123</v>
      </c>
      <c r="L1737">
        <v>30875130</v>
      </c>
      <c r="M1737">
        <v>1</v>
      </c>
      <c r="N1737">
        <v>1196880</v>
      </c>
    </row>
    <row r="1738" spans="6:14" x14ac:dyDescent="0.2">
      <c r="F1738" s="3">
        <v>23182</v>
      </c>
      <c r="G1738">
        <v>0</v>
      </c>
      <c r="H1738" t="str">
        <f t="shared" si="31"/>
        <v>231820</v>
      </c>
      <c r="I1738" t="s">
        <v>2707</v>
      </c>
      <c r="J1738" t="s">
        <v>453</v>
      </c>
      <c r="K1738">
        <v>184</v>
      </c>
      <c r="L1738">
        <v>389475720</v>
      </c>
      <c r="M1738">
        <v>24</v>
      </c>
      <c r="N1738">
        <v>139268150</v>
      </c>
    </row>
    <row r="1739" spans="6:14" x14ac:dyDescent="0.2">
      <c r="F1739" s="3">
        <v>23182</v>
      </c>
      <c r="G1739">
        <v>1</v>
      </c>
      <c r="H1739" t="str">
        <f t="shared" si="31"/>
        <v>231821</v>
      </c>
      <c r="I1739" t="s">
        <v>2707</v>
      </c>
      <c r="J1739" t="s">
        <v>453</v>
      </c>
      <c r="K1739">
        <v>1093</v>
      </c>
      <c r="L1739">
        <v>423394660</v>
      </c>
      <c r="M1739">
        <v>7</v>
      </c>
      <c r="N1739">
        <v>26049300</v>
      </c>
    </row>
    <row r="1740" spans="6:14" x14ac:dyDescent="0.2">
      <c r="F1740" s="3">
        <v>23182</v>
      </c>
      <c r="G1740">
        <v>2</v>
      </c>
      <c r="H1740" t="str">
        <f t="shared" si="31"/>
        <v>231822</v>
      </c>
      <c r="I1740" t="s">
        <v>2707</v>
      </c>
      <c r="J1740" t="s">
        <v>453</v>
      </c>
      <c r="K1740">
        <v>610</v>
      </c>
      <c r="L1740">
        <v>597458760</v>
      </c>
      <c r="M1740">
        <v>19</v>
      </c>
      <c r="N1740">
        <v>133447050</v>
      </c>
    </row>
    <row r="1741" spans="6:14" x14ac:dyDescent="0.2">
      <c r="F1741" s="3">
        <v>23182</v>
      </c>
      <c r="G1741">
        <v>3</v>
      </c>
      <c r="H1741" t="str">
        <f t="shared" si="31"/>
        <v>231823</v>
      </c>
      <c r="I1741" t="s">
        <v>2707</v>
      </c>
      <c r="J1741" t="s">
        <v>453</v>
      </c>
      <c r="K1741">
        <v>977</v>
      </c>
      <c r="L1741">
        <v>1059445590</v>
      </c>
      <c r="M1741">
        <v>17</v>
      </c>
      <c r="N1741">
        <v>145927600</v>
      </c>
    </row>
    <row r="1742" spans="6:14" x14ac:dyDescent="0.2">
      <c r="F1742" s="3">
        <v>23182</v>
      </c>
      <c r="G1742">
        <v>4</v>
      </c>
      <c r="H1742" t="str">
        <f t="shared" si="31"/>
        <v>231824</v>
      </c>
      <c r="I1742" t="s">
        <v>2707</v>
      </c>
      <c r="J1742" t="s">
        <v>453</v>
      </c>
      <c r="K1742">
        <v>1194</v>
      </c>
      <c r="L1742">
        <v>2076199855</v>
      </c>
      <c r="M1742">
        <v>23</v>
      </c>
      <c r="N1742">
        <v>131175500</v>
      </c>
    </row>
    <row r="1743" spans="6:14" x14ac:dyDescent="0.2">
      <c r="F1743" s="3">
        <v>23182</v>
      </c>
      <c r="G1743">
        <v>5</v>
      </c>
      <c r="H1743" t="str">
        <f t="shared" si="31"/>
        <v>231825</v>
      </c>
      <c r="I1743" t="s">
        <v>2707</v>
      </c>
      <c r="J1743" t="s">
        <v>453</v>
      </c>
      <c r="K1743">
        <v>1536</v>
      </c>
      <c r="L1743">
        <v>5353575405</v>
      </c>
      <c r="M1743">
        <v>98</v>
      </c>
      <c r="N1743">
        <v>653734800</v>
      </c>
    </row>
    <row r="1744" spans="6:14" x14ac:dyDescent="0.2">
      <c r="F1744" s="3">
        <v>23189</v>
      </c>
      <c r="G1744">
        <v>0</v>
      </c>
      <c r="H1744" t="str">
        <f t="shared" si="31"/>
        <v>231890</v>
      </c>
      <c r="I1744" t="s">
        <v>2708</v>
      </c>
      <c r="J1744" t="s">
        <v>454</v>
      </c>
      <c r="K1744">
        <v>40</v>
      </c>
      <c r="L1744">
        <v>3844640</v>
      </c>
    </row>
    <row r="1745" spans="6:14" x14ac:dyDescent="0.2">
      <c r="F1745" s="3">
        <v>23189</v>
      </c>
      <c r="G1745">
        <v>1</v>
      </c>
      <c r="H1745" t="str">
        <f t="shared" si="31"/>
        <v>231891</v>
      </c>
      <c r="I1745" t="s">
        <v>2708</v>
      </c>
      <c r="J1745" t="s">
        <v>454</v>
      </c>
      <c r="K1745">
        <v>678</v>
      </c>
      <c r="L1745">
        <v>301927150</v>
      </c>
      <c r="M1745">
        <v>4</v>
      </c>
      <c r="N1745">
        <v>1341120</v>
      </c>
    </row>
    <row r="1746" spans="6:14" x14ac:dyDescent="0.2">
      <c r="F1746" s="3">
        <v>23189</v>
      </c>
      <c r="G1746">
        <v>2</v>
      </c>
      <c r="H1746" t="str">
        <f t="shared" si="31"/>
        <v>231892</v>
      </c>
      <c r="I1746" t="s">
        <v>2708</v>
      </c>
      <c r="J1746" t="s">
        <v>454</v>
      </c>
      <c r="K1746">
        <v>867</v>
      </c>
      <c r="L1746">
        <v>267582220</v>
      </c>
      <c r="M1746">
        <v>3</v>
      </c>
      <c r="N1746">
        <v>5633040</v>
      </c>
    </row>
    <row r="1747" spans="6:14" x14ac:dyDescent="0.2">
      <c r="F1747" s="3">
        <v>23189</v>
      </c>
      <c r="G1747">
        <v>3</v>
      </c>
      <c r="H1747" t="str">
        <f t="shared" si="31"/>
        <v>231893</v>
      </c>
      <c r="I1747" t="s">
        <v>2708</v>
      </c>
      <c r="J1747" t="s">
        <v>454</v>
      </c>
      <c r="K1747">
        <v>1076</v>
      </c>
      <c r="L1747">
        <v>541402130</v>
      </c>
      <c r="M1747">
        <v>7</v>
      </c>
      <c r="N1747">
        <v>17319520</v>
      </c>
    </row>
    <row r="1748" spans="6:14" x14ac:dyDescent="0.2">
      <c r="F1748" s="3">
        <v>23189</v>
      </c>
      <c r="G1748">
        <v>4</v>
      </c>
      <c r="H1748" t="str">
        <f t="shared" si="31"/>
        <v>231894</v>
      </c>
      <c r="I1748" t="s">
        <v>2708</v>
      </c>
      <c r="J1748" t="s">
        <v>454</v>
      </c>
      <c r="K1748">
        <v>1022</v>
      </c>
      <c r="L1748">
        <v>823327500</v>
      </c>
      <c r="M1748">
        <v>6</v>
      </c>
      <c r="N1748">
        <v>21727760</v>
      </c>
    </row>
    <row r="1749" spans="6:14" x14ac:dyDescent="0.2">
      <c r="F1749" s="3">
        <v>23189</v>
      </c>
      <c r="G1749">
        <v>5</v>
      </c>
      <c r="H1749" t="str">
        <f t="shared" si="31"/>
        <v>231895</v>
      </c>
      <c r="I1749" t="s">
        <v>2708</v>
      </c>
      <c r="J1749" t="s">
        <v>454</v>
      </c>
      <c r="K1749">
        <v>1491</v>
      </c>
      <c r="L1749">
        <v>3115918140</v>
      </c>
      <c r="M1749">
        <v>52</v>
      </c>
      <c r="N1749">
        <v>203237520</v>
      </c>
    </row>
    <row r="1750" spans="6:14" x14ac:dyDescent="0.2">
      <c r="F1750" s="3">
        <v>23300</v>
      </c>
      <c r="G1750">
        <v>0</v>
      </c>
      <c r="H1750" t="str">
        <f t="shared" si="31"/>
        <v>233000</v>
      </c>
      <c r="I1750" t="s">
        <v>2712</v>
      </c>
      <c r="J1750" t="s">
        <v>455</v>
      </c>
      <c r="K1750">
        <v>19</v>
      </c>
      <c r="L1750">
        <v>8331870</v>
      </c>
    </row>
    <row r="1751" spans="6:14" x14ac:dyDescent="0.2">
      <c r="F1751" s="3">
        <v>23300</v>
      </c>
      <c r="G1751">
        <v>1</v>
      </c>
      <c r="H1751" t="str">
        <f t="shared" si="31"/>
        <v>233001</v>
      </c>
      <c r="I1751" t="s">
        <v>2712</v>
      </c>
      <c r="J1751" t="s">
        <v>455</v>
      </c>
      <c r="K1751">
        <v>164</v>
      </c>
      <c r="L1751">
        <v>76164880</v>
      </c>
      <c r="M1751">
        <v>1</v>
      </c>
      <c r="N1751">
        <v>977760</v>
      </c>
    </row>
    <row r="1752" spans="6:14" x14ac:dyDescent="0.2">
      <c r="F1752" s="3">
        <v>23300</v>
      </c>
      <c r="G1752">
        <v>2</v>
      </c>
      <c r="H1752" t="str">
        <f t="shared" si="31"/>
        <v>233002</v>
      </c>
      <c r="I1752" t="s">
        <v>2712</v>
      </c>
      <c r="J1752" t="s">
        <v>455</v>
      </c>
      <c r="K1752">
        <v>202</v>
      </c>
      <c r="L1752">
        <v>135627670</v>
      </c>
      <c r="M1752">
        <v>3</v>
      </c>
      <c r="N1752">
        <v>10513170</v>
      </c>
    </row>
    <row r="1753" spans="6:14" x14ac:dyDescent="0.2">
      <c r="F1753" s="3">
        <v>23300</v>
      </c>
      <c r="G1753">
        <v>3</v>
      </c>
      <c r="H1753" t="str">
        <f t="shared" si="31"/>
        <v>233003</v>
      </c>
      <c r="I1753" t="s">
        <v>2712</v>
      </c>
      <c r="J1753" t="s">
        <v>455</v>
      </c>
      <c r="K1753">
        <v>114</v>
      </c>
      <c r="L1753">
        <v>68121460</v>
      </c>
      <c r="M1753">
        <v>4</v>
      </c>
      <c r="N1753">
        <v>5739210</v>
      </c>
    </row>
    <row r="1754" spans="6:14" x14ac:dyDescent="0.2">
      <c r="F1754" s="3">
        <v>23300</v>
      </c>
      <c r="G1754">
        <v>4</v>
      </c>
      <c r="H1754" t="str">
        <f t="shared" si="31"/>
        <v>233004</v>
      </c>
      <c r="I1754" t="s">
        <v>2712</v>
      </c>
      <c r="J1754" t="s">
        <v>455</v>
      </c>
      <c r="K1754">
        <v>105</v>
      </c>
      <c r="L1754">
        <v>72545160</v>
      </c>
      <c r="M1754">
        <v>2</v>
      </c>
      <c r="N1754">
        <v>5886270</v>
      </c>
    </row>
    <row r="1755" spans="6:14" x14ac:dyDescent="0.2">
      <c r="F1755" s="3">
        <v>23300</v>
      </c>
      <c r="G1755">
        <v>5</v>
      </c>
      <c r="H1755" t="str">
        <f t="shared" si="31"/>
        <v>233005</v>
      </c>
      <c r="I1755" t="s">
        <v>2712</v>
      </c>
      <c r="J1755" t="s">
        <v>455</v>
      </c>
      <c r="K1755">
        <v>354</v>
      </c>
      <c r="L1755">
        <v>279316540</v>
      </c>
      <c r="M1755">
        <v>16</v>
      </c>
      <c r="N1755">
        <v>47068830</v>
      </c>
    </row>
    <row r="1756" spans="6:14" x14ac:dyDescent="0.2">
      <c r="F1756" s="3">
        <v>23350</v>
      </c>
      <c r="G1756">
        <v>0</v>
      </c>
      <c r="H1756" t="str">
        <f t="shared" si="31"/>
        <v>233500</v>
      </c>
      <c r="I1756" t="s">
        <v>2707</v>
      </c>
      <c r="J1756" t="s">
        <v>456</v>
      </c>
      <c r="K1756">
        <v>136</v>
      </c>
      <c r="L1756">
        <v>68333000</v>
      </c>
    </row>
    <row r="1757" spans="6:14" x14ac:dyDescent="0.2">
      <c r="F1757" s="3">
        <v>23350</v>
      </c>
      <c r="G1757">
        <v>1</v>
      </c>
      <c r="H1757" t="str">
        <f t="shared" si="31"/>
        <v>233501</v>
      </c>
      <c r="I1757" t="s">
        <v>2707</v>
      </c>
      <c r="J1757" t="s">
        <v>456</v>
      </c>
      <c r="K1757">
        <v>500</v>
      </c>
      <c r="L1757">
        <v>184217000</v>
      </c>
      <c r="M1757">
        <v>10</v>
      </c>
      <c r="N1757">
        <v>379262100</v>
      </c>
    </row>
    <row r="1758" spans="6:14" x14ac:dyDescent="0.2">
      <c r="F1758" s="3">
        <v>23350</v>
      </c>
      <c r="G1758">
        <v>2</v>
      </c>
      <c r="H1758" t="str">
        <f t="shared" si="31"/>
        <v>233502</v>
      </c>
      <c r="I1758" t="s">
        <v>2707</v>
      </c>
      <c r="J1758" t="s">
        <v>456</v>
      </c>
      <c r="K1758">
        <v>564</v>
      </c>
      <c r="L1758">
        <v>275285750</v>
      </c>
      <c r="M1758">
        <v>7</v>
      </c>
      <c r="N1758">
        <v>21456725</v>
      </c>
    </row>
    <row r="1759" spans="6:14" x14ac:dyDescent="0.2">
      <c r="F1759" s="3">
        <v>23350</v>
      </c>
      <c r="G1759">
        <v>3</v>
      </c>
      <c r="H1759" t="str">
        <f t="shared" si="31"/>
        <v>233503</v>
      </c>
      <c r="I1759" t="s">
        <v>2707</v>
      </c>
      <c r="J1759" t="s">
        <v>456</v>
      </c>
      <c r="K1759">
        <v>501</v>
      </c>
      <c r="L1759">
        <v>399759300</v>
      </c>
      <c r="M1759">
        <v>31</v>
      </c>
      <c r="N1759">
        <v>96288075</v>
      </c>
    </row>
    <row r="1760" spans="6:14" x14ac:dyDescent="0.2">
      <c r="F1760" s="3">
        <v>23350</v>
      </c>
      <c r="G1760">
        <v>4</v>
      </c>
      <c r="H1760" t="str">
        <f t="shared" si="31"/>
        <v>233504</v>
      </c>
      <c r="I1760" t="s">
        <v>2707</v>
      </c>
      <c r="J1760" t="s">
        <v>456</v>
      </c>
      <c r="K1760">
        <v>428</v>
      </c>
      <c r="L1760">
        <v>354848830</v>
      </c>
      <c r="M1760">
        <v>17</v>
      </c>
      <c r="N1760">
        <v>133272225</v>
      </c>
    </row>
    <row r="1761" spans="6:14" x14ac:dyDescent="0.2">
      <c r="F1761" s="3">
        <v>23350</v>
      </c>
      <c r="G1761">
        <v>5</v>
      </c>
      <c r="H1761" t="str">
        <f t="shared" si="31"/>
        <v>233505</v>
      </c>
      <c r="I1761" t="s">
        <v>2707</v>
      </c>
      <c r="J1761" t="s">
        <v>456</v>
      </c>
      <c r="K1761">
        <v>373</v>
      </c>
      <c r="L1761">
        <v>479075000</v>
      </c>
      <c r="M1761">
        <v>105</v>
      </c>
      <c r="N1761">
        <v>751096925</v>
      </c>
    </row>
    <row r="1762" spans="6:14" x14ac:dyDescent="0.2">
      <c r="F1762" s="3">
        <v>23417</v>
      </c>
      <c r="G1762">
        <v>0</v>
      </c>
      <c r="H1762" t="str">
        <f t="shared" si="31"/>
        <v>234170</v>
      </c>
      <c r="I1762" t="s">
        <v>2708</v>
      </c>
      <c r="J1762" t="s">
        <v>457</v>
      </c>
      <c r="K1762">
        <v>44</v>
      </c>
      <c r="L1762">
        <v>75066810</v>
      </c>
      <c r="M1762">
        <v>2</v>
      </c>
      <c r="N1762">
        <v>4954720</v>
      </c>
    </row>
    <row r="1763" spans="6:14" x14ac:dyDescent="0.2">
      <c r="F1763" s="3">
        <v>23417</v>
      </c>
      <c r="G1763">
        <v>1</v>
      </c>
      <c r="H1763" t="str">
        <f t="shared" si="31"/>
        <v>234171</v>
      </c>
      <c r="I1763" t="s">
        <v>2708</v>
      </c>
      <c r="J1763" t="s">
        <v>457</v>
      </c>
      <c r="K1763">
        <v>1096</v>
      </c>
      <c r="L1763">
        <v>313047310</v>
      </c>
      <c r="M1763">
        <v>5</v>
      </c>
      <c r="N1763">
        <v>25154320</v>
      </c>
    </row>
    <row r="1764" spans="6:14" x14ac:dyDescent="0.2">
      <c r="F1764" s="3">
        <v>23417</v>
      </c>
      <c r="G1764">
        <v>2</v>
      </c>
      <c r="H1764" t="str">
        <f t="shared" si="31"/>
        <v>234172</v>
      </c>
      <c r="I1764" t="s">
        <v>2708</v>
      </c>
      <c r="J1764" t="s">
        <v>457</v>
      </c>
      <c r="K1764">
        <v>1940</v>
      </c>
      <c r="L1764">
        <v>659406630</v>
      </c>
      <c r="M1764">
        <v>3</v>
      </c>
      <c r="N1764">
        <v>12281360</v>
      </c>
    </row>
    <row r="1765" spans="6:14" x14ac:dyDescent="0.2">
      <c r="F1765" s="3">
        <v>23417</v>
      </c>
      <c r="G1765">
        <v>3</v>
      </c>
      <c r="H1765" t="str">
        <f t="shared" si="31"/>
        <v>234173</v>
      </c>
      <c r="I1765" t="s">
        <v>2708</v>
      </c>
      <c r="J1765" t="s">
        <v>457</v>
      </c>
      <c r="K1765">
        <v>2148</v>
      </c>
      <c r="L1765">
        <v>1687674640</v>
      </c>
      <c r="M1765">
        <v>24</v>
      </c>
      <c r="N1765">
        <v>257405600</v>
      </c>
    </row>
    <row r="1766" spans="6:14" x14ac:dyDescent="0.2">
      <c r="F1766" s="3">
        <v>23417</v>
      </c>
      <c r="G1766">
        <v>4</v>
      </c>
      <c r="H1766" t="str">
        <f t="shared" si="31"/>
        <v>234174</v>
      </c>
      <c r="I1766" t="s">
        <v>2708</v>
      </c>
      <c r="J1766" t="s">
        <v>457</v>
      </c>
      <c r="K1766">
        <v>2243</v>
      </c>
      <c r="L1766">
        <v>3375477753.1999998</v>
      </c>
      <c r="M1766">
        <v>48</v>
      </c>
      <c r="N1766">
        <v>378523840</v>
      </c>
    </row>
    <row r="1767" spans="6:14" x14ac:dyDescent="0.2">
      <c r="F1767" s="3">
        <v>23417</v>
      </c>
      <c r="G1767">
        <v>5</v>
      </c>
      <c r="H1767" t="str">
        <f t="shared" si="31"/>
        <v>234175</v>
      </c>
      <c r="I1767" t="s">
        <v>2708</v>
      </c>
      <c r="J1767" t="s">
        <v>457</v>
      </c>
      <c r="K1767">
        <v>1631</v>
      </c>
      <c r="L1767">
        <v>7816266050</v>
      </c>
      <c r="M1767">
        <v>352</v>
      </c>
      <c r="N1767">
        <v>4155195760</v>
      </c>
    </row>
    <row r="1768" spans="6:14" x14ac:dyDescent="0.2">
      <c r="F1768" s="3">
        <v>23419</v>
      </c>
      <c r="G1768">
        <v>0</v>
      </c>
      <c r="H1768" t="str">
        <f t="shared" si="31"/>
        <v>234190</v>
      </c>
      <c r="I1768" t="s">
        <v>2710</v>
      </c>
      <c r="J1768" t="s">
        <v>458</v>
      </c>
      <c r="K1768">
        <v>6</v>
      </c>
      <c r="L1768">
        <v>1341490</v>
      </c>
    </row>
    <row r="1769" spans="6:14" x14ac:dyDescent="0.2">
      <c r="F1769" s="3">
        <v>23419</v>
      </c>
      <c r="G1769">
        <v>1</v>
      </c>
      <c r="H1769" t="str">
        <f t="shared" si="31"/>
        <v>234191</v>
      </c>
      <c r="I1769" t="s">
        <v>2710</v>
      </c>
      <c r="J1769" t="s">
        <v>458</v>
      </c>
      <c r="K1769">
        <v>118</v>
      </c>
      <c r="L1769">
        <v>15512500</v>
      </c>
      <c r="M1769">
        <v>1</v>
      </c>
      <c r="N1769">
        <v>598640</v>
      </c>
    </row>
    <row r="1770" spans="6:14" x14ac:dyDescent="0.2">
      <c r="F1770" s="3">
        <v>23419</v>
      </c>
      <c r="G1770">
        <v>2</v>
      </c>
      <c r="H1770" t="str">
        <f t="shared" si="31"/>
        <v>234192</v>
      </c>
      <c r="I1770" t="s">
        <v>2710</v>
      </c>
      <c r="J1770" t="s">
        <v>458</v>
      </c>
      <c r="K1770">
        <v>204</v>
      </c>
      <c r="L1770">
        <v>54476360</v>
      </c>
      <c r="M1770">
        <v>1</v>
      </c>
      <c r="N1770">
        <v>917920</v>
      </c>
    </row>
    <row r="1771" spans="6:14" x14ac:dyDescent="0.2">
      <c r="F1771" s="3">
        <v>23419</v>
      </c>
      <c r="G1771">
        <v>3</v>
      </c>
      <c r="H1771" t="str">
        <f t="shared" si="31"/>
        <v>234193</v>
      </c>
      <c r="I1771" t="s">
        <v>2710</v>
      </c>
      <c r="J1771" t="s">
        <v>458</v>
      </c>
      <c r="K1771">
        <v>41</v>
      </c>
      <c r="L1771">
        <v>20375840</v>
      </c>
      <c r="M1771">
        <v>1</v>
      </c>
      <c r="N1771">
        <v>766560</v>
      </c>
    </row>
    <row r="1772" spans="6:14" x14ac:dyDescent="0.2">
      <c r="F1772" s="3">
        <v>23419</v>
      </c>
      <c r="G1772">
        <v>4</v>
      </c>
      <c r="H1772" t="str">
        <f t="shared" si="31"/>
        <v>234194</v>
      </c>
      <c r="I1772" t="s">
        <v>2710</v>
      </c>
      <c r="J1772" t="s">
        <v>458</v>
      </c>
      <c r="K1772">
        <v>125</v>
      </c>
      <c r="L1772">
        <v>128029120</v>
      </c>
    </row>
    <row r="1773" spans="6:14" x14ac:dyDescent="0.2">
      <c r="F1773" s="3">
        <v>23419</v>
      </c>
      <c r="G1773">
        <v>5</v>
      </c>
      <c r="H1773" t="str">
        <f t="shared" si="31"/>
        <v>234195</v>
      </c>
      <c r="I1773" t="s">
        <v>2710</v>
      </c>
      <c r="J1773" t="s">
        <v>458</v>
      </c>
      <c r="K1773">
        <v>130</v>
      </c>
      <c r="L1773">
        <v>177739360</v>
      </c>
      <c r="M1773">
        <v>18</v>
      </c>
      <c r="N1773">
        <v>87012600</v>
      </c>
    </row>
    <row r="1774" spans="6:14" x14ac:dyDescent="0.2">
      <c r="F1774" s="3">
        <v>23464</v>
      </c>
      <c r="G1774">
        <v>0</v>
      </c>
      <c r="H1774" t="str">
        <f t="shared" si="31"/>
        <v>234640</v>
      </c>
      <c r="I1774" t="s">
        <v>2708</v>
      </c>
      <c r="J1774" t="s">
        <v>459</v>
      </c>
      <c r="K1774">
        <v>37</v>
      </c>
      <c r="L1774">
        <v>35198450</v>
      </c>
    </row>
    <row r="1775" spans="6:14" x14ac:dyDescent="0.2">
      <c r="F1775" s="3">
        <v>23464</v>
      </c>
      <c r="G1775">
        <v>1</v>
      </c>
      <c r="H1775" t="str">
        <f t="shared" si="31"/>
        <v>234641</v>
      </c>
      <c r="I1775" t="s">
        <v>2708</v>
      </c>
      <c r="J1775" t="s">
        <v>459</v>
      </c>
      <c r="K1775">
        <v>462</v>
      </c>
      <c r="L1775">
        <v>194826360</v>
      </c>
      <c r="M1775">
        <v>3</v>
      </c>
      <c r="N1775">
        <v>7872960</v>
      </c>
    </row>
    <row r="1776" spans="6:14" x14ac:dyDescent="0.2">
      <c r="F1776" s="3">
        <v>23464</v>
      </c>
      <c r="G1776">
        <v>2</v>
      </c>
      <c r="H1776" t="str">
        <f t="shared" si="31"/>
        <v>234642</v>
      </c>
      <c r="I1776" t="s">
        <v>2708</v>
      </c>
      <c r="J1776" t="s">
        <v>459</v>
      </c>
      <c r="K1776">
        <v>157</v>
      </c>
      <c r="L1776">
        <v>98252430</v>
      </c>
      <c r="M1776">
        <v>1</v>
      </c>
      <c r="N1776">
        <v>1165040</v>
      </c>
    </row>
    <row r="1777" spans="6:14" x14ac:dyDescent="0.2">
      <c r="F1777" s="3">
        <v>23464</v>
      </c>
      <c r="G1777">
        <v>3</v>
      </c>
      <c r="H1777" t="str">
        <f t="shared" si="31"/>
        <v>234643</v>
      </c>
      <c r="I1777" t="s">
        <v>2708</v>
      </c>
      <c r="J1777" t="s">
        <v>459</v>
      </c>
      <c r="K1777">
        <v>407</v>
      </c>
      <c r="L1777">
        <v>322581740</v>
      </c>
      <c r="M1777">
        <v>4</v>
      </c>
      <c r="N1777">
        <v>17864480</v>
      </c>
    </row>
    <row r="1778" spans="6:14" x14ac:dyDescent="0.2">
      <c r="F1778" s="3">
        <v>23464</v>
      </c>
      <c r="G1778">
        <v>4</v>
      </c>
      <c r="H1778" t="str">
        <f t="shared" si="31"/>
        <v>234644</v>
      </c>
      <c r="I1778" t="s">
        <v>2708</v>
      </c>
      <c r="J1778" t="s">
        <v>459</v>
      </c>
      <c r="K1778">
        <v>456</v>
      </c>
      <c r="L1778">
        <v>222163330</v>
      </c>
      <c r="M1778">
        <v>6</v>
      </c>
      <c r="N1778">
        <v>9213840</v>
      </c>
    </row>
    <row r="1779" spans="6:14" x14ac:dyDescent="0.2">
      <c r="F1779" s="3">
        <v>23464</v>
      </c>
      <c r="G1779">
        <v>5</v>
      </c>
      <c r="H1779" t="str">
        <f t="shared" si="31"/>
        <v>234645</v>
      </c>
      <c r="I1779" t="s">
        <v>2708</v>
      </c>
      <c r="J1779" t="s">
        <v>459</v>
      </c>
      <c r="K1779">
        <v>490</v>
      </c>
      <c r="L1779">
        <v>358651270</v>
      </c>
      <c r="M1779">
        <v>19</v>
      </c>
      <c r="N1779">
        <v>29194480</v>
      </c>
    </row>
    <row r="1780" spans="6:14" x14ac:dyDescent="0.2">
      <c r="F1780" s="3">
        <v>23466</v>
      </c>
      <c r="G1780">
        <v>0</v>
      </c>
      <c r="H1780" t="str">
        <f t="shared" si="31"/>
        <v>234660</v>
      </c>
      <c r="I1780" t="s">
        <v>2708</v>
      </c>
      <c r="J1780" t="s">
        <v>460</v>
      </c>
      <c r="K1780">
        <v>26</v>
      </c>
      <c r="L1780">
        <v>4750080</v>
      </c>
      <c r="M1780">
        <v>6</v>
      </c>
      <c r="N1780">
        <v>92271200</v>
      </c>
    </row>
    <row r="1781" spans="6:14" x14ac:dyDescent="0.2">
      <c r="F1781" s="3">
        <v>23466</v>
      </c>
      <c r="G1781">
        <v>1</v>
      </c>
      <c r="H1781" t="str">
        <f t="shared" si="31"/>
        <v>234661</v>
      </c>
      <c r="I1781" t="s">
        <v>2708</v>
      </c>
      <c r="J1781" t="s">
        <v>460</v>
      </c>
      <c r="K1781">
        <v>1501</v>
      </c>
      <c r="L1781">
        <v>239286590</v>
      </c>
      <c r="M1781">
        <v>10</v>
      </c>
      <c r="N1781">
        <v>3820969920</v>
      </c>
    </row>
    <row r="1782" spans="6:14" x14ac:dyDescent="0.2">
      <c r="F1782" s="3">
        <v>23466</v>
      </c>
      <c r="G1782">
        <v>2</v>
      </c>
      <c r="H1782" t="str">
        <f t="shared" si="31"/>
        <v>234662</v>
      </c>
      <c r="I1782" t="s">
        <v>2708</v>
      </c>
      <c r="J1782" t="s">
        <v>460</v>
      </c>
      <c r="K1782">
        <v>2249</v>
      </c>
      <c r="L1782">
        <v>1415133180</v>
      </c>
      <c r="M1782">
        <v>32</v>
      </c>
      <c r="N1782">
        <v>274083520</v>
      </c>
    </row>
    <row r="1783" spans="6:14" x14ac:dyDescent="0.2">
      <c r="F1783" s="3">
        <v>23466</v>
      </c>
      <c r="G1783">
        <v>3</v>
      </c>
      <c r="H1783" t="str">
        <f t="shared" si="31"/>
        <v>234663</v>
      </c>
      <c r="I1783" t="s">
        <v>2708</v>
      </c>
      <c r="J1783" t="s">
        <v>460</v>
      </c>
      <c r="K1783">
        <v>2149</v>
      </c>
      <c r="L1783">
        <v>5353000290</v>
      </c>
      <c r="M1783">
        <v>43</v>
      </c>
      <c r="N1783">
        <v>657521600</v>
      </c>
    </row>
    <row r="1784" spans="6:14" x14ac:dyDescent="0.2">
      <c r="F1784" s="3">
        <v>23466</v>
      </c>
      <c r="G1784">
        <v>4</v>
      </c>
      <c r="H1784" t="str">
        <f t="shared" si="31"/>
        <v>234664</v>
      </c>
      <c r="I1784" t="s">
        <v>2708</v>
      </c>
      <c r="J1784" t="s">
        <v>460</v>
      </c>
      <c r="K1784">
        <v>3342</v>
      </c>
      <c r="L1784">
        <v>3267041830</v>
      </c>
      <c r="M1784">
        <v>105</v>
      </c>
      <c r="N1784">
        <v>598390000</v>
      </c>
    </row>
    <row r="1785" spans="6:14" x14ac:dyDescent="0.2">
      <c r="F1785" s="3">
        <v>23466</v>
      </c>
      <c r="G1785">
        <v>5</v>
      </c>
      <c r="H1785" t="str">
        <f t="shared" si="31"/>
        <v>234665</v>
      </c>
      <c r="I1785" t="s">
        <v>2708</v>
      </c>
      <c r="J1785" t="s">
        <v>460</v>
      </c>
      <c r="K1785">
        <v>3209</v>
      </c>
      <c r="L1785">
        <v>8499971142.5</v>
      </c>
      <c r="M1785">
        <v>452</v>
      </c>
      <c r="N1785">
        <v>3860579440</v>
      </c>
    </row>
    <row r="1786" spans="6:14" x14ac:dyDescent="0.2">
      <c r="F1786" s="3">
        <v>23500</v>
      </c>
      <c r="G1786">
        <v>1</v>
      </c>
      <c r="H1786" t="str">
        <f t="shared" si="31"/>
        <v>235001</v>
      </c>
      <c r="I1786" t="s">
        <v>2712</v>
      </c>
      <c r="J1786" t="s">
        <v>461</v>
      </c>
      <c r="K1786">
        <v>339</v>
      </c>
      <c r="L1786">
        <v>105433260</v>
      </c>
      <c r="M1786">
        <v>5</v>
      </c>
      <c r="N1786">
        <v>35252910</v>
      </c>
    </row>
    <row r="1787" spans="6:14" x14ac:dyDescent="0.2">
      <c r="F1787" s="3">
        <v>23500</v>
      </c>
      <c r="G1787">
        <v>2</v>
      </c>
      <c r="H1787" t="str">
        <f t="shared" si="31"/>
        <v>235002</v>
      </c>
      <c r="I1787" t="s">
        <v>2712</v>
      </c>
      <c r="J1787" t="s">
        <v>461</v>
      </c>
      <c r="K1787">
        <v>188</v>
      </c>
      <c r="L1787">
        <v>63859070</v>
      </c>
      <c r="M1787">
        <v>2</v>
      </c>
      <c r="N1787">
        <v>4137660</v>
      </c>
    </row>
    <row r="1788" spans="6:14" x14ac:dyDescent="0.2">
      <c r="F1788" s="3">
        <v>23500</v>
      </c>
      <c r="G1788">
        <v>3</v>
      </c>
      <c r="H1788" t="str">
        <f t="shared" si="31"/>
        <v>235003</v>
      </c>
      <c r="I1788" t="s">
        <v>2712</v>
      </c>
      <c r="J1788" t="s">
        <v>461</v>
      </c>
      <c r="K1788">
        <v>198</v>
      </c>
      <c r="L1788">
        <v>140093500</v>
      </c>
      <c r="M1788">
        <v>3</v>
      </c>
      <c r="N1788">
        <v>6212610</v>
      </c>
    </row>
    <row r="1789" spans="6:14" x14ac:dyDescent="0.2">
      <c r="F1789" s="3">
        <v>23500</v>
      </c>
      <c r="G1789">
        <v>4</v>
      </c>
      <c r="H1789" t="str">
        <f t="shared" si="31"/>
        <v>235004</v>
      </c>
      <c r="I1789" t="s">
        <v>2712</v>
      </c>
      <c r="J1789" t="s">
        <v>461</v>
      </c>
      <c r="K1789">
        <v>250</v>
      </c>
      <c r="L1789">
        <v>134902180</v>
      </c>
      <c r="M1789">
        <v>8</v>
      </c>
      <c r="N1789">
        <v>24521940</v>
      </c>
    </row>
    <row r="1790" spans="6:14" x14ac:dyDescent="0.2">
      <c r="F1790" s="3">
        <v>23500</v>
      </c>
      <c r="G1790">
        <v>5</v>
      </c>
      <c r="H1790" t="str">
        <f t="shared" si="31"/>
        <v>235005</v>
      </c>
      <c r="I1790" t="s">
        <v>2712</v>
      </c>
      <c r="J1790" t="s">
        <v>461</v>
      </c>
      <c r="K1790">
        <v>418</v>
      </c>
      <c r="L1790">
        <v>340126130</v>
      </c>
      <c r="M1790">
        <v>74</v>
      </c>
      <c r="N1790">
        <v>640490940</v>
      </c>
    </row>
    <row r="1791" spans="6:14" x14ac:dyDescent="0.2">
      <c r="F1791" s="3">
        <v>23555</v>
      </c>
      <c r="G1791">
        <v>0</v>
      </c>
      <c r="H1791" t="str">
        <f t="shared" si="31"/>
        <v>235550</v>
      </c>
      <c r="I1791" t="s">
        <v>2708</v>
      </c>
      <c r="J1791" t="s">
        <v>462</v>
      </c>
      <c r="K1791">
        <v>43</v>
      </c>
      <c r="L1791">
        <v>58930130</v>
      </c>
    </row>
    <row r="1792" spans="6:14" x14ac:dyDescent="0.2">
      <c r="F1792" s="3">
        <v>23555</v>
      </c>
      <c r="G1792">
        <v>1</v>
      </c>
      <c r="H1792" t="str">
        <f t="shared" si="31"/>
        <v>235551</v>
      </c>
      <c r="I1792" t="s">
        <v>2708</v>
      </c>
      <c r="J1792" t="s">
        <v>462</v>
      </c>
      <c r="K1792">
        <v>2663</v>
      </c>
      <c r="L1792">
        <v>1028515896</v>
      </c>
      <c r="M1792">
        <v>6</v>
      </c>
      <c r="N1792">
        <v>12995600</v>
      </c>
    </row>
    <row r="1793" spans="6:14" x14ac:dyDescent="0.2">
      <c r="F1793" s="3">
        <v>23555</v>
      </c>
      <c r="G1793">
        <v>2</v>
      </c>
      <c r="H1793" t="str">
        <f t="shared" si="31"/>
        <v>235552</v>
      </c>
      <c r="I1793" t="s">
        <v>2708</v>
      </c>
      <c r="J1793" t="s">
        <v>462</v>
      </c>
      <c r="K1793">
        <v>1758</v>
      </c>
      <c r="L1793">
        <v>1398283020</v>
      </c>
      <c r="M1793">
        <v>4</v>
      </c>
      <c r="N1793">
        <v>5762400</v>
      </c>
    </row>
    <row r="1794" spans="6:14" x14ac:dyDescent="0.2">
      <c r="F1794" s="3">
        <v>23555</v>
      </c>
      <c r="G1794">
        <v>3</v>
      </c>
      <c r="H1794" t="str">
        <f t="shared" si="31"/>
        <v>235553</v>
      </c>
      <c r="I1794" t="s">
        <v>2708</v>
      </c>
      <c r="J1794" t="s">
        <v>462</v>
      </c>
      <c r="K1794">
        <v>1690</v>
      </c>
      <c r="L1794">
        <v>1935459550</v>
      </c>
      <c r="M1794">
        <v>17</v>
      </c>
      <c r="N1794">
        <v>53462480</v>
      </c>
    </row>
    <row r="1795" spans="6:14" x14ac:dyDescent="0.2">
      <c r="F1795" s="3">
        <v>23555</v>
      </c>
      <c r="G1795">
        <v>4</v>
      </c>
      <c r="H1795" t="str">
        <f t="shared" ref="H1795:H1858" si="32">F1795&amp;G1795</f>
        <v>235554</v>
      </c>
      <c r="I1795" t="s">
        <v>2708</v>
      </c>
      <c r="J1795" t="s">
        <v>462</v>
      </c>
      <c r="K1795">
        <v>1461</v>
      </c>
      <c r="L1795">
        <v>3445916600</v>
      </c>
      <c r="M1795">
        <v>47</v>
      </c>
      <c r="N1795">
        <v>592362880</v>
      </c>
    </row>
    <row r="1796" spans="6:14" x14ac:dyDescent="0.2">
      <c r="F1796" s="3">
        <v>23555</v>
      </c>
      <c r="G1796">
        <v>5</v>
      </c>
      <c r="H1796" t="str">
        <f t="shared" si="32"/>
        <v>235555</v>
      </c>
      <c r="I1796" t="s">
        <v>2708</v>
      </c>
      <c r="J1796" t="s">
        <v>462</v>
      </c>
      <c r="K1796">
        <v>1305</v>
      </c>
      <c r="L1796">
        <v>8090363868.8000002</v>
      </c>
      <c r="M1796">
        <v>331</v>
      </c>
      <c r="N1796">
        <v>3510422480</v>
      </c>
    </row>
    <row r="1797" spans="6:14" x14ac:dyDescent="0.2">
      <c r="F1797" s="3">
        <v>23570</v>
      </c>
      <c r="G1797">
        <v>0</v>
      </c>
      <c r="H1797" t="str">
        <f t="shared" si="32"/>
        <v>235700</v>
      </c>
      <c r="I1797" t="s">
        <v>2710</v>
      </c>
      <c r="J1797" t="s">
        <v>463</v>
      </c>
      <c r="K1797">
        <v>1</v>
      </c>
      <c r="L1797">
        <v>23090580</v>
      </c>
    </row>
    <row r="1798" spans="6:14" x14ac:dyDescent="0.2">
      <c r="F1798" s="3">
        <v>23570</v>
      </c>
      <c r="G1798">
        <v>1</v>
      </c>
      <c r="H1798" t="str">
        <f t="shared" si="32"/>
        <v>235701</v>
      </c>
      <c r="I1798" t="s">
        <v>2710</v>
      </c>
      <c r="J1798" t="s">
        <v>463</v>
      </c>
      <c r="K1798">
        <v>349</v>
      </c>
      <c r="L1798">
        <v>247120960</v>
      </c>
      <c r="M1798">
        <v>1</v>
      </c>
      <c r="N1798">
        <v>413760</v>
      </c>
    </row>
    <row r="1799" spans="6:14" x14ac:dyDescent="0.2">
      <c r="F1799" s="3">
        <v>23570</v>
      </c>
      <c r="G1799">
        <v>2</v>
      </c>
      <c r="H1799" t="str">
        <f t="shared" si="32"/>
        <v>235702</v>
      </c>
      <c r="I1799" t="s">
        <v>2710</v>
      </c>
      <c r="J1799" t="s">
        <v>463</v>
      </c>
      <c r="K1799">
        <v>499</v>
      </c>
      <c r="L1799">
        <v>318207800</v>
      </c>
      <c r="M1799">
        <v>2</v>
      </c>
      <c r="N1799">
        <v>6278160</v>
      </c>
    </row>
    <row r="1800" spans="6:14" x14ac:dyDescent="0.2">
      <c r="F1800" s="3">
        <v>23570</v>
      </c>
      <c r="G1800">
        <v>3</v>
      </c>
      <c r="H1800" t="str">
        <f t="shared" si="32"/>
        <v>235703</v>
      </c>
      <c r="I1800" t="s">
        <v>2710</v>
      </c>
      <c r="J1800" t="s">
        <v>463</v>
      </c>
      <c r="K1800">
        <v>429</v>
      </c>
      <c r="L1800">
        <v>370331720</v>
      </c>
      <c r="M1800">
        <v>4</v>
      </c>
      <c r="N1800">
        <v>3172000</v>
      </c>
    </row>
    <row r="1801" spans="6:14" x14ac:dyDescent="0.2">
      <c r="F1801" s="3">
        <v>23570</v>
      </c>
      <c r="G1801">
        <v>4</v>
      </c>
      <c r="H1801" t="str">
        <f t="shared" si="32"/>
        <v>235704</v>
      </c>
      <c r="I1801" t="s">
        <v>2710</v>
      </c>
      <c r="J1801" t="s">
        <v>463</v>
      </c>
      <c r="K1801">
        <v>235</v>
      </c>
      <c r="L1801">
        <v>313059370</v>
      </c>
      <c r="M1801">
        <v>2</v>
      </c>
      <c r="N1801">
        <v>11459970</v>
      </c>
    </row>
    <row r="1802" spans="6:14" x14ac:dyDescent="0.2">
      <c r="F1802" s="3">
        <v>23570</v>
      </c>
      <c r="G1802">
        <v>5</v>
      </c>
      <c r="H1802" t="str">
        <f t="shared" si="32"/>
        <v>235705</v>
      </c>
      <c r="I1802" t="s">
        <v>2710</v>
      </c>
      <c r="J1802" t="s">
        <v>463</v>
      </c>
      <c r="K1802">
        <v>515</v>
      </c>
      <c r="L1802">
        <v>879662380</v>
      </c>
      <c r="M1802">
        <v>43</v>
      </c>
      <c r="N1802">
        <v>191113140</v>
      </c>
    </row>
    <row r="1803" spans="6:14" x14ac:dyDescent="0.2">
      <c r="F1803" s="3">
        <v>23574</v>
      </c>
      <c r="G1803">
        <v>1</v>
      </c>
      <c r="H1803" t="str">
        <f t="shared" si="32"/>
        <v>235741</v>
      </c>
      <c r="I1803" t="s">
        <v>2710</v>
      </c>
      <c r="J1803" t="s">
        <v>464</v>
      </c>
      <c r="K1803">
        <v>1</v>
      </c>
      <c r="L1803">
        <v>42367320</v>
      </c>
    </row>
    <row r="1804" spans="6:14" x14ac:dyDescent="0.2">
      <c r="F1804" s="3">
        <v>23574</v>
      </c>
      <c r="G1804">
        <v>2</v>
      </c>
      <c r="H1804" t="str">
        <f t="shared" si="32"/>
        <v>235742</v>
      </c>
      <c r="I1804" t="s">
        <v>2710</v>
      </c>
      <c r="J1804" t="s">
        <v>464</v>
      </c>
      <c r="K1804">
        <v>13</v>
      </c>
      <c r="L1804">
        <v>5686720</v>
      </c>
    </row>
    <row r="1805" spans="6:14" x14ac:dyDescent="0.2">
      <c r="F1805" s="3">
        <v>23574</v>
      </c>
      <c r="G1805">
        <v>3</v>
      </c>
      <c r="H1805" t="str">
        <f t="shared" si="32"/>
        <v>235743</v>
      </c>
      <c r="I1805" t="s">
        <v>2710</v>
      </c>
      <c r="J1805" t="s">
        <v>464</v>
      </c>
      <c r="K1805">
        <v>10</v>
      </c>
      <c r="L1805">
        <v>25541920</v>
      </c>
    </row>
    <row r="1806" spans="6:14" x14ac:dyDescent="0.2">
      <c r="F1806" s="3">
        <v>23574</v>
      </c>
      <c r="G1806">
        <v>4</v>
      </c>
      <c r="H1806" t="str">
        <f t="shared" si="32"/>
        <v>235744</v>
      </c>
      <c r="I1806" t="s">
        <v>2710</v>
      </c>
      <c r="J1806" t="s">
        <v>464</v>
      </c>
      <c r="K1806">
        <v>81</v>
      </c>
      <c r="L1806">
        <v>100311890</v>
      </c>
      <c r="M1806">
        <v>1</v>
      </c>
      <c r="N1806">
        <v>408640</v>
      </c>
    </row>
    <row r="1807" spans="6:14" x14ac:dyDescent="0.2">
      <c r="F1807" s="3">
        <v>23574</v>
      </c>
      <c r="G1807">
        <v>5</v>
      </c>
      <c r="H1807" t="str">
        <f t="shared" si="32"/>
        <v>235745</v>
      </c>
      <c r="I1807" t="s">
        <v>2710</v>
      </c>
      <c r="J1807" t="s">
        <v>464</v>
      </c>
      <c r="K1807">
        <v>700</v>
      </c>
      <c r="L1807">
        <v>654039360</v>
      </c>
      <c r="M1807">
        <v>29</v>
      </c>
      <c r="N1807">
        <v>108253920</v>
      </c>
    </row>
    <row r="1808" spans="6:14" x14ac:dyDescent="0.2">
      <c r="F1808" s="3">
        <v>23580</v>
      </c>
      <c r="G1808">
        <v>0</v>
      </c>
      <c r="H1808" t="str">
        <f t="shared" si="32"/>
        <v>235800</v>
      </c>
      <c r="I1808" t="s">
        <v>2714</v>
      </c>
      <c r="J1808" t="s">
        <v>465</v>
      </c>
      <c r="K1808">
        <v>19</v>
      </c>
      <c r="L1808">
        <v>16579695</v>
      </c>
    </row>
    <row r="1809" spans="6:14" x14ac:dyDescent="0.2">
      <c r="F1809" s="3">
        <v>23580</v>
      </c>
      <c r="G1809">
        <v>1</v>
      </c>
      <c r="H1809" t="str">
        <f t="shared" si="32"/>
        <v>235801</v>
      </c>
      <c r="I1809" t="s">
        <v>2714</v>
      </c>
      <c r="J1809" t="s">
        <v>465</v>
      </c>
      <c r="K1809">
        <v>356</v>
      </c>
      <c r="L1809">
        <v>174526055</v>
      </c>
      <c r="M1809">
        <v>2</v>
      </c>
      <c r="N1809">
        <v>1091840</v>
      </c>
    </row>
    <row r="1810" spans="6:14" x14ac:dyDescent="0.2">
      <c r="F1810" s="3">
        <v>23580</v>
      </c>
      <c r="G1810">
        <v>2</v>
      </c>
      <c r="H1810" t="str">
        <f t="shared" si="32"/>
        <v>235802</v>
      </c>
      <c r="I1810" t="s">
        <v>2714</v>
      </c>
      <c r="J1810" t="s">
        <v>465</v>
      </c>
      <c r="K1810">
        <v>205</v>
      </c>
      <c r="L1810">
        <v>152015569</v>
      </c>
    </row>
    <row r="1811" spans="6:14" x14ac:dyDescent="0.2">
      <c r="F1811" s="3">
        <v>23580</v>
      </c>
      <c r="G1811">
        <v>3</v>
      </c>
      <c r="H1811" t="str">
        <f t="shared" si="32"/>
        <v>235803</v>
      </c>
      <c r="I1811" t="s">
        <v>2714</v>
      </c>
      <c r="J1811" t="s">
        <v>465</v>
      </c>
      <c r="K1811">
        <v>600</v>
      </c>
      <c r="L1811">
        <v>506539703</v>
      </c>
      <c r="M1811">
        <v>8</v>
      </c>
      <c r="N1811">
        <v>115169192</v>
      </c>
    </row>
    <row r="1812" spans="6:14" x14ac:dyDescent="0.2">
      <c r="F1812" s="3">
        <v>23580</v>
      </c>
      <c r="G1812">
        <v>4</v>
      </c>
      <c r="H1812" t="str">
        <f t="shared" si="32"/>
        <v>235804</v>
      </c>
      <c r="I1812" t="s">
        <v>2714</v>
      </c>
      <c r="J1812" t="s">
        <v>465</v>
      </c>
      <c r="K1812">
        <v>728</v>
      </c>
      <c r="L1812">
        <v>682373857</v>
      </c>
      <c r="M1812">
        <v>13</v>
      </c>
      <c r="N1812">
        <v>70781873</v>
      </c>
    </row>
    <row r="1813" spans="6:14" x14ac:dyDescent="0.2">
      <c r="F1813" s="3">
        <v>23580</v>
      </c>
      <c r="G1813">
        <v>5</v>
      </c>
      <c r="H1813" t="str">
        <f t="shared" si="32"/>
        <v>235805</v>
      </c>
      <c r="I1813" t="s">
        <v>2714</v>
      </c>
      <c r="J1813" t="s">
        <v>465</v>
      </c>
      <c r="K1813">
        <v>956</v>
      </c>
      <c r="L1813">
        <v>2454293685</v>
      </c>
      <c r="M1813">
        <v>104</v>
      </c>
      <c r="N1813">
        <v>575704426</v>
      </c>
    </row>
    <row r="1814" spans="6:14" x14ac:dyDescent="0.2">
      <c r="F1814" s="3">
        <v>23586</v>
      </c>
      <c r="G1814">
        <v>0</v>
      </c>
      <c r="H1814" t="str">
        <f t="shared" si="32"/>
        <v>235860</v>
      </c>
      <c r="I1814" t="s">
        <v>2708</v>
      </c>
      <c r="J1814" t="s">
        <v>466</v>
      </c>
      <c r="K1814">
        <v>72</v>
      </c>
      <c r="L1814">
        <v>27485040</v>
      </c>
    </row>
    <row r="1815" spans="6:14" x14ac:dyDescent="0.2">
      <c r="F1815" s="3">
        <v>23586</v>
      </c>
      <c r="G1815">
        <v>1</v>
      </c>
      <c r="H1815" t="str">
        <f t="shared" si="32"/>
        <v>235861</v>
      </c>
      <c r="I1815" t="s">
        <v>2708</v>
      </c>
      <c r="J1815" t="s">
        <v>466</v>
      </c>
      <c r="K1815">
        <v>319</v>
      </c>
      <c r="L1815">
        <v>190411350</v>
      </c>
    </row>
    <row r="1816" spans="6:14" x14ac:dyDescent="0.2">
      <c r="F1816" s="3">
        <v>23586</v>
      </c>
      <c r="G1816">
        <v>2</v>
      </c>
      <c r="H1816" t="str">
        <f t="shared" si="32"/>
        <v>235862</v>
      </c>
      <c r="I1816" t="s">
        <v>2708</v>
      </c>
      <c r="J1816" t="s">
        <v>466</v>
      </c>
      <c r="K1816">
        <v>160</v>
      </c>
      <c r="L1816">
        <v>139630050</v>
      </c>
      <c r="M1816">
        <v>3</v>
      </c>
      <c r="N1816">
        <v>7349600</v>
      </c>
    </row>
    <row r="1817" spans="6:14" x14ac:dyDescent="0.2">
      <c r="F1817" s="3">
        <v>23586</v>
      </c>
      <c r="G1817">
        <v>3</v>
      </c>
      <c r="H1817" t="str">
        <f t="shared" si="32"/>
        <v>235863</v>
      </c>
      <c r="I1817" t="s">
        <v>2708</v>
      </c>
      <c r="J1817" t="s">
        <v>466</v>
      </c>
      <c r="K1817">
        <v>139</v>
      </c>
      <c r="L1817">
        <v>73951280</v>
      </c>
      <c r="M1817">
        <v>2</v>
      </c>
      <c r="N1817">
        <v>2280560</v>
      </c>
    </row>
    <row r="1818" spans="6:14" x14ac:dyDescent="0.2">
      <c r="F1818" s="3">
        <v>23586</v>
      </c>
      <c r="G1818">
        <v>4</v>
      </c>
      <c r="H1818" t="str">
        <f t="shared" si="32"/>
        <v>235864</v>
      </c>
      <c r="I1818" t="s">
        <v>2708</v>
      </c>
      <c r="J1818" t="s">
        <v>466</v>
      </c>
      <c r="K1818">
        <v>426</v>
      </c>
      <c r="L1818">
        <v>283094780</v>
      </c>
      <c r="M1818">
        <v>3</v>
      </c>
      <c r="N1818">
        <v>9891760</v>
      </c>
    </row>
    <row r="1819" spans="6:14" x14ac:dyDescent="0.2">
      <c r="F1819" s="3">
        <v>23586</v>
      </c>
      <c r="G1819">
        <v>5</v>
      </c>
      <c r="H1819" t="str">
        <f t="shared" si="32"/>
        <v>235865</v>
      </c>
      <c r="I1819" t="s">
        <v>2708</v>
      </c>
      <c r="J1819" t="s">
        <v>466</v>
      </c>
      <c r="K1819">
        <v>654</v>
      </c>
      <c r="L1819">
        <v>864590880</v>
      </c>
      <c r="M1819">
        <v>11</v>
      </c>
      <c r="N1819">
        <v>21326800</v>
      </c>
    </row>
    <row r="1820" spans="6:14" x14ac:dyDescent="0.2">
      <c r="F1820" s="3">
        <v>23660</v>
      </c>
      <c r="G1820">
        <v>0</v>
      </c>
      <c r="H1820" t="str">
        <f t="shared" si="32"/>
        <v>236600</v>
      </c>
      <c r="I1820" t="s">
        <v>2708</v>
      </c>
      <c r="J1820" t="s">
        <v>467</v>
      </c>
      <c r="K1820">
        <v>79</v>
      </c>
      <c r="L1820">
        <v>107011810</v>
      </c>
      <c r="M1820">
        <v>5</v>
      </c>
      <c r="N1820">
        <v>85827040</v>
      </c>
    </row>
    <row r="1821" spans="6:14" x14ac:dyDescent="0.2">
      <c r="F1821" s="3">
        <v>23660</v>
      </c>
      <c r="G1821">
        <v>1</v>
      </c>
      <c r="H1821" t="str">
        <f t="shared" si="32"/>
        <v>236601</v>
      </c>
      <c r="I1821" t="s">
        <v>2708</v>
      </c>
      <c r="J1821" t="s">
        <v>467</v>
      </c>
      <c r="K1821">
        <v>1159</v>
      </c>
      <c r="L1821">
        <v>469363360</v>
      </c>
      <c r="M1821">
        <v>5</v>
      </c>
      <c r="N1821">
        <v>64526240</v>
      </c>
    </row>
    <row r="1822" spans="6:14" x14ac:dyDescent="0.2">
      <c r="F1822" s="3">
        <v>23660</v>
      </c>
      <c r="G1822">
        <v>2</v>
      </c>
      <c r="H1822" t="str">
        <f t="shared" si="32"/>
        <v>236602</v>
      </c>
      <c r="I1822" t="s">
        <v>2708</v>
      </c>
      <c r="J1822" t="s">
        <v>467</v>
      </c>
      <c r="K1822">
        <v>1623</v>
      </c>
      <c r="L1822">
        <v>762017410</v>
      </c>
      <c r="M1822">
        <v>4</v>
      </c>
      <c r="N1822">
        <v>143757600</v>
      </c>
    </row>
    <row r="1823" spans="6:14" x14ac:dyDescent="0.2">
      <c r="F1823" s="3">
        <v>23660</v>
      </c>
      <c r="G1823">
        <v>3</v>
      </c>
      <c r="H1823" t="str">
        <f t="shared" si="32"/>
        <v>236603</v>
      </c>
      <c r="I1823" t="s">
        <v>2708</v>
      </c>
      <c r="J1823" t="s">
        <v>467</v>
      </c>
      <c r="K1823">
        <v>2147</v>
      </c>
      <c r="L1823">
        <v>1615742200</v>
      </c>
      <c r="M1823">
        <v>11</v>
      </c>
      <c r="N1823">
        <v>57991840</v>
      </c>
    </row>
    <row r="1824" spans="6:14" x14ac:dyDescent="0.2">
      <c r="F1824" s="3">
        <v>23660</v>
      </c>
      <c r="G1824">
        <v>4</v>
      </c>
      <c r="H1824" t="str">
        <f t="shared" si="32"/>
        <v>236604</v>
      </c>
      <c r="I1824" t="s">
        <v>2708</v>
      </c>
      <c r="J1824" t="s">
        <v>467</v>
      </c>
      <c r="K1824">
        <v>2996</v>
      </c>
      <c r="L1824">
        <v>3143777260</v>
      </c>
      <c r="M1824">
        <v>31</v>
      </c>
      <c r="N1824">
        <v>186206720</v>
      </c>
    </row>
    <row r="1825" spans="6:14" x14ac:dyDescent="0.2">
      <c r="F1825" s="3">
        <v>23660</v>
      </c>
      <c r="G1825">
        <v>5</v>
      </c>
      <c r="H1825" t="str">
        <f t="shared" si="32"/>
        <v>236605</v>
      </c>
      <c r="I1825" t="s">
        <v>2708</v>
      </c>
      <c r="J1825" t="s">
        <v>467</v>
      </c>
      <c r="K1825">
        <v>4971</v>
      </c>
      <c r="L1825">
        <v>14551506000</v>
      </c>
      <c r="M1825">
        <v>202</v>
      </c>
      <c r="N1825">
        <v>1296223520</v>
      </c>
    </row>
    <row r="1826" spans="6:14" x14ac:dyDescent="0.2">
      <c r="F1826" s="3">
        <v>23670</v>
      </c>
      <c r="G1826">
        <v>1</v>
      </c>
      <c r="H1826" t="str">
        <f t="shared" si="32"/>
        <v>236701</v>
      </c>
      <c r="I1826" t="s">
        <v>2708</v>
      </c>
      <c r="J1826" t="s">
        <v>468</v>
      </c>
      <c r="K1826">
        <v>296</v>
      </c>
      <c r="L1826">
        <v>83779020</v>
      </c>
    </row>
    <row r="1827" spans="6:14" x14ac:dyDescent="0.2">
      <c r="F1827" s="3">
        <v>23670</v>
      </c>
      <c r="G1827">
        <v>2</v>
      </c>
      <c r="H1827" t="str">
        <f t="shared" si="32"/>
        <v>236702</v>
      </c>
      <c r="I1827" t="s">
        <v>2708</v>
      </c>
      <c r="J1827" t="s">
        <v>468</v>
      </c>
      <c r="K1827">
        <v>325</v>
      </c>
      <c r="L1827">
        <v>161101730</v>
      </c>
    </row>
    <row r="1828" spans="6:14" x14ac:dyDescent="0.2">
      <c r="F1828" s="3">
        <v>23670</v>
      </c>
      <c r="G1828">
        <v>3</v>
      </c>
      <c r="H1828" t="str">
        <f t="shared" si="32"/>
        <v>236703</v>
      </c>
      <c r="I1828" t="s">
        <v>2708</v>
      </c>
      <c r="J1828" t="s">
        <v>468</v>
      </c>
      <c r="K1828">
        <v>420</v>
      </c>
      <c r="L1828">
        <v>531067940</v>
      </c>
      <c r="M1828">
        <v>5</v>
      </c>
      <c r="N1828">
        <v>20290880</v>
      </c>
    </row>
    <row r="1829" spans="6:14" x14ac:dyDescent="0.2">
      <c r="F1829" s="3">
        <v>23670</v>
      </c>
      <c r="G1829">
        <v>4</v>
      </c>
      <c r="H1829" t="str">
        <f t="shared" si="32"/>
        <v>236704</v>
      </c>
      <c r="I1829" t="s">
        <v>2708</v>
      </c>
      <c r="J1829" t="s">
        <v>468</v>
      </c>
      <c r="K1829">
        <v>442</v>
      </c>
      <c r="L1829">
        <v>477920530</v>
      </c>
      <c r="M1829">
        <v>13</v>
      </c>
      <c r="N1829">
        <v>58934960</v>
      </c>
    </row>
    <row r="1830" spans="6:14" x14ac:dyDescent="0.2">
      <c r="F1830" s="3">
        <v>23670</v>
      </c>
      <c r="G1830">
        <v>5</v>
      </c>
      <c r="H1830" t="str">
        <f t="shared" si="32"/>
        <v>236705</v>
      </c>
      <c r="I1830" t="s">
        <v>2708</v>
      </c>
      <c r="J1830" t="s">
        <v>468</v>
      </c>
      <c r="K1830">
        <v>361</v>
      </c>
      <c r="L1830">
        <v>661470920</v>
      </c>
      <c r="M1830">
        <v>19</v>
      </c>
      <c r="N1830">
        <v>66639680</v>
      </c>
    </row>
    <row r="1831" spans="6:14" x14ac:dyDescent="0.2">
      <c r="F1831" s="3">
        <v>23672</v>
      </c>
      <c r="G1831">
        <v>0</v>
      </c>
      <c r="H1831" t="str">
        <f t="shared" si="32"/>
        <v>236720</v>
      </c>
      <c r="I1831" t="s">
        <v>2708</v>
      </c>
      <c r="J1831" t="s">
        <v>469</v>
      </c>
      <c r="K1831">
        <v>251</v>
      </c>
      <c r="L1831">
        <v>411755610</v>
      </c>
      <c r="M1831">
        <v>2</v>
      </c>
      <c r="N1831">
        <v>14511520</v>
      </c>
    </row>
    <row r="1832" spans="6:14" x14ac:dyDescent="0.2">
      <c r="F1832" s="3">
        <v>23672</v>
      </c>
      <c r="G1832">
        <v>1</v>
      </c>
      <c r="H1832" t="str">
        <f t="shared" si="32"/>
        <v>236721</v>
      </c>
      <c r="I1832" t="s">
        <v>2708</v>
      </c>
      <c r="J1832" t="s">
        <v>469</v>
      </c>
      <c r="K1832">
        <v>461</v>
      </c>
      <c r="L1832">
        <v>263942020</v>
      </c>
      <c r="M1832">
        <v>1</v>
      </c>
      <c r="N1832">
        <v>28023920</v>
      </c>
    </row>
    <row r="1833" spans="6:14" x14ac:dyDescent="0.2">
      <c r="F1833" s="3">
        <v>23672</v>
      </c>
      <c r="G1833">
        <v>2</v>
      </c>
      <c r="H1833" t="str">
        <f t="shared" si="32"/>
        <v>236722</v>
      </c>
      <c r="I1833" t="s">
        <v>2708</v>
      </c>
      <c r="J1833" t="s">
        <v>469</v>
      </c>
      <c r="K1833">
        <v>686</v>
      </c>
      <c r="L1833">
        <v>525352800</v>
      </c>
      <c r="M1833">
        <v>1</v>
      </c>
      <c r="N1833">
        <v>273680</v>
      </c>
    </row>
    <row r="1834" spans="6:14" x14ac:dyDescent="0.2">
      <c r="F1834" s="3">
        <v>23672</v>
      </c>
      <c r="G1834">
        <v>3</v>
      </c>
      <c r="H1834" t="str">
        <f t="shared" si="32"/>
        <v>236723</v>
      </c>
      <c r="I1834" t="s">
        <v>2708</v>
      </c>
      <c r="J1834" t="s">
        <v>469</v>
      </c>
      <c r="K1834">
        <v>694</v>
      </c>
      <c r="L1834">
        <v>408347410</v>
      </c>
      <c r="M1834">
        <v>5</v>
      </c>
      <c r="N1834">
        <v>20998800</v>
      </c>
    </row>
    <row r="1835" spans="6:14" x14ac:dyDescent="0.2">
      <c r="F1835" s="3">
        <v>23672</v>
      </c>
      <c r="G1835">
        <v>4</v>
      </c>
      <c r="H1835" t="str">
        <f t="shared" si="32"/>
        <v>236724</v>
      </c>
      <c r="I1835" t="s">
        <v>2708</v>
      </c>
      <c r="J1835" t="s">
        <v>469</v>
      </c>
      <c r="K1835">
        <v>664</v>
      </c>
      <c r="L1835">
        <v>307394750</v>
      </c>
    </row>
    <row r="1836" spans="6:14" x14ac:dyDescent="0.2">
      <c r="F1836" s="3">
        <v>23672</v>
      </c>
      <c r="G1836">
        <v>5</v>
      </c>
      <c r="H1836" t="str">
        <f t="shared" si="32"/>
        <v>236725</v>
      </c>
      <c r="I1836" t="s">
        <v>2708</v>
      </c>
      <c r="J1836" t="s">
        <v>469</v>
      </c>
      <c r="K1836">
        <v>827</v>
      </c>
      <c r="L1836">
        <v>1298965226</v>
      </c>
      <c r="M1836">
        <v>30</v>
      </c>
      <c r="N1836">
        <v>172551520</v>
      </c>
    </row>
    <row r="1837" spans="6:14" x14ac:dyDescent="0.2">
      <c r="F1837" s="3">
        <v>23675</v>
      </c>
      <c r="G1837">
        <v>0</v>
      </c>
      <c r="H1837" t="str">
        <f t="shared" si="32"/>
        <v>236750</v>
      </c>
      <c r="I1837" t="s">
        <v>2708</v>
      </c>
      <c r="J1837" t="s">
        <v>470</v>
      </c>
      <c r="K1837">
        <v>188</v>
      </c>
      <c r="L1837">
        <v>84435080</v>
      </c>
    </row>
    <row r="1838" spans="6:14" x14ac:dyDescent="0.2">
      <c r="F1838" s="3">
        <v>23675</v>
      </c>
      <c r="G1838">
        <v>1</v>
      </c>
      <c r="H1838" t="str">
        <f t="shared" si="32"/>
        <v>236751</v>
      </c>
      <c r="I1838" t="s">
        <v>2708</v>
      </c>
      <c r="J1838" t="s">
        <v>470</v>
      </c>
      <c r="K1838">
        <v>85</v>
      </c>
      <c r="L1838">
        <v>256651100</v>
      </c>
      <c r="M1838">
        <v>4</v>
      </c>
      <c r="N1838">
        <v>9711120</v>
      </c>
    </row>
    <row r="1839" spans="6:14" x14ac:dyDescent="0.2">
      <c r="F1839" s="3">
        <v>23675</v>
      </c>
      <c r="G1839">
        <v>2</v>
      </c>
      <c r="H1839" t="str">
        <f t="shared" si="32"/>
        <v>236752</v>
      </c>
      <c r="I1839" t="s">
        <v>2708</v>
      </c>
      <c r="J1839" t="s">
        <v>470</v>
      </c>
      <c r="K1839">
        <v>493</v>
      </c>
      <c r="L1839">
        <v>157965670</v>
      </c>
      <c r="M1839">
        <v>3</v>
      </c>
      <c r="N1839">
        <v>5393360</v>
      </c>
    </row>
    <row r="1840" spans="6:14" x14ac:dyDescent="0.2">
      <c r="F1840" s="3">
        <v>23675</v>
      </c>
      <c r="G1840">
        <v>3</v>
      </c>
      <c r="H1840" t="str">
        <f t="shared" si="32"/>
        <v>236753</v>
      </c>
      <c r="I1840" t="s">
        <v>2708</v>
      </c>
      <c r="J1840" t="s">
        <v>470</v>
      </c>
      <c r="K1840">
        <v>243</v>
      </c>
      <c r="L1840">
        <v>84845460</v>
      </c>
      <c r="M1840">
        <v>2</v>
      </c>
      <c r="N1840">
        <v>4589840</v>
      </c>
    </row>
    <row r="1841" spans="6:14" x14ac:dyDescent="0.2">
      <c r="F1841" s="3">
        <v>23675</v>
      </c>
      <c r="G1841">
        <v>4</v>
      </c>
      <c r="H1841" t="str">
        <f t="shared" si="32"/>
        <v>236754</v>
      </c>
      <c r="I1841" t="s">
        <v>2708</v>
      </c>
      <c r="J1841" t="s">
        <v>470</v>
      </c>
      <c r="K1841">
        <v>553</v>
      </c>
      <c r="L1841">
        <v>265426190</v>
      </c>
      <c r="M1841">
        <v>12</v>
      </c>
      <c r="N1841">
        <v>50486160</v>
      </c>
    </row>
    <row r="1842" spans="6:14" x14ac:dyDescent="0.2">
      <c r="F1842" s="3">
        <v>23675</v>
      </c>
      <c r="G1842">
        <v>5</v>
      </c>
      <c r="H1842" t="str">
        <f t="shared" si="32"/>
        <v>236755</v>
      </c>
      <c r="I1842" t="s">
        <v>2708</v>
      </c>
      <c r="J1842" t="s">
        <v>470</v>
      </c>
      <c r="K1842">
        <v>856</v>
      </c>
      <c r="L1842">
        <v>909385840</v>
      </c>
      <c r="M1842">
        <v>27</v>
      </c>
      <c r="N1842">
        <v>114332080</v>
      </c>
    </row>
    <row r="1843" spans="6:14" x14ac:dyDescent="0.2">
      <c r="F1843" s="3">
        <v>23678</v>
      </c>
      <c r="G1843">
        <v>0</v>
      </c>
      <c r="H1843" t="str">
        <f t="shared" si="32"/>
        <v>236780</v>
      </c>
      <c r="I1843" t="s">
        <v>2710</v>
      </c>
      <c r="J1843" t="s">
        <v>471</v>
      </c>
      <c r="K1843">
        <v>80</v>
      </c>
      <c r="L1843">
        <v>23556940</v>
      </c>
    </row>
    <row r="1844" spans="6:14" x14ac:dyDescent="0.2">
      <c r="F1844" s="3">
        <v>23678</v>
      </c>
      <c r="G1844">
        <v>1</v>
      </c>
      <c r="H1844" t="str">
        <f t="shared" si="32"/>
        <v>236781</v>
      </c>
      <c r="I1844" t="s">
        <v>2710</v>
      </c>
      <c r="J1844" t="s">
        <v>471</v>
      </c>
      <c r="K1844">
        <v>86</v>
      </c>
      <c r="L1844">
        <v>23667280</v>
      </c>
    </row>
    <row r="1845" spans="6:14" x14ac:dyDescent="0.2">
      <c r="F1845" s="3">
        <v>23678</v>
      </c>
      <c r="G1845">
        <v>2</v>
      </c>
      <c r="H1845" t="str">
        <f t="shared" si="32"/>
        <v>236782</v>
      </c>
      <c r="I1845" t="s">
        <v>2710</v>
      </c>
      <c r="J1845" t="s">
        <v>471</v>
      </c>
      <c r="K1845">
        <v>50</v>
      </c>
      <c r="L1845">
        <v>22300020</v>
      </c>
      <c r="M1845">
        <v>2</v>
      </c>
      <c r="N1845">
        <v>5773280</v>
      </c>
    </row>
    <row r="1846" spans="6:14" x14ac:dyDescent="0.2">
      <c r="F1846" s="3">
        <v>23678</v>
      </c>
      <c r="G1846">
        <v>3</v>
      </c>
      <c r="H1846" t="str">
        <f t="shared" si="32"/>
        <v>236783</v>
      </c>
      <c r="I1846" t="s">
        <v>2710</v>
      </c>
      <c r="J1846" t="s">
        <v>471</v>
      </c>
      <c r="K1846">
        <v>43</v>
      </c>
      <c r="L1846">
        <v>12501720</v>
      </c>
    </row>
    <row r="1847" spans="6:14" x14ac:dyDescent="0.2">
      <c r="F1847" s="3">
        <v>23678</v>
      </c>
      <c r="G1847">
        <v>4</v>
      </c>
      <c r="H1847" t="str">
        <f t="shared" si="32"/>
        <v>236784</v>
      </c>
      <c r="I1847" t="s">
        <v>2710</v>
      </c>
      <c r="J1847" t="s">
        <v>471</v>
      </c>
      <c r="K1847">
        <v>191</v>
      </c>
      <c r="L1847">
        <v>93537160</v>
      </c>
      <c r="M1847">
        <v>4</v>
      </c>
      <c r="N1847">
        <v>9210800</v>
      </c>
    </row>
    <row r="1848" spans="6:14" x14ac:dyDescent="0.2">
      <c r="F1848" s="3">
        <v>23678</v>
      </c>
      <c r="G1848">
        <v>5</v>
      </c>
      <c r="H1848" t="str">
        <f t="shared" si="32"/>
        <v>236785</v>
      </c>
      <c r="I1848" t="s">
        <v>2710</v>
      </c>
      <c r="J1848" t="s">
        <v>471</v>
      </c>
      <c r="K1848">
        <v>398</v>
      </c>
      <c r="L1848">
        <v>350702610</v>
      </c>
      <c r="M1848">
        <v>6</v>
      </c>
      <c r="N1848">
        <v>16054560</v>
      </c>
    </row>
    <row r="1849" spans="6:14" x14ac:dyDescent="0.2">
      <c r="F1849" s="3">
        <v>23682</v>
      </c>
      <c r="G1849">
        <v>0</v>
      </c>
      <c r="H1849" t="str">
        <f t="shared" si="32"/>
        <v>236820</v>
      </c>
      <c r="I1849" t="s">
        <v>2714</v>
      </c>
      <c r="J1849" t="s">
        <v>472</v>
      </c>
      <c r="K1849">
        <v>84</v>
      </c>
      <c r="L1849">
        <v>17659980</v>
      </c>
      <c r="M1849">
        <v>1</v>
      </c>
      <c r="N1849">
        <v>1200480</v>
      </c>
    </row>
    <row r="1850" spans="6:14" x14ac:dyDescent="0.2">
      <c r="F1850" s="3">
        <v>23682</v>
      </c>
      <c r="G1850">
        <v>1</v>
      </c>
      <c r="H1850" t="str">
        <f t="shared" si="32"/>
        <v>236821</v>
      </c>
      <c r="I1850" t="s">
        <v>2714</v>
      </c>
      <c r="J1850" t="s">
        <v>472</v>
      </c>
      <c r="K1850">
        <v>210</v>
      </c>
      <c r="L1850">
        <v>77428536</v>
      </c>
      <c r="M1850">
        <v>2</v>
      </c>
      <c r="N1850">
        <v>1386640</v>
      </c>
    </row>
    <row r="1851" spans="6:14" x14ac:dyDescent="0.2">
      <c r="F1851" s="3">
        <v>23682</v>
      </c>
      <c r="G1851">
        <v>2</v>
      </c>
      <c r="H1851" t="str">
        <f t="shared" si="32"/>
        <v>236822</v>
      </c>
      <c r="I1851" t="s">
        <v>2714</v>
      </c>
      <c r="J1851" t="s">
        <v>472</v>
      </c>
      <c r="K1851">
        <v>132</v>
      </c>
      <c r="L1851">
        <v>48027567</v>
      </c>
    </row>
    <row r="1852" spans="6:14" x14ac:dyDescent="0.2">
      <c r="F1852" s="3">
        <v>23682</v>
      </c>
      <c r="G1852">
        <v>3</v>
      </c>
      <c r="H1852" t="str">
        <f t="shared" si="32"/>
        <v>236823</v>
      </c>
      <c r="I1852" t="s">
        <v>2714</v>
      </c>
      <c r="J1852" t="s">
        <v>472</v>
      </c>
      <c r="K1852">
        <v>83</v>
      </c>
      <c r="L1852">
        <v>37302060</v>
      </c>
      <c r="M1852">
        <v>2</v>
      </c>
      <c r="N1852">
        <v>10577360</v>
      </c>
    </row>
    <row r="1853" spans="6:14" x14ac:dyDescent="0.2">
      <c r="F1853" s="3">
        <v>23682</v>
      </c>
      <c r="G1853">
        <v>4</v>
      </c>
      <c r="H1853" t="str">
        <f t="shared" si="32"/>
        <v>236824</v>
      </c>
      <c r="I1853" t="s">
        <v>2714</v>
      </c>
      <c r="J1853" t="s">
        <v>472</v>
      </c>
      <c r="K1853">
        <v>179</v>
      </c>
      <c r="L1853">
        <v>85919375</v>
      </c>
      <c r="M1853">
        <v>4</v>
      </c>
      <c r="N1853">
        <v>15654554</v>
      </c>
    </row>
    <row r="1854" spans="6:14" x14ac:dyDescent="0.2">
      <c r="F1854" s="3">
        <v>23682</v>
      </c>
      <c r="G1854">
        <v>5</v>
      </c>
      <c r="H1854" t="str">
        <f t="shared" si="32"/>
        <v>236825</v>
      </c>
      <c r="I1854" t="s">
        <v>2714</v>
      </c>
      <c r="J1854" t="s">
        <v>472</v>
      </c>
      <c r="K1854">
        <v>206</v>
      </c>
      <c r="L1854">
        <v>165776430</v>
      </c>
      <c r="M1854">
        <v>22</v>
      </c>
      <c r="N1854">
        <v>75202482</v>
      </c>
    </row>
    <row r="1855" spans="6:14" x14ac:dyDescent="0.2">
      <c r="F1855" s="3">
        <v>23686</v>
      </c>
      <c r="G1855">
        <v>0</v>
      </c>
      <c r="H1855" t="str">
        <f t="shared" si="32"/>
        <v>236860</v>
      </c>
      <c r="I1855" t="s">
        <v>2710</v>
      </c>
      <c r="J1855" t="s">
        <v>473</v>
      </c>
      <c r="K1855">
        <v>62</v>
      </c>
      <c r="L1855">
        <v>45690180</v>
      </c>
      <c r="M1855">
        <v>5</v>
      </c>
      <c r="N1855">
        <v>16077790</v>
      </c>
    </row>
    <row r="1856" spans="6:14" x14ac:dyDescent="0.2">
      <c r="F1856" s="3">
        <v>23686</v>
      </c>
      <c r="G1856">
        <v>1</v>
      </c>
      <c r="H1856" t="str">
        <f t="shared" si="32"/>
        <v>236861</v>
      </c>
      <c r="I1856" t="s">
        <v>2710</v>
      </c>
      <c r="J1856" t="s">
        <v>473</v>
      </c>
      <c r="K1856">
        <v>55</v>
      </c>
      <c r="L1856">
        <v>58757200</v>
      </c>
      <c r="M1856">
        <v>3</v>
      </c>
      <c r="N1856">
        <v>9187360</v>
      </c>
    </row>
    <row r="1857" spans="6:14" x14ac:dyDescent="0.2">
      <c r="F1857" s="3">
        <v>23686</v>
      </c>
      <c r="G1857">
        <v>2</v>
      </c>
      <c r="H1857" t="str">
        <f t="shared" si="32"/>
        <v>236862</v>
      </c>
      <c r="I1857" t="s">
        <v>2710</v>
      </c>
      <c r="J1857" t="s">
        <v>473</v>
      </c>
      <c r="K1857">
        <v>23</v>
      </c>
      <c r="L1857">
        <v>7579650</v>
      </c>
    </row>
    <row r="1858" spans="6:14" x14ac:dyDescent="0.2">
      <c r="F1858" s="3">
        <v>23686</v>
      </c>
      <c r="G1858">
        <v>3</v>
      </c>
      <c r="H1858" t="str">
        <f t="shared" si="32"/>
        <v>236863</v>
      </c>
      <c r="I1858" t="s">
        <v>2710</v>
      </c>
      <c r="J1858" t="s">
        <v>473</v>
      </c>
      <c r="K1858">
        <v>172</v>
      </c>
      <c r="L1858">
        <v>161579270</v>
      </c>
    </row>
    <row r="1859" spans="6:14" x14ac:dyDescent="0.2">
      <c r="F1859" s="3">
        <v>23686</v>
      </c>
      <c r="G1859">
        <v>4</v>
      </c>
      <c r="H1859" t="str">
        <f t="shared" ref="H1859:H1922" si="33">F1859&amp;G1859</f>
        <v>236864</v>
      </c>
      <c r="I1859" t="s">
        <v>2710</v>
      </c>
      <c r="J1859" t="s">
        <v>473</v>
      </c>
      <c r="K1859">
        <v>246</v>
      </c>
      <c r="L1859">
        <v>136152620</v>
      </c>
      <c r="M1859">
        <v>1</v>
      </c>
      <c r="N1859">
        <v>320880</v>
      </c>
    </row>
    <row r="1860" spans="6:14" x14ac:dyDescent="0.2">
      <c r="F1860" s="3">
        <v>23686</v>
      </c>
      <c r="G1860">
        <v>5</v>
      </c>
      <c r="H1860" t="str">
        <f t="shared" si="33"/>
        <v>236865</v>
      </c>
      <c r="I1860" t="s">
        <v>2710</v>
      </c>
      <c r="J1860" t="s">
        <v>473</v>
      </c>
      <c r="K1860">
        <v>746</v>
      </c>
      <c r="L1860">
        <v>661357700</v>
      </c>
      <c r="M1860">
        <v>32</v>
      </c>
      <c r="N1860">
        <v>62451120</v>
      </c>
    </row>
    <row r="1861" spans="6:14" x14ac:dyDescent="0.2">
      <c r="F1861" s="3">
        <v>23807</v>
      </c>
      <c r="G1861">
        <v>0</v>
      </c>
      <c r="H1861" t="str">
        <f t="shared" si="33"/>
        <v>238070</v>
      </c>
      <c r="I1861" t="s">
        <v>2712</v>
      </c>
      <c r="J1861" t="s">
        <v>474</v>
      </c>
      <c r="K1861">
        <v>394</v>
      </c>
      <c r="L1861">
        <v>31933920</v>
      </c>
      <c r="M1861">
        <v>3</v>
      </c>
      <c r="N1861">
        <v>1905750</v>
      </c>
    </row>
    <row r="1862" spans="6:14" x14ac:dyDescent="0.2">
      <c r="F1862" s="3">
        <v>23807</v>
      </c>
      <c r="G1862">
        <v>1</v>
      </c>
      <c r="H1862" t="str">
        <f t="shared" si="33"/>
        <v>238071</v>
      </c>
      <c r="I1862" t="s">
        <v>2712</v>
      </c>
      <c r="J1862" t="s">
        <v>474</v>
      </c>
      <c r="K1862">
        <v>660</v>
      </c>
      <c r="L1862">
        <v>173078930</v>
      </c>
      <c r="M1862">
        <v>5</v>
      </c>
      <c r="N1862">
        <v>15648120</v>
      </c>
    </row>
    <row r="1863" spans="6:14" x14ac:dyDescent="0.2">
      <c r="F1863" s="3">
        <v>23807</v>
      </c>
      <c r="G1863">
        <v>2</v>
      </c>
      <c r="H1863" t="str">
        <f t="shared" si="33"/>
        <v>238072</v>
      </c>
      <c r="I1863" t="s">
        <v>2712</v>
      </c>
      <c r="J1863" t="s">
        <v>474</v>
      </c>
      <c r="K1863">
        <v>493</v>
      </c>
      <c r="L1863">
        <v>154922350</v>
      </c>
      <c r="M1863">
        <v>3</v>
      </c>
      <c r="N1863">
        <v>19446300</v>
      </c>
    </row>
    <row r="1864" spans="6:14" x14ac:dyDescent="0.2">
      <c r="F1864" s="3">
        <v>23807</v>
      </c>
      <c r="G1864">
        <v>3</v>
      </c>
      <c r="H1864" t="str">
        <f t="shared" si="33"/>
        <v>238073</v>
      </c>
      <c r="I1864" t="s">
        <v>2712</v>
      </c>
      <c r="J1864" t="s">
        <v>474</v>
      </c>
      <c r="K1864">
        <v>1192</v>
      </c>
      <c r="L1864">
        <v>227264930</v>
      </c>
      <c r="M1864">
        <v>8</v>
      </c>
      <c r="N1864">
        <v>47158560</v>
      </c>
    </row>
    <row r="1865" spans="6:14" x14ac:dyDescent="0.2">
      <c r="F1865" s="3">
        <v>23807</v>
      </c>
      <c r="G1865">
        <v>4</v>
      </c>
      <c r="H1865" t="str">
        <f t="shared" si="33"/>
        <v>238074</v>
      </c>
      <c r="I1865" t="s">
        <v>2712</v>
      </c>
      <c r="J1865" t="s">
        <v>474</v>
      </c>
      <c r="K1865">
        <v>2296</v>
      </c>
      <c r="L1865">
        <v>824329770</v>
      </c>
      <c r="M1865">
        <v>39</v>
      </c>
      <c r="N1865">
        <v>143141580</v>
      </c>
    </row>
    <row r="1866" spans="6:14" x14ac:dyDescent="0.2">
      <c r="F1866" s="3">
        <v>23807</v>
      </c>
      <c r="G1866">
        <v>5</v>
      </c>
      <c r="H1866" t="str">
        <f t="shared" si="33"/>
        <v>238075</v>
      </c>
      <c r="I1866" t="s">
        <v>2712</v>
      </c>
      <c r="J1866" t="s">
        <v>474</v>
      </c>
      <c r="K1866">
        <v>2491</v>
      </c>
      <c r="L1866">
        <v>2404010370</v>
      </c>
      <c r="M1866">
        <v>296</v>
      </c>
      <c r="N1866">
        <v>1532011230</v>
      </c>
    </row>
    <row r="1867" spans="6:14" x14ac:dyDescent="0.2">
      <c r="F1867" s="3">
        <v>23815</v>
      </c>
      <c r="G1867">
        <v>0</v>
      </c>
      <c r="H1867" t="str">
        <f t="shared" si="33"/>
        <v>238150</v>
      </c>
      <c r="I1867" t="s">
        <v>2707</v>
      </c>
      <c r="J1867" t="s">
        <v>475</v>
      </c>
      <c r="K1867">
        <v>1</v>
      </c>
      <c r="L1867">
        <v>771300</v>
      </c>
    </row>
    <row r="1868" spans="6:14" x14ac:dyDescent="0.2">
      <c r="F1868" s="3">
        <v>23815</v>
      </c>
      <c r="G1868">
        <v>1</v>
      </c>
      <c r="H1868" t="str">
        <f t="shared" si="33"/>
        <v>238151</v>
      </c>
      <c r="I1868" t="s">
        <v>2707</v>
      </c>
      <c r="J1868" t="s">
        <v>475</v>
      </c>
      <c r="K1868">
        <v>261</v>
      </c>
      <c r="L1868">
        <v>97488000</v>
      </c>
      <c r="M1868">
        <v>2</v>
      </c>
      <c r="N1868">
        <v>4686850</v>
      </c>
    </row>
    <row r="1869" spans="6:14" x14ac:dyDescent="0.2">
      <c r="F1869" s="3">
        <v>23815</v>
      </c>
      <c r="G1869">
        <v>2</v>
      </c>
      <c r="H1869" t="str">
        <f t="shared" si="33"/>
        <v>238152</v>
      </c>
      <c r="I1869" t="s">
        <v>2707</v>
      </c>
      <c r="J1869" t="s">
        <v>475</v>
      </c>
      <c r="K1869">
        <v>263</v>
      </c>
      <c r="L1869">
        <v>157870600</v>
      </c>
      <c r="M1869">
        <v>5</v>
      </c>
      <c r="N1869">
        <v>19134225</v>
      </c>
    </row>
    <row r="1870" spans="6:14" x14ac:dyDescent="0.2">
      <c r="F1870" s="3">
        <v>23815</v>
      </c>
      <c r="G1870">
        <v>3</v>
      </c>
      <c r="H1870" t="str">
        <f t="shared" si="33"/>
        <v>238153</v>
      </c>
      <c r="I1870" t="s">
        <v>2707</v>
      </c>
      <c r="J1870" t="s">
        <v>475</v>
      </c>
      <c r="K1870">
        <v>132</v>
      </c>
      <c r="L1870">
        <v>66741000</v>
      </c>
      <c r="M1870">
        <v>1</v>
      </c>
      <c r="N1870">
        <v>219550</v>
      </c>
    </row>
    <row r="1871" spans="6:14" x14ac:dyDescent="0.2">
      <c r="F1871" s="3">
        <v>23815</v>
      </c>
      <c r="G1871">
        <v>4</v>
      </c>
      <c r="H1871" t="str">
        <f t="shared" si="33"/>
        <v>238154</v>
      </c>
      <c r="I1871" t="s">
        <v>2707</v>
      </c>
      <c r="J1871" t="s">
        <v>475</v>
      </c>
      <c r="K1871">
        <v>129</v>
      </c>
      <c r="L1871">
        <v>64756950</v>
      </c>
      <c r="M1871">
        <v>6</v>
      </c>
      <c r="N1871">
        <v>10935050</v>
      </c>
    </row>
    <row r="1872" spans="6:14" x14ac:dyDescent="0.2">
      <c r="F1872" s="3">
        <v>23815</v>
      </c>
      <c r="G1872">
        <v>5</v>
      </c>
      <c r="H1872" t="str">
        <f t="shared" si="33"/>
        <v>238155</v>
      </c>
      <c r="I1872" t="s">
        <v>2707</v>
      </c>
      <c r="J1872" t="s">
        <v>475</v>
      </c>
      <c r="K1872">
        <v>284</v>
      </c>
      <c r="L1872">
        <v>275521580</v>
      </c>
      <c r="M1872">
        <v>36</v>
      </c>
      <c r="N1872">
        <v>24453700</v>
      </c>
    </row>
    <row r="1873" spans="6:14" x14ac:dyDescent="0.2">
      <c r="F1873" s="3">
        <v>23855</v>
      </c>
      <c r="G1873">
        <v>0</v>
      </c>
      <c r="H1873" t="str">
        <f t="shared" si="33"/>
        <v>238550</v>
      </c>
      <c r="I1873" t="s">
        <v>2715</v>
      </c>
      <c r="J1873" t="s">
        <v>476</v>
      </c>
      <c r="K1873">
        <v>13</v>
      </c>
      <c r="L1873">
        <v>3601340</v>
      </c>
    </row>
    <row r="1874" spans="6:14" x14ac:dyDescent="0.2">
      <c r="F1874" s="3">
        <v>23855</v>
      </c>
      <c r="G1874">
        <v>1</v>
      </c>
      <c r="H1874" t="str">
        <f t="shared" si="33"/>
        <v>238551</v>
      </c>
      <c r="I1874" t="s">
        <v>2715</v>
      </c>
      <c r="J1874" t="s">
        <v>476</v>
      </c>
      <c r="K1874">
        <v>155</v>
      </c>
      <c r="L1874">
        <v>133549643</v>
      </c>
      <c r="M1874">
        <v>2</v>
      </c>
      <c r="N1874">
        <v>6512380</v>
      </c>
    </row>
    <row r="1875" spans="6:14" x14ac:dyDescent="0.2">
      <c r="F1875" s="3">
        <v>23855</v>
      </c>
      <c r="G1875">
        <v>2</v>
      </c>
      <c r="H1875" t="str">
        <f t="shared" si="33"/>
        <v>238552</v>
      </c>
      <c r="I1875" t="s">
        <v>2715</v>
      </c>
      <c r="J1875" t="s">
        <v>476</v>
      </c>
      <c r="K1875">
        <v>418</v>
      </c>
      <c r="L1875">
        <v>289556598</v>
      </c>
      <c r="M1875">
        <v>2</v>
      </c>
      <c r="N1875">
        <v>4371640</v>
      </c>
    </row>
    <row r="1876" spans="6:14" x14ac:dyDescent="0.2">
      <c r="F1876" s="3">
        <v>23855</v>
      </c>
      <c r="G1876">
        <v>3</v>
      </c>
      <c r="H1876" t="str">
        <f t="shared" si="33"/>
        <v>238553</v>
      </c>
      <c r="I1876" t="s">
        <v>2715</v>
      </c>
      <c r="J1876" t="s">
        <v>476</v>
      </c>
      <c r="K1876">
        <v>363</v>
      </c>
      <c r="L1876">
        <v>257591820</v>
      </c>
      <c r="M1876">
        <v>4</v>
      </c>
      <c r="N1876">
        <v>36143750</v>
      </c>
    </row>
    <row r="1877" spans="6:14" x14ac:dyDescent="0.2">
      <c r="F1877" s="3">
        <v>23855</v>
      </c>
      <c r="G1877">
        <v>4</v>
      </c>
      <c r="H1877" t="str">
        <f t="shared" si="33"/>
        <v>238554</v>
      </c>
      <c r="I1877" t="s">
        <v>2715</v>
      </c>
      <c r="J1877" t="s">
        <v>476</v>
      </c>
      <c r="K1877">
        <v>693</v>
      </c>
      <c r="L1877">
        <v>758570843</v>
      </c>
      <c r="M1877">
        <v>5</v>
      </c>
      <c r="N1877">
        <v>12800900</v>
      </c>
    </row>
    <row r="1878" spans="6:14" x14ac:dyDescent="0.2">
      <c r="F1878" s="3">
        <v>23855</v>
      </c>
      <c r="G1878">
        <v>5</v>
      </c>
      <c r="H1878" t="str">
        <f t="shared" si="33"/>
        <v>238555</v>
      </c>
      <c r="I1878" t="s">
        <v>2715</v>
      </c>
      <c r="J1878" t="s">
        <v>476</v>
      </c>
      <c r="K1878">
        <v>1271</v>
      </c>
      <c r="L1878">
        <v>2148396890</v>
      </c>
      <c r="M1878">
        <v>91</v>
      </c>
      <c r="N1878">
        <v>499686780</v>
      </c>
    </row>
    <row r="1879" spans="6:14" x14ac:dyDescent="0.2">
      <c r="F1879" s="3">
        <v>25001</v>
      </c>
      <c r="G1879">
        <v>0</v>
      </c>
      <c r="H1879" t="str">
        <f t="shared" si="33"/>
        <v>250010</v>
      </c>
      <c r="I1879" t="s">
        <v>2708</v>
      </c>
      <c r="J1879" t="s">
        <v>477</v>
      </c>
      <c r="K1879">
        <v>114</v>
      </c>
      <c r="L1879">
        <v>4266240</v>
      </c>
    </row>
    <row r="1880" spans="6:14" x14ac:dyDescent="0.2">
      <c r="F1880" s="3">
        <v>25001</v>
      </c>
      <c r="G1880">
        <v>1</v>
      </c>
      <c r="H1880" t="str">
        <f t="shared" si="33"/>
        <v>250011</v>
      </c>
      <c r="I1880" t="s">
        <v>2708</v>
      </c>
      <c r="J1880" t="s">
        <v>477</v>
      </c>
      <c r="K1880">
        <v>469</v>
      </c>
      <c r="L1880">
        <v>536962760</v>
      </c>
      <c r="M1880">
        <v>1</v>
      </c>
      <c r="N1880">
        <v>5996560</v>
      </c>
    </row>
    <row r="1881" spans="6:14" x14ac:dyDescent="0.2">
      <c r="F1881" s="3">
        <v>25001</v>
      </c>
      <c r="G1881">
        <v>2</v>
      </c>
      <c r="H1881" t="str">
        <f t="shared" si="33"/>
        <v>250012</v>
      </c>
      <c r="I1881" t="s">
        <v>2708</v>
      </c>
      <c r="J1881" t="s">
        <v>477</v>
      </c>
      <c r="K1881">
        <v>299</v>
      </c>
      <c r="L1881">
        <v>461555440</v>
      </c>
      <c r="M1881">
        <v>2</v>
      </c>
      <c r="N1881">
        <v>13238400</v>
      </c>
    </row>
    <row r="1882" spans="6:14" x14ac:dyDescent="0.2">
      <c r="F1882" s="3">
        <v>25001</v>
      </c>
      <c r="G1882">
        <v>3</v>
      </c>
      <c r="H1882" t="str">
        <f t="shared" si="33"/>
        <v>250013</v>
      </c>
      <c r="I1882" t="s">
        <v>2708</v>
      </c>
      <c r="J1882" t="s">
        <v>477</v>
      </c>
      <c r="K1882">
        <v>496</v>
      </c>
      <c r="L1882">
        <v>668325180</v>
      </c>
      <c r="M1882">
        <v>2</v>
      </c>
      <c r="N1882">
        <v>16074880</v>
      </c>
    </row>
    <row r="1883" spans="6:14" x14ac:dyDescent="0.2">
      <c r="F1883" s="3">
        <v>25001</v>
      </c>
      <c r="G1883">
        <v>4</v>
      </c>
      <c r="H1883" t="str">
        <f t="shared" si="33"/>
        <v>250014</v>
      </c>
      <c r="I1883" t="s">
        <v>2708</v>
      </c>
      <c r="J1883" t="s">
        <v>477</v>
      </c>
      <c r="K1883">
        <v>1043</v>
      </c>
      <c r="L1883">
        <v>1370303020</v>
      </c>
      <c r="M1883">
        <v>5</v>
      </c>
      <c r="N1883">
        <v>58992720</v>
      </c>
    </row>
    <row r="1884" spans="6:14" x14ac:dyDescent="0.2">
      <c r="F1884" s="3">
        <v>25001</v>
      </c>
      <c r="G1884">
        <v>5</v>
      </c>
      <c r="H1884" t="str">
        <f t="shared" si="33"/>
        <v>250015</v>
      </c>
      <c r="I1884" t="s">
        <v>2708</v>
      </c>
      <c r="J1884" t="s">
        <v>477</v>
      </c>
      <c r="K1884">
        <v>1154</v>
      </c>
      <c r="L1884">
        <v>1888993250</v>
      </c>
      <c r="M1884">
        <v>71</v>
      </c>
      <c r="N1884">
        <v>380950640</v>
      </c>
    </row>
    <row r="1885" spans="6:14" x14ac:dyDescent="0.2">
      <c r="F1885" s="3">
        <v>25019</v>
      </c>
      <c r="G1885">
        <v>1</v>
      </c>
      <c r="H1885" t="str">
        <f t="shared" si="33"/>
        <v>250191</v>
      </c>
      <c r="I1885" t="s">
        <v>2708</v>
      </c>
      <c r="J1885" t="s">
        <v>478</v>
      </c>
      <c r="K1885">
        <v>113</v>
      </c>
      <c r="L1885">
        <v>112129560</v>
      </c>
      <c r="M1885">
        <v>2</v>
      </c>
      <c r="N1885">
        <v>4278320</v>
      </c>
    </row>
    <row r="1886" spans="6:14" x14ac:dyDescent="0.2">
      <c r="F1886" s="3">
        <v>25019</v>
      </c>
      <c r="G1886">
        <v>2</v>
      </c>
      <c r="H1886" t="str">
        <f t="shared" si="33"/>
        <v>250192</v>
      </c>
      <c r="I1886" t="s">
        <v>2708</v>
      </c>
      <c r="J1886" t="s">
        <v>478</v>
      </c>
      <c r="K1886">
        <v>32</v>
      </c>
      <c r="L1886">
        <v>18999040</v>
      </c>
      <c r="M1886">
        <v>1</v>
      </c>
      <c r="N1886">
        <v>1133600</v>
      </c>
    </row>
    <row r="1887" spans="6:14" x14ac:dyDescent="0.2">
      <c r="F1887" s="3">
        <v>25019</v>
      </c>
      <c r="G1887">
        <v>4</v>
      </c>
      <c r="H1887" t="str">
        <f t="shared" si="33"/>
        <v>250194</v>
      </c>
      <c r="I1887" t="s">
        <v>2708</v>
      </c>
      <c r="J1887" t="s">
        <v>478</v>
      </c>
      <c r="K1887">
        <v>69</v>
      </c>
      <c r="L1887">
        <v>86983120</v>
      </c>
    </row>
    <row r="1888" spans="6:14" x14ac:dyDescent="0.2">
      <c r="F1888" s="3">
        <v>25019</v>
      </c>
      <c r="G1888">
        <v>5</v>
      </c>
      <c r="H1888" t="str">
        <f t="shared" si="33"/>
        <v>250195</v>
      </c>
      <c r="I1888" t="s">
        <v>2708</v>
      </c>
      <c r="J1888" t="s">
        <v>478</v>
      </c>
      <c r="K1888">
        <v>131</v>
      </c>
      <c r="L1888">
        <v>195479620</v>
      </c>
    </row>
    <row r="1889" spans="6:14" x14ac:dyDescent="0.2">
      <c r="F1889" s="3">
        <v>25035</v>
      </c>
      <c r="G1889">
        <v>0</v>
      </c>
      <c r="H1889" t="str">
        <f t="shared" si="33"/>
        <v>250350</v>
      </c>
      <c r="I1889" t="s">
        <v>2712</v>
      </c>
      <c r="J1889" t="s">
        <v>479</v>
      </c>
      <c r="K1889">
        <v>255</v>
      </c>
      <c r="L1889">
        <v>1907196180</v>
      </c>
      <c r="M1889">
        <v>1</v>
      </c>
      <c r="N1889">
        <v>1722870</v>
      </c>
    </row>
    <row r="1890" spans="6:14" x14ac:dyDescent="0.2">
      <c r="F1890" s="3">
        <v>25035</v>
      </c>
      <c r="G1890">
        <v>1</v>
      </c>
      <c r="H1890" t="str">
        <f t="shared" si="33"/>
        <v>250351</v>
      </c>
      <c r="I1890" t="s">
        <v>2712</v>
      </c>
      <c r="J1890" t="s">
        <v>479</v>
      </c>
      <c r="K1890">
        <v>108</v>
      </c>
      <c r="L1890">
        <v>1583772500</v>
      </c>
      <c r="M1890">
        <v>1</v>
      </c>
      <c r="N1890">
        <v>13496580</v>
      </c>
    </row>
    <row r="1891" spans="6:14" x14ac:dyDescent="0.2">
      <c r="F1891" s="3">
        <v>25035</v>
      </c>
      <c r="G1891">
        <v>2</v>
      </c>
      <c r="H1891" t="str">
        <f t="shared" si="33"/>
        <v>250352</v>
      </c>
      <c r="I1891" t="s">
        <v>2712</v>
      </c>
      <c r="J1891" t="s">
        <v>479</v>
      </c>
      <c r="K1891">
        <v>662</v>
      </c>
      <c r="L1891">
        <v>4705050310</v>
      </c>
      <c r="M1891">
        <v>26</v>
      </c>
      <c r="N1891">
        <v>813628800</v>
      </c>
    </row>
    <row r="1892" spans="6:14" x14ac:dyDescent="0.2">
      <c r="F1892" s="3">
        <v>25035</v>
      </c>
      <c r="G1892">
        <v>3</v>
      </c>
      <c r="H1892" t="str">
        <f t="shared" si="33"/>
        <v>250353</v>
      </c>
      <c r="I1892" t="s">
        <v>2712</v>
      </c>
      <c r="J1892" t="s">
        <v>479</v>
      </c>
      <c r="K1892">
        <v>507</v>
      </c>
      <c r="L1892">
        <v>3352130420</v>
      </c>
      <c r="M1892">
        <v>15</v>
      </c>
      <c r="N1892">
        <v>247234140</v>
      </c>
    </row>
    <row r="1893" spans="6:14" x14ac:dyDescent="0.2">
      <c r="F1893" s="3">
        <v>25035</v>
      </c>
      <c r="G1893">
        <v>4</v>
      </c>
      <c r="H1893" t="str">
        <f t="shared" si="33"/>
        <v>250354</v>
      </c>
      <c r="I1893" t="s">
        <v>2712</v>
      </c>
      <c r="J1893" t="s">
        <v>479</v>
      </c>
      <c r="K1893">
        <v>1245</v>
      </c>
      <c r="L1893">
        <v>4658215750</v>
      </c>
      <c r="M1893">
        <v>23</v>
      </c>
      <c r="N1893">
        <v>200827890</v>
      </c>
    </row>
    <row r="1894" spans="6:14" x14ac:dyDescent="0.2">
      <c r="F1894" s="3">
        <v>25035</v>
      </c>
      <c r="G1894">
        <v>5</v>
      </c>
      <c r="H1894" t="str">
        <f t="shared" si="33"/>
        <v>250355</v>
      </c>
      <c r="I1894" t="s">
        <v>2712</v>
      </c>
      <c r="J1894" t="s">
        <v>479</v>
      </c>
      <c r="K1894">
        <v>688</v>
      </c>
      <c r="L1894">
        <v>6514557290</v>
      </c>
      <c r="M1894">
        <v>5</v>
      </c>
      <c r="N1894">
        <v>58808790</v>
      </c>
    </row>
    <row r="1895" spans="6:14" x14ac:dyDescent="0.2">
      <c r="F1895" s="3">
        <v>25040</v>
      </c>
      <c r="G1895">
        <v>0</v>
      </c>
      <c r="H1895" t="str">
        <f t="shared" si="33"/>
        <v>250400</v>
      </c>
      <c r="I1895" t="s">
        <v>2708</v>
      </c>
      <c r="J1895" t="s">
        <v>480</v>
      </c>
      <c r="K1895">
        <v>37</v>
      </c>
      <c r="L1895">
        <v>72804530</v>
      </c>
      <c r="M1895">
        <v>1</v>
      </c>
      <c r="N1895">
        <v>8986000</v>
      </c>
    </row>
    <row r="1896" spans="6:14" x14ac:dyDescent="0.2">
      <c r="F1896" s="3">
        <v>25040</v>
      </c>
      <c r="G1896">
        <v>1</v>
      </c>
      <c r="H1896" t="str">
        <f t="shared" si="33"/>
        <v>250401</v>
      </c>
      <c r="I1896" t="s">
        <v>2708</v>
      </c>
      <c r="J1896" t="s">
        <v>480</v>
      </c>
      <c r="K1896">
        <v>109</v>
      </c>
      <c r="L1896">
        <v>116486080</v>
      </c>
      <c r="M1896">
        <v>1</v>
      </c>
      <c r="N1896">
        <v>8162640</v>
      </c>
    </row>
    <row r="1897" spans="6:14" x14ac:dyDescent="0.2">
      <c r="F1897" s="3">
        <v>25040</v>
      </c>
      <c r="G1897">
        <v>2</v>
      </c>
      <c r="H1897" t="str">
        <f t="shared" si="33"/>
        <v>250402</v>
      </c>
      <c r="I1897" t="s">
        <v>2708</v>
      </c>
      <c r="J1897" t="s">
        <v>480</v>
      </c>
      <c r="K1897">
        <v>202</v>
      </c>
      <c r="L1897">
        <v>266813190</v>
      </c>
    </row>
    <row r="1898" spans="6:14" x14ac:dyDescent="0.2">
      <c r="F1898" s="3">
        <v>25040</v>
      </c>
      <c r="G1898">
        <v>3</v>
      </c>
      <c r="H1898" t="str">
        <f t="shared" si="33"/>
        <v>250403</v>
      </c>
      <c r="I1898" t="s">
        <v>2708</v>
      </c>
      <c r="J1898" t="s">
        <v>480</v>
      </c>
      <c r="K1898">
        <v>159</v>
      </c>
      <c r="L1898">
        <v>196082800</v>
      </c>
      <c r="M1898">
        <v>1</v>
      </c>
      <c r="N1898">
        <v>1443120</v>
      </c>
    </row>
    <row r="1899" spans="6:14" x14ac:dyDescent="0.2">
      <c r="F1899" s="3">
        <v>25040</v>
      </c>
      <c r="G1899">
        <v>4</v>
      </c>
      <c r="H1899" t="str">
        <f t="shared" si="33"/>
        <v>250404</v>
      </c>
      <c r="I1899" t="s">
        <v>2708</v>
      </c>
      <c r="J1899" t="s">
        <v>480</v>
      </c>
      <c r="K1899">
        <v>228</v>
      </c>
      <c r="L1899">
        <v>403947770</v>
      </c>
      <c r="M1899">
        <v>1</v>
      </c>
      <c r="N1899">
        <v>4259920</v>
      </c>
    </row>
    <row r="1900" spans="6:14" x14ac:dyDescent="0.2">
      <c r="F1900" s="3">
        <v>25040</v>
      </c>
      <c r="G1900">
        <v>5</v>
      </c>
      <c r="H1900" t="str">
        <f t="shared" si="33"/>
        <v>250405</v>
      </c>
      <c r="I1900" t="s">
        <v>2708</v>
      </c>
      <c r="J1900" t="s">
        <v>480</v>
      </c>
      <c r="K1900">
        <v>396</v>
      </c>
      <c r="L1900">
        <v>1081605480</v>
      </c>
      <c r="M1900">
        <v>46</v>
      </c>
      <c r="N1900">
        <v>187474720</v>
      </c>
    </row>
    <row r="1901" spans="6:14" x14ac:dyDescent="0.2">
      <c r="F1901" s="3">
        <v>25053</v>
      </c>
      <c r="G1901">
        <v>0</v>
      </c>
      <c r="H1901" t="str">
        <f t="shared" si="33"/>
        <v>250530</v>
      </c>
      <c r="I1901" t="s">
        <v>2708</v>
      </c>
      <c r="J1901" t="s">
        <v>481</v>
      </c>
      <c r="K1901">
        <v>67</v>
      </c>
      <c r="L1901">
        <v>20105680</v>
      </c>
    </row>
    <row r="1902" spans="6:14" x14ac:dyDescent="0.2">
      <c r="F1902" s="3">
        <v>25053</v>
      </c>
      <c r="G1902">
        <v>1</v>
      </c>
      <c r="H1902" t="str">
        <f t="shared" si="33"/>
        <v>250531</v>
      </c>
      <c r="I1902" t="s">
        <v>2708</v>
      </c>
      <c r="J1902" t="s">
        <v>481</v>
      </c>
      <c r="K1902">
        <v>140</v>
      </c>
      <c r="L1902">
        <v>405377410</v>
      </c>
      <c r="M1902">
        <v>1</v>
      </c>
      <c r="N1902">
        <v>4817120</v>
      </c>
    </row>
    <row r="1903" spans="6:14" x14ac:dyDescent="0.2">
      <c r="F1903" s="3">
        <v>25053</v>
      </c>
      <c r="G1903">
        <v>2</v>
      </c>
      <c r="H1903" t="str">
        <f t="shared" si="33"/>
        <v>250532</v>
      </c>
      <c r="I1903" t="s">
        <v>2708</v>
      </c>
      <c r="J1903" t="s">
        <v>481</v>
      </c>
      <c r="K1903">
        <v>47</v>
      </c>
      <c r="L1903">
        <v>91738000</v>
      </c>
    </row>
    <row r="1904" spans="6:14" x14ac:dyDescent="0.2">
      <c r="F1904" s="3">
        <v>25053</v>
      </c>
      <c r="G1904">
        <v>3</v>
      </c>
      <c r="H1904" t="str">
        <f t="shared" si="33"/>
        <v>250533</v>
      </c>
      <c r="I1904" t="s">
        <v>2708</v>
      </c>
      <c r="J1904" t="s">
        <v>481</v>
      </c>
      <c r="K1904">
        <v>86</v>
      </c>
      <c r="L1904">
        <v>142429390</v>
      </c>
    </row>
    <row r="1905" spans="6:14" x14ac:dyDescent="0.2">
      <c r="F1905" s="3">
        <v>25053</v>
      </c>
      <c r="G1905">
        <v>4</v>
      </c>
      <c r="H1905" t="str">
        <f t="shared" si="33"/>
        <v>250534</v>
      </c>
      <c r="I1905" t="s">
        <v>2708</v>
      </c>
      <c r="J1905" t="s">
        <v>481</v>
      </c>
      <c r="K1905">
        <v>164</v>
      </c>
      <c r="L1905">
        <v>148637960</v>
      </c>
    </row>
    <row r="1906" spans="6:14" x14ac:dyDescent="0.2">
      <c r="F1906" s="3">
        <v>25053</v>
      </c>
      <c r="G1906">
        <v>5</v>
      </c>
      <c r="H1906" t="str">
        <f t="shared" si="33"/>
        <v>250535</v>
      </c>
      <c r="I1906" t="s">
        <v>2708</v>
      </c>
      <c r="J1906" t="s">
        <v>481</v>
      </c>
      <c r="K1906">
        <v>213</v>
      </c>
      <c r="L1906">
        <v>406542480</v>
      </c>
      <c r="M1906">
        <v>40</v>
      </c>
      <c r="N1906">
        <v>34852720</v>
      </c>
    </row>
    <row r="1907" spans="6:14" x14ac:dyDescent="0.2">
      <c r="F1907" s="3">
        <v>25086</v>
      </c>
      <c r="G1907">
        <v>1</v>
      </c>
      <c r="H1907" t="str">
        <f t="shared" si="33"/>
        <v>250861</v>
      </c>
      <c r="I1907" t="s">
        <v>2710</v>
      </c>
      <c r="J1907" t="s">
        <v>482</v>
      </c>
      <c r="K1907">
        <v>57</v>
      </c>
      <c r="L1907">
        <v>23199110</v>
      </c>
    </row>
    <row r="1908" spans="6:14" x14ac:dyDescent="0.2">
      <c r="F1908" s="3">
        <v>25086</v>
      </c>
      <c r="G1908">
        <v>2</v>
      </c>
      <c r="H1908" t="str">
        <f t="shared" si="33"/>
        <v>250862</v>
      </c>
      <c r="I1908" t="s">
        <v>2710</v>
      </c>
      <c r="J1908" t="s">
        <v>482</v>
      </c>
      <c r="K1908">
        <v>10</v>
      </c>
      <c r="L1908">
        <v>1015020</v>
      </c>
    </row>
    <row r="1909" spans="6:14" x14ac:dyDescent="0.2">
      <c r="F1909" s="3">
        <v>25086</v>
      </c>
      <c r="G1909">
        <v>4</v>
      </c>
      <c r="H1909" t="str">
        <f t="shared" si="33"/>
        <v>250864</v>
      </c>
      <c r="I1909" t="s">
        <v>2710</v>
      </c>
      <c r="J1909" t="s">
        <v>482</v>
      </c>
      <c r="K1909">
        <v>55</v>
      </c>
      <c r="L1909">
        <v>15829690</v>
      </c>
      <c r="M1909">
        <v>1</v>
      </c>
      <c r="N1909">
        <v>1225040</v>
      </c>
    </row>
    <row r="1910" spans="6:14" x14ac:dyDescent="0.2">
      <c r="F1910" s="3">
        <v>25086</v>
      </c>
      <c r="G1910">
        <v>5</v>
      </c>
      <c r="H1910" t="str">
        <f t="shared" si="33"/>
        <v>250865</v>
      </c>
      <c r="I1910" t="s">
        <v>2710</v>
      </c>
      <c r="J1910" t="s">
        <v>482</v>
      </c>
      <c r="K1910">
        <v>81</v>
      </c>
      <c r="L1910">
        <v>7851930</v>
      </c>
      <c r="M1910">
        <v>3</v>
      </c>
      <c r="N1910">
        <v>7869680</v>
      </c>
    </row>
    <row r="1911" spans="6:14" x14ac:dyDescent="0.2">
      <c r="F1911" s="3">
        <v>25095</v>
      </c>
      <c r="G1911">
        <v>1</v>
      </c>
      <c r="H1911" t="str">
        <f t="shared" si="33"/>
        <v>250951</v>
      </c>
      <c r="I1911" t="s">
        <v>2710</v>
      </c>
      <c r="J1911" t="s">
        <v>483</v>
      </c>
      <c r="K1911">
        <v>7</v>
      </c>
      <c r="L1911">
        <v>22846530</v>
      </c>
    </row>
    <row r="1912" spans="6:14" x14ac:dyDescent="0.2">
      <c r="F1912" s="3">
        <v>25095</v>
      </c>
      <c r="G1912">
        <v>2</v>
      </c>
      <c r="H1912" t="str">
        <f t="shared" si="33"/>
        <v>250952</v>
      </c>
      <c r="I1912" t="s">
        <v>2710</v>
      </c>
      <c r="J1912" t="s">
        <v>483</v>
      </c>
      <c r="K1912">
        <v>27</v>
      </c>
      <c r="L1912">
        <v>9523490</v>
      </c>
    </row>
    <row r="1913" spans="6:14" x14ac:dyDescent="0.2">
      <c r="F1913" s="3">
        <v>25095</v>
      </c>
      <c r="G1913">
        <v>3</v>
      </c>
      <c r="H1913" t="str">
        <f t="shared" si="33"/>
        <v>250953</v>
      </c>
      <c r="I1913" t="s">
        <v>2710</v>
      </c>
      <c r="J1913" t="s">
        <v>483</v>
      </c>
      <c r="K1913">
        <v>21</v>
      </c>
      <c r="L1913">
        <v>25156000</v>
      </c>
      <c r="M1913">
        <v>1</v>
      </c>
      <c r="N1913">
        <v>1289120</v>
      </c>
    </row>
    <row r="1914" spans="6:14" x14ac:dyDescent="0.2">
      <c r="F1914" s="3">
        <v>25095</v>
      </c>
      <c r="G1914">
        <v>4</v>
      </c>
      <c r="H1914" t="str">
        <f t="shared" si="33"/>
        <v>250954</v>
      </c>
      <c r="I1914" t="s">
        <v>2710</v>
      </c>
      <c r="J1914" t="s">
        <v>483</v>
      </c>
      <c r="K1914">
        <v>36</v>
      </c>
      <c r="L1914">
        <v>19125670</v>
      </c>
      <c r="M1914">
        <v>1</v>
      </c>
      <c r="N1914">
        <v>876720</v>
      </c>
    </row>
    <row r="1915" spans="6:14" x14ac:dyDescent="0.2">
      <c r="F1915" s="3">
        <v>25095</v>
      </c>
      <c r="G1915">
        <v>5</v>
      </c>
      <c r="H1915" t="str">
        <f t="shared" si="33"/>
        <v>250955</v>
      </c>
      <c r="I1915" t="s">
        <v>2710</v>
      </c>
      <c r="J1915" t="s">
        <v>483</v>
      </c>
      <c r="K1915">
        <v>27</v>
      </c>
      <c r="L1915">
        <v>18356780</v>
      </c>
      <c r="M1915">
        <v>2</v>
      </c>
      <c r="N1915">
        <v>8154000</v>
      </c>
    </row>
    <row r="1916" spans="6:14" x14ac:dyDescent="0.2">
      <c r="F1916" s="3">
        <v>25099</v>
      </c>
      <c r="G1916">
        <v>0</v>
      </c>
      <c r="H1916" t="str">
        <f t="shared" si="33"/>
        <v>250990</v>
      </c>
      <c r="I1916" t="s">
        <v>2709</v>
      </c>
      <c r="J1916" t="s">
        <v>484</v>
      </c>
      <c r="K1916">
        <v>21</v>
      </c>
      <c r="L1916">
        <v>63832845</v>
      </c>
      <c r="M1916">
        <v>2</v>
      </c>
      <c r="N1916">
        <v>9880720</v>
      </c>
    </row>
    <row r="1917" spans="6:14" x14ac:dyDescent="0.2">
      <c r="F1917" s="3">
        <v>25099</v>
      </c>
      <c r="G1917">
        <v>1</v>
      </c>
      <c r="H1917" t="str">
        <f t="shared" si="33"/>
        <v>250991</v>
      </c>
      <c r="I1917" t="s">
        <v>2709</v>
      </c>
      <c r="J1917" t="s">
        <v>484</v>
      </c>
      <c r="K1917">
        <v>89</v>
      </c>
      <c r="L1917">
        <v>225048725</v>
      </c>
      <c r="M1917">
        <v>1</v>
      </c>
      <c r="N1917">
        <v>374355</v>
      </c>
    </row>
    <row r="1918" spans="6:14" x14ac:dyDescent="0.2">
      <c r="F1918" s="3">
        <v>25099</v>
      </c>
      <c r="G1918">
        <v>2</v>
      </c>
      <c r="H1918" t="str">
        <f t="shared" si="33"/>
        <v>250992</v>
      </c>
      <c r="I1918" t="s">
        <v>2709</v>
      </c>
      <c r="J1918" t="s">
        <v>484</v>
      </c>
      <c r="K1918">
        <v>43</v>
      </c>
      <c r="L1918">
        <v>66987715</v>
      </c>
    </row>
    <row r="1919" spans="6:14" x14ac:dyDescent="0.2">
      <c r="F1919" s="3">
        <v>25099</v>
      </c>
      <c r="G1919">
        <v>3</v>
      </c>
      <c r="H1919" t="str">
        <f t="shared" si="33"/>
        <v>250993</v>
      </c>
      <c r="I1919" t="s">
        <v>2709</v>
      </c>
      <c r="J1919" t="s">
        <v>484</v>
      </c>
      <c r="K1919">
        <v>486</v>
      </c>
      <c r="L1919">
        <v>832413800</v>
      </c>
      <c r="M1919">
        <v>8</v>
      </c>
      <c r="N1919">
        <v>14852420</v>
      </c>
    </row>
    <row r="1920" spans="6:14" x14ac:dyDescent="0.2">
      <c r="F1920" s="3">
        <v>25099</v>
      </c>
      <c r="G1920">
        <v>4</v>
      </c>
      <c r="H1920" t="str">
        <f t="shared" si="33"/>
        <v>250994</v>
      </c>
      <c r="I1920" t="s">
        <v>2709</v>
      </c>
      <c r="J1920" t="s">
        <v>484</v>
      </c>
      <c r="K1920">
        <v>295</v>
      </c>
      <c r="L1920">
        <v>821048235</v>
      </c>
      <c r="M1920">
        <v>12</v>
      </c>
      <c r="N1920">
        <v>121047395</v>
      </c>
    </row>
    <row r="1921" spans="6:14" x14ac:dyDescent="0.2">
      <c r="F1921" s="3">
        <v>25099</v>
      </c>
      <c r="G1921">
        <v>5</v>
      </c>
      <c r="H1921" t="str">
        <f t="shared" si="33"/>
        <v>250995</v>
      </c>
      <c r="I1921" t="s">
        <v>2709</v>
      </c>
      <c r="J1921" t="s">
        <v>484</v>
      </c>
      <c r="K1921">
        <v>260</v>
      </c>
      <c r="L1921">
        <v>896960455</v>
      </c>
      <c r="M1921">
        <v>16</v>
      </c>
      <c r="N1921">
        <v>155327965</v>
      </c>
    </row>
    <row r="1922" spans="6:14" x14ac:dyDescent="0.2">
      <c r="F1922" s="3">
        <v>25120</v>
      </c>
      <c r="G1922">
        <v>0</v>
      </c>
      <c r="H1922" t="str">
        <f t="shared" si="33"/>
        <v>251200</v>
      </c>
      <c r="I1922" t="s">
        <v>2710</v>
      </c>
      <c r="J1922" t="s">
        <v>485</v>
      </c>
      <c r="K1922">
        <v>6</v>
      </c>
      <c r="L1922">
        <v>1780500</v>
      </c>
    </row>
    <row r="1923" spans="6:14" x14ac:dyDescent="0.2">
      <c r="F1923" s="3">
        <v>25120</v>
      </c>
      <c r="G1923">
        <v>1</v>
      </c>
      <c r="H1923" t="str">
        <f t="shared" ref="H1923:H1986" si="34">F1923&amp;G1923</f>
        <v>251201</v>
      </c>
      <c r="I1923" t="s">
        <v>2710</v>
      </c>
      <c r="J1923" t="s">
        <v>485</v>
      </c>
      <c r="K1923">
        <v>27</v>
      </c>
      <c r="L1923">
        <v>4708910</v>
      </c>
      <c r="M1923">
        <v>1</v>
      </c>
      <c r="N1923">
        <v>303440</v>
      </c>
    </row>
    <row r="1924" spans="6:14" x14ac:dyDescent="0.2">
      <c r="F1924" s="3">
        <v>25120</v>
      </c>
      <c r="G1924">
        <v>2</v>
      </c>
      <c r="H1924" t="str">
        <f t="shared" si="34"/>
        <v>251202</v>
      </c>
      <c r="I1924" t="s">
        <v>2710</v>
      </c>
      <c r="J1924" t="s">
        <v>485</v>
      </c>
      <c r="K1924">
        <v>29</v>
      </c>
      <c r="L1924">
        <v>7113330</v>
      </c>
    </row>
    <row r="1925" spans="6:14" x14ac:dyDescent="0.2">
      <c r="F1925" s="3">
        <v>25120</v>
      </c>
      <c r="G1925">
        <v>3</v>
      </c>
      <c r="H1925" t="str">
        <f t="shared" si="34"/>
        <v>251203</v>
      </c>
      <c r="I1925" t="s">
        <v>2710</v>
      </c>
      <c r="J1925" t="s">
        <v>485</v>
      </c>
      <c r="K1925">
        <v>11</v>
      </c>
      <c r="L1925">
        <v>6755220</v>
      </c>
      <c r="M1925">
        <v>1</v>
      </c>
      <c r="N1925">
        <v>6933040</v>
      </c>
    </row>
    <row r="1926" spans="6:14" x14ac:dyDescent="0.2">
      <c r="F1926" s="3">
        <v>25120</v>
      </c>
      <c r="G1926">
        <v>4</v>
      </c>
      <c r="H1926" t="str">
        <f t="shared" si="34"/>
        <v>251204</v>
      </c>
      <c r="I1926" t="s">
        <v>2710</v>
      </c>
      <c r="J1926" t="s">
        <v>485</v>
      </c>
      <c r="K1926">
        <v>73</v>
      </c>
      <c r="L1926">
        <v>32144780</v>
      </c>
      <c r="M1926">
        <v>1</v>
      </c>
      <c r="N1926">
        <v>401520</v>
      </c>
    </row>
    <row r="1927" spans="6:14" x14ac:dyDescent="0.2">
      <c r="F1927" s="3">
        <v>25120</v>
      </c>
      <c r="G1927">
        <v>5</v>
      </c>
      <c r="H1927" t="str">
        <f t="shared" si="34"/>
        <v>251205</v>
      </c>
      <c r="I1927" t="s">
        <v>2710</v>
      </c>
      <c r="J1927" t="s">
        <v>485</v>
      </c>
      <c r="K1927">
        <v>105</v>
      </c>
      <c r="L1927">
        <v>82903620</v>
      </c>
      <c r="M1927">
        <v>2</v>
      </c>
      <c r="N1927">
        <v>9788320</v>
      </c>
    </row>
    <row r="1928" spans="6:14" x14ac:dyDescent="0.2">
      <c r="F1928" s="3">
        <v>25123</v>
      </c>
      <c r="G1928">
        <v>0</v>
      </c>
      <c r="H1928" t="str">
        <f t="shared" si="34"/>
        <v>251230</v>
      </c>
      <c r="I1928" t="s">
        <v>2712</v>
      </c>
      <c r="J1928" t="s">
        <v>486</v>
      </c>
      <c r="K1928">
        <v>20</v>
      </c>
      <c r="L1928">
        <v>87474020</v>
      </c>
    </row>
    <row r="1929" spans="6:14" x14ac:dyDescent="0.2">
      <c r="F1929" s="3">
        <v>25123</v>
      </c>
      <c r="G1929">
        <v>1</v>
      </c>
      <c r="H1929" t="str">
        <f t="shared" si="34"/>
        <v>251231</v>
      </c>
      <c r="I1929" t="s">
        <v>2712</v>
      </c>
      <c r="J1929" t="s">
        <v>486</v>
      </c>
      <c r="K1929">
        <v>155</v>
      </c>
      <c r="L1929">
        <v>380332050</v>
      </c>
      <c r="M1929">
        <v>1</v>
      </c>
      <c r="N1929">
        <v>4261950</v>
      </c>
    </row>
    <row r="1930" spans="6:14" x14ac:dyDescent="0.2">
      <c r="F1930" s="3">
        <v>25123</v>
      </c>
      <c r="G1930">
        <v>2</v>
      </c>
      <c r="H1930" t="str">
        <f t="shared" si="34"/>
        <v>251232</v>
      </c>
      <c r="I1930" t="s">
        <v>2712</v>
      </c>
      <c r="J1930" t="s">
        <v>486</v>
      </c>
      <c r="K1930">
        <v>74</v>
      </c>
      <c r="L1930">
        <v>252462390</v>
      </c>
    </row>
    <row r="1931" spans="6:14" x14ac:dyDescent="0.2">
      <c r="F1931" s="3">
        <v>25123</v>
      </c>
      <c r="G1931">
        <v>3</v>
      </c>
      <c r="H1931" t="str">
        <f t="shared" si="34"/>
        <v>251233</v>
      </c>
      <c r="I1931" t="s">
        <v>2712</v>
      </c>
      <c r="J1931" t="s">
        <v>486</v>
      </c>
      <c r="K1931">
        <v>162</v>
      </c>
      <c r="L1931">
        <v>697934060</v>
      </c>
      <c r="M1931">
        <v>3</v>
      </c>
      <c r="N1931">
        <v>47565990</v>
      </c>
    </row>
    <row r="1932" spans="6:14" x14ac:dyDescent="0.2">
      <c r="F1932" s="3">
        <v>25123</v>
      </c>
      <c r="G1932">
        <v>4</v>
      </c>
      <c r="H1932" t="str">
        <f t="shared" si="34"/>
        <v>251234</v>
      </c>
      <c r="I1932" t="s">
        <v>2712</v>
      </c>
      <c r="J1932" t="s">
        <v>486</v>
      </c>
      <c r="K1932">
        <v>131</v>
      </c>
      <c r="L1932">
        <v>412768720</v>
      </c>
      <c r="M1932">
        <v>3</v>
      </c>
      <c r="N1932">
        <v>48604230</v>
      </c>
    </row>
    <row r="1933" spans="6:14" x14ac:dyDescent="0.2">
      <c r="F1933" s="3">
        <v>25123</v>
      </c>
      <c r="G1933">
        <v>5</v>
      </c>
      <c r="H1933" t="str">
        <f t="shared" si="34"/>
        <v>251235</v>
      </c>
      <c r="I1933" t="s">
        <v>2712</v>
      </c>
      <c r="J1933" t="s">
        <v>486</v>
      </c>
      <c r="K1933">
        <v>272</v>
      </c>
      <c r="L1933">
        <v>995510740</v>
      </c>
      <c r="M1933">
        <v>29</v>
      </c>
      <c r="N1933">
        <v>216282600</v>
      </c>
    </row>
    <row r="1934" spans="6:14" x14ac:dyDescent="0.2">
      <c r="F1934" s="3">
        <v>25126</v>
      </c>
      <c r="G1934">
        <v>0</v>
      </c>
      <c r="H1934" t="str">
        <f t="shared" si="34"/>
        <v>251260</v>
      </c>
      <c r="I1934" t="s">
        <v>2706</v>
      </c>
      <c r="J1934" t="s">
        <v>487</v>
      </c>
      <c r="K1934">
        <v>36</v>
      </c>
      <c r="L1934">
        <v>228300160</v>
      </c>
      <c r="M1934">
        <v>2</v>
      </c>
      <c r="N1934">
        <v>69274500</v>
      </c>
    </row>
    <row r="1935" spans="6:14" x14ac:dyDescent="0.2">
      <c r="F1935" s="3">
        <v>25126</v>
      </c>
      <c r="G1935">
        <v>1</v>
      </c>
      <c r="H1935" t="str">
        <f t="shared" si="34"/>
        <v>251261</v>
      </c>
      <c r="I1935" t="s">
        <v>2706</v>
      </c>
      <c r="J1935" t="s">
        <v>487</v>
      </c>
      <c r="K1935">
        <v>164</v>
      </c>
      <c r="L1935">
        <v>1753892785</v>
      </c>
      <c r="M1935">
        <v>5</v>
      </c>
      <c r="N1935">
        <v>368717550</v>
      </c>
    </row>
    <row r="1936" spans="6:14" x14ac:dyDescent="0.2">
      <c r="F1936" s="3">
        <v>25126</v>
      </c>
      <c r="G1936">
        <v>2</v>
      </c>
      <c r="H1936" t="str">
        <f t="shared" si="34"/>
        <v>251262</v>
      </c>
      <c r="I1936" t="s">
        <v>2706</v>
      </c>
      <c r="J1936" t="s">
        <v>487</v>
      </c>
      <c r="K1936">
        <v>1063</v>
      </c>
      <c r="L1936">
        <v>2521500525</v>
      </c>
      <c r="M1936">
        <v>3</v>
      </c>
      <c r="N1936">
        <v>129265425</v>
      </c>
    </row>
    <row r="1937" spans="6:14" x14ac:dyDescent="0.2">
      <c r="F1937" s="3">
        <v>25126</v>
      </c>
      <c r="G1937">
        <v>3</v>
      </c>
      <c r="H1937" t="str">
        <f t="shared" si="34"/>
        <v>251263</v>
      </c>
      <c r="I1937" t="s">
        <v>2706</v>
      </c>
      <c r="J1937" t="s">
        <v>487</v>
      </c>
      <c r="K1937">
        <v>1122</v>
      </c>
      <c r="L1937">
        <v>7055180935</v>
      </c>
      <c r="M1937">
        <v>27</v>
      </c>
      <c r="N1937">
        <v>888502950</v>
      </c>
    </row>
    <row r="1938" spans="6:14" x14ac:dyDescent="0.2">
      <c r="F1938" s="3">
        <v>25126</v>
      </c>
      <c r="G1938">
        <v>4</v>
      </c>
      <c r="H1938" t="str">
        <f t="shared" si="34"/>
        <v>251264</v>
      </c>
      <c r="I1938" t="s">
        <v>2706</v>
      </c>
      <c r="J1938" t="s">
        <v>487</v>
      </c>
      <c r="K1938">
        <v>2833</v>
      </c>
      <c r="L1938">
        <v>9311553325</v>
      </c>
      <c r="M1938">
        <v>57</v>
      </c>
      <c r="N1938">
        <v>657840450</v>
      </c>
    </row>
    <row r="1939" spans="6:14" x14ac:dyDescent="0.2">
      <c r="F1939" s="3">
        <v>25126</v>
      </c>
      <c r="G1939">
        <v>5</v>
      </c>
      <c r="H1939" t="str">
        <f t="shared" si="34"/>
        <v>251265</v>
      </c>
      <c r="I1939" t="s">
        <v>2706</v>
      </c>
      <c r="J1939" t="s">
        <v>487</v>
      </c>
      <c r="K1939">
        <v>8072</v>
      </c>
      <c r="L1939">
        <v>33926111385</v>
      </c>
      <c r="M1939">
        <v>433</v>
      </c>
      <c r="N1939">
        <v>6365570550</v>
      </c>
    </row>
    <row r="1940" spans="6:14" x14ac:dyDescent="0.2">
      <c r="F1940" s="3">
        <v>25148</v>
      </c>
      <c r="G1940">
        <v>0</v>
      </c>
      <c r="H1940" t="str">
        <f t="shared" si="34"/>
        <v>251480</v>
      </c>
      <c r="I1940" t="s">
        <v>2710</v>
      </c>
      <c r="J1940" t="s">
        <v>488</v>
      </c>
      <c r="K1940">
        <v>211</v>
      </c>
      <c r="L1940">
        <v>1950260810</v>
      </c>
      <c r="M1940">
        <v>1</v>
      </c>
      <c r="N1940">
        <v>1995120</v>
      </c>
    </row>
    <row r="1941" spans="6:14" x14ac:dyDescent="0.2">
      <c r="F1941" s="3">
        <v>25148</v>
      </c>
      <c r="G1941">
        <v>1</v>
      </c>
      <c r="H1941" t="str">
        <f t="shared" si="34"/>
        <v>251481</v>
      </c>
      <c r="I1941" t="s">
        <v>2710</v>
      </c>
      <c r="J1941" t="s">
        <v>488</v>
      </c>
      <c r="K1941">
        <v>169</v>
      </c>
      <c r="L1941">
        <v>70792635</v>
      </c>
      <c r="M1941">
        <v>2</v>
      </c>
      <c r="N1941">
        <v>1235280</v>
      </c>
    </row>
    <row r="1942" spans="6:14" x14ac:dyDescent="0.2">
      <c r="F1942" s="3">
        <v>25148</v>
      </c>
      <c r="G1942">
        <v>2</v>
      </c>
      <c r="H1942" t="str">
        <f t="shared" si="34"/>
        <v>251482</v>
      </c>
      <c r="I1942" t="s">
        <v>2710</v>
      </c>
      <c r="J1942" t="s">
        <v>488</v>
      </c>
      <c r="K1942">
        <v>13</v>
      </c>
      <c r="L1942">
        <v>23149180</v>
      </c>
    </row>
    <row r="1943" spans="6:14" x14ac:dyDescent="0.2">
      <c r="F1943" s="3">
        <v>25148</v>
      </c>
      <c r="G1943">
        <v>3</v>
      </c>
      <c r="H1943" t="str">
        <f t="shared" si="34"/>
        <v>251483</v>
      </c>
      <c r="I1943" t="s">
        <v>2710</v>
      </c>
      <c r="J1943" t="s">
        <v>488</v>
      </c>
      <c r="K1943">
        <v>35</v>
      </c>
      <c r="L1943">
        <v>34548170</v>
      </c>
      <c r="M1943">
        <v>1</v>
      </c>
      <c r="N1943">
        <v>333920</v>
      </c>
    </row>
    <row r="1944" spans="6:14" x14ac:dyDescent="0.2">
      <c r="F1944" s="3">
        <v>25148</v>
      </c>
      <c r="G1944">
        <v>4</v>
      </c>
      <c r="H1944" t="str">
        <f t="shared" si="34"/>
        <v>251484</v>
      </c>
      <c r="I1944" t="s">
        <v>2710</v>
      </c>
      <c r="J1944" t="s">
        <v>488</v>
      </c>
      <c r="K1944">
        <v>28</v>
      </c>
      <c r="L1944">
        <v>22162000</v>
      </c>
    </row>
    <row r="1945" spans="6:14" x14ac:dyDescent="0.2">
      <c r="F1945" s="3">
        <v>25148</v>
      </c>
      <c r="G1945">
        <v>5</v>
      </c>
      <c r="H1945" t="str">
        <f t="shared" si="34"/>
        <v>251485</v>
      </c>
      <c r="I1945" t="s">
        <v>2710</v>
      </c>
      <c r="J1945" t="s">
        <v>488</v>
      </c>
      <c r="K1945">
        <v>130</v>
      </c>
      <c r="L1945">
        <v>201381670</v>
      </c>
      <c r="M1945">
        <v>1</v>
      </c>
      <c r="N1945">
        <v>4437520</v>
      </c>
    </row>
    <row r="1946" spans="6:14" x14ac:dyDescent="0.2">
      <c r="F1946" s="3">
        <v>25151</v>
      </c>
      <c r="G1946">
        <v>0</v>
      </c>
      <c r="H1946" t="str">
        <f t="shared" si="34"/>
        <v>251510</v>
      </c>
      <c r="I1946" t="s">
        <v>2712</v>
      </c>
      <c r="J1946" t="s">
        <v>489</v>
      </c>
      <c r="K1946">
        <v>7</v>
      </c>
      <c r="L1946">
        <v>48232290</v>
      </c>
    </row>
    <row r="1947" spans="6:14" x14ac:dyDescent="0.2">
      <c r="F1947" s="3">
        <v>25151</v>
      </c>
      <c r="G1947">
        <v>1</v>
      </c>
      <c r="H1947" t="str">
        <f t="shared" si="34"/>
        <v>251511</v>
      </c>
      <c r="I1947" t="s">
        <v>2712</v>
      </c>
      <c r="J1947" t="s">
        <v>489</v>
      </c>
      <c r="K1947">
        <v>144</v>
      </c>
      <c r="L1947">
        <v>343045170</v>
      </c>
      <c r="M1947">
        <v>7</v>
      </c>
      <c r="N1947">
        <v>97695945</v>
      </c>
    </row>
    <row r="1948" spans="6:14" x14ac:dyDescent="0.2">
      <c r="F1948" s="3">
        <v>25151</v>
      </c>
      <c r="G1948">
        <v>2</v>
      </c>
      <c r="H1948" t="str">
        <f t="shared" si="34"/>
        <v>251512</v>
      </c>
      <c r="I1948" t="s">
        <v>2712</v>
      </c>
      <c r="J1948" t="s">
        <v>489</v>
      </c>
      <c r="K1948">
        <v>291</v>
      </c>
      <c r="L1948">
        <v>653026500</v>
      </c>
      <c r="M1948">
        <v>10</v>
      </c>
      <c r="N1948">
        <v>25300440</v>
      </c>
    </row>
    <row r="1949" spans="6:14" x14ac:dyDescent="0.2">
      <c r="F1949" s="3">
        <v>25151</v>
      </c>
      <c r="G1949">
        <v>3</v>
      </c>
      <c r="H1949" t="str">
        <f t="shared" si="34"/>
        <v>251513</v>
      </c>
      <c r="I1949" t="s">
        <v>2712</v>
      </c>
      <c r="J1949" t="s">
        <v>489</v>
      </c>
      <c r="K1949">
        <v>279</v>
      </c>
      <c r="L1949">
        <v>1004234830</v>
      </c>
      <c r="M1949">
        <v>19</v>
      </c>
      <c r="N1949">
        <v>81500580</v>
      </c>
    </row>
    <row r="1950" spans="6:14" x14ac:dyDescent="0.2">
      <c r="F1950" s="3">
        <v>25151</v>
      </c>
      <c r="G1950">
        <v>4</v>
      </c>
      <c r="H1950" t="str">
        <f t="shared" si="34"/>
        <v>251514</v>
      </c>
      <c r="I1950" t="s">
        <v>2712</v>
      </c>
      <c r="J1950" t="s">
        <v>489</v>
      </c>
      <c r="K1950">
        <v>483</v>
      </c>
      <c r="L1950">
        <v>2158762080</v>
      </c>
      <c r="M1950">
        <v>57</v>
      </c>
      <c r="N1950">
        <v>361735110</v>
      </c>
    </row>
    <row r="1951" spans="6:14" x14ac:dyDescent="0.2">
      <c r="F1951" s="3">
        <v>25151</v>
      </c>
      <c r="G1951">
        <v>5</v>
      </c>
      <c r="H1951" t="str">
        <f t="shared" si="34"/>
        <v>251515</v>
      </c>
      <c r="I1951" t="s">
        <v>2712</v>
      </c>
      <c r="J1951" t="s">
        <v>489</v>
      </c>
      <c r="K1951">
        <v>268</v>
      </c>
      <c r="L1951">
        <v>1230116530</v>
      </c>
      <c r="M1951">
        <v>98</v>
      </c>
      <c r="N1951">
        <v>753376140</v>
      </c>
    </row>
    <row r="1952" spans="6:14" x14ac:dyDescent="0.2">
      <c r="F1952" s="3">
        <v>25154</v>
      </c>
      <c r="G1952">
        <v>0</v>
      </c>
      <c r="H1952" t="str">
        <f t="shared" si="34"/>
        <v>251540</v>
      </c>
      <c r="I1952" t="s">
        <v>2710</v>
      </c>
      <c r="J1952" t="s">
        <v>490</v>
      </c>
      <c r="K1952">
        <v>57</v>
      </c>
      <c r="L1952">
        <v>391920</v>
      </c>
    </row>
    <row r="1953" spans="6:14" x14ac:dyDescent="0.2">
      <c r="F1953" s="3">
        <v>25154</v>
      </c>
      <c r="G1953">
        <v>1</v>
      </c>
      <c r="H1953" t="str">
        <f t="shared" si="34"/>
        <v>251541</v>
      </c>
      <c r="I1953" t="s">
        <v>2710</v>
      </c>
      <c r="J1953" t="s">
        <v>490</v>
      </c>
      <c r="K1953">
        <v>153</v>
      </c>
      <c r="L1953">
        <v>72355190</v>
      </c>
    </row>
    <row r="1954" spans="6:14" x14ac:dyDescent="0.2">
      <c r="F1954" s="3">
        <v>25154</v>
      </c>
      <c r="G1954">
        <v>2</v>
      </c>
      <c r="H1954" t="str">
        <f t="shared" si="34"/>
        <v>251542</v>
      </c>
      <c r="I1954" t="s">
        <v>2710</v>
      </c>
      <c r="J1954" t="s">
        <v>490</v>
      </c>
      <c r="K1954">
        <v>77</v>
      </c>
      <c r="L1954">
        <v>107972450</v>
      </c>
    </row>
    <row r="1955" spans="6:14" x14ac:dyDescent="0.2">
      <c r="F1955" s="3">
        <v>25154</v>
      </c>
      <c r="G1955">
        <v>3</v>
      </c>
      <c r="H1955" t="str">
        <f t="shared" si="34"/>
        <v>251543</v>
      </c>
      <c r="I1955" t="s">
        <v>2710</v>
      </c>
      <c r="J1955" t="s">
        <v>490</v>
      </c>
      <c r="K1955">
        <v>66</v>
      </c>
      <c r="L1955">
        <v>58667800</v>
      </c>
      <c r="M1955">
        <v>4</v>
      </c>
      <c r="N1955">
        <v>1389920</v>
      </c>
    </row>
    <row r="1956" spans="6:14" x14ac:dyDescent="0.2">
      <c r="F1956" s="3">
        <v>25154</v>
      </c>
      <c r="G1956">
        <v>4</v>
      </c>
      <c r="H1956" t="str">
        <f t="shared" si="34"/>
        <v>251544</v>
      </c>
      <c r="I1956" t="s">
        <v>2710</v>
      </c>
      <c r="J1956" t="s">
        <v>490</v>
      </c>
      <c r="K1956">
        <v>78</v>
      </c>
      <c r="L1956">
        <v>150413820</v>
      </c>
    </row>
    <row r="1957" spans="6:14" x14ac:dyDescent="0.2">
      <c r="F1957" s="3">
        <v>25154</v>
      </c>
      <c r="G1957">
        <v>5</v>
      </c>
      <c r="H1957" t="str">
        <f t="shared" si="34"/>
        <v>251545</v>
      </c>
      <c r="I1957" t="s">
        <v>2710</v>
      </c>
      <c r="J1957" t="s">
        <v>490</v>
      </c>
      <c r="K1957">
        <v>173</v>
      </c>
      <c r="L1957">
        <v>246043270</v>
      </c>
      <c r="M1957">
        <v>2</v>
      </c>
      <c r="N1957">
        <v>4461840</v>
      </c>
    </row>
    <row r="1958" spans="6:14" x14ac:dyDescent="0.2">
      <c r="F1958" s="3">
        <v>25168</v>
      </c>
      <c r="G1958">
        <v>1</v>
      </c>
      <c r="H1958" t="str">
        <f t="shared" si="34"/>
        <v>251681</v>
      </c>
      <c r="I1958" t="s">
        <v>2710</v>
      </c>
      <c r="J1958" t="s">
        <v>491</v>
      </c>
      <c r="K1958">
        <v>39</v>
      </c>
      <c r="L1958">
        <v>11413020</v>
      </c>
    </row>
    <row r="1959" spans="6:14" x14ac:dyDescent="0.2">
      <c r="F1959" s="3">
        <v>25168</v>
      </c>
      <c r="G1959">
        <v>2</v>
      </c>
      <c r="H1959" t="str">
        <f t="shared" si="34"/>
        <v>251682</v>
      </c>
      <c r="I1959" t="s">
        <v>2710</v>
      </c>
      <c r="J1959" t="s">
        <v>491</v>
      </c>
      <c r="K1959">
        <v>73</v>
      </c>
      <c r="L1959">
        <v>41487420</v>
      </c>
    </row>
    <row r="1960" spans="6:14" x14ac:dyDescent="0.2">
      <c r="F1960" s="3">
        <v>25168</v>
      </c>
      <c r="G1960">
        <v>3</v>
      </c>
      <c r="H1960" t="str">
        <f t="shared" si="34"/>
        <v>251683</v>
      </c>
      <c r="I1960" t="s">
        <v>2710</v>
      </c>
      <c r="J1960" t="s">
        <v>491</v>
      </c>
      <c r="K1960">
        <v>24</v>
      </c>
      <c r="L1960">
        <v>6445360</v>
      </c>
      <c r="M1960">
        <v>1</v>
      </c>
      <c r="N1960">
        <v>398960</v>
      </c>
    </row>
    <row r="1961" spans="6:14" x14ac:dyDescent="0.2">
      <c r="F1961" s="3">
        <v>25168</v>
      </c>
      <c r="G1961">
        <v>4</v>
      </c>
      <c r="H1961" t="str">
        <f t="shared" si="34"/>
        <v>251684</v>
      </c>
      <c r="I1961" t="s">
        <v>2710</v>
      </c>
      <c r="J1961" t="s">
        <v>491</v>
      </c>
      <c r="K1961">
        <v>63</v>
      </c>
      <c r="L1961">
        <v>33369880</v>
      </c>
      <c r="M1961">
        <v>2</v>
      </c>
      <c r="N1961">
        <v>1590400</v>
      </c>
    </row>
    <row r="1962" spans="6:14" x14ac:dyDescent="0.2">
      <c r="F1962" s="3">
        <v>25168</v>
      </c>
      <c r="G1962">
        <v>5</v>
      </c>
      <c r="H1962" t="str">
        <f t="shared" si="34"/>
        <v>251685</v>
      </c>
      <c r="I1962" t="s">
        <v>2710</v>
      </c>
      <c r="J1962" t="s">
        <v>491</v>
      </c>
      <c r="K1962">
        <v>59</v>
      </c>
      <c r="L1962">
        <v>37532230</v>
      </c>
      <c r="M1962">
        <v>2</v>
      </c>
      <c r="N1962">
        <v>1017120</v>
      </c>
    </row>
    <row r="1963" spans="6:14" x14ac:dyDescent="0.2">
      <c r="F1963" s="3">
        <v>25175</v>
      </c>
      <c r="G1963">
        <v>0</v>
      </c>
      <c r="H1963" t="str">
        <f t="shared" si="34"/>
        <v>251750</v>
      </c>
      <c r="I1963" t="s">
        <v>2706</v>
      </c>
      <c r="J1963" t="s">
        <v>492</v>
      </c>
      <c r="K1963">
        <v>5</v>
      </c>
      <c r="L1963">
        <v>26906400</v>
      </c>
    </row>
    <row r="1964" spans="6:14" x14ac:dyDescent="0.2">
      <c r="F1964" s="3">
        <v>25175</v>
      </c>
      <c r="G1964">
        <v>1</v>
      </c>
      <c r="H1964" t="str">
        <f t="shared" si="34"/>
        <v>251751</v>
      </c>
      <c r="I1964" t="s">
        <v>2706</v>
      </c>
      <c r="J1964" t="s">
        <v>492</v>
      </c>
      <c r="K1964">
        <v>3453</v>
      </c>
      <c r="L1964">
        <v>25633174465</v>
      </c>
      <c r="M1964">
        <v>49</v>
      </c>
      <c r="N1964">
        <v>1279061850</v>
      </c>
    </row>
    <row r="1965" spans="6:14" x14ac:dyDescent="0.2">
      <c r="F1965" s="3">
        <v>25175</v>
      </c>
      <c r="G1965">
        <v>2</v>
      </c>
      <c r="H1965" t="str">
        <f t="shared" si="34"/>
        <v>251752</v>
      </c>
      <c r="I1965" t="s">
        <v>2706</v>
      </c>
      <c r="J1965" t="s">
        <v>492</v>
      </c>
      <c r="K1965">
        <v>5690</v>
      </c>
      <c r="L1965">
        <v>46165760215</v>
      </c>
      <c r="M1965">
        <v>253</v>
      </c>
      <c r="N1965">
        <v>3966172500</v>
      </c>
    </row>
    <row r="1966" spans="6:14" x14ac:dyDescent="0.2">
      <c r="F1966" s="3">
        <v>25175</v>
      </c>
      <c r="G1966">
        <v>3</v>
      </c>
      <c r="H1966" t="str">
        <f t="shared" si="34"/>
        <v>251753</v>
      </c>
      <c r="I1966" t="s">
        <v>2706</v>
      </c>
      <c r="J1966" t="s">
        <v>492</v>
      </c>
      <c r="K1966">
        <v>8054</v>
      </c>
      <c r="L1966">
        <v>67372123255</v>
      </c>
      <c r="M1966">
        <v>319</v>
      </c>
      <c r="N1966">
        <v>5603088300</v>
      </c>
    </row>
    <row r="1967" spans="6:14" x14ac:dyDescent="0.2">
      <c r="F1967" s="3">
        <v>25175</v>
      </c>
      <c r="G1967">
        <v>4</v>
      </c>
      <c r="H1967" t="str">
        <f t="shared" si="34"/>
        <v>251754</v>
      </c>
      <c r="I1967" t="s">
        <v>2706</v>
      </c>
      <c r="J1967" t="s">
        <v>492</v>
      </c>
      <c r="K1967">
        <v>3099</v>
      </c>
      <c r="L1967">
        <v>30650778420</v>
      </c>
      <c r="M1967">
        <v>333</v>
      </c>
      <c r="N1967">
        <v>1945265100</v>
      </c>
    </row>
    <row r="1968" spans="6:14" x14ac:dyDescent="0.2">
      <c r="F1968" s="3">
        <v>25175</v>
      </c>
      <c r="G1968">
        <v>5</v>
      </c>
      <c r="H1968" t="str">
        <f t="shared" si="34"/>
        <v>251755</v>
      </c>
      <c r="I1968" t="s">
        <v>2706</v>
      </c>
      <c r="J1968" t="s">
        <v>492</v>
      </c>
      <c r="K1968">
        <v>2094</v>
      </c>
      <c r="L1968">
        <v>20009706215</v>
      </c>
      <c r="M1968">
        <v>367</v>
      </c>
      <c r="N1968">
        <v>3288917575</v>
      </c>
    </row>
    <row r="1969" spans="6:14" x14ac:dyDescent="0.2">
      <c r="F1969" s="3">
        <v>25178</v>
      </c>
      <c r="G1969">
        <v>1</v>
      </c>
      <c r="H1969" t="str">
        <f t="shared" si="34"/>
        <v>251781</v>
      </c>
      <c r="I1969" t="s">
        <v>2710</v>
      </c>
      <c r="J1969" t="s">
        <v>493</v>
      </c>
      <c r="K1969">
        <v>30</v>
      </c>
      <c r="L1969">
        <v>13602970</v>
      </c>
    </row>
    <row r="1970" spans="6:14" x14ac:dyDescent="0.2">
      <c r="F1970" s="3">
        <v>25178</v>
      </c>
      <c r="G1970">
        <v>2</v>
      </c>
      <c r="H1970" t="str">
        <f t="shared" si="34"/>
        <v>251782</v>
      </c>
      <c r="I1970" t="s">
        <v>2710</v>
      </c>
      <c r="J1970" t="s">
        <v>493</v>
      </c>
      <c r="K1970">
        <v>67</v>
      </c>
      <c r="L1970">
        <v>29041430</v>
      </c>
    </row>
    <row r="1971" spans="6:14" x14ac:dyDescent="0.2">
      <c r="F1971" s="3">
        <v>25178</v>
      </c>
      <c r="G1971">
        <v>3</v>
      </c>
      <c r="H1971" t="str">
        <f t="shared" si="34"/>
        <v>251783</v>
      </c>
      <c r="I1971" t="s">
        <v>2710</v>
      </c>
      <c r="J1971" t="s">
        <v>493</v>
      </c>
      <c r="K1971">
        <v>176</v>
      </c>
      <c r="L1971">
        <v>149335440</v>
      </c>
      <c r="M1971">
        <v>2</v>
      </c>
      <c r="N1971">
        <v>4235760</v>
      </c>
    </row>
    <row r="1972" spans="6:14" x14ac:dyDescent="0.2">
      <c r="F1972" s="3">
        <v>25178</v>
      </c>
      <c r="G1972">
        <v>4</v>
      </c>
      <c r="H1972" t="str">
        <f t="shared" si="34"/>
        <v>251784</v>
      </c>
      <c r="I1972" t="s">
        <v>2710</v>
      </c>
      <c r="J1972" t="s">
        <v>493</v>
      </c>
      <c r="K1972">
        <v>123</v>
      </c>
      <c r="L1972">
        <v>118828230</v>
      </c>
      <c r="M1972">
        <v>3</v>
      </c>
      <c r="N1972">
        <v>16910270</v>
      </c>
    </row>
    <row r="1973" spans="6:14" x14ac:dyDescent="0.2">
      <c r="F1973" s="3">
        <v>25178</v>
      </c>
      <c r="G1973">
        <v>5</v>
      </c>
      <c r="H1973" t="str">
        <f t="shared" si="34"/>
        <v>251785</v>
      </c>
      <c r="I1973" t="s">
        <v>2710</v>
      </c>
      <c r="J1973" t="s">
        <v>493</v>
      </c>
      <c r="K1973">
        <v>173</v>
      </c>
      <c r="L1973">
        <v>206003610</v>
      </c>
      <c r="M1973">
        <v>9</v>
      </c>
      <c r="N1973">
        <v>19506080</v>
      </c>
    </row>
    <row r="1974" spans="6:14" x14ac:dyDescent="0.2">
      <c r="F1974" s="3">
        <v>25181</v>
      </c>
      <c r="G1974">
        <v>0</v>
      </c>
      <c r="H1974" t="str">
        <f t="shared" si="34"/>
        <v>251810</v>
      </c>
      <c r="I1974" t="s">
        <v>2712</v>
      </c>
      <c r="J1974" t="s">
        <v>494</v>
      </c>
      <c r="K1974">
        <v>89</v>
      </c>
      <c r="L1974">
        <v>460126270</v>
      </c>
    </row>
    <row r="1975" spans="6:14" x14ac:dyDescent="0.2">
      <c r="F1975" s="3">
        <v>25181</v>
      </c>
      <c r="G1975">
        <v>1</v>
      </c>
      <c r="H1975" t="str">
        <f t="shared" si="34"/>
        <v>251811</v>
      </c>
      <c r="I1975" t="s">
        <v>2712</v>
      </c>
      <c r="J1975" t="s">
        <v>494</v>
      </c>
      <c r="K1975">
        <v>80</v>
      </c>
      <c r="L1975">
        <v>743886740</v>
      </c>
    </row>
    <row r="1976" spans="6:14" x14ac:dyDescent="0.2">
      <c r="F1976" s="3">
        <v>25181</v>
      </c>
      <c r="G1976">
        <v>2</v>
      </c>
      <c r="H1976" t="str">
        <f t="shared" si="34"/>
        <v>251812</v>
      </c>
      <c r="I1976" t="s">
        <v>2712</v>
      </c>
      <c r="J1976" t="s">
        <v>494</v>
      </c>
      <c r="K1976">
        <v>266</v>
      </c>
      <c r="L1976">
        <v>3428177350</v>
      </c>
    </row>
    <row r="1977" spans="6:14" x14ac:dyDescent="0.2">
      <c r="F1977" s="3">
        <v>25181</v>
      </c>
      <c r="G1977">
        <v>3</v>
      </c>
      <c r="H1977" t="str">
        <f t="shared" si="34"/>
        <v>251813</v>
      </c>
      <c r="I1977" t="s">
        <v>2712</v>
      </c>
      <c r="J1977" t="s">
        <v>494</v>
      </c>
      <c r="K1977">
        <v>253</v>
      </c>
      <c r="L1977">
        <v>4776968910</v>
      </c>
      <c r="M1977">
        <v>5</v>
      </c>
      <c r="N1977">
        <v>128500920</v>
      </c>
    </row>
    <row r="1978" spans="6:14" x14ac:dyDescent="0.2">
      <c r="F1978" s="3">
        <v>25181</v>
      </c>
      <c r="G1978">
        <v>4</v>
      </c>
      <c r="H1978" t="str">
        <f t="shared" si="34"/>
        <v>251814</v>
      </c>
      <c r="I1978" t="s">
        <v>2712</v>
      </c>
      <c r="J1978" t="s">
        <v>494</v>
      </c>
      <c r="K1978">
        <v>219</v>
      </c>
      <c r="L1978">
        <v>2028163310</v>
      </c>
      <c r="M1978">
        <v>7</v>
      </c>
      <c r="N1978">
        <v>14076090</v>
      </c>
    </row>
    <row r="1979" spans="6:14" x14ac:dyDescent="0.2">
      <c r="F1979" s="3">
        <v>25181</v>
      </c>
      <c r="G1979">
        <v>5</v>
      </c>
      <c r="H1979" t="str">
        <f t="shared" si="34"/>
        <v>251815</v>
      </c>
      <c r="I1979" t="s">
        <v>2712</v>
      </c>
      <c r="J1979" t="s">
        <v>494</v>
      </c>
      <c r="K1979">
        <v>617</v>
      </c>
      <c r="L1979">
        <v>5410552530</v>
      </c>
      <c r="M1979">
        <v>38</v>
      </c>
      <c r="N1979">
        <v>835705260</v>
      </c>
    </row>
    <row r="1980" spans="6:14" x14ac:dyDescent="0.2">
      <c r="F1980" s="3">
        <v>25183</v>
      </c>
      <c r="G1980">
        <v>0</v>
      </c>
      <c r="H1980" t="str">
        <f t="shared" si="34"/>
        <v>251830</v>
      </c>
      <c r="I1980" t="s">
        <v>2712</v>
      </c>
      <c r="J1980" t="s">
        <v>495</v>
      </c>
      <c r="K1980">
        <v>5</v>
      </c>
      <c r="L1980">
        <v>3051630</v>
      </c>
    </row>
    <row r="1981" spans="6:14" x14ac:dyDescent="0.2">
      <c r="F1981" s="3">
        <v>25183</v>
      </c>
      <c r="G1981">
        <v>1</v>
      </c>
      <c r="H1981" t="str">
        <f t="shared" si="34"/>
        <v>251831</v>
      </c>
      <c r="I1981" t="s">
        <v>2712</v>
      </c>
      <c r="J1981" t="s">
        <v>495</v>
      </c>
      <c r="K1981">
        <v>333</v>
      </c>
      <c r="L1981">
        <v>1490166900</v>
      </c>
      <c r="M1981">
        <v>8</v>
      </c>
      <c r="N1981">
        <v>119138220</v>
      </c>
    </row>
    <row r="1982" spans="6:14" x14ac:dyDescent="0.2">
      <c r="F1982" s="3">
        <v>25183</v>
      </c>
      <c r="G1982">
        <v>2</v>
      </c>
      <c r="H1982" t="str">
        <f t="shared" si="34"/>
        <v>251832</v>
      </c>
      <c r="I1982" t="s">
        <v>2712</v>
      </c>
      <c r="J1982" t="s">
        <v>495</v>
      </c>
      <c r="K1982">
        <v>633</v>
      </c>
      <c r="L1982">
        <v>2631476520</v>
      </c>
      <c r="M1982">
        <v>8</v>
      </c>
      <c r="N1982">
        <v>206453340</v>
      </c>
    </row>
    <row r="1983" spans="6:14" x14ac:dyDescent="0.2">
      <c r="F1983" s="3">
        <v>25183</v>
      </c>
      <c r="G1983">
        <v>3</v>
      </c>
      <c r="H1983" t="str">
        <f t="shared" si="34"/>
        <v>251833</v>
      </c>
      <c r="I1983" t="s">
        <v>2712</v>
      </c>
      <c r="J1983" t="s">
        <v>495</v>
      </c>
      <c r="K1983">
        <v>442</v>
      </c>
      <c r="L1983">
        <v>902383670</v>
      </c>
      <c r="M1983">
        <v>2</v>
      </c>
      <c r="N1983">
        <v>29599290</v>
      </c>
    </row>
    <row r="1984" spans="6:14" x14ac:dyDescent="0.2">
      <c r="F1984" s="3">
        <v>25183</v>
      </c>
      <c r="G1984">
        <v>4</v>
      </c>
      <c r="H1984" t="str">
        <f t="shared" si="34"/>
        <v>251834</v>
      </c>
      <c r="I1984" t="s">
        <v>2712</v>
      </c>
      <c r="J1984" t="s">
        <v>495</v>
      </c>
      <c r="K1984">
        <v>724</v>
      </c>
      <c r="L1984">
        <v>3386735830</v>
      </c>
      <c r="M1984">
        <v>14</v>
      </c>
      <c r="N1984">
        <v>222969240</v>
      </c>
    </row>
    <row r="1985" spans="6:14" x14ac:dyDescent="0.2">
      <c r="F1985" s="3">
        <v>25183</v>
      </c>
      <c r="G1985">
        <v>5</v>
      </c>
      <c r="H1985" t="str">
        <f t="shared" si="34"/>
        <v>251835</v>
      </c>
      <c r="I1985" t="s">
        <v>2712</v>
      </c>
      <c r="J1985" t="s">
        <v>495</v>
      </c>
      <c r="K1985">
        <v>615</v>
      </c>
      <c r="L1985">
        <v>4370458760</v>
      </c>
      <c r="M1985">
        <v>31</v>
      </c>
      <c r="N1985">
        <v>507766950</v>
      </c>
    </row>
    <row r="1986" spans="6:14" x14ac:dyDescent="0.2">
      <c r="F1986" s="3">
        <v>25200</v>
      </c>
      <c r="G1986">
        <v>0</v>
      </c>
      <c r="H1986" t="str">
        <f t="shared" si="34"/>
        <v>252000</v>
      </c>
      <c r="I1986" t="s">
        <v>2709</v>
      </c>
      <c r="J1986" t="s">
        <v>496</v>
      </c>
      <c r="K1986">
        <v>4</v>
      </c>
      <c r="L1986">
        <v>8580280</v>
      </c>
    </row>
    <row r="1987" spans="6:14" x14ac:dyDescent="0.2">
      <c r="F1987" s="3">
        <v>25200</v>
      </c>
      <c r="G1987">
        <v>1</v>
      </c>
      <c r="H1987" t="str">
        <f t="shared" ref="H1987:H2050" si="35">F1987&amp;G1987</f>
        <v>252001</v>
      </c>
      <c r="I1987" t="s">
        <v>2709</v>
      </c>
      <c r="J1987" t="s">
        <v>496</v>
      </c>
      <c r="K1987">
        <v>294</v>
      </c>
      <c r="L1987">
        <v>563806120</v>
      </c>
      <c r="M1987">
        <v>2</v>
      </c>
      <c r="N1987">
        <v>4340835</v>
      </c>
    </row>
    <row r="1988" spans="6:14" x14ac:dyDescent="0.2">
      <c r="F1988" s="3">
        <v>25200</v>
      </c>
      <c r="G1988">
        <v>2</v>
      </c>
      <c r="H1988" t="str">
        <f t="shared" si="35"/>
        <v>252002</v>
      </c>
      <c r="I1988" t="s">
        <v>2709</v>
      </c>
      <c r="J1988" t="s">
        <v>496</v>
      </c>
      <c r="K1988">
        <v>298</v>
      </c>
      <c r="L1988">
        <v>497867775</v>
      </c>
      <c r="M1988">
        <v>5</v>
      </c>
      <c r="N1988">
        <v>38265830</v>
      </c>
    </row>
    <row r="1989" spans="6:14" x14ac:dyDescent="0.2">
      <c r="F1989" s="3">
        <v>25200</v>
      </c>
      <c r="G1989">
        <v>3</v>
      </c>
      <c r="H1989" t="str">
        <f t="shared" si="35"/>
        <v>252003</v>
      </c>
      <c r="I1989" t="s">
        <v>2709</v>
      </c>
      <c r="J1989" t="s">
        <v>496</v>
      </c>
      <c r="K1989">
        <v>194</v>
      </c>
      <c r="L1989">
        <v>424932610</v>
      </c>
      <c r="M1989">
        <v>5</v>
      </c>
      <c r="N1989">
        <v>19999670</v>
      </c>
    </row>
    <row r="1990" spans="6:14" x14ac:dyDescent="0.2">
      <c r="F1990" s="3">
        <v>25200</v>
      </c>
      <c r="G1990">
        <v>4</v>
      </c>
      <c r="H1990" t="str">
        <f t="shared" si="35"/>
        <v>252004</v>
      </c>
      <c r="I1990" t="s">
        <v>2709</v>
      </c>
      <c r="J1990" t="s">
        <v>496</v>
      </c>
      <c r="K1990">
        <v>366</v>
      </c>
      <c r="L1990">
        <v>840306815</v>
      </c>
      <c r="M1990">
        <v>31</v>
      </c>
      <c r="N1990">
        <v>56378085</v>
      </c>
    </row>
    <row r="1991" spans="6:14" x14ac:dyDescent="0.2">
      <c r="F1991" s="3">
        <v>25200</v>
      </c>
      <c r="G1991">
        <v>5</v>
      </c>
      <c r="H1991" t="str">
        <f t="shared" si="35"/>
        <v>252005</v>
      </c>
      <c r="I1991" t="s">
        <v>2709</v>
      </c>
      <c r="J1991" t="s">
        <v>496</v>
      </c>
      <c r="K1991">
        <v>376</v>
      </c>
      <c r="L1991">
        <v>913092720</v>
      </c>
      <c r="M1991">
        <v>3</v>
      </c>
      <c r="N1991">
        <v>4361445</v>
      </c>
    </row>
    <row r="1992" spans="6:14" x14ac:dyDescent="0.2">
      <c r="F1992" s="3">
        <v>25214</v>
      </c>
      <c r="G1992">
        <v>1</v>
      </c>
      <c r="H1992" t="str">
        <f t="shared" si="35"/>
        <v>252141</v>
      </c>
      <c r="I1992" t="s">
        <v>2709</v>
      </c>
      <c r="J1992" t="s">
        <v>497</v>
      </c>
      <c r="K1992">
        <v>240</v>
      </c>
      <c r="L1992">
        <v>1232215340</v>
      </c>
      <c r="M1992">
        <v>12</v>
      </c>
      <c r="N1992">
        <v>155174610</v>
      </c>
    </row>
    <row r="1993" spans="6:14" x14ac:dyDescent="0.2">
      <c r="F1993" s="3">
        <v>25214</v>
      </c>
      <c r="G1993">
        <v>2</v>
      </c>
      <c r="H1993" t="str">
        <f t="shared" si="35"/>
        <v>252142</v>
      </c>
      <c r="I1993" t="s">
        <v>2709</v>
      </c>
      <c r="J1993" t="s">
        <v>497</v>
      </c>
      <c r="K1993">
        <v>401</v>
      </c>
      <c r="L1993">
        <v>1725704885</v>
      </c>
      <c r="M1993">
        <v>13</v>
      </c>
      <c r="N1993">
        <v>131704340</v>
      </c>
    </row>
    <row r="1994" spans="6:14" x14ac:dyDescent="0.2">
      <c r="F1994" s="3">
        <v>25214</v>
      </c>
      <c r="G1994">
        <v>3</v>
      </c>
      <c r="H1994" t="str">
        <f t="shared" si="35"/>
        <v>252143</v>
      </c>
      <c r="I1994" t="s">
        <v>2709</v>
      </c>
      <c r="J1994" t="s">
        <v>497</v>
      </c>
      <c r="K1994">
        <v>671</v>
      </c>
      <c r="L1994">
        <v>3446484745</v>
      </c>
      <c r="M1994">
        <v>115</v>
      </c>
      <c r="N1994">
        <v>548531310</v>
      </c>
    </row>
    <row r="1995" spans="6:14" x14ac:dyDescent="0.2">
      <c r="F1995" s="3">
        <v>25214</v>
      </c>
      <c r="G1995">
        <v>4</v>
      </c>
      <c r="H1995" t="str">
        <f t="shared" si="35"/>
        <v>252144</v>
      </c>
      <c r="I1995" t="s">
        <v>2709</v>
      </c>
      <c r="J1995" t="s">
        <v>497</v>
      </c>
      <c r="K1995">
        <v>359</v>
      </c>
      <c r="L1995">
        <v>1700121415</v>
      </c>
      <c r="M1995">
        <v>45</v>
      </c>
      <c r="N1995">
        <v>420585895</v>
      </c>
    </row>
    <row r="1996" spans="6:14" x14ac:dyDescent="0.2">
      <c r="F1996" s="3">
        <v>25214</v>
      </c>
      <c r="G1996">
        <v>5</v>
      </c>
      <c r="H1996" t="str">
        <f t="shared" si="35"/>
        <v>252145</v>
      </c>
      <c r="I1996" t="s">
        <v>2709</v>
      </c>
      <c r="J1996" t="s">
        <v>497</v>
      </c>
      <c r="K1996">
        <v>721</v>
      </c>
      <c r="L1996">
        <v>3413808140</v>
      </c>
      <c r="M1996">
        <v>57</v>
      </c>
      <c r="N1996">
        <v>615375400</v>
      </c>
    </row>
    <row r="1997" spans="6:14" x14ac:dyDescent="0.2">
      <c r="F1997" s="3">
        <v>25224</v>
      </c>
      <c r="G1997">
        <v>1</v>
      </c>
      <c r="H1997" t="str">
        <f t="shared" si="35"/>
        <v>252241</v>
      </c>
      <c r="I1997" t="s">
        <v>2710</v>
      </c>
      <c r="J1997" t="s">
        <v>498</v>
      </c>
      <c r="K1997">
        <v>99</v>
      </c>
      <c r="L1997">
        <v>55586230</v>
      </c>
      <c r="M1997">
        <v>2</v>
      </c>
      <c r="N1997">
        <v>3526720</v>
      </c>
    </row>
    <row r="1998" spans="6:14" x14ac:dyDescent="0.2">
      <c r="F1998" s="3">
        <v>25224</v>
      </c>
      <c r="G1998">
        <v>2</v>
      </c>
      <c r="H1998" t="str">
        <f t="shared" si="35"/>
        <v>252242</v>
      </c>
      <c r="I1998" t="s">
        <v>2710</v>
      </c>
      <c r="J1998" t="s">
        <v>498</v>
      </c>
      <c r="K1998">
        <v>75</v>
      </c>
      <c r="L1998">
        <v>69868210</v>
      </c>
      <c r="M1998">
        <v>1</v>
      </c>
      <c r="N1998">
        <v>158160</v>
      </c>
    </row>
    <row r="1999" spans="6:14" x14ac:dyDescent="0.2">
      <c r="F1999" s="3">
        <v>25224</v>
      </c>
      <c r="G1999">
        <v>3</v>
      </c>
      <c r="H1999" t="str">
        <f t="shared" si="35"/>
        <v>252243</v>
      </c>
      <c r="I1999" t="s">
        <v>2710</v>
      </c>
      <c r="J1999" t="s">
        <v>498</v>
      </c>
      <c r="K1999">
        <v>153</v>
      </c>
      <c r="L1999">
        <v>94153640</v>
      </c>
    </row>
    <row r="2000" spans="6:14" x14ac:dyDescent="0.2">
      <c r="F2000" s="3">
        <v>25224</v>
      </c>
      <c r="G2000">
        <v>4</v>
      </c>
      <c r="H2000" t="str">
        <f t="shared" si="35"/>
        <v>252244</v>
      </c>
      <c r="I2000" t="s">
        <v>2710</v>
      </c>
      <c r="J2000" t="s">
        <v>498</v>
      </c>
      <c r="K2000">
        <v>43</v>
      </c>
      <c r="L2000">
        <v>61963770</v>
      </c>
    </row>
    <row r="2001" spans="6:14" x14ac:dyDescent="0.2">
      <c r="F2001" s="3">
        <v>25224</v>
      </c>
      <c r="G2001">
        <v>5</v>
      </c>
      <c r="H2001" t="str">
        <f t="shared" si="35"/>
        <v>252245</v>
      </c>
      <c r="I2001" t="s">
        <v>2710</v>
      </c>
      <c r="J2001" t="s">
        <v>498</v>
      </c>
      <c r="K2001">
        <v>44</v>
      </c>
      <c r="L2001">
        <v>51216220</v>
      </c>
      <c r="M2001">
        <v>1</v>
      </c>
      <c r="N2001">
        <v>4328800</v>
      </c>
    </row>
    <row r="2002" spans="6:14" x14ac:dyDescent="0.2">
      <c r="F2002" s="3">
        <v>25245</v>
      </c>
      <c r="G2002">
        <v>0</v>
      </c>
      <c r="H2002" t="str">
        <f t="shared" si="35"/>
        <v>252450</v>
      </c>
      <c r="I2002" t="s">
        <v>2708</v>
      </c>
      <c r="J2002" t="s">
        <v>499</v>
      </c>
      <c r="K2002">
        <v>5</v>
      </c>
      <c r="L2002">
        <v>1221400</v>
      </c>
    </row>
    <row r="2003" spans="6:14" x14ac:dyDescent="0.2">
      <c r="F2003" s="3">
        <v>25245</v>
      </c>
      <c r="G2003">
        <v>1</v>
      </c>
      <c r="H2003" t="str">
        <f t="shared" si="35"/>
        <v>252451</v>
      </c>
      <c r="I2003" t="s">
        <v>2708</v>
      </c>
      <c r="J2003" t="s">
        <v>499</v>
      </c>
      <c r="K2003">
        <v>227</v>
      </c>
      <c r="L2003">
        <v>590269490</v>
      </c>
    </row>
    <row r="2004" spans="6:14" x14ac:dyDescent="0.2">
      <c r="F2004" s="3">
        <v>25245</v>
      </c>
      <c r="G2004">
        <v>2</v>
      </c>
      <c r="H2004" t="str">
        <f t="shared" si="35"/>
        <v>252452</v>
      </c>
      <c r="I2004" t="s">
        <v>2708</v>
      </c>
      <c r="J2004" t="s">
        <v>499</v>
      </c>
      <c r="K2004">
        <v>351</v>
      </c>
      <c r="L2004">
        <v>1335218660</v>
      </c>
      <c r="M2004">
        <v>1</v>
      </c>
      <c r="N2004">
        <v>2523920</v>
      </c>
    </row>
    <row r="2005" spans="6:14" x14ac:dyDescent="0.2">
      <c r="F2005" s="3">
        <v>25245</v>
      </c>
      <c r="G2005">
        <v>3</v>
      </c>
      <c r="H2005" t="str">
        <f t="shared" si="35"/>
        <v>252453</v>
      </c>
      <c r="I2005" t="s">
        <v>2708</v>
      </c>
      <c r="J2005" t="s">
        <v>499</v>
      </c>
      <c r="K2005">
        <v>720</v>
      </c>
      <c r="L2005">
        <v>2479901560</v>
      </c>
      <c r="M2005">
        <v>14</v>
      </c>
      <c r="N2005">
        <v>241172160</v>
      </c>
    </row>
    <row r="2006" spans="6:14" x14ac:dyDescent="0.2">
      <c r="F2006" s="3">
        <v>25245</v>
      </c>
      <c r="G2006">
        <v>4</v>
      </c>
      <c r="H2006" t="str">
        <f t="shared" si="35"/>
        <v>252454</v>
      </c>
      <c r="I2006" t="s">
        <v>2708</v>
      </c>
      <c r="J2006" t="s">
        <v>499</v>
      </c>
      <c r="K2006">
        <v>837</v>
      </c>
      <c r="L2006">
        <v>2372258590</v>
      </c>
      <c r="M2006">
        <v>21</v>
      </c>
      <c r="N2006">
        <v>326155120</v>
      </c>
    </row>
    <row r="2007" spans="6:14" x14ac:dyDescent="0.2">
      <c r="F2007" s="3">
        <v>25245</v>
      </c>
      <c r="G2007">
        <v>5</v>
      </c>
      <c r="H2007" t="str">
        <f t="shared" si="35"/>
        <v>252455</v>
      </c>
      <c r="I2007" t="s">
        <v>2708</v>
      </c>
      <c r="J2007" t="s">
        <v>499</v>
      </c>
      <c r="K2007">
        <v>781</v>
      </c>
      <c r="L2007">
        <v>5208836180</v>
      </c>
      <c r="M2007">
        <v>87</v>
      </c>
      <c r="N2007">
        <v>902342080</v>
      </c>
    </row>
    <row r="2008" spans="6:14" x14ac:dyDescent="0.2">
      <c r="F2008" s="3">
        <v>25258</v>
      </c>
      <c r="G2008">
        <v>1</v>
      </c>
      <c r="H2008" t="str">
        <f t="shared" si="35"/>
        <v>252581</v>
      </c>
      <c r="I2008" t="s">
        <v>2710</v>
      </c>
      <c r="J2008" t="s">
        <v>500</v>
      </c>
      <c r="K2008">
        <v>29</v>
      </c>
      <c r="L2008">
        <v>16442210</v>
      </c>
    </row>
    <row r="2009" spans="6:14" x14ac:dyDescent="0.2">
      <c r="F2009" s="3">
        <v>25258</v>
      </c>
      <c r="G2009">
        <v>2</v>
      </c>
      <c r="H2009" t="str">
        <f t="shared" si="35"/>
        <v>252582</v>
      </c>
      <c r="I2009" t="s">
        <v>2710</v>
      </c>
      <c r="J2009" t="s">
        <v>500</v>
      </c>
      <c r="K2009">
        <v>2</v>
      </c>
      <c r="L2009">
        <v>3977670</v>
      </c>
    </row>
    <row r="2010" spans="6:14" x14ac:dyDescent="0.2">
      <c r="F2010" s="3">
        <v>25258</v>
      </c>
      <c r="G2010">
        <v>3</v>
      </c>
      <c r="H2010" t="str">
        <f t="shared" si="35"/>
        <v>252583</v>
      </c>
      <c r="I2010" t="s">
        <v>2710</v>
      </c>
      <c r="J2010" t="s">
        <v>500</v>
      </c>
      <c r="K2010">
        <v>38</v>
      </c>
      <c r="L2010">
        <v>18540110</v>
      </c>
    </row>
    <row r="2011" spans="6:14" x14ac:dyDescent="0.2">
      <c r="F2011" s="3">
        <v>25258</v>
      </c>
      <c r="G2011">
        <v>4</v>
      </c>
      <c r="H2011" t="str">
        <f t="shared" si="35"/>
        <v>252584</v>
      </c>
      <c r="I2011" t="s">
        <v>2710</v>
      </c>
      <c r="J2011" t="s">
        <v>500</v>
      </c>
      <c r="K2011">
        <v>55</v>
      </c>
      <c r="L2011">
        <v>40186440</v>
      </c>
    </row>
    <row r="2012" spans="6:14" x14ac:dyDescent="0.2">
      <c r="F2012" s="3">
        <v>25258</v>
      </c>
      <c r="G2012">
        <v>5</v>
      </c>
      <c r="H2012" t="str">
        <f t="shared" si="35"/>
        <v>252585</v>
      </c>
      <c r="I2012" t="s">
        <v>2710</v>
      </c>
      <c r="J2012" t="s">
        <v>500</v>
      </c>
      <c r="K2012">
        <v>25</v>
      </c>
      <c r="L2012">
        <v>23971060</v>
      </c>
      <c r="M2012">
        <v>1</v>
      </c>
      <c r="N2012">
        <v>250000</v>
      </c>
    </row>
    <row r="2013" spans="6:14" x14ac:dyDescent="0.2">
      <c r="F2013" s="3">
        <v>25260</v>
      </c>
      <c r="G2013">
        <v>1</v>
      </c>
      <c r="H2013" t="str">
        <f t="shared" si="35"/>
        <v>252601</v>
      </c>
      <c r="I2013" t="s">
        <v>2708</v>
      </c>
      <c r="J2013" t="s">
        <v>501</v>
      </c>
      <c r="K2013">
        <v>235</v>
      </c>
      <c r="L2013">
        <v>428265660</v>
      </c>
      <c r="M2013">
        <v>16</v>
      </c>
      <c r="N2013">
        <v>30240800</v>
      </c>
    </row>
    <row r="2014" spans="6:14" x14ac:dyDescent="0.2">
      <c r="F2014" s="3">
        <v>25260</v>
      </c>
      <c r="G2014">
        <v>2</v>
      </c>
      <c r="H2014" t="str">
        <f t="shared" si="35"/>
        <v>252602</v>
      </c>
      <c r="I2014" t="s">
        <v>2708</v>
      </c>
      <c r="J2014" t="s">
        <v>501</v>
      </c>
      <c r="K2014">
        <v>468</v>
      </c>
      <c r="L2014">
        <v>778690850</v>
      </c>
      <c r="M2014">
        <v>2</v>
      </c>
      <c r="N2014">
        <v>25256160</v>
      </c>
    </row>
    <row r="2015" spans="6:14" x14ac:dyDescent="0.2">
      <c r="F2015" s="3">
        <v>25260</v>
      </c>
      <c r="G2015">
        <v>3</v>
      </c>
      <c r="H2015" t="str">
        <f t="shared" si="35"/>
        <v>252603</v>
      </c>
      <c r="I2015" t="s">
        <v>2708</v>
      </c>
      <c r="J2015" t="s">
        <v>501</v>
      </c>
      <c r="K2015">
        <v>417</v>
      </c>
      <c r="L2015">
        <v>754131970</v>
      </c>
      <c r="M2015">
        <v>59</v>
      </c>
      <c r="N2015">
        <v>105403920</v>
      </c>
    </row>
    <row r="2016" spans="6:14" x14ac:dyDescent="0.2">
      <c r="F2016" s="3">
        <v>25260</v>
      </c>
      <c r="G2016">
        <v>4</v>
      </c>
      <c r="H2016" t="str">
        <f t="shared" si="35"/>
        <v>252604</v>
      </c>
      <c r="I2016" t="s">
        <v>2708</v>
      </c>
      <c r="J2016" t="s">
        <v>501</v>
      </c>
      <c r="K2016">
        <v>249</v>
      </c>
      <c r="L2016">
        <v>852270990</v>
      </c>
      <c r="M2016">
        <v>49</v>
      </c>
      <c r="N2016">
        <v>316992560</v>
      </c>
    </row>
    <row r="2017" spans="6:14" x14ac:dyDescent="0.2">
      <c r="F2017" s="3">
        <v>25260</v>
      </c>
      <c r="G2017">
        <v>5</v>
      </c>
      <c r="H2017" t="str">
        <f t="shared" si="35"/>
        <v>252605</v>
      </c>
      <c r="I2017" t="s">
        <v>2708</v>
      </c>
      <c r="J2017" t="s">
        <v>501</v>
      </c>
      <c r="K2017">
        <v>289</v>
      </c>
      <c r="L2017">
        <v>865409410</v>
      </c>
      <c r="M2017">
        <v>25</v>
      </c>
      <c r="N2017">
        <v>149894480</v>
      </c>
    </row>
    <row r="2018" spans="6:14" x14ac:dyDescent="0.2">
      <c r="F2018" s="3">
        <v>25269</v>
      </c>
      <c r="G2018">
        <v>0</v>
      </c>
      <c r="H2018" t="str">
        <f t="shared" si="35"/>
        <v>252690</v>
      </c>
      <c r="I2018" t="s">
        <v>2709</v>
      </c>
      <c r="J2018" t="s">
        <v>502</v>
      </c>
      <c r="K2018">
        <v>3</v>
      </c>
      <c r="L2018">
        <v>3912390</v>
      </c>
    </row>
    <row r="2019" spans="6:14" x14ac:dyDescent="0.2">
      <c r="F2019" s="3">
        <v>25269</v>
      </c>
      <c r="G2019">
        <v>1</v>
      </c>
      <c r="H2019" t="str">
        <f t="shared" si="35"/>
        <v>252691</v>
      </c>
      <c r="I2019" t="s">
        <v>2709</v>
      </c>
      <c r="J2019" t="s">
        <v>502</v>
      </c>
      <c r="K2019">
        <v>2729</v>
      </c>
      <c r="L2019">
        <v>3879660580</v>
      </c>
      <c r="M2019">
        <v>23</v>
      </c>
      <c r="N2019">
        <v>591884780</v>
      </c>
    </row>
    <row r="2020" spans="6:14" x14ac:dyDescent="0.2">
      <c r="F2020" s="3">
        <v>25269</v>
      </c>
      <c r="G2020">
        <v>2</v>
      </c>
      <c r="H2020" t="str">
        <f t="shared" si="35"/>
        <v>252692</v>
      </c>
      <c r="I2020" t="s">
        <v>2709</v>
      </c>
      <c r="J2020" t="s">
        <v>502</v>
      </c>
      <c r="K2020">
        <v>4169</v>
      </c>
      <c r="L2020">
        <v>8121192465</v>
      </c>
      <c r="M2020">
        <v>27</v>
      </c>
      <c r="N2020">
        <v>449763900</v>
      </c>
    </row>
    <row r="2021" spans="6:14" x14ac:dyDescent="0.2">
      <c r="F2021" s="3">
        <v>25269</v>
      </c>
      <c r="G2021">
        <v>3</v>
      </c>
      <c r="H2021" t="str">
        <f t="shared" si="35"/>
        <v>252693</v>
      </c>
      <c r="I2021" t="s">
        <v>2709</v>
      </c>
      <c r="J2021" t="s">
        <v>502</v>
      </c>
      <c r="K2021">
        <v>3866</v>
      </c>
      <c r="L2021">
        <v>8571623605</v>
      </c>
      <c r="M2021">
        <v>76</v>
      </c>
      <c r="N2021">
        <v>424761755</v>
      </c>
    </row>
    <row r="2022" spans="6:14" x14ac:dyDescent="0.2">
      <c r="F2022" s="3">
        <v>25269</v>
      </c>
      <c r="G2022">
        <v>4</v>
      </c>
      <c r="H2022" t="str">
        <f t="shared" si="35"/>
        <v>252694</v>
      </c>
      <c r="I2022" t="s">
        <v>2709</v>
      </c>
      <c r="J2022" t="s">
        <v>502</v>
      </c>
      <c r="K2022">
        <v>9160</v>
      </c>
      <c r="L2022">
        <v>14547801625</v>
      </c>
      <c r="M2022">
        <v>201</v>
      </c>
      <c r="N2022">
        <v>764416395</v>
      </c>
    </row>
    <row r="2023" spans="6:14" x14ac:dyDescent="0.2">
      <c r="F2023" s="3">
        <v>25269</v>
      </c>
      <c r="G2023">
        <v>5</v>
      </c>
      <c r="H2023" t="str">
        <f t="shared" si="35"/>
        <v>252695</v>
      </c>
      <c r="I2023" t="s">
        <v>2709</v>
      </c>
      <c r="J2023" t="s">
        <v>502</v>
      </c>
      <c r="K2023">
        <v>6786</v>
      </c>
      <c r="L2023">
        <v>19217350250</v>
      </c>
      <c r="M2023">
        <v>852</v>
      </c>
      <c r="N2023">
        <v>4302552610</v>
      </c>
    </row>
    <row r="2024" spans="6:14" x14ac:dyDescent="0.2">
      <c r="F2024" s="3">
        <v>25279</v>
      </c>
      <c r="G2024">
        <v>1</v>
      </c>
      <c r="H2024" t="str">
        <f t="shared" si="35"/>
        <v>252791</v>
      </c>
      <c r="I2024" t="s">
        <v>2710</v>
      </c>
      <c r="J2024" t="s">
        <v>503</v>
      </c>
      <c r="K2024">
        <v>105</v>
      </c>
      <c r="L2024">
        <v>47832060</v>
      </c>
      <c r="M2024">
        <v>3</v>
      </c>
      <c r="N2024">
        <v>6046320</v>
      </c>
    </row>
    <row r="2025" spans="6:14" x14ac:dyDescent="0.2">
      <c r="F2025" s="3">
        <v>25279</v>
      </c>
      <c r="G2025">
        <v>2</v>
      </c>
      <c r="H2025" t="str">
        <f t="shared" si="35"/>
        <v>252792</v>
      </c>
      <c r="I2025" t="s">
        <v>2710</v>
      </c>
      <c r="J2025" t="s">
        <v>503</v>
      </c>
      <c r="K2025">
        <v>94</v>
      </c>
      <c r="L2025">
        <v>34481810</v>
      </c>
      <c r="M2025">
        <v>1</v>
      </c>
      <c r="N2025">
        <v>1824080</v>
      </c>
    </row>
    <row r="2026" spans="6:14" x14ac:dyDescent="0.2">
      <c r="F2026" s="3">
        <v>25279</v>
      </c>
      <c r="G2026">
        <v>3</v>
      </c>
      <c r="H2026" t="str">
        <f t="shared" si="35"/>
        <v>252793</v>
      </c>
      <c r="I2026" t="s">
        <v>2710</v>
      </c>
      <c r="J2026" t="s">
        <v>503</v>
      </c>
      <c r="K2026">
        <v>155</v>
      </c>
      <c r="L2026">
        <v>173096920</v>
      </c>
      <c r="M2026">
        <v>1</v>
      </c>
      <c r="N2026">
        <v>7752800</v>
      </c>
    </row>
    <row r="2027" spans="6:14" x14ac:dyDescent="0.2">
      <c r="F2027" s="3">
        <v>25279</v>
      </c>
      <c r="G2027">
        <v>4</v>
      </c>
      <c r="H2027" t="str">
        <f t="shared" si="35"/>
        <v>252794</v>
      </c>
      <c r="I2027" t="s">
        <v>2710</v>
      </c>
      <c r="J2027" t="s">
        <v>503</v>
      </c>
      <c r="K2027">
        <v>326</v>
      </c>
      <c r="L2027">
        <v>279275550</v>
      </c>
      <c r="M2027">
        <v>3</v>
      </c>
      <c r="N2027">
        <v>53133470</v>
      </c>
    </row>
    <row r="2028" spans="6:14" x14ac:dyDescent="0.2">
      <c r="F2028" s="3">
        <v>25279</v>
      </c>
      <c r="G2028">
        <v>5</v>
      </c>
      <c r="H2028" t="str">
        <f t="shared" si="35"/>
        <v>252795</v>
      </c>
      <c r="I2028" t="s">
        <v>2710</v>
      </c>
      <c r="J2028" t="s">
        <v>503</v>
      </c>
      <c r="K2028">
        <v>517</v>
      </c>
      <c r="L2028">
        <v>833220020</v>
      </c>
      <c r="M2028">
        <v>56</v>
      </c>
      <c r="N2028">
        <v>117766400</v>
      </c>
    </row>
    <row r="2029" spans="6:14" x14ac:dyDescent="0.2">
      <c r="F2029" s="3">
        <v>25281</v>
      </c>
      <c r="G2029">
        <v>1</v>
      </c>
      <c r="H2029" t="str">
        <f t="shared" si="35"/>
        <v>252811</v>
      </c>
      <c r="I2029" t="s">
        <v>2710</v>
      </c>
      <c r="J2029" t="s">
        <v>504</v>
      </c>
      <c r="K2029">
        <v>17</v>
      </c>
      <c r="L2029">
        <v>46184560</v>
      </c>
    </row>
    <row r="2030" spans="6:14" x14ac:dyDescent="0.2">
      <c r="F2030" s="3">
        <v>25281</v>
      </c>
      <c r="G2030">
        <v>2</v>
      </c>
      <c r="H2030" t="str">
        <f t="shared" si="35"/>
        <v>252812</v>
      </c>
      <c r="I2030" t="s">
        <v>2710</v>
      </c>
      <c r="J2030" t="s">
        <v>504</v>
      </c>
      <c r="K2030">
        <v>23</v>
      </c>
      <c r="L2030">
        <v>39507240</v>
      </c>
    </row>
    <row r="2031" spans="6:14" x14ac:dyDescent="0.2">
      <c r="F2031" s="3">
        <v>25281</v>
      </c>
      <c r="G2031">
        <v>3</v>
      </c>
      <c r="H2031" t="str">
        <f t="shared" si="35"/>
        <v>252813</v>
      </c>
      <c r="I2031" t="s">
        <v>2710</v>
      </c>
      <c r="J2031" t="s">
        <v>504</v>
      </c>
      <c r="K2031">
        <v>90</v>
      </c>
      <c r="L2031">
        <v>36437780</v>
      </c>
    </row>
    <row r="2032" spans="6:14" x14ac:dyDescent="0.2">
      <c r="F2032" s="3">
        <v>25281</v>
      </c>
      <c r="G2032">
        <v>4</v>
      </c>
      <c r="H2032" t="str">
        <f t="shared" si="35"/>
        <v>252814</v>
      </c>
      <c r="I2032" t="s">
        <v>2710</v>
      </c>
      <c r="J2032" t="s">
        <v>504</v>
      </c>
      <c r="K2032">
        <v>131</v>
      </c>
      <c r="L2032">
        <v>72595330</v>
      </c>
    </row>
    <row r="2033" spans="6:14" x14ac:dyDescent="0.2">
      <c r="F2033" s="3">
        <v>25281</v>
      </c>
      <c r="G2033">
        <v>5</v>
      </c>
      <c r="H2033" t="str">
        <f t="shared" si="35"/>
        <v>252815</v>
      </c>
      <c r="I2033" t="s">
        <v>2710</v>
      </c>
      <c r="J2033" t="s">
        <v>504</v>
      </c>
      <c r="K2033">
        <v>167</v>
      </c>
      <c r="L2033">
        <v>188626420</v>
      </c>
    </row>
    <row r="2034" spans="6:14" x14ac:dyDescent="0.2">
      <c r="F2034" s="3">
        <v>25286</v>
      </c>
      <c r="G2034">
        <v>0</v>
      </c>
      <c r="H2034" t="str">
        <f t="shared" si="35"/>
        <v>252860</v>
      </c>
      <c r="I2034" t="s">
        <v>2706</v>
      </c>
      <c r="J2034" t="s">
        <v>505</v>
      </c>
      <c r="K2034">
        <v>3</v>
      </c>
      <c r="L2034">
        <v>15131400</v>
      </c>
    </row>
    <row r="2035" spans="6:14" x14ac:dyDescent="0.2">
      <c r="F2035" s="3">
        <v>25286</v>
      </c>
      <c r="G2035">
        <v>1</v>
      </c>
      <c r="H2035" t="str">
        <f t="shared" si="35"/>
        <v>252861</v>
      </c>
      <c r="I2035" t="s">
        <v>2706</v>
      </c>
      <c r="J2035" t="s">
        <v>505</v>
      </c>
      <c r="K2035">
        <v>48</v>
      </c>
      <c r="L2035">
        <v>1229483055</v>
      </c>
      <c r="M2035">
        <v>1</v>
      </c>
      <c r="N2035">
        <v>50532075</v>
      </c>
    </row>
    <row r="2036" spans="6:14" x14ac:dyDescent="0.2">
      <c r="F2036" s="3">
        <v>25286</v>
      </c>
      <c r="G2036">
        <v>2</v>
      </c>
      <c r="H2036" t="str">
        <f t="shared" si="35"/>
        <v>252862</v>
      </c>
      <c r="I2036" t="s">
        <v>2706</v>
      </c>
      <c r="J2036" t="s">
        <v>505</v>
      </c>
      <c r="K2036">
        <v>5558</v>
      </c>
      <c r="L2036">
        <v>21329836635</v>
      </c>
      <c r="M2036">
        <v>31</v>
      </c>
      <c r="N2036">
        <v>2577692850</v>
      </c>
    </row>
    <row r="2037" spans="6:14" x14ac:dyDescent="0.2">
      <c r="F2037" s="3">
        <v>25286</v>
      </c>
      <c r="G2037">
        <v>3</v>
      </c>
      <c r="H2037" t="str">
        <f t="shared" si="35"/>
        <v>252863</v>
      </c>
      <c r="I2037" t="s">
        <v>2706</v>
      </c>
      <c r="J2037" t="s">
        <v>505</v>
      </c>
      <c r="K2037">
        <v>3649</v>
      </c>
      <c r="L2037">
        <v>19494287035</v>
      </c>
      <c r="M2037">
        <v>108</v>
      </c>
      <c r="N2037">
        <v>2898091800</v>
      </c>
    </row>
    <row r="2038" spans="6:14" x14ac:dyDescent="0.2">
      <c r="F2038" s="3">
        <v>25286</v>
      </c>
      <c r="G2038">
        <v>4</v>
      </c>
      <c r="H2038" t="str">
        <f t="shared" si="35"/>
        <v>252864</v>
      </c>
      <c r="I2038" t="s">
        <v>2706</v>
      </c>
      <c r="J2038" t="s">
        <v>505</v>
      </c>
      <c r="K2038">
        <v>5343</v>
      </c>
      <c r="L2038">
        <v>23221173735</v>
      </c>
      <c r="M2038">
        <v>125</v>
      </c>
      <c r="N2038">
        <v>2214649325</v>
      </c>
    </row>
    <row r="2039" spans="6:14" x14ac:dyDescent="0.2">
      <c r="F2039" s="3">
        <v>25286</v>
      </c>
      <c r="G2039">
        <v>5</v>
      </c>
      <c r="H2039" t="str">
        <f t="shared" si="35"/>
        <v>252865</v>
      </c>
      <c r="I2039" t="s">
        <v>2706</v>
      </c>
      <c r="J2039" t="s">
        <v>505</v>
      </c>
      <c r="K2039">
        <v>8672</v>
      </c>
      <c r="L2039">
        <v>44403931935</v>
      </c>
      <c r="M2039">
        <v>525</v>
      </c>
      <c r="N2039">
        <v>8528617800</v>
      </c>
    </row>
    <row r="2040" spans="6:14" x14ac:dyDescent="0.2">
      <c r="F2040" s="3">
        <v>25288</v>
      </c>
      <c r="G2040">
        <v>0</v>
      </c>
      <c r="H2040" t="str">
        <f t="shared" si="35"/>
        <v>252880</v>
      </c>
      <c r="I2040" t="s">
        <v>2710</v>
      </c>
      <c r="J2040" t="s">
        <v>506</v>
      </c>
      <c r="K2040">
        <v>6</v>
      </c>
      <c r="L2040">
        <v>433129450</v>
      </c>
    </row>
    <row r="2041" spans="6:14" x14ac:dyDescent="0.2">
      <c r="F2041" s="3">
        <v>25288</v>
      </c>
      <c r="G2041">
        <v>1</v>
      </c>
      <c r="H2041" t="str">
        <f t="shared" si="35"/>
        <v>252881</v>
      </c>
      <c r="I2041" t="s">
        <v>2710</v>
      </c>
      <c r="J2041" t="s">
        <v>506</v>
      </c>
      <c r="K2041">
        <v>10</v>
      </c>
      <c r="L2041">
        <v>8433480</v>
      </c>
    </row>
    <row r="2042" spans="6:14" x14ac:dyDescent="0.2">
      <c r="F2042" s="3">
        <v>25288</v>
      </c>
      <c r="G2042">
        <v>2</v>
      </c>
      <c r="H2042" t="str">
        <f t="shared" si="35"/>
        <v>252882</v>
      </c>
      <c r="I2042" t="s">
        <v>2710</v>
      </c>
      <c r="J2042" t="s">
        <v>506</v>
      </c>
      <c r="K2042">
        <v>11</v>
      </c>
      <c r="L2042">
        <v>7485540</v>
      </c>
    </row>
    <row r="2043" spans="6:14" x14ac:dyDescent="0.2">
      <c r="F2043" s="3">
        <v>25288</v>
      </c>
      <c r="G2043">
        <v>3</v>
      </c>
      <c r="H2043" t="str">
        <f t="shared" si="35"/>
        <v>252883</v>
      </c>
      <c r="I2043" t="s">
        <v>2710</v>
      </c>
      <c r="J2043" t="s">
        <v>506</v>
      </c>
      <c r="K2043">
        <v>13</v>
      </c>
      <c r="L2043">
        <v>13093900</v>
      </c>
    </row>
    <row r="2044" spans="6:14" x14ac:dyDescent="0.2">
      <c r="F2044" s="3">
        <v>25288</v>
      </c>
      <c r="G2044">
        <v>4</v>
      </c>
      <c r="H2044" t="str">
        <f t="shared" si="35"/>
        <v>252884</v>
      </c>
      <c r="I2044" t="s">
        <v>2710</v>
      </c>
      <c r="J2044" t="s">
        <v>506</v>
      </c>
      <c r="K2044">
        <v>11</v>
      </c>
      <c r="L2044">
        <v>12604110</v>
      </c>
    </row>
    <row r="2045" spans="6:14" x14ac:dyDescent="0.2">
      <c r="F2045" s="3">
        <v>25288</v>
      </c>
      <c r="G2045">
        <v>5</v>
      </c>
      <c r="H2045" t="str">
        <f t="shared" si="35"/>
        <v>252885</v>
      </c>
      <c r="I2045" t="s">
        <v>2710</v>
      </c>
      <c r="J2045" t="s">
        <v>506</v>
      </c>
      <c r="K2045">
        <v>13</v>
      </c>
      <c r="L2045">
        <v>16487530</v>
      </c>
    </row>
    <row r="2046" spans="6:14" x14ac:dyDescent="0.2">
      <c r="F2046" s="3">
        <v>25290</v>
      </c>
      <c r="G2046">
        <v>0</v>
      </c>
      <c r="H2046" t="str">
        <f t="shared" si="35"/>
        <v>252900</v>
      </c>
      <c r="I2046" t="s">
        <v>2716</v>
      </c>
      <c r="J2046" t="s">
        <v>507</v>
      </c>
      <c r="K2046">
        <v>1434</v>
      </c>
      <c r="L2046">
        <v>1826776546</v>
      </c>
      <c r="M2046">
        <v>10</v>
      </c>
      <c r="N2046">
        <v>187085600</v>
      </c>
    </row>
    <row r="2047" spans="6:14" x14ac:dyDescent="0.2">
      <c r="F2047" s="3">
        <v>25290</v>
      </c>
      <c r="G2047">
        <v>1</v>
      </c>
      <c r="H2047" t="str">
        <f t="shared" si="35"/>
        <v>252901</v>
      </c>
      <c r="I2047" t="s">
        <v>2716</v>
      </c>
      <c r="J2047" t="s">
        <v>507</v>
      </c>
      <c r="K2047">
        <v>6088</v>
      </c>
      <c r="L2047">
        <v>23522087903</v>
      </c>
      <c r="M2047">
        <v>34</v>
      </c>
      <c r="N2047">
        <v>1220972780</v>
      </c>
    </row>
    <row r="2048" spans="6:14" x14ac:dyDescent="0.2">
      <c r="F2048" s="3">
        <v>25290</v>
      </c>
      <c r="G2048">
        <v>2</v>
      </c>
      <c r="H2048" t="str">
        <f t="shared" si="35"/>
        <v>252902</v>
      </c>
      <c r="I2048" t="s">
        <v>2716</v>
      </c>
      <c r="J2048" t="s">
        <v>507</v>
      </c>
      <c r="K2048">
        <v>12705</v>
      </c>
      <c r="L2048">
        <v>28299969992</v>
      </c>
      <c r="M2048">
        <v>208</v>
      </c>
      <c r="N2048">
        <v>3747135640</v>
      </c>
    </row>
    <row r="2049" spans="6:14" x14ac:dyDescent="0.2">
      <c r="F2049" s="3">
        <v>25290</v>
      </c>
      <c r="G2049">
        <v>3</v>
      </c>
      <c r="H2049" t="str">
        <f t="shared" si="35"/>
        <v>252903</v>
      </c>
      <c r="I2049" t="s">
        <v>2716</v>
      </c>
      <c r="J2049" t="s">
        <v>507</v>
      </c>
      <c r="K2049">
        <v>9963</v>
      </c>
      <c r="L2049">
        <v>34990022041</v>
      </c>
      <c r="M2049">
        <v>196</v>
      </c>
      <c r="N2049">
        <v>4070673130</v>
      </c>
    </row>
    <row r="2050" spans="6:14" x14ac:dyDescent="0.2">
      <c r="F2050" s="3">
        <v>25290</v>
      </c>
      <c r="G2050">
        <v>4</v>
      </c>
      <c r="H2050" t="str">
        <f t="shared" si="35"/>
        <v>252904</v>
      </c>
      <c r="I2050" t="s">
        <v>2716</v>
      </c>
      <c r="J2050" t="s">
        <v>507</v>
      </c>
      <c r="K2050">
        <v>7814</v>
      </c>
      <c r="L2050">
        <v>35499494882</v>
      </c>
      <c r="M2050">
        <v>369</v>
      </c>
      <c r="N2050">
        <v>4087224730</v>
      </c>
    </row>
    <row r="2051" spans="6:14" x14ac:dyDescent="0.2">
      <c r="F2051" s="3">
        <v>25290</v>
      </c>
      <c r="G2051">
        <v>5</v>
      </c>
      <c r="H2051" t="str">
        <f t="shared" ref="H2051:H2114" si="36">F2051&amp;G2051</f>
        <v>252905</v>
      </c>
      <c r="I2051" t="s">
        <v>2716</v>
      </c>
      <c r="J2051" t="s">
        <v>507</v>
      </c>
      <c r="K2051">
        <v>8071</v>
      </c>
      <c r="L2051">
        <v>53815644558</v>
      </c>
      <c r="M2051">
        <v>1128</v>
      </c>
      <c r="N2051">
        <v>10876317200</v>
      </c>
    </row>
    <row r="2052" spans="6:14" x14ac:dyDescent="0.2">
      <c r="F2052" s="3">
        <v>25293</v>
      </c>
      <c r="G2052">
        <v>0</v>
      </c>
      <c r="H2052" t="str">
        <f t="shared" si="36"/>
        <v>252930</v>
      </c>
      <c r="I2052" t="s">
        <v>2710</v>
      </c>
      <c r="J2052" t="s">
        <v>508</v>
      </c>
      <c r="K2052">
        <v>2</v>
      </c>
      <c r="L2052">
        <v>947280</v>
      </c>
    </row>
    <row r="2053" spans="6:14" x14ac:dyDescent="0.2">
      <c r="F2053" s="3">
        <v>25293</v>
      </c>
      <c r="G2053">
        <v>1</v>
      </c>
      <c r="H2053" t="str">
        <f t="shared" si="36"/>
        <v>252931</v>
      </c>
      <c r="I2053" t="s">
        <v>2710</v>
      </c>
      <c r="J2053" t="s">
        <v>508</v>
      </c>
      <c r="K2053">
        <v>77</v>
      </c>
      <c r="L2053">
        <v>16911240</v>
      </c>
    </row>
    <row r="2054" spans="6:14" x14ac:dyDescent="0.2">
      <c r="F2054" s="3">
        <v>25293</v>
      </c>
      <c r="G2054">
        <v>2</v>
      </c>
      <c r="H2054" t="str">
        <f t="shared" si="36"/>
        <v>252932</v>
      </c>
      <c r="I2054" t="s">
        <v>2710</v>
      </c>
      <c r="J2054" t="s">
        <v>508</v>
      </c>
      <c r="K2054">
        <v>32</v>
      </c>
      <c r="L2054">
        <v>12463565</v>
      </c>
    </row>
    <row r="2055" spans="6:14" x14ac:dyDescent="0.2">
      <c r="F2055" s="3">
        <v>25293</v>
      </c>
      <c r="G2055">
        <v>3</v>
      </c>
      <c r="H2055" t="str">
        <f t="shared" si="36"/>
        <v>252933</v>
      </c>
      <c r="I2055" t="s">
        <v>2710</v>
      </c>
      <c r="J2055" t="s">
        <v>508</v>
      </c>
      <c r="K2055">
        <v>121</v>
      </c>
      <c r="L2055">
        <v>43071610</v>
      </c>
      <c r="M2055">
        <v>1</v>
      </c>
      <c r="N2055">
        <v>2345280</v>
      </c>
    </row>
    <row r="2056" spans="6:14" x14ac:dyDescent="0.2">
      <c r="F2056" s="3">
        <v>25293</v>
      </c>
      <c r="G2056">
        <v>4</v>
      </c>
      <c r="H2056" t="str">
        <f t="shared" si="36"/>
        <v>252934</v>
      </c>
      <c r="I2056" t="s">
        <v>2710</v>
      </c>
      <c r="J2056" t="s">
        <v>508</v>
      </c>
      <c r="K2056">
        <v>91</v>
      </c>
      <c r="L2056">
        <v>59950180</v>
      </c>
      <c r="M2056">
        <v>1</v>
      </c>
      <c r="N2056">
        <v>43983360</v>
      </c>
    </row>
    <row r="2057" spans="6:14" x14ac:dyDescent="0.2">
      <c r="F2057" s="3">
        <v>25293</v>
      </c>
      <c r="G2057">
        <v>5</v>
      </c>
      <c r="H2057" t="str">
        <f t="shared" si="36"/>
        <v>252935</v>
      </c>
      <c r="I2057" t="s">
        <v>2710</v>
      </c>
      <c r="J2057" t="s">
        <v>508</v>
      </c>
      <c r="K2057">
        <v>178</v>
      </c>
      <c r="L2057">
        <v>124172260</v>
      </c>
      <c r="M2057">
        <v>10</v>
      </c>
      <c r="N2057">
        <v>9260400</v>
      </c>
    </row>
    <row r="2058" spans="6:14" x14ac:dyDescent="0.2">
      <c r="F2058" s="3">
        <v>25295</v>
      </c>
      <c r="G2058">
        <v>1</v>
      </c>
      <c r="H2058" t="str">
        <f t="shared" si="36"/>
        <v>252951</v>
      </c>
      <c r="I2058" t="s">
        <v>2709</v>
      </c>
      <c r="J2058" t="s">
        <v>509</v>
      </c>
      <c r="K2058">
        <v>102</v>
      </c>
      <c r="L2058">
        <v>347485755</v>
      </c>
    </row>
    <row r="2059" spans="6:14" x14ac:dyDescent="0.2">
      <c r="F2059" s="3">
        <v>25295</v>
      </c>
      <c r="G2059">
        <v>2</v>
      </c>
      <c r="H2059" t="str">
        <f t="shared" si="36"/>
        <v>252952</v>
      </c>
      <c r="I2059" t="s">
        <v>2709</v>
      </c>
      <c r="J2059" t="s">
        <v>509</v>
      </c>
      <c r="K2059">
        <v>323</v>
      </c>
      <c r="L2059">
        <v>846701085</v>
      </c>
      <c r="M2059">
        <v>10</v>
      </c>
      <c r="N2059">
        <v>35207090</v>
      </c>
    </row>
    <row r="2060" spans="6:14" x14ac:dyDescent="0.2">
      <c r="F2060" s="3">
        <v>25295</v>
      </c>
      <c r="G2060">
        <v>3</v>
      </c>
      <c r="H2060" t="str">
        <f t="shared" si="36"/>
        <v>252953</v>
      </c>
      <c r="I2060" t="s">
        <v>2709</v>
      </c>
      <c r="J2060" t="s">
        <v>509</v>
      </c>
      <c r="K2060">
        <v>56</v>
      </c>
      <c r="L2060">
        <v>158244050</v>
      </c>
    </row>
    <row r="2061" spans="6:14" x14ac:dyDescent="0.2">
      <c r="F2061" s="3">
        <v>25295</v>
      </c>
      <c r="G2061">
        <v>4</v>
      </c>
      <c r="H2061" t="str">
        <f t="shared" si="36"/>
        <v>252954</v>
      </c>
      <c r="I2061" t="s">
        <v>2709</v>
      </c>
      <c r="J2061" t="s">
        <v>509</v>
      </c>
      <c r="K2061">
        <v>484</v>
      </c>
      <c r="L2061">
        <v>440203140</v>
      </c>
      <c r="M2061">
        <v>1</v>
      </c>
      <c r="N2061">
        <v>56793295</v>
      </c>
    </row>
    <row r="2062" spans="6:14" x14ac:dyDescent="0.2">
      <c r="F2062" s="3">
        <v>25295</v>
      </c>
      <c r="G2062">
        <v>5</v>
      </c>
      <c r="H2062" t="str">
        <f t="shared" si="36"/>
        <v>252955</v>
      </c>
      <c r="I2062" t="s">
        <v>2709</v>
      </c>
      <c r="J2062" t="s">
        <v>509</v>
      </c>
      <c r="K2062">
        <v>833</v>
      </c>
      <c r="L2062">
        <v>1043248345</v>
      </c>
      <c r="M2062">
        <v>18</v>
      </c>
      <c r="N2062">
        <v>43204125</v>
      </c>
    </row>
    <row r="2063" spans="6:14" x14ac:dyDescent="0.2">
      <c r="F2063" s="3">
        <v>25297</v>
      </c>
      <c r="G2063">
        <v>1</v>
      </c>
      <c r="H2063" t="str">
        <f t="shared" si="36"/>
        <v>252971</v>
      </c>
      <c r="I2063" t="s">
        <v>2710</v>
      </c>
      <c r="J2063" t="s">
        <v>510</v>
      </c>
      <c r="K2063">
        <v>130</v>
      </c>
      <c r="L2063">
        <v>299174290</v>
      </c>
      <c r="M2063">
        <v>4</v>
      </c>
      <c r="N2063">
        <v>19570220</v>
      </c>
    </row>
    <row r="2064" spans="6:14" x14ac:dyDescent="0.2">
      <c r="F2064" s="3">
        <v>25297</v>
      </c>
      <c r="G2064">
        <v>2</v>
      </c>
      <c r="H2064" t="str">
        <f t="shared" si="36"/>
        <v>252972</v>
      </c>
      <c r="I2064" t="s">
        <v>2710</v>
      </c>
      <c r="J2064" t="s">
        <v>510</v>
      </c>
      <c r="K2064">
        <v>210</v>
      </c>
      <c r="L2064">
        <v>567407640</v>
      </c>
      <c r="M2064">
        <v>3</v>
      </c>
      <c r="N2064">
        <v>89414540</v>
      </c>
    </row>
    <row r="2065" spans="6:14" x14ac:dyDescent="0.2">
      <c r="F2065" s="3">
        <v>25297</v>
      </c>
      <c r="G2065">
        <v>3</v>
      </c>
      <c r="H2065" t="str">
        <f t="shared" si="36"/>
        <v>252973</v>
      </c>
      <c r="I2065" t="s">
        <v>2710</v>
      </c>
      <c r="J2065" t="s">
        <v>510</v>
      </c>
      <c r="K2065">
        <v>199</v>
      </c>
      <c r="L2065">
        <v>628835530</v>
      </c>
      <c r="M2065">
        <v>3</v>
      </c>
      <c r="N2065">
        <v>29124460</v>
      </c>
    </row>
    <row r="2066" spans="6:14" x14ac:dyDescent="0.2">
      <c r="F2066" s="3">
        <v>25297</v>
      </c>
      <c r="G2066">
        <v>4</v>
      </c>
      <c r="H2066" t="str">
        <f t="shared" si="36"/>
        <v>252974</v>
      </c>
      <c r="I2066" t="s">
        <v>2710</v>
      </c>
      <c r="J2066" t="s">
        <v>510</v>
      </c>
      <c r="K2066">
        <v>110</v>
      </c>
      <c r="L2066">
        <v>443951650</v>
      </c>
    </row>
    <row r="2067" spans="6:14" x14ac:dyDescent="0.2">
      <c r="F2067" s="3">
        <v>25297</v>
      </c>
      <c r="G2067">
        <v>5</v>
      </c>
      <c r="H2067" t="str">
        <f t="shared" si="36"/>
        <v>252975</v>
      </c>
      <c r="I2067" t="s">
        <v>2710</v>
      </c>
      <c r="J2067" t="s">
        <v>510</v>
      </c>
      <c r="K2067">
        <v>417</v>
      </c>
      <c r="L2067">
        <v>1858975420</v>
      </c>
      <c r="M2067">
        <v>37</v>
      </c>
      <c r="N2067">
        <v>358145430</v>
      </c>
    </row>
    <row r="2068" spans="6:14" x14ac:dyDescent="0.2">
      <c r="F2068" s="3">
        <v>25299</v>
      </c>
      <c r="G2068">
        <v>0</v>
      </c>
      <c r="H2068" t="str">
        <f t="shared" si="36"/>
        <v>252990</v>
      </c>
      <c r="I2068" t="s">
        <v>2710</v>
      </c>
      <c r="J2068" t="s">
        <v>511</v>
      </c>
      <c r="K2068">
        <v>45</v>
      </c>
      <c r="L2068">
        <v>31156570</v>
      </c>
    </row>
    <row r="2069" spans="6:14" x14ac:dyDescent="0.2">
      <c r="F2069" s="3">
        <v>25299</v>
      </c>
      <c r="G2069">
        <v>1</v>
      </c>
      <c r="H2069" t="str">
        <f t="shared" si="36"/>
        <v>252991</v>
      </c>
      <c r="I2069" t="s">
        <v>2710</v>
      </c>
      <c r="J2069" t="s">
        <v>511</v>
      </c>
      <c r="K2069">
        <v>91</v>
      </c>
      <c r="L2069">
        <v>59665450</v>
      </c>
      <c r="M2069">
        <v>1</v>
      </c>
      <c r="N2069">
        <v>1138320</v>
      </c>
    </row>
    <row r="2070" spans="6:14" x14ac:dyDescent="0.2">
      <c r="F2070" s="3">
        <v>25299</v>
      </c>
      <c r="G2070">
        <v>2</v>
      </c>
      <c r="H2070" t="str">
        <f t="shared" si="36"/>
        <v>252992</v>
      </c>
      <c r="I2070" t="s">
        <v>2710</v>
      </c>
      <c r="J2070" t="s">
        <v>511</v>
      </c>
      <c r="K2070">
        <v>3</v>
      </c>
      <c r="L2070">
        <v>1691580</v>
      </c>
    </row>
    <row r="2071" spans="6:14" x14ac:dyDescent="0.2">
      <c r="F2071" s="3">
        <v>25299</v>
      </c>
      <c r="G2071">
        <v>3</v>
      </c>
      <c r="H2071" t="str">
        <f t="shared" si="36"/>
        <v>252993</v>
      </c>
      <c r="I2071" t="s">
        <v>2710</v>
      </c>
      <c r="J2071" t="s">
        <v>511</v>
      </c>
      <c r="K2071">
        <v>19</v>
      </c>
      <c r="L2071">
        <v>14872570</v>
      </c>
    </row>
    <row r="2072" spans="6:14" x14ac:dyDescent="0.2">
      <c r="F2072" s="3">
        <v>25299</v>
      </c>
      <c r="G2072">
        <v>4</v>
      </c>
      <c r="H2072" t="str">
        <f t="shared" si="36"/>
        <v>252994</v>
      </c>
      <c r="I2072" t="s">
        <v>2710</v>
      </c>
      <c r="J2072" t="s">
        <v>511</v>
      </c>
      <c r="K2072">
        <v>20</v>
      </c>
      <c r="L2072">
        <v>20708990</v>
      </c>
    </row>
    <row r="2073" spans="6:14" x14ac:dyDescent="0.2">
      <c r="F2073" s="3">
        <v>25299</v>
      </c>
      <c r="G2073">
        <v>5</v>
      </c>
      <c r="H2073" t="str">
        <f t="shared" si="36"/>
        <v>252995</v>
      </c>
      <c r="I2073" t="s">
        <v>2710</v>
      </c>
      <c r="J2073" t="s">
        <v>511</v>
      </c>
      <c r="K2073">
        <v>65</v>
      </c>
      <c r="L2073">
        <v>39694120</v>
      </c>
      <c r="M2073">
        <v>1</v>
      </c>
      <c r="N2073">
        <v>1307360</v>
      </c>
    </row>
    <row r="2074" spans="6:14" x14ac:dyDescent="0.2">
      <c r="F2074" s="3">
        <v>25307</v>
      </c>
      <c r="G2074">
        <v>0</v>
      </c>
      <c r="H2074" t="str">
        <f t="shared" si="36"/>
        <v>253070</v>
      </c>
      <c r="I2074" t="s">
        <v>2717</v>
      </c>
      <c r="J2074" t="s">
        <v>512</v>
      </c>
      <c r="K2074">
        <v>1676</v>
      </c>
      <c r="L2074">
        <v>1888755070</v>
      </c>
      <c r="M2074">
        <v>20</v>
      </c>
      <c r="N2074">
        <v>4593960</v>
      </c>
    </row>
    <row r="2075" spans="6:14" x14ac:dyDescent="0.2">
      <c r="F2075" s="3">
        <v>25307</v>
      </c>
      <c r="G2075">
        <v>1</v>
      </c>
      <c r="H2075" t="str">
        <f t="shared" si="36"/>
        <v>253071</v>
      </c>
      <c r="I2075" t="s">
        <v>2717</v>
      </c>
      <c r="J2075" t="s">
        <v>512</v>
      </c>
      <c r="K2075">
        <v>7784</v>
      </c>
      <c r="L2075">
        <v>15748418760</v>
      </c>
      <c r="M2075">
        <v>42</v>
      </c>
      <c r="N2075">
        <v>1574986140</v>
      </c>
    </row>
    <row r="2076" spans="6:14" x14ac:dyDescent="0.2">
      <c r="F2076" s="3">
        <v>25307</v>
      </c>
      <c r="G2076">
        <v>2</v>
      </c>
      <c r="H2076" t="str">
        <f t="shared" si="36"/>
        <v>253072</v>
      </c>
      <c r="I2076" t="s">
        <v>2717</v>
      </c>
      <c r="J2076" t="s">
        <v>512</v>
      </c>
      <c r="K2076">
        <v>8056</v>
      </c>
      <c r="L2076">
        <v>7476690710</v>
      </c>
      <c r="M2076">
        <v>70</v>
      </c>
      <c r="N2076">
        <v>1306715340</v>
      </c>
    </row>
    <row r="2077" spans="6:14" x14ac:dyDescent="0.2">
      <c r="F2077" s="3">
        <v>25307</v>
      </c>
      <c r="G2077">
        <v>3</v>
      </c>
      <c r="H2077" t="str">
        <f t="shared" si="36"/>
        <v>253073</v>
      </c>
      <c r="I2077" t="s">
        <v>2717</v>
      </c>
      <c r="J2077" t="s">
        <v>512</v>
      </c>
      <c r="K2077">
        <v>7527</v>
      </c>
      <c r="L2077">
        <v>10349670620</v>
      </c>
      <c r="M2077">
        <v>157</v>
      </c>
      <c r="N2077">
        <v>2279368560</v>
      </c>
    </row>
    <row r="2078" spans="6:14" x14ac:dyDescent="0.2">
      <c r="F2078" s="3">
        <v>25307</v>
      </c>
      <c r="G2078">
        <v>4</v>
      </c>
      <c r="H2078" t="str">
        <f t="shared" si="36"/>
        <v>253074</v>
      </c>
      <c r="I2078" t="s">
        <v>2717</v>
      </c>
      <c r="J2078" t="s">
        <v>512</v>
      </c>
      <c r="K2078">
        <v>8641</v>
      </c>
      <c r="L2078">
        <v>14946464260</v>
      </c>
      <c r="M2078">
        <v>663</v>
      </c>
      <c r="N2078">
        <v>11632381180</v>
      </c>
    </row>
    <row r="2079" spans="6:14" x14ac:dyDescent="0.2">
      <c r="F2079" s="3">
        <v>25307</v>
      </c>
      <c r="G2079">
        <v>5</v>
      </c>
      <c r="H2079" t="str">
        <f t="shared" si="36"/>
        <v>253075</v>
      </c>
      <c r="I2079" t="s">
        <v>2717</v>
      </c>
      <c r="J2079" t="s">
        <v>512</v>
      </c>
      <c r="K2079">
        <v>1628</v>
      </c>
      <c r="L2079">
        <v>7203408950</v>
      </c>
      <c r="M2079">
        <v>1153</v>
      </c>
      <c r="N2079">
        <v>25277145880</v>
      </c>
    </row>
    <row r="2080" spans="6:14" x14ac:dyDescent="0.2">
      <c r="F2080" s="3">
        <v>25312</v>
      </c>
      <c r="G2080">
        <v>1</v>
      </c>
      <c r="H2080" t="str">
        <f t="shared" si="36"/>
        <v>253121</v>
      </c>
      <c r="I2080" t="s">
        <v>2708</v>
      </c>
      <c r="J2080" t="s">
        <v>513</v>
      </c>
      <c r="K2080">
        <v>73</v>
      </c>
      <c r="L2080">
        <v>121937580</v>
      </c>
      <c r="M2080">
        <v>1</v>
      </c>
      <c r="N2080">
        <v>11221040</v>
      </c>
    </row>
    <row r="2081" spans="6:14" x14ac:dyDescent="0.2">
      <c r="F2081" s="3">
        <v>25312</v>
      </c>
      <c r="G2081">
        <v>2</v>
      </c>
      <c r="H2081" t="str">
        <f t="shared" si="36"/>
        <v>253122</v>
      </c>
      <c r="I2081" t="s">
        <v>2708</v>
      </c>
      <c r="J2081" t="s">
        <v>513</v>
      </c>
      <c r="K2081">
        <v>56</v>
      </c>
      <c r="L2081">
        <v>154858460</v>
      </c>
      <c r="M2081">
        <v>2</v>
      </c>
      <c r="N2081">
        <v>8025840</v>
      </c>
    </row>
    <row r="2082" spans="6:14" x14ac:dyDescent="0.2">
      <c r="F2082" s="3">
        <v>25312</v>
      </c>
      <c r="G2082">
        <v>3</v>
      </c>
      <c r="H2082" t="str">
        <f t="shared" si="36"/>
        <v>253123</v>
      </c>
      <c r="I2082" t="s">
        <v>2708</v>
      </c>
      <c r="J2082" t="s">
        <v>513</v>
      </c>
      <c r="K2082">
        <v>23</v>
      </c>
      <c r="L2082">
        <v>33782220</v>
      </c>
    </row>
    <row r="2083" spans="6:14" x14ac:dyDescent="0.2">
      <c r="F2083" s="3">
        <v>25312</v>
      </c>
      <c r="G2083">
        <v>4</v>
      </c>
      <c r="H2083" t="str">
        <f t="shared" si="36"/>
        <v>253124</v>
      </c>
      <c r="I2083" t="s">
        <v>2708</v>
      </c>
      <c r="J2083" t="s">
        <v>513</v>
      </c>
      <c r="K2083">
        <v>103</v>
      </c>
      <c r="L2083">
        <v>316322640</v>
      </c>
      <c r="M2083">
        <v>2</v>
      </c>
      <c r="N2083">
        <v>13355600</v>
      </c>
    </row>
    <row r="2084" spans="6:14" x14ac:dyDescent="0.2">
      <c r="F2084" s="3">
        <v>25312</v>
      </c>
      <c r="G2084">
        <v>5</v>
      </c>
      <c r="H2084" t="str">
        <f t="shared" si="36"/>
        <v>253125</v>
      </c>
      <c r="I2084" t="s">
        <v>2708</v>
      </c>
      <c r="J2084" t="s">
        <v>513</v>
      </c>
      <c r="K2084">
        <v>91</v>
      </c>
      <c r="L2084">
        <v>442947040</v>
      </c>
      <c r="M2084">
        <v>19</v>
      </c>
      <c r="N2084">
        <v>81246000</v>
      </c>
    </row>
    <row r="2085" spans="6:14" x14ac:dyDescent="0.2">
      <c r="F2085" s="3">
        <v>25317</v>
      </c>
      <c r="G2085">
        <v>0</v>
      </c>
      <c r="H2085" t="str">
        <f t="shared" si="36"/>
        <v>253170</v>
      </c>
      <c r="I2085" t="s">
        <v>2708</v>
      </c>
      <c r="J2085" t="s">
        <v>514</v>
      </c>
      <c r="K2085">
        <v>26</v>
      </c>
      <c r="L2085">
        <v>8282000</v>
      </c>
    </row>
    <row r="2086" spans="6:14" x14ac:dyDescent="0.2">
      <c r="F2086" s="3">
        <v>25317</v>
      </c>
      <c r="G2086">
        <v>1</v>
      </c>
      <c r="H2086" t="str">
        <f t="shared" si="36"/>
        <v>253171</v>
      </c>
      <c r="I2086" t="s">
        <v>2708</v>
      </c>
      <c r="J2086" t="s">
        <v>514</v>
      </c>
      <c r="K2086">
        <v>38</v>
      </c>
      <c r="L2086">
        <v>59251100</v>
      </c>
      <c r="M2086">
        <v>2</v>
      </c>
      <c r="N2086">
        <v>5361920</v>
      </c>
    </row>
    <row r="2087" spans="6:14" x14ac:dyDescent="0.2">
      <c r="F2087" s="3">
        <v>25317</v>
      </c>
      <c r="G2087">
        <v>2</v>
      </c>
      <c r="H2087" t="str">
        <f t="shared" si="36"/>
        <v>253172</v>
      </c>
      <c r="I2087" t="s">
        <v>2708</v>
      </c>
      <c r="J2087" t="s">
        <v>514</v>
      </c>
      <c r="K2087">
        <v>70</v>
      </c>
      <c r="L2087">
        <v>164915100</v>
      </c>
    </row>
    <row r="2088" spans="6:14" x14ac:dyDescent="0.2">
      <c r="F2088" s="3">
        <v>25317</v>
      </c>
      <c r="G2088">
        <v>3</v>
      </c>
      <c r="H2088" t="str">
        <f t="shared" si="36"/>
        <v>253173</v>
      </c>
      <c r="I2088" t="s">
        <v>2708</v>
      </c>
      <c r="J2088" t="s">
        <v>514</v>
      </c>
      <c r="K2088">
        <v>200</v>
      </c>
      <c r="L2088">
        <v>619025930</v>
      </c>
      <c r="M2088">
        <v>5</v>
      </c>
      <c r="N2088">
        <v>26337360</v>
      </c>
    </row>
    <row r="2089" spans="6:14" x14ac:dyDescent="0.2">
      <c r="F2089" s="3">
        <v>25317</v>
      </c>
      <c r="G2089">
        <v>4</v>
      </c>
      <c r="H2089" t="str">
        <f t="shared" si="36"/>
        <v>253174</v>
      </c>
      <c r="I2089" t="s">
        <v>2708</v>
      </c>
      <c r="J2089" t="s">
        <v>514</v>
      </c>
      <c r="K2089">
        <v>173</v>
      </c>
      <c r="L2089">
        <v>530715920</v>
      </c>
      <c r="M2089">
        <v>13</v>
      </c>
      <c r="N2089">
        <v>53149280</v>
      </c>
    </row>
    <row r="2090" spans="6:14" x14ac:dyDescent="0.2">
      <c r="F2090" s="3">
        <v>25317</v>
      </c>
      <c r="G2090">
        <v>5</v>
      </c>
      <c r="H2090" t="str">
        <f t="shared" si="36"/>
        <v>253175</v>
      </c>
      <c r="I2090" t="s">
        <v>2708</v>
      </c>
      <c r="J2090" t="s">
        <v>514</v>
      </c>
      <c r="K2090">
        <v>427</v>
      </c>
      <c r="L2090">
        <v>1093238730</v>
      </c>
      <c r="M2090">
        <v>22</v>
      </c>
      <c r="N2090">
        <v>171566800</v>
      </c>
    </row>
    <row r="2091" spans="6:14" x14ac:dyDescent="0.2">
      <c r="F2091" s="3">
        <v>25320</v>
      </c>
      <c r="G2091">
        <v>0</v>
      </c>
      <c r="H2091" t="str">
        <f t="shared" si="36"/>
        <v>253200</v>
      </c>
      <c r="I2091" t="s">
        <v>2710</v>
      </c>
      <c r="J2091" t="s">
        <v>515</v>
      </c>
      <c r="K2091">
        <v>18</v>
      </c>
      <c r="L2091">
        <v>2500895</v>
      </c>
    </row>
    <row r="2092" spans="6:14" x14ac:dyDescent="0.2">
      <c r="F2092" s="3">
        <v>25320</v>
      </c>
      <c r="G2092">
        <v>1</v>
      </c>
      <c r="H2092" t="str">
        <f t="shared" si="36"/>
        <v>253201</v>
      </c>
      <c r="I2092" t="s">
        <v>2710</v>
      </c>
      <c r="J2092" t="s">
        <v>515</v>
      </c>
      <c r="K2092">
        <v>166</v>
      </c>
      <c r="L2092">
        <v>651225130</v>
      </c>
      <c r="M2092">
        <v>1</v>
      </c>
      <c r="N2092">
        <v>23274000</v>
      </c>
    </row>
    <row r="2093" spans="6:14" x14ac:dyDescent="0.2">
      <c r="F2093" s="3">
        <v>25320</v>
      </c>
      <c r="G2093">
        <v>2</v>
      </c>
      <c r="H2093" t="str">
        <f t="shared" si="36"/>
        <v>253202</v>
      </c>
      <c r="I2093" t="s">
        <v>2710</v>
      </c>
      <c r="J2093" t="s">
        <v>515</v>
      </c>
      <c r="K2093">
        <v>421</v>
      </c>
      <c r="L2093">
        <v>472691790</v>
      </c>
      <c r="M2093">
        <v>3</v>
      </c>
      <c r="N2093">
        <v>25256240</v>
      </c>
    </row>
    <row r="2094" spans="6:14" x14ac:dyDescent="0.2">
      <c r="F2094" s="3">
        <v>25320</v>
      </c>
      <c r="G2094">
        <v>3</v>
      </c>
      <c r="H2094" t="str">
        <f t="shared" si="36"/>
        <v>253203</v>
      </c>
      <c r="I2094" t="s">
        <v>2710</v>
      </c>
      <c r="J2094" t="s">
        <v>515</v>
      </c>
      <c r="K2094">
        <v>818</v>
      </c>
      <c r="L2094">
        <v>1661508760</v>
      </c>
      <c r="M2094">
        <v>12</v>
      </c>
      <c r="N2094">
        <v>196839290</v>
      </c>
    </row>
    <row r="2095" spans="6:14" x14ac:dyDescent="0.2">
      <c r="F2095" s="3">
        <v>25320</v>
      </c>
      <c r="G2095">
        <v>4</v>
      </c>
      <c r="H2095" t="str">
        <f t="shared" si="36"/>
        <v>253204</v>
      </c>
      <c r="I2095" t="s">
        <v>2710</v>
      </c>
      <c r="J2095" t="s">
        <v>515</v>
      </c>
      <c r="K2095">
        <v>1273</v>
      </c>
      <c r="L2095">
        <v>2674244330</v>
      </c>
      <c r="M2095">
        <v>60</v>
      </c>
      <c r="N2095">
        <v>298229260</v>
      </c>
    </row>
    <row r="2096" spans="6:14" x14ac:dyDescent="0.2">
      <c r="F2096" s="3">
        <v>25320</v>
      </c>
      <c r="G2096">
        <v>5</v>
      </c>
      <c r="H2096" t="str">
        <f t="shared" si="36"/>
        <v>253205</v>
      </c>
      <c r="I2096" t="s">
        <v>2710</v>
      </c>
      <c r="J2096" t="s">
        <v>515</v>
      </c>
      <c r="K2096">
        <v>1193</v>
      </c>
      <c r="L2096">
        <v>2313001400</v>
      </c>
      <c r="M2096">
        <v>61</v>
      </c>
      <c r="N2096">
        <v>180869000</v>
      </c>
    </row>
    <row r="2097" spans="6:14" x14ac:dyDescent="0.2">
      <c r="F2097" s="3">
        <v>25322</v>
      </c>
      <c r="G2097">
        <v>0</v>
      </c>
      <c r="H2097" t="str">
        <f t="shared" si="36"/>
        <v>253220</v>
      </c>
      <c r="I2097" t="s">
        <v>2710</v>
      </c>
      <c r="J2097" t="s">
        <v>516</v>
      </c>
      <c r="K2097">
        <v>4</v>
      </c>
      <c r="L2097">
        <v>1358720</v>
      </c>
    </row>
    <row r="2098" spans="6:14" x14ac:dyDescent="0.2">
      <c r="F2098" s="3">
        <v>25322</v>
      </c>
      <c r="G2098">
        <v>1</v>
      </c>
      <c r="H2098" t="str">
        <f t="shared" si="36"/>
        <v>253221</v>
      </c>
      <c r="I2098" t="s">
        <v>2710</v>
      </c>
      <c r="J2098" t="s">
        <v>516</v>
      </c>
      <c r="K2098">
        <v>103</v>
      </c>
      <c r="L2098">
        <v>109074060</v>
      </c>
      <c r="M2098">
        <v>14</v>
      </c>
      <c r="N2098">
        <v>5628560</v>
      </c>
    </row>
    <row r="2099" spans="6:14" x14ac:dyDescent="0.2">
      <c r="F2099" s="3">
        <v>25322</v>
      </c>
      <c r="G2099">
        <v>2</v>
      </c>
      <c r="H2099" t="str">
        <f t="shared" si="36"/>
        <v>253222</v>
      </c>
      <c r="I2099" t="s">
        <v>2710</v>
      </c>
      <c r="J2099" t="s">
        <v>516</v>
      </c>
      <c r="K2099">
        <v>193</v>
      </c>
      <c r="L2099">
        <v>583587260</v>
      </c>
      <c r="M2099">
        <v>1</v>
      </c>
      <c r="N2099">
        <v>9720720</v>
      </c>
    </row>
    <row r="2100" spans="6:14" x14ac:dyDescent="0.2">
      <c r="F2100" s="3">
        <v>25322</v>
      </c>
      <c r="G2100">
        <v>3</v>
      </c>
      <c r="H2100" t="str">
        <f t="shared" si="36"/>
        <v>253223</v>
      </c>
      <c r="I2100" t="s">
        <v>2710</v>
      </c>
      <c r="J2100" t="s">
        <v>516</v>
      </c>
      <c r="K2100">
        <v>241</v>
      </c>
      <c r="L2100">
        <v>511760070</v>
      </c>
      <c r="M2100">
        <v>7</v>
      </c>
      <c r="N2100">
        <v>23484160</v>
      </c>
    </row>
    <row r="2101" spans="6:14" x14ac:dyDescent="0.2">
      <c r="F2101" s="3">
        <v>25322</v>
      </c>
      <c r="G2101">
        <v>4</v>
      </c>
      <c r="H2101" t="str">
        <f t="shared" si="36"/>
        <v>253224</v>
      </c>
      <c r="I2101" t="s">
        <v>2710</v>
      </c>
      <c r="J2101" t="s">
        <v>516</v>
      </c>
      <c r="K2101">
        <v>471</v>
      </c>
      <c r="L2101">
        <v>644524630</v>
      </c>
      <c r="M2101">
        <v>10</v>
      </c>
      <c r="N2101">
        <v>20230400</v>
      </c>
    </row>
    <row r="2102" spans="6:14" x14ac:dyDescent="0.2">
      <c r="F2102" s="3">
        <v>25322</v>
      </c>
      <c r="G2102">
        <v>5</v>
      </c>
      <c r="H2102" t="str">
        <f t="shared" si="36"/>
        <v>253225</v>
      </c>
      <c r="I2102" t="s">
        <v>2710</v>
      </c>
      <c r="J2102" t="s">
        <v>516</v>
      </c>
      <c r="K2102">
        <v>281</v>
      </c>
      <c r="L2102">
        <v>473969450</v>
      </c>
      <c r="M2102">
        <v>11</v>
      </c>
      <c r="N2102">
        <v>21600350</v>
      </c>
    </row>
    <row r="2103" spans="6:14" x14ac:dyDescent="0.2">
      <c r="F2103" s="3">
        <v>25324</v>
      </c>
      <c r="G2103">
        <v>0</v>
      </c>
      <c r="H2103" t="str">
        <f t="shared" si="36"/>
        <v>253240</v>
      </c>
      <c r="I2103" t="s">
        <v>2710</v>
      </c>
      <c r="J2103" t="s">
        <v>517</v>
      </c>
      <c r="K2103">
        <v>12</v>
      </c>
      <c r="L2103">
        <v>1161840</v>
      </c>
    </row>
    <row r="2104" spans="6:14" x14ac:dyDescent="0.2">
      <c r="F2104" s="3">
        <v>25324</v>
      </c>
      <c r="G2104">
        <v>1</v>
      </c>
      <c r="H2104" t="str">
        <f t="shared" si="36"/>
        <v>253241</v>
      </c>
      <c r="I2104" t="s">
        <v>2710</v>
      </c>
      <c r="J2104" t="s">
        <v>517</v>
      </c>
      <c r="K2104">
        <v>129</v>
      </c>
      <c r="L2104">
        <v>42284620</v>
      </c>
    </row>
    <row r="2105" spans="6:14" x14ac:dyDescent="0.2">
      <c r="F2105" s="3">
        <v>25324</v>
      </c>
      <c r="G2105">
        <v>2</v>
      </c>
      <c r="H2105" t="str">
        <f t="shared" si="36"/>
        <v>253242</v>
      </c>
      <c r="I2105" t="s">
        <v>2710</v>
      </c>
      <c r="J2105" t="s">
        <v>517</v>
      </c>
      <c r="K2105">
        <v>174</v>
      </c>
      <c r="L2105">
        <v>47354765</v>
      </c>
    </row>
    <row r="2106" spans="6:14" x14ac:dyDescent="0.2">
      <c r="F2106" s="3">
        <v>25324</v>
      </c>
      <c r="G2106">
        <v>3</v>
      </c>
      <c r="H2106" t="str">
        <f t="shared" si="36"/>
        <v>253243</v>
      </c>
      <c r="I2106" t="s">
        <v>2710</v>
      </c>
      <c r="J2106" t="s">
        <v>517</v>
      </c>
      <c r="K2106">
        <v>38</v>
      </c>
      <c r="L2106">
        <v>13511830</v>
      </c>
    </row>
    <row r="2107" spans="6:14" x14ac:dyDescent="0.2">
      <c r="F2107" s="3">
        <v>25324</v>
      </c>
      <c r="G2107">
        <v>4</v>
      </c>
      <c r="H2107" t="str">
        <f t="shared" si="36"/>
        <v>253244</v>
      </c>
      <c r="I2107" t="s">
        <v>2710</v>
      </c>
      <c r="J2107" t="s">
        <v>517</v>
      </c>
      <c r="K2107">
        <v>171</v>
      </c>
      <c r="L2107">
        <v>71890025</v>
      </c>
    </row>
    <row r="2108" spans="6:14" x14ac:dyDescent="0.2">
      <c r="F2108" s="3">
        <v>25324</v>
      </c>
      <c r="G2108">
        <v>5</v>
      </c>
      <c r="H2108" t="str">
        <f t="shared" si="36"/>
        <v>253245</v>
      </c>
      <c r="I2108" t="s">
        <v>2710</v>
      </c>
      <c r="J2108" t="s">
        <v>517</v>
      </c>
      <c r="K2108">
        <v>131</v>
      </c>
      <c r="L2108">
        <v>46647400</v>
      </c>
      <c r="M2108">
        <v>1</v>
      </c>
      <c r="N2108">
        <v>3576240</v>
      </c>
    </row>
    <row r="2109" spans="6:14" x14ac:dyDescent="0.2">
      <c r="F2109" s="3">
        <v>25326</v>
      </c>
      <c r="G2109">
        <v>1</v>
      </c>
      <c r="H2109" t="str">
        <f t="shared" si="36"/>
        <v>253261</v>
      </c>
      <c r="I2109" t="s">
        <v>2709</v>
      </c>
      <c r="J2109" t="s">
        <v>518</v>
      </c>
      <c r="K2109">
        <v>79</v>
      </c>
      <c r="L2109">
        <v>221821005</v>
      </c>
      <c r="M2109">
        <v>3</v>
      </c>
      <c r="N2109">
        <v>27641955</v>
      </c>
    </row>
    <row r="2110" spans="6:14" x14ac:dyDescent="0.2">
      <c r="F2110" s="3">
        <v>25326</v>
      </c>
      <c r="G2110">
        <v>2</v>
      </c>
      <c r="H2110" t="str">
        <f t="shared" si="36"/>
        <v>253262</v>
      </c>
      <c r="I2110" t="s">
        <v>2709</v>
      </c>
      <c r="J2110" t="s">
        <v>518</v>
      </c>
      <c r="K2110">
        <v>91</v>
      </c>
      <c r="L2110">
        <v>287400245</v>
      </c>
      <c r="M2110">
        <v>2</v>
      </c>
      <c r="N2110">
        <v>1436625</v>
      </c>
    </row>
    <row r="2111" spans="6:14" x14ac:dyDescent="0.2">
      <c r="F2111" s="3">
        <v>25326</v>
      </c>
      <c r="G2111">
        <v>3</v>
      </c>
      <c r="H2111" t="str">
        <f t="shared" si="36"/>
        <v>253263</v>
      </c>
      <c r="I2111" t="s">
        <v>2709</v>
      </c>
      <c r="J2111" t="s">
        <v>518</v>
      </c>
      <c r="K2111">
        <v>146</v>
      </c>
      <c r="L2111">
        <v>451918275</v>
      </c>
      <c r="M2111">
        <v>8</v>
      </c>
      <c r="N2111">
        <v>97157890</v>
      </c>
    </row>
    <row r="2112" spans="6:14" x14ac:dyDescent="0.2">
      <c r="F2112" s="3">
        <v>25326</v>
      </c>
      <c r="G2112">
        <v>4</v>
      </c>
      <c r="H2112" t="str">
        <f t="shared" si="36"/>
        <v>253264</v>
      </c>
      <c r="I2112" t="s">
        <v>2709</v>
      </c>
      <c r="J2112" t="s">
        <v>518</v>
      </c>
      <c r="K2112">
        <v>88</v>
      </c>
      <c r="L2112">
        <v>149911060</v>
      </c>
      <c r="M2112">
        <v>1</v>
      </c>
      <c r="N2112">
        <v>894915</v>
      </c>
    </row>
    <row r="2113" spans="6:14" x14ac:dyDescent="0.2">
      <c r="F2113" s="3">
        <v>25326</v>
      </c>
      <c r="G2113">
        <v>5</v>
      </c>
      <c r="H2113" t="str">
        <f t="shared" si="36"/>
        <v>253265</v>
      </c>
      <c r="I2113" t="s">
        <v>2709</v>
      </c>
      <c r="J2113" t="s">
        <v>518</v>
      </c>
      <c r="K2113">
        <v>139</v>
      </c>
      <c r="L2113">
        <v>343801330</v>
      </c>
      <c r="M2113">
        <v>6</v>
      </c>
      <c r="N2113">
        <v>90181955</v>
      </c>
    </row>
    <row r="2114" spans="6:14" x14ac:dyDescent="0.2">
      <c r="F2114" s="3">
        <v>25328</v>
      </c>
      <c r="G2114">
        <v>1</v>
      </c>
      <c r="H2114" t="str">
        <f t="shared" si="36"/>
        <v>253281</v>
      </c>
      <c r="I2114" t="s">
        <v>2710</v>
      </c>
      <c r="J2114" t="s">
        <v>519</v>
      </c>
      <c r="K2114">
        <v>55</v>
      </c>
      <c r="L2114">
        <v>174548300</v>
      </c>
      <c r="M2114">
        <v>1</v>
      </c>
      <c r="N2114">
        <v>3089440</v>
      </c>
    </row>
    <row r="2115" spans="6:14" x14ac:dyDescent="0.2">
      <c r="F2115" s="3">
        <v>25328</v>
      </c>
      <c r="G2115">
        <v>2</v>
      </c>
      <c r="H2115" t="str">
        <f t="shared" ref="H2115:H2178" si="37">F2115&amp;G2115</f>
        <v>253282</v>
      </c>
      <c r="I2115" t="s">
        <v>2710</v>
      </c>
      <c r="J2115" t="s">
        <v>519</v>
      </c>
      <c r="K2115">
        <v>25</v>
      </c>
      <c r="L2115">
        <v>52319910</v>
      </c>
    </row>
    <row r="2116" spans="6:14" x14ac:dyDescent="0.2">
      <c r="F2116" s="3">
        <v>25328</v>
      </c>
      <c r="G2116">
        <v>3</v>
      </c>
      <c r="H2116" t="str">
        <f t="shared" si="37"/>
        <v>253283</v>
      </c>
      <c r="I2116" t="s">
        <v>2710</v>
      </c>
      <c r="J2116" t="s">
        <v>519</v>
      </c>
      <c r="K2116">
        <v>74</v>
      </c>
      <c r="L2116">
        <v>108525890</v>
      </c>
      <c r="M2116">
        <v>1</v>
      </c>
      <c r="N2116">
        <v>2625840</v>
      </c>
    </row>
    <row r="2117" spans="6:14" x14ac:dyDescent="0.2">
      <c r="F2117" s="3">
        <v>25328</v>
      </c>
      <c r="G2117">
        <v>4</v>
      </c>
      <c r="H2117" t="str">
        <f t="shared" si="37"/>
        <v>253284</v>
      </c>
      <c r="I2117" t="s">
        <v>2710</v>
      </c>
      <c r="J2117" t="s">
        <v>519</v>
      </c>
      <c r="K2117">
        <v>92</v>
      </c>
      <c r="L2117">
        <v>174434820</v>
      </c>
      <c r="M2117">
        <v>1</v>
      </c>
      <c r="N2117">
        <v>1964480</v>
      </c>
    </row>
    <row r="2118" spans="6:14" x14ac:dyDescent="0.2">
      <c r="F2118" s="3">
        <v>25328</v>
      </c>
      <c r="G2118">
        <v>5</v>
      </c>
      <c r="H2118" t="str">
        <f t="shared" si="37"/>
        <v>253285</v>
      </c>
      <c r="I2118" t="s">
        <v>2710</v>
      </c>
      <c r="J2118" t="s">
        <v>519</v>
      </c>
      <c r="K2118">
        <v>65</v>
      </c>
      <c r="L2118">
        <v>168682580</v>
      </c>
      <c r="M2118">
        <v>6</v>
      </c>
      <c r="N2118">
        <v>23863840</v>
      </c>
    </row>
    <row r="2119" spans="6:14" x14ac:dyDescent="0.2">
      <c r="F2119" s="3">
        <v>25335</v>
      </c>
      <c r="G2119">
        <v>0</v>
      </c>
      <c r="H2119" t="str">
        <f t="shared" si="37"/>
        <v>253350</v>
      </c>
      <c r="I2119" t="s">
        <v>2710</v>
      </c>
      <c r="J2119" t="s">
        <v>520</v>
      </c>
      <c r="K2119">
        <v>79</v>
      </c>
      <c r="L2119">
        <v>93157400</v>
      </c>
      <c r="M2119">
        <v>4</v>
      </c>
      <c r="N2119">
        <v>10020560</v>
      </c>
    </row>
    <row r="2120" spans="6:14" x14ac:dyDescent="0.2">
      <c r="F2120" s="3">
        <v>25335</v>
      </c>
      <c r="G2120">
        <v>1</v>
      </c>
      <c r="H2120" t="str">
        <f t="shared" si="37"/>
        <v>253351</v>
      </c>
      <c r="I2120" t="s">
        <v>2710</v>
      </c>
      <c r="J2120" t="s">
        <v>520</v>
      </c>
      <c r="K2120">
        <v>62</v>
      </c>
      <c r="L2120">
        <v>100149235</v>
      </c>
      <c r="M2120">
        <v>1</v>
      </c>
      <c r="N2120">
        <v>7482560</v>
      </c>
    </row>
    <row r="2121" spans="6:14" x14ac:dyDescent="0.2">
      <c r="F2121" s="3">
        <v>25335</v>
      </c>
      <c r="G2121">
        <v>2</v>
      </c>
      <c r="H2121" t="str">
        <f t="shared" si="37"/>
        <v>253352</v>
      </c>
      <c r="I2121" t="s">
        <v>2710</v>
      </c>
      <c r="J2121" t="s">
        <v>520</v>
      </c>
      <c r="K2121">
        <v>46</v>
      </c>
      <c r="L2121">
        <v>35566275</v>
      </c>
    </row>
    <row r="2122" spans="6:14" x14ac:dyDescent="0.2">
      <c r="F2122" s="3">
        <v>25335</v>
      </c>
      <c r="G2122">
        <v>4</v>
      </c>
      <c r="H2122" t="str">
        <f t="shared" si="37"/>
        <v>253354</v>
      </c>
      <c r="I2122" t="s">
        <v>2710</v>
      </c>
      <c r="J2122" t="s">
        <v>520</v>
      </c>
      <c r="K2122">
        <v>25</v>
      </c>
      <c r="L2122">
        <v>18666740</v>
      </c>
      <c r="M2122">
        <v>1</v>
      </c>
      <c r="N2122">
        <v>114640</v>
      </c>
    </row>
    <row r="2123" spans="6:14" x14ac:dyDescent="0.2">
      <c r="F2123" s="3">
        <v>25335</v>
      </c>
      <c r="G2123">
        <v>5</v>
      </c>
      <c r="H2123" t="str">
        <f t="shared" si="37"/>
        <v>253355</v>
      </c>
      <c r="I2123" t="s">
        <v>2710</v>
      </c>
      <c r="J2123" t="s">
        <v>520</v>
      </c>
      <c r="K2123">
        <v>33</v>
      </c>
      <c r="L2123">
        <v>37969330</v>
      </c>
    </row>
    <row r="2124" spans="6:14" x14ac:dyDescent="0.2">
      <c r="F2124" s="3">
        <v>25339</v>
      </c>
      <c r="G2124">
        <v>0</v>
      </c>
      <c r="H2124" t="str">
        <f t="shared" si="37"/>
        <v>253390</v>
      </c>
      <c r="I2124" t="s">
        <v>2710</v>
      </c>
      <c r="J2124" t="s">
        <v>521</v>
      </c>
      <c r="K2124">
        <v>43</v>
      </c>
      <c r="L2124">
        <v>7727840</v>
      </c>
    </row>
    <row r="2125" spans="6:14" x14ac:dyDescent="0.2">
      <c r="F2125" s="3">
        <v>25339</v>
      </c>
      <c r="G2125">
        <v>1</v>
      </c>
      <c r="H2125" t="str">
        <f t="shared" si="37"/>
        <v>253391</v>
      </c>
      <c r="I2125" t="s">
        <v>2710</v>
      </c>
      <c r="J2125" t="s">
        <v>521</v>
      </c>
      <c r="K2125">
        <v>13</v>
      </c>
      <c r="L2125">
        <v>3737520</v>
      </c>
    </row>
    <row r="2126" spans="6:14" x14ac:dyDescent="0.2">
      <c r="F2126" s="3">
        <v>25339</v>
      </c>
      <c r="G2126">
        <v>2</v>
      </c>
      <c r="H2126" t="str">
        <f t="shared" si="37"/>
        <v>253392</v>
      </c>
      <c r="I2126" t="s">
        <v>2710</v>
      </c>
      <c r="J2126" t="s">
        <v>521</v>
      </c>
      <c r="K2126">
        <v>80</v>
      </c>
      <c r="L2126">
        <v>15416070</v>
      </c>
      <c r="M2126">
        <v>1</v>
      </c>
      <c r="N2126">
        <v>59600</v>
      </c>
    </row>
    <row r="2127" spans="6:14" x14ac:dyDescent="0.2">
      <c r="F2127" s="3">
        <v>25339</v>
      </c>
      <c r="G2127">
        <v>3</v>
      </c>
      <c r="H2127" t="str">
        <f t="shared" si="37"/>
        <v>253393</v>
      </c>
      <c r="I2127" t="s">
        <v>2710</v>
      </c>
      <c r="J2127" t="s">
        <v>521</v>
      </c>
      <c r="K2127">
        <v>45</v>
      </c>
      <c r="L2127">
        <v>8956970</v>
      </c>
      <c r="M2127">
        <v>1</v>
      </c>
      <c r="N2127">
        <v>73600</v>
      </c>
    </row>
    <row r="2128" spans="6:14" x14ac:dyDescent="0.2">
      <c r="F2128" s="3">
        <v>25339</v>
      </c>
      <c r="G2128">
        <v>4</v>
      </c>
      <c r="H2128" t="str">
        <f t="shared" si="37"/>
        <v>253394</v>
      </c>
      <c r="I2128" t="s">
        <v>2710</v>
      </c>
      <c r="J2128" t="s">
        <v>521</v>
      </c>
      <c r="K2128">
        <v>18</v>
      </c>
      <c r="L2128">
        <v>12487260</v>
      </c>
    </row>
    <row r="2129" spans="6:14" x14ac:dyDescent="0.2">
      <c r="F2129" s="3">
        <v>25339</v>
      </c>
      <c r="G2129">
        <v>5</v>
      </c>
      <c r="H2129" t="str">
        <f t="shared" si="37"/>
        <v>253395</v>
      </c>
      <c r="I2129" t="s">
        <v>2710</v>
      </c>
      <c r="J2129" t="s">
        <v>521</v>
      </c>
      <c r="K2129">
        <v>63</v>
      </c>
      <c r="L2129">
        <v>39408850</v>
      </c>
    </row>
    <row r="2130" spans="6:14" x14ac:dyDescent="0.2">
      <c r="F2130" s="3">
        <v>25368</v>
      </c>
      <c r="G2130">
        <v>0</v>
      </c>
      <c r="H2130" t="str">
        <f t="shared" si="37"/>
        <v>253680</v>
      </c>
      <c r="I2130" t="s">
        <v>2715</v>
      </c>
      <c r="J2130" t="s">
        <v>522</v>
      </c>
      <c r="K2130">
        <v>64</v>
      </c>
      <c r="L2130">
        <v>318168770</v>
      </c>
    </row>
    <row r="2131" spans="6:14" x14ac:dyDescent="0.2">
      <c r="F2131" s="3">
        <v>25368</v>
      </c>
      <c r="G2131">
        <v>1</v>
      </c>
      <c r="H2131" t="str">
        <f t="shared" si="37"/>
        <v>253681</v>
      </c>
      <c r="I2131" t="s">
        <v>2715</v>
      </c>
      <c r="J2131" t="s">
        <v>522</v>
      </c>
      <c r="K2131">
        <v>76</v>
      </c>
      <c r="L2131">
        <v>78844410</v>
      </c>
    </row>
    <row r="2132" spans="6:14" x14ac:dyDescent="0.2">
      <c r="F2132" s="3">
        <v>25368</v>
      </c>
      <c r="G2132">
        <v>2</v>
      </c>
      <c r="H2132" t="str">
        <f t="shared" si="37"/>
        <v>253682</v>
      </c>
      <c r="I2132" t="s">
        <v>2715</v>
      </c>
      <c r="J2132" t="s">
        <v>522</v>
      </c>
      <c r="K2132">
        <v>33</v>
      </c>
      <c r="L2132">
        <v>267699843</v>
      </c>
    </row>
    <row r="2133" spans="6:14" x14ac:dyDescent="0.2">
      <c r="F2133" s="3">
        <v>25368</v>
      </c>
      <c r="G2133">
        <v>3</v>
      </c>
      <c r="H2133" t="str">
        <f t="shared" si="37"/>
        <v>253683</v>
      </c>
      <c r="I2133" t="s">
        <v>2715</v>
      </c>
      <c r="J2133" t="s">
        <v>522</v>
      </c>
      <c r="K2133">
        <v>55</v>
      </c>
      <c r="L2133">
        <v>449049630</v>
      </c>
    </row>
    <row r="2134" spans="6:14" x14ac:dyDescent="0.2">
      <c r="F2134" s="3">
        <v>25368</v>
      </c>
      <c r="G2134">
        <v>4</v>
      </c>
      <c r="H2134" t="str">
        <f t="shared" si="37"/>
        <v>253684</v>
      </c>
      <c r="I2134" t="s">
        <v>2715</v>
      </c>
      <c r="J2134" t="s">
        <v>522</v>
      </c>
      <c r="K2134">
        <v>38</v>
      </c>
      <c r="L2134">
        <v>158084682</v>
      </c>
    </row>
    <row r="2135" spans="6:14" x14ac:dyDescent="0.2">
      <c r="F2135" s="3">
        <v>25368</v>
      </c>
      <c r="G2135">
        <v>5</v>
      </c>
      <c r="H2135" t="str">
        <f t="shared" si="37"/>
        <v>253685</v>
      </c>
      <c r="I2135" t="s">
        <v>2715</v>
      </c>
      <c r="J2135" t="s">
        <v>522</v>
      </c>
      <c r="K2135">
        <v>39</v>
      </c>
      <c r="L2135">
        <v>239678894</v>
      </c>
    </row>
    <row r="2136" spans="6:14" x14ac:dyDescent="0.2">
      <c r="F2136" s="3">
        <v>25372</v>
      </c>
      <c r="G2136">
        <v>1</v>
      </c>
      <c r="H2136" t="str">
        <f t="shared" si="37"/>
        <v>253721</v>
      </c>
      <c r="I2136" t="s">
        <v>2710</v>
      </c>
      <c r="J2136" t="s">
        <v>523</v>
      </c>
      <c r="K2136">
        <v>25</v>
      </c>
      <c r="L2136">
        <v>28144390</v>
      </c>
    </row>
    <row r="2137" spans="6:14" x14ac:dyDescent="0.2">
      <c r="F2137" s="3">
        <v>25372</v>
      </c>
      <c r="G2137">
        <v>2</v>
      </c>
      <c r="H2137" t="str">
        <f t="shared" si="37"/>
        <v>253722</v>
      </c>
      <c r="I2137" t="s">
        <v>2710</v>
      </c>
      <c r="J2137" t="s">
        <v>523</v>
      </c>
      <c r="K2137">
        <v>41</v>
      </c>
      <c r="L2137">
        <v>33633680</v>
      </c>
    </row>
    <row r="2138" spans="6:14" x14ac:dyDescent="0.2">
      <c r="F2138" s="3">
        <v>25372</v>
      </c>
      <c r="G2138">
        <v>3</v>
      </c>
      <c r="H2138" t="str">
        <f t="shared" si="37"/>
        <v>253723</v>
      </c>
      <c r="I2138" t="s">
        <v>2710</v>
      </c>
      <c r="J2138" t="s">
        <v>523</v>
      </c>
      <c r="K2138">
        <v>96</v>
      </c>
      <c r="L2138">
        <v>102518250</v>
      </c>
      <c r="M2138">
        <v>1</v>
      </c>
      <c r="N2138">
        <v>188880</v>
      </c>
    </row>
    <row r="2139" spans="6:14" x14ac:dyDescent="0.2">
      <c r="F2139" s="3">
        <v>25372</v>
      </c>
      <c r="G2139">
        <v>4</v>
      </c>
      <c r="H2139" t="str">
        <f t="shared" si="37"/>
        <v>253724</v>
      </c>
      <c r="I2139" t="s">
        <v>2710</v>
      </c>
      <c r="J2139" t="s">
        <v>523</v>
      </c>
      <c r="K2139">
        <v>87</v>
      </c>
      <c r="L2139">
        <v>118347190</v>
      </c>
      <c r="M2139">
        <v>1</v>
      </c>
      <c r="N2139">
        <v>1911120</v>
      </c>
    </row>
    <row r="2140" spans="6:14" x14ac:dyDescent="0.2">
      <c r="F2140" s="3">
        <v>25372</v>
      </c>
      <c r="G2140">
        <v>5</v>
      </c>
      <c r="H2140" t="str">
        <f t="shared" si="37"/>
        <v>253725</v>
      </c>
      <c r="I2140" t="s">
        <v>2710</v>
      </c>
      <c r="J2140" t="s">
        <v>523</v>
      </c>
      <c r="K2140">
        <v>73</v>
      </c>
      <c r="L2140">
        <v>88341760</v>
      </c>
      <c r="M2140">
        <v>2</v>
      </c>
      <c r="N2140">
        <v>3845200</v>
      </c>
    </row>
    <row r="2141" spans="6:14" x14ac:dyDescent="0.2">
      <c r="F2141" s="3">
        <v>25377</v>
      </c>
      <c r="G2141">
        <v>0</v>
      </c>
      <c r="H2141" t="str">
        <f t="shared" si="37"/>
        <v>253770</v>
      </c>
      <c r="I2141" t="s">
        <v>2709</v>
      </c>
      <c r="J2141" t="s">
        <v>524</v>
      </c>
      <c r="K2141">
        <v>113</v>
      </c>
      <c r="L2141">
        <v>230009825</v>
      </c>
    </row>
    <row r="2142" spans="6:14" x14ac:dyDescent="0.2">
      <c r="F2142" s="3">
        <v>25377</v>
      </c>
      <c r="G2142">
        <v>1</v>
      </c>
      <c r="H2142" t="str">
        <f t="shared" si="37"/>
        <v>253771</v>
      </c>
      <c r="I2142" t="s">
        <v>2709</v>
      </c>
      <c r="J2142" t="s">
        <v>524</v>
      </c>
      <c r="K2142">
        <v>261</v>
      </c>
      <c r="L2142">
        <v>850089525</v>
      </c>
      <c r="M2142">
        <v>4</v>
      </c>
      <c r="N2142">
        <v>37485010</v>
      </c>
    </row>
    <row r="2143" spans="6:14" x14ac:dyDescent="0.2">
      <c r="F2143" s="3">
        <v>25377</v>
      </c>
      <c r="G2143">
        <v>2</v>
      </c>
      <c r="H2143" t="str">
        <f t="shared" si="37"/>
        <v>253772</v>
      </c>
      <c r="I2143" t="s">
        <v>2709</v>
      </c>
      <c r="J2143" t="s">
        <v>524</v>
      </c>
      <c r="K2143">
        <v>558</v>
      </c>
      <c r="L2143">
        <v>1563087940</v>
      </c>
      <c r="M2143">
        <v>13</v>
      </c>
      <c r="N2143">
        <v>128171750</v>
      </c>
    </row>
    <row r="2144" spans="6:14" x14ac:dyDescent="0.2">
      <c r="F2144" s="3">
        <v>25377</v>
      </c>
      <c r="G2144">
        <v>3</v>
      </c>
      <c r="H2144" t="str">
        <f t="shared" si="37"/>
        <v>253773</v>
      </c>
      <c r="I2144" t="s">
        <v>2709</v>
      </c>
      <c r="J2144" t="s">
        <v>524</v>
      </c>
      <c r="K2144">
        <v>1214</v>
      </c>
      <c r="L2144">
        <v>2645149365</v>
      </c>
      <c r="M2144">
        <v>28</v>
      </c>
      <c r="N2144">
        <v>81793335</v>
      </c>
    </row>
    <row r="2145" spans="6:14" x14ac:dyDescent="0.2">
      <c r="F2145" s="3">
        <v>25377</v>
      </c>
      <c r="G2145">
        <v>4</v>
      </c>
      <c r="H2145" t="str">
        <f t="shared" si="37"/>
        <v>253774</v>
      </c>
      <c r="I2145" t="s">
        <v>2709</v>
      </c>
      <c r="J2145" t="s">
        <v>524</v>
      </c>
      <c r="K2145">
        <v>639</v>
      </c>
      <c r="L2145">
        <v>1720094615</v>
      </c>
      <c r="M2145">
        <v>28</v>
      </c>
      <c r="N2145">
        <v>217621575</v>
      </c>
    </row>
    <row r="2146" spans="6:14" x14ac:dyDescent="0.2">
      <c r="F2146" s="3">
        <v>25377</v>
      </c>
      <c r="G2146">
        <v>5</v>
      </c>
      <c r="H2146" t="str">
        <f t="shared" si="37"/>
        <v>253775</v>
      </c>
      <c r="I2146" t="s">
        <v>2709</v>
      </c>
      <c r="J2146" t="s">
        <v>524</v>
      </c>
      <c r="K2146">
        <v>1092</v>
      </c>
      <c r="L2146">
        <v>2790814085</v>
      </c>
      <c r="M2146">
        <v>113</v>
      </c>
      <c r="N2146">
        <v>457328470</v>
      </c>
    </row>
    <row r="2147" spans="6:14" x14ac:dyDescent="0.2">
      <c r="F2147" s="3">
        <v>25386</v>
      </c>
      <c r="G2147">
        <v>0</v>
      </c>
      <c r="H2147" t="str">
        <f t="shared" si="37"/>
        <v>253860</v>
      </c>
      <c r="I2147" t="s">
        <v>2712</v>
      </c>
      <c r="J2147" t="s">
        <v>525</v>
      </c>
      <c r="K2147">
        <v>298</v>
      </c>
      <c r="L2147">
        <v>680351940</v>
      </c>
      <c r="M2147">
        <v>1</v>
      </c>
      <c r="N2147">
        <v>7445700</v>
      </c>
    </row>
    <row r="2148" spans="6:14" x14ac:dyDescent="0.2">
      <c r="F2148" s="3">
        <v>25386</v>
      </c>
      <c r="G2148">
        <v>1</v>
      </c>
      <c r="H2148" t="str">
        <f t="shared" si="37"/>
        <v>253861</v>
      </c>
      <c r="I2148" t="s">
        <v>2712</v>
      </c>
      <c r="J2148" t="s">
        <v>525</v>
      </c>
      <c r="K2148">
        <v>702</v>
      </c>
      <c r="L2148">
        <v>4678476490</v>
      </c>
      <c r="M2148">
        <v>10</v>
      </c>
      <c r="N2148">
        <v>216280260</v>
      </c>
    </row>
    <row r="2149" spans="6:14" x14ac:dyDescent="0.2">
      <c r="F2149" s="3">
        <v>25386</v>
      </c>
      <c r="G2149">
        <v>2</v>
      </c>
      <c r="H2149" t="str">
        <f t="shared" si="37"/>
        <v>253862</v>
      </c>
      <c r="I2149" t="s">
        <v>2712</v>
      </c>
      <c r="J2149" t="s">
        <v>525</v>
      </c>
      <c r="K2149">
        <v>1323</v>
      </c>
      <c r="L2149">
        <v>7072209730</v>
      </c>
      <c r="M2149">
        <v>51</v>
      </c>
      <c r="N2149">
        <v>997801110</v>
      </c>
    </row>
    <row r="2150" spans="6:14" x14ac:dyDescent="0.2">
      <c r="F2150" s="3">
        <v>25386</v>
      </c>
      <c r="G2150">
        <v>3</v>
      </c>
      <c r="H2150" t="str">
        <f t="shared" si="37"/>
        <v>253863</v>
      </c>
      <c r="I2150" t="s">
        <v>2712</v>
      </c>
      <c r="J2150" t="s">
        <v>525</v>
      </c>
      <c r="K2150">
        <v>927</v>
      </c>
      <c r="L2150">
        <v>4002086070</v>
      </c>
      <c r="M2150">
        <v>29</v>
      </c>
      <c r="N2150">
        <v>451487610</v>
      </c>
    </row>
    <row r="2151" spans="6:14" x14ac:dyDescent="0.2">
      <c r="F2151" s="3">
        <v>25386</v>
      </c>
      <c r="G2151">
        <v>4</v>
      </c>
      <c r="H2151" t="str">
        <f t="shared" si="37"/>
        <v>253864</v>
      </c>
      <c r="I2151" t="s">
        <v>2712</v>
      </c>
      <c r="J2151" t="s">
        <v>525</v>
      </c>
      <c r="K2151">
        <v>984</v>
      </c>
      <c r="L2151">
        <v>4011331200</v>
      </c>
      <c r="M2151">
        <v>74</v>
      </c>
      <c r="N2151">
        <v>1355480190</v>
      </c>
    </row>
    <row r="2152" spans="6:14" x14ac:dyDescent="0.2">
      <c r="F2152" s="3">
        <v>25386</v>
      </c>
      <c r="G2152">
        <v>5</v>
      </c>
      <c r="H2152" t="str">
        <f t="shared" si="37"/>
        <v>253865</v>
      </c>
      <c r="I2152" t="s">
        <v>2712</v>
      </c>
      <c r="J2152" t="s">
        <v>525</v>
      </c>
      <c r="K2152">
        <v>4418</v>
      </c>
      <c r="L2152">
        <v>15290619310</v>
      </c>
      <c r="M2152">
        <v>213</v>
      </c>
      <c r="N2152">
        <v>2210032080</v>
      </c>
    </row>
    <row r="2153" spans="6:14" x14ac:dyDescent="0.2">
      <c r="F2153" s="3">
        <v>25394</v>
      </c>
      <c r="G2153">
        <v>1</v>
      </c>
      <c r="H2153" t="str">
        <f t="shared" si="37"/>
        <v>253941</v>
      </c>
      <c r="I2153" t="s">
        <v>2707</v>
      </c>
      <c r="J2153" t="s">
        <v>526</v>
      </c>
      <c r="K2153">
        <v>168</v>
      </c>
      <c r="L2153">
        <v>66880400</v>
      </c>
    </row>
    <row r="2154" spans="6:14" x14ac:dyDescent="0.2">
      <c r="F2154" s="3">
        <v>25394</v>
      </c>
      <c r="G2154">
        <v>2</v>
      </c>
      <c r="H2154" t="str">
        <f t="shared" si="37"/>
        <v>253942</v>
      </c>
      <c r="I2154" t="s">
        <v>2707</v>
      </c>
      <c r="J2154" t="s">
        <v>526</v>
      </c>
      <c r="K2154">
        <v>268</v>
      </c>
      <c r="L2154">
        <v>142268300</v>
      </c>
    </row>
    <row r="2155" spans="6:14" x14ac:dyDescent="0.2">
      <c r="F2155" s="3">
        <v>25394</v>
      </c>
      <c r="G2155">
        <v>3</v>
      </c>
      <c r="H2155" t="str">
        <f t="shared" si="37"/>
        <v>253943</v>
      </c>
      <c r="I2155" t="s">
        <v>2707</v>
      </c>
      <c r="J2155" t="s">
        <v>526</v>
      </c>
      <c r="K2155">
        <v>175</v>
      </c>
      <c r="L2155">
        <v>190665950</v>
      </c>
    </row>
    <row r="2156" spans="6:14" x14ac:dyDescent="0.2">
      <c r="F2156" s="3">
        <v>25394</v>
      </c>
      <c r="G2156">
        <v>4</v>
      </c>
      <c r="H2156" t="str">
        <f t="shared" si="37"/>
        <v>253944</v>
      </c>
      <c r="I2156" t="s">
        <v>2707</v>
      </c>
      <c r="J2156" t="s">
        <v>526</v>
      </c>
      <c r="K2156">
        <v>274</v>
      </c>
      <c r="L2156">
        <v>451977100</v>
      </c>
      <c r="M2156">
        <v>8</v>
      </c>
      <c r="N2156">
        <v>34952450</v>
      </c>
    </row>
    <row r="2157" spans="6:14" x14ac:dyDescent="0.2">
      <c r="F2157" s="3">
        <v>25394</v>
      </c>
      <c r="G2157">
        <v>5</v>
      </c>
      <c r="H2157" t="str">
        <f t="shared" si="37"/>
        <v>253945</v>
      </c>
      <c r="I2157" t="s">
        <v>2707</v>
      </c>
      <c r="J2157" t="s">
        <v>526</v>
      </c>
      <c r="K2157">
        <v>441</v>
      </c>
      <c r="L2157">
        <v>1031716350</v>
      </c>
      <c r="M2157">
        <v>52</v>
      </c>
      <c r="N2157">
        <v>241268700</v>
      </c>
    </row>
    <row r="2158" spans="6:14" x14ac:dyDescent="0.2">
      <c r="F2158" s="3">
        <v>25398</v>
      </c>
      <c r="G2158">
        <v>1</v>
      </c>
      <c r="H2158" t="str">
        <f t="shared" si="37"/>
        <v>253981</v>
      </c>
      <c r="I2158" t="s">
        <v>2710</v>
      </c>
      <c r="J2158" t="s">
        <v>527</v>
      </c>
      <c r="K2158">
        <v>82</v>
      </c>
      <c r="L2158">
        <v>72567630</v>
      </c>
      <c r="M2158">
        <v>3</v>
      </c>
      <c r="N2158">
        <v>6755760</v>
      </c>
    </row>
    <row r="2159" spans="6:14" x14ac:dyDescent="0.2">
      <c r="F2159" s="3">
        <v>25398</v>
      </c>
      <c r="G2159">
        <v>3</v>
      </c>
      <c r="H2159" t="str">
        <f t="shared" si="37"/>
        <v>253983</v>
      </c>
      <c r="I2159" t="s">
        <v>2710</v>
      </c>
      <c r="J2159" t="s">
        <v>527</v>
      </c>
      <c r="K2159">
        <v>51</v>
      </c>
      <c r="L2159">
        <v>30279860</v>
      </c>
    </row>
    <row r="2160" spans="6:14" x14ac:dyDescent="0.2">
      <c r="F2160" s="3">
        <v>25398</v>
      </c>
      <c r="G2160">
        <v>4</v>
      </c>
      <c r="H2160" t="str">
        <f t="shared" si="37"/>
        <v>253984</v>
      </c>
      <c r="I2160" t="s">
        <v>2710</v>
      </c>
      <c r="J2160" t="s">
        <v>527</v>
      </c>
      <c r="K2160">
        <v>38</v>
      </c>
      <c r="L2160">
        <v>27821830</v>
      </c>
    </row>
    <row r="2161" spans="6:14" x14ac:dyDescent="0.2">
      <c r="F2161" s="3">
        <v>25398</v>
      </c>
      <c r="G2161">
        <v>5</v>
      </c>
      <c r="H2161" t="str">
        <f t="shared" si="37"/>
        <v>253985</v>
      </c>
      <c r="I2161" t="s">
        <v>2710</v>
      </c>
      <c r="J2161" t="s">
        <v>527</v>
      </c>
      <c r="K2161">
        <v>90</v>
      </c>
      <c r="L2161">
        <v>117365980</v>
      </c>
    </row>
    <row r="2162" spans="6:14" x14ac:dyDescent="0.2">
      <c r="F2162" s="3">
        <v>25402</v>
      </c>
      <c r="G2162">
        <v>0</v>
      </c>
      <c r="H2162" t="str">
        <f t="shared" si="37"/>
        <v>254020</v>
      </c>
      <c r="I2162" t="s">
        <v>2708</v>
      </c>
      <c r="J2162" t="s">
        <v>528</v>
      </c>
      <c r="K2162">
        <v>117</v>
      </c>
      <c r="L2162">
        <v>1505614510</v>
      </c>
    </row>
    <row r="2163" spans="6:14" x14ac:dyDescent="0.2">
      <c r="F2163" s="3">
        <v>25402</v>
      </c>
      <c r="G2163">
        <v>1</v>
      </c>
      <c r="H2163" t="str">
        <f t="shared" si="37"/>
        <v>254021</v>
      </c>
      <c r="I2163" t="s">
        <v>2708</v>
      </c>
      <c r="J2163" t="s">
        <v>528</v>
      </c>
      <c r="K2163">
        <v>293</v>
      </c>
      <c r="L2163">
        <v>3111384040</v>
      </c>
      <c r="M2163">
        <v>13</v>
      </c>
      <c r="N2163">
        <v>408344240</v>
      </c>
    </row>
    <row r="2164" spans="6:14" x14ac:dyDescent="0.2">
      <c r="F2164" s="3">
        <v>25402</v>
      </c>
      <c r="G2164">
        <v>2</v>
      </c>
      <c r="H2164" t="str">
        <f t="shared" si="37"/>
        <v>254022</v>
      </c>
      <c r="I2164" t="s">
        <v>2708</v>
      </c>
      <c r="J2164" t="s">
        <v>528</v>
      </c>
      <c r="K2164">
        <v>778</v>
      </c>
      <c r="L2164">
        <v>2621438330</v>
      </c>
      <c r="M2164">
        <v>28</v>
      </c>
      <c r="N2164">
        <v>596394400</v>
      </c>
    </row>
    <row r="2165" spans="6:14" x14ac:dyDescent="0.2">
      <c r="F2165" s="3">
        <v>25402</v>
      </c>
      <c r="G2165">
        <v>3</v>
      </c>
      <c r="H2165" t="str">
        <f t="shared" si="37"/>
        <v>254023</v>
      </c>
      <c r="I2165" t="s">
        <v>2708</v>
      </c>
      <c r="J2165" t="s">
        <v>528</v>
      </c>
      <c r="K2165">
        <v>670</v>
      </c>
      <c r="L2165">
        <v>2931059960</v>
      </c>
      <c r="M2165">
        <v>36</v>
      </c>
      <c r="N2165">
        <v>300677040</v>
      </c>
    </row>
    <row r="2166" spans="6:14" x14ac:dyDescent="0.2">
      <c r="F2166" s="3">
        <v>25402</v>
      </c>
      <c r="G2166">
        <v>4</v>
      </c>
      <c r="H2166" t="str">
        <f t="shared" si="37"/>
        <v>254024</v>
      </c>
      <c r="I2166" t="s">
        <v>2708</v>
      </c>
      <c r="J2166" t="s">
        <v>528</v>
      </c>
      <c r="K2166">
        <v>938</v>
      </c>
      <c r="L2166">
        <v>3678788400</v>
      </c>
      <c r="M2166">
        <v>25</v>
      </c>
      <c r="N2166">
        <v>226881760</v>
      </c>
    </row>
    <row r="2167" spans="6:14" x14ac:dyDescent="0.2">
      <c r="F2167" s="3">
        <v>25402</v>
      </c>
      <c r="G2167">
        <v>5</v>
      </c>
      <c r="H2167" t="str">
        <f t="shared" si="37"/>
        <v>254025</v>
      </c>
      <c r="I2167" t="s">
        <v>2708</v>
      </c>
      <c r="J2167" t="s">
        <v>528</v>
      </c>
      <c r="K2167">
        <v>617</v>
      </c>
      <c r="L2167">
        <v>6008030630</v>
      </c>
      <c r="M2167">
        <v>140</v>
      </c>
      <c r="N2167">
        <v>1766164320</v>
      </c>
    </row>
    <row r="2168" spans="6:14" x14ac:dyDescent="0.2">
      <c r="F2168" s="3">
        <v>25407</v>
      </c>
      <c r="G2168">
        <v>0</v>
      </c>
      <c r="H2168" t="str">
        <f t="shared" si="37"/>
        <v>254070</v>
      </c>
      <c r="I2168" t="s">
        <v>2710</v>
      </c>
      <c r="J2168" t="s">
        <v>529</v>
      </c>
      <c r="K2168">
        <v>11</v>
      </c>
      <c r="L2168">
        <v>5251920</v>
      </c>
    </row>
    <row r="2169" spans="6:14" x14ac:dyDescent="0.2">
      <c r="F2169" s="3">
        <v>25407</v>
      </c>
      <c r="G2169">
        <v>1</v>
      </c>
      <c r="H2169" t="str">
        <f t="shared" si="37"/>
        <v>254071</v>
      </c>
      <c r="I2169" t="s">
        <v>2710</v>
      </c>
      <c r="J2169" t="s">
        <v>529</v>
      </c>
      <c r="K2169">
        <v>89</v>
      </c>
      <c r="L2169">
        <v>190018960</v>
      </c>
    </row>
    <row r="2170" spans="6:14" x14ac:dyDescent="0.2">
      <c r="F2170" s="3">
        <v>25407</v>
      </c>
      <c r="G2170">
        <v>2</v>
      </c>
      <c r="H2170" t="str">
        <f t="shared" si="37"/>
        <v>254072</v>
      </c>
      <c r="I2170" t="s">
        <v>2710</v>
      </c>
      <c r="J2170" t="s">
        <v>529</v>
      </c>
      <c r="K2170">
        <v>163</v>
      </c>
      <c r="L2170">
        <v>170024960</v>
      </c>
      <c r="M2170">
        <v>3</v>
      </c>
      <c r="N2170">
        <v>15569050</v>
      </c>
    </row>
    <row r="2171" spans="6:14" x14ac:dyDescent="0.2">
      <c r="F2171" s="3">
        <v>25407</v>
      </c>
      <c r="G2171">
        <v>3</v>
      </c>
      <c r="H2171" t="str">
        <f t="shared" si="37"/>
        <v>254073</v>
      </c>
      <c r="I2171" t="s">
        <v>2710</v>
      </c>
      <c r="J2171" t="s">
        <v>529</v>
      </c>
      <c r="K2171">
        <v>119</v>
      </c>
      <c r="L2171">
        <v>221693520</v>
      </c>
      <c r="M2171">
        <v>7</v>
      </c>
      <c r="N2171">
        <v>21025680</v>
      </c>
    </row>
    <row r="2172" spans="6:14" x14ac:dyDescent="0.2">
      <c r="F2172" s="3">
        <v>25407</v>
      </c>
      <c r="G2172">
        <v>4</v>
      </c>
      <c r="H2172" t="str">
        <f t="shared" si="37"/>
        <v>254074</v>
      </c>
      <c r="I2172" t="s">
        <v>2710</v>
      </c>
      <c r="J2172" t="s">
        <v>529</v>
      </c>
      <c r="K2172">
        <v>103</v>
      </c>
      <c r="L2172">
        <v>157877200</v>
      </c>
      <c r="M2172">
        <v>7</v>
      </c>
      <c r="N2172">
        <v>10779280</v>
      </c>
    </row>
    <row r="2173" spans="6:14" x14ac:dyDescent="0.2">
      <c r="F2173" s="3">
        <v>25407</v>
      </c>
      <c r="G2173">
        <v>5</v>
      </c>
      <c r="H2173" t="str">
        <f t="shared" si="37"/>
        <v>254075</v>
      </c>
      <c r="I2173" t="s">
        <v>2710</v>
      </c>
      <c r="J2173" t="s">
        <v>529</v>
      </c>
      <c r="K2173">
        <v>203</v>
      </c>
      <c r="L2173">
        <v>346040260</v>
      </c>
      <c r="M2173">
        <v>21</v>
      </c>
      <c r="N2173">
        <v>52044800</v>
      </c>
    </row>
    <row r="2174" spans="6:14" x14ac:dyDescent="0.2">
      <c r="F2174" s="3">
        <v>25426</v>
      </c>
      <c r="G2174">
        <v>0</v>
      </c>
      <c r="H2174" t="str">
        <f t="shared" si="37"/>
        <v>254260</v>
      </c>
      <c r="I2174" t="s">
        <v>2710</v>
      </c>
      <c r="J2174" t="s">
        <v>530</v>
      </c>
      <c r="K2174">
        <v>40</v>
      </c>
      <c r="L2174">
        <v>129743700</v>
      </c>
    </row>
    <row r="2175" spans="6:14" x14ac:dyDescent="0.2">
      <c r="F2175" s="3">
        <v>25426</v>
      </c>
      <c r="G2175">
        <v>1</v>
      </c>
      <c r="H2175" t="str">
        <f t="shared" si="37"/>
        <v>254261</v>
      </c>
      <c r="I2175" t="s">
        <v>2710</v>
      </c>
      <c r="J2175" t="s">
        <v>530</v>
      </c>
      <c r="K2175">
        <v>98</v>
      </c>
      <c r="L2175">
        <v>67695490</v>
      </c>
    </row>
    <row r="2176" spans="6:14" x14ac:dyDescent="0.2">
      <c r="F2176" s="3">
        <v>25426</v>
      </c>
      <c r="G2176">
        <v>2</v>
      </c>
      <c r="H2176" t="str">
        <f t="shared" si="37"/>
        <v>254262</v>
      </c>
      <c r="I2176" t="s">
        <v>2710</v>
      </c>
      <c r="J2176" t="s">
        <v>530</v>
      </c>
      <c r="K2176">
        <v>58</v>
      </c>
      <c r="L2176">
        <v>34023540</v>
      </c>
    </row>
    <row r="2177" spans="6:14" x14ac:dyDescent="0.2">
      <c r="F2177" s="3">
        <v>25426</v>
      </c>
      <c r="G2177">
        <v>3</v>
      </c>
      <c r="H2177" t="str">
        <f t="shared" si="37"/>
        <v>254263</v>
      </c>
      <c r="I2177" t="s">
        <v>2710</v>
      </c>
      <c r="J2177" t="s">
        <v>530</v>
      </c>
      <c r="K2177">
        <v>38</v>
      </c>
      <c r="L2177">
        <v>33780500</v>
      </c>
      <c r="M2177">
        <v>1</v>
      </c>
      <c r="N2177">
        <v>5503200</v>
      </c>
    </row>
    <row r="2178" spans="6:14" x14ac:dyDescent="0.2">
      <c r="F2178" s="3">
        <v>25426</v>
      </c>
      <c r="G2178">
        <v>4</v>
      </c>
      <c r="H2178" t="str">
        <f t="shared" si="37"/>
        <v>254264</v>
      </c>
      <c r="I2178" t="s">
        <v>2710</v>
      </c>
      <c r="J2178" t="s">
        <v>530</v>
      </c>
      <c r="K2178">
        <v>124</v>
      </c>
      <c r="L2178">
        <v>142000260</v>
      </c>
      <c r="M2178">
        <v>3</v>
      </c>
      <c r="N2178">
        <v>3913600</v>
      </c>
    </row>
    <row r="2179" spans="6:14" x14ac:dyDescent="0.2">
      <c r="F2179" s="3">
        <v>25426</v>
      </c>
      <c r="G2179">
        <v>5</v>
      </c>
      <c r="H2179" t="str">
        <f t="shared" ref="H2179:H2242" si="38">F2179&amp;G2179</f>
        <v>254265</v>
      </c>
      <c r="I2179" t="s">
        <v>2710</v>
      </c>
      <c r="J2179" t="s">
        <v>530</v>
      </c>
      <c r="K2179">
        <v>109</v>
      </c>
      <c r="L2179">
        <v>139956860</v>
      </c>
      <c r="M2179">
        <v>1</v>
      </c>
      <c r="N2179">
        <v>4231280</v>
      </c>
    </row>
    <row r="2180" spans="6:14" x14ac:dyDescent="0.2">
      <c r="F2180" s="3">
        <v>25430</v>
      </c>
      <c r="G2180">
        <v>0</v>
      </c>
      <c r="H2180" t="str">
        <f t="shared" si="38"/>
        <v>254300</v>
      </c>
      <c r="I2180" t="s">
        <v>2709</v>
      </c>
      <c r="J2180" t="s">
        <v>531</v>
      </c>
      <c r="K2180">
        <v>265</v>
      </c>
      <c r="L2180">
        <v>192528135</v>
      </c>
    </row>
    <row r="2181" spans="6:14" x14ac:dyDescent="0.2">
      <c r="F2181" s="3">
        <v>25430</v>
      </c>
      <c r="G2181">
        <v>1</v>
      </c>
      <c r="H2181" t="str">
        <f t="shared" si="38"/>
        <v>254301</v>
      </c>
      <c r="I2181" t="s">
        <v>2709</v>
      </c>
      <c r="J2181" t="s">
        <v>531</v>
      </c>
      <c r="K2181">
        <v>3926</v>
      </c>
      <c r="L2181">
        <v>4674557325</v>
      </c>
      <c r="M2181">
        <v>22</v>
      </c>
      <c r="N2181">
        <v>372557720</v>
      </c>
    </row>
    <row r="2182" spans="6:14" x14ac:dyDescent="0.2">
      <c r="F2182" s="3">
        <v>25430</v>
      </c>
      <c r="G2182">
        <v>2</v>
      </c>
      <c r="H2182" t="str">
        <f t="shared" si="38"/>
        <v>254302</v>
      </c>
      <c r="I2182" t="s">
        <v>2709</v>
      </c>
      <c r="J2182" t="s">
        <v>531</v>
      </c>
      <c r="K2182">
        <v>1262</v>
      </c>
      <c r="L2182">
        <v>2962957035</v>
      </c>
      <c r="M2182">
        <v>13</v>
      </c>
      <c r="N2182">
        <v>227086925</v>
      </c>
    </row>
    <row r="2183" spans="6:14" x14ac:dyDescent="0.2">
      <c r="F2183" s="3">
        <v>25430</v>
      </c>
      <c r="G2183">
        <v>3</v>
      </c>
      <c r="H2183" t="str">
        <f t="shared" si="38"/>
        <v>254303</v>
      </c>
      <c r="I2183" t="s">
        <v>2709</v>
      </c>
      <c r="J2183" t="s">
        <v>531</v>
      </c>
      <c r="K2183">
        <v>1058</v>
      </c>
      <c r="L2183">
        <v>3401117960</v>
      </c>
      <c r="M2183">
        <v>32</v>
      </c>
      <c r="N2183">
        <v>395237430</v>
      </c>
    </row>
    <row r="2184" spans="6:14" x14ac:dyDescent="0.2">
      <c r="F2184" s="3">
        <v>25430</v>
      </c>
      <c r="G2184">
        <v>4</v>
      </c>
      <c r="H2184" t="str">
        <f t="shared" si="38"/>
        <v>254304</v>
      </c>
      <c r="I2184" t="s">
        <v>2709</v>
      </c>
      <c r="J2184" t="s">
        <v>531</v>
      </c>
      <c r="K2184">
        <v>9461</v>
      </c>
      <c r="L2184">
        <v>14643598325</v>
      </c>
      <c r="M2184">
        <v>61</v>
      </c>
      <c r="N2184">
        <v>1488971465</v>
      </c>
    </row>
    <row r="2185" spans="6:14" x14ac:dyDescent="0.2">
      <c r="F2185" s="3">
        <v>25430</v>
      </c>
      <c r="G2185">
        <v>5</v>
      </c>
      <c r="H2185" t="str">
        <f t="shared" si="38"/>
        <v>254305</v>
      </c>
      <c r="I2185" t="s">
        <v>2709</v>
      </c>
      <c r="J2185" t="s">
        <v>531</v>
      </c>
      <c r="K2185">
        <v>4583</v>
      </c>
      <c r="L2185">
        <v>12488061827.5</v>
      </c>
      <c r="M2185">
        <v>336</v>
      </c>
      <c r="N2185">
        <v>2580506680</v>
      </c>
    </row>
    <row r="2186" spans="6:14" x14ac:dyDescent="0.2">
      <c r="F2186" s="3">
        <v>25436</v>
      </c>
      <c r="G2186">
        <v>0</v>
      </c>
      <c r="H2186" t="str">
        <f t="shared" si="38"/>
        <v>254360</v>
      </c>
      <c r="I2186" t="s">
        <v>2710</v>
      </c>
      <c r="J2186" t="s">
        <v>532</v>
      </c>
      <c r="K2186">
        <v>20</v>
      </c>
      <c r="L2186">
        <v>30790110</v>
      </c>
    </row>
    <row r="2187" spans="6:14" x14ac:dyDescent="0.2">
      <c r="F2187" s="3">
        <v>25436</v>
      </c>
      <c r="G2187">
        <v>1</v>
      </c>
      <c r="H2187" t="str">
        <f t="shared" si="38"/>
        <v>254361</v>
      </c>
      <c r="I2187" t="s">
        <v>2710</v>
      </c>
      <c r="J2187" t="s">
        <v>532</v>
      </c>
      <c r="K2187">
        <v>117</v>
      </c>
      <c r="L2187">
        <v>112905530</v>
      </c>
      <c r="M2187">
        <v>2</v>
      </c>
      <c r="N2187">
        <v>30818370</v>
      </c>
    </row>
    <row r="2188" spans="6:14" x14ac:dyDescent="0.2">
      <c r="F2188" s="3">
        <v>25436</v>
      </c>
      <c r="G2188">
        <v>2</v>
      </c>
      <c r="H2188" t="str">
        <f t="shared" si="38"/>
        <v>254362</v>
      </c>
      <c r="I2188" t="s">
        <v>2710</v>
      </c>
      <c r="J2188" t="s">
        <v>532</v>
      </c>
      <c r="K2188">
        <v>28</v>
      </c>
      <c r="L2188">
        <v>15404910</v>
      </c>
    </row>
    <row r="2189" spans="6:14" x14ac:dyDescent="0.2">
      <c r="F2189" s="3">
        <v>25436</v>
      </c>
      <c r="G2189">
        <v>3</v>
      </c>
      <c r="H2189" t="str">
        <f t="shared" si="38"/>
        <v>254363</v>
      </c>
      <c r="I2189" t="s">
        <v>2710</v>
      </c>
      <c r="J2189" t="s">
        <v>532</v>
      </c>
      <c r="K2189">
        <v>92</v>
      </c>
      <c r="L2189">
        <v>92128460</v>
      </c>
      <c r="M2189">
        <v>2</v>
      </c>
      <c r="N2189">
        <v>4031760</v>
      </c>
    </row>
    <row r="2190" spans="6:14" x14ac:dyDescent="0.2">
      <c r="F2190" s="3">
        <v>25436</v>
      </c>
      <c r="G2190">
        <v>4</v>
      </c>
      <c r="H2190" t="str">
        <f t="shared" si="38"/>
        <v>254364</v>
      </c>
      <c r="I2190" t="s">
        <v>2710</v>
      </c>
      <c r="J2190" t="s">
        <v>532</v>
      </c>
      <c r="K2190">
        <v>152</v>
      </c>
      <c r="L2190">
        <v>158060620</v>
      </c>
      <c r="M2190">
        <v>3</v>
      </c>
      <c r="N2190">
        <v>7239920</v>
      </c>
    </row>
    <row r="2191" spans="6:14" x14ac:dyDescent="0.2">
      <c r="F2191" s="3">
        <v>25436</v>
      </c>
      <c r="G2191">
        <v>5</v>
      </c>
      <c r="H2191" t="str">
        <f t="shared" si="38"/>
        <v>254365</v>
      </c>
      <c r="I2191" t="s">
        <v>2710</v>
      </c>
      <c r="J2191" t="s">
        <v>532</v>
      </c>
      <c r="K2191">
        <v>20</v>
      </c>
      <c r="L2191">
        <v>24403900</v>
      </c>
    </row>
    <row r="2192" spans="6:14" x14ac:dyDescent="0.2">
      <c r="F2192" s="3">
        <v>25438</v>
      </c>
      <c r="G2192">
        <v>0</v>
      </c>
      <c r="H2192" t="str">
        <f t="shared" si="38"/>
        <v>254380</v>
      </c>
      <c r="I2192" t="s">
        <v>2710</v>
      </c>
      <c r="J2192" t="s">
        <v>533</v>
      </c>
      <c r="K2192">
        <v>11</v>
      </c>
      <c r="L2192">
        <v>276750</v>
      </c>
    </row>
    <row r="2193" spans="6:14" x14ac:dyDescent="0.2">
      <c r="F2193" s="3">
        <v>25438</v>
      </c>
      <c r="G2193">
        <v>1</v>
      </c>
      <c r="H2193" t="str">
        <f t="shared" si="38"/>
        <v>254381</v>
      </c>
      <c r="I2193" t="s">
        <v>2710</v>
      </c>
      <c r="J2193" t="s">
        <v>533</v>
      </c>
      <c r="K2193">
        <v>164</v>
      </c>
      <c r="L2193">
        <v>25598850</v>
      </c>
    </row>
    <row r="2194" spans="6:14" x14ac:dyDescent="0.2">
      <c r="F2194" s="3">
        <v>25438</v>
      </c>
      <c r="G2194">
        <v>2</v>
      </c>
      <c r="H2194" t="str">
        <f t="shared" si="38"/>
        <v>254382</v>
      </c>
      <c r="I2194" t="s">
        <v>2710</v>
      </c>
      <c r="J2194" t="s">
        <v>533</v>
      </c>
      <c r="K2194">
        <v>82</v>
      </c>
      <c r="L2194">
        <v>189973560</v>
      </c>
    </row>
    <row r="2195" spans="6:14" x14ac:dyDescent="0.2">
      <c r="F2195" s="3">
        <v>25438</v>
      </c>
      <c r="G2195">
        <v>3</v>
      </c>
      <c r="H2195" t="str">
        <f t="shared" si="38"/>
        <v>254383</v>
      </c>
      <c r="I2195" t="s">
        <v>2710</v>
      </c>
      <c r="J2195" t="s">
        <v>533</v>
      </c>
      <c r="K2195">
        <v>263</v>
      </c>
      <c r="L2195">
        <v>97369080</v>
      </c>
      <c r="M2195">
        <v>1</v>
      </c>
      <c r="N2195">
        <v>419200</v>
      </c>
    </row>
    <row r="2196" spans="6:14" x14ac:dyDescent="0.2">
      <c r="F2196" s="3">
        <v>25438</v>
      </c>
      <c r="G2196">
        <v>4</v>
      </c>
      <c r="H2196" t="str">
        <f t="shared" si="38"/>
        <v>254384</v>
      </c>
      <c r="I2196" t="s">
        <v>2710</v>
      </c>
      <c r="J2196" t="s">
        <v>533</v>
      </c>
      <c r="K2196">
        <v>366</v>
      </c>
      <c r="L2196">
        <v>168001295</v>
      </c>
    </row>
    <row r="2197" spans="6:14" x14ac:dyDescent="0.2">
      <c r="F2197" s="3">
        <v>25438</v>
      </c>
      <c r="G2197">
        <v>5</v>
      </c>
      <c r="H2197" t="str">
        <f t="shared" si="38"/>
        <v>254385</v>
      </c>
      <c r="I2197" t="s">
        <v>2710</v>
      </c>
      <c r="J2197" t="s">
        <v>533</v>
      </c>
      <c r="K2197">
        <v>491</v>
      </c>
      <c r="L2197">
        <v>190379950</v>
      </c>
      <c r="M2197">
        <v>11</v>
      </c>
      <c r="N2197">
        <v>24904240</v>
      </c>
    </row>
    <row r="2198" spans="6:14" x14ac:dyDescent="0.2">
      <c r="F2198" s="3">
        <v>25473</v>
      </c>
      <c r="G2198">
        <v>0</v>
      </c>
      <c r="H2198" t="str">
        <f t="shared" si="38"/>
        <v>254730</v>
      </c>
      <c r="I2198" t="s">
        <v>2709</v>
      </c>
      <c r="J2198" t="s">
        <v>534</v>
      </c>
      <c r="K2198">
        <v>2134</v>
      </c>
      <c r="L2198">
        <v>2015606915</v>
      </c>
      <c r="M2198">
        <v>12</v>
      </c>
      <c r="N2198">
        <v>7644375</v>
      </c>
    </row>
    <row r="2199" spans="6:14" x14ac:dyDescent="0.2">
      <c r="F2199" s="3">
        <v>25473</v>
      </c>
      <c r="G2199">
        <v>1</v>
      </c>
      <c r="H2199" t="str">
        <f t="shared" si="38"/>
        <v>254731</v>
      </c>
      <c r="I2199" t="s">
        <v>2709</v>
      </c>
      <c r="J2199" t="s">
        <v>534</v>
      </c>
      <c r="K2199">
        <v>2731</v>
      </c>
      <c r="L2199">
        <v>3271336580</v>
      </c>
      <c r="M2199">
        <v>17</v>
      </c>
      <c r="N2199">
        <v>559516065</v>
      </c>
    </row>
    <row r="2200" spans="6:14" x14ac:dyDescent="0.2">
      <c r="F2200" s="3">
        <v>25473</v>
      </c>
      <c r="G2200">
        <v>2</v>
      </c>
      <c r="H2200" t="str">
        <f t="shared" si="38"/>
        <v>254732</v>
      </c>
      <c r="I2200" t="s">
        <v>2709</v>
      </c>
      <c r="J2200" t="s">
        <v>534</v>
      </c>
      <c r="K2200">
        <v>3688</v>
      </c>
      <c r="L2200">
        <v>4288667025</v>
      </c>
      <c r="M2200">
        <v>27</v>
      </c>
      <c r="N2200">
        <v>594205070</v>
      </c>
    </row>
    <row r="2201" spans="6:14" x14ac:dyDescent="0.2">
      <c r="F2201" s="3">
        <v>25473</v>
      </c>
      <c r="G2201">
        <v>3</v>
      </c>
      <c r="H2201" t="str">
        <f t="shared" si="38"/>
        <v>254733</v>
      </c>
      <c r="I2201" t="s">
        <v>2709</v>
      </c>
      <c r="J2201" t="s">
        <v>534</v>
      </c>
      <c r="K2201">
        <v>5845</v>
      </c>
      <c r="L2201">
        <v>6291687765</v>
      </c>
      <c r="M2201">
        <v>46</v>
      </c>
      <c r="N2201">
        <v>195829255</v>
      </c>
    </row>
    <row r="2202" spans="6:14" x14ac:dyDescent="0.2">
      <c r="F2202" s="3">
        <v>25473</v>
      </c>
      <c r="G2202">
        <v>4</v>
      </c>
      <c r="H2202" t="str">
        <f t="shared" si="38"/>
        <v>254734</v>
      </c>
      <c r="I2202" t="s">
        <v>2709</v>
      </c>
      <c r="J2202" t="s">
        <v>534</v>
      </c>
      <c r="K2202">
        <v>4786</v>
      </c>
      <c r="L2202">
        <v>6302986215</v>
      </c>
      <c r="M2202">
        <v>42</v>
      </c>
      <c r="N2202">
        <v>652768220</v>
      </c>
    </row>
    <row r="2203" spans="6:14" x14ac:dyDescent="0.2">
      <c r="F2203" s="3">
        <v>25473</v>
      </c>
      <c r="G2203">
        <v>5</v>
      </c>
      <c r="H2203" t="str">
        <f t="shared" si="38"/>
        <v>254735</v>
      </c>
      <c r="I2203" t="s">
        <v>2709</v>
      </c>
      <c r="J2203" t="s">
        <v>534</v>
      </c>
      <c r="K2203">
        <v>13143</v>
      </c>
      <c r="L2203">
        <v>22897066975</v>
      </c>
      <c r="M2203">
        <v>436</v>
      </c>
      <c r="N2203">
        <v>2519181320</v>
      </c>
    </row>
    <row r="2204" spans="6:14" x14ac:dyDescent="0.2">
      <c r="F2204" s="3">
        <v>25483</v>
      </c>
      <c r="G2204">
        <v>0</v>
      </c>
      <c r="H2204" t="str">
        <f t="shared" si="38"/>
        <v>254830</v>
      </c>
      <c r="I2204" t="s">
        <v>2710</v>
      </c>
      <c r="J2204" t="s">
        <v>535</v>
      </c>
      <c r="K2204">
        <v>169</v>
      </c>
      <c r="L2204">
        <v>66777100</v>
      </c>
    </row>
    <row r="2205" spans="6:14" x14ac:dyDescent="0.2">
      <c r="F2205" s="3">
        <v>25483</v>
      </c>
      <c r="G2205">
        <v>1</v>
      </c>
      <c r="H2205" t="str">
        <f t="shared" si="38"/>
        <v>254831</v>
      </c>
      <c r="I2205" t="s">
        <v>2710</v>
      </c>
      <c r="J2205" t="s">
        <v>535</v>
      </c>
      <c r="K2205">
        <v>449</v>
      </c>
      <c r="L2205">
        <v>120807015</v>
      </c>
      <c r="M2205">
        <v>1</v>
      </c>
      <c r="N2205">
        <v>1007360</v>
      </c>
    </row>
    <row r="2206" spans="6:14" x14ac:dyDescent="0.2">
      <c r="F2206" s="3">
        <v>25483</v>
      </c>
      <c r="G2206">
        <v>2</v>
      </c>
      <c r="H2206" t="str">
        <f t="shared" si="38"/>
        <v>254832</v>
      </c>
      <c r="I2206" t="s">
        <v>2710</v>
      </c>
      <c r="J2206" t="s">
        <v>535</v>
      </c>
      <c r="K2206">
        <v>454</v>
      </c>
      <c r="L2206">
        <v>122847390</v>
      </c>
    </row>
    <row r="2207" spans="6:14" x14ac:dyDescent="0.2">
      <c r="F2207" s="3">
        <v>25483</v>
      </c>
      <c r="G2207">
        <v>3</v>
      </c>
      <c r="H2207" t="str">
        <f t="shared" si="38"/>
        <v>254833</v>
      </c>
      <c r="I2207" t="s">
        <v>2710</v>
      </c>
      <c r="J2207" t="s">
        <v>535</v>
      </c>
      <c r="K2207">
        <v>323</v>
      </c>
      <c r="L2207">
        <v>173434470</v>
      </c>
    </row>
    <row r="2208" spans="6:14" x14ac:dyDescent="0.2">
      <c r="F2208" s="3">
        <v>25483</v>
      </c>
      <c r="G2208">
        <v>4</v>
      </c>
      <c r="H2208" t="str">
        <f t="shared" si="38"/>
        <v>254834</v>
      </c>
      <c r="I2208" t="s">
        <v>2710</v>
      </c>
      <c r="J2208" t="s">
        <v>535</v>
      </c>
      <c r="K2208">
        <v>196</v>
      </c>
      <c r="L2208">
        <v>121310860</v>
      </c>
    </row>
    <row r="2209" spans="6:14" x14ac:dyDescent="0.2">
      <c r="F2209" s="3">
        <v>25483</v>
      </c>
      <c r="G2209">
        <v>5</v>
      </c>
      <c r="H2209" t="str">
        <f t="shared" si="38"/>
        <v>254835</v>
      </c>
      <c r="I2209" t="s">
        <v>2710</v>
      </c>
      <c r="J2209" t="s">
        <v>535</v>
      </c>
      <c r="K2209">
        <v>110</v>
      </c>
      <c r="L2209">
        <v>177635875</v>
      </c>
      <c r="M2209">
        <v>9</v>
      </c>
      <c r="N2209">
        <v>69120</v>
      </c>
    </row>
    <row r="2210" spans="6:14" x14ac:dyDescent="0.2">
      <c r="F2210" s="3">
        <v>25486</v>
      </c>
      <c r="G2210">
        <v>1</v>
      </c>
      <c r="H2210" t="str">
        <f t="shared" si="38"/>
        <v>254861</v>
      </c>
      <c r="I2210" t="s">
        <v>2709</v>
      </c>
      <c r="J2210" t="s">
        <v>536</v>
      </c>
      <c r="K2210">
        <v>144</v>
      </c>
      <c r="L2210">
        <v>291139600</v>
      </c>
    </row>
    <row r="2211" spans="6:14" x14ac:dyDescent="0.2">
      <c r="F2211" s="3">
        <v>25486</v>
      </c>
      <c r="G2211">
        <v>2</v>
      </c>
      <c r="H2211" t="str">
        <f t="shared" si="38"/>
        <v>254862</v>
      </c>
      <c r="I2211" t="s">
        <v>2709</v>
      </c>
      <c r="J2211" t="s">
        <v>536</v>
      </c>
      <c r="K2211">
        <v>103</v>
      </c>
      <c r="L2211">
        <v>170962150</v>
      </c>
      <c r="M2211">
        <v>1</v>
      </c>
      <c r="N2211">
        <v>177750</v>
      </c>
    </row>
    <row r="2212" spans="6:14" x14ac:dyDescent="0.2">
      <c r="F2212" s="3">
        <v>25486</v>
      </c>
      <c r="G2212">
        <v>3</v>
      </c>
      <c r="H2212" t="str">
        <f t="shared" si="38"/>
        <v>254863</v>
      </c>
      <c r="I2212" t="s">
        <v>2709</v>
      </c>
      <c r="J2212" t="s">
        <v>536</v>
      </c>
      <c r="K2212">
        <v>160</v>
      </c>
      <c r="L2212">
        <v>481958380</v>
      </c>
      <c r="M2212">
        <v>5</v>
      </c>
      <c r="N2212">
        <v>14675540</v>
      </c>
    </row>
    <row r="2213" spans="6:14" x14ac:dyDescent="0.2">
      <c r="F2213" s="3">
        <v>25486</v>
      </c>
      <c r="G2213">
        <v>4</v>
      </c>
      <c r="H2213" t="str">
        <f t="shared" si="38"/>
        <v>254864</v>
      </c>
      <c r="I2213" t="s">
        <v>2709</v>
      </c>
      <c r="J2213" t="s">
        <v>536</v>
      </c>
      <c r="K2213">
        <v>217</v>
      </c>
      <c r="L2213">
        <v>403121780</v>
      </c>
      <c r="M2213">
        <v>4</v>
      </c>
      <c r="N2213">
        <v>16747570</v>
      </c>
    </row>
    <row r="2214" spans="6:14" x14ac:dyDescent="0.2">
      <c r="F2214" s="3">
        <v>25486</v>
      </c>
      <c r="G2214">
        <v>5</v>
      </c>
      <c r="H2214" t="str">
        <f t="shared" si="38"/>
        <v>254865</v>
      </c>
      <c r="I2214" t="s">
        <v>2709</v>
      </c>
      <c r="J2214" t="s">
        <v>536</v>
      </c>
      <c r="K2214">
        <v>350</v>
      </c>
      <c r="L2214">
        <v>642857470</v>
      </c>
      <c r="M2214">
        <v>6</v>
      </c>
      <c r="N2214">
        <v>10761390</v>
      </c>
    </row>
    <row r="2215" spans="6:14" x14ac:dyDescent="0.2">
      <c r="F2215" s="3">
        <v>25488</v>
      </c>
      <c r="G2215">
        <v>1</v>
      </c>
      <c r="H2215" t="str">
        <f t="shared" si="38"/>
        <v>254881</v>
      </c>
      <c r="I2215" t="s">
        <v>2710</v>
      </c>
      <c r="J2215" t="s">
        <v>537</v>
      </c>
      <c r="K2215">
        <v>63</v>
      </c>
      <c r="L2215">
        <v>88940590</v>
      </c>
    </row>
    <row r="2216" spans="6:14" x14ac:dyDescent="0.2">
      <c r="F2216" s="3">
        <v>25488</v>
      </c>
      <c r="G2216">
        <v>2</v>
      </c>
      <c r="H2216" t="str">
        <f t="shared" si="38"/>
        <v>254882</v>
      </c>
      <c r="I2216" t="s">
        <v>2710</v>
      </c>
      <c r="J2216" t="s">
        <v>537</v>
      </c>
      <c r="K2216">
        <v>144</v>
      </c>
      <c r="L2216">
        <v>268934380</v>
      </c>
      <c r="M2216">
        <v>2</v>
      </c>
      <c r="N2216">
        <v>16995930</v>
      </c>
    </row>
    <row r="2217" spans="6:14" x14ac:dyDescent="0.2">
      <c r="F2217" s="3">
        <v>25488</v>
      </c>
      <c r="G2217">
        <v>3</v>
      </c>
      <c r="H2217" t="str">
        <f t="shared" si="38"/>
        <v>254883</v>
      </c>
      <c r="I2217" t="s">
        <v>2710</v>
      </c>
      <c r="J2217" t="s">
        <v>537</v>
      </c>
      <c r="K2217">
        <v>99</v>
      </c>
      <c r="L2217">
        <v>44791780</v>
      </c>
    </row>
    <row r="2218" spans="6:14" x14ac:dyDescent="0.2">
      <c r="F2218" s="3">
        <v>25488</v>
      </c>
      <c r="G2218">
        <v>4</v>
      </c>
      <c r="H2218" t="str">
        <f t="shared" si="38"/>
        <v>254884</v>
      </c>
      <c r="I2218" t="s">
        <v>2710</v>
      </c>
      <c r="J2218" t="s">
        <v>537</v>
      </c>
      <c r="K2218">
        <v>142</v>
      </c>
      <c r="L2218">
        <v>270974670</v>
      </c>
      <c r="M2218">
        <v>9</v>
      </c>
      <c r="N2218">
        <v>46914520</v>
      </c>
    </row>
    <row r="2219" spans="6:14" x14ac:dyDescent="0.2">
      <c r="F2219" s="3">
        <v>25488</v>
      </c>
      <c r="G2219">
        <v>5</v>
      </c>
      <c r="H2219" t="str">
        <f t="shared" si="38"/>
        <v>254885</v>
      </c>
      <c r="I2219" t="s">
        <v>2710</v>
      </c>
      <c r="J2219" t="s">
        <v>537</v>
      </c>
      <c r="K2219">
        <v>194</v>
      </c>
      <c r="L2219">
        <v>354630160</v>
      </c>
      <c r="M2219">
        <v>8</v>
      </c>
      <c r="N2219">
        <v>79700470</v>
      </c>
    </row>
    <row r="2220" spans="6:14" x14ac:dyDescent="0.2">
      <c r="F2220" s="3">
        <v>25489</v>
      </c>
      <c r="G2220">
        <v>1</v>
      </c>
      <c r="H2220" t="str">
        <f t="shared" si="38"/>
        <v>254891</v>
      </c>
      <c r="I2220" t="s">
        <v>2708</v>
      </c>
      <c r="J2220" t="s">
        <v>538</v>
      </c>
      <c r="K2220">
        <v>50</v>
      </c>
      <c r="L2220">
        <v>45008200</v>
      </c>
    </row>
    <row r="2221" spans="6:14" x14ac:dyDescent="0.2">
      <c r="F2221" s="3">
        <v>25489</v>
      </c>
      <c r="G2221">
        <v>2</v>
      </c>
      <c r="H2221" t="str">
        <f t="shared" si="38"/>
        <v>254892</v>
      </c>
      <c r="I2221" t="s">
        <v>2708</v>
      </c>
      <c r="J2221" t="s">
        <v>538</v>
      </c>
      <c r="K2221">
        <v>6</v>
      </c>
      <c r="L2221">
        <v>15245080</v>
      </c>
    </row>
    <row r="2222" spans="6:14" x14ac:dyDescent="0.2">
      <c r="F2222" s="3">
        <v>25489</v>
      </c>
      <c r="G2222">
        <v>3</v>
      </c>
      <c r="H2222" t="str">
        <f t="shared" si="38"/>
        <v>254893</v>
      </c>
      <c r="I2222" t="s">
        <v>2708</v>
      </c>
      <c r="J2222" t="s">
        <v>538</v>
      </c>
      <c r="K2222">
        <v>61</v>
      </c>
      <c r="L2222">
        <v>85839540</v>
      </c>
    </row>
    <row r="2223" spans="6:14" x14ac:dyDescent="0.2">
      <c r="F2223" s="3">
        <v>25489</v>
      </c>
      <c r="G2223">
        <v>4</v>
      </c>
      <c r="H2223" t="str">
        <f t="shared" si="38"/>
        <v>254894</v>
      </c>
      <c r="I2223" t="s">
        <v>2708</v>
      </c>
      <c r="J2223" t="s">
        <v>538</v>
      </c>
      <c r="K2223">
        <v>79</v>
      </c>
      <c r="L2223">
        <v>97869760</v>
      </c>
      <c r="M2223">
        <v>4</v>
      </c>
      <c r="N2223">
        <v>28981520</v>
      </c>
    </row>
    <row r="2224" spans="6:14" x14ac:dyDescent="0.2">
      <c r="F2224" s="3">
        <v>25489</v>
      </c>
      <c r="G2224">
        <v>5</v>
      </c>
      <c r="H2224" t="str">
        <f t="shared" si="38"/>
        <v>254895</v>
      </c>
      <c r="I2224" t="s">
        <v>2708</v>
      </c>
      <c r="J2224" t="s">
        <v>538</v>
      </c>
      <c r="K2224">
        <v>33</v>
      </c>
      <c r="L2224">
        <v>48636240</v>
      </c>
      <c r="M2224">
        <v>1</v>
      </c>
      <c r="N2224">
        <v>2917600</v>
      </c>
    </row>
    <row r="2225" spans="6:14" x14ac:dyDescent="0.2">
      <c r="F2225" s="3">
        <v>25491</v>
      </c>
      <c r="G2225">
        <v>0</v>
      </c>
      <c r="H2225" t="str">
        <f t="shared" si="38"/>
        <v>254910</v>
      </c>
      <c r="I2225" t="s">
        <v>2708</v>
      </c>
      <c r="J2225" t="s">
        <v>539</v>
      </c>
      <c r="K2225">
        <v>2</v>
      </c>
      <c r="L2225">
        <v>245560</v>
      </c>
    </row>
    <row r="2226" spans="6:14" x14ac:dyDescent="0.2">
      <c r="F2226" s="3">
        <v>25491</v>
      </c>
      <c r="G2226">
        <v>1</v>
      </c>
      <c r="H2226" t="str">
        <f t="shared" si="38"/>
        <v>254911</v>
      </c>
      <c r="I2226" t="s">
        <v>2708</v>
      </c>
      <c r="J2226" t="s">
        <v>539</v>
      </c>
      <c r="K2226">
        <v>65</v>
      </c>
      <c r="L2226">
        <v>152328730</v>
      </c>
    </row>
    <row r="2227" spans="6:14" x14ac:dyDescent="0.2">
      <c r="F2227" s="3">
        <v>25491</v>
      </c>
      <c r="G2227">
        <v>2</v>
      </c>
      <c r="H2227" t="str">
        <f t="shared" si="38"/>
        <v>254912</v>
      </c>
      <c r="I2227" t="s">
        <v>2708</v>
      </c>
      <c r="J2227" t="s">
        <v>539</v>
      </c>
      <c r="K2227">
        <v>49</v>
      </c>
      <c r="L2227">
        <v>75593610</v>
      </c>
    </row>
    <row r="2228" spans="6:14" x14ac:dyDescent="0.2">
      <c r="F2228" s="3">
        <v>25491</v>
      </c>
      <c r="G2228">
        <v>3</v>
      </c>
      <c r="H2228" t="str">
        <f t="shared" si="38"/>
        <v>254913</v>
      </c>
      <c r="I2228" t="s">
        <v>2708</v>
      </c>
      <c r="J2228" t="s">
        <v>539</v>
      </c>
      <c r="K2228">
        <v>150</v>
      </c>
      <c r="L2228">
        <v>292738860</v>
      </c>
      <c r="M2228">
        <v>1</v>
      </c>
      <c r="N2228">
        <v>4253840</v>
      </c>
    </row>
    <row r="2229" spans="6:14" x14ac:dyDescent="0.2">
      <c r="F2229" s="3">
        <v>25491</v>
      </c>
      <c r="G2229">
        <v>4</v>
      </c>
      <c r="H2229" t="str">
        <f t="shared" si="38"/>
        <v>254914</v>
      </c>
      <c r="I2229" t="s">
        <v>2708</v>
      </c>
      <c r="J2229" t="s">
        <v>539</v>
      </c>
      <c r="K2229">
        <v>122</v>
      </c>
      <c r="L2229">
        <v>182043370</v>
      </c>
    </row>
    <row r="2230" spans="6:14" x14ac:dyDescent="0.2">
      <c r="F2230" s="3">
        <v>25491</v>
      </c>
      <c r="G2230">
        <v>5</v>
      </c>
      <c r="H2230" t="str">
        <f t="shared" si="38"/>
        <v>254915</v>
      </c>
      <c r="I2230" t="s">
        <v>2708</v>
      </c>
      <c r="J2230" t="s">
        <v>539</v>
      </c>
      <c r="K2230">
        <v>273</v>
      </c>
      <c r="L2230">
        <v>329161660</v>
      </c>
      <c r="M2230">
        <v>11</v>
      </c>
      <c r="N2230">
        <v>51988160</v>
      </c>
    </row>
    <row r="2231" spans="6:14" x14ac:dyDescent="0.2">
      <c r="F2231" s="3">
        <v>25506</v>
      </c>
      <c r="G2231">
        <v>0</v>
      </c>
      <c r="H2231" t="str">
        <f t="shared" si="38"/>
        <v>255060</v>
      </c>
      <c r="I2231" t="s">
        <v>2710</v>
      </c>
      <c r="J2231" t="s">
        <v>540</v>
      </c>
      <c r="K2231">
        <v>35</v>
      </c>
      <c r="L2231">
        <v>2793600</v>
      </c>
    </row>
    <row r="2232" spans="6:14" x14ac:dyDescent="0.2">
      <c r="F2232" s="3">
        <v>25506</v>
      </c>
      <c r="G2232">
        <v>1</v>
      </c>
      <c r="H2232" t="str">
        <f t="shared" si="38"/>
        <v>255061</v>
      </c>
      <c r="I2232" t="s">
        <v>2710</v>
      </c>
      <c r="J2232" t="s">
        <v>540</v>
      </c>
      <c r="K2232">
        <v>17</v>
      </c>
      <c r="L2232">
        <v>24188840</v>
      </c>
    </row>
    <row r="2233" spans="6:14" x14ac:dyDescent="0.2">
      <c r="F2233" s="3">
        <v>25506</v>
      </c>
      <c r="G2233">
        <v>2</v>
      </c>
      <c r="H2233" t="str">
        <f t="shared" si="38"/>
        <v>255062</v>
      </c>
      <c r="I2233" t="s">
        <v>2710</v>
      </c>
      <c r="J2233" t="s">
        <v>540</v>
      </c>
      <c r="K2233">
        <v>12</v>
      </c>
      <c r="L2233">
        <v>7597030</v>
      </c>
      <c r="M2233">
        <v>1</v>
      </c>
      <c r="N2233">
        <v>425360</v>
      </c>
    </row>
    <row r="2234" spans="6:14" x14ac:dyDescent="0.2">
      <c r="F2234" s="3">
        <v>25506</v>
      </c>
      <c r="G2234">
        <v>3</v>
      </c>
      <c r="H2234" t="str">
        <f t="shared" si="38"/>
        <v>255063</v>
      </c>
      <c r="I2234" t="s">
        <v>2710</v>
      </c>
      <c r="J2234" t="s">
        <v>540</v>
      </c>
      <c r="K2234">
        <v>28</v>
      </c>
      <c r="L2234">
        <v>30267950</v>
      </c>
    </row>
    <row r="2235" spans="6:14" x14ac:dyDescent="0.2">
      <c r="F2235" s="3">
        <v>25506</v>
      </c>
      <c r="G2235">
        <v>4</v>
      </c>
      <c r="H2235" t="str">
        <f t="shared" si="38"/>
        <v>255064</v>
      </c>
      <c r="I2235" t="s">
        <v>2710</v>
      </c>
      <c r="J2235" t="s">
        <v>540</v>
      </c>
      <c r="K2235">
        <v>82</v>
      </c>
      <c r="L2235">
        <v>108976530</v>
      </c>
      <c r="M2235">
        <v>3</v>
      </c>
      <c r="N2235">
        <v>19302270</v>
      </c>
    </row>
    <row r="2236" spans="6:14" x14ac:dyDescent="0.2">
      <c r="F2236" s="3">
        <v>25506</v>
      </c>
      <c r="G2236">
        <v>5</v>
      </c>
      <c r="H2236" t="str">
        <f t="shared" si="38"/>
        <v>255065</v>
      </c>
      <c r="I2236" t="s">
        <v>2710</v>
      </c>
      <c r="J2236" t="s">
        <v>540</v>
      </c>
      <c r="K2236">
        <v>81</v>
      </c>
      <c r="L2236">
        <v>117220160</v>
      </c>
      <c r="M2236">
        <v>1</v>
      </c>
      <c r="N2236">
        <v>4301920</v>
      </c>
    </row>
    <row r="2237" spans="6:14" x14ac:dyDescent="0.2">
      <c r="F2237" s="3">
        <v>25513</v>
      </c>
      <c r="G2237">
        <v>0</v>
      </c>
      <c r="H2237" t="str">
        <f t="shared" si="38"/>
        <v>255130</v>
      </c>
      <c r="I2237" t="s">
        <v>2708</v>
      </c>
      <c r="J2237" t="s">
        <v>541</v>
      </c>
      <c r="K2237">
        <v>107</v>
      </c>
      <c r="L2237">
        <v>165446710</v>
      </c>
    </row>
    <row r="2238" spans="6:14" x14ac:dyDescent="0.2">
      <c r="F2238" s="3">
        <v>25513</v>
      </c>
      <c r="G2238">
        <v>1</v>
      </c>
      <c r="H2238" t="str">
        <f t="shared" si="38"/>
        <v>255131</v>
      </c>
      <c r="I2238" t="s">
        <v>2708</v>
      </c>
      <c r="J2238" t="s">
        <v>541</v>
      </c>
      <c r="K2238">
        <v>572</v>
      </c>
      <c r="L2238">
        <v>785450090</v>
      </c>
      <c r="M2238">
        <v>6</v>
      </c>
      <c r="N2238">
        <v>73440</v>
      </c>
    </row>
    <row r="2239" spans="6:14" x14ac:dyDescent="0.2">
      <c r="F2239" s="3">
        <v>25513</v>
      </c>
      <c r="G2239">
        <v>2</v>
      </c>
      <c r="H2239" t="str">
        <f t="shared" si="38"/>
        <v>255132</v>
      </c>
      <c r="I2239" t="s">
        <v>2708</v>
      </c>
      <c r="J2239" t="s">
        <v>541</v>
      </c>
      <c r="K2239">
        <v>489</v>
      </c>
      <c r="L2239">
        <v>745896220</v>
      </c>
      <c r="M2239">
        <v>2</v>
      </c>
      <c r="N2239">
        <v>4662240</v>
      </c>
    </row>
    <row r="2240" spans="6:14" x14ac:dyDescent="0.2">
      <c r="F2240" s="3">
        <v>25513</v>
      </c>
      <c r="G2240">
        <v>3</v>
      </c>
      <c r="H2240" t="str">
        <f t="shared" si="38"/>
        <v>255133</v>
      </c>
      <c r="I2240" t="s">
        <v>2708</v>
      </c>
      <c r="J2240" t="s">
        <v>541</v>
      </c>
      <c r="K2240">
        <v>506</v>
      </c>
      <c r="L2240">
        <v>768173080</v>
      </c>
      <c r="M2240">
        <v>9</v>
      </c>
      <c r="N2240">
        <v>22158080</v>
      </c>
    </row>
    <row r="2241" spans="6:14" x14ac:dyDescent="0.2">
      <c r="F2241" s="3">
        <v>25513</v>
      </c>
      <c r="G2241">
        <v>4</v>
      </c>
      <c r="H2241" t="str">
        <f t="shared" si="38"/>
        <v>255134</v>
      </c>
      <c r="I2241" t="s">
        <v>2708</v>
      </c>
      <c r="J2241" t="s">
        <v>541</v>
      </c>
      <c r="K2241">
        <v>692</v>
      </c>
      <c r="L2241">
        <v>1176294690</v>
      </c>
      <c r="M2241">
        <v>29</v>
      </c>
      <c r="N2241">
        <v>80118480</v>
      </c>
    </row>
    <row r="2242" spans="6:14" x14ac:dyDescent="0.2">
      <c r="F2242" s="3">
        <v>25513</v>
      </c>
      <c r="G2242">
        <v>5</v>
      </c>
      <c r="H2242" t="str">
        <f t="shared" si="38"/>
        <v>255135</v>
      </c>
      <c r="I2242" t="s">
        <v>2708</v>
      </c>
      <c r="J2242" t="s">
        <v>541</v>
      </c>
      <c r="K2242">
        <v>674</v>
      </c>
      <c r="L2242">
        <v>1250813730</v>
      </c>
      <c r="M2242">
        <v>98</v>
      </c>
      <c r="N2242">
        <v>258395840</v>
      </c>
    </row>
    <row r="2243" spans="6:14" x14ac:dyDescent="0.2">
      <c r="F2243" s="3">
        <v>25518</v>
      </c>
      <c r="G2243">
        <v>0</v>
      </c>
      <c r="H2243" t="str">
        <f t="shared" ref="H2243:H2306" si="39">F2243&amp;G2243</f>
        <v>255180</v>
      </c>
      <c r="I2243" t="s">
        <v>2710</v>
      </c>
      <c r="J2243" t="s">
        <v>542</v>
      </c>
      <c r="K2243">
        <v>15</v>
      </c>
      <c r="L2243">
        <v>16517300</v>
      </c>
    </row>
    <row r="2244" spans="6:14" x14ac:dyDescent="0.2">
      <c r="F2244" s="3">
        <v>25518</v>
      </c>
      <c r="G2244">
        <v>1</v>
      </c>
      <c r="H2244" t="str">
        <f t="shared" si="39"/>
        <v>255181</v>
      </c>
      <c r="I2244" t="s">
        <v>2710</v>
      </c>
      <c r="J2244" t="s">
        <v>542</v>
      </c>
      <c r="K2244">
        <v>20</v>
      </c>
      <c r="L2244">
        <v>20078440</v>
      </c>
    </row>
    <row r="2245" spans="6:14" x14ac:dyDescent="0.2">
      <c r="F2245" s="3">
        <v>25518</v>
      </c>
      <c r="G2245">
        <v>2</v>
      </c>
      <c r="H2245" t="str">
        <f t="shared" si="39"/>
        <v>255182</v>
      </c>
      <c r="I2245" t="s">
        <v>2710</v>
      </c>
      <c r="J2245" t="s">
        <v>542</v>
      </c>
      <c r="K2245">
        <v>10</v>
      </c>
      <c r="L2245">
        <v>3223520</v>
      </c>
    </row>
    <row r="2246" spans="6:14" x14ac:dyDescent="0.2">
      <c r="F2246" s="3">
        <v>25518</v>
      </c>
      <c r="G2246">
        <v>3</v>
      </c>
      <c r="H2246" t="str">
        <f t="shared" si="39"/>
        <v>255183</v>
      </c>
      <c r="I2246" t="s">
        <v>2710</v>
      </c>
      <c r="J2246" t="s">
        <v>542</v>
      </c>
      <c r="K2246">
        <v>18</v>
      </c>
      <c r="L2246">
        <v>21058890</v>
      </c>
    </row>
    <row r="2247" spans="6:14" x14ac:dyDescent="0.2">
      <c r="F2247" s="3">
        <v>25518</v>
      </c>
      <c r="G2247">
        <v>4</v>
      </c>
      <c r="H2247" t="str">
        <f t="shared" si="39"/>
        <v>255184</v>
      </c>
      <c r="I2247" t="s">
        <v>2710</v>
      </c>
      <c r="J2247" t="s">
        <v>542</v>
      </c>
      <c r="K2247">
        <v>12</v>
      </c>
      <c r="L2247">
        <v>5036950</v>
      </c>
    </row>
    <row r="2248" spans="6:14" x14ac:dyDescent="0.2">
      <c r="F2248" s="3">
        <v>25518</v>
      </c>
      <c r="G2248">
        <v>5</v>
      </c>
      <c r="H2248" t="str">
        <f t="shared" si="39"/>
        <v>255185</v>
      </c>
      <c r="I2248" t="s">
        <v>2710</v>
      </c>
      <c r="J2248" t="s">
        <v>542</v>
      </c>
      <c r="K2248">
        <v>36</v>
      </c>
      <c r="L2248">
        <v>26305690</v>
      </c>
      <c r="M2248">
        <v>1</v>
      </c>
      <c r="N2248">
        <v>5864240</v>
      </c>
    </row>
    <row r="2249" spans="6:14" x14ac:dyDescent="0.2">
      <c r="F2249" s="3">
        <v>25524</v>
      </c>
      <c r="G2249">
        <v>0</v>
      </c>
      <c r="H2249" t="str">
        <f t="shared" si="39"/>
        <v>255240</v>
      </c>
      <c r="I2249" t="s">
        <v>2710</v>
      </c>
      <c r="J2249" t="s">
        <v>543</v>
      </c>
      <c r="K2249">
        <v>4</v>
      </c>
      <c r="L2249">
        <v>1912140</v>
      </c>
    </row>
    <row r="2250" spans="6:14" x14ac:dyDescent="0.2">
      <c r="F2250" s="3">
        <v>25524</v>
      </c>
      <c r="G2250">
        <v>1</v>
      </c>
      <c r="H2250" t="str">
        <f t="shared" si="39"/>
        <v>255241</v>
      </c>
      <c r="I2250" t="s">
        <v>2710</v>
      </c>
      <c r="J2250" t="s">
        <v>543</v>
      </c>
      <c r="K2250">
        <v>71</v>
      </c>
      <c r="L2250">
        <v>38099510</v>
      </c>
    </row>
    <row r="2251" spans="6:14" x14ac:dyDescent="0.2">
      <c r="F2251" s="3">
        <v>25524</v>
      </c>
      <c r="G2251">
        <v>2</v>
      </c>
      <c r="H2251" t="str">
        <f t="shared" si="39"/>
        <v>255242</v>
      </c>
      <c r="I2251" t="s">
        <v>2710</v>
      </c>
      <c r="J2251" t="s">
        <v>543</v>
      </c>
      <c r="K2251">
        <v>56</v>
      </c>
      <c r="L2251">
        <v>35550650</v>
      </c>
      <c r="M2251">
        <v>2</v>
      </c>
      <c r="N2251">
        <v>4936160</v>
      </c>
    </row>
    <row r="2252" spans="6:14" x14ac:dyDescent="0.2">
      <c r="F2252" s="3">
        <v>25524</v>
      </c>
      <c r="G2252">
        <v>3</v>
      </c>
      <c r="H2252" t="str">
        <f t="shared" si="39"/>
        <v>255243</v>
      </c>
      <c r="I2252" t="s">
        <v>2710</v>
      </c>
      <c r="J2252" t="s">
        <v>543</v>
      </c>
      <c r="K2252">
        <v>95</v>
      </c>
      <c r="L2252">
        <v>71007670</v>
      </c>
      <c r="M2252">
        <v>1</v>
      </c>
      <c r="N2252">
        <v>2537040</v>
      </c>
    </row>
    <row r="2253" spans="6:14" x14ac:dyDescent="0.2">
      <c r="F2253" s="3">
        <v>25524</v>
      </c>
      <c r="G2253">
        <v>4</v>
      </c>
      <c r="H2253" t="str">
        <f t="shared" si="39"/>
        <v>255244</v>
      </c>
      <c r="I2253" t="s">
        <v>2710</v>
      </c>
      <c r="J2253" t="s">
        <v>543</v>
      </c>
      <c r="K2253">
        <v>71</v>
      </c>
      <c r="L2253">
        <v>87931090</v>
      </c>
      <c r="M2253">
        <v>2</v>
      </c>
      <c r="N2253">
        <v>5484400</v>
      </c>
    </row>
    <row r="2254" spans="6:14" x14ac:dyDescent="0.2">
      <c r="F2254" s="3">
        <v>25524</v>
      </c>
      <c r="G2254">
        <v>5</v>
      </c>
      <c r="H2254" t="str">
        <f t="shared" si="39"/>
        <v>255245</v>
      </c>
      <c r="I2254" t="s">
        <v>2710</v>
      </c>
      <c r="J2254" t="s">
        <v>543</v>
      </c>
      <c r="K2254">
        <v>88</v>
      </c>
      <c r="L2254">
        <v>105197110</v>
      </c>
      <c r="M2254">
        <v>10</v>
      </c>
      <c r="N2254">
        <v>45276130</v>
      </c>
    </row>
    <row r="2255" spans="6:14" x14ac:dyDescent="0.2">
      <c r="F2255" s="3">
        <v>25530</v>
      </c>
      <c r="G2255">
        <v>0</v>
      </c>
      <c r="H2255" t="str">
        <f t="shared" si="39"/>
        <v>255300</v>
      </c>
      <c r="I2255" t="s">
        <v>2710</v>
      </c>
      <c r="J2255" t="s">
        <v>544</v>
      </c>
      <c r="K2255">
        <v>54</v>
      </c>
      <c r="L2255">
        <v>4240460</v>
      </c>
    </row>
    <row r="2256" spans="6:14" x14ac:dyDescent="0.2">
      <c r="F2256" s="3">
        <v>25530</v>
      </c>
      <c r="G2256">
        <v>1</v>
      </c>
      <c r="H2256" t="str">
        <f t="shared" si="39"/>
        <v>255301</v>
      </c>
      <c r="I2256" t="s">
        <v>2710</v>
      </c>
      <c r="J2256" t="s">
        <v>544</v>
      </c>
      <c r="K2256">
        <v>121</v>
      </c>
      <c r="L2256">
        <v>23774590</v>
      </c>
    </row>
    <row r="2257" spans="6:14" x14ac:dyDescent="0.2">
      <c r="F2257" s="3">
        <v>25530</v>
      </c>
      <c r="G2257">
        <v>2</v>
      </c>
      <c r="H2257" t="str">
        <f t="shared" si="39"/>
        <v>255302</v>
      </c>
      <c r="I2257" t="s">
        <v>2710</v>
      </c>
      <c r="J2257" t="s">
        <v>544</v>
      </c>
      <c r="K2257">
        <v>150</v>
      </c>
      <c r="L2257">
        <v>38512020</v>
      </c>
      <c r="M2257">
        <v>3</v>
      </c>
      <c r="N2257">
        <v>16550210</v>
      </c>
    </row>
    <row r="2258" spans="6:14" x14ac:dyDescent="0.2">
      <c r="F2258" s="3">
        <v>25530</v>
      </c>
      <c r="G2258">
        <v>3</v>
      </c>
      <c r="H2258" t="str">
        <f t="shared" si="39"/>
        <v>255303</v>
      </c>
      <c r="I2258" t="s">
        <v>2710</v>
      </c>
      <c r="J2258" t="s">
        <v>544</v>
      </c>
      <c r="K2258">
        <v>92</v>
      </c>
      <c r="L2258">
        <v>40922230</v>
      </c>
      <c r="M2258">
        <v>4</v>
      </c>
      <c r="N2258">
        <v>23093610</v>
      </c>
    </row>
    <row r="2259" spans="6:14" x14ac:dyDescent="0.2">
      <c r="F2259" s="3">
        <v>25530</v>
      </c>
      <c r="G2259">
        <v>4</v>
      </c>
      <c r="H2259" t="str">
        <f t="shared" si="39"/>
        <v>255304</v>
      </c>
      <c r="I2259" t="s">
        <v>2710</v>
      </c>
      <c r="J2259" t="s">
        <v>544</v>
      </c>
      <c r="K2259">
        <v>102</v>
      </c>
      <c r="L2259">
        <v>30485550</v>
      </c>
    </row>
    <row r="2260" spans="6:14" x14ac:dyDescent="0.2">
      <c r="F2260" s="3">
        <v>25530</v>
      </c>
      <c r="G2260">
        <v>5</v>
      </c>
      <c r="H2260" t="str">
        <f t="shared" si="39"/>
        <v>255305</v>
      </c>
      <c r="I2260" t="s">
        <v>2710</v>
      </c>
      <c r="J2260" t="s">
        <v>544</v>
      </c>
      <c r="K2260">
        <v>230</v>
      </c>
      <c r="L2260">
        <v>126081720</v>
      </c>
      <c r="M2260">
        <v>10</v>
      </c>
      <c r="N2260">
        <v>14558000</v>
      </c>
    </row>
    <row r="2261" spans="6:14" x14ac:dyDescent="0.2">
      <c r="F2261" s="3">
        <v>25535</v>
      </c>
      <c r="G2261">
        <v>0</v>
      </c>
      <c r="H2261" t="str">
        <f t="shared" si="39"/>
        <v>255350</v>
      </c>
      <c r="I2261" t="s">
        <v>2710</v>
      </c>
      <c r="J2261" t="s">
        <v>545</v>
      </c>
      <c r="K2261">
        <v>38</v>
      </c>
      <c r="L2261">
        <v>66295400</v>
      </c>
    </row>
    <row r="2262" spans="6:14" x14ac:dyDescent="0.2">
      <c r="F2262" s="3">
        <v>25535</v>
      </c>
      <c r="G2262">
        <v>1</v>
      </c>
      <c r="H2262" t="str">
        <f t="shared" si="39"/>
        <v>255351</v>
      </c>
      <c r="I2262" t="s">
        <v>2710</v>
      </c>
      <c r="J2262" t="s">
        <v>545</v>
      </c>
      <c r="K2262">
        <v>80</v>
      </c>
      <c r="L2262">
        <v>41129500</v>
      </c>
    </row>
    <row r="2263" spans="6:14" x14ac:dyDescent="0.2">
      <c r="F2263" s="3">
        <v>25535</v>
      </c>
      <c r="G2263">
        <v>2</v>
      </c>
      <c r="H2263" t="str">
        <f t="shared" si="39"/>
        <v>255352</v>
      </c>
      <c r="I2263" t="s">
        <v>2710</v>
      </c>
      <c r="J2263" t="s">
        <v>545</v>
      </c>
      <c r="K2263">
        <v>110</v>
      </c>
      <c r="L2263">
        <v>138107430</v>
      </c>
    </row>
    <row r="2264" spans="6:14" x14ac:dyDescent="0.2">
      <c r="F2264" s="3">
        <v>25535</v>
      </c>
      <c r="G2264">
        <v>3</v>
      </c>
      <c r="H2264" t="str">
        <f t="shared" si="39"/>
        <v>255353</v>
      </c>
      <c r="I2264" t="s">
        <v>2710</v>
      </c>
      <c r="J2264" t="s">
        <v>545</v>
      </c>
      <c r="K2264">
        <v>121</v>
      </c>
      <c r="L2264">
        <v>140285660</v>
      </c>
    </row>
    <row r="2265" spans="6:14" x14ac:dyDescent="0.2">
      <c r="F2265" s="3">
        <v>25535</v>
      </c>
      <c r="G2265">
        <v>4</v>
      </c>
      <c r="H2265" t="str">
        <f t="shared" si="39"/>
        <v>255354</v>
      </c>
      <c r="I2265" t="s">
        <v>2710</v>
      </c>
      <c r="J2265" t="s">
        <v>545</v>
      </c>
      <c r="K2265">
        <v>105</v>
      </c>
      <c r="L2265">
        <v>109851690</v>
      </c>
    </row>
    <row r="2266" spans="6:14" x14ac:dyDescent="0.2">
      <c r="F2266" s="3">
        <v>25535</v>
      </c>
      <c r="G2266">
        <v>5</v>
      </c>
      <c r="H2266" t="str">
        <f t="shared" si="39"/>
        <v>255355</v>
      </c>
      <c r="I2266" t="s">
        <v>2710</v>
      </c>
      <c r="J2266" t="s">
        <v>545</v>
      </c>
      <c r="K2266">
        <v>140</v>
      </c>
      <c r="L2266">
        <v>157581440</v>
      </c>
    </row>
    <row r="2267" spans="6:14" x14ac:dyDescent="0.2">
      <c r="F2267" s="3">
        <v>25572</v>
      </c>
      <c r="G2267">
        <v>0</v>
      </c>
      <c r="H2267" t="str">
        <f t="shared" si="39"/>
        <v>255720</v>
      </c>
      <c r="I2267" t="s">
        <v>2710</v>
      </c>
      <c r="J2267" t="s">
        <v>546</v>
      </c>
      <c r="K2267">
        <v>55</v>
      </c>
      <c r="L2267">
        <v>78292710</v>
      </c>
      <c r="M2267">
        <v>2</v>
      </c>
      <c r="N2267">
        <v>60324570</v>
      </c>
    </row>
    <row r="2268" spans="6:14" x14ac:dyDescent="0.2">
      <c r="F2268" s="3">
        <v>25572</v>
      </c>
      <c r="G2268">
        <v>1</v>
      </c>
      <c r="H2268" t="str">
        <f t="shared" si="39"/>
        <v>255721</v>
      </c>
      <c r="I2268" t="s">
        <v>2710</v>
      </c>
      <c r="J2268" t="s">
        <v>546</v>
      </c>
      <c r="K2268">
        <v>315</v>
      </c>
      <c r="L2268">
        <v>230563550</v>
      </c>
      <c r="M2268">
        <v>2</v>
      </c>
      <c r="N2268">
        <v>22035330</v>
      </c>
    </row>
    <row r="2269" spans="6:14" x14ac:dyDescent="0.2">
      <c r="F2269" s="3">
        <v>25572</v>
      </c>
      <c r="G2269">
        <v>2</v>
      </c>
      <c r="H2269" t="str">
        <f t="shared" si="39"/>
        <v>255722</v>
      </c>
      <c r="I2269" t="s">
        <v>2710</v>
      </c>
      <c r="J2269" t="s">
        <v>546</v>
      </c>
      <c r="K2269">
        <v>273</v>
      </c>
      <c r="L2269">
        <v>211903350</v>
      </c>
      <c r="M2269">
        <v>1</v>
      </c>
      <c r="N2269">
        <v>10110420</v>
      </c>
    </row>
    <row r="2270" spans="6:14" x14ac:dyDescent="0.2">
      <c r="F2270" s="3">
        <v>25572</v>
      </c>
      <c r="G2270">
        <v>3</v>
      </c>
      <c r="H2270" t="str">
        <f t="shared" si="39"/>
        <v>255723</v>
      </c>
      <c r="I2270" t="s">
        <v>2710</v>
      </c>
      <c r="J2270" t="s">
        <v>546</v>
      </c>
      <c r="K2270">
        <v>758</v>
      </c>
      <c r="L2270">
        <v>738090490</v>
      </c>
      <c r="M2270">
        <v>8</v>
      </c>
      <c r="N2270">
        <v>84292990</v>
      </c>
    </row>
    <row r="2271" spans="6:14" x14ac:dyDescent="0.2">
      <c r="F2271" s="3">
        <v>25572</v>
      </c>
      <c r="G2271">
        <v>4</v>
      </c>
      <c r="H2271" t="str">
        <f t="shared" si="39"/>
        <v>255724</v>
      </c>
      <c r="I2271" t="s">
        <v>2710</v>
      </c>
      <c r="J2271" t="s">
        <v>546</v>
      </c>
      <c r="K2271">
        <v>661</v>
      </c>
      <c r="L2271">
        <v>774532600</v>
      </c>
      <c r="M2271">
        <v>5</v>
      </c>
      <c r="N2271">
        <v>14725920</v>
      </c>
    </row>
    <row r="2272" spans="6:14" x14ac:dyDescent="0.2">
      <c r="F2272" s="3">
        <v>25572</v>
      </c>
      <c r="G2272">
        <v>5</v>
      </c>
      <c r="H2272" t="str">
        <f t="shared" si="39"/>
        <v>255725</v>
      </c>
      <c r="I2272" t="s">
        <v>2710</v>
      </c>
      <c r="J2272" t="s">
        <v>546</v>
      </c>
      <c r="K2272">
        <v>703</v>
      </c>
      <c r="L2272">
        <v>1557551930</v>
      </c>
      <c r="M2272">
        <v>95</v>
      </c>
      <c r="N2272">
        <v>604717220</v>
      </c>
    </row>
    <row r="2273" spans="6:14" x14ac:dyDescent="0.2">
      <c r="F2273" s="3">
        <v>25580</v>
      </c>
      <c r="G2273">
        <v>0</v>
      </c>
      <c r="H2273" t="str">
        <f t="shared" si="39"/>
        <v>255800</v>
      </c>
      <c r="I2273" t="s">
        <v>2710</v>
      </c>
      <c r="J2273" t="s">
        <v>547</v>
      </c>
      <c r="K2273">
        <v>44</v>
      </c>
      <c r="L2273">
        <v>4310200</v>
      </c>
    </row>
    <row r="2274" spans="6:14" x14ac:dyDescent="0.2">
      <c r="F2274" s="3">
        <v>25580</v>
      </c>
      <c r="G2274">
        <v>1</v>
      </c>
      <c r="H2274" t="str">
        <f t="shared" si="39"/>
        <v>255801</v>
      </c>
      <c r="I2274" t="s">
        <v>2710</v>
      </c>
      <c r="J2274" t="s">
        <v>547</v>
      </c>
      <c r="K2274">
        <v>61</v>
      </c>
      <c r="L2274">
        <v>20543720</v>
      </c>
    </row>
    <row r="2275" spans="6:14" x14ac:dyDescent="0.2">
      <c r="F2275" s="3">
        <v>25580</v>
      </c>
      <c r="G2275">
        <v>2</v>
      </c>
      <c r="H2275" t="str">
        <f t="shared" si="39"/>
        <v>255802</v>
      </c>
      <c r="I2275" t="s">
        <v>2710</v>
      </c>
      <c r="J2275" t="s">
        <v>547</v>
      </c>
      <c r="K2275">
        <v>37</v>
      </c>
      <c r="L2275">
        <v>18185150</v>
      </c>
      <c r="M2275">
        <v>1</v>
      </c>
      <c r="N2275">
        <v>1443920</v>
      </c>
    </row>
    <row r="2276" spans="6:14" x14ac:dyDescent="0.2">
      <c r="F2276" s="3">
        <v>25580</v>
      </c>
      <c r="G2276">
        <v>3</v>
      </c>
      <c r="H2276" t="str">
        <f t="shared" si="39"/>
        <v>255803</v>
      </c>
      <c r="I2276" t="s">
        <v>2710</v>
      </c>
      <c r="J2276" t="s">
        <v>547</v>
      </c>
      <c r="K2276">
        <v>8</v>
      </c>
      <c r="L2276">
        <v>3617890</v>
      </c>
    </row>
    <row r="2277" spans="6:14" x14ac:dyDescent="0.2">
      <c r="F2277" s="3">
        <v>25580</v>
      </c>
      <c r="G2277">
        <v>4</v>
      </c>
      <c r="H2277" t="str">
        <f t="shared" si="39"/>
        <v>255804</v>
      </c>
      <c r="I2277" t="s">
        <v>2710</v>
      </c>
      <c r="J2277" t="s">
        <v>547</v>
      </c>
      <c r="K2277">
        <v>11</v>
      </c>
      <c r="L2277">
        <v>1656210</v>
      </c>
    </row>
    <row r="2278" spans="6:14" x14ac:dyDescent="0.2">
      <c r="F2278" s="3">
        <v>25580</v>
      </c>
      <c r="G2278">
        <v>5</v>
      </c>
      <c r="H2278" t="str">
        <f t="shared" si="39"/>
        <v>255805</v>
      </c>
      <c r="I2278" t="s">
        <v>2710</v>
      </c>
      <c r="J2278" t="s">
        <v>547</v>
      </c>
      <c r="K2278">
        <v>50</v>
      </c>
      <c r="L2278">
        <v>21306430</v>
      </c>
      <c r="M2278">
        <v>3</v>
      </c>
      <c r="N2278">
        <v>811280</v>
      </c>
    </row>
    <row r="2279" spans="6:14" x14ac:dyDescent="0.2">
      <c r="F2279" s="3">
        <v>25592</v>
      </c>
      <c r="G2279">
        <v>1</v>
      </c>
      <c r="H2279" t="str">
        <f t="shared" si="39"/>
        <v>255921</v>
      </c>
      <c r="I2279" t="s">
        <v>2710</v>
      </c>
      <c r="J2279" t="s">
        <v>548</v>
      </c>
      <c r="K2279">
        <v>14</v>
      </c>
      <c r="L2279">
        <v>11999380</v>
      </c>
      <c r="M2279">
        <v>1</v>
      </c>
      <c r="N2279">
        <v>3909920</v>
      </c>
    </row>
    <row r="2280" spans="6:14" x14ac:dyDescent="0.2">
      <c r="F2280" s="3">
        <v>25592</v>
      </c>
      <c r="G2280">
        <v>2</v>
      </c>
      <c r="H2280" t="str">
        <f t="shared" si="39"/>
        <v>255922</v>
      </c>
      <c r="I2280" t="s">
        <v>2710</v>
      </c>
      <c r="J2280" t="s">
        <v>548</v>
      </c>
      <c r="K2280">
        <v>2</v>
      </c>
      <c r="L2280">
        <v>1728850</v>
      </c>
    </row>
    <row r="2281" spans="6:14" x14ac:dyDescent="0.2">
      <c r="F2281" s="3">
        <v>25592</v>
      </c>
      <c r="G2281">
        <v>3</v>
      </c>
      <c r="H2281" t="str">
        <f t="shared" si="39"/>
        <v>255923</v>
      </c>
      <c r="I2281" t="s">
        <v>2710</v>
      </c>
      <c r="J2281" t="s">
        <v>548</v>
      </c>
      <c r="K2281">
        <v>11</v>
      </c>
      <c r="L2281">
        <v>8579690</v>
      </c>
    </row>
    <row r="2282" spans="6:14" x14ac:dyDescent="0.2">
      <c r="F2282" s="3">
        <v>25592</v>
      </c>
      <c r="G2282">
        <v>4</v>
      </c>
      <c r="H2282" t="str">
        <f t="shared" si="39"/>
        <v>255924</v>
      </c>
      <c r="I2282" t="s">
        <v>2710</v>
      </c>
      <c r="J2282" t="s">
        <v>548</v>
      </c>
      <c r="K2282">
        <v>27</v>
      </c>
      <c r="L2282">
        <v>22688880</v>
      </c>
      <c r="M2282">
        <v>1</v>
      </c>
      <c r="N2282">
        <v>1177680</v>
      </c>
    </row>
    <row r="2283" spans="6:14" x14ac:dyDescent="0.2">
      <c r="F2283" s="3">
        <v>25592</v>
      </c>
      <c r="G2283">
        <v>5</v>
      </c>
      <c r="H2283" t="str">
        <f t="shared" si="39"/>
        <v>255925</v>
      </c>
      <c r="I2283" t="s">
        <v>2710</v>
      </c>
      <c r="J2283" t="s">
        <v>548</v>
      </c>
      <c r="K2283">
        <v>59</v>
      </c>
      <c r="L2283">
        <v>95047250</v>
      </c>
      <c r="M2283">
        <v>3</v>
      </c>
      <c r="N2283">
        <v>9038960</v>
      </c>
    </row>
    <row r="2284" spans="6:14" x14ac:dyDescent="0.2">
      <c r="F2284" s="3">
        <v>25594</v>
      </c>
      <c r="G2284">
        <v>1</v>
      </c>
      <c r="H2284" t="str">
        <f t="shared" si="39"/>
        <v>255941</v>
      </c>
      <c r="I2284" t="s">
        <v>2710</v>
      </c>
      <c r="J2284" t="s">
        <v>549</v>
      </c>
      <c r="K2284">
        <v>48</v>
      </c>
      <c r="L2284">
        <v>45609890</v>
      </c>
    </row>
    <row r="2285" spans="6:14" x14ac:dyDescent="0.2">
      <c r="F2285" s="3">
        <v>25594</v>
      </c>
      <c r="G2285">
        <v>2</v>
      </c>
      <c r="H2285" t="str">
        <f t="shared" si="39"/>
        <v>255942</v>
      </c>
      <c r="I2285" t="s">
        <v>2710</v>
      </c>
      <c r="J2285" t="s">
        <v>549</v>
      </c>
      <c r="K2285">
        <v>65</v>
      </c>
      <c r="L2285">
        <v>54209160</v>
      </c>
      <c r="M2285">
        <v>3</v>
      </c>
      <c r="N2285">
        <v>461520</v>
      </c>
    </row>
    <row r="2286" spans="6:14" x14ac:dyDescent="0.2">
      <c r="F2286" s="3">
        <v>25594</v>
      </c>
      <c r="G2286">
        <v>3</v>
      </c>
      <c r="H2286" t="str">
        <f t="shared" si="39"/>
        <v>255943</v>
      </c>
      <c r="I2286" t="s">
        <v>2710</v>
      </c>
      <c r="J2286" t="s">
        <v>549</v>
      </c>
      <c r="K2286">
        <v>42</v>
      </c>
      <c r="L2286">
        <v>35894470</v>
      </c>
    </row>
    <row r="2287" spans="6:14" x14ac:dyDescent="0.2">
      <c r="F2287" s="3">
        <v>25594</v>
      </c>
      <c r="G2287">
        <v>4</v>
      </c>
      <c r="H2287" t="str">
        <f t="shared" si="39"/>
        <v>255944</v>
      </c>
      <c r="I2287" t="s">
        <v>2710</v>
      </c>
      <c r="J2287" t="s">
        <v>549</v>
      </c>
      <c r="K2287">
        <v>15</v>
      </c>
      <c r="L2287">
        <v>20153180</v>
      </c>
    </row>
    <row r="2288" spans="6:14" x14ac:dyDescent="0.2">
      <c r="F2288" s="3">
        <v>25594</v>
      </c>
      <c r="G2288">
        <v>5</v>
      </c>
      <c r="H2288" t="str">
        <f t="shared" si="39"/>
        <v>255945</v>
      </c>
      <c r="I2288" t="s">
        <v>2710</v>
      </c>
      <c r="J2288" t="s">
        <v>549</v>
      </c>
      <c r="K2288">
        <v>92</v>
      </c>
      <c r="L2288">
        <v>91306780</v>
      </c>
      <c r="M2288">
        <v>2</v>
      </c>
      <c r="N2288">
        <v>829360</v>
      </c>
    </row>
    <row r="2289" spans="6:14" x14ac:dyDescent="0.2">
      <c r="F2289" s="3">
        <v>25596</v>
      </c>
      <c r="G2289">
        <v>0</v>
      </c>
      <c r="H2289" t="str">
        <f t="shared" si="39"/>
        <v>255960</v>
      </c>
      <c r="I2289" t="s">
        <v>2710</v>
      </c>
      <c r="J2289" t="s">
        <v>550</v>
      </c>
      <c r="K2289">
        <v>10</v>
      </c>
      <c r="L2289">
        <v>3156550</v>
      </c>
    </row>
    <row r="2290" spans="6:14" x14ac:dyDescent="0.2">
      <c r="F2290" s="3">
        <v>25596</v>
      </c>
      <c r="G2290">
        <v>1</v>
      </c>
      <c r="H2290" t="str">
        <f t="shared" si="39"/>
        <v>255961</v>
      </c>
      <c r="I2290" t="s">
        <v>2710</v>
      </c>
      <c r="J2290" t="s">
        <v>550</v>
      </c>
      <c r="K2290">
        <v>45</v>
      </c>
      <c r="L2290">
        <v>12269520</v>
      </c>
    </row>
    <row r="2291" spans="6:14" x14ac:dyDescent="0.2">
      <c r="F2291" s="3">
        <v>25596</v>
      </c>
      <c r="G2291">
        <v>2</v>
      </c>
      <c r="H2291" t="str">
        <f t="shared" si="39"/>
        <v>255962</v>
      </c>
      <c r="I2291" t="s">
        <v>2710</v>
      </c>
      <c r="J2291" t="s">
        <v>550</v>
      </c>
      <c r="K2291">
        <v>47</v>
      </c>
      <c r="L2291">
        <v>20753100</v>
      </c>
    </row>
    <row r="2292" spans="6:14" x14ac:dyDescent="0.2">
      <c r="F2292" s="3">
        <v>25596</v>
      </c>
      <c r="G2292">
        <v>3</v>
      </c>
      <c r="H2292" t="str">
        <f t="shared" si="39"/>
        <v>255963</v>
      </c>
      <c r="I2292" t="s">
        <v>2710</v>
      </c>
      <c r="J2292" t="s">
        <v>550</v>
      </c>
      <c r="K2292">
        <v>11</v>
      </c>
      <c r="L2292">
        <v>5833230</v>
      </c>
    </row>
    <row r="2293" spans="6:14" x14ac:dyDescent="0.2">
      <c r="F2293" s="3">
        <v>25596</v>
      </c>
      <c r="G2293">
        <v>4</v>
      </c>
      <c r="H2293" t="str">
        <f t="shared" si="39"/>
        <v>255964</v>
      </c>
      <c r="I2293" t="s">
        <v>2710</v>
      </c>
      <c r="J2293" t="s">
        <v>550</v>
      </c>
      <c r="K2293">
        <v>30</v>
      </c>
      <c r="L2293">
        <v>12470810</v>
      </c>
    </row>
    <row r="2294" spans="6:14" x14ac:dyDescent="0.2">
      <c r="F2294" s="3">
        <v>25596</v>
      </c>
      <c r="G2294">
        <v>5</v>
      </c>
      <c r="H2294" t="str">
        <f t="shared" si="39"/>
        <v>255965</v>
      </c>
      <c r="I2294" t="s">
        <v>2710</v>
      </c>
      <c r="J2294" t="s">
        <v>550</v>
      </c>
      <c r="K2294">
        <v>41</v>
      </c>
      <c r="L2294">
        <v>19728110</v>
      </c>
    </row>
    <row r="2295" spans="6:14" x14ac:dyDescent="0.2">
      <c r="F2295" s="3">
        <v>25599</v>
      </c>
      <c r="G2295">
        <v>0</v>
      </c>
      <c r="H2295" t="str">
        <f t="shared" si="39"/>
        <v>255990</v>
      </c>
      <c r="I2295" t="s">
        <v>2712</v>
      </c>
      <c r="J2295" t="s">
        <v>551</v>
      </c>
      <c r="K2295">
        <v>38</v>
      </c>
      <c r="L2295">
        <v>144316990</v>
      </c>
    </row>
    <row r="2296" spans="6:14" x14ac:dyDescent="0.2">
      <c r="F2296" s="3">
        <v>25599</v>
      </c>
      <c r="G2296">
        <v>1</v>
      </c>
      <c r="H2296" t="str">
        <f t="shared" si="39"/>
        <v>255991</v>
      </c>
      <c r="I2296" t="s">
        <v>2712</v>
      </c>
      <c r="J2296" t="s">
        <v>551</v>
      </c>
      <c r="K2296">
        <v>162</v>
      </c>
      <c r="L2296">
        <v>337160640</v>
      </c>
      <c r="M2296">
        <v>3</v>
      </c>
      <c r="N2296">
        <v>14700330</v>
      </c>
    </row>
    <row r="2297" spans="6:14" x14ac:dyDescent="0.2">
      <c r="F2297" s="3">
        <v>25599</v>
      </c>
      <c r="G2297">
        <v>2</v>
      </c>
      <c r="H2297" t="str">
        <f t="shared" si="39"/>
        <v>255992</v>
      </c>
      <c r="I2297" t="s">
        <v>2712</v>
      </c>
      <c r="J2297" t="s">
        <v>551</v>
      </c>
      <c r="K2297">
        <v>137</v>
      </c>
      <c r="L2297">
        <v>220371890</v>
      </c>
    </row>
    <row r="2298" spans="6:14" x14ac:dyDescent="0.2">
      <c r="F2298" s="3">
        <v>25599</v>
      </c>
      <c r="G2298">
        <v>3</v>
      </c>
      <c r="H2298" t="str">
        <f t="shared" si="39"/>
        <v>255993</v>
      </c>
      <c r="I2298" t="s">
        <v>2712</v>
      </c>
      <c r="J2298" t="s">
        <v>551</v>
      </c>
      <c r="K2298">
        <v>236</v>
      </c>
      <c r="L2298">
        <v>403903770</v>
      </c>
      <c r="M2298">
        <v>4</v>
      </c>
      <c r="N2298">
        <v>9831060</v>
      </c>
    </row>
    <row r="2299" spans="6:14" x14ac:dyDescent="0.2">
      <c r="F2299" s="3">
        <v>25599</v>
      </c>
      <c r="G2299">
        <v>4</v>
      </c>
      <c r="H2299" t="str">
        <f t="shared" si="39"/>
        <v>255994</v>
      </c>
      <c r="I2299" t="s">
        <v>2712</v>
      </c>
      <c r="J2299" t="s">
        <v>551</v>
      </c>
      <c r="K2299">
        <v>338</v>
      </c>
      <c r="L2299">
        <v>457464510</v>
      </c>
      <c r="M2299">
        <v>2</v>
      </c>
      <c r="N2299">
        <v>8333010</v>
      </c>
    </row>
    <row r="2300" spans="6:14" x14ac:dyDescent="0.2">
      <c r="F2300" s="3">
        <v>25599</v>
      </c>
      <c r="G2300">
        <v>5</v>
      </c>
      <c r="H2300" t="str">
        <f t="shared" si="39"/>
        <v>255995</v>
      </c>
      <c r="I2300" t="s">
        <v>2712</v>
      </c>
      <c r="J2300" t="s">
        <v>551</v>
      </c>
      <c r="K2300">
        <v>344</v>
      </c>
      <c r="L2300">
        <v>741423590</v>
      </c>
      <c r="M2300">
        <v>31</v>
      </c>
      <c r="N2300">
        <v>364370760</v>
      </c>
    </row>
    <row r="2301" spans="6:14" x14ac:dyDescent="0.2">
      <c r="F2301" s="3">
        <v>25612</v>
      </c>
      <c r="G2301">
        <v>0</v>
      </c>
      <c r="H2301" t="str">
        <f t="shared" si="39"/>
        <v>256120</v>
      </c>
      <c r="I2301" t="s">
        <v>2709</v>
      </c>
      <c r="J2301" t="s">
        <v>552</v>
      </c>
      <c r="K2301">
        <v>190</v>
      </c>
      <c r="L2301">
        <v>371436390</v>
      </c>
      <c r="M2301">
        <v>40</v>
      </c>
      <c r="N2301">
        <v>142686775</v>
      </c>
    </row>
    <row r="2302" spans="6:14" x14ac:dyDescent="0.2">
      <c r="F2302" s="3">
        <v>25612</v>
      </c>
      <c r="G2302">
        <v>1</v>
      </c>
      <c r="H2302" t="str">
        <f t="shared" si="39"/>
        <v>256121</v>
      </c>
      <c r="I2302" t="s">
        <v>2709</v>
      </c>
      <c r="J2302" t="s">
        <v>552</v>
      </c>
      <c r="K2302">
        <v>848</v>
      </c>
      <c r="L2302">
        <v>1840467860</v>
      </c>
      <c r="M2302">
        <v>16</v>
      </c>
      <c r="N2302">
        <v>376003480</v>
      </c>
    </row>
    <row r="2303" spans="6:14" x14ac:dyDescent="0.2">
      <c r="F2303" s="3">
        <v>25612</v>
      </c>
      <c r="G2303">
        <v>2</v>
      </c>
      <c r="H2303" t="str">
        <f t="shared" si="39"/>
        <v>256122</v>
      </c>
      <c r="I2303" t="s">
        <v>2709</v>
      </c>
      <c r="J2303" t="s">
        <v>552</v>
      </c>
      <c r="K2303">
        <v>627</v>
      </c>
      <c r="L2303">
        <v>1307584180</v>
      </c>
      <c r="M2303">
        <v>31</v>
      </c>
      <c r="N2303">
        <v>835821385</v>
      </c>
    </row>
    <row r="2304" spans="6:14" x14ac:dyDescent="0.2">
      <c r="F2304" s="3">
        <v>25612</v>
      </c>
      <c r="G2304">
        <v>3</v>
      </c>
      <c r="H2304" t="str">
        <f t="shared" si="39"/>
        <v>256123</v>
      </c>
      <c r="I2304" t="s">
        <v>2709</v>
      </c>
      <c r="J2304" t="s">
        <v>552</v>
      </c>
      <c r="K2304">
        <v>5092</v>
      </c>
      <c r="L2304">
        <v>7979490340</v>
      </c>
    </row>
    <row r="2305" spans="6:14" x14ac:dyDescent="0.2">
      <c r="F2305" s="3">
        <v>25612</v>
      </c>
      <c r="G2305">
        <v>4</v>
      </c>
      <c r="H2305" t="str">
        <f t="shared" si="39"/>
        <v>256124</v>
      </c>
      <c r="I2305" t="s">
        <v>2709</v>
      </c>
      <c r="J2305" t="s">
        <v>552</v>
      </c>
      <c r="K2305">
        <v>2773</v>
      </c>
      <c r="L2305">
        <v>5368995970</v>
      </c>
      <c r="M2305">
        <v>9</v>
      </c>
      <c r="N2305">
        <v>351030485</v>
      </c>
    </row>
    <row r="2306" spans="6:14" x14ac:dyDescent="0.2">
      <c r="F2306" s="3">
        <v>25612</v>
      </c>
      <c r="G2306">
        <v>5</v>
      </c>
      <c r="H2306" t="str">
        <f t="shared" si="39"/>
        <v>256125</v>
      </c>
      <c r="I2306" t="s">
        <v>2709</v>
      </c>
      <c r="J2306" t="s">
        <v>552</v>
      </c>
      <c r="K2306">
        <v>712</v>
      </c>
      <c r="L2306">
        <v>5151022180</v>
      </c>
      <c r="M2306">
        <v>1</v>
      </c>
      <c r="N2306">
        <v>338498030</v>
      </c>
    </row>
    <row r="2307" spans="6:14" x14ac:dyDescent="0.2">
      <c r="F2307" s="3">
        <v>25645</v>
      </c>
      <c r="G2307">
        <v>1</v>
      </c>
      <c r="H2307" t="str">
        <f t="shared" ref="H2307:H2370" si="40">F2307&amp;G2307</f>
        <v>256451</v>
      </c>
      <c r="I2307" t="s">
        <v>2708</v>
      </c>
      <c r="J2307" t="s">
        <v>553</v>
      </c>
      <c r="K2307">
        <v>56</v>
      </c>
      <c r="L2307">
        <v>67508790</v>
      </c>
    </row>
    <row r="2308" spans="6:14" x14ac:dyDescent="0.2">
      <c r="F2308" s="3">
        <v>25645</v>
      </c>
      <c r="G2308">
        <v>2</v>
      </c>
      <c r="H2308" t="str">
        <f t="shared" si="40"/>
        <v>256452</v>
      </c>
      <c r="I2308" t="s">
        <v>2708</v>
      </c>
      <c r="J2308" t="s">
        <v>553</v>
      </c>
      <c r="K2308">
        <v>35</v>
      </c>
      <c r="L2308">
        <v>77721700</v>
      </c>
      <c r="M2308">
        <v>1</v>
      </c>
      <c r="N2308">
        <v>1878640</v>
      </c>
    </row>
    <row r="2309" spans="6:14" x14ac:dyDescent="0.2">
      <c r="F2309" s="3">
        <v>25645</v>
      </c>
      <c r="G2309">
        <v>3</v>
      </c>
      <c r="H2309" t="str">
        <f t="shared" si="40"/>
        <v>256453</v>
      </c>
      <c r="I2309" t="s">
        <v>2708</v>
      </c>
      <c r="J2309" t="s">
        <v>553</v>
      </c>
      <c r="K2309">
        <v>18</v>
      </c>
      <c r="L2309">
        <v>50902850</v>
      </c>
    </row>
    <row r="2310" spans="6:14" x14ac:dyDescent="0.2">
      <c r="F2310" s="3">
        <v>25645</v>
      </c>
      <c r="G2310">
        <v>4</v>
      </c>
      <c r="H2310" t="str">
        <f t="shared" si="40"/>
        <v>256454</v>
      </c>
      <c r="I2310" t="s">
        <v>2708</v>
      </c>
      <c r="J2310" t="s">
        <v>553</v>
      </c>
      <c r="K2310">
        <v>21</v>
      </c>
      <c r="L2310">
        <v>49023480</v>
      </c>
      <c r="M2310">
        <v>1</v>
      </c>
      <c r="N2310">
        <v>3946960</v>
      </c>
    </row>
    <row r="2311" spans="6:14" x14ac:dyDescent="0.2">
      <c r="F2311" s="3">
        <v>25645</v>
      </c>
      <c r="G2311">
        <v>5</v>
      </c>
      <c r="H2311" t="str">
        <f t="shared" si="40"/>
        <v>256455</v>
      </c>
      <c r="I2311" t="s">
        <v>2708</v>
      </c>
      <c r="J2311" t="s">
        <v>553</v>
      </c>
      <c r="K2311">
        <v>47</v>
      </c>
      <c r="L2311">
        <v>77421400</v>
      </c>
      <c r="M2311">
        <v>2</v>
      </c>
      <c r="N2311">
        <v>10600560</v>
      </c>
    </row>
    <row r="2312" spans="6:14" x14ac:dyDescent="0.2">
      <c r="F2312" s="3">
        <v>25649</v>
      </c>
      <c r="G2312">
        <v>0</v>
      </c>
      <c r="H2312" t="str">
        <f t="shared" si="40"/>
        <v>256490</v>
      </c>
      <c r="I2312" t="s">
        <v>2710</v>
      </c>
      <c r="J2312" t="s">
        <v>554</v>
      </c>
      <c r="K2312">
        <v>46</v>
      </c>
      <c r="L2312">
        <v>15571190</v>
      </c>
    </row>
    <row r="2313" spans="6:14" x14ac:dyDescent="0.2">
      <c r="F2313" s="3">
        <v>25649</v>
      </c>
      <c r="G2313">
        <v>1</v>
      </c>
      <c r="H2313" t="str">
        <f t="shared" si="40"/>
        <v>256491</v>
      </c>
      <c r="I2313" t="s">
        <v>2710</v>
      </c>
      <c r="J2313" t="s">
        <v>554</v>
      </c>
      <c r="K2313">
        <v>201</v>
      </c>
      <c r="L2313">
        <v>70003305</v>
      </c>
    </row>
    <row r="2314" spans="6:14" x14ac:dyDescent="0.2">
      <c r="F2314" s="3">
        <v>25649</v>
      </c>
      <c r="G2314">
        <v>2</v>
      </c>
      <c r="H2314" t="str">
        <f t="shared" si="40"/>
        <v>256492</v>
      </c>
      <c r="I2314" t="s">
        <v>2710</v>
      </c>
      <c r="J2314" t="s">
        <v>554</v>
      </c>
      <c r="K2314">
        <v>131</v>
      </c>
      <c r="L2314">
        <v>56879720</v>
      </c>
    </row>
    <row r="2315" spans="6:14" x14ac:dyDescent="0.2">
      <c r="F2315" s="3">
        <v>25649</v>
      </c>
      <c r="G2315">
        <v>3</v>
      </c>
      <c r="H2315" t="str">
        <f t="shared" si="40"/>
        <v>256493</v>
      </c>
      <c r="I2315" t="s">
        <v>2710</v>
      </c>
      <c r="J2315" t="s">
        <v>554</v>
      </c>
      <c r="K2315">
        <v>213</v>
      </c>
      <c r="L2315">
        <v>122562375</v>
      </c>
      <c r="M2315">
        <v>1</v>
      </c>
      <c r="N2315">
        <v>329440</v>
      </c>
    </row>
    <row r="2316" spans="6:14" x14ac:dyDescent="0.2">
      <c r="F2316" s="3">
        <v>25649</v>
      </c>
      <c r="G2316">
        <v>4</v>
      </c>
      <c r="H2316" t="str">
        <f t="shared" si="40"/>
        <v>256494</v>
      </c>
      <c r="I2316" t="s">
        <v>2710</v>
      </c>
      <c r="J2316" t="s">
        <v>554</v>
      </c>
      <c r="K2316">
        <v>167</v>
      </c>
      <c r="L2316">
        <v>156794060</v>
      </c>
      <c r="M2316">
        <v>1</v>
      </c>
      <c r="N2316">
        <v>301600</v>
      </c>
    </row>
    <row r="2317" spans="6:14" x14ac:dyDescent="0.2">
      <c r="F2317" s="3">
        <v>25649</v>
      </c>
      <c r="G2317">
        <v>5</v>
      </c>
      <c r="H2317" t="str">
        <f t="shared" si="40"/>
        <v>256495</v>
      </c>
      <c r="I2317" t="s">
        <v>2710</v>
      </c>
      <c r="J2317" t="s">
        <v>554</v>
      </c>
      <c r="K2317">
        <v>249</v>
      </c>
      <c r="L2317">
        <v>354113410</v>
      </c>
      <c r="M2317">
        <v>17</v>
      </c>
      <c r="N2317">
        <v>88890940</v>
      </c>
    </row>
    <row r="2318" spans="6:14" x14ac:dyDescent="0.2">
      <c r="F2318" s="3">
        <v>25658</v>
      </c>
      <c r="G2318">
        <v>1</v>
      </c>
      <c r="H2318" t="str">
        <f t="shared" si="40"/>
        <v>256581</v>
      </c>
      <c r="I2318" t="s">
        <v>2708</v>
      </c>
      <c r="J2318" t="s">
        <v>556</v>
      </c>
      <c r="K2318">
        <v>119</v>
      </c>
      <c r="L2318">
        <v>618004010</v>
      </c>
      <c r="M2318">
        <v>3</v>
      </c>
      <c r="N2318">
        <v>93799920</v>
      </c>
    </row>
    <row r="2319" spans="6:14" x14ac:dyDescent="0.2">
      <c r="F2319" s="3">
        <v>25658</v>
      </c>
      <c r="G2319">
        <v>2</v>
      </c>
      <c r="H2319" t="str">
        <f t="shared" si="40"/>
        <v>256582</v>
      </c>
      <c r="I2319" t="s">
        <v>2708</v>
      </c>
      <c r="J2319" t="s">
        <v>556</v>
      </c>
      <c r="K2319">
        <v>133</v>
      </c>
      <c r="L2319">
        <v>299598100</v>
      </c>
      <c r="M2319">
        <v>3</v>
      </c>
      <c r="N2319">
        <v>24223200</v>
      </c>
    </row>
    <row r="2320" spans="6:14" x14ac:dyDescent="0.2">
      <c r="F2320" s="3">
        <v>25658</v>
      </c>
      <c r="G2320">
        <v>3</v>
      </c>
      <c r="H2320" t="str">
        <f t="shared" si="40"/>
        <v>256583</v>
      </c>
      <c r="I2320" t="s">
        <v>2708</v>
      </c>
      <c r="J2320" t="s">
        <v>556</v>
      </c>
      <c r="K2320">
        <v>358</v>
      </c>
      <c r="L2320">
        <v>993726730</v>
      </c>
      <c r="M2320">
        <v>7</v>
      </c>
      <c r="N2320">
        <v>50975520</v>
      </c>
    </row>
    <row r="2321" spans="6:14" x14ac:dyDescent="0.2">
      <c r="F2321" s="3">
        <v>25658</v>
      </c>
      <c r="G2321">
        <v>4</v>
      </c>
      <c r="H2321" t="str">
        <f t="shared" si="40"/>
        <v>256584</v>
      </c>
      <c r="I2321" t="s">
        <v>2708</v>
      </c>
      <c r="J2321" t="s">
        <v>556</v>
      </c>
      <c r="K2321">
        <v>216</v>
      </c>
      <c r="L2321">
        <v>724187780</v>
      </c>
      <c r="M2321">
        <v>13</v>
      </c>
      <c r="N2321">
        <v>130859680</v>
      </c>
    </row>
    <row r="2322" spans="6:14" x14ac:dyDescent="0.2">
      <c r="F2322" s="3">
        <v>25658</v>
      </c>
      <c r="G2322">
        <v>5</v>
      </c>
      <c r="H2322" t="str">
        <f t="shared" si="40"/>
        <v>256585</v>
      </c>
      <c r="I2322" t="s">
        <v>2708</v>
      </c>
      <c r="J2322" t="s">
        <v>556</v>
      </c>
      <c r="K2322">
        <v>386</v>
      </c>
      <c r="L2322">
        <v>1364151200</v>
      </c>
      <c r="M2322">
        <v>19</v>
      </c>
      <c r="N2322">
        <v>196936080</v>
      </c>
    </row>
    <row r="2323" spans="6:14" x14ac:dyDescent="0.2">
      <c r="F2323" s="3">
        <v>25662</v>
      </c>
      <c r="G2323">
        <v>0</v>
      </c>
      <c r="H2323" t="str">
        <f t="shared" si="40"/>
        <v>256620</v>
      </c>
      <c r="I2323" t="s">
        <v>2710</v>
      </c>
      <c r="J2323" t="s">
        <v>557</v>
      </c>
      <c r="K2323">
        <v>5</v>
      </c>
      <c r="L2323">
        <v>3560380</v>
      </c>
    </row>
    <row r="2324" spans="6:14" x14ac:dyDescent="0.2">
      <c r="F2324" s="3">
        <v>25662</v>
      </c>
      <c r="G2324">
        <v>1</v>
      </c>
      <c r="H2324" t="str">
        <f t="shared" si="40"/>
        <v>256621</v>
      </c>
      <c r="I2324" t="s">
        <v>2710</v>
      </c>
      <c r="J2324" t="s">
        <v>557</v>
      </c>
      <c r="K2324">
        <v>78</v>
      </c>
      <c r="L2324">
        <v>45775750</v>
      </c>
    </row>
    <row r="2325" spans="6:14" x14ac:dyDescent="0.2">
      <c r="F2325" s="3">
        <v>25662</v>
      </c>
      <c r="G2325">
        <v>2</v>
      </c>
      <c r="H2325" t="str">
        <f t="shared" si="40"/>
        <v>256622</v>
      </c>
      <c r="I2325" t="s">
        <v>2710</v>
      </c>
      <c r="J2325" t="s">
        <v>557</v>
      </c>
      <c r="K2325">
        <v>181</v>
      </c>
      <c r="L2325">
        <v>131871640</v>
      </c>
    </row>
    <row r="2326" spans="6:14" x14ac:dyDescent="0.2">
      <c r="F2326" s="3">
        <v>25662</v>
      </c>
      <c r="G2326">
        <v>3</v>
      </c>
      <c r="H2326" t="str">
        <f t="shared" si="40"/>
        <v>256623</v>
      </c>
      <c r="I2326" t="s">
        <v>2710</v>
      </c>
      <c r="J2326" t="s">
        <v>557</v>
      </c>
      <c r="K2326">
        <v>71</v>
      </c>
      <c r="L2326">
        <v>97638290</v>
      </c>
      <c r="M2326">
        <v>1</v>
      </c>
      <c r="N2326">
        <v>11257470</v>
      </c>
    </row>
    <row r="2327" spans="6:14" x14ac:dyDescent="0.2">
      <c r="F2327" s="3">
        <v>25662</v>
      </c>
      <c r="G2327">
        <v>4</v>
      </c>
      <c r="H2327" t="str">
        <f t="shared" si="40"/>
        <v>256624</v>
      </c>
      <c r="I2327" t="s">
        <v>2710</v>
      </c>
      <c r="J2327" t="s">
        <v>557</v>
      </c>
      <c r="K2327">
        <v>337</v>
      </c>
      <c r="L2327">
        <v>302402180</v>
      </c>
    </row>
    <row r="2328" spans="6:14" x14ac:dyDescent="0.2">
      <c r="F2328" s="3">
        <v>25662</v>
      </c>
      <c r="G2328">
        <v>5</v>
      </c>
      <c r="H2328" t="str">
        <f t="shared" si="40"/>
        <v>256625</v>
      </c>
      <c r="I2328" t="s">
        <v>2710</v>
      </c>
      <c r="J2328" t="s">
        <v>557</v>
      </c>
      <c r="K2328">
        <v>311</v>
      </c>
      <c r="L2328">
        <v>587891970</v>
      </c>
      <c r="M2328">
        <v>4</v>
      </c>
      <c r="N2328">
        <v>100035300</v>
      </c>
    </row>
    <row r="2329" spans="6:14" x14ac:dyDescent="0.2">
      <c r="F2329" s="3">
        <v>25718</v>
      </c>
      <c r="G2329">
        <v>1</v>
      </c>
      <c r="H2329" t="str">
        <f t="shared" si="40"/>
        <v>257181</v>
      </c>
      <c r="I2329" t="s">
        <v>2710</v>
      </c>
      <c r="J2329" t="s">
        <v>558</v>
      </c>
      <c r="K2329">
        <v>82</v>
      </c>
      <c r="L2329">
        <v>152425630</v>
      </c>
      <c r="M2329">
        <v>4</v>
      </c>
      <c r="N2329">
        <v>37737370</v>
      </c>
    </row>
    <row r="2330" spans="6:14" x14ac:dyDescent="0.2">
      <c r="F2330" s="3">
        <v>25718</v>
      </c>
      <c r="G2330">
        <v>2</v>
      </c>
      <c r="H2330" t="str">
        <f t="shared" si="40"/>
        <v>257182</v>
      </c>
      <c r="I2330" t="s">
        <v>2710</v>
      </c>
      <c r="J2330" t="s">
        <v>558</v>
      </c>
      <c r="K2330">
        <v>62</v>
      </c>
      <c r="L2330">
        <v>111645550</v>
      </c>
      <c r="M2330">
        <v>1</v>
      </c>
      <c r="N2330">
        <v>461600</v>
      </c>
    </row>
    <row r="2331" spans="6:14" x14ac:dyDescent="0.2">
      <c r="F2331" s="3">
        <v>25718</v>
      </c>
      <c r="G2331">
        <v>3</v>
      </c>
      <c r="H2331" t="str">
        <f t="shared" si="40"/>
        <v>257183</v>
      </c>
      <c r="I2331" t="s">
        <v>2710</v>
      </c>
      <c r="J2331" t="s">
        <v>558</v>
      </c>
      <c r="K2331">
        <v>148</v>
      </c>
      <c r="L2331">
        <v>300857930</v>
      </c>
      <c r="M2331">
        <v>9</v>
      </c>
      <c r="N2331">
        <v>61188160</v>
      </c>
    </row>
    <row r="2332" spans="6:14" x14ac:dyDescent="0.2">
      <c r="F2332" s="3">
        <v>25718</v>
      </c>
      <c r="G2332">
        <v>4</v>
      </c>
      <c r="H2332" t="str">
        <f t="shared" si="40"/>
        <v>257184</v>
      </c>
      <c r="I2332" t="s">
        <v>2710</v>
      </c>
      <c r="J2332" t="s">
        <v>558</v>
      </c>
      <c r="K2332">
        <v>58</v>
      </c>
      <c r="L2332">
        <v>135242820</v>
      </c>
      <c r="M2332">
        <v>2</v>
      </c>
      <c r="N2332">
        <v>4053040</v>
      </c>
    </row>
    <row r="2333" spans="6:14" x14ac:dyDescent="0.2">
      <c r="F2333" s="3">
        <v>25718</v>
      </c>
      <c r="G2333">
        <v>5</v>
      </c>
      <c r="H2333" t="str">
        <f t="shared" si="40"/>
        <v>257185</v>
      </c>
      <c r="I2333" t="s">
        <v>2710</v>
      </c>
      <c r="J2333" t="s">
        <v>558</v>
      </c>
      <c r="K2333">
        <v>223</v>
      </c>
      <c r="L2333">
        <v>457430670</v>
      </c>
    </row>
    <row r="2334" spans="6:14" x14ac:dyDescent="0.2">
      <c r="F2334" s="3">
        <v>25736</v>
      </c>
      <c r="G2334">
        <v>0</v>
      </c>
      <c r="H2334" t="str">
        <f t="shared" si="40"/>
        <v>257360</v>
      </c>
      <c r="I2334" t="s">
        <v>2706</v>
      </c>
      <c r="J2334" t="s">
        <v>559</v>
      </c>
      <c r="K2334">
        <v>10</v>
      </c>
      <c r="L2334">
        <v>52087675</v>
      </c>
    </row>
    <row r="2335" spans="6:14" x14ac:dyDescent="0.2">
      <c r="F2335" s="3">
        <v>25736</v>
      </c>
      <c r="G2335">
        <v>1</v>
      </c>
      <c r="H2335" t="str">
        <f t="shared" si="40"/>
        <v>257361</v>
      </c>
      <c r="I2335" t="s">
        <v>2706</v>
      </c>
      <c r="J2335" t="s">
        <v>559</v>
      </c>
      <c r="K2335">
        <v>104</v>
      </c>
      <c r="L2335">
        <v>439379865</v>
      </c>
      <c r="M2335">
        <v>1</v>
      </c>
      <c r="N2335">
        <v>14635725</v>
      </c>
    </row>
    <row r="2336" spans="6:14" x14ac:dyDescent="0.2">
      <c r="F2336" s="3">
        <v>25736</v>
      </c>
      <c r="G2336">
        <v>2</v>
      </c>
      <c r="H2336" t="str">
        <f t="shared" si="40"/>
        <v>257362</v>
      </c>
      <c r="I2336" t="s">
        <v>2706</v>
      </c>
      <c r="J2336" t="s">
        <v>559</v>
      </c>
      <c r="K2336">
        <v>209</v>
      </c>
      <c r="L2336">
        <v>746551725</v>
      </c>
      <c r="M2336">
        <v>5</v>
      </c>
      <c r="N2336">
        <v>50433550</v>
      </c>
    </row>
    <row r="2337" spans="6:14" x14ac:dyDescent="0.2">
      <c r="F2337" s="3">
        <v>25736</v>
      </c>
      <c r="G2337">
        <v>3</v>
      </c>
      <c r="H2337" t="str">
        <f t="shared" si="40"/>
        <v>257363</v>
      </c>
      <c r="I2337" t="s">
        <v>2706</v>
      </c>
      <c r="J2337" t="s">
        <v>559</v>
      </c>
      <c r="K2337">
        <v>54</v>
      </c>
      <c r="L2337">
        <v>381755690</v>
      </c>
      <c r="M2337">
        <v>4</v>
      </c>
      <c r="N2337">
        <v>215457325</v>
      </c>
    </row>
    <row r="2338" spans="6:14" x14ac:dyDescent="0.2">
      <c r="F2338" s="3">
        <v>25736</v>
      </c>
      <c r="G2338">
        <v>4</v>
      </c>
      <c r="H2338" t="str">
        <f t="shared" si="40"/>
        <v>257364</v>
      </c>
      <c r="I2338" t="s">
        <v>2706</v>
      </c>
      <c r="J2338" t="s">
        <v>559</v>
      </c>
      <c r="K2338">
        <v>137</v>
      </c>
      <c r="L2338">
        <v>640912150</v>
      </c>
    </row>
    <row r="2339" spans="6:14" x14ac:dyDescent="0.2">
      <c r="F2339" s="3">
        <v>25736</v>
      </c>
      <c r="G2339">
        <v>5</v>
      </c>
      <c r="H2339" t="str">
        <f t="shared" si="40"/>
        <v>257365</v>
      </c>
      <c r="I2339" t="s">
        <v>2706</v>
      </c>
      <c r="J2339" t="s">
        <v>559</v>
      </c>
      <c r="K2339">
        <v>232</v>
      </c>
      <c r="L2339">
        <v>1861561050</v>
      </c>
      <c r="M2339">
        <v>20</v>
      </c>
      <c r="N2339">
        <v>361626225</v>
      </c>
    </row>
    <row r="2340" spans="6:14" x14ac:dyDescent="0.2">
      <c r="F2340" s="3">
        <v>25740</v>
      </c>
      <c r="G2340">
        <v>0</v>
      </c>
      <c r="H2340" t="str">
        <f t="shared" si="40"/>
        <v>257400</v>
      </c>
      <c r="I2340" t="s">
        <v>2709</v>
      </c>
      <c r="J2340" t="s">
        <v>560</v>
      </c>
      <c r="K2340">
        <v>191</v>
      </c>
      <c r="L2340">
        <v>126372865</v>
      </c>
    </row>
    <row r="2341" spans="6:14" x14ac:dyDescent="0.2">
      <c r="F2341" s="3">
        <v>25740</v>
      </c>
      <c r="G2341">
        <v>1</v>
      </c>
      <c r="H2341" t="str">
        <f t="shared" si="40"/>
        <v>257401</v>
      </c>
      <c r="I2341" t="s">
        <v>2709</v>
      </c>
      <c r="J2341" t="s">
        <v>560</v>
      </c>
      <c r="K2341">
        <v>461</v>
      </c>
      <c r="L2341">
        <v>400150560</v>
      </c>
      <c r="M2341">
        <v>3</v>
      </c>
      <c r="N2341">
        <v>25263295</v>
      </c>
    </row>
    <row r="2342" spans="6:14" x14ac:dyDescent="0.2">
      <c r="F2342" s="3">
        <v>25740</v>
      </c>
      <c r="G2342">
        <v>2</v>
      </c>
      <c r="H2342" t="str">
        <f t="shared" si="40"/>
        <v>257402</v>
      </c>
      <c r="I2342" t="s">
        <v>2709</v>
      </c>
      <c r="J2342" t="s">
        <v>560</v>
      </c>
      <c r="K2342">
        <v>282</v>
      </c>
      <c r="L2342">
        <v>441350660</v>
      </c>
      <c r="M2342">
        <v>5</v>
      </c>
      <c r="N2342">
        <v>48996265</v>
      </c>
    </row>
    <row r="2343" spans="6:14" x14ac:dyDescent="0.2">
      <c r="F2343" s="3">
        <v>25740</v>
      </c>
      <c r="G2343">
        <v>3</v>
      </c>
      <c r="H2343" t="str">
        <f t="shared" si="40"/>
        <v>257403</v>
      </c>
      <c r="I2343" t="s">
        <v>2709</v>
      </c>
      <c r="J2343" t="s">
        <v>560</v>
      </c>
      <c r="K2343">
        <v>755</v>
      </c>
      <c r="L2343">
        <v>1648674385</v>
      </c>
      <c r="M2343">
        <v>13</v>
      </c>
      <c r="N2343">
        <v>155995320</v>
      </c>
    </row>
    <row r="2344" spans="6:14" x14ac:dyDescent="0.2">
      <c r="F2344" s="3">
        <v>25740</v>
      </c>
      <c r="G2344">
        <v>4</v>
      </c>
      <c r="H2344" t="str">
        <f t="shared" si="40"/>
        <v>257404</v>
      </c>
      <c r="I2344" t="s">
        <v>2709</v>
      </c>
      <c r="J2344" t="s">
        <v>560</v>
      </c>
      <c r="K2344">
        <v>800</v>
      </c>
      <c r="L2344">
        <v>1312281090</v>
      </c>
      <c r="M2344">
        <v>11</v>
      </c>
      <c r="N2344">
        <v>135071360</v>
      </c>
    </row>
    <row r="2345" spans="6:14" x14ac:dyDescent="0.2">
      <c r="F2345" s="3">
        <v>25740</v>
      </c>
      <c r="G2345">
        <v>5</v>
      </c>
      <c r="H2345" t="str">
        <f t="shared" si="40"/>
        <v>257405</v>
      </c>
      <c r="I2345" t="s">
        <v>2709</v>
      </c>
      <c r="J2345" t="s">
        <v>560</v>
      </c>
      <c r="K2345">
        <v>2355</v>
      </c>
      <c r="L2345">
        <v>2879228115</v>
      </c>
      <c r="M2345">
        <v>34</v>
      </c>
      <c r="N2345">
        <v>274494050</v>
      </c>
    </row>
    <row r="2346" spans="6:14" x14ac:dyDescent="0.2">
      <c r="F2346" s="3">
        <v>25743</v>
      </c>
      <c r="G2346">
        <v>0</v>
      </c>
      <c r="H2346" t="str">
        <f t="shared" si="40"/>
        <v>257430</v>
      </c>
      <c r="I2346" t="s">
        <v>2712</v>
      </c>
      <c r="J2346" t="s">
        <v>561</v>
      </c>
      <c r="K2346">
        <v>60</v>
      </c>
      <c r="L2346">
        <v>521982940</v>
      </c>
    </row>
    <row r="2347" spans="6:14" x14ac:dyDescent="0.2">
      <c r="F2347" s="3">
        <v>25743</v>
      </c>
      <c r="G2347">
        <v>1</v>
      </c>
      <c r="H2347" t="str">
        <f t="shared" si="40"/>
        <v>257431</v>
      </c>
      <c r="I2347" t="s">
        <v>2712</v>
      </c>
      <c r="J2347" t="s">
        <v>561</v>
      </c>
      <c r="K2347">
        <v>268</v>
      </c>
      <c r="L2347">
        <v>1886272260</v>
      </c>
      <c r="M2347">
        <v>1</v>
      </c>
      <c r="N2347">
        <v>2095020</v>
      </c>
    </row>
    <row r="2348" spans="6:14" x14ac:dyDescent="0.2">
      <c r="F2348" s="3">
        <v>25743</v>
      </c>
      <c r="G2348">
        <v>2</v>
      </c>
      <c r="H2348" t="str">
        <f t="shared" si="40"/>
        <v>257432</v>
      </c>
      <c r="I2348" t="s">
        <v>2712</v>
      </c>
      <c r="J2348" t="s">
        <v>561</v>
      </c>
      <c r="K2348">
        <v>154</v>
      </c>
      <c r="L2348">
        <v>781790040</v>
      </c>
      <c r="M2348">
        <v>1</v>
      </c>
      <c r="N2348">
        <v>60030360</v>
      </c>
    </row>
    <row r="2349" spans="6:14" x14ac:dyDescent="0.2">
      <c r="F2349" s="3">
        <v>25743</v>
      </c>
      <c r="G2349">
        <v>3</v>
      </c>
      <c r="H2349" t="str">
        <f t="shared" si="40"/>
        <v>257433</v>
      </c>
      <c r="I2349" t="s">
        <v>2712</v>
      </c>
      <c r="J2349" t="s">
        <v>561</v>
      </c>
      <c r="K2349">
        <v>107</v>
      </c>
      <c r="L2349">
        <v>628183800</v>
      </c>
      <c r="M2349">
        <v>1</v>
      </c>
      <c r="N2349">
        <v>81021060</v>
      </c>
    </row>
    <row r="2350" spans="6:14" x14ac:dyDescent="0.2">
      <c r="F2350" s="3">
        <v>25743</v>
      </c>
      <c r="G2350">
        <v>4</v>
      </c>
      <c r="H2350" t="str">
        <f t="shared" si="40"/>
        <v>257434</v>
      </c>
      <c r="I2350" t="s">
        <v>2712</v>
      </c>
      <c r="J2350" t="s">
        <v>561</v>
      </c>
      <c r="K2350">
        <v>167</v>
      </c>
      <c r="L2350">
        <v>926485930</v>
      </c>
      <c r="M2350">
        <v>9</v>
      </c>
      <c r="N2350">
        <v>42250860</v>
      </c>
    </row>
    <row r="2351" spans="6:14" x14ac:dyDescent="0.2">
      <c r="F2351" s="3">
        <v>25743</v>
      </c>
      <c r="G2351">
        <v>5</v>
      </c>
      <c r="H2351" t="str">
        <f t="shared" si="40"/>
        <v>257435</v>
      </c>
      <c r="I2351" t="s">
        <v>2712</v>
      </c>
      <c r="J2351" t="s">
        <v>561</v>
      </c>
      <c r="K2351">
        <v>845</v>
      </c>
      <c r="L2351">
        <v>2902053520</v>
      </c>
      <c r="M2351">
        <v>29</v>
      </c>
      <c r="N2351">
        <v>159848460</v>
      </c>
    </row>
    <row r="2352" spans="6:14" x14ac:dyDescent="0.2">
      <c r="F2352" s="3">
        <v>25745</v>
      </c>
      <c r="G2352">
        <v>0</v>
      </c>
      <c r="H2352" t="str">
        <f t="shared" si="40"/>
        <v>257450</v>
      </c>
      <c r="I2352" t="s">
        <v>2708</v>
      </c>
      <c r="J2352" t="s">
        <v>562</v>
      </c>
      <c r="K2352">
        <v>5</v>
      </c>
      <c r="L2352">
        <v>5820240</v>
      </c>
    </row>
    <row r="2353" spans="6:14" x14ac:dyDescent="0.2">
      <c r="F2353" s="3">
        <v>25745</v>
      </c>
      <c r="G2353">
        <v>1</v>
      </c>
      <c r="H2353" t="str">
        <f t="shared" si="40"/>
        <v>257451</v>
      </c>
      <c r="I2353" t="s">
        <v>2708</v>
      </c>
      <c r="J2353" t="s">
        <v>562</v>
      </c>
      <c r="K2353">
        <v>141</v>
      </c>
      <c r="L2353">
        <v>456018470</v>
      </c>
      <c r="M2353">
        <v>3</v>
      </c>
      <c r="N2353">
        <v>81131920</v>
      </c>
    </row>
    <row r="2354" spans="6:14" x14ac:dyDescent="0.2">
      <c r="F2354" s="3">
        <v>25745</v>
      </c>
      <c r="G2354">
        <v>2</v>
      </c>
      <c r="H2354" t="str">
        <f t="shared" si="40"/>
        <v>257452</v>
      </c>
      <c r="I2354" t="s">
        <v>2708</v>
      </c>
      <c r="J2354" t="s">
        <v>562</v>
      </c>
      <c r="K2354">
        <v>196</v>
      </c>
      <c r="L2354">
        <v>381877470</v>
      </c>
      <c r="M2354">
        <v>1</v>
      </c>
      <c r="N2354">
        <v>1260800</v>
      </c>
    </row>
    <row r="2355" spans="6:14" x14ac:dyDescent="0.2">
      <c r="F2355" s="3">
        <v>25745</v>
      </c>
      <c r="G2355">
        <v>3</v>
      </c>
      <c r="H2355" t="str">
        <f t="shared" si="40"/>
        <v>257453</v>
      </c>
      <c r="I2355" t="s">
        <v>2708</v>
      </c>
      <c r="J2355" t="s">
        <v>562</v>
      </c>
      <c r="K2355">
        <v>282</v>
      </c>
      <c r="L2355">
        <v>581932130</v>
      </c>
      <c r="M2355">
        <v>5</v>
      </c>
      <c r="N2355">
        <v>77856160</v>
      </c>
    </row>
    <row r="2356" spans="6:14" x14ac:dyDescent="0.2">
      <c r="F2356" s="3">
        <v>25745</v>
      </c>
      <c r="G2356">
        <v>4</v>
      </c>
      <c r="H2356" t="str">
        <f t="shared" si="40"/>
        <v>257454</v>
      </c>
      <c r="I2356" t="s">
        <v>2708</v>
      </c>
      <c r="J2356" t="s">
        <v>562</v>
      </c>
      <c r="K2356">
        <v>397</v>
      </c>
      <c r="L2356">
        <v>1522529080</v>
      </c>
      <c r="M2356">
        <v>8</v>
      </c>
      <c r="N2356">
        <v>28027760</v>
      </c>
    </row>
    <row r="2357" spans="6:14" x14ac:dyDescent="0.2">
      <c r="F2357" s="3">
        <v>25745</v>
      </c>
      <c r="G2357">
        <v>5</v>
      </c>
      <c r="H2357" t="str">
        <f t="shared" si="40"/>
        <v>257455</v>
      </c>
      <c r="I2357" t="s">
        <v>2708</v>
      </c>
      <c r="J2357" t="s">
        <v>562</v>
      </c>
      <c r="K2357">
        <v>595</v>
      </c>
      <c r="L2357">
        <v>2014899860</v>
      </c>
      <c r="M2357">
        <v>66</v>
      </c>
      <c r="N2357">
        <v>391555280</v>
      </c>
    </row>
    <row r="2358" spans="6:14" x14ac:dyDescent="0.2">
      <c r="F2358" s="3">
        <v>25754</v>
      </c>
      <c r="G2358">
        <v>0</v>
      </c>
      <c r="H2358" t="str">
        <f t="shared" si="40"/>
        <v>257540</v>
      </c>
      <c r="I2358" t="s">
        <v>2709</v>
      </c>
      <c r="J2358" t="s">
        <v>563</v>
      </c>
      <c r="K2358">
        <v>4769</v>
      </c>
      <c r="L2358">
        <v>4161839770</v>
      </c>
      <c r="M2358">
        <v>44</v>
      </c>
      <c r="N2358">
        <v>498143065</v>
      </c>
    </row>
    <row r="2359" spans="6:14" x14ac:dyDescent="0.2">
      <c r="F2359" s="3">
        <v>25754</v>
      </c>
      <c r="G2359">
        <v>1</v>
      </c>
      <c r="H2359" t="str">
        <f t="shared" si="40"/>
        <v>257541</v>
      </c>
      <c r="I2359" t="s">
        <v>2709</v>
      </c>
      <c r="J2359" t="s">
        <v>563</v>
      </c>
      <c r="K2359">
        <v>16906</v>
      </c>
      <c r="L2359">
        <v>11826436610</v>
      </c>
      <c r="M2359">
        <v>103</v>
      </c>
      <c r="N2359">
        <v>965576795</v>
      </c>
    </row>
    <row r="2360" spans="6:14" x14ac:dyDescent="0.2">
      <c r="F2360" s="3">
        <v>25754</v>
      </c>
      <c r="G2360">
        <v>2</v>
      </c>
      <c r="H2360" t="str">
        <f t="shared" si="40"/>
        <v>257542</v>
      </c>
      <c r="I2360" t="s">
        <v>2709</v>
      </c>
      <c r="J2360" t="s">
        <v>563</v>
      </c>
      <c r="K2360">
        <v>16140</v>
      </c>
      <c r="L2360">
        <v>18434163765</v>
      </c>
      <c r="M2360">
        <v>242</v>
      </c>
      <c r="N2360">
        <v>1990032650</v>
      </c>
    </row>
    <row r="2361" spans="6:14" x14ac:dyDescent="0.2">
      <c r="F2361" s="3">
        <v>25754</v>
      </c>
      <c r="G2361">
        <v>3</v>
      </c>
      <c r="H2361" t="str">
        <f t="shared" si="40"/>
        <v>257543</v>
      </c>
      <c r="I2361" t="s">
        <v>2709</v>
      </c>
      <c r="J2361" t="s">
        <v>563</v>
      </c>
      <c r="K2361">
        <v>22404</v>
      </c>
      <c r="L2361">
        <v>26296825905</v>
      </c>
      <c r="M2361">
        <v>375</v>
      </c>
      <c r="N2361">
        <v>2187252070</v>
      </c>
    </row>
    <row r="2362" spans="6:14" x14ac:dyDescent="0.2">
      <c r="F2362" s="3">
        <v>25754</v>
      </c>
      <c r="G2362">
        <v>4</v>
      </c>
      <c r="H2362" t="str">
        <f t="shared" si="40"/>
        <v>257544</v>
      </c>
      <c r="I2362" t="s">
        <v>2709</v>
      </c>
      <c r="J2362" t="s">
        <v>563</v>
      </c>
      <c r="K2362">
        <v>45303</v>
      </c>
      <c r="L2362">
        <v>50602886660</v>
      </c>
      <c r="M2362">
        <v>395</v>
      </c>
      <c r="N2362">
        <v>2694350830</v>
      </c>
    </row>
    <row r="2363" spans="6:14" x14ac:dyDescent="0.2">
      <c r="F2363" s="3">
        <v>25754</v>
      </c>
      <c r="G2363">
        <v>5</v>
      </c>
      <c r="H2363" t="str">
        <f t="shared" si="40"/>
        <v>257545</v>
      </c>
      <c r="I2363" t="s">
        <v>2709</v>
      </c>
      <c r="J2363" t="s">
        <v>563</v>
      </c>
      <c r="K2363">
        <v>54647</v>
      </c>
      <c r="L2363">
        <v>90583742315</v>
      </c>
      <c r="M2363">
        <v>2767</v>
      </c>
      <c r="N2363">
        <v>28233807050</v>
      </c>
    </row>
    <row r="2364" spans="6:14" x14ac:dyDescent="0.2">
      <c r="F2364" s="3">
        <v>25758</v>
      </c>
      <c r="G2364">
        <v>0</v>
      </c>
      <c r="H2364" t="str">
        <f t="shared" si="40"/>
        <v>257580</v>
      </c>
      <c r="I2364" t="s">
        <v>2709</v>
      </c>
      <c r="J2364" t="s">
        <v>564</v>
      </c>
      <c r="K2364">
        <v>10</v>
      </c>
      <c r="L2364">
        <v>13559275</v>
      </c>
    </row>
    <row r="2365" spans="6:14" x14ac:dyDescent="0.2">
      <c r="F2365" s="3">
        <v>25758</v>
      </c>
      <c r="G2365">
        <v>1</v>
      </c>
      <c r="H2365" t="str">
        <f t="shared" si="40"/>
        <v>257581</v>
      </c>
      <c r="I2365" t="s">
        <v>2709</v>
      </c>
      <c r="J2365" t="s">
        <v>564</v>
      </c>
      <c r="K2365">
        <v>279</v>
      </c>
      <c r="L2365">
        <v>781571435</v>
      </c>
      <c r="M2365">
        <v>3</v>
      </c>
      <c r="N2365">
        <v>15288210</v>
      </c>
    </row>
    <row r="2366" spans="6:14" x14ac:dyDescent="0.2">
      <c r="F2366" s="3">
        <v>25758</v>
      </c>
      <c r="G2366">
        <v>2</v>
      </c>
      <c r="H2366" t="str">
        <f t="shared" si="40"/>
        <v>257582</v>
      </c>
      <c r="I2366" t="s">
        <v>2709</v>
      </c>
      <c r="J2366" t="s">
        <v>564</v>
      </c>
      <c r="K2366">
        <v>11</v>
      </c>
      <c r="L2366">
        <v>41369325</v>
      </c>
    </row>
    <row r="2367" spans="6:14" x14ac:dyDescent="0.2">
      <c r="F2367" s="3">
        <v>25758</v>
      </c>
      <c r="G2367">
        <v>3</v>
      </c>
      <c r="H2367" t="str">
        <f t="shared" si="40"/>
        <v>257583</v>
      </c>
      <c r="I2367" t="s">
        <v>2709</v>
      </c>
      <c r="J2367" t="s">
        <v>564</v>
      </c>
      <c r="K2367">
        <v>247</v>
      </c>
      <c r="L2367">
        <v>538111580</v>
      </c>
      <c r="M2367">
        <v>2</v>
      </c>
      <c r="N2367">
        <v>13540795</v>
      </c>
    </row>
    <row r="2368" spans="6:14" x14ac:dyDescent="0.2">
      <c r="F2368" s="3">
        <v>25758</v>
      </c>
      <c r="G2368">
        <v>4</v>
      </c>
      <c r="H2368" t="str">
        <f t="shared" si="40"/>
        <v>257584</v>
      </c>
      <c r="I2368" t="s">
        <v>2709</v>
      </c>
      <c r="J2368" t="s">
        <v>564</v>
      </c>
      <c r="K2368">
        <v>600</v>
      </c>
      <c r="L2368">
        <v>1805531940</v>
      </c>
      <c r="M2368">
        <v>35</v>
      </c>
      <c r="N2368">
        <v>220060610</v>
      </c>
    </row>
    <row r="2369" spans="6:14" x14ac:dyDescent="0.2">
      <c r="F2369" s="3">
        <v>25758</v>
      </c>
      <c r="G2369">
        <v>5</v>
      </c>
      <c r="H2369" t="str">
        <f t="shared" si="40"/>
        <v>257585</v>
      </c>
      <c r="I2369" t="s">
        <v>2709</v>
      </c>
      <c r="J2369" t="s">
        <v>564</v>
      </c>
      <c r="K2369">
        <v>1849</v>
      </c>
      <c r="L2369">
        <v>6885404465</v>
      </c>
      <c r="M2369">
        <v>131</v>
      </c>
      <c r="N2369">
        <v>1029495185</v>
      </c>
    </row>
    <row r="2370" spans="6:14" x14ac:dyDescent="0.2">
      <c r="F2370" s="3">
        <v>25769</v>
      </c>
      <c r="G2370">
        <v>0</v>
      </c>
      <c r="H2370" t="str">
        <f t="shared" si="40"/>
        <v>257690</v>
      </c>
      <c r="I2370" t="s">
        <v>2708</v>
      </c>
      <c r="J2370" t="s">
        <v>565</v>
      </c>
      <c r="K2370">
        <v>2</v>
      </c>
      <c r="L2370">
        <v>16739200</v>
      </c>
    </row>
    <row r="2371" spans="6:14" x14ac:dyDescent="0.2">
      <c r="F2371" s="3">
        <v>25769</v>
      </c>
      <c r="G2371">
        <v>1</v>
      </c>
      <c r="H2371" t="str">
        <f t="shared" ref="H2371:H2434" si="41">F2371&amp;G2371</f>
        <v>257691</v>
      </c>
      <c r="I2371" t="s">
        <v>2708</v>
      </c>
      <c r="J2371" t="s">
        <v>565</v>
      </c>
      <c r="K2371">
        <v>182</v>
      </c>
      <c r="L2371">
        <v>665075340</v>
      </c>
      <c r="M2371">
        <v>1</v>
      </c>
      <c r="N2371">
        <v>2389040</v>
      </c>
    </row>
    <row r="2372" spans="6:14" x14ac:dyDescent="0.2">
      <c r="F2372" s="3">
        <v>25769</v>
      </c>
      <c r="G2372">
        <v>2</v>
      </c>
      <c r="H2372" t="str">
        <f t="shared" si="41"/>
        <v>257692</v>
      </c>
      <c r="I2372" t="s">
        <v>2708</v>
      </c>
      <c r="J2372" t="s">
        <v>565</v>
      </c>
      <c r="K2372">
        <v>177</v>
      </c>
      <c r="L2372">
        <v>849203120</v>
      </c>
      <c r="M2372">
        <v>4</v>
      </c>
      <c r="N2372">
        <v>5552240</v>
      </c>
    </row>
    <row r="2373" spans="6:14" x14ac:dyDescent="0.2">
      <c r="F2373" s="3">
        <v>25769</v>
      </c>
      <c r="G2373">
        <v>3</v>
      </c>
      <c r="H2373" t="str">
        <f t="shared" si="41"/>
        <v>257693</v>
      </c>
      <c r="I2373" t="s">
        <v>2708</v>
      </c>
      <c r="J2373" t="s">
        <v>565</v>
      </c>
      <c r="K2373">
        <v>399</v>
      </c>
      <c r="L2373">
        <v>816265880</v>
      </c>
      <c r="M2373">
        <v>12</v>
      </c>
      <c r="N2373">
        <v>69680960</v>
      </c>
    </row>
    <row r="2374" spans="6:14" x14ac:dyDescent="0.2">
      <c r="F2374" s="3">
        <v>25769</v>
      </c>
      <c r="G2374">
        <v>4</v>
      </c>
      <c r="H2374" t="str">
        <f t="shared" si="41"/>
        <v>257694</v>
      </c>
      <c r="I2374" t="s">
        <v>2708</v>
      </c>
      <c r="J2374" t="s">
        <v>565</v>
      </c>
      <c r="K2374">
        <v>352</v>
      </c>
      <c r="L2374">
        <v>632351410</v>
      </c>
      <c r="M2374">
        <v>3</v>
      </c>
      <c r="N2374">
        <v>27163600</v>
      </c>
    </row>
    <row r="2375" spans="6:14" x14ac:dyDescent="0.2">
      <c r="F2375" s="3">
        <v>25769</v>
      </c>
      <c r="G2375">
        <v>5</v>
      </c>
      <c r="H2375" t="str">
        <f t="shared" si="41"/>
        <v>257695</v>
      </c>
      <c r="I2375" t="s">
        <v>2708</v>
      </c>
      <c r="J2375" t="s">
        <v>565</v>
      </c>
      <c r="K2375">
        <v>552</v>
      </c>
      <c r="L2375">
        <v>2352633360</v>
      </c>
      <c r="M2375">
        <v>12</v>
      </c>
      <c r="N2375">
        <v>28111760</v>
      </c>
    </row>
    <row r="2376" spans="6:14" x14ac:dyDescent="0.2">
      <c r="F2376" s="3">
        <v>25772</v>
      </c>
      <c r="G2376">
        <v>1</v>
      </c>
      <c r="H2376" t="str">
        <f t="shared" si="41"/>
        <v>257721</v>
      </c>
      <c r="I2376" t="s">
        <v>2708</v>
      </c>
      <c r="J2376" t="s">
        <v>566</v>
      </c>
      <c r="K2376">
        <v>149</v>
      </c>
      <c r="L2376">
        <v>536047750</v>
      </c>
    </row>
    <row r="2377" spans="6:14" x14ac:dyDescent="0.2">
      <c r="F2377" s="3">
        <v>25772</v>
      </c>
      <c r="G2377">
        <v>2</v>
      </c>
      <c r="H2377" t="str">
        <f t="shared" si="41"/>
        <v>257722</v>
      </c>
      <c r="I2377" t="s">
        <v>2708</v>
      </c>
      <c r="J2377" t="s">
        <v>566</v>
      </c>
      <c r="K2377">
        <v>306</v>
      </c>
      <c r="L2377">
        <v>1161988430</v>
      </c>
      <c r="M2377">
        <v>14</v>
      </c>
      <c r="N2377">
        <v>130000000</v>
      </c>
    </row>
    <row r="2378" spans="6:14" x14ac:dyDescent="0.2">
      <c r="F2378" s="3">
        <v>25772</v>
      </c>
      <c r="G2378">
        <v>3</v>
      </c>
      <c r="H2378" t="str">
        <f t="shared" si="41"/>
        <v>257723</v>
      </c>
      <c r="I2378" t="s">
        <v>2708</v>
      </c>
      <c r="J2378" t="s">
        <v>566</v>
      </c>
      <c r="K2378">
        <v>306</v>
      </c>
      <c r="L2378">
        <v>1092390290</v>
      </c>
      <c r="M2378">
        <v>13</v>
      </c>
      <c r="N2378">
        <v>112900800</v>
      </c>
    </row>
    <row r="2379" spans="6:14" x14ac:dyDescent="0.2">
      <c r="F2379" s="3">
        <v>25772</v>
      </c>
      <c r="G2379">
        <v>4</v>
      </c>
      <c r="H2379" t="str">
        <f t="shared" si="41"/>
        <v>257724</v>
      </c>
      <c r="I2379" t="s">
        <v>2708</v>
      </c>
      <c r="J2379" t="s">
        <v>566</v>
      </c>
      <c r="K2379">
        <v>172</v>
      </c>
      <c r="L2379">
        <v>859901130</v>
      </c>
      <c r="M2379">
        <v>11</v>
      </c>
      <c r="N2379">
        <v>70276480</v>
      </c>
    </row>
    <row r="2380" spans="6:14" x14ac:dyDescent="0.2">
      <c r="F2380" s="3">
        <v>25772</v>
      </c>
      <c r="G2380">
        <v>5</v>
      </c>
      <c r="H2380" t="str">
        <f t="shared" si="41"/>
        <v>257725</v>
      </c>
      <c r="I2380" t="s">
        <v>2708</v>
      </c>
      <c r="J2380" t="s">
        <v>566</v>
      </c>
      <c r="K2380">
        <v>391</v>
      </c>
      <c r="L2380">
        <v>816720000</v>
      </c>
      <c r="M2380">
        <v>5</v>
      </c>
      <c r="N2380">
        <v>40180560</v>
      </c>
    </row>
    <row r="2381" spans="6:14" x14ac:dyDescent="0.2">
      <c r="F2381" s="3">
        <v>25777</v>
      </c>
      <c r="G2381">
        <v>0</v>
      </c>
      <c r="H2381" t="str">
        <f t="shared" si="41"/>
        <v>257770</v>
      </c>
      <c r="I2381" t="s">
        <v>2710</v>
      </c>
      <c r="J2381" t="s">
        <v>567</v>
      </c>
      <c r="K2381">
        <v>9</v>
      </c>
      <c r="L2381">
        <v>5066190</v>
      </c>
    </row>
    <row r="2382" spans="6:14" x14ac:dyDescent="0.2">
      <c r="F2382" s="3">
        <v>25777</v>
      </c>
      <c r="G2382">
        <v>1</v>
      </c>
      <c r="H2382" t="str">
        <f t="shared" si="41"/>
        <v>257771</v>
      </c>
      <c r="I2382" t="s">
        <v>2710</v>
      </c>
      <c r="J2382" t="s">
        <v>567</v>
      </c>
      <c r="K2382">
        <v>101</v>
      </c>
      <c r="L2382">
        <v>99367160</v>
      </c>
    </row>
    <row r="2383" spans="6:14" x14ac:dyDescent="0.2">
      <c r="F2383" s="3">
        <v>25777</v>
      </c>
      <c r="G2383">
        <v>2</v>
      </c>
      <c r="H2383" t="str">
        <f t="shared" si="41"/>
        <v>257772</v>
      </c>
      <c r="I2383" t="s">
        <v>2710</v>
      </c>
      <c r="J2383" t="s">
        <v>567</v>
      </c>
      <c r="K2383">
        <v>38</v>
      </c>
      <c r="L2383">
        <v>30777470</v>
      </c>
    </row>
    <row r="2384" spans="6:14" x14ac:dyDescent="0.2">
      <c r="F2384" s="3">
        <v>25777</v>
      </c>
      <c r="G2384">
        <v>3</v>
      </c>
      <c r="H2384" t="str">
        <f t="shared" si="41"/>
        <v>257773</v>
      </c>
      <c r="I2384" t="s">
        <v>2710</v>
      </c>
      <c r="J2384" t="s">
        <v>567</v>
      </c>
      <c r="K2384">
        <v>88</v>
      </c>
      <c r="L2384">
        <v>72155640</v>
      </c>
    </row>
    <row r="2385" spans="6:14" x14ac:dyDescent="0.2">
      <c r="F2385" s="3">
        <v>25777</v>
      </c>
      <c r="G2385">
        <v>4</v>
      </c>
      <c r="H2385" t="str">
        <f t="shared" si="41"/>
        <v>257774</v>
      </c>
      <c r="I2385" t="s">
        <v>2710</v>
      </c>
      <c r="J2385" t="s">
        <v>567</v>
      </c>
      <c r="K2385">
        <v>68</v>
      </c>
      <c r="L2385">
        <v>57509760</v>
      </c>
      <c r="M2385">
        <v>1</v>
      </c>
      <c r="N2385">
        <v>849280</v>
      </c>
    </row>
    <row r="2386" spans="6:14" x14ac:dyDescent="0.2">
      <c r="F2386" s="3">
        <v>25777</v>
      </c>
      <c r="G2386">
        <v>5</v>
      </c>
      <c r="H2386" t="str">
        <f t="shared" si="41"/>
        <v>257775</v>
      </c>
      <c r="I2386" t="s">
        <v>2710</v>
      </c>
      <c r="J2386" t="s">
        <v>567</v>
      </c>
      <c r="K2386">
        <v>228</v>
      </c>
      <c r="L2386">
        <v>408233470</v>
      </c>
      <c r="M2386">
        <v>2</v>
      </c>
      <c r="N2386">
        <v>2248160</v>
      </c>
    </row>
    <row r="2387" spans="6:14" x14ac:dyDescent="0.2">
      <c r="F2387" s="3">
        <v>25779</v>
      </c>
      <c r="G2387">
        <v>0</v>
      </c>
      <c r="H2387" t="str">
        <f t="shared" si="41"/>
        <v>257790</v>
      </c>
      <c r="I2387" t="s">
        <v>2708</v>
      </c>
      <c r="J2387" t="s">
        <v>568</v>
      </c>
      <c r="K2387">
        <v>13</v>
      </c>
      <c r="L2387">
        <v>14220550</v>
      </c>
    </row>
    <row r="2388" spans="6:14" x14ac:dyDescent="0.2">
      <c r="F2388" s="3">
        <v>25779</v>
      </c>
      <c r="G2388">
        <v>1</v>
      </c>
      <c r="H2388" t="str">
        <f t="shared" si="41"/>
        <v>257791</v>
      </c>
      <c r="I2388" t="s">
        <v>2708</v>
      </c>
      <c r="J2388" t="s">
        <v>568</v>
      </c>
      <c r="K2388">
        <v>17</v>
      </c>
      <c r="L2388">
        <v>27212950</v>
      </c>
    </row>
    <row r="2389" spans="6:14" x14ac:dyDescent="0.2">
      <c r="F2389" s="3">
        <v>25779</v>
      </c>
      <c r="G2389">
        <v>2</v>
      </c>
      <c r="H2389" t="str">
        <f t="shared" si="41"/>
        <v>257792</v>
      </c>
      <c r="I2389" t="s">
        <v>2708</v>
      </c>
      <c r="J2389" t="s">
        <v>568</v>
      </c>
      <c r="K2389">
        <v>81</v>
      </c>
      <c r="L2389">
        <v>117130200</v>
      </c>
      <c r="M2389">
        <v>1</v>
      </c>
      <c r="N2389">
        <v>36481680</v>
      </c>
    </row>
    <row r="2390" spans="6:14" x14ac:dyDescent="0.2">
      <c r="F2390" s="3">
        <v>25779</v>
      </c>
      <c r="G2390">
        <v>3</v>
      </c>
      <c r="H2390" t="str">
        <f t="shared" si="41"/>
        <v>257793</v>
      </c>
      <c r="I2390" t="s">
        <v>2708</v>
      </c>
      <c r="J2390" t="s">
        <v>568</v>
      </c>
      <c r="K2390">
        <v>89</v>
      </c>
      <c r="L2390">
        <v>130182770</v>
      </c>
    </row>
    <row r="2391" spans="6:14" x14ac:dyDescent="0.2">
      <c r="F2391" s="3">
        <v>25779</v>
      </c>
      <c r="G2391">
        <v>4</v>
      </c>
      <c r="H2391" t="str">
        <f t="shared" si="41"/>
        <v>257794</v>
      </c>
      <c r="I2391" t="s">
        <v>2708</v>
      </c>
      <c r="J2391" t="s">
        <v>568</v>
      </c>
      <c r="K2391">
        <v>127</v>
      </c>
      <c r="L2391">
        <v>249628890</v>
      </c>
    </row>
    <row r="2392" spans="6:14" x14ac:dyDescent="0.2">
      <c r="F2392" s="3">
        <v>25779</v>
      </c>
      <c r="G2392">
        <v>5</v>
      </c>
      <c r="H2392" t="str">
        <f t="shared" si="41"/>
        <v>257795</v>
      </c>
      <c r="I2392" t="s">
        <v>2708</v>
      </c>
      <c r="J2392" t="s">
        <v>568</v>
      </c>
      <c r="K2392">
        <v>266</v>
      </c>
      <c r="L2392">
        <v>513607110</v>
      </c>
      <c r="M2392">
        <v>1</v>
      </c>
      <c r="N2392">
        <v>582080</v>
      </c>
    </row>
    <row r="2393" spans="6:14" x14ac:dyDescent="0.2">
      <c r="F2393" s="3">
        <v>25781</v>
      </c>
      <c r="G2393">
        <v>1</v>
      </c>
      <c r="H2393" t="str">
        <f t="shared" si="41"/>
        <v>257811</v>
      </c>
      <c r="I2393" t="s">
        <v>2709</v>
      </c>
      <c r="J2393" t="s">
        <v>569</v>
      </c>
      <c r="K2393">
        <v>118</v>
      </c>
      <c r="L2393">
        <v>59478925</v>
      </c>
    </row>
    <row r="2394" spans="6:14" x14ac:dyDescent="0.2">
      <c r="F2394" s="3">
        <v>25781</v>
      </c>
      <c r="G2394">
        <v>2</v>
      </c>
      <c r="H2394" t="str">
        <f t="shared" si="41"/>
        <v>257812</v>
      </c>
      <c r="I2394" t="s">
        <v>2709</v>
      </c>
      <c r="J2394" t="s">
        <v>569</v>
      </c>
      <c r="K2394">
        <v>21</v>
      </c>
      <c r="L2394">
        <v>23739380</v>
      </c>
    </row>
    <row r="2395" spans="6:14" x14ac:dyDescent="0.2">
      <c r="F2395" s="3">
        <v>25781</v>
      </c>
      <c r="G2395">
        <v>3</v>
      </c>
      <c r="H2395" t="str">
        <f t="shared" si="41"/>
        <v>257813</v>
      </c>
      <c r="I2395" t="s">
        <v>2709</v>
      </c>
      <c r="J2395" t="s">
        <v>569</v>
      </c>
      <c r="K2395">
        <v>44</v>
      </c>
      <c r="L2395">
        <v>35992200</v>
      </c>
    </row>
    <row r="2396" spans="6:14" x14ac:dyDescent="0.2">
      <c r="F2396" s="3">
        <v>25781</v>
      </c>
      <c r="G2396">
        <v>4</v>
      </c>
      <c r="H2396" t="str">
        <f t="shared" si="41"/>
        <v>257814</v>
      </c>
      <c r="I2396" t="s">
        <v>2709</v>
      </c>
      <c r="J2396" t="s">
        <v>569</v>
      </c>
      <c r="K2396">
        <v>94</v>
      </c>
      <c r="L2396">
        <v>61993425</v>
      </c>
    </row>
    <row r="2397" spans="6:14" x14ac:dyDescent="0.2">
      <c r="F2397" s="3">
        <v>25781</v>
      </c>
      <c r="G2397">
        <v>5</v>
      </c>
      <c r="H2397" t="str">
        <f t="shared" si="41"/>
        <v>257815</v>
      </c>
      <c r="I2397" t="s">
        <v>2709</v>
      </c>
      <c r="J2397" t="s">
        <v>569</v>
      </c>
      <c r="K2397">
        <v>148</v>
      </c>
      <c r="L2397">
        <v>104830690</v>
      </c>
      <c r="M2397">
        <v>5</v>
      </c>
      <c r="N2397">
        <v>12215055</v>
      </c>
    </row>
    <row r="2398" spans="6:14" x14ac:dyDescent="0.2">
      <c r="F2398" s="3">
        <v>25785</v>
      </c>
      <c r="G2398">
        <v>0</v>
      </c>
      <c r="H2398" t="str">
        <f t="shared" si="41"/>
        <v>257850</v>
      </c>
      <c r="I2398" t="s">
        <v>2709</v>
      </c>
      <c r="J2398" t="s">
        <v>570</v>
      </c>
      <c r="K2398">
        <v>1</v>
      </c>
      <c r="L2398">
        <v>6405400</v>
      </c>
    </row>
    <row r="2399" spans="6:14" x14ac:dyDescent="0.2">
      <c r="F2399" s="3">
        <v>25785</v>
      </c>
      <c r="G2399">
        <v>1</v>
      </c>
      <c r="H2399" t="str">
        <f t="shared" si="41"/>
        <v>257851</v>
      </c>
      <c r="I2399" t="s">
        <v>2709</v>
      </c>
      <c r="J2399" t="s">
        <v>570</v>
      </c>
      <c r="K2399">
        <v>168</v>
      </c>
      <c r="L2399">
        <v>2085479895</v>
      </c>
      <c r="M2399">
        <v>14</v>
      </c>
      <c r="N2399">
        <v>442975320</v>
      </c>
    </row>
    <row r="2400" spans="6:14" x14ac:dyDescent="0.2">
      <c r="F2400" s="3">
        <v>25785</v>
      </c>
      <c r="G2400">
        <v>2</v>
      </c>
      <c r="H2400" t="str">
        <f t="shared" si="41"/>
        <v>257852</v>
      </c>
      <c r="I2400" t="s">
        <v>2709</v>
      </c>
      <c r="J2400" t="s">
        <v>570</v>
      </c>
      <c r="K2400">
        <v>131</v>
      </c>
      <c r="L2400">
        <v>1748251215</v>
      </c>
      <c r="M2400">
        <v>5</v>
      </c>
      <c r="N2400">
        <v>136217705</v>
      </c>
    </row>
    <row r="2401" spans="6:14" x14ac:dyDescent="0.2">
      <c r="F2401" s="3">
        <v>25785</v>
      </c>
      <c r="G2401">
        <v>3</v>
      </c>
      <c r="H2401" t="str">
        <f t="shared" si="41"/>
        <v>257853</v>
      </c>
      <c r="I2401" t="s">
        <v>2709</v>
      </c>
      <c r="J2401" t="s">
        <v>570</v>
      </c>
      <c r="K2401">
        <v>161</v>
      </c>
      <c r="L2401">
        <v>2326030970</v>
      </c>
      <c r="M2401">
        <v>17</v>
      </c>
      <c r="N2401">
        <v>259765585</v>
      </c>
    </row>
    <row r="2402" spans="6:14" x14ac:dyDescent="0.2">
      <c r="F2402" s="3">
        <v>25785</v>
      </c>
      <c r="G2402">
        <v>4</v>
      </c>
      <c r="H2402" t="str">
        <f t="shared" si="41"/>
        <v>257854</v>
      </c>
      <c r="I2402" t="s">
        <v>2709</v>
      </c>
      <c r="J2402" t="s">
        <v>570</v>
      </c>
      <c r="K2402">
        <v>249</v>
      </c>
      <c r="L2402">
        <v>2495773335</v>
      </c>
      <c r="M2402">
        <v>10</v>
      </c>
      <c r="N2402">
        <v>172007410</v>
      </c>
    </row>
    <row r="2403" spans="6:14" x14ac:dyDescent="0.2">
      <c r="F2403" s="3">
        <v>25785</v>
      </c>
      <c r="G2403">
        <v>5</v>
      </c>
      <c r="H2403" t="str">
        <f t="shared" si="41"/>
        <v>257855</v>
      </c>
      <c r="I2403" t="s">
        <v>2709</v>
      </c>
      <c r="J2403" t="s">
        <v>570</v>
      </c>
      <c r="K2403">
        <v>475</v>
      </c>
      <c r="L2403">
        <v>5905978625</v>
      </c>
      <c r="M2403">
        <v>53</v>
      </c>
      <c r="N2403">
        <v>790457540</v>
      </c>
    </row>
    <row r="2404" spans="6:14" x14ac:dyDescent="0.2">
      <c r="F2404" s="3">
        <v>25793</v>
      </c>
      <c r="G2404">
        <v>1</v>
      </c>
      <c r="H2404" t="str">
        <f t="shared" si="41"/>
        <v>257931</v>
      </c>
      <c r="I2404" t="s">
        <v>2709</v>
      </c>
      <c r="J2404" t="s">
        <v>571</v>
      </c>
      <c r="K2404">
        <v>29</v>
      </c>
      <c r="L2404">
        <v>51881400</v>
      </c>
    </row>
    <row r="2405" spans="6:14" x14ac:dyDescent="0.2">
      <c r="F2405" s="3">
        <v>25793</v>
      </c>
      <c r="G2405">
        <v>2</v>
      </c>
      <c r="H2405" t="str">
        <f t="shared" si="41"/>
        <v>257932</v>
      </c>
      <c r="I2405" t="s">
        <v>2709</v>
      </c>
      <c r="J2405" t="s">
        <v>571</v>
      </c>
      <c r="K2405">
        <v>111</v>
      </c>
      <c r="L2405">
        <v>37856105</v>
      </c>
    </row>
    <row r="2406" spans="6:14" x14ac:dyDescent="0.2">
      <c r="F2406" s="3">
        <v>25793</v>
      </c>
      <c r="G2406">
        <v>3</v>
      </c>
      <c r="H2406" t="str">
        <f t="shared" si="41"/>
        <v>257933</v>
      </c>
      <c r="I2406" t="s">
        <v>2709</v>
      </c>
      <c r="J2406" t="s">
        <v>571</v>
      </c>
      <c r="K2406">
        <v>12</v>
      </c>
      <c r="L2406">
        <v>15611580</v>
      </c>
    </row>
    <row r="2407" spans="6:14" x14ac:dyDescent="0.2">
      <c r="F2407" s="3">
        <v>25793</v>
      </c>
      <c r="G2407">
        <v>4</v>
      </c>
      <c r="H2407" t="str">
        <f t="shared" si="41"/>
        <v>257934</v>
      </c>
      <c r="I2407" t="s">
        <v>2709</v>
      </c>
      <c r="J2407" t="s">
        <v>571</v>
      </c>
      <c r="K2407">
        <v>57</v>
      </c>
      <c r="L2407">
        <v>107132630</v>
      </c>
      <c r="M2407">
        <v>1</v>
      </c>
      <c r="N2407">
        <v>736875</v>
      </c>
    </row>
    <row r="2408" spans="6:14" x14ac:dyDescent="0.2">
      <c r="F2408" s="3">
        <v>25793</v>
      </c>
      <c r="G2408">
        <v>5</v>
      </c>
      <c r="H2408" t="str">
        <f t="shared" si="41"/>
        <v>257935</v>
      </c>
      <c r="I2408" t="s">
        <v>2709</v>
      </c>
      <c r="J2408" t="s">
        <v>571</v>
      </c>
      <c r="K2408">
        <v>89</v>
      </c>
      <c r="L2408">
        <v>126251875</v>
      </c>
    </row>
    <row r="2409" spans="6:14" x14ac:dyDescent="0.2">
      <c r="F2409" s="3">
        <v>25797</v>
      </c>
      <c r="G2409">
        <v>0</v>
      </c>
      <c r="H2409" t="str">
        <f t="shared" si="41"/>
        <v>257970</v>
      </c>
      <c r="I2409" t="s">
        <v>2708</v>
      </c>
      <c r="J2409" t="s">
        <v>572</v>
      </c>
      <c r="K2409">
        <v>14</v>
      </c>
      <c r="L2409">
        <v>35489320</v>
      </c>
    </row>
    <row r="2410" spans="6:14" x14ac:dyDescent="0.2">
      <c r="F2410" s="3">
        <v>25797</v>
      </c>
      <c r="G2410">
        <v>1</v>
      </c>
      <c r="H2410" t="str">
        <f t="shared" si="41"/>
        <v>257971</v>
      </c>
      <c r="I2410" t="s">
        <v>2708</v>
      </c>
      <c r="J2410" t="s">
        <v>572</v>
      </c>
      <c r="K2410">
        <v>5</v>
      </c>
      <c r="L2410">
        <v>30163800</v>
      </c>
      <c r="M2410">
        <v>3</v>
      </c>
      <c r="N2410">
        <v>5062640</v>
      </c>
    </row>
    <row r="2411" spans="6:14" x14ac:dyDescent="0.2">
      <c r="F2411" s="3">
        <v>25797</v>
      </c>
      <c r="G2411">
        <v>2</v>
      </c>
      <c r="H2411" t="str">
        <f t="shared" si="41"/>
        <v>257972</v>
      </c>
      <c r="I2411" t="s">
        <v>2708</v>
      </c>
      <c r="J2411" t="s">
        <v>572</v>
      </c>
      <c r="K2411">
        <v>41</v>
      </c>
      <c r="L2411">
        <v>94562200</v>
      </c>
    </row>
    <row r="2412" spans="6:14" x14ac:dyDescent="0.2">
      <c r="F2412" s="3">
        <v>25797</v>
      </c>
      <c r="G2412">
        <v>3</v>
      </c>
      <c r="H2412" t="str">
        <f t="shared" si="41"/>
        <v>257973</v>
      </c>
      <c r="I2412" t="s">
        <v>2708</v>
      </c>
      <c r="J2412" t="s">
        <v>572</v>
      </c>
      <c r="K2412">
        <v>39</v>
      </c>
      <c r="L2412">
        <v>90272340</v>
      </c>
      <c r="M2412">
        <v>2</v>
      </c>
      <c r="N2412">
        <v>6698480</v>
      </c>
    </row>
    <row r="2413" spans="6:14" x14ac:dyDescent="0.2">
      <c r="F2413" s="3">
        <v>25797</v>
      </c>
      <c r="G2413">
        <v>4</v>
      </c>
      <c r="H2413" t="str">
        <f t="shared" si="41"/>
        <v>257974</v>
      </c>
      <c r="I2413" t="s">
        <v>2708</v>
      </c>
      <c r="J2413" t="s">
        <v>572</v>
      </c>
      <c r="K2413">
        <v>53</v>
      </c>
      <c r="L2413">
        <v>75644280</v>
      </c>
    </row>
    <row r="2414" spans="6:14" x14ac:dyDescent="0.2">
      <c r="F2414" s="3">
        <v>25797</v>
      </c>
      <c r="G2414">
        <v>5</v>
      </c>
      <c r="H2414" t="str">
        <f t="shared" si="41"/>
        <v>257975</v>
      </c>
      <c r="I2414" t="s">
        <v>2708</v>
      </c>
      <c r="J2414" t="s">
        <v>572</v>
      </c>
      <c r="K2414">
        <v>38</v>
      </c>
      <c r="L2414">
        <v>61905180</v>
      </c>
    </row>
    <row r="2415" spans="6:14" x14ac:dyDescent="0.2">
      <c r="F2415" s="3">
        <v>25799</v>
      </c>
      <c r="G2415">
        <v>1</v>
      </c>
      <c r="H2415" t="str">
        <f t="shared" si="41"/>
        <v>257991</v>
      </c>
      <c r="I2415" t="s">
        <v>2712</v>
      </c>
      <c r="J2415" t="s">
        <v>573</v>
      </c>
      <c r="K2415">
        <v>131</v>
      </c>
      <c r="L2415">
        <v>621549750</v>
      </c>
      <c r="M2415">
        <v>3</v>
      </c>
      <c r="N2415">
        <v>72625950</v>
      </c>
    </row>
    <row r="2416" spans="6:14" x14ac:dyDescent="0.2">
      <c r="F2416" s="3">
        <v>25799</v>
      </c>
      <c r="G2416">
        <v>2</v>
      </c>
      <c r="H2416" t="str">
        <f t="shared" si="41"/>
        <v>257992</v>
      </c>
      <c r="I2416" t="s">
        <v>2712</v>
      </c>
      <c r="J2416" t="s">
        <v>573</v>
      </c>
      <c r="K2416">
        <v>182</v>
      </c>
      <c r="L2416">
        <v>1060473270</v>
      </c>
      <c r="M2416">
        <v>10</v>
      </c>
      <c r="N2416">
        <v>198081270</v>
      </c>
    </row>
    <row r="2417" spans="6:14" x14ac:dyDescent="0.2">
      <c r="F2417" s="3">
        <v>25799</v>
      </c>
      <c r="G2417">
        <v>3</v>
      </c>
      <c r="H2417" t="str">
        <f t="shared" si="41"/>
        <v>257993</v>
      </c>
      <c r="I2417" t="s">
        <v>2712</v>
      </c>
      <c r="J2417" t="s">
        <v>573</v>
      </c>
      <c r="K2417">
        <v>239</v>
      </c>
      <c r="L2417">
        <v>1630258580</v>
      </c>
      <c r="M2417">
        <v>16</v>
      </c>
      <c r="N2417">
        <v>293919390</v>
      </c>
    </row>
    <row r="2418" spans="6:14" x14ac:dyDescent="0.2">
      <c r="F2418" s="3">
        <v>25799</v>
      </c>
      <c r="G2418">
        <v>4</v>
      </c>
      <c r="H2418" t="str">
        <f t="shared" si="41"/>
        <v>257994</v>
      </c>
      <c r="I2418" t="s">
        <v>2712</v>
      </c>
      <c r="J2418" t="s">
        <v>573</v>
      </c>
      <c r="K2418">
        <v>339</v>
      </c>
      <c r="L2418">
        <v>1872000470</v>
      </c>
      <c r="M2418">
        <v>16</v>
      </c>
      <c r="N2418">
        <v>223687260</v>
      </c>
    </row>
    <row r="2419" spans="6:14" x14ac:dyDescent="0.2">
      <c r="F2419" s="3">
        <v>25799</v>
      </c>
      <c r="G2419">
        <v>5</v>
      </c>
      <c r="H2419" t="str">
        <f t="shared" si="41"/>
        <v>257995</v>
      </c>
      <c r="I2419" t="s">
        <v>2712</v>
      </c>
      <c r="J2419" t="s">
        <v>573</v>
      </c>
      <c r="K2419">
        <v>38</v>
      </c>
      <c r="L2419">
        <v>341328330</v>
      </c>
      <c r="M2419">
        <v>50</v>
      </c>
      <c r="N2419">
        <v>325733130</v>
      </c>
    </row>
    <row r="2420" spans="6:14" x14ac:dyDescent="0.2">
      <c r="F2420" s="3">
        <v>25805</v>
      </c>
      <c r="G2420">
        <v>1</v>
      </c>
      <c r="H2420" t="str">
        <f t="shared" si="41"/>
        <v>258051</v>
      </c>
      <c r="I2420" t="s">
        <v>2710</v>
      </c>
      <c r="J2420" t="s">
        <v>574</v>
      </c>
      <c r="K2420">
        <v>13</v>
      </c>
      <c r="L2420">
        <v>16222630</v>
      </c>
    </row>
    <row r="2421" spans="6:14" x14ac:dyDescent="0.2">
      <c r="F2421" s="3">
        <v>25805</v>
      </c>
      <c r="G2421">
        <v>2</v>
      </c>
      <c r="H2421" t="str">
        <f t="shared" si="41"/>
        <v>258052</v>
      </c>
      <c r="I2421" t="s">
        <v>2710</v>
      </c>
      <c r="J2421" t="s">
        <v>574</v>
      </c>
      <c r="K2421">
        <v>32</v>
      </c>
      <c r="L2421">
        <v>17270450</v>
      </c>
    </row>
    <row r="2422" spans="6:14" x14ac:dyDescent="0.2">
      <c r="F2422" s="3">
        <v>25805</v>
      </c>
      <c r="G2422">
        <v>3</v>
      </c>
      <c r="H2422" t="str">
        <f t="shared" si="41"/>
        <v>258053</v>
      </c>
      <c r="I2422" t="s">
        <v>2710</v>
      </c>
      <c r="J2422" t="s">
        <v>574</v>
      </c>
      <c r="K2422">
        <v>27</v>
      </c>
      <c r="L2422">
        <v>19197590</v>
      </c>
    </row>
    <row r="2423" spans="6:14" x14ac:dyDescent="0.2">
      <c r="F2423" s="3">
        <v>25805</v>
      </c>
      <c r="G2423">
        <v>4</v>
      </c>
      <c r="H2423" t="str">
        <f t="shared" si="41"/>
        <v>258054</v>
      </c>
      <c r="I2423" t="s">
        <v>2710</v>
      </c>
      <c r="J2423" t="s">
        <v>574</v>
      </c>
      <c r="K2423">
        <v>33</v>
      </c>
      <c r="L2423">
        <v>44039700</v>
      </c>
      <c r="M2423">
        <v>3</v>
      </c>
      <c r="N2423">
        <v>4412720</v>
      </c>
    </row>
    <row r="2424" spans="6:14" x14ac:dyDescent="0.2">
      <c r="F2424" s="3">
        <v>25805</v>
      </c>
      <c r="G2424">
        <v>5</v>
      </c>
      <c r="H2424" t="str">
        <f t="shared" si="41"/>
        <v>258055</v>
      </c>
      <c r="I2424" t="s">
        <v>2710</v>
      </c>
      <c r="J2424" t="s">
        <v>574</v>
      </c>
      <c r="K2424">
        <v>95</v>
      </c>
      <c r="L2424">
        <v>69238340</v>
      </c>
      <c r="M2424">
        <v>6</v>
      </c>
      <c r="N2424">
        <v>14762620</v>
      </c>
    </row>
    <row r="2425" spans="6:14" x14ac:dyDescent="0.2">
      <c r="F2425" s="3">
        <v>25807</v>
      </c>
      <c r="G2425">
        <v>0</v>
      </c>
      <c r="H2425" t="str">
        <f t="shared" si="41"/>
        <v>258070</v>
      </c>
      <c r="I2425" t="s">
        <v>2710</v>
      </c>
      <c r="J2425" t="s">
        <v>575</v>
      </c>
      <c r="K2425">
        <v>10</v>
      </c>
      <c r="L2425">
        <v>12401910</v>
      </c>
    </row>
    <row r="2426" spans="6:14" x14ac:dyDescent="0.2">
      <c r="F2426" s="3">
        <v>25807</v>
      </c>
      <c r="G2426">
        <v>1</v>
      </c>
      <c r="H2426" t="str">
        <f t="shared" si="41"/>
        <v>258071</v>
      </c>
      <c r="I2426" t="s">
        <v>2710</v>
      </c>
      <c r="J2426" t="s">
        <v>575</v>
      </c>
      <c r="K2426">
        <v>11</v>
      </c>
      <c r="L2426">
        <v>4326540</v>
      </c>
    </row>
    <row r="2427" spans="6:14" x14ac:dyDescent="0.2">
      <c r="F2427" s="3">
        <v>25807</v>
      </c>
      <c r="G2427">
        <v>2</v>
      </c>
      <c r="H2427" t="str">
        <f t="shared" si="41"/>
        <v>258072</v>
      </c>
      <c r="I2427" t="s">
        <v>2710</v>
      </c>
      <c r="J2427" t="s">
        <v>575</v>
      </c>
      <c r="K2427">
        <v>61</v>
      </c>
      <c r="L2427">
        <v>29082820</v>
      </c>
    </row>
    <row r="2428" spans="6:14" x14ac:dyDescent="0.2">
      <c r="F2428" s="3">
        <v>25807</v>
      </c>
      <c r="G2428">
        <v>3</v>
      </c>
      <c r="H2428" t="str">
        <f t="shared" si="41"/>
        <v>258073</v>
      </c>
      <c r="I2428" t="s">
        <v>2710</v>
      </c>
      <c r="J2428" t="s">
        <v>575</v>
      </c>
      <c r="K2428">
        <v>37</v>
      </c>
      <c r="L2428">
        <v>19124770</v>
      </c>
    </row>
    <row r="2429" spans="6:14" x14ac:dyDescent="0.2">
      <c r="F2429" s="3">
        <v>25807</v>
      </c>
      <c r="G2429">
        <v>4</v>
      </c>
      <c r="H2429" t="str">
        <f t="shared" si="41"/>
        <v>258074</v>
      </c>
      <c r="I2429" t="s">
        <v>2710</v>
      </c>
      <c r="J2429" t="s">
        <v>575</v>
      </c>
      <c r="K2429">
        <v>51</v>
      </c>
      <c r="L2429">
        <v>48603260</v>
      </c>
    </row>
    <row r="2430" spans="6:14" x14ac:dyDescent="0.2">
      <c r="F2430" s="3">
        <v>25807</v>
      </c>
      <c r="G2430">
        <v>5</v>
      </c>
      <c r="H2430" t="str">
        <f t="shared" si="41"/>
        <v>258075</v>
      </c>
      <c r="I2430" t="s">
        <v>2710</v>
      </c>
      <c r="J2430" t="s">
        <v>575</v>
      </c>
      <c r="K2430">
        <v>66</v>
      </c>
      <c r="L2430">
        <v>66851240</v>
      </c>
      <c r="M2430">
        <v>1</v>
      </c>
      <c r="N2430">
        <v>800800</v>
      </c>
    </row>
    <row r="2431" spans="6:14" x14ac:dyDescent="0.2">
      <c r="F2431" s="3">
        <v>25815</v>
      </c>
      <c r="G2431">
        <v>0</v>
      </c>
      <c r="H2431" t="str">
        <f t="shared" si="41"/>
        <v>258150</v>
      </c>
      <c r="I2431" t="s">
        <v>2708</v>
      </c>
      <c r="J2431" t="s">
        <v>576</v>
      </c>
      <c r="K2431">
        <v>10</v>
      </c>
      <c r="L2431">
        <v>67828860</v>
      </c>
    </row>
    <row r="2432" spans="6:14" x14ac:dyDescent="0.2">
      <c r="F2432" s="3">
        <v>25815</v>
      </c>
      <c r="G2432">
        <v>1</v>
      </c>
      <c r="H2432" t="str">
        <f t="shared" si="41"/>
        <v>258151</v>
      </c>
      <c r="I2432" t="s">
        <v>2708</v>
      </c>
      <c r="J2432" t="s">
        <v>576</v>
      </c>
      <c r="K2432">
        <v>283</v>
      </c>
      <c r="L2432">
        <v>576276670</v>
      </c>
      <c r="M2432">
        <v>2</v>
      </c>
      <c r="N2432">
        <v>39576640</v>
      </c>
    </row>
    <row r="2433" spans="6:14" x14ac:dyDescent="0.2">
      <c r="F2433" s="3">
        <v>25815</v>
      </c>
      <c r="G2433">
        <v>2</v>
      </c>
      <c r="H2433" t="str">
        <f t="shared" si="41"/>
        <v>258152</v>
      </c>
      <c r="I2433" t="s">
        <v>2708</v>
      </c>
      <c r="J2433" t="s">
        <v>576</v>
      </c>
      <c r="K2433">
        <v>535</v>
      </c>
      <c r="L2433">
        <v>772533340</v>
      </c>
      <c r="M2433">
        <v>5</v>
      </c>
      <c r="N2433">
        <v>42460320</v>
      </c>
    </row>
    <row r="2434" spans="6:14" x14ac:dyDescent="0.2">
      <c r="F2434" s="3">
        <v>25815</v>
      </c>
      <c r="G2434">
        <v>3</v>
      </c>
      <c r="H2434" t="str">
        <f t="shared" si="41"/>
        <v>258153</v>
      </c>
      <c r="I2434" t="s">
        <v>2708</v>
      </c>
      <c r="J2434" t="s">
        <v>576</v>
      </c>
      <c r="K2434">
        <v>606</v>
      </c>
      <c r="L2434">
        <v>1034791500</v>
      </c>
      <c r="M2434">
        <v>7</v>
      </c>
      <c r="N2434">
        <v>63662160</v>
      </c>
    </row>
    <row r="2435" spans="6:14" x14ac:dyDescent="0.2">
      <c r="F2435" s="3">
        <v>25815</v>
      </c>
      <c r="G2435">
        <v>4</v>
      </c>
      <c r="H2435" t="str">
        <f t="shared" ref="H2435:H2498" si="42">F2435&amp;G2435</f>
        <v>258154</v>
      </c>
      <c r="I2435" t="s">
        <v>2708</v>
      </c>
      <c r="J2435" t="s">
        <v>576</v>
      </c>
      <c r="K2435">
        <v>720</v>
      </c>
      <c r="L2435">
        <v>1730351620</v>
      </c>
      <c r="M2435">
        <v>8</v>
      </c>
      <c r="N2435">
        <v>136650400</v>
      </c>
    </row>
    <row r="2436" spans="6:14" x14ac:dyDescent="0.2">
      <c r="F2436" s="3">
        <v>25815</v>
      </c>
      <c r="G2436">
        <v>5</v>
      </c>
      <c r="H2436" t="str">
        <f t="shared" si="42"/>
        <v>258155</v>
      </c>
      <c r="I2436" t="s">
        <v>2708</v>
      </c>
      <c r="J2436" t="s">
        <v>576</v>
      </c>
      <c r="K2436">
        <v>1103</v>
      </c>
      <c r="L2436">
        <v>3299956150</v>
      </c>
      <c r="M2436">
        <v>106</v>
      </c>
      <c r="N2436">
        <v>1524277360</v>
      </c>
    </row>
    <row r="2437" spans="6:14" x14ac:dyDescent="0.2">
      <c r="F2437" s="3">
        <v>25817</v>
      </c>
      <c r="G2437">
        <v>0</v>
      </c>
      <c r="H2437" t="str">
        <f t="shared" si="42"/>
        <v>258170</v>
      </c>
      <c r="I2437" t="s">
        <v>2706</v>
      </c>
      <c r="J2437" t="s">
        <v>577</v>
      </c>
      <c r="K2437">
        <v>13</v>
      </c>
      <c r="L2437">
        <v>55887300</v>
      </c>
      <c r="M2437">
        <v>20</v>
      </c>
      <c r="N2437">
        <v>1854400</v>
      </c>
    </row>
    <row r="2438" spans="6:14" x14ac:dyDescent="0.2">
      <c r="F2438" s="3">
        <v>25817</v>
      </c>
      <c r="G2438">
        <v>1</v>
      </c>
      <c r="H2438" t="str">
        <f t="shared" si="42"/>
        <v>258171</v>
      </c>
      <c r="I2438" t="s">
        <v>2706</v>
      </c>
      <c r="J2438" t="s">
        <v>577</v>
      </c>
      <c r="K2438">
        <v>88</v>
      </c>
      <c r="L2438">
        <v>1678912610</v>
      </c>
    </row>
    <row r="2439" spans="6:14" x14ac:dyDescent="0.2">
      <c r="F2439" s="3">
        <v>25817</v>
      </c>
      <c r="G2439">
        <v>2</v>
      </c>
      <c r="H2439" t="str">
        <f t="shared" si="42"/>
        <v>258172</v>
      </c>
      <c r="I2439" t="s">
        <v>2706</v>
      </c>
      <c r="J2439" t="s">
        <v>577</v>
      </c>
      <c r="K2439">
        <v>761</v>
      </c>
      <c r="L2439">
        <v>1327635045</v>
      </c>
    </row>
    <row r="2440" spans="6:14" x14ac:dyDescent="0.2">
      <c r="F2440" s="3">
        <v>25817</v>
      </c>
      <c r="G2440">
        <v>3</v>
      </c>
      <c r="H2440" t="str">
        <f t="shared" si="42"/>
        <v>258173</v>
      </c>
      <c r="I2440" t="s">
        <v>2706</v>
      </c>
      <c r="J2440" t="s">
        <v>577</v>
      </c>
      <c r="K2440">
        <v>565</v>
      </c>
      <c r="L2440">
        <v>2514111910</v>
      </c>
      <c r="M2440">
        <v>3</v>
      </c>
      <c r="N2440">
        <v>123216075</v>
      </c>
    </row>
    <row r="2441" spans="6:14" x14ac:dyDescent="0.2">
      <c r="F2441" s="3">
        <v>25817</v>
      </c>
      <c r="G2441">
        <v>4</v>
      </c>
      <c r="H2441" t="str">
        <f t="shared" si="42"/>
        <v>258174</v>
      </c>
      <c r="I2441" t="s">
        <v>2706</v>
      </c>
      <c r="J2441" t="s">
        <v>577</v>
      </c>
      <c r="K2441">
        <v>1875</v>
      </c>
      <c r="L2441">
        <v>5123842560</v>
      </c>
      <c r="M2441">
        <v>21</v>
      </c>
      <c r="N2441">
        <v>553568350</v>
      </c>
    </row>
    <row r="2442" spans="6:14" x14ac:dyDescent="0.2">
      <c r="F2442" s="3">
        <v>25817</v>
      </c>
      <c r="G2442">
        <v>5</v>
      </c>
      <c r="H2442" t="str">
        <f t="shared" si="42"/>
        <v>258175</v>
      </c>
      <c r="I2442" t="s">
        <v>2706</v>
      </c>
      <c r="J2442" t="s">
        <v>577</v>
      </c>
      <c r="K2442">
        <v>844</v>
      </c>
      <c r="L2442">
        <v>6065553640</v>
      </c>
      <c r="M2442">
        <v>55</v>
      </c>
      <c r="N2442">
        <v>1265329100</v>
      </c>
    </row>
    <row r="2443" spans="6:14" x14ac:dyDescent="0.2">
      <c r="F2443" s="3">
        <v>25823</v>
      </c>
      <c r="G2443">
        <v>1</v>
      </c>
      <c r="H2443" t="str">
        <f t="shared" si="42"/>
        <v>258231</v>
      </c>
      <c r="I2443" t="s">
        <v>2710</v>
      </c>
      <c r="J2443" t="s">
        <v>578</v>
      </c>
      <c r="K2443">
        <v>65</v>
      </c>
      <c r="L2443">
        <v>11578710</v>
      </c>
    </row>
    <row r="2444" spans="6:14" x14ac:dyDescent="0.2">
      <c r="F2444" s="3">
        <v>25823</v>
      </c>
      <c r="G2444">
        <v>2</v>
      </c>
      <c r="H2444" t="str">
        <f t="shared" si="42"/>
        <v>258232</v>
      </c>
      <c r="I2444" t="s">
        <v>2710</v>
      </c>
      <c r="J2444" t="s">
        <v>578</v>
      </c>
      <c r="K2444">
        <v>18</v>
      </c>
      <c r="L2444">
        <v>8396580</v>
      </c>
    </row>
    <row r="2445" spans="6:14" x14ac:dyDescent="0.2">
      <c r="F2445" s="3">
        <v>25823</v>
      </c>
      <c r="G2445">
        <v>3</v>
      </c>
      <c r="H2445" t="str">
        <f t="shared" si="42"/>
        <v>258233</v>
      </c>
      <c r="I2445" t="s">
        <v>2710</v>
      </c>
      <c r="J2445" t="s">
        <v>578</v>
      </c>
      <c r="K2445">
        <v>48</v>
      </c>
      <c r="L2445">
        <v>4372140</v>
      </c>
    </row>
    <row r="2446" spans="6:14" x14ac:dyDescent="0.2">
      <c r="F2446" s="3">
        <v>25823</v>
      </c>
      <c r="G2446">
        <v>4</v>
      </c>
      <c r="H2446" t="str">
        <f t="shared" si="42"/>
        <v>258234</v>
      </c>
      <c r="I2446" t="s">
        <v>2710</v>
      </c>
      <c r="J2446" t="s">
        <v>578</v>
      </c>
      <c r="K2446">
        <v>2</v>
      </c>
      <c r="L2446">
        <v>869930</v>
      </c>
    </row>
    <row r="2447" spans="6:14" x14ac:dyDescent="0.2">
      <c r="F2447" s="3">
        <v>25823</v>
      </c>
      <c r="G2447">
        <v>5</v>
      </c>
      <c r="H2447" t="str">
        <f t="shared" si="42"/>
        <v>258235</v>
      </c>
      <c r="I2447" t="s">
        <v>2710</v>
      </c>
      <c r="J2447" t="s">
        <v>578</v>
      </c>
      <c r="K2447">
        <v>78</v>
      </c>
      <c r="L2447">
        <v>37012970</v>
      </c>
      <c r="M2447">
        <v>1</v>
      </c>
      <c r="N2447">
        <v>308800</v>
      </c>
    </row>
    <row r="2448" spans="6:14" x14ac:dyDescent="0.2">
      <c r="F2448" s="3">
        <v>25839</v>
      </c>
      <c r="G2448">
        <v>1</v>
      </c>
      <c r="H2448" t="str">
        <f t="shared" si="42"/>
        <v>258391</v>
      </c>
      <c r="I2448" t="s">
        <v>2710</v>
      </c>
      <c r="J2448" t="s">
        <v>579</v>
      </c>
      <c r="K2448">
        <v>45</v>
      </c>
      <c r="L2448">
        <v>16913265</v>
      </c>
    </row>
    <row r="2449" spans="6:14" x14ac:dyDescent="0.2">
      <c r="F2449" s="3">
        <v>25839</v>
      </c>
      <c r="G2449">
        <v>2</v>
      </c>
      <c r="H2449" t="str">
        <f t="shared" si="42"/>
        <v>258392</v>
      </c>
      <c r="I2449" t="s">
        <v>2710</v>
      </c>
      <c r="J2449" t="s">
        <v>579</v>
      </c>
      <c r="K2449">
        <v>18</v>
      </c>
      <c r="L2449">
        <v>14015520</v>
      </c>
      <c r="M2449">
        <v>1</v>
      </c>
      <c r="N2449">
        <v>15276240</v>
      </c>
    </row>
    <row r="2450" spans="6:14" x14ac:dyDescent="0.2">
      <c r="F2450" s="3">
        <v>25839</v>
      </c>
      <c r="G2450">
        <v>3</v>
      </c>
      <c r="H2450" t="str">
        <f t="shared" si="42"/>
        <v>258393</v>
      </c>
      <c r="I2450" t="s">
        <v>2710</v>
      </c>
      <c r="J2450" t="s">
        <v>579</v>
      </c>
      <c r="K2450">
        <v>10</v>
      </c>
      <c r="L2450">
        <v>5590010</v>
      </c>
    </row>
    <row r="2451" spans="6:14" x14ac:dyDescent="0.2">
      <c r="F2451" s="3">
        <v>25839</v>
      </c>
      <c r="G2451">
        <v>4</v>
      </c>
      <c r="H2451" t="str">
        <f t="shared" si="42"/>
        <v>258394</v>
      </c>
      <c r="I2451" t="s">
        <v>2710</v>
      </c>
      <c r="J2451" t="s">
        <v>579</v>
      </c>
      <c r="K2451">
        <v>42</v>
      </c>
      <c r="L2451">
        <v>34693640</v>
      </c>
      <c r="M2451">
        <v>1</v>
      </c>
      <c r="N2451">
        <v>158160</v>
      </c>
    </row>
    <row r="2452" spans="6:14" x14ac:dyDescent="0.2">
      <c r="F2452" s="3">
        <v>25839</v>
      </c>
      <c r="G2452">
        <v>5</v>
      </c>
      <c r="H2452" t="str">
        <f t="shared" si="42"/>
        <v>258395</v>
      </c>
      <c r="I2452" t="s">
        <v>2710</v>
      </c>
      <c r="J2452" t="s">
        <v>579</v>
      </c>
      <c r="K2452">
        <v>83</v>
      </c>
      <c r="L2452">
        <v>48325910</v>
      </c>
      <c r="M2452">
        <v>2</v>
      </c>
      <c r="N2452">
        <v>1811520</v>
      </c>
    </row>
    <row r="2453" spans="6:14" x14ac:dyDescent="0.2">
      <c r="F2453" s="3">
        <v>25841</v>
      </c>
      <c r="G2453">
        <v>1</v>
      </c>
      <c r="H2453" t="str">
        <f t="shared" si="42"/>
        <v>258411</v>
      </c>
      <c r="I2453" t="s">
        <v>2710</v>
      </c>
      <c r="J2453" t="s">
        <v>580</v>
      </c>
      <c r="K2453">
        <v>35</v>
      </c>
      <c r="L2453">
        <v>15143060</v>
      </c>
    </row>
    <row r="2454" spans="6:14" x14ac:dyDescent="0.2">
      <c r="F2454" s="3">
        <v>25841</v>
      </c>
      <c r="G2454">
        <v>2</v>
      </c>
      <c r="H2454" t="str">
        <f t="shared" si="42"/>
        <v>258412</v>
      </c>
      <c r="I2454" t="s">
        <v>2710</v>
      </c>
      <c r="J2454" t="s">
        <v>580</v>
      </c>
      <c r="K2454">
        <v>40</v>
      </c>
      <c r="L2454">
        <v>27134210</v>
      </c>
    </row>
    <row r="2455" spans="6:14" x14ac:dyDescent="0.2">
      <c r="F2455" s="3">
        <v>25841</v>
      </c>
      <c r="G2455">
        <v>3</v>
      </c>
      <c r="H2455" t="str">
        <f t="shared" si="42"/>
        <v>258413</v>
      </c>
      <c r="I2455" t="s">
        <v>2710</v>
      </c>
      <c r="J2455" t="s">
        <v>580</v>
      </c>
      <c r="K2455">
        <v>33</v>
      </c>
      <c r="L2455">
        <v>19546360</v>
      </c>
    </row>
    <row r="2456" spans="6:14" x14ac:dyDescent="0.2">
      <c r="F2456" s="3">
        <v>25841</v>
      </c>
      <c r="G2456">
        <v>4</v>
      </c>
      <c r="H2456" t="str">
        <f t="shared" si="42"/>
        <v>258414</v>
      </c>
      <c r="I2456" t="s">
        <v>2710</v>
      </c>
      <c r="J2456" t="s">
        <v>580</v>
      </c>
      <c r="K2456">
        <v>73</v>
      </c>
      <c r="L2456">
        <v>63543810</v>
      </c>
    </row>
    <row r="2457" spans="6:14" x14ac:dyDescent="0.2">
      <c r="F2457" s="3">
        <v>25841</v>
      </c>
      <c r="G2457">
        <v>5</v>
      </c>
      <c r="H2457" t="str">
        <f t="shared" si="42"/>
        <v>258415</v>
      </c>
      <c r="I2457" t="s">
        <v>2710</v>
      </c>
      <c r="J2457" t="s">
        <v>580</v>
      </c>
      <c r="K2457">
        <v>99</v>
      </c>
      <c r="L2457">
        <v>69779560</v>
      </c>
      <c r="M2457">
        <v>10</v>
      </c>
      <c r="N2457">
        <v>23588080</v>
      </c>
    </row>
    <row r="2458" spans="6:14" x14ac:dyDescent="0.2">
      <c r="F2458" s="3">
        <v>25843</v>
      </c>
      <c r="G2458">
        <v>0</v>
      </c>
      <c r="H2458" t="str">
        <f t="shared" si="42"/>
        <v>258430</v>
      </c>
      <c r="M2458">
        <v>87</v>
      </c>
      <c r="N2458">
        <v>208879680</v>
      </c>
    </row>
    <row r="2459" spans="6:14" x14ac:dyDescent="0.2">
      <c r="F2459" s="3">
        <v>25843</v>
      </c>
      <c r="G2459">
        <v>1</v>
      </c>
      <c r="H2459" t="str">
        <f t="shared" si="42"/>
        <v>258431</v>
      </c>
      <c r="I2459" t="s">
        <v>2708</v>
      </c>
      <c r="J2459" t="s">
        <v>581</v>
      </c>
      <c r="K2459">
        <v>833</v>
      </c>
      <c r="L2459">
        <v>1221221270</v>
      </c>
      <c r="M2459">
        <v>2</v>
      </c>
      <c r="N2459">
        <v>177343200</v>
      </c>
    </row>
    <row r="2460" spans="6:14" x14ac:dyDescent="0.2">
      <c r="F2460" s="3">
        <v>25843</v>
      </c>
      <c r="G2460">
        <v>2</v>
      </c>
      <c r="H2460" t="str">
        <f t="shared" si="42"/>
        <v>258432</v>
      </c>
      <c r="I2460" t="s">
        <v>2708</v>
      </c>
      <c r="J2460" t="s">
        <v>581</v>
      </c>
      <c r="K2460">
        <v>1243</v>
      </c>
      <c r="L2460">
        <v>3679260150</v>
      </c>
      <c r="M2460">
        <v>36</v>
      </c>
      <c r="N2460">
        <v>159429600</v>
      </c>
    </row>
    <row r="2461" spans="6:14" x14ac:dyDescent="0.2">
      <c r="F2461" s="3">
        <v>25843</v>
      </c>
      <c r="G2461">
        <v>3</v>
      </c>
      <c r="H2461" t="str">
        <f t="shared" si="42"/>
        <v>258433</v>
      </c>
      <c r="I2461" t="s">
        <v>2708</v>
      </c>
      <c r="J2461" t="s">
        <v>581</v>
      </c>
      <c r="K2461">
        <v>1315</v>
      </c>
      <c r="L2461">
        <v>6099447670</v>
      </c>
      <c r="M2461">
        <v>48</v>
      </c>
      <c r="N2461">
        <v>373984560</v>
      </c>
    </row>
    <row r="2462" spans="6:14" x14ac:dyDescent="0.2">
      <c r="F2462" s="3">
        <v>25843</v>
      </c>
      <c r="G2462">
        <v>4</v>
      </c>
      <c r="H2462" t="str">
        <f t="shared" si="42"/>
        <v>258434</v>
      </c>
      <c r="I2462" t="s">
        <v>2708</v>
      </c>
      <c r="J2462" t="s">
        <v>581</v>
      </c>
      <c r="K2462">
        <v>1391</v>
      </c>
      <c r="L2462">
        <v>6192933430</v>
      </c>
      <c r="M2462">
        <v>72</v>
      </c>
      <c r="N2462">
        <v>510985040</v>
      </c>
    </row>
    <row r="2463" spans="6:14" x14ac:dyDescent="0.2">
      <c r="F2463" s="3">
        <v>25843</v>
      </c>
      <c r="G2463">
        <v>5</v>
      </c>
      <c r="H2463" t="str">
        <f t="shared" si="42"/>
        <v>258435</v>
      </c>
      <c r="I2463" t="s">
        <v>2708</v>
      </c>
      <c r="J2463" t="s">
        <v>581</v>
      </c>
      <c r="K2463">
        <v>1468</v>
      </c>
      <c r="L2463">
        <v>7794510430</v>
      </c>
      <c r="M2463">
        <v>257</v>
      </c>
      <c r="N2463">
        <v>1907332640</v>
      </c>
    </row>
    <row r="2464" spans="6:14" x14ac:dyDescent="0.2">
      <c r="F2464" s="3">
        <v>25845</v>
      </c>
      <c r="G2464">
        <v>0</v>
      </c>
      <c r="H2464" t="str">
        <f t="shared" si="42"/>
        <v>258450</v>
      </c>
      <c r="I2464" t="s">
        <v>2710</v>
      </c>
      <c r="J2464" t="s">
        <v>582</v>
      </c>
      <c r="K2464">
        <v>157</v>
      </c>
      <c r="L2464">
        <v>42184670</v>
      </c>
      <c r="M2464">
        <v>2</v>
      </c>
      <c r="N2464">
        <v>3832640</v>
      </c>
    </row>
    <row r="2465" spans="6:14" x14ac:dyDescent="0.2">
      <c r="F2465" s="3">
        <v>25845</v>
      </c>
      <c r="G2465">
        <v>1</v>
      </c>
      <c r="H2465" t="str">
        <f t="shared" si="42"/>
        <v>258451</v>
      </c>
      <c r="I2465" t="s">
        <v>2710</v>
      </c>
      <c r="J2465" t="s">
        <v>582</v>
      </c>
      <c r="K2465">
        <v>76</v>
      </c>
      <c r="L2465">
        <v>25420060</v>
      </c>
    </row>
    <row r="2466" spans="6:14" x14ac:dyDescent="0.2">
      <c r="F2466" s="3">
        <v>25845</v>
      </c>
      <c r="G2466">
        <v>2</v>
      </c>
      <c r="H2466" t="str">
        <f t="shared" si="42"/>
        <v>258452</v>
      </c>
      <c r="I2466" t="s">
        <v>2710</v>
      </c>
      <c r="J2466" t="s">
        <v>582</v>
      </c>
      <c r="K2466">
        <v>667</v>
      </c>
      <c r="L2466">
        <v>239186900</v>
      </c>
      <c r="M2466">
        <v>36</v>
      </c>
      <c r="N2466">
        <v>37124560</v>
      </c>
    </row>
    <row r="2467" spans="6:14" x14ac:dyDescent="0.2">
      <c r="F2467" s="3">
        <v>25845</v>
      </c>
      <c r="G2467">
        <v>3</v>
      </c>
      <c r="H2467" t="str">
        <f t="shared" si="42"/>
        <v>258453</v>
      </c>
      <c r="I2467" t="s">
        <v>2710</v>
      </c>
      <c r="J2467" t="s">
        <v>582</v>
      </c>
      <c r="K2467">
        <v>105</v>
      </c>
      <c r="L2467">
        <v>63786360</v>
      </c>
      <c r="M2467">
        <v>4</v>
      </c>
      <c r="N2467">
        <v>3216560</v>
      </c>
    </row>
    <row r="2468" spans="6:14" x14ac:dyDescent="0.2">
      <c r="F2468" s="3">
        <v>25845</v>
      </c>
      <c r="G2468">
        <v>4</v>
      </c>
      <c r="H2468" t="str">
        <f t="shared" si="42"/>
        <v>258454</v>
      </c>
      <c r="I2468" t="s">
        <v>2710</v>
      </c>
      <c r="J2468" t="s">
        <v>582</v>
      </c>
      <c r="K2468">
        <v>181</v>
      </c>
      <c r="L2468">
        <v>117823060</v>
      </c>
      <c r="M2468">
        <v>1</v>
      </c>
      <c r="N2468">
        <v>2521920</v>
      </c>
    </row>
    <row r="2469" spans="6:14" x14ac:dyDescent="0.2">
      <c r="F2469" s="3">
        <v>25845</v>
      </c>
      <c r="G2469">
        <v>5</v>
      </c>
      <c r="H2469" t="str">
        <f t="shared" si="42"/>
        <v>258455</v>
      </c>
      <c r="I2469" t="s">
        <v>2710</v>
      </c>
      <c r="J2469" t="s">
        <v>582</v>
      </c>
      <c r="K2469">
        <v>78</v>
      </c>
      <c r="L2469">
        <v>59432330</v>
      </c>
      <c r="M2469">
        <v>11</v>
      </c>
      <c r="N2469">
        <v>19510720</v>
      </c>
    </row>
    <row r="2470" spans="6:14" x14ac:dyDescent="0.2">
      <c r="F2470" s="3">
        <v>25851</v>
      </c>
      <c r="G2470">
        <v>0</v>
      </c>
      <c r="H2470" t="str">
        <f t="shared" si="42"/>
        <v>258510</v>
      </c>
      <c r="I2470" t="s">
        <v>2708</v>
      </c>
      <c r="J2470" t="s">
        <v>583</v>
      </c>
      <c r="K2470">
        <v>42</v>
      </c>
      <c r="L2470">
        <v>813120</v>
      </c>
    </row>
    <row r="2471" spans="6:14" x14ac:dyDescent="0.2">
      <c r="F2471" s="3">
        <v>25851</v>
      </c>
      <c r="G2471">
        <v>1</v>
      </c>
      <c r="H2471" t="str">
        <f t="shared" si="42"/>
        <v>258511</v>
      </c>
      <c r="I2471" t="s">
        <v>2708</v>
      </c>
      <c r="J2471" t="s">
        <v>583</v>
      </c>
      <c r="K2471">
        <v>54</v>
      </c>
      <c r="L2471">
        <v>81557540</v>
      </c>
      <c r="M2471">
        <v>1</v>
      </c>
      <c r="N2471">
        <v>11717520</v>
      </c>
    </row>
    <row r="2472" spans="6:14" x14ac:dyDescent="0.2">
      <c r="F2472" s="3">
        <v>25851</v>
      </c>
      <c r="G2472">
        <v>2</v>
      </c>
      <c r="H2472" t="str">
        <f t="shared" si="42"/>
        <v>258512</v>
      </c>
      <c r="I2472" t="s">
        <v>2708</v>
      </c>
      <c r="J2472" t="s">
        <v>583</v>
      </c>
      <c r="K2472">
        <v>76</v>
      </c>
      <c r="L2472">
        <v>59624720</v>
      </c>
      <c r="M2472">
        <v>2</v>
      </c>
      <c r="N2472">
        <v>2950480</v>
      </c>
    </row>
    <row r="2473" spans="6:14" x14ac:dyDescent="0.2">
      <c r="F2473" s="3">
        <v>25851</v>
      </c>
      <c r="G2473">
        <v>3</v>
      </c>
      <c r="H2473" t="str">
        <f t="shared" si="42"/>
        <v>258513</v>
      </c>
      <c r="I2473" t="s">
        <v>2708</v>
      </c>
      <c r="J2473" t="s">
        <v>583</v>
      </c>
      <c r="K2473">
        <v>81</v>
      </c>
      <c r="L2473">
        <v>100655090</v>
      </c>
    </row>
    <row r="2474" spans="6:14" x14ac:dyDescent="0.2">
      <c r="F2474" s="3">
        <v>25851</v>
      </c>
      <c r="G2474">
        <v>4</v>
      </c>
      <c r="H2474" t="str">
        <f t="shared" si="42"/>
        <v>258514</v>
      </c>
      <c r="I2474" t="s">
        <v>2708</v>
      </c>
      <c r="J2474" t="s">
        <v>583</v>
      </c>
      <c r="K2474">
        <v>160</v>
      </c>
      <c r="L2474">
        <v>121606370</v>
      </c>
    </row>
    <row r="2475" spans="6:14" x14ac:dyDescent="0.2">
      <c r="F2475" s="3">
        <v>25851</v>
      </c>
      <c r="G2475">
        <v>5</v>
      </c>
      <c r="H2475" t="str">
        <f t="shared" si="42"/>
        <v>258515</v>
      </c>
      <c r="I2475" t="s">
        <v>2708</v>
      </c>
      <c r="J2475" t="s">
        <v>583</v>
      </c>
      <c r="K2475">
        <v>559</v>
      </c>
      <c r="L2475">
        <v>702805220</v>
      </c>
      <c r="M2475">
        <v>13</v>
      </c>
      <c r="N2475">
        <v>41443840</v>
      </c>
    </row>
    <row r="2476" spans="6:14" x14ac:dyDescent="0.2">
      <c r="F2476" s="3">
        <v>25862</v>
      </c>
      <c r="G2476">
        <v>0</v>
      </c>
      <c r="H2476" t="str">
        <f t="shared" si="42"/>
        <v>258620</v>
      </c>
      <c r="I2476" t="s">
        <v>2710</v>
      </c>
      <c r="J2476" t="s">
        <v>584</v>
      </c>
      <c r="K2476">
        <v>64</v>
      </c>
      <c r="L2476">
        <v>59434190</v>
      </c>
      <c r="M2476">
        <v>1</v>
      </c>
      <c r="N2476">
        <v>6489840</v>
      </c>
    </row>
    <row r="2477" spans="6:14" x14ac:dyDescent="0.2">
      <c r="F2477" s="3">
        <v>25862</v>
      </c>
      <c r="G2477">
        <v>1</v>
      </c>
      <c r="H2477" t="str">
        <f t="shared" si="42"/>
        <v>258621</v>
      </c>
      <c r="I2477" t="s">
        <v>2710</v>
      </c>
      <c r="J2477" t="s">
        <v>584</v>
      </c>
      <c r="K2477">
        <v>48</v>
      </c>
      <c r="L2477">
        <v>14268170</v>
      </c>
      <c r="M2477">
        <v>1</v>
      </c>
      <c r="N2477">
        <v>3465680</v>
      </c>
    </row>
    <row r="2478" spans="6:14" x14ac:dyDescent="0.2">
      <c r="F2478" s="3">
        <v>25862</v>
      </c>
      <c r="G2478">
        <v>2</v>
      </c>
      <c r="H2478" t="str">
        <f t="shared" si="42"/>
        <v>258622</v>
      </c>
      <c r="I2478" t="s">
        <v>2710</v>
      </c>
      <c r="J2478" t="s">
        <v>584</v>
      </c>
      <c r="K2478">
        <v>11</v>
      </c>
      <c r="L2478">
        <v>1909850</v>
      </c>
    </row>
    <row r="2479" spans="6:14" x14ac:dyDescent="0.2">
      <c r="F2479" s="3">
        <v>25862</v>
      </c>
      <c r="G2479">
        <v>3</v>
      </c>
      <c r="H2479" t="str">
        <f t="shared" si="42"/>
        <v>258623</v>
      </c>
      <c r="I2479" t="s">
        <v>2710</v>
      </c>
      <c r="J2479" t="s">
        <v>584</v>
      </c>
      <c r="K2479">
        <v>31</v>
      </c>
      <c r="L2479">
        <v>11431880</v>
      </c>
    </row>
    <row r="2480" spans="6:14" x14ac:dyDescent="0.2">
      <c r="F2480" s="3">
        <v>25862</v>
      </c>
      <c r="G2480">
        <v>4</v>
      </c>
      <c r="H2480" t="str">
        <f t="shared" si="42"/>
        <v>258624</v>
      </c>
      <c r="I2480" t="s">
        <v>2710</v>
      </c>
      <c r="J2480" t="s">
        <v>584</v>
      </c>
      <c r="K2480">
        <v>63</v>
      </c>
      <c r="L2480">
        <v>56158130</v>
      </c>
    </row>
    <row r="2481" spans="6:14" x14ac:dyDescent="0.2">
      <c r="F2481" s="3">
        <v>25862</v>
      </c>
      <c r="G2481">
        <v>5</v>
      </c>
      <c r="H2481" t="str">
        <f t="shared" si="42"/>
        <v>258625</v>
      </c>
      <c r="I2481" t="s">
        <v>2710</v>
      </c>
      <c r="J2481" t="s">
        <v>584</v>
      </c>
      <c r="K2481">
        <v>136</v>
      </c>
      <c r="L2481">
        <v>141033760</v>
      </c>
      <c r="M2481">
        <v>1</v>
      </c>
      <c r="N2481">
        <v>4453440</v>
      </c>
    </row>
    <row r="2482" spans="6:14" x14ac:dyDescent="0.2">
      <c r="F2482" s="3">
        <v>25867</v>
      </c>
      <c r="G2482">
        <v>1</v>
      </c>
      <c r="H2482" t="str">
        <f t="shared" si="42"/>
        <v>258671</v>
      </c>
      <c r="I2482" t="s">
        <v>2708</v>
      </c>
      <c r="J2482" t="s">
        <v>585</v>
      </c>
      <c r="K2482">
        <v>15</v>
      </c>
      <c r="L2482">
        <v>6997860</v>
      </c>
    </row>
    <row r="2483" spans="6:14" x14ac:dyDescent="0.2">
      <c r="F2483" s="3">
        <v>25867</v>
      </c>
      <c r="G2483">
        <v>2</v>
      </c>
      <c r="H2483" t="str">
        <f t="shared" si="42"/>
        <v>258672</v>
      </c>
      <c r="I2483" t="s">
        <v>2708</v>
      </c>
      <c r="J2483" t="s">
        <v>585</v>
      </c>
      <c r="K2483">
        <v>55</v>
      </c>
      <c r="L2483">
        <v>74295830</v>
      </c>
      <c r="M2483">
        <v>1</v>
      </c>
      <c r="N2483">
        <v>1618000</v>
      </c>
    </row>
    <row r="2484" spans="6:14" x14ac:dyDescent="0.2">
      <c r="F2484" s="3">
        <v>25867</v>
      </c>
      <c r="G2484">
        <v>3</v>
      </c>
      <c r="H2484" t="str">
        <f t="shared" si="42"/>
        <v>258673</v>
      </c>
      <c r="I2484" t="s">
        <v>2708</v>
      </c>
      <c r="J2484" t="s">
        <v>585</v>
      </c>
      <c r="K2484">
        <v>56</v>
      </c>
      <c r="L2484">
        <v>19647240</v>
      </c>
    </row>
    <row r="2485" spans="6:14" x14ac:dyDescent="0.2">
      <c r="F2485" s="3">
        <v>25867</v>
      </c>
      <c r="G2485">
        <v>4</v>
      </c>
      <c r="H2485" t="str">
        <f t="shared" si="42"/>
        <v>258674</v>
      </c>
      <c r="I2485" t="s">
        <v>2708</v>
      </c>
      <c r="J2485" t="s">
        <v>585</v>
      </c>
      <c r="K2485">
        <v>99</v>
      </c>
      <c r="L2485">
        <v>54893520</v>
      </c>
      <c r="M2485">
        <v>1</v>
      </c>
      <c r="N2485">
        <v>4144160</v>
      </c>
    </row>
    <row r="2486" spans="6:14" x14ac:dyDescent="0.2">
      <c r="F2486" s="3">
        <v>25867</v>
      </c>
      <c r="G2486">
        <v>5</v>
      </c>
      <c r="H2486" t="str">
        <f t="shared" si="42"/>
        <v>258675</v>
      </c>
      <c r="I2486" t="s">
        <v>2708</v>
      </c>
      <c r="J2486" t="s">
        <v>585</v>
      </c>
      <c r="K2486">
        <v>145</v>
      </c>
      <c r="L2486">
        <v>114511460</v>
      </c>
      <c r="M2486">
        <v>2</v>
      </c>
      <c r="N2486">
        <v>20882720</v>
      </c>
    </row>
    <row r="2487" spans="6:14" x14ac:dyDescent="0.2">
      <c r="F2487" s="3">
        <v>25871</v>
      </c>
      <c r="G2487">
        <v>0</v>
      </c>
      <c r="H2487" t="str">
        <f t="shared" si="42"/>
        <v>258710</v>
      </c>
      <c r="I2487" t="s">
        <v>2710</v>
      </c>
      <c r="J2487" t="s">
        <v>586</v>
      </c>
      <c r="K2487">
        <v>4</v>
      </c>
      <c r="L2487">
        <v>3335800</v>
      </c>
    </row>
    <row r="2488" spans="6:14" x14ac:dyDescent="0.2">
      <c r="F2488" s="3">
        <v>25871</v>
      </c>
      <c r="G2488">
        <v>1</v>
      </c>
      <c r="H2488" t="str">
        <f t="shared" si="42"/>
        <v>258711</v>
      </c>
      <c r="I2488" t="s">
        <v>2710</v>
      </c>
      <c r="J2488" t="s">
        <v>586</v>
      </c>
      <c r="K2488">
        <v>7</v>
      </c>
      <c r="L2488">
        <v>4132440</v>
      </c>
    </row>
    <row r="2489" spans="6:14" x14ac:dyDescent="0.2">
      <c r="F2489" s="3">
        <v>25871</v>
      </c>
      <c r="G2489">
        <v>2</v>
      </c>
      <c r="H2489" t="str">
        <f t="shared" si="42"/>
        <v>258712</v>
      </c>
      <c r="I2489" t="s">
        <v>2710</v>
      </c>
      <c r="J2489" t="s">
        <v>586</v>
      </c>
      <c r="K2489">
        <v>11</v>
      </c>
      <c r="L2489">
        <v>1814380</v>
      </c>
    </row>
    <row r="2490" spans="6:14" x14ac:dyDescent="0.2">
      <c r="F2490" s="3">
        <v>25871</v>
      </c>
      <c r="G2490">
        <v>3</v>
      </c>
      <c r="H2490" t="str">
        <f t="shared" si="42"/>
        <v>258713</v>
      </c>
      <c r="I2490" t="s">
        <v>2710</v>
      </c>
      <c r="J2490" t="s">
        <v>586</v>
      </c>
      <c r="K2490">
        <v>23</v>
      </c>
      <c r="L2490">
        <v>20520140</v>
      </c>
    </row>
    <row r="2491" spans="6:14" x14ac:dyDescent="0.2">
      <c r="F2491" s="3">
        <v>25871</v>
      </c>
      <c r="G2491">
        <v>4</v>
      </c>
      <c r="H2491" t="str">
        <f t="shared" si="42"/>
        <v>258714</v>
      </c>
      <c r="I2491" t="s">
        <v>2710</v>
      </c>
      <c r="J2491" t="s">
        <v>586</v>
      </c>
      <c r="K2491">
        <v>56</v>
      </c>
      <c r="L2491">
        <v>22293950</v>
      </c>
    </row>
    <row r="2492" spans="6:14" x14ac:dyDescent="0.2">
      <c r="F2492" s="3">
        <v>25871</v>
      </c>
      <c r="G2492">
        <v>5</v>
      </c>
      <c r="H2492" t="str">
        <f t="shared" si="42"/>
        <v>258715</v>
      </c>
      <c r="I2492" t="s">
        <v>2710</v>
      </c>
      <c r="J2492" t="s">
        <v>586</v>
      </c>
      <c r="K2492">
        <v>53</v>
      </c>
      <c r="L2492">
        <v>36419440</v>
      </c>
    </row>
    <row r="2493" spans="6:14" x14ac:dyDescent="0.2">
      <c r="F2493" s="3">
        <v>25873</v>
      </c>
      <c r="G2493">
        <v>0</v>
      </c>
      <c r="H2493" t="str">
        <f t="shared" si="42"/>
        <v>258730</v>
      </c>
      <c r="I2493" t="s">
        <v>2708</v>
      </c>
      <c r="J2493" t="s">
        <v>587</v>
      </c>
      <c r="K2493">
        <v>41</v>
      </c>
      <c r="L2493">
        <v>71170720</v>
      </c>
    </row>
    <row r="2494" spans="6:14" x14ac:dyDescent="0.2">
      <c r="F2494" s="3">
        <v>25873</v>
      </c>
      <c r="G2494">
        <v>1</v>
      </c>
      <c r="H2494" t="str">
        <f t="shared" si="42"/>
        <v>258731</v>
      </c>
      <c r="I2494" t="s">
        <v>2708</v>
      </c>
      <c r="J2494" t="s">
        <v>587</v>
      </c>
      <c r="K2494">
        <v>258</v>
      </c>
      <c r="L2494">
        <v>439060880</v>
      </c>
      <c r="M2494">
        <v>7</v>
      </c>
      <c r="N2494">
        <v>90062640</v>
      </c>
    </row>
    <row r="2495" spans="6:14" x14ac:dyDescent="0.2">
      <c r="F2495" s="3">
        <v>25873</v>
      </c>
      <c r="G2495">
        <v>2</v>
      </c>
      <c r="H2495" t="str">
        <f t="shared" si="42"/>
        <v>258732</v>
      </c>
      <c r="I2495" t="s">
        <v>2708</v>
      </c>
      <c r="J2495" t="s">
        <v>587</v>
      </c>
      <c r="K2495">
        <v>229</v>
      </c>
      <c r="L2495">
        <v>677768500</v>
      </c>
      <c r="M2495">
        <v>3</v>
      </c>
      <c r="N2495">
        <v>33192880</v>
      </c>
    </row>
    <row r="2496" spans="6:14" x14ac:dyDescent="0.2">
      <c r="F2496" s="3">
        <v>25873</v>
      </c>
      <c r="G2496">
        <v>3</v>
      </c>
      <c r="H2496" t="str">
        <f t="shared" si="42"/>
        <v>258733</v>
      </c>
      <c r="I2496" t="s">
        <v>2708</v>
      </c>
      <c r="J2496" t="s">
        <v>587</v>
      </c>
      <c r="K2496">
        <v>194</v>
      </c>
      <c r="L2496">
        <v>819795080</v>
      </c>
      <c r="M2496">
        <v>14</v>
      </c>
      <c r="N2496">
        <v>126615200</v>
      </c>
    </row>
    <row r="2497" spans="6:14" x14ac:dyDescent="0.2">
      <c r="F2497" s="3">
        <v>25873</v>
      </c>
      <c r="G2497">
        <v>4</v>
      </c>
      <c r="H2497" t="str">
        <f t="shared" si="42"/>
        <v>258734</v>
      </c>
      <c r="I2497" t="s">
        <v>2708</v>
      </c>
      <c r="J2497" t="s">
        <v>587</v>
      </c>
      <c r="K2497">
        <v>154</v>
      </c>
      <c r="L2497">
        <v>787005250</v>
      </c>
      <c r="M2497">
        <v>16</v>
      </c>
      <c r="N2497">
        <v>131981040</v>
      </c>
    </row>
    <row r="2498" spans="6:14" x14ac:dyDescent="0.2">
      <c r="F2498" s="3">
        <v>25873</v>
      </c>
      <c r="G2498">
        <v>5</v>
      </c>
      <c r="H2498" t="str">
        <f t="shared" si="42"/>
        <v>258735</v>
      </c>
      <c r="I2498" t="s">
        <v>2708</v>
      </c>
      <c r="J2498" t="s">
        <v>587</v>
      </c>
      <c r="K2498">
        <v>350</v>
      </c>
      <c r="L2498">
        <v>1342908440</v>
      </c>
      <c r="M2498">
        <v>22</v>
      </c>
      <c r="N2498">
        <v>295953680</v>
      </c>
    </row>
    <row r="2499" spans="6:14" x14ac:dyDescent="0.2">
      <c r="F2499" s="3">
        <v>25875</v>
      </c>
      <c r="G2499">
        <v>0</v>
      </c>
      <c r="H2499" t="str">
        <f t="shared" ref="H2499:H2562" si="43">F2499&amp;G2499</f>
        <v>258750</v>
      </c>
      <c r="I2499" t="s">
        <v>2708</v>
      </c>
      <c r="J2499" t="s">
        <v>588</v>
      </c>
      <c r="K2499">
        <v>2</v>
      </c>
      <c r="L2499">
        <v>218280</v>
      </c>
    </row>
    <row r="2500" spans="6:14" x14ac:dyDescent="0.2">
      <c r="F2500" s="3">
        <v>25875</v>
      </c>
      <c r="G2500">
        <v>1</v>
      </c>
      <c r="H2500" t="str">
        <f t="shared" si="43"/>
        <v>258751</v>
      </c>
      <c r="I2500" t="s">
        <v>2708</v>
      </c>
      <c r="J2500" t="s">
        <v>588</v>
      </c>
      <c r="K2500">
        <v>461</v>
      </c>
      <c r="L2500">
        <v>1555478660</v>
      </c>
      <c r="M2500">
        <v>9</v>
      </c>
      <c r="N2500">
        <v>126233280</v>
      </c>
    </row>
    <row r="2501" spans="6:14" x14ac:dyDescent="0.2">
      <c r="F2501" s="3">
        <v>25875</v>
      </c>
      <c r="G2501">
        <v>2</v>
      </c>
      <c r="H2501" t="str">
        <f t="shared" si="43"/>
        <v>258752</v>
      </c>
      <c r="I2501" t="s">
        <v>2708</v>
      </c>
      <c r="J2501" t="s">
        <v>588</v>
      </c>
      <c r="K2501">
        <v>150</v>
      </c>
      <c r="L2501">
        <v>853875240</v>
      </c>
      <c r="M2501">
        <v>6</v>
      </c>
      <c r="N2501">
        <v>390013360</v>
      </c>
    </row>
    <row r="2502" spans="6:14" x14ac:dyDescent="0.2">
      <c r="F2502" s="3">
        <v>25875</v>
      </c>
      <c r="G2502">
        <v>3</v>
      </c>
      <c r="H2502" t="str">
        <f t="shared" si="43"/>
        <v>258753</v>
      </c>
      <c r="I2502" t="s">
        <v>2708</v>
      </c>
      <c r="J2502" t="s">
        <v>588</v>
      </c>
      <c r="K2502">
        <v>433</v>
      </c>
      <c r="L2502">
        <v>1437078480</v>
      </c>
      <c r="M2502">
        <v>6</v>
      </c>
      <c r="N2502">
        <v>79099600</v>
      </c>
    </row>
    <row r="2503" spans="6:14" x14ac:dyDescent="0.2">
      <c r="F2503" s="3">
        <v>25875</v>
      </c>
      <c r="G2503">
        <v>4</v>
      </c>
      <c r="H2503" t="str">
        <f t="shared" si="43"/>
        <v>258754</v>
      </c>
      <c r="I2503" t="s">
        <v>2708</v>
      </c>
      <c r="J2503" t="s">
        <v>588</v>
      </c>
      <c r="K2503">
        <v>1435</v>
      </c>
      <c r="L2503">
        <v>6354665210</v>
      </c>
      <c r="M2503">
        <v>40</v>
      </c>
      <c r="N2503">
        <v>817857200</v>
      </c>
    </row>
    <row r="2504" spans="6:14" x14ac:dyDescent="0.2">
      <c r="F2504" s="3">
        <v>25875</v>
      </c>
      <c r="G2504">
        <v>5</v>
      </c>
      <c r="H2504" t="str">
        <f t="shared" si="43"/>
        <v>258755</v>
      </c>
      <c r="I2504" t="s">
        <v>2708</v>
      </c>
      <c r="J2504" t="s">
        <v>588</v>
      </c>
      <c r="K2504">
        <v>2539</v>
      </c>
      <c r="L2504">
        <v>16543851190</v>
      </c>
      <c r="M2504">
        <v>293</v>
      </c>
      <c r="N2504">
        <v>4158173840</v>
      </c>
    </row>
    <row r="2505" spans="6:14" x14ac:dyDescent="0.2">
      <c r="F2505" s="3">
        <v>25878</v>
      </c>
      <c r="G2505">
        <v>0</v>
      </c>
      <c r="H2505" t="str">
        <f t="shared" si="43"/>
        <v>258780</v>
      </c>
      <c r="I2505" t="s">
        <v>2712</v>
      </c>
      <c r="J2505" t="s">
        <v>589</v>
      </c>
      <c r="K2505">
        <v>44</v>
      </c>
      <c r="L2505">
        <v>35867610</v>
      </c>
    </row>
    <row r="2506" spans="6:14" x14ac:dyDescent="0.2">
      <c r="F2506" s="3">
        <v>25878</v>
      </c>
      <c r="G2506">
        <v>1</v>
      </c>
      <c r="H2506" t="str">
        <f t="shared" si="43"/>
        <v>258781</v>
      </c>
      <c r="I2506" t="s">
        <v>2712</v>
      </c>
      <c r="J2506" t="s">
        <v>589</v>
      </c>
      <c r="K2506">
        <v>193</v>
      </c>
      <c r="L2506">
        <v>96458390</v>
      </c>
    </row>
    <row r="2507" spans="6:14" x14ac:dyDescent="0.2">
      <c r="F2507" s="3">
        <v>25878</v>
      </c>
      <c r="G2507">
        <v>2</v>
      </c>
      <c r="H2507" t="str">
        <f t="shared" si="43"/>
        <v>258782</v>
      </c>
      <c r="I2507" t="s">
        <v>2712</v>
      </c>
      <c r="J2507" t="s">
        <v>589</v>
      </c>
      <c r="K2507">
        <v>163</v>
      </c>
      <c r="L2507">
        <v>71832740</v>
      </c>
      <c r="M2507">
        <v>1</v>
      </c>
      <c r="N2507">
        <v>2561490</v>
      </c>
    </row>
    <row r="2508" spans="6:14" x14ac:dyDescent="0.2">
      <c r="F2508" s="3">
        <v>25878</v>
      </c>
      <c r="G2508">
        <v>3</v>
      </c>
      <c r="H2508" t="str">
        <f t="shared" si="43"/>
        <v>258783</v>
      </c>
      <c r="I2508" t="s">
        <v>2712</v>
      </c>
      <c r="J2508" t="s">
        <v>589</v>
      </c>
      <c r="K2508">
        <v>167</v>
      </c>
      <c r="L2508">
        <v>202136720</v>
      </c>
    </row>
    <row r="2509" spans="6:14" x14ac:dyDescent="0.2">
      <c r="F2509" s="3">
        <v>25878</v>
      </c>
      <c r="G2509">
        <v>4</v>
      </c>
      <c r="H2509" t="str">
        <f t="shared" si="43"/>
        <v>258784</v>
      </c>
      <c r="I2509" t="s">
        <v>2712</v>
      </c>
      <c r="J2509" t="s">
        <v>589</v>
      </c>
      <c r="K2509">
        <v>249</v>
      </c>
      <c r="L2509">
        <v>191124015</v>
      </c>
      <c r="M2509">
        <v>3</v>
      </c>
      <c r="N2509">
        <v>15916500</v>
      </c>
    </row>
    <row r="2510" spans="6:14" x14ac:dyDescent="0.2">
      <c r="F2510" s="3">
        <v>25878</v>
      </c>
      <c r="G2510">
        <v>5</v>
      </c>
      <c r="H2510" t="str">
        <f t="shared" si="43"/>
        <v>258785</v>
      </c>
      <c r="I2510" t="s">
        <v>2712</v>
      </c>
      <c r="J2510" t="s">
        <v>589</v>
      </c>
      <c r="K2510">
        <v>489</v>
      </c>
      <c r="L2510">
        <v>709919200</v>
      </c>
      <c r="M2510">
        <v>71</v>
      </c>
      <c r="N2510">
        <v>928451160</v>
      </c>
    </row>
    <row r="2511" spans="6:14" x14ac:dyDescent="0.2">
      <c r="F2511" s="3">
        <v>25885</v>
      </c>
      <c r="G2511">
        <v>0</v>
      </c>
      <c r="H2511" t="str">
        <f t="shared" si="43"/>
        <v>258850</v>
      </c>
      <c r="I2511" t="s">
        <v>2710</v>
      </c>
      <c r="J2511" t="s">
        <v>590</v>
      </c>
      <c r="K2511">
        <v>27</v>
      </c>
      <c r="L2511">
        <v>3382930</v>
      </c>
    </row>
    <row r="2512" spans="6:14" x14ac:dyDescent="0.2">
      <c r="F2512" s="3">
        <v>25885</v>
      </c>
      <c r="G2512">
        <v>1</v>
      </c>
      <c r="H2512" t="str">
        <f t="shared" si="43"/>
        <v>258851</v>
      </c>
      <c r="I2512" t="s">
        <v>2710</v>
      </c>
      <c r="J2512" t="s">
        <v>590</v>
      </c>
      <c r="K2512">
        <v>68</v>
      </c>
      <c r="L2512">
        <v>14060080</v>
      </c>
    </row>
    <row r="2513" spans="6:14" x14ac:dyDescent="0.2">
      <c r="F2513" s="3">
        <v>25885</v>
      </c>
      <c r="G2513">
        <v>2</v>
      </c>
      <c r="H2513" t="str">
        <f t="shared" si="43"/>
        <v>258852</v>
      </c>
      <c r="I2513" t="s">
        <v>2710</v>
      </c>
      <c r="J2513" t="s">
        <v>590</v>
      </c>
      <c r="K2513">
        <v>62</v>
      </c>
      <c r="L2513">
        <v>20421030</v>
      </c>
      <c r="M2513">
        <v>1</v>
      </c>
      <c r="N2513">
        <v>686560</v>
      </c>
    </row>
    <row r="2514" spans="6:14" x14ac:dyDescent="0.2">
      <c r="F2514" s="3">
        <v>25885</v>
      </c>
      <c r="G2514">
        <v>3</v>
      </c>
      <c r="H2514" t="str">
        <f t="shared" si="43"/>
        <v>258853</v>
      </c>
      <c r="I2514" t="s">
        <v>2710</v>
      </c>
      <c r="J2514" t="s">
        <v>590</v>
      </c>
      <c r="K2514">
        <v>123</v>
      </c>
      <c r="L2514">
        <v>62965880</v>
      </c>
    </row>
    <row r="2515" spans="6:14" x14ac:dyDescent="0.2">
      <c r="F2515" s="3">
        <v>25885</v>
      </c>
      <c r="G2515">
        <v>4</v>
      </c>
      <c r="H2515" t="str">
        <f t="shared" si="43"/>
        <v>258854</v>
      </c>
      <c r="I2515" t="s">
        <v>2710</v>
      </c>
      <c r="J2515" t="s">
        <v>590</v>
      </c>
      <c r="K2515">
        <v>34</v>
      </c>
      <c r="L2515">
        <v>22376950</v>
      </c>
      <c r="M2515">
        <v>1</v>
      </c>
      <c r="N2515">
        <v>875200</v>
      </c>
    </row>
    <row r="2516" spans="6:14" x14ac:dyDescent="0.2">
      <c r="F2516" s="3">
        <v>25885</v>
      </c>
      <c r="G2516">
        <v>5</v>
      </c>
      <c r="H2516" t="str">
        <f t="shared" si="43"/>
        <v>258855</v>
      </c>
      <c r="I2516" t="s">
        <v>2710</v>
      </c>
      <c r="J2516" t="s">
        <v>590</v>
      </c>
      <c r="K2516">
        <v>281</v>
      </c>
      <c r="L2516">
        <v>267139050</v>
      </c>
      <c r="M2516">
        <v>3</v>
      </c>
      <c r="N2516">
        <v>20758700</v>
      </c>
    </row>
    <row r="2517" spans="6:14" x14ac:dyDescent="0.2">
      <c r="F2517" s="3">
        <v>25898</v>
      </c>
      <c r="G2517">
        <v>0</v>
      </c>
      <c r="H2517" t="str">
        <f t="shared" si="43"/>
        <v>258980</v>
      </c>
      <c r="I2517" t="s">
        <v>2708</v>
      </c>
      <c r="J2517" t="s">
        <v>591</v>
      </c>
      <c r="K2517">
        <v>27</v>
      </c>
      <c r="L2517">
        <v>18188980</v>
      </c>
    </row>
    <row r="2518" spans="6:14" x14ac:dyDescent="0.2">
      <c r="F2518" s="3">
        <v>25898</v>
      </c>
      <c r="G2518">
        <v>1</v>
      </c>
      <c r="H2518" t="str">
        <f t="shared" si="43"/>
        <v>258981</v>
      </c>
      <c r="I2518" t="s">
        <v>2708</v>
      </c>
      <c r="J2518" t="s">
        <v>591</v>
      </c>
      <c r="K2518">
        <v>52</v>
      </c>
      <c r="L2518">
        <v>119726510</v>
      </c>
    </row>
    <row r="2519" spans="6:14" x14ac:dyDescent="0.2">
      <c r="F2519" s="3">
        <v>25898</v>
      </c>
      <c r="G2519">
        <v>2</v>
      </c>
      <c r="H2519" t="str">
        <f t="shared" si="43"/>
        <v>258982</v>
      </c>
      <c r="I2519" t="s">
        <v>2708</v>
      </c>
      <c r="J2519" t="s">
        <v>591</v>
      </c>
      <c r="K2519">
        <v>33</v>
      </c>
      <c r="L2519">
        <v>15258320</v>
      </c>
    </row>
    <row r="2520" spans="6:14" x14ac:dyDescent="0.2">
      <c r="F2520" s="3">
        <v>25898</v>
      </c>
      <c r="G2520">
        <v>3</v>
      </c>
      <c r="H2520" t="str">
        <f t="shared" si="43"/>
        <v>258983</v>
      </c>
      <c r="I2520" t="s">
        <v>2708</v>
      </c>
      <c r="J2520" t="s">
        <v>591</v>
      </c>
      <c r="K2520">
        <v>17</v>
      </c>
      <c r="L2520">
        <v>59592620</v>
      </c>
    </row>
    <row r="2521" spans="6:14" x14ac:dyDescent="0.2">
      <c r="F2521" s="3">
        <v>25898</v>
      </c>
      <c r="G2521">
        <v>4</v>
      </c>
      <c r="H2521" t="str">
        <f t="shared" si="43"/>
        <v>258984</v>
      </c>
      <c r="I2521" t="s">
        <v>2708</v>
      </c>
      <c r="J2521" t="s">
        <v>591</v>
      </c>
      <c r="K2521">
        <v>90</v>
      </c>
      <c r="L2521">
        <v>124341060</v>
      </c>
    </row>
    <row r="2522" spans="6:14" x14ac:dyDescent="0.2">
      <c r="F2522" s="3">
        <v>25898</v>
      </c>
      <c r="G2522">
        <v>5</v>
      </c>
      <c r="H2522" t="str">
        <f t="shared" si="43"/>
        <v>258985</v>
      </c>
      <c r="I2522" t="s">
        <v>2708</v>
      </c>
      <c r="J2522" t="s">
        <v>591</v>
      </c>
      <c r="K2522">
        <v>100</v>
      </c>
      <c r="L2522">
        <v>168812710</v>
      </c>
      <c r="M2522">
        <v>3</v>
      </c>
      <c r="N2522">
        <v>18001600</v>
      </c>
    </row>
    <row r="2523" spans="6:14" x14ac:dyDescent="0.2">
      <c r="F2523" s="3">
        <v>25899</v>
      </c>
      <c r="G2523">
        <v>0</v>
      </c>
      <c r="H2523" t="str">
        <f t="shared" si="43"/>
        <v>258990</v>
      </c>
      <c r="I2523" t="s">
        <v>2709</v>
      </c>
      <c r="J2523" t="s">
        <v>592</v>
      </c>
      <c r="K2523">
        <v>56</v>
      </c>
      <c r="L2523">
        <v>180678985</v>
      </c>
      <c r="M2523">
        <v>1</v>
      </c>
      <c r="N2523">
        <v>26769860</v>
      </c>
    </row>
    <row r="2524" spans="6:14" x14ac:dyDescent="0.2">
      <c r="F2524" s="3">
        <v>25899</v>
      </c>
      <c r="G2524">
        <v>1</v>
      </c>
      <c r="H2524" t="str">
        <f t="shared" si="43"/>
        <v>258991</v>
      </c>
      <c r="I2524" t="s">
        <v>2709</v>
      </c>
      <c r="J2524" t="s">
        <v>592</v>
      </c>
      <c r="K2524">
        <v>2218</v>
      </c>
      <c r="L2524">
        <v>5910838390</v>
      </c>
      <c r="M2524">
        <v>26</v>
      </c>
      <c r="N2524">
        <v>674881375</v>
      </c>
    </row>
    <row r="2525" spans="6:14" x14ac:dyDescent="0.2">
      <c r="F2525" s="3">
        <v>25899</v>
      </c>
      <c r="G2525">
        <v>2</v>
      </c>
      <c r="H2525" t="str">
        <f t="shared" si="43"/>
        <v>258992</v>
      </c>
      <c r="I2525" t="s">
        <v>2709</v>
      </c>
      <c r="J2525" t="s">
        <v>592</v>
      </c>
      <c r="K2525">
        <v>2916</v>
      </c>
      <c r="L2525">
        <v>5785922660</v>
      </c>
      <c r="M2525">
        <v>76</v>
      </c>
      <c r="N2525">
        <v>812282455</v>
      </c>
    </row>
    <row r="2526" spans="6:14" x14ac:dyDescent="0.2">
      <c r="F2526" s="3">
        <v>25899</v>
      </c>
      <c r="G2526">
        <v>3</v>
      </c>
      <c r="H2526" t="str">
        <f t="shared" si="43"/>
        <v>258993</v>
      </c>
      <c r="I2526" t="s">
        <v>2709</v>
      </c>
      <c r="J2526" t="s">
        <v>592</v>
      </c>
      <c r="K2526">
        <v>8699</v>
      </c>
      <c r="L2526">
        <v>23701845270</v>
      </c>
      <c r="M2526">
        <v>234</v>
      </c>
      <c r="N2526">
        <v>1338499970</v>
      </c>
    </row>
    <row r="2527" spans="6:14" x14ac:dyDescent="0.2">
      <c r="F2527" s="3">
        <v>25899</v>
      </c>
      <c r="G2527">
        <v>4</v>
      </c>
      <c r="H2527" t="str">
        <f t="shared" si="43"/>
        <v>258994</v>
      </c>
      <c r="I2527" t="s">
        <v>2709</v>
      </c>
      <c r="J2527" t="s">
        <v>592</v>
      </c>
      <c r="K2527">
        <v>7164</v>
      </c>
      <c r="L2527">
        <v>20493317760</v>
      </c>
      <c r="M2527">
        <v>522</v>
      </c>
      <c r="N2527">
        <v>2788246410</v>
      </c>
    </row>
    <row r="2528" spans="6:14" x14ac:dyDescent="0.2">
      <c r="F2528" s="3">
        <v>25899</v>
      </c>
      <c r="G2528">
        <v>5</v>
      </c>
      <c r="H2528" t="str">
        <f t="shared" si="43"/>
        <v>258995</v>
      </c>
      <c r="I2528" t="s">
        <v>2709</v>
      </c>
      <c r="J2528" t="s">
        <v>592</v>
      </c>
      <c r="K2528">
        <v>8201</v>
      </c>
      <c r="L2528">
        <v>33069234315</v>
      </c>
      <c r="M2528">
        <v>1136</v>
      </c>
      <c r="N2528">
        <v>5462539870</v>
      </c>
    </row>
    <row r="2529" spans="6:14" x14ac:dyDescent="0.2">
      <c r="F2529" s="3">
        <v>27001</v>
      </c>
      <c r="G2529">
        <v>0</v>
      </c>
      <c r="H2529" t="str">
        <f t="shared" si="43"/>
        <v>270010</v>
      </c>
      <c r="I2529" t="s">
        <v>2716</v>
      </c>
      <c r="J2529" t="s">
        <v>593</v>
      </c>
      <c r="K2529">
        <v>1234</v>
      </c>
      <c r="L2529">
        <v>8116685368</v>
      </c>
      <c r="M2529">
        <v>3</v>
      </c>
      <c r="N2529">
        <v>4546430</v>
      </c>
    </row>
    <row r="2530" spans="6:14" x14ac:dyDescent="0.2">
      <c r="F2530" s="3">
        <v>27001</v>
      </c>
      <c r="G2530">
        <v>1</v>
      </c>
      <c r="H2530" t="str">
        <f t="shared" si="43"/>
        <v>270011</v>
      </c>
      <c r="I2530" t="s">
        <v>2716</v>
      </c>
      <c r="J2530" t="s">
        <v>593</v>
      </c>
      <c r="K2530">
        <v>46</v>
      </c>
      <c r="L2530">
        <v>119177480</v>
      </c>
    </row>
    <row r="2531" spans="6:14" x14ac:dyDescent="0.2">
      <c r="F2531" s="3">
        <v>27001</v>
      </c>
      <c r="G2531">
        <v>2</v>
      </c>
      <c r="H2531" t="str">
        <f t="shared" si="43"/>
        <v>270012</v>
      </c>
      <c r="I2531" t="s">
        <v>2716</v>
      </c>
      <c r="J2531" t="s">
        <v>593</v>
      </c>
      <c r="K2531">
        <v>7213</v>
      </c>
      <c r="L2531">
        <v>12452355696</v>
      </c>
      <c r="M2531">
        <v>3</v>
      </c>
      <c r="N2531">
        <v>4471740</v>
      </c>
    </row>
    <row r="2532" spans="6:14" x14ac:dyDescent="0.2">
      <c r="F2532" s="3">
        <v>27001</v>
      </c>
      <c r="G2532">
        <v>3</v>
      </c>
      <c r="H2532" t="str">
        <f t="shared" si="43"/>
        <v>270013</v>
      </c>
      <c r="I2532" t="s">
        <v>2716</v>
      </c>
      <c r="J2532" t="s">
        <v>593</v>
      </c>
      <c r="K2532">
        <v>9755</v>
      </c>
      <c r="L2532">
        <v>31978059037</v>
      </c>
      <c r="M2532">
        <v>19</v>
      </c>
      <c r="N2532">
        <v>19956229110</v>
      </c>
    </row>
    <row r="2533" spans="6:14" x14ac:dyDescent="0.2">
      <c r="F2533" s="3">
        <v>27001</v>
      </c>
      <c r="G2533">
        <v>4</v>
      </c>
      <c r="H2533" t="str">
        <f t="shared" si="43"/>
        <v>270014</v>
      </c>
      <c r="I2533" t="s">
        <v>2716</v>
      </c>
      <c r="J2533" t="s">
        <v>593</v>
      </c>
      <c r="K2533">
        <v>10568</v>
      </c>
      <c r="L2533">
        <v>40040183572</v>
      </c>
      <c r="M2533">
        <v>40</v>
      </c>
      <c r="N2533">
        <v>769696030</v>
      </c>
    </row>
    <row r="2534" spans="6:14" x14ac:dyDescent="0.2">
      <c r="F2534" s="3">
        <v>27001</v>
      </c>
      <c r="G2534">
        <v>5</v>
      </c>
      <c r="H2534" t="str">
        <f t="shared" si="43"/>
        <v>270015</v>
      </c>
      <c r="I2534" t="s">
        <v>2716</v>
      </c>
      <c r="J2534" t="s">
        <v>593</v>
      </c>
      <c r="K2534">
        <v>5332</v>
      </c>
      <c r="L2534">
        <v>35943442901</v>
      </c>
      <c r="M2534">
        <v>1110</v>
      </c>
      <c r="N2534">
        <v>22218342390</v>
      </c>
    </row>
    <row r="2535" spans="6:14" x14ac:dyDescent="0.2">
      <c r="F2535" s="3">
        <v>27006</v>
      </c>
      <c r="G2535">
        <v>0</v>
      </c>
      <c r="H2535" t="str">
        <f t="shared" si="43"/>
        <v>270060</v>
      </c>
      <c r="I2535" t="s">
        <v>2710</v>
      </c>
      <c r="J2535" t="s">
        <v>594</v>
      </c>
      <c r="K2535">
        <v>77</v>
      </c>
      <c r="L2535">
        <v>148090520</v>
      </c>
      <c r="M2535">
        <v>2</v>
      </c>
      <c r="N2535">
        <v>663941730</v>
      </c>
    </row>
    <row r="2536" spans="6:14" x14ac:dyDescent="0.2">
      <c r="F2536" s="3">
        <v>27006</v>
      </c>
      <c r="G2536">
        <v>1</v>
      </c>
      <c r="H2536" t="str">
        <f t="shared" si="43"/>
        <v>270061</v>
      </c>
      <c r="I2536" t="s">
        <v>2710</v>
      </c>
      <c r="J2536" t="s">
        <v>594</v>
      </c>
      <c r="K2536">
        <v>432</v>
      </c>
      <c r="L2536">
        <v>96053210</v>
      </c>
    </row>
    <row r="2537" spans="6:14" x14ac:dyDescent="0.2">
      <c r="F2537" s="3">
        <v>27006</v>
      </c>
      <c r="G2537">
        <v>2</v>
      </c>
      <c r="H2537" t="str">
        <f t="shared" si="43"/>
        <v>270062</v>
      </c>
      <c r="I2537" t="s">
        <v>2710</v>
      </c>
      <c r="J2537" t="s">
        <v>594</v>
      </c>
      <c r="K2537">
        <v>683</v>
      </c>
      <c r="L2537">
        <v>915791230</v>
      </c>
      <c r="M2537">
        <v>1</v>
      </c>
      <c r="N2537">
        <v>11305980</v>
      </c>
    </row>
    <row r="2538" spans="6:14" x14ac:dyDescent="0.2">
      <c r="F2538" s="3">
        <v>27006</v>
      </c>
      <c r="G2538">
        <v>3</v>
      </c>
      <c r="H2538" t="str">
        <f t="shared" si="43"/>
        <v>270063</v>
      </c>
      <c r="I2538" t="s">
        <v>2710</v>
      </c>
      <c r="J2538" t="s">
        <v>594</v>
      </c>
      <c r="K2538">
        <v>390</v>
      </c>
      <c r="L2538">
        <v>374497900</v>
      </c>
    </row>
    <row r="2539" spans="6:14" x14ac:dyDescent="0.2">
      <c r="F2539" s="3">
        <v>27006</v>
      </c>
      <c r="G2539">
        <v>4</v>
      </c>
      <c r="H2539" t="str">
        <f t="shared" si="43"/>
        <v>270064</v>
      </c>
      <c r="I2539" t="s">
        <v>2710</v>
      </c>
      <c r="J2539" t="s">
        <v>594</v>
      </c>
      <c r="K2539">
        <v>670</v>
      </c>
      <c r="L2539">
        <v>1342104170</v>
      </c>
      <c r="M2539">
        <v>4</v>
      </c>
      <c r="N2539">
        <v>3948000</v>
      </c>
    </row>
    <row r="2540" spans="6:14" x14ac:dyDescent="0.2">
      <c r="F2540" s="3">
        <v>27006</v>
      </c>
      <c r="G2540">
        <v>5</v>
      </c>
      <c r="H2540" t="str">
        <f t="shared" si="43"/>
        <v>270065</v>
      </c>
      <c r="I2540" t="s">
        <v>2710</v>
      </c>
      <c r="J2540" t="s">
        <v>594</v>
      </c>
      <c r="K2540">
        <v>387</v>
      </c>
      <c r="L2540">
        <v>1027837680</v>
      </c>
      <c r="M2540">
        <v>210</v>
      </c>
      <c r="N2540">
        <v>663655180</v>
      </c>
    </row>
    <row r="2541" spans="6:14" x14ac:dyDescent="0.2">
      <c r="F2541" s="3">
        <v>27025</v>
      </c>
      <c r="G2541">
        <v>0</v>
      </c>
      <c r="H2541" t="str">
        <f t="shared" si="43"/>
        <v>270250</v>
      </c>
      <c r="I2541" t="s">
        <v>2710</v>
      </c>
      <c r="J2541" t="s">
        <v>595</v>
      </c>
      <c r="K2541">
        <v>3</v>
      </c>
      <c r="L2541">
        <v>22770</v>
      </c>
    </row>
    <row r="2542" spans="6:14" x14ac:dyDescent="0.2">
      <c r="F2542" s="3">
        <v>27025</v>
      </c>
      <c r="G2542">
        <v>1</v>
      </c>
      <c r="H2542" t="str">
        <f t="shared" si="43"/>
        <v>270251</v>
      </c>
      <c r="I2542" t="s">
        <v>2710</v>
      </c>
      <c r="J2542" t="s">
        <v>595</v>
      </c>
      <c r="K2542">
        <v>45</v>
      </c>
      <c r="L2542">
        <v>457185</v>
      </c>
    </row>
    <row r="2543" spans="6:14" x14ac:dyDescent="0.2">
      <c r="F2543" s="3">
        <v>27025</v>
      </c>
      <c r="G2543">
        <v>2</v>
      </c>
      <c r="H2543" t="str">
        <f t="shared" si="43"/>
        <v>270252</v>
      </c>
      <c r="I2543" t="s">
        <v>2710</v>
      </c>
      <c r="J2543" t="s">
        <v>595</v>
      </c>
      <c r="K2543">
        <v>169</v>
      </c>
      <c r="L2543">
        <v>5596650</v>
      </c>
      <c r="M2543">
        <v>1</v>
      </c>
      <c r="N2543">
        <v>36880</v>
      </c>
    </row>
    <row r="2544" spans="6:14" x14ac:dyDescent="0.2">
      <c r="F2544" s="3">
        <v>27025</v>
      </c>
      <c r="G2544">
        <v>3</v>
      </c>
      <c r="H2544" t="str">
        <f t="shared" si="43"/>
        <v>270253</v>
      </c>
      <c r="I2544" t="s">
        <v>2710</v>
      </c>
      <c r="J2544" t="s">
        <v>595</v>
      </c>
      <c r="K2544">
        <v>138</v>
      </c>
      <c r="L2544">
        <v>2554665</v>
      </c>
    </row>
    <row r="2545" spans="6:14" x14ac:dyDescent="0.2">
      <c r="F2545" s="3">
        <v>27025</v>
      </c>
      <c r="G2545">
        <v>4</v>
      </c>
      <c r="H2545" t="str">
        <f t="shared" si="43"/>
        <v>270254</v>
      </c>
      <c r="I2545" t="s">
        <v>2710</v>
      </c>
      <c r="J2545" t="s">
        <v>595</v>
      </c>
      <c r="K2545">
        <v>45</v>
      </c>
      <c r="L2545">
        <v>4270620</v>
      </c>
    </row>
    <row r="2546" spans="6:14" x14ac:dyDescent="0.2">
      <c r="F2546" s="3">
        <v>27025</v>
      </c>
      <c r="G2546">
        <v>5</v>
      </c>
      <c r="H2546" t="str">
        <f t="shared" si="43"/>
        <v>270255</v>
      </c>
      <c r="I2546" t="s">
        <v>2710</v>
      </c>
      <c r="J2546" t="s">
        <v>595</v>
      </c>
      <c r="K2546">
        <v>2</v>
      </c>
      <c r="L2546">
        <v>2710020</v>
      </c>
    </row>
    <row r="2547" spans="6:14" x14ac:dyDescent="0.2">
      <c r="F2547" s="3">
        <v>27050</v>
      </c>
      <c r="G2547">
        <v>0</v>
      </c>
      <c r="H2547" t="str">
        <f t="shared" si="43"/>
        <v>270500</v>
      </c>
      <c r="I2547" t="s">
        <v>2710</v>
      </c>
      <c r="J2547" t="s">
        <v>596</v>
      </c>
      <c r="K2547">
        <v>68</v>
      </c>
      <c r="L2547">
        <v>576311610</v>
      </c>
    </row>
    <row r="2548" spans="6:14" x14ac:dyDescent="0.2">
      <c r="F2548" s="3">
        <v>27050</v>
      </c>
      <c r="G2548">
        <v>1</v>
      </c>
      <c r="H2548" t="str">
        <f t="shared" si="43"/>
        <v>270501</v>
      </c>
      <c r="I2548" t="s">
        <v>2710</v>
      </c>
      <c r="J2548" t="s">
        <v>596</v>
      </c>
      <c r="K2548">
        <v>124</v>
      </c>
      <c r="L2548">
        <v>11350065</v>
      </c>
    </row>
    <row r="2549" spans="6:14" x14ac:dyDescent="0.2">
      <c r="F2549" s="3">
        <v>27050</v>
      </c>
      <c r="G2549">
        <v>2</v>
      </c>
      <c r="H2549" t="str">
        <f t="shared" si="43"/>
        <v>270502</v>
      </c>
      <c r="I2549" t="s">
        <v>2710</v>
      </c>
      <c r="J2549" t="s">
        <v>596</v>
      </c>
      <c r="K2549">
        <v>87</v>
      </c>
      <c r="L2549">
        <v>8202410</v>
      </c>
    </row>
    <row r="2550" spans="6:14" x14ac:dyDescent="0.2">
      <c r="F2550" s="3">
        <v>27050</v>
      </c>
      <c r="G2550">
        <v>3</v>
      </c>
      <c r="H2550" t="str">
        <f t="shared" si="43"/>
        <v>270503</v>
      </c>
      <c r="I2550" t="s">
        <v>2710</v>
      </c>
      <c r="J2550" t="s">
        <v>596</v>
      </c>
      <c r="K2550">
        <v>293</v>
      </c>
      <c r="L2550">
        <v>24222650</v>
      </c>
    </row>
    <row r="2551" spans="6:14" x14ac:dyDescent="0.2">
      <c r="F2551" s="3">
        <v>27050</v>
      </c>
      <c r="G2551">
        <v>4</v>
      </c>
      <c r="H2551" t="str">
        <f t="shared" si="43"/>
        <v>270504</v>
      </c>
      <c r="I2551" t="s">
        <v>2710</v>
      </c>
      <c r="J2551" t="s">
        <v>596</v>
      </c>
      <c r="K2551">
        <v>155</v>
      </c>
      <c r="L2551">
        <v>10927900</v>
      </c>
    </row>
    <row r="2552" spans="6:14" x14ac:dyDescent="0.2">
      <c r="F2552" s="3">
        <v>27050</v>
      </c>
      <c r="G2552">
        <v>5</v>
      </c>
      <c r="H2552" t="str">
        <f t="shared" si="43"/>
        <v>270505</v>
      </c>
      <c r="I2552" t="s">
        <v>2710</v>
      </c>
      <c r="J2552" t="s">
        <v>596</v>
      </c>
      <c r="K2552">
        <v>345</v>
      </c>
      <c r="L2552">
        <v>2902009585</v>
      </c>
      <c r="M2552">
        <v>1</v>
      </c>
      <c r="N2552">
        <v>70240</v>
      </c>
    </row>
    <row r="2553" spans="6:14" x14ac:dyDescent="0.2">
      <c r="F2553" s="3">
        <v>27073</v>
      </c>
      <c r="G2553">
        <v>0</v>
      </c>
      <c r="H2553" t="str">
        <f t="shared" si="43"/>
        <v>270730</v>
      </c>
      <c r="I2553" t="s">
        <v>2710</v>
      </c>
      <c r="J2553" t="s">
        <v>597</v>
      </c>
      <c r="K2553">
        <v>3</v>
      </c>
      <c r="L2553">
        <v>92220</v>
      </c>
    </row>
    <row r="2554" spans="6:14" x14ac:dyDescent="0.2">
      <c r="F2554" s="3">
        <v>27073</v>
      </c>
      <c r="G2554">
        <v>1</v>
      </c>
      <c r="H2554" t="str">
        <f t="shared" si="43"/>
        <v>270731</v>
      </c>
      <c r="I2554" t="s">
        <v>2710</v>
      </c>
      <c r="J2554" t="s">
        <v>597</v>
      </c>
      <c r="K2554">
        <v>8</v>
      </c>
      <c r="L2554">
        <v>5195130</v>
      </c>
    </row>
    <row r="2555" spans="6:14" x14ac:dyDescent="0.2">
      <c r="F2555" s="3">
        <v>27073</v>
      </c>
      <c r="G2555">
        <v>3</v>
      </c>
      <c r="H2555" t="str">
        <f t="shared" si="43"/>
        <v>270733</v>
      </c>
      <c r="I2555" t="s">
        <v>2710</v>
      </c>
      <c r="J2555" t="s">
        <v>597</v>
      </c>
      <c r="K2555">
        <v>2</v>
      </c>
      <c r="L2555">
        <v>64290</v>
      </c>
    </row>
    <row r="2556" spans="6:14" x14ac:dyDescent="0.2">
      <c r="F2556" s="3">
        <v>27073</v>
      </c>
      <c r="G2556">
        <v>4</v>
      </c>
      <c r="H2556" t="str">
        <f t="shared" si="43"/>
        <v>270734</v>
      </c>
      <c r="I2556" t="s">
        <v>2710</v>
      </c>
      <c r="J2556" t="s">
        <v>597</v>
      </c>
      <c r="K2556">
        <v>2</v>
      </c>
      <c r="L2556">
        <v>90030</v>
      </c>
    </row>
    <row r="2557" spans="6:14" x14ac:dyDescent="0.2">
      <c r="F2557" s="3">
        <v>27073</v>
      </c>
      <c r="G2557">
        <v>5</v>
      </c>
      <c r="H2557" t="str">
        <f t="shared" si="43"/>
        <v>270735</v>
      </c>
      <c r="I2557" t="s">
        <v>2710</v>
      </c>
      <c r="J2557" t="s">
        <v>597</v>
      </c>
      <c r="K2557">
        <v>2</v>
      </c>
      <c r="L2557">
        <v>136680</v>
      </c>
    </row>
    <row r="2558" spans="6:14" x14ac:dyDescent="0.2">
      <c r="F2558" s="3">
        <v>27075</v>
      </c>
      <c r="G2558">
        <v>0</v>
      </c>
      <c r="H2558" t="str">
        <f t="shared" si="43"/>
        <v>270750</v>
      </c>
      <c r="I2558" t="s">
        <v>2710</v>
      </c>
      <c r="J2558" t="s">
        <v>598</v>
      </c>
      <c r="K2558">
        <v>436</v>
      </c>
      <c r="L2558">
        <v>9052716</v>
      </c>
    </row>
    <row r="2559" spans="6:14" x14ac:dyDescent="0.2">
      <c r="F2559" s="3">
        <v>27075</v>
      </c>
      <c r="G2559">
        <v>1</v>
      </c>
      <c r="H2559" t="str">
        <f t="shared" si="43"/>
        <v>270751</v>
      </c>
      <c r="I2559" t="s">
        <v>2710</v>
      </c>
      <c r="J2559" t="s">
        <v>598</v>
      </c>
      <c r="K2559">
        <v>33</v>
      </c>
      <c r="L2559">
        <v>2505870</v>
      </c>
      <c r="M2559">
        <v>1</v>
      </c>
      <c r="N2559">
        <v>783920</v>
      </c>
    </row>
    <row r="2560" spans="6:14" x14ac:dyDescent="0.2">
      <c r="F2560" s="3">
        <v>27075</v>
      </c>
      <c r="G2560">
        <v>2</v>
      </c>
      <c r="H2560" t="str">
        <f t="shared" si="43"/>
        <v>270752</v>
      </c>
      <c r="I2560" t="s">
        <v>2710</v>
      </c>
      <c r="J2560" t="s">
        <v>598</v>
      </c>
      <c r="K2560">
        <v>19</v>
      </c>
      <c r="L2560">
        <v>397995</v>
      </c>
    </row>
    <row r="2561" spans="6:14" x14ac:dyDescent="0.2">
      <c r="F2561" s="3">
        <v>27075</v>
      </c>
      <c r="G2561">
        <v>3</v>
      </c>
      <c r="H2561" t="str">
        <f t="shared" si="43"/>
        <v>270753</v>
      </c>
      <c r="I2561" t="s">
        <v>2710</v>
      </c>
      <c r="J2561" t="s">
        <v>598</v>
      </c>
      <c r="K2561">
        <v>80</v>
      </c>
      <c r="L2561">
        <v>5372555</v>
      </c>
    </row>
    <row r="2562" spans="6:14" x14ac:dyDescent="0.2">
      <c r="F2562" s="3">
        <v>27075</v>
      </c>
      <c r="G2562">
        <v>4</v>
      </c>
      <c r="H2562" t="str">
        <f t="shared" si="43"/>
        <v>270754</v>
      </c>
      <c r="I2562" t="s">
        <v>2710</v>
      </c>
      <c r="J2562" t="s">
        <v>598</v>
      </c>
      <c r="K2562">
        <v>141</v>
      </c>
      <c r="L2562">
        <v>10963635</v>
      </c>
      <c r="M2562">
        <v>6</v>
      </c>
      <c r="N2562">
        <v>9351680</v>
      </c>
    </row>
    <row r="2563" spans="6:14" x14ac:dyDescent="0.2">
      <c r="F2563" s="3">
        <v>27075</v>
      </c>
      <c r="G2563">
        <v>5</v>
      </c>
      <c r="H2563" t="str">
        <f t="shared" ref="H2563:H2626" si="44">F2563&amp;G2563</f>
        <v>270755</v>
      </c>
      <c r="I2563" t="s">
        <v>2710</v>
      </c>
      <c r="J2563" t="s">
        <v>598</v>
      </c>
      <c r="K2563">
        <v>211</v>
      </c>
      <c r="L2563">
        <v>41148910</v>
      </c>
      <c r="M2563">
        <v>10</v>
      </c>
      <c r="N2563">
        <v>225847780</v>
      </c>
    </row>
    <row r="2564" spans="6:14" x14ac:dyDescent="0.2">
      <c r="F2564" s="3">
        <v>27077</v>
      </c>
      <c r="G2564">
        <v>1</v>
      </c>
      <c r="H2564" t="str">
        <f t="shared" si="44"/>
        <v>270771</v>
      </c>
      <c r="I2564" t="s">
        <v>2710</v>
      </c>
      <c r="J2564" t="s">
        <v>599</v>
      </c>
      <c r="K2564">
        <v>24</v>
      </c>
      <c r="L2564">
        <v>402975</v>
      </c>
    </row>
    <row r="2565" spans="6:14" x14ac:dyDescent="0.2">
      <c r="F2565" s="3">
        <v>27077</v>
      </c>
      <c r="G2565">
        <v>2</v>
      </c>
      <c r="H2565" t="str">
        <f t="shared" si="44"/>
        <v>270772</v>
      </c>
      <c r="I2565" t="s">
        <v>2710</v>
      </c>
      <c r="J2565" t="s">
        <v>599</v>
      </c>
      <c r="K2565">
        <v>9</v>
      </c>
      <c r="L2565">
        <v>148410</v>
      </c>
    </row>
    <row r="2566" spans="6:14" x14ac:dyDescent="0.2">
      <c r="F2566" s="3">
        <v>27077</v>
      </c>
      <c r="G2566">
        <v>3</v>
      </c>
      <c r="H2566" t="str">
        <f t="shared" si="44"/>
        <v>270773</v>
      </c>
      <c r="I2566" t="s">
        <v>2710</v>
      </c>
      <c r="J2566" t="s">
        <v>599</v>
      </c>
      <c r="K2566">
        <v>5</v>
      </c>
      <c r="L2566">
        <v>135795</v>
      </c>
    </row>
    <row r="2567" spans="6:14" x14ac:dyDescent="0.2">
      <c r="F2567" s="3">
        <v>27077</v>
      </c>
      <c r="G2567">
        <v>4</v>
      </c>
      <c r="H2567" t="str">
        <f t="shared" si="44"/>
        <v>270774</v>
      </c>
      <c r="I2567" t="s">
        <v>2710</v>
      </c>
      <c r="J2567" t="s">
        <v>599</v>
      </c>
      <c r="K2567">
        <v>16</v>
      </c>
      <c r="L2567">
        <v>256875</v>
      </c>
    </row>
    <row r="2568" spans="6:14" x14ac:dyDescent="0.2">
      <c r="F2568" s="3">
        <v>27077</v>
      </c>
      <c r="G2568">
        <v>5</v>
      </c>
      <c r="H2568" t="str">
        <f t="shared" si="44"/>
        <v>270775</v>
      </c>
      <c r="I2568" t="s">
        <v>2710</v>
      </c>
      <c r="J2568" t="s">
        <v>599</v>
      </c>
      <c r="K2568">
        <v>19</v>
      </c>
      <c r="L2568">
        <v>2543410</v>
      </c>
    </row>
    <row r="2569" spans="6:14" x14ac:dyDescent="0.2">
      <c r="F2569" s="3">
        <v>27099</v>
      </c>
      <c r="G2569">
        <v>0</v>
      </c>
      <c r="H2569" t="str">
        <f t="shared" si="44"/>
        <v>270990</v>
      </c>
      <c r="I2569" t="s">
        <v>2710</v>
      </c>
      <c r="J2569" t="s">
        <v>600</v>
      </c>
      <c r="K2569">
        <v>97</v>
      </c>
      <c r="L2569">
        <v>32913740</v>
      </c>
    </row>
    <row r="2570" spans="6:14" x14ac:dyDescent="0.2">
      <c r="F2570" s="3">
        <v>27099</v>
      </c>
      <c r="G2570">
        <v>1</v>
      </c>
      <c r="H2570" t="str">
        <f t="shared" si="44"/>
        <v>270991</v>
      </c>
      <c r="I2570" t="s">
        <v>2710</v>
      </c>
      <c r="J2570" t="s">
        <v>600</v>
      </c>
      <c r="K2570">
        <v>284</v>
      </c>
      <c r="L2570">
        <v>117200590</v>
      </c>
      <c r="M2570">
        <v>2</v>
      </c>
      <c r="N2570">
        <v>1018960</v>
      </c>
    </row>
    <row r="2571" spans="6:14" x14ac:dyDescent="0.2">
      <c r="F2571" s="3">
        <v>27099</v>
      </c>
      <c r="G2571">
        <v>2</v>
      </c>
      <c r="H2571" t="str">
        <f t="shared" si="44"/>
        <v>270992</v>
      </c>
      <c r="I2571" t="s">
        <v>2710</v>
      </c>
      <c r="J2571" t="s">
        <v>600</v>
      </c>
      <c r="K2571">
        <v>24</v>
      </c>
      <c r="L2571">
        <v>6291570</v>
      </c>
    </row>
    <row r="2572" spans="6:14" x14ac:dyDescent="0.2">
      <c r="F2572" s="3">
        <v>27099</v>
      </c>
      <c r="G2572">
        <v>3</v>
      </c>
      <c r="H2572" t="str">
        <f t="shared" si="44"/>
        <v>270993</v>
      </c>
      <c r="I2572" t="s">
        <v>2710</v>
      </c>
      <c r="J2572" t="s">
        <v>600</v>
      </c>
      <c r="K2572">
        <v>53</v>
      </c>
      <c r="L2572">
        <v>13962560</v>
      </c>
      <c r="M2572">
        <v>1</v>
      </c>
      <c r="N2572">
        <v>80000</v>
      </c>
    </row>
    <row r="2573" spans="6:14" x14ac:dyDescent="0.2">
      <c r="F2573" s="3">
        <v>27099</v>
      </c>
      <c r="G2573">
        <v>4</v>
      </c>
      <c r="H2573" t="str">
        <f t="shared" si="44"/>
        <v>270994</v>
      </c>
      <c r="I2573" t="s">
        <v>2710</v>
      </c>
      <c r="J2573" t="s">
        <v>600</v>
      </c>
      <c r="K2573">
        <v>55</v>
      </c>
      <c r="L2573">
        <v>46321600</v>
      </c>
      <c r="M2573">
        <v>17</v>
      </c>
      <c r="N2573">
        <v>21362240</v>
      </c>
    </row>
    <row r="2574" spans="6:14" x14ac:dyDescent="0.2">
      <c r="F2574" s="3">
        <v>27099</v>
      </c>
      <c r="G2574">
        <v>5</v>
      </c>
      <c r="H2574" t="str">
        <f t="shared" si="44"/>
        <v>270995</v>
      </c>
      <c r="I2574" t="s">
        <v>2710</v>
      </c>
      <c r="J2574" t="s">
        <v>600</v>
      </c>
      <c r="K2574">
        <v>63</v>
      </c>
      <c r="L2574">
        <v>12870860</v>
      </c>
    </row>
    <row r="2575" spans="6:14" x14ac:dyDescent="0.2">
      <c r="F2575" s="3">
        <v>27135</v>
      </c>
      <c r="G2575">
        <v>1</v>
      </c>
      <c r="H2575" t="str">
        <f t="shared" si="44"/>
        <v>271351</v>
      </c>
      <c r="I2575" t="s">
        <v>2710</v>
      </c>
      <c r="J2575" t="s">
        <v>601</v>
      </c>
      <c r="K2575">
        <v>5</v>
      </c>
      <c r="L2575">
        <v>219270</v>
      </c>
    </row>
    <row r="2576" spans="6:14" x14ac:dyDescent="0.2">
      <c r="F2576" s="3">
        <v>27135</v>
      </c>
      <c r="G2576">
        <v>2</v>
      </c>
      <c r="H2576" t="str">
        <f t="shared" si="44"/>
        <v>271352</v>
      </c>
      <c r="I2576" t="s">
        <v>2710</v>
      </c>
      <c r="J2576" t="s">
        <v>601</v>
      </c>
      <c r="K2576">
        <v>96</v>
      </c>
      <c r="L2576">
        <v>22846400</v>
      </c>
    </row>
    <row r="2577" spans="6:14" x14ac:dyDescent="0.2">
      <c r="F2577" s="3">
        <v>27135</v>
      </c>
      <c r="G2577">
        <v>3</v>
      </c>
      <c r="H2577" t="str">
        <f t="shared" si="44"/>
        <v>271353</v>
      </c>
      <c r="I2577" t="s">
        <v>2710</v>
      </c>
      <c r="J2577" t="s">
        <v>601</v>
      </c>
      <c r="K2577">
        <v>124</v>
      </c>
      <c r="L2577">
        <v>9601140</v>
      </c>
    </row>
    <row r="2578" spans="6:14" x14ac:dyDescent="0.2">
      <c r="F2578" s="3">
        <v>27135</v>
      </c>
      <c r="G2578">
        <v>4</v>
      </c>
      <c r="H2578" t="str">
        <f t="shared" si="44"/>
        <v>271354</v>
      </c>
      <c r="I2578" t="s">
        <v>2710</v>
      </c>
      <c r="J2578" t="s">
        <v>601</v>
      </c>
      <c r="K2578">
        <v>35</v>
      </c>
      <c r="L2578">
        <v>1884600</v>
      </c>
    </row>
    <row r="2579" spans="6:14" x14ac:dyDescent="0.2">
      <c r="F2579" s="3">
        <v>27135</v>
      </c>
      <c r="G2579">
        <v>5</v>
      </c>
      <c r="H2579" t="str">
        <f t="shared" si="44"/>
        <v>271355</v>
      </c>
      <c r="I2579" t="s">
        <v>2710</v>
      </c>
      <c r="J2579" t="s">
        <v>601</v>
      </c>
      <c r="K2579">
        <v>51</v>
      </c>
      <c r="L2579">
        <v>10564540</v>
      </c>
    </row>
    <row r="2580" spans="6:14" x14ac:dyDescent="0.2">
      <c r="F2580" s="3">
        <v>27160</v>
      </c>
      <c r="G2580">
        <v>0</v>
      </c>
      <c r="H2580" t="str">
        <f t="shared" si="44"/>
        <v>271600</v>
      </c>
      <c r="I2580" t="s">
        <v>2710</v>
      </c>
      <c r="J2580" t="s">
        <v>603</v>
      </c>
      <c r="K2580">
        <v>39</v>
      </c>
      <c r="L2580">
        <v>294360</v>
      </c>
    </row>
    <row r="2581" spans="6:14" x14ac:dyDescent="0.2">
      <c r="F2581" s="3">
        <v>27160</v>
      </c>
      <c r="G2581">
        <v>1</v>
      </c>
      <c r="H2581" t="str">
        <f t="shared" si="44"/>
        <v>271601</v>
      </c>
      <c r="I2581" t="s">
        <v>2710</v>
      </c>
      <c r="J2581" t="s">
        <v>603</v>
      </c>
      <c r="K2581">
        <v>207</v>
      </c>
      <c r="L2581">
        <v>26508485</v>
      </c>
    </row>
    <row r="2582" spans="6:14" x14ac:dyDescent="0.2">
      <c r="F2582" s="3">
        <v>27160</v>
      </c>
      <c r="G2582">
        <v>2</v>
      </c>
      <c r="H2582" t="str">
        <f t="shared" si="44"/>
        <v>271602</v>
      </c>
      <c r="I2582" t="s">
        <v>2710</v>
      </c>
      <c r="J2582" t="s">
        <v>603</v>
      </c>
      <c r="K2582">
        <v>62</v>
      </c>
      <c r="L2582">
        <v>3588740</v>
      </c>
    </row>
    <row r="2583" spans="6:14" x14ac:dyDescent="0.2">
      <c r="F2583" s="3">
        <v>27160</v>
      </c>
      <c r="G2583">
        <v>4</v>
      </c>
      <c r="H2583" t="str">
        <f t="shared" si="44"/>
        <v>271604</v>
      </c>
      <c r="I2583" t="s">
        <v>2710</v>
      </c>
      <c r="J2583" t="s">
        <v>603</v>
      </c>
      <c r="K2583">
        <v>520</v>
      </c>
      <c r="L2583">
        <v>138311520</v>
      </c>
      <c r="M2583">
        <v>3</v>
      </c>
      <c r="N2583">
        <v>88960</v>
      </c>
    </row>
    <row r="2584" spans="6:14" x14ac:dyDescent="0.2">
      <c r="F2584" s="3">
        <v>27160</v>
      </c>
      <c r="G2584">
        <v>5</v>
      </c>
      <c r="H2584" t="str">
        <f t="shared" si="44"/>
        <v>271605</v>
      </c>
      <c r="I2584" t="s">
        <v>2710</v>
      </c>
      <c r="J2584" t="s">
        <v>603</v>
      </c>
      <c r="K2584">
        <v>409</v>
      </c>
      <c r="L2584">
        <v>61427655</v>
      </c>
      <c r="M2584">
        <v>1</v>
      </c>
      <c r="N2584">
        <v>296720</v>
      </c>
    </row>
    <row r="2585" spans="6:14" x14ac:dyDescent="0.2">
      <c r="F2585" s="3">
        <v>27205</v>
      </c>
      <c r="G2585">
        <v>0</v>
      </c>
      <c r="H2585" t="str">
        <f t="shared" si="44"/>
        <v>272050</v>
      </c>
      <c r="I2585" t="s">
        <v>2710</v>
      </c>
      <c r="J2585" t="s">
        <v>604</v>
      </c>
      <c r="K2585">
        <v>53</v>
      </c>
      <c r="L2585">
        <v>16573150</v>
      </c>
    </row>
    <row r="2586" spans="6:14" x14ac:dyDescent="0.2">
      <c r="F2586" s="3">
        <v>27205</v>
      </c>
      <c r="G2586">
        <v>1</v>
      </c>
      <c r="H2586" t="str">
        <f t="shared" si="44"/>
        <v>272051</v>
      </c>
      <c r="I2586" t="s">
        <v>2710</v>
      </c>
      <c r="J2586" t="s">
        <v>604</v>
      </c>
      <c r="K2586">
        <v>410</v>
      </c>
      <c r="L2586">
        <v>125453170</v>
      </c>
    </row>
    <row r="2587" spans="6:14" x14ac:dyDescent="0.2">
      <c r="F2587" s="3">
        <v>27205</v>
      </c>
      <c r="G2587">
        <v>2</v>
      </c>
      <c r="H2587" t="str">
        <f t="shared" si="44"/>
        <v>272052</v>
      </c>
      <c r="I2587" t="s">
        <v>2710</v>
      </c>
      <c r="J2587" t="s">
        <v>604</v>
      </c>
      <c r="K2587">
        <v>415</v>
      </c>
      <c r="L2587">
        <v>320698895</v>
      </c>
    </row>
    <row r="2588" spans="6:14" x14ac:dyDescent="0.2">
      <c r="F2588" s="3">
        <v>27205</v>
      </c>
      <c r="G2588">
        <v>3</v>
      </c>
      <c r="H2588" t="str">
        <f t="shared" si="44"/>
        <v>272053</v>
      </c>
      <c r="I2588" t="s">
        <v>2710</v>
      </c>
      <c r="J2588" t="s">
        <v>604</v>
      </c>
      <c r="K2588">
        <v>658</v>
      </c>
      <c r="L2588">
        <v>514233300</v>
      </c>
      <c r="M2588">
        <v>2</v>
      </c>
      <c r="N2588">
        <v>96320</v>
      </c>
    </row>
    <row r="2589" spans="6:14" x14ac:dyDescent="0.2">
      <c r="F2589" s="3">
        <v>27205</v>
      </c>
      <c r="G2589">
        <v>4</v>
      </c>
      <c r="H2589" t="str">
        <f t="shared" si="44"/>
        <v>272054</v>
      </c>
      <c r="I2589" t="s">
        <v>2710</v>
      </c>
      <c r="J2589" t="s">
        <v>604</v>
      </c>
      <c r="K2589">
        <v>425</v>
      </c>
      <c r="L2589">
        <v>262361670</v>
      </c>
      <c r="M2589">
        <v>1</v>
      </c>
      <c r="N2589">
        <v>324080</v>
      </c>
    </row>
    <row r="2590" spans="6:14" x14ac:dyDescent="0.2">
      <c r="F2590" s="3">
        <v>27205</v>
      </c>
      <c r="G2590">
        <v>5</v>
      </c>
      <c r="H2590" t="str">
        <f t="shared" si="44"/>
        <v>272055</v>
      </c>
      <c r="I2590" t="s">
        <v>2710</v>
      </c>
      <c r="J2590" t="s">
        <v>604</v>
      </c>
      <c r="K2590">
        <v>1481</v>
      </c>
      <c r="L2590">
        <v>2431579000</v>
      </c>
      <c r="M2590">
        <v>2</v>
      </c>
      <c r="N2590">
        <v>29598130</v>
      </c>
    </row>
    <row r="2591" spans="6:14" x14ac:dyDescent="0.2">
      <c r="F2591" s="3">
        <v>27245</v>
      </c>
      <c r="G2591">
        <v>0</v>
      </c>
      <c r="H2591" t="str">
        <f t="shared" si="44"/>
        <v>272450</v>
      </c>
      <c r="I2591" t="s">
        <v>2710</v>
      </c>
      <c r="J2591" t="s">
        <v>605</v>
      </c>
      <c r="K2591">
        <v>52</v>
      </c>
      <c r="L2591">
        <v>7889940</v>
      </c>
    </row>
    <row r="2592" spans="6:14" x14ac:dyDescent="0.2">
      <c r="F2592" s="3">
        <v>27245</v>
      </c>
      <c r="G2592">
        <v>1</v>
      </c>
      <c r="H2592" t="str">
        <f t="shared" si="44"/>
        <v>272451</v>
      </c>
      <c r="I2592" t="s">
        <v>2710</v>
      </c>
      <c r="J2592" t="s">
        <v>605</v>
      </c>
      <c r="K2592">
        <v>31</v>
      </c>
      <c r="L2592">
        <v>2296248</v>
      </c>
    </row>
    <row r="2593" spans="6:14" x14ac:dyDescent="0.2">
      <c r="F2593" s="3">
        <v>27245</v>
      </c>
      <c r="G2593">
        <v>2</v>
      </c>
      <c r="H2593" t="str">
        <f t="shared" si="44"/>
        <v>272452</v>
      </c>
      <c r="I2593" t="s">
        <v>2710</v>
      </c>
      <c r="J2593" t="s">
        <v>605</v>
      </c>
      <c r="K2593">
        <v>95</v>
      </c>
      <c r="L2593">
        <v>14315260</v>
      </c>
    </row>
    <row r="2594" spans="6:14" x14ac:dyDescent="0.2">
      <c r="F2594" s="3">
        <v>27245</v>
      </c>
      <c r="G2594">
        <v>3</v>
      </c>
      <c r="H2594" t="str">
        <f t="shared" si="44"/>
        <v>272453</v>
      </c>
      <c r="I2594" t="s">
        <v>2710</v>
      </c>
      <c r="J2594" t="s">
        <v>605</v>
      </c>
      <c r="K2594">
        <v>120</v>
      </c>
      <c r="L2594">
        <v>39366020</v>
      </c>
    </row>
    <row r="2595" spans="6:14" x14ac:dyDescent="0.2">
      <c r="F2595" s="3">
        <v>27245</v>
      </c>
      <c r="G2595">
        <v>4</v>
      </c>
      <c r="H2595" t="str">
        <f t="shared" si="44"/>
        <v>272454</v>
      </c>
      <c r="I2595" t="s">
        <v>2710</v>
      </c>
      <c r="J2595" t="s">
        <v>605</v>
      </c>
      <c r="K2595">
        <v>151</v>
      </c>
      <c r="L2595">
        <v>114241870</v>
      </c>
      <c r="M2595">
        <v>4</v>
      </c>
      <c r="N2595">
        <v>1408640</v>
      </c>
    </row>
    <row r="2596" spans="6:14" x14ac:dyDescent="0.2">
      <c r="F2596" s="3">
        <v>27245</v>
      </c>
      <c r="G2596">
        <v>5</v>
      </c>
      <c r="H2596" t="str">
        <f t="shared" si="44"/>
        <v>272455</v>
      </c>
      <c r="I2596" t="s">
        <v>2710</v>
      </c>
      <c r="J2596" t="s">
        <v>605</v>
      </c>
      <c r="K2596">
        <v>257</v>
      </c>
      <c r="L2596">
        <v>140613165</v>
      </c>
      <c r="M2596">
        <v>4</v>
      </c>
      <c r="N2596">
        <v>4738080</v>
      </c>
    </row>
    <row r="2597" spans="6:14" x14ac:dyDescent="0.2">
      <c r="F2597" s="3">
        <v>27361</v>
      </c>
      <c r="G2597">
        <v>0</v>
      </c>
      <c r="H2597" t="str">
        <f t="shared" si="44"/>
        <v>273610</v>
      </c>
      <c r="I2597" t="s">
        <v>2710</v>
      </c>
      <c r="J2597" t="s">
        <v>607</v>
      </c>
      <c r="K2597">
        <v>241</v>
      </c>
      <c r="L2597">
        <v>1181217473</v>
      </c>
      <c r="M2597">
        <v>1</v>
      </c>
      <c r="N2597">
        <v>6414480</v>
      </c>
    </row>
    <row r="2598" spans="6:14" x14ac:dyDescent="0.2">
      <c r="F2598" s="3">
        <v>27361</v>
      </c>
      <c r="G2598">
        <v>1</v>
      </c>
      <c r="H2598" t="str">
        <f t="shared" si="44"/>
        <v>273611</v>
      </c>
      <c r="I2598" t="s">
        <v>2710</v>
      </c>
      <c r="J2598" t="s">
        <v>607</v>
      </c>
      <c r="K2598">
        <v>1494</v>
      </c>
      <c r="L2598">
        <v>1148224480</v>
      </c>
      <c r="M2598">
        <v>2</v>
      </c>
      <c r="N2598">
        <v>1416480</v>
      </c>
    </row>
    <row r="2599" spans="6:14" x14ac:dyDescent="0.2">
      <c r="F2599" s="3">
        <v>27361</v>
      </c>
      <c r="G2599">
        <v>2</v>
      </c>
      <c r="H2599" t="str">
        <f t="shared" si="44"/>
        <v>273612</v>
      </c>
      <c r="I2599" t="s">
        <v>2710</v>
      </c>
      <c r="J2599" t="s">
        <v>607</v>
      </c>
      <c r="K2599">
        <v>1308</v>
      </c>
      <c r="L2599">
        <v>2089250146</v>
      </c>
      <c r="M2599">
        <v>6</v>
      </c>
      <c r="N2599">
        <v>9997600</v>
      </c>
    </row>
    <row r="2600" spans="6:14" x14ac:dyDescent="0.2">
      <c r="F2600" s="3">
        <v>27361</v>
      </c>
      <c r="G2600">
        <v>3</v>
      </c>
      <c r="H2600" t="str">
        <f t="shared" si="44"/>
        <v>273613</v>
      </c>
      <c r="I2600" t="s">
        <v>2710</v>
      </c>
      <c r="J2600" t="s">
        <v>607</v>
      </c>
      <c r="K2600">
        <v>877</v>
      </c>
      <c r="L2600">
        <v>3222663431</v>
      </c>
    </row>
    <row r="2601" spans="6:14" x14ac:dyDescent="0.2">
      <c r="F2601" s="3">
        <v>27361</v>
      </c>
      <c r="G2601">
        <v>4</v>
      </c>
      <c r="H2601" t="str">
        <f t="shared" si="44"/>
        <v>273614</v>
      </c>
      <c r="I2601" t="s">
        <v>2710</v>
      </c>
      <c r="J2601" t="s">
        <v>607</v>
      </c>
      <c r="K2601">
        <v>1169</v>
      </c>
      <c r="L2601">
        <v>4576610800</v>
      </c>
      <c r="M2601">
        <v>1</v>
      </c>
      <c r="N2601">
        <v>1897280</v>
      </c>
    </row>
    <row r="2602" spans="6:14" x14ac:dyDescent="0.2">
      <c r="F2602" s="3">
        <v>27361</v>
      </c>
      <c r="G2602">
        <v>5</v>
      </c>
      <c r="H2602" t="str">
        <f t="shared" si="44"/>
        <v>273615</v>
      </c>
      <c r="I2602" t="s">
        <v>2710</v>
      </c>
      <c r="J2602" t="s">
        <v>607</v>
      </c>
      <c r="K2602">
        <v>1356</v>
      </c>
      <c r="L2602">
        <v>8702788513</v>
      </c>
      <c r="M2602">
        <v>25</v>
      </c>
      <c r="N2602">
        <v>241815880</v>
      </c>
    </row>
    <row r="2603" spans="6:14" x14ac:dyDescent="0.2">
      <c r="F2603" s="3">
        <v>27372</v>
      </c>
      <c r="G2603">
        <v>0</v>
      </c>
      <c r="H2603" t="str">
        <f t="shared" si="44"/>
        <v>273720</v>
      </c>
      <c r="I2603" t="s">
        <v>2710</v>
      </c>
      <c r="J2603" t="s">
        <v>608</v>
      </c>
      <c r="K2603">
        <v>2</v>
      </c>
      <c r="L2603">
        <v>52950</v>
      </c>
    </row>
    <row r="2604" spans="6:14" x14ac:dyDescent="0.2">
      <c r="F2604" s="3">
        <v>27372</v>
      </c>
      <c r="G2604">
        <v>1</v>
      </c>
      <c r="H2604" t="str">
        <f t="shared" si="44"/>
        <v>273721</v>
      </c>
      <c r="I2604" t="s">
        <v>2710</v>
      </c>
      <c r="J2604" t="s">
        <v>608</v>
      </c>
      <c r="K2604">
        <v>133</v>
      </c>
      <c r="L2604">
        <v>4871305</v>
      </c>
    </row>
    <row r="2605" spans="6:14" x14ac:dyDescent="0.2">
      <c r="F2605" s="3">
        <v>27372</v>
      </c>
      <c r="G2605">
        <v>2</v>
      </c>
      <c r="H2605" t="str">
        <f t="shared" si="44"/>
        <v>273722</v>
      </c>
      <c r="I2605" t="s">
        <v>2710</v>
      </c>
      <c r="J2605" t="s">
        <v>608</v>
      </c>
      <c r="K2605">
        <v>1</v>
      </c>
      <c r="L2605">
        <v>7230</v>
      </c>
    </row>
    <row r="2606" spans="6:14" x14ac:dyDescent="0.2">
      <c r="F2606" s="3">
        <v>27372</v>
      </c>
      <c r="G2606">
        <v>3</v>
      </c>
      <c r="H2606" t="str">
        <f t="shared" si="44"/>
        <v>273723</v>
      </c>
      <c r="I2606" t="s">
        <v>2710</v>
      </c>
      <c r="J2606" t="s">
        <v>608</v>
      </c>
      <c r="K2606">
        <v>124</v>
      </c>
      <c r="L2606">
        <v>13130350</v>
      </c>
    </row>
    <row r="2607" spans="6:14" x14ac:dyDescent="0.2">
      <c r="F2607" s="3">
        <v>27372</v>
      </c>
      <c r="G2607">
        <v>4</v>
      </c>
      <c r="H2607" t="str">
        <f t="shared" si="44"/>
        <v>273724</v>
      </c>
      <c r="I2607" t="s">
        <v>2710</v>
      </c>
      <c r="J2607" t="s">
        <v>608</v>
      </c>
      <c r="K2607">
        <v>18</v>
      </c>
      <c r="L2607">
        <v>1082970</v>
      </c>
    </row>
    <row r="2608" spans="6:14" x14ac:dyDescent="0.2">
      <c r="F2608" s="3">
        <v>27372</v>
      </c>
      <c r="G2608">
        <v>5</v>
      </c>
      <c r="H2608" t="str">
        <f t="shared" si="44"/>
        <v>273725</v>
      </c>
      <c r="I2608" t="s">
        <v>2710</v>
      </c>
      <c r="J2608" t="s">
        <v>608</v>
      </c>
      <c r="K2608">
        <v>74</v>
      </c>
      <c r="L2608">
        <v>7358660</v>
      </c>
      <c r="M2608">
        <v>1</v>
      </c>
      <c r="N2608">
        <v>213680</v>
      </c>
    </row>
    <row r="2609" spans="6:14" x14ac:dyDescent="0.2">
      <c r="F2609" s="3">
        <v>27413</v>
      </c>
      <c r="G2609">
        <v>0</v>
      </c>
      <c r="H2609" t="str">
        <f t="shared" si="44"/>
        <v>274130</v>
      </c>
      <c r="I2609" t="s">
        <v>2710</v>
      </c>
      <c r="J2609" t="s">
        <v>609</v>
      </c>
      <c r="K2609">
        <v>326</v>
      </c>
      <c r="L2609">
        <v>16716610</v>
      </c>
      <c r="M2609">
        <v>1</v>
      </c>
      <c r="N2609">
        <v>1304640</v>
      </c>
    </row>
    <row r="2610" spans="6:14" x14ac:dyDescent="0.2">
      <c r="F2610" s="3">
        <v>27413</v>
      </c>
      <c r="G2610">
        <v>1</v>
      </c>
      <c r="H2610" t="str">
        <f t="shared" si="44"/>
        <v>274131</v>
      </c>
      <c r="I2610" t="s">
        <v>2710</v>
      </c>
      <c r="J2610" t="s">
        <v>609</v>
      </c>
      <c r="K2610">
        <v>29</v>
      </c>
      <c r="L2610">
        <v>495810</v>
      </c>
    </row>
    <row r="2611" spans="6:14" x14ac:dyDescent="0.2">
      <c r="F2611" s="3">
        <v>27413</v>
      </c>
      <c r="G2611">
        <v>5</v>
      </c>
      <c r="H2611" t="str">
        <f t="shared" si="44"/>
        <v>274135</v>
      </c>
      <c r="I2611" t="s">
        <v>2710</v>
      </c>
      <c r="J2611" t="s">
        <v>609</v>
      </c>
      <c r="K2611">
        <v>11</v>
      </c>
      <c r="L2611">
        <v>411360</v>
      </c>
    </row>
    <row r="2612" spans="6:14" x14ac:dyDescent="0.2">
      <c r="F2612" s="3">
        <v>27450</v>
      </c>
      <c r="G2612">
        <v>0</v>
      </c>
      <c r="H2612" t="str">
        <f t="shared" si="44"/>
        <v>274500</v>
      </c>
      <c r="I2612" t="s">
        <v>2710</v>
      </c>
      <c r="J2612" t="s">
        <v>612</v>
      </c>
      <c r="K2612">
        <v>77</v>
      </c>
      <c r="L2612">
        <v>27602670</v>
      </c>
    </row>
    <row r="2613" spans="6:14" x14ac:dyDescent="0.2">
      <c r="F2613" s="3">
        <v>27450</v>
      </c>
      <c r="G2613">
        <v>1</v>
      </c>
      <c r="H2613" t="str">
        <f t="shared" si="44"/>
        <v>274501</v>
      </c>
      <c r="I2613" t="s">
        <v>2710</v>
      </c>
      <c r="J2613" t="s">
        <v>612</v>
      </c>
      <c r="K2613">
        <v>471</v>
      </c>
      <c r="L2613">
        <v>83785130</v>
      </c>
    </row>
    <row r="2614" spans="6:14" x14ac:dyDescent="0.2">
      <c r="F2614" s="3">
        <v>27450</v>
      </c>
      <c r="G2614">
        <v>2</v>
      </c>
      <c r="H2614" t="str">
        <f t="shared" si="44"/>
        <v>274502</v>
      </c>
      <c r="I2614" t="s">
        <v>2710</v>
      </c>
      <c r="J2614" t="s">
        <v>612</v>
      </c>
      <c r="K2614">
        <v>178</v>
      </c>
      <c r="L2614">
        <v>65908310</v>
      </c>
    </row>
    <row r="2615" spans="6:14" x14ac:dyDescent="0.2">
      <c r="F2615" s="3">
        <v>27450</v>
      </c>
      <c r="G2615">
        <v>3</v>
      </c>
      <c r="H2615" t="str">
        <f t="shared" si="44"/>
        <v>274503</v>
      </c>
      <c r="I2615" t="s">
        <v>2710</v>
      </c>
      <c r="J2615" t="s">
        <v>612</v>
      </c>
      <c r="K2615">
        <v>262</v>
      </c>
      <c r="L2615">
        <v>32511480</v>
      </c>
    </row>
    <row r="2616" spans="6:14" x14ac:dyDescent="0.2">
      <c r="F2616" s="3">
        <v>27450</v>
      </c>
      <c r="G2616">
        <v>4</v>
      </c>
      <c r="H2616" t="str">
        <f t="shared" si="44"/>
        <v>274504</v>
      </c>
      <c r="I2616" t="s">
        <v>2710</v>
      </c>
      <c r="J2616" t="s">
        <v>612</v>
      </c>
      <c r="K2616">
        <v>28</v>
      </c>
      <c r="L2616">
        <v>2856020</v>
      </c>
    </row>
    <row r="2617" spans="6:14" x14ac:dyDescent="0.2">
      <c r="F2617" s="3">
        <v>27450</v>
      </c>
      <c r="G2617">
        <v>5</v>
      </c>
      <c r="H2617" t="str">
        <f t="shared" si="44"/>
        <v>274505</v>
      </c>
      <c r="I2617" t="s">
        <v>2710</v>
      </c>
      <c r="J2617" t="s">
        <v>612</v>
      </c>
      <c r="K2617">
        <v>194</v>
      </c>
      <c r="L2617">
        <v>84055650</v>
      </c>
    </row>
    <row r="2618" spans="6:14" x14ac:dyDescent="0.2">
      <c r="F2618" s="3">
        <v>27491</v>
      </c>
      <c r="G2618">
        <v>0</v>
      </c>
      <c r="H2618" t="str">
        <f t="shared" si="44"/>
        <v>274910</v>
      </c>
      <c r="I2618" t="s">
        <v>2710</v>
      </c>
      <c r="J2618" t="s">
        <v>613</v>
      </c>
      <c r="K2618">
        <v>5</v>
      </c>
      <c r="L2618">
        <v>382170</v>
      </c>
    </row>
    <row r="2619" spans="6:14" x14ac:dyDescent="0.2">
      <c r="F2619" s="3">
        <v>27491</v>
      </c>
      <c r="G2619">
        <v>1</v>
      </c>
      <c r="H2619" t="str">
        <f t="shared" si="44"/>
        <v>274911</v>
      </c>
      <c r="I2619" t="s">
        <v>2710</v>
      </c>
      <c r="J2619" t="s">
        <v>613</v>
      </c>
      <c r="K2619">
        <v>17</v>
      </c>
      <c r="L2619">
        <v>2086180</v>
      </c>
    </row>
    <row r="2620" spans="6:14" x14ac:dyDescent="0.2">
      <c r="F2620" s="3">
        <v>27491</v>
      </c>
      <c r="G2620">
        <v>2</v>
      </c>
      <c r="H2620" t="str">
        <f t="shared" si="44"/>
        <v>274912</v>
      </c>
      <c r="I2620" t="s">
        <v>2710</v>
      </c>
      <c r="J2620" t="s">
        <v>613</v>
      </c>
      <c r="K2620">
        <v>15</v>
      </c>
      <c r="L2620">
        <v>678960</v>
      </c>
    </row>
    <row r="2621" spans="6:14" x14ac:dyDescent="0.2">
      <c r="F2621" s="3">
        <v>27491</v>
      </c>
      <c r="G2621">
        <v>3</v>
      </c>
      <c r="H2621" t="str">
        <f t="shared" si="44"/>
        <v>274913</v>
      </c>
      <c r="I2621" t="s">
        <v>2710</v>
      </c>
      <c r="J2621" t="s">
        <v>613</v>
      </c>
      <c r="K2621">
        <v>6</v>
      </c>
      <c r="L2621">
        <v>136800</v>
      </c>
    </row>
    <row r="2622" spans="6:14" x14ac:dyDescent="0.2">
      <c r="F2622" s="3">
        <v>27491</v>
      </c>
      <c r="G2622">
        <v>4</v>
      </c>
      <c r="H2622" t="str">
        <f t="shared" si="44"/>
        <v>274914</v>
      </c>
      <c r="I2622" t="s">
        <v>2710</v>
      </c>
      <c r="J2622" t="s">
        <v>613</v>
      </c>
      <c r="K2622">
        <v>102</v>
      </c>
      <c r="L2622">
        <v>18504210</v>
      </c>
    </row>
    <row r="2623" spans="6:14" x14ac:dyDescent="0.2">
      <c r="F2623" s="3">
        <v>27491</v>
      </c>
      <c r="G2623">
        <v>5</v>
      </c>
      <c r="H2623" t="str">
        <f t="shared" si="44"/>
        <v>274915</v>
      </c>
      <c r="I2623" t="s">
        <v>2710</v>
      </c>
      <c r="J2623" t="s">
        <v>613</v>
      </c>
      <c r="K2623">
        <v>56</v>
      </c>
      <c r="L2623">
        <v>5491720</v>
      </c>
      <c r="M2623">
        <v>4</v>
      </c>
      <c r="N2623">
        <v>839360</v>
      </c>
    </row>
    <row r="2624" spans="6:14" x14ac:dyDescent="0.2">
      <c r="F2624" s="3">
        <v>27495</v>
      </c>
      <c r="G2624">
        <v>0</v>
      </c>
      <c r="H2624" t="str">
        <f t="shared" si="44"/>
        <v>274950</v>
      </c>
      <c r="I2624" t="s">
        <v>2714</v>
      </c>
      <c r="J2624" t="s">
        <v>614</v>
      </c>
      <c r="K2624">
        <v>503</v>
      </c>
      <c r="L2624">
        <v>5147349951.5</v>
      </c>
    </row>
    <row r="2625" spans="6:14" x14ac:dyDescent="0.2">
      <c r="F2625" s="3">
        <v>27495</v>
      </c>
      <c r="G2625">
        <v>1</v>
      </c>
      <c r="H2625" t="str">
        <f t="shared" si="44"/>
        <v>274951</v>
      </c>
      <c r="I2625" t="s">
        <v>2714</v>
      </c>
      <c r="J2625" t="s">
        <v>614</v>
      </c>
      <c r="K2625">
        <v>391</v>
      </c>
      <c r="L2625">
        <v>2331882070.5</v>
      </c>
      <c r="M2625">
        <v>24</v>
      </c>
      <c r="N2625">
        <v>39329120</v>
      </c>
    </row>
    <row r="2626" spans="6:14" x14ac:dyDescent="0.2">
      <c r="F2626" s="3">
        <v>27495</v>
      </c>
      <c r="G2626">
        <v>2</v>
      </c>
      <c r="H2626" t="str">
        <f t="shared" si="44"/>
        <v>274952</v>
      </c>
      <c r="I2626" t="s">
        <v>2714</v>
      </c>
      <c r="J2626" t="s">
        <v>614</v>
      </c>
      <c r="K2626">
        <v>56</v>
      </c>
      <c r="L2626">
        <v>93198466</v>
      </c>
    </row>
    <row r="2627" spans="6:14" x14ac:dyDescent="0.2">
      <c r="F2627" s="3">
        <v>27495</v>
      </c>
      <c r="G2627">
        <v>3</v>
      </c>
      <c r="H2627" t="str">
        <f t="shared" ref="H2627:H2690" si="45">F2627&amp;G2627</f>
        <v>274953</v>
      </c>
      <c r="I2627" t="s">
        <v>2714</v>
      </c>
      <c r="J2627" t="s">
        <v>614</v>
      </c>
      <c r="K2627">
        <v>95</v>
      </c>
      <c r="L2627">
        <v>1054401386</v>
      </c>
    </row>
    <row r="2628" spans="6:14" x14ac:dyDescent="0.2">
      <c r="F2628" s="3">
        <v>27495</v>
      </c>
      <c r="G2628">
        <v>4</v>
      </c>
      <c r="H2628" t="str">
        <f t="shared" si="45"/>
        <v>274954</v>
      </c>
      <c r="I2628" t="s">
        <v>2714</v>
      </c>
      <c r="J2628" t="s">
        <v>614</v>
      </c>
      <c r="K2628">
        <v>261</v>
      </c>
      <c r="L2628">
        <v>438085993.5</v>
      </c>
      <c r="M2628">
        <v>6</v>
      </c>
      <c r="N2628">
        <v>6587200</v>
      </c>
    </row>
    <row r="2629" spans="6:14" x14ac:dyDescent="0.2">
      <c r="F2629" s="3">
        <v>27495</v>
      </c>
      <c r="G2629">
        <v>5</v>
      </c>
      <c r="H2629" t="str">
        <f t="shared" si="45"/>
        <v>274955</v>
      </c>
      <c r="I2629" t="s">
        <v>2714</v>
      </c>
      <c r="J2629" t="s">
        <v>614</v>
      </c>
      <c r="K2629">
        <v>204</v>
      </c>
      <c r="L2629">
        <v>2190052508</v>
      </c>
      <c r="M2629">
        <v>13</v>
      </c>
      <c r="N2629">
        <v>30573120</v>
      </c>
    </row>
    <row r="2630" spans="6:14" x14ac:dyDescent="0.2">
      <c r="F2630" s="3">
        <v>27600</v>
      </c>
      <c r="G2630">
        <v>0</v>
      </c>
      <c r="H2630" t="str">
        <f t="shared" si="45"/>
        <v>276000</v>
      </c>
      <c r="I2630" t="s">
        <v>2710</v>
      </c>
      <c r="J2630" t="s">
        <v>616</v>
      </c>
      <c r="K2630">
        <v>224</v>
      </c>
      <c r="L2630">
        <v>5181690</v>
      </c>
    </row>
    <row r="2631" spans="6:14" x14ac:dyDescent="0.2">
      <c r="F2631" s="3">
        <v>27600</v>
      </c>
      <c r="G2631">
        <v>1</v>
      </c>
      <c r="H2631" t="str">
        <f t="shared" si="45"/>
        <v>276001</v>
      </c>
      <c r="I2631" t="s">
        <v>2710</v>
      </c>
      <c r="J2631" t="s">
        <v>616</v>
      </c>
      <c r="K2631">
        <v>17</v>
      </c>
      <c r="L2631">
        <v>387210</v>
      </c>
    </row>
    <row r="2632" spans="6:14" x14ac:dyDescent="0.2">
      <c r="F2632" s="3">
        <v>27600</v>
      </c>
      <c r="G2632">
        <v>3</v>
      </c>
      <c r="H2632" t="str">
        <f t="shared" si="45"/>
        <v>276003</v>
      </c>
      <c r="I2632" t="s">
        <v>2710</v>
      </c>
      <c r="J2632" t="s">
        <v>616</v>
      </c>
      <c r="K2632">
        <v>137</v>
      </c>
      <c r="L2632">
        <v>3302157</v>
      </c>
    </row>
    <row r="2633" spans="6:14" x14ac:dyDescent="0.2">
      <c r="F2633" s="3">
        <v>27600</v>
      </c>
      <c r="G2633">
        <v>4</v>
      </c>
      <c r="H2633" t="str">
        <f t="shared" si="45"/>
        <v>276004</v>
      </c>
      <c r="I2633" t="s">
        <v>2710</v>
      </c>
      <c r="J2633" t="s">
        <v>616</v>
      </c>
      <c r="K2633">
        <v>155</v>
      </c>
      <c r="L2633">
        <v>5528550</v>
      </c>
    </row>
    <row r="2634" spans="6:14" x14ac:dyDescent="0.2">
      <c r="F2634" s="3">
        <v>27600</v>
      </c>
      <c r="G2634">
        <v>5</v>
      </c>
      <c r="H2634" t="str">
        <f t="shared" si="45"/>
        <v>276005</v>
      </c>
      <c r="I2634" t="s">
        <v>2710</v>
      </c>
      <c r="J2634" t="s">
        <v>616</v>
      </c>
      <c r="K2634">
        <v>259</v>
      </c>
      <c r="L2634">
        <v>9263520</v>
      </c>
    </row>
    <row r="2635" spans="6:14" x14ac:dyDescent="0.2">
      <c r="F2635" s="3">
        <v>27615</v>
      </c>
      <c r="G2635">
        <v>0</v>
      </c>
      <c r="H2635" t="str">
        <f t="shared" si="45"/>
        <v>276150</v>
      </c>
      <c r="I2635" t="s">
        <v>2710</v>
      </c>
      <c r="J2635" t="s">
        <v>617</v>
      </c>
      <c r="K2635">
        <v>93</v>
      </c>
      <c r="L2635">
        <v>163155610</v>
      </c>
    </row>
    <row r="2636" spans="6:14" x14ac:dyDescent="0.2">
      <c r="F2636" s="3">
        <v>27615</v>
      </c>
      <c r="G2636">
        <v>1</v>
      </c>
      <c r="H2636" t="str">
        <f t="shared" si="45"/>
        <v>276151</v>
      </c>
      <c r="I2636" t="s">
        <v>2710</v>
      </c>
      <c r="J2636" t="s">
        <v>617</v>
      </c>
      <c r="K2636">
        <v>226</v>
      </c>
      <c r="L2636">
        <v>46118240</v>
      </c>
    </row>
    <row r="2637" spans="6:14" x14ac:dyDescent="0.2">
      <c r="F2637" s="3">
        <v>27615</v>
      </c>
      <c r="G2637">
        <v>2</v>
      </c>
      <c r="H2637" t="str">
        <f t="shared" si="45"/>
        <v>276152</v>
      </c>
      <c r="I2637" t="s">
        <v>2710</v>
      </c>
      <c r="J2637" t="s">
        <v>617</v>
      </c>
      <c r="K2637">
        <v>97</v>
      </c>
      <c r="L2637">
        <v>14370330</v>
      </c>
    </row>
    <row r="2638" spans="6:14" x14ac:dyDescent="0.2">
      <c r="F2638" s="3">
        <v>27615</v>
      </c>
      <c r="G2638">
        <v>3</v>
      </c>
      <c r="H2638" t="str">
        <f t="shared" si="45"/>
        <v>276153</v>
      </c>
      <c r="I2638" t="s">
        <v>2710</v>
      </c>
      <c r="J2638" t="s">
        <v>617</v>
      </c>
      <c r="K2638">
        <v>70</v>
      </c>
      <c r="L2638">
        <v>23709450</v>
      </c>
    </row>
    <row r="2639" spans="6:14" x14ac:dyDescent="0.2">
      <c r="F2639" s="3">
        <v>27615</v>
      </c>
      <c r="G2639">
        <v>4</v>
      </c>
      <c r="H2639" t="str">
        <f t="shared" si="45"/>
        <v>276154</v>
      </c>
      <c r="I2639" t="s">
        <v>2710</v>
      </c>
      <c r="J2639" t="s">
        <v>617</v>
      </c>
      <c r="K2639">
        <v>1433</v>
      </c>
      <c r="L2639">
        <v>480927670</v>
      </c>
      <c r="M2639">
        <v>21</v>
      </c>
      <c r="N2639">
        <v>23374720</v>
      </c>
    </row>
    <row r="2640" spans="6:14" x14ac:dyDescent="0.2">
      <c r="F2640" s="3">
        <v>27615</v>
      </c>
      <c r="G2640">
        <v>5</v>
      </c>
      <c r="H2640" t="str">
        <f t="shared" si="45"/>
        <v>276155</v>
      </c>
      <c r="I2640" t="s">
        <v>2710</v>
      </c>
      <c r="J2640" t="s">
        <v>617</v>
      </c>
      <c r="K2640">
        <v>251</v>
      </c>
      <c r="L2640">
        <v>149547050</v>
      </c>
      <c r="M2640">
        <v>19</v>
      </c>
      <c r="N2640">
        <v>32714240</v>
      </c>
    </row>
    <row r="2641" spans="6:14" x14ac:dyDescent="0.2">
      <c r="F2641" s="3">
        <v>27660</v>
      </c>
      <c r="G2641">
        <v>0</v>
      </c>
      <c r="H2641" t="str">
        <f t="shared" si="45"/>
        <v>276600</v>
      </c>
      <c r="I2641" t="s">
        <v>2714</v>
      </c>
      <c r="J2641" t="s">
        <v>618</v>
      </c>
      <c r="K2641">
        <v>118</v>
      </c>
      <c r="L2641">
        <v>30512696</v>
      </c>
    </row>
    <row r="2642" spans="6:14" x14ac:dyDescent="0.2">
      <c r="F2642" s="3">
        <v>27660</v>
      </c>
      <c r="G2642">
        <v>1</v>
      </c>
      <c r="H2642" t="str">
        <f t="shared" si="45"/>
        <v>276601</v>
      </c>
      <c r="I2642" t="s">
        <v>2714</v>
      </c>
      <c r="J2642" t="s">
        <v>618</v>
      </c>
      <c r="K2642">
        <v>126</v>
      </c>
      <c r="L2642">
        <v>28018958</v>
      </c>
    </row>
    <row r="2643" spans="6:14" x14ac:dyDescent="0.2">
      <c r="F2643" s="3">
        <v>27660</v>
      </c>
      <c r="G2643">
        <v>2</v>
      </c>
      <c r="H2643" t="str">
        <f t="shared" si="45"/>
        <v>276602</v>
      </c>
      <c r="I2643" t="s">
        <v>2714</v>
      </c>
      <c r="J2643" t="s">
        <v>618</v>
      </c>
      <c r="K2643">
        <v>114</v>
      </c>
      <c r="L2643">
        <v>34382330</v>
      </c>
    </row>
    <row r="2644" spans="6:14" x14ac:dyDescent="0.2">
      <c r="F2644" s="3">
        <v>27660</v>
      </c>
      <c r="G2644">
        <v>3</v>
      </c>
      <c r="H2644" t="str">
        <f t="shared" si="45"/>
        <v>276603</v>
      </c>
      <c r="I2644" t="s">
        <v>2714</v>
      </c>
      <c r="J2644" t="s">
        <v>618</v>
      </c>
      <c r="K2644">
        <v>109</v>
      </c>
      <c r="L2644">
        <v>74698843</v>
      </c>
    </row>
    <row r="2645" spans="6:14" x14ac:dyDescent="0.2">
      <c r="F2645" s="3">
        <v>27660</v>
      </c>
      <c r="G2645">
        <v>4</v>
      </c>
      <c r="H2645" t="str">
        <f t="shared" si="45"/>
        <v>276604</v>
      </c>
      <c r="I2645" t="s">
        <v>2714</v>
      </c>
      <c r="J2645" t="s">
        <v>618</v>
      </c>
      <c r="K2645">
        <v>11</v>
      </c>
      <c r="L2645">
        <v>9739428</v>
      </c>
    </row>
    <row r="2646" spans="6:14" x14ac:dyDescent="0.2">
      <c r="F2646" s="3">
        <v>27660</v>
      </c>
      <c r="G2646">
        <v>5</v>
      </c>
      <c r="H2646" t="str">
        <f t="shared" si="45"/>
        <v>276605</v>
      </c>
      <c r="I2646" t="s">
        <v>2714</v>
      </c>
      <c r="J2646" t="s">
        <v>618</v>
      </c>
      <c r="K2646">
        <v>97</v>
      </c>
      <c r="L2646">
        <v>155626748</v>
      </c>
      <c r="M2646">
        <v>1</v>
      </c>
      <c r="N2646">
        <v>1050960</v>
      </c>
    </row>
    <row r="2647" spans="6:14" x14ac:dyDescent="0.2">
      <c r="F2647" s="3">
        <v>27745</v>
      </c>
      <c r="G2647">
        <v>0</v>
      </c>
      <c r="H2647" t="str">
        <f t="shared" si="45"/>
        <v>277450</v>
      </c>
      <c r="I2647" t="s">
        <v>2710</v>
      </c>
      <c r="J2647" t="s">
        <v>619</v>
      </c>
      <c r="K2647">
        <v>60</v>
      </c>
      <c r="L2647">
        <v>33875870</v>
      </c>
      <c r="M2647">
        <v>1</v>
      </c>
      <c r="N2647">
        <v>94880</v>
      </c>
    </row>
    <row r="2648" spans="6:14" x14ac:dyDescent="0.2">
      <c r="F2648" s="3">
        <v>27745</v>
      </c>
      <c r="G2648">
        <v>1</v>
      </c>
      <c r="H2648" t="str">
        <f t="shared" si="45"/>
        <v>277451</v>
      </c>
      <c r="I2648" t="s">
        <v>2710</v>
      </c>
      <c r="J2648" t="s">
        <v>619</v>
      </c>
      <c r="K2648">
        <v>10</v>
      </c>
      <c r="L2648">
        <v>1802675</v>
      </c>
    </row>
    <row r="2649" spans="6:14" x14ac:dyDescent="0.2">
      <c r="F2649" s="3">
        <v>27745</v>
      </c>
      <c r="G2649">
        <v>2</v>
      </c>
      <c r="H2649" t="str">
        <f t="shared" si="45"/>
        <v>277452</v>
      </c>
      <c r="I2649" t="s">
        <v>2710</v>
      </c>
      <c r="J2649" t="s">
        <v>619</v>
      </c>
      <c r="K2649">
        <v>28</v>
      </c>
      <c r="L2649">
        <v>6290890</v>
      </c>
    </row>
    <row r="2650" spans="6:14" x14ac:dyDescent="0.2">
      <c r="F2650" s="3">
        <v>27745</v>
      </c>
      <c r="G2650">
        <v>3</v>
      </c>
      <c r="H2650" t="str">
        <f t="shared" si="45"/>
        <v>277453</v>
      </c>
      <c r="I2650" t="s">
        <v>2710</v>
      </c>
      <c r="J2650" t="s">
        <v>619</v>
      </c>
      <c r="K2650">
        <v>18</v>
      </c>
      <c r="L2650">
        <v>9052240</v>
      </c>
    </row>
    <row r="2651" spans="6:14" x14ac:dyDescent="0.2">
      <c r="F2651" s="3">
        <v>27745</v>
      </c>
      <c r="G2651">
        <v>4</v>
      </c>
      <c r="H2651" t="str">
        <f t="shared" si="45"/>
        <v>277454</v>
      </c>
      <c r="I2651" t="s">
        <v>2710</v>
      </c>
      <c r="J2651" t="s">
        <v>619</v>
      </c>
      <c r="K2651">
        <v>42</v>
      </c>
      <c r="L2651">
        <v>1063455</v>
      </c>
    </row>
    <row r="2652" spans="6:14" x14ac:dyDescent="0.2">
      <c r="F2652" s="3">
        <v>27745</v>
      </c>
      <c r="G2652">
        <v>5</v>
      </c>
      <c r="H2652" t="str">
        <f t="shared" si="45"/>
        <v>277455</v>
      </c>
      <c r="I2652" t="s">
        <v>2710</v>
      </c>
      <c r="J2652" t="s">
        <v>619</v>
      </c>
      <c r="K2652">
        <v>111</v>
      </c>
      <c r="L2652">
        <v>7901100</v>
      </c>
    </row>
    <row r="2653" spans="6:14" x14ac:dyDescent="0.2">
      <c r="F2653" s="3">
        <v>27787</v>
      </c>
      <c r="G2653">
        <v>0</v>
      </c>
      <c r="H2653" t="str">
        <f t="shared" si="45"/>
        <v>277870</v>
      </c>
      <c r="I2653" t="s">
        <v>2710</v>
      </c>
      <c r="J2653" t="s">
        <v>620</v>
      </c>
      <c r="K2653">
        <v>278</v>
      </c>
      <c r="L2653">
        <v>627084290</v>
      </c>
    </row>
    <row r="2654" spans="6:14" x14ac:dyDescent="0.2">
      <c r="F2654" s="3">
        <v>27787</v>
      </c>
      <c r="G2654">
        <v>1</v>
      </c>
      <c r="H2654" t="str">
        <f t="shared" si="45"/>
        <v>277871</v>
      </c>
      <c r="I2654" t="s">
        <v>2710</v>
      </c>
      <c r="J2654" t="s">
        <v>620</v>
      </c>
      <c r="K2654">
        <v>261</v>
      </c>
      <c r="L2654">
        <v>3317732790</v>
      </c>
    </row>
    <row r="2655" spans="6:14" x14ac:dyDescent="0.2">
      <c r="F2655" s="3">
        <v>27787</v>
      </c>
      <c r="G2655">
        <v>2</v>
      </c>
      <c r="H2655" t="str">
        <f t="shared" si="45"/>
        <v>277872</v>
      </c>
      <c r="I2655" t="s">
        <v>2710</v>
      </c>
      <c r="J2655" t="s">
        <v>620</v>
      </c>
      <c r="K2655">
        <v>190</v>
      </c>
      <c r="L2655">
        <v>100023240</v>
      </c>
    </row>
    <row r="2656" spans="6:14" x14ac:dyDescent="0.2">
      <c r="F2656" s="3">
        <v>27787</v>
      </c>
      <c r="G2656">
        <v>3</v>
      </c>
      <c r="H2656" t="str">
        <f t="shared" si="45"/>
        <v>277873</v>
      </c>
      <c r="I2656" t="s">
        <v>2710</v>
      </c>
      <c r="J2656" t="s">
        <v>620</v>
      </c>
      <c r="K2656">
        <v>253</v>
      </c>
      <c r="L2656">
        <v>168438320</v>
      </c>
    </row>
    <row r="2657" spans="6:14" x14ac:dyDescent="0.2">
      <c r="F2657" s="3">
        <v>27787</v>
      </c>
      <c r="G2657">
        <v>4</v>
      </c>
      <c r="H2657" t="str">
        <f t="shared" si="45"/>
        <v>277874</v>
      </c>
      <c r="I2657" t="s">
        <v>2710</v>
      </c>
      <c r="J2657" t="s">
        <v>620</v>
      </c>
      <c r="K2657">
        <v>341</v>
      </c>
      <c r="L2657">
        <v>103317850</v>
      </c>
    </row>
    <row r="2658" spans="6:14" x14ac:dyDescent="0.2">
      <c r="F2658" s="3">
        <v>27787</v>
      </c>
      <c r="G2658">
        <v>5</v>
      </c>
      <c r="H2658" t="str">
        <f t="shared" si="45"/>
        <v>277875</v>
      </c>
      <c r="I2658" t="s">
        <v>2710</v>
      </c>
      <c r="J2658" t="s">
        <v>620</v>
      </c>
      <c r="K2658">
        <v>409</v>
      </c>
      <c r="L2658">
        <v>225382030</v>
      </c>
    </row>
    <row r="2659" spans="6:14" x14ac:dyDescent="0.2">
      <c r="F2659" s="3">
        <v>27800</v>
      </c>
      <c r="G2659">
        <v>0</v>
      </c>
      <c r="H2659" t="str">
        <f t="shared" si="45"/>
        <v>278000</v>
      </c>
      <c r="I2659" t="s">
        <v>2710</v>
      </c>
      <c r="J2659" t="s">
        <v>621</v>
      </c>
      <c r="K2659">
        <v>231</v>
      </c>
      <c r="L2659">
        <v>29876370</v>
      </c>
    </row>
    <row r="2660" spans="6:14" x14ac:dyDescent="0.2">
      <c r="F2660" s="3">
        <v>27800</v>
      </c>
      <c r="G2660">
        <v>1</v>
      </c>
      <c r="H2660" t="str">
        <f t="shared" si="45"/>
        <v>278001</v>
      </c>
      <c r="I2660" t="s">
        <v>2710</v>
      </c>
      <c r="J2660" t="s">
        <v>621</v>
      </c>
      <c r="K2660">
        <v>53</v>
      </c>
      <c r="L2660">
        <v>5136480</v>
      </c>
    </row>
    <row r="2661" spans="6:14" x14ac:dyDescent="0.2">
      <c r="F2661" s="3">
        <v>27800</v>
      </c>
      <c r="G2661">
        <v>2</v>
      </c>
      <c r="H2661" t="str">
        <f t="shared" si="45"/>
        <v>278002</v>
      </c>
      <c r="I2661" t="s">
        <v>2710</v>
      </c>
      <c r="J2661" t="s">
        <v>621</v>
      </c>
      <c r="K2661">
        <v>108</v>
      </c>
      <c r="L2661">
        <v>5283560</v>
      </c>
    </row>
    <row r="2662" spans="6:14" x14ac:dyDescent="0.2">
      <c r="F2662" s="3">
        <v>27800</v>
      </c>
      <c r="G2662">
        <v>3</v>
      </c>
      <c r="H2662" t="str">
        <f t="shared" si="45"/>
        <v>278003</v>
      </c>
      <c r="I2662" t="s">
        <v>2710</v>
      </c>
      <c r="J2662" t="s">
        <v>621</v>
      </c>
      <c r="K2662">
        <v>55</v>
      </c>
      <c r="L2662">
        <v>11819790</v>
      </c>
    </row>
    <row r="2663" spans="6:14" x14ac:dyDescent="0.2">
      <c r="F2663" s="3">
        <v>27800</v>
      </c>
      <c r="G2663">
        <v>4</v>
      </c>
      <c r="H2663" t="str">
        <f t="shared" si="45"/>
        <v>278004</v>
      </c>
      <c r="I2663" t="s">
        <v>2710</v>
      </c>
      <c r="J2663" t="s">
        <v>621</v>
      </c>
      <c r="K2663">
        <v>65</v>
      </c>
      <c r="L2663">
        <v>9907770</v>
      </c>
    </row>
    <row r="2664" spans="6:14" x14ac:dyDescent="0.2">
      <c r="F2664" s="3">
        <v>27800</v>
      </c>
      <c r="G2664">
        <v>5</v>
      </c>
      <c r="H2664" t="str">
        <f t="shared" si="45"/>
        <v>278005</v>
      </c>
      <c r="I2664" t="s">
        <v>2710</v>
      </c>
      <c r="J2664" t="s">
        <v>621</v>
      </c>
      <c r="K2664">
        <v>92</v>
      </c>
      <c r="L2664">
        <v>8677440</v>
      </c>
      <c r="M2664">
        <v>2</v>
      </c>
      <c r="N2664">
        <v>2700400</v>
      </c>
    </row>
    <row r="2665" spans="6:14" x14ac:dyDescent="0.2">
      <c r="F2665" s="3">
        <v>27810</v>
      </c>
      <c r="G2665">
        <v>0</v>
      </c>
      <c r="H2665" t="str">
        <f t="shared" si="45"/>
        <v>278100</v>
      </c>
      <c r="I2665" t="s">
        <v>2708</v>
      </c>
      <c r="J2665" t="s">
        <v>622</v>
      </c>
      <c r="K2665">
        <v>124</v>
      </c>
      <c r="L2665">
        <v>29969730</v>
      </c>
    </row>
    <row r="2666" spans="6:14" x14ac:dyDescent="0.2">
      <c r="F2666" s="3">
        <v>27810</v>
      </c>
      <c r="G2666">
        <v>1</v>
      </c>
      <c r="H2666" t="str">
        <f t="shared" si="45"/>
        <v>278101</v>
      </c>
      <c r="I2666" t="s">
        <v>2708</v>
      </c>
      <c r="J2666" t="s">
        <v>622</v>
      </c>
      <c r="K2666">
        <v>87</v>
      </c>
      <c r="L2666">
        <v>16595770</v>
      </c>
    </row>
    <row r="2667" spans="6:14" x14ac:dyDescent="0.2">
      <c r="F2667" s="3">
        <v>27810</v>
      </c>
      <c r="G2667">
        <v>2</v>
      </c>
      <c r="H2667" t="str">
        <f t="shared" si="45"/>
        <v>278102</v>
      </c>
      <c r="I2667" t="s">
        <v>2708</v>
      </c>
      <c r="J2667" t="s">
        <v>622</v>
      </c>
      <c r="K2667">
        <v>1</v>
      </c>
      <c r="L2667">
        <v>713040</v>
      </c>
    </row>
    <row r="2668" spans="6:14" x14ac:dyDescent="0.2">
      <c r="F2668" s="3">
        <v>27810</v>
      </c>
      <c r="G2668">
        <v>3</v>
      </c>
      <c r="H2668" t="str">
        <f t="shared" si="45"/>
        <v>278103</v>
      </c>
      <c r="I2668" t="s">
        <v>2708</v>
      </c>
      <c r="J2668" t="s">
        <v>622</v>
      </c>
      <c r="K2668">
        <v>349</v>
      </c>
      <c r="L2668">
        <v>52875440</v>
      </c>
    </row>
    <row r="2669" spans="6:14" x14ac:dyDescent="0.2">
      <c r="F2669" s="3">
        <v>27810</v>
      </c>
      <c r="G2669">
        <v>4</v>
      </c>
      <c r="H2669" t="str">
        <f t="shared" si="45"/>
        <v>278104</v>
      </c>
      <c r="I2669" t="s">
        <v>2708</v>
      </c>
      <c r="J2669" t="s">
        <v>622</v>
      </c>
      <c r="K2669">
        <v>65</v>
      </c>
      <c r="L2669">
        <v>66565350</v>
      </c>
    </row>
    <row r="2670" spans="6:14" x14ac:dyDescent="0.2">
      <c r="F2670" s="3">
        <v>27810</v>
      </c>
      <c r="G2670">
        <v>5</v>
      </c>
      <c r="H2670" t="str">
        <f t="shared" si="45"/>
        <v>278105</v>
      </c>
      <c r="I2670" t="s">
        <v>2708</v>
      </c>
      <c r="J2670" t="s">
        <v>622</v>
      </c>
      <c r="K2670">
        <v>185</v>
      </c>
      <c r="L2670">
        <v>34239950</v>
      </c>
    </row>
    <row r="2671" spans="6:14" x14ac:dyDescent="0.2">
      <c r="F2671" s="3">
        <v>41001</v>
      </c>
      <c r="G2671">
        <v>0</v>
      </c>
      <c r="H2671" t="str">
        <f t="shared" si="45"/>
        <v>410010</v>
      </c>
      <c r="I2671" t="s">
        <v>2716</v>
      </c>
      <c r="J2671" t="s">
        <v>623</v>
      </c>
      <c r="K2671">
        <v>1071</v>
      </c>
      <c r="L2671">
        <v>778472097</v>
      </c>
    </row>
    <row r="2672" spans="6:14" x14ac:dyDescent="0.2">
      <c r="F2672" s="3">
        <v>41001</v>
      </c>
      <c r="G2672">
        <v>1</v>
      </c>
      <c r="H2672" t="str">
        <f t="shared" si="45"/>
        <v>410011</v>
      </c>
      <c r="I2672" t="s">
        <v>2716</v>
      </c>
      <c r="J2672" t="s">
        <v>623</v>
      </c>
      <c r="K2672">
        <v>8320</v>
      </c>
      <c r="L2672">
        <v>13056286917</v>
      </c>
      <c r="M2672">
        <v>16</v>
      </c>
      <c r="N2672">
        <v>526693120</v>
      </c>
    </row>
    <row r="2673" spans="6:14" x14ac:dyDescent="0.2">
      <c r="F2673" s="3">
        <v>41001</v>
      </c>
      <c r="G2673">
        <v>2</v>
      </c>
      <c r="H2673" t="str">
        <f t="shared" si="45"/>
        <v>410012</v>
      </c>
      <c r="I2673" t="s">
        <v>2716</v>
      </c>
      <c r="J2673" t="s">
        <v>623</v>
      </c>
      <c r="K2673">
        <v>18414</v>
      </c>
      <c r="L2673">
        <v>30025560718.200001</v>
      </c>
      <c r="M2673">
        <v>113</v>
      </c>
      <c r="N2673">
        <v>2341020470</v>
      </c>
    </row>
    <row r="2674" spans="6:14" x14ac:dyDescent="0.2">
      <c r="F2674" s="3">
        <v>41001</v>
      </c>
      <c r="G2674">
        <v>3</v>
      </c>
      <c r="H2674" t="str">
        <f t="shared" si="45"/>
        <v>410013</v>
      </c>
      <c r="I2674" t="s">
        <v>2716</v>
      </c>
      <c r="J2674" t="s">
        <v>623</v>
      </c>
      <c r="K2674">
        <v>27797</v>
      </c>
      <c r="L2674">
        <v>44130403941.800003</v>
      </c>
      <c r="M2674">
        <v>148</v>
      </c>
      <c r="N2674">
        <v>2582113660</v>
      </c>
    </row>
    <row r="2675" spans="6:14" x14ac:dyDescent="0.2">
      <c r="F2675" s="3">
        <v>41001</v>
      </c>
      <c r="G2675">
        <v>4</v>
      </c>
      <c r="H2675" t="str">
        <f t="shared" si="45"/>
        <v>410014</v>
      </c>
      <c r="I2675" t="s">
        <v>2716</v>
      </c>
      <c r="J2675" t="s">
        <v>623</v>
      </c>
      <c r="K2675">
        <v>30331</v>
      </c>
      <c r="L2675">
        <v>68375380479.199997</v>
      </c>
      <c r="M2675">
        <v>467</v>
      </c>
      <c r="N2675">
        <v>6442284090</v>
      </c>
    </row>
    <row r="2676" spans="6:14" x14ac:dyDescent="0.2">
      <c r="F2676" s="3">
        <v>41001</v>
      </c>
      <c r="G2676">
        <v>5</v>
      </c>
      <c r="H2676" t="str">
        <f t="shared" si="45"/>
        <v>410015</v>
      </c>
      <c r="I2676" t="s">
        <v>2716</v>
      </c>
      <c r="J2676" t="s">
        <v>623</v>
      </c>
      <c r="K2676">
        <v>33638</v>
      </c>
      <c r="L2676">
        <v>136079196306.8</v>
      </c>
      <c r="M2676">
        <v>9317</v>
      </c>
      <c r="N2676">
        <v>68242944610</v>
      </c>
    </row>
    <row r="2677" spans="6:14" x14ac:dyDescent="0.2">
      <c r="F2677" s="3">
        <v>41006</v>
      </c>
      <c r="G2677">
        <v>0</v>
      </c>
      <c r="H2677" t="str">
        <f t="shared" si="45"/>
        <v>410060</v>
      </c>
      <c r="I2677" t="s">
        <v>2710</v>
      </c>
      <c r="J2677" t="s">
        <v>624</v>
      </c>
      <c r="K2677">
        <v>55</v>
      </c>
      <c r="L2677">
        <v>40294000</v>
      </c>
    </row>
    <row r="2678" spans="6:14" x14ac:dyDescent="0.2">
      <c r="F2678" s="3">
        <v>41006</v>
      </c>
      <c r="G2678">
        <v>1</v>
      </c>
      <c r="H2678" t="str">
        <f t="shared" si="45"/>
        <v>410061</v>
      </c>
      <c r="I2678" t="s">
        <v>2710</v>
      </c>
      <c r="J2678" t="s">
        <v>624</v>
      </c>
      <c r="K2678">
        <v>149</v>
      </c>
      <c r="L2678">
        <v>99205970</v>
      </c>
    </row>
    <row r="2679" spans="6:14" x14ac:dyDescent="0.2">
      <c r="F2679" s="3">
        <v>41006</v>
      </c>
      <c r="G2679">
        <v>2</v>
      </c>
      <c r="H2679" t="str">
        <f t="shared" si="45"/>
        <v>410062</v>
      </c>
      <c r="I2679" t="s">
        <v>2710</v>
      </c>
      <c r="J2679" t="s">
        <v>624</v>
      </c>
      <c r="K2679">
        <v>195</v>
      </c>
      <c r="L2679">
        <v>139883530</v>
      </c>
      <c r="M2679">
        <v>1</v>
      </c>
      <c r="N2679">
        <v>1280320</v>
      </c>
    </row>
    <row r="2680" spans="6:14" x14ac:dyDescent="0.2">
      <c r="F2680" s="3">
        <v>41006</v>
      </c>
      <c r="G2680">
        <v>3</v>
      </c>
      <c r="H2680" t="str">
        <f t="shared" si="45"/>
        <v>410063</v>
      </c>
      <c r="I2680" t="s">
        <v>2710</v>
      </c>
      <c r="J2680" t="s">
        <v>624</v>
      </c>
      <c r="K2680">
        <v>238</v>
      </c>
      <c r="L2680">
        <v>175643670</v>
      </c>
      <c r="M2680">
        <v>2</v>
      </c>
      <c r="N2680">
        <v>3008000</v>
      </c>
    </row>
    <row r="2681" spans="6:14" x14ac:dyDescent="0.2">
      <c r="F2681" s="3">
        <v>41006</v>
      </c>
      <c r="G2681">
        <v>4</v>
      </c>
      <c r="H2681" t="str">
        <f t="shared" si="45"/>
        <v>410064</v>
      </c>
      <c r="I2681" t="s">
        <v>2710</v>
      </c>
      <c r="J2681" t="s">
        <v>624</v>
      </c>
      <c r="K2681">
        <v>362</v>
      </c>
      <c r="L2681">
        <v>260752770</v>
      </c>
      <c r="M2681">
        <v>6</v>
      </c>
      <c r="N2681">
        <v>26230720</v>
      </c>
    </row>
    <row r="2682" spans="6:14" x14ac:dyDescent="0.2">
      <c r="F2682" s="3">
        <v>41006</v>
      </c>
      <c r="G2682">
        <v>5</v>
      </c>
      <c r="H2682" t="str">
        <f t="shared" si="45"/>
        <v>410065</v>
      </c>
      <c r="I2682" t="s">
        <v>2710</v>
      </c>
      <c r="J2682" t="s">
        <v>624</v>
      </c>
      <c r="K2682">
        <v>362</v>
      </c>
      <c r="L2682">
        <v>365797440</v>
      </c>
      <c r="M2682">
        <v>27</v>
      </c>
      <c r="N2682">
        <v>146709350</v>
      </c>
    </row>
    <row r="2683" spans="6:14" x14ac:dyDescent="0.2">
      <c r="F2683" s="3">
        <v>41013</v>
      </c>
      <c r="G2683">
        <v>0</v>
      </c>
      <c r="H2683" t="str">
        <f t="shared" si="45"/>
        <v>410130</v>
      </c>
      <c r="I2683" t="s">
        <v>2710</v>
      </c>
      <c r="J2683" t="s">
        <v>625</v>
      </c>
      <c r="K2683">
        <v>18</v>
      </c>
      <c r="L2683">
        <v>11689510</v>
      </c>
    </row>
    <row r="2684" spans="6:14" x14ac:dyDescent="0.2">
      <c r="F2684" s="3">
        <v>41013</v>
      </c>
      <c r="G2684">
        <v>1</v>
      </c>
      <c r="H2684" t="str">
        <f t="shared" si="45"/>
        <v>410131</v>
      </c>
      <c r="I2684" t="s">
        <v>2710</v>
      </c>
      <c r="J2684" t="s">
        <v>625</v>
      </c>
      <c r="K2684">
        <v>548</v>
      </c>
      <c r="L2684">
        <v>238565760</v>
      </c>
    </row>
    <row r="2685" spans="6:14" x14ac:dyDescent="0.2">
      <c r="F2685" s="3">
        <v>41013</v>
      </c>
      <c r="G2685">
        <v>2</v>
      </c>
      <c r="H2685" t="str">
        <f t="shared" si="45"/>
        <v>410132</v>
      </c>
      <c r="I2685" t="s">
        <v>2710</v>
      </c>
      <c r="J2685" t="s">
        <v>625</v>
      </c>
      <c r="K2685">
        <v>621</v>
      </c>
      <c r="L2685">
        <v>198824230</v>
      </c>
      <c r="M2685">
        <v>1</v>
      </c>
      <c r="N2685">
        <v>560400</v>
      </c>
    </row>
    <row r="2686" spans="6:14" x14ac:dyDescent="0.2">
      <c r="F2686" s="3">
        <v>41013</v>
      </c>
      <c r="G2686">
        <v>3</v>
      </c>
      <c r="H2686" t="str">
        <f t="shared" si="45"/>
        <v>410133</v>
      </c>
      <c r="I2686" t="s">
        <v>2710</v>
      </c>
      <c r="J2686" t="s">
        <v>625</v>
      </c>
      <c r="K2686">
        <v>620</v>
      </c>
      <c r="L2686">
        <v>212443940</v>
      </c>
      <c r="M2686">
        <v>2</v>
      </c>
      <c r="N2686">
        <v>1120000</v>
      </c>
    </row>
    <row r="2687" spans="6:14" x14ac:dyDescent="0.2">
      <c r="F2687" s="3">
        <v>41013</v>
      </c>
      <c r="G2687">
        <v>4</v>
      </c>
      <c r="H2687" t="str">
        <f t="shared" si="45"/>
        <v>410134</v>
      </c>
      <c r="I2687" t="s">
        <v>2710</v>
      </c>
      <c r="J2687" t="s">
        <v>625</v>
      </c>
      <c r="K2687">
        <v>444</v>
      </c>
      <c r="L2687">
        <v>207888340</v>
      </c>
      <c r="M2687">
        <v>1</v>
      </c>
      <c r="N2687">
        <v>1373680</v>
      </c>
    </row>
    <row r="2688" spans="6:14" x14ac:dyDescent="0.2">
      <c r="F2688" s="3">
        <v>41013</v>
      </c>
      <c r="G2688">
        <v>5</v>
      </c>
      <c r="H2688" t="str">
        <f t="shared" si="45"/>
        <v>410135</v>
      </c>
      <c r="I2688" t="s">
        <v>2710</v>
      </c>
      <c r="J2688" t="s">
        <v>625</v>
      </c>
      <c r="K2688">
        <v>730</v>
      </c>
      <c r="L2688">
        <v>370337240</v>
      </c>
      <c r="M2688">
        <v>12</v>
      </c>
      <c r="N2688">
        <v>56837850</v>
      </c>
    </row>
    <row r="2689" spans="6:14" x14ac:dyDescent="0.2">
      <c r="F2689" s="3">
        <v>41016</v>
      </c>
      <c r="G2689">
        <v>0</v>
      </c>
      <c r="H2689" t="str">
        <f t="shared" si="45"/>
        <v>410160</v>
      </c>
      <c r="I2689" t="s">
        <v>2710</v>
      </c>
      <c r="J2689" t="s">
        <v>626</v>
      </c>
      <c r="K2689">
        <v>59</v>
      </c>
      <c r="L2689">
        <v>93485400</v>
      </c>
    </row>
    <row r="2690" spans="6:14" x14ac:dyDescent="0.2">
      <c r="F2690" s="3">
        <v>41016</v>
      </c>
      <c r="G2690">
        <v>1</v>
      </c>
      <c r="H2690" t="str">
        <f t="shared" si="45"/>
        <v>410161</v>
      </c>
      <c r="I2690" t="s">
        <v>2710</v>
      </c>
      <c r="J2690" t="s">
        <v>626</v>
      </c>
      <c r="K2690">
        <v>487</v>
      </c>
      <c r="L2690">
        <v>256820790</v>
      </c>
    </row>
    <row r="2691" spans="6:14" x14ac:dyDescent="0.2">
      <c r="F2691" s="3">
        <v>41016</v>
      </c>
      <c r="G2691">
        <v>2</v>
      </c>
      <c r="H2691" t="str">
        <f t="shared" ref="H2691:H2754" si="46">F2691&amp;G2691</f>
        <v>410162</v>
      </c>
      <c r="I2691" t="s">
        <v>2710</v>
      </c>
      <c r="J2691" t="s">
        <v>626</v>
      </c>
      <c r="K2691">
        <v>669</v>
      </c>
      <c r="L2691">
        <v>186657900</v>
      </c>
      <c r="M2691">
        <v>4</v>
      </c>
      <c r="N2691">
        <v>22684640</v>
      </c>
    </row>
    <row r="2692" spans="6:14" x14ac:dyDescent="0.2">
      <c r="F2692" s="3">
        <v>41016</v>
      </c>
      <c r="G2692">
        <v>3</v>
      </c>
      <c r="H2692" t="str">
        <f t="shared" si="46"/>
        <v>410163</v>
      </c>
      <c r="I2692" t="s">
        <v>2710</v>
      </c>
      <c r="J2692" t="s">
        <v>626</v>
      </c>
      <c r="K2692">
        <v>959</v>
      </c>
      <c r="L2692">
        <v>337512820</v>
      </c>
      <c r="M2692">
        <v>3</v>
      </c>
      <c r="N2692">
        <v>9104720</v>
      </c>
    </row>
    <row r="2693" spans="6:14" x14ac:dyDescent="0.2">
      <c r="F2693" s="3">
        <v>41016</v>
      </c>
      <c r="G2693">
        <v>4</v>
      </c>
      <c r="H2693" t="str">
        <f t="shared" si="46"/>
        <v>410164</v>
      </c>
      <c r="I2693" t="s">
        <v>2710</v>
      </c>
      <c r="J2693" t="s">
        <v>626</v>
      </c>
      <c r="K2693">
        <v>1078</v>
      </c>
      <c r="L2693">
        <v>727559010</v>
      </c>
      <c r="M2693">
        <v>4</v>
      </c>
      <c r="N2693">
        <v>6947040</v>
      </c>
    </row>
    <row r="2694" spans="6:14" x14ac:dyDescent="0.2">
      <c r="F2694" s="3">
        <v>41016</v>
      </c>
      <c r="G2694">
        <v>5</v>
      </c>
      <c r="H2694" t="str">
        <f t="shared" si="46"/>
        <v>410165</v>
      </c>
      <c r="I2694" t="s">
        <v>2710</v>
      </c>
      <c r="J2694" t="s">
        <v>626</v>
      </c>
      <c r="K2694">
        <v>819</v>
      </c>
      <c r="L2694">
        <v>636168520</v>
      </c>
      <c r="M2694">
        <v>13</v>
      </c>
      <c r="N2694">
        <v>72245690</v>
      </c>
    </row>
    <row r="2695" spans="6:14" x14ac:dyDescent="0.2">
      <c r="F2695" s="3">
        <v>41020</v>
      </c>
      <c r="G2695">
        <v>0</v>
      </c>
      <c r="H2695" t="str">
        <f t="shared" si="46"/>
        <v>410200</v>
      </c>
      <c r="I2695" t="s">
        <v>2710</v>
      </c>
      <c r="J2695" t="s">
        <v>627</v>
      </c>
      <c r="K2695">
        <v>27</v>
      </c>
      <c r="L2695">
        <v>627900</v>
      </c>
    </row>
    <row r="2696" spans="6:14" x14ac:dyDescent="0.2">
      <c r="F2696" s="3">
        <v>41020</v>
      </c>
      <c r="G2696">
        <v>1</v>
      </c>
      <c r="H2696" t="str">
        <f t="shared" si="46"/>
        <v>410201</v>
      </c>
      <c r="I2696" t="s">
        <v>2710</v>
      </c>
      <c r="J2696" t="s">
        <v>627</v>
      </c>
      <c r="K2696">
        <v>612</v>
      </c>
      <c r="L2696">
        <v>77502780</v>
      </c>
    </row>
    <row r="2697" spans="6:14" x14ac:dyDescent="0.2">
      <c r="F2697" s="3">
        <v>41020</v>
      </c>
      <c r="G2697">
        <v>2</v>
      </c>
      <c r="H2697" t="str">
        <f t="shared" si="46"/>
        <v>410202</v>
      </c>
      <c r="I2697" t="s">
        <v>2710</v>
      </c>
      <c r="J2697" t="s">
        <v>627</v>
      </c>
      <c r="K2697">
        <v>444</v>
      </c>
      <c r="L2697">
        <v>33866290</v>
      </c>
      <c r="M2697">
        <v>1</v>
      </c>
      <c r="N2697">
        <v>2735360</v>
      </c>
    </row>
    <row r="2698" spans="6:14" x14ac:dyDescent="0.2">
      <c r="F2698" s="3">
        <v>41020</v>
      </c>
      <c r="G2698">
        <v>3</v>
      </c>
      <c r="H2698" t="str">
        <f t="shared" si="46"/>
        <v>410203</v>
      </c>
      <c r="I2698" t="s">
        <v>2710</v>
      </c>
      <c r="J2698" t="s">
        <v>627</v>
      </c>
      <c r="K2698">
        <v>657</v>
      </c>
      <c r="L2698">
        <v>195410510</v>
      </c>
      <c r="M2698">
        <v>2</v>
      </c>
      <c r="N2698">
        <v>3148960</v>
      </c>
    </row>
    <row r="2699" spans="6:14" x14ac:dyDescent="0.2">
      <c r="F2699" s="3">
        <v>41020</v>
      </c>
      <c r="G2699">
        <v>4</v>
      </c>
      <c r="H2699" t="str">
        <f t="shared" si="46"/>
        <v>410204</v>
      </c>
      <c r="I2699" t="s">
        <v>2710</v>
      </c>
      <c r="J2699" t="s">
        <v>627</v>
      </c>
      <c r="K2699">
        <v>719</v>
      </c>
      <c r="L2699">
        <v>332509460</v>
      </c>
    </row>
    <row r="2700" spans="6:14" x14ac:dyDescent="0.2">
      <c r="F2700" s="3">
        <v>41020</v>
      </c>
      <c r="G2700">
        <v>5</v>
      </c>
      <c r="H2700" t="str">
        <f t="shared" si="46"/>
        <v>410205</v>
      </c>
      <c r="I2700" t="s">
        <v>2710</v>
      </c>
      <c r="J2700" t="s">
        <v>627</v>
      </c>
      <c r="K2700">
        <v>1084</v>
      </c>
      <c r="L2700">
        <v>867895460</v>
      </c>
      <c r="M2700">
        <v>18</v>
      </c>
      <c r="N2700">
        <v>28836000</v>
      </c>
    </row>
    <row r="2701" spans="6:14" x14ac:dyDescent="0.2">
      <c r="F2701" s="3">
        <v>41026</v>
      </c>
      <c r="G2701">
        <v>0</v>
      </c>
      <c r="H2701" t="str">
        <f t="shared" si="46"/>
        <v>410260</v>
      </c>
      <c r="I2701" t="s">
        <v>2710</v>
      </c>
      <c r="J2701" t="s">
        <v>628</v>
      </c>
      <c r="K2701">
        <v>45</v>
      </c>
      <c r="L2701">
        <v>13837890</v>
      </c>
    </row>
    <row r="2702" spans="6:14" x14ac:dyDescent="0.2">
      <c r="F2702" s="3">
        <v>41026</v>
      </c>
      <c r="G2702">
        <v>1</v>
      </c>
      <c r="H2702" t="str">
        <f t="shared" si="46"/>
        <v>410261</v>
      </c>
      <c r="I2702" t="s">
        <v>2710</v>
      </c>
      <c r="J2702" t="s">
        <v>628</v>
      </c>
      <c r="K2702">
        <v>220</v>
      </c>
      <c r="L2702">
        <v>79484930</v>
      </c>
    </row>
    <row r="2703" spans="6:14" x14ac:dyDescent="0.2">
      <c r="F2703" s="3">
        <v>41026</v>
      </c>
      <c r="G2703">
        <v>2</v>
      </c>
      <c r="H2703" t="str">
        <f t="shared" si="46"/>
        <v>410262</v>
      </c>
      <c r="I2703" t="s">
        <v>2710</v>
      </c>
      <c r="J2703" t="s">
        <v>628</v>
      </c>
      <c r="K2703">
        <v>79</v>
      </c>
      <c r="L2703">
        <v>66936710</v>
      </c>
      <c r="M2703">
        <v>3</v>
      </c>
      <c r="N2703">
        <v>6703840</v>
      </c>
    </row>
    <row r="2704" spans="6:14" x14ac:dyDescent="0.2">
      <c r="F2704" s="3">
        <v>41026</v>
      </c>
      <c r="G2704">
        <v>3</v>
      </c>
      <c r="H2704" t="str">
        <f t="shared" si="46"/>
        <v>410263</v>
      </c>
      <c r="I2704" t="s">
        <v>2710</v>
      </c>
      <c r="J2704" t="s">
        <v>628</v>
      </c>
      <c r="K2704">
        <v>132</v>
      </c>
      <c r="L2704">
        <v>79813060</v>
      </c>
    </row>
    <row r="2705" spans="6:14" x14ac:dyDescent="0.2">
      <c r="F2705" s="3">
        <v>41026</v>
      </c>
      <c r="G2705">
        <v>4</v>
      </c>
      <c r="H2705" t="str">
        <f t="shared" si="46"/>
        <v>410264</v>
      </c>
      <c r="I2705" t="s">
        <v>2710</v>
      </c>
      <c r="J2705" t="s">
        <v>628</v>
      </c>
      <c r="K2705">
        <v>177</v>
      </c>
      <c r="L2705">
        <v>114142550</v>
      </c>
    </row>
    <row r="2706" spans="6:14" x14ac:dyDescent="0.2">
      <c r="F2706" s="3">
        <v>41026</v>
      </c>
      <c r="G2706">
        <v>5</v>
      </c>
      <c r="H2706" t="str">
        <f t="shared" si="46"/>
        <v>410265</v>
      </c>
      <c r="I2706" t="s">
        <v>2710</v>
      </c>
      <c r="J2706" t="s">
        <v>628</v>
      </c>
      <c r="K2706">
        <v>374</v>
      </c>
      <c r="L2706">
        <v>197605520</v>
      </c>
      <c r="M2706">
        <v>2</v>
      </c>
      <c r="N2706">
        <v>5283040</v>
      </c>
    </row>
    <row r="2707" spans="6:14" x14ac:dyDescent="0.2">
      <c r="F2707" s="3">
        <v>41078</v>
      </c>
      <c r="G2707">
        <v>0</v>
      </c>
      <c r="H2707" t="str">
        <f t="shared" si="46"/>
        <v>410780</v>
      </c>
      <c r="I2707" t="s">
        <v>2710</v>
      </c>
      <c r="J2707" t="s">
        <v>629</v>
      </c>
      <c r="K2707">
        <v>1</v>
      </c>
      <c r="L2707">
        <v>3770100</v>
      </c>
    </row>
    <row r="2708" spans="6:14" x14ac:dyDescent="0.2">
      <c r="F2708" s="3">
        <v>41078</v>
      </c>
      <c r="G2708">
        <v>1</v>
      </c>
      <c r="H2708" t="str">
        <f t="shared" si="46"/>
        <v>410781</v>
      </c>
      <c r="I2708" t="s">
        <v>2710</v>
      </c>
      <c r="J2708" t="s">
        <v>629</v>
      </c>
      <c r="K2708">
        <v>290</v>
      </c>
      <c r="L2708">
        <v>57108560</v>
      </c>
    </row>
    <row r="2709" spans="6:14" x14ac:dyDescent="0.2">
      <c r="F2709" s="3">
        <v>41078</v>
      </c>
      <c r="G2709">
        <v>2</v>
      </c>
      <c r="H2709" t="str">
        <f t="shared" si="46"/>
        <v>410782</v>
      </c>
      <c r="I2709" t="s">
        <v>2710</v>
      </c>
      <c r="J2709" t="s">
        <v>629</v>
      </c>
      <c r="K2709">
        <v>320</v>
      </c>
      <c r="L2709">
        <v>214299640</v>
      </c>
    </row>
    <row r="2710" spans="6:14" x14ac:dyDescent="0.2">
      <c r="F2710" s="3">
        <v>41078</v>
      </c>
      <c r="G2710">
        <v>3</v>
      </c>
      <c r="H2710" t="str">
        <f t="shared" si="46"/>
        <v>410783</v>
      </c>
      <c r="I2710" t="s">
        <v>2710</v>
      </c>
      <c r="J2710" t="s">
        <v>629</v>
      </c>
      <c r="K2710">
        <v>264</v>
      </c>
      <c r="L2710">
        <v>111583060</v>
      </c>
    </row>
    <row r="2711" spans="6:14" x14ac:dyDescent="0.2">
      <c r="F2711" s="3">
        <v>41078</v>
      </c>
      <c r="G2711">
        <v>4</v>
      </c>
      <c r="H2711" t="str">
        <f t="shared" si="46"/>
        <v>410784</v>
      </c>
      <c r="I2711" t="s">
        <v>2710</v>
      </c>
      <c r="J2711" t="s">
        <v>629</v>
      </c>
      <c r="K2711">
        <v>246</v>
      </c>
      <c r="L2711">
        <v>253631020</v>
      </c>
      <c r="M2711">
        <v>1</v>
      </c>
      <c r="N2711">
        <v>979360</v>
      </c>
    </row>
    <row r="2712" spans="6:14" x14ac:dyDescent="0.2">
      <c r="F2712" s="3">
        <v>41078</v>
      </c>
      <c r="G2712">
        <v>5</v>
      </c>
      <c r="H2712" t="str">
        <f t="shared" si="46"/>
        <v>410785</v>
      </c>
      <c r="I2712" t="s">
        <v>2710</v>
      </c>
      <c r="J2712" t="s">
        <v>629</v>
      </c>
      <c r="K2712">
        <v>239</v>
      </c>
      <c r="L2712">
        <v>486966510</v>
      </c>
      <c r="M2712">
        <v>4</v>
      </c>
      <c r="N2712">
        <v>28779400</v>
      </c>
    </row>
    <row r="2713" spans="6:14" x14ac:dyDescent="0.2">
      <c r="F2713" s="3">
        <v>41132</v>
      </c>
      <c r="G2713">
        <v>0</v>
      </c>
      <c r="H2713" t="str">
        <f t="shared" si="46"/>
        <v>411320</v>
      </c>
      <c r="I2713" t="s">
        <v>2708</v>
      </c>
      <c r="J2713" t="s">
        <v>630</v>
      </c>
      <c r="K2713">
        <v>93</v>
      </c>
      <c r="L2713">
        <v>51695430</v>
      </c>
    </row>
    <row r="2714" spans="6:14" x14ac:dyDescent="0.2">
      <c r="F2714" s="3">
        <v>41132</v>
      </c>
      <c r="G2714">
        <v>1</v>
      </c>
      <c r="H2714" t="str">
        <f t="shared" si="46"/>
        <v>411321</v>
      </c>
      <c r="I2714" t="s">
        <v>2708</v>
      </c>
      <c r="J2714" t="s">
        <v>630</v>
      </c>
      <c r="K2714">
        <v>1236</v>
      </c>
      <c r="L2714">
        <v>779313030</v>
      </c>
      <c r="M2714">
        <v>4</v>
      </c>
      <c r="N2714">
        <v>124160</v>
      </c>
    </row>
    <row r="2715" spans="6:14" x14ac:dyDescent="0.2">
      <c r="F2715" s="3">
        <v>41132</v>
      </c>
      <c r="G2715">
        <v>2</v>
      </c>
      <c r="H2715" t="str">
        <f t="shared" si="46"/>
        <v>411322</v>
      </c>
      <c r="I2715" t="s">
        <v>2708</v>
      </c>
      <c r="J2715" t="s">
        <v>630</v>
      </c>
      <c r="K2715">
        <v>1207</v>
      </c>
      <c r="L2715">
        <v>271072470</v>
      </c>
      <c r="M2715">
        <v>1</v>
      </c>
      <c r="N2715">
        <v>65078560</v>
      </c>
    </row>
    <row r="2716" spans="6:14" x14ac:dyDescent="0.2">
      <c r="F2716" s="3">
        <v>41132</v>
      </c>
      <c r="G2716">
        <v>3</v>
      </c>
      <c r="H2716" t="str">
        <f t="shared" si="46"/>
        <v>411323</v>
      </c>
      <c r="I2716" t="s">
        <v>2708</v>
      </c>
      <c r="J2716" t="s">
        <v>630</v>
      </c>
      <c r="K2716">
        <v>1465</v>
      </c>
      <c r="L2716">
        <v>648692400</v>
      </c>
      <c r="M2716">
        <v>2</v>
      </c>
      <c r="N2716">
        <v>16094560</v>
      </c>
    </row>
    <row r="2717" spans="6:14" x14ac:dyDescent="0.2">
      <c r="F2717" s="3">
        <v>41132</v>
      </c>
      <c r="G2717">
        <v>4</v>
      </c>
      <c r="H2717" t="str">
        <f t="shared" si="46"/>
        <v>411324</v>
      </c>
      <c r="I2717" t="s">
        <v>2708</v>
      </c>
      <c r="J2717" t="s">
        <v>630</v>
      </c>
      <c r="K2717">
        <v>2219</v>
      </c>
      <c r="L2717">
        <v>1096498910</v>
      </c>
      <c r="M2717">
        <v>6</v>
      </c>
      <c r="N2717">
        <v>9746240</v>
      </c>
    </row>
    <row r="2718" spans="6:14" x14ac:dyDescent="0.2">
      <c r="F2718" s="3">
        <v>41132</v>
      </c>
      <c r="G2718">
        <v>5</v>
      </c>
      <c r="H2718" t="str">
        <f t="shared" si="46"/>
        <v>411325</v>
      </c>
      <c r="I2718" t="s">
        <v>2708</v>
      </c>
      <c r="J2718" t="s">
        <v>630</v>
      </c>
      <c r="K2718">
        <v>2447</v>
      </c>
      <c r="L2718">
        <v>2559293260</v>
      </c>
      <c r="M2718">
        <v>77</v>
      </c>
      <c r="N2718">
        <v>347026560</v>
      </c>
    </row>
    <row r="2719" spans="6:14" x14ac:dyDescent="0.2">
      <c r="F2719" s="3">
        <v>41206</v>
      </c>
      <c r="G2719">
        <v>1</v>
      </c>
      <c r="H2719" t="str">
        <f t="shared" si="46"/>
        <v>412061</v>
      </c>
      <c r="I2719" t="s">
        <v>2710</v>
      </c>
      <c r="J2719" t="s">
        <v>631</v>
      </c>
      <c r="K2719">
        <v>113</v>
      </c>
      <c r="L2719">
        <v>19507190</v>
      </c>
    </row>
    <row r="2720" spans="6:14" x14ac:dyDescent="0.2">
      <c r="F2720" s="3">
        <v>41206</v>
      </c>
      <c r="G2720">
        <v>2</v>
      </c>
      <c r="H2720" t="str">
        <f t="shared" si="46"/>
        <v>412062</v>
      </c>
      <c r="I2720" t="s">
        <v>2710</v>
      </c>
      <c r="J2720" t="s">
        <v>631</v>
      </c>
      <c r="K2720">
        <v>197</v>
      </c>
      <c r="L2720">
        <v>9227790</v>
      </c>
    </row>
    <row r="2721" spans="6:14" x14ac:dyDescent="0.2">
      <c r="F2721" s="3">
        <v>41206</v>
      </c>
      <c r="G2721">
        <v>3</v>
      </c>
      <c r="H2721" t="str">
        <f t="shared" si="46"/>
        <v>412063</v>
      </c>
      <c r="I2721" t="s">
        <v>2710</v>
      </c>
      <c r="J2721" t="s">
        <v>631</v>
      </c>
      <c r="K2721">
        <v>168</v>
      </c>
      <c r="L2721">
        <v>20357220</v>
      </c>
    </row>
    <row r="2722" spans="6:14" x14ac:dyDescent="0.2">
      <c r="F2722" s="3">
        <v>41206</v>
      </c>
      <c r="G2722">
        <v>4</v>
      </c>
      <c r="H2722" t="str">
        <f t="shared" si="46"/>
        <v>412064</v>
      </c>
      <c r="I2722" t="s">
        <v>2710</v>
      </c>
      <c r="J2722" t="s">
        <v>631</v>
      </c>
      <c r="K2722">
        <v>236</v>
      </c>
      <c r="L2722">
        <v>33118850</v>
      </c>
    </row>
    <row r="2723" spans="6:14" x14ac:dyDescent="0.2">
      <c r="F2723" s="3">
        <v>41206</v>
      </c>
      <c r="G2723">
        <v>5</v>
      </c>
      <c r="H2723" t="str">
        <f t="shared" si="46"/>
        <v>412065</v>
      </c>
      <c r="I2723" t="s">
        <v>2710</v>
      </c>
      <c r="J2723" t="s">
        <v>631</v>
      </c>
      <c r="K2723">
        <v>214</v>
      </c>
      <c r="L2723">
        <v>80839720</v>
      </c>
      <c r="M2723">
        <v>1</v>
      </c>
      <c r="N2723">
        <v>4391520</v>
      </c>
    </row>
    <row r="2724" spans="6:14" x14ac:dyDescent="0.2">
      <c r="F2724" s="3">
        <v>41244</v>
      </c>
      <c r="G2724">
        <v>0</v>
      </c>
      <c r="H2724" t="str">
        <f t="shared" si="46"/>
        <v>412440</v>
      </c>
      <c r="I2724" t="s">
        <v>2710</v>
      </c>
      <c r="J2724" t="s">
        <v>632</v>
      </c>
      <c r="K2724">
        <v>72</v>
      </c>
      <c r="L2724">
        <v>25641130</v>
      </c>
    </row>
    <row r="2725" spans="6:14" x14ac:dyDescent="0.2">
      <c r="F2725" s="3">
        <v>41244</v>
      </c>
      <c r="G2725">
        <v>1</v>
      </c>
      <c r="H2725" t="str">
        <f t="shared" si="46"/>
        <v>412441</v>
      </c>
      <c r="I2725" t="s">
        <v>2710</v>
      </c>
      <c r="J2725" t="s">
        <v>632</v>
      </c>
      <c r="K2725">
        <v>139</v>
      </c>
      <c r="L2725">
        <v>54279710</v>
      </c>
    </row>
    <row r="2726" spans="6:14" x14ac:dyDescent="0.2">
      <c r="F2726" s="3">
        <v>41244</v>
      </c>
      <c r="G2726">
        <v>2</v>
      </c>
      <c r="H2726" t="str">
        <f t="shared" si="46"/>
        <v>412442</v>
      </c>
      <c r="I2726" t="s">
        <v>2710</v>
      </c>
      <c r="J2726" t="s">
        <v>632</v>
      </c>
      <c r="K2726">
        <v>32</v>
      </c>
      <c r="L2726">
        <v>53174220</v>
      </c>
    </row>
    <row r="2727" spans="6:14" x14ac:dyDescent="0.2">
      <c r="F2727" s="3">
        <v>41244</v>
      </c>
      <c r="G2727">
        <v>3</v>
      </c>
      <c r="H2727" t="str">
        <f t="shared" si="46"/>
        <v>412443</v>
      </c>
      <c r="I2727" t="s">
        <v>2710</v>
      </c>
      <c r="J2727" t="s">
        <v>632</v>
      </c>
      <c r="K2727">
        <v>1</v>
      </c>
      <c r="L2727">
        <v>16414200</v>
      </c>
    </row>
    <row r="2728" spans="6:14" x14ac:dyDescent="0.2">
      <c r="F2728" s="3">
        <v>41244</v>
      </c>
      <c r="G2728">
        <v>4</v>
      </c>
      <c r="H2728" t="str">
        <f t="shared" si="46"/>
        <v>412444</v>
      </c>
      <c r="I2728" t="s">
        <v>2710</v>
      </c>
      <c r="J2728" t="s">
        <v>632</v>
      </c>
      <c r="K2728">
        <v>84</v>
      </c>
      <c r="L2728">
        <v>41827730</v>
      </c>
    </row>
    <row r="2729" spans="6:14" x14ac:dyDescent="0.2">
      <c r="F2729" s="3">
        <v>41244</v>
      </c>
      <c r="G2729">
        <v>5</v>
      </c>
      <c r="H2729" t="str">
        <f t="shared" si="46"/>
        <v>412445</v>
      </c>
      <c r="I2729" t="s">
        <v>2710</v>
      </c>
      <c r="J2729" t="s">
        <v>632</v>
      </c>
      <c r="K2729">
        <v>65</v>
      </c>
      <c r="L2729">
        <v>55503460</v>
      </c>
    </row>
    <row r="2730" spans="6:14" x14ac:dyDescent="0.2">
      <c r="F2730" s="3">
        <v>41298</v>
      </c>
      <c r="G2730">
        <v>0</v>
      </c>
      <c r="H2730" t="str">
        <f t="shared" si="46"/>
        <v>412980</v>
      </c>
      <c r="I2730" t="s">
        <v>2708</v>
      </c>
      <c r="J2730" t="s">
        <v>633</v>
      </c>
      <c r="K2730">
        <v>81</v>
      </c>
      <c r="L2730">
        <v>63225140</v>
      </c>
    </row>
    <row r="2731" spans="6:14" x14ac:dyDescent="0.2">
      <c r="F2731" s="3">
        <v>41298</v>
      </c>
      <c r="G2731">
        <v>1</v>
      </c>
      <c r="H2731" t="str">
        <f t="shared" si="46"/>
        <v>412981</v>
      </c>
      <c r="I2731" t="s">
        <v>2708</v>
      </c>
      <c r="J2731" t="s">
        <v>633</v>
      </c>
      <c r="K2731">
        <v>1734</v>
      </c>
      <c r="L2731">
        <v>1023734170</v>
      </c>
      <c r="M2731">
        <v>1</v>
      </c>
      <c r="N2731">
        <v>1989520</v>
      </c>
    </row>
    <row r="2732" spans="6:14" x14ac:dyDescent="0.2">
      <c r="F2732" s="3">
        <v>41298</v>
      </c>
      <c r="G2732">
        <v>2</v>
      </c>
      <c r="H2732" t="str">
        <f t="shared" si="46"/>
        <v>412982</v>
      </c>
      <c r="I2732" t="s">
        <v>2708</v>
      </c>
      <c r="J2732" t="s">
        <v>633</v>
      </c>
      <c r="K2732">
        <v>1295</v>
      </c>
      <c r="L2732">
        <v>1687251280</v>
      </c>
      <c r="M2732">
        <v>3</v>
      </c>
      <c r="N2732">
        <v>24873440</v>
      </c>
    </row>
    <row r="2733" spans="6:14" x14ac:dyDescent="0.2">
      <c r="F2733" s="3">
        <v>41298</v>
      </c>
      <c r="G2733">
        <v>3</v>
      </c>
      <c r="H2733" t="str">
        <f t="shared" si="46"/>
        <v>412983</v>
      </c>
      <c r="I2733" t="s">
        <v>2708</v>
      </c>
      <c r="J2733" t="s">
        <v>633</v>
      </c>
      <c r="K2733">
        <v>2109</v>
      </c>
      <c r="L2733">
        <v>1861011140</v>
      </c>
      <c r="M2733">
        <v>14</v>
      </c>
      <c r="N2733">
        <v>109887920</v>
      </c>
    </row>
    <row r="2734" spans="6:14" x14ac:dyDescent="0.2">
      <c r="F2734" s="3">
        <v>41298</v>
      </c>
      <c r="G2734">
        <v>4</v>
      </c>
      <c r="H2734" t="str">
        <f t="shared" si="46"/>
        <v>412984</v>
      </c>
      <c r="I2734" t="s">
        <v>2708</v>
      </c>
      <c r="J2734" t="s">
        <v>633</v>
      </c>
      <c r="K2734">
        <v>2887</v>
      </c>
      <c r="L2734">
        <v>4097809400</v>
      </c>
      <c r="M2734">
        <v>22</v>
      </c>
      <c r="N2734">
        <v>113160320</v>
      </c>
    </row>
    <row r="2735" spans="6:14" x14ac:dyDescent="0.2">
      <c r="F2735" s="3">
        <v>41298</v>
      </c>
      <c r="G2735">
        <v>5</v>
      </c>
      <c r="H2735" t="str">
        <f t="shared" si="46"/>
        <v>412985</v>
      </c>
      <c r="I2735" t="s">
        <v>2708</v>
      </c>
      <c r="J2735" t="s">
        <v>633</v>
      </c>
      <c r="K2735">
        <v>2701</v>
      </c>
      <c r="L2735">
        <v>8476643410</v>
      </c>
      <c r="M2735">
        <v>420</v>
      </c>
      <c r="N2735">
        <v>1409183280</v>
      </c>
    </row>
    <row r="2736" spans="6:14" x14ac:dyDescent="0.2">
      <c r="F2736" s="3">
        <v>41306</v>
      </c>
      <c r="G2736">
        <v>0</v>
      </c>
      <c r="H2736" t="str">
        <f t="shared" si="46"/>
        <v>413060</v>
      </c>
      <c r="I2736" t="s">
        <v>2708</v>
      </c>
      <c r="J2736" t="s">
        <v>634</v>
      </c>
      <c r="K2736">
        <v>189</v>
      </c>
      <c r="L2736">
        <v>65743000</v>
      </c>
    </row>
    <row r="2737" spans="6:14" x14ac:dyDescent="0.2">
      <c r="F2737" s="3">
        <v>41306</v>
      </c>
      <c r="G2737">
        <v>1</v>
      </c>
      <c r="H2737" t="str">
        <f t="shared" si="46"/>
        <v>413061</v>
      </c>
      <c r="I2737" t="s">
        <v>2708</v>
      </c>
      <c r="J2737" t="s">
        <v>634</v>
      </c>
      <c r="K2737">
        <v>371</v>
      </c>
      <c r="L2737">
        <v>8416960</v>
      </c>
    </row>
    <row r="2738" spans="6:14" x14ac:dyDescent="0.2">
      <c r="F2738" s="3">
        <v>41306</v>
      </c>
      <c r="G2738">
        <v>2</v>
      </c>
      <c r="H2738" t="str">
        <f t="shared" si="46"/>
        <v>413062</v>
      </c>
      <c r="I2738" t="s">
        <v>2708</v>
      </c>
      <c r="J2738" t="s">
        <v>634</v>
      </c>
      <c r="K2738">
        <v>544</v>
      </c>
      <c r="L2738">
        <v>138635370</v>
      </c>
    </row>
    <row r="2739" spans="6:14" x14ac:dyDescent="0.2">
      <c r="F2739" s="3">
        <v>41306</v>
      </c>
      <c r="G2739">
        <v>3</v>
      </c>
      <c r="H2739" t="str">
        <f t="shared" si="46"/>
        <v>413063</v>
      </c>
      <c r="I2739" t="s">
        <v>2708</v>
      </c>
      <c r="J2739" t="s">
        <v>634</v>
      </c>
      <c r="K2739">
        <v>533</v>
      </c>
      <c r="L2739">
        <v>164196200</v>
      </c>
    </row>
    <row r="2740" spans="6:14" x14ac:dyDescent="0.2">
      <c r="F2740" s="3">
        <v>41306</v>
      </c>
      <c r="G2740">
        <v>4</v>
      </c>
      <c r="H2740" t="str">
        <f t="shared" si="46"/>
        <v>413064</v>
      </c>
      <c r="I2740" t="s">
        <v>2708</v>
      </c>
      <c r="J2740" t="s">
        <v>634</v>
      </c>
      <c r="K2740">
        <v>887</v>
      </c>
      <c r="L2740">
        <v>468145180</v>
      </c>
    </row>
    <row r="2741" spans="6:14" x14ac:dyDescent="0.2">
      <c r="F2741" s="3">
        <v>41306</v>
      </c>
      <c r="G2741">
        <v>5</v>
      </c>
      <c r="H2741" t="str">
        <f t="shared" si="46"/>
        <v>413065</v>
      </c>
      <c r="I2741" t="s">
        <v>2708</v>
      </c>
      <c r="J2741" t="s">
        <v>634</v>
      </c>
      <c r="K2741">
        <v>952</v>
      </c>
      <c r="L2741">
        <v>826097870</v>
      </c>
      <c r="M2741">
        <v>30</v>
      </c>
      <c r="N2741">
        <v>57401920</v>
      </c>
    </row>
    <row r="2742" spans="6:14" x14ac:dyDescent="0.2">
      <c r="F2742" s="3">
        <v>41319</v>
      </c>
      <c r="G2742">
        <v>0</v>
      </c>
      <c r="H2742" t="str">
        <f t="shared" si="46"/>
        <v>413190</v>
      </c>
      <c r="I2742" t="s">
        <v>2710</v>
      </c>
      <c r="J2742" t="s">
        <v>635</v>
      </c>
      <c r="K2742">
        <v>65</v>
      </c>
      <c r="L2742">
        <v>1692760</v>
      </c>
    </row>
    <row r="2743" spans="6:14" x14ac:dyDescent="0.2">
      <c r="F2743" s="3">
        <v>41319</v>
      </c>
      <c r="G2743">
        <v>1</v>
      </c>
      <c r="H2743" t="str">
        <f t="shared" si="46"/>
        <v>413191</v>
      </c>
      <c r="I2743" t="s">
        <v>2710</v>
      </c>
      <c r="J2743" t="s">
        <v>635</v>
      </c>
      <c r="K2743">
        <v>137</v>
      </c>
      <c r="L2743">
        <v>84623290</v>
      </c>
    </row>
    <row r="2744" spans="6:14" x14ac:dyDescent="0.2">
      <c r="F2744" s="3">
        <v>41319</v>
      </c>
      <c r="G2744">
        <v>2</v>
      </c>
      <c r="H2744" t="str">
        <f t="shared" si="46"/>
        <v>413192</v>
      </c>
      <c r="I2744" t="s">
        <v>2710</v>
      </c>
      <c r="J2744" t="s">
        <v>635</v>
      </c>
      <c r="K2744">
        <v>235</v>
      </c>
      <c r="L2744">
        <v>74085520</v>
      </c>
    </row>
    <row r="2745" spans="6:14" x14ac:dyDescent="0.2">
      <c r="F2745" s="3">
        <v>41319</v>
      </c>
      <c r="G2745">
        <v>3</v>
      </c>
      <c r="H2745" t="str">
        <f t="shared" si="46"/>
        <v>413193</v>
      </c>
      <c r="I2745" t="s">
        <v>2710</v>
      </c>
      <c r="J2745" t="s">
        <v>635</v>
      </c>
      <c r="K2745">
        <v>352</v>
      </c>
      <c r="L2745">
        <v>196931435.19999999</v>
      </c>
      <c r="M2745">
        <v>1</v>
      </c>
      <c r="N2745">
        <v>651760</v>
      </c>
    </row>
    <row r="2746" spans="6:14" x14ac:dyDescent="0.2">
      <c r="F2746" s="3">
        <v>41319</v>
      </c>
      <c r="G2746">
        <v>4</v>
      </c>
      <c r="H2746" t="str">
        <f t="shared" si="46"/>
        <v>413194</v>
      </c>
      <c r="I2746" t="s">
        <v>2710</v>
      </c>
      <c r="J2746" t="s">
        <v>635</v>
      </c>
      <c r="K2746">
        <v>394</v>
      </c>
      <c r="L2746">
        <v>223895730</v>
      </c>
    </row>
    <row r="2747" spans="6:14" x14ac:dyDescent="0.2">
      <c r="F2747" s="3">
        <v>41319</v>
      </c>
      <c r="G2747">
        <v>5</v>
      </c>
      <c r="H2747" t="str">
        <f t="shared" si="46"/>
        <v>413195</v>
      </c>
      <c r="I2747" t="s">
        <v>2710</v>
      </c>
      <c r="J2747" t="s">
        <v>635</v>
      </c>
      <c r="K2747">
        <v>601</v>
      </c>
      <c r="L2747">
        <v>435025530</v>
      </c>
      <c r="M2747">
        <v>13</v>
      </c>
      <c r="N2747">
        <v>25030320</v>
      </c>
    </row>
    <row r="2748" spans="6:14" x14ac:dyDescent="0.2">
      <c r="F2748" s="3">
        <v>41349</v>
      </c>
      <c r="G2748">
        <v>0</v>
      </c>
      <c r="H2748" t="str">
        <f t="shared" si="46"/>
        <v>413490</v>
      </c>
      <c r="I2748" t="s">
        <v>2710</v>
      </c>
      <c r="J2748" t="s">
        <v>636</v>
      </c>
      <c r="K2748">
        <v>42</v>
      </c>
      <c r="L2748">
        <v>3875660</v>
      </c>
    </row>
    <row r="2749" spans="6:14" x14ac:dyDescent="0.2">
      <c r="F2749" s="3">
        <v>41349</v>
      </c>
      <c r="G2749">
        <v>1</v>
      </c>
      <c r="H2749" t="str">
        <f t="shared" si="46"/>
        <v>413491</v>
      </c>
      <c r="I2749" t="s">
        <v>2710</v>
      </c>
      <c r="J2749" t="s">
        <v>636</v>
      </c>
      <c r="K2749">
        <v>37</v>
      </c>
      <c r="L2749">
        <v>455083540</v>
      </c>
    </row>
    <row r="2750" spans="6:14" x14ac:dyDescent="0.2">
      <c r="F2750" s="3">
        <v>41349</v>
      </c>
      <c r="G2750">
        <v>2</v>
      </c>
      <c r="H2750" t="str">
        <f t="shared" si="46"/>
        <v>413492</v>
      </c>
      <c r="I2750" t="s">
        <v>2710</v>
      </c>
      <c r="J2750" t="s">
        <v>636</v>
      </c>
      <c r="K2750">
        <v>295</v>
      </c>
      <c r="L2750">
        <v>24585280</v>
      </c>
    </row>
    <row r="2751" spans="6:14" x14ac:dyDescent="0.2">
      <c r="F2751" s="3">
        <v>41349</v>
      </c>
      <c r="G2751">
        <v>3</v>
      </c>
      <c r="H2751" t="str">
        <f t="shared" si="46"/>
        <v>413493</v>
      </c>
      <c r="I2751" t="s">
        <v>2710</v>
      </c>
      <c r="J2751" t="s">
        <v>636</v>
      </c>
      <c r="K2751">
        <v>351</v>
      </c>
      <c r="L2751">
        <v>59443270</v>
      </c>
      <c r="M2751">
        <v>1</v>
      </c>
      <c r="N2751">
        <v>1315440</v>
      </c>
    </row>
    <row r="2752" spans="6:14" x14ac:dyDescent="0.2">
      <c r="F2752" s="3">
        <v>41349</v>
      </c>
      <c r="G2752">
        <v>4</v>
      </c>
      <c r="H2752" t="str">
        <f t="shared" si="46"/>
        <v>413494</v>
      </c>
      <c r="I2752" t="s">
        <v>2710</v>
      </c>
      <c r="J2752" t="s">
        <v>636</v>
      </c>
      <c r="K2752">
        <v>378</v>
      </c>
      <c r="L2752">
        <v>96531510</v>
      </c>
      <c r="M2752">
        <v>2</v>
      </c>
      <c r="N2752">
        <v>3434320</v>
      </c>
    </row>
    <row r="2753" spans="6:14" x14ac:dyDescent="0.2">
      <c r="F2753" s="3">
        <v>41349</v>
      </c>
      <c r="G2753">
        <v>5</v>
      </c>
      <c r="H2753" t="str">
        <f t="shared" si="46"/>
        <v>413495</v>
      </c>
      <c r="I2753" t="s">
        <v>2710</v>
      </c>
      <c r="J2753" t="s">
        <v>636</v>
      </c>
      <c r="K2753">
        <v>306</v>
      </c>
      <c r="L2753">
        <v>134506710</v>
      </c>
      <c r="M2753">
        <v>1</v>
      </c>
      <c r="N2753">
        <v>7480480</v>
      </c>
    </row>
    <row r="2754" spans="6:14" x14ac:dyDescent="0.2">
      <c r="F2754" s="3">
        <v>41357</v>
      </c>
      <c r="G2754">
        <v>0</v>
      </c>
      <c r="H2754" t="str">
        <f t="shared" si="46"/>
        <v>413570</v>
      </c>
      <c r="I2754" t="s">
        <v>2710</v>
      </c>
      <c r="J2754" t="s">
        <v>637</v>
      </c>
      <c r="K2754">
        <v>89</v>
      </c>
      <c r="L2754">
        <v>13811010</v>
      </c>
    </row>
    <row r="2755" spans="6:14" x14ac:dyDescent="0.2">
      <c r="F2755" s="3">
        <v>41357</v>
      </c>
      <c r="G2755">
        <v>1</v>
      </c>
      <c r="H2755" t="str">
        <f t="shared" ref="H2755:H2818" si="47">F2755&amp;G2755</f>
        <v>413571</v>
      </c>
      <c r="I2755" t="s">
        <v>2710</v>
      </c>
      <c r="J2755" t="s">
        <v>637</v>
      </c>
      <c r="K2755">
        <v>261</v>
      </c>
      <c r="L2755">
        <v>52240220</v>
      </c>
    </row>
    <row r="2756" spans="6:14" x14ac:dyDescent="0.2">
      <c r="F2756" s="3">
        <v>41357</v>
      </c>
      <c r="G2756">
        <v>2</v>
      </c>
      <c r="H2756" t="str">
        <f t="shared" si="47"/>
        <v>413572</v>
      </c>
      <c r="I2756" t="s">
        <v>2710</v>
      </c>
      <c r="J2756" t="s">
        <v>637</v>
      </c>
      <c r="K2756">
        <v>251</v>
      </c>
      <c r="L2756">
        <v>29539370</v>
      </c>
    </row>
    <row r="2757" spans="6:14" x14ac:dyDescent="0.2">
      <c r="F2757" s="3">
        <v>41357</v>
      </c>
      <c r="G2757">
        <v>3</v>
      </c>
      <c r="H2757" t="str">
        <f t="shared" si="47"/>
        <v>413573</v>
      </c>
      <c r="I2757" t="s">
        <v>2710</v>
      </c>
      <c r="J2757" t="s">
        <v>637</v>
      </c>
      <c r="K2757">
        <v>576</v>
      </c>
      <c r="L2757">
        <v>97053030</v>
      </c>
      <c r="M2757">
        <v>1</v>
      </c>
      <c r="N2757">
        <v>1014320</v>
      </c>
    </row>
    <row r="2758" spans="6:14" x14ac:dyDescent="0.2">
      <c r="F2758" s="3">
        <v>41357</v>
      </c>
      <c r="G2758">
        <v>4</v>
      </c>
      <c r="H2758" t="str">
        <f t="shared" si="47"/>
        <v>413574</v>
      </c>
      <c r="I2758" t="s">
        <v>2710</v>
      </c>
      <c r="J2758" t="s">
        <v>637</v>
      </c>
      <c r="K2758">
        <v>370</v>
      </c>
      <c r="L2758">
        <v>95443650</v>
      </c>
      <c r="M2758">
        <v>4</v>
      </c>
      <c r="N2758">
        <v>2711040</v>
      </c>
    </row>
    <row r="2759" spans="6:14" x14ac:dyDescent="0.2">
      <c r="F2759" s="3">
        <v>41357</v>
      </c>
      <c r="G2759">
        <v>5</v>
      </c>
      <c r="H2759" t="str">
        <f t="shared" si="47"/>
        <v>413575</v>
      </c>
      <c r="I2759" t="s">
        <v>2710</v>
      </c>
      <c r="J2759" t="s">
        <v>637</v>
      </c>
      <c r="K2759">
        <v>242</v>
      </c>
      <c r="L2759">
        <v>119736100</v>
      </c>
      <c r="M2759">
        <v>1</v>
      </c>
      <c r="N2759">
        <v>156480</v>
      </c>
    </row>
    <row r="2760" spans="6:14" x14ac:dyDescent="0.2">
      <c r="F2760" s="3">
        <v>41359</v>
      </c>
      <c r="G2760">
        <v>0</v>
      </c>
      <c r="H2760" t="str">
        <f t="shared" si="47"/>
        <v>413590</v>
      </c>
      <c r="I2760" t="s">
        <v>2710</v>
      </c>
      <c r="J2760" t="s">
        <v>638</v>
      </c>
      <c r="K2760">
        <v>114</v>
      </c>
      <c r="L2760">
        <v>42355380</v>
      </c>
    </row>
    <row r="2761" spans="6:14" x14ac:dyDescent="0.2">
      <c r="F2761" s="3">
        <v>41359</v>
      </c>
      <c r="G2761">
        <v>1</v>
      </c>
      <c r="H2761" t="str">
        <f t="shared" si="47"/>
        <v>413591</v>
      </c>
      <c r="I2761" t="s">
        <v>2710</v>
      </c>
      <c r="J2761" t="s">
        <v>638</v>
      </c>
      <c r="K2761">
        <v>626</v>
      </c>
      <c r="L2761">
        <v>69716800</v>
      </c>
    </row>
    <row r="2762" spans="6:14" x14ac:dyDescent="0.2">
      <c r="F2762" s="3">
        <v>41359</v>
      </c>
      <c r="G2762">
        <v>2</v>
      </c>
      <c r="H2762" t="str">
        <f t="shared" si="47"/>
        <v>413592</v>
      </c>
      <c r="I2762" t="s">
        <v>2710</v>
      </c>
      <c r="J2762" t="s">
        <v>638</v>
      </c>
      <c r="K2762">
        <v>228</v>
      </c>
      <c r="L2762">
        <v>141841910</v>
      </c>
      <c r="M2762">
        <v>1</v>
      </c>
      <c r="N2762">
        <v>2795600</v>
      </c>
    </row>
    <row r="2763" spans="6:14" x14ac:dyDescent="0.2">
      <c r="F2763" s="3">
        <v>41359</v>
      </c>
      <c r="G2763">
        <v>3</v>
      </c>
      <c r="H2763" t="str">
        <f t="shared" si="47"/>
        <v>413593</v>
      </c>
      <c r="I2763" t="s">
        <v>2710</v>
      </c>
      <c r="J2763" t="s">
        <v>638</v>
      </c>
      <c r="K2763">
        <v>275</v>
      </c>
      <c r="L2763">
        <v>276448750</v>
      </c>
      <c r="M2763">
        <v>1</v>
      </c>
      <c r="N2763">
        <v>1702160</v>
      </c>
    </row>
    <row r="2764" spans="6:14" x14ac:dyDescent="0.2">
      <c r="F2764" s="3">
        <v>41359</v>
      </c>
      <c r="G2764">
        <v>4</v>
      </c>
      <c r="H2764" t="str">
        <f t="shared" si="47"/>
        <v>413594</v>
      </c>
      <c r="I2764" t="s">
        <v>2710</v>
      </c>
      <c r="J2764" t="s">
        <v>638</v>
      </c>
      <c r="K2764">
        <v>270</v>
      </c>
      <c r="L2764">
        <v>391429960</v>
      </c>
      <c r="M2764">
        <v>1</v>
      </c>
      <c r="N2764">
        <v>9992610</v>
      </c>
    </row>
    <row r="2765" spans="6:14" x14ac:dyDescent="0.2">
      <c r="F2765" s="3">
        <v>41359</v>
      </c>
      <c r="G2765">
        <v>5</v>
      </c>
      <c r="H2765" t="str">
        <f t="shared" si="47"/>
        <v>413595</v>
      </c>
      <c r="I2765" t="s">
        <v>2710</v>
      </c>
      <c r="J2765" t="s">
        <v>638</v>
      </c>
      <c r="K2765">
        <v>610</v>
      </c>
      <c r="L2765">
        <v>892327710</v>
      </c>
      <c r="M2765">
        <v>28</v>
      </c>
      <c r="N2765">
        <v>188026430</v>
      </c>
    </row>
    <row r="2766" spans="6:14" x14ac:dyDescent="0.2">
      <c r="F2766" s="3">
        <v>41378</v>
      </c>
      <c r="G2766">
        <v>0</v>
      </c>
      <c r="H2766" t="str">
        <f t="shared" si="47"/>
        <v>413780</v>
      </c>
      <c r="I2766" t="s">
        <v>2710</v>
      </c>
      <c r="J2766" t="s">
        <v>639</v>
      </c>
      <c r="K2766">
        <v>66</v>
      </c>
      <c r="L2766">
        <v>8036240</v>
      </c>
    </row>
    <row r="2767" spans="6:14" x14ac:dyDescent="0.2">
      <c r="F2767" s="3">
        <v>41378</v>
      </c>
      <c r="G2767">
        <v>1</v>
      </c>
      <c r="H2767" t="str">
        <f t="shared" si="47"/>
        <v>413781</v>
      </c>
      <c r="I2767" t="s">
        <v>2710</v>
      </c>
      <c r="J2767" t="s">
        <v>639</v>
      </c>
      <c r="K2767">
        <v>389</v>
      </c>
      <c r="L2767">
        <v>50272460</v>
      </c>
      <c r="M2767">
        <v>2</v>
      </c>
      <c r="N2767">
        <v>1738640</v>
      </c>
    </row>
    <row r="2768" spans="6:14" x14ac:dyDescent="0.2">
      <c r="F2768" s="3">
        <v>41378</v>
      </c>
      <c r="G2768">
        <v>2</v>
      </c>
      <c r="H2768" t="str">
        <f t="shared" si="47"/>
        <v>413782</v>
      </c>
      <c r="I2768" t="s">
        <v>2710</v>
      </c>
      <c r="J2768" t="s">
        <v>639</v>
      </c>
      <c r="K2768">
        <v>151</v>
      </c>
      <c r="L2768">
        <v>28756340</v>
      </c>
      <c r="M2768">
        <v>3</v>
      </c>
      <c r="N2768">
        <v>41549000</v>
      </c>
    </row>
    <row r="2769" spans="6:14" x14ac:dyDescent="0.2">
      <c r="F2769" s="3">
        <v>41378</v>
      </c>
      <c r="G2769">
        <v>3</v>
      </c>
      <c r="H2769" t="str">
        <f t="shared" si="47"/>
        <v>413783</v>
      </c>
      <c r="I2769" t="s">
        <v>2710</v>
      </c>
      <c r="J2769" t="s">
        <v>639</v>
      </c>
      <c r="K2769">
        <v>62</v>
      </c>
      <c r="L2769">
        <v>89965000</v>
      </c>
      <c r="M2769">
        <v>1</v>
      </c>
      <c r="N2769">
        <v>2402800</v>
      </c>
    </row>
    <row r="2770" spans="6:14" x14ac:dyDescent="0.2">
      <c r="F2770" s="3">
        <v>41378</v>
      </c>
      <c r="G2770">
        <v>4</v>
      </c>
      <c r="H2770" t="str">
        <f t="shared" si="47"/>
        <v>413784</v>
      </c>
      <c r="I2770" t="s">
        <v>2710</v>
      </c>
      <c r="J2770" t="s">
        <v>639</v>
      </c>
      <c r="K2770">
        <v>318</v>
      </c>
      <c r="L2770">
        <v>129131300</v>
      </c>
    </row>
    <row r="2771" spans="6:14" x14ac:dyDescent="0.2">
      <c r="F2771" s="3">
        <v>41378</v>
      </c>
      <c r="G2771">
        <v>5</v>
      </c>
      <c r="H2771" t="str">
        <f t="shared" si="47"/>
        <v>413785</v>
      </c>
      <c r="I2771" t="s">
        <v>2710</v>
      </c>
      <c r="J2771" t="s">
        <v>639</v>
      </c>
      <c r="K2771">
        <v>518</v>
      </c>
      <c r="L2771">
        <v>205558720</v>
      </c>
      <c r="M2771">
        <v>18</v>
      </c>
      <c r="N2771">
        <v>55465640</v>
      </c>
    </row>
    <row r="2772" spans="6:14" x14ac:dyDescent="0.2">
      <c r="F2772" s="3">
        <v>41396</v>
      </c>
      <c r="G2772">
        <v>0</v>
      </c>
      <c r="H2772" t="str">
        <f t="shared" si="47"/>
        <v>413960</v>
      </c>
      <c r="I2772" t="s">
        <v>2708</v>
      </c>
      <c r="J2772" t="s">
        <v>640</v>
      </c>
      <c r="K2772">
        <v>25</v>
      </c>
      <c r="L2772">
        <v>11278970</v>
      </c>
    </row>
    <row r="2773" spans="6:14" x14ac:dyDescent="0.2">
      <c r="F2773" s="3">
        <v>41396</v>
      </c>
      <c r="G2773">
        <v>1</v>
      </c>
      <c r="H2773" t="str">
        <f t="shared" si="47"/>
        <v>413961</v>
      </c>
      <c r="I2773" t="s">
        <v>2708</v>
      </c>
      <c r="J2773" t="s">
        <v>640</v>
      </c>
      <c r="K2773">
        <v>665</v>
      </c>
      <c r="L2773">
        <v>56954380</v>
      </c>
      <c r="M2773">
        <v>1</v>
      </c>
      <c r="N2773">
        <v>6028320</v>
      </c>
    </row>
    <row r="2774" spans="6:14" x14ac:dyDescent="0.2">
      <c r="F2774" s="3">
        <v>41396</v>
      </c>
      <c r="G2774">
        <v>2</v>
      </c>
      <c r="H2774" t="str">
        <f t="shared" si="47"/>
        <v>413962</v>
      </c>
      <c r="I2774" t="s">
        <v>2708</v>
      </c>
      <c r="J2774" t="s">
        <v>640</v>
      </c>
      <c r="K2774">
        <v>977</v>
      </c>
      <c r="L2774">
        <v>447029920</v>
      </c>
      <c r="M2774">
        <v>1</v>
      </c>
      <c r="N2774">
        <v>308800</v>
      </c>
    </row>
    <row r="2775" spans="6:14" x14ac:dyDescent="0.2">
      <c r="F2775" s="3">
        <v>41396</v>
      </c>
      <c r="G2775">
        <v>3</v>
      </c>
      <c r="H2775" t="str">
        <f t="shared" si="47"/>
        <v>413963</v>
      </c>
      <c r="I2775" t="s">
        <v>2708</v>
      </c>
      <c r="J2775" t="s">
        <v>640</v>
      </c>
      <c r="K2775">
        <v>589</v>
      </c>
      <c r="L2775">
        <v>268652130</v>
      </c>
      <c r="M2775">
        <v>2</v>
      </c>
      <c r="N2775">
        <v>14780560</v>
      </c>
    </row>
    <row r="2776" spans="6:14" x14ac:dyDescent="0.2">
      <c r="F2776" s="3">
        <v>41396</v>
      </c>
      <c r="G2776">
        <v>4</v>
      </c>
      <c r="H2776" t="str">
        <f t="shared" si="47"/>
        <v>413964</v>
      </c>
      <c r="I2776" t="s">
        <v>2708</v>
      </c>
      <c r="J2776" t="s">
        <v>640</v>
      </c>
      <c r="K2776">
        <v>1290</v>
      </c>
      <c r="L2776">
        <v>818404080</v>
      </c>
      <c r="M2776">
        <v>2</v>
      </c>
      <c r="N2776">
        <v>5196480</v>
      </c>
    </row>
    <row r="2777" spans="6:14" x14ac:dyDescent="0.2">
      <c r="F2777" s="3">
        <v>41396</v>
      </c>
      <c r="G2777">
        <v>5</v>
      </c>
      <c r="H2777" t="str">
        <f t="shared" si="47"/>
        <v>413965</v>
      </c>
      <c r="I2777" t="s">
        <v>2708</v>
      </c>
      <c r="J2777" t="s">
        <v>640</v>
      </c>
      <c r="K2777">
        <v>2671</v>
      </c>
      <c r="L2777">
        <v>3195381020</v>
      </c>
      <c r="M2777">
        <v>494</v>
      </c>
      <c r="N2777">
        <v>407231040</v>
      </c>
    </row>
    <row r="2778" spans="6:14" x14ac:dyDescent="0.2">
      <c r="F2778" s="3">
        <v>41483</v>
      </c>
      <c r="G2778">
        <v>1</v>
      </c>
      <c r="H2778" t="str">
        <f t="shared" si="47"/>
        <v>414831</v>
      </c>
      <c r="I2778" t="s">
        <v>2710</v>
      </c>
      <c r="J2778" t="s">
        <v>641</v>
      </c>
      <c r="K2778">
        <v>85</v>
      </c>
      <c r="L2778">
        <v>4306570</v>
      </c>
    </row>
    <row r="2779" spans="6:14" x14ac:dyDescent="0.2">
      <c r="F2779" s="3">
        <v>41483</v>
      </c>
      <c r="G2779">
        <v>2</v>
      </c>
      <c r="H2779" t="str">
        <f t="shared" si="47"/>
        <v>414832</v>
      </c>
      <c r="I2779" t="s">
        <v>2710</v>
      </c>
      <c r="J2779" t="s">
        <v>641</v>
      </c>
      <c r="K2779">
        <v>110</v>
      </c>
      <c r="L2779">
        <v>5096790</v>
      </c>
    </row>
    <row r="2780" spans="6:14" x14ac:dyDescent="0.2">
      <c r="F2780" s="3">
        <v>41483</v>
      </c>
      <c r="G2780">
        <v>3</v>
      </c>
      <c r="H2780" t="str">
        <f t="shared" si="47"/>
        <v>414833</v>
      </c>
      <c r="I2780" t="s">
        <v>2710</v>
      </c>
      <c r="J2780" t="s">
        <v>641</v>
      </c>
      <c r="K2780">
        <v>173</v>
      </c>
      <c r="L2780">
        <v>10337430</v>
      </c>
    </row>
    <row r="2781" spans="6:14" x14ac:dyDescent="0.2">
      <c r="F2781" s="3">
        <v>41483</v>
      </c>
      <c r="G2781">
        <v>4</v>
      </c>
      <c r="H2781" t="str">
        <f t="shared" si="47"/>
        <v>414834</v>
      </c>
      <c r="I2781" t="s">
        <v>2710</v>
      </c>
      <c r="J2781" t="s">
        <v>641</v>
      </c>
      <c r="K2781">
        <v>192</v>
      </c>
      <c r="L2781">
        <v>16520840</v>
      </c>
      <c r="M2781">
        <v>1</v>
      </c>
      <c r="N2781">
        <v>1124160</v>
      </c>
    </row>
    <row r="2782" spans="6:14" x14ac:dyDescent="0.2">
      <c r="F2782" s="3">
        <v>41483</v>
      </c>
      <c r="G2782">
        <v>5</v>
      </c>
      <c r="H2782" t="str">
        <f t="shared" si="47"/>
        <v>414835</v>
      </c>
      <c r="I2782" t="s">
        <v>2710</v>
      </c>
      <c r="J2782" t="s">
        <v>641</v>
      </c>
      <c r="K2782">
        <v>262</v>
      </c>
      <c r="L2782">
        <v>61025000</v>
      </c>
      <c r="M2782">
        <v>4</v>
      </c>
      <c r="N2782">
        <v>449840</v>
      </c>
    </row>
    <row r="2783" spans="6:14" x14ac:dyDescent="0.2">
      <c r="F2783" s="3">
        <v>41503</v>
      </c>
      <c r="G2783">
        <v>0</v>
      </c>
      <c r="H2783" t="str">
        <f t="shared" si="47"/>
        <v>415030</v>
      </c>
      <c r="I2783" t="s">
        <v>2710</v>
      </c>
      <c r="J2783" t="s">
        <v>642</v>
      </c>
      <c r="K2783">
        <v>63</v>
      </c>
      <c r="L2783">
        <v>37515250</v>
      </c>
      <c r="M2783">
        <v>2</v>
      </c>
      <c r="N2783">
        <v>4916160</v>
      </c>
    </row>
    <row r="2784" spans="6:14" x14ac:dyDescent="0.2">
      <c r="F2784" s="3">
        <v>41503</v>
      </c>
      <c r="G2784">
        <v>1</v>
      </c>
      <c r="H2784" t="str">
        <f t="shared" si="47"/>
        <v>415031</v>
      </c>
      <c r="I2784" t="s">
        <v>2710</v>
      </c>
      <c r="J2784" t="s">
        <v>642</v>
      </c>
      <c r="K2784">
        <v>187</v>
      </c>
      <c r="L2784">
        <v>37646720</v>
      </c>
    </row>
    <row r="2785" spans="6:14" x14ac:dyDescent="0.2">
      <c r="F2785" s="3">
        <v>41503</v>
      </c>
      <c r="G2785">
        <v>2</v>
      </c>
      <c r="H2785" t="str">
        <f t="shared" si="47"/>
        <v>415032</v>
      </c>
      <c r="I2785" t="s">
        <v>2710</v>
      </c>
      <c r="J2785" t="s">
        <v>642</v>
      </c>
      <c r="K2785">
        <v>192</v>
      </c>
      <c r="L2785">
        <v>71078870</v>
      </c>
    </row>
    <row r="2786" spans="6:14" x14ac:dyDescent="0.2">
      <c r="F2786" s="3">
        <v>41503</v>
      </c>
      <c r="G2786">
        <v>3</v>
      </c>
      <c r="H2786" t="str">
        <f t="shared" si="47"/>
        <v>415033</v>
      </c>
      <c r="I2786" t="s">
        <v>2710</v>
      </c>
      <c r="J2786" t="s">
        <v>642</v>
      </c>
      <c r="K2786">
        <v>45</v>
      </c>
      <c r="L2786">
        <v>21062470</v>
      </c>
    </row>
    <row r="2787" spans="6:14" x14ac:dyDescent="0.2">
      <c r="F2787" s="3">
        <v>41503</v>
      </c>
      <c r="G2787">
        <v>4</v>
      </c>
      <c r="H2787" t="str">
        <f t="shared" si="47"/>
        <v>415034</v>
      </c>
      <c r="I2787" t="s">
        <v>2710</v>
      </c>
      <c r="J2787" t="s">
        <v>642</v>
      </c>
      <c r="K2787">
        <v>63</v>
      </c>
      <c r="L2787">
        <v>67172140</v>
      </c>
      <c r="M2787">
        <v>1</v>
      </c>
      <c r="N2787">
        <v>579760</v>
      </c>
    </row>
    <row r="2788" spans="6:14" x14ac:dyDescent="0.2">
      <c r="F2788" s="3">
        <v>41503</v>
      </c>
      <c r="G2788">
        <v>5</v>
      </c>
      <c r="H2788" t="str">
        <f t="shared" si="47"/>
        <v>415035</v>
      </c>
      <c r="I2788" t="s">
        <v>2710</v>
      </c>
      <c r="J2788" t="s">
        <v>642</v>
      </c>
      <c r="K2788">
        <v>160</v>
      </c>
      <c r="L2788">
        <v>187339210</v>
      </c>
      <c r="M2788">
        <v>21</v>
      </c>
      <c r="N2788">
        <v>67531750</v>
      </c>
    </row>
    <row r="2789" spans="6:14" x14ac:dyDescent="0.2">
      <c r="F2789" s="3">
        <v>41518</v>
      </c>
      <c r="G2789">
        <v>0</v>
      </c>
      <c r="H2789" t="str">
        <f t="shared" si="47"/>
        <v>415180</v>
      </c>
      <c r="I2789" t="s">
        <v>2710</v>
      </c>
      <c r="J2789" t="s">
        <v>643</v>
      </c>
      <c r="K2789">
        <v>45</v>
      </c>
      <c r="L2789">
        <v>31286760</v>
      </c>
    </row>
    <row r="2790" spans="6:14" x14ac:dyDescent="0.2">
      <c r="F2790" s="3">
        <v>41518</v>
      </c>
      <c r="G2790">
        <v>1</v>
      </c>
      <c r="H2790" t="str">
        <f t="shared" si="47"/>
        <v>415181</v>
      </c>
      <c r="I2790" t="s">
        <v>2710</v>
      </c>
      <c r="J2790" t="s">
        <v>643</v>
      </c>
      <c r="K2790">
        <v>14</v>
      </c>
      <c r="L2790">
        <v>116197780</v>
      </c>
    </row>
    <row r="2791" spans="6:14" x14ac:dyDescent="0.2">
      <c r="F2791" s="3">
        <v>41518</v>
      </c>
      <c r="G2791">
        <v>2</v>
      </c>
      <c r="H2791" t="str">
        <f t="shared" si="47"/>
        <v>415182</v>
      </c>
      <c r="I2791" t="s">
        <v>2710</v>
      </c>
      <c r="J2791" t="s">
        <v>643</v>
      </c>
      <c r="K2791">
        <v>71</v>
      </c>
      <c r="L2791">
        <v>9009710</v>
      </c>
    </row>
    <row r="2792" spans="6:14" x14ac:dyDescent="0.2">
      <c r="F2792" s="3">
        <v>41518</v>
      </c>
      <c r="G2792">
        <v>3</v>
      </c>
      <c r="H2792" t="str">
        <f t="shared" si="47"/>
        <v>415183</v>
      </c>
      <c r="I2792" t="s">
        <v>2710</v>
      </c>
      <c r="J2792" t="s">
        <v>643</v>
      </c>
      <c r="K2792">
        <v>197</v>
      </c>
      <c r="L2792">
        <v>50633900</v>
      </c>
    </row>
    <row r="2793" spans="6:14" x14ac:dyDescent="0.2">
      <c r="F2793" s="3">
        <v>41518</v>
      </c>
      <c r="G2793">
        <v>4</v>
      </c>
      <c r="H2793" t="str">
        <f t="shared" si="47"/>
        <v>415184</v>
      </c>
      <c r="I2793" t="s">
        <v>2710</v>
      </c>
      <c r="J2793" t="s">
        <v>643</v>
      </c>
      <c r="K2793">
        <v>166</v>
      </c>
      <c r="L2793">
        <v>73870990</v>
      </c>
      <c r="M2793">
        <v>1</v>
      </c>
      <c r="N2793">
        <v>264880</v>
      </c>
    </row>
    <row r="2794" spans="6:14" x14ac:dyDescent="0.2">
      <c r="F2794" s="3">
        <v>41518</v>
      </c>
      <c r="G2794">
        <v>5</v>
      </c>
      <c r="H2794" t="str">
        <f t="shared" si="47"/>
        <v>415185</v>
      </c>
      <c r="I2794" t="s">
        <v>2710</v>
      </c>
      <c r="J2794" t="s">
        <v>643</v>
      </c>
      <c r="K2794">
        <v>336</v>
      </c>
      <c r="L2794">
        <v>101457570</v>
      </c>
      <c r="M2794">
        <v>1</v>
      </c>
      <c r="N2794">
        <v>1828720</v>
      </c>
    </row>
    <row r="2795" spans="6:14" x14ac:dyDescent="0.2">
      <c r="F2795" s="3">
        <v>41524</v>
      </c>
      <c r="G2795">
        <v>0</v>
      </c>
      <c r="H2795" t="str">
        <f t="shared" si="47"/>
        <v>415240</v>
      </c>
      <c r="I2795" t="s">
        <v>2710</v>
      </c>
      <c r="J2795" t="s">
        <v>644</v>
      </c>
      <c r="K2795">
        <v>19</v>
      </c>
      <c r="L2795">
        <v>8933940</v>
      </c>
    </row>
    <row r="2796" spans="6:14" x14ac:dyDescent="0.2">
      <c r="F2796" s="3">
        <v>41524</v>
      </c>
      <c r="G2796">
        <v>1</v>
      </c>
      <c r="H2796" t="str">
        <f t="shared" si="47"/>
        <v>415241</v>
      </c>
      <c r="I2796" t="s">
        <v>2710</v>
      </c>
      <c r="J2796" t="s">
        <v>644</v>
      </c>
      <c r="K2796">
        <v>699</v>
      </c>
      <c r="L2796">
        <v>250673560</v>
      </c>
      <c r="M2796">
        <v>2</v>
      </c>
      <c r="N2796">
        <v>4279840</v>
      </c>
    </row>
    <row r="2797" spans="6:14" x14ac:dyDescent="0.2">
      <c r="F2797" s="3">
        <v>41524</v>
      </c>
      <c r="G2797">
        <v>2</v>
      </c>
      <c r="H2797" t="str">
        <f t="shared" si="47"/>
        <v>415242</v>
      </c>
      <c r="I2797" t="s">
        <v>2710</v>
      </c>
      <c r="J2797" t="s">
        <v>644</v>
      </c>
      <c r="K2797">
        <v>1028</v>
      </c>
      <c r="L2797">
        <v>300570066</v>
      </c>
      <c r="M2797">
        <v>3</v>
      </c>
      <c r="N2797">
        <v>7810240</v>
      </c>
    </row>
    <row r="2798" spans="6:14" x14ac:dyDescent="0.2">
      <c r="F2798" s="3">
        <v>41524</v>
      </c>
      <c r="G2798">
        <v>3</v>
      </c>
      <c r="H2798" t="str">
        <f t="shared" si="47"/>
        <v>415243</v>
      </c>
      <c r="I2798" t="s">
        <v>2710</v>
      </c>
      <c r="J2798" t="s">
        <v>644</v>
      </c>
      <c r="K2798">
        <v>1046</v>
      </c>
      <c r="L2798">
        <v>528183583.5</v>
      </c>
      <c r="M2798">
        <v>2</v>
      </c>
      <c r="N2798">
        <v>2001120</v>
      </c>
    </row>
    <row r="2799" spans="6:14" x14ac:dyDescent="0.2">
      <c r="F2799" s="3">
        <v>41524</v>
      </c>
      <c r="G2799">
        <v>4</v>
      </c>
      <c r="H2799" t="str">
        <f t="shared" si="47"/>
        <v>415244</v>
      </c>
      <c r="I2799" t="s">
        <v>2710</v>
      </c>
      <c r="J2799" t="s">
        <v>644</v>
      </c>
      <c r="K2799">
        <v>944</v>
      </c>
      <c r="L2799">
        <v>676530357.89999998</v>
      </c>
      <c r="M2799">
        <v>11</v>
      </c>
      <c r="N2799">
        <v>30353680</v>
      </c>
    </row>
    <row r="2800" spans="6:14" x14ac:dyDescent="0.2">
      <c r="F2800" s="3">
        <v>41524</v>
      </c>
      <c r="G2800">
        <v>5</v>
      </c>
      <c r="H2800" t="str">
        <f t="shared" si="47"/>
        <v>415245</v>
      </c>
      <c r="I2800" t="s">
        <v>2710</v>
      </c>
      <c r="J2800" t="s">
        <v>644</v>
      </c>
      <c r="K2800">
        <v>1132</v>
      </c>
      <c r="L2800">
        <v>995288373.10000002</v>
      </c>
      <c r="M2800">
        <v>31</v>
      </c>
      <c r="N2800">
        <v>271826200</v>
      </c>
    </row>
    <row r="2801" spans="6:14" x14ac:dyDescent="0.2">
      <c r="F2801" s="3">
        <v>41530</v>
      </c>
      <c r="G2801">
        <v>0</v>
      </c>
      <c r="H2801" t="str">
        <f t="shared" si="47"/>
        <v>415300</v>
      </c>
      <c r="I2801" t="s">
        <v>2710</v>
      </c>
      <c r="J2801" t="s">
        <v>645</v>
      </c>
      <c r="K2801">
        <v>90</v>
      </c>
      <c r="L2801">
        <v>5947610</v>
      </c>
    </row>
    <row r="2802" spans="6:14" x14ac:dyDescent="0.2">
      <c r="F2802" s="3">
        <v>41530</v>
      </c>
      <c r="G2802">
        <v>1</v>
      </c>
      <c r="H2802" t="str">
        <f t="shared" si="47"/>
        <v>415301</v>
      </c>
      <c r="I2802" t="s">
        <v>2710</v>
      </c>
      <c r="J2802" t="s">
        <v>645</v>
      </c>
      <c r="K2802">
        <v>100</v>
      </c>
      <c r="L2802">
        <v>42213060</v>
      </c>
    </row>
    <row r="2803" spans="6:14" x14ac:dyDescent="0.2">
      <c r="F2803" s="3">
        <v>41530</v>
      </c>
      <c r="G2803">
        <v>2</v>
      </c>
      <c r="H2803" t="str">
        <f t="shared" si="47"/>
        <v>415302</v>
      </c>
      <c r="I2803" t="s">
        <v>2710</v>
      </c>
      <c r="J2803" t="s">
        <v>645</v>
      </c>
      <c r="K2803">
        <v>63</v>
      </c>
      <c r="L2803">
        <v>34569500</v>
      </c>
      <c r="M2803">
        <v>7</v>
      </c>
      <c r="N2803">
        <v>6924080</v>
      </c>
    </row>
    <row r="2804" spans="6:14" x14ac:dyDescent="0.2">
      <c r="F2804" s="3">
        <v>41530</v>
      </c>
      <c r="G2804">
        <v>3</v>
      </c>
      <c r="H2804" t="str">
        <f t="shared" si="47"/>
        <v>415303</v>
      </c>
      <c r="I2804" t="s">
        <v>2710</v>
      </c>
      <c r="J2804" t="s">
        <v>645</v>
      </c>
      <c r="K2804">
        <v>35</v>
      </c>
      <c r="L2804">
        <v>56828610</v>
      </c>
      <c r="M2804">
        <v>1</v>
      </c>
      <c r="N2804">
        <v>744880</v>
      </c>
    </row>
    <row r="2805" spans="6:14" x14ac:dyDescent="0.2">
      <c r="F2805" s="3">
        <v>41530</v>
      </c>
      <c r="G2805">
        <v>4</v>
      </c>
      <c r="H2805" t="str">
        <f t="shared" si="47"/>
        <v>415304</v>
      </c>
      <c r="I2805" t="s">
        <v>2710</v>
      </c>
      <c r="J2805" t="s">
        <v>645</v>
      </c>
      <c r="K2805">
        <v>37</v>
      </c>
      <c r="L2805">
        <v>18878730</v>
      </c>
      <c r="M2805">
        <v>5</v>
      </c>
      <c r="N2805">
        <v>5123840</v>
      </c>
    </row>
    <row r="2806" spans="6:14" x14ac:dyDescent="0.2">
      <c r="F2806" s="3">
        <v>41530</v>
      </c>
      <c r="G2806">
        <v>5</v>
      </c>
      <c r="H2806" t="str">
        <f t="shared" si="47"/>
        <v>415305</v>
      </c>
      <c r="I2806" t="s">
        <v>2710</v>
      </c>
      <c r="J2806" t="s">
        <v>645</v>
      </c>
      <c r="K2806">
        <v>103</v>
      </c>
      <c r="L2806">
        <v>45361870</v>
      </c>
      <c r="M2806">
        <v>7</v>
      </c>
      <c r="N2806">
        <v>11365360</v>
      </c>
    </row>
    <row r="2807" spans="6:14" x14ac:dyDescent="0.2">
      <c r="F2807" s="3">
        <v>41548</v>
      </c>
      <c r="G2807">
        <v>0</v>
      </c>
      <c r="H2807" t="str">
        <f t="shared" si="47"/>
        <v>415480</v>
      </c>
      <c r="I2807" t="s">
        <v>2708</v>
      </c>
      <c r="J2807" t="s">
        <v>646</v>
      </c>
      <c r="K2807">
        <v>160</v>
      </c>
      <c r="L2807">
        <v>105972160</v>
      </c>
    </row>
    <row r="2808" spans="6:14" x14ac:dyDescent="0.2">
      <c r="F2808" s="3">
        <v>41548</v>
      </c>
      <c r="G2808">
        <v>1</v>
      </c>
      <c r="H2808" t="str">
        <f t="shared" si="47"/>
        <v>415481</v>
      </c>
      <c r="I2808" t="s">
        <v>2708</v>
      </c>
      <c r="J2808" t="s">
        <v>646</v>
      </c>
      <c r="K2808">
        <v>388</v>
      </c>
      <c r="L2808">
        <v>85069260</v>
      </c>
    </row>
    <row r="2809" spans="6:14" x14ac:dyDescent="0.2">
      <c r="F2809" s="3">
        <v>41548</v>
      </c>
      <c r="G2809">
        <v>2</v>
      </c>
      <c r="H2809" t="str">
        <f t="shared" si="47"/>
        <v>415482</v>
      </c>
      <c r="I2809" t="s">
        <v>2708</v>
      </c>
      <c r="J2809" t="s">
        <v>646</v>
      </c>
      <c r="K2809">
        <v>465</v>
      </c>
      <c r="L2809">
        <v>157935160</v>
      </c>
      <c r="M2809">
        <v>1</v>
      </c>
      <c r="N2809">
        <v>140480</v>
      </c>
    </row>
    <row r="2810" spans="6:14" x14ac:dyDescent="0.2">
      <c r="F2810" s="3">
        <v>41548</v>
      </c>
      <c r="G2810">
        <v>3</v>
      </c>
      <c r="H2810" t="str">
        <f t="shared" si="47"/>
        <v>415483</v>
      </c>
      <c r="I2810" t="s">
        <v>2708</v>
      </c>
      <c r="J2810" t="s">
        <v>646</v>
      </c>
      <c r="K2810">
        <v>411</v>
      </c>
      <c r="L2810">
        <v>223697520</v>
      </c>
      <c r="M2810">
        <v>1</v>
      </c>
      <c r="N2810">
        <v>1079920</v>
      </c>
    </row>
    <row r="2811" spans="6:14" x14ac:dyDescent="0.2">
      <c r="F2811" s="3">
        <v>41548</v>
      </c>
      <c r="G2811">
        <v>4</v>
      </c>
      <c r="H2811" t="str">
        <f t="shared" si="47"/>
        <v>415484</v>
      </c>
      <c r="I2811" t="s">
        <v>2708</v>
      </c>
      <c r="J2811" t="s">
        <v>646</v>
      </c>
      <c r="K2811">
        <v>391</v>
      </c>
      <c r="L2811">
        <v>306493350</v>
      </c>
      <c r="M2811">
        <v>10</v>
      </c>
      <c r="N2811">
        <v>20875920</v>
      </c>
    </row>
    <row r="2812" spans="6:14" x14ac:dyDescent="0.2">
      <c r="F2812" s="3">
        <v>41548</v>
      </c>
      <c r="G2812">
        <v>5</v>
      </c>
      <c r="H2812" t="str">
        <f t="shared" si="47"/>
        <v>415485</v>
      </c>
      <c r="I2812" t="s">
        <v>2708</v>
      </c>
      <c r="J2812" t="s">
        <v>646</v>
      </c>
      <c r="K2812">
        <v>474</v>
      </c>
      <c r="L2812">
        <v>289787310</v>
      </c>
      <c r="M2812">
        <v>19</v>
      </c>
      <c r="N2812">
        <v>70410640</v>
      </c>
    </row>
    <row r="2813" spans="6:14" x14ac:dyDescent="0.2">
      <c r="F2813" s="3">
        <v>41551</v>
      </c>
      <c r="G2813">
        <v>0</v>
      </c>
      <c r="H2813" t="str">
        <f t="shared" si="47"/>
        <v>415510</v>
      </c>
      <c r="I2813" t="s">
        <v>2708</v>
      </c>
      <c r="J2813" t="s">
        <v>647</v>
      </c>
      <c r="K2813">
        <v>388</v>
      </c>
      <c r="L2813">
        <v>6745596650</v>
      </c>
    </row>
    <row r="2814" spans="6:14" x14ac:dyDescent="0.2">
      <c r="F2814" s="3">
        <v>41551</v>
      </c>
      <c r="G2814">
        <v>1</v>
      </c>
      <c r="H2814" t="str">
        <f t="shared" si="47"/>
        <v>415511</v>
      </c>
      <c r="I2814" t="s">
        <v>2708</v>
      </c>
      <c r="J2814" t="s">
        <v>647</v>
      </c>
      <c r="K2814">
        <v>1838</v>
      </c>
      <c r="L2814">
        <v>9580541910</v>
      </c>
      <c r="M2814">
        <v>1</v>
      </c>
      <c r="N2814">
        <v>11442160</v>
      </c>
    </row>
    <row r="2815" spans="6:14" x14ac:dyDescent="0.2">
      <c r="F2815" s="3">
        <v>41551</v>
      </c>
      <c r="G2815">
        <v>2</v>
      </c>
      <c r="H2815" t="str">
        <f t="shared" si="47"/>
        <v>415512</v>
      </c>
      <c r="I2815" t="s">
        <v>2708</v>
      </c>
      <c r="J2815" t="s">
        <v>647</v>
      </c>
      <c r="K2815">
        <v>4988</v>
      </c>
      <c r="L2815">
        <v>21968237720</v>
      </c>
      <c r="M2815">
        <v>4</v>
      </c>
      <c r="N2815">
        <v>961332480</v>
      </c>
    </row>
    <row r="2816" spans="6:14" x14ac:dyDescent="0.2">
      <c r="F2816" s="3">
        <v>41551</v>
      </c>
      <c r="G2816">
        <v>3</v>
      </c>
      <c r="H2816" t="str">
        <f t="shared" si="47"/>
        <v>415513</v>
      </c>
      <c r="I2816" t="s">
        <v>2708</v>
      </c>
      <c r="J2816" t="s">
        <v>647</v>
      </c>
      <c r="K2816">
        <v>3762</v>
      </c>
      <c r="L2816">
        <v>18957267880</v>
      </c>
      <c r="M2816">
        <v>7</v>
      </c>
      <c r="N2816">
        <v>105404240</v>
      </c>
    </row>
    <row r="2817" spans="6:14" x14ac:dyDescent="0.2">
      <c r="F2817" s="3">
        <v>41551</v>
      </c>
      <c r="G2817">
        <v>4</v>
      </c>
      <c r="H2817" t="str">
        <f t="shared" si="47"/>
        <v>415514</v>
      </c>
      <c r="I2817" t="s">
        <v>2708</v>
      </c>
      <c r="J2817" t="s">
        <v>647</v>
      </c>
      <c r="K2817">
        <v>6095</v>
      </c>
      <c r="L2817">
        <v>31756929550</v>
      </c>
      <c r="M2817">
        <v>2</v>
      </c>
      <c r="N2817">
        <v>64391040</v>
      </c>
    </row>
    <row r="2818" spans="6:14" x14ac:dyDescent="0.2">
      <c r="F2818" s="3">
        <v>41551</v>
      </c>
      <c r="G2818">
        <v>5</v>
      </c>
      <c r="H2818" t="str">
        <f t="shared" si="47"/>
        <v>415515</v>
      </c>
      <c r="I2818" t="s">
        <v>2708</v>
      </c>
      <c r="J2818" t="s">
        <v>647</v>
      </c>
      <c r="K2818">
        <v>5758</v>
      </c>
      <c r="L2818">
        <v>62658030100</v>
      </c>
      <c r="M2818">
        <v>444</v>
      </c>
      <c r="N2818">
        <v>2681260800</v>
      </c>
    </row>
    <row r="2819" spans="6:14" x14ac:dyDescent="0.2">
      <c r="F2819" s="3">
        <v>41615</v>
      </c>
      <c r="G2819">
        <v>0</v>
      </c>
      <c r="H2819" t="str">
        <f t="shared" ref="H2819:H2882" si="48">F2819&amp;G2819</f>
        <v>416150</v>
      </c>
      <c r="I2819" t="s">
        <v>2715</v>
      </c>
      <c r="J2819" t="s">
        <v>648</v>
      </c>
      <c r="K2819">
        <v>4</v>
      </c>
      <c r="L2819">
        <v>75816160</v>
      </c>
    </row>
    <row r="2820" spans="6:14" x14ac:dyDescent="0.2">
      <c r="F2820" s="3">
        <v>41615</v>
      </c>
      <c r="G2820">
        <v>1</v>
      </c>
      <c r="H2820" t="str">
        <f t="shared" si="48"/>
        <v>416151</v>
      </c>
      <c r="I2820" t="s">
        <v>2715</v>
      </c>
      <c r="J2820" t="s">
        <v>648</v>
      </c>
      <c r="K2820">
        <v>527</v>
      </c>
      <c r="L2820">
        <v>5341269314</v>
      </c>
    </row>
    <row r="2821" spans="6:14" x14ac:dyDescent="0.2">
      <c r="F2821" s="3">
        <v>41615</v>
      </c>
      <c r="G2821">
        <v>2</v>
      </c>
      <c r="H2821" t="str">
        <f t="shared" si="48"/>
        <v>416152</v>
      </c>
      <c r="I2821" t="s">
        <v>2715</v>
      </c>
      <c r="J2821" t="s">
        <v>648</v>
      </c>
      <c r="K2821">
        <v>403</v>
      </c>
      <c r="L2821">
        <v>1627042315</v>
      </c>
      <c r="M2821">
        <v>1</v>
      </c>
      <c r="N2821">
        <v>1122870</v>
      </c>
    </row>
    <row r="2822" spans="6:14" x14ac:dyDescent="0.2">
      <c r="F2822" s="3">
        <v>41615</v>
      </c>
      <c r="G2822">
        <v>3</v>
      </c>
      <c r="H2822" t="str">
        <f t="shared" si="48"/>
        <v>416153</v>
      </c>
      <c r="I2822" t="s">
        <v>2715</v>
      </c>
      <c r="J2822" t="s">
        <v>648</v>
      </c>
      <c r="K2822">
        <v>870</v>
      </c>
      <c r="L2822">
        <v>5686660386</v>
      </c>
    </row>
    <row r="2823" spans="6:14" x14ac:dyDescent="0.2">
      <c r="F2823" s="3">
        <v>41615</v>
      </c>
      <c r="G2823">
        <v>4</v>
      </c>
      <c r="H2823" t="str">
        <f t="shared" si="48"/>
        <v>416154</v>
      </c>
      <c r="I2823" t="s">
        <v>2715</v>
      </c>
      <c r="J2823" t="s">
        <v>648</v>
      </c>
      <c r="K2823">
        <v>1494</v>
      </c>
      <c r="L2823">
        <v>6965344678</v>
      </c>
      <c r="M2823">
        <v>2</v>
      </c>
      <c r="N2823">
        <v>16783320</v>
      </c>
    </row>
    <row r="2824" spans="6:14" x14ac:dyDescent="0.2">
      <c r="F2824" s="3">
        <v>41615</v>
      </c>
      <c r="G2824">
        <v>5</v>
      </c>
      <c r="H2824" t="str">
        <f t="shared" si="48"/>
        <v>416155</v>
      </c>
      <c r="I2824" t="s">
        <v>2715</v>
      </c>
      <c r="J2824" t="s">
        <v>648</v>
      </c>
      <c r="K2824">
        <v>1430</v>
      </c>
      <c r="L2824">
        <v>9611100445.3999996</v>
      </c>
      <c r="M2824">
        <v>30</v>
      </c>
      <c r="N2824">
        <v>135521980</v>
      </c>
    </row>
    <row r="2825" spans="6:14" x14ac:dyDescent="0.2">
      <c r="F2825" s="3">
        <v>41660</v>
      </c>
      <c r="G2825">
        <v>0</v>
      </c>
      <c r="H2825" t="str">
        <f t="shared" si="48"/>
        <v>416600</v>
      </c>
      <c r="I2825" t="s">
        <v>2710</v>
      </c>
      <c r="J2825" t="s">
        <v>649</v>
      </c>
      <c r="K2825">
        <v>44</v>
      </c>
      <c r="L2825">
        <v>17345740</v>
      </c>
      <c r="M2825">
        <v>1</v>
      </c>
      <c r="N2825">
        <v>3575920</v>
      </c>
    </row>
    <row r="2826" spans="6:14" x14ac:dyDescent="0.2">
      <c r="F2826" s="3">
        <v>41660</v>
      </c>
      <c r="G2826">
        <v>1</v>
      </c>
      <c r="H2826" t="str">
        <f t="shared" si="48"/>
        <v>416601</v>
      </c>
      <c r="I2826" t="s">
        <v>2710</v>
      </c>
      <c r="J2826" t="s">
        <v>649</v>
      </c>
      <c r="K2826">
        <v>55</v>
      </c>
      <c r="L2826">
        <v>39369700</v>
      </c>
      <c r="M2826">
        <v>1</v>
      </c>
      <c r="N2826">
        <v>644320</v>
      </c>
    </row>
    <row r="2827" spans="6:14" x14ac:dyDescent="0.2">
      <c r="F2827" s="3">
        <v>41660</v>
      </c>
      <c r="G2827">
        <v>2</v>
      </c>
      <c r="H2827" t="str">
        <f t="shared" si="48"/>
        <v>416602</v>
      </c>
      <c r="I2827" t="s">
        <v>2710</v>
      </c>
      <c r="J2827" t="s">
        <v>649</v>
      </c>
      <c r="K2827">
        <v>42</v>
      </c>
      <c r="L2827">
        <v>66450550</v>
      </c>
    </row>
    <row r="2828" spans="6:14" x14ac:dyDescent="0.2">
      <c r="F2828" s="3">
        <v>41660</v>
      </c>
      <c r="G2828">
        <v>3</v>
      </c>
      <c r="H2828" t="str">
        <f t="shared" si="48"/>
        <v>416603</v>
      </c>
      <c r="I2828" t="s">
        <v>2710</v>
      </c>
      <c r="J2828" t="s">
        <v>649</v>
      </c>
      <c r="K2828">
        <v>81</v>
      </c>
      <c r="L2828">
        <v>77334600</v>
      </c>
      <c r="M2828">
        <v>2</v>
      </c>
      <c r="N2828">
        <v>809520</v>
      </c>
    </row>
    <row r="2829" spans="6:14" x14ac:dyDescent="0.2">
      <c r="F2829" s="3">
        <v>41660</v>
      </c>
      <c r="G2829">
        <v>4</v>
      </c>
      <c r="H2829" t="str">
        <f t="shared" si="48"/>
        <v>416604</v>
      </c>
      <c r="I2829" t="s">
        <v>2710</v>
      </c>
      <c r="J2829" t="s">
        <v>649</v>
      </c>
      <c r="K2829">
        <v>73</v>
      </c>
      <c r="L2829">
        <v>89381010</v>
      </c>
      <c r="M2829">
        <v>5</v>
      </c>
      <c r="N2829">
        <v>8827920</v>
      </c>
    </row>
    <row r="2830" spans="6:14" x14ac:dyDescent="0.2">
      <c r="F2830" s="3">
        <v>41660</v>
      </c>
      <c r="G2830">
        <v>5</v>
      </c>
      <c r="H2830" t="str">
        <f t="shared" si="48"/>
        <v>416605</v>
      </c>
      <c r="I2830" t="s">
        <v>2710</v>
      </c>
      <c r="J2830" t="s">
        <v>649</v>
      </c>
      <c r="K2830">
        <v>142</v>
      </c>
      <c r="L2830">
        <v>191826860</v>
      </c>
      <c r="M2830">
        <v>13</v>
      </c>
      <c r="N2830">
        <v>55392850</v>
      </c>
    </row>
    <row r="2831" spans="6:14" x14ac:dyDescent="0.2">
      <c r="F2831" s="3">
        <v>41668</v>
      </c>
      <c r="G2831">
        <v>1</v>
      </c>
      <c r="H2831" t="str">
        <f t="shared" si="48"/>
        <v>416681</v>
      </c>
      <c r="I2831" t="s">
        <v>2710</v>
      </c>
      <c r="J2831" t="s">
        <v>650</v>
      </c>
      <c r="K2831">
        <v>874</v>
      </c>
      <c r="L2831">
        <v>405942760</v>
      </c>
    </row>
    <row r="2832" spans="6:14" x14ac:dyDescent="0.2">
      <c r="F2832" s="3">
        <v>41668</v>
      </c>
      <c r="G2832">
        <v>2</v>
      </c>
      <c r="H2832" t="str">
        <f t="shared" si="48"/>
        <v>416682</v>
      </c>
      <c r="I2832" t="s">
        <v>2710</v>
      </c>
      <c r="J2832" t="s">
        <v>650</v>
      </c>
      <c r="K2832">
        <v>414</v>
      </c>
      <c r="L2832">
        <v>184746010</v>
      </c>
    </row>
    <row r="2833" spans="6:14" x14ac:dyDescent="0.2">
      <c r="F2833" s="3">
        <v>41668</v>
      </c>
      <c r="G2833">
        <v>3</v>
      </c>
      <c r="H2833" t="str">
        <f t="shared" si="48"/>
        <v>416683</v>
      </c>
      <c r="I2833" t="s">
        <v>2710</v>
      </c>
      <c r="J2833" t="s">
        <v>650</v>
      </c>
      <c r="K2833">
        <v>611</v>
      </c>
      <c r="L2833">
        <v>468780150</v>
      </c>
      <c r="M2833">
        <v>6</v>
      </c>
      <c r="N2833">
        <v>97944510</v>
      </c>
    </row>
    <row r="2834" spans="6:14" x14ac:dyDescent="0.2">
      <c r="F2834" s="3">
        <v>41668</v>
      </c>
      <c r="G2834">
        <v>4</v>
      </c>
      <c r="H2834" t="str">
        <f t="shared" si="48"/>
        <v>416684</v>
      </c>
      <c r="I2834" t="s">
        <v>2710</v>
      </c>
      <c r="J2834" t="s">
        <v>650</v>
      </c>
      <c r="K2834">
        <v>771</v>
      </c>
      <c r="L2834">
        <v>926329600</v>
      </c>
      <c r="M2834">
        <v>2</v>
      </c>
      <c r="N2834">
        <v>14224830</v>
      </c>
    </row>
    <row r="2835" spans="6:14" x14ac:dyDescent="0.2">
      <c r="F2835" s="3">
        <v>41668</v>
      </c>
      <c r="G2835">
        <v>5</v>
      </c>
      <c r="H2835" t="str">
        <f t="shared" si="48"/>
        <v>416685</v>
      </c>
      <c r="I2835" t="s">
        <v>2710</v>
      </c>
      <c r="J2835" t="s">
        <v>650</v>
      </c>
      <c r="K2835">
        <v>1143</v>
      </c>
      <c r="L2835">
        <v>2129592310</v>
      </c>
      <c r="M2835">
        <v>24</v>
      </c>
      <c r="N2835">
        <v>241405010</v>
      </c>
    </row>
    <row r="2836" spans="6:14" x14ac:dyDescent="0.2">
      <c r="F2836" s="3">
        <v>41676</v>
      </c>
      <c r="G2836">
        <v>0</v>
      </c>
      <c r="H2836" t="str">
        <f t="shared" si="48"/>
        <v>416760</v>
      </c>
      <c r="I2836" t="s">
        <v>2710</v>
      </c>
      <c r="J2836" t="s">
        <v>651</v>
      </c>
      <c r="K2836">
        <v>116</v>
      </c>
      <c r="L2836">
        <v>47635220</v>
      </c>
      <c r="M2836">
        <v>1</v>
      </c>
      <c r="N2836">
        <v>5613440</v>
      </c>
    </row>
    <row r="2837" spans="6:14" x14ac:dyDescent="0.2">
      <c r="F2837" s="3">
        <v>41676</v>
      </c>
      <c r="G2837">
        <v>1</v>
      </c>
      <c r="H2837" t="str">
        <f t="shared" si="48"/>
        <v>416761</v>
      </c>
      <c r="I2837" t="s">
        <v>2710</v>
      </c>
      <c r="J2837" t="s">
        <v>651</v>
      </c>
      <c r="K2837">
        <v>255</v>
      </c>
      <c r="L2837">
        <v>74806740</v>
      </c>
    </row>
    <row r="2838" spans="6:14" x14ac:dyDescent="0.2">
      <c r="F2838" s="3">
        <v>41676</v>
      </c>
      <c r="G2838">
        <v>2</v>
      </c>
      <c r="H2838" t="str">
        <f t="shared" si="48"/>
        <v>416762</v>
      </c>
      <c r="I2838" t="s">
        <v>2710</v>
      </c>
      <c r="J2838" t="s">
        <v>651</v>
      </c>
      <c r="K2838">
        <v>169</v>
      </c>
      <c r="L2838">
        <v>139605870</v>
      </c>
      <c r="M2838">
        <v>3</v>
      </c>
      <c r="N2838">
        <v>29694750</v>
      </c>
    </row>
    <row r="2839" spans="6:14" x14ac:dyDescent="0.2">
      <c r="F2839" s="3">
        <v>41676</v>
      </c>
      <c r="G2839">
        <v>3</v>
      </c>
      <c r="H2839" t="str">
        <f t="shared" si="48"/>
        <v>416763</v>
      </c>
      <c r="I2839" t="s">
        <v>2710</v>
      </c>
      <c r="J2839" t="s">
        <v>651</v>
      </c>
      <c r="K2839">
        <v>251</v>
      </c>
      <c r="L2839">
        <v>209337350</v>
      </c>
      <c r="M2839">
        <v>3</v>
      </c>
      <c r="N2839">
        <v>11336320</v>
      </c>
    </row>
    <row r="2840" spans="6:14" x14ac:dyDescent="0.2">
      <c r="F2840" s="3">
        <v>41676</v>
      </c>
      <c r="G2840">
        <v>4</v>
      </c>
      <c r="H2840" t="str">
        <f t="shared" si="48"/>
        <v>416764</v>
      </c>
      <c r="I2840" t="s">
        <v>2710</v>
      </c>
      <c r="J2840" t="s">
        <v>651</v>
      </c>
      <c r="K2840">
        <v>115</v>
      </c>
      <c r="L2840">
        <v>219530890</v>
      </c>
      <c r="M2840">
        <v>3</v>
      </c>
      <c r="N2840">
        <v>7251920</v>
      </c>
    </row>
    <row r="2841" spans="6:14" x14ac:dyDescent="0.2">
      <c r="F2841" s="3">
        <v>41676</v>
      </c>
      <c r="G2841">
        <v>5</v>
      </c>
      <c r="H2841" t="str">
        <f t="shared" si="48"/>
        <v>416765</v>
      </c>
      <c r="I2841" t="s">
        <v>2710</v>
      </c>
      <c r="J2841" t="s">
        <v>651</v>
      </c>
      <c r="K2841">
        <v>204</v>
      </c>
      <c r="L2841">
        <v>276310580</v>
      </c>
      <c r="M2841">
        <v>12</v>
      </c>
      <c r="N2841">
        <v>116265820</v>
      </c>
    </row>
    <row r="2842" spans="6:14" x14ac:dyDescent="0.2">
      <c r="F2842" s="3">
        <v>41770</v>
      </c>
      <c r="G2842">
        <v>0</v>
      </c>
      <c r="H2842" t="str">
        <f t="shared" si="48"/>
        <v>417700</v>
      </c>
      <c r="I2842" t="s">
        <v>2710</v>
      </c>
      <c r="J2842" t="s">
        <v>652</v>
      </c>
      <c r="K2842">
        <v>60</v>
      </c>
      <c r="L2842">
        <v>63869240</v>
      </c>
    </row>
    <row r="2843" spans="6:14" x14ac:dyDescent="0.2">
      <c r="F2843" s="3">
        <v>41770</v>
      </c>
      <c r="G2843">
        <v>1</v>
      </c>
      <c r="H2843" t="str">
        <f t="shared" si="48"/>
        <v>417701</v>
      </c>
      <c r="I2843" t="s">
        <v>2710</v>
      </c>
      <c r="J2843" t="s">
        <v>652</v>
      </c>
      <c r="K2843">
        <v>166</v>
      </c>
      <c r="L2843">
        <v>50470980</v>
      </c>
    </row>
    <row r="2844" spans="6:14" x14ac:dyDescent="0.2">
      <c r="F2844" s="3">
        <v>41770</v>
      </c>
      <c r="G2844">
        <v>2</v>
      </c>
      <c r="H2844" t="str">
        <f t="shared" si="48"/>
        <v>417702</v>
      </c>
      <c r="I2844" t="s">
        <v>2710</v>
      </c>
      <c r="J2844" t="s">
        <v>652</v>
      </c>
      <c r="K2844">
        <v>119</v>
      </c>
      <c r="L2844">
        <v>65904170</v>
      </c>
    </row>
    <row r="2845" spans="6:14" x14ac:dyDescent="0.2">
      <c r="F2845" s="3">
        <v>41770</v>
      </c>
      <c r="G2845">
        <v>3</v>
      </c>
      <c r="H2845" t="str">
        <f t="shared" si="48"/>
        <v>417703</v>
      </c>
      <c r="I2845" t="s">
        <v>2710</v>
      </c>
      <c r="J2845" t="s">
        <v>652</v>
      </c>
      <c r="K2845">
        <v>56</v>
      </c>
      <c r="L2845">
        <v>30629250</v>
      </c>
    </row>
    <row r="2846" spans="6:14" x14ac:dyDescent="0.2">
      <c r="F2846" s="3">
        <v>41770</v>
      </c>
      <c r="G2846">
        <v>4</v>
      </c>
      <c r="H2846" t="str">
        <f t="shared" si="48"/>
        <v>417704</v>
      </c>
      <c r="I2846" t="s">
        <v>2710</v>
      </c>
      <c r="J2846" t="s">
        <v>652</v>
      </c>
      <c r="K2846">
        <v>344</v>
      </c>
      <c r="L2846">
        <v>377171280</v>
      </c>
      <c r="M2846">
        <v>8</v>
      </c>
      <c r="N2846">
        <v>25451920</v>
      </c>
    </row>
    <row r="2847" spans="6:14" x14ac:dyDescent="0.2">
      <c r="F2847" s="3">
        <v>41770</v>
      </c>
      <c r="G2847">
        <v>5</v>
      </c>
      <c r="H2847" t="str">
        <f t="shared" si="48"/>
        <v>417705</v>
      </c>
      <c r="I2847" t="s">
        <v>2710</v>
      </c>
      <c r="J2847" t="s">
        <v>652</v>
      </c>
      <c r="K2847">
        <v>313</v>
      </c>
      <c r="L2847">
        <v>213228600</v>
      </c>
      <c r="M2847">
        <v>14</v>
      </c>
      <c r="N2847">
        <v>71209060</v>
      </c>
    </row>
    <row r="2848" spans="6:14" x14ac:dyDescent="0.2">
      <c r="F2848" s="3">
        <v>41791</v>
      </c>
      <c r="G2848">
        <v>0</v>
      </c>
      <c r="H2848" t="str">
        <f t="shared" si="48"/>
        <v>417910</v>
      </c>
      <c r="I2848" t="s">
        <v>2710</v>
      </c>
      <c r="J2848" t="s">
        <v>653</v>
      </c>
      <c r="K2848">
        <v>272</v>
      </c>
      <c r="L2848">
        <v>48115690</v>
      </c>
    </row>
    <row r="2849" spans="6:14" x14ac:dyDescent="0.2">
      <c r="F2849" s="3">
        <v>41791</v>
      </c>
      <c r="G2849">
        <v>1</v>
      </c>
      <c r="H2849" t="str">
        <f t="shared" si="48"/>
        <v>417911</v>
      </c>
      <c r="I2849" t="s">
        <v>2710</v>
      </c>
      <c r="J2849" t="s">
        <v>653</v>
      </c>
      <c r="K2849">
        <v>300</v>
      </c>
      <c r="L2849">
        <v>132049440</v>
      </c>
      <c r="M2849">
        <v>2</v>
      </c>
      <c r="N2849">
        <v>3088960</v>
      </c>
    </row>
    <row r="2850" spans="6:14" x14ac:dyDescent="0.2">
      <c r="F2850" s="3">
        <v>41791</v>
      </c>
      <c r="G2850">
        <v>2</v>
      </c>
      <c r="H2850" t="str">
        <f t="shared" si="48"/>
        <v>417912</v>
      </c>
      <c r="I2850" t="s">
        <v>2710</v>
      </c>
      <c r="J2850" t="s">
        <v>653</v>
      </c>
      <c r="K2850">
        <v>296</v>
      </c>
      <c r="L2850">
        <v>77465810</v>
      </c>
    </row>
    <row r="2851" spans="6:14" x14ac:dyDescent="0.2">
      <c r="F2851" s="3">
        <v>41791</v>
      </c>
      <c r="G2851">
        <v>3</v>
      </c>
      <c r="H2851" t="str">
        <f t="shared" si="48"/>
        <v>417913</v>
      </c>
      <c r="I2851" t="s">
        <v>2710</v>
      </c>
      <c r="J2851" t="s">
        <v>653</v>
      </c>
      <c r="K2851">
        <v>290</v>
      </c>
      <c r="L2851">
        <v>161622010</v>
      </c>
      <c r="M2851">
        <v>5</v>
      </c>
      <c r="N2851">
        <v>29224200</v>
      </c>
    </row>
    <row r="2852" spans="6:14" x14ac:dyDescent="0.2">
      <c r="F2852" s="3">
        <v>41791</v>
      </c>
      <c r="G2852">
        <v>4</v>
      </c>
      <c r="H2852" t="str">
        <f t="shared" si="48"/>
        <v>417914</v>
      </c>
      <c r="I2852" t="s">
        <v>2710</v>
      </c>
      <c r="J2852" t="s">
        <v>653</v>
      </c>
      <c r="K2852">
        <v>336</v>
      </c>
      <c r="L2852">
        <v>179297910</v>
      </c>
      <c r="M2852">
        <v>8</v>
      </c>
      <c r="N2852">
        <v>32220670</v>
      </c>
    </row>
    <row r="2853" spans="6:14" x14ac:dyDescent="0.2">
      <c r="F2853" s="3">
        <v>41791</v>
      </c>
      <c r="G2853">
        <v>5</v>
      </c>
      <c r="H2853" t="str">
        <f t="shared" si="48"/>
        <v>417915</v>
      </c>
      <c r="I2853" t="s">
        <v>2710</v>
      </c>
      <c r="J2853" t="s">
        <v>653</v>
      </c>
      <c r="K2853">
        <v>336</v>
      </c>
      <c r="L2853">
        <v>255575920</v>
      </c>
      <c r="M2853">
        <v>2</v>
      </c>
      <c r="N2853">
        <v>2539440</v>
      </c>
    </row>
    <row r="2854" spans="6:14" x14ac:dyDescent="0.2">
      <c r="F2854" s="3">
        <v>41797</v>
      </c>
      <c r="G2854">
        <v>0</v>
      </c>
      <c r="H2854" t="str">
        <f t="shared" si="48"/>
        <v>417970</v>
      </c>
      <c r="I2854" t="s">
        <v>2710</v>
      </c>
      <c r="J2854" t="s">
        <v>654</v>
      </c>
      <c r="K2854">
        <v>112</v>
      </c>
      <c r="L2854">
        <v>18666760</v>
      </c>
    </row>
    <row r="2855" spans="6:14" x14ac:dyDescent="0.2">
      <c r="F2855" s="3">
        <v>41797</v>
      </c>
      <c r="G2855">
        <v>1</v>
      </c>
      <c r="H2855" t="str">
        <f t="shared" si="48"/>
        <v>417971</v>
      </c>
      <c r="I2855" t="s">
        <v>2710</v>
      </c>
      <c r="J2855" t="s">
        <v>654</v>
      </c>
      <c r="K2855">
        <v>178</v>
      </c>
      <c r="L2855">
        <v>118919850</v>
      </c>
      <c r="M2855">
        <v>2</v>
      </c>
      <c r="N2855">
        <v>4424960</v>
      </c>
    </row>
    <row r="2856" spans="6:14" x14ac:dyDescent="0.2">
      <c r="F2856" s="3">
        <v>41797</v>
      </c>
      <c r="G2856">
        <v>2</v>
      </c>
      <c r="H2856" t="str">
        <f t="shared" si="48"/>
        <v>417972</v>
      </c>
      <c r="I2856" t="s">
        <v>2710</v>
      </c>
      <c r="J2856" t="s">
        <v>654</v>
      </c>
      <c r="K2856">
        <v>225</v>
      </c>
      <c r="L2856">
        <v>119522870</v>
      </c>
      <c r="M2856">
        <v>2</v>
      </c>
      <c r="N2856">
        <v>4122720</v>
      </c>
    </row>
    <row r="2857" spans="6:14" x14ac:dyDescent="0.2">
      <c r="F2857" s="3">
        <v>41797</v>
      </c>
      <c r="G2857">
        <v>3</v>
      </c>
      <c r="H2857" t="str">
        <f t="shared" si="48"/>
        <v>417973</v>
      </c>
      <c r="I2857" t="s">
        <v>2710</v>
      </c>
      <c r="J2857" t="s">
        <v>654</v>
      </c>
      <c r="K2857">
        <v>269</v>
      </c>
      <c r="L2857">
        <v>177351430</v>
      </c>
    </row>
    <row r="2858" spans="6:14" x14ac:dyDescent="0.2">
      <c r="F2858" s="3">
        <v>41797</v>
      </c>
      <c r="G2858">
        <v>4</v>
      </c>
      <c r="H2858" t="str">
        <f t="shared" si="48"/>
        <v>417974</v>
      </c>
      <c r="I2858" t="s">
        <v>2710</v>
      </c>
      <c r="J2858" t="s">
        <v>654</v>
      </c>
      <c r="K2858">
        <v>306</v>
      </c>
      <c r="L2858">
        <v>213300780</v>
      </c>
      <c r="M2858">
        <v>8</v>
      </c>
      <c r="N2858">
        <v>13359440</v>
      </c>
    </row>
    <row r="2859" spans="6:14" x14ac:dyDescent="0.2">
      <c r="F2859" s="3">
        <v>41797</v>
      </c>
      <c r="G2859">
        <v>5</v>
      </c>
      <c r="H2859" t="str">
        <f t="shared" si="48"/>
        <v>417975</v>
      </c>
      <c r="I2859" t="s">
        <v>2710</v>
      </c>
      <c r="J2859" t="s">
        <v>654</v>
      </c>
      <c r="K2859">
        <v>559</v>
      </c>
      <c r="L2859">
        <v>279810170</v>
      </c>
      <c r="M2859">
        <v>15</v>
      </c>
      <c r="N2859">
        <v>44452990</v>
      </c>
    </row>
    <row r="2860" spans="6:14" x14ac:dyDescent="0.2">
      <c r="F2860" s="3">
        <v>41799</v>
      </c>
      <c r="G2860">
        <v>0</v>
      </c>
      <c r="H2860" t="str">
        <f t="shared" si="48"/>
        <v>417990</v>
      </c>
      <c r="I2860" t="s">
        <v>2710</v>
      </c>
      <c r="J2860" t="s">
        <v>655</v>
      </c>
      <c r="K2860">
        <v>29</v>
      </c>
      <c r="L2860">
        <v>6925620</v>
      </c>
    </row>
    <row r="2861" spans="6:14" x14ac:dyDescent="0.2">
      <c r="F2861" s="3">
        <v>41799</v>
      </c>
      <c r="G2861">
        <v>1</v>
      </c>
      <c r="H2861" t="str">
        <f t="shared" si="48"/>
        <v>417991</v>
      </c>
      <c r="I2861" t="s">
        <v>2710</v>
      </c>
      <c r="J2861" t="s">
        <v>655</v>
      </c>
      <c r="K2861">
        <v>419</v>
      </c>
      <c r="L2861">
        <v>42729760</v>
      </c>
      <c r="M2861">
        <v>1</v>
      </c>
      <c r="N2861">
        <v>793040</v>
      </c>
    </row>
    <row r="2862" spans="6:14" x14ac:dyDescent="0.2">
      <c r="F2862" s="3">
        <v>41799</v>
      </c>
      <c r="G2862">
        <v>2</v>
      </c>
      <c r="H2862" t="str">
        <f t="shared" si="48"/>
        <v>417992</v>
      </c>
      <c r="I2862" t="s">
        <v>2710</v>
      </c>
      <c r="J2862" t="s">
        <v>655</v>
      </c>
      <c r="K2862">
        <v>363</v>
      </c>
      <c r="L2862">
        <v>44859520</v>
      </c>
    </row>
    <row r="2863" spans="6:14" x14ac:dyDescent="0.2">
      <c r="F2863" s="3">
        <v>41799</v>
      </c>
      <c r="G2863">
        <v>3</v>
      </c>
      <c r="H2863" t="str">
        <f t="shared" si="48"/>
        <v>417993</v>
      </c>
      <c r="I2863" t="s">
        <v>2710</v>
      </c>
      <c r="J2863" t="s">
        <v>655</v>
      </c>
      <c r="K2863">
        <v>303</v>
      </c>
      <c r="L2863">
        <v>69672990</v>
      </c>
    </row>
    <row r="2864" spans="6:14" x14ac:dyDescent="0.2">
      <c r="F2864" s="3">
        <v>41799</v>
      </c>
      <c r="G2864">
        <v>4</v>
      </c>
      <c r="H2864" t="str">
        <f t="shared" si="48"/>
        <v>417994</v>
      </c>
      <c r="I2864" t="s">
        <v>2710</v>
      </c>
      <c r="J2864" t="s">
        <v>655</v>
      </c>
      <c r="K2864">
        <v>356</v>
      </c>
      <c r="L2864">
        <v>124889260</v>
      </c>
      <c r="M2864">
        <v>1</v>
      </c>
      <c r="N2864">
        <v>1781280</v>
      </c>
    </row>
    <row r="2865" spans="6:14" x14ac:dyDescent="0.2">
      <c r="F2865" s="3">
        <v>41799</v>
      </c>
      <c r="G2865">
        <v>5</v>
      </c>
      <c r="H2865" t="str">
        <f t="shared" si="48"/>
        <v>417995</v>
      </c>
      <c r="I2865" t="s">
        <v>2710</v>
      </c>
      <c r="J2865" t="s">
        <v>655</v>
      </c>
      <c r="K2865">
        <v>254</v>
      </c>
      <c r="L2865">
        <v>111326530</v>
      </c>
      <c r="M2865">
        <v>5</v>
      </c>
      <c r="N2865">
        <v>3458960</v>
      </c>
    </row>
    <row r="2866" spans="6:14" x14ac:dyDescent="0.2">
      <c r="F2866" s="3">
        <v>41801</v>
      </c>
      <c r="G2866">
        <v>0</v>
      </c>
      <c r="H2866" t="str">
        <f t="shared" si="48"/>
        <v>418010</v>
      </c>
      <c r="I2866" t="s">
        <v>2710</v>
      </c>
      <c r="J2866" t="s">
        <v>656</v>
      </c>
      <c r="K2866">
        <v>150</v>
      </c>
      <c r="L2866">
        <v>49976860</v>
      </c>
    </row>
    <row r="2867" spans="6:14" x14ac:dyDescent="0.2">
      <c r="F2867" s="3">
        <v>41801</v>
      </c>
      <c r="G2867">
        <v>1</v>
      </c>
      <c r="H2867" t="str">
        <f t="shared" si="48"/>
        <v>418011</v>
      </c>
      <c r="I2867" t="s">
        <v>2710</v>
      </c>
      <c r="J2867" t="s">
        <v>656</v>
      </c>
      <c r="K2867">
        <v>18</v>
      </c>
      <c r="L2867">
        <v>20460960</v>
      </c>
    </row>
    <row r="2868" spans="6:14" x14ac:dyDescent="0.2">
      <c r="F2868" s="3">
        <v>41801</v>
      </c>
      <c r="G2868">
        <v>2</v>
      </c>
      <c r="H2868" t="str">
        <f t="shared" si="48"/>
        <v>418012</v>
      </c>
      <c r="I2868" t="s">
        <v>2710</v>
      </c>
      <c r="J2868" t="s">
        <v>656</v>
      </c>
      <c r="K2868">
        <v>134</v>
      </c>
      <c r="L2868">
        <v>32997080</v>
      </c>
    </row>
    <row r="2869" spans="6:14" x14ac:dyDescent="0.2">
      <c r="F2869" s="3">
        <v>41801</v>
      </c>
      <c r="G2869">
        <v>3</v>
      </c>
      <c r="H2869" t="str">
        <f t="shared" si="48"/>
        <v>418013</v>
      </c>
      <c r="I2869" t="s">
        <v>2710</v>
      </c>
      <c r="J2869" t="s">
        <v>656</v>
      </c>
      <c r="K2869">
        <v>140</v>
      </c>
      <c r="L2869">
        <v>68721230</v>
      </c>
    </row>
    <row r="2870" spans="6:14" x14ac:dyDescent="0.2">
      <c r="F2870" s="3">
        <v>41801</v>
      </c>
      <c r="G2870">
        <v>4</v>
      </c>
      <c r="H2870" t="str">
        <f t="shared" si="48"/>
        <v>418014</v>
      </c>
      <c r="I2870" t="s">
        <v>2710</v>
      </c>
      <c r="J2870" t="s">
        <v>656</v>
      </c>
      <c r="K2870">
        <v>389</v>
      </c>
      <c r="L2870">
        <v>100848100</v>
      </c>
    </row>
    <row r="2871" spans="6:14" x14ac:dyDescent="0.2">
      <c r="F2871" s="3">
        <v>41801</v>
      </c>
      <c r="G2871">
        <v>5</v>
      </c>
      <c r="H2871" t="str">
        <f t="shared" si="48"/>
        <v>418015</v>
      </c>
      <c r="I2871" t="s">
        <v>2710</v>
      </c>
      <c r="J2871" t="s">
        <v>656</v>
      </c>
      <c r="K2871">
        <v>561</v>
      </c>
      <c r="L2871">
        <v>308500540</v>
      </c>
      <c r="M2871">
        <v>6</v>
      </c>
      <c r="N2871">
        <v>17401680</v>
      </c>
    </row>
    <row r="2872" spans="6:14" x14ac:dyDescent="0.2">
      <c r="F2872" s="3">
        <v>41807</v>
      </c>
      <c r="G2872">
        <v>0</v>
      </c>
      <c r="H2872" t="str">
        <f t="shared" si="48"/>
        <v>418070</v>
      </c>
      <c r="I2872" t="s">
        <v>2708</v>
      </c>
      <c r="J2872" t="s">
        <v>657</v>
      </c>
      <c r="K2872">
        <v>108</v>
      </c>
      <c r="L2872">
        <v>63826830</v>
      </c>
    </row>
    <row r="2873" spans="6:14" x14ac:dyDescent="0.2">
      <c r="F2873" s="3">
        <v>41807</v>
      </c>
      <c r="G2873">
        <v>1</v>
      </c>
      <c r="H2873" t="str">
        <f t="shared" si="48"/>
        <v>418071</v>
      </c>
      <c r="I2873" t="s">
        <v>2708</v>
      </c>
      <c r="J2873" t="s">
        <v>657</v>
      </c>
      <c r="K2873">
        <v>313</v>
      </c>
      <c r="L2873">
        <v>151307610</v>
      </c>
      <c r="M2873">
        <v>1</v>
      </c>
      <c r="N2873">
        <v>1862160</v>
      </c>
    </row>
    <row r="2874" spans="6:14" x14ac:dyDescent="0.2">
      <c r="F2874" s="3">
        <v>41807</v>
      </c>
      <c r="G2874">
        <v>2</v>
      </c>
      <c r="H2874" t="str">
        <f t="shared" si="48"/>
        <v>418072</v>
      </c>
      <c r="I2874" t="s">
        <v>2708</v>
      </c>
      <c r="J2874" t="s">
        <v>657</v>
      </c>
      <c r="K2874">
        <v>695</v>
      </c>
      <c r="L2874">
        <v>256057670</v>
      </c>
      <c r="M2874">
        <v>1</v>
      </c>
      <c r="N2874">
        <v>5763120</v>
      </c>
    </row>
    <row r="2875" spans="6:14" x14ac:dyDescent="0.2">
      <c r="F2875" s="3">
        <v>41807</v>
      </c>
      <c r="G2875">
        <v>3</v>
      </c>
      <c r="H2875" t="str">
        <f t="shared" si="48"/>
        <v>418073</v>
      </c>
      <c r="I2875" t="s">
        <v>2708</v>
      </c>
      <c r="J2875" t="s">
        <v>657</v>
      </c>
      <c r="K2875">
        <v>690</v>
      </c>
      <c r="L2875">
        <v>362256760</v>
      </c>
    </row>
    <row r="2876" spans="6:14" x14ac:dyDescent="0.2">
      <c r="F2876" s="3">
        <v>41807</v>
      </c>
      <c r="G2876">
        <v>4</v>
      </c>
      <c r="H2876" t="str">
        <f t="shared" si="48"/>
        <v>418074</v>
      </c>
      <c r="I2876" t="s">
        <v>2708</v>
      </c>
      <c r="J2876" t="s">
        <v>657</v>
      </c>
      <c r="K2876">
        <v>580</v>
      </c>
      <c r="L2876">
        <v>561941570</v>
      </c>
      <c r="M2876">
        <v>4</v>
      </c>
      <c r="N2876">
        <v>5304560</v>
      </c>
    </row>
    <row r="2877" spans="6:14" x14ac:dyDescent="0.2">
      <c r="F2877" s="3">
        <v>41807</v>
      </c>
      <c r="G2877">
        <v>5</v>
      </c>
      <c r="H2877" t="str">
        <f t="shared" si="48"/>
        <v>418075</v>
      </c>
      <c r="I2877" t="s">
        <v>2708</v>
      </c>
      <c r="J2877" t="s">
        <v>657</v>
      </c>
      <c r="K2877">
        <v>465</v>
      </c>
      <c r="L2877">
        <v>974295890</v>
      </c>
      <c r="M2877">
        <v>18</v>
      </c>
      <c r="N2877">
        <v>37457520</v>
      </c>
    </row>
    <row r="2878" spans="6:14" x14ac:dyDescent="0.2">
      <c r="F2878" s="3">
        <v>41872</v>
      </c>
      <c r="G2878">
        <v>0</v>
      </c>
      <c r="H2878" t="str">
        <f t="shared" si="48"/>
        <v>418720</v>
      </c>
      <c r="I2878" t="s">
        <v>2710</v>
      </c>
      <c r="J2878" t="s">
        <v>658</v>
      </c>
      <c r="K2878">
        <v>3</v>
      </c>
      <c r="L2878">
        <v>14120670</v>
      </c>
    </row>
    <row r="2879" spans="6:14" x14ac:dyDescent="0.2">
      <c r="F2879" s="3">
        <v>41872</v>
      </c>
      <c r="G2879">
        <v>1</v>
      </c>
      <c r="H2879" t="str">
        <f t="shared" si="48"/>
        <v>418721</v>
      </c>
      <c r="I2879" t="s">
        <v>2710</v>
      </c>
      <c r="J2879" t="s">
        <v>658</v>
      </c>
      <c r="K2879">
        <v>745</v>
      </c>
      <c r="L2879">
        <v>165504620</v>
      </c>
    </row>
    <row r="2880" spans="6:14" x14ac:dyDescent="0.2">
      <c r="F2880" s="3">
        <v>41872</v>
      </c>
      <c r="G2880">
        <v>2</v>
      </c>
      <c r="H2880" t="str">
        <f t="shared" si="48"/>
        <v>418722</v>
      </c>
      <c r="I2880" t="s">
        <v>2710</v>
      </c>
      <c r="J2880" t="s">
        <v>658</v>
      </c>
      <c r="K2880">
        <v>356</v>
      </c>
      <c r="L2880">
        <v>92790200</v>
      </c>
      <c r="M2880">
        <v>5</v>
      </c>
      <c r="N2880">
        <v>8323840</v>
      </c>
    </row>
    <row r="2881" spans="6:14" x14ac:dyDescent="0.2">
      <c r="F2881" s="3">
        <v>41872</v>
      </c>
      <c r="G2881">
        <v>3</v>
      </c>
      <c r="H2881" t="str">
        <f t="shared" si="48"/>
        <v>418723</v>
      </c>
      <c r="I2881" t="s">
        <v>2710</v>
      </c>
      <c r="J2881" t="s">
        <v>658</v>
      </c>
      <c r="K2881">
        <v>37</v>
      </c>
      <c r="L2881">
        <v>16660460</v>
      </c>
      <c r="M2881">
        <v>1</v>
      </c>
      <c r="N2881">
        <v>1778160</v>
      </c>
    </row>
    <row r="2882" spans="6:14" x14ac:dyDescent="0.2">
      <c r="F2882" s="3">
        <v>41885</v>
      </c>
      <c r="G2882">
        <v>0</v>
      </c>
      <c r="H2882" t="str">
        <f t="shared" si="48"/>
        <v>418850</v>
      </c>
      <c r="I2882" t="s">
        <v>2710</v>
      </c>
      <c r="J2882" t="s">
        <v>659</v>
      </c>
      <c r="K2882">
        <v>25</v>
      </c>
      <c r="L2882">
        <v>78088340</v>
      </c>
    </row>
    <row r="2883" spans="6:14" x14ac:dyDescent="0.2">
      <c r="F2883" s="3">
        <v>41885</v>
      </c>
      <c r="G2883">
        <v>1</v>
      </c>
      <c r="H2883" t="str">
        <f t="shared" ref="H2883:H2946" si="49">F2883&amp;G2883</f>
        <v>418851</v>
      </c>
      <c r="I2883" t="s">
        <v>2710</v>
      </c>
      <c r="J2883" t="s">
        <v>659</v>
      </c>
      <c r="K2883">
        <v>181</v>
      </c>
      <c r="L2883">
        <v>174054590</v>
      </c>
      <c r="M2883">
        <v>1</v>
      </c>
      <c r="N2883">
        <v>491760</v>
      </c>
    </row>
    <row r="2884" spans="6:14" x14ac:dyDescent="0.2">
      <c r="F2884" s="3">
        <v>41885</v>
      </c>
      <c r="G2884">
        <v>2</v>
      </c>
      <c r="H2884" t="str">
        <f t="shared" si="49"/>
        <v>418852</v>
      </c>
      <c r="I2884" t="s">
        <v>2710</v>
      </c>
      <c r="J2884" t="s">
        <v>659</v>
      </c>
      <c r="K2884">
        <v>559</v>
      </c>
      <c r="L2884">
        <v>606432860</v>
      </c>
      <c r="M2884">
        <v>4</v>
      </c>
      <c r="N2884">
        <v>61658780</v>
      </c>
    </row>
    <row r="2885" spans="6:14" x14ac:dyDescent="0.2">
      <c r="F2885" s="3">
        <v>41885</v>
      </c>
      <c r="G2885">
        <v>3</v>
      </c>
      <c r="H2885" t="str">
        <f t="shared" si="49"/>
        <v>418853</v>
      </c>
      <c r="I2885" t="s">
        <v>2710</v>
      </c>
      <c r="J2885" t="s">
        <v>659</v>
      </c>
      <c r="K2885">
        <v>404</v>
      </c>
      <c r="L2885">
        <v>355193870</v>
      </c>
      <c r="M2885">
        <v>7</v>
      </c>
      <c r="N2885">
        <v>16932880</v>
      </c>
    </row>
    <row r="2886" spans="6:14" x14ac:dyDescent="0.2">
      <c r="F2886" s="3">
        <v>41885</v>
      </c>
      <c r="G2886">
        <v>4</v>
      </c>
      <c r="H2886" t="str">
        <f t="shared" si="49"/>
        <v>418854</v>
      </c>
      <c r="I2886" t="s">
        <v>2710</v>
      </c>
      <c r="J2886" t="s">
        <v>659</v>
      </c>
      <c r="K2886">
        <v>518</v>
      </c>
      <c r="L2886">
        <v>629687750</v>
      </c>
      <c r="M2886">
        <v>8</v>
      </c>
      <c r="N2886">
        <v>32058070</v>
      </c>
    </row>
    <row r="2887" spans="6:14" x14ac:dyDescent="0.2">
      <c r="F2887" s="3">
        <v>41885</v>
      </c>
      <c r="G2887">
        <v>5</v>
      </c>
      <c r="H2887" t="str">
        <f t="shared" si="49"/>
        <v>418855</v>
      </c>
      <c r="I2887" t="s">
        <v>2710</v>
      </c>
      <c r="J2887" t="s">
        <v>659</v>
      </c>
      <c r="K2887">
        <v>953</v>
      </c>
      <c r="L2887">
        <v>910528170</v>
      </c>
      <c r="M2887">
        <v>11</v>
      </c>
      <c r="N2887">
        <v>86593040</v>
      </c>
    </row>
    <row r="2888" spans="6:14" x14ac:dyDescent="0.2">
      <c r="F2888" s="3">
        <v>44001</v>
      </c>
      <c r="G2888">
        <v>0</v>
      </c>
      <c r="H2888" t="str">
        <f t="shared" si="49"/>
        <v>440010</v>
      </c>
      <c r="I2888" t="s">
        <v>2718</v>
      </c>
      <c r="J2888" t="s">
        <v>660</v>
      </c>
      <c r="K2888">
        <v>303</v>
      </c>
      <c r="L2888">
        <v>1075380980</v>
      </c>
      <c r="M2888">
        <v>2</v>
      </c>
      <c r="N2888">
        <v>195440</v>
      </c>
    </row>
    <row r="2889" spans="6:14" x14ac:dyDescent="0.2">
      <c r="F2889" s="3">
        <v>44001</v>
      </c>
      <c r="G2889">
        <v>2</v>
      </c>
      <c r="H2889" t="str">
        <f t="shared" si="49"/>
        <v>440012</v>
      </c>
      <c r="I2889" t="s">
        <v>2718</v>
      </c>
      <c r="J2889" t="s">
        <v>660</v>
      </c>
      <c r="K2889">
        <v>9154</v>
      </c>
      <c r="L2889">
        <v>6742878551.3500004</v>
      </c>
      <c r="M2889">
        <v>13</v>
      </c>
      <c r="N2889">
        <v>308114160</v>
      </c>
    </row>
    <row r="2890" spans="6:14" x14ac:dyDescent="0.2">
      <c r="F2890" s="3">
        <v>44001</v>
      </c>
      <c r="G2890">
        <v>3</v>
      </c>
      <c r="H2890" t="str">
        <f t="shared" si="49"/>
        <v>440013</v>
      </c>
      <c r="I2890" t="s">
        <v>2718</v>
      </c>
      <c r="J2890" t="s">
        <v>660</v>
      </c>
      <c r="K2890">
        <v>9068</v>
      </c>
      <c r="L2890">
        <v>14515913301.6</v>
      </c>
      <c r="M2890">
        <v>42</v>
      </c>
      <c r="N2890">
        <v>2806144800</v>
      </c>
    </row>
    <row r="2891" spans="6:14" x14ac:dyDescent="0.2">
      <c r="F2891" s="3">
        <v>44001</v>
      </c>
      <c r="G2891">
        <v>4</v>
      </c>
      <c r="H2891" t="str">
        <f t="shared" si="49"/>
        <v>440014</v>
      </c>
      <c r="I2891" t="s">
        <v>2718</v>
      </c>
      <c r="J2891" t="s">
        <v>660</v>
      </c>
      <c r="K2891">
        <v>7709</v>
      </c>
      <c r="L2891">
        <v>28165782555</v>
      </c>
      <c r="M2891">
        <v>122</v>
      </c>
      <c r="N2891">
        <v>4980352320</v>
      </c>
    </row>
    <row r="2892" spans="6:14" x14ac:dyDescent="0.2">
      <c r="F2892" s="3">
        <v>44001</v>
      </c>
      <c r="G2892">
        <v>5</v>
      </c>
      <c r="H2892" t="str">
        <f t="shared" si="49"/>
        <v>440015</v>
      </c>
      <c r="I2892" t="s">
        <v>2718</v>
      </c>
      <c r="J2892" t="s">
        <v>660</v>
      </c>
      <c r="K2892">
        <v>6599</v>
      </c>
      <c r="L2892">
        <v>51111099555</v>
      </c>
      <c r="M2892">
        <v>2217</v>
      </c>
      <c r="N2892">
        <v>12233887440</v>
      </c>
    </row>
    <row r="2893" spans="6:14" x14ac:dyDescent="0.2">
      <c r="F2893" s="3">
        <v>44035</v>
      </c>
      <c r="G2893">
        <v>0</v>
      </c>
      <c r="H2893" t="str">
        <f t="shared" si="49"/>
        <v>440350</v>
      </c>
      <c r="I2893" t="s">
        <v>2714</v>
      </c>
      <c r="J2893" t="s">
        <v>661</v>
      </c>
      <c r="K2893">
        <v>2</v>
      </c>
      <c r="L2893">
        <v>1357527</v>
      </c>
    </row>
    <row r="2894" spans="6:14" x14ac:dyDescent="0.2">
      <c r="F2894" s="3">
        <v>44035</v>
      </c>
      <c r="G2894">
        <v>1</v>
      </c>
      <c r="H2894" t="str">
        <f t="shared" si="49"/>
        <v>440351</v>
      </c>
      <c r="I2894" t="s">
        <v>2714</v>
      </c>
      <c r="J2894" t="s">
        <v>661</v>
      </c>
      <c r="K2894">
        <v>147</v>
      </c>
      <c r="L2894">
        <v>241068412</v>
      </c>
    </row>
    <row r="2895" spans="6:14" x14ac:dyDescent="0.2">
      <c r="F2895" s="3">
        <v>44035</v>
      </c>
      <c r="G2895">
        <v>2</v>
      </c>
      <c r="H2895" t="str">
        <f t="shared" si="49"/>
        <v>440352</v>
      </c>
      <c r="I2895" t="s">
        <v>2714</v>
      </c>
      <c r="J2895" t="s">
        <v>661</v>
      </c>
      <c r="K2895">
        <v>24</v>
      </c>
      <c r="L2895">
        <v>30080965</v>
      </c>
    </row>
    <row r="2896" spans="6:14" x14ac:dyDescent="0.2">
      <c r="F2896" s="3">
        <v>44035</v>
      </c>
      <c r="G2896">
        <v>4</v>
      </c>
      <c r="H2896" t="str">
        <f t="shared" si="49"/>
        <v>440354</v>
      </c>
      <c r="I2896" t="s">
        <v>2714</v>
      </c>
      <c r="J2896" t="s">
        <v>661</v>
      </c>
      <c r="K2896">
        <v>657</v>
      </c>
      <c r="L2896">
        <v>927353539</v>
      </c>
      <c r="M2896">
        <v>4</v>
      </c>
      <c r="N2896">
        <v>22157040</v>
      </c>
    </row>
    <row r="2897" spans="6:14" x14ac:dyDescent="0.2">
      <c r="F2897" s="3">
        <v>44035</v>
      </c>
      <c r="G2897">
        <v>5</v>
      </c>
      <c r="H2897" t="str">
        <f t="shared" si="49"/>
        <v>440355</v>
      </c>
      <c r="I2897" t="s">
        <v>2714</v>
      </c>
      <c r="J2897" t="s">
        <v>661</v>
      </c>
      <c r="K2897">
        <v>226</v>
      </c>
      <c r="L2897">
        <v>350183862</v>
      </c>
      <c r="M2897">
        <v>1</v>
      </c>
      <c r="N2897">
        <v>2726320</v>
      </c>
    </row>
    <row r="2898" spans="6:14" x14ac:dyDescent="0.2">
      <c r="F2898" s="3">
        <v>44078</v>
      </c>
      <c r="G2898">
        <v>0</v>
      </c>
      <c r="H2898" t="str">
        <f t="shared" si="49"/>
        <v>440780</v>
      </c>
      <c r="I2898" t="s">
        <v>2710</v>
      </c>
      <c r="J2898" t="s">
        <v>662</v>
      </c>
      <c r="K2898">
        <v>8</v>
      </c>
      <c r="L2898">
        <v>1224220</v>
      </c>
    </row>
    <row r="2899" spans="6:14" x14ac:dyDescent="0.2">
      <c r="F2899" s="3">
        <v>44078</v>
      </c>
      <c r="G2899">
        <v>1</v>
      </c>
      <c r="H2899" t="str">
        <f t="shared" si="49"/>
        <v>440781</v>
      </c>
      <c r="I2899" t="s">
        <v>2710</v>
      </c>
      <c r="J2899" t="s">
        <v>662</v>
      </c>
      <c r="K2899">
        <v>546</v>
      </c>
      <c r="L2899">
        <v>289841760</v>
      </c>
      <c r="M2899">
        <v>14</v>
      </c>
      <c r="N2899">
        <v>244720</v>
      </c>
    </row>
    <row r="2900" spans="6:14" x14ac:dyDescent="0.2">
      <c r="F2900" s="3">
        <v>44078</v>
      </c>
      <c r="G2900">
        <v>2</v>
      </c>
      <c r="H2900" t="str">
        <f t="shared" si="49"/>
        <v>440782</v>
      </c>
      <c r="I2900" t="s">
        <v>2710</v>
      </c>
      <c r="J2900" t="s">
        <v>662</v>
      </c>
      <c r="K2900">
        <v>459</v>
      </c>
      <c r="L2900">
        <v>193317400</v>
      </c>
    </row>
    <row r="2901" spans="6:14" x14ac:dyDescent="0.2">
      <c r="F2901" s="3">
        <v>44078</v>
      </c>
      <c r="G2901">
        <v>3</v>
      </c>
      <c r="H2901" t="str">
        <f t="shared" si="49"/>
        <v>440783</v>
      </c>
      <c r="I2901" t="s">
        <v>2710</v>
      </c>
      <c r="J2901" t="s">
        <v>662</v>
      </c>
      <c r="K2901">
        <v>1031</v>
      </c>
      <c r="L2901">
        <v>547298500</v>
      </c>
    </row>
    <row r="2902" spans="6:14" x14ac:dyDescent="0.2">
      <c r="F2902" s="3">
        <v>44078</v>
      </c>
      <c r="G2902">
        <v>4</v>
      </c>
      <c r="H2902" t="str">
        <f t="shared" si="49"/>
        <v>440784</v>
      </c>
      <c r="I2902" t="s">
        <v>2710</v>
      </c>
      <c r="J2902" t="s">
        <v>662</v>
      </c>
      <c r="K2902">
        <v>1081</v>
      </c>
      <c r="L2902">
        <v>1534382360</v>
      </c>
      <c r="M2902">
        <v>20</v>
      </c>
      <c r="N2902">
        <v>4828240</v>
      </c>
    </row>
    <row r="2903" spans="6:14" x14ac:dyDescent="0.2">
      <c r="F2903" s="3">
        <v>44078</v>
      </c>
      <c r="G2903">
        <v>5</v>
      </c>
      <c r="H2903" t="str">
        <f t="shared" si="49"/>
        <v>440785</v>
      </c>
      <c r="I2903" t="s">
        <v>2710</v>
      </c>
      <c r="J2903" t="s">
        <v>662</v>
      </c>
      <c r="K2903">
        <v>1622</v>
      </c>
      <c r="L2903">
        <v>3466082730</v>
      </c>
      <c r="M2903">
        <v>8</v>
      </c>
      <c r="N2903">
        <v>8999200</v>
      </c>
    </row>
    <row r="2904" spans="6:14" x14ac:dyDescent="0.2">
      <c r="F2904" s="3">
        <v>44090</v>
      </c>
      <c r="G2904">
        <v>0</v>
      </c>
      <c r="H2904" t="str">
        <f t="shared" si="49"/>
        <v>440900</v>
      </c>
      <c r="I2904" t="s">
        <v>2714</v>
      </c>
      <c r="J2904" t="s">
        <v>663</v>
      </c>
      <c r="K2904">
        <v>4</v>
      </c>
      <c r="L2904">
        <v>23294969</v>
      </c>
    </row>
    <row r="2905" spans="6:14" x14ac:dyDescent="0.2">
      <c r="F2905" s="3">
        <v>44090</v>
      </c>
      <c r="G2905">
        <v>1</v>
      </c>
      <c r="H2905" t="str">
        <f t="shared" si="49"/>
        <v>440901</v>
      </c>
      <c r="I2905" t="s">
        <v>2714</v>
      </c>
      <c r="J2905" t="s">
        <v>663</v>
      </c>
      <c r="K2905">
        <v>141</v>
      </c>
      <c r="L2905">
        <v>170862101</v>
      </c>
      <c r="M2905">
        <v>2</v>
      </c>
      <c r="N2905">
        <v>14223593</v>
      </c>
    </row>
    <row r="2906" spans="6:14" x14ac:dyDescent="0.2">
      <c r="F2906" s="3">
        <v>44090</v>
      </c>
      <c r="G2906">
        <v>2</v>
      </c>
      <c r="H2906" t="str">
        <f t="shared" si="49"/>
        <v>440902</v>
      </c>
      <c r="I2906" t="s">
        <v>2714</v>
      </c>
      <c r="J2906" t="s">
        <v>663</v>
      </c>
      <c r="K2906">
        <v>242</v>
      </c>
      <c r="L2906">
        <v>285762625</v>
      </c>
      <c r="M2906">
        <v>3</v>
      </c>
      <c r="N2906">
        <v>3058160</v>
      </c>
    </row>
    <row r="2907" spans="6:14" x14ac:dyDescent="0.2">
      <c r="F2907" s="3">
        <v>44090</v>
      </c>
      <c r="G2907">
        <v>3</v>
      </c>
      <c r="H2907" t="str">
        <f t="shared" si="49"/>
        <v>440903</v>
      </c>
      <c r="I2907" t="s">
        <v>2714</v>
      </c>
      <c r="J2907" t="s">
        <v>663</v>
      </c>
      <c r="K2907">
        <v>223</v>
      </c>
      <c r="L2907">
        <v>135244095</v>
      </c>
    </row>
    <row r="2908" spans="6:14" x14ac:dyDescent="0.2">
      <c r="F2908" s="3">
        <v>44090</v>
      </c>
      <c r="G2908">
        <v>4</v>
      </c>
      <c r="H2908" t="str">
        <f t="shared" si="49"/>
        <v>440904</v>
      </c>
      <c r="I2908" t="s">
        <v>2714</v>
      </c>
      <c r="J2908" t="s">
        <v>663</v>
      </c>
      <c r="K2908">
        <v>219</v>
      </c>
      <c r="L2908">
        <v>246714000</v>
      </c>
      <c r="M2908">
        <v>4</v>
      </c>
      <c r="N2908">
        <v>4126720</v>
      </c>
    </row>
    <row r="2909" spans="6:14" x14ac:dyDescent="0.2">
      <c r="F2909" s="3">
        <v>44090</v>
      </c>
      <c r="G2909">
        <v>5</v>
      </c>
      <c r="H2909" t="str">
        <f t="shared" si="49"/>
        <v>440905</v>
      </c>
      <c r="I2909" t="s">
        <v>2714</v>
      </c>
      <c r="J2909" t="s">
        <v>663</v>
      </c>
      <c r="K2909">
        <v>162</v>
      </c>
      <c r="L2909">
        <v>223271350</v>
      </c>
    </row>
    <row r="2910" spans="6:14" x14ac:dyDescent="0.2">
      <c r="F2910" s="3">
        <v>44098</v>
      </c>
      <c r="G2910">
        <v>0</v>
      </c>
      <c r="H2910" t="str">
        <f t="shared" si="49"/>
        <v>440980</v>
      </c>
      <c r="I2910" t="s">
        <v>2708</v>
      </c>
      <c r="J2910" t="s">
        <v>664</v>
      </c>
      <c r="K2910">
        <v>281</v>
      </c>
      <c r="L2910">
        <v>119491280</v>
      </c>
      <c r="M2910">
        <v>1</v>
      </c>
      <c r="N2910">
        <v>4164960</v>
      </c>
    </row>
    <row r="2911" spans="6:14" x14ac:dyDescent="0.2">
      <c r="F2911" s="3">
        <v>44098</v>
      </c>
      <c r="G2911">
        <v>1</v>
      </c>
      <c r="H2911" t="str">
        <f t="shared" si="49"/>
        <v>440981</v>
      </c>
      <c r="I2911" t="s">
        <v>2708</v>
      </c>
      <c r="J2911" t="s">
        <v>664</v>
      </c>
      <c r="K2911">
        <v>203</v>
      </c>
      <c r="L2911">
        <v>96694500</v>
      </c>
    </row>
    <row r="2912" spans="6:14" x14ac:dyDescent="0.2">
      <c r="F2912" s="3">
        <v>44098</v>
      </c>
      <c r="G2912">
        <v>2</v>
      </c>
      <c r="H2912" t="str">
        <f t="shared" si="49"/>
        <v>440982</v>
      </c>
      <c r="I2912" t="s">
        <v>2708</v>
      </c>
      <c r="J2912" t="s">
        <v>664</v>
      </c>
      <c r="K2912">
        <v>224</v>
      </c>
      <c r="L2912">
        <v>79973680</v>
      </c>
    </row>
    <row r="2913" spans="6:14" x14ac:dyDescent="0.2">
      <c r="F2913" s="3">
        <v>44098</v>
      </c>
      <c r="G2913">
        <v>3</v>
      </c>
      <c r="H2913" t="str">
        <f t="shared" si="49"/>
        <v>440983</v>
      </c>
      <c r="I2913" t="s">
        <v>2708</v>
      </c>
      <c r="J2913" t="s">
        <v>664</v>
      </c>
      <c r="K2913">
        <v>168</v>
      </c>
      <c r="L2913">
        <v>89290130</v>
      </c>
    </row>
    <row r="2914" spans="6:14" x14ac:dyDescent="0.2">
      <c r="F2914" s="3">
        <v>44098</v>
      </c>
      <c r="G2914">
        <v>4</v>
      </c>
      <c r="H2914" t="str">
        <f t="shared" si="49"/>
        <v>440984</v>
      </c>
      <c r="I2914" t="s">
        <v>2708</v>
      </c>
      <c r="J2914" t="s">
        <v>664</v>
      </c>
      <c r="K2914">
        <v>177</v>
      </c>
      <c r="L2914">
        <v>113654880</v>
      </c>
    </row>
    <row r="2915" spans="6:14" x14ac:dyDescent="0.2">
      <c r="F2915" s="3">
        <v>44098</v>
      </c>
      <c r="G2915">
        <v>5</v>
      </c>
      <c r="H2915" t="str">
        <f t="shared" si="49"/>
        <v>440985</v>
      </c>
      <c r="I2915" t="s">
        <v>2708</v>
      </c>
      <c r="J2915" t="s">
        <v>664</v>
      </c>
      <c r="K2915">
        <v>402</v>
      </c>
      <c r="L2915">
        <v>409711380</v>
      </c>
    </row>
    <row r="2916" spans="6:14" x14ac:dyDescent="0.2">
      <c r="F2916" s="3">
        <v>44110</v>
      </c>
      <c r="G2916">
        <v>0</v>
      </c>
      <c r="H2916" t="str">
        <f t="shared" si="49"/>
        <v>441100</v>
      </c>
      <c r="I2916" t="s">
        <v>2710</v>
      </c>
      <c r="J2916" t="s">
        <v>665</v>
      </c>
      <c r="K2916">
        <v>70</v>
      </c>
      <c r="L2916">
        <v>108140040</v>
      </c>
    </row>
    <row r="2917" spans="6:14" x14ac:dyDescent="0.2">
      <c r="F2917" s="3">
        <v>44110</v>
      </c>
      <c r="G2917">
        <v>1</v>
      </c>
      <c r="H2917" t="str">
        <f t="shared" si="49"/>
        <v>441101</v>
      </c>
      <c r="I2917" t="s">
        <v>2710</v>
      </c>
      <c r="J2917" t="s">
        <v>665</v>
      </c>
      <c r="K2917">
        <v>249</v>
      </c>
      <c r="L2917">
        <v>87060755</v>
      </c>
    </row>
    <row r="2918" spans="6:14" x14ac:dyDescent="0.2">
      <c r="F2918" s="3">
        <v>44110</v>
      </c>
      <c r="G2918">
        <v>2</v>
      </c>
      <c r="H2918" t="str">
        <f t="shared" si="49"/>
        <v>441102</v>
      </c>
      <c r="I2918" t="s">
        <v>2710</v>
      </c>
      <c r="J2918" t="s">
        <v>665</v>
      </c>
      <c r="K2918">
        <v>276</v>
      </c>
      <c r="L2918">
        <v>57861455</v>
      </c>
    </row>
    <row r="2919" spans="6:14" x14ac:dyDescent="0.2">
      <c r="F2919" s="3">
        <v>44110</v>
      </c>
      <c r="G2919">
        <v>3</v>
      </c>
      <c r="H2919" t="str">
        <f t="shared" si="49"/>
        <v>441103</v>
      </c>
      <c r="I2919" t="s">
        <v>2710</v>
      </c>
      <c r="J2919" t="s">
        <v>665</v>
      </c>
      <c r="K2919">
        <v>238</v>
      </c>
      <c r="L2919">
        <v>131173990</v>
      </c>
    </row>
    <row r="2920" spans="6:14" x14ac:dyDescent="0.2">
      <c r="F2920" s="3">
        <v>44110</v>
      </c>
      <c r="G2920">
        <v>4</v>
      </c>
      <c r="H2920" t="str">
        <f t="shared" si="49"/>
        <v>441104</v>
      </c>
      <c r="I2920" t="s">
        <v>2710</v>
      </c>
      <c r="J2920" t="s">
        <v>665</v>
      </c>
      <c r="K2920">
        <v>295</v>
      </c>
      <c r="L2920">
        <v>223018990</v>
      </c>
    </row>
    <row r="2921" spans="6:14" x14ac:dyDescent="0.2">
      <c r="F2921" s="3">
        <v>44110</v>
      </c>
      <c r="G2921">
        <v>5</v>
      </c>
      <c r="H2921" t="str">
        <f t="shared" si="49"/>
        <v>441105</v>
      </c>
      <c r="I2921" t="s">
        <v>2710</v>
      </c>
      <c r="J2921" t="s">
        <v>665</v>
      </c>
      <c r="K2921">
        <v>423</v>
      </c>
      <c r="L2921">
        <v>345170070</v>
      </c>
    </row>
    <row r="2922" spans="6:14" x14ac:dyDescent="0.2">
      <c r="F2922" s="3">
        <v>44279</v>
      </c>
      <c r="G2922">
        <v>0</v>
      </c>
      <c r="H2922" t="str">
        <f t="shared" si="49"/>
        <v>442790</v>
      </c>
      <c r="I2922" t="s">
        <v>2707</v>
      </c>
      <c r="J2922" t="s">
        <v>666</v>
      </c>
      <c r="K2922">
        <v>71</v>
      </c>
      <c r="L2922">
        <v>177828290</v>
      </c>
    </row>
    <row r="2923" spans="6:14" x14ac:dyDescent="0.2">
      <c r="F2923" s="3">
        <v>44279</v>
      </c>
      <c r="G2923">
        <v>1</v>
      </c>
      <c r="H2923" t="str">
        <f t="shared" si="49"/>
        <v>442791</v>
      </c>
      <c r="I2923" t="s">
        <v>2707</v>
      </c>
      <c r="J2923" t="s">
        <v>666</v>
      </c>
      <c r="K2923">
        <v>2057</v>
      </c>
      <c r="L2923">
        <v>1201989850</v>
      </c>
    </row>
    <row r="2924" spans="6:14" x14ac:dyDescent="0.2">
      <c r="F2924" s="3">
        <v>44279</v>
      </c>
      <c r="G2924">
        <v>2</v>
      </c>
      <c r="H2924" t="str">
        <f t="shared" si="49"/>
        <v>442792</v>
      </c>
      <c r="I2924" t="s">
        <v>2707</v>
      </c>
      <c r="J2924" t="s">
        <v>666</v>
      </c>
      <c r="K2924">
        <v>1068</v>
      </c>
      <c r="L2924">
        <v>808167175</v>
      </c>
      <c r="M2924">
        <v>5</v>
      </c>
      <c r="N2924">
        <v>41160050</v>
      </c>
    </row>
    <row r="2925" spans="6:14" x14ac:dyDescent="0.2">
      <c r="F2925" s="3">
        <v>44279</v>
      </c>
      <c r="G2925">
        <v>3</v>
      </c>
      <c r="H2925" t="str">
        <f t="shared" si="49"/>
        <v>442793</v>
      </c>
      <c r="I2925" t="s">
        <v>2707</v>
      </c>
      <c r="J2925" t="s">
        <v>666</v>
      </c>
      <c r="K2925">
        <v>1515</v>
      </c>
      <c r="L2925">
        <v>1638493900</v>
      </c>
      <c r="M2925">
        <v>2</v>
      </c>
      <c r="N2925">
        <v>5442000</v>
      </c>
    </row>
    <row r="2926" spans="6:14" x14ac:dyDescent="0.2">
      <c r="F2926" s="3">
        <v>44279</v>
      </c>
      <c r="G2926">
        <v>4</v>
      </c>
      <c r="H2926" t="str">
        <f t="shared" si="49"/>
        <v>442794</v>
      </c>
      <c r="I2926" t="s">
        <v>2707</v>
      </c>
      <c r="J2926" t="s">
        <v>666</v>
      </c>
      <c r="K2926">
        <v>1879</v>
      </c>
      <c r="L2926">
        <v>3322852250</v>
      </c>
      <c r="M2926">
        <v>32</v>
      </c>
      <c r="N2926">
        <v>113133475</v>
      </c>
    </row>
    <row r="2927" spans="6:14" x14ac:dyDescent="0.2">
      <c r="F2927" s="3">
        <v>44279</v>
      </c>
      <c r="G2927">
        <v>5</v>
      </c>
      <c r="H2927" t="str">
        <f t="shared" si="49"/>
        <v>442795</v>
      </c>
      <c r="I2927" t="s">
        <v>2707</v>
      </c>
      <c r="J2927" t="s">
        <v>666</v>
      </c>
      <c r="K2927">
        <v>2577</v>
      </c>
      <c r="L2927">
        <v>5761317240</v>
      </c>
      <c r="M2927">
        <v>132</v>
      </c>
      <c r="N2927">
        <v>745782875</v>
      </c>
    </row>
    <row r="2928" spans="6:14" x14ac:dyDescent="0.2">
      <c r="F2928" s="3">
        <v>44378</v>
      </c>
      <c r="G2928">
        <v>1</v>
      </c>
      <c r="H2928" t="str">
        <f t="shared" si="49"/>
        <v>443781</v>
      </c>
      <c r="I2928" t="s">
        <v>2707</v>
      </c>
      <c r="J2928" t="s">
        <v>667</v>
      </c>
      <c r="K2928">
        <v>628</v>
      </c>
      <c r="L2928">
        <v>135232723.5</v>
      </c>
    </row>
    <row r="2929" spans="6:14" x14ac:dyDescent="0.2">
      <c r="F2929" s="3">
        <v>44378</v>
      </c>
      <c r="G2929">
        <v>2</v>
      </c>
      <c r="H2929" t="str">
        <f t="shared" si="49"/>
        <v>443782</v>
      </c>
      <c r="I2929" t="s">
        <v>2707</v>
      </c>
      <c r="J2929" t="s">
        <v>667</v>
      </c>
      <c r="K2929">
        <v>578</v>
      </c>
      <c r="L2929">
        <v>724873500</v>
      </c>
    </row>
    <row r="2930" spans="6:14" x14ac:dyDescent="0.2">
      <c r="F2930" s="3">
        <v>44378</v>
      </c>
      <c r="G2930">
        <v>3</v>
      </c>
      <c r="H2930" t="str">
        <f t="shared" si="49"/>
        <v>443783</v>
      </c>
      <c r="I2930" t="s">
        <v>2707</v>
      </c>
      <c r="J2930" t="s">
        <v>667</v>
      </c>
      <c r="K2930">
        <v>706</v>
      </c>
      <c r="L2930">
        <v>601489190</v>
      </c>
    </row>
    <row r="2931" spans="6:14" x14ac:dyDescent="0.2">
      <c r="F2931" s="3">
        <v>44378</v>
      </c>
      <c r="G2931">
        <v>4</v>
      </c>
      <c r="H2931" t="str">
        <f t="shared" si="49"/>
        <v>443784</v>
      </c>
      <c r="I2931" t="s">
        <v>2707</v>
      </c>
      <c r="J2931" t="s">
        <v>667</v>
      </c>
      <c r="K2931">
        <v>721</v>
      </c>
      <c r="L2931">
        <v>754869950</v>
      </c>
      <c r="M2931">
        <v>3</v>
      </c>
      <c r="N2931">
        <v>1839700</v>
      </c>
    </row>
    <row r="2932" spans="6:14" x14ac:dyDescent="0.2">
      <c r="F2932" s="3">
        <v>44378</v>
      </c>
      <c r="G2932">
        <v>5</v>
      </c>
      <c r="H2932" t="str">
        <f t="shared" si="49"/>
        <v>443785</v>
      </c>
      <c r="I2932" t="s">
        <v>2707</v>
      </c>
      <c r="J2932" t="s">
        <v>667</v>
      </c>
      <c r="K2932">
        <v>785</v>
      </c>
      <c r="L2932">
        <v>1230847410</v>
      </c>
      <c r="M2932">
        <v>34</v>
      </c>
      <c r="N2932">
        <v>141068950</v>
      </c>
    </row>
    <row r="2933" spans="6:14" x14ac:dyDescent="0.2">
      <c r="F2933" s="3">
        <v>44420</v>
      </c>
      <c r="G2933">
        <v>0</v>
      </c>
      <c r="H2933" t="str">
        <f t="shared" si="49"/>
        <v>444200</v>
      </c>
      <c r="I2933" t="s">
        <v>2715</v>
      </c>
      <c r="J2933" t="s">
        <v>668</v>
      </c>
      <c r="K2933">
        <v>26</v>
      </c>
      <c r="L2933">
        <v>9053460</v>
      </c>
    </row>
    <row r="2934" spans="6:14" x14ac:dyDescent="0.2">
      <c r="F2934" s="3">
        <v>44420</v>
      </c>
      <c r="G2934">
        <v>1</v>
      </c>
      <c r="H2934" t="str">
        <f t="shared" si="49"/>
        <v>444201</v>
      </c>
      <c r="I2934" t="s">
        <v>2715</v>
      </c>
      <c r="J2934" t="s">
        <v>668</v>
      </c>
      <c r="K2934">
        <v>51</v>
      </c>
      <c r="L2934">
        <v>36805420</v>
      </c>
    </row>
    <row r="2935" spans="6:14" x14ac:dyDescent="0.2">
      <c r="F2935" s="3">
        <v>44420</v>
      </c>
      <c r="G2935">
        <v>2</v>
      </c>
      <c r="H2935" t="str">
        <f t="shared" si="49"/>
        <v>444202</v>
      </c>
      <c r="I2935" t="s">
        <v>2715</v>
      </c>
      <c r="J2935" t="s">
        <v>668</v>
      </c>
      <c r="K2935">
        <v>45</v>
      </c>
      <c r="L2935">
        <v>40145440</v>
      </c>
    </row>
    <row r="2936" spans="6:14" x14ac:dyDescent="0.2">
      <c r="F2936" s="3">
        <v>44420</v>
      </c>
      <c r="G2936">
        <v>3</v>
      </c>
      <c r="H2936" t="str">
        <f t="shared" si="49"/>
        <v>444203</v>
      </c>
      <c r="I2936" t="s">
        <v>2715</v>
      </c>
      <c r="J2936" t="s">
        <v>668</v>
      </c>
      <c r="K2936">
        <v>63</v>
      </c>
      <c r="L2936">
        <v>28731640</v>
      </c>
    </row>
    <row r="2937" spans="6:14" x14ac:dyDescent="0.2">
      <c r="F2937" s="3">
        <v>44420</v>
      </c>
      <c r="G2937">
        <v>4</v>
      </c>
      <c r="H2937" t="str">
        <f t="shared" si="49"/>
        <v>444204</v>
      </c>
      <c r="I2937" t="s">
        <v>2715</v>
      </c>
      <c r="J2937" t="s">
        <v>668</v>
      </c>
      <c r="K2937">
        <v>81</v>
      </c>
      <c r="L2937">
        <v>59482450</v>
      </c>
      <c r="M2937">
        <v>1</v>
      </c>
      <c r="N2937">
        <v>2593640</v>
      </c>
    </row>
    <row r="2938" spans="6:14" x14ac:dyDescent="0.2">
      <c r="F2938" s="3">
        <v>44420</v>
      </c>
      <c r="G2938">
        <v>5</v>
      </c>
      <c r="H2938" t="str">
        <f t="shared" si="49"/>
        <v>444205</v>
      </c>
      <c r="I2938" t="s">
        <v>2715</v>
      </c>
      <c r="J2938" t="s">
        <v>668</v>
      </c>
      <c r="K2938">
        <v>68</v>
      </c>
      <c r="L2938">
        <v>67423980</v>
      </c>
      <c r="M2938">
        <v>1</v>
      </c>
      <c r="N2938">
        <v>2067940</v>
      </c>
    </row>
    <row r="2939" spans="6:14" x14ac:dyDescent="0.2">
      <c r="F2939" s="3">
        <v>44430</v>
      </c>
      <c r="G2939">
        <v>0</v>
      </c>
      <c r="H2939" t="str">
        <f t="shared" si="49"/>
        <v>444300</v>
      </c>
      <c r="I2939" t="s">
        <v>2719</v>
      </c>
      <c r="J2939" t="s">
        <v>669</v>
      </c>
      <c r="K2939">
        <v>577</v>
      </c>
      <c r="L2939">
        <v>584136300</v>
      </c>
      <c r="M2939">
        <v>1</v>
      </c>
      <c r="N2939">
        <v>72289760</v>
      </c>
    </row>
    <row r="2940" spans="6:14" x14ac:dyDescent="0.2">
      <c r="F2940" s="3">
        <v>44430</v>
      </c>
      <c r="G2940">
        <v>1</v>
      </c>
      <c r="H2940" t="str">
        <f t="shared" si="49"/>
        <v>444301</v>
      </c>
      <c r="I2940" t="s">
        <v>2719</v>
      </c>
      <c r="J2940" t="s">
        <v>669</v>
      </c>
      <c r="K2940">
        <v>2709</v>
      </c>
      <c r="L2940">
        <v>3499807640</v>
      </c>
      <c r="M2940">
        <v>6</v>
      </c>
      <c r="N2940">
        <v>215382880</v>
      </c>
    </row>
    <row r="2941" spans="6:14" x14ac:dyDescent="0.2">
      <c r="F2941" s="3">
        <v>44430</v>
      </c>
      <c r="G2941">
        <v>2</v>
      </c>
      <c r="H2941" t="str">
        <f t="shared" si="49"/>
        <v>444302</v>
      </c>
      <c r="I2941" t="s">
        <v>2719</v>
      </c>
      <c r="J2941" t="s">
        <v>669</v>
      </c>
      <c r="K2941">
        <v>5100</v>
      </c>
      <c r="L2941">
        <v>18293751550</v>
      </c>
      <c r="M2941">
        <v>1</v>
      </c>
      <c r="N2941">
        <v>49187360</v>
      </c>
    </row>
    <row r="2942" spans="6:14" x14ac:dyDescent="0.2">
      <c r="F2942" s="3">
        <v>44430</v>
      </c>
      <c r="G2942">
        <v>3</v>
      </c>
      <c r="H2942" t="str">
        <f t="shared" si="49"/>
        <v>444303</v>
      </c>
      <c r="I2942" t="s">
        <v>2719</v>
      </c>
      <c r="J2942" t="s">
        <v>669</v>
      </c>
      <c r="K2942">
        <v>6948</v>
      </c>
      <c r="L2942">
        <v>8861645795</v>
      </c>
      <c r="M2942">
        <v>2</v>
      </c>
      <c r="N2942">
        <v>9448640</v>
      </c>
    </row>
    <row r="2943" spans="6:14" x14ac:dyDescent="0.2">
      <c r="F2943" s="3">
        <v>44430</v>
      </c>
      <c r="G2943">
        <v>4</v>
      </c>
      <c r="H2943" t="str">
        <f t="shared" si="49"/>
        <v>444304</v>
      </c>
      <c r="I2943" t="s">
        <v>2719</v>
      </c>
      <c r="J2943" t="s">
        <v>669</v>
      </c>
      <c r="K2943">
        <v>4716</v>
      </c>
      <c r="L2943">
        <v>10608813935</v>
      </c>
      <c r="M2943">
        <v>4</v>
      </c>
      <c r="N2943">
        <v>179564640</v>
      </c>
    </row>
    <row r="2944" spans="6:14" x14ac:dyDescent="0.2">
      <c r="F2944" s="3">
        <v>44430</v>
      </c>
      <c r="G2944">
        <v>5</v>
      </c>
      <c r="H2944" t="str">
        <f t="shared" si="49"/>
        <v>444305</v>
      </c>
      <c r="I2944" t="s">
        <v>2719</v>
      </c>
      <c r="J2944" t="s">
        <v>669</v>
      </c>
      <c r="K2944">
        <v>5362</v>
      </c>
      <c r="L2944">
        <v>46761499875</v>
      </c>
      <c r="M2944">
        <v>638</v>
      </c>
      <c r="N2944">
        <v>8915868160</v>
      </c>
    </row>
    <row r="2945" spans="6:14" x14ac:dyDescent="0.2">
      <c r="F2945" s="3">
        <v>44560</v>
      </c>
      <c r="G2945">
        <v>0</v>
      </c>
      <c r="H2945" t="str">
        <f t="shared" si="49"/>
        <v>445600</v>
      </c>
      <c r="I2945" t="s">
        <v>2708</v>
      </c>
      <c r="J2945" t="s">
        <v>670</v>
      </c>
      <c r="K2945">
        <v>224</v>
      </c>
      <c r="L2945">
        <v>83446080</v>
      </c>
      <c r="M2945">
        <v>2</v>
      </c>
      <c r="N2945">
        <v>1996960</v>
      </c>
    </row>
    <row r="2946" spans="6:14" x14ac:dyDescent="0.2">
      <c r="F2946" s="3">
        <v>44560</v>
      </c>
      <c r="G2946">
        <v>1</v>
      </c>
      <c r="H2946" t="str">
        <f t="shared" si="49"/>
        <v>445601</v>
      </c>
      <c r="I2946" t="s">
        <v>2708</v>
      </c>
      <c r="J2946" t="s">
        <v>670</v>
      </c>
      <c r="K2946">
        <v>238</v>
      </c>
      <c r="L2946">
        <v>89170270</v>
      </c>
      <c r="M2946">
        <v>1</v>
      </c>
      <c r="N2946">
        <v>5606960</v>
      </c>
    </row>
    <row r="2947" spans="6:14" x14ac:dyDescent="0.2">
      <c r="F2947" s="3">
        <v>44560</v>
      </c>
      <c r="G2947">
        <v>2</v>
      </c>
      <c r="H2947" t="str">
        <f t="shared" ref="H2947:H3010" si="50">F2947&amp;G2947</f>
        <v>445602</v>
      </c>
      <c r="I2947" t="s">
        <v>2708</v>
      </c>
      <c r="J2947" t="s">
        <v>670</v>
      </c>
      <c r="K2947">
        <v>405</v>
      </c>
      <c r="L2947">
        <v>99699640</v>
      </c>
    </row>
    <row r="2948" spans="6:14" x14ac:dyDescent="0.2">
      <c r="F2948" s="3">
        <v>44560</v>
      </c>
      <c r="G2948">
        <v>3</v>
      </c>
      <c r="H2948" t="str">
        <f t="shared" si="50"/>
        <v>445603</v>
      </c>
      <c r="I2948" t="s">
        <v>2708</v>
      </c>
      <c r="J2948" t="s">
        <v>670</v>
      </c>
      <c r="K2948">
        <v>451</v>
      </c>
      <c r="L2948">
        <v>124652130</v>
      </c>
    </row>
    <row r="2949" spans="6:14" x14ac:dyDescent="0.2">
      <c r="F2949" s="3">
        <v>44560</v>
      </c>
      <c r="G2949">
        <v>4</v>
      </c>
      <c r="H2949" t="str">
        <f t="shared" si="50"/>
        <v>445604</v>
      </c>
      <c r="I2949" t="s">
        <v>2708</v>
      </c>
      <c r="J2949" t="s">
        <v>670</v>
      </c>
      <c r="K2949">
        <v>496</v>
      </c>
      <c r="L2949">
        <v>394512530</v>
      </c>
      <c r="M2949">
        <v>3</v>
      </c>
      <c r="N2949">
        <v>20252880</v>
      </c>
    </row>
    <row r="2950" spans="6:14" x14ac:dyDescent="0.2">
      <c r="F2950" s="3">
        <v>44560</v>
      </c>
      <c r="G2950">
        <v>5</v>
      </c>
      <c r="H2950" t="str">
        <f t="shared" si="50"/>
        <v>445605</v>
      </c>
      <c r="I2950" t="s">
        <v>2708</v>
      </c>
      <c r="J2950" t="s">
        <v>670</v>
      </c>
      <c r="K2950">
        <v>414</v>
      </c>
      <c r="L2950">
        <v>434575010</v>
      </c>
      <c r="M2950">
        <v>50</v>
      </c>
      <c r="N2950">
        <v>150127040</v>
      </c>
    </row>
    <row r="2951" spans="6:14" x14ac:dyDescent="0.2">
      <c r="F2951" s="3">
        <v>44650</v>
      </c>
      <c r="G2951">
        <v>0</v>
      </c>
      <c r="H2951" t="str">
        <f t="shared" si="50"/>
        <v>446500</v>
      </c>
      <c r="I2951" t="s">
        <v>2714</v>
      </c>
      <c r="J2951" t="s">
        <v>671</v>
      </c>
      <c r="K2951">
        <v>121</v>
      </c>
      <c r="L2951">
        <v>79430602</v>
      </c>
    </row>
    <row r="2952" spans="6:14" x14ac:dyDescent="0.2">
      <c r="F2952" s="3">
        <v>44650</v>
      </c>
      <c r="G2952">
        <v>1</v>
      </c>
      <c r="H2952" t="str">
        <f t="shared" si="50"/>
        <v>446501</v>
      </c>
      <c r="I2952" t="s">
        <v>2714</v>
      </c>
      <c r="J2952" t="s">
        <v>671</v>
      </c>
      <c r="K2952">
        <v>1027</v>
      </c>
      <c r="L2952">
        <v>427156776</v>
      </c>
    </row>
    <row r="2953" spans="6:14" x14ac:dyDescent="0.2">
      <c r="F2953" s="3">
        <v>44650</v>
      </c>
      <c r="G2953">
        <v>2</v>
      </c>
      <c r="H2953" t="str">
        <f t="shared" si="50"/>
        <v>446502</v>
      </c>
      <c r="I2953" t="s">
        <v>2714</v>
      </c>
      <c r="J2953" t="s">
        <v>671</v>
      </c>
      <c r="K2953">
        <v>1364</v>
      </c>
      <c r="L2953">
        <v>955525137</v>
      </c>
      <c r="M2953">
        <v>1</v>
      </c>
      <c r="N2953">
        <v>7565760</v>
      </c>
    </row>
    <row r="2954" spans="6:14" x14ac:dyDescent="0.2">
      <c r="F2954" s="3">
        <v>44650</v>
      </c>
      <c r="G2954">
        <v>3</v>
      </c>
      <c r="H2954" t="str">
        <f t="shared" si="50"/>
        <v>446503</v>
      </c>
      <c r="I2954" t="s">
        <v>2714</v>
      </c>
      <c r="J2954" t="s">
        <v>671</v>
      </c>
      <c r="K2954">
        <v>1507</v>
      </c>
      <c r="L2954">
        <v>2146288047</v>
      </c>
      <c r="M2954">
        <v>1</v>
      </c>
      <c r="N2954">
        <v>12684060</v>
      </c>
    </row>
    <row r="2955" spans="6:14" x14ac:dyDescent="0.2">
      <c r="F2955" s="3">
        <v>44650</v>
      </c>
      <c r="G2955">
        <v>4</v>
      </c>
      <c r="H2955" t="str">
        <f t="shared" si="50"/>
        <v>446504</v>
      </c>
      <c r="I2955" t="s">
        <v>2714</v>
      </c>
      <c r="J2955" t="s">
        <v>671</v>
      </c>
      <c r="K2955">
        <v>2157</v>
      </c>
      <c r="L2955">
        <v>4301807138</v>
      </c>
      <c r="M2955">
        <v>4</v>
      </c>
      <c r="N2955">
        <v>118531214</v>
      </c>
    </row>
    <row r="2956" spans="6:14" x14ac:dyDescent="0.2">
      <c r="F2956" s="3">
        <v>44650</v>
      </c>
      <c r="G2956">
        <v>5</v>
      </c>
      <c r="H2956" t="str">
        <f t="shared" si="50"/>
        <v>446505</v>
      </c>
      <c r="I2956" t="s">
        <v>2714</v>
      </c>
      <c r="J2956" t="s">
        <v>671</v>
      </c>
      <c r="K2956">
        <v>2453</v>
      </c>
      <c r="L2956">
        <v>8435090909</v>
      </c>
      <c r="M2956">
        <v>125</v>
      </c>
      <c r="N2956">
        <v>338511488</v>
      </c>
    </row>
    <row r="2957" spans="6:14" x14ac:dyDescent="0.2">
      <c r="F2957" s="3">
        <v>44847</v>
      </c>
      <c r="G2957">
        <v>0</v>
      </c>
      <c r="H2957" t="str">
        <f t="shared" si="50"/>
        <v>448470</v>
      </c>
      <c r="I2957" t="s">
        <v>2710</v>
      </c>
      <c r="J2957" t="s">
        <v>672</v>
      </c>
      <c r="K2957">
        <v>11</v>
      </c>
      <c r="L2957">
        <v>12978360</v>
      </c>
    </row>
    <row r="2958" spans="6:14" x14ac:dyDescent="0.2">
      <c r="F2958" s="3">
        <v>44847</v>
      </c>
      <c r="G2958">
        <v>1</v>
      </c>
      <c r="H2958" t="str">
        <f t="shared" si="50"/>
        <v>448471</v>
      </c>
      <c r="I2958" t="s">
        <v>2710</v>
      </c>
      <c r="J2958" t="s">
        <v>672</v>
      </c>
      <c r="K2958">
        <v>132</v>
      </c>
      <c r="L2958">
        <v>342374890</v>
      </c>
    </row>
    <row r="2959" spans="6:14" x14ac:dyDescent="0.2">
      <c r="F2959" s="3">
        <v>44847</v>
      </c>
      <c r="G2959">
        <v>2</v>
      </c>
      <c r="H2959" t="str">
        <f t="shared" si="50"/>
        <v>448472</v>
      </c>
      <c r="I2959" t="s">
        <v>2710</v>
      </c>
      <c r="J2959" t="s">
        <v>672</v>
      </c>
      <c r="K2959">
        <v>82</v>
      </c>
      <c r="L2959">
        <v>5865860</v>
      </c>
    </row>
    <row r="2960" spans="6:14" x14ac:dyDescent="0.2">
      <c r="F2960" s="3">
        <v>44847</v>
      </c>
      <c r="G2960">
        <v>3</v>
      </c>
      <c r="H2960" t="str">
        <f t="shared" si="50"/>
        <v>448473</v>
      </c>
      <c r="I2960" t="s">
        <v>2710</v>
      </c>
      <c r="J2960" t="s">
        <v>672</v>
      </c>
      <c r="K2960">
        <v>412</v>
      </c>
      <c r="L2960">
        <v>95547250</v>
      </c>
      <c r="M2960">
        <v>1</v>
      </c>
      <c r="N2960">
        <v>1028880</v>
      </c>
    </row>
    <row r="2961" spans="6:14" x14ac:dyDescent="0.2">
      <c r="F2961" s="3">
        <v>44847</v>
      </c>
      <c r="G2961">
        <v>4</v>
      </c>
      <c r="H2961" t="str">
        <f t="shared" si="50"/>
        <v>448474</v>
      </c>
      <c r="I2961" t="s">
        <v>2710</v>
      </c>
      <c r="J2961" t="s">
        <v>672</v>
      </c>
      <c r="K2961">
        <v>464</v>
      </c>
      <c r="L2961">
        <v>215827130</v>
      </c>
    </row>
    <row r="2962" spans="6:14" x14ac:dyDescent="0.2">
      <c r="F2962" s="3">
        <v>44847</v>
      </c>
      <c r="G2962">
        <v>5</v>
      </c>
      <c r="H2962" t="str">
        <f t="shared" si="50"/>
        <v>448475</v>
      </c>
      <c r="I2962" t="s">
        <v>2710</v>
      </c>
      <c r="J2962" t="s">
        <v>672</v>
      </c>
      <c r="K2962">
        <v>836</v>
      </c>
      <c r="L2962">
        <v>818465100</v>
      </c>
    </row>
    <row r="2963" spans="6:14" x14ac:dyDescent="0.2">
      <c r="F2963" s="3">
        <v>44855</v>
      </c>
      <c r="G2963">
        <v>0</v>
      </c>
      <c r="H2963" t="str">
        <f t="shared" si="50"/>
        <v>448550</v>
      </c>
      <c r="I2963" t="s">
        <v>2708</v>
      </c>
      <c r="J2963" t="s">
        <v>673</v>
      </c>
      <c r="K2963">
        <v>14</v>
      </c>
      <c r="L2963">
        <v>290600</v>
      </c>
    </row>
    <row r="2964" spans="6:14" x14ac:dyDescent="0.2">
      <c r="F2964" s="3">
        <v>44855</v>
      </c>
      <c r="G2964">
        <v>1</v>
      </c>
      <c r="H2964" t="str">
        <f t="shared" si="50"/>
        <v>448551</v>
      </c>
      <c r="I2964" t="s">
        <v>2708</v>
      </c>
      <c r="J2964" t="s">
        <v>673</v>
      </c>
      <c r="K2964">
        <v>276</v>
      </c>
      <c r="L2964">
        <v>55749940</v>
      </c>
    </row>
    <row r="2965" spans="6:14" x14ac:dyDescent="0.2">
      <c r="F2965" s="3">
        <v>44855</v>
      </c>
      <c r="G2965">
        <v>2</v>
      </c>
      <c r="H2965" t="str">
        <f t="shared" si="50"/>
        <v>448552</v>
      </c>
      <c r="I2965" t="s">
        <v>2708</v>
      </c>
      <c r="J2965" t="s">
        <v>673</v>
      </c>
      <c r="K2965">
        <v>355</v>
      </c>
      <c r="L2965">
        <v>94833820</v>
      </c>
    </row>
    <row r="2966" spans="6:14" x14ac:dyDescent="0.2">
      <c r="F2966" s="3">
        <v>44855</v>
      </c>
      <c r="G2966">
        <v>3</v>
      </c>
      <c r="H2966" t="str">
        <f t="shared" si="50"/>
        <v>448553</v>
      </c>
      <c r="I2966" t="s">
        <v>2708</v>
      </c>
      <c r="J2966" t="s">
        <v>673</v>
      </c>
      <c r="K2966">
        <v>480</v>
      </c>
      <c r="L2966">
        <v>164047140</v>
      </c>
    </row>
    <row r="2967" spans="6:14" x14ac:dyDescent="0.2">
      <c r="F2967" s="3">
        <v>44855</v>
      </c>
      <c r="G2967">
        <v>4</v>
      </c>
      <c r="H2967" t="str">
        <f t="shared" si="50"/>
        <v>448554</v>
      </c>
      <c r="I2967" t="s">
        <v>2708</v>
      </c>
      <c r="J2967" t="s">
        <v>673</v>
      </c>
      <c r="K2967">
        <v>592</v>
      </c>
      <c r="L2967">
        <v>255135510</v>
      </c>
      <c r="M2967">
        <v>1</v>
      </c>
      <c r="N2967">
        <v>520880</v>
      </c>
    </row>
    <row r="2968" spans="6:14" x14ac:dyDescent="0.2">
      <c r="F2968" s="3">
        <v>44855</v>
      </c>
      <c r="G2968">
        <v>5</v>
      </c>
      <c r="H2968" t="str">
        <f t="shared" si="50"/>
        <v>448555</v>
      </c>
      <c r="I2968" t="s">
        <v>2708</v>
      </c>
      <c r="J2968" t="s">
        <v>673</v>
      </c>
      <c r="K2968">
        <v>752</v>
      </c>
      <c r="L2968">
        <v>609625990</v>
      </c>
      <c r="M2968">
        <v>2</v>
      </c>
      <c r="N2968">
        <v>332880</v>
      </c>
    </row>
    <row r="2969" spans="6:14" x14ac:dyDescent="0.2">
      <c r="F2969" s="3">
        <v>44874</v>
      </c>
      <c r="G2969">
        <v>0</v>
      </c>
      <c r="H2969" t="str">
        <f t="shared" si="50"/>
        <v>448740</v>
      </c>
      <c r="I2969" t="s">
        <v>2708</v>
      </c>
      <c r="J2969" t="s">
        <v>674</v>
      </c>
      <c r="K2969">
        <v>391</v>
      </c>
      <c r="L2969">
        <v>221459640</v>
      </c>
      <c r="M2969">
        <v>1</v>
      </c>
      <c r="N2969">
        <v>254480</v>
      </c>
    </row>
    <row r="2970" spans="6:14" x14ac:dyDescent="0.2">
      <c r="F2970" s="3">
        <v>44874</v>
      </c>
      <c r="G2970">
        <v>1</v>
      </c>
      <c r="H2970" t="str">
        <f t="shared" si="50"/>
        <v>448741</v>
      </c>
      <c r="I2970" t="s">
        <v>2708</v>
      </c>
      <c r="J2970" t="s">
        <v>674</v>
      </c>
      <c r="K2970">
        <v>1022</v>
      </c>
      <c r="L2970">
        <v>100247130</v>
      </c>
    </row>
    <row r="2971" spans="6:14" x14ac:dyDescent="0.2">
      <c r="F2971" s="3">
        <v>44874</v>
      </c>
      <c r="G2971">
        <v>2</v>
      </c>
      <c r="H2971" t="str">
        <f t="shared" si="50"/>
        <v>448742</v>
      </c>
      <c r="I2971" t="s">
        <v>2708</v>
      </c>
      <c r="J2971" t="s">
        <v>674</v>
      </c>
      <c r="K2971">
        <v>592</v>
      </c>
      <c r="L2971">
        <v>138257370</v>
      </c>
    </row>
    <row r="2972" spans="6:14" x14ac:dyDescent="0.2">
      <c r="F2972" s="3">
        <v>44874</v>
      </c>
      <c r="G2972">
        <v>3</v>
      </c>
      <c r="H2972" t="str">
        <f t="shared" si="50"/>
        <v>448743</v>
      </c>
      <c r="I2972" t="s">
        <v>2708</v>
      </c>
      <c r="J2972" t="s">
        <v>674</v>
      </c>
      <c r="K2972">
        <v>980</v>
      </c>
      <c r="L2972">
        <v>394847630</v>
      </c>
    </row>
    <row r="2973" spans="6:14" x14ac:dyDescent="0.2">
      <c r="F2973" s="3">
        <v>44874</v>
      </c>
      <c r="G2973">
        <v>4</v>
      </c>
      <c r="H2973" t="str">
        <f t="shared" si="50"/>
        <v>448744</v>
      </c>
      <c r="I2973" t="s">
        <v>2708</v>
      </c>
      <c r="J2973" t="s">
        <v>674</v>
      </c>
      <c r="K2973">
        <v>990</v>
      </c>
      <c r="L2973">
        <v>788896500</v>
      </c>
      <c r="M2973">
        <v>2</v>
      </c>
      <c r="N2973">
        <v>1662880</v>
      </c>
    </row>
    <row r="2974" spans="6:14" x14ac:dyDescent="0.2">
      <c r="F2974" s="3">
        <v>44874</v>
      </c>
      <c r="G2974">
        <v>5</v>
      </c>
      <c r="H2974" t="str">
        <f t="shared" si="50"/>
        <v>448745</v>
      </c>
      <c r="I2974" t="s">
        <v>2708</v>
      </c>
      <c r="J2974" t="s">
        <v>674</v>
      </c>
      <c r="K2974">
        <v>1670</v>
      </c>
      <c r="L2974">
        <v>1970698950</v>
      </c>
      <c r="M2974">
        <v>8</v>
      </c>
      <c r="N2974">
        <v>20607280</v>
      </c>
    </row>
    <row r="2975" spans="6:14" x14ac:dyDescent="0.2">
      <c r="F2975" s="3">
        <v>47001</v>
      </c>
      <c r="G2975">
        <v>0</v>
      </c>
      <c r="H2975" t="str">
        <f t="shared" si="50"/>
        <v>470010</v>
      </c>
      <c r="I2975" t="s">
        <v>2716</v>
      </c>
      <c r="J2975" t="s">
        <v>675</v>
      </c>
      <c r="K2975">
        <v>2524</v>
      </c>
      <c r="L2975">
        <v>35138876132</v>
      </c>
      <c r="M2975">
        <v>112</v>
      </c>
      <c r="N2975">
        <v>1597517100</v>
      </c>
    </row>
    <row r="2976" spans="6:14" x14ac:dyDescent="0.2">
      <c r="F2976" s="3">
        <v>47001</v>
      </c>
      <c r="G2976">
        <v>1</v>
      </c>
      <c r="H2976" t="str">
        <f t="shared" si="50"/>
        <v>470011</v>
      </c>
      <c r="I2976" t="s">
        <v>2716</v>
      </c>
      <c r="J2976" t="s">
        <v>675</v>
      </c>
      <c r="K2976">
        <v>12669</v>
      </c>
      <c r="L2976">
        <v>22949660575</v>
      </c>
      <c r="M2976">
        <v>31</v>
      </c>
      <c r="N2976">
        <v>32819964890</v>
      </c>
    </row>
    <row r="2977" spans="6:14" x14ac:dyDescent="0.2">
      <c r="F2977" s="3">
        <v>47001</v>
      </c>
      <c r="G2977">
        <v>2</v>
      </c>
      <c r="H2977" t="str">
        <f t="shared" si="50"/>
        <v>470012</v>
      </c>
      <c r="I2977" t="s">
        <v>2716</v>
      </c>
      <c r="J2977" t="s">
        <v>675</v>
      </c>
      <c r="K2977">
        <v>23089</v>
      </c>
      <c r="L2977">
        <v>33773494680</v>
      </c>
      <c r="M2977">
        <v>140</v>
      </c>
      <c r="N2977">
        <v>3231891570</v>
      </c>
    </row>
    <row r="2978" spans="6:14" x14ac:dyDescent="0.2">
      <c r="F2978" s="3">
        <v>47001</v>
      </c>
      <c r="G2978">
        <v>3</v>
      </c>
      <c r="H2978" t="str">
        <f t="shared" si="50"/>
        <v>470013</v>
      </c>
      <c r="I2978" t="s">
        <v>2716</v>
      </c>
      <c r="J2978" t="s">
        <v>675</v>
      </c>
      <c r="K2978">
        <v>25189</v>
      </c>
      <c r="L2978">
        <v>61591104559</v>
      </c>
      <c r="M2978">
        <v>228</v>
      </c>
      <c r="N2978">
        <v>5412993880</v>
      </c>
    </row>
    <row r="2979" spans="6:14" x14ac:dyDescent="0.2">
      <c r="F2979" s="3">
        <v>47001</v>
      </c>
      <c r="G2979">
        <v>4</v>
      </c>
      <c r="H2979" t="str">
        <f t="shared" si="50"/>
        <v>470014</v>
      </c>
      <c r="I2979" t="s">
        <v>2716</v>
      </c>
      <c r="J2979" t="s">
        <v>675</v>
      </c>
      <c r="K2979">
        <v>28100</v>
      </c>
      <c r="L2979">
        <v>93046946311</v>
      </c>
      <c r="M2979">
        <v>422</v>
      </c>
      <c r="N2979">
        <v>9159198620</v>
      </c>
    </row>
    <row r="2980" spans="6:14" x14ac:dyDescent="0.2">
      <c r="F2980" s="3">
        <v>47001</v>
      </c>
      <c r="G2980">
        <v>5</v>
      </c>
      <c r="H2980" t="str">
        <f t="shared" si="50"/>
        <v>470015</v>
      </c>
      <c r="I2980" t="s">
        <v>2716</v>
      </c>
      <c r="J2980" t="s">
        <v>675</v>
      </c>
      <c r="K2980">
        <v>45491</v>
      </c>
      <c r="L2980">
        <v>311878746131</v>
      </c>
      <c r="M2980">
        <v>7524</v>
      </c>
      <c r="N2980">
        <v>125817194400</v>
      </c>
    </row>
    <row r="2981" spans="6:14" x14ac:dyDescent="0.2">
      <c r="F2981" s="3">
        <v>47030</v>
      </c>
      <c r="G2981">
        <v>0</v>
      </c>
      <c r="H2981" t="str">
        <f t="shared" si="50"/>
        <v>470300</v>
      </c>
      <c r="I2981" t="s">
        <v>2710</v>
      </c>
      <c r="J2981" t="s">
        <v>676</v>
      </c>
      <c r="K2981">
        <v>127</v>
      </c>
      <c r="L2981">
        <v>51544200</v>
      </c>
    </row>
    <row r="2982" spans="6:14" x14ac:dyDescent="0.2">
      <c r="F2982" s="3">
        <v>47030</v>
      </c>
      <c r="G2982">
        <v>1</v>
      </c>
      <c r="H2982" t="str">
        <f t="shared" si="50"/>
        <v>470301</v>
      </c>
      <c r="I2982" t="s">
        <v>2710</v>
      </c>
      <c r="J2982" t="s">
        <v>676</v>
      </c>
      <c r="K2982">
        <v>147</v>
      </c>
      <c r="L2982">
        <v>4297590</v>
      </c>
    </row>
    <row r="2983" spans="6:14" x14ac:dyDescent="0.2">
      <c r="F2983" s="3">
        <v>47030</v>
      </c>
      <c r="G2983">
        <v>2</v>
      </c>
      <c r="H2983" t="str">
        <f t="shared" si="50"/>
        <v>470302</v>
      </c>
      <c r="I2983" t="s">
        <v>2710</v>
      </c>
      <c r="J2983" t="s">
        <v>676</v>
      </c>
      <c r="K2983">
        <v>317</v>
      </c>
      <c r="L2983">
        <v>18099680</v>
      </c>
    </row>
    <row r="2984" spans="6:14" x14ac:dyDescent="0.2">
      <c r="F2984" s="3">
        <v>47030</v>
      </c>
      <c r="G2984">
        <v>3</v>
      </c>
      <c r="H2984" t="str">
        <f t="shared" si="50"/>
        <v>470303</v>
      </c>
      <c r="I2984" t="s">
        <v>2710</v>
      </c>
      <c r="J2984" t="s">
        <v>676</v>
      </c>
      <c r="K2984">
        <v>326</v>
      </c>
      <c r="L2984">
        <v>24324610</v>
      </c>
      <c r="M2984">
        <v>2</v>
      </c>
      <c r="N2984">
        <v>1252640</v>
      </c>
    </row>
    <row r="2985" spans="6:14" x14ac:dyDescent="0.2">
      <c r="F2985" s="3">
        <v>47030</v>
      </c>
      <c r="G2985">
        <v>4</v>
      </c>
      <c r="H2985" t="str">
        <f t="shared" si="50"/>
        <v>470304</v>
      </c>
      <c r="I2985" t="s">
        <v>2710</v>
      </c>
      <c r="J2985" t="s">
        <v>676</v>
      </c>
      <c r="K2985">
        <v>309</v>
      </c>
      <c r="L2985">
        <v>35688780</v>
      </c>
    </row>
    <row r="2986" spans="6:14" x14ac:dyDescent="0.2">
      <c r="F2986" s="3">
        <v>47030</v>
      </c>
      <c r="G2986">
        <v>5</v>
      </c>
      <c r="H2986" t="str">
        <f t="shared" si="50"/>
        <v>470305</v>
      </c>
      <c r="I2986" t="s">
        <v>2710</v>
      </c>
      <c r="J2986" t="s">
        <v>676</v>
      </c>
      <c r="K2986">
        <v>284</v>
      </c>
      <c r="L2986">
        <v>48368070</v>
      </c>
      <c r="M2986">
        <v>12</v>
      </c>
      <c r="N2986">
        <v>7690640</v>
      </c>
    </row>
    <row r="2987" spans="6:14" x14ac:dyDescent="0.2">
      <c r="F2987" s="3">
        <v>47053</v>
      </c>
      <c r="G2987">
        <v>0</v>
      </c>
      <c r="H2987" t="str">
        <f t="shared" si="50"/>
        <v>470530</v>
      </c>
      <c r="I2987" t="s">
        <v>2708</v>
      </c>
      <c r="J2987" t="s">
        <v>677</v>
      </c>
      <c r="K2987">
        <v>66</v>
      </c>
      <c r="L2987">
        <v>84706480</v>
      </c>
    </row>
    <row r="2988" spans="6:14" x14ac:dyDescent="0.2">
      <c r="F2988" s="3">
        <v>47053</v>
      </c>
      <c r="G2988">
        <v>1</v>
      </c>
      <c r="H2988" t="str">
        <f t="shared" si="50"/>
        <v>470531</v>
      </c>
      <c r="I2988" t="s">
        <v>2708</v>
      </c>
      <c r="J2988" t="s">
        <v>677</v>
      </c>
      <c r="K2988">
        <v>1481</v>
      </c>
      <c r="L2988">
        <v>168207890</v>
      </c>
    </row>
    <row r="2989" spans="6:14" x14ac:dyDescent="0.2">
      <c r="F2989" s="3">
        <v>47053</v>
      </c>
      <c r="G2989">
        <v>2</v>
      </c>
      <c r="H2989" t="str">
        <f t="shared" si="50"/>
        <v>470532</v>
      </c>
      <c r="I2989" t="s">
        <v>2708</v>
      </c>
      <c r="J2989" t="s">
        <v>677</v>
      </c>
      <c r="K2989">
        <v>958</v>
      </c>
      <c r="L2989">
        <v>129405090</v>
      </c>
      <c r="M2989">
        <v>1</v>
      </c>
      <c r="N2989">
        <v>1069760</v>
      </c>
    </row>
    <row r="2990" spans="6:14" x14ac:dyDescent="0.2">
      <c r="F2990" s="3">
        <v>47053</v>
      </c>
      <c r="G2990">
        <v>3</v>
      </c>
      <c r="H2990" t="str">
        <f t="shared" si="50"/>
        <v>470533</v>
      </c>
      <c r="I2990" t="s">
        <v>2708</v>
      </c>
      <c r="J2990" t="s">
        <v>677</v>
      </c>
      <c r="K2990">
        <v>836</v>
      </c>
      <c r="L2990">
        <v>149850760</v>
      </c>
      <c r="M2990">
        <v>2</v>
      </c>
      <c r="N2990">
        <v>7840160</v>
      </c>
    </row>
    <row r="2991" spans="6:14" x14ac:dyDescent="0.2">
      <c r="F2991" s="3">
        <v>47053</v>
      </c>
      <c r="G2991">
        <v>4</v>
      </c>
      <c r="H2991" t="str">
        <f t="shared" si="50"/>
        <v>470534</v>
      </c>
      <c r="I2991" t="s">
        <v>2708</v>
      </c>
      <c r="J2991" t="s">
        <v>677</v>
      </c>
      <c r="K2991">
        <v>1021</v>
      </c>
      <c r="L2991">
        <v>301218650</v>
      </c>
      <c r="M2991">
        <v>1</v>
      </c>
      <c r="N2991">
        <v>1448240</v>
      </c>
    </row>
    <row r="2992" spans="6:14" x14ac:dyDescent="0.2">
      <c r="F2992" s="3">
        <v>47053</v>
      </c>
      <c r="G2992">
        <v>5</v>
      </c>
      <c r="H2992" t="str">
        <f t="shared" si="50"/>
        <v>470535</v>
      </c>
      <c r="I2992" t="s">
        <v>2708</v>
      </c>
      <c r="J2992" t="s">
        <v>677</v>
      </c>
      <c r="K2992">
        <v>993</v>
      </c>
      <c r="L2992">
        <v>492456890</v>
      </c>
      <c r="M2992">
        <v>19</v>
      </c>
      <c r="N2992">
        <v>45221280</v>
      </c>
    </row>
    <row r="2993" spans="6:14" x14ac:dyDescent="0.2">
      <c r="F2993" s="3">
        <v>47058</v>
      </c>
      <c r="G2993">
        <v>0</v>
      </c>
      <c r="H2993" t="str">
        <f t="shared" si="50"/>
        <v>470580</v>
      </c>
      <c r="I2993" t="s">
        <v>2710</v>
      </c>
      <c r="J2993" t="s">
        <v>678</v>
      </c>
      <c r="K2993">
        <v>38</v>
      </c>
      <c r="L2993">
        <v>6992880</v>
      </c>
    </row>
    <row r="2994" spans="6:14" x14ac:dyDescent="0.2">
      <c r="F2994" s="3">
        <v>47058</v>
      </c>
      <c r="G2994">
        <v>1</v>
      </c>
      <c r="H2994" t="str">
        <f t="shared" si="50"/>
        <v>470581</v>
      </c>
      <c r="I2994" t="s">
        <v>2710</v>
      </c>
      <c r="J2994" t="s">
        <v>678</v>
      </c>
      <c r="K2994">
        <v>1307</v>
      </c>
      <c r="L2994">
        <v>131844627</v>
      </c>
      <c r="M2994">
        <v>2</v>
      </c>
      <c r="N2994">
        <v>1813680</v>
      </c>
    </row>
    <row r="2995" spans="6:14" x14ac:dyDescent="0.2">
      <c r="F2995" s="3">
        <v>47058</v>
      </c>
      <c r="G2995">
        <v>2</v>
      </c>
      <c r="H2995" t="str">
        <f t="shared" si="50"/>
        <v>470582</v>
      </c>
      <c r="I2995" t="s">
        <v>2710</v>
      </c>
      <c r="J2995" t="s">
        <v>678</v>
      </c>
      <c r="K2995">
        <v>1210</v>
      </c>
      <c r="L2995">
        <v>203622561</v>
      </c>
    </row>
    <row r="2996" spans="6:14" x14ac:dyDescent="0.2">
      <c r="F2996" s="3">
        <v>47058</v>
      </c>
      <c r="G2996">
        <v>3</v>
      </c>
      <c r="H2996" t="str">
        <f t="shared" si="50"/>
        <v>470583</v>
      </c>
      <c r="I2996" t="s">
        <v>2710</v>
      </c>
      <c r="J2996" t="s">
        <v>678</v>
      </c>
      <c r="K2996">
        <v>1170</v>
      </c>
      <c r="L2996">
        <v>284270286</v>
      </c>
      <c r="M2996">
        <v>14</v>
      </c>
      <c r="N2996">
        <v>10798000</v>
      </c>
    </row>
    <row r="2997" spans="6:14" x14ac:dyDescent="0.2">
      <c r="F2997" s="3">
        <v>47058</v>
      </c>
      <c r="G2997">
        <v>4</v>
      </c>
      <c r="H2997" t="str">
        <f t="shared" si="50"/>
        <v>470584</v>
      </c>
      <c r="I2997" t="s">
        <v>2710</v>
      </c>
      <c r="J2997" t="s">
        <v>678</v>
      </c>
      <c r="K2997">
        <v>1138</v>
      </c>
      <c r="L2997">
        <v>510600124</v>
      </c>
      <c r="M2997">
        <v>9</v>
      </c>
      <c r="N2997">
        <v>11836000</v>
      </c>
    </row>
    <row r="2998" spans="6:14" x14ac:dyDescent="0.2">
      <c r="F2998" s="3">
        <v>47058</v>
      </c>
      <c r="G2998">
        <v>5</v>
      </c>
      <c r="H2998" t="str">
        <f t="shared" si="50"/>
        <v>470585</v>
      </c>
      <c r="I2998" t="s">
        <v>2710</v>
      </c>
      <c r="J2998" t="s">
        <v>678</v>
      </c>
      <c r="K2998">
        <v>1390</v>
      </c>
      <c r="L2998">
        <v>1190497067</v>
      </c>
      <c r="M2998">
        <v>34</v>
      </c>
      <c r="N2998">
        <v>118358830</v>
      </c>
    </row>
    <row r="2999" spans="6:14" x14ac:dyDescent="0.2">
      <c r="F2999" s="3">
        <v>47161</v>
      </c>
      <c r="G2999">
        <v>0</v>
      </c>
      <c r="H2999" t="str">
        <f t="shared" si="50"/>
        <v>471610</v>
      </c>
      <c r="I2999" t="s">
        <v>2710</v>
      </c>
      <c r="J2999" t="s">
        <v>679</v>
      </c>
      <c r="K2999">
        <v>18</v>
      </c>
      <c r="L2999">
        <v>505725</v>
      </c>
      <c r="M2999">
        <v>1</v>
      </c>
      <c r="N2999">
        <v>1852400</v>
      </c>
    </row>
    <row r="3000" spans="6:14" x14ac:dyDescent="0.2">
      <c r="F3000" s="3">
        <v>47161</v>
      </c>
      <c r="G3000">
        <v>1</v>
      </c>
      <c r="H3000" t="str">
        <f t="shared" si="50"/>
        <v>471611</v>
      </c>
      <c r="I3000" t="s">
        <v>2710</v>
      </c>
      <c r="J3000" t="s">
        <v>679</v>
      </c>
      <c r="K3000">
        <v>275</v>
      </c>
      <c r="L3000">
        <v>11947685</v>
      </c>
    </row>
    <row r="3001" spans="6:14" x14ac:dyDescent="0.2">
      <c r="F3001" s="3">
        <v>47161</v>
      </c>
      <c r="G3001">
        <v>2</v>
      </c>
      <c r="H3001" t="str">
        <f t="shared" si="50"/>
        <v>471612</v>
      </c>
      <c r="I3001" t="s">
        <v>2710</v>
      </c>
      <c r="J3001" t="s">
        <v>679</v>
      </c>
      <c r="K3001">
        <v>314</v>
      </c>
      <c r="L3001">
        <v>23578220</v>
      </c>
      <c r="M3001">
        <v>1</v>
      </c>
      <c r="N3001">
        <v>837280</v>
      </c>
    </row>
    <row r="3002" spans="6:14" x14ac:dyDescent="0.2">
      <c r="F3002" s="3">
        <v>47161</v>
      </c>
      <c r="G3002">
        <v>3</v>
      </c>
      <c r="H3002" t="str">
        <f t="shared" si="50"/>
        <v>471613</v>
      </c>
      <c r="I3002" t="s">
        <v>2710</v>
      </c>
      <c r="J3002" t="s">
        <v>679</v>
      </c>
      <c r="K3002">
        <v>262</v>
      </c>
      <c r="L3002">
        <v>21911415</v>
      </c>
      <c r="M3002">
        <v>1</v>
      </c>
      <c r="N3002">
        <v>190240</v>
      </c>
    </row>
    <row r="3003" spans="6:14" x14ac:dyDescent="0.2">
      <c r="F3003" s="3">
        <v>47161</v>
      </c>
      <c r="G3003">
        <v>4</v>
      </c>
      <c r="H3003" t="str">
        <f t="shared" si="50"/>
        <v>471614</v>
      </c>
      <c r="I3003" t="s">
        <v>2710</v>
      </c>
      <c r="J3003" t="s">
        <v>679</v>
      </c>
      <c r="K3003">
        <v>256</v>
      </c>
      <c r="L3003">
        <v>40513620</v>
      </c>
      <c r="M3003">
        <v>1</v>
      </c>
      <c r="N3003">
        <v>384240</v>
      </c>
    </row>
    <row r="3004" spans="6:14" x14ac:dyDescent="0.2">
      <c r="F3004" s="3">
        <v>47161</v>
      </c>
      <c r="G3004">
        <v>5</v>
      </c>
      <c r="H3004" t="str">
        <f t="shared" si="50"/>
        <v>471615</v>
      </c>
      <c r="I3004" t="s">
        <v>2710</v>
      </c>
      <c r="J3004" t="s">
        <v>679</v>
      </c>
      <c r="K3004">
        <v>248</v>
      </c>
      <c r="L3004">
        <v>112893480</v>
      </c>
      <c r="M3004">
        <v>12</v>
      </c>
      <c r="N3004">
        <v>14653040</v>
      </c>
    </row>
    <row r="3005" spans="6:14" x14ac:dyDescent="0.2">
      <c r="F3005" s="3">
        <v>47170</v>
      </c>
      <c r="G3005">
        <v>0</v>
      </c>
      <c r="H3005" t="str">
        <f t="shared" si="50"/>
        <v>471700</v>
      </c>
      <c r="I3005" t="s">
        <v>2714</v>
      </c>
      <c r="J3005" t="s">
        <v>680</v>
      </c>
      <c r="K3005">
        <v>7</v>
      </c>
      <c r="L3005">
        <v>70487214</v>
      </c>
    </row>
    <row r="3006" spans="6:14" x14ac:dyDescent="0.2">
      <c r="F3006" s="3">
        <v>47170</v>
      </c>
      <c r="G3006">
        <v>1</v>
      </c>
      <c r="H3006" t="str">
        <f t="shared" si="50"/>
        <v>471701</v>
      </c>
      <c r="I3006" t="s">
        <v>2714</v>
      </c>
      <c r="J3006" t="s">
        <v>680</v>
      </c>
      <c r="K3006">
        <v>883</v>
      </c>
      <c r="L3006">
        <v>89327428.5</v>
      </c>
      <c r="M3006">
        <v>1</v>
      </c>
      <c r="N3006">
        <v>531280</v>
      </c>
    </row>
    <row r="3007" spans="6:14" x14ac:dyDescent="0.2">
      <c r="F3007" s="3">
        <v>47170</v>
      </c>
      <c r="G3007">
        <v>2</v>
      </c>
      <c r="H3007" t="str">
        <f t="shared" si="50"/>
        <v>471702</v>
      </c>
      <c r="I3007" t="s">
        <v>2714</v>
      </c>
      <c r="J3007" t="s">
        <v>680</v>
      </c>
      <c r="K3007">
        <v>809</v>
      </c>
      <c r="L3007">
        <v>124832043</v>
      </c>
      <c r="M3007">
        <v>4</v>
      </c>
      <c r="N3007">
        <v>10819600</v>
      </c>
    </row>
    <row r="3008" spans="6:14" x14ac:dyDescent="0.2">
      <c r="F3008" s="3">
        <v>47170</v>
      </c>
      <c r="G3008">
        <v>3</v>
      </c>
      <c r="H3008" t="str">
        <f t="shared" si="50"/>
        <v>471703</v>
      </c>
      <c r="I3008" t="s">
        <v>2714</v>
      </c>
      <c r="J3008" t="s">
        <v>680</v>
      </c>
      <c r="K3008">
        <v>691</v>
      </c>
      <c r="L3008">
        <v>219843038</v>
      </c>
      <c r="M3008">
        <v>6</v>
      </c>
      <c r="N3008">
        <v>5171280</v>
      </c>
    </row>
    <row r="3009" spans="6:14" x14ac:dyDescent="0.2">
      <c r="F3009" s="3">
        <v>47170</v>
      </c>
      <c r="G3009">
        <v>4</v>
      </c>
      <c r="H3009" t="str">
        <f t="shared" si="50"/>
        <v>471704</v>
      </c>
      <c r="I3009" t="s">
        <v>2714</v>
      </c>
      <c r="J3009" t="s">
        <v>680</v>
      </c>
      <c r="K3009">
        <v>788</v>
      </c>
      <c r="L3009">
        <v>311093945</v>
      </c>
      <c r="M3009">
        <v>13</v>
      </c>
      <c r="N3009">
        <v>24203300</v>
      </c>
    </row>
    <row r="3010" spans="6:14" x14ac:dyDescent="0.2">
      <c r="F3010" s="3">
        <v>47170</v>
      </c>
      <c r="G3010">
        <v>5</v>
      </c>
      <c r="H3010" t="str">
        <f t="shared" si="50"/>
        <v>471705</v>
      </c>
      <c r="I3010" t="s">
        <v>2714</v>
      </c>
      <c r="J3010" t="s">
        <v>680</v>
      </c>
      <c r="K3010">
        <v>588</v>
      </c>
      <c r="L3010">
        <v>475153166.5</v>
      </c>
      <c r="M3010">
        <v>51</v>
      </c>
      <c r="N3010">
        <v>124674869</v>
      </c>
    </row>
    <row r="3011" spans="6:14" x14ac:dyDescent="0.2">
      <c r="F3011" s="3">
        <v>47189</v>
      </c>
      <c r="G3011">
        <v>0</v>
      </c>
      <c r="H3011" t="str">
        <f t="shared" ref="H3011:H3074" si="51">F3011&amp;G3011</f>
        <v>471890</v>
      </c>
      <c r="I3011" t="s">
        <v>2719</v>
      </c>
      <c r="J3011" t="s">
        <v>681</v>
      </c>
      <c r="K3011">
        <v>368</v>
      </c>
      <c r="L3011">
        <v>123904080</v>
      </c>
    </row>
    <row r="3012" spans="6:14" x14ac:dyDescent="0.2">
      <c r="F3012" s="3">
        <v>47189</v>
      </c>
      <c r="G3012">
        <v>1</v>
      </c>
      <c r="H3012" t="str">
        <f t="shared" si="51"/>
        <v>471891</v>
      </c>
      <c r="I3012" t="s">
        <v>2719</v>
      </c>
      <c r="J3012" t="s">
        <v>681</v>
      </c>
      <c r="K3012">
        <v>2352</v>
      </c>
      <c r="L3012">
        <v>1186584675</v>
      </c>
      <c r="M3012">
        <v>10</v>
      </c>
      <c r="N3012">
        <v>105672960</v>
      </c>
    </row>
    <row r="3013" spans="6:14" x14ac:dyDescent="0.2">
      <c r="F3013" s="3">
        <v>47189</v>
      </c>
      <c r="G3013">
        <v>2</v>
      </c>
      <c r="H3013" t="str">
        <f t="shared" si="51"/>
        <v>471892</v>
      </c>
      <c r="I3013" t="s">
        <v>2719</v>
      </c>
      <c r="J3013" t="s">
        <v>681</v>
      </c>
      <c r="K3013">
        <v>3079</v>
      </c>
      <c r="L3013">
        <v>1648186240</v>
      </c>
      <c r="M3013">
        <v>7</v>
      </c>
      <c r="N3013">
        <v>30559680</v>
      </c>
    </row>
    <row r="3014" spans="6:14" x14ac:dyDescent="0.2">
      <c r="F3014" s="3">
        <v>47189</v>
      </c>
      <c r="G3014">
        <v>3</v>
      </c>
      <c r="H3014" t="str">
        <f t="shared" si="51"/>
        <v>471893</v>
      </c>
      <c r="I3014" t="s">
        <v>2719</v>
      </c>
      <c r="J3014" t="s">
        <v>681</v>
      </c>
      <c r="K3014">
        <v>3724</v>
      </c>
      <c r="L3014">
        <v>1736407855</v>
      </c>
      <c r="M3014">
        <v>14</v>
      </c>
      <c r="N3014">
        <v>153699680</v>
      </c>
    </row>
    <row r="3015" spans="6:14" x14ac:dyDescent="0.2">
      <c r="F3015" s="3">
        <v>47189</v>
      </c>
      <c r="G3015">
        <v>4</v>
      </c>
      <c r="H3015" t="str">
        <f t="shared" si="51"/>
        <v>471894</v>
      </c>
      <c r="I3015" t="s">
        <v>2719</v>
      </c>
      <c r="J3015" t="s">
        <v>681</v>
      </c>
      <c r="K3015">
        <v>6007</v>
      </c>
      <c r="L3015">
        <v>4694161445</v>
      </c>
      <c r="M3015">
        <v>71</v>
      </c>
      <c r="N3015">
        <v>569892320</v>
      </c>
    </row>
    <row r="3016" spans="6:14" x14ac:dyDescent="0.2">
      <c r="F3016" s="3">
        <v>47189</v>
      </c>
      <c r="G3016">
        <v>5</v>
      </c>
      <c r="H3016" t="str">
        <f t="shared" si="51"/>
        <v>471895</v>
      </c>
      <c r="I3016" t="s">
        <v>2719</v>
      </c>
      <c r="J3016" t="s">
        <v>681</v>
      </c>
      <c r="K3016">
        <v>5944</v>
      </c>
      <c r="L3016">
        <v>13350379960</v>
      </c>
      <c r="M3016">
        <v>478</v>
      </c>
      <c r="N3016">
        <v>4497770240</v>
      </c>
    </row>
    <row r="3017" spans="6:14" x14ac:dyDescent="0.2">
      <c r="F3017" s="3">
        <v>47205</v>
      </c>
      <c r="G3017">
        <v>0</v>
      </c>
      <c r="H3017" t="str">
        <f t="shared" si="51"/>
        <v>472050</v>
      </c>
      <c r="I3017" t="s">
        <v>2708</v>
      </c>
      <c r="J3017" t="s">
        <v>682</v>
      </c>
      <c r="K3017">
        <v>3</v>
      </c>
      <c r="L3017">
        <v>53960</v>
      </c>
    </row>
    <row r="3018" spans="6:14" x14ac:dyDescent="0.2">
      <c r="F3018" s="3">
        <v>47205</v>
      </c>
      <c r="G3018">
        <v>1</v>
      </c>
      <c r="H3018" t="str">
        <f t="shared" si="51"/>
        <v>472051</v>
      </c>
      <c r="I3018" t="s">
        <v>2708</v>
      </c>
      <c r="J3018" t="s">
        <v>682</v>
      </c>
      <c r="K3018">
        <v>211</v>
      </c>
      <c r="L3018">
        <v>45851450</v>
      </c>
      <c r="M3018">
        <v>1</v>
      </c>
      <c r="N3018">
        <v>233040</v>
      </c>
    </row>
    <row r="3019" spans="6:14" x14ac:dyDescent="0.2">
      <c r="F3019" s="3">
        <v>47205</v>
      </c>
      <c r="G3019">
        <v>2</v>
      </c>
      <c r="H3019" t="str">
        <f t="shared" si="51"/>
        <v>472052</v>
      </c>
      <c r="I3019" t="s">
        <v>2708</v>
      </c>
      <c r="J3019" t="s">
        <v>682</v>
      </c>
      <c r="K3019">
        <v>202</v>
      </c>
      <c r="L3019">
        <v>21014900</v>
      </c>
      <c r="M3019">
        <v>2</v>
      </c>
      <c r="N3019">
        <v>133600</v>
      </c>
    </row>
    <row r="3020" spans="6:14" x14ac:dyDescent="0.2">
      <c r="F3020" s="3">
        <v>47205</v>
      </c>
      <c r="G3020">
        <v>3</v>
      </c>
      <c r="H3020" t="str">
        <f t="shared" si="51"/>
        <v>472053</v>
      </c>
      <c r="I3020" t="s">
        <v>2708</v>
      </c>
      <c r="J3020" t="s">
        <v>682</v>
      </c>
      <c r="K3020">
        <v>280</v>
      </c>
      <c r="L3020">
        <v>32880140</v>
      </c>
    </row>
    <row r="3021" spans="6:14" x14ac:dyDescent="0.2">
      <c r="F3021" s="3">
        <v>47205</v>
      </c>
      <c r="G3021">
        <v>4</v>
      </c>
      <c r="H3021" t="str">
        <f t="shared" si="51"/>
        <v>472054</v>
      </c>
      <c r="I3021" t="s">
        <v>2708</v>
      </c>
      <c r="J3021" t="s">
        <v>682</v>
      </c>
      <c r="K3021">
        <v>236</v>
      </c>
      <c r="L3021">
        <v>37699840</v>
      </c>
      <c r="M3021">
        <v>3</v>
      </c>
      <c r="N3021">
        <v>2344160</v>
      </c>
    </row>
    <row r="3022" spans="6:14" x14ac:dyDescent="0.2">
      <c r="F3022" s="3">
        <v>47205</v>
      </c>
      <c r="G3022">
        <v>5</v>
      </c>
      <c r="H3022" t="str">
        <f t="shared" si="51"/>
        <v>472055</v>
      </c>
      <c r="I3022" t="s">
        <v>2708</v>
      </c>
      <c r="J3022" t="s">
        <v>682</v>
      </c>
      <c r="K3022">
        <v>259</v>
      </c>
      <c r="L3022">
        <v>54202960</v>
      </c>
      <c r="M3022">
        <v>2</v>
      </c>
      <c r="N3022">
        <v>1283920</v>
      </c>
    </row>
    <row r="3023" spans="6:14" x14ac:dyDescent="0.2">
      <c r="F3023" s="3">
        <v>47245</v>
      </c>
      <c r="G3023">
        <v>0</v>
      </c>
      <c r="H3023" t="str">
        <f t="shared" si="51"/>
        <v>472450</v>
      </c>
      <c r="I3023" t="s">
        <v>2712</v>
      </c>
      <c r="J3023" t="s">
        <v>683</v>
      </c>
      <c r="K3023">
        <v>634</v>
      </c>
      <c r="L3023">
        <v>125146360</v>
      </c>
    </row>
    <row r="3024" spans="6:14" x14ac:dyDescent="0.2">
      <c r="F3024" s="3">
        <v>47245</v>
      </c>
      <c r="G3024">
        <v>1</v>
      </c>
      <c r="H3024" t="str">
        <f t="shared" si="51"/>
        <v>472451</v>
      </c>
      <c r="I3024" t="s">
        <v>2712</v>
      </c>
      <c r="J3024" t="s">
        <v>683</v>
      </c>
      <c r="K3024">
        <v>1362</v>
      </c>
      <c r="L3024">
        <v>549380580</v>
      </c>
      <c r="M3024">
        <v>6</v>
      </c>
      <c r="N3024">
        <v>11725920</v>
      </c>
    </row>
    <row r="3025" spans="6:14" x14ac:dyDescent="0.2">
      <c r="F3025" s="3">
        <v>47245</v>
      </c>
      <c r="G3025">
        <v>2</v>
      </c>
      <c r="H3025" t="str">
        <f t="shared" si="51"/>
        <v>472452</v>
      </c>
      <c r="I3025" t="s">
        <v>2712</v>
      </c>
      <c r="J3025" t="s">
        <v>683</v>
      </c>
      <c r="K3025">
        <v>806</v>
      </c>
      <c r="L3025">
        <v>200581685</v>
      </c>
      <c r="M3025">
        <v>23</v>
      </c>
      <c r="N3025">
        <v>95046750</v>
      </c>
    </row>
    <row r="3026" spans="6:14" x14ac:dyDescent="0.2">
      <c r="F3026" s="3">
        <v>47245</v>
      </c>
      <c r="G3026">
        <v>3</v>
      </c>
      <c r="H3026" t="str">
        <f t="shared" si="51"/>
        <v>472453</v>
      </c>
      <c r="I3026" t="s">
        <v>2712</v>
      </c>
      <c r="J3026" t="s">
        <v>683</v>
      </c>
      <c r="K3026">
        <v>1257</v>
      </c>
      <c r="L3026">
        <v>1273406890</v>
      </c>
      <c r="M3026">
        <v>2</v>
      </c>
      <c r="N3026">
        <v>221940</v>
      </c>
    </row>
    <row r="3027" spans="6:14" x14ac:dyDescent="0.2">
      <c r="F3027" s="3">
        <v>47245</v>
      </c>
      <c r="G3027">
        <v>4</v>
      </c>
      <c r="H3027" t="str">
        <f t="shared" si="51"/>
        <v>472454</v>
      </c>
      <c r="I3027" t="s">
        <v>2712</v>
      </c>
      <c r="J3027" t="s">
        <v>683</v>
      </c>
      <c r="K3027">
        <v>2939</v>
      </c>
      <c r="L3027">
        <v>1482095700</v>
      </c>
      <c r="M3027">
        <v>16</v>
      </c>
      <c r="N3027">
        <v>162785970</v>
      </c>
    </row>
    <row r="3028" spans="6:14" x14ac:dyDescent="0.2">
      <c r="F3028" s="3">
        <v>47245</v>
      </c>
      <c r="G3028">
        <v>5</v>
      </c>
      <c r="H3028" t="str">
        <f t="shared" si="51"/>
        <v>472455</v>
      </c>
      <c r="I3028" t="s">
        <v>2712</v>
      </c>
      <c r="J3028" t="s">
        <v>683</v>
      </c>
      <c r="K3028">
        <v>2969</v>
      </c>
      <c r="L3028">
        <v>3502261590</v>
      </c>
      <c r="M3028">
        <v>422</v>
      </c>
      <c r="N3028">
        <v>1999927620</v>
      </c>
    </row>
    <row r="3029" spans="6:14" x14ac:dyDescent="0.2">
      <c r="F3029" s="3">
        <v>47258</v>
      </c>
      <c r="G3029">
        <v>0</v>
      </c>
      <c r="H3029" t="str">
        <f t="shared" si="51"/>
        <v>472580</v>
      </c>
      <c r="I3029" t="s">
        <v>2710</v>
      </c>
      <c r="J3029" t="s">
        <v>684</v>
      </c>
      <c r="K3029">
        <v>22</v>
      </c>
      <c r="L3029">
        <v>764880</v>
      </c>
    </row>
    <row r="3030" spans="6:14" x14ac:dyDescent="0.2">
      <c r="F3030" s="3">
        <v>47258</v>
      </c>
      <c r="G3030">
        <v>1</v>
      </c>
      <c r="H3030" t="str">
        <f t="shared" si="51"/>
        <v>472581</v>
      </c>
      <c r="I3030" t="s">
        <v>2710</v>
      </c>
      <c r="J3030" t="s">
        <v>684</v>
      </c>
      <c r="K3030">
        <v>292</v>
      </c>
      <c r="L3030">
        <v>26091490</v>
      </c>
    </row>
    <row r="3031" spans="6:14" x14ac:dyDescent="0.2">
      <c r="F3031" s="3">
        <v>47258</v>
      </c>
      <c r="G3031">
        <v>2</v>
      </c>
      <c r="H3031" t="str">
        <f t="shared" si="51"/>
        <v>472582</v>
      </c>
      <c r="I3031" t="s">
        <v>2710</v>
      </c>
      <c r="J3031" t="s">
        <v>684</v>
      </c>
      <c r="K3031">
        <v>460</v>
      </c>
      <c r="L3031">
        <v>39024510</v>
      </c>
      <c r="M3031">
        <v>1</v>
      </c>
      <c r="N3031">
        <v>18880</v>
      </c>
    </row>
    <row r="3032" spans="6:14" x14ac:dyDescent="0.2">
      <c r="F3032" s="3">
        <v>47258</v>
      </c>
      <c r="G3032">
        <v>3</v>
      </c>
      <c r="H3032" t="str">
        <f t="shared" si="51"/>
        <v>472583</v>
      </c>
      <c r="I3032" t="s">
        <v>2710</v>
      </c>
      <c r="J3032" t="s">
        <v>684</v>
      </c>
      <c r="K3032">
        <v>215</v>
      </c>
      <c r="L3032">
        <v>28708600</v>
      </c>
    </row>
    <row r="3033" spans="6:14" x14ac:dyDescent="0.2">
      <c r="F3033" s="3">
        <v>47258</v>
      </c>
      <c r="G3033">
        <v>4</v>
      </c>
      <c r="H3033" t="str">
        <f t="shared" si="51"/>
        <v>472584</v>
      </c>
      <c r="I3033" t="s">
        <v>2710</v>
      </c>
      <c r="J3033" t="s">
        <v>684</v>
      </c>
      <c r="K3033">
        <v>293</v>
      </c>
      <c r="L3033">
        <v>59169570</v>
      </c>
      <c r="M3033">
        <v>2</v>
      </c>
      <c r="N3033">
        <v>792400</v>
      </c>
    </row>
    <row r="3034" spans="6:14" x14ac:dyDescent="0.2">
      <c r="F3034" s="3">
        <v>47258</v>
      </c>
      <c r="G3034">
        <v>5</v>
      </c>
      <c r="H3034" t="str">
        <f t="shared" si="51"/>
        <v>472585</v>
      </c>
      <c r="I3034" t="s">
        <v>2710</v>
      </c>
      <c r="J3034" t="s">
        <v>684</v>
      </c>
      <c r="K3034">
        <v>225</v>
      </c>
      <c r="L3034">
        <v>96135920</v>
      </c>
      <c r="M3034">
        <v>2</v>
      </c>
      <c r="N3034">
        <v>5363520</v>
      </c>
    </row>
    <row r="3035" spans="6:14" x14ac:dyDescent="0.2">
      <c r="F3035" s="3">
        <v>47268</v>
      </c>
      <c r="G3035">
        <v>1</v>
      </c>
      <c r="H3035" t="str">
        <f t="shared" si="51"/>
        <v>472681</v>
      </c>
      <c r="I3035" t="s">
        <v>2708</v>
      </c>
      <c r="J3035" t="s">
        <v>685</v>
      </c>
      <c r="K3035">
        <v>749</v>
      </c>
      <c r="L3035">
        <v>87483710</v>
      </c>
      <c r="M3035">
        <v>4</v>
      </c>
      <c r="N3035">
        <v>557440</v>
      </c>
    </row>
    <row r="3036" spans="6:14" x14ac:dyDescent="0.2">
      <c r="F3036" s="3">
        <v>47268</v>
      </c>
      <c r="G3036">
        <v>2</v>
      </c>
      <c r="H3036" t="str">
        <f t="shared" si="51"/>
        <v>472682</v>
      </c>
      <c r="I3036" t="s">
        <v>2708</v>
      </c>
      <c r="J3036" t="s">
        <v>685</v>
      </c>
      <c r="K3036">
        <v>689</v>
      </c>
      <c r="L3036">
        <v>119706140</v>
      </c>
      <c r="M3036">
        <v>5</v>
      </c>
      <c r="N3036">
        <v>8659840</v>
      </c>
    </row>
    <row r="3037" spans="6:14" x14ac:dyDescent="0.2">
      <c r="F3037" s="3">
        <v>47268</v>
      </c>
      <c r="G3037">
        <v>3</v>
      </c>
      <c r="H3037" t="str">
        <f t="shared" si="51"/>
        <v>472683</v>
      </c>
      <c r="I3037" t="s">
        <v>2708</v>
      </c>
      <c r="J3037" t="s">
        <v>685</v>
      </c>
      <c r="K3037">
        <v>521</v>
      </c>
      <c r="L3037">
        <v>92154640</v>
      </c>
      <c r="M3037">
        <v>3</v>
      </c>
      <c r="N3037">
        <v>2004320</v>
      </c>
    </row>
    <row r="3038" spans="6:14" x14ac:dyDescent="0.2">
      <c r="F3038" s="3">
        <v>47268</v>
      </c>
      <c r="G3038">
        <v>4</v>
      </c>
      <c r="H3038" t="str">
        <f t="shared" si="51"/>
        <v>472684</v>
      </c>
      <c r="I3038" t="s">
        <v>2708</v>
      </c>
      <c r="J3038" t="s">
        <v>685</v>
      </c>
      <c r="K3038">
        <v>440</v>
      </c>
      <c r="L3038">
        <v>105334700</v>
      </c>
      <c r="M3038">
        <v>5</v>
      </c>
      <c r="N3038">
        <v>6446800</v>
      </c>
    </row>
    <row r="3039" spans="6:14" x14ac:dyDescent="0.2">
      <c r="F3039" s="3">
        <v>47268</v>
      </c>
      <c r="G3039">
        <v>5</v>
      </c>
      <c r="H3039" t="str">
        <f t="shared" si="51"/>
        <v>472685</v>
      </c>
      <c r="I3039" t="s">
        <v>2708</v>
      </c>
      <c r="J3039" t="s">
        <v>685</v>
      </c>
      <c r="K3039">
        <v>635</v>
      </c>
      <c r="L3039">
        <v>181309010</v>
      </c>
      <c r="M3039">
        <v>15</v>
      </c>
      <c r="N3039">
        <v>26840880</v>
      </c>
    </row>
    <row r="3040" spans="6:14" x14ac:dyDescent="0.2">
      <c r="F3040" s="3">
        <v>47288</v>
      </c>
      <c r="G3040">
        <v>0</v>
      </c>
      <c r="H3040" t="str">
        <f t="shared" si="51"/>
        <v>472880</v>
      </c>
      <c r="I3040" t="s">
        <v>2708</v>
      </c>
      <c r="J3040" t="s">
        <v>686</v>
      </c>
      <c r="K3040">
        <v>59</v>
      </c>
      <c r="L3040">
        <v>10125240</v>
      </c>
    </row>
    <row r="3041" spans="6:14" x14ac:dyDescent="0.2">
      <c r="F3041" s="3">
        <v>47288</v>
      </c>
      <c r="G3041">
        <v>1</v>
      </c>
      <c r="H3041" t="str">
        <f t="shared" si="51"/>
        <v>472881</v>
      </c>
      <c r="I3041" t="s">
        <v>2708</v>
      </c>
      <c r="J3041" t="s">
        <v>686</v>
      </c>
      <c r="K3041">
        <v>1536</v>
      </c>
      <c r="L3041">
        <v>228140010</v>
      </c>
      <c r="M3041">
        <v>52</v>
      </c>
      <c r="N3041">
        <v>234880</v>
      </c>
    </row>
    <row r="3042" spans="6:14" x14ac:dyDescent="0.2">
      <c r="F3042" s="3">
        <v>47288</v>
      </c>
      <c r="G3042">
        <v>2</v>
      </c>
      <c r="H3042" t="str">
        <f t="shared" si="51"/>
        <v>472882</v>
      </c>
      <c r="I3042" t="s">
        <v>2708</v>
      </c>
      <c r="J3042" t="s">
        <v>686</v>
      </c>
      <c r="K3042">
        <v>1218</v>
      </c>
      <c r="L3042">
        <v>193312740</v>
      </c>
      <c r="M3042">
        <v>1</v>
      </c>
      <c r="N3042">
        <v>1109360</v>
      </c>
    </row>
    <row r="3043" spans="6:14" x14ac:dyDescent="0.2">
      <c r="F3043" s="3">
        <v>47288</v>
      </c>
      <c r="G3043">
        <v>3</v>
      </c>
      <c r="H3043" t="str">
        <f t="shared" si="51"/>
        <v>472883</v>
      </c>
      <c r="I3043" t="s">
        <v>2708</v>
      </c>
      <c r="J3043" t="s">
        <v>686</v>
      </c>
      <c r="K3043">
        <v>1900</v>
      </c>
      <c r="L3043">
        <v>371677930</v>
      </c>
      <c r="M3043">
        <v>2</v>
      </c>
      <c r="N3043">
        <v>1909920</v>
      </c>
    </row>
    <row r="3044" spans="6:14" x14ac:dyDescent="0.2">
      <c r="F3044" s="3">
        <v>47288</v>
      </c>
      <c r="G3044">
        <v>4</v>
      </c>
      <c r="H3044" t="str">
        <f t="shared" si="51"/>
        <v>472884</v>
      </c>
      <c r="I3044" t="s">
        <v>2708</v>
      </c>
      <c r="J3044" t="s">
        <v>686</v>
      </c>
      <c r="K3044">
        <v>2534</v>
      </c>
      <c r="L3044">
        <v>616587330</v>
      </c>
      <c r="M3044">
        <v>4</v>
      </c>
      <c r="N3044">
        <v>4311200</v>
      </c>
    </row>
    <row r="3045" spans="6:14" x14ac:dyDescent="0.2">
      <c r="F3045" s="3">
        <v>47288</v>
      </c>
      <c r="G3045">
        <v>5</v>
      </c>
      <c r="H3045" t="str">
        <f t="shared" si="51"/>
        <v>472885</v>
      </c>
      <c r="I3045" t="s">
        <v>2708</v>
      </c>
      <c r="J3045" t="s">
        <v>686</v>
      </c>
      <c r="K3045">
        <v>3404</v>
      </c>
      <c r="L3045">
        <v>3166941820</v>
      </c>
      <c r="M3045">
        <v>141</v>
      </c>
      <c r="N3045">
        <v>479727520</v>
      </c>
    </row>
    <row r="3046" spans="6:14" x14ac:dyDescent="0.2">
      <c r="F3046" s="3">
        <v>47318</v>
      </c>
      <c r="G3046">
        <v>1</v>
      </c>
      <c r="H3046" t="str">
        <f t="shared" si="51"/>
        <v>473181</v>
      </c>
      <c r="I3046" t="s">
        <v>2710</v>
      </c>
      <c r="J3046" t="s">
        <v>687</v>
      </c>
      <c r="K3046">
        <v>698</v>
      </c>
      <c r="L3046">
        <v>40901250</v>
      </c>
      <c r="M3046">
        <v>1</v>
      </c>
      <c r="N3046">
        <v>1734080</v>
      </c>
    </row>
    <row r="3047" spans="6:14" x14ac:dyDescent="0.2">
      <c r="F3047" s="3">
        <v>47318</v>
      </c>
      <c r="G3047">
        <v>2</v>
      </c>
      <c r="H3047" t="str">
        <f t="shared" si="51"/>
        <v>473182</v>
      </c>
      <c r="I3047" t="s">
        <v>2710</v>
      </c>
      <c r="J3047" t="s">
        <v>687</v>
      </c>
      <c r="K3047">
        <v>547</v>
      </c>
      <c r="L3047">
        <v>113633330</v>
      </c>
      <c r="M3047">
        <v>2</v>
      </c>
      <c r="N3047">
        <v>7097520</v>
      </c>
    </row>
    <row r="3048" spans="6:14" x14ac:dyDescent="0.2">
      <c r="F3048" s="3">
        <v>47318</v>
      </c>
      <c r="G3048">
        <v>3</v>
      </c>
      <c r="H3048" t="str">
        <f t="shared" si="51"/>
        <v>473183</v>
      </c>
      <c r="I3048" t="s">
        <v>2710</v>
      </c>
      <c r="J3048" t="s">
        <v>687</v>
      </c>
      <c r="K3048">
        <v>490</v>
      </c>
      <c r="L3048">
        <v>158826010</v>
      </c>
      <c r="M3048">
        <v>3</v>
      </c>
      <c r="N3048">
        <v>657920</v>
      </c>
    </row>
    <row r="3049" spans="6:14" x14ac:dyDescent="0.2">
      <c r="F3049" s="3">
        <v>47318</v>
      </c>
      <c r="G3049">
        <v>4</v>
      </c>
      <c r="H3049" t="str">
        <f t="shared" si="51"/>
        <v>473184</v>
      </c>
      <c r="I3049" t="s">
        <v>2710</v>
      </c>
      <c r="J3049" t="s">
        <v>687</v>
      </c>
      <c r="K3049">
        <v>467</v>
      </c>
      <c r="L3049">
        <v>170974465</v>
      </c>
      <c r="M3049">
        <v>3</v>
      </c>
      <c r="N3049">
        <v>7253280</v>
      </c>
    </row>
    <row r="3050" spans="6:14" x14ac:dyDescent="0.2">
      <c r="F3050" s="3">
        <v>47318</v>
      </c>
      <c r="G3050">
        <v>5</v>
      </c>
      <c r="H3050" t="str">
        <f t="shared" si="51"/>
        <v>473185</v>
      </c>
      <c r="I3050" t="s">
        <v>2710</v>
      </c>
      <c r="J3050" t="s">
        <v>687</v>
      </c>
      <c r="K3050">
        <v>545</v>
      </c>
      <c r="L3050">
        <v>374537850</v>
      </c>
      <c r="M3050">
        <v>25</v>
      </c>
      <c r="N3050">
        <v>47238960</v>
      </c>
    </row>
    <row r="3051" spans="6:14" x14ac:dyDescent="0.2">
      <c r="F3051" s="3">
        <v>47460</v>
      </c>
      <c r="G3051">
        <v>0</v>
      </c>
      <c r="H3051" t="str">
        <f t="shared" si="51"/>
        <v>474600</v>
      </c>
      <c r="I3051" t="s">
        <v>2714</v>
      </c>
      <c r="J3051" t="s">
        <v>688</v>
      </c>
      <c r="K3051">
        <v>227</v>
      </c>
      <c r="L3051">
        <v>104119952.5</v>
      </c>
    </row>
    <row r="3052" spans="6:14" x14ac:dyDescent="0.2">
      <c r="F3052" s="3">
        <v>47460</v>
      </c>
      <c r="G3052">
        <v>1</v>
      </c>
      <c r="H3052" t="str">
        <f t="shared" si="51"/>
        <v>474601</v>
      </c>
      <c r="I3052" t="s">
        <v>2714</v>
      </c>
      <c r="J3052" t="s">
        <v>688</v>
      </c>
      <c r="K3052">
        <v>480</v>
      </c>
      <c r="L3052">
        <v>123731665.5</v>
      </c>
      <c r="M3052">
        <v>3</v>
      </c>
      <c r="N3052">
        <v>3365840</v>
      </c>
    </row>
    <row r="3053" spans="6:14" x14ac:dyDescent="0.2">
      <c r="F3053" s="3">
        <v>47460</v>
      </c>
      <c r="G3053">
        <v>2</v>
      </c>
      <c r="H3053" t="str">
        <f t="shared" si="51"/>
        <v>474602</v>
      </c>
      <c r="I3053" t="s">
        <v>2714</v>
      </c>
      <c r="J3053" t="s">
        <v>688</v>
      </c>
      <c r="K3053">
        <v>439</v>
      </c>
      <c r="L3053">
        <v>122013137.5</v>
      </c>
      <c r="M3053">
        <v>9</v>
      </c>
      <c r="N3053">
        <v>8947040</v>
      </c>
    </row>
    <row r="3054" spans="6:14" x14ac:dyDescent="0.2">
      <c r="F3054" s="3">
        <v>47460</v>
      </c>
      <c r="G3054">
        <v>3</v>
      </c>
      <c r="H3054" t="str">
        <f t="shared" si="51"/>
        <v>474603</v>
      </c>
      <c r="I3054" t="s">
        <v>2714</v>
      </c>
      <c r="J3054" t="s">
        <v>688</v>
      </c>
      <c r="K3054">
        <v>428</v>
      </c>
      <c r="L3054">
        <v>186586444</v>
      </c>
      <c r="M3054">
        <v>7</v>
      </c>
      <c r="N3054">
        <v>26646080</v>
      </c>
    </row>
    <row r="3055" spans="6:14" x14ac:dyDescent="0.2">
      <c r="F3055" s="3">
        <v>47460</v>
      </c>
      <c r="G3055">
        <v>4</v>
      </c>
      <c r="H3055" t="str">
        <f t="shared" si="51"/>
        <v>474604</v>
      </c>
      <c r="I3055" t="s">
        <v>2714</v>
      </c>
      <c r="J3055" t="s">
        <v>688</v>
      </c>
      <c r="K3055">
        <v>360</v>
      </c>
      <c r="L3055">
        <v>235888637</v>
      </c>
      <c r="M3055">
        <v>8</v>
      </c>
      <c r="N3055">
        <v>33842515</v>
      </c>
    </row>
    <row r="3056" spans="6:14" x14ac:dyDescent="0.2">
      <c r="F3056" s="3">
        <v>47460</v>
      </c>
      <c r="G3056">
        <v>5</v>
      </c>
      <c r="H3056" t="str">
        <f t="shared" si="51"/>
        <v>474605</v>
      </c>
      <c r="I3056" t="s">
        <v>2714</v>
      </c>
      <c r="J3056" t="s">
        <v>688</v>
      </c>
      <c r="K3056">
        <v>455</v>
      </c>
      <c r="L3056">
        <v>402098523</v>
      </c>
      <c r="M3056">
        <v>20</v>
      </c>
      <c r="N3056">
        <v>72328328</v>
      </c>
    </row>
    <row r="3057" spans="6:14" x14ac:dyDescent="0.2">
      <c r="F3057" s="3">
        <v>47541</v>
      </c>
      <c r="G3057">
        <v>0</v>
      </c>
      <c r="H3057" t="str">
        <f t="shared" si="51"/>
        <v>475410</v>
      </c>
      <c r="I3057" t="s">
        <v>2710</v>
      </c>
      <c r="J3057" t="s">
        <v>689</v>
      </c>
      <c r="K3057">
        <v>13</v>
      </c>
      <c r="L3057">
        <v>1805905</v>
      </c>
    </row>
    <row r="3058" spans="6:14" x14ac:dyDescent="0.2">
      <c r="F3058" s="3">
        <v>47541</v>
      </c>
      <c r="G3058">
        <v>1</v>
      </c>
      <c r="H3058" t="str">
        <f t="shared" si="51"/>
        <v>475411</v>
      </c>
      <c r="I3058" t="s">
        <v>2710</v>
      </c>
      <c r="J3058" t="s">
        <v>689</v>
      </c>
      <c r="K3058">
        <v>122</v>
      </c>
      <c r="L3058">
        <v>5828125</v>
      </c>
    </row>
    <row r="3059" spans="6:14" x14ac:dyDescent="0.2">
      <c r="F3059" s="3">
        <v>47541</v>
      </c>
      <c r="G3059">
        <v>2</v>
      </c>
      <c r="H3059" t="str">
        <f t="shared" si="51"/>
        <v>475412</v>
      </c>
      <c r="I3059" t="s">
        <v>2710</v>
      </c>
      <c r="J3059" t="s">
        <v>689</v>
      </c>
      <c r="K3059">
        <v>97</v>
      </c>
      <c r="L3059">
        <v>8929170</v>
      </c>
    </row>
    <row r="3060" spans="6:14" x14ac:dyDescent="0.2">
      <c r="F3060" s="3">
        <v>47541</v>
      </c>
      <c r="G3060">
        <v>3</v>
      </c>
      <c r="H3060" t="str">
        <f t="shared" si="51"/>
        <v>475413</v>
      </c>
      <c r="I3060" t="s">
        <v>2710</v>
      </c>
      <c r="J3060" t="s">
        <v>689</v>
      </c>
      <c r="K3060">
        <v>181</v>
      </c>
      <c r="L3060">
        <v>23884240</v>
      </c>
      <c r="M3060">
        <v>3</v>
      </c>
      <c r="N3060">
        <v>1255840</v>
      </c>
    </row>
    <row r="3061" spans="6:14" x14ac:dyDescent="0.2">
      <c r="F3061" s="3">
        <v>47541</v>
      </c>
      <c r="G3061">
        <v>4</v>
      </c>
      <c r="H3061" t="str">
        <f t="shared" si="51"/>
        <v>475414</v>
      </c>
      <c r="I3061" t="s">
        <v>2710</v>
      </c>
      <c r="J3061" t="s">
        <v>689</v>
      </c>
      <c r="K3061">
        <v>171</v>
      </c>
      <c r="L3061">
        <v>47045040</v>
      </c>
      <c r="M3061">
        <v>3</v>
      </c>
      <c r="N3061">
        <v>4400320</v>
      </c>
    </row>
    <row r="3062" spans="6:14" x14ac:dyDescent="0.2">
      <c r="F3062" s="3">
        <v>47541</v>
      </c>
      <c r="G3062">
        <v>5</v>
      </c>
      <c r="H3062" t="str">
        <f t="shared" si="51"/>
        <v>475415</v>
      </c>
      <c r="I3062" t="s">
        <v>2710</v>
      </c>
      <c r="J3062" t="s">
        <v>689</v>
      </c>
      <c r="K3062">
        <v>131</v>
      </c>
      <c r="L3062">
        <v>64559580</v>
      </c>
      <c r="M3062">
        <v>1</v>
      </c>
      <c r="N3062">
        <v>3190400</v>
      </c>
    </row>
    <row r="3063" spans="6:14" x14ac:dyDescent="0.2">
      <c r="F3063" s="3">
        <v>47545</v>
      </c>
      <c r="G3063">
        <v>0</v>
      </c>
      <c r="H3063" t="str">
        <f t="shared" si="51"/>
        <v>475450</v>
      </c>
      <c r="I3063" t="s">
        <v>2710</v>
      </c>
      <c r="J3063" t="s">
        <v>690</v>
      </c>
      <c r="K3063">
        <v>29</v>
      </c>
      <c r="L3063">
        <v>5612320</v>
      </c>
      <c r="M3063">
        <v>4</v>
      </c>
      <c r="N3063">
        <v>1194080</v>
      </c>
    </row>
    <row r="3064" spans="6:14" x14ac:dyDescent="0.2">
      <c r="F3064" s="3">
        <v>47545</v>
      </c>
      <c r="G3064">
        <v>1</v>
      </c>
      <c r="H3064" t="str">
        <f t="shared" si="51"/>
        <v>475451</v>
      </c>
      <c r="I3064" t="s">
        <v>2710</v>
      </c>
      <c r="J3064" t="s">
        <v>690</v>
      </c>
      <c r="K3064">
        <v>415</v>
      </c>
      <c r="L3064">
        <v>19095605</v>
      </c>
      <c r="M3064">
        <v>2</v>
      </c>
      <c r="N3064">
        <v>2421440</v>
      </c>
    </row>
    <row r="3065" spans="6:14" x14ac:dyDescent="0.2">
      <c r="F3065" s="3">
        <v>47545</v>
      </c>
      <c r="G3065">
        <v>2</v>
      </c>
      <c r="H3065" t="str">
        <f t="shared" si="51"/>
        <v>475452</v>
      </c>
      <c r="I3065" t="s">
        <v>2710</v>
      </c>
      <c r="J3065" t="s">
        <v>690</v>
      </c>
      <c r="K3065">
        <v>212</v>
      </c>
      <c r="L3065">
        <v>11059100</v>
      </c>
    </row>
    <row r="3066" spans="6:14" x14ac:dyDescent="0.2">
      <c r="F3066" s="3">
        <v>47545</v>
      </c>
      <c r="G3066">
        <v>3</v>
      </c>
      <c r="H3066" t="str">
        <f t="shared" si="51"/>
        <v>475453</v>
      </c>
      <c r="I3066" t="s">
        <v>2710</v>
      </c>
      <c r="J3066" t="s">
        <v>690</v>
      </c>
      <c r="K3066">
        <v>242</v>
      </c>
      <c r="L3066">
        <v>34855625</v>
      </c>
    </row>
    <row r="3067" spans="6:14" x14ac:dyDescent="0.2">
      <c r="F3067" s="3">
        <v>47545</v>
      </c>
      <c r="G3067">
        <v>4</v>
      </c>
      <c r="H3067" t="str">
        <f t="shared" si="51"/>
        <v>475454</v>
      </c>
      <c r="I3067" t="s">
        <v>2710</v>
      </c>
      <c r="J3067" t="s">
        <v>690</v>
      </c>
      <c r="K3067">
        <v>212</v>
      </c>
      <c r="L3067">
        <v>77353890</v>
      </c>
      <c r="M3067">
        <v>2</v>
      </c>
      <c r="N3067">
        <v>5732080</v>
      </c>
    </row>
    <row r="3068" spans="6:14" x14ac:dyDescent="0.2">
      <c r="F3068" s="3">
        <v>47545</v>
      </c>
      <c r="G3068">
        <v>5</v>
      </c>
      <c r="H3068" t="str">
        <f t="shared" si="51"/>
        <v>475455</v>
      </c>
      <c r="I3068" t="s">
        <v>2710</v>
      </c>
      <c r="J3068" t="s">
        <v>690</v>
      </c>
      <c r="K3068">
        <v>346</v>
      </c>
      <c r="L3068">
        <v>199391000</v>
      </c>
      <c r="M3068">
        <v>8</v>
      </c>
      <c r="N3068">
        <v>21167120</v>
      </c>
    </row>
    <row r="3069" spans="6:14" x14ac:dyDescent="0.2">
      <c r="F3069" s="3">
        <v>47551</v>
      </c>
      <c r="G3069">
        <v>0</v>
      </c>
      <c r="H3069" t="str">
        <f t="shared" si="51"/>
        <v>475510</v>
      </c>
      <c r="I3069" t="s">
        <v>2714</v>
      </c>
      <c r="J3069" t="s">
        <v>691</v>
      </c>
      <c r="K3069">
        <v>30</v>
      </c>
      <c r="L3069">
        <v>1692394234</v>
      </c>
    </row>
    <row r="3070" spans="6:14" x14ac:dyDescent="0.2">
      <c r="F3070" s="3">
        <v>47551</v>
      </c>
      <c r="G3070">
        <v>1</v>
      </c>
      <c r="H3070" t="str">
        <f t="shared" si="51"/>
        <v>475511</v>
      </c>
      <c r="I3070" t="s">
        <v>2714</v>
      </c>
      <c r="J3070" t="s">
        <v>691</v>
      </c>
      <c r="K3070">
        <v>1377</v>
      </c>
      <c r="L3070">
        <v>399853788</v>
      </c>
      <c r="M3070">
        <v>2</v>
      </c>
      <c r="N3070">
        <v>443840</v>
      </c>
    </row>
    <row r="3071" spans="6:14" x14ac:dyDescent="0.2">
      <c r="F3071" s="3">
        <v>47551</v>
      </c>
      <c r="G3071">
        <v>2</v>
      </c>
      <c r="H3071" t="str">
        <f t="shared" si="51"/>
        <v>475512</v>
      </c>
      <c r="I3071" t="s">
        <v>2714</v>
      </c>
      <c r="J3071" t="s">
        <v>691</v>
      </c>
      <c r="K3071">
        <v>1315</v>
      </c>
      <c r="L3071">
        <v>361289089.5</v>
      </c>
      <c r="M3071">
        <v>4</v>
      </c>
      <c r="N3071">
        <v>28948652</v>
      </c>
    </row>
    <row r="3072" spans="6:14" x14ac:dyDescent="0.2">
      <c r="F3072" s="3">
        <v>47551</v>
      </c>
      <c r="G3072">
        <v>3</v>
      </c>
      <c r="H3072" t="str">
        <f t="shared" si="51"/>
        <v>475513</v>
      </c>
      <c r="I3072" t="s">
        <v>2714</v>
      </c>
      <c r="J3072" t="s">
        <v>691</v>
      </c>
      <c r="K3072">
        <v>1558</v>
      </c>
      <c r="L3072">
        <v>632746822.5</v>
      </c>
      <c r="M3072">
        <v>8</v>
      </c>
      <c r="N3072">
        <v>36772123</v>
      </c>
    </row>
    <row r="3073" spans="6:14" x14ac:dyDescent="0.2">
      <c r="F3073" s="3">
        <v>47551</v>
      </c>
      <c r="G3073">
        <v>4</v>
      </c>
      <c r="H3073" t="str">
        <f t="shared" si="51"/>
        <v>475514</v>
      </c>
      <c r="I3073" t="s">
        <v>2714</v>
      </c>
      <c r="J3073" t="s">
        <v>691</v>
      </c>
      <c r="K3073">
        <v>1416</v>
      </c>
      <c r="L3073">
        <v>885637495.5</v>
      </c>
      <c r="M3073">
        <v>8</v>
      </c>
      <c r="N3073">
        <v>22589993</v>
      </c>
    </row>
    <row r="3074" spans="6:14" x14ac:dyDescent="0.2">
      <c r="F3074" s="3">
        <v>47551</v>
      </c>
      <c r="G3074">
        <v>5</v>
      </c>
      <c r="H3074" t="str">
        <f t="shared" si="51"/>
        <v>475515</v>
      </c>
      <c r="I3074" t="s">
        <v>2714</v>
      </c>
      <c r="J3074" t="s">
        <v>691</v>
      </c>
      <c r="K3074">
        <v>1497</v>
      </c>
      <c r="L3074">
        <v>1882078788</v>
      </c>
      <c r="M3074">
        <v>35</v>
      </c>
      <c r="N3074">
        <v>207439689</v>
      </c>
    </row>
    <row r="3075" spans="6:14" x14ac:dyDescent="0.2">
      <c r="F3075" s="3">
        <v>47555</v>
      </c>
      <c r="G3075">
        <v>0</v>
      </c>
      <c r="H3075" t="str">
        <f t="shared" ref="H3075:H3138" si="52">F3075&amp;G3075</f>
        <v>475550</v>
      </c>
      <c r="I3075" t="s">
        <v>2712</v>
      </c>
      <c r="J3075" t="s">
        <v>692</v>
      </c>
      <c r="K3075">
        <v>110</v>
      </c>
      <c r="L3075">
        <v>56393860</v>
      </c>
      <c r="M3075">
        <v>2</v>
      </c>
      <c r="N3075">
        <v>899550</v>
      </c>
    </row>
    <row r="3076" spans="6:14" x14ac:dyDescent="0.2">
      <c r="F3076" s="3">
        <v>47555</v>
      </c>
      <c r="G3076">
        <v>1</v>
      </c>
      <c r="H3076" t="str">
        <f t="shared" si="52"/>
        <v>475551</v>
      </c>
      <c r="I3076" t="s">
        <v>2712</v>
      </c>
      <c r="J3076" t="s">
        <v>692</v>
      </c>
      <c r="K3076">
        <v>1212</v>
      </c>
      <c r="L3076">
        <v>287442490</v>
      </c>
    </row>
    <row r="3077" spans="6:14" x14ac:dyDescent="0.2">
      <c r="F3077" s="3">
        <v>47555</v>
      </c>
      <c r="G3077">
        <v>2</v>
      </c>
      <c r="H3077" t="str">
        <f t="shared" si="52"/>
        <v>475552</v>
      </c>
      <c r="I3077" t="s">
        <v>2712</v>
      </c>
      <c r="J3077" t="s">
        <v>692</v>
      </c>
      <c r="K3077">
        <v>1738</v>
      </c>
      <c r="L3077">
        <v>270745525</v>
      </c>
      <c r="M3077">
        <v>3</v>
      </c>
      <c r="N3077">
        <v>4742370</v>
      </c>
    </row>
    <row r="3078" spans="6:14" x14ac:dyDescent="0.2">
      <c r="F3078" s="3">
        <v>47555</v>
      </c>
      <c r="G3078">
        <v>3</v>
      </c>
      <c r="H3078" t="str">
        <f t="shared" si="52"/>
        <v>475553</v>
      </c>
      <c r="I3078" t="s">
        <v>2712</v>
      </c>
      <c r="J3078" t="s">
        <v>692</v>
      </c>
      <c r="K3078">
        <v>2006</v>
      </c>
      <c r="L3078">
        <v>926906110</v>
      </c>
      <c r="M3078">
        <v>10</v>
      </c>
      <c r="N3078">
        <v>20627010</v>
      </c>
    </row>
    <row r="3079" spans="6:14" x14ac:dyDescent="0.2">
      <c r="F3079" s="3">
        <v>47555</v>
      </c>
      <c r="G3079">
        <v>4</v>
      </c>
      <c r="H3079" t="str">
        <f t="shared" si="52"/>
        <v>475554</v>
      </c>
      <c r="I3079" t="s">
        <v>2712</v>
      </c>
      <c r="J3079" t="s">
        <v>692</v>
      </c>
      <c r="K3079">
        <v>2640</v>
      </c>
      <c r="L3079">
        <v>917493470</v>
      </c>
      <c r="M3079">
        <v>13</v>
      </c>
      <c r="N3079">
        <v>65463570</v>
      </c>
    </row>
    <row r="3080" spans="6:14" x14ac:dyDescent="0.2">
      <c r="F3080" s="3">
        <v>47555</v>
      </c>
      <c r="G3080">
        <v>5</v>
      </c>
      <c r="H3080" t="str">
        <f t="shared" si="52"/>
        <v>475555</v>
      </c>
      <c r="I3080" t="s">
        <v>2712</v>
      </c>
      <c r="J3080" t="s">
        <v>692</v>
      </c>
      <c r="K3080">
        <v>3148</v>
      </c>
      <c r="L3080">
        <v>4907868000</v>
      </c>
      <c r="M3080">
        <v>179</v>
      </c>
      <c r="N3080">
        <v>1022751540</v>
      </c>
    </row>
    <row r="3081" spans="6:14" x14ac:dyDescent="0.2">
      <c r="F3081" s="3">
        <v>47570</v>
      </c>
      <c r="G3081">
        <v>0</v>
      </c>
      <c r="H3081" t="str">
        <f t="shared" si="52"/>
        <v>475700</v>
      </c>
      <c r="I3081" t="s">
        <v>2710</v>
      </c>
      <c r="J3081" t="s">
        <v>693</v>
      </c>
      <c r="K3081">
        <v>9</v>
      </c>
      <c r="L3081">
        <v>23173020</v>
      </c>
    </row>
    <row r="3082" spans="6:14" x14ac:dyDescent="0.2">
      <c r="F3082" s="3">
        <v>47570</v>
      </c>
      <c r="G3082">
        <v>1</v>
      </c>
      <c r="H3082" t="str">
        <f t="shared" si="52"/>
        <v>475701</v>
      </c>
      <c r="I3082" t="s">
        <v>2710</v>
      </c>
      <c r="J3082" t="s">
        <v>693</v>
      </c>
      <c r="K3082">
        <v>618</v>
      </c>
      <c r="L3082">
        <v>141685029</v>
      </c>
    </row>
    <row r="3083" spans="6:14" x14ac:dyDescent="0.2">
      <c r="F3083" s="3">
        <v>47570</v>
      </c>
      <c r="G3083">
        <v>2</v>
      </c>
      <c r="H3083" t="str">
        <f t="shared" si="52"/>
        <v>475702</v>
      </c>
      <c r="I3083" t="s">
        <v>2710</v>
      </c>
      <c r="J3083" t="s">
        <v>693</v>
      </c>
      <c r="K3083">
        <v>222</v>
      </c>
      <c r="L3083">
        <v>16904139</v>
      </c>
    </row>
    <row r="3084" spans="6:14" x14ac:dyDescent="0.2">
      <c r="F3084" s="3">
        <v>47570</v>
      </c>
      <c r="G3084">
        <v>3</v>
      </c>
      <c r="H3084" t="str">
        <f t="shared" si="52"/>
        <v>475703</v>
      </c>
      <c r="I3084" t="s">
        <v>2710</v>
      </c>
      <c r="J3084" t="s">
        <v>693</v>
      </c>
      <c r="K3084">
        <v>618</v>
      </c>
      <c r="L3084">
        <v>93930798</v>
      </c>
      <c r="M3084">
        <v>2</v>
      </c>
      <c r="N3084">
        <v>1982080</v>
      </c>
    </row>
    <row r="3085" spans="6:14" x14ac:dyDescent="0.2">
      <c r="F3085" s="3">
        <v>47570</v>
      </c>
      <c r="G3085">
        <v>4</v>
      </c>
      <c r="H3085" t="str">
        <f t="shared" si="52"/>
        <v>475704</v>
      </c>
      <c r="I3085" t="s">
        <v>2710</v>
      </c>
      <c r="J3085" t="s">
        <v>693</v>
      </c>
      <c r="K3085">
        <v>566</v>
      </c>
      <c r="L3085">
        <v>140957614</v>
      </c>
      <c r="M3085">
        <v>2</v>
      </c>
      <c r="N3085">
        <v>1263920</v>
      </c>
    </row>
    <row r="3086" spans="6:14" x14ac:dyDescent="0.2">
      <c r="F3086" s="3">
        <v>47570</v>
      </c>
      <c r="G3086">
        <v>5</v>
      </c>
      <c r="H3086" t="str">
        <f t="shared" si="52"/>
        <v>475705</v>
      </c>
      <c r="I3086" t="s">
        <v>2710</v>
      </c>
      <c r="J3086" t="s">
        <v>693</v>
      </c>
      <c r="K3086">
        <v>1094</v>
      </c>
      <c r="L3086">
        <v>383233862</v>
      </c>
      <c r="M3086">
        <v>7</v>
      </c>
      <c r="N3086">
        <v>2686560</v>
      </c>
    </row>
    <row r="3087" spans="6:14" x14ac:dyDescent="0.2">
      <c r="F3087" s="3">
        <v>47605</v>
      </c>
      <c r="G3087">
        <v>0</v>
      </c>
      <c r="H3087" t="str">
        <f t="shared" si="52"/>
        <v>476050</v>
      </c>
      <c r="I3087" t="s">
        <v>2710</v>
      </c>
      <c r="J3087" t="s">
        <v>694</v>
      </c>
      <c r="K3087">
        <v>86</v>
      </c>
      <c r="L3087">
        <v>3343590</v>
      </c>
    </row>
    <row r="3088" spans="6:14" x14ac:dyDescent="0.2">
      <c r="F3088" s="3">
        <v>47605</v>
      </c>
      <c r="G3088">
        <v>1</v>
      </c>
      <c r="H3088" t="str">
        <f t="shared" si="52"/>
        <v>476051</v>
      </c>
      <c r="I3088" t="s">
        <v>2710</v>
      </c>
      <c r="J3088" t="s">
        <v>694</v>
      </c>
      <c r="K3088">
        <v>173</v>
      </c>
      <c r="L3088">
        <v>28073010</v>
      </c>
    </row>
    <row r="3089" spans="6:14" x14ac:dyDescent="0.2">
      <c r="F3089" s="3">
        <v>47605</v>
      </c>
      <c r="G3089">
        <v>2</v>
      </c>
      <c r="H3089" t="str">
        <f t="shared" si="52"/>
        <v>476052</v>
      </c>
      <c r="I3089" t="s">
        <v>2710</v>
      </c>
      <c r="J3089" t="s">
        <v>694</v>
      </c>
      <c r="K3089">
        <v>170</v>
      </c>
      <c r="L3089">
        <v>7498150</v>
      </c>
    </row>
    <row r="3090" spans="6:14" x14ac:dyDescent="0.2">
      <c r="F3090" s="3">
        <v>47605</v>
      </c>
      <c r="G3090">
        <v>3</v>
      </c>
      <c r="H3090" t="str">
        <f t="shared" si="52"/>
        <v>476053</v>
      </c>
      <c r="I3090" t="s">
        <v>2710</v>
      </c>
      <c r="J3090" t="s">
        <v>694</v>
      </c>
      <c r="K3090">
        <v>295</v>
      </c>
      <c r="L3090">
        <v>35494435</v>
      </c>
      <c r="M3090">
        <v>1</v>
      </c>
      <c r="N3090">
        <v>853440</v>
      </c>
    </row>
    <row r="3091" spans="6:14" x14ac:dyDescent="0.2">
      <c r="F3091" s="3">
        <v>47605</v>
      </c>
      <c r="G3091">
        <v>4</v>
      </c>
      <c r="H3091" t="str">
        <f t="shared" si="52"/>
        <v>476054</v>
      </c>
      <c r="I3091" t="s">
        <v>2710</v>
      </c>
      <c r="J3091" t="s">
        <v>694</v>
      </c>
      <c r="K3091">
        <v>262</v>
      </c>
      <c r="L3091">
        <v>34635860</v>
      </c>
      <c r="M3091">
        <v>3</v>
      </c>
      <c r="N3091">
        <v>2197200</v>
      </c>
    </row>
    <row r="3092" spans="6:14" x14ac:dyDescent="0.2">
      <c r="F3092" s="3">
        <v>47605</v>
      </c>
      <c r="G3092">
        <v>5</v>
      </c>
      <c r="H3092" t="str">
        <f t="shared" si="52"/>
        <v>476055</v>
      </c>
      <c r="I3092" t="s">
        <v>2710</v>
      </c>
      <c r="J3092" t="s">
        <v>694</v>
      </c>
      <c r="K3092">
        <v>223</v>
      </c>
      <c r="L3092">
        <v>64791890</v>
      </c>
      <c r="M3092">
        <v>5</v>
      </c>
      <c r="N3092">
        <v>5071840</v>
      </c>
    </row>
    <row r="3093" spans="6:14" x14ac:dyDescent="0.2">
      <c r="F3093" s="3">
        <v>47660</v>
      </c>
      <c r="G3093">
        <v>0</v>
      </c>
      <c r="H3093" t="str">
        <f t="shared" si="52"/>
        <v>476600</v>
      </c>
      <c r="I3093" t="s">
        <v>2715</v>
      </c>
      <c r="J3093" t="s">
        <v>695</v>
      </c>
      <c r="K3093">
        <v>4</v>
      </c>
      <c r="L3093">
        <v>947250</v>
      </c>
    </row>
    <row r="3094" spans="6:14" x14ac:dyDescent="0.2">
      <c r="F3094" s="3">
        <v>47660</v>
      </c>
      <c r="G3094">
        <v>1</v>
      </c>
      <c r="H3094" t="str">
        <f t="shared" si="52"/>
        <v>476601</v>
      </c>
      <c r="I3094" t="s">
        <v>2715</v>
      </c>
      <c r="J3094" t="s">
        <v>695</v>
      </c>
      <c r="K3094">
        <v>235</v>
      </c>
      <c r="L3094">
        <v>32721130</v>
      </c>
    </row>
    <row r="3095" spans="6:14" x14ac:dyDescent="0.2">
      <c r="F3095" s="3">
        <v>47660</v>
      </c>
      <c r="G3095">
        <v>2</v>
      </c>
      <c r="H3095" t="str">
        <f t="shared" si="52"/>
        <v>476602</v>
      </c>
      <c r="I3095" t="s">
        <v>2715</v>
      </c>
      <c r="J3095" t="s">
        <v>695</v>
      </c>
      <c r="K3095">
        <v>173</v>
      </c>
      <c r="L3095">
        <v>26677960</v>
      </c>
    </row>
    <row r="3096" spans="6:14" x14ac:dyDescent="0.2">
      <c r="F3096" s="3">
        <v>47660</v>
      </c>
      <c r="G3096">
        <v>3</v>
      </c>
      <c r="H3096" t="str">
        <f t="shared" si="52"/>
        <v>476603</v>
      </c>
      <c r="I3096" t="s">
        <v>2715</v>
      </c>
      <c r="J3096" t="s">
        <v>695</v>
      </c>
      <c r="K3096">
        <v>165</v>
      </c>
      <c r="L3096">
        <v>56919420</v>
      </c>
      <c r="M3096">
        <v>2</v>
      </c>
      <c r="N3096">
        <v>1288350</v>
      </c>
    </row>
    <row r="3097" spans="6:14" x14ac:dyDescent="0.2">
      <c r="F3097" s="3">
        <v>47660</v>
      </c>
      <c r="G3097">
        <v>4</v>
      </c>
      <c r="H3097" t="str">
        <f t="shared" si="52"/>
        <v>476604</v>
      </c>
      <c r="I3097" t="s">
        <v>2715</v>
      </c>
      <c r="J3097" t="s">
        <v>695</v>
      </c>
      <c r="K3097">
        <v>108</v>
      </c>
      <c r="L3097">
        <v>60937942</v>
      </c>
    </row>
    <row r="3098" spans="6:14" x14ac:dyDescent="0.2">
      <c r="F3098" s="3">
        <v>47660</v>
      </c>
      <c r="G3098">
        <v>5</v>
      </c>
      <c r="H3098" t="str">
        <f t="shared" si="52"/>
        <v>476605</v>
      </c>
      <c r="I3098" t="s">
        <v>2715</v>
      </c>
      <c r="J3098" t="s">
        <v>695</v>
      </c>
      <c r="K3098">
        <v>161</v>
      </c>
      <c r="L3098">
        <v>183863905</v>
      </c>
      <c r="M3098">
        <v>7</v>
      </c>
      <c r="N3098">
        <v>14165970</v>
      </c>
    </row>
    <row r="3099" spans="6:14" x14ac:dyDescent="0.2">
      <c r="F3099" s="3">
        <v>47675</v>
      </c>
      <c r="G3099">
        <v>1</v>
      </c>
      <c r="H3099" t="str">
        <f t="shared" si="52"/>
        <v>476751</v>
      </c>
      <c r="I3099" t="s">
        <v>2710</v>
      </c>
      <c r="J3099" t="s">
        <v>696</v>
      </c>
      <c r="K3099">
        <v>148</v>
      </c>
      <c r="L3099">
        <v>30598320</v>
      </c>
    </row>
    <row r="3100" spans="6:14" x14ac:dyDescent="0.2">
      <c r="F3100" s="3">
        <v>47675</v>
      </c>
      <c r="G3100">
        <v>2</v>
      </c>
      <c r="H3100" t="str">
        <f t="shared" si="52"/>
        <v>476752</v>
      </c>
      <c r="I3100" t="s">
        <v>2710</v>
      </c>
      <c r="J3100" t="s">
        <v>696</v>
      </c>
      <c r="K3100">
        <v>272</v>
      </c>
      <c r="L3100">
        <v>21326325</v>
      </c>
    </row>
    <row r="3101" spans="6:14" x14ac:dyDescent="0.2">
      <c r="F3101" s="3">
        <v>47675</v>
      </c>
      <c r="G3101">
        <v>3</v>
      </c>
      <c r="H3101" t="str">
        <f t="shared" si="52"/>
        <v>476753</v>
      </c>
      <c r="I3101" t="s">
        <v>2710</v>
      </c>
      <c r="J3101" t="s">
        <v>696</v>
      </c>
      <c r="K3101">
        <v>359</v>
      </c>
      <c r="L3101">
        <v>61649060</v>
      </c>
      <c r="M3101">
        <v>1</v>
      </c>
      <c r="N3101">
        <v>152160</v>
      </c>
    </row>
    <row r="3102" spans="6:14" x14ac:dyDescent="0.2">
      <c r="F3102" s="3">
        <v>47675</v>
      </c>
      <c r="G3102">
        <v>4</v>
      </c>
      <c r="H3102" t="str">
        <f t="shared" si="52"/>
        <v>476754</v>
      </c>
      <c r="I3102" t="s">
        <v>2710</v>
      </c>
      <c r="J3102" t="s">
        <v>696</v>
      </c>
      <c r="K3102">
        <v>580</v>
      </c>
      <c r="L3102">
        <v>67873890</v>
      </c>
      <c r="M3102">
        <v>2</v>
      </c>
      <c r="N3102">
        <v>1454560</v>
      </c>
    </row>
    <row r="3103" spans="6:14" x14ac:dyDescent="0.2">
      <c r="F3103" s="3">
        <v>47675</v>
      </c>
      <c r="G3103">
        <v>5</v>
      </c>
      <c r="H3103" t="str">
        <f t="shared" si="52"/>
        <v>476755</v>
      </c>
      <c r="I3103" t="s">
        <v>2710</v>
      </c>
      <c r="J3103" t="s">
        <v>696</v>
      </c>
      <c r="K3103">
        <v>768</v>
      </c>
      <c r="L3103">
        <v>184603790</v>
      </c>
    </row>
    <row r="3104" spans="6:14" x14ac:dyDescent="0.2">
      <c r="F3104" s="3">
        <v>47692</v>
      </c>
      <c r="G3104">
        <v>0</v>
      </c>
      <c r="H3104" t="str">
        <f t="shared" si="52"/>
        <v>476920</v>
      </c>
      <c r="I3104" t="s">
        <v>2710</v>
      </c>
      <c r="J3104" t="s">
        <v>697</v>
      </c>
      <c r="K3104">
        <v>15</v>
      </c>
      <c r="L3104">
        <v>4223670</v>
      </c>
    </row>
    <row r="3105" spans="6:14" x14ac:dyDescent="0.2">
      <c r="F3105" s="3">
        <v>47692</v>
      </c>
      <c r="G3105">
        <v>1</v>
      </c>
      <c r="H3105" t="str">
        <f t="shared" si="52"/>
        <v>476921</v>
      </c>
      <c r="I3105" t="s">
        <v>2710</v>
      </c>
      <c r="J3105" t="s">
        <v>697</v>
      </c>
      <c r="K3105">
        <v>366</v>
      </c>
      <c r="L3105">
        <v>4783007315</v>
      </c>
    </row>
    <row r="3106" spans="6:14" x14ac:dyDescent="0.2">
      <c r="F3106" s="3">
        <v>47692</v>
      </c>
      <c r="G3106">
        <v>2</v>
      </c>
      <c r="H3106" t="str">
        <f t="shared" si="52"/>
        <v>476922</v>
      </c>
      <c r="I3106" t="s">
        <v>2710</v>
      </c>
      <c r="J3106" t="s">
        <v>697</v>
      </c>
      <c r="K3106">
        <v>218</v>
      </c>
      <c r="L3106">
        <v>23822320</v>
      </c>
    </row>
    <row r="3107" spans="6:14" x14ac:dyDescent="0.2">
      <c r="F3107" s="3">
        <v>47692</v>
      </c>
      <c r="G3107">
        <v>3</v>
      </c>
      <c r="H3107" t="str">
        <f t="shared" si="52"/>
        <v>476923</v>
      </c>
      <c r="I3107" t="s">
        <v>2710</v>
      </c>
      <c r="J3107" t="s">
        <v>697</v>
      </c>
      <c r="K3107">
        <v>228</v>
      </c>
      <c r="L3107">
        <v>37923920</v>
      </c>
    </row>
    <row r="3108" spans="6:14" x14ac:dyDescent="0.2">
      <c r="F3108" s="3">
        <v>47692</v>
      </c>
      <c r="G3108">
        <v>4</v>
      </c>
      <c r="H3108" t="str">
        <f t="shared" si="52"/>
        <v>476924</v>
      </c>
      <c r="I3108" t="s">
        <v>2710</v>
      </c>
      <c r="J3108" t="s">
        <v>697</v>
      </c>
      <c r="K3108">
        <v>339</v>
      </c>
      <c r="L3108">
        <v>89581450</v>
      </c>
      <c r="M3108">
        <v>5</v>
      </c>
      <c r="N3108">
        <v>17959120</v>
      </c>
    </row>
    <row r="3109" spans="6:14" x14ac:dyDescent="0.2">
      <c r="F3109" s="3">
        <v>47692</v>
      </c>
      <c r="G3109">
        <v>5</v>
      </c>
      <c r="H3109" t="str">
        <f t="shared" si="52"/>
        <v>476925</v>
      </c>
      <c r="I3109" t="s">
        <v>2710</v>
      </c>
      <c r="J3109" t="s">
        <v>697</v>
      </c>
      <c r="K3109">
        <v>286</v>
      </c>
      <c r="L3109">
        <v>133369550</v>
      </c>
      <c r="M3109">
        <v>30</v>
      </c>
      <c r="N3109">
        <v>18588240</v>
      </c>
    </row>
    <row r="3110" spans="6:14" x14ac:dyDescent="0.2">
      <c r="F3110" s="3">
        <v>47703</v>
      </c>
      <c r="G3110">
        <v>0</v>
      </c>
      <c r="H3110" t="str">
        <f t="shared" si="52"/>
        <v>477030</v>
      </c>
      <c r="I3110" t="s">
        <v>2710</v>
      </c>
      <c r="J3110" t="s">
        <v>698</v>
      </c>
      <c r="K3110">
        <v>3</v>
      </c>
      <c r="L3110">
        <v>328080</v>
      </c>
    </row>
    <row r="3111" spans="6:14" x14ac:dyDescent="0.2">
      <c r="F3111" s="3">
        <v>47703</v>
      </c>
      <c r="G3111">
        <v>1</v>
      </c>
      <c r="H3111" t="str">
        <f t="shared" si="52"/>
        <v>477031</v>
      </c>
      <c r="I3111" t="s">
        <v>2710</v>
      </c>
      <c r="J3111" t="s">
        <v>698</v>
      </c>
      <c r="K3111">
        <v>107</v>
      </c>
      <c r="L3111">
        <v>5394240</v>
      </c>
    </row>
    <row r="3112" spans="6:14" x14ac:dyDescent="0.2">
      <c r="F3112" s="3">
        <v>47703</v>
      </c>
      <c r="G3112">
        <v>2</v>
      </c>
      <c r="H3112" t="str">
        <f t="shared" si="52"/>
        <v>477032</v>
      </c>
      <c r="I3112" t="s">
        <v>2710</v>
      </c>
      <c r="J3112" t="s">
        <v>698</v>
      </c>
      <c r="K3112">
        <v>48</v>
      </c>
      <c r="L3112">
        <v>11426240</v>
      </c>
    </row>
    <row r="3113" spans="6:14" x14ac:dyDescent="0.2">
      <c r="F3113" s="3">
        <v>47703</v>
      </c>
      <c r="G3113">
        <v>3</v>
      </c>
      <c r="H3113" t="str">
        <f t="shared" si="52"/>
        <v>477033</v>
      </c>
      <c r="I3113" t="s">
        <v>2710</v>
      </c>
      <c r="J3113" t="s">
        <v>698</v>
      </c>
      <c r="K3113">
        <v>100</v>
      </c>
      <c r="L3113">
        <v>30555320</v>
      </c>
    </row>
    <row r="3114" spans="6:14" x14ac:dyDescent="0.2">
      <c r="F3114" s="3">
        <v>47703</v>
      </c>
      <c r="G3114">
        <v>4</v>
      </c>
      <c r="H3114" t="str">
        <f t="shared" si="52"/>
        <v>477034</v>
      </c>
      <c r="I3114" t="s">
        <v>2710</v>
      </c>
      <c r="J3114" t="s">
        <v>698</v>
      </c>
      <c r="K3114">
        <v>21</v>
      </c>
      <c r="L3114">
        <v>1947180</v>
      </c>
    </row>
    <row r="3115" spans="6:14" x14ac:dyDescent="0.2">
      <c r="F3115" s="3">
        <v>47703</v>
      </c>
      <c r="G3115">
        <v>5</v>
      </c>
      <c r="H3115" t="str">
        <f t="shared" si="52"/>
        <v>477035</v>
      </c>
      <c r="I3115" t="s">
        <v>2710</v>
      </c>
      <c r="J3115" t="s">
        <v>698</v>
      </c>
      <c r="K3115">
        <v>110</v>
      </c>
      <c r="L3115">
        <v>21620620</v>
      </c>
    </row>
    <row r="3116" spans="6:14" x14ac:dyDescent="0.2">
      <c r="F3116" s="3">
        <v>47707</v>
      </c>
      <c r="G3116">
        <v>0</v>
      </c>
      <c r="H3116" t="str">
        <f t="shared" si="52"/>
        <v>477070</v>
      </c>
      <c r="I3116" t="s">
        <v>2710</v>
      </c>
      <c r="J3116" t="s">
        <v>699</v>
      </c>
      <c r="K3116">
        <v>17</v>
      </c>
      <c r="L3116">
        <v>36175700</v>
      </c>
    </row>
    <row r="3117" spans="6:14" x14ac:dyDescent="0.2">
      <c r="F3117" s="3">
        <v>47707</v>
      </c>
      <c r="G3117">
        <v>1</v>
      </c>
      <c r="H3117" t="str">
        <f t="shared" si="52"/>
        <v>477071</v>
      </c>
      <c r="I3117" t="s">
        <v>2710</v>
      </c>
      <c r="J3117" t="s">
        <v>699</v>
      </c>
      <c r="K3117">
        <v>187</v>
      </c>
      <c r="L3117">
        <v>40490810</v>
      </c>
    </row>
    <row r="3118" spans="6:14" x14ac:dyDescent="0.2">
      <c r="F3118" s="3">
        <v>47707</v>
      </c>
      <c r="G3118">
        <v>2</v>
      </c>
      <c r="H3118" t="str">
        <f t="shared" si="52"/>
        <v>477072</v>
      </c>
      <c r="I3118" t="s">
        <v>2710</v>
      </c>
      <c r="J3118" t="s">
        <v>699</v>
      </c>
      <c r="K3118">
        <v>449</v>
      </c>
      <c r="L3118">
        <v>35601295</v>
      </c>
    </row>
    <row r="3119" spans="6:14" x14ac:dyDescent="0.2">
      <c r="F3119" s="3">
        <v>47707</v>
      </c>
      <c r="G3119">
        <v>3</v>
      </c>
      <c r="H3119" t="str">
        <f t="shared" si="52"/>
        <v>477073</v>
      </c>
      <c r="I3119" t="s">
        <v>2710</v>
      </c>
      <c r="J3119" t="s">
        <v>699</v>
      </c>
      <c r="K3119">
        <v>798</v>
      </c>
      <c r="L3119">
        <v>139196645</v>
      </c>
    </row>
    <row r="3120" spans="6:14" x14ac:dyDescent="0.2">
      <c r="F3120" s="3">
        <v>47707</v>
      </c>
      <c r="G3120">
        <v>4</v>
      </c>
      <c r="H3120" t="str">
        <f t="shared" si="52"/>
        <v>477074</v>
      </c>
      <c r="I3120" t="s">
        <v>2710</v>
      </c>
      <c r="J3120" t="s">
        <v>699</v>
      </c>
      <c r="K3120">
        <v>683</v>
      </c>
      <c r="L3120">
        <v>248589020</v>
      </c>
      <c r="M3120">
        <v>1</v>
      </c>
      <c r="N3120">
        <v>608960</v>
      </c>
    </row>
    <row r="3121" spans="6:14" x14ac:dyDescent="0.2">
      <c r="F3121" s="3">
        <v>47707</v>
      </c>
      <c r="G3121">
        <v>5</v>
      </c>
      <c r="H3121" t="str">
        <f t="shared" si="52"/>
        <v>477075</v>
      </c>
      <c r="I3121" t="s">
        <v>2710</v>
      </c>
      <c r="J3121" t="s">
        <v>699</v>
      </c>
      <c r="K3121">
        <v>833</v>
      </c>
      <c r="L3121">
        <v>533957240</v>
      </c>
      <c r="M3121">
        <v>35</v>
      </c>
      <c r="N3121">
        <v>73738480</v>
      </c>
    </row>
    <row r="3122" spans="6:14" x14ac:dyDescent="0.2">
      <c r="F3122" s="3">
        <v>47720</v>
      </c>
      <c r="G3122">
        <v>0</v>
      </c>
      <c r="H3122" t="str">
        <f t="shared" si="52"/>
        <v>477200</v>
      </c>
      <c r="I3122" t="s">
        <v>2710</v>
      </c>
      <c r="J3122" t="s">
        <v>700</v>
      </c>
      <c r="K3122">
        <v>4</v>
      </c>
      <c r="L3122">
        <v>176370</v>
      </c>
    </row>
    <row r="3123" spans="6:14" x14ac:dyDescent="0.2">
      <c r="F3123" s="3">
        <v>47720</v>
      </c>
      <c r="G3123">
        <v>1</v>
      </c>
      <c r="H3123" t="str">
        <f t="shared" si="52"/>
        <v>477201</v>
      </c>
      <c r="I3123" t="s">
        <v>2710</v>
      </c>
      <c r="J3123" t="s">
        <v>700</v>
      </c>
      <c r="K3123">
        <v>402</v>
      </c>
      <c r="L3123">
        <v>61790800</v>
      </c>
    </row>
    <row r="3124" spans="6:14" x14ac:dyDescent="0.2">
      <c r="F3124" s="3">
        <v>47720</v>
      </c>
      <c r="G3124">
        <v>2</v>
      </c>
      <c r="H3124" t="str">
        <f t="shared" si="52"/>
        <v>477202</v>
      </c>
      <c r="I3124" t="s">
        <v>2710</v>
      </c>
      <c r="J3124" t="s">
        <v>700</v>
      </c>
      <c r="K3124">
        <v>254</v>
      </c>
      <c r="L3124">
        <v>10195615</v>
      </c>
      <c r="M3124">
        <v>1</v>
      </c>
      <c r="N3124">
        <v>1547040</v>
      </c>
    </row>
    <row r="3125" spans="6:14" x14ac:dyDescent="0.2">
      <c r="F3125" s="3">
        <v>47720</v>
      </c>
      <c r="G3125">
        <v>3</v>
      </c>
      <c r="H3125" t="str">
        <f t="shared" si="52"/>
        <v>477203</v>
      </c>
      <c r="I3125" t="s">
        <v>2710</v>
      </c>
      <c r="J3125" t="s">
        <v>700</v>
      </c>
      <c r="K3125">
        <v>238</v>
      </c>
      <c r="L3125">
        <v>22123590</v>
      </c>
      <c r="M3125">
        <v>1</v>
      </c>
      <c r="N3125">
        <v>1683120</v>
      </c>
    </row>
    <row r="3126" spans="6:14" x14ac:dyDescent="0.2">
      <c r="F3126" s="3">
        <v>47720</v>
      </c>
      <c r="G3126">
        <v>4</v>
      </c>
      <c r="H3126" t="str">
        <f t="shared" si="52"/>
        <v>477204</v>
      </c>
      <c r="I3126" t="s">
        <v>2710</v>
      </c>
      <c r="J3126" t="s">
        <v>700</v>
      </c>
      <c r="K3126">
        <v>312</v>
      </c>
      <c r="L3126">
        <v>26586530</v>
      </c>
    </row>
    <row r="3127" spans="6:14" x14ac:dyDescent="0.2">
      <c r="F3127" s="3">
        <v>47720</v>
      </c>
      <c r="G3127">
        <v>5</v>
      </c>
      <c r="H3127" t="str">
        <f t="shared" si="52"/>
        <v>477205</v>
      </c>
      <c r="I3127" t="s">
        <v>2710</v>
      </c>
      <c r="J3127" t="s">
        <v>700</v>
      </c>
      <c r="K3127">
        <v>625</v>
      </c>
      <c r="L3127">
        <v>150025195</v>
      </c>
      <c r="M3127">
        <v>3</v>
      </c>
      <c r="N3127">
        <v>3341520</v>
      </c>
    </row>
    <row r="3128" spans="6:14" x14ac:dyDescent="0.2">
      <c r="F3128" s="3">
        <v>47745</v>
      </c>
      <c r="G3128">
        <v>0</v>
      </c>
      <c r="H3128" t="str">
        <f t="shared" si="52"/>
        <v>477450</v>
      </c>
      <c r="I3128" t="s">
        <v>2709</v>
      </c>
      <c r="J3128" t="s">
        <v>701</v>
      </c>
      <c r="K3128">
        <v>78</v>
      </c>
      <c r="L3128">
        <v>2827212.5</v>
      </c>
    </row>
    <row r="3129" spans="6:14" x14ac:dyDescent="0.2">
      <c r="F3129" s="3">
        <v>47745</v>
      </c>
      <c r="G3129">
        <v>1</v>
      </c>
      <c r="H3129" t="str">
        <f t="shared" si="52"/>
        <v>477451</v>
      </c>
      <c r="I3129" t="s">
        <v>2709</v>
      </c>
      <c r="J3129" t="s">
        <v>701</v>
      </c>
      <c r="K3129">
        <v>620</v>
      </c>
      <c r="L3129">
        <v>38569477.5</v>
      </c>
      <c r="M3129">
        <v>1</v>
      </c>
      <c r="N3129">
        <v>33750</v>
      </c>
    </row>
    <row r="3130" spans="6:14" x14ac:dyDescent="0.2">
      <c r="F3130" s="3">
        <v>47745</v>
      </c>
      <c r="G3130">
        <v>2</v>
      </c>
      <c r="H3130" t="str">
        <f t="shared" si="52"/>
        <v>477452</v>
      </c>
      <c r="I3130" t="s">
        <v>2709</v>
      </c>
      <c r="J3130" t="s">
        <v>701</v>
      </c>
      <c r="K3130">
        <v>416</v>
      </c>
      <c r="L3130">
        <v>44757920</v>
      </c>
      <c r="M3130">
        <v>2</v>
      </c>
      <c r="N3130">
        <v>1099440</v>
      </c>
    </row>
    <row r="3131" spans="6:14" x14ac:dyDescent="0.2">
      <c r="F3131" s="3">
        <v>47745</v>
      </c>
      <c r="G3131">
        <v>3</v>
      </c>
      <c r="H3131" t="str">
        <f t="shared" si="52"/>
        <v>477453</v>
      </c>
      <c r="I3131" t="s">
        <v>2709</v>
      </c>
      <c r="J3131" t="s">
        <v>701</v>
      </c>
      <c r="K3131">
        <v>498</v>
      </c>
      <c r="L3131">
        <v>67257395</v>
      </c>
      <c r="M3131">
        <v>1</v>
      </c>
      <c r="N3131">
        <v>594315</v>
      </c>
    </row>
    <row r="3132" spans="6:14" x14ac:dyDescent="0.2">
      <c r="F3132" s="3">
        <v>47745</v>
      </c>
      <c r="G3132">
        <v>4</v>
      </c>
      <c r="H3132" t="str">
        <f t="shared" si="52"/>
        <v>477454</v>
      </c>
      <c r="I3132" t="s">
        <v>2709</v>
      </c>
      <c r="J3132" t="s">
        <v>701</v>
      </c>
      <c r="K3132">
        <v>529</v>
      </c>
      <c r="L3132">
        <v>95635747.5</v>
      </c>
      <c r="M3132">
        <v>4</v>
      </c>
      <c r="N3132">
        <v>1548495</v>
      </c>
    </row>
    <row r="3133" spans="6:14" x14ac:dyDescent="0.2">
      <c r="F3133" s="3">
        <v>47745</v>
      </c>
      <c r="G3133">
        <v>5</v>
      </c>
      <c r="H3133" t="str">
        <f t="shared" si="52"/>
        <v>477455</v>
      </c>
      <c r="I3133" t="s">
        <v>2709</v>
      </c>
      <c r="J3133" t="s">
        <v>701</v>
      </c>
      <c r="K3133">
        <v>535</v>
      </c>
      <c r="L3133">
        <v>147972725</v>
      </c>
      <c r="M3133">
        <v>9</v>
      </c>
      <c r="N3133">
        <v>8188470</v>
      </c>
    </row>
    <row r="3134" spans="6:14" x14ac:dyDescent="0.2">
      <c r="F3134" s="3">
        <v>47798</v>
      </c>
      <c r="G3134">
        <v>0</v>
      </c>
      <c r="H3134" t="str">
        <f t="shared" si="52"/>
        <v>477980</v>
      </c>
      <c r="I3134" t="s">
        <v>2710</v>
      </c>
      <c r="J3134" t="s">
        <v>702</v>
      </c>
      <c r="K3134">
        <v>6</v>
      </c>
      <c r="L3134">
        <v>164610</v>
      </c>
    </row>
    <row r="3135" spans="6:14" x14ac:dyDescent="0.2">
      <c r="F3135" s="3">
        <v>47798</v>
      </c>
      <c r="G3135">
        <v>1</v>
      </c>
      <c r="H3135" t="str">
        <f t="shared" si="52"/>
        <v>477981</v>
      </c>
      <c r="I3135" t="s">
        <v>2710</v>
      </c>
      <c r="J3135" t="s">
        <v>702</v>
      </c>
      <c r="K3135">
        <v>333</v>
      </c>
      <c r="L3135">
        <v>24751265</v>
      </c>
    </row>
    <row r="3136" spans="6:14" x14ac:dyDescent="0.2">
      <c r="F3136" s="3">
        <v>47798</v>
      </c>
      <c r="G3136">
        <v>2</v>
      </c>
      <c r="H3136" t="str">
        <f t="shared" si="52"/>
        <v>477982</v>
      </c>
      <c r="I3136" t="s">
        <v>2710</v>
      </c>
      <c r="J3136" t="s">
        <v>702</v>
      </c>
      <c r="K3136">
        <v>257</v>
      </c>
      <c r="L3136">
        <v>23851820</v>
      </c>
    </row>
    <row r="3137" spans="6:14" x14ac:dyDescent="0.2">
      <c r="F3137" s="3">
        <v>47798</v>
      </c>
      <c r="G3137">
        <v>3</v>
      </c>
      <c r="H3137" t="str">
        <f t="shared" si="52"/>
        <v>477983</v>
      </c>
      <c r="I3137" t="s">
        <v>2710</v>
      </c>
      <c r="J3137" t="s">
        <v>702</v>
      </c>
      <c r="K3137">
        <v>295</v>
      </c>
      <c r="L3137">
        <v>61381505</v>
      </c>
      <c r="M3137">
        <v>1</v>
      </c>
      <c r="N3137">
        <v>268400</v>
      </c>
    </row>
    <row r="3138" spans="6:14" x14ac:dyDescent="0.2">
      <c r="F3138" s="3">
        <v>47798</v>
      </c>
      <c r="G3138">
        <v>4</v>
      </c>
      <c r="H3138" t="str">
        <f t="shared" si="52"/>
        <v>477984</v>
      </c>
      <c r="I3138" t="s">
        <v>2710</v>
      </c>
      <c r="J3138" t="s">
        <v>702</v>
      </c>
      <c r="K3138">
        <v>340</v>
      </c>
      <c r="L3138">
        <v>67703880</v>
      </c>
      <c r="M3138">
        <v>3</v>
      </c>
      <c r="N3138">
        <v>2549200</v>
      </c>
    </row>
    <row r="3139" spans="6:14" x14ac:dyDescent="0.2">
      <c r="F3139" s="3">
        <v>47798</v>
      </c>
      <c r="G3139">
        <v>5</v>
      </c>
      <c r="H3139" t="str">
        <f t="shared" ref="H3139:H3202" si="53">F3139&amp;G3139</f>
        <v>477985</v>
      </c>
      <c r="I3139" t="s">
        <v>2710</v>
      </c>
      <c r="J3139" t="s">
        <v>702</v>
      </c>
      <c r="K3139">
        <v>525</v>
      </c>
      <c r="L3139">
        <v>230088210</v>
      </c>
      <c r="M3139">
        <v>4</v>
      </c>
      <c r="N3139">
        <v>6012800</v>
      </c>
    </row>
    <row r="3140" spans="6:14" x14ac:dyDescent="0.2">
      <c r="F3140" s="3">
        <v>47960</v>
      </c>
      <c r="G3140">
        <v>0</v>
      </c>
      <c r="H3140" t="str">
        <f t="shared" si="53"/>
        <v>479600</v>
      </c>
      <c r="I3140" t="s">
        <v>2710</v>
      </c>
      <c r="J3140" t="s">
        <v>703</v>
      </c>
      <c r="K3140">
        <v>36</v>
      </c>
      <c r="L3140">
        <v>1783130</v>
      </c>
    </row>
    <row r="3141" spans="6:14" x14ac:dyDescent="0.2">
      <c r="F3141" s="3">
        <v>47960</v>
      </c>
      <c r="G3141">
        <v>1</v>
      </c>
      <c r="H3141" t="str">
        <f t="shared" si="53"/>
        <v>479601</v>
      </c>
      <c r="I3141" t="s">
        <v>2710</v>
      </c>
      <c r="J3141" t="s">
        <v>703</v>
      </c>
      <c r="K3141">
        <v>127</v>
      </c>
      <c r="L3141">
        <v>3319725</v>
      </c>
    </row>
    <row r="3142" spans="6:14" x14ac:dyDescent="0.2">
      <c r="F3142" s="3">
        <v>47960</v>
      </c>
      <c r="G3142">
        <v>2</v>
      </c>
      <c r="H3142" t="str">
        <f t="shared" si="53"/>
        <v>479602</v>
      </c>
      <c r="I3142" t="s">
        <v>2710</v>
      </c>
      <c r="J3142" t="s">
        <v>703</v>
      </c>
      <c r="K3142">
        <v>48</v>
      </c>
      <c r="L3142">
        <v>1707210</v>
      </c>
    </row>
    <row r="3143" spans="6:14" x14ac:dyDescent="0.2">
      <c r="F3143" s="3">
        <v>47960</v>
      </c>
      <c r="G3143">
        <v>3</v>
      </c>
      <c r="H3143" t="str">
        <f t="shared" si="53"/>
        <v>479603</v>
      </c>
      <c r="I3143" t="s">
        <v>2710</v>
      </c>
      <c r="J3143" t="s">
        <v>703</v>
      </c>
      <c r="K3143">
        <v>97</v>
      </c>
      <c r="L3143">
        <v>3270285</v>
      </c>
      <c r="M3143">
        <v>1</v>
      </c>
      <c r="N3143">
        <v>873440</v>
      </c>
    </row>
    <row r="3144" spans="6:14" x14ac:dyDescent="0.2">
      <c r="F3144" s="3">
        <v>47960</v>
      </c>
      <c r="G3144">
        <v>4</v>
      </c>
      <c r="H3144" t="str">
        <f t="shared" si="53"/>
        <v>479604</v>
      </c>
      <c r="I3144" t="s">
        <v>2710</v>
      </c>
      <c r="J3144" t="s">
        <v>703</v>
      </c>
      <c r="K3144">
        <v>123</v>
      </c>
      <c r="L3144">
        <v>6449785</v>
      </c>
    </row>
    <row r="3145" spans="6:14" x14ac:dyDescent="0.2">
      <c r="F3145" s="3">
        <v>47960</v>
      </c>
      <c r="G3145">
        <v>5</v>
      </c>
      <c r="H3145" t="str">
        <f t="shared" si="53"/>
        <v>479605</v>
      </c>
      <c r="I3145" t="s">
        <v>2710</v>
      </c>
      <c r="J3145" t="s">
        <v>703</v>
      </c>
      <c r="K3145">
        <v>78</v>
      </c>
      <c r="L3145">
        <v>10106270</v>
      </c>
      <c r="M3145">
        <v>1</v>
      </c>
      <c r="N3145">
        <v>994720</v>
      </c>
    </row>
    <row r="3146" spans="6:14" x14ac:dyDescent="0.2">
      <c r="F3146" s="3">
        <v>47980</v>
      </c>
      <c r="G3146">
        <v>0</v>
      </c>
      <c r="H3146" t="str">
        <f t="shared" si="53"/>
        <v>479800</v>
      </c>
      <c r="I3146" t="s">
        <v>2708</v>
      </c>
      <c r="J3146" t="s">
        <v>704</v>
      </c>
      <c r="K3146">
        <v>32</v>
      </c>
      <c r="L3146">
        <v>3491880</v>
      </c>
    </row>
    <row r="3147" spans="6:14" x14ac:dyDescent="0.2">
      <c r="F3147" s="3">
        <v>47980</v>
      </c>
      <c r="G3147">
        <v>1</v>
      </c>
      <c r="H3147" t="str">
        <f t="shared" si="53"/>
        <v>479801</v>
      </c>
      <c r="I3147" t="s">
        <v>2708</v>
      </c>
      <c r="J3147" t="s">
        <v>704</v>
      </c>
      <c r="K3147">
        <v>415</v>
      </c>
      <c r="L3147">
        <v>50267630</v>
      </c>
      <c r="M3147">
        <v>3</v>
      </c>
      <c r="N3147">
        <v>985600</v>
      </c>
    </row>
    <row r="3148" spans="6:14" x14ac:dyDescent="0.2">
      <c r="F3148" s="3">
        <v>47980</v>
      </c>
      <c r="G3148">
        <v>2</v>
      </c>
      <c r="H3148" t="str">
        <f t="shared" si="53"/>
        <v>479802</v>
      </c>
      <c r="I3148" t="s">
        <v>2708</v>
      </c>
      <c r="J3148" t="s">
        <v>704</v>
      </c>
      <c r="K3148">
        <v>180</v>
      </c>
      <c r="L3148">
        <v>67143480</v>
      </c>
    </row>
    <row r="3149" spans="6:14" x14ac:dyDescent="0.2">
      <c r="F3149" s="3">
        <v>47980</v>
      </c>
      <c r="G3149">
        <v>3</v>
      </c>
      <c r="H3149" t="str">
        <f t="shared" si="53"/>
        <v>479803</v>
      </c>
      <c r="I3149" t="s">
        <v>2708</v>
      </c>
      <c r="J3149" t="s">
        <v>704</v>
      </c>
      <c r="K3149">
        <v>287</v>
      </c>
      <c r="L3149">
        <v>154509680</v>
      </c>
    </row>
    <row r="3150" spans="6:14" x14ac:dyDescent="0.2">
      <c r="F3150" s="3">
        <v>47980</v>
      </c>
      <c r="G3150">
        <v>4</v>
      </c>
      <c r="H3150" t="str">
        <f t="shared" si="53"/>
        <v>479804</v>
      </c>
      <c r="I3150" t="s">
        <v>2708</v>
      </c>
      <c r="J3150" t="s">
        <v>704</v>
      </c>
      <c r="K3150">
        <v>226</v>
      </c>
      <c r="L3150">
        <v>117424840</v>
      </c>
      <c r="M3150">
        <v>9</v>
      </c>
      <c r="N3150">
        <v>33986480</v>
      </c>
    </row>
    <row r="3151" spans="6:14" x14ac:dyDescent="0.2">
      <c r="F3151" s="3">
        <v>47980</v>
      </c>
      <c r="G3151">
        <v>5</v>
      </c>
      <c r="H3151" t="str">
        <f t="shared" si="53"/>
        <v>479805</v>
      </c>
      <c r="I3151" t="s">
        <v>2708</v>
      </c>
      <c r="J3151" t="s">
        <v>704</v>
      </c>
      <c r="K3151">
        <v>719</v>
      </c>
      <c r="L3151">
        <v>307957240</v>
      </c>
      <c r="M3151">
        <v>11</v>
      </c>
      <c r="N3151">
        <v>18700560</v>
      </c>
    </row>
    <row r="3152" spans="6:14" x14ac:dyDescent="0.2">
      <c r="F3152" s="3">
        <v>50001</v>
      </c>
      <c r="G3152">
        <v>0</v>
      </c>
      <c r="H3152" t="str">
        <f t="shared" si="53"/>
        <v>500010</v>
      </c>
      <c r="I3152" t="s">
        <v>2717</v>
      </c>
      <c r="J3152" t="s">
        <v>705</v>
      </c>
      <c r="K3152">
        <v>2066</v>
      </c>
      <c r="L3152">
        <v>9213795220</v>
      </c>
      <c r="M3152">
        <v>7</v>
      </c>
      <c r="N3152">
        <v>251294120</v>
      </c>
    </row>
    <row r="3153" spans="6:14" x14ac:dyDescent="0.2">
      <c r="F3153" s="3">
        <v>50001</v>
      </c>
      <c r="G3153">
        <v>1</v>
      </c>
      <c r="H3153" t="str">
        <f t="shared" si="53"/>
        <v>500011</v>
      </c>
      <c r="I3153" t="s">
        <v>2717</v>
      </c>
      <c r="J3153" t="s">
        <v>705</v>
      </c>
      <c r="K3153">
        <v>23406</v>
      </c>
      <c r="L3153">
        <v>34580450870</v>
      </c>
      <c r="M3153">
        <v>265</v>
      </c>
      <c r="N3153">
        <v>10376350460</v>
      </c>
    </row>
    <row r="3154" spans="6:14" x14ac:dyDescent="0.2">
      <c r="F3154" s="3">
        <v>50001</v>
      </c>
      <c r="G3154">
        <v>2</v>
      </c>
      <c r="H3154" t="str">
        <f t="shared" si="53"/>
        <v>500012</v>
      </c>
      <c r="I3154" t="s">
        <v>2717</v>
      </c>
      <c r="J3154" t="s">
        <v>705</v>
      </c>
      <c r="K3154">
        <v>15197</v>
      </c>
      <c r="L3154">
        <v>36026005000</v>
      </c>
      <c r="M3154">
        <v>389</v>
      </c>
      <c r="N3154">
        <v>21924652680</v>
      </c>
    </row>
    <row r="3155" spans="6:14" x14ac:dyDescent="0.2">
      <c r="F3155" s="3">
        <v>50001</v>
      </c>
      <c r="G3155">
        <v>3</v>
      </c>
      <c r="H3155" t="str">
        <f t="shared" si="53"/>
        <v>500013</v>
      </c>
      <c r="I3155" t="s">
        <v>2717</v>
      </c>
      <c r="J3155" t="s">
        <v>705</v>
      </c>
      <c r="K3155">
        <v>23860</v>
      </c>
      <c r="L3155">
        <v>34849727470</v>
      </c>
      <c r="M3155">
        <v>577</v>
      </c>
      <c r="N3155">
        <v>22435948080</v>
      </c>
    </row>
    <row r="3156" spans="6:14" x14ac:dyDescent="0.2">
      <c r="F3156" s="3">
        <v>50001</v>
      </c>
      <c r="G3156">
        <v>4</v>
      </c>
      <c r="H3156" t="str">
        <f t="shared" si="53"/>
        <v>500014</v>
      </c>
      <c r="I3156" t="s">
        <v>2717</v>
      </c>
      <c r="J3156" t="s">
        <v>705</v>
      </c>
      <c r="K3156">
        <v>26379</v>
      </c>
      <c r="L3156">
        <v>44044707940</v>
      </c>
      <c r="M3156">
        <v>1123</v>
      </c>
      <c r="N3156">
        <v>24136640360</v>
      </c>
    </row>
    <row r="3157" spans="6:14" x14ac:dyDescent="0.2">
      <c r="F3157" s="3">
        <v>50001</v>
      </c>
      <c r="G3157">
        <v>5</v>
      </c>
      <c r="H3157" t="str">
        <f t="shared" si="53"/>
        <v>500015</v>
      </c>
      <c r="I3157" t="s">
        <v>2717</v>
      </c>
      <c r="J3157" t="s">
        <v>705</v>
      </c>
      <c r="K3157">
        <v>29428</v>
      </c>
      <c r="L3157">
        <v>124160366240</v>
      </c>
      <c r="M3157">
        <v>8841</v>
      </c>
      <c r="N3157">
        <v>177128874440</v>
      </c>
    </row>
    <row r="3158" spans="6:14" x14ac:dyDescent="0.2">
      <c r="F3158" s="3">
        <v>50006</v>
      </c>
      <c r="G3158">
        <v>0</v>
      </c>
      <c r="H3158" t="str">
        <f t="shared" si="53"/>
        <v>500060</v>
      </c>
      <c r="I3158" t="s">
        <v>2712</v>
      </c>
      <c r="J3158" t="s">
        <v>706</v>
      </c>
      <c r="K3158">
        <v>111</v>
      </c>
      <c r="L3158">
        <v>122198860</v>
      </c>
    </row>
    <row r="3159" spans="6:14" x14ac:dyDescent="0.2">
      <c r="F3159" s="3">
        <v>50006</v>
      </c>
      <c r="G3159">
        <v>1</v>
      </c>
      <c r="H3159" t="str">
        <f t="shared" si="53"/>
        <v>500061</v>
      </c>
      <c r="I3159" t="s">
        <v>2712</v>
      </c>
      <c r="J3159" t="s">
        <v>706</v>
      </c>
      <c r="K3159">
        <v>2850</v>
      </c>
      <c r="L3159">
        <v>6005745425</v>
      </c>
      <c r="M3159">
        <v>65</v>
      </c>
      <c r="N3159">
        <v>1480727430</v>
      </c>
    </row>
    <row r="3160" spans="6:14" x14ac:dyDescent="0.2">
      <c r="F3160" s="3">
        <v>50006</v>
      </c>
      <c r="G3160">
        <v>2</v>
      </c>
      <c r="H3160" t="str">
        <f t="shared" si="53"/>
        <v>500062</v>
      </c>
      <c r="I3160" t="s">
        <v>2712</v>
      </c>
      <c r="J3160" t="s">
        <v>706</v>
      </c>
      <c r="K3160">
        <v>3336</v>
      </c>
      <c r="L3160">
        <v>6057988105</v>
      </c>
      <c r="M3160">
        <v>33</v>
      </c>
      <c r="N3160">
        <v>648091260</v>
      </c>
    </row>
    <row r="3161" spans="6:14" x14ac:dyDescent="0.2">
      <c r="F3161" s="3">
        <v>50006</v>
      </c>
      <c r="G3161">
        <v>3</v>
      </c>
      <c r="H3161" t="str">
        <f t="shared" si="53"/>
        <v>500063</v>
      </c>
      <c r="I3161" t="s">
        <v>2712</v>
      </c>
      <c r="J3161" t="s">
        <v>706</v>
      </c>
      <c r="K3161">
        <v>4068</v>
      </c>
      <c r="L3161">
        <v>8426245540</v>
      </c>
      <c r="M3161">
        <v>59</v>
      </c>
      <c r="N3161">
        <v>774175320</v>
      </c>
    </row>
    <row r="3162" spans="6:14" x14ac:dyDescent="0.2">
      <c r="F3162" s="3">
        <v>50006</v>
      </c>
      <c r="G3162">
        <v>4</v>
      </c>
      <c r="H3162" t="str">
        <f t="shared" si="53"/>
        <v>500064</v>
      </c>
      <c r="I3162" t="s">
        <v>2712</v>
      </c>
      <c r="J3162" t="s">
        <v>706</v>
      </c>
      <c r="K3162">
        <v>4151</v>
      </c>
      <c r="L3162">
        <v>15082194340</v>
      </c>
      <c r="M3162">
        <v>155</v>
      </c>
      <c r="N3162">
        <v>3116468880</v>
      </c>
    </row>
    <row r="3163" spans="6:14" x14ac:dyDescent="0.2">
      <c r="F3163" s="3">
        <v>50006</v>
      </c>
      <c r="G3163">
        <v>5</v>
      </c>
      <c r="H3163" t="str">
        <f t="shared" si="53"/>
        <v>500065</v>
      </c>
      <c r="I3163" t="s">
        <v>2712</v>
      </c>
      <c r="J3163" t="s">
        <v>706</v>
      </c>
      <c r="K3163">
        <v>2989</v>
      </c>
      <c r="L3163">
        <v>13825564960</v>
      </c>
      <c r="M3163">
        <v>401</v>
      </c>
      <c r="N3163">
        <v>6928013610</v>
      </c>
    </row>
    <row r="3164" spans="6:14" x14ac:dyDescent="0.2">
      <c r="F3164" s="3">
        <v>50110</v>
      </c>
      <c r="G3164">
        <v>1</v>
      </c>
      <c r="H3164" t="str">
        <f t="shared" si="53"/>
        <v>501101</v>
      </c>
      <c r="I3164" t="s">
        <v>2710</v>
      </c>
      <c r="J3164" t="s">
        <v>707</v>
      </c>
      <c r="K3164">
        <v>26</v>
      </c>
      <c r="L3164">
        <v>15212490</v>
      </c>
    </row>
    <row r="3165" spans="6:14" x14ac:dyDescent="0.2">
      <c r="F3165" s="3">
        <v>50110</v>
      </c>
      <c r="G3165">
        <v>2</v>
      </c>
      <c r="H3165" t="str">
        <f t="shared" si="53"/>
        <v>501102</v>
      </c>
      <c r="I3165" t="s">
        <v>2710</v>
      </c>
      <c r="J3165" t="s">
        <v>707</v>
      </c>
      <c r="K3165">
        <v>87</v>
      </c>
      <c r="L3165">
        <v>67252910</v>
      </c>
      <c r="M3165">
        <v>1</v>
      </c>
      <c r="N3165">
        <v>3519760</v>
      </c>
    </row>
    <row r="3166" spans="6:14" x14ac:dyDescent="0.2">
      <c r="F3166" s="3">
        <v>50110</v>
      </c>
      <c r="G3166">
        <v>3</v>
      </c>
      <c r="H3166" t="str">
        <f t="shared" si="53"/>
        <v>501103</v>
      </c>
      <c r="I3166" t="s">
        <v>2710</v>
      </c>
      <c r="J3166" t="s">
        <v>707</v>
      </c>
      <c r="K3166">
        <v>165</v>
      </c>
      <c r="L3166">
        <v>55187220</v>
      </c>
      <c r="M3166">
        <v>1</v>
      </c>
      <c r="N3166">
        <v>744880</v>
      </c>
    </row>
    <row r="3167" spans="6:14" x14ac:dyDescent="0.2">
      <c r="F3167" s="3">
        <v>50110</v>
      </c>
      <c r="G3167">
        <v>4</v>
      </c>
      <c r="H3167" t="str">
        <f t="shared" si="53"/>
        <v>501104</v>
      </c>
      <c r="I3167" t="s">
        <v>2710</v>
      </c>
      <c r="J3167" t="s">
        <v>707</v>
      </c>
      <c r="K3167">
        <v>209</v>
      </c>
      <c r="L3167">
        <v>99506350</v>
      </c>
      <c r="M3167">
        <v>3</v>
      </c>
      <c r="N3167">
        <v>9920480</v>
      </c>
    </row>
    <row r="3168" spans="6:14" x14ac:dyDescent="0.2">
      <c r="F3168" s="3">
        <v>50110</v>
      </c>
      <c r="G3168">
        <v>5</v>
      </c>
      <c r="H3168" t="str">
        <f t="shared" si="53"/>
        <v>501105</v>
      </c>
      <c r="I3168" t="s">
        <v>2710</v>
      </c>
      <c r="J3168" t="s">
        <v>707</v>
      </c>
      <c r="K3168">
        <v>453</v>
      </c>
      <c r="L3168">
        <v>281165940</v>
      </c>
      <c r="M3168">
        <v>6</v>
      </c>
      <c r="N3168">
        <v>45034530</v>
      </c>
    </row>
    <row r="3169" spans="6:14" x14ac:dyDescent="0.2">
      <c r="F3169" s="3">
        <v>50124</v>
      </c>
      <c r="G3169">
        <v>1</v>
      </c>
      <c r="H3169" t="str">
        <f t="shared" si="53"/>
        <v>501241</v>
      </c>
      <c r="I3169" t="s">
        <v>2710</v>
      </c>
      <c r="J3169" t="s">
        <v>708</v>
      </c>
      <c r="K3169">
        <v>199</v>
      </c>
      <c r="L3169">
        <v>14863030</v>
      </c>
      <c r="M3169">
        <v>3</v>
      </c>
      <c r="N3169">
        <v>2001680</v>
      </c>
    </row>
    <row r="3170" spans="6:14" x14ac:dyDescent="0.2">
      <c r="F3170" s="3">
        <v>50124</v>
      </c>
      <c r="G3170">
        <v>2</v>
      </c>
      <c r="H3170" t="str">
        <f t="shared" si="53"/>
        <v>501242</v>
      </c>
      <c r="I3170" t="s">
        <v>2710</v>
      </c>
      <c r="J3170" t="s">
        <v>708</v>
      </c>
      <c r="K3170">
        <v>93</v>
      </c>
      <c r="L3170">
        <v>20058260</v>
      </c>
      <c r="M3170">
        <v>1</v>
      </c>
      <c r="N3170">
        <v>1407600</v>
      </c>
    </row>
    <row r="3171" spans="6:14" x14ac:dyDescent="0.2">
      <c r="F3171" s="3">
        <v>50124</v>
      </c>
      <c r="G3171">
        <v>3</v>
      </c>
      <c r="H3171" t="str">
        <f t="shared" si="53"/>
        <v>501243</v>
      </c>
      <c r="I3171" t="s">
        <v>2710</v>
      </c>
      <c r="J3171" t="s">
        <v>708</v>
      </c>
      <c r="K3171">
        <v>107</v>
      </c>
      <c r="L3171">
        <v>14052610</v>
      </c>
    </row>
    <row r="3172" spans="6:14" x14ac:dyDescent="0.2">
      <c r="F3172" s="3">
        <v>50124</v>
      </c>
      <c r="G3172">
        <v>4</v>
      </c>
      <c r="H3172" t="str">
        <f t="shared" si="53"/>
        <v>501244</v>
      </c>
      <c r="I3172" t="s">
        <v>2710</v>
      </c>
      <c r="J3172" t="s">
        <v>708</v>
      </c>
      <c r="K3172">
        <v>99</v>
      </c>
      <c r="L3172">
        <v>22644320</v>
      </c>
      <c r="M3172">
        <v>1</v>
      </c>
      <c r="N3172">
        <v>842720</v>
      </c>
    </row>
    <row r="3173" spans="6:14" x14ac:dyDescent="0.2">
      <c r="F3173" s="3">
        <v>50124</v>
      </c>
      <c r="G3173">
        <v>5</v>
      </c>
      <c r="H3173" t="str">
        <f t="shared" si="53"/>
        <v>501245</v>
      </c>
      <c r="I3173" t="s">
        <v>2710</v>
      </c>
      <c r="J3173" t="s">
        <v>708</v>
      </c>
      <c r="K3173">
        <v>125</v>
      </c>
      <c r="L3173">
        <v>40239320</v>
      </c>
      <c r="M3173">
        <v>16</v>
      </c>
      <c r="N3173">
        <v>23349760</v>
      </c>
    </row>
    <row r="3174" spans="6:14" x14ac:dyDescent="0.2">
      <c r="F3174" s="3">
        <v>50150</v>
      </c>
      <c r="G3174">
        <v>0</v>
      </c>
      <c r="H3174" t="str">
        <f t="shared" si="53"/>
        <v>501500</v>
      </c>
      <c r="I3174" t="s">
        <v>2710</v>
      </c>
      <c r="J3174" t="s">
        <v>709</v>
      </c>
      <c r="K3174">
        <v>18</v>
      </c>
      <c r="L3174">
        <v>18236680</v>
      </c>
    </row>
    <row r="3175" spans="6:14" x14ac:dyDescent="0.2">
      <c r="F3175" s="3">
        <v>50150</v>
      </c>
      <c r="G3175">
        <v>1</v>
      </c>
      <c r="H3175" t="str">
        <f t="shared" si="53"/>
        <v>501501</v>
      </c>
      <c r="I3175" t="s">
        <v>2710</v>
      </c>
      <c r="J3175" t="s">
        <v>709</v>
      </c>
      <c r="K3175">
        <v>64</v>
      </c>
      <c r="L3175">
        <v>109875600</v>
      </c>
      <c r="M3175">
        <v>3</v>
      </c>
      <c r="N3175">
        <v>125117350</v>
      </c>
    </row>
    <row r="3176" spans="6:14" x14ac:dyDescent="0.2">
      <c r="F3176" s="3">
        <v>50150</v>
      </c>
      <c r="G3176">
        <v>2</v>
      </c>
      <c r="H3176" t="str">
        <f t="shared" si="53"/>
        <v>501502</v>
      </c>
      <c r="I3176" t="s">
        <v>2710</v>
      </c>
      <c r="J3176" t="s">
        <v>709</v>
      </c>
      <c r="K3176">
        <v>39</v>
      </c>
      <c r="L3176">
        <v>33416910</v>
      </c>
      <c r="M3176">
        <v>2</v>
      </c>
      <c r="N3176">
        <v>7084000</v>
      </c>
    </row>
    <row r="3177" spans="6:14" x14ac:dyDescent="0.2">
      <c r="F3177" s="3">
        <v>50150</v>
      </c>
      <c r="G3177">
        <v>3</v>
      </c>
      <c r="H3177" t="str">
        <f t="shared" si="53"/>
        <v>501503</v>
      </c>
      <c r="I3177" t="s">
        <v>2710</v>
      </c>
      <c r="J3177" t="s">
        <v>709</v>
      </c>
      <c r="K3177">
        <v>124</v>
      </c>
      <c r="L3177">
        <v>303393550</v>
      </c>
      <c r="M3177">
        <v>4</v>
      </c>
      <c r="N3177">
        <v>11352400</v>
      </c>
    </row>
    <row r="3178" spans="6:14" x14ac:dyDescent="0.2">
      <c r="F3178" s="3">
        <v>50150</v>
      </c>
      <c r="G3178">
        <v>4</v>
      </c>
      <c r="H3178" t="str">
        <f t="shared" si="53"/>
        <v>501504</v>
      </c>
      <c r="I3178" t="s">
        <v>2710</v>
      </c>
      <c r="J3178" t="s">
        <v>709</v>
      </c>
      <c r="K3178">
        <v>440</v>
      </c>
      <c r="L3178">
        <v>454173020</v>
      </c>
      <c r="M3178">
        <v>8</v>
      </c>
      <c r="N3178">
        <v>24875440</v>
      </c>
    </row>
    <row r="3179" spans="6:14" x14ac:dyDescent="0.2">
      <c r="F3179" s="3">
        <v>50150</v>
      </c>
      <c r="G3179">
        <v>5</v>
      </c>
      <c r="H3179" t="str">
        <f t="shared" si="53"/>
        <v>501505</v>
      </c>
      <c r="I3179" t="s">
        <v>2710</v>
      </c>
      <c r="J3179" t="s">
        <v>709</v>
      </c>
      <c r="K3179">
        <v>587</v>
      </c>
      <c r="L3179">
        <v>788739220</v>
      </c>
      <c r="M3179">
        <v>28</v>
      </c>
      <c r="N3179">
        <v>228545790</v>
      </c>
    </row>
    <row r="3180" spans="6:14" x14ac:dyDescent="0.2">
      <c r="F3180" s="3">
        <v>50223</v>
      </c>
      <c r="G3180">
        <v>1</v>
      </c>
      <c r="H3180" t="str">
        <f t="shared" si="53"/>
        <v>502231</v>
      </c>
      <c r="I3180" t="s">
        <v>2710</v>
      </c>
      <c r="J3180" t="s">
        <v>710</v>
      </c>
      <c r="K3180">
        <v>131</v>
      </c>
      <c r="L3180">
        <v>112864150</v>
      </c>
      <c r="M3180">
        <v>1</v>
      </c>
      <c r="N3180">
        <v>2285040</v>
      </c>
    </row>
    <row r="3181" spans="6:14" x14ac:dyDescent="0.2">
      <c r="F3181" s="3">
        <v>50223</v>
      </c>
      <c r="G3181">
        <v>2</v>
      </c>
      <c r="H3181" t="str">
        <f t="shared" si="53"/>
        <v>502232</v>
      </c>
      <c r="I3181" t="s">
        <v>2710</v>
      </c>
      <c r="J3181" t="s">
        <v>710</v>
      </c>
      <c r="K3181">
        <v>197</v>
      </c>
      <c r="L3181">
        <v>108072870</v>
      </c>
    </row>
    <row r="3182" spans="6:14" x14ac:dyDescent="0.2">
      <c r="F3182" s="3">
        <v>50223</v>
      </c>
      <c r="G3182">
        <v>3</v>
      </c>
      <c r="H3182" t="str">
        <f t="shared" si="53"/>
        <v>502233</v>
      </c>
      <c r="I3182" t="s">
        <v>2710</v>
      </c>
      <c r="J3182" t="s">
        <v>710</v>
      </c>
      <c r="K3182">
        <v>521</v>
      </c>
      <c r="L3182">
        <v>432702290</v>
      </c>
      <c r="M3182">
        <v>1</v>
      </c>
      <c r="N3182">
        <v>6421440</v>
      </c>
    </row>
    <row r="3183" spans="6:14" x14ac:dyDescent="0.2">
      <c r="F3183" s="3">
        <v>50223</v>
      </c>
      <c r="G3183">
        <v>4</v>
      </c>
      <c r="H3183" t="str">
        <f t="shared" si="53"/>
        <v>502234</v>
      </c>
      <c r="I3183" t="s">
        <v>2710</v>
      </c>
      <c r="J3183" t="s">
        <v>710</v>
      </c>
      <c r="K3183">
        <v>240</v>
      </c>
      <c r="L3183">
        <v>289794380</v>
      </c>
      <c r="M3183">
        <v>9</v>
      </c>
      <c r="N3183">
        <v>26074320</v>
      </c>
    </row>
    <row r="3184" spans="6:14" x14ac:dyDescent="0.2">
      <c r="F3184" s="3">
        <v>50223</v>
      </c>
      <c r="G3184">
        <v>5</v>
      </c>
      <c r="H3184" t="str">
        <f t="shared" si="53"/>
        <v>502235</v>
      </c>
      <c r="I3184" t="s">
        <v>2710</v>
      </c>
      <c r="J3184" t="s">
        <v>710</v>
      </c>
      <c r="K3184">
        <v>9</v>
      </c>
      <c r="L3184">
        <v>51159620</v>
      </c>
      <c r="M3184">
        <v>10</v>
      </c>
      <c r="N3184">
        <v>67866090</v>
      </c>
    </row>
    <row r="3185" spans="6:14" x14ac:dyDescent="0.2">
      <c r="F3185" s="3">
        <v>50226</v>
      </c>
      <c r="G3185">
        <v>1</v>
      </c>
      <c r="H3185" t="str">
        <f t="shared" si="53"/>
        <v>502261</v>
      </c>
      <c r="I3185" t="s">
        <v>2710</v>
      </c>
      <c r="J3185" t="s">
        <v>711</v>
      </c>
      <c r="K3185">
        <v>262</v>
      </c>
      <c r="L3185">
        <v>212005310</v>
      </c>
      <c r="M3185">
        <v>1</v>
      </c>
      <c r="N3185">
        <v>3985200</v>
      </c>
    </row>
    <row r="3186" spans="6:14" x14ac:dyDescent="0.2">
      <c r="F3186" s="3">
        <v>50226</v>
      </c>
      <c r="G3186">
        <v>2</v>
      </c>
      <c r="H3186" t="str">
        <f t="shared" si="53"/>
        <v>502262</v>
      </c>
      <c r="I3186" t="s">
        <v>2710</v>
      </c>
      <c r="J3186" t="s">
        <v>711</v>
      </c>
      <c r="K3186">
        <v>404</v>
      </c>
      <c r="L3186">
        <v>632633650</v>
      </c>
      <c r="M3186">
        <v>4</v>
      </c>
      <c r="N3186">
        <v>18128540</v>
      </c>
    </row>
    <row r="3187" spans="6:14" x14ac:dyDescent="0.2">
      <c r="F3187" s="3">
        <v>50226</v>
      </c>
      <c r="G3187">
        <v>3</v>
      </c>
      <c r="H3187" t="str">
        <f t="shared" si="53"/>
        <v>502263</v>
      </c>
      <c r="I3187" t="s">
        <v>2710</v>
      </c>
      <c r="J3187" t="s">
        <v>711</v>
      </c>
      <c r="K3187">
        <v>293</v>
      </c>
      <c r="L3187">
        <v>388220630</v>
      </c>
      <c r="M3187">
        <v>1</v>
      </c>
      <c r="N3187">
        <v>1140640</v>
      </c>
    </row>
    <row r="3188" spans="6:14" x14ac:dyDescent="0.2">
      <c r="F3188" s="3">
        <v>50226</v>
      </c>
      <c r="G3188">
        <v>4</v>
      </c>
      <c r="H3188" t="str">
        <f t="shared" si="53"/>
        <v>502264</v>
      </c>
      <c r="I3188" t="s">
        <v>2710</v>
      </c>
      <c r="J3188" t="s">
        <v>711</v>
      </c>
      <c r="K3188">
        <v>455</v>
      </c>
      <c r="L3188">
        <v>713514030</v>
      </c>
      <c r="M3188">
        <v>3</v>
      </c>
      <c r="N3188">
        <v>32464650</v>
      </c>
    </row>
    <row r="3189" spans="6:14" x14ac:dyDescent="0.2">
      <c r="F3189" s="3">
        <v>50226</v>
      </c>
      <c r="G3189">
        <v>5</v>
      </c>
      <c r="H3189" t="str">
        <f t="shared" si="53"/>
        <v>502265</v>
      </c>
      <c r="I3189" t="s">
        <v>2710</v>
      </c>
      <c r="J3189" t="s">
        <v>711</v>
      </c>
      <c r="K3189">
        <v>834</v>
      </c>
      <c r="L3189">
        <v>1901022190</v>
      </c>
      <c r="M3189">
        <v>18</v>
      </c>
      <c r="N3189">
        <v>123140380</v>
      </c>
    </row>
    <row r="3190" spans="6:14" x14ac:dyDescent="0.2">
      <c r="F3190" s="3">
        <v>50245</v>
      </c>
      <c r="G3190">
        <v>1</v>
      </c>
      <c r="H3190" t="str">
        <f t="shared" si="53"/>
        <v>502451</v>
      </c>
      <c r="I3190" t="s">
        <v>2710</v>
      </c>
      <c r="J3190" t="s">
        <v>712</v>
      </c>
      <c r="K3190">
        <v>73</v>
      </c>
      <c r="L3190">
        <v>19913295</v>
      </c>
    </row>
    <row r="3191" spans="6:14" x14ac:dyDescent="0.2">
      <c r="F3191" s="3">
        <v>50245</v>
      </c>
      <c r="G3191">
        <v>2</v>
      </c>
      <c r="H3191" t="str">
        <f t="shared" si="53"/>
        <v>502452</v>
      </c>
      <c r="I3191" t="s">
        <v>2710</v>
      </c>
      <c r="J3191" t="s">
        <v>712</v>
      </c>
      <c r="K3191">
        <v>65</v>
      </c>
      <c r="L3191">
        <v>17597880</v>
      </c>
    </row>
    <row r="3192" spans="6:14" x14ac:dyDescent="0.2">
      <c r="F3192" s="3">
        <v>50245</v>
      </c>
      <c r="G3192">
        <v>3</v>
      </c>
      <c r="H3192" t="str">
        <f t="shared" si="53"/>
        <v>502453</v>
      </c>
      <c r="I3192" t="s">
        <v>2710</v>
      </c>
      <c r="J3192" t="s">
        <v>712</v>
      </c>
      <c r="K3192">
        <v>1</v>
      </c>
      <c r="L3192">
        <v>37980</v>
      </c>
    </row>
    <row r="3193" spans="6:14" x14ac:dyDescent="0.2">
      <c r="F3193" s="3">
        <v>50245</v>
      </c>
      <c r="G3193">
        <v>4</v>
      </c>
      <c r="H3193" t="str">
        <f t="shared" si="53"/>
        <v>502454</v>
      </c>
      <c r="I3193" t="s">
        <v>2710</v>
      </c>
      <c r="J3193" t="s">
        <v>712</v>
      </c>
      <c r="K3193">
        <v>31</v>
      </c>
      <c r="L3193">
        <v>14763650</v>
      </c>
      <c r="M3193">
        <v>2</v>
      </c>
      <c r="N3193">
        <v>1362080</v>
      </c>
    </row>
    <row r="3194" spans="6:14" x14ac:dyDescent="0.2">
      <c r="F3194" s="3">
        <v>50245</v>
      </c>
      <c r="G3194">
        <v>5</v>
      </c>
      <c r="H3194" t="str">
        <f t="shared" si="53"/>
        <v>502455</v>
      </c>
      <c r="I3194" t="s">
        <v>2710</v>
      </c>
      <c r="J3194" t="s">
        <v>712</v>
      </c>
      <c r="K3194">
        <v>25</v>
      </c>
      <c r="L3194">
        <v>5364290</v>
      </c>
      <c r="M3194">
        <v>2</v>
      </c>
      <c r="N3194">
        <v>6902160</v>
      </c>
    </row>
    <row r="3195" spans="6:14" x14ac:dyDescent="0.2">
      <c r="F3195" s="3">
        <v>50251</v>
      </c>
      <c r="G3195">
        <v>1</v>
      </c>
      <c r="H3195" t="str">
        <f t="shared" si="53"/>
        <v>502511</v>
      </c>
      <c r="I3195" t="s">
        <v>2710</v>
      </c>
      <c r="J3195" t="s">
        <v>713</v>
      </c>
      <c r="K3195">
        <v>50</v>
      </c>
      <c r="L3195">
        <v>4045845</v>
      </c>
    </row>
    <row r="3196" spans="6:14" x14ac:dyDescent="0.2">
      <c r="F3196" s="3">
        <v>50251</v>
      </c>
      <c r="G3196">
        <v>2</v>
      </c>
      <c r="H3196" t="str">
        <f t="shared" si="53"/>
        <v>502512</v>
      </c>
      <c r="I3196" t="s">
        <v>2710</v>
      </c>
      <c r="J3196" t="s">
        <v>713</v>
      </c>
      <c r="K3196">
        <v>262</v>
      </c>
      <c r="L3196">
        <v>17455600</v>
      </c>
      <c r="M3196">
        <v>1</v>
      </c>
      <c r="N3196">
        <v>1200640</v>
      </c>
    </row>
    <row r="3197" spans="6:14" x14ac:dyDescent="0.2">
      <c r="F3197" s="3">
        <v>50251</v>
      </c>
      <c r="G3197">
        <v>3</v>
      </c>
      <c r="H3197" t="str">
        <f t="shared" si="53"/>
        <v>502513</v>
      </c>
      <c r="I3197" t="s">
        <v>2710</v>
      </c>
      <c r="J3197" t="s">
        <v>713</v>
      </c>
      <c r="K3197">
        <v>279</v>
      </c>
      <c r="L3197">
        <v>108122480</v>
      </c>
    </row>
    <row r="3198" spans="6:14" x14ac:dyDescent="0.2">
      <c r="F3198" s="3">
        <v>50251</v>
      </c>
      <c r="G3198">
        <v>4</v>
      </c>
      <c r="H3198" t="str">
        <f t="shared" si="53"/>
        <v>502514</v>
      </c>
      <c r="I3198" t="s">
        <v>2710</v>
      </c>
      <c r="J3198" t="s">
        <v>713</v>
      </c>
      <c r="K3198">
        <v>270</v>
      </c>
      <c r="L3198">
        <v>141475050</v>
      </c>
      <c r="M3198">
        <v>1</v>
      </c>
      <c r="N3198">
        <v>766640</v>
      </c>
    </row>
    <row r="3199" spans="6:14" x14ac:dyDescent="0.2">
      <c r="F3199" s="3">
        <v>50251</v>
      </c>
      <c r="G3199">
        <v>5</v>
      </c>
      <c r="H3199" t="str">
        <f t="shared" si="53"/>
        <v>502515</v>
      </c>
      <c r="I3199" t="s">
        <v>2710</v>
      </c>
      <c r="J3199" t="s">
        <v>713</v>
      </c>
      <c r="K3199">
        <v>154</v>
      </c>
      <c r="L3199">
        <v>149054380</v>
      </c>
    </row>
    <row r="3200" spans="6:14" x14ac:dyDescent="0.2">
      <c r="F3200" s="3">
        <v>50270</v>
      </c>
      <c r="G3200">
        <v>0</v>
      </c>
      <c r="H3200" t="str">
        <f t="shared" si="53"/>
        <v>502700</v>
      </c>
      <c r="I3200" t="s">
        <v>2710</v>
      </c>
      <c r="J3200" t="s">
        <v>714</v>
      </c>
      <c r="K3200">
        <v>36</v>
      </c>
      <c r="L3200">
        <v>10677080</v>
      </c>
    </row>
    <row r="3201" spans="6:14" x14ac:dyDescent="0.2">
      <c r="F3201" s="3">
        <v>50270</v>
      </c>
      <c r="G3201">
        <v>1</v>
      </c>
      <c r="H3201" t="str">
        <f t="shared" si="53"/>
        <v>502701</v>
      </c>
      <c r="I3201" t="s">
        <v>2710</v>
      </c>
      <c r="J3201" t="s">
        <v>714</v>
      </c>
      <c r="K3201">
        <v>104</v>
      </c>
      <c r="L3201">
        <v>39611270</v>
      </c>
      <c r="M3201">
        <v>2</v>
      </c>
      <c r="N3201">
        <v>202480</v>
      </c>
    </row>
    <row r="3202" spans="6:14" x14ac:dyDescent="0.2">
      <c r="F3202" s="3">
        <v>50270</v>
      </c>
      <c r="G3202">
        <v>2</v>
      </c>
      <c r="H3202" t="str">
        <f t="shared" si="53"/>
        <v>502702</v>
      </c>
      <c r="I3202" t="s">
        <v>2710</v>
      </c>
      <c r="J3202" t="s">
        <v>714</v>
      </c>
      <c r="K3202">
        <v>79</v>
      </c>
      <c r="L3202">
        <v>36902710</v>
      </c>
      <c r="M3202">
        <v>1</v>
      </c>
      <c r="N3202">
        <v>3783840</v>
      </c>
    </row>
    <row r="3203" spans="6:14" x14ac:dyDescent="0.2">
      <c r="F3203" s="3">
        <v>50270</v>
      </c>
      <c r="G3203">
        <v>3</v>
      </c>
      <c r="H3203" t="str">
        <f t="shared" ref="H3203:H3266" si="54">F3203&amp;G3203</f>
        <v>502703</v>
      </c>
      <c r="I3203" t="s">
        <v>2710</v>
      </c>
      <c r="J3203" t="s">
        <v>714</v>
      </c>
      <c r="K3203">
        <v>69</v>
      </c>
      <c r="L3203">
        <v>34967790</v>
      </c>
    </row>
    <row r="3204" spans="6:14" x14ac:dyDescent="0.2">
      <c r="F3204" s="3">
        <v>50270</v>
      </c>
      <c r="G3204">
        <v>4</v>
      </c>
      <c r="H3204" t="str">
        <f t="shared" si="54"/>
        <v>502704</v>
      </c>
      <c r="I3204" t="s">
        <v>2710</v>
      </c>
      <c r="J3204" t="s">
        <v>714</v>
      </c>
      <c r="K3204">
        <v>89</v>
      </c>
      <c r="L3204">
        <v>77653320</v>
      </c>
      <c r="M3204">
        <v>1</v>
      </c>
      <c r="N3204">
        <v>270800</v>
      </c>
    </row>
    <row r="3205" spans="6:14" x14ac:dyDescent="0.2">
      <c r="F3205" s="3">
        <v>50270</v>
      </c>
      <c r="G3205">
        <v>5</v>
      </c>
      <c r="H3205" t="str">
        <f t="shared" si="54"/>
        <v>502705</v>
      </c>
      <c r="I3205" t="s">
        <v>2710</v>
      </c>
      <c r="J3205" t="s">
        <v>714</v>
      </c>
      <c r="K3205">
        <v>140</v>
      </c>
      <c r="L3205">
        <v>94695460</v>
      </c>
      <c r="M3205">
        <v>4</v>
      </c>
      <c r="N3205">
        <v>7149440</v>
      </c>
    </row>
    <row r="3206" spans="6:14" x14ac:dyDescent="0.2">
      <c r="F3206" s="3">
        <v>50287</v>
      </c>
      <c r="G3206">
        <v>0</v>
      </c>
      <c r="H3206" t="str">
        <f t="shared" si="54"/>
        <v>502870</v>
      </c>
      <c r="I3206" t="s">
        <v>2710</v>
      </c>
      <c r="J3206" t="s">
        <v>715</v>
      </c>
      <c r="K3206">
        <v>32</v>
      </c>
      <c r="L3206">
        <v>5386620</v>
      </c>
    </row>
    <row r="3207" spans="6:14" x14ac:dyDescent="0.2">
      <c r="F3207" s="3">
        <v>50287</v>
      </c>
      <c r="G3207">
        <v>1</v>
      </c>
      <c r="H3207" t="str">
        <f t="shared" si="54"/>
        <v>502871</v>
      </c>
      <c r="I3207" t="s">
        <v>2710</v>
      </c>
      <c r="J3207" t="s">
        <v>715</v>
      </c>
      <c r="K3207">
        <v>501</v>
      </c>
      <c r="L3207">
        <v>115932550</v>
      </c>
    </row>
    <row r="3208" spans="6:14" x14ac:dyDescent="0.2">
      <c r="F3208" s="3">
        <v>50287</v>
      </c>
      <c r="G3208">
        <v>2</v>
      </c>
      <c r="H3208" t="str">
        <f t="shared" si="54"/>
        <v>502872</v>
      </c>
      <c r="I3208" t="s">
        <v>2710</v>
      </c>
      <c r="J3208" t="s">
        <v>715</v>
      </c>
      <c r="K3208">
        <v>378</v>
      </c>
      <c r="L3208">
        <v>270486220</v>
      </c>
    </row>
    <row r="3209" spans="6:14" x14ac:dyDescent="0.2">
      <c r="F3209" s="3">
        <v>50287</v>
      </c>
      <c r="G3209">
        <v>3</v>
      </c>
      <c r="H3209" t="str">
        <f t="shared" si="54"/>
        <v>502873</v>
      </c>
      <c r="I3209" t="s">
        <v>2710</v>
      </c>
      <c r="J3209" t="s">
        <v>715</v>
      </c>
      <c r="K3209">
        <v>583</v>
      </c>
      <c r="L3209">
        <v>371242760</v>
      </c>
      <c r="M3209">
        <v>2</v>
      </c>
      <c r="N3209">
        <v>12237510</v>
      </c>
    </row>
    <row r="3210" spans="6:14" x14ac:dyDescent="0.2">
      <c r="F3210" s="3">
        <v>50287</v>
      </c>
      <c r="G3210">
        <v>4</v>
      </c>
      <c r="H3210" t="str">
        <f t="shared" si="54"/>
        <v>502874</v>
      </c>
      <c r="I3210" t="s">
        <v>2710</v>
      </c>
      <c r="J3210" t="s">
        <v>715</v>
      </c>
      <c r="K3210">
        <v>383</v>
      </c>
      <c r="L3210">
        <v>260320970</v>
      </c>
      <c r="M3210">
        <v>2</v>
      </c>
      <c r="N3210">
        <v>14164350</v>
      </c>
    </row>
    <row r="3211" spans="6:14" x14ac:dyDescent="0.2">
      <c r="F3211" s="3">
        <v>50287</v>
      </c>
      <c r="G3211">
        <v>5</v>
      </c>
      <c r="H3211" t="str">
        <f t="shared" si="54"/>
        <v>502875</v>
      </c>
      <c r="I3211" t="s">
        <v>2710</v>
      </c>
      <c r="J3211" t="s">
        <v>715</v>
      </c>
      <c r="K3211">
        <v>269</v>
      </c>
      <c r="L3211">
        <v>332181610</v>
      </c>
      <c r="M3211">
        <v>2</v>
      </c>
      <c r="N3211">
        <v>8402080</v>
      </c>
    </row>
    <row r="3212" spans="6:14" x14ac:dyDescent="0.2">
      <c r="F3212" s="3">
        <v>50313</v>
      </c>
      <c r="G3212">
        <v>0</v>
      </c>
      <c r="H3212" t="str">
        <f t="shared" si="54"/>
        <v>503130</v>
      </c>
      <c r="I3212" t="s">
        <v>2708</v>
      </c>
      <c r="J3212" t="s">
        <v>716</v>
      </c>
      <c r="K3212">
        <v>121</v>
      </c>
      <c r="L3212">
        <v>709410100</v>
      </c>
    </row>
    <row r="3213" spans="6:14" x14ac:dyDescent="0.2">
      <c r="F3213" s="3">
        <v>50313</v>
      </c>
      <c r="G3213">
        <v>1</v>
      </c>
      <c r="H3213" t="str">
        <f t="shared" si="54"/>
        <v>503131</v>
      </c>
      <c r="I3213" t="s">
        <v>2708</v>
      </c>
      <c r="J3213" t="s">
        <v>716</v>
      </c>
      <c r="K3213">
        <v>2791</v>
      </c>
      <c r="L3213">
        <v>1479908810</v>
      </c>
      <c r="M3213">
        <v>4</v>
      </c>
      <c r="N3213">
        <v>27171920</v>
      </c>
    </row>
    <row r="3214" spans="6:14" x14ac:dyDescent="0.2">
      <c r="F3214" s="3">
        <v>50313</v>
      </c>
      <c r="G3214">
        <v>2</v>
      </c>
      <c r="H3214" t="str">
        <f t="shared" si="54"/>
        <v>503132</v>
      </c>
      <c r="I3214" t="s">
        <v>2708</v>
      </c>
      <c r="J3214" t="s">
        <v>716</v>
      </c>
      <c r="K3214">
        <v>2071</v>
      </c>
      <c r="L3214">
        <v>870512560</v>
      </c>
      <c r="M3214">
        <v>3</v>
      </c>
      <c r="N3214">
        <v>53115120</v>
      </c>
    </row>
    <row r="3215" spans="6:14" x14ac:dyDescent="0.2">
      <c r="F3215" s="3">
        <v>50313</v>
      </c>
      <c r="G3215">
        <v>3</v>
      </c>
      <c r="H3215" t="str">
        <f t="shared" si="54"/>
        <v>503133</v>
      </c>
      <c r="I3215" t="s">
        <v>2708</v>
      </c>
      <c r="J3215" t="s">
        <v>716</v>
      </c>
      <c r="K3215">
        <v>2587</v>
      </c>
      <c r="L3215">
        <v>2815290700</v>
      </c>
      <c r="M3215">
        <v>12</v>
      </c>
      <c r="N3215">
        <v>46108400</v>
      </c>
    </row>
    <row r="3216" spans="6:14" x14ac:dyDescent="0.2">
      <c r="F3216" s="3">
        <v>50313</v>
      </c>
      <c r="G3216">
        <v>4</v>
      </c>
      <c r="H3216" t="str">
        <f t="shared" si="54"/>
        <v>503134</v>
      </c>
      <c r="I3216" t="s">
        <v>2708</v>
      </c>
      <c r="J3216" t="s">
        <v>716</v>
      </c>
      <c r="K3216">
        <v>3068</v>
      </c>
      <c r="L3216">
        <v>4706648490</v>
      </c>
      <c r="M3216">
        <v>43</v>
      </c>
      <c r="N3216">
        <v>301912160</v>
      </c>
    </row>
    <row r="3217" spans="6:14" x14ac:dyDescent="0.2">
      <c r="F3217" s="3">
        <v>50313</v>
      </c>
      <c r="G3217">
        <v>5</v>
      </c>
      <c r="H3217" t="str">
        <f t="shared" si="54"/>
        <v>503135</v>
      </c>
      <c r="I3217" t="s">
        <v>2708</v>
      </c>
      <c r="J3217" t="s">
        <v>716</v>
      </c>
      <c r="K3217">
        <v>3239</v>
      </c>
      <c r="L3217">
        <v>7113301100</v>
      </c>
      <c r="M3217">
        <v>449</v>
      </c>
      <c r="N3217">
        <v>1916772720</v>
      </c>
    </row>
    <row r="3218" spans="6:14" x14ac:dyDescent="0.2">
      <c r="F3218" s="3">
        <v>50318</v>
      </c>
      <c r="G3218">
        <v>0</v>
      </c>
      <c r="H3218" t="str">
        <f t="shared" si="54"/>
        <v>503180</v>
      </c>
      <c r="I3218" t="s">
        <v>2710</v>
      </c>
      <c r="J3218" t="s">
        <v>717</v>
      </c>
      <c r="K3218">
        <v>11</v>
      </c>
      <c r="L3218">
        <v>2119140</v>
      </c>
    </row>
    <row r="3219" spans="6:14" x14ac:dyDescent="0.2">
      <c r="F3219" s="3">
        <v>50318</v>
      </c>
      <c r="G3219">
        <v>1</v>
      </c>
      <c r="H3219" t="str">
        <f t="shared" si="54"/>
        <v>503181</v>
      </c>
      <c r="I3219" t="s">
        <v>2710</v>
      </c>
      <c r="J3219" t="s">
        <v>717</v>
      </c>
      <c r="K3219">
        <v>359</v>
      </c>
      <c r="L3219">
        <v>257027080</v>
      </c>
      <c r="M3219">
        <v>3</v>
      </c>
      <c r="N3219">
        <v>9597440</v>
      </c>
    </row>
    <row r="3220" spans="6:14" x14ac:dyDescent="0.2">
      <c r="F3220" s="3">
        <v>50318</v>
      </c>
      <c r="G3220">
        <v>2</v>
      </c>
      <c r="H3220" t="str">
        <f t="shared" si="54"/>
        <v>503182</v>
      </c>
      <c r="I3220" t="s">
        <v>2710</v>
      </c>
      <c r="J3220" t="s">
        <v>717</v>
      </c>
      <c r="K3220">
        <v>371</v>
      </c>
      <c r="L3220">
        <v>524084460</v>
      </c>
      <c r="M3220">
        <v>4</v>
      </c>
      <c r="N3220">
        <v>14868480</v>
      </c>
    </row>
    <row r="3221" spans="6:14" x14ac:dyDescent="0.2">
      <c r="F3221" s="3">
        <v>50318</v>
      </c>
      <c r="G3221">
        <v>3</v>
      </c>
      <c r="H3221" t="str">
        <f t="shared" si="54"/>
        <v>503183</v>
      </c>
      <c r="I3221" t="s">
        <v>2710</v>
      </c>
      <c r="J3221" t="s">
        <v>717</v>
      </c>
      <c r="K3221">
        <v>139</v>
      </c>
      <c r="L3221">
        <v>253997050</v>
      </c>
      <c r="M3221">
        <v>2</v>
      </c>
      <c r="N3221">
        <v>4656400</v>
      </c>
    </row>
    <row r="3222" spans="6:14" x14ac:dyDescent="0.2">
      <c r="F3222" s="3">
        <v>50318</v>
      </c>
      <c r="G3222">
        <v>4</v>
      </c>
      <c r="H3222" t="str">
        <f t="shared" si="54"/>
        <v>503184</v>
      </c>
      <c r="I3222" t="s">
        <v>2710</v>
      </c>
      <c r="J3222" t="s">
        <v>717</v>
      </c>
      <c r="K3222">
        <v>223</v>
      </c>
      <c r="L3222">
        <v>307914290</v>
      </c>
      <c r="M3222">
        <v>7</v>
      </c>
      <c r="N3222">
        <v>62458160</v>
      </c>
    </row>
    <row r="3223" spans="6:14" x14ac:dyDescent="0.2">
      <c r="F3223" s="3">
        <v>50318</v>
      </c>
      <c r="G3223">
        <v>5</v>
      </c>
      <c r="H3223" t="str">
        <f t="shared" si="54"/>
        <v>503185</v>
      </c>
      <c r="I3223" t="s">
        <v>2710</v>
      </c>
      <c r="J3223" t="s">
        <v>717</v>
      </c>
      <c r="K3223">
        <v>769</v>
      </c>
      <c r="L3223">
        <v>1606840020</v>
      </c>
      <c r="M3223">
        <v>16</v>
      </c>
      <c r="N3223">
        <v>154674750</v>
      </c>
    </row>
    <row r="3224" spans="6:14" x14ac:dyDescent="0.2">
      <c r="F3224" s="3">
        <v>50325</v>
      </c>
      <c r="G3224">
        <v>0</v>
      </c>
      <c r="H3224" t="str">
        <f t="shared" si="54"/>
        <v>503250</v>
      </c>
      <c r="M3224">
        <v>1</v>
      </c>
      <c r="N3224">
        <v>17995200</v>
      </c>
    </row>
    <row r="3225" spans="6:14" x14ac:dyDescent="0.2">
      <c r="F3225" s="3">
        <v>50325</v>
      </c>
      <c r="G3225">
        <v>1</v>
      </c>
      <c r="H3225" t="str">
        <f t="shared" si="54"/>
        <v>503251</v>
      </c>
      <c r="I3225" t="s">
        <v>2715</v>
      </c>
      <c r="J3225" t="s">
        <v>718</v>
      </c>
      <c r="K3225">
        <v>46</v>
      </c>
      <c r="L3225">
        <v>2250400</v>
      </c>
    </row>
    <row r="3226" spans="6:14" x14ac:dyDescent="0.2">
      <c r="F3226" s="3">
        <v>50325</v>
      </c>
      <c r="G3226">
        <v>2</v>
      </c>
      <c r="H3226" t="str">
        <f t="shared" si="54"/>
        <v>503252</v>
      </c>
      <c r="I3226" t="s">
        <v>2715</v>
      </c>
      <c r="J3226" t="s">
        <v>718</v>
      </c>
      <c r="K3226">
        <v>17</v>
      </c>
      <c r="L3226">
        <v>3456410</v>
      </c>
    </row>
    <row r="3227" spans="6:14" x14ac:dyDescent="0.2">
      <c r="F3227" s="3">
        <v>50325</v>
      </c>
      <c r="G3227">
        <v>3</v>
      </c>
      <c r="H3227" t="str">
        <f t="shared" si="54"/>
        <v>503253</v>
      </c>
      <c r="I3227" t="s">
        <v>2715</v>
      </c>
      <c r="J3227" t="s">
        <v>718</v>
      </c>
      <c r="K3227">
        <v>16</v>
      </c>
      <c r="L3227">
        <v>11301490</v>
      </c>
    </row>
    <row r="3228" spans="6:14" x14ac:dyDescent="0.2">
      <c r="F3228" s="3">
        <v>50325</v>
      </c>
      <c r="G3228">
        <v>4</v>
      </c>
      <c r="H3228" t="str">
        <f t="shared" si="54"/>
        <v>503254</v>
      </c>
      <c r="I3228" t="s">
        <v>2715</v>
      </c>
      <c r="J3228" t="s">
        <v>718</v>
      </c>
      <c r="K3228">
        <v>265</v>
      </c>
      <c r="L3228">
        <v>98016542</v>
      </c>
      <c r="M3228">
        <v>1</v>
      </c>
      <c r="N3228">
        <v>1155070</v>
      </c>
    </row>
    <row r="3229" spans="6:14" x14ac:dyDescent="0.2">
      <c r="F3229" s="3">
        <v>50325</v>
      </c>
      <c r="G3229">
        <v>5</v>
      </c>
      <c r="H3229" t="str">
        <f t="shared" si="54"/>
        <v>503255</v>
      </c>
      <c r="I3229" t="s">
        <v>2715</v>
      </c>
      <c r="J3229" t="s">
        <v>718</v>
      </c>
      <c r="K3229">
        <v>247</v>
      </c>
      <c r="L3229">
        <v>141242419</v>
      </c>
      <c r="M3229">
        <v>6</v>
      </c>
      <c r="N3229">
        <v>10091480</v>
      </c>
    </row>
    <row r="3230" spans="6:14" x14ac:dyDescent="0.2">
      <c r="F3230" s="3">
        <v>50330</v>
      </c>
      <c r="G3230">
        <v>0</v>
      </c>
      <c r="H3230" t="str">
        <f t="shared" si="54"/>
        <v>503300</v>
      </c>
      <c r="I3230" t="s">
        <v>2715</v>
      </c>
      <c r="J3230" t="s">
        <v>719</v>
      </c>
      <c r="K3230">
        <v>18</v>
      </c>
      <c r="L3230">
        <v>10046810</v>
      </c>
    </row>
    <row r="3231" spans="6:14" x14ac:dyDescent="0.2">
      <c r="F3231" s="3">
        <v>50330</v>
      </c>
      <c r="G3231">
        <v>1</v>
      </c>
      <c r="H3231" t="str">
        <f t="shared" si="54"/>
        <v>503301</v>
      </c>
      <c r="I3231" t="s">
        <v>2715</v>
      </c>
      <c r="J3231" t="s">
        <v>719</v>
      </c>
      <c r="K3231">
        <v>145</v>
      </c>
      <c r="L3231">
        <v>107457980</v>
      </c>
    </row>
    <row r="3232" spans="6:14" x14ac:dyDescent="0.2">
      <c r="F3232" s="3">
        <v>50330</v>
      </c>
      <c r="G3232">
        <v>2</v>
      </c>
      <c r="H3232" t="str">
        <f t="shared" si="54"/>
        <v>503302</v>
      </c>
      <c r="I3232" t="s">
        <v>2715</v>
      </c>
      <c r="J3232" t="s">
        <v>719</v>
      </c>
      <c r="K3232">
        <v>353</v>
      </c>
      <c r="L3232">
        <v>301139092</v>
      </c>
      <c r="M3232">
        <v>2</v>
      </c>
      <c r="N3232">
        <v>1949780</v>
      </c>
    </row>
    <row r="3233" spans="6:14" x14ac:dyDescent="0.2">
      <c r="F3233" s="3">
        <v>50330</v>
      </c>
      <c r="G3233">
        <v>3</v>
      </c>
      <c r="H3233" t="str">
        <f t="shared" si="54"/>
        <v>503303</v>
      </c>
      <c r="I3233" t="s">
        <v>2715</v>
      </c>
      <c r="J3233" t="s">
        <v>719</v>
      </c>
      <c r="K3233">
        <v>314</v>
      </c>
      <c r="L3233">
        <v>291674684</v>
      </c>
      <c r="M3233">
        <v>1</v>
      </c>
      <c r="N3233">
        <v>5597130</v>
      </c>
    </row>
    <row r="3234" spans="6:14" x14ac:dyDescent="0.2">
      <c r="F3234" s="3">
        <v>50330</v>
      </c>
      <c r="G3234">
        <v>4</v>
      </c>
      <c r="H3234" t="str">
        <f t="shared" si="54"/>
        <v>503304</v>
      </c>
      <c r="I3234" t="s">
        <v>2715</v>
      </c>
      <c r="J3234" t="s">
        <v>719</v>
      </c>
      <c r="K3234">
        <v>374</v>
      </c>
      <c r="L3234">
        <v>445306686</v>
      </c>
      <c r="M3234">
        <v>3</v>
      </c>
      <c r="N3234">
        <v>14270700</v>
      </c>
    </row>
    <row r="3235" spans="6:14" x14ac:dyDescent="0.2">
      <c r="F3235" s="3">
        <v>50330</v>
      </c>
      <c r="G3235">
        <v>5</v>
      </c>
      <c r="H3235" t="str">
        <f t="shared" si="54"/>
        <v>503305</v>
      </c>
      <c r="I3235" t="s">
        <v>2715</v>
      </c>
      <c r="J3235" t="s">
        <v>719</v>
      </c>
      <c r="K3235">
        <v>438</v>
      </c>
      <c r="L3235">
        <v>840454159</v>
      </c>
      <c r="M3235">
        <v>32</v>
      </c>
      <c r="N3235">
        <v>96890870</v>
      </c>
    </row>
    <row r="3236" spans="6:14" x14ac:dyDescent="0.2">
      <c r="F3236" s="3">
        <v>50350</v>
      </c>
      <c r="G3236">
        <v>0</v>
      </c>
      <c r="H3236" t="str">
        <f t="shared" si="54"/>
        <v>503500</v>
      </c>
      <c r="I3236" t="s">
        <v>2710</v>
      </c>
      <c r="J3236" t="s">
        <v>720</v>
      </c>
      <c r="K3236">
        <v>90</v>
      </c>
      <c r="L3236">
        <v>4267038</v>
      </c>
    </row>
    <row r="3237" spans="6:14" x14ac:dyDescent="0.2">
      <c r="F3237" s="3">
        <v>50350</v>
      </c>
      <c r="G3237">
        <v>1</v>
      </c>
      <c r="H3237" t="str">
        <f t="shared" si="54"/>
        <v>503501</v>
      </c>
      <c r="I3237" t="s">
        <v>2710</v>
      </c>
      <c r="J3237" t="s">
        <v>720</v>
      </c>
      <c r="K3237">
        <v>317</v>
      </c>
      <c r="L3237">
        <v>33024414</v>
      </c>
      <c r="M3237">
        <v>2</v>
      </c>
      <c r="N3237">
        <v>5811360</v>
      </c>
    </row>
    <row r="3238" spans="6:14" x14ac:dyDescent="0.2">
      <c r="F3238" s="3">
        <v>50350</v>
      </c>
      <c r="G3238">
        <v>2</v>
      </c>
      <c r="H3238" t="str">
        <f t="shared" si="54"/>
        <v>503502</v>
      </c>
      <c r="I3238" t="s">
        <v>2710</v>
      </c>
      <c r="J3238" t="s">
        <v>720</v>
      </c>
      <c r="K3238">
        <v>235</v>
      </c>
      <c r="L3238">
        <v>35774640</v>
      </c>
    </row>
    <row r="3239" spans="6:14" x14ac:dyDescent="0.2">
      <c r="F3239" s="3">
        <v>50350</v>
      </c>
      <c r="G3239">
        <v>3</v>
      </c>
      <c r="H3239" t="str">
        <f t="shared" si="54"/>
        <v>503503</v>
      </c>
      <c r="I3239" t="s">
        <v>2710</v>
      </c>
      <c r="J3239" t="s">
        <v>720</v>
      </c>
      <c r="K3239">
        <v>321</v>
      </c>
      <c r="L3239">
        <v>24716340</v>
      </c>
    </row>
    <row r="3240" spans="6:14" x14ac:dyDescent="0.2">
      <c r="F3240" s="3">
        <v>50350</v>
      </c>
      <c r="G3240">
        <v>4</v>
      </c>
      <c r="H3240" t="str">
        <f t="shared" si="54"/>
        <v>503504</v>
      </c>
      <c r="I3240" t="s">
        <v>2710</v>
      </c>
      <c r="J3240" t="s">
        <v>720</v>
      </c>
      <c r="K3240">
        <v>221</v>
      </c>
      <c r="L3240">
        <v>134655430</v>
      </c>
      <c r="M3240">
        <v>1</v>
      </c>
      <c r="N3240">
        <v>17444340</v>
      </c>
    </row>
    <row r="3241" spans="6:14" x14ac:dyDescent="0.2">
      <c r="F3241" s="3">
        <v>50350</v>
      </c>
      <c r="G3241">
        <v>5</v>
      </c>
      <c r="H3241" t="str">
        <f t="shared" si="54"/>
        <v>503505</v>
      </c>
      <c r="I3241" t="s">
        <v>2710</v>
      </c>
      <c r="J3241" t="s">
        <v>720</v>
      </c>
      <c r="K3241">
        <v>474</v>
      </c>
      <c r="L3241">
        <v>371951774</v>
      </c>
      <c r="M3241">
        <v>10</v>
      </c>
      <c r="N3241">
        <v>129631650</v>
      </c>
    </row>
    <row r="3242" spans="6:14" x14ac:dyDescent="0.2">
      <c r="F3242" s="3">
        <v>50370</v>
      </c>
      <c r="G3242">
        <v>0</v>
      </c>
      <c r="H3242" t="str">
        <f t="shared" si="54"/>
        <v>503700</v>
      </c>
      <c r="I3242" t="s">
        <v>2710</v>
      </c>
      <c r="J3242" t="s">
        <v>721</v>
      </c>
      <c r="K3242">
        <v>1</v>
      </c>
      <c r="L3242">
        <v>8400</v>
      </c>
    </row>
    <row r="3243" spans="6:14" x14ac:dyDescent="0.2">
      <c r="F3243" s="3">
        <v>50370</v>
      </c>
      <c r="G3243">
        <v>1</v>
      </c>
      <c r="H3243" t="str">
        <f t="shared" si="54"/>
        <v>503701</v>
      </c>
      <c r="I3243" t="s">
        <v>2710</v>
      </c>
      <c r="J3243" t="s">
        <v>721</v>
      </c>
      <c r="K3243">
        <v>150</v>
      </c>
      <c r="L3243">
        <v>39951380</v>
      </c>
    </row>
    <row r="3244" spans="6:14" x14ac:dyDescent="0.2">
      <c r="F3244" s="3">
        <v>50370</v>
      </c>
      <c r="G3244">
        <v>2</v>
      </c>
      <c r="H3244" t="str">
        <f t="shared" si="54"/>
        <v>503702</v>
      </c>
      <c r="I3244" t="s">
        <v>2710</v>
      </c>
      <c r="J3244" t="s">
        <v>721</v>
      </c>
      <c r="K3244">
        <v>4</v>
      </c>
      <c r="L3244">
        <v>3710820</v>
      </c>
    </row>
    <row r="3245" spans="6:14" x14ac:dyDescent="0.2">
      <c r="F3245" s="3">
        <v>50370</v>
      </c>
      <c r="G3245">
        <v>3</v>
      </c>
      <c r="H3245" t="str">
        <f t="shared" si="54"/>
        <v>503703</v>
      </c>
      <c r="I3245" t="s">
        <v>2710</v>
      </c>
      <c r="J3245" t="s">
        <v>721</v>
      </c>
      <c r="K3245">
        <v>53</v>
      </c>
      <c r="L3245">
        <v>15001530</v>
      </c>
    </row>
    <row r="3246" spans="6:14" x14ac:dyDescent="0.2">
      <c r="F3246" s="3">
        <v>50370</v>
      </c>
      <c r="G3246">
        <v>4</v>
      </c>
      <c r="H3246" t="str">
        <f t="shared" si="54"/>
        <v>503704</v>
      </c>
      <c r="I3246" t="s">
        <v>2710</v>
      </c>
      <c r="J3246" t="s">
        <v>721</v>
      </c>
      <c r="K3246">
        <v>140</v>
      </c>
      <c r="L3246">
        <v>42123205</v>
      </c>
      <c r="M3246">
        <v>8</v>
      </c>
      <c r="N3246">
        <v>35434220</v>
      </c>
    </row>
    <row r="3247" spans="6:14" x14ac:dyDescent="0.2">
      <c r="F3247" s="3">
        <v>50370</v>
      </c>
      <c r="G3247">
        <v>5</v>
      </c>
      <c r="H3247" t="str">
        <f t="shared" si="54"/>
        <v>503705</v>
      </c>
      <c r="I3247" t="s">
        <v>2710</v>
      </c>
      <c r="J3247" t="s">
        <v>721</v>
      </c>
      <c r="K3247">
        <v>146</v>
      </c>
      <c r="L3247">
        <v>130663640</v>
      </c>
      <c r="M3247">
        <v>23</v>
      </c>
      <c r="N3247">
        <v>69545700</v>
      </c>
    </row>
    <row r="3248" spans="6:14" x14ac:dyDescent="0.2">
      <c r="F3248" s="3">
        <v>50400</v>
      </c>
      <c r="G3248">
        <v>1</v>
      </c>
      <c r="H3248" t="str">
        <f t="shared" si="54"/>
        <v>504001</v>
      </c>
      <c r="I3248" t="s">
        <v>2710</v>
      </c>
      <c r="J3248" t="s">
        <v>722</v>
      </c>
      <c r="K3248">
        <v>225</v>
      </c>
      <c r="L3248">
        <v>23638570</v>
      </c>
    </row>
    <row r="3249" spans="6:14" x14ac:dyDescent="0.2">
      <c r="F3249" s="3">
        <v>50400</v>
      </c>
      <c r="G3249">
        <v>2</v>
      </c>
      <c r="H3249" t="str">
        <f t="shared" si="54"/>
        <v>504002</v>
      </c>
      <c r="I3249" t="s">
        <v>2710</v>
      </c>
      <c r="J3249" t="s">
        <v>722</v>
      </c>
      <c r="K3249">
        <v>319</v>
      </c>
      <c r="L3249">
        <v>54075820</v>
      </c>
    </row>
    <row r="3250" spans="6:14" x14ac:dyDescent="0.2">
      <c r="F3250" s="3">
        <v>50400</v>
      </c>
      <c r="G3250">
        <v>3</v>
      </c>
      <c r="H3250" t="str">
        <f t="shared" si="54"/>
        <v>504003</v>
      </c>
      <c r="I3250" t="s">
        <v>2710</v>
      </c>
      <c r="J3250" t="s">
        <v>722</v>
      </c>
      <c r="K3250">
        <v>112</v>
      </c>
      <c r="L3250">
        <v>22844600</v>
      </c>
    </row>
    <row r="3251" spans="6:14" x14ac:dyDescent="0.2">
      <c r="F3251" s="3">
        <v>50400</v>
      </c>
      <c r="G3251">
        <v>4</v>
      </c>
      <c r="H3251" t="str">
        <f t="shared" si="54"/>
        <v>504004</v>
      </c>
      <c r="I3251" t="s">
        <v>2710</v>
      </c>
      <c r="J3251" t="s">
        <v>722</v>
      </c>
      <c r="K3251">
        <v>228</v>
      </c>
      <c r="L3251">
        <v>93109350</v>
      </c>
    </row>
    <row r="3252" spans="6:14" x14ac:dyDescent="0.2">
      <c r="F3252" s="3">
        <v>50400</v>
      </c>
      <c r="G3252">
        <v>5</v>
      </c>
      <c r="H3252" t="str">
        <f t="shared" si="54"/>
        <v>504005</v>
      </c>
      <c r="I3252" t="s">
        <v>2710</v>
      </c>
      <c r="J3252" t="s">
        <v>722</v>
      </c>
      <c r="K3252">
        <v>804</v>
      </c>
      <c r="L3252">
        <v>482830070</v>
      </c>
    </row>
    <row r="3253" spans="6:14" x14ac:dyDescent="0.2">
      <c r="F3253" s="3">
        <v>50450</v>
      </c>
      <c r="G3253">
        <v>0</v>
      </c>
      <c r="H3253" t="str">
        <f t="shared" si="54"/>
        <v>504500</v>
      </c>
      <c r="I3253" t="s">
        <v>2715</v>
      </c>
      <c r="J3253" t="s">
        <v>723</v>
      </c>
      <c r="K3253">
        <v>22</v>
      </c>
      <c r="L3253">
        <v>16190460</v>
      </c>
      <c r="M3253">
        <v>2</v>
      </c>
      <c r="N3253">
        <v>3818640</v>
      </c>
    </row>
    <row r="3254" spans="6:14" x14ac:dyDescent="0.2">
      <c r="F3254" s="3">
        <v>50450</v>
      </c>
      <c r="G3254">
        <v>1</v>
      </c>
      <c r="H3254" t="str">
        <f t="shared" si="54"/>
        <v>504501</v>
      </c>
      <c r="I3254" t="s">
        <v>2715</v>
      </c>
      <c r="J3254" t="s">
        <v>723</v>
      </c>
      <c r="K3254">
        <v>123</v>
      </c>
      <c r="L3254">
        <v>45278547</v>
      </c>
    </row>
    <row r="3255" spans="6:14" x14ac:dyDescent="0.2">
      <c r="F3255" s="3">
        <v>50450</v>
      </c>
      <c r="G3255">
        <v>2</v>
      </c>
      <c r="H3255" t="str">
        <f t="shared" si="54"/>
        <v>504502</v>
      </c>
      <c r="I3255" t="s">
        <v>2715</v>
      </c>
      <c r="J3255" t="s">
        <v>723</v>
      </c>
      <c r="K3255">
        <v>199</v>
      </c>
      <c r="L3255">
        <v>151360474</v>
      </c>
      <c r="M3255">
        <v>4</v>
      </c>
      <c r="N3255">
        <v>26730160</v>
      </c>
    </row>
    <row r="3256" spans="6:14" x14ac:dyDescent="0.2">
      <c r="F3256" s="3">
        <v>50450</v>
      </c>
      <c r="G3256">
        <v>3</v>
      </c>
      <c r="H3256" t="str">
        <f t="shared" si="54"/>
        <v>504503</v>
      </c>
      <c r="I3256" t="s">
        <v>2715</v>
      </c>
      <c r="J3256" t="s">
        <v>723</v>
      </c>
      <c r="K3256">
        <v>223</v>
      </c>
      <c r="L3256">
        <v>144459165</v>
      </c>
    </row>
    <row r="3257" spans="6:14" x14ac:dyDescent="0.2">
      <c r="F3257" s="3">
        <v>50450</v>
      </c>
      <c r="G3257">
        <v>4</v>
      </c>
      <c r="H3257" t="str">
        <f t="shared" si="54"/>
        <v>504504</v>
      </c>
      <c r="I3257" t="s">
        <v>2715</v>
      </c>
      <c r="J3257" t="s">
        <v>723</v>
      </c>
      <c r="K3257">
        <v>158</v>
      </c>
      <c r="L3257">
        <v>124958398</v>
      </c>
      <c r="M3257">
        <v>2</v>
      </c>
      <c r="N3257">
        <v>869820</v>
      </c>
    </row>
    <row r="3258" spans="6:14" x14ac:dyDescent="0.2">
      <c r="F3258" s="3">
        <v>50450</v>
      </c>
      <c r="G3258">
        <v>5</v>
      </c>
      <c r="H3258" t="str">
        <f t="shared" si="54"/>
        <v>504505</v>
      </c>
      <c r="I3258" t="s">
        <v>2715</v>
      </c>
      <c r="J3258" t="s">
        <v>723</v>
      </c>
      <c r="K3258">
        <v>164</v>
      </c>
      <c r="L3258">
        <v>2254407145</v>
      </c>
      <c r="M3258">
        <v>55</v>
      </c>
      <c r="N3258">
        <v>155307140</v>
      </c>
    </row>
    <row r="3259" spans="6:14" x14ac:dyDescent="0.2">
      <c r="F3259" s="3">
        <v>50568</v>
      </c>
      <c r="G3259">
        <v>0</v>
      </c>
      <c r="H3259" t="str">
        <f t="shared" si="54"/>
        <v>505680</v>
      </c>
      <c r="I3259" t="s">
        <v>2715</v>
      </c>
      <c r="J3259" t="s">
        <v>724</v>
      </c>
      <c r="K3259">
        <v>12</v>
      </c>
      <c r="L3259">
        <v>6261610</v>
      </c>
    </row>
    <row r="3260" spans="6:14" x14ac:dyDescent="0.2">
      <c r="F3260" s="3">
        <v>50568</v>
      </c>
      <c r="G3260">
        <v>1</v>
      </c>
      <c r="H3260" t="str">
        <f t="shared" si="54"/>
        <v>505681</v>
      </c>
      <c r="I3260" t="s">
        <v>2715</v>
      </c>
      <c r="J3260" t="s">
        <v>724</v>
      </c>
      <c r="K3260">
        <v>691</v>
      </c>
      <c r="L3260">
        <v>516124794.5</v>
      </c>
      <c r="M3260">
        <v>3</v>
      </c>
      <c r="N3260">
        <v>3137330</v>
      </c>
    </row>
    <row r="3261" spans="6:14" x14ac:dyDescent="0.2">
      <c r="F3261" s="3">
        <v>50568</v>
      </c>
      <c r="G3261">
        <v>2</v>
      </c>
      <c r="H3261" t="str">
        <f t="shared" si="54"/>
        <v>505682</v>
      </c>
      <c r="I3261" t="s">
        <v>2715</v>
      </c>
      <c r="J3261" t="s">
        <v>724</v>
      </c>
      <c r="K3261">
        <v>323</v>
      </c>
      <c r="L3261">
        <v>1177217020</v>
      </c>
      <c r="M3261">
        <v>2</v>
      </c>
      <c r="N3261">
        <v>20026360</v>
      </c>
    </row>
    <row r="3262" spans="6:14" x14ac:dyDescent="0.2">
      <c r="F3262" s="3">
        <v>50568</v>
      </c>
      <c r="G3262">
        <v>3</v>
      </c>
      <c r="H3262" t="str">
        <f t="shared" si="54"/>
        <v>505683</v>
      </c>
      <c r="I3262" t="s">
        <v>2715</v>
      </c>
      <c r="J3262" t="s">
        <v>724</v>
      </c>
      <c r="K3262">
        <v>504</v>
      </c>
      <c r="L3262">
        <v>1247491009</v>
      </c>
      <c r="M3262">
        <v>9</v>
      </c>
      <c r="N3262">
        <v>187961240</v>
      </c>
    </row>
    <row r="3263" spans="6:14" x14ac:dyDescent="0.2">
      <c r="F3263" s="3">
        <v>50568</v>
      </c>
      <c r="G3263">
        <v>4</v>
      </c>
      <c r="H3263" t="str">
        <f t="shared" si="54"/>
        <v>505684</v>
      </c>
      <c r="I3263" t="s">
        <v>2715</v>
      </c>
      <c r="J3263" t="s">
        <v>724</v>
      </c>
      <c r="K3263">
        <v>746</v>
      </c>
      <c r="L3263">
        <v>3176833611</v>
      </c>
      <c r="M3263">
        <v>47</v>
      </c>
      <c r="N3263">
        <v>1064837640</v>
      </c>
    </row>
    <row r="3264" spans="6:14" x14ac:dyDescent="0.2">
      <c r="F3264" s="3">
        <v>50568</v>
      </c>
      <c r="G3264">
        <v>5</v>
      </c>
      <c r="H3264" t="str">
        <f t="shared" si="54"/>
        <v>505685</v>
      </c>
      <c r="I3264" t="s">
        <v>2715</v>
      </c>
      <c r="J3264" t="s">
        <v>724</v>
      </c>
      <c r="K3264">
        <v>556</v>
      </c>
      <c r="L3264">
        <v>3671606956</v>
      </c>
      <c r="M3264">
        <v>162</v>
      </c>
      <c r="N3264">
        <v>3391003450</v>
      </c>
    </row>
    <row r="3265" spans="6:14" x14ac:dyDescent="0.2">
      <c r="F3265" s="3">
        <v>50573</v>
      </c>
      <c r="G3265">
        <v>0</v>
      </c>
      <c r="H3265" t="str">
        <f t="shared" si="54"/>
        <v>505730</v>
      </c>
      <c r="I3265" t="s">
        <v>2715</v>
      </c>
      <c r="J3265" t="s">
        <v>725</v>
      </c>
      <c r="K3265">
        <v>61</v>
      </c>
      <c r="L3265">
        <v>196444457</v>
      </c>
    </row>
    <row r="3266" spans="6:14" x14ac:dyDescent="0.2">
      <c r="F3266" s="3">
        <v>50573</v>
      </c>
      <c r="G3266">
        <v>1</v>
      </c>
      <c r="H3266" t="str">
        <f t="shared" si="54"/>
        <v>505731</v>
      </c>
      <c r="I3266" t="s">
        <v>2715</v>
      </c>
      <c r="J3266" t="s">
        <v>725</v>
      </c>
      <c r="K3266">
        <v>497</v>
      </c>
      <c r="L3266">
        <v>922776742</v>
      </c>
      <c r="M3266">
        <v>3</v>
      </c>
      <c r="N3266">
        <v>398641600</v>
      </c>
    </row>
    <row r="3267" spans="6:14" x14ac:dyDescent="0.2">
      <c r="F3267" s="3">
        <v>50573</v>
      </c>
      <c r="G3267">
        <v>2</v>
      </c>
      <c r="H3267" t="str">
        <f t="shared" ref="H3267:H3330" si="55">F3267&amp;G3267</f>
        <v>505732</v>
      </c>
      <c r="I3267" t="s">
        <v>2715</v>
      </c>
      <c r="J3267" t="s">
        <v>725</v>
      </c>
      <c r="K3267">
        <v>460</v>
      </c>
      <c r="L3267">
        <v>1296615160</v>
      </c>
      <c r="M3267">
        <v>2</v>
      </c>
      <c r="N3267">
        <v>59884930</v>
      </c>
    </row>
    <row r="3268" spans="6:14" x14ac:dyDescent="0.2">
      <c r="F3268" s="3">
        <v>50573</v>
      </c>
      <c r="G3268">
        <v>3</v>
      </c>
      <c r="H3268" t="str">
        <f t="shared" si="55"/>
        <v>505733</v>
      </c>
      <c r="I3268" t="s">
        <v>2715</v>
      </c>
      <c r="J3268" t="s">
        <v>725</v>
      </c>
      <c r="K3268">
        <v>422</v>
      </c>
      <c r="L3268">
        <v>2248898930.5</v>
      </c>
      <c r="M3268">
        <v>2</v>
      </c>
      <c r="N3268">
        <v>120849400</v>
      </c>
    </row>
    <row r="3269" spans="6:14" x14ac:dyDescent="0.2">
      <c r="F3269" s="3">
        <v>50573</v>
      </c>
      <c r="G3269">
        <v>4</v>
      </c>
      <c r="H3269" t="str">
        <f t="shared" si="55"/>
        <v>505734</v>
      </c>
      <c r="I3269" t="s">
        <v>2715</v>
      </c>
      <c r="J3269" t="s">
        <v>725</v>
      </c>
      <c r="K3269">
        <v>886</v>
      </c>
      <c r="L3269">
        <v>4183412313.5</v>
      </c>
      <c r="M3269">
        <v>3</v>
      </c>
      <c r="N3269">
        <v>395990500</v>
      </c>
    </row>
    <row r="3270" spans="6:14" x14ac:dyDescent="0.2">
      <c r="F3270" s="3">
        <v>50573</v>
      </c>
      <c r="G3270">
        <v>5</v>
      </c>
      <c r="H3270" t="str">
        <f t="shared" si="55"/>
        <v>505735</v>
      </c>
      <c r="I3270" t="s">
        <v>2715</v>
      </c>
      <c r="J3270" t="s">
        <v>725</v>
      </c>
      <c r="K3270">
        <v>1408</v>
      </c>
      <c r="L3270">
        <v>8968439653.5</v>
      </c>
      <c r="M3270">
        <v>71</v>
      </c>
      <c r="N3270">
        <v>1116841340</v>
      </c>
    </row>
    <row r="3271" spans="6:14" x14ac:dyDescent="0.2">
      <c r="F3271" s="3">
        <v>50577</v>
      </c>
      <c r="G3271">
        <v>0</v>
      </c>
      <c r="H3271" t="str">
        <f t="shared" si="55"/>
        <v>505770</v>
      </c>
      <c r="I3271" t="s">
        <v>2710</v>
      </c>
      <c r="J3271" t="s">
        <v>726</v>
      </c>
      <c r="K3271">
        <v>23</v>
      </c>
      <c r="L3271">
        <v>3173110</v>
      </c>
    </row>
    <row r="3272" spans="6:14" x14ac:dyDescent="0.2">
      <c r="F3272" s="3">
        <v>50577</v>
      </c>
      <c r="G3272">
        <v>1</v>
      </c>
      <c r="H3272" t="str">
        <f t="shared" si="55"/>
        <v>505771</v>
      </c>
      <c r="I3272" t="s">
        <v>2710</v>
      </c>
      <c r="J3272" t="s">
        <v>726</v>
      </c>
      <c r="K3272">
        <v>266</v>
      </c>
      <c r="L3272">
        <v>35871500</v>
      </c>
    </row>
    <row r="3273" spans="6:14" x14ac:dyDescent="0.2">
      <c r="F3273" s="3">
        <v>50577</v>
      </c>
      <c r="G3273">
        <v>2</v>
      </c>
      <c r="H3273" t="str">
        <f t="shared" si="55"/>
        <v>505772</v>
      </c>
      <c r="I3273" t="s">
        <v>2710</v>
      </c>
      <c r="J3273" t="s">
        <v>726</v>
      </c>
      <c r="K3273">
        <v>286</v>
      </c>
      <c r="L3273">
        <v>123446670</v>
      </c>
    </row>
    <row r="3274" spans="6:14" x14ac:dyDescent="0.2">
      <c r="F3274" s="3">
        <v>50577</v>
      </c>
      <c r="G3274">
        <v>3</v>
      </c>
      <c r="H3274" t="str">
        <f t="shared" si="55"/>
        <v>505773</v>
      </c>
      <c r="I3274" t="s">
        <v>2710</v>
      </c>
      <c r="J3274" t="s">
        <v>726</v>
      </c>
      <c r="K3274">
        <v>168</v>
      </c>
      <c r="L3274">
        <v>43611470</v>
      </c>
    </row>
    <row r="3275" spans="6:14" x14ac:dyDescent="0.2">
      <c r="F3275" s="3">
        <v>50577</v>
      </c>
      <c r="G3275">
        <v>4</v>
      </c>
      <c r="H3275" t="str">
        <f t="shared" si="55"/>
        <v>505774</v>
      </c>
      <c r="I3275" t="s">
        <v>2710</v>
      </c>
      <c r="J3275" t="s">
        <v>726</v>
      </c>
      <c r="K3275">
        <v>271</v>
      </c>
      <c r="L3275">
        <v>242681260</v>
      </c>
    </row>
    <row r="3276" spans="6:14" x14ac:dyDescent="0.2">
      <c r="F3276" s="3">
        <v>50577</v>
      </c>
      <c r="G3276">
        <v>5</v>
      </c>
      <c r="H3276" t="str">
        <f t="shared" si="55"/>
        <v>505775</v>
      </c>
      <c r="I3276" t="s">
        <v>2710</v>
      </c>
      <c r="J3276" t="s">
        <v>726</v>
      </c>
      <c r="K3276">
        <v>423</v>
      </c>
      <c r="L3276">
        <v>564928040</v>
      </c>
      <c r="M3276">
        <v>1</v>
      </c>
      <c r="N3276">
        <v>2287440</v>
      </c>
    </row>
    <row r="3277" spans="6:14" x14ac:dyDescent="0.2">
      <c r="F3277" s="3">
        <v>50590</v>
      </c>
      <c r="G3277">
        <v>0</v>
      </c>
      <c r="H3277" t="str">
        <f t="shared" si="55"/>
        <v>505900</v>
      </c>
      <c r="I3277" t="s">
        <v>2715</v>
      </c>
      <c r="J3277" t="s">
        <v>727</v>
      </c>
      <c r="K3277">
        <v>1</v>
      </c>
      <c r="L3277">
        <v>1720250</v>
      </c>
    </row>
    <row r="3278" spans="6:14" x14ac:dyDescent="0.2">
      <c r="F3278" s="3">
        <v>50590</v>
      </c>
      <c r="G3278">
        <v>1</v>
      </c>
      <c r="H3278" t="str">
        <f t="shared" si="55"/>
        <v>505901</v>
      </c>
      <c r="I3278" t="s">
        <v>2715</v>
      </c>
      <c r="J3278" t="s">
        <v>727</v>
      </c>
      <c r="K3278">
        <v>230</v>
      </c>
      <c r="L3278">
        <v>65102275</v>
      </c>
    </row>
    <row r="3279" spans="6:14" x14ac:dyDescent="0.2">
      <c r="F3279" s="3">
        <v>50590</v>
      </c>
      <c r="G3279">
        <v>2</v>
      </c>
      <c r="H3279" t="str">
        <f t="shared" si="55"/>
        <v>505902</v>
      </c>
      <c r="I3279" t="s">
        <v>2715</v>
      </c>
      <c r="J3279" t="s">
        <v>727</v>
      </c>
      <c r="K3279">
        <v>296</v>
      </c>
      <c r="L3279">
        <v>117691136</v>
      </c>
    </row>
    <row r="3280" spans="6:14" x14ac:dyDescent="0.2">
      <c r="F3280" s="3">
        <v>50590</v>
      </c>
      <c r="G3280">
        <v>3</v>
      </c>
      <c r="H3280" t="str">
        <f t="shared" si="55"/>
        <v>505903</v>
      </c>
      <c r="I3280" t="s">
        <v>2715</v>
      </c>
      <c r="J3280" t="s">
        <v>727</v>
      </c>
      <c r="K3280">
        <v>598</v>
      </c>
      <c r="L3280">
        <v>294145476</v>
      </c>
    </row>
    <row r="3281" spans="6:14" x14ac:dyDescent="0.2">
      <c r="F3281" s="3">
        <v>50590</v>
      </c>
      <c r="G3281">
        <v>4</v>
      </c>
      <c r="H3281" t="str">
        <f t="shared" si="55"/>
        <v>505904</v>
      </c>
      <c r="I3281" t="s">
        <v>2715</v>
      </c>
      <c r="J3281" t="s">
        <v>727</v>
      </c>
      <c r="K3281">
        <v>341</v>
      </c>
      <c r="L3281">
        <v>314207245</v>
      </c>
    </row>
    <row r="3282" spans="6:14" x14ac:dyDescent="0.2">
      <c r="F3282" s="3">
        <v>50590</v>
      </c>
      <c r="G3282">
        <v>5</v>
      </c>
      <c r="H3282" t="str">
        <f t="shared" si="55"/>
        <v>505905</v>
      </c>
      <c r="I3282" t="s">
        <v>2715</v>
      </c>
      <c r="J3282" t="s">
        <v>727</v>
      </c>
      <c r="K3282">
        <v>330</v>
      </c>
      <c r="L3282">
        <v>565544874</v>
      </c>
      <c r="M3282">
        <v>7</v>
      </c>
      <c r="N3282">
        <v>19478326</v>
      </c>
    </row>
    <row r="3283" spans="6:14" x14ac:dyDescent="0.2">
      <c r="F3283" s="3">
        <v>50606</v>
      </c>
      <c r="G3283">
        <v>0</v>
      </c>
      <c r="H3283" t="str">
        <f t="shared" si="55"/>
        <v>506060</v>
      </c>
      <c r="I3283" t="s">
        <v>2709</v>
      </c>
      <c r="J3283" t="s">
        <v>728</v>
      </c>
      <c r="K3283">
        <v>47</v>
      </c>
      <c r="L3283">
        <v>21376005</v>
      </c>
    </row>
    <row r="3284" spans="6:14" x14ac:dyDescent="0.2">
      <c r="F3284" s="3">
        <v>50606</v>
      </c>
      <c r="G3284">
        <v>1</v>
      </c>
      <c r="H3284" t="str">
        <f t="shared" si="55"/>
        <v>506061</v>
      </c>
      <c r="I3284" t="s">
        <v>2709</v>
      </c>
      <c r="J3284" t="s">
        <v>728</v>
      </c>
      <c r="K3284">
        <v>633</v>
      </c>
      <c r="L3284">
        <v>548785800</v>
      </c>
      <c r="M3284">
        <v>9</v>
      </c>
      <c r="N3284">
        <v>24284550</v>
      </c>
    </row>
    <row r="3285" spans="6:14" x14ac:dyDescent="0.2">
      <c r="F3285" s="3">
        <v>50606</v>
      </c>
      <c r="G3285">
        <v>2</v>
      </c>
      <c r="H3285" t="str">
        <f t="shared" si="55"/>
        <v>506062</v>
      </c>
      <c r="I3285" t="s">
        <v>2709</v>
      </c>
      <c r="J3285" t="s">
        <v>728</v>
      </c>
      <c r="K3285">
        <v>681</v>
      </c>
      <c r="L3285">
        <v>649773807</v>
      </c>
      <c r="M3285">
        <v>12</v>
      </c>
      <c r="N3285">
        <v>50339555</v>
      </c>
    </row>
    <row r="3286" spans="6:14" x14ac:dyDescent="0.2">
      <c r="F3286" s="3">
        <v>50606</v>
      </c>
      <c r="G3286">
        <v>3</v>
      </c>
      <c r="H3286" t="str">
        <f t="shared" si="55"/>
        <v>506063</v>
      </c>
      <c r="I3286" t="s">
        <v>2709</v>
      </c>
      <c r="J3286" t="s">
        <v>728</v>
      </c>
      <c r="K3286">
        <v>1316</v>
      </c>
      <c r="L3286">
        <v>1215114650</v>
      </c>
      <c r="M3286">
        <v>22</v>
      </c>
      <c r="N3286">
        <v>45410850</v>
      </c>
    </row>
    <row r="3287" spans="6:14" x14ac:dyDescent="0.2">
      <c r="F3287" s="3">
        <v>50606</v>
      </c>
      <c r="G3287">
        <v>4</v>
      </c>
      <c r="H3287" t="str">
        <f t="shared" si="55"/>
        <v>506064</v>
      </c>
      <c r="I3287" t="s">
        <v>2709</v>
      </c>
      <c r="J3287" t="s">
        <v>728</v>
      </c>
      <c r="K3287">
        <v>400</v>
      </c>
      <c r="L3287">
        <v>571906615</v>
      </c>
      <c r="M3287">
        <v>8</v>
      </c>
      <c r="N3287">
        <v>29215690</v>
      </c>
    </row>
    <row r="3288" spans="6:14" x14ac:dyDescent="0.2">
      <c r="F3288" s="3">
        <v>50606</v>
      </c>
      <c r="G3288">
        <v>5</v>
      </c>
      <c r="H3288" t="str">
        <f t="shared" si="55"/>
        <v>506065</v>
      </c>
      <c r="I3288" t="s">
        <v>2709</v>
      </c>
      <c r="J3288" t="s">
        <v>728</v>
      </c>
      <c r="K3288">
        <v>470</v>
      </c>
      <c r="L3288">
        <v>633256005</v>
      </c>
      <c r="M3288">
        <v>73</v>
      </c>
      <c r="N3288">
        <v>98747335</v>
      </c>
    </row>
    <row r="3289" spans="6:14" x14ac:dyDescent="0.2">
      <c r="F3289" s="3">
        <v>50680</v>
      </c>
      <c r="G3289">
        <v>0</v>
      </c>
      <c r="H3289" t="str">
        <f t="shared" si="55"/>
        <v>506800</v>
      </c>
      <c r="I3289" t="s">
        <v>2710</v>
      </c>
      <c r="J3289" t="s">
        <v>729</v>
      </c>
      <c r="K3289">
        <v>3</v>
      </c>
      <c r="L3289">
        <v>4312680</v>
      </c>
    </row>
    <row r="3290" spans="6:14" x14ac:dyDescent="0.2">
      <c r="F3290" s="3">
        <v>50680</v>
      </c>
      <c r="G3290">
        <v>1</v>
      </c>
      <c r="H3290" t="str">
        <f t="shared" si="55"/>
        <v>506801</v>
      </c>
      <c r="I3290" t="s">
        <v>2710</v>
      </c>
      <c r="J3290" t="s">
        <v>729</v>
      </c>
      <c r="K3290">
        <v>369</v>
      </c>
      <c r="L3290">
        <v>8035614</v>
      </c>
    </row>
    <row r="3291" spans="6:14" x14ac:dyDescent="0.2">
      <c r="F3291" s="3">
        <v>50680</v>
      </c>
      <c r="G3291">
        <v>2</v>
      </c>
      <c r="H3291" t="str">
        <f t="shared" si="55"/>
        <v>506802</v>
      </c>
      <c r="I3291" t="s">
        <v>2710</v>
      </c>
      <c r="J3291" t="s">
        <v>729</v>
      </c>
      <c r="K3291">
        <v>207</v>
      </c>
      <c r="L3291">
        <v>27192705</v>
      </c>
    </row>
    <row r="3292" spans="6:14" x14ac:dyDescent="0.2">
      <c r="F3292" s="3">
        <v>50680</v>
      </c>
      <c r="G3292">
        <v>3</v>
      </c>
      <c r="H3292" t="str">
        <f t="shared" si="55"/>
        <v>506803</v>
      </c>
      <c r="I3292" t="s">
        <v>2710</v>
      </c>
      <c r="J3292" t="s">
        <v>729</v>
      </c>
      <c r="K3292">
        <v>223</v>
      </c>
      <c r="L3292">
        <v>30106250</v>
      </c>
    </row>
    <row r="3293" spans="6:14" x14ac:dyDescent="0.2">
      <c r="F3293" s="3">
        <v>50680</v>
      </c>
      <c r="G3293">
        <v>4</v>
      </c>
      <c r="H3293" t="str">
        <f t="shared" si="55"/>
        <v>506804</v>
      </c>
      <c r="I3293" t="s">
        <v>2710</v>
      </c>
      <c r="J3293" t="s">
        <v>729</v>
      </c>
      <c r="K3293">
        <v>336</v>
      </c>
      <c r="L3293">
        <v>116360920</v>
      </c>
      <c r="M3293">
        <v>1</v>
      </c>
      <c r="N3293">
        <v>1905760</v>
      </c>
    </row>
    <row r="3294" spans="6:14" x14ac:dyDescent="0.2">
      <c r="F3294" s="3">
        <v>50680</v>
      </c>
      <c r="G3294">
        <v>5</v>
      </c>
      <c r="H3294" t="str">
        <f t="shared" si="55"/>
        <v>506805</v>
      </c>
      <c r="I3294" t="s">
        <v>2710</v>
      </c>
      <c r="J3294" t="s">
        <v>729</v>
      </c>
      <c r="K3294">
        <v>352</v>
      </c>
      <c r="L3294">
        <v>132006760</v>
      </c>
      <c r="M3294">
        <v>4</v>
      </c>
      <c r="N3294">
        <v>5020080</v>
      </c>
    </row>
    <row r="3295" spans="6:14" x14ac:dyDescent="0.2">
      <c r="F3295" s="3">
        <v>50683</v>
      </c>
      <c r="G3295">
        <v>0</v>
      </c>
      <c r="H3295" t="str">
        <f t="shared" si="55"/>
        <v>506830</v>
      </c>
      <c r="I3295" t="s">
        <v>2710</v>
      </c>
      <c r="J3295" t="s">
        <v>730</v>
      </c>
      <c r="K3295">
        <v>153</v>
      </c>
      <c r="L3295">
        <v>16757640</v>
      </c>
    </row>
    <row r="3296" spans="6:14" x14ac:dyDescent="0.2">
      <c r="F3296" s="3">
        <v>50683</v>
      </c>
      <c r="G3296">
        <v>1</v>
      </c>
      <c r="H3296" t="str">
        <f t="shared" si="55"/>
        <v>506831</v>
      </c>
      <c r="I3296" t="s">
        <v>2710</v>
      </c>
      <c r="J3296" t="s">
        <v>730</v>
      </c>
      <c r="K3296">
        <v>232</v>
      </c>
      <c r="L3296">
        <v>74505220</v>
      </c>
    </row>
    <row r="3297" spans="6:14" x14ac:dyDescent="0.2">
      <c r="F3297" s="3">
        <v>50683</v>
      </c>
      <c r="G3297">
        <v>2</v>
      </c>
      <c r="H3297" t="str">
        <f t="shared" si="55"/>
        <v>506832</v>
      </c>
      <c r="I3297" t="s">
        <v>2710</v>
      </c>
      <c r="J3297" t="s">
        <v>730</v>
      </c>
      <c r="K3297">
        <v>265</v>
      </c>
      <c r="L3297">
        <v>71767780</v>
      </c>
    </row>
    <row r="3298" spans="6:14" x14ac:dyDescent="0.2">
      <c r="F3298" s="3">
        <v>50683</v>
      </c>
      <c r="G3298">
        <v>3</v>
      </c>
      <c r="H3298" t="str">
        <f t="shared" si="55"/>
        <v>506833</v>
      </c>
      <c r="I3298" t="s">
        <v>2710</v>
      </c>
      <c r="J3298" t="s">
        <v>730</v>
      </c>
      <c r="K3298">
        <v>323</v>
      </c>
      <c r="L3298">
        <v>150922750</v>
      </c>
    </row>
    <row r="3299" spans="6:14" x14ac:dyDescent="0.2">
      <c r="F3299" s="3">
        <v>50683</v>
      </c>
      <c r="G3299">
        <v>4</v>
      </c>
      <c r="H3299" t="str">
        <f t="shared" si="55"/>
        <v>506834</v>
      </c>
      <c r="I3299" t="s">
        <v>2710</v>
      </c>
      <c r="J3299" t="s">
        <v>730</v>
      </c>
      <c r="K3299">
        <v>328</v>
      </c>
      <c r="L3299">
        <v>98651510</v>
      </c>
    </row>
    <row r="3300" spans="6:14" x14ac:dyDescent="0.2">
      <c r="F3300" s="3">
        <v>50683</v>
      </c>
      <c r="G3300">
        <v>5</v>
      </c>
      <c r="H3300" t="str">
        <f t="shared" si="55"/>
        <v>506835</v>
      </c>
      <c r="I3300" t="s">
        <v>2710</v>
      </c>
      <c r="J3300" t="s">
        <v>730</v>
      </c>
      <c r="K3300">
        <v>615</v>
      </c>
      <c r="L3300">
        <v>359466035</v>
      </c>
      <c r="M3300">
        <v>10</v>
      </c>
      <c r="N3300">
        <v>6329920</v>
      </c>
    </row>
    <row r="3301" spans="6:14" x14ac:dyDescent="0.2">
      <c r="F3301" s="3">
        <v>50686</v>
      </c>
      <c r="G3301">
        <v>0</v>
      </c>
      <c r="H3301" t="str">
        <f t="shared" si="55"/>
        <v>506860</v>
      </c>
      <c r="I3301" t="s">
        <v>2710</v>
      </c>
      <c r="J3301" t="s">
        <v>731</v>
      </c>
      <c r="K3301">
        <v>21</v>
      </c>
      <c r="L3301">
        <v>26748200</v>
      </c>
      <c r="M3301">
        <v>1</v>
      </c>
      <c r="N3301">
        <v>1349760</v>
      </c>
    </row>
    <row r="3302" spans="6:14" x14ac:dyDescent="0.2">
      <c r="F3302" s="3">
        <v>50686</v>
      </c>
      <c r="G3302">
        <v>1</v>
      </c>
      <c r="H3302" t="str">
        <f t="shared" si="55"/>
        <v>506861</v>
      </c>
      <c r="I3302" t="s">
        <v>2710</v>
      </c>
      <c r="J3302" t="s">
        <v>731</v>
      </c>
      <c r="K3302">
        <v>1</v>
      </c>
      <c r="L3302">
        <v>968450</v>
      </c>
    </row>
    <row r="3303" spans="6:14" x14ac:dyDescent="0.2">
      <c r="F3303" s="3">
        <v>50686</v>
      </c>
      <c r="G3303">
        <v>2</v>
      </c>
      <c r="H3303" t="str">
        <f t="shared" si="55"/>
        <v>506862</v>
      </c>
      <c r="I3303" t="s">
        <v>2710</v>
      </c>
      <c r="J3303" t="s">
        <v>731</v>
      </c>
      <c r="K3303">
        <v>5</v>
      </c>
      <c r="L3303">
        <v>6937460</v>
      </c>
    </row>
    <row r="3304" spans="6:14" x14ac:dyDescent="0.2">
      <c r="F3304" s="3">
        <v>50686</v>
      </c>
      <c r="G3304">
        <v>3</v>
      </c>
      <c r="H3304" t="str">
        <f t="shared" si="55"/>
        <v>506863</v>
      </c>
      <c r="I3304" t="s">
        <v>2710</v>
      </c>
      <c r="J3304" t="s">
        <v>731</v>
      </c>
      <c r="K3304">
        <v>40</v>
      </c>
      <c r="L3304">
        <v>25398170</v>
      </c>
    </row>
    <row r="3305" spans="6:14" x14ac:dyDescent="0.2">
      <c r="F3305" s="3">
        <v>50686</v>
      </c>
      <c r="G3305">
        <v>4</v>
      </c>
      <c r="H3305" t="str">
        <f t="shared" si="55"/>
        <v>506864</v>
      </c>
      <c r="I3305" t="s">
        <v>2710</v>
      </c>
      <c r="J3305" t="s">
        <v>731</v>
      </c>
      <c r="K3305">
        <v>56</v>
      </c>
      <c r="L3305">
        <v>25128990</v>
      </c>
      <c r="M3305">
        <v>7</v>
      </c>
      <c r="N3305">
        <v>18903120</v>
      </c>
    </row>
    <row r="3306" spans="6:14" x14ac:dyDescent="0.2">
      <c r="F3306" s="3">
        <v>50686</v>
      </c>
      <c r="G3306">
        <v>5</v>
      </c>
      <c r="H3306" t="str">
        <f t="shared" si="55"/>
        <v>506865</v>
      </c>
      <c r="I3306" t="s">
        <v>2710</v>
      </c>
      <c r="J3306" t="s">
        <v>731</v>
      </c>
      <c r="K3306">
        <v>48</v>
      </c>
      <c r="L3306">
        <v>27409890</v>
      </c>
    </row>
    <row r="3307" spans="6:14" x14ac:dyDescent="0.2">
      <c r="F3307" s="3">
        <v>50689</v>
      </c>
      <c r="G3307">
        <v>0</v>
      </c>
      <c r="H3307" t="str">
        <f t="shared" si="55"/>
        <v>506890</v>
      </c>
      <c r="I3307" t="s">
        <v>2710</v>
      </c>
      <c r="J3307" t="s">
        <v>732</v>
      </c>
      <c r="K3307">
        <v>206</v>
      </c>
      <c r="L3307">
        <v>79625770</v>
      </c>
    </row>
    <row r="3308" spans="6:14" x14ac:dyDescent="0.2">
      <c r="F3308" s="3">
        <v>50689</v>
      </c>
      <c r="G3308">
        <v>1</v>
      </c>
      <c r="H3308" t="str">
        <f t="shared" si="55"/>
        <v>506891</v>
      </c>
      <c r="I3308" t="s">
        <v>2710</v>
      </c>
      <c r="J3308" t="s">
        <v>732</v>
      </c>
      <c r="K3308">
        <v>695</v>
      </c>
      <c r="L3308">
        <v>363530505</v>
      </c>
      <c r="M3308">
        <v>1</v>
      </c>
      <c r="N3308">
        <v>10308060</v>
      </c>
    </row>
    <row r="3309" spans="6:14" x14ac:dyDescent="0.2">
      <c r="F3309" s="3">
        <v>50689</v>
      </c>
      <c r="G3309">
        <v>2</v>
      </c>
      <c r="H3309" t="str">
        <f t="shared" si="55"/>
        <v>506892</v>
      </c>
      <c r="I3309" t="s">
        <v>2710</v>
      </c>
      <c r="J3309" t="s">
        <v>732</v>
      </c>
      <c r="K3309">
        <v>776</v>
      </c>
      <c r="L3309">
        <v>909444380</v>
      </c>
      <c r="M3309">
        <v>1</v>
      </c>
      <c r="N3309">
        <v>7391440</v>
      </c>
    </row>
    <row r="3310" spans="6:14" x14ac:dyDescent="0.2">
      <c r="F3310" s="3">
        <v>50689</v>
      </c>
      <c r="G3310">
        <v>3</v>
      </c>
      <c r="H3310" t="str">
        <f t="shared" si="55"/>
        <v>506893</v>
      </c>
      <c r="I3310" t="s">
        <v>2710</v>
      </c>
      <c r="J3310" t="s">
        <v>732</v>
      </c>
      <c r="K3310">
        <v>1179</v>
      </c>
      <c r="L3310">
        <v>911389810</v>
      </c>
    </row>
    <row r="3311" spans="6:14" x14ac:dyDescent="0.2">
      <c r="F3311" s="3">
        <v>50689</v>
      </c>
      <c r="G3311">
        <v>4</v>
      </c>
      <c r="H3311" t="str">
        <f t="shared" si="55"/>
        <v>506894</v>
      </c>
      <c r="I3311" t="s">
        <v>2710</v>
      </c>
      <c r="J3311" t="s">
        <v>732</v>
      </c>
      <c r="K3311">
        <v>1313</v>
      </c>
      <c r="L3311">
        <v>1318244770</v>
      </c>
      <c r="M3311">
        <v>1</v>
      </c>
      <c r="N3311">
        <v>7114320</v>
      </c>
    </row>
    <row r="3312" spans="6:14" x14ac:dyDescent="0.2">
      <c r="F3312" s="3">
        <v>50689</v>
      </c>
      <c r="G3312">
        <v>5</v>
      </c>
      <c r="H3312" t="str">
        <f t="shared" si="55"/>
        <v>506895</v>
      </c>
      <c r="I3312" t="s">
        <v>2710</v>
      </c>
      <c r="J3312" t="s">
        <v>732</v>
      </c>
      <c r="K3312">
        <v>2941</v>
      </c>
      <c r="L3312">
        <v>5017419600</v>
      </c>
      <c r="M3312">
        <v>46</v>
      </c>
      <c r="N3312">
        <v>293176770</v>
      </c>
    </row>
    <row r="3313" spans="6:14" x14ac:dyDescent="0.2">
      <c r="F3313" s="3">
        <v>50711</v>
      </c>
      <c r="G3313">
        <v>0</v>
      </c>
      <c r="H3313" t="str">
        <f t="shared" si="55"/>
        <v>507110</v>
      </c>
      <c r="I3313" t="s">
        <v>2715</v>
      </c>
      <c r="J3313" t="s">
        <v>733</v>
      </c>
      <c r="K3313">
        <v>34</v>
      </c>
      <c r="L3313">
        <v>55506019</v>
      </c>
      <c r="M3313">
        <v>1</v>
      </c>
      <c r="N3313">
        <v>19961900</v>
      </c>
    </row>
    <row r="3314" spans="6:14" x14ac:dyDescent="0.2">
      <c r="F3314" s="3">
        <v>50711</v>
      </c>
      <c r="G3314">
        <v>1</v>
      </c>
      <c r="H3314" t="str">
        <f t="shared" si="55"/>
        <v>507111</v>
      </c>
      <c r="I3314" t="s">
        <v>2715</v>
      </c>
      <c r="J3314" t="s">
        <v>733</v>
      </c>
      <c r="K3314">
        <v>730</v>
      </c>
      <c r="L3314">
        <v>223590050</v>
      </c>
    </row>
    <row r="3315" spans="6:14" x14ac:dyDescent="0.2">
      <c r="F3315" s="3">
        <v>50711</v>
      </c>
      <c r="G3315">
        <v>2</v>
      </c>
      <c r="H3315" t="str">
        <f t="shared" si="55"/>
        <v>507112</v>
      </c>
      <c r="I3315" t="s">
        <v>2715</v>
      </c>
      <c r="J3315" t="s">
        <v>733</v>
      </c>
      <c r="K3315">
        <v>720</v>
      </c>
      <c r="L3315">
        <v>533393584</v>
      </c>
      <c r="M3315">
        <v>1</v>
      </c>
      <c r="N3315">
        <v>3093580</v>
      </c>
    </row>
    <row r="3316" spans="6:14" x14ac:dyDescent="0.2">
      <c r="F3316" s="3">
        <v>50711</v>
      </c>
      <c r="G3316">
        <v>3</v>
      </c>
      <c r="H3316" t="str">
        <f t="shared" si="55"/>
        <v>507113</v>
      </c>
      <c r="I3316" t="s">
        <v>2715</v>
      </c>
      <c r="J3316" t="s">
        <v>733</v>
      </c>
      <c r="K3316">
        <v>742</v>
      </c>
      <c r="L3316">
        <v>1231033108</v>
      </c>
      <c r="M3316">
        <v>5</v>
      </c>
      <c r="N3316">
        <v>55025330</v>
      </c>
    </row>
    <row r="3317" spans="6:14" x14ac:dyDescent="0.2">
      <c r="F3317" s="3">
        <v>50711</v>
      </c>
      <c r="G3317">
        <v>4</v>
      </c>
      <c r="H3317" t="str">
        <f t="shared" si="55"/>
        <v>507114</v>
      </c>
      <c r="I3317" t="s">
        <v>2715</v>
      </c>
      <c r="J3317" t="s">
        <v>733</v>
      </c>
      <c r="K3317">
        <v>628</v>
      </c>
      <c r="L3317">
        <v>1305873359</v>
      </c>
      <c r="M3317">
        <v>10</v>
      </c>
      <c r="N3317">
        <v>33076190</v>
      </c>
    </row>
    <row r="3318" spans="6:14" x14ac:dyDescent="0.2">
      <c r="F3318" s="3">
        <v>50711</v>
      </c>
      <c r="G3318">
        <v>5</v>
      </c>
      <c r="H3318" t="str">
        <f t="shared" si="55"/>
        <v>507115</v>
      </c>
      <c r="I3318" t="s">
        <v>2715</v>
      </c>
      <c r="J3318" t="s">
        <v>733</v>
      </c>
      <c r="K3318">
        <v>484</v>
      </c>
      <c r="L3318">
        <v>1541928926</v>
      </c>
      <c r="M3318">
        <v>69</v>
      </c>
      <c r="N3318">
        <v>381423670</v>
      </c>
    </row>
    <row r="3319" spans="6:14" x14ac:dyDescent="0.2">
      <c r="F3319" s="3">
        <v>52001</v>
      </c>
      <c r="G3319">
        <v>0</v>
      </c>
      <c r="H3319" t="str">
        <f t="shared" si="55"/>
        <v>520010</v>
      </c>
      <c r="I3319" t="s">
        <v>1141</v>
      </c>
      <c r="J3319" t="s">
        <v>734</v>
      </c>
      <c r="K3319">
        <v>46</v>
      </c>
      <c r="L3319">
        <v>836752511</v>
      </c>
    </row>
    <row r="3320" spans="6:14" x14ac:dyDescent="0.2">
      <c r="F3320" s="3">
        <v>52001</v>
      </c>
      <c r="G3320">
        <v>1</v>
      </c>
      <c r="H3320" t="str">
        <f t="shared" si="55"/>
        <v>520011</v>
      </c>
      <c r="I3320" t="s">
        <v>1141</v>
      </c>
      <c r="J3320" t="s">
        <v>734</v>
      </c>
      <c r="K3320">
        <v>4835</v>
      </c>
      <c r="L3320">
        <v>24536349737.400002</v>
      </c>
      <c r="M3320">
        <v>45</v>
      </c>
      <c r="N3320">
        <v>2285858900</v>
      </c>
    </row>
    <row r="3321" spans="6:14" x14ac:dyDescent="0.2">
      <c r="F3321" s="3">
        <v>52001</v>
      </c>
      <c r="G3321">
        <v>2</v>
      </c>
      <c r="H3321" t="str">
        <f t="shared" si="55"/>
        <v>520012</v>
      </c>
      <c r="I3321" t="s">
        <v>1141</v>
      </c>
      <c r="J3321" t="s">
        <v>734</v>
      </c>
      <c r="K3321">
        <v>12135</v>
      </c>
      <c r="L3321">
        <v>52700075579</v>
      </c>
      <c r="M3321">
        <v>90</v>
      </c>
      <c r="N3321">
        <v>8462331890</v>
      </c>
    </row>
    <row r="3322" spans="6:14" x14ac:dyDescent="0.2">
      <c r="F3322" s="3">
        <v>52001</v>
      </c>
      <c r="G3322">
        <v>3</v>
      </c>
      <c r="H3322" t="str">
        <f t="shared" si="55"/>
        <v>520013</v>
      </c>
      <c r="I3322" t="s">
        <v>1141</v>
      </c>
      <c r="J3322" t="s">
        <v>734</v>
      </c>
      <c r="K3322">
        <v>29673</v>
      </c>
      <c r="L3322">
        <v>113264524335</v>
      </c>
      <c r="M3322">
        <v>252</v>
      </c>
      <c r="N3322">
        <v>8730212680</v>
      </c>
    </row>
    <row r="3323" spans="6:14" x14ac:dyDescent="0.2">
      <c r="F3323" s="3">
        <v>52001</v>
      </c>
      <c r="G3323">
        <v>4</v>
      </c>
      <c r="H3323" t="str">
        <f t="shared" si="55"/>
        <v>520014</v>
      </c>
      <c r="I3323" t="s">
        <v>1141</v>
      </c>
      <c r="J3323" t="s">
        <v>734</v>
      </c>
      <c r="K3323">
        <v>35696</v>
      </c>
      <c r="L3323">
        <v>189354471721</v>
      </c>
      <c r="M3323">
        <v>1580</v>
      </c>
      <c r="N3323">
        <v>23222226490</v>
      </c>
    </row>
    <row r="3324" spans="6:14" x14ac:dyDescent="0.2">
      <c r="F3324" s="3">
        <v>52001</v>
      </c>
      <c r="G3324">
        <v>5</v>
      </c>
      <c r="H3324" t="str">
        <f t="shared" si="55"/>
        <v>520015</v>
      </c>
      <c r="I3324" t="s">
        <v>1141</v>
      </c>
      <c r="J3324" t="s">
        <v>734</v>
      </c>
      <c r="K3324">
        <v>24062</v>
      </c>
      <c r="L3324">
        <v>203192143838</v>
      </c>
      <c r="M3324">
        <v>6152</v>
      </c>
      <c r="N3324">
        <v>81215314270</v>
      </c>
    </row>
    <row r="3325" spans="6:14" x14ac:dyDescent="0.2">
      <c r="F3325" s="3">
        <v>52019</v>
      </c>
      <c r="G3325">
        <v>0</v>
      </c>
      <c r="H3325" t="str">
        <f t="shared" si="55"/>
        <v>520190</v>
      </c>
      <c r="I3325" t="s">
        <v>2707</v>
      </c>
      <c r="J3325" t="s">
        <v>735</v>
      </c>
      <c r="K3325">
        <v>26</v>
      </c>
      <c r="L3325">
        <v>98750300</v>
      </c>
    </row>
    <row r="3326" spans="6:14" x14ac:dyDescent="0.2">
      <c r="F3326" s="3">
        <v>52019</v>
      </c>
      <c r="G3326">
        <v>1</v>
      </c>
      <c r="H3326" t="str">
        <f t="shared" si="55"/>
        <v>520191</v>
      </c>
      <c r="I3326" t="s">
        <v>2707</v>
      </c>
      <c r="J3326" t="s">
        <v>735</v>
      </c>
      <c r="K3326">
        <v>111</v>
      </c>
      <c r="L3326">
        <v>74419600</v>
      </c>
      <c r="M3326">
        <v>1</v>
      </c>
      <c r="N3326">
        <v>585750</v>
      </c>
    </row>
    <row r="3327" spans="6:14" x14ac:dyDescent="0.2">
      <c r="F3327" s="3">
        <v>52019</v>
      </c>
      <c r="G3327">
        <v>2</v>
      </c>
      <c r="H3327" t="str">
        <f t="shared" si="55"/>
        <v>520192</v>
      </c>
      <c r="I3327" t="s">
        <v>2707</v>
      </c>
      <c r="J3327" t="s">
        <v>735</v>
      </c>
      <c r="K3327">
        <v>38</v>
      </c>
      <c r="L3327">
        <v>161198675</v>
      </c>
    </row>
    <row r="3328" spans="6:14" x14ac:dyDescent="0.2">
      <c r="F3328" s="3">
        <v>52019</v>
      </c>
      <c r="G3328">
        <v>3</v>
      </c>
      <c r="H3328" t="str">
        <f t="shared" si="55"/>
        <v>520193</v>
      </c>
      <c r="I3328" t="s">
        <v>2707</v>
      </c>
      <c r="J3328" t="s">
        <v>735</v>
      </c>
      <c r="K3328">
        <v>20</v>
      </c>
      <c r="L3328">
        <v>15806300</v>
      </c>
    </row>
    <row r="3329" spans="6:14" x14ac:dyDescent="0.2">
      <c r="F3329" s="3">
        <v>52019</v>
      </c>
      <c r="G3329">
        <v>4</v>
      </c>
      <c r="H3329" t="str">
        <f t="shared" si="55"/>
        <v>520194</v>
      </c>
      <c r="I3329" t="s">
        <v>2707</v>
      </c>
      <c r="J3329" t="s">
        <v>735</v>
      </c>
      <c r="K3329">
        <v>73</v>
      </c>
      <c r="L3329">
        <v>75222800</v>
      </c>
      <c r="M3329">
        <v>1</v>
      </c>
      <c r="N3329">
        <v>776850</v>
      </c>
    </row>
    <row r="3330" spans="6:14" x14ac:dyDescent="0.2">
      <c r="F3330" s="3">
        <v>52019</v>
      </c>
      <c r="G3330">
        <v>5</v>
      </c>
      <c r="H3330" t="str">
        <f t="shared" si="55"/>
        <v>520195</v>
      </c>
      <c r="I3330" t="s">
        <v>2707</v>
      </c>
      <c r="J3330" t="s">
        <v>735</v>
      </c>
      <c r="K3330">
        <v>239</v>
      </c>
      <c r="L3330">
        <v>294990410</v>
      </c>
      <c r="M3330">
        <v>4</v>
      </c>
      <c r="N3330">
        <v>16263700</v>
      </c>
    </row>
    <row r="3331" spans="6:14" x14ac:dyDescent="0.2">
      <c r="F3331" s="3">
        <v>52022</v>
      </c>
      <c r="G3331">
        <v>1</v>
      </c>
      <c r="H3331" t="str">
        <f t="shared" ref="H3331:H3394" si="56">F3331&amp;G3331</f>
        <v>520221</v>
      </c>
      <c r="I3331" t="s">
        <v>2710</v>
      </c>
      <c r="J3331" t="s">
        <v>736</v>
      </c>
      <c r="K3331">
        <v>81</v>
      </c>
      <c r="L3331">
        <v>59754650</v>
      </c>
    </row>
    <row r="3332" spans="6:14" x14ac:dyDescent="0.2">
      <c r="F3332" s="3">
        <v>52022</v>
      </c>
      <c r="G3332">
        <v>2</v>
      </c>
      <c r="H3332" t="str">
        <f t="shared" si="56"/>
        <v>520222</v>
      </c>
      <c r="I3332" t="s">
        <v>2710</v>
      </c>
      <c r="J3332" t="s">
        <v>736</v>
      </c>
      <c r="K3332">
        <v>31</v>
      </c>
      <c r="L3332">
        <v>9859490</v>
      </c>
    </row>
    <row r="3333" spans="6:14" x14ac:dyDescent="0.2">
      <c r="F3333" s="3">
        <v>52022</v>
      </c>
      <c r="G3333">
        <v>3</v>
      </c>
      <c r="H3333" t="str">
        <f t="shared" si="56"/>
        <v>520223</v>
      </c>
      <c r="I3333" t="s">
        <v>2710</v>
      </c>
      <c r="J3333" t="s">
        <v>736</v>
      </c>
      <c r="K3333">
        <v>149</v>
      </c>
      <c r="L3333">
        <v>103377520</v>
      </c>
    </row>
    <row r="3334" spans="6:14" x14ac:dyDescent="0.2">
      <c r="F3334" s="3">
        <v>52022</v>
      </c>
      <c r="G3334">
        <v>4</v>
      </c>
      <c r="H3334" t="str">
        <f t="shared" si="56"/>
        <v>520224</v>
      </c>
      <c r="I3334" t="s">
        <v>2710</v>
      </c>
      <c r="J3334" t="s">
        <v>736</v>
      </c>
      <c r="K3334">
        <v>77</v>
      </c>
      <c r="L3334">
        <v>95476340</v>
      </c>
    </row>
    <row r="3335" spans="6:14" x14ac:dyDescent="0.2">
      <c r="F3335" s="3">
        <v>52022</v>
      </c>
      <c r="G3335">
        <v>5</v>
      </c>
      <c r="H3335" t="str">
        <f t="shared" si="56"/>
        <v>520225</v>
      </c>
      <c r="I3335" t="s">
        <v>2710</v>
      </c>
      <c r="J3335" t="s">
        <v>736</v>
      </c>
      <c r="K3335">
        <v>103</v>
      </c>
      <c r="L3335">
        <v>61198950</v>
      </c>
    </row>
    <row r="3336" spans="6:14" x14ac:dyDescent="0.2">
      <c r="F3336" s="3">
        <v>52036</v>
      </c>
      <c r="G3336">
        <v>1</v>
      </c>
      <c r="H3336" t="str">
        <f t="shared" si="56"/>
        <v>520361</v>
      </c>
      <c r="I3336" t="s">
        <v>2710</v>
      </c>
      <c r="J3336" t="s">
        <v>737</v>
      </c>
      <c r="K3336">
        <v>23</v>
      </c>
      <c r="L3336">
        <v>24715620</v>
      </c>
    </row>
    <row r="3337" spans="6:14" x14ac:dyDescent="0.2">
      <c r="F3337" s="3">
        <v>52036</v>
      </c>
      <c r="G3337">
        <v>2</v>
      </c>
      <c r="H3337" t="str">
        <f t="shared" si="56"/>
        <v>520362</v>
      </c>
      <c r="I3337" t="s">
        <v>2710</v>
      </c>
      <c r="J3337" t="s">
        <v>737</v>
      </c>
      <c r="K3337">
        <v>33</v>
      </c>
      <c r="L3337">
        <v>2645460</v>
      </c>
    </row>
    <row r="3338" spans="6:14" x14ac:dyDescent="0.2">
      <c r="F3338" s="3">
        <v>52036</v>
      </c>
      <c r="G3338">
        <v>3</v>
      </c>
      <c r="H3338" t="str">
        <f t="shared" si="56"/>
        <v>520363</v>
      </c>
      <c r="I3338" t="s">
        <v>2710</v>
      </c>
      <c r="J3338" t="s">
        <v>737</v>
      </c>
      <c r="K3338">
        <v>150</v>
      </c>
      <c r="L3338">
        <v>75693180</v>
      </c>
    </row>
    <row r="3339" spans="6:14" x14ac:dyDescent="0.2">
      <c r="F3339" s="3">
        <v>52036</v>
      </c>
      <c r="G3339">
        <v>4</v>
      </c>
      <c r="H3339" t="str">
        <f t="shared" si="56"/>
        <v>520364</v>
      </c>
      <c r="I3339" t="s">
        <v>2710</v>
      </c>
      <c r="J3339" t="s">
        <v>737</v>
      </c>
      <c r="K3339">
        <v>157</v>
      </c>
      <c r="L3339">
        <v>100651600</v>
      </c>
    </row>
    <row r="3340" spans="6:14" x14ac:dyDescent="0.2">
      <c r="F3340" s="3">
        <v>52036</v>
      </c>
      <c r="G3340">
        <v>5</v>
      </c>
      <c r="H3340" t="str">
        <f t="shared" si="56"/>
        <v>520365</v>
      </c>
      <c r="I3340" t="s">
        <v>2710</v>
      </c>
      <c r="J3340" t="s">
        <v>737</v>
      </c>
      <c r="K3340">
        <v>137</v>
      </c>
      <c r="L3340">
        <v>99353160</v>
      </c>
    </row>
    <row r="3341" spans="6:14" x14ac:dyDescent="0.2">
      <c r="F3341" s="3">
        <v>52051</v>
      </c>
      <c r="G3341">
        <v>0</v>
      </c>
      <c r="H3341" t="str">
        <f t="shared" si="56"/>
        <v>520510</v>
      </c>
      <c r="I3341" t="s">
        <v>2708</v>
      </c>
      <c r="J3341" t="s">
        <v>738</v>
      </c>
      <c r="K3341">
        <v>31</v>
      </c>
      <c r="L3341">
        <v>2132660</v>
      </c>
    </row>
    <row r="3342" spans="6:14" x14ac:dyDescent="0.2">
      <c r="F3342" s="3">
        <v>52051</v>
      </c>
      <c r="G3342">
        <v>1</v>
      </c>
      <c r="H3342" t="str">
        <f t="shared" si="56"/>
        <v>520511</v>
      </c>
      <c r="I3342" t="s">
        <v>2708</v>
      </c>
      <c r="J3342" t="s">
        <v>738</v>
      </c>
      <c r="K3342">
        <v>8</v>
      </c>
      <c r="L3342">
        <v>1402360</v>
      </c>
    </row>
    <row r="3343" spans="6:14" x14ac:dyDescent="0.2">
      <c r="F3343" s="3">
        <v>52051</v>
      </c>
      <c r="G3343">
        <v>2</v>
      </c>
      <c r="H3343" t="str">
        <f t="shared" si="56"/>
        <v>520512</v>
      </c>
      <c r="I3343" t="s">
        <v>2708</v>
      </c>
      <c r="J3343" t="s">
        <v>738</v>
      </c>
      <c r="K3343">
        <v>45</v>
      </c>
      <c r="L3343">
        <v>7281220</v>
      </c>
    </row>
    <row r="3344" spans="6:14" x14ac:dyDescent="0.2">
      <c r="F3344" s="3">
        <v>52051</v>
      </c>
      <c r="G3344">
        <v>3</v>
      </c>
      <c r="H3344" t="str">
        <f t="shared" si="56"/>
        <v>520513</v>
      </c>
      <c r="I3344" t="s">
        <v>2708</v>
      </c>
      <c r="J3344" t="s">
        <v>738</v>
      </c>
      <c r="K3344">
        <v>12</v>
      </c>
      <c r="L3344">
        <v>2555320</v>
      </c>
    </row>
    <row r="3345" spans="6:14" x14ac:dyDescent="0.2">
      <c r="F3345" s="3">
        <v>52051</v>
      </c>
      <c r="G3345">
        <v>4</v>
      </c>
      <c r="H3345" t="str">
        <f t="shared" si="56"/>
        <v>520514</v>
      </c>
      <c r="I3345" t="s">
        <v>2708</v>
      </c>
      <c r="J3345" t="s">
        <v>738</v>
      </c>
      <c r="K3345">
        <v>59</v>
      </c>
      <c r="L3345">
        <v>27197100</v>
      </c>
    </row>
    <row r="3346" spans="6:14" x14ac:dyDescent="0.2">
      <c r="F3346" s="3">
        <v>52051</v>
      </c>
      <c r="G3346">
        <v>5</v>
      </c>
      <c r="H3346" t="str">
        <f t="shared" si="56"/>
        <v>520515</v>
      </c>
      <c r="I3346" t="s">
        <v>2708</v>
      </c>
      <c r="J3346" t="s">
        <v>738</v>
      </c>
      <c r="K3346">
        <v>109</v>
      </c>
      <c r="L3346">
        <v>28599360</v>
      </c>
      <c r="M3346">
        <v>1</v>
      </c>
      <c r="N3346">
        <v>342880</v>
      </c>
    </row>
    <row r="3347" spans="6:14" x14ac:dyDescent="0.2">
      <c r="F3347" s="3">
        <v>52079</v>
      </c>
      <c r="G3347">
        <v>0</v>
      </c>
      <c r="H3347" t="str">
        <f t="shared" si="56"/>
        <v>520790</v>
      </c>
      <c r="I3347" t="s">
        <v>2710</v>
      </c>
      <c r="J3347" t="s">
        <v>739</v>
      </c>
      <c r="K3347">
        <v>190</v>
      </c>
      <c r="L3347">
        <v>16970457</v>
      </c>
    </row>
    <row r="3348" spans="6:14" x14ac:dyDescent="0.2">
      <c r="F3348" s="3">
        <v>52079</v>
      </c>
      <c r="G3348">
        <v>1</v>
      </c>
      <c r="H3348" t="str">
        <f t="shared" si="56"/>
        <v>520791</v>
      </c>
      <c r="I3348" t="s">
        <v>2710</v>
      </c>
      <c r="J3348" t="s">
        <v>739</v>
      </c>
      <c r="K3348">
        <v>223</v>
      </c>
      <c r="L3348">
        <v>8888808</v>
      </c>
    </row>
    <row r="3349" spans="6:14" x14ac:dyDescent="0.2">
      <c r="F3349" s="3">
        <v>52079</v>
      </c>
      <c r="G3349">
        <v>2</v>
      </c>
      <c r="H3349" t="str">
        <f t="shared" si="56"/>
        <v>520792</v>
      </c>
      <c r="I3349" t="s">
        <v>2710</v>
      </c>
      <c r="J3349" t="s">
        <v>739</v>
      </c>
      <c r="K3349">
        <v>18</v>
      </c>
      <c r="L3349">
        <v>1600850</v>
      </c>
    </row>
    <row r="3350" spans="6:14" x14ac:dyDescent="0.2">
      <c r="F3350" s="3">
        <v>52079</v>
      </c>
      <c r="G3350">
        <v>3</v>
      </c>
      <c r="H3350" t="str">
        <f t="shared" si="56"/>
        <v>520793</v>
      </c>
      <c r="I3350" t="s">
        <v>2710</v>
      </c>
      <c r="J3350" t="s">
        <v>739</v>
      </c>
      <c r="K3350">
        <v>81</v>
      </c>
      <c r="L3350">
        <v>4549240</v>
      </c>
    </row>
    <row r="3351" spans="6:14" x14ac:dyDescent="0.2">
      <c r="F3351" s="3">
        <v>52079</v>
      </c>
      <c r="G3351">
        <v>4</v>
      </c>
      <c r="H3351" t="str">
        <f t="shared" si="56"/>
        <v>520794</v>
      </c>
      <c r="I3351" t="s">
        <v>2710</v>
      </c>
      <c r="J3351" t="s">
        <v>739</v>
      </c>
      <c r="K3351">
        <v>361</v>
      </c>
      <c r="L3351">
        <v>59401390</v>
      </c>
    </row>
    <row r="3352" spans="6:14" x14ac:dyDescent="0.2">
      <c r="F3352" s="3">
        <v>52079</v>
      </c>
      <c r="G3352">
        <v>5</v>
      </c>
      <c r="H3352" t="str">
        <f t="shared" si="56"/>
        <v>520795</v>
      </c>
      <c r="I3352" t="s">
        <v>2710</v>
      </c>
      <c r="J3352" t="s">
        <v>739</v>
      </c>
      <c r="K3352">
        <v>427</v>
      </c>
      <c r="L3352">
        <v>197717869</v>
      </c>
    </row>
    <row r="3353" spans="6:14" x14ac:dyDescent="0.2">
      <c r="F3353" s="3">
        <v>52083</v>
      </c>
      <c r="G3353">
        <v>0</v>
      </c>
      <c r="H3353" t="str">
        <f t="shared" si="56"/>
        <v>520830</v>
      </c>
      <c r="I3353" t="s">
        <v>2708</v>
      </c>
      <c r="J3353" t="s">
        <v>740</v>
      </c>
      <c r="K3353">
        <v>27</v>
      </c>
      <c r="L3353">
        <v>8138470</v>
      </c>
    </row>
    <row r="3354" spans="6:14" x14ac:dyDescent="0.2">
      <c r="F3354" s="3">
        <v>52083</v>
      </c>
      <c r="G3354">
        <v>1</v>
      </c>
      <c r="H3354" t="str">
        <f t="shared" si="56"/>
        <v>520831</v>
      </c>
      <c r="I3354" t="s">
        <v>2708</v>
      </c>
      <c r="J3354" t="s">
        <v>740</v>
      </c>
      <c r="K3354">
        <v>111</v>
      </c>
      <c r="L3354">
        <v>12304944</v>
      </c>
    </row>
    <row r="3355" spans="6:14" x14ac:dyDescent="0.2">
      <c r="F3355" s="3">
        <v>52083</v>
      </c>
      <c r="G3355">
        <v>2</v>
      </c>
      <c r="H3355" t="str">
        <f t="shared" si="56"/>
        <v>520832</v>
      </c>
      <c r="I3355" t="s">
        <v>2708</v>
      </c>
      <c r="J3355" t="s">
        <v>740</v>
      </c>
      <c r="K3355">
        <v>92</v>
      </c>
      <c r="L3355">
        <v>17890020</v>
      </c>
      <c r="M3355">
        <v>1</v>
      </c>
      <c r="N3355">
        <v>1983760</v>
      </c>
    </row>
    <row r="3356" spans="6:14" x14ac:dyDescent="0.2">
      <c r="F3356" s="3">
        <v>52083</v>
      </c>
      <c r="G3356">
        <v>3</v>
      </c>
      <c r="H3356" t="str">
        <f t="shared" si="56"/>
        <v>520833</v>
      </c>
      <c r="I3356" t="s">
        <v>2708</v>
      </c>
      <c r="J3356" t="s">
        <v>740</v>
      </c>
      <c r="K3356">
        <v>93</v>
      </c>
      <c r="L3356">
        <v>65776160</v>
      </c>
    </row>
    <row r="3357" spans="6:14" x14ac:dyDescent="0.2">
      <c r="F3357" s="3">
        <v>52083</v>
      </c>
      <c r="G3357">
        <v>4</v>
      </c>
      <c r="H3357" t="str">
        <f t="shared" si="56"/>
        <v>520834</v>
      </c>
      <c r="I3357" t="s">
        <v>2708</v>
      </c>
      <c r="J3357" t="s">
        <v>740</v>
      </c>
      <c r="K3357">
        <v>111</v>
      </c>
      <c r="L3357">
        <v>31348360</v>
      </c>
    </row>
    <row r="3358" spans="6:14" x14ac:dyDescent="0.2">
      <c r="F3358" s="3">
        <v>52083</v>
      </c>
      <c r="G3358">
        <v>5</v>
      </c>
      <c r="H3358" t="str">
        <f t="shared" si="56"/>
        <v>520835</v>
      </c>
      <c r="I3358" t="s">
        <v>2708</v>
      </c>
      <c r="J3358" t="s">
        <v>740</v>
      </c>
      <c r="K3358">
        <v>115</v>
      </c>
      <c r="L3358">
        <v>42656920</v>
      </c>
    </row>
    <row r="3359" spans="6:14" x14ac:dyDescent="0.2">
      <c r="F3359" s="3">
        <v>52110</v>
      </c>
      <c r="G3359">
        <v>0</v>
      </c>
      <c r="H3359" t="str">
        <f t="shared" si="56"/>
        <v>521100</v>
      </c>
      <c r="I3359" t="s">
        <v>2710</v>
      </c>
      <c r="J3359" t="s">
        <v>741</v>
      </c>
      <c r="K3359">
        <v>132</v>
      </c>
      <c r="L3359">
        <v>39623635</v>
      </c>
    </row>
    <row r="3360" spans="6:14" x14ac:dyDescent="0.2">
      <c r="F3360" s="3">
        <v>52110</v>
      </c>
      <c r="G3360">
        <v>1</v>
      </c>
      <c r="H3360" t="str">
        <f t="shared" si="56"/>
        <v>521101</v>
      </c>
      <c r="I3360" t="s">
        <v>2710</v>
      </c>
      <c r="J3360" t="s">
        <v>741</v>
      </c>
      <c r="K3360">
        <v>327</v>
      </c>
      <c r="L3360">
        <v>78852760</v>
      </c>
    </row>
    <row r="3361" spans="6:14" x14ac:dyDescent="0.2">
      <c r="F3361" s="3">
        <v>52110</v>
      </c>
      <c r="G3361">
        <v>2</v>
      </c>
      <c r="H3361" t="str">
        <f t="shared" si="56"/>
        <v>521102</v>
      </c>
      <c r="I3361" t="s">
        <v>2710</v>
      </c>
      <c r="J3361" t="s">
        <v>741</v>
      </c>
      <c r="K3361">
        <v>68</v>
      </c>
      <c r="L3361">
        <v>36065290</v>
      </c>
    </row>
    <row r="3362" spans="6:14" x14ac:dyDescent="0.2">
      <c r="F3362" s="3">
        <v>52110</v>
      </c>
      <c r="G3362">
        <v>3</v>
      </c>
      <c r="H3362" t="str">
        <f t="shared" si="56"/>
        <v>521103</v>
      </c>
      <c r="I3362" t="s">
        <v>2710</v>
      </c>
      <c r="J3362" t="s">
        <v>741</v>
      </c>
      <c r="K3362">
        <v>361</v>
      </c>
      <c r="L3362">
        <v>110470020</v>
      </c>
    </row>
    <row r="3363" spans="6:14" x14ac:dyDescent="0.2">
      <c r="F3363" s="3">
        <v>52110</v>
      </c>
      <c r="G3363">
        <v>4</v>
      </c>
      <c r="H3363" t="str">
        <f t="shared" si="56"/>
        <v>521104</v>
      </c>
      <c r="I3363" t="s">
        <v>2710</v>
      </c>
      <c r="J3363" t="s">
        <v>741</v>
      </c>
      <c r="K3363">
        <v>38</v>
      </c>
      <c r="L3363">
        <v>9085660</v>
      </c>
    </row>
    <row r="3364" spans="6:14" x14ac:dyDescent="0.2">
      <c r="F3364" s="3">
        <v>52110</v>
      </c>
      <c r="G3364">
        <v>5</v>
      </c>
      <c r="H3364" t="str">
        <f t="shared" si="56"/>
        <v>521105</v>
      </c>
      <c r="I3364" t="s">
        <v>2710</v>
      </c>
      <c r="J3364" t="s">
        <v>741</v>
      </c>
      <c r="K3364">
        <v>394</v>
      </c>
      <c r="L3364">
        <v>277832650</v>
      </c>
      <c r="M3364">
        <v>1</v>
      </c>
      <c r="N3364">
        <v>252240</v>
      </c>
    </row>
    <row r="3365" spans="6:14" x14ac:dyDescent="0.2">
      <c r="F3365" s="3">
        <v>52203</v>
      </c>
      <c r="G3365">
        <v>0</v>
      </c>
      <c r="H3365" t="str">
        <f t="shared" si="56"/>
        <v>522030</v>
      </c>
      <c r="I3365" t="s">
        <v>2708</v>
      </c>
      <c r="J3365" t="s">
        <v>742</v>
      </c>
      <c r="K3365">
        <v>36</v>
      </c>
      <c r="L3365">
        <v>1832120</v>
      </c>
    </row>
    <row r="3366" spans="6:14" x14ac:dyDescent="0.2">
      <c r="F3366" s="3">
        <v>52203</v>
      </c>
      <c r="G3366">
        <v>1</v>
      </c>
      <c r="H3366" t="str">
        <f t="shared" si="56"/>
        <v>522031</v>
      </c>
      <c r="I3366" t="s">
        <v>2708</v>
      </c>
      <c r="J3366" t="s">
        <v>742</v>
      </c>
      <c r="K3366">
        <v>52</v>
      </c>
      <c r="L3366">
        <v>1249120</v>
      </c>
    </row>
    <row r="3367" spans="6:14" x14ac:dyDescent="0.2">
      <c r="F3367" s="3">
        <v>52203</v>
      </c>
      <c r="G3367">
        <v>2</v>
      </c>
      <c r="H3367" t="str">
        <f t="shared" si="56"/>
        <v>522032</v>
      </c>
      <c r="I3367" t="s">
        <v>2708</v>
      </c>
      <c r="J3367" t="s">
        <v>742</v>
      </c>
      <c r="K3367">
        <v>3</v>
      </c>
      <c r="L3367">
        <v>188360</v>
      </c>
    </row>
    <row r="3368" spans="6:14" x14ac:dyDescent="0.2">
      <c r="F3368" s="3">
        <v>52203</v>
      </c>
      <c r="G3368">
        <v>3</v>
      </c>
      <c r="H3368" t="str">
        <f t="shared" si="56"/>
        <v>522033</v>
      </c>
      <c r="I3368" t="s">
        <v>2708</v>
      </c>
      <c r="J3368" t="s">
        <v>742</v>
      </c>
      <c r="K3368">
        <v>24</v>
      </c>
      <c r="L3368">
        <v>5357200</v>
      </c>
    </row>
    <row r="3369" spans="6:14" x14ac:dyDescent="0.2">
      <c r="F3369" s="3">
        <v>52203</v>
      </c>
      <c r="G3369">
        <v>4</v>
      </c>
      <c r="H3369" t="str">
        <f t="shared" si="56"/>
        <v>522034</v>
      </c>
      <c r="I3369" t="s">
        <v>2708</v>
      </c>
      <c r="J3369" t="s">
        <v>742</v>
      </c>
      <c r="K3369">
        <v>16</v>
      </c>
      <c r="L3369">
        <v>2228600</v>
      </c>
    </row>
    <row r="3370" spans="6:14" x14ac:dyDescent="0.2">
      <c r="F3370" s="3">
        <v>52203</v>
      </c>
      <c r="G3370">
        <v>5</v>
      </c>
      <c r="H3370" t="str">
        <f t="shared" si="56"/>
        <v>522035</v>
      </c>
      <c r="I3370" t="s">
        <v>2708</v>
      </c>
      <c r="J3370" t="s">
        <v>742</v>
      </c>
      <c r="K3370">
        <v>33</v>
      </c>
      <c r="L3370">
        <v>5945680</v>
      </c>
    </row>
    <row r="3371" spans="6:14" x14ac:dyDescent="0.2">
      <c r="F3371" s="3">
        <v>52207</v>
      </c>
      <c r="G3371">
        <v>0</v>
      </c>
      <c r="H3371" t="str">
        <f t="shared" si="56"/>
        <v>522070</v>
      </c>
      <c r="I3371" t="s">
        <v>2710</v>
      </c>
      <c r="J3371" t="s">
        <v>743</v>
      </c>
      <c r="K3371">
        <v>6</v>
      </c>
      <c r="L3371">
        <v>10905</v>
      </c>
    </row>
    <row r="3372" spans="6:14" x14ac:dyDescent="0.2">
      <c r="F3372" s="3">
        <v>52207</v>
      </c>
      <c r="G3372">
        <v>1</v>
      </c>
      <c r="H3372" t="str">
        <f t="shared" si="56"/>
        <v>522071</v>
      </c>
      <c r="I3372" t="s">
        <v>2710</v>
      </c>
      <c r="J3372" t="s">
        <v>743</v>
      </c>
      <c r="K3372">
        <v>71</v>
      </c>
      <c r="L3372">
        <v>4894705</v>
      </c>
    </row>
    <row r="3373" spans="6:14" x14ac:dyDescent="0.2">
      <c r="F3373" s="3">
        <v>52207</v>
      </c>
      <c r="G3373">
        <v>2</v>
      </c>
      <c r="H3373" t="str">
        <f t="shared" si="56"/>
        <v>522072</v>
      </c>
      <c r="I3373" t="s">
        <v>2710</v>
      </c>
      <c r="J3373" t="s">
        <v>743</v>
      </c>
      <c r="K3373">
        <v>98</v>
      </c>
      <c r="L3373">
        <v>9551600</v>
      </c>
    </row>
    <row r="3374" spans="6:14" x14ac:dyDescent="0.2">
      <c r="F3374" s="3">
        <v>52207</v>
      </c>
      <c r="G3374">
        <v>3</v>
      </c>
      <c r="H3374" t="str">
        <f t="shared" si="56"/>
        <v>522073</v>
      </c>
      <c r="I3374" t="s">
        <v>2710</v>
      </c>
      <c r="J3374" t="s">
        <v>743</v>
      </c>
      <c r="K3374">
        <v>77</v>
      </c>
      <c r="L3374">
        <v>73462590</v>
      </c>
    </row>
    <row r="3375" spans="6:14" x14ac:dyDescent="0.2">
      <c r="F3375" s="3">
        <v>52207</v>
      </c>
      <c r="G3375">
        <v>4</v>
      </c>
      <c r="H3375" t="str">
        <f t="shared" si="56"/>
        <v>522074</v>
      </c>
      <c r="I3375" t="s">
        <v>2710</v>
      </c>
      <c r="J3375" t="s">
        <v>743</v>
      </c>
      <c r="K3375">
        <v>34</v>
      </c>
      <c r="L3375">
        <v>5283210</v>
      </c>
      <c r="M3375">
        <v>1</v>
      </c>
      <c r="N3375">
        <v>1814320</v>
      </c>
    </row>
    <row r="3376" spans="6:14" x14ac:dyDescent="0.2">
      <c r="F3376" s="3">
        <v>52207</v>
      </c>
      <c r="G3376">
        <v>5</v>
      </c>
      <c r="H3376" t="str">
        <f t="shared" si="56"/>
        <v>522075</v>
      </c>
      <c r="I3376" t="s">
        <v>2710</v>
      </c>
      <c r="J3376" t="s">
        <v>743</v>
      </c>
      <c r="K3376">
        <v>274</v>
      </c>
      <c r="L3376">
        <v>67205000</v>
      </c>
      <c r="M3376">
        <v>1</v>
      </c>
      <c r="N3376">
        <v>52160</v>
      </c>
    </row>
    <row r="3377" spans="6:12" x14ac:dyDescent="0.2">
      <c r="F3377" s="3">
        <v>52210</v>
      </c>
      <c r="G3377">
        <v>0</v>
      </c>
      <c r="H3377" t="str">
        <f t="shared" si="56"/>
        <v>522100</v>
      </c>
      <c r="I3377" t="s">
        <v>2708</v>
      </c>
      <c r="J3377" t="s">
        <v>744</v>
      </c>
      <c r="K3377">
        <v>33</v>
      </c>
      <c r="L3377">
        <v>39260</v>
      </c>
    </row>
    <row r="3378" spans="6:12" x14ac:dyDescent="0.2">
      <c r="F3378" s="3">
        <v>52210</v>
      </c>
      <c r="G3378">
        <v>1</v>
      </c>
      <c r="H3378" t="str">
        <f t="shared" si="56"/>
        <v>522101</v>
      </c>
      <c r="I3378" t="s">
        <v>2708</v>
      </c>
      <c r="J3378" t="s">
        <v>744</v>
      </c>
      <c r="K3378">
        <v>134</v>
      </c>
      <c r="L3378">
        <v>4958660</v>
      </c>
    </row>
    <row r="3379" spans="6:12" x14ac:dyDescent="0.2">
      <c r="F3379" s="3">
        <v>52210</v>
      </c>
      <c r="G3379">
        <v>2</v>
      </c>
      <c r="H3379" t="str">
        <f t="shared" si="56"/>
        <v>522102</v>
      </c>
      <c r="I3379" t="s">
        <v>2708</v>
      </c>
      <c r="J3379" t="s">
        <v>744</v>
      </c>
      <c r="K3379">
        <v>28</v>
      </c>
      <c r="L3379">
        <v>46820</v>
      </c>
    </row>
    <row r="3380" spans="6:12" x14ac:dyDescent="0.2">
      <c r="F3380" s="3">
        <v>52210</v>
      </c>
      <c r="G3380">
        <v>3</v>
      </c>
      <c r="H3380" t="str">
        <f t="shared" si="56"/>
        <v>522103</v>
      </c>
      <c r="I3380" t="s">
        <v>2708</v>
      </c>
      <c r="J3380" t="s">
        <v>744</v>
      </c>
      <c r="K3380">
        <v>35</v>
      </c>
      <c r="L3380">
        <v>2902080</v>
      </c>
    </row>
    <row r="3381" spans="6:12" x14ac:dyDescent="0.2">
      <c r="F3381" s="3">
        <v>52210</v>
      </c>
      <c r="G3381">
        <v>4</v>
      </c>
      <c r="H3381" t="str">
        <f t="shared" si="56"/>
        <v>522104</v>
      </c>
      <c r="I3381" t="s">
        <v>2708</v>
      </c>
      <c r="J3381" t="s">
        <v>744</v>
      </c>
      <c r="K3381">
        <v>57</v>
      </c>
      <c r="L3381">
        <v>24299190</v>
      </c>
    </row>
    <row r="3382" spans="6:12" x14ac:dyDescent="0.2">
      <c r="F3382" s="3">
        <v>52210</v>
      </c>
      <c r="G3382">
        <v>5</v>
      </c>
      <c r="H3382" t="str">
        <f t="shared" si="56"/>
        <v>522105</v>
      </c>
      <c r="I3382" t="s">
        <v>2708</v>
      </c>
      <c r="J3382" t="s">
        <v>744</v>
      </c>
      <c r="K3382">
        <v>184</v>
      </c>
      <c r="L3382">
        <v>43927260</v>
      </c>
    </row>
    <row r="3383" spans="6:12" x14ac:dyDescent="0.2">
      <c r="F3383" s="3">
        <v>52215</v>
      </c>
      <c r="G3383">
        <v>0</v>
      </c>
      <c r="H3383" t="str">
        <f t="shared" si="56"/>
        <v>522150</v>
      </c>
      <c r="I3383" t="s">
        <v>2710</v>
      </c>
      <c r="J3383" t="s">
        <v>745</v>
      </c>
      <c r="K3383">
        <v>139</v>
      </c>
      <c r="L3383">
        <v>6554420</v>
      </c>
    </row>
    <row r="3384" spans="6:12" x14ac:dyDescent="0.2">
      <c r="F3384" s="3">
        <v>52215</v>
      </c>
      <c r="G3384">
        <v>1</v>
      </c>
      <c r="H3384" t="str">
        <f t="shared" si="56"/>
        <v>522151</v>
      </c>
      <c r="I3384" t="s">
        <v>2710</v>
      </c>
      <c r="J3384" t="s">
        <v>745</v>
      </c>
      <c r="K3384">
        <v>275</v>
      </c>
      <c r="L3384">
        <v>27135630</v>
      </c>
    </row>
    <row r="3385" spans="6:12" x14ac:dyDescent="0.2">
      <c r="F3385" s="3">
        <v>52215</v>
      </c>
      <c r="G3385">
        <v>2</v>
      </c>
      <c r="H3385" t="str">
        <f t="shared" si="56"/>
        <v>522152</v>
      </c>
      <c r="I3385" t="s">
        <v>2710</v>
      </c>
      <c r="J3385" t="s">
        <v>745</v>
      </c>
      <c r="K3385">
        <v>150</v>
      </c>
      <c r="L3385">
        <v>22533200</v>
      </c>
    </row>
    <row r="3386" spans="6:12" x14ac:dyDescent="0.2">
      <c r="F3386" s="3">
        <v>52215</v>
      </c>
      <c r="G3386">
        <v>3</v>
      </c>
      <c r="H3386" t="str">
        <f t="shared" si="56"/>
        <v>522153</v>
      </c>
      <c r="I3386" t="s">
        <v>2710</v>
      </c>
      <c r="J3386" t="s">
        <v>745</v>
      </c>
      <c r="K3386">
        <v>23</v>
      </c>
      <c r="L3386">
        <v>11294520</v>
      </c>
    </row>
    <row r="3387" spans="6:12" x14ac:dyDescent="0.2">
      <c r="F3387" s="3">
        <v>52215</v>
      </c>
      <c r="G3387">
        <v>4</v>
      </c>
      <c r="H3387" t="str">
        <f t="shared" si="56"/>
        <v>522154</v>
      </c>
      <c r="I3387" t="s">
        <v>2710</v>
      </c>
      <c r="J3387" t="s">
        <v>745</v>
      </c>
      <c r="K3387">
        <v>110</v>
      </c>
      <c r="L3387">
        <v>75444390</v>
      </c>
    </row>
    <row r="3388" spans="6:12" x14ac:dyDescent="0.2">
      <c r="F3388" s="3">
        <v>52215</v>
      </c>
      <c r="G3388">
        <v>5</v>
      </c>
      <c r="H3388" t="str">
        <f t="shared" si="56"/>
        <v>522155</v>
      </c>
      <c r="I3388" t="s">
        <v>2710</v>
      </c>
      <c r="J3388" t="s">
        <v>745</v>
      </c>
      <c r="K3388">
        <v>320</v>
      </c>
      <c r="L3388">
        <v>154241350</v>
      </c>
    </row>
    <row r="3389" spans="6:12" x14ac:dyDescent="0.2">
      <c r="F3389" s="3">
        <v>52224</v>
      </c>
      <c r="G3389">
        <v>0</v>
      </c>
      <c r="H3389" t="str">
        <f t="shared" si="56"/>
        <v>522240</v>
      </c>
      <c r="I3389" t="s">
        <v>2708</v>
      </c>
      <c r="J3389" t="s">
        <v>746</v>
      </c>
      <c r="K3389">
        <v>5</v>
      </c>
      <c r="L3389">
        <v>582520</v>
      </c>
    </row>
    <row r="3390" spans="6:12" x14ac:dyDescent="0.2">
      <c r="F3390" s="3">
        <v>52224</v>
      </c>
      <c r="G3390">
        <v>1</v>
      </c>
      <c r="H3390" t="str">
        <f t="shared" si="56"/>
        <v>522241</v>
      </c>
      <c r="I3390" t="s">
        <v>2708</v>
      </c>
      <c r="J3390" t="s">
        <v>746</v>
      </c>
      <c r="K3390">
        <v>96</v>
      </c>
      <c r="L3390">
        <v>29699780</v>
      </c>
    </row>
    <row r="3391" spans="6:12" x14ac:dyDescent="0.2">
      <c r="F3391" s="3">
        <v>52224</v>
      </c>
      <c r="G3391">
        <v>2</v>
      </c>
      <c r="H3391" t="str">
        <f t="shared" si="56"/>
        <v>522242</v>
      </c>
      <c r="I3391" t="s">
        <v>2708</v>
      </c>
      <c r="J3391" t="s">
        <v>746</v>
      </c>
      <c r="K3391">
        <v>167</v>
      </c>
      <c r="L3391">
        <v>27423770</v>
      </c>
    </row>
    <row r="3392" spans="6:12" x14ac:dyDescent="0.2">
      <c r="F3392" s="3">
        <v>52224</v>
      </c>
      <c r="G3392">
        <v>3</v>
      </c>
      <c r="H3392" t="str">
        <f t="shared" si="56"/>
        <v>522243</v>
      </c>
      <c r="I3392" t="s">
        <v>2708</v>
      </c>
      <c r="J3392" t="s">
        <v>746</v>
      </c>
      <c r="K3392">
        <v>38</v>
      </c>
      <c r="L3392">
        <v>8891590</v>
      </c>
    </row>
    <row r="3393" spans="6:14" x14ac:dyDescent="0.2">
      <c r="F3393" s="3">
        <v>52224</v>
      </c>
      <c r="G3393">
        <v>4</v>
      </c>
      <c r="H3393" t="str">
        <f t="shared" si="56"/>
        <v>522244</v>
      </c>
      <c r="I3393" t="s">
        <v>2708</v>
      </c>
      <c r="J3393" t="s">
        <v>746</v>
      </c>
      <c r="K3393">
        <v>142</v>
      </c>
      <c r="L3393">
        <v>109963360</v>
      </c>
    </row>
    <row r="3394" spans="6:14" x14ac:dyDescent="0.2">
      <c r="F3394" s="3">
        <v>52224</v>
      </c>
      <c r="G3394">
        <v>5</v>
      </c>
      <c r="H3394" t="str">
        <f t="shared" si="56"/>
        <v>522245</v>
      </c>
      <c r="I3394" t="s">
        <v>2708</v>
      </c>
      <c r="J3394" t="s">
        <v>746</v>
      </c>
      <c r="K3394">
        <v>207</v>
      </c>
      <c r="L3394">
        <v>193878640</v>
      </c>
    </row>
    <row r="3395" spans="6:14" x14ac:dyDescent="0.2">
      <c r="F3395" s="3">
        <v>52227</v>
      </c>
      <c r="G3395">
        <v>0</v>
      </c>
      <c r="H3395" t="str">
        <f t="shared" ref="H3395:H3458" si="57">F3395&amp;G3395</f>
        <v>522270</v>
      </c>
      <c r="I3395" t="s">
        <v>2710</v>
      </c>
      <c r="J3395" t="s">
        <v>747</v>
      </c>
      <c r="K3395">
        <v>72</v>
      </c>
      <c r="L3395">
        <v>4500785</v>
      </c>
    </row>
    <row r="3396" spans="6:14" x14ac:dyDescent="0.2">
      <c r="F3396" s="3">
        <v>52227</v>
      </c>
      <c r="G3396">
        <v>1</v>
      </c>
      <c r="H3396" t="str">
        <f t="shared" si="57"/>
        <v>522271</v>
      </c>
      <c r="I3396" t="s">
        <v>2710</v>
      </c>
      <c r="J3396" t="s">
        <v>747</v>
      </c>
      <c r="K3396">
        <v>539</v>
      </c>
      <c r="L3396">
        <v>19526570</v>
      </c>
    </row>
    <row r="3397" spans="6:14" x14ac:dyDescent="0.2">
      <c r="F3397" s="3">
        <v>52227</v>
      </c>
      <c r="G3397">
        <v>2</v>
      </c>
      <c r="H3397" t="str">
        <f t="shared" si="57"/>
        <v>522272</v>
      </c>
      <c r="I3397" t="s">
        <v>2710</v>
      </c>
      <c r="J3397" t="s">
        <v>747</v>
      </c>
      <c r="K3397">
        <v>280</v>
      </c>
      <c r="L3397">
        <v>48822610</v>
      </c>
      <c r="M3397">
        <v>1</v>
      </c>
      <c r="N3397">
        <v>20800</v>
      </c>
    </row>
    <row r="3398" spans="6:14" x14ac:dyDescent="0.2">
      <c r="F3398" s="3">
        <v>52227</v>
      </c>
      <c r="G3398">
        <v>3</v>
      </c>
      <c r="H3398" t="str">
        <f t="shared" si="57"/>
        <v>522273</v>
      </c>
      <c r="I3398" t="s">
        <v>2710</v>
      </c>
      <c r="J3398" t="s">
        <v>747</v>
      </c>
      <c r="K3398">
        <v>147</v>
      </c>
      <c r="L3398">
        <v>125704220</v>
      </c>
    </row>
    <row r="3399" spans="6:14" x14ac:dyDescent="0.2">
      <c r="F3399" s="3">
        <v>52227</v>
      </c>
      <c r="G3399">
        <v>4</v>
      </c>
      <c r="H3399" t="str">
        <f t="shared" si="57"/>
        <v>522274</v>
      </c>
      <c r="I3399" t="s">
        <v>2710</v>
      </c>
      <c r="J3399" t="s">
        <v>747</v>
      </c>
      <c r="K3399">
        <v>545</v>
      </c>
      <c r="L3399">
        <v>190891000</v>
      </c>
      <c r="M3399">
        <v>1</v>
      </c>
      <c r="N3399">
        <v>24880</v>
      </c>
    </row>
    <row r="3400" spans="6:14" x14ac:dyDescent="0.2">
      <c r="F3400" s="3">
        <v>52227</v>
      </c>
      <c r="G3400">
        <v>5</v>
      </c>
      <c r="H3400" t="str">
        <f t="shared" si="57"/>
        <v>522275</v>
      </c>
      <c r="I3400" t="s">
        <v>2710</v>
      </c>
      <c r="J3400" t="s">
        <v>747</v>
      </c>
      <c r="K3400">
        <v>1009</v>
      </c>
      <c r="L3400">
        <v>445857610</v>
      </c>
      <c r="M3400">
        <v>1</v>
      </c>
      <c r="N3400">
        <v>1186000</v>
      </c>
    </row>
    <row r="3401" spans="6:14" x14ac:dyDescent="0.2">
      <c r="F3401" s="3">
        <v>52233</v>
      </c>
      <c r="G3401">
        <v>0</v>
      </c>
      <c r="H3401" t="str">
        <f t="shared" si="57"/>
        <v>522330</v>
      </c>
      <c r="I3401" t="s">
        <v>2710</v>
      </c>
      <c r="J3401" t="s">
        <v>748</v>
      </c>
      <c r="K3401">
        <v>82</v>
      </c>
      <c r="L3401">
        <v>21239835</v>
      </c>
    </row>
    <row r="3402" spans="6:14" x14ac:dyDescent="0.2">
      <c r="F3402" s="3">
        <v>52233</v>
      </c>
      <c r="G3402">
        <v>1</v>
      </c>
      <c r="H3402" t="str">
        <f t="shared" si="57"/>
        <v>522331</v>
      </c>
      <c r="I3402" t="s">
        <v>2710</v>
      </c>
      <c r="J3402" t="s">
        <v>748</v>
      </c>
      <c r="K3402">
        <v>37</v>
      </c>
      <c r="L3402">
        <v>18180220</v>
      </c>
    </row>
    <row r="3403" spans="6:14" x14ac:dyDescent="0.2">
      <c r="F3403" s="3">
        <v>52233</v>
      </c>
      <c r="G3403">
        <v>2</v>
      </c>
      <c r="H3403" t="str">
        <f t="shared" si="57"/>
        <v>522332</v>
      </c>
      <c r="I3403" t="s">
        <v>2710</v>
      </c>
      <c r="J3403" t="s">
        <v>748</v>
      </c>
      <c r="K3403">
        <v>23</v>
      </c>
      <c r="L3403">
        <v>6698670</v>
      </c>
    </row>
    <row r="3404" spans="6:14" x14ac:dyDescent="0.2">
      <c r="F3404" s="3">
        <v>52233</v>
      </c>
      <c r="G3404">
        <v>3</v>
      </c>
      <c r="H3404" t="str">
        <f t="shared" si="57"/>
        <v>522333</v>
      </c>
      <c r="I3404" t="s">
        <v>2710</v>
      </c>
      <c r="J3404" t="s">
        <v>748</v>
      </c>
      <c r="K3404">
        <v>12</v>
      </c>
      <c r="L3404">
        <v>5089960</v>
      </c>
    </row>
    <row r="3405" spans="6:14" x14ac:dyDescent="0.2">
      <c r="F3405" s="3">
        <v>52233</v>
      </c>
      <c r="G3405">
        <v>4</v>
      </c>
      <c r="H3405" t="str">
        <f t="shared" si="57"/>
        <v>522334</v>
      </c>
      <c r="I3405" t="s">
        <v>2710</v>
      </c>
      <c r="J3405" t="s">
        <v>748</v>
      </c>
      <c r="K3405">
        <v>106</v>
      </c>
      <c r="L3405">
        <v>36134470</v>
      </c>
    </row>
    <row r="3406" spans="6:14" x14ac:dyDescent="0.2">
      <c r="F3406" s="3">
        <v>52233</v>
      </c>
      <c r="G3406">
        <v>5</v>
      </c>
      <c r="H3406" t="str">
        <f t="shared" si="57"/>
        <v>522335</v>
      </c>
      <c r="I3406" t="s">
        <v>2710</v>
      </c>
      <c r="J3406" t="s">
        <v>748</v>
      </c>
      <c r="K3406">
        <v>72</v>
      </c>
      <c r="L3406">
        <v>45386770</v>
      </c>
    </row>
    <row r="3407" spans="6:14" x14ac:dyDescent="0.2">
      <c r="F3407" s="3">
        <v>52240</v>
      </c>
      <c r="G3407">
        <v>0</v>
      </c>
      <c r="H3407" t="str">
        <f t="shared" si="57"/>
        <v>522400</v>
      </c>
      <c r="I3407" t="s">
        <v>2708</v>
      </c>
      <c r="J3407" t="s">
        <v>749</v>
      </c>
      <c r="K3407">
        <v>12</v>
      </c>
      <c r="L3407">
        <v>15889820</v>
      </c>
    </row>
    <row r="3408" spans="6:14" x14ac:dyDescent="0.2">
      <c r="F3408" s="3">
        <v>52240</v>
      </c>
      <c r="G3408">
        <v>1</v>
      </c>
      <c r="H3408" t="str">
        <f t="shared" si="57"/>
        <v>522401</v>
      </c>
      <c r="I3408" t="s">
        <v>2708</v>
      </c>
      <c r="J3408" t="s">
        <v>749</v>
      </c>
      <c r="K3408">
        <v>50</v>
      </c>
      <c r="L3408">
        <v>17785980</v>
      </c>
    </row>
    <row r="3409" spans="6:14" x14ac:dyDescent="0.2">
      <c r="F3409" s="3">
        <v>52240</v>
      </c>
      <c r="G3409">
        <v>2</v>
      </c>
      <c r="H3409" t="str">
        <f t="shared" si="57"/>
        <v>522402</v>
      </c>
      <c r="I3409" t="s">
        <v>2708</v>
      </c>
      <c r="J3409" t="s">
        <v>749</v>
      </c>
      <c r="K3409">
        <v>51</v>
      </c>
      <c r="L3409">
        <v>25833080</v>
      </c>
    </row>
    <row r="3410" spans="6:14" x14ac:dyDescent="0.2">
      <c r="F3410" s="3">
        <v>52240</v>
      </c>
      <c r="G3410">
        <v>3</v>
      </c>
      <c r="H3410" t="str">
        <f t="shared" si="57"/>
        <v>522403</v>
      </c>
      <c r="I3410" t="s">
        <v>2708</v>
      </c>
      <c r="J3410" t="s">
        <v>749</v>
      </c>
      <c r="K3410">
        <v>459</v>
      </c>
      <c r="L3410">
        <v>180512370</v>
      </c>
      <c r="M3410">
        <v>2</v>
      </c>
      <c r="N3410">
        <v>12000</v>
      </c>
    </row>
    <row r="3411" spans="6:14" x14ac:dyDescent="0.2">
      <c r="F3411" s="3">
        <v>52240</v>
      </c>
      <c r="G3411">
        <v>4</v>
      </c>
      <c r="H3411" t="str">
        <f t="shared" si="57"/>
        <v>522404</v>
      </c>
      <c r="I3411" t="s">
        <v>2708</v>
      </c>
      <c r="J3411" t="s">
        <v>749</v>
      </c>
      <c r="K3411">
        <v>97</v>
      </c>
      <c r="L3411">
        <v>28691440</v>
      </c>
    </row>
    <row r="3412" spans="6:14" x14ac:dyDescent="0.2">
      <c r="F3412" s="3">
        <v>52240</v>
      </c>
      <c r="G3412">
        <v>5</v>
      </c>
      <c r="H3412" t="str">
        <f t="shared" si="57"/>
        <v>522405</v>
      </c>
      <c r="I3412" t="s">
        <v>2708</v>
      </c>
      <c r="J3412" t="s">
        <v>749</v>
      </c>
      <c r="K3412">
        <v>432</v>
      </c>
      <c r="L3412">
        <v>247315550</v>
      </c>
      <c r="M3412">
        <v>8</v>
      </c>
      <c r="N3412">
        <v>13553440</v>
      </c>
    </row>
    <row r="3413" spans="6:14" x14ac:dyDescent="0.2">
      <c r="F3413" s="3">
        <v>52250</v>
      </c>
      <c r="G3413">
        <v>0</v>
      </c>
      <c r="H3413" t="str">
        <f t="shared" si="57"/>
        <v>522500</v>
      </c>
      <c r="I3413" t="s">
        <v>2710</v>
      </c>
      <c r="J3413" t="s">
        <v>750</v>
      </c>
      <c r="K3413">
        <v>85</v>
      </c>
      <c r="L3413">
        <v>6968450</v>
      </c>
    </row>
    <row r="3414" spans="6:14" x14ac:dyDescent="0.2">
      <c r="F3414" s="3">
        <v>52250</v>
      </c>
      <c r="G3414">
        <v>1</v>
      </c>
      <c r="H3414" t="str">
        <f t="shared" si="57"/>
        <v>522501</v>
      </c>
      <c r="I3414" t="s">
        <v>2710</v>
      </c>
      <c r="J3414" t="s">
        <v>750</v>
      </c>
      <c r="K3414">
        <v>119</v>
      </c>
      <c r="L3414">
        <v>8624670</v>
      </c>
    </row>
    <row r="3415" spans="6:14" x14ac:dyDescent="0.2">
      <c r="F3415" s="3">
        <v>52250</v>
      </c>
      <c r="G3415">
        <v>3</v>
      </c>
      <c r="H3415" t="str">
        <f t="shared" si="57"/>
        <v>522503</v>
      </c>
      <c r="I3415" t="s">
        <v>2710</v>
      </c>
      <c r="J3415" t="s">
        <v>750</v>
      </c>
      <c r="K3415">
        <v>138</v>
      </c>
      <c r="L3415">
        <v>18968380</v>
      </c>
    </row>
    <row r="3416" spans="6:14" x14ac:dyDescent="0.2">
      <c r="F3416" s="3">
        <v>52250</v>
      </c>
      <c r="G3416">
        <v>4</v>
      </c>
      <c r="H3416" t="str">
        <f t="shared" si="57"/>
        <v>522504</v>
      </c>
      <c r="I3416" t="s">
        <v>2710</v>
      </c>
      <c r="J3416" t="s">
        <v>750</v>
      </c>
      <c r="K3416">
        <v>185</v>
      </c>
      <c r="L3416">
        <v>59213540</v>
      </c>
    </row>
    <row r="3417" spans="6:14" x14ac:dyDescent="0.2">
      <c r="F3417" s="3">
        <v>52250</v>
      </c>
      <c r="G3417">
        <v>5</v>
      </c>
      <c r="H3417" t="str">
        <f t="shared" si="57"/>
        <v>522505</v>
      </c>
      <c r="I3417" t="s">
        <v>2710</v>
      </c>
      <c r="J3417" t="s">
        <v>750</v>
      </c>
      <c r="K3417">
        <v>377</v>
      </c>
      <c r="L3417">
        <v>334857320</v>
      </c>
      <c r="M3417">
        <v>1</v>
      </c>
      <c r="N3417">
        <v>118880</v>
      </c>
    </row>
    <row r="3418" spans="6:14" x14ac:dyDescent="0.2">
      <c r="F3418" s="3">
        <v>52254</v>
      </c>
      <c r="G3418">
        <v>0</v>
      </c>
      <c r="H3418" t="str">
        <f t="shared" si="57"/>
        <v>522540</v>
      </c>
      <c r="I3418" t="s">
        <v>2710</v>
      </c>
      <c r="J3418" t="s">
        <v>751</v>
      </c>
      <c r="K3418">
        <v>323</v>
      </c>
      <c r="L3418">
        <v>340556205</v>
      </c>
    </row>
    <row r="3419" spans="6:14" x14ac:dyDescent="0.2">
      <c r="F3419" s="3">
        <v>52256</v>
      </c>
      <c r="G3419">
        <v>0</v>
      </c>
      <c r="H3419" t="str">
        <f t="shared" si="57"/>
        <v>522560</v>
      </c>
      <c r="I3419" t="s">
        <v>2710</v>
      </c>
      <c r="J3419" t="s">
        <v>752</v>
      </c>
      <c r="K3419">
        <v>85</v>
      </c>
      <c r="L3419">
        <v>27708690</v>
      </c>
    </row>
    <row r="3420" spans="6:14" x14ac:dyDescent="0.2">
      <c r="F3420" s="3">
        <v>52256</v>
      </c>
      <c r="G3420">
        <v>1</v>
      </c>
      <c r="H3420" t="str">
        <f t="shared" si="57"/>
        <v>522561</v>
      </c>
      <c r="I3420" t="s">
        <v>2710</v>
      </c>
      <c r="J3420" t="s">
        <v>752</v>
      </c>
      <c r="K3420">
        <v>1</v>
      </c>
      <c r="L3420">
        <v>28455900</v>
      </c>
    </row>
    <row r="3421" spans="6:14" x14ac:dyDescent="0.2">
      <c r="F3421" s="3">
        <v>52256</v>
      </c>
      <c r="G3421">
        <v>2</v>
      </c>
      <c r="H3421" t="str">
        <f t="shared" si="57"/>
        <v>522562</v>
      </c>
      <c r="I3421" t="s">
        <v>2710</v>
      </c>
      <c r="J3421" t="s">
        <v>752</v>
      </c>
      <c r="K3421">
        <v>78</v>
      </c>
      <c r="L3421">
        <v>30970135</v>
      </c>
    </row>
    <row r="3422" spans="6:14" x14ac:dyDescent="0.2">
      <c r="F3422" s="3">
        <v>52256</v>
      </c>
      <c r="G3422">
        <v>3</v>
      </c>
      <c r="H3422" t="str">
        <f t="shared" si="57"/>
        <v>522563</v>
      </c>
      <c r="I3422" t="s">
        <v>2710</v>
      </c>
      <c r="J3422" t="s">
        <v>752</v>
      </c>
      <c r="K3422">
        <v>26</v>
      </c>
      <c r="L3422">
        <v>4081000</v>
      </c>
    </row>
    <row r="3423" spans="6:14" x14ac:dyDescent="0.2">
      <c r="F3423" s="3">
        <v>52256</v>
      </c>
      <c r="G3423">
        <v>4</v>
      </c>
      <c r="H3423" t="str">
        <f t="shared" si="57"/>
        <v>522564</v>
      </c>
      <c r="I3423" t="s">
        <v>2710</v>
      </c>
      <c r="J3423" t="s">
        <v>752</v>
      </c>
      <c r="K3423">
        <v>84</v>
      </c>
      <c r="L3423">
        <v>46859020</v>
      </c>
    </row>
    <row r="3424" spans="6:14" x14ac:dyDescent="0.2">
      <c r="F3424" s="3">
        <v>52256</v>
      </c>
      <c r="G3424">
        <v>5</v>
      </c>
      <c r="H3424" t="str">
        <f t="shared" si="57"/>
        <v>522565</v>
      </c>
      <c r="I3424" t="s">
        <v>2710</v>
      </c>
      <c r="J3424" t="s">
        <v>752</v>
      </c>
      <c r="K3424">
        <v>86</v>
      </c>
      <c r="L3424">
        <v>26533110</v>
      </c>
    </row>
    <row r="3425" spans="6:12" x14ac:dyDescent="0.2">
      <c r="F3425" s="3">
        <v>52258</v>
      </c>
      <c r="G3425">
        <v>0</v>
      </c>
      <c r="H3425" t="str">
        <f t="shared" si="57"/>
        <v>522580</v>
      </c>
      <c r="I3425" t="s">
        <v>2710</v>
      </c>
      <c r="J3425" t="s">
        <v>753</v>
      </c>
      <c r="K3425">
        <v>18</v>
      </c>
      <c r="L3425">
        <v>4656270</v>
      </c>
    </row>
    <row r="3426" spans="6:12" x14ac:dyDescent="0.2">
      <c r="F3426" s="3">
        <v>52258</v>
      </c>
      <c r="G3426">
        <v>1</v>
      </c>
      <c r="H3426" t="str">
        <f t="shared" si="57"/>
        <v>522581</v>
      </c>
      <c r="I3426" t="s">
        <v>2710</v>
      </c>
      <c r="J3426" t="s">
        <v>753</v>
      </c>
      <c r="K3426">
        <v>58</v>
      </c>
      <c r="L3426">
        <v>32233675</v>
      </c>
    </row>
    <row r="3427" spans="6:12" x14ac:dyDescent="0.2">
      <c r="F3427" s="3">
        <v>52258</v>
      </c>
      <c r="G3427">
        <v>2</v>
      </c>
      <c r="H3427" t="str">
        <f t="shared" si="57"/>
        <v>522582</v>
      </c>
      <c r="I3427" t="s">
        <v>2710</v>
      </c>
      <c r="J3427" t="s">
        <v>753</v>
      </c>
      <c r="K3427">
        <v>34</v>
      </c>
      <c r="L3427">
        <v>6073840</v>
      </c>
    </row>
    <row r="3428" spans="6:12" x14ac:dyDescent="0.2">
      <c r="F3428" s="3">
        <v>52258</v>
      </c>
      <c r="G3428">
        <v>3</v>
      </c>
      <c r="H3428" t="str">
        <f t="shared" si="57"/>
        <v>522583</v>
      </c>
      <c r="I3428" t="s">
        <v>2710</v>
      </c>
      <c r="J3428" t="s">
        <v>753</v>
      </c>
      <c r="K3428">
        <v>34</v>
      </c>
      <c r="L3428">
        <v>6881600</v>
      </c>
    </row>
    <row r="3429" spans="6:12" x14ac:dyDescent="0.2">
      <c r="F3429" s="3">
        <v>52258</v>
      </c>
      <c r="G3429">
        <v>4</v>
      </c>
      <c r="H3429" t="str">
        <f t="shared" si="57"/>
        <v>522584</v>
      </c>
      <c r="I3429" t="s">
        <v>2710</v>
      </c>
      <c r="J3429" t="s">
        <v>753</v>
      </c>
      <c r="K3429">
        <v>49</v>
      </c>
      <c r="L3429">
        <v>24531020</v>
      </c>
    </row>
    <row r="3430" spans="6:12" x14ac:dyDescent="0.2">
      <c r="F3430" s="3">
        <v>52258</v>
      </c>
      <c r="G3430">
        <v>5</v>
      </c>
      <c r="H3430" t="str">
        <f t="shared" si="57"/>
        <v>522585</v>
      </c>
      <c r="I3430" t="s">
        <v>2710</v>
      </c>
      <c r="J3430" t="s">
        <v>753</v>
      </c>
      <c r="K3430">
        <v>70</v>
      </c>
      <c r="L3430">
        <v>27014180</v>
      </c>
    </row>
    <row r="3431" spans="6:12" x14ac:dyDescent="0.2">
      <c r="F3431" s="3">
        <v>52260</v>
      </c>
      <c r="G3431">
        <v>0</v>
      </c>
      <c r="H3431" t="str">
        <f t="shared" si="57"/>
        <v>522600</v>
      </c>
      <c r="I3431" t="s">
        <v>2710</v>
      </c>
      <c r="J3431" t="s">
        <v>754</v>
      </c>
      <c r="K3431">
        <v>91</v>
      </c>
      <c r="L3431">
        <v>45689830</v>
      </c>
    </row>
    <row r="3432" spans="6:12" x14ac:dyDescent="0.2">
      <c r="F3432" s="3">
        <v>52260</v>
      </c>
      <c r="G3432">
        <v>1</v>
      </c>
      <c r="H3432" t="str">
        <f t="shared" si="57"/>
        <v>522601</v>
      </c>
      <c r="I3432" t="s">
        <v>2710</v>
      </c>
      <c r="J3432" t="s">
        <v>754</v>
      </c>
      <c r="K3432">
        <v>183</v>
      </c>
      <c r="L3432">
        <v>95816490</v>
      </c>
    </row>
    <row r="3433" spans="6:12" x14ac:dyDescent="0.2">
      <c r="F3433" s="3">
        <v>52260</v>
      </c>
      <c r="G3433">
        <v>2</v>
      </c>
      <c r="H3433" t="str">
        <f t="shared" si="57"/>
        <v>522602</v>
      </c>
      <c r="I3433" t="s">
        <v>2710</v>
      </c>
      <c r="J3433" t="s">
        <v>754</v>
      </c>
      <c r="K3433">
        <v>351</v>
      </c>
      <c r="L3433">
        <v>130372115</v>
      </c>
    </row>
    <row r="3434" spans="6:12" x14ac:dyDescent="0.2">
      <c r="F3434" s="3">
        <v>52260</v>
      </c>
      <c r="G3434">
        <v>3</v>
      </c>
      <c r="H3434" t="str">
        <f t="shared" si="57"/>
        <v>522603</v>
      </c>
      <c r="I3434" t="s">
        <v>2710</v>
      </c>
      <c r="J3434" t="s">
        <v>754</v>
      </c>
      <c r="K3434">
        <v>306</v>
      </c>
      <c r="L3434">
        <v>239037220</v>
      </c>
    </row>
    <row r="3435" spans="6:12" x14ac:dyDescent="0.2">
      <c r="F3435" s="3">
        <v>52260</v>
      </c>
      <c r="G3435">
        <v>4</v>
      </c>
      <c r="H3435" t="str">
        <f t="shared" si="57"/>
        <v>522604</v>
      </c>
      <c r="I3435" t="s">
        <v>2710</v>
      </c>
      <c r="J3435" t="s">
        <v>754</v>
      </c>
      <c r="K3435">
        <v>583</v>
      </c>
      <c r="L3435">
        <v>922547770</v>
      </c>
    </row>
    <row r="3436" spans="6:12" x14ac:dyDescent="0.2">
      <c r="F3436" s="3">
        <v>52260</v>
      </c>
      <c r="G3436">
        <v>5</v>
      </c>
      <c r="H3436" t="str">
        <f t="shared" si="57"/>
        <v>522605</v>
      </c>
      <c r="I3436" t="s">
        <v>2710</v>
      </c>
      <c r="J3436" t="s">
        <v>754</v>
      </c>
      <c r="K3436">
        <v>449</v>
      </c>
      <c r="L3436">
        <v>1199928550</v>
      </c>
    </row>
    <row r="3437" spans="6:12" x14ac:dyDescent="0.2">
      <c r="F3437" s="3">
        <v>52287</v>
      </c>
      <c r="G3437">
        <v>0</v>
      </c>
      <c r="H3437" t="str">
        <f t="shared" si="57"/>
        <v>522870</v>
      </c>
      <c r="I3437" t="s">
        <v>2710</v>
      </c>
      <c r="J3437" t="s">
        <v>755</v>
      </c>
      <c r="K3437">
        <v>11</v>
      </c>
      <c r="L3437">
        <v>521940</v>
      </c>
    </row>
    <row r="3438" spans="6:12" x14ac:dyDescent="0.2">
      <c r="F3438" s="3">
        <v>52287</v>
      </c>
      <c r="G3438">
        <v>1</v>
      </c>
      <c r="H3438" t="str">
        <f t="shared" si="57"/>
        <v>522871</v>
      </c>
      <c r="I3438" t="s">
        <v>2710</v>
      </c>
      <c r="J3438" t="s">
        <v>755</v>
      </c>
      <c r="K3438">
        <v>133</v>
      </c>
      <c r="L3438">
        <v>13888045</v>
      </c>
    </row>
    <row r="3439" spans="6:12" x14ac:dyDescent="0.2">
      <c r="F3439" s="3">
        <v>52287</v>
      </c>
      <c r="G3439">
        <v>2</v>
      </c>
      <c r="H3439" t="str">
        <f t="shared" si="57"/>
        <v>522872</v>
      </c>
      <c r="I3439" t="s">
        <v>2710</v>
      </c>
      <c r="J3439" t="s">
        <v>755</v>
      </c>
      <c r="K3439">
        <v>88</v>
      </c>
      <c r="L3439">
        <v>37814665</v>
      </c>
    </row>
    <row r="3440" spans="6:12" x14ac:dyDescent="0.2">
      <c r="F3440" s="3">
        <v>52287</v>
      </c>
      <c r="G3440">
        <v>3</v>
      </c>
      <c r="H3440" t="str">
        <f t="shared" si="57"/>
        <v>522873</v>
      </c>
      <c r="I3440" t="s">
        <v>2710</v>
      </c>
      <c r="J3440" t="s">
        <v>755</v>
      </c>
      <c r="K3440">
        <v>142</v>
      </c>
      <c r="L3440">
        <v>47502500</v>
      </c>
    </row>
    <row r="3441" spans="6:14" x14ac:dyDescent="0.2">
      <c r="F3441" s="3">
        <v>52287</v>
      </c>
      <c r="G3441">
        <v>4</v>
      </c>
      <c r="H3441" t="str">
        <f t="shared" si="57"/>
        <v>522874</v>
      </c>
      <c r="I3441" t="s">
        <v>2710</v>
      </c>
      <c r="J3441" t="s">
        <v>755</v>
      </c>
      <c r="K3441">
        <v>225</v>
      </c>
      <c r="L3441">
        <v>78738705</v>
      </c>
    </row>
    <row r="3442" spans="6:14" x14ac:dyDescent="0.2">
      <c r="F3442" s="3">
        <v>52287</v>
      </c>
      <c r="G3442">
        <v>5</v>
      </c>
      <c r="H3442" t="str">
        <f t="shared" si="57"/>
        <v>522875</v>
      </c>
      <c r="I3442" t="s">
        <v>2710</v>
      </c>
      <c r="J3442" t="s">
        <v>755</v>
      </c>
      <c r="K3442">
        <v>327</v>
      </c>
      <c r="L3442">
        <v>176313325</v>
      </c>
    </row>
    <row r="3443" spans="6:14" x14ac:dyDescent="0.2">
      <c r="F3443" s="3">
        <v>52317</v>
      </c>
      <c r="G3443">
        <v>0</v>
      </c>
      <c r="H3443" t="str">
        <f t="shared" si="57"/>
        <v>523170</v>
      </c>
      <c r="I3443" t="s">
        <v>2710</v>
      </c>
      <c r="J3443" t="s">
        <v>756</v>
      </c>
      <c r="K3443">
        <v>9</v>
      </c>
      <c r="L3443">
        <v>9962040</v>
      </c>
    </row>
    <row r="3444" spans="6:14" x14ac:dyDescent="0.2">
      <c r="F3444" s="3">
        <v>52317</v>
      </c>
      <c r="G3444">
        <v>1</v>
      </c>
      <c r="H3444" t="str">
        <f t="shared" si="57"/>
        <v>523171</v>
      </c>
      <c r="I3444" t="s">
        <v>2710</v>
      </c>
      <c r="J3444" t="s">
        <v>756</v>
      </c>
      <c r="K3444">
        <v>165</v>
      </c>
      <c r="L3444">
        <v>74065515</v>
      </c>
      <c r="M3444">
        <v>1</v>
      </c>
      <c r="N3444">
        <v>83360</v>
      </c>
    </row>
    <row r="3445" spans="6:14" x14ac:dyDescent="0.2">
      <c r="F3445" s="3">
        <v>52317</v>
      </c>
      <c r="G3445">
        <v>2</v>
      </c>
      <c r="H3445" t="str">
        <f t="shared" si="57"/>
        <v>523172</v>
      </c>
      <c r="I3445" t="s">
        <v>2710</v>
      </c>
      <c r="J3445" t="s">
        <v>756</v>
      </c>
      <c r="K3445">
        <v>82</v>
      </c>
      <c r="L3445">
        <v>14136035</v>
      </c>
    </row>
    <row r="3446" spans="6:14" x14ac:dyDescent="0.2">
      <c r="F3446" s="3">
        <v>52317</v>
      </c>
      <c r="G3446">
        <v>3</v>
      </c>
      <c r="H3446" t="str">
        <f t="shared" si="57"/>
        <v>523173</v>
      </c>
      <c r="I3446" t="s">
        <v>2710</v>
      </c>
      <c r="J3446" t="s">
        <v>756</v>
      </c>
      <c r="K3446">
        <v>86</v>
      </c>
      <c r="L3446">
        <v>23894800</v>
      </c>
    </row>
    <row r="3447" spans="6:14" x14ac:dyDescent="0.2">
      <c r="F3447" s="3">
        <v>52317</v>
      </c>
      <c r="G3447">
        <v>4</v>
      </c>
      <c r="H3447" t="str">
        <f t="shared" si="57"/>
        <v>523174</v>
      </c>
      <c r="I3447" t="s">
        <v>2710</v>
      </c>
      <c r="J3447" t="s">
        <v>756</v>
      </c>
      <c r="K3447">
        <v>65</v>
      </c>
      <c r="L3447">
        <v>52574900</v>
      </c>
    </row>
    <row r="3448" spans="6:14" x14ac:dyDescent="0.2">
      <c r="F3448" s="3">
        <v>52317</v>
      </c>
      <c r="G3448">
        <v>5</v>
      </c>
      <c r="H3448" t="str">
        <f t="shared" si="57"/>
        <v>523175</v>
      </c>
      <c r="I3448" t="s">
        <v>2710</v>
      </c>
      <c r="J3448" t="s">
        <v>756</v>
      </c>
      <c r="K3448">
        <v>437</v>
      </c>
      <c r="L3448">
        <v>417445620</v>
      </c>
    </row>
    <row r="3449" spans="6:14" x14ac:dyDescent="0.2">
      <c r="F3449" s="3">
        <v>52320</v>
      </c>
      <c r="G3449">
        <v>1</v>
      </c>
      <c r="H3449" t="str">
        <f t="shared" si="57"/>
        <v>523201</v>
      </c>
      <c r="I3449" t="s">
        <v>2708</v>
      </c>
      <c r="J3449" t="s">
        <v>757</v>
      </c>
      <c r="K3449">
        <v>184</v>
      </c>
      <c r="L3449">
        <v>115259350</v>
      </c>
    </row>
    <row r="3450" spans="6:14" x14ac:dyDescent="0.2">
      <c r="F3450" s="3">
        <v>52320</v>
      </c>
      <c r="G3450">
        <v>2</v>
      </c>
      <c r="H3450" t="str">
        <f t="shared" si="57"/>
        <v>523202</v>
      </c>
      <c r="I3450" t="s">
        <v>2708</v>
      </c>
      <c r="J3450" t="s">
        <v>757</v>
      </c>
      <c r="K3450">
        <v>318</v>
      </c>
      <c r="L3450">
        <v>316097400</v>
      </c>
    </row>
    <row r="3451" spans="6:14" x14ac:dyDescent="0.2">
      <c r="F3451" s="3">
        <v>52320</v>
      </c>
      <c r="G3451">
        <v>3</v>
      </c>
      <c r="H3451" t="str">
        <f t="shared" si="57"/>
        <v>523203</v>
      </c>
      <c r="I3451" t="s">
        <v>2708</v>
      </c>
      <c r="J3451" t="s">
        <v>757</v>
      </c>
      <c r="K3451">
        <v>90</v>
      </c>
      <c r="L3451">
        <v>116372270</v>
      </c>
    </row>
    <row r="3452" spans="6:14" x14ac:dyDescent="0.2">
      <c r="F3452" s="3">
        <v>52320</v>
      </c>
      <c r="G3452">
        <v>4</v>
      </c>
      <c r="H3452" t="str">
        <f t="shared" si="57"/>
        <v>523204</v>
      </c>
      <c r="I3452" t="s">
        <v>2708</v>
      </c>
      <c r="J3452" t="s">
        <v>757</v>
      </c>
      <c r="K3452">
        <v>259</v>
      </c>
      <c r="L3452">
        <v>391920880</v>
      </c>
      <c r="M3452">
        <v>1</v>
      </c>
      <c r="N3452">
        <v>146240</v>
      </c>
    </row>
    <row r="3453" spans="6:14" x14ac:dyDescent="0.2">
      <c r="F3453" s="3">
        <v>52320</v>
      </c>
      <c r="G3453">
        <v>5</v>
      </c>
      <c r="H3453" t="str">
        <f t="shared" si="57"/>
        <v>523205</v>
      </c>
      <c r="I3453" t="s">
        <v>2708</v>
      </c>
      <c r="J3453" t="s">
        <v>757</v>
      </c>
      <c r="K3453">
        <v>331</v>
      </c>
      <c r="L3453">
        <v>857390860</v>
      </c>
      <c r="M3453">
        <v>3</v>
      </c>
      <c r="N3453">
        <v>200420240</v>
      </c>
    </row>
    <row r="3454" spans="6:14" x14ac:dyDescent="0.2">
      <c r="F3454" s="3">
        <v>52323</v>
      </c>
      <c r="G3454">
        <v>0</v>
      </c>
      <c r="H3454" t="str">
        <f t="shared" si="57"/>
        <v>523230</v>
      </c>
      <c r="I3454" t="s">
        <v>2708</v>
      </c>
      <c r="J3454" t="s">
        <v>758</v>
      </c>
      <c r="K3454">
        <v>38</v>
      </c>
      <c r="L3454">
        <v>2574600</v>
      </c>
    </row>
    <row r="3455" spans="6:14" x14ac:dyDescent="0.2">
      <c r="F3455" s="3">
        <v>52323</v>
      </c>
      <c r="G3455">
        <v>1</v>
      </c>
      <c r="H3455" t="str">
        <f t="shared" si="57"/>
        <v>523231</v>
      </c>
      <c r="I3455" t="s">
        <v>2708</v>
      </c>
      <c r="J3455" t="s">
        <v>758</v>
      </c>
      <c r="K3455">
        <v>202</v>
      </c>
      <c r="L3455">
        <v>31056760</v>
      </c>
    </row>
    <row r="3456" spans="6:14" x14ac:dyDescent="0.2">
      <c r="F3456" s="3">
        <v>52323</v>
      </c>
      <c r="G3456">
        <v>2</v>
      </c>
      <c r="H3456" t="str">
        <f t="shared" si="57"/>
        <v>523232</v>
      </c>
      <c r="I3456" t="s">
        <v>2708</v>
      </c>
      <c r="J3456" t="s">
        <v>758</v>
      </c>
      <c r="K3456">
        <v>65</v>
      </c>
      <c r="L3456">
        <v>7521840</v>
      </c>
    </row>
    <row r="3457" spans="6:14" x14ac:dyDescent="0.2">
      <c r="F3457" s="3">
        <v>52323</v>
      </c>
      <c r="G3457">
        <v>3</v>
      </c>
      <c r="H3457" t="str">
        <f t="shared" si="57"/>
        <v>523233</v>
      </c>
      <c r="I3457" t="s">
        <v>2708</v>
      </c>
      <c r="J3457" t="s">
        <v>758</v>
      </c>
      <c r="K3457">
        <v>120</v>
      </c>
      <c r="L3457">
        <v>20796700</v>
      </c>
    </row>
    <row r="3458" spans="6:14" x14ac:dyDescent="0.2">
      <c r="F3458" s="3">
        <v>52323</v>
      </c>
      <c r="G3458">
        <v>4</v>
      </c>
      <c r="H3458" t="str">
        <f t="shared" si="57"/>
        <v>523234</v>
      </c>
      <c r="I3458" t="s">
        <v>2708</v>
      </c>
      <c r="J3458" t="s">
        <v>758</v>
      </c>
      <c r="K3458">
        <v>303</v>
      </c>
      <c r="L3458">
        <v>58212790</v>
      </c>
    </row>
    <row r="3459" spans="6:14" x14ac:dyDescent="0.2">
      <c r="F3459" s="3">
        <v>52323</v>
      </c>
      <c r="G3459">
        <v>5</v>
      </c>
      <c r="H3459" t="str">
        <f t="shared" ref="H3459:H3522" si="58">F3459&amp;G3459</f>
        <v>523235</v>
      </c>
      <c r="I3459" t="s">
        <v>2708</v>
      </c>
      <c r="J3459" t="s">
        <v>758</v>
      </c>
      <c r="K3459">
        <v>348</v>
      </c>
      <c r="L3459">
        <v>155390030</v>
      </c>
    </row>
    <row r="3460" spans="6:14" x14ac:dyDescent="0.2">
      <c r="F3460" s="3">
        <v>52352</v>
      </c>
      <c r="G3460">
        <v>0</v>
      </c>
      <c r="H3460" t="str">
        <f t="shared" si="58"/>
        <v>523520</v>
      </c>
      <c r="I3460" t="s">
        <v>2708</v>
      </c>
      <c r="J3460" t="s">
        <v>759</v>
      </c>
      <c r="K3460">
        <v>104</v>
      </c>
      <c r="L3460">
        <v>22263000</v>
      </c>
    </row>
    <row r="3461" spans="6:14" x14ac:dyDescent="0.2">
      <c r="F3461" s="3">
        <v>52352</v>
      </c>
      <c r="G3461">
        <v>1</v>
      </c>
      <c r="H3461" t="str">
        <f t="shared" si="58"/>
        <v>523521</v>
      </c>
      <c r="I3461" t="s">
        <v>2708</v>
      </c>
      <c r="J3461" t="s">
        <v>759</v>
      </c>
      <c r="K3461">
        <v>131</v>
      </c>
      <c r="L3461">
        <v>71854460</v>
      </c>
    </row>
    <row r="3462" spans="6:14" x14ac:dyDescent="0.2">
      <c r="F3462" s="3">
        <v>52352</v>
      </c>
      <c r="G3462">
        <v>2</v>
      </c>
      <c r="H3462" t="str">
        <f t="shared" si="58"/>
        <v>523522</v>
      </c>
      <c r="I3462" t="s">
        <v>2708</v>
      </c>
      <c r="J3462" t="s">
        <v>759</v>
      </c>
      <c r="K3462">
        <v>36</v>
      </c>
      <c r="L3462">
        <v>15079160</v>
      </c>
    </row>
    <row r="3463" spans="6:14" x14ac:dyDescent="0.2">
      <c r="F3463" s="3">
        <v>52352</v>
      </c>
      <c r="G3463">
        <v>3</v>
      </c>
      <c r="H3463" t="str">
        <f t="shared" si="58"/>
        <v>523523</v>
      </c>
      <c r="I3463" t="s">
        <v>2708</v>
      </c>
      <c r="J3463" t="s">
        <v>759</v>
      </c>
      <c r="K3463">
        <v>62</v>
      </c>
      <c r="L3463">
        <v>32598910</v>
      </c>
    </row>
    <row r="3464" spans="6:14" x14ac:dyDescent="0.2">
      <c r="F3464" s="3">
        <v>52352</v>
      </c>
      <c r="G3464">
        <v>4</v>
      </c>
      <c r="H3464" t="str">
        <f t="shared" si="58"/>
        <v>523524</v>
      </c>
      <c r="I3464" t="s">
        <v>2708</v>
      </c>
      <c r="J3464" t="s">
        <v>759</v>
      </c>
      <c r="K3464">
        <v>109</v>
      </c>
      <c r="L3464">
        <v>158478690</v>
      </c>
    </row>
    <row r="3465" spans="6:14" x14ac:dyDescent="0.2">
      <c r="F3465" s="3">
        <v>52352</v>
      </c>
      <c r="G3465">
        <v>5</v>
      </c>
      <c r="H3465" t="str">
        <f t="shared" si="58"/>
        <v>523525</v>
      </c>
      <c r="I3465" t="s">
        <v>2708</v>
      </c>
      <c r="J3465" t="s">
        <v>759</v>
      </c>
      <c r="K3465">
        <v>130</v>
      </c>
      <c r="L3465">
        <v>141258860</v>
      </c>
      <c r="M3465">
        <v>1</v>
      </c>
      <c r="N3465">
        <v>2684960</v>
      </c>
    </row>
    <row r="3466" spans="6:14" x14ac:dyDescent="0.2">
      <c r="F3466" s="3">
        <v>52354</v>
      </c>
      <c r="G3466">
        <v>0</v>
      </c>
      <c r="H3466" t="str">
        <f t="shared" si="58"/>
        <v>523540</v>
      </c>
      <c r="I3466" t="s">
        <v>2710</v>
      </c>
      <c r="J3466" t="s">
        <v>760</v>
      </c>
      <c r="K3466">
        <v>24</v>
      </c>
      <c r="L3466">
        <v>176400</v>
      </c>
    </row>
    <row r="3467" spans="6:14" x14ac:dyDescent="0.2">
      <c r="F3467" s="3">
        <v>52354</v>
      </c>
      <c r="G3467">
        <v>1</v>
      </c>
      <c r="H3467" t="str">
        <f t="shared" si="58"/>
        <v>523541</v>
      </c>
      <c r="I3467" t="s">
        <v>2710</v>
      </c>
      <c r="J3467" t="s">
        <v>760</v>
      </c>
      <c r="K3467">
        <v>121</v>
      </c>
      <c r="L3467">
        <v>10767590</v>
      </c>
    </row>
    <row r="3468" spans="6:14" x14ac:dyDescent="0.2">
      <c r="F3468" s="3">
        <v>52354</v>
      </c>
      <c r="G3468">
        <v>3</v>
      </c>
      <c r="H3468" t="str">
        <f t="shared" si="58"/>
        <v>523543</v>
      </c>
      <c r="I3468" t="s">
        <v>2710</v>
      </c>
      <c r="J3468" t="s">
        <v>760</v>
      </c>
      <c r="K3468">
        <v>25</v>
      </c>
      <c r="L3468">
        <v>2309460</v>
      </c>
    </row>
    <row r="3469" spans="6:14" x14ac:dyDescent="0.2">
      <c r="F3469" s="3">
        <v>52354</v>
      </c>
      <c r="G3469">
        <v>4</v>
      </c>
      <c r="H3469" t="str">
        <f t="shared" si="58"/>
        <v>523544</v>
      </c>
      <c r="I3469" t="s">
        <v>2710</v>
      </c>
      <c r="J3469" t="s">
        <v>760</v>
      </c>
      <c r="K3469">
        <v>34</v>
      </c>
      <c r="L3469">
        <v>5511830</v>
      </c>
    </row>
    <row r="3470" spans="6:14" x14ac:dyDescent="0.2">
      <c r="F3470" s="3">
        <v>52354</v>
      </c>
      <c r="G3470">
        <v>5</v>
      </c>
      <c r="H3470" t="str">
        <f t="shared" si="58"/>
        <v>523545</v>
      </c>
      <c r="I3470" t="s">
        <v>2710</v>
      </c>
      <c r="J3470" t="s">
        <v>760</v>
      </c>
      <c r="K3470">
        <v>27</v>
      </c>
      <c r="L3470">
        <v>11335010</v>
      </c>
    </row>
    <row r="3471" spans="6:14" x14ac:dyDescent="0.2">
      <c r="F3471" s="3">
        <v>52356</v>
      </c>
      <c r="G3471">
        <v>0</v>
      </c>
      <c r="H3471" t="str">
        <f t="shared" si="58"/>
        <v>523560</v>
      </c>
      <c r="I3471" t="s">
        <v>2719</v>
      </c>
      <c r="J3471" t="s">
        <v>761</v>
      </c>
      <c r="K3471">
        <v>1036</v>
      </c>
      <c r="L3471">
        <v>1021688095</v>
      </c>
      <c r="M3471">
        <v>417</v>
      </c>
      <c r="N3471">
        <v>582206400</v>
      </c>
    </row>
    <row r="3472" spans="6:14" x14ac:dyDescent="0.2">
      <c r="F3472" s="3">
        <v>52356</v>
      </c>
      <c r="G3472">
        <v>1</v>
      </c>
      <c r="H3472" t="str">
        <f t="shared" si="58"/>
        <v>523561</v>
      </c>
      <c r="I3472" t="s">
        <v>2719</v>
      </c>
      <c r="J3472" t="s">
        <v>761</v>
      </c>
      <c r="K3472">
        <v>1886</v>
      </c>
      <c r="L3472">
        <v>1501910044</v>
      </c>
      <c r="M3472">
        <v>3</v>
      </c>
      <c r="N3472">
        <v>26888480</v>
      </c>
    </row>
    <row r="3473" spans="6:14" x14ac:dyDescent="0.2">
      <c r="F3473" s="3">
        <v>52356</v>
      </c>
      <c r="G3473">
        <v>2</v>
      </c>
      <c r="H3473" t="str">
        <f t="shared" si="58"/>
        <v>523562</v>
      </c>
      <c r="I3473" t="s">
        <v>2719</v>
      </c>
      <c r="J3473" t="s">
        <v>761</v>
      </c>
      <c r="K3473">
        <v>4598</v>
      </c>
      <c r="L3473">
        <v>4809165440</v>
      </c>
      <c r="M3473">
        <v>29</v>
      </c>
      <c r="N3473">
        <v>197480480</v>
      </c>
    </row>
    <row r="3474" spans="6:14" x14ac:dyDescent="0.2">
      <c r="F3474" s="3">
        <v>52356</v>
      </c>
      <c r="G3474">
        <v>3</v>
      </c>
      <c r="H3474" t="str">
        <f t="shared" si="58"/>
        <v>523563</v>
      </c>
      <c r="I3474" t="s">
        <v>2719</v>
      </c>
      <c r="J3474" t="s">
        <v>761</v>
      </c>
      <c r="K3474">
        <v>3991</v>
      </c>
      <c r="L3474">
        <v>6473926330</v>
      </c>
      <c r="M3474">
        <v>13</v>
      </c>
      <c r="N3474">
        <v>464429760</v>
      </c>
    </row>
    <row r="3475" spans="6:14" x14ac:dyDescent="0.2">
      <c r="F3475" s="3">
        <v>52356</v>
      </c>
      <c r="G3475">
        <v>4</v>
      </c>
      <c r="H3475" t="str">
        <f t="shared" si="58"/>
        <v>523564</v>
      </c>
      <c r="I3475" t="s">
        <v>2719</v>
      </c>
      <c r="J3475" t="s">
        <v>761</v>
      </c>
      <c r="K3475">
        <v>6728</v>
      </c>
      <c r="L3475">
        <v>15223117505</v>
      </c>
      <c r="M3475">
        <v>40</v>
      </c>
      <c r="N3475">
        <v>592227040</v>
      </c>
    </row>
    <row r="3476" spans="6:14" x14ac:dyDescent="0.2">
      <c r="F3476" s="3">
        <v>52356</v>
      </c>
      <c r="G3476">
        <v>5</v>
      </c>
      <c r="H3476" t="str">
        <f t="shared" si="58"/>
        <v>523565</v>
      </c>
      <c r="I3476" t="s">
        <v>2719</v>
      </c>
      <c r="J3476" t="s">
        <v>761</v>
      </c>
      <c r="K3476">
        <v>7213</v>
      </c>
      <c r="L3476">
        <v>33291123145</v>
      </c>
      <c r="M3476">
        <v>2210</v>
      </c>
      <c r="N3476">
        <v>16386452640</v>
      </c>
    </row>
    <row r="3477" spans="6:14" x14ac:dyDescent="0.2">
      <c r="F3477" s="3">
        <v>52378</v>
      </c>
      <c r="G3477">
        <v>0</v>
      </c>
      <c r="H3477" t="str">
        <f t="shared" si="58"/>
        <v>523780</v>
      </c>
      <c r="I3477" t="s">
        <v>2708</v>
      </c>
      <c r="J3477" t="s">
        <v>762</v>
      </c>
      <c r="K3477">
        <v>126</v>
      </c>
      <c r="L3477">
        <v>44482330</v>
      </c>
    </row>
    <row r="3478" spans="6:14" x14ac:dyDescent="0.2">
      <c r="F3478" s="3">
        <v>52378</v>
      </c>
      <c r="G3478">
        <v>1</v>
      </c>
      <c r="H3478" t="str">
        <f t="shared" si="58"/>
        <v>523781</v>
      </c>
      <c r="I3478" t="s">
        <v>2708</v>
      </c>
      <c r="J3478" t="s">
        <v>762</v>
      </c>
      <c r="K3478">
        <v>352</v>
      </c>
      <c r="L3478">
        <v>51643070</v>
      </c>
    </row>
    <row r="3479" spans="6:14" x14ac:dyDescent="0.2">
      <c r="F3479" s="3">
        <v>52378</v>
      </c>
      <c r="G3479">
        <v>2</v>
      </c>
      <c r="H3479" t="str">
        <f t="shared" si="58"/>
        <v>523782</v>
      </c>
      <c r="I3479" t="s">
        <v>2708</v>
      </c>
      <c r="J3479" t="s">
        <v>762</v>
      </c>
      <c r="K3479">
        <v>257</v>
      </c>
      <c r="L3479">
        <v>100160800</v>
      </c>
      <c r="M3479">
        <v>1</v>
      </c>
      <c r="N3479">
        <v>1914880</v>
      </c>
    </row>
    <row r="3480" spans="6:14" x14ac:dyDescent="0.2">
      <c r="F3480" s="3">
        <v>52378</v>
      </c>
      <c r="G3480">
        <v>3</v>
      </c>
      <c r="H3480" t="str">
        <f t="shared" si="58"/>
        <v>523783</v>
      </c>
      <c r="I3480" t="s">
        <v>2708</v>
      </c>
      <c r="J3480" t="s">
        <v>762</v>
      </c>
      <c r="K3480">
        <v>296</v>
      </c>
      <c r="L3480">
        <v>220107220</v>
      </c>
      <c r="M3480">
        <v>1</v>
      </c>
      <c r="N3480">
        <v>900720</v>
      </c>
    </row>
    <row r="3481" spans="6:14" x14ac:dyDescent="0.2">
      <c r="F3481" s="3">
        <v>52378</v>
      </c>
      <c r="G3481">
        <v>4</v>
      </c>
      <c r="H3481" t="str">
        <f t="shared" si="58"/>
        <v>523784</v>
      </c>
      <c r="I3481" t="s">
        <v>2708</v>
      </c>
      <c r="J3481" t="s">
        <v>762</v>
      </c>
      <c r="K3481">
        <v>319</v>
      </c>
      <c r="L3481">
        <v>263631180</v>
      </c>
      <c r="M3481">
        <v>1</v>
      </c>
      <c r="N3481">
        <v>4414480</v>
      </c>
    </row>
    <row r="3482" spans="6:14" x14ac:dyDescent="0.2">
      <c r="F3482" s="3">
        <v>52378</v>
      </c>
      <c r="G3482">
        <v>5</v>
      </c>
      <c r="H3482" t="str">
        <f t="shared" si="58"/>
        <v>523785</v>
      </c>
      <c r="I3482" t="s">
        <v>2708</v>
      </c>
      <c r="J3482" t="s">
        <v>762</v>
      </c>
      <c r="K3482">
        <v>328</v>
      </c>
      <c r="L3482">
        <v>569637850</v>
      </c>
      <c r="M3482">
        <v>6</v>
      </c>
      <c r="N3482">
        <v>12195200</v>
      </c>
    </row>
    <row r="3483" spans="6:14" x14ac:dyDescent="0.2">
      <c r="F3483" s="3">
        <v>52381</v>
      </c>
      <c r="G3483">
        <v>0</v>
      </c>
      <c r="H3483" t="str">
        <f t="shared" si="58"/>
        <v>523810</v>
      </c>
      <c r="I3483" t="s">
        <v>2710</v>
      </c>
      <c r="J3483" t="s">
        <v>763</v>
      </c>
      <c r="K3483">
        <v>6</v>
      </c>
      <c r="L3483">
        <v>1913050</v>
      </c>
    </row>
    <row r="3484" spans="6:14" x14ac:dyDescent="0.2">
      <c r="F3484" s="3">
        <v>52381</v>
      </c>
      <c r="G3484">
        <v>1</v>
      </c>
      <c r="H3484" t="str">
        <f t="shared" si="58"/>
        <v>523811</v>
      </c>
      <c r="I3484" t="s">
        <v>2710</v>
      </c>
      <c r="J3484" t="s">
        <v>763</v>
      </c>
      <c r="K3484">
        <v>101</v>
      </c>
      <c r="L3484">
        <v>89659930</v>
      </c>
      <c r="M3484">
        <v>1</v>
      </c>
      <c r="N3484">
        <v>10800</v>
      </c>
    </row>
    <row r="3485" spans="6:14" x14ac:dyDescent="0.2">
      <c r="F3485" s="3">
        <v>52381</v>
      </c>
      <c r="G3485">
        <v>2</v>
      </c>
      <c r="H3485" t="str">
        <f t="shared" si="58"/>
        <v>523812</v>
      </c>
      <c r="I3485" t="s">
        <v>2710</v>
      </c>
      <c r="J3485" t="s">
        <v>763</v>
      </c>
      <c r="K3485">
        <v>76</v>
      </c>
      <c r="L3485">
        <v>28376225</v>
      </c>
    </row>
    <row r="3486" spans="6:14" x14ac:dyDescent="0.2">
      <c r="F3486" s="3">
        <v>52381</v>
      </c>
      <c r="G3486">
        <v>3</v>
      </c>
      <c r="H3486" t="str">
        <f t="shared" si="58"/>
        <v>523813</v>
      </c>
      <c r="I3486" t="s">
        <v>2710</v>
      </c>
      <c r="J3486" t="s">
        <v>763</v>
      </c>
      <c r="K3486">
        <v>183</v>
      </c>
      <c r="L3486">
        <v>58461875</v>
      </c>
    </row>
    <row r="3487" spans="6:14" x14ac:dyDescent="0.2">
      <c r="F3487" s="3">
        <v>52381</v>
      </c>
      <c r="G3487">
        <v>4</v>
      </c>
      <c r="H3487" t="str">
        <f t="shared" si="58"/>
        <v>523814</v>
      </c>
      <c r="I3487" t="s">
        <v>2710</v>
      </c>
      <c r="J3487" t="s">
        <v>763</v>
      </c>
      <c r="K3487">
        <v>126</v>
      </c>
      <c r="L3487">
        <v>57662360</v>
      </c>
    </row>
    <row r="3488" spans="6:14" x14ac:dyDescent="0.2">
      <c r="F3488" s="3">
        <v>52381</v>
      </c>
      <c r="G3488">
        <v>5</v>
      </c>
      <c r="H3488" t="str">
        <f t="shared" si="58"/>
        <v>523815</v>
      </c>
      <c r="I3488" t="s">
        <v>2710</v>
      </c>
      <c r="J3488" t="s">
        <v>763</v>
      </c>
      <c r="K3488">
        <v>238</v>
      </c>
      <c r="L3488">
        <v>122886781</v>
      </c>
      <c r="M3488">
        <v>1</v>
      </c>
      <c r="N3488">
        <v>990720</v>
      </c>
    </row>
    <row r="3489" spans="6:14" x14ac:dyDescent="0.2">
      <c r="F3489" s="3">
        <v>52385</v>
      </c>
      <c r="G3489">
        <v>0</v>
      </c>
      <c r="H3489" t="str">
        <f t="shared" si="58"/>
        <v>523850</v>
      </c>
      <c r="I3489" t="s">
        <v>2710</v>
      </c>
      <c r="J3489" t="s">
        <v>764</v>
      </c>
      <c r="K3489">
        <v>12</v>
      </c>
      <c r="L3489">
        <v>1227465</v>
      </c>
    </row>
    <row r="3490" spans="6:14" x14ac:dyDescent="0.2">
      <c r="F3490" s="3">
        <v>52385</v>
      </c>
      <c r="G3490">
        <v>1</v>
      </c>
      <c r="H3490" t="str">
        <f t="shared" si="58"/>
        <v>523851</v>
      </c>
      <c r="I3490" t="s">
        <v>2710</v>
      </c>
      <c r="J3490" t="s">
        <v>764</v>
      </c>
      <c r="K3490">
        <v>81</v>
      </c>
      <c r="L3490">
        <v>21452535</v>
      </c>
    </row>
    <row r="3491" spans="6:14" x14ac:dyDescent="0.2">
      <c r="F3491" s="3">
        <v>52385</v>
      </c>
      <c r="G3491">
        <v>2</v>
      </c>
      <c r="H3491" t="str">
        <f t="shared" si="58"/>
        <v>523852</v>
      </c>
      <c r="I3491" t="s">
        <v>2710</v>
      </c>
      <c r="J3491" t="s">
        <v>764</v>
      </c>
      <c r="K3491">
        <v>27</v>
      </c>
      <c r="L3491">
        <v>1494750</v>
      </c>
    </row>
    <row r="3492" spans="6:14" x14ac:dyDescent="0.2">
      <c r="F3492" s="3">
        <v>52385</v>
      </c>
      <c r="G3492">
        <v>3</v>
      </c>
      <c r="H3492" t="str">
        <f t="shared" si="58"/>
        <v>523853</v>
      </c>
      <c r="I3492" t="s">
        <v>2710</v>
      </c>
      <c r="J3492" t="s">
        <v>764</v>
      </c>
      <c r="K3492">
        <v>322</v>
      </c>
      <c r="L3492">
        <v>86640160</v>
      </c>
      <c r="M3492">
        <v>1</v>
      </c>
      <c r="N3492">
        <v>5683120</v>
      </c>
    </row>
    <row r="3493" spans="6:14" x14ac:dyDescent="0.2">
      <c r="F3493" s="3">
        <v>52385</v>
      </c>
      <c r="G3493">
        <v>4</v>
      </c>
      <c r="H3493" t="str">
        <f t="shared" si="58"/>
        <v>523854</v>
      </c>
      <c r="I3493" t="s">
        <v>2710</v>
      </c>
      <c r="J3493" t="s">
        <v>764</v>
      </c>
      <c r="K3493">
        <v>121</v>
      </c>
      <c r="L3493">
        <v>98339030</v>
      </c>
    </row>
    <row r="3494" spans="6:14" x14ac:dyDescent="0.2">
      <c r="F3494" s="3">
        <v>52385</v>
      </c>
      <c r="G3494">
        <v>5</v>
      </c>
      <c r="H3494" t="str">
        <f t="shared" si="58"/>
        <v>523855</v>
      </c>
      <c r="I3494" t="s">
        <v>2710</v>
      </c>
      <c r="J3494" t="s">
        <v>764</v>
      </c>
      <c r="K3494">
        <v>310</v>
      </c>
      <c r="L3494">
        <v>172666810</v>
      </c>
    </row>
    <row r="3495" spans="6:14" x14ac:dyDescent="0.2">
      <c r="F3495" s="3">
        <v>52390</v>
      </c>
      <c r="G3495">
        <v>0</v>
      </c>
      <c r="H3495" t="str">
        <f t="shared" si="58"/>
        <v>523900</v>
      </c>
      <c r="I3495" t="s">
        <v>2710</v>
      </c>
      <c r="J3495" t="s">
        <v>765</v>
      </c>
      <c r="K3495">
        <v>27</v>
      </c>
      <c r="L3495">
        <v>32408280</v>
      </c>
    </row>
    <row r="3496" spans="6:14" x14ac:dyDescent="0.2">
      <c r="F3496" s="3">
        <v>52390</v>
      </c>
      <c r="G3496">
        <v>1</v>
      </c>
      <c r="H3496" t="str">
        <f t="shared" si="58"/>
        <v>523901</v>
      </c>
      <c r="I3496" t="s">
        <v>2710</v>
      </c>
      <c r="J3496" t="s">
        <v>765</v>
      </c>
      <c r="K3496">
        <v>143</v>
      </c>
      <c r="L3496">
        <v>9971390</v>
      </c>
    </row>
    <row r="3497" spans="6:14" x14ac:dyDescent="0.2">
      <c r="F3497" s="3">
        <v>52390</v>
      </c>
      <c r="G3497">
        <v>2</v>
      </c>
      <c r="H3497" t="str">
        <f t="shared" si="58"/>
        <v>523902</v>
      </c>
      <c r="I3497" t="s">
        <v>2710</v>
      </c>
      <c r="J3497" t="s">
        <v>765</v>
      </c>
      <c r="K3497">
        <v>110</v>
      </c>
      <c r="L3497">
        <v>14160275</v>
      </c>
    </row>
    <row r="3498" spans="6:14" x14ac:dyDescent="0.2">
      <c r="F3498" s="3">
        <v>52390</v>
      </c>
      <c r="G3498">
        <v>3</v>
      </c>
      <c r="H3498" t="str">
        <f t="shared" si="58"/>
        <v>523903</v>
      </c>
      <c r="I3498" t="s">
        <v>2710</v>
      </c>
      <c r="J3498" t="s">
        <v>765</v>
      </c>
      <c r="K3498">
        <v>184</v>
      </c>
      <c r="L3498">
        <v>27683655</v>
      </c>
    </row>
    <row r="3499" spans="6:14" x14ac:dyDescent="0.2">
      <c r="F3499" s="3">
        <v>52390</v>
      </c>
      <c r="G3499">
        <v>4</v>
      </c>
      <c r="H3499" t="str">
        <f t="shared" si="58"/>
        <v>523904</v>
      </c>
      <c r="I3499" t="s">
        <v>2710</v>
      </c>
      <c r="J3499" t="s">
        <v>765</v>
      </c>
      <c r="K3499">
        <v>288</v>
      </c>
      <c r="L3499">
        <v>75070250</v>
      </c>
    </row>
    <row r="3500" spans="6:14" x14ac:dyDescent="0.2">
      <c r="F3500" s="3">
        <v>52390</v>
      </c>
      <c r="G3500">
        <v>5</v>
      </c>
      <c r="H3500" t="str">
        <f t="shared" si="58"/>
        <v>523905</v>
      </c>
      <c r="I3500" t="s">
        <v>2710</v>
      </c>
      <c r="J3500" t="s">
        <v>765</v>
      </c>
      <c r="K3500">
        <v>282</v>
      </c>
      <c r="L3500">
        <v>106875720</v>
      </c>
      <c r="M3500">
        <v>1</v>
      </c>
      <c r="N3500">
        <v>1148400</v>
      </c>
    </row>
    <row r="3501" spans="6:14" x14ac:dyDescent="0.2">
      <c r="F3501" s="3">
        <v>52399</v>
      </c>
      <c r="G3501">
        <v>0</v>
      </c>
      <c r="H3501" t="str">
        <f t="shared" si="58"/>
        <v>523990</v>
      </c>
      <c r="I3501" t="s">
        <v>2708</v>
      </c>
      <c r="J3501" t="s">
        <v>766</v>
      </c>
      <c r="K3501">
        <v>371</v>
      </c>
      <c r="L3501">
        <v>964780510</v>
      </c>
      <c r="M3501">
        <v>1</v>
      </c>
      <c r="N3501">
        <v>2766800</v>
      </c>
    </row>
    <row r="3502" spans="6:14" x14ac:dyDescent="0.2">
      <c r="F3502" s="3">
        <v>52399</v>
      </c>
      <c r="G3502">
        <v>1</v>
      </c>
      <c r="H3502" t="str">
        <f t="shared" si="58"/>
        <v>523991</v>
      </c>
      <c r="I3502" t="s">
        <v>2708</v>
      </c>
      <c r="J3502" t="s">
        <v>766</v>
      </c>
      <c r="K3502">
        <v>481</v>
      </c>
      <c r="L3502">
        <v>687631530</v>
      </c>
    </row>
    <row r="3503" spans="6:14" x14ac:dyDescent="0.2">
      <c r="F3503" s="3">
        <v>52399</v>
      </c>
      <c r="G3503">
        <v>2</v>
      </c>
      <c r="H3503" t="str">
        <f t="shared" si="58"/>
        <v>523992</v>
      </c>
      <c r="I3503" t="s">
        <v>2708</v>
      </c>
      <c r="J3503" t="s">
        <v>766</v>
      </c>
      <c r="K3503">
        <v>258</v>
      </c>
      <c r="L3503">
        <v>217211270</v>
      </c>
      <c r="M3503">
        <v>1</v>
      </c>
      <c r="N3503">
        <v>4252960</v>
      </c>
    </row>
    <row r="3504" spans="6:14" x14ac:dyDescent="0.2">
      <c r="F3504" s="3">
        <v>52399</v>
      </c>
      <c r="G3504">
        <v>3</v>
      </c>
      <c r="H3504" t="str">
        <f t="shared" si="58"/>
        <v>523993</v>
      </c>
      <c r="I3504" t="s">
        <v>2708</v>
      </c>
      <c r="J3504" t="s">
        <v>766</v>
      </c>
      <c r="K3504">
        <v>529</v>
      </c>
      <c r="L3504">
        <v>1028600820</v>
      </c>
      <c r="M3504">
        <v>2</v>
      </c>
      <c r="N3504">
        <v>2469520</v>
      </c>
    </row>
    <row r="3505" spans="6:14" x14ac:dyDescent="0.2">
      <c r="F3505" s="3">
        <v>52399</v>
      </c>
      <c r="G3505">
        <v>4</v>
      </c>
      <c r="H3505" t="str">
        <f t="shared" si="58"/>
        <v>523994</v>
      </c>
      <c r="I3505" t="s">
        <v>2708</v>
      </c>
      <c r="J3505" t="s">
        <v>766</v>
      </c>
      <c r="K3505">
        <v>391</v>
      </c>
      <c r="L3505">
        <v>795800510</v>
      </c>
      <c r="M3505">
        <v>2</v>
      </c>
      <c r="N3505">
        <v>4394640</v>
      </c>
    </row>
    <row r="3506" spans="6:14" x14ac:dyDescent="0.2">
      <c r="F3506" s="3">
        <v>52399</v>
      </c>
      <c r="G3506">
        <v>5</v>
      </c>
      <c r="H3506" t="str">
        <f t="shared" si="58"/>
        <v>523995</v>
      </c>
      <c r="I3506" t="s">
        <v>2708</v>
      </c>
      <c r="J3506" t="s">
        <v>766</v>
      </c>
      <c r="K3506">
        <v>695</v>
      </c>
      <c r="L3506">
        <v>2414933290</v>
      </c>
      <c r="M3506">
        <v>14</v>
      </c>
      <c r="N3506">
        <v>133263360</v>
      </c>
    </row>
    <row r="3507" spans="6:14" x14ac:dyDescent="0.2">
      <c r="F3507" s="3">
        <v>52405</v>
      </c>
      <c r="G3507">
        <v>0</v>
      </c>
      <c r="H3507" t="str">
        <f t="shared" si="58"/>
        <v>524050</v>
      </c>
      <c r="I3507" t="s">
        <v>2710</v>
      </c>
      <c r="J3507" t="s">
        <v>767</v>
      </c>
      <c r="K3507">
        <v>93</v>
      </c>
      <c r="L3507">
        <v>66058340</v>
      </c>
      <c r="M3507">
        <v>1</v>
      </c>
      <c r="N3507">
        <v>10136880</v>
      </c>
    </row>
    <row r="3508" spans="6:14" x14ac:dyDescent="0.2">
      <c r="F3508" s="3">
        <v>52405</v>
      </c>
      <c r="G3508">
        <v>1</v>
      </c>
      <c r="H3508" t="str">
        <f t="shared" si="58"/>
        <v>524051</v>
      </c>
      <c r="I3508" t="s">
        <v>2710</v>
      </c>
      <c r="J3508" t="s">
        <v>767</v>
      </c>
      <c r="K3508">
        <v>47</v>
      </c>
      <c r="L3508">
        <v>16671680</v>
      </c>
      <c r="M3508">
        <v>1</v>
      </c>
      <c r="N3508">
        <v>6848160</v>
      </c>
    </row>
    <row r="3509" spans="6:14" x14ac:dyDescent="0.2">
      <c r="F3509" s="3">
        <v>52405</v>
      </c>
      <c r="G3509">
        <v>2</v>
      </c>
      <c r="H3509" t="str">
        <f t="shared" si="58"/>
        <v>524052</v>
      </c>
      <c r="I3509" t="s">
        <v>2710</v>
      </c>
      <c r="J3509" t="s">
        <v>767</v>
      </c>
      <c r="K3509">
        <v>103</v>
      </c>
      <c r="L3509">
        <v>39743040</v>
      </c>
    </row>
    <row r="3510" spans="6:14" x14ac:dyDescent="0.2">
      <c r="F3510" s="3">
        <v>52405</v>
      </c>
      <c r="G3510">
        <v>3</v>
      </c>
      <c r="H3510" t="str">
        <f t="shared" si="58"/>
        <v>524053</v>
      </c>
      <c r="I3510" t="s">
        <v>2710</v>
      </c>
      <c r="J3510" t="s">
        <v>767</v>
      </c>
      <c r="K3510">
        <v>105</v>
      </c>
      <c r="L3510">
        <v>56059210</v>
      </c>
    </row>
    <row r="3511" spans="6:14" x14ac:dyDescent="0.2">
      <c r="F3511" s="3">
        <v>52405</v>
      </c>
      <c r="G3511">
        <v>4</v>
      </c>
      <c r="H3511" t="str">
        <f t="shared" si="58"/>
        <v>524054</v>
      </c>
      <c r="I3511" t="s">
        <v>2710</v>
      </c>
      <c r="J3511" t="s">
        <v>767</v>
      </c>
      <c r="K3511">
        <v>180</v>
      </c>
      <c r="L3511">
        <v>215356680</v>
      </c>
      <c r="M3511">
        <v>5</v>
      </c>
      <c r="N3511">
        <v>15365360</v>
      </c>
    </row>
    <row r="3512" spans="6:14" x14ac:dyDescent="0.2">
      <c r="F3512" s="3">
        <v>52405</v>
      </c>
      <c r="G3512">
        <v>5</v>
      </c>
      <c r="H3512" t="str">
        <f t="shared" si="58"/>
        <v>524055</v>
      </c>
      <c r="I3512" t="s">
        <v>2710</v>
      </c>
      <c r="J3512" t="s">
        <v>767</v>
      </c>
      <c r="K3512">
        <v>161</v>
      </c>
      <c r="L3512">
        <v>339252840</v>
      </c>
      <c r="M3512">
        <v>7</v>
      </c>
      <c r="N3512">
        <v>43888450</v>
      </c>
    </row>
    <row r="3513" spans="6:14" x14ac:dyDescent="0.2">
      <c r="F3513" s="3">
        <v>52411</v>
      </c>
      <c r="G3513">
        <v>1</v>
      </c>
      <c r="H3513" t="str">
        <f t="shared" si="58"/>
        <v>524111</v>
      </c>
      <c r="I3513" t="s">
        <v>2710</v>
      </c>
      <c r="J3513" t="s">
        <v>768</v>
      </c>
      <c r="K3513">
        <v>193</v>
      </c>
      <c r="L3513">
        <v>67567485</v>
      </c>
    </row>
    <row r="3514" spans="6:14" x14ac:dyDescent="0.2">
      <c r="F3514" s="3">
        <v>52411</v>
      </c>
      <c r="G3514">
        <v>2</v>
      </c>
      <c r="H3514" t="str">
        <f t="shared" si="58"/>
        <v>524112</v>
      </c>
      <c r="I3514" t="s">
        <v>2710</v>
      </c>
      <c r="J3514" t="s">
        <v>768</v>
      </c>
      <c r="K3514">
        <v>12</v>
      </c>
      <c r="L3514">
        <v>52433470</v>
      </c>
    </row>
    <row r="3515" spans="6:14" x14ac:dyDescent="0.2">
      <c r="F3515" s="3">
        <v>52411</v>
      </c>
      <c r="G3515">
        <v>3</v>
      </c>
      <c r="H3515" t="str">
        <f t="shared" si="58"/>
        <v>524113</v>
      </c>
      <c r="I3515" t="s">
        <v>2710</v>
      </c>
      <c r="J3515" t="s">
        <v>768</v>
      </c>
      <c r="K3515">
        <v>104</v>
      </c>
      <c r="L3515">
        <v>101124050</v>
      </c>
    </row>
    <row r="3516" spans="6:14" x14ac:dyDescent="0.2">
      <c r="F3516" s="3">
        <v>52411</v>
      </c>
      <c r="G3516">
        <v>4</v>
      </c>
      <c r="H3516" t="str">
        <f t="shared" si="58"/>
        <v>524114</v>
      </c>
      <c r="I3516" t="s">
        <v>2710</v>
      </c>
      <c r="J3516" t="s">
        <v>768</v>
      </c>
      <c r="K3516">
        <v>124</v>
      </c>
      <c r="L3516">
        <v>136470240</v>
      </c>
    </row>
    <row r="3517" spans="6:14" x14ac:dyDescent="0.2">
      <c r="F3517" s="3">
        <v>52411</v>
      </c>
      <c r="G3517">
        <v>5</v>
      </c>
      <c r="H3517" t="str">
        <f t="shared" si="58"/>
        <v>524115</v>
      </c>
      <c r="I3517" t="s">
        <v>2710</v>
      </c>
      <c r="J3517" t="s">
        <v>768</v>
      </c>
      <c r="K3517">
        <v>209</v>
      </c>
      <c r="L3517">
        <v>163284200</v>
      </c>
    </row>
    <row r="3518" spans="6:14" x14ac:dyDescent="0.2">
      <c r="F3518" s="3">
        <v>52418</v>
      </c>
      <c r="G3518">
        <v>0</v>
      </c>
      <c r="H3518" t="str">
        <f t="shared" si="58"/>
        <v>524180</v>
      </c>
      <c r="I3518" t="s">
        <v>2710</v>
      </c>
      <c r="J3518" t="s">
        <v>769</v>
      </c>
      <c r="K3518">
        <v>30</v>
      </c>
      <c r="L3518">
        <v>43213120</v>
      </c>
    </row>
    <row r="3519" spans="6:14" x14ac:dyDescent="0.2">
      <c r="F3519" s="3">
        <v>52418</v>
      </c>
      <c r="G3519">
        <v>1</v>
      </c>
      <c r="H3519" t="str">
        <f t="shared" si="58"/>
        <v>524181</v>
      </c>
      <c r="I3519" t="s">
        <v>2710</v>
      </c>
      <c r="J3519" t="s">
        <v>769</v>
      </c>
      <c r="K3519">
        <v>64</v>
      </c>
      <c r="L3519">
        <v>5478185</v>
      </c>
    </row>
    <row r="3520" spans="6:14" x14ac:dyDescent="0.2">
      <c r="F3520" s="3">
        <v>52418</v>
      </c>
      <c r="G3520">
        <v>2</v>
      </c>
      <c r="H3520" t="str">
        <f t="shared" si="58"/>
        <v>524182</v>
      </c>
      <c r="I3520" t="s">
        <v>2710</v>
      </c>
      <c r="J3520" t="s">
        <v>769</v>
      </c>
      <c r="K3520">
        <v>43</v>
      </c>
      <c r="L3520">
        <v>13871720</v>
      </c>
    </row>
    <row r="3521" spans="6:14" x14ac:dyDescent="0.2">
      <c r="F3521" s="3">
        <v>52418</v>
      </c>
      <c r="G3521">
        <v>3</v>
      </c>
      <c r="H3521" t="str">
        <f t="shared" si="58"/>
        <v>524183</v>
      </c>
      <c r="I3521" t="s">
        <v>2710</v>
      </c>
      <c r="J3521" t="s">
        <v>769</v>
      </c>
      <c r="K3521">
        <v>152</v>
      </c>
      <c r="L3521">
        <v>21236020</v>
      </c>
    </row>
    <row r="3522" spans="6:14" x14ac:dyDescent="0.2">
      <c r="F3522" s="3">
        <v>52418</v>
      </c>
      <c r="G3522">
        <v>4</v>
      </c>
      <c r="H3522" t="str">
        <f t="shared" si="58"/>
        <v>524184</v>
      </c>
      <c r="I3522" t="s">
        <v>2710</v>
      </c>
      <c r="J3522" t="s">
        <v>769</v>
      </c>
      <c r="K3522">
        <v>198</v>
      </c>
      <c r="L3522">
        <v>58693931</v>
      </c>
    </row>
    <row r="3523" spans="6:14" x14ac:dyDescent="0.2">
      <c r="F3523" s="3">
        <v>52418</v>
      </c>
      <c r="G3523">
        <v>5</v>
      </c>
      <c r="H3523" t="str">
        <f t="shared" ref="H3523:H3586" si="59">F3523&amp;G3523</f>
        <v>524185</v>
      </c>
      <c r="I3523" t="s">
        <v>2710</v>
      </c>
      <c r="J3523" t="s">
        <v>769</v>
      </c>
      <c r="K3523">
        <v>438</v>
      </c>
      <c r="L3523">
        <v>85577825</v>
      </c>
    </row>
    <row r="3524" spans="6:14" x14ac:dyDescent="0.2">
      <c r="F3524" s="3">
        <v>52427</v>
      </c>
      <c r="G3524">
        <v>0</v>
      </c>
      <c r="H3524" t="str">
        <f t="shared" si="59"/>
        <v>524270</v>
      </c>
      <c r="I3524" t="s">
        <v>2710</v>
      </c>
      <c r="J3524" t="s">
        <v>770</v>
      </c>
      <c r="K3524">
        <v>1</v>
      </c>
      <c r="L3524">
        <v>615</v>
      </c>
    </row>
    <row r="3525" spans="6:14" x14ac:dyDescent="0.2">
      <c r="F3525" s="3">
        <v>52435</v>
      </c>
      <c r="G3525">
        <v>1</v>
      </c>
      <c r="H3525" t="str">
        <f t="shared" si="59"/>
        <v>524351</v>
      </c>
      <c r="I3525" t="s">
        <v>2710</v>
      </c>
      <c r="J3525" t="s">
        <v>771</v>
      </c>
      <c r="K3525">
        <v>38</v>
      </c>
      <c r="L3525">
        <v>2267385</v>
      </c>
    </row>
    <row r="3526" spans="6:14" x14ac:dyDescent="0.2">
      <c r="F3526" s="3">
        <v>52435</v>
      </c>
      <c r="G3526">
        <v>2</v>
      </c>
      <c r="H3526" t="str">
        <f t="shared" si="59"/>
        <v>524352</v>
      </c>
      <c r="I3526" t="s">
        <v>2710</v>
      </c>
      <c r="J3526" t="s">
        <v>771</v>
      </c>
      <c r="K3526">
        <v>15</v>
      </c>
      <c r="L3526">
        <v>1031610</v>
      </c>
    </row>
    <row r="3527" spans="6:14" x14ac:dyDescent="0.2">
      <c r="F3527" s="3">
        <v>52435</v>
      </c>
      <c r="G3527">
        <v>3</v>
      </c>
      <c r="H3527" t="str">
        <f t="shared" si="59"/>
        <v>524353</v>
      </c>
      <c r="I3527" t="s">
        <v>2710</v>
      </c>
      <c r="J3527" t="s">
        <v>771</v>
      </c>
      <c r="K3527">
        <v>59</v>
      </c>
      <c r="L3527">
        <v>4752200</v>
      </c>
    </row>
    <row r="3528" spans="6:14" x14ac:dyDescent="0.2">
      <c r="F3528" s="3">
        <v>52435</v>
      </c>
      <c r="G3528">
        <v>4</v>
      </c>
      <c r="H3528" t="str">
        <f t="shared" si="59"/>
        <v>524354</v>
      </c>
      <c r="I3528" t="s">
        <v>2710</v>
      </c>
      <c r="J3528" t="s">
        <v>771</v>
      </c>
      <c r="K3528">
        <v>26</v>
      </c>
      <c r="L3528">
        <v>9671275</v>
      </c>
    </row>
    <row r="3529" spans="6:14" x14ac:dyDescent="0.2">
      <c r="F3529" s="3">
        <v>52435</v>
      </c>
      <c r="G3529">
        <v>5</v>
      </c>
      <c r="H3529" t="str">
        <f t="shared" si="59"/>
        <v>524355</v>
      </c>
      <c r="I3529" t="s">
        <v>2710</v>
      </c>
      <c r="J3529" t="s">
        <v>771</v>
      </c>
      <c r="K3529">
        <v>41</v>
      </c>
      <c r="L3529">
        <v>8311305</v>
      </c>
    </row>
    <row r="3530" spans="6:14" x14ac:dyDescent="0.2">
      <c r="F3530" s="3">
        <v>52473</v>
      </c>
      <c r="G3530">
        <v>0</v>
      </c>
      <c r="H3530" t="str">
        <f t="shared" si="59"/>
        <v>524730</v>
      </c>
      <c r="I3530" t="s">
        <v>2710</v>
      </c>
      <c r="J3530" t="s">
        <v>772</v>
      </c>
      <c r="K3530">
        <v>157</v>
      </c>
      <c r="L3530">
        <v>109384900</v>
      </c>
      <c r="M3530">
        <v>1</v>
      </c>
      <c r="N3530">
        <v>5078000</v>
      </c>
    </row>
    <row r="3531" spans="6:14" x14ac:dyDescent="0.2">
      <c r="F3531" s="3">
        <v>52473</v>
      </c>
      <c r="G3531">
        <v>1</v>
      </c>
      <c r="H3531" t="str">
        <f t="shared" si="59"/>
        <v>524731</v>
      </c>
      <c r="I3531" t="s">
        <v>2710</v>
      </c>
      <c r="J3531" t="s">
        <v>772</v>
      </c>
      <c r="K3531">
        <v>164</v>
      </c>
      <c r="L3531">
        <v>9748915</v>
      </c>
    </row>
    <row r="3532" spans="6:14" x14ac:dyDescent="0.2">
      <c r="F3532" s="3">
        <v>52473</v>
      </c>
      <c r="G3532">
        <v>2</v>
      </c>
      <c r="H3532" t="str">
        <f t="shared" si="59"/>
        <v>524732</v>
      </c>
      <c r="I3532" t="s">
        <v>2710</v>
      </c>
      <c r="J3532" t="s">
        <v>772</v>
      </c>
      <c r="K3532">
        <v>32</v>
      </c>
      <c r="L3532">
        <v>3609190</v>
      </c>
    </row>
    <row r="3533" spans="6:14" x14ac:dyDescent="0.2">
      <c r="F3533" s="3">
        <v>52473</v>
      </c>
      <c r="G3533">
        <v>3</v>
      </c>
      <c r="H3533" t="str">
        <f t="shared" si="59"/>
        <v>524733</v>
      </c>
      <c r="I3533" t="s">
        <v>2710</v>
      </c>
      <c r="J3533" t="s">
        <v>772</v>
      </c>
      <c r="K3533">
        <v>52</v>
      </c>
      <c r="L3533">
        <v>25755240</v>
      </c>
    </row>
    <row r="3534" spans="6:14" x14ac:dyDescent="0.2">
      <c r="F3534" s="3">
        <v>52473</v>
      </c>
      <c r="G3534">
        <v>5</v>
      </c>
      <c r="H3534" t="str">
        <f t="shared" si="59"/>
        <v>524735</v>
      </c>
      <c r="I3534" t="s">
        <v>2710</v>
      </c>
      <c r="J3534" t="s">
        <v>772</v>
      </c>
      <c r="K3534">
        <v>44</v>
      </c>
      <c r="L3534">
        <v>19542990</v>
      </c>
    </row>
    <row r="3535" spans="6:14" x14ac:dyDescent="0.2">
      <c r="F3535" s="3">
        <v>52480</v>
      </c>
      <c r="G3535">
        <v>0</v>
      </c>
      <c r="H3535" t="str">
        <f t="shared" si="59"/>
        <v>524800</v>
      </c>
      <c r="I3535" t="s">
        <v>2709</v>
      </c>
      <c r="J3535" t="s">
        <v>773</v>
      </c>
      <c r="K3535">
        <v>10</v>
      </c>
      <c r="L3535">
        <v>1157975</v>
      </c>
    </row>
    <row r="3536" spans="6:14" x14ac:dyDescent="0.2">
      <c r="F3536" s="3">
        <v>52480</v>
      </c>
      <c r="G3536">
        <v>1</v>
      </c>
      <c r="H3536" t="str">
        <f t="shared" si="59"/>
        <v>524801</v>
      </c>
      <c r="I3536" t="s">
        <v>2709</v>
      </c>
      <c r="J3536" t="s">
        <v>773</v>
      </c>
      <c r="K3536">
        <v>114</v>
      </c>
      <c r="L3536">
        <v>7808935</v>
      </c>
    </row>
    <row r="3537" spans="6:14" x14ac:dyDescent="0.2">
      <c r="F3537" s="3">
        <v>52480</v>
      </c>
      <c r="G3537">
        <v>2</v>
      </c>
      <c r="H3537" t="str">
        <f t="shared" si="59"/>
        <v>524802</v>
      </c>
      <c r="I3537" t="s">
        <v>2709</v>
      </c>
      <c r="J3537" t="s">
        <v>773</v>
      </c>
      <c r="K3537">
        <v>113</v>
      </c>
      <c r="L3537">
        <v>8527860</v>
      </c>
    </row>
    <row r="3538" spans="6:14" x14ac:dyDescent="0.2">
      <c r="F3538" s="3">
        <v>52480</v>
      </c>
      <c r="G3538">
        <v>3</v>
      </c>
      <c r="H3538" t="str">
        <f t="shared" si="59"/>
        <v>524803</v>
      </c>
      <c r="I3538" t="s">
        <v>2709</v>
      </c>
      <c r="J3538" t="s">
        <v>773</v>
      </c>
      <c r="K3538">
        <v>111</v>
      </c>
      <c r="L3538">
        <v>8858015</v>
      </c>
    </row>
    <row r="3539" spans="6:14" x14ac:dyDescent="0.2">
      <c r="F3539" s="3">
        <v>52480</v>
      </c>
      <c r="G3539">
        <v>4</v>
      </c>
      <c r="H3539" t="str">
        <f t="shared" si="59"/>
        <v>524804</v>
      </c>
      <c r="I3539" t="s">
        <v>2709</v>
      </c>
      <c r="J3539" t="s">
        <v>773</v>
      </c>
      <c r="K3539">
        <v>130</v>
      </c>
      <c r="L3539">
        <v>19484230</v>
      </c>
    </row>
    <row r="3540" spans="6:14" x14ac:dyDescent="0.2">
      <c r="F3540" s="3">
        <v>52480</v>
      </c>
      <c r="G3540">
        <v>5</v>
      </c>
      <c r="H3540" t="str">
        <f t="shared" si="59"/>
        <v>524805</v>
      </c>
      <c r="I3540" t="s">
        <v>2709</v>
      </c>
      <c r="J3540" t="s">
        <v>773</v>
      </c>
      <c r="K3540">
        <v>57</v>
      </c>
      <c r="L3540">
        <v>4957435</v>
      </c>
    </row>
    <row r="3541" spans="6:14" x14ac:dyDescent="0.2">
      <c r="F3541" s="3">
        <v>52490</v>
      </c>
      <c r="G3541">
        <v>0</v>
      </c>
      <c r="H3541" t="str">
        <f t="shared" si="59"/>
        <v>524900</v>
      </c>
      <c r="I3541" t="s">
        <v>2710</v>
      </c>
      <c r="J3541" t="s">
        <v>774</v>
      </c>
      <c r="K3541">
        <v>134</v>
      </c>
      <c r="L3541">
        <v>2092605</v>
      </c>
    </row>
    <row r="3542" spans="6:14" x14ac:dyDescent="0.2">
      <c r="F3542" s="3">
        <v>52490</v>
      </c>
      <c r="G3542">
        <v>1</v>
      </c>
      <c r="H3542" t="str">
        <f t="shared" si="59"/>
        <v>524901</v>
      </c>
      <c r="I3542" t="s">
        <v>2710</v>
      </c>
      <c r="J3542" t="s">
        <v>774</v>
      </c>
      <c r="K3542">
        <v>80</v>
      </c>
      <c r="L3542">
        <v>5171085</v>
      </c>
    </row>
    <row r="3543" spans="6:14" x14ac:dyDescent="0.2">
      <c r="F3543" s="3">
        <v>52490</v>
      </c>
      <c r="G3543">
        <v>2</v>
      </c>
      <c r="H3543" t="str">
        <f t="shared" si="59"/>
        <v>524902</v>
      </c>
      <c r="I3543" t="s">
        <v>2710</v>
      </c>
      <c r="J3543" t="s">
        <v>774</v>
      </c>
      <c r="K3543">
        <v>63</v>
      </c>
      <c r="L3543">
        <v>1743120</v>
      </c>
    </row>
    <row r="3544" spans="6:14" x14ac:dyDescent="0.2">
      <c r="F3544" s="3">
        <v>52490</v>
      </c>
      <c r="G3544">
        <v>3</v>
      </c>
      <c r="H3544" t="str">
        <f t="shared" si="59"/>
        <v>524903</v>
      </c>
      <c r="I3544" t="s">
        <v>2710</v>
      </c>
      <c r="J3544" t="s">
        <v>774</v>
      </c>
      <c r="K3544">
        <v>189</v>
      </c>
      <c r="L3544">
        <v>5008370</v>
      </c>
    </row>
    <row r="3545" spans="6:14" x14ac:dyDescent="0.2">
      <c r="F3545" s="3">
        <v>52490</v>
      </c>
      <c r="G3545">
        <v>4</v>
      </c>
      <c r="H3545" t="str">
        <f t="shared" si="59"/>
        <v>524904</v>
      </c>
      <c r="I3545" t="s">
        <v>2710</v>
      </c>
      <c r="J3545" t="s">
        <v>774</v>
      </c>
      <c r="K3545">
        <v>357</v>
      </c>
      <c r="L3545">
        <v>12607540</v>
      </c>
    </row>
    <row r="3546" spans="6:14" x14ac:dyDescent="0.2">
      <c r="F3546" s="3">
        <v>52490</v>
      </c>
      <c r="G3546">
        <v>5</v>
      </c>
      <c r="H3546" t="str">
        <f t="shared" si="59"/>
        <v>524905</v>
      </c>
      <c r="I3546" t="s">
        <v>2710</v>
      </c>
      <c r="J3546" t="s">
        <v>774</v>
      </c>
      <c r="K3546">
        <v>286</v>
      </c>
      <c r="L3546">
        <v>34717375</v>
      </c>
      <c r="M3546">
        <v>1</v>
      </c>
      <c r="N3546">
        <v>254160</v>
      </c>
    </row>
    <row r="3547" spans="6:14" x14ac:dyDescent="0.2">
      <c r="F3547" s="3">
        <v>52506</v>
      </c>
      <c r="G3547">
        <v>1</v>
      </c>
      <c r="H3547" t="str">
        <f t="shared" si="59"/>
        <v>525061</v>
      </c>
      <c r="I3547" t="s">
        <v>2708</v>
      </c>
      <c r="J3547" t="s">
        <v>775</v>
      </c>
      <c r="K3547">
        <v>38</v>
      </c>
      <c r="L3547">
        <v>5546720</v>
      </c>
    </row>
    <row r="3548" spans="6:14" x14ac:dyDescent="0.2">
      <c r="F3548" s="3">
        <v>52506</v>
      </c>
      <c r="G3548">
        <v>2</v>
      </c>
      <c r="H3548" t="str">
        <f t="shared" si="59"/>
        <v>525062</v>
      </c>
      <c r="I3548" t="s">
        <v>2708</v>
      </c>
      <c r="J3548" t="s">
        <v>775</v>
      </c>
      <c r="K3548">
        <v>27</v>
      </c>
      <c r="L3548">
        <v>5721840</v>
      </c>
    </row>
    <row r="3549" spans="6:14" x14ac:dyDescent="0.2">
      <c r="F3549" s="3">
        <v>52506</v>
      </c>
      <c r="G3549">
        <v>3</v>
      </c>
      <c r="H3549" t="str">
        <f t="shared" si="59"/>
        <v>525063</v>
      </c>
      <c r="I3549" t="s">
        <v>2708</v>
      </c>
      <c r="J3549" t="s">
        <v>775</v>
      </c>
      <c r="K3549">
        <v>35</v>
      </c>
      <c r="L3549">
        <v>5104160</v>
      </c>
    </row>
    <row r="3550" spans="6:14" x14ac:dyDescent="0.2">
      <c r="F3550" s="3">
        <v>52506</v>
      </c>
      <c r="G3550">
        <v>4</v>
      </c>
      <c r="H3550" t="str">
        <f t="shared" si="59"/>
        <v>525064</v>
      </c>
      <c r="I3550" t="s">
        <v>2708</v>
      </c>
      <c r="J3550" t="s">
        <v>775</v>
      </c>
      <c r="K3550">
        <v>85</v>
      </c>
      <c r="L3550">
        <v>18450040</v>
      </c>
    </row>
    <row r="3551" spans="6:14" x14ac:dyDescent="0.2">
      <c r="F3551" s="3">
        <v>52506</v>
      </c>
      <c r="G3551">
        <v>5</v>
      </c>
      <c r="H3551" t="str">
        <f t="shared" si="59"/>
        <v>525065</v>
      </c>
      <c r="I3551" t="s">
        <v>2708</v>
      </c>
      <c r="J3551" t="s">
        <v>775</v>
      </c>
      <c r="K3551">
        <v>133</v>
      </c>
      <c r="L3551">
        <v>87095210</v>
      </c>
    </row>
    <row r="3552" spans="6:14" x14ac:dyDescent="0.2">
      <c r="F3552" s="3">
        <v>52520</v>
      </c>
      <c r="G3552">
        <v>0</v>
      </c>
      <c r="H3552" t="str">
        <f t="shared" si="59"/>
        <v>525200</v>
      </c>
      <c r="I3552" t="s">
        <v>2710</v>
      </c>
      <c r="J3552" t="s">
        <v>776</v>
      </c>
      <c r="K3552">
        <v>11</v>
      </c>
      <c r="L3552">
        <v>2528740</v>
      </c>
    </row>
    <row r="3553" spans="6:14" x14ac:dyDescent="0.2">
      <c r="F3553" s="3">
        <v>52520</v>
      </c>
      <c r="G3553">
        <v>1</v>
      </c>
      <c r="H3553" t="str">
        <f t="shared" si="59"/>
        <v>525201</v>
      </c>
      <c r="I3553" t="s">
        <v>2710</v>
      </c>
      <c r="J3553" t="s">
        <v>776</v>
      </c>
      <c r="K3553">
        <v>122</v>
      </c>
      <c r="L3553">
        <v>1693737</v>
      </c>
    </row>
    <row r="3554" spans="6:14" x14ac:dyDescent="0.2">
      <c r="F3554" s="3">
        <v>52520</v>
      </c>
      <c r="G3554">
        <v>2</v>
      </c>
      <c r="H3554" t="str">
        <f t="shared" si="59"/>
        <v>525202</v>
      </c>
      <c r="I3554" t="s">
        <v>2710</v>
      </c>
      <c r="J3554" t="s">
        <v>776</v>
      </c>
      <c r="K3554">
        <v>214</v>
      </c>
      <c r="L3554">
        <v>11090695</v>
      </c>
    </row>
    <row r="3555" spans="6:14" x14ac:dyDescent="0.2">
      <c r="F3555" s="3">
        <v>52520</v>
      </c>
      <c r="G3555">
        <v>3</v>
      </c>
      <c r="H3555" t="str">
        <f t="shared" si="59"/>
        <v>525203</v>
      </c>
      <c r="I3555" t="s">
        <v>2710</v>
      </c>
      <c r="J3555" t="s">
        <v>776</v>
      </c>
      <c r="K3555">
        <v>22</v>
      </c>
      <c r="L3555">
        <v>581280</v>
      </c>
    </row>
    <row r="3556" spans="6:14" x14ac:dyDescent="0.2">
      <c r="F3556" s="3">
        <v>52520</v>
      </c>
      <c r="G3556">
        <v>4</v>
      </c>
      <c r="H3556" t="str">
        <f t="shared" si="59"/>
        <v>525204</v>
      </c>
      <c r="I3556" t="s">
        <v>2710</v>
      </c>
      <c r="J3556" t="s">
        <v>776</v>
      </c>
      <c r="K3556">
        <v>176</v>
      </c>
      <c r="L3556">
        <v>7627695</v>
      </c>
    </row>
    <row r="3557" spans="6:14" x14ac:dyDescent="0.2">
      <c r="F3557" s="3">
        <v>52520</v>
      </c>
      <c r="G3557">
        <v>5</v>
      </c>
      <c r="H3557" t="str">
        <f t="shared" si="59"/>
        <v>525205</v>
      </c>
      <c r="I3557" t="s">
        <v>2710</v>
      </c>
      <c r="J3557" t="s">
        <v>776</v>
      </c>
      <c r="K3557">
        <v>219</v>
      </c>
      <c r="L3557">
        <v>13117400</v>
      </c>
    </row>
    <row r="3558" spans="6:14" x14ac:dyDescent="0.2">
      <c r="F3558" s="3">
        <v>52540</v>
      </c>
      <c r="G3558">
        <v>0</v>
      </c>
      <c r="H3558" t="str">
        <f t="shared" si="59"/>
        <v>525400</v>
      </c>
      <c r="I3558" t="s">
        <v>2710</v>
      </c>
      <c r="J3558" t="s">
        <v>777</v>
      </c>
      <c r="K3558">
        <v>493</v>
      </c>
      <c r="L3558">
        <v>197423610</v>
      </c>
      <c r="M3558">
        <v>1</v>
      </c>
      <c r="N3558">
        <v>15075270</v>
      </c>
    </row>
    <row r="3559" spans="6:14" x14ac:dyDescent="0.2">
      <c r="F3559" s="3">
        <v>52560</v>
      </c>
      <c r="G3559">
        <v>0</v>
      </c>
      <c r="H3559" t="str">
        <f t="shared" si="59"/>
        <v>525600</v>
      </c>
      <c r="I3559" t="s">
        <v>2710</v>
      </c>
      <c r="J3559" t="s">
        <v>778</v>
      </c>
      <c r="K3559">
        <v>24</v>
      </c>
      <c r="L3559">
        <v>38751530</v>
      </c>
    </row>
    <row r="3560" spans="6:14" x14ac:dyDescent="0.2">
      <c r="F3560" s="3">
        <v>52560</v>
      </c>
      <c r="G3560">
        <v>1</v>
      </c>
      <c r="H3560" t="str">
        <f t="shared" si="59"/>
        <v>525601</v>
      </c>
      <c r="I3560" t="s">
        <v>2710</v>
      </c>
      <c r="J3560" t="s">
        <v>778</v>
      </c>
      <c r="K3560">
        <v>87</v>
      </c>
      <c r="L3560">
        <v>39667610</v>
      </c>
    </row>
    <row r="3561" spans="6:14" x14ac:dyDescent="0.2">
      <c r="F3561" s="3">
        <v>52560</v>
      </c>
      <c r="G3561">
        <v>2</v>
      </c>
      <c r="H3561" t="str">
        <f t="shared" si="59"/>
        <v>525602</v>
      </c>
      <c r="I3561" t="s">
        <v>2710</v>
      </c>
      <c r="J3561" t="s">
        <v>778</v>
      </c>
      <c r="K3561">
        <v>79</v>
      </c>
      <c r="L3561">
        <v>36376880</v>
      </c>
    </row>
    <row r="3562" spans="6:14" x14ac:dyDescent="0.2">
      <c r="F3562" s="3">
        <v>52560</v>
      </c>
      <c r="G3562">
        <v>3</v>
      </c>
      <c r="H3562" t="str">
        <f t="shared" si="59"/>
        <v>525603</v>
      </c>
      <c r="I3562" t="s">
        <v>2710</v>
      </c>
      <c r="J3562" t="s">
        <v>778</v>
      </c>
      <c r="K3562">
        <v>150</v>
      </c>
      <c r="L3562">
        <v>156827560</v>
      </c>
    </row>
    <row r="3563" spans="6:14" x14ac:dyDescent="0.2">
      <c r="F3563" s="3">
        <v>52560</v>
      </c>
      <c r="G3563">
        <v>4</v>
      </c>
      <c r="H3563" t="str">
        <f t="shared" si="59"/>
        <v>525604</v>
      </c>
      <c r="I3563" t="s">
        <v>2710</v>
      </c>
      <c r="J3563" t="s">
        <v>778</v>
      </c>
      <c r="K3563">
        <v>92</v>
      </c>
      <c r="L3563">
        <v>117648940</v>
      </c>
    </row>
    <row r="3564" spans="6:14" x14ac:dyDescent="0.2">
      <c r="F3564" s="3">
        <v>52560</v>
      </c>
      <c r="G3564">
        <v>5</v>
      </c>
      <c r="H3564" t="str">
        <f t="shared" si="59"/>
        <v>525605</v>
      </c>
      <c r="I3564" t="s">
        <v>2710</v>
      </c>
      <c r="J3564" t="s">
        <v>778</v>
      </c>
      <c r="K3564">
        <v>171</v>
      </c>
      <c r="L3564">
        <v>96071020</v>
      </c>
      <c r="M3564">
        <v>1</v>
      </c>
      <c r="N3564">
        <v>13753350</v>
      </c>
    </row>
    <row r="3565" spans="6:14" x14ac:dyDescent="0.2">
      <c r="F3565" s="3">
        <v>52565</v>
      </c>
      <c r="G3565">
        <v>1</v>
      </c>
      <c r="H3565" t="str">
        <f t="shared" si="59"/>
        <v>525651</v>
      </c>
      <c r="I3565" t="s">
        <v>2708</v>
      </c>
      <c r="J3565" t="s">
        <v>779</v>
      </c>
      <c r="K3565">
        <v>38</v>
      </c>
      <c r="L3565">
        <v>5213040</v>
      </c>
    </row>
    <row r="3566" spans="6:14" x14ac:dyDescent="0.2">
      <c r="F3566" s="3">
        <v>52565</v>
      </c>
      <c r="G3566">
        <v>4</v>
      </c>
      <c r="H3566" t="str">
        <f t="shared" si="59"/>
        <v>525654</v>
      </c>
      <c r="I3566" t="s">
        <v>2708</v>
      </c>
      <c r="J3566" t="s">
        <v>779</v>
      </c>
      <c r="K3566">
        <v>59</v>
      </c>
      <c r="L3566">
        <v>6817960</v>
      </c>
    </row>
    <row r="3567" spans="6:14" x14ac:dyDescent="0.2">
      <c r="F3567" s="3">
        <v>52565</v>
      </c>
      <c r="G3567">
        <v>5</v>
      </c>
      <c r="H3567" t="str">
        <f t="shared" si="59"/>
        <v>525655</v>
      </c>
      <c r="I3567" t="s">
        <v>2708</v>
      </c>
      <c r="J3567" t="s">
        <v>779</v>
      </c>
      <c r="K3567">
        <v>49</v>
      </c>
      <c r="L3567">
        <v>11199320</v>
      </c>
    </row>
    <row r="3568" spans="6:14" x14ac:dyDescent="0.2">
      <c r="F3568" s="3">
        <v>52573</v>
      </c>
      <c r="G3568">
        <v>0</v>
      </c>
      <c r="H3568" t="str">
        <f t="shared" si="59"/>
        <v>525730</v>
      </c>
      <c r="I3568" t="s">
        <v>2710</v>
      </c>
      <c r="J3568" t="s">
        <v>780</v>
      </c>
      <c r="K3568">
        <v>40</v>
      </c>
      <c r="L3568">
        <v>141600</v>
      </c>
      <c r="M3568">
        <v>1</v>
      </c>
      <c r="N3568">
        <v>9840</v>
      </c>
    </row>
    <row r="3569" spans="6:14" x14ac:dyDescent="0.2">
      <c r="F3569" s="3">
        <v>52573</v>
      </c>
      <c r="G3569">
        <v>1</v>
      </c>
      <c r="H3569" t="str">
        <f t="shared" si="59"/>
        <v>525731</v>
      </c>
      <c r="I3569" t="s">
        <v>2710</v>
      </c>
      <c r="J3569" t="s">
        <v>780</v>
      </c>
      <c r="K3569">
        <v>164</v>
      </c>
      <c r="L3569">
        <v>13641510</v>
      </c>
    </row>
    <row r="3570" spans="6:14" x14ac:dyDescent="0.2">
      <c r="F3570" s="3">
        <v>52573</v>
      </c>
      <c r="G3570">
        <v>2</v>
      </c>
      <c r="H3570" t="str">
        <f t="shared" si="59"/>
        <v>525732</v>
      </c>
      <c r="I3570" t="s">
        <v>2710</v>
      </c>
      <c r="J3570" t="s">
        <v>780</v>
      </c>
      <c r="K3570">
        <v>107</v>
      </c>
      <c r="L3570">
        <v>5228135</v>
      </c>
    </row>
    <row r="3571" spans="6:14" x14ac:dyDescent="0.2">
      <c r="F3571" s="3">
        <v>52573</v>
      </c>
      <c r="G3571">
        <v>3</v>
      </c>
      <c r="H3571" t="str">
        <f t="shared" si="59"/>
        <v>525733</v>
      </c>
      <c r="I3571" t="s">
        <v>2710</v>
      </c>
      <c r="J3571" t="s">
        <v>780</v>
      </c>
      <c r="K3571">
        <v>306</v>
      </c>
      <c r="L3571">
        <v>10651940</v>
      </c>
      <c r="M3571">
        <v>8</v>
      </c>
      <c r="N3571">
        <v>1715840</v>
      </c>
    </row>
    <row r="3572" spans="6:14" x14ac:dyDescent="0.2">
      <c r="F3572" s="3">
        <v>52573</v>
      </c>
      <c r="G3572">
        <v>4</v>
      </c>
      <c r="H3572" t="str">
        <f t="shared" si="59"/>
        <v>525734</v>
      </c>
      <c r="I3572" t="s">
        <v>2710</v>
      </c>
      <c r="J3572" t="s">
        <v>780</v>
      </c>
      <c r="K3572">
        <v>153</v>
      </c>
      <c r="L3572">
        <v>14898645</v>
      </c>
    </row>
    <row r="3573" spans="6:14" x14ac:dyDescent="0.2">
      <c r="F3573" s="3">
        <v>52573</v>
      </c>
      <c r="G3573">
        <v>5</v>
      </c>
      <c r="H3573" t="str">
        <f t="shared" si="59"/>
        <v>525735</v>
      </c>
      <c r="I3573" t="s">
        <v>2710</v>
      </c>
      <c r="J3573" t="s">
        <v>780</v>
      </c>
      <c r="K3573">
        <v>356</v>
      </c>
      <c r="L3573">
        <v>58508005</v>
      </c>
    </row>
    <row r="3574" spans="6:14" x14ac:dyDescent="0.2">
      <c r="F3574" s="3">
        <v>52585</v>
      </c>
      <c r="G3574">
        <v>0</v>
      </c>
      <c r="H3574" t="str">
        <f t="shared" si="59"/>
        <v>525850</v>
      </c>
      <c r="I3574" t="s">
        <v>2708</v>
      </c>
      <c r="J3574" t="s">
        <v>781</v>
      </c>
      <c r="K3574">
        <v>104</v>
      </c>
      <c r="L3574">
        <v>105509420</v>
      </c>
    </row>
    <row r="3575" spans="6:14" x14ac:dyDescent="0.2">
      <c r="F3575" s="3">
        <v>52585</v>
      </c>
      <c r="G3575">
        <v>1</v>
      </c>
      <c r="H3575" t="str">
        <f t="shared" si="59"/>
        <v>525851</v>
      </c>
      <c r="I3575" t="s">
        <v>2708</v>
      </c>
      <c r="J3575" t="s">
        <v>781</v>
      </c>
      <c r="K3575">
        <v>152</v>
      </c>
      <c r="L3575">
        <v>68262730</v>
      </c>
      <c r="M3575">
        <v>1</v>
      </c>
      <c r="N3575">
        <v>261680</v>
      </c>
    </row>
    <row r="3576" spans="6:14" x14ac:dyDescent="0.2">
      <c r="F3576" s="3">
        <v>52585</v>
      </c>
      <c r="G3576">
        <v>2</v>
      </c>
      <c r="H3576" t="str">
        <f t="shared" si="59"/>
        <v>525852</v>
      </c>
      <c r="I3576" t="s">
        <v>2708</v>
      </c>
      <c r="J3576" t="s">
        <v>781</v>
      </c>
      <c r="K3576">
        <v>210</v>
      </c>
      <c r="L3576">
        <v>170812400</v>
      </c>
    </row>
    <row r="3577" spans="6:14" x14ac:dyDescent="0.2">
      <c r="F3577" s="3">
        <v>52585</v>
      </c>
      <c r="G3577">
        <v>3</v>
      </c>
      <c r="H3577" t="str">
        <f t="shared" si="59"/>
        <v>525853</v>
      </c>
      <c r="I3577" t="s">
        <v>2708</v>
      </c>
      <c r="J3577" t="s">
        <v>781</v>
      </c>
      <c r="K3577">
        <v>305</v>
      </c>
      <c r="L3577">
        <v>346302030</v>
      </c>
    </row>
    <row r="3578" spans="6:14" x14ac:dyDescent="0.2">
      <c r="F3578" s="3">
        <v>52585</v>
      </c>
      <c r="G3578">
        <v>4</v>
      </c>
      <c r="H3578" t="str">
        <f t="shared" si="59"/>
        <v>525854</v>
      </c>
      <c r="I3578" t="s">
        <v>2708</v>
      </c>
      <c r="J3578" t="s">
        <v>781</v>
      </c>
      <c r="K3578">
        <v>413</v>
      </c>
      <c r="L3578">
        <v>313466710</v>
      </c>
    </row>
    <row r="3579" spans="6:14" x14ac:dyDescent="0.2">
      <c r="F3579" s="3">
        <v>52585</v>
      </c>
      <c r="G3579">
        <v>5</v>
      </c>
      <c r="H3579" t="str">
        <f t="shared" si="59"/>
        <v>525855</v>
      </c>
      <c r="I3579" t="s">
        <v>2708</v>
      </c>
      <c r="J3579" t="s">
        <v>781</v>
      </c>
      <c r="K3579">
        <v>696</v>
      </c>
      <c r="L3579">
        <v>758201090</v>
      </c>
    </row>
    <row r="3580" spans="6:14" x14ac:dyDescent="0.2">
      <c r="F3580" s="3">
        <v>52612</v>
      </c>
      <c r="G3580">
        <v>0</v>
      </c>
      <c r="H3580" t="str">
        <f t="shared" si="59"/>
        <v>526120</v>
      </c>
      <c r="I3580" t="s">
        <v>2710</v>
      </c>
      <c r="J3580" t="s">
        <v>782</v>
      </c>
      <c r="K3580">
        <v>156</v>
      </c>
      <c r="L3580">
        <v>8699800</v>
      </c>
      <c r="M3580">
        <v>1</v>
      </c>
      <c r="N3580">
        <v>20160</v>
      </c>
    </row>
    <row r="3581" spans="6:14" x14ac:dyDescent="0.2">
      <c r="F3581" s="3">
        <v>52612</v>
      </c>
      <c r="G3581">
        <v>1</v>
      </c>
      <c r="H3581" t="str">
        <f t="shared" si="59"/>
        <v>526121</v>
      </c>
      <c r="I3581" t="s">
        <v>2710</v>
      </c>
      <c r="J3581" t="s">
        <v>782</v>
      </c>
      <c r="K3581">
        <v>97</v>
      </c>
      <c r="L3581">
        <v>18414960</v>
      </c>
    </row>
    <row r="3582" spans="6:14" x14ac:dyDescent="0.2">
      <c r="F3582" s="3">
        <v>52612</v>
      </c>
      <c r="G3582">
        <v>2</v>
      </c>
      <c r="H3582" t="str">
        <f t="shared" si="59"/>
        <v>526122</v>
      </c>
      <c r="I3582" t="s">
        <v>2710</v>
      </c>
      <c r="J3582" t="s">
        <v>782</v>
      </c>
      <c r="K3582">
        <v>158</v>
      </c>
      <c r="L3582">
        <v>76545175</v>
      </c>
    </row>
    <row r="3583" spans="6:14" x14ac:dyDescent="0.2">
      <c r="F3583" s="3">
        <v>52612</v>
      </c>
      <c r="G3583">
        <v>3</v>
      </c>
      <c r="H3583" t="str">
        <f t="shared" si="59"/>
        <v>526123</v>
      </c>
      <c r="I3583" t="s">
        <v>2710</v>
      </c>
      <c r="J3583" t="s">
        <v>782</v>
      </c>
      <c r="K3583">
        <v>88</v>
      </c>
      <c r="L3583">
        <v>67548120</v>
      </c>
    </row>
    <row r="3584" spans="6:14" x14ac:dyDescent="0.2">
      <c r="F3584" s="3">
        <v>52612</v>
      </c>
      <c r="G3584">
        <v>4</v>
      </c>
      <c r="H3584" t="str">
        <f t="shared" si="59"/>
        <v>526124</v>
      </c>
      <c r="I3584" t="s">
        <v>2710</v>
      </c>
      <c r="J3584" t="s">
        <v>782</v>
      </c>
      <c r="K3584">
        <v>101</v>
      </c>
      <c r="L3584">
        <v>77337250</v>
      </c>
    </row>
    <row r="3585" spans="6:14" x14ac:dyDescent="0.2">
      <c r="F3585" s="3">
        <v>52612</v>
      </c>
      <c r="G3585">
        <v>5</v>
      </c>
      <c r="H3585" t="str">
        <f t="shared" si="59"/>
        <v>526125</v>
      </c>
      <c r="I3585" t="s">
        <v>2710</v>
      </c>
      <c r="J3585" t="s">
        <v>782</v>
      </c>
      <c r="K3585">
        <v>73</v>
      </c>
      <c r="L3585">
        <v>80603330</v>
      </c>
    </row>
    <row r="3586" spans="6:14" x14ac:dyDescent="0.2">
      <c r="F3586" s="3">
        <v>52621</v>
      </c>
      <c r="G3586">
        <v>0</v>
      </c>
      <c r="H3586" t="str">
        <f t="shared" si="59"/>
        <v>526210</v>
      </c>
      <c r="I3586" t="s">
        <v>2710</v>
      </c>
      <c r="J3586" t="s">
        <v>783</v>
      </c>
      <c r="K3586">
        <v>33</v>
      </c>
      <c r="L3586">
        <v>1888998</v>
      </c>
    </row>
    <row r="3587" spans="6:14" x14ac:dyDescent="0.2">
      <c r="F3587" s="3">
        <v>52621</v>
      </c>
      <c r="G3587">
        <v>1</v>
      </c>
      <c r="H3587" t="str">
        <f t="shared" ref="H3587:H3650" si="60">F3587&amp;G3587</f>
        <v>526211</v>
      </c>
      <c r="I3587" t="s">
        <v>2710</v>
      </c>
      <c r="J3587" t="s">
        <v>783</v>
      </c>
      <c r="K3587">
        <v>21</v>
      </c>
      <c r="L3587">
        <v>1725960</v>
      </c>
    </row>
    <row r="3588" spans="6:14" x14ac:dyDescent="0.2">
      <c r="F3588" s="3">
        <v>52621</v>
      </c>
      <c r="G3588">
        <v>3</v>
      </c>
      <c r="H3588" t="str">
        <f t="shared" si="60"/>
        <v>526213</v>
      </c>
      <c r="I3588" t="s">
        <v>2710</v>
      </c>
      <c r="J3588" t="s">
        <v>783</v>
      </c>
      <c r="K3588">
        <v>12</v>
      </c>
      <c r="L3588">
        <v>1667430</v>
      </c>
    </row>
    <row r="3589" spans="6:14" x14ac:dyDescent="0.2">
      <c r="F3589" s="3">
        <v>52621</v>
      </c>
      <c r="G3589">
        <v>4</v>
      </c>
      <c r="H3589" t="str">
        <f t="shared" si="60"/>
        <v>526214</v>
      </c>
      <c r="I3589" t="s">
        <v>2710</v>
      </c>
      <c r="J3589" t="s">
        <v>783</v>
      </c>
      <c r="K3589">
        <v>3</v>
      </c>
      <c r="L3589">
        <v>162810</v>
      </c>
    </row>
    <row r="3590" spans="6:14" x14ac:dyDescent="0.2">
      <c r="F3590" s="3">
        <v>52621</v>
      </c>
      <c r="G3590">
        <v>5</v>
      </c>
      <c r="H3590" t="str">
        <f t="shared" si="60"/>
        <v>526215</v>
      </c>
      <c r="I3590" t="s">
        <v>2710</v>
      </c>
      <c r="J3590" t="s">
        <v>783</v>
      </c>
      <c r="K3590">
        <v>30</v>
      </c>
      <c r="L3590">
        <v>8908020</v>
      </c>
    </row>
    <row r="3591" spans="6:14" x14ac:dyDescent="0.2">
      <c r="F3591" s="3">
        <v>52678</v>
      </c>
      <c r="G3591">
        <v>0</v>
      </c>
      <c r="H3591" t="str">
        <f t="shared" si="60"/>
        <v>526780</v>
      </c>
      <c r="I3591" t="s">
        <v>2708</v>
      </c>
      <c r="J3591" t="s">
        <v>784</v>
      </c>
      <c r="K3591">
        <v>190</v>
      </c>
      <c r="L3591">
        <v>28976176</v>
      </c>
    </row>
    <row r="3592" spans="6:14" x14ac:dyDescent="0.2">
      <c r="F3592" s="3">
        <v>52678</v>
      </c>
      <c r="G3592">
        <v>1</v>
      </c>
      <c r="H3592" t="str">
        <f t="shared" si="60"/>
        <v>526781</v>
      </c>
      <c r="I3592" t="s">
        <v>2708</v>
      </c>
      <c r="J3592" t="s">
        <v>784</v>
      </c>
      <c r="K3592">
        <v>202</v>
      </c>
      <c r="L3592">
        <v>42507710</v>
      </c>
    </row>
    <row r="3593" spans="6:14" x14ac:dyDescent="0.2">
      <c r="F3593" s="3">
        <v>52678</v>
      </c>
      <c r="G3593">
        <v>2</v>
      </c>
      <c r="H3593" t="str">
        <f t="shared" si="60"/>
        <v>526782</v>
      </c>
      <c r="I3593" t="s">
        <v>2708</v>
      </c>
      <c r="J3593" t="s">
        <v>784</v>
      </c>
      <c r="K3593">
        <v>590</v>
      </c>
      <c r="L3593">
        <v>281059270</v>
      </c>
    </row>
    <row r="3594" spans="6:14" x14ac:dyDescent="0.2">
      <c r="F3594" s="3">
        <v>52678</v>
      </c>
      <c r="G3594">
        <v>3</v>
      </c>
      <c r="H3594" t="str">
        <f t="shared" si="60"/>
        <v>526783</v>
      </c>
      <c r="I3594" t="s">
        <v>2708</v>
      </c>
      <c r="J3594" t="s">
        <v>784</v>
      </c>
      <c r="K3594">
        <v>305</v>
      </c>
      <c r="L3594">
        <v>184112148</v>
      </c>
    </row>
    <row r="3595" spans="6:14" x14ac:dyDescent="0.2">
      <c r="F3595" s="3">
        <v>52678</v>
      </c>
      <c r="G3595">
        <v>4</v>
      </c>
      <c r="H3595" t="str">
        <f t="shared" si="60"/>
        <v>526784</v>
      </c>
      <c r="I3595" t="s">
        <v>2708</v>
      </c>
      <c r="J3595" t="s">
        <v>784</v>
      </c>
      <c r="K3595">
        <v>266</v>
      </c>
      <c r="L3595">
        <v>291597682</v>
      </c>
    </row>
    <row r="3596" spans="6:14" x14ac:dyDescent="0.2">
      <c r="F3596" s="3">
        <v>52678</v>
      </c>
      <c r="G3596">
        <v>5</v>
      </c>
      <c r="H3596" t="str">
        <f t="shared" si="60"/>
        <v>526785</v>
      </c>
      <c r="I3596" t="s">
        <v>2708</v>
      </c>
      <c r="J3596" t="s">
        <v>784</v>
      </c>
      <c r="K3596">
        <v>1113</v>
      </c>
      <c r="L3596">
        <v>1971248134</v>
      </c>
      <c r="M3596">
        <v>9</v>
      </c>
      <c r="N3596">
        <v>10910240</v>
      </c>
    </row>
    <row r="3597" spans="6:14" x14ac:dyDescent="0.2">
      <c r="F3597" s="3">
        <v>52683</v>
      </c>
      <c r="G3597">
        <v>0</v>
      </c>
      <c r="H3597" t="str">
        <f t="shared" si="60"/>
        <v>526830</v>
      </c>
      <c r="I3597" t="s">
        <v>2712</v>
      </c>
      <c r="J3597" t="s">
        <v>785</v>
      </c>
      <c r="K3597">
        <v>156</v>
      </c>
      <c r="L3597">
        <v>192330190</v>
      </c>
    </row>
    <row r="3598" spans="6:14" x14ac:dyDescent="0.2">
      <c r="F3598" s="3">
        <v>52683</v>
      </c>
      <c r="G3598">
        <v>1</v>
      </c>
      <c r="H3598" t="str">
        <f t="shared" si="60"/>
        <v>526831</v>
      </c>
      <c r="I3598" t="s">
        <v>2712</v>
      </c>
      <c r="J3598" t="s">
        <v>785</v>
      </c>
      <c r="K3598">
        <v>462</v>
      </c>
      <c r="L3598">
        <v>248730060</v>
      </c>
      <c r="M3598">
        <v>1</v>
      </c>
      <c r="N3598">
        <v>21763800</v>
      </c>
    </row>
    <row r="3599" spans="6:14" x14ac:dyDescent="0.2">
      <c r="F3599" s="3">
        <v>52683</v>
      </c>
      <c r="G3599">
        <v>2</v>
      </c>
      <c r="H3599" t="str">
        <f t="shared" si="60"/>
        <v>526832</v>
      </c>
      <c r="I3599" t="s">
        <v>2712</v>
      </c>
      <c r="J3599" t="s">
        <v>785</v>
      </c>
      <c r="K3599">
        <v>440</v>
      </c>
      <c r="L3599">
        <v>457757550</v>
      </c>
    </row>
    <row r="3600" spans="6:14" x14ac:dyDescent="0.2">
      <c r="F3600" s="3">
        <v>52683</v>
      </c>
      <c r="G3600">
        <v>3</v>
      </c>
      <c r="H3600" t="str">
        <f t="shared" si="60"/>
        <v>526833</v>
      </c>
      <c r="I3600" t="s">
        <v>2712</v>
      </c>
      <c r="J3600" t="s">
        <v>785</v>
      </c>
      <c r="K3600">
        <v>461</v>
      </c>
      <c r="L3600">
        <v>511651860</v>
      </c>
    </row>
    <row r="3601" spans="6:14" x14ac:dyDescent="0.2">
      <c r="F3601" s="3">
        <v>52683</v>
      </c>
      <c r="G3601">
        <v>4</v>
      </c>
      <c r="H3601" t="str">
        <f t="shared" si="60"/>
        <v>526834</v>
      </c>
      <c r="I3601" t="s">
        <v>2712</v>
      </c>
      <c r="J3601" t="s">
        <v>785</v>
      </c>
      <c r="K3601">
        <v>547</v>
      </c>
      <c r="L3601">
        <v>881919780</v>
      </c>
      <c r="M3601">
        <v>1</v>
      </c>
      <c r="N3601">
        <v>1825830</v>
      </c>
    </row>
    <row r="3602" spans="6:14" x14ac:dyDescent="0.2">
      <c r="F3602" s="3">
        <v>52683</v>
      </c>
      <c r="G3602">
        <v>5</v>
      </c>
      <c r="H3602" t="str">
        <f t="shared" si="60"/>
        <v>526835</v>
      </c>
      <c r="I3602" t="s">
        <v>2712</v>
      </c>
      <c r="J3602" t="s">
        <v>785</v>
      </c>
      <c r="K3602">
        <v>850</v>
      </c>
      <c r="L3602">
        <v>2699789110</v>
      </c>
      <c r="M3602">
        <v>5</v>
      </c>
      <c r="N3602">
        <v>50865030</v>
      </c>
    </row>
    <row r="3603" spans="6:14" x14ac:dyDescent="0.2">
      <c r="F3603" s="3">
        <v>52685</v>
      </c>
      <c r="G3603">
        <v>0</v>
      </c>
      <c r="H3603" t="str">
        <f t="shared" si="60"/>
        <v>526850</v>
      </c>
      <c r="I3603" t="s">
        <v>2708</v>
      </c>
      <c r="J3603" t="s">
        <v>786</v>
      </c>
      <c r="K3603">
        <v>255</v>
      </c>
      <c r="L3603">
        <v>9985560</v>
      </c>
    </row>
    <row r="3604" spans="6:14" x14ac:dyDescent="0.2">
      <c r="F3604" s="3">
        <v>52685</v>
      </c>
      <c r="G3604">
        <v>1</v>
      </c>
      <c r="H3604" t="str">
        <f t="shared" si="60"/>
        <v>526851</v>
      </c>
      <c r="I3604" t="s">
        <v>2708</v>
      </c>
      <c r="J3604" t="s">
        <v>786</v>
      </c>
      <c r="K3604">
        <v>127</v>
      </c>
      <c r="L3604">
        <v>9878020</v>
      </c>
    </row>
    <row r="3605" spans="6:14" x14ac:dyDescent="0.2">
      <c r="F3605" s="3">
        <v>52685</v>
      </c>
      <c r="G3605">
        <v>2</v>
      </c>
      <c r="H3605" t="str">
        <f t="shared" si="60"/>
        <v>526852</v>
      </c>
      <c r="I3605" t="s">
        <v>2708</v>
      </c>
      <c r="J3605" t="s">
        <v>786</v>
      </c>
      <c r="K3605">
        <v>7</v>
      </c>
      <c r="L3605">
        <v>802240</v>
      </c>
    </row>
    <row r="3606" spans="6:14" x14ac:dyDescent="0.2">
      <c r="F3606" s="3">
        <v>52685</v>
      </c>
      <c r="G3606">
        <v>3</v>
      </c>
      <c r="H3606" t="str">
        <f t="shared" si="60"/>
        <v>526853</v>
      </c>
      <c r="I3606" t="s">
        <v>2708</v>
      </c>
      <c r="J3606" t="s">
        <v>786</v>
      </c>
      <c r="K3606">
        <v>84</v>
      </c>
      <c r="L3606">
        <v>4277880</v>
      </c>
    </row>
    <row r="3607" spans="6:14" x14ac:dyDescent="0.2">
      <c r="F3607" s="3">
        <v>52685</v>
      </c>
      <c r="G3607">
        <v>4</v>
      </c>
      <c r="H3607" t="str">
        <f t="shared" si="60"/>
        <v>526854</v>
      </c>
      <c r="I3607" t="s">
        <v>2708</v>
      </c>
      <c r="J3607" t="s">
        <v>786</v>
      </c>
      <c r="K3607">
        <v>62</v>
      </c>
      <c r="L3607">
        <v>5717280</v>
      </c>
      <c r="M3607">
        <v>3</v>
      </c>
      <c r="N3607">
        <v>252000</v>
      </c>
    </row>
    <row r="3608" spans="6:14" x14ac:dyDescent="0.2">
      <c r="F3608" s="3">
        <v>52685</v>
      </c>
      <c r="G3608">
        <v>5</v>
      </c>
      <c r="H3608" t="str">
        <f t="shared" si="60"/>
        <v>526855</v>
      </c>
      <c r="I3608" t="s">
        <v>2708</v>
      </c>
      <c r="J3608" t="s">
        <v>786</v>
      </c>
      <c r="K3608">
        <v>76</v>
      </c>
      <c r="L3608">
        <v>9922800</v>
      </c>
    </row>
    <row r="3609" spans="6:14" x14ac:dyDescent="0.2">
      <c r="F3609" s="3">
        <v>52687</v>
      </c>
      <c r="G3609">
        <v>0</v>
      </c>
      <c r="H3609" t="str">
        <f t="shared" si="60"/>
        <v>526870</v>
      </c>
      <c r="I3609" t="s">
        <v>2710</v>
      </c>
      <c r="J3609" t="s">
        <v>787</v>
      </c>
      <c r="K3609">
        <v>82</v>
      </c>
      <c r="L3609">
        <v>26473180</v>
      </c>
    </row>
    <row r="3610" spans="6:14" x14ac:dyDescent="0.2">
      <c r="F3610" s="3">
        <v>52687</v>
      </c>
      <c r="G3610">
        <v>1</v>
      </c>
      <c r="H3610" t="str">
        <f t="shared" si="60"/>
        <v>526871</v>
      </c>
      <c r="I3610" t="s">
        <v>2710</v>
      </c>
      <c r="J3610" t="s">
        <v>787</v>
      </c>
      <c r="K3610">
        <v>58</v>
      </c>
      <c r="L3610">
        <v>75022775</v>
      </c>
    </row>
    <row r="3611" spans="6:14" x14ac:dyDescent="0.2">
      <c r="F3611" s="3">
        <v>52687</v>
      </c>
      <c r="G3611">
        <v>2</v>
      </c>
      <c r="H3611" t="str">
        <f t="shared" si="60"/>
        <v>526872</v>
      </c>
      <c r="I3611" t="s">
        <v>2710</v>
      </c>
      <c r="J3611" t="s">
        <v>787</v>
      </c>
      <c r="K3611">
        <v>50</v>
      </c>
      <c r="L3611">
        <v>34999700</v>
      </c>
    </row>
    <row r="3612" spans="6:14" x14ac:dyDescent="0.2">
      <c r="F3612" s="3">
        <v>52687</v>
      </c>
      <c r="G3612">
        <v>3</v>
      </c>
      <c r="H3612" t="str">
        <f t="shared" si="60"/>
        <v>526873</v>
      </c>
      <c r="I3612" t="s">
        <v>2710</v>
      </c>
      <c r="J3612" t="s">
        <v>787</v>
      </c>
      <c r="K3612">
        <v>52</v>
      </c>
      <c r="L3612">
        <v>18532730</v>
      </c>
    </row>
    <row r="3613" spans="6:14" x14ac:dyDescent="0.2">
      <c r="F3613" s="3">
        <v>52687</v>
      </c>
      <c r="G3613">
        <v>4</v>
      </c>
      <c r="H3613" t="str">
        <f t="shared" si="60"/>
        <v>526874</v>
      </c>
      <c r="I3613" t="s">
        <v>2710</v>
      </c>
      <c r="J3613" t="s">
        <v>787</v>
      </c>
      <c r="K3613">
        <v>119</v>
      </c>
      <c r="L3613">
        <v>95359820</v>
      </c>
    </row>
    <row r="3614" spans="6:14" x14ac:dyDescent="0.2">
      <c r="F3614" s="3">
        <v>52687</v>
      </c>
      <c r="G3614">
        <v>5</v>
      </c>
      <c r="H3614" t="str">
        <f t="shared" si="60"/>
        <v>526875</v>
      </c>
      <c r="I3614" t="s">
        <v>2710</v>
      </c>
      <c r="J3614" t="s">
        <v>787</v>
      </c>
      <c r="K3614">
        <v>129</v>
      </c>
      <c r="L3614">
        <v>192731720</v>
      </c>
    </row>
    <row r="3615" spans="6:14" x14ac:dyDescent="0.2">
      <c r="F3615" s="3">
        <v>52693</v>
      </c>
      <c r="G3615">
        <v>0</v>
      </c>
      <c r="H3615" t="str">
        <f t="shared" si="60"/>
        <v>526930</v>
      </c>
      <c r="I3615" t="s">
        <v>2708</v>
      </c>
      <c r="J3615" t="s">
        <v>788</v>
      </c>
      <c r="K3615">
        <v>19</v>
      </c>
      <c r="L3615">
        <v>11629100</v>
      </c>
    </row>
    <row r="3616" spans="6:14" x14ac:dyDescent="0.2">
      <c r="F3616" s="3">
        <v>52693</v>
      </c>
      <c r="G3616">
        <v>1</v>
      </c>
      <c r="H3616" t="str">
        <f t="shared" si="60"/>
        <v>526931</v>
      </c>
      <c r="I3616" t="s">
        <v>2708</v>
      </c>
      <c r="J3616" t="s">
        <v>788</v>
      </c>
      <c r="K3616">
        <v>18</v>
      </c>
      <c r="L3616">
        <v>35507540</v>
      </c>
    </row>
    <row r="3617" spans="6:14" x14ac:dyDescent="0.2">
      <c r="F3617" s="3">
        <v>52693</v>
      </c>
      <c r="G3617">
        <v>2</v>
      </c>
      <c r="H3617" t="str">
        <f t="shared" si="60"/>
        <v>526932</v>
      </c>
      <c r="I3617" t="s">
        <v>2708</v>
      </c>
      <c r="J3617" t="s">
        <v>788</v>
      </c>
      <c r="K3617">
        <v>107</v>
      </c>
      <c r="L3617">
        <v>25722740</v>
      </c>
    </row>
    <row r="3618" spans="6:14" x14ac:dyDescent="0.2">
      <c r="F3618" s="3">
        <v>52693</v>
      </c>
      <c r="G3618">
        <v>3</v>
      </c>
      <c r="H3618" t="str">
        <f t="shared" si="60"/>
        <v>526933</v>
      </c>
      <c r="I3618" t="s">
        <v>2708</v>
      </c>
      <c r="J3618" t="s">
        <v>788</v>
      </c>
      <c r="K3618">
        <v>211</v>
      </c>
      <c r="L3618">
        <v>114034810</v>
      </c>
    </row>
    <row r="3619" spans="6:14" x14ac:dyDescent="0.2">
      <c r="F3619" s="3">
        <v>52693</v>
      </c>
      <c r="G3619">
        <v>4</v>
      </c>
      <c r="H3619" t="str">
        <f t="shared" si="60"/>
        <v>526934</v>
      </c>
      <c r="I3619" t="s">
        <v>2708</v>
      </c>
      <c r="J3619" t="s">
        <v>788</v>
      </c>
      <c r="K3619">
        <v>170</v>
      </c>
      <c r="L3619">
        <v>76565440</v>
      </c>
    </row>
    <row r="3620" spans="6:14" x14ac:dyDescent="0.2">
      <c r="F3620" s="3">
        <v>52693</v>
      </c>
      <c r="G3620">
        <v>5</v>
      </c>
      <c r="H3620" t="str">
        <f t="shared" si="60"/>
        <v>526935</v>
      </c>
      <c r="I3620" t="s">
        <v>2708</v>
      </c>
      <c r="J3620" t="s">
        <v>788</v>
      </c>
      <c r="K3620">
        <v>377</v>
      </c>
      <c r="L3620">
        <v>362994520</v>
      </c>
      <c r="M3620">
        <v>2</v>
      </c>
      <c r="N3620">
        <v>1382800</v>
      </c>
    </row>
    <row r="3621" spans="6:14" x14ac:dyDescent="0.2">
      <c r="F3621" s="3">
        <v>52694</v>
      </c>
      <c r="G3621">
        <v>0</v>
      </c>
      <c r="H3621" t="str">
        <f t="shared" si="60"/>
        <v>526940</v>
      </c>
      <c r="I3621" t="s">
        <v>2708</v>
      </c>
      <c r="J3621" t="s">
        <v>789</v>
      </c>
      <c r="K3621">
        <v>42</v>
      </c>
      <c r="L3621">
        <v>98486250</v>
      </c>
    </row>
    <row r="3622" spans="6:14" x14ac:dyDescent="0.2">
      <c r="F3622" s="3">
        <v>52694</v>
      </c>
      <c r="G3622">
        <v>1</v>
      </c>
      <c r="H3622" t="str">
        <f t="shared" si="60"/>
        <v>526941</v>
      </c>
      <c r="I3622" t="s">
        <v>2708</v>
      </c>
      <c r="J3622" t="s">
        <v>789</v>
      </c>
      <c r="K3622">
        <v>92</v>
      </c>
      <c r="L3622">
        <v>60919100</v>
      </c>
    </row>
    <row r="3623" spans="6:14" x14ac:dyDescent="0.2">
      <c r="F3623" s="3">
        <v>52694</v>
      </c>
      <c r="G3623">
        <v>2</v>
      </c>
      <c r="H3623" t="str">
        <f t="shared" si="60"/>
        <v>526942</v>
      </c>
      <c r="I3623" t="s">
        <v>2708</v>
      </c>
      <c r="J3623" t="s">
        <v>789</v>
      </c>
      <c r="K3623">
        <v>58</v>
      </c>
      <c r="L3623">
        <v>47033400</v>
      </c>
    </row>
    <row r="3624" spans="6:14" x14ac:dyDescent="0.2">
      <c r="F3624" s="3">
        <v>52694</v>
      </c>
      <c r="G3624">
        <v>3</v>
      </c>
      <c r="H3624" t="str">
        <f t="shared" si="60"/>
        <v>526943</v>
      </c>
      <c r="I3624" t="s">
        <v>2708</v>
      </c>
      <c r="J3624" t="s">
        <v>789</v>
      </c>
      <c r="K3624">
        <v>70</v>
      </c>
      <c r="L3624">
        <v>17822880</v>
      </c>
      <c r="M3624">
        <v>1</v>
      </c>
      <c r="N3624">
        <v>1643520</v>
      </c>
    </row>
    <row r="3625" spans="6:14" x14ac:dyDescent="0.2">
      <c r="F3625" s="3">
        <v>52694</v>
      </c>
      <c r="G3625">
        <v>4</v>
      </c>
      <c r="H3625" t="str">
        <f t="shared" si="60"/>
        <v>526944</v>
      </c>
      <c r="I3625" t="s">
        <v>2708</v>
      </c>
      <c r="J3625" t="s">
        <v>789</v>
      </c>
      <c r="K3625">
        <v>12</v>
      </c>
      <c r="L3625">
        <v>2010120</v>
      </c>
    </row>
    <row r="3626" spans="6:14" x14ac:dyDescent="0.2">
      <c r="F3626" s="3">
        <v>52694</v>
      </c>
      <c r="G3626">
        <v>5</v>
      </c>
      <c r="H3626" t="str">
        <f t="shared" si="60"/>
        <v>526945</v>
      </c>
      <c r="I3626" t="s">
        <v>2708</v>
      </c>
      <c r="J3626" t="s">
        <v>789</v>
      </c>
      <c r="K3626">
        <v>82</v>
      </c>
      <c r="L3626">
        <v>76475340</v>
      </c>
    </row>
    <row r="3627" spans="6:14" x14ac:dyDescent="0.2">
      <c r="F3627" s="3">
        <v>52696</v>
      </c>
      <c r="G3627">
        <v>1</v>
      </c>
      <c r="H3627" t="str">
        <f t="shared" si="60"/>
        <v>526961</v>
      </c>
      <c r="I3627" t="s">
        <v>2710</v>
      </c>
      <c r="J3627" t="s">
        <v>790</v>
      </c>
      <c r="K3627">
        <v>14</v>
      </c>
      <c r="L3627">
        <v>18119640</v>
      </c>
      <c r="M3627">
        <v>1</v>
      </c>
      <c r="N3627">
        <v>284400</v>
      </c>
    </row>
    <row r="3628" spans="6:14" x14ac:dyDescent="0.2">
      <c r="F3628" s="3">
        <v>52696</v>
      </c>
      <c r="G3628">
        <v>2</v>
      </c>
      <c r="H3628" t="str">
        <f t="shared" si="60"/>
        <v>526962</v>
      </c>
      <c r="I3628" t="s">
        <v>2710</v>
      </c>
      <c r="J3628" t="s">
        <v>790</v>
      </c>
      <c r="K3628">
        <v>115</v>
      </c>
      <c r="L3628">
        <v>162519635</v>
      </c>
    </row>
    <row r="3629" spans="6:14" x14ac:dyDescent="0.2">
      <c r="F3629" s="3">
        <v>52696</v>
      </c>
      <c r="G3629">
        <v>3</v>
      </c>
      <c r="H3629" t="str">
        <f t="shared" si="60"/>
        <v>526963</v>
      </c>
      <c r="I3629" t="s">
        <v>2710</v>
      </c>
      <c r="J3629" t="s">
        <v>790</v>
      </c>
      <c r="K3629">
        <v>65</v>
      </c>
      <c r="L3629">
        <v>6302350</v>
      </c>
    </row>
    <row r="3630" spans="6:14" x14ac:dyDescent="0.2">
      <c r="F3630" s="3">
        <v>52696</v>
      </c>
      <c r="G3630">
        <v>4</v>
      </c>
      <c r="H3630" t="str">
        <f t="shared" si="60"/>
        <v>526964</v>
      </c>
      <c r="I3630" t="s">
        <v>2710</v>
      </c>
      <c r="J3630" t="s">
        <v>790</v>
      </c>
      <c r="K3630">
        <v>28</v>
      </c>
      <c r="L3630">
        <v>4573190</v>
      </c>
    </row>
    <row r="3631" spans="6:14" x14ac:dyDescent="0.2">
      <c r="F3631" s="3">
        <v>52696</v>
      </c>
      <c r="G3631">
        <v>5</v>
      </c>
      <c r="H3631" t="str">
        <f t="shared" si="60"/>
        <v>526965</v>
      </c>
      <c r="I3631" t="s">
        <v>2710</v>
      </c>
      <c r="J3631" t="s">
        <v>790</v>
      </c>
      <c r="K3631">
        <v>137</v>
      </c>
      <c r="L3631">
        <v>45802540</v>
      </c>
      <c r="M3631">
        <v>1</v>
      </c>
      <c r="N3631">
        <v>1148560</v>
      </c>
    </row>
    <row r="3632" spans="6:14" x14ac:dyDescent="0.2">
      <c r="F3632" s="3">
        <v>52699</v>
      </c>
      <c r="G3632">
        <v>0</v>
      </c>
      <c r="H3632" t="str">
        <f t="shared" si="60"/>
        <v>526990</v>
      </c>
      <c r="I3632" t="s">
        <v>2710</v>
      </c>
      <c r="J3632" t="s">
        <v>791</v>
      </c>
      <c r="K3632">
        <v>34</v>
      </c>
      <c r="L3632">
        <v>1872105</v>
      </c>
    </row>
    <row r="3633" spans="6:14" x14ac:dyDescent="0.2">
      <c r="F3633" s="3">
        <v>52699</v>
      </c>
      <c r="G3633">
        <v>1</v>
      </c>
      <c r="H3633" t="str">
        <f t="shared" si="60"/>
        <v>526991</v>
      </c>
      <c r="I3633" t="s">
        <v>2710</v>
      </c>
      <c r="J3633" t="s">
        <v>791</v>
      </c>
      <c r="K3633">
        <v>13</v>
      </c>
      <c r="L3633">
        <v>841380</v>
      </c>
    </row>
    <row r="3634" spans="6:14" x14ac:dyDescent="0.2">
      <c r="F3634" s="3">
        <v>52699</v>
      </c>
      <c r="G3634">
        <v>2</v>
      </c>
      <c r="H3634" t="str">
        <f t="shared" si="60"/>
        <v>526992</v>
      </c>
      <c r="I3634" t="s">
        <v>2710</v>
      </c>
      <c r="J3634" t="s">
        <v>791</v>
      </c>
      <c r="K3634">
        <v>79</v>
      </c>
      <c r="L3634">
        <v>7901345</v>
      </c>
    </row>
    <row r="3635" spans="6:14" x14ac:dyDescent="0.2">
      <c r="F3635" s="3">
        <v>52699</v>
      </c>
      <c r="G3635">
        <v>3</v>
      </c>
      <c r="H3635" t="str">
        <f t="shared" si="60"/>
        <v>526993</v>
      </c>
      <c r="I3635" t="s">
        <v>2710</v>
      </c>
      <c r="J3635" t="s">
        <v>791</v>
      </c>
      <c r="K3635">
        <v>18</v>
      </c>
      <c r="L3635">
        <v>1692150</v>
      </c>
    </row>
    <row r="3636" spans="6:14" x14ac:dyDescent="0.2">
      <c r="F3636" s="3">
        <v>52699</v>
      </c>
      <c r="G3636">
        <v>4</v>
      </c>
      <c r="H3636" t="str">
        <f t="shared" si="60"/>
        <v>526994</v>
      </c>
      <c r="I3636" t="s">
        <v>2710</v>
      </c>
      <c r="J3636" t="s">
        <v>791</v>
      </c>
      <c r="K3636">
        <v>37</v>
      </c>
      <c r="L3636">
        <v>3799190</v>
      </c>
    </row>
    <row r="3637" spans="6:14" x14ac:dyDescent="0.2">
      <c r="F3637" s="3">
        <v>52699</v>
      </c>
      <c r="G3637">
        <v>5</v>
      </c>
      <c r="H3637" t="str">
        <f t="shared" si="60"/>
        <v>526995</v>
      </c>
      <c r="I3637" t="s">
        <v>2710</v>
      </c>
      <c r="J3637" t="s">
        <v>791</v>
      </c>
      <c r="K3637">
        <v>37</v>
      </c>
      <c r="L3637">
        <v>5061310</v>
      </c>
    </row>
    <row r="3638" spans="6:14" x14ac:dyDescent="0.2">
      <c r="F3638" s="3">
        <v>52720</v>
      </c>
      <c r="G3638">
        <v>0</v>
      </c>
      <c r="H3638" t="str">
        <f t="shared" si="60"/>
        <v>527200</v>
      </c>
      <c r="I3638" t="s">
        <v>2710</v>
      </c>
      <c r="J3638" t="s">
        <v>792</v>
      </c>
      <c r="K3638">
        <v>24</v>
      </c>
      <c r="L3638">
        <v>14127240</v>
      </c>
    </row>
    <row r="3639" spans="6:14" x14ac:dyDescent="0.2">
      <c r="F3639" s="3">
        <v>52720</v>
      </c>
      <c r="G3639">
        <v>1</v>
      </c>
      <c r="H3639" t="str">
        <f t="shared" si="60"/>
        <v>527201</v>
      </c>
      <c r="I3639" t="s">
        <v>2710</v>
      </c>
      <c r="J3639" t="s">
        <v>792</v>
      </c>
      <c r="K3639">
        <v>80</v>
      </c>
      <c r="L3639">
        <v>51126650</v>
      </c>
    </row>
    <row r="3640" spans="6:14" x14ac:dyDescent="0.2">
      <c r="F3640" s="3">
        <v>52720</v>
      </c>
      <c r="G3640">
        <v>2</v>
      </c>
      <c r="H3640" t="str">
        <f t="shared" si="60"/>
        <v>527202</v>
      </c>
      <c r="I3640" t="s">
        <v>2710</v>
      </c>
      <c r="J3640" t="s">
        <v>792</v>
      </c>
      <c r="K3640">
        <v>71</v>
      </c>
      <c r="L3640">
        <v>37533090</v>
      </c>
      <c r="M3640">
        <v>1</v>
      </c>
      <c r="N3640">
        <v>445280</v>
      </c>
    </row>
    <row r="3641" spans="6:14" x14ac:dyDescent="0.2">
      <c r="F3641" s="3">
        <v>52720</v>
      </c>
      <c r="G3641">
        <v>3</v>
      </c>
      <c r="H3641" t="str">
        <f t="shared" si="60"/>
        <v>527203</v>
      </c>
      <c r="I3641" t="s">
        <v>2710</v>
      </c>
      <c r="J3641" t="s">
        <v>792</v>
      </c>
      <c r="K3641">
        <v>142</v>
      </c>
      <c r="L3641">
        <v>128993660</v>
      </c>
    </row>
    <row r="3642" spans="6:14" x14ac:dyDescent="0.2">
      <c r="F3642" s="3">
        <v>52720</v>
      </c>
      <c r="G3642">
        <v>4</v>
      </c>
      <c r="H3642" t="str">
        <f t="shared" si="60"/>
        <v>527204</v>
      </c>
      <c r="I3642" t="s">
        <v>2710</v>
      </c>
      <c r="J3642" t="s">
        <v>792</v>
      </c>
      <c r="K3642">
        <v>52</v>
      </c>
      <c r="L3642">
        <v>134523940</v>
      </c>
    </row>
    <row r="3643" spans="6:14" x14ac:dyDescent="0.2">
      <c r="F3643" s="3">
        <v>52720</v>
      </c>
      <c r="G3643">
        <v>5</v>
      </c>
      <c r="H3643" t="str">
        <f t="shared" si="60"/>
        <v>527205</v>
      </c>
      <c r="I3643" t="s">
        <v>2710</v>
      </c>
      <c r="J3643" t="s">
        <v>792</v>
      </c>
      <c r="K3643">
        <v>39</v>
      </c>
      <c r="L3643">
        <v>15970490</v>
      </c>
    </row>
    <row r="3644" spans="6:14" x14ac:dyDescent="0.2">
      <c r="F3644" s="3">
        <v>52786</v>
      </c>
      <c r="G3644">
        <v>0</v>
      </c>
      <c r="H3644" t="str">
        <f t="shared" si="60"/>
        <v>527860</v>
      </c>
      <c r="I3644" t="s">
        <v>2710</v>
      </c>
      <c r="J3644" t="s">
        <v>793</v>
      </c>
      <c r="K3644">
        <v>120</v>
      </c>
      <c r="L3644">
        <v>10342240</v>
      </c>
    </row>
    <row r="3645" spans="6:14" x14ac:dyDescent="0.2">
      <c r="F3645" s="3">
        <v>52786</v>
      </c>
      <c r="G3645">
        <v>1</v>
      </c>
      <c r="H3645" t="str">
        <f t="shared" si="60"/>
        <v>527861</v>
      </c>
      <c r="I3645" t="s">
        <v>2710</v>
      </c>
      <c r="J3645" t="s">
        <v>793</v>
      </c>
      <c r="K3645">
        <v>171</v>
      </c>
      <c r="L3645">
        <v>32883440</v>
      </c>
      <c r="M3645">
        <v>2</v>
      </c>
      <c r="N3645">
        <v>1192080</v>
      </c>
    </row>
    <row r="3646" spans="6:14" x14ac:dyDescent="0.2">
      <c r="F3646" s="3">
        <v>52786</v>
      </c>
      <c r="G3646">
        <v>2</v>
      </c>
      <c r="H3646" t="str">
        <f t="shared" si="60"/>
        <v>527862</v>
      </c>
      <c r="I3646" t="s">
        <v>2710</v>
      </c>
      <c r="J3646" t="s">
        <v>793</v>
      </c>
      <c r="K3646">
        <v>159</v>
      </c>
      <c r="L3646">
        <v>25835625</v>
      </c>
      <c r="M3646">
        <v>2</v>
      </c>
      <c r="N3646">
        <v>827120</v>
      </c>
    </row>
    <row r="3647" spans="6:14" x14ac:dyDescent="0.2">
      <c r="F3647" s="3">
        <v>52786</v>
      </c>
      <c r="G3647">
        <v>3</v>
      </c>
      <c r="H3647" t="str">
        <f t="shared" si="60"/>
        <v>527863</v>
      </c>
      <c r="I3647" t="s">
        <v>2710</v>
      </c>
      <c r="J3647" t="s">
        <v>793</v>
      </c>
      <c r="K3647">
        <v>135</v>
      </c>
      <c r="L3647">
        <v>26448170</v>
      </c>
    </row>
    <row r="3648" spans="6:14" x14ac:dyDescent="0.2">
      <c r="F3648" s="3">
        <v>52786</v>
      </c>
      <c r="G3648">
        <v>4</v>
      </c>
      <c r="H3648" t="str">
        <f t="shared" si="60"/>
        <v>527864</v>
      </c>
      <c r="I3648" t="s">
        <v>2710</v>
      </c>
      <c r="J3648" t="s">
        <v>793</v>
      </c>
      <c r="K3648">
        <v>265</v>
      </c>
      <c r="L3648">
        <v>131291470</v>
      </c>
    </row>
    <row r="3649" spans="6:14" x14ac:dyDescent="0.2">
      <c r="F3649" s="3">
        <v>52786</v>
      </c>
      <c r="G3649">
        <v>5</v>
      </c>
      <c r="H3649" t="str">
        <f t="shared" si="60"/>
        <v>527865</v>
      </c>
      <c r="I3649" t="s">
        <v>2710</v>
      </c>
      <c r="J3649" t="s">
        <v>793</v>
      </c>
      <c r="K3649">
        <v>284</v>
      </c>
      <c r="L3649">
        <v>203045980</v>
      </c>
    </row>
    <row r="3650" spans="6:14" x14ac:dyDescent="0.2">
      <c r="F3650" s="3">
        <v>52788</v>
      </c>
      <c r="G3650">
        <v>0</v>
      </c>
      <c r="H3650" t="str">
        <f t="shared" si="60"/>
        <v>527880</v>
      </c>
      <c r="I3650" t="s">
        <v>2710</v>
      </c>
      <c r="J3650" t="s">
        <v>794</v>
      </c>
      <c r="K3650">
        <v>106</v>
      </c>
      <c r="L3650">
        <v>8855720</v>
      </c>
    </row>
    <row r="3651" spans="6:14" x14ac:dyDescent="0.2">
      <c r="F3651" s="3">
        <v>52788</v>
      </c>
      <c r="G3651">
        <v>1</v>
      </c>
      <c r="H3651" t="str">
        <f t="shared" ref="H3651:H3714" si="61">F3651&amp;G3651</f>
        <v>527881</v>
      </c>
      <c r="I3651" t="s">
        <v>2710</v>
      </c>
      <c r="J3651" t="s">
        <v>794</v>
      </c>
      <c r="K3651">
        <v>189</v>
      </c>
      <c r="L3651">
        <v>77028430</v>
      </c>
    </row>
    <row r="3652" spans="6:14" x14ac:dyDescent="0.2">
      <c r="F3652" s="3">
        <v>52788</v>
      </c>
      <c r="G3652">
        <v>2</v>
      </c>
      <c r="H3652" t="str">
        <f t="shared" si="61"/>
        <v>527882</v>
      </c>
      <c r="I3652" t="s">
        <v>2710</v>
      </c>
      <c r="J3652" t="s">
        <v>794</v>
      </c>
      <c r="K3652">
        <v>114</v>
      </c>
      <c r="L3652">
        <v>25269100</v>
      </c>
    </row>
    <row r="3653" spans="6:14" x14ac:dyDescent="0.2">
      <c r="F3653" s="3">
        <v>52788</v>
      </c>
      <c r="G3653">
        <v>3</v>
      </c>
      <c r="H3653" t="str">
        <f t="shared" si="61"/>
        <v>527883</v>
      </c>
      <c r="I3653" t="s">
        <v>2710</v>
      </c>
      <c r="J3653" t="s">
        <v>794</v>
      </c>
      <c r="K3653">
        <v>96</v>
      </c>
      <c r="L3653">
        <v>268963650</v>
      </c>
    </row>
    <row r="3654" spans="6:14" x14ac:dyDescent="0.2">
      <c r="F3654" s="3">
        <v>52788</v>
      </c>
      <c r="G3654">
        <v>4</v>
      </c>
      <c r="H3654" t="str">
        <f t="shared" si="61"/>
        <v>527884</v>
      </c>
      <c r="I3654" t="s">
        <v>2710</v>
      </c>
      <c r="J3654" t="s">
        <v>794</v>
      </c>
      <c r="K3654">
        <v>146</v>
      </c>
      <c r="L3654">
        <v>48975140</v>
      </c>
    </row>
    <row r="3655" spans="6:14" x14ac:dyDescent="0.2">
      <c r="F3655" s="3">
        <v>52788</v>
      </c>
      <c r="G3655">
        <v>5</v>
      </c>
      <c r="H3655" t="str">
        <f t="shared" si="61"/>
        <v>527885</v>
      </c>
      <c r="I3655" t="s">
        <v>2710</v>
      </c>
      <c r="J3655" t="s">
        <v>794</v>
      </c>
      <c r="K3655">
        <v>326</v>
      </c>
      <c r="L3655">
        <v>111892900</v>
      </c>
    </row>
    <row r="3656" spans="6:14" x14ac:dyDescent="0.2">
      <c r="F3656" s="3">
        <v>52835</v>
      </c>
      <c r="G3656">
        <v>0</v>
      </c>
      <c r="H3656" t="str">
        <f t="shared" si="61"/>
        <v>528350</v>
      </c>
      <c r="I3656" t="s">
        <v>2718</v>
      </c>
      <c r="J3656" t="s">
        <v>795</v>
      </c>
      <c r="K3656">
        <v>914</v>
      </c>
      <c r="L3656">
        <v>803243460</v>
      </c>
      <c r="M3656">
        <v>5</v>
      </c>
      <c r="N3656">
        <v>24109600</v>
      </c>
    </row>
    <row r="3657" spans="6:14" x14ac:dyDescent="0.2">
      <c r="F3657" s="3">
        <v>52835</v>
      </c>
      <c r="G3657">
        <v>1</v>
      </c>
      <c r="H3657" t="str">
        <f t="shared" si="61"/>
        <v>528351</v>
      </c>
      <c r="I3657" t="s">
        <v>2718</v>
      </c>
      <c r="J3657" t="s">
        <v>795</v>
      </c>
      <c r="K3657">
        <v>871</v>
      </c>
      <c r="L3657">
        <v>297866944</v>
      </c>
      <c r="M3657">
        <v>1</v>
      </c>
      <c r="N3657">
        <v>967760</v>
      </c>
    </row>
    <row r="3658" spans="6:14" x14ac:dyDescent="0.2">
      <c r="F3658" s="3">
        <v>52835</v>
      </c>
      <c r="G3658">
        <v>2</v>
      </c>
      <c r="H3658" t="str">
        <f t="shared" si="61"/>
        <v>528352</v>
      </c>
      <c r="I3658" t="s">
        <v>2718</v>
      </c>
      <c r="J3658" t="s">
        <v>795</v>
      </c>
      <c r="K3658">
        <v>5948</v>
      </c>
      <c r="L3658">
        <v>3262661185</v>
      </c>
      <c r="M3658">
        <v>39</v>
      </c>
      <c r="N3658">
        <v>160654960</v>
      </c>
    </row>
    <row r="3659" spans="6:14" x14ac:dyDescent="0.2">
      <c r="F3659" s="3">
        <v>52835</v>
      </c>
      <c r="G3659">
        <v>3</v>
      </c>
      <c r="H3659" t="str">
        <f t="shared" si="61"/>
        <v>528353</v>
      </c>
      <c r="I3659" t="s">
        <v>2718</v>
      </c>
      <c r="J3659" t="s">
        <v>795</v>
      </c>
      <c r="K3659">
        <v>4601</v>
      </c>
      <c r="L3659">
        <v>7377147375</v>
      </c>
      <c r="M3659">
        <v>7</v>
      </c>
      <c r="N3659">
        <v>29708000</v>
      </c>
    </row>
    <row r="3660" spans="6:14" x14ac:dyDescent="0.2">
      <c r="F3660" s="3">
        <v>52835</v>
      </c>
      <c r="G3660">
        <v>4</v>
      </c>
      <c r="H3660" t="str">
        <f t="shared" si="61"/>
        <v>528354</v>
      </c>
      <c r="I3660" t="s">
        <v>2718</v>
      </c>
      <c r="J3660" t="s">
        <v>795</v>
      </c>
      <c r="K3660">
        <v>2084</v>
      </c>
      <c r="L3660">
        <v>5552961552</v>
      </c>
      <c r="M3660">
        <v>10</v>
      </c>
      <c r="N3660">
        <v>51499280</v>
      </c>
    </row>
    <row r="3661" spans="6:14" x14ac:dyDescent="0.2">
      <c r="F3661" s="3">
        <v>52835</v>
      </c>
      <c r="G3661">
        <v>5</v>
      </c>
      <c r="H3661" t="str">
        <f t="shared" si="61"/>
        <v>528355</v>
      </c>
      <c r="I3661" t="s">
        <v>2718</v>
      </c>
      <c r="J3661" t="s">
        <v>795</v>
      </c>
      <c r="K3661">
        <v>6695</v>
      </c>
      <c r="L3661">
        <v>28120731840</v>
      </c>
      <c r="M3661">
        <v>77</v>
      </c>
      <c r="N3661">
        <v>859079840</v>
      </c>
    </row>
    <row r="3662" spans="6:14" x14ac:dyDescent="0.2">
      <c r="F3662" s="3">
        <v>52838</v>
      </c>
      <c r="G3662">
        <v>0</v>
      </c>
      <c r="H3662" t="str">
        <f t="shared" si="61"/>
        <v>528380</v>
      </c>
      <c r="I3662" t="s">
        <v>2708</v>
      </c>
      <c r="J3662" t="s">
        <v>796</v>
      </c>
      <c r="K3662">
        <v>146</v>
      </c>
      <c r="L3662">
        <v>57719950</v>
      </c>
    </row>
    <row r="3663" spans="6:14" x14ac:dyDescent="0.2">
      <c r="F3663" s="3">
        <v>52838</v>
      </c>
      <c r="G3663">
        <v>1</v>
      </c>
      <c r="H3663" t="str">
        <f t="shared" si="61"/>
        <v>528381</v>
      </c>
      <c r="I3663" t="s">
        <v>2708</v>
      </c>
      <c r="J3663" t="s">
        <v>796</v>
      </c>
      <c r="K3663">
        <v>868</v>
      </c>
      <c r="L3663">
        <v>227274480</v>
      </c>
      <c r="M3663">
        <v>1</v>
      </c>
      <c r="N3663">
        <v>25000000</v>
      </c>
    </row>
    <row r="3664" spans="6:14" x14ac:dyDescent="0.2">
      <c r="F3664" s="3">
        <v>52838</v>
      </c>
      <c r="G3664">
        <v>2</v>
      </c>
      <c r="H3664" t="str">
        <f t="shared" si="61"/>
        <v>528382</v>
      </c>
      <c r="I3664" t="s">
        <v>2708</v>
      </c>
      <c r="J3664" t="s">
        <v>796</v>
      </c>
      <c r="K3664">
        <v>472</v>
      </c>
      <c r="L3664">
        <v>153379000</v>
      </c>
    </row>
    <row r="3665" spans="6:14" x14ac:dyDescent="0.2">
      <c r="F3665" s="3">
        <v>52838</v>
      </c>
      <c r="G3665">
        <v>3</v>
      </c>
      <c r="H3665" t="str">
        <f t="shared" si="61"/>
        <v>528383</v>
      </c>
      <c r="I3665" t="s">
        <v>2708</v>
      </c>
      <c r="J3665" t="s">
        <v>796</v>
      </c>
      <c r="K3665">
        <v>570</v>
      </c>
      <c r="L3665">
        <v>332711400</v>
      </c>
    </row>
    <row r="3666" spans="6:14" x14ac:dyDescent="0.2">
      <c r="F3666" s="3">
        <v>52838</v>
      </c>
      <c r="G3666">
        <v>4</v>
      </c>
      <c r="H3666" t="str">
        <f t="shared" si="61"/>
        <v>528384</v>
      </c>
      <c r="I3666" t="s">
        <v>2708</v>
      </c>
      <c r="J3666" t="s">
        <v>796</v>
      </c>
      <c r="K3666">
        <v>803</v>
      </c>
      <c r="L3666">
        <v>630060130</v>
      </c>
      <c r="M3666">
        <v>2</v>
      </c>
      <c r="N3666">
        <v>2038800</v>
      </c>
    </row>
    <row r="3667" spans="6:14" x14ac:dyDescent="0.2">
      <c r="F3667" s="3">
        <v>52838</v>
      </c>
      <c r="G3667">
        <v>5</v>
      </c>
      <c r="H3667" t="str">
        <f t="shared" si="61"/>
        <v>528385</v>
      </c>
      <c r="I3667" t="s">
        <v>2708</v>
      </c>
      <c r="J3667" t="s">
        <v>796</v>
      </c>
      <c r="K3667">
        <v>1247</v>
      </c>
      <c r="L3667">
        <v>2757977380</v>
      </c>
      <c r="M3667">
        <v>11</v>
      </c>
      <c r="N3667">
        <v>85218800</v>
      </c>
    </row>
    <row r="3668" spans="6:14" x14ac:dyDescent="0.2">
      <c r="F3668" s="3">
        <v>52885</v>
      </c>
      <c r="G3668">
        <v>1</v>
      </c>
      <c r="H3668" t="str">
        <f t="shared" si="61"/>
        <v>528851</v>
      </c>
      <c r="I3668" t="s">
        <v>2710</v>
      </c>
      <c r="J3668" t="s">
        <v>797</v>
      </c>
      <c r="K3668">
        <v>136</v>
      </c>
      <c r="L3668">
        <v>14016415</v>
      </c>
    </row>
    <row r="3669" spans="6:14" x14ac:dyDescent="0.2">
      <c r="F3669" s="3">
        <v>52885</v>
      </c>
      <c r="G3669">
        <v>2</v>
      </c>
      <c r="H3669" t="str">
        <f t="shared" si="61"/>
        <v>528852</v>
      </c>
      <c r="I3669" t="s">
        <v>2710</v>
      </c>
      <c r="J3669" t="s">
        <v>797</v>
      </c>
      <c r="K3669">
        <v>196</v>
      </c>
      <c r="L3669">
        <v>29962620</v>
      </c>
    </row>
    <row r="3670" spans="6:14" x14ac:dyDescent="0.2">
      <c r="F3670" s="3">
        <v>52885</v>
      </c>
      <c r="G3670">
        <v>3</v>
      </c>
      <c r="H3670" t="str">
        <f t="shared" si="61"/>
        <v>528853</v>
      </c>
      <c r="I3670" t="s">
        <v>2710</v>
      </c>
      <c r="J3670" t="s">
        <v>797</v>
      </c>
      <c r="K3670">
        <v>114</v>
      </c>
      <c r="L3670">
        <v>23039930</v>
      </c>
      <c r="M3670">
        <v>3</v>
      </c>
      <c r="N3670">
        <v>1774800</v>
      </c>
    </row>
    <row r="3671" spans="6:14" x14ac:dyDescent="0.2">
      <c r="F3671" s="3">
        <v>52885</v>
      </c>
      <c r="G3671">
        <v>4</v>
      </c>
      <c r="H3671" t="str">
        <f t="shared" si="61"/>
        <v>528854</v>
      </c>
      <c r="I3671" t="s">
        <v>2710</v>
      </c>
      <c r="J3671" t="s">
        <v>797</v>
      </c>
      <c r="K3671">
        <v>108</v>
      </c>
      <c r="L3671">
        <v>19487200</v>
      </c>
    </row>
    <row r="3672" spans="6:14" x14ac:dyDescent="0.2">
      <c r="F3672" s="3">
        <v>52885</v>
      </c>
      <c r="G3672">
        <v>5</v>
      </c>
      <c r="H3672" t="str">
        <f t="shared" si="61"/>
        <v>528855</v>
      </c>
      <c r="I3672" t="s">
        <v>2710</v>
      </c>
      <c r="J3672" t="s">
        <v>797</v>
      </c>
      <c r="K3672">
        <v>2</v>
      </c>
      <c r="L3672">
        <v>1870400</v>
      </c>
    </row>
    <row r="3673" spans="6:14" x14ac:dyDescent="0.2">
      <c r="F3673" s="3">
        <v>54001</v>
      </c>
      <c r="G3673">
        <v>0</v>
      </c>
      <c r="H3673" t="str">
        <f t="shared" si="61"/>
        <v>540010</v>
      </c>
      <c r="I3673" t="s">
        <v>1141</v>
      </c>
      <c r="J3673" t="s">
        <v>798</v>
      </c>
      <c r="K3673">
        <v>1745</v>
      </c>
      <c r="L3673">
        <v>10463709154</v>
      </c>
      <c r="M3673">
        <v>1</v>
      </c>
      <c r="N3673">
        <v>5071900</v>
      </c>
    </row>
    <row r="3674" spans="6:14" x14ac:dyDescent="0.2">
      <c r="F3674" s="3">
        <v>54001</v>
      </c>
      <c r="G3674">
        <v>1</v>
      </c>
      <c r="H3674" t="str">
        <f t="shared" si="61"/>
        <v>540011</v>
      </c>
      <c r="I3674" t="s">
        <v>1141</v>
      </c>
      <c r="J3674" t="s">
        <v>798</v>
      </c>
      <c r="K3674">
        <v>25840</v>
      </c>
      <c r="L3674">
        <v>43340864381</v>
      </c>
      <c r="M3674">
        <v>59</v>
      </c>
      <c r="N3674">
        <v>410651740</v>
      </c>
    </row>
    <row r="3675" spans="6:14" x14ac:dyDescent="0.2">
      <c r="F3675" s="3">
        <v>54001</v>
      </c>
      <c r="G3675">
        <v>2</v>
      </c>
      <c r="H3675" t="str">
        <f t="shared" si="61"/>
        <v>540012</v>
      </c>
      <c r="I3675" t="s">
        <v>1141</v>
      </c>
      <c r="J3675" t="s">
        <v>798</v>
      </c>
      <c r="K3675">
        <v>48560</v>
      </c>
      <c r="L3675">
        <v>136123632763</v>
      </c>
      <c r="M3675">
        <v>225</v>
      </c>
      <c r="N3675">
        <v>2494946010</v>
      </c>
    </row>
    <row r="3676" spans="6:14" x14ac:dyDescent="0.2">
      <c r="F3676" s="3">
        <v>54001</v>
      </c>
      <c r="G3676">
        <v>3</v>
      </c>
      <c r="H3676" t="str">
        <f t="shared" si="61"/>
        <v>540013</v>
      </c>
      <c r="I3676" t="s">
        <v>1141</v>
      </c>
      <c r="J3676" t="s">
        <v>798</v>
      </c>
      <c r="K3676">
        <v>45103</v>
      </c>
      <c r="L3676">
        <v>206102195263</v>
      </c>
      <c r="M3676">
        <v>549</v>
      </c>
      <c r="N3676">
        <v>13430485100</v>
      </c>
    </row>
    <row r="3677" spans="6:14" x14ac:dyDescent="0.2">
      <c r="F3677" s="3">
        <v>54001</v>
      </c>
      <c r="G3677">
        <v>4</v>
      </c>
      <c r="H3677" t="str">
        <f t="shared" si="61"/>
        <v>540014</v>
      </c>
      <c r="I3677" t="s">
        <v>1141</v>
      </c>
      <c r="J3677" t="s">
        <v>798</v>
      </c>
      <c r="K3677">
        <v>36141</v>
      </c>
      <c r="L3677">
        <v>221495801364</v>
      </c>
      <c r="M3677">
        <v>1922</v>
      </c>
      <c r="N3677">
        <v>34199063100</v>
      </c>
    </row>
    <row r="3678" spans="6:14" x14ac:dyDescent="0.2">
      <c r="F3678" s="3">
        <v>54001</v>
      </c>
      <c r="G3678">
        <v>5</v>
      </c>
      <c r="H3678" t="str">
        <f t="shared" si="61"/>
        <v>540015</v>
      </c>
      <c r="I3678" t="s">
        <v>1141</v>
      </c>
      <c r="J3678" t="s">
        <v>798</v>
      </c>
      <c r="K3678">
        <v>35702</v>
      </c>
      <c r="L3678">
        <v>475661008130</v>
      </c>
      <c r="M3678">
        <v>19848</v>
      </c>
      <c r="N3678">
        <v>265936958500</v>
      </c>
    </row>
    <row r="3679" spans="6:14" x14ac:dyDescent="0.2">
      <c r="F3679" s="3">
        <v>54003</v>
      </c>
      <c r="G3679">
        <v>0</v>
      </c>
      <c r="H3679" t="str">
        <f t="shared" si="61"/>
        <v>540030</v>
      </c>
      <c r="I3679" t="s">
        <v>2710</v>
      </c>
      <c r="J3679" t="s">
        <v>799</v>
      </c>
      <c r="K3679">
        <v>230</v>
      </c>
      <c r="L3679">
        <v>110312760</v>
      </c>
      <c r="M3679">
        <v>5</v>
      </c>
      <c r="N3679">
        <v>6972400</v>
      </c>
    </row>
    <row r="3680" spans="6:14" x14ac:dyDescent="0.2">
      <c r="F3680" s="3">
        <v>54003</v>
      </c>
      <c r="G3680">
        <v>1</v>
      </c>
      <c r="H3680" t="str">
        <f t="shared" si="61"/>
        <v>540031</v>
      </c>
      <c r="I3680" t="s">
        <v>2710</v>
      </c>
      <c r="J3680" t="s">
        <v>799</v>
      </c>
      <c r="K3680">
        <v>301</v>
      </c>
      <c r="L3680">
        <v>89305805</v>
      </c>
      <c r="M3680">
        <v>1</v>
      </c>
      <c r="N3680">
        <v>236960</v>
      </c>
    </row>
    <row r="3681" spans="6:14" x14ac:dyDescent="0.2">
      <c r="F3681" s="3">
        <v>54003</v>
      </c>
      <c r="G3681">
        <v>2</v>
      </c>
      <c r="H3681" t="str">
        <f t="shared" si="61"/>
        <v>540032</v>
      </c>
      <c r="I3681" t="s">
        <v>2710</v>
      </c>
      <c r="J3681" t="s">
        <v>799</v>
      </c>
      <c r="K3681">
        <v>345</v>
      </c>
      <c r="L3681">
        <v>85663900</v>
      </c>
    </row>
    <row r="3682" spans="6:14" x14ac:dyDescent="0.2">
      <c r="F3682" s="3">
        <v>54003</v>
      </c>
      <c r="G3682">
        <v>3</v>
      </c>
      <c r="H3682" t="str">
        <f t="shared" si="61"/>
        <v>540033</v>
      </c>
      <c r="I3682" t="s">
        <v>2710</v>
      </c>
      <c r="J3682" t="s">
        <v>799</v>
      </c>
      <c r="K3682">
        <v>535</v>
      </c>
      <c r="L3682">
        <v>350144530</v>
      </c>
      <c r="M3682">
        <v>8</v>
      </c>
      <c r="N3682">
        <v>23622960</v>
      </c>
    </row>
    <row r="3683" spans="6:14" x14ac:dyDescent="0.2">
      <c r="F3683" s="3">
        <v>54003</v>
      </c>
      <c r="G3683">
        <v>4</v>
      </c>
      <c r="H3683" t="str">
        <f t="shared" si="61"/>
        <v>540034</v>
      </c>
      <c r="I3683" t="s">
        <v>2710</v>
      </c>
      <c r="J3683" t="s">
        <v>799</v>
      </c>
      <c r="K3683">
        <v>801</v>
      </c>
      <c r="L3683">
        <v>342919520</v>
      </c>
      <c r="M3683">
        <v>9</v>
      </c>
      <c r="N3683">
        <v>19135440</v>
      </c>
    </row>
    <row r="3684" spans="6:14" x14ac:dyDescent="0.2">
      <c r="F3684" s="3">
        <v>54003</v>
      </c>
      <c r="G3684">
        <v>5</v>
      </c>
      <c r="H3684" t="str">
        <f t="shared" si="61"/>
        <v>540035</v>
      </c>
      <c r="I3684" t="s">
        <v>2710</v>
      </c>
      <c r="J3684" t="s">
        <v>799</v>
      </c>
      <c r="K3684">
        <v>856</v>
      </c>
      <c r="L3684">
        <v>613277960</v>
      </c>
      <c r="M3684">
        <v>23</v>
      </c>
      <c r="N3684">
        <v>43951520</v>
      </c>
    </row>
    <row r="3685" spans="6:14" x14ac:dyDescent="0.2">
      <c r="F3685" s="3">
        <v>54051</v>
      </c>
      <c r="G3685">
        <v>0</v>
      </c>
      <c r="H3685" t="str">
        <f t="shared" si="61"/>
        <v>540510</v>
      </c>
      <c r="I3685" t="s">
        <v>2710</v>
      </c>
      <c r="J3685" t="s">
        <v>800</v>
      </c>
      <c r="K3685">
        <v>52</v>
      </c>
      <c r="L3685">
        <v>14993260</v>
      </c>
    </row>
    <row r="3686" spans="6:14" x14ac:dyDescent="0.2">
      <c r="F3686" s="3">
        <v>54051</v>
      </c>
      <c r="G3686">
        <v>1</v>
      </c>
      <c r="H3686" t="str">
        <f t="shared" si="61"/>
        <v>540511</v>
      </c>
      <c r="I3686" t="s">
        <v>2710</v>
      </c>
      <c r="J3686" t="s">
        <v>800</v>
      </c>
      <c r="K3686">
        <v>59</v>
      </c>
      <c r="L3686">
        <v>5994170</v>
      </c>
    </row>
    <row r="3687" spans="6:14" x14ac:dyDescent="0.2">
      <c r="F3687" s="3">
        <v>54051</v>
      </c>
      <c r="G3687">
        <v>2</v>
      </c>
      <c r="H3687" t="str">
        <f t="shared" si="61"/>
        <v>540512</v>
      </c>
      <c r="I3687" t="s">
        <v>2710</v>
      </c>
      <c r="J3687" t="s">
        <v>800</v>
      </c>
      <c r="K3687">
        <v>168</v>
      </c>
      <c r="L3687">
        <v>73163720</v>
      </c>
      <c r="M3687">
        <v>1</v>
      </c>
      <c r="N3687">
        <v>2778640</v>
      </c>
    </row>
    <row r="3688" spans="6:14" x14ac:dyDescent="0.2">
      <c r="F3688" s="3">
        <v>54051</v>
      </c>
      <c r="G3688">
        <v>3</v>
      </c>
      <c r="H3688" t="str">
        <f t="shared" si="61"/>
        <v>540513</v>
      </c>
      <c r="I3688" t="s">
        <v>2710</v>
      </c>
      <c r="J3688" t="s">
        <v>800</v>
      </c>
      <c r="K3688">
        <v>6</v>
      </c>
      <c r="L3688">
        <v>579780</v>
      </c>
    </row>
    <row r="3689" spans="6:14" x14ac:dyDescent="0.2">
      <c r="F3689" s="3">
        <v>54051</v>
      </c>
      <c r="G3689">
        <v>4</v>
      </c>
      <c r="H3689" t="str">
        <f t="shared" si="61"/>
        <v>540514</v>
      </c>
      <c r="I3689" t="s">
        <v>2710</v>
      </c>
      <c r="J3689" t="s">
        <v>800</v>
      </c>
      <c r="K3689">
        <v>146</v>
      </c>
      <c r="L3689">
        <v>49187150</v>
      </c>
    </row>
    <row r="3690" spans="6:14" x14ac:dyDescent="0.2">
      <c r="F3690" s="3">
        <v>54051</v>
      </c>
      <c r="G3690">
        <v>5</v>
      </c>
      <c r="H3690" t="str">
        <f t="shared" si="61"/>
        <v>540515</v>
      </c>
      <c r="I3690" t="s">
        <v>2710</v>
      </c>
      <c r="J3690" t="s">
        <v>800</v>
      </c>
      <c r="K3690">
        <v>170</v>
      </c>
      <c r="L3690">
        <v>105065790</v>
      </c>
      <c r="M3690">
        <v>6</v>
      </c>
      <c r="N3690">
        <v>24530910</v>
      </c>
    </row>
    <row r="3691" spans="6:14" x14ac:dyDescent="0.2">
      <c r="F3691" s="3">
        <v>54099</v>
      </c>
      <c r="G3691">
        <v>0</v>
      </c>
      <c r="H3691" t="str">
        <f t="shared" si="61"/>
        <v>540990</v>
      </c>
      <c r="I3691" t="s">
        <v>2715</v>
      </c>
      <c r="J3691" t="s">
        <v>801</v>
      </c>
      <c r="K3691">
        <v>1</v>
      </c>
      <c r="L3691">
        <v>365250</v>
      </c>
    </row>
    <row r="3692" spans="6:14" x14ac:dyDescent="0.2">
      <c r="F3692" s="3">
        <v>54099</v>
      </c>
      <c r="G3692">
        <v>1</v>
      </c>
      <c r="H3692" t="str">
        <f t="shared" si="61"/>
        <v>540991</v>
      </c>
      <c r="I3692" t="s">
        <v>2715</v>
      </c>
      <c r="J3692" t="s">
        <v>801</v>
      </c>
      <c r="K3692">
        <v>192</v>
      </c>
      <c r="L3692">
        <v>446317466</v>
      </c>
      <c r="M3692">
        <v>1</v>
      </c>
      <c r="N3692">
        <v>6515250</v>
      </c>
    </row>
    <row r="3693" spans="6:14" x14ac:dyDescent="0.2">
      <c r="F3693" s="3">
        <v>54099</v>
      </c>
      <c r="G3693">
        <v>2</v>
      </c>
      <c r="H3693" t="str">
        <f t="shared" si="61"/>
        <v>540992</v>
      </c>
      <c r="I3693" t="s">
        <v>2715</v>
      </c>
      <c r="J3693" t="s">
        <v>801</v>
      </c>
      <c r="K3693">
        <v>165</v>
      </c>
      <c r="L3693">
        <v>517985911.5</v>
      </c>
      <c r="M3693">
        <v>1</v>
      </c>
      <c r="N3693">
        <v>11984200</v>
      </c>
    </row>
    <row r="3694" spans="6:14" x14ac:dyDescent="0.2">
      <c r="F3694" s="3">
        <v>54099</v>
      </c>
      <c r="G3694">
        <v>3</v>
      </c>
      <c r="H3694" t="str">
        <f t="shared" si="61"/>
        <v>540993</v>
      </c>
      <c r="I3694" t="s">
        <v>2715</v>
      </c>
      <c r="J3694" t="s">
        <v>801</v>
      </c>
      <c r="K3694">
        <v>164</v>
      </c>
      <c r="L3694">
        <v>385045859</v>
      </c>
      <c r="M3694">
        <v>1</v>
      </c>
      <c r="N3694">
        <v>23397700</v>
      </c>
    </row>
    <row r="3695" spans="6:14" x14ac:dyDescent="0.2">
      <c r="F3695" s="3">
        <v>54099</v>
      </c>
      <c r="G3695">
        <v>4</v>
      </c>
      <c r="H3695" t="str">
        <f t="shared" si="61"/>
        <v>540994</v>
      </c>
      <c r="I3695" t="s">
        <v>2715</v>
      </c>
      <c r="J3695" t="s">
        <v>801</v>
      </c>
      <c r="K3695">
        <v>159</v>
      </c>
      <c r="L3695">
        <v>450753035</v>
      </c>
      <c r="M3695">
        <v>4</v>
      </c>
      <c r="N3695">
        <v>21098570</v>
      </c>
    </row>
    <row r="3696" spans="6:14" x14ac:dyDescent="0.2">
      <c r="F3696" s="3">
        <v>54099</v>
      </c>
      <c r="G3696">
        <v>5</v>
      </c>
      <c r="H3696" t="str">
        <f t="shared" si="61"/>
        <v>540995</v>
      </c>
      <c r="I3696" t="s">
        <v>2715</v>
      </c>
      <c r="J3696" t="s">
        <v>801</v>
      </c>
      <c r="K3696">
        <v>109</v>
      </c>
      <c r="L3696">
        <v>205090283</v>
      </c>
      <c r="M3696">
        <v>8</v>
      </c>
      <c r="N3696">
        <v>41878940</v>
      </c>
    </row>
    <row r="3697" spans="6:14" x14ac:dyDescent="0.2">
      <c r="F3697" s="3">
        <v>54109</v>
      </c>
      <c r="G3697">
        <v>1</v>
      </c>
      <c r="H3697" t="str">
        <f t="shared" si="61"/>
        <v>541091</v>
      </c>
      <c r="I3697" t="s">
        <v>2710</v>
      </c>
      <c r="J3697" t="s">
        <v>802</v>
      </c>
      <c r="K3697">
        <v>2</v>
      </c>
      <c r="L3697">
        <v>83670</v>
      </c>
    </row>
    <row r="3698" spans="6:14" x14ac:dyDescent="0.2">
      <c r="F3698" s="3">
        <v>54109</v>
      </c>
      <c r="G3698">
        <v>2</v>
      </c>
      <c r="H3698" t="str">
        <f t="shared" si="61"/>
        <v>541092</v>
      </c>
      <c r="I3698" t="s">
        <v>2710</v>
      </c>
      <c r="J3698" t="s">
        <v>802</v>
      </c>
      <c r="K3698">
        <v>12</v>
      </c>
      <c r="L3698">
        <v>1031295</v>
      </c>
    </row>
    <row r="3699" spans="6:14" x14ac:dyDescent="0.2">
      <c r="F3699" s="3">
        <v>54109</v>
      </c>
      <c r="G3699">
        <v>4</v>
      </c>
      <c r="H3699" t="str">
        <f t="shared" si="61"/>
        <v>541094</v>
      </c>
      <c r="I3699" t="s">
        <v>2710</v>
      </c>
      <c r="J3699" t="s">
        <v>802</v>
      </c>
      <c r="K3699">
        <v>11</v>
      </c>
      <c r="L3699">
        <v>1595170</v>
      </c>
      <c r="M3699">
        <v>1</v>
      </c>
      <c r="N3699">
        <v>1722640</v>
      </c>
    </row>
    <row r="3700" spans="6:14" x14ac:dyDescent="0.2">
      <c r="F3700" s="3">
        <v>54109</v>
      </c>
      <c r="G3700">
        <v>5</v>
      </c>
      <c r="H3700" t="str">
        <f t="shared" si="61"/>
        <v>541095</v>
      </c>
      <c r="I3700" t="s">
        <v>2710</v>
      </c>
      <c r="J3700" t="s">
        <v>802</v>
      </c>
      <c r="K3700">
        <v>14</v>
      </c>
      <c r="L3700">
        <v>1011510</v>
      </c>
    </row>
    <row r="3701" spans="6:14" x14ac:dyDescent="0.2">
      <c r="F3701" s="3">
        <v>54125</v>
      </c>
      <c r="G3701">
        <v>0</v>
      </c>
      <c r="H3701" t="str">
        <f t="shared" si="61"/>
        <v>541250</v>
      </c>
      <c r="I3701" t="s">
        <v>2710</v>
      </c>
      <c r="J3701" t="s">
        <v>803</v>
      </c>
      <c r="K3701">
        <v>15</v>
      </c>
      <c r="L3701">
        <v>4363590</v>
      </c>
    </row>
    <row r="3702" spans="6:14" x14ac:dyDescent="0.2">
      <c r="F3702" s="3">
        <v>54125</v>
      </c>
      <c r="G3702">
        <v>1</v>
      </c>
      <c r="H3702" t="str">
        <f t="shared" si="61"/>
        <v>541251</v>
      </c>
      <c r="I3702" t="s">
        <v>2710</v>
      </c>
      <c r="J3702" t="s">
        <v>803</v>
      </c>
      <c r="K3702">
        <v>22</v>
      </c>
      <c r="L3702">
        <v>2702930</v>
      </c>
    </row>
    <row r="3703" spans="6:14" x14ac:dyDescent="0.2">
      <c r="F3703" s="3">
        <v>54125</v>
      </c>
      <c r="G3703">
        <v>2</v>
      </c>
      <c r="H3703" t="str">
        <f t="shared" si="61"/>
        <v>541252</v>
      </c>
      <c r="I3703" t="s">
        <v>2710</v>
      </c>
      <c r="J3703" t="s">
        <v>803</v>
      </c>
      <c r="K3703">
        <v>31</v>
      </c>
      <c r="L3703">
        <v>1863690</v>
      </c>
    </row>
    <row r="3704" spans="6:14" x14ac:dyDescent="0.2">
      <c r="F3704" s="3">
        <v>54125</v>
      </c>
      <c r="G3704">
        <v>3</v>
      </c>
      <c r="H3704" t="str">
        <f t="shared" si="61"/>
        <v>541253</v>
      </c>
      <c r="I3704" t="s">
        <v>2710</v>
      </c>
      <c r="J3704" t="s">
        <v>803</v>
      </c>
      <c r="K3704">
        <v>21</v>
      </c>
      <c r="L3704">
        <v>5875500</v>
      </c>
    </row>
    <row r="3705" spans="6:14" x14ac:dyDescent="0.2">
      <c r="F3705" s="3">
        <v>54125</v>
      </c>
      <c r="G3705">
        <v>4</v>
      </c>
      <c r="H3705" t="str">
        <f t="shared" si="61"/>
        <v>541254</v>
      </c>
      <c r="I3705" t="s">
        <v>2710</v>
      </c>
      <c r="J3705" t="s">
        <v>803</v>
      </c>
      <c r="K3705">
        <v>38</v>
      </c>
      <c r="L3705">
        <v>10123180</v>
      </c>
    </row>
    <row r="3706" spans="6:14" x14ac:dyDescent="0.2">
      <c r="F3706" s="3">
        <v>54125</v>
      </c>
      <c r="G3706">
        <v>5</v>
      </c>
      <c r="H3706" t="str">
        <f t="shared" si="61"/>
        <v>541255</v>
      </c>
      <c r="I3706" t="s">
        <v>2710</v>
      </c>
      <c r="J3706" t="s">
        <v>803</v>
      </c>
      <c r="K3706">
        <v>85</v>
      </c>
      <c r="L3706">
        <v>26671550</v>
      </c>
    </row>
    <row r="3707" spans="6:14" x14ac:dyDescent="0.2">
      <c r="F3707" s="3">
        <v>54128</v>
      </c>
      <c r="G3707">
        <v>0</v>
      </c>
      <c r="H3707" t="str">
        <f t="shared" si="61"/>
        <v>541280</v>
      </c>
      <c r="I3707" t="s">
        <v>2710</v>
      </c>
      <c r="J3707" t="s">
        <v>804</v>
      </c>
      <c r="K3707">
        <v>26</v>
      </c>
      <c r="L3707">
        <v>5567915</v>
      </c>
    </row>
    <row r="3708" spans="6:14" x14ac:dyDescent="0.2">
      <c r="F3708" s="3">
        <v>54128</v>
      </c>
      <c r="G3708">
        <v>1</v>
      </c>
      <c r="H3708" t="str">
        <f t="shared" si="61"/>
        <v>541281</v>
      </c>
      <c r="I3708" t="s">
        <v>2710</v>
      </c>
      <c r="J3708" t="s">
        <v>804</v>
      </c>
      <c r="K3708">
        <v>47</v>
      </c>
      <c r="L3708">
        <v>7688810</v>
      </c>
      <c r="M3708">
        <v>2</v>
      </c>
      <c r="N3708">
        <v>2276560</v>
      </c>
    </row>
    <row r="3709" spans="6:14" x14ac:dyDescent="0.2">
      <c r="F3709" s="3">
        <v>54128</v>
      </c>
      <c r="G3709">
        <v>2</v>
      </c>
      <c r="H3709" t="str">
        <f t="shared" si="61"/>
        <v>541282</v>
      </c>
      <c r="I3709" t="s">
        <v>2710</v>
      </c>
      <c r="J3709" t="s">
        <v>804</v>
      </c>
      <c r="K3709">
        <v>66</v>
      </c>
      <c r="L3709">
        <v>10630640</v>
      </c>
    </row>
    <row r="3710" spans="6:14" x14ac:dyDescent="0.2">
      <c r="F3710" s="3">
        <v>54128</v>
      </c>
      <c r="G3710">
        <v>3</v>
      </c>
      <c r="H3710" t="str">
        <f t="shared" si="61"/>
        <v>541283</v>
      </c>
      <c r="I3710" t="s">
        <v>2710</v>
      </c>
      <c r="J3710" t="s">
        <v>804</v>
      </c>
      <c r="K3710">
        <v>26</v>
      </c>
      <c r="L3710">
        <v>9038730</v>
      </c>
      <c r="M3710">
        <v>1</v>
      </c>
      <c r="N3710">
        <v>4468160</v>
      </c>
    </row>
    <row r="3711" spans="6:14" x14ac:dyDescent="0.2">
      <c r="F3711" s="3">
        <v>54128</v>
      </c>
      <c r="G3711">
        <v>4</v>
      </c>
      <c r="H3711" t="str">
        <f t="shared" si="61"/>
        <v>541284</v>
      </c>
      <c r="I3711" t="s">
        <v>2710</v>
      </c>
      <c r="J3711" t="s">
        <v>804</v>
      </c>
      <c r="K3711">
        <v>87</v>
      </c>
      <c r="L3711">
        <v>20442520</v>
      </c>
      <c r="M3711">
        <v>1</v>
      </c>
      <c r="N3711">
        <v>1288560</v>
      </c>
    </row>
    <row r="3712" spans="6:14" x14ac:dyDescent="0.2">
      <c r="F3712" s="3">
        <v>54128</v>
      </c>
      <c r="G3712">
        <v>5</v>
      </c>
      <c r="H3712" t="str">
        <f t="shared" si="61"/>
        <v>541285</v>
      </c>
      <c r="I3712" t="s">
        <v>2710</v>
      </c>
      <c r="J3712" t="s">
        <v>804</v>
      </c>
      <c r="K3712">
        <v>53</v>
      </c>
      <c r="L3712">
        <v>11903880</v>
      </c>
    </row>
    <row r="3713" spans="6:14" x14ac:dyDescent="0.2">
      <c r="F3713" s="3">
        <v>54172</v>
      </c>
      <c r="G3713">
        <v>1</v>
      </c>
      <c r="H3713" t="str">
        <f t="shared" si="61"/>
        <v>541721</v>
      </c>
      <c r="I3713" t="s">
        <v>2712</v>
      </c>
      <c r="J3713" t="s">
        <v>805</v>
      </c>
      <c r="K3713">
        <v>275</v>
      </c>
      <c r="L3713">
        <v>3068925780</v>
      </c>
      <c r="M3713">
        <v>1</v>
      </c>
      <c r="N3713">
        <v>26523810</v>
      </c>
    </row>
    <row r="3714" spans="6:14" x14ac:dyDescent="0.2">
      <c r="F3714" s="3">
        <v>54172</v>
      </c>
      <c r="G3714">
        <v>2</v>
      </c>
      <c r="H3714" t="str">
        <f t="shared" si="61"/>
        <v>541722</v>
      </c>
      <c r="I3714" t="s">
        <v>2712</v>
      </c>
      <c r="J3714" t="s">
        <v>805</v>
      </c>
      <c r="K3714">
        <v>422</v>
      </c>
      <c r="L3714">
        <v>1266272220</v>
      </c>
    </row>
    <row r="3715" spans="6:14" x14ac:dyDescent="0.2">
      <c r="F3715" s="3">
        <v>54172</v>
      </c>
      <c r="G3715">
        <v>3</v>
      </c>
      <c r="H3715" t="str">
        <f t="shared" ref="H3715:H3778" si="62">F3715&amp;G3715</f>
        <v>541723</v>
      </c>
      <c r="I3715" t="s">
        <v>2712</v>
      </c>
      <c r="J3715" t="s">
        <v>805</v>
      </c>
      <c r="K3715">
        <v>563</v>
      </c>
      <c r="L3715">
        <v>1096545160</v>
      </c>
      <c r="M3715">
        <v>3</v>
      </c>
      <c r="N3715">
        <v>28166400</v>
      </c>
    </row>
    <row r="3716" spans="6:14" x14ac:dyDescent="0.2">
      <c r="F3716" s="3">
        <v>54172</v>
      </c>
      <c r="G3716">
        <v>4</v>
      </c>
      <c r="H3716" t="str">
        <f t="shared" si="62"/>
        <v>541724</v>
      </c>
      <c r="I3716" t="s">
        <v>2712</v>
      </c>
      <c r="J3716" t="s">
        <v>805</v>
      </c>
      <c r="K3716">
        <v>875</v>
      </c>
      <c r="L3716">
        <v>2795035610</v>
      </c>
      <c r="M3716">
        <v>6</v>
      </c>
      <c r="N3716">
        <v>124273890</v>
      </c>
    </row>
    <row r="3717" spans="6:14" x14ac:dyDescent="0.2">
      <c r="F3717" s="3">
        <v>54172</v>
      </c>
      <c r="G3717">
        <v>5</v>
      </c>
      <c r="H3717" t="str">
        <f t="shared" si="62"/>
        <v>541725</v>
      </c>
      <c r="I3717" t="s">
        <v>2712</v>
      </c>
      <c r="J3717" t="s">
        <v>805</v>
      </c>
      <c r="K3717">
        <v>1054</v>
      </c>
      <c r="L3717">
        <v>3060503330</v>
      </c>
      <c r="M3717">
        <v>77</v>
      </c>
      <c r="N3717">
        <v>730648890</v>
      </c>
    </row>
    <row r="3718" spans="6:14" x14ac:dyDescent="0.2">
      <c r="F3718" s="3">
        <v>54174</v>
      </c>
      <c r="G3718">
        <v>0</v>
      </c>
      <c r="H3718" t="str">
        <f t="shared" si="62"/>
        <v>541740</v>
      </c>
      <c r="I3718" t="s">
        <v>2710</v>
      </c>
      <c r="J3718" t="s">
        <v>806</v>
      </c>
      <c r="K3718">
        <v>67</v>
      </c>
      <c r="L3718">
        <v>23775080</v>
      </c>
      <c r="M3718">
        <v>1</v>
      </c>
      <c r="N3718">
        <v>10236690</v>
      </c>
    </row>
    <row r="3719" spans="6:14" x14ac:dyDescent="0.2">
      <c r="F3719" s="3">
        <v>54174</v>
      </c>
      <c r="G3719">
        <v>1</v>
      </c>
      <c r="H3719" t="str">
        <f t="shared" si="62"/>
        <v>541741</v>
      </c>
      <c r="I3719" t="s">
        <v>2710</v>
      </c>
      <c r="J3719" t="s">
        <v>806</v>
      </c>
      <c r="K3719">
        <v>196</v>
      </c>
      <c r="L3719">
        <v>56814195</v>
      </c>
    </row>
    <row r="3720" spans="6:14" x14ac:dyDescent="0.2">
      <c r="F3720" s="3">
        <v>54174</v>
      </c>
      <c r="G3720">
        <v>2</v>
      </c>
      <c r="H3720" t="str">
        <f t="shared" si="62"/>
        <v>541742</v>
      </c>
      <c r="I3720" t="s">
        <v>2710</v>
      </c>
      <c r="J3720" t="s">
        <v>806</v>
      </c>
      <c r="K3720">
        <v>176</v>
      </c>
      <c r="L3720">
        <v>94790915</v>
      </c>
      <c r="M3720">
        <v>2</v>
      </c>
      <c r="N3720">
        <v>3188240</v>
      </c>
    </row>
    <row r="3721" spans="6:14" x14ac:dyDescent="0.2">
      <c r="F3721" s="3">
        <v>54174</v>
      </c>
      <c r="G3721">
        <v>3</v>
      </c>
      <c r="H3721" t="str">
        <f t="shared" si="62"/>
        <v>541743</v>
      </c>
      <c r="I3721" t="s">
        <v>2710</v>
      </c>
      <c r="J3721" t="s">
        <v>806</v>
      </c>
      <c r="K3721">
        <v>270</v>
      </c>
      <c r="L3721">
        <v>133716160</v>
      </c>
      <c r="M3721">
        <v>2</v>
      </c>
      <c r="N3721">
        <v>2952480</v>
      </c>
    </row>
    <row r="3722" spans="6:14" x14ac:dyDescent="0.2">
      <c r="F3722" s="3">
        <v>54174</v>
      </c>
      <c r="G3722">
        <v>4</v>
      </c>
      <c r="H3722" t="str">
        <f t="shared" si="62"/>
        <v>541744</v>
      </c>
      <c r="I3722" t="s">
        <v>2710</v>
      </c>
      <c r="J3722" t="s">
        <v>806</v>
      </c>
      <c r="K3722">
        <v>179</v>
      </c>
      <c r="L3722">
        <v>143672050</v>
      </c>
      <c r="M3722">
        <v>5</v>
      </c>
      <c r="N3722">
        <v>5348800</v>
      </c>
    </row>
    <row r="3723" spans="6:14" x14ac:dyDescent="0.2">
      <c r="F3723" s="3">
        <v>54174</v>
      </c>
      <c r="G3723">
        <v>5</v>
      </c>
      <c r="H3723" t="str">
        <f t="shared" si="62"/>
        <v>541745</v>
      </c>
      <c r="I3723" t="s">
        <v>2710</v>
      </c>
      <c r="J3723" t="s">
        <v>806</v>
      </c>
      <c r="K3723">
        <v>85</v>
      </c>
      <c r="L3723">
        <v>122033030</v>
      </c>
      <c r="M3723">
        <v>7</v>
      </c>
      <c r="N3723">
        <v>23677460</v>
      </c>
    </row>
    <row r="3724" spans="6:14" x14ac:dyDescent="0.2">
      <c r="F3724" s="3">
        <v>54206</v>
      </c>
      <c r="G3724">
        <v>0</v>
      </c>
      <c r="H3724" t="str">
        <f t="shared" si="62"/>
        <v>542060</v>
      </c>
      <c r="I3724" t="s">
        <v>2710</v>
      </c>
      <c r="J3724" t="s">
        <v>807</v>
      </c>
      <c r="K3724">
        <v>232</v>
      </c>
      <c r="L3724">
        <v>46417805</v>
      </c>
      <c r="M3724">
        <v>4</v>
      </c>
      <c r="N3724">
        <v>3126960</v>
      </c>
    </row>
    <row r="3725" spans="6:14" x14ac:dyDescent="0.2">
      <c r="F3725" s="3">
        <v>54206</v>
      </c>
      <c r="G3725">
        <v>1</v>
      </c>
      <c r="H3725" t="str">
        <f t="shared" si="62"/>
        <v>542061</v>
      </c>
      <c r="I3725" t="s">
        <v>2710</v>
      </c>
      <c r="J3725" t="s">
        <v>807</v>
      </c>
      <c r="K3725">
        <v>286</v>
      </c>
      <c r="L3725">
        <v>42832045</v>
      </c>
      <c r="M3725">
        <v>1</v>
      </c>
      <c r="N3725">
        <v>642240</v>
      </c>
    </row>
    <row r="3726" spans="6:14" x14ac:dyDescent="0.2">
      <c r="F3726" s="3">
        <v>54206</v>
      </c>
      <c r="G3726">
        <v>2</v>
      </c>
      <c r="H3726" t="str">
        <f t="shared" si="62"/>
        <v>542062</v>
      </c>
      <c r="I3726" t="s">
        <v>2710</v>
      </c>
      <c r="J3726" t="s">
        <v>807</v>
      </c>
      <c r="K3726">
        <v>231</v>
      </c>
      <c r="L3726">
        <v>40478565</v>
      </c>
    </row>
    <row r="3727" spans="6:14" x14ac:dyDescent="0.2">
      <c r="F3727" s="3">
        <v>54206</v>
      </c>
      <c r="G3727">
        <v>3</v>
      </c>
      <c r="H3727" t="str">
        <f t="shared" si="62"/>
        <v>542063</v>
      </c>
      <c r="I3727" t="s">
        <v>2710</v>
      </c>
      <c r="J3727" t="s">
        <v>807</v>
      </c>
      <c r="K3727">
        <v>466</v>
      </c>
      <c r="L3727">
        <v>106833450</v>
      </c>
      <c r="M3727">
        <v>3</v>
      </c>
      <c r="N3727">
        <v>1855440</v>
      </c>
    </row>
    <row r="3728" spans="6:14" x14ac:dyDescent="0.2">
      <c r="F3728" s="3">
        <v>54206</v>
      </c>
      <c r="G3728">
        <v>4</v>
      </c>
      <c r="H3728" t="str">
        <f t="shared" si="62"/>
        <v>542064</v>
      </c>
      <c r="I3728" t="s">
        <v>2710</v>
      </c>
      <c r="J3728" t="s">
        <v>807</v>
      </c>
      <c r="K3728">
        <v>383</v>
      </c>
      <c r="L3728">
        <v>160085180</v>
      </c>
      <c r="M3728">
        <v>4</v>
      </c>
      <c r="N3728">
        <v>4107920</v>
      </c>
    </row>
    <row r="3729" spans="6:14" x14ac:dyDescent="0.2">
      <c r="F3729" s="3">
        <v>54206</v>
      </c>
      <c r="G3729">
        <v>5</v>
      </c>
      <c r="H3729" t="str">
        <f t="shared" si="62"/>
        <v>542065</v>
      </c>
      <c r="I3729" t="s">
        <v>2710</v>
      </c>
      <c r="J3729" t="s">
        <v>807</v>
      </c>
      <c r="K3729">
        <v>402</v>
      </c>
      <c r="L3729">
        <v>288116570</v>
      </c>
      <c r="M3729">
        <v>21</v>
      </c>
      <c r="N3729">
        <v>29537630</v>
      </c>
    </row>
    <row r="3730" spans="6:14" x14ac:dyDescent="0.2">
      <c r="F3730" s="3">
        <v>54223</v>
      </c>
      <c r="G3730">
        <v>1</v>
      </c>
      <c r="H3730" t="str">
        <f t="shared" si="62"/>
        <v>542231</v>
      </c>
      <c r="I3730" t="s">
        <v>2710</v>
      </c>
      <c r="J3730" t="s">
        <v>808</v>
      </c>
      <c r="K3730">
        <v>74</v>
      </c>
      <c r="L3730">
        <v>6799695</v>
      </c>
      <c r="M3730">
        <v>1</v>
      </c>
      <c r="N3730">
        <v>622000</v>
      </c>
    </row>
    <row r="3731" spans="6:14" x14ac:dyDescent="0.2">
      <c r="F3731" s="3">
        <v>54223</v>
      </c>
      <c r="G3731">
        <v>2</v>
      </c>
      <c r="H3731" t="str">
        <f t="shared" si="62"/>
        <v>542232</v>
      </c>
      <c r="I3731" t="s">
        <v>2710</v>
      </c>
      <c r="J3731" t="s">
        <v>808</v>
      </c>
      <c r="K3731">
        <v>51</v>
      </c>
      <c r="L3731">
        <v>5974845</v>
      </c>
      <c r="M3731">
        <v>5</v>
      </c>
      <c r="N3731">
        <v>3688560</v>
      </c>
    </row>
    <row r="3732" spans="6:14" x14ac:dyDescent="0.2">
      <c r="F3732" s="3">
        <v>54223</v>
      </c>
      <c r="G3732">
        <v>3</v>
      </c>
      <c r="H3732" t="str">
        <f t="shared" si="62"/>
        <v>542233</v>
      </c>
      <c r="I3732" t="s">
        <v>2710</v>
      </c>
      <c r="J3732" t="s">
        <v>808</v>
      </c>
      <c r="K3732">
        <v>54</v>
      </c>
      <c r="L3732">
        <v>30289130</v>
      </c>
    </row>
    <row r="3733" spans="6:14" x14ac:dyDescent="0.2">
      <c r="F3733" s="3">
        <v>54223</v>
      </c>
      <c r="G3733">
        <v>4</v>
      </c>
      <c r="H3733" t="str">
        <f t="shared" si="62"/>
        <v>542234</v>
      </c>
      <c r="I3733" t="s">
        <v>2710</v>
      </c>
      <c r="J3733" t="s">
        <v>808</v>
      </c>
      <c r="K3733">
        <v>40</v>
      </c>
      <c r="L3733">
        <v>11176380</v>
      </c>
    </row>
    <row r="3734" spans="6:14" x14ac:dyDescent="0.2">
      <c r="F3734" s="3">
        <v>54223</v>
      </c>
      <c r="G3734">
        <v>5</v>
      </c>
      <c r="H3734" t="str">
        <f t="shared" si="62"/>
        <v>542235</v>
      </c>
      <c r="I3734" t="s">
        <v>2710</v>
      </c>
      <c r="J3734" t="s">
        <v>808</v>
      </c>
      <c r="K3734">
        <v>101</v>
      </c>
      <c r="L3734">
        <v>37185905</v>
      </c>
      <c r="M3734">
        <v>8</v>
      </c>
      <c r="N3734">
        <v>10780160</v>
      </c>
    </row>
    <row r="3735" spans="6:14" x14ac:dyDescent="0.2">
      <c r="F3735" s="3">
        <v>54239</v>
      </c>
      <c r="G3735">
        <v>1</v>
      </c>
      <c r="H3735" t="str">
        <f t="shared" si="62"/>
        <v>542391</v>
      </c>
      <c r="I3735" t="s">
        <v>2710</v>
      </c>
      <c r="J3735" t="s">
        <v>809</v>
      </c>
      <c r="K3735">
        <v>60</v>
      </c>
      <c r="L3735">
        <v>33107740</v>
      </c>
    </row>
    <row r="3736" spans="6:14" x14ac:dyDescent="0.2">
      <c r="F3736" s="3">
        <v>54239</v>
      </c>
      <c r="G3736">
        <v>2</v>
      </c>
      <c r="H3736" t="str">
        <f t="shared" si="62"/>
        <v>542392</v>
      </c>
      <c r="I3736" t="s">
        <v>2710</v>
      </c>
      <c r="J3736" t="s">
        <v>809</v>
      </c>
      <c r="K3736">
        <v>106</v>
      </c>
      <c r="L3736">
        <v>37999790</v>
      </c>
    </row>
    <row r="3737" spans="6:14" x14ac:dyDescent="0.2">
      <c r="F3737" s="3">
        <v>54239</v>
      </c>
      <c r="G3737">
        <v>3</v>
      </c>
      <c r="H3737" t="str">
        <f t="shared" si="62"/>
        <v>542393</v>
      </c>
      <c r="I3737" t="s">
        <v>2710</v>
      </c>
      <c r="J3737" t="s">
        <v>809</v>
      </c>
      <c r="K3737">
        <v>82</v>
      </c>
      <c r="L3737">
        <v>43938620</v>
      </c>
    </row>
    <row r="3738" spans="6:14" x14ac:dyDescent="0.2">
      <c r="F3738" s="3">
        <v>54239</v>
      </c>
      <c r="G3738">
        <v>4</v>
      </c>
      <c r="H3738" t="str">
        <f t="shared" si="62"/>
        <v>542394</v>
      </c>
      <c r="I3738" t="s">
        <v>2710</v>
      </c>
      <c r="J3738" t="s">
        <v>809</v>
      </c>
      <c r="K3738">
        <v>82</v>
      </c>
      <c r="L3738">
        <v>77358910</v>
      </c>
    </row>
    <row r="3739" spans="6:14" x14ac:dyDescent="0.2">
      <c r="F3739" s="3">
        <v>54239</v>
      </c>
      <c r="G3739">
        <v>5</v>
      </c>
      <c r="H3739" t="str">
        <f t="shared" si="62"/>
        <v>542395</v>
      </c>
      <c r="I3739" t="s">
        <v>2710</v>
      </c>
      <c r="J3739" t="s">
        <v>809</v>
      </c>
      <c r="K3739">
        <v>242</v>
      </c>
      <c r="L3739">
        <v>201663720</v>
      </c>
      <c r="M3739">
        <v>3</v>
      </c>
      <c r="N3739">
        <v>29144440</v>
      </c>
    </row>
    <row r="3740" spans="6:14" x14ac:dyDescent="0.2">
      <c r="F3740" s="3">
        <v>54245</v>
      </c>
      <c r="G3740">
        <v>0</v>
      </c>
      <c r="H3740" t="str">
        <f t="shared" si="62"/>
        <v>542450</v>
      </c>
      <c r="I3740" t="s">
        <v>2710</v>
      </c>
      <c r="J3740" t="s">
        <v>810</v>
      </c>
      <c r="K3740">
        <v>82</v>
      </c>
      <c r="L3740">
        <v>23346720</v>
      </c>
    </row>
    <row r="3741" spans="6:14" x14ac:dyDescent="0.2">
      <c r="F3741" s="3">
        <v>54245</v>
      </c>
      <c r="G3741">
        <v>1</v>
      </c>
      <c r="H3741" t="str">
        <f t="shared" si="62"/>
        <v>542451</v>
      </c>
      <c r="I3741" t="s">
        <v>2710</v>
      </c>
      <c r="J3741" t="s">
        <v>810</v>
      </c>
      <c r="K3741">
        <v>161</v>
      </c>
      <c r="L3741">
        <v>10802920</v>
      </c>
    </row>
    <row r="3742" spans="6:14" x14ac:dyDescent="0.2">
      <c r="F3742" s="3">
        <v>54245</v>
      </c>
      <c r="G3742">
        <v>2</v>
      </c>
      <c r="H3742" t="str">
        <f t="shared" si="62"/>
        <v>542452</v>
      </c>
      <c r="I3742" t="s">
        <v>2710</v>
      </c>
      <c r="J3742" t="s">
        <v>810</v>
      </c>
      <c r="K3742">
        <v>110</v>
      </c>
      <c r="L3742">
        <v>36861310</v>
      </c>
      <c r="M3742">
        <v>1</v>
      </c>
      <c r="N3742">
        <v>147120</v>
      </c>
    </row>
    <row r="3743" spans="6:14" x14ac:dyDescent="0.2">
      <c r="F3743" s="3">
        <v>54245</v>
      </c>
      <c r="G3743">
        <v>3</v>
      </c>
      <c r="H3743" t="str">
        <f t="shared" si="62"/>
        <v>542453</v>
      </c>
      <c r="I3743" t="s">
        <v>2710</v>
      </c>
      <c r="J3743" t="s">
        <v>810</v>
      </c>
      <c r="K3743">
        <v>175</v>
      </c>
      <c r="L3743">
        <v>21665871</v>
      </c>
    </row>
    <row r="3744" spans="6:14" x14ac:dyDescent="0.2">
      <c r="F3744" s="3">
        <v>54245</v>
      </c>
      <c r="G3744">
        <v>4</v>
      </c>
      <c r="H3744" t="str">
        <f t="shared" si="62"/>
        <v>542454</v>
      </c>
      <c r="I3744" t="s">
        <v>2710</v>
      </c>
      <c r="J3744" t="s">
        <v>810</v>
      </c>
      <c r="K3744">
        <v>200</v>
      </c>
      <c r="L3744">
        <v>60770430</v>
      </c>
      <c r="M3744">
        <v>4</v>
      </c>
      <c r="N3744">
        <v>3191840</v>
      </c>
    </row>
    <row r="3745" spans="6:14" x14ac:dyDescent="0.2">
      <c r="F3745" s="3">
        <v>54245</v>
      </c>
      <c r="G3745">
        <v>5</v>
      </c>
      <c r="H3745" t="str">
        <f t="shared" si="62"/>
        <v>542455</v>
      </c>
      <c r="I3745" t="s">
        <v>2710</v>
      </c>
      <c r="J3745" t="s">
        <v>810</v>
      </c>
      <c r="K3745">
        <v>130</v>
      </c>
      <c r="L3745">
        <v>83812850</v>
      </c>
      <c r="M3745">
        <v>7</v>
      </c>
      <c r="N3745">
        <v>11550800</v>
      </c>
    </row>
    <row r="3746" spans="6:14" x14ac:dyDescent="0.2">
      <c r="F3746" s="3">
        <v>54250</v>
      </c>
      <c r="G3746">
        <v>0</v>
      </c>
      <c r="H3746" t="str">
        <f t="shared" si="62"/>
        <v>542500</v>
      </c>
      <c r="I3746" t="s">
        <v>2710</v>
      </c>
      <c r="J3746" t="s">
        <v>811</v>
      </c>
      <c r="K3746">
        <v>27</v>
      </c>
      <c r="L3746">
        <v>21732190</v>
      </c>
    </row>
    <row r="3747" spans="6:14" x14ac:dyDescent="0.2">
      <c r="F3747" s="3">
        <v>54250</v>
      </c>
      <c r="G3747">
        <v>1</v>
      </c>
      <c r="H3747" t="str">
        <f t="shared" si="62"/>
        <v>542501</v>
      </c>
      <c r="I3747" t="s">
        <v>2710</v>
      </c>
      <c r="J3747" t="s">
        <v>811</v>
      </c>
      <c r="K3747">
        <v>170</v>
      </c>
      <c r="L3747">
        <v>40459760</v>
      </c>
    </row>
    <row r="3748" spans="6:14" x14ac:dyDescent="0.2">
      <c r="F3748" s="3">
        <v>54250</v>
      </c>
      <c r="G3748">
        <v>2</v>
      </c>
      <c r="H3748" t="str">
        <f t="shared" si="62"/>
        <v>542502</v>
      </c>
      <c r="I3748" t="s">
        <v>2710</v>
      </c>
      <c r="J3748" t="s">
        <v>811</v>
      </c>
      <c r="K3748">
        <v>159</v>
      </c>
      <c r="L3748">
        <v>105575290</v>
      </c>
    </row>
    <row r="3749" spans="6:14" x14ac:dyDescent="0.2">
      <c r="F3749" s="3">
        <v>54250</v>
      </c>
      <c r="G3749">
        <v>3</v>
      </c>
      <c r="H3749" t="str">
        <f t="shared" si="62"/>
        <v>542503</v>
      </c>
      <c r="I3749" t="s">
        <v>2710</v>
      </c>
      <c r="J3749" t="s">
        <v>811</v>
      </c>
      <c r="K3749">
        <v>233</v>
      </c>
      <c r="L3749">
        <v>237111330</v>
      </c>
    </row>
    <row r="3750" spans="6:14" x14ac:dyDescent="0.2">
      <c r="F3750" s="3">
        <v>54250</v>
      </c>
      <c r="G3750">
        <v>4</v>
      </c>
      <c r="H3750" t="str">
        <f t="shared" si="62"/>
        <v>542504</v>
      </c>
      <c r="I3750" t="s">
        <v>2710</v>
      </c>
      <c r="J3750" t="s">
        <v>811</v>
      </c>
      <c r="K3750">
        <v>322</v>
      </c>
      <c r="L3750">
        <v>325985430</v>
      </c>
      <c r="M3750">
        <v>9</v>
      </c>
      <c r="N3750">
        <v>11986400</v>
      </c>
    </row>
    <row r="3751" spans="6:14" x14ac:dyDescent="0.2">
      <c r="F3751" s="3">
        <v>54250</v>
      </c>
      <c r="G3751">
        <v>5</v>
      </c>
      <c r="H3751" t="str">
        <f t="shared" si="62"/>
        <v>542505</v>
      </c>
      <c r="I3751" t="s">
        <v>2710</v>
      </c>
      <c r="J3751" t="s">
        <v>811</v>
      </c>
      <c r="K3751">
        <v>318</v>
      </c>
      <c r="L3751">
        <v>714301590</v>
      </c>
      <c r="M3751">
        <v>20</v>
      </c>
      <c r="N3751">
        <v>155209470</v>
      </c>
    </row>
    <row r="3752" spans="6:14" x14ac:dyDescent="0.2">
      <c r="F3752" s="3">
        <v>54261</v>
      </c>
      <c r="G3752">
        <v>0</v>
      </c>
      <c r="H3752" t="str">
        <f t="shared" si="62"/>
        <v>542610</v>
      </c>
      <c r="I3752" t="s">
        <v>2710</v>
      </c>
      <c r="J3752" t="s">
        <v>812</v>
      </c>
      <c r="K3752">
        <v>222</v>
      </c>
      <c r="L3752">
        <v>157198265</v>
      </c>
      <c r="M3752">
        <v>8</v>
      </c>
      <c r="N3752">
        <v>45619310</v>
      </c>
    </row>
    <row r="3753" spans="6:14" x14ac:dyDescent="0.2">
      <c r="F3753" s="3">
        <v>54261</v>
      </c>
      <c r="G3753">
        <v>1</v>
      </c>
      <c r="H3753" t="str">
        <f t="shared" si="62"/>
        <v>542611</v>
      </c>
      <c r="I3753" t="s">
        <v>2710</v>
      </c>
      <c r="J3753" t="s">
        <v>812</v>
      </c>
      <c r="K3753">
        <v>394</v>
      </c>
      <c r="L3753">
        <v>194882415</v>
      </c>
    </row>
    <row r="3754" spans="6:14" x14ac:dyDescent="0.2">
      <c r="F3754" s="3">
        <v>54261</v>
      </c>
      <c r="G3754">
        <v>2</v>
      </c>
      <c r="H3754" t="str">
        <f t="shared" si="62"/>
        <v>542612</v>
      </c>
      <c r="I3754" t="s">
        <v>2710</v>
      </c>
      <c r="J3754" t="s">
        <v>812</v>
      </c>
      <c r="K3754">
        <v>831</v>
      </c>
      <c r="L3754">
        <v>310570280</v>
      </c>
      <c r="M3754">
        <v>8</v>
      </c>
      <c r="N3754">
        <v>6165600</v>
      </c>
    </row>
    <row r="3755" spans="6:14" x14ac:dyDescent="0.2">
      <c r="F3755" s="3">
        <v>54261</v>
      </c>
      <c r="G3755">
        <v>3</v>
      </c>
      <c r="H3755" t="str">
        <f t="shared" si="62"/>
        <v>542613</v>
      </c>
      <c r="I3755" t="s">
        <v>2710</v>
      </c>
      <c r="J3755" t="s">
        <v>812</v>
      </c>
      <c r="K3755">
        <v>1108</v>
      </c>
      <c r="L3755">
        <v>347872615</v>
      </c>
      <c r="M3755">
        <v>3</v>
      </c>
      <c r="N3755">
        <v>32252300</v>
      </c>
    </row>
    <row r="3756" spans="6:14" x14ac:dyDescent="0.2">
      <c r="F3756" s="3">
        <v>54261</v>
      </c>
      <c r="G3756">
        <v>4</v>
      </c>
      <c r="H3756" t="str">
        <f t="shared" si="62"/>
        <v>542614</v>
      </c>
      <c r="I3756" t="s">
        <v>2710</v>
      </c>
      <c r="J3756" t="s">
        <v>812</v>
      </c>
      <c r="K3756">
        <v>623</v>
      </c>
      <c r="L3756">
        <v>427295235</v>
      </c>
      <c r="M3756">
        <v>3</v>
      </c>
      <c r="N3756">
        <v>31541480</v>
      </c>
    </row>
    <row r="3757" spans="6:14" x14ac:dyDescent="0.2">
      <c r="F3757" s="3">
        <v>54261</v>
      </c>
      <c r="G3757">
        <v>5</v>
      </c>
      <c r="H3757" t="str">
        <f t="shared" si="62"/>
        <v>542615</v>
      </c>
      <c r="I3757" t="s">
        <v>2710</v>
      </c>
      <c r="J3757" t="s">
        <v>812</v>
      </c>
      <c r="K3757">
        <v>821</v>
      </c>
      <c r="L3757">
        <v>740546180</v>
      </c>
      <c r="M3757">
        <v>56</v>
      </c>
      <c r="N3757">
        <v>211676210</v>
      </c>
    </row>
    <row r="3758" spans="6:14" x14ac:dyDescent="0.2">
      <c r="F3758" s="3">
        <v>54313</v>
      </c>
      <c r="G3758">
        <v>0</v>
      </c>
      <c r="H3758" t="str">
        <f t="shared" si="62"/>
        <v>543130</v>
      </c>
      <c r="I3758" t="s">
        <v>2710</v>
      </c>
      <c r="J3758" t="s">
        <v>813</v>
      </c>
      <c r="K3758">
        <v>29</v>
      </c>
      <c r="L3758">
        <v>1907915</v>
      </c>
      <c r="M3758">
        <v>1</v>
      </c>
      <c r="N3758">
        <v>220080</v>
      </c>
    </row>
    <row r="3759" spans="6:14" x14ac:dyDescent="0.2">
      <c r="F3759" s="3">
        <v>54313</v>
      </c>
      <c r="G3759">
        <v>1</v>
      </c>
      <c r="H3759" t="str">
        <f t="shared" si="62"/>
        <v>543131</v>
      </c>
      <c r="I3759" t="s">
        <v>2710</v>
      </c>
      <c r="J3759" t="s">
        <v>813</v>
      </c>
      <c r="K3759">
        <v>55</v>
      </c>
      <c r="L3759">
        <v>11052750</v>
      </c>
      <c r="M3759">
        <v>3</v>
      </c>
      <c r="N3759">
        <v>48000</v>
      </c>
    </row>
    <row r="3760" spans="6:14" x14ac:dyDescent="0.2">
      <c r="F3760" s="3">
        <v>54313</v>
      </c>
      <c r="G3760">
        <v>2</v>
      </c>
      <c r="H3760" t="str">
        <f t="shared" si="62"/>
        <v>543132</v>
      </c>
      <c r="I3760" t="s">
        <v>2710</v>
      </c>
      <c r="J3760" t="s">
        <v>813</v>
      </c>
      <c r="K3760">
        <v>56</v>
      </c>
      <c r="L3760">
        <v>43457080</v>
      </c>
    </row>
    <row r="3761" spans="6:14" x14ac:dyDescent="0.2">
      <c r="F3761" s="3">
        <v>54313</v>
      </c>
      <c r="G3761">
        <v>3</v>
      </c>
      <c r="H3761" t="str">
        <f t="shared" si="62"/>
        <v>543133</v>
      </c>
      <c r="I3761" t="s">
        <v>2710</v>
      </c>
      <c r="J3761" t="s">
        <v>813</v>
      </c>
      <c r="K3761">
        <v>4</v>
      </c>
      <c r="L3761">
        <v>982430</v>
      </c>
    </row>
    <row r="3762" spans="6:14" x14ac:dyDescent="0.2">
      <c r="F3762" s="3">
        <v>54313</v>
      </c>
      <c r="G3762">
        <v>4</v>
      </c>
      <c r="H3762" t="str">
        <f t="shared" si="62"/>
        <v>543134</v>
      </c>
      <c r="I3762" t="s">
        <v>2710</v>
      </c>
      <c r="J3762" t="s">
        <v>813</v>
      </c>
      <c r="K3762">
        <v>53</v>
      </c>
      <c r="L3762">
        <v>51501300</v>
      </c>
    </row>
    <row r="3763" spans="6:14" x14ac:dyDescent="0.2">
      <c r="F3763" s="3">
        <v>54313</v>
      </c>
      <c r="G3763">
        <v>5</v>
      </c>
      <c r="H3763" t="str">
        <f t="shared" si="62"/>
        <v>543135</v>
      </c>
      <c r="I3763" t="s">
        <v>2710</v>
      </c>
      <c r="J3763" t="s">
        <v>813</v>
      </c>
      <c r="K3763">
        <v>145</v>
      </c>
      <c r="L3763">
        <v>124689510</v>
      </c>
    </row>
    <row r="3764" spans="6:14" x14ac:dyDescent="0.2">
      <c r="F3764" s="3">
        <v>54344</v>
      </c>
      <c r="G3764">
        <v>0</v>
      </c>
      <c r="H3764" t="str">
        <f t="shared" si="62"/>
        <v>543440</v>
      </c>
      <c r="I3764" t="s">
        <v>2710</v>
      </c>
      <c r="J3764" t="s">
        <v>814</v>
      </c>
      <c r="K3764">
        <v>1</v>
      </c>
      <c r="L3764">
        <v>14250</v>
      </c>
    </row>
    <row r="3765" spans="6:14" x14ac:dyDescent="0.2">
      <c r="F3765" s="3">
        <v>54344</v>
      </c>
      <c r="G3765">
        <v>1</v>
      </c>
      <c r="H3765" t="str">
        <f t="shared" si="62"/>
        <v>543441</v>
      </c>
      <c r="I3765" t="s">
        <v>2710</v>
      </c>
      <c r="J3765" t="s">
        <v>814</v>
      </c>
      <c r="K3765">
        <v>38</v>
      </c>
      <c r="L3765">
        <v>1160220</v>
      </c>
    </row>
    <row r="3766" spans="6:14" x14ac:dyDescent="0.2">
      <c r="F3766" s="3">
        <v>54344</v>
      </c>
      <c r="G3766">
        <v>2</v>
      </c>
      <c r="H3766" t="str">
        <f t="shared" si="62"/>
        <v>543442</v>
      </c>
      <c r="I3766" t="s">
        <v>2710</v>
      </c>
      <c r="J3766" t="s">
        <v>814</v>
      </c>
      <c r="K3766">
        <v>16</v>
      </c>
      <c r="L3766">
        <v>974970</v>
      </c>
    </row>
    <row r="3767" spans="6:14" x14ac:dyDescent="0.2">
      <c r="F3767" s="3">
        <v>54344</v>
      </c>
      <c r="G3767">
        <v>3</v>
      </c>
      <c r="H3767" t="str">
        <f t="shared" si="62"/>
        <v>543443</v>
      </c>
      <c r="I3767" t="s">
        <v>2710</v>
      </c>
      <c r="J3767" t="s">
        <v>814</v>
      </c>
      <c r="K3767">
        <v>58</v>
      </c>
      <c r="L3767">
        <v>4780230</v>
      </c>
      <c r="M3767">
        <v>1</v>
      </c>
      <c r="N3767">
        <v>215120</v>
      </c>
    </row>
    <row r="3768" spans="6:14" x14ac:dyDescent="0.2">
      <c r="F3768" s="3">
        <v>54344</v>
      </c>
      <c r="G3768">
        <v>4</v>
      </c>
      <c r="H3768" t="str">
        <f t="shared" si="62"/>
        <v>543444</v>
      </c>
      <c r="I3768" t="s">
        <v>2710</v>
      </c>
      <c r="J3768" t="s">
        <v>814</v>
      </c>
      <c r="K3768">
        <v>51</v>
      </c>
      <c r="L3768">
        <v>4237390</v>
      </c>
      <c r="M3768">
        <v>4</v>
      </c>
      <c r="N3768">
        <v>1106880</v>
      </c>
    </row>
    <row r="3769" spans="6:14" x14ac:dyDescent="0.2">
      <c r="F3769" s="3">
        <v>54344</v>
      </c>
      <c r="G3769">
        <v>5</v>
      </c>
      <c r="H3769" t="str">
        <f t="shared" si="62"/>
        <v>543445</v>
      </c>
      <c r="I3769" t="s">
        <v>2710</v>
      </c>
      <c r="J3769" t="s">
        <v>814</v>
      </c>
      <c r="K3769">
        <v>25</v>
      </c>
      <c r="L3769">
        <v>1958190</v>
      </c>
      <c r="M3769">
        <v>3</v>
      </c>
      <c r="N3769">
        <v>2669360</v>
      </c>
    </row>
    <row r="3770" spans="6:14" x14ac:dyDescent="0.2">
      <c r="F3770" s="3">
        <v>54347</v>
      </c>
      <c r="G3770">
        <v>0</v>
      </c>
      <c r="H3770" t="str">
        <f t="shared" si="62"/>
        <v>543470</v>
      </c>
      <c r="I3770" t="s">
        <v>2710</v>
      </c>
      <c r="J3770" t="s">
        <v>815</v>
      </c>
      <c r="K3770">
        <v>17</v>
      </c>
      <c r="L3770">
        <v>1475760</v>
      </c>
    </row>
    <row r="3771" spans="6:14" x14ac:dyDescent="0.2">
      <c r="F3771" s="3">
        <v>54347</v>
      </c>
      <c r="G3771">
        <v>2</v>
      </c>
      <c r="H3771" t="str">
        <f t="shared" si="62"/>
        <v>543472</v>
      </c>
      <c r="I3771" t="s">
        <v>2710</v>
      </c>
      <c r="J3771" t="s">
        <v>815</v>
      </c>
      <c r="K3771">
        <v>21</v>
      </c>
      <c r="L3771">
        <v>2350430</v>
      </c>
    </row>
    <row r="3772" spans="6:14" x14ac:dyDescent="0.2">
      <c r="F3772" s="3">
        <v>54347</v>
      </c>
      <c r="G3772">
        <v>3</v>
      </c>
      <c r="H3772" t="str">
        <f t="shared" si="62"/>
        <v>543473</v>
      </c>
      <c r="I3772" t="s">
        <v>2710</v>
      </c>
      <c r="J3772" t="s">
        <v>815</v>
      </c>
      <c r="K3772">
        <v>10</v>
      </c>
      <c r="L3772">
        <v>1011030</v>
      </c>
    </row>
    <row r="3773" spans="6:14" x14ac:dyDescent="0.2">
      <c r="F3773" s="3">
        <v>54347</v>
      </c>
      <c r="G3773">
        <v>5</v>
      </c>
      <c r="H3773" t="str">
        <f t="shared" si="62"/>
        <v>543475</v>
      </c>
      <c r="I3773" t="s">
        <v>2710</v>
      </c>
      <c r="J3773" t="s">
        <v>815</v>
      </c>
      <c r="K3773">
        <v>129</v>
      </c>
      <c r="L3773">
        <v>32881630</v>
      </c>
      <c r="M3773">
        <v>1</v>
      </c>
      <c r="N3773">
        <v>2536480</v>
      </c>
    </row>
    <row r="3774" spans="6:14" x14ac:dyDescent="0.2">
      <c r="F3774" s="3">
        <v>54377</v>
      </c>
      <c r="G3774">
        <v>1</v>
      </c>
      <c r="H3774" t="str">
        <f t="shared" si="62"/>
        <v>543771</v>
      </c>
      <c r="I3774" t="s">
        <v>2710</v>
      </c>
      <c r="J3774" t="s">
        <v>816</v>
      </c>
      <c r="K3774">
        <v>120</v>
      </c>
      <c r="L3774">
        <v>41849310</v>
      </c>
    </row>
    <row r="3775" spans="6:14" x14ac:dyDescent="0.2">
      <c r="F3775" s="3">
        <v>54377</v>
      </c>
      <c r="G3775">
        <v>2</v>
      </c>
      <c r="H3775" t="str">
        <f t="shared" si="62"/>
        <v>543772</v>
      </c>
      <c r="I3775" t="s">
        <v>2710</v>
      </c>
      <c r="J3775" t="s">
        <v>816</v>
      </c>
      <c r="K3775">
        <v>118</v>
      </c>
      <c r="L3775">
        <v>50014650</v>
      </c>
    </row>
    <row r="3776" spans="6:14" x14ac:dyDescent="0.2">
      <c r="F3776" s="3">
        <v>54377</v>
      </c>
      <c r="G3776">
        <v>3</v>
      </c>
      <c r="H3776" t="str">
        <f t="shared" si="62"/>
        <v>543773</v>
      </c>
      <c r="I3776" t="s">
        <v>2710</v>
      </c>
      <c r="J3776" t="s">
        <v>816</v>
      </c>
      <c r="K3776">
        <v>70</v>
      </c>
      <c r="L3776">
        <v>15005080</v>
      </c>
      <c r="M3776">
        <v>3</v>
      </c>
      <c r="N3776">
        <v>8118480</v>
      </c>
    </row>
    <row r="3777" spans="6:14" x14ac:dyDescent="0.2">
      <c r="F3777" s="3">
        <v>54377</v>
      </c>
      <c r="G3777">
        <v>4</v>
      </c>
      <c r="H3777" t="str">
        <f t="shared" si="62"/>
        <v>543774</v>
      </c>
      <c r="I3777" t="s">
        <v>2710</v>
      </c>
      <c r="J3777" t="s">
        <v>816</v>
      </c>
      <c r="K3777">
        <v>69</v>
      </c>
      <c r="L3777">
        <v>27666070</v>
      </c>
    </row>
    <row r="3778" spans="6:14" x14ac:dyDescent="0.2">
      <c r="F3778" s="3">
        <v>54377</v>
      </c>
      <c r="G3778">
        <v>5</v>
      </c>
      <c r="H3778" t="str">
        <f t="shared" si="62"/>
        <v>543775</v>
      </c>
      <c r="I3778" t="s">
        <v>2710</v>
      </c>
      <c r="J3778" t="s">
        <v>816</v>
      </c>
      <c r="K3778">
        <v>244</v>
      </c>
      <c r="L3778">
        <v>47681880</v>
      </c>
    </row>
    <row r="3779" spans="6:14" x14ac:dyDescent="0.2">
      <c r="F3779" s="3">
        <v>54385</v>
      </c>
      <c r="G3779">
        <v>0</v>
      </c>
      <c r="H3779" t="str">
        <f t="shared" ref="H3779:H3842" si="63">F3779&amp;G3779</f>
        <v>543850</v>
      </c>
      <c r="I3779" t="s">
        <v>2710</v>
      </c>
      <c r="J3779" t="s">
        <v>817</v>
      </c>
      <c r="K3779">
        <v>42</v>
      </c>
      <c r="L3779">
        <v>890250</v>
      </c>
    </row>
    <row r="3780" spans="6:14" x14ac:dyDescent="0.2">
      <c r="F3780" s="3">
        <v>54385</v>
      </c>
      <c r="G3780">
        <v>1</v>
      </c>
      <c r="H3780" t="str">
        <f t="shared" si="63"/>
        <v>543851</v>
      </c>
      <c r="I3780" t="s">
        <v>2710</v>
      </c>
      <c r="J3780" t="s">
        <v>817</v>
      </c>
      <c r="K3780">
        <v>42</v>
      </c>
      <c r="L3780">
        <v>1470660</v>
      </c>
    </row>
    <row r="3781" spans="6:14" x14ac:dyDescent="0.2">
      <c r="F3781" s="3">
        <v>54385</v>
      </c>
      <c r="G3781">
        <v>2</v>
      </c>
      <c r="H3781" t="str">
        <f t="shared" si="63"/>
        <v>543852</v>
      </c>
      <c r="I3781" t="s">
        <v>2710</v>
      </c>
      <c r="J3781" t="s">
        <v>817</v>
      </c>
      <c r="K3781">
        <v>16</v>
      </c>
      <c r="L3781">
        <v>2291150</v>
      </c>
    </row>
    <row r="3782" spans="6:14" x14ac:dyDescent="0.2">
      <c r="F3782" s="3">
        <v>54385</v>
      </c>
      <c r="G3782">
        <v>3</v>
      </c>
      <c r="H3782" t="str">
        <f t="shared" si="63"/>
        <v>543853</v>
      </c>
      <c r="I3782" t="s">
        <v>2710</v>
      </c>
      <c r="J3782" t="s">
        <v>817</v>
      </c>
      <c r="K3782">
        <v>4</v>
      </c>
      <c r="L3782">
        <v>516570</v>
      </c>
    </row>
    <row r="3783" spans="6:14" x14ac:dyDescent="0.2">
      <c r="F3783" s="3">
        <v>54385</v>
      </c>
      <c r="G3783">
        <v>4</v>
      </c>
      <c r="H3783" t="str">
        <f t="shared" si="63"/>
        <v>543854</v>
      </c>
      <c r="I3783" t="s">
        <v>2710</v>
      </c>
      <c r="J3783" t="s">
        <v>817</v>
      </c>
      <c r="K3783">
        <v>3</v>
      </c>
      <c r="L3783">
        <v>663990</v>
      </c>
    </row>
    <row r="3784" spans="6:14" x14ac:dyDescent="0.2">
      <c r="F3784" s="3">
        <v>54385</v>
      </c>
      <c r="G3784">
        <v>5</v>
      </c>
      <c r="H3784" t="str">
        <f t="shared" si="63"/>
        <v>543855</v>
      </c>
      <c r="I3784" t="s">
        <v>2710</v>
      </c>
      <c r="J3784" t="s">
        <v>817</v>
      </c>
      <c r="K3784">
        <v>39</v>
      </c>
      <c r="L3784">
        <v>14487725</v>
      </c>
      <c r="M3784">
        <v>5</v>
      </c>
      <c r="N3784">
        <v>558960</v>
      </c>
    </row>
    <row r="3785" spans="6:14" x14ac:dyDescent="0.2">
      <c r="F3785" s="3">
        <v>54398</v>
      </c>
      <c r="G3785">
        <v>0</v>
      </c>
      <c r="H3785" t="str">
        <f t="shared" si="63"/>
        <v>543980</v>
      </c>
      <c r="I3785" t="s">
        <v>2710</v>
      </c>
      <c r="J3785" t="s">
        <v>818</v>
      </c>
      <c r="K3785">
        <v>114</v>
      </c>
      <c r="L3785">
        <v>51537950</v>
      </c>
    </row>
    <row r="3786" spans="6:14" x14ac:dyDescent="0.2">
      <c r="F3786" s="3">
        <v>54398</v>
      </c>
      <c r="G3786">
        <v>1</v>
      </c>
      <c r="H3786" t="str">
        <f t="shared" si="63"/>
        <v>543981</v>
      </c>
      <c r="I3786" t="s">
        <v>2710</v>
      </c>
      <c r="J3786" t="s">
        <v>818</v>
      </c>
      <c r="K3786">
        <v>14</v>
      </c>
      <c r="L3786">
        <v>8835980</v>
      </c>
    </row>
    <row r="3787" spans="6:14" x14ac:dyDescent="0.2">
      <c r="F3787" s="3">
        <v>54398</v>
      </c>
      <c r="G3787">
        <v>2</v>
      </c>
      <c r="H3787" t="str">
        <f t="shared" si="63"/>
        <v>543982</v>
      </c>
      <c r="I3787" t="s">
        <v>2710</v>
      </c>
      <c r="J3787" t="s">
        <v>818</v>
      </c>
      <c r="K3787">
        <v>61</v>
      </c>
      <c r="L3787">
        <v>55483040</v>
      </c>
    </row>
    <row r="3788" spans="6:14" x14ac:dyDescent="0.2">
      <c r="F3788" s="3">
        <v>54398</v>
      </c>
      <c r="G3788">
        <v>3</v>
      </c>
      <c r="H3788" t="str">
        <f t="shared" si="63"/>
        <v>543983</v>
      </c>
      <c r="I3788" t="s">
        <v>2710</v>
      </c>
      <c r="J3788" t="s">
        <v>818</v>
      </c>
      <c r="K3788">
        <v>62</v>
      </c>
      <c r="L3788">
        <v>33066280</v>
      </c>
    </row>
    <row r="3789" spans="6:14" x14ac:dyDescent="0.2">
      <c r="F3789" s="3">
        <v>54398</v>
      </c>
      <c r="G3789">
        <v>4</v>
      </c>
      <c r="H3789" t="str">
        <f t="shared" si="63"/>
        <v>543984</v>
      </c>
      <c r="I3789" t="s">
        <v>2710</v>
      </c>
      <c r="J3789" t="s">
        <v>818</v>
      </c>
      <c r="K3789">
        <v>3</v>
      </c>
      <c r="L3789">
        <v>1577230</v>
      </c>
    </row>
    <row r="3790" spans="6:14" x14ac:dyDescent="0.2">
      <c r="F3790" s="3">
        <v>54398</v>
      </c>
      <c r="G3790">
        <v>5</v>
      </c>
      <c r="H3790" t="str">
        <f t="shared" si="63"/>
        <v>543985</v>
      </c>
      <c r="I3790" t="s">
        <v>2710</v>
      </c>
      <c r="J3790" t="s">
        <v>818</v>
      </c>
      <c r="K3790">
        <v>18</v>
      </c>
      <c r="L3790">
        <v>49289950</v>
      </c>
    </row>
    <row r="3791" spans="6:14" x14ac:dyDescent="0.2">
      <c r="F3791" s="3">
        <v>54405</v>
      </c>
      <c r="G3791">
        <v>0</v>
      </c>
      <c r="H3791" t="str">
        <f t="shared" si="63"/>
        <v>544050</v>
      </c>
      <c r="I3791" t="s">
        <v>2709</v>
      </c>
      <c r="J3791" t="s">
        <v>819</v>
      </c>
      <c r="K3791">
        <v>405</v>
      </c>
      <c r="L3791">
        <v>526236165</v>
      </c>
    </row>
    <row r="3792" spans="6:14" x14ac:dyDescent="0.2">
      <c r="F3792" s="3">
        <v>54405</v>
      </c>
      <c r="G3792">
        <v>1</v>
      </c>
      <c r="H3792" t="str">
        <f t="shared" si="63"/>
        <v>544051</v>
      </c>
      <c r="I3792" t="s">
        <v>2709</v>
      </c>
      <c r="J3792" t="s">
        <v>819</v>
      </c>
      <c r="K3792">
        <v>3077</v>
      </c>
      <c r="L3792">
        <v>6620862727.5</v>
      </c>
      <c r="M3792">
        <v>46</v>
      </c>
      <c r="N3792">
        <v>103736792.5</v>
      </c>
    </row>
    <row r="3793" spans="6:14" x14ac:dyDescent="0.2">
      <c r="F3793" s="3">
        <v>54405</v>
      </c>
      <c r="G3793">
        <v>2</v>
      </c>
      <c r="H3793" t="str">
        <f t="shared" si="63"/>
        <v>544052</v>
      </c>
      <c r="I3793" t="s">
        <v>2709</v>
      </c>
      <c r="J3793" t="s">
        <v>819</v>
      </c>
      <c r="K3793">
        <v>4365</v>
      </c>
      <c r="L3793">
        <v>9685393975</v>
      </c>
      <c r="M3793">
        <v>60</v>
      </c>
      <c r="N3793">
        <v>1699113290</v>
      </c>
    </row>
    <row r="3794" spans="6:14" x14ac:dyDescent="0.2">
      <c r="F3794" s="3">
        <v>54405</v>
      </c>
      <c r="G3794">
        <v>3</v>
      </c>
      <c r="H3794" t="str">
        <f t="shared" si="63"/>
        <v>544053</v>
      </c>
      <c r="I3794" t="s">
        <v>2709</v>
      </c>
      <c r="J3794" t="s">
        <v>819</v>
      </c>
      <c r="K3794">
        <v>4290</v>
      </c>
      <c r="L3794">
        <v>8903925180</v>
      </c>
      <c r="M3794">
        <v>103</v>
      </c>
      <c r="N3794">
        <v>661581100</v>
      </c>
    </row>
    <row r="3795" spans="6:14" x14ac:dyDescent="0.2">
      <c r="F3795" s="3">
        <v>54405</v>
      </c>
      <c r="G3795">
        <v>4</v>
      </c>
      <c r="H3795" t="str">
        <f t="shared" si="63"/>
        <v>544054</v>
      </c>
      <c r="I3795" t="s">
        <v>2709</v>
      </c>
      <c r="J3795" t="s">
        <v>819</v>
      </c>
      <c r="K3795">
        <v>6295</v>
      </c>
      <c r="L3795">
        <v>11682772045</v>
      </c>
      <c r="M3795">
        <v>113</v>
      </c>
      <c r="N3795">
        <v>1082074370</v>
      </c>
    </row>
    <row r="3796" spans="6:14" x14ac:dyDescent="0.2">
      <c r="F3796" s="3">
        <v>54405</v>
      </c>
      <c r="G3796">
        <v>5</v>
      </c>
      <c r="H3796" t="str">
        <f t="shared" si="63"/>
        <v>544055</v>
      </c>
      <c r="I3796" t="s">
        <v>2709</v>
      </c>
      <c r="J3796" t="s">
        <v>819</v>
      </c>
      <c r="K3796">
        <v>3318</v>
      </c>
      <c r="L3796">
        <v>23146656135</v>
      </c>
      <c r="M3796">
        <v>108</v>
      </c>
      <c r="N3796">
        <v>832668870</v>
      </c>
    </row>
    <row r="3797" spans="6:14" x14ac:dyDescent="0.2">
      <c r="F3797" s="3">
        <v>54418</v>
      </c>
      <c r="G3797">
        <v>0</v>
      </c>
      <c r="H3797" t="str">
        <f t="shared" si="63"/>
        <v>544180</v>
      </c>
      <c r="I3797" t="s">
        <v>2710</v>
      </c>
      <c r="J3797" t="s">
        <v>820</v>
      </c>
      <c r="K3797">
        <v>86</v>
      </c>
      <c r="L3797">
        <v>21016410</v>
      </c>
    </row>
    <row r="3798" spans="6:14" x14ac:dyDescent="0.2">
      <c r="F3798" s="3">
        <v>54418</v>
      </c>
      <c r="G3798">
        <v>1</v>
      </c>
      <c r="H3798" t="str">
        <f t="shared" si="63"/>
        <v>544181</v>
      </c>
      <c r="I3798" t="s">
        <v>2710</v>
      </c>
      <c r="J3798" t="s">
        <v>820</v>
      </c>
      <c r="K3798">
        <v>56</v>
      </c>
      <c r="L3798">
        <v>7036480</v>
      </c>
    </row>
    <row r="3799" spans="6:14" x14ac:dyDescent="0.2">
      <c r="F3799" s="3">
        <v>54418</v>
      </c>
      <c r="G3799">
        <v>2</v>
      </c>
      <c r="H3799" t="str">
        <f t="shared" si="63"/>
        <v>544182</v>
      </c>
      <c r="I3799" t="s">
        <v>2710</v>
      </c>
      <c r="J3799" t="s">
        <v>820</v>
      </c>
      <c r="K3799">
        <v>65</v>
      </c>
      <c r="L3799">
        <v>9441140</v>
      </c>
      <c r="M3799">
        <v>1</v>
      </c>
      <c r="N3799">
        <v>472160</v>
      </c>
    </row>
    <row r="3800" spans="6:14" x14ac:dyDescent="0.2">
      <c r="F3800" s="3">
        <v>54418</v>
      </c>
      <c r="G3800">
        <v>3</v>
      </c>
      <c r="H3800" t="str">
        <f t="shared" si="63"/>
        <v>544183</v>
      </c>
      <c r="I3800" t="s">
        <v>2710</v>
      </c>
      <c r="J3800" t="s">
        <v>820</v>
      </c>
      <c r="K3800">
        <v>69</v>
      </c>
      <c r="L3800">
        <v>14273250</v>
      </c>
      <c r="M3800">
        <v>3</v>
      </c>
      <c r="N3800">
        <v>2606480</v>
      </c>
    </row>
    <row r="3801" spans="6:14" x14ac:dyDescent="0.2">
      <c r="F3801" s="3">
        <v>54418</v>
      </c>
      <c r="G3801">
        <v>4</v>
      </c>
      <c r="H3801" t="str">
        <f t="shared" si="63"/>
        <v>544184</v>
      </c>
      <c r="I3801" t="s">
        <v>2710</v>
      </c>
      <c r="J3801" t="s">
        <v>820</v>
      </c>
      <c r="K3801">
        <v>38</v>
      </c>
      <c r="L3801">
        <v>7908560</v>
      </c>
      <c r="M3801">
        <v>2</v>
      </c>
      <c r="N3801">
        <v>2332400</v>
      </c>
    </row>
    <row r="3802" spans="6:14" x14ac:dyDescent="0.2">
      <c r="F3802" s="3">
        <v>54418</v>
      </c>
      <c r="G3802">
        <v>5</v>
      </c>
      <c r="H3802" t="str">
        <f t="shared" si="63"/>
        <v>544185</v>
      </c>
      <c r="I3802" t="s">
        <v>2710</v>
      </c>
      <c r="J3802" t="s">
        <v>820</v>
      </c>
      <c r="K3802">
        <v>147</v>
      </c>
      <c r="L3802">
        <v>24928780</v>
      </c>
      <c r="M3802">
        <v>1</v>
      </c>
      <c r="N3802">
        <v>368240</v>
      </c>
    </row>
    <row r="3803" spans="6:14" x14ac:dyDescent="0.2">
      <c r="F3803" s="3">
        <v>54480</v>
      </c>
      <c r="G3803">
        <v>0</v>
      </c>
      <c r="H3803" t="str">
        <f t="shared" si="63"/>
        <v>544800</v>
      </c>
      <c r="I3803" t="s">
        <v>2710</v>
      </c>
      <c r="J3803" t="s">
        <v>821</v>
      </c>
      <c r="K3803">
        <v>47</v>
      </c>
      <c r="L3803">
        <v>22112710</v>
      </c>
      <c r="M3803">
        <v>1</v>
      </c>
      <c r="N3803">
        <v>2625280</v>
      </c>
    </row>
    <row r="3804" spans="6:14" x14ac:dyDescent="0.2">
      <c r="F3804" s="3">
        <v>54480</v>
      </c>
      <c r="G3804">
        <v>1</v>
      </c>
      <c r="H3804" t="str">
        <f t="shared" si="63"/>
        <v>544801</v>
      </c>
      <c r="I3804" t="s">
        <v>2710</v>
      </c>
      <c r="J3804" t="s">
        <v>821</v>
      </c>
      <c r="K3804">
        <v>18</v>
      </c>
      <c r="L3804">
        <v>6100390</v>
      </c>
    </row>
    <row r="3805" spans="6:14" x14ac:dyDescent="0.2">
      <c r="F3805" s="3">
        <v>54480</v>
      </c>
      <c r="G3805">
        <v>2</v>
      </c>
      <c r="H3805" t="str">
        <f t="shared" si="63"/>
        <v>544802</v>
      </c>
      <c r="I3805" t="s">
        <v>2710</v>
      </c>
      <c r="J3805" t="s">
        <v>821</v>
      </c>
      <c r="K3805">
        <v>5</v>
      </c>
      <c r="L3805">
        <v>1293750</v>
      </c>
    </row>
    <row r="3806" spans="6:14" x14ac:dyDescent="0.2">
      <c r="F3806" s="3">
        <v>54480</v>
      </c>
      <c r="G3806">
        <v>3</v>
      </c>
      <c r="H3806" t="str">
        <f t="shared" si="63"/>
        <v>544803</v>
      </c>
      <c r="I3806" t="s">
        <v>2710</v>
      </c>
      <c r="J3806" t="s">
        <v>821</v>
      </c>
      <c r="K3806">
        <v>8</v>
      </c>
      <c r="L3806">
        <v>5343550</v>
      </c>
    </row>
    <row r="3807" spans="6:14" x14ac:dyDescent="0.2">
      <c r="F3807" s="3">
        <v>54480</v>
      </c>
      <c r="G3807">
        <v>4</v>
      </c>
      <c r="H3807" t="str">
        <f t="shared" si="63"/>
        <v>544804</v>
      </c>
      <c r="I3807" t="s">
        <v>2710</v>
      </c>
      <c r="J3807" t="s">
        <v>821</v>
      </c>
      <c r="K3807">
        <v>37</v>
      </c>
      <c r="L3807">
        <v>12091950</v>
      </c>
    </row>
    <row r="3808" spans="6:14" x14ac:dyDescent="0.2">
      <c r="F3808" s="3">
        <v>54480</v>
      </c>
      <c r="G3808">
        <v>5</v>
      </c>
      <c r="H3808" t="str">
        <f t="shared" si="63"/>
        <v>544805</v>
      </c>
      <c r="I3808" t="s">
        <v>2710</v>
      </c>
      <c r="J3808" t="s">
        <v>821</v>
      </c>
      <c r="K3808">
        <v>52</v>
      </c>
      <c r="L3808">
        <v>46107720</v>
      </c>
      <c r="M3808">
        <v>2</v>
      </c>
      <c r="N3808">
        <v>2342640</v>
      </c>
    </row>
    <row r="3809" spans="6:14" x14ac:dyDescent="0.2">
      <c r="F3809" s="3">
        <v>54498</v>
      </c>
      <c r="G3809">
        <v>0</v>
      </c>
      <c r="H3809" t="str">
        <f t="shared" si="63"/>
        <v>544980</v>
      </c>
      <c r="I3809" t="s">
        <v>2719</v>
      </c>
      <c r="J3809" t="s">
        <v>822</v>
      </c>
      <c r="K3809">
        <v>734</v>
      </c>
      <c r="L3809">
        <v>1012775935</v>
      </c>
      <c r="M3809">
        <v>19</v>
      </c>
      <c r="N3809">
        <v>105594400</v>
      </c>
    </row>
    <row r="3810" spans="6:14" x14ac:dyDescent="0.2">
      <c r="F3810" s="3">
        <v>54498</v>
      </c>
      <c r="G3810">
        <v>1</v>
      </c>
      <c r="H3810" t="str">
        <f t="shared" si="63"/>
        <v>544981</v>
      </c>
      <c r="I3810" t="s">
        <v>2719</v>
      </c>
      <c r="J3810" t="s">
        <v>822</v>
      </c>
      <c r="K3810">
        <v>4166</v>
      </c>
      <c r="L3810">
        <v>2930456969</v>
      </c>
      <c r="M3810">
        <v>9</v>
      </c>
      <c r="N3810">
        <v>300343040</v>
      </c>
    </row>
    <row r="3811" spans="6:14" x14ac:dyDescent="0.2">
      <c r="F3811" s="3">
        <v>54498</v>
      </c>
      <c r="G3811">
        <v>2</v>
      </c>
      <c r="H3811" t="str">
        <f t="shared" si="63"/>
        <v>544982</v>
      </c>
      <c r="I3811" t="s">
        <v>2719</v>
      </c>
      <c r="J3811" t="s">
        <v>822</v>
      </c>
      <c r="K3811">
        <v>3799</v>
      </c>
      <c r="L3811">
        <v>4442703355</v>
      </c>
      <c r="M3811">
        <v>24</v>
      </c>
      <c r="N3811">
        <v>120106400</v>
      </c>
    </row>
    <row r="3812" spans="6:14" x14ac:dyDescent="0.2">
      <c r="F3812" s="3">
        <v>54498</v>
      </c>
      <c r="G3812">
        <v>3</v>
      </c>
      <c r="H3812" t="str">
        <f t="shared" si="63"/>
        <v>544983</v>
      </c>
      <c r="I3812" t="s">
        <v>2719</v>
      </c>
      <c r="J3812" t="s">
        <v>822</v>
      </c>
      <c r="K3812">
        <v>5701</v>
      </c>
      <c r="L3812">
        <v>11186335403</v>
      </c>
      <c r="M3812">
        <v>93</v>
      </c>
      <c r="N3812">
        <v>385404000</v>
      </c>
    </row>
    <row r="3813" spans="6:14" x14ac:dyDescent="0.2">
      <c r="F3813" s="3">
        <v>54498</v>
      </c>
      <c r="G3813">
        <v>4</v>
      </c>
      <c r="H3813" t="str">
        <f t="shared" si="63"/>
        <v>544984</v>
      </c>
      <c r="I3813" t="s">
        <v>2719</v>
      </c>
      <c r="J3813" t="s">
        <v>822</v>
      </c>
      <c r="K3813">
        <v>5414</v>
      </c>
      <c r="L3813">
        <v>17082697495</v>
      </c>
      <c r="M3813">
        <v>241</v>
      </c>
      <c r="N3813">
        <v>1553186400</v>
      </c>
    </row>
    <row r="3814" spans="6:14" x14ac:dyDescent="0.2">
      <c r="F3814" s="3">
        <v>54498</v>
      </c>
      <c r="G3814">
        <v>5</v>
      </c>
      <c r="H3814" t="str">
        <f t="shared" si="63"/>
        <v>544985</v>
      </c>
      <c r="I3814" t="s">
        <v>2719</v>
      </c>
      <c r="J3814" t="s">
        <v>822</v>
      </c>
      <c r="K3814">
        <v>4810</v>
      </c>
      <c r="L3814">
        <v>27166626830</v>
      </c>
      <c r="M3814">
        <v>2506</v>
      </c>
      <c r="N3814">
        <v>13254080160</v>
      </c>
    </row>
    <row r="3815" spans="6:14" x14ac:dyDescent="0.2">
      <c r="F3815" s="3">
        <v>54518</v>
      </c>
      <c r="G3815">
        <v>0</v>
      </c>
      <c r="H3815" t="str">
        <f t="shared" si="63"/>
        <v>545180</v>
      </c>
      <c r="I3815" t="s">
        <v>2719</v>
      </c>
      <c r="J3815" t="s">
        <v>823</v>
      </c>
      <c r="K3815">
        <v>16</v>
      </c>
      <c r="L3815">
        <v>31535030</v>
      </c>
    </row>
    <row r="3816" spans="6:14" x14ac:dyDescent="0.2">
      <c r="F3816" s="3">
        <v>54518</v>
      </c>
      <c r="G3816">
        <v>1</v>
      </c>
      <c r="H3816" t="str">
        <f t="shared" si="63"/>
        <v>545181</v>
      </c>
      <c r="I3816" t="s">
        <v>2719</v>
      </c>
      <c r="J3816" t="s">
        <v>823</v>
      </c>
      <c r="K3816">
        <v>768</v>
      </c>
      <c r="L3816">
        <v>260387880</v>
      </c>
    </row>
    <row r="3817" spans="6:14" x14ac:dyDescent="0.2">
      <c r="F3817" s="3">
        <v>54518</v>
      </c>
      <c r="G3817">
        <v>2</v>
      </c>
      <c r="H3817" t="str">
        <f t="shared" si="63"/>
        <v>545182</v>
      </c>
      <c r="I3817" t="s">
        <v>2719</v>
      </c>
      <c r="J3817" t="s">
        <v>823</v>
      </c>
      <c r="K3817">
        <v>1661</v>
      </c>
      <c r="L3817">
        <v>871908170</v>
      </c>
      <c r="M3817">
        <v>2</v>
      </c>
      <c r="N3817">
        <v>7438880</v>
      </c>
    </row>
    <row r="3818" spans="6:14" x14ac:dyDescent="0.2">
      <c r="F3818" s="3">
        <v>54518</v>
      </c>
      <c r="G3818">
        <v>3</v>
      </c>
      <c r="H3818" t="str">
        <f t="shared" si="63"/>
        <v>545183</v>
      </c>
      <c r="I3818" t="s">
        <v>2719</v>
      </c>
      <c r="J3818" t="s">
        <v>823</v>
      </c>
      <c r="K3818">
        <v>1386</v>
      </c>
      <c r="L3818">
        <v>1634779450</v>
      </c>
      <c r="M3818">
        <v>4</v>
      </c>
      <c r="N3818">
        <v>10153440</v>
      </c>
    </row>
    <row r="3819" spans="6:14" x14ac:dyDescent="0.2">
      <c r="F3819" s="3">
        <v>54518</v>
      </c>
      <c r="G3819">
        <v>4</v>
      </c>
      <c r="H3819" t="str">
        <f t="shared" si="63"/>
        <v>545184</v>
      </c>
      <c r="I3819" t="s">
        <v>2719</v>
      </c>
      <c r="J3819" t="s">
        <v>823</v>
      </c>
      <c r="K3819">
        <v>2694</v>
      </c>
      <c r="L3819">
        <v>5867803635</v>
      </c>
      <c r="M3819">
        <v>61</v>
      </c>
      <c r="N3819">
        <v>571270400</v>
      </c>
    </row>
    <row r="3820" spans="6:14" x14ac:dyDescent="0.2">
      <c r="F3820" s="3">
        <v>54518</v>
      </c>
      <c r="G3820">
        <v>5</v>
      </c>
      <c r="H3820" t="str">
        <f t="shared" si="63"/>
        <v>545185</v>
      </c>
      <c r="I3820" t="s">
        <v>2719</v>
      </c>
      <c r="J3820" t="s">
        <v>823</v>
      </c>
      <c r="K3820">
        <v>4776</v>
      </c>
      <c r="L3820">
        <v>16547616495</v>
      </c>
      <c r="M3820">
        <v>1017</v>
      </c>
      <c r="N3820">
        <v>4376419840</v>
      </c>
    </row>
    <row r="3821" spans="6:14" x14ac:dyDescent="0.2">
      <c r="F3821" s="3">
        <v>54520</v>
      </c>
      <c r="G3821">
        <v>1</v>
      </c>
      <c r="H3821" t="str">
        <f t="shared" si="63"/>
        <v>545201</v>
      </c>
      <c r="I3821" t="s">
        <v>2710</v>
      </c>
      <c r="J3821" t="s">
        <v>824</v>
      </c>
      <c r="K3821">
        <v>50</v>
      </c>
      <c r="L3821">
        <v>44300650</v>
      </c>
      <c r="M3821">
        <v>1</v>
      </c>
      <c r="N3821">
        <v>7629200</v>
      </c>
    </row>
    <row r="3822" spans="6:14" x14ac:dyDescent="0.2">
      <c r="F3822" s="3">
        <v>54520</v>
      </c>
      <c r="G3822">
        <v>2</v>
      </c>
      <c r="H3822" t="str">
        <f t="shared" si="63"/>
        <v>545202</v>
      </c>
      <c r="I3822" t="s">
        <v>2710</v>
      </c>
      <c r="J3822" t="s">
        <v>824</v>
      </c>
      <c r="K3822">
        <v>105</v>
      </c>
      <c r="L3822">
        <v>81826230</v>
      </c>
    </row>
    <row r="3823" spans="6:14" x14ac:dyDescent="0.2">
      <c r="F3823" s="3">
        <v>54520</v>
      </c>
      <c r="G3823">
        <v>3</v>
      </c>
      <c r="H3823" t="str">
        <f t="shared" si="63"/>
        <v>545203</v>
      </c>
      <c r="I3823" t="s">
        <v>2710</v>
      </c>
      <c r="J3823" t="s">
        <v>824</v>
      </c>
      <c r="K3823">
        <v>21</v>
      </c>
      <c r="L3823">
        <v>14265970</v>
      </c>
      <c r="M3823">
        <v>2</v>
      </c>
      <c r="N3823">
        <v>3055600</v>
      </c>
    </row>
    <row r="3824" spans="6:14" x14ac:dyDescent="0.2">
      <c r="F3824" s="3">
        <v>54520</v>
      </c>
      <c r="G3824">
        <v>4</v>
      </c>
      <c r="H3824" t="str">
        <f t="shared" si="63"/>
        <v>545204</v>
      </c>
      <c r="I3824" t="s">
        <v>2710</v>
      </c>
      <c r="J3824" t="s">
        <v>824</v>
      </c>
      <c r="K3824">
        <v>28</v>
      </c>
      <c r="L3824">
        <v>13037380</v>
      </c>
    </row>
    <row r="3825" spans="6:14" x14ac:dyDescent="0.2">
      <c r="F3825" s="3">
        <v>54520</v>
      </c>
      <c r="G3825">
        <v>5</v>
      </c>
      <c r="H3825" t="str">
        <f t="shared" si="63"/>
        <v>545205</v>
      </c>
      <c r="I3825" t="s">
        <v>2710</v>
      </c>
      <c r="J3825" t="s">
        <v>824</v>
      </c>
      <c r="K3825">
        <v>2</v>
      </c>
      <c r="L3825">
        <v>881640</v>
      </c>
    </row>
    <row r="3826" spans="6:14" x14ac:dyDescent="0.2">
      <c r="F3826" s="3">
        <v>54553</v>
      </c>
      <c r="G3826">
        <v>0</v>
      </c>
      <c r="H3826" t="str">
        <f t="shared" si="63"/>
        <v>545530</v>
      </c>
      <c r="I3826" t="s">
        <v>2708</v>
      </c>
      <c r="J3826" t="s">
        <v>825</v>
      </c>
      <c r="K3826">
        <v>245</v>
      </c>
      <c r="L3826">
        <v>57056680</v>
      </c>
      <c r="M3826">
        <v>6</v>
      </c>
      <c r="N3826">
        <v>11429280</v>
      </c>
    </row>
    <row r="3827" spans="6:14" x14ac:dyDescent="0.2">
      <c r="F3827" s="3">
        <v>54553</v>
      </c>
      <c r="G3827">
        <v>1</v>
      </c>
      <c r="H3827" t="str">
        <f t="shared" si="63"/>
        <v>545531</v>
      </c>
      <c r="I3827" t="s">
        <v>2708</v>
      </c>
      <c r="J3827" t="s">
        <v>825</v>
      </c>
      <c r="K3827">
        <v>188</v>
      </c>
      <c r="L3827">
        <v>5356160</v>
      </c>
    </row>
    <row r="3828" spans="6:14" x14ac:dyDescent="0.2">
      <c r="F3828" s="3">
        <v>54553</v>
      </c>
      <c r="G3828">
        <v>2</v>
      </c>
      <c r="H3828" t="str">
        <f t="shared" si="63"/>
        <v>545532</v>
      </c>
      <c r="I3828" t="s">
        <v>2708</v>
      </c>
      <c r="J3828" t="s">
        <v>825</v>
      </c>
      <c r="K3828">
        <v>394</v>
      </c>
      <c r="L3828">
        <v>34652240</v>
      </c>
    </row>
    <row r="3829" spans="6:14" x14ac:dyDescent="0.2">
      <c r="F3829" s="3">
        <v>54553</v>
      </c>
      <c r="G3829">
        <v>3</v>
      </c>
      <c r="H3829" t="str">
        <f t="shared" si="63"/>
        <v>545533</v>
      </c>
      <c r="I3829" t="s">
        <v>2708</v>
      </c>
      <c r="J3829" t="s">
        <v>825</v>
      </c>
      <c r="K3829">
        <v>221</v>
      </c>
      <c r="L3829">
        <v>40064620</v>
      </c>
      <c r="M3829">
        <v>1</v>
      </c>
      <c r="N3829">
        <v>72720</v>
      </c>
    </row>
    <row r="3830" spans="6:14" x14ac:dyDescent="0.2">
      <c r="F3830" s="3">
        <v>54553</v>
      </c>
      <c r="G3830">
        <v>4</v>
      </c>
      <c r="H3830" t="str">
        <f t="shared" si="63"/>
        <v>545534</v>
      </c>
      <c r="I3830" t="s">
        <v>2708</v>
      </c>
      <c r="J3830" t="s">
        <v>825</v>
      </c>
      <c r="K3830">
        <v>662</v>
      </c>
      <c r="L3830">
        <v>153864000</v>
      </c>
      <c r="M3830">
        <v>3</v>
      </c>
      <c r="N3830">
        <v>5507280</v>
      </c>
    </row>
    <row r="3831" spans="6:14" x14ac:dyDescent="0.2">
      <c r="F3831" s="3">
        <v>54553</v>
      </c>
      <c r="G3831">
        <v>5</v>
      </c>
      <c r="H3831" t="str">
        <f t="shared" si="63"/>
        <v>545535</v>
      </c>
      <c r="I3831" t="s">
        <v>2708</v>
      </c>
      <c r="J3831" t="s">
        <v>825</v>
      </c>
      <c r="K3831">
        <v>301</v>
      </c>
      <c r="L3831">
        <v>144826380</v>
      </c>
      <c r="M3831">
        <v>336</v>
      </c>
      <c r="N3831">
        <v>129636160</v>
      </c>
    </row>
    <row r="3832" spans="6:14" x14ac:dyDescent="0.2">
      <c r="F3832" s="3">
        <v>54599</v>
      </c>
      <c r="G3832">
        <v>0</v>
      </c>
      <c r="H3832" t="str">
        <f t="shared" si="63"/>
        <v>545990</v>
      </c>
      <c r="I3832" t="s">
        <v>2708</v>
      </c>
      <c r="J3832" t="s">
        <v>826</v>
      </c>
      <c r="K3832">
        <v>5</v>
      </c>
      <c r="L3832">
        <v>891360</v>
      </c>
    </row>
    <row r="3833" spans="6:14" x14ac:dyDescent="0.2">
      <c r="F3833" s="3">
        <v>54599</v>
      </c>
      <c r="G3833">
        <v>1</v>
      </c>
      <c r="H3833" t="str">
        <f t="shared" si="63"/>
        <v>545991</v>
      </c>
      <c r="I3833" t="s">
        <v>2708</v>
      </c>
      <c r="J3833" t="s">
        <v>826</v>
      </c>
      <c r="K3833">
        <v>56</v>
      </c>
      <c r="L3833">
        <v>16184840</v>
      </c>
    </row>
    <row r="3834" spans="6:14" x14ac:dyDescent="0.2">
      <c r="F3834" s="3">
        <v>54599</v>
      </c>
      <c r="G3834">
        <v>2</v>
      </c>
      <c r="H3834" t="str">
        <f t="shared" si="63"/>
        <v>545992</v>
      </c>
      <c r="I3834" t="s">
        <v>2708</v>
      </c>
      <c r="J3834" t="s">
        <v>826</v>
      </c>
      <c r="K3834">
        <v>64</v>
      </c>
      <c r="L3834">
        <v>13667840</v>
      </c>
    </row>
    <row r="3835" spans="6:14" x14ac:dyDescent="0.2">
      <c r="F3835" s="3">
        <v>54599</v>
      </c>
      <c r="G3835">
        <v>3</v>
      </c>
      <c r="H3835" t="str">
        <f t="shared" si="63"/>
        <v>545993</v>
      </c>
      <c r="I3835" t="s">
        <v>2708</v>
      </c>
      <c r="J3835" t="s">
        <v>826</v>
      </c>
      <c r="K3835">
        <v>89</v>
      </c>
      <c r="L3835">
        <v>107461600</v>
      </c>
    </row>
    <row r="3836" spans="6:14" x14ac:dyDescent="0.2">
      <c r="F3836" s="3">
        <v>54599</v>
      </c>
      <c r="G3836">
        <v>4</v>
      </c>
      <c r="H3836" t="str">
        <f t="shared" si="63"/>
        <v>545994</v>
      </c>
      <c r="I3836" t="s">
        <v>2708</v>
      </c>
      <c r="J3836" t="s">
        <v>826</v>
      </c>
      <c r="K3836">
        <v>152</v>
      </c>
      <c r="L3836">
        <v>78530530</v>
      </c>
      <c r="M3836">
        <v>2</v>
      </c>
      <c r="N3836">
        <v>7538800</v>
      </c>
    </row>
    <row r="3837" spans="6:14" x14ac:dyDescent="0.2">
      <c r="F3837" s="3">
        <v>54599</v>
      </c>
      <c r="G3837">
        <v>5</v>
      </c>
      <c r="H3837" t="str">
        <f t="shared" si="63"/>
        <v>545995</v>
      </c>
      <c r="I3837" t="s">
        <v>2708</v>
      </c>
      <c r="J3837" t="s">
        <v>826</v>
      </c>
      <c r="K3837">
        <v>348</v>
      </c>
      <c r="L3837">
        <v>246981960</v>
      </c>
      <c r="M3837">
        <v>2</v>
      </c>
      <c r="N3837">
        <v>5707520</v>
      </c>
    </row>
    <row r="3838" spans="6:14" x14ac:dyDescent="0.2">
      <c r="F3838" s="3">
        <v>54660</v>
      </c>
      <c r="G3838">
        <v>0</v>
      </c>
      <c r="H3838" t="str">
        <f t="shared" si="63"/>
        <v>546600</v>
      </c>
      <c r="I3838" t="s">
        <v>2710</v>
      </c>
      <c r="J3838" t="s">
        <v>827</v>
      </c>
      <c r="K3838">
        <v>54</v>
      </c>
      <c r="L3838">
        <v>4008490</v>
      </c>
    </row>
    <row r="3839" spans="6:14" x14ac:dyDescent="0.2">
      <c r="F3839" s="3">
        <v>54660</v>
      </c>
      <c r="G3839">
        <v>1</v>
      </c>
      <c r="H3839" t="str">
        <f t="shared" si="63"/>
        <v>546601</v>
      </c>
      <c r="I3839" t="s">
        <v>2710</v>
      </c>
      <c r="J3839" t="s">
        <v>827</v>
      </c>
      <c r="K3839">
        <v>238</v>
      </c>
      <c r="L3839">
        <v>19977215</v>
      </c>
    </row>
    <row r="3840" spans="6:14" x14ac:dyDescent="0.2">
      <c r="F3840" s="3">
        <v>54660</v>
      </c>
      <c r="G3840">
        <v>2</v>
      </c>
      <c r="H3840" t="str">
        <f t="shared" si="63"/>
        <v>546602</v>
      </c>
      <c r="I3840" t="s">
        <v>2710</v>
      </c>
      <c r="J3840" t="s">
        <v>827</v>
      </c>
      <c r="K3840">
        <v>322</v>
      </c>
      <c r="L3840">
        <v>92455905</v>
      </c>
    </row>
    <row r="3841" spans="6:14" x14ac:dyDescent="0.2">
      <c r="F3841" s="3">
        <v>54660</v>
      </c>
      <c r="G3841">
        <v>3</v>
      </c>
      <c r="H3841" t="str">
        <f t="shared" si="63"/>
        <v>546603</v>
      </c>
      <c r="I3841" t="s">
        <v>2710</v>
      </c>
      <c r="J3841" t="s">
        <v>827</v>
      </c>
      <c r="K3841">
        <v>77</v>
      </c>
      <c r="L3841">
        <v>41395480</v>
      </c>
      <c r="M3841">
        <v>1</v>
      </c>
      <c r="N3841">
        <v>2104800</v>
      </c>
    </row>
    <row r="3842" spans="6:14" x14ac:dyDescent="0.2">
      <c r="F3842" s="3">
        <v>54660</v>
      </c>
      <c r="G3842">
        <v>4</v>
      </c>
      <c r="H3842" t="str">
        <f t="shared" si="63"/>
        <v>546604</v>
      </c>
      <c r="I3842" t="s">
        <v>2710</v>
      </c>
      <c r="J3842" t="s">
        <v>827</v>
      </c>
      <c r="K3842">
        <v>118</v>
      </c>
      <c r="L3842">
        <v>116959250</v>
      </c>
      <c r="M3842">
        <v>3</v>
      </c>
      <c r="N3842">
        <v>1877120</v>
      </c>
    </row>
    <row r="3843" spans="6:14" x14ac:dyDescent="0.2">
      <c r="F3843" s="3">
        <v>54660</v>
      </c>
      <c r="G3843">
        <v>5</v>
      </c>
      <c r="H3843" t="str">
        <f t="shared" ref="H3843:H3906" si="64">F3843&amp;G3843</f>
        <v>546605</v>
      </c>
      <c r="I3843" t="s">
        <v>2710</v>
      </c>
      <c r="J3843" t="s">
        <v>827</v>
      </c>
      <c r="K3843">
        <v>132</v>
      </c>
      <c r="L3843">
        <v>115838930</v>
      </c>
      <c r="M3843">
        <v>12</v>
      </c>
      <c r="N3843">
        <v>55121600</v>
      </c>
    </row>
    <row r="3844" spans="6:14" x14ac:dyDescent="0.2">
      <c r="F3844" s="3">
        <v>54670</v>
      </c>
      <c r="G3844">
        <v>0</v>
      </c>
      <c r="H3844" t="str">
        <f t="shared" si="64"/>
        <v>546700</v>
      </c>
      <c r="I3844" t="s">
        <v>2710</v>
      </c>
      <c r="J3844" t="s">
        <v>828</v>
      </c>
      <c r="K3844">
        <v>7</v>
      </c>
      <c r="L3844">
        <v>62599800</v>
      </c>
    </row>
    <row r="3845" spans="6:14" x14ac:dyDescent="0.2">
      <c r="F3845" s="3">
        <v>54670</v>
      </c>
      <c r="G3845">
        <v>1</v>
      </c>
      <c r="H3845" t="str">
        <f t="shared" si="64"/>
        <v>546701</v>
      </c>
      <c r="I3845" t="s">
        <v>2710</v>
      </c>
      <c r="J3845" t="s">
        <v>828</v>
      </c>
      <c r="K3845">
        <v>17</v>
      </c>
      <c r="L3845">
        <v>11980620</v>
      </c>
    </row>
    <row r="3846" spans="6:14" x14ac:dyDescent="0.2">
      <c r="F3846" s="3">
        <v>54670</v>
      </c>
      <c r="G3846">
        <v>2</v>
      </c>
      <c r="H3846" t="str">
        <f t="shared" si="64"/>
        <v>546702</v>
      </c>
      <c r="I3846" t="s">
        <v>2710</v>
      </c>
      <c r="J3846" t="s">
        <v>828</v>
      </c>
      <c r="K3846">
        <v>29</v>
      </c>
      <c r="L3846">
        <v>20102670</v>
      </c>
    </row>
    <row r="3847" spans="6:14" x14ac:dyDescent="0.2">
      <c r="F3847" s="3">
        <v>54670</v>
      </c>
      <c r="G3847">
        <v>3</v>
      </c>
      <c r="H3847" t="str">
        <f t="shared" si="64"/>
        <v>546703</v>
      </c>
      <c r="I3847" t="s">
        <v>2710</v>
      </c>
      <c r="J3847" t="s">
        <v>828</v>
      </c>
      <c r="K3847">
        <v>72</v>
      </c>
      <c r="L3847">
        <v>57526400</v>
      </c>
    </row>
    <row r="3848" spans="6:14" x14ac:dyDescent="0.2">
      <c r="F3848" s="3">
        <v>54670</v>
      </c>
      <c r="G3848">
        <v>4</v>
      </c>
      <c r="H3848" t="str">
        <f t="shared" si="64"/>
        <v>546704</v>
      </c>
      <c r="I3848" t="s">
        <v>2710</v>
      </c>
      <c r="J3848" t="s">
        <v>828</v>
      </c>
      <c r="K3848">
        <v>94</v>
      </c>
      <c r="L3848">
        <v>192088440</v>
      </c>
      <c r="M3848">
        <v>2</v>
      </c>
      <c r="N3848">
        <v>1715040</v>
      </c>
    </row>
    <row r="3849" spans="6:14" x14ac:dyDescent="0.2">
      <c r="F3849" s="3">
        <v>54670</v>
      </c>
      <c r="G3849">
        <v>5</v>
      </c>
      <c r="H3849" t="str">
        <f t="shared" si="64"/>
        <v>546705</v>
      </c>
      <c r="I3849" t="s">
        <v>2710</v>
      </c>
      <c r="J3849" t="s">
        <v>828</v>
      </c>
      <c r="K3849">
        <v>179</v>
      </c>
      <c r="L3849">
        <v>176060200</v>
      </c>
      <c r="M3849">
        <v>4</v>
      </c>
      <c r="N3849">
        <v>7317680</v>
      </c>
    </row>
    <row r="3850" spans="6:14" x14ac:dyDescent="0.2">
      <c r="F3850" s="3">
        <v>54673</v>
      </c>
      <c r="G3850">
        <v>0</v>
      </c>
      <c r="H3850" t="str">
        <f t="shared" si="64"/>
        <v>546730</v>
      </c>
      <c r="I3850" t="s">
        <v>2709</v>
      </c>
      <c r="J3850" t="s">
        <v>829</v>
      </c>
      <c r="K3850">
        <v>201</v>
      </c>
      <c r="L3850">
        <v>202059800</v>
      </c>
      <c r="M3850">
        <v>1</v>
      </c>
      <c r="N3850">
        <v>736335</v>
      </c>
    </row>
    <row r="3851" spans="6:14" x14ac:dyDescent="0.2">
      <c r="F3851" s="3">
        <v>54673</v>
      </c>
      <c r="G3851">
        <v>1</v>
      </c>
      <c r="H3851" t="str">
        <f t="shared" si="64"/>
        <v>546731</v>
      </c>
      <c r="I3851" t="s">
        <v>2709</v>
      </c>
      <c r="J3851" t="s">
        <v>829</v>
      </c>
      <c r="K3851">
        <v>13</v>
      </c>
      <c r="L3851">
        <v>28095660</v>
      </c>
    </row>
    <row r="3852" spans="6:14" x14ac:dyDescent="0.2">
      <c r="F3852" s="3">
        <v>54673</v>
      </c>
      <c r="G3852">
        <v>2</v>
      </c>
      <c r="H3852" t="str">
        <f t="shared" si="64"/>
        <v>546732</v>
      </c>
      <c r="I3852" t="s">
        <v>2709</v>
      </c>
      <c r="J3852" t="s">
        <v>829</v>
      </c>
      <c r="K3852">
        <v>5</v>
      </c>
      <c r="L3852">
        <v>120826080</v>
      </c>
    </row>
    <row r="3853" spans="6:14" x14ac:dyDescent="0.2">
      <c r="F3853" s="3">
        <v>54673</v>
      </c>
      <c r="G3853">
        <v>3</v>
      </c>
      <c r="H3853" t="str">
        <f t="shared" si="64"/>
        <v>546733</v>
      </c>
      <c r="I3853" t="s">
        <v>2709</v>
      </c>
      <c r="J3853" t="s">
        <v>829</v>
      </c>
      <c r="K3853">
        <v>78</v>
      </c>
      <c r="L3853">
        <v>127044135</v>
      </c>
    </row>
    <row r="3854" spans="6:14" x14ac:dyDescent="0.2">
      <c r="F3854" s="3">
        <v>54673</v>
      </c>
      <c r="G3854">
        <v>4</v>
      </c>
      <c r="H3854" t="str">
        <f t="shared" si="64"/>
        <v>546734</v>
      </c>
      <c r="I3854" t="s">
        <v>2709</v>
      </c>
      <c r="J3854" t="s">
        <v>829</v>
      </c>
      <c r="K3854">
        <v>30</v>
      </c>
      <c r="L3854">
        <v>42956745</v>
      </c>
    </row>
    <row r="3855" spans="6:14" x14ac:dyDescent="0.2">
      <c r="F3855" s="3">
        <v>54673</v>
      </c>
      <c r="G3855">
        <v>5</v>
      </c>
      <c r="H3855" t="str">
        <f t="shared" si="64"/>
        <v>546735</v>
      </c>
      <c r="I3855" t="s">
        <v>2709</v>
      </c>
      <c r="J3855" t="s">
        <v>829</v>
      </c>
      <c r="K3855">
        <v>443</v>
      </c>
      <c r="L3855">
        <v>699470015</v>
      </c>
      <c r="M3855">
        <v>4</v>
      </c>
      <c r="N3855">
        <v>15161085</v>
      </c>
    </row>
    <row r="3856" spans="6:14" x14ac:dyDescent="0.2">
      <c r="F3856" s="3">
        <v>54680</v>
      </c>
      <c r="G3856">
        <v>0</v>
      </c>
      <c r="H3856" t="str">
        <f t="shared" si="64"/>
        <v>546800</v>
      </c>
      <c r="I3856" t="s">
        <v>2710</v>
      </c>
      <c r="J3856" t="s">
        <v>830</v>
      </c>
      <c r="K3856">
        <v>5</v>
      </c>
      <c r="L3856">
        <v>209580</v>
      </c>
      <c r="M3856">
        <v>1</v>
      </c>
      <c r="N3856">
        <v>171200</v>
      </c>
    </row>
    <row r="3857" spans="6:14" x14ac:dyDescent="0.2">
      <c r="F3857" s="3">
        <v>54680</v>
      </c>
      <c r="G3857">
        <v>1</v>
      </c>
      <c r="H3857" t="str">
        <f t="shared" si="64"/>
        <v>546801</v>
      </c>
      <c r="I3857" t="s">
        <v>2710</v>
      </c>
      <c r="J3857" t="s">
        <v>830</v>
      </c>
      <c r="K3857">
        <v>68</v>
      </c>
      <c r="L3857">
        <v>4204755</v>
      </c>
    </row>
    <row r="3858" spans="6:14" x14ac:dyDescent="0.2">
      <c r="F3858" s="3">
        <v>54680</v>
      </c>
      <c r="G3858">
        <v>2</v>
      </c>
      <c r="H3858" t="str">
        <f t="shared" si="64"/>
        <v>546802</v>
      </c>
      <c r="I3858" t="s">
        <v>2710</v>
      </c>
      <c r="J3858" t="s">
        <v>830</v>
      </c>
      <c r="K3858">
        <v>72</v>
      </c>
      <c r="L3858">
        <v>12401090</v>
      </c>
      <c r="M3858">
        <v>2</v>
      </c>
      <c r="N3858">
        <v>3182240</v>
      </c>
    </row>
    <row r="3859" spans="6:14" x14ac:dyDescent="0.2">
      <c r="F3859" s="3">
        <v>54680</v>
      </c>
      <c r="G3859">
        <v>3</v>
      </c>
      <c r="H3859" t="str">
        <f t="shared" si="64"/>
        <v>546803</v>
      </c>
      <c r="I3859" t="s">
        <v>2710</v>
      </c>
      <c r="J3859" t="s">
        <v>830</v>
      </c>
      <c r="K3859">
        <v>33</v>
      </c>
      <c r="L3859">
        <v>10310960</v>
      </c>
      <c r="M3859">
        <v>2</v>
      </c>
      <c r="N3859">
        <v>2547920</v>
      </c>
    </row>
    <row r="3860" spans="6:14" x14ac:dyDescent="0.2">
      <c r="F3860" s="3">
        <v>54680</v>
      </c>
      <c r="G3860">
        <v>4</v>
      </c>
      <c r="H3860" t="str">
        <f t="shared" si="64"/>
        <v>546804</v>
      </c>
      <c r="I3860" t="s">
        <v>2710</v>
      </c>
      <c r="J3860" t="s">
        <v>830</v>
      </c>
      <c r="K3860">
        <v>12</v>
      </c>
      <c r="L3860">
        <v>1486110</v>
      </c>
    </row>
    <row r="3861" spans="6:14" x14ac:dyDescent="0.2">
      <c r="F3861" s="3">
        <v>54720</v>
      </c>
      <c r="G3861">
        <v>0</v>
      </c>
      <c r="H3861" t="str">
        <f t="shared" si="64"/>
        <v>547200</v>
      </c>
      <c r="I3861" t="s">
        <v>2710</v>
      </c>
      <c r="J3861" t="s">
        <v>831</v>
      </c>
      <c r="K3861">
        <v>408</v>
      </c>
      <c r="L3861">
        <v>163837570</v>
      </c>
      <c r="M3861">
        <v>1</v>
      </c>
      <c r="N3861">
        <v>205040</v>
      </c>
    </row>
    <row r="3862" spans="6:14" x14ac:dyDescent="0.2">
      <c r="F3862" s="3">
        <v>54720</v>
      </c>
      <c r="G3862">
        <v>1</v>
      </c>
      <c r="H3862" t="str">
        <f t="shared" si="64"/>
        <v>547201</v>
      </c>
      <c r="I3862" t="s">
        <v>2710</v>
      </c>
      <c r="J3862" t="s">
        <v>831</v>
      </c>
      <c r="K3862">
        <v>266</v>
      </c>
      <c r="L3862">
        <v>85520490</v>
      </c>
    </row>
    <row r="3863" spans="6:14" x14ac:dyDescent="0.2">
      <c r="F3863" s="3">
        <v>54720</v>
      </c>
      <c r="G3863">
        <v>2</v>
      </c>
      <c r="H3863" t="str">
        <f t="shared" si="64"/>
        <v>547202</v>
      </c>
      <c r="I3863" t="s">
        <v>2710</v>
      </c>
      <c r="J3863" t="s">
        <v>831</v>
      </c>
      <c r="K3863">
        <v>307</v>
      </c>
      <c r="L3863">
        <v>160728830</v>
      </c>
      <c r="M3863">
        <v>2</v>
      </c>
      <c r="N3863">
        <v>7843920</v>
      </c>
    </row>
    <row r="3864" spans="6:14" x14ac:dyDescent="0.2">
      <c r="F3864" s="3">
        <v>54720</v>
      </c>
      <c r="G3864">
        <v>3</v>
      </c>
      <c r="H3864" t="str">
        <f t="shared" si="64"/>
        <v>547203</v>
      </c>
      <c r="I3864" t="s">
        <v>2710</v>
      </c>
      <c r="J3864" t="s">
        <v>831</v>
      </c>
      <c r="K3864">
        <v>373</v>
      </c>
      <c r="L3864">
        <v>174414350</v>
      </c>
      <c r="M3864">
        <v>6</v>
      </c>
      <c r="N3864">
        <v>10492400</v>
      </c>
    </row>
    <row r="3865" spans="6:14" x14ac:dyDescent="0.2">
      <c r="F3865" s="3">
        <v>54720</v>
      </c>
      <c r="G3865">
        <v>4</v>
      </c>
      <c r="H3865" t="str">
        <f t="shared" si="64"/>
        <v>547204</v>
      </c>
      <c r="I3865" t="s">
        <v>2710</v>
      </c>
      <c r="J3865" t="s">
        <v>831</v>
      </c>
      <c r="K3865">
        <v>437</v>
      </c>
      <c r="L3865">
        <v>238534790</v>
      </c>
      <c r="M3865">
        <v>11</v>
      </c>
      <c r="N3865">
        <v>18221920</v>
      </c>
    </row>
    <row r="3866" spans="6:14" x14ac:dyDescent="0.2">
      <c r="F3866" s="3">
        <v>54720</v>
      </c>
      <c r="G3866">
        <v>5</v>
      </c>
      <c r="H3866" t="str">
        <f t="shared" si="64"/>
        <v>547205</v>
      </c>
      <c r="I3866" t="s">
        <v>2710</v>
      </c>
      <c r="J3866" t="s">
        <v>831</v>
      </c>
      <c r="K3866">
        <v>456</v>
      </c>
      <c r="L3866">
        <v>408734270</v>
      </c>
      <c r="M3866">
        <v>53</v>
      </c>
      <c r="N3866">
        <v>122743750</v>
      </c>
    </row>
    <row r="3867" spans="6:14" x14ac:dyDescent="0.2">
      <c r="F3867" s="3">
        <v>54743</v>
      </c>
      <c r="G3867">
        <v>0</v>
      </c>
      <c r="H3867" t="str">
        <f t="shared" si="64"/>
        <v>547430</v>
      </c>
      <c r="I3867" t="s">
        <v>2710</v>
      </c>
      <c r="J3867" t="s">
        <v>832</v>
      </c>
      <c r="K3867">
        <v>56</v>
      </c>
      <c r="L3867">
        <v>5457855</v>
      </c>
    </row>
    <row r="3868" spans="6:14" x14ac:dyDescent="0.2">
      <c r="F3868" s="3">
        <v>54743</v>
      </c>
      <c r="G3868">
        <v>1</v>
      </c>
      <c r="H3868" t="str">
        <f t="shared" si="64"/>
        <v>547431</v>
      </c>
      <c r="I3868" t="s">
        <v>2710</v>
      </c>
      <c r="J3868" t="s">
        <v>832</v>
      </c>
      <c r="K3868">
        <v>31</v>
      </c>
      <c r="L3868">
        <v>10018610</v>
      </c>
    </row>
    <row r="3869" spans="6:14" x14ac:dyDescent="0.2">
      <c r="F3869" s="3">
        <v>54743</v>
      </c>
      <c r="G3869">
        <v>2</v>
      </c>
      <c r="H3869" t="str">
        <f t="shared" si="64"/>
        <v>547432</v>
      </c>
      <c r="I3869" t="s">
        <v>2710</v>
      </c>
      <c r="J3869" t="s">
        <v>832</v>
      </c>
      <c r="K3869">
        <v>55</v>
      </c>
      <c r="L3869">
        <v>20396680</v>
      </c>
    </row>
    <row r="3870" spans="6:14" x14ac:dyDescent="0.2">
      <c r="F3870" s="3">
        <v>54743</v>
      </c>
      <c r="G3870">
        <v>3</v>
      </c>
      <c r="H3870" t="str">
        <f t="shared" si="64"/>
        <v>547433</v>
      </c>
      <c r="I3870" t="s">
        <v>2710</v>
      </c>
      <c r="J3870" t="s">
        <v>832</v>
      </c>
      <c r="K3870">
        <v>27</v>
      </c>
      <c r="L3870">
        <v>12122650</v>
      </c>
    </row>
    <row r="3871" spans="6:14" x14ac:dyDescent="0.2">
      <c r="F3871" s="3">
        <v>54743</v>
      </c>
      <c r="G3871">
        <v>4</v>
      </c>
      <c r="H3871" t="str">
        <f t="shared" si="64"/>
        <v>547434</v>
      </c>
      <c r="I3871" t="s">
        <v>2710</v>
      </c>
      <c r="J3871" t="s">
        <v>832</v>
      </c>
      <c r="K3871">
        <v>102</v>
      </c>
      <c r="L3871">
        <v>25011010</v>
      </c>
    </row>
    <row r="3872" spans="6:14" x14ac:dyDescent="0.2">
      <c r="F3872" s="3">
        <v>54743</v>
      </c>
      <c r="G3872">
        <v>5</v>
      </c>
      <c r="H3872" t="str">
        <f t="shared" si="64"/>
        <v>547435</v>
      </c>
      <c r="I3872" t="s">
        <v>2710</v>
      </c>
      <c r="J3872" t="s">
        <v>832</v>
      </c>
      <c r="K3872">
        <v>30</v>
      </c>
      <c r="L3872">
        <v>20375750</v>
      </c>
    </row>
    <row r="3873" spans="6:14" x14ac:dyDescent="0.2">
      <c r="F3873" s="3">
        <v>54800</v>
      </c>
      <c r="G3873">
        <v>0</v>
      </c>
      <c r="H3873" t="str">
        <f t="shared" si="64"/>
        <v>548000</v>
      </c>
      <c r="I3873" t="s">
        <v>2710</v>
      </c>
      <c r="J3873" t="s">
        <v>833</v>
      </c>
      <c r="K3873">
        <v>40</v>
      </c>
      <c r="L3873">
        <v>18557840</v>
      </c>
    </row>
    <row r="3874" spans="6:14" x14ac:dyDescent="0.2">
      <c r="F3874" s="3">
        <v>54800</v>
      </c>
      <c r="G3874">
        <v>1</v>
      </c>
      <c r="H3874" t="str">
        <f t="shared" si="64"/>
        <v>548001</v>
      </c>
      <c r="I3874" t="s">
        <v>2710</v>
      </c>
      <c r="J3874" t="s">
        <v>833</v>
      </c>
      <c r="K3874">
        <v>71</v>
      </c>
      <c r="L3874">
        <v>29172590</v>
      </c>
    </row>
    <row r="3875" spans="6:14" x14ac:dyDescent="0.2">
      <c r="F3875" s="3">
        <v>54800</v>
      </c>
      <c r="G3875">
        <v>2</v>
      </c>
      <c r="H3875" t="str">
        <f t="shared" si="64"/>
        <v>548002</v>
      </c>
      <c r="I3875" t="s">
        <v>2710</v>
      </c>
      <c r="J3875" t="s">
        <v>833</v>
      </c>
      <c r="K3875">
        <v>47</v>
      </c>
      <c r="L3875">
        <v>15829220</v>
      </c>
    </row>
    <row r="3876" spans="6:14" x14ac:dyDescent="0.2">
      <c r="F3876" s="3">
        <v>54800</v>
      </c>
      <c r="G3876">
        <v>3</v>
      </c>
      <c r="H3876" t="str">
        <f t="shared" si="64"/>
        <v>548003</v>
      </c>
      <c r="I3876" t="s">
        <v>2710</v>
      </c>
      <c r="J3876" t="s">
        <v>833</v>
      </c>
      <c r="K3876">
        <v>97</v>
      </c>
      <c r="L3876">
        <v>24151580</v>
      </c>
    </row>
    <row r="3877" spans="6:14" x14ac:dyDescent="0.2">
      <c r="F3877" s="3">
        <v>54800</v>
      </c>
      <c r="G3877">
        <v>4</v>
      </c>
      <c r="H3877" t="str">
        <f t="shared" si="64"/>
        <v>548004</v>
      </c>
      <c r="I3877" t="s">
        <v>2710</v>
      </c>
      <c r="J3877" t="s">
        <v>833</v>
      </c>
      <c r="K3877">
        <v>139</v>
      </c>
      <c r="L3877">
        <v>69265660</v>
      </c>
    </row>
    <row r="3878" spans="6:14" x14ac:dyDescent="0.2">
      <c r="F3878" s="3">
        <v>54800</v>
      </c>
      <c r="G3878">
        <v>5</v>
      </c>
      <c r="H3878" t="str">
        <f t="shared" si="64"/>
        <v>548005</v>
      </c>
      <c r="I3878" t="s">
        <v>2710</v>
      </c>
      <c r="J3878" t="s">
        <v>833</v>
      </c>
      <c r="K3878">
        <v>158</v>
      </c>
      <c r="L3878">
        <v>171814500</v>
      </c>
      <c r="M3878">
        <v>7</v>
      </c>
      <c r="N3878">
        <v>46342770</v>
      </c>
    </row>
    <row r="3879" spans="6:14" x14ac:dyDescent="0.2">
      <c r="F3879" s="3">
        <v>54810</v>
      </c>
      <c r="G3879">
        <v>0</v>
      </c>
      <c r="H3879" t="str">
        <f t="shared" si="64"/>
        <v>548100</v>
      </c>
      <c r="I3879" t="s">
        <v>2715</v>
      </c>
      <c r="J3879" t="s">
        <v>834</v>
      </c>
      <c r="K3879">
        <v>31</v>
      </c>
      <c r="L3879">
        <v>108507966</v>
      </c>
      <c r="M3879">
        <v>4</v>
      </c>
      <c r="N3879">
        <v>880390</v>
      </c>
    </row>
    <row r="3880" spans="6:14" x14ac:dyDescent="0.2">
      <c r="F3880" s="3">
        <v>54810</v>
      </c>
      <c r="G3880">
        <v>1</v>
      </c>
      <c r="H3880" t="str">
        <f t="shared" si="64"/>
        <v>548101</v>
      </c>
      <c r="I3880" t="s">
        <v>2715</v>
      </c>
      <c r="J3880" t="s">
        <v>834</v>
      </c>
      <c r="K3880">
        <v>1617</v>
      </c>
      <c r="L3880">
        <v>633545112</v>
      </c>
      <c r="M3880">
        <v>22</v>
      </c>
      <c r="N3880">
        <v>194710470</v>
      </c>
    </row>
    <row r="3881" spans="6:14" x14ac:dyDescent="0.2">
      <c r="F3881" s="3">
        <v>54810</v>
      </c>
      <c r="G3881">
        <v>2</v>
      </c>
      <c r="H3881" t="str">
        <f t="shared" si="64"/>
        <v>548102</v>
      </c>
      <c r="I3881" t="s">
        <v>2715</v>
      </c>
      <c r="J3881" t="s">
        <v>834</v>
      </c>
      <c r="K3881">
        <v>1236</v>
      </c>
      <c r="L3881">
        <v>1450404326</v>
      </c>
      <c r="M3881">
        <v>22</v>
      </c>
      <c r="N3881">
        <v>18111030</v>
      </c>
    </row>
    <row r="3882" spans="6:14" x14ac:dyDescent="0.2">
      <c r="F3882" s="3">
        <v>54810</v>
      </c>
      <c r="G3882">
        <v>3</v>
      </c>
      <c r="H3882" t="str">
        <f t="shared" si="64"/>
        <v>548103</v>
      </c>
      <c r="I3882" t="s">
        <v>2715</v>
      </c>
      <c r="J3882" t="s">
        <v>834</v>
      </c>
      <c r="K3882">
        <v>1030</v>
      </c>
      <c r="L3882">
        <v>1137421231</v>
      </c>
      <c r="M3882">
        <v>24</v>
      </c>
      <c r="N3882">
        <v>49518330</v>
      </c>
    </row>
    <row r="3883" spans="6:14" x14ac:dyDescent="0.2">
      <c r="F3883" s="3">
        <v>54810</v>
      </c>
      <c r="G3883">
        <v>4</v>
      </c>
      <c r="H3883" t="str">
        <f t="shared" si="64"/>
        <v>548104</v>
      </c>
      <c r="I3883" t="s">
        <v>2715</v>
      </c>
      <c r="J3883" t="s">
        <v>834</v>
      </c>
      <c r="K3883">
        <v>866</v>
      </c>
      <c r="L3883">
        <v>2301026314</v>
      </c>
      <c r="M3883">
        <v>30</v>
      </c>
      <c r="N3883">
        <v>382383980</v>
      </c>
    </row>
    <row r="3884" spans="6:14" x14ac:dyDescent="0.2">
      <c r="F3884" s="3">
        <v>54810</v>
      </c>
      <c r="G3884">
        <v>5</v>
      </c>
      <c r="H3884" t="str">
        <f t="shared" si="64"/>
        <v>548105</v>
      </c>
      <c r="I3884" t="s">
        <v>2715</v>
      </c>
      <c r="J3884" t="s">
        <v>834</v>
      </c>
      <c r="K3884">
        <v>1213</v>
      </c>
      <c r="L3884">
        <v>2450632845</v>
      </c>
      <c r="M3884">
        <v>159</v>
      </c>
      <c r="N3884">
        <v>957998340</v>
      </c>
    </row>
    <row r="3885" spans="6:14" x14ac:dyDescent="0.2">
      <c r="F3885" s="3">
        <v>54820</v>
      </c>
      <c r="G3885">
        <v>0</v>
      </c>
      <c r="H3885" t="str">
        <f t="shared" si="64"/>
        <v>548200</v>
      </c>
      <c r="I3885" t="s">
        <v>2710</v>
      </c>
      <c r="J3885" t="s">
        <v>835</v>
      </c>
      <c r="K3885">
        <v>38</v>
      </c>
      <c r="L3885">
        <v>13028240</v>
      </c>
    </row>
    <row r="3886" spans="6:14" x14ac:dyDescent="0.2">
      <c r="F3886" s="3">
        <v>54820</v>
      </c>
      <c r="G3886">
        <v>1</v>
      </c>
      <c r="H3886" t="str">
        <f t="shared" si="64"/>
        <v>548201</v>
      </c>
      <c r="I3886" t="s">
        <v>2710</v>
      </c>
      <c r="J3886" t="s">
        <v>835</v>
      </c>
      <c r="K3886">
        <v>168</v>
      </c>
      <c r="L3886">
        <v>71321940</v>
      </c>
    </row>
    <row r="3887" spans="6:14" x14ac:dyDescent="0.2">
      <c r="F3887" s="3">
        <v>54820</v>
      </c>
      <c r="G3887">
        <v>2</v>
      </c>
      <c r="H3887" t="str">
        <f t="shared" si="64"/>
        <v>548202</v>
      </c>
      <c r="I3887" t="s">
        <v>2710</v>
      </c>
      <c r="J3887" t="s">
        <v>835</v>
      </c>
      <c r="K3887">
        <v>343</v>
      </c>
      <c r="L3887">
        <v>204889980</v>
      </c>
      <c r="M3887">
        <v>2</v>
      </c>
      <c r="N3887">
        <v>10313040</v>
      </c>
    </row>
    <row r="3888" spans="6:14" x14ac:dyDescent="0.2">
      <c r="F3888" s="3">
        <v>54820</v>
      </c>
      <c r="G3888">
        <v>3</v>
      </c>
      <c r="H3888" t="str">
        <f t="shared" si="64"/>
        <v>548203</v>
      </c>
      <c r="I3888" t="s">
        <v>2710</v>
      </c>
      <c r="J3888" t="s">
        <v>835</v>
      </c>
      <c r="K3888">
        <v>183</v>
      </c>
      <c r="L3888">
        <v>106491020</v>
      </c>
    </row>
    <row r="3889" spans="6:14" x14ac:dyDescent="0.2">
      <c r="F3889" s="3">
        <v>54820</v>
      </c>
      <c r="G3889">
        <v>4</v>
      </c>
      <c r="H3889" t="str">
        <f t="shared" si="64"/>
        <v>548204</v>
      </c>
      <c r="I3889" t="s">
        <v>2710</v>
      </c>
      <c r="J3889" t="s">
        <v>835</v>
      </c>
      <c r="K3889">
        <v>162</v>
      </c>
      <c r="L3889">
        <v>155375270</v>
      </c>
      <c r="M3889">
        <v>4</v>
      </c>
      <c r="N3889">
        <v>3357840</v>
      </c>
    </row>
    <row r="3890" spans="6:14" x14ac:dyDescent="0.2">
      <c r="F3890" s="3">
        <v>54820</v>
      </c>
      <c r="G3890">
        <v>5</v>
      </c>
      <c r="H3890" t="str">
        <f t="shared" si="64"/>
        <v>548205</v>
      </c>
      <c r="I3890" t="s">
        <v>2710</v>
      </c>
      <c r="J3890" t="s">
        <v>835</v>
      </c>
      <c r="K3890">
        <v>472</v>
      </c>
      <c r="L3890">
        <v>291900070</v>
      </c>
      <c r="M3890">
        <v>29</v>
      </c>
      <c r="N3890">
        <v>75856840</v>
      </c>
    </row>
    <row r="3891" spans="6:14" x14ac:dyDescent="0.2">
      <c r="F3891" s="3">
        <v>54871</v>
      </c>
      <c r="G3891">
        <v>0</v>
      </c>
      <c r="H3891" t="str">
        <f t="shared" si="64"/>
        <v>548710</v>
      </c>
      <c r="I3891" t="s">
        <v>2710</v>
      </c>
      <c r="J3891" t="s">
        <v>836</v>
      </c>
      <c r="K3891">
        <v>2</v>
      </c>
      <c r="L3891">
        <v>99000</v>
      </c>
    </row>
    <row r="3892" spans="6:14" x14ac:dyDescent="0.2">
      <c r="F3892" s="3">
        <v>54871</v>
      </c>
      <c r="G3892">
        <v>1</v>
      </c>
      <c r="H3892" t="str">
        <f t="shared" si="64"/>
        <v>548711</v>
      </c>
      <c r="I3892" t="s">
        <v>2710</v>
      </c>
      <c r="J3892" t="s">
        <v>836</v>
      </c>
      <c r="K3892">
        <v>19</v>
      </c>
      <c r="L3892">
        <v>7220375</v>
      </c>
    </row>
    <row r="3893" spans="6:14" x14ac:dyDescent="0.2">
      <c r="F3893" s="3">
        <v>54871</v>
      </c>
      <c r="G3893">
        <v>2</v>
      </c>
      <c r="H3893" t="str">
        <f t="shared" si="64"/>
        <v>548712</v>
      </c>
      <c r="I3893" t="s">
        <v>2710</v>
      </c>
      <c r="J3893" t="s">
        <v>836</v>
      </c>
      <c r="K3893">
        <v>3</v>
      </c>
      <c r="L3893">
        <v>162930</v>
      </c>
    </row>
    <row r="3894" spans="6:14" x14ac:dyDescent="0.2">
      <c r="F3894" s="3">
        <v>54871</v>
      </c>
      <c r="G3894">
        <v>3</v>
      </c>
      <c r="H3894" t="str">
        <f t="shared" si="64"/>
        <v>548713</v>
      </c>
      <c r="I3894" t="s">
        <v>2710</v>
      </c>
      <c r="J3894" t="s">
        <v>836</v>
      </c>
      <c r="K3894">
        <v>45</v>
      </c>
      <c r="L3894">
        <v>7232925</v>
      </c>
    </row>
    <row r="3895" spans="6:14" x14ac:dyDescent="0.2">
      <c r="F3895" s="3">
        <v>54871</v>
      </c>
      <c r="G3895">
        <v>4</v>
      </c>
      <c r="H3895" t="str">
        <f t="shared" si="64"/>
        <v>548714</v>
      </c>
      <c r="I3895" t="s">
        <v>2710</v>
      </c>
      <c r="J3895" t="s">
        <v>836</v>
      </c>
      <c r="K3895">
        <v>30</v>
      </c>
      <c r="L3895">
        <v>6917190</v>
      </c>
    </row>
    <row r="3896" spans="6:14" x14ac:dyDescent="0.2">
      <c r="F3896" s="3">
        <v>54871</v>
      </c>
      <c r="G3896">
        <v>5</v>
      </c>
      <c r="H3896" t="str">
        <f t="shared" si="64"/>
        <v>548715</v>
      </c>
      <c r="I3896" t="s">
        <v>2710</v>
      </c>
      <c r="J3896" t="s">
        <v>836</v>
      </c>
      <c r="K3896">
        <v>93</v>
      </c>
      <c r="L3896">
        <v>19075830</v>
      </c>
    </row>
    <row r="3897" spans="6:14" x14ac:dyDescent="0.2">
      <c r="F3897" s="3">
        <v>54874</v>
      </c>
      <c r="G3897">
        <v>0</v>
      </c>
      <c r="H3897" t="str">
        <f t="shared" si="64"/>
        <v>548740</v>
      </c>
      <c r="I3897" t="s">
        <v>2709</v>
      </c>
      <c r="J3897" t="s">
        <v>837</v>
      </c>
      <c r="K3897">
        <v>2588</v>
      </c>
      <c r="L3897">
        <v>830156457.5</v>
      </c>
      <c r="M3897">
        <v>5</v>
      </c>
      <c r="N3897">
        <v>57489895</v>
      </c>
    </row>
    <row r="3898" spans="6:14" x14ac:dyDescent="0.2">
      <c r="F3898" s="3">
        <v>54874</v>
      </c>
      <c r="G3898">
        <v>1</v>
      </c>
      <c r="H3898" t="str">
        <f t="shared" si="64"/>
        <v>548741</v>
      </c>
      <c r="I3898" t="s">
        <v>2709</v>
      </c>
      <c r="J3898" t="s">
        <v>837</v>
      </c>
      <c r="K3898">
        <v>3057</v>
      </c>
      <c r="L3898">
        <v>401515174</v>
      </c>
      <c r="M3898">
        <v>12</v>
      </c>
      <c r="N3898">
        <v>19991275</v>
      </c>
    </row>
    <row r="3899" spans="6:14" x14ac:dyDescent="0.2">
      <c r="F3899" s="3">
        <v>54874</v>
      </c>
      <c r="G3899">
        <v>2</v>
      </c>
      <c r="H3899" t="str">
        <f t="shared" si="64"/>
        <v>548742</v>
      </c>
      <c r="I3899" t="s">
        <v>2709</v>
      </c>
      <c r="J3899" t="s">
        <v>837</v>
      </c>
      <c r="K3899">
        <v>11695</v>
      </c>
      <c r="L3899">
        <v>5078888095.5</v>
      </c>
      <c r="M3899">
        <v>143</v>
      </c>
      <c r="N3899">
        <v>1297744620</v>
      </c>
    </row>
    <row r="3900" spans="6:14" x14ac:dyDescent="0.2">
      <c r="F3900" s="3">
        <v>54874</v>
      </c>
      <c r="G3900">
        <v>3</v>
      </c>
      <c r="H3900" t="str">
        <f t="shared" si="64"/>
        <v>548743</v>
      </c>
      <c r="I3900" t="s">
        <v>2709</v>
      </c>
      <c r="J3900" t="s">
        <v>837</v>
      </c>
      <c r="K3900">
        <v>3147</v>
      </c>
      <c r="L3900">
        <v>3856456985</v>
      </c>
      <c r="M3900">
        <v>235</v>
      </c>
      <c r="N3900">
        <v>700512590</v>
      </c>
    </row>
    <row r="3901" spans="6:14" x14ac:dyDescent="0.2">
      <c r="F3901" s="3">
        <v>54874</v>
      </c>
      <c r="G3901">
        <v>4</v>
      </c>
      <c r="H3901" t="str">
        <f t="shared" si="64"/>
        <v>548744</v>
      </c>
      <c r="I3901" t="s">
        <v>2709</v>
      </c>
      <c r="J3901" t="s">
        <v>837</v>
      </c>
      <c r="K3901">
        <v>3141</v>
      </c>
      <c r="L3901">
        <v>7442642615</v>
      </c>
      <c r="M3901">
        <v>124</v>
      </c>
      <c r="N3901">
        <v>307536985</v>
      </c>
    </row>
    <row r="3902" spans="6:14" x14ac:dyDescent="0.2">
      <c r="F3902" s="3">
        <v>54874</v>
      </c>
      <c r="G3902">
        <v>5</v>
      </c>
      <c r="H3902" t="str">
        <f t="shared" si="64"/>
        <v>548745</v>
      </c>
      <c r="I3902" t="s">
        <v>2709</v>
      </c>
      <c r="J3902" t="s">
        <v>837</v>
      </c>
      <c r="K3902">
        <v>3441</v>
      </c>
      <c r="L3902">
        <v>22791419765</v>
      </c>
      <c r="M3902">
        <v>6</v>
      </c>
      <c r="N3902">
        <v>24096715</v>
      </c>
    </row>
    <row r="3903" spans="6:14" x14ac:dyDescent="0.2">
      <c r="F3903" s="3">
        <v>63001</v>
      </c>
      <c r="G3903">
        <v>0</v>
      </c>
      <c r="H3903" t="str">
        <f t="shared" si="64"/>
        <v>630010</v>
      </c>
      <c r="I3903" t="s">
        <v>2713</v>
      </c>
      <c r="J3903" t="s">
        <v>838</v>
      </c>
      <c r="K3903">
        <v>1702</v>
      </c>
      <c r="L3903">
        <v>3444122380</v>
      </c>
      <c r="M3903">
        <v>32</v>
      </c>
      <c r="N3903">
        <v>980528400</v>
      </c>
    </row>
    <row r="3904" spans="6:14" x14ac:dyDescent="0.2">
      <c r="F3904" s="3">
        <v>63001</v>
      </c>
      <c r="G3904">
        <v>1</v>
      </c>
      <c r="H3904" t="str">
        <f t="shared" si="64"/>
        <v>630011</v>
      </c>
      <c r="I3904" t="s">
        <v>2713</v>
      </c>
      <c r="J3904" t="s">
        <v>838</v>
      </c>
      <c r="K3904">
        <v>5220</v>
      </c>
      <c r="L3904">
        <v>9883467561.2000008</v>
      </c>
      <c r="M3904">
        <v>38</v>
      </c>
      <c r="N3904">
        <v>1757251320</v>
      </c>
    </row>
    <row r="3905" spans="6:14" x14ac:dyDescent="0.2">
      <c r="F3905" s="3">
        <v>63001</v>
      </c>
      <c r="G3905">
        <v>2</v>
      </c>
      <c r="H3905" t="str">
        <f t="shared" si="64"/>
        <v>630012</v>
      </c>
      <c r="I3905" t="s">
        <v>2713</v>
      </c>
      <c r="J3905" t="s">
        <v>838</v>
      </c>
      <c r="K3905">
        <v>12643</v>
      </c>
      <c r="L3905">
        <v>11873283490</v>
      </c>
      <c r="M3905">
        <v>241</v>
      </c>
      <c r="N3905">
        <v>4609280040</v>
      </c>
    </row>
    <row r="3906" spans="6:14" x14ac:dyDescent="0.2">
      <c r="F3906" s="3">
        <v>63001</v>
      </c>
      <c r="G3906">
        <v>3</v>
      </c>
      <c r="H3906" t="str">
        <f t="shared" si="64"/>
        <v>630013</v>
      </c>
      <c r="I3906" t="s">
        <v>2713</v>
      </c>
      <c r="J3906" t="s">
        <v>838</v>
      </c>
      <c r="K3906">
        <v>25663</v>
      </c>
      <c r="L3906">
        <v>34383428220</v>
      </c>
      <c r="M3906">
        <v>663</v>
      </c>
      <c r="N3906">
        <v>6250068240</v>
      </c>
    </row>
    <row r="3907" spans="6:14" x14ac:dyDescent="0.2">
      <c r="F3907" s="3">
        <v>63001</v>
      </c>
      <c r="G3907">
        <v>4</v>
      </c>
      <c r="H3907" t="str">
        <f t="shared" ref="H3907:H3970" si="65">F3907&amp;G3907</f>
        <v>630014</v>
      </c>
      <c r="I3907" t="s">
        <v>2713</v>
      </c>
      <c r="J3907" t="s">
        <v>838</v>
      </c>
      <c r="K3907">
        <v>33251</v>
      </c>
      <c r="L3907">
        <v>50207362900</v>
      </c>
      <c r="M3907">
        <v>1757</v>
      </c>
      <c r="N3907">
        <v>14460504000</v>
      </c>
    </row>
    <row r="3908" spans="6:14" x14ac:dyDescent="0.2">
      <c r="F3908" s="3">
        <v>63001</v>
      </c>
      <c r="G3908">
        <v>5</v>
      </c>
      <c r="H3908" t="str">
        <f t="shared" si="65"/>
        <v>630015</v>
      </c>
      <c r="I3908" t="s">
        <v>2713</v>
      </c>
      <c r="J3908" t="s">
        <v>838</v>
      </c>
      <c r="K3908">
        <v>34775</v>
      </c>
      <c r="L3908">
        <v>114877920390</v>
      </c>
      <c r="M3908">
        <v>6609</v>
      </c>
      <c r="N3908">
        <v>85769221800</v>
      </c>
    </row>
    <row r="3909" spans="6:14" x14ac:dyDescent="0.2">
      <c r="F3909" s="3">
        <v>63111</v>
      </c>
      <c r="G3909">
        <v>1</v>
      </c>
      <c r="H3909" t="str">
        <f t="shared" si="65"/>
        <v>631111</v>
      </c>
      <c r="I3909" t="s">
        <v>2708</v>
      </c>
      <c r="J3909" t="s">
        <v>839</v>
      </c>
      <c r="K3909">
        <v>2</v>
      </c>
      <c r="L3909">
        <v>74972840</v>
      </c>
      <c r="M3909">
        <v>1</v>
      </c>
      <c r="N3909">
        <v>3665840</v>
      </c>
    </row>
    <row r="3910" spans="6:14" x14ac:dyDescent="0.2">
      <c r="F3910" s="3">
        <v>63111</v>
      </c>
      <c r="G3910">
        <v>2</v>
      </c>
      <c r="H3910" t="str">
        <f t="shared" si="65"/>
        <v>631112</v>
      </c>
      <c r="I3910" t="s">
        <v>2708</v>
      </c>
      <c r="J3910" t="s">
        <v>839</v>
      </c>
      <c r="K3910">
        <v>36</v>
      </c>
      <c r="L3910">
        <v>39344740</v>
      </c>
      <c r="M3910">
        <v>1</v>
      </c>
      <c r="N3910">
        <v>4050320</v>
      </c>
    </row>
    <row r="3911" spans="6:14" x14ac:dyDescent="0.2">
      <c r="F3911" s="3">
        <v>63111</v>
      </c>
      <c r="G3911">
        <v>3</v>
      </c>
      <c r="H3911" t="str">
        <f t="shared" si="65"/>
        <v>631113</v>
      </c>
      <c r="I3911" t="s">
        <v>2708</v>
      </c>
      <c r="J3911" t="s">
        <v>839</v>
      </c>
      <c r="K3911">
        <v>88</v>
      </c>
      <c r="L3911">
        <v>64566000</v>
      </c>
      <c r="M3911">
        <v>2</v>
      </c>
      <c r="N3911">
        <v>19802000</v>
      </c>
    </row>
    <row r="3912" spans="6:14" x14ac:dyDescent="0.2">
      <c r="F3912" s="3">
        <v>63111</v>
      </c>
      <c r="G3912">
        <v>4</v>
      </c>
      <c r="H3912" t="str">
        <f t="shared" si="65"/>
        <v>631114</v>
      </c>
      <c r="I3912" t="s">
        <v>2708</v>
      </c>
      <c r="J3912" t="s">
        <v>839</v>
      </c>
      <c r="K3912">
        <v>116</v>
      </c>
      <c r="L3912">
        <v>76925520</v>
      </c>
    </row>
    <row r="3913" spans="6:14" x14ac:dyDescent="0.2">
      <c r="F3913" s="3">
        <v>63111</v>
      </c>
      <c r="G3913">
        <v>5</v>
      </c>
      <c r="H3913" t="str">
        <f t="shared" si="65"/>
        <v>631115</v>
      </c>
      <c r="I3913" t="s">
        <v>2708</v>
      </c>
      <c r="J3913" t="s">
        <v>839</v>
      </c>
      <c r="K3913">
        <v>99</v>
      </c>
      <c r="L3913">
        <v>173745180</v>
      </c>
      <c r="M3913">
        <v>9</v>
      </c>
      <c r="N3913">
        <v>54175760</v>
      </c>
    </row>
    <row r="3914" spans="6:14" x14ac:dyDescent="0.2">
      <c r="F3914" s="3">
        <v>63130</v>
      </c>
      <c r="G3914">
        <v>0</v>
      </c>
      <c r="H3914" t="str">
        <f t="shared" si="65"/>
        <v>631300</v>
      </c>
      <c r="I3914" t="s">
        <v>2706</v>
      </c>
      <c r="J3914" t="s">
        <v>840</v>
      </c>
      <c r="K3914">
        <v>10</v>
      </c>
      <c r="L3914">
        <v>326761400</v>
      </c>
    </row>
    <row r="3915" spans="6:14" x14ac:dyDescent="0.2">
      <c r="F3915" s="3">
        <v>63130</v>
      </c>
      <c r="G3915">
        <v>1</v>
      </c>
      <c r="H3915" t="str">
        <f t="shared" si="65"/>
        <v>631301</v>
      </c>
      <c r="I3915" t="s">
        <v>2706</v>
      </c>
      <c r="J3915" t="s">
        <v>840</v>
      </c>
      <c r="K3915">
        <v>1022</v>
      </c>
      <c r="L3915">
        <v>1235415955</v>
      </c>
      <c r="M3915">
        <v>1</v>
      </c>
      <c r="N3915">
        <v>67555050</v>
      </c>
    </row>
    <row r="3916" spans="6:14" x14ac:dyDescent="0.2">
      <c r="F3916" s="3">
        <v>63130</v>
      </c>
      <c r="G3916">
        <v>2</v>
      </c>
      <c r="H3916" t="str">
        <f t="shared" si="65"/>
        <v>631302</v>
      </c>
      <c r="I3916" t="s">
        <v>2706</v>
      </c>
      <c r="J3916" t="s">
        <v>840</v>
      </c>
      <c r="K3916">
        <v>1503</v>
      </c>
      <c r="L3916">
        <v>1804795500</v>
      </c>
      <c r="M3916">
        <v>7</v>
      </c>
      <c r="N3916">
        <v>44595425</v>
      </c>
    </row>
    <row r="3917" spans="6:14" x14ac:dyDescent="0.2">
      <c r="F3917" s="3">
        <v>63130</v>
      </c>
      <c r="G3917">
        <v>3</v>
      </c>
      <c r="H3917" t="str">
        <f t="shared" si="65"/>
        <v>631303</v>
      </c>
      <c r="I3917" t="s">
        <v>2706</v>
      </c>
      <c r="J3917" t="s">
        <v>840</v>
      </c>
      <c r="K3917">
        <v>2767</v>
      </c>
      <c r="L3917">
        <v>3661923365</v>
      </c>
      <c r="M3917">
        <v>5</v>
      </c>
      <c r="N3917">
        <v>68786575</v>
      </c>
    </row>
    <row r="3918" spans="6:14" x14ac:dyDescent="0.2">
      <c r="F3918" s="3">
        <v>63130</v>
      </c>
      <c r="G3918">
        <v>4</v>
      </c>
      <c r="H3918" t="str">
        <f t="shared" si="65"/>
        <v>631304</v>
      </c>
      <c r="I3918" t="s">
        <v>2706</v>
      </c>
      <c r="J3918" t="s">
        <v>840</v>
      </c>
      <c r="K3918">
        <v>4307</v>
      </c>
      <c r="L3918">
        <v>6801580745</v>
      </c>
      <c r="M3918">
        <v>29</v>
      </c>
      <c r="N3918">
        <v>131889350</v>
      </c>
    </row>
    <row r="3919" spans="6:14" x14ac:dyDescent="0.2">
      <c r="F3919" s="3">
        <v>63130</v>
      </c>
      <c r="G3919">
        <v>5</v>
      </c>
      <c r="H3919" t="str">
        <f t="shared" si="65"/>
        <v>631305</v>
      </c>
      <c r="I3919" t="s">
        <v>2706</v>
      </c>
      <c r="J3919" t="s">
        <v>840</v>
      </c>
      <c r="K3919">
        <v>6378</v>
      </c>
      <c r="L3919">
        <v>17568164265</v>
      </c>
      <c r="M3919">
        <v>281</v>
      </c>
      <c r="N3919">
        <v>2393624075</v>
      </c>
    </row>
    <row r="3920" spans="6:14" x14ac:dyDescent="0.2">
      <c r="F3920" s="3">
        <v>63190</v>
      </c>
      <c r="G3920">
        <v>0</v>
      </c>
      <c r="H3920" t="str">
        <f t="shared" si="65"/>
        <v>631900</v>
      </c>
      <c r="I3920" t="s">
        <v>2709</v>
      </c>
      <c r="J3920" t="s">
        <v>841</v>
      </c>
      <c r="K3920">
        <v>40</v>
      </c>
      <c r="L3920">
        <v>4349100</v>
      </c>
    </row>
    <row r="3921" spans="6:14" x14ac:dyDescent="0.2">
      <c r="F3921" s="3">
        <v>63190</v>
      </c>
      <c r="G3921">
        <v>1</v>
      </c>
      <c r="H3921" t="str">
        <f t="shared" si="65"/>
        <v>631901</v>
      </c>
      <c r="I3921" t="s">
        <v>2709</v>
      </c>
      <c r="J3921" t="s">
        <v>841</v>
      </c>
      <c r="K3921">
        <v>329</v>
      </c>
      <c r="L3921">
        <v>140145085</v>
      </c>
      <c r="M3921">
        <v>7</v>
      </c>
      <c r="N3921">
        <v>14441110</v>
      </c>
    </row>
    <row r="3922" spans="6:14" x14ac:dyDescent="0.2">
      <c r="F3922" s="3">
        <v>63190</v>
      </c>
      <c r="G3922">
        <v>2</v>
      </c>
      <c r="H3922" t="str">
        <f t="shared" si="65"/>
        <v>631902</v>
      </c>
      <c r="I3922" t="s">
        <v>2709</v>
      </c>
      <c r="J3922" t="s">
        <v>841</v>
      </c>
      <c r="K3922">
        <v>456</v>
      </c>
      <c r="L3922">
        <v>151671210</v>
      </c>
      <c r="M3922">
        <v>7</v>
      </c>
      <c r="N3922">
        <v>5094720</v>
      </c>
    </row>
    <row r="3923" spans="6:14" x14ac:dyDescent="0.2">
      <c r="F3923" s="3">
        <v>63190</v>
      </c>
      <c r="G3923">
        <v>3</v>
      </c>
      <c r="H3923" t="str">
        <f t="shared" si="65"/>
        <v>631903</v>
      </c>
      <c r="I3923" t="s">
        <v>2709</v>
      </c>
      <c r="J3923" t="s">
        <v>841</v>
      </c>
      <c r="K3923">
        <v>524</v>
      </c>
      <c r="L3923">
        <v>171734455</v>
      </c>
      <c r="M3923">
        <v>4</v>
      </c>
      <c r="N3923">
        <v>3898170</v>
      </c>
    </row>
    <row r="3924" spans="6:14" x14ac:dyDescent="0.2">
      <c r="F3924" s="3">
        <v>63190</v>
      </c>
      <c r="G3924">
        <v>4</v>
      </c>
      <c r="H3924" t="str">
        <f t="shared" si="65"/>
        <v>631904</v>
      </c>
      <c r="I3924" t="s">
        <v>2709</v>
      </c>
      <c r="J3924" t="s">
        <v>841</v>
      </c>
      <c r="K3924">
        <v>1427</v>
      </c>
      <c r="L3924">
        <v>762891920</v>
      </c>
      <c r="M3924">
        <v>9</v>
      </c>
      <c r="N3924">
        <v>5296860</v>
      </c>
    </row>
    <row r="3925" spans="6:14" x14ac:dyDescent="0.2">
      <c r="F3925" s="3">
        <v>63190</v>
      </c>
      <c r="G3925">
        <v>5</v>
      </c>
      <c r="H3925" t="str">
        <f t="shared" si="65"/>
        <v>631905</v>
      </c>
      <c r="I3925" t="s">
        <v>2709</v>
      </c>
      <c r="J3925" t="s">
        <v>841</v>
      </c>
      <c r="K3925">
        <v>2854</v>
      </c>
      <c r="L3925">
        <v>3074241230</v>
      </c>
      <c r="M3925">
        <v>116</v>
      </c>
      <c r="N3925">
        <v>325693200</v>
      </c>
    </row>
    <row r="3926" spans="6:14" x14ac:dyDescent="0.2">
      <c r="F3926" s="3">
        <v>63212</v>
      </c>
      <c r="G3926">
        <v>1</v>
      </c>
      <c r="H3926" t="str">
        <f t="shared" si="65"/>
        <v>632121</v>
      </c>
      <c r="I3926" t="s">
        <v>2708</v>
      </c>
      <c r="J3926" t="s">
        <v>842</v>
      </c>
      <c r="K3926">
        <v>68</v>
      </c>
      <c r="L3926">
        <v>22863280</v>
      </c>
      <c r="M3926">
        <v>1</v>
      </c>
      <c r="N3926">
        <v>2824640</v>
      </c>
    </row>
    <row r="3927" spans="6:14" x14ac:dyDescent="0.2">
      <c r="F3927" s="3">
        <v>63212</v>
      </c>
      <c r="G3927">
        <v>2</v>
      </c>
      <c r="H3927" t="str">
        <f t="shared" si="65"/>
        <v>632122</v>
      </c>
      <c r="I3927" t="s">
        <v>2708</v>
      </c>
      <c r="J3927" t="s">
        <v>842</v>
      </c>
      <c r="K3927">
        <v>179</v>
      </c>
      <c r="L3927">
        <v>40750480</v>
      </c>
      <c r="M3927">
        <v>1</v>
      </c>
      <c r="N3927">
        <v>3015280</v>
      </c>
    </row>
    <row r="3928" spans="6:14" x14ac:dyDescent="0.2">
      <c r="F3928" s="3">
        <v>63212</v>
      </c>
      <c r="G3928">
        <v>3</v>
      </c>
      <c r="H3928" t="str">
        <f t="shared" si="65"/>
        <v>632123</v>
      </c>
      <c r="I3928" t="s">
        <v>2708</v>
      </c>
      <c r="J3928" t="s">
        <v>842</v>
      </c>
      <c r="K3928">
        <v>121</v>
      </c>
      <c r="L3928">
        <v>55944960</v>
      </c>
      <c r="M3928">
        <v>1</v>
      </c>
      <c r="N3928">
        <v>2556720</v>
      </c>
    </row>
    <row r="3929" spans="6:14" x14ac:dyDescent="0.2">
      <c r="F3929" s="3">
        <v>63212</v>
      </c>
      <c r="G3929">
        <v>4</v>
      </c>
      <c r="H3929" t="str">
        <f t="shared" si="65"/>
        <v>632124</v>
      </c>
      <c r="I3929" t="s">
        <v>2708</v>
      </c>
      <c r="J3929" t="s">
        <v>842</v>
      </c>
      <c r="K3929">
        <v>211</v>
      </c>
      <c r="L3929">
        <v>86713140</v>
      </c>
      <c r="M3929">
        <v>5</v>
      </c>
      <c r="N3929">
        <v>12190640</v>
      </c>
    </row>
    <row r="3930" spans="6:14" x14ac:dyDescent="0.2">
      <c r="F3930" s="3">
        <v>63212</v>
      </c>
      <c r="G3930">
        <v>5</v>
      </c>
      <c r="H3930" t="str">
        <f t="shared" si="65"/>
        <v>632125</v>
      </c>
      <c r="I3930" t="s">
        <v>2708</v>
      </c>
      <c r="J3930" t="s">
        <v>842</v>
      </c>
      <c r="K3930">
        <v>374</v>
      </c>
      <c r="L3930">
        <v>198505360</v>
      </c>
      <c r="M3930">
        <v>24</v>
      </c>
      <c r="N3930">
        <v>87275360</v>
      </c>
    </row>
    <row r="3931" spans="6:14" x14ac:dyDescent="0.2">
      <c r="F3931" s="3">
        <v>63272</v>
      </c>
      <c r="G3931">
        <v>0</v>
      </c>
      <c r="H3931" t="str">
        <f t="shared" si="65"/>
        <v>632720</v>
      </c>
      <c r="I3931" t="s">
        <v>2712</v>
      </c>
      <c r="J3931" t="s">
        <v>843</v>
      </c>
      <c r="K3931">
        <v>17</v>
      </c>
      <c r="L3931">
        <v>4317840</v>
      </c>
    </row>
    <row r="3932" spans="6:14" x14ac:dyDescent="0.2">
      <c r="F3932" s="3">
        <v>63272</v>
      </c>
      <c r="G3932">
        <v>1</v>
      </c>
      <c r="H3932" t="str">
        <f t="shared" si="65"/>
        <v>632721</v>
      </c>
      <c r="I3932" t="s">
        <v>2712</v>
      </c>
      <c r="J3932" t="s">
        <v>843</v>
      </c>
      <c r="K3932">
        <v>127</v>
      </c>
      <c r="L3932">
        <v>147721640</v>
      </c>
      <c r="M3932">
        <v>4</v>
      </c>
      <c r="N3932">
        <v>8618940</v>
      </c>
    </row>
    <row r="3933" spans="6:14" x14ac:dyDescent="0.2">
      <c r="F3933" s="3">
        <v>63272</v>
      </c>
      <c r="G3933">
        <v>2</v>
      </c>
      <c r="H3933" t="str">
        <f t="shared" si="65"/>
        <v>632722</v>
      </c>
      <c r="I3933" t="s">
        <v>2712</v>
      </c>
      <c r="J3933" t="s">
        <v>843</v>
      </c>
      <c r="K3933">
        <v>256</v>
      </c>
      <c r="L3933">
        <v>150932440</v>
      </c>
      <c r="M3933">
        <v>1</v>
      </c>
      <c r="N3933">
        <v>15232050</v>
      </c>
    </row>
    <row r="3934" spans="6:14" x14ac:dyDescent="0.2">
      <c r="F3934" s="3">
        <v>63272</v>
      </c>
      <c r="G3934">
        <v>3</v>
      </c>
      <c r="H3934" t="str">
        <f t="shared" si="65"/>
        <v>632723</v>
      </c>
      <c r="I3934" t="s">
        <v>2712</v>
      </c>
      <c r="J3934" t="s">
        <v>843</v>
      </c>
      <c r="K3934">
        <v>397</v>
      </c>
      <c r="L3934">
        <v>347386110</v>
      </c>
      <c r="M3934">
        <v>9</v>
      </c>
      <c r="N3934">
        <v>41077440</v>
      </c>
    </row>
    <row r="3935" spans="6:14" x14ac:dyDescent="0.2">
      <c r="F3935" s="3">
        <v>63272</v>
      </c>
      <c r="G3935">
        <v>4</v>
      </c>
      <c r="H3935" t="str">
        <f t="shared" si="65"/>
        <v>632724</v>
      </c>
      <c r="I3935" t="s">
        <v>2712</v>
      </c>
      <c r="J3935" t="s">
        <v>843</v>
      </c>
      <c r="K3935">
        <v>540</v>
      </c>
      <c r="L3935">
        <v>717033626.89999998</v>
      </c>
      <c r="M3935">
        <v>10</v>
      </c>
      <c r="N3935">
        <v>26118900</v>
      </c>
    </row>
    <row r="3936" spans="6:14" x14ac:dyDescent="0.2">
      <c r="F3936" s="3">
        <v>63272</v>
      </c>
      <c r="G3936">
        <v>5</v>
      </c>
      <c r="H3936" t="str">
        <f t="shared" si="65"/>
        <v>632725</v>
      </c>
      <c r="I3936" t="s">
        <v>2712</v>
      </c>
      <c r="J3936" t="s">
        <v>843</v>
      </c>
      <c r="K3936">
        <v>556</v>
      </c>
      <c r="L3936">
        <v>1115172937.7</v>
      </c>
      <c r="M3936">
        <v>48</v>
      </c>
      <c r="N3936">
        <v>453974490</v>
      </c>
    </row>
    <row r="3937" spans="6:14" x14ac:dyDescent="0.2">
      <c r="F3937" s="3">
        <v>63302</v>
      </c>
      <c r="G3937">
        <v>0</v>
      </c>
      <c r="H3937" t="str">
        <f t="shared" si="65"/>
        <v>633020</v>
      </c>
      <c r="I3937" t="s">
        <v>2710</v>
      </c>
      <c r="J3937" t="s">
        <v>844</v>
      </c>
      <c r="K3937">
        <v>46</v>
      </c>
      <c r="L3937">
        <v>17579540</v>
      </c>
      <c r="M3937">
        <v>3</v>
      </c>
      <c r="N3937">
        <v>18760040</v>
      </c>
    </row>
    <row r="3938" spans="6:14" x14ac:dyDescent="0.2">
      <c r="F3938" s="3">
        <v>63302</v>
      </c>
      <c r="G3938">
        <v>1</v>
      </c>
      <c r="H3938" t="str">
        <f t="shared" si="65"/>
        <v>633021</v>
      </c>
      <c r="I3938" t="s">
        <v>2710</v>
      </c>
      <c r="J3938" t="s">
        <v>844</v>
      </c>
      <c r="K3938">
        <v>126</v>
      </c>
      <c r="L3938">
        <v>52236900</v>
      </c>
      <c r="M3938">
        <v>2</v>
      </c>
      <c r="N3938">
        <v>13305770</v>
      </c>
    </row>
    <row r="3939" spans="6:14" x14ac:dyDescent="0.2">
      <c r="F3939" s="3">
        <v>63302</v>
      </c>
      <c r="G3939">
        <v>2</v>
      </c>
      <c r="H3939" t="str">
        <f t="shared" si="65"/>
        <v>633022</v>
      </c>
      <c r="I3939" t="s">
        <v>2710</v>
      </c>
      <c r="J3939" t="s">
        <v>844</v>
      </c>
      <c r="K3939">
        <v>180</v>
      </c>
      <c r="L3939">
        <v>94175580</v>
      </c>
      <c r="M3939">
        <v>3</v>
      </c>
      <c r="N3939">
        <v>3759680</v>
      </c>
    </row>
    <row r="3940" spans="6:14" x14ac:dyDescent="0.2">
      <c r="F3940" s="3">
        <v>63302</v>
      </c>
      <c r="G3940">
        <v>3</v>
      </c>
      <c r="H3940" t="str">
        <f t="shared" si="65"/>
        <v>633023</v>
      </c>
      <c r="I3940" t="s">
        <v>2710</v>
      </c>
      <c r="J3940" t="s">
        <v>844</v>
      </c>
      <c r="K3940">
        <v>301</v>
      </c>
      <c r="L3940">
        <v>138425230</v>
      </c>
      <c r="M3940">
        <v>6</v>
      </c>
      <c r="N3940">
        <v>42809110</v>
      </c>
    </row>
    <row r="3941" spans="6:14" x14ac:dyDescent="0.2">
      <c r="F3941" s="3">
        <v>63302</v>
      </c>
      <c r="G3941">
        <v>4</v>
      </c>
      <c r="H3941" t="str">
        <f t="shared" si="65"/>
        <v>633024</v>
      </c>
      <c r="I3941" t="s">
        <v>2710</v>
      </c>
      <c r="J3941" t="s">
        <v>844</v>
      </c>
      <c r="K3941">
        <v>358</v>
      </c>
      <c r="L3941">
        <v>240386160</v>
      </c>
      <c r="M3941">
        <v>9</v>
      </c>
      <c r="N3941">
        <v>85531160</v>
      </c>
    </row>
    <row r="3942" spans="6:14" x14ac:dyDescent="0.2">
      <c r="F3942" s="3">
        <v>63302</v>
      </c>
      <c r="G3942">
        <v>5</v>
      </c>
      <c r="H3942" t="str">
        <f t="shared" si="65"/>
        <v>633025</v>
      </c>
      <c r="I3942" t="s">
        <v>2710</v>
      </c>
      <c r="J3942" t="s">
        <v>844</v>
      </c>
      <c r="K3942">
        <v>274</v>
      </c>
      <c r="L3942">
        <v>450286450</v>
      </c>
      <c r="M3942">
        <v>48</v>
      </c>
      <c r="N3942">
        <v>188470540</v>
      </c>
    </row>
    <row r="3943" spans="6:14" x14ac:dyDescent="0.2">
      <c r="F3943" s="3">
        <v>63401</v>
      </c>
      <c r="G3943">
        <v>0</v>
      </c>
      <c r="H3943" t="str">
        <f t="shared" si="65"/>
        <v>634010</v>
      </c>
      <c r="I3943" t="s">
        <v>2709</v>
      </c>
      <c r="J3943" t="s">
        <v>845</v>
      </c>
      <c r="K3943">
        <v>59</v>
      </c>
      <c r="L3943">
        <v>442645855</v>
      </c>
    </row>
    <row r="3944" spans="6:14" x14ac:dyDescent="0.2">
      <c r="F3944" s="3">
        <v>63401</v>
      </c>
      <c r="G3944">
        <v>1</v>
      </c>
      <c r="H3944" t="str">
        <f t="shared" si="65"/>
        <v>634011</v>
      </c>
      <c r="I3944" t="s">
        <v>2709</v>
      </c>
      <c r="J3944" t="s">
        <v>845</v>
      </c>
      <c r="K3944">
        <v>266</v>
      </c>
      <c r="L3944">
        <v>234362255</v>
      </c>
      <c r="M3944">
        <v>5</v>
      </c>
      <c r="N3944">
        <v>27294880</v>
      </c>
    </row>
    <row r="3945" spans="6:14" x14ac:dyDescent="0.2">
      <c r="F3945" s="3">
        <v>63401</v>
      </c>
      <c r="G3945">
        <v>2</v>
      </c>
      <c r="H3945" t="str">
        <f t="shared" si="65"/>
        <v>634012</v>
      </c>
      <c r="I3945" t="s">
        <v>2709</v>
      </c>
      <c r="J3945" t="s">
        <v>845</v>
      </c>
      <c r="K3945">
        <v>1858</v>
      </c>
      <c r="L3945">
        <v>305011665</v>
      </c>
      <c r="M3945">
        <v>4</v>
      </c>
      <c r="N3945">
        <v>26615955</v>
      </c>
    </row>
    <row r="3946" spans="6:14" x14ac:dyDescent="0.2">
      <c r="F3946" s="3">
        <v>63401</v>
      </c>
      <c r="G3946">
        <v>3</v>
      </c>
      <c r="H3946" t="str">
        <f t="shared" si="65"/>
        <v>634013</v>
      </c>
      <c r="I3946" t="s">
        <v>2709</v>
      </c>
      <c r="J3946" t="s">
        <v>845</v>
      </c>
      <c r="K3946">
        <v>1614</v>
      </c>
      <c r="L3946">
        <v>467940680</v>
      </c>
      <c r="M3946">
        <v>2</v>
      </c>
      <c r="N3946">
        <v>1879155</v>
      </c>
    </row>
    <row r="3947" spans="6:14" x14ac:dyDescent="0.2">
      <c r="F3947" s="3">
        <v>63401</v>
      </c>
      <c r="G3947">
        <v>4</v>
      </c>
      <c r="H3947" t="str">
        <f t="shared" si="65"/>
        <v>634014</v>
      </c>
      <c r="I3947" t="s">
        <v>2709</v>
      </c>
      <c r="J3947" t="s">
        <v>845</v>
      </c>
      <c r="K3947">
        <v>1740</v>
      </c>
      <c r="L3947">
        <v>884643630</v>
      </c>
      <c r="M3947">
        <v>15</v>
      </c>
      <c r="N3947">
        <v>21618585</v>
      </c>
    </row>
    <row r="3948" spans="6:14" x14ac:dyDescent="0.2">
      <c r="F3948" s="3">
        <v>63401</v>
      </c>
      <c r="G3948">
        <v>5</v>
      </c>
      <c r="H3948" t="str">
        <f t="shared" si="65"/>
        <v>634015</v>
      </c>
      <c r="I3948" t="s">
        <v>2709</v>
      </c>
      <c r="J3948" t="s">
        <v>845</v>
      </c>
      <c r="K3948">
        <v>1893</v>
      </c>
      <c r="L3948">
        <v>2226589615</v>
      </c>
      <c r="M3948">
        <v>93</v>
      </c>
      <c r="N3948">
        <v>314903550</v>
      </c>
    </row>
    <row r="3949" spans="6:14" x14ac:dyDescent="0.2">
      <c r="F3949" s="3">
        <v>63470</v>
      </c>
      <c r="G3949">
        <v>0</v>
      </c>
      <c r="H3949" t="str">
        <f t="shared" si="65"/>
        <v>634700</v>
      </c>
      <c r="I3949" t="s">
        <v>2708</v>
      </c>
      <c r="J3949" t="s">
        <v>846</v>
      </c>
      <c r="K3949">
        <v>10</v>
      </c>
      <c r="L3949">
        <v>208320</v>
      </c>
    </row>
    <row r="3950" spans="6:14" x14ac:dyDescent="0.2">
      <c r="F3950" s="3">
        <v>63470</v>
      </c>
      <c r="G3950">
        <v>1</v>
      </c>
      <c r="H3950" t="str">
        <f t="shared" si="65"/>
        <v>634701</v>
      </c>
      <c r="I3950" t="s">
        <v>2708</v>
      </c>
      <c r="J3950" t="s">
        <v>846</v>
      </c>
      <c r="K3950">
        <v>562</v>
      </c>
      <c r="L3950">
        <v>131696920</v>
      </c>
    </row>
    <row r="3951" spans="6:14" x14ac:dyDescent="0.2">
      <c r="F3951" s="3">
        <v>63470</v>
      </c>
      <c r="G3951">
        <v>2</v>
      </c>
      <c r="H3951" t="str">
        <f t="shared" si="65"/>
        <v>634702</v>
      </c>
      <c r="I3951" t="s">
        <v>2708</v>
      </c>
      <c r="J3951" t="s">
        <v>846</v>
      </c>
      <c r="K3951">
        <v>645</v>
      </c>
      <c r="L3951">
        <v>328247570</v>
      </c>
      <c r="M3951">
        <v>2</v>
      </c>
      <c r="N3951">
        <v>15005040</v>
      </c>
    </row>
    <row r="3952" spans="6:14" x14ac:dyDescent="0.2">
      <c r="F3952" s="3">
        <v>63470</v>
      </c>
      <c r="G3952">
        <v>3</v>
      </c>
      <c r="H3952" t="str">
        <f t="shared" si="65"/>
        <v>634703</v>
      </c>
      <c r="I3952" t="s">
        <v>2708</v>
      </c>
      <c r="J3952" t="s">
        <v>846</v>
      </c>
      <c r="K3952">
        <v>1190</v>
      </c>
      <c r="L3952">
        <v>491413330</v>
      </c>
      <c r="M3952">
        <v>4</v>
      </c>
      <c r="N3952">
        <v>37972720</v>
      </c>
    </row>
    <row r="3953" spans="6:14" x14ac:dyDescent="0.2">
      <c r="F3953" s="3">
        <v>63470</v>
      </c>
      <c r="G3953">
        <v>4</v>
      </c>
      <c r="H3953" t="str">
        <f t="shared" si="65"/>
        <v>634704</v>
      </c>
      <c r="I3953" t="s">
        <v>2708</v>
      </c>
      <c r="J3953" t="s">
        <v>846</v>
      </c>
      <c r="K3953">
        <v>2594</v>
      </c>
      <c r="L3953">
        <v>1609913910</v>
      </c>
      <c r="M3953">
        <v>14</v>
      </c>
      <c r="N3953">
        <v>30008560</v>
      </c>
    </row>
    <row r="3954" spans="6:14" x14ac:dyDescent="0.2">
      <c r="F3954" s="3">
        <v>63470</v>
      </c>
      <c r="G3954">
        <v>5</v>
      </c>
      <c r="H3954" t="str">
        <f t="shared" si="65"/>
        <v>634705</v>
      </c>
      <c r="I3954" t="s">
        <v>2708</v>
      </c>
      <c r="J3954" t="s">
        <v>846</v>
      </c>
      <c r="K3954">
        <v>2910</v>
      </c>
      <c r="L3954">
        <v>6034465297.5</v>
      </c>
      <c r="M3954">
        <v>157</v>
      </c>
      <c r="N3954">
        <v>1132017600</v>
      </c>
    </row>
    <row r="3955" spans="6:14" x14ac:dyDescent="0.2">
      <c r="F3955" s="3">
        <v>63548</v>
      </c>
      <c r="G3955">
        <v>0</v>
      </c>
      <c r="H3955" t="str">
        <f t="shared" si="65"/>
        <v>635480</v>
      </c>
      <c r="I3955" t="s">
        <v>2710</v>
      </c>
      <c r="J3955" t="s">
        <v>847</v>
      </c>
      <c r="K3955">
        <v>3</v>
      </c>
      <c r="L3955">
        <v>285390</v>
      </c>
    </row>
    <row r="3956" spans="6:14" x14ac:dyDescent="0.2">
      <c r="F3956" s="3">
        <v>63548</v>
      </c>
      <c r="G3956">
        <v>1</v>
      </c>
      <c r="H3956" t="str">
        <f t="shared" si="65"/>
        <v>635481</v>
      </c>
      <c r="I3956" t="s">
        <v>2710</v>
      </c>
      <c r="J3956" t="s">
        <v>847</v>
      </c>
      <c r="K3956">
        <v>19</v>
      </c>
      <c r="L3956">
        <v>8711040</v>
      </c>
    </row>
    <row r="3957" spans="6:14" x14ac:dyDescent="0.2">
      <c r="F3957" s="3">
        <v>63548</v>
      </c>
      <c r="G3957">
        <v>2</v>
      </c>
      <c r="H3957" t="str">
        <f t="shared" si="65"/>
        <v>635482</v>
      </c>
      <c r="I3957" t="s">
        <v>2710</v>
      </c>
      <c r="J3957" t="s">
        <v>847</v>
      </c>
      <c r="K3957">
        <v>79</v>
      </c>
      <c r="L3957">
        <v>51650030</v>
      </c>
      <c r="M3957">
        <v>1</v>
      </c>
      <c r="N3957">
        <v>6116480</v>
      </c>
    </row>
    <row r="3958" spans="6:14" x14ac:dyDescent="0.2">
      <c r="F3958" s="3">
        <v>63548</v>
      </c>
      <c r="G3958">
        <v>3</v>
      </c>
      <c r="H3958" t="str">
        <f t="shared" si="65"/>
        <v>635483</v>
      </c>
      <c r="I3958" t="s">
        <v>2710</v>
      </c>
      <c r="J3958" t="s">
        <v>847</v>
      </c>
      <c r="K3958">
        <v>96</v>
      </c>
      <c r="L3958">
        <v>77432020</v>
      </c>
      <c r="M3958">
        <v>2</v>
      </c>
      <c r="N3958">
        <v>9188720</v>
      </c>
    </row>
    <row r="3959" spans="6:14" x14ac:dyDescent="0.2">
      <c r="F3959" s="3">
        <v>63548</v>
      </c>
      <c r="G3959">
        <v>4</v>
      </c>
      <c r="H3959" t="str">
        <f t="shared" si="65"/>
        <v>635484</v>
      </c>
      <c r="I3959" t="s">
        <v>2710</v>
      </c>
      <c r="J3959" t="s">
        <v>847</v>
      </c>
      <c r="K3959">
        <v>242</v>
      </c>
      <c r="L3959">
        <v>168496190</v>
      </c>
      <c r="M3959">
        <v>3</v>
      </c>
      <c r="N3959">
        <v>16902880</v>
      </c>
    </row>
    <row r="3960" spans="6:14" x14ac:dyDescent="0.2">
      <c r="F3960" s="3">
        <v>63548</v>
      </c>
      <c r="G3960">
        <v>5</v>
      </c>
      <c r="H3960" t="str">
        <f t="shared" si="65"/>
        <v>635485</v>
      </c>
      <c r="I3960" t="s">
        <v>2710</v>
      </c>
      <c r="J3960" t="s">
        <v>847</v>
      </c>
      <c r="K3960">
        <v>424</v>
      </c>
      <c r="L3960">
        <v>504751050</v>
      </c>
      <c r="M3960">
        <v>27</v>
      </c>
      <c r="N3960">
        <v>132929600</v>
      </c>
    </row>
    <row r="3961" spans="6:14" x14ac:dyDescent="0.2">
      <c r="F3961" s="3">
        <v>63594</v>
      </c>
      <c r="G3961">
        <v>0</v>
      </c>
      <c r="H3961" t="str">
        <f t="shared" si="65"/>
        <v>635940</v>
      </c>
      <c r="I3961" t="s">
        <v>2708</v>
      </c>
      <c r="J3961" t="s">
        <v>848</v>
      </c>
      <c r="K3961">
        <v>196</v>
      </c>
      <c r="L3961">
        <v>124315020</v>
      </c>
      <c r="M3961">
        <v>1</v>
      </c>
      <c r="N3961">
        <v>222800</v>
      </c>
    </row>
    <row r="3962" spans="6:14" x14ac:dyDescent="0.2">
      <c r="F3962" s="3">
        <v>63594</v>
      </c>
      <c r="G3962">
        <v>1</v>
      </c>
      <c r="H3962" t="str">
        <f t="shared" si="65"/>
        <v>635941</v>
      </c>
      <c r="I3962" t="s">
        <v>2708</v>
      </c>
      <c r="J3962" t="s">
        <v>848</v>
      </c>
      <c r="K3962">
        <v>368</v>
      </c>
      <c r="L3962">
        <v>346582920</v>
      </c>
      <c r="M3962">
        <v>10</v>
      </c>
      <c r="N3962">
        <v>159374240</v>
      </c>
    </row>
    <row r="3963" spans="6:14" x14ac:dyDescent="0.2">
      <c r="F3963" s="3">
        <v>63594</v>
      </c>
      <c r="G3963">
        <v>2</v>
      </c>
      <c r="H3963" t="str">
        <f t="shared" si="65"/>
        <v>635942</v>
      </c>
      <c r="I3963" t="s">
        <v>2708</v>
      </c>
      <c r="J3963" t="s">
        <v>848</v>
      </c>
      <c r="K3963">
        <v>921</v>
      </c>
      <c r="L3963">
        <v>371837560</v>
      </c>
      <c r="M3963">
        <v>3</v>
      </c>
      <c r="N3963">
        <v>29067040</v>
      </c>
    </row>
    <row r="3964" spans="6:14" x14ac:dyDescent="0.2">
      <c r="F3964" s="3">
        <v>63594</v>
      </c>
      <c r="G3964">
        <v>3</v>
      </c>
      <c r="H3964" t="str">
        <f t="shared" si="65"/>
        <v>635943</v>
      </c>
      <c r="I3964" t="s">
        <v>2708</v>
      </c>
      <c r="J3964" t="s">
        <v>848</v>
      </c>
      <c r="K3964">
        <v>1184</v>
      </c>
      <c r="L3964">
        <v>670778210</v>
      </c>
      <c r="M3964">
        <v>16</v>
      </c>
      <c r="N3964">
        <v>116649040</v>
      </c>
    </row>
    <row r="3965" spans="6:14" x14ac:dyDescent="0.2">
      <c r="F3965" s="3">
        <v>63594</v>
      </c>
      <c r="G3965">
        <v>4</v>
      </c>
      <c r="H3965" t="str">
        <f t="shared" si="65"/>
        <v>635944</v>
      </c>
      <c r="I3965" t="s">
        <v>2708</v>
      </c>
      <c r="J3965" t="s">
        <v>848</v>
      </c>
      <c r="K3965">
        <v>1493</v>
      </c>
      <c r="L3965">
        <v>1665384600</v>
      </c>
      <c r="M3965">
        <v>21</v>
      </c>
      <c r="N3965">
        <v>76566880</v>
      </c>
    </row>
    <row r="3966" spans="6:14" x14ac:dyDescent="0.2">
      <c r="F3966" s="3">
        <v>63594</v>
      </c>
      <c r="G3966">
        <v>5</v>
      </c>
      <c r="H3966" t="str">
        <f t="shared" si="65"/>
        <v>635945</v>
      </c>
      <c r="I3966" t="s">
        <v>2708</v>
      </c>
      <c r="J3966" t="s">
        <v>848</v>
      </c>
      <c r="K3966">
        <v>2439</v>
      </c>
      <c r="L3966">
        <v>5591500050</v>
      </c>
      <c r="M3966">
        <v>279</v>
      </c>
      <c r="N3966">
        <v>1659074720</v>
      </c>
    </row>
    <row r="3967" spans="6:14" x14ac:dyDescent="0.2">
      <c r="F3967" s="3">
        <v>63690</v>
      </c>
      <c r="G3967">
        <v>0</v>
      </c>
      <c r="H3967" t="str">
        <f t="shared" si="65"/>
        <v>636900</v>
      </c>
      <c r="I3967" t="s">
        <v>2715</v>
      </c>
      <c r="J3967" t="s">
        <v>849</v>
      </c>
      <c r="K3967">
        <v>4</v>
      </c>
      <c r="L3967">
        <v>14211005</v>
      </c>
    </row>
    <row r="3968" spans="6:14" x14ac:dyDescent="0.2">
      <c r="F3968" s="3">
        <v>63690</v>
      </c>
      <c r="G3968">
        <v>1</v>
      </c>
      <c r="H3968" t="str">
        <f t="shared" si="65"/>
        <v>636901</v>
      </c>
      <c r="I3968" t="s">
        <v>2715</v>
      </c>
      <c r="J3968" t="s">
        <v>849</v>
      </c>
      <c r="K3968">
        <v>79</v>
      </c>
      <c r="L3968">
        <v>143465220</v>
      </c>
      <c r="M3968">
        <v>4</v>
      </c>
      <c r="N3968">
        <v>42069960</v>
      </c>
    </row>
    <row r="3969" spans="6:14" x14ac:dyDescent="0.2">
      <c r="F3969" s="3">
        <v>63690</v>
      </c>
      <c r="G3969">
        <v>2</v>
      </c>
      <c r="H3969" t="str">
        <f t="shared" si="65"/>
        <v>636902</v>
      </c>
      <c r="I3969" t="s">
        <v>2715</v>
      </c>
      <c r="J3969" t="s">
        <v>849</v>
      </c>
      <c r="K3969">
        <v>75</v>
      </c>
      <c r="L3969">
        <v>134117715</v>
      </c>
      <c r="M3969">
        <v>4</v>
      </c>
      <c r="N3969">
        <v>9482130</v>
      </c>
    </row>
    <row r="3970" spans="6:14" x14ac:dyDescent="0.2">
      <c r="F3970" s="3">
        <v>63690</v>
      </c>
      <c r="G3970">
        <v>3</v>
      </c>
      <c r="H3970" t="str">
        <f t="shared" si="65"/>
        <v>636903</v>
      </c>
      <c r="I3970" t="s">
        <v>2715</v>
      </c>
      <c r="J3970" t="s">
        <v>849</v>
      </c>
      <c r="K3970">
        <v>178</v>
      </c>
      <c r="L3970">
        <v>321967986</v>
      </c>
      <c r="M3970">
        <v>12</v>
      </c>
      <c r="N3970">
        <v>33457280</v>
      </c>
    </row>
    <row r="3971" spans="6:14" x14ac:dyDescent="0.2">
      <c r="F3971" s="3">
        <v>63690</v>
      </c>
      <c r="G3971">
        <v>4</v>
      </c>
      <c r="H3971" t="str">
        <f t="shared" ref="H3971:H4034" si="66">F3971&amp;G3971</f>
        <v>636904</v>
      </c>
      <c r="I3971" t="s">
        <v>2715</v>
      </c>
      <c r="J3971" t="s">
        <v>849</v>
      </c>
      <c r="K3971">
        <v>247</v>
      </c>
      <c r="L3971">
        <v>628564572</v>
      </c>
      <c r="M3971">
        <v>29</v>
      </c>
      <c r="N3971">
        <v>192159890</v>
      </c>
    </row>
    <row r="3972" spans="6:14" x14ac:dyDescent="0.2">
      <c r="F3972" s="3">
        <v>63690</v>
      </c>
      <c r="G3972">
        <v>5</v>
      </c>
      <c r="H3972" t="str">
        <f t="shared" si="66"/>
        <v>636905</v>
      </c>
      <c r="I3972" t="s">
        <v>2715</v>
      </c>
      <c r="J3972" t="s">
        <v>849</v>
      </c>
      <c r="K3972">
        <v>379</v>
      </c>
      <c r="L3972">
        <v>755984126</v>
      </c>
      <c r="M3972">
        <v>47</v>
      </c>
      <c r="N3972">
        <v>298119280</v>
      </c>
    </row>
    <row r="3973" spans="6:14" x14ac:dyDescent="0.2">
      <c r="F3973" s="3">
        <v>66001</v>
      </c>
      <c r="G3973">
        <v>0</v>
      </c>
      <c r="H3973" t="str">
        <f t="shared" si="66"/>
        <v>660010</v>
      </c>
      <c r="I3973" t="s">
        <v>1141</v>
      </c>
      <c r="J3973" t="s">
        <v>850</v>
      </c>
      <c r="K3973">
        <v>2325</v>
      </c>
      <c r="L3973">
        <v>21013285981</v>
      </c>
      <c r="M3973">
        <v>267</v>
      </c>
      <c r="N3973">
        <v>11537590490</v>
      </c>
    </row>
    <row r="3974" spans="6:14" x14ac:dyDescent="0.2">
      <c r="F3974" s="3">
        <v>66001</v>
      </c>
      <c r="G3974">
        <v>1</v>
      </c>
      <c r="H3974" t="str">
        <f t="shared" si="66"/>
        <v>660011</v>
      </c>
      <c r="I3974" t="s">
        <v>1141</v>
      </c>
      <c r="J3974" t="s">
        <v>850</v>
      </c>
      <c r="K3974">
        <v>9124</v>
      </c>
      <c r="L3974">
        <v>47220175856.129997</v>
      </c>
      <c r="M3974">
        <v>12</v>
      </c>
      <c r="N3974">
        <v>484011400</v>
      </c>
    </row>
    <row r="3975" spans="6:14" x14ac:dyDescent="0.2">
      <c r="F3975" s="3">
        <v>66001</v>
      </c>
      <c r="G3975">
        <v>2</v>
      </c>
      <c r="H3975" t="str">
        <f t="shared" si="66"/>
        <v>660012</v>
      </c>
      <c r="I3975" t="s">
        <v>1141</v>
      </c>
      <c r="J3975" t="s">
        <v>850</v>
      </c>
      <c r="K3975">
        <v>11715</v>
      </c>
      <c r="L3975">
        <v>73706485546.800003</v>
      </c>
      <c r="M3975">
        <v>46</v>
      </c>
      <c r="N3975">
        <v>8845657240</v>
      </c>
    </row>
    <row r="3976" spans="6:14" x14ac:dyDescent="0.2">
      <c r="F3976" s="3">
        <v>66001</v>
      </c>
      <c r="G3976">
        <v>3</v>
      </c>
      <c r="H3976" t="str">
        <f t="shared" si="66"/>
        <v>660013</v>
      </c>
      <c r="I3976" t="s">
        <v>1141</v>
      </c>
      <c r="J3976" t="s">
        <v>850</v>
      </c>
      <c r="K3976">
        <v>29291</v>
      </c>
      <c r="L3976">
        <v>160836852444.39999</v>
      </c>
      <c r="M3976">
        <v>1656</v>
      </c>
      <c r="N3976">
        <v>11314730650</v>
      </c>
    </row>
    <row r="3977" spans="6:14" x14ac:dyDescent="0.2">
      <c r="F3977" s="3">
        <v>66001</v>
      </c>
      <c r="G3977">
        <v>4</v>
      </c>
      <c r="H3977" t="str">
        <f t="shared" si="66"/>
        <v>660014</v>
      </c>
      <c r="I3977" t="s">
        <v>1141</v>
      </c>
      <c r="J3977" t="s">
        <v>850</v>
      </c>
      <c r="K3977">
        <v>28853</v>
      </c>
      <c r="L3977">
        <v>192018999055.39999</v>
      </c>
      <c r="M3977">
        <v>2325</v>
      </c>
      <c r="N3977">
        <v>30408621680</v>
      </c>
    </row>
    <row r="3978" spans="6:14" x14ac:dyDescent="0.2">
      <c r="F3978" s="3">
        <v>66001</v>
      </c>
      <c r="G3978">
        <v>5</v>
      </c>
      <c r="H3978" t="str">
        <f t="shared" si="66"/>
        <v>660015</v>
      </c>
      <c r="I3978" t="s">
        <v>1141</v>
      </c>
      <c r="J3978" t="s">
        <v>850</v>
      </c>
      <c r="K3978">
        <v>45253</v>
      </c>
      <c r="L3978">
        <v>506805768002.28003</v>
      </c>
      <c r="M3978">
        <v>10642</v>
      </c>
      <c r="N3978">
        <v>181705036470</v>
      </c>
    </row>
    <row r="3979" spans="6:14" x14ac:dyDescent="0.2">
      <c r="F3979" s="3">
        <v>66045</v>
      </c>
      <c r="G3979">
        <v>0</v>
      </c>
      <c r="H3979" t="str">
        <f t="shared" si="66"/>
        <v>660450</v>
      </c>
      <c r="I3979" t="s">
        <v>2708</v>
      </c>
      <c r="J3979" t="s">
        <v>851</v>
      </c>
      <c r="K3979">
        <v>71</v>
      </c>
      <c r="L3979">
        <v>16265880</v>
      </c>
    </row>
    <row r="3980" spans="6:14" x14ac:dyDescent="0.2">
      <c r="F3980" s="3">
        <v>66045</v>
      </c>
      <c r="G3980">
        <v>1</v>
      </c>
      <c r="H3980" t="str">
        <f t="shared" si="66"/>
        <v>660451</v>
      </c>
      <c r="I3980" t="s">
        <v>2708</v>
      </c>
      <c r="J3980" t="s">
        <v>851</v>
      </c>
      <c r="K3980">
        <v>104</v>
      </c>
      <c r="L3980">
        <v>39942980</v>
      </c>
    </row>
    <row r="3981" spans="6:14" x14ac:dyDescent="0.2">
      <c r="F3981" s="3">
        <v>66045</v>
      </c>
      <c r="G3981">
        <v>2</v>
      </c>
      <c r="H3981" t="str">
        <f t="shared" si="66"/>
        <v>660452</v>
      </c>
      <c r="I3981" t="s">
        <v>2708</v>
      </c>
      <c r="J3981" t="s">
        <v>851</v>
      </c>
      <c r="K3981">
        <v>145</v>
      </c>
      <c r="L3981">
        <v>47031360</v>
      </c>
    </row>
    <row r="3982" spans="6:14" x14ac:dyDescent="0.2">
      <c r="F3982" s="3">
        <v>66045</v>
      </c>
      <c r="G3982">
        <v>3</v>
      </c>
      <c r="H3982" t="str">
        <f t="shared" si="66"/>
        <v>660453</v>
      </c>
      <c r="I3982" t="s">
        <v>2708</v>
      </c>
      <c r="J3982" t="s">
        <v>851</v>
      </c>
      <c r="K3982">
        <v>308</v>
      </c>
      <c r="L3982">
        <v>138183970</v>
      </c>
    </row>
    <row r="3983" spans="6:14" x14ac:dyDescent="0.2">
      <c r="F3983" s="3">
        <v>66045</v>
      </c>
      <c r="G3983">
        <v>4</v>
      </c>
      <c r="H3983" t="str">
        <f t="shared" si="66"/>
        <v>660454</v>
      </c>
      <c r="I3983" t="s">
        <v>2708</v>
      </c>
      <c r="J3983" t="s">
        <v>851</v>
      </c>
      <c r="K3983">
        <v>328</v>
      </c>
      <c r="L3983">
        <v>171552300</v>
      </c>
      <c r="M3983">
        <v>1</v>
      </c>
      <c r="N3983">
        <v>28194720</v>
      </c>
    </row>
    <row r="3984" spans="6:14" x14ac:dyDescent="0.2">
      <c r="F3984" s="3">
        <v>66045</v>
      </c>
      <c r="G3984">
        <v>5</v>
      </c>
      <c r="H3984" t="str">
        <f t="shared" si="66"/>
        <v>660455</v>
      </c>
      <c r="I3984" t="s">
        <v>2708</v>
      </c>
      <c r="J3984" t="s">
        <v>851</v>
      </c>
      <c r="K3984">
        <v>525</v>
      </c>
      <c r="L3984">
        <v>1164652330</v>
      </c>
      <c r="M3984">
        <v>10</v>
      </c>
      <c r="N3984">
        <v>29046080</v>
      </c>
    </row>
    <row r="3985" spans="6:14" x14ac:dyDescent="0.2">
      <c r="F3985" s="3">
        <v>66075</v>
      </c>
      <c r="G3985">
        <v>0</v>
      </c>
      <c r="H3985" t="str">
        <f t="shared" si="66"/>
        <v>660750</v>
      </c>
      <c r="I3985" t="s">
        <v>2710</v>
      </c>
      <c r="J3985" t="s">
        <v>852</v>
      </c>
      <c r="K3985">
        <v>38</v>
      </c>
      <c r="L3985">
        <v>15779780</v>
      </c>
    </row>
    <row r="3986" spans="6:14" x14ac:dyDescent="0.2">
      <c r="F3986" s="3">
        <v>66075</v>
      </c>
      <c r="G3986">
        <v>1</v>
      </c>
      <c r="H3986" t="str">
        <f t="shared" si="66"/>
        <v>660751</v>
      </c>
      <c r="I3986" t="s">
        <v>2710</v>
      </c>
      <c r="J3986" t="s">
        <v>852</v>
      </c>
      <c r="K3986">
        <v>30</v>
      </c>
      <c r="L3986">
        <v>19063190</v>
      </c>
    </row>
    <row r="3987" spans="6:14" x14ac:dyDescent="0.2">
      <c r="F3987" s="3">
        <v>66075</v>
      </c>
      <c r="G3987">
        <v>2</v>
      </c>
      <c r="H3987" t="str">
        <f t="shared" si="66"/>
        <v>660752</v>
      </c>
      <c r="I3987" t="s">
        <v>2710</v>
      </c>
      <c r="J3987" t="s">
        <v>852</v>
      </c>
      <c r="K3987">
        <v>28</v>
      </c>
      <c r="L3987">
        <v>45309000</v>
      </c>
    </row>
    <row r="3988" spans="6:14" x14ac:dyDescent="0.2">
      <c r="F3988" s="3">
        <v>66075</v>
      </c>
      <c r="G3988">
        <v>3</v>
      </c>
      <c r="H3988" t="str">
        <f t="shared" si="66"/>
        <v>660753</v>
      </c>
      <c r="I3988" t="s">
        <v>2710</v>
      </c>
      <c r="J3988" t="s">
        <v>852</v>
      </c>
      <c r="K3988">
        <v>83</v>
      </c>
      <c r="L3988">
        <v>64404280</v>
      </c>
    </row>
    <row r="3989" spans="6:14" x14ac:dyDescent="0.2">
      <c r="F3989" s="3">
        <v>66075</v>
      </c>
      <c r="G3989">
        <v>4</v>
      </c>
      <c r="H3989" t="str">
        <f t="shared" si="66"/>
        <v>660754</v>
      </c>
      <c r="I3989" t="s">
        <v>2710</v>
      </c>
      <c r="J3989" t="s">
        <v>852</v>
      </c>
      <c r="K3989">
        <v>106</v>
      </c>
      <c r="L3989">
        <v>74176830</v>
      </c>
    </row>
    <row r="3990" spans="6:14" x14ac:dyDescent="0.2">
      <c r="F3990" s="3">
        <v>66075</v>
      </c>
      <c r="G3990">
        <v>5</v>
      </c>
      <c r="H3990" t="str">
        <f t="shared" si="66"/>
        <v>660755</v>
      </c>
      <c r="I3990" t="s">
        <v>2710</v>
      </c>
      <c r="J3990" t="s">
        <v>852</v>
      </c>
      <c r="K3990">
        <v>134</v>
      </c>
      <c r="L3990">
        <v>171802960</v>
      </c>
      <c r="M3990">
        <v>7</v>
      </c>
      <c r="N3990">
        <v>19344640</v>
      </c>
    </row>
    <row r="3991" spans="6:14" x14ac:dyDescent="0.2">
      <c r="F3991" s="3">
        <v>66088</v>
      </c>
      <c r="G3991">
        <v>0</v>
      </c>
      <c r="H3991" t="str">
        <f t="shared" si="66"/>
        <v>660880</v>
      </c>
      <c r="I3991" t="s">
        <v>2708</v>
      </c>
      <c r="J3991" t="s">
        <v>853</v>
      </c>
      <c r="K3991">
        <v>8</v>
      </c>
      <c r="L3991">
        <v>468720</v>
      </c>
    </row>
    <row r="3992" spans="6:14" x14ac:dyDescent="0.2">
      <c r="F3992" s="3">
        <v>66088</v>
      </c>
      <c r="G3992">
        <v>1</v>
      </c>
      <c r="H3992" t="str">
        <f t="shared" si="66"/>
        <v>660881</v>
      </c>
      <c r="I3992" t="s">
        <v>2708</v>
      </c>
      <c r="J3992" t="s">
        <v>853</v>
      </c>
      <c r="K3992">
        <v>128</v>
      </c>
      <c r="L3992">
        <v>67433430</v>
      </c>
    </row>
    <row r="3993" spans="6:14" x14ac:dyDescent="0.2">
      <c r="F3993" s="3">
        <v>66088</v>
      </c>
      <c r="G3993">
        <v>2</v>
      </c>
      <c r="H3993" t="str">
        <f t="shared" si="66"/>
        <v>660882</v>
      </c>
      <c r="I3993" t="s">
        <v>2708</v>
      </c>
      <c r="J3993" t="s">
        <v>853</v>
      </c>
      <c r="K3993">
        <v>264</v>
      </c>
      <c r="L3993">
        <v>154312070</v>
      </c>
      <c r="M3993">
        <v>1</v>
      </c>
      <c r="N3993">
        <v>5225760</v>
      </c>
    </row>
    <row r="3994" spans="6:14" x14ac:dyDescent="0.2">
      <c r="F3994" s="3">
        <v>66088</v>
      </c>
      <c r="G3994">
        <v>3</v>
      </c>
      <c r="H3994" t="str">
        <f t="shared" si="66"/>
        <v>660883</v>
      </c>
      <c r="I3994" t="s">
        <v>2708</v>
      </c>
      <c r="J3994" t="s">
        <v>853</v>
      </c>
      <c r="K3994">
        <v>313</v>
      </c>
      <c r="L3994">
        <v>158268360</v>
      </c>
      <c r="M3994">
        <v>1</v>
      </c>
      <c r="N3994">
        <v>153760</v>
      </c>
    </row>
    <row r="3995" spans="6:14" x14ac:dyDescent="0.2">
      <c r="F3995" s="3">
        <v>66088</v>
      </c>
      <c r="G3995">
        <v>4</v>
      </c>
      <c r="H3995" t="str">
        <f t="shared" si="66"/>
        <v>660884</v>
      </c>
      <c r="I3995" t="s">
        <v>2708</v>
      </c>
      <c r="J3995" t="s">
        <v>853</v>
      </c>
      <c r="K3995">
        <v>931</v>
      </c>
      <c r="L3995">
        <v>588389760</v>
      </c>
    </row>
    <row r="3996" spans="6:14" x14ac:dyDescent="0.2">
      <c r="F3996" s="3">
        <v>66088</v>
      </c>
      <c r="G3996">
        <v>5</v>
      </c>
      <c r="H3996" t="str">
        <f t="shared" si="66"/>
        <v>660885</v>
      </c>
      <c r="I3996" t="s">
        <v>2708</v>
      </c>
      <c r="J3996" t="s">
        <v>853</v>
      </c>
      <c r="K3996">
        <v>1318</v>
      </c>
      <c r="L3996">
        <v>1841276950</v>
      </c>
      <c r="M3996">
        <v>86</v>
      </c>
      <c r="N3996">
        <v>306202480</v>
      </c>
    </row>
    <row r="3997" spans="6:14" x14ac:dyDescent="0.2">
      <c r="F3997" s="3">
        <v>66170</v>
      </c>
      <c r="G3997">
        <v>0</v>
      </c>
      <c r="H3997" t="str">
        <f t="shared" si="66"/>
        <v>661700</v>
      </c>
      <c r="I3997" t="s">
        <v>2709</v>
      </c>
      <c r="J3997" t="s">
        <v>854</v>
      </c>
      <c r="K3997">
        <v>1261</v>
      </c>
      <c r="L3997">
        <v>2589334115</v>
      </c>
      <c r="M3997">
        <v>8</v>
      </c>
      <c r="N3997">
        <v>51703720</v>
      </c>
    </row>
    <row r="3998" spans="6:14" x14ac:dyDescent="0.2">
      <c r="F3998" s="3">
        <v>66170</v>
      </c>
      <c r="G3998">
        <v>1</v>
      </c>
      <c r="H3998" t="str">
        <f t="shared" si="66"/>
        <v>661701</v>
      </c>
      <c r="I3998" t="s">
        <v>2709</v>
      </c>
      <c r="J3998" t="s">
        <v>854</v>
      </c>
      <c r="K3998">
        <v>5717</v>
      </c>
      <c r="L3998">
        <v>14067781759.450001</v>
      </c>
      <c r="M3998">
        <v>21</v>
      </c>
      <c r="N3998">
        <v>527070080</v>
      </c>
    </row>
    <row r="3999" spans="6:14" x14ac:dyDescent="0.2">
      <c r="F3999" s="3">
        <v>66170</v>
      </c>
      <c r="G3999">
        <v>2</v>
      </c>
      <c r="H3999" t="str">
        <f t="shared" si="66"/>
        <v>661702</v>
      </c>
      <c r="I3999" t="s">
        <v>2709</v>
      </c>
      <c r="J3999" t="s">
        <v>854</v>
      </c>
      <c r="K3999">
        <v>8066</v>
      </c>
      <c r="L3999">
        <v>22065129916.799999</v>
      </c>
      <c r="M3999">
        <v>61</v>
      </c>
      <c r="N3999">
        <v>1219677970</v>
      </c>
    </row>
    <row r="4000" spans="6:14" x14ac:dyDescent="0.2">
      <c r="F4000" s="3">
        <v>66170</v>
      </c>
      <c r="G4000">
        <v>3</v>
      </c>
      <c r="H4000" t="str">
        <f t="shared" si="66"/>
        <v>661703</v>
      </c>
      <c r="I4000" t="s">
        <v>2709</v>
      </c>
      <c r="J4000" t="s">
        <v>854</v>
      </c>
      <c r="K4000">
        <v>12288</v>
      </c>
      <c r="L4000">
        <v>28602751800</v>
      </c>
      <c r="M4000">
        <v>129</v>
      </c>
      <c r="N4000">
        <v>2761310510</v>
      </c>
    </row>
    <row r="4001" spans="6:14" x14ac:dyDescent="0.2">
      <c r="F4001" s="3">
        <v>66170</v>
      </c>
      <c r="G4001">
        <v>4</v>
      </c>
      <c r="H4001" t="str">
        <f t="shared" si="66"/>
        <v>661704</v>
      </c>
      <c r="I4001" t="s">
        <v>2709</v>
      </c>
      <c r="J4001" t="s">
        <v>854</v>
      </c>
      <c r="K4001">
        <v>11164</v>
      </c>
      <c r="L4001">
        <v>30750359315</v>
      </c>
      <c r="M4001">
        <v>200</v>
      </c>
      <c r="N4001">
        <v>3981923000</v>
      </c>
    </row>
    <row r="4002" spans="6:14" x14ac:dyDescent="0.2">
      <c r="F4002" s="3">
        <v>66170</v>
      </c>
      <c r="G4002">
        <v>5</v>
      </c>
      <c r="H4002" t="str">
        <f t="shared" si="66"/>
        <v>661705</v>
      </c>
      <c r="I4002" t="s">
        <v>2709</v>
      </c>
      <c r="J4002" t="s">
        <v>854</v>
      </c>
      <c r="K4002">
        <v>21271</v>
      </c>
      <c r="L4002">
        <v>68171109640</v>
      </c>
      <c r="M4002">
        <v>954</v>
      </c>
      <c r="N4002">
        <v>7782778575</v>
      </c>
    </row>
    <row r="4003" spans="6:14" x14ac:dyDescent="0.2">
      <c r="F4003" s="3">
        <v>66318</v>
      </c>
      <c r="G4003">
        <v>1</v>
      </c>
      <c r="H4003" t="str">
        <f t="shared" si="66"/>
        <v>663181</v>
      </c>
      <c r="I4003" t="s">
        <v>2708</v>
      </c>
      <c r="J4003" t="s">
        <v>855</v>
      </c>
      <c r="K4003">
        <v>98</v>
      </c>
      <c r="L4003">
        <v>23598710</v>
      </c>
    </row>
    <row r="4004" spans="6:14" x14ac:dyDescent="0.2">
      <c r="F4004" s="3">
        <v>66318</v>
      </c>
      <c r="G4004">
        <v>2</v>
      </c>
      <c r="H4004" t="str">
        <f t="shared" si="66"/>
        <v>663182</v>
      </c>
      <c r="I4004" t="s">
        <v>2708</v>
      </c>
      <c r="J4004" t="s">
        <v>855</v>
      </c>
      <c r="K4004">
        <v>251</v>
      </c>
      <c r="L4004">
        <v>128951520</v>
      </c>
    </row>
    <row r="4005" spans="6:14" x14ac:dyDescent="0.2">
      <c r="F4005" s="3">
        <v>66318</v>
      </c>
      <c r="G4005">
        <v>3</v>
      </c>
      <c r="H4005" t="str">
        <f t="shared" si="66"/>
        <v>663183</v>
      </c>
      <c r="I4005" t="s">
        <v>2708</v>
      </c>
      <c r="J4005" t="s">
        <v>855</v>
      </c>
      <c r="K4005">
        <v>192</v>
      </c>
      <c r="L4005">
        <v>42094680</v>
      </c>
    </row>
    <row r="4006" spans="6:14" x14ac:dyDescent="0.2">
      <c r="F4006" s="3">
        <v>66318</v>
      </c>
      <c r="G4006">
        <v>4</v>
      </c>
      <c r="H4006" t="str">
        <f t="shared" si="66"/>
        <v>663184</v>
      </c>
      <c r="I4006" t="s">
        <v>2708</v>
      </c>
      <c r="J4006" t="s">
        <v>855</v>
      </c>
      <c r="K4006">
        <v>149</v>
      </c>
      <c r="L4006">
        <v>82239180</v>
      </c>
    </row>
    <row r="4007" spans="6:14" x14ac:dyDescent="0.2">
      <c r="F4007" s="3">
        <v>66318</v>
      </c>
      <c r="G4007">
        <v>5</v>
      </c>
      <c r="H4007" t="str">
        <f t="shared" si="66"/>
        <v>663185</v>
      </c>
      <c r="I4007" t="s">
        <v>2708</v>
      </c>
      <c r="J4007" t="s">
        <v>855</v>
      </c>
      <c r="K4007">
        <v>327</v>
      </c>
      <c r="L4007">
        <v>257091140</v>
      </c>
      <c r="M4007">
        <v>12</v>
      </c>
      <c r="N4007">
        <v>41676240</v>
      </c>
    </row>
    <row r="4008" spans="6:14" x14ac:dyDescent="0.2">
      <c r="F4008" s="3">
        <v>66383</v>
      </c>
      <c r="G4008">
        <v>0</v>
      </c>
      <c r="H4008" t="str">
        <f t="shared" si="66"/>
        <v>663830</v>
      </c>
      <c r="I4008" t="s">
        <v>2708</v>
      </c>
      <c r="J4008" t="s">
        <v>856</v>
      </c>
      <c r="K4008">
        <v>52</v>
      </c>
      <c r="L4008">
        <v>243042760</v>
      </c>
    </row>
    <row r="4009" spans="6:14" x14ac:dyDescent="0.2">
      <c r="F4009" s="3">
        <v>66383</v>
      </c>
      <c r="G4009">
        <v>1</v>
      </c>
      <c r="H4009" t="str">
        <f t="shared" si="66"/>
        <v>663831</v>
      </c>
      <c r="I4009" t="s">
        <v>2708</v>
      </c>
      <c r="J4009" t="s">
        <v>856</v>
      </c>
      <c r="K4009">
        <v>123</v>
      </c>
      <c r="L4009">
        <v>163866850</v>
      </c>
    </row>
    <row r="4010" spans="6:14" x14ac:dyDescent="0.2">
      <c r="F4010" s="3">
        <v>66383</v>
      </c>
      <c r="G4010">
        <v>2</v>
      </c>
      <c r="H4010" t="str">
        <f t="shared" si="66"/>
        <v>663832</v>
      </c>
      <c r="I4010" t="s">
        <v>2708</v>
      </c>
      <c r="J4010" t="s">
        <v>856</v>
      </c>
      <c r="K4010">
        <v>109</v>
      </c>
      <c r="L4010">
        <v>119911160</v>
      </c>
    </row>
    <row r="4011" spans="6:14" x14ac:dyDescent="0.2">
      <c r="F4011" s="3">
        <v>66383</v>
      </c>
      <c r="G4011">
        <v>3</v>
      </c>
      <c r="H4011" t="str">
        <f t="shared" si="66"/>
        <v>663833</v>
      </c>
      <c r="I4011" t="s">
        <v>2708</v>
      </c>
      <c r="J4011" t="s">
        <v>856</v>
      </c>
      <c r="K4011">
        <v>115</v>
      </c>
      <c r="L4011">
        <v>171492940</v>
      </c>
    </row>
    <row r="4012" spans="6:14" x14ac:dyDescent="0.2">
      <c r="F4012" s="3">
        <v>66383</v>
      </c>
      <c r="G4012">
        <v>4</v>
      </c>
      <c r="H4012" t="str">
        <f t="shared" si="66"/>
        <v>663834</v>
      </c>
      <c r="I4012" t="s">
        <v>2708</v>
      </c>
      <c r="J4012" t="s">
        <v>856</v>
      </c>
      <c r="K4012">
        <v>80</v>
      </c>
      <c r="L4012">
        <v>196697660</v>
      </c>
    </row>
    <row r="4013" spans="6:14" x14ac:dyDescent="0.2">
      <c r="F4013" s="3">
        <v>66383</v>
      </c>
      <c r="G4013">
        <v>5</v>
      </c>
      <c r="H4013" t="str">
        <f t="shared" si="66"/>
        <v>663835</v>
      </c>
      <c r="I4013" t="s">
        <v>2708</v>
      </c>
      <c r="J4013" t="s">
        <v>856</v>
      </c>
      <c r="K4013">
        <v>249</v>
      </c>
      <c r="L4013">
        <v>482899660</v>
      </c>
    </row>
    <row r="4014" spans="6:14" x14ac:dyDescent="0.2">
      <c r="F4014" s="3">
        <v>66400</v>
      </c>
      <c r="G4014">
        <v>0</v>
      </c>
      <c r="H4014" t="str">
        <f t="shared" si="66"/>
        <v>664000</v>
      </c>
      <c r="I4014" t="s">
        <v>2712</v>
      </c>
      <c r="J4014" t="s">
        <v>857</v>
      </c>
      <c r="K4014">
        <v>118</v>
      </c>
      <c r="L4014">
        <v>313025470</v>
      </c>
      <c r="M4014">
        <v>1</v>
      </c>
      <c r="N4014">
        <v>10117350</v>
      </c>
    </row>
    <row r="4015" spans="6:14" x14ac:dyDescent="0.2">
      <c r="F4015" s="3">
        <v>66400</v>
      </c>
      <c r="G4015">
        <v>1</v>
      </c>
      <c r="H4015" t="str">
        <f t="shared" si="66"/>
        <v>664001</v>
      </c>
      <c r="I4015" t="s">
        <v>2712</v>
      </c>
      <c r="J4015" t="s">
        <v>857</v>
      </c>
      <c r="K4015">
        <v>1068</v>
      </c>
      <c r="L4015">
        <v>872907760</v>
      </c>
    </row>
    <row r="4016" spans="6:14" x14ac:dyDescent="0.2">
      <c r="F4016" s="3">
        <v>66400</v>
      </c>
      <c r="G4016">
        <v>2</v>
      </c>
      <c r="H4016" t="str">
        <f t="shared" si="66"/>
        <v>664002</v>
      </c>
      <c r="I4016" t="s">
        <v>2712</v>
      </c>
      <c r="J4016" t="s">
        <v>857</v>
      </c>
      <c r="K4016">
        <v>637</v>
      </c>
      <c r="L4016">
        <v>1168125510</v>
      </c>
    </row>
    <row r="4017" spans="6:14" x14ac:dyDescent="0.2">
      <c r="F4017" s="3">
        <v>66400</v>
      </c>
      <c r="G4017">
        <v>3</v>
      </c>
      <c r="H4017" t="str">
        <f t="shared" si="66"/>
        <v>664003</v>
      </c>
      <c r="I4017" t="s">
        <v>2712</v>
      </c>
      <c r="J4017" t="s">
        <v>857</v>
      </c>
      <c r="K4017">
        <v>1196</v>
      </c>
      <c r="L4017">
        <v>2413724460</v>
      </c>
      <c r="M4017">
        <v>1</v>
      </c>
      <c r="N4017">
        <v>47107080</v>
      </c>
    </row>
    <row r="4018" spans="6:14" x14ac:dyDescent="0.2">
      <c r="F4018" s="3">
        <v>66400</v>
      </c>
      <c r="G4018">
        <v>4</v>
      </c>
      <c r="H4018" t="str">
        <f t="shared" si="66"/>
        <v>664004</v>
      </c>
      <c r="I4018" t="s">
        <v>2712</v>
      </c>
      <c r="J4018" t="s">
        <v>857</v>
      </c>
      <c r="K4018">
        <v>1969</v>
      </c>
      <c r="L4018">
        <v>3498035790</v>
      </c>
      <c r="M4018">
        <v>7</v>
      </c>
      <c r="N4018">
        <v>215900820</v>
      </c>
    </row>
    <row r="4019" spans="6:14" x14ac:dyDescent="0.2">
      <c r="F4019" s="3">
        <v>66400</v>
      </c>
      <c r="G4019">
        <v>5</v>
      </c>
      <c r="H4019" t="str">
        <f t="shared" si="66"/>
        <v>664005</v>
      </c>
      <c r="I4019" t="s">
        <v>2712</v>
      </c>
      <c r="J4019" t="s">
        <v>857</v>
      </c>
      <c r="K4019">
        <v>2063</v>
      </c>
      <c r="L4019">
        <v>6437780070</v>
      </c>
      <c r="M4019">
        <v>56</v>
      </c>
      <c r="N4019">
        <v>529360110</v>
      </c>
    </row>
    <row r="4020" spans="6:14" x14ac:dyDescent="0.2">
      <c r="F4020" s="3">
        <v>66440</v>
      </c>
      <c r="G4020">
        <v>0</v>
      </c>
      <c r="H4020" t="str">
        <f t="shared" si="66"/>
        <v>664400</v>
      </c>
      <c r="I4020" t="s">
        <v>2708</v>
      </c>
      <c r="J4020" t="s">
        <v>858</v>
      </c>
      <c r="K4020">
        <v>65</v>
      </c>
      <c r="L4020">
        <v>196265360</v>
      </c>
    </row>
    <row r="4021" spans="6:14" x14ac:dyDescent="0.2">
      <c r="F4021" s="3">
        <v>66440</v>
      </c>
      <c r="G4021">
        <v>1</v>
      </c>
      <c r="H4021" t="str">
        <f t="shared" si="66"/>
        <v>664401</v>
      </c>
      <c r="I4021" t="s">
        <v>2708</v>
      </c>
      <c r="J4021" t="s">
        <v>858</v>
      </c>
      <c r="K4021">
        <v>62</v>
      </c>
      <c r="L4021">
        <v>140056850</v>
      </c>
    </row>
    <row r="4022" spans="6:14" x14ac:dyDescent="0.2">
      <c r="F4022" s="3">
        <v>66440</v>
      </c>
      <c r="G4022">
        <v>2</v>
      </c>
      <c r="H4022" t="str">
        <f t="shared" si="66"/>
        <v>664402</v>
      </c>
      <c r="I4022" t="s">
        <v>2708</v>
      </c>
      <c r="J4022" t="s">
        <v>858</v>
      </c>
      <c r="K4022">
        <v>98</v>
      </c>
      <c r="L4022">
        <v>100016640</v>
      </c>
    </row>
    <row r="4023" spans="6:14" x14ac:dyDescent="0.2">
      <c r="F4023" s="3">
        <v>66440</v>
      </c>
      <c r="G4023">
        <v>3</v>
      </c>
      <c r="H4023" t="str">
        <f t="shared" si="66"/>
        <v>664403</v>
      </c>
      <c r="I4023" t="s">
        <v>2708</v>
      </c>
      <c r="J4023" t="s">
        <v>858</v>
      </c>
      <c r="K4023">
        <v>470</v>
      </c>
      <c r="L4023">
        <v>196536730</v>
      </c>
    </row>
    <row r="4024" spans="6:14" x14ac:dyDescent="0.2">
      <c r="F4024" s="3">
        <v>66440</v>
      </c>
      <c r="G4024">
        <v>4</v>
      </c>
      <c r="H4024" t="str">
        <f t="shared" si="66"/>
        <v>664404</v>
      </c>
      <c r="I4024" t="s">
        <v>2708</v>
      </c>
      <c r="J4024" t="s">
        <v>858</v>
      </c>
      <c r="K4024">
        <v>717</v>
      </c>
      <c r="L4024">
        <v>331571090</v>
      </c>
    </row>
    <row r="4025" spans="6:14" x14ac:dyDescent="0.2">
      <c r="F4025" s="3">
        <v>66440</v>
      </c>
      <c r="G4025">
        <v>5</v>
      </c>
      <c r="H4025" t="str">
        <f t="shared" si="66"/>
        <v>664405</v>
      </c>
      <c r="I4025" t="s">
        <v>2708</v>
      </c>
      <c r="J4025" t="s">
        <v>858</v>
      </c>
      <c r="K4025">
        <v>1049</v>
      </c>
      <c r="L4025">
        <v>1238385780</v>
      </c>
      <c r="M4025">
        <v>56</v>
      </c>
      <c r="N4025">
        <v>193311520</v>
      </c>
    </row>
    <row r="4026" spans="6:14" x14ac:dyDescent="0.2">
      <c r="F4026" s="3">
        <v>66456</v>
      </c>
      <c r="G4026">
        <v>0</v>
      </c>
      <c r="H4026" t="str">
        <f t="shared" si="66"/>
        <v>664560</v>
      </c>
      <c r="I4026" t="s">
        <v>2710</v>
      </c>
      <c r="J4026" t="s">
        <v>859</v>
      </c>
      <c r="K4026">
        <v>17</v>
      </c>
      <c r="L4026">
        <v>1709130</v>
      </c>
    </row>
    <row r="4027" spans="6:14" x14ac:dyDescent="0.2">
      <c r="F4027" s="3">
        <v>66456</v>
      </c>
      <c r="G4027">
        <v>1</v>
      </c>
      <c r="H4027" t="str">
        <f t="shared" si="66"/>
        <v>664561</v>
      </c>
      <c r="I4027" t="s">
        <v>2710</v>
      </c>
      <c r="J4027" t="s">
        <v>859</v>
      </c>
      <c r="K4027">
        <v>116</v>
      </c>
      <c r="L4027">
        <v>18676010</v>
      </c>
    </row>
    <row r="4028" spans="6:14" x14ac:dyDescent="0.2">
      <c r="F4028" s="3">
        <v>66456</v>
      </c>
      <c r="G4028">
        <v>2</v>
      </c>
      <c r="H4028" t="str">
        <f t="shared" si="66"/>
        <v>664562</v>
      </c>
      <c r="I4028" t="s">
        <v>2710</v>
      </c>
      <c r="J4028" t="s">
        <v>859</v>
      </c>
      <c r="K4028">
        <v>161</v>
      </c>
      <c r="L4028">
        <v>30938410</v>
      </c>
    </row>
    <row r="4029" spans="6:14" x14ac:dyDescent="0.2">
      <c r="F4029" s="3">
        <v>66456</v>
      </c>
      <c r="G4029">
        <v>3</v>
      </c>
      <c r="H4029" t="str">
        <f t="shared" si="66"/>
        <v>664563</v>
      </c>
      <c r="I4029" t="s">
        <v>2710</v>
      </c>
      <c r="J4029" t="s">
        <v>859</v>
      </c>
      <c r="K4029">
        <v>200</v>
      </c>
      <c r="L4029">
        <v>61376870</v>
      </c>
    </row>
    <row r="4030" spans="6:14" x14ac:dyDescent="0.2">
      <c r="F4030" s="3">
        <v>66456</v>
      </c>
      <c r="G4030">
        <v>4</v>
      </c>
      <c r="H4030" t="str">
        <f t="shared" si="66"/>
        <v>664564</v>
      </c>
      <c r="I4030" t="s">
        <v>2710</v>
      </c>
      <c r="J4030" t="s">
        <v>859</v>
      </c>
      <c r="K4030">
        <v>341</v>
      </c>
      <c r="L4030">
        <v>180249220</v>
      </c>
    </row>
    <row r="4031" spans="6:14" x14ac:dyDescent="0.2">
      <c r="F4031" s="3">
        <v>66456</v>
      </c>
      <c r="G4031">
        <v>5</v>
      </c>
      <c r="H4031" t="str">
        <f t="shared" si="66"/>
        <v>664565</v>
      </c>
      <c r="I4031" t="s">
        <v>2710</v>
      </c>
      <c r="J4031" t="s">
        <v>859</v>
      </c>
      <c r="K4031">
        <v>264</v>
      </c>
      <c r="L4031">
        <v>237558200</v>
      </c>
      <c r="M4031">
        <v>27</v>
      </c>
      <c r="N4031">
        <v>48556960</v>
      </c>
    </row>
    <row r="4032" spans="6:14" x14ac:dyDescent="0.2">
      <c r="F4032" s="3">
        <v>66572</v>
      </c>
      <c r="G4032">
        <v>0</v>
      </c>
      <c r="H4032" t="str">
        <f t="shared" si="66"/>
        <v>665720</v>
      </c>
      <c r="I4032" t="s">
        <v>2710</v>
      </c>
      <c r="J4032" t="s">
        <v>860</v>
      </c>
      <c r="K4032">
        <v>33</v>
      </c>
      <c r="L4032">
        <v>4148990</v>
      </c>
    </row>
    <row r="4033" spans="6:14" x14ac:dyDescent="0.2">
      <c r="F4033" s="3">
        <v>66572</v>
      </c>
      <c r="G4033">
        <v>1</v>
      </c>
      <c r="H4033" t="str">
        <f t="shared" si="66"/>
        <v>665721</v>
      </c>
      <c r="I4033" t="s">
        <v>2710</v>
      </c>
      <c r="J4033" t="s">
        <v>860</v>
      </c>
      <c r="K4033">
        <v>144</v>
      </c>
      <c r="L4033">
        <v>26434520</v>
      </c>
    </row>
    <row r="4034" spans="6:14" x14ac:dyDescent="0.2">
      <c r="F4034" s="3">
        <v>66572</v>
      </c>
      <c r="G4034">
        <v>2</v>
      </c>
      <c r="H4034" t="str">
        <f t="shared" si="66"/>
        <v>665722</v>
      </c>
      <c r="I4034" t="s">
        <v>2710</v>
      </c>
      <c r="J4034" t="s">
        <v>860</v>
      </c>
      <c r="K4034">
        <v>104</v>
      </c>
      <c r="L4034">
        <v>14001300</v>
      </c>
      <c r="M4034">
        <v>1</v>
      </c>
      <c r="N4034">
        <v>80240</v>
      </c>
    </row>
    <row r="4035" spans="6:14" x14ac:dyDescent="0.2">
      <c r="F4035" s="3">
        <v>66572</v>
      </c>
      <c r="G4035">
        <v>3</v>
      </c>
      <c r="H4035" t="str">
        <f t="shared" ref="H4035:H4098" si="67">F4035&amp;G4035</f>
        <v>665723</v>
      </c>
      <c r="I4035" t="s">
        <v>2710</v>
      </c>
      <c r="J4035" t="s">
        <v>860</v>
      </c>
      <c r="K4035">
        <v>96</v>
      </c>
      <c r="L4035">
        <v>17789230</v>
      </c>
    </row>
    <row r="4036" spans="6:14" x14ac:dyDescent="0.2">
      <c r="F4036" s="3">
        <v>66572</v>
      </c>
      <c r="G4036">
        <v>4</v>
      </c>
      <c r="H4036" t="str">
        <f t="shared" si="67"/>
        <v>665724</v>
      </c>
      <c r="I4036" t="s">
        <v>2710</v>
      </c>
      <c r="J4036" t="s">
        <v>860</v>
      </c>
      <c r="K4036">
        <v>146</v>
      </c>
      <c r="L4036">
        <v>61193490</v>
      </c>
    </row>
    <row r="4037" spans="6:14" x14ac:dyDescent="0.2">
      <c r="F4037" s="3">
        <v>66572</v>
      </c>
      <c r="G4037">
        <v>5</v>
      </c>
      <c r="H4037" t="str">
        <f t="shared" si="67"/>
        <v>665725</v>
      </c>
      <c r="I4037" t="s">
        <v>2710</v>
      </c>
      <c r="J4037" t="s">
        <v>860</v>
      </c>
      <c r="K4037">
        <v>260</v>
      </c>
      <c r="L4037">
        <v>133409850</v>
      </c>
      <c r="M4037">
        <v>6</v>
      </c>
      <c r="N4037">
        <v>18931440</v>
      </c>
    </row>
    <row r="4038" spans="6:14" x14ac:dyDescent="0.2">
      <c r="F4038" s="3">
        <v>66594</v>
      </c>
      <c r="G4038">
        <v>0</v>
      </c>
      <c r="H4038" t="str">
        <f t="shared" si="67"/>
        <v>665940</v>
      </c>
      <c r="I4038" t="s">
        <v>2708</v>
      </c>
      <c r="J4038" t="s">
        <v>861</v>
      </c>
      <c r="K4038">
        <v>83</v>
      </c>
      <c r="L4038">
        <v>59458010</v>
      </c>
      <c r="M4038">
        <v>1</v>
      </c>
      <c r="N4038">
        <v>446880</v>
      </c>
    </row>
    <row r="4039" spans="6:14" x14ac:dyDescent="0.2">
      <c r="F4039" s="3">
        <v>66594</v>
      </c>
      <c r="G4039">
        <v>1</v>
      </c>
      <c r="H4039" t="str">
        <f t="shared" si="67"/>
        <v>665941</v>
      </c>
      <c r="I4039" t="s">
        <v>2708</v>
      </c>
      <c r="J4039" t="s">
        <v>861</v>
      </c>
      <c r="K4039">
        <v>189</v>
      </c>
      <c r="L4039">
        <v>64009920</v>
      </c>
    </row>
    <row r="4040" spans="6:14" x14ac:dyDescent="0.2">
      <c r="F4040" s="3">
        <v>66594</v>
      </c>
      <c r="G4040">
        <v>2</v>
      </c>
      <c r="H4040" t="str">
        <f t="shared" si="67"/>
        <v>665942</v>
      </c>
      <c r="I4040" t="s">
        <v>2708</v>
      </c>
      <c r="J4040" t="s">
        <v>861</v>
      </c>
      <c r="K4040">
        <v>287</v>
      </c>
      <c r="L4040">
        <v>181889450</v>
      </c>
      <c r="M4040">
        <v>1</v>
      </c>
      <c r="N4040">
        <v>7903040</v>
      </c>
    </row>
    <row r="4041" spans="6:14" x14ac:dyDescent="0.2">
      <c r="F4041" s="3">
        <v>66594</v>
      </c>
      <c r="G4041">
        <v>3</v>
      </c>
      <c r="H4041" t="str">
        <f t="shared" si="67"/>
        <v>665943</v>
      </c>
      <c r="I4041" t="s">
        <v>2708</v>
      </c>
      <c r="J4041" t="s">
        <v>861</v>
      </c>
      <c r="K4041">
        <v>399</v>
      </c>
      <c r="L4041">
        <v>213256940</v>
      </c>
      <c r="M4041">
        <v>2</v>
      </c>
      <c r="N4041">
        <v>1808560</v>
      </c>
    </row>
    <row r="4042" spans="6:14" x14ac:dyDescent="0.2">
      <c r="F4042" s="3">
        <v>66594</v>
      </c>
      <c r="G4042">
        <v>4</v>
      </c>
      <c r="H4042" t="str">
        <f t="shared" si="67"/>
        <v>665944</v>
      </c>
      <c r="I4042" t="s">
        <v>2708</v>
      </c>
      <c r="J4042" t="s">
        <v>861</v>
      </c>
      <c r="K4042">
        <v>579</v>
      </c>
      <c r="L4042">
        <v>408711550</v>
      </c>
      <c r="M4042">
        <v>1</v>
      </c>
      <c r="N4042">
        <v>3260320</v>
      </c>
    </row>
    <row r="4043" spans="6:14" x14ac:dyDescent="0.2">
      <c r="F4043" s="3">
        <v>66594</v>
      </c>
      <c r="G4043">
        <v>5</v>
      </c>
      <c r="H4043" t="str">
        <f t="shared" si="67"/>
        <v>665945</v>
      </c>
      <c r="I4043" t="s">
        <v>2708</v>
      </c>
      <c r="J4043" t="s">
        <v>861</v>
      </c>
      <c r="K4043">
        <v>732</v>
      </c>
      <c r="L4043">
        <v>1497088310</v>
      </c>
      <c r="M4043">
        <v>70</v>
      </c>
      <c r="N4043">
        <v>465702240</v>
      </c>
    </row>
    <row r="4044" spans="6:14" x14ac:dyDescent="0.2">
      <c r="F4044" s="3">
        <v>66682</v>
      </c>
      <c r="G4044">
        <v>0</v>
      </c>
      <c r="H4044" t="str">
        <f t="shared" si="67"/>
        <v>666820</v>
      </c>
      <c r="I4044" t="s">
        <v>2709</v>
      </c>
      <c r="J4044" t="s">
        <v>862</v>
      </c>
      <c r="K4044">
        <v>228</v>
      </c>
      <c r="L4044">
        <v>281866400</v>
      </c>
    </row>
    <row r="4045" spans="6:14" x14ac:dyDescent="0.2">
      <c r="F4045" s="3">
        <v>66682</v>
      </c>
      <c r="G4045">
        <v>1</v>
      </c>
      <c r="H4045" t="str">
        <f t="shared" si="67"/>
        <v>666821</v>
      </c>
      <c r="I4045" t="s">
        <v>2709</v>
      </c>
      <c r="J4045" t="s">
        <v>862</v>
      </c>
      <c r="K4045">
        <v>1546</v>
      </c>
      <c r="L4045">
        <v>2293745380</v>
      </c>
      <c r="M4045">
        <v>3</v>
      </c>
      <c r="N4045">
        <v>1284075</v>
      </c>
    </row>
    <row r="4046" spans="6:14" x14ac:dyDescent="0.2">
      <c r="F4046" s="3">
        <v>66682</v>
      </c>
      <c r="G4046">
        <v>2</v>
      </c>
      <c r="H4046" t="str">
        <f t="shared" si="67"/>
        <v>666822</v>
      </c>
      <c r="I4046" t="s">
        <v>2709</v>
      </c>
      <c r="J4046" t="s">
        <v>862</v>
      </c>
      <c r="K4046">
        <v>1774</v>
      </c>
      <c r="L4046">
        <v>3990099425</v>
      </c>
      <c r="M4046">
        <v>11</v>
      </c>
      <c r="N4046">
        <v>20669000</v>
      </c>
    </row>
    <row r="4047" spans="6:14" x14ac:dyDescent="0.2">
      <c r="F4047" s="3">
        <v>66682</v>
      </c>
      <c r="G4047">
        <v>3</v>
      </c>
      <c r="H4047" t="str">
        <f t="shared" si="67"/>
        <v>666823</v>
      </c>
      <c r="I4047" t="s">
        <v>2709</v>
      </c>
      <c r="J4047" t="s">
        <v>862</v>
      </c>
      <c r="K4047">
        <v>2706</v>
      </c>
      <c r="L4047">
        <v>5907863110</v>
      </c>
      <c r="M4047">
        <v>8</v>
      </c>
      <c r="N4047">
        <v>12883770</v>
      </c>
    </row>
    <row r="4048" spans="6:14" x14ac:dyDescent="0.2">
      <c r="F4048" s="3">
        <v>66682</v>
      </c>
      <c r="G4048">
        <v>4</v>
      </c>
      <c r="H4048" t="str">
        <f t="shared" si="67"/>
        <v>666824</v>
      </c>
      <c r="I4048" t="s">
        <v>2709</v>
      </c>
      <c r="J4048" t="s">
        <v>862</v>
      </c>
      <c r="K4048">
        <v>4522</v>
      </c>
      <c r="L4048">
        <v>15372854943.6</v>
      </c>
      <c r="M4048">
        <v>21</v>
      </c>
      <c r="N4048">
        <v>140722835</v>
      </c>
    </row>
    <row r="4049" spans="6:14" x14ac:dyDescent="0.2">
      <c r="F4049" s="3">
        <v>66682</v>
      </c>
      <c r="G4049">
        <v>5</v>
      </c>
      <c r="H4049" t="str">
        <f t="shared" si="67"/>
        <v>666825</v>
      </c>
      <c r="I4049" t="s">
        <v>2709</v>
      </c>
      <c r="J4049" t="s">
        <v>862</v>
      </c>
      <c r="K4049">
        <v>4782</v>
      </c>
      <c r="L4049">
        <v>24139899725</v>
      </c>
      <c r="M4049">
        <v>312</v>
      </c>
      <c r="N4049">
        <v>2675326565</v>
      </c>
    </row>
    <row r="4050" spans="6:14" x14ac:dyDescent="0.2">
      <c r="F4050" s="3">
        <v>66687</v>
      </c>
      <c r="G4050">
        <v>0</v>
      </c>
      <c r="H4050" t="str">
        <f t="shared" si="67"/>
        <v>666870</v>
      </c>
      <c r="I4050" t="s">
        <v>2708</v>
      </c>
      <c r="J4050" t="s">
        <v>863</v>
      </c>
      <c r="K4050">
        <v>245</v>
      </c>
      <c r="L4050">
        <v>129601930</v>
      </c>
    </row>
    <row r="4051" spans="6:14" x14ac:dyDescent="0.2">
      <c r="F4051" s="3">
        <v>66687</v>
      </c>
      <c r="G4051">
        <v>1</v>
      </c>
      <c r="H4051" t="str">
        <f t="shared" si="67"/>
        <v>666871</v>
      </c>
      <c r="I4051" t="s">
        <v>2708</v>
      </c>
      <c r="J4051" t="s">
        <v>863</v>
      </c>
      <c r="K4051">
        <v>288</v>
      </c>
      <c r="L4051">
        <v>38007410</v>
      </c>
    </row>
    <row r="4052" spans="6:14" x14ac:dyDescent="0.2">
      <c r="F4052" s="3">
        <v>66687</v>
      </c>
      <c r="G4052">
        <v>2</v>
      </c>
      <c r="H4052" t="str">
        <f t="shared" si="67"/>
        <v>666872</v>
      </c>
      <c r="I4052" t="s">
        <v>2708</v>
      </c>
      <c r="J4052" t="s">
        <v>863</v>
      </c>
      <c r="K4052">
        <v>263</v>
      </c>
      <c r="L4052">
        <v>93183770</v>
      </c>
      <c r="M4052">
        <v>1</v>
      </c>
      <c r="N4052">
        <v>1601680</v>
      </c>
    </row>
    <row r="4053" spans="6:14" x14ac:dyDescent="0.2">
      <c r="F4053" s="3">
        <v>66687</v>
      </c>
      <c r="G4053">
        <v>3</v>
      </c>
      <c r="H4053" t="str">
        <f t="shared" si="67"/>
        <v>666873</v>
      </c>
      <c r="I4053" t="s">
        <v>2708</v>
      </c>
      <c r="J4053" t="s">
        <v>863</v>
      </c>
      <c r="K4053">
        <v>250</v>
      </c>
      <c r="L4053">
        <v>258855190</v>
      </c>
    </row>
    <row r="4054" spans="6:14" x14ac:dyDescent="0.2">
      <c r="F4054" s="3">
        <v>66687</v>
      </c>
      <c r="G4054">
        <v>4</v>
      </c>
      <c r="H4054" t="str">
        <f t="shared" si="67"/>
        <v>666874</v>
      </c>
      <c r="I4054" t="s">
        <v>2708</v>
      </c>
      <c r="J4054" t="s">
        <v>863</v>
      </c>
      <c r="K4054">
        <v>303</v>
      </c>
      <c r="L4054">
        <v>251637840</v>
      </c>
    </row>
    <row r="4055" spans="6:14" x14ac:dyDescent="0.2">
      <c r="F4055" s="3">
        <v>66687</v>
      </c>
      <c r="G4055">
        <v>5</v>
      </c>
      <c r="H4055" t="str">
        <f t="shared" si="67"/>
        <v>666875</v>
      </c>
      <c r="I4055" t="s">
        <v>2708</v>
      </c>
      <c r="J4055" t="s">
        <v>863</v>
      </c>
      <c r="K4055">
        <v>324</v>
      </c>
      <c r="L4055">
        <v>765147540</v>
      </c>
      <c r="M4055">
        <v>22</v>
      </c>
      <c r="N4055">
        <v>202590800</v>
      </c>
    </row>
    <row r="4056" spans="6:14" x14ac:dyDescent="0.2">
      <c r="F4056" s="3">
        <v>68001</v>
      </c>
      <c r="G4056">
        <v>0</v>
      </c>
      <c r="H4056" t="str">
        <f t="shared" si="67"/>
        <v>680010</v>
      </c>
      <c r="I4056" t="s">
        <v>1141</v>
      </c>
      <c r="J4056" t="s">
        <v>864</v>
      </c>
      <c r="K4056">
        <v>576</v>
      </c>
      <c r="L4056">
        <v>2571829393</v>
      </c>
      <c r="M4056">
        <v>2</v>
      </c>
      <c r="N4056">
        <v>1185700</v>
      </c>
    </row>
    <row r="4057" spans="6:14" x14ac:dyDescent="0.2">
      <c r="F4057" s="3">
        <v>68001</v>
      </c>
      <c r="G4057">
        <v>1</v>
      </c>
      <c r="H4057" t="str">
        <f t="shared" si="67"/>
        <v>680011</v>
      </c>
      <c r="I4057" t="s">
        <v>1141</v>
      </c>
      <c r="J4057" t="s">
        <v>864</v>
      </c>
      <c r="K4057">
        <v>6071</v>
      </c>
      <c r="L4057">
        <v>17052441722</v>
      </c>
      <c r="M4057">
        <v>22</v>
      </c>
      <c r="N4057">
        <v>1076780030</v>
      </c>
    </row>
    <row r="4058" spans="6:14" x14ac:dyDescent="0.2">
      <c r="F4058" s="3">
        <v>68001</v>
      </c>
      <c r="G4058">
        <v>2</v>
      </c>
      <c r="H4058" t="str">
        <f t="shared" si="67"/>
        <v>680012</v>
      </c>
      <c r="I4058" t="s">
        <v>1141</v>
      </c>
      <c r="J4058" t="s">
        <v>864</v>
      </c>
      <c r="K4058">
        <v>16079</v>
      </c>
      <c r="L4058">
        <v>32519119267</v>
      </c>
      <c r="M4058">
        <v>96</v>
      </c>
      <c r="N4058">
        <v>6255691500</v>
      </c>
    </row>
    <row r="4059" spans="6:14" x14ac:dyDescent="0.2">
      <c r="F4059" s="3">
        <v>68001</v>
      </c>
      <c r="G4059">
        <v>3</v>
      </c>
      <c r="H4059" t="str">
        <f t="shared" si="67"/>
        <v>680013</v>
      </c>
      <c r="I4059" t="s">
        <v>1141</v>
      </c>
      <c r="J4059" t="s">
        <v>864</v>
      </c>
      <c r="K4059">
        <v>19810</v>
      </c>
      <c r="L4059">
        <v>99803378041</v>
      </c>
      <c r="M4059">
        <v>428</v>
      </c>
      <c r="N4059">
        <v>11594432120</v>
      </c>
    </row>
    <row r="4060" spans="6:14" x14ac:dyDescent="0.2">
      <c r="F4060" s="3">
        <v>68001</v>
      </c>
      <c r="G4060">
        <v>4</v>
      </c>
      <c r="H4060" t="str">
        <f t="shared" si="67"/>
        <v>680014</v>
      </c>
      <c r="I4060" t="s">
        <v>1141</v>
      </c>
      <c r="J4060" t="s">
        <v>864</v>
      </c>
      <c r="K4060">
        <v>39571</v>
      </c>
      <c r="L4060">
        <v>278525359807</v>
      </c>
      <c r="M4060">
        <v>4204</v>
      </c>
      <c r="N4060">
        <v>85674974730</v>
      </c>
    </row>
    <row r="4061" spans="6:14" x14ac:dyDescent="0.2">
      <c r="F4061" s="3">
        <v>68001</v>
      </c>
      <c r="G4061">
        <v>5</v>
      </c>
      <c r="H4061" t="str">
        <f t="shared" si="67"/>
        <v>680015</v>
      </c>
      <c r="I4061" t="s">
        <v>1141</v>
      </c>
      <c r="J4061" t="s">
        <v>864</v>
      </c>
      <c r="K4061">
        <v>69775</v>
      </c>
      <c r="L4061">
        <v>798357266119</v>
      </c>
      <c r="M4061">
        <v>20148</v>
      </c>
      <c r="N4061">
        <v>371857582910</v>
      </c>
    </row>
    <row r="4062" spans="6:14" x14ac:dyDescent="0.2">
      <c r="F4062" s="3">
        <v>68013</v>
      </c>
      <c r="G4062">
        <v>0</v>
      </c>
      <c r="H4062" t="str">
        <f t="shared" si="67"/>
        <v>680130</v>
      </c>
      <c r="I4062" t="s">
        <v>2710</v>
      </c>
      <c r="J4062" t="s">
        <v>865</v>
      </c>
      <c r="K4062">
        <v>24</v>
      </c>
      <c r="L4062">
        <v>12262180</v>
      </c>
    </row>
    <row r="4063" spans="6:14" x14ac:dyDescent="0.2">
      <c r="F4063" s="3">
        <v>68013</v>
      </c>
      <c r="G4063">
        <v>1</v>
      </c>
      <c r="H4063" t="str">
        <f t="shared" si="67"/>
        <v>680131</v>
      </c>
      <c r="I4063" t="s">
        <v>2710</v>
      </c>
      <c r="J4063" t="s">
        <v>865</v>
      </c>
      <c r="K4063">
        <v>9</v>
      </c>
      <c r="L4063">
        <v>2891820</v>
      </c>
      <c r="M4063">
        <v>1</v>
      </c>
      <c r="N4063">
        <v>3050960</v>
      </c>
    </row>
    <row r="4064" spans="6:14" x14ac:dyDescent="0.2">
      <c r="F4064" s="3">
        <v>68013</v>
      </c>
      <c r="G4064">
        <v>2</v>
      </c>
      <c r="H4064" t="str">
        <f t="shared" si="67"/>
        <v>680132</v>
      </c>
      <c r="I4064" t="s">
        <v>2710</v>
      </c>
      <c r="J4064" t="s">
        <v>865</v>
      </c>
      <c r="K4064">
        <v>10</v>
      </c>
      <c r="L4064">
        <v>4464000</v>
      </c>
    </row>
    <row r="4065" spans="6:14" x14ac:dyDescent="0.2">
      <c r="F4065" s="3">
        <v>68013</v>
      </c>
      <c r="G4065">
        <v>3</v>
      </c>
      <c r="H4065" t="str">
        <f t="shared" si="67"/>
        <v>680133</v>
      </c>
      <c r="I4065" t="s">
        <v>2710</v>
      </c>
      <c r="J4065" t="s">
        <v>865</v>
      </c>
      <c r="K4065">
        <v>1</v>
      </c>
      <c r="L4065">
        <v>256380</v>
      </c>
    </row>
    <row r="4066" spans="6:14" x14ac:dyDescent="0.2">
      <c r="F4066" s="3">
        <v>68013</v>
      </c>
      <c r="G4066">
        <v>4</v>
      </c>
      <c r="H4066" t="str">
        <f t="shared" si="67"/>
        <v>680134</v>
      </c>
      <c r="I4066" t="s">
        <v>2710</v>
      </c>
      <c r="J4066" t="s">
        <v>865</v>
      </c>
      <c r="K4066">
        <v>24</v>
      </c>
      <c r="L4066">
        <v>7981800</v>
      </c>
    </row>
    <row r="4067" spans="6:14" x14ac:dyDescent="0.2">
      <c r="F4067" s="3">
        <v>68013</v>
      </c>
      <c r="G4067">
        <v>5</v>
      </c>
      <c r="H4067" t="str">
        <f t="shared" si="67"/>
        <v>680135</v>
      </c>
      <c r="I4067" t="s">
        <v>2710</v>
      </c>
      <c r="J4067" t="s">
        <v>865</v>
      </c>
      <c r="K4067">
        <v>18</v>
      </c>
      <c r="L4067">
        <v>6944250</v>
      </c>
    </row>
    <row r="4068" spans="6:14" x14ac:dyDescent="0.2">
      <c r="F4068" s="3">
        <v>68020</v>
      </c>
      <c r="G4068">
        <v>0</v>
      </c>
      <c r="H4068" t="str">
        <f t="shared" si="67"/>
        <v>680200</v>
      </c>
      <c r="I4068" t="s">
        <v>2710</v>
      </c>
      <c r="J4068" t="s">
        <v>866</v>
      </c>
      <c r="K4068">
        <v>12</v>
      </c>
      <c r="L4068">
        <v>3007450</v>
      </c>
    </row>
    <row r="4069" spans="6:14" x14ac:dyDescent="0.2">
      <c r="F4069" s="3">
        <v>68020</v>
      </c>
      <c r="G4069">
        <v>1</v>
      </c>
      <c r="H4069" t="str">
        <f t="shared" si="67"/>
        <v>680201</v>
      </c>
      <c r="I4069" t="s">
        <v>2710</v>
      </c>
      <c r="J4069" t="s">
        <v>866</v>
      </c>
      <c r="K4069">
        <v>14</v>
      </c>
      <c r="L4069">
        <v>1863030</v>
      </c>
    </row>
    <row r="4070" spans="6:14" x14ac:dyDescent="0.2">
      <c r="F4070" s="3">
        <v>68020</v>
      </c>
      <c r="G4070">
        <v>2</v>
      </c>
      <c r="H4070" t="str">
        <f t="shared" si="67"/>
        <v>680202</v>
      </c>
      <c r="I4070" t="s">
        <v>2710</v>
      </c>
      <c r="J4070" t="s">
        <v>866</v>
      </c>
      <c r="K4070">
        <v>26</v>
      </c>
      <c r="L4070">
        <v>9190450</v>
      </c>
    </row>
    <row r="4071" spans="6:14" x14ac:dyDescent="0.2">
      <c r="F4071" s="3">
        <v>68020</v>
      </c>
      <c r="G4071">
        <v>3</v>
      </c>
      <c r="H4071" t="str">
        <f t="shared" si="67"/>
        <v>680203</v>
      </c>
      <c r="M4071">
        <v>1</v>
      </c>
      <c r="N4071">
        <v>522800</v>
      </c>
    </row>
    <row r="4072" spans="6:14" x14ac:dyDescent="0.2">
      <c r="F4072" s="3">
        <v>68020</v>
      </c>
      <c r="G4072">
        <v>4</v>
      </c>
      <c r="H4072" t="str">
        <f t="shared" si="67"/>
        <v>680204</v>
      </c>
      <c r="I4072" t="s">
        <v>2710</v>
      </c>
      <c r="J4072" t="s">
        <v>866</v>
      </c>
      <c r="K4072">
        <v>21</v>
      </c>
      <c r="L4072">
        <v>12634840</v>
      </c>
    </row>
    <row r="4073" spans="6:14" x14ac:dyDescent="0.2">
      <c r="F4073" s="3">
        <v>68020</v>
      </c>
      <c r="G4073">
        <v>5</v>
      </c>
      <c r="H4073" t="str">
        <f t="shared" si="67"/>
        <v>680205</v>
      </c>
      <c r="I4073" t="s">
        <v>2710</v>
      </c>
      <c r="J4073" t="s">
        <v>866</v>
      </c>
      <c r="K4073">
        <v>40</v>
      </c>
      <c r="L4073">
        <v>16780910</v>
      </c>
    </row>
    <row r="4074" spans="6:14" x14ac:dyDescent="0.2">
      <c r="F4074" s="3">
        <v>68051</v>
      </c>
      <c r="G4074">
        <v>0</v>
      </c>
      <c r="H4074" t="str">
        <f t="shared" si="67"/>
        <v>680510</v>
      </c>
      <c r="I4074" t="s">
        <v>2710</v>
      </c>
      <c r="J4074" t="s">
        <v>867</v>
      </c>
      <c r="K4074">
        <v>20</v>
      </c>
      <c r="L4074">
        <v>15179970</v>
      </c>
    </row>
    <row r="4075" spans="6:14" x14ac:dyDescent="0.2">
      <c r="F4075" s="3">
        <v>68051</v>
      </c>
      <c r="G4075">
        <v>1</v>
      </c>
      <c r="H4075" t="str">
        <f t="shared" si="67"/>
        <v>680511</v>
      </c>
      <c r="I4075" t="s">
        <v>2710</v>
      </c>
      <c r="J4075" t="s">
        <v>867</v>
      </c>
      <c r="K4075">
        <v>57</v>
      </c>
      <c r="L4075">
        <v>22204140</v>
      </c>
    </row>
    <row r="4076" spans="6:14" x14ac:dyDescent="0.2">
      <c r="F4076" s="3">
        <v>68051</v>
      </c>
      <c r="G4076">
        <v>2</v>
      </c>
      <c r="H4076" t="str">
        <f t="shared" si="67"/>
        <v>680512</v>
      </c>
      <c r="I4076" t="s">
        <v>2710</v>
      </c>
      <c r="J4076" t="s">
        <v>867</v>
      </c>
      <c r="K4076">
        <v>72</v>
      </c>
      <c r="L4076">
        <v>60874250</v>
      </c>
    </row>
    <row r="4077" spans="6:14" x14ac:dyDescent="0.2">
      <c r="F4077" s="3">
        <v>68051</v>
      </c>
      <c r="G4077">
        <v>3</v>
      </c>
      <c r="H4077" t="str">
        <f t="shared" si="67"/>
        <v>680513</v>
      </c>
      <c r="I4077" t="s">
        <v>2710</v>
      </c>
      <c r="J4077" t="s">
        <v>867</v>
      </c>
      <c r="K4077">
        <v>92</v>
      </c>
      <c r="L4077">
        <v>65527830</v>
      </c>
      <c r="M4077">
        <v>4</v>
      </c>
      <c r="N4077">
        <v>55527700</v>
      </c>
    </row>
    <row r="4078" spans="6:14" x14ac:dyDescent="0.2">
      <c r="F4078" s="3">
        <v>68051</v>
      </c>
      <c r="G4078">
        <v>4</v>
      </c>
      <c r="H4078" t="str">
        <f t="shared" si="67"/>
        <v>680514</v>
      </c>
      <c r="I4078" t="s">
        <v>2710</v>
      </c>
      <c r="J4078" t="s">
        <v>867</v>
      </c>
      <c r="K4078">
        <v>89</v>
      </c>
      <c r="L4078">
        <v>87125630</v>
      </c>
      <c r="M4078">
        <v>1</v>
      </c>
      <c r="N4078">
        <v>1007680</v>
      </c>
    </row>
    <row r="4079" spans="6:14" x14ac:dyDescent="0.2">
      <c r="F4079" s="3">
        <v>68051</v>
      </c>
      <c r="G4079">
        <v>5</v>
      </c>
      <c r="H4079" t="str">
        <f t="shared" si="67"/>
        <v>680515</v>
      </c>
      <c r="I4079" t="s">
        <v>2710</v>
      </c>
      <c r="J4079" t="s">
        <v>867</v>
      </c>
      <c r="K4079">
        <v>82</v>
      </c>
      <c r="L4079">
        <v>136466660</v>
      </c>
      <c r="M4079">
        <v>5</v>
      </c>
      <c r="N4079">
        <v>35738880</v>
      </c>
    </row>
    <row r="4080" spans="6:14" x14ac:dyDescent="0.2">
      <c r="F4080" s="3">
        <v>68077</v>
      </c>
      <c r="G4080">
        <v>0</v>
      </c>
      <c r="H4080" t="str">
        <f t="shared" si="67"/>
        <v>680770</v>
      </c>
      <c r="I4080" t="s">
        <v>2708</v>
      </c>
      <c r="J4080" t="s">
        <v>868</v>
      </c>
      <c r="K4080">
        <v>9</v>
      </c>
      <c r="L4080">
        <v>30192920</v>
      </c>
    </row>
    <row r="4081" spans="6:14" x14ac:dyDescent="0.2">
      <c r="F4081" s="3">
        <v>68077</v>
      </c>
      <c r="G4081">
        <v>1</v>
      </c>
      <c r="H4081" t="str">
        <f t="shared" si="67"/>
        <v>680771</v>
      </c>
      <c r="I4081" t="s">
        <v>2708</v>
      </c>
      <c r="J4081" t="s">
        <v>868</v>
      </c>
      <c r="K4081">
        <v>336</v>
      </c>
      <c r="L4081">
        <v>487085140</v>
      </c>
      <c r="M4081">
        <v>9</v>
      </c>
      <c r="N4081">
        <v>110971040</v>
      </c>
    </row>
    <row r="4082" spans="6:14" x14ac:dyDescent="0.2">
      <c r="F4082" s="3">
        <v>68077</v>
      </c>
      <c r="G4082">
        <v>2</v>
      </c>
      <c r="H4082" t="str">
        <f t="shared" si="67"/>
        <v>680772</v>
      </c>
      <c r="I4082" t="s">
        <v>2708</v>
      </c>
      <c r="J4082" t="s">
        <v>868</v>
      </c>
      <c r="K4082">
        <v>745</v>
      </c>
      <c r="L4082">
        <v>1355946920</v>
      </c>
      <c r="M4082">
        <v>9</v>
      </c>
      <c r="N4082">
        <v>57340080</v>
      </c>
    </row>
    <row r="4083" spans="6:14" x14ac:dyDescent="0.2">
      <c r="F4083" s="3">
        <v>68077</v>
      </c>
      <c r="G4083">
        <v>3</v>
      </c>
      <c r="H4083" t="str">
        <f t="shared" si="67"/>
        <v>680773</v>
      </c>
      <c r="I4083" t="s">
        <v>2708</v>
      </c>
      <c r="J4083" t="s">
        <v>868</v>
      </c>
      <c r="K4083">
        <v>935</v>
      </c>
      <c r="L4083">
        <v>2743489920</v>
      </c>
      <c r="M4083">
        <v>22</v>
      </c>
      <c r="N4083">
        <v>304469600</v>
      </c>
    </row>
    <row r="4084" spans="6:14" x14ac:dyDescent="0.2">
      <c r="F4084" s="3">
        <v>68077</v>
      </c>
      <c r="G4084">
        <v>4</v>
      </c>
      <c r="H4084" t="str">
        <f t="shared" si="67"/>
        <v>680774</v>
      </c>
      <c r="I4084" t="s">
        <v>2708</v>
      </c>
      <c r="J4084" t="s">
        <v>868</v>
      </c>
      <c r="K4084">
        <v>1021</v>
      </c>
      <c r="L4084">
        <v>4123270410</v>
      </c>
      <c r="M4084">
        <v>28</v>
      </c>
      <c r="N4084">
        <v>456009280</v>
      </c>
    </row>
    <row r="4085" spans="6:14" x14ac:dyDescent="0.2">
      <c r="F4085" s="3">
        <v>68077</v>
      </c>
      <c r="G4085">
        <v>5</v>
      </c>
      <c r="H4085" t="str">
        <f t="shared" si="67"/>
        <v>680775</v>
      </c>
      <c r="I4085" t="s">
        <v>2708</v>
      </c>
      <c r="J4085" t="s">
        <v>868</v>
      </c>
      <c r="K4085">
        <v>1409</v>
      </c>
      <c r="L4085">
        <v>10998432260</v>
      </c>
      <c r="M4085">
        <v>254</v>
      </c>
      <c r="N4085">
        <v>3454895120</v>
      </c>
    </row>
    <row r="4086" spans="6:14" x14ac:dyDescent="0.2">
      <c r="F4086" s="3">
        <v>68079</v>
      </c>
      <c r="G4086">
        <v>0</v>
      </c>
      <c r="H4086" t="str">
        <f t="shared" si="67"/>
        <v>680790</v>
      </c>
      <c r="I4086" t="s">
        <v>2712</v>
      </c>
      <c r="J4086" t="s">
        <v>869</v>
      </c>
      <c r="K4086">
        <v>6</v>
      </c>
      <c r="L4086">
        <v>6610760</v>
      </c>
      <c r="M4086">
        <v>1</v>
      </c>
      <c r="N4086">
        <v>15636150</v>
      </c>
    </row>
    <row r="4087" spans="6:14" x14ac:dyDescent="0.2">
      <c r="F4087" s="3">
        <v>68079</v>
      </c>
      <c r="G4087">
        <v>1</v>
      </c>
      <c r="H4087" t="str">
        <f t="shared" si="67"/>
        <v>680791</v>
      </c>
      <c r="I4087" t="s">
        <v>2712</v>
      </c>
      <c r="J4087" t="s">
        <v>869</v>
      </c>
      <c r="K4087">
        <v>100</v>
      </c>
      <c r="L4087">
        <v>795471730</v>
      </c>
      <c r="M4087">
        <v>4</v>
      </c>
      <c r="N4087">
        <v>87014700</v>
      </c>
    </row>
    <row r="4088" spans="6:14" x14ac:dyDescent="0.2">
      <c r="F4088" s="3">
        <v>68079</v>
      </c>
      <c r="G4088">
        <v>2</v>
      </c>
      <c r="H4088" t="str">
        <f t="shared" si="67"/>
        <v>680792</v>
      </c>
      <c r="I4088" t="s">
        <v>2712</v>
      </c>
      <c r="J4088" t="s">
        <v>869</v>
      </c>
      <c r="K4088">
        <v>202</v>
      </c>
      <c r="L4088">
        <v>1225378350</v>
      </c>
      <c r="M4088">
        <v>9</v>
      </c>
      <c r="N4088">
        <v>190076310</v>
      </c>
    </row>
    <row r="4089" spans="6:14" x14ac:dyDescent="0.2">
      <c r="F4089" s="3">
        <v>68079</v>
      </c>
      <c r="G4089">
        <v>3</v>
      </c>
      <c r="H4089" t="str">
        <f t="shared" si="67"/>
        <v>680793</v>
      </c>
      <c r="I4089" t="s">
        <v>2712</v>
      </c>
      <c r="J4089" t="s">
        <v>869</v>
      </c>
      <c r="K4089">
        <v>268</v>
      </c>
      <c r="L4089">
        <v>1974074580</v>
      </c>
      <c r="M4089">
        <v>16</v>
      </c>
      <c r="N4089">
        <v>386045370</v>
      </c>
    </row>
    <row r="4090" spans="6:14" x14ac:dyDescent="0.2">
      <c r="F4090" s="3">
        <v>68079</v>
      </c>
      <c r="G4090">
        <v>4</v>
      </c>
      <c r="H4090" t="str">
        <f t="shared" si="67"/>
        <v>680794</v>
      </c>
      <c r="I4090" t="s">
        <v>2712</v>
      </c>
      <c r="J4090" t="s">
        <v>869</v>
      </c>
      <c r="K4090">
        <v>186</v>
      </c>
      <c r="L4090">
        <v>1417348150</v>
      </c>
      <c r="M4090">
        <v>15</v>
      </c>
      <c r="N4090">
        <v>242720550</v>
      </c>
    </row>
    <row r="4091" spans="6:14" x14ac:dyDescent="0.2">
      <c r="F4091" s="3">
        <v>68079</v>
      </c>
      <c r="G4091">
        <v>5</v>
      </c>
      <c r="H4091" t="str">
        <f t="shared" si="67"/>
        <v>680795</v>
      </c>
      <c r="I4091" t="s">
        <v>2712</v>
      </c>
      <c r="J4091" t="s">
        <v>869</v>
      </c>
      <c r="K4091">
        <v>281</v>
      </c>
      <c r="L4091">
        <v>1382516810</v>
      </c>
      <c r="M4091">
        <v>14</v>
      </c>
      <c r="N4091">
        <v>204433650</v>
      </c>
    </row>
    <row r="4092" spans="6:14" x14ac:dyDescent="0.2">
      <c r="F4092" s="3">
        <v>68081</v>
      </c>
      <c r="G4092">
        <v>0</v>
      </c>
      <c r="H4092" t="str">
        <f t="shared" si="67"/>
        <v>680810</v>
      </c>
      <c r="I4092" t="s">
        <v>2719</v>
      </c>
      <c r="J4092" t="s">
        <v>870</v>
      </c>
      <c r="K4092">
        <v>101</v>
      </c>
      <c r="L4092">
        <v>1129757445</v>
      </c>
      <c r="M4092">
        <v>3</v>
      </c>
      <c r="N4092">
        <v>428078400</v>
      </c>
    </row>
    <row r="4093" spans="6:14" x14ac:dyDescent="0.2">
      <c r="F4093" s="3">
        <v>68081</v>
      </c>
      <c r="G4093">
        <v>1</v>
      </c>
      <c r="H4093" t="str">
        <f t="shared" si="67"/>
        <v>680811</v>
      </c>
      <c r="I4093" t="s">
        <v>2719</v>
      </c>
      <c r="J4093" t="s">
        <v>870</v>
      </c>
      <c r="K4093">
        <v>11152</v>
      </c>
      <c r="L4093">
        <v>10109478470</v>
      </c>
      <c r="M4093">
        <v>7</v>
      </c>
      <c r="N4093">
        <v>53812320</v>
      </c>
    </row>
    <row r="4094" spans="6:14" x14ac:dyDescent="0.2">
      <c r="F4094" s="3">
        <v>68081</v>
      </c>
      <c r="G4094">
        <v>2</v>
      </c>
      <c r="H4094" t="str">
        <f t="shared" si="67"/>
        <v>680812</v>
      </c>
      <c r="I4094" t="s">
        <v>2719</v>
      </c>
      <c r="J4094" t="s">
        <v>870</v>
      </c>
      <c r="K4094">
        <v>12355</v>
      </c>
      <c r="L4094">
        <v>30918927155</v>
      </c>
      <c r="M4094">
        <v>35</v>
      </c>
      <c r="N4094">
        <v>930942880</v>
      </c>
    </row>
    <row r="4095" spans="6:14" x14ac:dyDescent="0.2">
      <c r="F4095" s="3">
        <v>68081</v>
      </c>
      <c r="G4095">
        <v>3</v>
      </c>
      <c r="H4095" t="str">
        <f t="shared" si="67"/>
        <v>680813</v>
      </c>
      <c r="I4095" t="s">
        <v>2719</v>
      </c>
      <c r="J4095" t="s">
        <v>870</v>
      </c>
      <c r="K4095">
        <v>8629</v>
      </c>
      <c r="L4095">
        <v>27131307425</v>
      </c>
      <c r="M4095">
        <v>44</v>
      </c>
      <c r="N4095">
        <v>487784640</v>
      </c>
    </row>
    <row r="4096" spans="6:14" x14ac:dyDescent="0.2">
      <c r="F4096" s="3">
        <v>68081</v>
      </c>
      <c r="G4096">
        <v>4</v>
      </c>
      <c r="H4096" t="str">
        <f t="shared" si="67"/>
        <v>680814</v>
      </c>
      <c r="I4096" t="s">
        <v>2719</v>
      </c>
      <c r="J4096" t="s">
        <v>870</v>
      </c>
      <c r="K4096">
        <v>11125</v>
      </c>
      <c r="L4096">
        <v>47283297595</v>
      </c>
      <c r="M4096">
        <v>126</v>
      </c>
      <c r="N4096">
        <v>2416913760</v>
      </c>
    </row>
    <row r="4097" spans="6:14" x14ac:dyDescent="0.2">
      <c r="F4097" s="3">
        <v>68081</v>
      </c>
      <c r="G4097">
        <v>5</v>
      </c>
      <c r="H4097" t="str">
        <f t="shared" si="67"/>
        <v>680815</v>
      </c>
      <c r="I4097" t="s">
        <v>2719</v>
      </c>
      <c r="J4097" t="s">
        <v>870</v>
      </c>
      <c r="K4097">
        <v>16484</v>
      </c>
      <c r="L4097">
        <v>147616554940</v>
      </c>
      <c r="M4097">
        <v>3173</v>
      </c>
      <c r="N4097">
        <v>68681312000</v>
      </c>
    </row>
    <row r="4098" spans="6:14" x14ac:dyDescent="0.2">
      <c r="F4098" s="3">
        <v>68092</v>
      </c>
      <c r="G4098">
        <v>0</v>
      </c>
      <c r="H4098" t="str">
        <f t="shared" si="67"/>
        <v>680920</v>
      </c>
      <c r="I4098" t="s">
        <v>2710</v>
      </c>
      <c r="J4098" t="s">
        <v>871</v>
      </c>
      <c r="K4098">
        <v>22</v>
      </c>
      <c r="L4098">
        <v>1465530</v>
      </c>
    </row>
    <row r="4099" spans="6:14" x14ac:dyDescent="0.2">
      <c r="F4099" s="3">
        <v>68092</v>
      </c>
      <c r="G4099">
        <v>1</v>
      </c>
      <c r="H4099" t="str">
        <f t="shared" ref="H4099:H4162" si="68">F4099&amp;G4099</f>
        <v>680921</v>
      </c>
      <c r="I4099" t="s">
        <v>2710</v>
      </c>
      <c r="J4099" t="s">
        <v>871</v>
      </c>
      <c r="K4099">
        <v>21</v>
      </c>
      <c r="L4099">
        <v>4683440</v>
      </c>
    </row>
    <row r="4100" spans="6:14" x14ac:dyDescent="0.2">
      <c r="F4100" s="3">
        <v>68092</v>
      </c>
      <c r="G4100">
        <v>2</v>
      </c>
      <c r="H4100" t="str">
        <f t="shared" si="68"/>
        <v>680922</v>
      </c>
      <c r="I4100" t="s">
        <v>2710</v>
      </c>
      <c r="J4100" t="s">
        <v>871</v>
      </c>
      <c r="K4100">
        <v>33</v>
      </c>
      <c r="L4100">
        <v>6666700</v>
      </c>
    </row>
    <row r="4101" spans="6:14" x14ac:dyDescent="0.2">
      <c r="F4101" s="3">
        <v>68092</v>
      </c>
      <c r="G4101">
        <v>3</v>
      </c>
      <c r="H4101" t="str">
        <f t="shared" si="68"/>
        <v>680923</v>
      </c>
      <c r="I4101" t="s">
        <v>2710</v>
      </c>
      <c r="J4101" t="s">
        <v>871</v>
      </c>
      <c r="K4101">
        <v>56</v>
      </c>
      <c r="L4101">
        <v>10555510</v>
      </c>
    </row>
    <row r="4102" spans="6:14" x14ac:dyDescent="0.2">
      <c r="F4102" s="3">
        <v>68092</v>
      </c>
      <c r="G4102">
        <v>4</v>
      </c>
      <c r="H4102" t="str">
        <f t="shared" si="68"/>
        <v>680924</v>
      </c>
      <c r="I4102" t="s">
        <v>2710</v>
      </c>
      <c r="J4102" t="s">
        <v>871</v>
      </c>
      <c r="K4102">
        <v>126</v>
      </c>
      <c r="L4102">
        <v>49725080</v>
      </c>
    </row>
    <row r="4103" spans="6:14" x14ac:dyDescent="0.2">
      <c r="F4103" s="3">
        <v>68092</v>
      </c>
      <c r="G4103">
        <v>5</v>
      </c>
      <c r="H4103" t="str">
        <f t="shared" si="68"/>
        <v>680925</v>
      </c>
      <c r="I4103" t="s">
        <v>2710</v>
      </c>
      <c r="J4103" t="s">
        <v>871</v>
      </c>
      <c r="K4103">
        <v>188</v>
      </c>
      <c r="L4103">
        <v>121333740</v>
      </c>
      <c r="M4103">
        <v>3</v>
      </c>
      <c r="N4103">
        <v>3727520</v>
      </c>
    </row>
    <row r="4104" spans="6:14" x14ac:dyDescent="0.2">
      <c r="F4104" s="3">
        <v>68101</v>
      </c>
      <c r="G4104">
        <v>1</v>
      </c>
      <c r="H4104" t="str">
        <f t="shared" si="68"/>
        <v>681011</v>
      </c>
      <c r="I4104" t="s">
        <v>2710</v>
      </c>
      <c r="J4104" t="s">
        <v>872</v>
      </c>
      <c r="K4104">
        <v>16</v>
      </c>
      <c r="L4104">
        <v>10642300</v>
      </c>
    </row>
    <row r="4105" spans="6:14" x14ac:dyDescent="0.2">
      <c r="F4105" s="3">
        <v>68101</v>
      </c>
      <c r="G4105">
        <v>2</v>
      </c>
      <c r="H4105" t="str">
        <f t="shared" si="68"/>
        <v>681012</v>
      </c>
      <c r="I4105" t="s">
        <v>2710</v>
      </c>
      <c r="J4105" t="s">
        <v>872</v>
      </c>
      <c r="K4105">
        <v>28</v>
      </c>
      <c r="L4105">
        <v>26626540</v>
      </c>
      <c r="M4105">
        <v>3</v>
      </c>
      <c r="N4105">
        <v>11250880</v>
      </c>
    </row>
    <row r="4106" spans="6:14" x14ac:dyDescent="0.2">
      <c r="F4106" s="3">
        <v>68101</v>
      </c>
      <c r="G4106">
        <v>3</v>
      </c>
      <c r="H4106" t="str">
        <f t="shared" si="68"/>
        <v>681013</v>
      </c>
      <c r="I4106" t="s">
        <v>2710</v>
      </c>
      <c r="J4106" t="s">
        <v>872</v>
      </c>
      <c r="K4106">
        <v>113</v>
      </c>
      <c r="L4106">
        <v>52525340</v>
      </c>
    </row>
    <row r="4107" spans="6:14" x14ac:dyDescent="0.2">
      <c r="F4107" s="3">
        <v>68101</v>
      </c>
      <c r="G4107">
        <v>4</v>
      </c>
      <c r="H4107" t="str">
        <f t="shared" si="68"/>
        <v>681014</v>
      </c>
      <c r="I4107" t="s">
        <v>2710</v>
      </c>
      <c r="J4107" t="s">
        <v>872</v>
      </c>
      <c r="K4107">
        <v>56</v>
      </c>
      <c r="L4107">
        <v>52453150</v>
      </c>
      <c r="M4107">
        <v>7</v>
      </c>
      <c r="N4107">
        <v>13296320</v>
      </c>
    </row>
    <row r="4108" spans="6:14" x14ac:dyDescent="0.2">
      <c r="F4108" s="3">
        <v>68101</v>
      </c>
      <c r="G4108">
        <v>5</v>
      </c>
      <c r="H4108" t="str">
        <f t="shared" si="68"/>
        <v>681015</v>
      </c>
      <c r="I4108" t="s">
        <v>2710</v>
      </c>
      <c r="J4108" t="s">
        <v>872</v>
      </c>
      <c r="K4108">
        <v>138</v>
      </c>
      <c r="L4108">
        <v>120964790</v>
      </c>
      <c r="M4108">
        <v>18</v>
      </c>
      <c r="N4108">
        <v>81452610</v>
      </c>
    </row>
    <row r="4109" spans="6:14" x14ac:dyDescent="0.2">
      <c r="F4109" s="3">
        <v>68121</v>
      </c>
      <c r="G4109">
        <v>1</v>
      </c>
      <c r="H4109" t="str">
        <f t="shared" si="68"/>
        <v>681211</v>
      </c>
      <c r="I4109" t="s">
        <v>2710</v>
      </c>
      <c r="J4109" t="s">
        <v>873</v>
      </c>
      <c r="K4109">
        <v>8</v>
      </c>
      <c r="L4109">
        <v>1754590</v>
      </c>
    </row>
    <row r="4110" spans="6:14" x14ac:dyDescent="0.2">
      <c r="F4110" s="3">
        <v>68121</v>
      </c>
      <c r="G4110">
        <v>2</v>
      </c>
      <c r="H4110" t="str">
        <f t="shared" si="68"/>
        <v>681212</v>
      </c>
      <c r="I4110" t="s">
        <v>2710</v>
      </c>
      <c r="J4110" t="s">
        <v>873</v>
      </c>
      <c r="K4110">
        <v>12</v>
      </c>
      <c r="L4110">
        <v>4692720</v>
      </c>
    </row>
    <row r="4111" spans="6:14" x14ac:dyDescent="0.2">
      <c r="F4111" s="3">
        <v>68121</v>
      </c>
      <c r="G4111">
        <v>3</v>
      </c>
      <c r="H4111" t="str">
        <f t="shared" si="68"/>
        <v>681213</v>
      </c>
      <c r="I4111" t="s">
        <v>2710</v>
      </c>
      <c r="J4111" t="s">
        <v>873</v>
      </c>
      <c r="K4111">
        <v>22</v>
      </c>
      <c r="L4111">
        <v>9274730</v>
      </c>
    </row>
    <row r="4112" spans="6:14" x14ac:dyDescent="0.2">
      <c r="F4112" s="3">
        <v>68121</v>
      </c>
      <c r="G4112">
        <v>4</v>
      </c>
      <c r="H4112" t="str">
        <f t="shared" si="68"/>
        <v>681214</v>
      </c>
      <c r="I4112" t="s">
        <v>2710</v>
      </c>
      <c r="J4112" t="s">
        <v>873</v>
      </c>
      <c r="K4112">
        <v>1</v>
      </c>
      <c r="L4112">
        <v>3367800</v>
      </c>
    </row>
    <row r="4113" spans="6:14" x14ac:dyDescent="0.2">
      <c r="F4113" s="3">
        <v>68121</v>
      </c>
      <c r="G4113">
        <v>5</v>
      </c>
      <c r="H4113" t="str">
        <f t="shared" si="68"/>
        <v>681215</v>
      </c>
      <c r="I4113" t="s">
        <v>2710</v>
      </c>
      <c r="J4113" t="s">
        <v>873</v>
      </c>
      <c r="K4113">
        <v>12</v>
      </c>
      <c r="L4113">
        <v>6219770</v>
      </c>
      <c r="M4113">
        <v>3</v>
      </c>
      <c r="N4113">
        <v>7879280</v>
      </c>
    </row>
    <row r="4114" spans="6:14" x14ac:dyDescent="0.2">
      <c r="F4114" s="3">
        <v>68132</v>
      </c>
      <c r="G4114">
        <v>1</v>
      </c>
      <c r="H4114" t="str">
        <f t="shared" si="68"/>
        <v>681321</v>
      </c>
      <c r="I4114" t="s">
        <v>2714</v>
      </c>
      <c r="J4114" t="s">
        <v>874</v>
      </c>
      <c r="K4114">
        <v>55</v>
      </c>
      <c r="L4114">
        <v>87589179</v>
      </c>
      <c r="M4114">
        <v>4</v>
      </c>
      <c r="N4114">
        <v>18536332</v>
      </c>
    </row>
    <row r="4115" spans="6:14" x14ac:dyDescent="0.2">
      <c r="F4115" s="3">
        <v>68132</v>
      </c>
      <c r="G4115">
        <v>2</v>
      </c>
      <c r="H4115" t="str">
        <f t="shared" si="68"/>
        <v>681322</v>
      </c>
      <c r="I4115" t="s">
        <v>2714</v>
      </c>
      <c r="J4115" t="s">
        <v>874</v>
      </c>
      <c r="K4115">
        <v>34</v>
      </c>
      <c r="L4115">
        <v>71058561</v>
      </c>
      <c r="M4115">
        <v>4</v>
      </c>
      <c r="N4115">
        <v>20444781</v>
      </c>
    </row>
    <row r="4116" spans="6:14" x14ac:dyDescent="0.2">
      <c r="F4116" s="3">
        <v>68132</v>
      </c>
      <c r="G4116">
        <v>3</v>
      </c>
      <c r="H4116" t="str">
        <f t="shared" si="68"/>
        <v>681323</v>
      </c>
      <c r="I4116" t="s">
        <v>2714</v>
      </c>
      <c r="J4116" t="s">
        <v>874</v>
      </c>
      <c r="K4116">
        <v>22</v>
      </c>
      <c r="L4116">
        <v>43147416</v>
      </c>
      <c r="M4116">
        <v>1</v>
      </c>
      <c r="N4116">
        <v>4501200</v>
      </c>
    </row>
    <row r="4117" spans="6:14" x14ac:dyDescent="0.2">
      <c r="F4117" s="3">
        <v>68132</v>
      </c>
      <c r="G4117">
        <v>4</v>
      </c>
      <c r="H4117" t="str">
        <f t="shared" si="68"/>
        <v>681324</v>
      </c>
      <c r="I4117" t="s">
        <v>2714</v>
      </c>
      <c r="J4117" t="s">
        <v>874</v>
      </c>
      <c r="K4117">
        <v>31</v>
      </c>
      <c r="L4117">
        <v>27569937</v>
      </c>
    </row>
    <row r="4118" spans="6:14" x14ac:dyDescent="0.2">
      <c r="F4118" s="3">
        <v>68132</v>
      </c>
      <c r="G4118">
        <v>5</v>
      </c>
      <c r="H4118" t="str">
        <f t="shared" si="68"/>
        <v>681325</v>
      </c>
      <c r="I4118" t="s">
        <v>2714</v>
      </c>
      <c r="J4118" t="s">
        <v>874</v>
      </c>
      <c r="K4118">
        <v>33</v>
      </c>
      <c r="L4118">
        <v>84701391</v>
      </c>
      <c r="M4118">
        <v>1</v>
      </c>
      <c r="N4118">
        <v>2924320</v>
      </c>
    </row>
    <row r="4119" spans="6:14" x14ac:dyDescent="0.2">
      <c r="F4119" s="3">
        <v>68147</v>
      </c>
      <c r="G4119">
        <v>0</v>
      </c>
      <c r="H4119" t="str">
        <f t="shared" si="68"/>
        <v>681470</v>
      </c>
      <c r="I4119" t="s">
        <v>2708</v>
      </c>
      <c r="J4119" t="s">
        <v>875</v>
      </c>
      <c r="K4119">
        <v>2</v>
      </c>
      <c r="L4119">
        <v>61080</v>
      </c>
    </row>
    <row r="4120" spans="6:14" x14ac:dyDescent="0.2">
      <c r="F4120" s="3">
        <v>68147</v>
      </c>
      <c r="G4120">
        <v>1</v>
      </c>
      <c r="H4120" t="str">
        <f t="shared" si="68"/>
        <v>681471</v>
      </c>
      <c r="I4120" t="s">
        <v>2708</v>
      </c>
      <c r="J4120" t="s">
        <v>875</v>
      </c>
      <c r="K4120">
        <v>94</v>
      </c>
      <c r="L4120">
        <v>100618620</v>
      </c>
      <c r="M4120">
        <v>1</v>
      </c>
      <c r="N4120">
        <v>760560</v>
      </c>
    </row>
    <row r="4121" spans="6:14" x14ac:dyDescent="0.2">
      <c r="F4121" s="3">
        <v>68147</v>
      </c>
      <c r="G4121">
        <v>2</v>
      </c>
      <c r="H4121" t="str">
        <f t="shared" si="68"/>
        <v>681472</v>
      </c>
      <c r="I4121" t="s">
        <v>2708</v>
      </c>
      <c r="J4121" t="s">
        <v>875</v>
      </c>
      <c r="K4121">
        <v>136</v>
      </c>
      <c r="L4121">
        <v>73182060</v>
      </c>
      <c r="M4121">
        <v>4</v>
      </c>
      <c r="N4121">
        <v>4240560</v>
      </c>
    </row>
    <row r="4122" spans="6:14" x14ac:dyDescent="0.2">
      <c r="F4122" s="3">
        <v>68147</v>
      </c>
      <c r="G4122">
        <v>3</v>
      </c>
      <c r="H4122" t="str">
        <f t="shared" si="68"/>
        <v>681473</v>
      </c>
      <c r="I4122" t="s">
        <v>2708</v>
      </c>
      <c r="J4122" t="s">
        <v>875</v>
      </c>
      <c r="K4122">
        <v>140</v>
      </c>
      <c r="L4122">
        <v>58615280</v>
      </c>
      <c r="M4122">
        <v>2</v>
      </c>
      <c r="N4122">
        <v>31728720</v>
      </c>
    </row>
    <row r="4123" spans="6:14" x14ac:dyDescent="0.2">
      <c r="F4123" s="3">
        <v>68147</v>
      </c>
      <c r="G4123">
        <v>4</v>
      </c>
      <c r="H4123" t="str">
        <f t="shared" si="68"/>
        <v>681474</v>
      </c>
      <c r="I4123" t="s">
        <v>2708</v>
      </c>
      <c r="J4123" t="s">
        <v>875</v>
      </c>
      <c r="K4123">
        <v>279</v>
      </c>
      <c r="L4123">
        <v>227322560</v>
      </c>
      <c r="M4123">
        <v>6</v>
      </c>
      <c r="N4123">
        <v>16013440</v>
      </c>
    </row>
    <row r="4124" spans="6:14" x14ac:dyDescent="0.2">
      <c r="F4124" s="3">
        <v>68147</v>
      </c>
      <c r="G4124">
        <v>5</v>
      </c>
      <c r="H4124" t="str">
        <f t="shared" si="68"/>
        <v>681475</v>
      </c>
      <c r="I4124" t="s">
        <v>2708</v>
      </c>
      <c r="J4124" t="s">
        <v>875</v>
      </c>
      <c r="K4124">
        <v>410</v>
      </c>
      <c r="L4124">
        <v>362851600</v>
      </c>
      <c r="M4124">
        <v>22</v>
      </c>
      <c r="N4124">
        <v>72297840</v>
      </c>
    </row>
    <row r="4125" spans="6:14" x14ac:dyDescent="0.2">
      <c r="F4125" s="3">
        <v>68152</v>
      </c>
      <c r="G4125">
        <v>1</v>
      </c>
      <c r="H4125" t="str">
        <f t="shared" si="68"/>
        <v>681521</v>
      </c>
      <c r="I4125" t="s">
        <v>2710</v>
      </c>
      <c r="J4125" t="s">
        <v>876</v>
      </c>
      <c r="K4125">
        <v>1</v>
      </c>
      <c r="L4125">
        <v>22950</v>
      </c>
    </row>
    <row r="4126" spans="6:14" x14ac:dyDescent="0.2">
      <c r="F4126" s="3">
        <v>68152</v>
      </c>
      <c r="G4126">
        <v>2</v>
      </c>
      <c r="H4126" t="str">
        <f t="shared" si="68"/>
        <v>681522</v>
      </c>
      <c r="I4126" t="s">
        <v>2710</v>
      </c>
      <c r="J4126" t="s">
        <v>876</v>
      </c>
      <c r="K4126">
        <v>23</v>
      </c>
      <c r="L4126">
        <v>2743700</v>
      </c>
    </row>
    <row r="4127" spans="6:14" x14ac:dyDescent="0.2">
      <c r="F4127" s="3">
        <v>68152</v>
      </c>
      <c r="G4127">
        <v>3</v>
      </c>
      <c r="H4127" t="str">
        <f t="shared" si="68"/>
        <v>681523</v>
      </c>
      <c r="I4127" t="s">
        <v>2710</v>
      </c>
      <c r="J4127" t="s">
        <v>876</v>
      </c>
      <c r="K4127">
        <v>26</v>
      </c>
      <c r="L4127">
        <v>26378340</v>
      </c>
    </row>
    <row r="4128" spans="6:14" x14ac:dyDescent="0.2">
      <c r="F4128" s="3">
        <v>68152</v>
      </c>
      <c r="G4128">
        <v>4</v>
      </c>
      <c r="H4128" t="str">
        <f t="shared" si="68"/>
        <v>681524</v>
      </c>
      <c r="I4128" t="s">
        <v>2710</v>
      </c>
      <c r="J4128" t="s">
        <v>876</v>
      </c>
      <c r="K4128">
        <v>102</v>
      </c>
      <c r="L4128">
        <v>75337810</v>
      </c>
      <c r="M4128">
        <v>2</v>
      </c>
      <c r="N4128">
        <v>13398510</v>
      </c>
    </row>
    <row r="4129" spans="6:14" x14ac:dyDescent="0.2">
      <c r="F4129" s="3">
        <v>68152</v>
      </c>
      <c r="G4129">
        <v>5</v>
      </c>
      <c r="H4129" t="str">
        <f t="shared" si="68"/>
        <v>681525</v>
      </c>
      <c r="I4129" t="s">
        <v>2710</v>
      </c>
      <c r="J4129" t="s">
        <v>876</v>
      </c>
      <c r="K4129">
        <v>51</v>
      </c>
      <c r="L4129">
        <v>42672270</v>
      </c>
      <c r="M4129">
        <v>1</v>
      </c>
      <c r="N4129">
        <v>26017560</v>
      </c>
    </row>
    <row r="4130" spans="6:14" x14ac:dyDescent="0.2">
      <c r="F4130" s="3">
        <v>68160</v>
      </c>
      <c r="G4130">
        <v>1</v>
      </c>
      <c r="H4130" t="str">
        <f t="shared" si="68"/>
        <v>681601</v>
      </c>
      <c r="I4130" t="s">
        <v>2710</v>
      </c>
      <c r="J4130" t="s">
        <v>877</v>
      </c>
      <c r="K4130">
        <v>8</v>
      </c>
      <c r="L4130">
        <v>12312650</v>
      </c>
    </row>
    <row r="4131" spans="6:14" x14ac:dyDescent="0.2">
      <c r="F4131" s="3">
        <v>68160</v>
      </c>
      <c r="G4131">
        <v>2</v>
      </c>
      <c r="H4131" t="str">
        <f t="shared" si="68"/>
        <v>681602</v>
      </c>
      <c r="I4131" t="s">
        <v>2710</v>
      </c>
      <c r="J4131" t="s">
        <v>877</v>
      </c>
      <c r="K4131">
        <v>12</v>
      </c>
      <c r="L4131">
        <v>17503860</v>
      </c>
    </row>
    <row r="4132" spans="6:14" x14ac:dyDescent="0.2">
      <c r="F4132" s="3">
        <v>68160</v>
      </c>
      <c r="G4132">
        <v>3</v>
      </c>
      <c r="H4132" t="str">
        <f t="shared" si="68"/>
        <v>681603</v>
      </c>
      <c r="I4132" t="s">
        <v>2710</v>
      </c>
      <c r="J4132" t="s">
        <v>877</v>
      </c>
      <c r="K4132">
        <v>10</v>
      </c>
      <c r="L4132">
        <v>8671890</v>
      </c>
    </row>
    <row r="4133" spans="6:14" x14ac:dyDescent="0.2">
      <c r="F4133" s="3">
        <v>68160</v>
      </c>
      <c r="G4133">
        <v>4</v>
      </c>
      <c r="H4133" t="str">
        <f t="shared" si="68"/>
        <v>681604</v>
      </c>
      <c r="I4133" t="s">
        <v>2710</v>
      </c>
      <c r="J4133" t="s">
        <v>877</v>
      </c>
      <c r="K4133">
        <v>35</v>
      </c>
      <c r="L4133">
        <v>45511500</v>
      </c>
      <c r="M4133">
        <v>1</v>
      </c>
      <c r="N4133">
        <v>3674400</v>
      </c>
    </row>
    <row r="4134" spans="6:14" x14ac:dyDescent="0.2">
      <c r="F4134" s="3">
        <v>68160</v>
      </c>
      <c r="G4134">
        <v>5</v>
      </c>
      <c r="H4134" t="str">
        <f t="shared" si="68"/>
        <v>681605</v>
      </c>
      <c r="I4134" t="s">
        <v>2710</v>
      </c>
      <c r="J4134" t="s">
        <v>877</v>
      </c>
      <c r="K4134">
        <v>35</v>
      </c>
      <c r="L4134">
        <v>34865020</v>
      </c>
    </row>
    <row r="4135" spans="6:14" x14ac:dyDescent="0.2">
      <c r="F4135" s="3">
        <v>68162</v>
      </c>
      <c r="G4135">
        <v>1</v>
      </c>
      <c r="H4135" t="str">
        <f t="shared" si="68"/>
        <v>681621</v>
      </c>
      <c r="I4135" t="s">
        <v>2710</v>
      </c>
      <c r="J4135" t="s">
        <v>878</v>
      </c>
      <c r="K4135">
        <v>50</v>
      </c>
      <c r="L4135">
        <v>17433790</v>
      </c>
      <c r="M4135">
        <v>1</v>
      </c>
      <c r="N4135">
        <v>10240740</v>
      </c>
    </row>
    <row r="4136" spans="6:14" x14ac:dyDescent="0.2">
      <c r="F4136" s="3">
        <v>68162</v>
      </c>
      <c r="G4136">
        <v>2</v>
      </c>
      <c r="H4136" t="str">
        <f t="shared" si="68"/>
        <v>681622</v>
      </c>
      <c r="I4136" t="s">
        <v>2710</v>
      </c>
      <c r="J4136" t="s">
        <v>878</v>
      </c>
      <c r="K4136">
        <v>61</v>
      </c>
      <c r="L4136">
        <v>25011625</v>
      </c>
    </row>
    <row r="4137" spans="6:14" x14ac:dyDescent="0.2">
      <c r="F4137" s="3">
        <v>68162</v>
      </c>
      <c r="G4137">
        <v>3</v>
      </c>
      <c r="H4137" t="str">
        <f t="shared" si="68"/>
        <v>681623</v>
      </c>
      <c r="I4137" t="s">
        <v>2710</v>
      </c>
      <c r="J4137" t="s">
        <v>878</v>
      </c>
      <c r="K4137">
        <v>82</v>
      </c>
      <c r="L4137">
        <v>52061515</v>
      </c>
    </row>
    <row r="4138" spans="6:14" x14ac:dyDescent="0.2">
      <c r="F4138" s="3">
        <v>68162</v>
      </c>
      <c r="G4138">
        <v>4</v>
      </c>
      <c r="H4138" t="str">
        <f t="shared" si="68"/>
        <v>681624</v>
      </c>
      <c r="I4138" t="s">
        <v>2710</v>
      </c>
      <c r="J4138" t="s">
        <v>878</v>
      </c>
      <c r="K4138">
        <v>166</v>
      </c>
      <c r="L4138">
        <v>135055510</v>
      </c>
      <c r="M4138">
        <v>2</v>
      </c>
      <c r="N4138">
        <v>16763960</v>
      </c>
    </row>
    <row r="4139" spans="6:14" x14ac:dyDescent="0.2">
      <c r="F4139" s="3">
        <v>68162</v>
      </c>
      <c r="G4139">
        <v>5</v>
      </c>
      <c r="H4139" t="str">
        <f t="shared" si="68"/>
        <v>681625</v>
      </c>
      <c r="I4139" t="s">
        <v>2710</v>
      </c>
      <c r="J4139" t="s">
        <v>878</v>
      </c>
      <c r="K4139">
        <v>279</v>
      </c>
      <c r="L4139">
        <v>234079545</v>
      </c>
      <c r="M4139">
        <v>11</v>
      </c>
      <c r="N4139">
        <v>57157490</v>
      </c>
    </row>
    <row r="4140" spans="6:14" x14ac:dyDescent="0.2">
      <c r="F4140" s="3">
        <v>68167</v>
      </c>
      <c r="G4140">
        <v>1</v>
      </c>
      <c r="H4140" t="str">
        <f t="shared" si="68"/>
        <v>681671</v>
      </c>
      <c r="I4140" t="s">
        <v>2710</v>
      </c>
      <c r="J4140" t="s">
        <v>879</v>
      </c>
      <c r="K4140">
        <v>253</v>
      </c>
      <c r="L4140">
        <v>827724780</v>
      </c>
    </row>
    <row r="4141" spans="6:14" x14ac:dyDescent="0.2">
      <c r="F4141" s="3">
        <v>68167</v>
      </c>
      <c r="G4141">
        <v>2</v>
      </c>
      <c r="H4141" t="str">
        <f t="shared" si="68"/>
        <v>681672</v>
      </c>
      <c r="I4141" t="s">
        <v>2710</v>
      </c>
      <c r="J4141" t="s">
        <v>879</v>
      </c>
      <c r="K4141">
        <v>332</v>
      </c>
      <c r="L4141">
        <v>669378070</v>
      </c>
    </row>
    <row r="4142" spans="6:14" x14ac:dyDescent="0.2">
      <c r="F4142" s="3">
        <v>68167</v>
      </c>
      <c r="G4142">
        <v>3</v>
      </c>
      <c r="H4142" t="str">
        <f t="shared" si="68"/>
        <v>681673</v>
      </c>
      <c r="I4142" t="s">
        <v>2710</v>
      </c>
      <c r="J4142" t="s">
        <v>879</v>
      </c>
      <c r="K4142">
        <v>335</v>
      </c>
      <c r="L4142">
        <v>649015240</v>
      </c>
      <c r="M4142">
        <v>3</v>
      </c>
      <c r="N4142">
        <v>6394880</v>
      </c>
    </row>
    <row r="4143" spans="6:14" x14ac:dyDescent="0.2">
      <c r="F4143" s="3">
        <v>68167</v>
      </c>
      <c r="G4143">
        <v>4</v>
      </c>
      <c r="H4143" t="str">
        <f t="shared" si="68"/>
        <v>681674</v>
      </c>
      <c r="I4143" t="s">
        <v>2710</v>
      </c>
      <c r="J4143" t="s">
        <v>879</v>
      </c>
      <c r="K4143">
        <v>592</v>
      </c>
      <c r="L4143">
        <v>1579168220</v>
      </c>
      <c r="M4143">
        <v>16</v>
      </c>
      <c r="N4143">
        <v>51211680</v>
      </c>
    </row>
    <row r="4144" spans="6:14" x14ac:dyDescent="0.2">
      <c r="F4144" s="3">
        <v>68167</v>
      </c>
      <c r="G4144">
        <v>5</v>
      </c>
      <c r="H4144" t="str">
        <f t="shared" si="68"/>
        <v>681675</v>
      </c>
      <c r="I4144" t="s">
        <v>2710</v>
      </c>
      <c r="J4144" t="s">
        <v>879</v>
      </c>
      <c r="K4144">
        <v>628</v>
      </c>
      <c r="L4144">
        <v>2266400710</v>
      </c>
      <c r="M4144">
        <v>16</v>
      </c>
      <c r="N4144">
        <v>184280850</v>
      </c>
    </row>
    <row r="4145" spans="6:14" x14ac:dyDescent="0.2">
      <c r="F4145" s="3">
        <v>68169</v>
      </c>
      <c r="G4145">
        <v>2</v>
      </c>
      <c r="H4145" t="str">
        <f t="shared" si="68"/>
        <v>681692</v>
      </c>
      <c r="I4145" t="s">
        <v>2715</v>
      </c>
      <c r="J4145" t="s">
        <v>880</v>
      </c>
      <c r="K4145">
        <v>21</v>
      </c>
      <c r="L4145">
        <v>42141160</v>
      </c>
    </row>
    <row r="4146" spans="6:14" x14ac:dyDescent="0.2">
      <c r="F4146" s="3">
        <v>68169</v>
      </c>
      <c r="G4146">
        <v>3</v>
      </c>
      <c r="H4146" t="str">
        <f t="shared" si="68"/>
        <v>681693</v>
      </c>
      <c r="I4146" t="s">
        <v>2715</v>
      </c>
      <c r="J4146" t="s">
        <v>880</v>
      </c>
      <c r="K4146">
        <v>31</v>
      </c>
      <c r="L4146">
        <v>70506923</v>
      </c>
      <c r="M4146">
        <v>2</v>
      </c>
      <c r="N4146">
        <v>2797480</v>
      </c>
    </row>
    <row r="4147" spans="6:14" x14ac:dyDescent="0.2">
      <c r="F4147" s="3">
        <v>68169</v>
      </c>
      <c r="G4147">
        <v>4</v>
      </c>
      <c r="H4147" t="str">
        <f t="shared" si="68"/>
        <v>681694</v>
      </c>
      <c r="I4147" t="s">
        <v>2715</v>
      </c>
      <c r="J4147" t="s">
        <v>880</v>
      </c>
      <c r="K4147">
        <v>95</v>
      </c>
      <c r="L4147">
        <v>245380624</v>
      </c>
    </row>
    <row r="4148" spans="6:14" x14ac:dyDescent="0.2">
      <c r="F4148" s="3">
        <v>68169</v>
      </c>
      <c r="G4148">
        <v>5</v>
      </c>
      <c r="H4148" t="str">
        <f t="shared" si="68"/>
        <v>681695</v>
      </c>
      <c r="I4148" t="s">
        <v>2715</v>
      </c>
      <c r="J4148" t="s">
        <v>880</v>
      </c>
      <c r="K4148">
        <v>101</v>
      </c>
      <c r="L4148">
        <v>204557119</v>
      </c>
      <c r="M4148">
        <v>2</v>
      </c>
      <c r="N4148">
        <v>2659650</v>
      </c>
    </row>
    <row r="4149" spans="6:14" x14ac:dyDescent="0.2">
      <c r="F4149" s="3">
        <v>68176</v>
      </c>
      <c r="G4149">
        <v>0</v>
      </c>
      <c r="H4149" t="str">
        <f t="shared" si="68"/>
        <v>681760</v>
      </c>
      <c r="I4149" t="s">
        <v>2710</v>
      </c>
      <c r="J4149" t="s">
        <v>881</v>
      </c>
      <c r="K4149">
        <v>7</v>
      </c>
      <c r="L4149">
        <v>826200</v>
      </c>
    </row>
    <row r="4150" spans="6:14" x14ac:dyDescent="0.2">
      <c r="F4150" s="3">
        <v>68176</v>
      </c>
      <c r="G4150">
        <v>1</v>
      </c>
      <c r="H4150" t="str">
        <f t="shared" si="68"/>
        <v>681761</v>
      </c>
      <c r="I4150" t="s">
        <v>2710</v>
      </c>
      <c r="J4150" t="s">
        <v>881</v>
      </c>
      <c r="K4150">
        <v>13</v>
      </c>
      <c r="L4150">
        <v>6086840</v>
      </c>
    </row>
    <row r="4151" spans="6:14" x14ac:dyDescent="0.2">
      <c r="F4151" s="3">
        <v>68176</v>
      </c>
      <c r="G4151">
        <v>2</v>
      </c>
      <c r="H4151" t="str">
        <f t="shared" si="68"/>
        <v>681762</v>
      </c>
      <c r="I4151" t="s">
        <v>2710</v>
      </c>
      <c r="J4151" t="s">
        <v>881</v>
      </c>
      <c r="K4151">
        <v>18</v>
      </c>
      <c r="L4151">
        <v>13482890</v>
      </c>
    </row>
    <row r="4152" spans="6:14" x14ac:dyDescent="0.2">
      <c r="F4152" s="3">
        <v>68176</v>
      </c>
      <c r="G4152">
        <v>3</v>
      </c>
      <c r="H4152" t="str">
        <f t="shared" si="68"/>
        <v>681763</v>
      </c>
      <c r="I4152" t="s">
        <v>2710</v>
      </c>
      <c r="J4152" t="s">
        <v>881</v>
      </c>
      <c r="K4152">
        <v>54</v>
      </c>
      <c r="L4152">
        <v>48975470</v>
      </c>
    </row>
    <row r="4153" spans="6:14" x14ac:dyDescent="0.2">
      <c r="F4153" s="3">
        <v>68176</v>
      </c>
      <c r="G4153">
        <v>4</v>
      </c>
      <c r="H4153" t="str">
        <f t="shared" si="68"/>
        <v>681764</v>
      </c>
      <c r="I4153" t="s">
        <v>2710</v>
      </c>
      <c r="J4153" t="s">
        <v>881</v>
      </c>
      <c r="K4153">
        <v>64</v>
      </c>
      <c r="L4153">
        <v>62289960</v>
      </c>
    </row>
    <row r="4154" spans="6:14" x14ac:dyDescent="0.2">
      <c r="F4154" s="3">
        <v>68176</v>
      </c>
      <c r="G4154">
        <v>5</v>
      </c>
      <c r="H4154" t="str">
        <f t="shared" si="68"/>
        <v>681765</v>
      </c>
      <c r="I4154" t="s">
        <v>2710</v>
      </c>
      <c r="J4154" t="s">
        <v>881</v>
      </c>
      <c r="K4154">
        <v>108</v>
      </c>
      <c r="L4154">
        <v>87513900</v>
      </c>
    </row>
    <row r="4155" spans="6:14" x14ac:dyDescent="0.2">
      <c r="F4155" s="3">
        <v>68179</v>
      </c>
      <c r="G4155">
        <v>1</v>
      </c>
      <c r="H4155" t="str">
        <f t="shared" si="68"/>
        <v>681791</v>
      </c>
      <c r="I4155" t="s">
        <v>2710</v>
      </c>
      <c r="J4155" t="s">
        <v>882</v>
      </c>
      <c r="K4155">
        <v>5</v>
      </c>
      <c r="L4155">
        <v>1636110</v>
      </c>
    </row>
    <row r="4156" spans="6:14" x14ac:dyDescent="0.2">
      <c r="F4156" s="3">
        <v>68179</v>
      </c>
      <c r="G4156">
        <v>2</v>
      </c>
      <c r="H4156" t="str">
        <f t="shared" si="68"/>
        <v>681792</v>
      </c>
      <c r="I4156" t="s">
        <v>2710</v>
      </c>
      <c r="J4156" t="s">
        <v>882</v>
      </c>
      <c r="K4156">
        <v>26</v>
      </c>
      <c r="L4156">
        <v>15474130</v>
      </c>
    </row>
    <row r="4157" spans="6:14" x14ac:dyDescent="0.2">
      <c r="F4157" s="3">
        <v>68179</v>
      </c>
      <c r="G4157">
        <v>3</v>
      </c>
      <c r="H4157" t="str">
        <f t="shared" si="68"/>
        <v>681793</v>
      </c>
      <c r="I4157" t="s">
        <v>2710</v>
      </c>
      <c r="J4157" t="s">
        <v>882</v>
      </c>
      <c r="K4157">
        <v>15</v>
      </c>
      <c r="L4157">
        <v>5318310</v>
      </c>
      <c r="M4157">
        <v>1</v>
      </c>
      <c r="N4157">
        <v>6050640</v>
      </c>
    </row>
    <row r="4158" spans="6:14" x14ac:dyDescent="0.2">
      <c r="F4158" s="3">
        <v>68179</v>
      </c>
      <c r="G4158">
        <v>4</v>
      </c>
      <c r="H4158" t="str">
        <f t="shared" si="68"/>
        <v>681794</v>
      </c>
      <c r="I4158" t="s">
        <v>2710</v>
      </c>
      <c r="J4158" t="s">
        <v>882</v>
      </c>
      <c r="K4158">
        <v>14</v>
      </c>
      <c r="L4158">
        <v>6825630</v>
      </c>
    </row>
    <row r="4159" spans="6:14" x14ac:dyDescent="0.2">
      <c r="F4159" s="3">
        <v>68179</v>
      </c>
      <c r="G4159">
        <v>5</v>
      </c>
      <c r="H4159" t="str">
        <f t="shared" si="68"/>
        <v>681795</v>
      </c>
      <c r="I4159" t="s">
        <v>2710</v>
      </c>
      <c r="J4159" t="s">
        <v>882</v>
      </c>
      <c r="K4159">
        <v>102</v>
      </c>
      <c r="L4159">
        <v>73469240</v>
      </c>
      <c r="M4159">
        <v>7</v>
      </c>
      <c r="N4159">
        <v>20273610</v>
      </c>
    </row>
    <row r="4160" spans="6:14" x14ac:dyDescent="0.2">
      <c r="F4160" s="3">
        <v>68190</v>
      </c>
      <c r="G4160">
        <v>0</v>
      </c>
      <c r="H4160" t="str">
        <f t="shared" si="68"/>
        <v>681900</v>
      </c>
      <c r="I4160" t="s">
        <v>2710</v>
      </c>
      <c r="J4160" t="s">
        <v>883</v>
      </c>
      <c r="K4160">
        <v>243</v>
      </c>
      <c r="L4160">
        <v>70683820</v>
      </c>
    </row>
    <row r="4161" spans="6:14" x14ac:dyDescent="0.2">
      <c r="F4161" s="3">
        <v>68190</v>
      </c>
      <c r="G4161">
        <v>1</v>
      </c>
      <c r="H4161" t="str">
        <f t="shared" si="68"/>
        <v>681901</v>
      </c>
      <c r="I4161" t="s">
        <v>2710</v>
      </c>
      <c r="J4161" t="s">
        <v>883</v>
      </c>
      <c r="K4161">
        <v>454</v>
      </c>
      <c r="L4161">
        <v>306945440</v>
      </c>
      <c r="M4161">
        <v>3</v>
      </c>
      <c r="N4161">
        <v>6065680</v>
      </c>
    </row>
    <row r="4162" spans="6:14" x14ac:dyDescent="0.2">
      <c r="F4162" s="3">
        <v>68190</v>
      </c>
      <c r="G4162">
        <v>2</v>
      </c>
      <c r="H4162" t="str">
        <f t="shared" si="68"/>
        <v>681902</v>
      </c>
      <c r="I4162" t="s">
        <v>2710</v>
      </c>
      <c r="J4162" t="s">
        <v>883</v>
      </c>
      <c r="K4162">
        <v>341</v>
      </c>
      <c r="L4162">
        <v>169971745</v>
      </c>
    </row>
    <row r="4163" spans="6:14" x14ac:dyDescent="0.2">
      <c r="F4163" s="3">
        <v>68190</v>
      </c>
      <c r="G4163">
        <v>3</v>
      </c>
      <c r="H4163" t="str">
        <f t="shared" ref="H4163:H4226" si="69">F4163&amp;G4163</f>
        <v>681903</v>
      </c>
      <c r="I4163" t="s">
        <v>2710</v>
      </c>
      <c r="J4163" t="s">
        <v>883</v>
      </c>
      <c r="K4163">
        <v>437</v>
      </c>
      <c r="L4163">
        <v>346845400</v>
      </c>
      <c r="M4163">
        <v>7</v>
      </c>
      <c r="N4163">
        <v>16998560</v>
      </c>
    </row>
    <row r="4164" spans="6:14" x14ac:dyDescent="0.2">
      <c r="F4164" s="3">
        <v>68190</v>
      </c>
      <c r="G4164">
        <v>4</v>
      </c>
      <c r="H4164" t="str">
        <f t="shared" si="69"/>
        <v>681904</v>
      </c>
      <c r="I4164" t="s">
        <v>2710</v>
      </c>
      <c r="J4164" t="s">
        <v>883</v>
      </c>
      <c r="K4164">
        <v>526</v>
      </c>
      <c r="L4164">
        <v>424824460</v>
      </c>
      <c r="M4164">
        <v>17</v>
      </c>
      <c r="N4164">
        <v>72444830</v>
      </c>
    </row>
    <row r="4165" spans="6:14" x14ac:dyDescent="0.2">
      <c r="F4165" s="3">
        <v>68190</v>
      </c>
      <c r="G4165">
        <v>5</v>
      </c>
      <c r="H4165" t="str">
        <f t="shared" si="69"/>
        <v>681905</v>
      </c>
      <c r="I4165" t="s">
        <v>2710</v>
      </c>
      <c r="J4165" t="s">
        <v>883</v>
      </c>
      <c r="K4165">
        <v>822</v>
      </c>
      <c r="L4165">
        <v>1368374930</v>
      </c>
      <c r="M4165">
        <v>96</v>
      </c>
      <c r="N4165">
        <v>757826880</v>
      </c>
    </row>
    <row r="4166" spans="6:14" x14ac:dyDescent="0.2">
      <c r="F4166" s="3">
        <v>68207</v>
      </c>
      <c r="G4166">
        <v>0</v>
      </c>
      <c r="H4166" t="str">
        <f t="shared" si="69"/>
        <v>682070</v>
      </c>
      <c r="I4166" t="s">
        <v>2710</v>
      </c>
      <c r="J4166" t="s">
        <v>884</v>
      </c>
      <c r="K4166">
        <v>10</v>
      </c>
      <c r="L4166">
        <v>7668810</v>
      </c>
    </row>
    <row r="4167" spans="6:14" x14ac:dyDescent="0.2">
      <c r="F4167" s="3">
        <v>68207</v>
      </c>
      <c r="G4167">
        <v>1</v>
      </c>
      <c r="H4167" t="str">
        <f t="shared" si="69"/>
        <v>682071</v>
      </c>
      <c r="I4167" t="s">
        <v>2710</v>
      </c>
      <c r="J4167" t="s">
        <v>884</v>
      </c>
      <c r="K4167">
        <v>42</v>
      </c>
      <c r="L4167">
        <v>41918580</v>
      </c>
    </row>
    <row r="4168" spans="6:14" x14ac:dyDescent="0.2">
      <c r="F4168" s="3">
        <v>68207</v>
      </c>
      <c r="G4168">
        <v>2</v>
      </c>
      <c r="H4168" t="str">
        <f t="shared" si="69"/>
        <v>682072</v>
      </c>
      <c r="I4168" t="s">
        <v>2710</v>
      </c>
      <c r="J4168" t="s">
        <v>884</v>
      </c>
      <c r="K4168">
        <v>146</v>
      </c>
      <c r="L4168">
        <v>91258960</v>
      </c>
      <c r="M4168">
        <v>2</v>
      </c>
      <c r="N4168">
        <v>1836400</v>
      </c>
    </row>
    <row r="4169" spans="6:14" x14ac:dyDescent="0.2">
      <c r="F4169" s="3">
        <v>68207</v>
      </c>
      <c r="G4169">
        <v>3</v>
      </c>
      <c r="H4169" t="str">
        <f t="shared" si="69"/>
        <v>682073</v>
      </c>
      <c r="I4169" t="s">
        <v>2710</v>
      </c>
      <c r="J4169" t="s">
        <v>884</v>
      </c>
      <c r="K4169">
        <v>143</v>
      </c>
      <c r="L4169">
        <v>82765315</v>
      </c>
      <c r="M4169">
        <v>6</v>
      </c>
      <c r="N4169">
        <v>30811390</v>
      </c>
    </row>
    <row r="4170" spans="6:14" x14ac:dyDescent="0.2">
      <c r="F4170" s="3">
        <v>68207</v>
      </c>
      <c r="G4170">
        <v>4</v>
      </c>
      <c r="H4170" t="str">
        <f t="shared" si="69"/>
        <v>682074</v>
      </c>
      <c r="I4170" t="s">
        <v>2710</v>
      </c>
      <c r="J4170" t="s">
        <v>884</v>
      </c>
      <c r="K4170">
        <v>161</v>
      </c>
      <c r="L4170">
        <v>74445770</v>
      </c>
      <c r="M4170">
        <v>8</v>
      </c>
      <c r="N4170">
        <v>15732800</v>
      </c>
    </row>
    <row r="4171" spans="6:14" x14ac:dyDescent="0.2">
      <c r="F4171" s="3">
        <v>68207</v>
      </c>
      <c r="G4171">
        <v>5</v>
      </c>
      <c r="H4171" t="str">
        <f t="shared" si="69"/>
        <v>682075</v>
      </c>
      <c r="I4171" t="s">
        <v>2710</v>
      </c>
      <c r="J4171" t="s">
        <v>884</v>
      </c>
      <c r="K4171">
        <v>240</v>
      </c>
      <c r="L4171">
        <v>178735470</v>
      </c>
      <c r="M4171">
        <v>2</v>
      </c>
      <c r="N4171">
        <v>12054880</v>
      </c>
    </row>
    <row r="4172" spans="6:14" x14ac:dyDescent="0.2">
      <c r="F4172" s="3">
        <v>68209</v>
      </c>
      <c r="G4172">
        <v>1</v>
      </c>
      <c r="H4172" t="str">
        <f t="shared" si="69"/>
        <v>682091</v>
      </c>
      <c r="I4172" t="s">
        <v>2715</v>
      </c>
      <c r="J4172" t="s">
        <v>885</v>
      </c>
      <c r="K4172">
        <v>60</v>
      </c>
      <c r="L4172">
        <v>5178960</v>
      </c>
    </row>
    <row r="4173" spans="6:14" x14ac:dyDescent="0.2">
      <c r="F4173" s="3">
        <v>68209</v>
      </c>
      <c r="G4173">
        <v>2</v>
      </c>
      <c r="H4173" t="str">
        <f t="shared" si="69"/>
        <v>682092</v>
      </c>
      <c r="I4173" t="s">
        <v>2715</v>
      </c>
      <c r="J4173" t="s">
        <v>885</v>
      </c>
      <c r="K4173">
        <v>4</v>
      </c>
      <c r="L4173">
        <v>4510450</v>
      </c>
    </row>
    <row r="4174" spans="6:14" x14ac:dyDescent="0.2">
      <c r="F4174" s="3">
        <v>68209</v>
      </c>
      <c r="G4174">
        <v>3</v>
      </c>
      <c r="H4174" t="str">
        <f t="shared" si="69"/>
        <v>682093</v>
      </c>
      <c r="I4174" t="s">
        <v>2715</v>
      </c>
      <c r="J4174" t="s">
        <v>885</v>
      </c>
      <c r="K4174">
        <v>28</v>
      </c>
      <c r="L4174">
        <v>29692402</v>
      </c>
      <c r="M4174">
        <v>1</v>
      </c>
      <c r="N4174">
        <v>1788010</v>
      </c>
    </row>
    <row r="4175" spans="6:14" x14ac:dyDescent="0.2">
      <c r="F4175" s="3">
        <v>68209</v>
      </c>
      <c r="G4175">
        <v>4</v>
      </c>
      <c r="H4175" t="str">
        <f t="shared" si="69"/>
        <v>682094</v>
      </c>
      <c r="I4175" t="s">
        <v>2715</v>
      </c>
      <c r="J4175" t="s">
        <v>885</v>
      </c>
      <c r="K4175">
        <v>34</v>
      </c>
      <c r="L4175">
        <v>49586226</v>
      </c>
      <c r="M4175">
        <v>1</v>
      </c>
      <c r="N4175">
        <v>17424900</v>
      </c>
    </row>
    <row r="4176" spans="6:14" x14ac:dyDescent="0.2">
      <c r="F4176" s="3">
        <v>68209</v>
      </c>
      <c r="G4176">
        <v>5</v>
      </c>
      <c r="H4176" t="str">
        <f t="shared" si="69"/>
        <v>682095</v>
      </c>
      <c r="I4176" t="s">
        <v>2715</v>
      </c>
      <c r="J4176" t="s">
        <v>885</v>
      </c>
      <c r="K4176">
        <v>84</v>
      </c>
      <c r="L4176">
        <v>80494581</v>
      </c>
    </row>
    <row r="4177" spans="6:14" x14ac:dyDescent="0.2">
      <c r="F4177" s="3">
        <v>68211</v>
      </c>
      <c r="G4177">
        <v>1</v>
      </c>
      <c r="H4177" t="str">
        <f t="shared" si="69"/>
        <v>682111</v>
      </c>
      <c r="I4177" t="s">
        <v>2710</v>
      </c>
      <c r="J4177" t="s">
        <v>886</v>
      </c>
      <c r="K4177">
        <v>46</v>
      </c>
      <c r="L4177">
        <v>6190090</v>
      </c>
    </row>
    <row r="4178" spans="6:14" x14ac:dyDescent="0.2">
      <c r="F4178" s="3">
        <v>68211</v>
      </c>
      <c r="G4178">
        <v>2</v>
      </c>
      <c r="H4178" t="str">
        <f t="shared" si="69"/>
        <v>682112</v>
      </c>
      <c r="I4178" t="s">
        <v>2710</v>
      </c>
      <c r="J4178" t="s">
        <v>886</v>
      </c>
      <c r="K4178">
        <v>57</v>
      </c>
      <c r="L4178">
        <v>12977630</v>
      </c>
    </row>
    <row r="4179" spans="6:14" x14ac:dyDescent="0.2">
      <c r="F4179" s="3">
        <v>68211</v>
      </c>
      <c r="G4179">
        <v>3</v>
      </c>
      <c r="H4179" t="str">
        <f t="shared" si="69"/>
        <v>682113</v>
      </c>
      <c r="I4179" t="s">
        <v>2710</v>
      </c>
      <c r="J4179" t="s">
        <v>886</v>
      </c>
      <c r="K4179">
        <v>99</v>
      </c>
      <c r="L4179">
        <v>25158820</v>
      </c>
    </row>
    <row r="4180" spans="6:14" x14ac:dyDescent="0.2">
      <c r="F4180" s="3">
        <v>68211</v>
      </c>
      <c r="G4180">
        <v>4</v>
      </c>
      <c r="H4180" t="str">
        <f t="shared" si="69"/>
        <v>682114</v>
      </c>
      <c r="I4180" t="s">
        <v>2710</v>
      </c>
      <c r="J4180" t="s">
        <v>886</v>
      </c>
      <c r="K4180">
        <v>209</v>
      </c>
      <c r="L4180">
        <v>82575290</v>
      </c>
      <c r="M4180">
        <v>2</v>
      </c>
      <c r="N4180">
        <v>359680</v>
      </c>
    </row>
    <row r="4181" spans="6:14" x14ac:dyDescent="0.2">
      <c r="F4181" s="3">
        <v>68211</v>
      </c>
      <c r="G4181">
        <v>5</v>
      </c>
      <c r="H4181" t="str">
        <f t="shared" si="69"/>
        <v>682115</v>
      </c>
      <c r="I4181" t="s">
        <v>2710</v>
      </c>
      <c r="J4181" t="s">
        <v>886</v>
      </c>
      <c r="K4181">
        <v>476</v>
      </c>
      <c r="L4181">
        <v>268585810</v>
      </c>
      <c r="M4181">
        <v>23</v>
      </c>
      <c r="N4181">
        <v>60038960</v>
      </c>
    </row>
    <row r="4182" spans="6:14" x14ac:dyDescent="0.2">
      <c r="F4182" s="3">
        <v>68217</v>
      </c>
      <c r="G4182">
        <v>0</v>
      </c>
      <c r="H4182" t="str">
        <f t="shared" si="69"/>
        <v>682170</v>
      </c>
      <c r="I4182" t="s">
        <v>2710</v>
      </c>
      <c r="J4182" t="s">
        <v>887</v>
      </c>
      <c r="K4182">
        <v>12</v>
      </c>
      <c r="L4182">
        <v>2174340</v>
      </c>
    </row>
    <row r="4183" spans="6:14" x14ac:dyDescent="0.2">
      <c r="F4183" s="3">
        <v>68217</v>
      </c>
      <c r="G4183">
        <v>1</v>
      </c>
      <c r="H4183" t="str">
        <f t="shared" si="69"/>
        <v>682171</v>
      </c>
      <c r="I4183" t="s">
        <v>2710</v>
      </c>
      <c r="J4183" t="s">
        <v>887</v>
      </c>
      <c r="K4183">
        <v>50</v>
      </c>
      <c r="L4183">
        <v>30405080</v>
      </c>
      <c r="M4183">
        <v>1</v>
      </c>
      <c r="N4183">
        <v>1608240</v>
      </c>
    </row>
    <row r="4184" spans="6:14" x14ac:dyDescent="0.2">
      <c r="F4184" s="3">
        <v>68217</v>
      </c>
      <c r="G4184">
        <v>2</v>
      </c>
      <c r="H4184" t="str">
        <f t="shared" si="69"/>
        <v>682172</v>
      </c>
      <c r="I4184" t="s">
        <v>2710</v>
      </c>
      <c r="J4184" t="s">
        <v>887</v>
      </c>
      <c r="K4184">
        <v>19</v>
      </c>
      <c r="L4184">
        <v>7585280</v>
      </c>
    </row>
    <row r="4185" spans="6:14" x14ac:dyDescent="0.2">
      <c r="F4185" s="3">
        <v>68217</v>
      </c>
      <c r="G4185">
        <v>3</v>
      </c>
      <c r="H4185" t="str">
        <f t="shared" si="69"/>
        <v>682173</v>
      </c>
      <c r="I4185" t="s">
        <v>2710</v>
      </c>
      <c r="J4185" t="s">
        <v>887</v>
      </c>
      <c r="K4185">
        <v>49</v>
      </c>
      <c r="L4185">
        <v>19515760</v>
      </c>
    </row>
    <row r="4186" spans="6:14" x14ac:dyDescent="0.2">
      <c r="F4186" s="3">
        <v>68217</v>
      </c>
      <c r="G4186">
        <v>4</v>
      </c>
      <c r="H4186" t="str">
        <f t="shared" si="69"/>
        <v>682174</v>
      </c>
      <c r="I4186" t="s">
        <v>2710</v>
      </c>
      <c r="J4186" t="s">
        <v>887</v>
      </c>
      <c r="K4186">
        <v>80</v>
      </c>
      <c r="L4186">
        <v>41874900</v>
      </c>
      <c r="M4186">
        <v>3</v>
      </c>
      <c r="N4186">
        <v>11787360</v>
      </c>
    </row>
    <row r="4187" spans="6:14" x14ac:dyDescent="0.2">
      <c r="F4187" s="3">
        <v>68217</v>
      </c>
      <c r="G4187">
        <v>5</v>
      </c>
      <c r="H4187" t="str">
        <f t="shared" si="69"/>
        <v>682175</v>
      </c>
      <c r="I4187" t="s">
        <v>2710</v>
      </c>
      <c r="J4187" t="s">
        <v>887</v>
      </c>
      <c r="K4187">
        <v>30</v>
      </c>
      <c r="L4187">
        <v>29784070</v>
      </c>
    </row>
    <row r="4188" spans="6:14" x14ac:dyDescent="0.2">
      <c r="F4188" s="3">
        <v>68229</v>
      </c>
      <c r="G4188">
        <v>0</v>
      </c>
      <c r="H4188" t="str">
        <f t="shared" si="69"/>
        <v>682290</v>
      </c>
      <c r="I4188" t="s">
        <v>2710</v>
      </c>
      <c r="J4188" t="s">
        <v>888</v>
      </c>
      <c r="K4188">
        <v>80</v>
      </c>
      <c r="L4188">
        <v>92784700</v>
      </c>
    </row>
    <row r="4189" spans="6:14" x14ac:dyDescent="0.2">
      <c r="F4189" s="3">
        <v>68229</v>
      </c>
      <c r="G4189">
        <v>1</v>
      </c>
      <c r="H4189" t="str">
        <f t="shared" si="69"/>
        <v>682291</v>
      </c>
      <c r="I4189" t="s">
        <v>2710</v>
      </c>
      <c r="J4189" t="s">
        <v>888</v>
      </c>
      <c r="K4189">
        <v>126</v>
      </c>
      <c r="L4189">
        <v>23212940</v>
      </c>
    </row>
    <row r="4190" spans="6:14" x14ac:dyDescent="0.2">
      <c r="F4190" s="3">
        <v>68229</v>
      </c>
      <c r="G4190">
        <v>2</v>
      </c>
      <c r="H4190" t="str">
        <f t="shared" si="69"/>
        <v>682292</v>
      </c>
      <c r="I4190" t="s">
        <v>2710</v>
      </c>
      <c r="J4190" t="s">
        <v>888</v>
      </c>
      <c r="K4190">
        <v>126</v>
      </c>
      <c r="L4190">
        <v>61399170</v>
      </c>
      <c r="M4190">
        <v>1</v>
      </c>
      <c r="N4190">
        <v>1456800</v>
      </c>
    </row>
    <row r="4191" spans="6:14" x14ac:dyDescent="0.2">
      <c r="F4191" s="3">
        <v>68229</v>
      </c>
      <c r="G4191">
        <v>3</v>
      </c>
      <c r="H4191" t="str">
        <f t="shared" si="69"/>
        <v>682293</v>
      </c>
      <c r="I4191" t="s">
        <v>2710</v>
      </c>
      <c r="J4191" t="s">
        <v>888</v>
      </c>
      <c r="K4191">
        <v>114</v>
      </c>
      <c r="L4191">
        <v>99020600</v>
      </c>
    </row>
    <row r="4192" spans="6:14" x14ac:dyDescent="0.2">
      <c r="F4192" s="3">
        <v>68229</v>
      </c>
      <c r="G4192">
        <v>4</v>
      </c>
      <c r="H4192" t="str">
        <f t="shared" si="69"/>
        <v>682294</v>
      </c>
      <c r="I4192" t="s">
        <v>2710</v>
      </c>
      <c r="J4192" t="s">
        <v>888</v>
      </c>
      <c r="K4192">
        <v>264</v>
      </c>
      <c r="L4192">
        <v>247946080</v>
      </c>
    </row>
    <row r="4193" spans="6:14" x14ac:dyDescent="0.2">
      <c r="F4193" s="3">
        <v>68229</v>
      </c>
      <c r="G4193">
        <v>5</v>
      </c>
      <c r="H4193" t="str">
        <f t="shared" si="69"/>
        <v>682295</v>
      </c>
      <c r="I4193" t="s">
        <v>2710</v>
      </c>
      <c r="J4193" t="s">
        <v>888</v>
      </c>
      <c r="K4193">
        <v>230</v>
      </c>
      <c r="L4193">
        <v>306835770</v>
      </c>
      <c r="M4193">
        <v>4</v>
      </c>
      <c r="N4193">
        <v>4907120</v>
      </c>
    </row>
    <row r="4194" spans="6:14" x14ac:dyDescent="0.2">
      <c r="F4194" s="3">
        <v>68235</v>
      </c>
      <c r="G4194">
        <v>1</v>
      </c>
      <c r="H4194" t="str">
        <f t="shared" si="69"/>
        <v>682351</v>
      </c>
      <c r="I4194" t="s">
        <v>2715</v>
      </c>
      <c r="J4194" t="s">
        <v>889</v>
      </c>
      <c r="K4194">
        <v>58</v>
      </c>
      <c r="L4194">
        <v>200614529</v>
      </c>
      <c r="M4194">
        <v>1</v>
      </c>
      <c r="N4194">
        <v>86498000</v>
      </c>
    </row>
    <row r="4195" spans="6:14" x14ac:dyDescent="0.2">
      <c r="F4195" s="3">
        <v>68235</v>
      </c>
      <c r="G4195">
        <v>2</v>
      </c>
      <c r="H4195" t="str">
        <f t="shared" si="69"/>
        <v>682352</v>
      </c>
      <c r="I4195" t="s">
        <v>2715</v>
      </c>
      <c r="J4195" t="s">
        <v>889</v>
      </c>
      <c r="K4195">
        <v>73</v>
      </c>
      <c r="L4195">
        <v>393974177</v>
      </c>
      <c r="M4195">
        <v>3</v>
      </c>
      <c r="N4195">
        <v>34134770</v>
      </c>
    </row>
    <row r="4196" spans="6:14" x14ac:dyDescent="0.2">
      <c r="F4196" s="3">
        <v>68235</v>
      </c>
      <c r="G4196">
        <v>3</v>
      </c>
      <c r="H4196" t="str">
        <f t="shared" si="69"/>
        <v>682353</v>
      </c>
      <c r="I4196" t="s">
        <v>2715</v>
      </c>
      <c r="J4196" t="s">
        <v>889</v>
      </c>
      <c r="K4196">
        <v>121</v>
      </c>
      <c r="L4196">
        <v>435530605</v>
      </c>
      <c r="M4196">
        <v>8</v>
      </c>
      <c r="N4196">
        <v>69240780</v>
      </c>
    </row>
    <row r="4197" spans="6:14" x14ac:dyDescent="0.2">
      <c r="F4197" s="3">
        <v>68235</v>
      </c>
      <c r="G4197">
        <v>4</v>
      </c>
      <c r="H4197" t="str">
        <f t="shared" si="69"/>
        <v>682354</v>
      </c>
      <c r="I4197" t="s">
        <v>2715</v>
      </c>
      <c r="J4197" t="s">
        <v>889</v>
      </c>
      <c r="K4197">
        <v>146</v>
      </c>
      <c r="L4197">
        <v>756807309</v>
      </c>
      <c r="M4197">
        <v>15</v>
      </c>
      <c r="N4197">
        <v>195630310</v>
      </c>
    </row>
    <row r="4198" spans="6:14" x14ac:dyDescent="0.2">
      <c r="F4198" s="3">
        <v>68235</v>
      </c>
      <c r="G4198">
        <v>5</v>
      </c>
      <c r="H4198" t="str">
        <f t="shared" si="69"/>
        <v>682355</v>
      </c>
      <c r="I4198" t="s">
        <v>2715</v>
      </c>
      <c r="J4198" t="s">
        <v>889</v>
      </c>
      <c r="K4198">
        <v>98</v>
      </c>
      <c r="L4198">
        <v>791481507.5</v>
      </c>
      <c r="M4198">
        <v>27</v>
      </c>
      <c r="N4198">
        <v>387037750</v>
      </c>
    </row>
    <row r="4199" spans="6:14" x14ac:dyDescent="0.2">
      <c r="F4199" s="3">
        <v>68245</v>
      </c>
      <c r="G4199">
        <v>0</v>
      </c>
      <c r="H4199" t="str">
        <f t="shared" si="69"/>
        <v>682450</v>
      </c>
      <c r="I4199" t="s">
        <v>2710</v>
      </c>
      <c r="J4199" t="s">
        <v>890</v>
      </c>
      <c r="K4199">
        <v>3</v>
      </c>
      <c r="L4199">
        <v>433560</v>
      </c>
    </row>
    <row r="4200" spans="6:14" x14ac:dyDescent="0.2">
      <c r="F4200" s="3">
        <v>68245</v>
      </c>
      <c r="G4200">
        <v>1</v>
      </c>
      <c r="H4200" t="str">
        <f t="shared" si="69"/>
        <v>682451</v>
      </c>
      <c r="I4200" t="s">
        <v>2710</v>
      </c>
      <c r="J4200" t="s">
        <v>890</v>
      </c>
      <c r="K4200">
        <v>12</v>
      </c>
      <c r="L4200">
        <v>2564070</v>
      </c>
    </row>
    <row r="4201" spans="6:14" x14ac:dyDescent="0.2">
      <c r="F4201" s="3">
        <v>68245</v>
      </c>
      <c r="G4201">
        <v>2</v>
      </c>
      <c r="H4201" t="str">
        <f t="shared" si="69"/>
        <v>682452</v>
      </c>
      <c r="I4201" t="s">
        <v>2710</v>
      </c>
      <c r="J4201" t="s">
        <v>890</v>
      </c>
      <c r="K4201">
        <v>19</v>
      </c>
      <c r="L4201">
        <v>6287030</v>
      </c>
    </row>
    <row r="4202" spans="6:14" x14ac:dyDescent="0.2">
      <c r="F4202" s="3">
        <v>68245</v>
      </c>
      <c r="G4202">
        <v>3</v>
      </c>
      <c r="H4202" t="str">
        <f t="shared" si="69"/>
        <v>682453</v>
      </c>
      <c r="I4202" t="s">
        <v>2710</v>
      </c>
      <c r="J4202" t="s">
        <v>890</v>
      </c>
      <c r="K4202">
        <v>48</v>
      </c>
      <c r="L4202">
        <v>21213930</v>
      </c>
    </row>
    <row r="4203" spans="6:14" x14ac:dyDescent="0.2">
      <c r="F4203" s="3">
        <v>68245</v>
      </c>
      <c r="G4203">
        <v>4</v>
      </c>
      <c r="H4203" t="str">
        <f t="shared" si="69"/>
        <v>682454</v>
      </c>
      <c r="I4203" t="s">
        <v>2710</v>
      </c>
      <c r="J4203" t="s">
        <v>890</v>
      </c>
      <c r="K4203">
        <v>18</v>
      </c>
      <c r="L4203">
        <v>29646740</v>
      </c>
    </row>
    <row r="4204" spans="6:14" x14ac:dyDescent="0.2">
      <c r="F4204" s="3">
        <v>68245</v>
      </c>
      <c r="G4204">
        <v>5</v>
      </c>
      <c r="H4204" t="str">
        <f t="shared" si="69"/>
        <v>682455</v>
      </c>
      <c r="I4204" t="s">
        <v>2710</v>
      </c>
      <c r="J4204" t="s">
        <v>890</v>
      </c>
      <c r="K4204">
        <v>35</v>
      </c>
      <c r="L4204">
        <v>16121520</v>
      </c>
    </row>
    <row r="4205" spans="6:14" x14ac:dyDescent="0.2">
      <c r="F4205" s="3">
        <v>68250</v>
      </c>
      <c r="G4205">
        <v>1</v>
      </c>
      <c r="H4205" t="str">
        <f t="shared" si="69"/>
        <v>682501</v>
      </c>
      <c r="I4205" t="s">
        <v>2710</v>
      </c>
      <c r="J4205" t="s">
        <v>891</v>
      </c>
      <c r="K4205">
        <v>15</v>
      </c>
      <c r="L4205">
        <v>4833110</v>
      </c>
      <c r="M4205">
        <v>1</v>
      </c>
      <c r="N4205">
        <v>212560</v>
      </c>
    </row>
    <row r="4206" spans="6:14" x14ac:dyDescent="0.2">
      <c r="F4206" s="3">
        <v>68250</v>
      </c>
      <c r="G4206">
        <v>2</v>
      </c>
      <c r="H4206" t="str">
        <f t="shared" si="69"/>
        <v>682502</v>
      </c>
      <c r="I4206" t="s">
        <v>2710</v>
      </c>
      <c r="J4206" t="s">
        <v>891</v>
      </c>
      <c r="K4206">
        <v>29</v>
      </c>
      <c r="L4206">
        <v>16738150</v>
      </c>
      <c r="M4206">
        <v>2</v>
      </c>
      <c r="N4206">
        <v>4282400</v>
      </c>
    </row>
    <row r="4207" spans="6:14" x14ac:dyDescent="0.2">
      <c r="F4207" s="3">
        <v>68250</v>
      </c>
      <c r="G4207">
        <v>3</v>
      </c>
      <c r="H4207" t="str">
        <f t="shared" si="69"/>
        <v>682503</v>
      </c>
      <c r="I4207" t="s">
        <v>2710</v>
      </c>
      <c r="J4207" t="s">
        <v>891</v>
      </c>
      <c r="K4207">
        <v>30</v>
      </c>
      <c r="L4207">
        <v>21236520</v>
      </c>
      <c r="M4207">
        <v>3</v>
      </c>
      <c r="N4207">
        <v>7419520</v>
      </c>
    </row>
    <row r="4208" spans="6:14" x14ac:dyDescent="0.2">
      <c r="F4208" s="3">
        <v>68250</v>
      </c>
      <c r="G4208">
        <v>4</v>
      </c>
      <c r="H4208" t="str">
        <f t="shared" si="69"/>
        <v>682504</v>
      </c>
      <c r="I4208" t="s">
        <v>2710</v>
      </c>
      <c r="J4208" t="s">
        <v>891</v>
      </c>
      <c r="K4208">
        <v>49</v>
      </c>
      <c r="L4208">
        <v>30948050</v>
      </c>
      <c r="M4208">
        <v>4</v>
      </c>
      <c r="N4208">
        <v>7556240</v>
      </c>
    </row>
    <row r="4209" spans="6:14" x14ac:dyDescent="0.2">
      <c r="F4209" s="3">
        <v>68250</v>
      </c>
      <c r="G4209">
        <v>5</v>
      </c>
      <c r="H4209" t="str">
        <f t="shared" si="69"/>
        <v>682505</v>
      </c>
      <c r="I4209" t="s">
        <v>2710</v>
      </c>
      <c r="J4209" t="s">
        <v>891</v>
      </c>
      <c r="K4209">
        <v>38</v>
      </c>
      <c r="L4209">
        <v>22846970</v>
      </c>
      <c r="M4209">
        <v>4</v>
      </c>
      <c r="N4209">
        <v>8807760</v>
      </c>
    </row>
    <row r="4210" spans="6:14" x14ac:dyDescent="0.2">
      <c r="F4210" s="3">
        <v>68255</v>
      </c>
      <c r="G4210">
        <v>0</v>
      </c>
      <c r="H4210" t="str">
        <f t="shared" si="69"/>
        <v>682550</v>
      </c>
      <c r="I4210" t="s">
        <v>2710</v>
      </c>
      <c r="J4210" t="s">
        <v>892</v>
      </c>
      <c r="K4210">
        <v>40</v>
      </c>
      <c r="L4210">
        <v>8160540</v>
      </c>
    </row>
    <row r="4211" spans="6:14" x14ac:dyDescent="0.2">
      <c r="F4211" s="3">
        <v>68255</v>
      </c>
      <c r="G4211">
        <v>1</v>
      </c>
      <c r="H4211" t="str">
        <f t="shared" si="69"/>
        <v>682551</v>
      </c>
      <c r="I4211" t="s">
        <v>2710</v>
      </c>
      <c r="J4211" t="s">
        <v>892</v>
      </c>
      <c r="K4211">
        <v>206</v>
      </c>
      <c r="L4211">
        <v>127394480</v>
      </c>
      <c r="M4211">
        <v>2</v>
      </c>
      <c r="N4211">
        <v>21504130</v>
      </c>
    </row>
    <row r="4212" spans="6:14" x14ac:dyDescent="0.2">
      <c r="F4212" s="3">
        <v>68255</v>
      </c>
      <c r="G4212">
        <v>2</v>
      </c>
      <c r="H4212" t="str">
        <f t="shared" si="69"/>
        <v>682552</v>
      </c>
      <c r="I4212" t="s">
        <v>2710</v>
      </c>
      <c r="J4212" t="s">
        <v>892</v>
      </c>
      <c r="K4212">
        <v>146</v>
      </c>
      <c r="L4212">
        <v>60610700</v>
      </c>
      <c r="M4212">
        <v>1</v>
      </c>
      <c r="N4212">
        <v>1201520</v>
      </c>
    </row>
    <row r="4213" spans="6:14" x14ac:dyDescent="0.2">
      <c r="F4213" s="3">
        <v>68255</v>
      </c>
      <c r="G4213">
        <v>3</v>
      </c>
      <c r="H4213" t="str">
        <f t="shared" si="69"/>
        <v>682553</v>
      </c>
      <c r="I4213" t="s">
        <v>2710</v>
      </c>
      <c r="J4213" t="s">
        <v>892</v>
      </c>
      <c r="K4213">
        <v>209</v>
      </c>
      <c r="L4213">
        <v>149585130</v>
      </c>
      <c r="M4213">
        <v>7</v>
      </c>
      <c r="N4213">
        <v>17052640</v>
      </c>
    </row>
    <row r="4214" spans="6:14" x14ac:dyDescent="0.2">
      <c r="F4214" s="3">
        <v>68255</v>
      </c>
      <c r="G4214">
        <v>4</v>
      </c>
      <c r="H4214" t="str">
        <f t="shared" si="69"/>
        <v>682554</v>
      </c>
      <c r="I4214" t="s">
        <v>2710</v>
      </c>
      <c r="J4214" t="s">
        <v>892</v>
      </c>
      <c r="K4214">
        <v>289</v>
      </c>
      <c r="L4214">
        <v>106457800</v>
      </c>
    </row>
    <row r="4215" spans="6:14" x14ac:dyDescent="0.2">
      <c r="F4215" s="3">
        <v>68255</v>
      </c>
      <c r="G4215">
        <v>5</v>
      </c>
      <c r="H4215" t="str">
        <f t="shared" si="69"/>
        <v>682555</v>
      </c>
      <c r="I4215" t="s">
        <v>2710</v>
      </c>
      <c r="J4215" t="s">
        <v>892</v>
      </c>
      <c r="K4215">
        <v>478</v>
      </c>
      <c r="L4215">
        <v>279200560</v>
      </c>
      <c r="M4215">
        <v>10</v>
      </c>
      <c r="N4215">
        <v>43998490</v>
      </c>
    </row>
    <row r="4216" spans="6:14" x14ac:dyDescent="0.2">
      <c r="F4216" s="3">
        <v>68264</v>
      </c>
      <c r="G4216">
        <v>1</v>
      </c>
      <c r="H4216" t="str">
        <f t="shared" si="69"/>
        <v>682641</v>
      </c>
      <c r="I4216" t="s">
        <v>2710</v>
      </c>
      <c r="J4216" t="s">
        <v>893</v>
      </c>
      <c r="K4216">
        <v>5</v>
      </c>
      <c r="L4216">
        <v>1742670</v>
      </c>
    </row>
    <row r="4217" spans="6:14" x14ac:dyDescent="0.2">
      <c r="F4217" s="3">
        <v>68264</v>
      </c>
      <c r="G4217">
        <v>2</v>
      </c>
      <c r="H4217" t="str">
        <f t="shared" si="69"/>
        <v>682642</v>
      </c>
      <c r="I4217" t="s">
        <v>2710</v>
      </c>
      <c r="J4217" t="s">
        <v>893</v>
      </c>
      <c r="K4217">
        <v>6</v>
      </c>
      <c r="L4217">
        <v>5216450</v>
      </c>
    </row>
    <row r="4218" spans="6:14" x14ac:dyDescent="0.2">
      <c r="F4218" s="3">
        <v>68264</v>
      </c>
      <c r="G4218">
        <v>3</v>
      </c>
      <c r="H4218" t="str">
        <f t="shared" si="69"/>
        <v>682643</v>
      </c>
      <c r="I4218" t="s">
        <v>2710</v>
      </c>
      <c r="J4218" t="s">
        <v>893</v>
      </c>
      <c r="K4218">
        <v>19</v>
      </c>
      <c r="L4218">
        <v>10454140</v>
      </c>
      <c r="M4218">
        <v>1</v>
      </c>
      <c r="N4218">
        <v>592160</v>
      </c>
    </row>
    <row r="4219" spans="6:14" x14ac:dyDescent="0.2">
      <c r="F4219" s="3">
        <v>68264</v>
      </c>
      <c r="G4219">
        <v>4</v>
      </c>
      <c r="H4219" t="str">
        <f t="shared" si="69"/>
        <v>682644</v>
      </c>
      <c r="I4219" t="s">
        <v>2710</v>
      </c>
      <c r="J4219" t="s">
        <v>893</v>
      </c>
      <c r="K4219">
        <v>16</v>
      </c>
      <c r="L4219">
        <v>17595990</v>
      </c>
    </row>
    <row r="4220" spans="6:14" x14ac:dyDescent="0.2">
      <c r="F4220" s="3">
        <v>68264</v>
      </c>
      <c r="G4220">
        <v>5</v>
      </c>
      <c r="H4220" t="str">
        <f t="shared" si="69"/>
        <v>682645</v>
      </c>
      <c r="I4220" t="s">
        <v>2710</v>
      </c>
      <c r="J4220" t="s">
        <v>893</v>
      </c>
      <c r="K4220">
        <v>80</v>
      </c>
      <c r="L4220">
        <v>97397250</v>
      </c>
      <c r="M4220">
        <v>6</v>
      </c>
      <c r="N4220">
        <v>13930040</v>
      </c>
    </row>
    <row r="4221" spans="6:14" x14ac:dyDescent="0.2">
      <c r="F4221" s="3">
        <v>68266</v>
      </c>
      <c r="G4221">
        <v>1</v>
      </c>
      <c r="H4221" t="str">
        <f t="shared" si="69"/>
        <v>682661</v>
      </c>
      <c r="I4221" t="s">
        <v>2710</v>
      </c>
      <c r="J4221" t="s">
        <v>894</v>
      </c>
      <c r="K4221">
        <v>41</v>
      </c>
      <c r="L4221">
        <v>16872660</v>
      </c>
    </row>
    <row r="4222" spans="6:14" x14ac:dyDescent="0.2">
      <c r="F4222" s="3">
        <v>68266</v>
      </c>
      <c r="G4222">
        <v>2</v>
      </c>
      <c r="H4222" t="str">
        <f t="shared" si="69"/>
        <v>682662</v>
      </c>
      <c r="I4222" t="s">
        <v>2710</v>
      </c>
      <c r="J4222" t="s">
        <v>894</v>
      </c>
      <c r="K4222">
        <v>17</v>
      </c>
      <c r="L4222">
        <v>8851900</v>
      </c>
    </row>
    <row r="4223" spans="6:14" x14ac:dyDescent="0.2">
      <c r="F4223" s="3">
        <v>68266</v>
      </c>
      <c r="G4223">
        <v>3</v>
      </c>
      <c r="H4223" t="str">
        <f t="shared" si="69"/>
        <v>682663</v>
      </c>
      <c r="I4223" t="s">
        <v>2710</v>
      </c>
      <c r="J4223" t="s">
        <v>894</v>
      </c>
      <c r="K4223">
        <v>43</v>
      </c>
      <c r="L4223">
        <v>22097240</v>
      </c>
    </row>
    <row r="4224" spans="6:14" x14ac:dyDescent="0.2">
      <c r="F4224" s="3">
        <v>68266</v>
      </c>
      <c r="G4224">
        <v>4</v>
      </c>
      <c r="H4224" t="str">
        <f t="shared" si="69"/>
        <v>682664</v>
      </c>
      <c r="I4224" t="s">
        <v>2710</v>
      </c>
      <c r="J4224" t="s">
        <v>894</v>
      </c>
      <c r="K4224">
        <v>61</v>
      </c>
      <c r="L4224">
        <v>44101810</v>
      </c>
      <c r="M4224">
        <v>1</v>
      </c>
      <c r="N4224">
        <v>1482000</v>
      </c>
    </row>
    <row r="4225" spans="6:14" x14ac:dyDescent="0.2">
      <c r="F4225" s="3">
        <v>68266</v>
      </c>
      <c r="G4225">
        <v>5</v>
      </c>
      <c r="H4225" t="str">
        <f t="shared" si="69"/>
        <v>682665</v>
      </c>
      <c r="I4225" t="s">
        <v>2710</v>
      </c>
      <c r="J4225" t="s">
        <v>894</v>
      </c>
      <c r="K4225">
        <v>52</v>
      </c>
      <c r="L4225">
        <v>18216470</v>
      </c>
    </row>
    <row r="4226" spans="6:14" x14ac:dyDescent="0.2">
      <c r="F4226" s="3">
        <v>68271</v>
      </c>
      <c r="G4226">
        <v>0</v>
      </c>
      <c r="H4226" t="str">
        <f t="shared" si="69"/>
        <v>682710</v>
      </c>
      <c r="I4226" t="s">
        <v>2710</v>
      </c>
      <c r="J4226" t="s">
        <v>895</v>
      </c>
      <c r="K4226">
        <v>23</v>
      </c>
      <c r="L4226">
        <v>1550820</v>
      </c>
    </row>
    <row r="4227" spans="6:14" x14ac:dyDescent="0.2">
      <c r="F4227" s="3">
        <v>68271</v>
      </c>
      <c r="G4227">
        <v>1</v>
      </c>
      <c r="H4227" t="str">
        <f t="shared" ref="H4227:H4290" si="70">F4227&amp;G4227</f>
        <v>682711</v>
      </c>
      <c r="I4227" t="s">
        <v>2710</v>
      </c>
      <c r="J4227" t="s">
        <v>895</v>
      </c>
      <c r="K4227">
        <v>45</v>
      </c>
      <c r="L4227">
        <v>15388500</v>
      </c>
    </row>
    <row r="4228" spans="6:14" x14ac:dyDescent="0.2">
      <c r="F4228" s="3">
        <v>68271</v>
      </c>
      <c r="G4228">
        <v>2</v>
      </c>
      <c r="H4228" t="str">
        <f t="shared" si="70"/>
        <v>682712</v>
      </c>
      <c r="I4228" t="s">
        <v>2710</v>
      </c>
      <c r="J4228" t="s">
        <v>895</v>
      </c>
      <c r="K4228">
        <v>29</v>
      </c>
      <c r="L4228">
        <v>7552840</v>
      </c>
    </row>
    <row r="4229" spans="6:14" x14ac:dyDescent="0.2">
      <c r="F4229" s="3">
        <v>68271</v>
      </c>
      <c r="G4229">
        <v>3</v>
      </c>
      <c r="H4229" t="str">
        <f t="shared" si="70"/>
        <v>682713</v>
      </c>
      <c r="M4229">
        <v>1</v>
      </c>
      <c r="N4229">
        <v>11100060</v>
      </c>
    </row>
    <row r="4230" spans="6:14" x14ac:dyDescent="0.2">
      <c r="F4230" s="3">
        <v>68271</v>
      </c>
      <c r="G4230">
        <v>4</v>
      </c>
      <c r="H4230" t="str">
        <f t="shared" si="70"/>
        <v>682714</v>
      </c>
      <c r="I4230" t="s">
        <v>2710</v>
      </c>
      <c r="J4230" t="s">
        <v>895</v>
      </c>
      <c r="K4230">
        <v>182</v>
      </c>
      <c r="L4230">
        <v>125151920</v>
      </c>
      <c r="M4230">
        <v>2</v>
      </c>
      <c r="N4230">
        <v>3764880</v>
      </c>
    </row>
    <row r="4231" spans="6:14" x14ac:dyDescent="0.2">
      <c r="F4231" s="3">
        <v>68271</v>
      </c>
      <c r="G4231">
        <v>5</v>
      </c>
      <c r="H4231" t="str">
        <f t="shared" si="70"/>
        <v>682715</v>
      </c>
      <c r="I4231" t="s">
        <v>2710</v>
      </c>
      <c r="J4231" t="s">
        <v>895</v>
      </c>
      <c r="K4231">
        <v>122</v>
      </c>
      <c r="L4231">
        <v>70900490</v>
      </c>
    </row>
    <row r="4232" spans="6:14" x14ac:dyDescent="0.2">
      <c r="F4232" s="3">
        <v>68276</v>
      </c>
      <c r="G4232">
        <v>0</v>
      </c>
      <c r="H4232" t="str">
        <f t="shared" si="70"/>
        <v>682760</v>
      </c>
      <c r="I4232" t="s">
        <v>2706</v>
      </c>
      <c r="J4232" t="s">
        <v>896</v>
      </c>
      <c r="K4232">
        <v>885</v>
      </c>
      <c r="L4232">
        <v>3349239250</v>
      </c>
      <c r="M4232">
        <v>28</v>
      </c>
      <c r="N4232">
        <v>44283700</v>
      </c>
    </row>
    <row r="4233" spans="6:14" x14ac:dyDescent="0.2">
      <c r="F4233" s="3">
        <v>68276</v>
      </c>
      <c r="G4233">
        <v>1</v>
      </c>
      <c r="H4233" t="str">
        <f t="shared" si="70"/>
        <v>682761</v>
      </c>
      <c r="I4233" t="s">
        <v>2706</v>
      </c>
      <c r="J4233" t="s">
        <v>896</v>
      </c>
      <c r="K4233">
        <v>11819</v>
      </c>
      <c r="L4233">
        <v>24586671535</v>
      </c>
      <c r="M4233">
        <v>100</v>
      </c>
      <c r="N4233">
        <v>1958808600</v>
      </c>
    </row>
    <row r="4234" spans="6:14" x14ac:dyDescent="0.2">
      <c r="F4234" s="3">
        <v>68276</v>
      </c>
      <c r="G4234">
        <v>2</v>
      </c>
      <c r="H4234" t="str">
        <f t="shared" si="70"/>
        <v>682762</v>
      </c>
      <c r="I4234" t="s">
        <v>2706</v>
      </c>
      <c r="J4234" t="s">
        <v>896</v>
      </c>
      <c r="K4234">
        <v>16351</v>
      </c>
      <c r="L4234">
        <v>45789107970</v>
      </c>
      <c r="M4234">
        <v>354</v>
      </c>
      <c r="N4234">
        <v>2208064800</v>
      </c>
    </row>
    <row r="4235" spans="6:14" x14ac:dyDescent="0.2">
      <c r="F4235" s="3">
        <v>68276</v>
      </c>
      <c r="G4235">
        <v>3</v>
      </c>
      <c r="H4235" t="str">
        <f t="shared" si="70"/>
        <v>682763</v>
      </c>
      <c r="I4235" t="s">
        <v>2706</v>
      </c>
      <c r="J4235" t="s">
        <v>896</v>
      </c>
      <c r="K4235">
        <v>10565</v>
      </c>
      <c r="L4235">
        <v>30846766745</v>
      </c>
      <c r="M4235">
        <v>1583</v>
      </c>
      <c r="N4235">
        <v>8474142950</v>
      </c>
    </row>
    <row r="4236" spans="6:14" x14ac:dyDescent="0.2">
      <c r="F4236" s="3">
        <v>68276</v>
      </c>
      <c r="G4236">
        <v>4</v>
      </c>
      <c r="H4236" t="str">
        <f t="shared" si="70"/>
        <v>682764</v>
      </c>
      <c r="I4236" t="s">
        <v>2706</v>
      </c>
      <c r="J4236" t="s">
        <v>896</v>
      </c>
      <c r="K4236">
        <v>16706</v>
      </c>
      <c r="L4236">
        <v>57191840625</v>
      </c>
      <c r="M4236">
        <v>388</v>
      </c>
      <c r="N4236">
        <v>3858160925</v>
      </c>
    </row>
    <row r="4237" spans="6:14" x14ac:dyDescent="0.2">
      <c r="F4237" s="3">
        <v>68276</v>
      </c>
      <c r="G4237">
        <v>5</v>
      </c>
      <c r="H4237" t="str">
        <f t="shared" si="70"/>
        <v>682765</v>
      </c>
      <c r="I4237" t="s">
        <v>2706</v>
      </c>
      <c r="J4237" t="s">
        <v>896</v>
      </c>
      <c r="K4237">
        <v>19766</v>
      </c>
      <c r="L4237">
        <v>119792333760</v>
      </c>
      <c r="M4237">
        <v>1013</v>
      </c>
      <c r="N4237">
        <v>31477794000</v>
      </c>
    </row>
    <row r="4238" spans="6:14" x14ac:dyDescent="0.2">
      <c r="F4238" s="3">
        <v>68296</v>
      </c>
      <c r="G4238">
        <v>1</v>
      </c>
      <c r="H4238" t="str">
        <f t="shared" si="70"/>
        <v>682961</v>
      </c>
      <c r="I4238" t="s">
        <v>2710</v>
      </c>
      <c r="J4238" t="s">
        <v>897</v>
      </c>
      <c r="K4238">
        <v>26</v>
      </c>
      <c r="L4238">
        <v>8369320</v>
      </c>
    </row>
    <row r="4239" spans="6:14" x14ac:dyDescent="0.2">
      <c r="F4239" s="3">
        <v>68296</v>
      </c>
      <c r="G4239">
        <v>2</v>
      </c>
      <c r="H4239" t="str">
        <f t="shared" si="70"/>
        <v>682962</v>
      </c>
      <c r="I4239" t="s">
        <v>2710</v>
      </c>
      <c r="J4239" t="s">
        <v>897</v>
      </c>
      <c r="K4239">
        <v>21</v>
      </c>
      <c r="L4239">
        <v>13362890</v>
      </c>
    </row>
    <row r="4240" spans="6:14" x14ac:dyDescent="0.2">
      <c r="F4240" s="3">
        <v>68296</v>
      </c>
      <c r="G4240">
        <v>3</v>
      </c>
      <c r="H4240" t="str">
        <f t="shared" si="70"/>
        <v>682963</v>
      </c>
      <c r="I4240" t="s">
        <v>2710</v>
      </c>
      <c r="J4240" t="s">
        <v>897</v>
      </c>
      <c r="K4240">
        <v>53</v>
      </c>
      <c r="L4240">
        <v>34164460</v>
      </c>
    </row>
    <row r="4241" spans="6:14" x14ac:dyDescent="0.2">
      <c r="F4241" s="3">
        <v>68296</v>
      </c>
      <c r="G4241">
        <v>4</v>
      </c>
      <c r="H4241" t="str">
        <f t="shared" si="70"/>
        <v>682964</v>
      </c>
      <c r="I4241" t="s">
        <v>2710</v>
      </c>
      <c r="J4241" t="s">
        <v>897</v>
      </c>
      <c r="K4241">
        <v>71</v>
      </c>
      <c r="L4241">
        <v>105433400</v>
      </c>
      <c r="M4241">
        <v>1</v>
      </c>
      <c r="N4241">
        <v>977280</v>
      </c>
    </row>
    <row r="4242" spans="6:14" x14ac:dyDescent="0.2">
      <c r="F4242" s="3">
        <v>68296</v>
      </c>
      <c r="G4242">
        <v>5</v>
      </c>
      <c r="H4242" t="str">
        <f t="shared" si="70"/>
        <v>682965</v>
      </c>
      <c r="I4242" t="s">
        <v>2710</v>
      </c>
      <c r="J4242" t="s">
        <v>897</v>
      </c>
      <c r="K4242">
        <v>122</v>
      </c>
      <c r="L4242">
        <v>107873740</v>
      </c>
      <c r="M4242">
        <v>3</v>
      </c>
      <c r="N4242">
        <v>19336760</v>
      </c>
    </row>
    <row r="4243" spans="6:14" x14ac:dyDescent="0.2">
      <c r="F4243" s="3">
        <v>68298</v>
      </c>
      <c r="G4243">
        <v>1</v>
      </c>
      <c r="H4243" t="str">
        <f t="shared" si="70"/>
        <v>682981</v>
      </c>
      <c r="I4243" t="s">
        <v>2710</v>
      </c>
      <c r="J4243" t="s">
        <v>898</v>
      </c>
      <c r="K4243">
        <v>15</v>
      </c>
      <c r="L4243">
        <v>8170800</v>
      </c>
    </row>
    <row r="4244" spans="6:14" x14ac:dyDescent="0.2">
      <c r="F4244" s="3">
        <v>68298</v>
      </c>
      <c r="G4244">
        <v>2</v>
      </c>
      <c r="H4244" t="str">
        <f t="shared" si="70"/>
        <v>682982</v>
      </c>
      <c r="I4244" t="s">
        <v>2710</v>
      </c>
      <c r="J4244" t="s">
        <v>898</v>
      </c>
      <c r="K4244">
        <v>30</v>
      </c>
      <c r="L4244">
        <v>18074150</v>
      </c>
      <c r="M4244">
        <v>1</v>
      </c>
      <c r="N4244">
        <v>3067280</v>
      </c>
    </row>
    <row r="4245" spans="6:14" x14ac:dyDescent="0.2">
      <c r="F4245" s="3">
        <v>68298</v>
      </c>
      <c r="G4245">
        <v>3</v>
      </c>
      <c r="H4245" t="str">
        <f t="shared" si="70"/>
        <v>682983</v>
      </c>
      <c r="I4245" t="s">
        <v>2710</v>
      </c>
      <c r="J4245" t="s">
        <v>898</v>
      </c>
      <c r="K4245">
        <v>40</v>
      </c>
      <c r="L4245">
        <v>12861760</v>
      </c>
    </row>
    <row r="4246" spans="6:14" x14ac:dyDescent="0.2">
      <c r="F4246" s="3">
        <v>68298</v>
      </c>
      <c r="G4246">
        <v>4</v>
      </c>
      <c r="H4246" t="str">
        <f t="shared" si="70"/>
        <v>682984</v>
      </c>
      <c r="I4246" t="s">
        <v>2710</v>
      </c>
      <c r="J4246" t="s">
        <v>898</v>
      </c>
      <c r="K4246">
        <v>25</v>
      </c>
      <c r="L4246">
        <v>23380960</v>
      </c>
    </row>
    <row r="4247" spans="6:14" x14ac:dyDescent="0.2">
      <c r="F4247" s="3">
        <v>68298</v>
      </c>
      <c r="G4247">
        <v>5</v>
      </c>
      <c r="H4247" t="str">
        <f t="shared" si="70"/>
        <v>682985</v>
      </c>
      <c r="I4247" t="s">
        <v>2710</v>
      </c>
      <c r="J4247" t="s">
        <v>898</v>
      </c>
      <c r="K4247">
        <v>103</v>
      </c>
      <c r="L4247">
        <v>118967160</v>
      </c>
    </row>
    <row r="4248" spans="6:14" x14ac:dyDescent="0.2">
      <c r="F4248" s="3">
        <v>68307</v>
      </c>
      <c r="G4248">
        <v>0</v>
      </c>
      <c r="H4248" t="str">
        <f t="shared" si="70"/>
        <v>683070</v>
      </c>
      <c r="I4248" t="s">
        <v>2709</v>
      </c>
      <c r="J4248" t="s">
        <v>899</v>
      </c>
      <c r="K4248">
        <v>87</v>
      </c>
      <c r="L4248">
        <v>292269090</v>
      </c>
    </row>
    <row r="4249" spans="6:14" x14ac:dyDescent="0.2">
      <c r="F4249" s="3">
        <v>68307</v>
      </c>
      <c r="G4249">
        <v>1</v>
      </c>
      <c r="H4249" t="str">
        <f t="shared" si="70"/>
        <v>683071</v>
      </c>
      <c r="I4249" t="s">
        <v>2709</v>
      </c>
      <c r="J4249" t="s">
        <v>899</v>
      </c>
      <c r="K4249">
        <v>5085</v>
      </c>
      <c r="L4249">
        <v>5253955635</v>
      </c>
      <c r="M4249">
        <v>22</v>
      </c>
      <c r="N4249">
        <v>978141740</v>
      </c>
    </row>
    <row r="4250" spans="6:14" x14ac:dyDescent="0.2">
      <c r="F4250" s="3">
        <v>68307</v>
      </c>
      <c r="G4250">
        <v>2</v>
      </c>
      <c r="H4250" t="str">
        <f t="shared" si="70"/>
        <v>683072</v>
      </c>
      <c r="I4250" t="s">
        <v>2709</v>
      </c>
      <c r="J4250" t="s">
        <v>899</v>
      </c>
      <c r="K4250">
        <v>2706</v>
      </c>
      <c r="L4250">
        <v>5396041000</v>
      </c>
      <c r="M4250">
        <v>73</v>
      </c>
      <c r="N4250">
        <v>1373486190</v>
      </c>
    </row>
    <row r="4251" spans="6:14" x14ac:dyDescent="0.2">
      <c r="F4251" s="3">
        <v>68307</v>
      </c>
      <c r="G4251">
        <v>3</v>
      </c>
      <c r="H4251" t="str">
        <f t="shared" si="70"/>
        <v>683073</v>
      </c>
      <c r="I4251" t="s">
        <v>2709</v>
      </c>
      <c r="J4251" t="s">
        <v>899</v>
      </c>
      <c r="K4251">
        <v>6227</v>
      </c>
      <c r="L4251">
        <v>12486695315</v>
      </c>
      <c r="M4251">
        <v>200</v>
      </c>
      <c r="N4251">
        <v>2322013495</v>
      </c>
    </row>
    <row r="4252" spans="6:14" x14ac:dyDescent="0.2">
      <c r="F4252" s="3">
        <v>68307</v>
      </c>
      <c r="G4252">
        <v>4</v>
      </c>
      <c r="H4252" t="str">
        <f t="shared" si="70"/>
        <v>683074</v>
      </c>
      <c r="I4252" t="s">
        <v>2709</v>
      </c>
      <c r="J4252" t="s">
        <v>899</v>
      </c>
      <c r="K4252">
        <v>5178</v>
      </c>
      <c r="L4252">
        <v>11544008585</v>
      </c>
      <c r="M4252">
        <v>193</v>
      </c>
      <c r="N4252">
        <v>1172024450</v>
      </c>
    </row>
    <row r="4253" spans="6:14" x14ac:dyDescent="0.2">
      <c r="F4253" s="3">
        <v>68307</v>
      </c>
      <c r="G4253">
        <v>5</v>
      </c>
      <c r="H4253" t="str">
        <f t="shared" si="70"/>
        <v>683075</v>
      </c>
      <c r="I4253" t="s">
        <v>2709</v>
      </c>
      <c r="J4253" t="s">
        <v>899</v>
      </c>
      <c r="K4253">
        <v>10904</v>
      </c>
      <c r="L4253">
        <v>32179998100</v>
      </c>
      <c r="M4253">
        <v>385</v>
      </c>
      <c r="N4253">
        <v>3899686950</v>
      </c>
    </row>
    <row r="4254" spans="6:14" x14ac:dyDescent="0.2">
      <c r="F4254" s="3">
        <v>68318</v>
      </c>
      <c r="G4254">
        <v>0</v>
      </c>
      <c r="H4254" t="str">
        <f t="shared" si="70"/>
        <v>683180</v>
      </c>
      <c r="I4254" t="s">
        <v>2710</v>
      </c>
      <c r="J4254" t="s">
        <v>900</v>
      </c>
      <c r="K4254">
        <v>2</v>
      </c>
      <c r="L4254">
        <v>520710</v>
      </c>
      <c r="M4254">
        <v>1</v>
      </c>
      <c r="N4254">
        <v>1353840</v>
      </c>
    </row>
    <row r="4255" spans="6:14" x14ac:dyDescent="0.2">
      <c r="F4255" s="3">
        <v>68318</v>
      </c>
      <c r="G4255">
        <v>1</v>
      </c>
      <c r="H4255" t="str">
        <f t="shared" si="70"/>
        <v>683181</v>
      </c>
      <c r="I4255" t="s">
        <v>2710</v>
      </c>
      <c r="J4255" t="s">
        <v>900</v>
      </c>
      <c r="K4255">
        <v>47</v>
      </c>
      <c r="L4255">
        <v>13303760</v>
      </c>
    </row>
    <row r="4256" spans="6:14" x14ac:dyDescent="0.2">
      <c r="F4256" s="3">
        <v>68318</v>
      </c>
      <c r="G4256">
        <v>2</v>
      </c>
      <c r="H4256" t="str">
        <f t="shared" si="70"/>
        <v>683182</v>
      </c>
      <c r="I4256" t="s">
        <v>2710</v>
      </c>
      <c r="J4256" t="s">
        <v>900</v>
      </c>
      <c r="K4256">
        <v>73</v>
      </c>
      <c r="L4256">
        <v>29388050</v>
      </c>
    </row>
    <row r="4257" spans="6:14" x14ac:dyDescent="0.2">
      <c r="F4257" s="3">
        <v>68318</v>
      </c>
      <c r="G4257">
        <v>3</v>
      </c>
      <c r="H4257" t="str">
        <f t="shared" si="70"/>
        <v>683183</v>
      </c>
      <c r="I4257" t="s">
        <v>2710</v>
      </c>
      <c r="J4257" t="s">
        <v>900</v>
      </c>
      <c r="K4257">
        <v>65</v>
      </c>
      <c r="L4257">
        <v>35614660</v>
      </c>
    </row>
    <row r="4258" spans="6:14" x14ac:dyDescent="0.2">
      <c r="F4258" s="3">
        <v>68318</v>
      </c>
      <c r="G4258">
        <v>4</v>
      </c>
      <c r="H4258" t="str">
        <f t="shared" si="70"/>
        <v>683184</v>
      </c>
      <c r="I4258" t="s">
        <v>2710</v>
      </c>
      <c r="J4258" t="s">
        <v>900</v>
      </c>
      <c r="K4258">
        <v>99</v>
      </c>
      <c r="L4258">
        <v>102668412</v>
      </c>
      <c r="M4258">
        <v>1</v>
      </c>
      <c r="N4258">
        <v>4547680</v>
      </c>
    </row>
    <row r="4259" spans="6:14" x14ac:dyDescent="0.2">
      <c r="F4259" s="3">
        <v>68318</v>
      </c>
      <c r="G4259">
        <v>5</v>
      </c>
      <c r="H4259" t="str">
        <f t="shared" si="70"/>
        <v>683185</v>
      </c>
      <c r="I4259" t="s">
        <v>2710</v>
      </c>
      <c r="J4259" t="s">
        <v>900</v>
      </c>
      <c r="K4259">
        <v>175</v>
      </c>
      <c r="L4259">
        <v>131692800</v>
      </c>
      <c r="M4259">
        <v>8</v>
      </c>
      <c r="N4259">
        <v>30131710</v>
      </c>
    </row>
    <row r="4260" spans="6:14" x14ac:dyDescent="0.2">
      <c r="F4260" s="3">
        <v>68320</v>
      </c>
      <c r="G4260">
        <v>0</v>
      </c>
      <c r="H4260" t="str">
        <f t="shared" si="70"/>
        <v>683200</v>
      </c>
      <c r="I4260" t="s">
        <v>2710</v>
      </c>
      <c r="J4260" t="s">
        <v>901</v>
      </c>
      <c r="K4260">
        <v>1</v>
      </c>
      <c r="L4260">
        <v>72750</v>
      </c>
    </row>
    <row r="4261" spans="6:14" x14ac:dyDescent="0.2">
      <c r="F4261" s="3">
        <v>68320</v>
      </c>
      <c r="G4261">
        <v>1</v>
      </c>
      <c r="H4261" t="str">
        <f t="shared" si="70"/>
        <v>683201</v>
      </c>
      <c r="I4261" t="s">
        <v>2710</v>
      </c>
      <c r="J4261" t="s">
        <v>901</v>
      </c>
      <c r="K4261">
        <v>59</v>
      </c>
      <c r="L4261">
        <v>76533310</v>
      </c>
    </row>
    <row r="4262" spans="6:14" x14ac:dyDescent="0.2">
      <c r="F4262" s="3">
        <v>68320</v>
      </c>
      <c r="G4262">
        <v>2</v>
      </c>
      <c r="H4262" t="str">
        <f t="shared" si="70"/>
        <v>683202</v>
      </c>
      <c r="I4262" t="s">
        <v>2710</v>
      </c>
      <c r="J4262" t="s">
        <v>901</v>
      </c>
      <c r="K4262">
        <v>55</v>
      </c>
      <c r="L4262">
        <v>186936570</v>
      </c>
    </row>
    <row r="4263" spans="6:14" x14ac:dyDescent="0.2">
      <c r="F4263" s="3">
        <v>68320</v>
      </c>
      <c r="G4263">
        <v>3</v>
      </c>
      <c r="H4263" t="str">
        <f t="shared" si="70"/>
        <v>683203</v>
      </c>
      <c r="I4263" t="s">
        <v>2710</v>
      </c>
      <c r="J4263" t="s">
        <v>901</v>
      </c>
      <c r="K4263">
        <v>103</v>
      </c>
      <c r="L4263">
        <v>113039670</v>
      </c>
    </row>
    <row r="4264" spans="6:14" x14ac:dyDescent="0.2">
      <c r="F4264" s="3">
        <v>68320</v>
      </c>
      <c r="G4264">
        <v>4</v>
      </c>
      <c r="H4264" t="str">
        <f t="shared" si="70"/>
        <v>683204</v>
      </c>
      <c r="I4264" t="s">
        <v>2710</v>
      </c>
      <c r="J4264" t="s">
        <v>901</v>
      </c>
      <c r="K4264">
        <v>91</v>
      </c>
      <c r="L4264">
        <v>64435340</v>
      </c>
    </row>
    <row r="4265" spans="6:14" x14ac:dyDescent="0.2">
      <c r="F4265" s="3">
        <v>68320</v>
      </c>
      <c r="G4265">
        <v>5</v>
      </c>
      <c r="H4265" t="str">
        <f t="shared" si="70"/>
        <v>683205</v>
      </c>
      <c r="I4265" t="s">
        <v>2710</v>
      </c>
      <c r="J4265" t="s">
        <v>901</v>
      </c>
      <c r="K4265">
        <v>221</v>
      </c>
      <c r="L4265">
        <v>291284350</v>
      </c>
      <c r="M4265">
        <v>1</v>
      </c>
      <c r="N4265">
        <v>3599920</v>
      </c>
    </row>
    <row r="4266" spans="6:14" x14ac:dyDescent="0.2">
      <c r="F4266" s="3">
        <v>68322</v>
      </c>
      <c r="G4266">
        <v>0</v>
      </c>
      <c r="H4266" t="str">
        <f t="shared" si="70"/>
        <v>683220</v>
      </c>
      <c r="I4266" t="s">
        <v>2714</v>
      </c>
      <c r="J4266" t="s">
        <v>902</v>
      </c>
      <c r="K4266">
        <v>4</v>
      </c>
      <c r="L4266">
        <v>17503173</v>
      </c>
      <c r="M4266">
        <v>1</v>
      </c>
      <c r="N4266">
        <v>3444320</v>
      </c>
    </row>
    <row r="4267" spans="6:14" x14ac:dyDescent="0.2">
      <c r="F4267" s="3">
        <v>68322</v>
      </c>
      <c r="G4267">
        <v>1</v>
      </c>
      <c r="H4267" t="str">
        <f t="shared" si="70"/>
        <v>683221</v>
      </c>
      <c r="I4267" t="s">
        <v>2714</v>
      </c>
      <c r="J4267" t="s">
        <v>902</v>
      </c>
      <c r="K4267">
        <v>15</v>
      </c>
      <c r="L4267">
        <v>17448477</v>
      </c>
      <c r="M4267">
        <v>1</v>
      </c>
      <c r="N4267">
        <v>1666480</v>
      </c>
    </row>
    <row r="4268" spans="6:14" x14ac:dyDescent="0.2">
      <c r="F4268" s="3">
        <v>68322</v>
      </c>
      <c r="G4268">
        <v>2</v>
      </c>
      <c r="H4268" t="str">
        <f t="shared" si="70"/>
        <v>683222</v>
      </c>
      <c r="I4268" t="s">
        <v>2714</v>
      </c>
      <c r="J4268" t="s">
        <v>902</v>
      </c>
      <c r="K4268">
        <v>9</v>
      </c>
      <c r="L4268">
        <v>16251612</v>
      </c>
    </row>
    <row r="4269" spans="6:14" x14ac:dyDescent="0.2">
      <c r="F4269" s="3">
        <v>68322</v>
      </c>
      <c r="G4269">
        <v>3</v>
      </c>
      <c r="H4269" t="str">
        <f t="shared" si="70"/>
        <v>683223</v>
      </c>
      <c r="I4269" t="s">
        <v>2714</v>
      </c>
      <c r="J4269" t="s">
        <v>902</v>
      </c>
      <c r="K4269">
        <v>38</v>
      </c>
      <c r="L4269">
        <v>58508892</v>
      </c>
    </row>
    <row r="4270" spans="6:14" x14ac:dyDescent="0.2">
      <c r="F4270" s="3">
        <v>68322</v>
      </c>
      <c r="G4270">
        <v>4</v>
      </c>
      <c r="H4270" t="str">
        <f t="shared" si="70"/>
        <v>683224</v>
      </c>
      <c r="I4270" t="s">
        <v>2714</v>
      </c>
      <c r="J4270" t="s">
        <v>902</v>
      </c>
      <c r="K4270">
        <v>8</v>
      </c>
      <c r="L4270">
        <v>26566773</v>
      </c>
    </row>
    <row r="4271" spans="6:14" x14ac:dyDescent="0.2">
      <c r="F4271" s="3">
        <v>68322</v>
      </c>
      <c r="G4271">
        <v>5</v>
      </c>
      <c r="H4271" t="str">
        <f t="shared" si="70"/>
        <v>683225</v>
      </c>
      <c r="I4271" t="s">
        <v>2714</v>
      </c>
      <c r="J4271" t="s">
        <v>902</v>
      </c>
      <c r="K4271">
        <v>82</v>
      </c>
      <c r="L4271">
        <v>169141218</v>
      </c>
      <c r="M4271">
        <v>2</v>
      </c>
      <c r="N4271">
        <v>11027600</v>
      </c>
    </row>
    <row r="4272" spans="6:14" x14ac:dyDescent="0.2">
      <c r="F4272" s="3">
        <v>68324</v>
      </c>
      <c r="G4272">
        <v>0</v>
      </c>
      <c r="H4272" t="str">
        <f t="shared" si="70"/>
        <v>683240</v>
      </c>
      <c r="I4272" t="s">
        <v>2710</v>
      </c>
      <c r="J4272" t="s">
        <v>903</v>
      </c>
      <c r="K4272">
        <v>11</v>
      </c>
      <c r="L4272">
        <v>4840310</v>
      </c>
    </row>
    <row r="4273" spans="6:14" x14ac:dyDescent="0.2">
      <c r="F4273" s="3">
        <v>68324</v>
      </c>
      <c r="G4273">
        <v>1</v>
      </c>
      <c r="H4273" t="str">
        <f t="shared" si="70"/>
        <v>683241</v>
      </c>
      <c r="I4273" t="s">
        <v>2710</v>
      </c>
      <c r="J4273" t="s">
        <v>903</v>
      </c>
      <c r="K4273">
        <v>52</v>
      </c>
      <c r="L4273">
        <v>32606120</v>
      </c>
      <c r="M4273">
        <v>1</v>
      </c>
      <c r="N4273">
        <v>4093120</v>
      </c>
    </row>
    <row r="4274" spans="6:14" x14ac:dyDescent="0.2">
      <c r="F4274" s="3">
        <v>68324</v>
      </c>
      <c r="G4274">
        <v>2</v>
      </c>
      <c r="H4274" t="str">
        <f t="shared" si="70"/>
        <v>683242</v>
      </c>
      <c r="I4274" t="s">
        <v>2710</v>
      </c>
      <c r="J4274" t="s">
        <v>903</v>
      </c>
      <c r="K4274">
        <v>10</v>
      </c>
      <c r="L4274">
        <v>5604870</v>
      </c>
    </row>
    <row r="4275" spans="6:14" x14ac:dyDescent="0.2">
      <c r="F4275" s="3">
        <v>68324</v>
      </c>
      <c r="G4275">
        <v>4</v>
      </c>
      <c r="H4275" t="str">
        <f t="shared" si="70"/>
        <v>683244</v>
      </c>
      <c r="I4275" t="s">
        <v>2710</v>
      </c>
      <c r="J4275" t="s">
        <v>903</v>
      </c>
      <c r="K4275">
        <v>119</v>
      </c>
      <c r="L4275">
        <v>132125610</v>
      </c>
      <c r="M4275">
        <v>1</v>
      </c>
      <c r="N4275">
        <v>696080</v>
      </c>
    </row>
    <row r="4276" spans="6:14" x14ac:dyDescent="0.2">
      <c r="F4276" s="3">
        <v>68324</v>
      </c>
      <c r="G4276">
        <v>5</v>
      </c>
      <c r="H4276" t="str">
        <f t="shared" si="70"/>
        <v>683245</v>
      </c>
      <c r="I4276" t="s">
        <v>2710</v>
      </c>
      <c r="J4276" t="s">
        <v>903</v>
      </c>
      <c r="K4276">
        <v>64</v>
      </c>
      <c r="L4276">
        <v>91369740</v>
      </c>
      <c r="M4276">
        <v>2</v>
      </c>
      <c r="N4276">
        <v>5492240</v>
      </c>
    </row>
    <row r="4277" spans="6:14" x14ac:dyDescent="0.2">
      <c r="F4277" s="3">
        <v>68327</v>
      </c>
      <c r="G4277">
        <v>0</v>
      </c>
      <c r="H4277" t="str">
        <f t="shared" si="70"/>
        <v>683270</v>
      </c>
      <c r="I4277" t="s">
        <v>2708</v>
      </c>
      <c r="J4277" t="s">
        <v>904</v>
      </c>
      <c r="K4277">
        <v>1</v>
      </c>
      <c r="L4277">
        <v>1725880</v>
      </c>
    </row>
    <row r="4278" spans="6:14" x14ac:dyDescent="0.2">
      <c r="F4278" s="3">
        <v>68327</v>
      </c>
      <c r="G4278">
        <v>1</v>
      </c>
      <c r="H4278" t="str">
        <f t="shared" si="70"/>
        <v>683271</v>
      </c>
      <c r="I4278" t="s">
        <v>2708</v>
      </c>
      <c r="J4278" t="s">
        <v>904</v>
      </c>
      <c r="K4278">
        <v>53</v>
      </c>
      <c r="L4278">
        <v>21562320</v>
      </c>
    </row>
    <row r="4279" spans="6:14" x14ac:dyDescent="0.2">
      <c r="F4279" s="3">
        <v>68327</v>
      </c>
      <c r="G4279">
        <v>2</v>
      </c>
      <c r="H4279" t="str">
        <f t="shared" si="70"/>
        <v>683272</v>
      </c>
      <c r="I4279" t="s">
        <v>2708</v>
      </c>
      <c r="J4279" t="s">
        <v>904</v>
      </c>
      <c r="K4279">
        <v>22</v>
      </c>
      <c r="L4279">
        <v>26666600</v>
      </c>
      <c r="M4279">
        <v>1</v>
      </c>
      <c r="N4279">
        <v>12802560</v>
      </c>
    </row>
    <row r="4280" spans="6:14" x14ac:dyDescent="0.2">
      <c r="F4280" s="3">
        <v>68327</v>
      </c>
      <c r="G4280">
        <v>3</v>
      </c>
      <c r="H4280" t="str">
        <f t="shared" si="70"/>
        <v>683273</v>
      </c>
      <c r="I4280" t="s">
        <v>2708</v>
      </c>
      <c r="J4280" t="s">
        <v>904</v>
      </c>
      <c r="K4280">
        <v>70</v>
      </c>
      <c r="L4280">
        <v>81325230</v>
      </c>
    </row>
    <row r="4281" spans="6:14" x14ac:dyDescent="0.2">
      <c r="F4281" s="3">
        <v>68327</v>
      </c>
      <c r="G4281">
        <v>4</v>
      </c>
      <c r="H4281" t="str">
        <f t="shared" si="70"/>
        <v>683274</v>
      </c>
      <c r="I4281" t="s">
        <v>2708</v>
      </c>
      <c r="J4281" t="s">
        <v>904</v>
      </c>
      <c r="K4281">
        <v>121</v>
      </c>
      <c r="L4281">
        <v>247639340</v>
      </c>
      <c r="M4281">
        <v>1</v>
      </c>
      <c r="N4281">
        <v>26676080</v>
      </c>
    </row>
    <row r="4282" spans="6:14" x14ac:dyDescent="0.2">
      <c r="F4282" s="3">
        <v>68327</v>
      </c>
      <c r="G4282">
        <v>5</v>
      </c>
      <c r="H4282" t="str">
        <f t="shared" si="70"/>
        <v>683275</v>
      </c>
      <c r="I4282" t="s">
        <v>2708</v>
      </c>
      <c r="J4282" t="s">
        <v>904</v>
      </c>
      <c r="K4282">
        <v>271</v>
      </c>
      <c r="L4282">
        <v>623931760</v>
      </c>
      <c r="M4282">
        <v>10</v>
      </c>
      <c r="N4282">
        <v>32688160</v>
      </c>
    </row>
    <row r="4283" spans="6:14" x14ac:dyDescent="0.2">
      <c r="F4283" s="3">
        <v>68344</v>
      </c>
      <c r="G4283">
        <v>1</v>
      </c>
      <c r="H4283" t="str">
        <f t="shared" si="70"/>
        <v>683441</v>
      </c>
      <c r="I4283" t="s">
        <v>2715</v>
      </c>
      <c r="J4283" t="s">
        <v>905</v>
      </c>
      <c r="K4283">
        <v>9</v>
      </c>
      <c r="L4283">
        <v>8122120</v>
      </c>
    </row>
    <row r="4284" spans="6:14" x14ac:dyDescent="0.2">
      <c r="F4284" s="3">
        <v>68344</v>
      </c>
      <c r="G4284">
        <v>2</v>
      </c>
      <c r="H4284" t="str">
        <f t="shared" si="70"/>
        <v>683442</v>
      </c>
      <c r="I4284" t="s">
        <v>2715</v>
      </c>
      <c r="J4284" t="s">
        <v>905</v>
      </c>
      <c r="K4284">
        <v>17</v>
      </c>
      <c r="L4284">
        <v>26430748</v>
      </c>
    </row>
    <row r="4285" spans="6:14" x14ac:dyDescent="0.2">
      <c r="F4285" s="3">
        <v>68344</v>
      </c>
      <c r="G4285">
        <v>3</v>
      </c>
      <c r="H4285" t="str">
        <f t="shared" si="70"/>
        <v>683443</v>
      </c>
      <c r="I4285" t="s">
        <v>2715</v>
      </c>
      <c r="J4285" t="s">
        <v>905</v>
      </c>
      <c r="K4285">
        <v>10</v>
      </c>
      <c r="L4285">
        <v>33103354</v>
      </c>
    </row>
    <row r="4286" spans="6:14" x14ac:dyDescent="0.2">
      <c r="F4286" s="3">
        <v>68344</v>
      </c>
      <c r="G4286">
        <v>4</v>
      </c>
      <c r="H4286" t="str">
        <f t="shared" si="70"/>
        <v>683444</v>
      </c>
      <c r="I4286" t="s">
        <v>2715</v>
      </c>
      <c r="J4286" t="s">
        <v>905</v>
      </c>
      <c r="K4286">
        <v>16</v>
      </c>
      <c r="L4286">
        <v>38670031</v>
      </c>
      <c r="M4286">
        <v>1</v>
      </c>
      <c r="N4286">
        <v>3069990</v>
      </c>
    </row>
    <row r="4287" spans="6:14" x14ac:dyDescent="0.2">
      <c r="F4287" s="3">
        <v>68344</v>
      </c>
      <c r="G4287">
        <v>5</v>
      </c>
      <c r="H4287" t="str">
        <f t="shared" si="70"/>
        <v>683445</v>
      </c>
      <c r="I4287" t="s">
        <v>2715</v>
      </c>
      <c r="J4287" t="s">
        <v>905</v>
      </c>
      <c r="K4287">
        <v>55</v>
      </c>
      <c r="L4287">
        <v>104808923</v>
      </c>
    </row>
    <row r="4288" spans="6:14" x14ac:dyDescent="0.2">
      <c r="F4288" s="3">
        <v>68368</v>
      </c>
      <c r="G4288">
        <v>1</v>
      </c>
      <c r="H4288" t="str">
        <f t="shared" si="70"/>
        <v>683681</v>
      </c>
      <c r="I4288" t="s">
        <v>2710</v>
      </c>
      <c r="J4288" t="s">
        <v>906</v>
      </c>
      <c r="K4288">
        <v>18</v>
      </c>
      <c r="L4288">
        <v>6651060</v>
      </c>
    </row>
    <row r="4289" spans="6:14" x14ac:dyDescent="0.2">
      <c r="F4289" s="3">
        <v>68368</v>
      </c>
      <c r="G4289">
        <v>2</v>
      </c>
      <c r="H4289" t="str">
        <f t="shared" si="70"/>
        <v>683682</v>
      </c>
      <c r="I4289" t="s">
        <v>2710</v>
      </c>
      <c r="J4289" t="s">
        <v>906</v>
      </c>
      <c r="K4289">
        <v>40</v>
      </c>
      <c r="L4289">
        <v>12459330</v>
      </c>
    </row>
    <row r="4290" spans="6:14" x14ac:dyDescent="0.2">
      <c r="F4290" s="3">
        <v>68368</v>
      </c>
      <c r="G4290">
        <v>4</v>
      </c>
      <c r="H4290" t="str">
        <f t="shared" si="70"/>
        <v>683684</v>
      </c>
      <c r="I4290" t="s">
        <v>2710</v>
      </c>
      <c r="J4290" t="s">
        <v>906</v>
      </c>
      <c r="K4290">
        <v>47</v>
      </c>
      <c r="L4290">
        <v>17088700</v>
      </c>
      <c r="M4290">
        <v>2</v>
      </c>
      <c r="N4290">
        <v>11633040</v>
      </c>
    </row>
    <row r="4291" spans="6:14" x14ac:dyDescent="0.2">
      <c r="F4291" s="3">
        <v>68368</v>
      </c>
      <c r="G4291">
        <v>5</v>
      </c>
      <c r="H4291" t="str">
        <f t="shared" ref="H4291:H4354" si="71">F4291&amp;G4291</f>
        <v>683685</v>
      </c>
      <c r="I4291" t="s">
        <v>2710</v>
      </c>
      <c r="J4291" t="s">
        <v>906</v>
      </c>
      <c r="K4291">
        <v>63</v>
      </c>
      <c r="L4291">
        <v>54981440</v>
      </c>
      <c r="M4291">
        <v>1</v>
      </c>
      <c r="N4291">
        <v>6342720</v>
      </c>
    </row>
    <row r="4292" spans="6:14" x14ac:dyDescent="0.2">
      <c r="F4292" s="3">
        <v>68370</v>
      </c>
      <c r="G4292">
        <v>1</v>
      </c>
      <c r="H4292" t="str">
        <f t="shared" si="71"/>
        <v>683701</v>
      </c>
      <c r="I4292" t="s">
        <v>2710</v>
      </c>
      <c r="J4292" t="s">
        <v>907</v>
      </c>
      <c r="K4292">
        <v>5</v>
      </c>
      <c r="L4292">
        <v>2012150</v>
      </c>
    </row>
    <row r="4293" spans="6:14" x14ac:dyDescent="0.2">
      <c r="F4293" s="3">
        <v>68370</v>
      </c>
      <c r="G4293">
        <v>2</v>
      </c>
      <c r="H4293" t="str">
        <f t="shared" si="71"/>
        <v>683702</v>
      </c>
      <c r="I4293" t="s">
        <v>2710</v>
      </c>
      <c r="J4293" t="s">
        <v>907</v>
      </c>
      <c r="K4293">
        <v>6</v>
      </c>
      <c r="L4293">
        <v>3919230</v>
      </c>
    </row>
    <row r="4294" spans="6:14" x14ac:dyDescent="0.2">
      <c r="F4294" s="3">
        <v>68370</v>
      </c>
      <c r="G4294">
        <v>3</v>
      </c>
      <c r="H4294" t="str">
        <f t="shared" si="71"/>
        <v>683703</v>
      </c>
      <c r="I4294" t="s">
        <v>2710</v>
      </c>
      <c r="J4294" t="s">
        <v>907</v>
      </c>
      <c r="K4294">
        <v>2</v>
      </c>
      <c r="L4294">
        <v>2083650</v>
      </c>
    </row>
    <row r="4295" spans="6:14" x14ac:dyDescent="0.2">
      <c r="F4295" s="3">
        <v>68370</v>
      </c>
      <c r="G4295">
        <v>4</v>
      </c>
      <c r="H4295" t="str">
        <f t="shared" si="71"/>
        <v>683704</v>
      </c>
      <c r="I4295" t="s">
        <v>2710</v>
      </c>
      <c r="J4295" t="s">
        <v>907</v>
      </c>
      <c r="K4295">
        <v>1</v>
      </c>
      <c r="L4295">
        <v>1483550</v>
      </c>
      <c r="M4295">
        <v>1</v>
      </c>
      <c r="N4295">
        <v>1116240</v>
      </c>
    </row>
    <row r="4296" spans="6:14" x14ac:dyDescent="0.2">
      <c r="F4296" s="3">
        <v>68370</v>
      </c>
      <c r="G4296">
        <v>5</v>
      </c>
      <c r="H4296" t="str">
        <f t="shared" si="71"/>
        <v>683705</v>
      </c>
      <c r="I4296" t="s">
        <v>2710</v>
      </c>
      <c r="J4296" t="s">
        <v>907</v>
      </c>
      <c r="K4296">
        <v>2</v>
      </c>
      <c r="L4296">
        <v>1274150</v>
      </c>
    </row>
    <row r="4297" spans="6:14" x14ac:dyDescent="0.2">
      <c r="F4297" s="3">
        <v>68377</v>
      </c>
      <c r="G4297">
        <v>0</v>
      </c>
      <c r="H4297" t="str">
        <f t="shared" si="71"/>
        <v>683770</v>
      </c>
      <c r="I4297" t="s">
        <v>2710</v>
      </c>
      <c r="J4297" t="s">
        <v>908</v>
      </c>
      <c r="K4297">
        <v>50</v>
      </c>
      <c r="L4297">
        <v>18514600</v>
      </c>
    </row>
    <row r="4298" spans="6:14" x14ac:dyDescent="0.2">
      <c r="F4298" s="3">
        <v>68377</v>
      </c>
      <c r="G4298">
        <v>1</v>
      </c>
      <c r="H4298" t="str">
        <f t="shared" si="71"/>
        <v>683771</v>
      </c>
      <c r="I4298" t="s">
        <v>2710</v>
      </c>
      <c r="J4298" t="s">
        <v>908</v>
      </c>
      <c r="K4298">
        <v>30</v>
      </c>
      <c r="L4298">
        <v>28769760</v>
      </c>
    </row>
    <row r="4299" spans="6:14" x14ac:dyDescent="0.2">
      <c r="F4299" s="3">
        <v>68377</v>
      </c>
      <c r="G4299">
        <v>2</v>
      </c>
      <c r="H4299" t="str">
        <f t="shared" si="71"/>
        <v>683772</v>
      </c>
      <c r="I4299" t="s">
        <v>2710</v>
      </c>
      <c r="J4299" t="s">
        <v>908</v>
      </c>
      <c r="K4299">
        <v>73</v>
      </c>
      <c r="L4299">
        <v>46050030</v>
      </c>
      <c r="M4299">
        <v>1</v>
      </c>
      <c r="N4299">
        <v>866640</v>
      </c>
    </row>
    <row r="4300" spans="6:14" x14ac:dyDescent="0.2">
      <c r="F4300" s="3">
        <v>68377</v>
      </c>
      <c r="G4300">
        <v>3</v>
      </c>
      <c r="H4300" t="str">
        <f t="shared" si="71"/>
        <v>683773</v>
      </c>
      <c r="I4300" t="s">
        <v>2710</v>
      </c>
      <c r="J4300" t="s">
        <v>908</v>
      </c>
      <c r="K4300">
        <v>48</v>
      </c>
      <c r="L4300">
        <v>55636390</v>
      </c>
      <c r="M4300">
        <v>5</v>
      </c>
      <c r="N4300">
        <v>23888420</v>
      </c>
    </row>
    <row r="4301" spans="6:14" x14ac:dyDescent="0.2">
      <c r="F4301" s="3">
        <v>68377</v>
      </c>
      <c r="G4301">
        <v>4</v>
      </c>
      <c r="H4301" t="str">
        <f t="shared" si="71"/>
        <v>683774</v>
      </c>
      <c r="I4301" t="s">
        <v>2710</v>
      </c>
      <c r="J4301" t="s">
        <v>908</v>
      </c>
      <c r="K4301">
        <v>40</v>
      </c>
      <c r="L4301">
        <v>44838300</v>
      </c>
      <c r="M4301">
        <v>4</v>
      </c>
      <c r="N4301">
        <v>29248450</v>
      </c>
    </row>
    <row r="4302" spans="6:14" x14ac:dyDescent="0.2">
      <c r="F4302" s="3">
        <v>68377</v>
      </c>
      <c r="G4302">
        <v>5</v>
      </c>
      <c r="H4302" t="str">
        <f t="shared" si="71"/>
        <v>683775</v>
      </c>
      <c r="I4302" t="s">
        <v>2710</v>
      </c>
      <c r="J4302" t="s">
        <v>908</v>
      </c>
      <c r="K4302">
        <v>138</v>
      </c>
      <c r="L4302">
        <v>195462090</v>
      </c>
      <c r="M4302">
        <v>10</v>
      </c>
      <c r="N4302">
        <v>56046680</v>
      </c>
    </row>
    <row r="4303" spans="6:14" x14ac:dyDescent="0.2">
      <c r="F4303" s="3">
        <v>68385</v>
      </c>
      <c r="G4303">
        <v>0</v>
      </c>
      <c r="H4303" t="str">
        <f t="shared" si="71"/>
        <v>683850</v>
      </c>
      <c r="I4303" t="s">
        <v>2710</v>
      </c>
      <c r="J4303" t="s">
        <v>909</v>
      </c>
      <c r="K4303">
        <v>26</v>
      </c>
      <c r="L4303">
        <v>43621600</v>
      </c>
    </row>
    <row r="4304" spans="6:14" x14ac:dyDescent="0.2">
      <c r="F4304" s="3">
        <v>68385</v>
      </c>
      <c r="G4304">
        <v>1</v>
      </c>
      <c r="H4304" t="str">
        <f t="shared" si="71"/>
        <v>683851</v>
      </c>
      <c r="I4304" t="s">
        <v>2710</v>
      </c>
      <c r="J4304" t="s">
        <v>909</v>
      </c>
      <c r="K4304">
        <v>114</v>
      </c>
      <c r="L4304">
        <v>21794260</v>
      </c>
    </row>
    <row r="4305" spans="6:14" x14ac:dyDescent="0.2">
      <c r="F4305" s="3">
        <v>68385</v>
      </c>
      <c r="G4305">
        <v>2</v>
      </c>
      <c r="H4305" t="str">
        <f t="shared" si="71"/>
        <v>683852</v>
      </c>
      <c r="I4305" t="s">
        <v>2710</v>
      </c>
      <c r="J4305" t="s">
        <v>909</v>
      </c>
      <c r="K4305">
        <v>65</v>
      </c>
      <c r="L4305">
        <v>28639090</v>
      </c>
    </row>
    <row r="4306" spans="6:14" x14ac:dyDescent="0.2">
      <c r="F4306" s="3">
        <v>68385</v>
      </c>
      <c r="G4306">
        <v>3</v>
      </c>
      <c r="H4306" t="str">
        <f t="shared" si="71"/>
        <v>683853</v>
      </c>
      <c r="I4306" t="s">
        <v>2710</v>
      </c>
      <c r="J4306" t="s">
        <v>909</v>
      </c>
      <c r="K4306">
        <v>106</v>
      </c>
      <c r="L4306">
        <v>42459200</v>
      </c>
    </row>
    <row r="4307" spans="6:14" x14ac:dyDescent="0.2">
      <c r="F4307" s="3">
        <v>68385</v>
      </c>
      <c r="G4307">
        <v>4</v>
      </c>
      <c r="H4307" t="str">
        <f t="shared" si="71"/>
        <v>683854</v>
      </c>
      <c r="I4307" t="s">
        <v>2710</v>
      </c>
      <c r="J4307" t="s">
        <v>909</v>
      </c>
      <c r="K4307">
        <v>164</v>
      </c>
      <c r="L4307">
        <v>79085420</v>
      </c>
    </row>
    <row r="4308" spans="6:14" x14ac:dyDescent="0.2">
      <c r="F4308" s="3">
        <v>68385</v>
      </c>
      <c r="G4308">
        <v>5</v>
      </c>
      <c r="H4308" t="str">
        <f t="shared" si="71"/>
        <v>683855</v>
      </c>
      <c r="I4308" t="s">
        <v>2710</v>
      </c>
      <c r="J4308" t="s">
        <v>909</v>
      </c>
      <c r="K4308">
        <v>220</v>
      </c>
      <c r="L4308">
        <v>164737070</v>
      </c>
      <c r="M4308">
        <v>4</v>
      </c>
      <c r="N4308">
        <v>30169850</v>
      </c>
    </row>
    <row r="4309" spans="6:14" x14ac:dyDescent="0.2">
      <c r="F4309" s="3">
        <v>68397</v>
      </c>
      <c r="G4309">
        <v>1</v>
      </c>
      <c r="H4309" t="str">
        <f t="shared" si="71"/>
        <v>683971</v>
      </c>
      <c r="I4309" t="s">
        <v>2710</v>
      </c>
      <c r="J4309" t="s">
        <v>910</v>
      </c>
      <c r="K4309">
        <v>15</v>
      </c>
      <c r="L4309">
        <v>8788810</v>
      </c>
    </row>
    <row r="4310" spans="6:14" x14ac:dyDescent="0.2">
      <c r="F4310" s="3">
        <v>68397</v>
      </c>
      <c r="G4310">
        <v>2</v>
      </c>
      <c r="H4310" t="str">
        <f t="shared" si="71"/>
        <v>683972</v>
      </c>
      <c r="I4310" t="s">
        <v>2710</v>
      </c>
      <c r="J4310" t="s">
        <v>910</v>
      </c>
      <c r="K4310">
        <v>32</v>
      </c>
      <c r="L4310">
        <v>18131410</v>
      </c>
      <c r="M4310">
        <v>1</v>
      </c>
      <c r="N4310">
        <v>174160</v>
      </c>
    </row>
    <row r="4311" spans="6:14" x14ac:dyDescent="0.2">
      <c r="F4311" s="3">
        <v>68397</v>
      </c>
      <c r="G4311">
        <v>3</v>
      </c>
      <c r="H4311" t="str">
        <f t="shared" si="71"/>
        <v>683973</v>
      </c>
      <c r="I4311" t="s">
        <v>2710</v>
      </c>
      <c r="J4311" t="s">
        <v>910</v>
      </c>
      <c r="K4311">
        <v>66</v>
      </c>
      <c r="L4311">
        <v>66339390</v>
      </c>
      <c r="M4311">
        <v>2</v>
      </c>
      <c r="N4311">
        <v>11974370</v>
      </c>
    </row>
    <row r="4312" spans="6:14" x14ac:dyDescent="0.2">
      <c r="F4312" s="3">
        <v>68397</v>
      </c>
      <c r="G4312">
        <v>4</v>
      </c>
      <c r="H4312" t="str">
        <f t="shared" si="71"/>
        <v>683974</v>
      </c>
      <c r="I4312" t="s">
        <v>2710</v>
      </c>
      <c r="J4312" t="s">
        <v>910</v>
      </c>
      <c r="K4312">
        <v>38</v>
      </c>
      <c r="L4312">
        <v>35858280</v>
      </c>
      <c r="M4312">
        <v>2</v>
      </c>
      <c r="N4312">
        <v>15359470</v>
      </c>
    </row>
    <row r="4313" spans="6:14" x14ac:dyDescent="0.2">
      <c r="F4313" s="3">
        <v>68397</v>
      </c>
      <c r="G4313">
        <v>5</v>
      </c>
      <c r="H4313" t="str">
        <f t="shared" si="71"/>
        <v>683975</v>
      </c>
      <c r="I4313" t="s">
        <v>2710</v>
      </c>
      <c r="J4313" t="s">
        <v>910</v>
      </c>
      <c r="K4313">
        <v>100</v>
      </c>
      <c r="L4313">
        <v>113435680</v>
      </c>
      <c r="M4313">
        <v>7</v>
      </c>
      <c r="N4313">
        <v>20879680</v>
      </c>
    </row>
    <row r="4314" spans="6:14" x14ac:dyDescent="0.2">
      <c r="F4314" s="3">
        <v>68406</v>
      </c>
      <c r="G4314">
        <v>1</v>
      </c>
      <c r="H4314" t="str">
        <f t="shared" si="71"/>
        <v>684061</v>
      </c>
      <c r="I4314" t="s">
        <v>2712</v>
      </c>
      <c r="J4314" t="s">
        <v>911</v>
      </c>
      <c r="K4314">
        <v>33</v>
      </c>
      <c r="L4314">
        <v>153220490</v>
      </c>
      <c r="M4314">
        <v>4</v>
      </c>
      <c r="N4314">
        <v>46436670</v>
      </c>
    </row>
    <row r="4315" spans="6:14" x14ac:dyDescent="0.2">
      <c r="F4315" s="3">
        <v>68406</v>
      </c>
      <c r="G4315">
        <v>2</v>
      </c>
      <c r="H4315" t="str">
        <f t="shared" si="71"/>
        <v>684062</v>
      </c>
      <c r="I4315" t="s">
        <v>2712</v>
      </c>
      <c r="J4315" t="s">
        <v>911</v>
      </c>
      <c r="K4315">
        <v>245</v>
      </c>
      <c r="L4315">
        <v>592649030</v>
      </c>
      <c r="M4315">
        <v>5</v>
      </c>
      <c r="N4315">
        <v>98070120</v>
      </c>
    </row>
    <row r="4316" spans="6:14" x14ac:dyDescent="0.2">
      <c r="F4316" s="3">
        <v>68406</v>
      </c>
      <c r="G4316">
        <v>3</v>
      </c>
      <c r="H4316" t="str">
        <f t="shared" si="71"/>
        <v>684063</v>
      </c>
      <c r="I4316" t="s">
        <v>2712</v>
      </c>
      <c r="J4316" t="s">
        <v>911</v>
      </c>
      <c r="K4316">
        <v>612</v>
      </c>
      <c r="L4316">
        <v>1051972110</v>
      </c>
      <c r="M4316">
        <v>15</v>
      </c>
      <c r="N4316">
        <v>229491810</v>
      </c>
    </row>
    <row r="4317" spans="6:14" x14ac:dyDescent="0.2">
      <c r="F4317" s="3">
        <v>68406</v>
      </c>
      <c r="G4317">
        <v>4</v>
      </c>
      <c r="H4317" t="str">
        <f t="shared" si="71"/>
        <v>684064</v>
      </c>
      <c r="I4317" t="s">
        <v>2712</v>
      </c>
      <c r="J4317" t="s">
        <v>911</v>
      </c>
      <c r="K4317">
        <v>950</v>
      </c>
      <c r="L4317">
        <v>1765345750</v>
      </c>
      <c r="M4317">
        <v>23</v>
      </c>
      <c r="N4317">
        <v>177709410</v>
      </c>
    </row>
    <row r="4318" spans="6:14" x14ac:dyDescent="0.2">
      <c r="F4318" s="3">
        <v>68406</v>
      </c>
      <c r="G4318">
        <v>5</v>
      </c>
      <c r="H4318" t="str">
        <f t="shared" si="71"/>
        <v>684065</v>
      </c>
      <c r="I4318" t="s">
        <v>2712</v>
      </c>
      <c r="J4318" t="s">
        <v>911</v>
      </c>
      <c r="K4318">
        <v>2395</v>
      </c>
      <c r="L4318">
        <v>4236332300</v>
      </c>
      <c r="M4318">
        <v>185</v>
      </c>
      <c r="N4318">
        <v>1614722400</v>
      </c>
    </row>
    <row r="4319" spans="6:14" x14ac:dyDescent="0.2">
      <c r="F4319" s="3">
        <v>68418</v>
      </c>
      <c r="G4319">
        <v>0</v>
      </c>
      <c r="H4319" t="str">
        <f t="shared" si="71"/>
        <v>684180</v>
      </c>
      <c r="I4319" t="s">
        <v>2715</v>
      </c>
      <c r="J4319" t="s">
        <v>912</v>
      </c>
      <c r="K4319">
        <v>1</v>
      </c>
      <c r="L4319">
        <v>4446657</v>
      </c>
    </row>
    <row r="4320" spans="6:14" x14ac:dyDescent="0.2">
      <c r="F4320" s="3">
        <v>68418</v>
      </c>
      <c r="G4320">
        <v>1</v>
      </c>
      <c r="H4320" t="str">
        <f t="shared" si="71"/>
        <v>684181</v>
      </c>
      <c r="I4320" t="s">
        <v>2715</v>
      </c>
      <c r="J4320" t="s">
        <v>912</v>
      </c>
      <c r="K4320">
        <v>1</v>
      </c>
      <c r="L4320">
        <v>326700</v>
      </c>
    </row>
    <row r="4321" spans="6:14" x14ac:dyDescent="0.2">
      <c r="F4321" s="3">
        <v>68418</v>
      </c>
      <c r="G4321">
        <v>2</v>
      </c>
      <c r="H4321" t="str">
        <f t="shared" si="71"/>
        <v>684182</v>
      </c>
      <c r="I4321" t="s">
        <v>2715</v>
      </c>
      <c r="J4321" t="s">
        <v>912</v>
      </c>
      <c r="K4321">
        <v>47</v>
      </c>
      <c r="L4321">
        <v>68038332</v>
      </c>
      <c r="M4321">
        <v>1</v>
      </c>
      <c r="N4321">
        <v>1107960</v>
      </c>
    </row>
    <row r="4322" spans="6:14" x14ac:dyDescent="0.2">
      <c r="F4322" s="3">
        <v>68418</v>
      </c>
      <c r="G4322">
        <v>3</v>
      </c>
      <c r="H4322" t="str">
        <f t="shared" si="71"/>
        <v>684183</v>
      </c>
      <c r="I4322" t="s">
        <v>2715</v>
      </c>
      <c r="J4322" t="s">
        <v>912</v>
      </c>
      <c r="K4322">
        <v>117</v>
      </c>
      <c r="L4322">
        <v>166458517</v>
      </c>
    </row>
    <row r="4323" spans="6:14" x14ac:dyDescent="0.2">
      <c r="F4323" s="3">
        <v>68418</v>
      </c>
      <c r="G4323">
        <v>4</v>
      </c>
      <c r="H4323" t="str">
        <f t="shared" si="71"/>
        <v>684184</v>
      </c>
      <c r="I4323" t="s">
        <v>2715</v>
      </c>
      <c r="J4323" t="s">
        <v>912</v>
      </c>
      <c r="K4323">
        <v>54</v>
      </c>
      <c r="L4323">
        <v>86110915</v>
      </c>
      <c r="M4323">
        <v>3</v>
      </c>
      <c r="N4323">
        <v>4401110</v>
      </c>
    </row>
    <row r="4324" spans="6:14" x14ac:dyDescent="0.2">
      <c r="F4324" s="3">
        <v>68418</v>
      </c>
      <c r="G4324">
        <v>5</v>
      </c>
      <c r="H4324" t="str">
        <f t="shared" si="71"/>
        <v>684185</v>
      </c>
      <c r="I4324" t="s">
        <v>2715</v>
      </c>
      <c r="J4324" t="s">
        <v>912</v>
      </c>
      <c r="K4324">
        <v>73</v>
      </c>
      <c r="L4324">
        <v>125754524</v>
      </c>
      <c r="M4324">
        <v>6</v>
      </c>
      <c r="N4324">
        <v>84943580</v>
      </c>
    </row>
    <row r="4325" spans="6:14" x14ac:dyDescent="0.2">
      <c r="F4325" s="3">
        <v>68425</v>
      </c>
      <c r="G4325">
        <v>0</v>
      </c>
      <c r="H4325" t="str">
        <f t="shared" si="71"/>
        <v>684250</v>
      </c>
      <c r="I4325" t="s">
        <v>2710</v>
      </c>
      <c r="J4325" t="s">
        <v>913</v>
      </c>
      <c r="K4325">
        <v>1</v>
      </c>
      <c r="L4325">
        <v>271320</v>
      </c>
    </row>
    <row r="4326" spans="6:14" x14ac:dyDescent="0.2">
      <c r="F4326" s="3">
        <v>68425</v>
      </c>
      <c r="G4326">
        <v>1</v>
      </c>
      <c r="H4326" t="str">
        <f t="shared" si="71"/>
        <v>684251</v>
      </c>
      <c r="I4326" t="s">
        <v>2710</v>
      </c>
      <c r="J4326" t="s">
        <v>913</v>
      </c>
      <c r="K4326">
        <v>20</v>
      </c>
      <c r="L4326">
        <v>5940210</v>
      </c>
    </row>
    <row r="4327" spans="6:14" x14ac:dyDescent="0.2">
      <c r="F4327" s="3">
        <v>68425</v>
      </c>
      <c r="G4327">
        <v>2</v>
      </c>
      <c r="H4327" t="str">
        <f t="shared" si="71"/>
        <v>684252</v>
      </c>
      <c r="I4327" t="s">
        <v>2710</v>
      </c>
      <c r="J4327" t="s">
        <v>913</v>
      </c>
      <c r="K4327">
        <v>4</v>
      </c>
      <c r="L4327">
        <v>3047000</v>
      </c>
    </row>
    <row r="4328" spans="6:14" x14ac:dyDescent="0.2">
      <c r="F4328" s="3">
        <v>68425</v>
      </c>
      <c r="G4328">
        <v>3</v>
      </c>
      <c r="H4328" t="str">
        <f t="shared" si="71"/>
        <v>684253</v>
      </c>
      <c r="I4328" t="s">
        <v>2710</v>
      </c>
      <c r="J4328" t="s">
        <v>913</v>
      </c>
      <c r="K4328">
        <v>6</v>
      </c>
      <c r="L4328">
        <v>1520720</v>
      </c>
    </row>
    <row r="4329" spans="6:14" x14ac:dyDescent="0.2">
      <c r="F4329" s="3">
        <v>68425</v>
      </c>
      <c r="G4329">
        <v>4</v>
      </c>
      <c r="H4329" t="str">
        <f t="shared" si="71"/>
        <v>684254</v>
      </c>
      <c r="I4329" t="s">
        <v>2710</v>
      </c>
      <c r="J4329" t="s">
        <v>913</v>
      </c>
      <c r="K4329">
        <v>14</v>
      </c>
      <c r="L4329">
        <v>6596650</v>
      </c>
    </row>
    <row r="4330" spans="6:14" x14ac:dyDescent="0.2">
      <c r="F4330" s="3">
        <v>68425</v>
      </c>
      <c r="G4330">
        <v>5</v>
      </c>
      <c r="H4330" t="str">
        <f t="shared" si="71"/>
        <v>684255</v>
      </c>
      <c r="I4330" t="s">
        <v>2710</v>
      </c>
      <c r="J4330" t="s">
        <v>913</v>
      </c>
      <c r="K4330">
        <v>39</v>
      </c>
      <c r="L4330">
        <v>11864470</v>
      </c>
    </row>
    <row r="4331" spans="6:14" x14ac:dyDescent="0.2">
      <c r="F4331" s="3">
        <v>68432</v>
      </c>
      <c r="G4331">
        <v>0</v>
      </c>
      <c r="H4331" t="str">
        <f t="shared" si="71"/>
        <v>684320</v>
      </c>
      <c r="I4331" t="s">
        <v>2719</v>
      </c>
      <c r="J4331" t="s">
        <v>914</v>
      </c>
      <c r="K4331">
        <v>65</v>
      </c>
      <c r="L4331">
        <v>110623640</v>
      </c>
    </row>
    <row r="4332" spans="6:14" x14ac:dyDescent="0.2">
      <c r="F4332" s="3">
        <v>68432</v>
      </c>
      <c r="G4332">
        <v>1</v>
      </c>
      <c r="H4332" t="str">
        <f t="shared" si="71"/>
        <v>684321</v>
      </c>
      <c r="I4332" t="s">
        <v>2719</v>
      </c>
      <c r="J4332" t="s">
        <v>914</v>
      </c>
      <c r="K4332">
        <v>374</v>
      </c>
      <c r="L4332">
        <v>300374695</v>
      </c>
      <c r="M4332">
        <v>3</v>
      </c>
      <c r="N4332">
        <v>152793920</v>
      </c>
    </row>
    <row r="4333" spans="6:14" x14ac:dyDescent="0.2">
      <c r="F4333" s="3">
        <v>68432</v>
      </c>
      <c r="G4333">
        <v>2</v>
      </c>
      <c r="H4333" t="str">
        <f t="shared" si="71"/>
        <v>684322</v>
      </c>
      <c r="I4333" t="s">
        <v>2719</v>
      </c>
      <c r="J4333" t="s">
        <v>914</v>
      </c>
      <c r="K4333">
        <v>449</v>
      </c>
      <c r="L4333">
        <v>933519470</v>
      </c>
      <c r="M4333">
        <v>1</v>
      </c>
      <c r="N4333">
        <v>1517760</v>
      </c>
    </row>
    <row r="4334" spans="6:14" x14ac:dyDescent="0.2">
      <c r="F4334" s="3">
        <v>68432</v>
      </c>
      <c r="G4334">
        <v>3</v>
      </c>
      <c r="H4334" t="str">
        <f t="shared" si="71"/>
        <v>684323</v>
      </c>
      <c r="I4334" t="s">
        <v>2719</v>
      </c>
      <c r="J4334" t="s">
        <v>914</v>
      </c>
      <c r="K4334">
        <v>867</v>
      </c>
      <c r="L4334">
        <v>1855186020</v>
      </c>
      <c r="M4334">
        <v>13</v>
      </c>
      <c r="N4334">
        <v>62535680</v>
      </c>
    </row>
    <row r="4335" spans="6:14" x14ac:dyDescent="0.2">
      <c r="F4335" s="3">
        <v>68432</v>
      </c>
      <c r="G4335">
        <v>4</v>
      </c>
      <c r="H4335" t="str">
        <f t="shared" si="71"/>
        <v>684324</v>
      </c>
      <c r="I4335" t="s">
        <v>2719</v>
      </c>
      <c r="J4335" t="s">
        <v>914</v>
      </c>
      <c r="K4335">
        <v>1454</v>
      </c>
      <c r="L4335">
        <v>4138544145</v>
      </c>
      <c r="M4335">
        <v>46</v>
      </c>
      <c r="N4335">
        <v>346911520</v>
      </c>
    </row>
    <row r="4336" spans="6:14" x14ac:dyDescent="0.2">
      <c r="F4336" s="3">
        <v>68432</v>
      </c>
      <c r="G4336">
        <v>5</v>
      </c>
      <c r="H4336" t="str">
        <f t="shared" si="71"/>
        <v>684325</v>
      </c>
      <c r="I4336" t="s">
        <v>2719</v>
      </c>
      <c r="J4336" t="s">
        <v>914</v>
      </c>
      <c r="K4336">
        <v>1386</v>
      </c>
      <c r="L4336">
        <v>5926683600</v>
      </c>
      <c r="M4336">
        <v>387</v>
      </c>
      <c r="N4336">
        <v>2217487200</v>
      </c>
    </row>
    <row r="4337" spans="6:14" x14ac:dyDescent="0.2">
      <c r="F4337" s="3">
        <v>68444</v>
      </c>
      <c r="G4337">
        <v>0</v>
      </c>
      <c r="H4337" t="str">
        <f t="shared" si="71"/>
        <v>684440</v>
      </c>
      <c r="I4337" t="s">
        <v>2710</v>
      </c>
      <c r="J4337" t="s">
        <v>915</v>
      </c>
      <c r="K4337">
        <v>31</v>
      </c>
      <c r="L4337">
        <v>15525030</v>
      </c>
    </row>
    <row r="4338" spans="6:14" x14ac:dyDescent="0.2">
      <c r="F4338" s="3">
        <v>68444</v>
      </c>
      <c r="G4338">
        <v>1</v>
      </c>
      <c r="H4338" t="str">
        <f t="shared" si="71"/>
        <v>684441</v>
      </c>
      <c r="I4338" t="s">
        <v>2710</v>
      </c>
      <c r="J4338" t="s">
        <v>915</v>
      </c>
      <c r="K4338">
        <v>45</v>
      </c>
      <c r="L4338">
        <v>34461240</v>
      </c>
    </row>
    <row r="4339" spans="6:14" x14ac:dyDescent="0.2">
      <c r="F4339" s="3">
        <v>68444</v>
      </c>
      <c r="G4339">
        <v>2</v>
      </c>
      <c r="H4339" t="str">
        <f t="shared" si="71"/>
        <v>684442</v>
      </c>
      <c r="I4339" t="s">
        <v>2710</v>
      </c>
      <c r="J4339" t="s">
        <v>915</v>
      </c>
      <c r="K4339">
        <v>136</v>
      </c>
      <c r="L4339">
        <v>82318900</v>
      </c>
      <c r="M4339">
        <v>3</v>
      </c>
      <c r="N4339">
        <v>1435680</v>
      </c>
    </row>
    <row r="4340" spans="6:14" x14ac:dyDescent="0.2">
      <c r="F4340" s="3">
        <v>68444</v>
      </c>
      <c r="G4340">
        <v>3</v>
      </c>
      <c r="H4340" t="str">
        <f t="shared" si="71"/>
        <v>684443</v>
      </c>
      <c r="I4340" t="s">
        <v>2710</v>
      </c>
      <c r="J4340" t="s">
        <v>915</v>
      </c>
      <c r="K4340">
        <v>60</v>
      </c>
      <c r="L4340">
        <v>70219750</v>
      </c>
      <c r="M4340">
        <v>6</v>
      </c>
      <c r="N4340">
        <v>6797440</v>
      </c>
    </row>
    <row r="4341" spans="6:14" x14ac:dyDescent="0.2">
      <c r="F4341" s="3">
        <v>68444</v>
      </c>
      <c r="G4341">
        <v>4</v>
      </c>
      <c r="H4341" t="str">
        <f t="shared" si="71"/>
        <v>684444</v>
      </c>
      <c r="I4341" t="s">
        <v>2710</v>
      </c>
      <c r="J4341" t="s">
        <v>915</v>
      </c>
      <c r="K4341">
        <v>72</v>
      </c>
      <c r="L4341">
        <v>89084120</v>
      </c>
    </row>
    <row r="4342" spans="6:14" x14ac:dyDescent="0.2">
      <c r="F4342" s="3">
        <v>68444</v>
      </c>
      <c r="G4342">
        <v>5</v>
      </c>
      <c r="H4342" t="str">
        <f t="shared" si="71"/>
        <v>684445</v>
      </c>
      <c r="I4342" t="s">
        <v>2710</v>
      </c>
      <c r="J4342" t="s">
        <v>915</v>
      </c>
      <c r="K4342">
        <v>9</v>
      </c>
      <c r="L4342">
        <v>10693530</v>
      </c>
    </row>
    <row r="4343" spans="6:14" x14ac:dyDescent="0.2">
      <c r="F4343" s="3">
        <v>68464</v>
      </c>
      <c r="G4343">
        <v>0</v>
      </c>
      <c r="H4343" t="str">
        <f t="shared" si="71"/>
        <v>684640</v>
      </c>
      <c r="I4343" t="s">
        <v>2714</v>
      </c>
      <c r="J4343" t="s">
        <v>916</v>
      </c>
      <c r="K4343">
        <v>58</v>
      </c>
      <c r="L4343">
        <v>209680765</v>
      </c>
    </row>
    <row r="4344" spans="6:14" x14ac:dyDescent="0.2">
      <c r="F4344" s="3">
        <v>68464</v>
      </c>
      <c r="G4344">
        <v>1</v>
      </c>
      <c r="H4344" t="str">
        <f t="shared" si="71"/>
        <v>684641</v>
      </c>
      <c r="I4344" t="s">
        <v>2714</v>
      </c>
      <c r="J4344" t="s">
        <v>916</v>
      </c>
      <c r="K4344">
        <v>81</v>
      </c>
      <c r="L4344">
        <v>167346477</v>
      </c>
    </row>
    <row r="4345" spans="6:14" x14ac:dyDescent="0.2">
      <c r="F4345" s="3">
        <v>68464</v>
      </c>
      <c r="G4345">
        <v>2</v>
      </c>
      <c r="H4345" t="str">
        <f t="shared" si="71"/>
        <v>684642</v>
      </c>
      <c r="I4345" t="s">
        <v>2714</v>
      </c>
      <c r="J4345" t="s">
        <v>916</v>
      </c>
      <c r="K4345">
        <v>205</v>
      </c>
      <c r="L4345">
        <v>465576739</v>
      </c>
    </row>
    <row r="4346" spans="6:14" x14ac:dyDescent="0.2">
      <c r="F4346" s="3">
        <v>68464</v>
      </c>
      <c r="G4346">
        <v>3</v>
      </c>
      <c r="H4346" t="str">
        <f t="shared" si="71"/>
        <v>684643</v>
      </c>
      <c r="I4346" t="s">
        <v>2714</v>
      </c>
      <c r="J4346" t="s">
        <v>916</v>
      </c>
      <c r="K4346">
        <v>268</v>
      </c>
      <c r="L4346">
        <v>542203412</v>
      </c>
    </row>
    <row r="4347" spans="6:14" x14ac:dyDescent="0.2">
      <c r="F4347" s="3">
        <v>68464</v>
      </c>
      <c r="G4347">
        <v>4</v>
      </c>
      <c r="H4347" t="str">
        <f t="shared" si="71"/>
        <v>684644</v>
      </c>
      <c r="I4347" t="s">
        <v>2714</v>
      </c>
      <c r="J4347" t="s">
        <v>916</v>
      </c>
      <c r="K4347">
        <v>315</v>
      </c>
      <c r="L4347">
        <v>716952478</v>
      </c>
      <c r="M4347">
        <v>1</v>
      </c>
      <c r="N4347">
        <v>14226615</v>
      </c>
    </row>
    <row r="4348" spans="6:14" x14ac:dyDescent="0.2">
      <c r="F4348" s="3">
        <v>68464</v>
      </c>
      <c r="G4348">
        <v>5</v>
      </c>
      <c r="H4348" t="str">
        <f t="shared" si="71"/>
        <v>684645</v>
      </c>
      <c r="I4348" t="s">
        <v>2714</v>
      </c>
      <c r="J4348" t="s">
        <v>916</v>
      </c>
      <c r="K4348">
        <v>282</v>
      </c>
      <c r="L4348">
        <v>820951354</v>
      </c>
      <c r="M4348">
        <v>13</v>
      </c>
      <c r="N4348">
        <v>170007883</v>
      </c>
    </row>
    <row r="4349" spans="6:14" x14ac:dyDescent="0.2">
      <c r="F4349" s="3">
        <v>68468</v>
      </c>
      <c r="G4349">
        <v>0</v>
      </c>
      <c r="H4349" t="str">
        <f t="shared" si="71"/>
        <v>684680</v>
      </c>
      <c r="I4349" t="s">
        <v>2710</v>
      </c>
      <c r="J4349" t="s">
        <v>917</v>
      </c>
      <c r="K4349">
        <v>5</v>
      </c>
      <c r="L4349">
        <v>3908000</v>
      </c>
    </row>
    <row r="4350" spans="6:14" x14ac:dyDescent="0.2">
      <c r="F4350" s="3">
        <v>68468</v>
      </c>
      <c r="G4350">
        <v>1</v>
      </c>
      <c r="H4350" t="str">
        <f t="shared" si="71"/>
        <v>684681</v>
      </c>
      <c r="I4350" t="s">
        <v>2710</v>
      </c>
      <c r="J4350" t="s">
        <v>917</v>
      </c>
      <c r="K4350">
        <v>5</v>
      </c>
      <c r="L4350">
        <v>1552640</v>
      </c>
    </row>
    <row r="4351" spans="6:14" x14ac:dyDescent="0.2">
      <c r="F4351" s="3">
        <v>68468</v>
      </c>
      <c r="G4351">
        <v>2</v>
      </c>
      <c r="H4351" t="str">
        <f t="shared" si="71"/>
        <v>684682</v>
      </c>
      <c r="I4351" t="s">
        <v>2710</v>
      </c>
      <c r="J4351" t="s">
        <v>917</v>
      </c>
      <c r="K4351">
        <v>7</v>
      </c>
      <c r="L4351">
        <v>3402840</v>
      </c>
    </row>
    <row r="4352" spans="6:14" x14ac:dyDescent="0.2">
      <c r="F4352" s="3">
        <v>68468</v>
      </c>
      <c r="G4352">
        <v>3</v>
      </c>
      <c r="H4352" t="str">
        <f t="shared" si="71"/>
        <v>684683</v>
      </c>
      <c r="I4352" t="s">
        <v>2710</v>
      </c>
      <c r="J4352" t="s">
        <v>917</v>
      </c>
      <c r="K4352">
        <v>54</v>
      </c>
      <c r="L4352">
        <v>34344400</v>
      </c>
    </row>
    <row r="4353" spans="6:14" x14ac:dyDescent="0.2">
      <c r="F4353" s="3">
        <v>68468</v>
      </c>
      <c r="G4353">
        <v>4</v>
      </c>
      <c r="H4353" t="str">
        <f t="shared" si="71"/>
        <v>684684</v>
      </c>
      <c r="I4353" t="s">
        <v>2710</v>
      </c>
      <c r="J4353" t="s">
        <v>917</v>
      </c>
      <c r="K4353">
        <v>27</v>
      </c>
      <c r="L4353">
        <v>25107880</v>
      </c>
    </row>
    <row r="4354" spans="6:14" x14ac:dyDescent="0.2">
      <c r="F4354" s="3">
        <v>68468</v>
      </c>
      <c r="G4354">
        <v>5</v>
      </c>
      <c r="H4354" t="str">
        <f t="shared" si="71"/>
        <v>684685</v>
      </c>
      <c r="I4354" t="s">
        <v>2710</v>
      </c>
      <c r="J4354" t="s">
        <v>917</v>
      </c>
      <c r="K4354">
        <v>116</v>
      </c>
      <c r="L4354">
        <v>140971660</v>
      </c>
      <c r="M4354">
        <v>2</v>
      </c>
      <c r="N4354">
        <v>2114000</v>
      </c>
    </row>
    <row r="4355" spans="6:14" x14ac:dyDescent="0.2">
      <c r="F4355" s="3">
        <v>68498</v>
      </c>
      <c r="G4355">
        <v>0</v>
      </c>
      <c r="H4355" t="str">
        <f t="shared" ref="H4355:H4418" si="72">F4355&amp;G4355</f>
        <v>684980</v>
      </c>
      <c r="I4355" t="s">
        <v>2710</v>
      </c>
      <c r="J4355" t="s">
        <v>918</v>
      </c>
      <c r="K4355">
        <v>23</v>
      </c>
      <c r="L4355">
        <v>11700880</v>
      </c>
    </row>
    <row r="4356" spans="6:14" x14ac:dyDescent="0.2">
      <c r="F4356" s="3">
        <v>68498</v>
      </c>
      <c r="G4356">
        <v>1</v>
      </c>
      <c r="H4356" t="str">
        <f t="shared" si="72"/>
        <v>684981</v>
      </c>
      <c r="I4356" t="s">
        <v>2710</v>
      </c>
      <c r="J4356" t="s">
        <v>918</v>
      </c>
      <c r="K4356">
        <v>2</v>
      </c>
      <c r="L4356">
        <v>263400</v>
      </c>
    </row>
    <row r="4357" spans="6:14" x14ac:dyDescent="0.2">
      <c r="F4357" s="3">
        <v>68498</v>
      </c>
      <c r="G4357">
        <v>2</v>
      </c>
      <c r="H4357" t="str">
        <f t="shared" si="72"/>
        <v>684982</v>
      </c>
      <c r="I4357" t="s">
        <v>2710</v>
      </c>
      <c r="J4357" t="s">
        <v>918</v>
      </c>
      <c r="K4357">
        <v>20</v>
      </c>
      <c r="L4357">
        <v>7214280</v>
      </c>
    </row>
    <row r="4358" spans="6:14" x14ac:dyDescent="0.2">
      <c r="F4358" s="3">
        <v>68498</v>
      </c>
      <c r="G4358">
        <v>3</v>
      </c>
      <c r="H4358" t="str">
        <f t="shared" si="72"/>
        <v>684983</v>
      </c>
      <c r="I4358" t="s">
        <v>2710</v>
      </c>
      <c r="J4358" t="s">
        <v>918</v>
      </c>
      <c r="K4358">
        <v>19</v>
      </c>
      <c r="L4358">
        <v>20322290</v>
      </c>
    </row>
    <row r="4359" spans="6:14" x14ac:dyDescent="0.2">
      <c r="F4359" s="3">
        <v>68498</v>
      </c>
      <c r="G4359">
        <v>4</v>
      </c>
      <c r="H4359" t="str">
        <f t="shared" si="72"/>
        <v>684984</v>
      </c>
      <c r="I4359" t="s">
        <v>2710</v>
      </c>
      <c r="J4359" t="s">
        <v>918</v>
      </c>
      <c r="K4359">
        <v>97</v>
      </c>
      <c r="L4359">
        <v>91256840</v>
      </c>
      <c r="M4359">
        <v>5</v>
      </c>
      <c r="N4359">
        <v>8832400</v>
      </c>
    </row>
    <row r="4360" spans="6:14" x14ac:dyDescent="0.2">
      <c r="F4360" s="3">
        <v>68498</v>
      </c>
      <c r="G4360">
        <v>5</v>
      </c>
      <c r="H4360" t="str">
        <f t="shared" si="72"/>
        <v>684985</v>
      </c>
      <c r="I4360" t="s">
        <v>2710</v>
      </c>
      <c r="J4360" t="s">
        <v>918</v>
      </c>
      <c r="K4360">
        <v>82</v>
      </c>
      <c r="L4360">
        <v>85478350</v>
      </c>
      <c r="M4360">
        <v>2</v>
      </c>
      <c r="N4360">
        <v>4174640</v>
      </c>
    </row>
    <row r="4361" spans="6:14" x14ac:dyDescent="0.2">
      <c r="F4361" s="3">
        <v>68500</v>
      </c>
      <c r="G4361">
        <v>1</v>
      </c>
      <c r="H4361" t="str">
        <f t="shared" si="72"/>
        <v>685001</v>
      </c>
      <c r="I4361" t="s">
        <v>2710</v>
      </c>
      <c r="J4361" t="s">
        <v>919</v>
      </c>
      <c r="K4361">
        <v>162</v>
      </c>
      <c r="L4361">
        <v>115904380</v>
      </c>
      <c r="M4361">
        <v>4</v>
      </c>
      <c r="N4361">
        <v>39568690</v>
      </c>
    </row>
    <row r="4362" spans="6:14" x14ac:dyDescent="0.2">
      <c r="F4362" s="3">
        <v>68500</v>
      </c>
      <c r="G4362">
        <v>2</v>
      </c>
      <c r="H4362" t="str">
        <f t="shared" si="72"/>
        <v>685002</v>
      </c>
      <c r="I4362" t="s">
        <v>2710</v>
      </c>
      <c r="J4362" t="s">
        <v>919</v>
      </c>
      <c r="K4362">
        <v>214</v>
      </c>
      <c r="L4362">
        <v>251819820</v>
      </c>
      <c r="M4362">
        <v>7</v>
      </c>
      <c r="N4362">
        <v>39569070</v>
      </c>
    </row>
    <row r="4363" spans="6:14" x14ac:dyDescent="0.2">
      <c r="F4363" s="3">
        <v>68500</v>
      </c>
      <c r="G4363">
        <v>3</v>
      </c>
      <c r="H4363" t="str">
        <f t="shared" si="72"/>
        <v>685003</v>
      </c>
      <c r="I4363" t="s">
        <v>2710</v>
      </c>
      <c r="J4363" t="s">
        <v>919</v>
      </c>
      <c r="K4363">
        <v>156</v>
      </c>
      <c r="L4363">
        <v>184851530</v>
      </c>
      <c r="M4363">
        <v>9</v>
      </c>
      <c r="N4363">
        <v>60130390</v>
      </c>
    </row>
    <row r="4364" spans="6:14" x14ac:dyDescent="0.2">
      <c r="F4364" s="3">
        <v>68500</v>
      </c>
      <c r="G4364">
        <v>4</v>
      </c>
      <c r="H4364" t="str">
        <f t="shared" si="72"/>
        <v>685004</v>
      </c>
      <c r="I4364" t="s">
        <v>2710</v>
      </c>
      <c r="J4364" t="s">
        <v>919</v>
      </c>
      <c r="K4364">
        <v>255</v>
      </c>
      <c r="L4364">
        <v>364974800</v>
      </c>
      <c r="M4364">
        <v>26</v>
      </c>
      <c r="N4364">
        <v>134332440</v>
      </c>
    </row>
    <row r="4365" spans="6:14" x14ac:dyDescent="0.2">
      <c r="F4365" s="3">
        <v>68500</v>
      </c>
      <c r="G4365">
        <v>5</v>
      </c>
      <c r="H4365" t="str">
        <f t="shared" si="72"/>
        <v>685005</v>
      </c>
      <c r="I4365" t="s">
        <v>2710</v>
      </c>
      <c r="J4365" t="s">
        <v>919</v>
      </c>
      <c r="K4365">
        <v>203</v>
      </c>
      <c r="L4365">
        <v>335166020</v>
      </c>
      <c r="M4365">
        <v>15</v>
      </c>
      <c r="N4365">
        <v>137186750</v>
      </c>
    </row>
    <row r="4366" spans="6:14" x14ac:dyDescent="0.2">
      <c r="F4366" s="3">
        <v>68502</v>
      </c>
      <c r="G4366">
        <v>0</v>
      </c>
      <c r="H4366" t="str">
        <f t="shared" si="72"/>
        <v>685020</v>
      </c>
      <c r="I4366" t="s">
        <v>2714</v>
      </c>
      <c r="J4366" t="s">
        <v>920</v>
      </c>
      <c r="K4366">
        <v>2</v>
      </c>
      <c r="L4366">
        <v>2281353</v>
      </c>
    </row>
    <row r="4367" spans="6:14" x14ac:dyDescent="0.2">
      <c r="F4367" s="3">
        <v>68502</v>
      </c>
      <c r="G4367">
        <v>1</v>
      </c>
      <c r="H4367" t="str">
        <f t="shared" si="72"/>
        <v>685021</v>
      </c>
      <c r="I4367" t="s">
        <v>2714</v>
      </c>
      <c r="J4367" t="s">
        <v>920</v>
      </c>
      <c r="K4367">
        <v>30</v>
      </c>
      <c r="L4367">
        <v>26083443</v>
      </c>
    </row>
    <row r="4368" spans="6:14" x14ac:dyDescent="0.2">
      <c r="F4368" s="3">
        <v>68502</v>
      </c>
      <c r="G4368">
        <v>2</v>
      </c>
      <c r="H4368" t="str">
        <f t="shared" si="72"/>
        <v>685022</v>
      </c>
      <c r="I4368" t="s">
        <v>2714</v>
      </c>
      <c r="J4368" t="s">
        <v>920</v>
      </c>
      <c r="K4368">
        <v>78</v>
      </c>
      <c r="L4368">
        <v>91177821</v>
      </c>
      <c r="M4368">
        <v>1</v>
      </c>
      <c r="N4368">
        <v>13178657</v>
      </c>
    </row>
    <row r="4369" spans="6:14" x14ac:dyDescent="0.2">
      <c r="F4369" s="3">
        <v>68502</v>
      </c>
      <c r="G4369">
        <v>3</v>
      </c>
      <c r="H4369" t="str">
        <f t="shared" si="72"/>
        <v>685023</v>
      </c>
      <c r="I4369" t="s">
        <v>2714</v>
      </c>
      <c r="J4369" t="s">
        <v>920</v>
      </c>
      <c r="K4369">
        <v>94</v>
      </c>
      <c r="L4369">
        <v>111169884</v>
      </c>
      <c r="M4369">
        <v>2</v>
      </c>
      <c r="N4369">
        <v>11544770</v>
      </c>
    </row>
    <row r="4370" spans="6:14" x14ac:dyDescent="0.2">
      <c r="F4370" s="3">
        <v>68502</v>
      </c>
      <c r="G4370">
        <v>4</v>
      </c>
      <c r="H4370" t="str">
        <f t="shared" si="72"/>
        <v>685024</v>
      </c>
      <c r="I4370" t="s">
        <v>2714</v>
      </c>
      <c r="J4370" t="s">
        <v>920</v>
      </c>
      <c r="K4370">
        <v>172</v>
      </c>
      <c r="L4370">
        <v>210575420</v>
      </c>
      <c r="M4370">
        <v>4</v>
      </c>
      <c r="N4370">
        <v>27538898</v>
      </c>
    </row>
    <row r="4371" spans="6:14" x14ac:dyDescent="0.2">
      <c r="F4371" s="3">
        <v>68502</v>
      </c>
      <c r="G4371">
        <v>5</v>
      </c>
      <c r="H4371" t="str">
        <f t="shared" si="72"/>
        <v>685025</v>
      </c>
      <c r="I4371" t="s">
        <v>2714</v>
      </c>
      <c r="J4371" t="s">
        <v>920</v>
      </c>
      <c r="K4371">
        <v>171</v>
      </c>
      <c r="L4371">
        <v>186530964</v>
      </c>
      <c r="M4371">
        <v>15</v>
      </c>
      <c r="N4371">
        <v>33465682</v>
      </c>
    </row>
    <row r="4372" spans="6:14" x14ac:dyDescent="0.2">
      <c r="F4372" s="3">
        <v>68522</v>
      </c>
      <c r="G4372">
        <v>1</v>
      </c>
      <c r="H4372" t="str">
        <f t="shared" si="72"/>
        <v>685221</v>
      </c>
      <c r="I4372" t="s">
        <v>2708</v>
      </c>
      <c r="J4372" t="s">
        <v>921</v>
      </c>
      <c r="K4372">
        <v>22</v>
      </c>
      <c r="L4372">
        <v>16374760</v>
      </c>
    </row>
    <row r="4373" spans="6:14" x14ac:dyDescent="0.2">
      <c r="F4373" s="3">
        <v>68522</v>
      </c>
      <c r="G4373">
        <v>2</v>
      </c>
      <c r="H4373" t="str">
        <f t="shared" si="72"/>
        <v>685222</v>
      </c>
      <c r="I4373" t="s">
        <v>2708</v>
      </c>
      <c r="J4373" t="s">
        <v>921</v>
      </c>
      <c r="K4373">
        <v>10</v>
      </c>
      <c r="L4373">
        <v>6401240</v>
      </c>
    </row>
    <row r="4374" spans="6:14" x14ac:dyDescent="0.2">
      <c r="F4374" s="3">
        <v>68522</v>
      </c>
      <c r="G4374">
        <v>3</v>
      </c>
      <c r="H4374" t="str">
        <f t="shared" si="72"/>
        <v>685223</v>
      </c>
      <c r="I4374" t="s">
        <v>2708</v>
      </c>
      <c r="J4374" t="s">
        <v>921</v>
      </c>
      <c r="K4374">
        <v>23</v>
      </c>
      <c r="L4374">
        <v>13747900</v>
      </c>
      <c r="M4374">
        <v>1</v>
      </c>
      <c r="N4374">
        <v>1414640</v>
      </c>
    </row>
    <row r="4375" spans="6:14" x14ac:dyDescent="0.2">
      <c r="F4375" s="3">
        <v>68522</v>
      </c>
      <c r="G4375">
        <v>4</v>
      </c>
      <c r="H4375" t="str">
        <f t="shared" si="72"/>
        <v>685224</v>
      </c>
      <c r="I4375" t="s">
        <v>2708</v>
      </c>
      <c r="J4375" t="s">
        <v>921</v>
      </c>
      <c r="K4375">
        <v>25</v>
      </c>
      <c r="L4375">
        <v>18198920</v>
      </c>
    </row>
    <row r="4376" spans="6:14" x14ac:dyDescent="0.2">
      <c r="F4376" s="3">
        <v>68522</v>
      </c>
      <c r="G4376">
        <v>5</v>
      </c>
      <c r="H4376" t="str">
        <f t="shared" si="72"/>
        <v>685225</v>
      </c>
      <c r="I4376" t="s">
        <v>2708</v>
      </c>
      <c r="J4376" t="s">
        <v>921</v>
      </c>
      <c r="K4376">
        <v>41</v>
      </c>
      <c r="L4376">
        <v>40190020</v>
      </c>
    </row>
    <row r="4377" spans="6:14" x14ac:dyDescent="0.2">
      <c r="F4377" s="3">
        <v>68524</v>
      </c>
      <c r="G4377">
        <v>1</v>
      </c>
      <c r="H4377" t="str">
        <f t="shared" si="72"/>
        <v>685241</v>
      </c>
      <c r="I4377" t="s">
        <v>2715</v>
      </c>
      <c r="J4377" t="s">
        <v>922</v>
      </c>
      <c r="K4377">
        <v>46</v>
      </c>
      <c r="L4377">
        <v>62707229</v>
      </c>
    </row>
    <row r="4378" spans="6:14" x14ac:dyDescent="0.2">
      <c r="F4378" s="3">
        <v>68524</v>
      </c>
      <c r="G4378">
        <v>2</v>
      </c>
      <c r="H4378" t="str">
        <f t="shared" si="72"/>
        <v>685242</v>
      </c>
      <c r="I4378" t="s">
        <v>2715</v>
      </c>
      <c r="J4378" t="s">
        <v>922</v>
      </c>
      <c r="K4378">
        <v>32</v>
      </c>
      <c r="L4378">
        <v>50041398</v>
      </c>
    </row>
    <row r="4379" spans="6:14" x14ac:dyDescent="0.2">
      <c r="F4379" s="3">
        <v>68524</v>
      </c>
      <c r="G4379">
        <v>3</v>
      </c>
      <c r="H4379" t="str">
        <f t="shared" si="72"/>
        <v>685243</v>
      </c>
      <c r="I4379" t="s">
        <v>2715</v>
      </c>
      <c r="J4379" t="s">
        <v>922</v>
      </c>
      <c r="K4379">
        <v>11</v>
      </c>
      <c r="L4379">
        <v>27085045</v>
      </c>
    </row>
    <row r="4380" spans="6:14" x14ac:dyDescent="0.2">
      <c r="F4380" s="3">
        <v>68524</v>
      </c>
      <c r="G4380">
        <v>4</v>
      </c>
      <c r="H4380" t="str">
        <f t="shared" si="72"/>
        <v>685244</v>
      </c>
      <c r="I4380" t="s">
        <v>2715</v>
      </c>
      <c r="J4380" t="s">
        <v>922</v>
      </c>
      <c r="K4380">
        <v>61</v>
      </c>
      <c r="L4380">
        <v>116411412</v>
      </c>
    </row>
    <row r="4381" spans="6:14" x14ac:dyDescent="0.2">
      <c r="F4381" s="3">
        <v>68524</v>
      </c>
      <c r="G4381">
        <v>5</v>
      </c>
      <c r="H4381" t="str">
        <f t="shared" si="72"/>
        <v>685245</v>
      </c>
      <c r="I4381" t="s">
        <v>2715</v>
      </c>
      <c r="J4381" t="s">
        <v>922</v>
      </c>
      <c r="K4381">
        <v>96</v>
      </c>
      <c r="L4381">
        <v>172737832</v>
      </c>
    </row>
    <row r="4382" spans="6:14" x14ac:dyDescent="0.2">
      <c r="F4382" s="3">
        <v>68533</v>
      </c>
      <c r="G4382">
        <v>0</v>
      </c>
      <c r="H4382" t="str">
        <f t="shared" si="72"/>
        <v>685330</v>
      </c>
      <c r="I4382" t="s">
        <v>2708</v>
      </c>
      <c r="J4382" t="s">
        <v>923</v>
      </c>
      <c r="K4382">
        <v>19</v>
      </c>
      <c r="L4382">
        <v>9505960</v>
      </c>
    </row>
    <row r="4383" spans="6:14" x14ac:dyDescent="0.2">
      <c r="F4383" s="3">
        <v>68533</v>
      </c>
      <c r="G4383">
        <v>1</v>
      </c>
      <c r="H4383" t="str">
        <f t="shared" si="72"/>
        <v>685331</v>
      </c>
      <c r="I4383" t="s">
        <v>2708</v>
      </c>
      <c r="J4383" t="s">
        <v>923</v>
      </c>
      <c r="K4383">
        <v>44</v>
      </c>
      <c r="L4383">
        <v>62957000</v>
      </c>
    </row>
    <row r="4384" spans="6:14" x14ac:dyDescent="0.2">
      <c r="F4384" s="3">
        <v>68533</v>
      </c>
      <c r="G4384">
        <v>2</v>
      </c>
      <c r="H4384" t="str">
        <f t="shared" si="72"/>
        <v>685332</v>
      </c>
      <c r="I4384" t="s">
        <v>2708</v>
      </c>
      <c r="J4384" t="s">
        <v>923</v>
      </c>
      <c r="K4384">
        <v>49</v>
      </c>
      <c r="L4384">
        <v>137746740</v>
      </c>
    </row>
    <row r="4385" spans="6:14" x14ac:dyDescent="0.2">
      <c r="F4385" s="3">
        <v>68533</v>
      </c>
      <c r="G4385">
        <v>3</v>
      </c>
      <c r="H4385" t="str">
        <f t="shared" si="72"/>
        <v>685333</v>
      </c>
      <c r="I4385" t="s">
        <v>2708</v>
      </c>
      <c r="J4385" t="s">
        <v>923</v>
      </c>
      <c r="K4385">
        <v>50</v>
      </c>
      <c r="L4385">
        <v>32175570</v>
      </c>
    </row>
    <row r="4386" spans="6:14" x14ac:dyDescent="0.2">
      <c r="F4386" s="3">
        <v>68533</v>
      </c>
      <c r="G4386">
        <v>4</v>
      </c>
      <c r="H4386" t="str">
        <f t="shared" si="72"/>
        <v>685334</v>
      </c>
      <c r="I4386" t="s">
        <v>2708</v>
      </c>
      <c r="J4386" t="s">
        <v>923</v>
      </c>
      <c r="K4386">
        <v>53</v>
      </c>
      <c r="L4386">
        <v>48503580</v>
      </c>
    </row>
    <row r="4387" spans="6:14" x14ac:dyDescent="0.2">
      <c r="F4387" s="3">
        <v>68533</v>
      </c>
      <c r="G4387">
        <v>5</v>
      </c>
      <c r="H4387" t="str">
        <f t="shared" si="72"/>
        <v>685335</v>
      </c>
      <c r="I4387" t="s">
        <v>2708</v>
      </c>
      <c r="J4387" t="s">
        <v>923</v>
      </c>
      <c r="K4387">
        <v>81</v>
      </c>
      <c r="L4387">
        <v>141538270</v>
      </c>
      <c r="M4387">
        <v>5</v>
      </c>
      <c r="N4387">
        <v>36217760</v>
      </c>
    </row>
    <row r="4388" spans="6:14" x14ac:dyDescent="0.2">
      <c r="F4388" s="3">
        <v>68547</v>
      </c>
      <c r="G4388">
        <v>0</v>
      </c>
      <c r="H4388" t="str">
        <f t="shared" si="72"/>
        <v>685470</v>
      </c>
      <c r="I4388" t="s">
        <v>2711</v>
      </c>
      <c r="J4388" t="s">
        <v>924</v>
      </c>
      <c r="K4388">
        <v>84</v>
      </c>
      <c r="L4388">
        <v>132775740</v>
      </c>
    </row>
    <row r="4389" spans="6:14" x14ac:dyDescent="0.2">
      <c r="F4389" s="3">
        <v>68547</v>
      </c>
      <c r="G4389">
        <v>1</v>
      </c>
      <c r="H4389" t="str">
        <f t="shared" si="72"/>
        <v>685471</v>
      </c>
      <c r="I4389" t="s">
        <v>2711</v>
      </c>
      <c r="J4389" t="s">
        <v>924</v>
      </c>
      <c r="K4389">
        <v>5171</v>
      </c>
      <c r="L4389">
        <v>16842092670</v>
      </c>
      <c r="M4389">
        <v>107</v>
      </c>
      <c r="N4389">
        <v>1610454320</v>
      </c>
    </row>
    <row r="4390" spans="6:14" x14ac:dyDescent="0.2">
      <c r="F4390" s="3">
        <v>68547</v>
      </c>
      <c r="G4390">
        <v>2</v>
      </c>
      <c r="H4390" t="str">
        <f t="shared" si="72"/>
        <v>685472</v>
      </c>
      <c r="I4390" t="s">
        <v>2711</v>
      </c>
      <c r="J4390" t="s">
        <v>924</v>
      </c>
      <c r="K4390">
        <v>9519</v>
      </c>
      <c r="L4390">
        <v>26987989660</v>
      </c>
      <c r="M4390">
        <v>210</v>
      </c>
      <c r="N4390">
        <v>2113924160</v>
      </c>
    </row>
    <row r="4391" spans="6:14" x14ac:dyDescent="0.2">
      <c r="F4391" s="3">
        <v>68547</v>
      </c>
      <c r="G4391">
        <v>3</v>
      </c>
      <c r="H4391" t="str">
        <f t="shared" si="72"/>
        <v>685473</v>
      </c>
      <c r="I4391" t="s">
        <v>2711</v>
      </c>
      <c r="J4391" t="s">
        <v>924</v>
      </c>
      <c r="K4391">
        <v>7508</v>
      </c>
      <c r="L4391">
        <v>29505134090</v>
      </c>
      <c r="M4391">
        <v>276</v>
      </c>
      <c r="N4391">
        <v>7971591520</v>
      </c>
    </row>
    <row r="4392" spans="6:14" x14ac:dyDescent="0.2">
      <c r="F4392" s="3">
        <v>68547</v>
      </c>
      <c r="G4392">
        <v>4</v>
      </c>
      <c r="H4392" t="str">
        <f t="shared" si="72"/>
        <v>685474</v>
      </c>
      <c r="I4392" t="s">
        <v>2711</v>
      </c>
      <c r="J4392" t="s">
        <v>924</v>
      </c>
      <c r="K4392">
        <v>6624</v>
      </c>
      <c r="L4392">
        <v>24911968740</v>
      </c>
      <c r="M4392">
        <v>245</v>
      </c>
      <c r="N4392">
        <v>1662787360</v>
      </c>
    </row>
    <row r="4393" spans="6:14" x14ac:dyDescent="0.2">
      <c r="F4393" s="3">
        <v>68547</v>
      </c>
      <c r="G4393">
        <v>5</v>
      </c>
      <c r="H4393" t="str">
        <f t="shared" si="72"/>
        <v>685475</v>
      </c>
      <c r="I4393" t="s">
        <v>2711</v>
      </c>
      <c r="J4393" t="s">
        <v>924</v>
      </c>
      <c r="K4393">
        <v>4493</v>
      </c>
      <c r="L4393">
        <v>36462973540</v>
      </c>
      <c r="M4393">
        <v>983</v>
      </c>
      <c r="N4393">
        <v>3831210320</v>
      </c>
    </row>
    <row r="4394" spans="6:14" x14ac:dyDescent="0.2">
      <c r="F4394" s="3">
        <v>68549</v>
      </c>
      <c r="G4394">
        <v>0</v>
      </c>
      <c r="H4394" t="str">
        <f t="shared" si="72"/>
        <v>685490</v>
      </c>
      <c r="I4394" t="s">
        <v>2710</v>
      </c>
      <c r="J4394" t="s">
        <v>925</v>
      </c>
      <c r="K4394">
        <v>100</v>
      </c>
      <c r="L4394">
        <v>134629310</v>
      </c>
    </row>
    <row r="4395" spans="6:14" x14ac:dyDescent="0.2">
      <c r="F4395" s="3">
        <v>68549</v>
      </c>
      <c r="G4395">
        <v>1</v>
      </c>
      <c r="H4395" t="str">
        <f t="shared" si="72"/>
        <v>685491</v>
      </c>
      <c r="I4395" t="s">
        <v>2710</v>
      </c>
      <c r="J4395" t="s">
        <v>925</v>
      </c>
      <c r="K4395">
        <v>3</v>
      </c>
      <c r="L4395">
        <v>44806280</v>
      </c>
    </row>
    <row r="4396" spans="6:14" x14ac:dyDescent="0.2">
      <c r="F4396" s="3">
        <v>68549</v>
      </c>
      <c r="G4396">
        <v>2</v>
      </c>
      <c r="H4396" t="str">
        <f t="shared" si="72"/>
        <v>685492</v>
      </c>
      <c r="I4396" t="s">
        <v>2710</v>
      </c>
      <c r="J4396" t="s">
        <v>925</v>
      </c>
      <c r="K4396">
        <v>38</v>
      </c>
      <c r="L4396">
        <v>51967390</v>
      </c>
    </row>
    <row r="4397" spans="6:14" x14ac:dyDescent="0.2">
      <c r="F4397" s="3">
        <v>68549</v>
      </c>
      <c r="G4397">
        <v>3</v>
      </c>
      <c r="H4397" t="str">
        <f t="shared" si="72"/>
        <v>685493</v>
      </c>
      <c r="I4397" t="s">
        <v>2710</v>
      </c>
      <c r="J4397" t="s">
        <v>925</v>
      </c>
      <c r="K4397">
        <v>70</v>
      </c>
      <c r="L4397">
        <v>128083950</v>
      </c>
    </row>
    <row r="4398" spans="6:14" x14ac:dyDescent="0.2">
      <c r="F4398" s="3">
        <v>68549</v>
      </c>
      <c r="G4398">
        <v>5</v>
      </c>
      <c r="H4398" t="str">
        <f t="shared" si="72"/>
        <v>685495</v>
      </c>
      <c r="I4398" t="s">
        <v>2710</v>
      </c>
      <c r="J4398" t="s">
        <v>925</v>
      </c>
      <c r="K4398">
        <v>95</v>
      </c>
      <c r="L4398">
        <v>213739730</v>
      </c>
    </row>
    <row r="4399" spans="6:14" x14ac:dyDescent="0.2">
      <c r="F4399" s="3">
        <v>68572</v>
      </c>
      <c r="G4399">
        <v>0</v>
      </c>
      <c r="H4399" t="str">
        <f t="shared" si="72"/>
        <v>685720</v>
      </c>
      <c r="M4399">
        <v>1</v>
      </c>
      <c r="N4399">
        <v>3435600</v>
      </c>
    </row>
    <row r="4400" spans="6:14" x14ac:dyDescent="0.2">
      <c r="F4400" s="3">
        <v>68572</v>
      </c>
      <c r="G4400">
        <v>1</v>
      </c>
      <c r="H4400" t="str">
        <f t="shared" si="72"/>
        <v>685721</v>
      </c>
      <c r="I4400" t="s">
        <v>2710</v>
      </c>
      <c r="J4400" t="s">
        <v>926</v>
      </c>
      <c r="K4400">
        <v>42</v>
      </c>
      <c r="L4400">
        <v>107376540</v>
      </c>
      <c r="M4400">
        <v>3</v>
      </c>
      <c r="N4400">
        <v>20836200</v>
      </c>
    </row>
    <row r="4401" spans="6:14" x14ac:dyDescent="0.2">
      <c r="F4401" s="3">
        <v>68572</v>
      </c>
      <c r="G4401">
        <v>2</v>
      </c>
      <c r="H4401" t="str">
        <f t="shared" si="72"/>
        <v>685722</v>
      </c>
      <c r="I4401" t="s">
        <v>2710</v>
      </c>
      <c r="J4401" t="s">
        <v>926</v>
      </c>
      <c r="K4401">
        <v>295</v>
      </c>
      <c r="L4401">
        <v>727406420</v>
      </c>
      <c r="M4401">
        <v>6</v>
      </c>
      <c r="N4401">
        <v>44107570</v>
      </c>
    </row>
    <row r="4402" spans="6:14" x14ac:dyDescent="0.2">
      <c r="F4402" s="3">
        <v>68572</v>
      </c>
      <c r="G4402">
        <v>3</v>
      </c>
      <c r="H4402" t="str">
        <f t="shared" si="72"/>
        <v>685723</v>
      </c>
      <c r="I4402" t="s">
        <v>2710</v>
      </c>
      <c r="J4402" t="s">
        <v>926</v>
      </c>
      <c r="K4402">
        <v>410</v>
      </c>
      <c r="L4402">
        <v>901955020</v>
      </c>
      <c r="M4402">
        <v>19</v>
      </c>
      <c r="N4402">
        <v>148394420</v>
      </c>
    </row>
    <row r="4403" spans="6:14" x14ac:dyDescent="0.2">
      <c r="F4403" s="3">
        <v>68572</v>
      </c>
      <c r="G4403">
        <v>4</v>
      </c>
      <c r="H4403" t="str">
        <f t="shared" si="72"/>
        <v>685724</v>
      </c>
      <c r="I4403" t="s">
        <v>2710</v>
      </c>
      <c r="J4403" t="s">
        <v>926</v>
      </c>
      <c r="K4403">
        <v>241</v>
      </c>
      <c r="L4403">
        <v>438706170</v>
      </c>
      <c r="M4403">
        <v>2</v>
      </c>
      <c r="N4403">
        <v>14778160</v>
      </c>
    </row>
    <row r="4404" spans="6:14" x14ac:dyDescent="0.2">
      <c r="F4404" s="3">
        <v>68572</v>
      </c>
      <c r="G4404">
        <v>5</v>
      </c>
      <c r="H4404" t="str">
        <f t="shared" si="72"/>
        <v>685725</v>
      </c>
      <c r="I4404" t="s">
        <v>2710</v>
      </c>
      <c r="J4404" t="s">
        <v>926</v>
      </c>
      <c r="K4404">
        <v>183</v>
      </c>
      <c r="L4404">
        <v>565985550</v>
      </c>
      <c r="M4404">
        <v>14</v>
      </c>
      <c r="N4404">
        <v>180222750</v>
      </c>
    </row>
    <row r="4405" spans="6:14" x14ac:dyDescent="0.2">
      <c r="F4405" s="3">
        <v>68573</v>
      </c>
      <c r="G4405">
        <v>1</v>
      </c>
      <c r="H4405" t="str">
        <f t="shared" si="72"/>
        <v>685731</v>
      </c>
      <c r="I4405" t="s">
        <v>2715</v>
      </c>
      <c r="J4405" t="s">
        <v>927</v>
      </c>
      <c r="K4405">
        <v>14</v>
      </c>
      <c r="L4405">
        <v>35485559</v>
      </c>
    </row>
    <row r="4406" spans="6:14" x14ac:dyDescent="0.2">
      <c r="F4406" s="3">
        <v>68573</v>
      </c>
      <c r="G4406">
        <v>2</v>
      </c>
      <c r="H4406" t="str">
        <f t="shared" si="72"/>
        <v>685732</v>
      </c>
      <c r="I4406" t="s">
        <v>2715</v>
      </c>
      <c r="J4406" t="s">
        <v>927</v>
      </c>
      <c r="K4406">
        <v>46</v>
      </c>
      <c r="L4406">
        <v>42262784</v>
      </c>
    </row>
    <row r="4407" spans="6:14" x14ac:dyDescent="0.2">
      <c r="F4407" s="3">
        <v>68573</v>
      </c>
      <c r="G4407">
        <v>3</v>
      </c>
      <c r="H4407" t="str">
        <f t="shared" si="72"/>
        <v>685733</v>
      </c>
      <c r="I4407" t="s">
        <v>2715</v>
      </c>
      <c r="J4407" t="s">
        <v>927</v>
      </c>
      <c r="K4407">
        <v>120</v>
      </c>
      <c r="L4407">
        <v>73181060</v>
      </c>
    </row>
    <row r="4408" spans="6:14" x14ac:dyDescent="0.2">
      <c r="F4408" s="3">
        <v>68573</v>
      </c>
      <c r="G4408">
        <v>4</v>
      </c>
      <c r="H4408" t="str">
        <f t="shared" si="72"/>
        <v>685734</v>
      </c>
      <c r="I4408" t="s">
        <v>2715</v>
      </c>
      <c r="J4408" t="s">
        <v>927</v>
      </c>
      <c r="K4408">
        <v>119</v>
      </c>
      <c r="L4408">
        <v>137826809</v>
      </c>
    </row>
    <row r="4409" spans="6:14" x14ac:dyDescent="0.2">
      <c r="F4409" s="3">
        <v>68573</v>
      </c>
      <c r="G4409">
        <v>5</v>
      </c>
      <c r="H4409" t="str">
        <f t="shared" si="72"/>
        <v>685735</v>
      </c>
      <c r="I4409" t="s">
        <v>2715</v>
      </c>
      <c r="J4409" t="s">
        <v>927</v>
      </c>
      <c r="K4409">
        <v>239</v>
      </c>
      <c r="L4409">
        <v>375063437</v>
      </c>
      <c r="M4409">
        <v>11</v>
      </c>
      <c r="N4409">
        <v>23891140</v>
      </c>
    </row>
    <row r="4410" spans="6:14" x14ac:dyDescent="0.2">
      <c r="F4410" s="3">
        <v>68575</v>
      </c>
      <c r="G4410">
        <v>0</v>
      </c>
      <c r="H4410" t="str">
        <f t="shared" si="72"/>
        <v>685750</v>
      </c>
      <c r="I4410" t="s">
        <v>2710</v>
      </c>
      <c r="J4410" t="s">
        <v>928</v>
      </c>
      <c r="K4410">
        <v>75</v>
      </c>
      <c r="L4410">
        <v>5146950</v>
      </c>
    </row>
    <row r="4411" spans="6:14" x14ac:dyDescent="0.2">
      <c r="F4411" s="3">
        <v>68575</v>
      </c>
      <c r="G4411">
        <v>1</v>
      </c>
      <c r="H4411" t="str">
        <f t="shared" si="72"/>
        <v>685751</v>
      </c>
      <c r="I4411" t="s">
        <v>2710</v>
      </c>
      <c r="J4411" t="s">
        <v>928</v>
      </c>
      <c r="K4411">
        <v>752</v>
      </c>
      <c r="L4411">
        <v>29522845</v>
      </c>
    </row>
    <row r="4412" spans="6:14" x14ac:dyDescent="0.2">
      <c r="F4412" s="3">
        <v>68575</v>
      </c>
      <c r="G4412">
        <v>2</v>
      </c>
      <c r="H4412" t="str">
        <f t="shared" si="72"/>
        <v>685752</v>
      </c>
      <c r="I4412" t="s">
        <v>2710</v>
      </c>
      <c r="J4412" t="s">
        <v>928</v>
      </c>
      <c r="K4412">
        <v>985</v>
      </c>
      <c r="L4412">
        <v>81776980</v>
      </c>
      <c r="M4412">
        <v>2</v>
      </c>
      <c r="N4412">
        <v>16988440</v>
      </c>
    </row>
    <row r="4413" spans="6:14" x14ac:dyDescent="0.2">
      <c r="F4413" s="3">
        <v>68575</v>
      </c>
      <c r="G4413">
        <v>3</v>
      </c>
      <c r="H4413" t="str">
        <f t="shared" si="72"/>
        <v>685753</v>
      </c>
      <c r="I4413" t="s">
        <v>2710</v>
      </c>
      <c r="J4413" t="s">
        <v>928</v>
      </c>
      <c r="K4413">
        <v>758</v>
      </c>
      <c r="L4413">
        <v>128249665</v>
      </c>
      <c r="M4413">
        <v>15</v>
      </c>
      <c r="N4413">
        <v>27784390</v>
      </c>
    </row>
    <row r="4414" spans="6:14" x14ac:dyDescent="0.2">
      <c r="F4414" s="3">
        <v>68575</v>
      </c>
      <c r="G4414">
        <v>4</v>
      </c>
      <c r="H4414" t="str">
        <f t="shared" si="72"/>
        <v>685754</v>
      </c>
      <c r="I4414" t="s">
        <v>2710</v>
      </c>
      <c r="J4414" t="s">
        <v>928</v>
      </c>
      <c r="K4414">
        <v>889</v>
      </c>
      <c r="L4414">
        <v>228059050</v>
      </c>
      <c r="M4414">
        <v>11</v>
      </c>
      <c r="N4414">
        <v>26494170</v>
      </c>
    </row>
    <row r="4415" spans="6:14" x14ac:dyDescent="0.2">
      <c r="F4415" s="3">
        <v>68575</v>
      </c>
      <c r="G4415">
        <v>5</v>
      </c>
      <c r="H4415" t="str">
        <f t="shared" si="72"/>
        <v>685755</v>
      </c>
      <c r="I4415" t="s">
        <v>2710</v>
      </c>
      <c r="J4415" t="s">
        <v>928</v>
      </c>
      <c r="K4415">
        <v>1157</v>
      </c>
      <c r="L4415">
        <v>446265260</v>
      </c>
      <c r="M4415">
        <v>92</v>
      </c>
      <c r="N4415">
        <v>265235930</v>
      </c>
    </row>
    <row r="4416" spans="6:14" x14ac:dyDescent="0.2">
      <c r="F4416" s="3">
        <v>68615</v>
      </c>
      <c r="G4416">
        <v>1</v>
      </c>
      <c r="H4416" t="str">
        <f t="shared" si="72"/>
        <v>686151</v>
      </c>
      <c r="I4416" t="s">
        <v>2715</v>
      </c>
      <c r="J4416" t="s">
        <v>929</v>
      </c>
      <c r="K4416">
        <v>143</v>
      </c>
      <c r="L4416">
        <v>207368921</v>
      </c>
      <c r="M4416">
        <v>2</v>
      </c>
      <c r="N4416">
        <v>7193970</v>
      </c>
    </row>
    <row r="4417" spans="6:14" x14ac:dyDescent="0.2">
      <c r="F4417" s="3">
        <v>68615</v>
      </c>
      <c r="G4417">
        <v>2</v>
      </c>
      <c r="H4417" t="str">
        <f t="shared" si="72"/>
        <v>686152</v>
      </c>
      <c r="I4417" t="s">
        <v>2715</v>
      </c>
      <c r="J4417" t="s">
        <v>929</v>
      </c>
      <c r="K4417">
        <v>104</v>
      </c>
      <c r="L4417">
        <v>252782630</v>
      </c>
      <c r="M4417">
        <v>1</v>
      </c>
      <c r="N4417">
        <v>10931000</v>
      </c>
    </row>
    <row r="4418" spans="6:14" x14ac:dyDescent="0.2">
      <c r="F4418" s="3">
        <v>68615</v>
      </c>
      <c r="G4418">
        <v>3</v>
      </c>
      <c r="H4418" t="str">
        <f t="shared" si="72"/>
        <v>686153</v>
      </c>
      <c r="I4418" t="s">
        <v>2715</v>
      </c>
      <c r="J4418" t="s">
        <v>929</v>
      </c>
      <c r="K4418">
        <v>181</v>
      </c>
      <c r="L4418">
        <v>540568371</v>
      </c>
      <c r="M4418">
        <v>2</v>
      </c>
      <c r="N4418">
        <v>6416060</v>
      </c>
    </row>
    <row r="4419" spans="6:14" x14ac:dyDescent="0.2">
      <c r="F4419" s="3">
        <v>68615</v>
      </c>
      <c r="G4419">
        <v>4</v>
      </c>
      <c r="H4419" t="str">
        <f t="shared" ref="H4419:H4482" si="73">F4419&amp;G4419</f>
        <v>686154</v>
      </c>
      <c r="I4419" t="s">
        <v>2715</v>
      </c>
      <c r="J4419" t="s">
        <v>929</v>
      </c>
      <c r="K4419">
        <v>456</v>
      </c>
      <c r="L4419">
        <v>1272149089</v>
      </c>
      <c r="M4419">
        <v>26</v>
      </c>
      <c r="N4419">
        <v>80386370</v>
      </c>
    </row>
    <row r="4420" spans="6:14" x14ac:dyDescent="0.2">
      <c r="F4420" s="3">
        <v>68615</v>
      </c>
      <c r="G4420">
        <v>5</v>
      </c>
      <c r="H4420" t="str">
        <f t="shared" si="73"/>
        <v>686155</v>
      </c>
      <c r="I4420" t="s">
        <v>2715</v>
      </c>
      <c r="J4420" t="s">
        <v>929</v>
      </c>
      <c r="K4420">
        <v>330</v>
      </c>
      <c r="L4420">
        <v>1466477561</v>
      </c>
      <c r="M4420">
        <v>52</v>
      </c>
      <c r="N4420">
        <v>577413560</v>
      </c>
    </row>
    <row r="4421" spans="6:14" x14ac:dyDescent="0.2">
      <c r="F4421" s="3">
        <v>68655</v>
      </c>
      <c r="G4421">
        <v>0</v>
      </c>
      <c r="H4421" t="str">
        <f t="shared" si="73"/>
        <v>686550</v>
      </c>
      <c r="I4421" t="s">
        <v>2710</v>
      </c>
      <c r="J4421" t="s">
        <v>930</v>
      </c>
      <c r="K4421">
        <v>1</v>
      </c>
      <c r="L4421">
        <v>60020100</v>
      </c>
    </row>
    <row r="4422" spans="6:14" x14ac:dyDescent="0.2">
      <c r="F4422" s="3">
        <v>68655</v>
      </c>
      <c r="G4422">
        <v>1</v>
      </c>
      <c r="H4422" t="str">
        <f t="shared" si="73"/>
        <v>686551</v>
      </c>
      <c r="I4422" t="s">
        <v>2710</v>
      </c>
      <c r="J4422" t="s">
        <v>930</v>
      </c>
      <c r="K4422">
        <v>635</v>
      </c>
      <c r="L4422">
        <v>437620735</v>
      </c>
      <c r="M4422">
        <v>3</v>
      </c>
      <c r="N4422">
        <v>22529570</v>
      </c>
    </row>
    <row r="4423" spans="6:14" x14ac:dyDescent="0.2">
      <c r="F4423" s="3">
        <v>68655</v>
      </c>
      <c r="G4423">
        <v>2</v>
      </c>
      <c r="H4423" t="str">
        <f t="shared" si="73"/>
        <v>686552</v>
      </c>
      <c r="I4423" t="s">
        <v>2710</v>
      </c>
      <c r="J4423" t="s">
        <v>930</v>
      </c>
      <c r="K4423">
        <v>751</v>
      </c>
      <c r="L4423">
        <v>292677030</v>
      </c>
      <c r="M4423">
        <v>1</v>
      </c>
      <c r="N4423">
        <v>2679920</v>
      </c>
    </row>
    <row r="4424" spans="6:14" x14ac:dyDescent="0.2">
      <c r="F4424" s="3">
        <v>68655</v>
      </c>
      <c r="G4424">
        <v>3</v>
      </c>
      <c r="H4424" t="str">
        <f t="shared" si="73"/>
        <v>686553</v>
      </c>
      <c r="I4424" t="s">
        <v>2710</v>
      </c>
      <c r="J4424" t="s">
        <v>930</v>
      </c>
      <c r="K4424">
        <v>916</v>
      </c>
      <c r="L4424">
        <v>449750450</v>
      </c>
      <c r="M4424">
        <v>1</v>
      </c>
      <c r="N4424">
        <v>590480</v>
      </c>
    </row>
    <row r="4425" spans="6:14" x14ac:dyDescent="0.2">
      <c r="F4425" s="3">
        <v>68655</v>
      </c>
      <c r="G4425">
        <v>4</v>
      </c>
      <c r="H4425" t="str">
        <f t="shared" si="73"/>
        <v>686554</v>
      </c>
      <c r="I4425" t="s">
        <v>2710</v>
      </c>
      <c r="J4425" t="s">
        <v>930</v>
      </c>
      <c r="K4425">
        <v>1056</v>
      </c>
      <c r="L4425">
        <v>603060390</v>
      </c>
      <c r="M4425">
        <v>1</v>
      </c>
      <c r="N4425">
        <v>2560720</v>
      </c>
    </row>
    <row r="4426" spans="6:14" x14ac:dyDescent="0.2">
      <c r="F4426" s="3">
        <v>68655</v>
      </c>
      <c r="G4426">
        <v>5</v>
      </c>
      <c r="H4426" t="str">
        <f t="shared" si="73"/>
        <v>686555</v>
      </c>
      <c r="I4426" t="s">
        <v>2710</v>
      </c>
      <c r="J4426" t="s">
        <v>930</v>
      </c>
      <c r="K4426">
        <v>2073</v>
      </c>
      <c r="L4426">
        <v>2019757330</v>
      </c>
      <c r="M4426">
        <v>65</v>
      </c>
      <c r="N4426">
        <v>263224910</v>
      </c>
    </row>
    <row r="4427" spans="6:14" x14ac:dyDescent="0.2">
      <c r="F4427" s="3">
        <v>68669</v>
      </c>
      <c r="G4427">
        <v>1</v>
      </c>
      <c r="H4427" t="str">
        <f t="shared" si="73"/>
        <v>686691</v>
      </c>
      <c r="I4427" t="s">
        <v>2715</v>
      </c>
      <c r="J4427" t="s">
        <v>931</v>
      </c>
      <c r="K4427">
        <v>155</v>
      </c>
      <c r="L4427">
        <v>147330247</v>
      </c>
    </row>
    <row r="4428" spans="6:14" x14ac:dyDescent="0.2">
      <c r="F4428" s="3">
        <v>68669</v>
      </c>
      <c r="G4428">
        <v>2</v>
      </c>
      <c r="H4428" t="str">
        <f t="shared" si="73"/>
        <v>686692</v>
      </c>
      <c r="I4428" t="s">
        <v>2715</v>
      </c>
      <c r="J4428" t="s">
        <v>931</v>
      </c>
      <c r="K4428">
        <v>154</v>
      </c>
      <c r="L4428">
        <v>251003786</v>
      </c>
    </row>
    <row r="4429" spans="6:14" x14ac:dyDescent="0.2">
      <c r="F4429" s="3">
        <v>68669</v>
      </c>
      <c r="G4429">
        <v>3</v>
      </c>
      <c r="H4429" t="str">
        <f t="shared" si="73"/>
        <v>686693</v>
      </c>
      <c r="I4429" t="s">
        <v>2715</v>
      </c>
      <c r="J4429" t="s">
        <v>931</v>
      </c>
      <c r="K4429">
        <v>188</v>
      </c>
      <c r="L4429">
        <v>502639340</v>
      </c>
      <c r="M4429">
        <v>2</v>
      </c>
      <c r="N4429">
        <v>6213830</v>
      </c>
    </row>
    <row r="4430" spans="6:14" x14ac:dyDescent="0.2">
      <c r="F4430" s="3">
        <v>68669</v>
      </c>
      <c r="G4430">
        <v>4</v>
      </c>
      <c r="H4430" t="str">
        <f t="shared" si="73"/>
        <v>686694</v>
      </c>
      <c r="I4430" t="s">
        <v>2715</v>
      </c>
      <c r="J4430" t="s">
        <v>931</v>
      </c>
      <c r="K4430">
        <v>210</v>
      </c>
      <c r="L4430">
        <v>508274119</v>
      </c>
      <c r="M4430">
        <v>3</v>
      </c>
      <c r="N4430">
        <v>11273920</v>
      </c>
    </row>
    <row r="4431" spans="6:14" x14ac:dyDescent="0.2">
      <c r="F4431" s="3">
        <v>68669</v>
      </c>
      <c r="G4431">
        <v>5</v>
      </c>
      <c r="H4431" t="str">
        <f t="shared" si="73"/>
        <v>686695</v>
      </c>
      <c r="I4431" t="s">
        <v>2715</v>
      </c>
      <c r="J4431" t="s">
        <v>931</v>
      </c>
      <c r="K4431">
        <v>131</v>
      </c>
      <c r="L4431">
        <v>261752112</v>
      </c>
      <c r="M4431">
        <v>3</v>
      </c>
      <c r="N4431">
        <v>32210660</v>
      </c>
    </row>
    <row r="4432" spans="6:14" x14ac:dyDescent="0.2">
      <c r="F4432" s="3">
        <v>68673</v>
      </c>
      <c r="G4432">
        <v>1</v>
      </c>
      <c r="H4432" t="str">
        <f t="shared" si="73"/>
        <v>686731</v>
      </c>
      <c r="I4432" t="s">
        <v>2710</v>
      </c>
      <c r="J4432" t="s">
        <v>932</v>
      </c>
      <c r="K4432">
        <v>3</v>
      </c>
      <c r="L4432">
        <v>1582370</v>
      </c>
    </row>
    <row r="4433" spans="6:14" x14ac:dyDescent="0.2">
      <c r="F4433" s="3">
        <v>68673</v>
      </c>
      <c r="G4433">
        <v>2</v>
      </c>
      <c r="H4433" t="str">
        <f t="shared" si="73"/>
        <v>686732</v>
      </c>
      <c r="I4433" t="s">
        <v>2710</v>
      </c>
      <c r="J4433" t="s">
        <v>932</v>
      </c>
      <c r="K4433">
        <v>16</v>
      </c>
      <c r="L4433">
        <v>9765790</v>
      </c>
      <c r="M4433">
        <v>1</v>
      </c>
      <c r="N4433">
        <v>2960320</v>
      </c>
    </row>
    <row r="4434" spans="6:14" x14ac:dyDescent="0.2">
      <c r="F4434" s="3">
        <v>68673</v>
      </c>
      <c r="G4434">
        <v>3</v>
      </c>
      <c r="H4434" t="str">
        <f t="shared" si="73"/>
        <v>686733</v>
      </c>
      <c r="I4434" t="s">
        <v>2710</v>
      </c>
      <c r="J4434" t="s">
        <v>932</v>
      </c>
      <c r="K4434">
        <v>22</v>
      </c>
      <c r="L4434">
        <v>7923650</v>
      </c>
      <c r="M4434">
        <v>1</v>
      </c>
      <c r="N4434">
        <v>798320</v>
      </c>
    </row>
    <row r="4435" spans="6:14" x14ac:dyDescent="0.2">
      <c r="F4435" s="3">
        <v>68673</v>
      </c>
      <c r="G4435">
        <v>4</v>
      </c>
      <c r="H4435" t="str">
        <f t="shared" si="73"/>
        <v>686734</v>
      </c>
      <c r="I4435" t="s">
        <v>2710</v>
      </c>
      <c r="J4435" t="s">
        <v>932</v>
      </c>
      <c r="K4435">
        <v>2</v>
      </c>
      <c r="L4435">
        <v>678380</v>
      </c>
    </row>
    <row r="4436" spans="6:14" x14ac:dyDescent="0.2">
      <c r="F4436" s="3">
        <v>68673</v>
      </c>
      <c r="G4436">
        <v>5</v>
      </c>
      <c r="H4436" t="str">
        <f t="shared" si="73"/>
        <v>686735</v>
      </c>
      <c r="I4436" t="s">
        <v>2710</v>
      </c>
      <c r="J4436" t="s">
        <v>932</v>
      </c>
      <c r="K4436">
        <v>22</v>
      </c>
      <c r="L4436">
        <v>5945610</v>
      </c>
    </row>
    <row r="4437" spans="6:14" x14ac:dyDescent="0.2">
      <c r="F4437" s="3">
        <v>68679</v>
      </c>
      <c r="G4437">
        <v>0</v>
      </c>
      <c r="H4437" t="str">
        <f t="shared" si="73"/>
        <v>686790</v>
      </c>
      <c r="I4437" t="s">
        <v>2716</v>
      </c>
      <c r="J4437" t="s">
        <v>933</v>
      </c>
      <c r="K4437">
        <v>309</v>
      </c>
      <c r="L4437">
        <v>418783102</v>
      </c>
      <c r="M4437">
        <v>14</v>
      </c>
      <c r="N4437">
        <v>18593820</v>
      </c>
    </row>
    <row r="4438" spans="6:14" x14ac:dyDescent="0.2">
      <c r="F4438" s="3">
        <v>68679</v>
      </c>
      <c r="G4438">
        <v>1</v>
      </c>
      <c r="H4438" t="str">
        <f t="shared" si="73"/>
        <v>686791</v>
      </c>
      <c r="I4438" t="s">
        <v>2716</v>
      </c>
      <c r="J4438" t="s">
        <v>933</v>
      </c>
      <c r="K4438">
        <v>659</v>
      </c>
      <c r="L4438">
        <v>6063653014</v>
      </c>
      <c r="M4438">
        <v>21</v>
      </c>
      <c r="N4438">
        <v>319845520</v>
      </c>
    </row>
    <row r="4439" spans="6:14" x14ac:dyDescent="0.2">
      <c r="F4439" s="3">
        <v>68679</v>
      </c>
      <c r="G4439">
        <v>2</v>
      </c>
      <c r="H4439" t="str">
        <f t="shared" si="73"/>
        <v>686792</v>
      </c>
      <c r="I4439" t="s">
        <v>2716</v>
      </c>
      <c r="J4439" t="s">
        <v>933</v>
      </c>
      <c r="K4439">
        <v>1106</v>
      </c>
      <c r="L4439">
        <v>2653371902</v>
      </c>
      <c r="M4439">
        <v>12</v>
      </c>
      <c r="N4439">
        <v>197319480</v>
      </c>
    </row>
    <row r="4440" spans="6:14" x14ac:dyDescent="0.2">
      <c r="F4440" s="3">
        <v>68679</v>
      </c>
      <c r="G4440">
        <v>3</v>
      </c>
      <c r="H4440" t="str">
        <f t="shared" si="73"/>
        <v>686793</v>
      </c>
      <c r="I4440" t="s">
        <v>2716</v>
      </c>
      <c r="J4440" t="s">
        <v>933</v>
      </c>
      <c r="K4440">
        <v>3179</v>
      </c>
      <c r="L4440">
        <v>6862245895</v>
      </c>
      <c r="M4440">
        <v>74</v>
      </c>
      <c r="N4440">
        <v>727382990</v>
      </c>
    </row>
    <row r="4441" spans="6:14" x14ac:dyDescent="0.2">
      <c r="F4441" s="3">
        <v>68679</v>
      </c>
      <c r="G4441">
        <v>4</v>
      </c>
      <c r="H4441" t="str">
        <f t="shared" si="73"/>
        <v>686794</v>
      </c>
      <c r="I4441" t="s">
        <v>2716</v>
      </c>
      <c r="J4441" t="s">
        <v>933</v>
      </c>
      <c r="K4441">
        <v>5270</v>
      </c>
      <c r="L4441">
        <v>13464281604</v>
      </c>
      <c r="M4441">
        <v>161</v>
      </c>
      <c r="N4441">
        <v>1061255520</v>
      </c>
    </row>
    <row r="4442" spans="6:14" x14ac:dyDescent="0.2">
      <c r="F4442" s="3">
        <v>68679</v>
      </c>
      <c r="G4442">
        <v>5</v>
      </c>
      <c r="H4442" t="str">
        <f t="shared" si="73"/>
        <v>686795</v>
      </c>
      <c r="I4442" t="s">
        <v>2716</v>
      </c>
      <c r="J4442" t="s">
        <v>933</v>
      </c>
      <c r="K4442">
        <v>4234</v>
      </c>
      <c r="L4442">
        <v>16994425849</v>
      </c>
      <c r="M4442">
        <v>1266</v>
      </c>
      <c r="N4442">
        <v>10949917670</v>
      </c>
    </row>
    <row r="4443" spans="6:14" x14ac:dyDescent="0.2">
      <c r="F4443" s="3">
        <v>68682</v>
      </c>
      <c r="G4443">
        <v>1</v>
      </c>
      <c r="H4443" t="str">
        <f t="shared" si="73"/>
        <v>686821</v>
      </c>
      <c r="I4443" t="s">
        <v>2710</v>
      </c>
      <c r="J4443" t="s">
        <v>934</v>
      </c>
      <c r="K4443">
        <v>32</v>
      </c>
      <c r="L4443">
        <v>7041530</v>
      </c>
    </row>
    <row r="4444" spans="6:14" x14ac:dyDescent="0.2">
      <c r="F4444" s="3">
        <v>68682</v>
      </c>
      <c r="G4444">
        <v>2</v>
      </c>
      <c r="H4444" t="str">
        <f t="shared" si="73"/>
        <v>686822</v>
      </c>
      <c r="I4444" t="s">
        <v>2710</v>
      </c>
      <c r="J4444" t="s">
        <v>934</v>
      </c>
      <c r="K4444">
        <v>56</v>
      </c>
      <c r="L4444">
        <v>17902740</v>
      </c>
    </row>
    <row r="4445" spans="6:14" x14ac:dyDescent="0.2">
      <c r="F4445" s="3">
        <v>68682</v>
      </c>
      <c r="G4445">
        <v>3</v>
      </c>
      <c r="H4445" t="str">
        <f t="shared" si="73"/>
        <v>686823</v>
      </c>
      <c r="I4445" t="s">
        <v>2710</v>
      </c>
      <c r="J4445" t="s">
        <v>934</v>
      </c>
      <c r="K4445">
        <v>96</v>
      </c>
      <c r="L4445">
        <v>44367230</v>
      </c>
      <c r="M4445">
        <v>5</v>
      </c>
      <c r="N4445">
        <v>839600</v>
      </c>
    </row>
    <row r="4446" spans="6:14" x14ac:dyDescent="0.2">
      <c r="F4446" s="3">
        <v>68682</v>
      </c>
      <c r="G4446">
        <v>4</v>
      </c>
      <c r="H4446" t="str">
        <f t="shared" si="73"/>
        <v>686824</v>
      </c>
      <c r="I4446" t="s">
        <v>2710</v>
      </c>
      <c r="J4446" t="s">
        <v>934</v>
      </c>
      <c r="K4446">
        <v>21</v>
      </c>
      <c r="L4446">
        <v>9467060</v>
      </c>
      <c r="M4446">
        <v>1</v>
      </c>
      <c r="N4446">
        <v>2212800</v>
      </c>
    </row>
    <row r="4447" spans="6:14" x14ac:dyDescent="0.2">
      <c r="F4447" s="3">
        <v>68682</v>
      </c>
      <c r="G4447">
        <v>5</v>
      </c>
      <c r="H4447" t="str">
        <f t="shared" si="73"/>
        <v>686825</v>
      </c>
      <c r="I4447" t="s">
        <v>2710</v>
      </c>
      <c r="J4447" t="s">
        <v>934</v>
      </c>
      <c r="K4447">
        <v>100</v>
      </c>
      <c r="L4447">
        <v>43096170</v>
      </c>
      <c r="M4447">
        <v>5</v>
      </c>
      <c r="N4447">
        <v>3759840</v>
      </c>
    </row>
    <row r="4448" spans="6:14" x14ac:dyDescent="0.2">
      <c r="F4448" s="3">
        <v>68684</v>
      </c>
      <c r="G4448">
        <v>1</v>
      </c>
      <c r="H4448" t="str">
        <f t="shared" si="73"/>
        <v>686841</v>
      </c>
      <c r="I4448" t="s">
        <v>2710</v>
      </c>
      <c r="J4448" t="s">
        <v>935</v>
      </c>
      <c r="K4448">
        <v>45</v>
      </c>
      <c r="L4448">
        <v>10331810</v>
      </c>
    </row>
    <row r="4449" spans="6:14" x14ac:dyDescent="0.2">
      <c r="F4449" s="3">
        <v>68684</v>
      </c>
      <c r="G4449">
        <v>2</v>
      </c>
      <c r="H4449" t="str">
        <f t="shared" si="73"/>
        <v>686842</v>
      </c>
      <c r="I4449" t="s">
        <v>2710</v>
      </c>
      <c r="J4449" t="s">
        <v>935</v>
      </c>
      <c r="K4449">
        <v>23</v>
      </c>
      <c r="L4449">
        <v>15225860</v>
      </c>
    </row>
    <row r="4450" spans="6:14" x14ac:dyDescent="0.2">
      <c r="F4450" s="3">
        <v>68684</v>
      </c>
      <c r="G4450">
        <v>3</v>
      </c>
      <c r="H4450" t="str">
        <f t="shared" si="73"/>
        <v>686843</v>
      </c>
      <c r="I4450" t="s">
        <v>2710</v>
      </c>
      <c r="J4450" t="s">
        <v>935</v>
      </c>
      <c r="K4450">
        <v>75</v>
      </c>
      <c r="L4450">
        <v>65877670</v>
      </c>
    </row>
    <row r="4451" spans="6:14" x14ac:dyDescent="0.2">
      <c r="F4451" s="3">
        <v>68684</v>
      </c>
      <c r="G4451">
        <v>4</v>
      </c>
      <c r="H4451" t="str">
        <f t="shared" si="73"/>
        <v>686844</v>
      </c>
      <c r="I4451" t="s">
        <v>2710</v>
      </c>
      <c r="J4451" t="s">
        <v>935</v>
      </c>
      <c r="K4451">
        <v>58</v>
      </c>
      <c r="L4451">
        <v>68080210</v>
      </c>
      <c r="M4451">
        <v>2</v>
      </c>
      <c r="N4451">
        <v>1474800</v>
      </c>
    </row>
    <row r="4452" spans="6:14" x14ac:dyDescent="0.2">
      <c r="F4452" s="3">
        <v>68684</v>
      </c>
      <c r="G4452">
        <v>5</v>
      </c>
      <c r="H4452" t="str">
        <f t="shared" si="73"/>
        <v>686845</v>
      </c>
      <c r="I4452" t="s">
        <v>2710</v>
      </c>
      <c r="J4452" t="s">
        <v>935</v>
      </c>
      <c r="K4452">
        <v>76</v>
      </c>
      <c r="L4452">
        <v>68901290</v>
      </c>
    </row>
    <row r="4453" spans="6:14" x14ac:dyDescent="0.2">
      <c r="F4453" s="3">
        <v>68686</v>
      </c>
      <c r="G4453">
        <v>1</v>
      </c>
      <c r="H4453" t="str">
        <f t="shared" si="73"/>
        <v>686861</v>
      </c>
      <c r="I4453" t="s">
        <v>2710</v>
      </c>
      <c r="J4453" t="s">
        <v>936</v>
      </c>
      <c r="K4453">
        <v>21</v>
      </c>
      <c r="L4453">
        <v>6159850</v>
      </c>
    </row>
    <row r="4454" spans="6:14" x14ac:dyDescent="0.2">
      <c r="F4454" s="3">
        <v>68686</v>
      </c>
      <c r="G4454">
        <v>2</v>
      </c>
      <c r="H4454" t="str">
        <f t="shared" si="73"/>
        <v>686862</v>
      </c>
      <c r="I4454" t="s">
        <v>2710</v>
      </c>
      <c r="J4454" t="s">
        <v>936</v>
      </c>
      <c r="K4454">
        <v>23</v>
      </c>
      <c r="L4454">
        <v>11353400</v>
      </c>
    </row>
    <row r="4455" spans="6:14" x14ac:dyDescent="0.2">
      <c r="F4455" s="3">
        <v>68686</v>
      </c>
      <c r="G4455">
        <v>4</v>
      </c>
      <c r="H4455" t="str">
        <f t="shared" si="73"/>
        <v>686864</v>
      </c>
      <c r="I4455" t="s">
        <v>2710</v>
      </c>
      <c r="J4455" t="s">
        <v>936</v>
      </c>
      <c r="K4455">
        <v>14</v>
      </c>
      <c r="L4455">
        <v>12568500</v>
      </c>
    </row>
    <row r="4456" spans="6:14" x14ac:dyDescent="0.2">
      <c r="F4456" s="3">
        <v>68686</v>
      </c>
      <c r="G4456">
        <v>5</v>
      </c>
      <c r="H4456" t="str">
        <f t="shared" si="73"/>
        <v>686865</v>
      </c>
      <c r="I4456" t="s">
        <v>2710</v>
      </c>
      <c r="J4456" t="s">
        <v>936</v>
      </c>
      <c r="K4456">
        <v>66</v>
      </c>
      <c r="L4456">
        <v>36205460</v>
      </c>
      <c r="M4456">
        <v>1</v>
      </c>
      <c r="N4456">
        <v>2809600</v>
      </c>
    </row>
    <row r="4457" spans="6:14" x14ac:dyDescent="0.2">
      <c r="F4457" s="3">
        <v>68689</v>
      </c>
      <c r="G4457">
        <v>0</v>
      </c>
      <c r="H4457" t="str">
        <f t="shared" si="73"/>
        <v>686890</v>
      </c>
      <c r="I4457" t="s">
        <v>2715</v>
      </c>
      <c r="J4457" t="s">
        <v>937</v>
      </c>
      <c r="K4457">
        <v>11</v>
      </c>
      <c r="L4457">
        <v>7731670</v>
      </c>
    </row>
    <row r="4458" spans="6:14" x14ac:dyDescent="0.2">
      <c r="F4458" s="3">
        <v>68689</v>
      </c>
      <c r="G4458">
        <v>1</v>
      </c>
      <c r="H4458" t="str">
        <f t="shared" si="73"/>
        <v>686891</v>
      </c>
      <c r="I4458" t="s">
        <v>2715</v>
      </c>
      <c r="J4458" t="s">
        <v>937</v>
      </c>
      <c r="K4458">
        <v>289</v>
      </c>
      <c r="L4458">
        <v>503296512</v>
      </c>
      <c r="M4458">
        <v>5</v>
      </c>
      <c r="N4458">
        <v>47589120</v>
      </c>
    </row>
    <row r="4459" spans="6:14" x14ac:dyDescent="0.2">
      <c r="F4459" s="3">
        <v>68689</v>
      </c>
      <c r="G4459">
        <v>2</v>
      </c>
      <c r="H4459" t="str">
        <f t="shared" si="73"/>
        <v>686892</v>
      </c>
      <c r="I4459" t="s">
        <v>2715</v>
      </c>
      <c r="J4459" t="s">
        <v>937</v>
      </c>
      <c r="K4459">
        <v>314</v>
      </c>
      <c r="L4459">
        <v>459527883</v>
      </c>
      <c r="M4459">
        <v>5</v>
      </c>
      <c r="N4459">
        <v>81870150</v>
      </c>
    </row>
    <row r="4460" spans="6:14" x14ac:dyDescent="0.2">
      <c r="F4460" s="3">
        <v>68689</v>
      </c>
      <c r="G4460">
        <v>3</v>
      </c>
      <c r="H4460" t="str">
        <f t="shared" si="73"/>
        <v>686893</v>
      </c>
      <c r="I4460" t="s">
        <v>2715</v>
      </c>
      <c r="J4460" t="s">
        <v>937</v>
      </c>
      <c r="K4460">
        <v>487</v>
      </c>
      <c r="L4460">
        <v>924665219</v>
      </c>
      <c r="M4460">
        <v>8</v>
      </c>
      <c r="N4460">
        <v>91502890</v>
      </c>
    </row>
    <row r="4461" spans="6:14" x14ac:dyDescent="0.2">
      <c r="F4461" s="3">
        <v>68689</v>
      </c>
      <c r="G4461">
        <v>4</v>
      </c>
      <c r="H4461" t="str">
        <f t="shared" si="73"/>
        <v>686894</v>
      </c>
      <c r="I4461" t="s">
        <v>2715</v>
      </c>
      <c r="J4461" t="s">
        <v>937</v>
      </c>
      <c r="K4461">
        <v>922</v>
      </c>
      <c r="L4461">
        <v>2797585099</v>
      </c>
      <c r="M4461">
        <v>50</v>
      </c>
      <c r="N4461">
        <v>437386310</v>
      </c>
    </row>
    <row r="4462" spans="6:14" x14ac:dyDescent="0.2">
      <c r="F4462" s="3">
        <v>68689</v>
      </c>
      <c r="G4462">
        <v>5</v>
      </c>
      <c r="H4462" t="str">
        <f t="shared" si="73"/>
        <v>686895</v>
      </c>
      <c r="I4462" t="s">
        <v>2715</v>
      </c>
      <c r="J4462" t="s">
        <v>937</v>
      </c>
      <c r="K4462">
        <v>1254</v>
      </c>
      <c r="L4462">
        <v>4604890392</v>
      </c>
      <c r="M4462">
        <v>148</v>
      </c>
      <c r="N4462">
        <v>1232685850</v>
      </c>
    </row>
    <row r="4463" spans="6:14" x14ac:dyDescent="0.2">
      <c r="F4463" s="3">
        <v>68705</v>
      </c>
      <c r="G4463">
        <v>1</v>
      </c>
      <c r="H4463" t="str">
        <f t="shared" si="73"/>
        <v>687051</v>
      </c>
      <c r="I4463" t="s">
        <v>2714</v>
      </c>
      <c r="J4463" t="s">
        <v>938</v>
      </c>
      <c r="K4463">
        <v>18</v>
      </c>
      <c r="L4463">
        <v>42951036</v>
      </c>
    </row>
    <row r="4464" spans="6:14" x14ac:dyDescent="0.2">
      <c r="F4464" s="3">
        <v>68705</v>
      </c>
      <c r="G4464">
        <v>2</v>
      </c>
      <c r="H4464" t="str">
        <f t="shared" si="73"/>
        <v>687052</v>
      </c>
      <c r="I4464" t="s">
        <v>2714</v>
      </c>
      <c r="J4464" t="s">
        <v>938</v>
      </c>
      <c r="K4464">
        <v>21</v>
      </c>
      <c r="L4464">
        <v>47987541</v>
      </c>
      <c r="M4464">
        <v>1</v>
      </c>
      <c r="N4464">
        <v>13849380</v>
      </c>
    </row>
    <row r="4465" spans="6:14" x14ac:dyDescent="0.2">
      <c r="F4465" s="3">
        <v>68705</v>
      </c>
      <c r="G4465">
        <v>3</v>
      </c>
      <c r="H4465" t="str">
        <f t="shared" si="73"/>
        <v>687053</v>
      </c>
      <c r="I4465" t="s">
        <v>2714</v>
      </c>
      <c r="J4465" t="s">
        <v>938</v>
      </c>
      <c r="K4465">
        <v>1</v>
      </c>
      <c r="L4465">
        <v>8090838</v>
      </c>
    </row>
    <row r="4466" spans="6:14" x14ac:dyDescent="0.2">
      <c r="F4466" s="3">
        <v>68705</v>
      </c>
      <c r="G4466">
        <v>4</v>
      </c>
      <c r="H4466" t="str">
        <f t="shared" si="73"/>
        <v>687054</v>
      </c>
      <c r="I4466" t="s">
        <v>2714</v>
      </c>
      <c r="J4466" t="s">
        <v>938</v>
      </c>
      <c r="K4466">
        <v>17</v>
      </c>
      <c r="L4466">
        <v>48050847</v>
      </c>
    </row>
    <row r="4467" spans="6:14" x14ac:dyDescent="0.2">
      <c r="F4467" s="3">
        <v>68705</v>
      </c>
      <c r="G4467">
        <v>5</v>
      </c>
      <c r="H4467" t="str">
        <f t="shared" si="73"/>
        <v>687055</v>
      </c>
      <c r="I4467" t="s">
        <v>2714</v>
      </c>
      <c r="J4467" t="s">
        <v>938</v>
      </c>
      <c r="K4467">
        <v>12</v>
      </c>
      <c r="L4467">
        <v>36378990</v>
      </c>
    </row>
    <row r="4468" spans="6:14" x14ac:dyDescent="0.2">
      <c r="F4468" s="3">
        <v>68720</v>
      </c>
      <c r="G4468">
        <v>0</v>
      </c>
      <c r="H4468" t="str">
        <f t="shared" si="73"/>
        <v>687200</v>
      </c>
      <c r="I4468" t="s">
        <v>2710</v>
      </c>
      <c r="J4468" t="s">
        <v>939</v>
      </c>
      <c r="K4468">
        <v>10</v>
      </c>
      <c r="L4468">
        <v>4469540</v>
      </c>
    </row>
    <row r="4469" spans="6:14" x14ac:dyDescent="0.2">
      <c r="F4469" s="3">
        <v>68720</v>
      </c>
      <c r="G4469">
        <v>1</v>
      </c>
      <c r="H4469" t="str">
        <f t="shared" si="73"/>
        <v>687201</v>
      </c>
      <c r="I4469" t="s">
        <v>2710</v>
      </c>
      <c r="J4469" t="s">
        <v>939</v>
      </c>
      <c r="K4469">
        <v>27</v>
      </c>
      <c r="L4469">
        <v>4682140</v>
      </c>
      <c r="M4469">
        <v>2</v>
      </c>
      <c r="N4469">
        <v>1107600</v>
      </c>
    </row>
    <row r="4470" spans="6:14" x14ac:dyDescent="0.2">
      <c r="F4470" s="3">
        <v>68720</v>
      </c>
      <c r="G4470">
        <v>2</v>
      </c>
      <c r="H4470" t="str">
        <f t="shared" si="73"/>
        <v>687202</v>
      </c>
      <c r="I4470" t="s">
        <v>2710</v>
      </c>
      <c r="J4470" t="s">
        <v>939</v>
      </c>
      <c r="K4470">
        <v>5</v>
      </c>
      <c r="L4470">
        <v>3592410</v>
      </c>
      <c r="M4470">
        <v>1</v>
      </c>
      <c r="N4470">
        <v>544400</v>
      </c>
    </row>
    <row r="4471" spans="6:14" x14ac:dyDescent="0.2">
      <c r="F4471" s="3">
        <v>68720</v>
      </c>
      <c r="G4471">
        <v>3</v>
      </c>
      <c r="H4471" t="str">
        <f t="shared" si="73"/>
        <v>687203</v>
      </c>
      <c r="I4471" t="s">
        <v>2710</v>
      </c>
      <c r="J4471" t="s">
        <v>939</v>
      </c>
      <c r="K4471">
        <v>13</v>
      </c>
      <c r="L4471">
        <v>2966390</v>
      </c>
    </row>
    <row r="4472" spans="6:14" x14ac:dyDescent="0.2">
      <c r="F4472" s="3">
        <v>68720</v>
      </c>
      <c r="G4472">
        <v>4</v>
      </c>
      <c r="H4472" t="str">
        <f t="shared" si="73"/>
        <v>687204</v>
      </c>
      <c r="I4472" t="s">
        <v>2710</v>
      </c>
      <c r="J4472" t="s">
        <v>939</v>
      </c>
      <c r="K4472">
        <v>47</v>
      </c>
      <c r="L4472">
        <v>28365730</v>
      </c>
    </row>
    <row r="4473" spans="6:14" x14ac:dyDescent="0.2">
      <c r="F4473" s="3">
        <v>68720</v>
      </c>
      <c r="G4473">
        <v>5</v>
      </c>
      <c r="H4473" t="str">
        <f t="shared" si="73"/>
        <v>687205</v>
      </c>
      <c r="I4473" t="s">
        <v>2710</v>
      </c>
      <c r="J4473" t="s">
        <v>939</v>
      </c>
      <c r="K4473">
        <v>46</v>
      </c>
      <c r="L4473">
        <v>36907950</v>
      </c>
      <c r="M4473">
        <v>2</v>
      </c>
      <c r="N4473">
        <v>1438160</v>
      </c>
    </row>
    <row r="4474" spans="6:14" x14ac:dyDescent="0.2">
      <c r="F4474" s="3">
        <v>68745</v>
      </c>
      <c r="G4474">
        <v>1</v>
      </c>
      <c r="H4474" t="str">
        <f t="shared" si="73"/>
        <v>687451</v>
      </c>
      <c r="I4474" t="s">
        <v>2710</v>
      </c>
      <c r="J4474" t="s">
        <v>940</v>
      </c>
      <c r="K4474">
        <v>37</v>
      </c>
      <c r="L4474">
        <v>71141490</v>
      </c>
      <c r="M4474">
        <v>1</v>
      </c>
      <c r="N4474">
        <v>22662450</v>
      </c>
    </row>
    <row r="4475" spans="6:14" x14ac:dyDescent="0.2">
      <c r="F4475" s="3">
        <v>68745</v>
      </c>
      <c r="G4475">
        <v>2</v>
      </c>
      <c r="H4475" t="str">
        <f t="shared" si="73"/>
        <v>687452</v>
      </c>
      <c r="I4475" t="s">
        <v>2710</v>
      </c>
      <c r="J4475" t="s">
        <v>940</v>
      </c>
      <c r="K4475">
        <v>119</v>
      </c>
      <c r="L4475">
        <v>200452340</v>
      </c>
      <c r="M4475">
        <v>1</v>
      </c>
      <c r="N4475">
        <v>33499530</v>
      </c>
    </row>
    <row r="4476" spans="6:14" x14ac:dyDescent="0.2">
      <c r="F4476" s="3">
        <v>68745</v>
      </c>
      <c r="G4476">
        <v>3</v>
      </c>
      <c r="H4476" t="str">
        <f t="shared" si="73"/>
        <v>687453</v>
      </c>
      <c r="I4476" t="s">
        <v>2710</v>
      </c>
      <c r="J4476" t="s">
        <v>940</v>
      </c>
      <c r="K4476">
        <v>107</v>
      </c>
      <c r="L4476">
        <v>283756290</v>
      </c>
      <c r="M4476">
        <v>1</v>
      </c>
      <c r="N4476">
        <v>12330900</v>
      </c>
    </row>
    <row r="4477" spans="6:14" x14ac:dyDescent="0.2">
      <c r="F4477" s="3">
        <v>68745</v>
      </c>
      <c r="G4477">
        <v>4</v>
      </c>
      <c r="H4477" t="str">
        <f t="shared" si="73"/>
        <v>687454</v>
      </c>
      <c r="I4477" t="s">
        <v>2710</v>
      </c>
      <c r="J4477" t="s">
        <v>940</v>
      </c>
      <c r="K4477">
        <v>132</v>
      </c>
      <c r="L4477">
        <v>368667730</v>
      </c>
      <c r="M4477">
        <v>1</v>
      </c>
      <c r="N4477">
        <v>11760930</v>
      </c>
    </row>
    <row r="4478" spans="6:14" x14ac:dyDescent="0.2">
      <c r="F4478" s="3">
        <v>68745</v>
      </c>
      <c r="G4478">
        <v>5</v>
      </c>
      <c r="H4478" t="str">
        <f t="shared" si="73"/>
        <v>687455</v>
      </c>
      <c r="I4478" t="s">
        <v>2710</v>
      </c>
      <c r="J4478" t="s">
        <v>940</v>
      </c>
      <c r="K4478">
        <v>233</v>
      </c>
      <c r="L4478">
        <v>619568630</v>
      </c>
      <c r="M4478">
        <v>6</v>
      </c>
      <c r="N4478">
        <v>34230780</v>
      </c>
    </row>
    <row r="4479" spans="6:14" x14ac:dyDescent="0.2">
      <c r="F4479" s="3">
        <v>68755</v>
      </c>
      <c r="G4479">
        <v>0</v>
      </c>
      <c r="H4479" t="str">
        <f t="shared" si="73"/>
        <v>687550</v>
      </c>
      <c r="I4479" t="s">
        <v>2708</v>
      </c>
      <c r="J4479" t="s">
        <v>941</v>
      </c>
      <c r="K4479">
        <v>170</v>
      </c>
      <c r="L4479">
        <v>2056905140</v>
      </c>
    </row>
    <row r="4480" spans="6:14" x14ac:dyDescent="0.2">
      <c r="F4480" s="3">
        <v>68755</v>
      </c>
      <c r="G4480">
        <v>1</v>
      </c>
      <c r="H4480" t="str">
        <f t="shared" si="73"/>
        <v>687551</v>
      </c>
      <c r="I4480" t="s">
        <v>2708</v>
      </c>
      <c r="J4480" t="s">
        <v>941</v>
      </c>
      <c r="K4480">
        <v>150</v>
      </c>
      <c r="L4480">
        <v>3270838520</v>
      </c>
      <c r="M4480">
        <v>2</v>
      </c>
      <c r="N4480">
        <v>190084480</v>
      </c>
    </row>
    <row r="4481" spans="6:14" x14ac:dyDescent="0.2">
      <c r="F4481" s="3">
        <v>68755</v>
      </c>
      <c r="G4481">
        <v>2</v>
      </c>
      <c r="H4481" t="str">
        <f t="shared" si="73"/>
        <v>687552</v>
      </c>
      <c r="I4481" t="s">
        <v>2708</v>
      </c>
      <c r="J4481" t="s">
        <v>941</v>
      </c>
      <c r="K4481">
        <v>813</v>
      </c>
      <c r="L4481">
        <v>5445544860</v>
      </c>
      <c r="M4481">
        <v>4</v>
      </c>
      <c r="N4481">
        <v>122394960</v>
      </c>
    </row>
    <row r="4482" spans="6:14" x14ac:dyDescent="0.2">
      <c r="F4482" s="3">
        <v>68755</v>
      </c>
      <c r="G4482">
        <v>3</v>
      </c>
      <c r="H4482" t="str">
        <f t="shared" si="73"/>
        <v>687553</v>
      </c>
      <c r="I4482" t="s">
        <v>2708</v>
      </c>
      <c r="J4482" t="s">
        <v>941</v>
      </c>
      <c r="K4482">
        <v>2258</v>
      </c>
      <c r="L4482">
        <v>18732506420</v>
      </c>
      <c r="M4482">
        <v>59</v>
      </c>
      <c r="N4482">
        <v>1146607920</v>
      </c>
    </row>
    <row r="4483" spans="6:14" x14ac:dyDescent="0.2">
      <c r="F4483" s="3">
        <v>68755</v>
      </c>
      <c r="G4483">
        <v>4</v>
      </c>
      <c r="H4483" t="str">
        <f t="shared" ref="H4483:H4546" si="74">F4483&amp;G4483</f>
        <v>687554</v>
      </c>
      <c r="I4483" t="s">
        <v>2708</v>
      </c>
      <c r="J4483" t="s">
        <v>941</v>
      </c>
      <c r="K4483">
        <v>2149</v>
      </c>
      <c r="L4483">
        <v>21796389880</v>
      </c>
      <c r="M4483">
        <v>88</v>
      </c>
      <c r="N4483">
        <v>1452042400</v>
      </c>
    </row>
    <row r="4484" spans="6:14" x14ac:dyDescent="0.2">
      <c r="F4484" s="3">
        <v>68755</v>
      </c>
      <c r="G4484">
        <v>5</v>
      </c>
      <c r="H4484" t="str">
        <f t="shared" si="74"/>
        <v>687555</v>
      </c>
      <c r="I4484" t="s">
        <v>2708</v>
      </c>
      <c r="J4484" t="s">
        <v>941</v>
      </c>
      <c r="K4484">
        <v>1931</v>
      </c>
      <c r="L4484">
        <v>25952829900</v>
      </c>
      <c r="M4484">
        <v>153</v>
      </c>
      <c r="N4484">
        <v>3945377600</v>
      </c>
    </row>
    <row r="4485" spans="6:14" x14ac:dyDescent="0.2">
      <c r="F4485" s="3">
        <v>68770</v>
      </c>
      <c r="G4485">
        <v>0</v>
      </c>
      <c r="H4485" t="str">
        <f t="shared" si="74"/>
        <v>687700</v>
      </c>
      <c r="I4485" t="s">
        <v>2710</v>
      </c>
      <c r="J4485" t="s">
        <v>942</v>
      </c>
      <c r="K4485">
        <v>1</v>
      </c>
      <c r="L4485">
        <v>5233980</v>
      </c>
    </row>
    <row r="4486" spans="6:14" x14ac:dyDescent="0.2">
      <c r="F4486" s="3">
        <v>68770</v>
      </c>
      <c r="G4486">
        <v>1</v>
      </c>
      <c r="H4486" t="str">
        <f t="shared" si="74"/>
        <v>687701</v>
      </c>
      <c r="I4486" t="s">
        <v>2710</v>
      </c>
      <c r="J4486" t="s">
        <v>942</v>
      </c>
      <c r="K4486">
        <v>40</v>
      </c>
      <c r="L4486">
        <v>26573670</v>
      </c>
    </row>
    <row r="4487" spans="6:14" x14ac:dyDescent="0.2">
      <c r="F4487" s="3">
        <v>68770</v>
      </c>
      <c r="G4487">
        <v>2</v>
      </c>
      <c r="H4487" t="str">
        <f t="shared" si="74"/>
        <v>687702</v>
      </c>
      <c r="I4487" t="s">
        <v>2710</v>
      </c>
      <c r="J4487" t="s">
        <v>942</v>
      </c>
      <c r="K4487">
        <v>84</v>
      </c>
      <c r="L4487">
        <v>29211970</v>
      </c>
    </row>
    <row r="4488" spans="6:14" x14ac:dyDescent="0.2">
      <c r="F4488" s="3">
        <v>68770</v>
      </c>
      <c r="G4488">
        <v>3</v>
      </c>
      <c r="H4488" t="str">
        <f t="shared" si="74"/>
        <v>687703</v>
      </c>
      <c r="I4488" t="s">
        <v>2710</v>
      </c>
      <c r="J4488" t="s">
        <v>942</v>
      </c>
      <c r="K4488">
        <v>148</v>
      </c>
      <c r="L4488">
        <v>122725275</v>
      </c>
    </row>
    <row r="4489" spans="6:14" x14ac:dyDescent="0.2">
      <c r="F4489" s="3">
        <v>68770</v>
      </c>
      <c r="G4489">
        <v>4</v>
      </c>
      <c r="H4489" t="str">
        <f t="shared" si="74"/>
        <v>687704</v>
      </c>
      <c r="I4489" t="s">
        <v>2710</v>
      </c>
      <c r="J4489" t="s">
        <v>942</v>
      </c>
      <c r="K4489">
        <v>98</v>
      </c>
      <c r="L4489">
        <v>212299950</v>
      </c>
    </row>
    <row r="4490" spans="6:14" x14ac:dyDescent="0.2">
      <c r="F4490" s="3">
        <v>68770</v>
      </c>
      <c r="G4490">
        <v>5</v>
      </c>
      <c r="H4490" t="str">
        <f t="shared" si="74"/>
        <v>687705</v>
      </c>
      <c r="I4490" t="s">
        <v>2710</v>
      </c>
      <c r="J4490" t="s">
        <v>942</v>
      </c>
      <c r="K4490">
        <v>172</v>
      </c>
      <c r="L4490">
        <v>362981130</v>
      </c>
    </row>
    <row r="4491" spans="6:14" x14ac:dyDescent="0.2">
      <c r="F4491" s="3">
        <v>68773</v>
      </c>
      <c r="G4491">
        <v>0</v>
      </c>
      <c r="H4491" t="str">
        <f t="shared" si="74"/>
        <v>687730</v>
      </c>
      <c r="I4491" t="s">
        <v>2710</v>
      </c>
      <c r="J4491" t="s">
        <v>943</v>
      </c>
      <c r="K4491">
        <v>1</v>
      </c>
      <c r="L4491">
        <v>47100</v>
      </c>
    </row>
    <row r="4492" spans="6:14" x14ac:dyDescent="0.2">
      <c r="F4492" s="3">
        <v>68773</v>
      </c>
      <c r="G4492">
        <v>1</v>
      </c>
      <c r="H4492" t="str">
        <f t="shared" si="74"/>
        <v>687731</v>
      </c>
      <c r="I4492" t="s">
        <v>2710</v>
      </c>
      <c r="J4492" t="s">
        <v>943</v>
      </c>
      <c r="K4492">
        <v>12</v>
      </c>
      <c r="L4492">
        <v>2506430</v>
      </c>
    </row>
    <row r="4493" spans="6:14" x14ac:dyDescent="0.2">
      <c r="F4493" s="3">
        <v>68773</v>
      </c>
      <c r="G4493">
        <v>2</v>
      </c>
      <c r="H4493" t="str">
        <f t="shared" si="74"/>
        <v>687732</v>
      </c>
      <c r="I4493" t="s">
        <v>2710</v>
      </c>
      <c r="J4493" t="s">
        <v>943</v>
      </c>
      <c r="K4493">
        <v>16</v>
      </c>
      <c r="L4493">
        <v>7048450</v>
      </c>
      <c r="M4493">
        <v>1</v>
      </c>
      <c r="N4493">
        <v>3520240</v>
      </c>
    </row>
    <row r="4494" spans="6:14" x14ac:dyDescent="0.2">
      <c r="F4494" s="3">
        <v>68773</v>
      </c>
      <c r="G4494">
        <v>3</v>
      </c>
      <c r="H4494" t="str">
        <f t="shared" si="74"/>
        <v>687733</v>
      </c>
      <c r="I4494" t="s">
        <v>2710</v>
      </c>
      <c r="J4494" t="s">
        <v>943</v>
      </c>
      <c r="K4494">
        <v>16</v>
      </c>
      <c r="L4494">
        <v>5621180</v>
      </c>
      <c r="M4494">
        <v>3</v>
      </c>
      <c r="N4494">
        <v>6152720</v>
      </c>
    </row>
    <row r="4495" spans="6:14" x14ac:dyDescent="0.2">
      <c r="F4495" s="3">
        <v>68773</v>
      </c>
      <c r="G4495">
        <v>4</v>
      </c>
      <c r="H4495" t="str">
        <f t="shared" si="74"/>
        <v>687734</v>
      </c>
      <c r="I4495" t="s">
        <v>2710</v>
      </c>
      <c r="J4495" t="s">
        <v>943</v>
      </c>
      <c r="K4495">
        <v>26</v>
      </c>
      <c r="L4495">
        <v>10837170</v>
      </c>
      <c r="M4495">
        <v>1</v>
      </c>
      <c r="N4495">
        <v>1062480</v>
      </c>
    </row>
    <row r="4496" spans="6:14" x14ac:dyDescent="0.2">
      <c r="F4496" s="3">
        <v>68773</v>
      </c>
      <c r="G4496">
        <v>5</v>
      </c>
      <c r="H4496" t="str">
        <f t="shared" si="74"/>
        <v>687735</v>
      </c>
      <c r="I4496" t="s">
        <v>2710</v>
      </c>
      <c r="J4496" t="s">
        <v>943</v>
      </c>
      <c r="K4496">
        <v>31</v>
      </c>
      <c r="L4496">
        <v>16903240</v>
      </c>
    </row>
    <row r="4497" spans="6:14" x14ac:dyDescent="0.2">
      <c r="F4497" s="3">
        <v>68780</v>
      </c>
      <c r="G4497">
        <v>0</v>
      </c>
      <c r="H4497" t="str">
        <f t="shared" si="74"/>
        <v>687800</v>
      </c>
      <c r="I4497" t="s">
        <v>2710</v>
      </c>
      <c r="J4497" t="s">
        <v>944</v>
      </c>
      <c r="K4497">
        <v>2</v>
      </c>
      <c r="L4497">
        <v>1957340</v>
      </c>
    </row>
    <row r="4498" spans="6:14" x14ac:dyDescent="0.2">
      <c r="F4498" s="3">
        <v>68780</v>
      </c>
      <c r="G4498">
        <v>1</v>
      </c>
      <c r="H4498" t="str">
        <f t="shared" si="74"/>
        <v>687801</v>
      </c>
      <c r="I4498" t="s">
        <v>2710</v>
      </c>
      <c r="J4498" t="s">
        <v>944</v>
      </c>
      <c r="K4498">
        <v>37</v>
      </c>
      <c r="L4498">
        <v>26767120</v>
      </c>
      <c r="M4498">
        <v>1</v>
      </c>
      <c r="N4498">
        <v>1772560</v>
      </c>
    </row>
    <row r="4499" spans="6:14" x14ac:dyDescent="0.2">
      <c r="F4499" s="3">
        <v>68780</v>
      </c>
      <c r="G4499">
        <v>2</v>
      </c>
      <c r="H4499" t="str">
        <f t="shared" si="74"/>
        <v>687802</v>
      </c>
      <c r="I4499" t="s">
        <v>2710</v>
      </c>
      <c r="J4499" t="s">
        <v>944</v>
      </c>
      <c r="K4499">
        <v>13</v>
      </c>
      <c r="L4499">
        <v>14166740</v>
      </c>
    </row>
    <row r="4500" spans="6:14" x14ac:dyDescent="0.2">
      <c r="F4500" s="3">
        <v>68780</v>
      </c>
      <c r="G4500">
        <v>3</v>
      </c>
      <c r="H4500" t="str">
        <f t="shared" si="74"/>
        <v>687803</v>
      </c>
      <c r="I4500" t="s">
        <v>2710</v>
      </c>
      <c r="J4500" t="s">
        <v>944</v>
      </c>
      <c r="K4500">
        <v>12</v>
      </c>
      <c r="L4500">
        <v>9187900</v>
      </c>
    </row>
    <row r="4501" spans="6:14" x14ac:dyDescent="0.2">
      <c r="F4501" s="3">
        <v>68780</v>
      </c>
      <c r="G4501">
        <v>4</v>
      </c>
      <c r="H4501" t="str">
        <f t="shared" si="74"/>
        <v>687804</v>
      </c>
      <c r="I4501" t="s">
        <v>2710</v>
      </c>
      <c r="J4501" t="s">
        <v>944</v>
      </c>
      <c r="K4501">
        <v>49</v>
      </c>
      <c r="L4501">
        <v>44953270</v>
      </c>
    </row>
    <row r="4502" spans="6:14" x14ac:dyDescent="0.2">
      <c r="F4502" s="3">
        <v>68780</v>
      </c>
      <c r="G4502">
        <v>5</v>
      </c>
      <c r="H4502" t="str">
        <f t="shared" si="74"/>
        <v>687805</v>
      </c>
      <c r="I4502" t="s">
        <v>2710</v>
      </c>
      <c r="J4502" t="s">
        <v>944</v>
      </c>
      <c r="K4502">
        <v>94</v>
      </c>
      <c r="L4502">
        <v>95319790</v>
      </c>
      <c r="M4502">
        <v>6</v>
      </c>
      <c r="N4502">
        <v>25268370</v>
      </c>
    </row>
    <row r="4503" spans="6:14" x14ac:dyDescent="0.2">
      <c r="F4503" s="3">
        <v>68820</v>
      </c>
      <c r="G4503">
        <v>1</v>
      </c>
      <c r="H4503" t="str">
        <f t="shared" si="74"/>
        <v>688201</v>
      </c>
      <c r="I4503" t="s">
        <v>2710</v>
      </c>
      <c r="J4503" t="s">
        <v>945</v>
      </c>
      <c r="K4503">
        <v>41</v>
      </c>
      <c r="L4503">
        <v>20272430</v>
      </c>
    </row>
    <row r="4504" spans="6:14" x14ac:dyDescent="0.2">
      <c r="F4504" s="3">
        <v>68820</v>
      </c>
      <c r="G4504">
        <v>3</v>
      </c>
      <c r="H4504" t="str">
        <f t="shared" si="74"/>
        <v>688203</v>
      </c>
      <c r="I4504" t="s">
        <v>2710</v>
      </c>
      <c r="J4504" t="s">
        <v>945</v>
      </c>
      <c r="K4504">
        <v>54</v>
      </c>
      <c r="L4504">
        <v>53288850</v>
      </c>
    </row>
    <row r="4505" spans="6:14" x14ac:dyDescent="0.2">
      <c r="F4505" s="3">
        <v>68820</v>
      </c>
      <c r="G4505">
        <v>4</v>
      </c>
      <c r="H4505" t="str">
        <f t="shared" si="74"/>
        <v>688204</v>
      </c>
      <c r="I4505" t="s">
        <v>2710</v>
      </c>
      <c r="J4505" t="s">
        <v>945</v>
      </c>
      <c r="K4505">
        <v>25</v>
      </c>
      <c r="L4505">
        <v>26881500</v>
      </c>
    </row>
    <row r="4506" spans="6:14" x14ac:dyDescent="0.2">
      <c r="F4506" s="3">
        <v>68820</v>
      </c>
      <c r="G4506">
        <v>5</v>
      </c>
      <c r="H4506" t="str">
        <f t="shared" si="74"/>
        <v>688205</v>
      </c>
      <c r="I4506" t="s">
        <v>2710</v>
      </c>
      <c r="J4506" t="s">
        <v>945</v>
      </c>
      <c r="K4506">
        <v>37</v>
      </c>
      <c r="L4506">
        <v>43876550</v>
      </c>
      <c r="M4506">
        <v>1</v>
      </c>
      <c r="N4506">
        <v>2713440</v>
      </c>
    </row>
    <row r="4507" spans="6:14" x14ac:dyDescent="0.2">
      <c r="F4507" s="3">
        <v>68855</v>
      </c>
      <c r="G4507">
        <v>1</v>
      </c>
      <c r="H4507" t="str">
        <f t="shared" si="74"/>
        <v>688551</v>
      </c>
      <c r="I4507" t="s">
        <v>2708</v>
      </c>
      <c r="J4507" t="s">
        <v>946</v>
      </c>
      <c r="K4507">
        <v>34</v>
      </c>
      <c r="L4507">
        <v>66669060</v>
      </c>
    </row>
    <row r="4508" spans="6:14" x14ac:dyDescent="0.2">
      <c r="F4508" s="3">
        <v>68855</v>
      </c>
      <c r="G4508">
        <v>2</v>
      </c>
      <c r="H4508" t="str">
        <f t="shared" si="74"/>
        <v>688552</v>
      </c>
      <c r="I4508" t="s">
        <v>2708</v>
      </c>
      <c r="J4508" t="s">
        <v>946</v>
      </c>
      <c r="K4508">
        <v>131</v>
      </c>
      <c r="L4508">
        <v>207708160</v>
      </c>
      <c r="M4508">
        <v>1</v>
      </c>
      <c r="N4508">
        <v>41817520</v>
      </c>
    </row>
    <row r="4509" spans="6:14" x14ac:dyDescent="0.2">
      <c r="F4509" s="3">
        <v>68855</v>
      </c>
      <c r="G4509">
        <v>3</v>
      </c>
      <c r="H4509" t="str">
        <f t="shared" si="74"/>
        <v>688553</v>
      </c>
      <c r="I4509" t="s">
        <v>2708</v>
      </c>
      <c r="J4509" t="s">
        <v>946</v>
      </c>
      <c r="K4509">
        <v>102</v>
      </c>
      <c r="L4509">
        <v>296580120</v>
      </c>
      <c r="M4509">
        <v>1</v>
      </c>
      <c r="N4509">
        <v>1837680</v>
      </c>
    </row>
    <row r="4510" spans="6:14" x14ac:dyDescent="0.2">
      <c r="F4510" s="3">
        <v>68855</v>
      </c>
      <c r="G4510">
        <v>4</v>
      </c>
      <c r="H4510" t="str">
        <f t="shared" si="74"/>
        <v>688554</v>
      </c>
      <c r="I4510" t="s">
        <v>2708</v>
      </c>
      <c r="J4510" t="s">
        <v>946</v>
      </c>
      <c r="K4510">
        <v>98</v>
      </c>
      <c r="L4510">
        <v>234447940</v>
      </c>
      <c r="M4510">
        <v>9</v>
      </c>
      <c r="N4510">
        <v>48591920</v>
      </c>
    </row>
    <row r="4511" spans="6:14" x14ac:dyDescent="0.2">
      <c r="F4511" s="3">
        <v>68855</v>
      </c>
      <c r="G4511">
        <v>5</v>
      </c>
      <c r="H4511" t="str">
        <f t="shared" si="74"/>
        <v>688555</v>
      </c>
      <c r="I4511" t="s">
        <v>2708</v>
      </c>
      <c r="J4511" t="s">
        <v>946</v>
      </c>
      <c r="K4511">
        <v>216</v>
      </c>
      <c r="L4511">
        <v>283401300</v>
      </c>
      <c r="M4511">
        <v>6</v>
      </c>
      <c r="N4511">
        <v>10570960</v>
      </c>
    </row>
    <row r="4512" spans="6:14" x14ac:dyDescent="0.2">
      <c r="F4512" s="3">
        <v>68861</v>
      </c>
      <c r="G4512">
        <v>0</v>
      </c>
      <c r="H4512" t="str">
        <f t="shared" si="74"/>
        <v>688610</v>
      </c>
      <c r="I4512" t="s">
        <v>2715</v>
      </c>
      <c r="J4512" t="s">
        <v>947</v>
      </c>
      <c r="K4512">
        <v>69</v>
      </c>
      <c r="L4512">
        <v>40173942</v>
      </c>
    </row>
    <row r="4513" spans="6:14" x14ac:dyDescent="0.2">
      <c r="F4513" s="3">
        <v>68861</v>
      </c>
      <c r="G4513">
        <v>1</v>
      </c>
      <c r="H4513" t="str">
        <f t="shared" si="74"/>
        <v>688611</v>
      </c>
      <c r="I4513" t="s">
        <v>2715</v>
      </c>
      <c r="J4513" t="s">
        <v>947</v>
      </c>
      <c r="K4513">
        <v>59</v>
      </c>
      <c r="L4513">
        <v>180905463.5</v>
      </c>
    </row>
    <row r="4514" spans="6:14" x14ac:dyDescent="0.2">
      <c r="F4514" s="3">
        <v>68861</v>
      </c>
      <c r="G4514">
        <v>2</v>
      </c>
      <c r="H4514" t="str">
        <f t="shared" si="74"/>
        <v>688612</v>
      </c>
      <c r="I4514" t="s">
        <v>2715</v>
      </c>
      <c r="J4514" t="s">
        <v>947</v>
      </c>
      <c r="K4514">
        <v>385</v>
      </c>
      <c r="L4514">
        <v>1010720281</v>
      </c>
      <c r="M4514">
        <v>3</v>
      </c>
      <c r="N4514">
        <v>5828970</v>
      </c>
    </row>
    <row r="4515" spans="6:14" x14ac:dyDescent="0.2">
      <c r="F4515" s="3">
        <v>68861</v>
      </c>
      <c r="G4515">
        <v>3</v>
      </c>
      <c r="H4515" t="str">
        <f t="shared" si="74"/>
        <v>688613</v>
      </c>
      <c r="I4515" t="s">
        <v>2715</v>
      </c>
      <c r="J4515" t="s">
        <v>947</v>
      </c>
      <c r="K4515">
        <v>379</v>
      </c>
      <c r="L4515">
        <v>1322542075</v>
      </c>
      <c r="M4515">
        <v>3</v>
      </c>
      <c r="N4515">
        <v>9498160</v>
      </c>
    </row>
    <row r="4516" spans="6:14" x14ac:dyDescent="0.2">
      <c r="F4516" s="3">
        <v>68861</v>
      </c>
      <c r="G4516">
        <v>4</v>
      </c>
      <c r="H4516" t="str">
        <f t="shared" si="74"/>
        <v>688614</v>
      </c>
      <c r="I4516" t="s">
        <v>2715</v>
      </c>
      <c r="J4516" t="s">
        <v>947</v>
      </c>
      <c r="K4516">
        <v>607</v>
      </c>
      <c r="L4516">
        <v>2653671214</v>
      </c>
      <c r="M4516">
        <v>13</v>
      </c>
      <c r="N4516">
        <v>132723420</v>
      </c>
    </row>
    <row r="4517" spans="6:14" x14ac:dyDescent="0.2">
      <c r="F4517" s="3">
        <v>68861</v>
      </c>
      <c r="G4517">
        <v>5</v>
      </c>
      <c r="H4517" t="str">
        <f t="shared" si="74"/>
        <v>688615</v>
      </c>
      <c r="I4517" t="s">
        <v>2715</v>
      </c>
      <c r="J4517" t="s">
        <v>947</v>
      </c>
      <c r="K4517">
        <v>1137</v>
      </c>
      <c r="L4517">
        <v>6030616104</v>
      </c>
      <c r="M4517">
        <v>128</v>
      </c>
      <c r="N4517">
        <v>1036607040</v>
      </c>
    </row>
    <row r="4518" spans="6:14" x14ac:dyDescent="0.2">
      <c r="F4518" s="3">
        <v>68867</v>
      </c>
      <c r="G4518">
        <v>0</v>
      </c>
      <c r="H4518" t="str">
        <f t="shared" si="74"/>
        <v>688670</v>
      </c>
      <c r="I4518" t="s">
        <v>2714</v>
      </c>
      <c r="J4518" t="s">
        <v>948</v>
      </c>
      <c r="K4518">
        <v>15</v>
      </c>
      <c r="L4518">
        <v>13720605</v>
      </c>
    </row>
    <row r="4519" spans="6:14" x14ac:dyDescent="0.2">
      <c r="F4519" s="3">
        <v>68867</v>
      </c>
      <c r="G4519">
        <v>1</v>
      </c>
      <c r="H4519" t="str">
        <f t="shared" si="74"/>
        <v>688671</v>
      </c>
      <c r="I4519" t="s">
        <v>2714</v>
      </c>
      <c r="J4519" t="s">
        <v>948</v>
      </c>
      <c r="K4519">
        <v>10</v>
      </c>
      <c r="L4519">
        <v>13915911</v>
      </c>
    </row>
    <row r="4520" spans="6:14" x14ac:dyDescent="0.2">
      <c r="F4520" s="3">
        <v>68867</v>
      </c>
      <c r="G4520">
        <v>2</v>
      </c>
      <c r="H4520" t="str">
        <f t="shared" si="74"/>
        <v>688672</v>
      </c>
      <c r="I4520" t="s">
        <v>2714</v>
      </c>
      <c r="J4520" t="s">
        <v>948</v>
      </c>
      <c r="K4520">
        <v>25</v>
      </c>
      <c r="L4520">
        <v>38475858</v>
      </c>
    </row>
    <row r="4521" spans="6:14" x14ac:dyDescent="0.2">
      <c r="F4521" s="3">
        <v>68867</v>
      </c>
      <c r="G4521">
        <v>4</v>
      </c>
      <c r="H4521" t="str">
        <f t="shared" si="74"/>
        <v>688674</v>
      </c>
      <c r="I4521" t="s">
        <v>2714</v>
      </c>
      <c r="J4521" t="s">
        <v>948</v>
      </c>
      <c r="K4521">
        <v>74</v>
      </c>
      <c r="L4521">
        <v>93875121</v>
      </c>
      <c r="M4521">
        <v>1</v>
      </c>
      <c r="N4521">
        <v>3530960</v>
      </c>
    </row>
    <row r="4522" spans="6:14" x14ac:dyDescent="0.2">
      <c r="F4522" s="3">
        <v>68867</v>
      </c>
      <c r="G4522">
        <v>5</v>
      </c>
      <c r="H4522" t="str">
        <f t="shared" si="74"/>
        <v>688675</v>
      </c>
      <c r="I4522" t="s">
        <v>2714</v>
      </c>
      <c r="J4522" t="s">
        <v>948</v>
      </c>
      <c r="K4522">
        <v>64</v>
      </c>
      <c r="L4522">
        <v>89300130</v>
      </c>
    </row>
    <row r="4523" spans="6:14" x14ac:dyDescent="0.2">
      <c r="F4523" s="3">
        <v>68872</v>
      </c>
      <c r="G4523">
        <v>0</v>
      </c>
      <c r="H4523" t="str">
        <f t="shared" si="74"/>
        <v>688720</v>
      </c>
      <c r="I4523" t="s">
        <v>2708</v>
      </c>
      <c r="J4523" t="s">
        <v>949</v>
      </c>
      <c r="K4523">
        <v>2</v>
      </c>
      <c r="L4523">
        <v>1111760</v>
      </c>
    </row>
    <row r="4524" spans="6:14" x14ac:dyDescent="0.2">
      <c r="F4524" s="3">
        <v>68872</v>
      </c>
      <c r="G4524">
        <v>1</v>
      </c>
      <c r="H4524" t="str">
        <f t="shared" si="74"/>
        <v>688721</v>
      </c>
      <c r="I4524" t="s">
        <v>2708</v>
      </c>
      <c r="J4524" t="s">
        <v>949</v>
      </c>
      <c r="K4524">
        <v>68</v>
      </c>
      <c r="L4524">
        <v>23658160</v>
      </c>
    </row>
    <row r="4525" spans="6:14" x14ac:dyDescent="0.2">
      <c r="F4525" s="3">
        <v>68872</v>
      </c>
      <c r="G4525">
        <v>2</v>
      </c>
      <c r="H4525" t="str">
        <f t="shared" si="74"/>
        <v>688722</v>
      </c>
      <c r="I4525" t="s">
        <v>2708</v>
      </c>
      <c r="J4525" t="s">
        <v>949</v>
      </c>
      <c r="K4525">
        <v>14</v>
      </c>
      <c r="L4525">
        <v>4435000</v>
      </c>
    </row>
    <row r="4526" spans="6:14" x14ac:dyDescent="0.2">
      <c r="F4526" s="3">
        <v>68872</v>
      </c>
      <c r="G4526">
        <v>3</v>
      </c>
      <c r="H4526" t="str">
        <f t="shared" si="74"/>
        <v>688723</v>
      </c>
      <c r="I4526" t="s">
        <v>2708</v>
      </c>
      <c r="J4526" t="s">
        <v>949</v>
      </c>
      <c r="K4526">
        <v>234</v>
      </c>
      <c r="L4526">
        <v>141303320</v>
      </c>
      <c r="M4526">
        <v>3</v>
      </c>
      <c r="N4526">
        <v>9209840</v>
      </c>
    </row>
    <row r="4527" spans="6:14" x14ac:dyDescent="0.2">
      <c r="F4527" s="3">
        <v>68872</v>
      </c>
      <c r="G4527">
        <v>4</v>
      </c>
      <c r="H4527" t="str">
        <f t="shared" si="74"/>
        <v>688724</v>
      </c>
      <c r="I4527" t="s">
        <v>2708</v>
      </c>
      <c r="J4527" t="s">
        <v>949</v>
      </c>
      <c r="K4527">
        <v>410</v>
      </c>
      <c r="L4527">
        <v>376871020</v>
      </c>
      <c r="M4527">
        <v>16</v>
      </c>
      <c r="N4527">
        <v>47879280</v>
      </c>
    </row>
    <row r="4528" spans="6:14" x14ac:dyDescent="0.2">
      <c r="F4528" s="3">
        <v>68872</v>
      </c>
      <c r="G4528">
        <v>5</v>
      </c>
      <c r="H4528" t="str">
        <f t="shared" si="74"/>
        <v>688725</v>
      </c>
      <c r="I4528" t="s">
        <v>2708</v>
      </c>
      <c r="J4528" t="s">
        <v>949</v>
      </c>
      <c r="K4528">
        <v>412</v>
      </c>
      <c r="L4528">
        <v>380448260</v>
      </c>
      <c r="M4528">
        <v>24</v>
      </c>
      <c r="N4528">
        <v>89689600</v>
      </c>
    </row>
    <row r="4529" spans="6:14" x14ac:dyDescent="0.2">
      <c r="F4529" s="3">
        <v>68895</v>
      </c>
      <c r="G4529">
        <v>1</v>
      </c>
      <c r="H4529" t="str">
        <f t="shared" si="74"/>
        <v>688951</v>
      </c>
      <c r="I4529" t="s">
        <v>2715</v>
      </c>
      <c r="J4529" t="s">
        <v>950</v>
      </c>
      <c r="K4529">
        <v>22</v>
      </c>
      <c r="L4529">
        <v>70082145</v>
      </c>
    </row>
    <row r="4530" spans="6:14" x14ac:dyDescent="0.2">
      <c r="F4530" s="3">
        <v>68895</v>
      </c>
      <c r="G4530">
        <v>2</v>
      </c>
      <c r="H4530" t="str">
        <f t="shared" si="74"/>
        <v>688952</v>
      </c>
      <c r="I4530" t="s">
        <v>2715</v>
      </c>
      <c r="J4530" t="s">
        <v>950</v>
      </c>
      <c r="K4530">
        <v>34</v>
      </c>
      <c r="L4530">
        <v>104195456</v>
      </c>
    </row>
    <row r="4531" spans="6:14" x14ac:dyDescent="0.2">
      <c r="F4531" s="3">
        <v>68895</v>
      </c>
      <c r="G4531">
        <v>3</v>
      </c>
      <c r="H4531" t="str">
        <f t="shared" si="74"/>
        <v>688953</v>
      </c>
      <c r="I4531" t="s">
        <v>2715</v>
      </c>
      <c r="J4531" t="s">
        <v>950</v>
      </c>
      <c r="K4531">
        <v>92</v>
      </c>
      <c r="L4531">
        <v>404728691.5</v>
      </c>
      <c r="M4531">
        <v>1</v>
      </c>
      <c r="N4531">
        <v>12785100</v>
      </c>
    </row>
    <row r="4532" spans="6:14" x14ac:dyDescent="0.2">
      <c r="F4532" s="3">
        <v>68895</v>
      </c>
      <c r="G4532">
        <v>4</v>
      </c>
      <c r="H4532" t="str">
        <f t="shared" si="74"/>
        <v>688954</v>
      </c>
      <c r="I4532" t="s">
        <v>2715</v>
      </c>
      <c r="J4532" t="s">
        <v>950</v>
      </c>
      <c r="K4532">
        <v>634</v>
      </c>
      <c r="L4532">
        <v>1764092370</v>
      </c>
      <c r="M4532">
        <v>6</v>
      </c>
      <c r="N4532">
        <v>51911070</v>
      </c>
    </row>
    <row r="4533" spans="6:14" x14ac:dyDescent="0.2">
      <c r="F4533" s="3">
        <v>68895</v>
      </c>
      <c r="G4533">
        <v>5</v>
      </c>
      <c r="H4533" t="str">
        <f t="shared" si="74"/>
        <v>688955</v>
      </c>
      <c r="I4533" t="s">
        <v>2715</v>
      </c>
      <c r="J4533" t="s">
        <v>950</v>
      </c>
      <c r="K4533">
        <v>1176</v>
      </c>
      <c r="L4533">
        <v>5462362498</v>
      </c>
      <c r="M4533">
        <v>91</v>
      </c>
      <c r="N4533">
        <v>645579730</v>
      </c>
    </row>
    <row r="4534" spans="6:14" x14ac:dyDescent="0.2">
      <c r="F4534" s="3">
        <v>70001</v>
      </c>
      <c r="G4534">
        <v>0</v>
      </c>
      <c r="H4534" t="str">
        <f t="shared" si="74"/>
        <v>700010</v>
      </c>
      <c r="I4534" t="s">
        <v>2716</v>
      </c>
      <c r="J4534" t="s">
        <v>951</v>
      </c>
      <c r="K4534">
        <v>47</v>
      </c>
      <c r="L4534">
        <v>49021040</v>
      </c>
      <c r="M4534">
        <v>130</v>
      </c>
      <c r="N4534">
        <v>2597029250</v>
      </c>
    </row>
    <row r="4535" spans="6:14" x14ac:dyDescent="0.2">
      <c r="F4535" s="3">
        <v>70001</v>
      </c>
      <c r="G4535">
        <v>1</v>
      </c>
      <c r="H4535" t="str">
        <f t="shared" si="74"/>
        <v>700011</v>
      </c>
      <c r="I4535" t="s">
        <v>2716</v>
      </c>
      <c r="J4535" t="s">
        <v>951</v>
      </c>
      <c r="K4535">
        <v>9844</v>
      </c>
      <c r="L4535">
        <v>1956217372</v>
      </c>
      <c r="M4535">
        <v>36</v>
      </c>
      <c r="N4535">
        <v>53096590</v>
      </c>
    </row>
    <row r="4536" spans="6:14" x14ac:dyDescent="0.2">
      <c r="F4536" s="3">
        <v>70001</v>
      </c>
      <c r="G4536">
        <v>2</v>
      </c>
      <c r="H4536" t="str">
        <f t="shared" si="74"/>
        <v>700012</v>
      </c>
      <c r="I4536" t="s">
        <v>2716</v>
      </c>
      <c r="J4536" t="s">
        <v>951</v>
      </c>
      <c r="K4536">
        <v>12639</v>
      </c>
      <c r="L4536">
        <v>8094198580</v>
      </c>
      <c r="M4536">
        <v>144</v>
      </c>
      <c r="N4536">
        <v>3484253250</v>
      </c>
    </row>
    <row r="4537" spans="6:14" x14ac:dyDescent="0.2">
      <c r="F4537" s="3">
        <v>70001</v>
      </c>
      <c r="G4537">
        <v>3</v>
      </c>
      <c r="H4537" t="str">
        <f t="shared" si="74"/>
        <v>700013</v>
      </c>
      <c r="I4537" t="s">
        <v>2716</v>
      </c>
      <c r="J4537" t="s">
        <v>951</v>
      </c>
      <c r="K4537">
        <v>16191</v>
      </c>
      <c r="L4537">
        <v>13361752218</v>
      </c>
      <c r="M4537">
        <v>190</v>
      </c>
      <c r="N4537">
        <v>2663577660</v>
      </c>
    </row>
    <row r="4538" spans="6:14" x14ac:dyDescent="0.2">
      <c r="F4538" s="3">
        <v>70001</v>
      </c>
      <c r="G4538">
        <v>4</v>
      </c>
      <c r="H4538" t="str">
        <f t="shared" si="74"/>
        <v>700014</v>
      </c>
      <c r="I4538" t="s">
        <v>2716</v>
      </c>
      <c r="J4538" t="s">
        <v>951</v>
      </c>
      <c r="K4538">
        <v>17738</v>
      </c>
      <c r="L4538">
        <v>26044748288</v>
      </c>
      <c r="M4538">
        <v>404</v>
      </c>
      <c r="N4538">
        <v>6471667710</v>
      </c>
    </row>
    <row r="4539" spans="6:14" x14ac:dyDescent="0.2">
      <c r="F4539" s="3">
        <v>70001</v>
      </c>
      <c r="G4539">
        <v>5</v>
      </c>
      <c r="H4539" t="str">
        <f t="shared" si="74"/>
        <v>700015</v>
      </c>
      <c r="I4539" t="s">
        <v>2716</v>
      </c>
      <c r="J4539" t="s">
        <v>951</v>
      </c>
      <c r="K4539">
        <v>12497</v>
      </c>
      <c r="L4539">
        <v>47962254347</v>
      </c>
      <c r="M4539">
        <v>4024</v>
      </c>
      <c r="N4539">
        <v>48669366900</v>
      </c>
    </row>
    <row r="4540" spans="6:14" x14ac:dyDescent="0.2">
      <c r="F4540" s="3">
        <v>70110</v>
      </c>
      <c r="G4540">
        <v>0</v>
      </c>
      <c r="H4540" t="str">
        <f t="shared" si="74"/>
        <v>701100</v>
      </c>
      <c r="I4540" t="s">
        <v>2708</v>
      </c>
      <c r="J4540" t="s">
        <v>952</v>
      </c>
      <c r="K4540">
        <v>54</v>
      </c>
      <c r="L4540">
        <v>2498160</v>
      </c>
    </row>
    <row r="4541" spans="6:14" x14ac:dyDescent="0.2">
      <c r="F4541" s="3">
        <v>70110</v>
      </c>
      <c r="G4541">
        <v>1</v>
      </c>
      <c r="H4541" t="str">
        <f t="shared" si="74"/>
        <v>701101</v>
      </c>
      <c r="I4541" t="s">
        <v>2708</v>
      </c>
      <c r="J4541" t="s">
        <v>952</v>
      </c>
      <c r="K4541">
        <v>590</v>
      </c>
      <c r="L4541">
        <v>18318840</v>
      </c>
    </row>
    <row r="4542" spans="6:14" x14ac:dyDescent="0.2">
      <c r="F4542" s="3">
        <v>70110</v>
      </c>
      <c r="G4542">
        <v>2</v>
      </c>
      <c r="H4542" t="str">
        <f t="shared" si="74"/>
        <v>701102</v>
      </c>
      <c r="I4542" t="s">
        <v>2708</v>
      </c>
      <c r="J4542" t="s">
        <v>952</v>
      </c>
      <c r="K4542">
        <v>333</v>
      </c>
      <c r="L4542">
        <v>38393790</v>
      </c>
      <c r="M4542">
        <v>1</v>
      </c>
      <c r="N4542">
        <v>2837200</v>
      </c>
    </row>
    <row r="4543" spans="6:14" x14ac:dyDescent="0.2">
      <c r="F4543" s="3">
        <v>70110</v>
      </c>
      <c r="G4543">
        <v>3</v>
      </c>
      <c r="H4543" t="str">
        <f t="shared" si="74"/>
        <v>701103</v>
      </c>
      <c r="I4543" t="s">
        <v>2708</v>
      </c>
      <c r="J4543" t="s">
        <v>952</v>
      </c>
      <c r="K4543">
        <v>456</v>
      </c>
      <c r="L4543">
        <v>79082640</v>
      </c>
      <c r="M4543">
        <v>1</v>
      </c>
      <c r="N4543">
        <v>738560</v>
      </c>
    </row>
    <row r="4544" spans="6:14" x14ac:dyDescent="0.2">
      <c r="F4544" s="3">
        <v>70110</v>
      </c>
      <c r="G4544">
        <v>4</v>
      </c>
      <c r="H4544" t="str">
        <f t="shared" si="74"/>
        <v>701104</v>
      </c>
      <c r="I4544" t="s">
        <v>2708</v>
      </c>
      <c r="J4544" t="s">
        <v>952</v>
      </c>
      <c r="K4544">
        <v>626</v>
      </c>
      <c r="L4544">
        <v>218473870</v>
      </c>
    </row>
    <row r="4545" spans="6:14" x14ac:dyDescent="0.2">
      <c r="F4545" s="3">
        <v>70110</v>
      </c>
      <c r="G4545">
        <v>5</v>
      </c>
      <c r="H4545" t="str">
        <f t="shared" si="74"/>
        <v>701105</v>
      </c>
      <c r="I4545" t="s">
        <v>2708</v>
      </c>
      <c r="J4545" t="s">
        <v>952</v>
      </c>
      <c r="K4545">
        <v>574</v>
      </c>
      <c r="L4545">
        <v>362776740</v>
      </c>
      <c r="M4545">
        <v>2</v>
      </c>
      <c r="N4545">
        <v>3999440</v>
      </c>
    </row>
    <row r="4546" spans="6:14" x14ac:dyDescent="0.2">
      <c r="F4546" s="3">
        <v>70124</v>
      </c>
      <c r="G4546">
        <v>0</v>
      </c>
      <c r="H4546" t="str">
        <f t="shared" si="74"/>
        <v>701240</v>
      </c>
      <c r="I4546" t="s">
        <v>2714</v>
      </c>
      <c r="J4546" t="s">
        <v>953</v>
      </c>
      <c r="K4546">
        <v>28</v>
      </c>
      <c r="L4546">
        <v>5513367</v>
      </c>
    </row>
    <row r="4547" spans="6:14" x14ac:dyDescent="0.2">
      <c r="F4547" s="3">
        <v>70124</v>
      </c>
      <c r="G4547">
        <v>1</v>
      </c>
      <c r="H4547" t="str">
        <f t="shared" ref="H4547:H4610" si="75">F4547&amp;G4547</f>
        <v>701241</v>
      </c>
      <c r="I4547" t="s">
        <v>2714</v>
      </c>
      <c r="J4547" t="s">
        <v>953</v>
      </c>
      <c r="K4547">
        <v>165</v>
      </c>
      <c r="L4547">
        <v>63599629</v>
      </c>
    </row>
    <row r="4548" spans="6:14" x14ac:dyDescent="0.2">
      <c r="F4548" s="3">
        <v>70124</v>
      </c>
      <c r="G4548">
        <v>2</v>
      </c>
      <c r="H4548" t="str">
        <f t="shared" si="75"/>
        <v>701242</v>
      </c>
      <c r="I4548" t="s">
        <v>2714</v>
      </c>
      <c r="J4548" t="s">
        <v>953</v>
      </c>
      <c r="K4548">
        <v>137</v>
      </c>
      <c r="L4548">
        <v>84848983</v>
      </c>
    </row>
    <row r="4549" spans="6:14" x14ac:dyDescent="0.2">
      <c r="F4549" s="3">
        <v>70124</v>
      </c>
      <c r="G4549">
        <v>3</v>
      </c>
      <c r="H4549" t="str">
        <f t="shared" si="75"/>
        <v>701243</v>
      </c>
      <c r="I4549" t="s">
        <v>2714</v>
      </c>
      <c r="J4549" t="s">
        <v>953</v>
      </c>
      <c r="K4549">
        <v>169</v>
      </c>
      <c r="L4549">
        <v>166753848</v>
      </c>
    </row>
    <row r="4550" spans="6:14" x14ac:dyDescent="0.2">
      <c r="F4550" s="3">
        <v>70124</v>
      </c>
      <c r="G4550">
        <v>4</v>
      </c>
      <c r="H4550" t="str">
        <f t="shared" si="75"/>
        <v>701244</v>
      </c>
      <c r="I4550" t="s">
        <v>2714</v>
      </c>
      <c r="J4550" t="s">
        <v>953</v>
      </c>
      <c r="K4550">
        <v>134</v>
      </c>
      <c r="L4550">
        <v>114122336</v>
      </c>
    </row>
    <row r="4551" spans="6:14" x14ac:dyDescent="0.2">
      <c r="F4551" s="3">
        <v>70124</v>
      </c>
      <c r="G4551">
        <v>5</v>
      </c>
      <c r="H4551" t="str">
        <f t="shared" si="75"/>
        <v>701245</v>
      </c>
      <c r="I4551" t="s">
        <v>2714</v>
      </c>
      <c r="J4551" t="s">
        <v>953</v>
      </c>
      <c r="K4551">
        <v>369</v>
      </c>
      <c r="L4551">
        <v>383982251</v>
      </c>
    </row>
    <row r="4552" spans="6:14" x14ac:dyDescent="0.2">
      <c r="F4552" s="3">
        <v>70204</v>
      </c>
      <c r="G4552">
        <v>0</v>
      </c>
      <c r="H4552" t="str">
        <f t="shared" si="75"/>
        <v>702040</v>
      </c>
      <c r="I4552" t="s">
        <v>2710</v>
      </c>
      <c r="J4552" t="s">
        <v>954</v>
      </c>
      <c r="K4552">
        <v>33</v>
      </c>
      <c r="L4552">
        <v>1022190</v>
      </c>
    </row>
    <row r="4553" spans="6:14" x14ac:dyDescent="0.2">
      <c r="F4553" s="3">
        <v>70204</v>
      </c>
      <c r="G4553">
        <v>1</v>
      </c>
      <c r="H4553" t="str">
        <f t="shared" si="75"/>
        <v>702041</v>
      </c>
      <c r="I4553" t="s">
        <v>2710</v>
      </c>
      <c r="J4553" t="s">
        <v>954</v>
      </c>
      <c r="K4553">
        <v>416</v>
      </c>
      <c r="L4553">
        <v>13636010</v>
      </c>
      <c r="M4553">
        <v>1</v>
      </c>
      <c r="N4553">
        <v>133920</v>
      </c>
    </row>
    <row r="4554" spans="6:14" x14ac:dyDescent="0.2">
      <c r="F4554" s="3">
        <v>70204</v>
      </c>
      <c r="G4554">
        <v>2</v>
      </c>
      <c r="H4554" t="str">
        <f t="shared" si="75"/>
        <v>702042</v>
      </c>
      <c r="I4554" t="s">
        <v>2710</v>
      </c>
      <c r="J4554" t="s">
        <v>954</v>
      </c>
      <c r="K4554">
        <v>119</v>
      </c>
      <c r="L4554">
        <v>3804120</v>
      </c>
      <c r="M4554">
        <v>1</v>
      </c>
      <c r="N4554">
        <v>85120</v>
      </c>
    </row>
    <row r="4555" spans="6:14" x14ac:dyDescent="0.2">
      <c r="F4555" s="3">
        <v>70204</v>
      </c>
      <c r="G4555">
        <v>3</v>
      </c>
      <c r="H4555" t="str">
        <f t="shared" si="75"/>
        <v>702043</v>
      </c>
      <c r="I4555" t="s">
        <v>2710</v>
      </c>
      <c r="J4555" t="s">
        <v>954</v>
      </c>
      <c r="K4555">
        <v>391</v>
      </c>
      <c r="L4555">
        <v>23108240</v>
      </c>
    </row>
    <row r="4556" spans="6:14" x14ac:dyDescent="0.2">
      <c r="F4556" s="3">
        <v>70204</v>
      </c>
      <c r="G4556">
        <v>4</v>
      </c>
      <c r="H4556" t="str">
        <f t="shared" si="75"/>
        <v>702044</v>
      </c>
      <c r="I4556" t="s">
        <v>2710</v>
      </c>
      <c r="J4556" t="s">
        <v>954</v>
      </c>
      <c r="K4556">
        <v>87</v>
      </c>
      <c r="L4556">
        <v>4435950</v>
      </c>
    </row>
    <row r="4557" spans="6:14" x14ac:dyDescent="0.2">
      <c r="F4557" s="3">
        <v>70204</v>
      </c>
      <c r="G4557">
        <v>5</v>
      </c>
      <c r="H4557" t="str">
        <f t="shared" si="75"/>
        <v>702045</v>
      </c>
      <c r="I4557" t="s">
        <v>2710</v>
      </c>
      <c r="J4557" t="s">
        <v>954</v>
      </c>
      <c r="K4557">
        <v>243</v>
      </c>
      <c r="L4557">
        <v>47065790</v>
      </c>
    </row>
    <row r="4558" spans="6:14" x14ac:dyDescent="0.2">
      <c r="F4558" s="3">
        <v>70215</v>
      </c>
      <c r="G4558">
        <v>0</v>
      </c>
      <c r="H4558" t="str">
        <f t="shared" si="75"/>
        <v>702150</v>
      </c>
      <c r="I4558" t="s">
        <v>2708</v>
      </c>
      <c r="J4558" t="s">
        <v>955</v>
      </c>
      <c r="K4558">
        <v>27</v>
      </c>
      <c r="L4558">
        <v>4635450</v>
      </c>
    </row>
    <row r="4559" spans="6:14" x14ac:dyDescent="0.2">
      <c r="F4559" s="3">
        <v>70215</v>
      </c>
      <c r="G4559">
        <v>1</v>
      </c>
      <c r="H4559" t="str">
        <f t="shared" si="75"/>
        <v>702151</v>
      </c>
      <c r="I4559" t="s">
        <v>2708</v>
      </c>
      <c r="J4559" t="s">
        <v>955</v>
      </c>
      <c r="K4559">
        <v>1460</v>
      </c>
      <c r="L4559">
        <v>487085120</v>
      </c>
    </row>
    <row r="4560" spans="6:14" x14ac:dyDescent="0.2">
      <c r="F4560" s="3">
        <v>70215</v>
      </c>
      <c r="G4560">
        <v>2</v>
      </c>
      <c r="H4560" t="str">
        <f t="shared" si="75"/>
        <v>702152</v>
      </c>
      <c r="I4560" t="s">
        <v>2708</v>
      </c>
      <c r="J4560" t="s">
        <v>955</v>
      </c>
      <c r="K4560">
        <v>2354</v>
      </c>
      <c r="L4560">
        <v>1068783480</v>
      </c>
    </row>
    <row r="4561" spans="6:14" x14ac:dyDescent="0.2">
      <c r="F4561" s="3">
        <v>70215</v>
      </c>
      <c r="G4561">
        <v>3</v>
      </c>
      <c r="H4561" t="str">
        <f t="shared" si="75"/>
        <v>702153</v>
      </c>
      <c r="I4561" t="s">
        <v>2708</v>
      </c>
      <c r="J4561" t="s">
        <v>955</v>
      </c>
      <c r="K4561">
        <v>2755</v>
      </c>
      <c r="L4561">
        <v>2608182720</v>
      </c>
      <c r="M4561">
        <v>7</v>
      </c>
      <c r="N4561">
        <v>93319040</v>
      </c>
    </row>
    <row r="4562" spans="6:14" x14ac:dyDescent="0.2">
      <c r="F4562" s="3">
        <v>70215</v>
      </c>
      <c r="G4562">
        <v>4</v>
      </c>
      <c r="H4562" t="str">
        <f t="shared" si="75"/>
        <v>702154</v>
      </c>
      <c r="I4562" t="s">
        <v>2708</v>
      </c>
      <c r="J4562" t="s">
        <v>955</v>
      </c>
      <c r="K4562">
        <v>2765</v>
      </c>
      <c r="L4562">
        <v>4137288370</v>
      </c>
      <c r="M4562">
        <v>6</v>
      </c>
      <c r="N4562">
        <v>52527520</v>
      </c>
    </row>
    <row r="4563" spans="6:14" x14ac:dyDescent="0.2">
      <c r="F4563" s="3">
        <v>70215</v>
      </c>
      <c r="G4563">
        <v>5</v>
      </c>
      <c r="H4563" t="str">
        <f t="shared" si="75"/>
        <v>702155</v>
      </c>
      <c r="I4563" t="s">
        <v>2708</v>
      </c>
      <c r="J4563" t="s">
        <v>955</v>
      </c>
      <c r="K4563">
        <v>2453</v>
      </c>
      <c r="L4563">
        <v>9200152920</v>
      </c>
      <c r="M4563">
        <v>94</v>
      </c>
      <c r="N4563">
        <v>1063495120</v>
      </c>
    </row>
    <row r="4564" spans="6:14" x14ac:dyDescent="0.2">
      <c r="F4564" s="3">
        <v>70221</v>
      </c>
      <c r="G4564">
        <v>0</v>
      </c>
      <c r="H4564" t="str">
        <f t="shared" si="75"/>
        <v>702210</v>
      </c>
      <c r="I4564" t="s">
        <v>2707</v>
      </c>
      <c r="J4564" t="s">
        <v>956</v>
      </c>
      <c r="K4564">
        <v>256</v>
      </c>
      <c r="L4564">
        <v>2271927415</v>
      </c>
    </row>
    <row r="4565" spans="6:14" x14ac:dyDescent="0.2">
      <c r="F4565" s="3">
        <v>70221</v>
      </c>
      <c r="G4565">
        <v>1</v>
      </c>
      <c r="H4565" t="str">
        <f t="shared" si="75"/>
        <v>702211</v>
      </c>
      <c r="I4565" t="s">
        <v>2707</v>
      </c>
      <c r="J4565" t="s">
        <v>956</v>
      </c>
      <c r="K4565">
        <v>1315</v>
      </c>
      <c r="L4565">
        <v>7550476830</v>
      </c>
      <c r="M4565">
        <v>6</v>
      </c>
      <c r="N4565">
        <v>29973675</v>
      </c>
    </row>
    <row r="4566" spans="6:14" x14ac:dyDescent="0.2">
      <c r="F4566" s="3">
        <v>70221</v>
      </c>
      <c r="G4566">
        <v>2</v>
      </c>
      <c r="H4566" t="str">
        <f t="shared" si="75"/>
        <v>702212</v>
      </c>
      <c r="I4566" t="s">
        <v>2707</v>
      </c>
      <c r="J4566" t="s">
        <v>956</v>
      </c>
      <c r="K4566">
        <v>1405</v>
      </c>
      <c r="L4566">
        <v>20656465886</v>
      </c>
      <c r="M4566">
        <v>5</v>
      </c>
      <c r="N4566">
        <v>211851675</v>
      </c>
    </row>
    <row r="4567" spans="6:14" x14ac:dyDescent="0.2">
      <c r="F4567" s="3">
        <v>70221</v>
      </c>
      <c r="G4567">
        <v>3</v>
      </c>
      <c r="H4567" t="str">
        <f t="shared" si="75"/>
        <v>702213</v>
      </c>
      <c r="I4567" t="s">
        <v>2707</v>
      </c>
      <c r="J4567" t="s">
        <v>956</v>
      </c>
      <c r="K4567">
        <v>479</v>
      </c>
      <c r="L4567">
        <v>6301273430</v>
      </c>
      <c r="M4567">
        <v>22</v>
      </c>
      <c r="N4567">
        <v>104397575</v>
      </c>
    </row>
    <row r="4568" spans="6:14" x14ac:dyDescent="0.2">
      <c r="F4568" s="3">
        <v>70221</v>
      </c>
      <c r="G4568">
        <v>4</v>
      </c>
      <c r="H4568" t="str">
        <f t="shared" si="75"/>
        <v>702214</v>
      </c>
      <c r="I4568" t="s">
        <v>2707</v>
      </c>
      <c r="J4568" t="s">
        <v>956</v>
      </c>
      <c r="K4568">
        <v>49</v>
      </c>
      <c r="L4568">
        <v>279946600</v>
      </c>
      <c r="M4568">
        <v>9</v>
      </c>
      <c r="N4568">
        <v>4064400</v>
      </c>
    </row>
    <row r="4569" spans="6:14" x14ac:dyDescent="0.2">
      <c r="F4569" s="3">
        <v>70221</v>
      </c>
      <c r="G4569">
        <v>5</v>
      </c>
      <c r="H4569" t="str">
        <f t="shared" si="75"/>
        <v>702215</v>
      </c>
      <c r="I4569" t="s">
        <v>2707</v>
      </c>
      <c r="J4569" t="s">
        <v>956</v>
      </c>
      <c r="K4569">
        <v>1237</v>
      </c>
      <c r="L4569">
        <v>9931700425</v>
      </c>
      <c r="M4569">
        <v>9</v>
      </c>
      <c r="N4569">
        <v>498299275</v>
      </c>
    </row>
    <row r="4570" spans="6:14" x14ac:dyDescent="0.2">
      <c r="F4570" s="3">
        <v>70230</v>
      </c>
      <c r="G4570">
        <v>1</v>
      </c>
      <c r="H4570" t="str">
        <f t="shared" si="75"/>
        <v>702301</v>
      </c>
      <c r="I4570" t="s">
        <v>2708</v>
      </c>
      <c r="J4570" t="s">
        <v>957</v>
      </c>
      <c r="K4570">
        <v>153</v>
      </c>
      <c r="L4570">
        <v>7662120</v>
      </c>
    </row>
    <row r="4571" spans="6:14" x14ac:dyDescent="0.2">
      <c r="F4571" s="3">
        <v>70230</v>
      </c>
      <c r="G4571">
        <v>2</v>
      </c>
      <c r="H4571" t="str">
        <f t="shared" si="75"/>
        <v>702302</v>
      </c>
      <c r="I4571" t="s">
        <v>2708</v>
      </c>
      <c r="J4571" t="s">
        <v>957</v>
      </c>
      <c r="K4571">
        <v>91</v>
      </c>
      <c r="L4571">
        <v>9031920</v>
      </c>
    </row>
    <row r="4572" spans="6:14" x14ac:dyDescent="0.2">
      <c r="F4572" s="3">
        <v>70230</v>
      </c>
      <c r="G4572">
        <v>3</v>
      </c>
      <c r="H4572" t="str">
        <f t="shared" si="75"/>
        <v>702303</v>
      </c>
      <c r="I4572" t="s">
        <v>2708</v>
      </c>
      <c r="J4572" t="s">
        <v>957</v>
      </c>
      <c r="K4572">
        <v>82</v>
      </c>
      <c r="L4572">
        <v>8142160</v>
      </c>
    </row>
    <row r="4573" spans="6:14" x14ac:dyDescent="0.2">
      <c r="F4573" s="3">
        <v>70230</v>
      </c>
      <c r="G4573">
        <v>4</v>
      </c>
      <c r="H4573" t="str">
        <f t="shared" si="75"/>
        <v>702304</v>
      </c>
      <c r="I4573" t="s">
        <v>2708</v>
      </c>
      <c r="J4573" t="s">
        <v>957</v>
      </c>
      <c r="K4573">
        <v>135</v>
      </c>
      <c r="L4573">
        <v>32231240</v>
      </c>
    </row>
    <row r="4574" spans="6:14" x14ac:dyDescent="0.2">
      <c r="F4574" s="3">
        <v>70230</v>
      </c>
      <c r="G4574">
        <v>5</v>
      </c>
      <c r="H4574" t="str">
        <f t="shared" si="75"/>
        <v>702305</v>
      </c>
      <c r="I4574" t="s">
        <v>2708</v>
      </c>
      <c r="J4574" t="s">
        <v>957</v>
      </c>
      <c r="K4574">
        <v>111</v>
      </c>
      <c r="L4574">
        <v>28079360</v>
      </c>
      <c r="M4574">
        <v>7</v>
      </c>
      <c r="N4574">
        <v>4106320</v>
      </c>
    </row>
    <row r="4575" spans="6:14" x14ac:dyDescent="0.2">
      <c r="F4575" s="3">
        <v>70233</v>
      </c>
      <c r="G4575">
        <v>0</v>
      </c>
      <c r="H4575" t="str">
        <f t="shared" si="75"/>
        <v>702330</v>
      </c>
      <c r="I4575" t="s">
        <v>2708</v>
      </c>
      <c r="J4575" t="s">
        <v>958</v>
      </c>
      <c r="K4575">
        <v>5</v>
      </c>
      <c r="L4575">
        <v>558000</v>
      </c>
    </row>
    <row r="4576" spans="6:14" x14ac:dyDescent="0.2">
      <c r="F4576" s="3">
        <v>70233</v>
      </c>
      <c r="G4576">
        <v>1</v>
      </c>
      <c r="H4576" t="str">
        <f t="shared" si="75"/>
        <v>702331</v>
      </c>
      <c r="I4576" t="s">
        <v>2708</v>
      </c>
      <c r="J4576" t="s">
        <v>958</v>
      </c>
      <c r="K4576">
        <v>207</v>
      </c>
      <c r="L4576">
        <v>10573400</v>
      </c>
    </row>
    <row r="4577" spans="6:14" x14ac:dyDescent="0.2">
      <c r="F4577" s="3">
        <v>70233</v>
      </c>
      <c r="G4577">
        <v>2</v>
      </c>
      <c r="H4577" t="str">
        <f t="shared" si="75"/>
        <v>702332</v>
      </c>
      <c r="I4577" t="s">
        <v>2708</v>
      </c>
      <c r="J4577" t="s">
        <v>958</v>
      </c>
      <c r="K4577">
        <v>216</v>
      </c>
      <c r="L4577">
        <v>24979240</v>
      </c>
    </row>
    <row r="4578" spans="6:14" x14ac:dyDescent="0.2">
      <c r="F4578" s="3">
        <v>70233</v>
      </c>
      <c r="G4578">
        <v>3</v>
      </c>
      <c r="H4578" t="str">
        <f t="shared" si="75"/>
        <v>702333</v>
      </c>
      <c r="I4578" t="s">
        <v>2708</v>
      </c>
      <c r="J4578" t="s">
        <v>958</v>
      </c>
      <c r="K4578">
        <v>228</v>
      </c>
      <c r="L4578">
        <v>30905840</v>
      </c>
    </row>
    <row r="4579" spans="6:14" x14ac:dyDescent="0.2">
      <c r="F4579" s="3">
        <v>70233</v>
      </c>
      <c r="G4579">
        <v>4</v>
      </c>
      <c r="H4579" t="str">
        <f t="shared" si="75"/>
        <v>702334</v>
      </c>
      <c r="I4579" t="s">
        <v>2708</v>
      </c>
      <c r="J4579" t="s">
        <v>958</v>
      </c>
      <c r="K4579">
        <v>25</v>
      </c>
      <c r="L4579">
        <v>4072400</v>
      </c>
    </row>
    <row r="4580" spans="6:14" x14ac:dyDescent="0.2">
      <c r="F4580" s="3">
        <v>70233</v>
      </c>
      <c r="G4580">
        <v>5</v>
      </c>
      <c r="H4580" t="str">
        <f t="shared" si="75"/>
        <v>702335</v>
      </c>
      <c r="I4580" t="s">
        <v>2708</v>
      </c>
      <c r="J4580" t="s">
        <v>958</v>
      </c>
      <c r="K4580">
        <v>100</v>
      </c>
      <c r="L4580">
        <v>16125120</v>
      </c>
    </row>
    <row r="4581" spans="6:14" x14ac:dyDescent="0.2">
      <c r="F4581" s="3">
        <v>70235</v>
      </c>
      <c r="G4581">
        <v>0</v>
      </c>
      <c r="H4581" t="str">
        <f t="shared" si="75"/>
        <v>702350</v>
      </c>
      <c r="I4581" t="s">
        <v>2708</v>
      </c>
      <c r="J4581" t="s">
        <v>959</v>
      </c>
      <c r="K4581">
        <v>10</v>
      </c>
      <c r="L4581">
        <v>654920</v>
      </c>
    </row>
    <row r="4582" spans="6:14" x14ac:dyDescent="0.2">
      <c r="F4582" s="3">
        <v>70235</v>
      </c>
      <c r="G4582">
        <v>1</v>
      </c>
      <c r="H4582" t="str">
        <f t="shared" si="75"/>
        <v>702351</v>
      </c>
      <c r="I4582" t="s">
        <v>2708</v>
      </c>
      <c r="J4582" t="s">
        <v>959</v>
      </c>
      <c r="K4582">
        <v>505</v>
      </c>
      <c r="L4582">
        <v>39203770</v>
      </c>
    </row>
    <row r="4583" spans="6:14" x14ac:dyDescent="0.2">
      <c r="F4583" s="3">
        <v>70235</v>
      </c>
      <c r="G4583">
        <v>2</v>
      </c>
      <c r="H4583" t="str">
        <f t="shared" si="75"/>
        <v>702352</v>
      </c>
      <c r="I4583" t="s">
        <v>2708</v>
      </c>
      <c r="J4583" t="s">
        <v>959</v>
      </c>
      <c r="K4583">
        <v>432</v>
      </c>
      <c r="L4583">
        <v>46474490</v>
      </c>
    </row>
    <row r="4584" spans="6:14" x14ac:dyDescent="0.2">
      <c r="F4584" s="3">
        <v>70235</v>
      </c>
      <c r="G4584">
        <v>3</v>
      </c>
      <c r="H4584" t="str">
        <f t="shared" si="75"/>
        <v>702353</v>
      </c>
      <c r="I4584" t="s">
        <v>2708</v>
      </c>
      <c r="J4584" t="s">
        <v>959</v>
      </c>
      <c r="K4584">
        <v>648</v>
      </c>
      <c r="L4584">
        <v>164855130</v>
      </c>
    </row>
    <row r="4585" spans="6:14" x14ac:dyDescent="0.2">
      <c r="F4585" s="3">
        <v>70235</v>
      </c>
      <c r="G4585">
        <v>4</v>
      </c>
      <c r="H4585" t="str">
        <f t="shared" si="75"/>
        <v>702354</v>
      </c>
      <c r="I4585" t="s">
        <v>2708</v>
      </c>
      <c r="J4585" t="s">
        <v>959</v>
      </c>
      <c r="K4585">
        <v>666</v>
      </c>
      <c r="L4585">
        <v>250754010</v>
      </c>
      <c r="M4585">
        <v>2</v>
      </c>
      <c r="N4585">
        <v>1311200</v>
      </c>
    </row>
    <row r="4586" spans="6:14" x14ac:dyDescent="0.2">
      <c r="F4586" s="3">
        <v>70235</v>
      </c>
      <c r="G4586">
        <v>5</v>
      </c>
      <c r="H4586" t="str">
        <f t="shared" si="75"/>
        <v>702355</v>
      </c>
      <c r="I4586" t="s">
        <v>2708</v>
      </c>
      <c r="J4586" t="s">
        <v>959</v>
      </c>
      <c r="K4586">
        <v>856</v>
      </c>
      <c r="L4586">
        <v>452931410</v>
      </c>
      <c r="M4586">
        <v>6</v>
      </c>
      <c r="N4586">
        <v>4225360</v>
      </c>
    </row>
    <row r="4587" spans="6:14" x14ac:dyDescent="0.2">
      <c r="F4587" s="3">
        <v>70265</v>
      </c>
      <c r="G4587">
        <v>0</v>
      </c>
      <c r="H4587" t="str">
        <f t="shared" si="75"/>
        <v>702650</v>
      </c>
      <c r="I4587" t="s">
        <v>2710</v>
      </c>
      <c r="J4587" t="s">
        <v>960</v>
      </c>
      <c r="K4587">
        <v>26</v>
      </c>
      <c r="L4587">
        <v>767010</v>
      </c>
    </row>
    <row r="4588" spans="6:14" x14ac:dyDescent="0.2">
      <c r="F4588" s="3">
        <v>70265</v>
      </c>
      <c r="G4588">
        <v>1</v>
      </c>
      <c r="H4588" t="str">
        <f t="shared" si="75"/>
        <v>702651</v>
      </c>
      <c r="I4588" t="s">
        <v>2710</v>
      </c>
      <c r="J4588" t="s">
        <v>960</v>
      </c>
      <c r="K4588">
        <v>286</v>
      </c>
      <c r="L4588">
        <v>35056050</v>
      </c>
    </row>
    <row r="4589" spans="6:14" x14ac:dyDescent="0.2">
      <c r="F4589" s="3">
        <v>70265</v>
      </c>
      <c r="G4589">
        <v>2</v>
      </c>
      <c r="H4589" t="str">
        <f t="shared" si="75"/>
        <v>702652</v>
      </c>
      <c r="I4589" t="s">
        <v>2710</v>
      </c>
      <c r="J4589" t="s">
        <v>960</v>
      </c>
      <c r="K4589">
        <v>631</v>
      </c>
      <c r="L4589">
        <v>69379210</v>
      </c>
      <c r="M4589">
        <v>1</v>
      </c>
      <c r="N4589">
        <v>975040</v>
      </c>
    </row>
    <row r="4590" spans="6:14" x14ac:dyDescent="0.2">
      <c r="F4590" s="3">
        <v>70265</v>
      </c>
      <c r="G4590">
        <v>3</v>
      </c>
      <c r="H4590" t="str">
        <f t="shared" si="75"/>
        <v>702653</v>
      </c>
      <c r="I4590" t="s">
        <v>2710</v>
      </c>
      <c r="J4590" t="s">
        <v>960</v>
      </c>
      <c r="K4590">
        <v>401</v>
      </c>
      <c r="L4590">
        <v>71889770</v>
      </c>
      <c r="M4590">
        <v>3</v>
      </c>
      <c r="N4590">
        <v>586080</v>
      </c>
    </row>
    <row r="4591" spans="6:14" x14ac:dyDescent="0.2">
      <c r="F4591" s="3">
        <v>70265</v>
      </c>
      <c r="G4591">
        <v>4</v>
      </c>
      <c r="H4591" t="str">
        <f t="shared" si="75"/>
        <v>702654</v>
      </c>
      <c r="I4591" t="s">
        <v>2710</v>
      </c>
      <c r="J4591" t="s">
        <v>960</v>
      </c>
      <c r="K4591">
        <v>352</v>
      </c>
      <c r="L4591">
        <v>104768490</v>
      </c>
    </row>
    <row r="4592" spans="6:14" x14ac:dyDescent="0.2">
      <c r="F4592" s="3">
        <v>70265</v>
      </c>
      <c r="G4592">
        <v>5</v>
      </c>
      <c r="H4592" t="str">
        <f t="shared" si="75"/>
        <v>702655</v>
      </c>
      <c r="I4592" t="s">
        <v>2710</v>
      </c>
      <c r="J4592" t="s">
        <v>960</v>
      </c>
      <c r="K4592">
        <v>510</v>
      </c>
      <c r="L4592">
        <v>179405270</v>
      </c>
      <c r="M4592">
        <v>22</v>
      </c>
      <c r="N4592">
        <v>31668320</v>
      </c>
    </row>
    <row r="4593" spans="6:14" x14ac:dyDescent="0.2">
      <c r="F4593" s="3">
        <v>70400</v>
      </c>
      <c r="G4593">
        <v>0</v>
      </c>
      <c r="H4593" t="str">
        <f t="shared" si="75"/>
        <v>704000</v>
      </c>
      <c r="I4593" t="s">
        <v>2710</v>
      </c>
      <c r="J4593" t="s">
        <v>961</v>
      </c>
      <c r="K4593">
        <v>2</v>
      </c>
      <c r="L4593">
        <v>66750</v>
      </c>
    </row>
    <row r="4594" spans="6:14" x14ac:dyDescent="0.2">
      <c r="F4594" s="3">
        <v>70400</v>
      </c>
      <c r="G4594">
        <v>1</v>
      </c>
      <c r="H4594" t="str">
        <f t="shared" si="75"/>
        <v>704001</v>
      </c>
      <c r="I4594" t="s">
        <v>2710</v>
      </c>
      <c r="J4594" t="s">
        <v>961</v>
      </c>
      <c r="K4594">
        <v>124</v>
      </c>
      <c r="L4594">
        <v>52829840</v>
      </c>
    </row>
    <row r="4595" spans="6:14" x14ac:dyDescent="0.2">
      <c r="F4595" s="3">
        <v>70400</v>
      </c>
      <c r="G4595">
        <v>2</v>
      </c>
      <c r="H4595" t="str">
        <f t="shared" si="75"/>
        <v>704002</v>
      </c>
      <c r="I4595" t="s">
        <v>2710</v>
      </c>
      <c r="J4595" t="s">
        <v>961</v>
      </c>
      <c r="K4595">
        <v>162</v>
      </c>
      <c r="L4595">
        <v>18677200</v>
      </c>
    </row>
    <row r="4596" spans="6:14" x14ac:dyDescent="0.2">
      <c r="F4596" s="3">
        <v>70400</v>
      </c>
      <c r="G4596">
        <v>3</v>
      </c>
      <c r="H4596" t="str">
        <f t="shared" si="75"/>
        <v>704003</v>
      </c>
      <c r="I4596" t="s">
        <v>2710</v>
      </c>
      <c r="J4596" t="s">
        <v>961</v>
      </c>
      <c r="K4596">
        <v>156</v>
      </c>
      <c r="L4596">
        <v>21122110</v>
      </c>
    </row>
    <row r="4597" spans="6:14" x14ac:dyDescent="0.2">
      <c r="F4597" s="3">
        <v>70400</v>
      </c>
      <c r="G4597">
        <v>4</v>
      </c>
      <c r="H4597" t="str">
        <f t="shared" si="75"/>
        <v>704004</v>
      </c>
      <c r="I4597" t="s">
        <v>2710</v>
      </c>
      <c r="J4597" t="s">
        <v>961</v>
      </c>
      <c r="K4597">
        <v>475</v>
      </c>
      <c r="L4597">
        <v>173033300</v>
      </c>
    </row>
    <row r="4598" spans="6:14" x14ac:dyDescent="0.2">
      <c r="F4598" s="3">
        <v>70400</v>
      </c>
      <c r="G4598">
        <v>5</v>
      </c>
      <c r="H4598" t="str">
        <f t="shared" si="75"/>
        <v>704005</v>
      </c>
      <c r="I4598" t="s">
        <v>2710</v>
      </c>
      <c r="J4598" t="s">
        <v>961</v>
      </c>
      <c r="K4598">
        <v>516</v>
      </c>
      <c r="L4598">
        <v>213241720</v>
      </c>
      <c r="M4598">
        <v>1</v>
      </c>
      <c r="N4598">
        <v>177520</v>
      </c>
    </row>
    <row r="4599" spans="6:14" x14ac:dyDescent="0.2">
      <c r="F4599" s="3">
        <v>70418</v>
      </c>
      <c r="G4599">
        <v>0</v>
      </c>
      <c r="H4599" t="str">
        <f t="shared" si="75"/>
        <v>704180</v>
      </c>
      <c r="I4599" t="s">
        <v>2708</v>
      </c>
      <c r="J4599" t="s">
        <v>962</v>
      </c>
      <c r="K4599">
        <v>52</v>
      </c>
      <c r="L4599">
        <v>11094160</v>
      </c>
    </row>
    <row r="4600" spans="6:14" x14ac:dyDescent="0.2">
      <c r="F4600" s="3">
        <v>70418</v>
      </c>
      <c r="G4600">
        <v>1</v>
      </c>
      <c r="H4600" t="str">
        <f t="shared" si="75"/>
        <v>704181</v>
      </c>
      <c r="I4600" t="s">
        <v>2708</v>
      </c>
      <c r="J4600" t="s">
        <v>962</v>
      </c>
      <c r="K4600">
        <v>622</v>
      </c>
      <c r="L4600">
        <v>58325690</v>
      </c>
    </row>
    <row r="4601" spans="6:14" x14ac:dyDescent="0.2">
      <c r="F4601" s="3">
        <v>70418</v>
      </c>
      <c r="G4601">
        <v>2</v>
      </c>
      <c r="H4601" t="str">
        <f t="shared" si="75"/>
        <v>704182</v>
      </c>
      <c r="I4601" t="s">
        <v>2708</v>
      </c>
      <c r="J4601" t="s">
        <v>962</v>
      </c>
      <c r="K4601">
        <v>266</v>
      </c>
      <c r="L4601">
        <v>95348800</v>
      </c>
    </row>
    <row r="4602" spans="6:14" x14ac:dyDescent="0.2">
      <c r="F4602" s="3">
        <v>70418</v>
      </c>
      <c r="G4602">
        <v>3</v>
      </c>
      <c r="H4602" t="str">
        <f t="shared" si="75"/>
        <v>704183</v>
      </c>
      <c r="I4602" t="s">
        <v>2708</v>
      </c>
      <c r="J4602" t="s">
        <v>962</v>
      </c>
      <c r="K4602">
        <v>541</v>
      </c>
      <c r="L4602">
        <v>242236850</v>
      </c>
    </row>
    <row r="4603" spans="6:14" x14ac:dyDescent="0.2">
      <c r="F4603" s="3">
        <v>70418</v>
      </c>
      <c r="G4603">
        <v>4</v>
      </c>
      <c r="H4603" t="str">
        <f t="shared" si="75"/>
        <v>704184</v>
      </c>
      <c r="I4603" t="s">
        <v>2708</v>
      </c>
      <c r="J4603" t="s">
        <v>962</v>
      </c>
      <c r="K4603">
        <v>486</v>
      </c>
      <c r="L4603">
        <v>254754660</v>
      </c>
    </row>
    <row r="4604" spans="6:14" x14ac:dyDescent="0.2">
      <c r="F4604" s="3">
        <v>70418</v>
      </c>
      <c r="G4604">
        <v>5</v>
      </c>
      <c r="H4604" t="str">
        <f t="shared" si="75"/>
        <v>704185</v>
      </c>
      <c r="I4604" t="s">
        <v>2708</v>
      </c>
      <c r="J4604" t="s">
        <v>962</v>
      </c>
      <c r="K4604">
        <v>644</v>
      </c>
      <c r="L4604">
        <v>422793890</v>
      </c>
      <c r="M4604">
        <v>13</v>
      </c>
      <c r="N4604">
        <v>14101840</v>
      </c>
    </row>
    <row r="4605" spans="6:14" x14ac:dyDescent="0.2">
      <c r="F4605" s="3">
        <v>70429</v>
      </c>
      <c r="G4605">
        <v>0</v>
      </c>
      <c r="H4605" t="str">
        <f t="shared" si="75"/>
        <v>704290</v>
      </c>
      <c r="I4605" t="s">
        <v>2710</v>
      </c>
      <c r="J4605" t="s">
        <v>963</v>
      </c>
      <c r="K4605">
        <v>240</v>
      </c>
      <c r="L4605">
        <v>18337370</v>
      </c>
    </row>
    <row r="4606" spans="6:14" x14ac:dyDescent="0.2">
      <c r="F4606" s="3">
        <v>70429</v>
      </c>
      <c r="G4606">
        <v>1</v>
      </c>
      <c r="H4606" t="str">
        <f t="shared" si="75"/>
        <v>704291</v>
      </c>
      <c r="I4606" t="s">
        <v>2710</v>
      </c>
      <c r="J4606" t="s">
        <v>963</v>
      </c>
      <c r="K4606">
        <v>415</v>
      </c>
      <c r="L4606">
        <v>27217650</v>
      </c>
      <c r="M4606">
        <v>1</v>
      </c>
      <c r="N4606">
        <v>141680</v>
      </c>
    </row>
    <row r="4607" spans="6:14" x14ac:dyDescent="0.2">
      <c r="F4607" s="3">
        <v>70429</v>
      </c>
      <c r="G4607">
        <v>2</v>
      </c>
      <c r="H4607" t="str">
        <f t="shared" si="75"/>
        <v>704292</v>
      </c>
      <c r="I4607" t="s">
        <v>2710</v>
      </c>
      <c r="J4607" t="s">
        <v>963</v>
      </c>
      <c r="K4607">
        <v>571</v>
      </c>
      <c r="L4607">
        <v>45217510</v>
      </c>
      <c r="M4607">
        <v>1</v>
      </c>
      <c r="N4607">
        <v>1849760</v>
      </c>
    </row>
    <row r="4608" spans="6:14" x14ac:dyDescent="0.2">
      <c r="F4608" s="3">
        <v>70429</v>
      </c>
      <c r="G4608">
        <v>3</v>
      </c>
      <c r="H4608" t="str">
        <f t="shared" si="75"/>
        <v>704293</v>
      </c>
      <c r="I4608" t="s">
        <v>2710</v>
      </c>
      <c r="J4608" t="s">
        <v>963</v>
      </c>
      <c r="K4608">
        <v>372</v>
      </c>
      <c r="L4608">
        <v>92701955.700000003</v>
      </c>
      <c r="M4608">
        <v>2</v>
      </c>
      <c r="N4608">
        <v>1153760</v>
      </c>
    </row>
    <row r="4609" spans="6:14" x14ac:dyDescent="0.2">
      <c r="F4609" s="3">
        <v>70429</v>
      </c>
      <c r="G4609">
        <v>4</v>
      </c>
      <c r="H4609" t="str">
        <f t="shared" si="75"/>
        <v>704294</v>
      </c>
      <c r="I4609" t="s">
        <v>2710</v>
      </c>
      <c r="J4609" t="s">
        <v>963</v>
      </c>
      <c r="K4609">
        <v>315</v>
      </c>
      <c r="L4609">
        <v>114251260</v>
      </c>
      <c r="M4609">
        <v>1</v>
      </c>
      <c r="N4609">
        <v>714560</v>
      </c>
    </row>
    <row r="4610" spans="6:14" x14ac:dyDescent="0.2">
      <c r="F4610" s="3">
        <v>70429</v>
      </c>
      <c r="G4610">
        <v>5</v>
      </c>
      <c r="H4610" t="str">
        <f t="shared" si="75"/>
        <v>704295</v>
      </c>
      <c r="I4610" t="s">
        <v>2710</v>
      </c>
      <c r="J4610" t="s">
        <v>963</v>
      </c>
      <c r="K4610">
        <v>635</v>
      </c>
      <c r="L4610">
        <v>382574080</v>
      </c>
      <c r="M4610">
        <v>16</v>
      </c>
      <c r="N4610">
        <v>24592240</v>
      </c>
    </row>
    <row r="4611" spans="6:14" x14ac:dyDescent="0.2">
      <c r="F4611" s="3">
        <v>70473</v>
      </c>
      <c r="G4611">
        <v>0</v>
      </c>
      <c r="H4611" t="str">
        <f t="shared" ref="H4611:H4674" si="76">F4611&amp;G4611</f>
        <v>704730</v>
      </c>
      <c r="I4611" t="s">
        <v>2708</v>
      </c>
      <c r="J4611" t="s">
        <v>964</v>
      </c>
      <c r="K4611">
        <v>13</v>
      </c>
      <c r="L4611">
        <v>417520</v>
      </c>
    </row>
    <row r="4612" spans="6:14" x14ac:dyDescent="0.2">
      <c r="F4612" s="3">
        <v>70473</v>
      </c>
      <c r="G4612">
        <v>1</v>
      </c>
      <c r="H4612" t="str">
        <f t="shared" si="76"/>
        <v>704731</v>
      </c>
      <c r="I4612" t="s">
        <v>2708</v>
      </c>
      <c r="J4612" t="s">
        <v>964</v>
      </c>
      <c r="K4612">
        <v>283</v>
      </c>
      <c r="L4612">
        <v>66003380</v>
      </c>
    </row>
    <row r="4613" spans="6:14" x14ac:dyDescent="0.2">
      <c r="F4613" s="3">
        <v>70473</v>
      </c>
      <c r="G4613">
        <v>2</v>
      </c>
      <c r="H4613" t="str">
        <f t="shared" si="76"/>
        <v>704732</v>
      </c>
      <c r="I4613" t="s">
        <v>2708</v>
      </c>
      <c r="J4613" t="s">
        <v>964</v>
      </c>
      <c r="K4613">
        <v>413</v>
      </c>
      <c r="L4613">
        <v>38685230</v>
      </c>
    </row>
    <row r="4614" spans="6:14" x14ac:dyDescent="0.2">
      <c r="F4614" s="3">
        <v>70473</v>
      </c>
      <c r="G4614">
        <v>3</v>
      </c>
      <c r="H4614" t="str">
        <f t="shared" si="76"/>
        <v>704733</v>
      </c>
      <c r="I4614" t="s">
        <v>2708</v>
      </c>
      <c r="J4614" t="s">
        <v>964</v>
      </c>
      <c r="K4614">
        <v>452</v>
      </c>
      <c r="L4614">
        <v>94492650</v>
      </c>
    </row>
    <row r="4615" spans="6:14" x14ac:dyDescent="0.2">
      <c r="F4615" s="3">
        <v>70473</v>
      </c>
      <c r="G4615">
        <v>4</v>
      </c>
      <c r="H4615" t="str">
        <f t="shared" si="76"/>
        <v>704734</v>
      </c>
      <c r="I4615" t="s">
        <v>2708</v>
      </c>
      <c r="J4615" t="s">
        <v>964</v>
      </c>
      <c r="K4615">
        <v>601</v>
      </c>
      <c r="L4615">
        <v>180858420</v>
      </c>
      <c r="M4615">
        <v>1</v>
      </c>
      <c r="N4615">
        <v>1777680</v>
      </c>
    </row>
    <row r="4616" spans="6:14" x14ac:dyDescent="0.2">
      <c r="F4616" s="3">
        <v>70473</v>
      </c>
      <c r="G4616">
        <v>5</v>
      </c>
      <c r="H4616" t="str">
        <f t="shared" si="76"/>
        <v>704735</v>
      </c>
      <c r="I4616" t="s">
        <v>2708</v>
      </c>
      <c r="J4616" t="s">
        <v>964</v>
      </c>
      <c r="K4616">
        <v>648</v>
      </c>
      <c r="L4616">
        <v>489404120</v>
      </c>
      <c r="M4616">
        <v>1</v>
      </c>
      <c r="N4616">
        <v>1358800</v>
      </c>
    </row>
    <row r="4617" spans="6:14" x14ac:dyDescent="0.2">
      <c r="F4617" s="3">
        <v>70508</v>
      </c>
      <c r="G4617">
        <v>0</v>
      </c>
      <c r="H4617" t="str">
        <f t="shared" si="76"/>
        <v>705080</v>
      </c>
      <c r="I4617" t="s">
        <v>2714</v>
      </c>
      <c r="J4617" t="s">
        <v>965</v>
      </c>
      <c r="K4617">
        <v>11</v>
      </c>
      <c r="L4617">
        <v>4065261</v>
      </c>
    </row>
    <row r="4618" spans="6:14" x14ac:dyDescent="0.2">
      <c r="F4618" s="3">
        <v>70508</v>
      </c>
      <c r="G4618">
        <v>1</v>
      </c>
      <c r="H4618" t="str">
        <f t="shared" si="76"/>
        <v>705081</v>
      </c>
      <c r="I4618" t="s">
        <v>2714</v>
      </c>
      <c r="J4618" t="s">
        <v>965</v>
      </c>
      <c r="K4618">
        <v>568</v>
      </c>
      <c r="L4618">
        <v>125127721</v>
      </c>
      <c r="M4618">
        <v>1</v>
      </c>
      <c r="N4618">
        <v>1428800</v>
      </c>
    </row>
    <row r="4619" spans="6:14" x14ac:dyDescent="0.2">
      <c r="F4619" s="3">
        <v>70508</v>
      </c>
      <c r="G4619">
        <v>2</v>
      </c>
      <c r="H4619" t="str">
        <f t="shared" si="76"/>
        <v>705082</v>
      </c>
      <c r="I4619" t="s">
        <v>2714</v>
      </c>
      <c r="J4619" t="s">
        <v>965</v>
      </c>
      <c r="K4619">
        <v>472</v>
      </c>
      <c r="L4619">
        <v>113932392</v>
      </c>
      <c r="M4619">
        <v>1</v>
      </c>
      <c r="N4619">
        <v>1698160</v>
      </c>
    </row>
    <row r="4620" spans="6:14" x14ac:dyDescent="0.2">
      <c r="F4620" s="3">
        <v>70508</v>
      </c>
      <c r="G4620">
        <v>3</v>
      </c>
      <c r="H4620" t="str">
        <f t="shared" si="76"/>
        <v>705083</v>
      </c>
      <c r="I4620" t="s">
        <v>2714</v>
      </c>
      <c r="J4620" t="s">
        <v>965</v>
      </c>
      <c r="K4620">
        <v>924</v>
      </c>
      <c r="L4620">
        <v>456824181</v>
      </c>
      <c r="M4620">
        <v>4</v>
      </c>
      <c r="N4620">
        <v>6994880</v>
      </c>
    </row>
    <row r="4621" spans="6:14" x14ac:dyDescent="0.2">
      <c r="F4621" s="3">
        <v>70508</v>
      </c>
      <c r="G4621">
        <v>4</v>
      </c>
      <c r="H4621" t="str">
        <f t="shared" si="76"/>
        <v>705084</v>
      </c>
      <c r="I4621" t="s">
        <v>2714</v>
      </c>
      <c r="J4621" t="s">
        <v>965</v>
      </c>
      <c r="K4621">
        <v>676</v>
      </c>
      <c r="L4621">
        <v>317409805</v>
      </c>
      <c r="M4621">
        <v>1</v>
      </c>
      <c r="N4621">
        <v>7258640</v>
      </c>
    </row>
    <row r="4622" spans="6:14" x14ac:dyDescent="0.2">
      <c r="F4622" s="3">
        <v>70508</v>
      </c>
      <c r="G4622">
        <v>5</v>
      </c>
      <c r="H4622" t="str">
        <f t="shared" si="76"/>
        <v>705085</v>
      </c>
      <c r="I4622" t="s">
        <v>2714</v>
      </c>
      <c r="J4622" t="s">
        <v>965</v>
      </c>
      <c r="K4622">
        <v>652</v>
      </c>
      <c r="L4622">
        <v>762221803</v>
      </c>
      <c r="M4622">
        <v>7</v>
      </c>
      <c r="N4622">
        <v>19002966</v>
      </c>
    </row>
    <row r="4623" spans="6:14" x14ac:dyDescent="0.2">
      <c r="F4623" s="3">
        <v>70523</v>
      </c>
      <c r="G4623">
        <v>0</v>
      </c>
      <c r="H4623" t="str">
        <f t="shared" si="76"/>
        <v>705230</v>
      </c>
      <c r="I4623" t="s">
        <v>2708</v>
      </c>
      <c r="J4623" t="s">
        <v>966</v>
      </c>
      <c r="K4623">
        <v>7</v>
      </c>
      <c r="L4623">
        <v>703440</v>
      </c>
    </row>
    <row r="4624" spans="6:14" x14ac:dyDescent="0.2">
      <c r="F4624" s="3">
        <v>70523</v>
      </c>
      <c r="G4624">
        <v>1</v>
      </c>
      <c r="H4624" t="str">
        <f t="shared" si="76"/>
        <v>705231</v>
      </c>
      <c r="I4624" t="s">
        <v>2708</v>
      </c>
      <c r="J4624" t="s">
        <v>966</v>
      </c>
      <c r="K4624">
        <v>140</v>
      </c>
      <c r="L4624">
        <v>19850640</v>
      </c>
    </row>
    <row r="4625" spans="6:14" x14ac:dyDescent="0.2">
      <c r="F4625" s="3">
        <v>70523</v>
      </c>
      <c r="G4625">
        <v>2</v>
      </c>
      <c r="H4625" t="str">
        <f t="shared" si="76"/>
        <v>705232</v>
      </c>
      <c r="I4625" t="s">
        <v>2708</v>
      </c>
      <c r="J4625" t="s">
        <v>966</v>
      </c>
      <c r="K4625">
        <v>137</v>
      </c>
      <c r="L4625">
        <v>25695400</v>
      </c>
    </row>
    <row r="4626" spans="6:14" x14ac:dyDescent="0.2">
      <c r="F4626" s="3">
        <v>70523</v>
      </c>
      <c r="G4626">
        <v>3</v>
      </c>
      <c r="H4626" t="str">
        <f t="shared" si="76"/>
        <v>705233</v>
      </c>
      <c r="I4626" t="s">
        <v>2708</v>
      </c>
      <c r="J4626" t="s">
        <v>966</v>
      </c>
      <c r="K4626">
        <v>183</v>
      </c>
      <c r="L4626">
        <v>69358180</v>
      </c>
    </row>
    <row r="4627" spans="6:14" x14ac:dyDescent="0.2">
      <c r="F4627" s="3">
        <v>70523</v>
      </c>
      <c r="G4627">
        <v>4</v>
      </c>
      <c r="H4627" t="str">
        <f t="shared" si="76"/>
        <v>705234</v>
      </c>
      <c r="I4627" t="s">
        <v>2708</v>
      </c>
      <c r="J4627" t="s">
        <v>966</v>
      </c>
      <c r="K4627">
        <v>436</v>
      </c>
      <c r="L4627">
        <v>142835990</v>
      </c>
      <c r="M4627">
        <v>5</v>
      </c>
      <c r="N4627">
        <v>12885520</v>
      </c>
    </row>
    <row r="4628" spans="6:14" x14ac:dyDescent="0.2">
      <c r="F4628" s="3">
        <v>70523</v>
      </c>
      <c r="G4628">
        <v>5</v>
      </c>
      <c r="H4628" t="str">
        <f t="shared" si="76"/>
        <v>705235</v>
      </c>
      <c r="I4628" t="s">
        <v>2708</v>
      </c>
      <c r="J4628" t="s">
        <v>966</v>
      </c>
      <c r="K4628">
        <v>187</v>
      </c>
      <c r="L4628">
        <v>106529320</v>
      </c>
      <c r="M4628">
        <v>1</v>
      </c>
      <c r="N4628">
        <v>201280</v>
      </c>
    </row>
    <row r="4629" spans="6:14" x14ac:dyDescent="0.2">
      <c r="F4629" s="3">
        <v>70670</v>
      </c>
      <c r="G4629">
        <v>0</v>
      </c>
      <c r="H4629" t="str">
        <f t="shared" si="76"/>
        <v>706700</v>
      </c>
      <c r="I4629" t="s">
        <v>2708</v>
      </c>
      <c r="J4629" t="s">
        <v>967</v>
      </c>
      <c r="K4629">
        <v>87</v>
      </c>
      <c r="L4629">
        <v>55444140</v>
      </c>
    </row>
    <row r="4630" spans="6:14" x14ac:dyDescent="0.2">
      <c r="F4630" s="3">
        <v>70670</v>
      </c>
      <c r="G4630">
        <v>1</v>
      </c>
      <c r="H4630" t="str">
        <f t="shared" si="76"/>
        <v>706701</v>
      </c>
      <c r="I4630" t="s">
        <v>2708</v>
      </c>
      <c r="J4630" t="s">
        <v>967</v>
      </c>
      <c r="K4630">
        <v>1397</v>
      </c>
      <c r="L4630">
        <v>92274250</v>
      </c>
    </row>
    <row r="4631" spans="6:14" x14ac:dyDescent="0.2">
      <c r="F4631" s="3">
        <v>70670</v>
      </c>
      <c r="G4631">
        <v>2</v>
      </c>
      <c r="H4631" t="str">
        <f t="shared" si="76"/>
        <v>706702</v>
      </c>
      <c r="I4631" t="s">
        <v>2708</v>
      </c>
      <c r="J4631" t="s">
        <v>967</v>
      </c>
      <c r="K4631">
        <v>1074</v>
      </c>
      <c r="L4631">
        <v>214830160</v>
      </c>
      <c r="M4631">
        <v>2</v>
      </c>
      <c r="N4631">
        <v>8911680</v>
      </c>
    </row>
    <row r="4632" spans="6:14" x14ac:dyDescent="0.2">
      <c r="F4632" s="3">
        <v>70670</v>
      </c>
      <c r="G4632">
        <v>3</v>
      </c>
      <c r="H4632" t="str">
        <f t="shared" si="76"/>
        <v>706703</v>
      </c>
      <c r="I4632" t="s">
        <v>2708</v>
      </c>
      <c r="J4632" t="s">
        <v>967</v>
      </c>
      <c r="K4632">
        <v>826</v>
      </c>
      <c r="L4632">
        <v>208359790</v>
      </c>
      <c r="M4632">
        <v>2</v>
      </c>
      <c r="N4632">
        <v>1273600</v>
      </c>
    </row>
    <row r="4633" spans="6:14" x14ac:dyDescent="0.2">
      <c r="F4633" s="3">
        <v>70670</v>
      </c>
      <c r="G4633">
        <v>4</v>
      </c>
      <c r="H4633" t="str">
        <f t="shared" si="76"/>
        <v>706704</v>
      </c>
      <c r="I4633" t="s">
        <v>2708</v>
      </c>
      <c r="J4633" t="s">
        <v>967</v>
      </c>
      <c r="K4633">
        <v>786</v>
      </c>
      <c r="L4633">
        <v>356725020</v>
      </c>
      <c r="M4633">
        <v>4</v>
      </c>
      <c r="N4633">
        <v>8659520</v>
      </c>
    </row>
    <row r="4634" spans="6:14" x14ac:dyDescent="0.2">
      <c r="F4634" s="3">
        <v>70670</v>
      </c>
      <c r="G4634">
        <v>5</v>
      </c>
      <c r="H4634" t="str">
        <f t="shared" si="76"/>
        <v>706705</v>
      </c>
      <c r="I4634" t="s">
        <v>2708</v>
      </c>
      <c r="J4634" t="s">
        <v>967</v>
      </c>
      <c r="K4634">
        <v>968</v>
      </c>
      <c r="L4634">
        <v>681137340</v>
      </c>
      <c r="M4634">
        <v>12</v>
      </c>
      <c r="N4634">
        <v>9480800</v>
      </c>
    </row>
    <row r="4635" spans="6:14" x14ac:dyDescent="0.2">
      <c r="F4635" s="3">
        <v>70678</v>
      </c>
      <c r="G4635">
        <v>0</v>
      </c>
      <c r="H4635" t="str">
        <f t="shared" si="76"/>
        <v>706780</v>
      </c>
      <c r="I4635" t="s">
        <v>2710</v>
      </c>
      <c r="J4635" t="s">
        <v>968</v>
      </c>
      <c r="K4635">
        <v>11</v>
      </c>
      <c r="L4635">
        <v>4842680</v>
      </c>
    </row>
    <row r="4636" spans="6:14" x14ac:dyDescent="0.2">
      <c r="F4636" s="3">
        <v>70678</v>
      </c>
      <c r="G4636">
        <v>1</v>
      </c>
      <c r="H4636" t="str">
        <f t="shared" si="76"/>
        <v>706781</v>
      </c>
      <c r="I4636" t="s">
        <v>2710</v>
      </c>
      <c r="J4636" t="s">
        <v>968</v>
      </c>
      <c r="K4636">
        <v>21</v>
      </c>
      <c r="L4636">
        <v>91203040</v>
      </c>
    </row>
    <row r="4637" spans="6:14" x14ac:dyDescent="0.2">
      <c r="F4637" s="3">
        <v>70678</v>
      </c>
      <c r="G4637">
        <v>2</v>
      </c>
      <c r="H4637" t="str">
        <f t="shared" si="76"/>
        <v>706782</v>
      </c>
      <c r="I4637" t="s">
        <v>2710</v>
      </c>
      <c r="J4637" t="s">
        <v>968</v>
      </c>
      <c r="K4637">
        <v>160</v>
      </c>
      <c r="L4637">
        <v>150175290</v>
      </c>
    </row>
    <row r="4638" spans="6:14" x14ac:dyDescent="0.2">
      <c r="F4638" s="3">
        <v>70678</v>
      </c>
      <c r="G4638">
        <v>3</v>
      </c>
      <c r="H4638" t="str">
        <f t="shared" si="76"/>
        <v>706783</v>
      </c>
      <c r="I4638" t="s">
        <v>2710</v>
      </c>
      <c r="J4638" t="s">
        <v>968</v>
      </c>
      <c r="K4638">
        <v>296</v>
      </c>
      <c r="L4638">
        <v>217606180</v>
      </c>
    </row>
    <row r="4639" spans="6:14" x14ac:dyDescent="0.2">
      <c r="F4639" s="3">
        <v>70678</v>
      </c>
      <c r="G4639">
        <v>4</v>
      </c>
      <c r="H4639" t="str">
        <f t="shared" si="76"/>
        <v>706784</v>
      </c>
      <c r="I4639" t="s">
        <v>2710</v>
      </c>
      <c r="J4639" t="s">
        <v>968</v>
      </c>
      <c r="K4639">
        <v>249</v>
      </c>
      <c r="L4639">
        <v>246659410</v>
      </c>
    </row>
    <row r="4640" spans="6:14" x14ac:dyDescent="0.2">
      <c r="F4640" s="3">
        <v>70678</v>
      </c>
      <c r="G4640">
        <v>5</v>
      </c>
      <c r="H4640" t="str">
        <f t="shared" si="76"/>
        <v>706785</v>
      </c>
      <c r="I4640" t="s">
        <v>2710</v>
      </c>
      <c r="J4640" t="s">
        <v>968</v>
      </c>
      <c r="K4640">
        <v>567</v>
      </c>
      <c r="L4640">
        <v>531282170</v>
      </c>
    </row>
    <row r="4641" spans="6:14" x14ac:dyDescent="0.2">
      <c r="F4641" s="3">
        <v>70702</v>
      </c>
      <c r="G4641">
        <v>1</v>
      </c>
      <c r="H4641" t="str">
        <f t="shared" si="76"/>
        <v>707021</v>
      </c>
      <c r="I4641" t="s">
        <v>2708</v>
      </c>
      <c r="J4641" t="s">
        <v>969</v>
      </c>
      <c r="K4641">
        <v>192</v>
      </c>
      <c r="L4641">
        <v>37696190</v>
      </c>
    </row>
    <row r="4642" spans="6:14" x14ac:dyDescent="0.2">
      <c r="F4642" s="3">
        <v>70702</v>
      </c>
      <c r="G4642">
        <v>2</v>
      </c>
      <c r="H4642" t="str">
        <f t="shared" si="76"/>
        <v>707022</v>
      </c>
      <c r="I4642" t="s">
        <v>2708</v>
      </c>
      <c r="J4642" t="s">
        <v>969</v>
      </c>
      <c r="K4642">
        <v>291</v>
      </c>
      <c r="L4642">
        <v>86873180</v>
      </c>
      <c r="M4642">
        <v>1</v>
      </c>
      <c r="N4642">
        <v>2080160</v>
      </c>
    </row>
    <row r="4643" spans="6:14" x14ac:dyDescent="0.2">
      <c r="F4643" s="3">
        <v>70702</v>
      </c>
      <c r="G4643">
        <v>3</v>
      </c>
      <c r="H4643" t="str">
        <f t="shared" si="76"/>
        <v>707023</v>
      </c>
      <c r="I4643" t="s">
        <v>2708</v>
      </c>
      <c r="J4643" t="s">
        <v>969</v>
      </c>
      <c r="K4643">
        <v>454</v>
      </c>
      <c r="L4643">
        <v>176985520</v>
      </c>
      <c r="M4643">
        <v>12</v>
      </c>
      <c r="N4643">
        <v>40130560</v>
      </c>
    </row>
    <row r="4644" spans="6:14" x14ac:dyDescent="0.2">
      <c r="F4644" s="3">
        <v>70702</v>
      </c>
      <c r="G4644">
        <v>4</v>
      </c>
      <c r="H4644" t="str">
        <f t="shared" si="76"/>
        <v>707024</v>
      </c>
      <c r="I4644" t="s">
        <v>2708</v>
      </c>
      <c r="J4644" t="s">
        <v>969</v>
      </c>
      <c r="K4644">
        <v>576</v>
      </c>
      <c r="L4644">
        <v>311584150</v>
      </c>
      <c r="M4644">
        <v>6</v>
      </c>
      <c r="N4644">
        <v>15147280</v>
      </c>
    </row>
    <row r="4645" spans="6:14" x14ac:dyDescent="0.2">
      <c r="F4645" s="3">
        <v>70702</v>
      </c>
      <c r="G4645">
        <v>5</v>
      </c>
      <c r="H4645" t="str">
        <f t="shared" si="76"/>
        <v>707025</v>
      </c>
      <c r="I4645" t="s">
        <v>2708</v>
      </c>
      <c r="J4645" t="s">
        <v>969</v>
      </c>
      <c r="K4645">
        <v>160</v>
      </c>
      <c r="L4645">
        <v>90707200</v>
      </c>
      <c r="M4645">
        <v>7</v>
      </c>
      <c r="N4645">
        <v>8946080</v>
      </c>
    </row>
    <row r="4646" spans="6:14" x14ac:dyDescent="0.2">
      <c r="F4646" s="3">
        <v>70708</v>
      </c>
      <c r="G4646">
        <v>0</v>
      </c>
      <c r="H4646" t="str">
        <f t="shared" si="76"/>
        <v>707080</v>
      </c>
      <c r="I4646" t="s">
        <v>2707</v>
      </c>
      <c r="J4646" t="s">
        <v>970</v>
      </c>
      <c r="K4646">
        <v>78</v>
      </c>
      <c r="L4646">
        <v>32539400</v>
      </c>
    </row>
    <row r="4647" spans="6:14" x14ac:dyDescent="0.2">
      <c r="F4647" s="3">
        <v>70708</v>
      </c>
      <c r="G4647">
        <v>1</v>
      </c>
      <c r="H4647" t="str">
        <f t="shared" si="76"/>
        <v>707081</v>
      </c>
      <c r="I4647" t="s">
        <v>2707</v>
      </c>
      <c r="J4647" t="s">
        <v>970</v>
      </c>
      <c r="K4647">
        <v>1380</v>
      </c>
      <c r="L4647">
        <v>1020701825</v>
      </c>
      <c r="M4647">
        <v>1</v>
      </c>
      <c r="N4647">
        <v>28428525</v>
      </c>
    </row>
    <row r="4648" spans="6:14" x14ac:dyDescent="0.2">
      <c r="F4648" s="3">
        <v>70708</v>
      </c>
      <c r="G4648">
        <v>2</v>
      </c>
      <c r="H4648" t="str">
        <f t="shared" si="76"/>
        <v>707082</v>
      </c>
      <c r="I4648" t="s">
        <v>2707</v>
      </c>
      <c r="J4648" t="s">
        <v>970</v>
      </c>
      <c r="K4648">
        <v>1381</v>
      </c>
      <c r="L4648">
        <v>623941750</v>
      </c>
      <c r="M4648">
        <v>2</v>
      </c>
      <c r="N4648">
        <v>4907750</v>
      </c>
    </row>
    <row r="4649" spans="6:14" x14ac:dyDescent="0.2">
      <c r="F4649" s="3">
        <v>70708</v>
      </c>
      <c r="G4649">
        <v>3</v>
      </c>
      <c r="H4649" t="str">
        <f t="shared" si="76"/>
        <v>707083</v>
      </c>
      <c r="I4649" t="s">
        <v>2707</v>
      </c>
      <c r="J4649" t="s">
        <v>970</v>
      </c>
      <c r="K4649">
        <v>2292</v>
      </c>
      <c r="L4649">
        <v>1698555525</v>
      </c>
      <c r="M4649">
        <v>1</v>
      </c>
      <c r="N4649">
        <v>1780100</v>
      </c>
    </row>
    <row r="4650" spans="6:14" x14ac:dyDescent="0.2">
      <c r="F4650" s="3">
        <v>70708</v>
      </c>
      <c r="G4650">
        <v>4</v>
      </c>
      <c r="H4650" t="str">
        <f t="shared" si="76"/>
        <v>707084</v>
      </c>
      <c r="I4650" t="s">
        <v>2707</v>
      </c>
      <c r="J4650" t="s">
        <v>970</v>
      </c>
      <c r="K4650">
        <v>2597</v>
      </c>
      <c r="L4650">
        <v>3278927740</v>
      </c>
      <c r="M4650">
        <v>5</v>
      </c>
      <c r="N4650">
        <v>72389825</v>
      </c>
    </row>
    <row r="4651" spans="6:14" x14ac:dyDescent="0.2">
      <c r="F4651" s="3">
        <v>70708</v>
      </c>
      <c r="G4651">
        <v>5</v>
      </c>
      <c r="H4651" t="str">
        <f t="shared" si="76"/>
        <v>707085</v>
      </c>
      <c r="I4651" t="s">
        <v>2707</v>
      </c>
      <c r="J4651" t="s">
        <v>970</v>
      </c>
      <c r="K4651">
        <v>2259</v>
      </c>
      <c r="L4651">
        <v>5935735525</v>
      </c>
      <c r="M4651">
        <v>41</v>
      </c>
      <c r="N4651">
        <v>220111700</v>
      </c>
    </row>
    <row r="4652" spans="6:14" x14ac:dyDescent="0.2">
      <c r="F4652" s="3">
        <v>70713</v>
      </c>
      <c r="G4652">
        <v>0</v>
      </c>
      <c r="H4652" t="str">
        <f t="shared" si="76"/>
        <v>707130</v>
      </c>
      <c r="I4652" t="s">
        <v>2710</v>
      </c>
      <c r="J4652" t="s">
        <v>971</v>
      </c>
      <c r="K4652">
        <v>32</v>
      </c>
      <c r="L4652">
        <v>7889730</v>
      </c>
    </row>
    <row r="4653" spans="6:14" x14ac:dyDescent="0.2">
      <c r="F4653" s="3">
        <v>70713</v>
      </c>
      <c r="G4653">
        <v>1</v>
      </c>
      <c r="H4653" t="str">
        <f t="shared" si="76"/>
        <v>707131</v>
      </c>
      <c r="I4653" t="s">
        <v>2710</v>
      </c>
      <c r="J4653" t="s">
        <v>971</v>
      </c>
      <c r="K4653">
        <v>1521</v>
      </c>
      <c r="L4653">
        <v>155587260</v>
      </c>
    </row>
    <row r="4654" spans="6:14" x14ac:dyDescent="0.2">
      <c r="F4654" s="3">
        <v>70713</v>
      </c>
      <c r="G4654">
        <v>2</v>
      </c>
      <c r="H4654" t="str">
        <f t="shared" si="76"/>
        <v>707132</v>
      </c>
      <c r="I4654" t="s">
        <v>2710</v>
      </c>
      <c r="J4654" t="s">
        <v>971</v>
      </c>
      <c r="K4654">
        <v>768</v>
      </c>
      <c r="L4654">
        <v>158928330</v>
      </c>
    </row>
    <row r="4655" spans="6:14" x14ac:dyDescent="0.2">
      <c r="F4655" s="3">
        <v>70713</v>
      </c>
      <c r="G4655">
        <v>3</v>
      </c>
      <c r="H4655" t="str">
        <f t="shared" si="76"/>
        <v>707133</v>
      </c>
      <c r="I4655" t="s">
        <v>2710</v>
      </c>
      <c r="J4655" t="s">
        <v>971</v>
      </c>
      <c r="K4655">
        <v>803</v>
      </c>
      <c r="L4655">
        <v>373122290</v>
      </c>
      <c r="M4655">
        <v>1</v>
      </c>
      <c r="N4655">
        <v>793440</v>
      </c>
    </row>
    <row r="4656" spans="6:14" x14ac:dyDescent="0.2">
      <c r="F4656" s="3">
        <v>70713</v>
      </c>
      <c r="G4656">
        <v>4</v>
      </c>
      <c r="H4656" t="str">
        <f t="shared" si="76"/>
        <v>707134</v>
      </c>
      <c r="I4656" t="s">
        <v>2710</v>
      </c>
      <c r="J4656" t="s">
        <v>971</v>
      </c>
      <c r="K4656">
        <v>1166</v>
      </c>
      <c r="L4656">
        <v>710331400</v>
      </c>
      <c r="M4656">
        <v>2</v>
      </c>
      <c r="N4656">
        <v>12793260</v>
      </c>
    </row>
    <row r="4657" spans="6:14" x14ac:dyDescent="0.2">
      <c r="F4657" s="3">
        <v>70713</v>
      </c>
      <c r="G4657">
        <v>5</v>
      </c>
      <c r="H4657" t="str">
        <f t="shared" si="76"/>
        <v>707135</v>
      </c>
      <c r="I4657" t="s">
        <v>2710</v>
      </c>
      <c r="J4657" t="s">
        <v>971</v>
      </c>
      <c r="K4657">
        <v>1267</v>
      </c>
      <c r="L4657">
        <v>1514506740</v>
      </c>
      <c r="M4657">
        <v>13</v>
      </c>
      <c r="N4657">
        <v>35269840</v>
      </c>
    </row>
    <row r="4658" spans="6:14" x14ac:dyDescent="0.2">
      <c r="F4658" s="3">
        <v>70717</v>
      </c>
      <c r="G4658">
        <v>0</v>
      </c>
      <c r="H4658" t="str">
        <f t="shared" si="76"/>
        <v>707170</v>
      </c>
      <c r="I4658" t="s">
        <v>2708</v>
      </c>
      <c r="J4658" t="s">
        <v>972</v>
      </c>
      <c r="K4658">
        <v>49</v>
      </c>
      <c r="L4658">
        <v>9464040</v>
      </c>
    </row>
    <row r="4659" spans="6:14" x14ac:dyDescent="0.2">
      <c r="F4659" s="3">
        <v>70717</v>
      </c>
      <c r="G4659">
        <v>1</v>
      </c>
      <c r="H4659" t="str">
        <f t="shared" si="76"/>
        <v>707171</v>
      </c>
      <c r="I4659" t="s">
        <v>2708</v>
      </c>
      <c r="J4659" t="s">
        <v>972</v>
      </c>
      <c r="K4659">
        <v>936</v>
      </c>
      <c r="L4659">
        <v>101677020</v>
      </c>
    </row>
    <row r="4660" spans="6:14" x14ac:dyDescent="0.2">
      <c r="F4660" s="3">
        <v>70717</v>
      </c>
      <c r="G4660">
        <v>2</v>
      </c>
      <c r="H4660" t="str">
        <f t="shared" si="76"/>
        <v>707172</v>
      </c>
      <c r="I4660" t="s">
        <v>2708</v>
      </c>
      <c r="J4660" t="s">
        <v>972</v>
      </c>
      <c r="K4660">
        <v>571</v>
      </c>
      <c r="L4660">
        <v>171699690</v>
      </c>
    </row>
    <row r="4661" spans="6:14" x14ac:dyDescent="0.2">
      <c r="F4661" s="3">
        <v>70717</v>
      </c>
      <c r="G4661">
        <v>3</v>
      </c>
      <c r="H4661" t="str">
        <f t="shared" si="76"/>
        <v>707173</v>
      </c>
      <c r="I4661" t="s">
        <v>2708</v>
      </c>
      <c r="J4661" t="s">
        <v>972</v>
      </c>
      <c r="K4661">
        <v>624</v>
      </c>
      <c r="L4661">
        <v>180153020</v>
      </c>
    </row>
    <row r="4662" spans="6:14" x14ac:dyDescent="0.2">
      <c r="F4662" s="3">
        <v>70717</v>
      </c>
      <c r="G4662">
        <v>4</v>
      </c>
      <c r="H4662" t="str">
        <f t="shared" si="76"/>
        <v>707174</v>
      </c>
      <c r="I4662" t="s">
        <v>2708</v>
      </c>
      <c r="J4662" t="s">
        <v>972</v>
      </c>
      <c r="K4662">
        <v>741</v>
      </c>
      <c r="L4662">
        <v>367230650</v>
      </c>
      <c r="M4662">
        <v>4</v>
      </c>
      <c r="N4662">
        <v>13376960</v>
      </c>
    </row>
    <row r="4663" spans="6:14" x14ac:dyDescent="0.2">
      <c r="F4663" s="3">
        <v>70717</v>
      </c>
      <c r="G4663">
        <v>5</v>
      </c>
      <c r="H4663" t="str">
        <f t="shared" si="76"/>
        <v>707175</v>
      </c>
      <c r="I4663" t="s">
        <v>2708</v>
      </c>
      <c r="J4663" t="s">
        <v>972</v>
      </c>
      <c r="K4663">
        <v>711</v>
      </c>
      <c r="L4663">
        <v>700507880</v>
      </c>
      <c r="M4663">
        <v>15</v>
      </c>
      <c r="N4663">
        <v>23140160</v>
      </c>
    </row>
    <row r="4664" spans="6:14" x14ac:dyDescent="0.2">
      <c r="F4664" s="3">
        <v>70742</v>
      </c>
      <c r="G4664">
        <v>0</v>
      </c>
      <c r="H4664" t="str">
        <f t="shared" si="76"/>
        <v>707420</v>
      </c>
      <c r="I4664" t="s">
        <v>2708</v>
      </c>
      <c r="J4664" t="s">
        <v>973</v>
      </c>
      <c r="K4664">
        <v>16</v>
      </c>
      <c r="L4664">
        <v>1542640</v>
      </c>
    </row>
    <row r="4665" spans="6:14" x14ac:dyDescent="0.2">
      <c r="F4665" s="3">
        <v>70742</v>
      </c>
      <c r="G4665">
        <v>1</v>
      </c>
      <c r="H4665" t="str">
        <f t="shared" si="76"/>
        <v>707421</v>
      </c>
      <c r="I4665" t="s">
        <v>2708</v>
      </c>
      <c r="J4665" t="s">
        <v>973</v>
      </c>
      <c r="K4665">
        <v>699</v>
      </c>
      <c r="L4665">
        <v>48256300</v>
      </c>
    </row>
    <row r="4666" spans="6:14" x14ac:dyDescent="0.2">
      <c r="F4666" s="3">
        <v>70742</v>
      </c>
      <c r="G4666">
        <v>2</v>
      </c>
      <c r="H4666" t="str">
        <f t="shared" si="76"/>
        <v>707422</v>
      </c>
      <c r="I4666" t="s">
        <v>2708</v>
      </c>
      <c r="J4666" t="s">
        <v>973</v>
      </c>
      <c r="K4666">
        <v>956</v>
      </c>
      <c r="L4666">
        <v>193137630</v>
      </c>
    </row>
    <row r="4667" spans="6:14" x14ac:dyDescent="0.2">
      <c r="F4667" s="3">
        <v>70742</v>
      </c>
      <c r="G4667">
        <v>3</v>
      </c>
      <c r="H4667" t="str">
        <f t="shared" si="76"/>
        <v>707423</v>
      </c>
      <c r="I4667" t="s">
        <v>2708</v>
      </c>
      <c r="J4667" t="s">
        <v>973</v>
      </c>
      <c r="K4667">
        <v>1220</v>
      </c>
      <c r="L4667">
        <v>320021080</v>
      </c>
    </row>
    <row r="4668" spans="6:14" x14ac:dyDescent="0.2">
      <c r="F4668" s="3">
        <v>70742</v>
      </c>
      <c r="G4668">
        <v>4</v>
      </c>
      <c r="H4668" t="str">
        <f t="shared" si="76"/>
        <v>707424</v>
      </c>
      <c r="I4668" t="s">
        <v>2708</v>
      </c>
      <c r="J4668" t="s">
        <v>973</v>
      </c>
      <c r="K4668">
        <v>1387</v>
      </c>
      <c r="L4668">
        <v>569949500</v>
      </c>
    </row>
    <row r="4669" spans="6:14" x14ac:dyDescent="0.2">
      <c r="F4669" s="3">
        <v>70742</v>
      </c>
      <c r="G4669">
        <v>5</v>
      </c>
      <c r="H4669" t="str">
        <f t="shared" si="76"/>
        <v>707425</v>
      </c>
      <c r="I4669" t="s">
        <v>2708</v>
      </c>
      <c r="J4669" t="s">
        <v>973</v>
      </c>
      <c r="K4669">
        <v>1338</v>
      </c>
      <c r="L4669">
        <v>1866296970</v>
      </c>
      <c r="M4669">
        <v>3</v>
      </c>
      <c r="N4669">
        <v>1327440</v>
      </c>
    </row>
    <row r="4670" spans="6:14" x14ac:dyDescent="0.2">
      <c r="F4670" s="3">
        <v>70771</v>
      </c>
      <c r="G4670">
        <v>0</v>
      </c>
      <c r="H4670" t="str">
        <f t="shared" si="76"/>
        <v>707710</v>
      </c>
      <c r="I4670" t="s">
        <v>2710</v>
      </c>
      <c r="J4670" t="s">
        <v>974</v>
      </c>
      <c r="K4670">
        <v>3</v>
      </c>
      <c r="L4670">
        <v>338640</v>
      </c>
    </row>
    <row r="4671" spans="6:14" x14ac:dyDescent="0.2">
      <c r="F4671" s="3">
        <v>70771</v>
      </c>
      <c r="G4671">
        <v>1</v>
      </c>
      <c r="H4671" t="str">
        <f t="shared" si="76"/>
        <v>707711</v>
      </c>
      <c r="I4671" t="s">
        <v>2710</v>
      </c>
      <c r="J4671" t="s">
        <v>974</v>
      </c>
      <c r="K4671">
        <v>511</v>
      </c>
      <c r="L4671">
        <v>69992680</v>
      </c>
      <c r="M4671">
        <v>1</v>
      </c>
      <c r="N4671">
        <v>3796640</v>
      </c>
    </row>
    <row r="4672" spans="6:14" x14ac:dyDescent="0.2">
      <c r="F4672" s="3">
        <v>70771</v>
      </c>
      <c r="G4672">
        <v>2</v>
      </c>
      <c r="H4672" t="str">
        <f t="shared" si="76"/>
        <v>707712</v>
      </c>
      <c r="I4672" t="s">
        <v>2710</v>
      </c>
      <c r="J4672" t="s">
        <v>974</v>
      </c>
      <c r="K4672">
        <v>229</v>
      </c>
      <c r="L4672">
        <v>12963570</v>
      </c>
    </row>
    <row r="4673" spans="6:14" x14ac:dyDescent="0.2">
      <c r="F4673" s="3">
        <v>70771</v>
      </c>
      <c r="G4673">
        <v>3</v>
      </c>
      <c r="H4673" t="str">
        <f t="shared" si="76"/>
        <v>707713</v>
      </c>
      <c r="I4673" t="s">
        <v>2710</v>
      </c>
      <c r="J4673" t="s">
        <v>974</v>
      </c>
      <c r="K4673">
        <v>298</v>
      </c>
      <c r="L4673">
        <v>26381490.300000001</v>
      </c>
      <c r="M4673">
        <v>1</v>
      </c>
      <c r="N4673">
        <v>461440</v>
      </c>
    </row>
    <row r="4674" spans="6:14" x14ac:dyDescent="0.2">
      <c r="F4674" s="3">
        <v>70771</v>
      </c>
      <c r="G4674">
        <v>4</v>
      </c>
      <c r="H4674" t="str">
        <f t="shared" si="76"/>
        <v>707714</v>
      </c>
      <c r="I4674" t="s">
        <v>2710</v>
      </c>
      <c r="J4674" t="s">
        <v>974</v>
      </c>
      <c r="K4674">
        <v>246</v>
      </c>
      <c r="L4674">
        <v>25135690</v>
      </c>
    </row>
    <row r="4675" spans="6:14" x14ac:dyDescent="0.2">
      <c r="F4675" s="3">
        <v>70771</v>
      </c>
      <c r="G4675">
        <v>5</v>
      </c>
      <c r="H4675" t="str">
        <f t="shared" ref="H4675:H4738" si="77">F4675&amp;G4675</f>
        <v>707715</v>
      </c>
      <c r="I4675" t="s">
        <v>2710</v>
      </c>
      <c r="J4675" t="s">
        <v>974</v>
      </c>
      <c r="K4675">
        <v>672</v>
      </c>
      <c r="L4675">
        <v>261448140</v>
      </c>
      <c r="M4675">
        <v>9</v>
      </c>
      <c r="N4675">
        <v>23153440</v>
      </c>
    </row>
    <row r="4676" spans="6:14" x14ac:dyDescent="0.2">
      <c r="F4676" s="3">
        <v>70820</v>
      </c>
      <c r="G4676">
        <v>0</v>
      </c>
      <c r="H4676" t="str">
        <f t="shared" si="77"/>
        <v>708200</v>
      </c>
      <c r="I4676" t="s">
        <v>2707</v>
      </c>
      <c r="J4676" t="s">
        <v>975</v>
      </c>
      <c r="K4676">
        <v>117</v>
      </c>
      <c r="L4676">
        <v>1634277095</v>
      </c>
      <c r="M4676">
        <v>1</v>
      </c>
      <c r="N4676">
        <v>1769300</v>
      </c>
    </row>
    <row r="4677" spans="6:14" x14ac:dyDescent="0.2">
      <c r="F4677" s="3">
        <v>70820</v>
      </c>
      <c r="G4677">
        <v>1</v>
      </c>
      <c r="H4677" t="str">
        <f t="shared" si="77"/>
        <v>708201</v>
      </c>
      <c r="I4677" t="s">
        <v>2707</v>
      </c>
      <c r="J4677" t="s">
        <v>975</v>
      </c>
      <c r="K4677">
        <v>1355</v>
      </c>
      <c r="L4677">
        <v>2490381100</v>
      </c>
      <c r="M4677">
        <v>3</v>
      </c>
      <c r="N4677">
        <v>5490750</v>
      </c>
    </row>
    <row r="4678" spans="6:14" x14ac:dyDescent="0.2">
      <c r="F4678" s="3">
        <v>70820</v>
      </c>
      <c r="G4678">
        <v>2</v>
      </c>
      <c r="H4678" t="str">
        <f t="shared" si="77"/>
        <v>708202</v>
      </c>
      <c r="I4678" t="s">
        <v>2707</v>
      </c>
      <c r="J4678" t="s">
        <v>975</v>
      </c>
      <c r="K4678">
        <v>791</v>
      </c>
      <c r="L4678">
        <v>2275797690</v>
      </c>
      <c r="M4678">
        <v>1</v>
      </c>
      <c r="N4678">
        <v>107592375</v>
      </c>
    </row>
    <row r="4679" spans="6:14" x14ac:dyDescent="0.2">
      <c r="F4679" s="3">
        <v>70820</v>
      </c>
      <c r="G4679">
        <v>3</v>
      </c>
      <c r="H4679" t="str">
        <f t="shared" si="77"/>
        <v>708203</v>
      </c>
      <c r="I4679" t="s">
        <v>2707</v>
      </c>
      <c r="J4679" t="s">
        <v>975</v>
      </c>
      <c r="K4679">
        <v>1409</v>
      </c>
      <c r="L4679">
        <v>4481680510</v>
      </c>
      <c r="M4679">
        <v>4</v>
      </c>
      <c r="N4679">
        <v>68500925</v>
      </c>
    </row>
    <row r="4680" spans="6:14" x14ac:dyDescent="0.2">
      <c r="F4680" s="3">
        <v>70820</v>
      </c>
      <c r="G4680">
        <v>4</v>
      </c>
      <c r="H4680" t="str">
        <f t="shared" si="77"/>
        <v>708204</v>
      </c>
      <c r="I4680" t="s">
        <v>2707</v>
      </c>
      <c r="J4680" t="s">
        <v>975</v>
      </c>
      <c r="K4680">
        <v>1960</v>
      </c>
      <c r="L4680">
        <v>7801700810</v>
      </c>
      <c r="M4680">
        <v>6</v>
      </c>
      <c r="N4680">
        <v>115883875</v>
      </c>
    </row>
    <row r="4681" spans="6:14" x14ac:dyDescent="0.2">
      <c r="F4681" s="3">
        <v>70820</v>
      </c>
      <c r="G4681">
        <v>5</v>
      </c>
      <c r="H4681" t="str">
        <f t="shared" si="77"/>
        <v>708205</v>
      </c>
      <c r="I4681" t="s">
        <v>2707</v>
      </c>
      <c r="J4681" t="s">
        <v>975</v>
      </c>
      <c r="K4681">
        <v>2088</v>
      </c>
      <c r="L4681">
        <v>9453127025</v>
      </c>
      <c r="M4681">
        <v>41</v>
      </c>
      <c r="N4681">
        <v>162280700</v>
      </c>
    </row>
    <row r="4682" spans="6:14" x14ac:dyDescent="0.2">
      <c r="F4682" s="3">
        <v>70823</v>
      </c>
      <c r="G4682">
        <v>0</v>
      </c>
      <c r="H4682" t="str">
        <f t="shared" si="77"/>
        <v>708230</v>
      </c>
      <c r="I4682" t="s">
        <v>2710</v>
      </c>
      <c r="J4682" t="s">
        <v>976</v>
      </c>
      <c r="K4682">
        <v>56</v>
      </c>
      <c r="L4682">
        <v>25359800</v>
      </c>
    </row>
    <row r="4683" spans="6:14" x14ac:dyDescent="0.2">
      <c r="F4683" s="3">
        <v>70823</v>
      </c>
      <c r="G4683">
        <v>1</v>
      </c>
      <c r="H4683" t="str">
        <f t="shared" si="77"/>
        <v>708231</v>
      </c>
      <c r="I4683" t="s">
        <v>2710</v>
      </c>
      <c r="J4683" t="s">
        <v>976</v>
      </c>
      <c r="K4683">
        <v>20</v>
      </c>
      <c r="L4683">
        <v>28542890</v>
      </c>
    </row>
    <row r="4684" spans="6:14" x14ac:dyDescent="0.2">
      <c r="F4684" s="3">
        <v>70823</v>
      </c>
      <c r="G4684">
        <v>2</v>
      </c>
      <c r="H4684" t="str">
        <f t="shared" si="77"/>
        <v>708232</v>
      </c>
      <c r="I4684" t="s">
        <v>2710</v>
      </c>
      <c r="J4684" t="s">
        <v>976</v>
      </c>
      <c r="K4684">
        <v>235</v>
      </c>
      <c r="L4684">
        <v>43123650</v>
      </c>
      <c r="M4684">
        <v>1</v>
      </c>
      <c r="N4684">
        <v>14535090</v>
      </c>
    </row>
    <row r="4685" spans="6:14" x14ac:dyDescent="0.2">
      <c r="F4685" s="3">
        <v>70823</v>
      </c>
      <c r="G4685">
        <v>3</v>
      </c>
      <c r="H4685" t="str">
        <f t="shared" si="77"/>
        <v>708233</v>
      </c>
      <c r="I4685" t="s">
        <v>2710</v>
      </c>
      <c r="J4685" t="s">
        <v>976</v>
      </c>
      <c r="K4685">
        <v>392</v>
      </c>
      <c r="L4685">
        <v>47887790</v>
      </c>
    </row>
    <row r="4686" spans="6:14" x14ac:dyDescent="0.2">
      <c r="F4686" s="3">
        <v>70823</v>
      </c>
      <c r="G4686">
        <v>4</v>
      </c>
      <c r="H4686" t="str">
        <f t="shared" si="77"/>
        <v>708234</v>
      </c>
      <c r="I4686" t="s">
        <v>2710</v>
      </c>
      <c r="J4686" t="s">
        <v>976</v>
      </c>
      <c r="K4686">
        <v>392</v>
      </c>
      <c r="L4686">
        <v>222454180</v>
      </c>
      <c r="M4686">
        <v>4</v>
      </c>
      <c r="N4686">
        <v>998080</v>
      </c>
    </row>
    <row r="4687" spans="6:14" x14ac:dyDescent="0.2">
      <c r="F4687" s="3">
        <v>70823</v>
      </c>
      <c r="G4687">
        <v>5</v>
      </c>
      <c r="H4687" t="str">
        <f t="shared" si="77"/>
        <v>708235</v>
      </c>
      <c r="I4687" t="s">
        <v>2710</v>
      </c>
      <c r="J4687" t="s">
        <v>976</v>
      </c>
      <c r="K4687">
        <v>378</v>
      </c>
      <c r="L4687">
        <v>249988570</v>
      </c>
      <c r="M4687">
        <v>2</v>
      </c>
      <c r="N4687">
        <v>1551600</v>
      </c>
    </row>
    <row r="4688" spans="6:14" x14ac:dyDescent="0.2">
      <c r="F4688" s="3">
        <v>73001</v>
      </c>
      <c r="G4688">
        <v>0</v>
      </c>
      <c r="H4688" t="str">
        <f t="shared" si="77"/>
        <v>730010</v>
      </c>
      <c r="I4688" t="s">
        <v>2716</v>
      </c>
      <c r="J4688" t="s">
        <v>977</v>
      </c>
      <c r="K4688">
        <v>2833</v>
      </c>
      <c r="L4688">
        <v>12274685165</v>
      </c>
      <c r="M4688">
        <v>43</v>
      </c>
      <c r="N4688">
        <v>5818621590</v>
      </c>
    </row>
    <row r="4689" spans="6:14" x14ac:dyDescent="0.2">
      <c r="F4689" s="3">
        <v>73001</v>
      </c>
      <c r="G4689">
        <v>1</v>
      </c>
      <c r="H4689" t="str">
        <f t="shared" si="77"/>
        <v>730011</v>
      </c>
      <c r="I4689" t="s">
        <v>2716</v>
      </c>
      <c r="J4689" t="s">
        <v>977</v>
      </c>
      <c r="K4689">
        <v>16979</v>
      </c>
      <c r="L4689">
        <v>99201074762</v>
      </c>
      <c r="M4689">
        <v>84</v>
      </c>
      <c r="N4689">
        <v>6377721490</v>
      </c>
    </row>
    <row r="4690" spans="6:14" x14ac:dyDescent="0.2">
      <c r="F4690" s="3">
        <v>73001</v>
      </c>
      <c r="G4690">
        <v>2</v>
      </c>
      <c r="H4690" t="str">
        <f t="shared" si="77"/>
        <v>730012</v>
      </c>
      <c r="I4690" t="s">
        <v>2716</v>
      </c>
      <c r="J4690" t="s">
        <v>977</v>
      </c>
      <c r="K4690">
        <v>17052</v>
      </c>
      <c r="L4690">
        <v>109938736816</v>
      </c>
      <c r="M4690">
        <v>129</v>
      </c>
      <c r="N4690">
        <v>12308233680</v>
      </c>
    </row>
    <row r="4691" spans="6:14" x14ac:dyDescent="0.2">
      <c r="F4691" s="3">
        <v>73001</v>
      </c>
      <c r="G4691">
        <v>3</v>
      </c>
      <c r="H4691" t="str">
        <f t="shared" si="77"/>
        <v>730013</v>
      </c>
      <c r="I4691" t="s">
        <v>2716</v>
      </c>
      <c r="J4691" t="s">
        <v>977</v>
      </c>
      <c r="K4691">
        <v>45481</v>
      </c>
      <c r="L4691">
        <v>171441016347</v>
      </c>
      <c r="M4691">
        <v>555</v>
      </c>
      <c r="N4691">
        <v>9608522260</v>
      </c>
    </row>
    <row r="4692" spans="6:14" x14ac:dyDescent="0.2">
      <c r="F4692" s="3">
        <v>73001</v>
      </c>
      <c r="G4692">
        <v>4</v>
      </c>
      <c r="H4692" t="str">
        <f t="shared" si="77"/>
        <v>730014</v>
      </c>
      <c r="I4692" t="s">
        <v>2716</v>
      </c>
      <c r="J4692" t="s">
        <v>977</v>
      </c>
      <c r="K4692">
        <v>46224</v>
      </c>
      <c r="L4692">
        <v>208868330036</v>
      </c>
      <c r="M4692">
        <v>1893</v>
      </c>
      <c r="N4692">
        <v>29404940780</v>
      </c>
    </row>
    <row r="4693" spans="6:14" x14ac:dyDescent="0.2">
      <c r="F4693" s="3">
        <v>73001</v>
      </c>
      <c r="G4693">
        <v>5</v>
      </c>
      <c r="H4693" t="str">
        <f t="shared" si="77"/>
        <v>730015</v>
      </c>
      <c r="I4693" t="s">
        <v>2716</v>
      </c>
      <c r="J4693" t="s">
        <v>977</v>
      </c>
      <c r="K4693">
        <v>47595</v>
      </c>
      <c r="L4693">
        <v>354411204567</v>
      </c>
      <c r="M4693">
        <v>5555</v>
      </c>
      <c r="N4693">
        <v>117296574910</v>
      </c>
    </row>
    <row r="4694" spans="6:14" x14ac:dyDescent="0.2">
      <c r="F4694" s="3">
        <v>73024</v>
      </c>
      <c r="G4694">
        <v>0</v>
      </c>
      <c r="H4694" t="str">
        <f t="shared" si="77"/>
        <v>730240</v>
      </c>
      <c r="I4694" t="s">
        <v>2710</v>
      </c>
      <c r="J4694" t="s">
        <v>978</v>
      </c>
      <c r="K4694">
        <v>39</v>
      </c>
      <c r="L4694">
        <v>44213140</v>
      </c>
    </row>
    <row r="4695" spans="6:14" x14ac:dyDescent="0.2">
      <c r="F4695" s="3">
        <v>73024</v>
      </c>
      <c r="G4695">
        <v>1</v>
      </c>
      <c r="H4695" t="str">
        <f t="shared" si="77"/>
        <v>730241</v>
      </c>
      <c r="I4695" t="s">
        <v>2710</v>
      </c>
      <c r="J4695" t="s">
        <v>978</v>
      </c>
      <c r="K4695">
        <v>102</v>
      </c>
      <c r="L4695">
        <v>115859840</v>
      </c>
    </row>
    <row r="4696" spans="6:14" x14ac:dyDescent="0.2">
      <c r="F4696" s="3">
        <v>73024</v>
      </c>
      <c r="G4696">
        <v>2</v>
      </c>
      <c r="H4696" t="str">
        <f t="shared" si="77"/>
        <v>730242</v>
      </c>
      <c r="I4696" t="s">
        <v>2710</v>
      </c>
      <c r="J4696" t="s">
        <v>978</v>
      </c>
      <c r="K4696">
        <v>90</v>
      </c>
      <c r="L4696">
        <v>39718020</v>
      </c>
    </row>
    <row r="4697" spans="6:14" x14ac:dyDescent="0.2">
      <c r="F4697" s="3">
        <v>73024</v>
      </c>
      <c r="G4697">
        <v>3</v>
      </c>
      <c r="H4697" t="str">
        <f t="shared" si="77"/>
        <v>730243</v>
      </c>
      <c r="I4697" t="s">
        <v>2710</v>
      </c>
      <c r="J4697" t="s">
        <v>978</v>
      </c>
      <c r="K4697">
        <v>323</v>
      </c>
      <c r="L4697">
        <v>144775870</v>
      </c>
    </row>
    <row r="4698" spans="6:14" x14ac:dyDescent="0.2">
      <c r="F4698" s="3">
        <v>73024</v>
      </c>
      <c r="G4698">
        <v>4</v>
      </c>
      <c r="H4698" t="str">
        <f t="shared" si="77"/>
        <v>730244</v>
      </c>
      <c r="I4698" t="s">
        <v>2710</v>
      </c>
      <c r="J4698" t="s">
        <v>978</v>
      </c>
      <c r="K4698">
        <v>301</v>
      </c>
      <c r="L4698">
        <v>169329535</v>
      </c>
      <c r="M4698">
        <v>1</v>
      </c>
      <c r="N4698">
        <v>595840</v>
      </c>
    </row>
    <row r="4699" spans="6:14" x14ac:dyDescent="0.2">
      <c r="F4699" s="3">
        <v>73024</v>
      </c>
      <c r="G4699">
        <v>5</v>
      </c>
      <c r="H4699" t="str">
        <f t="shared" si="77"/>
        <v>730245</v>
      </c>
      <c r="I4699" t="s">
        <v>2710</v>
      </c>
      <c r="J4699" t="s">
        <v>978</v>
      </c>
      <c r="K4699">
        <v>410</v>
      </c>
      <c r="L4699">
        <v>472202375</v>
      </c>
      <c r="M4699">
        <v>1</v>
      </c>
      <c r="N4699">
        <v>4110560</v>
      </c>
    </row>
    <row r="4700" spans="6:14" x14ac:dyDescent="0.2">
      <c r="F4700" s="3">
        <v>73026</v>
      </c>
      <c r="G4700">
        <v>0</v>
      </c>
      <c r="H4700" t="str">
        <f t="shared" si="77"/>
        <v>730260</v>
      </c>
      <c r="I4700" t="s">
        <v>2710</v>
      </c>
      <c r="J4700" t="s">
        <v>979</v>
      </c>
      <c r="K4700">
        <v>123</v>
      </c>
      <c r="L4700">
        <v>49781020</v>
      </c>
    </row>
    <row r="4701" spans="6:14" x14ac:dyDescent="0.2">
      <c r="F4701" s="3">
        <v>73026</v>
      </c>
      <c r="G4701">
        <v>1</v>
      </c>
      <c r="H4701" t="str">
        <f t="shared" si="77"/>
        <v>730261</v>
      </c>
      <c r="I4701" t="s">
        <v>2710</v>
      </c>
      <c r="J4701" t="s">
        <v>979</v>
      </c>
      <c r="K4701">
        <v>145</v>
      </c>
      <c r="L4701">
        <v>82819420</v>
      </c>
    </row>
    <row r="4702" spans="6:14" x14ac:dyDescent="0.2">
      <c r="F4702" s="3">
        <v>73026</v>
      </c>
      <c r="G4702">
        <v>2</v>
      </c>
      <c r="H4702" t="str">
        <f t="shared" si="77"/>
        <v>730262</v>
      </c>
      <c r="I4702" t="s">
        <v>2710</v>
      </c>
      <c r="J4702" t="s">
        <v>979</v>
      </c>
      <c r="K4702">
        <v>94</v>
      </c>
      <c r="L4702">
        <v>80277010</v>
      </c>
      <c r="M4702">
        <v>1</v>
      </c>
      <c r="N4702">
        <v>9367740</v>
      </c>
    </row>
    <row r="4703" spans="6:14" x14ac:dyDescent="0.2">
      <c r="F4703" s="3">
        <v>73026</v>
      </c>
      <c r="G4703">
        <v>3</v>
      </c>
      <c r="H4703" t="str">
        <f t="shared" si="77"/>
        <v>730263</v>
      </c>
      <c r="I4703" t="s">
        <v>2710</v>
      </c>
      <c r="J4703" t="s">
        <v>979</v>
      </c>
      <c r="K4703">
        <v>107</v>
      </c>
      <c r="L4703">
        <v>120064000</v>
      </c>
    </row>
    <row r="4704" spans="6:14" x14ac:dyDescent="0.2">
      <c r="F4704" s="3">
        <v>73026</v>
      </c>
      <c r="G4704">
        <v>4</v>
      </c>
      <c r="H4704" t="str">
        <f t="shared" si="77"/>
        <v>730264</v>
      </c>
      <c r="I4704" t="s">
        <v>2710</v>
      </c>
      <c r="J4704" t="s">
        <v>979</v>
      </c>
      <c r="K4704">
        <v>195</v>
      </c>
      <c r="L4704">
        <v>235917300</v>
      </c>
      <c r="M4704">
        <v>2</v>
      </c>
      <c r="N4704">
        <v>17320030</v>
      </c>
    </row>
    <row r="4705" spans="6:14" x14ac:dyDescent="0.2">
      <c r="F4705" s="3">
        <v>73026</v>
      </c>
      <c r="G4705">
        <v>5</v>
      </c>
      <c r="H4705" t="str">
        <f t="shared" si="77"/>
        <v>730265</v>
      </c>
      <c r="I4705" t="s">
        <v>2710</v>
      </c>
      <c r="J4705" t="s">
        <v>979</v>
      </c>
      <c r="K4705">
        <v>279</v>
      </c>
      <c r="L4705">
        <v>319139580</v>
      </c>
      <c r="M4705">
        <v>6</v>
      </c>
      <c r="N4705">
        <v>20164160</v>
      </c>
    </row>
    <row r="4706" spans="6:14" x14ac:dyDescent="0.2">
      <c r="F4706" s="3">
        <v>73030</v>
      </c>
      <c r="G4706">
        <v>0</v>
      </c>
      <c r="H4706" t="str">
        <f t="shared" si="77"/>
        <v>730300</v>
      </c>
      <c r="I4706" t="s">
        <v>2710</v>
      </c>
      <c r="J4706" t="s">
        <v>980</v>
      </c>
      <c r="K4706">
        <v>86</v>
      </c>
      <c r="L4706">
        <v>1541370</v>
      </c>
    </row>
    <row r="4707" spans="6:14" x14ac:dyDescent="0.2">
      <c r="F4707" s="3">
        <v>73030</v>
      </c>
      <c r="G4707">
        <v>1</v>
      </c>
      <c r="H4707" t="str">
        <f t="shared" si="77"/>
        <v>730301</v>
      </c>
      <c r="I4707" t="s">
        <v>2710</v>
      </c>
      <c r="J4707" t="s">
        <v>980</v>
      </c>
      <c r="K4707">
        <v>274</v>
      </c>
      <c r="L4707">
        <v>21504090</v>
      </c>
    </row>
    <row r="4708" spans="6:14" x14ac:dyDescent="0.2">
      <c r="F4708" s="3">
        <v>73030</v>
      </c>
      <c r="G4708">
        <v>2</v>
      </c>
      <c r="H4708" t="str">
        <f t="shared" si="77"/>
        <v>730302</v>
      </c>
      <c r="I4708" t="s">
        <v>2710</v>
      </c>
      <c r="J4708" t="s">
        <v>980</v>
      </c>
      <c r="K4708">
        <v>397</v>
      </c>
      <c r="L4708">
        <v>70278670</v>
      </c>
      <c r="M4708">
        <v>1</v>
      </c>
      <c r="N4708">
        <v>2502960</v>
      </c>
    </row>
    <row r="4709" spans="6:14" x14ac:dyDescent="0.2">
      <c r="F4709" s="3">
        <v>73030</v>
      </c>
      <c r="G4709">
        <v>3</v>
      </c>
      <c r="H4709" t="str">
        <f t="shared" si="77"/>
        <v>730303</v>
      </c>
      <c r="I4709" t="s">
        <v>2710</v>
      </c>
      <c r="J4709" t="s">
        <v>980</v>
      </c>
      <c r="K4709">
        <v>604</v>
      </c>
      <c r="L4709">
        <v>111509785</v>
      </c>
      <c r="M4709">
        <v>4</v>
      </c>
      <c r="N4709">
        <v>16439540</v>
      </c>
    </row>
    <row r="4710" spans="6:14" x14ac:dyDescent="0.2">
      <c r="F4710" s="3">
        <v>73030</v>
      </c>
      <c r="G4710">
        <v>4</v>
      </c>
      <c r="H4710" t="str">
        <f t="shared" si="77"/>
        <v>730304</v>
      </c>
      <c r="I4710" t="s">
        <v>2710</v>
      </c>
      <c r="J4710" t="s">
        <v>980</v>
      </c>
      <c r="K4710">
        <v>588</v>
      </c>
      <c r="L4710">
        <v>247313330</v>
      </c>
    </row>
    <row r="4711" spans="6:14" x14ac:dyDescent="0.2">
      <c r="F4711" s="3">
        <v>73030</v>
      </c>
      <c r="G4711">
        <v>5</v>
      </c>
      <c r="H4711" t="str">
        <f t="shared" si="77"/>
        <v>730305</v>
      </c>
      <c r="I4711" t="s">
        <v>2710</v>
      </c>
      <c r="J4711" t="s">
        <v>980</v>
      </c>
      <c r="K4711">
        <v>711</v>
      </c>
      <c r="L4711">
        <v>305351620</v>
      </c>
      <c r="M4711">
        <v>15</v>
      </c>
      <c r="N4711">
        <v>79531630</v>
      </c>
    </row>
    <row r="4712" spans="6:14" x14ac:dyDescent="0.2">
      <c r="F4712" s="3">
        <v>73043</v>
      </c>
      <c r="G4712">
        <v>0</v>
      </c>
      <c r="H4712" t="str">
        <f t="shared" si="77"/>
        <v>730430</v>
      </c>
      <c r="I4712" t="s">
        <v>2710</v>
      </c>
      <c r="J4712" t="s">
        <v>981</v>
      </c>
      <c r="K4712">
        <v>240</v>
      </c>
      <c r="L4712">
        <v>35120515</v>
      </c>
      <c r="M4712">
        <v>2</v>
      </c>
      <c r="N4712">
        <v>487280</v>
      </c>
    </row>
    <row r="4713" spans="6:14" x14ac:dyDescent="0.2">
      <c r="F4713" s="3">
        <v>73043</v>
      </c>
      <c r="G4713">
        <v>1</v>
      </c>
      <c r="H4713" t="str">
        <f t="shared" si="77"/>
        <v>730431</v>
      </c>
      <c r="I4713" t="s">
        <v>2710</v>
      </c>
      <c r="J4713" t="s">
        <v>981</v>
      </c>
      <c r="K4713">
        <v>78</v>
      </c>
      <c r="L4713">
        <v>5945430</v>
      </c>
    </row>
    <row r="4714" spans="6:14" x14ac:dyDescent="0.2">
      <c r="F4714" s="3">
        <v>73043</v>
      </c>
      <c r="G4714">
        <v>2</v>
      </c>
      <c r="H4714" t="str">
        <f t="shared" si="77"/>
        <v>730432</v>
      </c>
      <c r="I4714" t="s">
        <v>2710</v>
      </c>
      <c r="J4714" t="s">
        <v>981</v>
      </c>
      <c r="K4714">
        <v>32</v>
      </c>
      <c r="L4714">
        <v>5865200</v>
      </c>
    </row>
    <row r="4715" spans="6:14" x14ac:dyDescent="0.2">
      <c r="F4715" s="3">
        <v>73043</v>
      </c>
      <c r="G4715">
        <v>3</v>
      </c>
      <c r="H4715" t="str">
        <f t="shared" si="77"/>
        <v>730433</v>
      </c>
      <c r="I4715" t="s">
        <v>2710</v>
      </c>
      <c r="J4715" t="s">
        <v>981</v>
      </c>
      <c r="K4715">
        <v>88</v>
      </c>
      <c r="L4715">
        <v>8289580</v>
      </c>
    </row>
    <row r="4716" spans="6:14" x14ac:dyDescent="0.2">
      <c r="F4716" s="3">
        <v>73043</v>
      </c>
      <c r="G4716">
        <v>4</v>
      </c>
      <c r="H4716" t="str">
        <f t="shared" si="77"/>
        <v>730434</v>
      </c>
      <c r="I4716" t="s">
        <v>2710</v>
      </c>
      <c r="J4716" t="s">
        <v>981</v>
      </c>
      <c r="K4716">
        <v>61</v>
      </c>
      <c r="L4716">
        <v>12193700</v>
      </c>
    </row>
    <row r="4717" spans="6:14" x14ac:dyDescent="0.2">
      <c r="F4717" s="3">
        <v>73043</v>
      </c>
      <c r="G4717">
        <v>5</v>
      </c>
      <c r="H4717" t="str">
        <f t="shared" si="77"/>
        <v>730435</v>
      </c>
      <c r="I4717" t="s">
        <v>2710</v>
      </c>
      <c r="J4717" t="s">
        <v>981</v>
      </c>
      <c r="K4717">
        <v>112</v>
      </c>
      <c r="L4717">
        <v>80839620</v>
      </c>
      <c r="M4717">
        <v>2</v>
      </c>
      <c r="N4717">
        <v>19935000</v>
      </c>
    </row>
    <row r="4718" spans="6:14" x14ac:dyDescent="0.2">
      <c r="F4718" s="3">
        <v>73055</v>
      </c>
      <c r="G4718">
        <v>0</v>
      </c>
      <c r="H4718" t="str">
        <f t="shared" si="77"/>
        <v>730550</v>
      </c>
      <c r="I4718" t="s">
        <v>2710</v>
      </c>
      <c r="J4718" t="s">
        <v>982</v>
      </c>
      <c r="K4718">
        <v>91</v>
      </c>
      <c r="L4718">
        <v>73002470</v>
      </c>
    </row>
    <row r="4719" spans="6:14" x14ac:dyDescent="0.2">
      <c r="F4719" s="3">
        <v>73055</v>
      </c>
      <c r="G4719">
        <v>1</v>
      </c>
      <c r="H4719" t="str">
        <f t="shared" si="77"/>
        <v>730551</v>
      </c>
      <c r="I4719" t="s">
        <v>2710</v>
      </c>
      <c r="J4719" t="s">
        <v>982</v>
      </c>
      <c r="K4719">
        <v>656</v>
      </c>
      <c r="L4719">
        <v>57383485</v>
      </c>
    </row>
    <row r="4720" spans="6:14" x14ac:dyDescent="0.2">
      <c r="F4720" s="3">
        <v>73055</v>
      </c>
      <c r="G4720">
        <v>2</v>
      </c>
      <c r="H4720" t="str">
        <f t="shared" si="77"/>
        <v>730552</v>
      </c>
      <c r="I4720" t="s">
        <v>2710</v>
      </c>
      <c r="J4720" t="s">
        <v>982</v>
      </c>
      <c r="K4720">
        <v>559</v>
      </c>
      <c r="L4720">
        <v>248107210</v>
      </c>
      <c r="M4720">
        <v>2</v>
      </c>
      <c r="N4720">
        <v>9972400</v>
      </c>
    </row>
    <row r="4721" spans="6:14" x14ac:dyDescent="0.2">
      <c r="F4721" s="3">
        <v>73055</v>
      </c>
      <c r="G4721">
        <v>3</v>
      </c>
      <c r="H4721" t="str">
        <f t="shared" si="77"/>
        <v>730553</v>
      </c>
      <c r="I4721" t="s">
        <v>2710</v>
      </c>
      <c r="J4721" t="s">
        <v>982</v>
      </c>
      <c r="K4721">
        <v>592</v>
      </c>
      <c r="L4721">
        <v>139956080</v>
      </c>
      <c r="M4721">
        <v>2</v>
      </c>
      <c r="N4721">
        <v>7541280</v>
      </c>
    </row>
    <row r="4722" spans="6:14" x14ac:dyDescent="0.2">
      <c r="F4722" s="3">
        <v>73055</v>
      </c>
      <c r="G4722">
        <v>4</v>
      </c>
      <c r="H4722" t="str">
        <f t="shared" si="77"/>
        <v>730554</v>
      </c>
      <c r="I4722" t="s">
        <v>2710</v>
      </c>
      <c r="J4722" t="s">
        <v>982</v>
      </c>
      <c r="K4722">
        <v>842</v>
      </c>
      <c r="L4722">
        <v>255343265</v>
      </c>
      <c r="M4722">
        <v>1</v>
      </c>
      <c r="N4722">
        <v>6589760</v>
      </c>
    </row>
    <row r="4723" spans="6:14" x14ac:dyDescent="0.2">
      <c r="F4723" s="3">
        <v>73055</v>
      </c>
      <c r="G4723">
        <v>5</v>
      </c>
      <c r="H4723" t="str">
        <f t="shared" si="77"/>
        <v>730555</v>
      </c>
      <c r="I4723" t="s">
        <v>2710</v>
      </c>
      <c r="J4723" t="s">
        <v>982</v>
      </c>
      <c r="K4723">
        <v>1019</v>
      </c>
      <c r="L4723">
        <v>584733240</v>
      </c>
      <c r="M4723">
        <v>45</v>
      </c>
      <c r="N4723">
        <v>46577520</v>
      </c>
    </row>
    <row r="4724" spans="6:14" x14ac:dyDescent="0.2">
      <c r="F4724" s="3">
        <v>73067</v>
      </c>
      <c r="G4724">
        <v>0</v>
      </c>
      <c r="H4724" t="str">
        <f t="shared" si="77"/>
        <v>730670</v>
      </c>
      <c r="I4724" t="s">
        <v>2710</v>
      </c>
      <c r="J4724" t="s">
        <v>983</v>
      </c>
      <c r="K4724">
        <v>9</v>
      </c>
      <c r="L4724">
        <v>29711850</v>
      </c>
    </row>
    <row r="4725" spans="6:14" x14ac:dyDescent="0.2">
      <c r="F4725" s="3">
        <v>73067</v>
      </c>
      <c r="G4725">
        <v>1</v>
      </c>
      <c r="H4725" t="str">
        <f t="shared" si="77"/>
        <v>730671</v>
      </c>
      <c r="I4725" t="s">
        <v>2710</v>
      </c>
      <c r="J4725" t="s">
        <v>983</v>
      </c>
      <c r="K4725">
        <v>312</v>
      </c>
      <c r="L4725">
        <v>33930440</v>
      </c>
    </row>
    <row r="4726" spans="6:14" x14ac:dyDescent="0.2">
      <c r="F4726" s="3">
        <v>73067</v>
      </c>
      <c r="G4726">
        <v>2</v>
      </c>
      <c r="H4726" t="str">
        <f t="shared" si="77"/>
        <v>730672</v>
      </c>
      <c r="I4726" t="s">
        <v>2710</v>
      </c>
      <c r="J4726" t="s">
        <v>983</v>
      </c>
      <c r="K4726">
        <v>204</v>
      </c>
      <c r="L4726">
        <v>47430330</v>
      </c>
    </row>
    <row r="4727" spans="6:14" x14ac:dyDescent="0.2">
      <c r="F4727" s="3">
        <v>73067</v>
      </c>
      <c r="G4727">
        <v>3</v>
      </c>
      <c r="H4727" t="str">
        <f t="shared" si="77"/>
        <v>730673</v>
      </c>
      <c r="I4727" t="s">
        <v>2710</v>
      </c>
      <c r="J4727" t="s">
        <v>983</v>
      </c>
      <c r="K4727">
        <v>337</v>
      </c>
      <c r="L4727">
        <v>115902405</v>
      </c>
    </row>
    <row r="4728" spans="6:14" x14ac:dyDescent="0.2">
      <c r="F4728" s="3">
        <v>73067</v>
      </c>
      <c r="G4728">
        <v>4</v>
      </c>
      <c r="H4728" t="str">
        <f t="shared" si="77"/>
        <v>730674</v>
      </c>
      <c r="I4728" t="s">
        <v>2710</v>
      </c>
      <c r="J4728" t="s">
        <v>983</v>
      </c>
      <c r="K4728">
        <v>568</v>
      </c>
      <c r="L4728">
        <v>225277020</v>
      </c>
      <c r="M4728">
        <v>6</v>
      </c>
      <c r="N4728">
        <v>9212080</v>
      </c>
    </row>
    <row r="4729" spans="6:14" x14ac:dyDescent="0.2">
      <c r="F4729" s="3">
        <v>73067</v>
      </c>
      <c r="G4729">
        <v>5</v>
      </c>
      <c r="H4729" t="str">
        <f t="shared" si="77"/>
        <v>730675</v>
      </c>
      <c r="I4729" t="s">
        <v>2710</v>
      </c>
      <c r="J4729" t="s">
        <v>983</v>
      </c>
      <c r="K4729">
        <v>685</v>
      </c>
      <c r="L4729">
        <v>578156300</v>
      </c>
      <c r="M4729">
        <v>3</v>
      </c>
      <c r="N4729">
        <v>5599200</v>
      </c>
    </row>
    <row r="4730" spans="6:14" x14ac:dyDescent="0.2">
      <c r="F4730" s="3">
        <v>73124</v>
      </c>
      <c r="G4730">
        <v>0</v>
      </c>
      <c r="H4730" t="str">
        <f t="shared" si="77"/>
        <v>731240</v>
      </c>
      <c r="I4730" t="s">
        <v>2710</v>
      </c>
      <c r="J4730" t="s">
        <v>984</v>
      </c>
      <c r="K4730">
        <v>15</v>
      </c>
      <c r="L4730">
        <v>1623670</v>
      </c>
    </row>
    <row r="4731" spans="6:14" x14ac:dyDescent="0.2">
      <c r="F4731" s="3">
        <v>73124</v>
      </c>
      <c r="G4731">
        <v>1</v>
      </c>
      <c r="H4731" t="str">
        <f t="shared" si="77"/>
        <v>731241</v>
      </c>
      <c r="I4731" t="s">
        <v>2710</v>
      </c>
      <c r="J4731" t="s">
        <v>984</v>
      </c>
      <c r="K4731">
        <v>203</v>
      </c>
      <c r="L4731">
        <v>145806200</v>
      </c>
    </row>
    <row r="4732" spans="6:14" x14ac:dyDescent="0.2">
      <c r="F4732" s="3">
        <v>73124</v>
      </c>
      <c r="G4732">
        <v>2</v>
      </c>
      <c r="H4732" t="str">
        <f t="shared" si="77"/>
        <v>731242</v>
      </c>
      <c r="I4732" t="s">
        <v>2710</v>
      </c>
      <c r="J4732" t="s">
        <v>984</v>
      </c>
      <c r="K4732">
        <v>78</v>
      </c>
      <c r="L4732">
        <v>38144370</v>
      </c>
    </row>
    <row r="4733" spans="6:14" x14ac:dyDescent="0.2">
      <c r="F4733" s="3">
        <v>73124</v>
      </c>
      <c r="G4733">
        <v>3</v>
      </c>
      <c r="H4733" t="str">
        <f t="shared" si="77"/>
        <v>731243</v>
      </c>
      <c r="I4733" t="s">
        <v>2710</v>
      </c>
      <c r="J4733" t="s">
        <v>984</v>
      </c>
      <c r="K4733">
        <v>239</v>
      </c>
      <c r="L4733">
        <v>191460020</v>
      </c>
    </row>
    <row r="4734" spans="6:14" x14ac:dyDescent="0.2">
      <c r="F4734" s="3">
        <v>73124</v>
      </c>
      <c r="G4734">
        <v>4</v>
      </c>
      <c r="H4734" t="str">
        <f t="shared" si="77"/>
        <v>731244</v>
      </c>
      <c r="I4734" t="s">
        <v>2710</v>
      </c>
      <c r="J4734" t="s">
        <v>984</v>
      </c>
      <c r="K4734">
        <v>497</v>
      </c>
      <c r="L4734">
        <v>261588650</v>
      </c>
    </row>
    <row r="4735" spans="6:14" x14ac:dyDescent="0.2">
      <c r="F4735" s="3">
        <v>73124</v>
      </c>
      <c r="G4735">
        <v>5</v>
      </c>
      <c r="H4735" t="str">
        <f t="shared" si="77"/>
        <v>731245</v>
      </c>
      <c r="I4735" t="s">
        <v>2710</v>
      </c>
      <c r="J4735" t="s">
        <v>984</v>
      </c>
      <c r="K4735">
        <v>1262</v>
      </c>
      <c r="L4735">
        <v>1606836630</v>
      </c>
      <c r="M4735">
        <v>17</v>
      </c>
      <c r="N4735">
        <v>66108550</v>
      </c>
    </row>
    <row r="4736" spans="6:14" x14ac:dyDescent="0.2">
      <c r="F4736" s="3">
        <v>73148</v>
      </c>
      <c r="G4736">
        <v>0</v>
      </c>
      <c r="H4736" t="str">
        <f t="shared" si="77"/>
        <v>731480</v>
      </c>
      <c r="I4736" t="s">
        <v>2714</v>
      </c>
      <c r="J4736" t="s">
        <v>985</v>
      </c>
      <c r="K4736">
        <v>290</v>
      </c>
      <c r="L4736">
        <v>1120282598.0999999</v>
      </c>
    </row>
    <row r="4737" spans="6:14" x14ac:dyDescent="0.2">
      <c r="F4737" s="3">
        <v>73148</v>
      </c>
      <c r="G4737">
        <v>1</v>
      </c>
      <c r="H4737" t="str">
        <f t="shared" si="77"/>
        <v>731481</v>
      </c>
      <c r="I4737" t="s">
        <v>2714</v>
      </c>
      <c r="J4737" t="s">
        <v>985</v>
      </c>
      <c r="K4737">
        <v>1326</v>
      </c>
      <c r="L4737">
        <v>2251551955.8000002</v>
      </c>
      <c r="M4737">
        <v>2</v>
      </c>
      <c r="N4737">
        <v>3987760</v>
      </c>
    </row>
    <row r="4738" spans="6:14" x14ac:dyDescent="0.2">
      <c r="F4738" s="3">
        <v>73148</v>
      </c>
      <c r="G4738">
        <v>2</v>
      </c>
      <c r="H4738" t="str">
        <f t="shared" si="77"/>
        <v>731482</v>
      </c>
      <c r="I4738" t="s">
        <v>2714</v>
      </c>
      <c r="J4738" t="s">
        <v>985</v>
      </c>
      <c r="K4738">
        <v>1076</v>
      </c>
      <c r="L4738">
        <v>2344584819.9000001</v>
      </c>
    </row>
    <row r="4739" spans="6:14" x14ac:dyDescent="0.2">
      <c r="F4739" s="3">
        <v>73148</v>
      </c>
      <c r="G4739">
        <v>3</v>
      </c>
      <c r="H4739" t="str">
        <f t="shared" ref="H4739:H4802" si="78">F4739&amp;G4739</f>
        <v>731483</v>
      </c>
      <c r="I4739" t="s">
        <v>2714</v>
      </c>
      <c r="J4739" t="s">
        <v>985</v>
      </c>
      <c r="K4739">
        <v>1104</v>
      </c>
      <c r="L4739">
        <v>2312205144.5</v>
      </c>
      <c r="M4739">
        <v>4</v>
      </c>
      <c r="N4739">
        <v>16203040</v>
      </c>
    </row>
    <row r="4740" spans="6:14" x14ac:dyDescent="0.2">
      <c r="F4740" s="3">
        <v>73148</v>
      </c>
      <c r="G4740">
        <v>4</v>
      </c>
      <c r="H4740" t="str">
        <f t="shared" si="78"/>
        <v>731484</v>
      </c>
      <c r="I4740" t="s">
        <v>2714</v>
      </c>
      <c r="J4740" t="s">
        <v>985</v>
      </c>
      <c r="K4740">
        <v>612</v>
      </c>
      <c r="L4740">
        <v>1627055932</v>
      </c>
      <c r="M4740">
        <v>7</v>
      </c>
      <c r="N4740">
        <v>36512070</v>
      </c>
    </row>
    <row r="4741" spans="6:14" x14ac:dyDescent="0.2">
      <c r="F4741" s="3">
        <v>73148</v>
      </c>
      <c r="G4741">
        <v>5</v>
      </c>
      <c r="H4741" t="str">
        <f t="shared" si="78"/>
        <v>731485</v>
      </c>
      <c r="I4741" t="s">
        <v>2714</v>
      </c>
      <c r="J4741" t="s">
        <v>985</v>
      </c>
      <c r="K4741">
        <v>436</v>
      </c>
      <c r="L4741">
        <v>1910699782</v>
      </c>
      <c r="M4741">
        <v>1</v>
      </c>
      <c r="N4741">
        <v>2981600</v>
      </c>
    </row>
    <row r="4742" spans="6:14" x14ac:dyDescent="0.2">
      <c r="F4742" s="3">
        <v>73152</v>
      </c>
      <c r="G4742">
        <v>0</v>
      </c>
      <c r="H4742" t="str">
        <f t="shared" si="78"/>
        <v>731520</v>
      </c>
      <c r="I4742" t="s">
        <v>2710</v>
      </c>
      <c r="J4742" t="s">
        <v>986</v>
      </c>
      <c r="K4742">
        <v>27</v>
      </c>
      <c r="L4742">
        <v>3571690</v>
      </c>
    </row>
    <row r="4743" spans="6:14" x14ac:dyDescent="0.2">
      <c r="F4743" s="3">
        <v>73152</v>
      </c>
      <c r="G4743">
        <v>1</v>
      </c>
      <c r="H4743" t="str">
        <f t="shared" si="78"/>
        <v>731521</v>
      </c>
      <c r="I4743" t="s">
        <v>2710</v>
      </c>
      <c r="J4743" t="s">
        <v>986</v>
      </c>
      <c r="K4743">
        <v>122</v>
      </c>
      <c r="L4743">
        <v>10456440</v>
      </c>
    </row>
    <row r="4744" spans="6:14" x14ac:dyDescent="0.2">
      <c r="F4744" s="3">
        <v>73152</v>
      </c>
      <c r="G4744">
        <v>2</v>
      </c>
      <c r="H4744" t="str">
        <f t="shared" si="78"/>
        <v>731522</v>
      </c>
      <c r="I4744" t="s">
        <v>2710</v>
      </c>
      <c r="J4744" t="s">
        <v>986</v>
      </c>
      <c r="K4744">
        <v>70</v>
      </c>
      <c r="L4744">
        <v>5011295</v>
      </c>
    </row>
    <row r="4745" spans="6:14" x14ac:dyDescent="0.2">
      <c r="F4745" s="3">
        <v>73152</v>
      </c>
      <c r="G4745">
        <v>3</v>
      </c>
      <c r="H4745" t="str">
        <f t="shared" si="78"/>
        <v>731523</v>
      </c>
      <c r="I4745" t="s">
        <v>2710</v>
      </c>
      <c r="J4745" t="s">
        <v>986</v>
      </c>
      <c r="K4745">
        <v>141</v>
      </c>
      <c r="L4745">
        <v>34833090</v>
      </c>
    </row>
    <row r="4746" spans="6:14" x14ac:dyDescent="0.2">
      <c r="F4746" s="3">
        <v>73152</v>
      </c>
      <c r="G4746">
        <v>4</v>
      </c>
      <c r="H4746" t="str">
        <f t="shared" si="78"/>
        <v>731524</v>
      </c>
      <c r="I4746" t="s">
        <v>2710</v>
      </c>
      <c r="J4746" t="s">
        <v>986</v>
      </c>
      <c r="K4746">
        <v>128</v>
      </c>
      <c r="L4746">
        <v>58954645</v>
      </c>
      <c r="M4746">
        <v>1</v>
      </c>
      <c r="N4746">
        <v>7990320</v>
      </c>
    </row>
    <row r="4747" spans="6:14" x14ac:dyDescent="0.2">
      <c r="F4747" s="3">
        <v>73152</v>
      </c>
      <c r="G4747">
        <v>5</v>
      </c>
      <c r="H4747" t="str">
        <f t="shared" si="78"/>
        <v>731525</v>
      </c>
      <c r="I4747" t="s">
        <v>2710</v>
      </c>
      <c r="J4747" t="s">
        <v>986</v>
      </c>
      <c r="K4747">
        <v>285</v>
      </c>
      <c r="L4747">
        <v>153009600</v>
      </c>
    </row>
    <row r="4748" spans="6:14" x14ac:dyDescent="0.2">
      <c r="F4748" s="3">
        <v>73168</v>
      </c>
      <c r="G4748">
        <v>0</v>
      </c>
      <c r="H4748" t="str">
        <f t="shared" si="78"/>
        <v>731680</v>
      </c>
      <c r="I4748" t="s">
        <v>2707</v>
      </c>
      <c r="J4748" t="s">
        <v>987</v>
      </c>
      <c r="K4748">
        <v>553</v>
      </c>
      <c r="L4748">
        <v>144434950</v>
      </c>
      <c r="M4748">
        <v>1</v>
      </c>
      <c r="N4748">
        <v>3613300</v>
      </c>
    </row>
    <row r="4749" spans="6:14" x14ac:dyDescent="0.2">
      <c r="F4749" s="3">
        <v>73168</v>
      </c>
      <c r="G4749">
        <v>1</v>
      </c>
      <c r="H4749" t="str">
        <f t="shared" si="78"/>
        <v>731681</v>
      </c>
      <c r="I4749" t="s">
        <v>2707</v>
      </c>
      <c r="J4749" t="s">
        <v>987</v>
      </c>
      <c r="K4749">
        <v>770</v>
      </c>
      <c r="L4749">
        <v>108782370</v>
      </c>
    </row>
    <row r="4750" spans="6:14" x14ac:dyDescent="0.2">
      <c r="F4750" s="3">
        <v>73168</v>
      </c>
      <c r="G4750">
        <v>2</v>
      </c>
      <c r="H4750" t="str">
        <f t="shared" si="78"/>
        <v>731682</v>
      </c>
      <c r="I4750" t="s">
        <v>2707</v>
      </c>
      <c r="J4750" t="s">
        <v>987</v>
      </c>
      <c r="K4750">
        <v>1601</v>
      </c>
      <c r="L4750">
        <v>583492555</v>
      </c>
      <c r="M4750">
        <v>1</v>
      </c>
      <c r="N4750">
        <v>848200</v>
      </c>
    </row>
    <row r="4751" spans="6:14" x14ac:dyDescent="0.2">
      <c r="F4751" s="3">
        <v>73168</v>
      </c>
      <c r="G4751">
        <v>3</v>
      </c>
      <c r="H4751" t="str">
        <f t="shared" si="78"/>
        <v>731683</v>
      </c>
      <c r="I4751" t="s">
        <v>2707</v>
      </c>
      <c r="J4751" t="s">
        <v>987</v>
      </c>
      <c r="K4751">
        <v>1950</v>
      </c>
      <c r="L4751">
        <v>1102765320</v>
      </c>
      <c r="M4751">
        <v>2</v>
      </c>
      <c r="N4751">
        <v>466477425</v>
      </c>
    </row>
    <row r="4752" spans="6:14" x14ac:dyDescent="0.2">
      <c r="F4752" s="3">
        <v>73168</v>
      </c>
      <c r="G4752">
        <v>4</v>
      </c>
      <c r="H4752" t="str">
        <f t="shared" si="78"/>
        <v>731684</v>
      </c>
      <c r="I4752" t="s">
        <v>2707</v>
      </c>
      <c r="J4752" t="s">
        <v>987</v>
      </c>
      <c r="K4752">
        <v>2287</v>
      </c>
      <c r="L4752">
        <v>1522603000</v>
      </c>
      <c r="M4752">
        <v>2</v>
      </c>
      <c r="N4752">
        <v>5129350</v>
      </c>
    </row>
    <row r="4753" spans="6:14" x14ac:dyDescent="0.2">
      <c r="F4753" s="3">
        <v>73168</v>
      </c>
      <c r="G4753">
        <v>5</v>
      </c>
      <c r="H4753" t="str">
        <f t="shared" si="78"/>
        <v>731685</v>
      </c>
      <c r="I4753" t="s">
        <v>2707</v>
      </c>
      <c r="J4753" t="s">
        <v>987</v>
      </c>
      <c r="K4753">
        <v>3758</v>
      </c>
      <c r="L4753">
        <v>5027656845</v>
      </c>
      <c r="M4753">
        <v>300</v>
      </c>
      <c r="N4753">
        <v>709666575</v>
      </c>
    </row>
    <row r="4754" spans="6:14" x14ac:dyDescent="0.2">
      <c r="F4754" s="3">
        <v>73200</v>
      </c>
      <c r="G4754">
        <v>0</v>
      </c>
      <c r="H4754" t="str">
        <f t="shared" si="78"/>
        <v>732000</v>
      </c>
      <c r="I4754" t="s">
        <v>2710</v>
      </c>
      <c r="J4754" t="s">
        <v>988</v>
      </c>
      <c r="K4754">
        <v>91</v>
      </c>
      <c r="L4754">
        <v>116421400</v>
      </c>
    </row>
    <row r="4755" spans="6:14" x14ac:dyDescent="0.2">
      <c r="F4755" s="3">
        <v>73200</v>
      </c>
      <c r="G4755">
        <v>1</v>
      </c>
      <c r="H4755" t="str">
        <f t="shared" si="78"/>
        <v>732001</v>
      </c>
      <c r="I4755" t="s">
        <v>2710</v>
      </c>
      <c r="J4755" t="s">
        <v>988</v>
      </c>
      <c r="K4755">
        <v>228</v>
      </c>
      <c r="L4755">
        <v>54784091</v>
      </c>
    </row>
    <row r="4756" spans="6:14" x14ac:dyDescent="0.2">
      <c r="F4756" s="3">
        <v>73200</v>
      </c>
      <c r="G4756">
        <v>2</v>
      </c>
      <c r="H4756" t="str">
        <f t="shared" si="78"/>
        <v>732002</v>
      </c>
      <c r="I4756" t="s">
        <v>2710</v>
      </c>
      <c r="J4756" t="s">
        <v>988</v>
      </c>
      <c r="K4756">
        <v>11</v>
      </c>
      <c r="L4756">
        <v>3579480</v>
      </c>
    </row>
    <row r="4757" spans="6:14" x14ac:dyDescent="0.2">
      <c r="F4757" s="3">
        <v>73200</v>
      </c>
      <c r="G4757">
        <v>3</v>
      </c>
      <c r="H4757" t="str">
        <f t="shared" si="78"/>
        <v>732003</v>
      </c>
      <c r="I4757" t="s">
        <v>2710</v>
      </c>
      <c r="J4757" t="s">
        <v>988</v>
      </c>
      <c r="K4757">
        <v>62</v>
      </c>
      <c r="L4757">
        <v>9022880</v>
      </c>
    </row>
    <row r="4758" spans="6:14" x14ac:dyDescent="0.2">
      <c r="F4758" s="3">
        <v>73200</v>
      </c>
      <c r="G4758">
        <v>4</v>
      </c>
      <c r="H4758" t="str">
        <f t="shared" si="78"/>
        <v>732004</v>
      </c>
      <c r="I4758" t="s">
        <v>2710</v>
      </c>
      <c r="J4758" t="s">
        <v>988</v>
      </c>
      <c r="K4758">
        <v>113</v>
      </c>
      <c r="L4758">
        <v>30483610</v>
      </c>
    </row>
    <row r="4759" spans="6:14" x14ac:dyDescent="0.2">
      <c r="F4759" s="3">
        <v>73200</v>
      </c>
      <c r="G4759">
        <v>5</v>
      </c>
      <c r="H4759" t="str">
        <f t="shared" si="78"/>
        <v>732005</v>
      </c>
      <c r="I4759" t="s">
        <v>2710</v>
      </c>
      <c r="J4759" t="s">
        <v>988</v>
      </c>
      <c r="K4759">
        <v>176</v>
      </c>
      <c r="L4759">
        <v>58233840</v>
      </c>
      <c r="M4759">
        <v>3</v>
      </c>
      <c r="N4759">
        <v>14159080</v>
      </c>
    </row>
    <row r="4760" spans="6:14" x14ac:dyDescent="0.2">
      <c r="F4760" s="3">
        <v>73217</v>
      </c>
      <c r="G4760">
        <v>0</v>
      </c>
      <c r="H4760" t="str">
        <f t="shared" si="78"/>
        <v>732170</v>
      </c>
      <c r="I4760" t="s">
        <v>2710</v>
      </c>
      <c r="J4760" t="s">
        <v>989</v>
      </c>
      <c r="K4760">
        <v>34</v>
      </c>
      <c r="L4760">
        <v>32035840</v>
      </c>
    </row>
    <row r="4761" spans="6:14" x14ac:dyDescent="0.2">
      <c r="F4761" s="3">
        <v>73217</v>
      </c>
      <c r="G4761">
        <v>1</v>
      </c>
      <c r="H4761" t="str">
        <f t="shared" si="78"/>
        <v>732171</v>
      </c>
      <c r="I4761" t="s">
        <v>2710</v>
      </c>
      <c r="J4761" t="s">
        <v>989</v>
      </c>
      <c r="K4761">
        <v>279</v>
      </c>
      <c r="L4761">
        <v>124021130</v>
      </c>
      <c r="M4761">
        <v>1</v>
      </c>
      <c r="N4761">
        <v>3797920</v>
      </c>
    </row>
    <row r="4762" spans="6:14" x14ac:dyDescent="0.2">
      <c r="F4762" s="3">
        <v>73217</v>
      </c>
      <c r="G4762">
        <v>2</v>
      </c>
      <c r="H4762" t="str">
        <f t="shared" si="78"/>
        <v>732172</v>
      </c>
      <c r="I4762" t="s">
        <v>2710</v>
      </c>
      <c r="J4762" t="s">
        <v>989</v>
      </c>
      <c r="K4762">
        <v>315</v>
      </c>
      <c r="L4762">
        <v>61845910</v>
      </c>
    </row>
    <row r="4763" spans="6:14" x14ac:dyDescent="0.2">
      <c r="F4763" s="3">
        <v>73217</v>
      </c>
      <c r="G4763">
        <v>3</v>
      </c>
      <c r="H4763" t="str">
        <f t="shared" si="78"/>
        <v>732173</v>
      </c>
      <c r="I4763" t="s">
        <v>2710</v>
      </c>
      <c r="J4763" t="s">
        <v>989</v>
      </c>
      <c r="K4763">
        <v>210</v>
      </c>
      <c r="L4763">
        <v>54399180</v>
      </c>
      <c r="M4763">
        <v>1</v>
      </c>
      <c r="N4763">
        <v>1314560</v>
      </c>
    </row>
    <row r="4764" spans="6:14" x14ac:dyDescent="0.2">
      <c r="F4764" s="3">
        <v>73217</v>
      </c>
      <c r="G4764">
        <v>4</v>
      </c>
      <c r="H4764" t="str">
        <f t="shared" si="78"/>
        <v>732174</v>
      </c>
      <c r="I4764" t="s">
        <v>2710</v>
      </c>
      <c r="J4764" t="s">
        <v>989</v>
      </c>
      <c r="K4764">
        <v>196</v>
      </c>
      <c r="L4764">
        <v>118921010</v>
      </c>
      <c r="M4764">
        <v>2</v>
      </c>
      <c r="N4764">
        <v>6714640</v>
      </c>
    </row>
    <row r="4765" spans="6:14" x14ac:dyDescent="0.2">
      <c r="F4765" s="3">
        <v>73217</v>
      </c>
      <c r="G4765">
        <v>5</v>
      </c>
      <c r="H4765" t="str">
        <f t="shared" si="78"/>
        <v>732175</v>
      </c>
      <c r="I4765" t="s">
        <v>2710</v>
      </c>
      <c r="J4765" t="s">
        <v>989</v>
      </c>
      <c r="K4765">
        <v>379</v>
      </c>
      <c r="L4765">
        <v>164198400</v>
      </c>
      <c r="M4765">
        <v>7</v>
      </c>
      <c r="N4765">
        <v>45401330</v>
      </c>
    </row>
    <row r="4766" spans="6:14" x14ac:dyDescent="0.2">
      <c r="F4766" s="3">
        <v>73226</v>
      </c>
      <c r="G4766">
        <v>0</v>
      </c>
      <c r="H4766" t="str">
        <f t="shared" si="78"/>
        <v>732260</v>
      </c>
      <c r="I4766" t="s">
        <v>2710</v>
      </c>
      <c r="J4766" t="s">
        <v>990</v>
      </c>
      <c r="K4766">
        <v>52</v>
      </c>
      <c r="L4766">
        <v>4542090</v>
      </c>
      <c r="M4766">
        <v>2</v>
      </c>
      <c r="N4766">
        <v>34240</v>
      </c>
    </row>
    <row r="4767" spans="6:14" x14ac:dyDescent="0.2">
      <c r="F4767" s="3">
        <v>73226</v>
      </c>
      <c r="G4767">
        <v>1</v>
      </c>
      <c r="H4767" t="str">
        <f t="shared" si="78"/>
        <v>732261</v>
      </c>
      <c r="I4767" t="s">
        <v>2710</v>
      </c>
      <c r="J4767" t="s">
        <v>990</v>
      </c>
      <c r="K4767">
        <v>405</v>
      </c>
      <c r="L4767">
        <v>44520686</v>
      </c>
      <c r="M4767">
        <v>1</v>
      </c>
      <c r="N4767">
        <v>14800</v>
      </c>
    </row>
    <row r="4768" spans="6:14" x14ac:dyDescent="0.2">
      <c r="F4768" s="3">
        <v>73226</v>
      </c>
      <c r="G4768">
        <v>2</v>
      </c>
      <c r="H4768" t="str">
        <f t="shared" si="78"/>
        <v>732262</v>
      </c>
      <c r="I4768" t="s">
        <v>2710</v>
      </c>
      <c r="J4768" t="s">
        <v>990</v>
      </c>
      <c r="K4768">
        <v>352</v>
      </c>
      <c r="L4768">
        <v>37657880</v>
      </c>
      <c r="M4768">
        <v>1</v>
      </c>
      <c r="N4768">
        <v>7478320</v>
      </c>
    </row>
    <row r="4769" spans="6:14" x14ac:dyDescent="0.2">
      <c r="F4769" s="3">
        <v>73226</v>
      </c>
      <c r="G4769">
        <v>3</v>
      </c>
      <c r="H4769" t="str">
        <f t="shared" si="78"/>
        <v>732263</v>
      </c>
      <c r="I4769" t="s">
        <v>2710</v>
      </c>
      <c r="J4769" t="s">
        <v>990</v>
      </c>
      <c r="K4769">
        <v>166</v>
      </c>
      <c r="L4769">
        <v>50275990</v>
      </c>
      <c r="M4769">
        <v>1</v>
      </c>
      <c r="N4769">
        <v>5853360</v>
      </c>
    </row>
    <row r="4770" spans="6:14" x14ac:dyDescent="0.2">
      <c r="F4770" s="3">
        <v>73226</v>
      </c>
      <c r="G4770">
        <v>4</v>
      </c>
      <c r="H4770" t="str">
        <f t="shared" si="78"/>
        <v>732264</v>
      </c>
      <c r="I4770" t="s">
        <v>2710</v>
      </c>
      <c r="J4770" t="s">
        <v>990</v>
      </c>
      <c r="K4770">
        <v>413</v>
      </c>
      <c r="L4770">
        <v>180006895</v>
      </c>
    </row>
    <row r="4771" spans="6:14" x14ac:dyDescent="0.2">
      <c r="F4771" s="3">
        <v>73226</v>
      </c>
      <c r="G4771">
        <v>5</v>
      </c>
      <c r="H4771" t="str">
        <f t="shared" si="78"/>
        <v>732265</v>
      </c>
      <c r="I4771" t="s">
        <v>2710</v>
      </c>
      <c r="J4771" t="s">
        <v>990</v>
      </c>
      <c r="K4771">
        <v>508</v>
      </c>
      <c r="L4771">
        <v>430455385</v>
      </c>
      <c r="M4771">
        <v>18</v>
      </c>
      <c r="N4771">
        <v>59996460</v>
      </c>
    </row>
    <row r="4772" spans="6:14" x14ac:dyDescent="0.2">
      <c r="F4772" s="3">
        <v>73236</v>
      </c>
      <c r="G4772">
        <v>1</v>
      </c>
      <c r="H4772" t="str">
        <f t="shared" si="78"/>
        <v>732361</v>
      </c>
      <c r="I4772" t="s">
        <v>2710</v>
      </c>
      <c r="J4772" t="s">
        <v>991</v>
      </c>
      <c r="K4772">
        <v>571</v>
      </c>
      <c r="L4772">
        <v>39134640</v>
      </c>
    </row>
    <row r="4773" spans="6:14" x14ac:dyDescent="0.2">
      <c r="F4773" s="3">
        <v>73236</v>
      </c>
      <c r="G4773">
        <v>2</v>
      </c>
      <c r="H4773" t="str">
        <f t="shared" si="78"/>
        <v>732362</v>
      </c>
      <c r="I4773" t="s">
        <v>2710</v>
      </c>
      <c r="J4773" t="s">
        <v>991</v>
      </c>
      <c r="K4773">
        <v>107</v>
      </c>
      <c r="L4773">
        <v>10264745</v>
      </c>
    </row>
    <row r="4774" spans="6:14" x14ac:dyDescent="0.2">
      <c r="F4774" s="3">
        <v>73236</v>
      </c>
      <c r="G4774">
        <v>3</v>
      </c>
      <c r="H4774" t="str">
        <f t="shared" si="78"/>
        <v>732363</v>
      </c>
      <c r="I4774" t="s">
        <v>2710</v>
      </c>
      <c r="J4774" t="s">
        <v>991</v>
      </c>
      <c r="K4774">
        <v>143</v>
      </c>
      <c r="L4774">
        <v>14455530</v>
      </c>
    </row>
    <row r="4775" spans="6:14" x14ac:dyDescent="0.2">
      <c r="F4775" s="3">
        <v>73236</v>
      </c>
      <c r="G4775">
        <v>4</v>
      </c>
      <c r="H4775" t="str">
        <f t="shared" si="78"/>
        <v>732364</v>
      </c>
      <c r="I4775" t="s">
        <v>2710</v>
      </c>
      <c r="J4775" t="s">
        <v>991</v>
      </c>
      <c r="K4775">
        <v>295</v>
      </c>
      <c r="L4775">
        <v>58793220</v>
      </c>
    </row>
    <row r="4776" spans="6:14" x14ac:dyDescent="0.2">
      <c r="F4776" s="3">
        <v>73236</v>
      </c>
      <c r="G4776">
        <v>5</v>
      </c>
      <c r="H4776" t="str">
        <f t="shared" si="78"/>
        <v>732365</v>
      </c>
      <c r="I4776" t="s">
        <v>2710</v>
      </c>
      <c r="J4776" t="s">
        <v>991</v>
      </c>
      <c r="K4776">
        <v>555</v>
      </c>
      <c r="L4776">
        <v>254053500</v>
      </c>
      <c r="M4776">
        <v>10</v>
      </c>
      <c r="N4776">
        <v>71518470</v>
      </c>
    </row>
    <row r="4777" spans="6:14" x14ac:dyDescent="0.2">
      <c r="F4777" s="3">
        <v>73268</v>
      </c>
      <c r="G4777">
        <v>0</v>
      </c>
      <c r="H4777" t="str">
        <f t="shared" si="78"/>
        <v>732680</v>
      </c>
      <c r="I4777" t="s">
        <v>2712</v>
      </c>
      <c r="J4777" t="s">
        <v>992</v>
      </c>
      <c r="K4777">
        <v>245</v>
      </c>
      <c r="L4777">
        <v>2567717080</v>
      </c>
      <c r="M4777">
        <v>2</v>
      </c>
      <c r="N4777">
        <v>138161790</v>
      </c>
    </row>
    <row r="4778" spans="6:14" x14ac:dyDescent="0.2">
      <c r="F4778" s="3">
        <v>73268</v>
      </c>
      <c r="G4778">
        <v>1</v>
      </c>
      <c r="H4778" t="str">
        <f t="shared" si="78"/>
        <v>732681</v>
      </c>
      <c r="I4778" t="s">
        <v>2712</v>
      </c>
      <c r="J4778" t="s">
        <v>992</v>
      </c>
      <c r="K4778">
        <v>1109</v>
      </c>
      <c r="L4778">
        <v>6520795075</v>
      </c>
      <c r="M4778">
        <v>8</v>
      </c>
      <c r="N4778">
        <v>1308122010</v>
      </c>
    </row>
    <row r="4779" spans="6:14" x14ac:dyDescent="0.2">
      <c r="F4779" s="3">
        <v>73268</v>
      </c>
      <c r="G4779">
        <v>2</v>
      </c>
      <c r="H4779" t="str">
        <f t="shared" si="78"/>
        <v>732682</v>
      </c>
      <c r="I4779" t="s">
        <v>2712</v>
      </c>
      <c r="J4779" t="s">
        <v>992</v>
      </c>
      <c r="K4779">
        <v>3285</v>
      </c>
      <c r="L4779">
        <v>15956345290</v>
      </c>
      <c r="M4779">
        <v>4</v>
      </c>
      <c r="N4779">
        <v>673020180</v>
      </c>
    </row>
    <row r="4780" spans="6:14" x14ac:dyDescent="0.2">
      <c r="F4780" s="3">
        <v>73268</v>
      </c>
      <c r="G4780">
        <v>3</v>
      </c>
      <c r="H4780" t="str">
        <f t="shared" si="78"/>
        <v>732683</v>
      </c>
      <c r="I4780" t="s">
        <v>2712</v>
      </c>
      <c r="J4780" t="s">
        <v>992</v>
      </c>
      <c r="K4780">
        <v>3362</v>
      </c>
      <c r="L4780">
        <v>19250197970</v>
      </c>
      <c r="M4780">
        <v>7</v>
      </c>
      <c r="N4780">
        <v>83922840</v>
      </c>
    </row>
    <row r="4781" spans="6:14" x14ac:dyDescent="0.2">
      <c r="F4781" s="3">
        <v>73268</v>
      </c>
      <c r="G4781">
        <v>4</v>
      </c>
      <c r="H4781" t="str">
        <f t="shared" si="78"/>
        <v>732684</v>
      </c>
      <c r="I4781" t="s">
        <v>2712</v>
      </c>
      <c r="J4781" t="s">
        <v>992</v>
      </c>
      <c r="K4781">
        <v>5332</v>
      </c>
      <c r="L4781">
        <v>20523261450</v>
      </c>
      <c r="M4781">
        <v>27</v>
      </c>
      <c r="N4781">
        <v>487054260</v>
      </c>
    </row>
    <row r="4782" spans="6:14" x14ac:dyDescent="0.2">
      <c r="F4782" s="3">
        <v>73268</v>
      </c>
      <c r="G4782">
        <v>5</v>
      </c>
      <c r="H4782" t="str">
        <f t="shared" si="78"/>
        <v>732685</v>
      </c>
      <c r="I4782" t="s">
        <v>2712</v>
      </c>
      <c r="J4782" t="s">
        <v>992</v>
      </c>
      <c r="K4782">
        <v>6342</v>
      </c>
      <c r="L4782">
        <v>38659917330</v>
      </c>
      <c r="M4782">
        <v>523</v>
      </c>
      <c r="N4782">
        <v>4971525570</v>
      </c>
    </row>
    <row r="4783" spans="6:14" x14ac:dyDescent="0.2">
      <c r="F4783" s="3">
        <v>73270</v>
      </c>
      <c r="G4783">
        <v>0</v>
      </c>
      <c r="H4783" t="str">
        <f t="shared" si="78"/>
        <v>732700</v>
      </c>
      <c r="I4783" t="s">
        <v>2710</v>
      </c>
      <c r="J4783" t="s">
        <v>993</v>
      </c>
      <c r="K4783">
        <v>1</v>
      </c>
      <c r="L4783">
        <v>138510</v>
      </c>
    </row>
    <row r="4784" spans="6:14" x14ac:dyDescent="0.2">
      <c r="F4784" s="3">
        <v>73270</v>
      </c>
      <c r="G4784">
        <v>1</v>
      </c>
      <c r="H4784" t="str">
        <f t="shared" si="78"/>
        <v>732701</v>
      </c>
      <c r="I4784" t="s">
        <v>2710</v>
      </c>
      <c r="J4784" t="s">
        <v>993</v>
      </c>
      <c r="K4784">
        <v>98</v>
      </c>
      <c r="L4784">
        <v>20550140</v>
      </c>
    </row>
    <row r="4785" spans="6:14" x14ac:dyDescent="0.2">
      <c r="F4785" s="3">
        <v>73270</v>
      </c>
      <c r="G4785">
        <v>2</v>
      </c>
      <c r="H4785" t="str">
        <f t="shared" si="78"/>
        <v>732702</v>
      </c>
      <c r="I4785" t="s">
        <v>2710</v>
      </c>
      <c r="J4785" t="s">
        <v>993</v>
      </c>
      <c r="K4785">
        <v>67</v>
      </c>
      <c r="L4785">
        <v>28851065</v>
      </c>
    </row>
    <row r="4786" spans="6:14" x14ac:dyDescent="0.2">
      <c r="F4786" s="3">
        <v>73270</v>
      </c>
      <c r="G4786">
        <v>3</v>
      </c>
      <c r="H4786" t="str">
        <f t="shared" si="78"/>
        <v>732703</v>
      </c>
      <c r="I4786" t="s">
        <v>2710</v>
      </c>
      <c r="J4786" t="s">
        <v>993</v>
      </c>
      <c r="K4786">
        <v>34</v>
      </c>
      <c r="L4786">
        <v>10948150</v>
      </c>
    </row>
    <row r="4787" spans="6:14" x14ac:dyDescent="0.2">
      <c r="F4787" s="3">
        <v>73270</v>
      </c>
      <c r="G4787">
        <v>4</v>
      </c>
      <c r="H4787" t="str">
        <f t="shared" si="78"/>
        <v>732704</v>
      </c>
      <c r="I4787" t="s">
        <v>2710</v>
      </c>
      <c r="J4787" t="s">
        <v>993</v>
      </c>
      <c r="K4787">
        <v>135</v>
      </c>
      <c r="L4787">
        <v>62928810</v>
      </c>
      <c r="M4787">
        <v>1</v>
      </c>
      <c r="N4787">
        <v>9699480</v>
      </c>
    </row>
    <row r="4788" spans="6:14" x14ac:dyDescent="0.2">
      <c r="F4788" s="3">
        <v>73270</v>
      </c>
      <c r="G4788">
        <v>5</v>
      </c>
      <c r="H4788" t="str">
        <f t="shared" si="78"/>
        <v>732705</v>
      </c>
      <c r="I4788" t="s">
        <v>2710</v>
      </c>
      <c r="J4788" t="s">
        <v>993</v>
      </c>
      <c r="K4788">
        <v>149</v>
      </c>
      <c r="L4788">
        <v>104508940</v>
      </c>
      <c r="M4788">
        <v>2</v>
      </c>
      <c r="N4788">
        <v>3925360</v>
      </c>
    </row>
    <row r="4789" spans="6:14" x14ac:dyDescent="0.2">
      <c r="F4789" s="3">
        <v>73275</v>
      </c>
      <c r="G4789">
        <v>0</v>
      </c>
      <c r="H4789" t="str">
        <f t="shared" si="78"/>
        <v>732750</v>
      </c>
      <c r="I4789" t="s">
        <v>2709</v>
      </c>
      <c r="J4789" t="s">
        <v>994</v>
      </c>
      <c r="K4789">
        <v>1588</v>
      </c>
      <c r="L4789">
        <v>2042112545</v>
      </c>
      <c r="M4789">
        <v>5</v>
      </c>
      <c r="N4789">
        <v>838845</v>
      </c>
    </row>
    <row r="4790" spans="6:14" x14ac:dyDescent="0.2">
      <c r="F4790" s="3">
        <v>73275</v>
      </c>
      <c r="G4790">
        <v>1</v>
      </c>
      <c r="H4790" t="str">
        <f t="shared" si="78"/>
        <v>732751</v>
      </c>
      <c r="I4790" t="s">
        <v>2709</v>
      </c>
      <c r="J4790" t="s">
        <v>994</v>
      </c>
      <c r="K4790">
        <v>2900</v>
      </c>
      <c r="L4790">
        <v>1456509995</v>
      </c>
      <c r="M4790">
        <v>1</v>
      </c>
      <c r="N4790">
        <v>178965</v>
      </c>
    </row>
    <row r="4791" spans="6:14" x14ac:dyDescent="0.2">
      <c r="F4791" s="3">
        <v>73275</v>
      </c>
      <c r="G4791">
        <v>2</v>
      </c>
      <c r="H4791" t="str">
        <f t="shared" si="78"/>
        <v>732752</v>
      </c>
      <c r="I4791" t="s">
        <v>2709</v>
      </c>
      <c r="J4791" t="s">
        <v>994</v>
      </c>
      <c r="K4791">
        <v>3719</v>
      </c>
      <c r="L4791">
        <v>6173939347.5</v>
      </c>
      <c r="M4791">
        <v>6</v>
      </c>
      <c r="N4791">
        <v>3286710</v>
      </c>
    </row>
    <row r="4792" spans="6:14" x14ac:dyDescent="0.2">
      <c r="F4792" s="3">
        <v>73275</v>
      </c>
      <c r="G4792">
        <v>3</v>
      </c>
      <c r="H4792" t="str">
        <f t="shared" si="78"/>
        <v>732753</v>
      </c>
      <c r="I4792" t="s">
        <v>2709</v>
      </c>
      <c r="J4792" t="s">
        <v>994</v>
      </c>
      <c r="K4792">
        <v>2927</v>
      </c>
      <c r="L4792">
        <v>5254860380</v>
      </c>
      <c r="M4792">
        <v>1</v>
      </c>
      <c r="N4792">
        <v>823995</v>
      </c>
    </row>
    <row r="4793" spans="6:14" x14ac:dyDescent="0.2">
      <c r="F4793" s="3">
        <v>73275</v>
      </c>
      <c r="G4793">
        <v>4</v>
      </c>
      <c r="H4793" t="str">
        <f t="shared" si="78"/>
        <v>732754</v>
      </c>
      <c r="I4793" t="s">
        <v>2709</v>
      </c>
      <c r="J4793" t="s">
        <v>994</v>
      </c>
      <c r="K4793">
        <v>2593</v>
      </c>
      <c r="L4793">
        <v>4213389520</v>
      </c>
      <c r="M4793">
        <v>51</v>
      </c>
      <c r="N4793">
        <v>38067680</v>
      </c>
    </row>
    <row r="4794" spans="6:14" x14ac:dyDescent="0.2">
      <c r="F4794" s="3">
        <v>73275</v>
      </c>
      <c r="G4794">
        <v>5</v>
      </c>
      <c r="H4794" t="str">
        <f t="shared" si="78"/>
        <v>732755</v>
      </c>
      <c r="I4794" t="s">
        <v>2709</v>
      </c>
      <c r="J4794" t="s">
        <v>994</v>
      </c>
      <c r="K4794">
        <v>3593</v>
      </c>
      <c r="L4794">
        <v>9678735605</v>
      </c>
      <c r="M4794">
        <v>5</v>
      </c>
      <c r="N4794">
        <v>21061535</v>
      </c>
    </row>
    <row r="4795" spans="6:14" x14ac:dyDescent="0.2">
      <c r="F4795" s="3">
        <v>73283</v>
      </c>
      <c r="G4795">
        <v>0</v>
      </c>
      <c r="H4795" t="str">
        <f t="shared" si="78"/>
        <v>732830</v>
      </c>
      <c r="I4795" t="s">
        <v>2708</v>
      </c>
      <c r="J4795" t="s">
        <v>995</v>
      </c>
      <c r="K4795">
        <v>235</v>
      </c>
      <c r="L4795">
        <v>80992320</v>
      </c>
    </row>
    <row r="4796" spans="6:14" x14ac:dyDescent="0.2">
      <c r="F4796" s="3">
        <v>73283</v>
      </c>
      <c r="G4796">
        <v>1</v>
      </c>
      <c r="H4796" t="str">
        <f t="shared" si="78"/>
        <v>732831</v>
      </c>
      <c r="I4796" t="s">
        <v>2708</v>
      </c>
      <c r="J4796" t="s">
        <v>995</v>
      </c>
      <c r="K4796">
        <v>650</v>
      </c>
      <c r="L4796">
        <v>70770046</v>
      </c>
    </row>
    <row r="4797" spans="6:14" x14ac:dyDescent="0.2">
      <c r="F4797" s="3">
        <v>73283</v>
      </c>
      <c r="G4797">
        <v>2</v>
      </c>
      <c r="H4797" t="str">
        <f t="shared" si="78"/>
        <v>732832</v>
      </c>
      <c r="I4797" t="s">
        <v>2708</v>
      </c>
      <c r="J4797" t="s">
        <v>995</v>
      </c>
      <c r="K4797">
        <v>803</v>
      </c>
      <c r="L4797">
        <v>112392858</v>
      </c>
    </row>
    <row r="4798" spans="6:14" x14ac:dyDescent="0.2">
      <c r="F4798" s="3">
        <v>73283</v>
      </c>
      <c r="G4798">
        <v>3</v>
      </c>
      <c r="H4798" t="str">
        <f t="shared" si="78"/>
        <v>732833</v>
      </c>
      <c r="I4798" t="s">
        <v>2708</v>
      </c>
      <c r="J4798" t="s">
        <v>995</v>
      </c>
      <c r="K4798">
        <v>309</v>
      </c>
      <c r="L4798">
        <v>56680716</v>
      </c>
    </row>
    <row r="4799" spans="6:14" x14ac:dyDescent="0.2">
      <c r="F4799" s="3">
        <v>73283</v>
      </c>
      <c r="G4799">
        <v>4</v>
      </c>
      <c r="H4799" t="str">
        <f t="shared" si="78"/>
        <v>732834</v>
      </c>
      <c r="I4799" t="s">
        <v>2708</v>
      </c>
      <c r="J4799" t="s">
        <v>995</v>
      </c>
      <c r="K4799">
        <v>930</v>
      </c>
      <c r="L4799">
        <v>252616860</v>
      </c>
      <c r="M4799">
        <v>2</v>
      </c>
      <c r="N4799">
        <v>47344720</v>
      </c>
    </row>
    <row r="4800" spans="6:14" x14ac:dyDescent="0.2">
      <c r="F4800" s="3">
        <v>73283</v>
      </c>
      <c r="G4800">
        <v>5</v>
      </c>
      <c r="H4800" t="str">
        <f t="shared" si="78"/>
        <v>732835</v>
      </c>
      <c r="I4800" t="s">
        <v>2708</v>
      </c>
      <c r="J4800" t="s">
        <v>995</v>
      </c>
      <c r="K4800">
        <v>1412</v>
      </c>
      <c r="L4800">
        <v>1262272510</v>
      </c>
      <c r="M4800">
        <v>23</v>
      </c>
      <c r="N4800">
        <v>95281120</v>
      </c>
    </row>
    <row r="4801" spans="6:14" x14ac:dyDescent="0.2">
      <c r="F4801" s="3">
        <v>73319</v>
      </c>
      <c r="G4801">
        <v>1</v>
      </c>
      <c r="H4801" t="str">
        <f t="shared" si="78"/>
        <v>733191</v>
      </c>
      <c r="I4801" t="s">
        <v>2708</v>
      </c>
      <c r="J4801" t="s">
        <v>996</v>
      </c>
      <c r="K4801">
        <v>1209</v>
      </c>
      <c r="L4801">
        <v>75974846</v>
      </c>
      <c r="M4801">
        <v>16</v>
      </c>
      <c r="N4801">
        <v>92160</v>
      </c>
    </row>
    <row r="4802" spans="6:14" x14ac:dyDescent="0.2">
      <c r="F4802" s="3">
        <v>73319</v>
      </c>
      <c r="G4802">
        <v>2</v>
      </c>
      <c r="H4802" t="str">
        <f t="shared" si="78"/>
        <v>733192</v>
      </c>
      <c r="I4802" t="s">
        <v>2708</v>
      </c>
      <c r="J4802" t="s">
        <v>996</v>
      </c>
      <c r="K4802">
        <v>1331</v>
      </c>
      <c r="L4802">
        <v>498628904</v>
      </c>
    </row>
    <row r="4803" spans="6:14" x14ac:dyDescent="0.2">
      <c r="F4803" s="3">
        <v>73319</v>
      </c>
      <c r="G4803">
        <v>3</v>
      </c>
      <c r="H4803" t="str">
        <f t="shared" ref="H4803:H4866" si="79">F4803&amp;G4803</f>
        <v>733193</v>
      </c>
      <c r="I4803" t="s">
        <v>2708</v>
      </c>
      <c r="J4803" t="s">
        <v>996</v>
      </c>
      <c r="K4803">
        <v>1527</v>
      </c>
      <c r="L4803">
        <v>855738990</v>
      </c>
      <c r="M4803">
        <v>2</v>
      </c>
      <c r="N4803">
        <v>34026080</v>
      </c>
    </row>
    <row r="4804" spans="6:14" x14ac:dyDescent="0.2">
      <c r="F4804" s="3">
        <v>73319</v>
      </c>
      <c r="G4804">
        <v>4</v>
      </c>
      <c r="H4804" t="str">
        <f t="shared" si="79"/>
        <v>733194</v>
      </c>
      <c r="I4804" t="s">
        <v>2708</v>
      </c>
      <c r="J4804" t="s">
        <v>996</v>
      </c>
      <c r="K4804">
        <v>2300</v>
      </c>
      <c r="L4804">
        <v>2183065120</v>
      </c>
      <c r="M4804">
        <v>2</v>
      </c>
      <c r="N4804">
        <v>40608480</v>
      </c>
    </row>
    <row r="4805" spans="6:14" x14ac:dyDescent="0.2">
      <c r="F4805" s="3">
        <v>73319</v>
      </c>
      <c r="G4805">
        <v>5</v>
      </c>
      <c r="H4805" t="str">
        <f t="shared" si="79"/>
        <v>733195</v>
      </c>
      <c r="I4805" t="s">
        <v>2708</v>
      </c>
      <c r="J4805" t="s">
        <v>996</v>
      </c>
      <c r="K4805">
        <v>2069</v>
      </c>
      <c r="L4805">
        <v>3387250660</v>
      </c>
      <c r="M4805">
        <v>32</v>
      </c>
      <c r="N4805">
        <v>405057520</v>
      </c>
    </row>
    <row r="4806" spans="6:14" x14ac:dyDescent="0.2">
      <c r="F4806" s="3">
        <v>73347</v>
      </c>
      <c r="G4806">
        <v>0</v>
      </c>
      <c r="H4806" t="str">
        <f t="shared" si="79"/>
        <v>733470</v>
      </c>
      <c r="I4806" t="s">
        <v>2710</v>
      </c>
      <c r="J4806" t="s">
        <v>997</v>
      </c>
      <c r="K4806">
        <v>154</v>
      </c>
      <c r="L4806">
        <v>16955365</v>
      </c>
      <c r="M4806">
        <v>1</v>
      </c>
      <c r="N4806">
        <v>79280</v>
      </c>
    </row>
    <row r="4807" spans="6:14" x14ac:dyDescent="0.2">
      <c r="F4807" s="3">
        <v>73347</v>
      </c>
      <c r="G4807">
        <v>1</v>
      </c>
      <c r="H4807" t="str">
        <f t="shared" si="79"/>
        <v>733471</v>
      </c>
      <c r="I4807" t="s">
        <v>2710</v>
      </c>
      <c r="J4807" t="s">
        <v>997</v>
      </c>
      <c r="K4807">
        <v>49</v>
      </c>
      <c r="L4807">
        <v>8002290</v>
      </c>
    </row>
    <row r="4808" spans="6:14" x14ac:dyDescent="0.2">
      <c r="F4808" s="3">
        <v>73347</v>
      </c>
      <c r="G4808">
        <v>2</v>
      </c>
      <c r="H4808" t="str">
        <f t="shared" si="79"/>
        <v>733472</v>
      </c>
      <c r="I4808" t="s">
        <v>2710</v>
      </c>
      <c r="J4808" t="s">
        <v>997</v>
      </c>
      <c r="K4808">
        <v>88</v>
      </c>
      <c r="L4808">
        <v>17004795</v>
      </c>
    </row>
    <row r="4809" spans="6:14" x14ac:dyDescent="0.2">
      <c r="F4809" s="3">
        <v>73347</v>
      </c>
      <c r="G4809">
        <v>3</v>
      </c>
      <c r="H4809" t="str">
        <f t="shared" si="79"/>
        <v>733473</v>
      </c>
      <c r="I4809" t="s">
        <v>2710</v>
      </c>
      <c r="J4809" t="s">
        <v>997</v>
      </c>
      <c r="K4809">
        <v>266</v>
      </c>
      <c r="L4809">
        <v>95693805</v>
      </c>
    </row>
    <row r="4810" spans="6:14" x14ac:dyDescent="0.2">
      <c r="F4810" s="3">
        <v>73347</v>
      </c>
      <c r="G4810">
        <v>4</v>
      </c>
      <c r="H4810" t="str">
        <f t="shared" si="79"/>
        <v>733474</v>
      </c>
      <c r="I4810" t="s">
        <v>2710</v>
      </c>
      <c r="J4810" t="s">
        <v>997</v>
      </c>
      <c r="K4810">
        <v>90</v>
      </c>
      <c r="L4810">
        <v>18015220</v>
      </c>
    </row>
    <row r="4811" spans="6:14" x14ac:dyDescent="0.2">
      <c r="F4811" s="3">
        <v>73347</v>
      </c>
      <c r="G4811">
        <v>5</v>
      </c>
      <c r="H4811" t="str">
        <f t="shared" si="79"/>
        <v>733475</v>
      </c>
      <c r="I4811" t="s">
        <v>2710</v>
      </c>
      <c r="J4811" t="s">
        <v>997</v>
      </c>
      <c r="K4811">
        <v>181</v>
      </c>
      <c r="L4811">
        <v>101124450</v>
      </c>
      <c r="M4811">
        <v>3</v>
      </c>
      <c r="N4811">
        <v>8196800</v>
      </c>
    </row>
    <row r="4812" spans="6:14" x14ac:dyDescent="0.2">
      <c r="F4812" s="3">
        <v>73349</v>
      </c>
      <c r="G4812">
        <v>0</v>
      </c>
      <c r="H4812" t="str">
        <f t="shared" si="79"/>
        <v>733490</v>
      </c>
      <c r="I4812" t="s">
        <v>2718</v>
      </c>
      <c r="J4812" t="s">
        <v>998</v>
      </c>
      <c r="K4812">
        <v>289</v>
      </c>
      <c r="L4812">
        <v>464219605</v>
      </c>
    </row>
    <row r="4813" spans="6:14" x14ac:dyDescent="0.2">
      <c r="F4813" s="3">
        <v>73349</v>
      </c>
      <c r="G4813">
        <v>1</v>
      </c>
      <c r="H4813" t="str">
        <f t="shared" si="79"/>
        <v>733491</v>
      </c>
      <c r="I4813" t="s">
        <v>2718</v>
      </c>
      <c r="J4813" t="s">
        <v>998</v>
      </c>
      <c r="K4813">
        <v>1263</v>
      </c>
      <c r="L4813">
        <v>1454023820</v>
      </c>
      <c r="M4813">
        <v>1</v>
      </c>
      <c r="N4813">
        <v>2818720</v>
      </c>
    </row>
    <row r="4814" spans="6:14" x14ac:dyDescent="0.2">
      <c r="F4814" s="3">
        <v>73349</v>
      </c>
      <c r="G4814">
        <v>2</v>
      </c>
      <c r="H4814" t="str">
        <f t="shared" si="79"/>
        <v>733492</v>
      </c>
      <c r="I4814" t="s">
        <v>2718</v>
      </c>
      <c r="J4814" t="s">
        <v>998</v>
      </c>
      <c r="K4814">
        <v>699</v>
      </c>
      <c r="L4814">
        <v>703469365</v>
      </c>
      <c r="M4814">
        <v>1</v>
      </c>
      <c r="N4814">
        <v>5939840</v>
      </c>
    </row>
    <row r="4815" spans="6:14" x14ac:dyDescent="0.2">
      <c r="F4815" s="3">
        <v>73349</v>
      </c>
      <c r="G4815">
        <v>3</v>
      </c>
      <c r="H4815" t="str">
        <f t="shared" si="79"/>
        <v>733493</v>
      </c>
      <c r="I4815" t="s">
        <v>2718</v>
      </c>
      <c r="J4815" t="s">
        <v>998</v>
      </c>
      <c r="K4815">
        <v>2206</v>
      </c>
      <c r="L4815">
        <v>4149041780</v>
      </c>
      <c r="M4815">
        <v>2</v>
      </c>
      <c r="N4815">
        <v>72225600</v>
      </c>
    </row>
    <row r="4816" spans="6:14" x14ac:dyDescent="0.2">
      <c r="F4816" s="3">
        <v>73349</v>
      </c>
      <c r="G4816">
        <v>4</v>
      </c>
      <c r="H4816" t="str">
        <f t="shared" si="79"/>
        <v>733494</v>
      </c>
      <c r="I4816" t="s">
        <v>2718</v>
      </c>
      <c r="J4816" t="s">
        <v>998</v>
      </c>
      <c r="K4816">
        <v>2471</v>
      </c>
      <c r="L4816">
        <v>7958937795</v>
      </c>
      <c r="M4816">
        <v>31</v>
      </c>
      <c r="N4816">
        <v>269692080</v>
      </c>
    </row>
    <row r="4817" spans="6:14" x14ac:dyDescent="0.2">
      <c r="F4817" s="3">
        <v>73349</v>
      </c>
      <c r="G4817">
        <v>5</v>
      </c>
      <c r="H4817" t="str">
        <f t="shared" si="79"/>
        <v>733495</v>
      </c>
      <c r="I4817" t="s">
        <v>2718</v>
      </c>
      <c r="J4817" t="s">
        <v>998</v>
      </c>
      <c r="K4817">
        <v>3414</v>
      </c>
      <c r="L4817">
        <v>16740349120</v>
      </c>
      <c r="M4817">
        <v>152</v>
      </c>
      <c r="N4817">
        <v>868841120</v>
      </c>
    </row>
    <row r="4818" spans="6:14" x14ac:dyDescent="0.2">
      <c r="F4818" s="3">
        <v>73352</v>
      </c>
      <c r="G4818">
        <v>0</v>
      </c>
      <c r="H4818" t="str">
        <f t="shared" si="79"/>
        <v>733520</v>
      </c>
      <c r="I4818" t="s">
        <v>2708</v>
      </c>
      <c r="J4818" t="s">
        <v>999</v>
      </c>
      <c r="K4818">
        <v>66</v>
      </c>
      <c r="L4818">
        <v>14917530</v>
      </c>
      <c r="M4818">
        <v>1</v>
      </c>
      <c r="N4818">
        <v>47040</v>
      </c>
    </row>
    <row r="4819" spans="6:14" x14ac:dyDescent="0.2">
      <c r="F4819" s="3">
        <v>73352</v>
      </c>
      <c r="G4819">
        <v>1</v>
      </c>
      <c r="H4819" t="str">
        <f t="shared" si="79"/>
        <v>733521</v>
      </c>
      <c r="I4819" t="s">
        <v>2708</v>
      </c>
      <c r="J4819" t="s">
        <v>999</v>
      </c>
      <c r="K4819">
        <v>129</v>
      </c>
      <c r="L4819">
        <v>35110780</v>
      </c>
      <c r="M4819">
        <v>1</v>
      </c>
      <c r="N4819">
        <v>418480</v>
      </c>
    </row>
    <row r="4820" spans="6:14" x14ac:dyDescent="0.2">
      <c r="F4820" s="3">
        <v>73352</v>
      </c>
      <c r="G4820">
        <v>2</v>
      </c>
      <c r="H4820" t="str">
        <f t="shared" si="79"/>
        <v>733522</v>
      </c>
      <c r="I4820" t="s">
        <v>2708</v>
      </c>
      <c r="J4820" t="s">
        <v>999</v>
      </c>
      <c r="K4820">
        <v>244</v>
      </c>
      <c r="L4820">
        <v>73511800</v>
      </c>
    </row>
    <row r="4821" spans="6:14" x14ac:dyDescent="0.2">
      <c r="F4821" s="3">
        <v>73352</v>
      </c>
      <c r="G4821">
        <v>3</v>
      </c>
      <c r="H4821" t="str">
        <f t="shared" si="79"/>
        <v>733523</v>
      </c>
      <c r="I4821" t="s">
        <v>2708</v>
      </c>
      <c r="J4821" t="s">
        <v>999</v>
      </c>
      <c r="K4821">
        <v>116</v>
      </c>
      <c r="L4821">
        <v>71885180</v>
      </c>
    </row>
    <row r="4822" spans="6:14" x14ac:dyDescent="0.2">
      <c r="F4822" s="3">
        <v>73352</v>
      </c>
      <c r="G4822">
        <v>4</v>
      </c>
      <c r="H4822" t="str">
        <f t="shared" si="79"/>
        <v>733524</v>
      </c>
      <c r="I4822" t="s">
        <v>2708</v>
      </c>
      <c r="J4822" t="s">
        <v>999</v>
      </c>
      <c r="K4822">
        <v>235</v>
      </c>
      <c r="L4822">
        <v>175800280</v>
      </c>
    </row>
    <row r="4823" spans="6:14" x14ac:dyDescent="0.2">
      <c r="F4823" s="3">
        <v>73352</v>
      </c>
      <c r="G4823">
        <v>5</v>
      </c>
      <c r="H4823" t="str">
        <f t="shared" si="79"/>
        <v>733525</v>
      </c>
      <c r="I4823" t="s">
        <v>2708</v>
      </c>
      <c r="J4823" t="s">
        <v>999</v>
      </c>
      <c r="K4823">
        <v>379</v>
      </c>
      <c r="L4823">
        <v>512925610</v>
      </c>
    </row>
    <row r="4824" spans="6:14" x14ac:dyDescent="0.2">
      <c r="F4824" s="3">
        <v>73408</v>
      </c>
      <c r="G4824">
        <v>0</v>
      </c>
      <c r="H4824" t="str">
        <f t="shared" si="79"/>
        <v>734080</v>
      </c>
      <c r="I4824" t="s">
        <v>2708</v>
      </c>
      <c r="J4824" t="s">
        <v>1000</v>
      </c>
      <c r="K4824">
        <v>86</v>
      </c>
      <c r="L4824">
        <v>68269360</v>
      </c>
    </row>
    <row r="4825" spans="6:14" x14ac:dyDescent="0.2">
      <c r="F4825" s="3">
        <v>73408</v>
      </c>
      <c r="G4825">
        <v>1</v>
      </c>
      <c r="H4825" t="str">
        <f t="shared" si="79"/>
        <v>734081</v>
      </c>
      <c r="I4825" t="s">
        <v>2708</v>
      </c>
      <c r="J4825" t="s">
        <v>1000</v>
      </c>
      <c r="K4825">
        <v>1202</v>
      </c>
      <c r="L4825">
        <v>319276990</v>
      </c>
    </row>
    <row r="4826" spans="6:14" x14ac:dyDescent="0.2">
      <c r="F4826" s="3">
        <v>73408</v>
      </c>
      <c r="G4826">
        <v>2</v>
      </c>
      <c r="H4826" t="str">
        <f t="shared" si="79"/>
        <v>734082</v>
      </c>
      <c r="I4826" t="s">
        <v>2708</v>
      </c>
      <c r="J4826" t="s">
        <v>1000</v>
      </c>
      <c r="K4826">
        <v>808</v>
      </c>
      <c r="L4826">
        <v>556143490</v>
      </c>
    </row>
    <row r="4827" spans="6:14" x14ac:dyDescent="0.2">
      <c r="F4827" s="3">
        <v>73408</v>
      </c>
      <c r="G4827">
        <v>3</v>
      </c>
      <c r="H4827" t="str">
        <f t="shared" si="79"/>
        <v>734083</v>
      </c>
      <c r="I4827" t="s">
        <v>2708</v>
      </c>
      <c r="J4827" t="s">
        <v>1000</v>
      </c>
      <c r="K4827">
        <v>1019</v>
      </c>
      <c r="L4827">
        <v>708248110</v>
      </c>
      <c r="M4827">
        <v>1</v>
      </c>
      <c r="N4827">
        <v>2340000</v>
      </c>
    </row>
    <row r="4828" spans="6:14" x14ac:dyDescent="0.2">
      <c r="F4828" s="3">
        <v>73408</v>
      </c>
      <c r="G4828">
        <v>4</v>
      </c>
      <c r="H4828" t="str">
        <f t="shared" si="79"/>
        <v>734084</v>
      </c>
      <c r="I4828" t="s">
        <v>2708</v>
      </c>
      <c r="J4828" t="s">
        <v>1000</v>
      </c>
      <c r="K4828">
        <v>1047</v>
      </c>
      <c r="L4828">
        <v>650612660</v>
      </c>
    </row>
    <row r="4829" spans="6:14" x14ac:dyDescent="0.2">
      <c r="F4829" s="3">
        <v>73408</v>
      </c>
      <c r="G4829">
        <v>5</v>
      </c>
      <c r="H4829" t="str">
        <f t="shared" si="79"/>
        <v>734085</v>
      </c>
      <c r="I4829" t="s">
        <v>2708</v>
      </c>
      <c r="J4829" t="s">
        <v>1000</v>
      </c>
      <c r="K4829">
        <v>1929</v>
      </c>
      <c r="L4829">
        <v>2639600600</v>
      </c>
      <c r="M4829">
        <v>26</v>
      </c>
      <c r="N4829">
        <v>41433040</v>
      </c>
    </row>
    <row r="4830" spans="6:14" x14ac:dyDescent="0.2">
      <c r="F4830" s="3">
        <v>73411</v>
      </c>
      <c r="G4830">
        <v>0</v>
      </c>
      <c r="H4830" t="str">
        <f t="shared" si="79"/>
        <v>734110</v>
      </c>
      <c r="I4830" t="s">
        <v>2707</v>
      </c>
      <c r="J4830" t="s">
        <v>1001</v>
      </c>
      <c r="K4830">
        <v>50</v>
      </c>
      <c r="L4830">
        <v>130844350</v>
      </c>
    </row>
    <row r="4831" spans="6:14" x14ac:dyDescent="0.2">
      <c r="F4831" s="3">
        <v>73411</v>
      </c>
      <c r="G4831">
        <v>1</v>
      </c>
      <c r="H4831" t="str">
        <f t="shared" si="79"/>
        <v>734111</v>
      </c>
      <c r="I4831" t="s">
        <v>2707</v>
      </c>
      <c r="J4831" t="s">
        <v>1001</v>
      </c>
      <c r="K4831">
        <v>747</v>
      </c>
      <c r="L4831">
        <v>1532596750</v>
      </c>
    </row>
    <row r="4832" spans="6:14" x14ac:dyDescent="0.2">
      <c r="F4832" s="3">
        <v>73411</v>
      </c>
      <c r="G4832">
        <v>2</v>
      </c>
      <c r="H4832" t="str">
        <f t="shared" si="79"/>
        <v>734112</v>
      </c>
      <c r="I4832" t="s">
        <v>2707</v>
      </c>
      <c r="J4832" t="s">
        <v>1001</v>
      </c>
      <c r="K4832">
        <v>956</v>
      </c>
      <c r="L4832">
        <v>1848334335</v>
      </c>
      <c r="M4832">
        <v>1</v>
      </c>
      <c r="N4832">
        <v>359300</v>
      </c>
    </row>
    <row r="4833" spans="6:14" x14ac:dyDescent="0.2">
      <c r="F4833" s="3">
        <v>73411</v>
      </c>
      <c r="G4833">
        <v>3</v>
      </c>
      <c r="H4833" t="str">
        <f t="shared" si="79"/>
        <v>734113</v>
      </c>
      <c r="I4833" t="s">
        <v>2707</v>
      </c>
      <c r="J4833" t="s">
        <v>1001</v>
      </c>
      <c r="K4833">
        <v>1100</v>
      </c>
      <c r="L4833">
        <v>2536163800</v>
      </c>
    </row>
    <row r="4834" spans="6:14" x14ac:dyDescent="0.2">
      <c r="F4834" s="3">
        <v>73411</v>
      </c>
      <c r="G4834">
        <v>4</v>
      </c>
      <c r="H4834" t="str">
        <f t="shared" si="79"/>
        <v>734114</v>
      </c>
      <c r="I4834" t="s">
        <v>2707</v>
      </c>
      <c r="J4834" t="s">
        <v>1001</v>
      </c>
      <c r="K4834">
        <v>2850</v>
      </c>
      <c r="L4834">
        <v>6518451300</v>
      </c>
      <c r="M4834">
        <v>2</v>
      </c>
      <c r="N4834">
        <v>4264050</v>
      </c>
    </row>
    <row r="4835" spans="6:14" x14ac:dyDescent="0.2">
      <c r="F4835" s="3">
        <v>73411</v>
      </c>
      <c r="G4835">
        <v>5</v>
      </c>
      <c r="H4835" t="str">
        <f t="shared" si="79"/>
        <v>734115</v>
      </c>
      <c r="I4835" t="s">
        <v>2707</v>
      </c>
      <c r="J4835" t="s">
        <v>1001</v>
      </c>
      <c r="K4835">
        <v>2638</v>
      </c>
      <c r="L4835">
        <v>15593945935</v>
      </c>
      <c r="M4835">
        <v>22</v>
      </c>
      <c r="N4835">
        <v>140892400</v>
      </c>
    </row>
    <row r="4836" spans="6:14" x14ac:dyDescent="0.2">
      <c r="F4836" s="3">
        <v>73443</v>
      </c>
      <c r="G4836">
        <v>0</v>
      </c>
      <c r="H4836" t="str">
        <f t="shared" si="79"/>
        <v>734430</v>
      </c>
      <c r="I4836" t="s">
        <v>2708</v>
      </c>
      <c r="J4836" t="s">
        <v>1002</v>
      </c>
      <c r="K4836">
        <v>302</v>
      </c>
      <c r="L4836">
        <v>116322700</v>
      </c>
    </row>
    <row r="4837" spans="6:14" x14ac:dyDescent="0.2">
      <c r="F4837" s="3">
        <v>73443</v>
      </c>
      <c r="G4837">
        <v>1</v>
      </c>
      <c r="H4837" t="str">
        <f t="shared" si="79"/>
        <v>734431</v>
      </c>
      <c r="I4837" t="s">
        <v>2708</v>
      </c>
      <c r="J4837" t="s">
        <v>1002</v>
      </c>
      <c r="K4837">
        <v>2172</v>
      </c>
      <c r="L4837">
        <v>1620412840</v>
      </c>
    </row>
    <row r="4838" spans="6:14" x14ac:dyDescent="0.2">
      <c r="F4838" s="3">
        <v>73443</v>
      </c>
      <c r="G4838">
        <v>2</v>
      </c>
      <c r="H4838" t="str">
        <f t="shared" si="79"/>
        <v>734432</v>
      </c>
      <c r="I4838" t="s">
        <v>2708</v>
      </c>
      <c r="J4838" t="s">
        <v>1002</v>
      </c>
      <c r="K4838">
        <v>837</v>
      </c>
      <c r="L4838">
        <v>547753820</v>
      </c>
    </row>
    <row r="4839" spans="6:14" x14ac:dyDescent="0.2">
      <c r="F4839" s="3">
        <v>73443</v>
      </c>
      <c r="G4839">
        <v>3</v>
      </c>
      <c r="H4839" t="str">
        <f t="shared" si="79"/>
        <v>734433</v>
      </c>
      <c r="I4839" t="s">
        <v>2708</v>
      </c>
      <c r="J4839" t="s">
        <v>1002</v>
      </c>
      <c r="K4839">
        <v>1807</v>
      </c>
      <c r="L4839">
        <v>2110667310</v>
      </c>
    </row>
    <row r="4840" spans="6:14" x14ac:dyDescent="0.2">
      <c r="F4840" s="3">
        <v>73443</v>
      </c>
      <c r="G4840">
        <v>4</v>
      </c>
      <c r="H4840" t="str">
        <f t="shared" si="79"/>
        <v>734434</v>
      </c>
      <c r="I4840" t="s">
        <v>2708</v>
      </c>
      <c r="J4840" t="s">
        <v>1002</v>
      </c>
      <c r="K4840">
        <v>2769</v>
      </c>
      <c r="L4840">
        <v>4054516770</v>
      </c>
      <c r="M4840">
        <v>7</v>
      </c>
      <c r="N4840">
        <v>26787520</v>
      </c>
    </row>
    <row r="4841" spans="6:14" x14ac:dyDescent="0.2">
      <c r="F4841" s="3">
        <v>73443</v>
      </c>
      <c r="G4841">
        <v>5</v>
      </c>
      <c r="H4841" t="str">
        <f t="shared" si="79"/>
        <v>734435</v>
      </c>
      <c r="I4841" t="s">
        <v>2708</v>
      </c>
      <c r="J4841" t="s">
        <v>1002</v>
      </c>
      <c r="K4841">
        <v>2795</v>
      </c>
      <c r="L4841">
        <v>6234003850</v>
      </c>
      <c r="M4841">
        <v>36</v>
      </c>
      <c r="N4841">
        <v>190730320</v>
      </c>
    </row>
    <row r="4842" spans="6:14" x14ac:dyDescent="0.2">
      <c r="F4842" s="3">
        <v>73449</v>
      </c>
      <c r="G4842">
        <v>0</v>
      </c>
      <c r="H4842" t="str">
        <f t="shared" si="79"/>
        <v>734490</v>
      </c>
      <c r="I4842" t="s">
        <v>2708</v>
      </c>
      <c r="J4842" t="s">
        <v>1003</v>
      </c>
      <c r="K4842">
        <v>318</v>
      </c>
      <c r="L4842">
        <v>672932070</v>
      </c>
    </row>
    <row r="4843" spans="6:14" x14ac:dyDescent="0.2">
      <c r="F4843" s="3">
        <v>73449</v>
      </c>
      <c r="G4843">
        <v>1</v>
      </c>
      <c r="H4843" t="str">
        <f t="shared" si="79"/>
        <v>734491</v>
      </c>
      <c r="I4843" t="s">
        <v>2708</v>
      </c>
      <c r="J4843" t="s">
        <v>1003</v>
      </c>
      <c r="K4843">
        <v>1995</v>
      </c>
      <c r="L4843">
        <v>5234341520</v>
      </c>
      <c r="M4843">
        <v>1</v>
      </c>
      <c r="N4843">
        <v>16898560</v>
      </c>
    </row>
    <row r="4844" spans="6:14" x14ac:dyDescent="0.2">
      <c r="F4844" s="3">
        <v>73449</v>
      </c>
      <c r="G4844">
        <v>2</v>
      </c>
      <c r="H4844" t="str">
        <f t="shared" si="79"/>
        <v>734492</v>
      </c>
      <c r="I4844" t="s">
        <v>2708</v>
      </c>
      <c r="J4844" t="s">
        <v>1003</v>
      </c>
      <c r="K4844">
        <v>2661</v>
      </c>
      <c r="L4844">
        <v>10771766210</v>
      </c>
      <c r="M4844">
        <v>5</v>
      </c>
      <c r="N4844">
        <v>105325680</v>
      </c>
    </row>
    <row r="4845" spans="6:14" x14ac:dyDescent="0.2">
      <c r="F4845" s="3">
        <v>73449</v>
      </c>
      <c r="G4845">
        <v>3</v>
      </c>
      <c r="H4845" t="str">
        <f t="shared" si="79"/>
        <v>734493</v>
      </c>
      <c r="I4845" t="s">
        <v>2708</v>
      </c>
      <c r="J4845" t="s">
        <v>1003</v>
      </c>
      <c r="K4845">
        <v>2987</v>
      </c>
      <c r="L4845">
        <v>10169839934</v>
      </c>
      <c r="M4845">
        <v>13</v>
      </c>
      <c r="N4845">
        <v>225234800</v>
      </c>
    </row>
    <row r="4846" spans="6:14" x14ac:dyDescent="0.2">
      <c r="F4846" s="3">
        <v>73449</v>
      </c>
      <c r="G4846">
        <v>4</v>
      </c>
      <c r="H4846" t="str">
        <f t="shared" si="79"/>
        <v>734494</v>
      </c>
      <c r="I4846" t="s">
        <v>2708</v>
      </c>
      <c r="J4846" t="s">
        <v>1003</v>
      </c>
      <c r="K4846">
        <v>2094</v>
      </c>
      <c r="L4846">
        <v>12420610210</v>
      </c>
      <c r="M4846">
        <v>23</v>
      </c>
      <c r="N4846">
        <v>401350560</v>
      </c>
    </row>
    <row r="4847" spans="6:14" x14ac:dyDescent="0.2">
      <c r="F4847" s="3">
        <v>73449</v>
      </c>
      <c r="G4847">
        <v>5</v>
      </c>
      <c r="H4847" t="str">
        <f t="shared" si="79"/>
        <v>734495</v>
      </c>
      <c r="I4847" t="s">
        <v>2708</v>
      </c>
      <c r="J4847" t="s">
        <v>1003</v>
      </c>
      <c r="K4847">
        <v>3126</v>
      </c>
      <c r="L4847">
        <v>34476609470</v>
      </c>
      <c r="M4847">
        <v>201</v>
      </c>
      <c r="N4847">
        <v>2494778000</v>
      </c>
    </row>
    <row r="4848" spans="6:14" x14ac:dyDescent="0.2">
      <c r="F4848" s="3">
        <v>73461</v>
      </c>
      <c r="G4848">
        <v>1</v>
      </c>
      <c r="H4848" t="str">
        <f t="shared" si="79"/>
        <v>734611</v>
      </c>
      <c r="I4848" t="s">
        <v>2710</v>
      </c>
      <c r="J4848" t="s">
        <v>1004</v>
      </c>
      <c r="K4848">
        <v>62</v>
      </c>
      <c r="L4848">
        <v>64407270</v>
      </c>
    </row>
    <row r="4849" spans="6:14" x14ac:dyDescent="0.2">
      <c r="F4849" s="3">
        <v>73461</v>
      </c>
      <c r="G4849">
        <v>2</v>
      </c>
      <c r="H4849" t="str">
        <f t="shared" si="79"/>
        <v>734612</v>
      </c>
      <c r="I4849" t="s">
        <v>2710</v>
      </c>
      <c r="J4849" t="s">
        <v>1004</v>
      </c>
      <c r="K4849">
        <v>58</v>
      </c>
      <c r="L4849">
        <v>24217010</v>
      </c>
    </row>
    <row r="4850" spans="6:14" x14ac:dyDescent="0.2">
      <c r="F4850" s="3">
        <v>73461</v>
      </c>
      <c r="G4850">
        <v>3</v>
      </c>
      <c r="H4850" t="str">
        <f t="shared" si="79"/>
        <v>734613</v>
      </c>
      <c r="I4850" t="s">
        <v>2710</v>
      </c>
      <c r="J4850" t="s">
        <v>1004</v>
      </c>
      <c r="K4850">
        <v>80</v>
      </c>
      <c r="L4850">
        <v>27940840</v>
      </c>
    </row>
    <row r="4851" spans="6:14" x14ac:dyDescent="0.2">
      <c r="F4851" s="3">
        <v>73461</v>
      </c>
      <c r="G4851">
        <v>4</v>
      </c>
      <c r="H4851" t="str">
        <f t="shared" si="79"/>
        <v>734614</v>
      </c>
      <c r="I4851" t="s">
        <v>2710</v>
      </c>
      <c r="J4851" t="s">
        <v>1004</v>
      </c>
      <c r="K4851">
        <v>169</v>
      </c>
      <c r="L4851">
        <v>119469210</v>
      </c>
      <c r="M4851">
        <v>4</v>
      </c>
      <c r="N4851">
        <v>15008880</v>
      </c>
    </row>
    <row r="4852" spans="6:14" x14ac:dyDescent="0.2">
      <c r="F4852" s="3">
        <v>73461</v>
      </c>
      <c r="G4852">
        <v>5</v>
      </c>
      <c r="H4852" t="str">
        <f t="shared" si="79"/>
        <v>734615</v>
      </c>
      <c r="I4852" t="s">
        <v>2710</v>
      </c>
      <c r="J4852" t="s">
        <v>1004</v>
      </c>
      <c r="K4852">
        <v>321</v>
      </c>
      <c r="L4852">
        <v>181745010</v>
      </c>
      <c r="M4852">
        <v>4</v>
      </c>
      <c r="N4852">
        <v>8343760</v>
      </c>
    </row>
    <row r="4853" spans="6:14" x14ac:dyDescent="0.2">
      <c r="F4853" s="3">
        <v>73483</v>
      </c>
      <c r="G4853">
        <v>0</v>
      </c>
      <c r="H4853" t="str">
        <f t="shared" si="79"/>
        <v>734830</v>
      </c>
      <c r="I4853" t="s">
        <v>2710</v>
      </c>
      <c r="J4853" t="s">
        <v>1005</v>
      </c>
      <c r="K4853">
        <v>142</v>
      </c>
      <c r="L4853">
        <v>4299510</v>
      </c>
    </row>
    <row r="4854" spans="6:14" x14ac:dyDescent="0.2">
      <c r="F4854" s="3">
        <v>73483</v>
      </c>
      <c r="G4854">
        <v>1</v>
      </c>
      <c r="H4854" t="str">
        <f t="shared" si="79"/>
        <v>734831</v>
      </c>
      <c r="I4854" t="s">
        <v>2710</v>
      </c>
      <c r="J4854" t="s">
        <v>1005</v>
      </c>
      <c r="K4854">
        <v>271</v>
      </c>
      <c r="L4854">
        <v>99360665</v>
      </c>
    </row>
    <row r="4855" spans="6:14" x14ac:dyDescent="0.2">
      <c r="F4855" s="3">
        <v>73483</v>
      </c>
      <c r="G4855">
        <v>2</v>
      </c>
      <c r="H4855" t="str">
        <f t="shared" si="79"/>
        <v>734832</v>
      </c>
      <c r="I4855" t="s">
        <v>2710</v>
      </c>
      <c r="J4855" t="s">
        <v>1005</v>
      </c>
      <c r="K4855">
        <v>754</v>
      </c>
      <c r="L4855">
        <v>120753699</v>
      </c>
      <c r="M4855">
        <v>1</v>
      </c>
      <c r="N4855">
        <v>12441150</v>
      </c>
    </row>
    <row r="4856" spans="6:14" x14ac:dyDescent="0.2">
      <c r="F4856" s="3">
        <v>73483</v>
      </c>
      <c r="G4856">
        <v>3</v>
      </c>
      <c r="H4856" t="str">
        <f t="shared" si="79"/>
        <v>734833</v>
      </c>
      <c r="I4856" t="s">
        <v>2710</v>
      </c>
      <c r="J4856" t="s">
        <v>1005</v>
      </c>
      <c r="K4856">
        <v>1056</v>
      </c>
      <c r="L4856">
        <v>123765265</v>
      </c>
    </row>
    <row r="4857" spans="6:14" x14ac:dyDescent="0.2">
      <c r="F4857" s="3">
        <v>73483</v>
      </c>
      <c r="G4857">
        <v>4</v>
      </c>
      <c r="H4857" t="str">
        <f t="shared" si="79"/>
        <v>734834</v>
      </c>
      <c r="I4857" t="s">
        <v>2710</v>
      </c>
      <c r="J4857" t="s">
        <v>1005</v>
      </c>
      <c r="K4857">
        <v>1170</v>
      </c>
      <c r="L4857">
        <v>229449985</v>
      </c>
    </row>
    <row r="4858" spans="6:14" x14ac:dyDescent="0.2">
      <c r="F4858" s="3">
        <v>73483</v>
      </c>
      <c r="G4858">
        <v>5</v>
      </c>
      <c r="H4858" t="str">
        <f t="shared" si="79"/>
        <v>734835</v>
      </c>
      <c r="I4858" t="s">
        <v>2710</v>
      </c>
      <c r="J4858" t="s">
        <v>1005</v>
      </c>
      <c r="K4858">
        <v>1031</v>
      </c>
      <c r="L4858">
        <v>718309520</v>
      </c>
      <c r="M4858">
        <v>25</v>
      </c>
      <c r="N4858">
        <v>92512820</v>
      </c>
    </row>
    <row r="4859" spans="6:14" x14ac:dyDescent="0.2">
      <c r="F4859" s="3">
        <v>73504</v>
      </c>
      <c r="G4859">
        <v>0</v>
      </c>
      <c r="H4859" t="str">
        <f t="shared" si="79"/>
        <v>735040</v>
      </c>
      <c r="I4859" t="s">
        <v>2710</v>
      </c>
      <c r="J4859" t="s">
        <v>1006</v>
      </c>
      <c r="K4859">
        <v>2</v>
      </c>
      <c r="L4859">
        <v>6006150</v>
      </c>
    </row>
    <row r="4860" spans="6:14" x14ac:dyDescent="0.2">
      <c r="F4860" s="3">
        <v>73504</v>
      </c>
      <c r="G4860">
        <v>1</v>
      </c>
      <c r="H4860" t="str">
        <f t="shared" si="79"/>
        <v>735041</v>
      </c>
      <c r="I4860" t="s">
        <v>2710</v>
      </c>
      <c r="J4860" t="s">
        <v>1006</v>
      </c>
      <c r="K4860">
        <v>16</v>
      </c>
      <c r="L4860">
        <v>19411950</v>
      </c>
    </row>
    <row r="4861" spans="6:14" x14ac:dyDescent="0.2">
      <c r="F4861" s="3">
        <v>73504</v>
      </c>
      <c r="G4861">
        <v>2</v>
      </c>
      <c r="H4861" t="str">
        <f t="shared" si="79"/>
        <v>735042</v>
      </c>
      <c r="I4861" t="s">
        <v>2710</v>
      </c>
      <c r="J4861" t="s">
        <v>1006</v>
      </c>
      <c r="K4861">
        <v>119</v>
      </c>
      <c r="L4861">
        <v>54767870</v>
      </c>
    </row>
    <row r="4862" spans="6:14" x14ac:dyDescent="0.2">
      <c r="F4862" s="3">
        <v>73504</v>
      </c>
      <c r="G4862">
        <v>3</v>
      </c>
      <c r="H4862" t="str">
        <f t="shared" si="79"/>
        <v>735043</v>
      </c>
      <c r="I4862" t="s">
        <v>2710</v>
      </c>
      <c r="J4862" t="s">
        <v>1006</v>
      </c>
      <c r="K4862">
        <v>637</v>
      </c>
      <c r="L4862">
        <v>72989940</v>
      </c>
    </row>
    <row r="4863" spans="6:14" x14ac:dyDescent="0.2">
      <c r="F4863" s="3">
        <v>73504</v>
      </c>
      <c r="G4863">
        <v>4</v>
      </c>
      <c r="H4863" t="str">
        <f t="shared" si="79"/>
        <v>735044</v>
      </c>
      <c r="I4863" t="s">
        <v>2710</v>
      </c>
      <c r="J4863" t="s">
        <v>1006</v>
      </c>
      <c r="K4863">
        <v>534</v>
      </c>
      <c r="L4863">
        <v>487657029</v>
      </c>
      <c r="M4863">
        <v>1</v>
      </c>
      <c r="N4863">
        <v>2711120</v>
      </c>
    </row>
    <row r="4864" spans="6:14" x14ac:dyDescent="0.2">
      <c r="F4864" s="3">
        <v>73504</v>
      </c>
      <c r="G4864">
        <v>5</v>
      </c>
      <c r="H4864" t="str">
        <f t="shared" si="79"/>
        <v>735045</v>
      </c>
      <c r="I4864" t="s">
        <v>2710</v>
      </c>
      <c r="J4864" t="s">
        <v>1006</v>
      </c>
      <c r="K4864">
        <v>2162</v>
      </c>
      <c r="L4864">
        <v>976863580</v>
      </c>
      <c r="M4864">
        <v>3</v>
      </c>
      <c r="N4864">
        <v>4861920</v>
      </c>
    </row>
    <row r="4865" spans="6:14" x14ac:dyDescent="0.2">
      <c r="F4865" s="3">
        <v>73520</v>
      </c>
      <c r="G4865">
        <v>0</v>
      </c>
      <c r="H4865" t="str">
        <f t="shared" si="79"/>
        <v>735200</v>
      </c>
      <c r="I4865" t="s">
        <v>2708</v>
      </c>
      <c r="J4865" t="s">
        <v>1007</v>
      </c>
      <c r="K4865">
        <v>9</v>
      </c>
      <c r="L4865">
        <v>34255400</v>
      </c>
    </row>
    <row r="4866" spans="6:14" x14ac:dyDescent="0.2">
      <c r="F4866" s="3">
        <v>73520</v>
      </c>
      <c r="G4866">
        <v>1</v>
      </c>
      <c r="H4866" t="str">
        <f t="shared" si="79"/>
        <v>735201</v>
      </c>
      <c r="I4866" t="s">
        <v>2708</v>
      </c>
      <c r="J4866" t="s">
        <v>1007</v>
      </c>
      <c r="K4866">
        <v>136</v>
      </c>
      <c r="L4866">
        <v>23027930</v>
      </c>
    </row>
    <row r="4867" spans="6:14" x14ac:dyDescent="0.2">
      <c r="F4867" s="3">
        <v>73520</v>
      </c>
      <c r="G4867">
        <v>2</v>
      </c>
      <c r="H4867" t="str">
        <f t="shared" ref="H4867:H4930" si="80">F4867&amp;G4867</f>
        <v>735202</v>
      </c>
      <c r="I4867" t="s">
        <v>2708</v>
      </c>
      <c r="J4867" t="s">
        <v>1007</v>
      </c>
      <c r="K4867">
        <v>53</v>
      </c>
      <c r="L4867">
        <v>11748600</v>
      </c>
    </row>
    <row r="4868" spans="6:14" x14ac:dyDescent="0.2">
      <c r="F4868" s="3">
        <v>73520</v>
      </c>
      <c r="G4868">
        <v>3</v>
      </c>
      <c r="H4868" t="str">
        <f t="shared" si="80"/>
        <v>735203</v>
      </c>
      <c r="I4868" t="s">
        <v>2708</v>
      </c>
      <c r="J4868" t="s">
        <v>1007</v>
      </c>
      <c r="K4868">
        <v>383</v>
      </c>
      <c r="L4868">
        <v>169829100</v>
      </c>
      <c r="M4868">
        <v>3</v>
      </c>
      <c r="N4868">
        <v>6615120</v>
      </c>
    </row>
    <row r="4869" spans="6:14" x14ac:dyDescent="0.2">
      <c r="F4869" s="3">
        <v>73520</v>
      </c>
      <c r="G4869">
        <v>4</v>
      </c>
      <c r="H4869" t="str">
        <f t="shared" si="80"/>
        <v>735204</v>
      </c>
      <c r="I4869" t="s">
        <v>2708</v>
      </c>
      <c r="J4869" t="s">
        <v>1007</v>
      </c>
      <c r="K4869">
        <v>87</v>
      </c>
      <c r="L4869">
        <v>63984700</v>
      </c>
      <c r="M4869">
        <v>28</v>
      </c>
      <c r="N4869">
        <v>114849760</v>
      </c>
    </row>
    <row r="4870" spans="6:14" x14ac:dyDescent="0.2">
      <c r="F4870" s="3">
        <v>73520</v>
      </c>
      <c r="G4870">
        <v>5</v>
      </c>
      <c r="H4870" t="str">
        <f t="shared" si="80"/>
        <v>735205</v>
      </c>
      <c r="I4870" t="s">
        <v>2708</v>
      </c>
      <c r="J4870" t="s">
        <v>1007</v>
      </c>
      <c r="K4870">
        <v>190</v>
      </c>
      <c r="L4870">
        <v>212691950</v>
      </c>
      <c r="M4870">
        <v>8</v>
      </c>
      <c r="N4870">
        <v>36866320</v>
      </c>
    </row>
    <row r="4871" spans="6:14" x14ac:dyDescent="0.2">
      <c r="F4871" s="3">
        <v>73547</v>
      </c>
      <c r="G4871">
        <v>0</v>
      </c>
      <c r="H4871" t="str">
        <f t="shared" si="80"/>
        <v>735470</v>
      </c>
      <c r="I4871" t="s">
        <v>2710</v>
      </c>
      <c r="J4871" t="s">
        <v>1008</v>
      </c>
      <c r="K4871">
        <v>12</v>
      </c>
      <c r="L4871">
        <v>22671030</v>
      </c>
    </row>
    <row r="4872" spans="6:14" x14ac:dyDescent="0.2">
      <c r="F4872" s="3">
        <v>73547</v>
      </c>
      <c r="G4872">
        <v>1</v>
      </c>
      <c r="H4872" t="str">
        <f t="shared" si="80"/>
        <v>735471</v>
      </c>
      <c r="I4872" t="s">
        <v>2710</v>
      </c>
      <c r="J4872" t="s">
        <v>1008</v>
      </c>
      <c r="K4872">
        <v>211</v>
      </c>
      <c r="L4872">
        <v>37799065</v>
      </c>
    </row>
    <row r="4873" spans="6:14" x14ac:dyDescent="0.2">
      <c r="F4873" s="3">
        <v>73547</v>
      </c>
      <c r="G4873">
        <v>2</v>
      </c>
      <c r="H4873" t="str">
        <f t="shared" si="80"/>
        <v>735472</v>
      </c>
      <c r="I4873" t="s">
        <v>2710</v>
      </c>
      <c r="J4873" t="s">
        <v>1008</v>
      </c>
      <c r="K4873">
        <v>202</v>
      </c>
      <c r="L4873">
        <v>39505800</v>
      </c>
    </row>
    <row r="4874" spans="6:14" x14ac:dyDescent="0.2">
      <c r="F4874" s="3">
        <v>73547</v>
      </c>
      <c r="G4874">
        <v>3</v>
      </c>
      <c r="H4874" t="str">
        <f t="shared" si="80"/>
        <v>735473</v>
      </c>
      <c r="I4874" t="s">
        <v>2710</v>
      </c>
      <c r="J4874" t="s">
        <v>1008</v>
      </c>
      <c r="K4874">
        <v>260</v>
      </c>
      <c r="L4874">
        <v>95937220</v>
      </c>
    </row>
    <row r="4875" spans="6:14" x14ac:dyDescent="0.2">
      <c r="F4875" s="3">
        <v>73547</v>
      </c>
      <c r="G4875">
        <v>4</v>
      </c>
      <c r="H4875" t="str">
        <f t="shared" si="80"/>
        <v>735474</v>
      </c>
      <c r="I4875" t="s">
        <v>2710</v>
      </c>
      <c r="J4875" t="s">
        <v>1008</v>
      </c>
      <c r="K4875">
        <v>131</v>
      </c>
      <c r="L4875">
        <v>210524200</v>
      </c>
    </row>
    <row r="4876" spans="6:14" x14ac:dyDescent="0.2">
      <c r="F4876" s="3">
        <v>73547</v>
      </c>
      <c r="G4876">
        <v>5</v>
      </c>
      <c r="H4876" t="str">
        <f t="shared" si="80"/>
        <v>735475</v>
      </c>
      <c r="I4876" t="s">
        <v>2710</v>
      </c>
      <c r="J4876" t="s">
        <v>1008</v>
      </c>
      <c r="K4876">
        <v>223</v>
      </c>
      <c r="L4876">
        <v>187850010</v>
      </c>
      <c r="M4876">
        <v>1</v>
      </c>
      <c r="N4876">
        <v>3961040</v>
      </c>
    </row>
    <row r="4877" spans="6:14" x14ac:dyDescent="0.2">
      <c r="F4877" s="3">
        <v>73555</v>
      </c>
      <c r="G4877">
        <v>0</v>
      </c>
      <c r="H4877" t="str">
        <f t="shared" si="80"/>
        <v>735550</v>
      </c>
      <c r="I4877" t="s">
        <v>2710</v>
      </c>
      <c r="J4877" t="s">
        <v>1009</v>
      </c>
      <c r="K4877">
        <v>61</v>
      </c>
      <c r="L4877">
        <v>2524250</v>
      </c>
    </row>
    <row r="4878" spans="6:14" x14ac:dyDescent="0.2">
      <c r="F4878" s="3">
        <v>73555</v>
      </c>
      <c r="G4878">
        <v>1</v>
      </c>
      <c r="H4878" t="str">
        <f t="shared" si="80"/>
        <v>735551</v>
      </c>
      <c r="I4878" t="s">
        <v>2710</v>
      </c>
      <c r="J4878" t="s">
        <v>1009</v>
      </c>
      <c r="K4878">
        <v>517</v>
      </c>
      <c r="L4878">
        <v>23479145</v>
      </c>
    </row>
    <row r="4879" spans="6:14" x14ac:dyDescent="0.2">
      <c r="F4879" s="3">
        <v>73555</v>
      </c>
      <c r="G4879">
        <v>2</v>
      </c>
      <c r="H4879" t="str">
        <f t="shared" si="80"/>
        <v>735552</v>
      </c>
      <c r="I4879" t="s">
        <v>2710</v>
      </c>
      <c r="J4879" t="s">
        <v>1009</v>
      </c>
      <c r="K4879">
        <v>340</v>
      </c>
      <c r="L4879">
        <v>31811804</v>
      </c>
    </row>
    <row r="4880" spans="6:14" x14ac:dyDescent="0.2">
      <c r="F4880" s="3">
        <v>73555</v>
      </c>
      <c r="G4880">
        <v>3</v>
      </c>
      <c r="H4880" t="str">
        <f t="shared" si="80"/>
        <v>735553</v>
      </c>
      <c r="I4880" t="s">
        <v>2710</v>
      </c>
      <c r="J4880" t="s">
        <v>1009</v>
      </c>
      <c r="K4880">
        <v>299</v>
      </c>
      <c r="L4880">
        <v>44366780</v>
      </c>
      <c r="M4880">
        <v>1</v>
      </c>
      <c r="N4880">
        <v>2692320</v>
      </c>
    </row>
    <row r="4881" spans="6:14" x14ac:dyDescent="0.2">
      <c r="F4881" s="3">
        <v>73555</v>
      </c>
      <c r="G4881">
        <v>4</v>
      </c>
      <c r="H4881" t="str">
        <f t="shared" si="80"/>
        <v>735554</v>
      </c>
      <c r="I4881" t="s">
        <v>2710</v>
      </c>
      <c r="J4881" t="s">
        <v>1009</v>
      </c>
      <c r="K4881">
        <v>493</v>
      </c>
      <c r="L4881">
        <v>136996080</v>
      </c>
    </row>
    <row r="4882" spans="6:14" x14ac:dyDescent="0.2">
      <c r="F4882" s="3">
        <v>73555</v>
      </c>
      <c r="G4882">
        <v>5</v>
      </c>
      <c r="H4882" t="str">
        <f t="shared" si="80"/>
        <v>735555</v>
      </c>
      <c r="I4882" t="s">
        <v>2710</v>
      </c>
      <c r="J4882" t="s">
        <v>1009</v>
      </c>
      <c r="K4882">
        <v>427</v>
      </c>
      <c r="L4882">
        <v>273107700</v>
      </c>
      <c r="M4882">
        <v>37</v>
      </c>
      <c r="N4882">
        <v>99748120</v>
      </c>
    </row>
    <row r="4883" spans="6:14" x14ac:dyDescent="0.2">
      <c r="F4883" s="3">
        <v>73563</v>
      </c>
      <c r="G4883">
        <v>0</v>
      </c>
      <c r="H4883" t="str">
        <f t="shared" si="80"/>
        <v>735630</v>
      </c>
      <c r="I4883" t="s">
        <v>2714</v>
      </c>
      <c r="J4883" t="s">
        <v>1010</v>
      </c>
      <c r="K4883">
        <v>4</v>
      </c>
      <c r="L4883">
        <v>1120563</v>
      </c>
    </row>
    <row r="4884" spans="6:14" x14ac:dyDescent="0.2">
      <c r="F4884" s="3">
        <v>73563</v>
      </c>
      <c r="G4884">
        <v>1</v>
      </c>
      <c r="H4884" t="str">
        <f t="shared" si="80"/>
        <v>735631</v>
      </c>
      <c r="I4884" t="s">
        <v>2714</v>
      </c>
      <c r="J4884" t="s">
        <v>1010</v>
      </c>
      <c r="K4884">
        <v>120</v>
      </c>
      <c r="L4884">
        <v>93224948.5</v>
      </c>
    </row>
    <row r="4885" spans="6:14" x14ac:dyDescent="0.2">
      <c r="F4885" s="3">
        <v>73563</v>
      </c>
      <c r="G4885">
        <v>2</v>
      </c>
      <c r="H4885" t="str">
        <f t="shared" si="80"/>
        <v>735632</v>
      </c>
      <c r="I4885" t="s">
        <v>2714</v>
      </c>
      <c r="J4885" t="s">
        <v>1010</v>
      </c>
      <c r="K4885">
        <v>136</v>
      </c>
      <c r="L4885">
        <v>92934149</v>
      </c>
    </row>
    <row r="4886" spans="6:14" x14ac:dyDescent="0.2">
      <c r="F4886" s="3">
        <v>73563</v>
      </c>
      <c r="G4886">
        <v>3</v>
      </c>
      <c r="H4886" t="str">
        <f t="shared" si="80"/>
        <v>735633</v>
      </c>
      <c r="I4886" t="s">
        <v>2714</v>
      </c>
      <c r="J4886" t="s">
        <v>1010</v>
      </c>
      <c r="K4886">
        <v>68</v>
      </c>
      <c r="L4886">
        <v>48252206</v>
      </c>
    </row>
    <row r="4887" spans="6:14" x14ac:dyDescent="0.2">
      <c r="F4887" s="3">
        <v>73563</v>
      </c>
      <c r="G4887">
        <v>4</v>
      </c>
      <c r="H4887" t="str">
        <f t="shared" si="80"/>
        <v>735634</v>
      </c>
      <c r="I4887" t="s">
        <v>2714</v>
      </c>
      <c r="J4887" t="s">
        <v>1010</v>
      </c>
      <c r="K4887">
        <v>502</v>
      </c>
      <c r="L4887">
        <v>487018924</v>
      </c>
      <c r="M4887">
        <v>2</v>
      </c>
      <c r="N4887">
        <v>10805650</v>
      </c>
    </row>
    <row r="4888" spans="6:14" x14ac:dyDescent="0.2">
      <c r="F4888" s="3">
        <v>73563</v>
      </c>
      <c r="G4888">
        <v>5</v>
      </c>
      <c r="H4888" t="str">
        <f t="shared" si="80"/>
        <v>735635</v>
      </c>
      <c r="I4888" t="s">
        <v>2714</v>
      </c>
      <c r="J4888" t="s">
        <v>1010</v>
      </c>
      <c r="K4888">
        <v>464</v>
      </c>
      <c r="L4888">
        <v>584392085</v>
      </c>
      <c r="M4888">
        <v>21</v>
      </c>
      <c r="N4888">
        <v>134385852</v>
      </c>
    </row>
    <row r="4889" spans="6:14" x14ac:dyDescent="0.2">
      <c r="F4889" s="3">
        <v>73585</v>
      </c>
      <c r="G4889">
        <v>0</v>
      </c>
      <c r="H4889" t="str">
        <f t="shared" si="80"/>
        <v>735850</v>
      </c>
      <c r="I4889" t="s">
        <v>2712</v>
      </c>
      <c r="J4889" t="s">
        <v>1011</v>
      </c>
      <c r="K4889">
        <v>2</v>
      </c>
      <c r="L4889">
        <v>691200</v>
      </c>
    </row>
    <row r="4890" spans="6:14" x14ac:dyDescent="0.2">
      <c r="F4890" s="3">
        <v>73585</v>
      </c>
      <c r="G4890">
        <v>1</v>
      </c>
      <c r="H4890" t="str">
        <f t="shared" si="80"/>
        <v>735851</v>
      </c>
      <c r="I4890" t="s">
        <v>2712</v>
      </c>
      <c r="J4890" t="s">
        <v>1011</v>
      </c>
      <c r="K4890">
        <v>436</v>
      </c>
      <c r="L4890">
        <v>334167630</v>
      </c>
      <c r="M4890">
        <v>1</v>
      </c>
      <c r="N4890">
        <v>465750</v>
      </c>
    </row>
    <row r="4891" spans="6:14" x14ac:dyDescent="0.2">
      <c r="F4891" s="3">
        <v>73585</v>
      </c>
      <c r="G4891">
        <v>2</v>
      </c>
      <c r="H4891" t="str">
        <f t="shared" si="80"/>
        <v>735852</v>
      </c>
      <c r="I4891" t="s">
        <v>2712</v>
      </c>
      <c r="J4891" t="s">
        <v>1011</v>
      </c>
      <c r="K4891">
        <v>508</v>
      </c>
      <c r="L4891">
        <v>384520000</v>
      </c>
    </row>
    <row r="4892" spans="6:14" x14ac:dyDescent="0.2">
      <c r="F4892" s="3">
        <v>73585</v>
      </c>
      <c r="G4892">
        <v>3</v>
      </c>
      <c r="H4892" t="str">
        <f t="shared" si="80"/>
        <v>735853</v>
      </c>
      <c r="I4892" t="s">
        <v>2712</v>
      </c>
      <c r="J4892" t="s">
        <v>1011</v>
      </c>
      <c r="K4892">
        <v>900</v>
      </c>
      <c r="L4892">
        <v>1118793160</v>
      </c>
    </row>
    <row r="4893" spans="6:14" x14ac:dyDescent="0.2">
      <c r="F4893" s="3">
        <v>73585</v>
      </c>
      <c r="G4893">
        <v>4</v>
      </c>
      <c r="H4893" t="str">
        <f t="shared" si="80"/>
        <v>735854</v>
      </c>
      <c r="I4893" t="s">
        <v>2712</v>
      </c>
      <c r="J4893" t="s">
        <v>1011</v>
      </c>
      <c r="K4893">
        <v>1786</v>
      </c>
      <c r="L4893">
        <v>1438381670</v>
      </c>
      <c r="M4893">
        <v>2</v>
      </c>
      <c r="N4893">
        <v>6736050</v>
      </c>
    </row>
    <row r="4894" spans="6:14" x14ac:dyDescent="0.2">
      <c r="F4894" s="3">
        <v>73585</v>
      </c>
      <c r="G4894">
        <v>5</v>
      </c>
      <c r="H4894" t="str">
        <f t="shared" si="80"/>
        <v>735855</v>
      </c>
      <c r="I4894" t="s">
        <v>2712</v>
      </c>
      <c r="J4894" t="s">
        <v>1011</v>
      </c>
      <c r="K4894">
        <v>1517</v>
      </c>
      <c r="L4894">
        <v>2503473870</v>
      </c>
      <c r="M4894">
        <v>20</v>
      </c>
      <c r="N4894">
        <v>98260740</v>
      </c>
    </row>
    <row r="4895" spans="6:14" x14ac:dyDescent="0.2">
      <c r="F4895" s="3">
        <v>73616</v>
      </c>
      <c r="G4895">
        <v>0</v>
      </c>
      <c r="H4895" t="str">
        <f t="shared" si="80"/>
        <v>736160</v>
      </c>
      <c r="I4895" t="s">
        <v>2710</v>
      </c>
      <c r="J4895" t="s">
        <v>1012</v>
      </c>
      <c r="K4895">
        <v>28</v>
      </c>
      <c r="L4895">
        <v>1975650</v>
      </c>
    </row>
    <row r="4896" spans="6:14" x14ac:dyDescent="0.2">
      <c r="F4896" s="3">
        <v>73616</v>
      </c>
      <c r="G4896">
        <v>1</v>
      </c>
      <c r="H4896" t="str">
        <f t="shared" si="80"/>
        <v>736161</v>
      </c>
      <c r="I4896" t="s">
        <v>2710</v>
      </c>
      <c r="J4896" t="s">
        <v>1012</v>
      </c>
      <c r="K4896">
        <v>281</v>
      </c>
      <c r="L4896">
        <v>22462380</v>
      </c>
    </row>
    <row r="4897" spans="6:14" x14ac:dyDescent="0.2">
      <c r="F4897" s="3">
        <v>73616</v>
      </c>
      <c r="G4897">
        <v>2</v>
      </c>
      <c r="H4897" t="str">
        <f t="shared" si="80"/>
        <v>736162</v>
      </c>
      <c r="I4897" t="s">
        <v>2710</v>
      </c>
      <c r="J4897" t="s">
        <v>1012</v>
      </c>
      <c r="K4897">
        <v>87</v>
      </c>
      <c r="L4897">
        <v>60490650</v>
      </c>
      <c r="M4897">
        <v>1</v>
      </c>
      <c r="N4897">
        <v>1151280</v>
      </c>
    </row>
    <row r="4898" spans="6:14" x14ac:dyDescent="0.2">
      <c r="F4898" s="3">
        <v>73616</v>
      </c>
      <c r="G4898">
        <v>3</v>
      </c>
      <c r="H4898" t="str">
        <f t="shared" si="80"/>
        <v>736163</v>
      </c>
      <c r="I4898" t="s">
        <v>2710</v>
      </c>
      <c r="J4898" t="s">
        <v>1012</v>
      </c>
      <c r="K4898">
        <v>174</v>
      </c>
      <c r="L4898">
        <v>39260540</v>
      </c>
      <c r="M4898">
        <v>1</v>
      </c>
      <c r="N4898">
        <v>1508560</v>
      </c>
    </row>
    <row r="4899" spans="6:14" x14ac:dyDescent="0.2">
      <c r="F4899" s="3">
        <v>73616</v>
      </c>
      <c r="G4899">
        <v>4</v>
      </c>
      <c r="H4899" t="str">
        <f t="shared" si="80"/>
        <v>736164</v>
      </c>
      <c r="I4899" t="s">
        <v>2710</v>
      </c>
      <c r="J4899" t="s">
        <v>1012</v>
      </c>
      <c r="K4899">
        <v>218</v>
      </c>
      <c r="L4899">
        <v>67223130</v>
      </c>
      <c r="M4899">
        <v>2</v>
      </c>
      <c r="N4899">
        <v>16814400</v>
      </c>
    </row>
    <row r="4900" spans="6:14" x14ac:dyDescent="0.2">
      <c r="F4900" s="3">
        <v>73616</v>
      </c>
      <c r="G4900">
        <v>5</v>
      </c>
      <c r="H4900" t="str">
        <f t="shared" si="80"/>
        <v>736165</v>
      </c>
      <c r="I4900" t="s">
        <v>2710</v>
      </c>
      <c r="J4900" t="s">
        <v>1012</v>
      </c>
      <c r="K4900">
        <v>315</v>
      </c>
      <c r="L4900">
        <v>148563430</v>
      </c>
      <c r="M4900">
        <v>44</v>
      </c>
      <c r="N4900">
        <v>99429030</v>
      </c>
    </row>
    <row r="4901" spans="6:14" x14ac:dyDescent="0.2">
      <c r="F4901" s="3">
        <v>73622</v>
      </c>
      <c r="G4901">
        <v>0</v>
      </c>
      <c r="H4901" t="str">
        <f t="shared" si="80"/>
        <v>736220</v>
      </c>
      <c r="I4901" t="s">
        <v>2710</v>
      </c>
      <c r="J4901" t="s">
        <v>1013</v>
      </c>
      <c r="K4901">
        <v>309</v>
      </c>
      <c r="L4901">
        <v>69862710</v>
      </c>
    </row>
    <row r="4902" spans="6:14" x14ac:dyDescent="0.2">
      <c r="F4902" s="3">
        <v>73622</v>
      </c>
      <c r="G4902">
        <v>1</v>
      </c>
      <c r="H4902" t="str">
        <f t="shared" si="80"/>
        <v>736221</v>
      </c>
      <c r="I4902" t="s">
        <v>2710</v>
      </c>
      <c r="J4902" t="s">
        <v>1013</v>
      </c>
      <c r="K4902">
        <v>19</v>
      </c>
      <c r="L4902">
        <v>1987920</v>
      </c>
    </row>
    <row r="4903" spans="6:14" x14ac:dyDescent="0.2">
      <c r="F4903" s="3">
        <v>73622</v>
      </c>
      <c r="G4903">
        <v>2</v>
      </c>
      <c r="H4903" t="str">
        <f t="shared" si="80"/>
        <v>736222</v>
      </c>
      <c r="I4903" t="s">
        <v>2710</v>
      </c>
      <c r="J4903" t="s">
        <v>1013</v>
      </c>
      <c r="K4903">
        <v>108</v>
      </c>
      <c r="L4903">
        <v>20016945</v>
      </c>
    </row>
    <row r="4904" spans="6:14" x14ac:dyDescent="0.2">
      <c r="F4904" s="3">
        <v>73622</v>
      </c>
      <c r="G4904">
        <v>3</v>
      </c>
      <c r="H4904" t="str">
        <f t="shared" si="80"/>
        <v>736223</v>
      </c>
      <c r="I4904" t="s">
        <v>2710</v>
      </c>
      <c r="J4904" t="s">
        <v>1013</v>
      </c>
      <c r="K4904">
        <v>38</v>
      </c>
      <c r="L4904">
        <v>7361920</v>
      </c>
    </row>
    <row r="4905" spans="6:14" x14ac:dyDescent="0.2">
      <c r="F4905" s="3">
        <v>73622</v>
      </c>
      <c r="G4905">
        <v>4</v>
      </c>
      <c r="H4905" t="str">
        <f t="shared" si="80"/>
        <v>736224</v>
      </c>
      <c r="I4905" t="s">
        <v>2710</v>
      </c>
      <c r="J4905" t="s">
        <v>1013</v>
      </c>
      <c r="K4905">
        <v>79</v>
      </c>
      <c r="L4905">
        <v>25465770</v>
      </c>
      <c r="M4905">
        <v>1</v>
      </c>
      <c r="N4905">
        <v>6081680</v>
      </c>
    </row>
    <row r="4906" spans="6:14" x14ac:dyDescent="0.2">
      <c r="F4906" s="3">
        <v>73622</v>
      </c>
      <c r="G4906">
        <v>5</v>
      </c>
      <c r="H4906" t="str">
        <f t="shared" si="80"/>
        <v>736225</v>
      </c>
      <c r="I4906" t="s">
        <v>2710</v>
      </c>
      <c r="J4906" t="s">
        <v>1013</v>
      </c>
      <c r="K4906">
        <v>130</v>
      </c>
      <c r="L4906">
        <v>42432530</v>
      </c>
      <c r="M4906">
        <v>2</v>
      </c>
      <c r="N4906">
        <v>3392080</v>
      </c>
    </row>
    <row r="4907" spans="6:14" x14ac:dyDescent="0.2">
      <c r="F4907" s="3">
        <v>73624</v>
      </c>
      <c r="G4907">
        <v>0</v>
      </c>
      <c r="H4907" t="str">
        <f t="shared" si="80"/>
        <v>736240</v>
      </c>
      <c r="I4907" t="s">
        <v>2715</v>
      </c>
      <c r="J4907" t="s">
        <v>1014</v>
      </c>
      <c r="K4907">
        <v>35</v>
      </c>
      <c r="L4907">
        <v>5889400</v>
      </c>
    </row>
    <row r="4908" spans="6:14" x14ac:dyDescent="0.2">
      <c r="F4908" s="3">
        <v>73624</v>
      </c>
      <c r="G4908">
        <v>1</v>
      </c>
      <c r="H4908" t="str">
        <f t="shared" si="80"/>
        <v>736241</v>
      </c>
      <c r="I4908" t="s">
        <v>2715</v>
      </c>
      <c r="J4908" t="s">
        <v>1014</v>
      </c>
      <c r="K4908">
        <v>584</v>
      </c>
      <c r="L4908">
        <v>115297390</v>
      </c>
    </row>
    <row r="4909" spans="6:14" x14ac:dyDescent="0.2">
      <c r="F4909" s="3">
        <v>73624</v>
      </c>
      <c r="G4909">
        <v>2</v>
      </c>
      <c r="H4909" t="str">
        <f t="shared" si="80"/>
        <v>736242</v>
      </c>
      <c r="I4909" t="s">
        <v>2715</v>
      </c>
      <c r="J4909" t="s">
        <v>1014</v>
      </c>
      <c r="K4909">
        <v>304</v>
      </c>
      <c r="L4909">
        <v>67675340</v>
      </c>
    </row>
    <row r="4910" spans="6:14" x14ac:dyDescent="0.2">
      <c r="F4910" s="3">
        <v>73624</v>
      </c>
      <c r="G4910">
        <v>3</v>
      </c>
      <c r="H4910" t="str">
        <f t="shared" si="80"/>
        <v>736243</v>
      </c>
      <c r="I4910" t="s">
        <v>2715</v>
      </c>
      <c r="J4910" t="s">
        <v>1014</v>
      </c>
      <c r="K4910">
        <v>745</v>
      </c>
      <c r="L4910">
        <v>340673192</v>
      </c>
      <c r="M4910">
        <v>7</v>
      </c>
      <c r="N4910">
        <v>14260960</v>
      </c>
    </row>
    <row r="4911" spans="6:14" x14ac:dyDescent="0.2">
      <c r="F4911" s="3">
        <v>73624</v>
      </c>
      <c r="G4911">
        <v>4</v>
      </c>
      <c r="H4911" t="str">
        <f t="shared" si="80"/>
        <v>736244</v>
      </c>
      <c r="I4911" t="s">
        <v>2715</v>
      </c>
      <c r="J4911" t="s">
        <v>1014</v>
      </c>
      <c r="K4911">
        <v>503</v>
      </c>
      <c r="L4911">
        <v>315735670</v>
      </c>
      <c r="M4911">
        <v>11</v>
      </c>
      <c r="N4911">
        <v>14899290</v>
      </c>
    </row>
    <row r="4912" spans="6:14" x14ac:dyDescent="0.2">
      <c r="F4912" s="3">
        <v>73624</v>
      </c>
      <c r="G4912">
        <v>5</v>
      </c>
      <c r="H4912" t="str">
        <f t="shared" si="80"/>
        <v>736245</v>
      </c>
      <c r="I4912" t="s">
        <v>2715</v>
      </c>
      <c r="J4912" t="s">
        <v>1014</v>
      </c>
      <c r="K4912">
        <v>695</v>
      </c>
      <c r="L4912">
        <v>763980049</v>
      </c>
      <c r="M4912">
        <v>185</v>
      </c>
      <c r="N4912">
        <v>642131970</v>
      </c>
    </row>
    <row r="4913" spans="6:14" x14ac:dyDescent="0.2">
      <c r="F4913" s="3">
        <v>73671</v>
      </c>
      <c r="G4913">
        <v>0</v>
      </c>
      <c r="H4913" t="str">
        <f t="shared" si="80"/>
        <v>736710</v>
      </c>
      <c r="I4913" t="s">
        <v>2708</v>
      </c>
      <c r="J4913" t="s">
        <v>1015</v>
      </c>
      <c r="K4913">
        <v>4</v>
      </c>
      <c r="L4913">
        <v>721160</v>
      </c>
    </row>
    <row r="4914" spans="6:14" x14ac:dyDescent="0.2">
      <c r="F4914" s="3">
        <v>73671</v>
      </c>
      <c r="G4914">
        <v>1</v>
      </c>
      <c r="H4914" t="str">
        <f t="shared" si="80"/>
        <v>736711</v>
      </c>
      <c r="I4914" t="s">
        <v>2708</v>
      </c>
      <c r="J4914" t="s">
        <v>1015</v>
      </c>
      <c r="K4914">
        <v>509</v>
      </c>
      <c r="L4914">
        <v>32601208</v>
      </c>
    </row>
    <row r="4915" spans="6:14" x14ac:dyDescent="0.2">
      <c r="F4915" s="3">
        <v>73671</v>
      </c>
      <c r="G4915">
        <v>2</v>
      </c>
      <c r="H4915" t="str">
        <f t="shared" si="80"/>
        <v>736712</v>
      </c>
      <c r="I4915" t="s">
        <v>2708</v>
      </c>
      <c r="J4915" t="s">
        <v>1015</v>
      </c>
      <c r="K4915">
        <v>490</v>
      </c>
      <c r="L4915">
        <v>237068590</v>
      </c>
      <c r="M4915">
        <v>5</v>
      </c>
      <c r="N4915">
        <v>158971600</v>
      </c>
    </row>
    <row r="4916" spans="6:14" x14ac:dyDescent="0.2">
      <c r="F4916" s="3">
        <v>73671</v>
      </c>
      <c r="G4916">
        <v>3</v>
      </c>
      <c r="H4916" t="str">
        <f t="shared" si="80"/>
        <v>736713</v>
      </c>
      <c r="I4916" t="s">
        <v>2708</v>
      </c>
      <c r="J4916" t="s">
        <v>1015</v>
      </c>
      <c r="K4916">
        <v>577</v>
      </c>
      <c r="L4916">
        <v>253656370</v>
      </c>
      <c r="M4916">
        <v>13</v>
      </c>
      <c r="N4916">
        <v>30667200</v>
      </c>
    </row>
    <row r="4917" spans="6:14" x14ac:dyDescent="0.2">
      <c r="F4917" s="3">
        <v>73671</v>
      </c>
      <c r="G4917">
        <v>4</v>
      </c>
      <c r="H4917" t="str">
        <f t="shared" si="80"/>
        <v>736714</v>
      </c>
      <c r="I4917" t="s">
        <v>2708</v>
      </c>
      <c r="J4917" t="s">
        <v>1015</v>
      </c>
      <c r="K4917">
        <v>839</v>
      </c>
      <c r="L4917">
        <v>730265910</v>
      </c>
      <c r="M4917">
        <v>30</v>
      </c>
      <c r="N4917">
        <v>98521440</v>
      </c>
    </row>
    <row r="4918" spans="6:14" x14ac:dyDescent="0.2">
      <c r="F4918" s="3">
        <v>73671</v>
      </c>
      <c r="G4918">
        <v>5</v>
      </c>
      <c r="H4918" t="str">
        <f t="shared" si="80"/>
        <v>736715</v>
      </c>
      <c r="I4918" t="s">
        <v>2708</v>
      </c>
      <c r="J4918" t="s">
        <v>1015</v>
      </c>
      <c r="K4918">
        <v>849</v>
      </c>
      <c r="L4918">
        <v>1010104970</v>
      </c>
      <c r="M4918">
        <v>32</v>
      </c>
      <c r="N4918">
        <v>152883440</v>
      </c>
    </row>
    <row r="4919" spans="6:14" x14ac:dyDescent="0.2">
      <c r="F4919" s="3">
        <v>73675</v>
      </c>
      <c r="G4919">
        <v>0</v>
      </c>
      <c r="H4919" t="str">
        <f t="shared" si="80"/>
        <v>736750</v>
      </c>
      <c r="I4919" t="s">
        <v>2710</v>
      </c>
      <c r="J4919" t="s">
        <v>1016</v>
      </c>
      <c r="K4919">
        <v>29</v>
      </c>
      <c r="L4919">
        <v>1523640</v>
      </c>
    </row>
    <row r="4920" spans="6:14" x14ac:dyDescent="0.2">
      <c r="F4920" s="3">
        <v>73675</v>
      </c>
      <c r="G4920">
        <v>1</v>
      </c>
      <c r="H4920" t="str">
        <f t="shared" si="80"/>
        <v>736751</v>
      </c>
      <c r="I4920" t="s">
        <v>2710</v>
      </c>
      <c r="J4920" t="s">
        <v>1016</v>
      </c>
      <c r="K4920">
        <v>295</v>
      </c>
      <c r="L4920">
        <v>43506645</v>
      </c>
    </row>
    <row r="4921" spans="6:14" x14ac:dyDescent="0.2">
      <c r="F4921" s="3">
        <v>73675</v>
      </c>
      <c r="G4921">
        <v>2</v>
      </c>
      <c r="H4921" t="str">
        <f t="shared" si="80"/>
        <v>736752</v>
      </c>
      <c r="I4921" t="s">
        <v>2710</v>
      </c>
      <c r="J4921" t="s">
        <v>1016</v>
      </c>
      <c r="K4921">
        <v>240</v>
      </c>
      <c r="L4921">
        <v>42219070</v>
      </c>
    </row>
    <row r="4922" spans="6:14" x14ac:dyDescent="0.2">
      <c r="F4922" s="3">
        <v>73675</v>
      </c>
      <c r="G4922">
        <v>3</v>
      </c>
      <c r="H4922" t="str">
        <f t="shared" si="80"/>
        <v>736753</v>
      </c>
      <c r="I4922" t="s">
        <v>2710</v>
      </c>
      <c r="J4922" t="s">
        <v>1016</v>
      </c>
      <c r="K4922">
        <v>312</v>
      </c>
      <c r="L4922">
        <v>77270665</v>
      </c>
      <c r="M4922">
        <v>5</v>
      </c>
      <c r="N4922">
        <v>3320400</v>
      </c>
    </row>
    <row r="4923" spans="6:14" x14ac:dyDescent="0.2">
      <c r="F4923" s="3">
        <v>73675</v>
      </c>
      <c r="G4923">
        <v>4</v>
      </c>
      <c r="H4923" t="str">
        <f t="shared" si="80"/>
        <v>736754</v>
      </c>
      <c r="I4923" t="s">
        <v>2710</v>
      </c>
      <c r="J4923" t="s">
        <v>1016</v>
      </c>
      <c r="K4923">
        <v>441</v>
      </c>
      <c r="L4923">
        <v>107438920</v>
      </c>
      <c r="M4923">
        <v>1</v>
      </c>
      <c r="N4923">
        <v>16494660</v>
      </c>
    </row>
    <row r="4924" spans="6:14" x14ac:dyDescent="0.2">
      <c r="F4924" s="3">
        <v>73675</v>
      </c>
      <c r="G4924">
        <v>5</v>
      </c>
      <c r="H4924" t="str">
        <f t="shared" si="80"/>
        <v>736755</v>
      </c>
      <c r="I4924" t="s">
        <v>2710</v>
      </c>
      <c r="J4924" t="s">
        <v>1016</v>
      </c>
      <c r="K4924">
        <v>702</v>
      </c>
      <c r="L4924">
        <v>396527440</v>
      </c>
      <c r="M4924">
        <v>18</v>
      </c>
      <c r="N4924">
        <v>51832310</v>
      </c>
    </row>
    <row r="4925" spans="6:14" x14ac:dyDescent="0.2">
      <c r="F4925" s="3">
        <v>73678</v>
      </c>
      <c r="G4925">
        <v>0</v>
      </c>
      <c r="H4925" t="str">
        <f t="shared" si="80"/>
        <v>736780</v>
      </c>
      <c r="I4925" t="s">
        <v>2710</v>
      </c>
      <c r="J4925" t="s">
        <v>1017</v>
      </c>
      <c r="K4925">
        <v>195</v>
      </c>
      <c r="L4925">
        <v>109898880</v>
      </c>
    </row>
    <row r="4926" spans="6:14" x14ac:dyDescent="0.2">
      <c r="F4926" s="3">
        <v>73678</v>
      </c>
      <c r="G4926">
        <v>1</v>
      </c>
      <c r="H4926" t="str">
        <f t="shared" si="80"/>
        <v>736781</v>
      </c>
      <c r="I4926" t="s">
        <v>2710</v>
      </c>
      <c r="J4926" t="s">
        <v>1017</v>
      </c>
      <c r="K4926">
        <v>254</v>
      </c>
      <c r="L4926">
        <v>102556210</v>
      </c>
    </row>
    <row r="4927" spans="6:14" x14ac:dyDescent="0.2">
      <c r="F4927" s="3">
        <v>73678</v>
      </c>
      <c r="G4927">
        <v>2</v>
      </c>
      <c r="H4927" t="str">
        <f t="shared" si="80"/>
        <v>736782</v>
      </c>
      <c r="I4927" t="s">
        <v>2710</v>
      </c>
      <c r="J4927" t="s">
        <v>1017</v>
      </c>
      <c r="K4927">
        <v>223</v>
      </c>
      <c r="L4927">
        <v>60001940</v>
      </c>
      <c r="M4927">
        <v>1</v>
      </c>
      <c r="N4927">
        <v>6585120</v>
      </c>
    </row>
    <row r="4928" spans="6:14" x14ac:dyDescent="0.2">
      <c r="F4928" s="3">
        <v>73678</v>
      </c>
      <c r="G4928">
        <v>3</v>
      </c>
      <c r="H4928" t="str">
        <f t="shared" si="80"/>
        <v>736783</v>
      </c>
      <c r="I4928" t="s">
        <v>2710</v>
      </c>
      <c r="J4928" t="s">
        <v>1017</v>
      </c>
      <c r="K4928">
        <v>310</v>
      </c>
      <c r="L4928">
        <v>316400000</v>
      </c>
    </row>
    <row r="4929" spans="6:14" x14ac:dyDescent="0.2">
      <c r="F4929" s="3">
        <v>73678</v>
      </c>
      <c r="G4929">
        <v>4</v>
      </c>
      <c r="H4929" t="str">
        <f t="shared" si="80"/>
        <v>736784</v>
      </c>
      <c r="I4929" t="s">
        <v>2710</v>
      </c>
      <c r="J4929" t="s">
        <v>1017</v>
      </c>
      <c r="K4929">
        <v>631</v>
      </c>
      <c r="L4929">
        <v>378394970</v>
      </c>
      <c r="M4929">
        <v>1</v>
      </c>
      <c r="N4929">
        <v>7193280</v>
      </c>
    </row>
    <row r="4930" spans="6:14" x14ac:dyDescent="0.2">
      <c r="F4930" s="3">
        <v>73678</v>
      </c>
      <c r="G4930">
        <v>5</v>
      </c>
      <c r="H4930" t="str">
        <f t="shared" si="80"/>
        <v>736785</v>
      </c>
      <c r="I4930" t="s">
        <v>2710</v>
      </c>
      <c r="J4930" t="s">
        <v>1017</v>
      </c>
      <c r="K4930">
        <v>595</v>
      </c>
      <c r="L4930">
        <v>530323040</v>
      </c>
      <c r="M4930">
        <v>1</v>
      </c>
      <c r="N4930">
        <v>44723970</v>
      </c>
    </row>
    <row r="4931" spans="6:14" x14ac:dyDescent="0.2">
      <c r="F4931" s="3">
        <v>73686</v>
      </c>
      <c r="G4931">
        <v>0</v>
      </c>
      <c r="H4931" t="str">
        <f t="shared" ref="H4931:H4994" si="81">F4931&amp;G4931</f>
        <v>736860</v>
      </c>
      <c r="I4931" t="s">
        <v>2710</v>
      </c>
      <c r="J4931" t="s">
        <v>1018</v>
      </c>
      <c r="K4931">
        <v>134</v>
      </c>
      <c r="L4931">
        <v>36568215</v>
      </c>
    </row>
    <row r="4932" spans="6:14" x14ac:dyDescent="0.2">
      <c r="F4932" s="3">
        <v>73686</v>
      </c>
      <c r="G4932">
        <v>1</v>
      </c>
      <c r="H4932" t="str">
        <f t="shared" si="81"/>
        <v>736861</v>
      </c>
      <c r="I4932" t="s">
        <v>2710</v>
      </c>
      <c r="J4932" t="s">
        <v>1018</v>
      </c>
      <c r="K4932">
        <v>91</v>
      </c>
      <c r="L4932">
        <v>7714020</v>
      </c>
    </row>
    <row r="4933" spans="6:14" x14ac:dyDescent="0.2">
      <c r="F4933" s="3">
        <v>73686</v>
      </c>
      <c r="G4933">
        <v>2</v>
      </c>
      <c r="H4933" t="str">
        <f t="shared" si="81"/>
        <v>736862</v>
      </c>
      <c r="I4933" t="s">
        <v>2710</v>
      </c>
      <c r="J4933" t="s">
        <v>1018</v>
      </c>
      <c r="K4933">
        <v>102</v>
      </c>
      <c r="L4933">
        <v>26155215</v>
      </c>
    </row>
    <row r="4934" spans="6:14" x14ac:dyDescent="0.2">
      <c r="F4934" s="3">
        <v>73686</v>
      </c>
      <c r="G4934">
        <v>3</v>
      </c>
      <c r="H4934" t="str">
        <f t="shared" si="81"/>
        <v>736863</v>
      </c>
      <c r="I4934" t="s">
        <v>2710</v>
      </c>
      <c r="J4934" t="s">
        <v>1018</v>
      </c>
      <c r="K4934">
        <v>61</v>
      </c>
      <c r="L4934">
        <v>10274630</v>
      </c>
    </row>
    <row r="4935" spans="6:14" x14ac:dyDescent="0.2">
      <c r="F4935" s="3">
        <v>73686</v>
      </c>
      <c r="G4935">
        <v>4</v>
      </c>
      <c r="H4935" t="str">
        <f t="shared" si="81"/>
        <v>736864</v>
      </c>
      <c r="I4935" t="s">
        <v>2710</v>
      </c>
      <c r="J4935" t="s">
        <v>1018</v>
      </c>
      <c r="K4935">
        <v>124</v>
      </c>
      <c r="L4935">
        <v>42214510</v>
      </c>
    </row>
    <row r="4936" spans="6:14" x14ac:dyDescent="0.2">
      <c r="F4936" s="3">
        <v>73686</v>
      </c>
      <c r="G4936">
        <v>5</v>
      </c>
      <c r="H4936" t="str">
        <f t="shared" si="81"/>
        <v>736865</v>
      </c>
      <c r="I4936" t="s">
        <v>2710</v>
      </c>
      <c r="J4936" t="s">
        <v>1018</v>
      </c>
      <c r="K4936">
        <v>142</v>
      </c>
      <c r="L4936">
        <v>119860570</v>
      </c>
      <c r="M4936">
        <v>2</v>
      </c>
      <c r="N4936">
        <v>4795600</v>
      </c>
    </row>
    <row r="4937" spans="6:14" x14ac:dyDescent="0.2">
      <c r="F4937" s="3">
        <v>73770</v>
      </c>
      <c r="G4937">
        <v>0</v>
      </c>
      <c r="H4937" t="str">
        <f t="shared" si="81"/>
        <v>737700</v>
      </c>
      <c r="I4937" t="s">
        <v>2710</v>
      </c>
      <c r="J4937" t="s">
        <v>1019</v>
      </c>
      <c r="K4937">
        <v>7</v>
      </c>
      <c r="L4937">
        <v>584490</v>
      </c>
    </row>
    <row r="4938" spans="6:14" x14ac:dyDescent="0.2">
      <c r="F4938" s="3">
        <v>73770</v>
      </c>
      <c r="G4938">
        <v>1</v>
      </c>
      <c r="H4938" t="str">
        <f t="shared" si="81"/>
        <v>737701</v>
      </c>
      <c r="I4938" t="s">
        <v>2710</v>
      </c>
      <c r="J4938" t="s">
        <v>1019</v>
      </c>
      <c r="K4938">
        <v>59</v>
      </c>
      <c r="L4938">
        <v>11419040</v>
      </c>
    </row>
    <row r="4939" spans="6:14" x14ac:dyDescent="0.2">
      <c r="F4939" s="3">
        <v>73770</v>
      </c>
      <c r="G4939">
        <v>2</v>
      </c>
      <c r="H4939" t="str">
        <f t="shared" si="81"/>
        <v>737702</v>
      </c>
      <c r="I4939" t="s">
        <v>2710</v>
      </c>
      <c r="J4939" t="s">
        <v>1019</v>
      </c>
      <c r="K4939">
        <v>219</v>
      </c>
      <c r="L4939">
        <v>47045135</v>
      </c>
    </row>
    <row r="4940" spans="6:14" x14ac:dyDescent="0.2">
      <c r="F4940" s="3">
        <v>73770</v>
      </c>
      <c r="G4940">
        <v>3</v>
      </c>
      <c r="H4940" t="str">
        <f t="shared" si="81"/>
        <v>737703</v>
      </c>
      <c r="I4940" t="s">
        <v>2710</v>
      </c>
      <c r="J4940" t="s">
        <v>1019</v>
      </c>
      <c r="K4940">
        <v>200</v>
      </c>
      <c r="L4940">
        <v>65576870</v>
      </c>
    </row>
    <row r="4941" spans="6:14" x14ac:dyDescent="0.2">
      <c r="F4941" s="3">
        <v>73770</v>
      </c>
      <c r="G4941">
        <v>4</v>
      </c>
      <c r="H4941" t="str">
        <f t="shared" si="81"/>
        <v>737704</v>
      </c>
      <c r="I4941" t="s">
        <v>2710</v>
      </c>
      <c r="J4941" t="s">
        <v>1019</v>
      </c>
      <c r="K4941">
        <v>97</v>
      </c>
      <c r="L4941">
        <v>64248950</v>
      </c>
    </row>
    <row r="4942" spans="6:14" x14ac:dyDescent="0.2">
      <c r="F4942" s="3">
        <v>73770</v>
      </c>
      <c r="G4942">
        <v>5</v>
      </c>
      <c r="H4942" t="str">
        <f t="shared" si="81"/>
        <v>737705</v>
      </c>
      <c r="I4942" t="s">
        <v>2710</v>
      </c>
      <c r="J4942" t="s">
        <v>1019</v>
      </c>
      <c r="K4942">
        <v>183</v>
      </c>
      <c r="L4942">
        <v>156237860</v>
      </c>
    </row>
    <row r="4943" spans="6:14" x14ac:dyDescent="0.2">
      <c r="F4943" s="3">
        <v>73854</v>
      </c>
      <c r="G4943">
        <v>1</v>
      </c>
      <c r="H4943" t="str">
        <f t="shared" si="81"/>
        <v>738541</v>
      </c>
      <c r="I4943" t="s">
        <v>2710</v>
      </c>
      <c r="J4943" t="s">
        <v>1020</v>
      </c>
      <c r="K4943">
        <v>204</v>
      </c>
      <c r="L4943">
        <v>43761785</v>
      </c>
    </row>
    <row r="4944" spans="6:14" x14ac:dyDescent="0.2">
      <c r="F4944" s="3">
        <v>73854</v>
      </c>
      <c r="G4944">
        <v>2</v>
      </c>
      <c r="H4944" t="str">
        <f t="shared" si="81"/>
        <v>738542</v>
      </c>
      <c r="I4944" t="s">
        <v>2710</v>
      </c>
      <c r="J4944" t="s">
        <v>1020</v>
      </c>
      <c r="K4944">
        <v>118</v>
      </c>
      <c r="L4944">
        <v>69214400</v>
      </c>
    </row>
    <row r="4945" spans="6:14" x14ac:dyDescent="0.2">
      <c r="F4945" s="3">
        <v>73854</v>
      </c>
      <c r="G4945">
        <v>3</v>
      </c>
      <c r="H4945" t="str">
        <f t="shared" si="81"/>
        <v>738543</v>
      </c>
      <c r="I4945" t="s">
        <v>2710</v>
      </c>
      <c r="J4945" t="s">
        <v>1020</v>
      </c>
      <c r="K4945">
        <v>200</v>
      </c>
      <c r="L4945">
        <v>18528790</v>
      </c>
    </row>
    <row r="4946" spans="6:14" x14ac:dyDescent="0.2">
      <c r="F4946" s="3">
        <v>73854</v>
      </c>
      <c r="G4946">
        <v>4</v>
      </c>
      <c r="H4946" t="str">
        <f t="shared" si="81"/>
        <v>738544</v>
      </c>
      <c r="I4946" t="s">
        <v>2710</v>
      </c>
      <c r="J4946" t="s">
        <v>1020</v>
      </c>
      <c r="K4946">
        <v>190</v>
      </c>
      <c r="L4946">
        <v>14027900</v>
      </c>
    </row>
    <row r="4947" spans="6:14" x14ac:dyDescent="0.2">
      <c r="F4947" s="3">
        <v>73854</v>
      </c>
      <c r="G4947">
        <v>5</v>
      </c>
      <c r="H4947" t="str">
        <f t="shared" si="81"/>
        <v>738545</v>
      </c>
      <c r="I4947" t="s">
        <v>2710</v>
      </c>
      <c r="J4947" t="s">
        <v>1020</v>
      </c>
      <c r="K4947">
        <v>487</v>
      </c>
      <c r="L4947">
        <v>150074380</v>
      </c>
      <c r="M4947">
        <v>1</v>
      </c>
      <c r="N4947">
        <v>1063360</v>
      </c>
    </row>
    <row r="4948" spans="6:14" x14ac:dyDescent="0.2">
      <c r="F4948" s="3">
        <v>73861</v>
      </c>
      <c r="G4948">
        <v>0</v>
      </c>
      <c r="H4948" t="str">
        <f t="shared" si="81"/>
        <v>738610</v>
      </c>
      <c r="I4948" t="s">
        <v>2708</v>
      </c>
      <c r="J4948" t="s">
        <v>1021</v>
      </c>
      <c r="K4948">
        <v>62</v>
      </c>
      <c r="L4948">
        <v>7943600</v>
      </c>
    </row>
    <row r="4949" spans="6:14" x14ac:dyDescent="0.2">
      <c r="F4949" s="3">
        <v>73861</v>
      </c>
      <c r="G4949">
        <v>1</v>
      </c>
      <c r="H4949" t="str">
        <f t="shared" si="81"/>
        <v>738611</v>
      </c>
      <c r="I4949" t="s">
        <v>2708</v>
      </c>
      <c r="J4949" t="s">
        <v>1021</v>
      </c>
      <c r="K4949">
        <v>674</v>
      </c>
      <c r="L4949">
        <v>508425990</v>
      </c>
      <c r="M4949">
        <v>4</v>
      </c>
      <c r="N4949">
        <v>37033600</v>
      </c>
    </row>
    <row r="4950" spans="6:14" x14ac:dyDescent="0.2">
      <c r="F4950" s="3">
        <v>73861</v>
      </c>
      <c r="G4950">
        <v>2</v>
      </c>
      <c r="H4950" t="str">
        <f t="shared" si="81"/>
        <v>738612</v>
      </c>
      <c r="I4950" t="s">
        <v>2708</v>
      </c>
      <c r="J4950" t="s">
        <v>1021</v>
      </c>
      <c r="K4950">
        <v>812</v>
      </c>
      <c r="L4950">
        <v>1235895300</v>
      </c>
    </row>
    <row r="4951" spans="6:14" x14ac:dyDescent="0.2">
      <c r="F4951" s="3">
        <v>73861</v>
      </c>
      <c r="G4951">
        <v>3</v>
      </c>
      <c r="H4951" t="str">
        <f t="shared" si="81"/>
        <v>738613</v>
      </c>
      <c r="I4951" t="s">
        <v>2708</v>
      </c>
      <c r="J4951" t="s">
        <v>1021</v>
      </c>
      <c r="K4951">
        <v>744</v>
      </c>
      <c r="L4951">
        <v>905336980</v>
      </c>
      <c r="M4951">
        <v>2</v>
      </c>
      <c r="N4951">
        <v>6904960</v>
      </c>
    </row>
    <row r="4952" spans="6:14" x14ac:dyDescent="0.2">
      <c r="F4952" s="3">
        <v>73861</v>
      </c>
      <c r="G4952">
        <v>4</v>
      </c>
      <c r="H4952" t="str">
        <f t="shared" si="81"/>
        <v>738614</v>
      </c>
      <c r="I4952" t="s">
        <v>2708</v>
      </c>
      <c r="J4952" t="s">
        <v>1021</v>
      </c>
      <c r="K4952">
        <v>856</v>
      </c>
      <c r="L4952">
        <v>1214120660</v>
      </c>
      <c r="M4952">
        <v>2</v>
      </c>
      <c r="N4952">
        <v>17063440</v>
      </c>
    </row>
    <row r="4953" spans="6:14" x14ac:dyDescent="0.2">
      <c r="F4953" s="3">
        <v>73861</v>
      </c>
      <c r="G4953">
        <v>5</v>
      </c>
      <c r="H4953" t="str">
        <f t="shared" si="81"/>
        <v>738615</v>
      </c>
      <c r="I4953" t="s">
        <v>2708</v>
      </c>
      <c r="J4953" t="s">
        <v>1021</v>
      </c>
      <c r="K4953">
        <v>781</v>
      </c>
      <c r="L4953">
        <v>892503660</v>
      </c>
      <c r="M4953">
        <v>13</v>
      </c>
      <c r="N4953">
        <v>76041840</v>
      </c>
    </row>
    <row r="4954" spans="6:14" x14ac:dyDescent="0.2">
      <c r="F4954" s="3">
        <v>73870</v>
      </c>
      <c r="G4954">
        <v>0</v>
      </c>
      <c r="H4954" t="str">
        <f t="shared" si="81"/>
        <v>738700</v>
      </c>
      <c r="I4954" t="s">
        <v>2710</v>
      </c>
      <c r="J4954" t="s">
        <v>1022</v>
      </c>
      <c r="K4954">
        <v>117</v>
      </c>
      <c r="L4954">
        <v>28272200</v>
      </c>
    </row>
    <row r="4955" spans="6:14" x14ac:dyDescent="0.2">
      <c r="F4955" s="3">
        <v>73870</v>
      </c>
      <c r="G4955">
        <v>1</v>
      </c>
      <c r="H4955" t="str">
        <f t="shared" si="81"/>
        <v>738701</v>
      </c>
      <c r="I4955" t="s">
        <v>2710</v>
      </c>
      <c r="J4955" t="s">
        <v>1022</v>
      </c>
      <c r="K4955">
        <v>229</v>
      </c>
      <c r="L4955">
        <v>26489570</v>
      </c>
    </row>
    <row r="4956" spans="6:14" x14ac:dyDescent="0.2">
      <c r="F4956" s="3">
        <v>73870</v>
      </c>
      <c r="G4956">
        <v>2</v>
      </c>
      <c r="H4956" t="str">
        <f t="shared" si="81"/>
        <v>738702</v>
      </c>
      <c r="I4956" t="s">
        <v>2710</v>
      </c>
      <c r="J4956" t="s">
        <v>1022</v>
      </c>
      <c r="K4956">
        <v>278</v>
      </c>
      <c r="L4956">
        <v>61264775</v>
      </c>
      <c r="M4956">
        <v>5</v>
      </c>
      <c r="N4956">
        <v>4526480</v>
      </c>
    </row>
    <row r="4957" spans="6:14" x14ac:dyDescent="0.2">
      <c r="F4957" s="3">
        <v>73870</v>
      </c>
      <c r="G4957">
        <v>3</v>
      </c>
      <c r="H4957" t="str">
        <f t="shared" si="81"/>
        <v>738703</v>
      </c>
      <c r="I4957" t="s">
        <v>2710</v>
      </c>
      <c r="J4957" t="s">
        <v>1022</v>
      </c>
      <c r="K4957">
        <v>125</v>
      </c>
      <c r="L4957">
        <v>41200680</v>
      </c>
    </row>
    <row r="4958" spans="6:14" x14ac:dyDescent="0.2">
      <c r="F4958" s="3">
        <v>73870</v>
      </c>
      <c r="G4958">
        <v>4</v>
      </c>
      <c r="H4958" t="str">
        <f t="shared" si="81"/>
        <v>738704</v>
      </c>
      <c r="I4958" t="s">
        <v>2710</v>
      </c>
      <c r="J4958" t="s">
        <v>1022</v>
      </c>
      <c r="K4958">
        <v>174</v>
      </c>
      <c r="L4958">
        <v>30673970</v>
      </c>
      <c r="M4958">
        <v>1</v>
      </c>
      <c r="N4958">
        <v>265760</v>
      </c>
    </row>
    <row r="4959" spans="6:14" x14ac:dyDescent="0.2">
      <c r="F4959" s="3">
        <v>73870</v>
      </c>
      <c r="G4959">
        <v>5</v>
      </c>
      <c r="H4959" t="str">
        <f t="shared" si="81"/>
        <v>738705</v>
      </c>
      <c r="I4959" t="s">
        <v>2710</v>
      </c>
      <c r="J4959" t="s">
        <v>1022</v>
      </c>
      <c r="K4959">
        <v>258</v>
      </c>
      <c r="L4959">
        <v>133677500</v>
      </c>
      <c r="M4959">
        <v>9</v>
      </c>
      <c r="N4959">
        <v>16987930</v>
      </c>
    </row>
    <row r="4960" spans="6:14" x14ac:dyDescent="0.2">
      <c r="F4960" s="3">
        <v>73873</v>
      </c>
      <c r="G4960">
        <v>0</v>
      </c>
      <c r="H4960" t="str">
        <f t="shared" si="81"/>
        <v>738730</v>
      </c>
      <c r="I4960" t="s">
        <v>2710</v>
      </c>
      <c r="J4960" t="s">
        <v>1023</v>
      </c>
      <c r="K4960">
        <v>142</v>
      </c>
      <c r="L4960">
        <v>23182110</v>
      </c>
    </row>
    <row r="4961" spans="6:14" x14ac:dyDescent="0.2">
      <c r="F4961" s="3">
        <v>73873</v>
      </c>
      <c r="G4961">
        <v>1</v>
      </c>
      <c r="H4961" t="str">
        <f t="shared" si="81"/>
        <v>738731</v>
      </c>
      <c r="I4961" t="s">
        <v>2710</v>
      </c>
      <c r="J4961" t="s">
        <v>1023</v>
      </c>
      <c r="K4961">
        <v>257</v>
      </c>
      <c r="L4961">
        <v>74085225</v>
      </c>
    </row>
    <row r="4962" spans="6:14" x14ac:dyDescent="0.2">
      <c r="F4962" s="3">
        <v>73873</v>
      </c>
      <c r="G4962">
        <v>2</v>
      </c>
      <c r="H4962" t="str">
        <f t="shared" si="81"/>
        <v>738732</v>
      </c>
      <c r="I4962" t="s">
        <v>2710</v>
      </c>
      <c r="J4962" t="s">
        <v>1023</v>
      </c>
      <c r="K4962">
        <v>226</v>
      </c>
      <c r="L4962">
        <v>83198565</v>
      </c>
    </row>
    <row r="4963" spans="6:14" x14ac:dyDescent="0.2">
      <c r="F4963" s="3">
        <v>73873</v>
      </c>
      <c r="G4963">
        <v>3</v>
      </c>
      <c r="H4963" t="str">
        <f t="shared" si="81"/>
        <v>738733</v>
      </c>
      <c r="I4963" t="s">
        <v>2710</v>
      </c>
      <c r="J4963" t="s">
        <v>1023</v>
      </c>
      <c r="K4963">
        <v>74</v>
      </c>
      <c r="L4963">
        <v>27389780</v>
      </c>
    </row>
    <row r="4964" spans="6:14" x14ac:dyDescent="0.2">
      <c r="F4964" s="3">
        <v>73873</v>
      </c>
      <c r="G4964">
        <v>4</v>
      </c>
      <c r="H4964" t="str">
        <f t="shared" si="81"/>
        <v>738734</v>
      </c>
      <c r="I4964" t="s">
        <v>2710</v>
      </c>
      <c r="J4964" t="s">
        <v>1023</v>
      </c>
      <c r="K4964">
        <v>144</v>
      </c>
      <c r="L4964">
        <v>49457730</v>
      </c>
    </row>
    <row r="4965" spans="6:14" x14ac:dyDescent="0.2">
      <c r="F4965" s="3">
        <v>73873</v>
      </c>
      <c r="G4965">
        <v>5</v>
      </c>
      <c r="H4965" t="str">
        <f t="shared" si="81"/>
        <v>738735</v>
      </c>
      <c r="I4965" t="s">
        <v>2710</v>
      </c>
      <c r="J4965" t="s">
        <v>1023</v>
      </c>
      <c r="K4965">
        <v>194</v>
      </c>
      <c r="L4965">
        <v>168497020</v>
      </c>
    </row>
    <row r="4966" spans="6:14" x14ac:dyDescent="0.2">
      <c r="F4966" s="3">
        <v>76020</v>
      </c>
      <c r="G4966">
        <v>0</v>
      </c>
      <c r="H4966" t="str">
        <f t="shared" si="81"/>
        <v>760200</v>
      </c>
      <c r="I4966" t="s">
        <v>2708</v>
      </c>
      <c r="J4966" t="s">
        <v>1025</v>
      </c>
      <c r="K4966">
        <v>1</v>
      </c>
      <c r="L4966">
        <v>1117800</v>
      </c>
    </row>
    <row r="4967" spans="6:14" x14ac:dyDescent="0.2">
      <c r="F4967" s="3">
        <v>76020</v>
      </c>
      <c r="G4967">
        <v>1</v>
      </c>
      <c r="H4967" t="str">
        <f t="shared" si="81"/>
        <v>760201</v>
      </c>
      <c r="I4967" t="s">
        <v>2708</v>
      </c>
      <c r="J4967" t="s">
        <v>1025</v>
      </c>
      <c r="K4967">
        <v>211</v>
      </c>
      <c r="L4967">
        <v>140049250</v>
      </c>
      <c r="M4967">
        <v>13</v>
      </c>
      <c r="N4967">
        <v>11598240</v>
      </c>
    </row>
    <row r="4968" spans="6:14" x14ac:dyDescent="0.2">
      <c r="F4968" s="3">
        <v>76020</v>
      </c>
      <c r="G4968">
        <v>2</v>
      </c>
      <c r="H4968" t="str">
        <f t="shared" si="81"/>
        <v>760202</v>
      </c>
      <c r="I4968" t="s">
        <v>2708</v>
      </c>
      <c r="J4968" t="s">
        <v>1025</v>
      </c>
      <c r="K4968">
        <v>361</v>
      </c>
      <c r="L4968">
        <v>303828710</v>
      </c>
      <c r="M4968">
        <v>8</v>
      </c>
      <c r="N4968">
        <v>29805520</v>
      </c>
    </row>
    <row r="4969" spans="6:14" x14ac:dyDescent="0.2">
      <c r="F4969" s="3">
        <v>76020</v>
      </c>
      <c r="G4969">
        <v>3</v>
      </c>
      <c r="H4969" t="str">
        <f t="shared" si="81"/>
        <v>760203</v>
      </c>
      <c r="I4969" t="s">
        <v>2708</v>
      </c>
      <c r="J4969" t="s">
        <v>1025</v>
      </c>
      <c r="K4969">
        <v>423</v>
      </c>
      <c r="L4969">
        <v>230174260</v>
      </c>
      <c r="M4969">
        <v>2</v>
      </c>
      <c r="N4969">
        <v>8767200</v>
      </c>
    </row>
    <row r="4970" spans="6:14" x14ac:dyDescent="0.2">
      <c r="F4970" s="3">
        <v>76020</v>
      </c>
      <c r="G4970">
        <v>4</v>
      </c>
      <c r="H4970" t="str">
        <f t="shared" si="81"/>
        <v>760204</v>
      </c>
      <c r="I4970" t="s">
        <v>2708</v>
      </c>
      <c r="J4970" t="s">
        <v>1025</v>
      </c>
      <c r="K4970">
        <v>347</v>
      </c>
      <c r="L4970">
        <v>224307180</v>
      </c>
      <c r="M4970">
        <v>12</v>
      </c>
      <c r="N4970">
        <v>10647200</v>
      </c>
    </row>
    <row r="4971" spans="6:14" x14ac:dyDescent="0.2">
      <c r="F4971" s="3">
        <v>76020</v>
      </c>
      <c r="G4971">
        <v>5</v>
      </c>
      <c r="H4971" t="str">
        <f t="shared" si="81"/>
        <v>760205</v>
      </c>
      <c r="I4971" t="s">
        <v>2708</v>
      </c>
      <c r="J4971" t="s">
        <v>1025</v>
      </c>
      <c r="K4971">
        <v>833</v>
      </c>
      <c r="L4971">
        <v>783844380</v>
      </c>
      <c r="M4971">
        <v>82</v>
      </c>
      <c r="N4971">
        <v>438314400</v>
      </c>
    </row>
    <row r="4972" spans="6:14" x14ac:dyDescent="0.2">
      <c r="F4972" s="3">
        <v>76036</v>
      </c>
      <c r="G4972">
        <v>0</v>
      </c>
      <c r="H4972" t="str">
        <f t="shared" si="81"/>
        <v>760360</v>
      </c>
      <c r="I4972" t="s">
        <v>2709</v>
      </c>
      <c r="J4972" t="s">
        <v>1026</v>
      </c>
      <c r="K4972">
        <v>187</v>
      </c>
      <c r="L4972">
        <v>46113410</v>
      </c>
    </row>
    <row r="4973" spans="6:14" x14ac:dyDescent="0.2">
      <c r="F4973" s="3">
        <v>76036</v>
      </c>
      <c r="G4973">
        <v>1</v>
      </c>
      <c r="H4973" t="str">
        <f t="shared" si="81"/>
        <v>760361</v>
      </c>
      <c r="I4973" t="s">
        <v>2709</v>
      </c>
      <c r="J4973" t="s">
        <v>1026</v>
      </c>
      <c r="K4973">
        <v>496</v>
      </c>
      <c r="L4973">
        <v>425630725</v>
      </c>
    </row>
    <row r="4974" spans="6:14" x14ac:dyDescent="0.2">
      <c r="F4974" s="3">
        <v>76036</v>
      </c>
      <c r="G4974">
        <v>2</v>
      </c>
      <c r="H4974" t="str">
        <f t="shared" si="81"/>
        <v>760362</v>
      </c>
      <c r="I4974" t="s">
        <v>2709</v>
      </c>
      <c r="J4974" t="s">
        <v>1026</v>
      </c>
      <c r="K4974">
        <v>658</v>
      </c>
      <c r="L4974">
        <v>790094710</v>
      </c>
      <c r="M4974">
        <v>1</v>
      </c>
      <c r="N4974">
        <v>1118745</v>
      </c>
    </row>
    <row r="4975" spans="6:14" x14ac:dyDescent="0.2">
      <c r="F4975" s="3">
        <v>76036</v>
      </c>
      <c r="G4975">
        <v>3</v>
      </c>
      <c r="H4975" t="str">
        <f t="shared" si="81"/>
        <v>760363</v>
      </c>
      <c r="I4975" t="s">
        <v>2709</v>
      </c>
      <c r="J4975" t="s">
        <v>1026</v>
      </c>
      <c r="K4975">
        <v>495</v>
      </c>
      <c r="L4975">
        <v>597340280</v>
      </c>
    </row>
    <row r="4976" spans="6:14" x14ac:dyDescent="0.2">
      <c r="F4976" s="3">
        <v>76036</v>
      </c>
      <c r="G4976">
        <v>4</v>
      </c>
      <c r="H4976" t="str">
        <f t="shared" si="81"/>
        <v>760364</v>
      </c>
      <c r="I4976" t="s">
        <v>2709</v>
      </c>
      <c r="J4976" t="s">
        <v>1026</v>
      </c>
      <c r="K4976">
        <v>949</v>
      </c>
      <c r="L4976">
        <v>1240681655</v>
      </c>
      <c r="M4976">
        <v>3</v>
      </c>
      <c r="N4976">
        <v>5148675</v>
      </c>
    </row>
    <row r="4977" spans="6:14" x14ac:dyDescent="0.2">
      <c r="F4977" s="3">
        <v>76036</v>
      </c>
      <c r="G4977">
        <v>5</v>
      </c>
      <c r="H4977" t="str">
        <f t="shared" si="81"/>
        <v>760365</v>
      </c>
      <c r="I4977" t="s">
        <v>2709</v>
      </c>
      <c r="J4977" t="s">
        <v>1026</v>
      </c>
      <c r="K4977">
        <v>1722</v>
      </c>
      <c r="L4977">
        <v>2885762590</v>
      </c>
      <c r="M4977">
        <v>12</v>
      </c>
      <c r="N4977">
        <v>40438800</v>
      </c>
    </row>
    <row r="4978" spans="6:14" x14ac:dyDescent="0.2">
      <c r="F4978" s="3">
        <v>76041</v>
      </c>
      <c r="G4978">
        <v>0</v>
      </c>
      <c r="H4978" t="str">
        <f t="shared" si="81"/>
        <v>760410</v>
      </c>
      <c r="I4978" t="s">
        <v>2708</v>
      </c>
      <c r="J4978" t="s">
        <v>1027</v>
      </c>
      <c r="K4978">
        <v>6</v>
      </c>
      <c r="L4978">
        <v>4113000</v>
      </c>
    </row>
    <row r="4979" spans="6:14" x14ac:dyDescent="0.2">
      <c r="F4979" s="3">
        <v>76041</v>
      </c>
      <c r="G4979">
        <v>1</v>
      </c>
      <c r="H4979" t="str">
        <f t="shared" si="81"/>
        <v>760411</v>
      </c>
      <c r="I4979" t="s">
        <v>2708</v>
      </c>
      <c r="J4979" t="s">
        <v>1027</v>
      </c>
      <c r="K4979">
        <v>339</v>
      </c>
      <c r="L4979">
        <v>215969310</v>
      </c>
    </row>
    <row r="4980" spans="6:14" x14ac:dyDescent="0.2">
      <c r="F4980" s="3">
        <v>76041</v>
      </c>
      <c r="G4980">
        <v>2</v>
      </c>
      <c r="H4980" t="str">
        <f t="shared" si="81"/>
        <v>760412</v>
      </c>
      <c r="I4980" t="s">
        <v>2708</v>
      </c>
      <c r="J4980" t="s">
        <v>1027</v>
      </c>
      <c r="K4980">
        <v>789</v>
      </c>
      <c r="L4980">
        <v>830013370</v>
      </c>
      <c r="M4980">
        <v>13</v>
      </c>
      <c r="N4980">
        <v>22425120</v>
      </c>
    </row>
    <row r="4981" spans="6:14" x14ac:dyDescent="0.2">
      <c r="F4981" s="3">
        <v>76041</v>
      </c>
      <c r="G4981">
        <v>3</v>
      </c>
      <c r="H4981" t="str">
        <f t="shared" si="81"/>
        <v>760413</v>
      </c>
      <c r="I4981" t="s">
        <v>2708</v>
      </c>
      <c r="J4981" t="s">
        <v>1027</v>
      </c>
      <c r="K4981">
        <v>341</v>
      </c>
      <c r="L4981">
        <v>328914990</v>
      </c>
    </row>
    <row r="4982" spans="6:14" x14ac:dyDescent="0.2">
      <c r="F4982" s="3">
        <v>76041</v>
      </c>
      <c r="G4982">
        <v>4</v>
      </c>
      <c r="H4982" t="str">
        <f t="shared" si="81"/>
        <v>760414</v>
      </c>
      <c r="I4982" t="s">
        <v>2708</v>
      </c>
      <c r="J4982" t="s">
        <v>1027</v>
      </c>
      <c r="K4982">
        <v>537</v>
      </c>
      <c r="L4982">
        <v>609631280</v>
      </c>
      <c r="M4982">
        <v>5</v>
      </c>
      <c r="N4982">
        <v>31989200</v>
      </c>
    </row>
    <row r="4983" spans="6:14" x14ac:dyDescent="0.2">
      <c r="F4983" s="3">
        <v>76041</v>
      </c>
      <c r="G4983">
        <v>5</v>
      </c>
      <c r="H4983" t="str">
        <f t="shared" si="81"/>
        <v>760415</v>
      </c>
      <c r="I4983" t="s">
        <v>2708</v>
      </c>
      <c r="J4983" t="s">
        <v>1027</v>
      </c>
      <c r="K4983">
        <v>675</v>
      </c>
      <c r="L4983">
        <v>1033175370</v>
      </c>
      <c r="M4983">
        <v>52</v>
      </c>
      <c r="N4983">
        <v>277815440</v>
      </c>
    </row>
    <row r="4984" spans="6:14" x14ac:dyDescent="0.2">
      <c r="F4984" s="3">
        <v>76054</v>
      </c>
      <c r="G4984">
        <v>0</v>
      </c>
      <c r="H4984" t="str">
        <f t="shared" si="81"/>
        <v>760540</v>
      </c>
      <c r="I4984" t="s">
        <v>2708</v>
      </c>
      <c r="J4984" t="s">
        <v>1028</v>
      </c>
      <c r="K4984">
        <v>29</v>
      </c>
      <c r="L4984">
        <v>10041360</v>
      </c>
    </row>
    <row r="4985" spans="6:14" x14ac:dyDescent="0.2">
      <c r="F4985" s="3">
        <v>76054</v>
      </c>
      <c r="G4985">
        <v>1</v>
      </c>
      <c r="H4985" t="str">
        <f t="shared" si="81"/>
        <v>760541</v>
      </c>
      <c r="I4985" t="s">
        <v>2708</v>
      </c>
      <c r="J4985" t="s">
        <v>1028</v>
      </c>
      <c r="K4985">
        <v>77</v>
      </c>
      <c r="L4985">
        <v>27767460</v>
      </c>
      <c r="M4985">
        <v>4</v>
      </c>
      <c r="N4985">
        <v>11383760</v>
      </c>
    </row>
    <row r="4986" spans="6:14" x14ac:dyDescent="0.2">
      <c r="F4986" s="3">
        <v>76054</v>
      </c>
      <c r="G4986">
        <v>2</v>
      </c>
      <c r="H4986" t="str">
        <f t="shared" si="81"/>
        <v>760542</v>
      </c>
      <c r="I4986" t="s">
        <v>2708</v>
      </c>
      <c r="J4986" t="s">
        <v>1028</v>
      </c>
      <c r="K4986">
        <v>107</v>
      </c>
      <c r="L4986">
        <v>37119160</v>
      </c>
      <c r="M4986">
        <v>4</v>
      </c>
      <c r="N4986">
        <v>10662080</v>
      </c>
    </row>
    <row r="4987" spans="6:14" x14ac:dyDescent="0.2">
      <c r="F4987" s="3">
        <v>76054</v>
      </c>
      <c r="G4987">
        <v>3</v>
      </c>
      <c r="H4987" t="str">
        <f t="shared" si="81"/>
        <v>760543</v>
      </c>
      <c r="I4987" t="s">
        <v>2708</v>
      </c>
      <c r="J4987" t="s">
        <v>1028</v>
      </c>
      <c r="K4987">
        <v>41</v>
      </c>
      <c r="L4987">
        <v>27226840</v>
      </c>
      <c r="M4987">
        <v>3</v>
      </c>
      <c r="N4987">
        <v>12178800</v>
      </c>
    </row>
    <row r="4988" spans="6:14" x14ac:dyDescent="0.2">
      <c r="F4988" s="3">
        <v>76054</v>
      </c>
      <c r="G4988">
        <v>4</v>
      </c>
      <c r="H4988" t="str">
        <f t="shared" si="81"/>
        <v>760544</v>
      </c>
      <c r="I4988" t="s">
        <v>2708</v>
      </c>
      <c r="J4988" t="s">
        <v>1028</v>
      </c>
      <c r="K4988">
        <v>209</v>
      </c>
      <c r="L4988">
        <v>113646110</v>
      </c>
      <c r="M4988">
        <v>4</v>
      </c>
      <c r="N4988">
        <v>10080160</v>
      </c>
    </row>
    <row r="4989" spans="6:14" x14ac:dyDescent="0.2">
      <c r="F4989" s="3">
        <v>76054</v>
      </c>
      <c r="G4989">
        <v>5</v>
      </c>
      <c r="H4989" t="str">
        <f t="shared" si="81"/>
        <v>760545</v>
      </c>
      <c r="I4989" t="s">
        <v>2708</v>
      </c>
      <c r="J4989" t="s">
        <v>1028</v>
      </c>
      <c r="K4989">
        <v>158</v>
      </c>
      <c r="L4989">
        <v>156623940</v>
      </c>
      <c r="M4989">
        <v>26</v>
      </c>
      <c r="N4989">
        <v>126422080</v>
      </c>
    </row>
    <row r="4990" spans="6:14" x14ac:dyDescent="0.2">
      <c r="F4990" s="3">
        <v>76100</v>
      </c>
      <c r="G4990">
        <v>0</v>
      </c>
      <c r="H4990" t="str">
        <f t="shared" si="81"/>
        <v>761000</v>
      </c>
      <c r="I4990" t="s">
        <v>2710</v>
      </c>
      <c r="J4990" t="s">
        <v>1029</v>
      </c>
      <c r="K4990">
        <v>15</v>
      </c>
      <c r="L4990">
        <v>34063020</v>
      </c>
    </row>
    <row r="4991" spans="6:14" x14ac:dyDescent="0.2">
      <c r="F4991" s="3">
        <v>76100</v>
      </c>
      <c r="G4991">
        <v>1</v>
      </c>
      <c r="H4991" t="str">
        <f t="shared" si="81"/>
        <v>761001</v>
      </c>
      <c r="I4991" t="s">
        <v>2710</v>
      </c>
      <c r="J4991" t="s">
        <v>1029</v>
      </c>
      <c r="K4991">
        <v>364</v>
      </c>
      <c r="L4991">
        <v>229825610</v>
      </c>
    </row>
    <row r="4992" spans="6:14" x14ac:dyDescent="0.2">
      <c r="F4992" s="3">
        <v>76100</v>
      </c>
      <c r="G4992">
        <v>2</v>
      </c>
      <c r="H4992" t="str">
        <f t="shared" si="81"/>
        <v>761002</v>
      </c>
      <c r="I4992" t="s">
        <v>2710</v>
      </c>
      <c r="J4992" t="s">
        <v>1029</v>
      </c>
      <c r="K4992">
        <v>176</v>
      </c>
      <c r="L4992">
        <v>153084470</v>
      </c>
      <c r="M4992">
        <v>3</v>
      </c>
      <c r="N4992">
        <v>3693280</v>
      </c>
    </row>
    <row r="4993" spans="6:14" x14ac:dyDescent="0.2">
      <c r="F4993" s="3">
        <v>76100</v>
      </c>
      <c r="G4993">
        <v>3</v>
      </c>
      <c r="H4993" t="str">
        <f t="shared" si="81"/>
        <v>761003</v>
      </c>
      <c r="I4993" t="s">
        <v>2710</v>
      </c>
      <c r="J4993" t="s">
        <v>1029</v>
      </c>
      <c r="K4993">
        <v>287</v>
      </c>
      <c r="L4993">
        <v>293485620</v>
      </c>
      <c r="M4993">
        <v>2</v>
      </c>
      <c r="N4993">
        <v>4130000</v>
      </c>
    </row>
    <row r="4994" spans="6:14" x14ac:dyDescent="0.2">
      <c r="F4994" s="3">
        <v>76100</v>
      </c>
      <c r="G4994">
        <v>4</v>
      </c>
      <c r="H4994" t="str">
        <f t="shared" si="81"/>
        <v>761004</v>
      </c>
      <c r="I4994" t="s">
        <v>2710</v>
      </c>
      <c r="J4994" t="s">
        <v>1029</v>
      </c>
      <c r="K4994">
        <v>236</v>
      </c>
      <c r="L4994">
        <v>285280670</v>
      </c>
      <c r="M4994">
        <v>7</v>
      </c>
      <c r="N4994">
        <v>15150640</v>
      </c>
    </row>
    <row r="4995" spans="6:14" x14ac:dyDescent="0.2">
      <c r="F4995" s="3">
        <v>76100</v>
      </c>
      <c r="G4995">
        <v>5</v>
      </c>
      <c r="H4995" t="str">
        <f t="shared" ref="H4995:H5058" si="82">F4995&amp;G4995</f>
        <v>761005</v>
      </c>
      <c r="I4995" t="s">
        <v>2710</v>
      </c>
      <c r="J4995" t="s">
        <v>1029</v>
      </c>
      <c r="K4995">
        <v>228</v>
      </c>
      <c r="L4995">
        <v>227661830</v>
      </c>
      <c r="M4995">
        <v>7</v>
      </c>
      <c r="N4995">
        <v>15449600</v>
      </c>
    </row>
    <row r="4996" spans="6:14" x14ac:dyDescent="0.2">
      <c r="F4996" s="3">
        <v>76109</v>
      </c>
      <c r="G4996">
        <v>0</v>
      </c>
      <c r="H4996" t="str">
        <f t="shared" si="82"/>
        <v>761090</v>
      </c>
      <c r="I4996" t="s">
        <v>2716</v>
      </c>
      <c r="J4996" t="s">
        <v>1030</v>
      </c>
      <c r="K4996">
        <v>471</v>
      </c>
      <c r="L4996">
        <v>292295785</v>
      </c>
    </row>
    <row r="4997" spans="6:14" x14ac:dyDescent="0.2">
      <c r="F4997" s="3">
        <v>76109</v>
      </c>
      <c r="G4997">
        <v>1</v>
      </c>
      <c r="H4997" t="str">
        <f t="shared" si="82"/>
        <v>761091</v>
      </c>
      <c r="I4997" t="s">
        <v>2716</v>
      </c>
      <c r="J4997" t="s">
        <v>1030</v>
      </c>
      <c r="K4997">
        <v>2318</v>
      </c>
      <c r="L4997">
        <v>5290961913</v>
      </c>
      <c r="M4997">
        <v>6</v>
      </c>
      <c r="N4997">
        <v>249845050</v>
      </c>
    </row>
    <row r="4998" spans="6:14" x14ac:dyDescent="0.2">
      <c r="F4998" s="3">
        <v>76109</v>
      </c>
      <c r="G4998">
        <v>2</v>
      </c>
      <c r="H4998" t="str">
        <f t="shared" si="82"/>
        <v>761092</v>
      </c>
      <c r="I4998" t="s">
        <v>2716</v>
      </c>
      <c r="J4998" t="s">
        <v>1030</v>
      </c>
      <c r="K4998">
        <v>11016</v>
      </c>
      <c r="L4998">
        <v>13622806024</v>
      </c>
      <c r="M4998">
        <v>53</v>
      </c>
      <c r="N4998">
        <v>1967841960</v>
      </c>
    </row>
    <row r="4999" spans="6:14" x14ac:dyDescent="0.2">
      <c r="F4999" s="3">
        <v>76109</v>
      </c>
      <c r="G4999">
        <v>3</v>
      </c>
      <c r="H4999" t="str">
        <f t="shared" si="82"/>
        <v>761093</v>
      </c>
      <c r="I4999" t="s">
        <v>2716</v>
      </c>
      <c r="J4999" t="s">
        <v>1030</v>
      </c>
      <c r="K4999">
        <v>11359</v>
      </c>
      <c r="L4999">
        <v>7797536127</v>
      </c>
      <c r="M4999">
        <v>36</v>
      </c>
      <c r="N4999">
        <v>2520891910</v>
      </c>
    </row>
    <row r="5000" spans="6:14" x14ac:dyDescent="0.2">
      <c r="F5000" s="3">
        <v>76109</v>
      </c>
      <c r="G5000">
        <v>4</v>
      </c>
      <c r="H5000" t="str">
        <f t="shared" si="82"/>
        <v>761094</v>
      </c>
      <c r="I5000" t="s">
        <v>2716</v>
      </c>
      <c r="J5000" t="s">
        <v>1030</v>
      </c>
      <c r="K5000">
        <v>17584</v>
      </c>
      <c r="L5000">
        <v>26230221199</v>
      </c>
      <c r="M5000">
        <v>88</v>
      </c>
      <c r="N5000">
        <v>1921222130</v>
      </c>
    </row>
    <row r="5001" spans="6:14" x14ac:dyDescent="0.2">
      <c r="F5001" s="3">
        <v>76109</v>
      </c>
      <c r="G5001">
        <v>5</v>
      </c>
      <c r="H5001" t="str">
        <f t="shared" si="82"/>
        <v>761095</v>
      </c>
      <c r="I5001" t="s">
        <v>2716</v>
      </c>
      <c r="J5001" t="s">
        <v>1030</v>
      </c>
      <c r="K5001">
        <v>16441</v>
      </c>
      <c r="L5001">
        <v>57086500354</v>
      </c>
      <c r="M5001">
        <v>1936</v>
      </c>
      <c r="N5001">
        <v>47853468550</v>
      </c>
    </row>
    <row r="5002" spans="6:14" x14ac:dyDescent="0.2">
      <c r="F5002" s="3">
        <v>76111</v>
      </c>
      <c r="G5002">
        <v>0</v>
      </c>
      <c r="H5002" t="str">
        <f t="shared" si="82"/>
        <v>761110</v>
      </c>
      <c r="I5002" t="s">
        <v>2716</v>
      </c>
      <c r="J5002" t="s">
        <v>1031</v>
      </c>
      <c r="K5002">
        <v>824</v>
      </c>
      <c r="L5002">
        <v>4723860456</v>
      </c>
      <c r="M5002">
        <v>2</v>
      </c>
      <c r="N5002">
        <v>217992170</v>
      </c>
    </row>
    <row r="5003" spans="6:14" x14ac:dyDescent="0.2">
      <c r="F5003" s="3">
        <v>76111</v>
      </c>
      <c r="G5003">
        <v>1</v>
      </c>
      <c r="H5003" t="str">
        <f t="shared" si="82"/>
        <v>761111</v>
      </c>
      <c r="I5003" t="s">
        <v>2716</v>
      </c>
      <c r="J5003" t="s">
        <v>1031</v>
      </c>
      <c r="K5003">
        <v>2326</v>
      </c>
      <c r="L5003">
        <v>20477432648</v>
      </c>
      <c r="M5003">
        <v>21</v>
      </c>
      <c r="N5003">
        <v>4044756500</v>
      </c>
    </row>
    <row r="5004" spans="6:14" x14ac:dyDescent="0.2">
      <c r="F5004" s="3">
        <v>76111</v>
      </c>
      <c r="G5004">
        <v>2</v>
      </c>
      <c r="H5004" t="str">
        <f t="shared" si="82"/>
        <v>761112</v>
      </c>
      <c r="I5004" t="s">
        <v>2716</v>
      </c>
      <c r="J5004" t="s">
        <v>1031</v>
      </c>
      <c r="K5004">
        <v>8337</v>
      </c>
      <c r="L5004">
        <v>21476210488</v>
      </c>
      <c r="M5004">
        <v>63</v>
      </c>
      <c r="N5004">
        <v>1749757400</v>
      </c>
    </row>
    <row r="5005" spans="6:14" x14ac:dyDescent="0.2">
      <c r="F5005" s="3">
        <v>76111</v>
      </c>
      <c r="G5005">
        <v>3</v>
      </c>
      <c r="H5005" t="str">
        <f t="shared" si="82"/>
        <v>761113</v>
      </c>
      <c r="I5005" t="s">
        <v>2716</v>
      </c>
      <c r="J5005" t="s">
        <v>1031</v>
      </c>
      <c r="K5005">
        <v>7860</v>
      </c>
      <c r="L5005">
        <v>31562560101</v>
      </c>
      <c r="M5005">
        <v>169</v>
      </c>
      <c r="N5005">
        <v>5519809250</v>
      </c>
    </row>
    <row r="5006" spans="6:14" x14ac:dyDescent="0.2">
      <c r="F5006" s="3">
        <v>76111</v>
      </c>
      <c r="G5006">
        <v>4</v>
      </c>
      <c r="H5006" t="str">
        <f t="shared" si="82"/>
        <v>761114</v>
      </c>
      <c r="I5006" t="s">
        <v>2716</v>
      </c>
      <c r="J5006" t="s">
        <v>1031</v>
      </c>
      <c r="K5006">
        <v>4778</v>
      </c>
      <c r="L5006">
        <v>25390864804</v>
      </c>
      <c r="M5006">
        <v>231</v>
      </c>
      <c r="N5006">
        <v>7610605830</v>
      </c>
    </row>
    <row r="5007" spans="6:14" x14ac:dyDescent="0.2">
      <c r="F5007" s="3">
        <v>76111</v>
      </c>
      <c r="G5007">
        <v>5</v>
      </c>
      <c r="H5007" t="str">
        <f t="shared" si="82"/>
        <v>761115</v>
      </c>
      <c r="I5007" t="s">
        <v>2716</v>
      </c>
      <c r="J5007" t="s">
        <v>1031</v>
      </c>
      <c r="K5007">
        <v>5548</v>
      </c>
      <c r="L5007">
        <v>37193482040</v>
      </c>
      <c r="M5007">
        <v>752</v>
      </c>
      <c r="N5007">
        <v>10802922080</v>
      </c>
    </row>
    <row r="5008" spans="6:14" x14ac:dyDescent="0.2">
      <c r="F5008" s="3">
        <v>76113</v>
      </c>
      <c r="G5008">
        <v>0</v>
      </c>
      <c r="H5008" t="str">
        <f t="shared" si="82"/>
        <v>761130</v>
      </c>
      <c r="I5008" t="s">
        <v>2715</v>
      </c>
      <c r="J5008" t="s">
        <v>1032</v>
      </c>
      <c r="K5008">
        <v>29</v>
      </c>
      <c r="L5008">
        <v>29616762</v>
      </c>
    </row>
    <row r="5009" spans="6:14" x14ac:dyDescent="0.2">
      <c r="F5009" s="3">
        <v>76113</v>
      </c>
      <c r="G5009">
        <v>1</v>
      </c>
      <c r="H5009" t="str">
        <f t="shared" si="82"/>
        <v>761131</v>
      </c>
      <c r="I5009" t="s">
        <v>2715</v>
      </c>
      <c r="J5009" t="s">
        <v>1032</v>
      </c>
      <c r="K5009">
        <v>444</v>
      </c>
      <c r="L5009">
        <v>1423172844.5</v>
      </c>
    </row>
    <row r="5010" spans="6:14" x14ac:dyDescent="0.2">
      <c r="F5010" s="3">
        <v>76113</v>
      </c>
      <c r="G5010">
        <v>2</v>
      </c>
      <c r="H5010" t="str">
        <f t="shared" si="82"/>
        <v>761132</v>
      </c>
      <c r="I5010" t="s">
        <v>2715</v>
      </c>
      <c r="J5010" t="s">
        <v>1032</v>
      </c>
      <c r="K5010">
        <v>334</v>
      </c>
      <c r="L5010">
        <v>1016069316</v>
      </c>
    </row>
    <row r="5011" spans="6:14" x14ac:dyDescent="0.2">
      <c r="F5011" s="3">
        <v>76113</v>
      </c>
      <c r="G5011">
        <v>3</v>
      </c>
      <c r="H5011" t="str">
        <f t="shared" si="82"/>
        <v>761133</v>
      </c>
      <c r="I5011" t="s">
        <v>2715</v>
      </c>
      <c r="J5011" t="s">
        <v>1032</v>
      </c>
      <c r="K5011">
        <v>500</v>
      </c>
      <c r="L5011">
        <v>1215716701</v>
      </c>
      <c r="M5011">
        <v>1</v>
      </c>
      <c r="N5011">
        <v>11227200</v>
      </c>
    </row>
    <row r="5012" spans="6:14" x14ac:dyDescent="0.2">
      <c r="F5012" s="3">
        <v>76113</v>
      </c>
      <c r="G5012">
        <v>4</v>
      </c>
      <c r="H5012" t="str">
        <f t="shared" si="82"/>
        <v>761134</v>
      </c>
      <c r="I5012" t="s">
        <v>2715</v>
      </c>
      <c r="J5012" t="s">
        <v>1032</v>
      </c>
      <c r="K5012">
        <v>897</v>
      </c>
      <c r="L5012">
        <v>3268200180</v>
      </c>
      <c r="M5012">
        <v>2</v>
      </c>
      <c r="N5012">
        <v>65715700</v>
      </c>
    </row>
    <row r="5013" spans="6:14" x14ac:dyDescent="0.2">
      <c r="F5013" s="3">
        <v>76113</v>
      </c>
      <c r="G5013">
        <v>5</v>
      </c>
      <c r="H5013" t="str">
        <f t="shared" si="82"/>
        <v>761135</v>
      </c>
      <c r="I5013" t="s">
        <v>2715</v>
      </c>
      <c r="J5013" t="s">
        <v>1032</v>
      </c>
      <c r="K5013">
        <v>1107</v>
      </c>
      <c r="L5013">
        <v>5298642729</v>
      </c>
      <c r="M5013">
        <v>4</v>
      </c>
      <c r="N5013">
        <v>25528130</v>
      </c>
    </row>
    <row r="5014" spans="6:14" x14ac:dyDescent="0.2">
      <c r="F5014" s="3">
        <v>76122</v>
      </c>
      <c r="G5014">
        <v>0</v>
      </c>
      <c r="H5014" t="str">
        <f t="shared" si="82"/>
        <v>761220</v>
      </c>
      <c r="I5014" t="s">
        <v>2712</v>
      </c>
      <c r="J5014" t="s">
        <v>1033</v>
      </c>
      <c r="K5014">
        <v>54</v>
      </c>
      <c r="L5014">
        <v>22880970</v>
      </c>
    </row>
    <row r="5015" spans="6:14" x14ac:dyDescent="0.2">
      <c r="F5015" s="3">
        <v>76122</v>
      </c>
      <c r="G5015">
        <v>1</v>
      </c>
      <c r="H5015" t="str">
        <f t="shared" si="82"/>
        <v>761221</v>
      </c>
      <c r="I5015" t="s">
        <v>2712</v>
      </c>
      <c r="J5015" t="s">
        <v>1033</v>
      </c>
      <c r="K5015">
        <v>490</v>
      </c>
      <c r="L5015">
        <v>271924780</v>
      </c>
      <c r="M5015">
        <v>3</v>
      </c>
      <c r="N5015">
        <v>23052960</v>
      </c>
    </row>
    <row r="5016" spans="6:14" x14ac:dyDescent="0.2">
      <c r="F5016" s="3">
        <v>76122</v>
      </c>
      <c r="G5016">
        <v>2</v>
      </c>
      <c r="H5016" t="str">
        <f t="shared" si="82"/>
        <v>761222</v>
      </c>
      <c r="I5016" t="s">
        <v>2712</v>
      </c>
      <c r="J5016" t="s">
        <v>1033</v>
      </c>
      <c r="K5016">
        <v>619</v>
      </c>
      <c r="L5016">
        <v>533766615</v>
      </c>
      <c r="M5016">
        <v>5</v>
      </c>
      <c r="N5016">
        <v>41852610</v>
      </c>
    </row>
    <row r="5017" spans="6:14" x14ac:dyDescent="0.2">
      <c r="F5017" s="3">
        <v>76122</v>
      </c>
      <c r="G5017">
        <v>3</v>
      </c>
      <c r="H5017" t="str">
        <f t="shared" si="82"/>
        <v>761223</v>
      </c>
      <c r="I5017" t="s">
        <v>2712</v>
      </c>
      <c r="J5017" t="s">
        <v>1033</v>
      </c>
      <c r="K5017">
        <v>1289</v>
      </c>
      <c r="L5017">
        <v>890902345</v>
      </c>
      <c r="M5017">
        <v>2</v>
      </c>
      <c r="N5017">
        <v>4177620</v>
      </c>
    </row>
    <row r="5018" spans="6:14" x14ac:dyDescent="0.2">
      <c r="F5018" s="3">
        <v>76122</v>
      </c>
      <c r="G5018">
        <v>4</v>
      </c>
      <c r="H5018" t="str">
        <f t="shared" si="82"/>
        <v>761224</v>
      </c>
      <c r="I5018" t="s">
        <v>2712</v>
      </c>
      <c r="J5018" t="s">
        <v>1033</v>
      </c>
      <c r="K5018">
        <v>1533</v>
      </c>
      <c r="L5018">
        <v>1261697880</v>
      </c>
      <c r="M5018">
        <v>31</v>
      </c>
      <c r="N5018">
        <v>237285540</v>
      </c>
    </row>
    <row r="5019" spans="6:14" x14ac:dyDescent="0.2">
      <c r="F5019" s="3">
        <v>76122</v>
      </c>
      <c r="G5019">
        <v>5</v>
      </c>
      <c r="H5019" t="str">
        <f t="shared" si="82"/>
        <v>761225</v>
      </c>
      <c r="I5019" t="s">
        <v>2712</v>
      </c>
      <c r="J5019" t="s">
        <v>1033</v>
      </c>
      <c r="K5019">
        <v>2014</v>
      </c>
      <c r="L5019">
        <v>2955836550</v>
      </c>
      <c r="M5019">
        <v>115</v>
      </c>
      <c r="N5019">
        <v>880485840</v>
      </c>
    </row>
    <row r="5020" spans="6:14" x14ac:dyDescent="0.2">
      <c r="F5020" s="3">
        <v>76126</v>
      </c>
      <c r="G5020">
        <v>0</v>
      </c>
      <c r="H5020" t="str">
        <f t="shared" si="82"/>
        <v>761260</v>
      </c>
      <c r="I5020" t="s">
        <v>2710</v>
      </c>
      <c r="J5020" t="s">
        <v>1034</v>
      </c>
      <c r="K5020">
        <v>562</v>
      </c>
      <c r="L5020">
        <v>3593037900</v>
      </c>
      <c r="M5020">
        <v>2</v>
      </c>
      <c r="N5020">
        <v>106211430</v>
      </c>
    </row>
    <row r="5021" spans="6:14" x14ac:dyDescent="0.2">
      <c r="F5021" s="3">
        <v>76126</v>
      </c>
      <c r="G5021">
        <v>1</v>
      </c>
      <c r="H5021" t="str">
        <f t="shared" si="82"/>
        <v>761261</v>
      </c>
      <c r="I5021" t="s">
        <v>2710</v>
      </c>
      <c r="J5021" t="s">
        <v>1034</v>
      </c>
      <c r="K5021">
        <v>601</v>
      </c>
      <c r="L5021">
        <v>2304634250</v>
      </c>
    </row>
    <row r="5022" spans="6:14" x14ac:dyDescent="0.2">
      <c r="F5022" s="3">
        <v>76126</v>
      </c>
      <c r="G5022">
        <v>2</v>
      </c>
      <c r="H5022" t="str">
        <f t="shared" si="82"/>
        <v>761262</v>
      </c>
      <c r="I5022" t="s">
        <v>2710</v>
      </c>
      <c r="J5022" t="s">
        <v>1034</v>
      </c>
      <c r="K5022">
        <v>812</v>
      </c>
      <c r="L5022">
        <v>3715912880</v>
      </c>
    </row>
    <row r="5023" spans="6:14" x14ac:dyDescent="0.2">
      <c r="F5023" s="3">
        <v>76126</v>
      </c>
      <c r="G5023">
        <v>3</v>
      </c>
      <c r="H5023" t="str">
        <f t="shared" si="82"/>
        <v>761263</v>
      </c>
      <c r="I5023" t="s">
        <v>2710</v>
      </c>
      <c r="J5023" t="s">
        <v>1034</v>
      </c>
      <c r="K5023">
        <v>669</v>
      </c>
      <c r="L5023">
        <v>1598152930</v>
      </c>
      <c r="M5023">
        <v>1</v>
      </c>
      <c r="N5023">
        <v>4523760</v>
      </c>
    </row>
    <row r="5024" spans="6:14" x14ac:dyDescent="0.2">
      <c r="F5024" s="3">
        <v>76126</v>
      </c>
      <c r="G5024">
        <v>4</v>
      </c>
      <c r="H5024" t="str">
        <f t="shared" si="82"/>
        <v>761264</v>
      </c>
      <c r="I5024" t="s">
        <v>2710</v>
      </c>
      <c r="J5024" t="s">
        <v>1034</v>
      </c>
      <c r="K5024">
        <v>823</v>
      </c>
      <c r="L5024">
        <v>3134930720</v>
      </c>
      <c r="M5024">
        <v>6</v>
      </c>
      <c r="N5024">
        <v>108492880</v>
      </c>
    </row>
    <row r="5025" spans="6:14" x14ac:dyDescent="0.2">
      <c r="F5025" s="3">
        <v>76126</v>
      </c>
      <c r="G5025">
        <v>5</v>
      </c>
      <c r="H5025" t="str">
        <f t="shared" si="82"/>
        <v>761265</v>
      </c>
      <c r="I5025" t="s">
        <v>2710</v>
      </c>
      <c r="J5025" t="s">
        <v>1034</v>
      </c>
      <c r="K5025">
        <v>846</v>
      </c>
      <c r="L5025">
        <v>5598048780</v>
      </c>
      <c r="M5025">
        <v>24</v>
      </c>
      <c r="N5025">
        <v>352198420</v>
      </c>
    </row>
    <row r="5026" spans="6:14" x14ac:dyDescent="0.2">
      <c r="F5026" s="3">
        <v>76130</v>
      </c>
      <c r="G5026">
        <v>0</v>
      </c>
      <c r="H5026" t="str">
        <f t="shared" si="82"/>
        <v>761300</v>
      </c>
      <c r="I5026" t="s">
        <v>2706</v>
      </c>
      <c r="J5026" t="s">
        <v>1035</v>
      </c>
      <c r="K5026">
        <v>276</v>
      </c>
      <c r="L5026">
        <v>319055500</v>
      </c>
    </row>
    <row r="5027" spans="6:14" x14ac:dyDescent="0.2">
      <c r="F5027" s="3">
        <v>76130</v>
      </c>
      <c r="G5027">
        <v>1</v>
      </c>
      <c r="H5027" t="str">
        <f t="shared" si="82"/>
        <v>761301</v>
      </c>
      <c r="I5027" t="s">
        <v>2706</v>
      </c>
      <c r="J5027" t="s">
        <v>1035</v>
      </c>
      <c r="K5027">
        <v>485</v>
      </c>
      <c r="L5027">
        <v>817760460</v>
      </c>
      <c r="M5027">
        <v>3</v>
      </c>
      <c r="N5027">
        <v>151714425</v>
      </c>
    </row>
    <row r="5028" spans="6:14" x14ac:dyDescent="0.2">
      <c r="F5028" s="3">
        <v>76130</v>
      </c>
      <c r="G5028">
        <v>2</v>
      </c>
      <c r="H5028" t="str">
        <f t="shared" si="82"/>
        <v>761302</v>
      </c>
      <c r="I5028" t="s">
        <v>2706</v>
      </c>
      <c r="J5028" t="s">
        <v>1035</v>
      </c>
      <c r="K5028">
        <v>669</v>
      </c>
      <c r="L5028">
        <v>1656476500</v>
      </c>
      <c r="M5028">
        <v>2</v>
      </c>
      <c r="N5028">
        <v>13326550</v>
      </c>
    </row>
    <row r="5029" spans="6:14" x14ac:dyDescent="0.2">
      <c r="F5029" s="3">
        <v>76130</v>
      </c>
      <c r="G5029">
        <v>3</v>
      </c>
      <c r="H5029" t="str">
        <f t="shared" si="82"/>
        <v>761303</v>
      </c>
      <c r="I5029" t="s">
        <v>2706</v>
      </c>
      <c r="J5029" t="s">
        <v>1035</v>
      </c>
      <c r="K5029">
        <v>920</v>
      </c>
      <c r="L5029">
        <v>2557750870</v>
      </c>
      <c r="M5029">
        <v>2</v>
      </c>
      <c r="N5029">
        <v>11652775</v>
      </c>
    </row>
    <row r="5030" spans="6:14" x14ac:dyDescent="0.2">
      <c r="F5030" s="3">
        <v>76130</v>
      </c>
      <c r="G5030">
        <v>4</v>
      </c>
      <c r="H5030" t="str">
        <f t="shared" si="82"/>
        <v>761304</v>
      </c>
      <c r="I5030" t="s">
        <v>2706</v>
      </c>
      <c r="J5030" t="s">
        <v>1035</v>
      </c>
      <c r="K5030">
        <v>725</v>
      </c>
      <c r="L5030">
        <v>2491862180</v>
      </c>
      <c r="M5030">
        <v>11</v>
      </c>
      <c r="N5030">
        <v>54856425</v>
      </c>
    </row>
    <row r="5031" spans="6:14" x14ac:dyDescent="0.2">
      <c r="F5031" s="3">
        <v>76130</v>
      </c>
      <c r="G5031">
        <v>5</v>
      </c>
      <c r="H5031" t="str">
        <f t="shared" si="82"/>
        <v>761305</v>
      </c>
      <c r="I5031" t="s">
        <v>2706</v>
      </c>
      <c r="J5031" t="s">
        <v>1035</v>
      </c>
      <c r="K5031">
        <v>958</v>
      </c>
      <c r="L5031">
        <v>3874418775</v>
      </c>
      <c r="M5031">
        <v>51</v>
      </c>
      <c r="N5031">
        <v>685711600</v>
      </c>
    </row>
    <row r="5032" spans="6:14" x14ac:dyDescent="0.2">
      <c r="F5032" s="3">
        <v>76147</v>
      </c>
      <c r="G5032">
        <v>0</v>
      </c>
      <c r="H5032" t="str">
        <f t="shared" si="82"/>
        <v>761470</v>
      </c>
      <c r="I5032" t="s">
        <v>2719</v>
      </c>
      <c r="J5032" t="s">
        <v>1036</v>
      </c>
      <c r="K5032">
        <v>177</v>
      </c>
      <c r="L5032">
        <v>904704695</v>
      </c>
    </row>
    <row r="5033" spans="6:14" x14ac:dyDescent="0.2">
      <c r="F5033" s="3">
        <v>76147</v>
      </c>
      <c r="G5033">
        <v>1</v>
      </c>
      <c r="H5033" t="str">
        <f t="shared" si="82"/>
        <v>761471</v>
      </c>
      <c r="I5033" t="s">
        <v>2719</v>
      </c>
      <c r="J5033" t="s">
        <v>1036</v>
      </c>
      <c r="K5033">
        <v>2331</v>
      </c>
      <c r="L5033">
        <v>2800973415</v>
      </c>
      <c r="M5033">
        <v>147</v>
      </c>
      <c r="N5033">
        <v>1501981600</v>
      </c>
    </row>
    <row r="5034" spans="6:14" x14ac:dyDescent="0.2">
      <c r="F5034" s="3">
        <v>76147</v>
      </c>
      <c r="G5034">
        <v>2</v>
      </c>
      <c r="H5034" t="str">
        <f t="shared" si="82"/>
        <v>761472</v>
      </c>
      <c r="I5034" t="s">
        <v>2719</v>
      </c>
      <c r="J5034" t="s">
        <v>1036</v>
      </c>
      <c r="K5034">
        <v>1460</v>
      </c>
      <c r="L5034">
        <v>3262866740</v>
      </c>
      <c r="M5034">
        <v>41</v>
      </c>
      <c r="N5034">
        <v>60385680</v>
      </c>
    </row>
    <row r="5035" spans="6:14" x14ac:dyDescent="0.2">
      <c r="F5035" s="3">
        <v>76147</v>
      </c>
      <c r="G5035">
        <v>3</v>
      </c>
      <c r="H5035" t="str">
        <f t="shared" si="82"/>
        <v>761473</v>
      </c>
      <c r="I5035" t="s">
        <v>2719</v>
      </c>
      <c r="J5035" t="s">
        <v>1036</v>
      </c>
      <c r="K5035">
        <v>3341</v>
      </c>
      <c r="L5035">
        <v>10667988405</v>
      </c>
      <c r="M5035">
        <v>71</v>
      </c>
      <c r="N5035">
        <v>1815124480</v>
      </c>
    </row>
    <row r="5036" spans="6:14" x14ac:dyDescent="0.2">
      <c r="F5036" s="3">
        <v>76147</v>
      </c>
      <c r="G5036">
        <v>4</v>
      </c>
      <c r="H5036" t="str">
        <f t="shared" si="82"/>
        <v>761474</v>
      </c>
      <c r="I5036" t="s">
        <v>2719</v>
      </c>
      <c r="J5036" t="s">
        <v>1036</v>
      </c>
      <c r="K5036">
        <v>13090</v>
      </c>
      <c r="L5036">
        <v>35464196035</v>
      </c>
      <c r="M5036">
        <v>180</v>
      </c>
      <c r="N5036">
        <v>5307998240</v>
      </c>
    </row>
    <row r="5037" spans="6:14" x14ac:dyDescent="0.2">
      <c r="F5037" s="3">
        <v>76147</v>
      </c>
      <c r="G5037">
        <v>5</v>
      </c>
      <c r="H5037" t="str">
        <f t="shared" si="82"/>
        <v>761475</v>
      </c>
      <c r="I5037" t="s">
        <v>2719</v>
      </c>
      <c r="J5037" t="s">
        <v>1036</v>
      </c>
      <c r="K5037">
        <v>20839</v>
      </c>
      <c r="L5037">
        <v>111107010250</v>
      </c>
      <c r="M5037">
        <v>2232</v>
      </c>
      <c r="N5037">
        <v>37520495200</v>
      </c>
    </row>
    <row r="5038" spans="6:14" x14ac:dyDescent="0.2">
      <c r="F5038" s="3">
        <v>76233</v>
      </c>
      <c r="G5038">
        <v>0</v>
      </c>
      <c r="H5038" t="str">
        <f t="shared" si="82"/>
        <v>762330</v>
      </c>
      <c r="I5038" t="s">
        <v>2710</v>
      </c>
      <c r="J5038" t="s">
        <v>1037</v>
      </c>
      <c r="K5038">
        <v>255</v>
      </c>
      <c r="L5038">
        <v>356948900</v>
      </c>
    </row>
    <row r="5039" spans="6:14" x14ac:dyDescent="0.2">
      <c r="F5039" s="3">
        <v>76233</v>
      </c>
      <c r="G5039">
        <v>1</v>
      </c>
      <c r="H5039" t="str">
        <f t="shared" si="82"/>
        <v>762331</v>
      </c>
      <c r="I5039" t="s">
        <v>2710</v>
      </c>
      <c r="J5039" t="s">
        <v>1037</v>
      </c>
      <c r="K5039">
        <v>409</v>
      </c>
      <c r="L5039">
        <v>162527530</v>
      </c>
    </row>
    <row r="5040" spans="6:14" x14ac:dyDescent="0.2">
      <c r="F5040" s="3">
        <v>76233</v>
      </c>
      <c r="G5040">
        <v>2</v>
      </c>
      <c r="H5040" t="str">
        <f t="shared" si="82"/>
        <v>762332</v>
      </c>
      <c r="I5040" t="s">
        <v>2710</v>
      </c>
      <c r="J5040" t="s">
        <v>1037</v>
      </c>
      <c r="K5040">
        <v>374</v>
      </c>
      <c r="L5040">
        <v>205220840</v>
      </c>
      <c r="M5040">
        <v>2</v>
      </c>
      <c r="N5040">
        <v>5684160</v>
      </c>
    </row>
    <row r="5041" spans="6:14" x14ac:dyDescent="0.2">
      <c r="F5041" s="3">
        <v>76233</v>
      </c>
      <c r="G5041">
        <v>3</v>
      </c>
      <c r="H5041" t="str">
        <f t="shared" si="82"/>
        <v>762333</v>
      </c>
      <c r="I5041" t="s">
        <v>2710</v>
      </c>
      <c r="J5041" t="s">
        <v>1037</v>
      </c>
      <c r="K5041">
        <v>369</v>
      </c>
      <c r="L5041">
        <v>411337610</v>
      </c>
    </row>
    <row r="5042" spans="6:14" x14ac:dyDescent="0.2">
      <c r="F5042" s="3">
        <v>76233</v>
      </c>
      <c r="G5042">
        <v>4</v>
      </c>
      <c r="H5042" t="str">
        <f t="shared" si="82"/>
        <v>762334</v>
      </c>
      <c r="I5042" t="s">
        <v>2710</v>
      </c>
      <c r="J5042" t="s">
        <v>1037</v>
      </c>
      <c r="K5042">
        <v>392</v>
      </c>
      <c r="L5042">
        <v>416003680</v>
      </c>
      <c r="M5042">
        <v>5</v>
      </c>
      <c r="N5042">
        <v>11637600</v>
      </c>
    </row>
    <row r="5043" spans="6:14" x14ac:dyDescent="0.2">
      <c r="F5043" s="3">
        <v>76233</v>
      </c>
      <c r="G5043">
        <v>5</v>
      </c>
      <c r="H5043" t="str">
        <f t="shared" si="82"/>
        <v>762335</v>
      </c>
      <c r="I5043" t="s">
        <v>2710</v>
      </c>
      <c r="J5043" t="s">
        <v>1037</v>
      </c>
      <c r="K5043">
        <v>560</v>
      </c>
      <c r="L5043">
        <v>645775970</v>
      </c>
      <c r="M5043">
        <v>50</v>
      </c>
      <c r="N5043">
        <v>129852510</v>
      </c>
    </row>
    <row r="5044" spans="6:14" x14ac:dyDescent="0.2">
      <c r="F5044" s="3">
        <v>76243</v>
      </c>
      <c r="G5044">
        <v>0</v>
      </c>
      <c r="H5044" t="str">
        <f t="shared" si="82"/>
        <v>762430</v>
      </c>
      <c r="I5044" t="s">
        <v>2710</v>
      </c>
      <c r="J5044" t="s">
        <v>1038</v>
      </c>
      <c r="K5044">
        <v>81</v>
      </c>
      <c r="L5044">
        <v>60622620</v>
      </c>
    </row>
    <row r="5045" spans="6:14" x14ac:dyDescent="0.2">
      <c r="F5045" s="3">
        <v>76243</v>
      </c>
      <c r="G5045">
        <v>1</v>
      </c>
      <c r="H5045" t="str">
        <f t="shared" si="82"/>
        <v>762431</v>
      </c>
      <c r="I5045" t="s">
        <v>2710</v>
      </c>
      <c r="J5045" t="s">
        <v>1038</v>
      </c>
      <c r="K5045">
        <v>129</v>
      </c>
      <c r="L5045">
        <v>48420130</v>
      </c>
      <c r="M5045">
        <v>5</v>
      </c>
      <c r="N5045">
        <v>5164400</v>
      </c>
    </row>
    <row r="5046" spans="6:14" x14ac:dyDescent="0.2">
      <c r="F5046" s="3">
        <v>76243</v>
      </c>
      <c r="G5046">
        <v>2</v>
      </c>
      <c r="H5046" t="str">
        <f t="shared" si="82"/>
        <v>762432</v>
      </c>
      <c r="I5046" t="s">
        <v>2710</v>
      </c>
      <c r="J5046" t="s">
        <v>1038</v>
      </c>
      <c r="K5046">
        <v>9</v>
      </c>
      <c r="L5046">
        <v>3283170</v>
      </c>
      <c r="M5046">
        <v>1</v>
      </c>
      <c r="N5046">
        <v>2381280</v>
      </c>
    </row>
    <row r="5047" spans="6:14" x14ac:dyDescent="0.2">
      <c r="F5047" s="3">
        <v>76243</v>
      </c>
      <c r="G5047">
        <v>3</v>
      </c>
      <c r="H5047" t="str">
        <f t="shared" si="82"/>
        <v>762433</v>
      </c>
      <c r="I5047" t="s">
        <v>2710</v>
      </c>
      <c r="J5047" t="s">
        <v>1038</v>
      </c>
      <c r="K5047">
        <v>44</v>
      </c>
      <c r="L5047">
        <v>47543490</v>
      </c>
      <c r="M5047">
        <v>4</v>
      </c>
      <c r="N5047">
        <v>45767360</v>
      </c>
    </row>
    <row r="5048" spans="6:14" x14ac:dyDescent="0.2">
      <c r="F5048" s="3">
        <v>76243</v>
      </c>
      <c r="G5048">
        <v>4</v>
      </c>
      <c r="H5048" t="str">
        <f t="shared" si="82"/>
        <v>762434</v>
      </c>
      <c r="I5048" t="s">
        <v>2710</v>
      </c>
      <c r="J5048" t="s">
        <v>1038</v>
      </c>
      <c r="K5048">
        <v>127</v>
      </c>
      <c r="L5048">
        <v>104178265</v>
      </c>
      <c r="M5048">
        <v>1</v>
      </c>
      <c r="N5048">
        <v>1126880</v>
      </c>
    </row>
    <row r="5049" spans="6:14" x14ac:dyDescent="0.2">
      <c r="F5049" s="3">
        <v>76243</v>
      </c>
      <c r="G5049">
        <v>5</v>
      </c>
      <c r="H5049" t="str">
        <f t="shared" si="82"/>
        <v>762435</v>
      </c>
      <c r="I5049" t="s">
        <v>2710</v>
      </c>
      <c r="J5049" t="s">
        <v>1038</v>
      </c>
      <c r="K5049">
        <v>215</v>
      </c>
      <c r="L5049">
        <v>231007680</v>
      </c>
      <c r="M5049">
        <v>14</v>
      </c>
      <c r="N5049">
        <v>109826690</v>
      </c>
    </row>
    <row r="5050" spans="6:14" x14ac:dyDescent="0.2">
      <c r="F5050" s="3">
        <v>76246</v>
      </c>
      <c r="G5050">
        <v>0</v>
      </c>
      <c r="H5050" t="str">
        <f t="shared" si="82"/>
        <v>762460</v>
      </c>
      <c r="I5050" t="s">
        <v>2710</v>
      </c>
      <c r="J5050" t="s">
        <v>1039</v>
      </c>
      <c r="K5050">
        <v>40</v>
      </c>
      <c r="L5050">
        <v>5124850</v>
      </c>
    </row>
    <row r="5051" spans="6:14" x14ac:dyDescent="0.2">
      <c r="F5051" s="3">
        <v>76246</v>
      </c>
      <c r="G5051">
        <v>1</v>
      </c>
      <c r="H5051" t="str">
        <f t="shared" si="82"/>
        <v>762461</v>
      </c>
      <c r="I5051" t="s">
        <v>2710</v>
      </c>
      <c r="J5051" t="s">
        <v>1039</v>
      </c>
      <c r="K5051">
        <v>126</v>
      </c>
      <c r="L5051">
        <v>34109260</v>
      </c>
    </row>
    <row r="5052" spans="6:14" x14ac:dyDescent="0.2">
      <c r="F5052" s="3">
        <v>76246</v>
      </c>
      <c r="G5052">
        <v>2</v>
      </c>
      <c r="H5052" t="str">
        <f t="shared" si="82"/>
        <v>762462</v>
      </c>
      <c r="I5052" t="s">
        <v>2710</v>
      </c>
      <c r="J5052" t="s">
        <v>1039</v>
      </c>
      <c r="K5052">
        <v>238</v>
      </c>
      <c r="L5052">
        <v>105272050</v>
      </c>
      <c r="M5052">
        <v>6</v>
      </c>
      <c r="N5052">
        <v>17731480</v>
      </c>
    </row>
    <row r="5053" spans="6:14" x14ac:dyDescent="0.2">
      <c r="F5053" s="3">
        <v>76246</v>
      </c>
      <c r="G5053">
        <v>3</v>
      </c>
      <c r="H5053" t="str">
        <f t="shared" si="82"/>
        <v>762463</v>
      </c>
      <c r="I5053" t="s">
        <v>2710</v>
      </c>
      <c r="J5053" t="s">
        <v>1039</v>
      </c>
      <c r="K5053">
        <v>194</v>
      </c>
      <c r="L5053">
        <v>122992010</v>
      </c>
      <c r="M5053">
        <v>4</v>
      </c>
      <c r="N5053">
        <v>36436650</v>
      </c>
    </row>
    <row r="5054" spans="6:14" x14ac:dyDescent="0.2">
      <c r="F5054" s="3">
        <v>76246</v>
      </c>
      <c r="G5054">
        <v>4</v>
      </c>
      <c r="H5054" t="str">
        <f t="shared" si="82"/>
        <v>762464</v>
      </c>
      <c r="I5054" t="s">
        <v>2710</v>
      </c>
      <c r="J5054" t="s">
        <v>1039</v>
      </c>
      <c r="K5054">
        <v>122</v>
      </c>
      <c r="L5054">
        <v>102398460</v>
      </c>
      <c r="M5054">
        <v>7</v>
      </c>
      <c r="N5054">
        <v>11391760</v>
      </c>
    </row>
    <row r="5055" spans="6:14" x14ac:dyDescent="0.2">
      <c r="F5055" s="3">
        <v>76246</v>
      </c>
      <c r="G5055">
        <v>5</v>
      </c>
      <c r="H5055" t="str">
        <f t="shared" si="82"/>
        <v>762465</v>
      </c>
      <c r="I5055" t="s">
        <v>2710</v>
      </c>
      <c r="J5055" t="s">
        <v>1039</v>
      </c>
      <c r="K5055">
        <v>102</v>
      </c>
      <c r="L5055">
        <v>92566030</v>
      </c>
      <c r="M5055">
        <v>11</v>
      </c>
      <c r="N5055">
        <v>26479600</v>
      </c>
    </row>
    <row r="5056" spans="6:14" x14ac:dyDescent="0.2">
      <c r="F5056" s="3">
        <v>76248</v>
      </c>
      <c r="G5056">
        <v>0</v>
      </c>
      <c r="H5056" t="str">
        <f t="shared" si="82"/>
        <v>762480</v>
      </c>
      <c r="I5056" t="s">
        <v>2712</v>
      </c>
      <c r="J5056" t="s">
        <v>1040</v>
      </c>
      <c r="K5056">
        <v>492</v>
      </c>
      <c r="L5056">
        <v>934325330</v>
      </c>
      <c r="M5056">
        <v>6</v>
      </c>
      <c r="N5056">
        <v>1904310</v>
      </c>
    </row>
    <row r="5057" spans="6:14" x14ac:dyDescent="0.2">
      <c r="F5057" s="3">
        <v>76248</v>
      </c>
      <c r="G5057">
        <v>1</v>
      </c>
      <c r="H5057" t="str">
        <f t="shared" si="82"/>
        <v>762481</v>
      </c>
      <c r="I5057" t="s">
        <v>2712</v>
      </c>
      <c r="J5057" t="s">
        <v>1040</v>
      </c>
      <c r="K5057">
        <v>1334</v>
      </c>
      <c r="L5057">
        <v>2748308830</v>
      </c>
    </row>
    <row r="5058" spans="6:14" x14ac:dyDescent="0.2">
      <c r="F5058" s="3">
        <v>76248</v>
      </c>
      <c r="G5058">
        <v>2</v>
      </c>
      <c r="H5058" t="str">
        <f t="shared" si="82"/>
        <v>762482</v>
      </c>
      <c r="I5058" t="s">
        <v>2712</v>
      </c>
      <c r="J5058" t="s">
        <v>1040</v>
      </c>
      <c r="K5058">
        <v>717</v>
      </c>
      <c r="L5058">
        <v>731518740</v>
      </c>
    </row>
    <row r="5059" spans="6:14" x14ac:dyDescent="0.2">
      <c r="F5059" s="3">
        <v>76248</v>
      </c>
      <c r="G5059">
        <v>3</v>
      </c>
      <c r="H5059" t="str">
        <f t="shared" ref="H5059:H5122" si="83">F5059&amp;G5059</f>
        <v>762483</v>
      </c>
      <c r="I5059" t="s">
        <v>2712</v>
      </c>
      <c r="J5059" t="s">
        <v>1040</v>
      </c>
      <c r="K5059">
        <v>2415</v>
      </c>
      <c r="L5059">
        <v>3610521860</v>
      </c>
      <c r="M5059">
        <v>6</v>
      </c>
      <c r="N5059">
        <v>149104980</v>
      </c>
    </row>
    <row r="5060" spans="6:14" x14ac:dyDescent="0.2">
      <c r="F5060" s="3">
        <v>76248</v>
      </c>
      <c r="G5060">
        <v>4</v>
      </c>
      <c r="H5060" t="str">
        <f t="shared" si="83"/>
        <v>762484</v>
      </c>
      <c r="I5060" t="s">
        <v>2712</v>
      </c>
      <c r="J5060" t="s">
        <v>1040</v>
      </c>
      <c r="K5060">
        <v>2238</v>
      </c>
      <c r="L5060">
        <v>3735799700</v>
      </c>
      <c r="M5060">
        <v>18</v>
      </c>
      <c r="N5060">
        <v>150111990</v>
      </c>
    </row>
    <row r="5061" spans="6:14" x14ac:dyDescent="0.2">
      <c r="F5061" s="3">
        <v>76248</v>
      </c>
      <c r="G5061">
        <v>5</v>
      </c>
      <c r="H5061" t="str">
        <f t="shared" si="83"/>
        <v>762485</v>
      </c>
      <c r="I5061" t="s">
        <v>2712</v>
      </c>
      <c r="J5061" t="s">
        <v>1040</v>
      </c>
      <c r="K5061">
        <v>2847</v>
      </c>
      <c r="L5061">
        <v>7390596780</v>
      </c>
      <c r="M5061">
        <v>43</v>
      </c>
      <c r="N5061">
        <v>384241230</v>
      </c>
    </row>
    <row r="5062" spans="6:14" x14ac:dyDescent="0.2">
      <c r="F5062" s="3">
        <v>76250</v>
      </c>
      <c r="G5062">
        <v>0</v>
      </c>
      <c r="H5062" t="str">
        <f t="shared" si="83"/>
        <v>762500</v>
      </c>
      <c r="I5062" t="s">
        <v>2710</v>
      </c>
      <c r="J5062" t="s">
        <v>1041</v>
      </c>
      <c r="K5062">
        <v>2</v>
      </c>
      <c r="L5062">
        <v>257760</v>
      </c>
    </row>
    <row r="5063" spans="6:14" x14ac:dyDescent="0.2">
      <c r="F5063" s="3">
        <v>76250</v>
      </c>
      <c r="G5063">
        <v>1</v>
      </c>
      <c r="H5063" t="str">
        <f t="shared" si="83"/>
        <v>762501</v>
      </c>
      <c r="I5063" t="s">
        <v>2710</v>
      </c>
      <c r="J5063" t="s">
        <v>1041</v>
      </c>
      <c r="K5063">
        <v>300</v>
      </c>
      <c r="L5063">
        <v>118050300</v>
      </c>
      <c r="M5063">
        <v>1</v>
      </c>
      <c r="N5063">
        <v>766160</v>
      </c>
    </row>
    <row r="5064" spans="6:14" x14ac:dyDescent="0.2">
      <c r="F5064" s="3">
        <v>76250</v>
      </c>
      <c r="G5064">
        <v>2</v>
      </c>
      <c r="H5064" t="str">
        <f t="shared" si="83"/>
        <v>762502</v>
      </c>
      <c r="I5064" t="s">
        <v>2710</v>
      </c>
      <c r="J5064" t="s">
        <v>1041</v>
      </c>
      <c r="K5064">
        <v>372</v>
      </c>
      <c r="L5064">
        <v>224706740</v>
      </c>
      <c r="M5064">
        <v>1</v>
      </c>
      <c r="N5064">
        <v>946640</v>
      </c>
    </row>
    <row r="5065" spans="6:14" x14ac:dyDescent="0.2">
      <c r="F5065" s="3">
        <v>76250</v>
      </c>
      <c r="G5065">
        <v>3</v>
      </c>
      <c r="H5065" t="str">
        <f t="shared" si="83"/>
        <v>762503</v>
      </c>
      <c r="I5065" t="s">
        <v>2710</v>
      </c>
      <c r="J5065" t="s">
        <v>1041</v>
      </c>
      <c r="K5065">
        <v>237</v>
      </c>
      <c r="L5065">
        <v>218314680</v>
      </c>
      <c r="M5065">
        <v>2</v>
      </c>
      <c r="N5065">
        <v>3570400</v>
      </c>
    </row>
    <row r="5066" spans="6:14" x14ac:dyDescent="0.2">
      <c r="F5066" s="3">
        <v>76250</v>
      </c>
      <c r="G5066">
        <v>4</v>
      </c>
      <c r="H5066" t="str">
        <f t="shared" si="83"/>
        <v>762504</v>
      </c>
      <c r="I5066" t="s">
        <v>2710</v>
      </c>
      <c r="J5066" t="s">
        <v>1041</v>
      </c>
      <c r="K5066">
        <v>267</v>
      </c>
      <c r="L5066">
        <v>189356920</v>
      </c>
    </row>
    <row r="5067" spans="6:14" x14ac:dyDescent="0.2">
      <c r="F5067" s="3">
        <v>76250</v>
      </c>
      <c r="G5067">
        <v>5</v>
      </c>
      <c r="H5067" t="str">
        <f t="shared" si="83"/>
        <v>762505</v>
      </c>
      <c r="I5067" t="s">
        <v>2710</v>
      </c>
      <c r="J5067" t="s">
        <v>1041</v>
      </c>
      <c r="K5067">
        <v>501</v>
      </c>
      <c r="L5067">
        <v>454410580</v>
      </c>
      <c r="M5067">
        <v>21</v>
      </c>
      <c r="N5067">
        <v>70940020</v>
      </c>
    </row>
    <row r="5068" spans="6:14" x14ac:dyDescent="0.2">
      <c r="F5068" s="3">
        <v>76275</v>
      </c>
      <c r="G5068">
        <v>0</v>
      </c>
      <c r="H5068" t="str">
        <f t="shared" si="83"/>
        <v>762750</v>
      </c>
      <c r="I5068" t="s">
        <v>2706</v>
      </c>
      <c r="J5068" t="s">
        <v>1042</v>
      </c>
      <c r="K5068">
        <v>17</v>
      </c>
      <c r="L5068">
        <v>25624350</v>
      </c>
    </row>
    <row r="5069" spans="6:14" x14ac:dyDescent="0.2">
      <c r="F5069" s="3">
        <v>76275</v>
      </c>
      <c r="G5069">
        <v>1</v>
      </c>
      <c r="H5069" t="str">
        <f t="shared" si="83"/>
        <v>762751</v>
      </c>
      <c r="I5069" t="s">
        <v>2706</v>
      </c>
      <c r="J5069" t="s">
        <v>1042</v>
      </c>
      <c r="K5069">
        <v>1159</v>
      </c>
      <c r="L5069">
        <v>1146862950</v>
      </c>
      <c r="M5069">
        <v>1</v>
      </c>
      <c r="N5069">
        <v>3087600</v>
      </c>
    </row>
    <row r="5070" spans="6:14" x14ac:dyDescent="0.2">
      <c r="F5070" s="3">
        <v>76275</v>
      </c>
      <c r="G5070">
        <v>2</v>
      </c>
      <c r="H5070" t="str">
        <f t="shared" si="83"/>
        <v>762752</v>
      </c>
      <c r="I5070" t="s">
        <v>2706</v>
      </c>
      <c r="J5070" t="s">
        <v>1042</v>
      </c>
      <c r="K5070">
        <v>1187</v>
      </c>
      <c r="L5070">
        <v>2005236090</v>
      </c>
      <c r="M5070">
        <v>7</v>
      </c>
      <c r="N5070">
        <v>104206750</v>
      </c>
    </row>
    <row r="5071" spans="6:14" x14ac:dyDescent="0.2">
      <c r="F5071" s="3">
        <v>76275</v>
      </c>
      <c r="G5071">
        <v>3</v>
      </c>
      <c r="H5071" t="str">
        <f t="shared" si="83"/>
        <v>762753</v>
      </c>
      <c r="I5071" t="s">
        <v>2706</v>
      </c>
      <c r="J5071" t="s">
        <v>1042</v>
      </c>
      <c r="K5071">
        <v>1817</v>
      </c>
      <c r="L5071">
        <v>4056209100</v>
      </c>
      <c r="M5071">
        <v>13</v>
      </c>
      <c r="N5071">
        <v>70803075</v>
      </c>
    </row>
    <row r="5072" spans="6:14" x14ac:dyDescent="0.2">
      <c r="F5072" s="3">
        <v>76275</v>
      </c>
      <c r="G5072">
        <v>4</v>
      </c>
      <c r="H5072" t="str">
        <f t="shared" si="83"/>
        <v>762754</v>
      </c>
      <c r="I5072" t="s">
        <v>2706</v>
      </c>
      <c r="J5072" t="s">
        <v>1042</v>
      </c>
      <c r="K5072">
        <v>1975</v>
      </c>
      <c r="L5072">
        <v>5330853495</v>
      </c>
      <c r="M5072">
        <v>56</v>
      </c>
      <c r="N5072">
        <v>356793800</v>
      </c>
    </row>
    <row r="5073" spans="6:14" x14ac:dyDescent="0.2">
      <c r="F5073" s="3">
        <v>76275</v>
      </c>
      <c r="G5073">
        <v>5</v>
      </c>
      <c r="H5073" t="str">
        <f t="shared" si="83"/>
        <v>762755</v>
      </c>
      <c r="I5073" t="s">
        <v>2706</v>
      </c>
      <c r="J5073" t="s">
        <v>1042</v>
      </c>
      <c r="K5073">
        <v>1915</v>
      </c>
      <c r="L5073">
        <v>6248018290</v>
      </c>
      <c r="M5073">
        <v>108</v>
      </c>
      <c r="N5073">
        <v>621017750</v>
      </c>
    </row>
    <row r="5074" spans="6:14" x14ac:dyDescent="0.2">
      <c r="F5074" s="3">
        <v>76306</v>
      </c>
      <c r="G5074">
        <v>0</v>
      </c>
      <c r="H5074" t="str">
        <f t="shared" si="83"/>
        <v>763060</v>
      </c>
      <c r="I5074" t="s">
        <v>2708</v>
      </c>
      <c r="J5074" t="s">
        <v>1043</v>
      </c>
      <c r="K5074">
        <v>281</v>
      </c>
      <c r="L5074">
        <v>461447390</v>
      </c>
      <c r="M5074">
        <v>3</v>
      </c>
      <c r="N5074">
        <v>21858880</v>
      </c>
    </row>
    <row r="5075" spans="6:14" x14ac:dyDescent="0.2">
      <c r="F5075" s="3">
        <v>76306</v>
      </c>
      <c r="G5075">
        <v>1</v>
      </c>
      <c r="H5075" t="str">
        <f t="shared" si="83"/>
        <v>763061</v>
      </c>
      <c r="I5075" t="s">
        <v>2708</v>
      </c>
      <c r="J5075" t="s">
        <v>1043</v>
      </c>
      <c r="K5075">
        <v>1</v>
      </c>
      <c r="L5075">
        <v>1285000</v>
      </c>
    </row>
    <row r="5076" spans="6:14" x14ac:dyDescent="0.2">
      <c r="F5076" s="3">
        <v>76306</v>
      </c>
      <c r="G5076">
        <v>2</v>
      </c>
      <c r="H5076" t="str">
        <f t="shared" si="83"/>
        <v>763062</v>
      </c>
      <c r="I5076" t="s">
        <v>2708</v>
      </c>
      <c r="J5076" t="s">
        <v>1043</v>
      </c>
      <c r="K5076">
        <v>518</v>
      </c>
      <c r="L5076">
        <v>731355530</v>
      </c>
      <c r="M5076">
        <v>12</v>
      </c>
      <c r="N5076">
        <v>79586400</v>
      </c>
    </row>
    <row r="5077" spans="6:14" x14ac:dyDescent="0.2">
      <c r="F5077" s="3">
        <v>76306</v>
      </c>
      <c r="G5077">
        <v>3</v>
      </c>
      <c r="H5077" t="str">
        <f t="shared" si="83"/>
        <v>763063</v>
      </c>
      <c r="I5077" t="s">
        <v>2708</v>
      </c>
      <c r="J5077" t="s">
        <v>1043</v>
      </c>
      <c r="K5077">
        <v>380</v>
      </c>
      <c r="L5077">
        <v>649098420</v>
      </c>
      <c r="M5077">
        <v>8</v>
      </c>
      <c r="N5077">
        <v>43126160</v>
      </c>
    </row>
    <row r="5078" spans="6:14" x14ac:dyDescent="0.2">
      <c r="F5078" s="3">
        <v>76306</v>
      </c>
      <c r="G5078">
        <v>4</v>
      </c>
      <c r="H5078" t="str">
        <f t="shared" si="83"/>
        <v>763064</v>
      </c>
      <c r="I5078" t="s">
        <v>2708</v>
      </c>
      <c r="J5078" t="s">
        <v>1043</v>
      </c>
      <c r="K5078">
        <v>597</v>
      </c>
      <c r="L5078">
        <v>1399742300</v>
      </c>
      <c r="M5078">
        <v>27</v>
      </c>
      <c r="N5078">
        <v>112631280</v>
      </c>
    </row>
    <row r="5079" spans="6:14" x14ac:dyDescent="0.2">
      <c r="F5079" s="3">
        <v>76306</v>
      </c>
      <c r="G5079">
        <v>5</v>
      </c>
      <c r="H5079" t="str">
        <f t="shared" si="83"/>
        <v>763065</v>
      </c>
      <c r="I5079" t="s">
        <v>2708</v>
      </c>
      <c r="J5079" t="s">
        <v>1043</v>
      </c>
      <c r="K5079">
        <v>561</v>
      </c>
      <c r="L5079">
        <v>1922668230</v>
      </c>
      <c r="M5079">
        <v>67</v>
      </c>
      <c r="N5079">
        <v>517094320</v>
      </c>
    </row>
    <row r="5080" spans="6:14" x14ac:dyDescent="0.2">
      <c r="F5080" s="3">
        <v>76318</v>
      </c>
      <c r="G5080">
        <v>0</v>
      </c>
      <c r="H5080" t="str">
        <f t="shared" si="83"/>
        <v>763180</v>
      </c>
      <c r="I5080" t="s">
        <v>2708</v>
      </c>
      <c r="J5080" t="s">
        <v>1044</v>
      </c>
      <c r="K5080">
        <v>115</v>
      </c>
      <c r="L5080">
        <v>7981260</v>
      </c>
    </row>
    <row r="5081" spans="6:14" x14ac:dyDescent="0.2">
      <c r="F5081" s="3">
        <v>76318</v>
      </c>
      <c r="G5081">
        <v>1</v>
      </c>
      <c r="H5081" t="str">
        <f t="shared" si="83"/>
        <v>763181</v>
      </c>
      <c r="I5081" t="s">
        <v>2708</v>
      </c>
      <c r="J5081" t="s">
        <v>1044</v>
      </c>
      <c r="K5081">
        <v>281</v>
      </c>
      <c r="L5081">
        <v>285211480</v>
      </c>
      <c r="M5081">
        <v>2</v>
      </c>
      <c r="N5081">
        <v>38505280</v>
      </c>
    </row>
    <row r="5082" spans="6:14" x14ac:dyDescent="0.2">
      <c r="F5082" s="3">
        <v>76318</v>
      </c>
      <c r="G5082">
        <v>2</v>
      </c>
      <c r="H5082" t="str">
        <f t="shared" si="83"/>
        <v>763182</v>
      </c>
      <c r="I5082" t="s">
        <v>2708</v>
      </c>
      <c r="J5082" t="s">
        <v>1044</v>
      </c>
      <c r="K5082">
        <v>782</v>
      </c>
      <c r="L5082">
        <v>609760410</v>
      </c>
    </row>
    <row r="5083" spans="6:14" x14ac:dyDescent="0.2">
      <c r="F5083" s="3">
        <v>76318</v>
      </c>
      <c r="G5083">
        <v>3</v>
      </c>
      <c r="H5083" t="str">
        <f t="shared" si="83"/>
        <v>763183</v>
      </c>
      <c r="I5083" t="s">
        <v>2708</v>
      </c>
      <c r="J5083" t="s">
        <v>1044</v>
      </c>
      <c r="K5083">
        <v>688</v>
      </c>
      <c r="L5083">
        <v>657184100</v>
      </c>
      <c r="M5083">
        <v>1</v>
      </c>
      <c r="N5083">
        <v>399920</v>
      </c>
    </row>
    <row r="5084" spans="6:14" x14ac:dyDescent="0.2">
      <c r="F5084" s="3">
        <v>76318</v>
      </c>
      <c r="G5084">
        <v>4</v>
      </c>
      <c r="H5084" t="str">
        <f t="shared" si="83"/>
        <v>763184</v>
      </c>
      <c r="I5084" t="s">
        <v>2708</v>
      </c>
      <c r="J5084" t="s">
        <v>1044</v>
      </c>
      <c r="K5084">
        <v>1335</v>
      </c>
      <c r="L5084">
        <v>1527254880</v>
      </c>
      <c r="M5084">
        <v>11</v>
      </c>
      <c r="N5084">
        <v>68491200</v>
      </c>
    </row>
    <row r="5085" spans="6:14" x14ac:dyDescent="0.2">
      <c r="F5085" s="3">
        <v>76318</v>
      </c>
      <c r="G5085">
        <v>5</v>
      </c>
      <c r="H5085" t="str">
        <f t="shared" si="83"/>
        <v>763185</v>
      </c>
      <c r="I5085" t="s">
        <v>2708</v>
      </c>
      <c r="J5085" t="s">
        <v>1044</v>
      </c>
      <c r="K5085">
        <v>1828</v>
      </c>
      <c r="L5085">
        <v>1888385900</v>
      </c>
      <c r="M5085">
        <v>37</v>
      </c>
      <c r="N5085">
        <v>241249360</v>
      </c>
    </row>
    <row r="5086" spans="6:14" x14ac:dyDescent="0.2">
      <c r="F5086" s="3">
        <v>76364</v>
      </c>
      <c r="G5086">
        <v>0</v>
      </c>
      <c r="H5086" t="str">
        <f t="shared" si="83"/>
        <v>763640</v>
      </c>
      <c r="I5086" t="s">
        <v>2711</v>
      </c>
      <c r="J5086" t="s">
        <v>1045</v>
      </c>
      <c r="K5086">
        <v>2640</v>
      </c>
      <c r="L5086">
        <v>15273698910</v>
      </c>
      <c r="M5086">
        <v>14</v>
      </c>
      <c r="N5086">
        <v>29391600</v>
      </c>
    </row>
    <row r="5087" spans="6:14" x14ac:dyDescent="0.2">
      <c r="F5087" s="3">
        <v>76364</v>
      </c>
      <c r="G5087">
        <v>1</v>
      </c>
      <c r="H5087" t="str">
        <f t="shared" si="83"/>
        <v>763641</v>
      </c>
      <c r="I5087" t="s">
        <v>2711</v>
      </c>
      <c r="J5087" t="s">
        <v>1045</v>
      </c>
      <c r="K5087">
        <v>4386</v>
      </c>
      <c r="L5087">
        <v>15362491270</v>
      </c>
      <c r="M5087">
        <v>25</v>
      </c>
      <c r="N5087">
        <v>330807280</v>
      </c>
    </row>
    <row r="5088" spans="6:14" x14ac:dyDescent="0.2">
      <c r="F5088" s="3">
        <v>76364</v>
      </c>
      <c r="G5088">
        <v>2</v>
      </c>
      <c r="H5088" t="str">
        <f t="shared" si="83"/>
        <v>763642</v>
      </c>
      <c r="I5088" t="s">
        <v>2711</v>
      </c>
      <c r="J5088" t="s">
        <v>1045</v>
      </c>
      <c r="K5088">
        <v>8828</v>
      </c>
      <c r="L5088">
        <v>28165170600</v>
      </c>
      <c r="M5088">
        <v>127</v>
      </c>
      <c r="N5088">
        <v>1368339200</v>
      </c>
    </row>
    <row r="5089" spans="6:14" x14ac:dyDescent="0.2">
      <c r="F5089" s="3">
        <v>76364</v>
      </c>
      <c r="G5089">
        <v>3</v>
      </c>
      <c r="H5089" t="str">
        <f t="shared" si="83"/>
        <v>763643</v>
      </c>
      <c r="I5089" t="s">
        <v>2711</v>
      </c>
      <c r="J5089" t="s">
        <v>1045</v>
      </c>
      <c r="K5089">
        <v>7240</v>
      </c>
      <c r="L5089">
        <v>29280638230</v>
      </c>
      <c r="M5089">
        <v>273</v>
      </c>
      <c r="N5089">
        <v>2798487440</v>
      </c>
    </row>
    <row r="5090" spans="6:14" x14ac:dyDescent="0.2">
      <c r="F5090" s="3">
        <v>76364</v>
      </c>
      <c r="G5090">
        <v>4</v>
      </c>
      <c r="H5090" t="str">
        <f t="shared" si="83"/>
        <v>763644</v>
      </c>
      <c r="I5090" t="s">
        <v>2711</v>
      </c>
      <c r="J5090" t="s">
        <v>1045</v>
      </c>
      <c r="K5090">
        <v>1993</v>
      </c>
      <c r="L5090">
        <v>22399400700</v>
      </c>
      <c r="M5090">
        <v>93</v>
      </c>
      <c r="N5090">
        <v>1283788960</v>
      </c>
    </row>
    <row r="5091" spans="6:14" x14ac:dyDescent="0.2">
      <c r="F5091" s="3">
        <v>76364</v>
      </c>
      <c r="G5091">
        <v>5</v>
      </c>
      <c r="H5091" t="str">
        <f t="shared" si="83"/>
        <v>763645</v>
      </c>
      <c r="I5091" t="s">
        <v>2711</v>
      </c>
      <c r="J5091" t="s">
        <v>1045</v>
      </c>
      <c r="K5091">
        <v>372</v>
      </c>
      <c r="L5091">
        <v>8806323500</v>
      </c>
      <c r="M5091">
        <v>6</v>
      </c>
      <c r="N5091">
        <v>112855040</v>
      </c>
    </row>
    <row r="5092" spans="6:14" x14ac:dyDescent="0.2">
      <c r="F5092" s="3">
        <v>76377</v>
      </c>
      <c r="G5092">
        <v>1</v>
      </c>
      <c r="H5092" t="str">
        <f t="shared" si="83"/>
        <v>763771</v>
      </c>
      <c r="I5092" t="s">
        <v>2710</v>
      </c>
      <c r="J5092" t="s">
        <v>1046</v>
      </c>
      <c r="K5092">
        <v>57</v>
      </c>
      <c r="L5092">
        <v>45031180</v>
      </c>
    </row>
    <row r="5093" spans="6:14" x14ac:dyDescent="0.2">
      <c r="F5093" s="3">
        <v>76377</v>
      </c>
      <c r="G5093">
        <v>2</v>
      </c>
      <c r="H5093" t="str">
        <f t="shared" si="83"/>
        <v>763772</v>
      </c>
      <c r="I5093" t="s">
        <v>2710</v>
      </c>
      <c r="J5093" t="s">
        <v>1046</v>
      </c>
      <c r="K5093">
        <v>147</v>
      </c>
      <c r="L5093">
        <v>44883140</v>
      </c>
    </row>
    <row r="5094" spans="6:14" x14ac:dyDescent="0.2">
      <c r="F5094" s="3">
        <v>76377</v>
      </c>
      <c r="G5094">
        <v>3</v>
      </c>
      <c r="H5094" t="str">
        <f t="shared" si="83"/>
        <v>763773</v>
      </c>
      <c r="I5094" t="s">
        <v>2710</v>
      </c>
      <c r="J5094" t="s">
        <v>1046</v>
      </c>
      <c r="K5094">
        <v>182</v>
      </c>
      <c r="L5094">
        <v>72529840</v>
      </c>
    </row>
    <row r="5095" spans="6:14" x14ac:dyDescent="0.2">
      <c r="F5095" s="3">
        <v>76377</v>
      </c>
      <c r="G5095">
        <v>4</v>
      </c>
      <c r="H5095" t="str">
        <f t="shared" si="83"/>
        <v>763774</v>
      </c>
      <c r="I5095" t="s">
        <v>2710</v>
      </c>
      <c r="J5095" t="s">
        <v>1046</v>
      </c>
      <c r="K5095">
        <v>152</v>
      </c>
      <c r="L5095">
        <v>61452650</v>
      </c>
      <c r="M5095">
        <v>4</v>
      </c>
      <c r="N5095">
        <v>20559990</v>
      </c>
    </row>
    <row r="5096" spans="6:14" x14ac:dyDescent="0.2">
      <c r="F5096" s="3">
        <v>76377</v>
      </c>
      <c r="G5096">
        <v>5</v>
      </c>
      <c r="H5096" t="str">
        <f t="shared" si="83"/>
        <v>763775</v>
      </c>
      <c r="I5096" t="s">
        <v>2710</v>
      </c>
      <c r="J5096" t="s">
        <v>1046</v>
      </c>
      <c r="K5096">
        <v>171</v>
      </c>
      <c r="L5096">
        <v>97197130</v>
      </c>
      <c r="M5096">
        <v>9</v>
      </c>
      <c r="N5096">
        <v>17380240</v>
      </c>
    </row>
    <row r="5097" spans="6:14" x14ac:dyDescent="0.2">
      <c r="F5097" s="3">
        <v>76400</v>
      </c>
      <c r="G5097">
        <v>0</v>
      </c>
      <c r="H5097" t="str">
        <f t="shared" si="83"/>
        <v>764000</v>
      </c>
      <c r="I5097" t="s">
        <v>2712</v>
      </c>
      <c r="J5097" t="s">
        <v>1047</v>
      </c>
      <c r="K5097">
        <v>98</v>
      </c>
      <c r="L5097">
        <v>48198750</v>
      </c>
    </row>
    <row r="5098" spans="6:14" x14ac:dyDescent="0.2">
      <c r="F5098" s="3">
        <v>76400</v>
      </c>
      <c r="G5098">
        <v>1</v>
      </c>
      <c r="H5098" t="str">
        <f t="shared" si="83"/>
        <v>764001</v>
      </c>
      <c r="I5098" t="s">
        <v>2712</v>
      </c>
      <c r="J5098" t="s">
        <v>1047</v>
      </c>
      <c r="K5098">
        <v>1338</v>
      </c>
      <c r="L5098">
        <v>1796364580</v>
      </c>
      <c r="M5098">
        <v>6</v>
      </c>
      <c r="N5098">
        <v>118210590</v>
      </c>
    </row>
    <row r="5099" spans="6:14" x14ac:dyDescent="0.2">
      <c r="F5099" s="3">
        <v>76400</v>
      </c>
      <c r="G5099">
        <v>2</v>
      </c>
      <c r="H5099" t="str">
        <f t="shared" si="83"/>
        <v>764002</v>
      </c>
      <c r="I5099" t="s">
        <v>2712</v>
      </c>
      <c r="J5099" t="s">
        <v>1047</v>
      </c>
      <c r="K5099">
        <v>1090</v>
      </c>
      <c r="L5099">
        <v>1416877530</v>
      </c>
      <c r="M5099">
        <v>6</v>
      </c>
      <c r="N5099">
        <v>28681470</v>
      </c>
    </row>
    <row r="5100" spans="6:14" x14ac:dyDescent="0.2">
      <c r="F5100" s="3">
        <v>76400</v>
      </c>
      <c r="G5100">
        <v>3</v>
      </c>
      <c r="H5100" t="str">
        <f t="shared" si="83"/>
        <v>764003</v>
      </c>
      <c r="I5100" t="s">
        <v>2712</v>
      </c>
      <c r="J5100" t="s">
        <v>1047</v>
      </c>
      <c r="K5100">
        <v>859</v>
      </c>
      <c r="L5100">
        <v>1293222540</v>
      </c>
      <c r="M5100">
        <v>13</v>
      </c>
      <c r="N5100">
        <v>122318910</v>
      </c>
    </row>
    <row r="5101" spans="6:14" x14ac:dyDescent="0.2">
      <c r="F5101" s="3">
        <v>76400</v>
      </c>
      <c r="G5101">
        <v>4</v>
      </c>
      <c r="H5101" t="str">
        <f t="shared" si="83"/>
        <v>764004</v>
      </c>
      <c r="I5101" t="s">
        <v>2712</v>
      </c>
      <c r="J5101" t="s">
        <v>1047</v>
      </c>
      <c r="K5101">
        <v>1181</v>
      </c>
      <c r="L5101">
        <v>2080114720</v>
      </c>
      <c r="M5101">
        <v>10</v>
      </c>
      <c r="N5101">
        <v>109480230</v>
      </c>
    </row>
    <row r="5102" spans="6:14" x14ac:dyDescent="0.2">
      <c r="F5102" s="3">
        <v>76400</v>
      </c>
      <c r="G5102">
        <v>5</v>
      </c>
      <c r="H5102" t="str">
        <f t="shared" si="83"/>
        <v>764005</v>
      </c>
      <c r="I5102" t="s">
        <v>2712</v>
      </c>
      <c r="J5102" t="s">
        <v>1047</v>
      </c>
      <c r="K5102">
        <v>2060</v>
      </c>
      <c r="L5102">
        <v>4726254210</v>
      </c>
      <c r="M5102">
        <v>88</v>
      </c>
      <c r="N5102">
        <v>892955070</v>
      </c>
    </row>
    <row r="5103" spans="6:14" x14ac:dyDescent="0.2">
      <c r="F5103" s="3">
        <v>76403</v>
      </c>
      <c r="G5103">
        <v>0</v>
      </c>
      <c r="H5103" t="str">
        <f t="shared" si="83"/>
        <v>764030</v>
      </c>
      <c r="I5103" t="s">
        <v>2710</v>
      </c>
      <c r="J5103" t="s">
        <v>1048</v>
      </c>
      <c r="K5103">
        <v>1</v>
      </c>
      <c r="L5103">
        <v>5448000</v>
      </c>
    </row>
    <row r="5104" spans="6:14" x14ac:dyDescent="0.2">
      <c r="F5104" s="3">
        <v>76403</v>
      </c>
      <c r="G5104">
        <v>1</v>
      </c>
      <c r="H5104" t="str">
        <f t="shared" si="83"/>
        <v>764031</v>
      </c>
      <c r="I5104" t="s">
        <v>2710</v>
      </c>
      <c r="J5104" t="s">
        <v>1048</v>
      </c>
      <c r="K5104">
        <v>255</v>
      </c>
      <c r="L5104">
        <v>57448835</v>
      </c>
    </row>
    <row r="5105" spans="6:14" x14ac:dyDescent="0.2">
      <c r="F5105" s="3">
        <v>76403</v>
      </c>
      <c r="G5105">
        <v>2</v>
      </c>
      <c r="H5105" t="str">
        <f t="shared" si="83"/>
        <v>764032</v>
      </c>
      <c r="I5105" t="s">
        <v>2710</v>
      </c>
      <c r="J5105" t="s">
        <v>1048</v>
      </c>
      <c r="K5105">
        <v>258</v>
      </c>
      <c r="L5105">
        <v>93726930</v>
      </c>
      <c r="M5105">
        <v>1</v>
      </c>
      <c r="N5105">
        <v>118640</v>
      </c>
    </row>
    <row r="5106" spans="6:14" x14ac:dyDescent="0.2">
      <c r="F5106" s="3">
        <v>76403</v>
      </c>
      <c r="G5106">
        <v>3</v>
      </c>
      <c r="H5106" t="str">
        <f t="shared" si="83"/>
        <v>764033</v>
      </c>
      <c r="I5106" t="s">
        <v>2710</v>
      </c>
      <c r="J5106" t="s">
        <v>1048</v>
      </c>
      <c r="K5106">
        <v>471</v>
      </c>
      <c r="L5106">
        <v>289556520</v>
      </c>
      <c r="M5106">
        <v>1</v>
      </c>
      <c r="N5106">
        <v>308560</v>
      </c>
    </row>
    <row r="5107" spans="6:14" x14ac:dyDescent="0.2">
      <c r="F5107" s="3">
        <v>76403</v>
      </c>
      <c r="G5107">
        <v>4</v>
      </c>
      <c r="H5107" t="str">
        <f t="shared" si="83"/>
        <v>764034</v>
      </c>
      <c r="I5107" t="s">
        <v>2710</v>
      </c>
      <c r="J5107" t="s">
        <v>1048</v>
      </c>
      <c r="K5107">
        <v>770</v>
      </c>
      <c r="L5107">
        <v>481372370</v>
      </c>
      <c r="M5107">
        <v>9</v>
      </c>
      <c r="N5107">
        <v>25996470</v>
      </c>
    </row>
    <row r="5108" spans="6:14" x14ac:dyDescent="0.2">
      <c r="F5108" s="3">
        <v>76403</v>
      </c>
      <c r="G5108">
        <v>5</v>
      </c>
      <c r="H5108" t="str">
        <f t="shared" si="83"/>
        <v>764035</v>
      </c>
      <c r="I5108" t="s">
        <v>2710</v>
      </c>
      <c r="J5108" t="s">
        <v>1048</v>
      </c>
      <c r="K5108">
        <v>1026</v>
      </c>
      <c r="L5108">
        <v>941367200</v>
      </c>
      <c r="M5108">
        <v>76</v>
      </c>
      <c r="N5108">
        <v>283207650</v>
      </c>
    </row>
    <row r="5109" spans="6:14" x14ac:dyDescent="0.2">
      <c r="F5109" s="3">
        <v>76497</v>
      </c>
      <c r="G5109">
        <v>1</v>
      </c>
      <c r="H5109" t="str">
        <f t="shared" si="83"/>
        <v>764971</v>
      </c>
      <c r="I5109" t="s">
        <v>2708</v>
      </c>
      <c r="J5109" t="s">
        <v>1049</v>
      </c>
      <c r="K5109">
        <v>373</v>
      </c>
      <c r="L5109">
        <v>138132540</v>
      </c>
      <c r="M5109">
        <v>2</v>
      </c>
      <c r="N5109">
        <v>1010880</v>
      </c>
    </row>
    <row r="5110" spans="6:14" x14ac:dyDescent="0.2">
      <c r="F5110" s="3">
        <v>76497</v>
      </c>
      <c r="G5110">
        <v>2</v>
      </c>
      <c r="H5110" t="str">
        <f t="shared" si="83"/>
        <v>764972</v>
      </c>
      <c r="I5110" t="s">
        <v>2708</v>
      </c>
      <c r="J5110" t="s">
        <v>1049</v>
      </c>
      <c r="K5110">
        <v>190</v>
      </c>
      <c r="L5110">
        <v>56012000</v>
      </c>
      <c r="M5110">
        <v>4</v>
      </c>
      <c r="N5110">
        <v>5742400</v>
      </c>
    </row>
    <row r="5111" spans="6:14" x14ac:dyDescent="0.2">
      <c r="F5111" s="3">
        <v>76497</v>
      </c>
      <c r="G5111">
        <v>3</v>
      </c>
      <c r="H5111" t="str">
        <f t="shared" si="83"/>
        <v>764973</v>
      </c>
      <c r="I5111" t="s">
        <v>2708</v>
      </c>
      <c r="J5111" t="s">
        <v>1049</v>
      </c>
      <c r="K5111">
        <v>427</v>
      </c>
      <c r="L5111">
        <v>201173180</v>
      </c>
      <c r="M5111">
        <v>19</v>
      </c>
      <c r="N5111">
        <v>19262240</v>
      </c>
    </row>
    <row r="5112" spans="6:14" x14ac:dyDescent="0.2">
      <c r="F5112" s="3">
        <v>76497</v>
      </c>
      <c r="G5112">
        <v>4</v>
      </c>
      <c r="H5112" t="str">
        <f t="shared" si="83"/>
        <v>764974</v>
      </c>
      <c r="I5112" t="s">
        <v>2708</v>
      </c>
      <c r="J5112" t="s">
        <v>1049</v>
      </c>
      <c r="K5112">
        <v>403</v>
      </c>
      <c r="L5112">
        <v>309949090</v>
      </c>
      <c r="M5112">
        <v>3</v>
      </c>
      <c r="N5112">
        <v>1676880</v>
      </c>
    </row>
    <row r="5113" spans="6:14" x14ac:dyDescent="0.2">
      <c r="F5113" s="3">
        <v>76497</v>
      </c>
      <c r="G5113">
        <v>5</v>
      </c>
      <c r="H5113" t="str">
        <f t="shared" si="83"/>
        <v>764975</v>
      </c>
      <c r="I5113" t="s">
        <v>2708</v>
      </c>
      <c r="J5113" t="s">
        <v>1049</v>
      </c>
      <c r="K5113">
        <v>1092</v>
      </c>
      <c r="L5113">
        <v>948086910</v>
      </c>
      <c r="M5113">
        <v>85</v>
      </c>
      <c r="N5113">
        <v>330411520</v>
      </c>
    </row>
    <row r="5114" spans="6:14" x14ac:dyDescent="0.2">
      <c r="F5114" s="3">
        <v>76520</v>
      </c>
      <c r="G5114">
        <v>0</v>
      </c>
      <c r="H5114" t="str">
        <f t="shared" si="83"/>
        <v>765200</v>
      </c>
      <c r="I5114" t="s">
        <v>2716</v>
      </c>
      <c r="J5114" t="s">
        <v>1050</v>
      </c>
      <c r="K5114">
        <v>1983</v>
      </c>
      <c r="L5114">
        <v>2817538265</v>
      </c>
      <c r="M5114">
        <v>3</v>
      </c>
      <c r="N5114">
        <v>391393980</v>
      </c>
    </row>
    <row r="5115" spans="6:14" x14ac:dyDescent="0.2">
      <c r="F5115" s="3">
        <v>76520</v>
      </c>
      <c r="G5115">
        <v>1</v>
      </c>
      <c r="H5115" t="str">
        <f t="shared" si="83"/>
        <v>765201</v>
      </c>
      <c r="I5115" t="s">
        <v>2716</v>
      </c>
      <c r="J5115" t="s">
        <v>1050</v>
      </c>
      <c r="K5115">
        <v>9670</v>
      </c>
      <c r="L5115">
        <v>13222759063</v>
      </c>
      <c r="M5115">
        <v>72</v>
      </c>
      <c r="N5115">
        <v>6292612290</v>
      </c>
    </row>
    <row r="5116" spans="6:14" x14ac:dyDescent="0.2">
      <c r="F5116" s="3">
        <v>76520</v>
      </c>
      <c r="G5116">
        <v>2</v>
      </c>
      <c r="H5116" t="str">
        <f t="shared" si="83"/>
        <v>765202</v>
      </c>
      <c r="I5116" t="s">
        <v>2716</v>
      </c>
      <c r="J5116" t="s">
        <v>1050</v>
      </c>
      <c r="K5116">
        <v>15379</v>
      </c>
      <c r="L5116">
        <v>35592307907</v>
      </c>
      <c r="M5116">
        <v>222</v>
      </c>
      <c r="N5116">
        <v>7848185610</v>
      </c>
    </row>
    <row r="5117" spans="6:14" x14ac:dyDescent="0.2">
      <c r="F5117" s="3">
        <v>76520</v>
      </c>
      <c r="G5117">
        <v>3</v>
      </c>
      <c r="H5117" t="str">
        <f t="shared" si="83"/>
        <v>765203</v>
      </c>
      <c r="I5117" t="s">
        <v>2716</v>
      </c>
      <c r="J5117" t="s">
        <v>1050</v>
      </c>
      <c r="K5117">
        <v>19657</v>
      </c>
      <c r="L5117">
        <v>46039958330</v>
      </c>
      <c r="M5117">
        <v>276</v>
      </c>
      <c r="N5117">
        <v>5604968000</v>
      </c>
    </row>
    <row r="5118" spans="6:14" x14ac:dyDescent="0.2">
      <c r="F5118" s="3">
        <v>76520</v>
      </c>
      <c r="G5118">
        <v>4</v>
      </c>
      <c r="H5118" t="str">
        <f t="shared" si="83"/>
        <v>765204</v>
      </c>
      <c r="I5118" t="s">
        <v>2716</v>
      </c>
      <c r="J5118" t="s">
        <v>1050</v>
      </c>
      <c r="K5118">
        <v>13638</v>
      </c>
      <c r="L5118">
        <v>39140078715</v>
      </c>
      <c r="M5118">
        <v>527</v>
      </c>
      <c r="N5118">
        <v>13934648360</v>
      </c>
    </row>
    <row r="5119" spans="6:14" x14ac:dyDescent="0.2">
      <c r="F5119" s="3">
        <v>76520</v>
      </c>
      <c r="G5119">
        <v>5</v>
      </c>
      <c r="H5119" t="str">
        <f t="shared" si="83"/>
        <v>765205</v>
      </c>
      <c r="I5119" t="s">
        <v>2716</v>
      </c>
      <c r="J5119" t="s">
        <v>1050</v>
      </c>
      <c r="K5119">
        <v>16086</v>
      </c>
      <c r="L5119">
        <v>60959903073</v>
      </c>
      <c r="M5119">
        <v>1693</v>
      </c>
      <c r="N5119">
        <v>28643979410</v>
      </c>
    </row>
    <row r="5120" spans="6:14" x14ac:dyDescent="0.2">
      <c r="F5120" s="3">
        <v>76563</v>
      </c>
      <c r="G5120">
        <v>0</v>
      </c>
      <c r="H5120" t="str">
        <f t="shared" si="83"/>
        <v>765630</v>
      </c>
      <c r="I5120" t="s">
        <v>2706</v>
      </c>
      <c r="J5120" t="s">
        <v>1051</v>
      </c>
      <c r="K5120">
        <v>5</v>
      </c>
      <c r="L5120">
        <v>33472500</v>
      </c>
    </row>
    <row r="5121" spans="6:14" x14ac:dyDescent="0.2">
      <c r="F5121" s="3">
        <v>76563</v>
      </c>
      <c r="G5121">
        <v>1</v>
      </c>
      <c r="H5121" t="str">
        <f t="shared" si="83"/>
        <v>765631</v>
      </c>
      <c r="I5121" t="s">
        <v>2706</v>
      </c>
      <c r="J5121" t="s">
        <v>1051</v>
      </c>
      <c r="K5121">
        <v>1798</v>
      </c>
      <c r="L5121">
        <v>1156749420</v>
      </c>
      <c r="M5121">
        <v>1</v>
      </c>
      <c r="N5121">
        <v>166900</v>
      </c>
    </row>
    <row r="5122" spans="6:14" x14ac:dyDescent="0.2">
      <c r="F5122" s="3">
        <v>76563</v>
      </c>
      <c r="G5122">
        <v>2</v>
      </c>
      <c r="H5122" t="str">
        <f t="shared" si="83"/>
        <v>765632</v>
      </c>
      <c r="I5122" t="s">
        <v>2706</v>
      </c>
      <c r="J5122" t="s">
        <v>1051</v>
      </c>
      <c r="K5122">
        <v>1652</v>
      </c>
      <c r="L5122">
        <v>1645403510</v>
      </c>
    </row>
    <row r="5123" spans="6:14" x14ac:dyDescent="0.2">
      <c r="F5123" s="3">
        <v>76563</v>
      </c>
      <c r="G5123">
        <v>3</v>
      </c>
      <c r="H5123" t="str">
        <f t="shared" ref="H5123:H5186" si="84">F5123&amp;G5123</f>
        <v>765633</v>
      </c>
      <c r="I5123" t="s">
        <v>2706</v>
      </c>
      <c r="J5123" t="s">
        <v>1051</v>
      </c>
      <c r="K5123">
        <v>2219</v>
      </c>
      <c r="L5123">
        <v>3210922960</v>
      </c>
      <c r="M5123">
        <v>9</v>
      </c>
      <c r="N5123">
        <v>60968225</v>
      </c>
    </row>
    <row r="5124" spans="6:14" x14ac:dyDescent="0.2">
      <c r="F5124" s="3">
        <v>76563</v>
      </c>
      <c r="G5124">
        <v>4</v>
      </c>
      <c r="H5124" t="str">
        <f t="shared" si="84"/>
        <v>765634</v>
      </c>
      <c r="I5124" t="s">
        <v>2706</v>
      </c>
      <c r="J5124" t="s">
        <v>1051</v>
      </c>
      <c r="K5124">
        <v>2168</v>
      </c>
      <c r="L5124">
        <v>4069473935</v>
      </c>
      <c r="M5124">
        <v>28</v>
      </c>
      <c r="N5124">
        <v>221075525</v>
      </c>
    </row>
    <row r="5125" spans="6:14" x14ac:dyDescent="0.2">
      <c r="F5125" s="3">
        <v>76563</v>
      </c>
      <c r="G5125">
        <v>5</v>
      </c>
      <c r="H5125" t="str">
        <f t="shared" si="84"/>
        <v>765635</v>
      </c>
      <c r="I5125" t="s">
        <v>2706</v>
      </c>
      <c r="J5125" t="s">
        <v>1051</v>
      </c>
      <c r="K5125">
        <v>1113</v>
      </c>
      <c r="L5125">
        <v>3014335690</v>
      </c>
      <c r="M5125">
        <v>58</v>
      </c>
      <c r="N5125">
        <v>514411325</v>
      </c>
    </row>
    <row r="5126" spans="6:14" x14ac:dyDescent="0.2">
      <c r="F5126" s="3">
        <v>76606</v>
      </c>
      <c r="G5126">
        <v>0</v>
      </c>
      <c r="H5126" t="str">
        <f t="shared" si="84"/>
        <v>766060</v>
      </c>
      <c r="I5126" t="s">
        <v>2708</v>
      </c>
      <c r="J5126" t="s">
        <v>1052</v>
      </c>
      <c r="K5126">
        <v>11</v>
      </c>
      <c r="L5126">
        <v>2849560</v>
      </c>
    </row>
    <row r="5127" spans="6:14" x14ac:dyDescent="0.2">
      <c r="F5127" s="3">
        <v>76606</v>
      </c>
      <c r="G5127">
        <v>1</v>
      </c>
      <c r="H5127" t="str">
        <f t="shared" si="84"/>
        <v>766061</v>
      </c>
      <c r="I5127" t="s">
        <v>2708</v>
      </c>
      <c r="J5127" t="s">
        <v>1052</v>
      </c>
      <c r="K5127">
        <v>270</v>
      </c>
      <c r="L5127">
        <v>150162980</v>
      </c>
    </row>
    <row r="5128" spans="6:14" x14ac:dyDescent="0.2">
      <c r="F5128" s="3">
        <v>76606</v>
      </c>
      <c r="G5128">
        <v>2</v>
      </c>
      <c r="H5128" t="str">
        <f t="shared" si="84"/>
        <v>766062</v>
      </c>
      <c r="I5128" t="s">
        <v>2708</v>
      </c>
      <c r="J5128" t="s">
        <v>1052</v>
      </c>
      <c r="K5128">
        <v>408</v>
      </c>
      <c r="L5128">
        <v>250159300</v>
      </c>
      <c r="M5128">
        <v>1</v>
      </c>
      <c r="N5128">
        <v>41866960</v>
      </c>
    </row>
    <row r="5129" spans="6:14" x14ac:dyDescent="0.2">
      <c r="F5129" s="3">
        <v>76606</v>
      </c>
      <c r="G5129">
        <v>3</v>
      </c>
      <c r="H5129" t="str">
        <f t="shared" si="84"/>
        <v>766063</v>
      </c>
      <c r="I5129" t="s">
        <v>2708</v>
      </c>
      <c r="J5129" t="s">
        <v>1052</v>
      </c>
      <c r="K5129">
        <v>389</v>
      </c>
      <c r="L5129">
        <v>375564930</v>
      </c>
      <c r="M5129">
        <v>2</v>
      </c>
      <c r="N5129">
        <v>3916960</v>
      </c>
    </row>
    <row r="5130" spans="6:14" x14ac:dyDescent="0.2">
      <c r="F5130" s="3">
        <v>76606</v>
      </c>
      <c r="G5130">
        <v>4</v>
      </c>
      <c r="H5130" t="str">
        <f t="shared" si="84"/>
        <v>766064</v>
      </c>
      <c r="I5130" t="s">
        <v>2708</v>
      </c>
      <c r="J5130" t="s">
        <v>1052</v>
      </c>
      <c r="K5130">
        <v>404</v>
      </c>
      <c r="L5130">
        <v>551075330</v>
      </c>
      <c r="M5130">
        <v>8</v>
      </c>
      <c r="N5130">
        <v>58420720</v>
      </c>
    </row>
    <row r="5131" spans="6:14" x14ac:dyDescent="0.2">
      <c r="F5131" s="3">
        <v>76606</v>
      </c>
      <c r="G5131">
        <v>5</v>
      </c>
      <c r="H5131" t="str">
        <f t="shared" si="84"/>
        <v>766065</v>
      </c>
      <c r="I5131" t="s">
        <v>2708</v>
      </c>
      <c r="J5131" t="s">
        <v>1052</v>
      </c>
      <c r="K5131">
        <v>590</v>
      </c>
      <c r="L5131">
        <v>1136595620</v>
      </c>
      <c r="M5131">
        <v>44</v>
      </c>
      <c r="N5131">
        <v>222916640</v>
      </c>
    </row>
    <row r="5132" spans="6:14" x14ac:dyDescent="0.2">
      <c r="F5132" s="3">
        <v>76616</v>
      </c>
      <c r="G5132">
        <v>0</v>
      </c>
      <c r="H5132" t="str">
        <f t="shared" si="84"/>
        <v>766160</v>
      </c>
      <c r="I5132" t="s">
        <v>2710</v>
      </c>
      <c r="J5132" t="s">
        <v>1053</v>
      </c>
      <c r="K5132">
        <v>108</v>
      </c>
      <c r="L5132">
        <v>10899750</v>
      </c>
    </row>
    <row r="5133" spans="6:14" x14ac:dyDescent="0.2">
      <c r="F5133" s="3">
        <v>76616</v>
      </c>
      <c r="G5133">
        <v>1</v>
      </c>
      <c r="H5133" t="str">
        <f t="shared" si="84"/>
        <v>766161</v>
      </c>
      <c r="I5133" t="s">
        <v>2710</v>
      </c>
      <c r="J5133" t="s">
        <v>1053</v>
      </c>
      <c r="K5133">
        <v>108</v>
      </c>
      <c r="L5133">
        <v>73615580</v>
      </c>
      <c r="M5133">
        <v>1</v>
      </c>
      <c r="N5133">
        <v>30643920</v>
      </c>
    </row>
    <row r="5134" spans="6:14" x14ac:dyDescent="0.2">
      <c r="F5134" s="3">
        <v>76616</v>
      </c>
      <c r="G5134">
        <v>2</v>
      </c>
      <c r="H5134" t="str">
        <f t="shared" si="84"/>
        <v>766162</v>
      </c>
      <c r="I5134" t="s">
        <v>2710</v>
      </c>
      <c r="J5134" t="s">
        <v>1053</v>
      </c>
      <c r="K5134">
        <v>361</v>
      </c>
      <c r="L5134">
        <v>237331220</v>
      </c>
      <c r="M5134">
        <v>1</v>
      </c>
      <c r="N5134">
        <v>7285040</v>
      </c>
    </row>
    <row r="5135" spans="6:14" x14ac:dyDescent="0.2">
      <c r="F5135" s="3">
        <v>76616</v>
      </c>
      <c r="G5135">
        <v>3</v>
      </c>
      <c r="H5135" t="str">
        <f t="shared" si="84"/>
        <v>766163</v>
      </c>
      <c r="I5135" t="s">
        <v>2710</v>
      </c>
      <c r="J5135" t="s">
        <v>1053</v>
      </c>
      <c r="K5135">
        <v>391</v>
      </c>
      <c r="L5135">
        <v>445360990</v>
      </c>
      <c r="M5135">
        <v>18</v>
      </c>
      <c r="N5135">
        <v>79582190</v>
      </c>
    </row>
    <row r="5136" spans="6:14" x14ac:dyDescent="0.2">
      <c r="F5136" s="3">
        <v>76616</v>
      </c>
      <c r="G5136">
        <v>4</v>
      </c>
      <c r="H5136" t="str">
        <f t="shared" si="84"/>
        <v>766164</v>
      </c>
      <c r="I5136" t="s">
        <v>2710</v>
      </c>
      <c r="J5136" t="s">
        <v>1053</v>
      </c>
      <c r="K5136">
        <v>329</v>
      </c>
      <c r="L5136">
        <v>240766050</v>
      </c>
      <c r="M5136">
        <v>10</v>
      </c>
      <c r="N5136">
        <v>59055790</v>
      </c>
    </row>
    <row r="5137" spans="6:14" x14ac:dyDescent="0.2">
      <c r="F5137" s="3">
        <v>76616</v>
      </c>
      <c r="G5137">
        <v>5</v>
      </c>
      <c r="H5137" t="str">
        <f t="shared" si="84"/>
        <v>766165</v>
      </c>
      <c r="I5137" t="s">
        <v>2710</v>
      </c>
      <c r="J5137" t="s">
        <v>1053</v>
      </c>
      <c r="K5137">
        <v>495</v>
      </c>
      <c r="L5137">
        <v>481969870</v>
      </c>
      <c r="M5137">
        <v>13</v>
      </c>
      <c r="N5137">
        <v>61340080</v>
      </c>
    </row>
    <row r="5138" spans="6:14" x14ac:dyDescent="0.2">
      <c r="F5138" s="3">
        <v>76622</v>
      </c>
      <c r="G5138">
        <v>0</v>
      </c>
      <c r="H5138" t="str">
        <f t="shared" si="84"/>
        <v>766220</v>
      </c>
      <c r="I5138" t="s">
        <v>2708</v>
      </c>
      <c r="J5138" t="s">
        <v>1054</v>
      </c>
      <c r="K5138">
        <v>673</v>
      </c>
      <c r="L5138">
        <v>193365420</v>
      </c>
      <c r="M5138">
        <v>2</v>
      </c>
      <c r="N5138">
        <v>386880</v>
      </c>
    </row>
    <row r="5139" spans="6:14" x14ac:dyDescent="0.2">
      <c r="F5139" s="3">
        <v>76622</v>
      </c>
      <c r="G5139">
        <v>1</v>
      </c>
      <c r="H5139" t="str">
        <f t="shared" si="84"/>
        <v>766221</v>
      </c>
      <c r="I5139" t="s">
        <v>2708</v>
      </c>
      <c r="J5139" t="s">
        <v>1054</v>
      </c>
      <c r="K5139">
        <v>177</v>
      </c>
      <c r="L5139">
        <v>673223780</v>
      </c>
      <c r="M5139">
        <v>3</v>
      </c>
      <c r="N5139">
        <v>21689120</v>
      </c>
    </row>
    <row r="5140" spans="6:14" x14ac:dyDescent="0.2">
      <c r="F5140" s="3">
        <v>76622</v>
      </c>
      <c r="G5140">
        <v>2</v>
      </c>
      <c r="H5140" t="str">
        <f t="shared" si="84"/>
        <v>766222</v>
      </c>
      <c r="I5140" t="s">
        <v>2708</v>
      </c>
      <c r="J5140" t="s">
        <v>1054</v>
      </c>
      <c r="K5140">
        <v>986</v>
      </c>
      <c r="L5140">
        <v>2067980150</v>
      </c>
      <c r="M5140">
        <v>16</v>
      </c>
      <c r="N5140">
        <v>279314160</v>
      </c>
    </row>
    <row r="5141" spans="6:14" x14ac:dyDescent="0.2">
      <c r="F5141" s="3">
        <v>76622</v>
      </c>
      <c r="G5141">
        <v>3</v>
      </c>
      <c r="H5141" t="str">
        <f t="shared" si="84"/>
        <v>766223</v>
      </c>
      <c r="I5141" t="s">
        <v>2708</v>
      </c>
      <c r="J5141" t="s">
        <v>1054</v>
      </c>
      <c r="K5141">
        <v>2427</v>
      </c>
      <c r="L5141">
        <v>7047068410</v>
      </c>
      <c r="M5141">
        <v>12</v>
      </c>
      <c r="N5141">
        <v>126898320</v>
      </c>
    </row>
    <row r="5142" spans="6:14" x14ac:dyDescent="0.2">
      <c r="F5142" s="3">
        <v>76622</v>
      </c>
      <c r="G5142">
        <v>4</v>
      </c>
      <c r="H5142" t="str">
        <f t="shared" si="84"/>
        <v>766224</v>
      </c>
      <c r="I5142" t="s">
        <v>2708</v>
      </c>
      <c r="J5142" t="s">
        <v>1054</v>
      </c>
      <c r="K5142">
        <v>2371</v>
      </c>
      <c r="L5142">
        <v>10887356350</v>
      </c>
      <c r="M5142">
        <v>24</v>
      </c>
      <c r="N5142">
        <v>295401520</v>
      </c>
    </row>
    <row r="5143" spans="6:14" x14ac:dyDescent="0.2">
      <c r="F5143" s="3">
        <v>76622</v>
      </c>
      <c r="G5143">
        <v>5</v>
      </c>
      <c r="H5143" t="str">
        <f t="shared" si="84"/>
        <v>766225</v>
      </c>
      <c r="I5143" t="s">
        <v>2708</v>
      </c>
      <c r="J5143" t="s">
        <v>1054</v>
      </c>
      <c r="K5143">
        <v>1884</v>
      </c>
      <c r="L5143">
        <v>12961496650</v>
      </c>
      <c r="M5143">
        <v>228</v>
      </c>
      <c r="N5143">
        <v>1929442000</v>
      </c>
    </row>
    <row r="5144" spans="6:14" x14ac:dyDescent="0.2">
      <c r="F5144" s="3">
        <v>76670</v>
      </c>
      <c r="G5144">
        <v>1</v>
      </c>
      <c r="H5144" t="str">
        <f t="shared" si="84"/>
        <v>766701</v>
      </c>
      <c r="I5144" t="s">
        <v>2708</v>
      </c>
      <c r="J5144" t="s">
        <v>1055</v>
      </c>
      <c r="K5144">
        <v>211</v>
      </c>
      <c r="L5144">
        <v>299496230</v>
      </c>
    </row>
    <row r="5145" spans="6:14" x14ac:dyDescent="0.2">
      <c r="F5145" s="3">
        <v>76670</v>
      </c>
      <c r="G5145">
        <v>2</v>
      </c>
      <c r="H5145" t="str">
        <f t="shared" si="84"/>
        <v>766702</v>
      </c>
      <c r="I5145" t="s">
        <v>2708</v>
      </c>
      <c r="J5145" t="s">
        <v>1055</v>
      </c>
      <c r="K5145">
        <v>157</v>
      </c>
      <c r="L5145">
        <v>389879270</v>
      </c>
      <c r="M5145">
        <v>4</v>
      </c>
      <c r="N5145">
        <v>1516640</v>
      </c>
    </row>
    <row r="5146" spans="6:14" x14ac:dyDescent="0.2">
      <c r="F5146" s="3">
        <v>76670</v>
      </c>
      <c r="G5146">
        <v>3</v>
      </c>
      <c r="H5146" t="str">
        <f t="shared" si="84"/>
        <v>766703</v>
      </c>
      <c r="I5146" t="s">
        <v>2708</v>
      </c>
      <c r="J5146" t="s">
        <v>1055</v>
      </c>
      <c r="K5146">
        <v>435</v>
      </c>
      <c r="L5146">
        <v>419969800</v>
      </c>
      <c r="M5146">
        <v>4</v>
      </c>
      <c r="N5146">
        <v>5312000</v>
      </c>
    </row>
    <row r="5147" spans="6:14" x14ac:dyDescent="0.2">
      <c r="F5147" s="3">
        <v>76670</v>
      </c>
      <c r="G5147">
        <v>4</v>
      </c>
      <c r="H5147" t="str">
        <f t="shared" si="84"/>
        <v>766704</v>
      </c>
      <c r="I5147" t="s">
        <v>2708</v>
      </c>
      <c r="J5147" t="s">
        <v>1055</v>
      </c>
      <c r="K5147">
        <v>390</v>
      </c>
      <c r="L5147">
        <v>571552910</v>
      </c>
      <c r="M5147">
        <v>7</v>
      </c>
      <c r="N5147">
        <v>79926720</v>
      </c>
    </row>
    <row r="5148" spans="6:14" x14ac:dyDescent="0.2">
      <c r="F5148" s="3">
        <v>76670</v>
      </c>
      <c r="G5148">
        <v>5</v>
      </c>
      <c r="H5148" t="str">
        <f t="shared" si="84"/>
        <v>766705</v>
      </c>
      <c r="I5148" t="s">
        <v>2708</v>
      </c>
      <c r="J5148" t="s">
        <v>1055</v>
      </c>
      <c r="K5148">
        <v>832</v>
      </c>
      <c r="L5148">
        <v>709955780</v>
      </c>
      <c r="M5148">
        <v>10</v>
      </c>
      <c r="N5148">
        <v>71239520</v>
      </c>
    </row>
    <row r="5149" spans="6:14" x14ac:dyDescent="0.2">
      <c r="F5149" s="3">
        <v>76736</v>
      </c>
      <c r="G5149">
        <v>0</v>
      </c>
      <c r="H5149" t="str">
        <f t="shared" si="84"/>
        <v>767360</v>
      </c>
      <c r="I5149" t="s">
        <v>2708</v>
      </c>
      <c r="J5149" t="s">
        <v>1056</v>
      </c>
      <c r="K5149">
        <v>67</v>
      </c>
      <c r="L5149">
        <v>52121700</v>
      </c>
    </row>
    <row r="5150" spans="6:14" x14ac:dyDescent="0.2">
      <c r="F5150" s="3">
        <v>76736</v>
      </c>
      <c r="G5150">
        <v>1</v>
      </c>
      <c r="H5150" t="str">
        <f t="shared" si="84"/>
        <v>767361</v>
      </c>
      <c r="I5150" t="s">
        <v>2708</v>
      </c>
      <c r="J5150" t="s">
        <v>1056</v>
      </c>
      <c r="K5150">
        <v>776</v>
      </c>
      <c r="L5150">
        <v>302048660</v>
      </c>
      <c r="M5150">
        <v>5</v>
      </c>
      <c r="N5150">
        <v>38482080</v>
      </c>
    </row>
    <row r="5151" spans="6:14" x14ac:dyDescent="0.2">
      <c r="F5151" s="3">
        <v>76736</v>
      </c>
      <c r="G5151">
        <v>2</v>
      </c>
      <c r="H5151" t="str">
        <f t="shared" si="84"/>
        <v>767362</v>
      </c>
      <c r="I5151" t="s">
        <v>2708</v>
      </c>
      <c r="J5151" t="s">
        <v>1056</v>
      </c>
      <c r="K5151">
        <v>1265</v>
      </c>
      <c r="L5151">
        <v>718305290</v>
      </c>
      <c r="M5151">
        <v>5</v>
      </c>
      <c r="N5151">
        <v>20720960</v>
      </c>
    </row>
    <row r="5152" spans="6:14" x14ac:dyDescent="0.2">
      <c r="F5152" s="3">
        <v>76736</v>
      </c>
      <c r="G5152">
        <v>3</v>
      </c>
      <c r="H5152" t="str">
        <f t="shared" si="84"/>
        <v>767363</v>
      </c>
      <c r="I5152" t="s">
        <v>2708</v>
      </c>
      <c r="J5152" t="s">
        <v>1056</v>
      </c>
      <c r="K5152">
        <v>1265</v>
      </c>
      <c r="L5152">
        <v>957840310</v>
      </c>
      <c r="M5152">
        <v>4</v>
      </c>
      <c r="N5152">
        <v>13184880</v>
      </c>
    </row>
    <row r="5153" spans="6:14" x14ac:dyDescent="0.2">
      <c r="F5153" s="3">
        <v>76736</v>
      </c>
      <c r="G5153">
        <v>4</v>
      </c>
      <c r="H5153" t="str">
        <f t="shared" si="84"/>
        <v>767364</v>
      </c>
      <c r="I5153" t="s">
        <v>2708</v>
      </c>
      <c r="J5153" t="s">
        <v>1056</v>
      </c>
      <c r="K5153">
        <v>2137</v>
      </c>
      <c r="L5153">
        <v>2789381070</v>
      </c>
      <c r="M5153">
        <v>20</v>
      </c>
      <c r="N5153">
        <v>174156320</v>
      </c>
    </row>
    <row r="5154" spans="6:14" x14ac:dyDescent="0.2">
      <c r="F5154" s="3">
        <v>76736</v>
      </c>
      <c r="G5154">
        <v>5</v>
      </c>
      <c r="H5154" t="str">
        <f t="shared" si="84"/>
        <v>767365</v>
      </c>
      <c r="I5154" t="s">
        <v>2708</v>
      </c>
      <c r="J5154" t="s">
        <v>1056</v>
      </c>
      <c r="K5154">
        <v>2532</v>
      </c>
      <c r="L5154">
        <v>9599589360</v>
      </c>
      <c r="M5154">
        <v>385</v>
      </c>
      <c r="N5154">
        <v>3872919600</v>
      </c>
    </row>
    <row r="5155" spans="6:14" x14ac:dyDescent="0.2">
      <c r="F5155" s="3">
        <v>76823</v>
      </c>
      <c r="G5155">
        <v>0</v>
      </c>
      <c r="H5155" t="str">
        <f t="shared" si="84"/>
        <v>768230</v>
      </c>
      <c r="I5155" t="s">
        <v>2708</v>
      </c>
      <c r="J5155" t="s">
        <v>1057</v>
      </c>
      <c r="K5155">
        <v>165</v>
      </c>
      <c r="L5155">
        <v>37338100</v>
      </c>
      <c r="M5155">
        <v>1</v>
      </c>
      <c r="N5155">
        <v>349440</v>
      </c>
    </row>
    <row r="5156" spans="6:14" x14ac:dyDescent="0.2">
      <c r="F5156" s="3">
        <v>76823</v>
      </c>
      <c r="G5156">
        <v>1</v>
      </c>
      <c r="H5156" t="str">
        <f t="shared" si="84"/>
        <v>768231</v>
      </c>
      <c r="I5156" t="s">
        <v>2708</v>
      </c>
      <c r="J5156" t="s">
        <v>1057</v>
      </c>
      <c r="K5156">
        <v>254</v>
      </c>
      <c r="L5156">
        <v>137389460</v>
      </c>
      <c r="M5156">
        <v>2</v>
      </c>
      <c r="N5156">
        <v>2293680</v>
      </c>
    </row>
    <row r="5157" spans="6:14" x14ac:dyDescent="0.2">
      <c r="F5157" s="3">
        <v>76823</v>
      </c>
      <c r="G5157">
        <v>2</v>
      </c>
      <c r="H5157" t="str">
        <f t="shared" si="84"/>
        <v>768232</v>
      </c>
      <c r="I5157" t="s">
        <v>2708</v>
      </c>
      <c r="J5157" t="s">
        <v>1057</v>
      </c>
      <c r="K5157">
        <v>261</v>
      </c>
      <c r="L5157">
        <v>119617100</v>
      </c>
    </row>
    <row r="5158" spans="6:14" x14ac:dyDescent="0.2">
      <c r="F5158" s="3">
        <v>76823</v>
      </c>
      <c r="G5158">
        <v>3</v>
      </c>
      <c r="H5158" t="str">
        <f t="shared" si="84"/>
        <v>768233</v>
      </c>
      <c r="I5158" t="s">
        <v>2708</v>
      </c>
      <c r="J5158" t="s">
        <v>1057</v>
      </c>
      <c r="K5158">
        <v>191</v>
      </c>
      <c r="L5158">
        <v>89286150</v>
      </c>
    </row>
    <row r="5159" spans="6:14" x14ac:dyDescent="0.2">
      <c r="F5159" s="3">
        <v>76823</v>
      </c>
      <c r="G5159">
        <v>4</v>
      </c>
      <c r="H5159" t="str">
        <f t="shared" si="84"/>
        <v>768234</v>
      </c>
      <c r="I5159" t="s">
        <v>2708</v>
      </c>
      <c r="J5159" t="s">
        <v>1057</v>
      </c>
      <c r="K5159">
        <v>599</v>
      </c>
      <c r="L5159">
        <v>445348840</v>
      </c>
      <c r="M5159">
        <v>1</v>
      </c>
      <c r="N5159">
        <v>6266320</v>
      </c>
    </row>
    <row r="5160" spans="6:14" x14ac:dyDescent="0.2">
      <c r="F5160" s="3">
        <v>76823</v>
      </c>
      <c r="G5160">
        <v>5</v>
      </c>
      <c r="H5160" t="str">
        <f t="shared" si="84"/>
        <v>768235</v>
      </c>
      <c r="I5160" t="s">
        <v>2708</v>
      </c>
      <c r="J5160" t="s">
        <v>1057</v>
      </c>
      <c r="K5160">
        <v>965</v>
      </c>
      <c r="L5160">
        <v>841192350</v>
      </c>
      <c r="M5160">
        <v>30</v>
      </c>
      <c r="N5160">
        <v>86620560</v>
      </c>
    </row>
    <row r="5161" spans="6:14" x14ac:dyDescent="0.2">
      <c r="F5161" s="3">
        <v>76828</v>
      </c>
      <c r="G5161">
        <v>0</v>
      </c>
      <c r="H5161" t="str">
        <f t="shared" si="84"/>
        <v>768280</v>
      </c>
      <c r="I5161" t="s">
        <v>2708</v>
      </c>
      <c r="J5161" t="s">
        <v>1058</v>
      </c>
      <c r="K5161">
        <v>2</v>
      </c>
      <c r="L5161">
        <v>443720</v>
      </c>
    </row>
    <row r="5162" spans="6:14" x14ac:dyDescent="0.2">
      <c r="F5162" s="3">
        <v>76828</v>
      </c>
      <c r="G5162">
        <v>1</v>
      </c>
      <c r="H5162" t="str">
        <f t="shared" si="84"/>
        <v>768281</v>
      </c>
      <c r="I5162" t="s">
        <v>2708</v>
      </c>
      <c r="J5162" t="s">
        <v>1058</v>
      </c>
      <c r="K5162">
        <v>265</v>
      </c>
      <c r="L5162">
        <v>195555410</v>
      </c>
      <c r="M5162">
        <v>2</v>
      </c>
      <c r="N5162">
        <v>1150240</v>
      </c>
    </row>
    <row r="5163" spans="6:14" x14ac:dyDescent="0.2">
      <c r="F5163" s="3">
        <v>76828</v>
      </c>
      <c r="G5163">
        <v>2</v>
      </c>
      <c r="H5163" t="str">
        <f t="shared" si="84"/>
        <v>768282</v>
      </c>
      <c r="I5163" t="s">
        <v>2708</v>
      </c>
      <c r="J5163" t="s">
        <v>1058</v>
      </c>
      <c r="K5163">
        <v>307</v>
      </c>
      <c r="L5163">
        <v>269460910</v>
      </c>
      <c r="M5163">
        <v>1</v>
      </c>
      <c r="N5163">
        <v>5379840</v>
      </c>
    </row>
    <row r="5164" spans="6:14" x14ac:dyDescent="0.2">
      <c r="F5164" s="3">
        <v>76828</v>
      </c>
      <c r="G5164">
        <v>3</v>
      </c>
      <c r="H5164" t="str">
        <f t="shared" si="84"/>
        <v>768283</v>
      </c>
      <c r="I5164" t="s">
        <v>2708</v>
      </c>
      <c r="J5164" t="s">
        <v>1058</v>
      </c>
      <c r="K5164">
        <v>361</v>
      </c>
      <c r="L5164">
        <v>384880570</v>
      </c>
      <c r="M5164">
        <v>3</v>
      </c>
      <c r="N5164">
        <v>6597040</v>
      </c>
    </row>
    <row r="5165" spans="6:14" x14ac:dyDescent="0.2">
      <c r="F5165" s="3">
        <v>76828</v>
      </c>
      <c r="G5165">
        <v>4</v>
      </c>
      <c r="H5165" t="str">
        <f t="shared" si="84"/>
        <v>768284</v>
      </c>
      <c r="I5165" t="s">
        <v>2708</v>
      </c>
      <c r="J5165" t="s">
        <v>1058</v>
      </c>
      <c r="K5165">
        <v>502</v>
      </c>
      <c r="L5165">
        <v>734401660</v>
      </c>
      <c r="M5165">
        <v>4</v>
      </c>
      <c r="N5165">
        <v>14829440</v>
      </c>
    </row>
    <row r="5166" spans="6:14" x14ac:dyDescent="0.2">
      <c r="F5166" s="3">
        <v>76828</v>
      </c>
      <c r="G5166">
        <v>5</v>
      </c>
      <c r="H5166" t="str">
        <f t="shared" si="84"/>
        <v>768285</v>
      </c>
      <c r="I5166" t="s">
        <v>2708</v>
      </c>
      <c r="J5166" t="s">
        <v>1058</v>
      </c>
      <c r="K5166">
        <v>487</v>
      </c>
      <c r="L5166">
        <v>1270703670</v>
      </c>
      <c r="M5166">
        <v>27</v>
      </c>
      <c r="N5166">
        <v>137138800</v>
      </c>
    </row>
    <row r="5167" spans="6:14" x14ac:dyDescent="0.2">
      <c r="F5167" s="3">
        <v>76834</v>
      </c>
      <c r="G5167">
        <v>0</v>
      </c>
      <c r="H5167" t="str">
        <f t="shared" si="84"/>
        <v>768340</v>
      </c>
      <c r="I5167" t="s">
        <v>2717</v>
      </c>
      <c r="J5167" t="s">
        <v>1059</v>
      </c>
      <c r="K5167">
        <v>402</v>
      </c>
      <c r="L5167">
        <v>3369383880</v>
      </c>
      <c r="M5167">
        <v>98</v>
      </c>
      <c r="N5167">
        <v>3302485620</v>
      </c>
    </row>
    <row r="5168" spans="6:14" x14ac:dyDescent="0.2">
      <c r="F5168" s="3">
        <v>76834</v>
      </c>
      <c r="G5168">
        <v>1</v>
      </c>
      <c r="H5168" t="str">
        <f t="shared" si="84"/>
        <v>768341</v>
      </c>
      <c r="I5168" t="s">
        <v>2717</v>
      </c>
      <c r="J5168" t="s">
        <v>1059</v>
      </c>
      <c r="K5168">
        <v>3406</v>
      </c>
      <c r="L5168">
        <v>10113838880</v>
      </c>
      <c r="M5168">
        <v>8</v>
      </c>
      <c r="N5168">
        <v>580928320</v>
      </c>
    </row>
    <row r="5169" spans="6:14" x14ac:dyDescent="0.2">
      <c r="F5169" s="3">
        <v>76834</v>
      </c>
      <c r="G5169">
        <v>2</v>
      </c>
      <c r="H5169" t="str">
        <f t="shared" si="84"/>
        <v>768342</v>
      </c>
      <c r="I5169" t="s">
        <v>2717</v>
      </c>
      <c r="J5169" t="s">
        <v>1059</v>
      </c>
      <c r="K5169">
        <v>10514</v>
      </c>
      <c r="L5169">
        <v>11837034800</v>
      </c>
      <c r="M5169">
        <v>28</v>
      </c>
      <c r="N5169">
        <v>654701320</v>
      </c>
    </row>
    <row r="5170" spans="6:14" x14ac:dyDescent="0.2">
      <c r="F5170" s="3">
        <v>76834</v>
      </c>
      <c r="G5170">
        <v>3</v>
      </c>
      <c r="H5170" t="str">
        <f t="shared" si="84"/>
        <v>768343</v>
      </c>
      <c r="I5170" t="s">
        <v>2717</v>
      </c>
      <c r="J5170" t="s">
        <v>1059</v>
      </c>
      <c r="K5170">
        <v>11386</v>
      </c>
      <c r="L5170">
        <v>17052371950</v>
      </c>
      <c r="M5170">
        <v>92</v>
      </c>
      <c r="N5170">
        <v>2299240020</v>
      </c>
    </row>
    <row r="5171" spans="6:14" x14ac:dyDescent="0.2">
      <c r="F5171" s="3">
        <v>76834</v>
      </c>
      <c r="G5171">
        <v>4</v>
      </c>
      <c r="H5171" t="str">
        <f t="shared" si="84"/>
        <v>768344</v>
      </c>
      <c r="I5171" t="s">
        <v>2717</v>
      </c>
      <c r="J5171" t="s">
        <v>1059</v>
      </c>
      <c r="K5171">
        <v>9138</v>
      </c>
      <c r="L5171">
        <v>24829681260</v>
      </c>
      <c r="M5171">
        <v>143</v>
      </c>
      <c r="N5171">
        <v>3517810800</v>
      </c>
    </row>
    <row r="5172" spans="6:14" x14ac:dyDescent="0.2">
      <c r="F5172" s="3">
        <v>76834</v>
      </c>
      <c r="G5172">
        <v>5</v>
      </c>
      <c r="H5172" t="str">
        <f t="shared" si="84"/>
        <v>768345</v>
      </c>
      <c r="I5172" t="s">
        <v>2717</v>
      </c>
      <c r="J5172" t="s">
        <v>1059</v>
      </c>
      <c r="K5172">
        <v>6895</v>
      </c>
      <c r="L5172">
        <v>41621084740</v>
      </c>
      <c r="M5172">
        <v>1401</v>
      </c>
      <c r="N5172">
        <v>38105320540</v>
      </c>
    </row>
    <row r="5173" spans="6:14" x14ac:dyDescent="0.2">
      <c r="F5173" s="3">
        <v>76845</v>
      </c>
      <c r="G5173">
        <v>0</v>
      </c>
      <c r="H5173" t="str">
        <f t="shared" si="84"/>
        <v>768450</v>
      </c>
      <c r="I5173" t="s">
        <v>2708</v>
      </c>
      <c r="J5173" t="s">
        <v>1060</v>
      </c>
      <c r="K5173">
        <v>29</v>
      </c>
      <c r="L5173">
        <v>18016000</v>
      </c>
      <c r="M5173">
        <v>2</v>
      </c>
      <c r="N5173">
        <v>339680</v>
      </c>
    </row>
    <row r="5174" spans="6:14" x14ac:dyDescent="0.2">
      <c r="F5174" s="3">
        <v>76845</v>
      </c>
      <c r="G5174">
        <v>1</v>
      </c>
      <c r="H5174" t="str">
        <f t="shared" si="84"/>
        <v>768451</v>
      </c>
      <c r="I5174" t="s">
        <v>2708</v>
      </c>
      <c r="J5174" t="s">
        <v>1060</v>
      </c>
      <c r="K5174">
        <v>106</v>
      </c>
      <c r="L5174">
        <v>73348460</v>
      </c>
    </row>
    <row r="5175" spans="6:14" x14ac:dyDescent="0.2">
      <c r="F5175" s="3">
        <v>76845</v>
      </c>
      <c r="G5175">
        <v>2</v>
      </c>
      <c r="H5175" t="str">
        <f t="shared" si="84"/>
        <v>768452</v>
      </c>
      <c r="I5175" t="s">
        <v>2708</v>
      </c>
      <c r="J5175" t="s">
        <v>1060</v>
      </c>
      <c r="K5175">
        <v>95</v>
      </c>
      <c r="L5175">
        <v>96061650</v>
      </c>
      <c r="M5175">
        <v>2</v>
      </c>
      <c r="N5175">
        <v>15960800</v>
      </c>
    </row>
    <row r="5176" spans="6:14" x14ac:dyDescent="0.2">
      <c r="F5176" s="3">
        <v>76845</v>
      </c>
      <c r="G5176">
        <v>3</v>
      </c>
      <c r="H5176" t="str">
        <f t="shared" si="84"/>
        <v>768453</v>
      </c>
      <c r="I5176" t="s">
        <v>2708</v>
      </c>
      <c r="J5176" t="s">
        <v>1060</v>
      </c>
      <c r="K5176">
        <v>71</v>
      </c>
      <c r="L5176">
        <v>115077480</v>
      </c>
      <c r="M5176">
        <v>3</v>
      </c>
      <c r="N5176">
        <v>1213280</v>
      </c>
    </row>
    <row r="5177" spans="6:14" x14ac:dyDescent="0.2">
      <c r="F5177" s="3">
        <v>76845</v>
      </c>
      <c r="G5177">
        <v>4</v>
      </c>
      <c r="H5177" t="str">
        <f t="shared" si="84"/>
        <v>768454</v>
      </c>
      <c r="I5177" t="s">
        <v>2708</v>
      </c>
      <c r="J5177" t="s">
        <v>1060</v>
      </c>
      <c r="K5177">
        <v>120</v>
      </c>
      <c r="L5177">
        <v>126616820</v>
      </c>
      <c r="M5177">
        <v>5</v>
      </c>
      <c r="N5177">
        <v>3858560</v>
      </c>
    </row>
    <row r="5178" spans="6:14" x14ac:dyDescent="0.2">
      <c r="F5178" s="3">
        <v>76845</v>
      </c>
      <c r="G5178">
        <v>5</v>
      </c>
      <c r="H5178" t="str">
        <f t="shared" si="84"/>
        <v>768455</v>
      </c>
      <c r="I5178" t="s">
        <v>2708</v>
      </c>
      <c r="J5178" t="s">
        <v>1060</v>
      </c>
      <c r="K5178">
        <v>207</v>
      </c>
      <c r="L5178">
        <v>278107380</v>
      </c>
      <c r="M5178">
        <v>15</v>
      </c>
      <c r="N5178">
        <v>77805680</v>
      </c>
    </row>
    <row r="5179" spans="6:14" x14ac:dyDescent="0.2">
      <c r="F5179" s="3">
        <v>76863</v>
      </c>
      <c r="G5179">
        <v>0</v>
      </c>
      <c r="H5179" t="str">
        <f t="shared" si="84"/>
        <v>768630</v>
      </c>
      <c r="I5179" t="s">
        <v>2710</v>
      </c>
      <c r="J5179" t="s">
        <v>1061</v>
      </c>
      <c r="K5179">
        <v>14</v>
      </c>
      <c r="L5179">
        <v>26094940</v>
      </c>
    </row>
    <row r="5180" spans="6:14" x14ac:dyDescent="0.2">
      <c r="F5180" s="3">
        <v>76863</v>
      </c>
      <c r="G5180">
        <v>1</v>
      </c>
      <c r="H5180" t="str">
        <f t="shared" si="84"/>
        <v>768631</v>
      </c>
      <c r="I5180" t="s">
        <v>2710</v>
      </c>
      <c r="J5180" t="s">
        <v>1061</v>
      </c>
      <c r="K5180">
        <v>83</v>
      </c>
      <c r="L5180">
        <v>117772640</v>
      </c>
    </row>
    <row r="5181" spans="6:14" x14ac:dyDescent="0.2">
      <c r="F5181" s="3">
        <v>76863</v>
      </c>
      <c r="G5181">
        <v>2</v>
      </c>
      <c r="H5181" t="str">
        <f t="shared" si="84"/>
        <v>768632</v>
      </c>
      <c r="I5181" t="s">
        <v>2710</v>
      </c>
      <c r="J5181" t="s">
        <v>1061</v>
      </c>
      <c r="K5181">
        <v>111</v>
      </c>
      <c r="L5181">
        <v>370741490</v>
      </c>
      <c r="M5181">
        <v>2</v>
      </c>
      <c r="N5181">
        <v>6421360</v>
      </c>
    </row>
    <row r="5182" spans="6:14" x14ac:dyDescent="0.2">
      <c r="F5182" s="3">
        <v>76863</v>
      </c>
      <c r="G5182">
        <v>3</v>
      </c>
      <c r="H5182" t="str">
        <f t="shared" si="84"/>
        <v>768633</v>
      </c>
      <c r="I5182" t="s">
        <v>2710</v>
      </c>
      <c r="J5182" t="s">
        <v>1061</v>
      </c>
      <c r="K5182">
        <v>140</v>
      </c>
      <c r="L5182">
        <v>117071300</v>
      </c>
      <c r="M5182">
        <v>1</v>
      </c>
      <c r="N5182">
        <v>2529360</v>
      </c>
    </row>
    <row r="5183" spans="6:14" x14ac:dyDescent="0.2">
      <c r="F5183" s="3">
        <v>76863</v>
      </c>
      <c r="G5183">
        <v>4</v>
      </c>
      <c r="H5183" t="str">
        <f t="shared" si="84"/>
        <v>768634</v>
      </c>
      <c r="I5183" t="s">
        <v>2710</v>
      </c>
      <c r="J5183" t="s">
        <v>1061</v>
      </c>
      <c r="K5183">
        <v>373</v>
      </c>
      <c r="L5183">
        <v>462283390</v>
      </c>
      <c r="M5183">
        <v>4</v>
      </c>
      <c r="N5183">
        <v>7789840</v>
      </c>
    </row>
    <row r="5184" spans="6:14" x14ac:dyDescent="0.2">
      <c r="F5184" s="3">
        <v>76863</v>
      </c>
      <c r="G5184">
        <v>5</v>
      </c>
      <c r="H5184" t="str">
        <f t="shared" si="84"/>
        <v>768635</v>
      </c>
      <c r="I5184" t="s">
        <v>2710</v>
      </c>
      <c r="J5184" t="s">
        <v>1061</v>
      </c>
      <c r="K5184">
        <v>376</v>
      </c>
      <c r="L5184">
        <v>655843200</v>
      </c>
      <c r="M5184">
        <v>60</v>
      </c>
      <c r="N5184">
        <v>316561600</v>
      </c>
    </row>
    <row r="5185" spans="6:14" x14ac:dyDescent="0.2">
      <c r="F5185" s="3">
        <v>76869</v>
      </c>
      <c r="G5185">
        <v>0</v>
      </c>
      <c r="H5185" t="str">
        <f t="shared" si="84"/>
        <v>768690</v>
      </c>
      <c r="I5185" t="s">
        <v>2709</v>
      </c>
      <c r="J5185" t="s">
        <v>1062</v>
      </c>
      <c r="K5185">
        <v>168</v>
      </c>
      <c r="L5185">
        <v>68985245</v>
      </c>
    </row>
    <row r="5186" spans="6:14" x14ac:dyDescent="0.2">
      <c r="F5186" s="3">
        <v>76869</v>
      </c>
      <c r="G5186">
        <v>1</v>
      </c>
      <c r="H5186" t="str">
        <f t="shared" si="84"/>
        <v>768691</v>
      </c>
      <c r="I5186" t="s">
        <v>2709</v>
      </c>
      <c r="J5186" t="s">
        <v>1062</v>
      </c>
      <c r="K5186">
        <v>171</v>
      </c>
      <c r="L5186">
        <v>299375235</v>
      </c>
      <c r="M5186">
        <v>1</v>
      </c>
      <c r="N5186">
        <v>27968200</v>
      </c>
    </row>
    <row r="5187" spans="6:14" x14ac:dyDescent="0.2">
      <c r="F5187" s="3">
        <v>76869</v>
      </c>
      <c r="G5187">
        <v>2</v>
      </c>
      <c r="H5187" t="str">
        <f t="shared" ref="H5187:H5250" si="85">F5187&amp;G5187</f>
        <v>768692</v>
      </c>
      <c r="I5187" t="s">
        <v>2709</v>
      </c>
      <c r="J5187" t="s">
        <v>1062</v>
      </c>
      <c r="K5187">
        <v>112</v>
      </c>
      <c r="L5187">
        <v>335025605</v>
      </c>
    </row>
    <row r="5188" spans="6:14" x14ac:dyDescent="0.2">
      <c r="F5188" s="3">
        <v>76869</v>
      </c>
      <c r="G5188">
        <v>3</v>
      </c>
      <c r="H5188" t="str">
        <f t="shared" si="85"/>
        <v>768693</v>
      </c>
      <c r="I5188" t="s">
        <v>2709</v>
      </c>
      <c r="J5188" t="s">
        <v>1062</v>
      </c>
      <c r="K5188">
        <v>233</v>
      </c>
      <c r="L5188">
        <v>240102280</v>
      </c>
      <c r="M5188">
        <v>3</v>
      </c>
      <c r="N5188">
        <v>11937295</v>
      </c>
    </row>
    <row r="5189" spans="6:14" x14ac:dyDescent="0.2">
      <c r="F5189" s="3">
        <v>76869</v>
      </c>
      <c r="G5189">
        <v>4</v>
      </c>
      <c r="H5189" t="str">
        <f t="shared" si="85"/>
        <v>768694</v>
      </c>
      <c r="I5189" t="s">
        <v>2709</v>
      </c>
      <c r="J5189" t="s">
        <v>1062</v>
      </c>
      <c r="K5189">
        <v>753</v>
      </c>
      <c r="L5189">
        <v>956167600</v>
      </c>
      <c r="M5189">
        <v>15</v>
      </c>
      <c r="N5189">
        <v>91384015</v>
      </c>
    </row>
    <row r="5190" spans="6:14" x14ac:dyDescent="0.2">
      <c r="F5190" s="3">
        <v>76869</v>
      </c>
      <c r="G5190">
        <v>5</v>
      </c>
      <c r="H5190" t="str">
        <f t="shared" si="85"/>
        <v>768695</v>
      </c>
      <c r="I5190" t="s">
        <v>2709</v>
      </c>
      <c r="J5190" t="s">
        <v>1062</v>
      </c>
      <c r="K5190">
        <v>738</v>
      </c>
      <c r="L5190">
        <v>1186481175</v>
      </c>
      <c r="M5190">
        <v>19</v>
      </c>
      <c r="N5190">
        <v>104749415</v>
      </c>
    </row>
    <row r="5191" spans="6:14" x14ac:dyDescent="0.2">
      <c r="F5191" s="3">
        <v>76890</v>
      </c>
      <c r="G5191">
        <v>0</v>
      </c>
      <c r="H5191" t="str">
        <f t="shared" si="85"/>
        <v>768900</v>
      </c>
      <c r="I5191" t="s">
        <v>2710</v>
      </c>
      <c r="J5191" t="s">
        <v>1063</v>
      </c>
      <c r="K5191">
        <v>41</v>
      </c>
      <c r="L5191">
        <v>10843860</v>
      </c>
    </row>
    <row r="5192" spans="6:14" x14ac:dyDescent="0.2">
      <c r="F5192" s="3">
        <v>76890</v>
      </c>
      <c r="G5192">
        <v>1</v>
      </c>
      <c r="H5192" t="str">
        <f t="shared" si="85"/>
        <v>768901</v>
      </c>
      <c r="I5192" t="s">
        <v>2710</v>
      </c>
      <c r="J5192" t="s">
        <v>1063</v>
      </c>
      <c r="K5192">
        <v>677</v>
      </c>
      <c r="L5192">
        <v>391377090</v>
      </c>
      <c r="M5192">
        <v>11</v>
      </c>
      <c r="N5192">
        <v>17394880</v>
      </c>
    </row>
    <row r="5193" spans="6:14" x14ac:dyDescent="0.2">
      <c r="F5193" s="3">
        <v>76890</v>
      </c>
      <c r="G5193">
        <v>2</v>
      </c>
      <c r="H5193" t="str">
        <f t="shared" si="85"/>
        <v>768902</v>
      </c>
      <c r="I5193" t="s">
        <v>2710</v>
      </c>
      <c r="J5193" t="s">
        <v>1063</v>
      </c>
      <c r="K5193">
        <v>141</v>
      </c>
      <c r="L5193">
        <v>197511420</v>
      </c>
      <c r="M5193">
        <v>2</v>
      </c>
      <c r="N5193">
        <v>183332250</v>
      </c>
    </row>
    <row r="5194" spans="6:14" x14ac:dyDescent="0.2">
      <c r="F5194" s="3">
        <v>76890</v>
      </c>
      <c r="G5194">
        <v>3</v>
      </c>
      <c r="H5194" t="str">
        <f t="shared" si="85"/>
        <v>768903</v>
      </c>
      <c r="I5194" t="s">
        <v>2710</v>
      </c>
      <c r="J5194" t="s">
        <v>1063</v>
      </c>
      <c r="K5194">
        <v>352</v>
      </c>
      <c r="L5194">
        <v>288881650</v>
      </c>
      <c r="M5194">
        <v>1</v>
      </c>
      <c r="N5194">
        <v>1117840</v>
      </c>
    </row>
    <row r="5195" spans="6:14" x14ac:dyDescent="0.2">
      <c r="F5195" s="3">
        <v>76890</v>
      </c>
      <c r="G5195">
        <v>4</v>
      </c>
      <c r="H5195" t="str">
        <f t="shared" si="85"/>
        <v>768904</v>
      </c>
      <c r="I5195" t="s">
        <v>2710</v>
      </c>
      <c r="J5195" t="s">
        <v>1063</v>
      </c>
      <c r="K5195">
        <v>650</v>
      </c>
      <c r="L5195">
        <v>571916300</v>
      </c>
      <c r="M5195">
        <v>12</v>
      </c>
      <c r="N5195">
        <v>33910370</v>
      </c>
    </row>
    <row r="5196" spans="6:14" x14ac:dyDescent="0.2">
      <c r="F5196" s="3">
        <v>76890</v>
      </c>
      <c r="G5196">
        <v>5</v>
      </c>
      <c r="H5196" t="str">
        <f t="shared" si="85"/>
        <v>768905</v>
      </c>
      <c r="I5196" t="s">
        <v>2710</v>
      </c>
      <c r="J5196" t="s">
        <v>1063</v>
      </c>
      <c r="K5196">
        <v>614</v>
      </c>
      <c r="L5196">
        <v>506495635</v>
      </c>
      <c r="M5196">
        <v>16</v>
      </c>
      <c r="N5196">
        <v>40118480</v>
      </c>
    </row>
    <row r="5197" spans="6:14" x14ac:dyDescent="0.2">
      <c r="F5197" s="3">
        <v>76892</v>
      </c>
      <c r="G5197">
        <v>0</v>
      </c>
      <c r="H5197" t="str">
        <f t="shared" si="85"/>
        <v>768920</v>
      </c>
      <c r="I5197" t="s">
        <v>2706</v>
      </c>
      <c r="J5197" t="s">
        <v>1064</v>
      </c>
      <c r="K5197">
        <v>76</v>
      </c>
      <c r="L5197">
        <v>868787895</v>
      </c>
      <c r="M5197">
        <v>2</v>
      </c>
      <c r="N5197">
        <v>241450875</v>
      </c>
    </row>
    <row r="5198" spans="6:14" x14ac:dyDescent="0.2">
      <c r="F5198" s="3">
        <v>76892</v>
      </c>
      <c r="G5198">
        <v>1</v>
      </c>
      <c r="H5198" t="str">
        <f t="shared" si="85"/>
        <v>768921</v>
      </c>
      <c r="I5198" t="s">
        <v>2706</v>
      </c>
      <c r="J5198" t="s">
        <v>1064</v>
      </c>
      <c r="K5198">
        <v>1638</v>
      </c>
      <c r="L5198">
        <v>1483257325</v>
      </c>
      <c r="M5198">
        <v>5</v>
      </c>
      <c r="N5198">
        <v>57375425</v>
      </c>
    </row>
    <row r="5199" spans="6:14" x14ac:dyDescent="0.2">
      <c r="F5199" s="3">
        <v>76892</v>
      </c>
      <c r="G5199">
        <v>2</v>
      </c>
      <c r="H5199" t="str">
        <f t="shared" si="85"/>
        <v>768922</v>
      </c>
      <c r="I5199" t="s">
        <v>2706</v>
      </c>
      <c r="J5199" t="s">
        <v>1064</v>
      </c>
      <c r="K5199">
        <v>2213</v>
      </c>
      <c r="L5199">
        <v>5086569400</v>
      </c>
      <c r="M5199">
        <v>7</v>
      </c>
      <c r="N5199">
        <v>529438300</v>
      </c>
    </row>
    <row r="5200" spans="6:14" x14ac:dyDescent="0.2">
      <c r="F5200" s="3">
        <v>76892</v>
      </c>
      <c r="G5200">
        <v>3</v>
      </c>
      <c r="H5200" t="str">
        <f t="shared" si="85"/>
        <v>768923</v>
      </c>
      <c r="I5200" t="s">
        <v>2706</v>
      </c>
      <c r="J5200" t="s">
        <v>1064</v>
      </c>
      <c r="K5200">
        <v>1604</v>
      </c>
      <c r="L5200">
        <v>3854462770</v>
      </c>
      <c r="M5200">
        <v>6</v>
      </c>
      <c r="N5200">
        <v>1504335100</v>
      </c>
    </row>
    <row r="5201" spans="6:14" x14ac:dyDescent="0.2">
      <c r="F5201" s="3">
        <v>76892</v>
      </c>
      <c r="G5201">
        <v>4</v>
      </c>
      <c r="H5201" t="str">
        <f t="shared" si="85"/>
        <v>768924</v>
      </c>
      <c r="I5201" t="s">
        <v>2706</v>
      </c>
      <c r="J5201" t="s">
        <v>1064</v>
      </c>
      <c r="K5201">
        <v>1102</v>
      </c>
      <c r="L5201">
        <v>1943355930</v>
      </c>
      <c r="M5201">
        <v>6</v>
      </c>
      <c r="N5201">
        <v>21860950</v>
      </c>
    </row>
    <row r="5202" spans="6:14" x14ac:dyDescent="0.2">
      <c r="F5202" s="3">
        <v>76892</v>
      </c>
      <c r="G5202">
        <v>5</v>
      </c>
      <c r="H5202" t="str">
        <f t="shared" si="85"/>
        <v>768925</v>
      </c>
      <c r="I5202" t="s">
        <v>2706</v>
      </c>
      <c r="J5202" t="s">
        <v>1064</v>
      </c>
      <c r="K5202">
        <v>13765</v>
      </c>
      <c r="L5202">
        <v>32288338575</v>
      </c>
      <c r="M5202">
        <v>291</v>
      </c>
      <c r="N5202">
        <v>3428009500</v>
      </c>
    </row>
    <row r="5203" spans="6:14" x14ac:dyDescent="0.2">
      <c r="F5203" s="3">
        <v>76895</v>
      </c>
      <c r="G5203">
        <v>0</v>
      </c>
      <c r="H5203" t="str">
        <f t="shared" si="85"/>
        <v>768950</v>
      </c>
      <c r="I5203" t="s">
        <v>2712</v>
      </c>
      <c r="J5203" t="s">
        <v>1065</v>
      </c>
      <c r="K5203">
        <v>209</v>
      </c>
      <c r="L5203">
        <v>97123980</v>
      </c>
    </row>
    <row r="5204" spans="6:14" x14ac:dyDescent="0.2">
      <c r="F5204" s="3">
        <v>76895</v>
      </c>
      <c r="G5204">
        <v>1</v>
      </c>
      <c r="H5204" t="str">
        <f t="shared" si="85"/>
        <v>768951</v>
      </c>
      <c r="I5204" t="s">
        <v>2712</v>
      </c>
      <c r="J5204" t="s">
        <v>1065</v>
      </c>
      <c r="K5204">
        <v>612</v>
      </c>
      <c r="L5204">
        <v>1351152150</v>
      </c>
      <c r="M5204">
        <v>1</v>
      </c>
      <c r="N5204">
        <v>19270260</v>
      </c>
    </row>
    <row r="5205" spans="6:14" x14ac:dyDescent="0.2">
      <c r="F5205" s="3">
        <v>76895</v>
      </c>
      <c r="G5205">
        <v>2</v>
      </c>
      <c r="H5205" t="str">
        <f t="shared" si="85"/>
        <v>768952</v>
      </c>
      <c r="I5205" t="s">
        <v>2712</v>
      </c>
      <c r="J5205" t="s">
        <v>1065</v>
      </c>
      <c r="K5205">
        <v>835</v>
      </c>
      <c r="L5205">
        <v>1178527420</v>
      </c>
      <c r="M5205">
        <v>5</v>
      </c>
      <c r="N5205">
        <v>203103000</v>
      </c>
    </row>
    <row r="5206" spans="6:14" x14ac:dyDescent="0.2">
      <c r="F5206" s="3">
        <v>76895</v>
      </c>
      <c r="G5206">
        <v>3</v>
      </c>
      <c r="H5206" t="str">
        <f t="shared" si="85"/>
        <v>768953</v>
      </c>
      <c r="I5206" t="s">
        <v>2712</v>
      </c>
      <c r="J5206" t="s">
        <v>1065</v>
      </c>
      <c r="K5206">
        <v>2462</v>
      </c>
      <c r="L5206">
        <v>4148313040</v>
      </c>
      <c r="M5206">
        <v>6</v>
      </c>
      <c r="N5206">
        <v>82321560</v>
      </c>
    </row>
    <row r="5207" spans="6:14" x14ac:dyDescent="0.2">
      <c r="F5207" s="3">
        <v>76895</v>
      </c>
      <c r="G5207">
        <v>4</v>
      </c>
      <c r="H5207" t="str">
        <f t="shared" si="85"/>
        <v>768954</v>
      </c>
      <c r="I5207" t="s">
        <v>2712</v>
      </c>
      <c r="J5207" t="s">
        <v>1065</v>
      </c>
      <c r="K5207">
        <v>1459</v>
      </c>
      <c r="L5207">
        <v>2872107050</v>
      </c>
      <c r="M5207">
        <v>20</v>
      </c>
      <c r="N5207">
        <v>246881610</v>
      </c>
    </row>
    <row r="5208" spans="6:14" x14ac:dyDescent="0.2">
      <c r="F5208" s="3">
        <v>76895</v>
      </c>
      <c r="G5208">
        <v>5</v>
      </c>
      <c r="H5208" t="str">
        <f t="shared" si="85"/>
        <v>768955</v>
      </c>
      <c r="I5208" t="s">
        <v>2712</v>
      </c>
      <c r="J5208" t="s">
        <v>1065</v>
      </c>
      <c r="K5208">
        <v>2265</v>
      </c>
      <c r="L5208">
        <v>6780157890</v>
      </c>
      <c r="M5208">
        <v>182</v>
      </c>
      <c r="N5208">
        <v>2860086780</v>
      </c>
    </row>
    <row r="5209" spans="6:14" x14ac:dyDescent="0.2">
      <c r="F5209" s="3">
        <v>81001</v>
      </c>
      <c r="G5209">
        <v>0</v>
      </c>
      <c r="H5209" t="str">
        <f t="shared" si="85"/>
        <v>810010</v>
      </c>
      <c r="I5209" t="s">
        <v>2719</v>
      </c>
      <c r="J5209" t="s">
        <v>1066</v>
      </c>
      <c r="K5209">
        <v>367</v>
      </c>
      <c r="L5209">
        <v>1376037920</v>
      </c>
      <c r="M5209">
        <v>4</v>
      </c>
      <c r="N5209">
        <v>23306240</v>
      </c>
    </row>
    <row r="5210" spans="6:14" x14ac:dyDescent="0.2">
      <c r="F5210" s="3">
        <v>81001</v>
      </c>
      <c r="G5210">
        <v>1</v>
      </c>
      <c r="H5210" t="str">
        <f t="shared" si="85"/>
        <v>810011</v>
      </c>
      <c r="I5210" t="s">
        <v>2719</v>
      </c>
      <c r="J5210" t="s">
        <v>1066</v>
      </c>
      <c r="K5210">
        <v>1330</v>
      </c>
      <c r="L5210">
        <v>674334380</v>
      </c>
      <c r="M5210">
        <v>6</v>
      </c>
      <c r="N5210">
        <v>25219040</v>
      </c>
    </row>
    <row r="5211" spans="6:14" x14ac:dyDescent="0.2">
      <c r="F5211" s="3">
        <v>81001</v>
      </c>
      <c r="G5211">
        <v>2</v>
      </c>
      <c r="H5211" t="str">
        <f t="shared" si="85"/>
        <v>810012</v>
      </c>
      <c r="I5211" t="s">
        <v>2719</v>
      </c>
      <c r="J5211" t="s">
        <v>1066</v>
      </c>
      <c r="K5211">
        <v>2021</v>
      </c>
      <c r="L5211">
        <v>3091857810</v>
      </c>
      <c r="M5211">
        <v>8</v>
      </c>
      <c r="N5211">
        <v>24487680</v>
      </c>
    </row>
    <row r="5212" spans="6:14" x14ac:dyDescent="0.2">
      <c r="F5212" s="3">
        <v>81001</v>
      </c>
      <c r="G5212">
        <v>3</v>
      </c>
      <c r="H5212" t="str">
        <f t="shared" si="85"/>
        <v>810013</v>
      </c>
      <c r="I5212" t="s">
        <v>2719</v>
      </c>
      <c r="J5212" t="s">
        <v>1066</v>
      </c>
      <c r="K5212">
        <v>3056</v>
      </c>
      <c r="L5212">
        <v>2343489165</v>
      </c>
      <c r="M5212">
        <v>20</v>
      </c>
      <c r="N5212">
        <v>61837600</v>
      </c>
    </row>
    <row r="5213" spans="6:14" x14ac:dyDescent="0.2">
      <c r="F5213" s="3">
        <v>81001</v>
      </c>
      <c r="G5213">
        <v>4</v>
      </c>
      <c r="H5213" t="str">
        <f t="shared" si="85"/>
        <v>810014</v>
      </c>
      <c r="I5213" t="s">
        <v>2719</v>
      </c>
      <c r="J5213" t="s">
        <v>1066</v>
      </c>
      <c r="K5213">
        <v>3025</v>
      </c>
      <c r="L5213">
        <v>5031298780</v>
      </c>
      <c r="M5213">
        <v>58</v>
      </c>
      <c r="N5213">
        <v>758666080</v>
      </c>
    </row>
    <row r="5214" spans="6:14" x14ac:dyDescent="0.2">
      <c r="F5214" s="3">
        <v>81001</v>
      </c>
      <c r="G5214">
        <v>5</v>
      </c>
      <c r="H5214" t="str">
        <f t="shared" si="85"/>
        <v>810015</v>
      </c>
      <c r="I5214" t="s">
        <v>2719</v>
      </c>
      <c r="J5214" t="s">
        <v>1066</v>
      </c>
      <c r="K5214">
        <v>5251</v>
      </c>
      <c r="L5214">
        <v>15056405595</v>
      </c>
      <c r="M5214">
        <v>689</v>
      </c>
      <c r="N5214">
        <v>7087680960</v>
      </c>
    </row>
    <row r="5215" spans="6:14" x14ac:dyDescent="0.2">
      <c r="F5215" s="3">
        <v>81065</v>
      </c>
      <c r="G5215">
        <v>0</v>
      </c>
      <c r="H5215" t="str">
        <f t="shared" si="85"/>
        <v>810650</v>
      </c>
      <c r="I5215" t="s">
        <v>2710</v>
      </c>
      <c r="J5215" t="s">
        <v>1067</v>
      </c>
      <c r="K5215">
        <v>18</v>
      </c>
      <c r="L5215">
        <v>962880</v>
      </c>
    </row>
    <row r="5216" spans="6:14" x14ac:dyDescent="0.2">
      <c r="F5216" s="3">
        <v>81065</v>
      </c>
      <c r="G5216">
        <v>1</v>
      </c>
      <c r="H5216" t="str">
        <f t="shared" si="85"/>
        <v>810651</v>
      </c>
      <c r="I5216" t="s">
        <v>2710</v>
      </c>
      <c r="J5216" t="s">
        <v>1067</v>
      </c>
      <c r="K5216">
        <v>611</v>
      </c>
      <c r="L5216">
        <v>52047105</v>
      </c>
    </row>
    <row r="5217" spans="6:14" x14ac:dyDescent="0.2">
      <c r="F5217" s="3">
        <v>81065</v>
      </c>
      <c r="G5217">
        <v>2</v>
      </c>
      <c r="H5217" t="str">
        <f t="shared" si="85"/>
        <v>810652</v>
      </c>
      <c r="I5217" t="s">
        <v>2710</v>
      </c>
      <c r="J5217" t="s">
        <v>1067</v>
      </c>
      <c r="K5217">
        <v>826</v>
      </c>
      <c r="L5217">
        <v>202584155</v>
      </c>
      <c r="M5217">
        <v>10</v>
      </c>
      <c r="N5217">
        <v>4193280</v>
      </c>
    </row>
    <row r="5218" spans="6:14" x14ac:dyDescent="0.2">
      <c r="F5218" s="3">
        <v>81065</v>
      </c>
      <c r="G5218">
        <v>3</v>
      </c>
      <c r="H5218" t="str">
        <f t="shared" si="85"/>
        <v>810653</v>
      </c>
      <c r="I5218" t="s">
        <v>2710</v>
      </c>
      <c r="J5218" t="s">
        <v>1067</v>
      </c>
      <c r="K5218">
        <v>673</v>
      </c>
      <c r="L5218">
        <v>262764725</v>
      </c>
      <c r="M5218">
        <v>10</v>
      </c>
      <c r="N5218">
        <v>8643760</v>
      </c>
    </row>
    <row r="5219" spans="6:14" x14ac:dyDescent="0.2">
      <c r="F5219" s="3">
        <v>81065</v>
      </c>
      <c r="G5219">
        <v>4</v>
      </c>
      <c r="H5219" t="str">
        <f t="shared" si="85"/>
        <v>810654</v>
      </c>
      <c r="I5219" t="s">
        <v>2710</v>
      </c>
      <c r="J5219" t="s">
        <v>1067</v>
      </c>
      <c r="K5219">
        <v>359</v>
      </c>
      <c r="L5219">
        <v>157649600</v>
      </c>
      <c r="M5219">
        <v>2</v>
      </c>
      <c r="N5219">
        <v>7707760</v>
      </c>
    </row>
    <row r="5220" spans="6:14" x14ac:dyDescent="0.2">
      <c r="F5220" s="3">
        <v>81065</v>
      </c>
      <c r="G5220">
        <v>5</v>
      </c>
      <c r="H5220" t="str">
        <f t="shared" si="85"/>
        <v>810655</v>
      </c>
      <c r="I5220" t="s">
        <v>2710</v>
      </c>
      <c r="J5220" t="s">
        <v>1067</v>
      </c>
      <c r="K5220">
        <v>705</v>
      </c>
      <c r="L5220">
        <v>724122630</v>
      </c>
      <c r="M5220">
        <v>86</v>
      </c>
      <c r="N5220">
        <v>201023640</v>
      </c>
    </row>
    <row r="5221" spans="6:14" x14ac:dyDescent="0.2">
      <c r="F5221" s="3">
        <v>81220</v>
      </c>
      <c r="G5221">
        <v>0</v>
      </c>
      <c r="H5221" t="str">
        <f t="shared" si="85"/>
        <v>812200</v>
      </c>
      <c r="I5221" t="s">
        <v>2710</v>
      </c>
      <c r="J5221" t="s">
        <v>1068</v>
      </c>
      <c r="K5221">
        <v>46</v>
      </c>
      <c r="L5221">
        <v>10655715</v>
      </c>
      <c r="M5221">
        <v>3</v>
      </c>
      <c r="N5221">
        <v>1277360</v>
      </c>
    </row>
    <row r="5222" spans="6:14" x14ac:dyDescent="0.2">
      <c r="F5222" s="3">
        <v>81220</v>
      </c>
      <c r="G5222">
        <v>1</v>
      </c>
      <c r="H5222" t="str">
        <f t="shared" si="85"/>
        <v>812201</v>
      </c>
      <c r="I5222" t="s">
        <v>2710</v>
      </c>
      <c r="J5222" t="s">
        <v>1068</v>
      </c>
      <c r="K5222">
        <v>37</v>
      </c>
      <c r="L5222">
        <v>3002780</v>
      </c>
      <c r="M5222">
        <v>1</v>
      </c>
      <c r="N5222">
        <v>551840</v>
      </c>
    </row>
    <row r="5223" spans="6:14" x14ac:dyDescent="0.2">
      <c r="F5223" s="3">
        <v>81220</v>
      </c>
      <c r="G5223">
        <v>2</v>
      </c>
      <c r="H5223" t="str">
        <f t="shared" si="85"/>
        <v>812202</v>
      </c>
      <c r="I5223" t="s">
        <v>2710</v>
      </c>
      <c r="J5223" t="s">
        <v>1068</v>
      </c>
      <c r="K5223">
        <v>111</v>
      </c>
      <c r="L5223">
        <v>12755640</v>
      </c>
      <c r="M5223">
        <v>1</v>
      </c>
      <c r="N5223">
        <v>170880</v>
      </c>
    </row>
    <row r="5224" spans="6:14" x14ac:dyDescent="0.2">
      <c r="F5224" s="3">
        <v>81220</v>
      </c>
      <c r="G5224">
        <v>3</v>
      </c>
      <c r="H5224" t="str">
        <f t="shared" si="85"/>
        <v>812203</v>
      </c>
      <c r="I5224" t="s">
        <v>2710</v>
      </c>
      <c r="J5224" t="s">
        <v>1068</v>
      </c>
      <c r="K5224">
        <v>147</v>
      </c>
      <c r="L5224">
        <v>15155730</v>
      </c>
      <c r="M5224">
        <v>3</v>
      </c>
      <c r="N5224">
        <v>1260480</v>
      </c>
    </row>
    <row r="5225" spans="6:14" x14ac:dyDescent="0.2">
      <c r="F5225" s="3">
        <v>81220</v>
      </c>
      <c r="G5225">
        <v>4</v>
      </c>
      <c r="H5225" t="str">
        <f t="shared" si="85"/>
        <v>812204</v>
      </c>
      <c r="I5225" t="s">
        <v>2710</v>
      </c>
      <c r="J5225" t="s">
        <v>1068</v>
      </c>
      <c r="K5225">
        <v>228</v>
      </c>
      <c r="L5225">
        <v>35818195</v>
      </c>
      <c r="M5225">
        <v>10</v>
      </c>
      <c r="N5225">
        <v>11098960</v>
      </c>
    </row>
    <row r="5226" spans="6:14" x14ac:dyDescent="0.2">
      <c r="F5226" s="3">
        <v>81220</v>
      </c>
      <c r="G5226">
        <v>5</v>
      </c>
      <c r="H5226" t="str">
        <f t="shared" si="85"/>
        <v>812205</v>
      </c>
      <c r="I5226" t="s">
        <v>2710</v>
      </c>
      <c r="J5226" t="s">
        <v>1068</v>
      </c>
      <c r="K5226">
        <v>217</v>
      </c>
      <c r="L5226">
        <v>76715390</v>
      </c>
      <c r="M5226">
        <v>8</v>
      </c>
      <c r="N5226">
        <v>10436800</v>
      </c>
    </row>
    <row r="5227" spans="6:14" x14ac:dyDescent="0.2">
      <c r="F5227" s="3">
        <v>81300</v>
      </c>
      <c r="G5227">
        <v>0</v>
      </c>
      <c r="H5227" t="str">
        <f t="shared" si="85"/>
        <v>813000</v>
      </c>
      <c r="I5227" t="s">
        <v>2710</v>
      </c>
      <c r="J5227" t="s">
        <v>1069</v>
      </c>
      <c r="K5227">
        <v>180</v>
      </c>
      <c r="L5227">
        <v>26702828</v>
      </c>
    </row>
    <row r="5228" spans="6:14" x14ac:dyDescent="0.2">
      <c r="F5228" s="3">
        <v>81300</v>
      </c>
      <c r="G5228">
        <v>1</v>
      </c>
      <c r="H5228" t="str">
        <f t="shared" si="85"/>
        <v>813001</v>
      </c>
      <c r="I5228" t="s">
        <v>2710</v>
      </c>
      <c r="J5228" t="s">
        <v>1069</v>
      </c>
      <c r="K5228">
        <v>572</v>
      </c>
      <c r="L5228">
        <v>44257095</v>
      </c>
      <c r="M5228">
        <v>1</v>
      </c>
      <c r="N5228">
        <v>65760</v>
      </c>
    </row>
    <row r="5229" spans="6:14" x14ac:dyDescent="0.2">
      <c r="F5229" s="3">
        <v>81300</v>
      </c>
      <c r="G5229">
        <v>2</v>
      </c>
      <c r="H5229" t="str">
        <f t="shared" si="85"/>
        <v>813002</v>
      </c>
      <c r="I5229" t="s">
        <v>2710</v>
      </c>
      <c r="J5229" t="s">
        <v>1069</v>
      </c>
      <c r="K5229">
        <v>94</v>
      </c>
      <c r="L5229">
        <v>13704980</v>
      </c>
      <c r="M5229">
        <v>1</v>
      </c>
      <c r="N5229">
        <v>4176240</v>
      </c>
    </row>
    <row r="5230" spans="6:14" x14ac:dyDescent="0.2">
      <c r="F5230" s="3">
        <v>81300</v>
      </c>
      <c r="G5230">
        <v>3</v>
      </c>
      <c r="H5230" t="str">
        <f t="shared" si="85"/>
        <v>813003</v>
      </c>
      <c r="I5230" t="s">
        <v>2710</v>
      </c>
      <c r="J5230" t="s">
        <v>1069</v>
      </c>
      <c r="K5230">
        <v>96</v>
      </c>
      <c r="L5230">
        <v>18948395</v>
      </c>
      <c r="M5230">
        <v>3</v>
      </c>
      <c r="N5230">
        <v>1394800</v>
      </c>
    </row>
    <row r="5231" spans="6:14" x14ac:dyDescent="0.2">
      <c r="F5231" s="3">
        <v>81300</v>
      </c>
      <c r="G5231">
        <v>4</v>
      </c>
      <c r="H5231" t="str">
        <f t="shared" si="85"/>
        <v>813004</v>
      </c>
      <c r="I5231" t="s">
        <v>2710</v>
      </c>
      <c r="J5231" t="s">
        <v>1069</v>
      </c>
      <c r="K5231">
        <v>334</v>
      </c>
      <c r="L5231">
        <v>76182120</v>
      </c>
      <c r="M5231">
        <v>1</v>
      </c>
      <c r="N5231">
        <v>1380000</v>
      </c>
    </row>
    <row r="5232" spans="6:14" x14ac:dyDescent="0.2">
      <c r="F5232" s="3">
        <v>81300</v>
      </c>
      <c r="G5232">
        <v>5</v>
      </c>
      <c r="H5232" t="str">
        <f t="shared" si="85"/>
        <v>813005</v>
      </c>
      <c r="I5232" t="s">
        <v>2710</v>
      </c>
      <c r="J5232" t="s">
        <v>1069</v>
      </c>
      <c r="K5232">
        <v>598</v>
      </c>
      <c r="L5232">
        <v>214041580</v>
      </c>
      <c r="M5232">
        <v>6</v>
      </c>
      <c r="N5232">
        <v>23836260</v>
      </c>
    </row>
    <row r="5233" spans="6:14" x14ac:dyDescent="0.2">
      <c r="F5233" s="3">
        <v>81591</v>
      </c>
      <c r="G5233">
        <v>0</v>
      </c>
      <c r="H5233" t="str">
        <f t="shared" si="85"/>
        <v>815910</v>
      </c>
      <c r="I5233" t="s">
        <v>2710</v>
      </c>
      <c r="J5233" t="s">
        <v>1070</v>
      </c>
      <c r="K5233">
        <v>152</v>
      </c>
      <c r="L5233">
        <v>60652585</v>
      </c>
    </row>
    <row r="5234" spans="6:14" x14ac:dyDescent="0.2">
      <c r="F5234" s="3">
        <v>81591</v>
      </c>
      <c r="G5234">
        <v>1</v>
      </c>
      <c r="H5234" t="str">
        <f t="shared" si="85"/>
        <v>815911</v>
      </c>
      <c r="I5234" t="s">
        <v>2710</v>
      </c>
      <c r="J5234" t="s">
        <v>1070</v>
      </c>
      <c r="K5234">
        <v>74</v>
      </c>
      <c r="L5234">
        <v>15798365</v>
      </c>
    </row>
    <row r="5235" spans="6:14" x14ac:dyDescent="0.2">
      <c r="F5235" s="3">
        <v>81591</v>
      </c>
      <c r="G5235">
        <v>2</v>
      </c>
      <c r="H5235" t="str">
        <f t="shared" si="85"/>
        <v>815912</v>
      </c>
      <c r="I5235" t="s">
        <v>2710</v>
      </c>
      <c r="J5235" t="s">
        <v>1070</v>
      </c>
      <c r="K5235">
        <v>58</v>
      </c>
      <c r="L5235">
        <v>4190730</v>
      </c>
      <c r="M5235">
        <v>1</v>
      </c>
      <c r="N5235">
        <v>5314240</v>
      </c>
    </row>
    <row r="5236" spans="6:14" x14ac:dyDescent="0.2">
      <c r="F5236" s="3">
        <v>81591</v>
      </c>
      <c r="G5236">
        <v>3</v>
      </c>
      <c r="H5236" t="str">
        <f t="shared" si="85"/>
        <v>815913</v>
      </c>
      <c r="I5236" t="s">
        <v>2710</v>
      </c>
      <c r="J5236" t="s">
        <v>1070</v>
      </c>
      <c r="K5236">
        <v>160</v>
      </c>
      <c r="L5236">
        <v>43631900</v>
      </c>
      <c r="M5236">
        <v>11</v>
      </c>
      <c r="N5236">
        <v>1545680</v>
      </c>
    </row>
    <row r="5237" spans="6:14" x14ac:dyDescent="0.2">
      <c r="F5237" s="3">
        <v>81591</v>
      </c>
      <c r="G5237">
        <v>4</v>
      </c>
      <c r="H5237" t="str">
        <f t="shared" si="85"/>
        <v>815914</v>
      </c>
      <c r="I5237" t="s">
        <v>2710</v>
      </c>
      <c r="J5237" t="s">
        <v>1070</v>
      </c>
      <c r="K5237">
        <v>220</v>
      </c>
      <c r="L5237">
        <v>82699955</v>
      </c>
      <c r="M5237">
        <v>14</v>
      </c>
      <c r="N5237">
        <v>3180320</v>
      </c>
    </row>
    <row r="5238" spans="6:14" x14ac:dyDescent="0.2">
      <c r="F5238" s="3">
        <v>81591</v>
      </c>
      <c r="G5238">
        <v>5</v>
      </c>
      <c r="H5238" t="str">
        <f t="shared" si="85"/>
        <v>815915</v>
      </c>
      <c r="I5238" t="s">
        <v>2710</v>
      </c>
      <c r="J5238" t="s">
        <v>1070</v>
      </c>
      <c r="K5238">
        <v>167</v>
      </c>
      <c r="L5238">
        <v>90152500</v>
      </c>
      <c r="M5238">
        <v>10</v>
      </c>
      <c r="N5238">
        <v>16655840</v>
      </c>
    </row>
    <row r="5239" spans="6:14" x14ac:dyDescent="0.2">
      <c r="F5239" s="3">
        <v>81736</v>
      </c>
      <c r="G5239">
        <v>0</v>
      </c>
      <c r="H5239" t="str">
        <f t="shared" si="85"/>
        <v>817360</v>
      </c>
      <c r="I5239" t="s">
        <v>2708</v>
      </c>
      <c r="J5239" t="s">
        <v>1071</v>
      </c>
      <c r="K5239">
        <v>72</v>
      </c>
      <c r="L5239">
        <v>29790940</v>
      </c>
      <c r="M5239">
        <v>3</v>
      </c>
      <c r="N5239">
        <v>41337440</v>
      </c>
    </row>
    <row r="5240" spans="6:14" x14ac:dyDescent="0.2">
      <c r="F5240" s="3">
        <v>81736</v>
      </c>
      <c r="G5240">
        <v>1</v>
      </c>
      <c r="H5240" t="str">
        <f t="shared" si="85"/>
        <v>817361</v>
      </c>
      <c r="I5240" t="s">
        <v>2708</v>
      </c>
      <c r="J5240" t="s">
        <v>1071</v>
      </c>
      <c r="K5240">
        <v>115</v>
      </c>
      <c r="L5240">
        <v>4409880</v>
      </c>
    </row>
    <row r="5241" spans="6:14" x14ac:dyDescent="0.2">
      <c r="F5241" s="3">
        <v>81736</v>
      </c>
      <c r="G5241">
        <v>2</v>
      </c>
      <c r="H5241" t="str">
        <f t="shared" si="85"/>
        <v>817362</v>
      </c>
      <c r="I5241" t="s">
        <v>2708</v>
      </c>
      <c r="J5241" t="s">
        <v>1071</v>
      </c>
      <c r="K5241">
        <v>1183</v>
      </c>
      <c r="L5241">
        <v>645748590</v>
      </c>
      <c r="M5241">
        <v>2</v>
      </c>
      <c r="N5241">
        <v>64368720</v>
      </c>
    </row>
    <row r="5242" spans="6:14" x14ac:dyDescent="0.2">
      <c r="F5242" s="3">
        <v>81736</v>
      </c>
      <c r="G5242">
        <v>3</v>
      </c>
      <c r="H5242" t="str">
        <f t="shared" si="85"/>
        <v>817363</v>
      </c>
      <c r="I5242" t="s">
        <v>2708</v>
      </c>
      <c r="J5242" t="s">
        <v>1071</v>
      </c>
      <c r="K5242">
        <v>1570</v>
      </c>
      <c r="L5242">
        <v>850434980</v>
      </c>
      <c r="M5242">
        <v>3</v>
      </c>
      <c r="N5242">
        <v>13862240</v>
      </c>
    </row>
    <row r="5243" spans="6:14" x14ac:dyDescent="0.2">
      <c r="F5243" s="3">
        <v>81736</v>
      </c>
      <c r="G5243">
        <v>4</v>
      </c>
      <c r="H5243" t="str">
        <f t="shared" si="85"/>
        <v>817364</v>
      </c>
      <c r="I5243" t="s">
        <v>2708</v>
      </c>
      <c r="J5243" t="s">
        <v>1071</v>
      </c>
      <c r="K5243">
        <v>2253</v>
      </c>
      <c r="L5243">
        <v>1649818420</v>
      </c>
      <c r="M5243">
        <v>4</v>
      </c>
      <c r="N5243">
        <v>27106240</v>
      </c>
    </row>
    <row r="5244" spans="6:14" x14ac:dyDescent="0.2">
      <c r="F5244" s="3">
        <v>81736</v>
      </c>
      <c r="G5244">
        <v>5</v>
      </c>
      <c r="H5244" t="str">
        <f t="shared" si="85"/>
        <v>817365</v>
      </c>
      <c r="I5244" t="s">
        <v>2708</v>
      </c>
      <c r="J5244" t="s">
        <v>1071</v>
      </c>
      <c r="K5244">
        <v>2887</v>
      </c>
      <c r="L5244">
        <v>4974538490</v>
      </c>
      <c r="M5244">
        <v>156</v>
      </c>
      <c r="N5244">
        <v>717824080</v>
      </c>
    </row>
    <row r="5245" spans="6:14" x14ac:dyDescent="0.2">
      <c r="F5245" s="3">
        <v>81794</v>
      </c>
      <c r="G5245">
        <v>0</v>
      </c>
      <c r="H5245" t="str">
        <f t="shared" si="85"/>
        <v>817940</v>
      </c>
      <c r="I5245" t="s">
        <v>2710</v>
      </c>
      <c r="J5245" t="s">
        <v>1072</v>
      </c>
      <c r="K5245">
        <v>237</v>
      </c>
      <c r="L5245">
        <v>141921245</v>
      </c>
      <c r="M5245">
        <v>1</v>
      </c>
      <c r="N5245">
        <v>2335840</v>
      </c>
    </row>
    <row r="5246" spans="6:14" x14ac:dyDescent="0.2">
      <c r="F5246" s="3">
        <v>81794</v>
      </c>
      <c r="G5246">
        <v>1</v>
      </c>
      <c r="H5246" t="str">
        <f t="shared" si="85"/>
        <v>817941</v>
      </c>
      <c r="I5246" t="s">
        <v>2710</v>
      </c>
      <c r="J5246" t="s">
        <v>1072</v>
      </c>
      <c r="K5246">
        <v>1681</v>
      </c>
      <c r="L5246">
        <v>975063605</v>
      </c>
      <c r="M5246">
        <v>4</v>
      </c>
      <c r="N5246">
        <v>29875230</v>
      </c>
    </row>
    <row r="5247" spans="6:14" x14ac:dyDescent="0.2">
      <c r="F5247" s="3">
        <v>81794</v>
      </c>
      <c r="G5247">
        <v>2</v>
      </c>
      <c r="H5247" t="str">
        <f t="shared" si="85"/>
        <v>817942</v>
      </c>
      <c r="I5247" t="s">
        <v>2710</v>
      </c>
      <c r="J5247" t="s">
        <v>1072</v>
      </c>
      <c r="K5247">
        <v>1490</v>
      </c>
      <c r="L5247">
        <v>1542248915</v>
      </c>
      <c r="M5247">
        <v>17</v>
      </c>
      <c r="N5247">
        <v>93836330</v>
      </c>
    </row>
    <row r="5248" spans="6:14" x14ac:dyDescent="0.2">
      <c r="F5248" s="3">
        <v>81794</v>
      </c>
      <c r="G5248">
        <v>3</v>
      </c>
      <c r="H5248" t="str">
        <f t="shared" si="85"/>
        <v>817943</v>
      </c>
      <c r="I5248" t="s">
        <v>2710</v>
      </c>
      <c r="J5248" t="s">
        <v>1072</v>
      </c>
      <c r="K5248">
        <v>1215</v>
      </c>
      <c r="L5248">
        <v>1358841400</v>
      </c>
      <c r="M5248">
        <v>2</v>
      </c>
      <c r="N5248">
        <v>40684360</v>
      </c>
    </row>
    <row r="5249" spans="6:14" x14ac:dyDescent="0.2">
      <c r="F5249" s="3">
        <v>81794</v>
      </c>
      <c r="G5249">
        <v>4</v>
      </c>
      <c r="H5249" t="str">
        <f t="shared" si="85"/>
        <v>817944</v>
      </c>
      <c r="I5249" t="s">
        <v>2710</v>
      </c>
      <c r="J5249" t="s">
        <v>1072</v>
      </c>
      <c r="K5249">
        <v>1517</v>
      </c>
      <c r="L5249">
        <v>3277663995</v>
      </c>
      <c r="M5249">
        <v>13</v>
      </c>
      <c r="N5249">
        <v>104014810</v>
      </c>
    </row>
    <row r="5250" spans="6:14" x14ac:dyDescent="0.2">
      <c r="F5250" s="3">
        <v>81794</v>
      </c>
      <c r="G5250">
        <v>5</v>
      </c>
      <c r="H5250" t="str">
        <f t="shared" si="85"/>
        <v>817945</v>
      </c>
      <c r="I5250" t="s">
        <v>2710</v>
      </c>
      <c r="J5250" t="s">
        <v>1072</v>
      </c>
      <c r="K5250">
        <v>1961</v>
      </c>
      <c r="L5250">
        <v>6752575740</v>
      </c>
      <c r="M5250">
        <v>185</v>
      </c>
      <c r="N5250">
        <v>2099487360</v>
      </c>
    </row>
    <row r="5251" spans="6:14" x14ac:dyDescent="0.2">
      <c r="F5251" s="3">
        <v>85001</v>
      </c>
      <c r="G5251">
        <v>0</v>
      </c>
      <c r="H5251" t="str">
        <f t="shared" ref="H5251:H5314" si="86">F5251&amp;G5251</f>
        <v>850010</v>
      </c>
      <c r="I5251" t="s">
        <v>2719</v>
      </c>
      <c r="J5251" t="s">
        <v>1073</v>
      </c>
      <c r="K5251">
        <v>4018</v>
      </c>
      <c r="L5251">
        <v>4334708275</v>
      </c>
      <c r="M5251">
        <v>44</v>
      </c>
      <c r="N5251">
        <v>1057200640</v>
      </c>
    </row>
    <row r="5252" spans="6:14" x14ac:dyDescent="0.2">
      <c r="F5252" s="3">
        <v>85001</v>
      </c>
      <c r="G5252">
        <v>1</v>
      </c>
      <c r="H5252" t="str">
        <f t="shared" si="86"/>
        <v>850011</v>
      </c>
      <c r="I5252" t="s">
        <v>2719</v>
      </c>
      <c r="J5252" t="s">
        <v>1073</v>
      </c>
      <c r="K5252">
        <v>1996</v>
      </c>
      <c r="L5252">
        <v>4195843680</v>
      </c>
      <c r="M5252">
        <v>24</v>
      </c>
      <c r="N5252">
        <v>2549493280</v>
      </c>
    </row>
    <row r="5253" spans="6:14" x14ac:dyDescent="0.2">
      <c r="F5253" s="3">
        <v>85001</v>
      </c>
      <c r="G5253">
        <v>2</v>
      </c>
      <c r="H5253" t="str">
        <f t="shared" si="86"/>
        <v>850012</v>
      </c>
      <c r="I5253" t="s">
        <v>2719</v>
      </c>
      <c r="J5253" t="s">
        <v>1073</v>
      </c>
      <c r="K5253">
        <v>5748</v>
      </c>
      <c r="L5253">
        <v>14989466110</v>
      </c>
      <c r="M5253">
        <v>97</v>
      </c>
      <c r="N5253">
        <v>3371868960</v>
      </c>
    </row>
    <row r="5254" spans="6:14" x14ac:dyDescent="0.2">
      <c r="F5254" s="3">
        <v>85001</v>
      </c>
      <c r="G5254">
        <v>3</v>
      </c>
      <c r="H5254" t="str">
        <f t="shared" si="86"/>
        <v>850013</v>
      </c>
      <c r="I5254" t="s">
        <v>2719</v>
      </c>
      <c r="J5254" t="s">
        <v>1073</v>
      </c>
      <c r="K5254">
        <v>6996</v>
      </c>
      <c r="L5254">
        <v>24517513325</v>
      </c>
      <c r="M5254">
        <v>168</v>
      </c>
      <c r="N5254">
        <v>3497572160</v>
      </c>
    </row>
    <row r="5255" spans="6:14" x14ac:dyDescent="0.2">
      <c r="F5255" s="3">
        <v>85001</v>
      </c>
      <c r="G5255">
        <v>4</v>
      </c>
      <c r="H5255" t="str">
        <f t="shared" si="86"/>
        <v>850014</v>
      </c>
      <c r="I5255" t="s">
        <v>2719</v>
      </c>
      <c r="J5255" t="s">
        <v>1073</v>
      </c>
      <c r="K5255">
        <v>6528</v>
      </c>
      <c r="L5255">
        <v>28956880885</v>
      </c>
      <c r="M5255">
        <v>266</v>
      </c>
      <c r="N5255">
        <v>5688525120</v>
      </c>
    </row>
    <row r="5256" spans="6:14" x14ac:dyDescent="0.2">
      <c r="F5256" s="3">
        <v>85001</v>
      </c>
      <c r="G5256">
        <v>5</v>
      </c>
      <c r="H5256" t="str">
        <f t="shared" si="86"/>
        <v>850015</v>
      </c>
      <c r="I5256" t="s">
        <v>2719</v>
      </c>
      <c r="J5256" t="s">
        <v>1073</v>
      </c>
      <c r="K5256">
        <v>6229</v>
      </c>
      <c r="L5256">
        <v>54921922285</v>
      </c>
      <c r="M5256">
        <v>1969</v>
      </c>
      <c r="N5256">
        <v>47458344000</v>
      </c>
    </row>
    <row r="5257" spans="6:14" x14ac:dyDescent="0.2">
      <c r="F5257" s="3">
        <v>85010</v>
      </c>
      <c r="G5257">
        <v>0</v>
      </c>
      <c r="H5257" t="str">
        <f t="shared" si="86"/>
        <v>850100</v>
      </c>
      <c r="I5257" t="s">
        <v>2712</v>
      </c>
      <c r="J5257" t="s">
        <v>1074</v>
      </c>
      <c r="K5257">
        <v>190</v>
      </c>
      <c r="L5257">
        <v>377018020</v>
      </c>
      <c r="M5257">
        <v>5</v>
      </c>
      <c r="N5257">
        <v>245134710</v>
      </c>
    </row>
    <row r="5258" spans="6:14" x14ac:dyDescent="0.2">
      <c r="F5258" s="3">
        <v>85010</v>
      </c>
      <c r="G5258">
        <v>1</v>
      </c>
      <c r="H5258" t="str">
        <f t="shared" si="86"/>
        <v>850101</v>
      </c>
      <c r="I5258" t="s">
        <v>2712</v>
      </c>
      <c r="J5258" t="s">
        <v>1074</v>
      </c>
      <c r="K5258">
        <v>304</v>
      </c>
      <c r="L5258">
        <v>708730390</v>
      </c>
      <c r="M5258">
        <v>1</v>
      </c>
      <c r="N5258">
        <v>389851470</v>
      </c>
    </row>
    <row r="5259" spans="6:14" x14ac:dyDescent="0.2">
      <c r="F5259" s="3">
        <v>85010</v>
      </c>
      <c r="G5259">
        <v>2</v>
      </c>
      <c r="H5259" t="str">
        <f t="shared" si="86"/>
        <v>850102</v>
      </c>
      <c r="I5259" t="s">
        <v>2712</v>
      </c>
      <c r="J5259" t="s">
        <v>1074</v>
      </c>
      <c r="K5259">
        <v>857</v>
      </c>
      <c r="L5259">
        <v>4148800840</v>
      </c>
      <c r="M5259">
        <v>22</v>
      </c>
      <c r="N5259">
        <v>1069402680</v>
      </c>
    </row>
    <row r="5260" spans="6:14" x14ac:dyDescent="0.2">
      <c r="F5260" s="3">
        <v>85010</v>
      </c>
      <c r="G5260">
        <v>3</v>
      </c>
      <c r="H5260" t="str">
        <f t="shared" si="86"/>
        <v>850103</v>
      </c>
      <c r="I5260" t="s">
        <v>2712</v>
      </c>
      <c r="J5260" t="s">
        <v>1074</v>
      </c>
      <c r="K5260">
        <v>1604</v>
      </c>
      <c r="L5260">
        <v>3956520830</v>
      </c>
      <c r="M5260">
        <v>26</v>
      </c>
      <c r="N5260">
        <v>337719150</v>
      </c>
    </row>
    <row r="5261" spans="6:14" x14ac:dyDescent="0.2">
      <c r="F5261" s="3">
        <v>85010</v>
      </c>
      <c r="G5261">
        <v>4</v>
      </c>
      <c r="H5261" t="str">
        <f t="shared" si="86"/>
        <v>850104</v>
      </c>
      <c r="I5261" t="s">
        <v>2712</v>
      </c>
      <c r="J5261" t="s">
        <v>1074</v>
      </c>
      <c r="K5261">
        <v>2028</v>
      </c>
      <c r="L5261">
        <v>6095721060</v>
      </c>
      <c r="M5261">
        <v>26</v>
      </c>
      <c r="N5261">
        <v>1076542650</v>
      </c>
    </row>
    <row r="5262" spans="6:14" x14ac:dyDescent="0.2">
      <c r="F5262" s="3">
        <v>85010</v>
      </c>
      <c r="G5262">
        <v>5</v>
      </c>
      <c r="H5262" t="str">
        <f t="shared" si="86"/>
        <v>850105</v>
      </c>
      <c r="I5262" t="s">
        <v>2712</v>
      </c>
      <c r="J5262" t="s">
        <v>1074</v>
      </c>
      <c r="K5262">
        <v>2254</v>
      </c>
      <c r="L5262">
        <v>8578329940</v>
      </c>
      <c r="M5262">
        <v>196</v>
      </c>
      <c r="N5262">
        <v>4139778240</v>
      </c>
    </row>
    <row r="5263" spans="6:14" x14ac:dyDescent="0.2">
      <c r="F5263" s="3">
        <v>85015</v>
      </c>
      <c r="G5263">
        <v>0</v>
      </c>
      <c r="H5263" t="str">
        <f t="shared" si="86"/>
        <v>850150</v>
      </c>
      <c r="I5263" t="s">
        <v>2710</v>
      </c>
      <c r="J5263" t="s">
        <v>1075</v>
      </c>
      <c r="K5263">
        <v>77</v>
      </c>
      <c r="L5263">
        <v>5606290</v>
      </c>
    </row>
    <row r="5264" spans="6:14" x14ac:dyDescent="0.2">
      <c r="F5264" s="3">
        <v>85015</v>
      </c>
      <c r="G5264">
        <v>1</v>
      </c>
      <c r="H5264" t="str">
        <f t="shared" si="86"/>
        <v>850151</v>
      </c>
      <c r="I5264" t="s">
        <v>2710</v>
      </c>
      <c r="J5264" t="s">
        <v>1075</v>
      </c>
      <c r="K5264">
        <v>50</v>
      </c>
      <c r="L5264">
        <v>4784100</v>
      </c>
    </row>
    <row r="5265" spans="6:14" x14ac:dyDescent="0.2">
      <c r="F5265" s="3">
        <v>85015</v>
      </c>
      <c r="G5265">
        <v>2</v>
      </c>
      <c r="H5265" t="str">
        <f t="shared" si="86"/>
        <v>850152</v>
      </c>
      <c r="I5265" t="s">
        <v>2710</v>
      </c>
      <c r="J5265" t="s">
        <v>1075</v>
      </c>
      <c r="K5265">
        <v>71</v>
      </c>
      <c r="L5265">
        <v>7211995</v>
      </c>
    </row>
    <row r="5266" spans="6:14" x14ac:dyDescent="0.2">
      <c r="F5266" s="3">
        <v>85015</v>
      </c>
      <c r="G5266">
        <v>3</v>
      </c>
      <c r="H5266" t="str">
        <f t="shared" si="86"/>
        <v>850153</v>
      </c>
      <c r="I5266" t="s">
        <v>2710</v>
      </c>
      <c r="J5266" t="s">
        <v>1075</v>
      </c>
      <c r="K5266">
        <v>115</v>
      </c>
      <c r="L5266">
        <v>23907670</v>
      </c>
      <c r="M5266">
        <v>3</v>
      </c>
      <c r="N5266">
        <v>7126240</v>
      </c>
    </row>
    <row r="5267" spans="6:14" x14ac:dyDescent="0.2">
      <c r="F5267" s="3">
        <v>85015</v>
      </c>
      <c r="G5267">
        <v>4</v>
      </c>
      <c r="H5267" t="str">
        <f t="shared" si="86"/>
        <v>850154</v>
      </c>
      <c r="I5267" t="s">
        <v>2710</v>
      </c>
      <c r="J5267" t="s">
        <v>1075</v>
      </c>
      <c r="K5267">
        <v>60</v>
      </c>
      <c r="L5267">
        <v>26385570</v>
      </c>
      <c r="M5267">
        <v>1</v>
      </c>
      <c r="N5267">
        <v>1031440</v>
      </c>
    </row>
    <row r="5268" spans="6:14" x14ac:dyDescent="0.2">
      <c r="F5268" s="3">
        <v>85015</v>
      </c>
      <c r="G5268">
        <v>5</v>
      </c>
      <c r="H5268" t="str">
        <f t="shared" si="86"/>
        <v>850155</v>
      </c>
      <c r="I5268" t="s">
        <v>2710</v>
      </c>
      <c r="J5268" t="s">
        <v>1075</v>
      </c>
      <c r="K5268">
        <v>51</v>
      </c>
      <c r="L5268">
        <v>21334680</v>
      </c>
      <c r="M5268">
        <v>3</v>
      </c>
      <c r="N5268">
        <v>17937490</v>
      </c>
    </row>
    <row r="5269" spans="6:14" x14ac:dyDescent="0.2">
      <c r="F5269" s="3">
        <v>85125</v>
      </c>
      <c r="G5269">
        <v>0</v>
      </c>
      <c r="H5269" t="str">
        <f t="shared" si="86"/>
        <v>851250</v>
      </c>
      <c r="I5269" t="s">
        <v>2710</v>
      </c>
      <c r="J5269" t="s">
        <v>1076</v>
      </c>
      <c r="K5269">
        <v>77</v>
      </c>
      <c r="L5269">
        <v>204009045</v>
      </c>
    </row>
    <row r="5270" spans="6:14" x14ac:dyDescent="0.2">
      <c r="F5270" s="3">
        <v>85125</v>
      </c>
      <c r="G5270">
        <v>1</v>
      </c>
      <c r="H5270" t="str">
        <f t="shared" si="86"/>
        <v>851251</v>
      </c>
      <c r="I5270" t="s">
        <v>2710</v>
      </c>
      <c r="J5270" t="s">
        <v>1076</v>
      </c>
      <c r="K5270">
        <v>781</v>
      </c>
      <c r="L5270">
        <v>131312810</v>
      </c>
      <c r="M5270">
        <v>1</v>
      </c>
      <c r="N5270">
        <v>1118240</v>
      </c>
    </row>
    <row r="5271" spans="6:14" x14ac:dyDescent="0.2">
      <c r="F5271" s="3">
        <v>85125</v>
      </c>
      <c r="G5271">
        <v>2</v>
      </c>
      <c r="H5271" t="str">
        <f t="shared" si="86"/>
        <v>851252</v>
      </c>
      <c r="I5271" t="s">
        <v>2710</v>
      </c>
      <c r="J5271" t="s">
        <v>1076</v>
      </c>
      <c r="K5271">
        <v>486</v>
      </c>
      <c r="L5271">
        <v>124595870</v>
      </c>
      <c r="M5271">
        <v>4</v>
      </c>
      <c r="N5271">
        <v>21140520</v>
      </c>
    </row>
    <row r="5272" spans="6:14" x14ac:dyDescent="0.2">
      <c r="F5272" s="3">
        <v>85125</v>
      </c>
      <c r="G5272">
        <v>3</v>
      </c>
      <c r="H5272" t="str">
        <f t="shared" si="86"/>
        <v>851253</v>
      </c>
      <c r="I5272" t="s">
        <v>2710</v>
      </c>
      <c r="J5272" t="s">
        <v>1076</v>
      </c>
      <c r="K5272">
        <v>317</v>
      </c>
      <c r="L5272">
        <v>73373270</v>
      </c>
      <c r="M5272">
        <v>6</v>
      </c>
      <c r="N5272">
        <v>4227200</v>
      </c>
    </row>
    <row r="5273" spans="6:14" x14ac:dyDescent="0.2">
      <c r="F5273" s="3">
        <v>85125</v>
      </c>
      <c r="G5273">
        <v>4</v>
      </c>
      <c r="H5273" t="str">
        <f t="shared" si="86"/>
        <v>851254</v>
      </c>
      <c r="I5273" t="s">
        <v>2710</v>
      </c>
      <c r="J5273" t="s">
        <v>1076</v>
      </c>
      <c r="K5273">
        <v>226</v>
      </c>
      <c r="L5273">
        <v>115097310</v>
      </c>
      <c r="M5273">
        <v>3</v>
      </c>
      <c r="N5273">
        <v>5591680</v>
      </c>
    </row>
    <row r="5274" spans="6:14" x14ac:dyDescent="0.2">
      <c r="F5274" s="3">
        <v>85125</v>
      </c>
      <c r="G5274">
        <v>5</v>
      </c>
      <c r="H5274" t="str">
        <f t="shared" si="86"/>
        <v>851255</v>
      </c>
      <c r="I5274" t="s">
        <v>2710</v>
      </c>
      <c r="J5274" t="s">
        <v>1076</v>
      </c>
      <c r="K5274">
        <v>295</v>
      </c>
      <c r="L5274">
        <v>157847110</v>
      </c>
    </row>
    <row r="5275" spans="6:14" x14ac:dyDescent="0.2">
      <c r="F5275" s="3">
        <v>85136</v>
      </c>
      <c r="G5275">
        <v>0</v>
      </c>
      <c r="H5275" t="str">
        <f t="shared" si="86"/>
        <v>851360</v>
      </c>
      <c r="I5275" t="s">
        <v>2710</v>
      </c>
      <c r="J5275" t="s">
        <v>1077</v>
      </c>
      <c r="K5275">
        <v>4</v>
      </c>
      <c r="L5275">
        <v>617520</v>
      </c>
    </row>
    <row r="5276" spans="6:14" x14ac:dyDescent="0.2">
      <c r="F5276" s="3">
        <v>85136</v>
      </c>
      <c r="G5276">
        <v>1</v>
      </c>
      <c r="H5276" t="str">
        <f t="shared" si="86"/>
        <v>851361</v>
      </c>
      <c r="I5276" t="s">
        <v>2710</v>
      </c>
      <c r="J5276" t="s">
        <v>1077</v>
      </c>
      <c r="K5276">
        <v>15</v>
      </c>
      <c r="L5276">
        <v>75310860</v>
      </c>
      <c r="M5276">
        <v>1</v>
      </c>
      <c r="N5276">
        <v>580160</v>
      </c>
    </row>
    <row r="5277" spans="6:14" x14ac:dyDescent="0.2">
      <c r="F5277" s="3">
        <v>85136</v>
      </c>
      <c r="G5277">
        <v>2</v>
      </c>
      <c r="H5277" t="str">
        <f t="shared" si="86"/>
        <v>851362</v>
      </c>
      <c r="I5277" t="s">
        <v>2710</v>
      </c>
      <c r="J5277" t="s">
        <v>1077</v>
      </c>
      <c r="K5277">
        <v>48</v>
      </c>
      <c r="L5277">
        <v>17679710</v>
      </c>
      <c r="M5277">
        <v>2</v>
      </c>
      <c r="N5277">
        <v>1834080</v>
      </c>
    </row>
    <row r="5278" spans="6:14" x14ac:dyDescent="0.2">
      <c r="F5278" s="3">
        <v>85136</v>
      </c>
      <c r="G5278">
        <v>3</v>
      </c>
      <c r="H5278" t="str">
        <f t="shared" si="86"/>
        <v>851363</v>
      </c>
      <c r="I5278" t="s">
        <v>2710</v>
      </c>
      <c r="J5278" t="s">
        <v>1077</v>
      </c>
      <c r="K5278">
        <v>35</v>
      </c>
      <c r="L5278">
        <v>13425810</v>
      </c>
      <c r="M5278">
        <v>2</v>
      </c>
      <c r="N5278">
        <v>4498240</v>
      </c>
    </row>
    <row r="5279" spans="6:14" x14ac:dyDescent="0.2">
      <c r="F5279" s="3">
        <v>85136</v>
      </c>
      <c r="G5279">
        <v>4</v>
      </c>
      <c r="H5279" t="str">
        <f t="shared" si="86"/>
        <v>851364</v>
      </c>
      <c r="I5279" t="s">
        <v>2710</v>
      </c>
      <c r="J5279" t="s">
        <v>1077</v>
      </c>
      <c r="K5279">
        <v>48</v>
      </c>
      <c r="L5279">
        <v>38558390</v>
      </c>
      <c r="M5279">
        <v>6</v>
      </c>
      <c r="N5279">
        <v>5991120</v>
      </c>
    </row>
    <row r="5280" spans="6:14" x14ac:dyDescent="0.2">
      <c r="F5280" s="3">
        <v>85136</v>
      </c>
      <c r="G5280">
        <v>5</v>
      </c>
      <c r="H5280" t="str">
        <f t="shared" si="86"/>
        <v>851365</v>
      </c>
      <c r="I5280" t="s">
        <v>2710</v>
      </c>
      <c r="J5280" t="s">
        <v>1077</v>
      </c>
      <c r="K5280">
        <v>26</v>
      </c>
      <c r="L5280">
        <v>2913310</v>
      </c>
    </row>
    <row r="5281" spans="6:14" x14ac:dyDescent="0.2">
      <c r="F5281" s="3">
        <v>85139</v>
      </c>
      <c r="G5281">
        <v>0</v>
      </c>
      <c r="H5281" t="str">
        <f t="shared" si="86"/>
        <v>851390</v>
      </c>
      <c r="I5281" t="s">
        <v>2710</v>
      </c>
      <c r="J5281" t="s">
        <v>1078</v>
      </c>
      <c r="K5281">
        <v>24</v>
      </c>
      <c r="L5281">
        <v>59234150</v>
      </c>
      <c r="M5281">
        <v>34</v>
      </c>
      <c r="N5281">
        <v>2612400</v>
      </c>
    </row>
    <row r="5282" spans="6:14" x14ac:dyDescent="0.2">
      <c r="F5282" s="3">
        <v>85139</v>
      </c>
      <c r="G5282">
        <v>1</v>
      </c>
      <c r="H5282" t="str">
        <f t="shared" si="86"/>
        <v>851391</v>
      </c>
      <c r="I5282" t="s">
        <v>2710</v>
      </c>
      <c r="J5282" t="s">
        <v>1078</v>
      </c>
      <c r="K5282">
        <v>530</v>
      </c>
      <c r="L5282">
        <v>576356280</v>
      </c>
      <c r="M5282">
        <v>1</v>
      </c>
      <c r="N5282">
        <v>6390560</v>
      </c>
    </row>
    <row r="5283" spans="6:14" x14ac:dyDescent="0.2">
      <c r="F5283" s="3">
        <v>85139</v>
      </c>
      <c r="G5283">
        <v>2</v>
      </c>
      <c r="H5283" t="str">
        <f t="shared" si="86"/>
        <v>851392</v>
      </c>
      <c r="I5283" t="s">
        <v>2710</v>
      </c>
      <c r="J5283" t="s">
        <v>1078</v>
      </c>
      <c r="K5283">
        <v>519</v>
      </c>
      <c r="L5283">
        <v>628664290</v>
      </c>
      <c r="M5283">
        <v>2</v>
      </c>
      <c r="N5283">
        <v>36834090</v>
      </c>
    </row>
    <row r="5284" spans="6:14" x14ac:dyDescent="0.2">
      <c r="F5284" s="3">
        <v>85139</v>
      </c>
      <c r="G5284">
        <v>3</v>
      </c>
      <c r="H5284" t="str">
        <f t="shared" si="86"/>
        <v>851393</v>
      </c>
      <c r="I5284" t="s">
        <v>2710</v>
      </c>
      <c r="J5284" t="s">
        <v>1078</v>
      </c>
      <c r="K5284">
        <v>510</v>
      </c>
      <c r="L5284">
        <v>707887860</v>
      </c>
      <c r="M5284">
        <v>5</v>
      </c>
      <c r="N5284">
        <v>78511930</v>
      </c>
    </row>
    <row r="5285" spans="6:14" x14ac:dyDescent="0.2">
      <c r="F5285" s="3">
        <v>85139</v>
      </c>
      <c r="G5285">
        <v>4</v>
      </c>
      <c r="H5285" t="str">
        <f t="shared" si="86"/>
        <v>851394</v>
      </c>
      <c r="I5285" t="s">
        <v>2710</v>
      </c>
      <c r="J5285" t="s">
        <v>1078</v>
      </c>
      <c r="K5285">
        <v>614</v>
      </c>
      <c r="L5285">
        <v>1027178160</v>
      </c>
      <c r="M5285">
        <v>9</v>
      </c>
      <c r="N5285">
        <v>52882800</v>
      </c>
    </row>
    <row r="5286" spans="6:14" x14ac:dyDescent="0.2">
      <c r="F5286" s="3">
        <v>85139</v>
      </c>
      <c r="G5286">
        <v>5</v>
      </c>
      <c r="H5286" t="str">
        <f t="shared" si="86"/>
        <v>851395</v>
      </c>
      <c r="I5286" t="s">
        <v>2710</v>
      </c>
      <c r="J5286" t="s">
        <v>1078</v>
      </c>
      <c r="K5286">
        <v>781</v>
      </c>
      <c r="L5286">
        <v>1398537770</v>
      </c>
      <c r="M5286">
        <v>32</v>
      </c>
      <c r="N5286">
        <v>321349160</v>
      </c>
    </row>
    <row r="5287" spans="6:14" x14ac:dyDescent="0.2">
      <c r="F5287" s="3">
        <v>85162</v>
      </c>
      <c r="G5287">
        <v>0</v>
      </c>
      <c r="H5287" t="str">
        <f t="shared" si="86"/>
        <v>851620</v>
      </c>
      <c r="I5287" t="s">
        <v>2710</v>
      </c>
      <c r="J5287" t="s">
        <v>1079</v>
      </c>
      <c r="K5287">
        <v>63</v>
      </c>
      <c r="L5287">
        <v>23632480</v>
      </c>
    </row>
    <row r="5288" spans="6:14" x14ac:dyDescent="0.2">
      <c r="F5288" s="3">
        <v>85162</v>
      </c>
      <c r="G5288">
        <v>1</v>
      </c>
      <c r="H5288" t="str">
        <f t="shared" si="86"/>
        <v>851621</v>
      </c>
      <c r="I5288" t="s">
        <v>2710</v>
      </c>
      <c r="J5288" t="s">
        <v>1079</v>
      </c>
      <c r="K5288">
        <v>252</v>
      </c>
      <c r="L5288">
        <v>79115145</v>
      </c>
    </row>
    <row r="5289" spans="6:14" x14ac:dyDescent="0.2">
      <c r="F5289" s="3">
        <v>85162</v>
      </c>
      <c r="G5289">
        <v>2</v>
      </c>
      <c r="H5289" t="str">
        <f t="shared" si="86"/>
        <v>851622</v>
      </c>
      <c r="I5289" t="s">
        <v>2710</v>
      </c>
      <c r="J5289" t="s">
        <v>1079</v>
      </c>
      <c r="K5289">
        <v>145</v>
      </c>
      <c r="L5289">
        <v>184534090</v>
      </c>
      <c r="M5289">
        <v>1</v>
      </c>
      <c r="N5289">
        <v>2041040</v>
      </c>
    </row>
    <row r="5290" spans="6:14" x14ac:dyDescent="0.2">
      <c r="F5290" s="3">
        <v>85162</v>
      </c>
      <c r="G5290">
        <v>3</v>
      </c>
      <c r="H5290" t="str">
        <f t="shared" si="86"/>
        <v>851623</v>
      </c>
      <c r="I5290" t="s">
        <v>2710</v>
      </c>
      <c r="J5290" t="s">
        <v>1079</v>
      </c>
      <c r="K5290">
        <v>314</v>
      </c>
      <c r="L5290">
        <v>154250060</v>
      </c>
      <c r="M5290">
        <v>1</v>
      </c>
      <c r="N5290">
        <v>1522240</v>
      </c>
    </row>
    <row r="5291" spans="6:14" x14ac:dyDescent="0.2">
      <c r="F5291" s="3">
        <v>85162</v>
      </c>
      <c r="G5291">
        <v>4</v>
      </c>
      <c r="H5291" t="str">
        <f t="shared" si="86"/>
        <v>851624</v>
      </c>
      <c r="I5291" t="s">
        <v>2710</v>
      </c>
      <c r="J5291" t="s">
        <v>1079</v>
      </c>
      <c r="K5291">
        <v>1095</v>
      </c>
      <c r="L5291">
        <v>640275170</v>
      </c>
      <c r="M5291">
        <v>6</v>
      </c>
      <c r="N5291">
        <v>11684960</v>
      </c>
    </row>
    <row r="5292" spans="6:14" x14ac:dyDescent="0.2">
      <c r="F5292" s="3">
        <v>85162</v>
      </c>
      <c r="G5292">
        <v>5</v>
      </c>
      <c r="H5292" t="str">
        <f t="shared" si="86"/>
        <v>851625</v>
      </c>
      <c r="I5292" t="s">
        <v>2710</v>
      </c>
      <c r="J5292" t="s">
        <v>1079</v>
      </c>
      <c r="K5292">
        <v>1229</v>
      </c>
      <c r="L5292">
        <v>1208827670</v>
      </c>
      <c r="M5292">
        <v>32</v>
      </c>
      <c r="N5292">
        <v>217297080</v>
      </c>
    </row>
    <row r="5293" spans="6:14" x14ac:dyDescent="0.2">
      <c r="F5293" s="3">
        <v>85225</v>
      </c>
      <c r="G5293">
        <v>0</v>
      </c>
      <c r="H5293" t="str">
        <f t="shared" si="86"/>
        <v>852250</v>
      </c>
      <c r="I5293" t="s">
        <v>2710</v>
      </c>
      <c r="J5293" t="s">
        <v>1080</v>
      </c>
      <c r="K5293">
        <v>8</v>
      </c>
      <c r="L5293">
        <v>253980</v>
      </c>
    </row>
    <row r="5294" spans="6:14" x14ac:dyDescent="0.2">
      <c r="F5294" s="3">
        <v>85225</v>
      </c>
      <c r="G5294">
        <v>1</v>
      </c>
      <c r="H5294" t="str">
        <f t="shared" si="86"/>
        <v>852251</v>
      </c>
      <c r="I5294" t="s">
        <v>2710</v>
      </c>
      <c r="J5294" t="s">
        <v>1080</v>
      </c>
      <c r="K5294">
        <v>73</v>
      </c>
      <c r="L5294">
        <v>41405550</v>
      </c>
    </row>
    <row r="5295" spans="6:14" x14ac:dyDescent="0.2">
      <c r="F5295" s="3">
        <v>85225</v>
      </c>
      <c r="G5295">
        <v>2</v>
      </c>
      <c r="H5295" t="str">
        <f t="shared" si="86"/>
        <v>852252</v>
      </c>
      <c r="I5295" t="s">
        <v>2710</v>
      </c>
      <c r="J5295" t="s">
        <v>1080</v>
      </c>
      <c r="K5295">
        <v>171</v>
      </c>
      <c r="L5295">
        <v>39183095</v>
      </c>
    </row>
    <row r="5296" spans="6:14" x14ac:dyDescent="0.2">
      <c r="F5296" s="3">
        <v>85225</v>
      </c>
      <c r="G5296">
        <v>3</v>
      </c>
      <c r="H5296" t="str">
        <f t="shared" si="86"/>
        <v>852253</v>
      </c>
      <c r="I5296" t="s">
        <v>2710</v>
      </c>
      <c r="J5296" t="s">
        <v>1080</v>
      </c>
      <c r="K5296">
        <v>53</v>
      </c>
      <c r="L5296">
        <v>45927690</v>
      </c>
      <c r="M5296">
        <v>1</v>
      </c>
      <c r="N5296">
        <v>113600</v>
      </c>
    </row>
    <row r="5297" spans="6:14" x14ac:dyDescent="0.2">
      <c r="F5297" s="3">
        <v>85225</v>
      </c>
      <c r="G5297">
        <v>4</v>
      </c>
      <c r="H5297" t="str">
        <f t="shared" si="86"/>
        <v>852254</v>
      </c>
      <c r="I5297" t="s">
        <v>2710</v>
      </c>
      <c r="J5297" t="s">
        <v>1080</v>
      </c>
      <c r="K5297">
        <v>154</v>
      </c>
      <c r="L5297">
        <v>205328650</v>
      </c>
      <c r="M5297">
        <v>1</v>
      </c>
      <c r="N5297">
        <v>1236160</v>
      </c>
    </row>
    <row r="5298" spans="6:14" x14ac:dyDescent="0.2">
      <c r="F5298" s="3">
        <v>85225</v>
      </c>
      <c r="G5298">
        <v>5</v>
      </c>
      <c r="H5298" t="str">
        <f t="shared" si="86"/>
        <v>852255</v>
      </c>
      <c r="I5298" t="s">
        <v>2710</v>
      </c>
      <c r="J5298" t="s">
        <v>1080</v>
      </c>
      <c r="K5298">
        <v>266</v>
      </c>
      <c r="L5298">
        <v>133859430</v>
      </c>
      <c r="M5298">
        <v>5</v>
      </c>
      <c r="N5298">
        <v>9165280</v>
      </c>
    </row>
    <row r="5299" spans="6:14" x14ac:dyDescent="0.2">
      <c r="F5299" s="3">
        <v>85230</v>
      </c>
      <c r="G5299">
        <v>0</v>
      </c>
      <c r="H5299" t="str">
        <f t="shared" si="86"/>
        <v>852300</v>
      </c>
      <c r="I5299" t="s">
        <v>2710</v>
      </c>
      <c r="J5299" t="s">
        <v>1081</v>
      </c>
      <c r="K5299">
        <v>17</v>
      </c>
      <c r="L5299">
        <v>12534820</v>
      </c>
    </row>
    <row r="5300" spans="6:14" x14ac:dyDescent="0.2">
      <c r="F5300" s="3">
        <v>85230</v>
      </c>
      <c r="G5300">
        <v>1</v>
      </c>
      <c r="H5300" t="str">
        <f t="shared" si="86"/>
        <v>852301</v>
      </c>
      <c r="I5300" t="s">
        <v>2710</v>
      </c>
      <c r="J5300" t="s">
        <v>1081</v>
      </c>
      <c r="K5300">
        <v>116</v>
      </c>
      <c r="L5300">
        <v>70368100</v>
      </c>
    </row>
    <row r="5301" spans="6:14" x14ac:dyDescent="0.2">
      <c r="F5301" s="3">
        <v>85230</v>
      </c>
      <c r="G5301">
        <v>2</v>
      </c>
      <c r="H5301" t="str">
        <f t="shared" si="86"/>
        <v>852302</v>
      </c>
      <c r="I5301" t="s">
        <v>2710</v>
      </c>
      <c r="J5301" t="s">
        <v>1081</v>
      </c>
      <c r="K5301">
        <v>257</v>
      </c>
      <c r="L5301">
        <v>169789720</v>
      </c>
      <c r="M5301">
        <v>1</v>
      </c>
      <c r="N5301">
        <v>11509920</v>
      </c>
    </row>
    <row r="5302" spans="6:14" x14ac:dyDescent="0.2">
      <c r="F5302" s="3">
        <v>85230</v>
      </c>
      <c r="G5302">
        <v>3</v>
      </c>
      <c r="H5302" t="str">
        <f t="shared" si="86"/>
        <v>852303</v>
      </c>
      <c r="I5302" t="s">
        <v>2710</v>
      </c>
      <c r="J5302" t="s">
        <v>1081</v>
      </c>
      <c r="K5302">
        <v>347</v>
      </c>
      <c r="L5302">
        <v>125597840</v>
      </c>
      <c r="M5302">
        <v>2</v>
      </c>
      <c r="N5302">
        <v>11223080</v>
      </c>
    </row>
    <row r="5303" spans="6:14" x14ac:dyDescent="0.2">
      <c r="F5303" s="3">
        <v>85230</v>
      </c>
      <c r="G5303">
        <v>4</v>
      </c>
      <c r="H5303" t="str">
        <f t="shared" si="86"/>
        <v>852304</v>
      </c>
      <c r="I5303" t="s">
        <v>2710</v>
      </c>
      <c r="J5303" t="s">
        <v>1081</v>
      </c>
      <c r="K5303">
        <v>65</v>
      </c>
      <c r="L5303">
        <v>72056370</v>
      </c>
      <c r="M5303">
        <v>1</v>
      </c>
      <c r="N5303">
        <v>3417600</v>
      </c>
    </row>
    <row r="5304" spans="6:14" x14ac:dyDescent="0.2">
      <c r="F5304" s="3">
        <v>85230</v>
      </c>
      <c r="G5304">
        <v>5</v>
      </c>
      <c r="H5304" t="str">
        <f t="shared" si="86"/>
        <v>852305</v>
      </c>
      <c r="I5304" t="s">
        <v>2710</v>
      </c>
      <c r="J5304" t="s">
        <v>1081</v>
      </c>
      <c r="K5304">
        <v>258</v>
      </c>
      <c r="L5304">
        <v>168361820</v>
      </c>
      <c r="M5304">
        <v>20</v>
      </c>
      <c r="N5304">
        <v>61831020</v>
      </c>
    </row>
    <row r="5305" spans="6:14" x14ac:dyDescent="0.2">
      <c r="F5305" s="3">
        <v>85250</v>
      </c>
      <c r="G5305">
        <v>0</v>
      </c>
      <c r="H5305" t="str">
        <f t="shared" si="86"/>
        <v>852500</v>
      </c>
      <c r="I5305" t="s">
        <v>2710</v>
      </c>
      <c r="J5305" t="s">
        <v>1082</v>
      </c>
      <c r="K5305">
        <v>49</v>
      </c>
      <c r="L5305">
        <v>6512440</v>
      </c>
    </row>
    <row r="5306" spans="6:14" x14ac:dyDescent="0.2">
      <c r="F5306" s="3">
        <v>85250</v>
      </c>
      <c r="G5306">
        <v>1</v>
      </c>
      <c r="H5306" t="str">
        <f t="shared" si="86"/>
        <v>852501</v>
      </c>
      <c r="I5306" t="s">
        <v>2710</v>
      </c>
      <c r="J5306" t="s">
        <v>1082</v>
      </c>
      <c r="K5306">
        <v>741</v>
      </c>
      <c r="L5306">
        <v>211074900</v>
      </c>
    </row>
    <row r="5307" spans="6:14" x14ac:dyDescent="0.2">
      <c r="F5307" s="3">
        <v>85250</v>
      </c>
      <c r="G5307">
        <v>2</v>
      </c>
      <c r="H5307" t="str">
        <f t="shared" si="86"/>
        <v>852502</v>
      </c>
      <c r="I5307" t="s">
        <v>2710</v>
      </c>
      <c r="J5307" t="s">
        <v>1082</v>
      </c>
      <c r="K5307">
        <v>744</v>
      </c>
      <c r="L5307">
        <v>316113250</v>
      </c>
    </row>
    <row r="5308" spans="6:14" x14ac:dyDescent="0.2">
      <c r="F5308" s="3">
        <v>85250</v>
      </c>
      <c r="G5308">
        <v>3</v>
      </c>
      <c r="H5308" t="str">
        <f t="shared" si="86"/>
        <v>852503</v>
      </c>
      <c r="I5308" t="s">
        <v>2710</v>
      </c>
      <c r="J5308" t="s">
        <v>1082</v>
      </c>
      <c r="K5308">
        <v>750</v>
      </c>
      <c r="L5308">
        <v>505946640</v>
      </c>
      <c r="M5308">
        <v>3</v>
      </c>
      <c r="N5308">
        <v>5292320</v>
      </c>
    </row>
    <row r="5309" spans="6:14" x14ac:dyDescent="0.2">
      <c r="F5309" s="3">
        <v>85250</v>
      </c>
      <c r="G5309">
        <v>4</v>
      </c>
      <c r="H5309" t="str">
        <f t="shared" si="86"/>
        <v>852504</v>
      </c>
      <c r="I5309" t="s">
        <v>2710</v>
      </c>
      <c r="J5309" t="s">
        <v>1082</v>
      </c>
      <c r="K5309">
        <v>995</v>
      </c>
      <c r="L5309">
        <v>762444610</v>
      </c>
      <c r="M5309">
        <v>1</v>
      </c>
      <c r="N5309">
        <v>3296320</v>
      </c>
    </row>
    <row r="5310" spans="6:14" x14ac:dyDescent="0.2">
      <c r="F5310" s="3">
        <v>85250</v>
      </c>
      <c r="G5310">
        <v>5</v>
      </c>
      <c r="H5310" t="str">
        <f t="shared" si="86"/>
        <v>852505</v>
      </c>
      <c r="I5310" t="s">
        <v>2710</v>
      </c>
      <c r="J5310" t="s">
        <v>1082</v>
      </c>
      <c r="K5310">
        <v>1407</v>
      </c>
      <c r="L5310">
        <v>2184468910</v>
      </c>
      <c r="M5310">
        <v>43</v>
      </c>
      <c r="N5310">
        <v>201850240</v>
      </c>
    </row>
    <row r="5311" spans="6:14" x14ac:dyDescent="0.2">
      <c r="F5311" s="3">
        <v>85263</v>
      </c>
      <c r="G5311">
        <v>0</v>
      </c>
      <c r="H5311" t="str">
        <f t="shared" si="86"/>
        <v>852630</v>
      </c>
      <c r="I5311" t="s">
        <v>2710</v>
      </c>
      <c r="J5311" t="s">
        <v>1083</v>
      </c>
      <c r="K5311">
        <v>243</v>
      </c>
      <c r="L5311">
        <v>82552870</v>
      </c>
    </row>
    <row r="5312" spans="6:14" x14ac:dyDescent="0.2">
      <c r="F5312" s="3">
        <v>85263</v>
      </c>
      <c r="G5312">
        <v>1</v>
      </c>
      <c r="H5312" t="str">
        <f t="shared" si="86"/>
        <v>852631</v>
      </c>
      <c r="I5312" t="s">
        <v>2710</v>
      </c>
      <c r="J5312" t="s">
        <v>1083</v>
      </c>
      <c r="K5312">
        <v>138</v>
      </c>
      <c r="L5312">
        <v>44918610</v>
      </c>
      <c r="M5312">
        <v>1</v>
      </c>
      <c r="N5312">
        <v>26400</v>
      </c>
    </row>
    <row r="5313" spans="6:14" x14ac:dyDescent="0.2">
      <c r="F5313" s="3">
        <v>85263</v>
      </c>
      <c r="G5313">
        <v>2</v>
      </c>
      <c r="H5313" t="str">
        <f t="shared" si="86"/>
        <v>852632</v>
      </c>
      <c r="I5313" t="s">
        <v>2710</v>
      </c>
      <c r="J5313" t="s">
        <v>1083</v>
      </c>
      <c r="K5313">
        <v>304</v>
      </c>
      <c r="L5313">
        <v>115833480</v>
      </c>
      <c r="M5313">
        <v>1</v>
      </c>
      <c r="N5313">
        <v>2316160</v>
      </c>
    </row>
    <row r="5314" spans="6:14" x14ac:dyDescent="0.2">
      <c r="F5314" s="3">
        <v>85263</v>
      </c>
      <c r="G5314">
        <v>3</v>
      </c>
      <c r="H5314" t="str">
        <f t="shared" si="86"/>
        <v>852633</v>
      </c>
      <c r="I5314" t="s">
        <v>2710</v>
      </c>
      <c r="J5314" t="s">
        <v>1083</v>
      </c>
      <c r="K5314">
        <v>244</v>
      </c>
      <c r="L5314">
        <v>123804655</v>
      </c>
      <c r="M5314">
        <v>1</v>
      </c>
      <c r="N5314">
        <v>9825030</v>
      </c>
    </row>
    <row r="5315" spans="6:14" x14ac:dyDescent="0.2">
      <c r="F5315" s="3">
        <v>85263</v>
      </c>
      <c r="G5315">
        <v>4</v>
      </c>
      <c r="H5315" t="str">
        <f t="shared" ref="H5315:H5378" si="87">F5315&amp;G5315</f>
        <v>852634</v>
      </c>
      <c r="I5315" t="s">
        <v>2710</v>
      </c>
      <c r="J5315" t="s">
        <v>1083</v>
      </c>
      <c r="K5315">
        <v>284</v>
      </c>
      <c r="L5315">
        <v>178002350</v>
      </c>
    </row>
    <row r="5316" spans="6:14" x14ac:dyDescent="0.2">
      <c r="F5316" s="3">
        <v>85263</v>
      </c>
      <c r="G5316">
        <v>5</v>
      </c>
      <c r="H5316" t="str">
        <f t="shared" si="87"/>
        <v>852635</v>
      </c>
      <c r="I5316" t="s">
        <v>2710</v>
      </c>
      <c r="J5316" t="s">
        <v>1083</v>
      </c>
      <c r="K5316">
        <v>297</v>
      </c>
      <c r="L5316">
        <v>225310320</v>
      </c>
      <c r="M5316">
        <v>12</v>
      </c>
      <c r="N5316">
        <v>47725550</v>
      </c>
    </row>
    <row r="5317" spans="6:14" x14ac:dyDescent="0.2">
      <c r="F5317" s="3">
        <v>85279</v>
      </c>
      <c r="G5317">
        <v>2</v>
      </c>
      <c r="H5317" t="str">
        <f t="shared" si="87"/>
        <v>852792</v>
      </c>
      <c r="I5317" t="s">
        <v>2710</v>
      </c>
      <c r="J5317" t="s">
        <v>1084</v>
      </c>
      <c r="K5317">
        <v>8</v>
      </c>
      <c r="L5317">
        <v>1035570</v>
      </c>
      <c r="M5317">
        <v>2</v>
      </c>
      <c r="N5317">
        <v>2134720</v>
      </c>
    </row>
    <row r="5318" spans="6:14" x14ac:dyDescent="0.2">
      <c r="F5318" s="3">
        <v>85279</v>
      </c>
      <c r="G5318">
        <v>3</v>
      </c>
      <c r="H5318" t="str">
        <f t="shared" si="87"/>
        <v>852793</v>
      </c>
      <c r="I5318" t="s">
        <v>2710</v>
      </c>
      <c r="J5318" t="s">
        <v>1084</v>
      </c>
      <c r="K5318">
        <v>2</v>
      </c>
      <c r="L5318">
        <v>212700</v>
      </c>
      <c r="M5318">
        <v>1</v>
      </c>
      <c r="N5318">
        <v>553120</v>
      </c>
    </row>
    <row r="5319" spans="6:14" x14ac:dyDescent="0.2">
      <c r="F5319" s="3">
        <v>85279</v>
      </c>
      <c r="G5319">
        <v>4</v>
      </c>
      <c r="H5319" t="str">
        <f t="shared" si="87"/>
        <v>852794</v>
      </c>
      <c r="I5319" t="s">
        <v>2710</v>
      </c>
      <c r="J5319" t="s">
        <v>1084</v>
      </c>
      <c r="K5319">
        <v>3</v>
      </c>
      <c r="L5319">
        <v>107190</v>
      </c>
    </row>
    <row r="5320" spans="6:14" x14ac:dyDescent="0.2">
      <c r="F5320" s="3">
        <v>85279</v>
      </c>
      <c r="G5320">
        <v>5</v>
      </c>
      <c r="H5320" t="str">
        <f t="shared" si="87"/>
        <v>852795</v>
      </c>
      <c r="I5320" t="s">
        <v>2710</v>
      </c>
      <c r="J5320" t="s">
        <v>1084</v>
      </c>
      <c r="K5320">
        <v>2</v>
      </c>
      <c r="L5320">
        <v>1714280</v>
      </c>
    </row>
    <row r="5321" spans="6:14" x14ac:dyDescent="0.2">
      <c r="F5321" s="3">
        <v>85300</v>
      </c>
      <c r="G5321">
        <v>1</v>
      </c>
      <c r="H5321" t="str">
        <f t="shared" si="87"/>
        <v>853001</v>
      </c>
      <c r="I5321" t="s">
        <v>2710</v>
      </c>
      <c r="J5321" t="s">
        <v>1085</v>
      </c>
      <c r="K5321">
        <v>60</v>
      </c>
      <c r="L5321">
        <v>20597410</v>
      </c>
      <c r="M5321">
        <v>2</v>
      </c>
      <c r="N5321">
        <v>4100240</v>
      </c>
    </row>
    <row r="5322" spans="6:14" x14ac:dyDescent="0.2">
      <c r="F5322" s="3">
        <v>85300</v>
      </c>
      <c r="G5322">
        <v>2</v>
      </c>
      <c r="H5322" t="str">
        <f t="shared" si="87"/>
        <v>853002</v>
      </c>
      <c r="I5322" t="s">
        <v>2710</v>
      </c>
      <c r="J5322" t="s">
        <v>1085</v>
      </c>
      <c r="K5322">
        <v>5</v>
      </c>
      <c r="L5322">
        <v>16725110</v>
      </c>
    </row>
    <row r="5323" spans="6:14" x14ac:dyDescent="0.2">
      <c r="F5323" s="3">
        <v>85300</v>
      </c>
      <c r="G5323">
        <v>3</v>
      </c>
      <c r="H5323" t="str">
        <f t="shared" si="87"/>
        <v>853003</v>
      </c>
      <c r="I5323" t="s">
        <v>2710</v>
      </c>
      <c r="J5323" t="s">
        <v>1085</v>
      </c>
      <c r="K5323">
        <v>66</v>
      </c>
      <c r="L5323">
        <v>23160940</v>
      </c>
      <c r="M5323">
        <v>2</v>
      </c>
      <c r="N5323">
        <v>1652560</v>
      </c>
    </row>
    <row r="5324" spans="6:14" x14ac:dyDescent="0.2">
      <c r="F5324" s="3">
        <v>85300</v>
      </c>
      <c r="G5324">
        <v>4</v>
      </c>
      <c r="H5324" t="str">
        <f t="shared" si="87"/>
        <v>853004</v>
      </c>
      <c r="I5324" t="s">
        <v>2710</v>
      </c>
      <c r="J5324" t="s">
        <v>1085</v>
      </c>
      <c r="K5324">
        <v>70</v>
      </c>
      <c r="L5324">
        <v>71194920</v>
      </c>
    </row>
    <row r="5325" spans="6:14" x14ac:dyDescent="0.2">
      <c r="F5325" s="3">
        <v>85300</v>
      </c>
      <c r="G5325">
        <v>5</v>
      </c>
      <c r="H5325" t="str">
        <f t="shared" si="87"/>
        <v>853005</v>
      </c>
      <c r="I5325" t="s">
        <v>2710</v>
      </c>
      <c r="J5325" t="s">
        <v>1085</v>
      </c>
      <c r="K5325">
        <v>289</v>
      </c>
      <c r="L5325">
        <v>126261650</v>
      </c>
      <c r="M5325">
        <v>3</v>
      </c>
      <c r="N5325">
        <v>11488320</v>
      </c>
    </row>
    <row r="5326" spans="6:14" x14ac:dyDescent="0.2">
      <c r="F5326" s="3">
        <v>85315</v>
      </c>
      <c r="G5326">
        <v>1</v>
      </c>
      <c r="H5326" t="str">
        <f t="shared" si="87"/>
        <v>853151</v>
      </c>
      <c r="I5326" t="s">
        <v>2710</v>
      </c>
      <c r="J5326" t="s">
        <v>1086</v>
      </c>
      <c r="K5326">
        <v>89</v>
      </c>
      <c r="L5326">
        <v>22616870</v>
      </c>
    </row>
    <row r="5327" spans="6:14" x14ac:dyDescent="0.2">
      <c r="F5327" s="3">
        <v>85315</v>
      </c>
      <c r="G5327">
        <v>2</v>
      </c>
      <c r="H5327" t="str">
        <f t="shared" si="87"/>
        <v>853152</v>
      </c>
      <c r="I5327" t="s">
        <v>2710</v>
      </c>
      <c r="J5327" t="s">
        <v>1086</v>
      </c>
      <c r="K5327">
        <v>91</v>
      </c>
      <c r="L5327">
        <v>35537930</v>
      </c>
    </row>
    <row r="5328" spans="6:14" x14ac:dyDescent="0.2">
      <c r="F5328" s="3">
        <v>85315</v>
      </c>
      <c r="G5328">
        <v>3</v>
      </c>
      <c r="H5328" t="str">
        <f t="shared" si="87"/>
        <v>853153</v>
      </c>
      <c r="I5328" t="s">
        <v>2710</v>
      </c>
      <c r="J5328" t="s">
        <v>1086</v>
      </c>
      <c r="K5328">
        <v>33</v>
      </c>
      <c r="L5328">
        <v>8916020</v>
      </c>
    </row>
    <row r="5329" spans="6:14" x14ac:dyDescent="0.2">
      <c r="F5329" s="3">
        <v>85315</v>
      </c>
      <c r="G5329">
        <v>4</v>
      </c>
      <c r="H5329" t="str">
        <f t="shared" si="87"/>
        <v>853154</v>
      </c>
      <c r="I5329" t="s">
        <v>2710</v>
      </c>
      <c r="J5329" t="s">
        <v>1086</v>
      </c>
      <c r="K5329">
        <v>5</v>
      </c>
      <c r="L5329">
        <v>2794780</v>
      </c>
    </row>
    <row r="5330" spans="6:14" x14ac:dyDescent="0.2">
      <c r="F5330" s="3">
        <v>85315</v>
      </c>
      <c r="G5330">
        <v>5</v>
      </c>
      <c r="H5330" t="str">
        <f t="shared" si="87"/>
        <v>853155</v>
      </c>
      <c r="I5330" t="s">
        <v>2710</v>
      </c>
      <c r="J5330" t="s">
        <v>1086</v>
      </c>
      <c r="K5330">
        <v>124</v>
      </c>
      <c r="L5330">
        <v>50826050</v>
      </c>
      <c r="M5330">
        <v>5</v>
      </c>
      <c r="N5330">
        <v>46843670</v>
      </c>
    </row>
    <row r="5331" spans="6:14" x14ac:dyDescent="0.2">
      <c r="F5331" s="3">
        <v>85325</v>
      </c>
      <c r="G5331">
        <v>0</v>
      </c>
      <c r="H5331" t="str">
        <f t="shared" si="87"/>
        <v>853250</v>
      </c>
      <c r="I5331" t="s">
        <v>2710</v>
      </c>
      <c r="J5331" t="s">
        <v>1087</v>
      </c>
      <c r="K5331">
        <v>11</v>
      </c>
      <c r="L5331">
        <v>1046790</v>
      </c>
    </row>
    <row r="5332" spans="6:14" x14ac:dyDescent="0.2">
      <c r="F5332" s="3">
        <v>85325</v>
      </c>
      <c r="G5332">
        <v>1</v>
      </c>
      <c r="H5332" t="str">
        <f t="shared" si="87"/>
        <v>853251</v>
      </c>
      <c r="I5332" t="s">
        <v>2710</v>
      </c>
      <c r="J5332" t="s">
        <v>1087</v>
      </c>
      <c r="K5332">
        <v>54</v>
      </c>
      <c r="L5332">
        <v>26690505</v>
      </c>
      <c r="M5332">
        <v>1</v>
      </c>
      <c r="N5332">
        <v>2990720</v>
      </c>
    </row>
    <row r="5333" spans="6:14" x14ac:dyDescent="0.2">
      <c r="F5333" s="3">
        <v>85325</v>
      </c>
      <c r="G5333">
        <v>2</v>
      </c>
      <c r="H5333" t="str">
        <f t="shared" si="87"/>
        <v>853252</v>
      </c>
      <c r="I5333" t="s">
        <v>2710</v>
      </c>
      <c r="J5333" t="s">
        <v>1087</v>
      </c>
      <c r="K5333">
        <v>159</v>
      </c>
      <c r="L5333">
        <v>52841090</v>
      </c>
      <c r="M5333">
        <v>1</v>
      </c>
      <c r="N5333">
        <v>141920</v>
      </c>
    </row>
    <row r="5334" spans="6:14" x14ac:dyDescent="0.2">
      <c r="F5334" s="3">
        <v>85325</v>
      </c>
      <c r="G5334">
        <v>3</v>
      </c>
      <c r="H5334" t="str">
        <f t="shared" si="87"/>
        <v>853253</v>
      </c>
      <c r="I5334" t="s">
        <v>2710</v>
      </c>
      <c r="J5334" t="s">
        <v>1087</v>
      </c>
      <c r="K5334">
        <v>124</v>
      </c>
      <c r="L5334">
        <v>35015550</v>
      </c>
      <c r="M5334">
        <v>3</v>
      </c>
      <c r="N5334">
        <v>3168640</v>
      </c>
    </row>
    <row r="5335" spans="6:14" x14ac:dyDescent="0.2">
      <c r="F5335" s="3">
        <v>85325</v>
      </c>
      <c r="G5335">
        <v>4</v>
      </c>
      <c r="H5335" t="str">
        <f t="shared" si="87"/>
        <v>853254</v>
      </c>
      <c r="I5335" t="s">
        <v>2710</v>
      </c>
      <c r="J5335" t="s">
        <v>1087</v>
      </c>
      <c r="K5335">
        <v>190</v>
      </c>
      <c r="L5335">
        <v>79324900</v>
      </c>
      <c r="M5335">
        <v>2</v>
      </c>
      <c r="N5335">
        <v>7627040</v>
      </c>
    </row>
    <row r="5336" spans="6:14" x14ac:dyDescent="0.2">
      <c r="F5336" s="3">
        <v>85325</v>
      </c>
      <c r="G5336">
        <v>5</v>
      </c>
      <c r="H5336" t="str">
        <f t="shared" si="87"/>
        <v>853255</v>
      </c>
      <c r="I5336" t="s">
        <v>2710</v>
      </c>
      <c r="J5336" t="s">
        <v>1087</v>
      </c>
      <c r="K5336">
        <v>215</v>
      </c>
      <c r="L5336">
        <v>137748115</v>
      </c>
      <c r="M5336">
        <v>5</v>
      </c>
      <c r="N5336">
        <v>9216160</v>
      </c>
    </row>
    <row r="5337" spans="6:14" x14ac:dyDescent="0.2">
      <c r="F5337" s="3">
        <v>85400</v>
      </c>
      <c r="G5337">
        <v>0</v>
      </c>
      <c r="H5337" t="str">
        <f t="shared" si="87"/>
        <v>854000</v>
      </c>
      <c r="I5337" t="s">
        <v>2710</v>
      </c>
      <c r="J5337" t="s">
        <v>1088</v>
      </c>
      <c r="K5337">
        <v>41</v>
      </c>
      <c r="L5337">
        <v>5993910</v>
      </c>
      <c r="M5337">
        <v>1</v>
      </c>
      <c r="N5337">
        <v>1458800</v>
      </c>
    </row>
    <row r="5338" spans="6:14" x14ac:dyDescent="0.2">
      <c r="F5338" s="3">
        <v>85400</v>
      </c>
      <c r="G5338">
        <v>1</v>
      </c>
      <c r="H5338" t="str">
        <f t="shared" si="87"/>
        <v>854001</v>
      </c>
      <c r="I5338" t="s">
        <v>2710</v>
      </c>
      <c r="J5338" t="s">
        <v>1088</v>
      </c>
      <c r="K5338">
        <v>101</v>
      </c>
      <c r="L5338">
        <v>22207340</v>
      </c>
    </row>
    <row r="5339" spans="6:14" x14ac:dyDescent="0.2">
      <c r="F5339" s="3">
        <v>85400</v>
      </c>
      <c r="G5339">
        <v>2</v>
      </c>
      <c r="H5339" t="str">
        <f t="shared" si="87"/>
        <v>854002</v>
      </c>
      <c r="I5339" t="s">
        <v>2710</v>
      </c>
      <c r="J5339" t="s">
        <v>1088</v>
      </c>
      <c r="K5339">
        <v>98</v>
      </c>
      <c r="L5339">
        <v>24188905</v>
      </c>
      <c r="M5339">
        <v>2</v>
      </c>
      <c r="N5339">
        <v>848800</v>
      </c>
    </row>
    <row r="5340" spans="6:14" x14ac:dyDescent="0.2">
      <c r="F5340" s="3">
        <v>85400</v>
      </c>
      <c r="G5340">
        <v>3</v>
      </c>
      <c r="H5340" t="str">
        <f t="shared" si="87"/>
        <v>854003</v>
      </c>
      <c r="I5340" t="s">
        <v>2710</v>
      </c>
      <c r="J5340" t="s">
        <v>1088</v>
      </c>
      <c r="K5340">
        <v>121</v>
      </c>
      <c r="L5340">
        <v>42603060</v>
      </c>
      <c r="M5340">
        <v>2</v>
      </c>
      <c r="N5340">
        <v>457760</v>
      </c>
    </row>
    <row r="5341" spans="6:14" x14ac:dyDescent="0.2">
      <c r="F5341" s="3">
        <v>85400</v>
      </c>
      <c r="G5341">
        <v>4</v>
      </c>
      <c r="H5341" t="str">
        <f t="shared" si="87"/>
        <v>854004</v>
      </c>
      <c r="I5341" t="s">
        <v>2710</v>
      </c>
      <c r="J5341" t="s">
        <v>1088</v>
      </c>
      <c r="K5341">
        <v>30</v>
      </c>
      <c r="L5341">
        <v>11614240</v>
      </c>
      <c r="M5341">
        <v>2</v>
      </c>
      <c r="N5341">
        <v>1885440</v>
      </c>
    </row>
    <row r="5342" spans="6:14" x14ac:dyDescent="0.2">
      <c r="F5342" s="3">
        <v>85400</v>
      </c>
      <c r="G5342">
        <v>5</v>
      </c>
      <c r="H5342" t="str">
        <f t="shared" si="87"/>
        <v>854005</v>
      </c>
      <c r="I5342" t="s">
        <v>2710</v>
      </c>
      <c r="J5342" t="s">
        <v>1088</v>
      </c>
      <c r="K5342">
        <v>30</v>
      </c>
      <c r="L5342">
        <v>42661590</v>
      </c>
      <c r="M5342">
        <v>2</v>
      </c>
      <c r="N5342">
        <v>11431040</v>
      </c>
    </row>
    <row r="5343" spans="6:14" x14ac:dyDescent="0.2">
      <c r="F5343" s="3">
        <v>85410</v>
      </c>
      <c r="G5343">
        <v>0</v>
      </c>
      <c r="H5343" t="str">
        <f t="shared" si="87"/>
        <v>854100</v>
      </c>
      <c r="I5343" t="s">
        <v>2715</v>
      </c>
      <c r="J5343" t="s">
        <v>1089</v>
      </c>
      <c r="K5343">
        <v>21</v>
      </c>
      <c r="L5343">
        <v>127976200</v>
      </c>
    </row>
    <row r="5344" spans="6:14" x14ac:dyDescent="0.2">
      <c r="F5344" s="3">
        <v>85410</v>
      </c>
      <c r="G5344">
        <v>1</v>
      </c>
      <c r="H5344" t="str">
        <f t="shared" si="87"/>
        <v>854101</v>
      </c>
      <c r="I5344" t="s">
        <v>2715</v>
      </c>
      <c r="J5344" t="s">
        <v>1089</v>
      </c>
      <c r="K5344">
        <v>437</v>
      </c>
      <c r="L5344">
        <v>1855656585</v>
      </c>
    </row>
    <row r="5345" spans="6:14" x14ac:dyDescent="0.2">
      <c r="F5345" s="3">
        <v>85410</v>
      </c>
      <c r="G5345">
        <v>2</v>
      </c>
      <c r="H5345" t="str">
        <f t="shared" si="87"/>
        <v>854102</v>
      </c>
      <c r="I5345" t="s">
        <v>2715</v>
      </c>
      <c r="J5345" t="s">
        <v>1089</v>
      </c>
      <c r="K5345">
        <v>682</v>
      </c>
      <c r="L5345">
        <v>1987147768</v>
      </c>
      <c r="M5345">
        <v>15</v>
      </c>
      <c r="N5345">
        <v>61888650</v>
      </c>
    </row>
    <row r="5346" spans="6:14" x14ac:dyDescent="0.2">
      <c r="F5346" s="3">
        <v>85410</v>
      </c>
      <c r="G5346">
        <v>3</v>
      </c>
      <c r="H5346" t="str">
        <f t="shared" si="87"/>
        <v>854103</v>
      </c>
      <c r="I5346" t="s">
        <v>2715</v>
      </c>
      <c r="J5346" t="s">
        <v>1089</v>
      </c>
      <c r="K5346">
        <v>978</v>
      </c>
      <c r="L5346">
        <v>2754097564</v>
      </c>
      <c r="M5346">
        <v>17</v>
      </c>
      <c r="N5346">
        <v>339049520</v>
      </c>
    </row>
    <row r="5347" spans="6:14" x14ac:dyDescent="0.2">
      <c r="F5347" s="3">
        <v>85410</v>
      </c>
      <c r="G5347">
        <v>4</v>
      </c>
      <c r="H5347" t="str">
        <f t="shared" si="87"/>
        <v>854104</v>
      </c>
      <c r="I5347" t="s">
        <v>2715</v>
      </c>
      <c r="J5347" t="s">
        <v>1089</v>
      </c>
      <c r="K5347">
        <v>1289</v>
      </c>
      <c r="L5347">
        <v>4225175471.5</v>
      </c>
      <c r="M5347">
        <v>41</v>
      </c>
      <c r="N5347">
        <v>335617630</v>
      </c>
    </row>
    <row r="5348" spans="6:14" x14ac:dyDescent="0.2">
      <c r="F5348" s="3">
        <v>85410</v>
      </c>
      <c r="G5348">
        <v>5</v>
      </c>
      <c r="H5348" t="str">
        <f t="shared" si="87"/>
        <v>854105</v>
      </c>
      <c r="I5348" t="s">
        <v>2715</v>
      </c>
      <c r="J5348" t="s">
        <v>1089</v>
      </c>
      <c r="K5348">
        <v>1331</v>
      </c>
      <c r="L5348">
        <v>6014883592</v>
      </c>
      <c r="M5348">
        <v>164</v>
      </c>
      <c r="N5348">
        <v>2329870570</v>
      </c>
    </row>
    <row r="5349" spans="6:14" x14ac:dyDescent="0.2">
      <c r="F5349" s="3">
        <v>85430</v>
      </c>
      <c r="G5349">
        <v>0</v>
      </c>
      <c r="H5349" t="str">
        <f t="shared" si="87"/>
        <v>854300</v>
      </c>
      <c r="I5349" t="s">
        <v>2710</v>
      </c>
      <c r="J5349" t="s">
        <v>1090</v>
      </c>
      <c r="K5349">
        <v>74</v>
      </c>
      <c r="L5349">
        <v>29008180</v>
      </c>
    </row>
    <row r="5350" spans="6:14" x14ac:dyDescent="0.2">
      <c r="F5350" s="3">
        <v>85430</v>
      </c>
      <c r="G5350">
        <v>1</v>
      </c>
      <c r="H5350" t="str">
        <f t="shared" si="87"/>
        <v>854301</v>
      </c>
      <c r="I5350" t="s">
        <v>2710</v>
      </c>
      <c r="J5350" t="s">
        <v>1090</v>
      </c>
      <c r="K5350">
        <v>220</v>
      </c>
      <c r="L5350">
        <v>70301370</v>
      </c>
    </row>
    <row r="5351" spans="6:14" x14ac:dyDescent="0.2">
      <c r="F5351" s="3">
        <v>85430</v>
      </c>
      <c r="G5351">
        <v>2</v>
      </c>
      <c r="H5351" t="str">
        <f t="shared" si="87"/>
        <v>854302</v>
      </c>
      <c r="I5351" t="s">
        <v>2710</v>
      </c>
      <c r="J5351" t="s">
        <v>1090</v>
      </c>
      <c r="K5351">
        <v>386</v>
      </c>
      <c r="L5351">
        <v>188344945</v>
      </c>
      <c r="M5351">
        <v>2</v>
      </c>
      <c r="N5351">
        <v>26216860</v>
      </c>
    </row>
    <row r="5352" spans="6:14" x14ac:dyDescent="0.2">
      <c r="F5352" s="3">
        <v>85430</v>
      </c>
      <c r="G5352">
        <v>3</v>
      </c>
      <c r="H5352" t="str">
        <f t="shared" si="87"/>
        <v>854303</v>
      </c>
      <c r="I5352" t="s">
        <v>2710</v>
      </c>
      <c r="J5352" t="s">
        <v>1090</v>
      </c>
      <c r="K5352">
        <v>312</v>
      </c>
      <c r="L5352">
        <v>231485680</v>
      </c>
      <c r="M5352">
        <v>1</v>
      </c>
      <c r="N5352">
        <v>5996320</v>
      </c>
    </row>
    <row r="5353" spans="6:14" x14ac:dyDescent="0.2">
      <c r="F5353" s="3">
        <v>85430</v>
      </c>
      <c r="G5353">
        <v>4</v>
      </c>
      <c r="H5353" t="str">
        <f t="shared" si="87"/>
        <v>854304</v>
      </c>
      <c r="I5353" t="s">
        <v>2710</v>
      </c>
      <c r="J5353" t="s">
        <v>1090</v>
      </c>
      <c r="K5353">
        <v>200</v>
      </c>
      <c r="L5353">
        <v>235184460</v>
      </c>
      <c r="M5353">
        <v>5</v>
      </c>
      <c r="N5353">
        <v>31513100</v>
      </c>
    </row>
    <row r="5354" spans="6:14" x14ac:dyDescent="0.2">
      <c r="F5354" s="3">
        <v>85430</v>
      </c>
      <c r="G5354">
        <v>5</v>
      </c>
      <c r="H5354" t="str">
        <f t="shared" si="87"/>
        <v>854305</v>
      </c>
      <c r="I5354" t="s">
        <v>2710</v>
      </c>
      <c r="J5354" t="s">
        <v>1090</v>
      </c>
      <c r="K5354">
        <v>339</v>
      </c>
      <c r="L5354">
        <v>298826030</v>
      </c>
      <c r="M5354">
        <v>11</v>
      </c>
      <c r="N5354">
        <v>92301430</v>
      </c>
    </row>
    <row r="5355" spans="6:14" x14ac:dyDescent="0.2">
      <c r="F5355" s="3">
        <v>85440</v>
      </c>
      <c r="G5355">
        <v>0</v>
      </c>
      <c r="H5355" t="str">
        <f t="shared" si="87"/>
        <v>854400</v>
      </c>
      <c r="I5355" t="s">
        <v>2710</v>
      </c>
      <c r="J5355" t="s">
        <v>1091</v>
      </c>
      <c r="K5355">
        <v>334</v>
      </c>
      <c r="L5355">
        <v>1653755805</v>
      </c>
      <c r="M5355">
        <v>1</v>
      </c>
      <c r="N5355">
        <v>29102400</v>
      </c>
    </row>
    <row r="5356" spans="6:14" x14ac:dyDescent="0.2">
      <c r="F5356" s="3">
        <v>85440</v>
      </c>
      <c r="G5356">
        <v>1</v>
      </c>
      <c r="H5356" t="str">
        <f t="shared" si="87"/>
        <v>854401</v>
      </c>
      <c r="I5356" t="s">
        <v>2710</v>
      </c>
      <c r="J5356" t="s">
        <v>1091</v>
      </c>
      <c r="K5356">
        <v>257</v>
      </c>
      <c r="L5356">
        <v>129897330</v>
      </c>
      <c r="M5356">
        <v>1</v>
      </c>
      <c r="N5356">
        <v>622720</v>
      </c>
    </row>
    <row r="5357" spans="6:14" x14ac:dyDescent="0.2">
      <c r="F5357" s="3">
        <v>85440</v>
      </c>
      <c r="G5357">
        <v>2</v>
      </c>
      <c r="H5357" t="str">
        <f t="shared" si="87"/>
        <v>854402</v>
      </c>
      <c r="I5357" t="s">
        <v>2710</v>
      </c>
      <c r="J5357" t="s">
        <v>1091</v>
      </c>
      <c r="K5357">
        <v>799</v>
      </c>
      <c r="L5357">
        <v>794419250</v>
      </c>
      <c r="M5357">
        <v>5</v>
      </c>
      <c r="N5357">
        <v>16639200</v>
      </c>
    </row>
    <row r="5358" spans="6:14" x14ac:dyDescent="0.2">
      <c r="F5358" s="3">
        <v>85440</v>
      </c>
      <c r="G5358">
        <v>3</v>
      </c>
      <c r="H5358" t="str">
        <f t="shared" si="87"/>
        <v>854403</v>
      </c>
      <c r="I5358" t="s">
        <v>2710</v>
      </c>
      <c r="J5358" t="s">
        <v>1091</v>
      </c>
      <c r="K5358">
        <v>1018</v>
      </c>
      <c r="L5358">
        <v>1020533000</v>
      </c>
      <c r="M5358">
        <v>2</v>
      </c>
      <c r="N5358">
        <v>5800320</v>
      </c>
    </row>
    <row r="5359" spans="6:14" x14ac:dyDescent="0.2">
      <c r="F5359" s="3">
        <v>85440</v>
      </c>
      <c r="G5359">
        <v>4</v>
      </c>
      <c r="H5359" t="str">
        <f t="shared" si="87"/>
        <v>854404</v>
      </c>
      <c r="I5359" t="s">
        <v>2710</v>
      </c>
      <c r="J5359" t="s">
        <v>1091</v>
      </c>
      <c r="K5359">
        <v>1191</v>
      </c>
      <c r="L5359">
        <v>1467715100</v>
      </c>
      <c r="M5359">
        <v>11</v>
      </c>
      <c r="N5359">
        <v>42492820</v>
      </c>
    </row>
    <row r="5360" spans="6:14" x14ac:dyDescent="0.2">
      <c r="F5360" s="3">
        <v>85440</v>
      </c>
      <c r="G5360">
        <v>5</v>
      </c>
      <c r="H5360" t="str">
        <f t="shared" si="87"/>
        <v>854405</v>
      </c>
      <c r="I5360" t="s">
        <v>2710</v>
      </c>
      <c r="J5360" t="s">
        <v>1091</v>
      </c>
      <c r="K5360">
        <v>1187</v>
      </c>
      <c r="L5360">
        <v>1977519320</v>
      </c>
      <c r="M5360">
        <v>81</v>
      </c>
      <c r="N5360">
        <v>492316750</v>
      </c>
    </row>
    <row r="5361" spans="6:14" x14ac:dyDescent="0.2">
      <c r="F5361" s="3">
        <v>86001</v>
      </c>
      <c r="G5361">
        <v>0</v>
      </c>
      <c r="H5361" t="str">
        <f t="shared" si="87"/>
        <v>860010</v>
      </c>
      <c r="I5361" t="s">
        <v>2716</v>
      </c>
      <c r="J5361" t="s">
        <v>1092</v>
      </c>
      <c r="K5361">
        <v>325</v>
      </c>
      <c r="L5361">
        <v>227305051</v>
      </c>
    </row>
    <row r="5362" spans="6:14" x14ac:dyDescent="0.2">
      <c r="F5362" s="3">
        <v>86001</v>
      </c>
      <c r="G5362">
        <v>1</v>
      </c>
      <c r="H5362" t="str">
        <f t="shared" si="87"/>
        <v>860011</v>
      </c>
      <c r="I5362" t="s">
        <v>2716</v>
      </c>
      <c r="J5362" t="s">
        <v>1092</v>
      </c>
      <c r="K5362">
        <v>1378</v>
      </c>
      <c r="L5362">
        <v>1063665452</v>
      </c>
      <c r="M5362">
        <v>1</v>
      </c>
      <c r="N5362">
        <v>15643760</v>
      </c>
    </row>
    <row r="5363" spans="6:14" x14ac:dyDescent="0.2">
      <c r="F5363" s="3">
        <v>86001</v>
      </c>
      <c r="G5363">
        <v>2</v>
      </c>
      <c r="H5363" t="str">
        <f t="shared" si="87"/>
        <v>860012</v>
      </c>
      <c r="I5363" t="s">
        <v>2716</v>
      </c>
      <c r="J5363" t="s">
        <v>1092</v>
      </c>
      <c r="K5363">
        <v>908</v>
      </c>
      <c r="L5363">
        <v>758889436</v>
      </c>
    </row>
    <row r="5364" spans="6:14" x14ac:dyDescent="0.2">
      <c r="F5364" s="3">
        <v>86001</v>
      </c>
      <c r="G5364">
        <v>3</v>
      </c>
      <c r="H5364" t="str">
        <f t="shared" si="87"/>
        <v>860013</v>
      </c>
      <c r="I5364" t="s">
        <v>2716</v>
      </c>
      <c r="J5364" t="s">
        <v>1092</v>
      </c>
      <c r="K5364">
        <v>909</v>
      </c>
      <c r="L5364">
        <v>1119572813</v>
      </c>
      <c r="M5364">
        <v>5</v>
      </c>
      <c r="N5364">
        <v>7249340</v>
      </c>
    </row>
    <row r="5365" spans="6:14" x14ac:dyDescent="0.2">
      <c r="F5365" s="3">
        <v>86001</v>
      </c>
      <c r="G5365">
        <v>4</v>
      </c>
      <c r="H5365" t="str">
        <f t="shared" si="87"/>
        <v>860014</v>
      </c>
      <c r="I5365" t="s">
        <v>2716</v>
      </c>
      <c r="J5365" t="s">
        <v>1092</v>
      </c>
      <c r="K5365">
        <v>2139</v>
      </c>
      <c r="L5365">
        <v>3153546359</v>
      </c>
      <c r="M5365">
        <v>24</v>
      </c>
      <c r="N5365">
        <v>301085120</v>
      </c>
    </row>
    <row r="5366" spans="6:14" x14ac:dyDescent="0.2">
      <c r="F5366" s="3">
        <v>86001</v>
      </c>
      <c r="G5366">
        <v>5</v>
      </c>
      <c r="H5366" t="str">
        <f t="shared" si="87"/>
        <v>860015</v>
      </c>
      <c r="I5366" t="s">
        <v>2716</v>
      </c>
      <c r="J5366" t="s">
        <v>1092</v>
      </c>
      <c r="K5366">
        <v>2967</v>
      </c>
      <c r="L5366">
        <v>8935571028</v>
      </c>
      <c r="M5366">
        <v>176</v>
      </c>
      <c r="N5366">
        <v>2455963360</v>
      </c>
    </row>
    <row r="5367" spans="6:14" x14ac:dyDescent="0.2">
      <c r="F5367" s="3">
        <v>86219</v>
      </c>
      <c r="G5367">
        <v>0</v>
      </c>
      <c r="H5367" t="str">
        <f t="shared" si="87"/>
        <v>862190</v>
      </c>
      <c r="I5367" t="s">
        <v>2708</v>
      </c>
      <c r="J5367" t="s">
        <v>1093</v>
      </c>
      <c r="K5367">
        <v>2</v>
      </c>
      <c r="L5367">
        <v>32051750</v>
      </c>
    </row>
    <row r="5368" spans="6:14" x14ac:dyDescent="0.2">
      <c r="F5368" s="3">
        <v>86219</v>
      </c>
      <c r="G5368">
        <v>1</v>
      </c>
      <c r="H5368" t="str">
        <f t="shared" si="87"/>
        <v>862191</v>
      </c>
      <c r="I5368" t="s">
        <v>2708</v>
      </c>
      <c r="J5368" t="s">
        <v>1093</v>
      </c>
      <c r="K5368">
        <v>192</v>
      </c>
      <c r="L5368">
        <v>222397650</v>
      </c>
    </row>
    <row r="5369" spans="6:14" x14ac:dyDescent="0.2">
      <c r="F5369" s="3">
        <v>86219</v>
      </c>
      <c r="G5369">
        <v>2</v>
      </c>
      <c r="H5369" t="str">
        <f t="shared" si="87"/>
        <v>862192</v>
      </c>
      <c r="I5369" t="s">
        <v>2708</v>
      </c>
      <c r="J5369" t="s">
        <v>1093</v>
      </c>
      <c r="K5369">
        <v>115</v>
      </c>
      <c r="L5369">
        <v>167570210</v>
      </c>
      <c r="M5369">
        <v>1</v>
      </c>
      <c r="N5369">
        <v>3940240</v>
      </c>
    </row>
    <row r="5370" spans="6:14" x14ac:dyDescent="0.2">
      <c r="F5370" s="3">
        <v>86219</v>
      </c>
      <c r="G5370">
        <v>3</v>
      </c>
      <c r="H5370" t="str">
        <f t="shared" si="87"/>
        <v>862193</v>
      </c>
      <c r="I5370" t="s">
        <v>2708</v>
      </c>
      <c r="J5370" t="s">
        <v>1093</v>
      </c>
      <c r="K5370">
        <v>117</v>
      </c>
      <c r="L5370">
        <v>247822800</v>
      </c>
      <c r="M5370">
        <v>2</v>
      </c>
      <c r="N5370">
        <v>18289680</v>
      </c>
    </row>
    <row r="5371" spans="6:14" x14ac:dyDescent="0.2">
      <c r="F5371" s="3">
        <v>86219</v>
      </c>
      <c r="G5371">
        <v>4</v>
      </c>
      <c r="H5371" t="str">
        <f t="shared" si="87"/>
        <v>862194</v>
      </c>
      <c r="I5371" t="s">
        <v>2708</v>
      </c>
      <c r="J5371" t="s">
        <v>1093</v>
      </c>
      <c r="K5371">
        <v>247</v>
      </c>
      <c r="L5371">
        <v>315597370</v>
      </c>
    </row>
    <row r="5372" spans="6:14" x14ac:dyDescent="0.2">
      <c r="F5372" s="3">
        <v>86219</v>
      </c>
      <c r="G5372">
        <v>5</v>
      </c>
      <c r="H5372" t="str">
        <f t="shared" si="87"/>
        <v>862195</v>
      </c>
      <c r="I5372" t="s">
        <v>2708</v>
      </c>
      <c r="J5372" t="s">
        <v>1093</v>
      </c>
      <c r="K5372">
        <v>473</v>
      </c>
      <c r="L5372">
        <v>764113170</v>
      </c>
      <c r="M5372">
        <v>2</v>
      </c>
      <c r="N5372">
        <v>10770240</v>
      </c>
    </row>
    <row r="5373" spans="6:14" x14ac:dyDescent="0.2">
      <c r="F5373" s="3">
        <v>86320</v>
      </c>
      <c r="G5373">
        <v>0</v>
      </c>
      <c r="H5373" t="str">
        <f t="shared" si="87"/>
        <v>863200</v>
      </c>
      <c r="I5373" t="s">
        <v>2710</v>
      </c>
      <c r="J5373" t="s">
        <v>1094</v>
      </c>
      <c r="K5373">
        <v>140</v>
      </c>
      <c r="L5373">
        <v>21711310</v>
      </c>
    </row>
    <row r="5374" spans="6:14" x14ac:dyDescent="0.2">
      <c r="F5374" s="3">
        <v>86320</v>
      </c>
      <c r="G5374">
        <v>1</v>
      </c>
      <c r="H5374" t="str">
        <f t="shared" si="87"/>
        <v>863201</v>
      </c>
      <c r="I5374" t="s">
        <v>2710</v>
      </c>
      <c r="J5374" t="s">
        <v>1094</v>
      </c>
      <c r="K5374">
        <v>568</v>
      </c>
      <c r="L5374">
        <v>75622830</v>
      </c>
    </row>
    <row r="5375" spans="6:14" x14ac:dyDescent="0.2">
      <c r="F5375" s="3">
        <v>86320</v>
      </c>
      <c r="G5375">
        <v>2</v>
      </c>
      <c r="H5375" t="str">
        <f t="shared" si="87"/>
        <v>863202</v>
      </c>
      <c r="I5375" t="s">
        <v>2710</v>
      </c>
      <c r="J5375" t="s">
        <v>1094</v>
      </c>
      <c r="K5375">
        <v>215</v>
      </c>
      <c r="L5375">
        <v>117399480</v>
      </c>
    </row>
    <row r="5376" spans="6:14" x14ac:dyDescent="0.2">
      <c r="F5376" s="3">
        <v>86320</v>
      </c>
      <c r="G5376">
        <v>3</v>
      </c>
      <c r="H5376" t="str">
        <f t="shared" si="87"/>
        <v>863203</v>
      </c>
      <c r="I5376" t="s">
        <v>2710</v>
      </c>
      <c r="J5376" t="s">
        <v>1094</v>
      </c>
      <c r="K5376">
        <v>872</v>
      </c>
      <c r="L5376">
        <v>280879990</v>
      </c>
      <c r="M5376">
        <v>1</v>
      </c>
      <c r="N5376">
        <v>5461520</v>
      </c>
    </row>
    <row r="5377" spans="6:14" x14ac:dyDescent="0.2">
      <c r="F5377" s="3">
        <v>86320</v>
      </c>
      <c r="G5377">
        <v>4</v>
      </c>
      <c r="H5377" t="str">
        <f t="shared" si="87"/>
        <v>863204</v>
      </c>
      <c r="I5377" t="s">
        <v>2710</v>
      </c>
      <c r="J5377" t="s">
        <v>1094</v>
      </c>
      <c r="K5377">
        <v>1025</v>
      </c>
      <c r="L5377">
        <v>998990770</v>
      </c>
      <c r="M5377">
        <v>4</v>
      </c>
      <c r="N5377">
        <v>5663920</v>
      </c>
    </row>
    <row r="5378" spans="6:14" x14ac:dyDescent="0.2">
      <c r="F5378" s="3">
        <v>86320</v>
      </c>
      <c r="G5378">
        <v>5</v>
      </c>
      <c r="H5378" t="str">
        <f t="shared" si="87"/>
        <v>863205</v>
      </c>
      <c r="I5378" t="s">
        <v>2710</v>
      </c>
      <c r="J5378" t="s">
        <v>1094</v>
      </c>
      <c r="K5378">
        <v>1501</v>
      </c>
      <c r="L5378">
        <v>2360434670</v>
      </c>
      <c r="M5378">
        <v>19</v>
      </c>
      <c r="N5378">
        <v>66956500</v>
      </c>
    </row>
    <row r="5379" spans="6:14" x14ac:dyDescent="0.2">
      <c r="F5379" s="3">
        <v>86568</v>
      </c>
      <c r="G5379">
        <v>0</v>
      </c>
      <c r="H5379" t="str">
        <f t="shared" ref="H5379:H5442" si="88">F5379&amp;G5379</f>
        <v>865680</v>
      </c>
      <c r="I5379" t="s">
        <v>2719</v>
      </c>
      <c r="J5379" t="s">
        <v>1095</v>
      </c>
      <c r="K5379">
        <v>150</v>
      </c>
      <c r="L5379">
        <v>269971450</v>
      </c>
    </row>
    <row r="5380" spans="6:14" x14ac:dyDescent="0.2">
      <c r="F5380" s="3">
        <v>86568</v>
      </c>
      <c r="G5380">
        <v>1</v>
      </c>
      <c r="H5380" t="str">
        <f t="shared" si="88"/>
        <v>865681</v>
      </c>
      <c r="I5380" t="s">
        <v>2719</v>
      </c>
      <c r="J5380" t="s">
        <v>1095</v>
      </c>
      <c r="K5380">
        <v>2114</v>
      </c>
      <c r="L5380">
        <v>149781070</v>
      </c>
      <c r="M5380">
        <v>2</v>
      </c>
      <c r="N5380">
        <v>71588960</v>
      </c>
    </row>
    <row r="5381" spans="6:14" x14ac:dyDescent="0.2">
      <c r="F5381" s="3">
        <v>86568</v>
      </c>
      <c r="G5381">
        <v>2</v>
      </c>
      <c r="H5381" t="str">
        <f t="shared" si="88"/>
        <v>865682</v>
      </c>
      <c r="I5381" t="s">
        <v>2719</v>
      </c>
      <c r="J5381" t="s">
        <v>1095</v>
      </c>
      <c r="K5381">
        <v>716</v>
      </c>
      <c r="L5381">
        <v>108638250</v>
      </c>
      <c r="M5381">
        <v>1</v>
      </c>
      <c r="N5381">
        <v>109920</v>
      </c>
    </row>
    <row r="5382" spans="6:14" x14ac:dyDescent="0.2">
      <c r="F5382" s="3">
        <v>86568</v>
      </c>
      <c r="G5382">
        <v>3</v>
      </c>
      <c r="H5382" t="str">
        <f t="shared" si="88"/>
        <v>865683</v>
      </c>
      <c r="I5382" t="s">
        <v>2719</v>
      </c>
      <c r="J5382" t="s">
        <v>1095</v>
      </c>
      <c r="K5382">
        <v>2287</v>
      </c>
      <c r="L5382">
        <v>731470170</v>
      </c>
      <c r="M5382">
        <v>2</v>
      </c>
      <c r="N5382">
        <v>7542080</v>
      </c>
    </row>
    <row r="5383" spans="6:14" x14ac:dyDescent="0.2">
      <c r="F5383" s="3">
        <v>86568</v>
      </c>
      <c r="G5383">
        <v>4</v>
      </c>
      <c r="H5383" t="str">
        <f t="shared" si="88"/>
        <v>865684</v>
      </c>
      <c r="I5383" t="s">
        <v>2719</v>
      </c>
      <c r="J5383" t="s">
        <v>1095</v>
      </c>
      <c r="K5383">
        <v>2533</v>
      </c>
      <c r="L5383">
        <v>2647744315</v>
      </c>
      <c r="M5383">
        <v>5</v>
      </c>
      <c r="N5383">
        <v>68760640</v>
      </c>
    </row>
    <row r="5384" spans="6:14" x14ac:dyDescent="0.2">
      <c r="F5384" s="3">
        <v>86568</v>
      </c>
      <c r="G5384">
        <v>5</v>
      </c>
      <c r="H5384" t="str">
        <f t="shared" si="88"/>
        <v>865685</v>
      </c>
      <c r="I5384" t="s">
        <v>2719</v>
      </c>
      <c r="J5384" t="s">
        <v>1095</v>
      </c>
      <c r="K5384">
        <v>3428</v>
      </c>
      <c r="L5384">
        <v>5737289975</v>
      </c>
      <c r="M5384">
        <v>255</v>
      </c>
      <c r="N5384">
        <v>1362896640</v>
      </c>
    </row>
    <row r="5385" spans="6:14" x14ac:dyDescent="0.2">
      <c r="F5385" s="3">
        <v>86569</v>
      </c>
      <c r="G5385">
        <v>0</v>
      </c>
      <c r="H5385" t="str">
        <f t="shared" si="88"/>
        <v>865690</v>
      </c>
      <c r="I5385" t="s">
        <v>2710</v>
      </c>
      <c r="J5385" t="s">
        <v>1096</v>
      </c>
      <c r="K5385">
        <v>482</v>
      </c>
      <c r="L5385">
        <v>94586245</v>
      </c>
    </row>
    <row r="5386" spans="6:14" x14ac:dyDescent="0.2">
      <c r="F5386" s="3">
        <v>86569</v>
      </c>
      <c r="G5386">
        <v>1</v>
      </c>
      <c r="H5386" t="str">
        <f t="shared" si="88"/>
        <v>865691</v>
      </c>
      <c r="I5386" t="s">
        <v>2710</v>
      </c>
      <c r="J5386" t="s">
        <v>1096</v>
      </c>
      <c r="K5386">
        <v>11</v>
      </c>
      <c r="L5386">
        <v>75015</v>
      </c>
    </row>
    <row r="5387" spans="6:14" x14ac:dyDescent="0.2">
      <c r="F5387" s="3">
        <v>86569</v>
      </c>
      <c r="G5387">
        <v>2</v>
      </c>
      <c r="H5387" t="str">
        <f t="shared" si="88"/>
        <v>865692</v>
      </c>
      <c r="I5387" t="s">
        <v>2710</v>
      </c>
      <c r="J5387" t="s">
        <v>1096</v>
      </c>
      <c r="K5387">
        <v>24</v>
      </c>
      <c r="L5387">
        <v>15732405</v>
      </c>
    </row>
    <row r="5388" spans="6:14" x14ac:dyDescent="0.2">
      <c r="F5388" s="3">
        <v>86569</v>
      </c>
      <c r="G5388">
        <v>3</v>
      </c>
      <c r="H5388" t="str">
        <f t="shared" si="88"/>
        <v>865693</v>
      </c>
      <c r="I5388" t="s">
        <v>2710</v>
      </c>
      <c r="J5388" t="s">
        <v>1096</v>
      </c>
      <c r="K5388">
        <v>170</v>
      </c>
      <c r="L5388">
        <v>84502630</v>
      </c>
    </row>
    <row r="5389" spans="6:14" x14ac:dyDescent="0.2">
      <c r="F5389" s="3">
        <v>86569</v>
      </c>
      <c r="G5389">
        <v>4</v>
      </c>
      <c r="H5389" t="str">
        <f t="shared" si="88"/>
        <v>865694</v>
      </c>
      <c r="I5389" t="s">
        <v>2710</v>
      </c>
      <c r="J5389" t="s">
        <v>1096</v>
      </c>
      <c r="K5389">
        <v>263</v>
      </c>
      <c r="L5389">
        <v>70344370</v>
      </c>
      <c r="M5389">
        <v>2</v>
      </c>
      <c r="N5389">
        <v>5624640</v>
      </c>
    </row>
    <row r="5390" spans="6:14" x14ac:dyDescent="0.2">
      <c r="F5390" s="3">
        <v>86569</v>
      </c>
      <c r="G5390">
        <v>5</v>
      </c>
      <c r="H5390" t="str">
        <f t="shared" si="88"/>
        <v>865695</v>
      </c>
      <c r="I5390" t="s">
        <v>2710</v>
      </c>
      <c r="J5390" t="s">
        <v>1096</v>
      </c>
      <c r="K5390">
        <v>352</v>
      </c>
      <c r="L5390">
        <v>183623490</v>
      </c>
      <c r="M5390">
        <v>9</v>
      </c>
      <c r="N5390">
        <v>38804010</v>
      </c>
    </row>
    <row r="5391" spans="6:14" x14ac:dyDescent="0.2">
      <c r="F5391" s="3">
        <v>86571</v>
      </c>
      <c r="G5391">
        <v>0</v>
      </c>
      <c r="H5391" t="str">
        <f t="shared" si="88"/>
        <v>865710</v>
      </c>
      <c r="I5391" t="s">
        <v>2710</v>
      </c>
      <c r="J5391" t="s">
        <v>1097</v>
      </c>
      <c r="K5391">
        <v>354</v>
      </c>
      <c r="L5391">
        <v>11105050</v>
      </c>
      <c r="M5391">
        <v>1</v>
      </c>
      <c r="N5391">
        <v>71440</v>
      </c>
    </row>
    <row r="5392" spans="6:14" x14ac:dyDescent="0.2">
      <c r="F5392" s="3">
        <v>86571</v>
      </c>
      <c r="G5392">
        <v>1</v>
      </c>
      <c r="H5392" t="str">
        <f t="shared" si="88"/>
        <v>865711</v>
      </c>
      <c r="I5392" t="s">
        <v>2710</v>
      </c>
      <c r="J5392" t="s">
        <v>1097</v>
      </c>
      <c r="K5392">
        <v>255</v>
      </c>
      <c r="L5392">
        <v>26146350</v>
      </c>
    </row>
    <row r="5393" spans="6:14" x14ac:dyDescent="0.2">
      <c r="F5393" s="3">
        <v>86571</v>
      </c>
      <c r="G5393">
        <v>2</v>
      </c>
      <c r="H5393" t="str">
        <f t="shared" si="88"/>
        <v>865712</v>
      </c>
      <c r="I5393" t="s">
        <v>2710</v>
      </c>
      <c r="J5393" t="s">
        <v>1097</v>
      </c>
      <c r="K5393">
        <v>39</v>
      </c>
      <c r="L5393">
        <v>7385460</v>
      </c>
    </row>
    <row r="5394" spans="6:14" x14ac:dyDescent="0.2">
      <c r="F5394" s="3">
        <v>86571</v>
      </c>
      <c r="G5394">
        <v>3</v>
      </c>
      <c r="H5394" t="str">
        <f t="shared" si="88"/>
        <v>865713</v>
      </c>
      <c r="I5394" t="s">
        <v>2710</v>
      </c>
      <c r="J5394" t="s">
        <v>1097</v>
      </c>
      <c r="K5394">
        <v>116</v>
      </c>
      <c r="L5394">
        <v>8719620</v>
      </c>
    </row>
    <row r="5395" spans="6:14" x14ac:dyDescent="0.2">
      <c r="F5395" s="3">
        <v>86571</v>
      </c>
      <c r="G5395">
        <v>4</v>
      </c>
      <c r="H5395" t="str">
        <f t="shared" si="88"/>
        <v>865714</v>
      </c>
      <c r="I5395" t="s">
        <v>2710</v>
      </c>
      <c r="J5395" t="s">
        <v>1097</v>
      </c>
      <c r="K5395">
        <v>231</v>
      </c>
      <c r="L5395">
        <v>31870230</v>
      </c>
    </row>
    <row r="5396" spans="6:14" x14ac:dyDescent="0.2">
      <c r="F5396" s="3">
        <v>86571</v>
      </c>
      <c r="G5396">
        <v>5</v>
      </c>
      <c r="H5396" t="str">
        <f t="shared" si="88"/>
        <v>865715</v>
      </c>
      <c r="I5396" t="s">
        <v>2710</v>
      </c>
      <c r="J5396" t="s">
        <v>1097</v>
      </c>
      <c r="K5396">
        <v>214</v>
      </c>
      <c r="L5396">
        <v>65010930</v>
      </c>
      <c r="M5396">
        <v>2</v>
      </c>
      <c r="N5396">
        <v>13644180</v>
      </c>
    </row>
    <row r="5397" spans="6:14" x14ac:dyDescent="0.2">
      <c r="F5397" s="3">
        <v>86573</v>
      </c>
      <c r="G5397">
        <v>0</v>
      </c>
      <c r="H5397" t="str">
        <f t="shared" si="88"/>
        <v>865730</v>
      </c>
      <c r="I5397" t="s">
        <v>2710</v>
      </c>
      <c r="J5397" t="s">
        <v>1098</v>
      </c>
      <c r="K5397">
        <v>56</v>
      </c>
      <c r="L5397">
        <v>51641475</v>
      </c>
      <c r="M5397">
        <v>1</v>
      </c>
      <c r="N5397">
        <v>5713360</v>
      </c>
    </row>
    <row r="5398" spans="6:14" x14ac:dyDescent="0.2">
      <c r="F5398" s="3">
        <v>86573</v>
      </c>
      <c r="G5398">
        <v>1</v>
      </c>
      <c r="H5398" t="str">
        <f t="shared" si="88"/>
        <v>865731</v>
      </c>
      <c r="I5398" t="s">
        <v>2710</v>
      </c>
      <c r="J5398" t="s">
        <v>1098</v>
      </c>
      <c r="K5398">
        <v>302</v>
      </c>
      <c r="L5398">
        <v>222395470</v>
      </c>
    </row>
    <row r="5399" spans="6:14" x14ac:dyDescent="0.2">
      <c r="F5399" s="3">
        <v>86573</v>
      </c>
      <c r="G5399">
        <v>2</v>
      </c>
      <c r="H5399" t="str">
        <f t="shared" si="88"/>
        <v>865732</v>
      </c>
      <c r="I5399" t="s">
        <v>2710</v>
      </c>
      <c r="J5399" t="s">
        <v>1098</v>
      </c>
      <c r="K5399">
        <v>352</v>
      </c>
      <c r="L5399">
        <v>62641570</v>
      </c>
    </row>
    <row r="5400" spans="6:14" x14ac:dyDescent="0.2">
      <c r="F5400" s="3">
        <v>86573</v>
      </c>
      <c r="G5400">
        <v>3</v>
      </c>
      <c r="H5400" t="str">
        <f t="shared" si="88"/>
        <v>865733</v>
      </c>
      <c r="I5400" t="s">
        <v>2710</v>
      </c>
      <c r="J5400" t="s">
        <v>1098</v>
      </c>
      <c r="K5400">
        <v>434</v>
      </c>
      <c r="L5400">
        <v>219441850</v>
      </c>
      <c r="M5400">
        <v>1</v>
      </c>
      <c r="N5400">
        <v>11869290</v>
      </c>
    </row>
    <row r="5401" spans="6:14" x14ac:dyDescent="0.2">
      <c r="F5401" s="3">
        <v>86573</v>
      </c>
      <c r="G5401">
        <v>4</v>
      </c>
      <c r="H5401" t="str">
        <f t="shared" si="88"/>
        <v>865734</v>
      </c>
      <c r="I5401" t="s">
        <v>2710</v>
      </c>
      <c r="J5401" t="s">
        <v>1098</v>
      </c>
      <c r="K5401">
        <v>325</v>
      </c>
      <c r="L5401">
        <v>163833130</v>
      </c>
      <c r="M5401">
        <v>1</v>
      </c>
      <c r="N5401">
        <v>1809040</v>
      </c>
    </row>
    <row r="5402" spans="6:14" x14ac:dyDescent="0.2">
      <c r="F5402" s="3">
        <v>86573</v>
      </c>
      <c r="G5402">
        <v>5</v>
      </c>
      <c r="H5402" t="str">
        <f t="shared" si="88"/>
        <v>865735</v>
      </c>
      <c r="I5402" t="s">
        <v>2710</v>
      </c>
      <c r="J5402" t="s">
        <v>1098</v>
      </c>
      <c r="K5402">
        <v>281</v>
      </c>
      <c r="L5402">
        <v>396095120</v>
      </c>
      <c r="M5402">
        <v>7</v>
      </c>
      <c r="N5402">
        <v>34339220</v>
      </c>
    </row>
    <row r="5403" spans="6:14" x14ac:dyDescent="0.2">
      <c r="F5403" s="3">
        <v>86749</v>
      </c>
      <c r="G5403">
        <v>0</v>
      </c>
      <c r="H5403" t="str">
        <f t="shared" si="88"/>
        <v>867490</v>
      </c>
      <c r="I5403" t="s">
        <v>2708</v>
      </c>
      <c r="J5403" t="s">
        <v>1099</v>
      </c>
      <c r="K5403">
        <v>221</v>
      </c>
      <c r="L5403">
        <v>13006670</v>
      </c>
      <c r="M5403">
        <v>2</v>
      </c>
      <c r="N5403">
        <v>3716480</v>
      </c>
    </row>
    <row r="5404" spans="6:14" x14ac:dyDescent="0.2">
      <c r="F5404" s="3">
        <v>86749</v>
      </c>
      <c r="G5404">
        <v>1</v>
      </c>
      <c r="H5404" t="str">
        <f t="shared" si="88"/>
        <v>867491</v>
      </c>
      <c r="I5404" t="s">
        <v>2708</v>
      </c>
      <c r="J5404" t="s">
        <v>1099</v>
      </c>
      <c r="K5404">
        <v>963</v>
      </c>
      <c r="L5404">
        <v>118619496</v>
      </c>
    </row>
    <row r="5405" spans="6:14" x14ac:dyDescent="0.2">
      <c r="F5405" s="3">
        <v>86749</v>
      </c>
      <c r="G5405">
        <v>2</v>
      </c>
      <c r="H5405" t="str">
        <f t="shared" si="88"/>
        <v>867492</v>
      </c>
      <c r="I5405" t="s">
        <v>2708</v>
      </c>
      <c r="J5405" t="s">
        <v>1099</v>
      </c>
      <c r="K5405">
        <v>487</v>
      </c>
      <c r="L5405">
        <v>69990680</v>
      </c>
    </row>
    <row r="5406" spans="6:14" x14ac:dyDescent="0.2">
      <c r="F5406" s="3">
        <v>86749</v>
      </c>
      <c r="G5406">
        <v>3</v>
      </c>
      <c r="H5406" t="str">
        <f t="shared" si="88"/>
        <v>867493</v>
      </c>
      <c r="I5406" t="s">
        <v>2708</v>
      </c>
      <c r="J5406" t="s">
        <v>1099</v>
      </c>
      <c r="K5406">
        <v>536</v>
      </c>
      <c r="L5406">
        <v>209733080</v>
      </c>
    </row>
    <row r="5407" spans="6:14" x14ac:dyDescent="0.2">
      <c r="F5407" s="3">
        <v>86749</v>
      </c>
      <c r="G5407">
        <v>4</v>
      </c>
      <c r="H5407" t="str">
        <f t="shared" si="88"/>
        <v>867494</v>
      </c>
      <c r="I5407" t="s">
        <v>2708</v>
      </c>
      <c r="J5407" t="s">
        <v>1099</v>
      </c>
      <c r="K5407">
        <v>1073</v>
      </c>
      <c r="L5407">
        <v>534250460</v>
      </c>
    </row>
    <row r="5408" spans="6:14" x14ac:dyDescent="0.2">
      <c r="F5408" s="3">
        <v>86749</v>
      </c>
      <c r="G5408">
        <v>5</v>
      </c>
      <c r="H5408" t="str">
        <f t="shared" si="88"/>
        <v>867495</v>
      </c>
      <c r="I5408" t="s">
        <v>2708</v>
      </c>
      <c r="J5408" t="s">
        <v>1099</v>
      </c>
      <c r="K5408">
        <v>1563</v>
      </c>
      <c r="L5408">
        <v>1270472770</v>
      </c>
      <c r="M5408">
        <v>20</v>
      </c>
      <c r="N5408">
        <v>60409920</v>
      </c>
    </row>
    <row r="5409" spans="6:14" x14ac:dyDescent="0.2">
      <c r="F5409" s="3">
        <v>86755</v>
      </c>
      <c r="G5409">
        <v>0</v>
      </c>
      <c r="H5409" t="str">
        <f t="shared" si="88"/>
        <v>867550</v>
      </c>
      <c r="I5409" t="s">
        <v>2710</v>
      </c>
      <c r="J5409" t="s">
        <v>1100</v>
      </c>
      <c r="K5409">
        <v>56</v>
      </c>
      <c r="L5409">
        <v>3440300</v>
      </c>
    </row>
    <row r="5410" spans="6:14" x14ac:dyDescent="0.2">
      <c r="F5410" s="3">
        <v>86755</v>
      </c>
      <c r="G5410">
        <v>1</v>
      </c>
      <c r="H5410" t="str">
        <f t="shared" si="88"/>
        <v>867551</v>
      </c>
      <c r="I5410" t="s">
        <v>2710</v>
      </c>
      <c r="J5410" t="s">
        <v>1100</v>
      </c>
      <c r="K5410">
        <v>288</v>
      </c>
      <c r="L5410">
        <v>29641465</v>
      </c>
    </row>
    <row r="5411" spans="6:14" x14ac:dyDescent="0.2">
      <c r="F5411" s="3">
        <v>86755</v>
      </c>
      <c r="G5411">
        <v>2</v>
      </c>
      <c r="H5411" t="str">
        <f t="shared" si="88"/>
        <v>867552</v>
      </c>
      <c r="I5411" t="s">
        <v>2710</v>
      </c>
      <c r="J5411" t="s">
        <v>1100</v>
      </c>
      <c r="K5411">
        <v>190</v>
      </c>
      <c r="L5411">
        <v>38627350</v>
      </c>
    </row>
    <row r="5412" spans="6:14" x14ac:dyDescent="0.2">
      <c r="F5412" s="3">
        <v>86755</v>
      </c>
      <c r="G5412">
        <v>3</v>
      </c>
      <c r="H5412" t="str">
        <f t="shared" si="88"/>
        <v>867553</v>
      </c>
      <c r="I5412" t="s">
        <v>2710</v>
      </c>
      <c r="J5412" t="s">
        <v>1100</v>
      </c>
      <c r="K5412">
        <v>208</v>
      </c>
      <c r="L5412">
        <v>41338830</v>
      </c>
      <c r="M5412">
        <v>1</v>
      </c>
      <c r="N5412">
        <v>14400</v>
      </c>
    </row>
    <row r="5413" spans="6:14" x14ac:dyDescent="0.2">
      <c r="F5413" s="3">
        <v>86755</v>
      </c>
      <c r="G5413">
        <v>4</v>
      </c>
      <c r="H5413" t="str">
        <f t="shared" si="88"/>
        <v>867554</v>
      </c>
      <c r="I5413" t="s">
        <v>2710</v>
      </c>
      <c r="J5413" t="s">
        <v>1100</v>
      </c>
      <c r="K5413">
        <v>320</v>
      </c>
      <c r="L5413">
        <v>80874170</v>
      </c>
    </row>
    <row r="5414" spans="6:14" x14ac:dyDescent="0.2">
      <c r="F5414" s="3">
        <v>86755</v>
      </c>
      <c r="G5414">
        <v>5</v>
      </c>
      <c r="H5414" t="str">
        <f t="shared" si="88"/>
        <v>867555</v>
      </c>
      <c r="I5414" t="s">
        <v>2710</v>
      </c>
      <c r="J5414" t="s">
        <v>1100</v>
      </c>
      <c r="K5414">
        <v>373</v>
      </c>
      <c r="L5414">
        <v>150581070</v>
      </c>
      <c r="M5414">
        <v>1</v>
      </c>
      <c r="N5414">
        <v>955840</v>
      </c>
    </row>
    <row r="5415" spans="6:14" x14ac:dyDescent="0.2">
      <c r="F5415" s="3">
        <v>86757</v>
      </c>
      <c r="G5415">
        <v>0</v>
      </c>
      <c r="H5415" t="str">
        <f t="shared" si="88"/>
        <v>867570</v>
      </c>
      <c r="I5415" t="s">
        <v>2714</v>
      </c>
      <c r="J5415" t="s">
        <v>1101</v>
      </c>
      <c r="K5415">
        <v>49</v>
      </c>
      <c r="L5415">
        <v>30036750</v>
      </c>
    </row>
    <row r="5416" spans="6:14" x14ac:dyDescent="0.2">
      <c r="F5416" s="3">
        <v>86757</v>
      </c>
      <c r="G5416">
        <v>1</v>
      </c>
      <c r="H5416" t="str">
        <f t="shared" si="88"/>
        <v>867571</v>
      </c>
      <c r="I5416" t="s">
        <v>2714</v>
      </c>
      <c r="J5416" t="s">
        <v>1101</v>
      </c>
      <c r="K5416">
        <v>231</v>
      </c>
      <c r="L5416">
        <v>64304163</v>
      </c>
    </row>
    <row r="5417" spans="6:14" x14ac:dyDescent="0.2">
      <c r="F5417" s="3">
        <v>86757</v>
      </c>
      <c r="G5417">
        <v>2</v>
      </c>
      <c r="H5417" t="str">
        <f t="shared" si="88"/>
        <v>867572</v>
      </c>
      <c r="I5417" t="s">
        <v>2714</v>
      </c>
      <c r="J5417" t="s">
        <v>1101</v>
      </c>
      <c r="K5417">
        <v>258</v>
      </c>
      <c r="L5417">
        <v>130214582</v>
      </c>
    </row>
    <row r="5418" spans="6:14" x14ac:dyDescent="0.2">
      <c r="F5418" s="3">
        <v>86757</v>
      </c>
      <c r="G5418">
        <v>3</v>
      </c>
      <c r="H5418" t="str">
        <f t="shared" si="88"/>
        <v>867573</v>
      </c>
      <c r="I5418" t="s">
        <v>2714</v>
      </c>
      <c r="J5418" t="s">
        <v>1101</v>
      </c>
      <c r="K5418">
        <v>321</v>
      </c>
      <c r="L5418">
        <v>319224462</v>
      </c>
    </row>
    <row r="5419" spans="6:14" x14ac:dyDescent="0.2">
      <c r="F5419" s="3">
        <v>86757</v>
      </c>
      <c r="G5419">
        <v>4</v>
      </c>
      <c r="H5419" t="str">
        <f t="shared" si="88"/>
        <v>867574</v>
      </c>
      <c r="I5419" t="s">
        <v>2714</v>
      </c>
      <c r="J5419" t="s">
        <v>1101</v>
      </c>
      <c r="K5419">
        <v>386</v>
      </c>
      <c r="L5419">
        <v>442253033</v>
      </c>
      <c r="M5419">
        <v>1</v>
      </c>
      <c r="N5419">
        <v>1147520</v>
      </c>
    </row>
    <row r="5420" spans="6:14" x14ac:dyDescent="0.2">
      <c r="F5420" s="3">
        <v>86757</v>
      </c>
      <c r="G5420">
        <v>5</v>
      </c>
      <c r="H5420" t="str">
        <f t="shared" si="88"/>
        <v>867575</v>
      </c>
      <c r="I5420" t="s">
        <v>2714</v>
      </c>
      <c r="J5420" t="s">
        <v>1101</v>
      </c>
      <c r="K5420">
        <v>362</v>
      </c>
      <c r="L5420">
        <v>876409317</v>
      </c>
      <c r="M5420">
        <v>3</v>
      </c>
      <c r="N5420">
        <v>9736000</v>
      </c>
    </row>
    <row r="5421" spans="6:14" x14ac:dyDescent="0.2">
      <c r="F5421" s="3">
        <v>86760</v>
      </c>
      <c r="G5421">
        <v>0</v>
      </c>
      <c r="H5421" t="str">
        <f t="shared" si="88"/>
        <v>867600</v>
      </c>
      <c r="I5421" t="s">
        <v>2710</v>
      </c>
      <c r="J5421" t="s">
        <v>1102</v>
      </c>
      <c r="K5421">
        <v>116</v>
      </c>
      <c r="L5421">
        <v>38577900</v>
      </c>
    </row>
    <row r="5422" spans="6:14" x14ac:dyDescent="0.2">
      <c r="F5422" s="3">
        <v>86760</v>
      </c>
      <c r="G5422">
        <v>1</v>
      </c>
      <c r="H5422" t="str">
        <f t="shared" si="88"/>
        <v>867601</v>
      </c>
      <c r="I5422" t="s">
        <v>2710</v>
      </c>
      <c r="J5422" t="s">
        <v>1102</v>
      </c>
      <c r="K5422">
        <v>75</v>
      </c>
      <c r="L5422">
        <v>21783405</v>
      </c>
    </row>
    <row r="5423" spans="6:14" x14ac:dyDescent="0.2">
      <c r="F5423" s="3">
        <v>86760</v>
      </c>
      <c r="G5423">
        <v>2</v>
      </c>
      <c r="H5423" t="str">
        <f t="shared" si="88"/>
        <v>867602</v>
      </c>
      <c r="I5423" t="s">
        <v>2710</v>
      </c>
      <c r="J5423" t="s">
        <v>1102</v>
      </c>
      <c r="K5423">
        <v>115</v>
      </c>
      <c r="L5423">
        <v>100353675</v>
      </c>
      <c r="M5423">
        <v>1</v>
      </c>
      <c r="N5423">
        <v>6532080</v>
      </c>
    </row>
    <row r="5424" spans="6:14" x14ac:dyDescent="0.2">
      <c r="F5424" s="3">
        <v>86760</v>
      </c>
      <c r="G5424">
        <v>3</v>
      </c>
      <c r="H5424" t="str">
        <f t="shared" si="88"/>
        <v>867603</v>
      </c>
      <c r="I5424" t="s">
        <v>2710</v>
      </c>
      <c r="J5424" t="s">
        <v>1102</v>
      </c>
      <c r="K5424">
        <v>78</v>
      </c>
      <c r="L5424">
        <v>140896720</v>
      </c>
    </row>
    <row r="5425" spans="6:14" x14ac:dyDescent="0.2">
      <c r="F5425" s="3">
        <v>86760</v>
      </c>
      <c r="G5425">
        <v>4</v>
      </c>
      <c r="H5425" t="str">
        <f t="shared" si="88"/>
        <v>867604</v>
      </c>
      <c r="I5425" t="s">
        <v>2710</v>
      </c>
      <c r="J5425" t="s">
        <v>1102</v>
      </c>
      <c r="K5425">
        <v>177</v>
      </c>
      <c r="L5425">
        <v>94712825</v>
      </c>
    </row>
    <row r="5426" spans="6:14" x14ac:dyDescent="0.2">
      <c r="F5426" s="3">
        <v>86760</v>
      </c>
      <c r="G5426">
        <v>5</v>
      </c>
      <c r="H5426" t="str">
        <f t="shared" si="88"/>
        <v>867605</v>
      </c>
      <c r="I5426" t="s">
        <v>2710</v>
      </c>
      <c r="J5426" t="s">
        <v>1102</v>
      </c>
      <c r="K5426">
        <v>327</v>
      </c>
      <c r="L5426">
        <v>141261260</v>
      </c>
    </row>
    <row r="5427" spans="6:14" x14ac:dyDescent="0.2">
      <c r="F5427" s="3">
        <v>86865</v>
      </c>
      <c r="G5427">
        <v>0</v>
      </c>
      <c r="H5427" t="str">
        <f t="shared" si="88"/>
        <v>868650</v>
      </c>
      <c r="I5427" t="s">
        <v>2712</v>
      </c>
      <c r="J5427" t="s">
        <v>1103</v>
      </c>
      <c r="K5427">
        <v>431</v>
      </c>
      <c r="L5427">
        <v>1340348255</v>
      </c>
    </row>
    <row r="5428" spans="6:14" x14ac:dyDescent="0.2">
      <c r="F5428" s="3">
        <v>86865</v>
      </c>
      <c r="G5428">
        <v>1</v>
      </c>
      <c r="H5428" t="str">
        <f t="shared" si="88"/>
        <v>868651</v>
      </c>
      <c r="I5428" t="s">
        <v>2712</v>
      </c>
      <c r="J5428" t="s">
        <v>1103</v>
      </c>
      <c r="K5428">
        <v>1126</v>
      </c>
      <c r="L5428">
        <v>337366750</v>
      </c>
    </row>
    <row r="5429" spans="6:14" x14ac:dyDescent="0.2">
      <c r="F5429" s="3">
        <v>86865</v>
      </c>
      <c r="G5429">
        <v>2</v>
      </c>
      <c r="H5429" t="str">
        <f t="shared" si="88"/>
        <v>868652</v>
      </c>
      <c r="I5429" t="s">
        <v>2712</v>
      </c>
      <c r="J5429" t="s">
        <v>1103</v>
      </c>
      <c r="K5429">
        <v>672</v>
      </c>
      <c r="L5429">
        <v>635678400</v>
      </c>
      <c r="M5429">
        <v>2</v>
      </c>
      <c r="N5429">
        <v>31404060</v>
      </c>
    </row>
    <row r="5430" spans="6:14" x14ac:dyDescent="0.2">
      <c r="F5430" s="3">
        <v>86865</v>
      </c>
      <c r="G5430">
        <v>3</v>
      </c>
      <c r="H5430" t="str">
        <f t="shared" si="88"/>
        <v>868653</v>
      </c>
      <c r="I5430" t="s">
        <v>2712</v>
      </c>
      <c r="J5430" t="s">
        <v>1103</v>
      </c>
      <c r="K5430">
        <v>660</v>
      </c>
      <c r="L5430">
        <v>503843980</v>
      </c>
      <c r="M5430">
        <v>1</v>
      </c>
      <c r="N5430">
        <v>28650780</v>
      </c>
    </row>
    <row r="5431" spans="6:14" x14ac:dyDescent="0.2">
      <c r="F5431" s="3">
        <v>86865</v>
      </c>
      <c r="G5431">
        <v>4</v>
      </c>
      <c r="H5431" t="str">
        <f t="shared" si="88"/>
        <v>868654</v>
      </c>
      <c r="I5431" t="s">
        <v>2712</v>
      </c>
      <c r="J5431" t="s">
        <v>1103</v>
      </c>
      <c r="K5431">
        <v>742</v>
      </c>
      <c r="L5431">
        <v>1162937580</v>
      </c>
      <c r="M5431">
        <v>1</v>
      </c>
      <c r="N5431">
        <v>10244250</v>
      </c>
    </row>
    <row r="5432" spans="6:14" x14ac:dyDescent="0.2">
      <c r="F5432" s="3">
        <v>86865</v>
      </c>
      <c r="G5432">
        <v>5</v>
      </c>
      <c r="H5432" t="str">
        <f t="shared" si="88"/>
        <v>868655</v>
      </c>
      <c r="I5432" t="s">
        <v>2712</v>
      </c>
      <c r="J5432" t="s">
        <v>1103</v>
      </c>
      <c r="K5432">
        <v>1013</v>
      </c>
      <c r="L5432">
        <v>1781606790</v>
      </c>
      <c r="M5432">
        <v>56</v>
      </c>
      <c r="N5432">
        <v>474297750</v>
      </c>
    </row>
    <row r="5433" spans="6:14" x14ac:dyDescent="0.2">
      <c r="F5433" s="3">
        <v>86885</v>
      </c>
      <c r="G5433">
        <v>0</v>
      </c>
      <c r="H5433" t="str">
        <f t="shared" si="88"/>
        <v>868850</v>
      </c>
      <c r="I5433" t="s">
        <v>2714</v>
      </c>
      <c r="J5433" t="s">
        <v>1104</v>
      </c>
      <c r="K5433">
        <v>37</v>
      </c>
      <c r="L5433">
        <v>77802731</v>
      </c>
      <c r="M5433">
        <v>1</v>
      </c>
      <c r="N5433">
        <v>20332925</v>
      </c>
    </row>
    <row r="5434" spans="6:14" x14ac:dyDescent="0.2">
      <c r="F5434" s="3">
        <v>86885</v>
      </c>
      <c r="G5434">
        <v>1</v>
      </c>
      <c r="H5434" t="str">
        <f t="shared" si="88"/>
        <v>868851</v>
      </c>
      <c r="I5434" t="s">
        <v>2714</v>
      </c>
      <c r="J5434" t="s">
        <v>1104</v>
      </c>
      <c r="K5434">
        <v>361</v>
      </c>
      <c r="L5434">
        <v>183116964</v>
      </c>
      <c r="M5434">
        <v>1</v>
      </c>
      <c r="N5434">
        <v>8796340</v>
      </c>
    </row>
    <row r="5435" spans="6:14" x14ac:dyDescent="0.2">
      <c r="F5435" s="3">
        <v>86885</v>
      </c>
      <c r="G5435">
        <v>2</v>
      </c>
      <c r="H5435" t="str">
        <f t="shared" si="88"/>
        <v>868852</v>
      </c>
      <c r="I5435" t="s">
        <v>2714</v>
      </c>
      <c r="J5435" t="s">
        <v>1104</v>
      </c>
      <c r="K5435">
        <v>596</v>
      </c>
      <c r="L5435">
        <v>239564147</v>
      </c>
    </row>
    <row r="5436" spans="6:14" x14ac:dyDescent="0.2">
      <c r="F5436" s="3">
        <v>86885</v>
      </c>
      <c r="G5436">
        <v>3</v>
      </c>
      <c r="H5436" t="str">
        <f t="shared" si="88"/>
        <v>868853</v>
      </c>
      <c r="I5436" t="s">
        <v>2714</v>
      </c>
      <c r="J5436" t="s">
        <v>1104</v>
      </c>
      <c r="K5436">
        <v>1128</v>
      </c>
      <c r="L5436">
        <v>767164920</v>
      </c>
    </row>
    <row r="5437" spans="6:14" x14ac:dyDescent="0.2">
      <c r="F5437" s="3">
        <v>86885</v>
      </c>
      <c r="G5437">
        <v>4</v>
      </c>
      <c r="H5437" t="str">
        <f t="shared" si="88"/>
        <v>868854</v>
      </c>
      <c r="I5437" t="s">
        <v>2714</v>
      </c>
      <c r="J5437" t="s">
        <v>1104</v>
      </c>
      <c r="K5437">
        <v>1130</v>
      </c>
      <c r="L5437">
        <v>1585224275</v>
      </c>
    </row>
    <row r="5438" spans="6:14" x14ac:dyDescent="0.2">
      <c r="F5438" s="3">
        <v>86885</v>
      </c>
      <c r="G5438">
        <v>5</v>
      </c>
      <c r="H5438" t="str">
        <f t="shared" si="88"/>
        <v>868855</v>
      </c>
      <c r="I5438" t="s">
        <v>2714</v>
      </c>
      <c r="J5438" t="s">
        <v>1104</v>
      </c>
      <c r="K5438">
        <v>1229</v>
      </c>
      <c r="L5438">
        <v>2875391230</v>
      </c>
      <c r="M5438">
        <v>22</v>
      </c>
      <c r="N5438">
        <v>127451685</v>
      </c>
    </row>
    <row r="5439" spans="6:14" x14ac:dyDescent="0.2">
      <c r="F5439" s="3">
        <v>88001</v>
      </c>
      <c r="G5439">
        <v>0</v>
      </c>
      <c r="H5439" t="str">
        <f t="shared" si="88"/>
        <v>880010</v>
      </c>
      <c r="I5439" t="s">
        <v>2720</v>
      </c>
      <c r="J5439" t="s">
        <v>1120</v>
      </c>
      <c r="K5439">
        <v>44</v>
      </c>
      <c r="L5439">
        <v>0</v>
      </c>
      <c r="M5439">
        <v>3</v>
      </c>
      <c r="N5439">
        <v>0</v>
      </c>
    </row>
    <row r="5440" spans="6:14" x14ac:dyDescent="0.2">
      <c r="F5440" s="3">
        <v>88001</v>
      </c>
      <c r="G5440">
        <v>1</v>
      </c>
      <c r="H5440" t="str">
        <f t="shared" si="88"/>
        <v>880011</v>
      </c>
      <c r="I5440" t="s">
        <v>2720</v>
      </c>
      <c r="J5440" t="s">
        <v>1120</v>
      </c>
      <c r="K5440">
        <v>1048</v>
      </c>
      <c r="L5440">
        <v>0</v>
      </c>
      <c r="M5440">
        <v>38</v>
      </c>
      <c r="N5440">
        <v>0</v>
      </c>
    </row>
    <row r="5441" spans="6:14" x14ac:dyDescent="0.2">
      <c r="F5441" s="3">
        <v>88001</v>
      </c>
      <c r="G5441">
        <v>2</v>
      </c>
      <c r="H5441" t="str">
        <f t="shared" si="88"/>
        <v>880012</v>
      </c>
      <c r="I5441" t="s">
        <v>2720</v>
      </c>
      <c r="J5441" t="s">
        <v>1120</v>
      </c>
      <c r="K5441">
        <v>1279</v>
      </c>
      <c r="L5441">
        <v>0</v>
      </c>
      <c r="M5441">
        <v>84</v>
      </c>
      <c r="N5441">
        <v>0</v>
      </c>
    </row>
    <row r="5442" spans="6:14" x14ac:dyDescent="0.2">
      <c r="F5442" s="3">
        <v>88001</v>
      </c>
      <c r="G5442">
        <v>3</v>
      </c>
      <c r="H5442" t="str">
        <f t="shared" si="88"/>
        <v>880013</v>
      </c>
      <c r="I5442" t="s">
        <v>2720</v>
      </c>
      <c r="J5442" t="s">
        <v>1120</v>
      </c>
      <c r="K5442">
        <v>1632</v>
      </c>
      <c r="L5442">
        <v>0</v>
      </c>
      <c r="M5442">
        <v>184</v>
      </c>
      <c r="N5442">
        <v>0</v>
      </c>
    </row>
    <row r="5443" spans="6:14" x14ac:dyDescent="0.2">
      <c r="F5443" s="3">
        <v>88001</v>
      </c>
      <c r="G5443">
        <v>4</v>
      </c>
      <c r="H5443" t="str">
        <f t="shared" ref="H5443:H5506" si="89">F5443&amp;G5443</f>
        <v>880014</v>
      </c>
      <c r="I5443" t="s">
        <v>2720</v>
      </c>
      <c r="J5443" t="s">
        <v>1120</v>
      </c>
      <c r="K5443">
        <v>1053</v>
      </c>
      <c r="L5443">
        <v>0</v>
      </c>
      <c r="M5443">
        <v>190</v>
      </c>
      <c r="N5443">
        <v>0</v>
      </c>
    </row>
    <row r="5444" spans="6:14" x14ac:dyDescent="0.2">
      <c r="F5444" s="3">
        <v>88001</v>
      </c>
      <c r="G5444">
        <v>5</v>
      </c>
      <c r="H5444" t="str">
        <f t="shared" si="89"/>
        <v>880015</v>
      </c>
      <c r="I5444" t="s">
        <v>2720</v>
      </c>
      <c r="J5444" t="s">
        <v>1120</v>
      </c>
      <c r="K5444">
        <v>1007</v>
      </c>
      <c r="L5444">
        <v>0</v>
      </c>
      <c r="M5444">
        <v>979</v>
      </c>
      <c r="N5444">
        <v>0</v>
      </c>
    </row>
    <row r="5445" spans="6:14" x14ac:dyDescent="0.2">
      <c r="F5445" s="3">
        <v>91001</v>
      </c>
      <c r="G5445">
        <v>0</v>
      </c>
      <c r="H5445" t="str">
        <f t="shared" si="89"/>
        <v>910010</v>
      </c>
      <c r="I5445" t="s">
        <v>2718</v>
      </c>
      <c r="J5445" t="s">
        <v>1106</v>
      </c>
      <c r="K5445">
        <v>365</v>
      </c>
      <c r="L5445">
        <v>1061296295</v>
      </c>
      <c r="M5445">
        <v>16</v>
      </c>
      <c r="N5445">
        <v>699067600</v>
      </c>
    </row>
    <row r="5446" spans="6:14" x14ac:dyDescent="0.2">
      <c r="F5446" s="3">
        <v>91001</v>
      </c>
      <c r="G5446">
        <v>1</v>
      </c>
      <c r="H5446" t="str">
        <f t="shared" si="89"/>
        <v>910011</v>
      </c>
      <c r="I5446" t="s">
        <v>2718</v>
      </c>
      <c r="J5446" t="s">
        <v>1106</v>
      </c>
      <c r="K5446">
        <v>655</v>
      </c>
      <c r="L5446">
        <v>1091564195</v>
      </c>
      <c r="M5446">
        <v>3</v>
      </c>
      <c r="N5446">
        <v>48662000</v>
      </c>
    </row>
    <row r="5447" spans="6:14" x14ac:dyDescent="0.2">
      <c r="F5447" s="3">
        <v>91001</v>
      </c>
      <c r="G5447">
        <v>2</v>
      </c>
      <c r="H5447" t="str">
        <f t="shared" si="89"/>
        <v>910012</v>
      </c>
      <c r="I5447" t="s">
        <v>2718</v>
      </c>
      <c r="J5447" t="s">
        <v>1106</v>
      </c>
      <c r="K5447">
        <v>657</v>
      </c>
      <c r="L5447">
        <v>1192242515</v>
      </c>
      <c r="M5447">
        <v>6</v>
      </c>
      <c r="N5447">
        <v>37208720</v>
      </c>
    </row>
    <row r="5448" spans="6:14" x14ac:dyDescent="0.2">
      <c r="F5448" s="3">
        <v>91001</v>
      </c>
      <c r="G5448">
        <v>3</v>
      </c>
      <c r="H5448" t="str">
        <f t="shared" si="89"/>
        <v>910013</v>
      </c>
      <c r="I5448" t="s">
        <v>2718</v>
      </c>
      <c r="J5448" t="s">
        <v>1106</v>
      </c>
      <c r="K5448">
        <v>644</v>
      </c>
      <c r="L5448">
        <v>1442797540</v>
      </c>
    </row>
    <row r="5449" spans="6:14" x14ac:dyDescent="0.2">
      <c r="F5449" s="3">
        <v>91001</v>
      </c>
      <c r="G5449">
        <v>4</v>
      </c>
      <c r="H5449" t="str">
        <f t="shared" si="89"/>
        <v>910014</v>
      </c>
      <c r="I5449" t="s">
        <v>2718</v>
      </c>
      <c r="J5449" t="s">
        <v>1106</v>
      </c>
      <c r="K5449">
        <v>1008</v>
      </c>
      <c r="L5449">
        <v>3567843505</v>
      </c>
      <c r="M5449">
        <v>13</v>
      </c>
      <c r="N5449">
        <v>75215600</v>
      </c>
    </row>
    <row r="5450" spans="6:14" x14ac:dyDescent="0.2">
      <c r="F5450" s="3">
        <v>91001</v>
      </c>
      <c r="G5450">
        <v>5</v>
      </c>
      <c r="H5450" t="str">
        <f t="shared" si="89"/>
        <v>910015</v>
      </c>
      <c r="I5450" t="s">
        <v>2718</v>
      </c>
      <c r="J5450" t="s">
        <v>1106</v>
      </c>
      <c r="K5450">
        <v>1595</v>
      </c>
      <c r="L5450">
        <v>13075599920</v>
      </c>
      <c r="M5450">
        <v>398</v>
      </c>
      <c r="N5450">
        <v>6396685600</v>
      </c>
    </row>
    <row r="5451" spans="6:14" x14ac:dyDescent="0.2">
      <c r="F5451" s="3">
        <v>91540</v>
      </c>
      <c r="G5451">
        <v>1</v>
      </c>
      <c r="H5451" t="str">
        <f t="shared" si="89"/>
        <v>915401</v>
      </c>
      <c r="I5451" t="s">
        <v>2714</v>
      </c>
      <c r="J5451" t="s">
        <v>1107</v>
      </c>
      <c r="K5451">
        <v>100</v>
      </c>
      <c r="L5451">
        <v>46491864</v>
      </c>
      <c r="M5451">
        <v>2</v>
      </c>
      <c r="N5451">
        <v>1728640</v>
      </c>
    </row>
    <row r="5452" spans="6:14" x14ac:dyDescent="0.2">
      <c r="F5452" s="3">
        <v>91540</v>
      </c>
      <c r="G5452">
        <v>2</v>
      </c>
      <c r="H5452" t="str">
        <f t="shared" si="89"/>
        <v>915402</v>
      </c>
      <c r="I5452" t="s">
        <v>2714</v>
      </c>
      <c r="J5452" t="s">
        <v>1107</v>
      </c>
      <c r="K5452">
        <v>80</v>
      </c>
      <c r="L5452">
        <v>40518562</v>
      </c>
      <c r="M5452">
        <v>2</v>
      </c>
      <c r="N5452">
        <v>14149594</v>
      </c>
    </row>
    <row r="5453" spans="6:14" x14ac:dyDescent="0.2">
      <c r="F5453" s="3">
        <v>91540</v>
      </c>
      <c r="G5453">
        <v>3</v>
      </c>
      <c r="H5453" t="str">
        <f t="shared" si="89"/>
        <v>915403</v>
      </c>
      <c r="I5453" t="s">
        <v>2714</v>
      </c>
      <c r="J5453" t="s">
        <v>1107</v>
      </c>
      <c r="K5453">
        <v>29</v>
      </c>
      <c r="L5453">
        <v>12346684</v>
      </c>
    </row>
    <row r="5454" spans="6:14" x14ac:dyDescent="0.2">
      <c r="F5454" s="3">
        <v>91540</v>
      </c>
      <c r="G5454">
        <v>4</v>
      </c>
      <c r="H5454" t="str">
        <f t="shared" si="89"/>
        <v>915404</v>
      </c>
      <c r="I5454" t="s">
        <v>2714</v>
      </c>
      <c r="J5454" t="s">
        <v>1107</v>
      </c>
      <c r="K5454">
        <v>31</v>
      </c>
      <c r="L5454">
        <v>23181717</v>
      </c>
    </row>
    <row r="5455" spans="6:14" x14ac:dyDescent="0.2">
      <c r="F5455" s="3">
        <v>91540</v>
      </c>
      <c r="G5455">
        <v>5</v>
      </c>
      <c r="H5455" t="str">
        <f t="shared" si="89"/>
        <v>915405</v>
      </c>
      <c r="I5455" t="s">
        <v>2714</v>
      </c>
      <c r="J5455" t="s">
        <v>1107</v>
      </c>
      <c r="K5455">
        <v>77</v>
      </c>
      <c r="L5455">
        <v>45542061</v>
      </c>
      <c r="M5455">
        <v>2</v>
      </c>
      <c r="N5455">
        <v>8307360</v>
      </c>
    </row>
    <row r="5456" spans="6:14" x14ac:dyDescent="0.2">
      <c r="F5456" s="3">
        <v>94001</v>
      </c>
      <c r="G5456">
        <v>0</v>
      </c>
      <c r="H5456" t="str">
        <f t="shared" si="89"/>
        <v>940010</v>
      </c>
      <c r="I5456" t="s">
        <v>2719</v>
      </c>
      <c r="J5456" t="s">
        <v>1108</v>
      </c>
      <c r="K5456">
        <v>4</v>
      </c>
      <c r="L5456">
        <v>23478105</v>
      </c>
    </row>
    <row r="5457" spans="6:14" x14ac:dyDescent="0.2">
      <c r="F5457" s="3">
        <v>94001</v>
      </c>
      <c r="G5457">
        <v>1</v>
      </c>
      <c r="H5457" t="str">
        <f t="shared" si="89"/>
        <v>940011</v>
      </c>
      <c r="I5457" t="s">
        <v>2719</v>
      </c>
      <c r="J5457" t="s">
        <v>1108</v>
      </c>
      <c r="K5457">
        <v>376</v>
      </c>
      <c r="L5457">
        <v>306365645</v>
      </c>
      <c r="M5457">
        <v>1</v>
      </c>
      <c r="N5457">
        <v>579458240</v>
      </c>
    </row>
    <row r="5458" spans="6:14" x14ac:dyDescent="0.2">
      <c r="F5458" s="3">
        <v>94001</v>
      </c>
      <c r="G5458">
        <v>2</v>
      </c>
      <c r="H5458" t="str">
        <f t="shared" si="89"/>
        <v>940012</v>
      </c>
      <c r="I5458" t="s">
        <v>2719</v>
      </c>
      <c r="J5458" t="s">
        <v>1108</v>
      </c>
      <c r="K5458">
        <v>558</v>
      </c>
      <c r="L5458">
        <v>166772820</v>
      </c>
      <c r="M5458">
        <v>2</v>
      </c>
      <c r="N5458">
        <v>64792960</v>
      </c>
    </row>
    <row r="5459" spans="6:14" x14ac:dyDescent="0.2">
      <c r="F5459" s="3">
        <v>94001</v>
      </c>
      <c r="G5459">
        <v>3</v>
      </c>
      <c r="H5459" t="str">
        <f t="shared" si="89"/>
        <v>940013</v>
      </c>
      <c r="I5459" t="s">
        <v>2719</v>
      </c>
      <c r="J5459" t="s">
        <v>1108</v>
      </c>
      <c r="K5459">
        <v>797</v>
      </c>
      <c r="L5459">
        <v>370361500</v>
      </c>
      <c r="M5459">
        <v>3</v>
      </c>
      <c r="N5459">
        <v>8228000</v>
      </c>
    </row>
    <row r="5460" spans="6:14" x14ac:dyDescent="0.2">
      <c r="F5460" s="3">
        <v>94001</v>
      </c>
      <c r="G5460">
        <v>4</v>
      </c>
      <c r="H5460" t="str">
        <f t="shared" si="89"/>
        <v>940014</v>
      </c>
      <c r="I5460" t="s">
        <v>2719</v>
      </c>
      <c r="J5460" t="s">
        <v>1108</v>
      </c>
      <c r="K5460">
        <v>1227</v>
      </c>
      <c r="L5460">
        <v>891277260</v>
      </c>
      <c r="M5460">
        <v>2</v>
      </c>
      <c r="N5460">
        <v>2430400</v>
      </c>
    </row>
    <row r="5461" spans="6:14" x14ac:dyDescent="0.2">
      <c r="F5461" s="3">
        <v>94001</v>
      </c>
      <c r="G5461">
        <v>5</v>
      </c>
      <c r="H5461" t="str">
        <f t="shared" si="89"/>
        <v>940015</v>
      </c>
      <c r="I5461" t="s">
        <v>2719</v>
      </c>
      <c r="J5461" t="s">
        <v>1108</v>
      </c>
      <c r="K5461">
        <v>1062</v>
      </c>
      <c r="L5461">
        <v>2236834445</v>
      </c>
      <c r="M5461">
        <v>68</v>
      </c>
      <c r="N5461">
        <v>965391680</v>
      </c>
    </row>
    <row r="5462" spans="6:14" x14ac:dyDescent="0.2">
      <c r="F5462" s="3">
        <v>94343</v>
      </c>
      <c r="G5462">
        <v>0</v>
      </c>
      <c r="H5462" t="str">
        <f t="shared" si="89"/>
        <v>943430</v>
      </c>
      <c r="I5462" t="s">
        <v>2720</v>
      </c>
      <c r="J5462" t="s">
        <v>1130</v>
      </c>
      <c r="K5462">
        <v>2</v>
      </c>
      <c r="L5462">
        <v>0</v>
      </c>
    </row>
    <row r="5463" spans="6:14" x14ac:dyDescent="0.2">
      <c r="F5463" s="3">
        <v>95001</v>
      </c>
      <c r="G5463">
        <v>0</v>
      </c>
      <c r="H5463" t="str">
        <f t="shared" si="89"/>
        <v>950010</v>
      </c>
      <c r="I5463" t="s">
        <v>2719</v>
      </c>
      <c r="J5463" t="s">
        <v>1109</v>
      </c>
      <c r="K5463">
        <v>55</v>
      </c>
      <c r="L5463">
        <v>81237895</v>
      </c>
      <c r="M5463">
        <v>2</v>
      </c>
      <c r="N5463">
        <v>25251680</v>
      </c>
    </row>
    <row r="5464" spans="6:14" x14ac:dyDescent="0.2">
      <c r="F5464" s="3">
        <v>95001</v>
      </c>
      <c r="G5464">
        <v>1</v>
      </c>
      <c r="H5464" t="str">
        <f t="shared" si="89"/>
        <v>950011</v>
      </c>
      <c r="I5464" t="s">
        <v>2719</v>
      </c>
      <c r="J5464" t="s">
        <v>1109</v>
      </c>
      <c r="K5464">
        <v>1308</v>
      </c>
      <c r="L5464">
        <v>1654578900</v>
      </c>
      <c r="M5464">
        <v>3</v>
      </c>
      <c r="N5464">
        <v>197324800</v>
      </c>
    </row>
    <row r="5465" spans="6:14" x14ac:dyDescent="0.2">
      <c r="F5465" s="3">
        <v>95001</v>
      </c>
      <c r="G5465">
        <v>2</v>
      </c>
      <c r="H5465" t="str">
        <f t="shared" si="89"/>
        <v>950012</v>
      </c>
      <c r="I5465" t="s">
        <v>2719</v>
      </c>
      <c r="J5465" t="s">
        <v>1109</v>
      </c>
      <c r="K5465">
        <v>1997</v>
      </c>
      <c r="L5465">
        <v>3080414070</v>
      </c>
      <c r="M5465">
        <v>31</v>
      </c>
      <c r="N5465">
        <v>275181280</v>
      </c>
    </row>
    <row r="5466" spans="6:14" x14ac:dyDescent="0.2">
      <c r="F5466" s="3">
        <v>95001</v>
      </c>
      <c r="G5466">
        <v>3</v>
      </c>
      <c r="H5466" t="str">
        <f t="shared" si="89"/>
        <v>950013</v>
      </c>
      <c r="I5466" t="s">
        <v>2719</v>
      </c>
      <c r="J5466" t="s">
        <v>1109</v>
      </c>
      <c r="K5466">
        <v>1619</v>
      </c>
      <c r="L5466">
        <v>3425061460</v>
      </c>
      <c r="M5466">
        <v>12</v>
      </c>
      <c r="N5466">
        <v>185093440</v>
      </c>
    </row>
    <row r="5467" spans="6:14" x14ac:dyDescent="0.2">
      <c r="F5467" s="3">
        <v>95001</v>
      </c>
      <c r="G5467">
        <v>4</v>
      </c>
      <c r="H5467" t="str">
        <f t="shared" si="89"/>
        <v>950014</v>
      </c>
      <c r="I5467" t="s">
        <v>2719</v>
      </c>
      <c r="J5467" t="s">
        <v>1109</v>
      </c>
      <c r="K5467">
        <v>1659</v>
      </c>
      <c r="L5467">
        <v>5530083710</v>
      </c>
      <c r="M5467">
        <v>56</v>
      </c>
      <c r="N5467">
        <v>957410080</v>
      </c>
    </row>
    <row r="5468" spans="6:14" x14ac:dyDescent="0.2">
      <c r="F5468" s="3">
        <v>95001</v>
      </c>
      <c r="G5468">
        <v>5</v>
      </c>
      <c r="H5468" t="str">
        <f t="shared" si="89"/>
        <v>950015</v>
      </c>
      <c r="I5468" t="s">
        <v>2719</v>
      </c>
      <c r="J5468" t="s">
        <v>1109</v>
      </c>
      <c r="K5468">
        <v>1182</v>
      </c>
      <c r="L5468">
        <v>5255388340</v>
      </c>
      <c r="M5468">
        <v>439</v>
      </c>
      <c r="N5468">
        <v>7913042240</v>
      </c>
    </row>
    <row r="5469" spans="6:14" x14ac:dyDescent="0.2">
      <c r="F5469" s="3">
        <v>95015</v>
      </c>
      <c r="G5469">
        <v>0</v>
      </c>
      <c r="H5469" t="str">
        <f t="shared" si="89"/>
        <v>950150</v>
      </c>
      <c r="I5469" t="s">
        <v>2710</v>
      </c>
      <c r="J5469" t="s">
        <v>1110</v>
      </c>
      <c r="K5469">
        <v>131</v>
      </c>
      <c r="L5469">
        <v>54629920</v>
      </c>
      <c r="M5469">
        <v>4</v>
      </c>
      <c r="N5469">
        <v>2166720</v>
      </c>
    </row>
    <row r="5470" spans="6:14" x14ac:dyDescent="0.2">
      <c r="F5470" s="3">
        <v>95015</v>
      </c>
      <c r="G5470">
        <v>1</v>
      </c>
      <c r="H5470" t="str">
        <f t="shared" si="89"/>
        <v>950151</v>
      </c>
      <c r="I5470" t="s">
        <v>2710</v>
      </c>
      <c r="J5470" t="s">
        <v>1110</v>
      </c>
      <c r="K5470">
        <v>234</v>
      </c>
      <c r="L5470">
        <v>69102489</v>
      </c>
      <c r="M5470">
        <v>6</v>
      </c>
      <c r="N5470">
        <v>5788400</v>
      </c>
    </row>
    <row r="5471" spans="6:14" x14ac:dyDescent="0.2">
      <c r="F5471" s="3">
        <v>95015</v>
      </c>
      <c r="G5471">
        <v>2</v>
      </c>
      <c r="H5471" t="str">
        <f t="shared" si="89"/>
        <v>950152</v>
      </c>
      <c r="I5471" t="s">
        <v>2710</v>
      </c>
      <c r="J5471" t="s">
        <v>1110</v>
      </c>
      <c r="K5471">
        <v>368</v>
      </c>
      <c r="L5471">
        <v>55466690</v>
      </c>
      <c r="M5471">
        <v>10</v>
      </c>
      <c r="N5471">
        <v>9568720</v>
      </c>
    </row>
    <row r="5472" spans="6:14" x14ac:dyDescent="0.2">
      <c r="F5472" s="3">
        <v>95015</v>
      </c>
      <c r="G5472">
        <v>3</v>
      </c>
      <c r="H5472" t="str">
        <f t="shared" si="89"/>
        <v>950153</v>
      </c>
      <c r="I5472" t="s">
        <v>2710</v>
      </c>
      <c r="J5472" t="s">
        <v>1110</v>
      </c>
      <c r="K5472">
        <v>314</v>
      </c>
      <c r="L5472">
        <v>61731255</v>
      </c>
      <c r="M5472">
        <v>19</v>
      </c>
      <c r="N5472">
        <v>10986240</v>
      </c>
    </row>
    <row r="5473" spans="6:14" x14ac:dyDescent="0.2">
      <c r="F5473" s="3">
        <v>95015</v>
      </c>
      <c r="G5473">
        <v>4</v>
      </c>
      <c r="H5473" t="str">
        <f t="shared" si="89"/>
        <v>950154</v>
      </c>
      <c r="I5473" t="s">
        <v>2710</v>
      </c>
      <c r="J5473" t="s">
        <v>1110</v>
      </c>
      <c r="K5473">
        <v>285</v>
      </c>
      <c r="L5473">
        <v>99942578</v>
      </c>
      <c r="M5473">
        <v>20</v>
      </c>
      <c r="N5473">
        <v>64190620</v>
      </c>
    </row>
    <row r="5474" spans="6:14" x14ac:dyDescent="0.2">
      <c r="F5474" s="3">
        <v>95015</v>
      </c>
      <c r="G5474">
        <v>5</v>
      </c>
      <c r="H5474" t="str">
        <f t="shared" si="89"/>
        <v>950155</v>
      </c>
      <c r="I5474" t="s">
        <v>2710</v>
      </c>
      <c r="J5474" t="s">
        <v>1110</v>
      </c>
      <c r="K5474">
        <v>201</v>
      </c>
      <c r="L5474">
        <v>140900950</v>
      </c>
      <c r="M5474">
        <v>33</v>
      </c>
      <c r="N5474">
        <v>91064640</v>
      </c>
    </row>
    <row r="5475" spans="6:14" x14ac:dyDescent="0.2">
      <c r="F5475" s="3">
        <v>95025</v>
      </c>
      <c r="G5475">
        <v>0</v>
      </c>
      <c r="H5475" t="str">
        <f t="shared" si="89"/>
        <v>950250</v>
      </c>
      <c r="I5475" t="s">
        <v>2710</v>
      </c>
      <c r="J5475" t="s">
        <v>1111</v>
      </c>
      <c r="K5475">
        <v>65</v>
      </c>
      <c r="L5475">
        <v>4019640</v>
      </c>
      <c r="M5475">
        <v>1</v>
      </c>
      <c r="N5475">
        <v>1107200</v>
      </c>
    </row>
    <row r="5476" spans="6:14" x14ac:dyDescent="0.2">
      <c r="F5476" s="3">
        <v>95025</v>
      </c>
      <c r="G5476">
        <v>1</v>
      </c>
      <c r="H5476" t="str">
        <f t="shared" si="89"/>
        <v>950251</v>
      </c>
      <c r="I5476" t="s">
        <v>2710</v>
      </c>
      <c r="J5476" t="s">
        <v>1111</v>
      </c>
      <c r="K5476">
        <v>181</v>
      </c>
      <c r="L5476">
        <v>93899770</v>
      </c>
    </row>
    <row r="5477" spans="6:14" x14ac:dyDescent="0.2">
      <c r="F5477" s="3">
        <v>95025</v>
      </c>
      <c r="G5477">
        <v>2</v>
      </c>
      <c r="H5477" t="str">
        <f t="shared" si="89"/>
        <v>950252</v>
      </c>
      <c r="I5477" t="s">
        <v>2710</v>
      </c>
      <c r="J5477" t="s">
        <v>1111</v>
      </c>
      <c r="K5477">
        <v>213</v>
      </c>
      <c r="L5477">
        <v>45948290</v>
      </c>
    </row>
    <row r="5478" spans="6:14" x14ac:dyDescent="0.2">
      <c r="F5478" s="3">
        <v>95025</v>
      </c>
      <c r="G5478">
        <v>3</v>
      </c>
      <c r="H5478" t="str">
        <f t="shared" si="89"/>
        <v>950253</v>
      </c>
      <c r="I5478" t="s">
        <v>2710</v>
      </c>
      <c r="J5478" t="s">
        <v>1111</v>
      </c>
      <c r="K5478">
        <v>130</v>
      </c>
      <c r="L5478">
        <v>70074270</v>
      </c>
      <c r="M5478">
        <v>2</v>
      </c>
      <c r="N5478">
        <v>9434640</v>
      </c>
    </row>
    <row r="5479" spans="6:14" x14ac:dyDescent="0.2">
      <c r="F5479" s="3">
        <v>95025</v>
      </c>
      <c r="G5479">
        <v>4</v>
      </c>
      <c r="H5479" t="str">
        <f t="shared" si="89"/>
        <v>950254</v>
      </c>
      <c r="I5479" t="s">
        <v>2710</v>
      </c>
      <c r="J5479" t="s">
        <v>1111</v>
      </c>
      <c r="K5479">
        <v>312</v>
      </c>
      <c r="L5479">
        <v>239454890</v>
      </c>
      <c r="M5479">
        <v>23</v>
      </c>
      <c r="N5479">
        <v>104884860</v>
      </c>
    </row>
    <row r="5480" spans="6:14" x14ac:dyDescent="0.2">
      <c r="F5480" s="3">
        <v>95025</v>
      </c>
      <c r="G5480">
        <v>5</v>
      </c>
      <c r="H5480" t="str">
        <f t="shared" si="89"/>
        <v>950255</v>
      </c>
      <c r="I5480" t="s">
        <v>2710</v>
      </c>
      <c r="J5480" t="s">
        <v>1111</v>
      </c>
      <c r="K5480">
        <v>238</v>
      </c>
      <c r="L5480">
        <v>194405960</v>
      </c>
      <c r="M5480">
        <v>13</v>
      </c>
      <c r="N5480">
        <v>51375520</v>
      </c>
    </row>
    <row r="5481" spans="6:14" x14ac:dyDescent="0.2">
      <c r="F5481" s="3">
        <v>95200</v>
      </c>
      <c r="G5481">
        <v>0</v>
      </c>
      <c r="H5481" t="str">
        <f t="shared" si="89"/>
        <v>952000</v>
      </c>
      <c r="I5481" t="s">
        <v>2710</v>
      </c>
      <c r="J5481" t="s">
        <v>1112</v>
      </c>
      <c r="K5481">
        <v>80</v>
      </c>
      <c r="L5481">
        <v>80345220</v>
      </c>
    </row>
    <row r="5482" spans="6:14" x14ac:dyDescent="0.2">
      <c r="F5482" s="3">
        <v>95200</v>
      </c>
      <c r="G5482">
        <v>1</v>
      </c>
      <c r="H5482" t="str">
        <f t="shared" si="89"/>
        <v>952001</v>
      </c>
      <c r="I5482" t="s">
        <v>2710</v>
      </c>
      <c r="J5482" t="s">
        <v>1112</v>
      </c>
      <c r="K5482">
        <v>690</v>
      </c>
      <c r="L5482">
        <v>197808790</v>
      </c>
      <c r="M5482">
        <v>4</v>
      </c>
      <c r="N5482">
        <v>1863520</v>
      </c>
    </row>
    <row r="5483" spans="6:14" x14ac:dyDescent="0.2">
      <c r="F5483" s="3">
        <v>95200</v>
      </c>
      <c r="G5483">
        <v>2</v>
      </c>
      <c r="H5483" t="str">
        <f t="shared" si="89"/>
        <v>952002</v>
      </c>
      <c r="I5483" t="s">
        <v>2710</v>
      </c>
      <c r="J5483" t="s">
        <v>1112</v>
      </c>
      <c r="K5483">
        <v>349</v>
      </c>
      <c r="L5483">
        <v>165128165</v>
      </c>
      <c r="M5483">
        <v>31</v>
      </c>
      <c r="N5483">
        <v>24702960</v>
      </c>
    </row>
    <row r="5484" spans="6:14" x14ac:dyDescent="0.2">
      <c r="F5484" s="3">
        <v>95200</v>
      </c>
      <c r="G5484">
        <v>3</v>
      </c>
      <c r="H5484" t="str">
        <f t="shared" si="89"/>
        <v>952003</v>
      </c>
      <c r="I5484" t="s">
        <v>2710</v>
      </c>
      <c r="J5484" t="s">
        <v>1112</v>
      </c>
      <c r="K5484">
        <v>44</v>
      </c>
      <c r="L5484">
        <v>19472230</v>
      </c>
      <c r="M5484">
        <v>17</v>
      </c>
      <c r="N5484">
        <v>17000480</v>
      </c>
    </row>
    <row r="5485" spans="6:14" x14ac:dyDescent="0.2">
      <c r="F5485" s="3">
        <v>95200</v>
      </c>
      <c r="G5485">
        <v>4</v>
      </c>
      <c r="H5485" t="str">
        <f t="shared" si="89"/>
        <v>952004</v>
      </c>
      <c r="I5485" t="s">
        <v>2710</v>
      </c>
      <c r="J5485" t="s">
        <v>1112</v>
      </c>
      <c r="K5485">
        <v>14</v>
      </c>
      <c r="L5485">
        <v>642330</v>
      </c>
      <c r="M5485">
        <v>88</v>
      </c>
      <c r="N5485">
        <v>43819200</v>
      </c>
    </row>
    <row r="5486" spans="6:14" x14ac:dyDescent="0.2">
      <c r="F5486" s="3">
        <v>95200</v>
      </c>
      <c r="G5486">
        <v>5</v>
      </c>
      <c r="H5486" t="str">
        <f t="shared" si="89"/>
        <v>952005</v>
      </c>
      <c r="I5486" t="s">
        <v>2710</v>
      </c>
      <c r="J5486" t="s">
        <v>1112</v>
      </c>
      <c r="K5486">
        <v>10</v>
      </c>
      <c r="L5486">
        <v>4787160</v>
      </c>
      <c r="M5486">
        <v>45</v>
      </c>
      <c r="N5486">
        <v>39570160</v>
      </c>
    </row>
    <row r="5487" spans="6:14" x14ac:dyDescent="0.2">
      <c r="F5487" s="3">
        <v>97001</v>
      </c>
      <c r="G5487">
        <v>0</v>
      </c>
      <c r="H5487" t="str">
        <f t="shared" si="89"/>
        <v>970010</v>
      </c>
      <c r="I5487" t="s">
        <v>2719</v>
      </c>
      <c r="J5487" t="s">
        <v>1113</v>
      </c>
      <c r="K5487">
        <v>1</v>
      </c>
      <c r="L5487">
        <v>7626900</v>
      </c>
    </row>
    <row r="5488" spans="6:14" x14ac:dyDescent="0.2">
      <c r="F5488" s="3">
        <v>97001</v>
      </c>
      <c r="G5488">
        <v>1</v>
      </c>
      <c r="H5488" t="str">
        <f t="shared" si="89"/>
        <v>970011</v>
      </c>
      <c r="I5488" t="s">
        <v>2719</v>
      </c>
      <c r="J5488" t="s">
        <v>1113</v>
      </c>
      <c r="K5488">
        <v>58</v>
      </c>
      <c r="L5488">
        <v>57423720</v>
      </c>
    </row>
    <row r="5489" spans="6:14" x14ac:dyDescent="0.2">
      <c r="F5489" s="3">
        <v>97001</v>
      </c>
      <c r="G5489">
        <v>2</v>
      </c>
      <c r="H5489" t="str">
        <f t="shared" si="89"/>
        <v>970012</v>
      </c>
      <c r="I5489" t="s">
        <v>2719</v>
      </c>
      <c r="J5489" t="s">
        <v>1113</v>
      </c>
      <c r="K5489">
        <v>441</v>
      </c>
      <c r="L5489">
        <v>1660609640</v>
      </c>
      <c r="M5489">
        <v>1</v>
      </c>
      <c r="N5489">
        <v>128320</v>
      </c>
    </row>
    <row r="5490" spans="6:14" x14ac:dyDescent="0.2">
      <c r="F5490" s="3">
        <v>97001</v>
      </c>
      <c r="G5490">
        <v>3</v>
      </c>
      <c r="H5490" t="str">
        <f t="shared" si="89"/>
        <v>970013</v>
      </c>
      <c r="I5490" t="s">
        <v>2719</v>
      </c>
      <c r="J5490" t="s">
        <v>1113</v>
      </c>
      <c r="K5490">
        <v>542</v>
      </c>
      <c r="L5490">
        <v>852422805</v>
      </c>
      <c r="M5490">
        <v>2</v>
      </c>
      <c r="N5490">
        <v>10162560</v>
      </c>
    </row>
    <row r="5491" spans="6:14" x14ac:dyDescent="0.2">
      <c r="F5491" s="3">
        <v>97001</v>
      </c>
      <c r="G5491">
        <v>4</v>
      </c>
      <c r="H5491" t="str">
        <f t="shared" si="89"/>
        <v>970014</v>
      </c>
      <c r="I5491" t="s">
        <v>2719</v>
      </c>
      <c r="J5491" t="s">
        <v>1113</v>
      </c>
      <c r="K5491">
        <v>729</v>
      </c>
      <c r="L5491">
        <v>966700020</v>
      </c>
      <c r="M5491">
        <v>2</v>
      </c>
      <c r="N5491">
        <v>7262560</v>
      </c>
    </row>
    <row r="5492" spans="6:14" x14ac:dyDescent="0.2">
      <c r="F5492" s="3">
        <v>97001</v>
      </c>
      <c r="G5492">
        <v>5</v>
      </c>
      <c r="H5492" t="str">
        <f t="shared" si="89"/>
        <v>970015</v>
      </c>
      <c r="I5492" t="s">
        <v>2719</v>
      </c>
      <c r="J5492" t="s">
        <v>1113</v>
      </c>
      <c r="K5492">
        <v>562</v>
      </c>
      <c r="L5492">
        <v>2007379045</v>
      </c>
      <c r="M5492">
        <v>83</v>
      </c>
      <c r="N5492">
        <v>793641120</v>
      </c>
    </row>
    <row r="5493" spans="6:14" x14ac:dyDescent="0.2">
      <c r="F5493" s="3">
        <v>97161</v>
      </c>
      <c r="G5493">
        <v>0</v>
      </c>
      <c r="H5493" t="str">
        <f t="shared" si="89"/>
        <v>971610</v>
      </c>
      <c r="I5493" t="s">
        <v>2710</v>
      </c>
      <c r="J5493" t="s">
        <v>1114</v>
      </c>
      <c r="K5493">
        <v>134</v>
      </c>
      <c r="L5493">
        <v>25779280</v>
      </c>
      <c r="M5493">
        <v>7</v>
      </c>
      <c r="N5493">
        <v>6936640</v>
      </c>
    </row>
    <row r="5494" spans="6:14" x14ac:dyDescent="0.2">
      <c r="F5494" s="3">
        <v>97161</v>
      </c>
      <c r="G5494">
        <v>1</v>
      </c>
      <c r="H5494" t="str">
        <f t="shared" si="89"/>
        <v>971611</v>
      </c>
      <c r="I5494" t="s">
        <v>2710</v>
      </c>
      <c r="J5494" t="s">
        <v>1114</v>
      </c>
      <c r="K5494">
        <v>59</v>
      </c>
      <c r="L5494">
        <v>7787030</v>
      </c>
    </row>
    <row r="5495" spans="6:14" x14ac:dyDescent="0.2">
      <c r="F5495" s="3">
        <v>97161</v>
      </c>
      <c r="G5495">
        <v>3</v>
      </c>
      <c r="H5495" t="str">
        <f t="shared" si="89"/>
        <v>971613</v>
      </c>
      <c r="I5495" t="s">
        <v>2710</v>
      </c>
      <c r="J5495" t="s">
        <v>1114</v>
      </c>
      <c r="K5495">
        <v>8</v>
      </c>
      <c r="L5495">
        <v>312270</v>
      </c>
    </row>
    <row r="5496" spans="6:14" x14ac:dyDescent="0.2">
      <c r="F5496" s="3">
        <v>97161</v>
      </c>
      <c r="G5496">
        <v>4</v>
      </c>
      <c r="H5496" t="str">
        <f t="shared" si="89"/>
        <v>971614</v>
      </c>
      <c r="I5496" t="s">
        <v>2710</v>
      </c>
      <c r="J5496" t="s">
        <v>1114</v>
      </c>
      <c r="K5496">
        <v>3</v>
      </c>
      <c r="L5496">
        <v>148350</v>
      </c>
    </row>
    <row r="5497" spans="6:14" x14ac:dyDescent="0.2">
      <c r="F5497" s="3">
        <v>97161</v>
      </c>
      <c r="G5497">
        <v>5</v>
      </c>
      <c r="H5497" t="str">
        <f t="shared" si="89"/>
        <v>971615</v>
      </c>
      <c r="I5497" t="s">
        <v>2710</v>
      </c>
      <c r="J5497" t="s">
        <v>1114</v>
      </c>
      <c r="K5497">
        <v>2</v>
      </c>
      <c r="L5497">
        <v>71850</v>
      </c>
    </row>
    <row r="5498" spans="6:14" x14ac:dyDescent="0.2">
      <c r="F5498" s="3">
        <v>97666</v>
      </c>
      <c r="G5498">
        <v>0</v>
      </c>
      <c r="H5498" t="str">
        <f t="shared" si="89"/>
        <v>976660</v>
      </c>
      <c r="I5498" t="s">
        <v>2710</v>
      </c>
      <c r="J5498" t="s">
        <v>1115</v>
      </c>
      <c r="K5498">
        <v>214</v>
      </c>
      <c r="L5498">
        <v>35437210</v>
      </c>
      <c r="M5498">
        <v>19</v>
      </c>
      <c r="N5498">
        <v>13473280</v>
      </c>
    </row>
    <row r="5499" spans="6:14" x14ac:dyDescent="0.2">
      <c r="F5499" s="3">
        <v>99001</v>
      </c>
      <c r="G5499">
        <v>0</v>
      </c>
      <c r="H5499" t="str">
        <f t="shared" si="89"/>
        <v>990010</v>
      </c>
      <c r="I5499" t="s">
        <v>2718</v>
      </c>
      <c r="J5499" t="s">
        <v>1116</v>
      </c>
      <c r="K5499">
        <v>258</v>
      </c>
      <c r="L5499">
        <v>202568660</v>
      </c>
      <c r="M5499">
        <v>2</v>
      </c>
      <c r="N5499">
        <v>22983360</v>
      </c>
    </row>
    <row r="5500" spans="6:14" x14ac:dyDescent="0.2">
      <c r="F5500" s="3">
        <v>99001</v>
      </c>
      <c r="G5500">
        <v>1</v>
      </c>
      <c r="H5500" t="str">
        <f t="shared" si="89"/>
        <v>990011</v>
      </c>
      <c r="I5500" t="s">
        <v>2718</v>
      </c>
      <c r="J5500" t="s">
        <v>1116</v>
      </c>
      <c r="K5500">
        <v>735</v>
      </c>
      <c r="L5500">
        <v>968768655</v>
      </c>
    </row>
    <row r="5501" spans="6:14" x14ac:dyDescent="0.2">
      <c r="F5501" s="3">
        <v>99001</v>
      </c>
      <c r="G5501">
        <v>2</v>
      </c>
      <c r="H5501" t="str">
        <f t="shared" si="89"/>
        <v>990012</v>
      </c>
      <c r="I5501" t="s">
        <v>2718</v>
      </c>
      <c r="J5501" t="s">
        <v>1116</v>
      </c>
      <c r="K5501">
        <v>1025</v>
      </c>
      <c r="L5501">
        <v>1879570825</v>
      </c>
      <c r="M5501">
        <v>5</v>
      </c>
      <c r="N5501">
        <v>17138560</v>
      </c>
    </row>
    <row r="5502" spans="6:14" x14ac:dyDescent="0.2">
      <c r="F5502" s="3">
        <v>99001</v>
      </c>
      <c r="G5502">
        <v>3</v>
      </c>
      <c r="H5502" t="str">
        <f t="shared" si="89"/>
        <v>990013</v>
      </c>
      <c r="I5502" t="s">
        <v>2718</v>
      </c>
      <c r="J5502" t="s">
        <v>1116</v>
      </c>
      <c r="K5502">
        <v>824</v>
      </c>
      <c r="L5502">
        <v>2218042745</v>
      </c>
      <c r="M5502">
        <v>20</v>
      </c>
      <c r="N5502">
        <v>99636160</v>
      </c>
    </row>
    <row r="5503" spans="6:14" x14ac:dyDescent="0.2">
      <c r="F5503" s="3">
        <v>99001</v>
      </c>
      <c r="G5503">
        <v>4</v>
      </c>
      <c r="H5503" t="str">
        <f t="shared" si="89"/>
        <v>990014</v>
      </c>
      <c r="I5503" t="s">
        <v>2718</v>
      </c>
      <c r="J5503" t="s">
        <v>1116</v>
      </c>
      <c r="K5503">
        <v>522</v>
      </c>
      <c r="L5503">
        <v>6146125790</v>
      </c>
      <c r="M5503">
        <v>4</v>
      </c>
      <c r="N5503">
        <v>27005280</v>
      </c>
    </row>
    <row r="5504" spans="6:14" x14ac:dyDescent="0.2">
      <c r="F5504" s="3">
        <v>99001</v>
      </c>
      <c r="G5504">
        <v>5</v>
      </c>
      <c r="H5504" t="str">
        <f t="shared" si="89"/>
        <v>990015</v>
      </c>
      <c r="I5504" t="s">
        <v>2718</v>
      </c>
      <c r="J5504" t="s">
        <v>1116</v>
      </c>
      <c r="K5504">
        <v>569</v>
      </c>
      <c r="L5504">
        <v>2530814335</v>
      </c>
      <c r="M5504">
        <v>22</v>
      </c>
      <c r="N5504">
        <v>297426080</v>
      </c>
    </row>
    <row r="5505" spans="6:14" x14ac:dyDescent="0.2">
      <c r="F5505" s="3">
        <v>99524</v>
      </c>
      <c r="G5505">
        <v>1</v>
      </c>
      <c r="H5505" t="str">
        <f t="shared" si="89"/>
        <v>995241</v>
      </c>
      <c r="I5505" t="s">
        <v>2714</v>
      </c>
      <c r="J5505" t="s">
        <v>1117</v>
      </c>
      <c r="K5505">
        <v>356</v>
      </c>
      <c r="L5505">
        <v>270772112</v>
      </c>
      <c r="M5505">
        <v>5</v>
      </c>
      <c r="N5505">
        <v>10226960</v>
      </c>
    </row>
    <row r="5506" spans="6:14" x14ac:dyDescent="0.2">
      <c r="F5506" s="3">
        <v>99524</v>
      </c>
      <c r="G5506">
        <v>2</v>
      </c>
      <c r="H5506" t="str">
        <f t="shared" si="89"/>
        <v>995242</v>
      </c>
      <c r="I5506" t="s">
        <v>2714</v>
      </c>
      <c r="J5506" t="s">
        <v>1117</v>
      </c>
      <c r="K5506">
        <v>126</v>
      </c>
      <c r="L5506">
        <v>113459513</v>
      </c>
    </row>
    <row r="5507" spans="6:14" x14ac:dyDescent="0.2">
      <c r="F5507" s="3">
        <v>99524</v>
      </c>
      <c r="G5507">
        <v>3</v>
      </c>
      <c r="H5507" t="str">
        <f t="shared" ref="H5507:H5521" si="90">F5507&amp;G5507</f>
        <v>995243</v>
      </c>
      <c r="I5507" t="s">
        <v>2714</v>
      </c>
      <c r="J5507" t="s">
        <v>1117</v>
      </c>
      <c r="K5507">
        <v>134</v>
      </c>
      <c r="L5507">
        <v>95470317</v>
      </c>
    </row>
    <row r="5508" spans="6:14" x14ac:dyDescent="0.2">
      <c r="F5508" s="3">
        <v>99524</v>
      </c>
      <c r="G5508">
        <v>4</v>
      </c>
      <c r="H5508" t="str">
        <f t="shared" si="90"/>
        <v>995244</v>
      </c>
      <c r="I5508" t="s">
        <v>2714</v>
      </c>
      <c r="J5508" t="s">
        <v>1117</v>
      </c>
      <c r="K5508">
        <v>248</v>
      </c>
      <c r="L5508">
        <v>356601828</v>
      </c>
      <c r="M5508">
        <v>6</v>
      </c>
      <c r="N5508">
        <v>23024946</v>
      </c>
    </row>
    <row r="5509" spans="6:14" x14ac:dyDescent="0.2">
      <c r="F5509" s="3">
        <v>99524</v>
      </c>
      <c r="G5509">
        <v>5</v>
      </c>
      <c r="H5509" t="str">
        <f t="shared" si="90"/>
        <v>995245</v>
      </c>
      <c r="I5509" t="s">
        <v>2714</v>
      </c>
      <c r="J5509" t="s">
        <v>1117</v>
      </c>
      <c r="K5509">
        <v>574</v>
      </c>
      <c r="L5509">
        <v>1344742439</v>
      </c>
      <c r="M5509">
        <v>38</v>
      </c>
      <c r="N5509">
        <v>162323697</v>
      </c>
    </row>
    <row r="5510" spans="6:14" x14ac:dyDescent="0.2">
      <c r="F5510" s="3">
        <v>99624</v>
      </c>
      <c r="G5510">
        <v>0</v>
      </c>
      <c r="H5510" t="str">
        <f t="shared" si="90"/>
        <v>996240</v>
      </c>
      <c r="I5510" t="s">
        <v>2714</v>
      </c>
      <c r="J5510" t="s">
        <v>1118</v>
      </c>
      <c r="K5510">
        <v>39</v>
      </c>
      <c r="L5510">
        <v>22404717</v>
      </c>
    </row>
    <row r="5511" spans="6:14" x14ac:dyDescent="0.2">
      <c r="F5511" s="3">
        <v>99624</v>
      </c>
      <c r="G5511">
        <v>1</v>
      </c>
      <c r="H5511" t="str">
        <f t="shared" si="90"/>
        <v>996241</v>
      </c>
      <c r="I5511" t="s">
        <v>2714</v>
      </c>
      <c r="J5511" t="s">
        <v>1118</v>
      </c>
      <c r="K5511">
        <v>154</v>
      </c>
      <c r="L5511">
        <v>315114205</v>
      </c>
    </row>
    <row r="5512" spans="6:14" x14ac:dyDescent="0.2">
      <c r="F5512" s="3">
        <v>99624</v>
      </c>
      <c r="G5512">
        <v>2</v>
      </c>
      <c r="H5512" t="str">
        <f t="shared" si="90"/>
        <v>996242</v>
      </c>
      <c r="I5512" t="s">
        <v>2714</v>
      </c>
      <c r="J5512" t="s">
        <v>1118</v>
      </c>
      <c r="K5512">
        <v>98</v>
      </c>
      <c r="L5512">
        <v>93280180</v>
      </c>
      <c r="M5512">
        <v>2</v>
      </c>
      <c r="N5512">
        <v>2278080</v>
      </c>
    </row>
    <row r="5513" spans="6:14" x14ac:dyDescent="0.2">
      <c r="F5513" s="3">
        <v>99624</v>
      </c>
      <c r="G5513">
        <v>3</v>
      </c>
      <c r="H5513" t="str">
        <f t="shared" si="90"/>
        <v>996243</v>
      </c>
      <c r="I5513" t="s">
        <v>2714</v>
      </c>
      <c r="J5513" t="s">
        <v>1118</v>
      </c>
      <c r="K5513">
        <v>129</v>
      </c>
      <c r="L5513">
        <v>94738335</v>
      </c>
    </row>
    <row r="5514" spans="6:14" x14ac:dyDescent="0.2">
      <c r="F5514" s="3">
        <v>99624</v>
      </c>
      <c r="G5514">
        <v>4</v>
      </c>
      <c r="H5514" t="str">
        <f t="shared" si="90"/>
        <v>996244</v>
      </c>
      <c r="I5514" t="s">
        <v>2714</v>
      </c>
      <c r="J5514" t="s">
        <v>1118</v>
      </c>
      <c r="K5514">
        <v>188</v>
      </c>
      <c r="L5514">
        <v>122819582</v>
      </c>
      <c r="M5514">
        <v>2</v>
      </c>
      <c r="N5514">
        <v>3160960</v>
      </c>
    </row>
    <row r="5515" spans="6:14" x14ac:dyDescent="0.2">
      <c r="F5515" s="3">
        <v>99624</v>
      </c>
      <c r="G5515">
        <v>5</v>
      </c>
      <c r="H5515" t="str">
        <f t="shared" si="90"/>
        <v>996245</v>
      </c>
      <c r="I5515" t="s">
        <v>2714</v>
      </c>
      <c r="J5515" t="s">
        <v>1118</v>
      </c>
      <c r="K5515">
        <v>275</v>
      </c>
      <c r="L5515">
        <v>380276876</v>
      </c>
      <c r="M5515">
        <v>7</v>
      </c>
      <c r="N5515">
        <v>13707040</v>
      </c>
    </row>
    <row r="5516" spans="6:14" x14ac:dyDescent="0.2">
      <c r="F5516" s="3">
        <v>99773</v>
      </c>
      <c r="G5516">
        <v>0</v>
      </c>
      <c r="H5516" t="str">
        <f t="shared" si="90"/>
        <v>997730</v>
      </c>
      <c r="I5516" t="s">
        <v>2714</v>
      </c>
      <c r="J5516" t="s">
        <v>1119</v>
      </c>
      <c r="K5516">
        <v>126</v>
      </c>
      <c r="L5516">
        <v>21492932.5</v>
      </c>
    </row>
    <row r="5517" spans="6:14" x14ac:dyDescent="0.2">
      <c r="F5517" s="3">
        <v>99773</v>
      </c>
      <c r="G5517">
        <v>1</v>
      </c>
      <c r="H5517" t="str">
        <f t="shared" si="90"/>
        <v>997731</v>
      </c>
      <c r="I5517" t="s">
        <v>2714</v>
      </c>
      <c r="J5517" t="s">
        <v>1119</v>
      </c>
      <c r="K5517">
        <v>544</v>
      </c>
      <c r="L5517">
        <v>58764396</v>
      </c>
      <c r="M5517">
        <v>2</v>
      </c>
      <c r="N5517">
        <v>1011280</v>
      </c>
    </row>
    <row r="5518" spans="6:14" x14ac:dyDescent="0.2">
      <c r="F5518" s="3">
        <v>99773</v>
      </c>
      <c r="G5518">
        <v>2</v>
      </c>
      <c r="H5518" t="str">
        <f t="shared" si="90"/>
        <v>997732</v>
      </c>
      <c r="I5518" t="s">
        <v>2714</v>
      </c>
      <c r="J5518" t="s">
        <v>1119</v>
      </c>
      <c r="K5518">
        <v>412</v>
      </c>
      <c r="L5518">
        <v>56794583</v>
      </c>
      <c r="M5518">
        <v>4</v>
      </c>
      <c r="N5518">
        <v>3280400</v>
      </c>
    </row>
    <row r="5519" spans="6:14" x14ac:dyDescent="0.2">
      <c r="F5519" s="3">
        <v>99773</v>
      </c>
      <c r="G5519">
        <v>3</v>
      </c>
      <c r="H5519" t="str">
        <f t="shared" si="90"/>
        <v>997733</v>
      </c>
      <c r="I5519" t="s">
        <v>2714</v>
      </c>
      <c r="J5519" t="s">
        <v>1119</v>
      </c>
      <c r="K5519">
        <v>295</v>
      </c>
      <c r="L5519">
        <v>120684117</v>
      </c>
      <c r="M5519">
        <v>4</v>
      </c>
      <c r="N5519">
        <v>12364560</v>
      </c>
    </row>
    <row r="5520" spans="6:14" x14ac:dyDescent="0.2">
      <c r="F5520" s="3">
        <v>99773</v>
      </c>
      <c r="G5520">
        <v>4</v>
      </c>
      <c r="H5520" t="str">
        <f t="shared" si="90"/>
        <v>997734</v>
      </c>
      <c r="I5520" t="s">
        <v>2714</v>
      </c>
      <c r="J5520" t="s">
        <v>1119</v>
      </c>
      <c r="K5520">
        <v>164</v>
      </c>
      <c r="L5520">
        <v>80192459</v>
      </c>
      <c r="M5520">
        <v>2</v>
      </c>
      <c r="N5520">
        <v>3014560</v>
      </c>
    </row>
    <row r="5521" spans="6:14" x14ac:dyDescent="0.2">
      <c r="F5521" s="3">
        <v>99773</v>
      </c>
      <c r="G5521">
        <v>5</v>
      </c>
      <c r="H5521" t="str">
        <f t="shared" si="90"/>
        <v>997735</v>
      </c>
      <c r="I5521" t="s">
        <v>2714</v>
      </c>
      <c r="J5521" t="s">
        <v>1119</v>
      </c>
      <c r="K5521">
        <v>149</v>
      </c>
      <c r="L5521">
        <v>241439648</v>
      </c>
      <c r="M5521">
        <v>12</v>
      </c>
      <c r="N5521">
        <v>27286145</v>
      </c>
    </row>
  </sheetData>
  <autoFilter ref="A1:N552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F114"/>
  <sheetViews>
    <sheetView workbookViewId="0">
      <selection activeCell="E15" sqref="E15"/>
    </sheetView>
  </sheetViews>
  <sheetFormatPr baseColWidth="10" defaultRowHeight="16" x14ac:dyDescent="0.2"/>
  <cols>
    <col min="1" max="6" width="14.33203125" customWidth="1"/>
  </cols>
  <sheetData>
    <row r="1" spans="1:6" ht="91" customHeight="1" x14ac:dyDescent="0.2">
      <c r="A1" s="1" t="s">
        <v>7</v>
      </c>
      <c r="B1" s="1" t="s">
        <v>2393</v>
      </c>
      <c r="C1" s="1" t="s">
        <v>1144</v>
      </c>
      <c r="D1" s="1" t="s">
        <v>2320</v>
      </c>
      <c r="E1" s="1" t="s">
        <v>2321</v>
      </c>
      <c r="F1" s="1" t="s">
        <v>2731</v>
      </c>
    </row>
    <row r="2" spans="1:6" x14ac:dyDescent="0.2">
      <c r="A2" s="7" t="s">
        <v>1141</v>
      </c>
      <c r="B2">
        <v>1</v>
      </c>
      <c r="C2" t="str">
        <f>A2&amp;B2</f>
        <v>011</v>
      </c>
      <c r="D2" s="39">
        <v>1096.6400000000001</v>
      </c>
      <c r="E2" s="40">
        <v>9.3776080757379532E-4</v>
      </c>
      <c r="F2" s="39">
        <v>52661376.545454547</v>
      </c>
    </row>
    <row r="3" spans="1:6" x14ac:dyDescent="0.2">
      <c r="A3" s="7" t="s">
        <v>1141</v>
      </c>
      <c r="B3">
        <v>2</v>
      </c>
      <c r="C3" t="str">
        <f t="shared" ref="C3:C58" si="0">A3&amp;B3</f>
        <v>012</v>
      </c>
      <c r="D3" s="39">
        <v>2227.2600000000002</v>
      </c>
      <c r="E3" s="40">
        <v>2.0005630794912577E-3</v>
      </c>
      <c r="F3" s="39">
        <v>52661376.545454547</v>
      </c>
    </row>
    <row r="4" spans="1:6" x14ac:dyDescent="0.2">
      <c r="A4" s="7" t="s">
        <v>1141</v>
      </c>
      <c r="B4">
        <v>3</v>
      </c>
      <c r="C4" t="str">
        <f t="shared" si="0"/>
        <v>013</v>
      </c>
      <c r="D4" s="39">
        <v>4299.38</v>
      </c>
      <c r="E4" s="40">
        <v>2.0861334633082151E-3</v>
      </c>
      <c r="F4" s="39">
        <v>52661376.545454547</v>
      </c>
    </row>
    <row r="5" spans="1:6" x14ac:dyDescent="0.2">
      <c r="A5" s="7" t="s">
        <v>1141</v>
      </c>
      <c r="B5">
        <v>4</v>
      </c>
      <c r="C5" t="str">
        <f t="shared" si="0"/>
        <v>014</v>
      </c>
      <c r="D5" s="39">
        <v>6158</v>
      </c>
      <c r="E5" s="40">
        <v>2.068718196824193E-3</v>
      </c>
      <c r="F5" s="39">
        <v>52661376.545454547</v>
      </c>
    </row>
    <row r="6" spans="1:6" x14ac:dyDescent="0.2">
      <c r="A6" s="7" t="s">
        <v>1141</v>
      </c>
      <c r="B6">
        <v>5</v>
      </c>
      <c r="C6" t="str">
        <f t="shared" si="0"/>
        <v>015</v>
      </c>
      <c r="D6" s="39">
        <v>7989.12</v>
      </c>
      <c r="E6" s="40">
        <v>1.718336483463645E-3</v>
      </c>
      <c r="F6" s="39">
        <v>52661376.545454547</v>
      </c>
    </row>
    <row r="7" spans="1:6" x14ac:dyDescent="0.2">
      <c r="A7" s="7" t="s">
        <v>1141</v>
      </c>
      <c r="B7">
        <v>6</v>
      </c>
      <c r="C7" t="str">
        <f t="shared" si="0"/>
        <v>016</v>
      </c>
      <c r="D7" s="39">
        <v>8995.119999999999</v>
      </c>
      <c r="E7" s="40">
        <v>2.0963090937584639E-3</v>
      </c>
      <c r="F7" s="39">
        <v>52661376.545454547</v>
      </c>
    </row>
    <row r="8" spans="1:6" x14ac:dyDescent="0.2">
      <c r="A8" s="7" t="s">
        <v>1141</v>
      </c>
      <c r="B8">
        <v>7</v>
      </c>
      <c r="C8" t="str">
        <f t="shared" si="0"/>
        <v>017</v>
      </c>
      <c r="D8" s="39">
        <v>2503.2999999999997</v>
      </c>
      <c r="E8" s="40">
        <v>2.592429518699646E-3</v>
      </c>
      <c r="F8" s="39">
        <v>52661376.545454547</v>
      </c>
    </row>
    <row r="9" spans="1:6" x14ac:dyDescent="0.2">
      <c r="A9">
        <v>2</v>
      </c>
      <c r="B9" s="9">
        <v>1</v>
      </c>
      <c r="C9" t="str">
        <f t="shared" si="0"/>
        <v>21</v>
      </c>
      <c r="D9" s="39">
        <v>1380.2</v>
      </c>
      <c r="E9" s="40">
        <v>6.5555237233638763E-4</v>
      </c>
      <c r="F9" s="39">
        <v>13182817</v>
      </c>
    </row>
    <row r="10" spans="1:6" x14ac:dyDescent="0.2">
      <c r="A10">
        <v>2</v>
      </c>
      <c r="B10" s="9">
        <v>2</v>
      </c>
      <c r="C10" t="str">
        <f t="shared" si="0"/>
        <v>22</v>
      </c>
      <c r="D10" s="39">
        <v>1380.2</v>
      </c>
      <c r="E10" s="40">
        <v>3.1924333889037371E-3</v>
      </c>
      <c r="F10" s="39">
        <v>13182817</v>
      </c>
    </row>
    <row r="11" spans="1:6" x14ac:dyDescent="0.2">
      <c r="A11">
        <v>2</v>
      </c>
      <c r="B11" s="9">
        <v>3</v>
      </c>
      <c r="C11" t="str">
        <f t="shared" si="0"/>
        <v>23</v>
      </c>
      <c r="D11" s="39">
        <v>1932.2800000000002</v>
      </c>
      <c r="E11" s="40">
        <v>3.7521261256188154E-3</v>
      </c>
      <c r="F11" s="39">
        <v>13182817</v>
      </c>
    </row>
    <row r="12" spans="1:6" x14ac:dyDescent="0.2">
      <c r="A12">
        <v>2</v>
      </c>
      <c r="B12" s="9">
        <v>4</v>
      </c>
      <c r="C12" t="str">
        <f t="shared" si="0"/>
        <v>24</v>
      </c>
      <c r="D12" s="39">
        <v>1932.2800000000002</v>
      </c>
      <c r="E12" s="40">
        <v>1.5451870858669281E-3</v>
      </c>
      <c r="F12" s="39">
        <v>13182817</v>
      </c>
    </row>
    <row r="13" spans="1:6" x14ac:dyDescent="0.2">
      <c r="A13">
        <v>2</v>
      </c>
      <c r="B13" s="9">
        <v>5</v>
      </c>
      <c r="C13" t="str">
        <f t="shared" si="0"/>
        <v>25</v>
      </c>
      <c r="D13" s="39">
        <v>1242.18</v>
      </c>
      <c r="E13" s="40">
        <v>4.5192032121121883E-3</v>
      </c>
      <c r="F13" s="39">
        <v>13182817</v>
      </c>
    </row>
    <row r="14" spans="1:6" x14ac:dyDescent="0.2">
      <c r="A14">
        <v>2</v>
      </c>
      <c r="B14" s="9">
        <v>6</v>
      </c>
      <c r="C14" t="str">
        <f t="shared" si="0"/>
        <v>26</v>
      </c>
      <c r="D14" s="39">
        <v>1242.18</v>
      </c>
      <c r="E14" s="40">
        <v>3.7876027636229992E-3</v>
      </c>
      <c r="F14" s="39">
        <v>13182817</v>
      </c>
    </row>
    <row r="15" spans="1:6" x14ac:dyDescent="0.2">
      <c r="A15">
        <v>2</v>
      </c>
      <c r="B15" s="9">
        <v>7</v>
      </c>
      <c r="C15" t="str">
        <f t="shared" si="0"/>
        <v>27</v>
      </c>
      <c r="D15" s="39">
        <v>2208.3200000000002</v>
      </c>
      <c r="E15" s="40">
        <v>8.6093619465827942E-3</v>
      </c>
      <c r="F15" s="39">
        <v>13182817</v>
      </c>
    </row>
    <row r="16" spans="1:6" x14ac:dyDescent="0.2">
      <c r="A16">
        <v>3</v>
      </c>
      <c r="B16" s="9">
        <v>1</v>
      </c>
      <c r="C16" t="str">
        <f t="shared" si="0"/>
        <v>31</v>
      </c>
      <c r="D16" s="39">
        <v>0</v>
      </c>
      <c r="E16" s="40">
        <v>1.4129930641502142E-3</v>
      </c>
      <c r="F16" s="39">
        <v>7957581.9375</v>
      </c>
    </row>
    <row r="17" spans="1:6" x14ac:dyDescent="0.2">
      <c r="A17">
        <v>3</v>
      </c>
      <c r="B17" s="9">
        <v>2</v>
      </c>
      <c r="C17" t="str">
        <f t="shared" si="0"/>
        <v>32</v>
      </c>
      <c r="D17" s="39">
        <v>514.04999999999995</v>
      </c>
      <c r="E17" s="40">
        <v>2.371596172451973E-3</v>
      </c>
      <c r="F17" s="39">
        <v>7957581.9375</v>
      </c>
    </row>
    <row r="18" spans="1:6" x14ac:dyDescent="0.2">
      <c r="A18">
        <v>3</v>
      </c>
      <c r="B18" s="9">
        <v>3</v>
      </c>
      <c r="C18" t="str">
        <f t="shared" si="0"/>
        <v>33</v>
      </c>
      <c r="D18" s="39">
        <v>1375.5</v>
      </c>
      <c r="E18" s="40">
        <v>3.8131389301270247E-3</v>
      </c>
      <c r="F18" s="39">
        <v>7957581.9375</v>
      </c>
    </row>
    <row r="19" spans="1:6" x14ac:dyDescent="0.2">
      <c r="A19">
        <v>3</v>
      </c>
      <c r="B19" s="9">
        <v>4</v>
      </c>
      <c r="C19" t="str">
        <f t="shared" si="0"/>
        <v>34</v>
      </c>
      <c r="D19" s="39">
        <v>3269.75</v>
      </c>
      <c r="E19" s="40">
        <v>3.5344129428267479E-3</v>
      </c>
      <c r="F19" s="39">
        <v>7957581.9375</v>
      </c>
    </row>
    <row r="20" spans="1:6" x14ac:dyDescent="0.2">
      <c r="A20">
        <v>3</v>
      </c>
      <c r="B20" s="9">
        <v>5</v>
      </c>
      <c r="C20" t="str">
        <f t="shared" si="0"/>
        <v>35</v>
      </c>
      <c r="D20" s="39">
        <v>4816.6000000000004</v>
      </c>
      <c r="E20" s="40">
        <v>1.3362496392801404E-3</v>
      </c>
      <c r="F20" s="39">
        <v>7957581.9375</v>
      </c>
    </row>
    <row r="21" spans="1:6" x14ac:dyDescent="0.2">
      <c r="A21">
        <v>3</v>
      </c>
      <c r="B21" s="9">
        <v>6</v>
      </c>
      <c r="C21" t="str">
        <f t="shared" si="0"/>
        <v>36</v>
      </c>
      <c r="D21" s="39">
        <v>6363.4500000000007</v>
      </c>
      <c r="E21" s="40">
        <v>1.3706791214644909E-3</v>
      </c>
      <c r="F21" s="39">
        <v>7957581.9375</v>
      </c>
    </row>
    <row r="22" spans="1:6" x14ac:dyDescent="0.2">
      <c r="A22">
        <v>3</v>
      </c>
      <c r="B22" s="9">
        <v>7</v>
      </c>
      <c r="C22" t="str">
        <f t="shared" si="0"/>
        <v>37</v>
      </c>
      <c r="D22" s="39">
        <v>6363.4500000000007</v>
      </c>
      <c r="E22" s="40">
        <v>2.9433260206133127E-3</v>
      </c>
      <c r="F22" s="39">
        <v>7957581.9375</v>
      </c>
    </row>
    <row r="23" spans="1:6" x14ac:dyDescent="0.2">
      <c r="A23">
        <v>4</v>
      </c>
      <c r="B23" s="9">
        <v>1</v>
      </c>
      <c r="C23" t="str">
        <f t="shared" si="0"/>
        <v>41</v>
      </c>
      <c r="D23" s="39">
        <v>1656.2320000000002</v>
      </c>
      <c r="E23" s="40">
        <v>3.6207309458404779E-3</v>
      </c>
      <c r="F23" s="39">
        <v>1874671.4</v>
      </c>
    </row>
    <row r="24" spans="1:6" x14ac:dyDescent="0.2">
      <c r="A24">
        <v>4</v>
      </c>
      <c r="B24" s="9">
        <v>2</v>
      </c>
      <c r="C24" t="str">
        <f t="shared" si="0"/>
        <v>42</v>
      </c>
      <c r="D24" s="39">
        <v>1656.2320000000002</v>
      </c>
      <c r="E24" s="40">
        <v>1.4062972040846944E-3</v>
      </c>
      <c r="F24" s="39">
        <v>1874671.4</v>
      </c>
    </row>
    <row r="25" spans="1:6" x14ac:dyDescent="0.2">
      <c r="A25">
        <v>4</v>
      </c>
      <c r="B25" s="9">
        <v>3</v>
      </c>
      <c r="C25" t="str">
        <f t="shared" si="0"/>
        <v>43</v>
      </c>
      <c r="D25" s="39">
        <v>3312.4640000000004</v>
      </c>
      <c r="E25" s="40">
        <v>5.5364827858284116E-4</v>
      </c>
      <c r="F25" s="39">
        <v>1874671.4</v>
      </c>
    </row>
    <row r="26" spans="1:6" x14ac:dyDescent="0.2">
      <c r="A26">
        <v>4</v>
      </c>
      <c r="B26" s="9">
        <v>4</v>
      </c>
      <c r="C26" t="str">
        <f t="shared" si="0"/>
        <v>44</v>
      </c>
      <c r="D26" s="39">
        <v>4968.6959999999999</v>
      </c>
      <c r="E26" s="40">
        <v>8.7132555199787021E-4</v>
      </c>
      <c r="F26" s="39">
        <v>1874671.4</v>
      </c>
    </row>
    <row r="27" spans="1:6" x14ac:dyDescent="0.2">
      <c r="A27">
        <v>4</v>
      </c>
      <c r="B27" s="9">
        <v>5</v>
      </c>
      <c r="C27" t="str">
        <f t="shared" si="0"/>
        <v>45</v>
      </c>
      <c r="D27" s="39">
        <v>6624.9280000000008</v>
      </c>
      <c r="E27" s="40">
        <v>1.3616993965115398E-4</v>
      </c>
      <c r="F27" s="39">
        <v>1874671.4</v>
      </c>
    </row>
    <row r="28" spans="1:6" x14ac:dyDescent="0.2">
      <c r="A28">
        <v>4</v>
      </c>
      <c r="B28" s="9">
        <v>6</v>
      </c>
      <c r="C28" t="str">
        <f t="shared" si="0"/>
        <v>46</v>
      </c>
      <c r="D28" s="39">
        <v>8281.1600000000017</v>
      </c>
      <c r="E28" s="40">
        <v>0</v>
      </c>
      <c r="F28" s="39">
        <v>1874671.4</v>
      </c>
    </row>
    <row r="29" spans="1:6" x14ac:dyDescent="0.2">
      <c r="A29">
        <v>4</v>
      </c>
      <c r="B29" s="9">
        <v>7</v>
      </c>
      <c r="C29" t="str">
        <f t="shared" si="0"/>
        <v>47</v>
      </c>
      <c r="D29" s="39">
        <v>3312.4640000000004</v>
      </c>
      <c r="E29" s="40">
        <v>1.2958346633240581E-3</v>
      </c>
      <c r="F29" s="39">
        <v>1874671.4</v>
      </c>
    </row>
    <row r="30" spans="1:6" x14ac:dyDescent="0.2">
      <c r="A30">
        <v>5</v>
      </c>
      <c r="B30">
        <v>1</v>
      </c>
      <c r="C30" t="str">
        <f t="shared" si="0"/>
        <v>51</v>
      </c>
      <c r="D30" s="39">
        <v>5412.8670000000002</v>
      </c>
      <c r="E30" s="40">
        <v>5.9718993725255132E-4</v>
      </c>
      <c r="F30" s="39">
        <v>1702656.1081081082</v>
      </c>
    </row>
    <row r="31" spans="1:6" x14ac:dyDescent="0.2">
      <c r="A31">
        <v>5</v>
      </c>
      <c r="B31">
        <v>2</v>
      </c>
      <c r="C31" t="str">
        <f t="shared" si="0"/>
        <v>52</v>
      </c>
      <c r="D31" s="39">
        <v>5847.63</v>
      </c>
      <c r="E31" s="40">
        <v>4.5195571146905422E-3</v>
      </c>
      <c r="F31" s="39">
        <v>1702656.1081081082</v>
      </c>
    </row>
    <row r="32" spans="1:6" x14ac:dyDescent="0.2">
      <c r="A32">
        <v>5</v>
      </c>
      <c r="B32">
        <v>3</v>
      </c>
      <c r="C32" t="str">
        <f t="shared" si="0"/>
        <v>53</v>
      </c>
      <c r="D32" s="39">
        <v>10195.26</v>
      </c>
      <c r="E32" s="40">
        <v>4.7547472640872002E-3</v>
      </c>
      <c r="F32" s="39">
        <v>1702656.1081081082</v>
      </c>
    </row>
    <row r="33" spans="1:6" x14ac:dyDescent="0.2">
      <c r="A33">
        <v>5</v>
      </c>
      <c r="B33">
        <v>4</v>
      </c>
      <c r="C33" t="str">
        <f t="shared" si="0"/>
        <v>54</v>
      </c>
      <c r="D33" s="39">
        <v>14542.89</v>
      </c>
      <c r="E33" s="40">
        <v>5.1534115336835384E-3</v>
      </c>
      <c r="F33" s="39">
        <v>1702656.1081081082</v>
      </c>
    </row>
    <row r="34" spans="1:6" x14ac:dyDescent="0.2">
      <c r="A34">
        <v>5</v>
      </c>
      <c r="B34">
        <v>5</v>
      </c>
      <c r="C34" t="str">
        <f t="shared" si="0"/>
        <v>55</v>
      </c>
      <c r="D34" s="39">
        <v>14542.89</v>
      </c>
      <c r="E34" s="40">
        <v>2.976639661937952E-3</v>
      </c>
      <c r="F34" s="39">
        <v>1702656.1081081082</v>
      </c>
    </row>
    <row r="35" spans="1:6" x14ac:dyDescent="0.2">
      <c r="A35">
        <v>5</v>
      </c>
      <c r="B35">
        <v>6</v>
      </c>
      <c r="C35" t="str">
        <f t="shared" si="0"/>
        <v>56</v>
      </c>
      <c r="D35" s="39">
        <v>18020.994000000002</v>
      </c>
      <c r="E35" s="40">
        <v>2.3025134578347206E-3</v>
      </c>
      <c r="F35" s="39">
        <v>1702656.1081081082</v>
      </c>
    </row>
    <row r="36" spans="1:6" x14ac:dyDescent="0.2">
      <c r="A36">
        <v>5</v>
      </c>
      <c r="B36">
        <v>7</v>
      </c>
      <c r="C36" t="str">
        <f t="shared" si="0"/>
        <v>57</v>
      </c>
      <c r="D36" s="39">
        <v>19494.68</v>
      </c>
      <c r="E36" s="40">
        <v>1.1674791574478149E-2</v>
      </c>
      <c r="F36" s="39">
        <v>1702656.1081081082</v>
      </c>
    </row>
    <row r="37" spans="1:6" x14ac:dyDescent="0.2">
      <c r="A37">
        <v>6</v>
      </c>
      <c r="B37" s="9">
        <v>1</v>
      </c>
      <c r="C37" t="str">
        <f t="shared" si="0"/>
        <v>61</v>
      </c>
      <c r="D37" s="39">
        <v>2760.4</v>
      </c>
      <c r="E37" s="40">
        <v>1.5799514949321747E-3</v>
      </c>
      <c r="F37" s="39">
        <v>1015192.6486486486</v>
      </c>
    </row>
    <row r="38" spans="1:6" x14ac:dyDescent="0.2">
      <c r="A38">
        <v>6</v>
      </c>
      <c r="B38" s="9">
        <v>2</v>
      </c>
      <c r="C38" t="str">
        <f t="shared" si="0"/>
        <v>62</v>
      </c>
      <c r="D38" s="39">
        <v>2760.4</v>
      </c>
      <c r="E38" s="40">
        <v>2.9647618066519499E-3</v>
      </c>
      <c r="F38" s="39">
        <v>1015192.6486486486</v>
      </c>
    </row>
    <row r="39" spans="1:6" x14ac:dyDescent="0.2">
      <c r="A39">
        <v>6</v>
      </c>
      <c r="B39" s="9">
        <v>3</v>
      </c>
      <c r="C39" t="str">
        <f t="shared" si="0"/>
        <v>63</v>
      </c>
      <c r="D39" s="39">
        <v>2760.4</v>
      </c>
      <c r="E39" s="40">
        <v>3.6573817487806082E-3</v>
      </c>
      <c r="F39" s="39">
        <v>1015192.6486486486</v>
      </c>
    </row>
    <row r="40" spans="1:6" x14ac:dyDescent="0.2">
      <c r="A40">
        <v>6</v>
      </c>
      <c r="B40" s="9">
        <v>4</v>
      </c>
      <c r="C40" t="str">
        <f t="shared" si="0"/>
        <v>64</v>
      </c>
      <c r="D40" s="39">
        <v>16562.32</v>
      </c>
      <c r="E40" s="40">
        <v>1.0619276436045766E-3</v>
      </c>
      <c r="F40" s="39">
        <v>1015192.6486486486</v>
      </c>
    </row>
    <row r="41" spans="1:6" x14ac:dyDescent="0.2">
      <c r="A41">
        <v>6</v>
      </c>
      <c r="B41" s="9">
        <v>5</v>
      </c>
      <c r="C41" t="str">
        <f t="shared" si="0"/>
        <v>65</v>
      </c>
      <c r="D41" s="39">
        <v>16562.32</v>
      </c>
      <c r="E41" s="40">
        <v>3.9341296069324017E-3</v>
      </c>
      <c r="F41" s="39">
        <v>1015192.6486486486</v>
      </c>
    </row>
    <row r="42" spans="1:6" x14ac:dyDescent="0.2">
      <c r="A42">
        <v>6</v>
      </c>
      <c r="B42" s="9">
        <v>6</v>
      </c>
      <c r="C42" t="str">
        <f t="shared" si="0"/>
        <v>66</v>
      </c>
      <c r="D42" s="39">
        <v>16562.32</v>
      </c>
      <c r="E42" s="40">
        <v>6.8790270015597343E-3</v>
      </c>
      <c r="F42" s="39">
        <v>1015192.6486486486</v>
      </c>
    </row>
    <row r="43" spans="1:6" x14ac:dyDescent="0.2">
      <c r="A43">
        <v>6</v>
      </c>
      <c r="B43" s="9">
        <v>7</v>
      </c>
      <c r="C43" t="str">
        <f t="shared" si="0"/>
        <v>67</v>
      </c>
      <c r="D43" s="39">
        <v>12421.74</v>
      </c>
      <c r="E43" s="40">
        <v>2.2988298442214727E-3</v>
      </c>
      <c r="F43" s="39">
        <v>1015192.6486486486</v>
      </c>
    </row>
    <row r="44" spans="1:6" x14ac:dyDescent="0.2">
      <c r="A44">
        <v>7</v>
      </c>
      <c r="B44" s="9">
        <v>1</v>
      </c>
      <c r="C44" t="str">
        <f t="shared" si="0"/>
        <v>71</v>
      </c>
      <c r="D44" s="39">
        <v>2760.4</v>
      </c>
      <c r="E44" s="40">
        <v>1.9057218451052904E-3</v>
      </c>
      <c r="F44" s="39">
        <v>488332.86567164178</v>
      </c>
    </row>
    <row r="45" spans="1:6" x14ac:dyDescent="0.2">
      <c r="A45">
        <v>7</v>
      </c>
      <c r="B45" s="9">
        <v>2</v>
      </c>
      <c r="C45" t="str">
        <f t="shared" si="0"/>
        <v>72</v>
      </c>
      <c r="D45" s="39">
        <v>2760.4</v>
      </c>
      <c r="E45" s="40">
        <v>2.3059658706188202E-3</v>
      </c>
      <c r="F45" s="39">
        <v>488332.86567164178</v>
      </c>
    </row>
    <row r="46" spans="1:6" x14ac:dyDescent="0.2">
      <c r="A46">
        <v>7</v>
      </c>
      <c r="B46" s="9">
        <v>3</v>
      </c>
      <c r="C46" t="str">
        <f t="shared" si="0"/>
        <v>73</v>
      </c>
      <c r="D46" s="39">
        <v>2760.4</v>
      </c>
      <c r="E46" s="40">
        <v>2.5701606646180153E-3</v>
      </c>
      <c r="F46" s="39">
        <v>488332.86567164178</v>
      </c>
    </row>
    <row r="47" spans="1:6" x14ac:dyDescent="0.2">
      <c r="A47">
        <v>7</v>
      </c>
      <c r="B47" s="9">
        <v>4</v>
      </c>
      <c r="C47" t="str">
        <f t="shared" si="0"/>
        <v>74</v>
      </c>
      <c r="D47" s="39">
        <v>16562.32</v>
      </c>
      <c r="E47" s="40">
        <v>9.3407329404726624E-4</v>
      </c>
      <c r="F47" s="39">
        <v>488332.86567164178</v>
      </c>
    </row>
    <row r="48" spans="1:6" x14ac:dyDescent="0.2">
      <c r="A48">
        <v>7</v>
      </c>
      <c r="B48" s="9">
        <v>5</v>
      </c>
      <c r="C48" t="str">
        <f t="shared" si="0"/>
        <v>75</v>
      </c>
      <c r="D48" s="39">
        <v>16562.32</v>
      </c>
      <c r="E48" s="40">
        <v>8.2647267845459282E-5</v>
      </c>
      <c r="F48" s="39">
        <v>488332.86567164178</v>
      </c>
    </row>
    <row r="49" spans="1:6" x14ac:dyDescent="0.2">
      <c r="A49">
        <v>7</v>
      </c>
      <c r="B49" s="9">
        <v>6</v>
      </c>
      <c r="C49" t="str">
        <f t="shared" si="0"/>
        <v>76</v>
      </c>
      <c r="D49" s="39">
        <v>16562.32</v>
      </c>
      <c r="E49" s="40">
        <v>0</v>
      </c>
      <c r="F49" s="39">
        <v>488332.86567164178</v>
      </c>
    </row>
    <row r="50" spans="1:6" x14ac:dyDescent="0.2">
      <c r="A50">
        <v>7</v>
      </c>
      <c r="B50" s="9">
        <v>7</v>
      </c>
      <c r="C50" t="str">
        <f t="shared" si="0"/>
        <v>77</v>
      </c>
      <c r="D50" s="39">
        <v>12421.74</v>
      </c>
      <c r="E50" s="40">
        <v>1.5713826287537813E-3</v>
      </c>
      <c r="F50" s="39">
        <v>488332.86567164178</v>
      </c>
    </row>
    <row r="51" spans="1:6" x14ac:dyDescent="0.2">
      <c r="A51">
        <v>8</v>
      </c>
      <c r="B51" s="9">
        <v>1</v>
      </c>
      <c r="C51" t="str">
        <f t="shared" si="0"/>
        <v>81</v>
      </c>
      <c r="D51" s="39">
        <v>4711.6099999999997</v>
      </c>
      <c r="E51" s="40">
        <v>2.1470880601555109E-3</v>
      </c>
      <c r="F51" s="39">
        <v>333222.8823529412</v>
      </c>
    </row>
    <row r="52" spans="1:6" x14ac:dyDescent="0.2">
      <c r="A52">
        <v>8</v>
      </c>
      <c r="B52" s="9">
        <v>2</v>
      </c>
      <c r="C52" t="str">
        <f t="shared" si="0"/>
        <v>82</v>
      </c>
      <c r="D52" s="39">
        <v>5996.22</v>
      </c>
      <c r="E52" s="40">
        <v>9.519995073787868E-4</v>
      </c>
      <c r="F52" s="39">
        <v>333222.8823529412</v>
      </c>
    </row>
    <row r="53" spans="1:6" x14ac:dyDescent="0.2">
      <c r="A53">
        <v>8</v>
      </c>
      <c r="B53" s="9">
        <v>3</v>
      </c>
      <c r="C53" t="str">
        <f t="shared" si="0"/>
        <v>83</v>
      </c>
      <c r="D53" s="39">
        <v>7280.83</v>
      </c>
      <c r="E53" s="40">
        <v>3.8049472495913506E-3</v>
      </c>
      <c r="F53" s="39">
        <v>333222.8823529412</v>
      </c>
    </row>
    <row r="54" spans="1:6" x14ac:dyDescent="0.2">
      <c r="A54">
        <v>8</v>
      </c>
      <c r="B54" s="9">
        <v>4</v>
      </c>
      <c r="C54" t="str">
        <f t="shared" si="0"/>
        <v>84</v>
      </c>
      <c r="D54" s="39">
        <v>8565.44</v>
      </c>
      <c r="E54" s="40">
        <v>1.8179831095039845E-3</v>
      </c>
      <c r="F54" s="39">
        <v>333222.8823529412</v>
      </c>
    </row>
    <row r="55" spans="1:6" x14ac:dyDescent="0.2">
      <c r="A55">
        <v>8</v>
      </c>
      <c r="B55" s="9">
        <v>5</v>
      </c>
      <c r="C55" t="str">
        <f t="shared" si="0"/>
        <v>85</v>
      </c>
      <c r="D55" s="39">
        <v>9850.0499999999993</v>
      </c>
      <c r="E55" s="40">
        <v>3.4422334283590317E-4</v>
      </c>
      <c r="F55" s="39">
        <v>333222.8823529412</v>
      </c>
    </row>
    <row r="56" spans="1:6" x14ac:dyDescent="0.2">
      <c r="A56">
        <v>8</v>
      </c>
      <c r="B56" s="9">
        <v>6</v>
      </c>
      <c r="C56" t="str">
        <f t="shared" si="0"/>
        <v>86</v>
      </c>
      <c r="D56" s="39">
        <v>10720.601999999999</v>
      </c>
      <c r="E56" s="40">
        <v>0</v>
      </c>
      <c r="F56" s="39">
        <v>333222.8823529412</v>
      </c>
    </row>
    <row r="57" spans="1:6" x14ac:dyDescent="0.2">
      <c r="A57">
        <v>8</v>
      </c>
      <c r="B57" s="9">
        <v>7</v>
      </c>
      <c r="C57" t="str">
        <f t="shared" si="0"/>
        <v>87</v>
      </c>
      <c r="D57" s="39">
        <v>7280.83</v>
      </c>
      <c r="E57" s="40">
        <v>2.008205046877265E-3</v>
      </c>
      <c r="F57" s="39">
        <v>333222.8823529412</v>
      </c>
    </row>
    <row r="58" spans="1:6" x14ac:dyDescent="0.2">
      <c r="A58">
        <v>9</v>
      </c>
      <c r="B58">
        <v>1</v>
      </c>
      <c r="C58" t="str">
        <f t="shared" si="0"/>
        <v>91</v>
      </c>
      <c r="D58" s="39">
        <v>2511.9560000000001</v>
      </c>
      <c r="E58" s="40">
        <v>2.4097363348118961E-4</v>
      </c>
      <c r="F58" s="39">
        <v>8811428.25</v>
      </c>
    </row>
    <row r="59" spans="1:6" x14ac:dyDescent="0.2">
      <c r="A59">
        <v>9</v>
      </c>
      <c r="B59">
        <v>2</v>
      </c>
      <c r="C59" t="str">
        <f t="shared" ref="C59:C106" si="1">A59&amp;B59</f>
        <v>92</v>
      </c>
      <c r="D59" s="39">
        <v>7384.0509999999995</v>
      </c>
      <c r="E59" s="40">
        <v>1.3829647796228528E-3</v>
      </c>
      <c r="F59" s="39">
        <v>8811428.25</v>
      </c>
    </row>
    <row r="60" spans="1:6" x14ac:dyDescent="0.2">
      <c r="A60">
        <v>9</v>
      </c>
      <c r="B60">
        <v>3</v>
      </c>
      <c r="C60" t="str">
        <f t="shared" si="1"/>
        <v>93</v>
      </c>
      <c r="D60" s="39">
        <v>9274.9200000000019</v>
      </c>
      <c r="E60" s="40">
        <v>2.2563349921256304E-3</v>
      </c>
      <c r="F60" s="39">
        <v>8811428.25</v>
      </c>
    </row>
    <row r="61" spans="1:6" x14ac:dyDescent="0.2">
      <c r="A61">
        <v>9</v>
      </c>
      <c r="B61">
        <v>4</v>
      </c>
      <c r="C61" t="str">
        <f t="shared" si="1"/>
        <v>94</v>
      </c>
      <c r="D61" s="39">
        <v>10958.759999999998</v>
      </c>
      <c r="E61" s="40">
        <v>1.9346354529261589E-3</v>
      </c>
      <c r="F61" s="39">
        <v>8811428.25</v>
      </c>
    </row>
    <row r="62" spans="1:6" x14ac:dyDescent="0.2">
      <c r="A62">
        <v>9</v>
      </c>
      <c r="B62">
        <v>5</v>
      </c>
      <c r="C62" t="str">
        <f t="shared" si="1"/>
        <v>95</v>
      </c>
      <c r="D62" s="39">
        <v>12007.71</v>
      </c>
      <c r="E62" s="40">
        <v>1.8204544903710485E-3</v>
      </c>
      <c r="F62" s="39">
        <v>8811428.25</v>
      </c>
    </row>
    <row r="63" spans="1:6" x14ac:dyDescent="0.2">
      <c r="A63">
        <v>9</v>
      </c>
      <c r="B63">
        <v>6</v>
      </c>
      <c r="C63" t="str">
        <f t="shared" si="1"/>
        <v>96</v>
      </c>
      <c r="D63" s="39">
        <v>13525.928</v>
      </c>
      <c r="E63" s="40">
        <v>3.6950962385162711E-4</v>
      </c>
      <c r="F63" s="39">
        <v>8811428.25</v>
      </c>
    </row>
    <row r="64" spans="1:6" x14ac:dyDescent="0.2">
      <c r="A64">
        <v>9</v>
      </c>
      <c r="B64">
        <v>7</v>
      </c>
      <c r="C64" t="str">
        <f t="shared" si="1"/>
        <v>97</v>
      </c>
      <c r="D64" s="39">
        <v>10144.446</v>
      </c>
      <c r="E64" s="40">
        <v>3.7147044204175472E-3</v>
      </c>
      <c r="F64" s="39">
        <v>8811428.25</v>
      </c>
    </row>
    <row r="65" spans="1:6" x14ac:dyDescent="0.2">
      <c r="A65">
        <v>10</v>
      </c>
      <c r="B65" s="9">
        <v>1</v>
      </c>
      <c r="C65" t="str">
        <f t="shared" si="1"/>
        <v>101</v>
      </c>
      <c r="D65" s="39">
        <v>2236.9499999999998</v>
      </c>
      <c r="E65" s="40">
        <v>1.5424414305016398E-3</v>
      </c>
      <c r="F65" s="39">
        <v>2386506.2941176472</v>
      </c>
    </row>
    <row r="66" spans="1:6" x14ac:dyDescent="0.2">
      <c r="A66">
        <v>10</v>
      </c>
      <c r="B66" s="9">
        <v>2</v>
      </c>
      <c r="C66" t="str">
        <f t="shared" si="1"/>
        <v>102</v>
      </c>
      <c r="D66" s="39">
        <v>2751</v>
      </c>
      <c r="E66" s="40">
        <v>4.1088792495429516E-3</v>
      </c>
      <c r="F66" s="39">
        <v>2386506.2941176472</v>
      </c>
    </row>
    <row r="67" spans="1:6" x14ac:dyDescent="0.2">
      <c r="A67">
        <v>10</v>
      </c>
      <c r="B67" s="9">
        <v>3</v>
      </c>
      <c r="C67" t="str">
        <f t="shared" si="1"/>
        <v>103</v>
      </c>
      <c r="D67" s="39">
        <v>4473.8999999999996</v>
      </c>
      <c r="E67" s="40">
        <v>2.7898191474378109E-3</v>
      </c>
      <c r="F67" s="39">
        <v>2386506.2941176472</v>
      </c>
    </row>
    <row r="68" spans="1:6" x14ac:dyDescent="0.2">
      <c r="A68">
        <v>10</v>
      </c>
      <c r="B68" s="9">
        <v>4</v>
      </c>
      <c r="C68" t="str">
        <f t="shared" si="1"/>
        <v>104</v>
      </c>
      <c r="D68" s="39">
        <v>4645.25</v>
      </c>
      <c r="E68" s="40">
        <v>1.6244447324424982E-3</v>
      </c>
      <c r="F68" s="39">
        <v>2386506.2941176472</v>
      </c>
    </row>
    <row r="69" spans="1:6" x14ac:dyDescent="0.2">
      <c r="A69">
        <v>10</v>
      </c>
      <c r="B69" s="9">
        <v>5</v>
      </c>
      <c r="C69" t="str">
        <f t="shared" si="1"/>
        <v>105</v>
      </c>
      <c r="D69" s="39">
        <v>8257.7000000000007</v>
      </c>
      <c r="E69" s="40">
        <v>9.8918168805539608E-4</v>
      </c>
      <c r="F69" s="39">
        <v>2386506.2941176472</v>
      </c>
    </row>
    <row r="70" spans="1:6" x14ac:dyDescent="0.2">
      <c r="A70">
        <v>10</v>
      </c>
      <c r="B70" s="9">
        <v>6</v>
      </c>
      <c r="C70" t="str">
        <f t="shared" si="1"/>
        <v>106</v>
      </c>
      <c r="D70" s="39">
        <v>9971.2000000000007</v>
      </c>
      <c r="E70" s="40">
        <v>1.603923155926168E-4</v>
      </c>
      <c r="F70" s="39">
        <v>2386506.2941176472</v>
      </c>
    </row>
    <row r="71" spans="1:6" x14ac:dyDescent="0.2">
      <c r="A71">
        <v>10</v>
      </c>
      <c r="B71" s="9">
        <v>7</v>
      </c>
      <c r="C71" t="str">
        <f t="shared" si="1"/>
        <v>107</v>
      </c>
      <c r="D71" s="39">
        <v>9804.5499999999993</v>
      </c>
      <c r="E71" s="40">
        <v>3.8156411610543728E-3</v>
      </c>
      <c r="F71" s="39">
        <v>2386506.2941176472</v>
      </c>
    </row>
    <row r="72" spans="1:6" x14ac:dyDescent="0.2">
      <c r="A72">
        <v>11</v>
      </c>
      <c r="B72" s="9">
        <v>1</v>
      </c>
      <c r="C72" t="str">
        <f t="shared" si="1"/>
        <v>111</v>
      </c>
      <c r="D72" s="39">
        <v>618.74</v>
      </c>
      <c r="E72" s="40">
        <v>2.6256623677909374E-3</v>
      </c>
      <c r="F72" s="39">
        <v>873576.43727598561</v>
      </c>
    </row>
    <row r="73" spans="1:6" x14ac:dyDescent="0.2">
      <c r="A73">
        <v>11</v>
      </c>
      <c r="B73" s="9">
        <v>2</v>
      </c>
      <c r="C73" t="str">
        <f t="shared" si="1"/>
        <v>112</v>
      </c>
      <c r="D73" s="39">
        <v>704.41499999999996</v>
      </c>
      <c r="E73" s="40">
        <v>4.7705047763884068E-3</v>
      </c>
      <c r="F73" s="39">
        <v>873576.43727598561</v>
      </c>
    </row>
    <row r="74" spans="1:6" x14ac:dyDescent="0.2">
      <c r="A74">
        <v>11</v>
      </c>
      <c r="B74" s="9">
        <v>3</v>
      </c>
      <c r="C74" t="str">
        <f t="shared" si="1"/>
        <v>113</v>
      </c>
      <c r="D74" s="39">
        <v>790.08999999999992</v>
      </c>
      <c r="E74" s="40">
        <v>6.6468613222241402E-3</v>
      </c>
      <c r="F74" s="39">
        <v>873576.43727598561</v>
      </c>
    </row>
    <row r="75" spans="1:6" x14ac:dyDescent="0.2">
      <c r="A75">
        <v>11</v>
      </c>
      <c r="B75" s="9">
        <v>4</v>
      </c>
      <c r="C75" t="str">
        <f t="shared" si="1"/>
        <v>114</v>
      </c>
      <c r="D75" s="39">
        <v>790.08999999999992</v>
      </c>
      <c r="E75" s="40">
        <v>6.8026753142476082E-3</v>
      </c>
      <c r="F75" s="39">
        <v>873576.43727598561</v>
      </c>
    </row>
    <row r="76" spans="1:6" x14ac:dyDescent="0.2">
      <c r="A76">
        <v>11</v>
      </c>
      <c r="B76" s="9">
        <v>5</v>
      </c>
      <c r="C76" t="str">
        <f t="shared" si="1"/>
        <v>115</v>
      </c>
      <c r="D76" s="39">
        <v>790.08999999999992</v>
      </c>
      <c r="E76" s="40">
        <v>2.2712917998433113E-3</v>
      </c>
      <c r="F76" s="39">
        <v>873576.43727598561</v>
      </c>
    </row>
    <row r="77" spans="1:6" x14ac:dyDescent="0.2">
      <c r="A77">
        <v>11</v>
      </c>
      <c r="B77" s="9">
        <v>6</v>
      </c>
      <c r="C77" t="str">
        <f t="shared" si="1"/>
        <v>116</v>
      </c>
      <c r="D77" s="39">
        <v>790.08999999999992</v>
      </c>
      <c r="E77" s="40">
        <v>2.4304476100951433E-3</v>
      </c>
      <c r="F77" s="39">
        <v>873576.43727598561</v>
      </c>
    </row>
    <row r="78" spans="1:6" x14ac:dyDescent="0.2">
      <c r="A78">
        <v>11</v>
      </c>
      <c r="B78" s="9">
        <v>7</v>
      </c>
      <c r="C78" t="str">
        <f t="shared" si="1"/>
        <v>117</v>
      </c>
      <c r="D78" s="39">
        <v>944.77500000000009</v>
      </c>
      <c r="E78" s="40">
        <v>1.054064929485321E-2</v>
      </c>
      <c r="F78" s="39">
        <v>873576.43727598561</v>
      </c>
    </row>
    <row r="79" spans="1:6" x14ac:dyDescent="0.2">
      <c r="A79">
        <v>12</v>
      </c>
      <c r="B79" s="9">
        <v>1</v>
      </c>
      <c r="C79" t="str">
        <f t="shared" si="1"/>
        <v>121</v>
      </c>
      <c r="D79" s="39">
        <v>690.1</v>
      </c>
      <c r="E79" s="40">
        <v>3.7737127859145403E-3</v>
      </c>
      <c r="F79" s="39">
        <v>251550.09398496241</v>
      </c>
    </row>
    <row r="80" spans="1:6" x14ac:dyDescent="0.2">
      <c r="A80">
        <v>12</v>
      </c>
      <c r="B80" s="9">
        <v>2</v>
      </c>
      <c r="C80" t="str">
        <f t="shared" si="1"/>
        <v>122</v>
      </c>
      <c r="D80" s="39">
        <v>690.1</v>
      </c>
      <c r="E80" s="40">
        <v>3.5783408675342798E-3</v>
      </c>
      <c r="F80" s="39">
        <v>251550.09398496241</v>
      </c>
    </row>
    <row r="81" spans="1:6" x14ac:dyDescent="0.2">
      <c r="A81">
        <v>12</v>
      </c>
      <c r="B81" s="9">
        <v>3</v>
      </c>
      <c r="C81" t="str">
        <f t="shared" si="1"/>
        <v>123</v>
      </c>
      <c r="D81" s="39">
        <v>2760.4</v>
      </c>
      <c r="E81" s="40">
        <v>2.1650521084666252E-3</v>
      </c>
      <c r="F81" s="39">
        <v>251550.09398496241</v>
      </c>
    </row>
    <row r="82" spans="1:6" x14ac:dyDescent="0.2">
      <c r="A82">
        <v>12</v>
      </c>
      <c r="B82" s="9">
        <v>4</v>
      </c>
      <c r="C82" t="str">
        <f t="shared" si="1"/>
        <v>124</v>
      </c>
      <c r="D82" s="39">
        <v>2760.4</v>
      </c>
      <c r="E82" s="40">
        <v>8.8073627557605505E-4</v>
      </c>
      <c r="F82" s="39">
        <v>251550.09398496241</v>
      </c>
    </row>
    <row r="83" spans="1:6" x14ac:dyDescent="0.2">
      <c r="A83">
        <v>12</v>
      </c>
      <c r="B83" s="9">
        <v>5</v>
      </c>
      <c r="C83" t="str">
        <f t="shared" si="1"/>
        <v>125</v>
      </c>
      <c r="D83" s="39">
        <v>2760.4</v>
      </c>
      <c r="E83" s="40">
        <v>1.6089433804154396E-2</v>
      </c>
      <c r="F83" s="39">
        <v>251550.09398496241</v>
      </c>
    </row>
    <row r="84" spans="1:6" x14ac:dyDescent="0.2">
      <c r="A84">
        <v>12</v>
      </c>
      <c r="B84" s="9">
        <v>6</v>
      </c>
      <c r="C84" t="str">
        <f t="shared" si="1"/>
        <v>126</v>
      </c>
      <c r="D84" s="39">
        <v>2760.4</v>
      </c>
      <c r="E84" s="40">
        <v>1.6853510169312358E-3</v>
      </c>
      <c r="F84" s="39">
        <v>251550.09398496241</v>
      </c>
    </row>
    <row r="85" spans="1:6" x14ac:dyDescent="0.2">
      <c r="A85">
        <v>12</v>
      </c>
      <c r="B85" s="9">
        <v>7</v>
      </c>
      <c r="C85" t="str">
        <f t="shared" si="1"/>
        <v>127</v>
      </c>
      <c r="D85" s="39">
        <v>2760.4</v>
      </c>
      <c r="E85" s="40">
        <v>8.869062177836895E-3</v>
      </c>
      <c r="F85" s="39">
        <v>251550.09398496241</v>
      </c>
    </row>
    <row r="86" spans="1:6" x14ac:dyDescent="0.2">
      <c r="A86">
        <v>13</v>
      </c>
      <c r="B86">
        <v>1</v>
      </c>
      <c r="C86" t="str">
        <f t="shared" si="1"/>
        <v>131</v>
      </c>
      <c r="D86" s="39">
        <v>5412.8670000000002</v>
      </c>
      <c r="E86" s="40">
        <v>5.9718993725255132E-4</v>
      </c>
      <c r="F86" s="39">
        <v>1702656.1081081082</v>
      </c>
    </row>
    <row r="87" spans="1:6" x14ac:dyDescent="0.2">
      <c r="A87">
        <v>13</v>
      </c>
      <c r="B87">
        <v>2</v>
      </c>
      <c r="C87" t="str">
        <f t="shared" si="1"/>
        <v>132</v>
      </c>
      <c r="D87" s="39">
        <v>5847.63</v>
      </c>
      <c r="E87" s="40">
        <v>4.5195571146905422E-3</v>
      </c>
      <c r="F87" s="39">
        <v>1702656.1081081082</v>
      </c>
    </row>
    <row r="88" spans="1:6" x14ac:dyDescent="0.2">
      <c r="A88">
        <v>13</v>
      </c>
      <c r="B88">
        <v>3</v>
      </c>
      <c r="C88" t="str">
        <f t="shared" si="1"/>
        <v>133</v>
      </c>
      <c r="D88" s="39">
        <v>10195.26</v>
      </c>
      <c r="E88" s="40">
        <v>4.7547472640872002E-3</v>
      </c>
      <c r="F88" s="39">
        <v>1702656.1081081082</v>
      </c>
    </row>
    <row r="89" spans="1:6" x14ac:dyDescent="0.2">
      <c r="A89">
        <v>13</v>
      </c>
      <c r="B89">
        <v>4</v>
      </c>
      <c r="C89" t="str">
        <f t="shared" si="1"/>
        <v>134</v>
      </c>
      <c r="D89" s="39">
        <v>14542.89</v>
      </c>
      <c r="E89" s="40">
        <v>5.1534115336835384E-3</v>
      </c>
      <c r="F89" s="39">
        <v>1702656.1081081082</v>
      </c>
    </row>
    <row r="90" spans="1:6" x14ac:dyDescent="0.2">
      <c r="A90">
        <v>13</v>
      </c>
      <c r="B90">
        <v>5</v>
      </c>
      <c r="C90" t="str">
        <f t="shared" si="1"/>
        <v>135</v>
      </c>
      <c r="D90" s="39">
        <v>14542.89</v>
      </c>
      <c r="E90" s="40">
        <v>2.976639661937952E-3</v>
      </c>
      <c r="F90" s="39">
        <v>1702656.1081081082</v>
      </c>
    </row>
    <row r="91" spans="1:6" x14ac:dyDescent="0.2">
      <c r="A91">
        <v>13</v>
      </c>
      <c r="B91">
        <v>6</v>
      </c>
      <c r="C91" t="str">
        <f t="shared" si="1"/>
        <v>136</v>
      </c>
      <c r="D91" s="39">
        <v>18020.994000000002</v>
      </c>
      <c r="E91" s="40">
        <v>2.3025134578347206E-3</v>
      </c>
      <c r="F91" s="39">
        <v>1702656.1081081082</v>
      </c>
    </row>
    <row r="92" spans="1:6" x14ac:dyDescent="0.2">
      <c r="A92">
        <v>13</v>
      </c>
      <c r="B92">
        <v>7</v>
      </c>
      <c r="C92" t="str">
        <f t="shared" si="1"/>
        <v>137</v>
      </c>
      <c r="D92" s="39">
        <v>19494.68</v>
      </c>
      <c r="E92" s="40">
        <v>1.1674791574478149E-2</v>
      </c>
      <c r="F92" s="39">
        <v>1702656.1081081082</v>
      </c>
    </row>
    <row r="93" spans="1:6" x14ac:dyDescent="0.2">
      <c r="A93">
        <v>14</v>
      </c>
      <c r="B93" s="9">
        <v>1</v>
      </c>
      <c r="C93" t="str">
        <f t="shared" si="1"/>
        <v>141</v>
      </c>
      <c r="D93" s="39">
        <v>2760.4</v>
      </c>
      <c r="E93" s="40">
        <v>1.5799514949321747E-3</v>
      </c>
      <c r="F93" s="39">
        <v>1015192.6486486486</v>
      </c>
    </row>
    <row r="94" spans="1:6" x14ac:dyDescent="0.2">
      <c r="A94">
        <v>14</v>
      </c>
      <c r="B94" s="9">
        <v>2</v>
      </c>
      <c r="C94" t="str">
        <f t="shared" si="1"/>
        <v>142</v>
      </c>
      <c r="D94" s="39">
        <v>2760.4</v>
      </c>
      <c r="E94" s="40">
        <v>2.9647618066519499E-3</v>
      </c>
      <c r="F94" s="39">
        <v>1015192.6486486486</v>
      </c>
    </row>
    <row r="95" spans="1:6" x14ac:dyDescent="0.2">
      <c r="A95">
        <v>14</v>
      </c>
      <c r="B95" s="9">
        <v>3</v>
      </c>
      <c r="C95" t="str">
        <f t="shared" si="1"/>
        <v>143</v>
      </c>
      <c r="D95" s="39">
        <v>2760.4</v>
      </c>
      <c r="E95" s="40">
        <v>3.6573817487806082E-3</v>
      </c>
      <c r="F95" s="39">
        <v>1015192.6486486486</v>
      </c>
    </row>
    <row r="96" spans="1:6" x14ac:dyDescent="0.2">
      <c r="A96">
        <v>14</v>
      </c>
      <c r="B96" s="9">
        <v>4</v>
      </c>
      <c r="C96" t="str">
        <f t="shared" si="1"/>
        <v>144</v>
      </c>
      <c r="D96" s="39">
        <v>16562.32</v>
      </c>
      <c r="E96" s="40">
        <v>1.0619276436045766E-3</v>
      </c>
      <c r="F96" s="39">
        <v>1015192.6486486486</v>
      </c>
    </row>
    <row r="97" spans="1:6" x14ac:dyDescent="0.2">
      <c r="A97">
        <v>14</v>
      </c>
      <c r="B97" s="9">
        <v>5</v>
      </c>
      <c r="C97" t="str">
        <f t="shared" si="1"/>
        <v>145</v>
      </c>
      <c r="D97" s="39">
        <v>16562.32</v>
      </c>
      <c r="E97" s="40">
        <v>3.9341296069324017E-3</v>
      </c>
      <c r="F97" s="39">
        <v>1015192.6486486486</v>
      </c>
    </row>
    <row r="98" spans="1:6" x14ac:dyDescent="0.2">
      <c r="A98">
        <v>14</v>
      </c>
      <c r="B98" s="9">
        <v>6</v>
      </c>
      <c r="C98" t="str">
        <f t="shared" si="1"/>
        <v>146</v>
      </c>
      <c r="D98" s="39">
        <v>16562.32</v>
      </c>
      <c r="E98" s="40">
        <v>6.8790270015597343E-3</v>
      </c>
      <c r="F98" s="39">
        <v>1015192.6486486486</v>
      </c>
    </row>
    <row r="99" spans="1:6" x14ac:dyDescent="0.2">
      <c r="A99">
        <v>14</v>
      </c>
      <c r="B99" s="9">
        <v>7</v>
      </c>
      <c r="C99" t="str">
        <f t="shared" si="1"/>
        <v>147</v>
      </c>
      <c r="D99" s="39">
        <v>12421.74</v>
      </c>
      <c r="E99" s="40">
        <v>2.2988298442214727E-3</v>
      </c>
      <c r="F99" s="39">
        <v>1015192.6486486486</v>
      </c>
    </row>
    <row r="100" spans="1:6" x14ac:dyDescent="0.2">
      <c r="A100">
        <v>15</v>
      </c>
      <c r="B100" s="9">
        <v>1</v>
      </c>
      <c r="C100" t="str">
        <f t="shared" si="1"/>
        <v>151</v>
      </c>
      <c r="D100" s="39">
        <v>618.74</v>
      </c>
      <c r="E100" s="40">
        <v>2.6256623677909374E-3</v>
      </c>
      <c r="F100" s="39">
        <v>873576.43727598561</v>
      </c>
    </row>
    <row r="101" spans="1:6" x14ac:dyDescent="0.2">
      <c r="A101">
        <v>15</v>
      </c>
      <c r="B101" s="9">
        <v>2</v>
      </c>
      <c r="C101" t="str">
        <f t="shared" si="1"/>
        <v>152</v>
      </c>
      <c r="D101" s="39">
        <v>704.41499999999996</v>
      </c>
      <c r="E101" s="40">
        <v>4.7705047763884068E-3</v>
      </c>
      <c r="F101" s="39">
        <v>873576.43727598561</v>
      </c>
    </row>
    <row r="102" spans="1:6" x14ac:dyDescent="0.2">
      <c r="A102">
        <v>15</v>
      </c>
      <c r="B102" s="9">
        <v>3</v>
      </c>
      <c r="C102" t="str">
        <f t="shared" si="1"/>
        <v>153</v>
      </c>
      <c r="D102" s="39">
        <v>790.08999999999992</v>
      </c>
      <c r="E102" s="40">
        <v>6.6468613222241402E-3</v>
      </c>
      <c r="F102" s="39">
        <v>873576.43727598561</v>
      </c>
    </row>
    <row r="103" spans="1:6" x14ac:dyDescent="0.2">
      <c r="A103">
        <v>15</v>
      </c>
      <c r="B103" s="9">
        <v>4</v>
      </c>
      <c r="C103" t="str">
        <f t="shared" si="1"/>
        <v>154</v>
      </c>
      <c r="D103" s="39">
        <v>790.08999999999992</v>
      </c>
      <c r="E103" s="40">
        <v>6.8026753142476082E-3</v>
      </c>
      <c r="F103" s="39">
        <v>873576.43727598561</v>
      </c>
    </row>
    <row r="104" spans="1:6" x14ac:dyDescent="0.2">
      <c r="A104">
        <v>15</v>
      </c>
      <c r="B104" s="9">
        <v>5</v>
      </c>
      <c r="C104" t="str">
        <f t="shared" si="1"/>
        <v>155</v>
      </c>
      <c r="D104" s="39">
        <v>790.08999999999992</v>
      </c>
      <c r="E104" s="40">
        <v>2.2712917998433113E-3</v>
      </c>
      <c r="F104" s="39">
        <v>873576.43727598561</v>
      </c>
    </row>
    <row r="105" spans="1:6" x14ac:dyDescent="0.2">
      <c r="A105">
        <v>15</v>
      </c>
      <c r="B105" s="9">
        <v>6</v>
      </c>
      <c r="C105" t="str">
        <f t="shared" si="1"/>
        <v>156</v>
      </c>
      <c r="D105" s="39">
        <v>790.08999999999992</v>
      </c>
      <c r="E105" s="40">
        <v>2.4304476100951433E-3</v>
      </c>
      <c r="F105" s="39">
        <v>873576.43727598561</v>
      </c>
    </row>
    <row r="106" spans="1:6" x14ac:dyDescent="0.2">
      <c r="A106">
        <v>15</v>
      </c>
      <c r="B106" s="9">
        <v>7</v>
      </c>
      <c r="C106" t="str">
        <f t="shared" si="1"/>
        <v>157</v>
      </c>
      <c r="D106" s="39">
        <v>944.77500000000009</v>
      </c>
      <c r="E106" s="40">
        <v>1.054064929485321E-2</v>
      </c>
      <c r="F106" s="39">
        <v>873576.43727598561</v>
      </c>
    </row>
    <row r="107" spans="1:6" x14ac:dyDescent="0.2">
      <c r="B107" s="9"/>
    </row>
    <row r="108" spans="1:6" x14ac:dyDescent="0.2">
      <c r="B108" s="9"/>
    </row>
    <row r="109" spans="1:6" x14ac:dyDescent="0.2">
      <c r="B109" s="9"/>
    </row>
    <row r="110" spans="1:6" x14ac:dyDescent="0.2">
      <c r="B110" s="9"/>
    </row>
    <row r="111" spans="1:6" x14ac:dyDescent="0.2">
      <c r="B111" s="9"/>
    </row>
    <row r="112" spans="1:6" x14ac:dyDescent="0.2">
      <c r="B112" s="9"/>
    </row>
    <row r="113" spans="2:2" x14ac:dyDescent="0.2">
      <c r="B113" s="9"/>
    </row>
    <row r="114" spans="2:2" x14ac:dyDescent="0.2">
      <c r="B114" s="9"/>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70C0"/>
  </sheetPr>
  <dimension ref="A1:X4433"/>
  <sheetViews>
    <sheetView workbookViewId="0">
      <pane xSplit="4" ySplit="1" topLeftCell="E2" activePane="bottomRight" state="frozen"/>
      <selection pane="topRight" activeCell="E1" sqref="E1"/>
      <selection pane="bottomLeft" activeCell="A2" sqref="A2"/>
      <selection pane="bottomRight" activeCell="H14" sqref="H14"/>
    </sheetView>
  </sheetViews>
  <sheetFormatPr baseColWidth="10" defaultRowHeight="16" x14ac:dyDescent="0.2"/>
  <cols>
    <col min="2" max="2" width="17.83203125" customWidth="1"/>
    <col min="6" max="6" width="12.6640625" bestFit="1" customWidth="1"/>
    <col min="8" max="8" width="22.6640625" customWidth="1"/>
    <col min="12" max="13" width="10.83203125" style="69"/>
    <col min="15" max="15" width="11.33203125" style="69" bestFit="1" customWidth="1"/>
    <col min="16" max="16" width="10.83203125" style="69"/>
    <col min="19" max="19" width="10.83203125" style="69"/>
  </cols>
  <sheetData>
    <row r="1" spans="1:24" ht="53" x14ac:dyDescent="0.2">
      <c r="A1" s="37" t="s">
        <v>2285</v>
      </c>
      <c r="B1" s="37" t="s">
        <v>10</v>
      </c>
      <c r="C1" s="37" t="s">
        <v>2286</v>
      </c>
      <c r="D1" s="37" t="s">
        <v>2287</v>
      </c>
      <c r="E1" s="37" t="s">
        <v>2312</v>
      </c>
      <c r="F1" s="37" t="s">
        <v>2288</v>
      </c>
      <c r="G1" s="270" t="s">
        <v>2289</v>
      </c>
      <c r="H1" s="270" t="s">
        <v>2290</v>
      </c>
      <c r="I1" s="273" t="s">
        <v>2291</v>
      </c>
      <c r="J1" s="272" t="s">
        <v>2292</v>
      </c>
      <c r="K1" s="273" t="s">
        <v>2293</v>
      </c>
      <c r="L1" s="273" t="s">
        <v>2294</v>
      </c>
      <c r="M1" s="273" t="s">
        <v>2295</v>
      </c>
      <c r="N1" s="273" t="s">
        <v>2296</v>
      </c>
      <c r="O1" s="273" t="s">
        <v>2297</v>
      </c>
      <c r="P1" s="273" t="s">
        <v>2298</v>
      </c>
      <c r="Q1" s="37" t="s">
        <v>2299</v>
      </c>
      <c r="R1" s="273" t="s">
        <v>2300</v>
      </c>
      <c r="S1" s="273" t="s">
        <v>2301</v>
      </c>
      <c r="T1" s="37" t="s">
        <v>2302</v>
      </c>
      <c r="U1" s="37" t="s">
        <v>2303</v>
      </c>
      <c r="V1" s="37" t="s">
        <v>2318</v>
      </c>
      <c r="W1" s="37" t="s">
        <v>2391</v>
      </c>
      <c r="X1" s="37" t="s">
        <v>2392</v>
      </c>
    </row>
    <row r="2" spans="1:24" x14ac:dyDescent="0.2">
      <c r="A2">
        <v>5266</v>
      </c>
      <c r="B2" t="s">
        <v>2217</v>
      </c>
      <c r="C2" t="s">
        <v>2176</v>
      </c>
      <c r="D2">
        <v>2016</v>
      </c>
      <c r="E2" t="str">
        <f t="shared" ref="E2:E65" si="0">A2&amp;D2</f>
        <v>52662016</v>
      </c>
      <c r="F2">
        <v>227644</v>
      </c>
      <c r="G2" t="str">
        <f>VLOOKUP($A2,CATMUN!$B$2:$C$1123,2,0)</f>
        <v>Alto</v>
      </c>
      <c r="H2" t="str">
        <f>VLOOKUP($A2,CATMUN!$B$2:$D$1123,3,0)</f>
        <v>03 Ciudades Aglomeradas</v>
      </c>
      <c r="I2">
        <f>VLOOKUP($A2,CATMUN!$B$2:$G$1123,4,0)</f>
        <v>1</v>
      </c>
      <c r="J2">
        <f>VLOOKUP($A2,CATMUN!$B$2:$G$1123,6,0)</f>
        <v>2</v>
      </c>
      <c r="K2" s="69">
        <v>77031.21183</v>
      </c>
      <c r="L2" s="69">
        <v>45880.510553333334</v>
      </c>
      <c r="M2" s="69">
        <v>19012.40725</v>
      </c>
      <c r="N2" s="69">
        <v>6690.7203633333329</v>
      </c>
      <c r="O2" s="69">
        <v>39347.440430000002</v>
      </c>
      <c r="P2" s="69">
        <v>39347.440430000002</v>
      </c>
      <c r="Q2">
        <v>1</v>
      </c>
      <c r="R2" s="69">
        <v>1845.19435</v>
      </c>
      <c r="S2" s="69">
        <v>2290.8872000000001</v>
      </c>
      <c r="V2" s="51">
        <v>27</v>
      </c>
      <c r="W2" s="51">
        <v>5284</v>
      </c>
      <c r="X2" s="51">
        <v>531</v>
      </c>
    </row>
    <row r="3" spans="1:24" x14ac:dyDescent="0.2">
      <c r="A3">
        <v>68276</v>
      </c>
      <c r="B3" t="s">
        <v>1948</v>
      </c>
      <c r="C3" t="s">
        <v>1919</v>
      </c>
      <c r="D3">
        <v>2016</v>
      </c>
      <c r="E3" t="str">
        <f t="shared" si="0"/>
        <v>682762016</v>
      </c>
      <c r="F3">
        <v>266049</v>
      </c>
      <c r="G3" t="str">
        <f>VLOOKUP($A3,CATMUN!$B$2:$C$1123,2,0)</f>
        <v>Alto</v>
      </c>
      <c r="H3" t="str">
        <f>VLOOKUP($A3,CATMUN!$B$2:$D$1123,3,0)</f>
        <v>03 Ciudades Aglomeradas</v>
      </c>
      <c r="I3">
        <f>VLOOKUP($A3,CATMUN!$B$2:$G$1123,4,0)</f>
        <v>1</v>
      </c>
      <c r="J3">
        <f>VLOOKUP($A3,CATMUN!$B$2:$G$1123,6,0)</f>
        <v>2</v>
      </c>
      <c r="K3" s="69">
        <v>49573.653829999996</v>
      </c>
      <c r="L3" s="69">
        <v>45880.510553333334</v>
      </c>
      <c r="M3" s="69">
        <v>991.40483999999992</v>
      </c>
      <c r="N3" s="69">
        <v>6690.7203633333329</v>
      </c>
      <c r="P3" s="69">
        <v>39347.440430000002</v>
      </c>
      <c r="Q3">
        <v>0</v>
      </c>
      <c r="R3" s="69">
        <v>2290.8872000000001</v>
      </c>
      <c r="S3" s="69">
        <v>2290.8872000000001</v>
      </c>
      <c r="V3" s="51">
        <v>27</v>
      </c>
      <c r="W3" s="51">
        <v>2173</v>
      </c>
      <c r="X3" s="51">
        <v>531</v>
      </c>
    </row>
    <row r="4" spans="1:24" x14ac:dyDescent="0.2">
      <c r="A4">
        <v>76130</v>
      </c>
      <c r="B4" t="s">
        <v>1222</v>
      </c>
      <c r="C4" t="s">
        <v>2069</v>
      </c>
      <c r="D4">
        <v>2016</v>
      </c>
      <c r="E4" t="str">
        <f t="shared" si="0"/>
        <v>761302016</v>
      </c>
      <c r="F4">
        <v>82908</v>
      </c>
      <c r="G4" t="str">
        <f>VLOOKUP($A4,CATMUN!$B$2:$C$1123,2,0)</f>
        <v>Alto</v>
      </c>
      <c r="H4" t="str">
        <f>VLOOKUP($A4,CATMUN!$B$2:$D$1123,3,0)</f>
        <v>03 Ciudades Aglomeradas</v>
      </c>
      <c r="I4">
        <f>VLOOKUP($A4,CATMUN!$B$2:$G$1123,4,0)</f>
        <v>1</v>
      </c>
      <c r="J4">
        <f>VLOOKUP($A4,CATMUN!$B$2:$G$1123,6,0)</f>
        <v>2</v>
      </c>
      <c r="K4" s="69">
        <v>11036.665999999999</v>
      </c>
      <c r="L4" s="69">
        <v>45880.510553333334</v>
      </c>
      <c r="M4" s="69">
        <v>68.349000000000004</v>
      </c>
      <c r="N4" s="69">
        <v>6690.7203633333329</v>
      </c>
      <c r="O4" s="69">
        <v>0</v>
      </c>
      <c r="P4" s="69">
        <v>39347.440430000002</v>
      </c>
      <c r="R4" s="282"/>
      <c r="S4" s="69">
        <v>2290.8872000000001</v>
      </c>
      <c r="T4">
        <v>0</v>
      </c>
      <c r="V4" s="51">
        <v>27</v>
      </c>
      <c r="W4" s="51">
        <v>412</v>
      </c>
      <c r="X4" s="51">
        <v>531</v>
      </c>
    </row>
    <row r="5" spans="1:24" x14ac:dyDescent="0.2">
      <c r="A5">
        <v>13836</v>
      </c>
      <c r="B5" t="s">
        <v>1285</v>
      </c>
      <c r="C5" t="s">
        <v>1242</v>
      </c>
      <c r="D5">
        <v>2016</v>
      </c>
      <c r="E5" t="str">
        <f t="shared" si="0"/>
        <v>138362016</v>
      </c>
      <c r="F5">
        <v>73179</v>
      </c>
      <c r="G5" t="str">
        <f>VLOOKUP($A5,CATMUN!$B$2:$C$1123,2,0)</f>
        <v>Medio</v>
      </c>
      <c r="H5" t="str">
        <f>VLOOKUP($A5,CATMUN!$B$2:$D$1123,3,0)</f>
        <v>03 Ciudades Aglomeradas</v>
      </c>
      <c r="I5">
        <f>VLOOKUP($A5,CATMUN!$B$2:$G$1123,4,0)</f>
        <v>1</v>
      </c>
      <c r="J5">
        <f>VLOOKUP($A5,CATMUN!$B$2:$G$1123,6,0)</f>
        <v>3</v>
      </c>
      <c r="K5" s="69">
        <v>2447.58</v>
      </c>
      <c r="L5" s="69">
        <v>4295</v>
      </c>
      <c r="M5" s="69">
        <v>432.45299999999997</v>
      </c>
      <c r="N5" s="69">
        <v>481.98320000000001</v>
      </c>
      <c r="O5" s="69">
        <v>0</v>
      </c>
      <c r="P5" s="69">
        <v>0</v>
      </c>
      <c r="Q5">
        <v>0</v>
      </c>
      <c r="R5">
        <v>0</v>
      </c>
      <c r="S5" s="69">
        <v>0</v>
      </c>
      <c r="T5">
        <v>0</v>
      </c>
      <c r="V5" s="51">
        <v>55</v>
      </c>
      <c r="W5" s="51">
        <v>330</v>
      </c>
      <c r="X5" s="51">
        <v>219</v>
      </c>
    </row>
    <row r="6" spans="1:24" x14ac:dyDescent="0.2">
      <c r="A6">
        <v>54405</v>
      </c>
      <c r="B6" t="s">
        <v>1877</v>
      </c>
      <c r="C6" t="s">
        <v>1855</v>
      </c>
      <c r="D6">
        <v>2016</v>
      </c>
      <c r="E6" t="str">
        <f t="shared" si="0"/>
        <v>544052016</v>
      </c>
      <c r="F6">
        <v>77474</v>
      </c>
      <c r="G6" t="str">
        <f>VLOOKUP($A6,CATMUN!$B$2:$C$1123,2,0)</f>
        <v>Bajo</v>
      </c>
      <c r="H6" t="str">
        <f>VLOOKUP($A6,CATMUN!$B$2:$D$1123,3,0)</f>
        <v>03 Ciudades Aglomeradas</v>
      </c>
      <c r="I6">
        <f>VLOOKUP($A6,CATMUN!$B$2:$G$1123,4,0)</f>
        <v>1</v>
      </c>
      <c r="J6">
        <f>VLOOKUP($A6,CATMUN!$B$2:$G$1123,6,0)</f>
        <v>3</v>
      </c>
      <c r="K6" s="69">
        <v>7955.7119499999999</v>
      </c>
      <c r="L6" s="69">
        <v>4295</v>
      </c>
      <c r="M6" s="69">
        <v>18.318900000000003</v>
      </c>
      <c r="N6" s="69">
        <v>18.318900000000003</v>
      </c>
      <c r="P6" s="69">
        <v>0</v>
      </c>
      <c r="Q6">
        <v>0</v>
      </c>
      <c r="S6" s="69">
        <v>0</v>
      </c>
      <c r="T6">
        <v>0</v>
      </c>
      <c r="V6" s="51">
        <v>55</v>
      </c>
      <c r="W6" s="51">
        <v>596</v>
      </c>
      <c r="X6" s="51">
        <v>219</v>
      </c>
    </row>
    <row r="7" spans="1:24" x14ac:dyDescent="0.2">
      <c r="A7">
        <v>54874</v>
      </c>
      <c r="B7" t="s">
        <v>1894</v>
      </c>
      <c r="C7" t="s">
        <v>1855</v>
      </c>
      <c r="D7">
        <v>2016</v>
      </c>
      <c r="E7" t="str">
        <f t="shared" si="0"/>
        <v>548742016</v>
      </c>
      <c r="F7">
        <v>90544</v>
      </c>
      <c r="G7" t="str">
        <f>VLOOKUP($A7,CATMUN!$B$2:$C$1123,2,0)</f>
        <v>Medio</v>
      </c>
      <c r="H7" t="str">
        <f>VLOOKUP($A7,CATMUN!$B$2:$D$1123,3,0)</f>
        <v>03 Ciudades Aglomeradas</v>
      </c>
      <c r="I7">
        <f>VLOOKUP($A7,CATMUN!$B$2:$G$1123,4,0)</f>
        <v>1</v>
      </c>
      <c r="J7">
        <f>VLOOKUP($A7,CATMUN!$B$2:$G$1123,6,0)</f>
        <v>3</v>
      </c>
      <c r="K7" s="69">
        <v>2481.2721000000001</v>
      </c>
      <c r="L7" s="69">
        <v>4295</v>
      </c>
      <c r="M7" s="69">
        <v>531.51340000000005</v>
      </c>
      <c r="N7" s="69">
        <v>481.98320000000001</v>
      </c>
      <c r="P7" s="69">
        <v>0</v>
      </c>
      <c r="Q7">
        <v>0</v>
      </c>
      <c r="S7" s="69">
        <v>0</v>
      </c>
      <c r="T7">
        <v>0</v>
      </c>
      <c r="V7" s="51">
        <v>55</v>
      </c>
      <c r="W7" s="51">
        <v>415</v>
      </c>
      <c r="X7" s="51">
        <v>219</v>
      </c>
    </row>
    <row r="8" spans="1:24" x14ac:dyDescent="0.2">
      <c r="A8">
        <v>15001</v>
      </c>
      <c r="B8" t="s">
        <v>1290</v>
      </c>
      <c r="C8" t="s">
        <v>1289</v>
      </c>
      <c r="D8">
        <v>2016</v>
      </c>
      <c r="E8" t="str">
        <f t="shared" si="0"/>
        <v>150012016</v>
      </c>
      <c r="F8">
        <v>191924</v>
      </c>
      <c r="G8" t="str">
        <f>VLOOKUP($A8,CATMUN!$B$2:$C$1123,2,0)</f>
        <v>Alto</v>
      </c>
      <c r="H8" t="str">
        <f>VLOOKUP($A8,CATMUN!$B$2:$D$1123,3,0)</f>
        <v>02 Nodos Estratégicos</v>
      </c>
      <c r="I8">
        <f>VLOOKUP($A8,CATMUN!$B$2:$G$1123,4,0)</f>
        <v>1</v>
      </c>
      <c r="J8">
        <f>VLOOKUP($A8,CATMUN!$B$2:$G$1123,6,0)</f>
        <v>4</v>
      </c>
      <c r="K8" s="69">
        <v>32494.573</v>
      </c>
      <c r="L8" s="69">
        <v>32494.573</v>
      </c>
      <c r="M8" s="69">
        <v>1390.5260000000001</v>
      </c>
      <c r="N8" s="69">
        <v>1390.5260000000001</v>
      </c>
      <c r="P8" s="69">
        <v>0</v>
      </c>
      <c r="Q8">
        <v>0</v>
      </c>
      <c r="S8" s="69">
        <v>0</v>
      </c>
      <c r="T8">
        <v>0</v>
      </c>
      <c r="V8" s="51">
        <v>3140</v>
      </c>
      <c r="W8" s="51">
        <v>2477</v>
      </c>
      <c r="X8" s="51">
        <v>16549</v>
      </c>
    </row>
    <row r="9" spans="1:24" x14ac:dyDescent="0.2">
      <c r="A9">
        <v>13430</v>
      </c>
      <c r="B9" t="s">
        <v>1259</v>
      </c>
      <c r="C9" t="s">
        <v>1242</v>
      </c>
      <c r="D9">
        <v>2016</v>
      </c>
      <c r="E9" t="str">
        <f t="shared" si="0"/>
        <v>134302016</v>
      </c>
      <c r="F9">
        <v>123833</v>
      </c>
      <c r="G9" t="str">
        <f>VLOOKUP($A9,CATMUN!$B$2:$C$1123,2,0)</f>
        <v>Medio</v>
      </c>
      <c r="H9" t="str">
        <f>VLOOKUP($A9,CATMUN!$B$2:$D$1123,3,0)</f>
        <v>01 Ciudades Emergentes</v>
      </c>
      <c r="I9">
        <f>VLOOKUP($A9,CATMUN!$B$2:$G$1123,4,0)</f>
        <v>1</v>
      </c>
      <c r="J9">
        <f>VLOOKUP($A9,CATMUN!$B$2:$G$1123,6,0)</f>
        <v>5</v>
      </c>
      <c r="K9" s="69">
        <v>2009.3997300000001</v>
      </c>
      <c r="L9" s="69">
        <v>2009.3997300000001</v>
      </c>
      <c r="M9" s="69">
        <v>66.480869999999996</v>
      </c>
      <c r="N9" s="69">
        <v>66.480869999999996</v>
      </c>
      <c r="P9" s="69">
        <v>0</v>
      </c>
      <c r="Q9">
        <v>0</v>
      </c>
      <c r="S9" s="69">
        <v>0</v>
      </c>
      <c r="T9">
        <v>0</v>
      </c>
      <c r="V9" s="51">
        <v>9</v>
      </c>
      <c r="W9" s="51">
        <v>366</v>
      </c>
      <c r="X9" s="51">
        <v>138</v>
      </c>
    </row>
    <row r="10" spans="1:24" x14ac:dyDescent="0.2">
      <c r="A10">
        <v>5079</v>
      </c>
      <c r="B10" t="s">
        <v>1923</v>
      </c>
      <c r="C10" t="s">
        <v>2176</v>
      </c>
      <c r="D10">
        <v>2016</v>
      </c>
      <c r="E10" t="str">
        <f t="shared" si="0"/>
        <v>50792016</v>
      </c>
      <c r="F10">
        <v>50836</v>
      </c>
      <c r="G10" t="str">
        <f>VLOOKUP($A10,CATMUN!$B$2:$C$1123,2,0)</f>
        <v>Alto</v>
      </c>
      <c r="H10" t="str">
        <f>VLOOKUP($A10,CATMUN!$B$2:$D$1123,3,0)</f>
        <v>Otros Sistemas de Ciudades</v>
      </c>
      <c r="I10">
        <f>VLOOKUP($A10,CATMUN!$B$2:$G$1123,4,0)</f>
        <v>1</v>
      </c>
      <c r="J10">
        <f>VLOOKUP($A10,CATMUN!$B$2:$G$1123,6,0)</f>
        <v>6</v>
      </c>
      <c r="K10" s="69">
        <v>4366.6030000000001</v>
      </c>
      <c r="L10" s="69">
        <v>2498</v>
      </c>
      <c r="M10" s="69">
        <v>375.13200000000001</v>
      </c>
      <c r="N10" s="69">
        <v>284.2495774074074</v>
      </c>
      <c r="P10" s="69">
        <v>8.5920000000000005</v>
      </c>
      <c r="Q10">
        <v>0</v>
      </c>
      <c r="S10" s="69">
        <v>595.22699999999998</v>
      </c>
      <c r="T10">
        <v>0</v>
      </c>
      <c r="U10">
        <v>0.2868</v>
      </c>
      <c r="V10" s="51">
        <v>55</v>
      </c>
      <c r="W10" s="51">
        <v>248</v>
      </c>
      <c r="X10" s="51">
        <v>219</v>
      </c>
    </row>
    <row r="11" spans="1:24" x14ac:dyDescent="0.2">
      <c r="A11">
        <v>5101</v>
      </c>
      <c r="B11" t="s">
        <v>2205</v>
      </c>
      <c r="C11" t="s">
        <v>2176</v>
      </c>
      <c r="D11">
        <v>2016</v>
      </c>
      <c r="E11" t="str">
        <f t="shared" si="0"/>
        <v>51012016</v>
      </c>
      <c r="F11">
        <v>26957</v>
      </c>
      <c r="G11" t="str">
        <f>VLOOKUP($A11,CATMUN!$B$2:$C$1123,2,0)</f>
        <v>Alto</v>
      </c>
      <c r="H11" t="str">
        <f>VLOOKUP($A11,CATMUN!$B$2:$D$1123,3,0)</f>
        <v>Municipios intermedios</v>
      </c>
      <c r="I11">
        <f>VLOOKUP($A11,CATMUN!$B$2:$G$1123,4,0)</f>
        <v>1</v>
      </c>
      <c r="J11">
        <f>VLOOKUP($A11,CATMUN!$B$2:$G$1123,6,0)</f>
        <v>6</v>
      </c>
      <c r="K11" s="69">
        <v>1646.34671</v>
      </c>
      <c r="L11" s="69">
        <v>2498</v>
      </c>
      <c r="M11" s="69">
        <v>92.210039999999992</v>
      </c>
      <c r="N11" s="69">
        <v>284.2495774074074</v>
      </c>
      <c r="P11" s="69">
        <v>8.5920000000000005</v>
      </c>
      <c r="Q11">
        <v>0</v>
      </c>
      <c r="S11" s="69">
        <v>595.22699999999998</v>
      </c>
      <c r="T11">
        <v>0</v>
      </c>
      <c r="V11" s="51">
        <v>8</v>
      </c>
      <c r="W11" s="51">
        <v>133</v>
      </c>
      <c r="X11" s="51">
        <v>531</v>
      </c>
    </row>
    <row r="12" spans="1:24" x14ac:dyDescent="0.2">
      <c r="A12">
        <v>5308</v>
      </c>
      <c r="B12" t="s">
        <v>2221</v>
      </c>
      <c r="C12" t="s">
        <v>2176</v>
      </c>
      <c r="D12">
        <v>2016</v>
      </c>
      <c r="E12" t="str">
        <f t="shared" si="0"/>
        <v>53082016</v>
      </c>
      <c r="F12">
        <v>55490</v>
      </c>
      <c r="G12" t="str">
        <f>VLOOKUP($A12,CATMUN!$B$2:$C$1123,2,0)</f>
        <v>Alto</v>
      </c>
      <c r="H12" t="str">
        <f>VLOOKUP($A12,CATMUN!$B$2:$D$1123,3,0)</f>
        <v>Otros Sistemas de Ciudades</v>
      </c>
      <c r="I12">
        <f>VLOOKUP($A12,CATMUN!$B$2:$G$1123,4,0)</f>
        <v>1</v>
      </c>
      <c r="J12">
        <f>VLOOKUP($A12,CATMUN!$B$2:$G$1123,6,0)</f>
        <v>6</v>
      </c>
      <c r="K12" s="69">
        <v>4996.1369999999997</v>
      </c>
      <c r="L12" s="69">
        <v>2498</v>
      </c>
      <c r="M12" s="69">
        <v>1267.521</v>
      </c>
      <c r="N12" s="69">
        <v>284.2495774074074</v>
      </c>
      <c r="P12" s="69">
        <v>8.5920000000000005</v>
      </c>
      <c r="S12" s="69">
        <v>595.22699999999998</v>
      </c>
      <c r="T12">
        <v>0</v>
      </c>
      <c r="U12">
        <v>1.7715609999999999</v>
      </c>
      <c r="V12" s="51">
        <v>55</v>
      </c>
      <c r="W12" s="51">
        <v>1342</v>
      </c>
      <c r="X12" s="51">
        <v>219</v>
      </c>
    </row>
    <row r="13" spans="1:24" x14ac:dyDescent="0.2">
      <c r="A13">
        <v>5315</v>
      </c>
      <c r="B13" t="s">
        <v>1707</v>
      </c>
      <c r="C13" t="s">
        <v>2176</v>
      </c>
      <c r="D13">
        <v>2016</v>
      </c>
      <c r="E13" t="str">
        <f t="shared" si="0"/>
        <v>53152016</v>
      </c>
      <c r="F13">
        <v>6306</v>
      </c>
      <c r="G13" t="str">
        <f>VLOOKUP($A13,CATMUN!$B$2:$C$1123,2,0)</f>
        <v>Alto</v>
      </c>
      <c r="H13" t="str">
        <f>VLOOKUP($A13,CATMUN!$B$2:$D$1123,3,0)</f>
        <v>Municipios intermedios</v>
      </c>
      <c r="I13">
        <f>VLOOKUP($A13,CATMUN!$B$2:$G$1123,4,0)</f>
        <v>1</v>
      </c>
      <c r="J13">
        <f>VLOOKUP($A13,CATMUN!$B$2:$G$1123,6,0)</f>
        <v>6</v>
      </c>
      <c r="K13" s="69">
        <v>192.69300000000001</v>
      </c>
      <c r="L13" s="69">
        <v>2498</v>
      </c>
      <c r="M13" s="69">
        <v>8.8699999999999992</v>
      </c>
      <c r="N13" s="69">
        <v>284.2495774074074</v>
      </c>
      <c r="P13" s="69">
        <v>8.5920000000000005</v>
      </c>
      <c r="Q13">
        <v>0</v>
      </c>
      <c r="S13" s="69">
        <v>595.22699999999998</v>
      </c>
      <c r="T13">
        <v>0</v>
      </c>
      <c r="V13" s="51">
        <v>9</v>
      </c>
      <c r="W13" s="51">
        <v>23</v>
      </c>
      <c r="X13" s="51">
        <v>138</v>
      </c>
    </row>
    <row r="14" spans="1:24" x14ac:dyDescent="0.2">
      <c r="A14">
        <v>5376</v>
      </c>
      <c r="B14" t="s">
        <v>2230</v>
      </c>
      <c r="C14" t="s">
        <v>2176</v>
      </c>
      <c r="D14">
        <v>2016</v>
      </c>
      <c r="E14" t="str">
        <f t="shared" si="0"/>
        <v>53762016</v>
      </c>
      <c r="F14">
        <v>53361</v>
      </c>
      <c r="G14" t="str">
        <f>VLOOKUP($A14,CATMUN!$B$2:$C$1123,2,0)</f>
        <v>Alto</v>
      </c>
      <c r="H14" t="str">
        <f>VLOOKUP($A14,CATMUN!$B$2:$D$1123,3,0)</f>
        <v>Otros Sistemas de Ciudades</v>
      </c>
      <c r="I14">
        <f>VLOOKUP($A14,CATMUN!$B$2:$G$1123,4,0)</f>
        <v>1</v>
      </c>
      <c r="J14">
        <f>VLOOKUP($A14,CATMUN!$B$2:$G$1123,6,0)</f>
        <v>6</v>
      </c>
      <c r="K14" s="69">
        <v>7447.1989999999996</v>
      </c>
      <c r="L14" s="69">
        <v>2498</v>
      </c>
      <c r="M14" s="69">
        <v>2044.6020000000001</v>
      </c>
      <c r="N14" s="69">
        <v>284.2495774074074</v>
      </c>
      <c r="O14" s="69">
        <v>8.5920000000000005</v>
      </c>
      <c r="P14" s="69">
        <v>8.5920000000000005</v>
      </c>
      <c r="R14" s="69">
        <v>595.22699999999998</v>
      </c>
      <c r="S14" s="69">
        <v>595.22699999999998</v>
      </c>
      <c r="V14" s="51">
        <v>27</v>
      </c>
      <c r="W14" s="51">
        <v>593</v>
      </c>
      <c r="X14" s="51">
        <v>531</v>
      </c>
    </row>
    <row r="15" spans="1:24" x14ac:dyDescent="0.2">
      <c r="A15">
        <v>5579</v>
      </c>
      <c r="B15" t="s">
        <v>2244</v>
      </c>
      <c r="C15" t="s">
        <v>2176</v>
      </c>
      <c r="D15">
        <v>2016</v>
      </c>
      <c r="E15" t="str">
        <f t="shared" si="0"/>
        <v>55792016</v>
      </c>
      <c r="F15">
        <v>47717</v>
      </c>
      <c r="G15" t="str">
        <f>VLOOKUP($A15,CATMUN!$B$2:$C$1123,2,0)</f>
        <v>Alto</v>
      </c>
      <c r="H15" t="str">
        <f>VLOOKUP($A15,CATMUN!$B$2:$D$1123,3,0)</f>
        <v>Municipios intermedios</v>
      </c>
      <c r="I15">
        <f>VLOOKUP($A15,CATMUN!$B$2:$G$1123,4,0)</f>
        <v>1</v>
      </c>
      <c r="J15">
        <f>VLOOKUP($A15,CATMUN!$B$2:$G$1123,6,0)</f>
        <v>6</v>
      </c>
      <c r="K15" s="69">
        <f>K1123*0.9</f>
        <v>291.80399130000001</v>
      </c>
      <c r="L15" s="69">
        <v>2498</v>
      </c>
      <c r="M15" s="69">
        <v>115.38500000000001</v>
      </c>
      <c r="N15" s="69">
        <v>284.2495774074074</v>
      </c>
      <c r="P15" s="69">
        <v>8.5920000000000005</v>
      </c>
      <c r="Q15">
        <v>0</v>
      </c>
      <c r="S15" s="69">
        <v>595.22699999999998</v>
      </c>
      <c r="T15">
        <v>0</v>
      </c>
      <c r="V15" s="51">
        <v>15</v>
      </c>
      <c r="W15" s="51">
        <v>83</v>
      </c>
      <c r="X15" s="51">
        <v>219</v>
      </c>
    </row>
    <row r="16" spans="1:24" x14ac:dyDescent="0.2">
      <c r="A16">
        <v>15367</v>
      </c>
      <c r="B16" t="s">
        <v>1333</v>
      </c>
      <c r="C16" t="s">
        <v>1289</v>
      </c>
      <c r="D16">
        <v>2016</v>
      </c>
      <c r="E16" t="str">
        <f t="shared" si="0"/>
        <v>153672016</v>
      </c>
      <c r="F16">
        <v>7659</v>
      </c>
      <c r="G16" t="str">
        <f>VLOOKUP($A16,CATMUN!$B$2:$C$1123,2,0)</f>
        <v>Alto</v>
      </c>
      <c r="H16" t="str">
        <f>VLOOKUP($A16,CATMUN!$B$2:$D$1123,3,0)</f>
        <v>Municipios intermedios</v>
      </c>
      <c r="I16">
        <f>VLOOKUP($A16,CATMUN!$B$2:$G$1123,4,0)</f>
        <v>1</v>
      </c>
      <c r="J16">
        <f>VLOOKUP($A16,CATMUN!$B$2:$G$1123,6,0)</f>
        <v>6</v>
      </c>
      <c r="K16" s="69">
        <v>233.19254000000001</v>
      </c>
      <c r="L16" s="69">
        <v>2498</v>
      </c>
      <c r="N16" s="69">
        <v>284.2495774074074</v>
      </c>
      <c r="P16" s="69">
        <v>8.5920000000000005</v>
      </c>
      <c r="Q16">
        <v>0</v>
      </c>
      <c r="S16" s="69">
        <v>595.22699999999998</v>
      </c>
      <c r="T16">
        <v>0</v>
      </c>
      <c r="V16" s="51">
        <v>8</v>
      </c>
      <c r="W16" s="51">
        <v>4</v>
      </c>
      <c r="X16" s="51">
        <v>531</v>
      </c>
    </row>
    <row r="17" spans="1:24" x14ac:dyDescent="0.2">
      <c r="A17">
        <v>15806</v>
      </c>
      <c r="B17" t="s">
        <v>1397</v>
      </c>
      <c r="C17" t="s">
        <v>1289</v>
      </c>
      <c r="D17">
        <v>2016</v>
      </c>
      <c r="E17" t="str">
        <f t="shared" si="0"/>
        <v>158062016</v>
      </c>
      <c r="F17">
        <v>14196</v>
      </c>
      <c r="G17" t="str">
        <f>VLOOKUP($A17,CATMUN!$B$2:$C$1123,2,0)</f>
        <v>Alto</v>
      </c>
      <c r="H17" t="str">
        <f>VLOOKUP($A17,CATMUN!$B$2:$D$1123,3,0)</f>
        <v>Otros Sistemas de Ciudades</v>
      </c>
      <c r="I17">
        <f>VLOOKUP($A17,CATMUN!$B$2:$G$1123,4,0)</f>
        <v>1</v>
      </c>
      <c r="J17">
        <f>VLOOKUP($A17,CATMUN!$B$2:$G$1123,6,0)</f>
        <v>6</v>
      </c>
      <c r="K17" s="69">
        <v>1098.8490300000001</v>
      </c>
      <c r="L17" s="69">
        <v>2498</v>
      </c>
      <c r="M17" s="69">
        <v>33.587900000000005</v>
      </c>
      <c r="N17" s="69">
        <v>284.2495774074074</v>
      </c>
      <c r="P17" s="69">
        <v>8.5920000000000005</v>
      </c>
      <c r="Q17">
        <v>1</v>
      </c>
      <c r="S17" s="69">
        <v>595.22699999999998</v>
      </c>
      <c r="T17">
        <v>0</v>
      </c>
      <c r="V17" s="51">
        <v>0</v>
      </c>
      <c r="W17" s="51">
        <v>615</v>
      </c>
      <c r="X17" s="51">
        <v>138</v>
      </c>
    </row>
    <row r="18" spans="1:24" x14ac:dyDescent="0.2">
      <c r="A18">
        <v>25181</v>
      </c>
      <c r="B18" t="s">
        <v>1567</v>
      </c>
      <c r="C18" t="s">
        <v>1549</v>
      </c>
      <c r="D18">
        <v>2016</v>
      </c>
      <c r="E18" t="str">
        <f t="shared" si="0"/>
        <v>251812016</v>
      </c>
      <c r="F18">
        <v>10680</v>
      </c>
      <c r="G18" t="str">
        <f>VLOOKUP($A18,CATMUN!$B$2:$C$1123,2,0)</f>
        <v>Alto</v>
      </c>
      <c r="H18" t="str">
        <f>VLOOKUP($A18,CATMUN!$B$2:$D$1123,3,0)</f>
        <v>Municipios intermedios</v>
      </c>
      <c r="I18">
        <f>VLOOKUP($A18,CATMUN!$B$2:$G$1123,4,0)</f>
        <v>1</v>
      </c>
      <c r="J18">
        <f>VLOOKUP($A18,CATMUN!$B$2:$G$1123,6,0)</f>
        <v>6</v>
      </c>
      <c r="K18" s="69">
        <v>789.69402000000002</v>
      </c>
      <c r="L18" s="69">
        <v>2498</v>
      </c>
      <c r="M18" s="69">
        <v>106.48896000000001</v>
      </c>
      <c r="N18" s="69">
        <v>284.2495774074074</v>
      </c>
      <c r="P18" s="69">
        <v>8.5920000000000005</v>
      </c>
      <c r="Q18">
        <v>0</v>
      </c>
      <c r="S18" s="69">
        <v>595.22699999999998</v>
      </c>
      <c r="T18">
        <v>0</v>
      </c>
      <c r="V18" s="51">
        <v>8</v>
      </c>
      <c r="W18" s="51">
        <v>31</v>
      </c>
      <c r="X18" s="51">
        <v>531</v>
      </c>
    </row>
    <row r="19" spans="1:24" x14ac:dyDescent="0.2">
      <c r="A19">
        <v>25736</v>
      </c>
      <c r="B19" t="s">
        <v>1630</v>
      </c>
      <c r="C19" t="s">
        <v>1549</v>
      </c>
      <c r="D19">
        <v>2016</v>
      </c>
      <c r="E19" t="str">
        <f t="shared" si="0"/>
        <v>257362016</v>
      </c>
      <c r="F19">
        <v>14410</v>
      </c>
      <c r="G19" t="str">
        <f>VLOOKUP($A19,CATMUN!$B$2:$C$1123,2,0)</f>
        <v>Alto</v>
      </c>
      <c r="H19" t="str">
        <f>VLOOKUP($A19,CATMUN!$B$2:$D$1123,3,0)</f>
        <v>Otros Sistemas de Ciudades</v>
      </c>
      <c r="I19">
        <f>VLOOKUP($A19,CATMUN!$B$2:$G$1123,4,0)</f>
        <v>1</v>
      </c>
      <c r="J19">
        <f>VLOOKUP($A19,CATMUN!$B$2:$G$1123,6,0)</f>
        <v>6</v>
      </c>
      <c r="K19" s="69">
        <v>1422.47126</v>
      </c>
      <c r="L19" s="69">
        <v>2498</v>
      </c>
      <c r="M19" s="69">
        <v>1805.3378700000001</v>
      </c>
      <c r="N19" s="69">
        <v>284.2495774074074</v>
      </c>
      <c r="P19" s="69">
        <v>8.5920000000000005</v>
      </c>
      <c r="Q19">
        <v>0</v>
      </c>
      <c r="S19" s="69">
        <v>595.22699999999998</v>
      </c>
      <c r="U19">
        <v>6.577</v>
      </c>
      <c r="V19" s="51">
        <v>27</v>
      </c>
      <c r="W19" s="51">
        <v>45</v>
      </c>
      <c r="X19" s="51">
        <v>531</v>
      </c>
    </row>
    <row r="20" spans="1:24" x14ac:dyDescent="0.2">
      <c r="A20">
        <v>25743</v>
      </c>
      <c r="B20" t="s">
        <v>1632</v>
      </c>
      <c r="C20" t="s">
        <v>1549</v>
      </c>
      <c r="D20">
        <v>2016</v>
      </c>
      <c r="E20" t="str">
        <f t="shared" si="0"/>
        <v>257432016</v>
      </c>
      <c r="F20">
        <v>22020</v>
      </c>
      <c r="G20" t="str">
        <f>VLOOKUP($A20,CATMUN!$B$2:$C$1123,2,0)</f>
        <v>Alto</v>
      </c>
      <c r="H20" t="str">
        <f>VLOOKUP($A20,CATMUN!$B$2:$D$1123,3,0)</f>
        <v>Municipios intermedios</v>
      </c>
      <c r="I20">
        <f>VLOOKUP($A20,CATMUN!$B$2:$G$1123,4,0)</f>
        <v>1</v>
      </c>
      <c r="J20">
        <f>VLOOKUP($A20,CATMUN!$B$2:$G$1123,6,0)</f>
        <v>6</v>
      </c>
      <c r="K20" s="69">
        <v>1399.63</v>
      </c>
      <c r="L20" s="69">
        <v>2498</v>
      </c>
      <c r="M20" s="69">
        <v>0.59099999999999997</v>
      </c>
      <c r="N20" s="69">
        <v>284.2495774074074</v>
      </c>
      <c r="P20" s="69">
        <v>8.5920000000000005</v>
      </c>
      <c r="Q20">
        <v>0</v>
      </c>
      <c r="S20" s="69">
        <v>595.22699999999998</v>
      </c>
      <c r="U20">
        <v>2.694</v>
      </c>
      <c r="V20" s="51">
        <v>8</v>
      </c>
      <c r="W20" s="51">
        <v>39</v>
      </c>
      <c r="X20" s="51">
        <v>531</v>
      </c>
    </row>
    <row r="21" spans="1:24" x14ac:dyDescent="0.2">
      <c r="A21">
        <v>41396</v>
      </c>
      <c r="B21" t="s">
        <v>1712</v>
      </c>
      <c r="C21" t="s">
        <v>1694</v>
      </c>
      <c r="D21">
        <v>2016</v>
      </c>
      <c r="E21" t="str">
        <f t="shared" si="0"/>
        <v>413962016</v>
      </c>
      <c r="F21">
        <v>63828</v>
      </c>
      <c r="G21" t="str">
        <f>VLOOKUP($A21,CATMUN!$B$2:$C$1123,2,0)</f>
        <v>Alto</v>
      </c>
      <c r="H21" t="str">
        <f>VLOOKUP($A21,CATMUN!$B$2:$D$1123,3,0)</f>
        <v>Municipios intermedios</v>
      </c>
      <c r="I21">
        <f>VLOOKUP($A21,CATMUN!$B$2:$G$1123,4,0)</f>
        <v>1</v>
      </c>
      <c r="J21">
        <f>VLOOKUP($A21,CATMUN!$B$2:$G$1123,6,0)</f>
        <v>6</v>
      </c>
      <c r="K21" s="69">
        <v>802.80968000000007</v>
      </c>
      <c r="L21" s="69">
        <v>2498</v>
      </c>
      <c r="M21" s="69">
        <v>63.2971</v>
      </c>
      <c r="N21" s="69">
        <v>284.2495774074074</v>
      </c>
      <c r="O21" s="69">
        <v>0</v>
      </c>
      <c r="P21" s="69">
        <v>8.5920000000000005</v>
      </c>
      <c r="Q21">
        <v>0</v>
      </c>
      <c r="R21">
        <v>0</v>
      </c>
      <c r="S21" s="69">
        <v>595.22699999999998</v>
      </c>
      <c r="T21">
        <v>0</v>
      </c>
      <c r="U21">
        <v>5.9066400799999998</v>
      </c>
      <c r="V21" s="51">
        <v>15</v>
      </c>
      <c r="W21" s="51">
        <v>144</v>
      </c>
      <c r="X21" s="51">
        <v>219</v>
      </c>
    </row>
    <row r="22" spans="1:24" x14ac:dyDescent="0.2">
      <c r="A22">
        <v>68755</v>
      </c>
      <c r="B22" t="s">
        <v>1990</v>
      </c>
      <c r="C22" t="s">
        <v>1919</v>
      </c>
      <c r="D22">
        <v>2016</v>
      </c>
      <c r="E22" t="str">
        <f t="shared" si="0"/>
        <v>687552016</v>
      </c>
      <c r="F22">
        <v>30717</v>
      </c>
      <c r="G22" t="str">
        <f>VLOOKUP($A22,CATMUN!$B$2:$C$1123,2,0)</f>
        <v>Alto</v>
      </c>
      <c r="H22" t="str">
        <f>VLOOKUP($A22,CATMUN!$B$2:$D$1123,3,0)</f>
        <v>Municipios intermedios</v>
      </c>
      <c r="I22">
        <f>VLOOKUP($A22,CATMUN!$B$2:$G$1123,4,0)</f>
        <v>1</v>
      </c>
      <c r="J22">
        <f>VLOOKUP($A22,CATMUN!$B$2:$G$1123,6,0)</f>
        <v>6</v>
      </c>
      <c r="K22" s="69">
        <v>2279.5360000000001</v>
      </c>
      <c r="L22" s="69">
        <v>2498</v>
      </c>
      <c r="M22" s="69">
        <v>71.174999999999997</v>
      </c>
      <c r="N22" s="69">
        <v>284.2495774074074</v>
      </c>
      <c r="P22" s="69">
        <v>8.5920000000000005</v>
      </c>
      <c r="Q22">
        <v>0</v>
      </c>
      <c r="S22" s="69">
        <v>595.22699999999998</v>
      </c>
      <c r="T22">
        <v>0</v>
      </c>
      <c r="V22" s="51">
        <v>15</v>
      </c>
      <c r="W22" s="51">
        <v>142</v>
      </c>
      <c r="X22" s="51">
        <v>219</v>
      </c>
    </row>
    <row r="23" spans="1:24" x14ac:dyDescent="0.2">
      <c r="A23">
        <v>68755</v>
      </c>
      <c r="B23" t="s">
        <v>1990</v>
      </c>
      <c r="C23" t="s">
        <v>1919</v>
      </c>
      <c r="D23">
        <v>2016</v>
      </c>
      <c r="E23" t="str">
        <f t="shared" si="0"/>
        <v>687552016</v>
      </c>
      <c r="F23">
        <v>30717</v>
      </c>
      <c r="G23" t="str">
        <f>VLOOKUP($A23,CATMUN!$B$2:$C$1123,2,0)</f>
        <v>Alto</v>
      </c>
      <c r="H23" t="str">
        <f>VLOOKUP($A23,CATMUN!$B$2:$D$1123,3,0)</f>
        <v>Municipios intermedios</v>
      </c>
      <c r="I23">
        <f>VLOOKUP($A23,CATMUN!$B$2:$G$1123,4,0)</f>
        <v>1</v>
      </c>
      <c r="J23">
        <f>VLOOKUP($A23,CATMUN!$B$2:$G$1123,6,0)</f>
        <v>6</v>
      </c>
      <c r="K23" s="69">
        <v>2279.5360000000001</v>
      </c>
      <c r="L23" s="69">
        <v>2498</v>
      </c>
      <c r="M23" s="69">
        <v>71.174999999999997</v>
      </c>
      <c r="N23" s="69">
        <v>284.2495774074074</v>
      </c>
      <c r="P23" s="69">
        <v>8.5920000000000005</v>
      </c>
      <c r="Q23">
        <v>0</v>
      </c>
      <c r="S23" s="69">
        <v>595.22699999999998</v>
      </c>
      <c r="T23">
        <v>0</v>
      </c>
      <c r="U23">
        <v>126.37916</v>
      </c>
      <c r="V23" s="51">
        <v>15</v>
      </c>
      <c r="W23" s="51">
        <v>142</v>
      </c>
      <c r="X23" s="51">
        <v>219</v>
      </c>
    </row>
    <row r="24" spans="1:24" x14ac:dyDescent="0.2">
      <c r="A24">
        <v>73268</v>
      </c>
      <c r="B24" t="s">
        <v>2038</v>
      </c>
      <c r="C24" t="s">
        <v>2021</v>
      </c>
      <c r="D24">
        <v>2016</v>
      </c>
      <c r="E24" t="str">
        <f t="shared" si="0"/>
        <v>732682016</v>
      </c>
      <c r="F24">
        <v>76149</v>
      </c>
      <c r="G24" t="str">
        <f>VLOOKUP($A24,CATMUN!$B$2:$C$1123,2,0)</f>
        <v>Alto</v>
      </c>
      <c r="H24" t="str">
        <f>VLOOKUP($A24,CATMUN!$B$2:$D$1123,3,0)</f>
        <v>Municipios intermedios</v>
      </c>
      <c r="I24">
        <f>VLOOKUP($A24,CATMUN!$B$2:$G$1123,4,0)</f>
        <v>1</v>
      </c>
      <c r="J24">
        <f>VLOOKUP($A24,CATMUN!$B$2:$G$1123,6,0)</f>
        <v>6</v>
      </c>
      <c r="K24" s="69">
        <v>4777.2020000000002</v>
      </c>
      <c r="L24" s="69">
        <v>2498</v>
      </c>
      <c r="M24" s="69">
        <v>209.52611999999999</v>
      </c>
      <c r="N24" s="69">
        <v>284.2495774074074</v>
      </c>
      <c r="P24" s="69">
        <v>8.5920000000000005</v>
      </c>
      <c r="S24" s="69">
        <v>595.22699999999998</v>
      </c>
      <c r="T24">
        <v>0</v>
      </c>
      <c r="V24" s="51">
        <v>8</v>
      </c>
      <c r="W24" s="51">
        <v>1168</v>
      </c>
      <c r="X24" s="51">
        <v>531</v>
      </c>
    </row>
    <row r="25" spans="1:24" x14ac:dyDescent="0.2">
      <c r="A25">
        <v>73449</v>
      </c>
      <c r="B25" t="s">
        <v>2049</v>
      </c>
      <c r="C25" t="s">
        <v>2021</v>
      </c>
      <c r="D25">
        <v>2016</v>
      </c>
      <c r="E25" t="str">
        <f t="shared" si="0"/>
        <v>734492016</v>
      </c>
      <c r="F25">
        <v>36339</v>
      </c>
      <c r="G25" t="str">
        <f>VLOOKUP($A25,CATMUN!$B$2:$C$1123,2,0)</f>
        <v>Alto</v>
      </c>
      <c r="H25" t="str">
        <f>VLOOKUP($A25,CATMUN!$B$2:$D$1123,3,0)</f>
        <v>Municipios intermedios</v>
      </c>
      <c r="I25">
        <f>VLOOKUP($A25,CATMUN!$B$2:$G$1123,4,0)</f>
        <v>1</v>
      </c>
      <c r="J25">
        <f>VLOOKUP($A25,CATMUN!$B$2:$G$1123,6,0)</f>
        <v>6</v>
      </c>
      <c r="K25" s="69">
        <v>5938.6967199999999</v>
      </c>
      <c r="L25" s="69">
        <v>2498</v>
      </c>
      <c r="M25" s="69">
        <v>950.24592000000007</v>
      </c>
      <c r="N25" s="69">
        <v>284.2495774074074</v>
      </c>
      <c r="P25" s="69">
        <v>8.5920000000000005</v>
      </c>
      <c r="S25" s="69">
        <v>595.22699999999998</v>
      </c>
      <c r="T25">
        <v>0</v>
      </c>
      <c r="V25" s="51">
        <v>15</v>
      </c>
      <c r="W25" s="51">
        <v>328</v>
      </c>
      <c r="X25" s="51">
        <v>219</v>
      </c>
    </row>
    <row r="26" spans="1:24" x14ac:dyDescent="0.2">
      <c r="A26">
        <v>5282</v>
      </c>
      <c r="B26" t="s">
        <v>2218</v>
      </c>
      <c r="C26" t="s">
        <v>2176</v>
      </c>
      <c r="D26">
        <v>2016</v>
      </c>
      <c r="E26" t="str">
        <f t="shared" si="0"/>
        <v>52822016</v>
      </c>
      <c r="F26">
        <v>21426</v>
      </c>
      <c r="G26" t="str">
        <f>VLOOKUP($A26,CATMUN!$B$2:$C$1123,2,0)</f>
        <v>Medio</v>
      </c>
      <c r="H26" t="str">
        <f>VLOOKUP($A26,CATMUN!$B$2:$D$1123,3,0)</f>
        <v>Municipios intermedios</v>
      </c>
      <c r="I26">
        <f>VLOOKUP($A26,CATMUN!$B$2:$G$1123,4,0)</f>
        <v>1</v>
      </c>
      <c r="J26">
        <f>VLOOKUP($A26,CATMUN!$B$2:$G$1123,6,0)</f>
        <v>7</v>
      </c>
      <c r="K26" s="69">
        <v>312.92700000000002</v>
      </c>
      <c r="L26" s="69">
        <v>448</v>
      </c>
      <c r="M26" s="69">
        <v>149.56800000000001</v>
      </c>
      <c r="N26" s="69">
        <v>284.2495774074074</v>
      </c>
      <c r="P26" s="69">
        <v>8.5920000000000005</v>
      </c>
      <c r="Q26">
        <v>0</v>
      </c>
      <c r="S26" s="69">
        <v>595.22699999999998</v>
      </c>
      <c r="T26">
        <v>0</v>
      </c>
      <c r="V26" s="51">
        <v>15</v>
      </c>
      <c r="W26" s="51">
        <v>89</v>
      </c>
      <c r="X26" s="51">
        <v>219</v>
      </c>
    </row>
    <row r="27" spans="1:24" x14ac:dyDescent="0.2">
      <c r="A27">
        <v>5736</v>
      </c>
      <c r="B27" t="s">
        <v>2262</v>
      </c>
      <c r="C27" t="s">
        <v>2176</v>
      </c>
      <c r="D27">
        <v>2016</v>
      </c>
      <c r="E27" t="str">
        <f t="shared" si="0"/>
        <v>57362016</v>
      </c>
      <c r="F27">
        <v>40688</v>
      </c>
      <c r="G27" t="str">
        <f>VLOOKUP($A27,CATMUN!$B$2:$C$1123,2,0)</f>
        <v>Bajo</v>
      </c>
      <c r="H27" t="str">
        <f>VLOOKUP($A27,CATMUN!$B$2:$D$1123,3,0)</f>
        <v>Municipios intermedios</v>
      </c>
      <c r="I27">
        <f>VLOOKUP($A27,CATMUN!$B$2:$G$1123,4,0)</f>
        <v>1</v>
      </c>
      <c r="J27">
        <f>VLOOKUP($A27,CATMUN!$B$2:$G$1123,6,0)</f>
        <v>7</v>
      </c>
      <c r="K27" s="69">
        <v>777.5</v>
      </c>
      <c r="L27" s="69">
        <v>448</v>
      </c>
      <c r="M27" s="69">
        <v>0</v>
      </c>
      <c r="N27" s="69">
        <v>284.2495774074074</v>
      </c>
      <c r="P27" s="69">
        <v>8.5920000000000005</v>
      </c>
      <c r="Q27">
        <v>0</v>
      </c>
      <c r="S27" s="69">
        <v>595.22699999999998</v>
      </c>
      <c r="T27">
        <v>0</v>
      </c>
      <c r="V27" s="51">
        <v>15</v>
      </c>
      <c r="W27" s="51">
        <v>155</v>
      </c>
      <c r="X27" s="51">
        <v>219</v>
      </c>
    </row>
    <row r="28" spans="1:24" x14ac:dyDescent="0.2">
      <c r="A28">
        <v>5809</v>
      </c>
      <c r="B28" t="s">
        <v>2268</v>
      </c>
      <c r="C28" t="s">
        <v>2176</v>
      </c>
      <c r="D28">
        <v>2016</v>
      </c>
      <c r="E28" t="str">
        <f t="shared" si="0"/>
        <v>58092016</v>
      </c>
      <c r="F28">
        <v>14494</v>
      </c>
      <c r="G28" t="str">
        <f>VLOOKUP($A28,CATMUN!$B$2:$C$1123,2,0)</f>
        <v>Medio</v>
      </c>
      <c r="H28" t="str">
        <f>VLOOKUP($A28,CATMUN!$B$2:$D$1123,3,0)</f>
        <v>Municipios intermedios</v>
      </c>
      <c r="I28">
        <f>VLOOKUP($A28,CATMUN!$B$2:$G$1123,4,0)</f>
        <v>1</v>
      </c>
      <c r="J28">
        <f>VLOOKUP($A28,CATMUN!$B$2:$G$1123,6,0)</f>
        <v>7</v>
      </c>
      <c r="K28" s="69">
        <v>784.22500000000002</v>
      </c>
      <c r="L28" s="69">
        <v>448</v>
      </c>
      <c r="M28" s="69">
        <v>7.0039999999999996</v>
      </c>
      <c r="N28" s="69">
        <v>284.2495774074074</v>
      </c>
      <c r="P28" s="69">
        <v>8.5920000000000005</v>
      </c>
      <c r="Q28">
        <v>0</v>
      </c>
      <c r="S28" s="69">
        <v>595.22699999999998</v>
      </c>
      <c r="T28">
        <v>0</v>
      </c>
      <c r="U28">
        <v>13.700816</v>
      </c>
      <c r="V28" s="51">
        <v>9</v>
      </c>
      <c r="W28" s="51">
        <v>28</v>
      </c>
      <c r="X28" s="51">
        <v>138</v>
      </c>
    </row>
    <row r="29" spans="1:24" x14ac:dyDescent="0.2">
      <c r="A29">
        <v>8137</v>
      </c>
      <c r="B29" t="s">
        <v>1221</v>
      </c>
      <c r="C29" t="s">
        <v>1219</v>
      </c>
      <c r="D29">
        <v>2016</v>
      </c>
      <c r="E29" t="str">
        <f t="shared" si="0"/>
        <v>81372016</v>
      </c>
      <c r="F29">
        <v>15755</v>
      </c>
      <c r="G29" t="str">
        <f>VLOOKUP($A29,CATMUN!$B$2:$C$1123,2,0)</f>
        <v>Bajo</v>
      </c>
      <c r="H29" t="str">
        <f>VLOOKUP($A29,CATMUN!$B$2:$D$1123,3,0)</f>
        <v>Municipios intermedios</v>
      </c>
      <c r="I29">
        <f>VLOOKUP($A29,CATMUN!$B$2:$G$1123,4,0)</f>
        <v>1</v>
      </c>
      <c r="J29">
        <f>VLOOKUP($A29,CATMUN!$B$2:$G$1123,6,0)</f>
        <v>7</v>
      </c>
      <c r="K29" s="69">
        <v>47.539000000000001</v>
      </c>
      <c r="L29" s="69">
        <v>448</v>
      </c>
      <c r="M29" s="69">
        <v>0</v>
      </c>
      <c r="N29" s="69">
        <v>284.2495774074074</v>
      </c>
      <c r="P29" s="69">
        <v>8.5920000000000005</v>
      </c>
      <c r="Q29">
        <v>0</v>
      </c>
      <c r="S29" s="69">
        <v>595.22699999999998</v>
      </c>
      <c r="T29">
        <v>0</v>
      </c>
      <c r="V29" s="51">
        <v>9</v>
      </c>
      <c r="W29" s="51">
        <v>3</v>
      </c>
      <c r="X29" s="51">
        <v>138</v>
      </c>
    </row>
    <row r="30" spans="1:24" x14ac:dyDescent="0.2">
      <c r="A30">
        <v>8675</v>
      </c>
      <c r="B30" t="s">
        <v>1236</v>
      </c>
      <c r="C30" t="s">
        <v>1219</v>
      </c>
      <c r="D30">
        <v>2016</v>
      </c>
      <c r="E30" t="str">
        <f t="shared" si="0"/>
        <v>86752016</v>
      </c>
      <c r="F30">
        <v>11492</v>
      </c>
      <c r="G30" t="str">
        <f>VLOOKUP($A30,CATMUN!$B$2:$C$1123,2,0)</f>
        <v>Medio</v>
      </c>
      <c r="H30" t="str">
        <f>VLOOKUP($A30,CATMUN!$B$2:$D$1123,3,0)</f>
        <v>Municipios intermedios</v>
      </c>
      <c r="I30">
        <f>VLOOKUP($A30,CATMUN!$B$2:$G$1123,4,0)</f>
        <v>1</v>
      </c>
      <c r="J30">
        <f>VLOOKUP($A30,CATMUN!$B$2:$G$1123,6,0)</f>
        <v>7</v>
      </c>
      <c r="K30" s="69">
        <v>28.178999999999998</v>
      </c>
      <c r="L30" s="69">
        <v>448</v>
      </c>
      <c r="M30" s="69">
        <v>0.05</v>
      </c>
      <c r="N30" s="69">
        <v>284.2495774074074</v>
      </c>
      <c r="P30" s="69">
        <v>8.5920000000000005</v>
      </c>
      <c r="Q30">
        <v>0</v>
      </c>
      <c r="S30" s="69">
        <v>595.22699999999998</v>
      </c>
      <c r="T30">
        <v>0</v>
      </c>
      <c r="V30" s="51">
        <v>9</v>
      </c>
      <c r="W30" s="51">
        <v>0</v>
      </c>
      <c r="X30" s="51">
        <v>138</v>
      </c>
    </row>
    <row r="31" spans="1:24" x14ac:dyDescent="0.2">
      <c r="A31">
        <v>8770</v>
      </c>
      <c r="B31" t="s">
        <v>1239</v>
      </c>
      <c r="C31" t="s">
        <v>1219</v>
      </c>
      <c r="D31">
        <v>2016</v>
      </c>
      <c r="E31" t="str">
        <f t="shared" si="0"/>
        <v>87702016</v>
      </c>
      <c r="F31">
        <v>8664</v>
      </c>
      <c r="G31" t="str">
        <f>VLOOKUP($A31,CATMUN!$B$2:$C$1123,2,0)</f>
        <v>Medio</v>
      </c>
      <c r="H31" t="str">
        <f>VLOOKUP($A31,CATMUN!$B$2:$D$1123,3,0)</f>
        <v>Municipios intermedios</v>
      </c>
      <c r="I31">
        <f>VLOOKUP($A31,CATMUN!$B$2:$G$1123,4,0)</f>
        <v>1</v>
      </c>
      <c r="J31">
        <f>VLOOKUP($A31,CATMUN!$B$2:$G$1123,6,0)</f>
        <v>7</v>
      </c>
      <c r="K31" s="69">
        <v>38.53</v>
      </c>
      <c r="L31" s="69">
        <v>448</v>
      </c>
      <c r="M31" s="69">
        <v>2.0310000000000001</v>
      </c>
      <c r="N31" s="69">
        <v>284.2495774074074</v>
      </c>
      <c r="P31" s="69">
        <v>8.5920000000000005</v>
      </c>
      <c r="Q31">
        <v>0</v>
      </c>
      <c r="S31" s="69">
        <v>595.22699999999998</v>
      </c>
      <c r="T31">
        <v>0</v>
      </c>
      <c r="V31" s="51">
        <v>8</v>
      </c>
      <c r="W31" s="51">
        <v>14</v>
      </c>
      <c r="X31" s="51">
        <v>531</v>
      </c>
    </row>
    <row r="32" spans="1:24" x14ac:dyDescent="0.2">
      <c r="A32">
        <v>13620</v>
      </c>
      <c r="B32" t="s">
        <v>1270</v>
      </c>
      <c r="C32" t="s">
        <v>1242</v>
      </c>
      <c r="D32">
        <v>2016</v>
      </c>
      <c r="E32" t="str">
        <f t="shared" si="0"/>
        <v>136202016</v>
      </c>
      <c r="F32">
        <v>6694</v>
      </c>
      <c r="G32" t="str">
        <f>VLOOKUP($A32,CATMUN!$B$2:$C$1123,2,0)</f>
        <v>Bajo</v>
      </c>
      <c r="H32" t="str">
        <f>VLOOKUP($A32,CATMUN!$B$2:$D$1123,3,0)</f>
        <v>Otros Sistemas de Ciudades</v>
      </c>
      <c r="I32">
        <f>VLOOKUP($A32,CATMUN!$B$2:$G$1123,4,0)</f>
        <v>1</v>
      </c>
      <c r="J32">
        <f>VLOOKUP($A32,CATMUN!$B$2:$G$1123,6,0)</f>
        <v>7</v>
      </c>
      <c r="K32" s="69">
        <v>11.185</v>
      </c>
      <c r="L32" s="69">
        <v>448</v>
      </c>
      <c r="N32" s="69">
        <v>284.2495774074074</v>
      </c>
      <c r="P32" s="69">
        <v>8.5920000000000005</v>
      </c>
      <c r="Q32">
        <v>0</v>
      </c>
      <c r="S32" s="69">
        <v>595.22699999999998</v>
      </c>
      <c r="T32">
        <v>0</v>
      </c>
      <c r="V32" s="51">
        <v>27</v>
      </c>
      <c r="W32" s="51">
        <v>1</v>
      </c>
      <c r="X32" s="51">
        <v>531</v>
      </c>
    </row>
    <row r="33" spans="1:24" x14ac:dyDescent="0.2">
      <c r="A33">
        <v>23350</v>
      </c>
      <c r="B33" t="s">
        <v>1528</v>
      </c>
      <c r="C33" t="s">
        <v>1253</v>
      </c>
      <c r="D33">
        <v>2016</v>
      </c>
      <c r="E33" t="str">
        <f t="shared" si="0"/>
        <v>233502016</v>
      </c>
      <c r="F33">
        <v>15482</v>
      </c>
      <c r="G33" t="str">
        <f>VLOOKUP($A33,CATMUN!$B$2:$C$1123,2,0)</f>
        <v>Medio</v>
      </c>
      <c r="H33" t="str">
        <f>VLOOKUP($A33,CATMUN!$B$2:$D$1123,3,0)</f>
        <v>Municipios intermedios</v>
      </c>
      <c r="I33">
        <f>VLOOKUP($A33,CATMUN!$B$2:$G$1123,4,0)</f>
        <v>1</v>
      </c>
      <c r="J33">
        <f>VLOOKUP($A33,CATMUN!$B$2:$G$1123,6,0)</f>
        <v>7</v>
      </c>
      <c r="K33" s="69">
        <v>238.10732000000002</v>
      </c>
      <c r="L33" s="69">
        <v>448</v>
      </c>
      <c r="M33" s="69">
        <v>3.1955999999999998</v>
      </c>
      <c r="N33" s="69">
        <v>284.2495774074074</v>
      </c>
      <c r="P33" s="69">
        <v>8.5920000000000005</v>
      </c>
      <c r="Q33">
        <v>0</v>
      </c>
      <c r="S33" s="69">
        <v>595.22699999999998</v>
      </c>
      <c r="T33">
        <v>0</v>
      </c>
      <c r="V33" s="51">
        <v>9</v>
      </c>
      <c r="W33" s="51">
        <v>0</v>
      </c>
      <c r="X33" s="51">
        <v>138</v>
      </c>
    </row>
    <row r="34" spans="1:24" x14ac:dyDescent="0.2">
      <c r="A34">
        <v>23500</v>
      </c>
      <c r="B34" t="s">
        <v>1533</v>
      </c>
      <c r="C34" t="s">
        <v>1253</v>
      </c>
      <c r="D34">
        <v>2016</v>
      </c>
      <c r="E34" t="str">
        <f t="shared" si="0"/>
        <v>235002016</v>
      </c>
      <c r="F34">
        <v>27859</v>
      </c>
      <c r="G34" t="str">
        <f>VLOOKUP($A34,CATMUN!$B$2:$C$1123,2,0)</f>
        <v>Medio</v>
      </c>
      <c r="H34" t="str">
        <f>VLOOKUP($A34,CATMUN!$B$2:$D$1123,3,0)</f>
        <v>Municipios intermedios</v>
      </c>
      <c r="I34">
        <f>VLOOKUP($A34,CATMUN!$B$2:$G$1123,4,0)</f>
        <v>1</v>
      </c>
      <c r="J34">
        <f>VLOOKUP($A34,CATMUN!$B$2:$G$1123,6,0)</f>
        <v>7</v>
      </c>
      <c r="K34" s="69">
        <v>95.061999999999998</v>
      </c>
      <c r="L34" s="69">
        <v>448</v>
      </c>
      <c r="M34" s="69">
        <v>9.8079999999999998</v>
      </c>
      <c r="N34" s="69">
        <v>284.2495774074074</v>
      </c>
      <c r="P34" s="69">
        <v>8.5920000000000005</v>
      </c>
      <c r="Q34">
        <v>0</v>
      </c>
      <c r="S34" s="69">
        <v>595.22699999999998</v>
      </c>
      <c r="T34">
        <v>0</v>
      </c>
      <c r="V34" s="51">
        <v>8</v>
      </c>
      <c r="W34" s="51">
        <v>0</v>
      </c>
      <c r="X34" s="51">
        <v>531</v>
      </c>
    </row>
    <row r="35" spans="1:24" x14ac:dyDescent="0.2">
      <c r="A35">
        <v>25151</v>
      </c>
      <c r="B35" t="s">
        <v>1562</v>
      </c>
      <c r="C35" t="s">
        <v>1549</v>
      </c>
      <c r="D35">
        <v>2016</v>
      </c>
      <c r="E35" t="str">
        <f t="shared" si="0"/>
        <v>251512016</v>
      </c>
      <c r="F35">
        <v>17129</v>
      </c>
      <c r="G35" t="str">
        <f>VLOOKUP($A35,CATMUN!$B$2:$C$1123,2,0)</f>
        <v>Medio</v>
      </c>
      <c r="H35" t="str">
        <f>VLOOKUP($A35,CATMUN!$B$2:$D$1123,3,0)</f>
        <v>Municipios intermedios</v>
      </c>
      <c r="I35">
        <f>VLOOKUP($A35,CATMUN!$B$2:$G$1123,4,0)</f>
        <v>1</v>
      </c>
      <c r="J35">
        <f>VLOOKUP($A35,CATMUN!$B$2:$G$1123,6,0)</f>
        <v>7</v>
      </c>
      <c r="K35" s="69">
        <v>520.68521999999996</v>
      </c>
      <c r="L35" s="69">
        <v>448</v>
      </c>
      <c r="M35" s="69">
        <v>0</v>
      </c>
      <c r="N35" s="69">
        <v>284.2495774074074</v>
      </c>
      <c r="P35" s="69">
        <v>8.5920000000000005</v>
      </c>
      <c r="Q35">
        <v>0</v>
      </c>
      <c r="S35" s="69">
        <v>595.22699999999998</v>
      </c>
      <c r="T35">
        <v>0</v>
      </c>
      <c r="V35" s="51">
        <v>8</v>
      </c>
      <c r="W35" s="51">
        <v>370</v>
      </c>
      <c r="X35" s="51">
        <v>531</v>
      </c>
    </row>
    <row r="36" spans="1:24" x14ac:dyDescent="0.2">
      <c r="A36">
        <v>52240</v>
      </c>
      <c r="B36" t="s">
        <v>1812</v>
      </c>
      <c r="C36" t="s">
        <v>1606</v>
      </c>
      <c r="D36">
        <v>2016</v>
      </c>
      <c r="E36" t="str">
        <f t="shared" si="0"/>
        <v>522402016</v>
      </c>
      <c r="F36">
        <v>13876</v>
      </c>
      <c r="G36" t="str">
        <f>VLOOKUP($A36,CATMUN!$B$2:$C$1123,2,0)</f>
        <v>Medio</v>
      </c>
      <c r="H36" t="str">
        <f>VLOOKUP($A36,CATMUN!$B$2:$D$1123,3,0)</f>
        <v>Municipios intermedios</v>
      </c>
      <c r="I36">
        <f>VLOOKUP($A36,CATMUN!$B$2:$G$1123,4,0)</f>
        <v>1</v>
      </c>
      <c r="J36">
        <f>VLOOKUP($A36,CATMUN!$B$2:$G$1123,6,0)</f>
        <v>7</v>
      </c>
      <c r="K36" s="69">
        <v>522.63699999999994</v>
      </c>
      <c r="L36" s="69">
        <v>448</v>
      </c>
      <c r="M36" s="69">
        <v>115.352</v>
      </c>
      <c r="N36" s="69">
        <v>284.2495774074074</v>
      </c>
      <c r="P36" s="69">
        <v>8.5920000000000005</v>
      </c>
      <c r="Q36">
        <v>0</v>
      </c>
      <c r="S36" s="69">
        <v>595.22699999999998</v>
      </c>
      <c r="T36">
        <v>0</v>
      </c>
      <c r="V36" s="51">
        <v>15</v>
      </c>
      <c r="W36" s="51">
        <v>19</v>
      </c>
      <c r="X36" s="51">
        <v>219</v>
      </c>
    </row>
    <row r="37" spans="1:24" x14ac:dyDescent="0.2">
      <c r="A37">
        <v>54673</v>
      </c>
      <c r="B37" t="s">
        <v>1626</v>
      </c>
      <c r="C37" t="s">
        <v>1855</v>
      </c>
      <c r="D37">
        <v>2016</v>
      </c>
      <c r="E37" t="str">
        <f t="shared" si="0"/>
        <v>546732016</v>
      </c>
      <c r="F37">
        <v>5537</v>
      </c>
      <c r="G37" t="str">
        <f>VLOOKUP($A37,CATMUN!$B$2:$C$1123,2,0)</f>
        <v>Medio</v>
      </c>
      <c r="H37" t="str">
        <f>VLOOKUP($A37,CATMUN!$B$2:$D$1123,3,0)</f>
        <v>Otros Sistemas de Ciudades</v>
      </c>
      <c r="I37">
        <f>VLOOKUP($A37,CATMUN!$B$2:$G$1123,4,0)</f>
        <v>1</v>
      </c>
      <c r="J37">
        <f>VLOOKUP($A37,CATMUN!$B$2:$G$1123,6,0)</f>
        <v>7</v>
      </c>
      <c r="K37" s="69">
        <v>92.161000000000001</v>
      </c>
      <c r="L37" s="69">
        <v>448</v>
      </c>
      <c r="M37" s="69">
        <v>3.8340000000000001</v>
      </c>
      <c r="N37" s="69">
        <v>284.2495774074074</v>
      </c>
      <c r="P37" s="69">
        <v>8.5920000000000005</v>
      </c>
      <c r="Q37">
        <v>0</v>
      </c>
      <c r="S37" s="69">
        <v>595.22699999999998</v>
      </c>
      <c r="T37">
        <v>0</v>
      </c>
      <c r="V37" s="51">
        <v>55</v>
      </c>
      <c r="W37" s="51">
        <v>47</v>
      </c>
      <c r="X37" s="51">
        <v>219</v>
      </c>
    </row>
    <row r="38" spans="1:24" x14ac:dyDescent="0.2">
      <c r="A38">
        <v>63401</v>
      </c>
      <c r="B38" t="s">
        <v>1901</v>
      </c>
      <c r="C38" t="s">
        <v>2308</v>
      </c>
      <c r="D38">
        <v>2016</v>
      </c>
      <c r="E38" t="str">
        <f t="shared" si="0"/>
        <v>634012016</v>
      </c>
      <c r="F38">
        <v>43159</v>
      </c>
      <c r="G38" t="str">
        <f>VLOOKUP($A38,CATMUN!$B$2:$C$1123,2,0)</f>
        <v>Medio</v>
      </c>
      <c r="H38" t="str">
        <f>VLOOKUP($A38,CATMUN!$B$2:$D$1123,3,0)</f>
        <v>Otros Sistemas de Ciudades</v>
      </c>
      <c r="I38">
        <f>VLOOKUP($A38,CATMUN!$B$2:$G$1123,4,0)</f>
        <v>1</v>
      </c>
      <c r="J38">
        <f>VLOOKUP($A38,CATMUN!$B$2:$G$1123,6,0)</f>
        <v>7</v>
      </c>
      <c r="K38" s="69">
        <v>2350.6939199999997</v>
      </c>
      <c r="L38" s="69">
        <v>448</v>
      </c>
      <c r="M38" s="69">
        <v>168.75107999999997</v>
      </c>
      <c r="N38" s="69">
        <v>284.2495774074074</v>
      </c>
      <c r="P38" s="69">
        <v>8.5920000000000005</v>
      </c>
      <c r="Q38">
        <v>0</v>
      </c>
      <c r="S38" s="69">
        <v>595.22699999999998</v>
      </c>
      <c r="T38">
        <v>0</v>
      </c>
      <c r="V38" s="51">
        <v>55</v>
      </c>
      <c r="W38" s="51">
        <v>112</v>
      </c>
      <c r="X38" s="51">
        <v>219</v>
      </c>
    </row>
    <row r="39" spans="1:24" x14ac:dyDescent="0.2">
      <c r="A39">
        <v>5858</v>
      </c>
      <c r="B39" t="s">
        <v>2273</v>
      </c>
      <c r="C39" t="s">
        <v>2176</v>
      </c>
      <c r="D39">
        <v>2016</v>
      </c>
      <c r="E39" t="str">
        <f t="shared" si="0"/>
        <v>58582016</v>
      </c>
      <c r="F39">
        <v>9273</v>
      </c>
      <c r="G39" t="str">
        <f>VLOOKUP($A39,CATMUN!$B$2:$C$1123,2,0)</f>
        <v>Alto</v>
      </c>
      <c r="H39" t="str">
        <f>VLOOKUP($A39,CATMUN!$B$2:$D$1123,3,0)</f>
        <v>Municipios rurales</v>
      </c>
      <c r="I39">
        <f>VLOOKUP($A39,CATMUN!$B$2:$G$1123,4,0)</f>
        <v>1</v>
      </c>
      <c r="J39">
        <f>VLOOKUP($A39,CATMUN!$B$2:$G$1123,6,0)</f>
        <v>8</v>
      </c>
      <c r="K39" s="69">
        <v>623.11</v>
      </c>
      <c r="L39" s="69">
        <v>250</v>
      </c>
      <c r="M39" s="69">
        <v>57.908999999999999</v>
      </c>
      <c r="N39" s="69">
        <v>18.288020434782606</v>
      </c>
      <c r="P39" s="69">
        <v>14.198510000000001</v>
      </c>
      <c r="Q39">
        <v>0</v>
      </c>
      <c r="S39" s="69">
        <v>0</v>
      </c>
      <c r="T39">
        <v>0</v>
      </c>
      <c r="U39">
        <v>5.7068599999999998</v>
      </c>
      <c r="V39" s="51">
        <v>25</v>
      </c>
      <c r="W39" s="51">
        <v>25</v>
      </c>
      <c r="X39" s="51">
        <v>28</v>
      </c>
    </row>
    <row r="40" spans="1:24" x14ac:dyDescent="0.2">
      <c r="A40">
        <v>15226</v>
      </c>
      <c r="B40" t="s">
        <v>1317</v>
      </c>
      <c r="C40" t="s">
        <v>1289</v>
      </c>
      <c r="D40">
        <v>2016</v>
      </c>
      <c r="E40" t="str">
        <f t="shared" si="0"/>
        <v>152262016</v>
      </c>
      <c r="F40">
        <v>1892</v>
      </c>
      <c r="G40" t="str">
        <f>VLOOKUP($A40,CATMUN!$B$2:$C$1123,2,0)</f>
        <v>Alto</v>
      </c>
      <c r="H40" t="str">
        <f>VLOOKUP($A40,CATMUN!$B$2:$D$1123,3,0)</f>
        <v>Municipios rurales</v>
      </c>
      <c r="I40">
        <f>VLOOKUP($A40,CATMUN!$B$2:$G$1123,4,0)</f>
        <v>1</v>
      </c>
      <c r="J40">
        <f>VLOOKUP($A40,CATMUN!$B$2:$G$1123,6,0)</f>
        <v>8</v>
      </c>
      <c r="K40" s="69">
        <v>150.40942999999999</v>
      </c>
      <c r="L40" s="69">
        <v>250</v>
      </c>
      <c r="M40" s="69">
        <v>0</v>
      </c>
      <c r="N40" s="69">
        <v>18.288020434782606</v>
      </c>
      <c r="P40" s="69">
        <v>14.198510000000001</v>
      </c>
      <c r="Q40">
        <v>0</v>
      </c>
      <c r="S40" s="69">
        <v>0</v>
      </c>
      <c r="T40">
        <v>0</v>
      </c>
      <c r="V40" s="51">
        <v>4</v>
      </c>
      <c r="W40" s="51">
        <v>0</v>
      </c>
      <c r="X40" s="51">
        <v>90</v>
      </c>
    </row>
    <row r="41" spans="1:24" x14ac:dyDescent="0.2">
      <c r="A41">
        <v>15822</v>
      </c>
      <c r="B41" t="s">
        <v>1403</v>
      </c>
      <c r="C41" t="s">
        <v>1289</v>
      </c>
      <c r="D41">
        <v>2016</v>
      </c>
      <c r="E41" t="str">
        <f t="shared" si="0"/>
        <v>158222016</v>
      </c>
      <c r="F41">
        <v>5348</v>
      </c>
      <c r="G41" t="str">
        <f>VLOOKUP($A41,CATMUN!$B$2:$C$1123,2,0)</f>
        <v>Alto</v>
      </c>
      <c r="H41" t="str">
        <f>VLOOKUP($A41,CATMUN!$B$2:$D$1123,3,0)</f>
        <v>Municipios rurales</v>
      </c>
      <c r="I41">
        <f>VLOOKUP($A41,CATMUN!$B$2:$G$1123,4,0)</f>
        <v>1</v>
      </c>
      <c r="J41">
        <f>VLOOKUP($A41,CATMUN!$B$2:$G$1123,6,0)</f>
        <v>8</v>
      </c>
      <c r="K41" s="69">
        <v>152.19653</v>
      </c>
      <c r="L41" s="69">
        <v>250</v>
      </c>
      <c r="M41" s="69">
        <v>0</v>
      </c>
      <c r="N41" s="69">
        <v>18.288020434782606</v>
      </c>
      <c r="P41" s="69">
        <v>14.198510000000001</v>
      </c>
      <c r="Q41">
        <v>0</v>
      </c>
      <c r="S41" s="69">
        <v>0</v>
      </c>
      <c r="T41">
        <v>0</v>
      </c>
      <c r="V41" s="51">
        <v>4</v>
      </c>
      <c r="W41" s="51">
        <v>0</v>
      </c>
      <c r="X41" s="51">
        <v>90</v>
      </c>
    </row>
    <row r="42" spans="1:24" x14ac:dyDescent="0.2">
      <c r="A42">
        <v>68705</v>
      </c>
      <c r="B42" t="s">
        <v>1847</v>
      </c>
      <c r="C42" t="s">
        <v>1919</v>
      </c>
      <c r="D42">
        <v>2016</v>
      </c>
      <c r="E42" t="str">
        <f t="shared" si="0"/>
        <v>687052016</v>
      </c>
      <c r="F42">
        <v>2122</v>
      </c>
      <c r="G42" t="str">
        <f>VLOOKUP($A42,CATMUN!$B$2:$C$1123,2,0)</f>
        <v>Alto</v>
      </c>
      <c r="H42" t="str">
        <f>VLOOKUP($A42,CATMUN!$B$2:$D$1123,3,0)</f>
        <v>Municipios rurales</v>
      </c>
      <c r="I42">
        <f>VLOOKUP($A42,CATMUN!$B$2:$G$1123,4,0)</f>
        <v>1</v>
      </c>
      <c r="J42">
        <f>VLOOKUP($A42,CATMUN!$B$2:$G$1123,6,0)</f>
        <v>8</v>
      </c>
      <c r="K42" s="69">
        <v>74.087999999999994</v>
      </c>
      <c r="L42" s="69">
        <v>250</v>
      </c>
      <c r="M42" s="69">
        <v>1.804</v>
      </c>
      <c r="N42" s="69">
        <v>18.288020434782606</v>
      </c>
      <c r="P42" s="69">
        <v>14.198510000000001</v>
      </c>
      <c r="Q42">
        <v>0</v>
      </c>
      <c r="S42" s="69">
        <v>0</v>
      </c>
      <c r="T42">
        <v>0</v>
      </c>
      <c r="V42" s="51">
        <v>25</v>
      </c>
      <c r="W42" s="51">
        <v>1</v>
      </c>
      <c r="X42" s="51">
        <v>28</v>
      </c>
    </row>
    <row r="43" spans="1:24" x14ac:dyDescent="0.2">
      <c r="A43">
        <v>5059</v>
      </c>
      <c r="B43" t="s">
        <v>1896</v>
      </c>
      <c r="C43" t="s">
        <v>2176</v>
      </c>
      <c r="D43">
        <v>2016</v>
      </c>
      <c r="E43" t="str">
        <f t="shared" si="0"/>
        <v>50592016</v>
      </c>
      <c r="F43">
        <v>4110</v>
      </c>
      <c r="G43" t="str">
        <f>VLOOKUP($A43,CATMUN!$B$2:$C$1123,2,0)</f>
        <v>Medio</v>
      </c>
      <c r="H43" t="str">
        <f>VLOOKUP($A43,CATMUN!$B$2:$D$1123,3,0)</f>
        <v>Municipios rurales</v>
      </c>
      <c r="I43">
        <f>VLOOKUP($A43,CATMUN!$B$2:$G$1123,4,0)</f>
        <v>1</v>
      </c>
      <c r="J43">
        <f>VLOOKUP($A43,CATMUN!$B$2:$G$1123,6,0)</f>
        <v>9</v>
      </c>
      <c r="K43" s="69">
        <v>303.62266999999997</v>
      </c>
      <c r="L43" s="69">
        <v>332</v>
      </c>
      <c r="M43" s="69">
        <v>0.42960000000000004</v>
      </c>
      <c r="N43" s="69">
        <v>18.288020434782606</v>
      </c>
      <c r="P43" s="69">
        <v>14.198510000000001</v>
      </c>
      <c r="Q43">
        <v>0</v>
      </c>
      <c r="S43" s="69">
        <v>0</v>
      </c>
      <c r="T43">
        <v>0</v>
      </c>
      <c r="V43" s="51">
        <v>25</v>
      </c>
      <c r="W43" s="51">
        <v>3</v>
      </c>
      <c r="X43" s="51">
        <v>28</v>
      </c>
    </row>
    <row r="44" spans="1:24" x14ac:dyDescent="0.2">
      <c r="A44">
        <v>5086</v>
      </c>
      <c r="B44" t="s">
        <v>2191</v>
      </c>
      <c r="C44" t="s">
        <v>2176</v>
      </c>
      <c r="D44">
        <v>2016</v>
      </c>
      <c r="E44" t="str">
        <f t="shared" si="0"/>
        <v>50862016</v>
      </c>
      <c r="F44">
        <v>6823</v>
      </c>
      <c r="G44" t="str">
        <f>VLOOKUP($A44,CATMUN!$B$2:$C$1123,2,0)</f>
        <v>Medio</v>
      </c>
      <c r="H44" t="str">
        <f>VLOOKUP($A44,CATMUN!$B$2:$D$1123,3,0)</f>
        <v>Municipios rurales</v>
      </c>
      <c r="I44">
        <f>VLOOKUP($A44,CATMUN!$B$2:$G$1123,4,0)</f>
        <v>1</v>
      </c>
      <c r="J44">
        <f>VLOOKUP($A44,CATMUN!$B$2:$G$1123,6,0)</f>
        <v>9</v>
      </c>
      <c r="K44" s="69">
        <v>351.803</v>
      </c>
      <c r="L44" s="69">
        <v>332</v>
      </c>
      <c r="M44" s="69">
        <v>5.1459999999999999</v>
      </c>
      <c r="N44" s="69">
        <v>18.288020434782606</v>
      </c>
      <c r="P44" s="69">
        <v>14.198510000000001</v>
      </c>
      <c r="Q44">
        <v>0</v>
      </c>
      <c r="S44" s="69">
        <v>0</v>
      </c>
      <c r="T44">
        <v>0</v>
      </c>
      <c r="V44" s="51">
        <v>4</v>
      </c>
      <c r="W44" s="51">
        <v>8</v>
      </c>
      <c r="X44" s="51">
        <v>90</v>
      </c>
    </row>
    <row r="45" spans="1:24" x14ac:dyDescent="0.2">
      <c r="A45">
        <v>5142</v>
      </c>
      <c r="B45" t="s">
        <v>2198</v>
      </c>
      <c r="C45" t="s">
        <v>2176</v>
      </c>
      <c r="D45">
        <v>2016</v>
      </c>
      <c r="E45" t="str">
        <f t="shared" si="0"/>
        <v>51422016</v>
      </c>
      <c r="F45">
        <v>4569</v>
      </c>
      <c r="G45" t="str">
        <f>VLOOKUP($A45,CATMUN!$B$2:$C$1123,2,0)</f>
        <v>Medio</v>
      </c>
      <c r="H45" t="str">
        <f>VLOOKUP($A45,CATMUN!$B$2:$D$1123,3,0)</f>
        <v>Municipios rurales</v>
      </c>
      <c r="I45">
        <f>VLOOKUP($A45,CATMUN!$B$2:$G$1123,4,0)</f>
        <v>1</v>
      </c>
      <c r="J45">
        <f>VLOOKUP($A45,CATMUN!$B$2:$G$1123,6,0)</f>
        <v>9</v>
      </c>
      <c r="K45" s="69">
        <v>245.83699999999999</v>
      </c>
      <c r="L45" s="69">
        <v>332</v>
      </c>
      <c r="M45" s="69">
        <v>3.7229999999999999</v>
      </c>
      <c r="N45" s="69">
        <v>18.288020434782606</v>
      </c>
      <c r="P45" s="69">
        <v>14.198510000000001</v>
      </c>
      <c r="Q45">
        <v>0</v>
      </c>
      <c r="S45" s="69">
        <v>0</v>
      </c>
      <c r="T45">
        <v>0</v>
      </c>
      <c r="V45" s="51">
        <v>4</v>
      </c>
      <c r="W45" s="51">
        <v>6</v>
      </c>
      <c r="X45" s="51">
        <v>26</v>
      </c>
    </row>
    <row r="46" spans="1:24" x14ac:dyDescent="0.2">
      <c r="A46">
        <v>5197</v>
      </c>
      <c r="B46" t="s">
        <v>2206</v>
      </c>
      <c r="C46" t="s">
        <v>2176</v>
      </c>
      <c r="D46">
        <v>2016</v>
      </c>
      <c r="E46" t="str">
        <f t="shared" si="0"/>
        <v>51972016</v>
      </c>
      <c r="F46">
        <v>14964</v>
      </c>
      <c r="G46" t="str">
        <f>VLOOKUP($A46,CATMUN!$B$2:$C$1123,2,0)</f>
        <v>Medio</v>
      </c>
      <c r="H46" t="str">
        <f>VLOOKUP($A46,CATMUN!$B$2:$D$1123,3,0)</f>
        <v>Municipios rurales</v>
      </c>
      <c r="I46">
        <f>VLOOKUP($A46,CATMUN!$B$2:$G$1123,4,0)</f>
        <v>1</v>
      </c>
      <c r="J46">
        <f>VLOOKUP($A46,CATMUN!$B$2:$G$1123,6,0)</f>
        <v>9</v>
      </c>
      <c r="K46" s="69">
        <v>412.28</v>
      </c>
      <c r="L46" s="69">
        <v>332</v>
      </c>
      <c r="M46" s="69">
        <v>130.357</v>
      </c>
      <c r="N46" s="69">
        <v>18.288020434782606</v>
      </c>
      <c r="P46" s="69">
        <v>14.198510000000001</v>
      </c>
      <c r="Q46">
        <v>0</v>
      </c>
      <c r="S46" s="69">
        <v>0</v>
      </c>
      <c r="T46">
        <v>0</v>
      </c>
      <c r="V46" s="51">
        <v>4</v>
      </c>
      <c r="W46" s="51">
        <v>25</v>
      </c>
      <c r="X46" s="51">
        <v>90</v>
      </c>
    </row>
    <row r="47" spans="1:24" x14ac:dyDescent="0.2">
      <c r="A47">
        <v>5284</v>
      </c>
      <c r="B47" t="s">
        <v>2219</v>
      </c>
      <c r="C47" t="s">
        <v>2176</v>
      </c>
      <c r="D47">
        <v>2016</v>
      </c>
      <c r="E47" t="str">
        <f t="shared" si="0"/>
        <v>52842016</v>
      </c>
      <c r="F47">
        <v>16311</v>
      </c>
      <c r="G47" t="str">
        <f>VLOOKUP($A47,CATMUN!$B$2:$C$1123,2,0)</f>
        <v>Medio</v>
      </c>
      <c r="H47" t="str">
        <f>VLOOKUP($A47,CATMUN!$B$2:$D$1123,3,0)</f>
        <v>Municipios rurales</v>
      </c>
      <c r="I47">
        <f>VLOOKUP($A47,CATMUN!$B$2:$G$1123,4,0)</f>
        <v>1</v>
      </c>
      <c r="J47">
        <f>VLOOKUP($A47,CATMUN!$B$2:$G$1123,6,0)</f>
        <v>9</v>
      </c>
      <c r="K47" s="69">
        <v>289.767</v>
      </c>
      <c r="L47" s="69">
        <v>332</v>
      </c>
      <c r="M47" s="69">
        <v>6.6040000000000001</v>
      </c>
      <c r="N47" s="69">
        <v>18.288020434782606</v>
      </c>
      <c r="O47" s="69">
        <v>4.2149999999999999</v>
      </c>
      <c r="P47" s="69">
        <v>14.198510000000001</v>
      </c>
      <c r="S47" s="69">
        <v>0</v>
      </c>
      <c r="T47">
        <v>0</v>
      </c>
      <c r="U47">
        <v>2.46E-2</v>
      </c>
      <c r="V47" s="51">
        <v>4</v>
      </c>
      <c r="W47" s="51">
        <v>32</v>
      </c>
      <c r="X47" s="51">
        <v>26</v>
      </c>
    </row>
    <row r="48" spans="1:24" x14ac:dyDescent="0.2">
      <c r="A48">
        <v>5310</v>
      </c>
      <c r="B48" t="s">
        <v>2222</v>
      </c>
      <c r="C48" t="s">
        <v>2176</v>
      </c>
      <c r="D48">
        <v>2016</v>
      </c>
      <c r="E48" t="str">
        <f t="shared" si="0"/>
        <v>53102016</v>
      </c>
      <c r="F48">
        <v>12964</v>
      </c>
      <c r="G48" t="str">
        <f>VLOOKUP($A48,CATMUN!$B$2:$C$1123,2,0)</f>
        <v>Medio</v>
      </c>
      <c r="H48" t="str">
        <f>VLOOKUP($A48,CATMUN!$B$2:$D$1123,3,0)</f>
        <v>Municipios rurales</v>
      </c>
      <c r="I48">
        <f>VLOOKUP($A48,CATMUN!$B$2:$G$1123,4,0)</f>
        <v>1</v>
      </c>
      <c r="J48">
        <f>VLOOKUP($A48,CATMUN!$B$2:$G$1123,6,0)</f>
        <v>9</v>
      </c>
      <c r="K48" s="69">
        <v>363.13</v>
      </c>
      <c r="L48" s="69">
        <v>332</v>
      </c>
      <c r="M48" s="69">
        <v>66.331999999999994</v>
      </c>
      <c r="N48" s="69">
        <v>18.288020434782606</v>
      </c>
      <c r="P48" s="69">
        <v>14.198510000000001</v>
      </c>
      <c r="Q48">
        <v>0</v>
      </c>
      <c r="S48" s="69">
        <v>0</v>
      </c>
      <c r="T48">
        <v>0</v>
      </c>
      <c r="V48" s="51">
        <v>4</v>
      </c>
      <c r="W48" s="51">
        <v>56</v>
      </c>
      <c r="X48" s="51">
        <v>90</v>
      </c>
    </row>
    <row r="49" spans="1:24" x14ac:dyDescent="0.2">
      <c r="A49">
        <v>5411</v>
      </c>
      <c r="B49" t="s">
        <v>2233</v>
      </c>
      <c r="C49" t="s">
        <v>2176</v>
      </c>
      <c r="D49">
        <v>2016</v>
      </c>
      <c r="E49" t="str">
        <f t="shared" si="0"/>
        <v>54112016</v>
      </c>
      <c r="F49">
        <v>9546</v>
      </c>
      <c r="G49" t="str">
        <f>VLOOKUP($A49,CATMUN!$B$2:$C$1123,2,0)</f>
        <v>Bajo</v>
      </c>
      <c r="H49" t="str">
        <f>VLOOKUP($A49,CATMUN!$B$2:$D$1123,3,0)</f>
        <v>Municipios rurales</v>
      </c>
      <c r="I49">
        <f>VLOOKUP($A49,CATMUN!$B$2:$G$1123,4,0)</f>
        <v>1</v>
      </c>
      <c r="J49">
        <f>VLOOKUP($A49,CATMUN!$B$2:$G$1123,6,0)</f>
        <v>9</v>
      </c>
      <c r="K49" s="69">
        <v>320.20100000000002</v>
      </c>
      <c r="L49" s="69">
        <v>332</v>
      </c>
      <c r="M49" s="69">
        <v>7.18</v>
      </c>
      <c r="N49" s="69">
        <v>18.288020434782606</v>
      </c>
      <c r="P49" s="69">
        <v>14.198510000000001</v>
      </c>
      <c r="Q49">
        <v>0</v>
      </c>
      <c r="S49" s="69">
        <v>0</v>
      </c>
      <c r="T49">
        <v>0</v>
      </c>
      <c r="U49">
        <v>2.420855</v>
      </c>
      <c r="V49" s="51">
        <v>4</v>
      </c>
      <c r="W49" s="51">
        <v>13</v>
      </c>
      <c r="X49" s="51">
        <v>26</v>
      </c>
    </row>
    <row r="50" spans="1:24" x14ac:dyDescent="0.2">
      <c r="A50">
        <v>5480</v>
      </c>
      <c r="B50" t="s">
        <v>2238</v>
      </c>
      <c r="C50" t="s">
        <v>2176</v>
      </c>
      <c r="D50">
        <v>2016</v>
      </c>
      <c r="E50" t="str">
        <f t="shared" si="0"/>
        <v>54802016</v>
      </c>
      <c r="F50">
        <v>21077</v>
      </c>
      <c r="G50" t="str">
        <f>VLOOKUP($A50,CATMUN!$B$2:$C$1123,2,0)</f>
        <v>Medio</v>
      </c>
      <c r="H50" t="str">
        <f>VLOOKUP($A50,CATMUN!$B$2:$D$1123,3,0)</f>
        <v>Municipios rurales</v>
      </c>
      <c r="I50">
        <f>VLOOKUP($A50,CATMUN!$B$2:$G$1123,4,0)</f>
        <v>1</v>
      </c>
      <c r="J50">
        <f>VLOOKUP($A50,CATMUN!$B$2:$G$1123,6,0)</f>
        <v>9</v>
      </c>
      <c r="K50" s="69">
        <v>788.20399999999995</v>
      </c>
      <c r="L50" s="69">
        <v>332</v>
      </c>
      <c r="N50" s="69">
        <v>18.288020434782606</v>
      </c>
      <c r="P50" s="69">
        <v>14.198510000000001</v>
      </c>
      <c r="Q50">
        <v>0</v>
      </c>
      <c r="S50" s="69">
        <v>0</v>
      </c>
      <c r="T50">
        <v>0</v>
      </c>
      <c r="V50" s="51">
        <v>4</v>
      </c>
      <c r="W50" s="51">
        <v>9</v>
      </c>
      <c r="X50" s="51">
        <v>90</v>
      </c>
    </row>
    <row r="51" spans="1:24" x14ac:dyDescent="0.2">
      <c r="A51">
        <v>5604</v>
      </c>
      <c r="B51" t="s">
        <v>2247</v>
      </c>
      <c r="C51" t="s">
        <v>2176</v>
      </c>
      <c r="D51">
        <v>2016</v>
      </c>
      <c r="E51" t="str">
        <f t="shared" si="0"/>
        <v>56042016</v>
      </c>
      <c r="F51">
        <v>29898</v>
      </c>
      <c r="G51" t="str">
        <f>VLOOKUP($A51,CATMUN!$B$2:$C$1123,2,0)</f>
        <v>Medio</v>
      </c>
      <c r="H51" t="str">
        <f>VLOOKUP($A51,CATMUN!$B$2:$D$1123,3,0)</f>
        <v>Municipios rurales</v>
      </c>
      <c r="I51">
        <f>VLOOKUP($A51,CATMUN!$B$2:$G$1123,4,0)</f>
        <v>1</v>
      </c>
      <c r="J51">
        <f>VLOOKUP($A51,CATMUN!$B$2:$G$1123,6,0)</f>
        <v>9</v>
      </c>
      <c r="K51" s="69">
        <v>384.79500000000002</v>
      </c>
      <c r="L51" s="69">
        <v>332</v>
      </c>
      <c r="M51" s="69">
        <v>76.977000000000004</v>
      </c>
      <c r="N51" s="69">
        <v>18.288020434782606</v>
      </c>
      <c r="P51" s="69">
        <v>14.198510000000001</v>
      </c>
      <c r="Q51">
        <v>0</v>
      </c>
      <c r="S51" s="69">
        <v>0</v>
      </c>
      <c r="T51">
        <v>0</v>
      </c>
      <c r="U51">
        <v>0.27271899999999999</v>
      </c>
      <c r="V51" s="51">
        <v>4</v>
      </c>
      <c r="W51" s="51">
        <v>60</v>
      </c>
      <c r="X51" s="51">
        <v>26</v>
      </c>
    </row>
    <row r="52" spans="1:24" x14ac:dyDescent="0.2">
      <c r="A52">
        <v>5647</v>
      </c>
      <c r="B52" t="s">
        <v>2250</v>
      </c>
      <c r="C52" t="s">
        <v>2176</v>
      </c>
      <c r="D52">
        <v>2016</v>
      </c>
      <c r="E52" t="str">
        <f t="shared" si="0"/>
        <v>56472016</v>
      </c>
      <c r="F52">
        <v>6126</v>
      </c>
      <c r="G52" t="str">
        <f>VLOOKUP($A52,CATMUN!$B$2:$C$1123,2,0)</f>
        <v>Bajo</v>
      </c>
      <c r="H52" t="str">
        <f>VLOOKUP($A52,CATMUN!$B$2:$D$1123,3,0)</f>
        <v>Municipios rurales</v>
      </c>
      <c r="I52">
        <f>VLOOKUP($A52,CATMUN!$B$2:$G$1123,4,0)</f>
        <v>1</v>
      </c>
      <c r="J52">
        <f>VLOOKUP($A52,CATMUN!$B$2:$G$1123,6,0)</f>
        <v>9</v>
      </c>
      <c r="K52" s="69">
        <v>233.86</v>
      </c>
      <c r="L52" s="69">
        <v>332</v>
      </c>
      <c r="M52" s="69">
        <v>7.3979999999999997</v>
      </c>
      <c r="N52" s="69">
        <v>18.288020434782606</v>
      </c>
      <c r="P52" s="69">
        <v>14.198510000000001</v>
      </c>
      <c r="Q52">
        <v>0</v>
      </c>
      <c r="S52" s="69">
        <v>0</v>
      </c>
      <c r="T52">
        <v>0</v>
      </c>
      <c r="V52" s="51">
        <v>25</v>
      </c>
      <c r="W52" s="51">
        <v>11</v>
      </c>
      <c r="X52" s="51">
        <v>28</v>
      </c>
    </row>
    <row r="53" spans="1:24" x14ac:dyDescent="0.2">
      <c r="A53">
        <v>5660</v>
      </c>
      <c r="B53" t="s">
        <v>2063</v>
      </c>
      <c r="C53" t="s">
        <v>2176</v>
      </c>
      <c r="D53">
        <v>2016</v>
      </c>
      <c r="E53" t="str">
        <f t="shared" si="0"/>
        <v>56602016</v>
      </c>
      <c r="F53">
        <v>10938</v>
      </c>
      <c r="G53" t="str">
        <f>VLOOKUP($A53,CATMUN!$B$2:$C$1123,2,0)</f>
        <v>Medio</v>
      </c>
      <c r="H53" t="str">
        <f>VLOOKUP($A53,CATMUN!$B$2:$D$1123,3,0)</f>
        <v>Municipios rurales</v>
      </c>
      <c r="I53">
        <f>VLOOKUP($A53,CATMUN!$B$2:$G$1123,4,0)</f>
        <v>1</v>
      </c>
      <c r="J53">
        <f>VLOOKUP($A53,CATMUN!$B$2:$G$1123,6,0)</f>
        <v>9</v>
      </c>
      <c r="K53" s="69">
        <v>264.55099999999999</v>
      </c>
      <c r="L53" s="69">
        <v>332</v>
      </c>
      <c r="M53" s="69">
        <v>38.679000000000002</v>
      </c>
      <c r="N53" s="69">
        <v>18.288020434782606</v>
      </c>
      <c r="P53" s="69">
        <v>14.198510000000001</v>
      </c>
      <c r="Q53">
        <v>0</v>
      </c>
      <c r="S53" s="69">
        <v>0</v>
      </c>
      <c r="T53">
        <v>0</v>
      </c>
      <c r="V53" s="51">
        <v>4</v>
      </c>
      <c r="W53" s="51">
        <v>17</v>
      </c>
      <c r="X53" s="51">
        <v>26</v>
      </c>
    </row>
    <row r="54" spans="1:24" x14ac:dyDescent="0.2">
      <c r="A54">
        <v>13440</v>
      </c>
      <c r="B54" t="s">
        <v>1261</v>
      </c>
      <c r="C54" t="s">
        <v>1242</v>
      </c>
      <c r="D54">
        <v>2016</v>
      </c>
      <c r="E54" t="str">
        <f t="shared" si="0"/>
        <v>134402016</v>
      </c>
      <c r="F54">
        <v>9966</v>
      </c>
      <c r="G54" t="str">
        <f>VLOOKUP($A54,CATMUN!$B$2:$C$1123,2,0)</f>
        <v>Medio</v>
      </c>
      <c r="H54" t="str">
        <f>VLOOKUP($A54,CATMUN!$B$2:$D$1123,3,0)</f>
        <v>Municipios rurales</v>
      </c>
      <c r="I54">
        <f>VLOOKUP($A54,CATMUN!$B$2:$G$1123,4,0)</f>
        <v>1</v>
      </c>
      <c r="J54">
        <f>VLOOKUP($A54,CATMUN!$B$2:$G$1123,6,0)</f>
        <v>9</v>
      </c>
      <c r="K54" s="69">
        <v>17.887</v>
      </c>
      <c r="L54" s="69">
        <v>332</v>
      </c>
      <c r="M54" s="69">
        <v>0</v>
      </c>
      <c r="N54" s="69">
        <v>18.288020434782606</v>
      </c>
      <c r="P54" s="69">
        <v>14.198510000000001</v>
      </c>
      <c r="Q54">
        <v>0</v>
      </c>
      <c r="S54" s="69">
        <v>0</v>
      </c>
      <c r="T54">
        <v>0</v>
      </c>
      <c r="V54" s="51">
        <v>25</v>
      </c>
      <c r="W54" s="51">
        <v>0</v>
      </c>
      <c r="X54" s="51">
        <v>28</v>
      </c>
    </row>
    <row r="55" spans="1:24" x14ac:dyDescent="0.2">
      <c r="A55">
        <v>15047</v>
      </c>
      <c r="B55" t="s">
        <v>1292</v>
      </c>
      <c r="C55" t="s">
        <v>1289</v>
      </c>
      <c r="D55">
        <v>2016</v>
      </c>
      <c r="E55" t="str">
        <f t="shared" si="0"/>
        <v>150472016</v>
      </c>
      <c r="F55">
        <v>15060</v>
      </c>
      <c r="G55" t="str">
        <f>VLOOKUP($A55,CATMUN!$B$2:$C$1123,2,0)</f>
        <v>Bajo</v>
      </c>
      <c r="H55" t="str">
        <f>VLOOKUP($A55,CATMUN!$B$2:$D$1123,3,0)</f>
        <v>Municipios rurales</v>
      </c>
      <c r="I55">
        <f>VLOOKUP($A55,CATMUN!$B$2:$G$1123,4,0)</f>
        <v>1</v>
      </c>
      <c r="J55">
        <f>VLOOKUP($A55,CATMUN!$B$2:$G$1123,6,0)</f>
        <v>9</v>
      </c>
      <c r="K55" s="69">
        <v>853.86842000000001</v>
      </c>
      <c r="L55" s="69">
        <v>332</v>
      </c>
      <c r="M55" s="69">
        <v>3.2289599999999998</v>
      </c>
      <c r="N55" s="69">
        <v>18.288020434782606</v>
      </c>
      <c r="O55" s="69">
        <v>14.198510000000001</v>
      </c>
      <c r="P55" s="69">
        <v>14.198510000000001</v>
      </c>
      <c r="Q55">
        <v>1</v>
      </c>
      <c r="R55">
        <v>0</v>
      </c>
      <c r="S55" s="69">
        <v>0</v>
      </c>
      <c r="T55">
        <v>0</v>
      </c>
      <c r="V55" s="51">
        <v>4</v>
      </c>
      <c r="W55" s="51">
        <v>18</v>
      </c>
      <c r="X55" s="51">
        <v>90</v>
      </c>
    </row>
    <row r="56" spans="1:24" x14ac:dyDescent="0.2">
      <c r="A56">
        <v>15837</v>
      </c>
      <c r="B56" t="s">
        <v>1406</v>
      </c>
      <c r="C56" t="s">
        <v>1289</v>
      </c>
      <c r="D56">
        <v>2016</v>
      </c>
      <c r="E56" t="str">
        <f t="shared" si="0"/>
        <v>158372016</v>
      </c>
      <c r="F56">
        <v>9734</v>
      </c>
      <c r="G56" t="str">
        <f>VLOOKUP($A56,CATMUN!$B$2:$C$1123,2,0)</f>
        <v>Medio</v>
      </c>
      <c r="H56" t="str">
        <f>VLOOKUP($A56,CATMUN!$B$2:$D$1123,3,0)</f>
        <v>Municipios rurales</v>
      </c>
      <c r="I56">
        <f>VLOOKUP($A56,CATMUN!$B$2:$G$1123,4,0)</f>
        <v>1</v>
      </c>
      <c r="J56">
        <f>VLOOKUP($A56,CATMUN!$B$2:$G$1123,6,0)</f>
        <v>9</v>
      </c>
      <c r="K56" s="69">
        <v>428.72699999999998</v>
      </c>
      <c r="L56" s="69">
        <v>332</v>
      </c>
      <c r="M56" s="69">
        <v>1.7929999999999999</v>
      </c>
      <c r="N56" s="69">
        <v>18.288020434782606</v>
      </c>
      <c r="P56" s="69">
        <v>14.198510000000001</v>
      </c>
      <c r="Q56">
        <v>0</v>
      </c>
      <c r="S56" s="69">
        <v>0</v>
      </c>
      <c r="T56">
        <v>0</v>
      </c>
      <c r="V56" s="51">
        <v>4</v>
      </c>
      <c r="W56" s="51">
        <v>4</v>
      </c>
      <c r="X56" s="51">
        <v>90</v>
      </c>
    </row>
    <row r="57" spans="1:24" x14ac:dyDescent="0.2">
      <c r="A57">
        <v>20400</v>
      </c>
      <c r="B57" t="s">
        <v>1509</v>
      </c>
      <c r="C57" t="s">
        <v>1494</v>
      </c>
      <c r="D57">
        <v>2016</v>
      </c>
      <c r="E57" t="str">
        <f t="shared" si="0"/>
        <v>204002016</v>
      </c>
      <c r="F57">
        <v>22311</v>
      </c>
      <c r="G57" t="str">
        <f>VLOOKUP($A57,CATMUN!$B$2:$C$1123,2,0)</f>
        <v>Medio</v>
      </c>
      <c r="H57" t="str">
        <f>VLOOKUP($A57,CATMUN!$B$2:$D$1123,3,0)</f>
        <v>Municipios rurales</v>
      </c>
      <c r="I57">
        <f>VLOOKUP($A57,CATMUN!$B$2:$G$1123,4,0)</f>
        <v>1</v>
      </c>
      <c r="J57">
        <f>VLOOKUP($A57,CATMUN!$B$2:$G$1123,6,0)</f>
        <v>9</v>
      </c>
      <c r="K57" s="69">
        <v>692.01800000000003</v>
      </c>
      <c r="L57" s="69">
        <v>332</v>
      </c>
      <c r="M57" s="69">
        <v>4.383</v>
      </c>
      <c r="N57" s="69">
        <v>18.288020434782606</v>
      </c>
      <c r="P57" s="69">
        <v>14.198510000000001</v>
      </c>
      <c r="Q57">
        <v>0</v>
      </c>
      <c r="S57" s="69">
        <v>0</v>
      </c>
      <c r="T57">
        <v>0</v>
      </c>
      <c r="V57" s="51">
        <v>4</v>
      </c>
      <c r="W57" s="51">
        <v>693</v>
      </c>
      <c r="X57" s="51">
        <v>90</v>
      </c>
    </row>
    <row r="58" spans="1:24" x14ac:dyDescent="0.2">
      <c r="A58">
        <v>23079</v>
      </c>
      <c r="B58" t="s">
        <v>1299</v>
      </c>
      <c r="C58" t="s">
        <v>1253</v>
      </c>
      <c r="D58">
        <v>2016</v>
      </c>
      <c r="E58" t="str">
        <f t="shared" si="0"/>
        <v>230792016</v>
      </c>
      <c r="F58">
        <v>21915</v>
      </c>
      <c r="G58" t="str">
        <f>VLOOKUP($A58,CATMUN!$B$2:$C$1123,2,0)</f>
        <v>Medio</v>
      </c>
      <c r="H58" t="str">
        <f>VLOOKUP($A58,CATMUN!$B$2:$D$1123,3,0)</f>
        <v>Municipios rurales</v>
      </c>
      <c r="I58">
        <f>VLOOKUP($A58,CATMUN!$B$2:$G$1123,4,0)</f>
        <v>1</v>
      </c>
      <c r="J58">
        <f>VLOOKUP($A58,CATMUN!$B$2:$G$1123,6,0)</f>
        <v>9</v>
      </c>
      <c r="K58" s="69">
        <v>333.476</v>
      </c>
      <c r="L58" s="69">
        <v>332</v>
      </c>
      <c r="M58" s="69">
        <v>0</v>
      </c>
      <c r="N58" s="69">
        <v>18.288020434782606</v>
      </c>
      <c r="P58" s="69">
        <v>14.198510000000001</v>
      </c>
      <c r="Q58">
        <v>0</v>
      </c>
      <c r="S58" s="69">
        <v>0</v>
      </c>
      <c r="T58">
        <v>0</v>
      </c>
      <c r="V58" s="51">
        <v>25</v>
      </c>
      <c r="W58" s="51">
        <v>0</v>
      </c>
      <c r="X58" s="51">
        <v>28</v>
      </c>
    </row>
    <row r="59" spans="1:24" x14ac:dyDescent="0.2">
      <c r="A59">
        <v>25368</v>
      </c>
      <c r="B59" t="s">
        <v>1594</v>
      </c>
      <c r="C59" t="s">
        <v>1549</v>
      </c>
      <c r="D59">
        <v>2016</v>
      </c>
      <c r="E59" t="str">
        <f t="shared" si="0"/>
        <v>253682016</v>
      </c>
      <c r="F59">
        <v>2683</v>
      </c>
      <c r="G59" t="str">
        <f>VLOOKUP($A59,CATMUN!$B$2:$C$1123,2,0)</f>
        <v>Medio</v>
      </c>
      <c r="H59" t="str">
        <f>VLOOKUP($A59,CATMUN!$B$2:$D$1123,3,0)</f>
        <v>Municipios rurales</v>
      </c>
      <c r="I59">
        <f>VLOOKUP($A59,CATMUN!$B$2:$G$1123,4,0)</f>
        <v>1</v>
      </c>
      <c r="J59">
        <f>VLOOKUP($A59,CATMUN!$B$2:$G$1123,6,0)</f>
        <v>9</v>
      </c>
      <c r="K59" s="69">
        <v>76.709960000000009</v>
      </c>
      <c r="L59" s="69">
        <v>332</v>
      </c>
      <c r="M59" s="69">
        <v>0</v>
      </c>
      <c r="N59" s="69">
        <v>18.288020434782606</v>
      </c>
      <c r="P59" s="69">
        <v>14.198510000000001</v>
      </c>
      <c r="Q59">
        <v>0</v>
      </c>
      <c r="R59">
        <v>0</v>
      </c>
      <c r="S59" s="69">
        <v>0</v>
      </c>
      <c r="T59">
        <v>0</v>
      </c>
      <c r="V59" s="51">
        <v>4</v>
      </c>
      <c r="W59" s="51">
        <v>5</v>
      </c>
      <c r="X59" s="51">
        <v>90</v>
      </c>
    </row>
    <row r="60" spans="1:24" x14ac:dyDescent="0.2">
      <c r="A60">
        <v>41615</v>
      </c>
      <c r="B60" t="s">
        <v>1719</v>
      </c>
      <c r="C60" t="s">
        <v>1694</v>
      </c>
      <c r="D60">
        <v>2016</v>
      </c>
      <c r="E60" t="str">
        <f t="shared" si="0"/>
        <v>416152016</v>
      </c>
      <c r="F60">
        <v>18994</v>
      </c>
      <c r="G60" t="str">
        <f>VLOOKUP($A60,CATMUN!$B$2:$C$1123,2,0)</f>
        <v>Medio</v>
      </c>
      <c r="H60" t="str">
        <f>VLOOKUP($A60,CATMUN!$B$2:$D$1123,3,0)</f>
        <v>Municipios rurales</v>
      </c>
      <c r="I60">
        <f>VLOOKUP($A60,CATMUN!$B$2:$G$1123,4,0)</f>
        <v>1</v>
      </c>
      <c r="J60">
        <f>VLOOKUP($A60,CATMUN!$B$2:$G$1123,6,0)</f>
        <v>9</v>
      </c>
      <c r="K60" s="69">
        <v>294.70945</v>
      </c>
      <c r="L60" s="69">
        <v>332</v>
      </c>
      <c r="M60" s="69">
        <v>8.2309099999999997</v>
      </c>
      <c r="N60" s="69">
        <v>18.288020434782606</v>
      </c>
      <c r="P60" s="69">
        <v>14.198510000000001</v>
      </c>
      <c r="Q60">
        <v>0</v>
      </c>
      <c r="S60" s="69">
        <v>0</v>
      </c>
      <c r="T60">
        <v>0</v>
      </c>
      <c r="V60" s="51">
        <v>4</v>
      </c>
      <c r="W60" s="51">
        <v>120</v>
      </c>
      <c r="X60" s="51">
        <v>90</v>
      </c>
    </row>
    <row r="61" spans="1:24" x14ac:dyDescent="0.2">
      <c r="A61">
        <v>47460</v>
      </c>
      <c r="B61" t="s">
        <v>1758</v>
      </c>
      <c r="C61" t="s">
        <v>1744</v>
      </c>
      <c r="D61">
        <v>2016</v>
      </c>
      <c r="E61" t="str">
        <f t="shared" si="0"/>
        <v>474602016</v>
      </c>
      <c r="F61">
        <v>20213</v>
      </c>
      <c r="G61" t="str">
        <f>VLOOKUP($A61,CATMUN!$B$2:$C$1123,2,0)</f>
        <v>Bajo</v>
      </c>
      <c r="H61" t="str">
        <f>VLOOKUP($A61,CATMUN!$B$2:$D$1123,3,0)</f>
        <v>Municipios rurales</v>
      </c>
      <c r="I61">
        <f>VLOOKUP($A61,CATMUN!$B$2:$G$1123,4,0)</f>
        <v>1</v>
      </c>
      <c r="J61">
        <f>VLOOKUP($A61,CATMUN!$B$2:$G$1123,6,0)</f>
        <v>9</v>
      </c>
      <c r="K61" s="69">
        <v>144.08000000000001</v>
      </c>
      <c r="L61" s="69">
        <v>332</v>
      </c>
      <c r="N61" s="69">
        <v>18.288020434782606</v>
      </c>
      <c r="P61" s="69">
        <v>14.198510000000001</v>
      </c>
      <c r="Q61">
        <v>0</v>
      </c>
      <c r="S61" s="69">
        <v>0</v>
      </c>
      <c r="T61">
        <v>0</v>
      </c>
      <c r="V61" s="51">
        <v>25</v>
      </c>
      <c r="W61" s="51">
        <v>26</v>
      </c>
      <c r="X61" s="51">
        <v>28</v>
      </c>
    </row>
    <row r="62" spans="1:24" x14ac:dyDescent="0.2">
      <c r="A62">
        <v>54720</v>
      </c>
      <c r="B62" t="s">
        <v>1888</v>
      </c>
      <c r="C62" t="s">
        <v>1855</v>
      </c>
      <c r="D62">
        <v>2016</v>
      </c>
      <c r="E62" t="str">
        <f t="shared" si="0"/>
        <v>547202016</v>
      </c>
      <c r="F62">
        <v>22620</v>
      </c>
      <c r="G62" t="str">
        <f>VLOOKUP($A62,CATMUN!$B$2:$C$1123,2,0)</f>
        <v>Bajo</v>
      </c>
      <c r="H62" t="str">
        <f>VLOOKUP($A62,CATMUN!$B$2:$D$1123,3,0)</f>
        <v>Municipios rurales</v>
      </c>
      <c r="I62">
        <f>VLOOKUP($A62,CATMUN!$B$2:$G$1123,4,0)</f>
        <v>1</v>
      </c>
      <c r="J62">
        <f>VLOOKUP($A62,CATMUN!$B$2:$G$1123,6,0)</f>
        <v>9</v>
      </c>
      <c r="K62" s="69">
        <v>95.364000000000004</v>
      </c>
      <c r="L62" s="69">
        <v>332</v>
      </c>
      <c r="M62" s="69">
        <v>0</v>
      </c>
      <c r="N62" s="69">
        <v>18.288020434782606</v>
      </c>
      <c r="P62" s="69">
        <v>14.198510000000001</v>
      </c>
      <c r="Q62">
        <v>0</v>
      </c>
      <c r="S62" s="69">
        <v>0</v>
      </c>
      <c r="T62">
        <v>0</v>
      </c>
      <c r="U62">
        <v>2.8910999999999998</v>
      </c>
      <c r="V62" s="51">
        <v>4</v>
      </c>
      <c r="W62" s="51">
        <v>0</v>
      </c>
      <c r="X62" s="51">
        <v>26</v>
      </c>
    </row>
    <row r="63" spans="1:24" x14ac:dyDescent="0.2">
      <c r="A63">
        <v>70508</v>
      </c>
      <c r="B63" t="s">
        <v>2010</v>
      </c>
      <c r="C63" t="s">
        <v>1488</v>
      </c>
      <c r="D63">
        <v>2016</v>
      </c>
      <c r="E63" t="str">
        <f t="shared" si="0"/>
        <v>705082016</v>
      </c>
      <c r="F63">
        <v>21030</v>
      </c>
      <c r="G63" t="str">
        <f>VLOOKUP($A63,CATMUN!$B$2:$C$1123,2,0)</f>
        <v>Bajo</v>
      </c>
      <c r="H63" t="str">
        <f>VLOOKUP($A63,CATMUN!$B$2:$D$1123,3,0)</f>
        <v>Municipios rurales</v>
      </c>
      <c r="I63">
        <f>VLOOKUP($A63,CATMUN!$B$2:$G$1123,4,0)</f>
        <v>1</v>
      </c>
      <c r="J63">
        <f>VLOOKUP($A63,CATMUN!$B$2:$G$1123,6,0)</f>
        <v>9</v>
      </c>
      <c r="K63" s="69">
        <v>69.778999999999996</v>
      </c>
      <c r="L63" s="69">
        <v>332</v>
      </c>
      <c r="M63" s="69">
        <v>0.45</v>
      </c>
      <c r="N63" s="69">
        <v>18.288020434782606</v>
      </c>
      <c r="P63" s="69">
        <v>14.198510000000001</v>
      </c>
      <c r="Q63">
        <v>0</v>
      </c>
      <c r="S63" s="69">
        <v>0</v>
      </c>
      <c r="T63">
        <v>0</v>
      </c>
      <c r="V63" s="51">
        <v>25</v>
      </c>
      <c r="W63" s="51">
        <v>52</v>
      </c>
      <c r="X63" s="51">
        <v>28</v>
      </c>
    </row>
    <row r="64" spans="1:24" x14ac:dyDescent="0.2">
      <c r="A64">
        <v>13001</v>
      </c>
      <c r="B64" t="s">
        <v>1243</v>
      </c>
      <c r="C64" t="s">
        <v>1242</v>
      </c>
      <c r="D64">
        <v>2016</v>
      </c>
      <c r="E64" t="str">
        <f t="shared" si="0"/>
        <v>130012016</v>
      </c>
      <c r="F64">
        <v>1013389</v>
      </c>
      <c r="G64" t="str">
        <f>VLOOKUP($A64,CATMUN!$B$2:$C$1123,2,0)</f>
        <v>Alto</v>
      </c>
      <c r="H64" t="str">
        <f>VLOOKUP($A64,CATMUN!$B$2:$D$1123,3,0)</f>
        <v>04 Grandes Urbes</v>
      </c>
      <c r="I64">
        <f>VLOOKUP($A64,CATMUN!$B$2:$G$1123,4,0)</f>
        <v>0</v>
      </c>
      <c r="J64">
        <f>VLOOKUP($A64,CATMUN!$B$2:$G$1123,6,0)</f>
        <v>10</v>
      </c>
      <c r="K64" s="69">
        <v>180321.74914</v>
      </c>
      <c r="L64" s="69">
        <v>113437.54971333333</v>
      </c>
      <c r="M64" s="69">
        <v>6510.7401799999998</v>
      </c>
      <c r="N64" s="69">
        <v>2682.3287266666666</v>
      </c>
      <c r="O64" s="69">
        <v>141.73177999999999</v>
      </c>
      <c r="P64" s="69">
        <v>11865.308000000001</v>
      </c>
      <c r="S64" s="69">
        <v>0</v>
      </c>
      <c r="T64">
        <v>0</v>
      </c>
      <c r="U64">
        <v>1200.2075090000001</v>
      </c>
      <c r="V64" s="51">
        <v>1200</v>
      </c>
      <c r="W64" s="51" t="e">
        <v>#N/A</v>
      </c>
      <c r="X64" s="51" t="e">
        <v>#N/A</v>
      </c>
    </row>
    <row r="65" spans="1:24" x14ac:dyDescent="0.2">
      <c r="A65">
        <v>54001</v>
      </c>
      <c r="B65" t="s">
        <v>1856</v>
      </c>
      <c r="C65" t="s">
        <v>1855</v>
      </c>
      <c r="D65">
        <v>2016</v>
      </c>
      <c r="E65" t="str">
        <f t="shared" si="0"/>
        <v>540012016</v>
      </c>
      <c r="F65">
        <v>656380</v>
      </c>
      <c r="G65" t="str">
        <f>VLOOKUP($A65,CATMUN!$B$2:$C$1123,2,0)</f>
        <v>Medio</v>
      </c>
      <c r="H65" t="str">
        <f>VLOOKUP($A65,CATMUN!$B$2:$D$1123,3,0)</f>
        <v>04 Grandes Urbes</v>
      </c>
      <c r="I65">
        <f>VLOOKUP($A65,CATMUN!$B$2:$G$1123,4,0)</f>
        <v>0</v>
      </c>
      <c r="J65">
        <f>VLOOKUP($A65,CATMUN!$B$2:$G$1123,6,0)</f>
        <v>10</v>
      </c>
      <c r="K65" s="69">
        <v>54647.112999999998</v>
      </c>
      <c r="L65" s="69">
        <v>113437.54971333333</v>
      </c>
      <c r="M65" s="69">
        <v>649.60799999999995</v>
      </c>
      <c r="N65" s="69">
        <v>2682.3287266666666</v>
      </c>
      <c r="O65" s="69">
        <v>11865.308000000001</v>
      </c>
      <c r="P65" s="69">
        <v>11865.308000000001</v>
      </c>
      <c r="S65" s="69">
        <v>0</v>
      </c>
      <c r="V65" s="51">
        <v>3140</v>
      </c>
      <c r="W65" s="51">
        <v>2733</v>
      </c>
      <c r="X65" s="51">
        <v>16549</v>
      </c>
    </row>
    <row r="66" spans="1:24" x14ac:dyDescent="0.2">
      <c r="A66">
        <v>68001</v>
      </c>
      <c r="B66" t="s">
        <v>1920</v>
      </c>
      <c r="C66" t="s">
        <v>1919</v>
      </c>
      <c r="D66">
        <v>2016</v>
      </c>
      <c r="E66" t="str">
        <f t="shared" ref="E66:E129" si="1">A66&amp;D66</f>
        <v>680012016</v>
      </c>
      <c r="F66">
        <v>528269</v>
      </c>
      <c r="G66" t="str">
        <f>VLOOKUP($A66,CATMUN!$B$2:$C$1123,2,0)</f>
        <v>Alto</v>
      </c>
      <c r="H66" t="str">
        <f>VLOOKUP($A66,CATMUN!$B$2:$D$1123,3,0)</f>
        <v>04 Grandes Urbes</v>
      </c>
      <c r="I66">
        <f>VLOOKUP($A66,CATMUN!$B$2:$G$1123,4,0)</f>
        <v>0</v>
      </c>
      <c r="J66">
        <f>VLOOKUP($A66,CATMUN!$B$2:$G$1123,6,0)</f>
        <v>10</v>
      </c>
      <c r="K66" s="69">
        <v>105343.787</v>
      </c>
      <c r="L66" s="69">
        <v>113437.54971333333</v>
      </c>
      <c r="M66" s="69">
        <v>886.63800000000003</v>
      </c>
      <c r="N66" s="69">
        <v>2682.3287266666666</v>
      </c>
      <c r="O66" s="69">
        <v>2852.05</v>
      </c>
      <c r="P66" s="69">
        <v>11865.308000000001</v>
      </c>
      <c r="R66">
        <v>0</v>
      </c>
      <c r="S66" s="69">
        <v>0</v>
      </c>
      <c r="T66">
        <v>0</v>
      </c>
      <c r="U66">
        <v>349.77148</v>
      </c>
      <c r="V66" s="51">
        <v>3140</v>
      </c>
      <c r="W66" s="51">
        <v>14210</v>
      </c>
      <c r="X66" s="51">
        <v>16549</v>
      </c>
    </row>
    <row r="67" spans="1:24" x14ac:dyDescent="0.2">
      <c r="A67">
        <v>5088</v>
      </c>
      <c r="B67" t="s">
        <v>2190</v>
      </c>
      <c r="C67" t="s">
        <v>2176</v>
      </c>
      <c r="D67">
        <v>2016</v>
      </c>
      <c r="E67" t="str">
        <f t="shared" si="1"/>
        <v>50882016</v>
      </c>
      <c r="F67">
        <v>464614</v>
      </c>
      <c r="G67" t="str">
        <f>VLOOKUP($A67,CATMUN!$B$2:$C$1123,2,0)</f>
        <v>Alto</v>
      </c>
      <c r="H67" t="str">
        <f>VLOOKUP($A67,CATMUN!$B$2:$D$1123,3,0)</f>
        <v>03 Ciudades Aglomeradas</v>
      </c>
      <c r="I67">
        <f>VLOOKUP($A67,CATMUN!$B$2:$G$1123,4,0)</f>
        <v>0</v>
      </c>
      <c r="J67">
        <f>VLOOKUP($A67,CATMUN!$B$2:$G$1123,6,0)</f>
        <v>11</v>
      </c>
      <c r="K67" s="69">
        <v>41174.343999999997</v>
      </c>
      <c r="L67" s="69">
        <v>21769.710201904767</v>
      </c>
      <c r="M67" s="69">
        <v>3911.49</v>
      </c>
      <c r="N67" s="69">
        <v>3590.6234971428576</v>
      </c>
      <c r="P67" s="69">
        <v>7158.59602</v>
      </c>
      <c r="S67" s="69">
        <v>7033.93851</v>
      </c>
      <c r="V67" s="51">
        <v>55</v>
      </c>
      <c r="W67" s="51">
        <v>5002</v>
      </c>
      <c r="X67" s="51">
        <v>219</v>
      </c>
    </row>
    <row r="68" spans="1:24" x14ac:dyDescent="0.2">
      <c r="A68">
        <v>5129</v>
      </c>
      <c r="B68" t="s">
        <v>1301</v>
      </c>
      <c r="C68" t="s">
        <v>2176</v>
      </c>
      <c r="D68">
        <v>2016</v>
      </c>
      <c r="E68" t="str">
        <f t="shared" si="1"/>
        <v>51292016</v>
      </c>
      <c r="F68">
        <v>78756</v>
      </c>
      <c r="G68" t="str">
        <f>VLOOKUP($A68,CATMUN!$B$2:$C$1123,2,0)</f>
        <v>Alto</v>
      </c>
      <c r="H68" t="str">
        <f>VLOOKUP($A68,CATMUN!$B$2:$D$1123,3,0)</f>
        <v>03 Ciudades Aglomeradas</v>
      </c>
      <c r="I68">
        <f>VLOOKUP($A68,CATMUN!$B$2:$G$1123,4,0)</f>
        <v>0</v>
      </c>
      <c r="J68">
        <f>VLOOKUP($A68,CATMUN!$B$2:$G$1123,6,0)</f>
        <v>11</v>
      </c>
      <c r="K68" s="69">
        <v>7484.8940000000002</v>
      </c>
      <c r="L68" s="69">
        <v>21769.710201904767</v>
      </c>
      <c r="M68" s="69">
        <v>1231.5350000000001</v>
      </c>
      <c r="N68" s="69">
        <v>3590.6234971428576</v>
      </c>
      <c r="P68" s="69">
        <v>7158.59602</v>
      </c>
      <c r="Q68">
        <v>0</v>
      </c>
      <c r="S68" s="69">
        <v>7033.93851</v>
      </c>
      <c r="T68">
        <v>0</v>
      </c>
      <c r="V68" s="51">
        <v>55</v>
      </c>
      <c r="W68" s="51">
        <v>649</v>
      </c>
      <c r="X68" s="51">
        <v>219</v>
      </c>
    </row>
    <row r="69" spans="1:24" x14ac:dyDescent="0.2">
      <c r="A69">
        <v>5360</v>
      </c>
      <c r="B69" t="s">
        <v>2227</v>
      </c>
      <c r="C69" t="s">
        <v>2176</v>
      </c>
      <c r="D69">
        <v>2016</v>
      </c>
      <c r="E69" t="str">
        <f t="shared" si="1"/>
        <v>53602016</v>
      </c>
      <c r="F69">
        <v>270903</v>
      </c>
      <c r="G69" t="str">
        <f>VLOOKUP($A69,CATMUN!$B$2:$C$1123,2,0)</f>
        <v>Alto</v>
      </c>
      <c r="H69" t="str">
        <f>VLOOKUP($A69,CATMUN!$B$2:$D$1123,3,0)</f>
        <v>03 Ciudades Aglomeradas</v>
      </c>
      <c r="I69">
        <f>VLOOKUP($A69,CATMUN!$B$2:$G$1123,4,0)</f>
        <v>0</v>
      </c>
      <c r="J69">
        <f>VLOOKUP($A69,CATMUN!$B$2:$G$1123,6,0)</f>
        <v>11</v>
      </c>
      <c r="K69" s="69">
        <v>44714.438000000002</v>
      </c>
      <c r="L69" s="69">
        <v>21769.710201904767</v>
      </c>
      <c r="M69" s="69">
        <v>4784.8559999999998</v>
      </c>
      <c r="N69" s="69">
        <v>3590.6234971428576</v>
      </c>
      <c r="P69" s="69">
        <v>7158.59602</v>
      </c>
      <c r="Q69">
        <v>0</v>
      </c>
      <c r="S69" s="69">
        <v>7033.93851</v>
      </c>
      <c r="T69">
        <v>0</v>
      </c>
      <c r="V69" s="51">
        <v>55</v>
      </c>
      <c r="W69" s="51">
        <v>6380</v>
      </c>
      <c r="X69" s="51">
        <v>219</v>
      </c>
    </row>
    <row r="70" spans="1:24" x14ac:dyDescent="0.2">
      <c r="A70">
        <v>5380</v>
      </c>
      <c r="B70" t="s">
        <v>2231</v>
      </c>
      <c r="C70" t="s">
        <v>2176</v>
      </c>
      <c r="D70">
        <v>2016</v>
      </c>
      <c r="E70" t="str">
        <f t="shared" si="1"/>
        <v>53802016</v>
      </c>
      <c r="F70">
        <v>63335</v>
      </c>
      <c r="G70" t="str">
        <f>VLOOKUP($A70,CATMUN!$B$2:$C$1123,2,0)</f>
        <v>Alto</v>
      </c>
      <c r="H70" t="str">
        <f>VLOOKUP($A70,CATMUN!$B$2:$D$1123,3,0)</f>
        <v>03 Ciudades Aglomeradas</v>
      </c>
      <c r="I70">
        <f>VLOOKUP($A70,CATMUN!$B$2:$G$1123,4,0)</f>
        <v>0</v>
      </c>
      <c r="J70">
        <f>VLOOKUP($A70,CATMUN!$B$2:$G$1123,6,0)</f>
        <v>11</v>
      </c>
      <c r="K70" s="69">
        <v>10618.165000000001</v>
      </c>
      <c r="L70" s="69">
        <v>21769.710201904767</v>
      </c>
      <c r="M70" s="69">
        <v>2796.0309999999999</v>
      </c>
      <c r="N70" s="69">
        <v>3590.6234971428576</v>
      </c>
      <c r="P70" s="69">
        <v>7158.59602</v>
      </c>
      <c r="Q70">
        <v>0</v>
      </c>
      <c r="R70" s="69">
        <v>11.41</v>
      </c>
      <c r="S70" s="69">
        <v>7033.93851</v>
      </c>
      <c r="V70" s="51">
        <v>55</v>
      </c>
      <c r="W70" s="51">
        <v>1278</v>
      </c>
      <c r="X70" s="51">
        <v>219</v>
      </c>
    </row>
    <row r="71" spans="1:24" x14ac:dyDescent="0.2">
      <c r="A71">
        <v>5631</v>
      </c>
      <c r="B71" t="s">
        <v>2248</v>
      </c>
      <c r="C71" t="s">
        <v>2176</v>
      </c>
      <c r="D71">
        <v>2016</v>
      </c>
      <c r="E71" t="str">
        <f t="shared" si="1"/>
        <v>56312016</v>
      </c>
      <c r="F71">
        <v>52554</v>
      </c>
      <c r="G71" t="str">
        <f>VLOOKUP($A71,CATMUN!$B$2:$C$1123,2,0)</f>
        <v>Alto</v>
      </c>
      <c r="H71" t="str">
        <f>VLOOKUP($A71,CATMUN!$B$2:$D$1123,3,0)</f>
        <v>03 Ciudades Aglomeradas</v>
      </c>
      <c r="I71">
        <f>VLOOKUP($A71,CATMUN!$B$2:$G$1123,4,0)</f>
        <v>0</v>
      </c>
      <c r="J71">
        <f>VLOOKUP($A71,CATMUN!$B$2:$G$1123,6,0)</f>
        <v>11</v>
      </c>
      <c r="K71" s="69">
        <v>31430.901000000002</v>
      </c>
      <c r="L71" s="69">
        <v>21769.710201904767</v>
      </c>
      <c r="M71" s="69">
        <v>2500.7739999999999</v>
      </c>
      <c r="N71" s="69">
        <v>3590.6234971428576</v>
      </c>
      <c r="P71" s="69">
        <v>7158.59602</v>
      </c>
      <c r="Q71">
        <v>0</v>
      </c>
      <c r="S71" s="69">
        <v>7033.93851</v>
      </c>
      <c r="T71">
        <v>0</v>
      </c>
      <c r="V71" s="51">
        <v>27</v>
      </c>
      <c r="W71" s="51">
        <v>2637</v>
      </c>
      <c r="X71" s="51">
        <v>531</v>
      </c>
    </row>
    <row r="72" spans="1:24" x14ac:dyDescent="0.2">
      <c r="A72">
        <v>8433</v>
      </c>
      <c r="B72" t="s">
        <v>1226</v>
      </c>
      <c r="C72" t="s">
        <v>1219</v>
      </c>
      <c r="D72">
        <v>2016</v>
      </c>
      <c r="E72" t="str">
        <f t="shared" si="1"/>
        <v>84332016</v>
      </c>
      <c r="F72">
        <v>123265</v>
      </c>
      <c r="G72" t="str">
        <f>VLOOKUP($A72,CATMUN!$B$2:$C$1123,2,0)</f>
        <v>Medio</v>
      </c>
      <c r="H72" t="str">
        <f>VLOOKUP($A72,CATMUN!$B$2:$D$1123,3,0)</f>
        <v>03 Ciudades Aglomeradas</v>
      </c>
      <c r="I72">
        <f>VLOOKUP($A72,CATMUN!$B$2:$G$1123,4,0)</f>
        <v>0</v>
      </c>
      <c r="J72">
        <f>VLOOKUP($A72,CATMUN!$B$2:$G$1123,6,0)</f>
        <v>11</v>
      </c>
      <c r="K72" s="69">
        <v>2616.8328700000002</v>
      </c>
      <c r="L72" s="69">
        <v>21769.710201904767</v>
      </c>
      <c r="M72" s="69">
        <v>348.3526</v>
      </c>
      <c r="N72" s="69">
        <v>3590.6234971428576</v>
      </c>
      <c r="P72" s="69">
        <v>7158.59602</v>
      </c>
      <c r="Q72">
        <v>0</v>
      </c>
      <c r="R72" s="69">
        <v>5.3201200000000002</v>
      </c>
      <c r="S72" s="69">
        <v>7033.93851</v>
      </c>
      <c r="V72" s="51">
        <v>27</v>
      </c>
      <c r="W72" s="51">
        <v>616</v>
      </c>
      <c r="X72" s="51">
        <v>531</v>
      </c>
    </row>
    <row r="73" spans="1:24" x14ac:dyDescent="0.2">
      <c r="A73">
        <v>8573</v>
      </c>
      <c r="B73" t="s">
        <v>1232</v>
      </c>
      <c r="C73" t="s">
        <v>1219</v>
      </c>
      <c r="D73">
        <v>2016</v>
      </c>
      <c r="E73" t="str">
        <f t="shared" si="1"/>
        <v>85732016</v>
      </c>
      <c r="F73">
        <v>26989</v>
      </c>
      <c r="G73" t="str">
        <f>VLOOKUP($A73,CATMUN!$B$2:$C$1123,2,0)</f>
        <v>Alto</v>
      </c>
      <c r="H73" t="str">
        <f>VLOOKUP($A73,CATMUN!$B$2:$D$1123,3,0)</f>
        <v>03 Ciudades Aglomeradas</v>
      </c>
      <c r="I73">
        <f>VLOOKUP($A73,CATMUN!$B$2:$G$1123,4,0)</f>
        <v>0</v>
      </c>
      <c r="J73">
        <f>VLOOKUP($A73,CATMUN!$B$2:$G$1123,6,0)</f>
        <v>11</v>
      </c>
      <c r="K73" s="69">
        <v>11785.90208</v>
      </c>
      <c r="L73" s="69">
        <v>21769.710201904767</v>
      </c>
      <c r="M73" s="69">
        <v>1510.80738</v>
      </c>
      <c r="N73" s="69">
        <v>3590.6234971428576</v>
      </c>
      <c r="P73" s="69">
        <v>7158.59602</v>
      </c>
      <c r="Q73">
        <v>1</v>
      </c>
      <c r="S73" s="69">
        <v>7033.93851</v>
      </c>
      <c r="T73">
        <v>0</v>
      </c>
      <c r="V73" s="51">
        <v>55</v>
      </c>
      <c r="W73" s="51">
        <v>878</v>
      </c>
      <c r="X73" s="51">
        <v>219</v>
      </c>
    </row>
    <row r="74" spans="1:24" x14ac:dyDescent="0.2">
      <c r="A74">
        <v>8638</v>
      </c>
      <c r="B74" t="s">
        <v>1235</v>
      </c>
      <c r="C74" t="s">
        <v>1219</v>
      </c>
      <c r="D74">
        <v>2016</v>
      </c>
      <c r="E74" t="str">
        <f t="shared" si="1"/>
        <v>86382016</v>
      </c>
      <c r="F74">
        <v>99246</v>
      </c>
      <c r="G74" t="str">
        <f>VLOOKUP($A74,CATMUN!$B$2:$C$1123,2,0)</f>
        <v>Bajo</v>
      </c>
      <c r="H74" t="str">
        <f>VLOOKUP($A74,CATMUN!$B$2:$D$1123,3,0)</f>
        <v>03 Ciudades Aglomeradas</v>
      </c>
      <c r="I74">
        <f>VLOOKUP($A74,CATMUN!$B$2:$G$1123,4,0)</f>
        <v>0</v>
      </c>
      <c r="J74">
        <f>VLOOKUP($A74,CATMUN!$B$2:$G$1123,6,0)</f>
        <v>11</v>
      </c>
      <c r="K74" s="69">
        <v>1241.0830000000001</v>
      </c>
      <c r="L74" s="69">
        <v>21769.710201904767</v>
      </c>
      <c r="M74" s="69">
        <v>0</v>
      </c>
      <c r="N74" s="69">
        <v>3590.6234971428576</v>
      </c>
      <c r="P74" s="69">
        <v>7158.59602</v>
      </c>
      <c r="Q74">
        <v>0</v>
      </c>
      <c r="S74" s="69">
        <v>7033.93851</v>
      </c>
      <c r="T74">
        <v>0</v>
      </c>
      <c r="V74" s="51">
        <v>0</v>
      </c>
      <c r="W74" s="51">
        <v>234</v>
      </c>
      <c r="X74" s="51">
        <v>138</v>
      </c>
    </row>
    <row r="75" spans="1:24" x14ac:dyDescent="0.2">
      <c r="A75">
        <v>8758</v>
      </c>
      <c r="B75" t="s">
        <v>1238</v>
      </c>
      <c r="C75" t="s">
        <v>1219</v>
      </c>
      <c r="D75">
        <v>2016</v>
      </c>
      <c r="E75" t="str">
        <f t="shared" si="1"/>
        <v>87582016</v>
      </c>
      <c r="F75">
        <v>632183</v>
      </c>
      <c r="G75" t="str">
        <f>VLOOKUP($A75,CATMUN!$B$2:$C$1123,2,0)</f>
        <v>Alto</v>
      </c>
      <c r="H75" t="str">
        <f>VLOOKUP($A75,CATMUN!$B$2:$D$1123,3,0)</f>
        <v>03 Ciudades Aglomeradas</v>
      </c>
      <c r="I75">
        <f>VLOOKUP($A75,CATMUN!$B$2:$G$1123,4,0)</f>
        <v>0</v>
      </c>
      <c r="J75">
        <f>VLOOKUP($A75,CATMUN!$B$2:$G$1123,6,0)</f>
        <v>11</v>
      </c>
      <c r="K75" s="69">
        <v>18867.654850000003</v>
      </c>
      <c r="L75" s="69">
        <v>21769.710201904767</v>
      </c>
      <c r="M75" s="69">
        <v>248.62236999999999</v>
      </c>
      <c r="N75" s="69">
        <v>3590.6234971428576</v>
      </c>
      <c r="P75" s="69">
        <v>7158.59602</v>
      </c>
      <c r="Q75">
        <v>0</v>
      </c>
      <c r="S75" s="69">
        <v>7033.93851</v>
      </c>
      <c r="T75">
        <v>0</v>
      </c>
      <c r="V75" s="51">
        <v>27</v>
      </c>
      <c r="W75" s="51">
        <v>2689</v>
      </c>
      <c r="X75" s="51">
        <v>531</v>
      </c>
    </row>
    <row r="76" spans="1:24" x14ac:dyDescent="0.2">
      <c r="A76">
        <v>25126</v>
      </c>
      <c r="B76" t="s">
        <v>1560</v>
      </c>
      <c r="C76" t="s">
        <v>1549</v>
      </c>
      <c r="D76">
        <v>2016</v>
      </c>
      <c r="E76" t="str">
        <f t="shared" si="1"/>
        <v>251262016</v>
      </c>
      <c r="F76">
        <v>58036</v>
      </c>
      <c r="G76" t="str">
        <f>VLOOKUP($A76,CATMUN!$B$2:$C$1123,2,0)</f>
        <v>Alto</v>
      </c>
      <c r="H76" t="str">
        <f>VLOOKUP($A76,CATMUN!$B$2:$D$1123,3,0)</f>
        <v>03 Ciudades Aglomeradas</v>
      </c>
      <c r="I76">
        <f>VLOOKUP($A76,CATMUN!$B$2:$G$1123,4,0)</f>
        <v>0</v>
      </c>
      <c r="J76">
        <f>VLOOKUP($A76,CATMUN!$B$2:$G$1123,6,0)</f>
        <v>11</v>
      </c>
      <c r="K76" s="69">
        <v>17332.404850000003</v>
      </c>
      <c r="L76" s="69">
        <v>21769.710201904767</v>
      </c>
      <c r="M76" s="69">
        <v>15419.310300000001</v>
      </c>
      <c r="N76" s="69">
        <v>3590.6234971428576</v>
      </c>
      <c r="P76" s="69">
        <v>7158.59602</v>
      </c>
      <c r="Q76">
        <v>0</v>
      </c>
      <c r="R76" s="69">
        <v>5449.7690999999995</v>
      </c>
      <c r="S76" s="69">
        <v>7033.93851</v>
      </c>
      <c r="V76" s="51">
        <v>27</v>
      </c>
      <c r="W76" s="51">
        <v>2408</v>
      </c>
      <c r="X76" s="51">
        <v>531</v>
      </c>
    </row>
    <row r="77" spans="1:24" x14ac:dyDescent="0.2">
      <c r="A77">
        <v>25175</v>
      </c>
      <c r="B77" t="s">
        <v>1565</v>
      </c>
      <c r="C77" t="s">
        <v>1549</v>
      </c>
      <c r="D77">
        <v>2016</v>
      </c>
      <c r="E77" t="str">
        <f t="shared" si="1"/>
        <v>251752016</v>
      </c>
      <c r="F77">
        <v>129652</v>
      </c>
      <c r="G77" t="str">
        <f>VLOOKUP($A77,CATMUN!$B$2:$C$1123,2,0)</f>
        <v>Alto</v>
      </c>
      <c r="H77" t="str">
        <f>VLOOKUP($A77,CATMUN!$B$2:$D$1123,3,0)</f>
        <v>03 Ciudades Aglomeradas</v>
      </c>
      <c r="I77">
        <f>VLOOKUP($A77,CATMUN!$B$2:$G$1123,4,0)</f>
        <v>0</v>
      </c>
      <c r="J77">
        <f>VLOOKUP($A77,CATMUN!$B$2:$G$1123,6,0)</f>
        <v>11</v>
      </c>
      <c r="K77" s="69">
        <v>38039.875740000003</v>
      </c>
      <c r="L77" s="69">
        <v>21769.710201904767</v>
      </c>
      <c r="M77" s="69">
        <v>18674.569059999998</v>
      </c>
      <c r="N77" s="69">
        <v>3590.6234971428576</v>
      </c>
      <c r="O77" s="69">
        <v>0</v>
      </c>
      <c r="P77" s="69">
        <v>7158.59602</v>
      </c>
      <c r="R77" s="69">
        <v>1114.49351</v>
      </c>
      <c r="S77" s="69">
        <v>7033.93851</v>
      </c>
      <c r="V77" s="51">
        <v>27</v>
      </c>
      <c r="W77" s="51">
        <v>3910</v>
      </c>
      <c r="X77" s="51">
        <v>531</v>
      </c>
    </row>
    <row r="78" spans="1:24" x14ac:dyDescent="0.2">
      <c r="A78">
        <v>25286</v>
      </c>
      <c r="B78" t="s">
        <v>1577</v>
      </c>
      <c r="C78" t="s">
        <v>1549</v>
      </c>
      <c r="D78">
        <v>2016</v>
      </c>
      <c r="E78" t="str">
        <f t="shared" si="1"/>
        <v>252862016</v>
      </c>
      <c r="F78">
        <v>76742</v>
      </c>
      <c r="G78" t="str">
        <f>VLOOKUP($A78,CATMUN!$B$2:$C$1123,2,0)</f>
        <v>Alto</v>
      </c>
      <c r="H78" t="str">
        <f>VLOOKUP($A78,CATMUN!$B$2:$D$1123,3,0)</f>
        <v>03 Ciudades Aglomeradas</v>
      </c>
      <c r="I78">
        <f>VLOOKUP($A78,CATMUN!$B$2:$G$1123,4,0)</f>
        <v>0</v>
      </c>
      <c r="J78">
        <f>VLOOKUP($A78,CATMUN!$B$2:$G$1123,6,0)</f>
        <v>11</v>
      </c>
      <c r="K78" s="69">
        <v>20303.981829999997</v>
      </c>
      <c r="L78" s="69">
        <v>21769.710201904767</v>
      </c>
      <c r="M78" s="69">
        <v>5036.1670700000004</v>
      </c>
      <c r="N78" s="69">
        <v>3590.6234971428576</v>
      </c>
      <c r="P78" s="69">
        <v>7158.59602</v>
      </c>
      <c r="Q78">
        <v>0</v>
      </c>
      <c r="R78" s="69">
        <v>7033.93851</v>
      </c>
      <c r="S78" s="69">
        <v>7033.93851</v>
      </c>
      <c r="T78">
        <v>1</v>
      </c>
      <c r="V78" s="51">
        <v>27</v>
      </c>
      <c r="W78" s="51">
        <v>2964</v>
      </c>
      <c r="X78" s="51">
        <v>531</v>
      </c>
    </row>
    <row r="79" spans="1:24" x14ac:dyDescent="0.2">
      <c r="A79">
        <v>25430</v>
      </c>
      <c r="B79" t="s">
        <v>1602</v>
      </c>
      <c r="C79" t="s">
        <v>1549</v>
      </c>
      <c r="D79">
        <v>2016</v>
      </c>
      <c r="E79" t="str">
        <f t="shared" si="1"/>
        <v>254302016</v>
      </c>
      <c r="F79">
        <v>79120</v>
      </c>
      <c r="G79" t="str">
        <f>VLOOKUP($A79,CATMUN!$B$2:$C$1123,2,0)</f>
        <v>Alto</v>
      </c>
      <c r="H79" t="str">
        <f>VLOOKUP($A79,CATMUN!$B$2:$D$1123,3,0)</f>
        <v>03 Ciudades Aglomeradas</v>
      </c>
      <c r="I79">
        <f>VLOOKUP($A79,CATMUN!$B$2:$G$1123,4,0)</f>
        <v>0</v>
      </c>
      <c r="J79">
        <f>VLOOKUP($A79,CATMUN!$B$2:$G$1123,6,0)</f>
        <v>11</v>
      </c>
      <c r="K79" s="69">
        <v>11891.5218</v>
      </c>
      <c r="L79" s="69">
        <v>21769.710201904767</v>
      </c>
      <c r="M79" s="69">
        <v>3301.65425</v>
      </c>
      <c r="N79" s="69">
        <v>3590.6234971428576</v>
      </c>
      <c r="P79" s="69">
        <v>7158.59602</v>
      </c>
      <c r="Q79">
        <v>0</v>
      </c>
      <c r="R79">
        <v>0</v>
      </c>
      <c r="S79" s="69">
        <v>7033.93851</v>
      </c>
      <c r="V79" s="51">
        <v>55</v>
      </c>
      <c r="W79" s="51">
        <v>1293</v>
      </c>
      <c r="X79" s="51">
        <v>219</v>
      </c>
    </row>
    <row r="80" spans="1:24" x14ac:dyDescent="0.2">
      <c r="A80">
        <v>25473</v>
      </c>
      <c r="B80" t="s">
        <v>1605</v>
      </c>
      <c r="C80" t="s">
        <v>1549</v>
      </c>
      <c r="D80">
        <v>2016</v>
      </c>
      <c r="E80" t="str">
        <f t="shared" si="1"/>
        <v>254732016</v>
      </c>
      <c r="F80">
        <v>84841</v>
      </c>
      <c r="G80" t="str">
        <f>VLOOKUP($A80,CATMUN!$B$2:$C$1123,2,0)</f>
        <v>Alto</v>
      </c>
      <c r="H80" t="str">
        <f>VLOOKUP($A80,CATMUN!$B$2:$D$1123,3,0)</f>
        <v>03 Ciudades Aglomeradas</v>
      </c>
      <c r="I80">
        <f>VLOOKUP($A80,CATMUN!$B$2:$G$1123,4,0)</f>
        <v>0</v>
      </c>
      <c r="J80">
        <f>VLOOKUP($A80,CATMUN!$B$2:$G$1123,6,0)</f>
        <v>11</v>
      </c>
      <c r="K80" s="69">
        <v>19745.075829999998</v>
      </c>
      <c r="L80" s="69">
        <v>21769.710201904767</v>
      </c>
      <c r="M80" s="69">
        <v>6037.9287300000005</v>
      </c>
      <c r="N80" s="69">
        <v>3590.6234971428576</v>
      </c>
      <c r="O80" s="69">
        <v>15.032200000000001</v>
      </c>
      <c r="P80" s="69">
        <v>7158.59602</v>
      </c>
      <c r="R80" s="69">
        <v>1534.3779999999999</v>
      </c>
      <c r="S80" s="69">
        <v>7033.93851</v>
      </c>
      <c r="V80" s="51">
        <v>55</v>
      </c>
      <c r="W80" s="51">
        <v>3023</v>
      </c>
      <c r="X80" s="51">
        <v>219</v>
      </c>
    </row>
    <row r="81" spans="1:24" x14ac:dyDescent="0.2">
      <c r="A81">
        <v>25740</v>
      </c>
      <c r="B81" t="s">
        <v>1631</v>
      </c>
      <c r="C81" t="s">
        <v>1549</v>
      </c>
      <c r="D81">
        <v>2016</v>
      </c>
      <c r="E81" t="str">
        <f t="shared" si="1"/>
        <v>257402016</v>
      </c>
      <c r="F81">
        <v>39117</v>
      </c>
      <c r="G81" t="str">
        <f>VLOOKUP($A81,CATMUN!$B$2:$C$1123,2,0)</f>
        <v>Alto</v>
      </c>
      <c r="H81" t="str">
        <f>VLOOKUP($A81,CATMUN!$B$2:$D$1123,3,0)</f>
        <v>03 Ciudades Aglomeradas</v>
      </c>
      <c r="I81">
        <f>VLOOKUP($A81,CATMUN!$B$2:$G$1123,4,0)</f>
        <v>0</v>
      </c>
      <c r="J81">
        <f>VLOOKUP($A81,CATMUN!$B$2:$G$1123,6,0)</f>
        <v>11</v>
      </c>
      <c r="K81" s="69">
        <v>2551.5895</v>
      </c>
      <c r="L81" s="69">
        <v>21769.710201904767</v>
      </c>
      <c r="M81" s="69">
        <v>4.3064</v>
      </c>
      <c r="N81" s="69">
        <v>3590.6234971428576</v>
      </c>
      <c r="P81" s="69">
        <v>7158.59602</v>
      </c>
      <c r="Q81">
        <v>0</v>
      </c>
      <c r="R81">
        <v>0</v>
      </c>
      <c r="S81" s="69">
        <v>7033.93851</v>
      </c>
      <c r="V81" s="51">
        <v>55</v>
      </c>
      <c r="W81" s="51">
        <v>737</v>
      </c>
      <c r="X81" s="51">
        <v>219</v>
      </c>
    </row>
    <row r="82" spans="1:24" x14ac:dyDescent="0.2">
      <c r="A82">
        <v>25754</v>
      </c>
      <c r="B82" t="s">
        <v>1634</v>
      </c>
      <c r="C82" t="s">
        <v>1549</v>
      </c>
      <c r="D82">
        <v>2016</v>
      </c>
      <c r="E82" t="str">
        <f t="shared" si="1"/>
        <v>257542016</v>
      </c>
      <c r="F82" s="39">
        <v>522442</v>
      </c>
      <c r="G82" t="str">
        <f>VLOOKUP($A82,CATMUN!$B$2:$C$1123,2,0)</f>
        <v>Medio</v>
      </c>
      <c r="H82" t="str">
        <f>VLOOKUP($A82,CATMUN!$B$2:$D$1123,3,0)</f>
        <v>03 Ciudades Aglomeradas</v>
      </c>
      <c r="I82">
        <f>VLOOKUP($A82,CATMUN!$B$2:$G$1123,4,0)</f>
        <v>0</v>
      </c>
      <c r="J82">
        <f>VLOOKUP($A82,CATMUN!$B$2:$G$1123,6,0)</f>
        <v>11</v>
      </c>
      <c r="K82" s="69">
        <v>29071.353950000001</v>
      </c>
      <c r="L82" s="69">
        <v>21769.710201904767</v>
      </c>
      <c r="M82" s="69">
        <v>4079.5030000000002</v>
      </c>
      <c r="N82" s="69">
        <v>3590.6234971428576</v>
      </c>
      <c r="P82" s="69">
        <v>7158.59602</v>
      </c>
      <c r="Q82">
        <v>0</v>
      </c>
      <c r="S82" s="69">
        <v>7033.93851</v>
      </c>
      <c r="T82">
        <v>0</v>
      </c>
      <c r="V82" s="51">
        <v>55</v>
      </c>
      <c r="W82" s="51">
        <v>5115</v>
      </c>
      <c r="X82" s="51">
        <v>219</v>
      </c>
    </row>
    <row r="83" spans="1:24" x14ac:dyDescent="0.2">
      <c r="A83">
        <v>68307</v>
      </c>
      <c r="B83" t="s">
        <v>1951</v>
      </c>
      <c r="C83" t="s">
        <v>1919</v>
      </c>
      <c r="D83">
        <v>2016</v>
      </c>
      <c r="E83" t="str">
        <f t="shared" si="1"/>
        <v>683072016</v>
      </c>
      <c r="F83">
        <v>185314</v>
      </c>
      <c r="G83" t="str">
        <f>VLOOKUP($A83,CATMUN!$B$2:$C$1123,2,0)</f>
        <v>Alto</v>
      </c>
      <c r="H83" t="str">
        <f>VLOOKUP($A83,CATMUN!$B$2:$D$1123,3,0)</f>
        <v>03 Ciudades Aglomeradas</v>
      </c>
      <c r="I83">
        <f>VLOOKUP($A83,CATMUN!$B$2:$G$1123,4,0)</f>
        <v>0</v>
      </c>
      <c r="J83">
        <f>VLOOKUP($A83,CATMUN!$B$2:$G$1123,6,0)</f>
        <v>11</v>
      </c>
      <c r="K83" s="69">
        <v>11865.897000000001</v>
      </c>
      <c r="L83" s="69">
        <v>21769.710201904767</v>
      </c>
      <c r="M83" s="69">
        <v>916.58500000000004</v>
      </c>
      <c r="N83" s="69">
        <v>3590.6234971428576</v>
      </c>
      <c r="P83" s="69">
        <v>7158.59602</v>
      </c>
      <c r="Q83">
        <v>0</v>
      </c>
      <c r="S83" s="69">
        <v>7033.93851</v>
      </c>
      <c r="T83">
        <v>0</v>
      </c>
      <c r="V83" s="51">
        <v>55</v>
      </c>
      <c r="W83" s="51">
        <v>1633</v>
      </c>
      <c r="X83" s="51">
        <v>219</v>
      </c>
    </row>
    <row r="84" spans="1:24" x14ac:dyDescent="0.2">
      <c r="A84">
        <v>68547</v>
      </c>
      <c r="B84" t="s">
        <v>1974</v>
      </c>
      <c r="C84" t="s">
        <v>1919</v>
      </c>
      <c r="D84">
        <v>2016</v>
      </c>
      <c r="E84" t="str">
        <f t="shared" si="1"/>
        <v>685472016</v>
      </c>
      <c r="F84">
        <v>152707</v>
      </c>
      <c r="G84" t="str">
        <f>VLOOKUP($A84,CATMUN!$B$2:$C$1123,2,0)</f>
        <v>Alto</v>
      </c>
      <c r="H84" t="str">
        <f>VLOOKUP($A84,CATMUN!$B$2:$D$1123,3,0)</f>
        <v>03 Ciudades Aglomeradas</v>
      </c>
      <c r="I84">
        <f>VLOOKUP($A84,CATMUN!$B$2:$G$1123,4,0)</f>
        <v>0</v>
      </c>
      <c r="J84">
        <f>VLOOKUP($A84,CATMUN!$B$2:$G$1123,6,0)</f>
        <v>11</v>
      </c>
      <c r="K84" s="69">
        <v>22421.129000000001</v>
      </c>
      <c r="L84" s="69">
        <v>21769.710201904767</v>
      </c>
      <c r="M84" s="69">
        <v>1057.2190000000001</v>
      </c>
      <c r="N84" s="69">
        <v>3590.6234971428576</v>
      </c>
      <c r="P84" s="69">
        <v>7158.59602</v>
      </c>
      <c r="R84">
        <v>0</v>
      </c>
      <c r="S84" s="69">
        <v>7033.93851</v>
      </c>
      <c r="V84" s="51">
        <v>0</v>
      </c>
      <c r="W84" s="51">
        <v>923</v>
      </c>
      <c r="X84" s="51">
        <v>138</v>
      </c>
    </row>
    <row r="85" spans="1:24" x14ac:dyDescent="0.2">
      <c r="A85">
        <v>76364</v>
      </c>
      <c r="B85" t="s">
        <v>2087</v>
      </c>
      <c r="C85" t="s">
        <v>2069</v>
      </c>
      <c r="D85">
        <v>2016</v>
      </c>
      <c r="E85" t="str">
        <f t="shared" si="1"/>
        <v>763642016</v>
      </c>
      <c r="F85">
        <v>122071</v>
      </c>
      <c r="G85" t="str">
        <f>VLOOKUP($A85,CATMUN!$B$2:$C$1123,2,0)</f>
        <v>Alto</v>
      </c>
      <c r="H85" t="str">
        <f>VLOOKUP($A85,CATMUN!$B$2:$D$1123,3,0)</f>
        <v>03 Ciudades Aglomeradas</v>
      </c>
      <c r="I85">
        <f>VLOOKUP($A85,CATMUN!$B$2:$G$1123,4,0)</f>
        <v>0</v>
      </c>
      <c r="J85">
        <f>VLOOKUP($A85,CATMUN!$B$2:$G$1123,6,0)</f>
        <v>11</v>
      </c>
      <c r="K85" s="69">
        <v>16588.992999999999</v>
      </c>
      <c r="L85" s="69">
        <v>21769.710201904767</v>
      </c>
      <c r="M85" s="69">
        <v>2817.5419999999999</v>
      </c>
      <c r="N85" s="69">
        <v>3590.6234971428576</v>
      </c>
      <c r="O85" s="69">
        <v>0</v>
      </c>
      <c r="P85" s="69">
        <v>7158.59602</v>
      </c>
      <c r="Q85">
        <v>0</v>
      </c>
      <c r="R85">
        <v>0</v>
      </c>
      <c r="S85" s="69">
        <v>7033.93851</v>
      </c>
      <c r="T85">
        <v>1</v>
      </c>
      <c r="V85" s="51">
        <v>0</v>
      </c>
      <c r="W85" s="51">
        <v>735</v>
      </c>
      <c r="X85" s="51">
        <v>138</v>
      </c>
    </row>
    <row r="86" spans="1:24" x14ac:dyDescent="0.2">
      <c r="A86">
        <v>76520</v>
      </c>
      <c r="B86" t="s">
        <v>2090</v>
      </c>
      <c r="C86" t="s">
        <v>2069</v>
      </c>
      <c r="D86">
        <v>2016</v>
      </c>
      <c r="E86" t="str">
        <f t="shared" si="1"/>
        <v>765202016</v>
      </c>
      <c r="F86">
        <v>306706</v>
      </c>
      <c r="G86" t="str">
        <f>VLOOKUP($A86,CATMUN!$B$2:$C$1123,2,0)</f>
        <v>Alto</v>
      </c>
      <c r="H86" t="str">
        <f>VLOOKUP($A86,CATMUN!$B$2:$D$1123,3,0)</f>
        <v>03 Ciudades Aglomeradas</v>
      </c>
      <c r="I86">
        <f>VLOOKUP($A86,CATMUN!$B$2:$G$1123,4,0)</f>
        <v>0</v>
      </c>
      <c r="J86">
        <f>VLOOKUP($A86,CATMUN!$B$2:$G$1123,6,0)</f>
        <v>11</v>
      </c>
      <c r="K86" s="69">
        <v>57813.31364</v>
      </c>
      <c r="L86" s="69">
        <v>21769.710201904767</v>
      </c>
      <c r="M86" s="69">
        <v>143.84592000000001</v>
      </c>
      <c r="N86" s="69">
        <v>3590.6234971428576</v>
      </c>
      <c r="P86" s="69">
        <v>7158.59602</v>
      </c>
      <c r="S86" s="69">
        <v>7033.93851</v>
      </c>
      <c r="T86">
        <v>0</v>
      </c>
      <c r="V86" s="51">
        <v>220</v>
      </c>
      <c r="W86" s="51">
        <v>3413</v>
      </c>
      <c r="X86" s="51">
        <v>2746</v>
      </c>
    </row>
    <row r="87" spans="1:24" x14ac:dyDescent="0.2">
      <c r="A87">
        <v>76892</v>
      </c>
      <c r="B87" t="s">
        <v>2102</v>
      </c>
      <c r="C87" t="s">
        <v>2069</v>
      </c>
      <c r="D87">
        <v>2016</v>
      </c>
      <c r="E87" t="str">
        <f t="shared" si="1"/>
        <v>768922016</v>
      </c>
      <c r="F87">
        <v>119932</v>
      </c>
      <c r="G87" t="str">
        <f>VLOOKUP($A87,CATMUN!$B$2:$C$1123,2,0)</f>
        <v>Alto</v>
      </c>
      <c r="H87" t="str">
        <f>VLOOKUP($A87,CATMUN!$B$2:$D$1123,3,0)</f>
        <v>03 Ciudades Aglomeradas</v>
      </c>
      <c r="I87">
        <f>VLOOKUP($A87,CATMUN!$B$2:$G$1123,4,0)</f>
        <v>0</v>
      </c>
      <c r="J87">
        <f>VLOOKUP($A87,CATMUN!$B$2:$G$1123,6,0)</f>
        <v>11</v>
      </c>
      <c r="K87" s="69">
        <v>39604.563299999994</v>
      </c>
      <c r="L87" s="69">
        <v>21769.710201904767</v>
      </c>
      <c r="M87" s="69">
        <v>581.99436000000003</v>
      </c>
      <c r="N87" s="69">
        <v>3590.6234971428576</v>
      </c>
      <c r="O87" s="69">
        <v>7158.59602</v>
      </c>
      <c r="P87" s="69">
        <v>7158.59602</v>
      </c>
      <c r="R87">
        <v>0</v>
      </c>
      <c r="S87" s="69">
        <v>7033.93851</v>
      </c>
      <c r="T87">
        <v>0</v>
      </c>
      <c r="V87" s="51">
        <v>27</v>
      </c>
      <c r="W87" s="51">
        <v>3144</v>
      </c>
      <c r="X87" s="51">
        <v>531</v>
      </c>
    </row>
    <row r="88" spans="1:24" x14ac:dyDescent="0.2">
      <c r="A88">
        <v>5615</v>
      </c>
      <c r="B88" t="s">
        <v>1979</v>
      </c>
      <c r="C88" t="s">
        <v>2176</v>
      </c>
      <c r="D88">
        <v>2016</v>
      </c>
      <c r="E88" t="str">
        <f t="shared" si="1"/>
        <v>56152016</v>
      </c>
      <c r="F88">
        <v>122231</v>
      </c>
      <c r="G88" t="str">
        <f>VLOOKUP($A88,CATMUN!$B$2:$C$1123,2,0)</f>
        <v>Alto</v>
      </c>
      <c r="H88" t="str">
        <f>VLOOKUP($A88,CATMUN!$B$2:$D$1123,3,0)</f>
        <v>02 Nodos Estratégicos</v>
      </c>
      <c r="I88">
        <f>VLOOKUP($A88,CATMUN!$B$2:$G$1123,4,0)</f>
        <v>0</v>
      </c>
      <c r="J88">
        <f>VLOOKUP($A88,CATMUN!$B$2:$G$1123,6,0)</f>
        <v>12</v>
      </c>
      <c r="K88" s="69">
        <v>53941.264000000003</v>
      </c>
      <c r="L88" s="69">
        <v>38187</v>
      </c>
      <c r="M88" s="69">
        <v>9082.8680000000004</v>
      </c>
      <c r="N88" s="69">
        <v>5888.6714726315786</v>
      </c>
      <c r="O88" s="69">
        <v>23.343</v>
      </c>
      <c r="P88" s="69">
        <v>37007.658000000003</v>
      </c>
      <c r="R88" s="69">
        <v>353.50599999999997</v>
      </c>
      <c r="S88" s="69">
        <v>791.06088</v>
      </c>
      <c r="V88" s="51">
        <v>277</v>
      </c>
      <c r="W88" s="51">
        <v>3645</v>
      </c>
      <c r="X88" s="51">
        <v>2440</v>
      </c>
    </row>
    <row r="89" spans="1:24" x14ac:dyDescent="0.2">
      <c r="A89">
        <v>17001</v>
      </c>
      <c r="B89" t="s">
        <v>1412</v>
      </c>
      <c r="C89" t="s">
        <v>1301</v>
      </c>
      <c r="D89">
        <v>2016</v>
      </c>
      <c r="E89" t="str">
        <f t="shared" si="1"/>
        <v>170012016</v>
      </c>
      <c r="F89">
        <v>397466</v>
      </c>
      <c r="G89" t="str">
        <f>VLOOKUP($A89,CATMUN!$B$2:$C$1123,2,0)</f>
        <v>Alto</v>
      </c>
      <c r="H89" t="str">
        <f>VLOOKUP($A89,CATMUN!$B$2:$D$1123,3,0)</f>
        <v>02 Nodos Estratégicos</v>
      </c>
      <c r="I89">
        <f>VLOOKUP($A89,CATMUN!$B$2:$G$1123,4,0)</f>
        <v>0</v>
      </c>
      <c r="J89">
        <f>VLOOKUP($A89,CATMUN!$B$2:$G$1123,6,0)</f>
        <v>12</v>
      </c>
      <c r="K89" s="69">
        <v>61618.443909999995</v>
      </c>
      <c r="L89" s="69">
        <v>38187</v>
      </c>
      <c r="M89" s="69">
        <v>3502.2984000000001</v>
      </c>
      <c r="N89" s="69">
        <v>5888.6714726315786</v>
      </c>
      <c r="P89" s="69">
        <v>37007.658000000003</v>
      </c>
      <c r="Q89">
        <v>0</v>
      </c>
      <c r="S89" s="69">
        <v>791.06088</v>
      </c>
      <c r="T89">
        <v>0</v>
      </c>
      <c r="U89">
        <v>1375.942145</v>
      </c>
      <c r="V89" s="51">
        <v>3140</v>
      </c>
      <c r="W89" s="51">
        <v>4540</v>
      </c>
      <c r="X89" s="51">
        <v>16549</v>
      </c>
    </row>
    <row r="90" spans="1:24" x14ac:dyDescent="0.2">
      <c r="A90">
        <v>19001</v>
      </c>
      <c r="B90" t="s">
        <v>1457</v>
      </c>
      <c r="C90" t="s">
        <v>1456</v>
      </c>
      <c r="D90">
        <v>2016</v>
      </c>
      <c r="E90" t="str">
        <f t="shared" si="1"/>
        <v>190012016</v>
      </c>
      <c r="F90">
        <v>280054</v>
      </c>
      <c r="G90" t="str">
        <f>VLOOKUP($A90,CATMUN!$B$2:$C$1123,2,0)</f>
        <v>Alto</v>
      </c>
      <c r="H90" t="str">
        <f>VLOOKUP($A90,CATMUN!$B$2:$D$1123,3,0)</f>
        <v>02 Nodos Estratégicos</v>
      </c>
      <c r="I90">
        <f>VLOOKUP($A90,CATMUN!$B$2:$G$1123,4,0)</f>
        <v>0</v>
      </c>
      <c r="J90">
        <f>VLOOKUP($A90,CATMUN!$B$2:$G$1123,6,0)</f>
        <v>12</v>
      </c>
      <c r="K90" s="69">
        <v>29644.344940000003</v>
      </c>
      <c r="L90" s="69">
        <v>38187</v>
      </c>
      <c r="N90" s="69">
        <v>5888.6714726315786</v>
      </c>
      <c r="P90" s="69">
        <v>37007.658000000003</v>
      </c>
      <c r="R90">
        <v>0</v>
      </c>
      <c r="S90" s="69">
        <v>791.06088</v>
      </c>
      <c r="T90">
        <v>0</v>
      </c>
      <c r="V90" s="51">
        <v>220</v>
      </c>
      <c r="W90" s="51">
        <v>2735</v>
      </c>
      <c r="X90" s="51">
        <v>2746</v>
      </c>
    </row>
    <row r="91" spans="1:24" x14ac:dyDescent="0.2">
      <c r="A91">
        <v>20001</v>
      </c>
      <c r="B91" t="s">
        <v>1495</v>
      </c>
      <c r="C91" t="s">
        <v>1494</v>
      </c>
      <c r="D91">
        <v>2016</v>
      </c>
      <c r="E91" t="str">
        <f t="shared" si="1"/>
        <v>200012016</v>
      </c>
      <c r="F91">
        <v>463219</v>
      </c>
      <c r="G91" t="str">
        <f>VLOOKUP($A91,CATMUN!$B$2:$C$1123,2,0)</f>
        <v>Medio</v>
      </c>
      <c r="H91" t="str">
        <f>VLOOKUP($A91,CATMUN!$B$2:$D$1123,3,0)</f>
        <v>02 Nodos Estratégicos</v>
      </c>
      <c r="I91">
        <f>VLOOKUP($A91,CATMUN!$B$2:$G$1123,4,0)</f>
        <v>0</v>
      </c>
      <c r="J91">
        <f>VLOOKUP($A91,CATMUN!$B$2:$G$1123,6,0)</f>
        <v>12</v>
      </c>
      <c r="K91" s="69">
        <v>25610.585999999999</v>
      </c>
      <c r="L91" s="69">
        <v>38187</v>
      </c>
      <c r="M91" s="69">
        <v>0</v>
      </c>
      <c r="N91" s="69">
        <v>5888.6714726315786</v>
      </c>
      <c r="P91" s="69">
        <v>37007.658000000003</v>
      </c>
      <c r="Q91">
        <v>0</v>
      </c>
      <c r="S91" s="69">
        <v>791.06088</v>
      </c>
      <c r="V91" s="51">
        <v>220</v>
      </c>
      <c r="W91" s="51">
        <v>3986</v>
      </c>
      <c r="X91" s="51">
        <v>2746</v>
      </c>
    </row>
    <row r="92" spans="1:24" x14ac:dyDescent="0.2">
      <c r="A92">
        <v>23001</v>
      </c>
      <c r="B92" t="s">
        <v>1520</v>
      </c>
      <c r="C92" t="s">
        <v>1253</v>
      </c>
      <c r="D92">
        <v>2016</v>
      </c>
      <c r="E92" t="str">
        <f t="shared" si="1"/>
        <v>230012016</v>
      </c>
      <c r="F92">
        <v>447668</v>
      </c>
      <c r="G92" t="str">
        <f>VLOOKUP($A92,CATMUN!$B$2:$C$1123,2,0)</f>
        <v>Medio</v>
      </c>
      <c r="H92" t="str">
        <f>VLOOKUP($A92,CATMUN!$B$2:$D$1123,3,0)</f>
        <v>02 Nodos Estratégicos</v>
      </c>
      <c r="I92">
        <f>VLOOKUP($A92,CATMUN!$B$2:$G$1123,4,0)</f>
        <v>0</v>
      </c>
      <c r="J92">
        <f>VLOOKUP($A92,CATMUN!$B$2:$G$1123,6,0)</f>
        <v>12</v>
      </c>
      <c r="K92" s="69">
        <v>32314.7359</v>
      </c>
      <c r="L92" s="69">
        <v>38187</v>
      </c>
      <c r="M92" s="69">
        <v>2088.5046200000002</v>
      </c>
      <c r="N92" s="69">
        <v>5888.6714726315786</v>
      </c>
      <c r="O92" s="69">
        <v>2475.71857</v>
      </c>
      <c r="P92" s="69">
        <v>37007.658000000003</v>
      </c>
      <c r="Q92">
        <v>1</v>
      </c>
      <c r="R92" s="69">
        <v>791.06088</v>
      </c>
      <c r="S92" s="69">
        <v>791.06088</v>
      </c>
      <c r="T92">
        <v>1</v>
      </c>
      <c r="V92" s="51">
        <v>220</v>
      </c>
      <c r="W92" s="51">
        <v>3531</v>
      </c>
      <c r="X92" s="51">
        <v>2746</v>
      </c>
    </row>
    <row r="93" spans="1:24" x14ac:dyDescent="0.2">
      <c r="A93">
        <v>25269</v>
      </c>
      <c r="B93" t="s">
        <v>1574</v>
      </c>
      <c r="C93" t="s">
        <v>1549</v>
      </c>
      <c r="D93">
        <v>2016</v>
      </c>
      <c r="E93" t="str">
        <f t="shared" si="1"/>
        <v>252692016</v>
      </c>
      <c r="F93">
        <v>134522</v>
      </c>
      <c r="G93" t="str">
        <f>VLOOKUP($A93,CATMUN!$B$2:$C$1123,2,0)</f>
        <v>Alto</v>
      </c>
      <c r="H93" t="str">
        <f>VLOOKUP($A93,CATMUN!$B$2:$D$1123,3,0)</f>
        <v>02 Nodos Estratégicos</v>
      </c>
      <c r="I93">
        <f>VLOOKUP($A93,CATMUN!$B$2:$G$1123,4,0)</f>
        <v>0</v>
      </c>
      <c r="J93">
        <f>VLOOKUP($A93,CATMUN!$B$2:$G$1123,6,0)</f>
        <v>12</v>
      </c>
      <c r="K93" s="69">
        <v>9279.8921799999989</v>
      </c>
      <c r="L93" s="69">
        <v>38187</v>
      </c>
      <c r="M93" s="69">
        <v>666.54255000000001</v>
      </c>
      <c r="N93" s="69">
        <v>5888.6714726315786</v>
      </c>
      <c r="O93" s="69">
        <v>0</v>
      </c>
      <c r="P93" s="69">
        <v>37007.658000000003</v>
      </c>
      <c r="R93">
        <v>0</v>
      </c>
      <c r="S93" s="69">
        <v>791.06088</v>
      </c>
      <c r="V93" s="51">
        <v>55</v>
      </c>
      <c r="W93" s="51">
        <v>1541</v>
      </c>
      <c r="X93" s="51">
        <v>219</v>
      </c>
    </row>
    <row r="94" spans="1:24" x14ac:dyDescent="0.2">
      <c r="A94">
        <v>25290</v>
      </c>
      <c r="B94" t="s">
        <v>1579</v>
      </c>
      <c r="C94" t="s">
        <v>1549</v>
      </c>
      <c r="D94">
        <v>2016</v>
      </c>
      <c r="E94" t="str">
        <f t="shared" si="1"/>
        <v>252902016</v>
      </c>
      <c r="F94">
        <v>137164</v>
      </c>
      <c r="G94" t="str">
        <f>VLOOKUP($A94,CATMUN!$B$2:$C$1123,2,0)</f>
        <v>Alto</v>
      </c>
      <c r="H94" t="str">
        <f>VLOOKUP($A94,CATMUN!$B$2:$D$1123,3,0)</f>
        <v>02 Nodos Estratégicos</v>
      </c>
      <c r="I94">
        <f>VLOOKUP($A94,CATMUN!$B$2:$G$1123,4,0)</f>
        <v>0</v>
      </c>
      <c r="J94">
        <f>VLOOKUP($A94,CATMUN!$B$2:$G$1123,6,0)</f>
        <v>12</v>
      </c>
      <c r="K94" s="69">
        <v>24575.507089999999</v>
      </c>
      <c r="L94" s="69">
        <v>38187</v>
      </c>
      <c r="M94" s="69">
        <v>4022.51748</v>
      </c>
      <c r="N94" s="69">
        <v>5888.6714726315786</v>
      </c>
      <c r="O94" s="69">
        <v>2.75E-2</v>
      </c>
      <c r="P94" s="69">
        <v>37007.658000000003</v>
      </c>
      <c r="R94" s="69">
        <v>11.238569999999999</v>
      </c>
      <c r="S94" s="69">
        <v>791.06088</v>
      </c>
      <c r="U94">
        <v>5.2371400000000001</v>
      </c>
      <c r="V94" s="51">
        <v>220</v>
      </c>
      <c r="W94" s="51">
        <v>912</v>
      </c>
      <c r="X94" s="51">
        <v>2746</v>
      </c>
    </row>
    <row r="95" spans="1:24" x14ac:dyDescent="0.2">
      <c r="A95">
        <v>25290</v>
      </c>
      <c r="B95" t="s">
        <v>1579</v>
      </c>
      <c r="C95" t="s">
        <v>1549</v>
      </c>
      <c r="D95">
        <v>2016</v>
      </c>
      <c r="E95" t="str">
        <f t="shared" si="1"/>
        <v>252902016</v>
      </c>
      <c r="F95">
        <v>137164</v>
      </c>
      <c r="G95" t="str">
        <f>VLOOKUP($A95,CATMUN!$B$2:$C$1123,2,0)</f>
        <v>Alto</v>
      </c>
      <c r="H95" t="str">
        <f>VLOOKUP($A95,CATMUN!$B$2:$D$1123,3,0)</f>
        <v>02 Nodos Estratégicos</v>
      </c>
      <c r="I95">
        <f>VLOOKUP($A95,CATMUN!$B$2:$G$1123,4,0)</f>
        <v>0</v>
      </c>
      <c r="J95">
        <f>VLOOKUP($A95,CATMUN!$B$2:$G$1123,6,0)</f>
        <v>12</v>
      </c>
      <c r="K95" s="69">
        <v>24575.507089999999</v>
      </c>
      <c r="L95" s="69">
        <v>38187</v>
      </c>
      <c r="M95" s="69">
        <v>4022.51748</v>
      </c>
      <c r="N95" s="69">
        <v>5888.6714726315786</v>
      </c>
      <c r="O95" s="69">
        <v>2.75E-2</v>
      </c>
      <c r="P95" s="69">
        <v>37007.658000000003</v>
      </c>
      <c r="R95" s="69">
        <v>11.238569999999999</v>
      </c>
      <c r="S95" s="69">
        <v>791.06088</v>
      </c>
      <c r="U95">
        <v>15.126544000000001</v>
      </c>
      <c r="V95" s="51">
        <v>220</v>
      </c>
      <c r="W95" s="51">
        <v>912</v>
      </c>
      <c r="X95" s="51">
        <v>2746</v>
      </c>
    </row>
    <row r="96" spans="1:24" x14ac:dyDescent="0.2">
      <c r="A96">
        <v>25899</v>
      </c>
      <c r="B96" t="s">
        <v>1663</v>
      </c>
      <c r="C96" t="s">
        <v>1549</v>
      </c>
      <c r="D96">
        <v>2016</v>
      </c>
      <c r="E96" t="str">
        <f t="shared" si="1"/>
        <v>258992016</v>
      </c>
      <c r="F96">
        <v>124376</v>
      </c>
      <c r="G96" t="str">
        <f>VLOOKUP($A96,CATMUN!$B$2:$C$1123,2,0)</f>
        <v>Alto</v>
      </c>
      <c r="H96" t="str">
        <f>VLOOKUP($A96,CATMUN!$B$2:$D$1123,3,0)</f>
        <v>02 Nodos Estratégicos</v>
      </c>
      <c r="I96">
        <f>VLOOKUP($A96,CATMUN!$B$2:$G$1123,4,0)</f>
        <v>0</v>
      </c>
      <c r="J96">
        <f>VLOOKUP($A96,CATMUN!$B$2:$G$1123,6,0)</f>
        <v>12</v>
      </c>
      <c r="K96" s="69">
        <v>18800.952239999999</v>
      </c>
      <c r="L96" s="69">
        <v>38187</v>
      </c>
      <c r="M96" s="69">
        <v>5256.9088099999999</v>
      </c>
      <c r="N96" s="69">
        <v>5888.6714726315786</v>
      </c>
      <c r="P96" s="69">
        <v>37007.658000000003</v>
      </c>
      <c r="Q96">
        <v>0</v>
      </c>
      <c r="R96">
        <v>0</v>
      </c>
      <c r="S96" s="69">
        <v>791.06088</v>
      </c>
      <c r="V96" s="51">
        <v>55</v>
      </c>
      <c r="W96" s="51">
        <v>876</v>
      </c>
      <c r="X96" s="51">
        <v>219</v>
      </c>
    </row>
    <row r="97" spans="1:24" x14ac:dyDescent="0.2">
      <c r="A97">
        <v>41001</v>
      </c>
      <c r="B97" t="s">
        <v>1695</v>
      </c>
      <c r="C97" t="s">
        <v>1694</v>
      </c>
      <c r="D97">
        <v>2016</v>
      </c>
      <c r="E97" t="str">
        <f t="shared" si="1"/>
        <v>410012016</v>
      </c>
      <c r="F97">
        <v>344026</v>
      </c>
      <c r="G97" t="str">
        <f>VLOOKUP($A97,CATMUN!$B$2:$C$1123,2,0)</f>
        <v>Alto</v>
      </c>
      <c r="H97" t="str">
        <f>VLOOKUP($A97,CATMUN!$B$2:$D$1123,3,0)</f>
        <v>02 Nodos Estratégicos</v>
      </c>
      <c r="I97">
        <f>VLOOKUP($A97,CATMUN!$B$2:$G$1123,4,0)</f>
        <v>0</v>
      </c>
      <c r="J97">
        <f>VLOOKUP($A97,CATMUN!$B$2:$G$1123,6,0)</f>
        <v>12</v>
      </c>
      <c r="K97" s="69">
        <v>33709.607000000004</v>
      </c>
      <c r="L97" s="69">
        <v>38187</v>
      </c>
      <c r="M97" s="69">
        <v>290.14600000000002</v>
      </c>
      <c r="N97" s="69">
        <v>5888.6714726315786</v>
      </c>
      <c r="O97" s="69">
        <v>1.21</v>
      </c>
      <c r="P97" s="69">
        <v>37007.658000000003</v>
      </c>
      <c r="S97" s="69">
        <v>791.06088</v>
      </c>
      <c r="T97">
        <v>0</v>
      </c>
      <c r="U97">
        <v>483.937772</v>
      </c>
      <c r="V97" s="51">
        <v>220</v>
      </c>
      <c r="W97" s="51">
        <v>3693</v>
      </c>
      <c r="X97" s="51">
        <v>2746</v>
      </c>
    </row>
    <row r="98" spans="1:24" x14ac:dyDescent="0.2">
      <c r="A98">
        <v>44001</v>
      </c>
      <c r="B98" t="s">
        <v>1731</v>
      </c>
      <c r="C98" t="s">
        <v>1730</v>
      </c>
      <c r="D98">
        <v>2016</v>
      </c>
      <c r="E98" t="str">
        <f t="shared" si="1"/>
        <v>440012016</v>
      </c>
      <c r="F98">
        <v>268712</v>
      </c>
      <c r="G98" t="str">
        <f>VLOOKUP($A98,CATMUN!$B$2:$C$1123,2,0)</f>
        <v>Medio</v>
      </c>
      <c r="H98" t="str">
        <f>VLOOKUP($A98,CATMUN!$B$2:$D$1123,3,0)</f>
        <v>02 Nodos Estratégicos</v>
      </c>
      <c r="I98">
        <f>VLOOKUP($A98,CATMUN!$B$2:$G$1123,4,0)</f>
        <v>0</v>
      </c>
      <c r="J98">
        <f>VLOOKUP($A98,CATMUN!$B$2:$G$1123,6,0)</f>
        <v>12</v>
      </c>
      <c r="K98" s="69">
        <v>4976.6469999999999</v>
      </c>
      <c r="L98" s="69">
        <v>38187</v>
      </c>
      <c r="M98" s="69">
        <v>414.04300000000001</v>
      </c>
      <c r="N98" s="69">
        <v>5888.6714726315786</v>
      </c>
      <c r="O98" s="69">
        <v>0</v>
      </c>
      <c r="P98" s="69">
        <v>37007.658000000003</v>
      </c>
      <c r="Q98">
        <v>1</v>
      </c>
      <c r="S98" s="69">
        <v>791.06088</v>
      </c>
      <c r="T98">
        <v>0</v>
      </c>
      <c r="U98">
        <v>6.4320000000000004</v>
      </c>
      <c r="V98" s="51">
        <v>19</v>
      </c>
      <c r="W98" s="51">
        <v>663</v>
      </c>
      <c r="X98" s="51">
        <v>300</v>
      </c>
    </row>
    <row r="99" spans="1:24" x14ac:dyDescent="0.2">
      <c r="A99">
        <v>47001</v>
      </c>
      <c r="B99" t="s">
        <v>1745</v>
      </c>
      <c r="C99" t="s">
        <v>1744</v>
      </c>
      <c r="D99">
        <v>2016</v>
      </c>
      <c r="E99" t="str">
        <f t="shared" si="1"/>
        <v>470012016</v>
      </c>
      <c r="F99">
        <v>491535</v>
      </c>
      <c r="G99" t="str">
        <f>VLOOKUP($A99,CATMUN!$B$2:$C$1123,2,0)</f>
        <v>Alto</v>
      </c>
      <c r="H99" t="str">
        <f>VLOOKUP($A99,CATMUN!$B$2:$D$1123,3,0)</f>
        <v>02 Nodos Estratégicos</v>
      </c>
      <c r="I99">
        <f>VLOOKUP($A99,CATMUN!$B$2:$G$1123,4,0)</f>
        <v>0</v>
      </c>
      <c r="J99">
        <f>VLOOKUP($A99,CATMUN!$B$2:$G$1123,6,0)</f>
        <v>12</v>
      </c>
      <c r="K99" s="69">
        <v>58809.694000000003</v>
      </c>
      <c r="L99" s="69">
        <v>38187</v>
      </c>
      <c r="M99" s="69">
        <v>41.883000000000003</v>
      </c>
      <c r="N99" s="69">
        <v>5888.6714726315786</v>
      </c>
      <c r="P99" s="69">
        <v>37007.658000000003</v>
      </c>
      <c r="Q99">
        <v>0</v>
      </c>
      <c r="R99">
        <v>0</v>
      </c>
      <c r="S99" s="69">
        <v>791.06088</v>
      </c>
      <c r="T99">
        <v>0</v>
      </c>
      <c r="U99">
        <v>374.094019</v>
      </c>
      <c r="V99" s="51">
        <v>220</v>
      </c>
      <c r="W99" s="51">
        <v>6768</v>
      </c>
      <c r="X99" s="51">
        <v>2746</v>
      </c>
    </row>
    <row r="100" spans="1:24" x14ac:dyDescent="0.2">
      <c r="A100">
        <v>50001</v>
      </c>
      <c r="B100" t="s">
        <v>1775</v>
      </c>
      <c r="C100" t="s">
        <v>1774</v>
      </c>
      <c r="D100">
        <v>2016</v>
      </c>
      <c r="E100" t="str">
        <f t="shared" si="1"/>
        <v>500012016</v>
      </c>
      <c r="F100">
        <v>495227</v>
      </c>
      <c r="G100" t="str">
        <f>VLOOKUP($A100,CATMUN!$B$2:$C$1123,2,0)</f>
        <v>Alto</v>
      </c>
      <c r="H100" t="str">
        <f>VLOOKUP($A100,CATMUN!$B$2:$D$1123,3,0)</f>
        <v>02 Nodos Estratégicos</v>
      </c>
      <c r="I100">
        <f>VLOOKUP($A100,CATMUN!$B$2:$G$1123,4,0)</f>
        <v>0</v>
      </c>
      <c r="J100">
        <f>VLOOKUP($A100,CATMUN!$B$2:$G$1123,6,0)</f>
        <v>12</v>
      </c>
      <c r="K100" s="69">
        <v>46605.860209999999</v>
      </c>
      <c r="L100" s="69">
        <v>38187</v>
      </c>
      <c r="M100" s="69">
        <v>3237.0835200000001</v>
      </c>
      <c r="N100" s="69">
        <v>5888.6714726315786</v>
      </c>
      <c r="P100" s="69">
        <v>37007.658000000003</v>
      </c>
      <c r="Q100">
        <v>0</v>
      </c>
      <c r="R100" s="69">
        <v>141.91051999999999</v>
      </c>
      <c r="S100" s="69">
        <v>791.06088</v>
      </c>
      <c r="T100">
        <v>1</v>
      </c>
      <c r="U100">
        <v>724.7</v>
      </c>
      <c r="V100" s="51">
        <v>277</v>
      </c>
      <c r="W100" s="51">
        <v>4203</v>
      </c>
      <c r="X100" s="51">
        <v>2440</v>
      </c>
    </row>
    <row r="101" spans="1:24" x14ac:dyDescent="0.2">
      <c r="A101">
        <v>52001</v>
      </c>
      <c r="B101" t="s">
        <v>1800</v>
      </c>
      <c r="C101" t="s">
        <v>1606</v>
      </c>
      <c r="D101">
        <v>2016</v>
      </c>
      <c r="E101" t="str">
        <f t="shared" si="1"/>
        <v>520012016</v>
      </c>
      <c r="F101">
        <v>445409</v>
      </c>
      <c r="G101" t="str">
        <f>VLOOKUP($A101,CATMUN!$B$2:$C$1123,2,0)</f>
        <v>Alto</v>
      </c>
      <c r="H101" t="str">
        <f>VLOOKUP($A101,CATMUN!$B$2:$D$1123,3,0)</f>
        <v>02 Nodos Estratégicos</v>
      </c>
      <c r="I101">
        <f>VLOOKUP($A101,CATMUN!$B$2:$G$1123,4,0)</f>
        <v>0</v>
      </c>
      <c r="J101">
        <f>VLOOKUP($A101,CATMUN!$B$2:$G$1123,6,0)</f>
        <v>12</v>
      </c>
      <c r="K101" s="69">
        <v>45191.550069999998</v>
      </c>
      <c r="L101" s="69">
        <v>38187</v>
      </c>
      <c r="M101" s="69">
        <v>2172.8474100000003</v>
      </c>
      <c r="N101" s="69">
        <v>5888.6714726315786</v>
      </c>
      <c r="O101" s="69">
        <v>97.118889999999993</v>
      </c>
      <c r="P101" s="69">
        <v>37007.658000000003</v>
      </c>
      <c r="S101" s="69">
        <v>791.06088</v>
      </c>
      <c r="T101">
        <v>0</v>
      </c>
      <c r="V101" s="51">
        <v>3140</v>
      </c>
      <c r="W101" s="51">
        <v>3649</v>
      </c>
      <c r="X101" s="51">
        <v>16549</v>
      </c>
    </row>
    <row r="102" spans="1:24" x14ac:dyDescent="0.2">
      <c r="A102">
        <v>63001</v>
      </c>
      <c r="B102" t="s">
        <v>1896</v>
      </c>
      <c r="C102" t="s">
        <v>2308</v>
      </c>
      <c r="D102">
        <v>2016</v>
      </c>
      <c r="E102" t="str">
        <f t="shared" si="1"/>
        <v>630012016</v>
      </c>
      <c r="F102">
        <v>298199</v>
      </c>
      <c r="G102" t="str">
        <f>VLOOKUP($A102,CATMUN!$B$2:$C$1123,2,0)</f>
        <v>Alto</v>
      </c>
      <c r="H102" t="str">
        <f>VLOOKUP($A102,CATMUN!$B$2:$D$1123,3,0)</f>
        <v>02 Nodos Estratégicos</v>
      </c>
      <c r="I102">
        <f>VLOOKUP($A102,CATMUN!$B$2:$G$1123,4,0)</f>
        <v>0</v>
      </c>
      <c r="J102">
        <f>VLOOKUP($A102,CATMUN!$B$2:$G$1123,6,0)</f>
        <v>12</v>
      </c>
      <c r="K102" s="69">
        <v>42494.034</v>
      </c>
      <c r="L102" s="69">
        <v>38187</v>
      </c>
      <c r="M102" s="69">
        <v>1599.615</v>
      </c>
      <c r="N102" s="69">
        <v>5888.6714726315786</v>
      </c>
      <c r="O102" s="69">
        <v>37007.658000000003</v>
      </c>
      <c r="P102" s="69">
        <v>37007.658000000003</v>
      </c>
      <c r="Q102">
        <v>1</v>
      </c>
      <c r="S102" s="69">
        <v>791.06088</v>
      </c>
      <c r="T102">
        <v>0</v>
      </c>
      <c r="V102" s="51">
        <v>1200</v>
      </c>
      <c r="W102" s="51" t="e">
        <v>#N/A</v>
      </c>
      <c r="X102" s="51" t="e">
        <v>#N/A</v>
      </c>
    </row>
    <row r="103" spans="1:24" x14ac:dyDescent="0.2">
      <c r="A103">
        <v>66001</v>
      </c>
      <c r="B103" t="s">
        <v>1906</v>
      </c>
      <c r="C103" t="s">
        <v>1431</v>
      </c>
      <c r="D103">
        <v>2016</v>
      </c>
      <c r="E103" t="str">
        <f t="shared" si="1"/>
        <v>660012016</v>
      </c>
      <c r="F103">
        <v>472000</v>
      </c>
      <c r="G103" t="str">
        <f>VLOOKUP($A103,CATMUN!$B$2:$C$1123,2,0)</f>
        <v>Alto</v>
      </c>
      <c r="H103" t="str">
        <f>VLOOKUP($A103,CATMUN!$B$2:$D$1123,3,0)</f>
        <v>02 Nodos Estratégicos</v>
      </c>
      <c r="I103">
        <f>VLOOKUP($A103,CATMUN!$B$2:$G$1123,4,0)</f>
        <v>0</v>
      </c>
      <c r="J103">
        <f>VLOOKUP($A103,CATMUN!$B$2:$G$1123,6,0)</f>
        <v>12</v>
      </c>
      <c r="K103" s="69">
        <v>91590.414000000004</v>
      </c>
      <c r="L103" s="69">
        <v>38187</v>
      </c>
      <c r="M103" s="69">
        <v>2735.527</v>
      </c>
      <c r="N103" s="69">
        <v>5888.6714726315786</v>
      </c>
      <c r="O103" s="69">
        <v>548.20699999999999</v>
      </c>
      <c r="P103" s="69">
        <v>37007.658000000003</v>
      </c>
      <c r="R103" s="69">
        <v>202.279</v>
      </c>
      <c r="S103" s="69">
        <v>791.06088</v>
      </c>
      <c r="U103">
        <v>3878.8711659999999</v>
      </c>
      <c r="V103" s="51">
        <v>3140</v>
      </c>
      <c r="W103" s="51">
        <v>9108</v>
      </c>
      <c r="X103" s="51">
        <v>16549</v>
      </c>
    </row>
    <row r="104" spans="1:24" x14ac:dyDescent="0.2">
      <c r="A104">
        <v>70001</v>
      </c>
      <c r="B104" t="s">
        <v>1998</v>
      </c>
      <c r="C104" t="s">
        <v>1488</v>
      </c>
      <c r="D104">
        <v>2016</v>
      </c>
      <c r="E104" t="str">
        <f t="shared" si="1"/>
        <v>700012016</v>
      </c>
      <c r="F104">
        <v>279031</v>
      </c>
      <c r="G104" t="str">
        <f>VLOOKUP($A104,CATMUN!$B$2:$C$1123,2,0)</f>
        <v>Alto</v>
      </c>
      <c r="H104" t="str">
        <f>VLOOKUP($A104,CATMUN!$B$2:$D$1123,3,0)</f>
        <v>02 Nodos Estratégicos</v>
      </c>
      <c r="I104">
        <f>VLOOKUP($A104,CATMUN!$B$2:$G$1123,4,0)</f>
        <v>0</v>
      </c>
      <c r="J104">
        <f>VLOOKUP($A104,CATMUN!$B$2:$G$1123,6,0)</f>
        <v>12</v>
      </c>
      <c r="K104" s="69">
        <v>14097.050999999999</v>
      </c>
      <c r="L104" s="69">
        <v>38187</v>
      </c>
      <c r="M104" s="69">
        <v>725.86400000000003</v>
      </c>
      <c r="N104" s="69">
        <v>5888.6714726315786</v>
      </c>
      <c r="P104" s="69">
        <v>37007.658000000003</v>
      </c>
      <c r="Q104">
        <v>0</v>
      </c>
      <c r="S104" s="69">
        <v>791.06088</v>
      </c>
      <c r="T104">
        <v>0</v>
      </c>
      <c r="V104" s="51">
        <v>220</v>
      </c>
      <c r="W104" s="51">
        <v>3083</v>
      </c>
      <c r="X104" s="51">
        <v>2746</v>
      </c>
    </row>
    <row r="105" spans="1:24" x14ac:dyDescent="0.2">
      <c r="A105">
        <v>73001</v>
      </c>
      <c r="B105" t="s">
        <v>2022</v>
      </c>
      <c r="C105" t="s">
        <v>2021</v>
      </c>
      <c r="D105">
        <v>2016</v>
      </c>
      <c r="E105" t="str">
        <f t="shared" si="1"/>
        <v>730012016</v>
      </c>
      <c r="F105">
        <v>558805</v>
      </c>
      <c r="G105" t="str">
        <f>VLOOKUP($A105,CATMUN!$B$2:$C$1123,2,0)</f>
        <v>Alto</v>
      </c>
      <c r="H105" t="str">
        <f>VLOOKUP($A105,CATMUN!$B$2:$D$1123,3,0)</f>
        <v>02 Nodos Estratégicos</v>
      </c>
      <c r="I105">
        <f>VLOOKUP($A105,CATMUN!$B$2:$G$1123,4,0)</f>
        <v>0</v>
      </c>
      <c r="J105">
        <f>VLOOKUP($A105,CATMUN!$B$2:$G$1123,6,0)</f>
        <v>12</v>
      </c>
      <c r="K105" s="69">
        <v>63251.809000000001</v>
      </c>
      <c r="L105" s="69">
        <v>38187</v>
      </c>
      <c r="M105" s="69">
        <v>2329.625</v>
      </c>
      <c r="N105" s="69">
        <v>5888.6714726315786</v>
      </c>
      <c r="P105" s="69">
        <v>37007.658000000003</v>
      </c>
      <c r="S105" s="69">
        <v>791.06088</v>
      </c>
      <c r="T105">
        <v>0</v>
      </c>
      <c r="V105" s="51">
        <v>220</v>
      </c>
      <c r="W105" s="51">
        <v>6303</v>
      </c>
      <c r="X105" s="51">
        <v>2746</v>
      </c>
    </row>
    <row r="106" spans="1:24" x14ac:dyDescent="0.2">
      <c r="A106">
        <v>76109</v>
      </c>
      <c r="B106" t="s">
        <v>2073</v>
      </c>
      <c r="C106" t="s">
        <v>2069</v>
      </c>
      <c r="D106">
        <v>2016</v>
      </c>
      <c r="E106" t="str">
        <f t="shared" si="1"/>
        <v>761092016</v>
      </c>
      <c r="F106">
        <v>407675</v>
      </c>
      <c r="G106" t="str">
        <f>VLOOKUP($A106,CATMUN!$B$2:$C$1123,2,0)</f>
        <v>Alto</v>
      </c>
      <c r="H106" t="str">
        <f>VLOOKUP($A106,CATMUN!$B$2:$D$1123,3,0)</f>
        <v>02 Nodos Estratégicos</v>
      </c>
      <c r="I106">
        <f>VLOOKUP($A106,CATMUN!$B$2:$G$1123,4,0)</f>
        <v>0</v>
      </c>
      <c r="J106">
        <f>VLOOKUP($A106,CATMUN!$B$2:$G$1123,6,0)</f>
        <v>12</v>
      </c>
      <c r="K106" s="69">
        <v>59875.798670000004</v>
      </c>
      <c r="L106" s="69">
        <v>38187</v>
      </c>
      <c r="M106" s="69">
        <v>265.85671000000002</v>
      </c>
      <c r="N106" s="69">
        <v>5888.6714726315786</v>
      </c>
      <c r="O106" s="69">
        <v>0</v>
      </c>
      <c r="P106" s="69">
        <v>37007.658000000003</v>
      </c>
      <c r="R106">
        <v>0</v>
      </c>
      <c r="S106" s="69">
        <v>791.06088</v>
      </c>
      <c r="V106" s="51">
        <v>220</v>
      </c>
      <c r="W106" s="51">
        <v>3407</v>
      </c>
      <c r="X106" s="51">
        <v>2746</v>
      </c>
    </row>
    <row r="107" spans="1:24" x14ac:dyDescent="0.2">
      <c r="A107">
        <v>76834</v>
      </c>
      <c r="B107" t="s">
        <v>2097</v>
      </c>
      <c r="C107" t="s">
        <v>2069</v>
      </c>
      <c r="D107">
        <v>2016</v>
      </c>
      <c r="E107" t="str">
        <f t="shared" si="1"/>
        <v>768342016</v>
      </c>
      <c r="F107">
        <v>214095</v>
      </c>
      <c r="G107" t="str">
        <f>VLOOKUP($A107,CATMUN!$B$2:$C$1123,2,0)</f>
        <v>Alto</v>
      </c>
      <c r="H107" t="str">
        <f>VLOOKUP($A107,CATMUN!$B$2:$D$1123,3,0)</f>
        <v>02 Nodos Estratégicos</v>
      </c>
      <c r="I107">
        <f>VLOOKUP($A107,CATMUN!$B$2:$G$1123,4,0)</f>
        <v>0</v>
      </c>
      <c r="J107">
        <f>VLOOKUP($A107,CATMUN!$B$2:$G$1123,6,0)</f>
        <v>12</v>
      </c>
      <c r="K107" s="69">
        <f>22779175.83337/1000</f>
        <v>22779.175833370002</v>
      </c>
      <c r="L107" s="69">
        <v>38187</v>
      </c>
      <c r="M107" s="69">
        <v>69430.11</v>
      </c>
      <c r="N107" s="69">
        <v>5888.6714726315786</v>
      </c>
      <c r="O107" s="69">
        <v>26.536000000000001</v>
      </c>
      <c r="P107" s="69">
        <v>37007.658000000003</v>
      </c>
      <c r="S107" s="69">
        <v>791.06088</v>
      </c>
      <c r="T107">
        <v>0</v>
      </c>
      <c r="U107">
        <v>71.050759999999997</v>
      </c>
      <c r="V107" s="51">
        <v>277</v>
      </c>
      <c r="W107" s="51">
        <v>1083</v>
      </c>
      <c r="X107" s="51">
        <v>2440</v>
      </c>
    </row>
    <row r="108" spans="1:24" x14ac:dyDescent="0.2">
      <c r="A108">
        <v>5045</v>
      </c>
      <c r="B108" t="s">
        <v>2188</v>
      </c>
      <c r="C108" t="s">
        <v>2176</v>
      </c>
      <c r="D108">
        <v>2016</v>
      </c>
      <c r="E108" t="str">
        <f t="shared" si="1"/>
        <v>50452016</v>
      </c>
      <c r="F108">
        <v>183716</v>
      </c>
      <c r="G108" t="str">
        <f>VLOOKUP($A108,CATMUN!$B$2:$C$1123,2,0)</f>
        <v>Alto</v>
      </c>
      <c r="H108" t="str">
        <f>VLOOKUP($A108,CATMUN!$B$2:$D$1123,3,0)</f>
        <v>01 Ciudades Emergentes</v>
      </c>
      <c r="I108">
        <f>VLOOKUP($A108,CATMUN!$B$2:$G$1123,4,0)</f>
        <v>0</v>
      </c>
      <c r="J108">
        <f>VLOOKUP($A108,CATMUN!$B$2:$G$1123,6,0)</f>
        <v>13</v>
      </c>
      <c r="K108" s="69">
        <v>8891.6560000000009</v>
      </c>
      <c r="L108" s="69">
        <v>6978.5702400000009</v>
      </c>
      <c r="M108" s="69">
        <v>797.43600000000004</v>
      </c>
      <c r="N108" s="69">
        <v>420.38867964285708</v>
      </c>
      <c r="O108" s="69">
        <v>626.55899999999997</v>
      </c>
      <c r="P108" s="69">
        <v>626.55899999999997</v>
      </c>
      <c r="Q108">
        <v>1</v>
      </c>
      <c r="S108" s="69">
        <v>3.9369999999999998</v>
      </c>
      <c r="U108">
        <v>59.147827999999997</v>
      </c>
      <c r="V108" s="51">
        <v>24</v>
      </c>
      <c r="W108" s="51">
        <v>883</v>
      </c>
      <c r="X108" s="51">
        <v>1538</v>
      </c>
    </row>
    <row r="109" spans="1:24" x14ac:dyDescent="0.2">
      <c r="A109">
        <v>5154</v>
      </c>
      <c r="B109" t="s">
        <v>2202</v>
      </c>
      <c r="C109" t="s">
        <v>2176</v>
      </c>
      <c r="D109">
        <v>2016</v>
      </c>
      <c r="E109" t="str">
        <f t="shared" si="1"/>
        <v>51542016</v>
      </c>
      <c r="F109">
        <v>114902</v>
      </c>
      <c r="G109" t="str">
        <f>VLOOKUP($A109,CATMUN!$B$2:$C$1123,2,0)</f>
        <v>Alto</v>
      </c>
      <c r="H109" t="str">
        <f>VLOOKUP($A109,CATMUN!$B$2:$D$1123,3,0)</f>
        <v>01 Ciudades Emergentes</v>
      </c>
      <c r="I109">
        <f>VLOOKUP($A109,CATMUN!$B$2:$G$1123,4,0)</f>
        <v>0</v>
      </c>
      <c r="J109">
        <f>VLOOKUP($A109,CATMUN!$B$2:$G$1123,6,0)</f>
        <v>13</v>
      </c>
      <c r="K109" s="69">
        <v>3463.66</v>
      </c>
      <c r="L109" s="69">
        <v>6978.5702400000009</v>
      </c>
      <c r="M109" s="69">
        <v>217.74700000000001</v>
      </c>
      <c r="N109" s="69">
        <v>420.38867964285708</v>
      </c>
      <c r="P109" s="69">
        <v>626.55899999999997</v>
      </c>
      <c r="Q109">
        <v>0</v>
      </c>
      <c r="S109" s="69">
        <v>3.9369999999999998</v>
      </c>
      <c r="T109">
        <v>0</v>
      </c>
      <c r="V109" s="51">
        <v>24</v>
      </c>
      <c r="W109" s="51">
        <v>531</v>
      </c>
      <c r="X109" s="51">
        <v>1538</v>
      </c>
    </row>
    <row r="110" spans="1:24" x14ac:dyDescent="0.2">
      <c r="A110">
        <v>5837</v>
      </c>
      <c r="B110" t="s">
        <v>2269</v>
      </c>
      <c r="C110" t="s">
        <v>2176</v>
      </c>
      <c r="D110">
        <v>2016</v>
      </c>
      <c r="E110" t="str">
        <f t="shared" si="1"/>
        <v>58372016</v>
      </c>
      <c r="F110">
        <v>163525</v>
      </c>
      <c r="G110" t="str">
        <f>VLOOKUP($A110,CATMUN!$B$2:$C$1123,2,0)</f>
        <v>Medio</v>
      </c>
      <c r="H110" t="str">
        <f>VLOOKUP($A110,CATMUN!$B$2:$D$1123,3,0)</f>
        <v>01 Ciudades Emergentes</v>
      </c>
      <c r="I110">
        <f>VLOOKUP($A110,CATMUN!$B$2:$G$1123,4,0)</f>
        <v>0</v>
      </c>
      <c r="J110">
        <f>VLOOKUP($A110,CATMUN!$B$2:$G$1123,6,0)</f>
        <v>13</v>
      </c>
      <c r="K110" s="69">
        <v>3291.212</v>
      </c>
      <c r="L110" s="69">
        <v>6978.5702400000009</v>
      </c>
      <c r="M110" s="69">
        <v>256.93</v>
      </c>
      <c r="N110" s="69">
        <v>420.38867964285708</v>
      </c>
      <c r="P110" s="69">
        <v>626.55899999999997</v>
      </c>
      <c r="Q110">
        <v>0</v>
      </c>
      <c r="R110" s="69">
        <v>3.9369999999999998</v>
      </c>
      <c r="S110" s="69">
        <v>3.9369999999999998</v>
      </c>
      <c r="T110">
        <v>1</v>
      </c>
      <c r="U110">
        <v>1.509404</v>
      </c>
      <c r="V110" s="51">
        <v>24</v>
      </c>
      <c r="W110" s="51">
        <v>477</v>
      </c>
      <c r="X110" s="51">
        <v>1538</v>
      </c>
    </row>
    <row r="111" spans="1:24" x14ac:dyDescent="0.2">
      <c r="A111">
        <v>5837</v>
      </c>
      <c r="B111" t="s">
        <v>2269</v>
      </c>
      <c r="C111" t="s">
        <v>2176</v>
      </c>
      <c r="D111">
        <v>2016</v>
      </c>
      <c r="E111" t="str">
        <f t="shared" si="1"/>
        <v>58372016</v>
      </c>
      <c r="F111">
        <v>163525</v>
      </c>
      <c r="G111" t="str">
        <f>VLOOKUP($A111,CATMUN!$B$2:$C$1123,2,0)</f>
        <v>Medio</v>
      </c>
      <c r="H111" t="str">
        <f>VLOOKUP($A111,CATMUN!$B$2:$D$1123,3,0)</f>
        <v>01 Ciudades Emergentes</v>
      </c>
      <c r="I111">
        <f>VLOOKUP($A111,CATMUN!$B$2:$G$1123,4,0)</f>
        <v>0</v>
      </c>
      <c r="J111">
        <f>VLOOKUP($A111,CATMUN!$B$2:$G$1123,6,0)</f>
        <v>13</v>
      </c>
      <c r="K111" s="69">
        <v>3291.212</v>
      </c>
      <c r="L111" s="69">
        <v>6978.5702400000009</v>
      </c>
      <c r="M111" s="69">
        <v>256.93</v>
      </c>
      <c r="N111" s="69">
        <v>420.38867964285708</v>
      </c>
      <c r="P111" s="69">
        <v>626.55899999999997</v>
      </c>
      <c r="Q111">
        <v>0</v>
      </c>
      <c r="R111" s="69">
        <v>3.9369999999999998</v>
      </c>
      <c r="S111" s="69">
        <v>3.9369999999999998</v>
      </c>
      <c r="T111">
        <v>1</v>
      </c>
      <c r="U111">
        <v>28.558478999999998</v>
      </c>
      <c r="V111" s="51">
        <v>24</v>
      </c>
      <c r="W111" s="51">
        <v>477</v>
      </c>
      <c r="X111" s="51">
        <v>1538</v>
      </c>
    </row>
    <row r="112" spans="1:24" x14ac:dyDescent="0.2">
      <c r="A112">
        <v>15238</v>
      </c>
      <c r="B112" t="s">
        <v>1320</v>
      </c>
      <c r="C112" t="s">
        <v>1289</v>
      </c>
      <c r="D112">
        <v>2016</v>
      </c>
      <c r="E112" t="str">
        <f t="shared" si="1"/>
        <v>152382016</v>
      </c>
      <c r="F112">
        <v>113105</v>
      </c>
      <c r="G112" t="str">
        <f>VLOOKUP($A112,CATMUN!$B$2:$C$1123,2,0)</f>
        <v>Alto</v>
      </c>
      <c r="H112" t="str">
        <f>VLOOKUP($A112,CATMUN!$B$2:$D$1123,3,0)</f>
        <v>01 Ciudades Emergentes</v>
      </c>
      <c r="I112">
        <f>VLOOKUP($A112,CATMUN!$B$2:$G$1123,4,0)</f>
        <v>0</v>
      </c>
      <c r="J112">
        <f>VLOOKUP($A112,CATMUN!$B$2:$G$1123,6,0)</f>
        <v>13</v>
      </c>
      <c r="K112" s="69">
        <v>13582.418029999999</v>
      </c>
      <c r="L112" s="69">
        <v>6978.5702400000009</v>
      </c>
      <c r="M112" s="69">
        <v>97.065179999999998</v>
      </c>
      <c r="N112" s="69">
        <v>420.38867964285708</v>
      </c>
      <c r="P112" s="69">
        <v>626.55899999999997</v>
      </c>
      <c r="Q112">
        <v>0</v>
      </c>
      <c r="S112" s="69">
        <v>3.9369999999999998</v>
      </c>
      <c r="T112">
        <v>0</v>
      </c>
      <c r="V112" s="51">
        <v>1200</v>
      </c>
      <c r="W112" s="51">
        <v>1153</v>
      </c>
      <c r="X112" s="51">
        <v>1153</v>
      </c>
    </row>
    <row r="113" spans="1:24" x14ac:dyDescent="0.2">
      <c r="A113">
        <v>15759</v>
      </c>
      <c r="B113" t="s">
        <v>1386</v>
      </c>
      <c r="C113" t="s">
        <v>1289</v>
      </c>
      <c r="D113">
        <v>2016</v>
      </c>
      <c r="E113" t="str">
        <f t="shared" si="1"/>
        <v>157592016</v>
      </c>
      <c r="F113">
        <v>112790</v>
      </c>
      <c r="G113" t="str">
        <f>VLOOKUP($A113,CATMUN!$B$2:$C$1123,2,0)</f>
        <v>Alto</v>
      </c>
      <c r="H113" t="str">
        <f>VLOOKUP($A113,CATMUN!$B$2:$D$1123,3,0)</f>
        <v>01 Ciudades Emergentes</v>
      </c>
      <c r="I113">
        <f>VLOOKUP($A113,CATMUN!$B$2:$G$1123,4,0)</f>
        <v>0</v>
      </c>
      <c r="J113">
        <f>VLOOKUP($A113,CATMUN!$B$2:$G$1123,6,0)</f>
        <v>13</v>
      </c>
      <c r="K113" s="69">
        <v>13435.057859999999</v>
      </c>
      <c r="L113" s="69">
        <v>6978.5702400000009</v>
      </c>
      <c r="M113" s="69">
        <v>197.09226999999998</v>
      </c>
      <c r="N113" s="69">
        <v>420.38867964285708</v>
      </c>
      <c r="P113" s="69">
        <v>626.55899999999997</v>
      </c>
      <c r="Q113">
        <v>0</v>
      </c>
      <c r="S113" s="69">
        <v>3.9369999999999998</v>
      </c>
      <c r="T113">
        <v>0</v>
      </c>
      <c r="V113" s="51">
        <v>3140</v>
      </c>
      <c r="W113" s="51">
        <v>1347</v>
      </c>
      <c r="X113" s="51">
        <v>16549</v>
      </c>
    </row>
    <row r="114" spans="1:24" x14ac:dyDescent="0.2">
      <c r="A114">
        <v>18001</v>
      </c>
      <c r="B114" t="s">
        <v>1440</v>
      </c>
      <c r="C114" t="s">
        <v>1439</v>
      </c>
      <c r="D114">
        <v>2016</v>
      </c>
      <c r="E114" t="str">
        <f t="shared" si="1"/>
        <v>180012016</v>
      </c>
      <c r="F114">
        <v>175407</v>
      </c>
      <c r="G114" t="str">
        <f>VLOOKUP($A114,CATMUN!$B$2:$C$1123,2,0)</f>
        <v>Alto</v>
      </c>
      <c r="H114" t="str">
        <f>VLOOKUP($A114,CATMUN!$B$2:$D$1123,3,0)</f>
        <v>01 Ciudades Emergentes</v>
      </c>
      <c r="I114">
        <f>VLOOKUP($A114,CATMUN!$B$2:$G$1123,4,0)</f>
        <v>0</v>
      </c>
      <c r="J114">
        <f>VLOOKUP($A114,CATMUN!$B$2:$G$1123,6,0)</f>
        <v>13</v>
      </c>
      <c r="K114" s="69">
        <v>8977.098</v>
      </c>
      <c r="L114" s="69">
        <v>6978.5702400000009</v>
      </c>
      <c r="M114" s="69">
        <v>503.78199999999998</v>
      </c>
      <c r="N114" s="69">
        <v>420.38867964285708</v>
      </c>
      <c r="O114" s="69">
        <v>7.5880000000000001</v>
      </c>
      <c r="P114" s="69">
        <v>626.55899999999997</v>
      </c>
      <c r="R114">
        <v>0</v>
      </c>
      <c r="S114" s="69">
        <v>3.9369999999999998</v>
      </c>
      <c r="T114">
        <v>0</v>
      </c>
      <c r="V114" s="51">
        <v>220</v>
      </c>
      <c r="W114" s="51">
        <v>1187</v>
      </c>
      <c r="X114" s="51">
        <v>2746</v>
      </c>
    </row>
    <row r="115" spans="1:24" x14ac:dyDescent="0.2">
      <c r="A115">
        <v>25307</v>
      </c>
      <c r="B115" t="s">
        <v>1584</v>
      </c>
      <c r="C115" t="s">
        <v>1549</v>
      </c>
      <c r="D115">
        <v>2016</v>
      </c>
      <c r="E115" t="str">
        <f t="shared" si="1"/>
        <v>253072016</v>
      </c>
      <c r="F115">
        <v>105701</v>
      </c>
      <c r="G115" t="str">
        <f>VLOOKUP($A115,CATMUN!$B$2:$C$1123,2,0)</f>
        <v>Alto</v>
      </c>
      <c r="H115" t="str">
        <f>VLOOKUP($A115,CATMUN!$B$2:$D$1123,3,0)</f>
        <v>01 Ciudades Emergentes</v>
      </c>
      <c r="I115">
        <f>VLOOKUP($A115,CATMUN!$B$2:$G$1123,4,0)</f>
        <v>0</v>
      </c>
      <c r="J115">
        <f>VLOOKUP($A115,CATMUN!$B$2:$G$1123,6,0)</f>
        <v>13</v>
      </c>
      <c r="K115" s="69">
        <v>19809.40898</v>
      </c>
      <c r="L115" s="69">
        <v>6978.5702400000009</v>
      </c>
      <c r="M115" s="69">
        <v>2446.4977200000003</v>
      </c>
      <c r="N115" s="69">
        <v>420.38867964285708</v>
      </c>
      <c r="O115" s="69">
        <v>157.46496999999999</v>
      </c>
      <c r="P115" s="69">
        <v>626.55899999999997</v>
      </c>
      <c r="Q115">
        <v>1</v>
      </c>
      <c r="S115" s="69">
        <v>3.9369999999999998</v>
      </c>
      <c r="T115">
        <v>0</v>
      </c>
      <c r="U115">
        <v>33.817082999999997</v>
      </c>
      <c r="V115" s="51">
        <v>277</v>
      </c>
      <c r="W115" s="51">
        <v>831</v>
      </c>
      <c r="X115" s="51">
        <v>2440</v>
      </c>
    </row>
    <row r="116" spans="1:24" x14ac:dyDescent="0.2">
      <c r="A116">
        <v>27001</v>
      </c>
      <c r="B116" t="s">
        <v>1665</v>
      </c>
      <c r="C116" t="s">
        <v>1664</v>
      </c>
      <c r="D116">
        <v>2016</v>
      </c>
      <c r="E116" t="str">
        <f t="shared" si="1"/>
        <v>270012016</v>
      </c>
      <c r="F116">
        <v>115907</v>
      </c>
      <c r="G116" t="str">
        <f>VLOOKUP($A116,CATMUN!$B$2:$C$1123,2,0)</f>
        <v>Medio</v>
      </c>
      <c r="H116" t="str">
        <f>VLOOKUP($A116,CATMUN!$B$2:$D$1123,3,0)</f>
        <v>01 Ciudades Emergentes</v>
      </c>
      <c r="I116">
        <f>VLOOKUP($A116,CATMUN!$B$2:$G$1123,4,0)</f>
        <v>0</v>
      </c>
      <c r="J116">
        <f>VLOOKUP($A116,CATMUN!$B$2:$G$1123,6,0)</f>
        <v>13</v>
      </c>
      <c r="K116" s="69">
        <v>2851.886</v>
      </c>
      <c r="L116" s="69">
        <v>6978.5702400000009</v>
      </c>
      <c r="M116" s="69">
        <v>271.35700000000003</v>
      </c>
      <c r="N116" s="69">
        <v>420.38867964285708</v>
      </c>
      <c r="P116" s="69">
        <v>626.55899999999997</v>
      </c>
      <c r="Q116">
        <v>0</v>
      </c>
      <c r="S116" s="69">
        <v>3.9369999999999998</v>
      </c>
      <c r="T116">
        <v>0</v>
      </c>
      <c r="V116" s="51">
        <v>220</v>
      </c>
      <c r="W116" s="51">
        <v>321</v>
      </c>
      <c r="X116" s="51">
        <v>2746</v>
      </c>
    </row>
    <row r="117" spans="1:24" x14ac:dyDescent="0.2">
      <c r="A117">
        <v>41551</v>
      </c>
      <c r="B117" t="s">
        <v>1718</v>
      </c>
      <c r="C117" t="s">
        <v>1694</v>
      </c>
      <c r="D117">
        <v>2016</v>
      </c>
      <c r="E117" t="str">
        <f t="shared" si="1"/>
        <v>415512016</v>
      </c>
      <c r="F117">
        <v>128263</v>
      </c>
      <c r="G117" t="str">
        <f>VLOOKUP($A117,CATMUN!$B$2:$C$1123,2,0)</f>
        <v>Alto</v>
      </c>
      <c r="H117" t="str">
        <f>VLOOKUP($A117,CATMUN!$B$2:$D$1123,3,0)</f>
        <v>01 Ciudades Emergentes</v>
      </c>
      <c r="I117">
        <f>VLOOKUP($A117,CATMUN!$B$2:$G$1123,4,0)</f>
        <v>0</v>
      </c>
      <c r="J117">
        <f>VLOOKUP($A117,CATMUN!$B$2:$G$1123,6,0)</f>
        <v>13</v>
      </c>
      <c r="K117" s="69">
        <v>6921.6796900000008</v>
      </c>
      <c r="L117" s="69">
        <v>6978.5702400000009</v>
      </c>
      <c r="M117" s="69">
        <v>20.386759999999999</v>
      </c>
      <c r="N117" s="69">
        <v>420.38867964285708</v>
      </c>
      <c r="O117" s="69">
        <v>10.06931</v>
      </c>
      <c r="P117" s="69">
        <v>626.55899999999997</v>
      </c>
      <c r="S117" s="69">
        <v>3.9369999999999998</v>
      </c>
      <c r="T117">
        <v>0</v>
      </c>
      <c r="V117" s="51">
        <v>15</v>
      </c>
      <c r="W117" s="51">
        <v>633</v>
      </c>
      <c r="X117" s="51">
        <v>219</v>
      </c>
    </row>
    <row r="118" spans="1:24" x14ac:dyDescent="0.2">
      <c r="A118">
        <v>44430</v>
      </c>
      <c r="B118" t="s">
        <v>1739</v>
      </c>
      <c r="C118" t="s">
        <v>1730</v>
      </c>
      <c r="D118">
        <v>2016</v>
      </c>
      <c r="E118" t="str">
        <f t="shared" si="1"/>
        <v>444302016</v>
      </c>
      <c r="F118">
        <v>159675</v>
      </c>
      <c r="G118" t="str">
        <f>VLOOKUP($A118,CATMUN!$B$2:$C$1123,2,0)</f>
        <v>Medio</v>
      </c>
      <c r="H118" t="str">
        <f>VLOOKUP($A118,CATMUN!$B$2:$D$1123,3,0)</f>
        <v>01 Ciudades Emergentes</v>
      </c>
      <c r="I118">
        <f>VLOOKUP($A118,CATMUN!$B$2:$G$1123,4,0)</f>
        <v>0</v>
      </c>
      <c r="J118">
        <f>VLOOKUP($A118,CATMUN!$B$2:$G$1123,6,0)</f>
        <v>13</v>
      </c>
      <c r="K118" s="69">
        <v>2382.7539999999999</v>
      </c>
      <c r="L118" s="69">
        <v>6978.5702400000009</v>
      </c>
      <c r="M118" s="69">
        <v>34.991</v>
      </c>
      <c r="N118" s="69">
        <v>420.38867964285708</v>
      </c>
      <c r="O118" s="69">
        <v>76.840999999999994</v>
      </c>
      <c r="P118" s="69">
        <v>626.55899999999997</v>
      </c>
      <c r="S118" s="69">
        <v>3.9369999999999998</v>
      </c>
      <c r="T118">
        <v>0</v>
      </c>
      <c r="V118" s="51">
        <v>24</v>
      </c>
      <c r="W118" s="51">
        <v>374</v>
      </c>
      <c r="X118" s="51">
        <v>1538</v>
      </c>
    </row>
    <row r="119" spans="1:24" x14ac:dyDescent="0.2">
      <c r="A119">
        <v>47189</v>
      </c>
      <c r="B119" t="s">
        <v>1751</v>
      </c>
      <c r="C119" t="s">
        <v>1744</v>
      </c>
      <c r="D119">
        <v>2016</v>
      </c>
      <c r="E119" t="str">
        <f t="shared" si="1"/>
        <v>471892016</v>
      </c>
      <c r="F119">
        <v>104617</v>
      </c>
      <c r="G119" t="str">
        <f>VLOOKUP($A119,CATMUN!$B$2:$C$1123,2,0)</f>
        <v>Medio</v>
      </c>
      <c r="H119" t="str">
        <f>VLOOKUP($A119,CATMUN!$B$2:$D$1123,3,0)</f>
        <v>01 Ciudades Emergentes</v>
      </c>
      <c r="I119">
        <f>VLOOKUP($A119,CATMUN!$B$2:$G$1123,4,0)</f>
        <v>0</v>
      </c>
      <c r="J119">
        <f>VLOOKUP($A119,CATMUN!$B$2:$G$1123,6,0)</f>
        <v>13</v>
      </c>
      <c r="K119" s="69">
        <v>1079.6460300000001</v>
      </c>
      <c r="L119" s="69">
        <v>6978.5702400000009</v>
      </c>
      <c r="M119" s="69">
        <v>43.824750000000002</v>
      </c>
      <c r="N119" s="69">
        <v>420.38867964285708</v>
      </c>
      <c r="P119" s="69">
        <v>626.55899999999997</v>
      </c>
      <c r="Q119">
        <v>0</v>
      </c>
      <c r="S119" s="69">
        <v>3.9369999999999998</v>
      </c>
      <c r="T119">
        <v>0</v>
      </c>
      <c r="V119" s="51">
        <v>24</v>
      </c>
      <c r="W119" s="51">
        <v>421</v>
      </c>
      <c r="X119" s="51">
        <v>1538</v>
      </c>
    </row>
    <row r="120" spans="1:24" x14ac:dyDescent="0.2">
      <c r="A120">
        <v>52356</v>
      </c>
      <c r="B120" t="s">
        <v>1823</v>
      </c>
      <c r="C120" t="s">
        <v>1606</v>
      </c>
      <c r="D120">
        <v>2016</v>
      </c>
      <c r="E120" t="str">
        <f t="shared" si="1"/>
        <v>523562016</v>
      </c>
      <c r="F120">
        <v>141863</v>
      </c>
      <c r="G120" t="str">
        <f>VLOOKUP($A120,CATMUN!$B$2:$C$1123,2,0)</f>
        <v>Bajo</v>
      </c>
      <c r="H120" t="str">
        <f>VLOOKUP($A120,CATMUN!$B$2:$D$1123,3,0)</f>
        <v>01 Ciudades Emergentes</v>
      </c>
      <c r="I120">
        <f>VLOOKUP($A120,CATMUN!$B$2:$G$1123,4,0)</f>
        <v>0</v>
      </c>
      <c r="J120">
        <f>VLOOKUP($A120,CATMUN!$B$2:$G$1123,6,0)</f>
        <v>13</v>
      </c>
      <c r="K120" s="69">
        <v>7056.5820000000003</v>
      </c>
      <c r="L120" s="69">
        <v>6978.5702400000009</v>
      </c>
      <c r="M120" s="69">
        <v>362.58199999999999</v>
      </c>
      <c r="N120" s="69">
        <v>420.38867964285708</v>
      </c>
      <c r="P120" s="69">
        <v>626.55899999999997</v>
      </c>
      <c r="Q120">
        <v>0</v>
      </c>
      <c r="S120" s="69">
        <v>3.9369999999999998</v>
      </c>
      <c r="T120">
        <v>0</v>
      </c>
      <c r="V120" s="51">
        <v>24</v>
      </c>
      <c r="W120" s="51">
        <v>976</v>
      </c>
      <c r="X120" s="51">
        <v>1538</v>
      </c>
    </row>
    <row r="121" spans="1:24" x14ac:dyDescent="0.2">
      <c r="A121">
        <v>52835</v>
      </c>
      <c r="B121" t="s">
        <v>1852</v>
      </c>
      <c r="C121" t="s">
        <v>1606</v>
      </c>
      <c r="D121">
        <v>2016</v>
      </c>
      <c r="E121" t="str">
        <f t="shared" si="1"/>
        <v>528352016</v>
      </c>
      <c r="F121">
        <v>203971</v>
      </c>
      <c r="G121" t="str">
        <f>VLOOKUP($A121,CATMUN!$B$2:$C$1123,2,0)</f>
        <v>Bajo</v>
      </c>
      <c r="H121" t="str">
        <f>VLOOKUP($A121,CATMUN!$B$2:$D$1123,3,0)</f>
        <v>01 Ciudades Emergentes</v>
      </c>
      <c r="I121">
        <f>VLOOKUP($A121,CATMUN!$B$2:$G$1123,4,0)</f>
        <v>0</v>
      </c>
      <c r="J121">
        <f>VLOOKUP($A121,CATMUN!$B$2:$G$1123,6,0)</f>
        <v>13</v>
      </c>
      <c r="K121" s="69">
        <v>2902.5039999999999</v>
      </c>
      <c r="L121" s="69">
        <v>6978.5702400000009</v>
      </c>
      <c r="M121" s="69">
        <v>45.052</v>
      </c>
      <c r="N121" s="69">
        <v>420.38867964285708</v>
      </c>
      <c r="P121" s="69">
        <v>626.55899999999997</v>
      </c>
      <c r="Q121">
        <v>0</v>
      </c>
      <c r="S121" s="69">
        <v>3.9369999999999998</v>
      </c>
      <c r="T121">
        <v>0</v>
      </c>
      <c r="V121" s="51">
        <v>19</v>
      </c>
      <c r="W121" s="51">
        <v>433</v>
      </c>
      <c r="X121" s="51">
        <v>300</v>
      </c>
    </row>
    <row r="122" spans="1:24" x14ac:dyDescent="0.2">
      <c r="A122">
        <v>54498</v>
      </c>
      <c r="B122" t="s">
        <v>1880</v>
      </c>
      <c r="C122" t="s">
        <v>1855</v>
      </c>
      <c r="D122">
        <v>2016</v>
      </c>
      <c r="E122" t="str">
        <f t="shared" si="1"/>
        <v>544982016</v>
      </c>
      <c r="F122">
        <v>98992</v>
      </c>
      <c r="G122" t="str">
        <f>VLOOKUP($A122,CATMUN!$B$2:$C$1123,2,0)</f>
        <v>Medio</v>
      </c>
      <c r="H122" t="str">
        <f>VLOOKUP($A122,CATMUN!$B$2:$D$1123,3,0)</f>
        <v>01 Ciudades Emergentes</v>
      </c>
      <c r="I122">
        <f>VLOOKUP($A122,CATMUN!$B$2:$G$1123,4,0)</f>
        <v>0</v>
      </c>
      <c r="J122">
        <f>VLOOKUP($A122,CATMUN!$B$2:$G$1123,6,0)</f>
        <v>13</v>
      </c>
      <c r="K122" s="69">
        <v>3114.0026499999999</v>
      </c>
      <c r="L122" s="69">
        <v>6978.5702400000009</v>
      </c>
      <c r="M122" s="69">
        <v>399.17259999999999</v>
      </c>
      <c r="N122" s="69">
        <v>420.38867964285708</v>
      </c>
      <c r="P122" s="69">
        <v>626.55899999999997</v>
      </c>
      <c r="Q122">
        <v>0</v>
      </c>
      <c r="S122" s="69">
        <v>3.9369999999999998</v>
      </c>
      <c r="T122">
        <v>0</v>
      </c>
      <c r="V122" s="51">
        <v>24</v>
      </c>
      <c r="W122" s="51">
        <v>233</v>
      </c>
      <c r="X122" s="51">
        <v>1538</v>
      </c>
    </row>
    <row r="123" spans="1:24" x14ac:dyDescent="0.2">
      <c r="A123">
        <v>66170</v>
      </c>
      <c r="B123" t="s">
        <v>1909</v>
      </c>
      <c r="C123" t="s">
        <v>1431</v>
      </c>
      <c r="D123">
        <v>2016</v>
      </c>
      <c r="E123" t="str">
        <f t="shared" si="1"/>
        <v>661702016</v>
      </c>
      <c r="F123">
        <v>200832</v>
      </c>
      <c r="G123" t="str">
        <f>VLOOKUP($A123,CATMUN!$B$2:$C$1123,2,0)</f>
        <v>Alto</v>
      </c>
      <c r="H123" t="str">
        <f>VLOOKUP($A123,CATMUN!$B$2:$D$1123,3,0)</f>
        <v>01 Ciudades Emergentes</v>
      </c>
      <c r="I123">
        <f>VLOOKUP($A123,CATMUN!$B$2:$G$1123,4,0)</f>
        <v>0</v>
      </c>
      <c r="J123">
        <f>VLOOKUP($A123,CATMUN!$B$2:$G$1123,6,0)</f>
        <v>13</v>
      </c>
      <c r="K123" s="69">
        <v>19957.328000000001</v>
      </c>
      <c r="L123" s="69">
        <v>6978.5702400000009</v>
      </c>
      <c r="M123" s="69">
        <v>3057.848</v>
      </c>
      <c r="N123" s="69">
        <v>420.38867964285708</v>
      </c>
      <c r="P123" s="69">
        <v>626.55899999999997</v>
      </c>
      <c r="Q123">
        <v>0</v>
      </c>
      <c r="S123" s="69">
        <v>3.9369999999999998</v>
      </c>
      <c r="T123">
        <v>0</v>
      </c>
      <c r="U123">
        <v>231.01994999999999</v>
      </c>
      <c r="V123" s="51">
        <v>55</v>
      </c>
      <c r="W123" s="51">
        <v>1944</v>
      </c>
      <c r="X123" s="51">
        <v>219</v>
      </c>
    </row>
    <row r="124" spans="1:24" x14ac:dyDescent="0.2">
      <c r="A124">
        <v>66400</v>
      </c>
      <c r="B124" t="s">
        <v>1912</v>
      </c>
      <c r="C124" t="s">
        <v>1431</v>
      </c>
      <c r="D124">
        <v>2016</v>
      </c>
      <c r="E124" t="str">
        <f t="shared" si="1"/>
        <v>664002016</v>
      </c>
      <c r="F124">
        <v>32112</v>
      </c>
      <c r="G124" t="str">
        <f>VLOOKUP($A124,CATMUN!$B$2:$C$1123,2,0)</f>
        <v>Medio</v>
      </c>
      <c r="H124" t="str">
        <f>VLOOKUP($A124,CATMUN!$B$2:$D$1123,3,0)</f>
        <v>01 Ciudades Emergentes</v>
      </c>
      <c r="I124">
        <f>VLOOKUP($A124,CATMUN!$B$2:$G$1123,4,0)</f>
        <v>0</v>
      </c>
      <c r="J124">
        <f>VLOOKUP($A124,CATMUN!$B$2:$G$1123,6,0)</f>
        <v>13</v>
      </c>
      <c r="K124" s="69">
        <v>1470.0119999999999</v>
      </c>
      <c r="L124" s="69">
        <v>6978.5702400000009</v>
      </c>
      <c r="M124" s="69">
        <v>6.327</v>
      </c>
      <c r="N124" s="69">
        <v>420.38867964285708</v>
      </c>
      <c r="P124" s="69">
        <v>626.55899999999997</v>
      </c>
      <c r="Q124">
        <v>0</v>
      </c>
      <c r="S124" s="69">
        <v>3.9369999999999998</v>
      </c>
      <c r="T124">
        <v>0</v>
      </c>
      <c r="V124" s="51">
        <v>8</v>
      </c>
      <c r="W124" s="51">
        <v>100</v>
      </c>
      <c r="X124" s="51">
        <v>531</v>
      </c>
    </row>
    <row r="125" spans="1:24" x14ac:dyDescent="0.2">
      <c r="A125">
        <v>68081</v>
      </c>
      <c r="B125" t="s">
        <v>1925</v>
      </c>
      <c r="C125" t="s">
        <v>1919</v>
      </c>
      <c r="D125">
        <v>2016</v>
      </c>
      <c r="E125" t="str">
        <f t="shared" si="1"/>
        <v>680812016</v>
      </c>
      <c r="F125">
        <v>191704</v>
      </c>
      <c r="G125" t="str">
        <f>VLOOKUP($A125,CATMUN!$B$2:$C$1123,2,0)</f>
        <v>Alto</v>
      </c>
      <c r="H125" t="str">
        <f>VLOOKUP($A125,CATMUN!$B$2:$D$1123,3,0)</f>
        <v>01 Ciudades Emergentes</v>
      </c>
      <c r="I125">
        <f>VLOOKUP($A125,CATMUN!$B$2:$G$1123,4,0)</f>
        <v>0</v>
      </c>
      <c r="J125">
        <f>VLOOKUP($A125,CATMUN!$B$2:$G$1123,6,0)</f>
        <v>13</v>
      </c>
      <c r="K125" s="69">
        <v>25702.304</v>
      </c>
      <c r="L125" s="69">
        <v>6978.5702400000009</v>
      </c>
      <c r="M125" s="69">
        <v>311.40199999999999</v>
      </c>
      <c r="N125" s="69">
        <v>420.38867964285708</v>
      </c>
      <c r="P125" s="69">
        <v>626.55899999999997</v>
      </c>
      <c r="Q125">
        <v>0</v>
      </c>
      <c r="S125" s="69">
        <v>3.9369999999999998</v>
      </c>
      <c r="T125">
        <v>0</v>
      </c>
      <c r="V125" s="51">
        <v>24</v>
      </c>
      <c r="W125" s="51">
        <v>17253</v>
      </c>
      <c r="X125" s="51">
        <v>1538</v>
      </c>
    </row>
    <row r="126" spans="1:24" x14ac:dyDescent="0.2">
      <c r="A126">
        <v>76111</v>
      </c>
      <c r="B126" t="s">
        <v>2074</v>
      </c>
      <c r="C126" t="s">
        <v>2069</v>
      </c>
      <c r="D126">
        <v>2016</v>
      </c>
      <c r="E126" t="str">
        <f t="shared" si="1"/>
        <v>761112016</v>
      </c>
      <c r="F126">
        <v>115026</v>
      </c>
      <c r="G126" t="str">
        <f>VLOOKUP($A126,CATMUN!$B$2:$C$1123,2,0)</f>
        <v>Alto</v>
      </c>
      <c r="H126" t="str">
        <f>VLOOKUP($A126,CATMUN!$B$2:$D$1123,3,0)</f>
        <v>01 Ciudades Emergentes</v>
      </c>
      <c r="I126">
        <f>VLOOKUP($A126,CATMUN!$B$2:$G$1123,4,0)</f>
        <v>0</v>
      </c>
      <c r="J126">
        <f>VLOOKUP($A126,CATMUN!$B$2:$G$1123,6,0)</f>
        <v>13</v>
      </c>
      <c r="K126" s="69">
        <v>11893.300999999999</v>
      </c>
      <c r="L126" s="69">
        <v>6978.5702400000009</v>
      </c>
      <c r="M126" s="69">
        <v>11.625</v>
      </c>
      <c r="N126" s="69">
        <v>420.38867964285708</v>
      </c>
      <c r="O126" s="69">
        <v>4.0000000000000001E-3</v>
      </c>
      <c r="P126" s="69">
        <v>626.55899999999997</v>
      </c>
      <c r="S126" s="69">
        <v>3.9369999999999998</v>
      </c>
      <c r="T126">
        <v>0</v>
      </c>
      <c r="V126" s="51">
        <v>220</v>
      </c>
      <c r="W126" s="51">
        <v>1371</v>
      </c>
      <c r="X126" s="51">
        <v>2746</v>
      </c>
    </row>
    <row r="127" spans="1:24" x14ac:dyDescent="0.2">
      <c r="A127">
        <v>76147</v>
      </c>
      <c r="B127" t="s">
        <v>2078</v>
      </c>
      <c r="C127" t="s">
        <v>2069</v>
      </c>
      <c r="D127">
        <v>2016</v>
      </c>
      <c r="E127" t="str">
        <f t="shared" si="1"/>
        <v>761472016</v>
      </c>
      <c r="F127">
        <v>132959</v>
      </c>
      <c r="G127" t="str">
        <f>VLOOKUP($A127,CATMUN!$B$2:$C$1123,2,0)</f>
        <v>Alto</v>
      </c>
      <c r="H127" t="str">
        <f>VLOOKUP($A127,CATMUN!$B$2:$D$1123,3,0)</f>
        <v>01 Ciudades Emergentes</v>
      </c>
      <c r="I127">
        <f>VLOOKUP($A127,CATMUN!$B$2:$G$1123,4,0)</f>
        <v>0</v>
      </c>
      <c r="J127">
        <f>VLOOKUP($A127,CATMUN!$B$2:$G$1123,6,0)</f>
        <v>13</v>
      </c>
      <c r="K127" s="69">
        <v>12020.12767</v>
      </c>
      <c r="L127" s="69">
        <v>6978.5702400000009</v>
      </c>
      <c r="M127" s="69">
        <v>266.78073000000001</v>
      </c>
      <c r="N127" s="69">
        <v>420.38867964285708</v>
      </c>
      <c r="P127" s="69">
        <v>626.55899999999997</v>
      </c>
      <c r="Q127">
        <v>0</v>
      </c>
      <c r="S127" s="69">
        <v>3.9369999999999998</v>
      </c>
      <c r="T127">
        <v>0</v>
      </c>
      <c r="V127" s="51">
        <v>24</v>
      </c>
      <c r="W127" s="51">
        <v>866</v>
      </c>
      <c r="X127" s="51">
        <v>1538</v>
      </c>
    </row>
    <row r="128" spans="1:24" x14ac:dyDescent="0.2">
      <c r="A128">
        <v>81001</v>
      </c>
      <c r="B128" t="s">
        <v>2104</v>
      </c>
      <c r="C128" t="s">
        <v>2104</v>
      </c>
      <c r="D128">
        <v>2016</v>
      </c>
      <c r="E128" t="str">
        <f t="shared" si="1"/>
        <v>810012016</v>
      </c>
      <c r="F128">
        <v>89712</v>
      </c>
      <c r="G128" t="str">
        <f>VLOOKUP($A128,CATMUN!$B$2:$C$1123,2,0)</f>
        <v>Medio</v>
      </c>
      <c r="H128" t="str">
        <f>VLOOKUP($A128,CATMUN!$B$2:$D$1123,3,0)</f>
        <v>01 Ciudades Emergentes</v>
      </c>
      <c r="I128">
        <f>VLOOKUP($A128,CATMUN!$B$2:$G$1123,4,0)</f>
        <v>0</v>
      </c>
      <c r="J128">
        <f>VLOOKUP($A128,CATMUN!$B$2:$G$1123,6,0)</f>
        <v>13</v>
      </c>
      <c r="K128" s="69">
        <v>1583.42191</v>
      </c>
      <c r="L128" s="69">
        <v>6978.5702400000009</v>
      </c>
      <c r="M128" s="69">
        <v>783.77962000000002</v>
      </c>
      <c r="N128" s="69">
        <v>420.38867964285708</v>
      </c>
      <c r="P128" s="69">
        <v>626.55899999999997</v>
      </c>
      <c r="Q128">
        <v>0</v>
      </c>
      <c r="S128" s="69">
        <v>3.9369999999999998</v>
      </c>
      <c r="T128">
        <v>0</v>
      </c>
      <c r="V128" s="51">
        <v>24</v>
      </c>
      <c r="W128" s="51">
        <v>716</v>
      </c>
      <c r="X128" s="51">
        <v>1538</v>
      </c>
    </row>
    <row r="129" spans="1:24" x14ac:dyDescent="0.2">
      <c r="A129">
        <v>85001</v>
      </c>
      <c r="B129" t="s">
        <v>2112</v>
      </c>
      <c r="C129" t="s">
        <v>2111</v>
      </c>
      <c r="D129">
        <v>2016</v>
      </c>
      <c r="E129" t="str">
        <f t="shared" si="1"/>
        <v>850012016</v>
      </c>
      <c r="F129">
        <v>142979</v>
      </c>
      <c r="G129" t="str">
        <f>VLOOKUP($A129,CATMUN!$B$2:$C$1123,2,0)</f>
        <v>Medio</v>
      </c>
      <c r="H129" t="str">
        <f>VLOOKUP($A129,CATMUN!$B$2:$D$1123,3,0)</f>
        <v>01 Ciudades Emergentes</v>
      </c>
      <c r="I129">
        <f>VLOOKUP($A129,CATMUN!$B$2:$G$1123,4,0)</f>
        <v>0</v>
      </c>
      <c r="J129">
        <f>VLOOKUP($A129,CATMUN!$B$2:$G$1123,6,0)</f>
        <v>13</v>
      </c>
      <c r="K129" s="69">
        <v>13527.662</v>
      </c>
      <c r="L129" s="69">
        <v>6978.5702400000009</v>
      </c>
      <c r="M129" s="69">
        <v>927.423</v>
      </c>
      <c r="N129" s="69">
        <v>420.38867964285708</v>
      </c>
      <c r="P129" s="69">
        <v>626.55899999999997</v>
      </c>
      <c r="Q129">
        <v>0</v>
      </c>
      <c r="S129" s="69">
        <v>3.9369999999999998</v>
      </c>
      <c r="T129">
        <v>0</v>
      </c>
      <c r="V129" s="51">
        <v>24</v>
      </c>
      <c r="W129" s="51">
        <v>2722</v>
      </c>
      <c r="X129" s="51">
        <v>1538</v>
      </c>
    </row>
    <row r="130" spans="1:24" x14ac:dyDescent="0.2">
      <c r="A130">
        <v>86001</v>
      </c>
      <c r="B130" t="s">
        <v>2130</v>
      </c>
      <c r="C130" t="s">
        <v>2129</v>
      </c>
      <c r="D130">
        <v>2016</v>
      </c>
      <c r="E130" t="str">
        <f t="shared" ref="E130:E193" si="2">A130&amp;D130</f>
        <v>860012016</v>
      </c>
      <c r="F130">
        <v>42882</v>
      </c>
      <c r="G130" t="str">
        <f>VLOOKUP($A130,CATMUN!$B$2:$C$1123,2,0)</f>
        <v>Medio</v>
      </c>
      <c r="H130" t="str">
        <f>VLOOKUP($A130,CATMUN!$B$2:$D$1123,3,0)</f>
        <v>01 Ciudades Emergentes</v>
      </c>
      <c r="I130">
        <f>VLOOKUP($A130,CATMUN!$B$2:$G$1123,4,0)</f>
        <v>0</v>
      </c>
      <c r="J130">
        <f>VLOOKUP($A130,CATMUN!$B$2:$G$1123,6,0)</f>
        <v>13</v>
      </c>
      <c r="K130" s="69">
        <v>1757.5619999999999</v>
      </c>
      <c r="L130" s="69">
        <v>6978.5702400000009</v>
      </c>
      <c r="M130" s="69">
        <v>217.166</v>
      </c>
      <c r="N130" s="69">
        <v>420.38867964285708</v>
      </c>
      <c r="P130" s="69">
        <v>626.55899999999997</v>
      </c>
      <c r="Q130">
        <v>0</v>
      </c>
      <c r="S130" s="69">
        <v>3.9369999999999998</v>
      </c>
      <c r="T130">
        <v>0</v>
      </c>
      <c r="V130" s="51">
        <v>220</v>
      </c>
      <c r="W130" s="51">
        <v>181</v>
      </c>
      <c r="X130" s="51">
        <v>2746</v>
      </c>
    </row>
    <row r="131" spans="1:24" x14ac:dyDescent="0.2">
      <c r="A131">
        <v>91001</v>
      </c>
      <c r="B131" t="s">
        <v>2141</v>
      </c>
      <c r="C131" t="s">
        <v>2140</v>
      </c>
      <c r="D131">
        <v>2016</v>
      </c>
      <c r="E131" t="str">
        <f t="shared" si="2"/>
        <v>910012016</v>
      </c>
      <c r="F131">
        <v>41639</v>
      </c>
      <c r="G131" t="str">
        <f>VLOOKUP($A131,CATMUN!$B$2:$C$1123,2,0)</f>
        <v>Bajo</v>
      </c>
      <c r="H131" t="str">
        <f>VLOOKUP($A131,CATMUN!$B$2:$D$1123,3,0)</f>
        <v>01 Ciudades Emergentes</v>
      </c>
      <c r="I131">
        <f>VLOOKUP($A131,CATMUN!$B$2:$G$1123,4,0)</f>
        <v>0</v>
      </c>
      <c r="J131">
        <f>VLOOKUP($A131,CATMUN!$B$2:$G$1123,6,0)</f>
        <v>13</v>
      </c>
      <c r="K131" s="69">
        <v>2456.18471</v>
      </c>
      <c r="L131" s="69">
        <v>6978.5702400000009</v>
      </c>
      <c r="M131" s="69">
        <v>0</v>
      </c>
      <c r="N131" s="69">
        <v>420.38867964285708</v>
      </c>
      <c r="P131" s="69">
        <v>626.55899999999997</v>
      </c>
      <c r="Q131">
        <v>0</v>
      </c>
      <c r="S131" s="69">
        <v>3.9369999999999998</v>
      </c>
      <c r="T131">
        <v>0</v>
      </c>
      <c r="U131">
        <v>30.606310559999997</v>
      </c>
      <c r="V131" s="51">
        <v>19</v>
      </c>
      <c r="W131" s="51">
        <v>277</v>
      </c>
      <c r="X131" s="51">
        <v>300</v>
      </c>
    </row>
    <row r="132" spans="1:24" x14ac:dyDescent="0.2">
      <c r="A132">
        <v>94001</v>
      </c>
      <c r="B132" t="s">
        <v>2151</v>
      </c>
      <c r="C132" t="s">
        <v>2150</v>
      </c>
      <c r="D132">
        <v>2016</v>
      </c>
      <c r="E132" t="str">
        <f t="shared" si="2"/>
        <v>940012016</v>
      </c>
      <c r="F132">
        <v>19983</v>
      </c>
      <c r="G132" t="str">
        <f>VLOOKUP($A132,CATMUN!$B$2:$C$1123,2,0)</f>
        <v>Medio</v>
      </c>
      <c r="H132" t="str">
        <f>VLOOKUP($A132,CATMUN!$B$2:$D$1123,3,0)</f>
        <v>01 Ciudades Emergentes</v>
      </c>
      <c r="I132">
        <f>VLOOKUP($A132,CATMUN!$B$2:$G$1123,4,0)</f>
        <v>0</v>
      </c>
      <c r="J132">
        <f>VLOOKUP($A132,CATMUN!$B$2:$G$1123,6,0)</f>
        <v>13</v>
      </c>
      <c r="K132" s="69">
        <v>404.702</v>
      </c>
      <c r="L132" s="69">
        <v>6978.5702400000009</v>
      </c>
      <c r="M132" s="69">
        <v>31.228000000000002</v>
      </c>
      <c r="N132" s="69">
        <v>420.38867964285708</v>
      </c>
      <c r="P132" s="69">
        <v>626.55899999999997</v>
      </c>
      <c r="Q132">
        <v>0</v>
      </c>
      <c r="S132" s="69">
        <v>3.9369999999999998</v>
      </c>
      <c r="T132">
        <v>0</v>
      </c>
      <c r="V132" s="51">
        <v>24</v>
      </c>
      <c r="W132" s="51">
        <v>85</v>
      </c>
      <c r="X132" s="51">
        <v>1538</v>
      </c>
    </row>
    <row r="133" spans="1:24" x14ac:dyDescent="0.2">
      <c r="A133">
        <v>95001</v>
      </c>
      <c r="B133" t="s">
        <v>2160</v>
      </c>
      <c r="C133" t="s">
        <v>2159</v>
      </c>
      <c r="D133">
        <v>2016</v>
      </c>
      <c r="E133" t="str">
        <f t="shared" si="2"/>
        <v>950012016</v>
      </c>
      <c r="F133">
        <v>65611</v>
      </c>
      <c r="G133" t="str">
        <f>VLOOKUP($A133,CATMUN!$B$2:$C$1123,2,0)</f>
        <v>Medio</v>
      </c>
      <c r="H133" t="str">
        <f>VLOOKUP($A133,CATMUN!$B$2:$D$1123,3,0)</f>
        <v>01 Ciudades Emergentes</v>
      </c>
      <c r="I133">
        <f>VLOOKUP($A133,CATMUN!$B$2:$G$1123,4,0)</f>
        <v>0</v>
      </c>
      <c r="J133">
        <f>VLOOKUP($A133,CATMUN!$B$2:$G$1123,6,0)</f>
        <v>13</v>
      </c>
      <c r="K133" s="69">
        <v>1894.9090000000001</v>
      </c>
      <c r="L133" s="69">
        <v>6978.5702400000009</v>
      </c>
      <c r="M133" s="69">
        <v>155.49299999999999</v>
      </c>
      <c r="N133" s="69">
        <v>420.38867964285708</v>
      </c>
      <c r="P133" s="69">
        <v>626.55899999999997</v>
      </c>
      <c r="Q133">
        <v>0</v>
      </c>
      <c r="S133" s="69">
        <v>3.9369999999999998</v>
      </c>
      <c r="T133">
        <v>0</v>
      </c>
      <c r="V133" s="51">
        <v>24</v>
      </c>
      <c r="W133" s="51">
        <v>214</v>
      </c>
      <c r="X133" s="51">
        <v>1538</v>
      </c>
    </row>
    <row r="134" spans="1:24" x14ac:dyDescent="0.2">
      <c r="A134">
        <v>97001</v>
      </c>
      <c r="B134" t="s">
        <v>2163</v>
      </c>
      <c r="C134" t="s">
        <v>2162</v>
      </c>
      <c r="D134">
        <v>2016</v>
      </c>
      <c r="E134" t="str">
        <f t="shared" si="2"/>
        <v>970012016</v>
      </c>
      <c r="F134">
        <v>31861</v>
      </c>
      <c r="G134" t="str">
        <f>VLOOKUP($A134,CATMUN!$B$2:$C$1123,2,0)</f>
        <v>Bajo</v>
      </c>
      <c r="H134" t="str">
        <f>VLOOKUP($A134,CATMUN!$B$2:$D$1123,3,0)</f>
        <v>01 Ciudades Emergentes</v>
      </c>
      <c r="I134">
        <f>VLOOKUP($A134,CATMUN!$B$2:$G$1123,4,0)</f>
        <v>0</v>
      </c>
      <c r="J134">
        <f>VLOOKUP($A134,CATMUN!$B$2:$G$1123,6,0)</f>
        <v>13</v>
      </c>
      <c r="K134" s="69">
        <v>801.05918999999994</v>
      </c>
      <c r="L134" s="69">
        <v>6978.5702400000009</v>
      </c>
      <c r="M134" s="69">
        <v>38.943400000000004</v>
      </c>
      <c r="N134" s="69">
        <v>420.38867964285708</v>
      </c>
      <c r="P134" s="69">
        <v>626.55899999999997</v>
      </c>
      <c r="Q134">
        <v>0</v>
      </c>
      <c r="S134" s="69">
        <v>3.9369999999999998</v>
      </c>
      <c r="T134">
        <v>0</v>
      </c>
      <c r="U134">
        <v>5.2</v>
      </c>
      <c r="V134" s="51">
        <v>24</v>
      </c>
      <c r="W134" s="51">
        <v>19</v>
      </c>
      <c r="X134" s="51">
        <v>1538</v>
      </c>
    </row>
    <row r="135" spans="1:24" x14ac:dyDescent="0.2">
      <c r="A135">
        <v>99001</v>
      </c>
      <c r="B135" t="s">
        <v>2170</v>
      </c>
      <c r="C135" t="s">
        <v>2169</v>
      </c>
      <c r="D135">
        <v>2016</v>
      </c>
      <c r="E135" t="str">
        <f t="shared" si="2"/>
        <v>990012016</v>
      </c>
      <c r="F135">
        <v>16000</v>
      </c>
      <c r="G135" t="str">
        <f>VLOOKUP($A135,CATMUN!$B$2:$C$1123,2,0)</f>
        <v>Medio</v>
      </c>
      <c r="H135" t="str">
        <f>VLOOKUP($A135,CATMUN!$B$2:$D$1123,3,0)</f>
        <v>01 Ciudades Emergentes</v>
      </c>
      <c r="I135">
        <f>VLOOKUP($A135,CATMUN!$B$2:$G$1123,4,0)</f>
        <v>0</v>
      </c>
      <c r="J135">
        <f>VLOOKUP($A135,CATMUN!$B$2:$G$1123,6,0)</f>
        <v>13</v>
      </c>
      <c r="K135" s="69">
        <v>880.61599999999999</v>
      </c>
      <c r="L135" s="69">
        <v>6978.5702400000009</v>
      </c>
      <c r="M135" s="69">
        <v>12.021000000000001</v>
      </c>
      <c r="N135" s="69">
        <v>420.38867964285708</v>
      </c>
      <c r="O135" s="69">
        <v>0</v>
      </c>
      <c r="P135" s="69">
        <v>626.55899999999997</v>
      </c>
      <c r="Q135">
        <v>0</v>
      </c>
      <c r="S135" s="69">
        <v>3.9369999999999998</v>
      </c>
      <c r="T135">
        <v>0</v>
      </c>
      <c r="V135" s="51">
        <v>19</v>
      </c>
      <c r="W135" s="51">
        <v>60</v>
      </c>
      <c r="X135" s="51">
        <v>300</v>
      </c>
    </row>
    <row r="136" spans="1:24" x14ac:dyDescent="0.2">
      <c r="A136">
        <v>5030</v>
      </c>
      <c r="B136" t="s">
        <v>2181</v>
      </c>
      <c r="C136" t="s">
        <v>2176</v>
      </c>
      <c r="D136">
        <v>2016</v>
      </c>
      <c r="E136" t="str">
        <f t="shared" si="2"/>
        <v>50302016</v>
      </c>
      <c r="F136">
        <v>29770</v>
      </c>
      <c r="G136" t="str">
        <f>VLOOKUP($A136,CATMUN!$B$2:$C$1123,2,0)</f>
        <v>Alto</v>
      </c>
      <c r="H136" t="str">
        <f>VLOOKUP($A136,CATMUN!$B$2:$D$1123,3,0)</f>
        <v>Municipios intermedios</v>
      </c>
      <c r="I136">
        <f>VLOOKUP($A136,CATMUN!$B$2:$G$1123,4,0)</f>
        <v>0</v>
      </c>
      <c r="J136">
        <f>VLOOKUP($A136,CATMUN!$B$2:$G$1123,6,0)</f>
        <v>14</v>
      </c>
      <c r="K136" s="69">
        <v>2028.2860000000001</v>
      </c>
      <c r="L136" s="69">
        <v>1663</v>
      </c>
      <c r="M136" s="69">
        <v>124.32899999999999</v>
      </c>
      <c r="N136" s="69">
        <v>135.40403137499996</v>
      </c>
      <c r="P136" s="69">
        <v>379.01</v>
      </c>
      <c r="Q136">
        <v>0</v>
      </c>
      <c r="S136" s="69">
        <v>997.67494999999997</v>
      </c>
      <c r="T136">
        <v>0</v>
      </c>
      <c r="V136" s="51">
        <v>15</v>
      </c>
      <c r="W136" s="51">
        <v>181</v>
      </c>
      <c r="X136" s="51">
        <v>219</v>
      </c>
    </row>
    <row r="137" spans="1:24" x14ac:dyDescent="0.2">
      <c r="A137">
        <v>5034</v>
      </c>
      <c r="B137" t="s">
        <v>2183</v>
      </c>
      <c r="C137" t="s">
        <v>2176</v>
      </c>
      <c r="D137">
        <v>2016</v>
      </c>
      <c r="E137" t="str">
        <f t="shared" si="2"/>
        <v>50342016</v>
      </c>
      <c r="F137">
        <v>46221</v>
      </c>
      <c r="G137" t="str">
        <f>VLOOKUP($A137,CATMUN!$B$2:$C$1123,2,0)</f>
        <v>Medio</v>
      </c>
      <c r="H137" t="str">
        <f>VLOOKUP($A137,CATMUN!$B$2:$D$1123,3,0)</f>
        <v>Municipios intermedios</v>
      </c>
      <c r="I137">
        <f>VLOOKUP($A137,CATMUN!$B$2:$G$1123,4,0)</f>
        <v>0</v>
      </c>
      <c r="J137">
        <f>VLOOKUP($A137,CATMUN!$B$2:$G$1123,6,0)</f>
        <v>14</v>
      </c>
      <c r="K137" s="69">
        <v>2397.60446</v>
      </c>
      <c r="L137" s="69">
        <v>1663</v>
      </c>
      <c r="M137" s="69">
        <v>185.97979999999998</v>
      </c>
      <c r="N137" s="69">
        <v>135.40403137499996</v>
      </c>
      <c r="P137" s="69">
        <v>379.01</v>
      </c>
      <c r="Q137">
        <v>0</v>
      </c>
      <c r="S137" s="69">
        <v>997.67494999999997</v>
      </c>
      <c r="T137">
        <v>0</v>
      </c>
      <c r="V137" s="51">
        <v>15</v>
      </c>
      <c r="W137" s="51">
        <v>296</v>
      </c>
      <c r="X137" s="51">
        <v>219</v>
      </c>
    </row>
    <row r="138" spans="1:24" x14ac:dyDescent="0.2">
      <c r="A138">
        <v>5036</v>
      </c>
      <c r="B138" t="s">
        <v>2184</v>
      </c>
      <c r="C138" t="s">
        <v>2176</v>
      </c>
      <c r="D138">
        <v>2016</v>
      </c>
      <c r="E138" t="str">
        <f t="shared" si="2"/>
        <v>50362016</v>
      </c>
      <c r="F138">
        <v>9082</v>
      </c>
      <c r="G138" t="str">
        <f>VLOOKUP($A138,CATMUN!$B$2:$C$1123,2,0)</f>
        <v>Bajo</v>
      </c>
      <c r="H138" t="str">
        <f>VLOOKUP($A138,CATMUN!$B$2:$D$1123,3,0)</f>
        <v>Municipios intermedios</v>
      </c>
      <c r="I138">
        <f>VLOOKUP($A138,CATMUN!$B$2:$G$1123,4,0)</f>
        <v>0</v>
      </c>
      <c r="J138">
        <f>VLOOKUP($A138,CATMUN!$B$2:$G$1123,6,0)</f>
        <v>14</v>
      </c>
      <c r="K138" s="69">
        <v>215.93995000000001</v>
      </c>
      <c r="L138" s="69">
        <v>1663</v>
      </c>
      <c r="M138" s="69">
        <v>13.983000000000001</v>
      </c>
      <c r="N138" s="69">
        <v>135.40403137499996</v>
      </c>
      <c r="P138" s="69">
        <v>379.01</v>
      </c>
      <c r="Q138">
        <v>0</v>
      </c>
      <c r="S138" s="69">
        <v>997.67494999999997</v>
      </c>
      <c r="T138">
        <v>0</v>
      </c>
      <c r="V138" s="51">
        <v>15</v>
      </c>
      <c r="W138" s="51">
        <v>7</v>
      </c>
      <c r="X138" s="51">
        <v>219</v>
      </c>
    </row>
    <row r="139" spans="1:24" x14ac:dyDescent="0.2">
      <c r="A139">
        <v>5051</v>
      </c>
      <c r="B139" t="s">
        <v>2189</v>
      </c>
      <c r="C139" t="s">
        <v>2176</v>
      </c>
      <c r="D139">
        <v>2016</v>
      </c>
      <c r="E139" t="str">
        <f t="shared" si="2"/>
        <v>50512016</v>
      </c>
      <c r="F139">
        <v>41209</v>
      </c>
      <c r="G139" t="str">
        <f>VLOOKUP($A139,CATMUN!$B$2:$C$1123,2,0)</f>
        <v>Bajo</v>
      </c>
      <c r="H139" t="str">
        <f>VLOOKUP($A139,CATMUN!$B$2:$D$1123,3,0)</f>
        <v>Municipios intermedios</v>
      </c>
      <c r="I139">
        <f>VLOOKUP($A139,CATMUN!$B$2:$G$1123,4,0)</f>
        <v>0</v>
      </c>
      <c r="J139">
        <f>VLOOKUP($A139,CATMUN!$B$2:$G$1123,6,0)</f>
        <v>14</v>
      </c>
      <c r="K139" s="69">
        <v>825</v>
      </c>
      <c r="L139" s="69">
        <v>1663</v>
      </c>
      <c r="M139" s="69">
        <v>0.27600000000000002</v>
      </c>
      <c r="N139" s="69">
        <v>135.40403137499996</v>
      </c>
      <c r="O139" s="69">
        <v>379.01</v>
      </c>
      <c r="P139" s="69">
        <v>379.01</v>
      </c>
      <c r="Q139">
        <v>1</v>
      </c>
      <c r="S139" s="69">
        <v>997.67494999999997</v>
      </c>
      <c r="T139">
        <v>0</v>
      </c>
      <c r="V139" s="51">
        <v>15</v>
      </c>
      <c r="W139" s="51">
        <v>42</v>
      </c>
      <c r="X139" s="51">
        <v>219</v>
      </c>
    </row>
    <row r="140" spans="1:24" x14ac:dyDescent="0.2">
      <c r="A140">
        <v>5091</v>
      </c>
      <c r="B140" t="s">
        <v>2192</v>
      </c>
      <c r="C140" t="s">
        <v>2176</v>
      </c>
      <c r="D140">
        <v>2016</v>
      </c>
      <c r="E140" t="str">
        <f t="shared" si="2"/>
        <v>50912016</v>
      </c>
      <c r="F140">
        <v>9188</v>
      </c>
      <c r="G140" t="str">
        <f>VLOOKUP($A140,CATMUN!$B$2:$C$1123,2,0)</f>
        <v>Medio</v>
      </c>
      <c r="H140" t="str">
        <f>VLOOKUP($A140,CATMUN!$B$2:$D$1123,3,0)</f>
        <v>Municipios intermedios</v>
      </c>
      <c r="I140">
        <f>VLOOKUP($A140,CATMUN!$B$2:$G$1123,4,0)</f>
        <v>0</v>
      </c>
      <c r="J140">
        <f>VLOOKUP($A140,CATMUN!$B$2:$G$1123,6,0)</f>
        <v>14</v>
      </c>
      <c r="K140" s="69">
        <v>777.84100000000001</v>
      </c>
      <c r="L140" s="69">
        <v>1663</v>
      </c>
      <c r="M140" s="69">
        <v>5.81</v>
      </c>
      <c r="N140" s="69">
        <v>135.40403137499996</v>
      </c>
      <c r="P140" s="69">
        <v>379.01</v>
      </c>
      <c r="Q140">
        <v>0</v>
      </c>
      <c r="S140" s="69">
        <v>997.67494999999997</v>
      </c>
      <c r="T140">
        <v>0</v>
      </c>
      <c r="V140" s="51">
        <v>15</v>
      </c>
      <c r="W140" s="51">
        <v>22</v>
      </c>
      <c r="X140" s="51">
        <v>219</v>
      </c>
    </row>
    <row r="141" spans="1:24" x14ac:dyDescent="0.2">
      <c r="A141">
        <v>5093</v>
      </c>
      <c r="B141" t="s">
        <v>1926</v>
      </c>
      <c r="C141" t="s">
        <v>2176</v>
      </c>
      <c r="D141">
        <v>2016</v>
      </c>
      <c r="E141" t="str">
        <f t="shared" si="2"/>
        <v>50932016</v>
      </c>
      <c r="F141">
        <v>17606</v>
      </c>
      <c r="G141" t="str">
        <f>VLOOKUP($A141,CATMUN!$B$2:$C$1123,2,0)</f>
        <v>Bajo</v>
      </c>
      <c r="H141" t="str">
        <f>VLOOKUP($A141,CATMUN!$B$2:$D$1123,3,0)</f>
        <v>Municipios intermedios</v>
      </c>
      <c r="I141">
        <f>VLOOKUP($A141,CATMUN!$B$2:$G$1123,4,0)</f>
        <v>0</v>
      </c>
      <c r="J141">
        <f>VLOOKUP($A141,CATMUN!$B$2:$G$1123,6,0)</f>
        <v>14</v>
      </c>
      <c r="K141" s="69">
        <v>584.70399999999995</v>
      </c>
      <c r="L141" s="69">
        <v>1663</v>
      </c>
      <c r="M141" s="69">
        <v>7.125</v>
      </c>
      <c r="N141" s="69">
        <v>135.40403137499996</v>
      </c>
      <c r="P141" s="69">
        <v>379.01</v>
      </c>
      <c r="Q141">
        <v>0</v>
      </c>
      <c r="S141" s="69">
        <v>997.67494999999997</v>
      </c>
      <c r="T141">
        <v>0</v>
      </c>
      <c r="V141" s="51">
        <v>15</v>
      </c>
      <c r="W141" s="51">
        <v>39</v>
      </c>
      <c r="X141" s="51">
        <v>219</v>
      </c>
    </row>
    <row r="142" spans="1:24" x14ac:dyDescent="0.2">
      <c r="A142">
        <v>5145</v>
      </c>
      <c r="B142" t="s">
        <v>2199</v>
      </c>
      <c r="C142" t="s">
        <v>2176</v>
      </c>
      <c r="D142">
        <v>2016</v>
      </c>
      <c r="E142" t="str">
        <f t="shared" si="2"/>
        <v>51452016</v>
      </c>
      <c r="F142">
        <v>5340</v>
      </c>
      <c r="G142" t="str">
        <f>VLOOKUP($A142,CATMUN!$B$2:$C$1123,2,0)</f>
        <v>Medio</v>
      </c>
      <c r="H142" t="str">
        <f>VLOOKUP($A142,CATMUN!$B$2:$D$1123,3,0)</f>
        <v>Municipios intermedios</v>
      </c>
      <c r="I142">
        <f>VLOOKUP($A142,CATMUN!$B$2:$G$1123,4,0)</f>
        <v>0</v>
      </c>
      <c r="J142">
        <f>VLOOKUP($A142,CATMUN!$B$2:$G$1123,6,0)</f>
        <v>14</v>
      </c>
      <c r="K142" s="69">
        <v>345.41500000000002</v>
      </c>
      <c r="L142" s="69">
        <v>1663</v>
      </c>
      <c r="M142" s="69">
        <v>3.6999999999999998E-2</v>
      </c>
      <c r="N142" s="69">
        <v>135.40403137499996</v>
      </c>
      <c r="P142" s="69">
        <v>379.01</v>
      </c>
      <c r="Q142">
        <v>0</v>
      </c>
      <c r="S142" s="69">
        <v>997.67494999999997</v>
      </c>
      <c r="T142">
        <v>0</v>
      </c>
      <c r="V142" s="51">
        <v>15</v>
      </c>
      <c r="W142" s="51">
        <v>1</v>
      </c>
      <c r="X142" s="51">
        <v>219</v>
      </c>
    </row>
    <row r="143" spans="1:24" x14ac:dyDescent="0.2">
      <c r="A143">
        <v>5147</v>
      </c>
      <c r="B143" t="s">
        <v>2200</v>
      </c>
      <c r="C143" t="s">
        <v>2176</v>
      </c>
      <c r="D143">
        <v>2016</v>
      </c>
      <c r="E143" t="str">
        <f t="shared" si="2"/>
        <v>51472016</v>
      </c>
      <c r="F143">
        <v>57220</v>
      </c>
      <c r="G143" t="str">
        <f>VLOOKUP($A143,CATMUN!$B$2:$C$1123,2,0)</f>
        <v>Alto</v>
      </c>
      <c r="H143" t="str">
        <f>VLOOKUP($A143,CATMUN!$B$2:$D$1123,3,0)</f>
        <v>Municipios intermedios</v>
      </c>
      <c r="I143">
        <f>VLOOKUP($A143,CATMUN!$B$2:$G$1123,4,0)</f>
        <v>0</v>
      </c>
      <c r="J143">
        <f>VLOOKUP($A143,CATMUN!$B$2:$G$1123,6,0)</f>
        <v>14</v>
      </c>
      <c r="K143" s="69">
        <v>2697.9569999999999</v>
      </c>
      <c r="L143" s="69">
        <v>1663</v>
      </c>
      <c r="M143" s="69">
        <v>143.80199999999999</v>
      </c>
      <c r="N143" s="69">
        <v>135.40403137499996</v>
      </c>
      <c r="P143" s="69">
        <v>379.01</v>
      </c>
      <c r="Q143">
        <v>0</v>
      </c>
      <c r="S143" s="69">
        <v>997.67494999999997</v>
      </c>
      <c r="T143">
        <v>0</v>
      </c>
      <c r="V143" s="51">
        <v>15</v>
      </c>
      <c r="W143" s="51">
        <v>160</v>
      </c>
      <c r="X143" s="51">
        <v>219</v>
      </c>
    </row>
    <row r="144" spans="1:24" x14ac:dyDescent="0.2">
      <c r="A144">
        <v>5148</v>
      </c>
      <c r="B144" t="s">
        <v>2212</v>
      </c>
      <c r="C144" t="s">
        <v>2176</v>
      </c>
      <c r="D144">
        <v>2016</v>
      </c>
      <c r="E144" t="str">
        <f t="shared" si="2"/>
        <v>51482016</v>
      </c>
      <c r="F144">
        <v>47340</v>
      </c>
      <c r="G144" t="str">
        <f>VLOOKUP($A144,CATMUN!$B$2:$C$1123,2,0)</f>
        <v>Alto</v>
      </c>
      <c r="H144" t="str">
        <f>VLOOKUP($A144,CATMUN!$B$2:$D$1123,3,0)</f>
        <v>Otros Sistemas de Ciudades</v>
      </c>
      <c r="I144">
        <f>VLOOKUP($A144,CATMUN!$B$2:$G$1123,4,0)</f>
        <v>0</v>
      </c>
      <c r="J144">
        <f>VLOOKUP($A144,CATMUN!$B$2:$G$1123,6,0)</f>
        <v>14</v>
      </c>
      <c r="K144" s="69">
        <v>7493.8298700000005</v>
      </c>
      <c r="L144" s="69">
        <v>1663</v>
      </c>
      <c r="M144" s="69">
        <v>2676.3953300000003</v>
      </c>
      <c r="N144" s="69">
        <v>660.95043206896571</v>
      </c>
      <c r="O144" s="69">
        <v>1.3448</v>
      </c>
      <c r="P144" s="69">
        <v>1201.3253300000001</v>
      </c>
      <c r="S144" s="69">
        <v>2466.9726099999998</v>
      </c>
      <c r="V144" s="51">
        <v>55</v>
      </c>
      <c r="W144" s="51">
        <v>243</v>
      </c>
      <c r="X144" s="51">
        <v>219</v>
      </c>
    </row>
    <row r="145" spans="1:24" x14ac:dyDescent="0.2">
      <c r="A145">
        <v>5172</v>
      </c>
      <c r="B145" t="s">
        <v>2203</v>
      </c>
      <c r="C145" t="s">
        <v>2176</v>
      </c>
      <c r="D145">
        <v>2016</v>
      </c>
      <c r="E145" t="str">
        <f t="shared" si="2"/>
        <v>51722016</v>
      </c>
      <c r="F145">
        <v>78148</v>
      </c>
      <c r="G145" t="str">
        <f>VLOOKUP($A145,CATMUN!$B$2:$C$1123,2,0)</f>
        <v>Medio</v>
      </c>
      <c r="H145" t="str">
        <f>VLOOKUP($A145,CATMUN!$B$2:$D$1123,3,0)</f>
        <v>Municipios intermedios</v>
      </c>
      <c r="I145">
        <f>VLOOKUP($A145,CATMUN!$B$2:$G$1123,4,0)</f>
        <v>0</v>
      </c>
      <c r="J145">
        <f>VLOOKUP($A145,CATMUN!$B$2:$G$1123,6,0)</f>
        <v>14</v>
      </c>
      <c r="K145" s="69">
        <v>3794.56</v>
      </c>
      <c r="L145" s="69">
        <v>1663</v>
      </c>
      <c r="M145" s="69">
        <v>75.474999999999994</v>
      </c>
      <c r="N145" s="69">
        <v>135.40403137499996</v>
      </c>
      <c r="O145" s="69">
        <v>5.6710000000000003</v>
      </c>
      <c r="P145" s="69">
        <v>379.01</v>
      </c>
      <c r="Q145">
        <v>1</v>
      </c>
      <c r="S145" s="69">
        <v>997.67494999999997</v>
      </c>
      <c r="T145">
        <v>0</v>
      </c>
      <c r="V145" s="51">
        <v>8</v>
      </c>
      <c r="W145" s="51">
        <v>202</v>
      </c>
      <c r="X145" s="51">
        <v>531</v>
      </c>
    </row>
    <row r="146" spans="1:24" x14ac:dyDescent="0.2">
      <c r="A146">
        <v>5190</v>
      </c>
      <c r="B146" t="s">
        <v>2204</v>
      </c>
      <c r="C146" t="s">
        <v>2176</v>
      </c>
      <c r="D146">
        <v>2016</v>
      </c>
      <c r="E146" t="str">
        <f t="shared" si="2"/>
        <v>51902016</v>
      </c>
      <c r="F146">
        <v>8998</v>
      </c>
      <c r="G146" t="str">
        <f>VLOOKUP($A146,CATMUN!$B$2:$C$1123,2,0)</f>
        <v>Medio</v>
      </c>
      <c r="H146" t="str">
        <f>VLOOKUP($A146,CATMUN!$B$2:$D$1123,3,0)</f>
        <v>Municipios intermedios</v>
      </c>
      <c r="I146">
        <f>VLOOKUP($A146,CATMUN!$B$2:$G$1123,4,0)</f>
        <v>0</v>
      </c>
      <c r="J146">
        <f>VLOOKUP($A146,CATMUN!$B$2:$G$1123,6,0)</f>
        <v>14</v>
      </c>
      <c r="K146" s="69">
        <v>642.03099999999995</v>
      </c>
      <c r="L146" s="69">
        <v>1663</v>
      </c>
      <c r="M146" s="69">
        <v>18.183</v>
      </c>
      <c r="N146" s="69">
        <v>135.40403137499996</v>
      </c>
      <c r="P146" s="69">
        <v>379.01</v>
      </c>
      <c r="Q146">
        <v>0</v>
      </c>
      <c r="S146" s="69">
        <v>997.67494999999997</v>
      </c>
      <c r="T146">
        <v>0</v>
      </c>
      <c r="U146">
        <v>3.0350000000000001</v>
      </c>
      <c r="V146" s="51">
        <v>8</v>
      </c>
      <c r="W146" s="51">
        <v>2</v>
      </c>
      <c r="X146" s="51">
        <v>531</v>
      </c>
    </row>
    <row r="147" spans="1:24" x14ac:dyDescent="0.2">
      <c r="A147">
        <v>5209</v>
      </c>
      <c r="B147" t="s">
        <v>1752</v>
      </c>
      <c r="C147" t="s">
        <v>2176</v>
      </c>
      <c r="D147">
        <v>2016</v>
      </c>
      <c r="E147" t="str">
        <f t="shared" si="2"/>
        <v>52092016</v>
      </c>
      <c r="F147">
        <v>20565</v>
      </c>
      <c r="G147" t="str">
        <f>VLOOKUP($A147,CATMUN!$B$2:$C$1123,2,0)</f>
        <v>Alto</v>
      </c>
      <c r="H147" t="str">
        <f>VLOOKUP($A147,CATMUN!$B$2:$D$1123,3,0)</f>
        <v>Municipios intermedios</v>
      </c>
      <c r="I147">
        <f>VLOOKUP($A147,CATMUN!$B$2:$G$1123,4,0)</f>
        <v>0</v>
      </c>
      <c r="J147">
        <f>VLOOKUP($A147,CATMUN!$B$2:$G$1123,6,0)</f>
        <v>14</v>
      </c>
      <c r="K147" s="69">
        <v>1090.4949999999999</v>
      </c>
      <c r="L147" s="69">
        <v>1663</v>
      </c>
      <c r="M147" s="69">
        <v>130.416</v>
      </c>
      <c r="N147" s="69">
        <v>135.40403137499996</v>
      </c>
      <c r="P147" s="69">
        <v>379.01</v>
      </c>
      <c r="Q147">
        <v>0</v>
      </c>
      <c r="S147" s="69">
        <v>997.67494999999997</v>
      </c>
      <c r="T147">
        <v>0</v>
      </c>
      <c r="V147" s="51">
        <v>15</v>
      </c>
      <c r="W147" s="51">
        <v>52</v>
      </c>
      <c r="X147" s="51">
        <v>219</v>
      </c>
    </row>
    <row r="148" spans="1:24" x14ac:dyDescent="0.2">
      <c r="A148">
        <v>5212</v>
      </c>
      <c r="B148" t="s">
        <v>2207</v>
      </c>
      <c r="C148" t="s">
        <v>2176</v>
      </c>
      <c r="D148">
        <v>2016</v>
      </c>
      <c r="E148" t="str">
        <f t="shared" si="2"/>
        <v>52122016</v>
      </c>
      <c r="F148">
        <v>71035</v>
      </c>
      <c r="G148" t="str">
        <f>VLOOKUP($A148,CATMUN!$B$2:$C$1123,2,0)</f>
        <v>Alto</v>
      </c>
      <c r="H148" t="str">
        <f>VLOOKUP($A148,CATMUN!$B$2:$D$1123,3,0)</f>
        <v>Otros Sistemas de Ciudades</v>
      </c>
      <c r="I148">
        <f>VLOOKUP($A148,CATMUN!$B$2:$G$1123,4,0)</f>
        <v>0</v>
      </c>
      <c r="J148">
        <f>VLOOKUP($A148,CATMUN!$B$2:$G$1123,6,0)</f>
        <v>14</v>
      </c>
      <c r="K148" s="69">
        <v>9172.0769999999993</v>
      </c>
      <c r="L148" s="69">
        <v>1663</v>
      </c>
      <c r="M148" s="69">
        <v>1305.704</v>
      </c>
      <c r="N148" s="69">
        <v>660.95043206896571</v>
      </c>
      <c r="P148" s="69">
        <v>1201.3253300000001</v>
      </c>
      <c r="S148" s="69">
        <v>2466.9726099999998</v>
      </c>
      <c r="T148">
        <v>0</v>
      </c>
      <c r="U148">
        <v>24.780743000000001</v>
      </c>
      <c r="V148" s="51">
        <v>55</v>
      </c>
      <c r="W148" s="51">
        <v>1000</v>
      </c>
      <c r="X148" s="51">
        <v>219</v>
      </c>
    </row>
    <row r="149" spans="1:24" x14ac:dyDescent="0.2">
      <c r="A149">
        <v>5237</v>
      </c>
      <c r="B149" t="s">
        <v>2209</v>
      </c>
      <c r="C149" t="s">
        <v>2176</v>
      </c>
      <c r="D149">
        <v>2016</v>
      </c>
      <c r="E149" t="str">
        <f t="shared" si="2"/>
        <v>52372016</v>
      </c>
      <c r="F149">
        <v>22726</v>
      </c>
      <c r="G149" t="str">
        <f>VLOOKUP($A149,CATMUN!$B$2:$C$1123,2,0)</f>
        <v>Alto</v>
      </c>
      <c r="H149" t="str">
        <f>VLOOKUP($A149,CATMUN!$B$2:$D$1123,3,0)</f>
        <v>Municipios intermedios</v>
      </c>
      <c r="I149">
        <f>VLOOKUP($A149,CATMUN!$B$2:$G$1123,4,0)</f>
        <v>0</v>
      </c>
      <c r="J149">
        <f>VLOOKUP($A149,CATMUN!$B$2:$G$1123,6,0)</f>
        <v>14</v>
      </c>
      <c r="K149" s="69">
        <v>1884.837</v>
      </c>
      <c r="L149" s="69">
        <v>1663</v>
      </c>
      <c r="M149" s="69">
        <v>201.869</v>
      </c>
      <c r="N149" s="69">
        <v>135.40403137499996</v>
      </c>
      <c r="P149" s="69">
        <v>379.01</v>
      </c>
      <c r="Q149">
        <v>0</v>
      </c>
      <c r="S149" s="69">
        <v>997.67494999999997</v>
      </c>
      <c r="T149">
        <v>0</v>
      </c>
      <c r="V149" s="51">
        <v>15</v>
      </c>
      <c r="W149" s="51">
        <v>148</v>
      </c>
      <c r="X149" s="51">
        <v>219</v>
      </c>
    </row>
    <row r="150" spans="1:24" x14ac:dyDescent="0.2">
      <c r="A150">
        <v>5250</v>
      </c>
      <c r="B150" t="s">
        <v>2211</v>
      </c>
      <c r="C150" t="s">
        <v>2176</v>
      </c>
      <c r="D150">
        <v>2016</v>
      </c>
      <c r="E150" t="str">
        <f t="shared" si="2"/>
        <v>52502016</v>
      </c>
      <c r="F150">
        <v>49913</v>
      </c>
      <c r="G150" t="str">
        <f>VLOOKUP($A150,CATMUN!$B$2:$C$1123,2,0)</f>
        <v>Medio</v>
      </c>
      <c r="H150" t="str">
        <f>VLOOKUP($A150,CATMUN!$B$2:$D$1123,3,0)</f>
        <v>Municipios intermedios</v>
      </c>
      <c r="I150">
        <f>VLOOKUP($A150,CATMUN!$B$2:$G$1123,4,0)</f>
        <v>0</v>
      </c>
      <c r="J150">
        <f>VLOOKUP($A150,CATMUN!$B$2:$G$1123,6,0)</f>
        <v>14</v>
      </c>
      <c r="K150" s="69">
        <v>568.63869</v>
      </c>
      <c r="L150" s="69">
        <v>1663</v>
      </c>
      <c r="M150" s="69">
        <v>4.6541800000000002</v>
      </c>
      <c r="N150" s="69">
        <v>135.40403137499996</v>
      </c>
      <c r="P150" s="69">
        <v>379.01</v>
      </c>
      <c r="Q150">
        <v>0</v>
      </c>
      <c r="S150" s="69">
        <v>997.67494999999997</v>
      </c>
      <c r="T150">
        <v>0</v>
      </c>
      <c r="V150" s="51">
        <v>15</v>
      </c>
      <c r="W150" s="51">
        <v>59</v>
      </c>
      <c r="X150" s="51">
        <v>219</v>
      </c>
    </row>
    <row r="151" spans="1:24" x14ac:dyDescent="0.2">
      <c r="A151">
        <v>5313</v>
      </c>
      <c r="B151" t="s">
        <v>1585</v>
      </c>
      <c r="C151" t="s">
        <v>2176</v>
      </c>
      <c r="D151">
        <v>2016</v>
      </c>
      <c r="E151" t="str">
        <f t="shared" si="2"/>
        <v>53132016</v>
      </c>
      <c r="F151">
        <v>9866</v>
      </c>
      <c r="G151" t="str">
        <f>VLOOKUP($A151,CATMUN!$B$2:$C$1123,2,0)</f>
        <v>Medio</v>
      </c>
      <c r="H151" t="str">
        <f>VLOOKUP($A151,CATMUN!$B$2:$D$1123,3,0)</f>
        <v>Municipios intermedios</v>
      </c>
      <c r="I151">
        <f>VLOOKUP($A151,CATMUN!$B$2:$G$1123,4,0)</f>
        <v>0</v>
      </c>
      <c r="J151">
        <f>VLOOKUP($A151,CATMUN!$B$2:$G$1123,6,0)</f>
        <v>14</v>
      </c>
      <c r="K151" s="69">
        <v>186.09200000000001</v>
      </c>
      <c r="L151" s="69">
        <v>1663</v>
      </c>
      <c r="M151" s="69">
        <v>16.387</v>
      </c>
      <c r="N151" s="69">
        <v>135.40403137499996</v>
      </c>
      <c r="P151" s="69">
        <v>379.01</v>
      </c>
      <c r="Q151">
        <v>0</v>
      </c>
      <c r="S151" s="69">
        <v>997.67494999999997</v>
      </c>
      <c r="T151">
        <v>0</v>
      </c>
      <c r="V151" s="51">
        <v>15</v>
      </c>
      <c r="W151" s="51">
        <v>16</v>
      </c>
      <c r="X151" s="51">
        <v>219</v>
      </c>
    </row>
    <row r="152" spans="1:24" x14ac:dyDescent="0.2">
      <c r="A152">
        <v>5318</v>
      </c>
      <c r="B152" t="s">
        <v>2223</v>
      </c>
      <c r="C152" t="s">
        <v>2176</v>
      </c>
      <c r="D152">
        <v>2016</v>
      </c>
      <c r="E152" t="str">
        <f t="shared" si="2"/>
        <v>53182016</v>
      </c>
      <c r="F152">
        <v>48659</v>
      </c>
      <c r="G152" t="str">
        <f>VLOOKUP($A152,CATMUN!$B$2:$C$1123,2,0)</f>
        <v>Alto</v>
      </c>
      <c r="H152" t="str">
        <f>VLOOKUP($A152,CATMUN!$B$2:$D$1123,3,0)</f>
        <v>Otros Sistemas de Ciudades</v>
      </c>
      <c r="I152">
        <f>VLOOKUP($A152,CATMUN!$B$2:$G$1123,4,0)</f>
        <v>0</v>
      </c>
      <c r="J152">
        <f>VLOOKUP($A152,CATMUN!$B$2:$G$1123,6,0)</f>
        <v>14</v>
      </c>
      <c r="K152" s="69">
        <v>6453.0309999999999</v>
      </c>
      <c r="L152" s="69">
        <v>1663</v>
      </c>
      <c r="M152" s="69">
        <v>2148.9070000000002</v>
      </c>
      <c r="N152" s="69">
        <v>660.95043206896571</v>
      </c>
      <c r="O152" s="69">
        <v>0.40600000000000003</v>
      </c>
      <c r="P152" s="69">
        <v>1201.3253300000001</v>
      </c>
      <c r="S152" s="69">
        <v>2466.9726099999998</v>
      </c>
      <c r="T152">
        <v>0</v>
      </c>
      <c r="U152">
        <v>24.831491</v>
      </c>
      <c r="V152" s="51">
        <v>27</v>
      </c>
      <c r="W152" s="51">
        <v>332</v>
      </c>
      <c r="X152" s="51">
        <v>531</v>
      </c>
    </row>
    <row r="153" spans="1:24" x14ac:dyDescent="0.2">
      <c r="A153">
        <v>5321</v>
      </c>
      <c r="B153" t="s">
        <v>2224</v>
      </c>
      <c r="C153" t="s">
        <v>2176</v>
      </c>
      <c r="D153">
        <v>2016</v>
      </c>
      <c r="E153" t="str">
        <f t="shared" si="2"/>
        <v>53212016</v>
      </c>
      <c r="F153">
        <v>5231</v>
      </c>
      <c r="G153" t="str">
        <f>VLOOKUP($A153,CATMUN!$B$2:$C$1123,2,0)</f>
        <v>Alto</v>
      </c>
      <c r="H153" t="str">
        <f>VLOOKUP($A153,CATMUN!$B$2:$D$1123,3,0)</f>
        <v>Municipios intermedios</v>
      </c>
      <c r="I153">
        <f>VLOOKUP($A153,CATMUN!$B$2:$G$1123,4,0)</f>
        <v>0</v>
      </c>
      <c r="J153">
        <f>VLOOKUP($A153,CATMUN!$B$2:$G$1123,6,0)</f>
        <v>14</v>
      </c>
      <c r="K153" s="69">
        <v>2435.8290000000002</v>
      </c>
      <c r="L153" s="69">
        <v>1663</v>
      </c>
      <c r="M153" s="69">
        <v>207.83600000000001</v>
      </c>
      <c r="N153" s="69">
        <v>135.40403137499996</v>
      </c>
      <c r="P153" s="69">
        <v>379.01</v>
      </c>
      <c r="Q153">
        <v>0</v>
      </c>
      <c r="S153" s="69">
        <v>997.67494999999997</v>
      </c>
      <c r="T153">
        <v>0</v>
      </c>
      <c r="U153">
        <v>33.677142000000003</v>
      </c>
      <c r="V153" s="51">
        <v>8</v>
      </c>
      <c r="W153" s="51">
        <v>61</v>
      </c>
      <c r="X153" s="51">
        <v>531</v>
      </c>
    </row>
    <row r="154" spans="1:24" x14ac:dyDescent="0.2">
      <c r="A154">
        <v>5347</v>
      </c>
      <c r="B154" t="s">
        <v>2225</v>
      </c>
      <c r="C154" t="s">
        <v>2176</v>
      </c>
      <c r="D154">
        <v>2016</v>
      </c>
      <c r="E154" t="str">
        <f t="shared" si="2"/>
        <v>53472016</v>
      </c>
      <c r="F154">
        <v>5837</v>
      </c>
      <c r="G154" t="str">
        <f>VLOOKUP($A154,CATMUN!$B$2:$C$1123,2,0)</f>
        <v>Medio</v>
      </c>
      <c r="H154" t="str">
        <f>VLOOKUP($A154,CATMUN!$B$2:$D$1123,3,0)</f>
        <v>Municipios intermedios</v>
      </c>
      <c r="I154">
        <f>VLOOKUP($A154,CATMUN!$B$2:$G$1123,4,0)</f>
        <v>0</v>
      </c>
      <c r="J154">
        <f>VLOOKUP($A154,CATMUN!$B$2:$G$1123,6,0)</f>
        <v>14</v>
      </c>
      <c r="K154" s="69">
        <v>326.13900000000001</v>
      </c>
      <c r="L154" s="69">
        <v>1663</v>
      </c>
      <c r="M154" s="69">
        <v>4.2300000000000004</v>
      </c>
      <c r="N154" s="69">
        <v>135.40403137499996</v>
      </c>
      <c r="P154" s="69">
        <v>379.01</v>
      </c>
      <c r="Q154">
        <v>0</v>
      </c>
      <c r="S154" s="69">
        <v>997.67494999999997</v>
      </c>
      <c r="T154">
        <v>0</v>
      </c>
      <c r="V154" s="51">
        <v>15</v>
      </c>
      <c r="W154" s="51">
        <v>11</v>
      </c>
      <c r="X154" s="51">
        <v>219</v>
      </c>
    </row>
    <row r="155" spans="1:24" x14ac:dyDescent="0.2">
      <c r="A155">
        <v>5353</v>
      </c>
      <c r="B155" t="s">
        <v>2226</v>
      </c>
      <c r="C155" t="s">
        <v>2176</v>
      </c>
      <c r="D155">
        <v>2016</v>
      </c>
      <c r="E155" t="str">
        <f t="shared" si="2"/>
        <v>53532016</v>
      </c>
      <c r="F155">
        <v>4874</v>
      </c>
      <c r="G155" t="str">
        <f>VLOOKUP($A155,CATMUN!$B$2:$C$1123,2,0)</f>
        <v>Bajo</v>
      </c>
      <c r="H155" t="str">
        <f>VLOOKUP($A155,CATMUN!$B$2:$D$1123,3,0)</f>
        <v>Municipios intermedios</v>
      </c>
      <c r="I155">
        <f>VLOOKUP($A155,CATMUN!$B$2:$G$1123,4,0)</f>
        <v>0</v>
      </c>
      <c r="J155">
        <f>VLOOKUP($A155,CATMUN!$B$2:$G$1123,6,0)</f>
        <v>14</v>
      </c>
      <c r="K155" s="69">
        <v>365.07900000000001</v>
      </c>
      <c r="L155" s="69">
        <v>1663</v>
      </c>
      <c r="M155" s="69">
        <v>20.981000000000002</v>
      </c>
      <c r="N155" s="69">
        <v>135.40403137499996</v>
      </c>
      <c r="P155" s="69">
        <v>379.01</v>
      </c>
      <c r="Q155">
        <v>0</v>
      </c>
      <c r="S155" s="69">
        <v>997.67494999999997</v>
      </c>
      <c r="T155">
        <v>0</v>
      </c>
      <c r="V155" s="51">
        <v>15</v>
      </c>
      <c r="W155" s="51">
        <v>23</v>
      </c>
      <c r="X155" s="51">
        <v>219</v>
      </c>
    </row>
    <row r="156" spans="1:24" x14ac:dyDescent="0.2">
      <c r="A156">
        <v>5364</v>
      </c>
      <c r="B156" t="s">
        <v>2229</v>
      </c>
      <c r="C156" t="s">
        <v>2176</v>
      </c>
      <c r="D156">
        <v>2016</v>
      </c>
      <c r="E156" t="str">
        <f t="shared" si="2"/>
        <v>53642016</v>
      </c>
      <c r="F156">
        <v>13673</v>
      </c>
      <c r="G156" t="str">
        <f>VLOOKUP($A156,CATMUN!$B$2:$C$1123,2,0)</f>
        <v>Medio</v>
      </c>
      <c r="H156" t="str">
        <f>VLOOKUP($A156,CATMUN!$B$2:$D$1123,3,0)</f>
        <v>Municipios intermedios</v>
      </c>
      <c r="I156">
        <f>VLOOKUP($A156,CATMUN!$B$2:$G$1123,4,0)</f>
        <v>0</v>
      </c>
      <c r="J156">
        <f>VLOOKUP($A156,CATMUN!$B$2:$G$1123,6,0)</f>
        <v>14</v>
      </c>
      <c r="K156" s="69">
        <v>784.12699999999995</v>
      </c>
      <c r="L156" s="69">
        <v>1663</v>
      </c>
      <c r="M156" s="69">
        <v>66.875</v>
      </c>
      <c r="N156" s="69">
        <v>135.40403137499996</v>
      </c>
      <c r="P156" s="69">
        <v>379.01</v>
      </c>
      <c r="Q156">
        <v>0</v>
      </c>
      <c r="S156" s="69">
        <v>997.67494999999997</v>
      </c>
      <c r="T156">
        <v>0</v>
      </c>
      <c r="U156">
        <v>3.4667159999999999</v>
      </c>
      <c r="V156" s="51">
        <v>15</v>
      </c>
      <c r="W156" s="51">
        <v>63</v>
      </c>
      <c r="X156" s="51">
        <v>219</v>
      </c>
    </row>
    <row r="157" spans="1:24" x14ac:dyDescent="0.2">
      <c r="A157">
        <v>5368</v>
      </c>
      <c r="B157" t="s">
        <v>1334</v>
      </c>
      <c r="C157" t="s">
        <v>2176</v>
      </c>
      <c r="D157">
        <v>2016</v>
      </c>
      <c r="E157" t="str">
        <f t="shared" si="2"/>
        <v>53682016</v>
      </c>
      <c r="F157">
        <v>12016</v>
      </c>
      <c r="G157" t="str">
        <f>VLOOKUP($A157,CATMUN!$B$2:$C$1123,2,0)</f>
        <v>Medio</v>
      </c>
      <c r="H157" t="str">
        <f>VLOOKUP($A157,CATMUN!$B$2:$D$1123,3,0)</f>
        <v>Municipios intermedios</v>
      </c>
      <c r="I157">
        <f>VLOOKUP($A157,CATMUN!$B$2:$G$1123,4,0)</f>
        <v>0</v>
      </c>
      <c r="J157">
        <f>VLOOKUP($A157,CATMUN!$B$2:$G$1123,6,0)</f>
        <v>14</v>
      </c>
      <c r="K157" s="69">
        <v>1224.1758200000002</v>
      </c>
      <c r="L157" s="69">
        <v>1663</v>
      </c>
      <c r="M157" s="69">
        <v>151.12560000000002</v>
      </c>
      <c r="N157" s="69">
        <v>135.40403137499996</v>
      </c>
      <c r="P157" s="69">
        <v>379.01</v>
      </c>
      <c r="Q157">
        <v>0</v>
      </c>
      <c r="S157" s="69">
        <v>997.67494999999997</v>
      </c>
      <c r="T157">
        <v>0</v>
      </c>
      <c r="V157" s="51">
        <v>15</v>
      </c>
      <c r="W157" s="51">
        <v>48</v>
      </c>
      <c r="X157" s="51">
        <v>219</v>
      </c>
    </row>
    <row r="158" spans="1:24" x14ac:dyDescent="0.2">
      <c r="A158">
        <v>5390</v>
      </c>
      <c r="B158" t="s">
        <v>2232</v>
      </c>
      <c r="C158" t="s">
        <v>2176</v>
      </c>
      <c r="D158">
        <v>2016</v>
      </c>
      <c r="E158" t="str">
        <f t="shared" si="2"/>
        <v>53902016</v>
      </c>
      <c r="F158">
        <v>6507</v>
      </c>
      <c r="G158" t="str">
        <f>VLOOKUP($A158,CATMUN!$B$2:$C$1123,2,0)</f>
        <v>Alto</v>
      </c>
      <c r="H158" t="str">
        <f>VLOOKUP($A158,CATMUN!$B$2:$D$1123,3,0)</f>
        <v>Municipios intermedios</v>
      </c>
      <c r="I158">
        <f>VLOOKUP($A158,CATMUN!$B$2:$G$1123,4,0)</f>
        <v>0</v>
      </c>
      <c r="J158">
        <f>VLOOKUP($A158,CATMUN!$B$2:$G$1123,6,0)</f>
        <v>14</v>
      </c>
      <c r="K158" s="69">
        <v>1809.873</v>
      </c>
      <c r="L158" s="69">
        <v>1663</v>
      </c>
      <c r="M158" s="69">
        <v>0.25600000000000001</v>
      </c>
      <c r="N158" s="69">
        <v>135.40403137499996</v>
      </c>
      <c r="P158" s="69">
        <v>379.01</v>
      </c>
      <c r="S158" s="69">
        <v>997.67494999999997</v>
      </c>
      <c r="T158">
        <v>0</v>
      </c>
      <c r="V158" s="51">
        <v>9</v>
      </c>
      <c r="W158" s="51">
        <v>40</v>
      </c>
      <c r="X158" s="51">
        <v>138</v>
      </c>
    </row>
    <row r="159" spans="1:24" x14ac:dyDescent="0.2">
      <c r="A159">
        <v>5400</v>
      </c>
      <c r="B159" t="s">
        <v>1828</v>
      </c>
      <c r="C159" t="s">
        <v>2176</v>
      </c>
      <c r="D159">
        <v>2016</v>
      </c>
      <c r="E159" t="str">
        <f t="shared" si="2"/>
        <v>54002016</v>
      </c>
      <c r="F159">
        <v>19229</v>
      </c>
      <c r="G159" t="str">
        <f>VLOOKUP($A159,CATMUN!$B$2:$C$1123,2,0)</f>
        <v>Alto</v>
      </c>
      <c r="H159" t="str">
        <f>VLOOKUP($A159,CATMUN!$B$2:$D$1123,3,0)</f>
        <v>Municipios intermedios</v>
      </c>
      <c r="I159">
        <f>VLOOKUP($A159,CATMUN!$B$2:$G$1123,4,0)</f>
        <v>0</v>
      </c>
      <c r="J159">
        <f>VLOOKUP($A159,CATMUN!$B$2:$G$1123,6,0)</f>
        <v>14</v>
      </c>
      <c r="K159" s="69">
        <v>880.36400000000003</v>
      </c>
      <c r="L159" s="69">
        <v>1663</v>
      </c>
      <c r="M159" s="69">
        <v>183.291</v>
      </c>
      <c r="N159" s="69">
        <v>135.40403137499996</v>
      </c>
      <c r="P159" s="69">
        <v>379.01</v>
      </c>
      <c r="S159" s="69">
        <v>997.67494999999997</v>
      </c>
      <c r="T159">
        <v>0</v>
      </c>
      <c r="V159" s="51">
        <v>15</v>
      </c>
      <c r="W159" s="51">
        <v>123</v>
      </c>
      <c r="X159" s="51">
        <v>219</v>
      </c>
    </row>
    <row r="160" spans="1:24" x14ac:dyDescent="0.2">
      <c r="A160">
        <v>5440</v>
      </c>
      <c r="B160" t="s">
        <v>2235</v>
      </c>
      <c r="C160" t="s">
        <v>2176</v>
      </c>
      <c r="D160">
        <v>2016</v>
      </c>
      <c r="E160" t="str">
        <f t="shared" si="2"/>
        <v>54402016</v>
      </c>
      <c r="F160">
        <v>54186</v>
      </c>
      <c r="G160" t="str">
        <f>VLOOKUP($A160,CATMUN!$B$2:$C$1123,2,0)</f>
        <v>Alto</v>
      </c>
      <c r="H160" t="str">
        <f>VLOOKUP($A160,CATMUN!$B$2:$D$1123,3,0)</f>
        <v>Otros Sistemas de Ciudades</v>
      </c>
      <c r="I160">
        <f>VLOOKUP($A160,CATMUN!$B$2:$G$1123,4,0)</f>
        <v>0</v>
      </c>
      <c r="J160">
        <f>VLOOKUP($A160,CATMUN!$B$2:$G$1123,6,0)</f>
        <v>14</v>
      </c>
      <c r="K160" s="69">
        <v>5537.6580000000004</v>
      </c>
      <c r="L160" s="69">
        <v>1663</v>
      </c>
      <c r="M160" s="69">
        <v>870.47</v>
      </c>
      <c r="N160" s="69">
        <v>660.95043206896571</v>
      </c>
      <c r="O160" s="69">
        <v>124.38200000000001</v>
      </c>
      <c r="P160" s="69">
        <v>1201.3253300000001</v>
      </c>
      <c r="R160" s="69">
        <v>427.24599999999998</v>
      </c>
      <c r="S160" s="69">
        <v>2466.9726099999998</v>
      </c>
      <c r="U160">
        <v>151.744494</v>
      </c>
      <c r="V160" s="51">
        <v>55</v>
      </c>
      <c r="W160" s="51">
        <v>316</v>
      </c>
      <c r="X160" s="51">
        <v>219</v>
      </c>
    </row>
    <row r="161" spans="1:24" x14ac:dyDescent="0.2">
      <c r="A161">
        <v>5467</v>
      </c>
      <c r="B161" t="s">
        <v>2236</v>
      </c>
      <c r="C161" t="s">
        <v>2176</v>
      </c>
      <c r="D161">
        <v>2016</v>
      </c>
      <c r="E161" t="str">
        <f t="shared" si="2"/>
        <v>54672016</v>
      </c>
      <c r="F161">
        <v>6077</v>
      </c>
      <c r="G161" t="str">
        <f>VLOOKUP($A161,CATMUN!$B$2:$C$1123,2,0)</f>
        <v>Medio</v>
      </c>
      <c r="H161" t="str">
        <f>VLOOKUP($A161,CATMUN!$B$2:$D$1123,3,0)</f>
        <v>Municipios intermedios</v>
      </c>
      <c r="I161">
        <f>VLOOKUP($A161,CATMUN!$B$2:$G$1123,4,0)</f>
        <v>0</v>
      </c>
      <c r="J161">
        <f>VLOOKUP($A161,CATMUN!$B$2:$G$1123,6,0)</f>
        <v>14</v>
      </c>
      <c r="K161" s="69">
        <v>219.88300000000001</v>
      </c>
      <c r="L161" s="69">
        <v>1663</v>
      </c>
      <c r="M161" s="69">
        <v>7.9690000000000003</v>
      </c>
      <c r="N161" s="69">
        <v>135.40403137499996</v>
      </c>
      <c r="P161" s="69">
        <v>379.01</v>
      </c>
      <c r="Q161">
        <v>0</v>
      </c>
      <c r="S161" s="69">
        <v>997.67494999999997</v>
      </c>
      <c r="T161">
        <v>0</v>
      </c>
      <c r="V161" s="51">
        <v>15</v>
      </c>
      <c r="W161" s="51">
        <v>7</v>
      </c>
      <c r="X161" s="51">
        <v>219</v>
      </c>
    </row>
    <row r="162" spans="1:24" x14ac:dyDescent="0.2">
      <c r="A162">
        <v>5541</v>
      </c>
      <c r="B162" t="s">
        <v>2213</v>
      </c>
      <c r="C162" t="s">
        <v>2176</v>
      </c>
      <c r="D162">
        <v>2016</v>
      </c>
      <c r="E162" t="str">
        <f t="shared" si="2"/>
        <v>55412016</v>
      </c>
      <c r="F162">
        <v>15848</v>
      </c>
      <c r="G162" t="str">
        <f>VLOOKUP($A162,CATMUN!$B$2:$C$1123,2,0)</f>
        <v>Medio</v>
      </c>
      <c r="H162" t="str">
        <f>VLOOKUP($A162,CATMUN!$B$2:$D$1123,3,0)</f>
        <v>Municipios intermedios</v>
      </c>
      <c r="I162">
        <f>VLOOKUP($A162,CATMUN!$B$2:$G$1123,4,0)</f>
        <v>0</v>
      </c>
      <c r="J162">
        <f>VLOOKUP($A162,CATMUN!$B$2:$G$1123,6,0)</f>
        <v>14</v>
      </c>
      <c r="K162" s="69">
        <v>1242.462</v>
      </c>
      <c r="L162" s="69">
        <v>1663</v>
      </c>
      <c r="M162" s="69">
        <v>329.44900000000001</v>
      </c>
      <c r="N162" s="69">
        <v>135.40403137499996</v>
      </c>
      <c r="P162" s="69">
        <v>379.01</v>
      </c>
      <c r="Q162">
        <v>0</v>
      </c>
      <c r="R162" s="69">
        <v>37.328000000000003</v>
      </c>
      <c r="S162" s="69">
        <v>997.67494999999997</v>
      </c>
      <c r="V162" s="51">
        <v>15</v>
      </c>
      <c r="W162" s="51">
        <v>23</v>
      </c>
      <c r="X162" s="51">
        <v>219</v>
      </c>
    </row>
    <row r="163" spans="1:24" x14ac:dyDescent="0.2">
      <c r="A163">
        <v>5576</v>
      </c>
      <c r="B163" t="s">
        <v>2243</v>
      </c>
      <c r="C163" t="s">
        <v>2176</v>
      </c>
      <c r="D163">
        <v>2016</v>
      </c>
      <c r="E163" t="str">
        <f t="shared" si="2"/>
        <v>55762016</v>
      </c>
      <c r="F163">
        <v>6913</v>
      </c>
      <c r="G163" t="str">
        <f>VLOOKUP($A163,CATMUN!$B$2:$C$1123,2,0)</f>
        <v>Alto</v>
      </c>
      <c r="H163" t="str">
        <f>VLOOKUP($A163,CATMUN!$B$2:$D$1123,3,0)</f>
        <v>Municipios intermedios</v>
      </c>
      <c r="I163">
        <f>VLOOKUP($A163,CATMUN!$B$2:$G$1123,4,0)</f>
        <v>0</v>
      </c>
      <c r="J163">
        <f>VLOOKUP($A163,CATMUN!$B$2:$G$1123,6,0)</f>
        <v>14</v>
      </c>
      <c r="K163" s="69">
        <v>421.87700000000001</v>
      </c>
      <c r="L163" s="69">
        <v>1663</v>
      </c>
      <c r="M163" s="69">
        <v>28.523</v>
      </c>
      <c r="N163" s="69">
        <v>135.40403137499996</v>
      </c>
      <c r="P163" s="69">
        <v>379.01</v>
      </c>
      <c r="Q163">
        <v>0</v>
      </c>
      <c r="S163" s="69">
        <v>997.67494999999997</v>
      </c>
      <c r="V163" s="51">
        <v>15</v>
      </c>
      <c r="W163" s="51">
        <v>18</v>
      </c>
      <c r="X163" s="51">
        <v>219</v>
      </c>
    </row>
    <row r="164" spans="1:24" x14ac:dyDescent="0.2">
      <c r="A164">
        <v>5591</v>
      </c>
      <c r="B164" t="s">
        <v>2246</v>
      </c>
      <c r="C164" t="s">
        <v>2176</v>
      </c>
      <c r="D164">
        <v>2016</v>
      </c>
      <c r="E164" t="str">
        <f t="shared" si="2"/>
        <v>55912016</v>
      </c>
      <c r="F164">
        <v>20483</v>
      </c>
      <c r="G164" t="str">
        <f>VLOOKUP($A164,CATMUN!$B$2:$C$1123,2,0)</f>
        <v>Medio</v>
      </c>
      <c r="H164" t="str">
        <f>VLOOKUP($A164,CATMUN!$B$2:$D$1123,3,0)</f>
        <v>Municipios intermedios</v>
      </c>
      <c r="I164">
        <f>VLOOKUP($A164,CATMUN!$B$2:$G$1123,4,0)</f>
        <v>0</v>
      </c>
      <c r="J164">
        <f>VLOOKUP($A164,CATMUN!$B$2:$G$1123,6,0)</f>
        <v>14</v>
      </c>
      <c r="K164" s="69">
        <v>950.52737000000002</v>
      </c>
      <c r="L164" s="69">
        <v>1663</v>
      </c>
      <c r="M164" s="69">
        <v>124.10834</v>
      </c>
      <c r="N164" s="69">
        <v>135.40403137499996</v>
      </c>
      <c r="P164" s="69">
        <v>379.01</v>
      </c>
      <c r="Q164">
        <v>0</v>
      </c>
      <c r="S164" s="69">
        <v>997.67494999999997</v>
      </c>
      <c r="T164">
        <v>0</v>
      </c>
      <c r="V164" s="51">
        <v>15</v>
      </c>
      <c r="W164" s="51">
        <v>76</v>
      </c>
      <c r="X164" s="51">
        <v>219</v>
      </c>
    </row>
    <row r="165" spans="1:24" x14ac:dyDescent="0.2">
      <c r="A165">
        <v>5607</v>
      </c>
      <c r="B165" t="s">
        <v>2214</v>
      </c>
      <c r="C165" t="s">
        <v>2176</v>
      </c>
      <c r="D165">
        <v>2016</v>
      </c>
      <c r="E165" t="str">
        <f t="shared" si="2"/>
        <v>56072016</v>
      </c>
      <c r="F165">
        <v>19310</v>
      </c>
      <c r="G165" t="str">
        <f>VLOOKUP($A165,CATMUN!$B$2:$C$1123,2,0)</f>
        <v>Alto</v>
      </c>
      <c r="H165" t="str">
        <f>VLOOKUP($A165,CATMUN!$B$2:$D$1123,3,0)</f>
        <v>Municipios intermedios</v>
      </c>
      <c r="I165">
        <f>VLOOKUP($A165,CATMUN!$B$2:$G$1123,4,0)</f>
        <v>0</v>
      </c>
      <c r="J165">
        <f>VLOOKUP($A165,CATMUN!$B$2:$G$1123,6,0)</f>
        <v>14</v>
      </c>
      <c r="K165" s="69">
        <v>11843.406999999999</v>
      </c>
      <c r="L165" s="69">
        <v>1663</v>
      </c>
      <c r="M165" s="69">
        <v>7554.7539999999999</v>
      </c>
      <c r="N165" s="69">
        <v>135.40403137499996</v>
      </c>
      <c r="O165" s="69">
        <v>2.0550000000000002</v>
      </c>
      <c r="P165" s="69">
        <v>379.01</v>
      </c>
      <c r="S165" s="69">
        <v>997.67494999999997</v>
      </c>
      <c r="T165">
        <v>0</v>
      </c>
      <c r="V165" s="51">
        <v>15</v>
      </c>
      <c r="W165" s="51">
        <v>216</v>
      </c>
      <c r="X165" s="51">
        <v>219</v>
      </c>
    </row>
    <row r="166" spans="1:24" x14ac:dyDescent="0.2">
      <c r="A166">
        <v>5656</v>
      </c>
      <c r="B166" t="s">
        <v>2251</v>
      </c>
      <c r="C166" t="s">
        <v>2176</v>
      </c>
      <c r="D166">
        <v>2016</v>
      </c>
      <c r="E166" t="str">
        <f t="shared" si="2"/>
        <v>56562016</v>
      </c>
      <c r="F166">
        <v>12724</v>
      </c>
      <c r="G166" t="str">
        <f>VLOOKUP($A166,CATMUN!$B$2:$C$1123,2,0)</f>
        <v>Alto</v>
      </c>
      <c r="H166" t="str">
        <f>VLOOKUP($A166,CATMUN!$B$2:$D$1123,3,0)</f>
        <v>Municipios intermedios</v>
      </c>
      <c r="I166">
        <f>VLOOKUP($A166,CATMUN!$B$2:$G$1123,4,0)</f>
        <v>0</v>
      </c>
      <c r="J166">
        <f>VLOOKUP($A166,CATMUN!$B$2:$G$1123,6,0)</f>
        <v>14</v>
      </c>
      <c r="K166" s="69">
        <v>3000.3002000000001</v>
      </c>
      <c r="L166" s="69">
        <v>1663</v>
      </c>
      <c r="M166" s="69">
        <v>218.11735000000002</v>
      </c>
      <c r="N166" s="69">
        <v>135.40403137499996</v>
      </c>
      <c r="P166" s="69">
        <v>379.01</v>
      </c>
      <c r="Q166">
        <v>0</v>
      </c>
      <c r="S166" s="69">
        <v>997.67494999999997</v>
      </c>
      <c r="T166">
        <v>0</v>
      </c>
      <c r="U166">
        <v>0.419267</v>
      </c>
      <c r="V166" s="51">
        <v>15</v>
      </c>
      <c r="W166" s="51">
        <v>71</v>
      </c>
      <c r="X166" s="51">
        <v>219</v>
      </c>
    </row>
    <row r="167" spans="1:24" x14ac:dyDescent="0.2">
      <c r="A167">
        <v>5659</v>
      </c>
      <c r="B167" t="s">
        <v>2253</v>
      </c>
      <c r="C167" t="s">
        <v>2176</v>
      </c>
      <c r="D167">
        <v>2016</v>
      </c>
      <c r="E167" t="str">
        <f t="shared" si="2"/>
        <v>56592016</v>
      </c>
      <c r="F167">
        <v>25652</v>
      </c>
      <c r="G167" t="str">
        <f>VLOOKUP($A167,CATMUN!$B$2:$C$1123,2,0)</f>
        <v>Bajo</v>
      </c>
      <c r="H167" t="str">
        <f>VLOOKUP($A167,CATMUN!$B$2:$D$1123,3,0)</f>
        <v>Municipios intermedios</v>
      </c>
      <c r="I167">
        <f>VLOOKUP($A167,CATMUN!$B$2:$G$1123,4,0)</f>
        <v>0</v>
      </c>
      <c r="J167">
        <f>VLOOKUP($A167,CATMUN!$B$2:$G$1123,6,0)</f>
        <v>14</v>
      </c>
      <c r="K167" s="69">
        <v>229.00899999999999</v>
      </c>
      <c r="L167" s="69">
        <v>1663</v>
      </c>
      <c r="M167" s="69">
        <v>0</v>
      </c>
      <c r="N167" s="69">
        <v>135.40403137499996</v>
      </c>
      <c r="P167" s="69">
        <v>379.01</v>
      </c>
      <c r="Q167">
        <v>0</v>
      </c>
      <c r="S167" s="69">
        <v>997.67494999999997</v>
      </c>
      <c r="T167">
        <v>0</v>
      </c>
      <c r="V167" s="51">
        <v>15</v>
      </c>
      <c r="W167" s="51">
        <v>12</v>
      </c>
      <c r="X167" s="51">
        <v>219</v>
      </c>
    </row>
    <row r="168" spans="1:24" x14ac:dyDescent="0.2">
      <c r="A168">
        <v>5664</v>
      </c>
      <c r="B168" t="s">
        <v>2254</v>
      </c>
      <c r="C168" t="s">
        <v>2176</v>
      </c>
      <c r="D168">
        <v>2016</v>
      </c>
      <c r="E168" t="str">
        <f t="shared" si="2"/>
        <v>56642016</v>
      </c>
      <c r="F168">
        <v>27059</v>
      </c>
      <c r="G168" t="str">
        <f>VLOOKUP($A168,CATMUN!$B$2:$C$1123,2,0)</f>
        <v>Alto</v>
      </c>
      <c r="H168" t="str">
        <f>VLOOKUP($A168,CATMUN!$B$2:$D$1123,3,0)</f>
        <v>Municipios intermedios</v>
      </c>
      <c r="I168">
        <f>VLOOKUP($A168,CATMUN!$B$2:$G$1123,4,0)</f>
        <v>0</v>
      </c>
      <c r="J168">
        <f>VLOOKUP($A168,CATMUN!$B$2:$G$1123,6,0)</f>
        <v>14</v>
      </c>
      <c r="K168" s="69">
        <v>2678.4650000000001</v>
      </c>
      <c r="L168" s="69">
        <v>1663</v>
      </c>
      <c r="M168" s="69">
        <v>137.32</v>
      </c>
      <c r="N168" s="69">
        <v>135.40403137499996</v>
      </c>
      <c r="P168" s="69">
        <v>379.01</v>
      </c>
      <c r="Q168">
        <v>0</v>
      </c>
      <c r="S168" s="69">
        <v>997.67494999999997</v>
      </c>
      <c r="T168">
        <v>0</v>
      </c>
      <c r="V168" s="51">
        <v>9</v>
      </c>
      <c r="W168" s="51">
        <v>506</v>
      </c>
      <c r="X168" s="51">
        <v>138</v>
      </c>
    </row>
    <row r="169" spans="1:24" x14ac:dyDescent="0.2">
      <c r="A169">
        <v>5665</v>
      </c>
      <c r="B169" t="s">
        <v>2255</v>
      </c>
      <c r="C169" t="s">
        <v>2176</v>
      </c>
      <c r="D169">
        <v>2016</v>
      </c>
      <c r="E169" t="str">
        <f t="shared" si="2"/>
        <v>56652016</v>
      </c>
      <c r="F169">
        <v>31539</v>
      </c>
      <c r="G169" t="str">
        <f>VLOOKUP($A169,CATMUN!$B$2:$C$1123,2,0)</f>
        <v>Medio</v>
      </c>
      <c r="H169" t="str">
        <f>VLOOKUP($A169,CATMUN!$B$2:$D$1123,3,0)</f>
        <v>Municipios intermedios</v>
      </c>
      <c r="I169">
        <f>VLOOKUP($A169,CATMUN!$B$2:$G$1123,4,0)</f>
        <v>0</v>
      </c>
      <c r="J169">
        <f>VLOOKUP($A169,CATMUN!$B$2:$G$1123,6,0)</f>
        <v>14</v>
      </c>
      <c r="K169" s="69">
        <v>537.39099999999996</v>
      </c>
      <c r="L169" s="69">
        <v>1663</v>
      </c>
      <c r="M169" s="69">
        <v>49.152999999999999</v>
      </c>
      <c r="N169" s="69">
        <v>135.40403137499996</v>
      </c>
      <c r="P169" s="69">
        <v>379.01</v>
      </c>
      <c r="Q169">
        <v>0</v>
      </c>
      <c r="S169" s="69">
        <v>997.67494999999997</v>
      </c>
      <c r="T169">
        <v>0</v>
      </c>
      <c r="V169" s="51">
        <v>15</v>
      </c>
      <c r="W169" s="51">
        <v>34</v>
      </c>
      <c r="X169" s="51">
        <v>219</v>
      </c>
    </row>
    <row r="170" spans="1:24" x14ac:dyDescent="0.2">
      <c r="A170">
        <v>5674</v>
      </c>
      <c r="B170" t="s">
        <v>2258</v>
      </c>
      <c r="C170" t="s">
        <v>2176</v>
      </c>
      <c r="D170">
        <v>2016</v>
      </c>
      <c r="E170" t="str">
        <f t="shared" si="2"/>
        <v>56742016</v>
      </c>
      <c r="F170">
        <v>16967</v>
      </c>
      <c r="G170" t="str">
        <f>VLOOKUP($A170,CATMUN!$B$2:$C$1123,2,0)</f>
        <v>Alto</v>
      </c>
      <c r="H170" t="str">
        <f>VLOOKUP($A170,CATMUN!$B$2:$D$1123,3,0)</f>
        <v>Municipios intermedios</v>
      </c>
      <c r="I170">
        <f>VLOOKUP($A170,CATMUN!$B$2:$G$1123,4,0)</f>
        <v>0</v>
      </c>
      <c r="J170">
        <f>VLOOKUP($A170,CATMUN!$B$2:$G$1123,6,0)</f>
        <v>14</v>
      </c>
      <c r="K170" s="69">
        <v>1129.683</v>
      </c>
      <c r="L170" s="69">
        <v>1663</v>
      </c>
      <c r="M170" s="69">
        <v>5.3440000000000003</v>
      </c>
      <c r="N170" s="69">
        <v>135.40403137499996</v>
      </c>
      <c r="P170" s="69">
        <v>379.01</v>
      </c>
      <c r="Q170">
        <v>0</v>
      </c>
      <c r="S170" s="69">
        <v>997.67494999999997</v>
      </c>
      <c r="T170">
        <v>0</v>
      </c>
      <c r="V170" s="51">
        <v>9</v>
      </c>
      <c r="W170" s="51">
        <v>36</v>
      </c>
      <c r="X170" s="51">
        <v>138</v>
      </c>
    </row>
    <row r="171" spans="1:24" x14ac:dyDescent="0.2">
      <c r="A171">
        <v>5679</v>
      </c>
      <c r="B171" t="s">
        <v>1847</v>
      </c>
      <c r="C171" t="s">
        <v>2176</v>
      </c>
      <c r="D171">
        <v>2016</v>
      </c>
      <c r="E171" t="str">
        <f t="shared" si="2"/>
        <v>56792016</v>
      </c>
      <c r="F171">
        <v>21917</v>
      </c>
      <c r="G171" t="str">
        <f>VLOOKUP($A171,CATMUN!$B$2:$C$1123,2,0)</f>
        <v>Alto</v>
      </c>
      <c r="H171" t="str">
        <f>VLOOKUP($A171,CATMUN!$B$2:$D$1123,3,0)</f>
        <v>Municipios intermedios</v>
      </c>
      <c r="I171">
        <f>VLOOKUP($A171,CATMUN!$B$2:$G$1123,4,0)</f>
        <v>0</v>
      </c>
      <c r="J171">
        <f>VLOOKUP($A171,CATMUN!$B$2:$G$1123,6,0)</f>
        <v>14</v>
      </c>
      <c r="K171" s="69">
        <v>1006.617</v>
      </c>
      <c r="L171" s="69">
        <v>1663</v>
      </c>
      <c r="M171" s="69">
        <v>89.174999999999997</v>
      </c>
      <c r="N171" s="69">
        <v>135.40403137499996</v>
      </c>
      <c r="P171" s="69">
        <v>379.01</v>
      </c>
      <c r="Q171">
        <v>0</v>
      </c>
      <c r="S171" s="69">
        <v>997.67494999999997</v>
      </c>
      <c r="T171">
        <v>0</v>
      </c>
      <c r="V171" s="51">
        <v>15</v>
      </c>
      <c r="W171" s="51">
        <v>63</v>
      </c>
      <c r="X171" s="51">
        <v>219</v>
      </c>
    </row>
    <row r="172" spans="1:24" x14ac:dyDescent="0.2">
      <c r="A172">
        <v>5697</v>
      </c>
      <c r="B172" t="s">
        <v>2215</v>
      </c>
      <c r="C172" t="s">
        <v>2176</v>
      </c>
      <c r="D172">
        <v>2016</v>
      </c>
      <c r="E172" t="str">
        <f t="shared" si="2"/>
        <v>56972016</v>
      </c>
      <c r="F172">
        <v>27176</v>
      </c>
      <c r="G172" t="str">
        <f>VLOOKUP($A172,CATMUN!$B$2:$C$1123,2,0)</f>
        <v>Alto</v>
      </c>
      <c r="H172" t="str">
        <f>VLOOKUP($A172,CATMUN!$B$2:$D$1123,3,0)</f>
        <v>Municipios intermedios</v>
      </c>
      <c r="I172">
        <f>VLOOKUP($A172,CATMUN!$B$2:$G$1123,4,0)</f>
        <v>0</v>
      </c>
      <c r="J172">
        <f>VLOOKUP($A172,CATMUN!$B$2:$G$1123,6,0)</f>
        <v>14</v>
      </c>
      <c r="K172" s="69">
        <v>2346.4540000000002</v>
      </c>
      <c r="L172" s="69">
        <v>1663</v>
      </c>
      <c r="M172" s="69">
        <v>344.04700000000003</v>
      </c>
      <c r="N172" s="69">
        <v>135.40403137499996</v>
      </c>
      <c r="P172" s="69">
        <v>379.01</v>
      </c>
      <c r="Q172">
        <v>0</v>
      </c>
      <c r="S172" s="69">
        <v>997.67494999999997</v>
      </c>
      <c r="U172">
        <v>133.91120000000001</v>
      </c>
      <c r="V172" s="51">
        <v>15</v>
      </c>
      <c r="W172" s="51">
        <v>167</v>
      </c>
      <c r="X172" s="51">
        <v>219</v>
      </c>
    </row>
    <row r="173" spans="1:24" x14ac:dyDescent="0.2">
      <c r="A173">
        <v>5761</v>
      </c>
      <c r="B173" t="s">
        <v>2264</v>
      </c>
      <c r="C173" t="s">
        <v>2176</v>
      </c>
      <c r="D173">
        <v>2016</v>
      </c>
      <c r="E173" t="str">
        <f t="shared" si="2"/>
        <v>57612016</v>
      </c>
      <c r="F173">
        <v>14821</v>
      </c>
      <c r="G173" t="str">
        <f>VLOOKUP($A173,CATMUN!$B$2:$C$1123,2,0)</f>
        <v>Alto</v>
      </c>
      <c r="H173" t="str">
        <f>VLOOKUP($A173,CATMUN!$B$2:$D$1123,3,0)</f>
        <v>Municipios intermedios</v>
      </c>
      <c r="I173">
        <f>VLOOKUP($A173,CATMUN!$B$2:$G$1123,4,0)</f>
        <v>0</v>
      </c>
      <c r="J173">
        <f>VLOOKUP($A173,CATMUN!$B$2:$G$1123,6,0)</f>
        <v>14</v>
      </c>
      <c r="K173" s="69">
        <v>1805.4369999999999</v>
      </c>
      <c r="L173" s="69">
        <v>1663</v>
      </c>
      <c r="M173" s="69">
        <v>235.196</v>
      </c>
      <c r="N173" s="69">
        <v>135.40403137499996</v>
      </c>
      <c r="P173" s="69">
        <v>379.01</v>
      </c>
      <c r="Q173">
        <v>0</v>
      </c>
      <c r="S173" s="69">
        <v>997.67494999999997</v>
      </c>
      <c r="T173">
        <v>0</v>
      </c>
      <c r="V173" s="51">
        <v>8</v>
      </c>
      <c r="W173" s="51">
        <v>34</v>
      </c>
      <c r="X173" s="51">
        <v>531</v>
      </c>
    </row>
    <row r="174" spans="1:24" x14ac:dyDescent="0.2">
      <c r="A174">
        <v>5789</v>
      </c>
      <c r="B174" t="s">
        <v>2265</v>
      </c>
      <c r="C174" t="s">
        <v>2176</v>
      </c>
      <c r="D174">
        <v>2016</v>
      </c>
      <c r="E174" t="str">
        <f t="shared" si="2"/>
        <v>57892016</v>
      </c>
      <c r="F174">
        <v>14559</v>
      </c>
      <c r="G174" t="str">
        <f>VLOOKUP($A174,CATMUN!$B$2:$C$1123,2,0)</f>
        <v>Medio</v>
      </c>
      <c r="H174" t="str">
        <f>VLOOKUP($A174,CATMUN!$B$2:$D$1123,3,0)</f>
        <v>Municipios intermedios</v>
      </c>
      <c r="I174">
        <f>VLOOKUP($A174,CATMUN!$B$2:$G$1123,4,0)</f>
        <v>0</v>
      </c>
      <c r="J174">
        <f>VLOOKUP($A174,CATMUN!$B$2:$G$1123,6,0)</f>
        <v>14</v>
      </c>
      <c r="K174" s="69">
        <f>1502949/1000</f>
        <v>1502.9490000000001</v>
      </c>
      <c r="L174" s="69">
        <v>1663</v>
      </c>
      <c r="N174" s="69">
        <v>135.40403137499996</v>
      </c>
      <c r="P174" s="69">
        <v>379.01</v>
      </c>
      <c r="Q174">
        <v>0</v>
      </c>
      <c r="S174" s="69">
        <v>997.67494999999997</v>
      </c>
      <c r="T174">
        <v>0</v>
      </c>
      <c r="V174" s="51">
        <v>15</v>
      </c>
      <c r="W174" s="51">
        <v>40</v>
      </c>
      <c r="X174" s="51">
        <v>219</v>
      </c>
    </row>
    <row r="175" spans="1:24" x14ac:dyDescent="0.2">
      <c r="A175">
        <v>5790</v>
      </c>
      <c r="B175" t="s">
        <v>2266</v>
      </c>
      <c r="C175" t="s">
        <v>2176</v>
      </c>
      <c r="D175">
        <v>2016</v>
      </c>
      <c r="E175" t="str">
        <f t="shared" si="2"/>
        <v>57902016</v>
      </c>
      <c r="F175">
        <v>43856</v>
      </c>
      <c r="G175" t="str">
        <f>VLOOKUP($A175,CATMUN!$B$2:$C$1123,2,0)</f>
        <v>Bajo</v>
      </c>
      <c r="H175" t="str">
        <f>VLOOKUP($A175,CATMUN!$B$2:$D$1123,3,0)</f>
        <v>Municipios intermedios</v>
      </c>
      <c r="I175">
        <f>VLOOKUP($A175,CATMUN!$B$2:$G$1123,4,0)</f>
        <v>0</v>
      </c>
      <c r="J175">
        <f>VLOOKUP($A175,CATMUN!$B$2:$G$1123,6,0)</f>
        <v>14</v>
      </c>
      <c r="K175" s="69">
        <v>537.87732999999992</v>
      </c>
      <c r="L175" s="69">
        <v>1663</v>
      </c>
      <c r="N175" s="69">
        <v>135.40403137499996</v>
      </c>
      <c r="P175" s="69">
        <v>379.01</v>
      </c>
      <c r="Q175">
        <v>0</v>
      </c>
      <c r="S175" s="69">
        <v>997.67494999999997</v>
      </c>
      <c r="T175">
        <v>0</v>
      </c>
      <c r="V175" s="51">
        <v>15</v>
      </c>
      <c r="W175" s="51">
        <v>47</v>
      </c>
      <c r="X175" s="51">
        <v>219</v>
      </c>
    </row>
    <row r="176" spans="1:24" x14ac:dyDescent="0.2">
      <c r="A176">
        <v>5792</v>
      </c>
      <c r="B176" t="s">
        <v>2267</v>
      </c>
      <c r="C176" t="s">
        <v>2176</v>
      </c>
      <c r="D176">
        <v>2016</v>
      </c>
      <c r="E176" t="str">
        <f t="shared" si="2"/>
        <v>57922016</v>
      </c>
      <c r="F176">
        <v>7863</v>
      </c>
      <c r="G176" t="str">
        <f>VLOOKUP($A176,CATMUN!$B$2:$C$1123,2,0)</f>
        <v>Alto</v>
      </c>
      <c r="H176" t="str">
        <f>VLOOKUP($A176,CATMUN!$B$2:$D$1123,3,0)</f>
        <v>Municipios intermedios</v>
      </c>
      <c r="I176">
        <f>VLOOKUP($A176,CATMUN!$B$2:$G$1123,4,0)</f>
        <v>0</v>
      </c>
      <c r="J176">
        <f>VLOOKUP($A176,CATMUN!$B$2:$G$1123,6,0)</f>
        <v>14</v>
      </c>
      <c r="K176" s="69">
        <v>917.62400000000002</v>
      </c>
      <c r="L176" s="69">
        <v>1663</v>
      </c>
      <c r="M176" s="69">
        <v>161.809</v>
      </c>
      <c r="N176" s="69">
        <v>135.40403137499996</v>
      </c>
      <c r="P176" s="69">
        <v>379.01</v>
      </c>
      <c r="Q176">
        <v>0</v>
      </c>
      <c r="S176" s="69">
        <v>997.67494999999997</v>
      </c>
      <c r="T176">
        <v>0</v>
      </c>
      <c r="V176" s="51">
        <v>15</v>
      </c>
      <c r="W176" s="51">
        <v>6</v>
      </c>
      <c r="X176" s="51">
        <v>219</v>
      </c>
    </row>
    <row r="177" spans="1:24" x14ac:dyDescent="0.2">
      <c r="A177">
        <v>5861</v>
      </c>
      <c r="B177" t="s">
        <v>1611</v>
      </c>
      <c r="C177" t="s">
        <v>2176</v>
      </c>
      <c r="D177">
        <v>2016</v>
      </c>
      <c r="E177" t="str">
        <f t="shared" si="2"/>
        <v>58612016</v>
      </c>
      <c r="F177">
        <v>13231</v>
      </c>
      <c r="G177" t="str">
        <f>VLOOKUP($A177,CATMUN!$B$2:$C$1123,2,0)</f>
        <v>Alto</v>
      </c>
      <c r="H177" t="str">
        <f>VLOOKUP($A177,CATMUN!$B$2:$D$1123,3,0)</f>
        <v>Municipios intermedios</v>
      </c>
      <c r="I177">
        <f>VLOOKUP($A177,CATMUN!$B$2:$G$1123,4,0)</f>
        <v>0</v>
      </c>
      <c r="J177">
        <f>VLOOKUP($A177,CATMUN!$B$2:$G$1123,6,0)</f>
        <v>14</v>
      </c>
      <c r="K177" s="69">
        <v>1898.145</v>
      </c>
      <c r="L177" s="69">
        <v>1663</v>
      </c>
      <c r="M177" s="69">
        <v>143.59</v>
      </c>
      <c r="N177" s="69">
        <v>135.40403137499996</v>
      </c>
      <c r="P177" s="69">
        <v>379.01</v>
      </c>
      <c r="Q177">
        <v>0</v>
      </c>
      <c r="S177" s="69">
        <v>997.67494999999997</v>
      </c>
      <c r="T177">
        <v>0</v>
      </c>
      <c r="V177" s="51">
        <v>8</v>
      </c>
      <c r="W177" s="51">
        <v>51</v>
      </c>
      <c r="X177" s="51">
        <v>531</v>
      </c>
    </row>
    <row r="178" spans="1:24" x14ac:dyDescent="0.2">
      <c r="A178">
        <v>5887</v>
      </c>
      <c r="B178" t="s">
        <v>2276</v>
      </c>
      <c r="C178" t="s">
        <v>2176</v>
      </c>
      <c r="D178">
        <v>2016</v>
      </c>
      <c r="E178" t="str">
        <f t="shared" si="2"/>
        <v>58872016</v>
      </c>
      <c r="F178">
        <v>47436</v>
      </c>
      <c r="G178" t="str">
        <f>VLOOKUP($A178,CATMUN!$B$2:$C$1123,2,0)</f>
        <v>Medio</v>
      </c>
      <c r="H178" t="str">
        <f>VLOOKUP($A178,CATMUN!$B$2:$D$1123,3,0)</f>
        <v>Municipios intermedios</v>
      </c>
      <c r="I178">
        <f>VLOOKUP($A178,CATMUN!$B$2:$G$1123,4,0)</f>
        <v>0</v>
      </c>
      <c r="J178">
        <f>VLOOKUP($A178,CATMUN!$B$2:$G$1123,6,0)</f>
        <v>14</v>
      </c>
      <c r="K178" s="69">
        <v>2703.8229999999999</v>
      </c>
      <c r="L178" s="69">
        <v>1663</v>
      </c>
      <c r="M178" s="69">
        <v>235.76499999999999</v>
      </c>
      <c r="N178" s="69">
        <v>135.40403137499996</v>
      </c>
      <c r="P178" s="69">
        <v>379.01</v>
      </c>
      <c r="Q178">
        <v>0</v>
      </c>
      <c r="S178" s="69">
        <v>997.67494999999997</v>
      </c>
      <c r="T178">
        <v>0</v>
      </c>
      <c r="V178" s="51">
        <v>9</v>
      </c>
      <c r="W178" s="51">
        <v>223</v>
      </c>
      <c r="X178" s="51">
        <v>138</v>
      </c>
    </row>
    <row r="179" spans="1:24" x14ac:dyDescent="0.2">
      <c r="A179">
        <v>8078</v>
      </c>
      <c r="B179" t="s">
        <v>1220</v>
      </c>
      <c r="C179" t="s">
        <v>1219</v>
      </c>
      <c r="D179">
        <v>2016</v>
      </c>
      <c r="E179" t="str">
        <f t="shared" si="2"/>
        <v>80782016</v>
      </c>
      <c r="F179">
        <v>58426</v>
      </c>
      <c r="G179" t="str">
        <f>VLOOKUP($A179,CATMUN!$B$2:$C$1123,2,0)</f>
        <v>Bajo</v>
      </c>
      <c r="H179" t="str">
        <f>VLOOKUP($A179,CATMUN!$B$2:$D$1123,3,0)</f>
        <v>Otros Sistemas de Ciudades</v>
      </c>
      <c r="I179">
        <f>VLOOKUP($A179,CATMUN!$B$2:$G$1123,4,0)</f>
        <v>0</v>
      </c>
      <c r="J179">
        <f>VLOOKUP($A179,CATMUN!$B$2:$G$1123,6,0)</f>
        <v>14</v>
      </c>
      <c r="K179" s="69">
        <v>1325.729</v>
      </c>
      <c r="L179" s="69">
        <v>1663</v>
      </c>
      <c r="M179" s="69">
        <v>83.683000000000007</v>
      </c>
      <c r="N179" s="69">
        <v>660.95043206896571</v>
      </c>
      <c r="O179" s="69">
        <v>0</v>
      </c>
      <c r="P179" s="69">
        <v>1201.3253300000001</v>
      </c>
      <c r="Q179">
        <v>0</v>
      </c>
      <c r="R179">
        <v>0</v>
      </c>
      <c r="S179" s="69">
        <v>2466.9726099999998</v>
      </c>
      <c r="T179">
        <v>0</v>
      </c>
      <c r="V179" s="51">
        <v>27</v>
      </c>
      <c r="W179" s="51">
        <v>133</v>
      </c>
      <c r="X179" s="51">
        <v>531</v>
      </c>
    </row>
    <row r="180" spans="1:24" x14ac:dyDescent="0.2">
      <c r="A180">
        <v>8141</v>
      </c>
      <c r="B180" t="s">
        <v>1222</v>
      </c>
      <c r="C180" t="s">
        <v>1219</v>
      </c>
      <c r="D180">
        <v>2016</v>
      </c>
      <c r="E180" t="str">
        <f t="shared" si="2"/>
        <v>81412016</v>
      </c>
      <c r="F180">
        <v>12506</v>
      </c>
      <c r="G180" t="str">
        <f>VLOOKUP($A180,CATMUN!$B$2:$C$1123,2,0)</f>
        <v>Bajo</v>
      </c>
      <c r="H180" t="str">
        <f>VLOOKUP($A180,CATMUN!$B$2:$D$1123,3,0)</f>
        <v>Municipios intermedios</v>
      </c>
      <c r="I180">
        <f>VLOOKUP($A180,CATMUN!$B$2:$G$1123,4,0)</f>
        <v>0</v>
      </c>
      <c r="J180">
        <f>VLOOKUP($A180,CATMUN!$B$2:$G$1123,6,0)</f>
        <v>14</v>
      </c>
      <c r="K180" s="69">
        <v>38.328000000000003</v>
      </c>
      <c r="L180" s="69">
        <v>1663</v>
      </c>
      <c r="M180" s="69">
        <v>0</v>
      </c>
      <c r="N180" s="69">
        <v>135.40403137499996</v>
      </c>
      <c r="P180" s="69">
        <v>379.01</v>
      </c>
      <c r="Q180">
        <v>0</v>
      </c>
      <c r="S180" s="69">
        <v>997.67494999999997</v>
      </c>
      <c r="T180">
        <v>0</v>
      </c>
      <c r="V180" s="51">
        <v>15</v>
      </c>
      <c r="W180" s="51">
        <v>11</v>
      </c>
      <c r="X180" s="51">
        <v>219</v>
      </c>
    </row>
    <row r="181" spans="1:24" x14ac:dyDescent="0.2">
      <c r="A181">
        <v>8296</v>
      </c>
      <c r="B181" t="s">
        <v>1223</v>
      </c>
      <c r="C181" t="s">
        <v>1219</v>
      </c>
      <c r="D181">
        <v>2016</v>
      </c>
      <c r="E181" t="str">
        <f t="shared" si="2"/>
        <v>82962016</v>
      </c>
      <c r="F181">
        <v>43896</v>
      </c>
      <c r="G181" t="str">
        <f>VLOOKUP($A181,CATMUN!$B$2:$C$1123,2,0)</f>
        <v>Alto</v>
      </c>
      <c r="H181" t="str">
        <f>VLOOKUP($A181,CATMUN!$B$2:$D$1123,3,0)</f>
        <v>Otros Sistemas de Ciudades</v>
      </c>
      <c r="I181">
        <f>VLOOKUP($A181,CATMUN!$B$2:$G$1123,4,0)</f>
        <v>0</v>
      </c>
      <c r="J181">
        <f>VLOOKUP($A181,CATMUN!$B$2:$G$1123,6,0)</f>
        <v>14</v>
      </c>
      <c r="K181" s="69">
        <v>2526.5712799999997</v>
      </c>
      <c r="L181" s="69">
        <v>1663</v>
      </c>
      <c r="M181" s="69">
        <v>404.31488999999999</v>
      </c>
      <c r="N181" s="69">
        <v>660.95043206896571</v>
      </c>
      <c r="P181" s="69">
        <v>1201.3253300000001</v>
      </c>
      <c r="Q181">
        <v>0</v>
      </c>
      <c r="R181">
        <v>0</v>
      </c>
      <c r="S181" s="69">
        <v>2466.9726099999998</v>
      </c>
      <c r="V181" s="51">
        <v>55</v>
      </c>
      <c r="W181" s="51">
        <v>722</v>
      </c>
      <c r="X181" s="51">
        <v>219</v>
      </c>
    </row>
    <row r="182" spans="1:24" x14ac:dyDescent="0.2">
      <c r="A182">
        <v>8372</v>
      </c>
      <c r="B182" t="s">
        <v>1224</v>
      </c>
      <c r="C182" t="s">
        <v>1219</v>
      </c>
      <c r="D182">
        <v>2016</v>
      </c>
      <c r="E182" t="str">
        <f t="shared" si="2"/>
        <v>83722016</v>
      </c>
      <c r="F182">
        <v>17031</v>
      </c>
      <c r="G182" t="str">
        <f>VLOOKUP($A182,CATMUN!$B$2:$C$1123,2,0)</f>
        <v>Medio</v>
      </c>
      <c r="H182" t="str">
        <f>VLOOKUP($A182,CATMUN!$B$2:$D$1123,3,0)</f>
        <v>Municipios intermedios</v>
      </c>
      <c r="I182">
        <f>VLOOKUP($A182,CATMUN!$B$2:$G$1123,4,0)</f>
        <v>0</v>
      </c>
      <c r="J182">
        <f>VLOOKUP($A182,CATMUN!$B$2:$G$1123,6,0)</f>
        <v>14</v>
      </c>
      <c r="K182" s="69">
        <v>883.53800000000001</v>
      </c>
      <c r="L182" s="69">
        <v>1663</v>
      </c>
      <c r="M182" s="69">
        <v>101.15900000000001</v>
      </c>
      <c r="N182" s="69">
        <v>135.40403137499996</v>
      </c>
      <c r="O182" s="69">
        <v>0</v>
      </c>
      <c r="P182" s="69">
        <v>379.01</v>
      </c>
      <c r="Q182">
        <v>0</v>
      </c>
      <c r="R182">
        <v>0</v>
      </c>
      <c r="S182" s="69">
        <v>997.67494999999997</v>
      </c>
      <c r="T182">
        <v>0</v>
      </c>
      <c r="V182" s="51">
        <v>15</v>
      </c>
      <c r="W182" s="51">
        <v>7</v>
      </c>
      <c r="X182" s="51">
        <v>219</v>
      </c>
    </row>
    <row r="183" spans="1:24" x14ac:dyDescent="0.2">
      <c r="A183">
        <v>8421</v>
      </c>
      <c r="B183" t="s">
        <v>1225</v>
      </c>
      <c r="C183" t="s">
        <v>1219</v>
      </c>
      <c r="D183">
        <v>2016</v>
      </c>
      <c r="E183" t="str">
        <f t="shared" si="2"/>
        <v>84212016</v>
      </c>
      <c r="F183">
        <v>27232</v>
      </c>
      <c r="G183" t="str">
        <f>VLOOKUP($A183,CATMUN!$B$2:$C$1123,2,0)</f>
        <v>Bajo</v>
      </c>
      <c r="H183" t="str">
        <f>VLOOKUP($A183,CATMUN!$B$2:$D$1123,3,0)</f>
        <v>Municipios intermedios</v>
      </c>
      <c r="I183">
        <f>VLOOKUP($A183,CATMUN!$B$2:$G$1123,4,0)</f>
        <v>0</v>
      </c>
      <c r="J183">
        <f>VLOOKUP($A183,CATMUN!$B$2:$G$1123,6,0)</f>
        <v>14</v>
      </c>
      <c r="K183" s="69">
        <v>217.62501</v>
      </c>
      <c r="L183" s="69">
        <v>1663</v>
      </c>
      <c r="M183" s="69">
        <v>0</v>
      </c>
      <c r="N183" s="69">
        <v>135.40403137499996</v>
      </c>
      <c r="P183" s="69">
        <v>379.01</v>
      </c>
      <c r="Q183">
        <v>0</v>
      </c>
      <c r="S183" s="69">
        <v>997.67494999999997</v>
      </c>
      <c r="T183">
        <v>0</v>
      </c>
      <c r="V183" s="51">
        <v>15</v>
      </c>
      <c r="W183" s="51">
        <v>39</v>
      </c>
      <c r="X183" s="51">
        <v>219</v>
      </c>
    </row>
    <row r="184" spans="1:24" x14ac:dyDescent="0.2">
      <c r="A184">
        <v>8436</v>
      </c>
      <c r="B184" t="s">
        <v>1227</v>
      </c>
      <c r="C184" t="s">
        <v>1219</v>
      </c>
      <c r="D184">
        <v>2016</v>
      </c>
      <c r="E184" t="str">
        <f t="shared" si="2"/>
        <v>84362016</v>
      </c>
      <c r="F184">
        <v>15913</v>
      </c>
      <c r="G184" t="str">
        <f>VLOOKUP($A184,CATMUN!$B$2:$C$1123,2,0)</f>
        <v>Bajo</v>
      </c>
      <c r="H184" t="str">
        <f>VLOOKUP($A184,CATMUN!$B$2:$D$1123,3,0)</f>
        <v>Municipios intermedios</v>
      </c>
      <c r="I184">
        <f>VLOOKUP($A184,CATMUN!$B$2:$G$1123,4,0)</f>
        <v>0</v>
      </c>
      <c r="J184">
        <f>VLOOKUP($A184,CATMUN!$B$2:$G$1123,6,0)</f>
        <v>14</v>
      </c>
      <c r="K184" s="69">
        <v>112.286</v>
      </c>
      <c r="L184" s="69">
        <v>1663</v>
      </c>
      <c r="M184" s="69">
        <v>36.994</v>
      </c>
      <c r="N184" s="69">
        <v>135.40403137499996</v>
      </c>
      <c r="P184" s="69">
        <v>379.01</v>
      </c>
      <c r="Q184">
        <v>0</v>
      </c>
      <c r="S184" s="69">
        <v>997.67494999999997</v>
      </c>
      <c r="T184">
        <v>0</v>
      </c>
      <c r="V184" s="51">
        <v>15</v>
      </c>
      <c r="W184" s="51">
        <v>2</v>
      </c>
      <c r="X184" s="51">
        <v>219</v>
      </c>
    </row>
    <row r="185" spans="1:24" x14ac:dyDescent="0.2">
      <c r="A185">
        <v>8520</v>
      </c>
      <c r="B185" t="s">
        <v>1228</v>
      </c>
      <c r="C185" t="s">
        <v>1219</v>
      </c>
      <c r="D185">
        <v>2016</v>
      </c>
      <c r="E185" t="str">
        <f t="shared" si="2"/>
        <v>85202016</v>
      </c>
      <c r="F185">
        <v>25484</v>
      </c>
      <c r="G185" t="str">
        <f>VLOOKUP($A185,CATMUN!$B$2:$C$1123,2,0)</f>
        <v>Medio</v>
      </c>
      <c r="H185" t="str">
        <f>VLOOKUP($A185,CATMUN!$B$2:$D$1123,3,0)</f>
        <v>Otros Sistemas de Ciudades</v>
      </c>
      <c r="I185">
        <f>VLOOKUP($A185,CATMUN!$B$2:$G$1123,4,0)</f>
        <v>0</v>
      </c>
      <c r="J185">
        <f>VLOOKUP($A185,CATMUN!$B$2:$G$1123,6,0)</f>
        <v>14</v>
      </c>
      <c r="K185" s="69">
        <v>211.17382999999998</v>
      </c>
      <c r="L185" s="69">
        <v>1663</v>
      </c>
      <c r="M185" s="69">
        <v>30.857659999999999</v>
      </c>
      <c r="N185" s="69">
        <v>660.95043206896571</v>
      </c>
      <c r="P185" s="69">
        <v>1201.3253300000001</v>
      </c>
      <c r="Q185">
        <v>0</v>
      </c>
      <c r="S185" s="69">
        <v>2466.9726099999998</v>
      </c>
      <c r="T185">
        <v>0</v>
      </c>
      <c r="V185" s="51">
        <v>55</v>
      </c>
      <c r="W185" s="51">
        <v>19</v>
      </c>
      <c r="X185" s="51">
        <v>219</v>
      </c>
    </row>
    <row r="186" spans="1:24" x14ac:dyDescent="0.2">
      <c r="A186">
        <v>8558</v>
      </c>
      <c r="B186" t="s">
        <v>1230</v>
      </c>
      <c r="C186" t="s">
        <v>1219</v>
      </c>
      <c r="D186">
        <v>2016</v>
      </c>
      <c r="E186" t="str">
        <f t="shared" si="2"/>
        <v>85582016</v>
      </c>
      <c r="F186">
        <v>15407</v>
      </c>
      <c r="G186" t="str">
        <f>VLOOKUP($A186,CATMUN!$B$2:$C$1123,2,0)</f>
        <v>Bajo</v>
      </c>
      <c r="H186" t="str">
        <f>VLOOKUP($A186,CATMUN!$B$2:$D$1123,3,0)</f>
        <v>Otros Sistemas de Ciudades</v>
      </c>
      <c r="I186">
        <f>VLOOKUP($A186,CATMUN!$B$2:$G$1123,4,0)</f>
        <v>0</v>
      </c>
      <c r="J186">
        <f>VLOOKUP($A186,CATMUN!$B$2:$G$1123,6,0)</f>
        <v>14</v>
      </c>
      <c r="K186" s="69">
        <v>196.64716000000001</v>
      </c>
      <c r="L186" s="69">
        <v>1663</v>
      </c>
      <c r="M186" s="69">
        <v>0</v>
      </c>
      <c r="N186" s="69">
        <v>660.95043206896571</v>
      </c>
      <c r="P186" s="69">
        <v>1201.3253300000001</v>
      </c>
      <c r="Q186">
        <v>0</v>
      </c>
      <c r="S186" s="69">
        <v>2466.9726099999998</v>
      </c>
      <c r="T186">
        <v>0</v>
      </c>
      <c r="V186" s="51">
        <v>55</v>
      </c>
      <c r="W186" s="51">
        <v>14</v>
      </c>
      <c r="X186" s="51">
        <v>219</v>
      </c>
    </row>
    <row r="187" spans="1:24" x14ac:dyDescent="0.2">
      <c r="A187">
        <v>8560</v>
      </c>
      <c r="B187" t="s">
        <v>1231</v>
      </c>
      <c r="C187" t="s">
        <v>1219</v>
      </c>
      <c r="D187">
        <v>2016</v>
      </c>
      <c r="E187" t="str">
        <f t="shared" si="2"/>
        <v>85602016</v>
      </c>
      <c r="F187">
        <v>22581</v>
      </c>
      <c r="G187" t="str">
        <f>VLOOKUP($A187,CATMUN!$B$2:$C$1123,2,0)</f>
        <v>Bajo</v>
      </c>
      <c r="H187" t="str">
        <f>VLOOKUP($A187,CATMUN!$B$2:$D$1123,3,0)</f>
        <v>Otros Sistemas de Ciudades</v>
      </c>
      <c r="I187">
        <f>VLOOKUP($A187,CATMUN!$B$2:$G$1123,4,0)</f>
        <v>0</v>
      </c>
      <c r="J187">
        <f>VLOOKUP($A187,CATMUN!$B$2:$G$1123,6,0)</f>
        <v>14</v>
      </c>
      <c r="K187" s="69">
        <v>169.43454</v>
      </c>
      <c r="L187" s="69">
        <v>1663</v>
      </c>
      <c r="M187" s="69">
        <v>0</v>
      </c>
      <c r="N187" s="69">
        <v>660.95043206896571</v>
      </c>
      <c r="O187" s="69">
        <v>0</v>
      </c>
      <c r="P187" s="69">
        <v>1201.3253300000001</v>
      </c>
      <c r="Q187">
        <v>0</v>
      </c>
      <c r="R187">
        <v>0</v>
      </c>
      <c r="S187" s="69">
        <v>2466.9726099999998</v>
      </c>
      <c r="T187">
        <v>0</v>
      </c>
      <c r="V187" s="51">
        <v>55</v>
      </c>
      <c r="W187" s="51">
        <v>0</v>
      </c>
      <c r="X187" s="51">
        <v>219</v>
      </c>
    </row>
    <row r="188" spans="1:24" x14ac:dyDescent="0.2">
      <c r="A188">
        <v>8606</v>
      </c>
      <c r="B188" t="s">
        <v>1233</v>
      </c>
      <c r="C188" t="s">
        <v>1219</v>
      </c>
      <c r="D188">
        <v>2016</v>
      </c>
      <c r="E188" t="str">
        <f t="shared" si="2"/>
        <v>86062016</v>
      </c>
      <c r="F188">
        <v>26439</v>
      </c>
      <c r="G188" t="str">
        <f>VLOOKUP($A188,CATMUN!$B$2:$C$1123,2,0)</f>
        <v>Bajo</v>
      </c>
      <c r="H188" t="str">
        <f>VLOOKUP($A188,CATMUN!$B$2:$D$1123,3,0)</f>
        <v>Municipios intermedios</v>
      </c>
      <c r="I188">
        <f>VLOOKUP($A188,CATMUN!$B$2:$G$1123,4,0)</f>
        <v>0</v>
      </c>
      <c r="J188">
        <f>VLOOKUP($A188,CATMUN!$B$2:$G$1123,6,0)</f>
        <v>14</v>
      </c>
      <c r="K188" s="69">
        <v>238.77199999999999</v>
      </c>
      <c r="L188" s="69">
        <v>1663</v>
      </c>
      <c r="M188" s="69">
        <v>6.2969999999999997</v>
      </c>
      <c r="N188" s="69">
        <v>135.40403137499996</v>
      </c>
      <c r="O188" s="69">
        <v>0</v>
      </c>
      <c r="P188" s="69">
        <v>379.01</v>
      </c>
      <c r="Q188">
        <v>0</v>
      </c>
      <c r="S188" s="69">
        <v>997.67494999999997</v>
      </c>
      <c r="T188">
        <v>0</v>
      </c>
      <c r="V188" s="51">
        <v>15</v>
      </c>
      <c r="W188" s="51">
        <v>27</v>
      </c>
      <c r="X188" s="51">
        <v>219</v>
      </c>
    </row>
    <row r="189" spans="1:24" x14ac:dyDescent="0.2">
      <c r="A189">
        <v>8634</v>
      </c>
      <c r="B189" t="s">
        <v>1234</v>
      </c>
      <c r="C189" t="s">
        <v>1219</v>
      </c>
      <c r="D189">
        <v>2016</v>
      </c>
      <c r="E189" t="str">
        <f t="shared" si="2"/>
        <v>86342016</v>
      </c>
      <c r="F189">
        <v>32332</v>
      </c>
      <c r="G189" t="str">
        <f>VLOOKUP($A189,CATMUN!$B$2:$C$1123,2,0)</f>
        <v>Medio</v>
      </c>
      <c r="H189" t="str">
        <f>VLOOKUP($A189,CATMUN!$B$2:$D$1123,3,0)</f>
        <v>Otros Sistemas de Ciudades</v>
      </c>
      <c r="I189">
        <f>VLOOKUP($A189,CATMUN!$B$2:$G$1123,4,0)</f>
        <v>0</v>
      </c>
      <c r="J189">
        <f>VLOOKUP($A189,CATMUN!$B$2:$G$1123,6,0)</f>
        <v>14</v>
      </c>
      <c r="K189" s="69">
        <v>272.75495000000001</v>
      </c>
      <c r="L189" s="69">
        <v>1663</v>
      </c>
      <c r="M189" s="69">
        <v>5.266</v>
      </c>
      <c r="N189" s="69">
        <v>660.95043206896571</v>
      </c>
      <c r="P189" s="69">
        <v>1201.3253300000001</v>
      </c>
      <c r="Q189">
        <v>0</v>
      </c>
      <c r="S189" s="69">
        <v>2466.9726099999998</v>
      </c>
      <c r="T189">
        <v>0</v>
      </c>
      <c r="V189" s="51">
        <v>55</v>
      </c>
      <c r="W189" s="51">
        <v>148</v>
      </c>
      <c r="X189" s="51">
        <v>219</v>
      </c>
    </row>
    <row r="190" spans="1:24" x14ac:dyDescent="0.2">
      <c r="A190">
        <v>8685</v>
      </c>
      <c r="B190" t="s">
        <v>1237</v>
      </c>
      <c r="C190" t="s">
        <v>1219</v>
      </c>
      <c r="D190">
        <v>2016</v>
      </c>
      <c r="E190" t="str">
        <f t="shared" si="2"/>
        <v>86852016</v>
      </c>
      <c r="F190">
        <v>25449</v>
      </c>
      <c r="G190" t="str">
        <f>VLOOKUP($A190,CATMUN!$B$2:$C$1123,2,0)</f>
        <v>Medio</v>
      </c>
      <c r="H190" t="str">
        <f>VLOOKUP($A190,CATMUN!$B$2:$D$1123,3,0)</f>
        <v>Otros Sistemas de Ciudades</v>
      </c>
      <c r="I190">
        <f>VLOOKUP($A190,CATMUN!$B$2:$G$1123,4,0)</f>
        <v>0</v>
      </c>
      <c r="J190">
        <f>VLOOKUP($A190,CATMUN!$B$2:$G$1123,6,0)</f>
        <v>14</v>
      </c>
      <c r="K190" s="69">
        <v>528.79600000000005</v>
      </c>
      <c r="L190" s="69">
        <v>1663</v>
      </c>
      <c r="M190" s="69">
        <v>154.416</v>
      </c>
      <c r="N190" s="69">
        <v>660.95043206896571</v>
      </c>
      <c r="P190" s="69">
        <v>1201.3253300000001</v>
      </c>
      <c r="Q190">
        <v>0</v>
      </c>
      <c r="S190" s="69">
        <v>2466.9726099999998</v>
      </c>
      <c r="T190">
        <v>0</v>
      </c>
      <c r="V190" s="51">
        <v>55</v>
      </c>
      <c r="W190" s="51">
        <v>59</v>
      </c>
      <c r="X190" s="51">
        <v>219</v>
      </c>
    </row>
    <row r="191" spans="1:24" x14ac:dyDescent="0.2">
      <c r="A191">
        <v>8832</v>
      </c>
      <c r="B191" t="s">
        <v>1240</v>
      </c>
      <c r="C191" t="s">
        <v>1219</v>
      </c>
      <c r="D191">
        <v>2016</v>
      </c>
      <c r="E191" t="str">
        <f t="shared" si="2"/>
        <v>88322016</v>
      </c>
      <c r="F191">
        <v>11024</v>
      </c>
      <c r="G191" t="str">
        <f>VLOOKUP($A191,CATMUN!$B$2:$C$1123,2,0)</f>
        <v>Medio</v>
      </c>
      <c r="H191" t="str">
        <f>VLOOKUP($A191,CATMUN!$B$2:$D$1123,3,0)</f>
        <v>Otros Sistemas de Ciudades</v>
      </c>
      <c r="I191">
        <f>VLOOKUP($A191,CATMUN!$B$2:$G$1123,4,0)</f>
        <v>0</v>
      </c>
      <c r="J191">
        <f>VLOOKUP($A191,CATMUN!$B$2:$G$1123,6,0)</f>
        <v>14</v>
      </c>
      <c r="K191" s="69">
        <v>922.5874399999999</v>
      </c>
      <c r="L191" s="69">
        <v>1663</v>
      </c>
      <c r="M191" s="69">
        <v>102.91464999999999</v>
      </c>
      <c r="N191" s="69">
        <v>660.95043206896571</v>
      </c>
      <c r="P191" s="69">
        <v>1201.3253300000001</v>
      </c>
      <c r="Q191">
        <v>0</v>
      </c>
      <c r="S191" s="69">
        <v>2466.9726099999998</v>
      </c>
      <c r="T191">
        <v>0</v>
      </c>
      <c r="V191" s="51">
        <v>55</v>
      </c>
      <c r="W191" s="51">
        <v>34</v>
      </c>
      <c r="X191" s="51">
        <v>219</v>
      </c>
    </row>
    <row r="192" spans="1:24" x14ac:dyDescent="0.2">
      <c r="A192">
        <v>8849</v>
      </c>
      <c r="B192" t="s">
        <v>1241</v>
      </c>
      <c r="C192" t="s">
        <v>1219</v>
      </c>
      <c r="D192">
        <v>2016</v>
      </c>
      <c r="E192" t="str">
        <f t="shared" si="2"/>
        <v>88492016</v>
      </c>
      <c r="F192">
        <v>9434</v>
      </c>
      <c r="G192" t="str">
        <f>VLOOKUP($A192,CATMUN!$B$2:$C$1123,2,0)</f>
        <v>Medio</v>
      </c>
      <c r="H192" t="str">
        <f>VLOOKUP($A192,CATMUN!$B$2:$D$1123,3,0)</f>
        <v>Otros Sistemas de Ciudades</v>
      </c>
      <c r="I192">
        <f>VLOOKUP($A192,CATMUN!$B$2:$G$1123,4,0)</f>
        <v>0</v>
      </c>
      <c r="J192">
        <f>VLOOKUP($A192,CATMUN!$B$2:$G$1123,6,0)</f>
        <v>14</v>
      </c>
      <c r="K192" s="69">
        <v>166.423</v>
      </c>
      <c r="L192" s="69">
        <v>1663</v>
      </c>
      <c r="M192" s="69">
        <v>3.2170000000000001</v>
      </c>
      <c r="N192" s="69">
        <v>660.95043206896571</v>
      </c>
      <c r="O192" s="69">
        <v>0</v>
      </c>
      <c r="P192" s="69">
        <v>1201.3253300000001</v>
      </c>
      <c r="Q192">
        <v>0</v>
      </c>
      <c r="R192">
        <v>0</v>
      </c>
      <c r="S192" s="69">
        <v>2466.9726099999998</v>
      </c>
      <c r="T192">
        <v>0</v>
      </c>
      <c r="V192" s="51">
        <v>55</v>
      </c>
      <c r="W192" s="51">
        <v>0</v>
      </c>
      <c r="X192" s="51">
        <v>219</v>
      </c>
    </row>
    <row r="193" spans="1:24" x14ac:dyDescent="0.2">
      <c r="A193">
        <v>13052</v>
      </c>
      <c r="B193" t="s">
        <v>1247</v>
      </c>
      <c r="C193" t="s">
        <v>1242</v>
      </c>
      <c r="D193">
        <v>2016</v>
      </c>
      <c r="E193" t="str">
        <f t="shared" si="2"/>
        <v>130522016</v>
      </c>
      <c r="F193">
        <v>73891</v>
      </c>
      <c r="G193" t="str">
        <f>VLOOKUP($A193,CATMUN!$B$2:$C$1123,2,0)</f>
        <v>Medio</v>
      </c>
      <c r="H193" t="str">
        <f>VLOOKUP($A193,CATMUN!$B$2:$D$1123,3,0)</f>
        <v>Otros Sistemas de Ciudades</v>
      </c>
      <c r="I193">
        <f>VLOOKUP($A193,CATMUN!$B$2:$G$1123,4,0)</f>
        <v>0</v>
      </c>
      <c r="J193">
        <f>VLOOKUP($A193,CATMUN!$B$2:$G$1123,6,0)</f>
        <v>14</v>
      </c>
      <c r="K193" s="69">
        <v>1191.76441</v>
      </c>
      <c r="L193" s="69">
        <v>1663</v>
      </c>
      <c r="M193" s="69">
        <v>26.131450000000001</v>
      </c>
      <c r="N193" s="69">
        <v>660.95043206896571</v>
      </c>
      <c r="P193" s="69">
        <v>1201.3253300000001</v>
      </c>
      <c r="Q193">
        <v>0</v>
      </c>
      <c r="S193" s="69">
        <v>2466.9726099999998</v>
      </c>
      <c r="T193">
        <v>0</v>
      </c>
      <c r="V193" s="51">
        <v>27</v>
      </c>
      <c r="W193" s="51">
        <v>120</v>
      </c>
      <c r="X193" s="51">
        <v>531</v>
      </c>
    </row>
    <row r="194" spans="1:24" x14ac:dyDescent="0.2">
      <c r="A194">
        <v>13062</v>
      </c>
      <c r="B194" t="s">
        <v>1248</v>
      </c>
      <c r="C194" t="s">
        <v>1242</v>
      </c>
      <c r="D194">
        <v>2016</v>
      </c>
      <c r="E194" t="str">
        <f t="shared" ref="E194:E257" si="3">A194&amp;D194</f>
        <v>130622016</v>
      </c>
      <c r="F194">
        <v>10038</v>
      </c>
      <c r="G194" t="str">
        <f>VLOOKUP($A194,CATMUN!$B$2:$C$1123,2,0)</f>
        <v>Medio</v>
      </c>
      <c r="H194" t="str">
        <f>VLOOKUP($A194,CATMUN!$B$2:$D$1123,3,0)</f>
        <v>Municipios intermedios</v>
      </c>
      <c r="I194">
        <f>VLOOKUP($A194,CATMUN!$B$2:$G$1123,4,0)</f>
        <v>0</v>
      </c>
      <c r="J194">
        <f>VLOOKUP($A194,CATMUN!$B$2:$G$1123,6,0)</f>
        <v>14</v>
      </c>
      <c r="K194" s="69">
        <v>42.09395</v>
      </c>
      <c r="L194" s="69">
        <v>1663</v>
      </c>
      <c r="M194" s="69">
        <v>0</v>
      </c>
      <c r="N194" s="69">
        <v>135.40403137499996</v>
      </c>
      <c r="P194" s="69">
        <v>379.01</v>
      </c>
      <c r="Q194">
        <v>0</v>
      </c>
      <c r="S194" s="69">
        <v>997.67494999999997</v>
      </c>
      <c r="T194">
        <v>0</v>
      </c>
      <c r="V194" s="51">
        <v>15</v>
      </c>
      <c r="W194" s="51">
        <v>3</v>
      </c>
      <c r="X194" s="51">
        <v>219</v>
      </c>
    </row>
    <row r="195" spans="1:24" x14ac:dyDescent="0.2">
      <c r="A195">
        <v>13140</v>
      </c>
      <c r="B195" t="s">
        <v>1250</v>
      </c>
      <c r="C195" t="s">
        <v>1242</v>
      </c>
      <c r="D195">
        <v>2016</v>
      </c>
      <c r="E195" t="str">
        <f t="shared" si="3"/>
        <v>131402016</v>
      </c>
      <c r="F195">
        <v>23609</v>
      </c>
      <c r="G195" t="str">
        <f>VLOOKUP($A195,CATMUN!$B$2:$C$1123,2,0)</f>
        <v>Bajo</v>
      </c>
      <c r="H195" t="str">
        <f>VLOOKUP($A195,CATMUN!$B$2:$D$1123,3,0)</f>
        <v>Municipios intermedios</v>
      </c>
      <c r="I195">
        <f>VLOOKUP($A195,CATMUN!$B$2:$G$1123,4,0)</f>
        <v>0</v>
      </c>
      <c r="J195">
        <f>VLOOKUP($A195,CATMUN!$B$2:$G$1123,6,0)</f>
        <v>14</v>
      </c>
      <c r="K195" s="69">
        <v>0.14499999999999999</v>
      </c>
      <c r="L195" s="69">
        <v>1663</v>
      </c>
      <c r="M195" s="69">
        <v>0.26700000000000002</v>
      </c>
      <c r="N195" s="69">
        <v>135.40403137499996</v>
      </c>
      <c r="P195" s="69">
        <v>379.01</v>
      </c>
      <c r="Q195">
        <v>0</v>
      </c>
      <c r="S195" s="69">
        <v>997.67494999999997</v>
      </c>
      <c r="T195">
        <v>0</v>
      </c>
      <c r="V195" s="51">
        <v>15</v>
      </c>
      <c r="W195" s="51">
        <v>10</v>
      </c>
      <c r="X195" s="51">
        <v>219</v>
      </c>
    </row>
    <row r="196" spans="1:24" x14ac:dyDescent="0.2">
      <c r="A196">
        <v>13188</v>
      </c>
      <c r="B196" t="s">
        <v>1252</v>
      </c>
      <c r="C196" t="s">
        <v>1242</v>
      </c>
      <c r="D196">
        <v>2016</v>
      </c>
      <c r="E196" t="str">
        <f t="shared" si="3"/>
        <v>131882016</v>
      </c>
      <c r="F196">
        <v>11124</v>
      </c>
      <c r="G196" t="str">
        <f>VLOOKUP($A196,CATMUN!$B$2:$C$1123,2,0)</f>
        <v>Medio</v>
      </c>
      <c r="H196" t="str">
        <f>VLOOKUP($A196,CATMUN!$B$2:$D$1123,3,0)</f>
        <v>Municipios intermedios</v>
      </c>
      <c r="I196">
        <f>VLOOKUP($A196,CATMUN!$B$2:$G$1123,4,0)</f>
        <v>0</v>
      </c>
      <c r="J196">
        <f>VLOOKUP($A196,CATMUN!$B$2:$G$1123,6,0)</f>
        <v>14</v>
      </c>
      <c r="K196" s="69">
        <v>56.14</v>
      </c>
      <c r="L196" s="69">
        <v>1663</v>
      </c>
      <c r="M196" s="69">
        <v>0</v>
      </c>
      <c r="N196" s="69">
        <v>135.40403137499996</v>
      </c>
      <c r="O196" s="69">
        <v>0</v>
      </c>
      <c r="P196" s="69">
        <v>379.01</v>
      </c>
      <c r="Q196">
        <v>0</v>
      </c>
      <c r="S196" s="69">
        <v>997.67494999999997</v>
      </c>
      <c r="T196">
        <v>0</v>
      </c>
      <c r="V196" s="51">
        <v>8</v>
      </c>
      <c r="W196" s="51">
        <v>0</v>
      </c>
      <c r="X196" s="51">
        <v>531</v>
      </c>
    </row>
    <row r="197" spans="1:24" x14ac:dyDescent="0.2">
      <c r="A197">
        <v>13188</v>
      </c>
      <c r="B197" t="s">
        <v>1252</v>
      </c>
      <c r="C197" t="s">
        <v>1242</v>
      </c>
      <c r="D197">
        <v>2016</v>
      </c>
      <c r="E197" t="str">
        <f t="shared" si="3"/>
        <v>131882016</v>
      </c>
      <c r="F197">
        <v>11124</v>
      </c>
      <c r="G197" t="str">
        <f>VLOOKUP($A197,CATMUN!$B$2:$C$1123,2,0)</f>
        <v>Medio</v>
      </c>
      <c r="H197" t="str">
        <f>VLOOKUP($A197,CATMUN!$B$2:$D$1123,3,0)</f>
        <v>Municipios intermedios</v>
      </c>
      <c r="I197">
        <f>VLOOKUP($A197,CATMUN!$B$2:$G$1123,4,0)</f>
        <v>0</v>
      </c>
      <c r="J197">
        <f>VLOOKUP($A197,CATMUN!$B$2:$G$1123,6,0)</f>
        <v>14</v>
      </c>
      <c r="K197" s="69">
        <v>56.14</v>
      </c>
      <c r="L197" s="69">
        <v>1663</v>
      </c>
      <c r="M197" s="69">
        <v>0</v>
      </c>
      <c r="N197" s="69">
        <v>135.40403137499996</v>
      </c>
      <c r="O197" s="69">
        <v>0</v>
      </c>
      <c r="P197" s="69">
        <v>379.01</v>
      </c>
      <c r="Q197">
        <v>0</v>
      </c>
      <c r="S197" s="69">
        <v>997.67494999999997</v>
      </c>
      <c r="T197">
        <v>0</v>
      </c>
      <c r="V197" s="51">
        <v>8</v>
      </c>
      <c r="W197" s="51">
        <v>0</v>
      </c>
      <c r="X197" s="51">
        <v>531</v>
      </c>
    </row>
    <row r="198" spans="1:24" x14ac:dyDescent="0.2">
      <c r="A198">
        <v>13222</v>
      </c>
      <c r="B198" t="s">
        <v>1254</v>
      </c>
      <c r="C198" t="s">
        <v>1242</v>
      </c>
      <c r="D198">
        <v>2016</v>
      </c>
      <c r="E198" t="str">
        <f t="shared" si="3"/>
        <v>132222016</v>
      </c>
      <c r="F198">
        <v>12653</v>
      </c>
      <c r="G198" t="str">
        <f>VLOOKUP($A198,CATMUN!$B$2:$C$1123,2,0)</f>
        <v>Medio</v>
      </c>
      <c r="H198" t="str">
        <f>VLOOKUP($A198,CATMUN!$B$2:$D$1123,3,0)</f>
        <v>Otros Sistemas de Ciudades</v>
      </c>
      <c r="I198">
        <f>VLOOKUP($A198,CATMUN!$B$2:$G$1123,4,0)</f>
        <v>0</v>
      </c>
      <c r="J198">
        <f>VLOOKUP($A198,CATMUN!$B$2:$G$1123,6,0)</f>
        <v>14</v>
      </c>
      <c r="K198" s="69">
        <v>113.018</v>
      </c>
      <c r="L198" s="69">
        <v>1663</v>
      </c>
      <c r="M198" s="69">
        <v>0</v>
      </c>
      <c r="N198" s="69">
        <v>660.95043206896571</v>
      </c>
      <c r="P198" s="69">
        <v>1201.3253300000001</v>
      </c>
      <c r="Q198">
        <v>0</v>
      </c>
      <c r="S198" s="69">
        <v>2466.9726099999998</v>
      </c>
      <c r="T198">
        <v>0</v>
      </c>
      <c r="V198" s="51">
        <v>27</v>
      </c>
      <c r="W198" s="51">
        <v>32</v>
      </c>
      <c r="X198" s="51">
        <v>531</v>
      </c>
    </row>
    <row r="199" spans="1:24" x14ac:dyDescent="0.2">
      <c r="A199">
        <v>13244</v>
      </c>
      <c r="B199" t="s">
        <v>1255</v>
      </c>
      <c r="C199" t="s">
        <v>1242</v>
      </c>
      <c r="D199">
        <v>2016</v>
      </c>
      <c r="E199" t="str">
        <f t="shared" si="3"/>
        <v>132442016</v>
      </c>
      <c r="F199">
        <v>76051</v>
      </c>
      <c r="G199" t="str">
        <f>VLOOKUP($A199,CATMUN!$B$2:$C$1123,2,0)</f>
        <v>Bajo</v>
      </c>
      <c r="H199" t="str">
        <f>VLOOKUP($A199,CATMUN!$B$2:$D$1123,3,0)</f>
        <v>Municipios intermedios</v>
      </c>
      <c r="I199">
        <f>VLOOKUP($A199,CATMUN!$B$2:$G$1123,4,0)</f>
        <v>0</v>
      </c>
      <c r="J199">
        <f>VLOOKUP($A199,CATMUN!$B$2:$G$1123,6,0)</f>
        <v>14</v>
      </c>
      <c r="K199" s="69">
        <v>175.47900000000001</v>
      </c>
      <c r="L199" s="69">
        <v>1663</v>
      </c>
      <c r="M199" s="69">
        <v>0.152</v>
      </c>
      <c r="N199" s="69">
        <v>135.40403137499996</v>
      </c>
      <c r="P199" s="69">
        <v>379.01</v>
      </c>
      <c r="Q199">
        <v>0</v>
      </c>
      <c r="S199" s="69">
        <v>997.67494999999997</v>
      </c>
      <c r="T199">
        <v>0</v>
      </c>
      <c r="V199" s="51">
        <v>15</v>
      </c>
      <c r="W199" s="51">
        <v>152</v>
      </c>
      <c r="X199" s="51">
        <v>219</v>
      </c>
    </row>
    <row r="200" spans="1:24" x14ac:dyDescent="0.2">
      <c r="A200">
        <v>13433</v>
      </c>
      <c r="B200" t="s">
        <v>1260</v>
      </c>
      <c r="C200" t="s">
        <v>1242</v>
      </c>
      <c r="D200">
        <v>2016</v>
      </c>
      <c r="E200" t="str">
        <f t="shared" si="3"/>
        <v>134332016</v>
      </c>
      <c r="F200">
        <v>26126</v>
      </c>
      <c r="G200" t="str">
        <f>VLOOKUP($A200,CATMUN!$B$2:$C$1123,2,0)</f>
        <v>Bajo</v>
      </c>
      <c r="H200" t="str">
        <f>VLOOKUP($A200,CATMUN!$B$2:$D$1123,3,0)</f>
        <v>Municipios intermedios</v>
      </c>
      <c r="I200">
        <f>VLOOKUP($A200,CATMUN!$B$2:$G$1123,4,0)</f>
        <v>0</v>
      </c>
      <c r="J200">
        <f>VLOOKUP($A200,CATMUN!$B$2:$G$1123,6,0)</f>
        <v>14</v>
      </c>
      <c r="K200" s="69">
        <v>161.32011</v>
      </c>
      <c r="L200" s="69">
        <v>1663</v>
      </c>
      <c r="M200" s="69">
        <v>2.117</v>
      </c>
      <c r="N200" s="69">
        <v>135.40403137499996</v>
      </c>
      <c r="O200" s="69">
        <v>0</v>
      </c>
      <c r="P200" s="69">
        <v>379.01</v>
      </c>
      <c r="Q200">
        <v>0</v>
      </c>
      <c r="S200" s="69">
        <v>997.67494999999997</v>
      </c>
      <c r="T200">
        <v>0</v>
      </c>
      <c r="V200" s="51">
        <v>15</v>
      </c>
      <c r="W200" s="51">
        <v>13</v>
      </c>
      <c r="X200" s="51">
        <v>219</v>
      </c>
    </row>
    <row r="201" spans="1:24" x14ac:dyDescent="0.2">
      <c r="A201">
        <v>13442</v>
      </c>
      <c r="B201" t="s">
        <v>1262</v>
      </c>
      <c r="C201" t="s">
        <v>1242</v>
      </c>
      <c r="D201">
        <v>2016</v>
      </c>
      <c r="E201" t="str">
        <f t="shared" si="3"/>
        <v>134422016</v>
      </c>
      <c r="F201">
        <v>48439</v>
      </c>
      <c r="G201" t="str">
        <f>VLOOKUP($A201,CATMUN!$B$2:$C$1123,2,0)</f>
        <v>Medio</v>
      </c>
      <c r="H201" t="str">
        <f>VLOOKUP($A201,CATMUN!$B$2:$D$1123,3,0)</f>
        <v>Municipios intermedios</v>
      </c>
      <c r="I201">
        <f>VLOOKUP($A201,CATMUN!$B$2:$G$1123,4,0)</f>
        <v>0</v>
      </c>
      <c r="J201">
        <f>VLOOKUP($A201,CATMUN!$B$2:$G$1123,6,0)</f>
        <v>14</v>
      </c>
      <c r="K201" s="69">
        <v>208.304</v>
      </c>
      <c r="L201" s="69">
        <v>1663</v>
      </c>
      <c r="N201" s="69">
        <v>135.40403137499996</v>
      </c>
      <c r="P201" s="69">
        <v>379.01</v>
      </c>
      <c r="Q201">
        <v>1</v>
      </c>
      <c r="S201" s="69">
        <v>997.67494999999997</v>
      </c>
      <c r="T201">
        <v>0</v>
      </c>
      <c r="V201" s="51">
        <v>9</v>
      </c>
      <c r="W201" s="51">
        <v>17</v>
      </c>
      <c r="X201" s="51">
        <v>138</v>
      </c>
    </row>
    <row r="202" spans="1:24" x14ac:dyDescent="0.2">
      <c r="A202">
        <v>13468</v>
      </c>
      <c r="B202" t="s">
        <v>1264</v>
      </c>
      <c r="C202" t="s">
        <v>1242</v>
      </c>
      <c r="D202">
        <v>2016</v>
      </c>
      <c r="E202" t="str">
        <f t="shared" si="3"/>
        <v>134682016</v>
      </c>
      <c r="F202">
        <v>44460</v>
      </c>
      <c r="G202" t="str">
        <f>VLOOKUP($A202,CATMUN!$B$2:$C$1123,2,0)</f>
        <v>Medio</v>
      </c>
      <c r="H202" t="str">
        <f>VLOOKUP($A202,CATMUN!$B$2:$D$1123,3,0)</f>
        <v>Municipios intermedios</v>
      </c>
      <c r="I202">
        <f>VLOOKUP($A202,CATMUN!$B$2:$G$1123,4,0)</f>
        <v>0</v>
      </c>
      <c r="J202">
        <f>VLOOKUP($A202,CATMUN!$B$2:$G$1123,6,0)</f>
        <v>14</v>
      </c>
      <c r="K202" s="69">
        <v>547.93100000000004</v>
      </c>
      <c r="L202" s="69">
        <v>1663</v>
      </c>
      <c r="M202" s="69">
        <v>29.297999999999998</v>
      </c>
      <c r="N202" s="69">
        <v>135.40403137499996</v>
      </c>
      <c r="O202" s="69">
        <v>0</v>
      </c>
      <c r="P202" s="69">
        <v>379.01</v>
      </c>
      <c r="Q202">
        <v>0</v>
      </c>
      <c r="R202">
        <v>0</v>
      </c>
      <c r="S202" s="69">
        <v>997.67494999999997</v>
      </c>
      <c r="T202">
        <v>0</v>
      </c>
      <c r="U202">
        <v>4.1223179999999999</v>
      </c>
      <c r="V202" s="51">
        <v>9</v>
      </c>
      <c r="W202" s="51">
        <v>55</v>
      </c>
      <c r="X202" s="51">
        <v>138</v>
      </c>
    </row>
    <row r="203" spans="1:24" x14ac:dyDescent="0.2">
      <c r="A203">
        <v>13580</v>
      </c>
      <c r="B203" t="s">
        <v>1268</v>
      </c>
      <c r="C203" t="s">
        <v>1242</v>
      </c>
      <c r="D203">
        <v>2016</v>
      </c>
      <c r="E203" t="str">
        <f t="shared" si="3"/>
        <v>135802016</v>
      </c>
      <c r="F203">
        <v>10682</v>
      </c>
      <c r="G203" t="str">
        <f>VLOOKUP($A203,CATMUN!$B$2:$C$1123,2,0)</f>
        <v>Medio</v>
      </c>
      <c r="H203" t="str">
        <f>VLOOKUP($A203,CATMUN!$B$2:$D$1123,3,0)</f>
        <v>Municipios intermedios</v>
      </c>
      <c r="I203">
        <f>VLOOKUP($A203,CATMUN!$B$2:$G$1123,4,0)</f>
        <v>0</v>
      </c>
      <c r="J203">
        <f>VLOOKUP($A203,CATMUN!$B$2:$G$1123,6,0)</f>
        <v>14</v>
      </c>
      <c r="K203" s="69">
        <v>77.328000000000003</v>
      </c>
      <c r="L203" s="69">
        <v>1663</v>
      </c>
      <c r="M203" s="69">
        <v>0.5</v>
      </c>
      <c r="N203" s="69">
        <v>135.40403137499996</v>
      </c>
      <c r="P203" s="69">
        <v>379.01</v>
      </c>
      <c r="Q203">
        <v>0</v>
      </c>
      <c r="S203" s="69">
        <v>997.67494999999997</v>
      </c>
      <c r="T203">
        <v>0</v>
      </c>
      <c r="V203" s="51">
        <v>9</v>
      </c>
      <c r="W203" s="51">
        <v>2</v>
      </c>
      <c r="X203" s="51">
        <v>138</v>
      </c>
    </row>
    <row r="204" spans="1:24" x14ac:dyDescent="0.2">
      <c r="A204">
        <v>13647</v>
      </c>
      <c r="B204" t="s">
        <v>1271</v>
      </c>
      <c r="C204" t="s">
        <v>1242</v>
      </c>
      <c r="D204">
        <v>2016</v>
      </c>
      <c r="E204" t="str">
        <f t="shared" si="3"/>
        <v>136472016</v>
      </c>
      <c r="F204">
        <v>16369</v>
      </c>
      <c r="G204" t="str">
        <f>VLOOKUP($A204,CATMUN!$B$2:$C$1123,2,0)</f>
        <v>Medio</v>
      </c>
      <c r="H204" t="str">
        <f>VLOOKUP($A204,CATMUN!$B$2:$D$1123,3,0)</f>
        <v>Municipios intermedios</v>
      </c>
      <c r="I204">
        <f>VLOOKUP($A204,CATMUN!$B$2:$G$1123,4,0)</f>
        <v>0</v>
      </c>
      <c r="J204">
        <f>VLOOKUP($A204,CATMUN!$B$2:$G$1123,6,0)</f>
        <v>14</v>
      </c>
      <c r="K204" s="69">
        <v>34.877000000000002</v>
      </c>
      <c r="L204" s="69">
        <v>1663</v>
      </c>
      <c r="M204" s="69">
        <v>0</v>
      </c>
      <c r="N204" s="69">
        <v>135.40403137499996</v>
      </c>
      <c r="P204" s="69">
        <v>379.01</v>
      </c>
      <c r="Q204">
        <v>0</v>
      </c>
      <c r="S204" s="69">
        <v>997.67494999999997</v>
      </c>
      <c r="T204">
        <v>0</v>
      </c>
      <c r="V204" s="51">
        <v>15</v>
      </c>
      <c r="W204" s="51">
        <v>20</v>
      </c>
      <c r="X204" s="51">
        <v>219</v>
      </c>
    </row>
    <row r="205" spans="1:24" x14ac:dyDescent="0.2">
      <c r="A205">
        <v>13657</v>
      </c>
      <c r="B205" t="s">
        <v>1275</v>
      </c>
      <c r="C205" t="s">
        <v>1242</v>
      </c>
      <c r="D205">
        <v>2016</v>
      </c>
      <c r="E205" t="str">
        <f t="shared" si="3"/>
        <v>136572016</v>
      </c>
      <c r="F205">
        <v>33623</v>
      </c>
      <c r="G205" t="str">
        <f>VLOOKUP($A205,CATMUN!$B$2:$C$1123,2,0)</f>
        <v>Bajo</v>
      </c>
      <c r="H205" t="str">
        <f>VLOOKUP($A205,CATMUN!$B$2:$D$1123,3,0)</f>
        <v>Municipios intermedios</v>
      </c>
      <c r="I205">
        <f>VLOOKUP($A205,CATMUN!$B$2:$G$1123,4,0)</f>
        <v>0</v>
      </c>
      <c r="J205">
        <f>VLOOKUP($A205,CATMUN!$B$2:$G$1123,6,0)</f>
        <v>14</v>
      </c>
      <c r="K205" s="69">
        <v>227.37200000000001</v>
      </c>
      <c r="L205" s="69">
        <v>1663</v>
      </c>
      <c r="M205" s="69">
        <v>64.8</v>
      </c>
      <c r="N205" s="69">
        <v>135.40403137499996</v>
      </c>
      <c r="P205" s="69">
        <v>379.01</v>
      </c>
      <c r="Q205">
        <v>0</v>
      </c>
      <c r="S205" s="69">
        <v>997.67494999999997</v>
      </c>
      <c r="T205">
        <v>0</v>
      </c>
      <c r="V205" s="51">
        <v>9</v>
      </c>
      <c r="W205" s="51">
        <v>28</v>
      </c>
      <c r="X205" s="51">
        <v>138</v>
      </c>
    </row>
    <row r="206" spans="1:24" x14ac:dyDescent="0.2">
      <c r="A206">
        <v>13670</v>
      </c>
      <c r="B206" t="s">
        <v>1277</v>
      </c>
      <c r="C206" t="s">
        <v>1242</v>
      </c>
      <c r="D206">
        <v>2016</v>
      </c>
      <c r="E206" t="str">
        <f t="shared" si="3"/>
        <v>136702016</v>
      </c>
      <c r="F206">
        <v>34033</v>
      </c>
      <c r="G206" t="str">
        <f>VLOOKUP($A206,CATMUN!$B$2:$C$1123,2,0)</f>
        <v>Medio</v>
      </c>
      <c r="H206" t="str">
        <f>VLOOKUP($A206,CATMUN!$B$2:$D$1123,3,0)</f>
        <v>Municipios intermedios</v>
      </c>
      <c r="I206">
        <f>VLOOKUP($A206,CATMUN!$B$2:$G$1123,4,0)</f>
        <v>0</v>
      </c>
      <c r="J206">
        <f>VLOOKUP($A206,CATMUN!$B$2:$G$1123,6,0)</f>
        <v>14</v>
      </c>
      <c r="K206" s="69">
        <v>207.06100000000001</v>
      </c>
      <c r="L206" s="69">
        <v>1663</v>
      </c>
      <c r="M206" s="69">
        <v>7.09</v>
      </c>
      <c r="N206" s="69">
        <v>135.40403137499996</v>
      </c>
      <c r="P206" s="69">
        <v>379.01</v>
      </c>
      <c r="Q206">
        <v>0</v>
      </c>
      <c r="S206" s="69">
        <v>997.67494999999997</v>
      </c>
      <c r="T206">
        <v>0</v>
      </c>
      <c r="V206" s="51">
        <v>8</v>
      </c>
      <c r="W206" s="51">
        <v>42</v>
      </c>
      <c r="X206" s="51">
        <v>531</v>
      </c>
    </row>
    <row r="207" spans="1:24" x14ac:dyDescent="0.2">
      <c r="A207">
        <v>13673</v>
      </c>
      <c r="B207" t="s">
        <v>1278</v>
      </c>
      <c r="C207" t="s">
        <v>1242</v>
      </c>
      <c r="D207">
        <v>2016</v>
      </c>
      <c r="E207" t="str">
        <f t="shared" si="3"/>
        <v>136732016</v>
      </c>
      <c r="F207">
        <v>13298</v>
      </c>
      <c r="G207" t="str">
        <f>VLOOKUP($A207,CATMUN!$B$2:$C$1123,2,0)</f>
        <v>Medio</v>
      </c>
      <c r="H207" t="str">
        <f>VLOOKUP($A207,CATMUN!$B$2:$D$1123,3,0)</f>
        <v>Municipios intermedios</v>
      </c>
      <c r="I207">
        <f>VLOOKUP($A207,CATMUN!$B$2:$G$1123,4,0)</f>
        <v>0</v>
      </c>
      <c r="J207">
        <f>VLOOKUP($A207,CATMUN!$B$2:$G$1123,6,0)</f>
        <v>14</v>
      </c>
      <c r="K207" s="69">
        <v>86.432000000000002</v>
      </c>
      <c r="L207" s="69">
        <v>1663</v>
      </c>
      <c r="M207" s="69">
        <v>0</v>
      </c>
      <c r="N207" s="69">
        <v>135.40403137499996</v>
      </c>
      <c r="P207" s="69">
        <v>379.01</v>
      </c>
      <c r="Q207">
        <v>0</v>
      </c>
      <c r="S207" s="69">
        <v>997.67494999999997</v>
      </c>
      <c r="T207">
        <v>0</v>
      </c>
      <c r="V207" s="51">
        <v>15</v>
      </c>
      <c r="W207" s="51">
        <v>1</v>
      </c>
      <c r="X207" s="51">
        <v>219</v>
      </c>
    </row>
    <row r="208" spans="1:24" x14ac:dyDescent="0.2">
      <c r="A208">
        <v>13683</v>
      </c>
      <c r="B208" t="s">
        <v>1279</v>
      </c>
      <c r="C208" t="s">
        <v>1242</v>
      </c>
      <c r="D208">
        <v>2016</v>
      </c>
      <c r="E208" t="str">
        <f t="shared" si="3"/>
        <v>136832016</v>
      </c>
      <c r="F208">
        <v>23105</v>
      </c>
      <c r="G208" t="str">
        <f>VLOOKUP($A208,CATMUN!$B$2:$C$1123,2,0)</f>
        <v>Medio</v>
      </c>
      <c r="H208" t="str">
        <f>VLOOKUP($A208,CATMUN!$B$2:$D$1123,3,0)</f>
        <v>Otros Sistemas de Ciudades</v>
      </c>
      <c r="I208">
        <f>VLOOKUP($A208,CATMUN!$B$2:$G$1123,4,0)</f>
        <v>0</v>
      </c>
      <c r="J208">
        <f>VLOOKUP($A208,CATMUN!$B$2:$G$1123,6,0)</f>
        <v>14</v>
      </c>
      <c r="K208" s="69">
        <v>745.16300000000001</v>
      </c>
      <c r="L208" s="69">
        <v>1663</v>
      </c>
      <c r="M208" s="69">
        <v>47.222999999999999</v>
      </c>
      <c r="N208" s="69">
        <v>660.95043206896571</v>
      </c>
      <c r="P208" s="69">
        <v>1201.3253300000001</v>
      </c>
      <c r="Q208">
        <v>0</v>
      </c>
      <c r="S208" s="69">
        <v>2466.9726099999998</v>
      </c>
      <c r="T208">
        <v>0</v>
      </c>
      <c r="V208" s="51">
        <v>0</v>
      </c>
      <c r="W208" s="51">
        <v>9</v>
      </c>
      <c r="X208" s="51">
        <v>138</v>
      </c>
    </row>
    <row r="209" spans="1:24" x14ac:dyDescent="0.2">
      <c r="A209">
        <v>13760</v>
      </c>
      <c r="B209" t="s">
        <v>1282</v>
      </c>
      <c r="C209" t="s">
        <v>1242</v>
      </c>
      <c r="D209">
        <v>2016</v>
      </c>
      <c r="E209" t="str">
        <f t="shared" si="3"/>
        <v>137602016</v>
      </c>
      <c r="F209">
        <v>8467</v>
      </c>
      <c r="G209" t="str">
        <f>VLOOKUP($A209,CATMUN!$B$2:$C$1123,2,0)</f>
        <v>Bajo</v>
      </c>
      <c r="H209" t="str">
        <f>VLOOKUP($A209,CATMUN!$B$2:$D$1123,3,0)</f>
        <v>Municipios intermedios</v>
      </c>
      <c r="I209">
        <f>VLOOKUP($A209,CATMUN!$B$2:$G$1123,4,0)</f>
        <v>0</v>
      </c>
      <c r="J209">
        <f>VLOOKUP($A209,CATMUN!$B$2:$G$1123,6,0)</f>
        <v>14</v>
      </c>
      <c r="K209" s="69">
        <v>18.88269</v>
      </c>
      <c r="L209" s="69">
        <v>1663</v>
      </c>
      <c r="M209" s="69">
        <v>0</v>
      </c>
      <c r="N209" s="69">
        <v>135.40403137499996</v>
      </c>
      <c r="P209" s="69">
        <v>379.01</v>
      </c>
      <c r="Q209">
        <v>0</v>
      </c>
      <c r="S209" s="69">
        <v>997.67494999999997</v>
      </c>
      <c r="T209">
        <v>0</v>
      </c>
      <c r="V209" s="51">
        <v>15</v>
      </c>
      <c r="W209" s="51">
        <v>2</v>
      </c>
      <c r="X209" s="51">
        <v>219</v>
      </c>
    </row>
    <row r="210" spans="1:24" x14ac:dyDescent="0.2">
      <c r="A210">
        <v>13838</v>
      </c>
      <c r="B210" t="s">
        <v>1286</v>
      </c>
      <c r="C210" t="s">
        <v>1242</v>
      </c>
      <c r="D210">
        <v>2016</v>
      </c>
      <c r="E210" t="str">
        <f t="shared" si="3"/>
        <v>138382016</v>
      </c>
      <c r="F210">
        <v>15031</v>
      </c>
      <c r="G210" t="str">
        <f>VLOOKUP($A210,CATMUN!$B$2:$C$1123,2,0)</f>
        <v>Bajo</v>
      </c>
      <c r="H210" t="str">
        <f>VLOOKUP($A210,CATMUN!$B$2:$D$1123,3,0)</f>
        <v>Otros Sistemas de Ciudades</v>
      </c>
      <c r="I210">
        <f>VLOOKUP($A210,CATMUN!$B$2:$G$1123,4,0)</f>
        <v>0</v>
      </c>
      <c r="J210">
        <f>VLOOKUP($A210,CATMUN!$B$2:$G$1123,6,0)</f>
        <v>14</v>
      </c>
      <c r="K210" s="69">
        <v>1650.9459999999999</v>
      </c>
      <c r="L210" s="69">
        <v>1663</v>
      </c>
      <c r="M210" s="69">
        <v>0</v>
      </c>
      <c r="N210" s="69">
        <v>660.95043206896571</v>
      </c>
      <c r="P210" s="69">
        <v>1201.3253300000001</v>
      </c>
      <c r="Q210">
        <v>0</v>
      </c>
      <c r="S210" s="69">
        <v>2466.9726099999998</v>
      </c>
      <c r="T210">
        <v>0</v>
      </c>
      <c r="V210" s="51">
        <v>0</v>
      </c>
      <c r="W210" s="51">
        <v>0</v>
      </c>
      <c r="X210" s="51">
        <v>138</v>
      </c>
    </row>
    <row r="211" spans="1:24" x14ac:dyDescent="0.2">
      <c r="A211">
        <v>13873</v>
      </c>
      <c r="B211" t="s">
        <v>1287</v>
      </c>
      <c r="C211" t="s">
        <v>1242</v>
      </c>
      <c r="D211">
        <v>2016</v>
      </c>
      <c r="E211" t="str">
        <f t="shared" si="3"/>
        <v>138732016</v>
      </c>
      <c r="F211">
        <v>19923</v>
      </c>
      <c r="G211" t="str">
        <f>VLOOKUP($A211,CATMUN!$B$2:$C$1123,2,0)</f>
        <v>Bajo</v>
      </c>
      <c r="H211" t="str">
        <f>VLOOKUP($A211,CATMUN!$B$2:$D$1123,3,0)</f>
        <v>Otros Sistemas de Ciudades</v>
      </c>
      <c r="I211">
        <f>VLOOKUP($A211,CATMUN!$B$2:$G$1123,4,0)</f>
        <v>0</v>
      </c>
      <c r="J211">
        <f>VLOOKUP($A211,CATMUN!$B$2:$G$1123,6,0)</f>
        <v>14</v>
      </c>
      <c r="K211" s="69">
        <v>26.413</v>
      </c>
      <c r="L211" s="69">
        <v>1663</v>
      </c>
      <c r="M211" s="69">
        <v>0.38</v>
      </c>
      <c r="N211" s="69">
        <v>660.95043206896571</v>
      </c>
      <c r="P211" s="69">
        <v>1201.3253300000001</v>
      </c>
      <c r="Q211">
        <v>0</v>
      </c>
      <c r="S211" s="69">
        <v>2466.9726099999998</v>
      </c>
      <c r="T211">
        <v>0</v>
      </c>
      <c r="V211" s="51">
        <v>55</v>
      </c>
      <c r="W211" s="51">
        <v>1</v>
      </c>
      <c r="X211" s="51">
        <v>219</v>
      </c>
    </row>
    <row r="212" spans="1:24" x14ac:dyDescent="0.2">
      <c r="A212">
        <v>15087</v>
      </c>
      <c r="B212" t="s">
        <v>1294</v>
      </c>
      <c r="C212" t="s">
        <v>1289</v>
      </c>
      <c r="D212">
        <v>2016</v>
      </c>
      <c r="E212" t="str">
        <f t="shared" si="3"/>
        <v>150872016</v>
      </c>
      <c r="F212">
        <v>7255</v>
      </c>
      <c r="G212" t="str">
        <f>VLOOKUP($A212,CATMUN!$B$2:$C$1123,2,0)</f>
        <v>Medio</v>
      </c>
      <c r="H212" t="str">
        <f>VLOOKUP($A212,CATMUN!$B$2:$D$1123,3,0)</f>
        <v>Municipios intermedios</v>
      </c>
      <c r="I212">
        <f>VLOOKUP($A212,CATMUN!$B$2:$G$1123,4,0)</f>
        <v>0</v>
      </c>
      <c r="J212">
        <f>VLOOKUP($A212,CATMUN!$B$2:$G$1123,6,0)</f>
        <v>14</v>
      </c>
      <c r="K212" s="69">
        <v>301.77696000000003</v>
      </c>
      <c r="L212" s="69">
        <v>1663</v>
      </c>
      <c r="M212" s="69">
        <v>0.2414</v>
      </c>
      <c r="N212" s="69">
        <v>135.40403137499996</v>
      </c>
      <c r="P212" s="69">
        <v>379.01</v>
      </c>
      <c r="Q212">
        <v>0</v>
      </c>
      <c r="S212" s="69">
        <v>997.67494999999997</v>
      </c>
      <c r="T212">
        <v>0</v>
      </c>
      <c r="V212" s="51">
        <v>15</v>
      </c>
      <c r="W212" s="51">
        <v>12</v>
      </c>
      <c r="X212" s="51">
        <v>219</v>
      </c>
    </row>
    <row r="213" spans="1:24" x14ac:dyDescent="0.2">
      <c r="A213">
        <v>15114</v>
      </c>
      <c r="B213" t="s">
        <v>1300</v>
      </c>
      <c r="C213" t="s">
        <v>1289</v>
      </c>
      <c r="D213">
        <v>2016</v>
      </c>
      <c r="E213" t="str">
        <f t="shared" si="3"/>
        <v>151142016</v>
      </c>
      <c r="F213">
        <v>1192</v>
      </c>
      <c r="G213" t="str">
        <f>VLOOKUP($A213,CATMUN!$B$2:$C$1123,2,0)</f>
        <v>Medio</v>
      </c>
      <c r="H213" t="str">
        <f>VLOOKUP($A213,CATMUN!$B$2:$D$1123,3,0)</f>
        <v>Otros Sistemas de Ciudades</v>
      </c>
      <c r="I213">
        <f>VLOOKUP($A213,CATMUN!$B$2:$G$1123,4,0)</f>
        <v>0</v>
      </c>
      <c r="J213">
        <f>VLOOKUP($A213,CATMUN!$B$2:$G$1123,6,0)</f>
        <v>14</v>
      </c>
      <c r="K213" s="69">
        <v>9.8479899999999994</v>
      </c>
      <c r="L213" s="69">
        <v>1663</v>
      </c>
      <c r="M213" s="69">
        <v>0</v>
      </c>
      <c r="N213" s="69">
        <v>660.95043206896571</v>
      </c>
      <c r="P213" s="69">
        <v>1201.3253300000001</v>
      </c>
      <c r="Q213">
        <v>0</v>
      </c>
      <c r="S213" s="69">
        <v>2466.9726099999998</v>
      </c>
      <c r="T213">
        <v>0</v>
      </c>
      <c r="V213" s="51">
        <v>55</v>
      </c>
      <c r="W213" s="51">
        <v>0</v>
      </c>
      <c r="X213" s="51">
        <v>219</v>
      </c>
    </row>
    <row r="214" spans="1:24" x14ac:dyDescent="0.2">
      <c r="A214">
        <v>15162</v>
      </c>
      <c r="B214" t="s">
        <v>1303</v>
      </c>
      <c r="C214" t="s">
        <v>1289</v>
      </c>
      <c r="D214">
        <v>2016</v>
      </c>
      <c r="E214" t="str">
        <f t="shared" si="3"/>
        <v>151622016</v>
      </c>
      <c r="F214">
        <v>3714</v>
      </c>
      <c r="G214" t="str">
        <f>VLOOKUP($A214,CATMUN!$B$2:$C$1123,2,0)</f>
        <v>Medio</v>
      </c>
      <c r="H214" t="str">
        <f>VLOOKUP($A214,CATMUN!$B$2:$D$1123,3,0)</f>
        <v>Otros Sistemas de Ciudades</v>
      </c>
      <c r="I214">
        <f>VLOOKUP($A214,CATMUN!$B$2:$G$1123,4,0)</f>
        <v>0</v>
      </c>
      <c r="J214">
        <f>VLOOKUP($A214,CATMUN!$B$2:$G$1123,6,0)</f>
        <v>14</v>
      </c>
      <c r="K214" s="69">
        <v>56.648580000000003</v>
      </c>
      <c r="L214" s="69">
        <v>1663</v>
      </c>
      <c r="M214" s="69">
        <v>1.41553</v>
      </c>
      <c r="N214" s="69">
        <v>660.95043206896571</v>
      </c>
      <c r="O214" s="69">
        <v>0</v>
      </c>
      <c r="P214" s="69">
        <v>1201.3253300000001</v>
      </c>
      <c r="R214">
        <v>0</v>
      </c>
      <c r="S214" s="69">
        <v>2466.9726099999998</v>
      </c>
      <c r="T214">
        <v>0</v>
      </c>
      <c r="U214">
        <v>0.04</v>
      </c>
      <c r="V214" s="51">
        <v>55</v>
      </c>
      <c r="W214" s="51">
        <v>0</v>
      </c>
      <c r="X214" s="51">
        <v>219</v>
      </c>
    </row>
    <row r="215" spans="1:24" x14ac:dyDescent="0.2">
      <c r="A215">
        <v>15176</v>
      </c>
      <c r="B215" t="s">
        <v>1305</v>
      </c>
      <c r="C215" t="s">
        <v>1289</v>
      </c>
      <c r="D215">
        <v>2016</v>
      </c>
      <c r="E215" t="str">
        <f t="shared" si="3"/>
        <v>151762016</v>
      </c>
      <c r="F215">
        <v>66203</v>
      </c>
      <c r="G215" t="str">
        <f>VLOOKUP($A215,CATMUN!$B$2:$C$1123,2,0)</f>
        <v>Alto</v>
      </c>
      <c r="H215" t="str">
        <f>VLOOKUP($A215,CATMUN!$B$2:$D$1123,3,0)</f>
        <v>Municipios intermedios</v>
      </c>
      <c r="I215">
        <f>VLOOKUP($A215,CATMUN!$B$2:$G$1123,4,0)</f>
        <v>0</v>
      </c>
      <c r="J215">
        <f>VLOOKUP($A215,CATMUN!$B$2:$G$1123,6,0)</f>
        <v>14</v>
      </c>
      <c r="K215" s="69">
        <v>4471.9865300000001</v>
      </c>
      <c r="L215" s="69">
        <v>1663</v>
      </c>
      <c r="M215" s="69">
        <v>85.865020000000001</v>
      </c>
      <c r="N215" s="69">
        <v>135.40403137499996</v>
      </c>
      <c r="P215" s="69">
        <v>379.01</v>
      </c>
      <c r="Q215">
        <v>0</v>
      </c>
      <c r="S215" s="69">
        <v>997.67494999999997</v>
      </c>
      <c r="T215">
        <v>0</v>
      </c>
      <c r="V215" s="51">
        <v>15</v>
      </c>
      <c r="W215" s="51">
        <v>253</v>
      </c>
      <c r="X215" s="51">
        <v>219</v>
      </c>
    </row>
    <row r="216" spans="1:24" x14ac:dyDescent="0.2">
      <c r="A216">
        <v>15187</v>
      </c>
      <c r="B216" t="s">
        <v>1309</v>
      </c>
      <c r="C216" t="s">
        <v>1289</v>
      </c>
      <c r="D216">
        <v>2016</v>
      </c>
      <c r="E216" t="str">
        <f t="shared" si="3"/>
        <v>151872016</v>
      </c>
      <c r="F216">
        <v>6315</v>
      </c>
      <c r="G216" t="str">
        <f>VLOOKUP($A216,CATMUN!$B$2:$C$1123,2,0)</f>
        <v>Medio</v>
      </c>
      <c r="H216" t="str">
        <f>VLOOKUP($A216,CATMUN!$B$2:$D$1123,3,0)</f>
        <v>Otros Sistemas de Ciudades</v>
      </c>
      <c r="I216">
        <f>VLOOKUP($A216,CATMUN!$B$2:$G$1123,4,0)</f>
        <v>0</v>
      </c>
      <c r="J216">
        <f>VLOOKUP($A216,CATMUN!$B$2:$G$1123,6,0)</f>
        <v>14</v>
      </c>
      <c r="K216" s="69">
        <v>111.60298</v>
      </c>
      <c r="L216" s="69">
        <v>1663</v>
      </c>
      <c r="M216" s="69">
        <v>0</v>
      </c>
      <c r="N216" s="69">
        <v>660.95043206896571</v>
      </c>
      <c r="P216" s="69">
        <v>1201.3253300000001</v>
      </c>
      <c r="Q216">
        <v>0</v>
      </c>
      <c r="S216" s="69">
        <v>2466.9726099999998</v>
      </c>
      <c r="T216">
        <v>0</v>
      </c>
      <c r="V216" s="51">
        <v>27</v>
      </c>
      <c r="W216" s="51">
        <v>0</v>
      </c>
      <c r="X216" s="51">
        <v>531</v>
      </c>
    </row>
    <row r="217" spans="1:24" x14ac:dyDescent="0.2">
      <c r="A217">
        <v>15204</v>
      </c>
      <c r="B217" t="s">
        <v>1311</v>
      </c>
      <c r="C217" t="s">
        <v>1289</v>
      </c>
      <c r="D217">
        <v>2016</v>
      </c>
      <c r="E217" t="str">
        <f t="shared" si="3"/>
        <v>152042016</v>
      </c>
      <c r="F217">
        <v>14812</v>
      </c>
      <c r="G217" t="str">
        <f>VLOOKUP($A217,CATMUN!$B$2:$C$1123,2,0)</f>
        <v>Medio</v>
      </c>
      <c r="H217" t="str">
        <f>VLOOKUP($A217,CATMUN!$B$2:$D$1123,3,0)</f>
        <v>Otros Sistemas de Ciudades</v>
      </c>
      <c r="I217">
        <f>VLOOKUP($A217,CATMUN!$B$2:$G$1123,4,0)</f>
        <v>0</v>
      </c>
      <c r="J217">
        <f>VLOOKUP($A217,CATMUN!$B$2:$G$1123,6,0)</f>
        <v>14</v>
      </c>
      <c r="K217" s="69">
        <v>731.39200000000005</v>
      </c>
      <c r="L217" s="69">
        <v>1663</v>
      </c>
      <c r="M217" s="69">
        <v>52.94</v>
      </c>
      <c r="N217" s="69">
        <v>660.95043206896571</v>
      </c>
      <c r="P217" s="69">
        <v>1201.3253300000001</v>
      </c>
      <c r="Q217">
        <v>0</v>
      </c>
      <c r="S217" s="69">
        <v>2466.9726099999998</v>
      </c>
      <c r="T217">
        <v>0</v>
      </c>
      <c r="V217" s="51">
        <v>27</v>
      </c>
      <c r="W217" s="51">
        <v>47</v>
      </c>
      <c r="X217" s="51">
        <v>531</v>
      </c>
    </row>
    <row r="218" spans="1:24" x14ac:dyDescent="0.2">
      <c r="A218">
        <v>15215</v>
      </c>
      <c r="B218" t="s">
        <v>1313</v>
      </c>
      <c r="C218" t="s">
        <v>1289</v>
      </c>
      <c r="D218">
        <v>2016</v>
      </c>
      <c r="E218" t="str">
        <f t="shared" si="3"/>
        <v>152152016</v>
      </c>
      <c r="F218">
        <v>2251</v>
      </c>
      <c r="G218" t="str">
        <f>VLOOKUP($A218,CATMUN!$B$2:$C$1123,2,0)</f>
        <v>Alto</v>
      </c>
      <c r="H218" t="str">
        <f>VLOOKUP($A218,CATMUN!$B$2:$D$1123,3,0)</f>
        <v>Otros Sistemas de Ciudades</v>
      </c>
      <c r="I218">
        <f>VLOOKUP($A218,CATMUN!$B$2:$G$1123,4,0)</f>
        <v>0</v>
      </c>
      <c r="J218">
        <f>VLOOKUP($A218,CATMUN!$B$2:$G$1123,6,0)</f>
        <v>14</v>
      </c>
      <c r="K218" s="69">
        <v>48.953139999999998</v>
      </c>
      <c r="L218" s="69">
        <v>1663</v>
      </c>
      <c r="M218" s="69">
        <v>0</v>
      </c>
      <c r="N218" s="69">
        <v>660.95043206896571</v>
      </c>
      <c r="P218" s="69">
        <v>1201.3253300000001</v>
      </c>
      <c r="Q218">
        <v>0</v>
      </c>
      <c r="S218" s="69">
        <v>2466.9726099999998</v>
      </c>
      <c r="T218">
        <v>0</v>
      </c>
      <c r="V218" s="51">
        <v>55</v>
      </c>
      <c r="W218" s="51">
        <v>0</v>
      </c>
      <c r="X218" s="51">
        <v>219</v>
      </c>
    </row>
    <row r="219" spans="1:24" x14ac:dyDescent="0.2">
      <c r="A219">
        <v>15224</v>
      </c>
      <c r="B219" t="s">
        <v>1316</v>
      </c>
      <c r="C219" t="s">
        <v>1289</v>
      </c>
      <c r="D219">
        <v>2016</v>
      </c>
      <c r="E219" t="str">
        <f t="shared" si="3"/>
        <v>152242016</v>
      </c>
      <c r="F219">
        <v>4687</v>
      </c>
      <c r="G219" t="str">
        <f>VLOOKUP($A219,CATMUN!$B$2:$C$1123,2,0)</f>
        <v>Alto</v>
      </c>
      <c r="H219" t="str">
        <f>VLOOKUP($A219,CATMUN!$B$2:$D$1123,3,0)</f>
        <v>Municipios intermedios</v>
      </c>
      <c r="I219">
        <f>VLOOKUP($A219,CATMUN!$B$2:$G$1123,4,0)</f>
        <v>0</v>
      </c>
      <c r="J219">
        <f>VLOOKUP($A219,CATMUN!$B$2:$G$1123,6,0)</f>
        <v>14</v>
      </c>
      <c r="K219" s="69">
        <v>171.73116000000002</v>
      </c>
      <c r="L219" s="69">
        <v>1663</v>
      </c>
      <c r="M219" s="69">
        <v>10.40475</v>
      </c>
      <c r="N219" s="69">
        <v>135.40403137499996</v>
      </c>
      <c r="P219" s="69">
        <v>379.01</v>
      </c>
      <c r="Q219">
        <v>0</v>
      </c>
      <c r="R219">
        <v>0</v>
      </c>
      <c r="S219" s="69">
        <v>997.67494999999997</v>
      </c>
      <c r="T219">
        <v>0</v>
      </c>
      <c r="V219" s="51">
        <v>8</v>
      </c>
      <c r="W219" s="51">
        <v>0</v>
      </c>
      <c r="X219" s="51">
        <v>531</v>
      </c>
    </row>
    <row r="220" spans="1:24" x14ac:dyDescent="0.2">
      <c r="A220">
        <v>15248</v>
      </c>
      <c r="B220" t="s">
        <v>1322</v>
      </c>
      <c r="C220" t="s">
        <v>1289</v>
      </c>
      <c r="D220">
        <v>2016</v>
      </c>
      <c r="E220" t="str">
        <f t="shared" si="3"/>
        <v>152482016</v>
      </c>
      <c r="F220">
        <v>4205</v>
      </c>
      <c r="G220" t="str">
        <f>VLOOKUP($A220,CATMUN!$B$2:$C$1123,2,0)</f>
        <v>Bajo</v>
      </c>
      <c r="H220" t="str">
        <f>VLOOKUP($A220,CATMUN!$B$2:$D$1123,3,0)</f>
        <v>Municipios intermedios</v>
      </c>
      <c r="I220">
        <f>VLOOKUP($A220,CATMUN!$B$2:$G$1123,4,0)</f>
        <v>0</v>
      </c>
      <c r="J220">
        <f>VLOOKUP($A220,CATMUN!$B$2:$G$1123,6,0)</f>
        <v>14</v>
      </c>
      <c r="K220" s="69">
        <v>124.27957000000001</v>
      </c>
      <c r="L220" s="69">
        <v>1663</v>
      </c>
      <c r="N220" s="69">
        <v>135.40403137499996</v>
      </c>
      <c r="P220" s="69">
        <v>379.01</v>
      </c>
      <c r="Q220">
        <v>0</v>
      </c>
      <c r="S220" s="69">
        <v>997.67494999999997</v>
      </c>
      <c r="T220">
        <v>0</v>
      </c>
      <c r="V220" s="51">
        <v>15</v>
      </c>
      <c r="W220" s="51">
        <v>5</v>
      </c>
      <c r="X220" s="51">
        <v>219</v>
      </c>
    </row>
    <row r="221" spans="1:24" x14ac:dyDescent="0.2">
      <c r="A221">
        <v>15272</v>
      </c>
      <c r="B221" t="s">
        <v>1323</v>
      </c>
      <c r="C221" t="s">
        <v>1289</v>
      </c>
      <c r="D221">
        <v>2016</v>
      </c>
      <c r="E221" t="str">
        <f t="shared" si="3"/>
        <v>152722016</v>
      </c>
      <c r="F221">
        <v>5864</v>
      </c>
      <c r="G221" t="str">
        <f>VLOOKUP($A221,CATMUN!$B$2:$C$1123,2,0)</f>
        <v>Alto</v>
      </c>
      <c r="H221" t="str">
        <f>VLOOKUP($A221,CATMUN!$B$2:$D$1123,3,0)</f>
        <v>Otros Sistemas de Ciudades</v>
      </c>
      <c r="I221">
        <f>VLOOKUP($A221,CATMUN!$B$2:$G$1123,4,0)</f>
        <v>0</v>
      </c>
      <c r="J221">
        <f>VLOOKUP($A221,CATMUN!$B$2:$G$1123,6,0)</f>
        <v>14</v>
      </c>
      <c r="K221" s="69">
        <v>436.50746000000004</v>
      </c>
      <c r="L221" s="69">
        <v>1663</v>
      </c>
      <c r="M221" s="69">
        <v>13.53636</v>
      </c>
      <c r="N221" s="69">
        <v>660.95043206896571</v>
      </c>
      <c r="P221" s="69">
        <v>1201.3253300000001</v>
      </c>
      <c r="Q221">
        <v>0</v>
      </c>
      <c r="S221" s="69">
        <v>2466.9726099999998</v>
      </c>
      <c r="T221">
        <v>0</v>
      </c>
      <c r="V221" s="51">
        <v>55</v>
      </c>
      <c r="W221" s="51">
        <v>3</v>
      </c>
      <c r="X221" s="51">
        <v>219</v>
      </c>
    </row>
    <row r="222" spans="1:24" x14ac:dyDescent="0.2">
      <c r="A222">
        <v>15299</v>
      </c>
      <c r="B222" t="s">
        <v>1327</v>
      </c>
      <c r="C222" t="s">
        <v>1289</v>
      </c>
      <c r="D222">
        <v>2016</v>
      </c>
      <c r="E222" t="str">
        <f t="shared" si="3"/>
        <v>152992016</v>
      </c>
      <c r="F222">
        <v>16974</v>
      </c>
      <c r="G222" t="str">
        <f>VLOOKUP($A222,CATMUN!$B$2:$C$1123,2,0)</f>
        <v>Alto</v>
      </c>
      <c r="H222" t="str">
        <f>VLOOKUP($A222,CATMUN!$B$2:$D$1123,3,0)</f>
        <v>Municipios intermedios</v>
      </c>
      <c r="I222">
        <f>VLOOKUP($A222,CATMUN!$B$2:$G$1123,4,0)</f>
        <v>0</v>
      </c>
      <c r="J222">
        <f>VLOOKUP($A222,CATMUN!$B$2:$G$1123,6,0)</f>
        <v>14</v>
      </c>
      <c r="K222" s="69">
        <v>846.58216000000004</v>
      </c>
      <c r="L222" s="69">
        <v>1663</v>
      </c>
      <c r="M222" s="69">
        <v>6.3438999999999997</v>
      </c>
      <c r="N222" s="69">
        <v>135.40403137499996</v>
      </c>
      <c r="P222" s="69">
        <v>379.01</v>
      </c>
      <c r="Q222">
        <v>0</v>
      </c>
      <c r="S222" s="69">
        <v>997.67494999999997</v>
      </c>
      <c r="T222">
        <v>0</v>
      </c>
      <c r="V222" s="51">
        <v>15</v>
      </c>
      <c r="W222" s="51">
        <v>52</v>
      </c>
      <c r="X222" s="51">
        <v>219</v>
      </c>
    </row>
    <row r="223" spans="1:24" x14ac:dyDescent="0.2">
      <c r="A223">
        <v>15322</v>
      </c>
      <c r="B223" t="s">
        <v>1329</v>
      </c>
      <c r="C223" t="s">
        <v>1289</v>
      </c>
      <c r="D223">
        <v>2016</v>
      </c>
      <c r="E223" t="str">
        <f t="shared" si="3"/>
        <v>153222016</v>
      </c>
      <c r="F223">
        <v>9552</v>
      </c>
      <c r="G223" t="str">
        <f>VLOOKUP($A223,CATMUN!$B$2:$C$1123,2,0)</f>
        <v>Alto</v>
      </c>
      <c r="H223" t="str">
        <f>VLOOKUP($A223,CATMUN!$B$2:$D$1123,3,0)</f>
        <v>Municipios intermedios</v>
      </c>
      <c r="I223">
        <f>VLOOKUP($A223,CATMUN!$B$2:$G$1123,4,0)</f>
        <v>0</v>
      </c>
      <c r="J223">
        <f>VLOOKUP($A223,CATMUN!$B$2:$G$1123,6,0)</f>
        <v>14</v>
      </c>
      <c r="K223" s="69">
        <v>476.46814000000001</v>
      </c>
      <c r="L223" s="69">
        <v>1663</v>
      </c>
      <c r="M223" s="69">
        <v>20.940360000000002</v>
      </c>
      <c r="N223" s="69">
        <v>135.40403137499996</v>
      </c>
      <c r="P223" s="69">
        <v>379.01</v>
      </c>
      <c r="Q223">
        <v>0</v>
      </c>
      <c r="S223" s="69">
        <v>997.67494999999997</v>
      </c>
      <c r="T223">
        <v>0</v>
      </c>
      <c r="V223" s="51">
        <v>15</v>
      </c>
      <c r="W223" s="51">
        <v>40</v>
      </c>
      <c r="X223" s="51">
        <v>219</v>
      </c>
    </row>
    <row r="224" spans="1:24" x14ac:dyDescent="0.2">
      <c r="A224">
        <v>15362</v>
      </c>
      <c r="B224" t="s">
        <v>1332</v>
      </c>
      <c r="C224" t="s">
        <v>1289</v>
      </c>
      <c r="D224">
        <v>2016</v>
      </c>
      <c r="E224" t="str">
        <f t="shared" si="3"/>
        <v>153622016</v>
      </c>
      <c r="F224">
        <v>2373</v>
      </c>
      <c r="G224" t="str">
        <f>VLOOKUP($A224,CATMUN!$B$2:$C$1123,2,0)</f>
        <v>Alto</v>
      </c>
      <c r="H224" t="str">
        <f>VLOOKUP($A224,CATMUN!$B$2:$D$1123,3,0)</f>
        <v>Otros Sistemas de Ciudades</v>
      </c>
      <c r="I224">
        <f>VLOOKUP($A224,CATMUN!$B$2:$G$1123,4,0)</f>
        <v>0</v>
      </c>
      <c r="J224">
        <f>VLOOKUP($A224,CATMUN!$B$2:$G$1123,6,0)</f>
        <v>14</v>
      </c>
      <c r="K224" s="69">
        <v>159.78579999999999</v>
      </c>
      <c r="L224" s="69">
        <v>1663</v>
      </c>
      <c r="M224" s="69">
        <v>0</v>
      </c>
      <c r="N224" s="69">
        <v>660.95043206896571</v>
      </c>
      <c r="P224" s="69">
        <v>1201.3253300000001</v>
      </c>
      <c r="Q224">
        <v>0</v>
      </c>
      <c r="S224" s="69">
        <v>2466.9726099999998</v>
      </c>
      <c r="T224">
        <v>0</v>
      </c>
      <c r="V224" s="51">
        <v>55</v>
      </c>
      <c r="W224" s="51">
        <v>1</v>
      </c>
      <c r="X224" s="51">
        <v>219</v>
      </c>
    </row>
    <row r="225" spans="1:24" x14ac:dyDescent="0.2">
      <c r="A225">
        <v>15407</v>
      </c>
      <c r="B225" t="s">
        <v>1339</v>
      </c>
      <c r="C225" t="s">
        <v>1289</v>
      </c>
      <c r="D225">
        <v>2016</v>
      </c>
      <c r="E225" t="str">
        <f t="shared" si="3"/>
        <v>154072016</v>
      </c>
      <c r="F225">
        <v>16984</v>
      </c>
      <c r="G225" t="str">
        <f>VLOOKUP($A225,CATMUN!$B$2:$C$1123,2,0)</f>
        <v>Alto</v>
      </c>
      <c r="H225" t="str">
        <f>VLOOKUP($A225,CATMUN!$B$2:$D$1123,3,0)</f>
        <v>Municipios intermedios</v>
      </c>
      <c r="I225">
        <f>VLOOKUP($A225,CATMUN!$B$2:$G$1123,4,0)</f>
        <v>0</v>
      </c>
      <c r="J225">
        <f>VLOOKUP($A225,CATMUN!$B$2:$G$1123,6,0)</f>
        <v>14</v>
      </c>
      <c r="K225" s="69">
        <v>3236.3911499999999</v>
      </c>
      <c r="L225" s="69">
        <v>1663</v>
      </c>
      <c r="M225" s="69">
        <v>878.52204000000006</v>
      </c>
      <c r="N225" s="69">
        <v>135.40403137499996</v>
      </c>
      <c r="P225" s="69">
        <v>379.01</v>
      </c>
      <c r="Q225">
        <v>0</v>
      </c>
      <c r="S225" s="69">
        <v>997.67494999999997</v>
      </c>
      <c r="T225">
        <v>0</v>
      </c>
      <c r="V225" s="51">
        <v>8</v>
      </c>
      <c r="W225" s="51">
        <v>89</v>
      </c>
      <c r="X225" s="51">
        <v>531</v>
      </c>
    </row>
    <row r="226" spans="1:24" x14ac:dyDescent="0.2">
      <c r="A226">
        <v>15466</v>
      </c>
      <c r="B226" t="s">
        <v>1344</v>
      </c>
      <c r="C226" t="s">
        <v>1289</v>
      </c>
      <c r="D226">
        <v>2016</v>
      </c>
      <c r="E226" t="str">
        <f t="shared" si="3"/>
        <v>154662016</v>
      </c>
      <c r="F226">
        <v>4985</v>
      </c>
      <c r="G226" t="str">
        <f>VLOOKUP($A226,CATMUN!$B$2:$C$1123,2,0)</f>
        <v>Bajo</v>
      </c>
      <c r="H226" t="str">
        <f>VLOOKUP($A226,CATMUN!$B$2:$D$1123,3,0)</f>
        <v>Otros Sistemas de Ciudades</v>
      </c>
      <c r="I226">
        <f>VLOOKUP($A226,CATMUN!$B$2:$G$1123,4,0)</f>
        <v>0</v>
      </c>
      <c r="J226">
        <f>VLOOKUP($A226,CATMUN!$B$2:$G$1123,6,0)</f>
        <v>14</v>
      </c>
      <c r="K226" s="69">
        <v>123.06665</v>
      </c>
      <c r="L226" s="69">
        <v>1663</v>
      </c>
      <c r="N226" s="69">
        <v>660.95043206896571</v>
      </c>
      <c r="P226" s="69">
        <v>1201.3253300000001</v>
      </c>
      <c r="Q226">
        <v>0</v>
      </c>
      <c r="S226" s="69">
        <v>2466.9726099999998</v>
      </c>
      <c r="T226">
        <v>0</v>
      </c>
      <c r="V226" s="51">
        <v>55</v>
      </c>
      <c r="W226" s="51">
        <v>2</v>
      </c>
      <c r="X226" s="51">
        <v>219</v>
      </c>
    </row>
    <row r="227" spans="1:24" x14ac:dyDescent="0.2">
      <c r="A227">
        <v>15469</v>
      </c>
      <c r="B227" t="s">
        <v>1345</v>
      </c>
      <c r="C227" t="s">
        <v>1289</v>
      </c>
      <c r="D227">
        <v>2016</v>
      </c>
      <c r="E227" t="str">
        <f t="shared" si="3"/>
        <v>154692016</v>
      </c>
      <c r="F227">
        <v>21345</v>
      </c>
      <c r="G227" t="str">
        <f>VLOOKUP($A227,CATMUN!$B$2:$C$1123,2,0)</f>
        <v>Medio</v>
      </c>
      <c r="H227" t="str">
        <f>VLOOKUP($A227,CATMUN!$B$2:$D$1123,3,0)</f>
        <v>Municipios intermedios</v>
      </c>
      <c r="I227">
        <f>VLOOKUP($A227,CATMUN!$B$2:$G$1123,4,0)</f>
        <v>0</v>
      </c>
      <c r="J227">
        <f>VLOOKUP($A227,CATMUN!$B$2:$G$1123,6,0)</f>
        <v>14</v>
      </c>
      <c r="K227" s="69">
        <v>1685.81185</v>
      </c>
      <c r="L227" s="69">
        <v>1663</v>
      </c>
      <c r="M227" s="69">
        <v>169.88532999999998</v>
      </c>
      <c r="N227" s="69">
        <v>135.40403137499996</v>
      </c>
      <c r="P227" s="69">
        <v>379.01</v>
      </c>
      <c r="Q227">
        <v>0</v>
      </c>
      <c r="S227" s="69">
        <v>997.67494999999997</v>
      </c>
      <c r="T227">
        <v>0</v>
      </c>
      <c r="V227" s="51">
        <v>8</v>
      </c>
      <c r="W227" s="51">
        <v>40</v>
      </c>
      <c r="X227" s="51">
        <v>531</v>
      </c>
    </row>
    <row r="228" spans="1:24" x14ac:dyDescent="0.2">
      <c r="A228">
        <v>15476</v>
      </c>
      <c r="B228" t="s">
        <v>1346</v>
      </c>
      <c r="C228" t="s">
        <v>1289</v>
      </c>
      <c r="D228">
        <v>2016</v>
      </c>
      <c r="E228" t="str">
        <f t="shared" si="3"/>
        <v>154762016</v>
      </c>
      <c r="F228">
        <v>8195</v>
      </c>
      <c r="G228" t="str">
        <f>VLOOKUP($A228,CATMUN!$B$2:$C$1123,2,0)</f>
        <v>Medio</v>
      </c>
      <c r="H228" t="str">
        <f>VLOOKUP($A228,CATMUN!$B$2:$D$1123,3,0)</f>
        <v>Otros Sistemas de Ciudades</v>
      </c>
      <c r="I228">
        <f>VLOOKUP($A228,CATMUN!$B$2:$G$1123,4,0)</f>
        <v>0</v>
      </c>
      <c r="J228">
        <f>VLOOKUP($A228,CATMUN!$B$2:$G$1123,6,0)</f>
        <v>14</v>
      </c>
      <c r="K228" s="69">
        <v>248.08165</v>
      </c>
      <c r="L228" s="69">
        <v>1663</v>
      </c>
      <c r="M228" s="69">
        <v>0</v>
      </c>
      <c r="N228" s="69">
        <v>660.95043206896571</v>
      </c>
      <c r="P228" s="69">
        <v>1201.3253300000001</v>
      </c>
      <c r="Q228">
        <v>0</v>
      </c>
      <c r="S228" s="69">
        <v>2466.9726099999998</v>
      </c>
      <c r="T228">
        <v>0</v>
      </c>
      <c r="V228" s="51">
        <v>0</v>
      </c>
      <c r="W228" s="51">
        <v>3</v>
      </c>
      <c r="X228" s="51">
        <v>138</v>
      </c>
    </row>
    <row r="229" spans="1:24" x14ac:dyDescent="0.2">
      <c r="A229">
        <v>15480</v>
      </c>
      <c r="B229" t="s">
        <v>1347</v>
      </c>
      <c r="C229" t="s">
        <v>1289</v>
      </c>
      <c r="D229">
        <v>2016</v>
      </c>
      <c r="E229" t="str">
        <f t="shared" si="3"/>
        <v>154802016</v>
      </c>
      <c r="F229">
        <v>8914</v>
      </c>
      <c r="G229" t="str">
        <f>VLOOKUP($A229,CATMUN!$B$2:$C$1123,2,0)</f>
        <v>Medio</v>
      </c>
      <c r="H229" t="str">
        <f>VLOOKUP($A229,CATMUN!$B$2:$D$1123,3,0)</f>
        <v>Municipios intermedios</v>
      </c>
      <c r="I229">
        <f>VLOOKUP($A229,CATMUN!$B$2:$G$1123,4,0)</f>
        <v>0</v>
      </c>
      <c r="J229">
        <f>VLOOKUP($A229,CATMUN!$B$2:$G$1123,6,0)</f>
        <v>14</v>
      </c>
      <c r="K229" s="69">
        <v>121.093</v>
      </c>
      <c r="L229" s="69">
        <v>1663</v>
      </c>
      <c r="M229" s="69">
        <v>4.49</v>
      </c>
      <c r="N229" s="69">
        <v>135.40403137499996</v>
      </c>
      <c r="P229" s="69">
        <v>379.01</v>
      </c>
      <c r="Q229">
        <v>0</v>
      </c>
      <c r="S229" s="69">
        <v>997.67494999999997</v>
      </c>
      <c r="T229">
        <v>0</v>
      </c>
      <c r="V229" s="51">
        <v>15</v>
      </c>
      <c r="W229" s="51">
        <v>115</v>
      </c>
      <c r="X229" s="51">
        <v>219</v>
      </c>
    </row>
    <row r="230" spans="1:24" x14ac:dyDescent="0.2">
      <c r="A230">
        <v>15491</v>
      </c>
      <c r="B230" t="s">
        <v>1348</v>
      </c>
      <c r="C230" t="s">
        <v>1289</v>
      </c>
      <c r="D230">
        <v>2016</v>
      </c>
      <c r="E230" t="str">
        <f t="shared" si="3"/>
        <v>154912016</v>
      </c>
      <c r="F230">
        <v>16353</v>
      </c>
      <c r="G230" t="str">
        <f>VLOOKUP($A230,CATMUN!$B$2:$C$1123,2,0)</f>
        <v>Medio</v>
      </c>
      <c r="H230" t="str">
        <f>VLOOKUP($A230,CATMUN!$B$2:$D$1123,3,0)</f>
        <v>Otros Sistemas de Ciudades</v>
      </c>
      <c r="I230">
        <f>VLOOKUP($A230,CATMUN!$B$2:$G$1123,4,0)</f>
        <v>0</v>
      </c>
      <c r="J230">
        <f>VLOOKUP($A230,CATMUN!$B$2:$G$1123,6,0)</f>
        <v>14</v>
      </c>
      <c r="K230" s="69">
        <v>1717.2049999999999</v>
      </c>
      <c r="L230" s="69">
        <v>1663</v>
      </c>
      <c r="M230" s="69">
        <v>6.9729999999999999</v>
      </c>
      <c r="N230" s="69">
        <v>660.95043206896571</v>
      </c>
      <c r="P230" s="69">
        <v>1201.3253300000001</v>
      </c>
      <c r="Q230">
        <v>0</v>
      </c>
      <c r="S230" s="69">
        <v>2466.9726099999998</v>
      </c>
      <c r="T230">
        <v>0</v>
      </c>
      <c r="V230" s="51">
        <v>55</v>
      </c>
      <c r="W230" s="51">
        <v>1324</v>
      </c>
      <c r="X230" s="51">
        <v>219</v>
      </c>
    </row>
    <row r="231" spans="1:24" x14ac:dyDescent="0.2">
      <c r="A231">
        <v>15494</v>
      </c>
      <c r="B231" t="s">
        <v>1349</v>
      </c>
      <c r="C231" t="s">
        <v>1289</v>
      </c>
      <c r="D231">
        <v>2016</v>
      </c>
      <c r="E231" t="str">
        <f t="shared" si="3"/>
        <v>154942016</v>
      </c>
      <c r="F231">
        <v>6602</v>
      </c>
      <c r="G231" t="str">
        <f>VLOOKUP($A231,CATMUN!$B$2:$C$1123,2,0)</f>
        <v>Bajo</v>
      </c>
      <c r="H231" t="str">
        <f>VLOOKUP($A231,CATMUN!$B$2:$D$1123,3,0)</f>
        <v>Municipios intermedios</v>
      </c>
      <c r="I231">
        <f>VLOOKUP($A231,CATMUN!$B$2:$G$1123,4,0)</f>
        <v>0</v>
      </c>
      <c r="J231">
        <f>VLOOKUP($A231,CATMUN!$B$2:$G$1123,6,0)</f>
        <v>14</v>
      </c>
      <c r="K231" s="69">
        <v>340.57580999999999</v>
      </c>
      <c r="L231" s="69">
        <v>1663</v>
      </c>
      <c r="M231" s="69">
        <v>13.6731</v>
      </c>
      <c r="N231" s="69">
        <v>135.40403137499996</v>
      </c>
      <c r="P231" s="69">
        <v>379.01</v>
      </c>
      <c r="Q231">
        <v>0</v>
      </c>
      <c r="S231" s="69">
        <v>997.67494999999997</v>
      </c>
      <c r="T231">
        <v>0</v>
      </c>
      <c r="V231" s="51">
        <v>9</v>
      </c>
      <c r="W231" s="51">
        <v>3</v>
      </c>
      <c r="X231" s="51">
        <v>138</v>
      </c>
    </row>
    <row r="232" spans="1:24" x14ac:dyDescent="0.2">
      <c r="A232">
        <v>15500</v>
      </c>
      <c r="B232" t="s">
        <v>1350</v>
      </c>
      <c r="C232" t="s">
        <v>1289</v>
      </c>
      <c r="D232">
        <v>2016</v>
      </c>
      <c r="E232" t="str">
        <f t="shared" si="3"/>
        <v>155002016</v>
      </c>
      <c r="F232">
        <v>2831</v>
      </c>
      <c r="G232" t="str">
        <f>VLOOKUP($A232,CATMUN!$B$2:$C$1123,2,0)</f>
        <v>Alto</v>
      </c>
      <c r="H232" t="str">
        <f>VLOOKUP($A232,CATMUN!$B$2:$D$1123,3,0)</f>
        <v>Otros Sistemas de Ciudades</v>
      </c>
      <c r="I232">
        <f>VLOOKUP($A232,CATMUN!$B$2:$G$1123,4,0)</f>
        <v>0</v>
      </c>
      <c r="J232">
        <f>VLOOKUP($A232,CATMUN!$B$2:$G$1123,6,0)</f>
        <v>14</v>
      </c>
      <c r="K232" s="69">
        <v>348.90042</v>
      </c>
      <c r="L232" s="69">
        <v>1663</v>
      </c>
      <c r="M232" s="69">
        <v>26.338439999999999</v>
      </c>
      <c r="N232" s="69">
        <v>660.95043206896571</v>
      </c>
      <c r="P232" s="69">
        <v>1201.3253300000001</v>
      </c>
      <c r="Q232">
        <v>0</v>
      </c>
      <c r="S232" s="69">
        <v>2466.9726099999998</v>
      </c>
      <c r="T232">
        <v>0</v>
      </c>
      <c r="V232" s="51">
        <v>27</v>
      </c>
      <c r="W232" s="51">
        <v>4</v>
      </c>
      <c r="X232" s="51">
        <v>531</v>
      </c>
    </row>
    <row r="233" spans="1:24" x14ac:dyDescent="0.2">
      <c r="A233">
        <v>15516</v>
      </c>
      <c r="B233" t="s">
        <v>1354</v>
      </c>
      <c r="C233" t="s">
        <v>1289</v>
      </c>
      <c r="D233">
        <v>2016</v>
      </c>
      <c r="E233" t="str">
        <f t="shared" si="3"/>
        <v>155162016</v>
      </c>
      <c r="F233">
        <v>31021</v>
      </c>
      <c r="G233" t="str">
        <f>VLOOKUP($A233,CATMUN!$B$2:$C$1123,2,0)</f>
        <v>Alto</v>
      </c>
      <c r="H233" t="str">
        <f>VLOOKUP($A233,CATMUN!$B$2:$D$1123,3,0)</f>
        <v>Municipios intermedios</v>
      </c>
      <c r="I233">
        <f>VLOOKUP($A233,CATMUN!$B$2:$G$1123,4,0)</f>
        <v>0</v>
      </c>
      <c r="J233">
        <f>VLOOKUP($A233,CATMUN!$B$2:$G$1123,6,0)</f>
        <v>14</v>
      </c>
      <c r="K233" s="69">
        <v>2951.7839399999998</v>
      </c>
      <c r="L233" s="69">
        <v>1663</v>
      </c>
      <c r="M233" s="69">
        <v>1.4647300000000001</v>
      </c>
      <c r="N233" s="69">
        <v>135.40403137499996</v>
      </c>
      <c r="P233" s="69">
        <v>379.01</v>
      </c>
      <c r="S233" s="69">
        <v>997.67494999999997</v>
      </c>
      <c r="T233">
        <v>0</v>
      </c>
      <c r="V233" s="51">
        <v>8</v>
      </c>
      <c r="W233" s="51">
        <v>311</v>
      </c>
      <c r="X233" s="51">
        <v>531</v>
      </c>
    </row>
    <row r="234" spans="1:24" x14ac:dyDescent="0.2">
      <c r="A234">
        <v>15572</v>
      </c>
      <c r="B234" t="s">
        <v>1362</v>
      </c>
      <c r="C234" t="s">
        <v>1289</v>
      </c>
      <c r="D234">
        <v>2016</v>
      </c>
      <c r="E234" t="str">
        <f t="shared" si="3"/>
        <v>155722016</v>
      </c>
      <c r="F234">
        <v>55694</v>
      </c>
      <c r="G234" t="str">
        <f>VLOOKUP($A234,CATMUN!$B$2:$C$1123,2,0)</f>
        <v>Medio</v>
      </c>
      <c r="H234" t="str">
        <f>VLOOKUP($A234,CATMUN!$B$2:$D$1123,3,0)</f>
        <v>Municipios intermedios</v>
      </c>
      <c r="I234">
        <f>VLOOKUP($A234,CATMUN!$B$2:$G$1123,4,0)</f>
        <v>0</v>
      </c>
      <c r="J234">
        <f>VLOOKUP($A234,CATMUN!$B$2:$G$1123,6,0)</f>
        <v>14</v>
      </c>
      <c r="K234" s="69">
        <v>3206.7170000000001</v>
      </c>
      <c r="L234" s="69">
        <v>1663</v>
      </c>
      <c r="M234" s="69">
        <v>8.3000000000000004E-2</v>
      </c>
      <c r="N234" s="69">
        <v>135.40403137499996</v>
      </c>
      <c r="O234" s="69">
        <v>0</v>
      </c>
      <c r="P234" s="69">
        <v>379.01</v>
      </c>
      <c r="R234" s="69">
        <v>0.24199999999999999</v>
      </c>
      <c r="S234" s="69">
        <v>997.67494999999997</v>
      </c>
      <c r="V234" s="51">
        <v>15</v>
      </c>
      <c r="W234" s="51">
        <v>504</v>
      </c>
      <c r="X234" s="51">
        <v>219</v>
      </c>
    </row>
    <row r="235" spans="1:24" x14ac:dyDescent="0.2">
      <c r="A235">
        <v>15599</v>
      </c>
      <c r="B235" t="s">
        <v>1364</v>
      </c>
      <c r="C235" t="s">
        <v>1289</v>
      </c>
      <c r="D235">
        <v>2016</v>
      </c>
      <c r="E235" t="str">
        <f t="shared" si="3"/>
        <v>155992016</v>
      </c>
      <c r="F235">
        <v>9926</v>
      </c>
      <c r="G235" t="str">
        <f>VLOOKUP($A235,CATMUN!$B$2:$C$1123,2,0)</f>
        <v>Medio</v>
      </c>
      <c r="H235" t="str">
        <f>VLOOKUP($A235,CATMUN!$B$2:$D$1123,3,0)</f>
        <v>Municipios intermedios</v>
      </c>
      <c r="I235">
        <f>VLOOKUP($A235,CATMUN!$B$2:$G$1123,4,0)</f>
        <v>0</v>
      </c>
      <c r="J235">
        <f>VLOOKUP($A235,CATMUN!$B$2:$G$1123,6,0)</f>
        <v>14</v>
      </c>
      <c r="K235" s="69">
        <v>546.40994999999998</v>
      </c>
      <c r="L235" s="69">
        <v>1663</v>
      </c>
      <c r="M235" s="69">
        <v>0</v>
      </c>
      <c r="N235" s="69">
        <v>135.40403137499996</v>
      </c>
      <c r="O235" s="69">
        <v>0</v>
      </c>
      <c r="P235" s="69">
        <v>379.01</v>
      </c>
      <c r="Q235">
        <v>0</v>
      </c>
      <c r="S235" s="69">
        <v>997.67494999999997</v>
      </c>
      <c r="T235">
        <v>0</v>
      </c>
      <c r="V235" s="51">
        <v>15</v>
      </c>
      <c r="W235" s="51">
        <v>15</v>
      </c>
      <c r="X235" s="51">
        <v>219</v>
      </c>
    </row>
    <row r="236" spans="1:24" x14ac:dyDescent="0.2">
      <c r="A236">
        <v>15638</v>
      </c>
      <c r="B236" t="s">
        <v>1368</v>
      </c>
      <c r="C236" t="s">
        <v>1289</v>
      </c>
      <c r="D236">
        <v>2016</v>
      </c>
      <c r="E236" t="str">
        <f t="shared" si="3"/>
        <v>156382016</v>
      </c>
      <c r="F236">
        <v>3780</v>
      </c>
      <c r="G236" t="str">
        <f>VLOOKUP($A236,CATMUN!$B$2:$C$1123,2,0)</f>
        <v>Alto</v>
      </c>
      <c r="H236" t="str">
        <f>VLOOKUP($A236,CATMUN!$B$2:$D$1123,3,0)</f>
        <v>Municipios intermedios</v>
      </c>
      <c r="I236">
        <f>VLOOKUP($A236,CATMUN!$B$2:$G$1123,4,0)</f>
        <v>0</v>
      </c>
      <c r="J236">
        <f>VLOOKUP($A236,CATMUN!$B$2:$G$1123,6,0)</f>
        <v>14</v>
      </c>
      <c r="K236" s="69">
        <v>113.27402000000001</v>
      </c>
      <c r="L236" s="69">
        <v>1663</v>
      </c>
      <c r="M236" s="69">
        <v>69.407589999999999</v>
      </c>
      <c r="N236" s="69">
        <v>135.40403137499996</v>
      </c>
      <c r="P236" s="69">
        <v>379.01</v>
      </c>
      <c r="Q236">
        <v>0</v>
      </c>
      <c r="S236" s="69">
        <v>997.67494999999997</v>
      </c>
      <c r="T236">
        <v>0</v>
      </c>
      <c r="V236" s="51">
        <v>15</v>
      </c>
      <c r="W236" s="51">
        <v>11</v>
      </c>
      <c r="X236" s="51">
        <v>219</v>
      </c>
    </row>
    <row r="237" spans="1:24" x14ac:dyDescent="0.2">
      <c r="A237">
        <v>15646</v>
      </c>
      <c r="B237" t="s">
        <v>1369</v>
      </c>
      <c r="C237" t="s">
        <v>1289</v>
      </c>
      <c r="D237">
        <v>2016</v>
      </c>
      <c r="E237" t="str">
        <f t="shared" si="3"/>
        <v>156462016</v>
      </c>
      <c r="F237">
        <v>20116</v>
      </c>
      <c r="G237" t="str">
        <f>VLOOKUP($A237,CATMUN!$B$2:$C$1123,2,0)</f>
        <v>Medio</v>
      </c>
      <c r="H237" t="str">
        <f>VLOOKUP($A237,CATMUN!$B$2:$D$1123,3,0)</f>
        <v>Municipios intermedios</v>
      </c>
      <c r="I237">
        <f>VLOOKUP($A237,CATMUN!$B$2:$G$1123,4,0)</f>
        <v>0</v>
      </c>
      <c r="J237">
        <f>VLOOKUP($A237,CATMUN!$B$2:$G$1123,6,0)</f>
        <v>14</v>
      </c>
      <c r="K237" s="69">
        <v>1036.56789</v>
      </c>
      <c r="L237" s="69">
        <v>1663</v>
      </c>
      <c r="M237" s="69">
        <v>22.836389999999998</v>
      </c>
      <c r="N237" s="69">
        <v>135.40403137499996</v>
      </c>
      <c r="P237" s="69">
        <v>379.01</v>
      </c>
      <c r="Q237">
        <v>0</v>
      </c>
      <c r="S237" s="69">
        <v>997.67494999999997</v>
      </c>
      <c r="T237">
        <v>0</v>
      </c>
      <c r="V237" s="51">
        <v>8</v>
      </c>
      <c r="W237" s="51">
        <v>60</v>
      </c>
      <c r="X237" s="51">
        <v>531</v>
      </c>
    </row>
    <row r="238" spans="1:24" x14ac:dyDescent="0.2">
      <c r="A238">
        <v>15686</v>
      </c>
      <c r="B238" t="s">
        <v>1376</v>
      </c>
      <c r="C238" t="s">
        <v>1289</v>
      </c>
      <c r="D238">
        <v>2016</v>
      </c>
      <c r="E238" t="str">
        <f t="shared" si="3"/>
        <v>156862016</v>
      </c>
      <c r="F238">
        <v>7671</v>
      </c>
      <c r="G238" t="str">
        <f>VLOOKUP($A238,CATMUN!$B$2:$C$1123,2,0)</f>
        <v>Alto</v>
      </c>
      <c r="H238" t="str">
        <f>VLOOKUP($A238,CATMUN!$B$2:$D$1123,3,0)</f>
        <v>Municipios intermedios</v>
      </c>
      <c r="I238">
        <f>VLOOKUP($A238,CATMUN!$B$2:$G$1123,4,0)</f>
        <v>0</v>
      </c>
      <c r="J238">
        <f>VLOOKUP($A238,CATMUN!$B$2:$G$1123,6,0)</f>
        <v>14</v>
      </c>
      <c r="K238" s="69">
        <v>207.83953</v>
      </c>
      <c r="L238" s="69">
        <v>1663</v>
      </c>
      <c r="M238" s="69">
        <v>2.6406000000000001</v>
      </c>
      <c r="N238" s="69">
        <v>135.40403137499996</v>
      </c>
      <c r="P238" s="69">
        <v>379.01</v>
      </c>
      <c r="Q238">
        <v>0</v>
      </c>
      <c r="S238" s="69">
        <v>997.67494999999997</v>
      </c>
      <c r="T238">
        <v>0</v>
      </c>
      <c r="V238" s="51">
        <v>15</v>
      </c>
      <c r="W238" s="51">
        <v>13</v>
      </c>
      <c r="X238" s="51">
        <v>219</v>
      </c>
    </row>
    <row r="239" spans="1:24" x14ac:dyDescent="0.2">
      <c r="A239">
        <v>15693</v>
      </c>
      <c r="B239" t="s">
        <v>1378</v>
      </c>
      <c r="C239" t="s">
        <v>1289</v>
      </c>
      <c r="D239">
        <v>2016</v>
      </c>
      <c r="E239" t="str">
        <f t="shared" si="3"/>
        <v>156932016</v>
      </c>
      <c r="F239">
        <v>13407</v>
      </c>
      <c r="G239" t="str">
        <f>VLOOKUP($A239,CATMUN!$B$2:$C$1123,2,0)</f>
        <v>Medio</v>
      </c>
      <c r="H239" t="str">
        <f>VLOOKUP($A239,CATMUN!$B$2:$D$1123,3,0)</f>
        <v>Municipios intermedios</v>
      </c>
      <c r="I239">
        <f>VLOOKUP($A239,CATMUN!$B$2:$G$1123,4,0)</f>
        <v>0</v>
      </c>
      <c r="J239">
        <f>VLOOKUP($A239,CATMUN!$B$2:$G$1123,6,0)</f>
        <v>14</v>
      </c>
      <c r="K239" s="69">
        <v>401.29796000000005</v>
      </c>
      <c r="L239" s="69">
        <v>1663</v>
      </c>
      <c r="M239" s="69">
        <v>1.36565</v>
      </c>
      <c r="N239" s="69">
        <v>135.40403137499996</v>
      </c>
      <c r="P239" s="69">
        <v>379.01</v>
      </c>
      <c r="S239" s="69">
        <v>997.67494999999997</v>
      </c>
      <c r="T239">
        <v>0</v>
      </c>
      <c r="V239" s="51">
        <v>15</v>
      </c>
      <c r="W239" s="51">
        <v>15</v>
      </c>
      <c r="X239" s="51">
        <v>219</v>
      </c>
    </row>
    <row r="240" spans="1:24" x14ac:dyDescent="0.2">
      <c r="A240">
        <v>15753</v>
      </c>
      <c r="B240" t="s">
        <v>1383</v>
      </c>
      <c r="C240" t="s">
        <v>1289</v>
      </c>
      <c r="D240">
        <v>2016</v>
      </c>
      <c r="E240" t="str">
        <f t="shared" si="3"/>
        <v>157532016</v>
      </c>
      <c r="F240">
        <v>7069</v>
      </c>
      <c r="G240" t="str">
        <f>VLOOKUP($A240,CATMUN!$B$2:$C$1123,2,0)</f>
        <v>Medio</v>
      </c>
      <c r="H240" t="str">
        <f>VLOOKUP($A240,CATMUN!$B$2:$D$1123,3,0)</f>
        <v>Municipios intermedios</v>
      </c>
      <c r="I240">
        <f>VLOOKUP($A240,CATMUN!$B$2:$G$1123,4,0)</f>
        <v>0</v>
      </c>
      <c r="J240">
        <f>VLOOKUP($A240,CATMUN!$B$2:$G$1123,6,0)</f>
        <v>14</v>
      </c>
      <c r="K240" s="69">
        <v>379.38</v>
      </c>
      <c r="L240" s="69">
        <v>1663</v>
      </c>
      <c r="M240" s="69">
        <v>16.983000000000001</v>
      </c>
      <c r="N240" s="69">
        <v>135.40403137499996</v>
      </c>
      <c r="P240" s="69">
        <v>379.01</v>
      </c>
      <c r="Q240">
        <v>0</v>
      </c>
      <c r="S240" s="69">
        <v>997.67494999999997</v>
      </c>
      <c r="T240">
        <v>0</v>
      </c>
      <c r="V240" s="51">
        <v>8</v>
      </c>
      <c r="W240" s="51">
        <v>20</v>
      </c>
      <c r="X240" s="51">
        <v>531</v>
      </c>
    </row>
    <row r="241" spans="1:24" x14ac:dyDescent="0.2">
      <c r="A241">
        <v>15778</v>
      </c>
      <c r="B241" t="s">
        <v>1393</v>
      </c>
      <c r="C241" t="s">
        <v>1289</v>
      </c>
      <c r="D241">
        <v>2016</v>
      </c>
      <c r="E241" t="str">
        <f t="shared" si="3"/>
        <v>157782016</v>
      </c>
      <c r="F241">
        <v>4033</v>
      </c>
      <c r="G241" t="str">
        <f>VLOOKUP($A241,CATMUN!$B$2:$C$1123,2,0)</f>
        <v>Medio</v>
      </c>
      <c r="H241" t="str">
        <f>VLOOKUP($A241,CATMUN!$B$2:$D$1123,3,0)</f>
        <v>Municipios intermedios</v>
      </c>
      <c r="I241">
        <f>VLOOKUP($A241,CATMUN!$B$2:$G$1123,4,0)</f>
        <v>0</v>
      </c>
      <c r="J241">
        <f>VLOOKUP($A241,CATMUN!$B$2:$G$1123,6,0)</f>
        <v>14</v>
      </c>
      <c r="K241" s="69">
        <v>117.416</v>
      </c>
      <c r="L241" s="69">
        <v>1663</v>
      </c>
      <c r="M241" s="69">
        <v>2.2280000000000002</v>
      </c>
      <c r="N241" s="69">
        <v>135.40403137499996</v>
      </c>
      <c r="P241" s="69">
        <v>379.01</v>
      </c>
      <c r="Q241">
        <v>0</v>
      </c>
      <c r="S241" s="69">
        <v>997.67494999999997</v>
      </c>
      <c r="T241">
        <v>0</v>
      </c>
      <c r="V241" s="51">
        <v>15</v>
      </c>
      <c r="W241" s="51">
        <v>2</v>
      </c>
      <c r="X241" s="51">
        <v>219</v>
      </c>
    </row>
    <row r="242" spans="1:24" x14ac:dyDescent="0.2">
      <c r="A242">
        <v>15814</v>
      </c>
      <c r="B242" t="s">
        <v>1400</v>
      </c>
      <c r="C242" t="s">
        <v>1289</v>
      </c>
      <c r="D242">
        <v>2016</v>
      </c>
      <c r="E242" t="str">
        <f t="shared" si="3"/>
        <v>158142016</v>
      </c>
      <c r="F242">
        <v>10106</v>
      </c>
      <c r="G242" t="str">
        <f>VLOOKUP($A242,CATMUN!$B$2:$C$1123,2,0)</f>
        <v>Medio</v>
      </c>
      <c r="H242" t="str">
        <f>VLOOKUP($A242,CATMUN!$B$2:$D$1123,3,0)</f>
        <v>Municipios intermedios</v>
      </c>
      <c r="I242">
        <f>VLOOKUP($A242,CATMUN!$B$2:$G$1123,4,0)</f>
        <v>0</v>
      </c>
      <c r="J242">
        <f>VLOOKUP($A242,CATMUN!$B$2:$G$1123,6,0)</f>
        <v>14</v>
      </c>
      <c r="K242" s="69">
        <f>318481.182/1000</f>
        <v>318.48118199999999</v>
      </c>
      <c r="L242" s="69">
        <v>1663</v>
      </c>
      <c r="M242" s="69">
        <v>4344.4302800000005</v>
      </c>
      <c r="N242" s="69">
        <v>135.40403137499996</v>
      </c>
      <c r="P242" s="69">
        <v>379.01</v>
      </c>
      <c r="Q242">
        <v>0</v>
      </c>
      <c r="S242" s="69">
        <v>997.67494999999997</v>
      </c>
      <c r="T242">
        <v>0</v>
      </c>
      <c r="U242">
        <v>0.29509999999999997</v>
      </c>
      <c r="V242" s="51">
        <v>15</v>
      </c>
      <c r="W242" s="51">
        <v>2</v>
      </c>
      <c r="X242" s="51">
        <v>219</v>
      </c>
    </row>
    <row r="243" spans="1:24" x14ac:dyDescent="0.2">
      <c r="A243">
        <v>15820</v>
      </c>
      <c r="B243" t="s">
        <v>1402</v>
      </c>
      <c r="C243" t="s">
        <v>1289</v>
      </c>
      <c r="D243">
        <v>2016</v>
      </c>
      <c r="E243" t="str">
        <f t="shared" si="3"/>
        <v>158202016</v>
      </c>
      <c r="F243">
        <v>3694</v>
      </c>
      <c r="G243" t="str">
        <f>VLOOKUP($A243,CATMUN!$B$2:$C$1123,2,0)</f>
        <v>Alto</v>
      </c>
      <c r="H243" t="str">
        <f>VLOOKUP($A243,CATMUN!$B$2:$D$1123,3,0)</f>
        <v>Otros Sistemas de Ciudades</v>
      </c>
      <c r="I243">
        <f>VLOOKUP($A243,CATMUN!$B$2:$G$1123,4,0)</f>
        <v>0</v>
      </c>
      <c r="J243">
        <f>VLOOKUP($A243,CATMUN!$B$2:$G$1123,6,0)</f>
        <v>14</v>
      </c>
      <c r="K243" s="69">
        <v>53.89228</v>
      </c>
      <c r="L243" s="69">
        <v>1663</v>
      </c>
      <c r="M243" s="69">
        <v>1.9600000000000003E-2</v>
      </c>
      <c r="N243" s="69">
        <v>660.95043206896571</v>
      </c>
      <c r="P243" s="69">
        <v>1201.3253300000001</v>
      </c>
      <c r="Q243">
        <v>0</v>
      </c>
      <c r="S243" s="69">
        <v>2466.9726099999998</v>
      </c>
      <c r="T243">
        <v>0</v>
      </c>
      <c r="V243" s="51">
        <v>55</v>
      </c>
      <c r="W243" s="51">
        <v>7</v>
      </c>
      <c r="X243" s="51">
        <v>219</v>
      </c>
    </row>
    <row r="244" spans="1:24" x14ac:dyDescent="0.2">
      <c r="A244">
        <v>15835</v>
      </c>
      <c r="B244" t="s">
        <v>1405</v>
      </c>
      <c r="C244" t="s">
        <v>1289</v>
      </c>
      <c r="D244">
        <v>2016</v>
      </c>
      <c r="E244" t="str">
        <f t="shared" si="3"/>
        <v>158352016</v>
      </c>
      <c r="F244">
        <v>6050</v>
      </c>
      <c r="G244" t="str">
        <f>VLOOKUP($A244,CATMUN!$B$2:$C$1123,2,0)</f>
        <v>Medio</v>
      </c>
      <c r="H244" t="str">
        <f>VLOOKUP($A244,CATMUN!$B$2:$D$1123,3,0)</f>
        <v>Municipios intermedios</v>
      </c>
      <c r="I244">
        <f>VLOOKUP($A244,CATMUN!$B$2:$G$1123,4,0)</f>
        <v>0</v>
      </c>
      <c r="J244">
        <f>VLOOKUP($A244,CATMUN!$B$2:$G$1123,6,0)</f>
        <v>14</v>
      </c>
      <c r="K244" s="69">
        <v>384.74588</v>
      </c>
      <c r="L244" s="69">
        <v>1663</v>
      </c>
      <c r="M244" s="69">
        <v>1.82002</v>
      </c>
      <c r="N244" s="69">
        <v>135.40403137499996</v>
      </c>
      <c r="P244" s="69">
        <v>379.01</v>
      </c>
      <c r="Q244">
        <v>0</v>
      </c>
      <c r="S244" s="69">
        <v>997.67494999999997</v>
      </c>
      <c r="T244">
        <v>0</v>
      </c>
      <c r="V244" s="51">
        <v>15</v>
      </c>
      <c r="W244" s="51">
        <v>1</v>
      </c>
      <c r="X244" s="51">
        <v>219</v>
      </c>
    </row>
    <row r="245" spans="1:24" x14ac:dyDescent="0.2">
      <c r="A245">
        <v>15861</v>
      </c>
      <c r="B245" t="s">
        <v>1409</v>
      </c>
      <c r="C245" t="s">
        <v>1289</v>
      </c>
      <c r="D245">
        <v>2016</v>
      </c>
      <c r="E245" t="str">
        <f t="shared" si="3"/>
        <v>158612016</v>
      </c>
      <c r="F245">
        <v>15532</v>
      </c>
      <c r="G245" t="str">
        <f>VLOOKUP($A245,CATMUN!$B$2:$C$1123,2,0)</f>
        <v>Medio</v>
      </c>
      <c r="H245" t="str">
        <f>VLOOKUP($A245,CATMUN!$B$2:$D$1123,3,0)</f>
        <v>Municipios intermedios</v>
      </c>
      <c r="I245">
        <f>VLOOKUP($A245,CATMUN!$B$2:$G$1123,4,0)</f>
        <v>0</v>
      </c>
      <c r="J245">
        <f>VLOOKUP($A245,CATMUN!$B$2:$G$1123,6,0)</f>
        <v>14</v>
      </c>
      <c r="K245" s="69">
        <v>760.27228000000002</v>
      </c>
      <c r="L245" s="69">
        <v>1663</v>
      </c>
      <c r="M245" s="69">
        <v>49.967970000000001</v>
      </c>
      <c r="N245" s="69">
        <v>135.40403137499996</v>
      </c>
      <c r="O245" s="69">
        <v>0</v>
      </c>
      <c r="P245" s="69">
        <v>379.01</v>
      </c>
      <c r="Q245">
        <v>0</v>
      </c>
      <c r="S245" s="69">
        <v>997.67494999999997</v>
      </c>
      <c r="T245">
        <v>0</v>
      </c>
      <c r="V245" s="51">
        <v>8</v>
      </c>
      <c r="W245" s="51">
        <v>11</v>
      </c>
      <c r="X245" s="51">
        <v>531</v>
      </c>
    </row>
    <row r="246" spans="1:24" x14ac:dyDescent="0.2">
      <c r="A246">
        <v>17042</v>
      </c>
      <c r="B246" t="s">
        <v>1414</v>
      </c>
      <c r="C246" t="s">
        <v>1301</v>
      </c>
      <c r="D246">
        <v>2016</v>
      </c>
      <c r="E246" t="str">
        <f t="shared" si="3"/>
        <v>170422016</v>
      </c>
      <c r="F246">
        <v>33669</v>
      </c>
      <c r="G246" t="str">
        <f>VLOOKUP($A246,CATMUN!$B$2:$C$1123,2,0)</f>
        <v>Medio</v>
      </c>
      <c r="H246" t="str">
        <f>VLOOKUP($A246,CATMUN!$B$2:$D$1123,3,0)</f>
        <v>Municipios intermedios</v>
      </c>
      <c r="I246">
        <f>VLOOKUP($A246,CATMUN!$B$2:$G$1123,4,0)</f>
        <v>0</v>
      </c>
      <c r="J246">
        <f>VLOOKUP($A246,CATMUN!$B$2:$G$1123,6,0)</f>
        <v>14</v>
      </c>
      <c r="K246" s="69">
        <v>2054.65</v>
      </c>
      <c r="L246" s="69">
        <v>1663</v>
      </c>
      <c r="M246" s="69">
        <v>123.483</v>
      </c>
      <c r="N246" s="69">
        <v>135.40403137499996</v>
      </c>
      <c r="P246" s="69">
        <v>379.01</v>
      </c>
      <c r="Q246">
        <v>0</v>
      </c>
      <c r="S246" s="69">
        <v>997.67494999999997</v>
      </c>
      <c r="T246">
        <v>0</v>
      </c>
      <c r="V246" s="51">
        <v>8</v>
      </c>
      <c r="W246" s="51">
        <v>54</v>
      </c>
      <c r="X246" s="51">
        <v>531</v>
      </c>
    </row>
    <row r="247" spans="1:24" x14ac:dyDescent="0.2">
      <c r="A247">
        <v>17050</v>
      </c>
      <c r="B247" t="s">
        <v>1415</v>
      </c>
      <c r="C247" t="s">
        <v>1301</v>
      </c>
      <c r="D247">
        <v>2016</v>
      </c>
      <c r="E247" t="str">
        <f t="shared" si="3"/>
        <v>170502016</v>
      </c>
      <c r="F247">
        <v>11293</v>
      </c>
      <c r="G247" t="str">
        <f>VLOOKUP($A247,CATMUN!$B$2:$C$1123,2,0)</f>
        <v>Medio</v>
      </c>
      <c r="H247" t="str">
        <f>VLOOKUP($A247,CATMUN!$B$2:$D$1123,3,0)</f>
        <v>Municipios intermedios</v>
      </c>
      <c r="I247">
        <f>VLOOKUP($A247,CATMUN!$B$2:$G$1123,4,0)</f>
        <v>0</v>
      </c>
      <c r="J247">
        <f>VLOOKUP($A247,CATMUN!$B$2:$G$1123,6,0)</f>
        <v>14</v>
      </c>
      <c r="K247" s="69">
        <v>148.102</v>
      </c>
      <c r="L247" s="69">
        <v>1663</v>
      </c>
      <c r="M247" s="69">
        <v>12.848000000000001</v>
      </c>
      <c r="N247" s="69">
        <v>135.40403137499996</v>
      </c>
      <c r="P247" s="69">
        <v>379.01</v>
      </c>
      <c r="Q247">
        <v>0</v>
      </c>
      <c r="S247" s="69">
        <v>997.67494999999997</v>
      </c>
      <c r="T247">
        <v>0</v>
      </c>
      <c r="V247" s="51">
        <v>15</v>
      </c>
      <c r="W247" s="51">
        <v>26</v>
      </c>
      <c r="X247" s="51">
        <v>219</v>
      </c>
    </row>
    <row r="248" spans="1:24" x14ac:dyDescent="0.2">
      <c r="A248">
        <v>17088</v>
      </c>
      <c r="B248" t="s">
        <v>1416</v>
      </c>
      <c r="C248" t="s">
        <v>1301</v>
      </c>
      <c r="D248">
        <v>2016</v>
      </c>
      <c r="E248" t="str">
        <f t="shared" si="3"/>
        <v>170882016</v>
      </c>
      <c r="F248">
        <v>10760</v>
      </c>
      <c r="G248" t="str">
        <f>VLOOKUP($A248,CATMUN!$B$2:$C$1123,2,0)</f>
        <v>Medio</v>
      </c>
      <c r="H248" t="str">
        <f>VLOOKUP($A248,CATMUN!$B$2:$D$1123,3,0)</f>
        <v>Municipios intermedios</v>
      </c>
      <c r="I248">
        <f>VLOOKUP($A248,CATMUN!$B$2:$G$1123,4,0)</f>
        <v>0</v>
      </c>
      <c r="J248">
        <f>VLOOKUP($A248,CATMUN!$B$2:$G$1123,6,0)</f>
        <v>14</v>
      </c>
      <c r="K248" s="69">
        <v>573.73299999999995</v>
      </c>
      <c r="L248" s="69">
        <v>1663</v>
      </c>
      <c r="M248" s="69">
        <v>34.584000000000003</v>
      </c>
      <c r="N248" s="69">
        <v>135.40403137499996</v>
      </c>
      <c r="P248" s="69">
        <v>379.01</v>
      </c>
      <c r="Q248">
        <v>0</v>
      </c>
      <c r="S248" s="69">
        <v>997.67494999999997</v>
      </c>
      <c r="T248">
        <v>0</v>
      </c>
      <c r="V248" s="51">
        <v>15</v>
      </c>
      <c r="W248" s="51">
        <v>19</v>
      </c>
      <c r="X248" s="51">
        <v>219</v>
      </c>
    </row>
    <row r="249" spans="1:24" x14ac:dyDescent="0.2">
      <c r="A249">
        <v>17174</v>
      </c>
      <c r="B249" t="s">
        <v>1417</v>
      </c>
      <c r="C249" t="s">
        <v>1301</v>
      </c>
      <c r="D249">
        <v>2016</v>
      </c>
      <c r="E249" t="str">
        <f t="shared" si="3"/>
        <v>171742016</v>
      </c>
      <c r="F249">
        <v>51280</v>
      </c>
      <c r="G249" t="str">
        <f>VLOOKUP($A249,CATMUN!$B$2:$C$1123,2,0)</f>
        <v>Alto</v>
      </c>
      <c r="H249" t="str">
        <f>VLOOKUP($A249,CATMUN!$B$2:$D$1123,3,0)</f>
        <v>Municipios intermedios</v>
      </c>
      <c r="I249">
        <f>VLOOKUP($A249,CATMUN!$B$2:$G$1123,4,0)</f>
        <v>0</v>
      </c>
      <c r="J249">
        <f>VLOOKUP($A249,CATMUN!$B$2:$G$1123,6,0)</f>
        <v>14</v>
      </c>
      <c r="K249" s="69">
        <v>3856.924</v>
      </c>
      <c r="L249" s="69">
        <v>1663</v>
      </c>
      <c r="M249" s="69">
        <v>91.872</v>
      </c>
      <c r="N249" s="69">
        <v>135.40403137499996</v>
      </c>
      <c r="P249" s="69">
        <v>379.01</v>
      </c>
      <c r="Q249">
        <v>0</v>
      </c>
      <c r="S249" s="69">
        <v>997.67494999999997</v>
      </c>
      <c r="T249">
        <v>0</v>
      </c>
      <c r="U249">
        <v>33.912852000000001</v>
      </c>
      <c r="V249" s="51">
        <v>15</v>
      </c>
      <c r="W249" s="51">
        <v>395</v>
      </c>
      <c r="X249" s="51">
        <v>219</v>
      </c>
    </row>
    <row r="250" spans="1:24" x14ac:dyDescent="0.2">
      <c r="A250">
        <v>17272</v>
      </c>
      <c r="B250" t="s">
        <v>1418</v>
      </c>
      <c r="C250" t="s">
        <v>1301</v>
      </c>
      <c r="D250">
        <v>2016</v>
      </c>
      <c r="E250" t="str">
        <f t="shared" si="3"/>
        <v>172722016</v>
      </c>
      <c r="F250">
        <v>10874</v>
      </c>
      <c r="G250" t="str">
        <f>VLOOKUP($A250,CATMUN!$B$2:$C$1123,2,0)</f>
        <v>Bajo</v>
      </c>
      <c r="H250" t="str">
        <f>VLOOKUP($A250,CATMUN!$B$2:$D$1123,3,0)</f>
        <v>Municipios intermedios</v>
      </c>
      <c r="I250">
        <f>VLOOKUP($A250,CATMUN!$B$2:$G$1123,4,0)</f>
        <v>0</v>
      </c>
      <c r="J250">
        <f>VLOOKUP($A250,CATMUN!$B$2:$G$1123,6,0)</f>
        <v>14</v>
      </c>
      <c r="K250" s="69">
        <v>366.346</v>
      </c>
      <c r="L250" s="69">
        <v>1663</v>
      </c>
      <c r="M250" s="69">
        <v>1.542</v>
      </c>
      <c r="N250" s="69">
        <v>135.40403137499996</v>
      </c>
      <c r="P250" s="69">
        <v>379.01</v>
      </c>
      <c r="Q250">
        <v>0</v>
      </c>
      <c r="S250" s="69">
        <v>997.67494999999997</v>
      </c>
      <c r="T250">
        <v>0</v>
      </c>
      <c r="V250" s="51">
        <v>15</v>
      </c>
      <c r="W250" s="51">
        <v>18</v>
      </c>
      <c r="X250" s="51">
        <v>219</v>
      </c>
    </row>
    <row r="251" spans="1:24" x14ac:dyDescent="0.2">
      <c r="A251">
        <v>17380</v>
      </c>
      <c r="B251" t="s">
        <v>1419</v>
      </c>
      <c r="C251" t="s">
        <v>1301</v>
      </c>
      <c r="D251">
        <v>2016</v>
      </c>
      <c r="E251" t="str">
        <f t="shared" si="3"/>
        <v>173802016</v>
      </c>
      <c r="F251">
        <v>77355</v>
      </c>
      <c r="G251" t="str">
        <f>VLOOKUP($A251,CATMUN!$B$2:$C$1123,2,0)</f>
        <v>Alto</v>
      </c>
      <c r="H251" t="str">
        <f>VLOOKUP($A251,CATMUN!$B$2:$D$1123,3,0)</f>
        <v>Municipios intermedios</v>
      </c>
      <c r="I251">
        <f>VLOOKUP($A251,CATMUN!$B$2:$G$1123,4,0)</f>
        <v>0</v>
      </c>
      <c r="J251">
        <f>VLOOKUP($A251,CATMUN!$B$2:$G$1123,6,0)</f>
        <v>14</v>
      </c>
      <c r="K251" s="69">
        <v>5617.1869999999999</v>
      </c>
      <c r="L251" s="69">
        <v>1663</v>
      </c>
      <c r="M251" s="69">
        <v>6.9580000000000002</v>
      </c>
      <c r="N251" s="69">
        <v>135.40403137499996</v>
      </c>
      <c r="O251" s="69">
        <v>0</v>
      </c>
      <c r="P251" s="69">
        <v>379.01</v>
      </c>
      <c r="S251" s="69">
        <v>997.67494999999997</v>
      </c>
      <c r="T251">
        <v>0</v>
      </c>
      <c r="V251" s="51">
        <v>15</v>
      </c>
      <c r="W251" s="51">
        <v>364</v>
      </c>
      <c r="X251" s="51">
        <v>219</v>
      </c>
    </row>
    <row r="252" spans="1:24" x14ac:dyDescent="0.2">
      <c r="A252">
        <v>17388</v>
      </c>
      <c r="B252" t="s">
        <v>1420</v>
      </c>
      <c r="C252" t="s">
        <v>1301</v>
      </c>
      <c r="D252">
        <v>2016</v>
      </c>
      <c r="E252" t="str">
        <f t="shared" si="3"/>
        <v>173882016</v>
      </c>
      <c r="F252">
        <v>5393</v>
      </c>
      <c r="G252" t="str">
        <f>VLOOKUP($A252,CATMUN!$B$2:$C$1123,2,0)</f>
        <v>Bajo</v>
      </c>
      <c r="H252" t="str">
        <f>VLOOKUP($A252,CATMUN!$B$2:$D$1123,3,0)</f>
        <v>Municipios intermedios</v>
      </c>
      <c r="I252">
        <f>VLOOKUP($A252,CATMUN!$B$2:$G$1123,4,0)</f>
        <v>0</v>
      </c>
      <c r="J252">
        <f>VLOOKUP($A252,CATMUN!$B$2:$G$1123,6,0)</f>
        <v>14</v>
      </c>
      <c r="K252" s="69">
        <v>198.054</v>
      </c>
      <c r="L252" s="69">
        <v>1663</v>
      </c>
      <c r="M252" s="69">
        <v>3.0750000000000002</v>
      </c>
      <c r="N252" s="69">
        <v>135.40403137499996</v>
      </c>
      <c r="P252" s="69">
        <v>379.01</v>
      </c>
      <c r="Q252">
        <v>0</v>
      </c>
      <c r="S252" s="69">
        <v>997.67494999999997</v>
      </c>
      <c r="T252">
        <v>0</v>
      </c>
      <c r="V252" s="51">
        <v>15</v>
      </c>
      <c r="W252" s="51">
        <v>7</v>
      </c>
      <c r="X252" s="51">
        <v>219</v>
      </c>
    </row>
    <row r="253" spans="1:24" x14ac:dyDescent="0.2">
      <c r="A253">
        <v>17433</v>
      </c>
      <c r="B253" t="s">
        <v>1421</v>
      </c>
      <c r="C253" t="s">
        <v>1301</v>
      </c>
      <c r="D253">
        <v>2016</v>
      </c>
      <c r="E253" t="str">
        <f t="shared" si="3"/>
        <v>174332016</v>
      </c>
      <c r="F253">
        <v>23112</v>
      </c>
      <c r="G253" t="str">
        <f>VLOOKUP($A253,CATMUN!$B$2:$C$1123,2,0)</f>
        <v>Bajo</v>
      </c>
      <c r="H253" t="str">
        <f>VLOOKUP($A253,CATMUN!$B$2:$D$1123,3,0)</f>
        <v>Municipios intermedios</v>
      </c>
      <c r="I253">
        <f>VLOOKUP($A253,CATMUN!$B$2:$G$1123,4,0)</f>
        <v>0</v>
      </c>
      <c r="J253">
        <f>VLOOKUP($A253,CATMUN!$B$2:$G$1123,6,0)</f>
        <v>14</v>
      </c>
      <c r="K253" s="69">
        <v>242.38499999999999</v>
      </c>
      <c r="L253" s="69">
        <v>1663</v>
      </c>
      <c r="M253" s="69">
        <v>7.056</v>
      </c>
      <c r="N253" s="69">
        <v>135.40403137499996</v>
      </c>
      <c r="P253" s="69">
        <v>379.01</v>
      </c>
      <c r="Q253">
        <v>0</v>
      </c>
      <c r="S253" s="69">
        <v>997.67494999999997</v>
      </c>
      <c r="T253">
        <v>0</v>
      </c>
      <c r="V253" s="51">
        <v>15</v>
      </c>
      <c r="W253" s="51">
        <v>28</v>
      </c>
      <c r="X253" s="51">
        <v>219</v>
      </c>
    </row>
    <row r="254" spans="1:24" x14ac:dyDescent="0.2">
      <c r="A254">
        <v>17442</v>
      </c>
      <c r="B254" t="s">
        <v>1422</v>
      </c>
      <c r="C254" t="s">
        <v>1301</v>
      </c>
      <c r="D254">
        <v>2016</v>
      </c>
      <c r="E254" t="str">
        <f t="shared" si="3"/>
        <v>174422016</v>
      </c>
      <c r="F254">
        <v>9162</v>
      </c>
      <c r="G254" t="str">
        <f>VLOOKUP($A254,CATMUN!$B$2:$C$1123,2,0)</f>
        <v>Medio</v>
      </c>
      <c r="H254" t="str">
        <f>VLOOKUP($A254,CATMUN!$B$2:$D$1123,3,0)</f>
        <v>Municipios intermedios</v>
      </c>
      <c r="I254">
        <f>VLOOKUP($A254,CATMUN!$B$2:$G$1123,4,0)</f>
        <v>0</v>
      </c>
      <c r="J254">
        <f>VLOOKUP($A254,CATMUN!$B$2:$G$1123,6,0)</f>
        <v>14</v>
      </c>
      <c r="K254" s="69">
        <v>87.540999999999997</v>
      </c>
      <c r="L254" s="69">
        <v>1663</v>
      </c>
      <c r="M254" s="69">
        <v>8.1110000000000007</v>
      </c>
      <c r="N254" s="69">
        <v>135.40403137499996</v>
      </c>
      <c r="P254" s="69">
        <v>379.01</v>
      </c>
      <c r="Q254">
        <v>0</v>
      </c>
      <c r="S254" s="69">
        <v>997.67494999999997</v>
      </c>
      <c r="T254">
        <v>0</v>
      </c>
      <c r="V254" s="51">
        <v>15</v>
      </c>
      <c r="W254" s="51">
        <v>14</v>
      </c>
      <c r="X254" s="51">
        <v>219</v>
      </c>
    </row>
    <row r="255" spans="1:24" x14ac:dyDescent="0.2">
      <c r="A255">
        <v>17444</v>
      </c>
      <c r="B255" t="s">
        <v>1423</v>
      </c>
      <c r="C255" t="s">
        <v>1301</v>
      </c>
      <c r="D255">
        <v>2016</v>
      </c>
      <c r="E255" t="str">
        <f t="shared" si="3"/>
        <v>174442016</v>
      </c>
      <c r="F255">
        <v>15000</v>
      </c>
      <c r="G255" t="str">
        <f>VLOOKUP($A255,CATMUN!$B$2:$C$1123,2,0)</f>
        <v>Bajo</v>
      </c>
      <c r="H255" t="str">
        <f>VLOOKUP($A255,CATMUN!$B$2:$D$1123,3,0)</f>
        <v>Municipios intermedios</v>
      </c>
      <c r="I255">
        <f>VLOOKUP($A255,CATMUN!$B$2:$G$1123,4,0)</f>
        <v>0</v>
      </c>
      <c r="J255">
        <f>VLOOKUP($A255,CATMUN!$B$2:$G$1123,6,0)</f>
        <v>14</v>
      </c>
      <c r="K255" s="69">
        <v>427.41199999999998</v>
      </c>
      <c r="L255" s="69">
        <v>1663</v>
      </c>
      <c r="M255" s="69">
        <v>13.237</v>
      </c>
      <c r="N255" s="69">
        <v>135.40403137499996</v>
      </c>
      <c r="P255" s="69">
        <v>379.01</v>
      </c>
      <c r="Q255">
        <v>0</v>
      </c>
      <c r="S255" s="69">
        <v>997.67494999999997</v>
      </c>
      <c r="T255">
        <v>0</v>
      </c>
      <c r="V255" s="51">
        <v>15</v>
      </c>
      <c r="W255" s="51">
        <v>20</v>
      </c>
      <c r="X255" s="51">
        <v>219</v>
      </c>
    </row>
    <row r="256" spans="1:24" x14ac:dyDescent="0.2">
      <c r="A256">
        <v>17486</v>
      </c>
      <c r="B256" t="s">
        <v>1425</v>
      </c>
      <c r="C256" t="s">
        <v>1301</v>
      </c>
      <c r="D256">
        <v>2016</v>
      </c>
      <c r="E256" t="str">
        <f t="shared" si="3"/>
        <v>174862016</v>
      </c>
      <c r="F256">
        <v>30740</v>
      </c>
      <c r="G256" t="str">
        <f>VLOOKUP($A256,CATMUN!$B$2:$C$1123,2,0)</f>
        <v>Alto</v>
      </c>
      <c r="H256" t="str">
        <f>VLOOKUP($A256,CATMUN!$B$2:$D$1123,3,0)</f>
        <v>Municipios intermedios</v>
      </c>
      <c r="I256">
        <f>VLOOKUP($A256,CATMUN!$B$2:$G$1123,4,0)</f>
        <v>0</v>
      </c>
      <c r="J256">
        <f>VLOOKUP($A256,CATMUN!$B$2:$G$1123,6,0)</f>
        <v>14</v>
      </c>
      <c r="K256" s="69">
        <v>1253.5139999999999</v>
      </c>
      <c r="L256" s="69">
        <v>1663</v>
      </c>
      <c r="M256" s="69">
        <v>80.745999999999995</v>
      </c>
      <c r="N256" s="69">
        <v>135.40403137499996</v>
      </c>
      <c r="P256" s="69">
        <v>379.01</v>
      </c>
      <c r="Q256">
        <v>0</v>
      </c>
      <c r="S256" s="69">
        <v>997.67494999999997</v>
      </c>
      <c r="T256">
        <v>0</v>
      </c>
      <c r="V256" s="51">
        <v>15</v>
      </c>
      <c r="W256" s="51">
        <v>48</v>
      </c>
      <c r="X256" s="51">
        <v>219</v>
      </c>
    </row>
    <row r="257" spans="1:24" x14ac:dyDescent="0.2">
      <c r="A257">
        <v>17524</v>
      </c>
      <c r="B257" t="s">
        <v>1428</v>
      </c>
      <c r="C257" t="s">
        <v>1301</v>
      </c>
      <c r="D257">
        <v>2016</v>
      </c>
      <c r="E257" t="str">
        <f t="shared" si="3"/>
        <v>175242016</v>
      </c>
      <c r="F257">
        <v>17717</v>
      </c>
      <c r="G257" t="str">
        <f>VLOOKUP($A257,CATMUN!$B$2:$C$1123,2,0)</f>
        <v>Medio</v>
      </c>
      <c r="H257" t="str">
        <f>VLOOKUP($A257,CATMUN!$B$2:$D$1123,3,0)</f>
        <v>Municipios intermedios</v>
      </c>
      <c r="I257">
        <f>VLOOKUP($A257,CATMUN!$B$2:$G$1123,4,0)</f>
        <v>0</v>
      </c>
      <c r="J257">
        <f>VLOOKUP($A257,CATMUN!$B$2:$G$1123,6,0)</f>
        <v>14</v>
      </c>
      <c r="K257" s="69">
        <v>1883.845</v>
      </c>
      <c r="L257" s="69">
        <v>1663</v>
      </c>
      <c r="M257" s="69">
        <v>59.935000000000002</v>
      </c>
      <c r="N257" s="69">
        <v>135.40403137499996</v>
      </c>
      <c r="P257" s="69">
        <v>379.01</v>
      </c>
      <c r="S257" s="69">
        <v>997.67494999999997</v>
      </c>
      <c r="T257">
        <v>0</v>
      </c>
      <c r="U257">
        <v>6.6218690000000002</v>
      </c>
      <c r="V257" s="51">
        <v>15</v>
      </c>
      <c r="W257" s="51">
        <v>33</v>
      </c>
      <c r="X257" s="51">
        <v>219</v>
      </c>
    </row>
    <row r="258" spans="1:24" x14ac:dyDescent="0.2">
      <c r="A258">
        <v>17614</v>
      </c>
      <c r="B258" t="s">
        <v>1430</v>
      </c>
      <c r="C258" t="s">
        <v>1301</v>
      </c>
      <c r="D258">
        <v>2016</v>
      </c>
      <c r="E258" t="str">
        <f t="shared" ref="E258:E321" si="4">A258&amp;D258</f>
        <v>176142016</v>
      </c>
      <c r="F258">
        <v>62296</v>
      </c>
      <c r="G258" t="str">
        <f>VLOOKUP($A258,CATMUN!$B$2:$C$1123,2,0)</f>
        <v>Medio</v>
      </c>
      <c r="H258" t="str">
        <f>VLOOKUP($A258,CATMUN!$B$2:$D$1123,3,0)</f>
        <v>Municipios intermedios</v>
      </c>
      <c r="I258">
        <f>VLOOKUP($A258,CATMUN!$B$2:$G$1123,4,0)</f>
        <v>0</v>
      </c>
      <c r="J258">
        <f>VLOOKUP($A258,CATMUN!$B$2:$G$1123,6,0)</f>
        <v>14</v>
      </c>
      <c r="K258" s="69">
        <v>2014.194</v>
      </c>
      <c r="L258" s="69">
        <v>1663</v>
      </c>
      <c r="M258" s="69">
        <v>40.692999999999998</v>
      </c>
      <c r="N258" s="69">
        <v>135.40403137499996</v>
      </c>
      <c r="P258" s="69">
        <v>379.01</v>
      </c>
      <c r="S258" s="69">
        <v>997.67494999999997</v>
      </c>
      <c r="T258">
        <v>0</v>
      </c>
      <c r="V258" s="51">
        <v>15</v>
      </c>
      <c r="W258" s="51">
        <v>80</v>
      </c>
      <c r="X258" s="51">
        <v>219</v>
      </c>
    </row>
    <row r="259" spans="1:24" x14ac:dyDescent="0.2">
      <c r="A259">
        <v>17616</v>
      </c>
      <c r="B259" t="s">
        <v>1431</v>
      </c>
      <c r="C259" t="s">
        <v>1301</v>
      </c>
      <c r="D259">
        <v>2016</v>
      </c>
      <c r="E259" t="str">
        <f t="shared" si="4"/>
        <v>176162016</v>
      </c>
      <c r="F259">
        <v>9471</v>
      </c>
      <c r="G259" t="str">
        <f>VLOOKUP($A259,CATMUN!$B$2:$C$1123,2,0)</f>
        <v>Alto</v>
      </c>
      <c r="H259" t="str">
        <f>VLOOKUP($A259,CATMUN!$B$2:$D$1123,3,0)</f>
        <v>Municipios intermedios</v>
      </c>
      <c r="I259">
        <f>VLOOKUP($A259,CATMUN!$B$2:$G$1123,4,0)</f>
        <v>0</v>
      </c>
      <c r="J259">
        <f>VLOOKUP($A259,CATMUN!$B$2:$G$1123,6,0)</f>
        <v>14</v>
      </c>
      <c r="K259" s="69">
        <v>391.22300000000001</v>
      </c>
      <c r="L259" s="69">
        <v>1663</v>
      </c>
      <c r="M259" s="69">
        <v>0.31900000000000001</v>
      </c>
      <c r="N259" s="69">
        <v>135.40403137499996</v>
      </c>
      <c r="P259" s="69">
        <v>379.01</v>
      </c>
      <c r="Q259">
        <v>0</v>
      </c>
      <c r="S259" s="69">
        <v>997.67494999999997</v>
      </c>
      <c r="T259">
        <v>0</v>
      </c>
      <c r="V259" s="51">
        <v>15</v>
      </c>
      <c r="W259" s="51">
        <v>9</v>
      </c>
      <c r="X259" s="51">
        <v>219</v>
      </c>
    </row>
    <row r="260" spans="1:24" x14ac:dyDescent="0.2">
      <c r="A260">
        <v>17665</v>
      </c>
      <c r="B260" t="s">
        <v>1434</v>
      </c>
      <c r="C260" t="s">
        <v>1301</v>
      </c>
      <c r="D260">
        <v>2016</v>
      </c>
      <c r="E260" t="str">
        <f t="shared" si="4"/>
        <v>176652016</v>
      </c>
      <c r="F260">
        <v>7595</v>
      </c>
      <c r="G260" t="str">
        <f>VLOOKUP($A260,CATMUN!$B$2:$C$1123,2,0)</f>
        <v>Medio</v>
      </c>
      <c r="H260" t="str">
        <f>VLOOKUP($A260,CATMUN!$B$2:$D$1123,3,0)</f>
        <v>Municipios intermedios</v>
      </c>
      <c r="I260">
        <f>VLOOKUP($A260,CATMUN!$B$2:$G$1123,4,0)</f>
        <v>0</v>
      </c>
      <c r="J260">
        <f>VLOOKUP($A260,CATMUN!$B$2:$G$1123,6,0)</f>
        <v>14</v>
      </c>
      <c r="K260" s="69">
        <v>342.935</v>
      </c>
      <c r="L260" s="69">
        <v>1663</v>
      </c>
      <c r="M260" s="69">
        <v>2.4590000000000001</v>
      </c>
      <c r="N260" s="69">
        <v>135.40403137499996</v>
      </c>
      <c r="P260" s="69">
        <v>379.01</v>
      </c>
      <c r="Q260">
        <v>0</v>
      </c>
      <c r="S260" s="69">
        <v>997.67494999999997</v>
      </c>
      <c r="T260">
        <v>0</v>
      </c>
      <c r="V260" s="51">
        <v>15</v>
      </c>
      <c r="W260" s="51">
        <v>9</v>
      </c>
      <c r="X260" s="51">
        <v>219</v>
      </c>
    </row>
    <row r="261" spans="1:24" x14ac:dyDescent="0.2">
      <c r="A261">
        <v>17777</v>
      </c>
      <c r="B261" t="s">
        <v>1435</v>
      </c>
      <c r="C261" t="s">
        <v>1301</v>
      </c>
      <c r="D261">
        <v>2016</v>
      </c>
      <c r="E261" t="str">
        <f t="shared" si="4"/>
        <v>177772016</v>
      </c>
      <c r="F261">
        <v>26910</v>
      </c>
      <c r="G261" t="str">
        <f>VLOOKUP($A261,CATMUN!$B$2:$C$1123,2,0)</f>
        <v>Medio</v>
      </c>
      <c r="H261" t="str">
        <f>VLOOKUP($A261,CATMUN!$B$2:$D$1123,3,0)</f>
        <v>Municipios intermedios</v>
      </c>
      <c r="I261">
        <f>VLOOKUP($A261,CATMUN!$B$2:$G$1123,4,0)</f>
        <v>0</v>
      </c>
      <c r="J261">
        <f>VLOOKUP($A261,CATMUN!$B$2:$G$1123,6,0)</f>
        <v>14</v>
      </c>
      <c r="K261" s="69">
        <v>612.09699999999998</v>
      </c>
      <c r="L261" s="69">
        <v>1663</v>
      </c>
      <c r="M261" s="69">
        <v>23.886800000000001</v>
      </c>
      <c r="N261" s="69">
        <v>135.40403137499996</v>
      </c>
      <c r="P261" s="69">
        <v>379.01</v>
      </c>
      <c r="Q261">
        <v>0</v>
      </c>
      <c r="S261" s="69">
        <v>997.67494999999997</v>
      </c>
      <c r="T261">
        <v>0</v>
      </c>
      <c r="V261" s="51">
        <v>15</v>
      </c>
      <c r="W261" s="51">
        <v>36</v>
      </c>
      <c r="X261" s="51">
        <v>219</v>
      </c>
    </row>
    <row r="262" spans="1:24" x14ac:dyDescent="0.2">
      <c r="A262">
        <v>17873</v>
      </c>
      <c r="B262" t="s">
        <v>1437</v>
      </c>
      <c r="C262" t="s">
        <v>1301</v>
      </c>
      <c r="D262">
        <v>2016</v>
      </c>
      <c r="E262" t="str">
        <f t="shared" si="4"/>
        <v>178732016</v>
      </c>
      <c r="F262">
        <v>57383</v>
      </c>
      <c r="G262" t="str">
        <f>VLOOKUP($A262,CATMUN!$B$2:$C$1123,2,0)</f>
        <v>Alto</v>
      </c>
      <c r="H262" t="str">
        <f>VLOOKUP($A262,CATMUN!$B$2:$D$1123,3,0)</f>
        <v>Otros Sistemas de Ciudades</v>
      </c>
      <c r="I262">
        <f>VLOOKUP($A262,CATMUN!$B$2:$G$1123,4,0)</f>
        <v>0</v>
      </c>
      <c r="J262">
        <f>VLOOKUP($A262,CATMUN!$B$2:$G$1123,6,0)</f>
        <v>14</v>
      </c>
      <c r="K262" s="69">
        <v>4132.3440000000001</v>
      </c>
      <c r="L262" s="69">
        <v>1663</v>
      </c>
      <c r="M262" s="69">
        <v>393.53399999999999</v>
      </c>
      <c r="N262" s="69">
        <v>660.95043206896571</v>
      </c>
      <c r="P262" s="69">
        <v>1201.3253300000001</v>
      </c>
      <c r="S262" s="69">
        <v>2466.9726099999998</v>
      </c>
      <c r="T262">
        <v>0</v>
      </c>
      <c r="V262" s="51">
        <v>55</v>
      </c>
      <c r="W262" s="51">
        <v>202</v>
      </c>
      <c r="X262" s="51">
        <v>219</v>
      </c>
    </row>
    <row r="263" spans="1:24" x14ac:dyDescent="0.2">
      <c r="A263">
        <v>17877</v>
      </c>
      <c r="B263" t="s">
        <v>1438</v>
      </c>
      <c r="C263" t="s">
        <v>1301</v>
      </c>
      <c r="D263">
        <v>2016</v>
      </c>
      <c r="E263" t="str">
        <f t="shared" si="4"/>
        <v>178772016</v>
      </c>
      <c r="F263">
        <v>12438</v>
      </c>
      <c r="G263" t="str">
        <f>VLOOKUP($A263,CATMUN!$B$2:$C$1123,2,0)</f>
        <v>Medio</v>
      </c>
      <c r="H263" t="str">
        <f>VLOOKUP($A263,CATMUN!$B$2:$D$1123,3,0)</f>
        <v>Municipios intermedios</v>
      </c>
      <c r="I263">
        <f>VLOOKUP($A263,CATMUN!$B$2:$G$1123,4,0)</f>
        <v>0</v>
      </c>
      <c r="J263">
        <f>VLOOKUP($A263,CATMUN!$B$2:$G$1123,6,0)</f>
        <v>14</v>
      </c>
      <c r="K263" s="69">
        <v>687.83799999999997</v>
      </c>
      <c r="L263" s="69">
        <v>1663</v>
      </c>
      <c r="N263" s="69">
        <v>135.40403137499996</v>
      </c>
      <c r="O263" s="69">
        <v>0.76100000000000001</v>
      </c>
      <c r="P263" s="69">
        <v>379.01</v>
      </c>
      <c r="S263" s="69">
        <v>997.67494999999997</v>
      </c>
      <c r="T263">
        <v>0</v>
      </c>
      <c r="U263">
        <v>23.446066999999999</v>
      </c>
      <c r="V263" s="51">
        <v>15</v>
      </c>
      <c r="W263" s="51">
        <v>32</v>
      </c>
      <c r="X263" s="51">
        <v>219</v>
      </c>
    </row>
    <row r="264" spans="1:24" x14ac:dyDescent="0.2">
      <c r="A264">
        <v>19212</v>
      </c>
      <c r="B264" t="s">
        <v>1465</v>
      </c>
      <c r="C264" t="s">
        <v>1456</v>
      </c>
      <c r="D264">
        <v>2016</v>
      </c>
      <c r="E264" t="str">
        <f t="shared" si="4"/>
        <v>192122016</v>
      </c>
      <c r="F264">
        <v>32296</v>
      </c>
      <c r="G264" t="str">
        <f>VLOOKUP($A264,CATMUN!$B$2:$C$1123,2,0)</f>
        <v>Bajo</v>
      </c>
      <c r="H264" t="str">
        <f>VLOOKUP($A264,CATMUN!$B$2:$D$1123,3,0)</f>
        <v>Municipios intermedios</v>
      </c>
      <c r="I264">
        <f>VLOOKUP($A264,CATMUN!$B$2:$G$1123,4,0)</f>
        <v>0</v>
      </c>
      <c r="J264">
        <f>VLOOKUP($A264,CATMUN!$B$2:$G$1123,6,0)</f>
        <v>14</v>
      </c>
      <c r="K264" s="69">
        <v>1279.0719999999999</v>
      </c>
      <c r="L264" s="69">
        <v>1663</v>
      </c>
      <c r="M264" s="69">
        <v>11.725</v>
      </c>
      <c r="N264" s="69">
        <v>135.40403137499996</v>
      </c>
      <c r="P264" s="69">
        <v>379.01</v>
      </c>
      <c r="Q264">
        <v>0</v>
      </c>
      <c r="S264" s="69">
        <v>997.67494999999997</v>
      </c>
      <c r="T264">
        <v>0</v>
      </c>
      <c r="U264">
        <v>0.83879999999999999</v>
      </c>
      <c r="V264" s="51">
        <v>8</v>
      </c>
      <c r="W264" s="51">
        <v>20</v>
      </c>
      <c r="X264" s="51">
        <v>531</v>
      </c>
    </row>
    <row r="265" spans="1:24" x14ac:dyDescent="0.2">
      <c r="A265">
        <v>19290</v>
      </c>
      <c r="B265" t="s">
        <v>1440</v>
      </c>
      <c r="C265" t="s">
        <v>1456</v>
      </c>
      <c r="D265">
        <v>2016</v>
      </c>
      <c r="E265" t="str">
        <f t="shared" si="4"/>
        <v>192902016</v>
      </c>
      <c r="F265">
        <v>6146</v>
      </c>
      <c r="G265" t="str">
        <f>VLOOKUP($A265,CATMUN!$B$2:$C$1123,2,0)</f>
        <v>Medio</v>
      </c>
      <c r="H265" t="str">
        <f>VLOOKUP($A265,CATMUN!$B$2:$D$1123,3,0)</f>
        <v>Municipios intermedios</v>
      </c>
      <c r="I265">
        <f>VLOOKUP($A265,CATMUN!$B$2:$G$1123,4,0)</f>
        <v>0</v>
      </c>
      <c r="J265">
        <f>VLOOKUP($A265,CATMUN!$B$2:$G$1123,6,0)</f>
        <v>14</v>
      </c>
      <c r="K265" s="69">
        <v>26.343</v>
      </c>
      <c r="L265" s="69">
        <v>1663</v>
      </c>
      <c r="M265" s="69">
        <v>0.1</v>
      </c>
      <c r="N265" s="69">
        <v>135.40403137499996</v>
      </c>
      <c r="P265" s="69">
        <v>379.01</v>
      </c>
      <c r="Q265">
        <v>0</v>
      </c>
      <c r="S265" s="69">
        <v>997.67494999999997</v>
      </c>
      <c r="T265">
        <v>0</v>
      </c>
      <c r="V265" s="51">
        <v>15</v>
      </c>
      <c r="W265" s="51">
        <v>0</v>
      </c>
      <c r="X265" s="51">
        <v>219</v>
      </c>
    </row>
    <row r="266" spans="1:24" x14ac:dyDescent="0.2">
      <c r="A266">
        <v>19300</v>
      </c>
      <c r="B266" t="s">
        <v>1467</v>
      </c>
      <c r="C266" t="s">
        <v>1456</v>
      </c>
      <c r="D266">
        <v>2016</v>
      </c>
      <c r="E266" t="str">
        <f t="shared" si="4"/>
        <v>193002016</v>
      </c>
      <c r="F266">
        <v>19859</v>
      </c>
      <c r="G266" t="str">
        <f>VLOOKUP($A266,CATMUN!$B$2:$C$1123,2,0)</f>
        <v>Alto</v>
      </c>
      <c r="H266" t="str">
        <f>VLOOKUP($A266,CATMUN!$B$2:$D$1123,3,0)</f>
        <v>Municipios intermedios</v>
      </c>
      <c r="I266">
        <f>VLOOKUP($A266,CATMUN!$B$2:$G$1123,4,0)</f>
        <v>0</v>
      </c>
      <c r="J266">
        <f>VLOOKUP($A266,CATMUN!$B$2:$G$1123,6,0)</f>
        <v>14</v>
      </c>
      <c r="K266" s="69">
        <v>1130.252</v>
      </c>
      <c r="L266" s="69">
        <v>1663</v>
      </c>
      <c r="M266" s="69">
        <v>21.477</v>
      </c>
      <c r="N266" s="69">
        <v>135.40403137499996</v>
      </c>
      <c r="P266" s="69">
        <v>379.01</v>
      </c>
      <c r="Q266">
        <v>0</v>
      </c>
      <c r="S266" s="69">
        <v>997.67494999999997</v>
      </c>
      <c r="T266">
        <v>0</v>
      </c>
      <c r="V266" s="51">
        <v>15</v>
      </c>
      <c r="W266" s="51">
        <v>25</v>
      </c>
      <c r="X266" s="51">
        <v>219</v>
      </c>
    </row>
    <row r="267" spans="1:24" x14ac:dyDescent="0.2">
      <c r="A267">
        <v>19455</v>
      </c>
      <c r="B267" t="s">
        <v>1475</v>
      </c>
      <c r="C267" t="s">
        <v>1456</v>
      </c>
      <c r="D267">
        <v>2016</v>
      </c>
      <c r="E267" t="str">
        <f t="shared" si="4"/>
        <v>194552016</v>
      </c>
      <c r="F267">
        <v>40455</v>
      </c>
      <c r="G267" t="str">
        <f>VLOOKUP($A267,CATMUN!$B$2:$C$1123,2,0)</f>
        <v>Alto</v>
      </c>
      <c r="H267" t="str">
        <f>VLOOKUP($A267,CATMUN!$B$2:$D$1123,3,0)</f>
        <v>Municipios intermedios</v>
      </c>
      <c r="I267">
        <f>VLOOKUP($A267,CATMUN!$B$2:$G$1123,4,0)</f>
        <v>0</v>
      </c>
      <c r="J267">
        <f>VLOOKUP($A267,CATMUN!$B$2:$G$1123,6,0)</f>
        <v>14</v>
      </c>
      <c r="K267" s="69">
        <v>3058.0610000000001</v>
      </c>
      <c r="L267" s="69">
        <v>1663</v>
      </c>
      <c r="M267" s="69">
        <v>9.8819999999999997</v>
      </c>
      <c r="N267" s="69">
        <v>135.40403137499996</v>
      </c>
      <c r="P267" s="69">
        <v>379.01</v>
      </c>
      <c r="Q267">
        <v>0</v>
      </c>
      <c r="S267" s="69">
        <v>997.67494999999997</v>
      </c>
      <c r="T267">
        <v>0</v>
      </c>
      <c r="V267" s="51">
        <v>8</v>
      </c>
      <c r="W267" s="51">
        <v>40</v>
      </c>
      <c r="X267" s="51">
        <v>531</v>
      </c>
    </row>
    <row r="268" spans="1:24" x14ac:dyDescent="0.2">
      <c r="A268">
        <v>19513</v>
      </c>
      <c r="B268" t="s">
        <v>1476</v>
      </c>
      <c r="C268" t="s">
        <v>1456</v>
      </c>
      <c r="D268">
        <v>2016</v>
      </c>
      <c r="E268" t="str">
        <f t="shared" si="4"/>
        <v>195132016</v>
      </c>
      <c r="F268">
        <v>7837</v>
      </c>
      <c r="G268" t="str">
        <f>VLOOKUP($A268,CATMUN!$B$2:$C$1123,2,0)</f>
        <v>Bajo</v>
      </c>
      <c r="H268" t="str">
        <f>VLOOKUP($A268,CATMUN!$B$2:$D$1123,3,0)</f>
        <v>Otros Sistemas de Ciudades</v>
      </c>
      <c r="I268">
        <f>VLOOKUP($A268,CATMUN!$B$2:$G$1123,4,0)</f>
        <v>0</v>
      </c>
      <c r="J268">
        <f>VLOOKUP($A268,CATMUN!$B$2:$G$1123,6,0)</f>
        <v>14</v>
      </c>
      <c r="K268" s="69">
        <v>971.92499999999995</v>
      </c>
      <c r="L268" s="69">
        <v>1663</v>
      </c>
      <c r="N268" s="69">
        <v>660.95043206896571</v>
      </c>
      <c r="P268" s="69">
        <v>1201.3253300000001</v>
      </c>
      <c r="Q268">
        <v>0</v>
      </c>
      <c r="S268" s="69">
        <v>2466.9726099999998</v>
      </c>
      <c r="T268">
        <v>0</v>
      </c>
      <c r="V268" s="51">
        <v>55</v>
      </c>
      <c r="W268" s="51">
        <v>7</v>
      </c>
      <c r="X268" s="51">
        <v>219</v>
      </c>
    </row>
    <row r="269" spans="1:24" x14ac:dyDescent="0.2">
      <c r="A269">
        <v>19548</v>
      </c>
      <c r="B269" t="s">
        <v>1479</v>
      </c>
      <c r="C269" t="s">
        <v>1456</v>
      </c>
      <c r="D269">
        <v>2016</v>
      </c>
      <c r="E269" t="str">
        <f t="shared" si="4"/>
        <v>195482016</v>
      </c>
      <c r="F269">
        <v>43714</v>
      </c>
      <c r="G269" t="str">
        <f>VLOOKUP($A269,CATMUN!$B$2:$C$1123,2,0)</f>
        <v>Medio</v>
      </c>
      <c r="H269" t="str">
        <f>VLOOKUP($A269,CATMUN!$B$2:$D$1123,3,0)</f>
        <v>Municipios intermedios</v>
      </c>
      <c r="I269">
        <f>VLOOKUP($A269,CATMUN!$B$2:$G$1123,4,0)</f>
        <v>0</v>
      </c>
      <c r="J269">
        <f>VLOOKUP($A269,CATMUN!$B$2:$G$1123,6,0)</f>
        <v>14</v>
      </c>
      <c r="K269" s="69">
        <v>360.959</v>
      </c>
      <c r="L269" s="69">
        <v>1663</v>
      </c>
      <c r="M269" s="69">
        <v>25.085000000000001</v>
      </c>
      <c r="N269" s="69">
        <v>135.40403137499996</v>
      </c>
      <c r="P269" s="69">
        <v>379.01</v>
      </c>
      <c r="Q269">
        <v>0</v>
      </c>
      <c r="S269" s="69">
        <v>997.67494999999997</v>
      </c>
      <c r="T269">
        <v>0</v>
      </c>
      <c r="U269">
        <v>1.5449999999999999</v>
      </c>
      <c r="V269" s="51">
        <v>15</v>
      </c>
      <c r="W269" s="51">
        <v>48</v>
      </c>
      <c r="X269" s="51">
        <v>219</v>
      </c>
    </row>
    <row r="270" spans="1:24" x14ac:dyDescent="0.2">
      <c r="A270">
        <v>19573</v>
      </c>
      <c r="B270" t="s">
        <v>1480</v>
      </c>
      <c r="C270" t="s">
        <v>1456</v>
      </c>
      <c r="D270">
        <v>2016</v>
      </c>
      <c r="E270" t="str">
        <f t="shared" si="4"/>
        <v>195732016</v>
      </c>
      <c r="F270">
        <v>45840</v>
      </c>
      <c r="G270" t="str">
        <f>VLOOKUP($A270,CATMUN!$B$2:$C$1123,2,0)</f>
        <v>Alto</v>
      </c>
      <c r="H270" t="str">
        <f>VLOOKUP($A270,CATMUN!$B$2:$D$1123,3,0)</f>
        <v>Otros Sistemas de Ciudades</v>
      </c>
      <c r="I270">
        <f>VLOOKUP($A270,CATMUN!$B$2:$G$1123,4,0)</f>
        <v>0</v>
      </c>
      <c r="J270">
        <f>VLOOKUP($A270,CATMUN!$B$2:$G$1123,6,0)</f>
        <v>14</v>
      </c>
      <c r="K270" s="69">
        <v>2091.2899699999998</v>
      </c>
      <c r="L270" s="69">
        <v>1663</v>
      </c>
      <c r="M270" s="69">
        <v>130.94523000000001</v>
      </c>
      <c r="N270" s="69">
        <v>660.95043206896571</v>
      </c>
      <c r="P270" s="69">
        <v>1201.3253300000001</v>
      </c>
      <c r="Q270">
        <v>0</v>
      </c>
      <c r="S270" s="69">
        <v>2466.9726099999998</v>
      </c>
      <c r="T270">
        <v>0</v>
      </c>
      <c r="V270" s="51">
        <v>55</v>
      </c>
      <c r="W270" s="51">
        <v>120</v>
      </c>
      <c r="X270" s="51">
        <v>219</v>
      </c>
    </row>
    <row r="271" spans="1:24" x14ac:dyDescent="0.2">
      <c r="A271">
        <v>19622</v>
      </c>
      <c r="B271" t="s">
        <v>1482</v>
      </c>
      <c r="C271" t="s">
        <v>1456</v>
      </c>
      <c r="D271">
        <v>2016</v>
      </c>
      <c r="E271" t="str">
        <f t="shared" si="4"/>
        <v>196222016</v>
      </c>
      <c r="F271">
        <v>13386</v>
      </c>
      <c r="G271" t="str">
        <f>VLOOKUP($A271,CATMUN!$B$2:$C$1123,2,0)</f>
        <v>Bajo</v>
      </c>
      <c r="H271" t="str">
        <f>VLOOKUP($A271,CATMUN!$B$2:$D$1123,3,0)</f>
        <v>Municipios intermedios</v>
      </c>
      <c r="I271">
        <f>VLOOKUP($A271,CATMUN!$B$2:$G$1123,4,0)</f>
        <v>0</v>
      </c>
      <c r="J271">
        <f>VLOOKUP($A271,CATMUN!$B$2:$G$1123,6,0)</f>
        <v>14</v>
      </c>
      <c r="K271" s="69">
        <v>50.283000000000001</v>
      </c>
      <c r="L271" s="69">
        <v>1663</v>
      </c>
      <c r="N271" s="69">
        <v>135.40403137499996</v>
      </c>
      <c r="P271" s="69">
        <v>379.01</v>
      </c>
      <c r="Q271">
        <v>0</v>
      </c>
      <c r="S271" s="69">
        <v>997.67494999999997</v>
      </c>
      <c r="T271">
        <v>0</v>
      </c>
      <c r="V271" s="51">
        <v>15</v>
      </c>
      <c r="W271" s="51">
        <v>1</v>
      </c>
      <c r="X271" s="51">
        <v>219</v>
      </c>
    </row>
    <row r="272" spans="1:24" x14ac:dyDescent="0.2">
      <c r="A272">
        <v>19698</v>
      </c>
      <c r="B272" t="s">
        <v>1484</v>
      </c>
      <c r="C272" t="s">
        <v>1456</v>
      </c>
      <c r="D272">
        <v>2016</v>
      </c>
      <c r="E272" t="str">
        <f t="shared" si="4"/>
        <v>196982016</v>
      </c>
      <c r="F272">
        <v>95041</v>
      </c>
      <c r="G272" t="str">
        <f>VLOOKUP($A272,CATMUN!$B$2:$C$1123,2,0)</f>
        <v>Medio</v>
      </c>
      <c r="H272" t="str">
        <f>VLOOKUP($A272,CATMUN!$B$2:$D$1123,3,0)</f>
        <v>Municipios intermedios</v>
      </c>
      <c r="I272">
        <f>VLOOKUP($A272,CATMUN!$B$2:$G$1123,4,0)</f>
        <v>0</v>
      </c>
      <c r="J272">
        <f>VLOOKUP($A272,CATMUN!$B$2:$G$1123,6,0)</f>
        <v>14</v>
      </c>
      <c r="K272" s="69">
        <v>1528.079</v>
      </c>
      <c r="L272" s="69">
        <v>1663</v>
      </c>
      <c r="M272" s="69">
        <v>326.95600000000002</v>
      </c>
      <c r="N272" s="69">
        <v>135.40403137499996</v>
      </c>
      <c r="O272" s="69">
        <v>0</v>
      </c>
      <c r="P272" s="69">
        <v>379.01</v>
      </c>
      <c r="S272" s="69">
        <v>997.67494999999997</v>
      </c>
      <c r="T272">
        <v>0</v>
      </c>
      <c r="V272" s="51">
        <v>15</v>
      </c>
      <c r="W272" s="51">
        <v>445</v>
      </c>
      <c r="X272" s="51">
        <v>219</v>
      </c>
    </row>
    <row r="273" spans="1:24" x14ac:dyDescent="0.2">
      <c r="A273">
        <v>19807</v>
      </c>
      <c r="B273" t="s">
        <v>1489</v>
      </c>
      <c r="C273" t="s">
        <v>1456</v>
      </c>
      <c r="D273">
        <v>2016</v>
      </c>
      <c r="E273" t="str">
        <f t="shared" si="4"/>
        <v>198072016</v>
      </c>
      <c r="F273">
        <v>34322</v>
      </c>
      <c r="G273" t="str">
        <f>VLOOKUP($A273,CATMUN!$B$2:$C$1123,2,0)</f>
        <v>Medio</v>
      </c>
      <c r="H273" t="str">
        <f>VLOOKUP($A273,CATMUN!$B$2:$D$1123,3,0)</f>
        <v>Municipios intermedios</v>
      </c>
      <c r="I273">
        <f>VLOOKUP($A273,CATMUN!$B$2:$G$1123,4,0)</f>
        <v>0</v>
      </c>
      <c r="J273">
        <f>VLOOKUP($A273,CATMUN!$B$2:$G$1123,6,0)</f>
        <v>14</v>
      </c>
      <c r="K273" s="69">
        <v>476.65600000000001</v>
      </c>
      <c r="L273" s="69">
        <v>1663</v>
      </c>
      <c r="M273" s="69">
        <v>24.821999999999999</v>
      </c>
      <c r="N273" s="69">
        <v>135.40403137499996</v>
      </c>
      <c r="O273" s="69">
        <v>0</v>
      </c>
      <c r="P273" s="69">
        <v>379.01</v>
      </c>
      <c r="Q273">
        <v>0</v>
      </c>
      <c r="R273">
        <v>0</v>
      </c>
      <c r="S273" s="69">
        <v>997.67494999999997</v>
      </c>
      <c r="T273">
        <v>0</v>
      </c>
      <c r="V273" s="51">
        <v>9</v>
      </c>
      <c r="W273" s="51">
        <v>29</v>
      </c>
      <c r="X273" s="51">
        <v>138</v>
      </c>
    </row>
    <row r="274" spans="1:24" x14ac:dyDescent="0.2">
      <c r="A274">
        <v>19845</v>
      </c>
      <c r="B274" t="s">
        <v>1493</v>
      </c>
      <c r="C274" t="s">
        <v>1456</v>
      </c>
      <c r="D274">
        <v>2016</v>
      </c>
      <c r="E274" t="str">
        <f t="shared" si="4"/>
        <v>198452016</v>
      </c>
      <c r="F274">
        <v>16397</v>
      </c>
      <c r="G274" t="str">
        <f>VLOOKUP($A274,CATMUN!$B$2:$C$1123,2,0)</f>
        <v>Alto</v>
      </c>
      <c r="H274" t="str">
        <f>VLOOKUP($A274,CATMUN!$B$2:$D$1123,3,0)</f>
        <v>Otros Sistemas de Ciudades</v>
      </c>
      <c r="I274">
        <f>VLOOKUP($A274,CATMUN!$B$2:$G$1123,4,0)</f>
        <v>0</v>
      </c>
      <c r="J274">
        <f>VLOOKUP($A274,CATMUN!$B$2:$G$1123,6,0)</f>
        <v>14</v>
      </c>
      <c r="K274" s="69">
        <v>793.39238999999998</v>
      </c>
      <c r="L274" s="69">
        <v>1663</v>
      </c>
      <c r="M274" s="69">
        <v>13.656000000000001</v>
      </c>
      <c r="N274" s="69">
        <v>660.95043206896571</v>
      </c>
      <c r="P274" s="69">
        <v>1201.3253300000001</v>
      </c>
      <c r="Q274">
        <v>0</v>
      </c>
      <c r="S274" s="69">
        <v>2466.9726099999998</v>
      </c>
      <c r="T274">
        <v>0</v>
      </c>
      <c r="V274" s="51">
        <v>55</v>
      </c>
      <c r="W274" s="51">
        <v>449</v>
      </c>
      <c r="X274" s="51">
        <v>219</v>
      </c>
    </row>
    <row r="275" spans="1:24" x14ac:dyDescent="0.2">
      <c r="A275">
        <v>20011</v>
      </c>
      <c r="B275" t="s">
        <v>1496</v>
      </c>
      <c r="C275" t="s">
        <v>1494</v>
      </c>
      <c r="D275">
        <v>2016</v>
      </c>
      <c r="E275" t="str">
        <f t="shared" si="4"/>
        <v>200112016</v>
      </c>
      <c r="F275">
        <v>93917</v>
      </c>
      <c r="G275" t="str">
        <f>VLOOKUP($A275,CATMUN!$B$2:$C$1123,2,0)</f>
        <v>Bajo</v>
      </c>
      <c r="H275" t="str">
        <f>VLOOKUP($A275,CATMUN!$B$2:$D$1123,3,0)</f>
        <v>Municipios intermedios</v>
      </c>
      <c r="I275">
        <f>VLOOKUP($A275,CATMUN!$B$2:$G$1123,4,0)</f>
        <v>0</v>
      </c>
      <c r="J275">
        <f>VLOOKUP($A275,CATMUN!$B$2:$G$1123,6,0)</f>
        <v>14</v>
      </c>
      <c r="K275" s="69">
        <v>3210.3439900000003</v>
      </c>
      <c r="L275" s="69">
        <v>1663</v>
      </c>
      <c r="M275" s="69">
        <v>151.28018</v>
      </c>
      <c r="N275" s="69">
        <v>135.40403137499996</v>
      </c>
      <c r="P275" s="69">
        <v>379.01</v>
      </c>
      <c r="S275" s="69">
        <v>997.67494999999997</v>
      </c>
      <c r="T275">
        <v>0</v>
      </c>
      <c r="V275" s="51">
        <v>9</v>
      </c>
      <c r="W275" s="51">
        <v>448</v>
      </c>
      <c r="X275" s="51">
        <v>138</v>
      </c>
    </row>
    <row r="276" spans="1:24" x14ac:dyDescent="0.2">
      <c r="A276">
        <v>20013</v>
      </c>
      <c r="B276" t="s">
        <v>1497</v>
      </c>
      <c r="C276" t="s">
        <v>1494</v>
      </c>
      <c r="D276">
        <v>2016</v>
      </c>
      <c r="E276" t="str">
        <f t="shared" si="4"/>
        <v>200132016</v>
      </c>
      <c r="F276">
        <v>50450</v>
      </c>
      <c r="G276" t="str">
        <f>VLOOKUP($A276,CATMUN!$B$2:$C$1123,2,0)</f>
        <v>Medio</v>
      </c>
      <c r="H276" t="str">
        <f>VLOOKUP($A276,CATMUN!$B$2:$D$1123,3,0)</f>
        <v>Municipios intermedios</v>
      </c>
      <c r="I276">
        <f>VLOOKUP($A276,CATMUN!$B$2:$G$1123,4,0)</f>
        <v>0</v>
      </c>
      <c r="J276">
        <f>VLOOKUP($A276,CATMUN!$B$2:$G$1123,6,0)</f>
        <v>14</v>
      </c>
      <c r="K276" s="69">
        <v>2498.1078600000001</v>
      </c>
      <c r="L276" s="69">
        <v>1663</v>
      </c>
      <c r="M276" s="69">
        <v>6.5137399999999994</v>
      </c>
      <c r="N276" s="69">
        <v>135.40403137499996</v>
      </c>
      <c r="O276" s="69">
        <v>0</v>
      </c>
      <c r="P276" s="69">
        <v>379.01</v>
      </c>
      <c r="Q276">
        <v>0</v>
      </c>
      <c r="R276">
        <v>0</v>
      </c>
      <c r="S276" s="69">
        <v>997.67494999999997</v>
      </c>
      <c r="T276">
        <v>0</v>
      </c>
      <c r="V276" s="51">
        <v>15</v>
      </c>
      <c r="W276" s="51">
        <v>105</v>
      </c>
      <c r="X276" s="51">
        <v>219</v>
      </c>
    </row>
    <row r="277" spans="1:24" x14ac:dyDescent="0.2">
      <c r="A277">
        <v>20060</v>
      </c>
      <c r="B277" t="s">
        <v>1500</v>
      </c>
      <c r="C277" t="s">
        <v>1494</v>
      </c>
      <c r="D277">
        <v>2016</v>
      </c>
      <c r="E277" t="str">
        <f t="shared" si="4"/>
        <v>200602016</v>
      </c>
      <c r="F277">
        <v>37870</v>
      </c>
      <c r="G277" t="str">
        <f>VLOOKUP($A277,CATMUN!$B$2:$C$1123,2,0)</f>
        <v>Medio</v>
      </c>
      <c r="H277" t="str">
        <f>VLOOKUP($A277,CATMUN!$B$2:$D$1123,3,0)</f>
        <v>Municipios intermedios</v>
      </c>
      <c r="I277">
        <f>VLOOKUP($A277,CATMUN!$B$2:$G$1123,4,0)</f>
        <v>0</v>
      </c>
      <c r="J277">
        <f>VLOOKUP($A277,CATMUN!$B$2:$G$1123,6,0)</f>
        <v>14</v>
      </c>
      <c r="K277" s="69">
        <v>798.16700000000003</v>
      </c>
      <c r="L277" s="69">
        <v>1663</v>
      </c>
      <c r="M277" s="69">
        <v>33.786000000000001</v>
      </c>
      <c r="N277" s="69">
        <v>135.40403137499996</v>
      </c>
      <c r="P277" s="69">
        <v>379.01</v>
      </c>
      <c r="Q277">
        <v>0</v>
      </c>
      <c r="S277" s="69">
        <v>997.67494999999997</v>
      </c>
      <c r="T277">
        <v>0</v>
      </c>
      <c r="U277">
        <v>8.64</v>
      </c>
      <c r="V277" s="51">
        <v>9</v>
      </c>
      <c r="W277" s="51">
        <v>277</v>
      </c>
      <c r="X277" s="51">
        <v>138</v>
      </c>
    </row>
    <row r="278" spans="1:24" x14ac:dyDescent="0.2">
      <c r="A278">
        <v>20443</v>
      </c>
      <c r="B278" t="s">
        <v>1510</v>
      </c>
      <c r="C278" t="s">
        <v>1494</v>
      </c>
      <c r="D278">
        <v>2016</v>
      </c>
      <c r="E278" t="str">
        <f t="shared" si="4"/>
        <v>204432016</v>
      </c>
      <c r="F278">
        <v>14855</v>
      </c>
      <c r="G278" t="str">
        <f>VLOOKUP($A278,CATMUN!$B$2:$C$1123,2,0)</f>
        <v>Bajo</v>
      </c>
      <c r="H278" t="str">
        <f>VLOOKUP($A278,CATMUN!$B$2:$D$1123,3,0)</f>
        <v>Municipios intermedios</v>
      </c>
      <c r="I278">
        <f>VLOOKUP($A278,CATMUN!$B$2:$G$1123,4,0)</f>
        <v>0</v>
      </c>
      <c r="J278">
        <f>VLOOKUP($A278,CATMUN!$B$2:$G$1123,6,0)</f>
        <v>14</v>
      </c>
      <c r="K278" s="69">
        <v>62.271000000000001</v>
      </c>
      <c r="L278" s="69">
        <v>1663</v>
      </c>
      <c r="M278" s="69">
        <v>8.9540000000000006</v>
      </c>
      <c r="N278" s="69">
        <v>135.40403137499996</v>
      </c>
      <c r="P278" s="69">
        <v>379.01</v>
      </c>
      <c r="Q278">
        <v>0</v>
      </c>
      <c r="S278" s="69">
        <v>997.67494999999997</v>
      </c>
      <c r="T278">
        <v>0</v>
      </c>
      <c r="V278" s="51">
        <v>15</v>
      </c>
      <c r="W278" s="51">
        <v>6</v>
      </c>
      <c r="X278" s="51">
        <v>219</v>
      </c>
    </row>
    <row r="279" spans="1:24" x14ac:dyDescent="0.2">
      <c r="A279">
        <v>23068</v>
      </c>
      <c r="B279" t="s">
        <v>1521</v>
      </c>
      <c r="C279" t="s">
        <v>1253</v>
      </c>
      <c r="D279">
        <v>2016</v>
      </c>
      <c r="E279" t="str">
        <f t="shared" si="4"/>
        <v>230682016</v>
      </c>
      <c r="F279">
        <v>52156</v>
      </c>
      <c r="G279" t="str">
        <f>VLOOKUP($A279,CATMUN!$B$2:$C$1123,2,0)</f>
        <v>Medio</v>
      </c>
      <c r="H279" t="str">
        <f>VLOOKUP($A279,CATMUN!$B$2:$D$1123,3,0)</f>
        <v>Municipios intermedios</v>
      </c>
      <c r="I279">
        <f>VLOOKUP($A279,CATMUN!$B$2:$G$1123,4,0)</f>
        <v>0</v>
      </c>
      <c r="J279">
        <f>VLOOKUP($A279,CATMUN!$B$2:$G$1123,6,0)</f>
        <v>14</v>
      </c>
      <c r="K279" s="69">
        <v>738.12599999999998</v>
      </c>
      <c r="L279" s="69">
        <v>1663</v>
      </c>
      <c r="M279" s="69">
        <v>5.7050000000000001</v>
      </c>
      <c r="N279" s="69">
        <v>135.40403137499996</v>
      </c>
      <c r="P279" s="69">
        <v>379.01</v>
      </c>
      <c r="Q279">
        <v>0</v>
      </c>
      <c r="S279" s="69">
        <v>997.67494999999997</v>
      </c>
      <c r="T279">
        <v>0</v>
      </c>
      <c r="V279" s="51">
        <v>15</v>
      </c>
      <c r="W279" s="51">
        <v>54</v>
      </c>
      <c r="X279" s="51">
        <v>219</v>
      </c>
    </row>
    <row r="280" spans="1:24" x14ac:dyDescent="0.2">
      <c r="A280">
        <v>23162</v>
      </c>
      <c r="B280" t="s">
        <v>1523</v>
      </c>
      <c r="C280" t="s">
        <v>1253</v>
      </c>
      <c r="D280">
        <v>2016</v>
      </c>
      <c r="E280" t="str">
        <f t="shared" si="4"/>
        <v>231622016</v>
      </c>
      <c r="F280">
        <v>92304</v>
      </c>
      <c r="G280" t="str">
        <f>VLOOKUP($A280,CATMUN!$B$2:$C$1123,2,0)</f>
        <v>Medio</v>
      </c>
      <c r="H280" t="str">
        <f>VLOOKUP($A280,CATMUN!$B$2:$D$1123,3,0)</f>
        <v>Municipios intermedios</v>
      </c>
      <c r="I280">
        <f>VLOOKUP($A280,CATMUN!$B$2:$G$1123,4,0)</f>
        <v>0</v>
      </c>
      <c r="J280">
        <f>VLOOKUP($A280,CATMUN!$B$2:$G$1123,6,0)</f>
        <v>14</v>
      </c>
      <c r="K280" s="69">
        <v>1880.2059999999999</v>
      </c>
      <c r="L280" s="69">
        <v>1663</v>
      </c>
      <c r="M280" s="69">
        <v>18.521000000000001</v>
      </c>
      <c r="N280" s="69">
        <v>135.40403137499996</v>
      </c>
      <c r="P280" s="69">
        <v>379.01</v>
      </c>
      <c r="Q280">
        <v>0</v>
      </c>
      <c r="S280" s="69">
        <v>997.67494999999997</v>
      </c>
      <c r="T280">
        <v>0</v>
      </c>
      <c r="V280" s="51">
        <v>15</v>
      </c>
      <c r="W280" s="51">
        <v>139</v>
      </c>
      <c r="X280" s="51">
        <v>219</v>
      </c>
    </row>
    <row r="281" spans="1:24" x14ac:dyDescent="0.2">
      <c r="A281">
        <v>23182</v>
      </c>
      <c r="B281" t="s">
        <v>1525</v>
      </c>
      <c r="C281" t="s">
        <v>1253</v>
      </c>
      <c r="D281">
        <v>2016</v>
      </c>
      <c r="E281" t="str">
        <f t="shared" si="4"/>
        <v>231822016</v>
      </c>
      <c r="F281">
        <v>48841</v>
      </c>
      <c r="G281" t="str">
        <f>VLOOKUP($A281,CATMUN!$B$2:$C$1123,2,0)</f>
        <v>Medio</v>
      </c>
      <c r="H281" t="str">
        <f>VLOOKUP($A281,CATMUN!$B$2:$D$1123,3,0)</f>
        <v>Municipios intermedios</v>
      </c>
      <c r="I281">
        <f>VLOOKUP($A281,CATMUN!$B$2:$G$1123,4,0)</f>
        <v>0</v>
      </c>
      <c r="J281">
        <f>VLOOKUP($A281,CATMUN!$B$2:$G$1123,6,0)</f>
        <v>14</v>
      </c>
      <c r="K281" s="69">
        <v>534.62400000000002</v>
      </c>
      <c r="L281" s="69">
        <v>1663</v>
      </c>
      <c r="M281" s="69">
        <v>9.9429999999999996</v>
      </c>
      <c r="N281" s="69">
        <v>135.40403137499996</v>
      </c>
      <c r="P281" s="69">
        <v>379.01</v>
      </c>
      <c r="Q281">
        <v>0</v>
      </c>
      <c r="S281" s="69">
        <v>997.67494999999997</v>
      </c>
      <c r="T281">
        <v>0</v>
      </c>
      <c r="V281" s="51">
        <v>9</v>
      </c>
      <c r="W281" s="51">
        <v>1</v>
      </c>
      <c r="X281" s="51">
        <v>138</v>
      </c>
    </row>
    <row r="282" spans="1:24" x14ac:dyDescent="0.2">
      <c r="A282">
        <v>23189</v>
      </c>
      <c r="B282" t="s">
        <v>1526</v>
      </c>
      <c r="C282" t="s">
        <v>1253</v>
      </c>
      <c r="D282">
        <v>2016</v>
      </c>
      <c r="E282" t="str">
        <f t="shared" si="4"/>
        <v>231892016</v>
      </c>
      <c r="F282">
        <v>65471</v>
      </c>
      <c r="G282" t="str">
        <f>VLOOKUP($A282,CATMUN!$B$2:$C$1123,2,0)</f>
        <v>Medio</v>
      </c>
      <c r="H282" t="str">
        <f>VLOOKUP($A282,CATMUN!$B$2:$D$1123,3,0)</f>
        <v>Municipios intermedios</v>
      </c>
      <c r="I282">
        <f>VLOOKUP($A282,CATMUN!$B$2:$G$1123,4,0)</f>
        <v>0</v>
      </c>
      <c r="J282">
        <f>VLOOKUP($A282,CATMUN!$B$2:$G$1123,6,0)</f>
        <v>14</v>
      </c>
      <c r="K282" s="69">
        <v>1493.433</v>
      </c>
      <c r="L282" s="69">
        <v>1663</v>
      </c>
      <c r="M282" s="69">
        <v>71.81</v>
      </c>
      <c r="N282" s="69">
        <v>135.40403137499996</v>
      </c>
      <c r="P282" s="69">
        <v>379.01</v>
      </c>
      <c r="Q282">
        <v>0</v>
      </c>
      <c r="S282" s="69">
        <v>997.67494999999997</v>
      </c>
      <c r="T282">
        <v>0</v>
      </c>
      <c r="V282" s="51">
        <v>15</v>
      </c>
      <c r="W282" s="51">
        <v>50</v>
      </c>
      <c r="X282" s="51">
        <v>219</v>
      </c>
    </row>
    <row r="283" spans="1:24" x14ac:dyDescent="0.2">
      <c r="A283">
        <v>23300</v>
      </c>
      <c r="B283" t="s">
        <v>1527</v>
      </c>
      <c r="C283" t="s">
        <v>1253</v>
      </c>
      <c r="D283">
        <v>2016</v>
      </c>
      <c r="E283" t="str">
        <f t="shared" si="4"/>
        <v>233002016</v>
      </c>
      <c r="F283">
        <v>15487</v>
      </c>
      <c r="G283" t="str">
        <f>VLOOKUP($A283,CATMUN!$B$2:$C$1123,2,0)</f>
        <v>Medio</v>
      </c>
      <c r="H283" t="str">
        <f>VLOOKUP($A283,CATMUN!$B$2:$D$1123,3,0)</f>
        <v>Municipios intermedios</v>
      </c>
      <c r="I283">
        <f>VLOOKUP($A283,CATMUN!$B$2:$G$1123,4,0)</f>
        <v>0</v>
      </c>
      <c r="J283">
        <f>VLOOKUP($A283,CATMUN!$B$2:$G$1123,6,0)</f>
        <v>14</v>
      </c>
      <c r="K283" s="69">
        <v>133.90100000000001</v>
      </c>
      <c r="L283" s="69">
        <v>1663</v>
      </c>
      <c r="M283" s="69">
        <v>0</v>
      </c>
      <c r="N283" s="69">
        <v>135.40403137499996</v>
      </c>
      <c r="P283" s="69">
        <v>379.01</v>
      </c>
      <c r="Q283">
        <v>0</v>
      </c>
      <c r="S283" s="69">
        <v>997.67494999999997</v>
      </c>
      <c r="T283">
        <v>0</v>
      </c>
      <c r="V283" s="51">
        <v>8</v>
      </c>
      <c r="W283" s="51">
        <v>4</v>
      </c>
      <c r="X283" s="51">
        <v>531</v>
      </c>
    </row>
    <row r="284" spans="1:24" x14ac:dyDescent="0.2">
      <c r="A284">
        <v>23417</v>
      </c>
      <c r="B284" t="s">
        <v>1529</v>
      </c>
      <c r="C284" t="s">
        <v>1253</v>
      </c>
      <c r="D284">
        <v>2016</v>
      </c>
      <c r="E284" t="str">
        <f t="shared" si="4"/>
        <v>234172016</v>
      </c>
      <c r="F284">
        <v>119061</v>
      </c>
      <c r="G284" t="str">
        <f>VLOOKUP($A284,CATMUN!$B$2:$C$1123,2,0)</f>
        <v>Medio</v>
      </c>
      <c r="H284" t="str">
        <f>VLOOKUP($A284,CATMUN!$B$2:$D$1123,3,0)</f>
        <v>Municipios intermedios</v>
      </c>
      <c r="I284">
        <f>VLOOKUP($A284,CATMUN!$B$2:$G$1123,4,0)</f>
        <v>0</v>
      </c>
      <c r="J284">
        <f>VLOOKUP($A284,CATMUN!$B$2:$G$1123,6,0)</f>
        <v>14</v>
      </c>
      <c r="K284" s="69">
        <v>2558.4659999999999</v>
      </c>
      <c r="L284" s="69">
        <v>1663</v>
      </c>
      <c r="M284" s="69">
        <v>130.19</v>
      </c>
      <c r="N284" s="69">
        <v>135.40403137499996</v>
      </c>
      <c r="P284" s="69">
        <v>379.01</v>
      </c>
      <c r="Q284">
        <v>0</v>
      </c>
      <c r="S284" s="69">
        <v>997.67494999999997</v>
      </c>
      <c r="T284">
        <v>0</v>
      </c>
      <c r="V284" s="51">
        <v>15</v>
      </c>
      <c r="W284" s="51">
        <v>143</v>
      </c>
      <c r="X284" s="51">
        <v>219</v>
      </c>
    </row>
    <row r="285" spans="1:24" x14ac:dyDescent="0.2">
      <c r="A285">
        <v>23464</v>
      </c>
      <c r="B285" t="s">
        <v>1531</v>
      </c>
      <c r="C285" t="s">
        <v>1253</v>
      </c>
      <c r="D285">
        <v>2016</v>
      </c>
      <c r="E285" t="str">
        <f t="shared" si="4"/>
        <v>234642016</v>
      </c>
      <c r="F285">
        <v>14962</v>
      </c>
      <c r="G285" t="str">
        <f>VLOOKUP($A285,CATMUN!$B$2:$C$1123,2,0)</f>
        <v>Bajo</v>
      </c>
      <c r="H285" t="str">
        <f>VLOOKUP($A285,CATMUN!$B$2:$D$1123,3,0)</f>
        <v>Municipios intermedios</v>
      </c>
      <c r="I285">
        <f>VLOOKUP($A285,CATMUN!$B$2:$G$1123,4,0)</f>
        <v>0</v>
      </c>
      <c r="J285">
        <f>VLOOKUP($A285,CATMUN!$B$2:$G$1123,6,0)</f>
        <v>14</v>
      </c>
      <c r="K285" s="69">
        <v>60.595999999999997</v>
      </c>
      <c r="L285" s="69">
        <v>1663</v>
      </c>
      <c r="M285" s="69">
        <v>4.1100000000000003</v>
      </c>
      <c r="N285" s="69">
        <v>135.40403137499996</v>
      </c>
      <c r="P285" s="69">
        <v>379.01</v>
      </c>
      <c r="Q285">
        <v>0</v>
      </c>
      <c r="S285" s="69">
        <v>997.67494999999997</v>
      </c>
      <c r="T285">
        <v>0</v>
      </c>
      <c r="V285" s="51">
        <v>15</v>
      </c>
      <c r="W285" s="51">
        <v>13</v>
      </c>
      <c r="X285" s="51">
        <v>219</v>
      </c>
    </row>
    <row r="286" spans="1:24" x14ac:dyDescent="0.2">
      <c r="A286">
        <v>23466</v>
      </c>
      <c r="B286" t="s">
        <v>1532</v>
      </c>
      <c r="C286" t="s">
        <v>1253</v>
      </c>
      <c r="D286">
        <v>2016</v>
      </c>
      <c r="E286" t="str">
        <f t="shared" si="4"/>
        <v>234662016</v>
      </c>
      <c r="F286">
        <v>83181</v>
      </c>
      <c r="G286" t="str">
        <f>VLOOKUP($A286,CATMUN!$B$2:$C$1123,2,0)</f>
        <v>Medio</v>
      </c>
      <c r="H286" t="str">
        <f>VLOOKUP($A286,CATMUN!$B$2:$D$1123,3,0)</f>
        <v>Municipios intermedios</v>
      </c>
      <c r="I286">
        <f>VLOOKUP($A286,CATMUN!$B$2:$G$1123,4,0)</f>
        <v>0</v>
      </c>
      <c r="J286">
        <f>VLOOKUP($A286,CATMUN!$B$2:$G$1123,6,0)</f>
        <v>14</v>
      </c>
      <c r="K286" s="69">
        <v>1967.0050000000001</v>
      </c>
      <c r="L286" s="69">
        <v>1663</v>
      </c>
      <c r="M286" s="69">
        <v>0</v>
      </c>
      <c r="N286" s="69">
        <v>135.40403137499996</v>
      </c>
      <c r="P286" s="69">
        <v>379.01</v>
      </c>
      <c r="S286" s="69">
        <v>997.67494999999997</v>
      </c>
      <c r="T286">
        <v>0</v>
      </c>
      <c r="V286" s="51">
        <v>15</v>
      </c>
      <c r="W286" s="51">
        <v>239</v>
      </c>
      <c r="X286" s="51">
        <v>219</v>
      </c>
    </row>
    <row r="287" spans="1:24" x14ac:dyDescent="0.2">
      <c r="A287">
        <v>23555</v>
      </c>
      <c r="B287" t="s">
        <v>1534</v>
      </c>
      <c r="C287" t="s">
        <v>1253</v>
      </c>
      <c r="D287">
        <v>2016</v>
      </c>
      <c r="E287" t="str">
        <f t="shared" si="4"/>
        <v>235552016</v>
      </c>
      <c r="F287">
        <v>67758</v>
      </c>
      <c r="G287" t="str">
        <f>VLOOKUP($A287,CATMUN!$B$2:$C$1123,2,0)</f>
        <v>Medio</v>
      </c>
      <c r="H287" t="str">
        <f>VLOOKUP($A287,CATMUN!$B$2:$D$1123,3,0)</f>
        <v>Municipios intermedios</v>
      </c>
      <c r="I287">
        <f>VLOOKUP($A287,CATMUN!$B$2:$G$1123,4,0)</f>
        <v>0</v>
      </c>
      <c r="J287">
        <f>VLOOKUP($A287,CATMUN!$B$2:$G$1123,6,0)</f>
        <v>14</v>
      </c>
      <c r="K287" s="69">
        <v>2605.85824</v>
      </c>
      <c r="L287" s="69">
        <v>1663</v>
      </c>
      <c r="M287" s="69">
        <v>22.666160000000001</v>
      </c>
      <c r="N287" s="69">
        <v>135.40403137499996</v>
      </c>
      <c r="P287" s="69">
        <v>379.01</v>
      </c>
      <c r="Q287">
        <v>0</v>
      </c>
      <c r="S287" s="69">
        <v>997.67494999999997</v>
      </c>
      <c r="T287">
        <v>0</v>
      </c>
      <c r="V287" s="51">
        <v>15</v>
      </c>
      <c r="W287" s="51">
        <v>104</v>
      </c>
      <c r="X287" s="51">
        <v>219</v>
      </c>
    </row>
    <row r="288" spans="1:24" x14ac:dyDescent="0.2">
      <c r="A288">
        <v>23586</v>
      </c>
      <c r="B288" t="s">
        <v>1538</v>
      </c>
      <c r="C288" t="s">
        <v>1253</v>
      </c>
      <c r="D288">
        <v>2016</v>
      </c>
      <c r="E288" t="str">
        <f t="shared" si="4"/>
        <v>235862016</v>
      </c>
      <c r="F288">
        <v>15114</v>
      </c>
      <c r="G288" t="str">
        <f>VLOOKUP($A288,CATMUN!$B$2:$C$1123,2,0)</f>
        <v>Bajo</v>
      </c>
      <c r="H288" t="str">
        <f>VLOOKUP($A288,CATMUN!$B$2:$D$1123,3,0)</f>
        <v>Municipios intermedios</v>
      </c>
      <c r="I288">
        <f>VLOOKUP($A288,CATMUN!$B$2:$G$1123,4,0)</f>
        <v>0</v>
      </c>
      <c r="J288">
        <f>VLOOKUP($A288,CATMUN!$B$2:$G$1123,6,0)</f>
        <v>14</v>
      </c>
      <c r="K288" s="69">
        <v>55.415999999999997</v>
      </c>
      <c r="L288" s="69">
        <v>1663</v>
      </c>
      <c r="M288" s="69">
        <v>0</v>
      </c>
      <c r="N288" s="69">
        <v>135.40403137499996</v>
      </c>
      <c r="P288" s="69">
        <v>379.01</v>
      </c>
      <c r="Q288">
        <v>0</v>
      </c>
      <c r="S288" s="69">
        <v>997.67494999999997</v>
      </c>
      <c r="T288">
        <v>0</v>
      </c>
      <c r="V288" s="51">
        <v>15</v>
      </c>
      <c r="W288" s="51">
        <v>0</v>
      </c>
      <c r="X288" s="51">
        <v>219</v>
      </c>
    </row>
    <row r="289" spans="1:24" x14ac:dyDescent="0.2">
      <c r="A289">
        <v>23660</v>
      </c>
      <c r="B289" t="s">
        <v>1539</v>
      </c>
      <c r="C289" t="s">
        <v>1253</v>
      </c>
      <c r="D289">
        <v>2016</v>
      </c>
      <c r="E289" t="str">
        <f t="shared" si="4"/>
        <v>236602016</v>
      </c>
      <c r="F289">
        <v>90093</v>
      </c>
      <c r="G289" t="str">
        <f>VLOOKUP($A289,CATMUN!$B$2:$C$1123,2,0)</f>
        <v>Alto</v>
      </c>
      <c r="H289" t="str">
        <f>VLOOKUP($A289,CATMUN!$B$2:$D$1123,3,0)</f>
        <v>Municipios intermedios</v>
      </c>
      <c r="I289">
        <f>VLOOKUP($A289,CATMUN!$B$2:$G$1123,4,0)</f>
        <v>0</v>
      </c>
      <c r="J289">
        <f>VLOOKUP($A289,CATMUN!$B$2:$G$1123,6,0)</f>
        <v>14</v>
      </c>
      <c r="K289" s="69">
        <v>2779.0795200000002</v>
      </c>
      <c r="L289" s="69">
        <v>1663</v>
      </c>
      <c r="M289" s="69">
        <v>29.12059</v>
      </c>
      <c r="N289" s="69">
        <v>135.40403137499996</v>
      </c>
      <c r="P289" s="69">
        <v>379.01</v>
      </c>
      <c r="Q289">
        <v>0</v>
      </c>
      <c r="S289" s="69">
        <v>997.67494999999997</v>
      </c>
      <c r="T289">
        <v>0</v>
      </c>
      <c r="V289" s="51">
        <v>15</v>
      </c>
      <c r="W289" s="51">
        <v>193</v>
      </c>
      <c r="X289" s="51">
        <v>219</v>
      </c>
    </row>
    <row r="290" spans="1:24" x14ac:dyDescent="0.2">
      <c r="A290">
        <v>23670</v>
      </c>
      <c r="B290" t="s">
        <v>1540</v>
      </c>
      <c r="C290" t="s">
        <v>1253</v>
      </c>
      <c r="D290">
        <v>2016</v>
      </c>
      <c r="E290" t="str">
        <f t="shared" si="4"/>
        <v>236702016</v>
      </c>
      <c r="F290">
        <v>43874</v>
      </c>
      <c r="G290" t="str">
        <f>VLOOKUP($A290,CATMUN!$B$2:$C$1123,2,0)</f>
        <v>Medio</v>
      </c>
      <c r="H290" t="str">
        <f>VLOOKUP($A290,CATMUN!$B$2:$D$1123,3,0)</f>
        <v>Municipios intermedios</v>
      </c>
      <c r="I290">
        <f>VLOOKUP($A290,CATMUN!$B$2:$G$1123,4,0)</f>
        <v>0</v>
      </c>
      <c r="J290">
        <f>VLOOKUP($A290,CATMUN!$B$2:$G$1123,6,0)</f>
        <v>14</v>
      </c>
      <c r="K290" s="69">
        <v>139.61942000000002</v>
      </c>
      <c r="L290" s="69">
        <v>1663</v>
      </c>
      <c r="M290" s="69">
        <v>1.8</v>
      </c>
      <c r="N290" s="69">
        <v>135.40403137499996</v>
      </c>
      <c r="P290" s="69">
        <v>379.01</v>
      </c>
      <c r="Q290">
        <v>0</v>
      </c>
      <c r="S290" s="69">
        <v>997.67494999999997</v>
      </c>
      <c r="T290">
        <v>0</v>
      </c>
      <c r="V290" s="51">
        <v>15</v>
      </c>
      <c r="W290" s="51">
        <v>1</v>
      </c>
      <c r="X290" s="51">
        <v>219</v>
      </c>
    </row>
    <row r="291" spans="1:24" x14ac:dyDescent="0.2">
      <c r="A291">
        <v>23672</v>
      </c>
      <c r="B291" t="s">
        <v>1541</v>
      </c>
      <c r="C291" t="s">
        <v>1253</v>
      </c>
      <c r="D291">
        <v>2016</v>
      </c>
      <c r="E291" t="str">
        <f t="shared" si="4"/>
        <v>236722016</v>
      </c>
      <c r="F291">
        <v>31942</v>
      </c>
      <c r="G291" t="str">
        <f>VLOOKUP($A291,CATMUN!$B$2:$C$1123,2,0)</f>
        <v>Alto</v>
      </c>
      <c r="H291" t="str">
        <f>VLOOKUP($A291,CATMUN!$B$2:$D$1123,3,0)</f>
        <v>Municipios intermedios</v>
      </c>
      <c r="I291">
        <f>VLOOKUP($A291,CATMUN!$B$2:$G$1123,4,0)</f>
        <v>0</v>
      </c>
      <c r="J291">
        <f>VLOOKUP($A291,CATMUN!$B$2:$G$1123,6,0)</f>
        <v>14</v>
      </c>
      <c r="K291" s="69">
        <v>874.55</v>
      </c>
      <c r="L291" s="69">
        <v>1663</v>
      </c>
      <c r="M291" s="69">
        <v>21.172000000000001</v>
      </c>
      <c r="N291" s="69">
        <v>135.40403137499996</v>
      </c>
      <c r="P291" s="69">
        <v>379.01</v>
      </c>
      <c r="Q291">
        <v>0</v>
      </c>
      <c r="S291" s="69">
        <v>997.67494999999997</v>
      </c>
      <c r="T291">
        <v>0</v>
      </c>
      <c r="V291" s="51">
        <v>15</v>
      </c>
      <c r="W291" s="51">
        <v>1</v>
      </c>
      <c r="X291" s="51">
        <v>219</v>
      </c>
    </row>
    <row r="292" spans="1:24" x14ac:dyDescent="0.2">
      <c r="A292">
        <v>23675</v>
      </c>
      <c r="B292" t="s">
        <v>1542</v>
      </c>
      <c r="C292" t="s">
        <v>1253</v>
      </c>
      <c r="D292">
        <v>2016</v>
      </c>
      <c r="E292" t="str">
        <f t="shared" si="4"/>
        <v>236752016</v>
      </c>
      <c r="F292">
        <v>35160</v>
      </c>
      <c r="G292" t="str">
        <f>VLOOKUP($A292,CATMUN!$B$2:$C$1123,2,0)</f>
        <v>Bajo</v>
      </c>
      <c r="H292" t="str">
        <f>VLOOKUP($A292,CATMUN!$B$2:$D$1123,3,0)</f>
        <v>Municipios intermedios</v>
      </c>
      <c r="I292">
        <f>VLOOKUP($A292,CATMUN!$B$2:$G$1123,4,0)</f>
        <v>0</v>
      </c>
      <c r="J292">
        <f>VLOOKUP($A292,CATMUN!$B$2:$G$1123,6,0)</f>
        <v>14</v>
      </c>
      <c r="K292" s="69">
        <v>81.953000000000003</v>
      </c>
      <c r="L292" s="69">
        <v>1663</v>
      </c>
      <c r="M292" s="69">
        <v>0</v>
      </c>
      <c r="N292" s="69">
        <v>135.40403137499996</v>
      </c>
      <c r="P292" s="69">
        <v>379.01</v>
      </c>
      <c r="Q292">
        <v>0</v>
      </c>
      <c r="S292" s="69">
        <v>997.67494999999997</v>
      </c>
      <c r="T292">
        <v>0</v>
      </c>
      <c r="V292" s="51">
        <v>15</v>
      </c>
      <c r="W292" s="51">
        <v>0</v>
      </c>
      <c r="X292" s="51">
        <v>219</v>
      </c>
    </row>
    <row r="293" spans="1:24" x14ac:dyDescent="0.2">
      <c r="A293">
        <v>23807</v>
      </c>
      <c r="B293" t="s">
        <v>1546</v>
      </c>
      <c r="C293" t="s">
        <v>1253</v>
      </c>
      <c r="D293">
        <v>2016</v>
      </c>
      <c r="E293" t="str">
        <f t="shared" si="4"/>
        <v>238072016</v>
      </c>
      <c r="F293">
        <v>102348</v>
      </c>
      <c r="G293" t="str">
        <f>VLOOKUP($A293,CATMUN!$B$2:$C$1123,2,0)</f>
        <v>Alto</v>
      </c>
      <c r="H293" t="str">
        <f>VLOOKUP($A293,CATMUN!$B$2:$D$1123,3,0)</f>
        <v>Municipios intermedios</v>
      </c>
      <c r="I293">
        <f>VLOOKUP($A293,CATMUN!$B$2:$G$1123,4,0)</f>
        <v>0</v>
      </c>
      <c r="J293">
        <f>VLOOKUP($A293,CATMUN!$B$2:$G$1123,6,0)</f>
        <v>14</v>
      </c>
      <c r="K293" s="69">
        <v>1577.1969099999999</v>
      </c>
      <c r="L293" s="69">
        <v>1663</v>
      </c>
      <c r="M293" s="69">
        <v>17.835900000000002</v>
      </c>
      <c r="N293" s="69">
        <v>135.40403137499996</v>
      </c>
      <c r="P293" s="69">
        <v>379.01</v>
      </c>
      <c r="Q293">
        <v>0</v>
      </c>
      <c r="S293" s="69">
        <v>997.67494999999997</v>
      </c>
      <c r="T293">
        <v>0</v>
      </c>
      <c r="V293" s="51">
        <v>8</v>
      </c>
      <c r="W293" s="51">
        <v>96</v>
      </c>
      <c r="X293" s="51">
        <v>531</v>
      </c>
    </row>
    <row r="294" spans="1:24" x14ac:dyDescent="0.2">
      <c r="A294">
        <v>23815</v>
      </c>
      <c r="B294" t="s">
        <v>1547</v>
      </c>
      <c r="C294" t="s">
        <v>1253</v>
      </c>
      <c r="D294">
        <v>2016</v>
      </c>
      <c r="E294" t="str">
        <f t="shared" si="4"/>
        <v>238152016</v>
      </c>
      <c r="F294">
        <v>38608</v>
      </c>
      <c r="G294" t="str">
        <f>VLOOKUP($A294,CATMUN!$B$2:$C$1123,2,0)</f>
        <v>Bajo</v>
      </c>
      <c r="H294" t="str">
        <f>VLOOKUP($A294,CATMUN!$B$2:$D$1123,3,0)</f>
        <v>Municipios intermedios</v>
      </c>
      <c r="I294">
        <f>VLOOKUP($A294,CATMUN!$B$2:$G$1123,4,0)</f>
        <v>0</v>
      </c>
      <c r="J294">
        <f>VLOOKUP($A294,CATMUN!$B$2:$G$1123,6,0)</f>
        <v>14</v>
      </c>
      <c r="K294" s="69">
        <v>8.782</v>
      </c>
      <c r="L294" s="69">
        <v>1663</v>
      </c>
      <c r="M294" s="69">
        <v>0</v>
      </c>
      <c r="N294" s="69">
        <v>135.40403137499996</v>
      </c>
      <c r="P294" s="69">
        <v>379.01</v>
      </c>
      <c r="S294" s="69">
        <v>997.67494999999997</v>
      </c>
      <c r="T294">
        <v>0</v>
      </c>
      <c r="V294" s="51">
        <v>9</v>
      </c>
      <c r="W294" s="51">
        <v>7</v>
      </c>
      <c r="X294" s="51">
        <v>138</v>
      </c>
    </row>
    <row r="295" spans="1:24" x14ac:dyDescent="0.2">
      <c r="A295">
        <v>25001</v>
      </c>
      <c r="B295" t="s">
        <v>1550</v>
      </c>
      <c r="C295" t="s">
        <v>1549</v>
      </c>
      <c r="D295">
        <v>2016</v>
      </c>
      <c r="E295" t="str">
        <f t="shared" si="4"/>
        <v>250012016</v>
      </c>
      <c r="F295">
        <v>10910</v>
      </c>
      <c r="G295" t="str">
        <f>VLOOKUP($A295,CATMUN!$B$2:$C$1123,2,0)</f>
        <v>Medio</v>
      </c>
      <c r="H295" t="str">
        <f>VLOOKUP($A295,CATMUN!$B$2:$D$1123,3,0)</f>
        <v>Municipios intermedios</v>
      </c>
      <c r="I295">
        <f>VLOOKUP($A295,CATMUN!$B$2:$G$1123,4,0)</f>
        <v>0</v>
      </c>
      <c r="J295">
        <f>VLOOKUP($A295,CATMUN!$B$2:$G$1123,6,0)</f>
        <v>14</v>
      </c>
      <c r="K295" s="69">
        <v>820.98284000000001</v>
      </c>
      <c r="L295" s="69">
        <v>1663</v>
      </c>
      <c r="M295" s="69">
        <v>54.680289999999999</v>
      </c>
      <c r="N295" s="69">
        <v>135.40403137499996</v>
      </c>
      <c r="P295" s="69">
        <v>379.01</v>
      </c>
      <c r="Q295">
        <v>0</v>
      </c>
      <c r="S295" s="69">
        <v>997.67494999999997</v>
      </c>
      <c r="T295">
        <v>0</v>
      </c>
      <c r="U295">
        <v>5.7911469999999996</v>
      </c>
      <c r="V295" s="51">
        <v>15</v>
      </c>
      <c r="W295" s="51">
        <v>37</v>
      </c>
      <c r="X295" s="51">
        <v>219</v>
      </c>
    </row>
    <row r="296" spans="1:24" x14ac:dyDescent="0.2">
      <c r="A296">
        <v>25019</v>
      </c>
      <c r="B296" t="s">
        <v>1551</v>
      </c>
      <c r="C296" t="s">
        <v>1549</v>
      </c>
      <c r="D296">
        <v>2016</v>
      </c>
      <c r="E296" t="str">
        <f t="shared" si="4"/>
        <v>250192016</v>
      </c>
      <c r="F296">
        <v>5956</v>
      </c>
      <c r="G296" t="str">
        <f>VLOOKUP($A296,CATMUN!$B$2:$C$1123,2,0)</f>
        <v>Medio</v>
      </c>
      <c r="H296" t="str">
        <f>VLOOKUP($A296,CATMUN!$B$2:$D$1123,3,0)</f>
        <v>Municipios intermedios</v>
      </c>
      <c r="I296">
        <f>VLOOKUP($A296,CATMUN!$B$2:$G$1123,4,0)</f>
        <v>0</v>
      </c>
      <c r="J296">
        <f>VLOOKUP($A296,CATMUN!$B$2:$G$1123,6,0)</f>
        <v>14</v>
      </c>
      <c r="K296" s="69">
        <v>487.86986999999999</v>
      </c>
      <c r="L296" s="69">
        <v>1663</v>
      </c>
      <c r="N296" s="69">
        <v>135.40403137499996</v>
      </c>
      <c r="P296" s="69">
        <v>379.01</v>
      </c>
      <c r="Q296">
        <v>0</v>
      </c>
      <c r="S296" s="69">
        <v>997.67494999999997</v>
      </c>
      <c r="T296">
        <v>0</v>
      </c>
      <c r="V296" s="51">
        <v>15</v>
      </c>
      <c r="W296" s="51">
        <v>52</v>
      </c>
      <c r="X296" s="51">
        <v>219</v>
      </c>
    </row>
    <row r="297" spans="1:24" x14ac:dyDescent="0.2">
      <c r="A297">
        <v>25035</v>
      </c>
      <c r="B297" t="s">
        <v>1552</v>
      </c>
      <c r="C297" t="s">
        <v>1549</v>
      </c>
      <c r="D297">
        <v>2016</v>
      </c>
      <c r="E297" t="str">
        <f t="shared" si="4"/>
        <v>250352016</v>
      </c>
      <c r="F297">
        <v>13514</v>
      </c>
      <c r="G297" t="str">
        <f>VLOOKUP($A297,CATMUN!$B$2:$C$1123,2,0)</f>
        <v>Alto</v>
      </c>
      <c r="H297" t="str">
        <f>VLOOKUP($A297,CATMUN!$B$2:$D$1123,3,0)</f>
        <v>Municipios intermedios</v>
      </c>
      <c r="I297">
        <f>VLOOKUP($A297,CATMUN!$B$2:$G$1123,4,0)</f>
        <v>0</v>
      </c>
      <c r="J297">
        <f>VLOOKUP($A297,CATMUN!$B$2:$G$1123,6,0)</f>
        <v>14</v>
      </c>
      <c r="K297" s="69">
        <v>11324.18865</v>
      </c>
      <c r="L297" s="69">
        <v>1663</v>
      </c>
      <c r="M297" s="69">
        <v>1299.6023899999998</v>
      </c>
      <c r="N297" s="69">
        <v>135.40403137499996</v>
      </c>
      <c r="P297" s="69">
        <v>379.01</v>
      </c>
      <c r="Q297">
        <v>0</v>
      </c>
      <c r="R297">
        <v>0</v>
      </c>
      <c r="S297" s="69">
        <v>997.67494999999997</v>
      </c>
      <c r="T297">
        <v>0</v>
      </c>
      <c r="V297" s="51">
        <v>8</v>
      </c>
      <c r="W297" s="51">
        <v>162</v>
      </c>
      <c r="X297" s="51">
        <v>531</v>
      </c>
    </row>
    <row r="298" spans="1:24" x14ac:dyDescent="0.2">
      <c r="A298">
        <v>25040</v>
      </c>
      <c r="B298" t="s">
        <v>1553</v>
      </c>
      <c r="C298" t="s">
        <v>1549</v>
      </c>
      <c r="D298">
        <v>2016</v>
      </c>
      <c r="E298" t="str">
        <f t="shared" si="4"/>
        <v>250402016</v>
      </c>
      <c r="F298">
        <v>12210</v>
      </c>
      <c r="G298" t="str">
        <f>VLOOKUP($A298,CATMUN!$B$2:$C$1123,2,0)</f>
        <v>Bajo</v>
      </c>
      <c r="H298" t="str">
        <f>VLOOKUP($A298,CATMUN!$B$2:$D$1123,3,0)</f>
        <v>Municipios intermedios</v>
      </c>
      <c r="I298">
        <f>VLOOKUP($A298,CATMUN!$B$2:$G$1123,4,0)</f>
        <v>0</v>
      </c>
      <c r="J298">
        <f>VLOOKUP($A298,CATMUN!$B$2:$G$1123,6,0)</f>
        <v>14</v>
      </c>
      <c r="K298" s="69">
        <v>910.26900000000001</v>
      </c>
      <c r="L298" s="69">
        <v>1663</v>
      </c>
      <c r="M298" s="69">
        <v>2E-3</v>
      </c>
      <c r="N298" s="69">
        <v>135.40403137499996</v>
      </c>
      <c r="P298" s="69">
        <v>379.01</v>
      </c>
      <c r="Q298">
        <v>0</v>
      </c>
      <c r="S298" s="69">
        <v>997.67494999999997</v>
      </c>
      <c r="T298">
        <v>0</v>
      </c>
      <c r="V298" s="51">
        <v>15</v>
      </c>
      <c r="W298" s="51">
        <v>17</v>
      </c>
      <c r="X298" s="51">
        <v>219</v>
      </c>
    </row>
    <row r="299" spans="1:24" x14ac:dyDescent="0.2">
      <c r="A299">
        <v>25053</v>
      </c>
      <c r="B299" t="s">
        <v>1554</v>
      </c>
      <c r="C299" t="s">
        <v>1549</v>
      </c>
      <c r="D299">
        <v>2016</v>
      </c>
      <c r="E299" t="str">
        <f t="shared" si="4"/>
        <v>250532016</v>
      </c>
      <c r="F299">
        <v>12330</v>
      </c>
      <c r="G299" t="str">
        <f>VLOOKUP($A299,CATMUN!$B$2:$C$1123,2,0)</f>
        <v>Medio</v>
      </c>
      <c r="H299" t="str">
        <f>VLOOKUP($A299,CATMUN!$B$2:$D$1123,3,0)</f>
        <v>Municipios intermedios</v>
      </c>
      <c r="I299">
        <f>VLOOKUP($A299,CATMUN!$B$2:$G$1123,4,0)</f>
        <v>0</v>
      </c>
      <c r="J299">
        <f>VLOOKUP($A299,CATMUN!$B$2:$G$1123,6,0)</f>
        <v>14</v>
      </c>
      <c r="K299" s="69">
        <v>796.18899999999996</v>
      </c>
      <c r="L299" s="69">
        <v>1663</v>
      </c>
      <c r="M299" s="69">
        <v>15.035</v>
      </c>
      <c r="N299" s="69">
        <v>135.40403137499996</v>
      </c>
      <c r="P299" s="69">
        <v>379.01</v>
      </c>
      <c r="Q299">
        <v>0</v>
      </c>
      <c r="S299" s="69">
        <v>997.67494999999997</v>
      </c>
      <c r="T299">
        <v>0</v>
      </c>
      <c r="V299" s="51">
        <v>15</v>
      </c>
      <c r="W299" s="51">
        <v>17</v>
      </c>
      <c r="X299" s="51">
        <v>219</v>
      </c>
    </row>
    <row r="300" spans="1:24" x14ac:dyDescent="0.2">
      <c r="A300">
        <v>25099</v>
      </c>
      <c r="B300" t="s">
        <v>1557</v>
      </c>
      <c r="C300" t="s">
        <v>1549</v>
      </c>
      <c r="D300">
        <v>2016</v>
      </c>
      <c r="E300" t="str">
        <f t="shared" si="4"/>
        <v>250992016</v>
      </c>
      <c r="F300">
        <v>11845</v>
      </c>
      <c r="G300" t="str">
        <f>VLOOKUP($A300,CATMUN!$B$2:$C$1123,2,0)</f>
        <v>Medio</v>
      </c>
      <c r="H300" t="str">
        <f>VLOOKUP($A300,CATMUN!$B$2:$D$1123,3,0)</f>
        <v>Otros Sistemas de Ciudades</v>
      </c>
      <c r="I300">
        <f>VLOOKUP($A300,CATMUN!$B$2:$G$1123,4,0)</f>
        <v>0</v>
      </c>
      <c r="J300">
        <f>VLOOKUP($A300,CATMUN!$B$2:$G$1123,6,0)</f>
        <v>14</v>
      </c>
      <c r="K300" s="69">
        <v>1090.48731</v>
      </c>
      <c r="L300" s="69">
        <v>1663</v>
      </c>
      <c r="M300" s="69">
        <v>161.61048000000002</v>
      </c>
      <c r="N300" s="69">
        <v>660.95043206896571</v>
      </c>
      <c r="P300" s="69">
        <v>1201.3253300000001</v>
      </c>
      <c r="Q300">
        <v>0</v>
      </c>
      <c r="S300" s="69">
        <v>2466.9726099999998</v>
      </c>
      <c r="T300">
        <v>0</v>
      </c>
      <c r="V300" s="51">
        <v>55</v>
      </c>
      <c r="W300" s="51">
        <v>27</v>
      </c>
      <c r="X300" s="51">
        <v>219</v>
      </c>
    </row>
    <row r="301" spans="1:24" x14ac:dyDescent="0.2">
      <c r="A301">
        <v>25123</v>
      </c>
      <c r="B301" t="s">
        <v>1559</v>
      </c>
      <c r="C301" t="s">
        <v>1549</v>
      </c>
      <c r="D301">
        <v>2016</v>
      </c>
      <c r="E301" t="str">
        <f t="shared" si="4"/>
        <v>251232016</v>
      </c>
      <c r="F301">
        <v>9811</v>
      </c>
      <c r="G301" t="str">
        <f>VLOOKUP($A301,CATMUN!$B$2:$C$1123,2,0)</f>
        <v>Medio</v>
      </c>
      <c r="H301" t="str">
        <f>VLOOKUP($A301,CATMUN!$B$2:$D$1123,3,0)</f>
        <v>Municipios intermedios</v>
      </c>
      <c r="I301">
        <f>VLOOKUP($A301,CATMUN!$B$2:$G$1123,4,0)</f>
        <v>0</v>
      </c>
      <c r="J301">
        <f>VLOOKUP($A301,CATMUN!$B$2:$G$1123,6,0)</f>
        <v>14</v>
      </c>
      <c r="K301" s="69">
        <v>1304.6179999999999</v>
      </c>
      <c r="L301" s="69">
        <v>1663</v>
      </c>
      <c r="N301" s="69">
        <v>135.40403137499996</v>
      </c>
      <c r="P301" s="69">
        <v>379.01</v>
      </c>
      <c r="Q301">
        <v>0</v>
      </c>
      <c r="S301" s="69">
        <v>997.67494999999997</v>
      </c>
      <c r="T301">
        <v>0</v>
      </c>
      <c r="V301" s="51">
        <v>8</v>
      </c>
      <c r="W301" s="51">
        <v>2</v>
      </c>
      <c r="X301" s="51">
        <v>531</v>
      </c>
    </row>
    <row r="302" spans="1:24" x14ac:dyDescent="0.2">
      <c r="A302">
        <v>25183</v>
      </c>
      <c r="B302" t="s">
        <v>1568</v>
      </c>
      <c r="C302" t="s">
        <v>1549</v>
      </c>
      <c r="D302">
        <v>2016</v>
      </c>
      <c r="E302" t="str">
        <f t="shared" si="4"/>
        <v>251832016</v>
      </c>
      <c r="F302">
        <v>25895</v>
      </c>
      <c r="G302" t="str">
        <f>VLOOKUP($A302,CATMUN!$B$2:$C$1123,2,0)</f>
        <v>Alto</v>
      </c>
      <c r="H302" t="str">
        <f>VLOOKUP($A302,CATMUN!$B$2:$D$1123,3,0)</f>
        <v>Municipios intermedios</v>
      </c>
      <c r="I302">
        <f>VLOOKUP($A302,CATMUN!$B$2:$G$1123,4,0)</f>
        <v>0</v>
      </c>
      <c r="J302">
        <f>VLOOKUP($A302,CATMUN!$B$2:$G$1123,6,0)</f>
        <v>14</v>
      </c>
      <c r="K302" s="69">
        <v>3208.0940000000001</v>
      </c>
      <c r="L302" s="69">
        <v>1663</v>
      </c>
      <c r="M302" s="69">
        <v>72.53813000000001</v>
      </c>
      <c r="N302" s="69">
        <v>135.40403137499996</v>
      </c>
      <c r="P302" s="69">
        <v>379.01</v>
      </c>
      <c r="Q302">
        <v>0</v>
      </c>
      <c r="R302">
        <v>0</v>
      </c>
      <c r="S302" s="69">
        <v>997.67494999999997</v>
      </c>
      <c r="T302">
        <v>0</v>
      </c>
      <c r="V302" s="51">
        <v>8</v>
      </c>
      <c r="W302" s="51">
        <v>55</v>
      </c>
      <c r="X302" s="51">
        <v>531</v>
      </c>
    </row>
    <row r="303" spans="1:24" x14ac:dyDescent="0.2">
      <c r="A303">
        <v>25200</v>
      </c>
      <c r="B303" t="s">
        <v>1569</v>
      </c>
      <c r="C303" t="s">
        <v>1549</v>
      </c>
      <c r="D303">
        <v>2016</v>
      </c>
      <c r="E303" t="str">
        <f t="shared" si="4"/>
        <v>252002016</v>
      </c>
      <c r="F303">
        <v>22786</v>
      </c>
      <c r="G303" t="str">
        <f>VLOOKUP($A303,CATMUN!$B$2:$C$1123,2,0)</f>
        <v>Alto</v>
      </c>
      <c r="H303" t="str">
        <f>VLOOKUP($A303,CATMUN!$B$2:$D$1123,3,0)</f>
        <v>Otros Sistemas de Ciudades</v>
      </c>
      <c r="I303">
        <f>VLOOKUP($A303,CATMUN!$B$2:$G$1123,4,0)</f>
        <v>0</v>
      </c>
      <c r="J303">
        <f>VLOOKUP($A303,CATMUN!$B$2:$G$1123,6,0)</f>
        <v>14</v>
      </c>
      <c r="K303" s="69">
        <v>2480.2548099999999</v>
      </c>
      <c r="L303" s="69">
        <v>1663</v>
      </c>
      <c r="M303" s="69">
        <v>109.4409</v>
      </c>
      <c r="N303" s="69">
        <v>660.95043206896571</v>
      </c>
      <c r="P303" s="69">
        <v>1201.3253300000001</v>
      </c>
      <c r="Q303">
        <v>0</v>
      </c>
      <c r="S303" s="69">
        <v>2466.9726099999998</v>
      </c>
      <c r="V303" s="51">
        <v>55</v>
      </c>
      <c r="W303" s="51">
        <v>493</v>
      </c>
      <c r="X303" s="51">
        <v>219</v>
      </c>
    </row>
    <row r="304" spans="1:24" x14ac:dyDescent="0.2">
      <c r="A304">
        <v>25214</v>
      </c>
      <c r="B304" t="s">
        <v>1570</v>
      </c>
      <c r="C304" t="s">
        <v>1549</v>
      </c>
      <c r="D304">
        <v>2016</v>
      </c>
      <c r="E304" t="str">
        <f t="shared" si="4"/>
        <v>252142016</v>
      </c>
      <c r="F304">
        <v>25432</v>
      </c>
      <c r="G304" t="str">
        <f>VLOOKUP($A304,CATMUN!$B$2:$C$1123,2,0)</f>
        <v>Alto</v>
      </c>
      <c r="H304" t="str">
        <f>VLOOKUP($A304,CATMUN!$B$2:$D$1123,3,0)</f>
        <v>Otros Sistemas de Ciudades</v>
      </c>
      <c r="I304">
        <f>VLOOKUP($A304,CATMUN!$B$2:$G$1123,4,0)</f>
        <v>0</v>
      </c>
      <c r="J304">
        <f>VLOOKUP($A304,CATMUN!$B$2:$G$1123,6,0)</f>
        <v>14</v>
      </c>
      <c r="K304" s="69">
        <v>15393.916880000001</v>
      </c>
      <c r="L304" s="69">
        <v>1663</v>
      </c>
      <c r="M304" s="69">
        <v>2725.9588599999997</v>
      </c>
      <c r="N304" s="69">
        <v>660.95043206896571</v>
      </c>
      <c r="P304" s="69">
        <v>1201.3253300000001</v>
      </c>
      <c r="Q304">
        <v>0</v>
      </c>
      <c r="S304" s="69">
        <v>2466.9726099999998</v>
      </c>
      <c r="T304">
        <v>0</v>
      </c>
      <c r="V304" s="51">
        <v>55</v>
      </c>
      <c r="W304" s="51">
        <v>4452</v>
      </c>
      <c r="X304" s="51">
        <v>219</v>
      </c>
    </row>
    <row r="305" spans="1:24" x14ac:dyDescent="0.2">
      <c r="A305">
        <v>25245</v>
      </c>
      <c r="B305" t="s">
        <v>1572</v>
      </c>
      <c r="C305" t="s">
        <v>1549</v>
      </c>
      <c r="D305">
        <v>2016</v>
      </c>
      <c r="E305" t="str">
        <f t="shared" si="4"/>
        <v>252452016</v>
      </c>
      <c r="F305">
        <v>21949</v>
      </c>
      <c r="G305" t="str">
        <f>VLOOKUP($A305,CATMUN!$B$2:$C$1123,2,0)</f>
        <v>Alto</v>
      </c>
      <c r="H305" t="str">
        <f>VLOOKUP($A305,CATMUN!$B$2:$D$1123,3,0)</f>
        <v>Municipios intermedios</v>
      </c>
      <c r="I305">
        <f>VLOOKUP($A305,CATMUN!$B$2:$G$1123,4,0)</f>
        <v>0</v>
      </c>
      <c r="J305">
        <f>VLOOKUP($A305,CATMUN!$B$2:$G$1123,6,0)</f>
        <v>14</v>
      </c>
      <c r="K305" s="69">
        <v>3004.9470000000001</v>
      </c>
      <c r="L305" s="69">
        <v>1663</v>
      </c>
      <c r="M305" s="69">
        <v>207.34</v>
      </c>
      <c r="N305" s="69">
        <v>135.40403137499996</v>
      </c>
      <c r="P305" s="69">
        <v>379.01</v>
      </c>
      <c r="Q305">
        <v>0</v>
      </c>
      <c r="S305" s="69">
        <v>997.67494999999997</v>
      </c>
      <c r="T305">
        <v>0</v>
      </c>
      <c r="U305">
        <v>4.6695000000000002</v>
      </c>
      <c r="V305" s="51">
        <v>15</v>
      </c>
      <c r="W305" s="51">
        <v>140</v>
      </c>
      <c r="X305" s="51">
        <v>219</v>
      </c>
    </row>
    <row r="306" spans="1:24" x14ac:dyDescent="0.2">
      <c r="A306">
        <v>25260</v>
      </c>
      <c r="B306" t="s">
        <v>1573</v>
      </c>
      <c r="C306" t="s">
        <v>1549</v>
      </c>
      <c r="D306">
        <v>2016</v>
      </c>
      <c r="E306" t="str">
        <f t="shared" si="4"/>
        <v>252602016</v>
      </c>
      <c r="F306">
        <v>17648</v>
      </c>
      <c r="G306" t="str">
        <f>VLOOKUP($A306,CATMUN!$B$2:$C$1123,2,0)</f>
        <v>Alto</v>
      </c>
      <c r="H306" t="str">
        <f>VLOOKUP($A306,CATMUN!$B$2:$D$1123,3,0)</f>
        <v>Municipios intermedios</v>
      </c>
      <c r="I306">
        <f>VLOOKUP($A306,CATMUN!$B$2:$G$1123,4,0)</f>
        <v>0</v>
      </c>
      <c r="J306">
        <f>VLOOKUP($A306,CATMUN!$B$2:$G$1123,6,0)</f>
        <v>14</v>
      </c>
      <c r="K306" s="69">
        <v>1758.9453700000001</v>
      </c>
      <c r="L306" s="69">
        <v>1663</v>
      </c>
      <c r="M306" s="69">
        <v>27.118310000000001</v>
      </c>
      <c r="N306" s="69">
        <v>135.40403137499996</v>
      </c>
      <c r="P306" s="69">
        <v>379.01</v>
      </c>
      <c r="Q306">
        <v>0</v>
      </c>
      <c r="R306">
        <v>0</v>
      </c>
      <c r="S306" s="69">
        <v>997.67494999999997</v>
      </c>
      <c r="T306">
        <v>1</v>
      </c>
      <c r="V306" s="51">
        <v>15</v>
      </c>
      <c r="W306" s="51">
        <v>134</v>
      </c>
      <c r="X306" s="51">
        <v>219</v>
      </c>
    </row>
    <row r="307" spans="1:24" x14ac:dyDescent="0.2">
      <c r="A307">
        <v>25295</v>
      </c>
      <c r="B307" t="s">
        <v>1581</v>
      </c>
      <c r="C307" t="s">
        <v>1549</v>
      </c>
      <c r="D307">
        <v>2016</v>
      </c>
      <c r="E307" t="str">
        <f t="shared" si="4"/>
        <v>252952016</v>
      </c>
      <c r="F307">
        <v>14831</v>
      </c>
      <c r="G307" t="str">
        <f>VLOOKUP($A307,CATMUN!$B$2:$C$1123,2,0)</f>
        <v>Alto</v>
      </c>
      <c r="H307" t="str">
        <f>VLOOKUP($A307,CATMUN!$B$2:$D$1123,3,0)</f>
        <v>Otros Sistemas de Ciudades</v>
      </c>
      <c r="I307">
        <f>VLOOKUP($A307,CATMUN!$B$2:$G$1123,4,0)</f>
        <v>0</v>
      </c>
      <c r="J307">
        <f>VLOOKUP($A307,CATMUN!$B$2:$G$1123,6,0)</f>
        <v>14</v>
      </c>
      <c r="K307" s="69">
        <v>1098.0473999999999</v>
      </c>
      <c r="L307" s="69">
        <v>1663</v>
      </c>
      <c r="M307" s="69">
        <v>947.13916000000006</v>
      </c>
      <c r="N307" s="69">
        <v>660.95043206896571</v>
      </c>
      <c r="O307" s="69">
        <v>0</v>
      </c>
      <c r="P307" s="69">
        <v>1201.3253300000001</v>
      </c>
      <c r="Q307">
        <v>0</v>
      </c>
      <c r="R307" s="69">
        <v>1165.0869399999999</v>
      </c>
      <c r="S307" s="69">
        <v>2466.9726099999998</v>
      </c>
      <c r="T307">
        <v>1</v>
      </c>
      <c r="U307">
        <v>1.36385E-3</v>
      </c>
      <c r="V307" s="51">
        <v>55</v>
      </c>
      <c r="W307" s="51">
        <v>0</v>
      </c>
      <c r="X307" s="51">
        <v>219</v>
      </c>
    </row>
    <row r="308" spans="1:24" x14ac:dyDescent="0.2">
      <c r="A308">
        <v>25312</v>
      </c>
      <c r="B308" t="s">
        <v>1585</v>
      </c>
      <c r="C308" t="s">
        <v>1549</v>
      </c>
      <c r="D308">
        <v>2016</v>
      </c>
      <c r="E308" t="str">
        <f t="shared" si="4"/>
        <v>253122016</v>
      </c>
      <c r="F308">
        <v>8877</v>
      </c>
      <c r="G308" t="str">
        <f>VLOOKUP($A308,CATMUN!$B$2:$C$1123,2,0)</f>
        <v>Medio</v>
      </c>
      <c r="H308" t="str">
        <f>VLOOKUP($A308,CATMUN!$B$2:$D$1123,3,0)</f>
        <v>Municipios intermedios</v>
      </c>
      <c r="I308">
        <f>VLOOKUP($A308,CATMUN!$B$2:$G$1123,4,0)</f>
        <v>0</v>
      </c>
      <c r="J308">
        <f>VLOOKUP($A308,CATMUN!$B$2:$G$1123,6,0)</f>
        <v>14</v>
      </c>
      <c r="K308" s="69">
        <v>764.50599999999997</v>
      </c>
      <c r="L308" s="69">
        <v>1663</v>
      </c>
      <c r="M308" s="69">
        <v>30.67</v>
      </c>
      <c r="N308" s="69">
        <v>135.40403137499996</v>
      </c>
      <c r="P308" s="69">
        <v>379.01</v>
      </c>
      <c r="Q308">
        <v>0</v>
      </c>
      <c r="S308" s="69">
        <v>997.67494999999997</v>
      </c>
      <c r="T308">
        <v>0</v>
      </c>
      <c r="V308" s="51">
        <v>15</v>
      </c>
      <c r="W308" s="51">
        <v>58</v>
      </c>
      <c r="X308" s="51">
        <v>219</v>
      </c>
    </row>
    <row r="309" spans="1:24" x14ac:dyDescent="0.2">
      <c r="A309">
        <v>25317</v>
      </c>
      <c r="B309" t="s">
        <v>1586</v>
      </c>
      <c r="C309" t="s">
        <v>1549</v>
      </c>
      <c r="D309">
        <v>2016</v>
      </c>
      <c r="E309" t="str">
        <f t="shared" si="4"/>
        <v>253172016</v>
      </c>
      <c r="F309">
        <v>11372</v>
      </c>
      <c r="G309" t="str">
        <f>VLOOKUP($A309,CATMUN!$B$2:$C$1123,2,0)</f>
        <v>Alto</v>
      </c>
      <c r="H309" t="str">
        <f>VLOOKUP($A309,CATMUN!$B$2:$D$1123,3,0)</f>
        <v>Municipios intermedios</v>
      </c>
      <c r="I309">
        <f>VLOOKUP($A309,CATMUN!$B$2:$G$1123,4,0)</f>
        <v>0</v>
      </c>
      <c r="J309">
        <f>VLOOKUP($A309,CATMUN!$B$2:$G$1123,6,0)</f>
        <v>14</v>
      </c>
      <c r="K309" s="69">
        <v>1134.5951299999999</v>
      </c>
      <c r="L309" s="69">
        <v>1663</v>
      </c>
      <c r="M309" s="69">
        <v>8.6553700000000013</v>
      </c>
      <c r="N309" s="69">
        <v>135.40403137499996</v>
      </c>
      <c r="P309" s="69">
        <v>379.01</v>
      </c>
      <c r="Q309">
        <v>0</v>
      </c>
      <c r="S309" s="69">
        <v>997.67494999999997</v>
      </c>
      <c r="T309">
        <v>0</v>
      </c>
      <c r="U309">
        <v>0.34534999999999999</v>
      </c>
      <c r="V309" s="51">
        <v>15</v>
      </c>
      <c r="W309" s="51">
        <v>7</v>
      </c>
      <c r="X309" s="51">
        <v>219</v>
      </c>
    </row>
    <row r="310" spans="1:24" x14ac:dyDescent="0.2">
      <c r="A310">
        <v>25326</v>
      </c>
      <c r="B310" t="s">
        <v>1590</v>
      </c>
      <c r="C310" t="s">
        <v>1549</v>
      </c>
      <c r="D310">
        <v>2016</v>
      </c>
      <c r="E310" t="str">
        <f t="shared" si="4"/>
        <v>253262016</v>
      </c>
      <c r="F310">
        <v>6924</v>
      </c>
      <c r="G310" t="str">
        <f>VLOOKUP($A310,CATMUN!$B$2:$C$1123,2,0)</f>
        <v>Medio</v>
      </c>
      <c r="H310" t="str">
        <f>VLOOKUP($A310,CATMUN!$B$2:$D$1123,3,0)</f>
        <v>Otros Sistemas de Ciudades</v>
      </c>
      <c r="I310">
        <f>VLOOKUP($A310,CATMUN!$B$2:$G$1123,4,0)</f>
        <v>0</v>
      </c>
      <c r="J310">
        <f>VLOOKUP($A310,CATMUN!$B$2:$G$1123,6,0)</f>
        <v>14</v>
      </c>
      <c r="K310" s="69">
        <v>749.14629000000002</v>
      </c>
      <c r="L310" s="69">
        <v>1663</v>
      </c>
      <c r="M310" s="69">
        <v>33.287039999999998</v>
      </c>
      <c r="N310" s="69">
        <v>660.95043206896571</v>
      </c>
      <c r="P310" s="69">
        <v>1201.3253300000001</v>
      </c>
      <c r="Q310">
        <v>0</v>
      </c>
      <c r="S310" s="69">
        <v>2466.9726099999998</v>
      </c>
      <c r="T310">
        <v>0</v>
      </c>
      <c r="V310" s="51">
        <v>55</v>
      </c>
      <c r="W310" s="51">
        <v>27</v>
      </c>
      <c r="X310" s="51">
        <v>219</v>
      </c>
    </row>
    <row r="311" spans="1:24" x14ac:dyDescent="0.2">
      <c r="A311">
        <v>25377</v>
      </c>
      <c r="B311" t="s">
        <v>1596</v>
      </c>
      <c r="C311" t="s">
        <v>1549</v>
      </c>
      <c r="D311">
        <v>2016</v>
      </c>
      <c r="E311" t="str">
        <f t="shared" si="4"/>
        <v>253772016</v>
      </c>
      <c r="F311">
        <v>27878</v>
      </c>
      <c r="G311" t="str">
        <f>VLOOKUP($A311,CATMUN!$B$2:$C$1123,2,0)</f>
        <v>Alto</v>
      </c>
      <c r="H311" t="str">
        <f>VLOOKUP($A311,CATMUN!$B$2:$D$1123,3,0)</f>
        <v>Otros Sistemas de Ciudades</v>
      </c>
      <c r="I311">
        <f>VLOOKUP($A311,CATMUN!$B$2:$G$1123,4,0)</f>
        <v>0</v>
      </c>
      <c r="J311">
        <f>VLOOKUP($A311,CATMUN!$B$2:$G$1123,6,0)</f>
        <v>14</v>
      </c>
      <c r="K311" s="69">
        <v>7050.3119999999999</v>
      </c>
      <c r="L311" s="69">
        <v>1663</v>
      </c>
      <c r="M311" s="69">
        <v>12193.866</v>
      </c>
      <c r="N311" s="69">
        <v>660.95043206896571</v>
      </c>
      <c r="P311" s="69">
        <v>1201.3253300000001</v>
      </c>
      <c r="Q311">
        <v>0</v>
      </c>
      <c r="R311">
        <v>0</v>
      </c>
      <c r="S311" s="69">
        <v>2466.9726099999998</v>
      </c>
      <c r="T311">
        <v>0</v>
      </c>
      <c r="U311">
        <v>27.164172000000001</v>
      </c>
      <c r="V311" s="51">
        <v>55</v>
      </c>
      <c r="W311" s="51">
        <v>509</v>
      </c>
      <c r="X311" s="51">
        <v>219</v>
      </c>
    </row>
    <row r="312" spans="1:24" x14ac:dyDescent="0.2">
      <c r="A312">
        <v>25386</v>
      </c>
      <c r="B312" t="s">
        <v>1597</v>
      </c>
      <c r="C312" t="s">
        <v>1549</v>
      </c>
      <c r="D312">
        <v>2016</v>
      </c>
      <c r="E312" t="str">
        <f t="shared" si="4"/>
        <v>253862016</v>
      </c>
      <c r="F312">
        <v>31823</v>
      </c>
      <c r="G312" t="str">
        <f>VLOOKUP($A312,CATMUN!$B$2:$C$1123,2,0)</f>
        <v>Alto</v>
      </c>
      <c r="H312" t="str">
        <f>VLOOKUP($A312,CATMUN!$B$2:$D$1123,3,0)</f>
        <v>Municipios intermedios</v>
      </c>
      <c r="I312">
        <f>VLOOKUP($A312,CATMUN!$B$2:$G$1123,4,0)</f>
        <v>0</v>
      </c>
      <c r="J312">
        <f>VLOOKUP($A312,CATMUN!$B$2:$G$1123,6,0)</f>
        <v>14</v>
      </c>
      <c r="K312" s="69">
        <v>6863.2942000000003</v>
      </c>
      <c r="L312" s="69">
        <v>1663</v>
      </c>
      <c r="M312" s="69">
        <v>388.04472999999996</v>
      </c>
      <c r="N312" s="69">
        <v>135.40403137499996</v>
      </c>
      <c r="P312" s="69">
        <v>379.01</v>
      </c>
      <c r="Q312">
        <v>0</v>
      </c>
      <c r="S312" s="69">
        <v>997.67494999999997</v>
      </c>
      <c r="V312" s="51">
        <v>8</v>
      </c>
      <c r="W312" s="51">
        <v>118</v>
      </c>
      <c r="X312" s="51">
        <v>531</v>
      </c>
    </row>
    <row r="313" spans="1:24" x14ac:dyDescent="0.2">
      <c r="A313">
        <v>25394</v>
      </c>
      <c r="B313" t="s">
        <v>1598</v>
      </c>
      <c r="C313" t="s">
        <v>1549</v>
      </c>
      <c r="D313">
        <v>2016</v>
      </c>
      <c r="E313" t="str">
        <f t="shared" si="4"/>
        <v>253942016</v>
      </c>
      <c r="F313">
        <v>10824</v>
      </c>
      <c r="G313" t="str">
        <f>VLOOKUP($A313,CATMUN!$B$2:$C$1123,2,0)</f>
        <v>Medio</v>
      </c>
      <c r="H313" t="str">
        <f>VLOOKUP($A313,CATMUN!$B$2:$D$1123,3,0)</f>
        <v>Municipios intermedios</v>
      </c>
      <c r="I313">
        <f>VLOOKUP($A313,CATMUN!$B$2:$G$1123,4,0)</f>
        <v>0</v>
      </c>
      <c r="J313">
        <f>VLOOKUP($A313,CATMUN!$B$2:$G$1123,6,0)</f>
        <v>14</v>
      </c>
      <c r="K313" s="69">
        <v>227.10182999999998</v>
      </c>
      <c r="L313" s="69">
        <v>1663</v>
      </c>
      <c r="N313" s="69">
        <v>135.40403137499996</v>
      </c>
      <c r="P313" s="69">
        <v>379.01</v>
      </c>
      <c r="S313" s="69">
        <v>997.67494999999997</v>
      </c>
      <c r="T313">
        <v>0</v>
      </c>
      <c r="V313" s="51">
        <v>9</v>
      </c>
      <c r="W313" s="51">
        <v>5</v>
      </c>
      <c r="X313" s="51">
        <v>138</v>
      </c>
    </row>
    <row r="314" spans="1:24" x14ac:dyDescent="0.2">
      <c r="A314">
        <v>25402</v>
      </c>
      <c r="B314" t="s">
        <v>1472</v>
      </c>
      <c r="C314" t="s">
        <v>1549</v>
      </c>
      <c r="D314">
        <v>2016</v>
      </c>
      <c r="E314" t="str">
        <f t="shared" si="4"/>
        <v>254022016</v>
      </c>
      <c r="F314">
        <v>14326</v>
      </c>
      <c r="G314" t="str">
        <f>VLOOKUP($A314,CATMUN!$B$2:$C$1123,2,0)</f>
        <v>Alto</v>
      </c>
      <c r="H314" t="str">
        <f>VLOOKUP($A314,CATMUN!$B$2:$D$1123,3,0)</f>
        <v>Municipios intermedios</v>
      </c>
      <c r="I314">
        <f>VLOOKUP($A314,CATMUN!$B$2:$G$1123,4,0)</f>
        <v>0</v>
      </c>
      <c r="J314">
        <f>VLOOKUP($A314,CATMUN!$B$2:$G$1123,6,0)</f>
        <v>14</v>
      </c>
      <c r="K314" s="69">
        <v>4030.5011800000002</v>
      </c>
      <c r="L314" s="69">
        <v>1663</v>
      </c>
      <c r="M314" s="69">
        <v>928.57418000000007</v>
      </c>
      <c r="N314" s="69">
        <v>135.40403137499996</v>
      </c>
      <c r="O314" s="69">
        <v>0</v>
      </c>
      <c r="P314" s="69">
        <v>379.01</v>
      </c>
      <c r="Q314">
        <v>0</v>
      </c>
      <c r="R314" s="69">
        <v>133.59826000000001</v>
      </c>
      <c r="S314" s="69">
        <v>997.67494999999997</v>
      </c>
      <c r="V314" s="51">
        <v>15</v>
      </c>
      <c r="W314" s="51">
        <v>88</v>
      </c>
      <c r="X314" s="51">
        <v>219</v>
      </c>
    </row>
    <row r="315" spans="1:24" x14ac:dyDescent="0.2">
      <c r="A315">
        <v>25486</v>
      </c>
      <c r="B315" t="s">
        <v>1607</v>
      </c>
      <c r="C315" t="s">
        <v>1549</v>
      </c>
      <c r="D315">
        <v>2016</v>
      </c>
      <c r="E315" t="str">
        <f t="shared" si="4"/>
        <v>254862016</v>
      </c>
      <c r="F315">
        <v>13707</v>
      </c>
      <c r="G315" t="str">
        <f>VLOOKUP($A315,CATMUN!$B$2:$C$1123,2,0)</f>
        <v>Medio</v>
      </c>
      <c r="H315" t="str">
        <f>VLOOKUP($A315,CATMUN!$B$2:$D$1123,3,0)</f>
        <v>Otros Sistemas de Ciudades</v>
      </c>
      <c r="I315">
        <f>VLOOKUP($A315,CATMUN!$B$2:$G$1123,4,0)</f>
        <v>0</v>
      </c>
      <c r="J315">
        <f>VLOOKUP($A315,CATMUN!$B$2:$G$1123,6,0)</f>
        <v>14</v>
      </c>
      <c r="K315" s="69">
        <v>952.59226999999998</v>
      </c>
      <c r="L315" s="69">
        <v>1663</v>
      </c>
      <c r="N315" s="69">
        <v>660.95043206896571</v>
      </c>
      <c r="P315" s="69">
        <v>1201.3253300000001</v>
      </c>
      <c r="Q315">
        <v>0</v>
      </c>
      <c r="R315">
        <v>0</v>
      </c>
      <c r="S315" s="69">
        <v>2466.9726099999998</v>
      </c>
      <c r="V315" s="51">
        <v>55</v>
      </c>
      <c r="W315" s="51">
        <v>42</v>
      </c>
      <c r="X315" s="51">
        <v>219</v>
      </c>
    </row>
    <row r="316" spans="1:24" x14ac:dyDescent="0.2">
      <c r="A316">
        <v>25489</v>
      </c>
      <c r="B316" t="s">
        <v>1609</v>
      </c>
      <c r="C316" t="s">
        <v>1549</v>
      </c>
      <c r="D316">
        <v>2016</v>
      </c>
      <c r="E316" t="str">
        <f t="shared" si="4"/>
        <v>254892016</v>
      </c>
      <c r="F316">
        <v>6810</v>
      </c>
      <c r="G316" t="str">
        <f>VLOOKUP($A316,CATMUN!$B$2:$C$1123,2,0)</f>
        <v>Bajo</v>
      </c>
      <c r="H316" t="str">
        <f>VLOOKUP($A316,CATMUN!$B$2:$D$1123,3,0)</f>
        <v>Municipios intermedios</v>
      </c>
      <c r="I316">
        <f>VLOOKUP($A316,CATMUN!$B$2:$G$1123,4,0)</f>
        <v>0</v>
      </c>
      <c r="J316">
        <f>VLOOKUP($A316,CATMUN!$B$2:$G$1123,6,0)</f>
        <v>14</v>
      </c>
      <c r="K316" s="69">
        <v>170.041</v>
      </c>
      <c r="L316" s="69">
        <v>1663</v>
      </c>
      <c r="N316" s="69">
        <v>135.40403137499996</v>
      </c>
      <c r="P316" s="69">
        <v>379.01</v>
      </c>
      <c r="Q316">
        <v>0</v>
      </c>
      <c r="S316" s="69">
        <v>997.67494999999997</v>
      </c>
      <c r="T316">
        <v>0</v>
      </c>
      <c r="U316">
        <v>0.45040000000000002</v>
      </c>
      <c r="V316" s="51">
        <v>15</v>
      </c>
      <c r="W316" s="51">
        <v>5</v>
      </c>
      <c r="X316" s="51">
        <v>219</v>
      </c>
    </row>
    <row r="317" spans="1:24" x14ac:dyDescent="0.2">
      <c r="A317">
        <v>25491</v>
      </c>
      <c r="B317" t="s">
        <v>1610</v>
      </c>
      <c r="C317" t="s">
        <v>1549</v>
      </c>
      <c r="D317">
        <v>2016</v>
      </c>
      <c r="E317" t="str">
        <f t="shared" si="4"/>
        <v>254912016</v>
      </c>
      <c r="F317">
        <v>8055</v>
      </c>
      <c r="G317" t="str">
        <f>VLOOKUP($A317,CATMUN!$B$2:$C$1123,2,0)</f>
        <v>Medio</v>
      </c>
      <c r="H317" t="str">
        <f>VLOOKUP($A317,CATMUN!$B$2:$D$1123,3,0)</f>
        <v>Municipios intermedios</v>
      </c>
      <c r="I317">
        <f>VLOOKUP($A317,CATMUN!$B$2:$G$1123,4,0)</f>
        <v>0</v>
      </c>
      <c r="J317">
        <f>VLOOKUP($A317,CATMUN!$B$2:$G$1123,6,0)</f>
        <v>14</v>
      </c>
      <c r="K317" s="69">
        <v>319.47000000000003</v>
      </c>
      <c r="L317" s="69">
        <v>1663</v>
      </c>
      <c r="M317" s="69">
        <v>8.827</v>
      </c>
      <c r="N317" s="69">
        <v>135.40403137499996</v>
      </c>
      <c r="P317" s="69">
        <v>379.01</v>
      </c>
      <c r="Q317">
        <v>0</v>
      </c>
      <c r="S317" s="69">
        <v>997.67494999999997</v>
      </c>
      <c r="V317" s="51">
        <v>15</v>
      </c>
      <c r="W317" s="51">
        <v>11</v>
      </c>
      <c r="X317" s="51">
        <v>219</v>
      </c>
    </row>
    <row r="318" spans="1:24" x14ac:dyDescent="0.2">
      <c r="A318">
        <v>25513</v>
      </c>
      <c r="B318" t="s">
        <v>1612</v>
      </c>
      <c r="C318" t="s">
        <v>1549</v>
      </c>
      <c r="D318">
        <v>2016</v>
      </c>
      <c r="E318" t="str">
        <f t="shared" si="4"/>
        <v>255132016</v>
      </c>
      <c r="F318">
        <v>27388</v>
      </c>
      <c r="G318" t="str">
        <f>VLOOKUP($A318,CATMUN!$B$2:$C$1123,2,0)</f>
        <v>Alto</v>
      </c>
      <c r="H318" t="str">
        <f>VLOOKUP($A318,CATMUN!$B$2:$D$1123,3,0)</f>
        <v>Municipios intermedios</v>
      </c>
      <c r="I318">
        <f>VLOOKUP($A318,CATMUN!$B$2:$G$1123,4,0)</f>
        <v>0</v>
      </c>
      <c r="J318">
        <f>VLOOKUP($A318,CATMUN!$B$2:$G$1123,6,0)</f>
        <v>14</v>
      </c>
      <c r="K318" s="69">
        <v>1631.69433</v>
      </c>
      <c r="L318" s="69">
        <v>1663</v>
      </c>
      <c r="M318" s="69">
        <v>134.10542999999998</v>
      </c>
      <c r="N318" s="69">
        <v>135.40403137499996</v>
      </c>
      <c r="O318" s="69">
        <v>2.0590000000000002</v>
      </c>
      <c r="P318" s="69">
        <v>379.01</v>
      </c>
      <c r="S318" s="69">
        <v>997.67494999999997</v>
      </c>
      <c r="T318">
        <v>0</v>
      </c>
      <c r="U318">
        <v>9.9557660000000006</v>
      </c>
      <c r="V318" s="51">
        <v>15</v>
      </c>
      <c r="W318" s="51">
        <v>72</v>
      </c>
      <c r="X318" s="51">
        <v>219</v>
      </c>
    </row>
    <row r="319" spans="1:24" x14ac:dyDescent="0.2">
      <c r="A319">
        <v>25599</v>
      </c>
      <c r="B319" t="s">
        <v>1622</v>
      </c>
      <c r="C319" t="s">
        <v>1549</v>
      </c>
      <c r="D319">
        <v>2016</v>
      </c>
      <c r="E319" t="str">
        <f t="shared" si="4"/>
        <v>255992016</v>
      </c>
      <c r="F319">
        <v>7812</v>
      </c>
      <c r="G319" t="str">
        <f>VLOOKUP($A319,CATMUN!$B$2:$C$1123,2,0)</f>
        <v>Alto</v>
      </c>
      <c r="H319" t="str">
        <f>VLOOKUP($A319,CATMUN!$B$2:$D$1123,3,0)</f>
        <v>Municipios intermedios</v>
      </c>
      <c r="I319">
        <f>VLOOKUP($A319,CATMUN!$B$2:$G$1123,4,0)</f>
        <v>0</v>
      </c>
      <c r="J319">
        <f>VLOOKUP($A319,CATMUN!$B$2:$G$1123,6,0)</f>
        <v>14</v>
      </c>
      <c r="K319" s="69">
        <v>928.45600999999999</v>
      </c>
      <c r="L319" s="69">
        <v>1663</v>
      </c>
      <c r="M319" s="69">
        <v>82.242869999999996</v>
      </c>
      <c r="N319" s="69">
        <v>135.40403137499996</v>
      </c>
      <c r="P319" s="69">
        <v>379.01</v>
      </c>
      <c r="Q319">
        <v>0</v>
      </c>
      <c r="S319" s="69">
        <v>997.67494999999997</v>
      </c>
      <c r="T319">
        <v>0</v>
      </c>
      <c r="V319" s="51">
        <v>8</v>
      </c>
      <c r="W319" s="51">
        <v>22</v>
      </c>
      <c r="X319" s="51">
        <v>531</v>
      </c>
    </row>
    <row r="320" spans="1:24" x14ac:dyDescent="0.2">
      <c r="A320">
        <v>25612</v>
      </c>
      <c r="B320" t="s">
        <v>1623</v>
      </c>
      <c r="C320" t="s">
        <v>1549</v>
      </c>
      <c r="D320">
        <v>2016</v>
      </c>
      <c r="E320" t="str">
        <f t="shared" si="4"/>
        <v>256122016</v>
      </c>
      <c r="F320">
        <v>9579</v>
      </c>
      <c r="G320" t="str">
        <f>VLOOKUP($A320,CATMUN!$B$2:$C$1123,2,0)</f>
        <v>Alto</v>
      </c>
      <c r="H320" t="str">
        <f>VLOOKUP($A320,CATMUN!$B$2:$D$1123,3,0)</f>
        <v>Otros Sistemas de Ciudades</v>
      </c>
      <c r="I320">
        <f>VLOOKUP($A320,CATMUN!$B$2:$G$1123,4,0)</f>
        <v>0</v>
      </c>
      <c r="J320">
        <f>VLOOKUP($A320,CATMUN!$B$2:$G$1123,6,0)</f>
        <v>14</v>
      </c>
      <c r="K320" s="69">
        <v>7894.7684900000004</v>
      </c>
      <c r="L320" s="69">
        <v>1663</v>
      </c>
      <c r="M320" s="69">
        <v>4955.47012</v>
      </c>
      <c r="N320" s="69">
        <v>660.95043206896571</v>
      </c>
      <c r="P320" s="69">
        <v>1201.3253300000001</v>
      </c>
      <c r="Q320">
        <v>0</v>
      </c>
      <c r="R320">
        <v>0</v>
      </c>
      <c r="S320" s="69">
        <v>2466.9726099999998</v>
      </c>
      <c r="T320">
        <v>0</v>
      </c>
      <c r="V320" s="51">
        <v>55</v>
      </c>
      <c r="W320" s="51">
        <v>341</v>
      </c>
      <c r="X320" s="51">
        <v>219</v>
      </c>
    </row>
    <row r="321" spans="1:24" x14ac:dyDescent="0.2">
      <c r="A321">
        <v>25645</v>
      </c>
      <c r="B321" t="s">
        <v>1624</v>
      </c>
      <c r="C321" t="s">
        <v>1549</v>
      </c>
      <c r="D321">
        <v>2016</v>
      </c>
      <c r="E321" t="str">
        <f t="shared" si="4"/>
        <v>256452016</v>
      </c>
      <c r="F321">
        <v>13148</v>
      </c>
      <c r="G321" t="str">
        <f>VLOOKUP($A321,CATMUN!$B$2:$C$1123,2,0)</f>
        <v>Medio</v>
      </c>
      <c r="H321" t="str">
        <f>VLOOKUP($A321,CATMUN!$B$2:$D$1123,3,0)</f>
        <v>Municipios intermedios</v>
      </c>
      <c r="I321">
        <f>VLOOKUP($A321,CATMUN!$B$2:$G$1123,4,0)</f>
        <v>0</v>
      </c>
      <c r="J321">
        <f>VLOOKUP($A321,CATMUN!$B$2:$G$1123,6,0)</f>
        <v>14</v>
      </c>
      <c r="K321" s="69">
        <v>1229.5318300000001</v>
      </c>
      <c r="L321" s="69">
        <v>1663</v>
      </c>
      <c r="N321" s="69">
        <v>135.40403137499996</v>
      </c>
      <c r="P321" s="69">
        <v>379.01</v>
      </c>
      <c r="Q321">
        <v>0</v>
      </c>
      <c r="S321" s="69">
        <v>997.67494999999997</v>
      </c>
      <c r="T321">
        <v>0</v>
      </c>
      <c r="V321" s="51">
        <v>15</v>
      </c>
      <c r="W321" s="51">
        <v>14</v>
      </c>
      <c r="X321" s="51">
        <v>219</v>
      </c>
    </row>
    <row r="322" spans="1:24" x14ac:dyDescent="0.2">
      <c r="A322">
        <v>25658</v>
      </c>
      <c r="B322" t="s">
        <v>1627</v>
      </c>
      <c r="C322" t="s">
        <v>1549</v>
      </c>
      <c r="D322">
        <v>2016</v>
      </c>
      <c r="E322" t="str">
        <f t="shared" ref="E322:E385" si="5">A322&amp;D322</f>
        <v>256582016</v>
      </c>
      <c r="F322">
        <v>9732</v>
      </c>
      <c r="G322" t="str">
        <f>VLOOKUP($A322,CATMUN!$B$2:$C$1123,2,0)</f>
        <v>Medio</v>
      </c>
      <c r="H322" t="str">
        <f>VLOOKUP($A322,CATMUN!$B$2:$D$1123,3,0)</f>
        <v>Municipios intermedios</v>
      </c>
      <c r="I322">
        <f>VLOOKUP($A322,CATMUN!$B$2:$G$1123,4,0)</f>
        <v>0</v>
      </c>
      <c r="J322">
        <f>VLOOKUP($A322,CATMUN!$B$2:$G$1123,6,0)</f>
        <v>14</v>
      </c>
      <c r="K322" s="69">
        <v>875.0776800000001</v>
      </c>
      <c r="L322" s="69">
        <v>1663</v>
      </c>
      <c r="M322" s="69">
        <v>109.71353000000001</v>
      </c>
      <c r="N322" s="69">
        <v>135.40403137499996</v>
      </c>
      <c r="P322" s="69">
        <v>379.01</v>
      </c>
      <c r="Q322">
        <v>0</v>
      </c>
      <c r="S322" s="69">
        <v>997.67494999999997</v>
      </c>
      <c r="T322">
        <v>0</v>
      </c>
      <c r="V322" s="51">
        <v>15</v>
      </c>
      <c r="W322" s="51">
        <v>13</v>
      </c>
      <c r="X322" s="51">
        <v>219</v>
      </c>
    </row>
    <row r="323" spans="1:24" x14ac:dyDescent="0.2">
      <c r="A323">
        <v>25745</v>
      </c>
      <c r="B323" t="s">
        <v>1633</v>
      </c>
      <c r="C323" t="s">
        <v>1549</v>
      </c>
      <c r="D323">
        <v>2016</v>
      </c>
      <c r="E323" t="str">
        <f t="shared" si="5"/>
        <v>257452016</v>
      </c>
      <c r="F323">
        <v>13295</v>
      </c>
      <c r="G323" t="str">
        <f>VLOOKUP($A323,CATMUN!$B$2:$C$1123,2,0)</f>
        <v>Medio</v>
      </c>
      <c r="H323" t="str">
        <f>VLOOKUP($A323,CATMUN!$B$2:$D$1123,3,0)</f>
        <v>Municipios intermedios</v>
      </c>
      <c r="I323">
        <f>VLOOKUP($A323,CATMUN!$B$2:$G$1123,4,0)</f>
        <v>0</v>
      </c>
      <c r="J323">
        <f>VLOOKUP($A323,CATMUN!$B$2:$G$1123,6,0)</f>
        <v>14</v>
      </c>
      <c r="K323" s="69">
        <v>976.93472999999994</v>
      </c>
      <c r="L323" s="69">
        <v>1663</v>
      </c>
      <c r="M323" s="69">
        <v>44.481230000000004</v>
      </c>
      <c r="N323" s="69">
        <v>135.40403137499996</v>
      </c>
      <c r="P323" s="69">
        <v>379.01</v>
      </c>
      <c r="Q323">
        <v>0</v>
      </c>
      <c r="S323" s="69">
        <v>997.67494999999997</v>
      </c>
      <c r="T323">
        <v>0</v>
      </c>
      <c r="V323" s="51">
        <v>15</v>
      </c>
      <c r="W323" s="51">
        <v>99</v>
      </c>
      <c r="X323" s="51">
        <v>219</v>
      </c>
    </row>
    <row r="324" spans="1:24" x14ac:dyDescent="0.2">
      <c r="A324">
        <v>25758</v>
      </c>
      <c r="B324" t="s">
        <v>1635</v>
      </c>
      <c r="C324" t="s">
        <v>1549</v>
      </c>
      <c r="D324">
        <v>2016</v>
      </c>
      <c r="E324" t="str">
        <f t="shared" si="5"/>
        <v>257582016</v>
      </c>
      <c r="F324">
        <v>27339</v>
      </c>
      <c r="G324" t="str">
        <f>VLOOKUP($A324,CATMUN!$B$2:$C$1123,2,0)</f>
        <v>Alto</v>
      </c>
      <c r="H324" t="str">
        <f>VLOOKUP($A324,CATMUN!$B$2:$D$1123,3,0)</f>
        <v>Otros Sistemas de Ciudades</v>
      </c>
      <c r="I324">
        <f>VLOOKUP($A324,CATMUN!$B$2:$G$1123,4,0)</f>
        <v>0</v>
      </c>
      <c r="J324">
        <f>VLOOKUP($A324,CATMUN!$B$2:$G$1123,6,0)</f>
        <v>14</v>
      </c>
      <c r="K324" s="69">
        <v>5741.2790000000005</v>
      </c>
      <c r="L324" s="69">
        <v>1663</v>
      </c>
      <c r="M324" s="69">
        <v>2523.1480000000001</v>
      </c>
      <c r="N324" s="69">
        <v>660.95043206896571</v>
      </c>
      <c r="P324" s="69">
        <v>1201.3253300000001</v>
      </c>
      <c r="Q324">
        <v>0</v>
      </c>
      <c r="R324" s="69">
        <v>1.6279999999999999</v>
      </c>
      <c r="S324" s="69">
        <v>2466.9726099999998</v>
      </c>
      <c r="V324" s="51">
        <v>55</v>
      </c>
      <c r="W324" s="51">
        <v>1644</v>
      </c>
      <c r="X324" s="51">
        <v>219</v>
      </c>
    </row>
    <row r="325" spans="1:24" x14ac:dyDescent="0.2">
      <c r="A325">
        <v>25769</v>
      </c>
      <c r="B325" t="s">
        <v>1636</v>
      </c>
      <c r="C325" t="s">
        <v>1549</v>
      </c>
      <c r="D325">
        <v>2016</v>
      </c>
      <c r="E325" t="str">
        <f t="shared" si="5"/>
        <v>257692016</v>
      </c>
      <c r="F325">
        <v>16435</v>
      </c>
      <c r="G325" t="str">
        <f>VLOOKUP($A325,CATMUN!$B$2:$C$1123,2,0)</f>
        <v>Alto</v>
      </c>
      <c r="H325" t="str">
        <f>VLOOKUP($A325,CATMUN!$B$2:$D$1123,3,0)</f>
        <v>Municipios intermedios</v>
      </c>
      <c r="I325">
        <f>VLOOKUP($A325,CATMUN!$B$2:$G$1123,4,0)</f>
        <v>0</v>
      </c>
      <c r="J325">
        <f>VLOOKUP($A325,CATMUN!$B$2:$G$1123,6,0)</f>
        <v>14</v>
      </c>
      <c r="K325" s="69">
        <v>2253.7065299999999</v>
      </c>
      <c r="L325" s="69">
        <v>1663</v>
      </c>
      <c r="M325" s="69">
        <v>705.84722999999997</v>
      </c>
      <c r="N325" s="69">
        <v>135.40403137499996</v>
      </c>
      <c r="P325" s="69">
        <v>379.01</v>
      </c>
      <c r="Q325">
        <v>0</v>
      </c>
      <c r="R325" s="69">
        <v>6.7720099999999999</v>
      </c>
      <c r="S325" s="69">
        <v>997.67494999999997</v>
      </c>
      <c r="V325" s="51">
        <v>15</v>
      </c>
      <c r="W325" s="51">
        <v>101</v>
      </c>
      <c r="X325" s="51">
        <v>219</v>
      </c>
    </row>
    <row r="326" spans="1:24" x14ac:dyDescent="0.2">
      <c r="A326">
        <v>25772</v>
      </c>
      <c r="B326" t="s">
        <v>1637</v>
      </c>
      <c r="C326" t="s">
        <v>1549</v>
      </c>
      <c r="D326">
        <v>2016</v>
      </c>
      <c r="E326" t="str">
        <f t="shared" si="5"/>
        <v>257722016</v>
      </c>
      <c r="F326">
        <v>17660</v>
      </c>
      <c r="G326" t="str">
        <f>VLOOKUP($A326,CATMUN!$B$2:$C$1123,2,0)</f>
        <v>Medio</v>
      </c>
      <c r="H326" t="str">
        <f>VLOOKUP($A326,CATMUN!$B$2:$D$1123,3,0)</f>
        <v>Municipios intermedios</v>
      </c>
      <c r="I326">
        <f>VLOOKUP($A326,CATMUN!$B$2:$G$1123,4,0)</f>
        <v>0</v>
      </c>
      <c r="J326">
        <f>VLOOKUP($A326,CATMUN!$B$2:$G$1123,6,0)</f>
        <v>14</v>
      </c>
      <c r="K326" s="69">
        <v>1566.8689999999999</v>
      </c>
      <c r="L326" s="69">
        <v>1663</v>
      </c>
      <c r="M326" s="69">
        <v>27.114999999999998</v>
      </c>
      <c r="N326" s="69">
        <v>135.40403137499996</v>
      </c>
      <c r="P326" s="69">
        <v>379.01</v>
      </c>
      <c r="Q326">
        <v>0</v>
      </c>
      <c r="S326" s="69">
        <v>997.67494999999997</v>
      </c>
      <c r="T326">
        <v>0</v>
      </c>
      <c r="V326" s="51">
        <v>15</v>
      </c>
      <c r="W326" s="51">
        <v>179</v>
      </c>
      <c r="X326" s="51">
        <v>219</v>
      </c>
    </row>
    <row r="327" spans="1:24" x14ac:dyDescent="0.2">
      <c r="A327">
        <v>25779</v>
      </c>
      <c r="B327" t="s">
        <v>1639</v>
      </c>
      <c r="C327" t="s">
        <v>1549</v>
      </c>
      <c r="D327">
        <v>2016</v>
      </c>
      <c r="E327" t="str">
        <f t="shared" si="5"/>
        <v>257792016</v>
      </c>
      <c r="F327">
        <v>12592</v>
      </c>
      <c r="G327" t="str">
        <f>VLOOKUP($A327,CATMUN!$B$2:$C$1123,2,0)</f>
        <v>Bajo</v>
      </c>
      <c r="H327" t="str">
        <f>VLOOKUP($A327,CATMUN!$B$2:$D$1123,3,0)</f>
        <v>Municipios intermedios</v>
      </c>
      <c r="I327">
        <f>VLOOKUP($A327,CATMUN!$B$2:$G$1123,4,0)</f>
        <v>0</v>
      </c>
      <c r="J327">
        <f>VLOOKUP($A327,CATMUN!$B$2:$G$1123,6,0)</f>
        <v>14</v>
      </c>
      <c r="K327" s="69">
        <v>349.46300000000002</v>
      </c>
      <c r="L327" s="69">
        <v>1663</v>
      </c>
      <c r="N327" s="69">
        <v>135.40403137499996</v>
      </c>
      <c r="P327" s="69">
        <v>379.01</v>
      </c>
      <c r="Q327">
        <v>0</v>
      </c>
      <c r="S327" s="69">
        <v>997.67494999999997</v>
      </c>
      <c r="T327">
        <v>0</v>
      </c>
      <c r="V327" s="51">
        <v>15</v>
      </c>
      <c r="W327" s="51">
        <v>5</v>
      </c>
      <c r="X327" s="51">
        <v>219</v>
      </c>
    </row>
    <row r="328" spans="1:24" x14ac:dyDescent="0.2">
      <c r="A328">
        <v>25781</v>
      </c>
      <c r="B328" t="s">
        <v>1640</v>
      </c>
      <c r="C328" t="s">
        <v>1549</v>
      </c>
      <c r="D328">
        <v>2016</v>
      </c>
      <c r="E328" t="str">
        <f t="shared" si="5"/>
        <v>257812016</v>
      </c>
      <c r="F328">
        <v>5643</v>
      </c>
      <c r="G328" t="str">
        <f>VLOOKUP($A328,CATMUN!$B$2:$C$1123,2,0)</f>
        <v>Medio</v>
      </c>
      <c r="H328" t="str">
        <f>VLOOKUP($A328,CATMUN!$B$2:$D$1123,3,0)</f>
        <v>Otros Sistemas de Ciudades</v>
      </c>
      <c r="I328">
        <f>VLOOKUP($A328,CATMUN!$B$2:$G$1123,4,0)</f>
        <v>0</v>
      </c>
      <c r="J328">
        <f>VLOOKUP($A328,CATMUN!$B$2:$G$1123,6,0)</f>
        <v>14</v>
      </c>
      <c r="K328" s="69">
        <v>209.24874</v>
      </c>
      <c r="L328" s="69">
        <v>1663</v>
      </c>
      <c r="M328" s="69">
        <v>13.226030000000002</v>
      </c>
      <c r="N328" s="69">
        <v>660.95043206896571</v>
      </c>
      <c r="P328" s="69">
        <v>1201.3253300000001</v>
      </c>
      <c r="Q328">
        <v>0</v>
      </c>
      <c r="S328" s="69">
        <v>2466.9726099999998</v>
      </c>
      <c r="T328">
        <v>0</v>
      </c>
      <c r="V328" s="51">
        <v>55</v>
      </c>
      <c r="W328" s="51">
        <v>15</v>
      </c>
      <c r="X328" s="51">
        <v>219</v>
      </c>
    </row>
    <row r="329" spans="1:24" x14ac:dyDescent="0.2">
      <c r="A329">
        <v>25785</v>
      </c>
      <c r="B329" t="s">
        <v>1641</v>
      </c>
      <c r="C329" t="s">
        <v>1549</v>
      </c>
      <c r="D329">
        <v>2016</v>
      </c>
      <c r="E329" t="str">
        <f t="shared" si="5"/>
        <v>257852016</v>
      </c>
      <c r="F329">
        <v>27702</v>
      </c>
      <c r="G329" t="str">
        <f>VLOOKUP($A329,CATMUN!$B$2:$C$1123,2,0)</f>
        <v>Alto</v>
      </c>
      <c r="H329" t="str">
        <f>VLOOKUP($A329,CATMUN!$B$2:$D$1123,3,0)</f>
        <v>Otros Sistemas de Ciudades</v>
      </c>
      <c r="I329">
        <f>VLOOKUP($A329,CATMUN!$B$2:$G$1123,4,0)</f>
        <v>0</v>
      </c>
      <c r="J329">
        <f>VLOOKUP($A329,CATMUN!$B$2:$G$1123,6,0)</f>
        <v>14</v>
      </c>
      <c r="K329" s="69">
        <v>5494.2043899999999</v>
      </c>
      <c r="L329" s="69">
        <v>1663</v>
      </c>
      <c r="M329" s="69">
        <v>2151.64237</v>
      </c>
      <c r="N329" s="69">
        <v>660.95043206896571</v>
      </c>
      <c r="P329" s="69">
        <v>1201.3253300000001</v>
      </c>
      <c r="Q329">
        <v>0</v>
      </c>
      <c r="R329" s="69">
        <v>0.2016</v>
      </c>
      <c r="S329" s="69">
        <v>2466.9726099999998</v>
      </c>
      <c r="V329" s="51">
        <v>55</v>
      </c>
      <c r="W329" s="51">
        <v>80</v>
      </c>
      <c r="X329" s="51">
        <v>219</v>
      </c>
    </row>
    <row r="330" spans="1:24" x14ac:dyDescent="0.2">
      <c r="A330">
        <v>25793</v>
      </c>
      <c r="B330" t="s">
        <v>1642</v>
      </c>
      <c r="C330" t="s">
        <v>1549</v>
      </c>
      <c r="D330">
        <v>2016</v>
      </c>
      <c r="E330" t="str">
        <f t="shared" si="5"/>
        <v>257932016</v>
      </c>
      <c r="F330">
        <v>8905</v>
      </c>
      <c r="G330" t="str">
        <f>VLOOKUP($A330,CATMUN!$B$2:$C$1123,2,0)</f>
        <v>Alto</v>
      </c>
      <c r="H330" t="str">
        <f>VLOOKUP($A330,CATMUN!$B$2:$D$1123,3,0)</f>
        <v>Otros Sistemas de Ciudades</v>
      </c>
      <c r="I330">
        <f>VLOOKUP($A330,CATMUN!$B$2:$G$1123,4,0)</f>
        <v>0</v>
      </c>
      <c r="J330">
        <f>VLOOKUP($A330,CATMUN!$B$2:$G$1123,6,0)</f>
        <v>14</v>
      </c>
      <c r="K330" s="69">
        <v>613.37633999999991</v>
      </c>
      <c r="L330" s="69">
        <v>1663</v>
      </c>
      <c r="M330" s="69">
        <v>7.0888599999999995</v>
      </c>
      <c r="N330" s="69">
        <v>660.95043206896571</v>
      </c>
      <c r="P330" s="69">
        <v>1201.3253300000001</v>
      </c>
      <c r="Q330">
        <v>0</v>
      </c>
      <c r="S330" s="69">
        <v>2466.9726099999998</v>
      </c>
      <c r="T330">
        <v>0</v>
      </c>
      <c r="V330" s="51">
        <v>55</v>
      </c>
      <c r="W330" s="51">
        <v>29</v>
      </c>
      <c r="X330" s="51">
        <v>219</v>
      </c>
    </row>
    <row r="331" spans="1:24" x14ac:dyDescent="0.2">
      <c r="A331">
        <v>25797</v>
      </c>
      <c r="B331" t="s">
        <v>1643</v>
      </c>
      <c r="C331" t="s">
        <v>1549</v>
      </c>
      <c r="D331">
        <v>2016</v>
      </c>
      <c r="E331" t="str">
        <f t="shared" si="5"/>
        <v>257972016</v>
      </c>
      <c r="F331">
        <v>9083</v>
      </c>
      <c r="G331" t="str">
        <f>VLOOKUP($A331,CATMUN!$B$2:$C$1123,2,0)</f>
        <v>Medio</v>
      </c>
      <c r="H331" t="str">
        <f>VLOOKUP($A331,CATMUN!$B$2:$D$1123,3,0)</f>
        <v>Municipios intermedios</v>
      </c>
      <c r="I331">
        <f>VLOOKUP($A331,CATMUN!$B$2:$G$1123,4,0)</f>
        <v>0</v>
      </c>
      <c r="J331">
        <f>VLOOKUP($A331,CATMUN!$B$2:$G$1123,6,0)</f>
        <v>14</v>
      </c>
      <c r="K331" s="69">
        <v>1010.83615</v>
      </c>
      <c r="L331" s="69">
        <v>1663</v>
      </c>
      <c r="M331" s="69">
        <v>202.69547</v>
      </c>
      <c r="N331" s="69">
        <v>135.40403137499996</v>
      </c>
      <c r="P331" s="69">
        <v>379.01</v>
      </c>
      <c r="Q331">
        <v>0</v>
      </c>
      <c r="S331" s="69">
        <v>997.67494999999997</v>
      </c>
      <c r="U331">
        <v>0.34460000000000002</v>
      </c>
      <c r="V331" s="51">
        <v>15</v>
      </c>
      <c r="W331" s="51">
        <v>13</v>
      </c>
      <c r="X331" s="51">
        <v>219</v>
      </c>
    </row>
    <row r="332" spans="1:24" x14ac:dyDescent="0.2">
      <c r="A332">
        <v>25799</v>
      </c>
      <c r="B332" t="s">
        <v>1644</v>
      </c>
      <c r="C332" t="s">
        <v>1549</v>
      </c>
      <c r="D332">
        <v>2016</v>
      </c>
      <c r="E332" t="str">
        <f t="shared" si="5"/>
        <v>257992016</v>
      </c>
      <c r="F332">
        <v>19963</v>
      </c>
      <c r="G332" t="str">
        <f>VLOOKUP($A332,CATMUN!$B$2:$C$1123,2,0)</f>
        <v>Alto</v>
      </c>
      <c r="H332" t="str">
        <f>VLOOKUP($A332,CATMUN!$B$2:$D$1123,3,0)</f>
        <v>Municipios intermedios</v>
      </c>
      <c r="I332">
        <f>VLOOKUP($A332,CATMUN!$B$2:$G$1123,4,0)</f>
        <v>0</v>
      </c>
      <c r="J332">
        <f>VLOOKUP($A332,CATMUN!$B$2:$G$1123,6,0)</f>
        <v>14</v>
      </c>
      <c r="K332" s="69">
        <v>14040.90445</v>
      </c>
      <c r="L332" s="69">
        <v>1663</v>
      </c>
      <c r="M332" s="69">
        <v>2063.3060599999999</v>
      </c>
      <c r="N332" s="69">
        <v>135.40403137499996</v>
      </c>
      <c r="P332" s="69">
        <v>379.01</v>
      </c>
      <c r="Q332">
        <v>0</v>
      </c>
      <c r="R332" s="69">
        <v>997.67494999999997</v>
      </c>
      <c r="S332" s="69">
        <v>997.67494999999997</v>
      </c>
      <c r="T332">
        <v>1</v>
      </c>
      <c r="V332" s="51">
        <v>8</v>
      </c>
      <c r="W332" s="51">
        <v>1297</v>
      </c>
      <c r="X332" s="51">
        <v>531</v>
      </c>
    </row>
    <row r="333" spans="1:24" x14ac:dyDescent="0.2">
      <c r="A333">
        <v>25815</v>
      </c>
      <c r="B333" t="s">
        <v>1647</v>
      </c>
      <c r="C333" t="s">
        <v>1549</v>
      </c>
      <c r="D333">
        <v>2016</v>
      </c>
      <c r="E333" t="str">
        <f t="shared" si="5"/>
        <v>258152016</v>
      </c>
      <c r="F333">
        <v>18501</v>
      </c>
      <c r="G333" t="str">
        <f>VLOOKUP($A333,CATMUN!$B$2:$C$1123,2,0)</f>
        <v>Alto</v>
      </c>
      <c r="H333" t="str">
        <f>VLOOKUP($A333,CATMUN!$B$2:$D$1123,3,0)</f>
        <v>Municipios intermedios</v>
      </c>
      <c r="I333">
        <f>VLOOKUP($A333,CATMUN!$B$2:$G$1123,4,0)</f>
        <v>0</v>
      </c>
      <c r="J333">
        <f>VLOOKUP($A333,CATMUN!$B$2:$G$1123,6,0)</f>
        <v>14</v>
      </c>
      <c r="K333" s="69">
        <v>1811.01784</v>
      </c>
      <c r="L333" s="69">
        <v>1663</v>
      </c>
      <c r="M333" s="69">
        <v>186.9152</v>
      </c>
      <c r="N333" s="69">
        <v>135.40403137499996</v>
      </c>
      <c r="P333" s="69">
        <v>379.01</v>
      </c>
      <c r="Q333">
        <v>0</v>
      </c>
      <c r="R333">
        <v>0</v>
      </c>
      <c r="S333" s="69">
        <v>997.67494999999997</v>
      </c>
      <c r="T333">
        <v>0</v>
      </c>
      <c r="U333">
        <v>1.2536</v>
      </c>
      <c r="V333" s="51">
        <v>15</v>
      </c>
      <c r="W333" s="51">
        <v>46</v>
      </c>
      <c r="X333" s="51">
        <v>219</v>
      </c>
    </row>
    <row r="334" spans="1:24" x14ac:dyDescent="0.2">
      <c r="A334">
        <v>25817</v>
      </c>
      <c r="B334" t="s">
        <v>1648</v>
      </c>
      <c r="C334" t="s">
        <v>1549</v>
      </c>
      <c r="D334">
        <v>2016</v>
      </c>
      <c r="E334" t="str">
        <f t="shared" si="5"/>
        <v>258172016</v>
      </c>
      <c r="F334">
        <v>32821</v>
      </c>
      <c r="G334" t="str">
        <f>VLOOKUP($A334,CATMUN!$B$2:$C$1123,2,0)</f>
        <v>Alto</v>
      </c>
      <c r="H334" t="str">
        <f>VLOOKUP($A334,CATMUN!$B$2:$D$1123,3,0)</f>
        <v>Otros Sistemas de Ciudades</v>
      </c>
      <c r="I334">
        <f>VLOOKUP($A334,CATMUN!$B$2:$G$1123,4,0)</f>
        <v>0</v>
      </c>
      <c r="J334">
        <f>VLOOKUP($A334,CATMUN!$B$2:$G$1123,6,0)</f>
        <v>14</v>
      </c>
      <c r="K334" s="69">
        <v>16852.812000000002</v>
      </c>
      <c r="L334" s="69">
        <v>1663</v>
      </c>
      <c r="M334" s="69">
        <v>1328.77234</v>
      </c>
      <c r="N334" s="69">
        <v>660.95043206896571</v>
      </c>
      <c r="O334" s="69">
        <v>1201.3253300000001</v>
      </c>
      <c r="P334" s="69">
        <v>1201.3253300000001</v>
      </c>
      <c r="R334" s="69">
        <v>2466.9726099999998</v>
      </c>
      <c r="S334" s="69">
        <v>2466.9726099999998</v>
      </c>
      <c r="V334" s="51">
        <v>27</v>
      </c>
      <c r="W334" s="51">
        <v>4478</v>
      </c>
      <c r="X334" s="51">
        <v>531</v>
      </c>
    </row>
    <row r="335" spans="1:24" x14ac:dyDescent="0.2">
      <c r="A335">
        <v>25843</v>
      </c>
      <c r="B335" t="s">
        <v>1652</v>
      </c>
      <c r="C335" t="s">
        <v>1549</v>
      </c>
      <c r="D335">
        <v>2016</v>
      </c>
      <c r="E335" t="str">
        <f t="shared" si="5"/>
        <v>258432016</v>
      </c>
      <c r="F335">
        <v>39018</v>
      </c>
      <c r="G335" t="str">
        <f>VLOOKUP($A335,CATMUN!$B$2:$C$1123,2,0)</f>
        <v>Medio</v>
      </c>
      <c r="H335" t="str">
        <f>VLOOKUP($A335,CATMUN!$B$2:$D$1123,3,0)</f>
        <v>Municipios intermedios</v>
      </c>
      <c r="I335">
        <f>VLOOKUP($A335,CATMUN!$B$2:$G$1123,4,0)</f>
        <v>0</v>
      </c>
      <c r="J335">
        <f>VLOOKUP($A335,CATMUN!$B$2:$G$1123,6,0)</f>
        <v>14</v>
      </c>
      <c r="K335" s="69">
        <v>2451.7673300000001</v>
      </c>
      <c r="L335" s="69">
        <v>1663</v>
      </c>
      <c r="M335" s="69">
        <v>212.13115999999999</v>
      </c>
      <c r="N335" s="69">
        <v>135.40403137499996</v>
      </c>
      <c r="O335" s="69">
        <v>5.5286499999999998</v>
      </c>
      <c r="P335" s="69">
        <v>379.01</v>
      </c>
      <c r="S335" s="69">
        <v>997.67494999999997</v>
      </c>
      <c r="T335">
        <v>0</v>
      </c>
      <c r="V335" s="51">
        <v>15</v>
      </c>
      <c r="W335" s="51">
        <v>217</v>
      </c>
      <c r="X335" s="51">
        <v>219</v>
      </c>
    </row>
    <row r="336" spans="1:24" x14ac:dyDescent="0.2">
      <c r="A336">
        <v>25851</v>
      </c>
      <c r="B336" t="s">
        <v>1654</v>
      </c>
      <c r="C336" t="s">
        <v>1549</v>
      </c>
      <c r="D336">
        <v>2016</v>
      </c>
      <c r="E336" t="str">
        <f t="shared" si="5"/>
        <v>258512016</v>
      </c>
      <c r="F336">
        <v>5016</v>
      </c>
      <c r="G336" t="str">
        <f>VLOOKUP($A336,CATMUN!$B$2:$C$1123,2,0)</f>
        <v>Medio</v>
      </c>
      <c r="H336" t="str">
        <f>VLOOKUP($A336,CATMUN!$B$2:$D$1123,3,0)</f>
        <v>Municipios intermedios</v>
      </c>
      <c r="I336">
        <f>VLOOKUP($A336,CATMUN!$B$2:$G$1123,4,0)</f>
        <v>0</v>
      </c>
      <c r="J336">
        <f>VLOOKUP($A336,CATMUN!$B$2:$G$1123,6,0)</f>
        <v>14</v>
      </c>
      <c r="K336" s="69">
        <v>234.95455999999999</v>
      </c>
      <c r="L336" s="69">
        <v>1663</v>
      </c>
      <c r="M336" s="69">
        <v>5.8635999999999999</v>
      </c>
      <c r="N336" s="69">
        <v>135.40403137499996</v>
      </c>
      <c r="P336" s="69">
        <v>379.01</v>
      </c>
      <c r="Q336">
        <v>0</v>
      </c>
      <c r="S336" s="69">
        <v>997.67494999999997</v>
      </c>
      <c r="T336">
        <v>0</v>
      </c>
      <c r="V336" s="51">
        <v>15</v>
      </c>
      <c r="W336" s="51">
        <v>23</v>
      </c>
      <c r="X336" s="51">
        <v>219</v>
      </c>
    </row>
    <row r="337" spans="1:24" x14ac:dyDescent="0.2">
      <c r="A337">
        <v>25867</v>
      </c>
      <c r="B337" t="s">
        <v>1656</v>
      </c>
      <c r="C337" t="s">
        <v>1549</v>
      </c>
      <c r="D337">
        <v>2016</v>
      </c>
      <c r="E337" t="str">
        <f t="shared" si="5"/>
        <v>258672016</v>
      </c>
      <c r="F337">
        <v>4202</v>
      </c>
      <c r="G337" t="str">
        <f>VLOOKUP($A337,CATMUN!$B$2:$C$1123,2,0)</f>
        <v>Medio</v>
      </c>
      <c r="H337" t="str">
        <f>VLOOKUP($A337,CATMUN!$B$2:$D$1123,3,0)</f>
        <v>Municipios intermedios</v>
      </c>
      <c r="I337">
        <f>VLOOKUP($A337,CATMUN!$B$2:$G$1123,4,0)</f>
        <v>0</v>
      </c>
      <c r="J337">
        <f>VLOOKUP($A337,CATMUN!$B$2:$G$1123,6,0)</f>
        <v>14</v>
      </c>
      <c r="K337" s="69">
        <v>121.53700000000001</v>
      </c>
      <c r="L337" s="69">
        <v>1663</v>
      </c>
      <c r="M337" s="69">
        <v>5.2060000000000004</v>
      </c>
      <c r="N337" s="69">
        <v>135.40403137499996</v>
      </c>
      <c r="P337" s="69">
        <v>379.01</v>
      </c>
      <c r="Q337">
        <v>0</v>
      </c>
      <c r="S337" s="69">
        <v>997.67494999999997</v>
      </c>
      <c r="T337">
        <v>0</v>
      </c>
      <c r="V337" s="51">
        <v>15</v>
      </c>
      <c r="W337" s="51">
        <v>4</v>
      </c>
      <c r="X337" s="51">
        <v>219</v>
      </c>
    </row>
    <row r="338" spans="1:24" x14ac:dyDescent="0.2">
      <c r="A338">
        <v>25873</v>
      </c>
      <c r="B338" t="s">
        <v>1658</v>
      </c>
      <c r="C338" t="s">
        <v>1549</v>
      </c>
      <c r="D338">
        <v>2016</v>
      </c>
      <c r="E338" t="str">
        <f t="shared" si="5"/>
        <v>258732016</v>
      </c>
      <c r="F338">
        <v>20056</v>
      </c>
      <c r="G338" t="str">
        <f>VLOOKUP($A338,CATMUN!$B$2:$C$1123,2,0)</f>
        <v>Medio</v>
      </c>
      <c r="H338" t="str">
        <f>VLOOKUP($A338,CATMUN!$B$2:$D$1123,3,0)</f>
        <v>Municipios intermedios</v>
      </c>
      <c r="I338">
        <f>VLOOKUP($A338,CATMUN!$B$2:$G$1123,4,0)</f>
        <v>0</v>
      </c>
      <c r="J338">
        <f>VLOOKUP($A338,CATMUN!$B$2:$G$1123,6,0)</f>
        <v>14</v>
      </c>
      <c r="K338" s="69">
        <v>937.33884</v>
      </c>
      <c r="L338" s="69">
        <v>1663</v>
      </c>
      <c r="M338" s="69">
        <v>58.096839999999993</v>
      </c>
      <c r="N338" s="69">
        <v>135.40403137499996</v>
      </c>
      <c r="P338" s="69">
        <v>379.01</v>
      </c>
      <c r="Q338">
        <v>0</v>
      </c>
      <c r="S338" s="69">
        <v>997.67494999999997</v>
      </c>
      <c r="V338" s="51">
        <v>15</v>
      </c>
      <c r="W338" s="51">
        <v>52</v>
      </c>
      <c r="X338" s="51">
        <v>219</v>
      </c>
    </row>
    <row r="339" spans="1:24" x14ac:dyDescent="0.2">
      <c r="A339">
        <v>25875</v>
      </c>
      <c r="B339" t="s">
        <v>1659</v>
      </c>
      <c r="C339" t="s">
        <v>1549</v>
      </c>
      <c r="D339">
        <v>2016</v>
      </c>
      <c r="E339" t="str">
        <f t="shared" si="5"/>
        <v>258752016</v>
      </c>
      <c r="F339">
        <v>25270</v>
      </c>
      <c r="G339" t="str">
        <f>VLOOKUP($A339,CATMUN!$B$2:$C$1123,2,0)</f>
        <v>Alto</v>
      </c>
      <c r="H339" t="str">
        <f>VLOOKUP($A339,CATMUN!$B$2:$D$1123,3,0)</f>
        <v>Municipios intermedios</v>
      </c>
      <c r="I339">
        <f>VLOOKUP($A339,CATMUN!$B$2:$G$1123,4,0)</f>
        <v>0</v>
      </c>
      <c r="J339">
        <f>VLOOKUP($A339,CATMUN!$B$2:$G$1123,6,0)</f>
        <v>14</v>
      </c>
      <c r="K339" s="69">
        <v>4188.9499700000006</v>
      </c>
      <c r="L339" s="69">
        <v>1663</v>
      </c>
      <c r="M339" s="69">
        <v>610.17942000000005</v>
      </c>
      <c r="N339" s="69">
        <v>135.40403137499996</v>
      </c>
      <c r="P339" s="69">
        <v>379.01</v>
      </c>
      <c r="Q339">
        <v>0</v>
      </c>
      <c r="R339" s="69">
        <v>633.44796999999994</v>
      </c>
      <c r="S339" s="69">
        <v>997.67494999999997</v>
      </c>
      <c r="V339" s="51">
        <v>15</v>
      </c>
      <c r="W339" s="51">
        <v>145</v>
      </c>
      <c r="X339" s="51">
        <v>219</v>
      </c>
    </row>
    <row r="340" spans="1:24" x14ac:dyDescent="0.2">
      <c r="A340">
        <v>25878</v>
      </c>
      <c r="B340" t="s">
        <v>1660</v>
      </c>
      <c r="C340" t="s">
        <v>1549</v>
      </c>
      <c r="D340">
        <v>2016</v>
      </c>
      <c r="E340" t="str">
        <f t="shared" si="5"/>
        <v>258782016</v>
      </c>
      <c r="F340">
        <v>13342</v>
      </c>
      <c r="G340" t="str">
        <f>VLOOKUP($A340,CATMUN!$B$2:$C$1123,2,0)</f>
        <v>Medio</v>
      </c>
      <c r="H340" t="str">
        <f>VLOOKUP($A340,CATMUN!$B$2:$D$1123,3,0)</f>
        <v>Municipios intermedios</v>
      </c>
      <c r="I340">
        <f>VLOOKUP($A340,CATMUN!$B$2:$G$1123,4,0)</f>
        <v>0</v>
      </c>
      <c r="J340">
        <f>VLOOKUP($A340,CATMUN!$B$2:$G$1123,6,0)</f>
        <v>14</v>
      </c>
      <c r="K340" s="69">
        <v>817.26400000000001</v>
      </c>
      <c r="L340" s="69">
        <v>1663</v>
      </c>
      <c r="M340" s="69">
        <v>7.0570000000000004</v>
      </c>
      <c r="N340" s="69">
        <v>135.40403137499996</v>
      </c>
      <c r="P340" s="69">
        <v>379.01</v>
      </c>
      <c r="Q340">
        <v>0</v>
      </c>
      <c r="S340" s="69">
        <v>997.67494999999997</v>
      </c>
      <c r="T340">
        <v>0</v>
      </c>
      <c r="V340" s="51">
        <v>8</v>
      </c>
      <c r="W340" s="51">
        <v>11</v>
      </c>
      <c r="X340" s="51">
        <v>531</v>
      </c>
    </row>
    <row r="341" spans="1:24" x14ac:dyDescent="0.2">
      <c r="A341">
        <v>25898</v>
      </c>
      <c r="B341" t="s">
        <v>1662</v>
      </c>
      <c r="C341" t="s">
        <v>1549</v>
      </c>
      <c r="D341">
        <v>2016</v>
      </c>
      <c r="E341" t="str">
        <f t="shared" si="5"/>
        <v>258982016</v>
      </c>
      <c r="F341">
        <v>5631</v>
      </c>
      <c r="G341" t="str">
        <f>VLOOKUP($A341,CATMUN!$B$2:$C$1123,2,0)</f>
        <v>Medio</v>
      </c>
      <c r="H341" t="str">
        <f>VLOOKUP($A341,CATMUN!$B$2:$D$1123,3,0)</f>
        <v>Municipios intermedios</v>
      </c>
      <c r="I341">
        <f>VLOOKUP($A341,CATMUN!$B$2:$G$1123,4,0)</f>
        <v>0</v>
      </c>
      <c r="J341">
        <f>VLOOKUP($A341,CATMUN!$B$2:$G$1123,6,0)</f>
        <v>14</v>
      </c>
      <c r="K341" s="69">
        <v>536.77266000000009</v>
      </c>
      <c r="L341" s="69">
        <v>1663</v>
      </c>
      <c r="M341" s="69">
        <v>57.610769999999995</v>
      </c>
      <c r="N341" s="69">
        <v>135.40403137499996</v>
      </c>
      <c r="P341" s="69">
        <v>379.01</v>
      </c>
      <c r="Q341">
        <v>0</v>
      </c>
      <c r="S341" s="69">
        <v>997.67494999999997</v>
      </c>
      <c r="T341">
        <v>0</v>
      </c>
      <c r="U341">
        <v>0.56098099999999995</v>
      </c>
      <c r="V341" s="51">
        <v>15</v>
      </c>
      <c r="W341" s="51">
        <v>2</v>
      </c>
      <c r="X341" s="51">
        <v>219</v>
      </c>
    </row>
    <row r="342" spans="1:24" x14ac:dyDescent="0.2">
      <c r="A342">
        <v>27810</v>
      </c>
      <c r="B342" t="s">
        <v>1693</v>
      </c>
      <c r="C342" t="s">
        <v>1664</v>
      </c>
      <c r="D342">
        <v>2016</v>
      </c>
      <c r="E342" t="str">
        <f t="shared" si="5"/>
        <v>278102016</v>
      </c>
      <c r="F342">
        <v>9748</v>
      </c>
      <c r="G342" t="str">
        <f>VLOOKUP($A342,CATMUN!$B$2:$C$1123,2,0)</f>
        <v>Bajo</v>
      </c>
      <c r="H342" t="str">
        <f>VLOOKUP($A342,CATMUN!$B$2:$D$1123,3,0)</f>
        <v>Municipios intermedios</v>
      </c>
      <c r="I342">
        <f>VLOOKUP($A342,CATMUN!$B$2:$G$1123,4,0)</f>
        <v>0</v>
      </c>
      <c r="J342">
        <f>VLOOKUP($A342,CATMUN!$B$2:$G$1123,6,0)</f>
        <v>14</v>
      </c>
      <c r="K342" s="69">
        <v>1.137</v>
      </c>
      <c r="L342" s="69">
        <v>1663</v>
      </c>
      <c r="M342" s="69">
        <v>0</v>
      </c>
      <c r="N342" s="69">
        <v>135.40403137499996</v>
      </c>
      <c r="P342" s="69">
        <v>379.01</v>
      </c>
      <c r="Q342">
        <v>0</v>
      </c>
      <c r="S342" s="69">
        <v>997.67494999999997</v>
      </c>
      <c r="T342">
        <v>0</v>
      </c>
      <c r="V342" s="51">
        <v>15</v>
      </c>
      <c r="W342" s="51" t="e">
        <v>#N/A</v>
      </c>
      <c r="X342" s="51" t="e">
        <v>#N/A</v>
      </c>
    </row>
    <row r="343" spans="1:24" x14ac:dyDescent="0.2">
      <c r="A343">
        <v>41132</v>
      </c>
      <c r="B343" t="s">
        <v>1702</v>
      </c>
      <c r="C343" t="s">
        <v>1694</v>
      </c>
      <c r="D343">
        <v>2016</v>
      </c>
      <c r="E343" t="str">
        <f t="shared" si="5"/>
        <v>411322016</v>
      </c>
      <c r="F343">
        <v>34470</v>
      </c>
      <c r="G343" t="str">
        <f>VLOOKUP($A343,CATMUN!$B$2:$C$1123,2,0)</f>
        <v>Medio</v>
      </c>
      <c r="H343" t="str">
        <f>VLOOKUP($A343,CATMUN!$B$2:$D$1123,3,0)</f>
        <v>Municipios intermedios</v>
      </c>
      <c r="I343">
        <f>VLOOKUP($A343,CATMUN!$B$2:$G$1123,4,0)</f>
        <v>0</v>
      </c>
      <c r="J343">
        <f>VLOOKUP($A343,CATMUN!$B$2:$G$1123,6,0)</f>
        <v>14</v>
      </c>
      <c r="K343" s="69">
        <v>1024.77583</v>
      </c>
      <c r="L343" s="69">
        <v>1663</v>
      </c>
      <c r="M343" s="69">
        <v>26.031359999999999</v>
      </c>
      <c r="N343" s="69">
        <v>135.40403137499996</v>
      </c>
      <c r="P343" s="69">
        <v>379.01</v>
      </c>
      <c r="Q343">
        <v>0</v>
      </c>
      <c r="S343" s="69">
        <v>997.67494999999997</v>
      </c>
      <c r="T343">
        <v>0</v>
      </c>
      <c r="V343" s="51">
        <v>15</v>
      </c>
      <c r="W343" s="51">
        <v>163</v>
      </c>
      <c r="X343" s="51">
        <v>219</v>
      </c>
    </row>
    <row r="344" spans="1:24" x14ac:dyDescent="0.2">
      <c r="A344">
        <v>41298</v>
      </c>
      <c r="B344" t="s">
        <v>1705</v>
      </c>
      <c r="C344" t="s">
        <v>1694</v>
      </c>
      <c r="D344">
        <v>2016</v>
      </c>
      <c r="E344" t="str">
        <f t="shared" si="5"/>
        <v>412982016</v>
      </c>
      <c r="F344">
        <v>90187</v>
      </c>
      <c r="G344" t="str">
        <f>VLOOKUP($A344,CATMUN!$B$2:$C$1123,2,0)</f>
        <v>Medio</v>
      </c>
      <c r="H344" t="str">
        <f>VLOOKUP($A344,CATMUN!$B$2:$D$1123,3,0)</f>
        <v>Municipios intermedios</v>
      </c>
      <c r="I344">
        <f>VLOOKUP($A344,CATMUN!$B$2:$G$1123,4,0)</f>
        <v>0</v>
      </c>
      <c r="J344">
        <f>VLOOKUP($A344,CATMUN!$B$2:$G$1123,6,0)</f>
        <v>14</v>
      </c>
      <c r="K344" s="69">
        <v>1553.4148300000002</v>
      </c>
      <c r="L344" s="69">
        <v>1663</v>
      </c>
      <c r="M344" s="69">
        <v>8.6087399999999992</v>
      </c>
      <c r="N344" s="69">
        <v>135.40403137499996</v>
      </c>
      <c r="P344" s="69">
        <v>379.01</v>
      </c>
      <c r="Q344">
        <v>0</v>
      </c>
      <c r="S344" s="69">
        <v>997.67494999999997</v>
      </c>
      <c r="T344">
        <v>0</v>
      </c>
      <c r="U344">
        <v>13.407021</v>
      </c>
      <c r="V344" s="51">
        <v>15</v>
      </c>
      <c r="W344" s="51">
        <v>270</v>
      </c>
      <c r="X344" s="51">
        <v>219</v>
      </c>
    </row>
    <row r="345" spans="1:24" x14ac:dyDescent="0.2">
      <c r="A345">
        <v>41306</v>
      </c>
      <c r="B345" t="s">
        <v>1706</v>
      </c>
      <c r="C345" t="s">
        <v>1694</v>
      </c>
      <c r="D345">
        <v>2016</v>
      </c>
      <c r="E345" t="str">
        <f t="shared" si="5"/>
        <v>413062016</v>
      </c>
      <c r="F345">
        <v>33869</v>
      </c>
      <c r="G345" t="str">
        <f>VLOOKUP($A345,CATMUN!$B$2:$C$1123,2,0)</f>
        <v>Bajo</v>
      </c>
      <c r="H345" t="str">
        <f>VLOOKUP($A345,CATMUN!$B$2:$D$1123,3,0)</f>
        <v>Municipios intermedios</v>
      </c>
      <c r="I345">
        <f>VLOOKUP($A345,CATMUN!$B$2:$G$1123,4,0)</f>
        <v>0</v>
      </c>
      <c r="J345">
        <f>VLOOKUP($A345,CATMUN!$B$2:$G$1123,6,0)</f>
        <v>14</v>
      </c>
      <c r="K345" s="69">
        <v>3783.1849999999999</v>
      </c>
      <c r="L345" s="69">
        <v>1663</v>
      </c>
      <c r="M345" s="69">
        <v>16.260999999999999</v>
      </c>
      <c r="N345" s="69">
        <v>135.40403137499996</v>
      </c>
      <c r="O345" s="69">
        <v>0</v>
      </c>
      <c r="P345" s="69">
        <v>379.01</v>
      </c>
      <c r="S345" s="69">
        <v>997.67494999999997</v>
      </c>
      <c r="T345">
        <v>0</v>
      </c>
      <c r="V345" s="51">
        <v>15</v>
      </c>
      <c r="W345" s="51">
        <v>73</v>
      </c>
      <c r="X345" s="51">
        <v>219</v>
      </c>
    </row>
    <row r="346" spans="1:24" x14ac:dyDescent="0.2">
      <c r="A346">
        <v>41548</v>
      </c>
      <c r="B346" t="s">
        <v>1717</v>
      </c>
      <c r="C346" t="s">
        <v>1694</v>
      </c>
      <c r="D346">
        <v>2016</v>
      </c>
      <c r="E346" t="str">
        <f t="shared" si="5"/>
        <v>415482016</v>
      </c>
      <c r="F346">
        <v>13772</v>
      </c>
      <c r="G346" t="str">
        <f>VLOOKUP($A346,CATMUN!$B$2:$C$1123,2,0)</f>
        <v>Medio</v>
      </c>
      <c r="H346" t="str">
        <f>VLOOKUP($A346,CATMUN!$B$2:$D$1123,3,0)</f>
        <v>Municipios intermedios</v>
      </c>
      <c r="I346">
        <f>VLOOKUP($A346,CATMUN!$B$2:$G$1123,4,0)</f>
        <v>0</v>
      </c>
      <c r="J346">
        <f>VLOOKUP($A346,CATMUN!$B$2:$G$1123,6,0)</f>
        <v>14</v>
      </c>
      <c r="K346" s="69">
        <v>273.54300000000001</v>
      </c>
      <c r="L346" s="69">
        <v>1663</v>
      </c>
      <c r="M346" s="69">
        <v>0.249</v>
      </c>
      <c r="N346" s="69">
        <v>135.40403137499996</v>
      </c>
      <c r="P346" s="69">
        <v>379.01</v>
      </c>
      <c r="Q346">
        <v>0</v>
      </c>
      <c r="R346">
        <v>0</v>
      </c>
      <c r="S346" s="69">
        <v>997.67494999999997</v>
      </c>
      <c r="T346">
        <v>0</v>
      </c>
      <c r="V346" s="51">
        <v>15</v>
      </c>
      <c r="W346" s="51">
        <v>10</v>
      </c>
      <c r="X346" s="51">
        <v>219</v>
      </c>
    </row>
    <row r="347" spans="1:24" x14ac:dyDescent="0.2">
      <c r="A347">
        <v>41807</v>
      </c>
      <c r="B347" t="s">
        <v>1727</v>
      </c>
      <c r="C347" t="s">
        <v>1694</v>
      </c>
      <c r="D347">
        <v>2016</v>
      </c>
      <c r="E347" t="str">
        <f t="shared" si="5"/>
        <v>418072016</v>
      </c>
      <c r="F347">
        <v>20350</v>
      </c>
      <c r="G347" t="str">
        <f>VLOOKUP($A347,CATMUN!$B$2:$C$1123,2,0)</f>
        <v>Medio</v>
      </c>
      <c r="H347" t="str">
        <f>VLOOKUP($A347,CATMUN!$B$2:$D$1123,3,0)</f>
        <v>Municipios intermedios</v>
      </c>
      <c r="I347">
        <f>VLOOKUP($A347,CATMUN!$B$2:$G$1123,4,0)</f>
        <v>0</v>
      </c>
      <c r="J347">
        <f>VLOOKUP($A347,CATMUN!$B$2:$G$1123,6,0)</f>
        <v>14</v>
      </c>
      <c r="K347" s="69">
        <v>342.18703999999997</v>
      </c>
      <c r="L347" s="69">
        <v>1663</v>
      </c>
      <c r="M347" s="69">
        <v>9.7218999999999998</v>
      </c>
      <c r="N347" s="69">
        <v>135.40403137499996</v>
      </c>
      <c r="P347" s="69">
        <v>379.01</v>
      </c>
      <c r="Q347">
        <v>0</v>
      </c>
      <c r="S347" s="69">
        <v>997.67494999999997</v>
      </c>
      <c r="T347">
        <v>0</v>
      </c>
      <c r="V347" s="51">
        <v>15</v>
      </c>
      <c r="W347" s="51">
        <v>12</v>
      </c>
      <c r="X347" s="51">
        <v>219</v>
      </c>
    </row>
    <row r="348" spans="1:24" x14ac:dyDescent="0.2">
      <c r="A348">
        <v>44098</v>
      </c>
      <c r="B348" t="s">
        <v>1734</v>
      </c>
      <c r="C348" t="s">
        <v>1730</v>
      </c>
      <c r="D348">
        <v>2016</v>
      </c>
      <c r="E348" t="str">
        <f t="shared" si="5"/>
        <v>440982016</v>
      </c>
      <c r="F348">
        <v>16140</v>
      </c>
      <c r="G348" t="str">
        <f>VLOOKUP($A348,CATMUN!$B$2:$C$1123,2,0)</f>
        <v>Medio</v>
      </c>
      <c r="H348" t="str">
        <f>VLOOKUP($A348,CATMUN!$B$2:$D$1123,3,0)</f>
        <v>Municipios intermedios</v>
      </c>
      <c r="I348">
        <f>VLOOKUP($A348,CATMUN!$B$2:$G$1123,4,0)</f>
        <v>0</v>
      </c>
      <c r="J348">
        <f>VLOOKUP($A348,CATMUN!$B$2:$G$1123,6,0)</f>
        <v>14</v>
      </c>
      <c r="K348" s="69">
        <v>86778.554000000004</v>
      </c>
      <c r="L348" s="69">
        <v>1663</v>
      </c>
      <c r="M348" s="69">
        <v>2854.1320000000001</v>
      </c>
      <c r="N348" s="69">
        <v>135.40403137499996</v>
      </c>
      <c r="P348" s="69">
        <v>379.01</v>
      </c>
      <c r="Q348">
        <v>0</v>
      </c>
      <c r="S348" s="69">
        <v>997.67494999999997</v>
      </c>
      <c r="T348">
        <v>0</v>
      </c>
      <c r="V348" s="51">
        <v>15</v>
      </c>
      <c r="W348" s="51">
        <v>1</v>
      </c>
      <c r="X348" s="51">
        <v>219</v>
      </c>
    </row>
    <row r="349" spans="1:24" x14ac:dyDescent="0.2">
      <c r="A349">
        <v>44279</v>
      </c>
      <c r="B349" t="s">
        <v>1736</v>
      </c>
      <c r="C349" t="s">
        <v>1730</v>
      </c>
      <c r="D349">
        <v>2016</v>
      </c>
      <c r="E349" t="str">
        <f t="shared" si="5"/>
        <v>442792016</v>
      </c>
      <c r="F349">
        <v>33785</v>
      </c>
      <c r="G349" t="str">
        <f>VLOOKUP($A349,CATMUN!$B$2:$C$1123,2,0)</f>
        <v>Medio</v>
      </c>
      <c r="H349" t="str">
        <f>VLOOKUP($A349,CATMUN!$B$2:$D$1123,3,0)</f>
        <v>Municipios intermedios</v>
      </c>
      <c r="I349">
        <f>VLOOKUP($A349,CATMUN!$B$2:$G$1123,4,0)</f>
        <v>0</v>
      </c>
      <c r="J349">
        <f>VLOOKUP($A349,CATMUN!$B$2:$G$1123,6,0)</f>
        <v>14</v>
      </c>
      <c r="K349" s="69">
        <v>693.298</v>
      </c>
      <c r="L349" s="69">
        <v>1663</v>
      </c>
      <c r="M349" s="69">
        <v>13.305</v>
      </c>
      <c r="N349" s="69">
        <v>135.40403137499996</v>
      </c>
      <c r="O349" s="69">
        <v>1.024</v>
      </c>
      <c r="P349" s="69">
        <v>379.01</v>
      </c>
      <c r="S349" s="69">
        <v>997.67494999999997</v>
      </c>
      <c r="T349">
        <v>0</v>
      </c>
      <c r="V349" s="51">
        <v>9</v>
      </c>
      <c r="W349" s="51">
        <v>64</v>
      </c>
      <c r="X349" s="51">
        <v>138</v>
      </c>
    </row>
    <row r="350" spans="1:24" x14ac:dyDescent="0.2">
      <c r="A350">
        <v>44378</v>
      </c>
      <c r="B350" t="s">
        <v>1737</v>
      </c>
      <c r="C350" t="s">
        <v>1730</v>
      </c>
      <c r="D350">
        <v>2016</v>
      </c>
      <c r="E350" t="str">
        <f t="shared" si="5"/>
        <v>443782016</v>
      </c>
      <c r="F350">
        <v>25832</v>
      </c>
      <c r="G350" t="str">
        <f>VLOOKUP($A350,CATMUN!$B$2:$C$1123,2,0)</f>
        <v>Medio</v>
      </c>
      <c r="H350" t="str">
        <f>VLOOKUP($A350,CATMUN!$B$2:$D$1123,3,0)</f>
        <v>Municipios intermedios</v>
      </c>
      <c r="I350">
        <f>VLOOKUP($A350,CATMUN!$B$2:$G$1123,4,0)</f>
        <v>0</v>
      </c>
      <c r="J350">
        <f>VLOOKUP($A350,CATMUN!$B$2:$G$1123,6,0)</f>
        <v>14</v>
      </c>
      <c r="K350" s="69">
        <v>440.11399999999998</v>
      </c>
      <c r="L350" s="69">
        <v>1663</v>
      </c>
      <c r="M350" s="69">
        <v>3.0449999999999999</v>
      </c>
      <c r="N350" s="69">
        <v>135.40403137499996</v>
      </c>
      <c r="P350" s="69">
        <v>379.01</v>
      </c>
      <c r="S350" s="69">
        <v>997.67494999999997</v>
      </c>
      <c r="T350">
        <v>0</v>
      </c>
      <c r="V350" s="51">
        <v>9</v>
      </c>
      <c r="W350" s="51">
        <v>64</v>
      </c>
      <c r="X350" s="51">
        <v>138</v>
      </c>
    </row>
    <row r="351" spans="1:24" x14ac:dyDescent="0.2">
      <c r="A351">
        <v>44560</v>
      </c>
      <c r="B351" t="s">
        <v>1740</v>
      </c>
      <c r="C351" t="s">
        <v>1730</v>
      </c>
      <c r="D351">
        <v>2016</v>
      </c>
      <c r="E351" t="str">
        <f t="shared" si="5"/>
        <v>445602016</v>
      </c>
      <c r="F351">
        <v>108006</v>
      </c>
      <c r="G351" t="str">
        <f>VLOOKUP($A351,CATMUN!$B$2:$C$1123,2,0)</f>
        <v>Medio</v>
      </c>
      <c r="H351" t="str">
        <f>VLOOKUP($A351,CATMUN!$B$2:$D$1123,3,0)</f>
        <v>Municipios intermedios</v>
      </c>
      <c r="I351">
        <f>VLOOKUP($A351,CATMUN!$B$2:$G$1123,4,0)</f>
        <v>0</v>
      </c>
      <c r="J351">
        <f>VLOOKUP($A351,CATMUN!$B$2:$G$1123,6,0)</f>
        <v>14</v>
      </c>
      <c r="K351" s="69">
        <v>455.60199999999998</v>
      </c>
      <c r="L351" s="69">
        <v>1663</v>
      </c>
      <c r="M351" s="69">
        <v>9.1999999999999998E-2</v>
      </c>
      <c r="N351" s="69">
        <v>135.40403137499996</v>
      </c>
      <c r="P351" s="69">
        <v>379.01</v>
      </c>
      <c r="Q351">
        <v>0</v>
      </c>
      <c r="S351" s="69">
        <v>997.67494999999997</v>
      </c>
      <c r="T351">
        <v>0</v>
      </c>
      <c r="U351">
        <v>52.415866000000001</v>
      </c>
      <c r="V351" s="51">
        <v>15</v>
      </c>
      <c r="W351" s="51">
        <v>16</v>
      </c>
      <c r="X351" s="51">
        <v>219</v>
      </c>
    </row>
    <row r="352" spans="1:24" x14ac:dyDescent="0.2">
      <c r="A352">
        <v>44855</v>
      </c>
      <c r="B352" t="s">
        <v>1743</v>
      </c>
      <c r="C352" t="s">
        <v>1730</v>
      </c>
      <c r="D352">
        <v>2016</v>
      </c>
      <c r="E352" t="str">
        <f t="shared" si="5"/>
        <v>448552016</v>
      </c>
      <c r="F352">
        <v>18352</v>
      </c>
      <c r="G352" t="str">
        <f>VLOOKUP($A352,CATMUN!$B$2:$C$1123,2,0)</f>
        <v>Bajo</v>
      </c>
      <c r="H352" t="str">
        <f>VLOOKUP($A352,CATMUN!$B$2:$D$1123,3,0)</f>
        <v>Municipios intermedios</v>
      </c>
      <c r="I352">
        <f>VLOOKUP($A352,CATMUN!$B$2:$G$1123,4,0)</f>
        <v>0</v>
      </c>
      <c r="J352">
        <f>VLOOKUP($A352,CATMUN!$B$2:$G$1123,6,0)</f>
        <v>14</v>
      </c>
      <c r="K352" s="69">
        <v>27.885999999999999</v>
      </c>
      <c r="L352" s="69">
        <v>1663</v>
      </c>
      <c r="M352" s="69">
        <v>2.2170000000000001</v>
      </c>
      <c r="N352" s="69">
        <v>135.40403137499996</v>
      </c>
      <c r="O352" s="69">
        <v>0</v>
      </c>
      <c r="P352" s="69">
        <v>379.01</v>
      </c>
      <c r="Q352">
        <v>0</v>
      </c>
      <c r="S352" s="69">
        <v>997.67494999999997</v>
      </c>
      <c r="T352">
        <v>0</v>
      </c>
      <c r="V352" s="51">
        <v>15</v>
      </c>
      <c r="W352" s="51">
        <v>0</v>
      </c>
      <c r="X352" s="51">
        <v>219</v>
      </c>
    </row>
    <row r="353" spans="1:24" x14ac:dyDescent="0.2">
      <c r="A353">
        <v>44874</v>
      </c>
      <c r="B353" t="s">
        <v>1287</v>
      </c>
      <c r="C353" t="s">
        <v>1730</v>
      </c>
      <c r="D353">
        <v>2016</v>
      </c>
      <c r="E353" t="str">
        <f t="shared" si="5"/>
        <v>448742016</v>
      </c>
      <c r="F353">
        <v>27965</v>
      </c>
      <c r="G353" t="str">
        <f>VLOOKUP($A353,CATMUN!$B$2:$C$1123,2,0)</f>
        <v>Medio</v>
      </c>
      <c r="H353" t="str">
        <f>VLOOKUP($A353,CATMUN!$B$2:$D$1123,3,0)</f>
        <v>Municipios intermedios</v>
      </c>
      <c r="I353">
        <f>VLOOKUP($A353,CATMUN!$B$2:$G$1123,4,0)</f>
        <v>0</v>
      </c>
      <c r="J353">
        <f>VLOOKUP($A353,CATMUN!$B$2:$G$1123,6,0)</f>
        <v>14</v>
      </c>
      <c r="K353" s="69">
        <v>280.61</v>
      </c>
      <c r="L353" s="69">
        <v>1663</v>
      </c>
      <c r="M353" s="69">
        <v>0</v>
      </c>
      <c r="N353" s="69">
        <v>135.40403137499996</v>
      </c>
      <c r="O353" s="69">
        <v>0</v>
      </c>
      <c r="P353" s="69">
        <v>379.01</v>
      </c>
      <c r="Q353">
        <v>0</v>
      </c>
      <c r="S353" s="69">
        <v>997.67494999999997</v>
      </c>
      <c r="T353">
        <v>0</v>
      </c>
      <c r="V353" s="51">
        <v>15</v>
      </c>
      <c r="W353" s="51">
        <v>31</v>
      </c>
      <c r="X353" s="51">
        <v>219</v>
      </c>
    </row>
    <row r="354" spans="1:24" x14ac:dyDescent="0.2">
      <c r="A354">
        <v>47053</v>
      </c>
      <c r="B354" t="s">
        <v>1747</v>
      </c>
      <c r="C354" t="s">
        <v>1744</v>
      </c>
      <c r="D354">
        <v>2016</v>
      </c>
      <c r="E354" t="str">
        <f t="shared" si="5"/>
        <v>470532016</v>
      </c>
      <c r="F354">
        <v>39924</v>
      </c>
      <c r="G354" t="str">
        <f>VLOOKUP($A354,CATMUN!$B$2:$C$1123,2,0)</f>
        <v>Bajo</v>
      </c>
      <c r="H354" t="str">
        <f>VLOOKUP($A354,CATMUN!$B$2:$D$1123,3,0)</f>
        <v>Municipios intermedios</v>
      </c>
      <c r="I354">
        <f>VLOOKUP($A354,CATMUN!$B$2:$G$1123,4,0)</f>
        <v>0</v>
      </c>
      <c r="J354">
        <f>VLOOKUP($A354,CATMUN!$B$2:$G$1123,6,0)</f>
        <v>14</v>
      </c>
      <c r="K354" s="69">
        <v>185.46645999999998</v>
      </c>
      <c r="L354" s="69">
        <v>1663</v>
      </c>
      <c r="M354" s="69">
        <v>36.651199999999996</v>
      </c>
      <c r="N354" s="69">
        <v>135.40403137499996</v>
      </c>
      <c r="P354" s="69">
        <v>379.01</v>
      </c>
      <c r="Q354">
        <v>0</v>
      </c>
      <c r="S354" s="69">
        <v>997.67494999999997</v>
      </c>
      <c r="T354">
        <v>0</v>
      </c>
      <c r="V354" s="51">
        <v>15</v>
      </c>
      <c r="W354" s="51">
        <v>108</v>
      </c>
      <c r="X354" s="51">
        <v>219</v>
      </c>
    </row>
    <row r="355" spans="1:24" x14ac:dyDescent="0.2">
      <c r="A355">
        <v>47205</v>
      </c>
      <c r="B355" t="s">
        <v>1752</v>
      </c>
      <c r="C355" t="s">
        <v>1744</v>
      </c>
      <c r="D355">
        <v>2016</v>
      </c>
      <c r="E355" t="str">
        <f t="shared" si="5"/>
        <v>472052016</v>
      </c>
      <c r="F355">
        <v>9338</v>
      </c>
      <c r="G355" t="str">
        <f>VLOOKUP($A355,CATMUN!$B$2:$C$1123,2,0)</f>
        <v>Bajo</v>
      </c>
      <c r="H355" t="str">
        <f>VLOOKUP($A355,CATMUN!$B$2:$D$1123,3,0)</f>
        <v>Municipios intermedios</v>
      </c>
      <c r="I355">
        <f>VLOOKUP($A355,CATMUN!$B$2:$G$1123,4,0)</f>
        <v>0</v>
      </c>
      <c r="J355">
        <f>VLOOKUP($A355,CATMUN!$B$2:$G$1123,6,0)</f>
        <v>14</v>
      </c>
      <c r="K355" s="69">
        <v>38.798999999999999</v>
      </c>
      <c r="L355" s="69">
        <v>1663</v>
      </c>
      <c r="N355" s="69">
        <v>135.40403137499996</v>
      </c>
      <c r="P355" s="69">
        <v>379.01</v>
      </c>
      <c r="Q355">
        <v>0</v>
      </c>
      <c r="S355" s="69">
        <v>997.67494999999997</v>
      </c>
      <c r="T355">
        <v>0</v>
      </c>
      <c r="V355" s="51">
        <v>15</v>
      </c>
      <c r="W355" s="51">
        <v>11</v>
      </c>
      <c r="X355" s="51">
        <v>219</v>
      </c>
    </row>
    <row r="356" spans="1:24" x14ac:dyDescent="0.2">
      <c r="A356">
        <v>47245</v>
      </c>
      <c r="B356" t="s">
        <v>1753</v>
      </c>
      <c r="C356" t="s">
        <v>1744</v>
      </c>
      <c r="D356">
        <v>2016</v>
      </c>
      <c r="E356" t="str">
        <f t="shared" si="5"/>
        <v>472452016</v>
      </c>
      <c r="F356">
        <v>55662</v>
      </c>
      <c r="G356" t="str">
        <f>VLOOKUP($A356,CATMUN!$B$2:$C$1123,2,0)</f>
        <v>Bajo</v>
      </c>
      <c r="H356" t="str">
        <f>VLOOKUP($A356,CATMUN!$B$2:$D$1123,3,0)</f>
        <v>Municipios intermedios</v>
      </c>
      <c r="I356">
        <f>VLOOKUP($A356,CATMUN!$B$2:$G$1123,4,0)</f>
        <v>0</v>
      </c>
      <c r="J356">
        <f>VLOOKUP($A356,CATMUN!$B$2:$G$1123,6,0)</f>
        <v>14</v>
      </c>
      <c r="K356" s="69">
        <v>588.77800000000002</v>
      </c>
      <c r="L356" s="69">
        <v>1663</v>
      </c>
      <c r="N356" s="69">
        <v>135.40403137499996</v>
      </c>
      <c r="P356" s="69">
        <v>379.01</v>
      </c>
      <c r="Q356">
        <v>0</v>
      </c>
      <c r="S356" s="69">
        <v>997.67494999999997</v>
      </c>
      <c r="T356">
        <v>0</v>
      </c>
      <c r="V356" s="51">
        <v>8</v>
      </c>
      <c r="W356" s="51">
        <v>85</v>
      </c>
      <c r="X356" s="51">
        <v>531</v>
      </c>
    </row>
    <row r="357" spans="1:24" x14ac:dyDescent="0.2">
      <c r="A357">
        <v>47268</v>
      </c>
      <c r="B357" t="s">
        <v>1755</v>
      </c>
      <c r="C357" t="s">
        <v>1744</v>
      </c>
      <c r="D357">
        <v>2016</v>
      </c>
      <c r="E357" t="str">
        <f t="shared" si="5"/>
        <v>472682016</v>
      </c>
      <c r="F357">
        <v>21228</v>
      </c>
      <c r="G357" t="str">
        <f>VLOOKUP($A357,CATMUN!$B$2:$C$1123,2,0)</f>
        <v>Medio</v>
      </c>
      <c r="H357" t="str">
        <f>VLOOKUP($A357,CATMUN!$B$2:$D$1123,3,0)</f>
        <v>Municipios intermedios</v>
      </c>
      <c r="I357">
        <f>VLOOKUP($A357,CATMUN!$B$2:$G$1123,4,0)</f>
        <v>0</v>
      </c>
      <c r="J357">
        <f>VLOOKUP($A357,CATMUN!$B$2:$G$1123,6,0)</f>
        <v>14</v>
      </c>
      <c r="K357" s="69">
        <v>248.44123000000002</v>
      </c>
      <c r="L357" s="69">
        <v>1663</v>
      </c>
      <c r="N357" s="69">
        <v>135.40403137499996</v>
      </c>
      <c r="P357" s="69">
        <v>379.01</v>
      </c>
      <c r="Q357">
        <v>0</v>
      </c>
      <c r="S357" s="69">
        <v>997.67494999999997</v>
      </c>
      <c r="T357">
        <v>0</v>
      </c>
      <c r="V357" s="51">
        <v>15</v>
      </c>
      <c r="W357" s="51">
        <v>13</v>
      </c>
      <c r="X357" s="51">
        <v>219</v>
      </c>
    </row>
    <row r="358" spans="1:24" x14ac:dyDescent="0.2">
      <c r="A358">
        <v>47288</v>
      </c>
      <c r="B358" t="s">
        <v>1756</v>
      </c>
      <c r="C358" t="s">
        <v>1744</v>
      </c>
      <c r="D358">
        <v>2016</v>
      </c>
      <c r="E358" t="str">
        <f t="shared" si="5"/>
        <v>472882016</v>
      </c>
      <c r="F358">
        <v>57397</v>
      </c>
      <c r="G358" t="str">
        <f>VLOOKUP($A358,CATMUN!$B$2:$C$1123,2,0)</f>
        <v>Medio</v>
      </c>
      <c r="H358" t="str">
        <f>VLOOKUP($A358,CATMUN!$B$2:$D$1123,3,0)</f>
        <v>Municipios intermedios</v>
      </c>
      <c r="I358">
        <f>VLOOKUP($A358,CATMUN!$B$2:$G$1123,4,0)</f>
        <v>0</v>
      </c>
      <c r="J358">
        <f>VLOOKUP($A358,CATMUN!$B$2:$G$1123,6,0)</f>
        <v>14</v>
      </c>
      <c r="K358" s="69">
        <v>368.81756999999999</v>
      </c>
      <c r="L358" s="69">
        <v>1663</v>
      </c>
      <c r="N358" s="69">
        <v>135.40403137499996</v>
      </c>
      <c r="P358" s="69">
        <v>379.01</v>
      </c>
      <c r="Q358">
        <v>0</v>
      </c>
      <c r="S358" s="69">
        <v>997.67494999999997</v>
      </c>
      <c r="T358">
        <v>0</v>
      </c>
      <c r="V358" s="51">
        <v>15</v>
      </c>
      <c r="W358" s="51">
        <v>145</v>
      </c>
      <c r="X358" s="51">
        <v>219</v>
      </c>
    </row>
    <row r="359" spans="1:24" x14ac:dyDescent="0.2">
      <c r="A359">
        <v>47555</v>
      </c>
      <c r="B359" t="s">
        <v>1762</v>
      </c>
      <c r="C359" t="s">
        <v>1744</v>
      </c>
      <c r="D359">
        <v>2016</v>
      </c>
      <c r="E359" t="str">
        <f t="shared" si="5"/>
        <v>475552016</v>
      </c>
      <c r="F359">
        <v>58822</v>
      </c>
      <c r="G359" t="str">
        <f>VLOOKUP($A359,CATMUN!$B$2:$C$1123,2,0)</f>
        <v>Medio</v>
      </c>
      <c r="H359" t="str">
        <f>VLOOKUP($A359,CATMUN!$B$2:$D$1123,3,0)</f>
        <v>Municipios intermedios</v>
      </c>
      <c r="I359">
        <f>VLOOKUP($A359,CATMUN!$B$2:$G$1123,4,0)</f>
        <v>0</v>
      </c>
      <c r="J359">
        <f>VLOOKUP($A359,CATMUN!$B$2:$G$1123,6,0)</f>
        <v>14</v>
      </c>
      <c r="K359" s="69">
        <v>909.18100000000004</v>
      </c>
      <c r="L359" s="69">
        <v>1663</v>
      </c>
      <c r="M359" s="69">
        <v>28.434000000000001</v>
      </c>
      <c r="N359" s="69">
        <v>135.40403137499996</v>
      </c>
      <c r="P359" s="69">
        <v>379.01</v>
      </c>
      <c r="Q359">
        <v>0</v>
      </c>
      <c r="S359" s="69">
        <v>997.67494999999997</v>
      </c>
      <c r="T359">
        <v>0</v>
      </c>
      <c r="V359" s="51">
        <v>8</v>
      </c>
      <c r="W359" s="51">
        <v>37</v>
      </c>
      <c r="X359" s="51">
        <v>531</v>
      </c>
    </row>
    <row r="360" spans="1:24" x14ac:dyDescent="0.2">
      <c r="A360">
        <v>47745</v>
      </c>
      <c r="B360" t="s">
        <v>1770</v>
      </c>
      <c r="C360" t="s">
        <v>1744</v>
      </c>
      <c r="D360">
        <v>2016</v>
      </c>
      <c r="E360" t="str">
        <f t="shared" si="5"/>
        <v>477452016</v>
      </c>
      <c r="F360">
        <v>32089</v>
      </c>
      <c r="G360" t="str">
        <f>VLOOKUP($A360,CATMUN!$B$2:$C$1123,2,0)</f>
        <v>Bajo</v>
      </c>
      <c r="H360" t="str">
        <f>VLOOKUP($A360,CATMUN!$B$2:$D$1123,3,0)</f>
        <v>Otros Sistemas de Ciudades</v>
      </c>
      <c r="I360">
        <f>VLOOKUP($A360,CATMUN!$B$2:$G$1123,4,0)</f>
        <v>0</v>
      </c>
      <c r="J360">
        <f>VLOOKUP($A360,CATMUN!$B$2:$G$1123,6,0)</f>
        <v>14</v>
      </c>
      <c r="K360" s="69">
        <v>80.661829999999995</v>
      </c>
      <c r="L360" s="69">
        <v>1663</v>
      </c>
      <c r="M360" s="69">
        <v>3.3882600000000003</v>
      </c>
      <c r="N360" s="69">
        <v>660.95043206896571</v>
      </c>
      <c r="O360" s="69">
        <v>0</v>
      </c>
      <c r="P360" s="69">
        <v>1201.3253300000001</v>
      </c>
      <c r="Q360">
        <v>0</v>
      </c>
      <c r="S360" s="69">
        <v>2466.9726099999998</v>
      </c>
      <c r="T360">
        <v>0</v>
      </c>
      <c r="V360" s="51">
        <v>55</v>
      </c>
      <c r="W360" s="51">
        <v>364</v>
      </c>
      <c r="X360" s="51">
        <v>219</v>
      </c>
    </row>
    <row r="361" spans="1:24" x14ac:dyDescent="0.2">
      <c r="A361">
        <v>47980</v>
      </c>
      <c r="B361" t="s">
        <v>1773</v>
      </c>
      <c r="C361" t="s">
        <v>1744</v>
      </c>
      <c r="D361">
        <v>2016</v>
      </c>
      <c r="E361" t="str">
        <f t="shared" si="5"/>
        <v>479802016</v>
      </c>
      <c r="F361">
        <v>60941</v>
      </c>
      <c r="G361" t="str">
        <f>VLOOKUP($A361,CATMUN!$B$2:$C$1123,2,0)</f>
        <v>Bajo</v>
      </c>
      <c r="H361" t="str">
        <f>VLOOKUP($A361,CATMUN!$B$2:$D$1123,3,0)</f>
        <v>Municipios intermedios</v>
      </c>
      <c r="I361">
        <f>VLOOKUP($A361,CATMUN!$B$2:$G$1123,4,0)</f>
        <v>0</v>
      </c>
      <c r="J361">
        <f>VLOOKUP($A361,CATMUN!$B$2:$G$1123,6,0)</f>
        <v>14</v>
      </c>
      <c r="K361" s="69">
        <v>1120.13984</v>
      </c>
      <c r="L361" s="69">
        <v>1663</v>
      </c>
      <c r="N361" s="69">
        <v>135.40403137499996</v>
      </c>
      <c r="P361" s="69">
        <v>379.01</v>
      </c>
      <c r="Q361">
        <v>0</v>
      </c>
      <c r="S361" s="69">
        <v>997.67494999999997</v>
      </c>
      <c r="T361">
        <v>0</v>
      </c>
      <c r="V361" s="51">
        <v>15</v>
      </c>
      <c r="W361" s="51">
        <v>136</v>
      </c>
      <c r="X361" s="51">
        <v>219</v>
      </c>
    </row>
    <row r="362" spans="1:24" x14ac:dyDescent="0.2">
      <c r="A362">
        <v>50006</v>
      </c>
      <c r="B362" t="s">
        <v>1776</v>
      </c>
      <c r="C362" t="s">
        <v>1774</v>
      </c>
      <c r="D362">
        <v>2016</v>
      </c>
      <c r="E362" t="str">
        <f t="shared" si="5"/>
        <v>500062016</v>
      </c>
      <c r="F362">
        <v>70469</v>
      </c>
      <c r="G362" t="str">
        <f>VLOOKUP($A362,CATMUN!$B$2:$C$1123,2,0)</f>
        <v>Alto</v>
      </c>
      <c r="H362" t="str">
        <f>VLOOKUP($A362,CATMUN!$B$2:$D$1123,3,0)</f>
        <v>Municipios intermedios</v>
      </c>
      <c r="I362">
        <f>VLOOKUP($A362,CATMUN!$B$2:$G$1123,4,0)</f>
        <v>0</v>
      </c>
      <c r="J362">
        <f>VLOOKUP($A362,CATMUN!$B$2:$G$1123,6,0)</f>
        <v>14</v>
      </c>
      <c r="K362" s="69">
        <v>10782.762000000001</v>
      </c>
      <c r="L362" s="69">
        <v>1663</v>
      </c>
      <c r="M362" s="69">
        <v>597.76300000000003</v>
      </c>
      <c r="N362" s="69">
        <v>135.40403137499996</v>
      </c>
      <c r="P362" s="69">
        <v>379.01</v>
      </c>
      <c r="Q362">
        <v>0</v>
      </c>
      <c r="S362" s="69">
        <v>997.67494999999997</v>
      </c>
      <c r="T362">
        <v>0</v>
      </c>
      <c r="V362" s="51">
        <v>8</v>
      </c>
      <c r="W362" s="51">
        <v>598</v>
      </c>
      <c r="X362" s="51">
        <v>531</v>
      </c>
    </row>
    <row r="363" spans="1:24" x14ac:dyDescent="0.2">
      <c r="A363">
        <v>50313</v>
      </c>
      <c r="B363" t="s">
        <v>1585</v>
      </c>
      <c r="C363" t="s">
        <v>1774</v>
      </c>
      <c r="D363">
        <v>2016</v>
      </c>
      <c r="E363" t="str">
        <f t="shared" si="5"/>
        <v>503132016</v>
      </c>
      <c r="F363">
        <v>63451</v>
      </c>
      <c r="G363" t="str">
        <f>VLOOKUP($A363,CATMUN!$B$2:$C$1123,2,0)</f>
        <v>Medio</v>
      </c>
      <c r="H363" t="str">
        <f>VLOOKUP($A363,CATMUN!$B$2:$D$1123,3,0)</f>
        <v>Municipios intermedios</v>
      </c>
      <c r="I363">
        <f>VLOOKUP($A363,CATMUN!$B$2:$G$1123,4,0)</f>
        <v>0</v>
      </c>
      <c r="J363">
        <f>VLOOKUP($A363,CATMUN!$B$2:$G$1123,6,0)</f>
        <v>14</v>
      </c>
      <c r="K363" s="69">
        <v>2828.7489999999998</v>
      </c>
      <c r="L363" s="69">
        <v>1663</v>
      </c>
      <c r="M363" s="69">
        <v>346.29500000000002</v>
      </c>
      <c r="N363" s="69">
        <v>135.40403137499996</v>
      </c>
      <c r="O363" s="69">
        <v>0</v>
      </c>
      <c r="P363" s="69">
        <v>379.01</v>
      </c>
      <c r="Q363">
        <v>0</v>
      </c>
      <c r="R363">
        <v>0</v>
      </c>
      <c r="S363" s="69">
        <v>997.67494999999997</v>
      </c>
      <c r="V363" s="51">
        <v>15</v>
      </c>
      <c r="W363" s="51">
        <v>380</v>
      </c>
      <c r="X363" s="51">
        <v>219</v>
      </c>
    </row>
    <row r="364" spans="1:24" x14ac:dyDescent="0.2">
      <c r="A364">
        <v>50606</v>
      </c>
      <c r="B364" t="s">
        <v>1795</v>
      </c>
      <c r="C364" t="s">
        <v>1774</v>
      </c>
      <c r="D364">
        <v>2016</v>
      </c>
      <c r="E364" t="str">
        <f t="shared" si="5"/>
        <v>506062016</v>
      </c>
      <c r="F364">
        <v>10628</v>
      </c>
      <c r="G364" t="str">
        <f>VLOOKUP($A364,CATMUN!$B$2:$C$1123,2,0)</f>
        <v>Alto</v>
      </c>
      <c r="H364" t="str">
        <f>VLOOKUP($A364,CATMUN!$B$2:$D$1123,3,0)</f>
        <v>Otros Sistemas de Ciudades</v>
      </c>
      <c r="I364">
        <f>VLOOKUP($A364,CATMUN!$B$2:$G$1123,4,0)</f>
        <v>0</v>
      </c>
      <c r="J364">
        <f>VLOOKUP($A364,CATMUN!$B$2:$G$1123,6,0)</f>
        <v>14</v>
      </c>
      <c r="K364" s="69">
        <v>2239.5650000000001</v>
      </c>
      <c r="L364" s="69">
        <v>1663</v>
      </c>
      <c r="M364" s="69">
        <v>959.90800000000002</v>
      </c>
      <c r="N364" s="69">
        <v>660.95043206896571</v>
      </c>
      <c r="P364" s="69">
        <v>1201.3253300000001</v>
      </c>
      <c r="Q364">
        <v>0</v>
      </c>
      <c r="S364" s="69">
        <v>2466.9726099999998</v>
      </c>
      <c r="T364">
        <v>0</v>
      </c>
      <c r="V364" s="51">
        <v>55</v>
      </c>
      <c r="W364" s="51">
        <v>49</v>
      </c>
      <c r="X364" s="51">
        <v>219</v>
      </c>
    </row>
    <row r="365" spans="1:24" x14ac:dyDescent="0.2">
      <c r="A365">
        <v>52019</v>
      </c>
      <c r="B365" t="s">
        <v>1551</v>
      </c>
      <c r="C365" t="s">
        <v>1606</v>
      </c>
      <c r="D365">
        <v>2016</v>
      </c>
      <c r="E365" t="str">
        <f t="shared" si="5"/>
        <v>520192016</v>
      </c>
      <c r="F365">
        <v>22422</v>
      </c>
      <c r="G365" t="str">
        <f>VLOOKUP($A365,CATMUN!$B$2:$C$1123,2,0)</f>
        <v>Bajo</v>
      </c>
      <c r="H365" t="str">
        <f>VLOOKUP($A365,CATMUN!$B$2:$D$1123,3,0)</f>
        <v>Municipios intermedios</v>
      </c>
      <c r="I365">
        <f>VLOOKUP($A365,CATMUN!$B$2:$G$1123,4,0)</f>
        <v>0</v>
      </c>
      <c r="J365">
        <f>VLOOKUP($A365,CATMUN!$B$2:$G$1123,6,0)</f>
        <v>14</v>
      </c>
      <c r="K365" s="69">
        <v>80.150000000000006</v>
      </c>
      <c r="L365" s="69">
        <v>1663</v>
      </c>
      <c r="M365" s="69">
        <v>0</v>
      </c>
      <c r="N365" s="69">
        <v>135.40403137499996</v>
      </c>
      <c r="O365" s="69">
        <v>0</v>
      </c>
      <c r="P365" s="69">
        <v>379.01</v>
      </c>
      <c r="Q365">
        <v>0</v>
      </c>
      <c r="S365" s="69">
        <v>997.67494999999997</v>
      </c>
      <c r="T365">
        <v>0</v>
      </c>
      <c r="V365" s="51">
        <v>9</v>
      </c>
      <c r="W365" s="51">
        <v>0</v>
      </c>
      <c r="X365" s="51">
        <v>138</v>
      </c>
    </row>
    <row r="366" spans="1:24" x14ac:dyDescent="0.2">
      <c r="A366">
        <v>52051</v>
      </c>
      <c r="B366" t="s">
        <v>1803</v>
      </c>
      <c r="C366" t="s">
        <v>1606</v>
      </c>
      <c r="D366">
        <v>2016</v>
      </c>
      <c r="E366" t="str">
        <f t="shared" si="5"/>
        <v>520512016</v>
      </c>
      <c r="F366">
        <v>7558</v>
      </c>
      <c r="G366" t="str">
        <f>VLOOKUP($A366,CATMUN!$B$2:$C$1123,2,0)</f>
        <v>Bajo</v>
      </c>
      <c r="H366" t="str">
        <f>VLOOKUP($A366,CATMUN!$B$2:$D$1123,3,0)</f>
        <v>Municipios intermedios</v>
      </c>
      <c r="I366">
        <f>VLOOKUP($A366,CATMUN!$B$2:$G$1123,4,0)</f>
        <v>0</v>
      </c>
      <c r="J366">
        <f>VLOOKUP($A366,CATMUN!$B$2:$G$1123,6,0)</f>
        <v>14</v>
      </c>
      <c r="K366" s="69">
        <v>33.552</v>
      </c>
      <c r="L366" s="69">
        <v>1663</v>
      </c>
      <c r="N366" s="69">
        <v>135.40403137499996</v>
      </c>
      <c r="P366" s="69">
        <v>379.01</v>
      </c>
      <c r="Q366">
        <v>0</v>
      </c>
      <c r="S366" s="69">
        <v>997.67494999999997</v>
      </c>
      <c r="T366">
        <v>0</v>
      </c>
      <c r="V366" s="51">
        <v>15</v>
      </c>
      <c r="W366" s="51" t="e">
        <v>#N/A</v>
      </c>
      <c r="X366" s="51" t="e">
        <v>#N/A</v>
      </c>
    </row>
    <row r="367" spans="1:24" x14ac:dyDescent="0.2">
      <c r="A367">
        <v>52083</v>
      </c>
      <c r="B367" t="s">
        <v>1294</v>
      </c>
      <c r="C367" t="s">
        <v>1606</v>
      </c>
      <c r="D367">
        <v>2016</v>
      </c>
      <c r="E367" t="str">
        <f t="shared" si="5"/>
        <v>520832016</v>
      </c>
      <c r="F367">
        <v>7612</v>
      </c>
      <c r="G367" t="str">
        <f>VLOOKUP($A367,CATMUN!$B$2:$C$1123,2,0)</f>
        <v>Medio</v>
      </c>
      <c r="H367" t="str">
        <f>VLOOKUP($A367,CATMUN!$B$2:$D$1123,3,0)</f>
        <v>Municipios intermedios</v>
      </c>
      <c r="I367">
        <f>VLOOKUP($A367,CATMUN!$B$2:$G$1123,4,0)</f>
        <v>0</v>
      </c>
      <c r="J367">
        <f>VLOOKUP($A367,CATMUN!$B$2:$G$1123,6,0)</f>
        <v>14</v>
      </c>
      <c r="K367" s="69">
        <v>17.244</v>
      </c>
      <c r="L367" s="69">
        <v>1663</v>
      </c>
      <c r="N367" s="69">
        <v>135.40403137499996</v>
      </c>
      <c r="P367" s="69">
        <v>379.01</v>
      </c>
      <c r="Q367">
        <v>0</v>
      </c>
      <c r="S367" s="69">
        <v>997.67494999999997</v>
      </c>
      <c r="T367">
        <v>0</v>
      </c>
      <c r="V367" s="51">
        <v>15</v>
      </c>
      <c r="W367" s="51" t="e">
        <v>#N/A</v>
      </c>
      <c r="X367" s="51" t="e">
        <v>#N/A</v>
      </c>
    </row>
    <row r="368" spans="1:24" x14ac:dyDescent="0.2">
      <c r="A368">
        <v>52203</v>
      </c>
      <c r="B368" t="s">
        <v>1806</v>
      </c>
      <c r="C368" t="s">
        <v>1606</v>
      </c>
      <c r="D368">
        <v>2016</v>
      </c>
      <c r="E368" t="str">
        <f t="shared" si="5"/>
        <v>522032016</v>
      </c>
      <c r="F368">
        <v>10168</v>
      </c>
      <c r="G368" t="str">
        <f>VLOOKUP($A368,CATMUN!$B$2:$C$1123,2,0)</f>
        <v>Medio</v>
      </c>
      <c r="H368" t="str">
        <f>VLOOKUP($A368,CATMUN!$B$2:$D$1123,3,0)</f>
        <v>Municipios intermedios</v>
      </c>
      <c r="I368">
        <f>VLOOKUP($A368,CATMUN!$B$2:$G$1123,4,0)</f>
        <v>0</v>
      </c>
      <c r="J368">
        <f>VLOOKUP($A368,CATMUN!$B$2:$G$1123,6,0)</f>
        <v>14</v>
      </c>
      <c r="K368" s="69">
        <v>49.705730000000003</v>
      </c>
      <c r="L368" s="69">
        <v>1663</v>
      </c>
      <c r="M368" s="69">
        <v>0.20760000000000001</v>
      </c>
      <c r="N368" s="69">
        <v>135.40403137499996</v>
      </c>
      <c r="P368" s="69">
        <v>379.01</v>
      </c>
      <c r="Q368">
        <v>0</v>
      </c>
      <c r="S368" s="69">
        <v>997.67494999999997</v>
      </c>
      <c r="T368">
        <v>0</v>
      </c>
      <c r="U368">
        <v>0.115</v>
      </c>
      <c r="V368" s="51">
        <v>15</v>
      </c>
      <c r="W368" s="51">
        <v>6</v>
      </c>
      <c r="X368" s="51">
        <v>219</v>
      </c>
    </row>
    <row r="369" spans="1:24" x14ac:dyDescent="0.2">
      <c r="A369">
        <v>52210</v>
      </c>
      <c r="B369" t="s">
        <v>1808</v>
      </c>
      <c r="C369" t="s">
        <v>1606</v>
      </c>
      <c r="D369">
        <v>2016</v>
      </c>
      <c r="E369" t="str">
        <f t="shared" si="5"/>
        <v>522102016</v>
      </c>
      <c r="F369">
        <v>6973</v>
      </c>
      <c r="G369" t="str">
        <f>VLOOKUP($A369,CATMUN!$B$2:$C$1123,2,0)</f>
        <v>Medio</v>
      </c>
      <c r="H369" t="str">
        <f>VLOOKUP($A369,CATMUN!$B$2:$D$1123,3,0)</f>
        <v>Municipios intermedios</v>
      </c>
      <c r="I369">
        <f>VLOOKUP($A369,CATMUN!$B$2:$G$1123,4,0)</f>
        <v>0</v>
      </c>
      <c r="J369">
        <f>VLOOKUP($A369,CATMUN!$B$2:$G$1123,6,0)</f>
        <v>14</v>
      </c>
      <c r="K369" s="69">
        <v>49.527999999999999</v>
      </c>
      <c r="L369" s="69">
        <v>1663</v>
      </c>
      <c r="M369" s="69">
        <v>0.61199999999999999</v>
      </c>
      <c r="N369" s="69">
        <v>135.40403137499996</v>
      </c>
      <c r="O369" s="69">
        <v>0</v>
      </c>
      <c r="P369" s="69">
        <v>379.01</v>
      </c>
      <c r="Q369">
        <v>0</v>
      </c>
      <c r="S369" s="69">
        <v>997.67494999999997</v>
      </c>
      <c r="T369">
        <v>0</v>
      </c>
      <c r="U369">
        <v>6.4710000000000001</v>
      </c>
      <c r="V369" s="51">
        <v>15</v>
      </c>
      <c r="W369" s="51">
        <v>1</v>
      </c>
      <c r="X369" s="51">
        <v>219</v>
      </c>
    </row>
    <row r="370" spans="1:24" x14ac:dyDescent="0.2">
      <c r="A370">
        <v>52224</v>
      </c>
      <c r="B370" t="s">
        <v>1809</v>
      </c>
      <c r="C370" t="s">
        <v>1606</v>
      </c>
      <c r="D370">
        <v>2016</v>
      </c>
      <c r="E370" t="str">
        <f t="shared" si="5"/>
        <v>522242016</v>
      </c>
      <c r="F370">
        <v>8645</v>
      </c>
      <c r="G370" t="str">
        <f>VLOOKUP($A370,CATMUN!$B$2:$C$1123,2,0)</f>
        <v>Medio</v>
      </c>
      <c r="H370" t="str">
        <f>VLOOKUP($A370,CATMUN!$B$2:$D$1123,3,0)</f>
        <v>Municipios intermedios</v>
      </c>
      <c r="I370">
        <f>VLOOKUP($A370,CATMUN!$B$2:$G$1123,4,0)</f>
        <v>0</v>
      </c>
      <c r="J370">
        <f>VLOOKUP($A370,CATMUN!$B$2:$G$1123,6,0)</f>
        <v>14</v>
      </c>
      <c r="K370" s="69">
        <v>75.534999999999997</v>
      </c>
      <c r="L370" s="69">
        <v>1663</v>
      </c>
      <c r="M370" s="69">
        <v>0</v>
      </c>
      <c r="N370" s="69">
        <v>135.40403137499996</v>
      </c>
      <c r="P370" s="69">
        <v>379.01</v>
      </c>
      <c r="Q370">
        <v>0</v>
      </c>
      <c r="S370" s="69">
        <v>997.67494999999997</v>
      </c>
      <c r="T370">
        <v>0</v>
      </c>
      <c r="V370" s="51">
        <v>15</v>
      </c>
      <c r="W370" s="51" t="e">
        <v>#N/A</v>
      </c>
      <c r="X370" s="51" t="e">
        <v>#N/A</v>
      </c>
    </row>
    <row r="371" spans="1:24" x14ac:dyDescent="0.2">
      <c r="A371">
        <v>52320</v>
      </c>
      <c r="B371" t="s">
        <v>1819</v>
      </c>
      <c r="C371" t="s">
        <v>1606</v>
      </c>
      <c r="D371">
        <v>2016</v>
      </c>
      <c r="E371" t="str">
        <f t="shared" si="5"/>
        <v>523202016</v>
      </c>
      <c r="F371">
        <v>11845</v>
      </c>
      <c r="G371" t="str">
        <f>VLOOKUP($A371,CATMUN!$B$2:$C$1123,2,0)</f>
        <v>Bajo</v>
      </c>
      <c r="H371" t="str">
        <f>VLOOKUP($A371,CATMUN!$B$2:$D$1123,3,0)</f>
        <v>Municipios intermedios</v>
      </c>
      <c r="I371">
        <f>VLOOKUP($A371,CATMUN!$B$2:$G$1123,4,0)</f>
        <v>0</v>
      </c>
      <c r="J371">
        <f>VLOOKUP($A371,CATMUN!$B$2:$G$1123,6,0)</f>
        <v>14</v>
      </c>
      <c r="K371" s="69">
        <v>70.430000000000007</v>
      </c>
      <c r="L371" s="69">
        <v>1663</v>
      </c>
      <c r="N371" s="69">
        <v>135.40403137499996</v>
      </c>
      <c r="P371" s="69">
        <v>379.01</v>
      </c>
      <c r="Q371">
        <v>0</v>
      </c>
      <c r="S371" s="69">
        <v>997.67494999999997</v>
      </c>
      <c r="T371">
        <v>0</v>
      </c>
      <c r="U371">
        <v>1.1362920000000001</v>
      </c>
      <c r="V371" s="51">
        <v>15</v>
      </c>
      <c r="W371" s="51">
        <v>1</v>
      </c>
      <c r="X371" s="51">
        <v>219</v>
      </c>
    </row>
    <row r="372" spans="1:24" x14ac:dyDescent="0.2">
      <c r="A372">
        <v>52323</v>
      </c>
      <c r="B372" t="s">
        <v>1820</v>
      </c>
      <c r="C372" t="s">
        <v>1606</v>
      </c>
      <c r="D372">
        <v>2016</v>
      </c>
      <c r="E372" t="str">
        <f t="shared" si="5"/>
        <v>523232016</v>
      </c>
      <c r="F372">
        <v>5773</v>
      </c>
      <c r="G372" t="str">
        <f>VLOOKUP($A372,CATMUN!$B$2:$C$1123,2,0)</f>
        <v>Medio</v>
      </c>
      <c r="H372" t="str">
        <f>VLOOKUP($A372,CATMUN!$B$2:$D$1123,3,0)</f>
        <v>Municipios intermedios</v>
      </c>
      <c r="I372">
        <f>VLOOKUP($A372,CATMUN!$B$2:$G$1123,4,0)</f>
        <v>0</v>
      </c>
      <c r="J372">
        <f>VLOOKUP($A372,CATMUN!$B$2:$G$1123,6,0)</f>
        <v>14</v>
      </c>
      <c r="K372" s="69">
        <v>122.374</v>
      </c>
      <c r="L372" s="69">
        <v>1663</v>
      </c>
      <c r="M372" s="69">
        <v>0</v>
      </c>
      <c r="N372" s="69">
        <v>135.40403137499996</v>
      </c>
      <c r="O372" s="69">
        <v>0</v>
      </c>
      <c r="P372" s="69">
        <v>379.01</v>
      </c>
      <c r="S372" s="69">
        <v>997.67494999999997</v>
      </c>
      <c r="T372">
        <v>0</v>
      </c>
      <c r="V372" s="51">
        <v>15</v>
      </c>
      <c r="W372" s="51">
        <v>0</v>
      </c>
      <c r="X372" s="51">
        <v>219</v>
      </c>
    </row>
    <row r="373" spans="1:24" x14ac:dyDescent="0.2">
      <c r="A373">
        <v>52352</v>
      </c>
      <c r="B373" t="s">
        <v>1821</v>
      </c>
      <c r="C373" t="s">
        <v>1606</v>
      </c>
      <c r="D373">
        <v>2016</v>
      </c>
      <c r="E373" t="str">
        <f t="shared" si="5"/>
        <v>523522016</v>
      </c>
      <c r="F373">
        <v>8786</v>
      </c>
      <c r="G373" t="str">
        <f>VLOOKUP($A373,CATMUN!$B$2:$C$1123,2,0)</f>
        <v>Medio</v>
      </c>
      <c r="H373" t="str">
        <f>VLOOKUP($A373,CATMUN!$B$2:$D$1123,3,0)</f>
        <v>Municipios intermedios</v>
      </c>
      <c r="I373">
        <f>VLOOKUP($A373,CATMUN!$B$2:$G$1123,4,0)</f>
        <v>0</v>
      </c>
      <c r="J373">
        <f>VLOOKUP($A373,CATMUN!$B$2:$G$1123,6,0)</f>
        <v>14</v>
      </c>
      <c r="K373" s="69">
        <v>51.198</v>
      </c>
      <c r="L373" s="69">
        <v>1663</v>
      </c>
      <c r="M373" s="69">
        <v>0.877</v>
      </c>
      <c r="N373" s="69">
        <v>135.40403137499996</v>
      </c>
      <c r="O373" s="69">
        <v>0</v>
      </c>
      <c r="P373" s="69">
        <v>379.01</v>
      </c>
      <c r="Q373">
        <v>0</v>
      </c>
      <c r="S373" s="69">
        <v>997.67494999999997</v>
      </c>
      <c r="T373">
        <v>0</v>
      </c>
      <c r="V373" s="51">
        <v>15</v>
      </c>
      <c r="W373" s="51">
        <v>2</v>
      </c>
      <c r="X373" s="51">
        <v>219</v>
      </c>
    </row>
    <row r="374" spans="1:24" x14ac:dyDescent="0.2">
      <c r="A374">
        <v>52378</v>
      </c>
      <c r="B374" t="s">
        <v>1824</v>
      </c>
      <c r="C374" t="s">
        <v>1606</v>
      </c>
      <c r="D374">
        <v>2016</v>
      </c>
      <c r="E374" t="str">
        <f t="shared" si="5"/>
        <v>523782016</v>
      </c>
      <c r="F374">
        <v>18249</v>
      </c>
      <c r="G374" t="str">
        <f>VLOOKUP($A374,CATMUN!$B$2:$C$1123,2,0)</f>
        <v>Medio</v>
      </c>
      <c r="H374" t="str">
        <f>VLOOKUP($A374,CATMUN!$B$2:$D$1123,3,0)</f>
        <v>Municipios intermedios</v>
      </c>
      <c r="I374">
        <f>VLOOKUP($A374,CATMUN!$B$2:$G$1123,4,0)</f>
        <v>0</v>
      </c>
      <c r="J374">
        <f>VLOOKUP($A374,CATMUN!$B$2:$G$1123,6,0)</f>
        <v>14</v>
      </c>
      <c r="K374" s="69">
        <v>117.015</v>
      </c>
      <c r="L374" s="69">
        <v>1663</v>
      </c>
      <c r="M374" s="69">
        <v>0</v>
      </c>
      <c r="N374" s="69">
        <v>135.40403137499996</v>
      </c>
      <c r="P374" s="69">
        <v>379.01</v>
      </c>
      <c r="Q374">
        <v>0</v>
      </c>
      <c r="S374" s="69">
        <v>997.67494999999997</v>
      </c>
      <c r="T374">
        <v>0</v>
      </c>
      <c r="V374" s="51">
        <v>15</v>
      </c>
      <c r="W374" s="51">
        <v>42</v>
      </c>
      <c r="X374" s="51">
        <v>219</v>
      </c>
    </row>
    <row r="375" spans="1:24" x14ac:dyDescent="0.2">
      <c r="A375">
        <v>52399</v>
      </c>
      <c r="B375" t="s">
        <v>1828</v>
      </c>
      <c r="C375" t="s">
        <v>1606</v>
      </c>
      <c r="D375">
        <v>2016</v>
      </c>
      <c r="E375" t="str">
        <f t="shared" si="5"/>
        <v>523992016</v>
      </c>
      <c r="F375">
        <v>25886</v>
      </c>
      <c r="G375" t="str">
        <f>VLOOKUP($A375,CATMUN!$B$2:$C$1123,2,0)</f>
        <v>Medio</v>
      </c>
      <c r="H375" t="str">
        <f>VLOOKUP($A375,CATMUN!$B$2:$D$1123,3,0)</f>
        <v>Municipios intermedios</v>
      </c>
      <c r="I375">
        <f>VLOOKUP($A375,CATMUN!$B$2:$G$1123,4,0)</f>
        <v>0</v>
      </c>
      <c r="J375">
        <f>VLOOKUP($A375,CATMUN!$B$2:$G$1123,6,0)</f>
        <v>14</v>
      </c>
      <c r="K375" s="69">
        <v>310.62099999999998</v>
      </c>
      <c r="L375" s="69">
        <v>1663</v>
      </c>
      <c r="M375" s="69">
        <v>43.447000000000003</v>
      </c>
      <c r="N375" s="69">
        <v>135.40403137499996</v>
      </c>
      <c r="O375" s="69">
        <v>0</v>
      </c>
      <c r="P375" s="69">
        <v>379.01</v>
      </c>
      <c r="Q375">
        <v>0</v>
      </c>
      <c r="R375">
        <v>0</v>
      </c>
      <c r="S375" s="69">
        <v>997.67494999999997</v>
      </c>
      <c r="T375">
        <v>0</v>
      </c>
      <c r="V375" s="51">
        <v>15</v>
      </c>
      <c r="W375" s="51">
        <v>51</v>
      </c>
      <c r="X375" s="51">
        <v>219</v>
      </c>
    </row>
    <row r="376" spans="1:24" x14ac:dyDescent="0.2">
      <c r="A376">
        <v>52480</v>
      </c>
      <c r="B376" t="s">
        <v>1606</v>
      </c>
      <c r="C376" t="s">
        <v>1606</v>
      </c>
      <c r="D376">
        <v>2016</v>
      </c>
      <c r="E376" t="str">
        <f t="shared" si="5"/>
        <v>524802016</v>
      </c>
      <c r="F376">
        <v>4934</v>
      </c>
      <c r="G376" t="str">
        <f>VLOOKUP($A376,CATMUN!$B$2:$C$1123,2,0)</f>
        <v>Medio</v>
      </c>
      <c r="H376" t="str">
        <f>VLOOKUP($A376,CATMUN!$B$2:$D$1123,3,0)</f>
        <v>Otros Sistemas de Ciudades</v>
      </c>
      <c r="I376">
        <f>VLOOKUP($A376,CATMUN!$B$2:$G$1123,4,0)</f>
        <v>0</v>
      </c>
      <c r="J376">
        <f>VLOOKUP($A376,CATMUN!$B$2:$G$1123,6,0)</f>
        <v>14</v>
      </c>
      <c r="K376" s="69">
        <v>54.134</v>
      </c>
      <c r="L376" s="69">
        <v>1663</v>
      </c>
      <c r="M376" s="69">
        <v>0</v>
      </c>
      <c r="N376" s="69">
        <v>660.95043206896571</v>
      </c>
      <c r="P376" s="69">
        <v>1201.3253300000001</v>
      </c>
      <c r="Q376">
        <v>0</v>
      </c>
      <c r="S376" s="69">
        <v>2466.9726099999998</v>
      </c>
      <c r="T376">
        <v>0</v>
      </c>
      <c r="V376" s="51">
        <v>55</v>
      </c>
      <c r="W376" s="51">
        <v>7</v>
      </c>
      <c r="X376" s="51">
        <v>219</v>
      </c>
    </row>
    <row r="377" spans="1:24" x14ac:dyDescent="0.2">
      <c r="A377">
        <v>52506</v>
      </c>
      <c r="B377" t="s">
        <v>1835</v>
      </c>
      <c r="C377" t="s">
        <v>1606</v>
      </c>
      <c r="D377">
        <v>2016</v>
      </c>
      <c r="E377" t="str">
        <f t="shared" si="5"/>
        <v>525062016</v>
      </c>
      <c r="F377">
        <v>8757</v>
      </c>
      <c r="G377" t="str">
        <f>VLOOKUP($A377,CATMUN!$B$2:$C$1123,2,0)</f>
        <v>Bajo</v>
      </c>
      <c r="H377" t="str">
        <f>VLOOKUP($A377,CATMUN!$B$2:$D$1123,3,0)</f>
        <v>Municipios intermedios</v>
      </c>
      <c r="I377">
        <f>VLOOKUP($A377,CATMUN!$B$2:$G$1123,4,0)</f>
        <v>0</v>
      </c>
      <c r="J377">
        <f>VLOOKUP($A377,CATMUN!$B$2:$G$1123,6,0)</f>
        <v>14</v>
      </c>
      <c r="K377" s="69">
        <v>41.542000000000002</v>
      </c>
      <c r="L377" s="69">
        <v>1663</v>
      </c>
      <c r="M377" s="69">
        <v>0</v>
      </c>
      <c r="N377" s="69">
        <v>135.40403137499996</v>
      </c>
      <c r="P377" s="69">
        <v>379.01</v>
      </c>
      <c r="Q377">
        <v>0</v>
      </c>
      <c r="S377" s="69">
        <v>997.67494999999997</v>
      </c>
      <c r="T377">
        <v>0</v>
      </c>
      <c r="V377" s="51">
        <v>15</v>
      </c>
      <c r="W377" s="51">
        <v>0</v>
      </c>
      <c r="X377" s="51">
        <v>219</v>
      </c>
    </row>
    <row r="378" spans="1:24" x14ac:dyDescent="0.2">
      <c r="A378">
        <v>52565</v>
      </c>
      <c r="B378" t="s">
        <v>1839</v>
      </c>
      <c r="C378" t="s">
        <v>1606</v>
      </c>
      <c r="D378">
        <v>2016</v>
      </c>
      <c r="E378" t="str">
        <f t="shared" si="5"/>
        <v>525652016</v>
      </c>
      <c r="F378">
        <v>13413</v>
      </c>
      <c r="G378" t="str">
        <f>VLOOKUP($A378,CATMUN!$B$2:$C$1123,2,0)</f>
        <v>Bajo</v>
      </c>
      <c r="H378" t="str">
        <f>VLOOKUP($A378,CATMUN!$B$2:$D$1123,3,0)</f>
        <v>Municipios intermedios</v>
      </c>
      <c r="I378">
        <f>VLOOKUP($A378,CATMUN!$B$2:$G$1123,4,0)</f>
        <v>0</v>
      </c>
      <c r="J378">
        <f>VLOOKUP($A378,CATMUN!$B$2:$G$1123,6,0)</f>
        <v>14</v>
      </c>
      <c r="K378" s="69">
        <v>17.986000000000001</v>
      </c>
      <c r="L378" s="69">
        <v>1663</v>
      </c>
      <c r="M378" s="69">
        <v>0</v>
      </c>
      <c r="N378" s="69">
        <v>135.40403137499996</v>
      </c>
      <c r="O378" s="69">
        <v>0</v>
      </c>
      <c r="P378" s="69">
        <v>379.01</v>
      </c>
      <c r="Q378">
        <v>0</v>
      </c>
      <c r="S378" s="69">
        <v>997.67494999999997</v>
      </c>
      <c r="T378">
        <v>0</v>
      </c>
      <c r="V378" s="51">
        <v>15</v>
      </c>
      <c r="W378" s="51">
        <v>0</v>
      </c>
      <c r="X378" s="51">
        <v>219</v>
      </c>
    </row>
    <row r="379" spans="1:24" x14ac:dyDescent="0.2">
      <c r="A379">
        <v>52585</v>
      </c>
      <c r="B379" t="s">
        <v>1841</v>
      </c>
      <c r="C379" t="s">
        <v>1606</v>
      </c>
      <c r="D379">
        <v>2016</v>
      </c>
      <c r="E379" t="str">
        <f t="shared" si="5"/>
        <v>525852016</v>
      </c>
      <c r="F379">
        <v>19480</v>
      </c>
      <c r="G379" t="str">
        <f>VLOOKUP($A379,CATMUN!$B$2:$C$1123,2,0)</f>
        <v>Bajo</v>
      </c>
      <c r="H379" t="str">
        <f>VLOOKUP($A379,CATMUN!$B$2:$D$1123,3,0)</f>
        <v>Municipios intermedios</v>
      </c>
      <c r="I379">
        <f>VLOOKUP($A379,CATMUN!$B$2:$G$1123,4,0)</f>
        <v>0</v>
      </c>
      <c r="J379">
        <f>VLOOKUP($A379,CATMUN!$B$2:$G$1123,6,0)</f>
        <v>14</v>
      </c>
      <c r="K379" s="69">
        <v>492.70699999999999</v>
      </c>
      <c r="L379" s="69">
        <v>1663</v>
      </c>
      <c r="M379" s="69">
        <v>0</v>
      </c>
      <c r="N379" s="69">
        <v>135.40403137499996</v>
      </c>
      <c r="O379" s="69">
        <v>0</v>
      </c>
      <c r="P379" s="69">
        <v>379.01</v>
      </c>
      <c r="Q379">
        <v>0</v>
      </c>
      <c r="S379" s="69">
        <v>997.67494999999997</v>
      </c>
      <c r="T379">
        <v>0</v>
      </c>
      <c r="U379">
        <v>1.047285</v>
      </c>
      <c r="V379" s="51">
        <v>15</v>
      </c>
      <c r="W379" s="51">
        <v>24</v>
      </c>
      <c r="X379" s="51">
        <v>219</v>
      </c>
    </row>
    <row r="380" spans="1:24" x14ac:dyDescent="0.2">
      <c r="A380">
        <v>52678</v>
      </c>
      <c r="B380" t="s">
        <v>1843</v>
      </c>
      <c r="C380" t="s">
        <v>1606</v>
      </c>
      <c r="D380">
        <v>2016</v>
      </c>
      <c r="E380" t="str">
        <f t="shared" si="5"/>
        <v>526782016</v>
      </c>
      <c r="F380">
        <v>49453</v>
      </c>
      <c r="G380" t="str">
        <f>VLOOKUP($A380,CATMUN!$B$2:$C$1123,2,0)</f>
        <v>Medio</v>
      </c>
      <c r="H380" t="str">
        <f>VLOOKUP($A380,CATMUN!$B$2:$D$1123,3,0)</f>
        <v>Municipios intermedios</v>
      </c>
      <c r="I380">
        <f>VLOOKUP($A380,CATMUN!$B$2:$G$1123,4,0)</f>
        <v>0</v>
      </c>
      <c r="J380">
        <f>VLOOKUP($A380,CATMUN!$B$2:$G$1123,6,0)</f>
        <v>14</v>
      </c>
      <c r="K380" s="69">
        <v>171.62700000000001</v>
      </c>
      <c r="L380" s="69">
        <v>1663</v>
      </c>
      <c r="M380" s="69">
        <v>11.246</v>
      </c>
      <c r="N380" s="69">
        <v>135.40403137499996</v>
      </c>
      <c r="O380" s="69">
        <v>0</v>
      </c>
      <c r="P380" s="69">
        <v>379.01</v>
      </c>
      <c r="Q380">
        <v>0</v>
      </c>
      <c r="S380" s="69">
        <v>997.67494999999997</v>
      </c>
      <c r="T380">
        <v>0</v>
      </c>
      <c r="V380" s="51">
        <v>15</v>
      </c>
      <c r="W380" s="51">
        <v>12</v>
      </c>
      <c r="X380" s="51">
        <v>219</v>
      </c>
    </row>
    <row r="381" spans="1:24" x14ac:dyDescent="0.2">
      <c r="A381">
        <v>52683</v>
      </c>
      <c r="B381" t="s">
        <v>1844</v>
      </c>
      <c r="C381" t="s">
        <v>1606</v>
      </c>
      <c r="D381">
        <v>2016</v>
      </c>
      <c r="E381" t="str">
        <f t="shared" si="5"/>
        <v>526832016</v>
      </c>
      <c r="F381">
        <v>25709</v>
      </c>
      <c r="G381" t="str">
        <f>VLOOKUP($A381,CATMUN!$B$2:$C$1123,2,0)</f>
        <v>Medio</v>
      </c>
      <c r="H381" t="str">
        <f>VLOOKUP($A381,CATMUN!$B$2:$D$1123,3,0)</f>
        <v>Municipios intermedios</v>
      </c>
      <c r="I381">
        <f>VLOOKUP($A381,CATMUN!$B$2:$G$1123,4,0)</f>
        <v>0</v>
      </c>
      <c r="J381">
        <f>VLOOKUP($A381,CATMUN!$B$2:$G$1123,6,0)</f>
        <v>14</v>
      </c>
      <c r="K381" s="69">
        <v>326.44499999999999</v>
      </c>
      <c r="L381" s="69">
        <v>1663</v>
      </c>
      <c r="M381" s="69">
        <v>0</v>
      </c>
      <c r="N381" s="69">
        <v>135.40403137499996</v>
      </c>
      <c r="P381" s="69">
        <v>379.01</v>
      </c>
      <c r="Q381">
        <v>0</v>
      </c>
      <c r="S381" s="69">
        <v>997.67494999999997</v>
      </c>
      <c r="T381">
        <v>0</v>
      </c>
      <c r="V381" s="51">
        <v>8</v>
      </c>
      <c r="W381" s="51">
        <v>1</v>
      </c>
      <c r="X381" s="51">
        <v>531</v>
      </c>
    </row>
    <row r="382" spans="1:24" x14ac:dyDescent="0.2">
      <c r="A382">
        <v>52685</v>
      </c>
      <c r="B382" t="s">
        <v>1625</v>
      </c>
      <c r="C382" t="s">
        <v>1606</v>
      </c>
      <c r="D382">
        <v>2016</v>
      </c>
      <c r="E382" t="str">
        <f t="shared" si="5"/>
        <v>526852016</v>
      </c>
      <c r="F382">
        <v>19764</v>
      </c>
      <c r="G382" t="str">
        <f>VLOOKUP($A382,CATMUN!$B$2:$C$1123,2,0)</f>
        <v>Medio</v>
      </c>
      <c r="H382" t="str">
        <f>VLOOKUP($A382,CATMUN!$B$2:$D$1123,3,0)</f>
        <v>Municipios intermedios</v>
      </c>
      <c r="I382">
        <f>VLOOKUP($A382,CATMUN!$B$2:$G$1123,4,0)</f>
        <v>0</v>
      </c>
      <c r="J382">
        <f>VLOOKUP($A382,CATMUN!$B$2:$G$1123,6,0)</f>
        <v>14</v>
      </c>
      <c r="K382" s="69">
        <v>22.25</v>
      </c>
      <c r="L382" s="69">
        <v>1663</v>
      </c>
      <c r="M382" s="69">
        <v>0</v>
      </c>
      <c r="N382" s="69">
        <v>135.40403137499996</v>
      </c>
      <c r="P382" s="69">
        <v>379.01</v>
      </c>
      <c r="Q382">
        <v>0</v>
      </c>
      <c r="S382" s="69">
        <v>997.67494999999997</v>
      </c>
      <c r="T382">
        <v>0</v>
      </c>
      <c r="V382" s="51">
        <v>15</v>
      </c>
      <c r="W382" s="51">
        <v>1</v>
      </c>
      <c r="X382" s="51">
        <v>219</v>
      </c>
    </row>
    <row r="383" spans="1:24" x14ac:dyDescent="0.2">
      <c r="A383">
        <v>52693</v>
      </c>
      <c r="B383" t="s">
        <v>1277</v>
      </c>
      <c r="C383" t="s">
        <v>1606</v>
      </c>
      <c r="D383">
        <v>2016</v>
      </c>
      <c r="E383" t="str">
        <f t="shared" si="5"/>
        <v>526932016</v>
      </c>
      <c r="F383">
        <v>17403</v>
      </c>
      <c r="G383" t="str">
        <f>VLOOKUP($A383,CATMUN!$B$2:$C$1123,2,0)</f>
        <v>Medio</v>
      </c>
      <c r="H383" t="str">
        <f>VLOOKUP($A383,CATMUN!$B$2:$D$1123,3,0)</f>
        <v>Municipios intermedios</v>
      </c>
      <c r="I383">
        <f>VLOOKUP($A383,CATMUN!$B$2:$G$1123,4,0)</f>
        <v>0</v>
      </c>
      <c r="J383">
        <f>VLOOKUP($A383,CATMUN!$B$2:$G$1123,6,0)</f>
        <v>14</v>
      </c>
      <c r="K383" s="69">
        <v>65.325999999999993</v>
      </c>
      <c r="L383" s="69">
        <v>1663</v>
      </c>
      <c r="M383" s="69">
        <v>0</v>
      </c>
      <c r="N383" s="69">
        <v>135.40403137499996</v>
      </c>
      <c r="P383" s="69">
        <v>379.01</v>
      </c>
      <c r="Q383">
        <v>0</v>
      </c>
      <c r="S383" s="69">
        <v>997.67494999999997</v>
      </c>
      <c r="T383">
        <v>0</v>
      </c>
      <c r="U383">
        <v>29.824999999999999</v>
      </c>
      <c r="V383" s="51">
        <v>15</v>
      </c>
      <c r="W383" s="51">
        <v>10</v>
      </c>
      <c r="X383" s="51">
        <v>219</v>
      </c>
    </row>
    <row r="384" spans="1:24" x14ac:dyDescent="0.2">
      <c r="A384">
        <v>52694</v>
      </c>
      <c r="B384" t="s">
        <v>1846</v>
      </c>
      <c r="C384" t="s">
        <v>1606</v>
      </c>
      <c r="D384">
        <v>2016</v>
      </c>
      <c r="E384" t="str">
        <f t="shared" si="5"/>
        <v>526942016</v>
      </c>
      <c r="F384">
        <v>7588</v>
      </c>
      <c r="G384" t="str">
        <f>VLOOKUP($A384,CATMUN!$B$2:$C$1123,2,0)</f>
        <v>Bajo</v>
      </c>
      <c r="H384" t="str">
        <f>VLOOKUP($A384,CATMUN!$B$2:$D$1123,3,0)</f>
        <v>Municipios intermedios</v>
      </c>
      <c r="I384">
        <f>VLOOKUP($A384,CATMUN!$B$2:$G$1123,4,0)</f>
        <v>0</v>
      </c>
      <c r="J384">
        <f>VLOOKUP($A384,CATMUN!$B$2:$G$1123,6,0)</f>
        <v>14</v>
      </c>
      <c r="K384" s="69">
        <v>56.26</v>
      </c>
      <c r="L384" s="69">
        <v>1663</v>
      </c>
      <c r="M384" s="69">
        <v>0</v>
      </c>
      <c r="N384" s="69">
        <v>135.40403137499996</v>
      </c>
      <c r="P384" s="69">
        <v>379.01</v>
      </c>
      <c r="Q384">
        <v>0</v>
      </c>
      <c r="S384" s="69">
        <v>997.67494999999997</v>
      </c>
      <c r="T384">
        <v>0</v>
      </c>
      <c r="V384" s="51">
        <v>15</v>
      </c>
      <c r="W384" s="51">
        <v>0</v>
      </c>
      <c r="X384" s="51">
        <v>219</v>
      </c>
    </row>
    <row r="385" spans="1:24" x14ac:dyDescent="0.2">
      <c r="A385">
        <v>52838</v>
      </c>
      <c r="B385" t="s">
        <v>1853</v>
      </c>
      <c r="C385" t="s">
        <v>1606</v>
      </c>
      <c r="D385">
        <v>2016</v>
      </c>
      <c r="E385" t="str">
        <f t="shared" si="5"/>
        <v>528382016</v>
      </c>
      <c r="F385">
        <v>40496</v>
      </c>
      <c r="G385" t="str">
        <f>VLOOKUP($A385,CATMUN!$B$2:$C$1123,2,0)</f>
        <v>Bajo</v>
      </c>
      <c r="H385" t="str">
        <f>VLOOKUP($A385,CATMUN!$B$2:$D$1123,3,0)</f>
        <v>Municipios intermedios</v>
      </c>
      <c r="I385">
        <f>VLOOKUP($A385,CATMUN!$B$2:$G$1123,4,0)</f>
        <v>0</v>
      </c>
      <c r="J385">
        <f>VLOOKUP($A385,CATMUN!$B$2:$G$1123,6,0)</f>
        <v>14</v>
      </c>
      <c r="K385" s="69">
        <v>488.61015000000003</v>
      </c>
      <c r="L385" s="69">
        <v>1663</v>
      </c>
      <c r="M385" s="69">
        <v>20.121279999999999</v>
      </c>
      <c r="N385" s="69">
        <v>135.40403137499996</v>
      </c>
      <c r="P385" s="69">
        <v>379.01</v>
      </c>
      <c r="Q385">
        <v>0</v>
      </c>
      <c r="S385" s="69">
        <v>997.67494999999997</v>
      </c>
      <c r="T385">
        <v>0</v>
      </c>
      <c r="U385">
        <v>21.824562</v>
      </c>
      <c r="V385" s="51">
        <v>15</v>
      </c>
      <c r="W385" s="51">
        <v>81</v>
      </c>
      <c r="X385" s="51">
        <v>219</v>
      </c>
    </row>
    <row r="386" spans="1:24" x14ac:dyDescent="0.2">
      <c r="A386">
        <v>54172</v>
      </c>
      <c r="B386" t="s">
        <v>1863</v>
      </c>
      <c r="C386" t="s">
        <v>1855</v>
      </c>
      <c r="D386">
        <v>2016</v>
      </c>
      <c r="E386" t="str">
        <f t="shared" ref="E386:E449" si="6">A386&amp;D386</f>
        <v>541722016</v>
      </c>
      <c r="F386">
        <v>16513</v>
      </c>
      <c r="G386" t="str">
        <f>VLOOKUP($A386,CATMUN!$B$2:$C$1123,2,0)</f>
        <v>Alto</v>
      </c>
      <c r="H386" t="str">
        <f>VLOOKUP($A386,CATMUN!$B$2:$D$1123,3,0)</f>
        <v>Municipios intermedios</v>
      </c>
      <c r="I386">
        <f>VLOOKUP($A386,CATMUN!$B$2:$G$1123,4,0)</f>
        <v>0</v>
      </c>
      <c r="J386">
        <f>VLOOKUP($A386,CATMUN!$B$2:$G$1123,6,0)</f>
        <v>14</v>
      </c>
      <c r="K386" s="69">
        <v>943.94</v>
      </c>
      <c r="L386" s="69">
        <v>1663</v>
      </c>
      <c r="M386" s="69">
        <v>163.43700000000001</v>
      </c>
      <c r="N386" s="69">
        <v>135.40403137499996</v>
      </c>
      <c r="P386" s="69">
        <v>379.01</v>
      </c>
      <c r="Q386">
        <v>0</v>
      </c>
      <c r="S386" s="69">
        <v>997.67494999999997</v>
      </c>
      <c r="T386">
        <v>0</v>
      </c>
      <c r="U386">
        <v>0.18</v>
      </c>
      <c r="V386" s="51">
        <v>8</v>
      </c>
      <c r="W386" s="51">
        <v>26</v>
      </c>
      <c r="X386" s="51">
        <v>531</v>
      </c>
    </row>
    <row r="387" spans="1:24" x14ac:dyDescent="0.2">
      <c r="A387">
        <v>54518</v>
      </c>
      <c r="B387" t="s">
        <v>1881</v>
      </c>
      <c r="C387" t="s">
        <v>1855</v>
      </c>
      <c r="D387">
        <v>2016</v>
      </c>
      <c r="E387" t="str">
        <f t="shared" si="6"/>
        <v>545182016</v>
      </c>
      <c r="F387">
        <v>57803</v>
      </c>
      <c r="G387" t="str">
        <f>VLOOKUP($A387,CATMUN!$B$2:$C$1123,2,0)</f>
        <v>Medio</v>
      </c>
      <c r="H387" t="str">
        <f>VLOOKUP($A387,CATMUN!$B$2:$D$1123,3,0)</f>
        <v>Otros Sistemas de Ciudades</v>
      </c>
      <c r="I387">
        <f>VLOOKUP($A387,CATMUN!$B$2:$G$1123,4,0)</f>
        <v>0</v>
      </c>
      <c r="J387">
        <f>VLOOKUP($A387,CATMUN!$B$2:$G$1123,6,0)</f>
        <v>14</v>
      </c>
      <c r="K387" s="69">
        <v>2292.57026</v>
      </c>
      <c r="L387" s="69">
        <v>1663</v>
      </c>
      <c r="M387" s="69">
        <v>209.39001000000002</v>
      </c>
      <c r="N387" s="69">
        <v>660.95043206896571</v>
      </c>
      <c r="P387" s="69">
        <v>1201.3253300000001</v>
      </c>
      <c r="Q387">
        <v>0</v>
      </c>
      <c r="S387" s="69">
        <v>2466.9726099999998</v>
      </c>
      <c r="T387">
        <v>0</v>
      </c>
      <c r="V387" s="51">
        <v>24</v>
      </c>
      <c r="W387" s="51">
        <v>110</v>
      </c>
      <c r="X387" s="51">
        <v>1538</v>
      </c>
    </row>
    <row r="388" spans="1:24" x14ac:dyDescent="0.2">
      <c r="A388">
        <v>54553</v>
      </c>
      <c r="B388" t="s">
        <v>1883</v>
      </c>
      <c r="C388" t="s">
        <v>1855</v>
      </c>
      <c r="D388">
        <v>2016</v>
      </c>
      <c r="E388" t="str">
        <f t="shared" si="6"/>
        <v>545532016</v>
      </c>
      <c r="F388">
        <v>10421</v>
      </c>
      <c r="G388" t="str">
        <f>VLOOKUP($A388,CATMUN!$B$2:$C$1123,2,0)</f>
        <v>Bajo</v>
      </c>
      <c r="H388" t="str">
        <f>VLOOKUP($A388,CATMUN!$B$2:$D$1123,3,0)</f>
        <v>Municipios intermedios</v>
      </c>
      <c r="I388">
        <f>VLOOKUP($A388,CATMUN!$B$2:$G$1123,4,0)</f>
        <v>0</v>
      </c>
      <c r="J388">
        <f>VLOOKUP($A388,CATMUN!$B$2:$G$1123,6,0)</f>
        <v>14</v>
      </c>
      <c r="K388" s="69">
        <v>77.134699999999995</v>
      </c>
      <c r="L388" s="69">
        <v>1663</v>
      </c>
      <c r="M388" s="69">
        <v>0.72653999999999996</v>
      </c>
      <c r="N388" s="69">
        <v>135.40403137499996</v>
      </c>
      <c r="P388" s="69">
        <v>379.01</v>
      </c>
      <c r="Q388">
        <v>0</v>
      </c>
      <c r="S388" s="69">
        <v>997.67494999999997</v>
      </c>
      <c r="T388">
        <v>0</v>
      </c>
      <c r="V388" s="51">
        <v>15</v>
      </c>
      <c r="W388" s="51">
        <v>13</v>
      </c>
      <c r="X388" s="51">
        <v>219</v>
      </c>
    </row>
    <row r="389" spans="1:24" x14ac:dyDescent="0.2">
      <c r="A389">
        <v>54599</v>
      </c>
      <c r="B389" t="s">
        <v>1884</v>
      </c>
      <c r="C389" t="s">
        <v>1855</v>
      </c>
      <c r="D389">
        <v>2016</v>
      </c>
      <c r="E389" t="str">
        <f t="shared" si="6"/>
        <v>545992016</v>
      </c>
      <c r="F389">
        <v>6897</v>
      </c>
      <c r="G389" t="str">
        <f>VLOOKUP($A389,CATMUN!$B$2:$C$1123,2,0)</f>
        <v>Bajo</v>
      </c>
      <c r="H389" t="str">
        <f>VLOOKUP($A389,CATMUN!$B$2:$D$1123,3,0)</f>
        <v>Municipios intermedios</v>
      </c>
      <c r="I389">
        <f>VLOOKUP($A389,CATMUN!$B$2:$G$1123,4,0)</f>
        <v>0</v>
      </c>
      <c r="J389">
        <f>VLOOKUP($A389,CATMUN!$B$2:$G$1123,6,0)</f>
        <v>14</v>
      </c>
      <c r="K389" s="69">
        <v>61.359000000000002</v>
      </c>
      <c r="L389" s="69">
        <v>1663</v>
      </c>
      <c r="N389" s="69">
        <v>135.40403137499996</v>
      </c>
      <c r="P389" s="69">
        <v>379.01</v>
      </c>
      <c r="Q389">
        <v>0</v>
      </c>
      <c r="S389" s="69">
        <v>997.67494999999997</v>
      </c>
      <c r="T389">
        <v>0</v>
      </c>
      <c r="V389" s="51">
        <v>15</v>
      </c>
      <c r="W389" s="51">
        <v>2</v>
      </c>
      <c r="X389" s="51">
        <v>219</v>
      </c>
    </row>
    <row r="390" spans="1:24" x14ac:dyDescent="0.2">
      <c r="A390">
        <v>63111</v>
      </c>
      <c r="B390" t="s">
        <v>1299</v>
      </c>
      <c r="C390" t="s">
        <v>2308</v>
      </c>
      <c r="D390">
        <v>2016</v>
      </c>
      <c r="E390" t="str">
        <f t="shared" si="6"/>
        <v>631112016</v>
      </c>
      <c r="F390">
        <v>2805</v>
      </c>
      <c r="G390" t="str">
        <f>VLOOKUP($A390,CATMUN!$B$2:$C$1123,2,0)</f>
        <v>Alto</v>
      </c>
      <c r="H390" t="str">
        <f>VLOOKUP($A390,CATMUN!$B$2:$D$1123,3,0)</f>
        <v>Municipios intermedios</v>
      </c>
      <c r="I390">
        <f>VLOOKUP($A390,CATMUN!$B$2:$G$1123,4,0)</f>
        <v>0</v>
      </c>
      <c r="J390">
        <f>VLOOKUP($A390,CATMUN!$B$2:$G$1123,6,0)</f>
        <v>14</v>
      </c>
      <c r="K390" s="69">
        <v>303.20299999999997</v>
      </c>
      <c r="L390" s="69">
        <v>1663</v>
      </c>
      <c r="M390" s="69">
        <v>13.788</v>
      </c>
      <c r="N390" s="69">
        <v>135.40403137499996</v>
      </c>
      <c r="P390" s="69">
        <v>379.01</v>
      </c>
      <c r="Q390">
        <v>0</v>
      </c>
      <c r="S390" s="69">
        <v>997.67494999999997</v>
      </c>
      <c r="T390">
        <v>0</v>
      </c>
      <c r="V390" s="51">
        <v>15</v>
      </c>
      <c r="W390" s="51">
        <v>5</v>
      </c>
      <c r="X390" s="51">
        <v>219</v>
      </c>
    </row>
    <row r="391" spans="1:24" x14ac:dyDescent="0.2">
      <c r="A391">
        <v>63130</v>
      </c>
      <c r="B391" t="s">
        <v>1897</v>
      </c>
      <c r="C391" t="s">
        <v>2308</v>
      </c>
      <c r="D391">
        <v>2016</v>
      </c>
      <c r="E391" t="str">
        <f t="shared" si="6"/>
        <v>631302016</v>
      </c>
      <c r="F391">
        <v>77987</v>
      </c>
      <c r="G391" t="str">
        <f>VLOOKUP($A391,CATMUN!$B$2:$C$1123,2,0)</f>
        <v>Alto</v>
      </c>
      <c r="H391" t="str">
        <f>VLOOKUP($A391,CATMUN!$B$2:$D$1123,3,0)</f>
        <v>Otros Sistemas de Ciudades</v>
      </c>
      <c r="I391">
        <f>VLOOKUP($A391,CATMUN!$B$2:$G$1123,4,0)</f>
        <v>0</v>
      </c>
      <c r="J391">
        <f>VLOOKUP($A391,CATMUN!$B$2:$G$1123,6,0)</f>
        <v>14</v>
      </c>
      <c r="K391" s="69">
        <v>3564.6489999999999</v>
      </c>
      <c r="L391" s="69">
        <v>1663</v>
      </c>
      <c r="M391" s="69">
        <v>385.875</v>
      </c>
      <c r="N391" s="69">
        <v>660.95043206896571</v>
      </c>
      <c r="P391" s="69">
        <v>1201.3253300000001</v>
      </c>
      <c r="Q391">
        <v>0</v>
      </c>
      <c r="S391" s="69">
        <v>2466.9726099999998</v>
      </c>
      <c r="T391">
        <v>0</v>
      </c>
      <c r="U391">
        <v>49.835242999999998</v>
      </c>
      <c r="V391" s="51">
        <v>27</v>
      </c>
      <c r="W391" s="51">
        <v>118</v>
      </c>
      <c r="X391" s="51">
        <v>531</v>
      </c>
    </row>
    <row r="392" spans="1:24" x14ac:dyDescent="0.2">
      <c r="A392">
        <v>63190</v>
      </c>
      <c r="B392" t="s">
        <v>1898</v>
      </c>
      <c r="C392" t="s">
        <v>2308</v>
      </c>
      <c r="D392">
        <v>2016</v>
      </c>
      <c r="E392" t="str">
        <f t="shared" si="6"/>
        <v>631902016</v>
      </c>
      <c r="F392">
        <v>30143</v>
      </c>
      <c r="G392" t="str">
        <f>VLOOKUP($A392,CATMUN!$B$2:$C$1123,2,0)</f>
        <v>Alto</v>
      </c>
      <c r="H392" t="str">
        <f>VLOOKUP($A392,CATMUN!$B$2:$D$1123,3,0)</f>
        <v>Otros Sistemas de Ciudades</v>
      </c>
      <c r="I392">
        <f>VLOOKUP($A392,CATMUN!$B$2:$G$1123,4,0)</f>
        <v>0</v>
      </c>
      <c r="J392">
        <f>VLOOKUP($A392,CATMUN!$B$2:$G$1123,6,0)</f>
        <v>14</v>
      </c>
      <c r="K392" s="69">
        <v>1549.011</v>
      </c>
      <c r="L392" s="69">
        <v>1663</v>
      </c>
      <c r="M392" s="69">
        <v>153.73099999999999</v>
      </c>
      <c r="N392" s="69">
        <v>660.95043206896571</v>
      </c>
      <c r="P392" s="69">
        <v>1201.3253300000001</v>
      </c>
      <c r="Q392">
        <v>0</v>
      </c>
      <c r="S392" s="69">
        <v>2466.9726099999998</v>
      </c>
      <c r="T392">
        <v>0</v>
      </c>
      <c r="V392" s="51">
        <v>55</v>
      </c>
      <c r="W392" s="51">
        <v>92</v>
      </c>
      <c r="X392" s="51">
        <v>219</v>
      </c>
    </row>
    <row r="393" spans="1:24" x14ac:dyDescent="0.2">
      <c r="A393">
        <v>63212</v>
      </c>
      <c r="B393" t="s">
        <v>1253</v>
      </c>
      <c r="C393" t="s">
        <v>2308</v>
      </c>
      <c r="D393">
        <v>2016</v>
      </c>
      <c r="E393" t="str">
        <f t="shared" si="6"/>
        <v>632122016</v>
      </c>
      <c r="F393">
        <v>5296</v>
      </c>
      <c r="G393" t="str">
        <f>VLOOKUP($A393,CATMUN!$B$2:$C$1123,2,0)</f>
        <v>Medio</v>
      </c>
      <c r="H393" t="str">
        <f>VLOOKUP($A393,CATMUN!$B$2:$D$1123,3,0)</f>
        <v>Municipios intermedios</v>
      </c>
      <c r="I393">
        <f>VLOOKUP($A393,CATMUN!$B$2:$G$1123,4,0)</f>
        <v>0</v>
      </c>
      <c r="J393">
        <f>VLOOKUP($A393,CATMUN!$B$2:$G$1123,6,0)</f>
        <v>14</v>
      </c>
      <c r="K393" s="69">
        <v>165.464</v>
      </c>
      <c r="L393" s="69">
        <v>1663</v>
      </c>
      <c r="M393" s="69">
        <v>3.5569999999999999</v>
      </c>
      <c r="N393" s="69">
        <v>135.40403137499996</v>
      </c>
      <c r="P393" s="69">
        <v>379.01</v>
      </c>
      <c r="Q393">
        <v>0</v>
      </c>
      <c r="S393" s="69">
        <v>997.67494999999997</v>
      </c>
      <c r="T393">
        <v>0</v>
      </c>
      <c r="V393" s="51">
        <v>15</v>
      </c>
      <c r="W393" s="51">
        <v>6</v>
      </c>
      <c r="X393" s="51">
        <v>219</v>
      </c>
    </row>
    <row r="394" spans="1:24" x14ac:dyDescent="0.2">
      <c r="A394">
        <v>63272</v>
      </c>
      <c r="B394" t="s">
        <v>1899</v>
      </c>
      <c r="C394" t="s">
        <v>2308</v>
      </c>
      <c r="D394">
        <v>2016</v>
      </c>
      <c r="E394" t="str">
        <f t="shared" si="6"/>
        <v>632722016</v>
      </c>
      <c r="F394">
        <v>13465</v>
      </c>
      <c r="G394" t="str">
        <f>VLOOKUP($A394,CATMUN!$B$2:$C$1123,2,0)</f>
        <v>Alto</v>
      </c>
      <c r="H394" t="str">
        <f>VLOOKUP($A394,CATMUN!$B$2:$D$1123,3,0)</f>
        <v>Municipios intermedios</v>
      </c>
      <c r="I394">
        <f>VLOOKUP($A394,CATMUN!$B$2:$G$1123,4,0)</f>
        <v>0</v>
      </c>
      <c r="J394">
        <f>VLOOKUP($A394,CATMUN!$B$2:$G$1123,6,0)</f>
        <v>14</v>
      </c>
      <c r="K394" s="69">
        <v>1053.86104</v>
      </c>
      <c r="L394" s="69">
        <v>1663</v>
      </c>
      <c r="M394" s="69">
        <v>102.16145</v>
      </c>
      <c r="N394" s="69">
        <v>135.40403137499996</v>
      </c>
      <c r="P394" s="69">
        <v>379.01</v>
      </c>
      <c r="Q394">
        <v>0</v>
      </c>
      <c r="S394" s="69">
        <v>997.67494999999997</v>
      </c>
      <c r="T394">
        <v>0</v>
      </c>
      <c r="V394" s="51">
        <v>8</v>
      </c>
      <c r="W394" s="51">
        <v>45</v>
      </c>
      <c r="X394" s="51">
        <v>531</v>
      </c>
    </row>
    <row r="395" spans="1:24" x14ac:dyDescent="0.2">
      <c r="A395">
        <v>63470</v>
      </c>
      <c r="B395" t="s">
        <v>1902</v>
      </c>
      <c r="C395" t="s">
        <v>2308</v>
      </c>
      <c r="D395">
        <v>2016</v>
      </c>
      <c r="E395" t="str">
        <f t="shared" si="6"/>
        <v>634702016</v>
      </c>
      <c r="F395">
        <v>41438</v>
      </c>
      <c r="G395" t="str">
        <f>VLOOKUP($A395,CATMUN!$B$2:$C$1123,2,0)</f>
        <v>Alto</v>
      </c>
      <c r="H395" t="str">
        <f>VLOOKUP($A395,CATMUN!$B$2:$D$1123,3,0)</f>
        <v>Municipios intermedios</v>
      </c>
      <c r="I395">
        <f>VLOOKUP($A395,CATMUN!$B$2:$G$1123,4,0)</f>
        <v>0</v>
      </c>
      <c r="J395">
        <f>VLOOKUP($A395,CATMUN!$B$2:$G$1123,6,0)</f>
        <v>14</v>
      </c>
      <c r="K395" s="69">
        <v>2877.1729999999998</v>
      </c>
      <c r="L395" s="69">
        <v>1663</v>
      </c>
      <c r="M395" s="69">
        <v>310.25099999999998</v>
      </c>
      <c r="N395" s="69">
        <v>135.40403137499996</v>
      </c>
      <c r="P395" s="69">
        <v>379.01</v>
      </c>
      <c r="Q395">
        <v>0</v>
      </c>
      <c r="S395" s="69">
        <v>997.67494999999997</v>
      </c>
      <c r="T395">
        <v>0</v>
      </c>
      <c r="V395" s="51">
        <v>15</v>
      </c>
      <c r="W395" s="51">
        <v>131</v>
      </c>
      <c r="X395" s="51">
        <v>219</v>
      </c>
    </row>
    <row r="396" spans="1:24" x14ac:dyDescent="0.2">
      <c r="A396">
        <v>63594</v>
      </c>
      <c r="B396" t="s">
        <v>1904</v>
      </c>
      <c r="C396" t="s">
        <v>2308</v>
      </c>
      <c r="D396">
        <v>2016</v>
      </c>
      <c r="E396" t="str">
        <f t="shared" si="6"/>
        <v>635942016</v>
      </c>
      <c r="F396">
        <v>35036</v>
      </c>
      <c r="G396" t="str">
        <f>VLOOKUP($A396,CATMUN!$B$2:$C$1123,2,0)</f>
        <v>Alto</v>
      </c>
      <c r="H396" t="str">
        <f>VLOOKUP($A396,CATMUN!$B$2:$D$1123,3,0)</f>
        <v>Municipios intermedios</v>
      </c>
      <c r="I396">
        <f>VLOOKUP($A396,CATMUN!$B$2:$G$1123,4,0)</f>
        <v>0</v>
      </c>
      <c r="J396">
        <f>VLOOKUP($A396,CATMUN!$B$2:$G$1123,6,0)</f>
        <v>14</v>
      </c>
      <c r="K396" s="69">
        <v>3173.5756499999998</v>
      </c>
      <c r="L396" s="69">
        <v>1663</v>
      </c>
      <c r="M396" s="69">
        <v>73.817419999999998</v>
      </c>
      <c r="N396" s="69">
        <v>135.40403137499996</v>
      </c>
      <c r="P396" s="69">
        <v>379.01</v>
      </c>
      <c r="Q396">
        <v>0</v>
      </c>
      <c r="S396" s="69">
        <v>997.67494999999997</v>
      </c>
      <c r="T396">
        <v>0</v>
      </c>
      <c r="V396" s="51">
        <v>15</v>
      </c>
      <c r="W396" s="51">
        <v>111</v>
      </c>
      <c r="X396" s="51">
        <v>219</v>
      </c>
    </row>
    <row r="397" spans="1:24" x14ac:dyDescent="0.2">
      <c r="A397">
        <v>66045</v>
      </c>
      <c r="B397" t="s">
        <v>1907</v>
      </c>
      <c r="C397" t="s">
        <v>1431</v>
      </c>
      <c r="D397">
        <v>2016</v>
      </c>
      <c r="E397" t="str">
        <f t="shared" si="6"/>
        <v>660452016</v>
      </c>
      <c r="F397">
        <v>19129</v>
      </c>
      <c r="G397" t="str">
        <f>VLOOKUP($A397,CATMUN!$B$2:$C$1123,2,0)</f>
        <v>Medio</v>
      </c>
      <c r="H397" t="str">
        <f>VLOOKUP($A397,CATMUN!$B$2:$D$1123,3,0)</f>
        <v>Municipios intermedios</v>
      </c>
      <c r="I397">
        <f>VLOOKUP($A397,CATMUN!$B$2:$G$1123,4,0)</f>
        <v>0</v>
      </c>
      <c r="J397">
        <f>VLOOKUP($A397,CATMUN!$B$2:$G$1123,6,0)</f>
        <v>14</v>
      </c>
      <c r="K397" s="69">
        <v>541.60699999999997</v>
      </c>
      <c r="L397" s="69">
        <v>1663</v>
      </c>
      <c r="M397" s="69">
        <v>8.0540000000000003</v>
      </c>
      <c r="N397" s="69">
        <v>135.40403137499996</v>
      </c>
      <c r="P397" s="69">
        <v>379.01</v>
      </c>
      <c r="Q397">
        <v>0</v>
      </c>
      <c r="S397" s="69">
        <v>997.67494999999997</v>
      </c>
      <c r="T397">
        <v>0</v>
      </c>
      <c r="V397" s="51">
        <v>15</v>
      </c>
      <c r="W397" s="51">
        <v>17</v>
      </c>
      <c r="X397" s="51">
        <v>219</v>
      </c>
    </row>
    <row r="398" spans="1:24" x14ac:dyDescent="0.2">
      <c r="A398">
        <v>66088</v>
      </c>
      <c r="B398" t="s">
        <v>1908</v>
      </c>
      <c r="C398" t="s">
        <v>1431</v>
      </c>
      <c r="D398">
        <v>2016</v>
      </c>
      <c r="E398" t="str">
        <f t="shared" si="6"/>
        <v>660882016</v>
      </c>
      <c r="F398">
        <v>27724</v>
      </c>
      <c r="G398" t="str">
        <f>VLOOKUP($A398,CATMUN!$B$2:$C$1123,2,0)</f>
        <v>Medio</v>
      </c>
      <c r="H398" t="str">
        <f>VLOOKUP($A398,CATMUN!$B$2:$D$1123,3,0)</f>
        <v>Municipios intermedios</v>
      </c>
      <c r="I398">
        <f>VLOOKUP($A398,CATMUN!$B$2:$G$1123,4,0)</f>
        <v>0</v>
      </c>
      <c r="J398">
        <f>VLOOKUP($A398,CATMUN!$B$2:$G$1123,6,0)</f>
        <v>14</v>
      </c>
      <c r="K398" s="69">
        <v>843.41300000000001</v>
      </c>
      <c r="L398" s="69">
        <v>1663</v>
      </c>
      <c r="M398" s="69">
        <v>6.1079999999999997</v>
      </c>
      <c r="N398" s="69">
        <v>135.40403137499996</v>
      </c>
      <c r="P398" s="69">
        <v>379.01</v>
      </c>
      <c r="Q398">
        <v>0</v>
      </c>
      <c r="S398" s="69">
        <v>997.67494999999997</v>
      </c>
      <c r="T398">
        <v>0</v>
      </c>
      <c r="V398" s="51">
        <v>15</v>
      </c>
      <c r="W398" s="51">
        <v>56</v>
      </c>
      <c r="X398" s="51">
        <v>219</v>
      </c>
    </row>
    <row r="399" spans="1:24" x14ac:dyDescent="0.2">
      <c r="A399">
        <v>66318</v>
      </c>
      <c r="B399" t="s">
        <v>1910</v>
      </c>
      <c r="C399" t="s">
        <v>1431</v>
      </c>
      <c r="D399">
        <v>2016</v>
      </c>
      <c r="E399" t="str">
        <f t="shared" si="6"/>
        <v>663182016</v>
      </c>
      <c r="F399">
        <v>15265</v>
      </c>
      <c r="G399" t="str">
        <f>VLOOKUP($A399,CATMUN!$B$2:$C$1123,2,0)</f>
        <v>Medio</v>
      </c>
      <c r="H399" t="str">
        <f>VLOOKUP($A399,CATMUN!$B$2:$D$1123,3,0)</f>
        <v>Municipios intermedios</v>
      </c>
      <c r="I399">
        <f>VLOOKUP($A399,CATMUN!$B$2:$G$1123,4,0)</f>
        <v>0</v>
      </c>
      <c r="J399">
        <f>VLOOKUP($A399,CATMUN!$B$2:$G$1123,6,0)</f>
        <v>14</v>
      </c>
      <c r="K399" s="69">
        <v>140.50200000000001</v>
      </c>
      <c r="L399" s="69">
        <v>1663</v>
      </c>
      <c r="M399" s="69">
        <v>2.7690000000000001</v>
      </c>
      <c r="N399" s="69">
        <v>135.40403137499996</v>
      </c>
      <c r="P399" s="69">
        <v>379.01</v>
      </c>
      <c r="Q399">
        <v>0</v>
      </c>
      <c r="S399" s="69">
        <v>997.67494999999997</v>
      </c>
      <c r="T399">
        <v>0</v>
      </c>
      <c r="V399" s="51">
        <v>15</v>
      </c>
      <c r="W399" s="51">
        <v>7</v>
      </c>
      <c r="X399" s="51">
        <v>219</v>
      </c>
    </row>
    <row r="400" spans="1:24" x14ac:dyDescent="0.2">
      <c r="A400">
        <v>66383</v>
      </c>
      <c r="B400" t="s">
        <v>1911</v>
      </c>
      <c r="C400" t="s">
        <v>1431</v>
      </c>
      <c r="D400">
        <v>2016</v>
      </c>
      <c r="E400" t="str">
        <f t="shared" si="6"/>
        <v>663832016</v>
      </c>
      <c r="F400">
        <v>8580</v>
      </c>
      <c r="G400" t="str">
        <f>VLOOKUP($A400,CATMUN!$B$2:$C$1123,2,0)</f>
        <v>Bajo</v>
      </c>
      <c r="H400" t="str">
        <f>VLOOKUP($A400,CATMUN!$B$2:$D$1123,3,0)</f>
        <v>Municipios intermedios</v>
      </c>
      <c r="I400">
        <f>VLOOKUP($A400,CATMUN!$B$2:$G$1123,4,0)</f>
        <v>0</v>
      </c>
      <c r="J400">
        <f>VLOOKUP($A400,CATMUN!$B$2:$G$1123,6,0)</f>
        <v>14</v>
      </c>
      <c r="K400" s="69">
        <v>191.18210000000002</v>
      </c>
      <c r="L400" s="69">
        <v>1663</v>
      </c>
      <c r="N400" s="69">
        <v>135.40403137499996</v>
      </c>
      <c r="P400" s="69">
        <v>379.01</v>
      </c>
      <c r="Q400">
        <v>0</v>
      </c>
      <c r="S400" s="69">
        <v>997.67494999999997</v>
      </c>
      <c r="T400">
        <v>0</v>
      </c>
      <c r="V400" s="51">
        <v>15</v>
      </c>
      <c r="W400" s="51">
        <v>8</v>
      </c>
      <c r="X400" s="51">
        <v>219</v>
      </c>
    </row>
    <row r="401" spans="1:24" x14ac:dyDescent="0.2">
      <c r="A401">
        <v>66440</v>
      </c>
      <c r="B401" t="s">
        <v>1913</v>
      </c>
      <c r="C401" t="s">
        <v>1431</v>
      </c>
      <c r="D401">
        <v>2016</v>
      </c>
      <c r="E401" t="str">
        <f t="shared" si="6"/>
        <v>664402016</v>
      </c>
      <c r="F401">
        <v>23504</v>
      </c>
      <c r="G401" t="str">
        <f>VLOOKUP($A401,CATMUN!$B$2:$C$1123,2,0)</f>
        <v>Bajo</v>
      </c>
      <c r="H401" t="str">
        <f>VLOOKUP($A401,CATMUN!$B$2:$D$1123,3,0)</f>
        <v>Municipios intermedios</v>
      </c>
      <c r="I401">
        <f>VLOOKUP($A401,CATMUN!$B$2:$G$1123,4,0)</f>
        <v>0</v>
      </c>
      <c r="J401">
        <f>VLOOKUP($A401,CATMUN!$B$2:$G$1123,6,0)</f>
        <v>14</v>
      </c>
      <c r="K401" s="69">
        <v>632.15700000000004</v>
      </c>
      <c r="L401" s="69">
        <v>1663</v>
      </c>
      <c r="M401" s="69">
        <v>3.702</v>
      </c>
      <c r="N401" s="69">
        <v>135.40403137499996</v>
      </c>
      <c r="P401" s="69">
        <v>379.01</v>
      </c>
      <c r="Q401">
        <v>0</v>
      </c>
      <c r="S401" s="69">
        <v>997.67494999999997</v>
      </c>
      <c r="T401">
        <v>0</v>
      </c>
      <c r="V401" s="51">
        <v>15</v>
      </c>
      <c r="W401" s="51">
        <v>18</v>
      </c>
      <c r="X401" s="51">
        <v>219</v>
      </c>
    </row>
    <row r="402" spans="1:24" x14ac:dyDescent="0.2">
      <c r="A402">
        <v>66594</v>
      </c>
      <c r="B402" t="s">
        <v>1916</v>
      </c>
      <c r="C402" t="s">
        <v>1431</v>
      </c>
      <c r="D402">
        <v>2016</v>
      </c>
      <c r="E402" t="str">
        <f t="shared" si="6"/>
        <v>665942016</v>
      </c>
      <c r="F402">
        <v>33816</v>
      </c>
      <c r="G402" t="str">
        <f>VLOOKUP($A402,CATMUN!$B$2:$C$1123,2,0)</f>
        <v>Alto</v>
      </c>
      <c r="H402" t="str">
        <f>VLOOKUP($A402,CATMUN!$B$2:$D$1123,3,0)</f>
        <v>Municipios intermedios</v>
      </c>
      <c r="I402">
        <f>VLOOKUP($A402,CATMUN!$B$2:$G$1123,4,0)</f>
        <v>0</v>
      </c>
      <c r="J402">
        <f>VLOOKUP($A402,CATMUN!$B$2:$G$1123,6,0)</f>
        <v>14</v>
      </c>
      <c r="K402" s="69">
        <v>364.31299999999999</v>
      </c>
      <c r="L402" s="69">
        <v>1663</v>
      </c>
      <c r="M402" s="69">
        <v>14.007</v>
      </c>
      <c r="N402" s="69">
        <v>135.40403137499996</v>
      </c>
      <c r="P402" s="69">
        <v>379.01</v>
      </c>
      <c r="Q402">
        <v>0</v>
      </c>
      <c r="S402" s="69">
        <v>997.67494999999997</v>
      </c>
      <c r="T402">
        <v>0</v>
      </c>
      <c r="V402" s="51">
        <v>15</v>
      </c>
      <c r="W402" s="51">
        <v>36</v>
      </c>
      <c r="X402" s="51">
        <v>219</v>
      </c>
    </row>
    <row r="403" spans="1:24" x14ac:dyDescent="0.2">
      <c r="A403">
        <v>66682</v>
      </c>
      <c r="B403" t="s">
        <v>1917</v>
      </c>
      <c r="C403" t="s">
        <v>1431</v>
      </c>
      <c r="D403">
        <v>2016</v>
      </c>
      <c r="E403" t="str">
        <f t="shared" si="6"/>
        <v>666822016</v>
      </c>
      <c r="F403">
        <v>72434</v>
      </c>
      <c r="G403" t="str">
        <f>VLOOKUP($A403,CATMUN!$B$2:$C$1123,2,0)</f>
        <v>Alto</v>
      </c>
      <c r="H403" t="str">
        <f>VLOOKUP($A403,CATMUN!$B$2:$D$1123,3,0)</f>
        <v>Otros Sistemas de Ciudades</v>
      </c>
      <c r="I403">
        <f>VLOOKUP($A403,CATMUN!$B$2:$G$1123,4,0)</f>
        <v>0</v>
      </c>
      <c r="J403">
        <f>VLOOKUP($A403,CATMUN!$B$2:$G$1123,6,0)</f>
        <v>14</v>
      </c>
      <c r="K403" s="69">
        <v>7583.1210000000001</v>
      </c>
      <c r="L403" s="69">
        <v>1663</v>
      </c>
      <c r="M403" s="69">
        <v>486.52499999999998</v>
      </c>
      <c r="N403" s="69">
        <v>660.95043206896571</v>
      </c>
      <c r="O403" s="69">
        <v>0</v>
      </c>
      <c r="P403" s="69">
        <v>1201.3253300000001</v>
      </c>
      <c r="S403" s="69">
        <v>2466.9726099999998</v>
      </c>
      <c r="T403">
        <v>0</v>
      </c>
      <c r="V403" s="51">
        <v>55</v>
      </c>
      <c r="W403" s="51">
        <v>294</v>
      </c>
      <c r="X403" s="51">
        <v>219</v>
      </c>
    </row>
    <row r="404" spans="1:24" x14ac:dyDescent="0.2">
      <c r="A404">
        <v>66687</v>
      </c>
      <c r="B404" t="s">
        <v>1918</v>
      </c>
      <c r="C404" t="s">
        <v>1431</v>
      </c>
      <c r="D404">
        <v>2016</v>
      </c>
      <c r="E404" t="str">
        <f t="shared" si="6"/>
        <v>666872016</v>
      </c>
      <c r="F404">
        <v>15751</v>
      </c>
      <c r="G404" t="str">
        <f>VLOOKUP($A404,CATMUN!$B$2:$C$1123,2,0)</f>
        <v>Medio</v>
      </c>
      <c r="H404" t="str">
        <f>VLOOKUP($A404,CATMUN!$B$2:$D$1123,3,0)</f>
        <v>Municipios intermedios</v>
      </c>
      <c r="I404">
        <f>VLOOKUP($A404,CATMUN!$B$2:$G$1123,4,0)</f>
        <v>0</v>
      </c>
      <c r="J404">
        <f>VLOOKUP($A404,CATMUN!$B$2:$G$1123,6,0)</f>
        <v>14</v>
      </c>
      <c r="K404" s="69">
        <v>599.83199999999999</v>
      </c>
      <c r="L404" s="69">
        <v>1663</v>
      </c>
      <c r="M404" s="69">
        <v>6.3579999999999997</v>
      </c>
      <c r="N404" s="69">
        <v>135.40403137499996</v>
      </c>
      <c r="P404" s="69">
        <v>379.01</v>
      </c>
      <c r="Q404">
        <v>0</v>
      </c>
      <c r="S404" s="69">
        <v>997.67494999999997</v>
      </c>
      <c r="T404">
        <v>0</v>
      </c>
      <c r="U404">
        <v>0.48344100000000001</v>
      </c>
      <c r="V404" s="51">
        <v>15</v>
      </c>
      <c r="W404" s="51">
        <v>21</v>
      </c>
      <c r="X404" s="51">
        <v>219</v>
      </c>
    </row>
    <row r="405" spans="1:24" x14ac:dyDescent="0.2">
      <c r="A405">
        <v>68077</v>
      </c>
      <c r="B405" t="s">
        <v>1923</v>
      </c>
      <c r="C405" t="s">
        <v>1919</v>
      </c>
      <c r="D405">
        <v>2016</v>
      </c>
      <c r="E405" t="str">
        <f t="shared" si="6"/>
        <v>680772016</v>
      </c>
      <c r="F405">
        <v>28873</v>
      </c>
      <c r="G405" t="str">
        <f>VLOOKUP($A405,CATMUN!$B$2:$C$1123,2,0)</f>
        <v>Medio</v>
      </c>
      <c r="H405" t="str">
        <f>VLOOKUP($A405,CATMUN!$B$2:$D$1123,3,0)</f>
        <v>Municipios intermedios</v>
      </c>
      <c r="I405">
        <f>VLOOKUP($A405,CATMUN!$B$2:$G$1123,4,0)</f>
        <v>0</v>
      </c>
      <c r="J405">
        <f>VLOOKUP($A405,CATMUN!$B$2:$G$1123,6,0)</f>
        <v>14</v>
      </c>
      <c r="K405" s="69">
        <v>1072.2529999999999</v>
      </c>
      <c r="L405" s="69">
        <v>1663</v>
      </c>
      <c r="M405" s="69">
        <v>5.9790000000000001</v>
      </c>
      <c r="N405" s="69">
        <v>135.40403137499996</v>
      </c>
      <c r="P405" s="69">
        <v>379.01</v>
      </c>
      <c r="Q405">
        <v>0</v>
      </c>
      <c r="S405" s="69">
        <v>997.67494999999997</v>
      </c>
      <c r="T405">
        <v>0</v>
      </c>
      <c r="V405" s="51">
        <v>15</v>
      </c>
      <c r="W405" s="51">
        <v>132</v>
      </c>
      <c r="X405" s="51">
        <v>219</v>
      </c>
    </row>
    <row r="406" spans="1:24" x14ac:dyDescent="0.2">
      <c r="A406">
        <v>68079</v>
      </c>
      <c r="B406" t="s">
        <v>1924</v>
      </c>
      <c r="C406" t="s">
        <v>1919</v>
      </c>
      <c r="D406">
        <v>2016</v>
      </c>
      <c r="E406" t="str">
        <f t="shared" si="6"/>
        <v>680792016</v>
      </c>
      <c r="F406">
        <v>7166</v>
      </c>
      <c r="G406" t="str">
        <f>VLOOKUP($A406,CATMUN!$B$2:$C$1123,2,0)</f>
        <v>Alto</v>
      </c>
      <c r="H406" t="str">
        <f>VLOOKUP($A406,CATMUN!$B$2:$D$1123,3,0)</f>
        <v>Municipios intermedios</v>
      </c>
      <c r="I406">
        <f>VLOOKUP($A406,CATMUN!$B$2:$G$1123,4,0)</f>
        <v>0</v>
      </c>
      <c r="J406">
        <f>VLOOKUP($A406,CATMUN!$B$2:$G$1123,6,0)</f>
        <v>14</v>
      </c>
      <c r="K406" s="69">
        <v>959.84299999999996</v>
      </c>
      <c r="L406" s="69">
        <v>1663</v>
      </c>
      <c r="M406" s="69">
        <v>116.206</v>
      </c>
      <c r="N406" s="69">
        <v>135.40403137499996</v>
      </c>
      <c r="P406" s="69">
        <v>379.01</v>
      </c>
      <c r="Q406">
        <v>0</v>
      </c>
      <c r="S406" s="69">
        <v>997.67494999999997</v>
      </c>
      <c r="T406">
        <v>0</v>
      </c>
      <c r="V406" s="51">
        <v>8</v>
      </c>
      <c r="W406" s="51">
        <v>31</v>
      </c>
      <c r="X406" s="51">
        <v>531</v>
      </c>
    </row>
    <row r="407" spans="1:24" x14ac:dyDescent="0.2">
      <c r="A407">
        <v>68147</v>
      </c>
      <c r="B407" t="s">
        <v>1928</v>
      </c>
      <c r="C407" t="s">
        <v>1919</v>
      </c>
      <c r="D407">
        <v>2016</v>
      </c>
      <c r="E407" t="str">
        <f t="shared" si="6"/>
        <v>681472016</v>
      </c>
      <c r="F407">
        <v>5543</v>
      </c>
      <c r="G407" t="str">
        <f>VLOOKUP($A407,CATMUN!$B$2:$C$1123,2,0)</f>
        <v>Bajo</v>
      </c>
      <c r="H407" t="str">
        <f>VLOOKUP($A407,CATMUN!$B$2:$D$1123,3,0)</f>
        <v>Municipios intermedios</v>
      </c>
      <c r="I407">
        <f>VLOOKUP($A407,CATMUN!$B$2:$G$1123,4,0)</f>
        <v>0</v>
      </c>
      <c r="J407">
        <f>VLOOKUP($A407,CATMUN!$B$2:$G$1123,6,0)</f>
        <v>14</v>
      </c>
      <c r="K407" s="69">
        <v>88.742999999999995</v>
      </c>
      <c r="L407" s="69">
        <v>1663</v>
      </c>
      <c r="M407" s="69">
        <v>3.6349999999999998</v>
      </c>
      <c r="N407" s="69">
        <v>135.40403137499996</v>
      </c>
      <c r="P407" s="69">
        <v>379.01</v>
      </c>
      <c r="Q407">
        <v>0</v>
      </c>
      <c r="S407" s="69">
        <v>997.67494999999997</v>
      </c>
      <c r="T407">
        <v>0</v>
      </c>
      <c r="V407" s="51">
        <v>15</v>
      </c>
      <c r="W407" s="51">
        <v>12</v>
      </c>
      <c r="X407" s="51">
        <v>219</v>
      </c>
    </row>
    <row r="408" spans="1:24" x14ac:dyDescent="0.2">
      <c r="A408">
        <v>68327</v>
      </c>
      <c r="B408" t="s">
        <v>1955</v>
      </c>
      <c r="C408" t="s">
        <v>1919</v>
      </c>
      <c r="D408">
        <v>2016</v>
      </c>
      <c r="E408" t="str">
        <f t="shared" si="6"/>
        <v>683272016</v>
      </c>
      <c r="F408">
        <v>3804</v>
      </c>
      <c r="G408" t="str">
        <f>VLOOKUP($A408,CATMUN!$B$2:$C$1123,2,0)</f>
        <v>Alto</v>
      </c>
      <c r="H408" t="str">
        <f>VLOOKUP($A408,CATMUN!$B$2:$D$1123,3,0)</f>
        <v>Municipios intermedios</v>
      </c>
      <c r="I408">
        <f>VLOOKUP($A408,CATMUN!$B$2:$G$1123,4,0)</f>
        <v>0</v>
      </c>
      <c r="J408">
        <f>VLOOKUP($A408,CATMUN!$B$2:$G$1123,6,0)</f>
        <v>14</v>
      </c>
      <c r="K408" s="69">
        <v>246.44900000000001</v>
      </c>
      <c r="L408" s="69">
        <v>1663</v>
      </c>
      <c r="M408" s="69">
        <v>7.2439999999999998</v>
      </c>
      <c r="N408" s="69">
        <v>135.40403137499996</v>
      </c>
      <c r="P408" s="69">
        <v>379.01</v>
      </c>
      <c r="Q408">
        <v>0</v>
      </c>
      <c r="S408" s="69">
        <v>997.67494999999997</v>
      </c>
      <c r="T408">
        <v>0</v>
      </c>
      <c r="V408" s="51">
        <v>15</v>
      </c>
      <c r="W408" s="51">
        <v>7</v>
      </c>
      <c r="X408" s="51">
        <v>219</v>
      </c>
    </row>
    <row r="409" spans="1:24" x14ac:dyDescent="0.2">
      <c r="A409">
        <v>68406</v>
      </c>
      <c r="B409" t="s">
        <v>1961</v>
      </c>
      <c r="C409" t="s">
        <v>1919</v>
      </c>
      <c r="D409">
        <v>2016</v>
      </c>
      <c r="E409" t="str">
        <f t="shared" si="6"/>
        <v>684062016</v>
      </c>
      <c r="F409">
        <v>39398</v>
      </c>
      <c r="G409" t="str">
        <f>VLOOKUP($A409,CATMUN!$B$2:$C$1123,2,0)</f>
        <v>Alto</v>
      </c>
      <c r="H409" t="str">
        <f>VLOOKUP($A409,CATMUN!$B$2:$D$1123,3,0)</f>
        <v>Municipios intermedios</v>
      </c>
      <c r="I409">
        <f>VLOOKUP($A409,CATMUN!$B$2:$G$1123,4,0)</f>
        <v>0</v>
      </c>
      <c r="J409">
        <f>VLOOKUP($A409,CATMUN!$B$2:$G$1123,6,0)</f>
        <v>14</v>
      </c>
      <c r="K409" s="69">
        <v>3564.44</v>
      </c>
      <c r="L409" s="69">
        <v>1663</v>
      </c>
      <c r="M409" s="69">
        <v>120.887</v>
      </c>
      <c r="N409" s="69">
        <v>135.40403137499996</v>
      </c>
      <c r="P409" s="69">
        <v>379.01</v>
      </c>
      <c r="Q409">
        <v>0</v>
      </c>
      <c r="S409" s="69">
        <v>997.67494999999997</v>
      </c>
      <c r="T409">
        <v>0</v>
      </c>
      <c r="V409" s="51">
        <v>8</v>
      </c>
      <c r="W409" s="51">
        <v>263</v>
      </c>
      <c r="X409" s="51">
        <v>531</v>
      </c>
    </row>
    <row r="410" spans="1:24" x14ac:dyDescent="0.2">
      <c r="A410">
        <v>68432</v>
      </c>
      <c r="B410" t="s">
        <v>1964</v>
      </c>
      <c r="C410" t="s">
        <v>1919</v>
      </c>
      <c r="D410">
        <v>2016</v>
      </c>
      <c r="E410" t="str">
        <f t="shared" si="6"/>
        <v>684322016</v>
      </c>
      <c r="F410">
        <v>18352</v>
      </c>
      <c r="G410" t="str">
        <f>VLOOKUP($A410,CATMUN!$B$2:$C$1123,2,0)</f>
        <v>Medio</v>
      </c>
      <c r="H410" t="str">
        <f>VLOOKUP($A410,CATMUN!$B$2:$D$1123,3,0)</f>
        <v>Otros Sistemas de Ciudades</v>
      </c>
      <c r="I410">
        <f>VLOOKUP($A410,CATMUN!$B$2:$G$1123,4,0)</f>
        <v>0</v>
      </c>
      <c r="J410">
        <f>VLOOKUP($A410,CATMUN!$B$2:$G$1123,6,0)</f>
        <v>14</v>
      </c>
      <c r="K410" s="69">
        <v>775.98</v>
      </c>
      <c r="L410" s="69">
        <v>1663</v>
      </c>
      <c r="M410" s="69">
        <v>50.029000000000003</v>
      </c>
      <c r="N410" s="69">
        <v>660.95043206896571</v>
      </c>
      <c r="P410" s="69">
        <v>1201.3253300000001</v>
      </c>
      <c r="Q410">
        <v>0</v>
      </c>
      <c r="S410" s="69">
        <v>2466.9726099999998</v>
      </c>
      <c r="T410">
        <v>0</v>
      </c>
      <c r="V410" s="51">
        <v>24</v>
      </c>
      <c r="W410" s="51">
        <v>66</v>
      </c>
      <c r="X410" s="51">
        <v>1538</v>
      </c>
    </row>
    <row r="411" spans="1:24" x14ac:dyDescent="0.2">
      <c r="A411">
        <v>68522</v>
      </c>
      <c r="B411" t="s">
        <v>1971</v>
      </c>
      <c r="C411" t="s">
        <v>1919</v>
      </c>
      <c r="D411">
        <v>2016</v>
      </c>
      <c r="E411" t="str">
        <f t="shared" si="6"/>
        <v>685222016</v>
      </c>
      <c r="F411">
        <v>3374</v>
      </c>
      <c r="G411" t="str">
        <f>VLOOKUP($A411,CATMUN!$B$2:$C$1123,2,0)</f>
        <v>Medio</v>
      </c>
      <c r="H411" t="str">
        <f>VLOOKUP($A411,CATMUN!$B$2:$D$1123,3,0)</f>
        <v>Municipios intermedios</v>
      </c>
      <c r="I411">
        <f>VLOOKUP($A411,CATMUN!$B$2:$G$1123,4,0)</f>
        <v>0</v>
      </c>
      <c r="J411">
        <f>VLOOKUP($A411,CATMUN!$B$2:$G$1123,6,0)</f>
        <v>14</v>
      </c>
      <c r="K411" s="69">
        <v>79.805999999999997</v>
      </c>
      <c r="L411" s="69">
        <v>1663</v>
      </c>
      <c r="M411" s="69">
        <v>0</v>
      </c>
      <c r="N411" s="69">
        <v>135.40403137499996</v>
      </c>
      <c r="P411" s="69">
        <v>379.01</v>
      </c>
      <c r="Q411">
        <v>0</v>
      </c>
      <c r="S411" s="69">
        <v>997.67494999999997</v>
      </c>
      <c r="T411">
        <v>0</v>
      </c>
      <c r="V411" s="51">
        <v>15</v>
      </c>
      <c r="W411" s="51">
        <v>1</v>
      </c>
      <c r="X411" s="51">
        <v>219</v>
      </c>
    </row>
    <row r="412" spans="1:24" x14ac:dyDescent="0.2">
      <c r="A412">
        <v>68533</v>
      </c>
      <c r="B412" t="s">
        <v>1973</v>
      </c>
      <c r="C412" t="s">
        <v>1919</v>
      </c>
      <c r="D412">
        <v>2016</v>
      </c>
      <c r="E412" t="str">
        <f t="shared" si="6"/>
        <v>685332016</v>
      </c>
      <c r="F412">
        <v>4158</v>
      </c>
      <c r="G412" t="str">
        <f>VLOOKUP($A412,CATMUN!$B$2:$C$1123,2,0)</f>
        <v>Alto</v>
      </c>
      <c r="H412" t="str">
        <f>VLOOKUP($A412,CATMUN!$B$2:$D$1123,3,0)</f>
        <v>Municipios intermedios</v>
      </c>
      <c r="I412">
        <f>VLOOKUP($A412,CATMUN!$B$2:$G$1123,4,0)</f>
        <v>0</v>
      </c>
      <c r="J412">
        <f>VLOOKUP($A412,CATMUN!$B$2:$G$1123,6,0)</f>
        <v>14</v>
      </c>
      <c r="K412" s="69">
        <v>249.72</v>
      </c>
      <c r="L412" s="69">
        <v>1663</v>
      </c>
      <c r="M412" s="69">
        <v>9.6489999999999991</v>
      </c>
      <c r="N412" s="69">
        <v>135.40403137499996</v>
      </c>
      <c r="O412" s="69">
        <v>0</v>
      </c>
      <c r="P412" s="69">
        <v>379.01</v>
      </c>
      <c r="Q412">
        <v>0</v>
      </c>
      <c r="S412" s="69">
        <v>997.67494999999997</v>
      </c>
      <c r="T412">
        <v>0</v>
      </c>
      <c r="V412" s="51">
        <v>15</v>
      </c>
      <c r="W412" s="51">
        <v>4</v>
      </c>
      <c r="X412" s="51">
        <v>219</v>
      </c>
    </row>
    <row r="413" spans="1:24" x14ac:dyDescent="0.2">
      <c r="A413">
        <v>68679</v>
      </c>
      <c r="B413" t="s">
        <v>1983</v>
      </c>
      <c r="C413" t="s">
        <v>1919</v>
      </c>
      <c r="D413">
        <v>2016</v>
      </c>
      <c r="E413" t="str">
        <f t="shared" si="6"/>
        <v>686792016</v>
      </c>
      <c r="F413">
        <v>45605</v>
      </c>
      <c r="G413" t="str">
        <f>VLOOKUP($A413,CATMUN!$B$2:$C$1123,2,0)</f>
        <v>Alto</v>
      </c>
      <c r="H413" t="str">
        <f>VLOOKUP($A413,CATMUN!$B$2:$D$1123,3,0)</f>
        <v>Otros Sistemas de Ciudades</v>
      </c>
      <c r="I413">
        <f>VLOOKUP($A413,CATMUN!$B$2:$G$1123,4,0)</f>
        <v>0</v>
      </c>
      <c r="J413">
        <f>VLOOKUP($A413,CATMUN!$B$2:$G$1123,6,0)</f>
        <v>14</v>
      </c>
      <c r="K413" s="69">
        <v>6662.0529999999999</v>
      </c>
      <c r="L413" s="69">
        <v>1663</v>
      </c>
      <c r="M413" s="69">
        <v>291.69</v>
      </c>
      <c r="N413" s="69">
        <v>660.95043206896571</v>
      </c>
      <c r="O413" s="69">
        <v>0</v>
      </c>
      <c r="P413" s="69">
        <v>1201.3253300000001</v>
      </c>
      <c r="Q413">
        <v>0</v>
      </c>
      <c r="R413">
        <v>0</v>
      </c>
      <c r="S413" s="69">
        <v>2466.9726099999998</v>
      </c>
      <c r="T413">
        <v>0</v>
      </c>
      <c r="V413" s="51">
        <v>220</v>
      </c>
      <c r="W413" s="51">
        <v>305</v>
      </c>
      <c r="X413" s="51">
        <v>2746</v>
      </c>
    </row>
    <row r="414" spans="1:24" x14ac:dyDescent="0.2">
      <c r="A414">
        <v>68855</v>
      </c>
      <c r="B414" t="s">
        <v>1994</v>
      </c>
      <c r="C414" t="s">
        <v>1919</v>
      </c>
      <c r="D414">
        <v>2016</v>
      </c>
      <c r="E414" t="str">
        <f t="shared" si="6"/>
        <v>688552016</v>
      </c>
      <c r="F414">
        <v>4607</v>
      </c>
      <c r="G414" t="str">
        <f>VLOOKUP($A414,CATMUN!$B$2:$C$1123,2,0)</f>
        <v>Medio</v>
      </c>
      <c r="H414" t="str">
        <f>VLOOKUP($A414,CATMUN!$B$2:$D$1123,3,0)</f>
        <v>Municipios intermedios</v>
      </c>
      <c r="I414">
        <f>VLOOKUP($A414,CATMUN!$B$2:$G$1123,4,0)</f>
        <v>0</v>
      </c>
      <c r="J414">
        <f>VLOOKUP($A414,CATMUN!$B$2:$G$1123,6,0)</f>
        <v>14</v>
      </c>
      <c r="K414" s="69">
        <v>419.53699999999998</v>
      </c>
      <c r="L414" s="69">
        <v>1663</v>
      </c>
      <c r="M414" s="69">
        <v>35.137999999999998</v>
      </c>
      <c r="N414" s="69">
        <v>135.40403137499996</v>
      </c>
      <c r="O414" s="69">
        <v>0</v>
      </c>
      <c r="P414" s="69">
        <v>379.01</v>
      </c>
      <c r="Q414">
        <v>0</v>
      </c>
      <c r="S414" s="69">
        <v>997.67494999999997</v>
      </c>
      <c r="T414">
        <v>0</v>
      </c>
      <c r="V414" s="51">
        <v>15</v>
      </c>
      <c r="W414" s="51">
        <v>5</v>
      </c>
      <c r="X414" s="51">
        <v>219</v>
      </c>
    </row>
    <row r="415" spans="1:24" x14ac:dyDescent="0.2">
      <c r="A415">
        <v>68872</v>
      </c>
      <c r="B415" t="s">
        <v>1287</v>
      </c>
      <c r="C415" t="s">
        <v>1919</v>
      </c>
      <c r="D415">
        <v>2016</v>
      </c>
      <c r="E415" t="str">
        <f t="shared" si="6"/>
        <v>688722016</v>
      </c>
      <c r="F415">
        <v>5753</v>
      </c>
      <c r="G415" t="str">
        <f>VLOOKUP($A415,CATMUN!$B$2:$C$1123,2,0)</f>
        <v>Alto</v>
      </c>
      <c r="H415" t="str">
        <f>VLOOKUP($A415,CATMUN!$B$2:$D$1123,3,0)</f>
        <v>Municipios intermedios</v>
      </c>
      <c r="I415">
        <f>VLOOKUP($A415,CATMUN!$B$2:$G$1123,4,0)</f>
        <v>0</v>
      </c>
      <c r="J415">
        <f>VLOOKUP($A415,CATMUN!$B$2:$G$1123,6,0)</f>
        <v>14</v>
      </c>
      <c r="K415" s="69">
        <v>404.88299999999998</v>
      </c>
      <c r="L415" s="69">
        <v>1663</v>
      </c>
      <c r="M415" s="69">
        <v>21.209</v>
      </c>
      <c r="N415" s="69">
        <v>135.40403137499996</v>
      </c>
      <c r="P415" s="69">
        <v>379.01</v>
      </c>
      <c r="Q415">
        <v>0</v>
      </c>
      <c r="S415" s="69">
        <v>997.67494999999997</v>
      </c>
      <c r="T415">
        <v>0</v>
      </c>
      <c r="V415" s="51">
        <v>15</v>
      </c>
      <c r="W415" s="51">
        <v>11</v>
      </c>
      <c r="X415" s="51">
        <v>219</v>
      </c>
    </row>
    <row r="416" spans="1:24" x14ac:dyDescent="0.2">
      <c r="A416">
        <v>70110</v>
      </c>
      <c r="B416" t="s">
        <v>1299</v>
      </c>
      <c r="C416" t="s">
        <v>1488</v>
      </c>
      <c r="D416">
        <v>2016</v>
      </c>
      <c r="E416" t="str">
        <f t="shared" si="6"/>
        <v>701102016</v>
      </c>
      <c r="F416">
        <v>9618</v>
      </c>
      <c r="G416" t="str">
        <f>VLOOKUP($A416,CATMUN!$B$2:$C$1123,2,0)</f>
        <v>Medio</v>
      </c>
      <c r="H416" t="str">
        <f>VLOOKUP($A416,CATMUN!$B$2:$D$1123,3,0)</f>
        <v>Municipios intermedios</v>
      </c>
      <c r="I416">
        <f>VLOOKUP($A416,CATMUN!$B$2:$G$1123,4,0)</f>
        <v>0</v>
      </c>
      <c r="J416">
        <f>VLOOKUP($A416,CATMUN!$B$2:$G$1123,6,0)</f>
        <v>14</v>
      </c>
      <c r="K416" s="69">
        <v>56.365000000000002</v>
      </c>
      <c r="L416" s="69">
        <v>1663</v>
      </c>
      <c r="M416" s="69">
        <v>1.4710000000000001</v>
      </c>
      <c r="N416" s="69">
        <v>135.40403137499996</v>
      </c>
      <c r="P416" s="69">
        <v>379.01</v>
      </c>
      <c r="Q416">
        <v>0</v>
      </c>
      <c r="S416" s="69">
        <v>997.67494999999997</v>
      </c>
      <c r="T416">
        <v>0</v>
      </c>
      <c r="V416" s="51">
        <v>15</v>
      </c>
      <c r="W416" s="51">
        <v>4</v>
      </c>
      <c r="X416" s="51">
        <v>219</v>
      </c>
    </row>
    <row r="417" spans="1:24" x14ac:dyDescent="0.2">
      <c r="A417">
        <v>70215</v>
      </c>
      <c r="B417" t="s">
        <v>2001</v>
      </c>
      <c r="C417" t="s">
        <v>1488</v>
      </c>
      <c r="D417">
        <v>2016</v>
      </c>
      <c r="E417" t="str">
        <f t="shared" si="6"/>
        <v>702152016</v>
      </c>
      <c r="F417">
        <v>62830</v>
      </c>
      <c r="G417" t="str">
        <f>VLOOKUP($A417,CATMUN!$B$2:$C$1123,2,0)</f>
        <v>Bajo</v>
      </c>
      <c r="H417" t="str">
        <f>VLOOKUP($A417,CATMUN!$B$2:$D$1123,3,0)</f>
        <v>Municipios intermedios</v>
      </c>
      <c r="I417">
        <f>VLOOKUP($A417,CATMUN!$B$2:$G$1123,4,0)</f>
        <v>0</v>
      </c>
      <c r="J417">
        <f>VLOOKUP($A417,CATMUN!$B$2:$G$1123,6,0)</f>
        <v>14</v>
      </c>
      <c r="K417" s="69">
        <v>1508.502</v>
      </c>
      <c r="L417" s="69">
        <v>1663</v>
      </c>
      <c r="M417" s="69">
        <v>45.487000000000002</v>
      </c>
      <c r="N417" s="69">
        <v>135.40403137499996</v>
      </c>
      <c r="P417" s="69">
        <v>379.01</v>
      </c>
      <c r="Q417">
        <v>0</v>
      </c>
      <c r="S417" s="69">
        <v>997.67494999999997</v>
      </c>
      <c r="T417">
        <v>0</v>
      </c>
      <c r="V417" s="51">
        <v>15</v>
      </c>
      <c r="W417" s="51">
        <v>168</v>
      </c>
      <c r="X417" s="51">
        <v>219</v>
      </c>
    </row>
    <row r="418" spans="1:24" x14ac:dyDescent="0.2">
      <c r="A418">
        <v>70221</v>
      </c>
      <c r="B418" t="s">
        <v>2002</v>
      </c>
      <c r="C418" t="s">
        <v>1488</v>
      </c>
      <c r="D418">
        <v>2016</v>
      </c>
      <c r="E418" t="str">
        <f t="shared" si="6"/>
        <v>702212016</v>
      </c>
      <c r="F418">
        <v>13779</v>
      </c>
      <c r="G418" t="str">
        <f>VLOOKUP($A418,CATMUN!$B$2:$C$1123,2,0)</f>
        <v>Alto</v>
      </c>
      <c r="H418" t="str">
        <f>VLOOKUP($A418,CATMUN!$B$2:$D$1123,3,0)</f>
        <v>Municipios intermedios</v>
      </c>
      <c r="I418">
        <f>VLOOKUP($A418,CATMUN!$B$2:$G$1123,4,0)</f>
        <v>0</v>
      </c>
      <c r="J418">
        <f>VLOOKUP($A418,CATMUN!$B$2:$G$1123,6,0)</f>
        <v>14</v>
      </c>
      <c r="K418" s="69">
        <v>2289.1348399999997</v>
      </c>
      <c r="L418" s="69">
        <v>1663</v>
      </c>
      <c r="M418" s="69">
        <v>164.88709</v>
      </c>
      <c r="N418" s="69">
        <v>135.40403137499996</v>
      </c>
      <c r="P418" s="69">
        <v>379.01</v>
      </c>
      <c r="Q418">
        <v>0</v>
      </c>
      <c r="S418" s="69">
        <v>997.67494999999997</v>
      </c>
      <c r="T418">
        <v>0</v>
      </c>
      <c r="V418" s="51">
        <v>9</v>
      </c>
      <c r="W418" s="51">
        <v>42</v>
      </c>
      <c r="X418" s="51">
        <v>138</v>
      </c>
    </row>
    <row r="419" spans="1:24" x14ac:dyDescent="0.2">
      <c r="A419">
        <v>70230</v>
      </c>
      <c r="B419" t="s">
        <v>2003</v>
      </c>
      <c r="C419" t="s">
        <v>1488</v>
      </c>
      <c r="D419">
        <v>2016</v>
      </c>
      <c r="E419" t="str">
        <f t="shared" si="6"/>
        <v>702302016</v>
      </c>
      <c r="F419">
        <v>4367</v>
      </c>
      <c r="G419" t="str">
        <f>VLOOKUP($A419,CATMUN!$B$2:$C$1123,2,0)</f>
        <v>Bajo</v>
      </c>
      <c r="H419" t="str">
        <f>VLOOKUP($A419,CATMUN!$B$2:$D$1123,3,0)</f>
        <v>Municipios intermedios</v>
      </c>
      <c r="I419">
        <f>VLOOKUP($A419,CATMUN!$B$2:$G$1123,4,0)</f>
        <v>0</v>
      </c>
      <c r="J419">
        <f>VLOOKUP($A419,CATMUN!$B$2:$G$1123,6,0)</f>
        <v>14</v>
      </c>
      <c r="K419" s="69">
        <v>49.677</v>
      </c>
      <c r="L419" s="69">
        <v>1663</v>
      </c>
      <c r="M419" s="69">
        <v>0</v>
      </c>
      <c r="N419" s="69">
        <v>135.40403137499996</v>
      </c>
      <c r="P419" s="69">
        <v>379.01</v>
      </c>
      <c r="Q419">
        <v>0</v>
      </c>
      <c r="S419" s="69">
        <v>997.67494999999997</v>
      </c>
      <c r="T419">
        <v>0</v>
      </c>
      <c r="V419" s="51">
        <v>15</v>
      </c>
      <c r="W419" s="51">
        <v>0</v>
      </c>
      <c r="X419" s="51">
        <v>219</v>
      </c>
    </row>
    <row r="420" spans="1:24" x14ac:dyDescent="0.2">
      <c r="A420">
        <v>70233</v>
      </c>
      <c r="B420" t="s">
        <v>2004</v>
      </c>
      <c r="C420" t="s">
        <v>1488</v>
      </c>
      <c r="D420">
        <v>2016</v>
      </c>
      <c r="E420" t="str">
        <f t="shared" si="6"/>
        <v>702332016</v>
      </c>
      <c r="F420">
        <v>10670</v>
      </c>
      <c r="G420" t="str">
        <f>VLOOKUP($A420,CATMUN!$B$2:$C$1123,2,0)</f>
        <v>Bajo</v>
      </c>
      <c r="H420" t="str">
        <f>VLOOKUP($A420,CATMUN!$B$2:$D$1123,3,0)</f>
        <v>Municipios intermedios</v>
      </c>
      <c r="I420">
        <f>VLOOKUP($A420,CATMUN!$B$2:$G$1123,4,0)</f>
        <v>0</v>
      </c>
      <c r="J420">
        <f>VLOOKUP($A420,CATMUN!$B$2:$G$1123,6,0)</f>
        <v>14</v>
      </c>
      <c r="K420" s="69">
        <v>54.904000000000003</v>
      </c>
      <c r="L420" s="69">
        <v>1663</v>
      </c>
      <c r="N420" s="69">
        <v>135.40403137499996</v>
      </c>
      <c r="P420" s="69">
        <v>379.01</v>
      </c>
      <c r="Q420">
        <v>0</v>
      </c>
      <c r="S420" s="69">
        <v>997.67494999999997</v>
      </c>
      <c r="T420">
        <v>0</v>
      </c>
      <c r="V420" s="51">
        <v>15</v>
      </c>
      <c r="W420" s="51">
        <v>0</v>
      </c>
      <c r="X420" s="51">
        <v>219</v>
      </c>
    </row>
    <row r="421" spans="1:24" x14ac:dyDescent="0.2">
      <c r="A421">
        <v>70235</v>
      </c>
      <c r="B421" t="s">
        <v>2005</v>
      </c>
      <c r="C421" t="s">
        <v>1488</v>
      </c>
      <c r="D421">
        <v>2016</v>
      </c>
      <c r="E421" t="str">
        <f t="shared" si="6"/>
        <v>702352016</v>
      </c>
      <c r="F421">
        <v>20515</v>
      </c>
      <c r="G421" t="str">
        <f>VLOOKUP($A421,CATMUN!$B$2:$C$1123,2,0)</f>
        <v>Bajo</v>
      </c>
      <c r="H421" t="str">
        <f>VLOOKUP($A421,CATMUN!$B$2:$D$1123,3,0)</f>
        <v>Municipios intermedios</v>
      </c>
      <c r="I421">
        <f>VLOOKUP($A421,CATMUN!$B$2:$G$1123,4,0)</f>
        <v>0</v>
      </c>
      <c r="J421">
        <f>VLOOKUP($A421,CATMUN!$B$2:$G$1123,6,0)</f>
        <v>14</v>
      </c>
      <c r="K421" s="69">
        <v>231.02799999999999</v>
      </c>
      <c r="L421" s="69">
        <v>1663</v>
      </c>
      <c r="N421" s="69">
        <v>135.40403137499996</v>
      </c>
      <c r="P421" s="69">
        <v>379.01</v>
      </c>
      <c r="Q421">
        <v>0</v>
      </c>
      <c r="S421" s="69">
        <v>997.67494999999997</v>
      </c>
      <c r="T421">
        <v>0</v>
      </c>
      <c r="V421" s="51">
        <v>15</v>
      </c>
      <c r="W421" s="51" t="e">
        <v>#N/A</v>
      </c>
      <c r="X421" s="51" t="e">
        <v>#N/A</v>
      </c>
    </row>
    <row r="422" spans="1:24" x14ac:dyDescent="0.2">
      <c r="A422">
        <v>70418</v>
      </c>
      <c r="B422" t="s">
        <v>2007</v>
      </c>
      <c r="C422" t="s">
        <v>1488</v>
      </c>
      <c r="D422">
        <v>2016</v>
      </c>
      <c r="E422" t="str">
        <f t="shared" si="6"/>
        <v>704182016</v>
      </c>
      <c r="F422">
        <v>19245</v>
      </c>
      <c r="G422" t="str">
        <f>VLOOKUP($A422,CATMUN!$B$2:$C$1123,2,0)</f>
        <v>Medio</v>
      </c>
      <c r="H422" t="str">
        <f>VLOOKUP($A422,CATMUN!$B$2:$D$1123,3,0)</f>
        <v>Municipios intermedios</v>
      </c>
      <c r="I422">
        <f>VLOOKUP($A422,CATMUN!$B$2:$G$1123,4,0)</f>
        <v>0</v>
      </c>
      <c r="J422">
        <f>VLOOKUP($A422,CATMUN!$B$2:$G$1123,6,0)</f>
        <v>14</v>
      </c>
      <c r="K422" s="69">
        <v>27.61</v>
      </c>
      <c r="L422" s="69">
        <v>1663</v>
      </c>
      <c r="M422" s="69">
        <v>0</v>
      </c>
      <c r="N422" s="69">
        <v>135.40403137499996</v>
      </c>
      <c r="P422" s="69">
        <v>379.01</v>
      </c>
      <c r="Q422">
        <v>0</v>
      </c>
      <c r="S422" s="69">
        <v>997.67494999999997</v>
      </c>
      <c r="T422">
        <v>0</v>
      </c>
      <c r="V422" s="51">
        <v>15</v>
      </c>
      <c r="W422" s="51">
        <v>2</v>
      </c>
      <c r="X422" s="51">
        <v>219</v>
      </c>
    </row>
    <row r="423" spans="1:24" x14ac:dyDescent="0.2">
      <c r="A423">
        <v>70473</v>
      </c>
      <c r="B423" t="s">
        <v>2009</v>
      </c>
      <c r="C423" t="s">
        <v>1488</v>
      </c>
      <c r="D423">
        <v>2016</v>
      </c>
      <c r="E423" t="str">
        <f t="shared" si="6"/>
        <v>704732016</v>
      </c>
      <c r="F423">
        <v>14583</v>
      </c>
      <c r="G423" t="str">
        <f>VLOOKUP($A423,CATMUN!$B$2:$C$1123,2,0)</f>
        <v>Bajo</v>
      </c>
      <c r="H423" t="str">
        <f>VLOOKUP($A423,CATMUN!$B$2:$D$1123,3,0)</f>
        <v>Municipios intermedios</v>
      </c>
      <c r="I423">
        <f>VLOOKUP($A423,CATMUN!$B$2:$G$1123,4,0)</f>
        <v>0</v>
      </c>
      <c r="J423">
        <f>VLOOKUP($A423,CATMUN!$B$2:$G$1123,6,0)</f>
        <v>14</v>
      </c>
      <c r="K423" s="69">
        <v>92.376999999999995</v>
      </c>
      <c r="L423" s="69">
        <v>1663</v>
      </c>
      <c r="M423" s="69">
        <v>1.996</v>
      </c>
      <c r="N423" s="69">
        <v>135.40403137499996</v>
      </c>
      <c r="P423" s="69">
        <v>379.01</v>
      </c>
      <c r="S423" s="69">
        <v>997.67494999999997</v>
      </c>
      <c r="T423">
        <v>0</v>
      </c>
      <c r="V423" s="51">
        <v>15</v>
      </c>
      <c r="W423" s="51">
        <v>29</v>
      </c>
      <c r="X423" s="51">
        <v>219</v>
      </c>
    </row>
    <row r="424" spans="1:24" x14ac:dyDescent="0.2">
      <c r="A424">
        <v>70523</v>
      </c>
      <c r="B424" t="s">
        <v>2011</v>
      </c>
      <c r="C424" t="s">
        <v>1488</v>
      </c>
      <c r="D424">
        <v>2016</v>
      </c>
      <c r="E424" t="str">
        <f t="shared" si="6"/>
        <v>705232016</v>
      </c>
      <c r="F424">
        <v>13953</v>
      </c>
      <c r="G424" t="str">
        <f>VLOOKUP($A424,CATMUN!$B$2:$C$1123,2,0)</f>
        <v>Bajo</v>
      </c>
      <c r="H424" t="str">
        <f>VLOOKUP($A424,CATMUN!$B$2:$D$1123,3,0)</f>
        <v>Municipios intermedios</v>
      </c>
      <c r="I424">
        <f>VLOOKUP($A424,CATMUN!$B$2:$G$1123,4,0)</f>
        <v>0</v>
      </c>
      <c r="J424">
        <f>VLOOKUP($A424,CATMUN!$B$2:$G$1123,6,0)</f>
        <v>14</v>
      </c>
      <c r="K424" s="69">
        <v>160.81899999999999</v>
      </c>
      <c r="L424" s="69">
        <v>1663</v>
      </c>
      <c r="M424" s="69">
        <v>8.1000000000000003E-2</v>
      </c>
      <c r="N424" s="69">
        <v>135.40403137499996</v>
      </c>
      <c r="P424" s="69">
        <v>379.01</v>
      </c>
      <c r="Q424">
        <v>0</v>
      </c>
      <c r="S424" s="69">
        <v>997.67494999999997</v>
      </c>
      <c r="T424">
        <v>0</v>
      </c>
      <c r="V424" s="51">
        <v>15</v>
      </c>
      <c r="W424" s="51">
        <v>0</v>
      </c>
      <c r="X424" s="51">
        <v>219</v>
      </c>
    </row>
    <row r="425" spans="1:24" x14ac:dyDescent="0.2">
      <c r="A425">
        <v>70670</v>
      </c>
      <c r="B425" t="s">
        <v>2012</v>
      </c>
      <c r="C425" t="s">
        <v>1488</v>
      </c>
      <c r="D425">
        <v>2016</v>
      </c>
      <c r="E425" t="str">
        <f t="shared" si="6"/>
        <v>706702016</v>
      </c>
      <c r="F425">
        <v>38067</v>
      </c>
      <c r="G425" t="str">
        <f>VLOOKUP($A425,CATMUN!$B$2:$C$1123,2,0)</f>
        <v>Bajo</v>
      </c>
      <c r="H425" t="str">
        <f>VLOOKUP($A425,CATMUN!$B$2:$D$1123,3,0)</f>
        <v>Municipios intermedios</v>
      </c>
      <c r="I425">
        <f>VLOOKUP($A425,CATMUN!$B$2:$G$1123,4,0)</f>
        <v>0</v>
      </c>
      <c r="J425">
        <f>VLOOKUP($A425,CATMUN!$B$2:$G$1123,6,0)</f>
        <v>14</v>
      </c>
      <c r="K425" s="69">
        <v>139.57599999999999</v>
      </c>
      <c r="L425" s="69">
        <v>1663</v>
      </c>
      <c r="M425" s="69">
        <v>5.4640000000000004</v>
      </c>
      <c r="N425" s="69">
        <v>135.40403137499996</v>
      </c>
      <c r="P425" s="69">
        <v>379.01</v>
      </c>
      <c r="Q425">
        <v>0</v>
      </c>
      <c r="S425" s="69">
        <v>997.67494999999997</v>
      </c>
      <c r="T425">
        <v>0</v>
      </c>
      <c r="V425" s="51">
        <v>15</v>
      </c>
      <c r="W425" s="51">
        <v>55</v>
      </c>
      <c r="X425" s="51">
        <v>219</v>
      </c>
    </row>
    <row r="426" spans="1:24" x14ac:dyDescent="0.2">
      <c r="A426">
        <v>70702</v>
      </c>
      <c r="B426" t="s">
        <v>2014</v>
      </c>
      <c r="C426" t="s">
        <v>1488</v>
      </c>
      <c r="D426">
        <v>2016</v>
      </c>
      <c r="E426" t="str">
        <f t="shared" si="6"/>
        <v>707022016</v>
      </c>
      <c r="F426">
        <v>12557</v>
      </c>
      <c r="G426" t="str">
        <f>VLOOKUP($A426,CATMUN!$B$2:$C$1123,2,0)</f>
        <v>Bajo</v>
      </c>
      <c r="H426" t="str">
        <f>VLOOKUP($A426,CATMUN!$B$2:$D$1123,3,0)</f>
        <v>Municipios intermedios</v>
      </c>
      <c r="I426">
        <f>VLOOKUP($A426,CATMUN!$B$2:$G$1123,4,0)</f>
        <v>0</v>
      </c>
      <c r="J426">
        <f>VLOOKUP($A426,CATMUN!$B$2:$G$1123,6,0)</f>
        <v>14</v>
      </c>
      <c r="K426" s="69">
        <v>139.46389000000002</v>
      </c>
      <c r="L426" s="69">
        <v>1663</v>
      </c>
      <c r="M426" s="69">
        <v>0</v>
      </c>
      <c r="N426" s="69">
        <v>135.40403137499996</v>
      </c>
      <c r="P426" s="69">
        <v>379.01</v>
      </c>
      <c r="Q426">
        <v>0</v>
      </c>
      <c r="S426" s="69">
        <v>997.67494999999997</v>
      </c>
      <c r="T426">
        <v>0</v>
      </c>
      <c r="V426" s="51">
        <v>15</v>
      </c>
      <c r="W426" s="51">
        <v>1</v>
      </c>
      <c r="X426" s="51">
        <v>219</v>
      </c>
    </row>
    <row r="427" spans="1:24" x14ac:dyDescent="0.2">
      <c r="A427">
        <v>70708</v>
      </c>
      <c r="B427" t="s">
        <v>2015</v>
      </c>
      <c r="C427" t="s">
        <v>1488</v>
      </c>
      <c r="D427">
        <v>2016</v>
      </c>
      <c r="E427" t="str">
        <f t="shared" si="6"/>
        <v>707082016</v>
      </c>
      <c r="F427">
        <v>57775</v>
      </c>
      <c r="G427" t="str">
        <f>VLOOKUP($A427,CATMUN!$B$2:$C$1123,2,0)</f>
        <v>Medio</v>
      </c>
      <c r="H427" t="str">
        <f>VLOOKUP($A427,CATMUN!$B$2:$D$1123,3,0)</f>
        <v>Municipios intermedios</v>
      </c>
      <c r="I427">
        <f>VLOOKUP($A427,CATMUN!$B$2:$G$1123,4,0)</f>
        <v>0</v>
      </c>
      <c r="J427">
        <f>VLOOKUP($A427,CATMUN!$B$2:$G$1123,6,0)</f>
        <v>14</v>
      </c>
      <c r="K427" s="69">
        <v>345.13099999999997</v>
      </c>
      <c r="L427" s="69">
        <v>1663</v>
      </c>
      <c r="M427" s="69">
        <v>11.417</v>
      </c>
      <c r="N427" s="69">
        <v>135.40403137499996</v>
      </c>
      <c r="P427" s="69">
        <v>379.01</v>
      </c>
      <c r="Q427">
        <v>0</v>
      </c>
      <c r="S427" s="69">
        <v>997.67494999999997</v>
      </c>
      <c r="T427">
        <v>0</v>
      </c>
      <c r="V427" s="51">
        <v>9</v>
      </c>
      <c r="W427" s="51">
        <v>88</v>
      </c>
      <c r="X427" s="51">
        <v>138</v>
      </c>
    </row>
    <row r="428" spans="1:24" x14ac:dyDescent="0.2">
      <c r="A428">
        <v>70717</v>
      </c>
      <c r="B428" t="s">
        <v>2017</v>
      </c>
      <c r="C428" t="s">
        <v>1488</v>
      </c>
      <c r="D428">
        <v>2016</v>
      </c>
      <c r="E428" t="str">
        <f t="shared" si="6"/>
        <v>707172016</v>
      </c>
      <c r="F428">
        <v>16005</v>
      </c>
      <c r="G428" t="str">
        <f>VLOOKUP($A428,CATMUN!$B$2:$C$1123,2,0)</f>
        <v>Bajo</v>
      </c>
      <c r="H428" t="str">
        <f>VLOOKUP($A428,CATMUN!$B$2:$D$1123,3,0)</f>
        <v>Municipios intermedios</v>
      </c>
      <c r="I428">
        <f>VLOOKUP($A428,CATMUN!$B$2:$G$1123,4,0)</f>
        <v>0</v>
      </c>
      <c r="J428">
        <f>VLOOKUP($A428,CATMUN!$B$2:$G$1123,6,0)</f>
        <v>14</v>
      </c>
      <c r="K428" s="69">
        <v>195.96100000000001</v>
      </c>
      <c r="L428" s="69">
        <v>1663</v>
      </c>
      <c r="M428" s="69">
        <v>0</v>
      </c>
      <c r="N428" s="69">
        <v>135.40403137499996</v>
      </c>
      <c r="P428" s="69">
        <v>379.01</v>
      </c>
      <c r="Q428">
        <v>0</v>
      </c>
      <c r="S428" s="69">
        <v>997.67494999999997</v>
      </c>
      <c r="T428">
        <v>0</v>
      </c>
      <c r="V428" s="51">
        <v>15</v>
      </c>
      <c r="W428" s="51">
        <v>10</v>
      </c>
      <c r="X428" s="51">
        <v>219</v>
      </c>
    </row>
    <row r="429" spans="1:24" x14ac:dyDescent="0.2">
      <c r="A429">
        <v>70742</v>
      </c>
      <c r="B429" t="s">
        <v>2018</v>
      </c>
      <c r="C429" t="s">
        <v>1488</v>
      </c>
      <c r="D429">
        <v>2016</v>
      </c>
      <c r="E429" t="str">
        <f t="shared" si="6"/>
        <v>707422016</v>
      </c>
      <c r="F429">
        <v>34016</v>
      </c>
      <c r="G429" t="str">
        <f>VLOOKUP($A429,CATMUN!$B$2:$C$1123,2,0)</f>
        <v>Bajo</v>
      </c>
      <c r="H429" t="str">
        <f>VLOOKUP($A429,CATMUN!$B$2:$D$1123,3,0)</f>
        <v>Municipios intermedios</v>
      </c>
      <c r="I429">
        <f>VLOOKUP($A429,CATMUN!$B$2:$G$1123,4,0)</f>
        <v>0</v>
      </c>
      <c r="J429">
        <f>VLOOKUP($A429,CATMUN!$B$2:$G$1123,6,0)</f>
        <v>14</v>
      </c>
      <c r="K429" s="69">
        <v>429.02600000000001</v>
      </c>
      <c r="L429" s="69">
        <v>1663</v>
      </c>
      <c r="M429" s="69">
        <v>0</v>
      </c>
      <c r="N429" s="69">
        <v>135.40403137499996</v>
      </c>
      <c r="P429" s="69">
        <v>379.01</v>
      </c>
      <c r="Q429">
        <v>0</v>
      </c>
      <c r="S429" s="69">
        <v>997.67494999999997</v>
      </c>
      <c r="T429">
        <v>0</v>
      </c>
      <c r="V429" s="51">
        <v>15</v>
      </c>
      <c r="W429" s="51">
        <v>0</v>
      </c>
      <c r="X429" s="51">
        <v>219</v>
      </c>
    </row>
    <row r="430" spans="1:24" x14ac:dyDescent="0.2">
      <c r="A430">
        <v>70820</v>
      </c>
      <c r="B430" t="s">
        <v>2019</v>
      </c>
      <c r="C430" t="s">
        <v>1488</v>
      </c>
      <c r="D430">
        <v>2016</v>
      </c>
      <c r="E430" t="str">
        <f t="shared" si="6"/>
        <v>708202016</v>
      </c>
      <c r="F430">
        <v>33871</v>
      </c>
      <c r="G430" t="str">
        <f>VLOOKUP($A430,CATMUN!$B$2:$C$1123,2,0)</f>
        <v>Medio</v>
      </c>
      <c r="H430" t="str">
        <f>VLOOKUP($A430,CATMUN!$B$2:$D$1123,3,0)</f>
        <v>Municipios intermedios</v>
      </c>
      <c r="I430">
        <f>VLOOKUP($A430,CATMUN!$B$2:$G$1123,4,0)</f>
        <v>0</v>
      </c>
      <c r="J430">
        <f>VLOOKUP($A430,CATMUN!$B$2:$G$1123,6,0)</f>
        <v>14</v>
      </c>
      <c r="K430" s="69">
        <v>3188.6680000000001</v>
      </c>
      <c r="L430" s="69">
        <v>1663</v>
      </c>
      <c r="M430" s="69">
        <v>125.239</v>
      </c>
      <c r="N430" s="69">
        <v>135.40403137499996</v>
      </c>
      <c r="P430" s="69">
        <v>379.01</v>
      </c>
      <c r="Q430">
        <v>0</v>
      </c>
      <c r="S430" s="69">
        <v>997.67494999999997</v>
      </c>
      <c r="T430">
        <v>0</v>
      </c>
      <c r="V430" s="51">
        <v>9</v>
      </c>
      <c r="W430" s="51">
        <v>0</v>
      </c>
      <c r="X430" s="51">
        <v>138</v>
      </c>
    </row>
    <row r="431" spans="1:24" x14ac:dyDescent="0.2">
      <c r="A431">
        <v>73168</v>
      </c>
      <c r="B431" t="s">
        <v>2033</v>
      </c>
      <c r="C431" t="s">
        <v>2021</v>
      </c>
      <c r="D431">
        <v>2016</v>
      </c>
      <c r="E431" t="str">
        <f t="shared" si="6"/>
        <v>731682016</v>
      </c>
      <c r="F431">
        <v>47248</v>
      </c>
      <c r="G431" t="str">
        <f>VLOOKUP($A431,CATMUN!$B$2:$C$1123,2,0)</f>
        <v>Medio</v>
      </c>
      <c r="H431" t="str">
        <f>VLOOKUP($A431,CATMUN!$B$2:$D$1123,3,0)</f>
        <v>Municipios intermedios</v>
      </c>
      <c r="I431">
        <f>VLOOKUP($A431,CATMUN!$B$2:$G$1123,4,0)</f>
        <v>0</v>
      </c>
      <c r="J431">
        <f>VLOOKUP($A431,CATMUN!$B$2:$G$1123,6,0)</f>
        <v>14</v>
      </c>
      <c r="K431" s="69">
        <v>1135.5029999999999</v>
      </c>
      <c r="L431" s="69">
        <v>1663</v>
      </c>
      <c r="M431" s="69">
        <v>4.0940000000000003</v>
      </c>
      <c r="N431" s="69">
        <v>135.40403137499996</v>
      </c>
      <c r="O431" s="69">
        <v>0</v>
      </c>
      <c r="P431" s="69">
        <v>379.01</v>
      </c>
      <c r="S431" s="69">
        <v>997.67494999999997</v>
      </c>
      <c r="T431">
        <v>0</v>
      </c>
      <c r="V431" s="51">
        <v>9</v>
      </c>
      <c r="W431" s="51">
        <v>117</v>
      </c>
      <c r="X431" s="51">
        <v>138</v>
      </c>
    </row>
    <row r="432" spans="1:24" x14ac:dyDescent="0.2">
      <c r="A432">
        <v>73275</v>
      </c>
      <c r="B432" t="s">
        <v>2040</v>
      </c>
      <c r="C432" t="s">
        <v>2021</v>
      </c>
      <c r="D432">
        <v>2016</v>
      </c>
      <c r="E432" t="str">
        <f t="shared" si="6"/>
        <v>732752016</v>
      </c>
      <c r="F432">
        <v>29199</v>
      </c>
      <c r="G432" t="str">
        <f>VLOOKUP($A432,CATMUN!$B$2:$C$1123,2,0)</f>
        <v>Alto</v>
      </c>
      <c r="H432" t="str">
        <f>VLOOKUP($A432,CATMUN!$B$2:$D$1123,3,0)</f>
        <v>Otros Sistemas de Ciudades</v>
      </c>
      <c r="I432">
        <f>VLOOKUP($A432,CATMUN!$B$2:$G$1123,4,0)</f>
        <v>0</v>
      </c>
      <c r="J432">
        <f>VLOOKUP($A432,CATMUN!$B$2:$G$1123,6,0)</f>
        <v>14</v>
      </c>
      <c r="K432" s="69">
        <v>5340.1099899999999</v>
      </c>
      <c r="L432" s="69">
        <v>1663</v>
      </c>
      <c r="M432" s="69">
        <v>18.82226</v>
      </c>
      <c r="N432" s="69">
        <v>660.95043206896571</v>
      </c>
      <c r="P432" s="69">
        <v>1201.3253300000001</v>
      </c>
      <c r="Q432">
        <v>0</v>
      </c>
      <c r="S432" s="69">
        <v>2466.9726099999998</v>
      </c>
      <c r="T432">
        <v>0</v>
      </c>
      <c r="V432" s="51">
        <v>55</v>
      </c>
      <c r="W432" s="51">
        <v>81</v>
      </c>
      <c r="X432" s="51">
        <v>219</v>
      </c>
    </row>
    <row r="433" spans="1:24" x14ac:dyDescent="0.2">
      <c r="A433">
        <v>73283</v>
      </c>
      <c r="B433" t="s">
        <v>2041</v>
      </c>
      <c r="C433" t="s">
        <v>2021</v>
      </c>
      <c r="D433">
        <v>2016</v>
      </c>
      <c r="E433" t="str">
        <f t="shared" si="6"/>
        <v>732832016</v>
      </c>
      <c r="F433">
        <v>30165</v>
      </c>
      <c r="G433" t="str">
        <f>VLOOKUP($A433,CATMUN!$B$2:$C$1123,2,0)</f>
        <v>Medio</v>
      </c>
      <c r="H433" t="str">
        <f>VLOOKUP($A433,CATMUN!$B$2:$D$1123,3,0)</f>
        <v>Municipios intermedios</v>
      </c>
      <c r="I433">
        <f>VLOOKUP($A433,CATMUN!$B$2:$G$1123,4,0)</f>
        <v>0</v>
      </c>
      <c r="J433">
        <f>VLOOKUP($A433,CATMUN!$B$2:$G$1123,6,0)</f>
        <v>14</v>
      </c>
      <c r="K433" s="69">
        <v>412.68200000000002</v>
      </c>
      <c r="L433" s="69">
        <v>1663</v>
      </c>
      <c r="M433" s="69">
        <v>38.65</v>
      </c>
      <c r="N433" s="69">
        <v>135.40403137499996</v>
      </c>
      <c r="P433" s="69">
        <v>379.01</v>
      </c>
      <c r="Q433">
        <v>0</v>
      </c>
      <c r="S433" s="69">
        <v>997.67494999999997</v>
      </c>
      <c r="T433">
        <v>0</v>
      </c>
      <c r="U433">
        <v>0.44600000000000001</v>
      </c>
      <c r="V433" s="51">
        <v>15</v>
      </c>
      <c r="W433" s="51">
        <v>43</v>
      </c>
      <c r="X433" s="51">
        <v>219</v>
      </c>
    </row>
    <row r="434" spans="1:24" x14ac:dyDescent="0.2">
      <c r="A434">
        <v>73319</v>
      </c>
      <c r="B434" t="s">
        <v>2042</v>
      </c>
      <c r="C434" t="s">
        <v>2021</v>
      </c>
      <c r="D434">
        <v>2016</v>
      </c>
      <c r="E434" t="str">
        <f t="shared" si="6"/>
        <v>733192016</v>
      </c>
      <c r="F434">
        <v>32113</v>
      </c>
      <c r="G434" t="str">
        <f>VLOOKUP($A434,CATMUN!$B$2:$C$1123,2,0)</f>
        <v>Alto</v>
      </c>
      <c r="H434" t="str">
        <f>VLOOKUP($A434,CATMUN!$B$2:$D$1123,3,0)</f>
        <v>Municipios intermedios</v>
      </c>
      <c r="I434">
        <f>VLOOKUP($A434,CATMUN!$B$2:$G$1123,4,0)</f>
        <v>0</v>
      </c>
      <c r="J434">
        <f>VLOOKUP($A434,CATMUN!$B$2:$G$1123,6,0)</f>
        <v>14</v>
      </c>
      <c r="K434" s="69">
        <v>2085.703</v>
      </c>
      <c r="L434" s="69">
        <v>1663</v>
      </c>
      <c r="M434" s="69">
        <v>24.02</v>
      </c>
      <c r="N434" s="69">
        <v>135.40403137499996</v>
      </c>
      <c r="P434" s="69">
        <v>379.01</v>
      </c>
      <c r="Q434">
        <v>0</v>
      </c>
      <c r="S434" s="69">
        <v>997.67494999999997</v>
      </c>
      <c r="T434">
        <v>0</v>
      </c>
      <c r="U434">
        <v>18.019099000000001</v>
      </c>
      <c r="V434" s="51">
        <v>15</v>
      </c>
      <c r="W434" s="51">
        <v>77</v>
      </c>
      <c r="X434" s="51">
        <v>219</v>
      </c>
    </row>
    <row r="435" spans="1:24" x14ac:dyDescent="0.2">
      <c r="A435">
        <v>73349</v>
      </c>
      <c r="B435" t="s">
        <v>2044</v>
      </c>
      <c r="C435" t="s">
        <v>2021</v>
      </c>
      <c r="D435">
        <v>2016</v>
      </c>
      <c r="E435" t="str">
        <f t="shared" si="6"/>
        <v>733492016</v>
      </c>
      <c r="F435">
        <v>24547</v>
      </c>
      <c r="G435" t="str">
        <f>VLOOKUP($A435,CATMUN!$B$2:$C$1123,2,0)</f>
        <v>Medio</v>
      </c>
      <c r="H435" t="str">
        <f>VLOOKUP($A435,CATMUN!$B$2:$D$1123,3,0)</f>
        <v>Otros Sistemas de Ciudades</v>
      </c>
      <c r="I435">
        <f>VLOOKUP($A435,CATMUN!$B$2:$G$1123,4,0)</f>
        <v>0</v>
      </c>
      <c r="J435">
        <f>VLOOKUP($A435,CATMUN!$B$2:$G$1123,6,0)</f>
        <v>14</v>
      </c>
      <c r="K435" s="69">
        <v>2128.3532999999998</v>
      </c>
      <c r="L435" s="69">
        <v>1663</v>
      </c>
      <c r="M435" s="69">
        <v>69.076229999999995</v>
      </c>
      <c r="N435" s="69">
        <v>660.95043206896571</v>
      </c>
      <c r="P435" s="69">
        <v>1201.3253300000001</v>
      </c>
      <c r="S435" s="69">
        <v>2466.9726099999998</v>
      </c>
      <c r="T435">
        <v>0</v>
      </c>
      <c r="V435" s="51">
        <v>19</v>
      </c>
      <c r="W435" s="51">
        <v>65</v>
      </c>
      <c r="X435" s="51">
        <v>300</v>
      </c>
    </row>
    <row r="436" spans="1:24" x14ac:dyDescent="0.2">
      <c r="A436">
        <v>73352</v>
      </c>
      <c r="B436" t="s">
        <v>2045</v>
      </c>
      <c r="C436" t="s">
        <v>2021</v>
      </c>
      <c r="D436">
        <v>2016</v>
      </c>
      <c r="E436" t="str">
        <f t="shared" si="6"/>
        <v>733522016</v>
      </c>
      <c r="F436">
        <v>10894</v>
      </c>
      <c r="G436" t="str">
        <f>VLOOKUP($A436,CATMUN!$B$2:$C$1123,2,0)</f>
        <v>Medio</v>
      </c>
      <c r="H436" t="str">
        <f>VLOOKUP($A436,CATMUN!$B$2:$D$1123,3,0)</f>
        <v>Municipios intermedios</v>
      </c>
      <c r="I436">
        <f>VLOOKUP($A436,CATMUN!$B$2:$G$1123,4,0)</f>
        <v>0</v>
      </c>
      <c r="J436">
        <f>VLOOKUP($A436,CATMUN!$B$2:$G$1123,6,0)</f>
        <v>14</v>
      </c>
      <c r="K436" s="69">
        <v>196.94399999999999</v>
      </c>
      <c r="L436" s="69">
        <v>1663</v>
      </c>
      <c r="M436" s="69">
        <v>29.510999999999999</v>
      </c>
      <c r="N436" s="69">
        <v>135.40403137499996</v>
      </c>
      <c r="P436" s="69">
        <v>379.01</v>
      </c>
      <c r="Q436">
        <v>0</v>
      </c>
      <c r="S436" s="69">
        <v>997.67494999999997</v>
      </c>
      <c r="T436">
        <v>0</v>
      </c>
      <c r="V436" s="51">
        <v>15</v>
      </c>
      <c r="W436" s="51">
        <v>14</v>
      </c>
      <c r="X436" s="51">
        <v>219</v>
      </c>
    </row>
    <row r="437" spans="1:24" x14ac:dyDescent="0.2">
      <c r="A437">
        <v>73408</v>
      </c>
      <c r="B437" t="s">
        <v>2046</v>
      </c>
      <c r="C437" t="s">
        <v>2021</v>
      </c>
      <c r="D437">
        <v>2016</v>
      </c>
      <c r="E437" t="str">
        <f t="shared" si="6"/>
        <v>734082016</v>
      </c>
      <c r="F437">
        <v>17395</v>
      </c>
      <c r="G437" t="str">
        <f>VLOOKUP($A437,CATMUN!$B$2:$C$1123,2,0)</f>
        <v>Medio</v>
      </c>
      <c r="H437" t="str">
        <f>VLOOKUP($A437,CATMUN!$B$2:$D$1123,3,0)</f>
        <v>Municipios intermedios</v>
      </c>
      <c r="I437">
        <f>VLOOKUP($A437,CATMUN!$B$2:$G$1123,4,0)</f>
        <v>0</v>
      </c>
      <c r="J437">
        <f>VLOOKUP($A437,CATMUN!$B$2:$G$1123,6,0)</f>
        <v>14</v>
      </c>
      <c r="K437" s="69">
        <v>1177.6790000000001</v>
      </c>
      <c r="L437" s="69">
        <v>1663</v>
      </c>
      <c r="N437" s="69">
        <v>135.40403137499996</v>
      </c>
      <c r="P437" s="69">
        <v>379.01</v>
      </c>
      <c r="Q437">
        <v>0</v>
      </c>
      <c r="S437" s="69">
        <v>997.67494999999997</v>
      </c>
      <c r="T437">
        <v>0</v>
      </c>
      <c r="U437">
        <v>1.1941999999999999</v>
      </c>
      <c r="V437" s="51">
        <v>15</v>
      </c>
      <c r="W437" s="51">
        <v>141</v>
      </c>
      <c r="X437" s="51">
        <v>219</v>
      </c>
    </row>
    <row r="438" spans="1:24" x14ac:dyDescent="0.2">
      <c r="A438">
        <v>73411</v>
      </c>
      <c r="B438" t="s">
        <v>2047</v>
      </c>
      <c r="C438" t="s">
        <v>2021</v>
      </c>
      <c r="D438">
        <v>2016</v>
      </c>
      <c r="E438" t="str">
        <f t="shared" si="6"/>
        <v>734112016</v>
      </c>
      <c r="F438">
        <v>40266</v>
      </c>
      <c r="G438" t="str">
        <f>VLOOKUP($A438,CATMUN!$B$2:$C$1123,2,0)</f>
        <v>Medio</v>
      </c>
      <c r="H438" t="str">
        <f>VLOOKUP($A438,CATMUN!$B$2:$D$1123,3,0)</f>
        <v>Municipios intermedios</v>
      </c>
      <c r="I438">
        <f>VLOOKUP($A438,CATMUN!$B$2:$G$1123,4,0)</f>
        <v>0</v>
      </c>
      <c r="J438">
        <f>VLOOKUP($A438,CATMUN!$B$2:$G$1123,6,0)</f>
        <v>14</v>
      </c>
      <c r="K438" s="69">
        <v>1909.107</v>
      </c>
      <c r="L438" s="69">
        <v>1663</v>
      </c>
      <c r="M438" s="69">
        <v>73.331999999999994</v>
      </c>
      <c r="N438" s="69">
        <v>135.40403137499996</v>
      </c>
      <c r="P438" s="69">
        <v>379.01</v>
      </c>
      <c r="Q438">
        <v>0</v>
      </c>
      <c r="S438" s="69">
        <v>997.67494999999997</v>
      </c>
      <c r="T438">
        <v>0</v>
      </c>
      <c r="V438" s="51">
        <v>9</v>
      </c>
      <c r="W438" s="51">
        <v>106</v>
      </c>
      <c r="X438" s="51">
        <v>138</v>
      </c>
    </row>
    <row r="439" spans="1:24" x14ac:dyDescent="0.2">
      <c r="A439">
        <v>73443</v>
      </c>
      <c r="B439" t="s">
        <v>2048</v>
      </c>
      <c r="C439" t="s">
        <v>2021</v>
      </c>
      <c r="D439">
        <v>2016</v>
      </c>
      <c r="E439" t="str">
        <f t="shared" si="6"/>
        <v>734432016</v>
      </c>
      <c r="F439">
        <v>33329</v>
      </c>
      <c r="G439" t="str">
        <f>VLOOKUP($A439,CATMUN!$B$2:$C$1123,2,0)</f>
        <v>Alto</v>
      </c>
      <c r="H439" t="str">
        <f>VLOOKUP($A439,CATMUN!$B$2:$D$1123,3,0)</f>
        <v>Municipios intermedios</v>
      </c>
      <c r="I439">
        <f>VLOOKUP($A439,CATMUN!$B$2:$G$1123,4,0)</f>
        <v>0</v>
      </c>
      <c r="J439">
        <f>VLOOKUP($A439,CATMUN!$B$2:$G$1123,6,0)</f>
        <v>14</v>
      </c>
      <c r="K439" s="69">
        <v>2117.181</v>
      </c>
      <c r="L439" s="69">
        <v>1663</v>
      </c>
      <c r="M439" s="69">
        <v>77.087999999999994</v>
      </c>
      <c r="N439" s="69">
        <v>135.40403137499996</v>
      </c>
      <c r="P439" s="69">
        <v>379.01</v>
      </c>
      <c r="S439" s="69">
        <v>997.67494999999997</v>
      </c>
      <c r="T439">
        <v>0</v>
      </c>
      <c r="V439" s="51">
        <v>15</v>
      </c>
      <c r="W439" s="51">
        <v>267</v>
      </c>
      <c r="X439" s="51">
        <v>219</v>
      </c>
    </row>
    <row r="440" spans="1:24" x14ac:dyDescent="0.2">
      <c r="A440">
        <v>73520</v>
      </c>
      <c r="B440" t="s">
        <v>2053</v>
      </c>
      <c r="C440" t="s">
        <v>2021</v>
      </c>
      <c r="D440">
        <v>2016</v>
      </c>
      <c r="E440" t="str">
        <f t="shared" si="6"/>
        <v>735202016</v>
      </c>
      <c r="F440">
        <v>9160</v>
      </c>
      <c r="G440" t="str">
        <f>VLOOKUP($A440,CATMUN!$B$2:$C$1123,2,0)</f>
        <v>Medio</v>
      </c>
      <c r="H440" t="str">
        <f>VLOOKUP($A440,CATMUN!$B$2:$D$1123,3,0)</f>
        <v>Municipios intermedios</v>
      </c>
      <c r="I440">
        <f>VLOOKUP($A440,CATMUN!$B$2:$G$1123,4,0)</f>
        <v>0</v>
      </c>
      <c r="J440">
        <f>VLOOKUP($A440,CATMUN!$B$2:$G$1123,6,0)</f>
        <v>14</v>
      </c>
      <c r="K440" s="69">
        <v>138.72942</v>
      </c>
      <c r="L440" s="69">
        <v>1663</v>
      </c>
      <c r="N440" s="69">
        <v>135.40403137499996</v>
      </c>
      <c r="P440" s="69">
        <v>379.01</v>
      </c>
      <c r="Q440">
        <v>0</v>
      </c>
      <c r="S440" s="69">
        <v>997.67494999999997</v>
      </c>
      <c r="T440">
        <v>0</v>
      </c>
      <c r="V440" s="51">
        <v>15</v>
      </c>
      <c r="W440" s="51">
        <v>12</v>
      </c>
      <c r="X440" s="51">
        <v>219</v>
      </c>
    </row>
    <row r="441" spans="1:24" x14ac:dyDescent="0.2">
      <c r="A441">
        <v>73585</v>
      </c>
      <c r="B441" t="s">
        <v>2057</v>
      </c>
      <c r="C441" t="s">
        <v>2021</v>
      </c>
      <c r="D441">
        <v>2016</v>
      </c>
      <c r="E441" t="str">
        <f t="shared" si="6"/>
        <v>735852016</v>
      </c>
      <c r="F441">
        <v>29412</v>
      </c>
      <c r="G441" t="str">
        <f>VLOOKUP($A441,CATMUN!$B$2:$C$1123,2,0)</f>
        <v>Medio</v>
      </c>
      <c r="H441" t="str">
        <f>VLOOKUP($A441,CATMUN!$B$2:$D$1123,3,0)</f>
        <v>Municipios intermedios</v>
      </c>
      <c r="I441">
        <f>VLOOKUP($A441,CATMUN!$B$2:$G$1123,4,0)</f>
        <v>0</v>
      </c>
      <c r="J441">
        <f>VLOOKUP($A441,CATMUN!$B$2:$G$1123,6,0)</f>
        <v>14</v>
      </c>
      <c r="K441" s="69">
        <v>2146.7849999999999</v>
      </c>
      <c r="L441" s="69">
        <v>1663</v>
      </c>
      <c r="M441" s="69">
        <v>2.2890000000000001</v>
      </c>
      <c r="N441" s="69">
        <v>135.40403137499996</v>
      </c>
      <c r="P441" s="69">
        <v>379.01</v>
      </c>
      <c r="Q441">
        <v>0</v>
      </c>
      <c r="S441" s="69">
        <v>997.67494999999997</v>
      </c>
      <c r="T441">
        <v>0</v>
      </c>
      <c r="V441" s="51">
        <v>8</v>
      </c>
      <c r="W441" s="51">
        <v>67</v>
      </c>
      <c r="X441" s="51">
        <v>531</v>
      </c>
    </row>
    <row r="442" spans="1:24" x14ac:dyDescent="0.2">
      <c r="A442">
        <v>73671</v>
      </c>
      <c r="B442" t="s">
        <v>2061</v>
      </c>
      <c r="C442" t="s">
        <v>2021</v>
      </c>
      <c r="D442">
        <v>2016</v>
      </c>
      <c r="E442" t="str">
        <f t="shared" si="6"/>
        <v>736712016</v>
      </c>
      <c r="F442">
        <v>14385</v>
      </c>
      <c r="G442" t="str">
        <f>VLOOKUP($A442,CATMUN!$B$2:$C$1123,2,0)</f>
        <v>Alto</v>
      </c>
      <c r="H442" t="str">
        <f>VLOOKUP($A442,CATMUN!$B$2:$D$1123,3,0)</f>
        <v>Municipios intermedios</v>
      </c>
      <c r="I442">
        <f>VLOOKUP($A442,CATMUN!$B$2:$G$1123,4,0)</f>
        <v>0</v>
      </c>
      <c r="J442">
        <f>VLOOKUP($A442,CATMUN!$B$2:$G$1123,6,0)</f>
        <v>14</v>
      </c>
      <c r="K442" s="69">
        <v>663.81879000000004</v>
      </c>
      <c r="L442" s="69">
        <v>1663</v>
      </c>
      <c r="M442" s="69">
        <v>8.7520600000000002</v>
      </c>
      <c r="N442" s="69">
        <v>135.40403137499996</v>
      </c>
      <c r="P442" s="69">
        <v>379.01</v>
      </c>
      <c r="Q442">
        <v>0</v>
      </c>
      <c r="R442">
        <v>0</v>
      </c>
      <c r="S442" s="69">
        <v>997.67494999999997</v>
      </c>
      <c r="V442" s="51">
        <v>15</v>
      </c>
      <c r="W442" s="51">
        <v>117</v>
      </c>
      <c r="X442" s="51">
        <v>219</v>
      </c>
    </row>
    <row r="443" spans="1:24" x14ac:dyDescent="0.2">
      <c r="A443">
        <v>73861</v>
      </c>
      <c r="B443" t="s">
        <v>2066</v>
      </c>
      <c r="C443" t="s">
        <v>2021</v>
      </c>
      <c r="D443">
        <v>2016</v>
      </c>
      <c r="E443" t="str">
        <f t="shared" si="6"/>
        <v>738612016</v>
      </c>
      <c r="F443">
        <v>19652</v>
      </c>
      <c r="G443" t="str">
        <f>VLOOKUP($A443,CATMUN!$B$2:$C$1123,2,0)</f>
        <v>Bajo</v>
      </c>
      <c r="H443" t="str">
        <f>VLOOKUP($A443,CATMUN!$B$2:$D$1123,3,0)</f>
        <v>Municipios intermedios</v>
      </c>
      <c r="I443">
        <f>VLOOKUP($A443,CATMUN!$B$2:$G$1123,4,0)</f>
        <v>0</v>
      </c>
      <c r="J443">
        <f>VLOOKUP($A443,CATMUN!$B$2:$G$1123,6,0)</f>
        <v>14</v>
      </c>
      <c r="K443" s="69">
        <v>783.20600000000002</v>
      </c>
      <c r="L443" s="69">
        <v>1663</v>
      </c>
      <c r="N443" s="69">
        <v>135.40403137499996</v>
      </c>
      <c r="P443" s="69">
        <v>379.01</v>
      </c>
      <c r="Q443">
        <v>0</v>
      </c>
      <c r="S443" s="69">
        <v>997.67494999999997</v>
      </c>
      <c r="T443">
        <v>0</v>
      </c>
      <c r="V443" s="51">
        <v>15</v>
      </c>
      <c r="W443" s="51">
        <v>38</v>
      </c>
      <c r="X443" s="51">
        <v>219</v>
      </c>
    </row>
    <row r="444" spans="1:24" x14ac:dyDescent="0.2">
      <c r="A444">
        <v>76020</v>
      </c>
      <c r="B444" t="s">
        <v>2070</v>
      </c>
      <c r="C444" t="s">
        <v>2069</v>
      </c>
      <c r="D444">
        <v>2016</v>
      </c>
      <c r="E444" t="str">
        <f t="shared" si="6"/>
        <v>760202016</v>
      </c>
      <c r="F444">
        <v>21799</v>
      </c>
      <c r="G444" t="str">
        <f>VLOOKUP($A444,CATMUN!$B$2:$C$1123,2,0)</f>
        <v>Medio</v>
      </c>
      <c r="H444" t="str">
        <f>VLOOKUP($A444,CATMUN!$B$2:$D$1123,3,0)</f>
        <v>Municipios intermedios</v>
      </c>
      <c r="I444">
        <f>VLOOKUP($A444,CATMUN!$B$2:$G$1123,4,0)</f>
        <v>0</v>
      </c>
      <c r="J444">
        <f>VLOOKUP($A444,CATMUN!$B$2:$G$1123,6,0)</f>
        <v>14</v>
      </c>
      <c r="K444" s="69">
        <v>540.21199999999999</v>
      </c>
      <c r="L444" s="69">
        <v>1663</v>
      </c>
      <c r="N444" s="69">
        <v>135.40403137499996</v>
      </c>
      <c r="P444" s="69">
        <v>379.01</v>
      </c>
      <c r="Q444">
        <v>0</v>
      </c>
      <c r="S444" s="69">
        <v>997.67494999999997</v>
      </c>
      <c r="T444">
        <v>0</v>
      </c>
      <c r="U444">
        <v>0.11749999999999999</v>
      </c>
      <c r="V444" s="51">
        <v>15</v>
      </c>
      <c r="W444" s="51">
        <v>12</v>
      </c>
      <c r="X444" s="51">
        <v>219</v>
      </c>
    </row>
    <row r="445" spans="1:24" x14ac:dyDescent="0.2">
      <c r="A445">
        <v>76020</v>
      </c>
      <c r="B445" t="s">
        <v>2070</v>
      </c>
      <c r="C445" t="s">
        <v>2069</v>
      </c>
      <c r="D445">
        <v>2016</v>
      </c>
      <c r="E445" t="str">
        <f t="shared" si="6"/>
        <v>760202016</v>
      </c>
      <c r="F445">
        <v>21799</v>
      </c>
      <c r="G445" t="str">
        <f>VLOOKUP($A445,CATMUN!$B$2:$C$1123,2,0)</f>
        <v>Medio</v>
      </c>
      <c r="H445" t="str">
        <f>VLOOKUP($A445,CATMUN!$B$2:$D$1123,3,0)</f>
        <v>Municipios intermedios</v>
      </c>
      <c r="I445">
        <f>VLOOKUP($A445,CATMUN!$B$2:$G$1123,4,0)</f>
        <v>0</v>
      </c>
      <c r="J445">
        <f>VLOOKUP($A445,CATMUN!$B$2:$G$1123,6,0)</f>
        <v>14</v>
      </c>
      <c r="K445" s="69">
        <v>540.21199999999999</v>
      </c>
      <c r="L445" s="69">
        <v>1663</v>
      </c>
      <c r="N445" s="69">
        <v>135.40403137499996</v>
      </c>
      <c r="P445" s="69">
        <v>379.01</v>
      </c>
      <c r="Q445">
        <v>0</v>
      </c>
      <c r="S445" s="69">
        <v>997.67494999999997</v>
      </c>
      <c r="T445">
        <v>0</v>
      </c>
      <c r="U445">
        <v>0.32800000000000001</v>
      </c>
      <c r="V445" s="51">
        <v>15</v>
      </c>
      <c r="W445" s="51">
        <v>12</v>
      </c>
      <c r="X445" s="51">
        <v>219</v>
      </c>
    </row>
    <row r="446" spans="1:24" x14ac:dyDescent="0.2">
      <c r="A446">
        <v>76036</v>
      </c>
      <c r="B446" t="s">
        <v>2071</v>
      </c>
      <c r="C446" t="s">
        <v>2069</v>
      </c>
      <c r="D446">
        <v>2016</v>
      </c>
      <c r="E446" t="str">
        <f t="shared" si="6"/>
        <v>760362016</v>
      </c>
      <c r="F446">
        <v>17787</v>
      </c>
      <c r="G446" t="str">
        <f>VLOOKUP($A446,CATMUN!$B$2:$C$1123,2,0)</f>
        <v>Alto</v>
      </c>
      <c r="H446" t="str">
        <f>VLOOKUP($A446,CATMUN!$B$2:$D$1123,3,0)</f>
        <v>Otros Sistemas de Ciudades</v>
      </c>
      <c r="I446">
        <f>VLOOKUP($A446,CATMUN!$B$2:$G$1123,4,0)</f>
        <v>0</v>
      </c>
      <c r="J446">
        <f>VLOOKUP($A446,CATMUN!$B$2:$G$1123,6,0)</f>
        <v>14</v>
      </c>
      <c r="K446" s="69">
        <v>1391.3510000000001</v>
      </c>
      <c r="L446" s="69">
        <v>1663</v>
      </c>
      <c r="M446" s="69">
        <v>29.081</v>
      </c>
      <c r="N446" s="69">
        <v>660.95043206896571</v>
      </c>
      <c r="P446" s="69">
        <v>1201.3253300000001</v>
      </c>
      <c r="Q446">
        <v>0</v>
      </c>
      <c r="S446" s="69">
        <v>2466.9726099999998</v>
      </c>
      <c r="T446">
        <v>0</v>
      </c>
      <c r="V446" s="51">
        <v>55</v>
      </c>
      <c r="W446" s="51">
        <v>32</v>
      </c>
      <c r="X446" s="51">
        <v>219</v>
      </c>
    </row>
    <row r="447" spans="1:24" x14ac:dyDescent="0.2">
      <c r="A447">
        <v>76041</v>
      </c>
      <c r="B447" t="s">
        <v>2072</v>
      </c>
      <c r="C447" t="s">
        <v>2069</v>
      </c>
      <c r="D447">
        <v>2016</v>
      </c>
      <c r="E447" t="str">
        <f t="shared" si="6"/>
        <v>760412016</v>
      </c>
      <c r="F447">
        <v>19451</v>
      </c>
      <c r="G447" t="str">
        <f>VLOOKUP($A447,CATMUN!$B$2:$C$1123,2,0)</f>
        <v>Medio</v>
      </c>
      <c r="H447" t="str">
        <f>VLOOKUP($A447,CATMUN!$B$2:$D$1123,3,0)</f>
        <v>Municipios intermedios</v>
      </c>
      <c r="I447">
        <f>VLOOKUP($A447,CATMUN!$B$2:$G$1123,4,0)</f>
        <v>0</v>
      </c>
      <c r="J447">
        <f>VLOOKUP($A447,CATMUN!$B$2:$G$1123,6,0)</f>
        <v>14</v>
      </c>
      <c r="K447" s="69">
        <v>1325.19164</v>
      </c>
      <c r="L447" s="69">
        <v>1663</v>
      </c>
      <c r="M447" s="69">
        <v>3.7974399999999999</v>
      </c>
      <c r="N447" s="69">
        <v>135.40403137499996</v>
      </c>
      <c r="P447" s="69">
        <v>379.01</v>
      </c>
      <c r="Q447">
        <v>0</v>
      </c>
      <c r="S447" s="69">
        <v>997.67494999999997</v>
      </c>
      <c r="T447">
        <v>0</v>
      </c>
      <c r="V447" s="51">
        <v>15</v>
      </c>
      <c r="W447" s="51">
        <v>34</v>
      </c>
      <c r="X447" s="51">
        <v>219</v>
      </c>
    </row>
    <row r="448" spans="1:24" x14ac:dyDescent="0.2">
      <c r="A448">
        <v>76054</v>
      </c>
      <c r="B448" t="s">
        <v>1459</v>
      </c>
      <c r="C448" t="s">
        <v>2069</v>
      </c>
      <c r="D448">
        <v>2016</v>
      </c>
      <c r="E448" t="str">
        <f t="shared" si="6"/>
        <v>760542016</v>
      </c>
      <c r="F448">
        <v>6419</v>
      </c>
      <c r="G448" t="str">
        <f>VLOOKUP($A448,CATMUN!$B$2:$C$1123,2,0)</f>
        <v>Bajo</v>
      </c>
      <c r="H448" t="str">
        <f>VLOOKUP($A448,CATMUN!$B$2:$D$1123,3,0)</f>
        <v>Municipios intermedios</v>
      </c>
      <c r="I448">
        <f>VLOOKUP($A448,CATMUN!$B$2:$G$1123,4,0)</f>
        <v>0</v>
      </c>
      <c r="J448">
        <f>VLOOKUP($A448,CATMUN!$B$2:$G$1123,6,0)</f>
        <v>14</v>
      </c>
      <c r="K448" s="69">
        <v>166.19804000000002</v>
      </c>
      <c r="L448" s="69">
        <v>1663</v>
      </c>
      <c r="N448" s="69">
        <v>135.40403137499996</v>
      </c>
      <c r="P448" s="69">
        <v>379.01</v>
      </c>
      <c r="Q448">
        <v>0</v>
      </c>
      <c r="S448" s="69">
        <v>997.67494999999997</v>
      </c>
      <c r="T448">
        <v>0</v>
      </c>
      <c r="V448" s="51">
        <v>15</v>
      </c>
      <c r="W448" s="51">
        <v>6</v>
      </c>
      <c r="X448" s="51">
        <v>219</v>
      </c>
    </row>
    <row r="449" spans="1:24" x14ac:dyDescent="0.2">
      <c r="A449">
        <v>76122</v>
      </c>
      <c r="B449" t="s">
        <v>2076</v>
      </c>
      <c r="C449" t="s">
        <v>2069</v>
      </c>
      <c r="D449">
        <v>2016</v>
      </c>
      <c r="E449" t="str">
        <f t="shared" si="6"/>
        <v>761222016</v>
      </c>
      <c r="F449">
        <v>29732</v>
      </c>
      <c r="G449" t="str">
        <f>VLOOKUP($A449,CATMUN!$B$2:$C$1123,2,0)</f>
        <v>Medio</v>
      </c>
      <c r="H449" t="str">
        <f>VLOOKUP($A449,CATMUN!$B$2:$D$1123,3,0)</f>
        <v>Municipios intermedios</v>
      </c>
      <c r="I449">
        <f>VLOOKUP($A449,CATMUN!$B$2:$G$1123,4,0)</f>
        <v>0</v>
      </c>
      <c r="J449">
        <f>VLOOKUP($A449,CATMUN!$B$2:$G$1123,6,0)</f>
        <v>14</v>
      </c>
      <c r="K449" s="69">
        <v>1835.42723</v>
      </c>
      <c r="L449" s="69">
        <v>1663</v>
      </c>
      <c r="M449" s="69">
        <v>29.9419</v>
      </c>
      <c r="N449" s="69">
        <v>135.40403137499996</v>
      </c>
      <c r="P449" s="69">
        <v>379.01</v>
      </c>
      <c r="Q449">
        <v>0</v>
      </c>
      <c r="S449" s="69">
        <v>997.67494999999997</v>
      </c>
      <c r="T449">
        <v>0</v>
      </c>
      <c r="V449" s="51">
        <v>8</v>
      </c>
      <c r="W449" s="51">
        <v>121</v>
      </c>
      <c r="X449" s="51">
        <v>531</v>
      </c>
    </row>
    <row r="450" spans="1:24" x14ac:dyDescent="0.2">
      <c r="A450">
        <v>76248</v>
      </c>
      <c r="B450" t="s">
        <v>2082</v>
      </c>
      <c r="C450" t="s">
        <v>2069</v>
      </c>
      <c r="D450">
        <v>2016</v>
      </c>
      <c r="E450" t="str">
        <f t="shared" ref="E450:E513" si="7">A450&amp;D450</f>
        <v>762482016</v>
      </c>
      <c r="F450">
        <v>57747</v>
      </c>
      <c r="G450" t="str">
        <f>VLOOKUP($A450,CATMUN!$B$2:$C$1123,2,0)</f>
        <v>Alto</v>
      </c>
      <c r="H450" t="str">
        <f>VLOOKUP($A450,CATMUN!$B$2:$D$1123,3,0)</f>
        <v>Municipios intermedios</v>
      </c>
      <c r="I450">
        <f>VLOOKUP($A450,CATMUN!$B$2:$G$1123,4,0)</f>
        <v>0</v>
      </c>
      <c r="J450">
        <f>VLOOKUP($A450,CATMUN!$B$2:$G$1123,6,0)</f>
        <v>14</v>
      </c>
      <c r="K450" s="69">
        <v>5788.9507300000005</v>
      </c>
      <c r="L450" s="69">
        <v>1663</v>
      </c>
      <c r="M450" s="69">
        <v>64.444769999999991</v>
      </c>
      <c r="N450" s="69">
        <v>135.40403137499996</v>
      </c>
      <c r="P450" s="69">
        <v>379.01</v>
      </c>
      <c r="Q450">
        <v>0</v>
      </c>
      <c r="S450" s="69">
        <v>997.67494999999997</v>
      </c>
      <c r="T450">
        <v>0</v>
      </c>
      <c r="V450" s="51">
        <v>8</v>
      </c>
      <c r="W450" s="51">
        <v>154</v>
      </c>
      <c r="X450" s="51">
        <v>531</v>
      </c>
    </row>
    <row r="451" spans="1:24" x14ac:dyDescent="0.2">
      <c r="A451">
        <v>76275</v>
      </c>
      <c r="B451" t="s">
        <v>2084</v>
      </c>
      <c r="C451" t="s">
        <v>2069</v>
      </c>
      <c r="D451">
        <v>2016</v>
      </c>
      <c r="E451" t="str">
        <f t="shared" si="7"/>
        <v>762752016</v>
      </c>
      <c r="F451">
        <v>58343</v>
      </c>
      <c r="G451" t="str">
        <f>VLOOKUP($A451,CATMUN!$B$2:$C$1123,2,0)</f>
        <v>Medio</v>
      </c>
      <c r="H451" t="str">
        <f>VLOOKUP($A451,CATMUN!$B$2:$D$1123,3,0)</f>
        <v>Otros Sistemas de Ciudades</v>
      </c>
      <c r="I451">
        <f>VLOOKUP($A451,CATMUN!$B$2:$G$1123,4,0)</f>
        <v>0</v>
      </c>
      <c r="J451">
        <f>VLOOKUP($A451,CATMUN!$B$2:$G$1123,6,0)</f>
        <v>14</v>
      </c>
      <c r="K451" s="69">
        <v>4198.3019999999997</v>
      </c>
      <c r="L451" s="69">
        <v>1663</v>
      </c>
      <c r="N451" s="69">
        <v>660.95043206896571</v>
      </c>
      <c r="P451" s="69">
        <v>1201.3253300000001</v>
      </c>
      <c r="S451" s="69">
        <v>2466.9726099999998</v>
      </c>
      <c r="T451">
        <v>0</v>
      </c>
      <c r="V451" s="51">
        <v>27</v>
      </c>
      <c r="W451" s="51">
        <v>129</v>
      </c>
      <c r="X451" s="51">
        <v>531</v>
      </c>
    </row>
    <row r="452" spans="1:24" x14ac:dyDescent="0.2">
      <c r="A452">
        <v>76306</v>
      </c>
      <c r="B452" t="s">
        <v>2085</v>
      </c>
      <c r="C452" t="s">
        <v>2069</v>
      </c>
      <c r="D452">
        <v>2016</v>
      </c>
      <c r="E452" t="str">
        <f t="shared" si="7"/>
        <v>763062016</v>
      </c>
      <c r="F452">
        <v>21239</v>
      </c>
      <c r="G452" t="str">
        <f>VLOOKUP($A452,CATMUN!$B$2:$C$1123,2,0)</f>
        <v>Bajo</v>
      </c>
      <c r="H452" t="str">
        <f>VLOOKUP($A452,CATMUN!$B$2:$D$1123,3,0)</f>
        <v>Municipios intermedios</v>
      </c>
      <c r="I452">
        <f>VLOOKUP($A452,CATMUN!$B$2:$G$1123,4,0)</f>
        <v>0</v>
      </c>
      <c r="J452">
        <f>VLOOKUP($A452,CATMUN!$B$2:$G$1123,6,0)</f>
        <v>14</v>
      </c>
      <c r="K452" s="69">
        <v>183.01400000000001</v>
      </c>
      <c r="L452" s="69">
        <v>1663</v>
      </c>
      <c r="M452" s="69">
        <v>26.202000000000002</v>
      </c>
      <c r="N452" s="69">
        <v>135.40403137499996</v>
      </c>
      <c r="P452" s="69">
        <v>379.01</v>
      </c>
      <c r="Q452">
        <v>0</v>
      </c>
      <c r="S452" s="69">
        <v>997.67494999999997</v>
      </c>
      <c r="T452">
        <v>0</v>
      </c>
      <c r="V452" s="51">
        <v>15</v>
      </c>
      <c r="W452" s="51">
        <v>125</v>
      </c>
      <c r="X452" s="51">
        <v>219</v>
      </c>
    </row>
    <row r="453" spans="1:24" x14ac:dyDescent="0.2">
      <c r="A453">
        <v>76318</v>
      </c>
      <c r="B453" t="s">
        <v>2086</v>
      </c>
      <c r="C453" t="s">
        <v>2069</v>
      </c>
      <c r="D453">
        <v>2016</v>
      </c>
      <c r="E453" t="str">
        <f t="shared" si="7"/>
        <v>763182016</v>
      </c>
      <c r="F453">
        <v>34799</v>
      </c>
      <c r="G453" t="str">
        <f>VLOOKUP($A453,CATMUN!$B$2:$C$1123,2,0)</f>
        <v>Alto</v>
      </c>
      <c r="H453" t="str">
        <f>VLOOKUP($A453,CATMUN!$B$2:$D$1123,3,0)</f>
        <v>Municipios intermedios</v>
      </c>
      <c r="I453">
        <f>VLOOKUP($A453,CATMUN!$B$2:$G$1123,4,0)</f>
        <v>0</v>
      </c>
      <c r="J453">
        <f>VLOOKUP($A453,CATMUN!$B$2:$G$1123,6,0)</f>
        <v>14</v>
      </c>
      <c r="K453" s="69">
        <v>1989.39886</v>
      </c>
      <c r="L453" s="69">
        <v>1663</v>
      </c>
      <c r="N453" s="69">
        <v>135.40403137499996</v>
      </c>
      <c r="P453" s="69">
        <v>379.01</v>
      </c>
      <c r="Q453">
        <v>0</v>
      </c>
      <c r="S453" s="69">
        <v>997.67494999999997</v>
      </c>
      <c r="T453">
        <v>0</v>
      </c>
      <c r="V453" s="51">
        <v>15</v>
      </c>
      <c r="W453" s="51">
        <v>63</v>
      </c>
      <c r="X453" s="51">
        <v>219</v>
      </c>
    </row>
    <row r="454" spans="1:24" x14ac:dyDescent="0.2">
      <c r="A454">
        <v>76400</v>
      </c>
      <c r="B454" t="s">
        <v>1828</v>
      </c>
      <c r="C454" t="s">
        <v>2069</v>
      </c>
      <c r="D454">
        <v>2016</v>
      </c>
      <c r="E454" t="str">
        <f t="shared" si="7"/>
        <v>764002016</v>
      </c>
      <c r="F454">
        <v>38360</v>
      </c>
      <c r="G454" t="str">
        <f>VLOOKUP($A454,CATMUN!$B$2:$C$1123,2,0)</f>
        <v>Alto</v>
      </c>
      <c r="H454" t="str">
        <f>VLOOKUP($A454,CATMUN!$B$2:$D$1123,3,0)</f>
        <v>Municipios intermedios</v>
      </c>
      <c r="I454">
        <f>VLOOKUP($A454,CATMUN!$B$2:$G$1123,4,0)</f>
        <v>0</v>
      </c>
      <c r="J454">
        <f>VLOOKUP($A454,CATMUN!$B$2:$G$1123,6,0)</f>
        <v>14</v>
      </c>
      <c r="K454" s="69">
        <v>2413.01703</v>
      </c>
      <c r="L454" s="69">
        <v>1663</v>
      </c>
      <c r="M454" s="69">
        <v>74.045839999999998</v>
      </c>
      <c r="N454" s="69">
        <v>135.40403137499996</v>
      </c>
      <c r="P454" s="69">
        <v>379.01</v>
      </c>
      <c r="Q454">
        <v>0</v>
      </c>
      <c r="S454" s="69">
        <v>997.67494999999997</v>
      </c>
      <c r="T454">
        <v>0</v>
      </c>
      <c r="V454" s="51">
        <v>8</v>
      </c>
      <c r="W454" s="51">
        <v>105</v>
      </c>
      <c r="X454" s="51">
        <v>531</v>
      </c>
    </row>
    <row r="455" spans="1:24" x14ac:dyDescent="0.2">
      <c r="A455">
        <v>76497</v>
      </c>
      <c r="B455" t="s">
        <v>2089</v>
      </c>
      <c r="C455" t="s">
        <v>2069</v>
      </c>
      <c r="D455">
        <v>2016</v>
      </c>
      <c r="E455" t="str">
        <f t="shared" si="7"/>
        <v>764972016</v>
      </c>
      <c r="F455">
        <v>15062</v>
      </c>
      <c r="G455" t="str">
        <f>VLOOKUP($A455,CATMUN!$B$2:$C$1123,2,0)</f>
        <v>Alto</v>
      </c>
      <c r="H455" t="str">
        <f>VLOOKUP($A455,CATMUN!$B$2:$D$1123,3,0)</f>
        <v>Municipios intermedios</v>
      </c>
      <c r="I455">
        <f>VLOOKUP($A455,CATMUN!$B$2:$G$1123,4,0)</f>
        <v>0</v>
      </c>
      <c r="J455">
        <f>VLOOKUP($A455,CATMUN!$B$2:$G$1123,6,0)</f>
        <v>14</v>
      </c>
      <c r="K455" s="69">
        <v>1281.9466299999999</v>
      </c>
      <c r="L455" s="69">
        <v>1663</v>
      </c>
      <c r="M455" s="69">
        <v>2.6629999999999998</v>
      </c>
      <c r="N455" s="69">
        <v>135.40403137499996</v>
      </c>
      <c r="P455" s="69">
        <v>379.01</v>
      </c>
      <c r="Q455">
        <v>0</v>
      </c>
      <c r="S455" s="69">
        <v>997.67494999999997</v>
      </c>
      <c r="T455">
        <v>0</v>
      </c>
      <c r="V455" s="51">
        <v>15</v>
      </c>
      <c r="W455" s="51">
        <v>37</v>
      </c>
      <c r="X455" s="51">
        <v>219</v>
      </c>
    </row>
    <row r="456" spans="1:24" x14ac:dyDescent="0.2">
      <c r="A456">
        <v>76563</v>
      </c>
      <c r="B456" t="s">
        <v>2091</v>
      </c>
      <c r="C456" t="s">
        <v>2069</v>
      </c>
      <c r="D456">
        <v>2016</v>
      </c>
      <c r="E456" t="str">
        <f t="shared" si="7"/>
        <v>765632016</v>
      </c>
      <c r="F456">
        <v>55842</v>
      </c>
      <c r="G456" t="str">
        <f>VLOOKUP($A456,CATMUN!$B$2:$C$1123,2,0)</f>
        <v>Alto</v>
      </c>
      <c r="H456" t="str">
        <f>VLOOKUP($A456,CATMUN!$B$2:$D$1123,3,0)</f>
        <v>Otros Sistemas de Ciudades</v>
      </c>
      <c r="I456">
        <f>VLOOKUP($A456,CATMUN!$B$2:$G$1123,4,0)</f>
        <v>0</v>
      </c>
      <c r="J456">
        <f>VLOOKUP($A456,CATMUN!$B$2:$G$1123,6,0)</f>
        <v>14</v>
      </c>
      <c r="K456" s="69">
        <v>4358.0889999999999</v>
      </c>
      <c r="L456" s="69">
        <v>1663</v>
      </c>
      <c r="M456" s="69">
        <v>12.773999999999999</v>
      </c>
      <c r="N456" s="69">
        <v>660.95043206896571</v>
      </c>
      <c r="O456" s="69">
        <v>0</v>
      </c>
      <c r="P456" s="69">
        <v>1201.3253300000001</v>
      </c>
      <c r="Q456">
        <v>0</v>
      </c>
      <c r="S456" s="69">
        <v>2466.9726099999998</v>
      </c>
      <c r="T456">
        <v>0</v>
      </c>
      <c r="V456" s="51">
        <v>27</v>
      </c>
      <c r="W456" s="51">
        <v>88</v>
      </c>
      <c r="X456" s="51">
        <v>531</v>
      </c>
    </row>
    <row r="457" spans="1:24" x14ac:dyDescent="0.2">
      <c r="A457">
        <v>76606</v>
      </c>
      <c r="B457" t="s">
        <v>1795</v>
      </c>
      <c r="C457" t="s">
        <v>2069</v>
      </c>
      <c r="D457">
        <v>2016</v>
      </c>
      <c r="E457" t="str">
        <f t="shared" si="7"/>
        <v>766062016</v>
      </c>
      <c r="F457">
        <v>16276</v>
      </c>
      <c r="G457" t="str">
        <f>VLOOKUP($A457,CATMUN!$B$2:$C$1123,2,0)</f>
        <v>Alto</v>
      </c>
      <c r="H457" t="str">
        <f>VLOOKUP($A457,CATMUN!$B$2:$D$1123,3,0)</f>
        <v>Municipios intermedios</v>
      </c>
      <c r="I457">
        <f>VLOOKUP($A457,CATMUN!$B$2:$G$1123,4,0)</f>
        <v>0</v>
      </c>
      <c r="J457">
        <f>VLOOKUP($A457,CATMUN!$B$2:$G$1123,6,0)</f>
        <v>14</v>
      </c>
      <c r="K457" s="69">
        <v>792.84100000000001</v>
      </c>
      <c r="L457" s="69">
        <v>1663</v>
      </c>
      <c r="M457" s="69">
        <v>40.710999999999999</v>
      </c>
      <c r="N457" s="69">
        <v>135.40403137499996</v>
      </c>
      <c r="P457" s="69">
        <v>379.01</v>
      </c>
      <c r="Q457">
        <v>0</v>
      </c>
      <c r="S457" s="69">
        <v>997.67494999999997</v>
      </c>
      <c r="T457">
        <v>0</v>
      </c>
      <c r="U457">
        <v>6.9000000000000006E-2</v>
      </c>
      <c r="V457" s="51">
        <v>15</v>
      </c>
      <c r="W457" s="51">
        <v>55</v>
      </c>
      <c r="X457" s="51">
        <v>219</v>
      </c>
    </row>
    <row r="458" spans="1:24" x14ac:dyDescent="0.2">
      <c r="A458">
        <v>76622</v>
      </c>
      <c r="B458" t="s">
        <v>2093</v>
      </c>
      <c r="C458" t="s">
        <v>2069</v>
      </c>
      <c r="D458">
        <v>2016</v>
      </c>
      <c r="E458" t="str">
        <f t="shared" si="7"/>
        <v>766222016</v>
      </c>
      <c r="F458">
        <v>32601</v>
      </c>
      <c r="G458" t="str">
        <f>VLOOKUP($A458,CATMUN!$B$2:$C$1123,2,0)</f>
        <v>Alto</v>
      </c>
      <c r="H458" t="str">
        <f>VLOOKUP($A458,CATMUN!$B$2:$D$1123,3,0)</f>
        <v>Municipios intermedios</v>
      </c>
      <c r="I458">
        <f>VLOOKUP($A458,CATMUN!$B$2:$G$1123,4,0)</f>
        <v>0</v>
      </c>
      <c r="J458">
        <f>VLOOKUP($A458,CATMUN!$B$2:$G$1123,6,0)</f>
        <v>14</v>
      </c>
      <c r="K458" s="69">
        <v>1652.8896499999998</v>
      </c>
      <c r="L458" s="69">
        <v>1663</v>
      </c>
      <c r="M458" s="69">
        <v>71.246100000000013</v>
      </c>
      <c r="N458" s="69">
        <v>135.40403137499996</v>
      </c>
      <c r="P458" s="69">
        <v>379.01</v>
      </c>
      <c r="Q458">
        <v>0</v>
      </c>
      <c r="S458" s="69">
        <v>997.67494999999997</v>
      </c>
      <c r="T458">
        <v>0</v>
      </c>
      <c r="V458" s="51">
        <v>15</v>
      </c>
      <c r="W458" s="51">
        <v>90</v>
      </c>
      <c r="X458" s="51">
        <v>219</v>
      </c>
    </row>
    <row r="459" spans="1:24" x14ac:dyDescent="0.2">
      <c r="A459">
        <v>76670</v>
      </c>
      <c r="B459" t="s">
        <v>2017</v>
      </c>
      <c r="C459" t="s">
        <v>2069</v>
      </c>
      <c r="D459">
        <v>2016</v>
      </c>
      <c r="E459" t="str">
        <f t="shared" si="7"/>
        <v>766702016</v>
      </c>
      <c r="F459">
        <v>18380</v>
      </c>
      <c r="G459" t="str">
        <f>VLOOKUP($A459,CATMUN!$B$2:$C$1123,2,0)</f>
        <v>Alto</v>
      </c>
      <c r="H459" t="str">
        <f>VLOOKUP($A459,CATMUN!$B$2:$D$1123,3,0)</f>
        <v>Municipios intermedios</v>
      </c>
      <c r="I459">
        <f>VLOOKUP($A459,CATMUN!$B$2:$G$1123,4,0)</f>
        <v>0</v>
      </c>
      <c r="J459">
        <f>VLOOKUP($A459,CATMUN!$B$2:$G$1123,6,0)</f>
        <v>14</v>
      </c>
      <c r="K459" s="69">
        <v>906.82806999999991</v>
      </c>
      <c r="L459" s="69">
        <v>1663</v>
      </c>
      <c r="M459" s="69">
        <v>6.3769999999999998</v>
      </c>
      <c r="N459" s="69">
        <v>135.40403137499996</v>
      </c>
      <c r="P459" s="69">
        <v>379.01</v>
      </c>
      <c r="Q459">
        <v>0</v>
      </c>
      <c r="S459" s="69">
        <v>997.67494999999997</v>
      </c>
      <c r="T459">
        <v>0</v>
      </c>
      <c r="V459" s="51">
        <v>15</v>
      </c>
      <c r="W459" s="51">
        <v>99</v>
      </c>
      <c r="X459" s="51">
        <v>219</v>
      </c>
    </row>
    <row r="460" spans="1:24" x14ac:dyDescent="0.2">
      <c r="A460">
        <v>76736</v>
      </c>
      <c r="B460" t="s">
        <v>2094</v>
      </c>
      <c r="C460" t="s">
        <v>2069</v>
      </c>
      <c r="D460">
        <v>2016</v>
      </c>
      <c r="E460" t="str">
        <f t="shared" si="7"/>
        <v>767362016</v>
      </c>
      <c r="F460">
        <v>44875</v>
      </c>
      <c r="G460" t="str">
        <f>VLOOKUP($A460,CATMUN!$B$2:$C$1123,2,0)</f>
        <v>Medio</v>
      </c>
      <c r="H460" t="str">
        <f>VLOOKUP($A460,CATMUN!$B$2:$D$1123,3,0)</f>
        <v>Municipios intermedios</v>
      </c>
      <c r="I460">
        <f>VLOOKUP($A460,CATMUN!$B$2:$G$1123,4,0)</f>
        <v>0</v>
      </c>
      <c r="J460">
        <f>VLOOKUP($A460,CATMUN!$B$2:$G$1123,6,0)</f>
        <v>14</v>
      </c>
      <c r="K460" s="69">
        <v>1842.9033899999999</v>
      </c>
      <c r="L460" s="69">
        <v>1663</v>
      </c>
      <c r="N460" s="69">
        <v>135.40403137499996</v>
      </c>
      <c r="P460" s="69">
        <v>379.01</v>
      </c>
      <c r="Q460">
        <v>0</v>
      </c>
      <c r="S460" s="69">
        <v>997.67494999999997</v>
      </c>
      <c r="T460">
        <v>0</v>
      </c>
      <c r="V460" s="51">
        <v>15</v>
      </c>
      <c r="W460" s="51">
        <v>117</v>
      </c>
      <c r="X460" s="51">
        <v>219</v>
      </c>
    </row>
    <row r="461" spans="1:24" x14ac:dyDescent="0.2">
      <c r="A461">
        <v>76823</v>
      </c>
      <c r="B461" t="s">
        <v>2095</v>
      </c>
      <c r="C461" t="s">
        <v>2069</v>
      </c>
      <c r="D461">
        <v>2016</v>
      </c>
      <c r="E461" t="str">
        <f t="shared" si="7"/>
        <v>768232016</v>
      </c>
      <c r="F461">
        <v>16458</v>
      </c>
      <c r="G461" t="str">
        <f>VLOOKUP($A461,CATMUN!$B$2:$C$1123,2,0)</f>
        <v>Medio</v>
      </c>
      <c r="H461" t="str">
        <f>VLOOKUP($A461,CATMUN!$B$2:$D$1123,3,0)</f>
        <v>Municipios intermedios</v>
      </c>
      <c r="I461">
        <f>VLOOKUP($A461,CATMUN!$B$2:$G$1123,4,0)</f>
        <v>0</v>
      </c>
      <c r="J461">
        <f>VLOOKUP($A461,CATMUN!$B$2:$G$1123,6,0)</f>
        <v>14</v>
      </c>
      <c r="K461" s="69">
        <v>584.53200000000004</v>
      </c>
      <c r="L461" s="69">
        <v>1663</v>
      </c>
      <c r="M461" s="69">
        <v>9.2270000000000003</v>
      </c>
      <c r="N461" s="69">
        <v>135.40403137499996</v>
      </c>
      <c r="P461" s="69">
        <v>379.01</v>
      </c>
      <c r="Q461">
        <v>0</v>
      </c>
      <c r="S461" s="69">
        <v>997.67494999999997</v>
      </c>
      <c r="T461">
        <v>0</v>
      </c>
      <c r="V461" s="51">
        <v>15</v>
      </c>
      <c r="W461" s="51">
        <v>18</v>
      </c>
      <c r="X461" s="51">
        <v>219</v>
      </c>
    </row>
    <row r="462" spans="1:24" x14ac:dyDescent="0.2">
      <c r="A462">
        <v>76828</v>
      </c>
      <c r="B462" t="s">
        <v>2096</v>
      </c>
      <c r="C462" t="s">
        <v>2069</v>
      </c>
      <c r="D462">
        <v>2016</v>
      </c>
      <c r="E462" t="str">
        <f t="shared" si="7"/>
        <v>768282016</v>
      </c>
      <c r="F462">
        <v>18037</v>
      </c>
      <c r="G462" t="str">
        <f>VLOOKUP($A462,CATMUN!$B$2:$C$1123,2,0)</f>
        <v>Medio</v>
      </c>
      <c r="H462" t="str">
        <f>VLOOKUP($A462,CATMUN!$B$2:$D$1123,3,0)</f>
        <v>Municipios intermedios</v>
      </c>
      <c r="I462">
        <f>VLOOKUP($A462,CATMUN!$B$2:$G$1123,4,0)</f>
        <v>0</v>
      </c>
      <c r="J462">
        <f>VLOOKUP($A462,CATMUN!$B$2:$G$1123,6,0)</f>
        <v>14</v>
      </c>
      <c r="K462" s="69">
        <v>697.19500000000005</v>
      </c>
      <c r="L462" s="69">
        <v>1663</v>
      </c>
      <c r="N462" s="69">
        <v>135.40403137499996</v>
      </c>
      <c r="P462" s="69">
        <v>379.01</v>
      </c>
      <c r="Q462">
        <v>0</v>
      </c>
      <c r="S462" s="69">
        <v>997.67494999999997</v>
      </c>
      <c r="T462">
        <v>0</v>
      </c>
      <c r="V462" s="51">
        <v>15</v>
      </c>
      <c r="W462" s="51">
        <v>19</v>
      </c>
      <c r="X462" s="51">
        <v>219</v>
      </c>
    </row>
    <row r="463" spans="1:24" x14ac:dyDescent="0.2">
      <c r="A463">
        <v>76845</v>
      </c>
      <c r="B463" t="s">
        <v>2098</v>
      </c>
      <c r="C463" t="s">
        <v>2069</v>
      </c>
      <c r="D463">
        <v>2016</v>
      </c>
      <c r="E463" t="str">
        <f t="shared" si="7"/>
        <v>768452016</v>
      </c>
      <c r="F463">
        <v>5416</v>
      </c>
      <c r="G463" t="str">
        <f>VLOOKUP($A463,CATMUN!$B$2:$C$1123,2,0)</f>
        <v>Medio</v>
      </c>
      <c r="H463" t="str">
        <f>VLOOKUP($A463,CATMUN!$B$2:$D$1123,3,0)</f>
        <v>Municipios intermedios</v>
      </c>
      <c r="I463">
        <f>VLOOKUP($A463,CATMUN!$B$2:$G$1123,4,0)</f>
        <v>0</v>
      </c>
      <c r="J463">
        <f>VLOOKUP($A463,CATMUN!$B$2:$G$1123,6,0)</f>
        <v>14</v>
      </c>
      <c r="K463" s="69">
        <v>376.63499999999999</v>
      </c>
      <c r="L463" s="69">
        <v>1663</v>
      </c>
      <c r="M463" s="69">
        <v>4.4859999999999998</v>
      </c>
      <c r="N463" s="69">
        <v>135.40403137499996</v>
      </c>
      <c r="P463" s="69">
        <v>379.01</v>
      </c>
      <c r="Q463">
        <v>0</v>
      </c>
      <c r="S463" s="69">
        <v>997.67494999999997</v>
      </c>
      <c r="T463">
        <v>0</v>
      </c>
      <c r="V463" s="51">
        <v>15</v>
      </c>
      <c r="W463" s="51">
        <v>6</v>
      </c>
      <c r="X463" s="51">
        <v>219</v>
      </c>
    </row>
    <row r="464" spans="1:24" x14ac:dyDescent="0.2">
      <c r="A464">
        <v>76869</v>
      </c>
      <c r="B464" t="s">
        <v>2100</v>
      </c>
      <c r="C464" t="s">
        <v>2069</v>
      </c>
      <c r="D464">
        <v>2016</v>
      </c>
      <c r="E464" t="str">
        <f t="shared" si="7"/>
        <v>768692016</v>
      </c>
      <c r="F464">
        <v>11142</v>
      </c>
      <c r="G464" t="str">
        <f>VLOOKUP($A464,CATMUN!$B$2:$C$1123,2,0)</f>
        <v>Bajo</v>
      </c>
      <c r="H464" t="str">
        <f>VLOOKUP($A464,CATMUN!$B$2:$D$1123,3,0)</f>
        <v>Otros Sistemas de Ciudades</v>
      </c>
      <c r="I464">
        <f>VLOOKUP($A464,CATMUN!$B$2:$G$1123,4,0)</f>
        <v>0</v>
      </c>
      <c r="J464">
        <f>VLOOKUP($A464,CATMUN!$B$2:$G$1123,6,0)</f>
        <v>14</v>
      </c>
      <c r="K464" s="69">
        <v>486.69</v>
      </c>
      <c r="L464" s="69">
        <v>1663</v>
      </c>
      <c r="M464" s="69">
        <v>14.946999999999999</v>
      </c>
      <c r="N464" s="69">
        <v>660.95043206896571</v>
      </c>
      <c r="P464" s="69">
        <v>1201.3253300000001</v>
      </c>
      <c r="Q464">
        <v>0</v>
      </c>
      <c r="S464" s="69">
        <v>2466.9726099999998</v>
      </c>
      <c r="T464">
        <v>0</v>
      </c>
      <c r="V464" s="51">
        <v>55</v>
      </c>
      <c r="W464" s="51">
        <v>13</v>
      </c>
      <c r="X464" s="51">
        <v>219</v>
      </c>
    </row>
    <row r="465" spans="1:24" x14ac:dyDescent="0.2">
      <c r="A465">
        <v>76895</v>
      </c>
      <c r="B465" t="s">
        <v>2103</v>
      </c>
      <c r="C465" t="s">
        <v>2069</v>
      </c>
      <c r="D465">
        <v>2016</v>
      </c>
      <c r="E465" t="str">
        <f t="shared" si="7"/>
        <v>768952016</v>
      </c>
      <c r="F465">
        <v>45683</v>
      </c>
      <c r="G465" t="str">
        <f>VLOOKUP($A465,CATMUN!$B$2:$C$1123,2,0)</f>
        <v>Alto</v>
      </c>
      <c r="H465" t="str">
        <f>VLOOKUP($A465,CATMUN!$B$2:$D$1123,3,0)</f>
        <v>Municipios intermedios</v>
      </c>
      <c r="I465">
        <f>VLOOKUP($A465,CATMUN!$B$2:$G$1123,4,0)</f>
        <v>0</v>
      </c>
      <c r="J465">
        <f>VLOOKUP($A465,CATMUN!$B$2:$G$1123,6,0)</f>
        <v>14</v>
      </c>
      <c r="K465" s="69">
        <v>4112.6468399999994</v>
      </c>
      <c r="L465" s="69">
        <v>1663</v>
      </c>
      <c r="M465" s="69">
        <v>66.999859999999998</v>
      </c>
      <c r="N465" s="69">
        <v>135.40403137499996</v>
      </c>
      <c r="P465" s="69">
        <v>379.01</v>
      </c>
      <c r="Q465">
        <v>0</v>
      </c>
      <c r="S465" s="69">
        <v>997.67494999999997</v>
      </c>
      <c r="T465">
        <v>0</v>
      </c>
      <c r="V465" s="51">
        <v>8</v>
      </c>
      <c r="W465" s="51">
        <v>264</v>
      </c>
      <c r="X465" s="51">
        <v>531</v>
      </c>
    </row>
    <row r="466" spans="1:24" x14ac:dyDescent="0.2">
      <c r="A466">
        <v>81736</v>
      </c>
      <c r="B466" t="s">
        <v>2109</v>
      </c>
      <c r="C466" t="s">
        <v>2104</v>
      </c>
      <c r="D466">
        <v>2016</v>
      </c>
      <c r="E466" t="str">
        <f t="shared" si="7"/>
        <v>817362016</v>
      </c>
      <c r="F466">
        <v>47594</v>
      </c>
      <c r="G466" t="str">
        <f>VLOOKUP($A466,CATMUN!$B$2:$C$1123,2,0)</f>
        <v>Alto</v>
      </c>
      <c r="H466" t="str">
        <f>VLOOKUP($A466,CATMUN!$B$2:$D$1123,3,0)</f>
        <v>Municipios intermedios</v>
      </c>
      <c r="I466">
        <f>VLOOKUP($A466,CATMUN!$B$2:$G$1123,4,0)</f>
        <v>0</v>
      </c>
      <c r="J466">
        <f>VLOOKUP($A466,CATMUN!$B$2:$G$1123,6,0)</f>
        <v>14</v>
      </c>
      <c r="K466" s="69">
        <v>1331.5119999999999</v>
      </c>
      <c r="L466" s="69">
        <v>1663</v>
      </c>
      <c r="M466" s="69">
        <v>64.37</v>
      </c>
      <c r="N466" s="69">
        <v>135.40403137499996</v>
      </c>
      <c r="P466" s="69">
        <v>379.01</v>
      </c>
      <c r="Q466">
        <v>0</v>
      </c>
      <c r="S466" s="69">
        <v>997.67494999999997</v>
      </c>
      <c r="T466">
        <v>0</v>
      </c>
      <c r="V466" s="51">
        <v>15</v>
      </c>
      <c r="W466" s="51">
        <v>87</v>
      </c>
      <c r="X466" s="51">
        <v>219</v>
      </c>
    </row>
    <row r="467" spans="1:24" x14ac:dyDescent="0.2">
      <c r="A467">
        <v>85010</v>
      </c>
      <c r="B467" t="s">
        <v>2113</v>
      </c>
      <c r="C467" t="s">
        <v>2111</v>
      </c>
      <c r="D467">
        <v>2016</v>
      </c>
      <c r="E467" t="str">
        <f t="shared" si="7"/>
        <v>850102016</v>
      </c>
      <c r="F467">
        <v>39664</v>
      </c>
      <c r="G467" t="str">
        <f>VLOOKUP($A467,CATMUN!$B$2:$C$1123,2,0)</f>
        <v>Alto</v>
      </c>
      <c r="H467" t="str">
        <f>VLOOKUP($A467,CATMUN!$B$2:$D$1123,3,0)</f>
        <v>Municipios intermedios</v>
      </c>
      <c r="I467">
        <f>VLOOKUP($A467,CATMUN!$B$2:$G$1123,4,0)</f>
        <v>0</v>
      </c>
      <c r="J467">
        <f>VLOOKUP($A467,CATMUN!$B$2:$G$1123,6,0)</f>
        <v>14</v>
      </c>
      <c r="K467" s="69">
        <v>3120.944</v>
      </c>
      <c r="L467" s="69">
        <v>1663</v>
      </c>
      <c r="M467" s="69">
        <v>145.011</v>
      </c>
      <c r="N467" s="69">
        <v>135.40403137499996</v>
      </c>
      <c r="P467" s="69">
        <v>379.01</v>
      </c>
      <c r="Q467">
        <v>0</v>
      </c>
      <c r="S467" s="69">
        <v>997.67494999999997</v>
      </c>
      <c r="T467">
        <v>0</v>
      </c>
      <c r="V467" s="51">
        <v>8</v>
      </c>
      <c r="W467" s="51">
        <v>391</v>
      </c>
      <c r="X467" s="51">
        <v>531</v>
      </c>
    </row>
    <row r="468" spans="1:24" x14ac:dyDescent="0.2">
      <c r="A468">
        <v>86219</v>
      </c>
      <c r="B468" t="s">
        <v>1806</v>
      </c>
      <c r="C468" t="s">
        <v>2129</v>
      </c>
      <c r="D468">
        <v>2016</v>
      </c>
      <c r="E468" t="str">
        <f t="shared" si="7"/>
        <v>862192016</v>
      </c>
      <c r="F468">
        <v>5554</v>
      </c>
      <c r="G468" t="str">
        <f>VLOOKUP($A468,CATMUN!$B$2:$C$1123,2,0)</f>
        <v>Medio</v>
      </c>
      <c r="H468" t="str">
        <f>VLOOKUP($A468,CATMUN!$B$2:$D$1123,3,0)</f>
        <v>Municipios intermedios</v>
      </c>
      <c r="I468">
        <f>VLOOKUP($A468,CATMUN!$B$2:$G$1123,4,0)</f>
        <v>0</v>
      </c>
      <c r="J468">
        <f>VLOOKUP($A468,CATMUN!$B$2:$G$1123,6,0)</f>
        <v>14</v>
      </c>
      <c r="K468" s="69">
        <v>70.817999999999998</v>
      </c>
      <c r="L468" s="69">
        <v>1663</v>
      </c>
      <c r="M468" s="69">
        <v>0</v>
      </c>
      <c r="N468" s="69">
        <v>135.40403137499996</v>
      </c>
      <c r="P468" s="69">
        <v>379.01</v>
      </c>
      <c r="Q468">
        <v>0</v>
      </c>
      <c r="S468" s="69">
        <v>997.67494999999997</v>
      </c>
      <c r="T468">
        <v>0</v>
      </c>
      <c r="V468" s="51">
        <v>15</v>
      </c>
      <c r="W468" s="51">
        <v>1</v>
      </c>
      <c r="X468" s="51">
        <v>219</v>
      </c>
    </row>
    <row r="469" spans="1:24" x14ac:dyDescent="0.2">
      <c r="A469">
        <v>86568</v>
      </c>
      <c r="B469" t="s">
        <v>2132</v>
      </c>
      <c r="C469" t="s">
        <v>2129</v>
      </c>
      <c r="D469">
        <v>2016</v>
      </c>
      <c r="E469" t="str">
        <f t="shared" si="7"/>
        <v>865682016</v>
      </c>
      <c r="F469">
        <v>60792</v>
      </c>
      <c r="G469" t="str">
        <f>VLOOKUP($A469,CATMUN!$B$2:$C$1123,2,0)</f>
        <v>Medio</v>
      </c>
      <c r="H469" t="str">
        <f>VLOOKUP($A469,CATMUN!$B$2:$D$1123,3,0)</f>
        <v>Otros Sistemas de Ciudades</v>
      </c>
      <c r="I469">
        <f>VLOOKUP($A469,CATMUN!$B$2:$G$1123,4,0)</f>
        <v>0</v>
      </c>
      <c r="J469">
        <f>VLOOKUP($A469,CATMUN!$B$2:$G$1123,6,0)</f>
        <v>14</v>
      </c>
      <c r="K469" s="69">
        <v>421.07600000000002</v>
      </c>
      <c r="L469" s="69">
        <v>1663</v>
      </c>
      <c r="N469" s="69">
        <v>660.95043206896571</v>
      </c>
      <c r="P469" s="69">
        <v>1201.3253300000001</v>
      </c>
      <c r="Q469">
        <v>0</v>
      </c>
      <c r="S469" s="69">
        <v>2466.9726099999998</v>
      </c>
      <c r="T469">
        <v>0</v>
      </c>
      <c r="V469" s="51">
        <v>24</v>
      </c>
      <c r="W469" s="51">
        <v>206</v>
      </c>
      <c r="X469" s="51">
        <v>1538</v>
      </c>
    </row>
    <row r="470" spans="1:24" x14ac:dyDescent="0.2">
      <c r="A470">
        <v>86749</v>
      </c>
      <c r="B470" t="s">
        <v>2136</v>
      </c>
      <c r="C470" t="s">
        <v>2129</v>
      </c>
      <c r="D470">
        <v>2016</v>
      </c>
      <c r="E470" t="str">
        <f t="shared" si="7"/>
        <v>867492016</v>
      </c>
      <c r="F470">
        <v>14223</v>
      </c>
      <c r="G470" t="str">
        <f>VLOOKUP($A470,CATMUN!$B$2:$C$1123,2,0)</f>
        <v>Alto</v>
      </c>
      <c r="H470" t="str">
        <f>VLOOKUP($A470,CATMUN!$B$2:$D$1123,3,0)</f>
        <v>Municipios intermedios</v>
      </c>
      <c r="I470">
        <f>VLOOKUP($A470,CATMUN!$B$2:$G$1123,4,0)</f>
        <v>0</v>
      </c>
      <c r="J470">
        <f>VLOOKUP($A470,CATMUN!$B$2:$G$1123,6,0)</f>
        <v>14</v>
      </c>
      <c r="K470" s="69">
        <v>369.77600000000001</v>
      </c>
      <c r="L470" s="69">
        <v>1663</v>
      </c>
      <c r="M470" s="69">
        <v>26.911000000000001</v>
      </c>
      <c r="N470" s="69">
        <v>135.40403137499996</v>
      </c>
      <c r="P470" s="69">
        <v>379.01</v>
      </c>
      <c r="Q470">
        <v>0</v>
      </c>
      <c r="S470" s="69">
        <v>997.67494999999997</v>
      </c>
      <c r="T470">
        <v>0</v>
      </c>
      <c r="U470">
        <v>0.44750000000000001</v>
      </c>
      <c r="V470" s="51">
        <v>15</v>
      </c>
      <c r="W470" s="51">
        <v>35</v>
      </c>
      <c r="X470" s="51">
        <v>219</v>
      </c>
    </row>
    <row r="471" spans="1:24" x14ac:dyDescent="0.2">
      <c r="A471">
        <v>86865</v>
      </c>
      <c r="B471" t="s">
        <v>2137</v>
      </c>
      <c r="C471" t="s">
        <v>2129</v>
      </c>
      <c r="D471">
        <v>2016</v>
      </c>
      <c r="E471" t="str">
        <f t="shared" si="7"/>
        <v>868652016</v>
      </c>
      <c r="F471">
        <v>52454</v>
      </c>
      <c r="G471" t="str">
        <f>VLOOKUP($A471,CATMUN!$B$2:$C$1123,2,0)</f>
        <v>Medio</v>
      </c>
      <c r="H471" t="str">
        <f>VLOOKUP($A471,CATMUN!$B$2:$D$1123,3,0)</f>
        <v>Municipios intermedios</v>
      </c>
      <c r="I471">
        <f>VLOOKUP($A471,CATMUN!$B$2:$G$1123,4,0)</f>
        <v>0</v>
      </c>
      <c r="J471">
        <f>VLOOKUP($A471,CATMUN!$B$2:$G$1123,6,0)</f>
        <v>14</v>
      </c>
      <c r="K471" s="69">
        <v>420.65499999999997</v>
      </c>
      <c r="L471" s="69">
        <v>1663</v>
      </c>
      <c r="M471" s="69">
        <v>1.3340000000000001</v>
      </c>
      <c r="N471" s="69">
        <v>135.40403137499996</v>
      </c>
      <c r="P471" s="69">
        <v>379.01</v>
      </c>
      <c r="Q471">
        <v>0</v>
      </c>
      <c r="S471" s="69">
        <v>997.67494999999997</v>
      </c>
      <c r="T471">
        <v>0</v>
      </c>
      <c r="V471" s="51">
        <v>8</v>
      </c>
      <c r="W471" s="51">
        <v>59</v>
      </c>
      <c r="X471" s="51">
        <v>531</v>
      </c>
    </row>
    <row r="472" spans="1:24" x14ac:dyDescent="0.2">
      <c r="A472">
        <v>88564</v>
      </c>
      <c r="B472" t="s">
        <v>1839</v>
      </c>
      <c r="C472" t="s">
        <v>2311</v>
      </c>
      <c r="D472">
        <v>2016</v>
      </c>
      <c r="E472" t="str">
        <f t="shared" si="7"/>
        <v>885642016</v>
      </c>
      <c r="F472">
        <v>5155</v>
      </c>
      <c r="G472" t="str">
        <f>VLOOKUP($A472,CATMUN!$B$2:$C$1123,2,0)</f>
        <v>Medio</v>
      </c>
      <c r="H472" t="str">
        <f>VLOOKUP($A472,CATMUN!$B$2:$D$1123,3,0)</f>
        <v>Municipios intermedios</v>
      </c>
      <c r="I472">
        <f>VLOOKUP($A472,CATMUN!$B$2:$G$1123,4,0)</f>
        <v>0</v>
      </c>
      <c r="J472">
        <f>VLOOKUP($A472,CATMUN!$B$2:$G$1123,6,0)</f>
        <v>14</v>
      </c>
      <c r="K472" s="69">
        <v>192.595</v>
      </c>
      <c r="L472" s="69">
        <v>1663</v>
      </c>
      <c r="N472" s="69">
        <v>135.40403137499996</v>
      </c>
      <c r="P472" s="69">
        <v>379.01</v>
      </c>
      <c r="Q472">
        <v>0</v>
      </c>
      <c r="S472" s="69">
        <v>997.67494999999997</v>
      </c>
      <c r="T472">
        <v>0</v>
      </c>
      <c r="V472" s="51">
        <v>9</v>
      </c>
      <c r="W472" s="51">
        <v>0</v>
      </c>
      <c r="X472" s="51">
        <v>138</v>
      </c>
    </row>
    <row r="473" spans="1:24" x14ac:dyDescent="0.2">
      <c r="A473">
        <v>5002</v>
      </c>
      <c r="B473" t="s">
        <v>2178</v>
      </c>
      <c r="C473" t="s">
        <v>2176</v>
      </c>
      <c r="D473">
        <v>2016</v>
      </c>
      <c r="E473" t="str">
        <f t="shared" si="7"/>
        <v>50022016</v>
      </c>
      <c r="F473">
        <v>19195</v>
      </c>
      <c r="G473" t="str">
        <f>VLOOKUP($A473,CATMUN!$B$2:$C$1123,2,0)</f>
        <v>Medio</v>
      </c>
      <c r="H473" t="str">
        <f>VLOOKUP($A473,CATMUN!$B$2:$D$1123,3,0)</f>
        <v>Municipios rurales</v>
      </c>
      <c r="I473">
        <f>VLOOKUP($A473,CATMUN!$B$2:$G$1123,4,0)</f>
        <v>0</v>
      </c>
      <c r="J473">
        <f>VLOOKUP($A473,CATMUN!$B$2:$G$1123,6,0)</f>
        <v>15</v>
      </c>
      <c r="K473" s="69">
        <v>741.12900000000002</v>
      </c>
      <c r="L473" s="69">
        <v>379.44181762658269</v>
      </c>
      <c r="M473" s="69">
        <v>16.523</v>
      </c>
      <c r="N473" s="69">
        <v>19.386783259911898</v>
      </c>
      <c r="O473" s="69">
        <v>5.1959999999999997</v>
      </c>
      <c r="P473" s="69">
        <v>441.89600000000002</v>
      </c>
      <c r="S473" s="69">
        <v>3.5760000000000001</v>
      </c>
      <c r="T473">
        <v>0</v>
      </c>
      <c r="V473" s="51">
        <v>4</v>
      </c>
      <c r="W473" s="51">
        <v>27</v>
      </c>
      <c r="X473" s="51">
        <v>26</v>
      </c>
    </row>
    <row r="474" spans="1:24" x14ac:dyDescent="0.2">
      <c r="A474">
        <v>5004</v>
      </c>
      <c r="B474" t="s">
        <v>2179</v>
      </c>
      <c r="C474" t="s">
        <v>2176</v>
      </c>
      <c r="D474">
        <v>2016</v>
      </c>
      <c r="E474" t="str">
        <f t="shared" si="7"/>
        <v>50042016</v>
      </c>
      <c r="F474">
        <v>2075</v>
      </c>
      <c r="G474" t="str">
        <f>VLOOKUP($A474,CATMUN!$B$2:$C$1123,2,0)</f>
        <v>Medio</v>
      </c>
      <c r="H474" t="str">
        <f>VLOOKUP($A474,CATMUN!$B$2:$D$1123,3,0)</f>
        <v>Municipios rurales</v>
      </c>
      <c r="I474">
        <f>VLOOKUP($A474,CATMUN!$B$2:$G$1123,4,0)</f>
        <v>0</v>
      </c>
      <c r="J474">
        <f>VLOOKUP($A474,CATMUN!$B$2:$G$1123,6,0)</f>
        <v>15</v>
      </c>
      <c r="K474" s="69">
        <v>51.55</v>
      </c>
      <c r="L474" s="69">
        <v>379.44181762658269</v>
      </c>
      <c r="M474" s="69">
        <v>0.03</v>
      </c>
      <c r="N474" s="69">
        <v>19.386783259911898</v>
      </c>
      <c r="P474" s="69">
        <v>441.89600000000002</v>
      </c>
      <c r="Q474">
        <v>0</v>
      </c>
      <c r="S474" s="69">
        <v>3.5760000000000001</v>
      </c>
      <c r="T474">
        <v>0</v>
      </c>
      <c r="V474" s="51">
        <v>4</v>
      </c>
      <c r="W474" s="51">
        <v>1</v>
      </c>
      <c r="X474" s="51">
        <v>26</v>
      </c>
    </row>
    <row r="475" spans="1:24" x14ac:dyDescent="0.2">
      <c r="A475">
        <v>5021</v>
      </c>
      <c r="B475" t="s">
        <v>2180</v>
      </c>
      <c r="C475" t="s">
        <v>2176</v>
      </c>
      <c r="D475">
        <v>2016</v>
      </c>
      <c r="E475" t="str">
        <f t="shared" si="7"/>
        <v>50212016</v>
      </c>
      <c r="F475">
        <v>3435</v>
      </c>
      <c r="G475" t="str">
        <f>VLOOKUP($A475,CATMUN!$B$2:$C$1123,2,0)</f>
        <v>Bajo</v>
      </c>
      <c r="H475" t="str">
        <f>VLOOKUP($A475,CATMUN!$B$2:$D$1123,3,0)</f>
        <v>Municipios rurales</v>
      </c>
      <c r="I475">
        <f>VLOOKUP($A475,CATMUN!$B$2:$G$1123,4,0)</f>
        <v>0</v>
      </c>
      <c r="J475">
        <f>VLOOKUP($A475,CATMUN!$B$2:$G$1123,6,0)</f>
        <v>15</v>
      </c>
      <c r="K475" s="69">
        <v>136.32499999999999</v>
      </c>
      <c r="L475" s="69">
        <v>379.44181762658269</v>
      </c>
      <c r="M475" s="69">
        <v>8.5030000000000001</v>
      </c>
      <c r="N475" s="69">
        <v>19.386783259911898</v>
      </c>
      <c r="P475" s="69">
        <v>441.89600000000002</v>
      </c>
      <c r="Q475">
        <v>0</v>
      </c>
      <c r="S475" s="69">
        <v>3.5760000000000001</v>
      </c>
      <c r="T475">
        <v>0</v>
      </c>
      <c r="V475" s="51">
        <v>4</v>
      </c>
      <c r="W475" s="51">
        <v>2</v>
      </c>
      <c r="X475" s="51">
        <v>90</v>
      </c>
    </row>
    <row r="476" spans="1:24" x14ac:dyDescent="0.2">
      <c r="A476">
        <v>5031</v>
      </c>
      <c r="B476" t="s">
        <v>2182</v>
      </c>
      <c r="C476" t="s">
        <v>2176</v>
      </c>
      <c r="D476">
        <v>2016</v>
      </c>
      <c r="E476" t="str">
        <f t="shared" si="7"/>
        <v>50312016</v>
      </c>
      <c r="F476">
        <v>22253</v>
      </c>
      <c r="G476" t="str">
        <f>VLOOKUP($A476,CATMUN!$B$2:$C$1123,2,0)</f>
        <v>Alto</v>
      </c>
      <c r="H476" t="str">
        <f>VLOOKUP($A476,CATMUN!$B$2:$D$1123,3,0)</f>
        <v>Municipios rurales</v>
      </c>
      <c r="I476">
        <f>VLOOKUP($A476,CATMUN!$B$2:$G$1123,4,0)</f>
        <v>0</v>
      </c>
      <c r="J476">
        <f>VLOOKUP($A476,CATMUN!$B$2:$G$1123,6,0)</f>
        <v>15</v>
      </c>
      <c r="K476" s="69">
        <v>1069.424</v>
      </c>
      <c r="L476" s="69">
        <v>379.44181762658269</v>
      </c>
      <c r="M476" s="69">
        <v>86.052999999999997</v>
      </c>
      <c r="N476" s="69">
        <v>19.386783259911898</v>
      </c>
      <c r="O476" s="69">
        <v>0</v>
      </c>
      <c r="P476" s="69">
        <v>441.89600000000002</v>
      </c>
      <c r="S476" s="69">
        <v>3.5760000000000001</v>
      </c>
      <c r="T476">
        <v>0</v>
      </c>
      <c r="V476" s="51">
        <v>4</v>
      </c>
      <c r="W476" s="51">
        <v>69</v>
      </c>
      <c r="X476" s="51">
        <v>90</v>
      </c>
    </row>
    <row r="477" spans="1:24" x14ac:dyDescent="0.2">
      <c r="A477">
        <v>5038</v>
      </c>
      <c r="B477" t="s">
        <v>2185</v>
      </c>
      <c r="C477" t="s">
        <v>2176</v>
      </c>
      <c r="D477">
        <v>2016</v>
      </c>
      <c r="E477" t="str">
        <f t="shared" si="7"/>
        <v>50382016</v>
      </c>
      <c r="F477">
        <v>11240</v>
      </c>
      <c r="G477" t="str">
        <f>VLOOKUP($A477,CATMUN!$B$2:$C$1123,2,0)</f>
        <v>Medio</v>
      </c>
      <c r="H477" t="str">
        <f>VLOOKUP($A477,CATMUN!$B$2:$D$1123,3,0)</f>
        <v>Municipios rurales</v>
      </c>
      <c r="I477">
        <f>VLOOKUP($A477,CATMUN!$B$2:$G$1123,4,0)</f>
        <v>0</v>
      </c>
      <c r="J477">
        <f>VLOOKUP($A477,CATMUN!$B$2:$G$1123,6,0)</f>
        <v>15</v>
      </c>
      <c r="K477" s="69">
        <v>686.71677999999997</v>
      </c>
      <c r="L477" s="69">
        <v>379.44181762658269</v>
      </c>
      <c r="M477" s="69">
        <v>1.49319</v>
      </c>
      <c r="N477" s="69">
        <v>19.386783259911898</v>
      </c>
      <c r="P477" s="69">
        <v>441.89600000000002</v>
      </c>
      <c r="Q477">
        <v>0</v>
      </c>
      <c r="S477" s="69">
        <v>3.5760000000000001</v>
      </c>
      <c r="T477">
        <v>0</v>
      </c>
      <c r="V477" s="51">
        <v>4</v>
      </c>
      <c r="W477" s="51">
        <v>24</v>
      </c>
      <c r="X477" s="51">
        <v>26</v>
      </c>
    </row>
    <row r="478" spans="1:24" x14ac:dyDescent="0.2">
      <c r="A478">
        <v>5040</v>
      </c>
      <c r="B478" t="s">
        <v>2186</v>
      </c>
      <c r="C478" t="s">
        <v>2176</v>
      </c>
      <c r="D478">
        <v>2016</v>
      </c>
      <c r="E478" t="str">
        <f t="shared" si="7"/>
        <v>50402016</v>
      </c>
      <c r="F478">
        <v>17304</v>
      </c>
      <c r="G478" t="str">
        <f>VLOOKUP($A478,CATMUN!$B$2:$C$1123,2,0)</f>
        <v>Medio</v>
      </c>
      <c r="H478" t="str">
        <f>VLOOKUP($A478,CATMUN!$B$2:$D$1123,3,0)</f>
        <v>Municipios rurales</v>
      </c>
      <c r="I478">
        <f>VLOOKUP($A478,CATMUN!$B$2:$G$1123,4,0)</f>
        <v>0</v>
      </c>
      <c r="J478">
        <f>VLOOKUP($A478,CATMUN!$B$2:$G$1123,6,0)</f>
        <v>15</v>
      </c>
      <c r="K478" s="69">
        <v>338.82299999999998</v>
      </c>
      <c r="L478" s="69">
        <v>379.44181762658269</v>
      </c>
      <c r="M478" s="69">
        <v>27.529</v>
      </c>
      <c r="N478" s="69">
        <v>19.386783259911898</v>
      </c>
      <c r="P478" s="69">
        <v>441.89600000000002</v>
      </c>
      <c r="Q478">
        <v>0</v>
      </c>
      <c r="S478" s="69">
        <v>3.5760000000000001</v>
      </c>
      <c r="T478">
        <v>0</v>
      </c>
      <c r="V478" s="51">
        <v>4</v>
      </c>
      <c r="W478" s="51">
        <v>59</v>
      </c>
      <c r="X478" s="51">
        <v>90</v>
      </c>
    </row>
    <row r="479" spans="1:24" x14ac:dyDescent="0.2">
      <c r="A479">
        <v>5042</v>
      </c>
      <c r="B479" t="s">
        <v>2259</v>
      </c>
      <c r="C479" t="s">
        <v>2176</v>
      </c>
      <c r="D479">
        <v>2016</v>
      </c>
      <c r="E479" t="str">
        <f t="shared" si="7"/>
        <v>50422016</v>
      </c>
      <c r="F479">
        <v>24724</v>
      </c>
      <c r="G479" t="str">
        <f>VLOOKUP($A479,CATMUN!$B$2:$C$1123,2,0)</f>
        <v>Alto</v>
      </c>
      <c r="H479" t="str">
        <f>VLOOKUP($A479,CATMUN!$B$2:$D$1123,3,0)</f>
        <v>Municipios rurales</v>
      </c>
      <c r="I479">
        <f>VLOOKUP($A479,CATMUN!$B$2:$G$1123,4,0)</f>
        <v>0</v>
      </c>
      <c r="J479">
        <f>VLOOKUP($A479,CATMUN!$B$2:$G$1123,6,0)</f>
        <v>15</v>
      </c>
      <c r="K479" s="69">
        <v>3795.3090000000002</v>
      </c>
      <c r="L479" s="69">
        <v>379.44181762658269</v>
      </c>
      <c r="M479" s="69">
        <v>350.185</v>
      </c>
      <c r="N479" s="69">
        <v>19.386783259911898</v>
      </c>
      <c r="P479" s="69">
        <v>441.89600000000002</v>
      </c>
      <c r="Q479">
        <v>0</v>
      </c>
      <c r="S479" s="69">
        <v>3.5760000000000001</v>
      </c>
      <c r="T479">
        <v>0</v>
      </c>
      <c r="V479" s="51">
        <v>4</v>
      </c>
      <c r="W479" s="51">
        <v>138</v>
      </c>
      <c r="X479" s="51">
        <v>26</v>
      </c>
    </row>
    <row r="480" spans="1:24" x14ac:dyDescent="0.2">
      <c r="A480">
        <v>5044</v>
      </c>
      <c r="B480" t="s">
        <v>2187</v>
      </c>
      <c r="C480" t="s">
        <v>2176</v>
      </c>
      <c r="D480">
        <v>2016</v>
      </c>
      <c r="E480" t="str">
        <f t="shared" si="7"/>
        <v>50442016</v>
      </c>
      <c r="F480">
        <v>7580</v>
      </c>
      <c r="G480" t="str">
        <f>VLOOKUP($A480,CATMUN!$B$2:$C$1123,2,0)</f>
        <v>Medio</v>
      </c>
      <c r="H480" t="str">
        <f>VLOOKUP($A480,CATMUN!$B$2:$D$1123,3,0)</f>
        <v>Municipios rurales</v>
      </c>
      <c r="I480">
        <f>VLOOKUP($A480,CATMUN!$B$2:$G$1123,4,0)</f>
        <v>0</v>
      </c>
      <c r="J480">
        <f>VLOOKUP($A480,CATMUN!$B$2:$G$1123,6,0)</f>
        <v>15</v>
      </c>
      <c r="K480" s="69">
        <v>179.68</v>
      </c>
      <c r="L480" s="69">
        <v>379.44181762658269</v>
      </c>
      <c r="M480" s="69">
        <v>5.9029999999999996</v>
      </c>
      <c r="N480" s="69">
        <v>19.386783259911898</v>
      </c>
      <c r="P480" s="69">
        <v>441.89600000000002</v>
      </c>
      <c r="Q480">
        <v>0</v>
      </c>
      <c r="S480" s="69">
        <v>3.5760000000000001</v>
      </c>
      <c r="T480">
        <v>0</v>
      </c>
      <c r="V480" s="51">
        <v>4</v>
      </c>
      <c r="W480" s="51">
        <v>0</v>
      </c>
      <c r="X480" s="51">
        <v>26</v>
      </c>
    </row>
    <row r="481" spans="1:24" x14ac:dyDescent="0.2">
      <c r="A481">
        <v>5055</v>
      </c>
      <c r="B481" t="s">
        <v>1459</v>
      </c>
      <c r="C481" t="s">
        <v>2176</v>
      </c>
      <c r="D481">
        <v>2016</v>
      </c>
      <c r="E481" t="str">
        <f t="shared" si="7"/>
        <v>50552016</v>
      </c>
      <c r="F481">
        <v>8578</v>
      </c>
      <c r="G481" t="str">
        <f>VLOOKUP($A481,CATMUN!$B$2:$C$1123,2,0)</f>
        <v>Bajo</v>
      </c>
      <c r="H481" t="str">
        <f>VLOOKUP($A481,CATMUN!$B$2:$D$1123,3,0)</f>
        <v>Municipios rurales</v>
      </c>
      <c r="I481">
        <f>VLOOKUP($A481,CATMUN!$B$2:$G$1123,4,0)</f>
        <v>0</v>
      </c>
      <c r="J481">
        <f>VLOOKUP($A481,CATMUN!$B$2:$G$1123,6,0)</f>
        <v>15</v>
      </c>
      <c r="K481" s="69">
        <v>85.212999999999994</v>
      </c>
      <c r="L481" s="69">
        <v>379.44181762658269</v>
      </c>
      <c r="M481" s="69">
        <v>3.2530000000000001</v>
      </c>
      <c r="N481" s="69">
        <v>19.386783259911898</v>
      </c>
      <c r="P481" s="69">
        <v>441.89600000000002</v>
      </c>
      <c r="Q481">
        <v>0</v>
      </c>
      <c r="S481" s="69">
        <v>3.5760000000000001</v>
      </c>
      <c r="T481">
        <v>0</v>
      </c>
      <c r="V481" s="51">
        <v>4</v>
      </c>
      <c r="W481" s="51">
        <v>7</v>
      </c>
      <c r="X481" s="51">
        <v>26</v>
      </c>
    </row>
    <row r="482" spans="1:24" x14ac:dyDescent="0.2">
      <c r="A482">
        <v>5107</v>
      </c>
      <c r="B482" t="s">
        <v>1298</v>
      </c>
      <c r="C482" t="s">
        <v>2176</v>
      </c>
      <c r="D482">
        <v>2016</v>
      </c>
      <c r="E482" t="str">
        <f t="shared" si="7"/>
        <v>51072016</v>
      </c>
      <c r="F482">
        <v>8692</v>
      </c>
      <c r="G482" t="str">
        <f>VLOOKUP($A482,CATMUN!$B$2:$C$1123,2,0)</f>
        <v>Alto</v>
      </c>
      <c r="H482" t="str">
        <f>VLOOKUP($A482,CATMUN!$B$2:$D$1123,3,0)</f>
        <v>Municipios rurales</v>
      </c>
      <c r="I482">
        <f>VLOOKUP($A482,CATMUN!$B$2:$G$1123,4,0)</f>
        <v>0</v>
      </c>
      <c r="J482">
        <f>VLOOKUP($A482,CATMUN!$B$2:$G$1123,6,0)</f>
        <v>15</v>
      </c>
      <c r="K482" s="69">
        <v>187.71299999999999</v>
      </c>
      <c r="L482" s="69">
        <v>379.44181762658269</v>
      </c>
      <c r="N482" s="69">
        <v>19.386783259911898</v>
      </c>
      <c r="P482" s="69">
        <v>441.89600000000002</v>
      </c>
      <c r="Q482">
        <v>0</v>
      </c>
      <c r="S482" s="69">
        <v>3.5760000000000001</v>
      </c>
      <c r="T482">
        <v>0</v>
      </c>
      <c r="V482" s="51">
        <v>4</v>
      </c>
      <c r="W482" s="51">
        <v>7</v>
      </c>
      <c r="X482" s="51">
        <v>26</v>
      </c>
    </row>
    <row r="483" spans="1:24" x14ac:dyDescent="0.2">
      <c r="A483">
        <v>5113</v>
      </c>
      <c r="B483" t="s">
        <v>2193</v>
      </c>
      <c r="C483" t="s">
        <v>2176</v>
      </c>
      <c r="D483">
        <v>2016</v>
      </c>
      <c r="E483" t="str">
        <f t="shared" si="7"/>
        <v>51132016</v>
      </c>
      <c r="F483">
        <v>6566</v>
      </c>
      <c r="G483" t="str">
        <f>VLOOKUP($A483,CATMUN!$B$2:$C$1123,2,0)</f>
        <v>Bajo</v>
      </c>
      <c r="H483" t="str">
        <f>VLOOKUP($A483,CATMUN!$B$2:$D$1123,3,0)</f>
        <v>Municipios rurales</v>
      </c>
      <c r="I483">
        <f>VLOOKUP($A483,CATMUN!$B$2:$G$1123,4,0)</f>
        <v>0</v>
      </c>
      <c r="J483">
        <f>VLOOKUP($A483,CATMUN!$B$2:$G$1123,6,0)</f>
        <v>15</v>
      </c>
      <c r="K483" s="69">
        <v>6.3419999999999996</v>
      </c>
      <c r="L483" s="69">
        <v>379.44181762658269</v>
      </c>
      <c r="M483" s="69">
        <v>6.8070000000000004</v>
      </c>
      <c r="N483" s="69">
        <v>19.386783259911898</v>
      </c>
      <c r="P483" s="69">
        <v>441.89600000000002</v>
      </c>
      <c r="Q483">
        <v>0</v>
      </c>
      <c r="S483" s="69">
        <v>3.5760000000000001</v>
      </c>
      <c r="T483">
        <v>0</v>
      </c>
      <c r="V483" s="51">
        <v>4</v>
      </c>
      <c r="W483" s="51">
        <v>3</v>
      </c>
      <c r="X483" s="51">
        <v>26</v>
      </c>
    </row>
    <row r="484" spans="1:24" x14ac:dyDescent="0.2">
      <c r="A484">
        <v>5120</v>
      </c>
      <c r="B484" t="s">
        <v>2194</v>
      </c>
      <c r="C484" t="s">
        <v>2176</v>
      </c>
      <c r="D484">
        <v>2016</v>
      </c>
      <c r="E484" t="str">
        <f t="shared" si="7"/>
        <v>51202016</v>
      </c>
      <c r="F484">
        <v>38850</v>
      </c>
      <c r="G484" t="str">
        <f>VLOOKUP($A484,CATMUN!$B$2:$C$1123,2,0)</f>
        <v>Bajo</v>
      </c>
      <c r="H484" t="str">
        <f>VLOOKUP($A484,CATMUN!$B$2:$D$1123,3,0)</f>
        <v>Municipios rurales</v>
      </c>
      <c r="I484">
        <f>VLOOKUP($A484,CATMUN!$B$2:$G$1123,4,0)</f>
        <v>0</v>
      </c>
      <c r="J484">
        <f>VLOOKUP($A484,CATMUN!$B$2:$G$1123,6,0)</f>
        <v>15</v>
      </c>
      <c r="K484" s="69">
        <v>651.48074999999994</v>
      </c>
      <c r="L484" s="69">
        <v>379.44181762658269</v>
      </c>
      <c r="M484" s="69">
        <v>19.379000000000001</v>
      </c>
      <c r="N484" s="69">
        <v>19.386783259911898</v>
      </c>
      <c r="P484" s="69">
        <v>441.89600000000002</v>
      </c>
      <c r="Q484">
        <v>0</v>
      </c>
      <c r="S484" s="69">
        <v>3.5760000000000001</v>
      </c>
      <c r="T484">
        <v>0</v>
      </c>
      <c r="V484" s="51">
        <v>4</v>
      </c>
      <c r="W484" s="51">
        <v>8</v>
      </c>
      <c r="X484" s="51">
        <v>26</v>
      </c>
    </row>
    <row r="485" spans="1:24" x14ac:dyDescent="0.2">
      <c r="A485">
        <v>5125</v>
      </c>
      <c r="B485" t="s">
        <v>2195</v>
      </c>
      <c r="C485" t="s">
        <v>2176</v>
      </c>
      <c r="D485">
        <v>2016</v>
      </c>
      <c r="E485" t="str">
        <f t="shared" si="7"/>
        <v>51252016</v>
      </c>
      <c r="F485">
        <v>8275</v>
      </c>
      <c r="G485" t="str">
        <f>VLOOKUP($A485,CATMUN!$B$2:$C$1123,2,0)</f>
        <v>Medio</v>
      </c>
      <c r="H485" t="str">
        <f>VLOOKUP($A485,CATMUN!$B$2:$D$1123,3,0)</f>
        <v>Municipios rurales</v>
      </c>
      <c r="I485">
        <f>VLOOKUP($A485,CATMUN!$B$2:$G$1123,4,0)</f>
        <v>0</v>
      </c>
      <c r="J485">
        <f>VLOOKUP($A485,CATMUN!$B$2:$G$1123,6,0)</f>
        <v>15</v>
      </c>
      <c r="K485" s="69">
        <v>118.065</v>
      </c>
      <c r="L485" s="69">
        <v>379.44181762658269</v>
      </c>
      <c r="M485" s="69">
        <v>0.58499999999999996</v>
      </c>
      <c r="N485" s="69">
        <v>19.386783259911898</v>
      </c>
      <c r="P485" s="69">
        <v>441.89600000000002</v>
      </c>
      <c r="Q485">
        <v>0</v>
      </c>
      <c r="S485" s="69">
        <v>3.5760000000000001</v>
      </c>
      <c r="T485">
        <v>0</v>
      </c>
      <c r="V485" s="51">
        <v>4</v>
      </c>
      <c r="W485" s="51">
        <v>8</v>
      </c>
      <c r="X485" s="51">
        <v>26</v>
      </c>
    </row>
    <row r="486" spans="1:24" x14ac:dyDescent="0.2">
      <c r="A486">
        <v>5134</v>
      </c>
      <c r="B486" t="s">
        <v>2196</v>
      </c>
      <c r="C486" t="s">
        <v>2176</v>
      </c>
      <c r="D486">
        <v>2016</v>
      </c>
      <c r="E486" t="str">
        <f t="shared" si="7"/>
        <v>51342016</v>
      </c>
      <c r="F486">
        <v>9035</v>
      </c>
      <c r="G486" t="str">
        <f>VLOOKUP($A486,CATMUN!$B$2:$C$1123,2,0)</f>
        <v>Bajo</v>
      </c>
      <c r="H486" t="str">
        <f>VLOOKUP($A486,CATMUN!$B$2:$D$1123,3,0)</f>
        <v>Municipios rurales</v>
      </c>
      <c r="I486">
        <f>VLOOKUP($A486,CATMUN!$B$2:$G$1123,4,0)</f>
        <v>0</v>
      </c>
      <c r="J486">
        <f>VLOOKUP($A486,CATMUN!$B$2:$G$1123,6,0)</f>
        <v>15</v>
      </c>
      <c r="K486" s="69">
        <v>119.66181</v>
      </c>
      <c r="L486" s="69">
        <v>379.44181762658269</v>
      </c>
      <c r="N486" s="69">
        <v>19.386783259911898</v>
      </c>
      <c r="P486" s="69">
        <v>441.89600000000002</v>
      </c>
      <c r="Q486">
        <v>0</v>
      </c>
      <c r="S486" s="69">
        <v>3.5760000000000001</v>
      </c>
      <c r="T486">
        <v>0</v>
      </c>
      <c r="V486" s="51">
        <v>4</v>
      </c>
      <c r="W486" s="51">
        <v>4</v>
      </c>
      <c r="X486" s="51">
        <v>26</v>
      </c>
    </row>
    <row r="487" spans="1:24" x14ac:dyDescent="0.2">
      <c r="A487">
        <v>5138</v>
      </c>
      <c r="B487" t="s">
        <v>2197</v>
      </c>
      <c r="C487" t="s">
        <v>2176</v>
      </c>
      <c r="D487">
        <v>2016</v>
      </c>
      <c r="E487" t="str">
        <f t="shared" si="7"/>
        <v>51382016</v>
      </c>
      <c r="F487">
        <v>16751</v>
      </c>
      <c r="G487" t="str">
        <f>VLOOKUP($A487,CATMUN!$B$2:$C$1123,2,0)</f>
        <v>Medio</v>
      </c>
      <c r="H487" t="str">
        <f>VLOOKUP($A487,CATMUN!$B$2:$D$1123,3,0)</f>
        <v>Municipios rurales</v>
      </c>
      <c r="I487">
        <f>VLOOKUP($A487,CATMUN!$B$2:$G$1123,4,0)</f>
        <v>0</v>
      </c>
      <c r="J487">
        <f>VLOOKUP($A487,CATMUN!$B$2:$G$1123,6,0)</f>
        <v>15</v>
      </c>
      <c r="K487" s="69">
        <v>218.85400000000001</v>
      </c>
      <c r="L487" s="69">
        <v>379.44181762658269</v>
      </c>
      <c r="M487" s="69">
        <v>12.943</v>
      </c>
      <c r="N487" s="69">
        <v>19.386783259911898</v>
      </c>
      <c r="P487" s="69">
        <v>441.89600000000002</v>
      </c>
      <c r="Q487">
        <v>0</v>
      </c>
      <c r="S487" s="69">
        <v>3.5760000000000001</v>
      </c>
      <c r="T487">
        <v>0</v>
      </c>
      <c r="V487" s="51">
        <v>4</v>
      </c>
      <c r="W487" s="51">
        <v>9</v>
      </c>
      <c r="X487" s="51">
        <v>26</v>
      </c>
    </row>
    <row r="488" spans="1:24" x14ac:dyDescent="0.2">
      <c r="A488">
        <v>5150</v>
      </c>
      <c r="B488" t="s">
        <v>2201</v>
      </c>
      <c r="C488" t="s">
        <v>2176</v>
      </c>
      <c r="D488">
        <v>2016</v>
      </c>
      <c r="E488" t="str">
        <f t="shared" si="7"/>
        <v>51502016</v>
      </c>
      <c r="F488">
        <v>3583</v>
      </c>
      <c r="G488" t="str">
        <f>VLOOKUP($A488,CATMUN!$B$2:$C$1123,2,0)</f>
        <v>Alto</v>
      </c>
      <c r="H488" t="str">
        <f>VLOOKUP($A488,CATMUN!$B$2:$D$1123,3,0)</f>
        <v>Municipios rurales</v>
      </c>
      <c r="I488">
        <f>VLOOKUP($A488,CATMUN!$B$2:$G$1123,4,0)</f>
        <v>0</v>
      </c>
      <c r="J488">
        <f>VLOOKUP($A488,CATMUN!$B$2:$G$1123,6,0)</f>
        <v>15</v>
      </c>
      <c r="K488" s="69">
        <v>240.404</v>
      </c>
      <c r="L488" s="69">
        <v>379.44181762658269</v>
      </c>
      <c r="M488" s="69">
        <v>4.077</v>
      </c>
      <c r="N488" s="69">
        <v>19.386783259911898</v>
      </c>
      <c r="P488" s="69">
        <v>441.89600000000002</v>
      </c>
      <c r="Q488">
        <v>0</v>
      </c>
      <c r="S488" s="69">
        <v>3.5760000000000001</v>
      </c>
      <c r="T488">
        <v>0</v>
      </c>
      <c r="V488" s="51">
        <v>4</v>
      </c>
      <c r="W488" s="51">
        <v>8</v>
      </c>
      <c r="X488" s="51">
        <v>26</v>
      </c>
    </row>
    <row r="489" spans="1:24" x14ac:dyDescent="0.2">
      <c r="A489">
        <v>5206</v>
      </c>
      <c r="B489" t="s">
        <v>1937</v>
      </c>
      <c r="C489" t="s">
        <v>2176</v>
      </c>
      <c r="D489">
        <v>2016</v>
      </c>
      <c r="E489" t="str">
        <f t="shared" si="7"/>
        <v>52062016</v>
      </c>
      <c r="F489">
        <v>3375</v>
      </c>
      <c r="G489" t="str">
        <f>VLOOKUP($A489,CATMUN!$B$2:$C$1123,2,0)</f>
        <v>Medio</v>
      </c>
      <c r="H489" t="str">
        <f>VLOOKUP($A489,CATMUN!$B$2:$D$1123,3,0)</f>
        <v>Municipios rurales</v>
      </c>
      <c r="I489">
        <f>VLOOKUP($A489,CATMUN!$B$2:$G$1123,4,0)</f>
        <v>0</v>
      </c>
      <c r="J489">
        <f>VLOOKUP($A489,CATMUN!$B$2:$G$1123,6,0)</f>
        <v>15</v>
      </c>
      <c r="K489" s="69">
        <v>254.94209000000001</v>
      </c>
      <c r="L489" s="69">
        <v>379.44181762658269</v>
      </c>
      <c r="M489" s="69">
        <v>7.4938000000000002</v>
      </c>
      <c r="N489" s="69">
        <v>19.386783259911898</v>
      </c>
      <c r="P489" s="69">
        <v>441.89600000000002</v>
      </c>
      <c r="S489" s="69">
        <v>3.5760000000000001</v>
      </c>
      <c r="T489">
        <v>0</v>
      </c>
      <c r="V489" s="51">
        <v>4</v>
      </c>
      <c r="W489" s="51">
        <v>9</v>
      </c>
      <c r="X489" s="51">
        <v>26</v>
      </c>
    </row>
    <row r="490" spans="1:24" x14ac:dyDescent="0.2">
      <c r="A490">
        <v>5234</v>
      </c>
      <c r="B490" t="s">
        <v>2208</v>
      </c>
      <c r="C490" t="s">
        <v>2176</v>
      </c>
      <c r="D490">
        <v>2016</v>
      </c>
      <c r="E490" t="str">
        <f t="shared" si="7"/>
        <v>52342016</v>
      </c>
      <c r="F490">
        <v>23280</v>
      </c>
      <c r="G490" t="str">
        <f>VLOOKUP($A490,CATMUN!$B$2:$C$1123,2,0)</f>
        <v>Bajo</v>
      </c>
      <c r="H490" t="str">
        <f>VLOOKUP($A490,CATMUN!$B$2:$D$1123,3,0)</f>
        <v>Municipios rurales</v>
      </c>
      <c r="I490">
        <f>VLOOKUP($A490,CATMUN!$B$2:$G$1123,4,0)</f>
        <v>0</v>
      </c>
      <c r="J490">
        <f>VLOOKUP($A490,CATMUN!$B$2:$G$1123,6,0)</f>
        <v>15</v>
      </c>
      <c r="K490" s="69">
        <v>24.045999999999999</v>
      </c>
      <c r="L490" s="69">
        <v>379.44181762658269</v>
      </c>
      <c r="M490" s="69">
        <v>5.4329999999999998</v>
      </c>
      <c r="N490" s="69">
        <v>19.386783259911898</v>
      </c>
      <c r="P490" s="69">
        <v>441.89600000000002</v>
      </c>
      <c r="Q490">
        <v>0</v>
      </c>
      <c r="S490" s="69">
        <v>3.5760000000000001</v>
      </c>
      <c r="T490">
        <v>0</v>
      </c>
      <c r="V490" s="51">
        <v>4</v>
      </c>
      <c r="W490" s="51">
        <v>13</v>
      </c>
      <c r="X490" s="51">
        <v>26</v>
      </c>
    </row>
    <row r="491" spans="1:24" x14ac:dyDescent="0.2">
      <c r="A491">
        <v>5240</v>
      </c>
      <c r="B491" t="s">
        <v>2210</v>
      </c>
      <c r="C491" t="s">
        <v>2176</v>
      </c>
      <c r="D491">
        <v>2016</v>
      </c>
      <c r="E491" t="str">
        <f t="shared" si="7"/>
        <v>52402016</v>
      </c>
      <c r="F491">
        <v>12510</v>
      </c>
      <c r="G491" t="str">
        <f>VLOOKUP($A491,CATMUN!$B$2:$C$1123,2,0)</f>
        <v>Medio</v>
      </c>
      <c r="H491" t="str">
        <f>VLOOKUP($A491,CATMUN!$B$2:$D$1123,3,0)</f>
        <v>Municipios rurales</v>
      </c>
      <c r="I491">
        <f>VLOOKUP($A491,CATMUN!$B$2:$G$1123,4,0)</f>
        <v>0</v>
      </c>
      <c r="J491">
        <f>VLOOKUP($A491,CATMUN!$B$2:$G$1123,6,0)</f>
        <v>15</v>
      </c>
      <c r="K491" s="69">
        <v>552.88400000000001</v>
      </c>
      <c r="L491" s="69">
        <v>379.44181762658269</v>
      </c>
      <c r="M491" s="69">
        <v>0</v>
      </c>
      <c r="N491" s="69">
        <v>19.386783259911898</v>
      </c>
      <c r="P491" s="69">
        <v>441.89600000000002</v>
      </c>
      <c r="Q491">
        <v>0</v>
      </c>
      <c r="S491" s="69">
        <v>3.5760000000000001</v>
      </c>
      <c r="T491">
        <v>0</v>
      </c>
      <c r="V491" s="51">
        <v>4</v>
      </c>
      <c r="W491" s="51">
        <v>13</v>
      </c>
      <c r="X491" s="51">
        <v>26</v>
      </c>
    </row>
    <row r="492" spans="1:24" x14ac:dyDescent="0.2">
      <c r="A492">
        <v>5264</v>
      </c>
      <c r="B492" t="s">
        <v>2216</v>
      </c>
      <c r="C492" t="s">
        <v>2176</v>
      </c>
      <c r="D492">
        <v>2016</v>
      </c>
      <c r="E492" t="str">
        <f t="shared" si="7"/>
        <v>52642016</v>
      </c>
      <c r="F492">
        <v>10102</v>
      </c>
      <c r="G492" t="str">
        <f>VLOOKUP($A492,CATMUN!$B$2:$C$1123,2,0)</f>
        <v>Medio</v>
      </c>
      <c r="H492" t="str">
        <f>VLOOKUP($A492,CATMUN!$B$2:$D$1123,3,0)</f>
        <v>Municipios rurales</v>
      </c>
      <c r="I492">
        <f>VLOOKUP($A492,CATMUN!$B$2:$G$1123,4,0)</f>
        <v>0</v>
      </c>
      <c r="J492">
        <f>VLOOKUP($A492,CATMUN!$B$2:$G$1123,6,0)</f>
        <v>15</v>
      </c>
      <c r="K492" s="69">
        <v>1384.1428000000001</v>
      </c>
      <c r="L492" s="69">
        <v>379.44181762658269</v>
      </c>
      <c r="M492" s="69">
        <v>86.831199999999995</v>
      </c>
      <c r="N492" s="69">
        <v>19.386783259911898</v>
      </c>
      <c r="P492" s="69">
        <v>441.89600000000002</v>
      </c>
      <c r="Q492">
        <v>0</v>
      </c>
      <c r="S492" s="69">
        <v>3.5760000000000001</v>
      </c>
      <c r="T492">
        <v>0</v>
      </c>
      <c r="V492" s="51">
        <v>4</v>
      </c>
      <c r="W492" s="51">
        <v>65</v>
      </c>
      <c r="X492" s="51">
        <v>26</v>
      </c>
    </row>
    <row r="493" spans="1:24" x14ac:dyDescent="0.2">
      <c r="A493">
        <v>5306</v>
      </c>
      <c r="B493" t="s">
        <v>2220</v>
      </c>
      <c r="C493" t="s">
        <v>2176</v>
      </c>
      <c r="D493">
        <v>2016</v>
      </c>
      <c r="E493" t="str">
        <f t="shared" si="7"/>
        <v>53062016</v>
      </c>
      <c r="F493">
        <v>4009</v>
      </c>
      <c r="G493" t="str">
        <f>VLOOKUP($A493,CATMUN!$B$2:$C$1123,2,0)</f>
        <v>Bajo</v>
      </c>
      <c r="H493" t="str">
        <f>VLOOKUP($A493,CATMUN!$B$2:$D$1123,3,0)</f>
        <v>Municipios rurales</v>
      </c>
      <c r="I493">
        <f>VLOOKUP($A493,CATMUN!$B$2:$G$1123,4,0)</f>
        <v>0</v>
      </c>
      <c r="J493">
        <f>VLOOKUP($A493,CATMUN!$B$2:$G$1123,6,0)</f>
        <v>15</v>
      </c>
      <c r="K493" s="69">
        <v>99.084000000000003</v>
      </c>
      <c r="L493" s="69">
        <v>379.44181762658269</v>
      </c>
      <c r="M493" s="69">
        <v>1.2070000000000001</v>
      </c>
      <c r="N493" s="69">
        <v>19.386783259911898</v>
      </c>
      <c r="P493" s="69">
        <v>441.89600000000002</v>
      </c>
      <c r="Q493">
        <v>0</v>
      </c>
      <c r="S493" s="69">
        <v>3.5760000000000001</v>
      </c>
      <c r="T493">
        <v>0</v>
      </c>
      <c r="U493">
        <v>1.9077</v>
      </c>
      <c r="V493" s="51">
        <v>4</v>
      </c>
      <c r="W493" s="51">
        <v>6</v>
      </c>
      <c r="X493" s="51">
        <v>26</v>
      </c>
    </row>
    <row r="494" spans="1:24" x14ac:dyDescent="0.2">
      <c r="A494">
        <v>5361</v>
      </c>
      <c r="B494" t="s">
        <v>2228</v>
      </c>
      <c r="C494" t="s">
        <v>2176</v>
      </c>
      <c r="D494">
        <v>2016</v>
      </c>
      <c r="E494" t="str">
        <f t="shared" si="7"/>
        <v>53612016</v>
      </c>
      <c r="F494">
        <v>20628</v>
      </c>
      <c r="G494" t="str">
        <f>VLOOKUP($A494,CATMUN!$B$2:$C$1123,2,0)</f>
        <v>Medio</v>
      </c>
      <c r="H494" t="str">
        <f>VLOOKUP($A494,CATMUN!$B$2:$D$1123,3,0)</f>
        <v>Municipios rurales</v>
      </c>
      <c r="I494">
        <f>VLOOKUP($A494,CATMUN!$B$2:$G$1123,4,0)</f>
        <v>0</v>
      </c>
      <c r="J494">
        <f>VLOOKUP($A494,CATMUN!$B$2:$G$1123,6,0)</f>
        <v>15</v>
      </c>
      <c r="K494" s="69">
        <v>331.786</v>
      </c>
      <c r="L494" s="69">
        <v>379.44181762658269</v>
      </c>
      <c r="M494" s="69">
        <v>22.149000000000001</v>
      </c>
      <c r="N494" s="69">
        <v>19.386783259911898</v>
      </c>
      <c r="P494" s="69">
        <v>441.89600000000002</v>
      </c>
      <c r="Q494">
        <v>0</v>
      </c>
      <c r="S494" s="69">
        <v>3.5760000000000001</v>
      </c>
      <c r="T494">
        <v>0</v>
      </c>
      <c r="V494" s="51">
        <v>4</v>
      </c>
      <c r="W494" s="51">
        <v>115</v>
      </c>
      <c r="X494" s="51">
        <v>26</v>
      </c>
    </row>
    <row r="495" spans="1:24" x14ac:dyDescent="0.2">
      <c r="A495">
        <v>5425</v>
      </c>
      <c r="B495" t="s">
        <v>2234</v>
      </c>
      <c r="C495" t="s">
        <v>2176</v>
      </c>
      <c r="D495">
        <v>2016</v>
      </c>
      <c r="E495" t="str">
        <f t="shared" si="7"/>
        <v>54252016</v>
      </c>
      <c r="F495">
        <v>6775</v>
      </c>
      <c r="G495" t="str">
        <f>VLOOKUP($A495,CATMUN!$B$2:$C$1123,2,0)</f>
        <v>Medio</v>
      </c>
      <c r="H495" t="str">
        <f>VLOOKUP($A495,CATMUN!$B$2:$D$1123,3,0)</f>
        <v>Municipios rurales</v>
      </c>
      <c r="I495">
        <f>VLOOKUP($A495,CATMUN!$B$2:$G$1123,4,0)</f>
        <v>0</v>
      </c>
      <c r="J495">
        <f>VLOOKUP($A495,CATMUN!$B$2:$G$1123,6,0)</f>
        <v>15</v>
      </c>
      <c r="K495" s="69">
        <v>529.69399999999996</v>
      </c>
      <c r="L495" s="69">
        <v>379.44181762658269</v>
      </c>
      <c r="M495" s="69">
        <v>8.8800000000000008</v>
      </c>
      <c r="N495" s="69">
        <v>19.386783259911898</v>
      </c>
      <c r="P495" s="69">
        <v>441.89600000000002</v>
      </c>
      <c r="Q495">
        <v>0</v>
      </c>
      <c r="S495" s="69">
        <v>3.5760000000000001</v>
      </c>
      <c r="T495">
        <v>0</v>
      </c>
      <c r="V495" s="51">
        <v>4</v>
      </c>
      <c r="W495" s="51">
        <v>24</v>
      </c>
      <c r="X495" s="51">
        <v>26</v>
      </c>
    </row>
    <row r="496" spans="1:24" x14ac:dyDescent="0.2">
      <c r="A496">
        <v>5475</v>
      </c>
      <c r="B496" t="s">
        <v>2237</v>
      </c>
      <c r="C496" t="s">
        <v>2176</v>
      </c>
      <c r="D496">
        <v>2016</v>
      </c>
      <c r="E496" t="str">
        <f t="shared" si="7"/>
        <v>54752016</v>
      </c>
      <c r="F496">
        <v>4692</v>
      </c>
      <c r="G496" t="str">
        <f>VLOOKUP($A496,CATMUN!$B$2:$C$1123,2,0)</f>
        <v>Bajo</v>
      </c>
      <c r="H496" t="str">
        <f>VLOOKUP($A496,CATMUN!$B$2:$D$1123,3,0)</f>
        <v>Municipios rurales</v>
      </c>
      <c r="I496">
        <f>VLOOKUP($A496,CATMUN!$B$2:$G$1123,4,0)</f>
        <v>0</v>
      </c>
      <c r="J496">
        <f>VLOOKUP($A496,CATMUN!$B$2:$G$1123,6,0)</f>
        <v>15</v>
      </c>
      <c r="K496" s="69">
        <v>629.92999999999995</v>
      </c>
      <c r="L496" s="69">
        <v>379.44181762658269</v>
      </c>
      <c r="N496" s="69">
        <v>19.386783259911898</v>
      </c>
      <c r="P496" s="69">
        <v>441.89600000000002</v>
      </c>
      <c r="Q496">
        <v>0</v>
      </c>
      <c r="S496" s="69">
        <v>3.5760000000000001</v>
      </c>
      <c r="T496">
        <v>0</v>
      </c>
      <c r="V496" s="51">
        <v>4</v>
      </c>
      <c r="W496" s="51">
        <v>2</v>
      </c>
      <c r="X496" s="51">
        <v>26</v>
      </c>
    </row>
    <row r="497" spans="1:24" x14ac:dyDescent="0.2">
      <c r="A497">
        <v>5483</v>
      </c>
      <c r="B497" t="s">
        <v>1606</v>
      </c>
      <c r="C497" t="s">
        <v>2176</v>
      </c>
      <c r="D497">
        <v>2016</v>
      </c>
      <c r="E497" t="str">
        <f t="shared" si="7"/>
        <v>54832016</v>
      </c>
      <c r="F497">
        <v>17486</v>
      </c>
      <c r="G497" t="str">
        <f>VLOOKUP($A497,CATMUN!$B$2:$C$1123,2,0)</f>
        <v>Bajo</v>
      </c>
      <c r="H497" t="str">
        <f>VLOOKUP($A497,CATMUN!$B$2:$D$1123,3,0)</f>
        <v>Municipios rurales</v>
      </c>
      <c r="I497">
        <f>VLOOKUP($A497,CATMUN!$B$2:$G$1123,4,0)</f>
        <v>0</v>
      </c>
      <c r="J497">
        <f>VLOOKUP($A497,CATMUN!$B$2:$G$1123,6,0)</f>
        <v>15</v>
      </c>
      <c r="K497" s="69">
        <v>260.52800000000002</v>
      </c>
      <c r="L497" s="69">
        <v>379.44181762658269</v>
      </c>
      <c r="M497" s="69">
        <v>4.4809999999999999</v>
      </c>
      <c r="N497" s="69">
        <v>19.386783259911898</v>
      </c>
      <c r="P497" s="69">
        <v>441.89600000000002</v>
      </c>
      <c r="Q497">
        <v>0</v>
      </c>
      <c r="S497" s="69">
        <v>3.5760000000000001</v>
      </c>
      <c r="T497">
        <v>0</v>
      </c>
      <c r="V497" s="51">
        <v>4</v>
      </c>
      <c r="W497" s="51">
        <v>15</v>
      </c>
      <c r="X497" s="51">
        <v>26</v>
      </c>
    </row>
    <row r="498" spans="1:24" x14ac:dyDescent="0.2">
      <c r="A498">
        <v>5490</v>
      </c>
      <c r="B498" t="s">
        <v>2240</v>
      </c>
      <c r="C498" t="s">
        <v>2176</v>
      </c>
      <c r="D498">
        <v>2016</v>
      </c>
      <c r="E498" t="str">
        <f t="shared" si="7"/>
        <v>54902016</v>
      </c>
      <c r="F498">
        <v>63991</v>
      </c>
      <c r="G498" t="str">
        <f>VLOOKUP($A498,CATMUN!$B$2:$C$1123,2,0)</f>
        <v>Medio</v>
      </c>
      <c r="H498" t="str">
        <f>VLOOKUP($A498,CATMUN!$B$2:$D$1123,3,0)</f>
        <v>Municipios rurales</v>
      </c>
      <c r="I498">
        <f>VLOOKUP($A498,CATMUN!$B$2:$G$1123,4,0)</f>
        <v>0</v>
      </c>
      <c r="J498">
        <f>VLOOKUP($A498,CATMUN!$B$2:$G$1123,6,0)</f>
        <v>15</v>
      </c>
      <c r="K498" s="69">
        <v>1230.9639999999999</v>
      </c>
      <c r="L498" s="69">
        <v>379.44181762658269</v>
      </c>
      <c r="M498" s="69">
        <v>62.572000000000003</v>
      </c>
      <c r="N498" s="69">
        <v>19.386783259911898</v>
      </c>
      <c r="P498" s="69">
        <v>441.89600000000002</v>
      </c>
      <c r="Q498">
        <v>0</v>
      </c>
      <c r="S498" s="69">
        <v>3.5760000000000001</v>
      </c>
      <c r="T498">
        <v>0</v>
      </c>
      <c r="U498">
        <v>0.05</v>
      </c>
      <c r="V498" s="51">
        <v>4</v>
      </c>
      <c r="W498" s="51">
        <v>58</v>
      </c>
      <c r="X498" s="51">
        <v>90</v>
      </c>
    </row>
    <row r="499" spans="1:24" x14ac:dyDescent="0.2">
      <c r="A499">
        <v>5495</v>
      </c>
      <c r="B499" t="s">
        <v>2239</v>
      </c>
      <c r="C499" t="s">
        <v>2176</v>
      </c>
      <c r="D499">
        <v>2016</v>
      </c>
      <c r="E499" t="str">
        <f t="shared" si="7"/>
        <v>54952016</v>
      </c>
      <c r="F499">
        <v>27238</v>
      </c>
      <c r="G499" t="str">
        <f>VLOOKUP($A499,CATMUN!$B$2:$C$1123,2,0)</f>
        <v>Bajo</v>
      </c>
      <c r="H499" t="str">
        <f>VLOOKUP($A499,CATMUN!$B$2:$D$1123,3,0)</f>
        <v>Municipios rurales</v>
      </c>
      <c r="I499">
        <f>VLOOKUP($A499,CATMUN!$B$2:$G$1123,4,0)</f>
        <v>0</v>
      </c>
      <c r="J499">
        <f>VLOOKUP($A499,CATMUN!$B$2:$G$1123,6,0)</f>
        <v>15</v>
      </c>
      <c r="K499" s="69">
        <v>223.703</v>
      </c>
      <c r="L499" s="69">
        <v>379.44181762658269</v>
      </c>
      <c r="M499" s="69">
        <v>6.4859999999999998</v>
      </c>
      <c r="N499" s="69">
        <v>19.386783259911898</v>
      </c>
      <c r="P499" s="69">
        <v>441.89600000000002</v>
      </c>
      <c r="Q499">
        <v>0</v>
      </c>
      <c r="S499" s="69">
        <v>3.5760000000000001</v>
      </c>
      <c r="T499">
        <v>0</v>
      </c>
      <c r="V499" s="51">
        <v>4</v>
      </c>
      <c r="W499" s="51">
        <v>9</v>
      </c>
      <c r="X499" s="51">
        <v>26</v>
      </c>
    </row>
    <row r="500" spans="1:24" x14ac:dyDescent="0.2">
      <c r="A500">
        <v>5501</v>
      </c>
      <c r="B500" t="s">
        <v>2241</v>
      </c>
      <c r="C500" t="s">
        <v>2176</v>
      </c>
      <c r="D500">
        <v>2016</v>
      </c>
      <c r="E500" t="str">
        <f t="shared" si="7"/>
        <v>55012016</v>
      </c>
      <c r="F500">
        <v>3278</v>
      </c>
      <c r="G500" t="str">
        <f>VLOOKUP($A500,CATMUN!$B$2:$C$1123,2,0)</f>
        <v>Medio</v>
      </c>
      <c r="H500" t="str">
        <f>VLOOKUP($A500,CATMUN!$B$2:$D$1123,3,0)</f>
        <v>Municipios rurales</v>
      </c>
      <c r="I500">
        <f>VLOOKUP($A500,CATMUN!$B$2:$G$1123,4,0)</f>
        <v>0</v>
      </c>
      <c r="J500">
        <f>VLOOKUP($A500,CATMUN!$B$2:$G$1123,6,0)</f>
        <v>15</v>
      </c>
      <c r="K500" s="69">
        <v>309.23599999999999</v>
      </c>
      <c r="L500" s="69">
        <v>379.44181762658269</v>
      </c>
      <c r="M500" s="69">
        <v>0.61599999999999999</v>
      </c>
      <c r="N500" s="69">
        <v>19.386783259911898</v>
      </c>
      <c r="P500" s="69">
        <v>441.89600000000002</v>
      </c>
      <c r="Q500">
        <v>0</v>
      </c>
      <c r="S500" s="69">
        <v>3.5760000000000001</v>
      </c>
      <c r="T500">
        <v>0</v>
      </c>
      <c r="V500" s="51">
        <v>4</v>
      </c>
      <c r="W500" s="51">
        <v>1</v>
      </c>
      <c r="X500" s="51">
        <v>26</v>
      </c>
    </row>
    <row r="501" spans="1:24" x14ac:dyDescent="0.2">
      <c r="A501">
        <v>5543</v>
      </c>
      <c r="B501" t="s">
        <v>2242</v>
      </c>
      <c r="C501" t="s">
        <v>2176</v>
      </c>
      <c r="D501">
        <v>2016</v>
      </c>
      <c r="E501" t="str">
        <f t="shared" si="7"/>
        <v>55432016</v>
      </c>
      <c r="F501">
        <v>11064</v>
      </c>
      <c r="G501" t="str">
        <f>VLOOKUP($A501,CATMUN!$B$2:$C$1123,2,0)</f>
        <v>Medio</v>
      </c>
      <c r="H501" t="str">
        <f>VLOOKUP($A501,CATMUN!$B$2:$D$1123,3,0)</f>
        <v>Municipios rurales</v>
      </c>
      <c r="I501">
        <f>VLOOKUP($A501,CATMUN!$B$2:$G$1123,4,0)</f>
        <v>0</v>
      </c>
      <c r="J501">
        <f>VLOOKUP($A501,CATMUN!$B$2:$G$1123,6,0)</f>
        <v>15</v>
      </c>
      <c r="K501" s="69">
        <v>53.88</v>
      </c>
      <c r="L501" s="69">
        <v>379.44181762658269</v>
      </c>
      <c r="M501" s="69">
        <v>5.3540000000000001</v>
      </c>
      <c r="N501" s="69">
        <v>19.386783259911898</v>
      </c>
      <c r="P501" s="69">
        <v>441.89600000000002</v>
      </c>
      <c r="Q501">
        <v>0</v>
      </c>
      <c r="S501" s="69">
        <v>3.5760000000000001</v>
      </c>
      <c r="T501">
        <v>0</v>
      </c>
      <c r="V501" s="51">
        <v>4</v>
      </c>
      <c r="W501" s="51">
        <v>6</v>
      </c>
      <c r="X501" s="51">
        <v>26</v>
      </c>
    </row>
    <row r="502" spans="1:24" x14ac:dyDescent="0.2">
      <c r="A502">
        <v>5585</v>
      </c>
      <c r="B502" t="s">
        <v>2245</v>
      </c>
      <c r="C502" t="s">
        <v>2176</v>
      </c>
      <c r="D502">
        <v>2016</v>
      </c>
      <c r="E502" t="str">
        <f t="shared" si="7"/>
        <v>55852016</v>
      </c>
      <c r="F502">
        <v>18846</v>
      </c>
      <c r="G502" t="str">
        <f>VLOOKUP($A502,CATMUN!$B$2:$C$1123,2,0)</f>
        <v>Bajo</v>
      </c>
      <c r="H502" t="str">
        <f>VLOOKUP($A502,CATMUN!$B$2:$D$1123,3,0)</f>
        <v>Municipios rurales</v>
      </c>
      <c r="I502">
        <f>VLOOKUP($A502,CATMUN!$B$2:$G$1123,4,0)</f>
        <v>0</v>
      </c>
      <c r="J502">
        <f>VLOOKUP($A502,CATMUN!$B$2:$G$1123,6,0)</f>
        <v>15</v>
      </c>
      <c r="K502" s="69">
        <v>448.96</v>
      </c>
      <c r="L502" s="69">
        <v>379.44181762658269</v>
      </c>
      <c r="M502" s="69">
        <v>244.43799999999999</v>
      </c>
      <c r="N502" s="69">
        <v>19.386783259911898</v>
      </c>
      <c r="P502" s="69">
        <v>441.89600000000002</v>
      </c>
      <c r="Q502">
        <v>0</v>
      </c>
      <c r="S502" s="69">
        <v>3.5760000000000001</v>
      </c>
      <c r="T502">
        <v>0</v>
      </c>
      <c r="V502" s="51">
        <v>4</v>
      </c>
      <c r="W502" s="51">
        <v>75</v>
      </c>
      <c r="X502" s="51">
        <v>26</v>
      </c>
    </row>
    <row r="503" spans="1:24" x14ac:dyDescent="0.2">
      <c r="A503">
        <v>5628</v>
      </c>
      <c r="B503" t="s">
        <v>1235</v>
      </c>
      <c r="C503" t="s">
        <v>2176</v>
      </c>
      <c r="D503">
        <v>2016</v>
      </c>
      <c r="E503" t="str">
        <f t="shared" si="7"/>
        <v>56282016</v>
      </c>
      <c r="F503">
        <v>8191</v>
      </c>
      <c r="G503" t="str">
        <f>VLOOKUP($A503,CATMUN!$B$2:$C$1123,2,0)</f>
        <v>Alto</v>
      </c>
      <c r="H503" t="str">
        <f>VLOOKUP($A503,CATMUN!$B$2:$D$1123,3,0)</f>
        <v>Municipios rurales</v>
      </c>
      <c r="I503">
        <f>VLOOKUP($A503,CATMUN!$B$2:$G$1123,4,0)</f>
        <v>0</v>
      </c>
      <c r="J503">
        <f>VLOOKUP($A503,CATMUN!$B$2:$G$1123,6,0)</f>
        <v>15</v>
      </c>
      <c r="K503" s="69">
        <v>30.640999999999998</v>
      </c>
      <c r="L503" s="69">
        <v>379.44181762658269</v>
      </c>
      <c r="M503" s="69">
        <v>1.1299999999999999</v>
      </c>
      <c r="N503" s="69">
        <v>19.386783259911898</v>
      </c>
      <c r="P503" s="69">
        <v>441.89600000000002</v>
      </c>
      <c r="Q503">
        <v>0</v>
      </c>
      <c r="S503" s="69">
        <v>3.5760000000000001</v>
      </c>
      <c r="T503">
        <v>0</v>
      </c>
      <c r="V503" s="51">
        <v>4</v>
      </c>
      <c r="W503" s="51">
        <v>5</v>
      </c>
      <c r="X503" s="51">
        <v>90</v>
      </c>
    </row>
    <row r="504" spans="1:24" x14ac:dyDescent="0.2">
      <c r="A504">
        <v>5642</v>
      </c>
      <c r="B504" t="s">
        <v>2249</v>
      </c>
      <c r="C504" t="s">
        <v>2176</v>
      </c>
      <c r="D504">
        <v>2016</v>
      </c>
      <c r="E504" t="str">
        <f t="shared" si="7"/>
        <v>56422016</v>
      </c>
      <c r="F504">
        <v>17539</v>
      </c>
      <c r="G504" t="str">
        <f>VLOOKUP($A504,CATMUN!$B$2:$C$1123,2,0)</f>
        <v>Alto</v>
      </c>
      <c r="H504" t="str">
        <f>VLOOKUP($A504,CATMUN!$B$2:$D$1123,3,0)</f>
        <v>Municipios rurales</v>
      </c>
      <c r="I504">
        <f>VLOOKUP($A504,CATMUN!$B$2:$G$1123,4,0)</f>
        <v>0</v>
      </c>
      <c r="J504">
        <f>VLOOKUP($A504,CATMUN!$B$2:$G$1123,6,0)</f>
        <v>15</v>
      </c>
      <c r="K504" s="69">
        <v>831.17200000000003</v>
      </c>
      <c r="L504" s="69">
        <v>379.44181762658269</v>
      </c>
      <c r="M504" s="69">
        <v>4.4219999999999997</v>
      </c>
      <c r="N504" s="69">
        <v>19.386783259911898</v>
      </c>
      <c r="P504" s="69">
        <v>441.89600000000002</v>
      </c>
      <c r="Q504">
        <v>0</v>
      </c>
      <c r="S504" s="69">
        <v>3.5760000000000001</v>
      </c>
      <c r="T504">
        <v>0</v>
      </c>
      <c r="V504" s="51">
        <v>4</v>
      </c>
      <c r="W504" s="51">
        <v>59</v>
      </c>
      <c r="X504" s="51">
        <v>26</v>
      </c>
    </row>
    <row r="505" spans="1:24" x14ac:dyDescent="0.2">
      <c r="A505">
        <v>5649</v>
      </c>
      <c r="B505" t="s">
        <v>1543</v>
      </c>
      <c r="C505" t="s">
        <v>2176</v>
      </c>
      <c r="D505">
        <v>2016</v>
      </c>
      <c r="E505" t="str">
        <f t="shared" si="7"/>
        <v>56492016</v>
      </c>
      <c r="F505">
        <v>16086</v>
      </c>
      <c r="G505" t="str">
        <f>VLOOKUP($A505,CATMUN!$B$2:$C$1123,2,0)</f>
        <v>Medio</v>
      </c>
      <c r="H505" t="str">
        <f>VLOOKUP($A505,CATMUN!$B$2:$D$1123,3,0)</f>
        <v>Municipios rurales</v>
      </c>
      <c r="I505">
        <f>VLOOKUP($A505,CATMUN!$B$2:$G$1123,4,0)</f>
        <v>0</v>
      </c>
      <c r="J505">
        <f>VLOOKUP($A505,CATMUN!$B$2:$G$1123,6,0)</f>
        <v>15</v>
      </c>
      <c r="K505" s="69">
        <v>441.86705000000001</v>
      </c>
      <c r="L505" s="69">
        <v>379.44181762658269</v>
      </c>
      <c r="M505" s="69">
        <v>55.247879999999995</v>
      </c>
      <c r="N505" s="69">
        <v>19.386783259911898</v>
      </c>
      <c r="P505" s="69">
        <v>441.89600000000002</v>
      </c>
      <c r="Q505">
        <v>0</v>
      </c>
      <c r="S505" s="69">
        <v>3.5760000000000001</v>
      </c>
      <c r="T505">
        <v>0</v>
      </c>
      <c r="V505" s="51">
        <v>4</v>
      </c>
      <c r="W505" s="51">
        <v>23</v>
      </c>
      <c r="X505" s="51">
        <v>26</v>
      </c>
    </row>
    <row r="506" spans="1:24" x14ac:dyDescent="0.2">
      <c r="A506">
        <v>5652</v>
      </c>
      <c r="B506" t="s">
        <v>1627</v>
      </c>
      <c r="C506" t="s">
        <v>2176</v>
      </c>
      <c r="D506">
        <v>2016</v>
      </c>
      <c r="E506" t="str">
        <f t="shared" si="7"/>
        <v>56522016</v>
      </c>
      <c r="F506">
        <v>5222</v>
      </c>
      <c r="G506" t="str">
        <f>VLOOKUP($A506,CATMUN!$B$2:$C$1123,2,0)</f>
        <v>Medio</v>
      </c>
      <c r="H506" t="str">
        <f>VLOOKUP($A506,CATMUN!$B$2:$D$1123,3,0)</f>
        <v>Municipios rurales</v>
      </c>
      <c r="I506">
        <f>VLOOKUP($A506,CATMUN!$B$2:$G$1123,4,0)</f>
        <v>0</v>
      </c>
      <c r="J506">
        <f>VLOOKUP($A506,CATMUN!$B$2:$G$1123,6,0)</f>
        <v>15</v>
      </c>
      <c r="K506" s="69">
        <v>23.568999999999999</v>
      </c>
      <c r="L506" s="69">
        <v>379.44181762658269</v>
      </c>
      <c r="M506" s="69">
        <v>14.186999999999999</v>
      </c>
      <c r="N506" s="69">
        <v>19.386783259911898</v>
      </c>
      <c r="P506" s="69">
        <v>441.89600000000002</v>
      </c>
      <c r="Q506">
        <v>0</v>
      </c>
      <c r="S506" s="69">
        <v>3.5760000000000001</v>
      </c>
      <c r="T506">
        <v>0</v>
      </c>
      <c r="V506" s="51">
        <v>4</v>
      </c>
      <c r="W506" s="51">
        <v>6</v>
      </c>
      <c r="X506" s="51">
        <v>26</v>
      </c>
    </row>
    <row r="507" spans="1:24" x14ac:dyDescent="0.2">
      <c r="A507">
        <v>5658</v>
      </c>
      <c r="B507" t="s">
        <v>2252</v>
      </c>
      <c r="C507" t="s">
        <v>2176</v>
      </c>
      <c r="D507">
        <v>2016</v>
      </c>
      <c r="E507" t="str">
        <f t="shared" si="7"/>
        <v>56582016</v>
      </c>
      <c r="F507">
        <v>3368</v>
      </c>
      <c r="G507" t="str">
        <f>VLOOKUP($A507,CATMUN!$B$2:$C$1123,2,0)</f>
        <v>Medio</v>
      </c>
      <c r="H507" t="str">
        <f>VLOOKUP($A507,CATMUN!$B$2:$D$1123,3,0)</f>
        <v>Municipios rurales</v>
      </c>
      <c r="I507">
        <f>VLOOKUP($A507,CATMUN!$B$2:$G$1123,4,0)</f>
        <v>0</v>
      </c>
      <c r="J507">
        <f>VLOOKUP($A507,CATMUN!$B$2:$G$1123,6,0)</f>
        <v>15</v>
      </c>
      <c r="K507" s="69">
        <v>186.07499999999999</v>
      </c>
      <c r="L507" s="69">
        <v>379.44181762658269</v>
      </c>
      <c r="M507" s="69">
        <v>0.443</v>
      </c>
      <c r="N507" s="69">
        <v>19.386783259911898</v>
      </c>
      <c r="P507" s="69">
        <v>441.89600000000002</v>
      </c>
      <c r="Q507">
        <v>0</v>
      </c>
      <c r="S507" s="69">
        <v>3.5760000000000001</v>
      </c>
      <c r="T507">
        <v>0</v>
      </c>
      <c r="V507" s="51">
        <v>4</v>
      </c>
      <c r="W507" s="51">
        <v>2</v>
      </c>
      <c r="X507" s="51">
        <v>26</v>
      </c>
    </row>
    <row r="508" spans="1:24" x14ac:dyDescent="0.2">
      <c r="A508">
        <v>5667</v>
      </c>
      <c r="B508" t="s">
        <v>2256</v>
      </c>
      <c r="C508" t="s">
        <v>2176</v>
      </c>
      <c r="D508">
        <v>2016</v>
      </c>
      <c r="E508" t="str">
        <f t="shared" si="7"/>
        <v>56672016</v>
      </c>
      <c r="F508">
        <v>12920</v>
      </c>
      <c r="G508" t="str">
        <f>VLOOKUP($A508,CATMUN!$B$2:$C$1123,2,0)</f>
        <v>Medio</v>
      </c>
      <c r="H508" t="str">
        <f>VLOOKUP($A508,CATMUN!$B$2:$D$1123,3,0)</f>
        <v>Municipios rurales</v>
      </c>
      <c r="I508">
        <f>VLOOKUP($A508,CATMUN!$B$2:$G$1123,4,0)</f>
        <v>0</v>
      </c>
      <c r="J508">
        <f>VLOOKUP($A508,CATMUN!$B$2:$G$1123,6,0)</f>
        <v>15</v>
      </c>
      <c r="K508" s="69">
        <v>551.904</v>
      </c>
      <c r="L508" s="69">
        <v>379.44181762658269</v>
      </c>
      <c r="M508" s="69">
        <v>79.180999999999997</v>
      </c>
      <c r="N508" s="69">
        <v>19.386783259911898</v>
      </c>
      <c r="P508" s="69">
        <v>441.89600000000002</v>
      </c>
      <c r="Q508">
        <v>0</v>
      </c>
      <c r="S508" s="69">
        <v>3.5760000000000001</v>
      </c>
      <c r="T508">
        <v>0</v>
      </c>
      <c r="V508" s="51">
        <v>4</v>
      </c>
      <c r="W508" s="51">
        <v>6</v>
      </c>
      <c r="X508" s="51">
        <v>26</v>
      </c>
    </row>
    <row r="509" spans="1:24" x14ac:dyDescent="0.2">
      <c r="A509">
        <v>5670</v>
      </c>
      <c r="B509" t="s">
        <v>2257</v>
      </c>
      <c r="C509" t="s">
        <v>2176</v>
      </c>
      <c r="D509">
        <v>2016</v>
      </c>
      <c r="E509" t="str">
        <f t="shared" si="7"/>
        <v>56702016</v>
      </c>
      <c r="F509">
        <v>16663</v>
      </c>
      <c r="G509" t="str">
        <f>VLOOKUP($A509,CATMUN!$B$2:$C$1123,2,0)</f>
        <v>Alto</v>
      </c>
      <c r="H509" t="str">
        <f>VLOOKUP($A509,CATMUN!$B$2:$D$1123,3,0)</f>
        <v>Municipios rurales</v>
      </c>
      <c r="I509">
        <f>VLOOKUP($A509,CATMUN!$B$2:$G$1123,4,0)</f>
        <v>0</v>
      </c>
      <c r="J509">
        <f>VLOOKUP($A509,CATMUN!$B$2:$G$1123,6,0)</f>
        <v>15</v>
      </c>
      <c r="K509" s="69">
        <v>732.73199999999997</v>
      </c>
      <c r="L509" s="69">
        <v>379.44181762658269</v>
      </c>
      <c r="M509" s="69">
        <v>45.722000000000001</v>
      </c>
      <c r="N509" s="69">
        <v>19.386783259911898</v>
      </c>
      <c r="P509" s="69">
        <v>441.89600000000002</v>
      </c>
      <c r="Q509">
        <v>0</v>
      </c>
      <c r="S509" s="69">
        <v>3.5760000000000001</v>
      </c>
      <c r="T509">
        <v>0</v>
      </c>
      <c r="V509" s="51">
        <v>4</v>
      </c>
      <c r="W509" s="51">
        <v>24</v>
      </c>
      <c r="X509" s="51">
        <v>26</v>
      </c>
    </row>
    <row r="510" spans="1:24" x14ac:dyDescent="0.2">
      <c r="A510">
        <v>5686</v>
      </c>
      <c r="B510" t="s">
        <v>2260</v>
      </c>
      <c r="C510" t="s">
        <v>2176</v>
      </c>
      <c r="D510">
        <v>2016</v>
      </c>
      <c r="E510" t="str">
        <f t="shared" si="7"/>
        <v>56862016</v>
      </c>
      <c r="F510">
        <v>36103</v>
      </c>
      <c r="G510" t="str">
        <f>VLOOKUP($A510,CATMUN!$B$2:$C$1123,2,0)</f>
        <v>Alto</v>
      </c>
      <c r="H510" t="str">
        <f>VLOOKUP($A510,CATMUN!$B$2:$D$1123,3,0)</f>
        <v>Municipios rurales</v>
      </c>
      <c r="I510">
        <f>VLOOKUP($A510,CATMUN!$B$2:$G$1123,4,0)</f>
        <v>0</v>
      </c>
      <c r="J510">
        <f>VLOOKUP($A510,CATMUN!$B$2:$G$1123,6,0)</f>
        <v>15</v>
      </c>
      <c r="K510" s="69">
        <v>3527.8139999999999</v>
      </c>
      <c r="L510" s="69">
        <v>379.44181762658269</v>
      </c>
      <c r="M510" s="69">
        <v>926.01300000000003</v>
      </c>
      <c r="N510" s="69">
        <v>19.386783259911898</v>
      </c>
      <c r="P510" s="69">
        <v>441.89600000000002</v>
      </c>
      <c r="Q510">
        <v>0</v>
      </c>
      <c r="S510" s="69">
        <v>3.5760000000000001</v>
      </c>
      <c r="T510">
        <v>0</v>
      </c>
      <c r="V510" s="51">
        <v>4</v>
      </c>
      <c r="W510" s="51">
        <v>262</v>
      </c>
      <c r="X510" s="51">
        <v>26</v>
      </c>
    </row>
    <row r="511" spans="1:24" x14ac:dyDescent="0.2">
      <c r="A511">
        <v>5690</v>
      </c>
      <c r="B511" t="s">
        <v>2261</v>
      </c>
      <c r="C511" t="s">
        <v>2176</v>
      </c>
      <c r="D511">
        <v>2016</v>
      </c>
      <c r="E511" t="str">
        <f t="shared" si="7"/>
        <v>56902016</v>
      </c>
      <c r="F511">
        <v>10292</v>
      </c>
      <c r="G511" t="str">
        <f>VLOOKUP($A511,CATMUN!$B$2:$C$1123,2,0)</f>
        <v>Medio</v>
      </c>
      <c r="H511" t="str">
        <f>VLOOKUP($A511,CATMUN!$B$2:$D$1123,3,0)</f>
        <v>Municipios rurales</v>
      </c>
      <c r="I511">
        <f>VLOOKUP($A511,CATMUN!$B$2:$G$1123,4,0)</f>
        <v>0</v>
      </c>
      <c r="J511">
        <f>VLOOKUP($A511,CATMUN!$B$2:$G$1123,6,0)</f>
        <v>15</v>
      </c>
      <c r="K511" s="69">
        <v>290.77</v>
      </c>
      <c r="L511" s="69">
        <v>379.44181762658269</v>
      </c>
      <c r="N511" s="69">
        <v>19.386783259911898</v>
      </c>
      <c r="P511" s="69">
        <v>441.89600000000002</v>
      </c>
      <c r="Q511">
        <v>0</v>
      </c>
      <c r="S511" s="69">
        <v>3.5760000000000001</v>
      </c>
      <c r="T511">
        <v>0</v>
      </c>
      <c r="V511" s="51">
        <v>4</v>
      </c>
      <c r="W511" s="51">
        <v>34</v>
      </c>
      <c r="X511" s="51">
        <v>26</v>
      </c>
    </row>
    <row r="512" spans="1:24" x14ac:dyDescent="0.2">
      <c r="A512">
        <v>5756</v>
      </c>
      <c r="B512" t="s">
        <v>2263</v>
      </c>
      <c r="C512" t="s">
        <v>2176</v>
      </c>
      <c r="D512">
        <v>2016</v>
      </c>
      <c r="E512" t="str">
        <f t="shared" si="7"/>
        <v>57562016</v>
      </c>
      <c r="F512">
        <v>35056</v>
      </c>
      <c r="G512" t="str">
        <f>VLOOKUP($A512,CATMUN!$B$2:$C$1123,2,0)</f>
        <v>Medio</v>
      </c>
      <c r="H512" t="str">
        <f>VLOOKUP($A512,CATMUN!$B$2:$D$1123,3,0)</f>
        <v>Municipios rurales</v>
      </c>
      <c r="I512">
        <f>VLOOKUP($A512,CATMUN!$B$2:$G$1123,4,0)</f>
        <v>0</v>
      </c>
      <c r="J512">
        <f>VLOOKUP($A512,CATMUN!$B$2:$G$1123,6,0)</f>
        <v>15</v>
      </c>
      <c r="K512" s="69">
        <v>1255.83251</v>
      </c>
      <c r="L512" s="69">
        <v>379.44181762658269</v>
      </c>
      <c r="N512" s="69">
        <v>19.386783259911898</v>
      </c>
      <c r="P512" s="69">
        <v>441.89600000000002</v>
      </c>
      <c r="Q512">
        <v>0</v>
      </c>
      <c r="S512" s="69">
        <v>3.5760000000000001</v>
      </c>
      <c r="T512">
        <v>0</v>
      </c>
      <c r="V512" s="51">
        <v>4</v>
      </c>
      <c r="W512" s="51">
        <v>107</v>
      </c>
      <c r="X512" s="51">
        <v>26</v>
      </c>
    </row>
    <row r="513" spans="1:24" x14ac:dyDescent="0.2">
      <c r="A513">
        <v>5819</v>
      </c>
      <c r="B513" t="s">
        <v>1892</v>
      </c>
      <c r="C513" t="s">
        <v>2176</v>
      </c>
      <c r="D513">
        <v>2016</v>
      </c>
      <c r="E513" t="str">
        <f t="shared" si="7"/>
        <v>58192016</v>
      </c>
      <c r="F513">
        <v>6466</v>
      </c>
      <c r="G513" t="str">
        <f>VLOOKUP($A513,CATMUN!$B$2:$C$1123,2,0)</f>
        <v>Medio</v>
      </c>
      <c r="H513" t="str">
        <f>VLOOKUP($A513,CATMUN!$B$2:$D$1123,3,0)</f>
        <v>Municipios rurales</v>
      </c>
      <c r="I513">
        <f>VLOOKUP($A513,CATMUN!$B$2:$G$1123,4,0)</f>
        <v>0</v>
      </c>
      <c r="J513">
        <f>VLOOKUP($A513,CATMUN!$B$2:$G$1123,6,0)</f>
        <v>15</v>
      </c>
      <c r="K513" s="69">
        <v>94.608000000000004</v>
      </c>
      <c r="L513" s="69">
        <v>379.44181762658269</v>
      </c>
      <c r="M513" s="69">
        <v>18.89</v>
      </c>
      <c r="N513" s="69">
        <v>19.386783259911898</v>
      </c>
      <c r="P513" s="69">
        <v>441.89600000000002</v>
      </c>
      <c r="Q513">
        <v>0</v>
      </c>
      <c r="S513" s="69">
        <v>3.5760000000000001</v>
      </c>
      <c r="T513">
        <v>0</v>
      </c>
      <c r="U513">
        <v>7.3434999999999997</v>
      </c>
      <c r="V513" s="51">
        <v>4</v>
      </c>
      <c r="W513" s="51">
        <v>30</v>
      </c>
      <c r="X513" s="51">
        <v>90</v>
      </c>
    </row>
    <row r="514" spans="1:24" x14ac:dyDescent="0.2">
      <c r="A514">
        <v>5842</v>
      </c>
      <c r="B514" t="s">
        <v>2270</v>
      </c>
      <c r="C514" t="s">
        <v>2176</v>
      </c>
      <c r="D514">
        <v>2016</v>
      </c>
      <c r="E514" t="str">
        <f t="shared" ref="E514:E577" si="8">A514&amp;D514</f>
        <v>58422016</v>
      </c>
      <c r="F514">
        <v>8230</v>
      </c>
      <c r="G514" t="str">
        <f>VLOOKUP($A514,CATMUN!$B$2:$C$1123,2,0)</f>
        <v>Medio</v>
      </c>
      <c r="H514" t="str">
        <f>VLOOKUP($A514,CATMUN!$B$2:$D$1123,3,0)</f>
        <v>Municipios rurales</v>
      </c>
      <c r="I514">
        <f>VLOOKUP($A514,CATMUN!$B$2:$G$1123,4,0)</f>
        <v>0</v>
      </c>
      <c r="J514">
        <f>VLOOKUP($A514,CATMUN!$B$2:$G$1123,6,0)</f>
        <v>15</v>
      </c>
      <c r="K514" s="69">
        <v>64.805000000000007</v>
      </c>
      <c r="L514" s="69">
        <v>379.44181762658269</v>
      </c>
      <c r="N514" s="69">
        <v>19.386783259911898</v>
      </c>
      <c r="P514" s="69">
        <v>441.89600000000002</v>
      </c>
      <c r="Q514">
        <v>0</v>
      </c>
      <c r="S514" s="69">
        <v>3.5760000000000001</v>
      </c>
      <c r="T514">
        <v>0</v>
      </c>
      <c r="V514" s="51">
        <v>4</v>
      </c>
      <c r="W514" s="51">
        <v>6</v>
      </c>
      <c r="X514" s="51">
        <v>26</v>
      </c>
    </row>
    <row r="515" spans="1:24" x14ac:dyDescent="0.2">
      <c r="A515">
        <v>5847</v>
      </c>
      <c r="B515" t="s">
        <v>2271</v>
      </c>
      <c r="C515" t="s">
        <v>2176</v>
      </c>
      <c r="D515">
        <v>2016</v>
      </c>
      <c r="E515" t="str">
        <f t="shared" si="8"/>
        <v>58472016</v>
      </c>
      <c r="F515">
        <v>45266</v>
      </c>
      <c r="G515" t="str">
        <f>VLOOKUP($A515,CATMUN!$B$2:$C$1123,2,0)</f>
        <v>Bajo</v>
      </c>
      <c r="H515" t="str">
        <f>VLOOKUP($A515,CATMUN!$B$2:$D$1123,3,0)</f>
        <v>Municipios rurales</v>
      </c>
      <c r="I515">
        <f>VLOOKUP($A515,CATMUN!$B$2:$G$1123,4,0)</f>
        <v>0</v>
      </c>
      <c r="J515">
        <f>VLOOKUP($A515,CATMUN!$B$2:$G$1123,6,0)</f>
        <v>15</v>
      </c>
      <c r="K515" s="69">
        <v>1044.6010000000001</v>
      </c>
      <c r="L515" s="69">
        <v>379.44181762658269</v>
      </c>
      <c r="M515" s="69">
        <v>27.504000000000001</v>
      </c>
      <c r="N515" s="69">
        <v>19.386783259911898</v>
      </c>
      <c r="P515" s="69">
        <v>441.89600000000002</v>
      </c>
      <c r="Q515">
        <v>0</v>
      </c>
      <c r="S515" s="69">
        <v>3.5760000000000001</v>
      </c>
      <c r="T515">
        <v>0</v>
      </c>
      <c r="V515" s="51">
        <v>4</v>
      </c>
      <c r="W515" s="51">
        <v>73</v>
      </c>
      <c r="X515" s="51">
        <v>26</v>
      </c>
    </row>
    <row r="516" spans="1:24" x14ac:dyDescent="0.2">
      <c r="A516">
        <v>5854</v>
      </c>
      <c r="B516" t="s">
        <v>2272</v>
      </c>
      <c r="C516" t="s">
        <v>2176</v>
      </c>
      <c r="D516">
        <v>2016</v>
      </c>
      <c r="E516" t="str">
        <f t="shared" si="8"/>
        <v>58542016</v>
      </c>
      <c r="F516">
        <v>22754</v>
      </c>
      <c r="G516" t="str">
        <f>VLOOKUP($A516,CATMUN!$B$2:$C$1123,2,0)</f>
        <v>Medio</v>
      </c>
      <c r="H516" t="str">
        <f>VLOOKUP($A516,CATMUN!$B$2:$D$1123,3,0)</f>
        <v>Municipios rurales</v>
      </c>
      <c r="I516">
        <f>VLOOKUP($A516,CATMUN!$B$2:$G$1123,4,0)</f>
        <v>0</v>
      </c>
      <c r="J516">
        <f>VLOOKUP($A516,CATMUN!$B$2:$G$1123,6,0)</f>
        <v>15</v>
      </c>
      <c r="K516" s="69">
        <v>144.32599999999999</v>
      </c>
      <c r="L516" s="69">
        <v>379.44181762658269</v>
      </c>
      <c r="N516" s="69">
        <v>19.386783259911898</v>
      </c>
      <c r="P516" s="69">
        <v>441.89600000000002</v>
      </c>
      <c r="S516" s="69">
        <v>3.5760000000000001</v>
      </c>
      <c r="T516">
        <v>0</v>
      </c>
      <c r="V516" s="51">
        <v>4</v>
      </c>
      <c r="W516" s="51">
        <v>57</v>
      </c>
      <c r="X516" s="51">
        <v>26</v>
      </c>
    </row>
    <row r="517" spans="1:24" x14ac:dyDescent="0.2">
      <c r="A517">
        <v>5856</v>
      </c>
      <c r="B517" t="s">
        <v>1455</v>
      </c>
      <c r="C517" t="s">
        <v>2176</v>
      </c>
      <c r="D517">
        <v>2016</v>
      </c>
      <c r="E517" t="str">
        <f t="shared" si="8"/>
        <v>58562016</v>
      </c>
      <c r="F517">
        <v>6152</v>
      </c>
      <c r="G517" t="str">
        <f>VLOOKUP($A517,CATMUN!$B$2:$C$1123,2,0)</f>
        <v>Alto</v>
      </c>
      <c r="H517" t="str">
        <f>VLOOKUP($A517,CATMUN!$B$2:$D$1123,3,0)</f>
        <v>Municipios rurales</v>
      </c>
      <c r="I517">
        <f>VLOOKUP($A517,CATMUN!$B$2:$G$1123,4,0)</f>
        <v>0</v>
      </c>
      <c r="J517">
        <f>VLOOKUP($A517,CATMUN!$B$2:$G$1123,6,0)</f>
        <v>15</v>
      </c>
      <c r="K517" s="69">
        <v>975.02744999999993</v>
      </c>
      <c r="L517" s="69">
        <v>379.44181762658269</v>
      </c>
      <c r="M517" s="69">
        <v>130.10936999999998</v>
      </c>
      <c r="N517" s="69">
        <v>19.386783259911898</v>
      </c>
      <c r="P517" s="69">
        <v>441.89600000000002</v>
      </c>
      <c r="Q517">
        <v>0</v>
      </c>
      <c r="S517" s="69">
        <v>3.5760000000000001</v>
      </c>
      <c r="T517">
        <v>0</v>
      </c>
      <c r="V517" s="51">
        <v>4</v>
      </c>
      <c r="W517" s="51">
        <v>9</v>
      </c>
      <c r="X517" s="51">
        <v>26</v>
      </c>
    </row>
    <row r="518" spans="1:24" x14ac:dyDescent="0.2">
      <c r="A518">
        <v>5873</v>
      </c>
      <c r="B518" t="s">
        <v>2274</v>
      </c>
      <c r="C518" t="s">
        <v>2176</v>
      </c>
      <c r="D518">
        <v>2016</v>
      </c>
      <c r="E518" t="str">
        <f t="shared" si="8"/>
        <v>58732016</v>
      </c>
      <c r="F518">
        <v>5587</v>
      </c>
      <c r="G518" t="str">
        <f>VLOOKUP($A518,CATMUN!$B$2:$C$1123,2,0)</f>
        <v>Medio</v>
      </c>
      <c r="H518" t="str">
        <f>VLOOKUP($A518,CATMUN!$B$2:$D$1123,3,0)</f>
        <v>Municipios rurales</v>
      </c>
      <c r="I518">
        <f>VLOOKUP($A518,CATMUN!$B$2:$G$1123,4,0)</f>
        <v>0</v>
      </c>
      <c r="J518">
        <f>VLOOKUP($A518,CATMUN!$B$2:$G$1123,6,0)</f>
        <v>15</v>
      </c>
      <c r="K518" s="69">
        <v>320.19099999999997</v>
      </c>
      <c r="L518" s="69">
        <v>379.44181762658269</v>
      </c>
      <c r="M518" s="69">
        <v>5.2969999999999997</v>
      </c>
      <c r="N518" s="69">
        <v>19.386783259911898</v>
      </c>
      <c r="P518" s="69">
        <v>441.89600000000002</v>
      </c>
      <c r="Q518">
        <v>0</v>
      </c>
      <c r="S518" s="69">
        <v>3.5760000000000001</v>
      </c>
      <c r="T518">
        <v>0</v>
      </c>
      <c r="U518">
        <v>0.08</v>
      </c>
      <c r="V518" s="51">
        <v>4</v>
      </c>
      <c r="W518" s="51">
        <v>1</v>
      </c>
      <c r="X518" s="51">
        <v>26</v>
      </c>
    </row>
    <row r="519" spans="1:24" x14ac:dyDescent="0.2">
      <c r="A519">
        <v>5885</v>
      </c>
      <c r="B519" t="s">
        <v>2275</v>
      </c>
      <c r="C519" t="s">
        <v>2176</v>
      </c>
      <c r="D519">
        <v>2016</v>
      </c>
      <c r="E519" t="str">
        <f t="shared" si="8"/>
        <v>58852016</v>
      </c>
      <c r="F519">
        <v>8400</v>
      </c>
      <c r="G519" t="str">
        <f>VLOOKUP($A519,CATMUN!$B$2:$C$1123,2,0)</f>
        <v>Bajo</v>
      </c>
      <c r="H519" t="str">
        <f>VLOOKUP($A519,CATMUN!$B$2:$D$1123,3,0)</f>
        <v>Municipios rurales</v>
      </c>
      <c r="I519">
        <f>VLOOKUP($A519,CATMUN!$B$2:$G$1123,4,0)</f>
        <v>0</v>
      </c>
      <c r="J519">
        <f>VLOOKUP($A519,CATMUN!$B$2:$G$1123,6,0)</f>
        <v>15</v>
      </c>
      <c r="K519" s="69">
        <v>0</v>
      </c>
      <c r="L519" s="69">
        <v>379.44181762658269</v>
      </c>
      <c r="N519" s="69">
        <v>19.386783259911898</v>
      </c>
      <c r="P519" s="69">
        <v>441.89600000000002</v>
      </c>
      <c r="Q519">
        <v>0</v>
      </c>
      <c r="S519" s="69">
        <v>3.5760000000000001</v>
      </c>
      <c r="T519">
        <v>0</v>
      </c>
      <c r="V519" s="51">
        <v>4</v>
      </c>
      <c r="W519" s="51">
        <v>12</v>
      </c>
      <c r="X519" s="51">
        <v>26</v>
      </c>
    </row>
    <row r="520" spans="1:24" x14ac:dyDescent="0.2">
      <c r="A520">
        <v>5890</v>
      </c>
      <c r="B520" t="s">
        <v>2277</v>
      </c>
      <c r="C520" t="s">
        <v>2176</v>
      </c>
      <c r="D520">
        <v>2016</v>
      </c>
      <c r="E520" t="str">
        <f t="shared" si="8"/>
        <v>58902016</v>
      </c>
      <c r="F520">
        <v>24384</v>
      </c>
      <c r="G520" t="str">
        <f>VLOOKUP($A520,CATMUN!$B$2:$C$1123,2,0)</f>
        <v>Bajo</v>
      </c>
      <c r="H520" t="str">
        <f>VLOOKUP($A520,CATMUN!$B$2:$D$1123,3,0)</f>
        <v>Municipios rurales</v>
      </c>
      <c r="I520">
        <f>VLOOKUP($A520,CATMUN!$B$2:$G$1123,4,0)</f>
        <v>0</v>
      </c>
      <c r="J520">
        <f>VLOOKUP($A520,CATMUN!$B$2:$G$1123,6,0)</f>
        <v>15</v>
      </c>
      <c r="K520" s="69">
        <v>530.32000000000005</v>
      </c>
      <c r="L520" s="69">
        <v>379.44181762658269</v>
      </c>
      <c r="M520" s="69">
        <v>28.533999999999999</v>
      </c>
      <c r="N520" s="69">
        <v>19.386783259911898</v>
      </c>
      <c r="P520" s="69">
        <v>441.89600000000002</v>
      </c>
      <c r="Q520">
        <v>0</v>
      </c>
      <c r="S520" s="69">
        <v>3.5760000000000001</v>
      </c>
      <c r="T520">
        <v>0</v>
      </c>
      <c r="U520">
        <v>6.5375379999999996</v>
      </c>
      <c r="V520" s="51">
        <v>4</v>
      </c>
      <c r="W520" s="51">
        <v>58</v>
      </c>
      <c r="X520" s="51">
        <v>26</v>
      </c>
    </row>
    <row r="521" spans="1:24" x14ac:dyDescent="0.2">
      <c r="A521">
        <v>5893</v>
      </c>
      <c r="B521" t="s">
        <v>2278</v>
      </c>
      <c r="C521" t="s">
        <v>2176</v>
      </c>
      <c r="D521">
        <v>2016</v>
      </c>
      <c r="E521" t="str">
        <f t="shared" si="8"/>
        <v>58932016</v>
      </c>
      <c r="F521">
        <v>18992</v>
      </c>
      <c r="G521" t="str">
        <f>VLOOKUP($A521,CATMUN!$B$2:$C$1123,2,0)</f>
        <v>Medio</v>
      </c>
      <c r="H521" t="str">
        <f>VLOOKUP($A521,CATMUN!$B$2:$D$1123,3,0)</f>
        <v>Municipios rurales</v>
      </c>
      <c r="I521">
        <f>VLOOKUP($A521,CATMUN!$B$2:$G$1123,4,0)</f>
        <v>0</v>
      </c>
      <c r="J521">
        <f>VLOOKUP($A521,CATMUN!$B$2:$G$1123,6,0)</f>
        <v>15</v>
      </c>
      <c r="K521" s="69">
        <v>1671.117</v>
      </c>
      <c r="L521" s="69">
        <v>379.44181762658269</v>
      </c>
      <c r="M521" s="69">
        <v>0.77900000000000003</v>
      </c>
      <c r="N521" s="69">
        <v>19.386783259911898</v>
      </c>
      <c r="P521" s="69">
        <v>441.89600000000002</v>
      </c>
      <c r="Q521">
        <v>0</v>
      </c>
      <c r="S521" s="69">
        <v>3.5760000000000001</v>
      </c>
      <c r="T521">
        <v>0</v>
      </c>
      <c r="V521" s="51">
        <v>4</v>
      </c>
      <c r="W521" s="51">
        <v>48</v>
      </c>
      <c r="X521" s="51">
        <v>90</v>
      </c>
    </row>
    <row r="522" spans="1:24" x14ac:dyDescent="0.2">
      <c r="A522">
        <v>5895</v>
      </c>
      <c r="B522" t="s">
        <v>2279</v>
      </c>
      <c r="C522" t="s">
        <v>2176</v>
      </c>
      <c r="D522">
        <v>2016</v>
      </c>
      <c r="E522" t="str">
        <f t="shared" si="8"/>
        <v>58952016</v>
      </c>
      <c r="F522">
        <v>31129</v>
      </c>
      <c r="G522" t="str">
        <f>VLOOKUP($A522,CATMUN!$B$2:$C$1123,2,0)</f>
        <v>Medio</v>
      </c>
      <c r="H522" t="str">
        <f>VLOOKUP($A522,CATMUN!$B$2:$D$1123,3,0)</f>
        <v>Municipios rurales</v>
      </c>
      <c r="I522">
        <f>VLOOKUP($A522,CATMUN!$B$2:$G$1123,4,0)</f>
        <v>0</v>
      </c>
      <c r="J522">
        <f>VLOOKUP($A522,CATMUN!$B$2:$G$1123,6,0)</f>
        <v>15</v>
      </c>
      <c r="K522" s="69">
        <v>485.8</v>
      </c>
      <c r="L522" s="69">
        <v>379.44181762658269</v>
      </c>
      <c r="N522" s="69">
        <v>19.386783259911898</v>
      </c>
      <c r="P522" s="69">
        <v>441.89600000000002</v>
      </c>
      <c r="Q522">
        <v>0</v>
      </c>
      <c r="S522" s="69">
        <v>3.5760000000000001</v>
      </c>
      <c r="T522">
        <v>0</v>
      </c>
      <c r="V522" s="51">
        <v>4</v>
      </c>
      <c r="W522" s="51">
        <v>63</v>
      </c>
      <c r="X522" s="51">
        <v>26</v>
      </c>
    </row>
    <row r="523" spans="1:24" x14ac:dyDescent="0.2">
      <c r="A523">
        <v>8549</v>
      </c>
      <c r="B523" t="s">
        <v>1229</v>
      </c>
      <c r="C523" t="s">
        <v>1219</v>
      </c>
      <c r="D523">
        <v>2016</v>
      </c>
      <c r="E523" t="str">
        <f t="shared" si="8"/>
        <v>85492016</v>
      </c>
      <c r="F523">
        <v>5150</v>
      </c>
      <c r="G523" t="str">
        <f>VLOOKUP($A523,CATMUN!$B$2:$C$1123,2,0)</f>
        <v>Bajo</v>
      </c>
      <c r="H523" t="str">
        <f>VLOOKUP($A523,CATMUN!$B$2:$D$1123,3,0)</f>
        <v>Municipios rurales</v>
      </c>
      <c r="I523">
        <f>VLOOKUP($A523,CATMUN!$B$2:$G$1123,4,0)</f>
        <v>0</v>
      </c>
      <c r="J523">
        <f>VLOOKUP($A523,CATMUN!$B$2:$G$1123,6,0)</f>
        <v>15</v>
      </c>
      <c r="K523" s="69">
        <v>97.642910000000001</v>
      </c>
      <c r="L523" s="69">
        <v>379.44181762658269</v>
      </c>
      <c r="M523" s="69">
        <v>0.02</v>
      </c>
      <c r="N523" s="69">
        <v>19.386783259911898</v>
      </c>
      <c r="P523" s="69">
        <v>441.89600000000002</v>
      </c>
      <c r="Q523">
        <v>0</v>
      </c>
      <c r="S523" s="69">
        <v>3.5760000000000001</v>
      </c>
      <c r="T523">
        <v>0</v>
      </c>
      <c r="V523" s="51">
        <v>4</v>
      </c>
      <c r="W523" s="51">
        <v>1</v>
      </c>
      <c r="X523" s="51">
        <v>26</v>
      </c>
    </row>
    <row r="524" spans="1:24" x14ac:dyDescent="0.2">
      <c r="A524">
        <v>13006</v>
      </c>
      <c r="B524" t="s">
        <v>1244</v>
      </c>
      <c r="C524" t="s">
        <v>1242</v>
      </c>
      <c r="D524">
        <v>2016</v>
      </c>
      <c r="E524" t="str">
        <f t="shared" si="8"/>
        <v>130062016</v>
      </c>
      <c r="F524">
        <v>23451</v>
      </c>
      <c r="G524" t="str">
        <f>VLOOKUP($A524,CATMUN!$B$2:$C$1123,2,0)</f>
        <v>Medio</v>
      </c>
      <c r="H524" t="str">
        <f>VLOOKUP($A524,CATMUN!$B$2:$D$1123,3,0)</f>
        <v>Municipios rurales</v>
      </c>
      <c r="I524">
        <f>VLOOKUP($A524,CATMUN!$B$2:$G$1123,4,0)</f>
        <v>0</v>
      </c>
      <c r="J524">
        <f>VLOOKUP($A524,CATMUN!$B$2:$G$1123,6,0)</f>
        <v>15</v>
      </c>
      <c r="K524" s="69">
        <v>50.595999999999997</v>
      </c>
      <c r="L524" s="69">
        <v>379.44181762658269</v>
      </c>
      <c r="M524" s="69">
        <v>0</v>
      </c>
      <c r="N524" s="69">
        <v>19.386783259911898</v>
      </c>
      <c r="P524" s="69">
        <v>441.89600000000002</v>
      </c>
      <c r="Q524">
        <v>0</v>
      </c>
      <c r="S524" s="69">
        <v>3.5760000000000001</v>
      </c>
      <c r="T524">
        <v>0</v>
      </c>
      <c r="V524" s="51">
        <v>25</v>
      </c>
      <c r="W524" s="51">
        <v>1</v>
      </c>
      <c r="X524" s="51">
        <v>28</v>
      </c>
    </row>
    <row r="525" spans="1:24" x14ac:dyDescent="0.2">
      <c r="A525">
        <v>13030</v>
      </c>
      <c r="B525" t="s">
        <v>1245</v>
      </c>
      <c r="C525" t="s">
        <v>1242</v>
      </c>
      <c r="D525">
        <v>2016</v>
      </c>
      <c r="E525" t="str">
        <f t="shared" si="8"/>
        <v>130302016</v>
      </c>
      <c r="F525">
        <v>13946</v>
      </c>
      <c r="G525" t="str">
        <f>VLOOKUP($A525,CATMUN!$B$2:$C$1123,2,0)</f>
        <v>Bajo</v>
      </c>
      <c r="H525" t="str">
        <f>VLOOKUP($A525,CATMUN!$B$2:$D$1123,3,0)</f>
        <v>Municipios rurales</v>
      </c>
      <c r="I525">
        <f>VLOOKUP($A525,CATMUN!$B$2:$G$1123,4,0)</f>
        <v>0</v>
      </c>
      <c r="J525">
        <f>VLOOKUP($A525,CATMUN!$B$2:$G$1123,6,0)</f>
        <v>15</v>
      </c>
      <c r="K525" s="69">
        <v>46.5565</v>
      </c>
      <c r="L525" s="69">
        <v>379.44181762658269</v>
      </c>
      <c r="M525" s="69">
        <v>0</v>
      </c>
      <c r="N525" s="69">
        <v>19.386783259911898</v>
      </c>
      <c r="P525" s="69">
        <v>441.89600000000002</v>
      </c>
      <c r="Q525">
        <v>0</v>
      </c>
      <c r="S525" s="69">
        <v>3.5760000000000001</v>
      </c>
      <c r="T525">
        <v>0</v>
      </c>
      <c r="V525" s="51">
        <v>4</v>
      </c>
      <c r="W525" s="51" t="e">
        <v>#N/A</v>
      </c>
      <c r="X525" s="51" t="e">
        <v>#N/A</v>
      </c>
    </row>
    <row r="526" spans="1:24" x14ac:dyDescent="0.2">
      <c r="A526">
        <v>13042</v>
      </c>
      <c r="B526" t="s">
        <v>1246</v>
      </c>
      <c r="C526" t="s">
        <v>1242</v>
      </c>
      <c r="D526">
        <v>2016</v>
      </c>
      <c r="E526" t="str">
        <f t="shared" si="8"/>
        <v>130422016</v>
      </c>
      <c r="F526">
        <v>19302</v>
      </c>
      <c r="G526" t="str">
        <f>VLOOKUP($A526,CATMUN!$B$2:$C$1123,2,0)</f>
        <v>Medio</v>
      </c>
      <c r="H526" t="str">
        <f>VLOOKUP($A526,CATMUN!$B$2:$D$1123,3,0)</f>
        <v>Municipios rurales</v>
      </c>
      <c r="I526">
        <f>VLOOKUP($A526,CATMUN!$B$2:$G$1123,4,0)</f>
        <v>0</v>
      </c>
      <c r="J526">
        <f>VLOOKUP($A526,CATMUN!$B$2:$G$1123,6,0)</f>
        <v>15</v>
      </c>
      <c r="K526" s="69">
        <v>12.547000000000001</v>
      </c>
      <c r="L526" s="69">
        <v>379.44181762658269</v>
      </c>
      <c r="N526" s="69">
        <v>19.386783259911898</v>
      </c>
      <c r="P526" s="69">
        <v>441.89600000000002</v>
      </c>
      <c r="Q526">
        <v>0</v>
      </c>
      <c r="S526" s="69">
        <v>3.5760000000000001</v>
      </c>
      <c r="T526">
        <v>0</v>
      </c>
      <c r="V526" s="51">
        <v>4</v>
      </c>
      <c r="W526" s="51">
        <v>0</v>
      </c>
      <c r="X526" s="51">
        <v>26</v>
      </c>
    </row>
    <row r="527" spans="1:24" x14ac:dyDescent="0.2">
      <c r="A527">
        <v>13074</v>
      </c>
      <c r="B527" t="s">
        <v>1249</v>
      </c>
      <c r="C527" t="s">
        <v>1242</v>
      </c>
      <c r="D527">
        <v>2016</v>
      </c>
      <c r="E527" t="str">
        <f t="shared" si="8"/>
        <v>130742016</v>
      </c>
      <c r="F527">
        <v>18095</v>
      </c>
      <c r="G527" t="str">
        <f>VLOOKUP($A527,CATMUN!$B$2:$C$1123,2,0)</f>
        <v>Bajo</v>
      </c>
      <c r="H527" t="str">
        <f>VLOOKUP($A527,CATMUN!$B$2:$D$1123,3,0)</f>
        <v>Municipios rurales</v>
      </c>
      <c r="I527">
        <f>VLOOKUP($A527,CATMUN!$B$2:$G$1123,4,0)</f>
        <v>0</v>
      </c>
      <c r="J527">
        <f>VLOOKUP($A527,CATMUN!$B$2:$G$1123,6,0)</f>
        <v>15</v>
      </c>
      <c r="K527" s="69">
        <v>45.514000000000003</v>
      </c>
      <c r="L527" s="69">
        <v>379.44181762658269</v>
      </c>
      <c r="M527" s="69">
        <v>0</v>
      </c>
      <c r="N527" s="69">
        <v>19.386783259911898</v>
      </c>
      <c r="P527" s="69">
        <v>441.89600000000002</v>
      </c>
      <c r="Q527">
        <v>0</v>
      </c>
      <c r="S527" s="69">
        <v>3.5760000000000001</v>
      </c>
      <c r="T527">
        <v>0</v>
      </c>
      <c r="V527" s="51">
        <v>4</v>
      </c>
      <c r="W527" s="51">
        <v>0</v>
      </c>
      <c r="X527" s="51">
        <v>26</v>
      </c>
    </row>
    <row r="528" spans="1:24" x14ac:dyDescent="0.2">
      <c r="A528">
        <v>13160</v>
      </c>
      <c r="B528" t="s">
        <v>1251</v>
      </c>
      <c r="C528" t="s">
        <v>1242</v>
      </c>
      <c r="D528">
        <v>2016</v>
      </c>
      <c r="E528" t="str">
        <f t="shared" si="8"/>
        <v>131602016</v>
      </c>
      <c r="F528">
        <v>9393</v>
      </c>
      <c r="G528" t="str">
        <f>VLOOKUP($A528,CATMUN!$B$2:$C$1123,2,0)</f>
        <v>Medio</v>
      </c>
      <c r="H528" t="str">
        <f>VLOOKUP($A528,CATMUN!$B$2:$D$1123,3,0)</f>
        <v>Municipios rurales</v>
      </c>
      <c r="I528">
        <f>VLOOKUP($A528,CATMUN!$B$2:$G$1123,4,0)</f>
        <v>0</v>
      </c>
      <c r="J528">
        <f>VLOOKUP($A528,CATMUN!$B$2:$G$1123,6,0)</f>
        <v>15</v>
      </c>
      <c r="K528" s="69">
        <v>49.84</v>
      </c>
      <c r="L528" s="69">
        <v>379.44181762658269</v>
      </c>
      <c r="M528" s="69">
        <v>0</v>
      </c>
      <c r="N528" s="69">
        <v>19.386783259911898</v>
      </c>
      <c r="P528" s="69">
        <v>441.89600000000002</v>
      </c>
      <c r="Q528">
        <v>0</v>
      </c>
      <c r="S528" s="69">
        <v>3.5760000000000001</v>
      </c>
      <c r="T528">
        <v>0</v>
      </c>
      <c r="V528" s="51">
        <v>4</v>
      </c>
      <c r="W528" s="51" t="e">
        <v>#N/A</v>
      </c>
      <c r="X528" s="51" t="e">
        <v>#N/A</v>
      </c>
    </row>
    <row r="529" spans="1:24" x14ac:dyDescent="0.2">
      <c r="A529">
        <v>13212</v>
      </c>
      <c r="B529" t="s">
        <v>1253</v>
      </c>
      <c r="C529" t="s">
        <v>1242</v>
      </c>
      <c r="D529">
        <v>2016</v>
      </c>
      <c r="E529" t="str">
        <f t="shared" si="8"/>
        <v>132122016</v>
      </c>
      <c r="F529">
        <v>12389</v>
      </c>
      <c r="G529" t="str">
        <f>VLOOKUP($A529,CATMUN!$B$2:$C$1123,2,0)</f>
        <v>Bajo</v>
      </c>
      <c r="H529" t="str">
        <f>VLOOKUP($A529,CATMUN!$B$2:$D$1123,3,0)</f>
        <v>Municipios rurales</v>
      </c>
      <c r="I529">
        <f>VLOOKUP($A529,CATMUN!$B$2:$G$1123,4,0)</f>
        <v>0</v>
      </c>
      <c r="J529">
        <f>VLOOKUP($A529,CATMUN!$B$2:$G$1123,6,0)</f>
        <v>15</v>
      </c>
      <c r="K529" s="69">
        <v>319.62799999999999</v>
      </c>
      <c r="L529" s="69">
        <v>379.44181762658269</v>
      </c>
      <c r="N529" s="69">
        <v>19.386783259911898</v>
      </c>
      <c r="P529" s="69">
        <v>441.89600000000002</v>
      </c>
      <c r="Q529">
        <v>0</v>
      </c>
      <c r="S529" s="69">
        <v>3.5760000000000001</v>
      </c>
      <c r="T529">
        <v>0</v>
      </c>
      <c r="V529" s="51">
        <v>25</v>
      </c>
      <c r="W529" s="51">
        <v>0</v>
      </c>
      <c r="X529" s="51">
        <v>28</v>
      </c>
    </row>
    <row r="530" spans="1:24" x14ac:dyDescent="0.2">
      <c r="A530">
        <v>13248</v>
      </c>
      <c r="B530" t="s">
        <v>1256</v>
      </c>
      <c r="C530" t="s">
        <v>1242</v>
      </c>
      <c r="D530">
        <v>2016</v>
      </c>
      <c r="E530" t="str">
        <f t="shared" si="8"/>
        <v>132482016</v>
      </c>
      <c r="F530">
        <v>7770</v>
      </c>
      <c r="G530" t="str">
        <f>VLOOKUP($A530,CATMUN!$B$2:$C$1123,2,0)</f>
        <v>Bajo</v>
      </c>
      <c r="H530" t="str">
        <f>VLOOKUP($A530,CATMUN!$B$2:$D$1123,3,0)</f>
        <v>Municipios rurales</v>
      </c>
      <c r="I530">
        <f>VLOOKUP($A530,CATMUN!$B$2:$G$1123,4,0)</f>
        <v>0</v>
      </c>
      <c r="J530">
        <f>VLOOKUP($A530,CATMUN!$B$2:$G$1123,6,0)</f>
        <v>15</v>
      </c>
      <c r="K530" s="69">
        <v>75.506</v>
      </c>
      <c r="L530" s="69">
        <v>379.44181762658269</v>
      </c>
      <c r="N530" s="69">
        <v>19.386783259911898</v>
      </c>
      <c r="P530" s="69">
        <v>441.89600000000002</v>
      </c>
      <c r="Q530">
        <v>0</v>
      </c>
      <c r="S530" s="69">
        <v>3.5760000000000001</v>
      </c>
      <c r="T530">
        <v>0</v>
      </c>
      <c r="V530" s="51">
        <v>4</v>
      </c>
      <c r="W530" s="51">
        <v>2</v>
      </c>
      <c r="X530" s="51">
        <v>26</v>
      </c>
    </row>
    <row r="531" spans="1:24" x14ac:dyDescent="0.2">
      <c r="A531">
        <v>13268</v>
      </c>
      <c r="B531" t="s">
        <v>1257</v>
      </c>
      <c r="C531" t="s">
        <v>1242</v>
      </c>
      <c r="D531">
        <v>2016</v>
      </c>
      <c r="E531" t="str">
        <f t="shared" si="8"/>
        <v>132682016</v>
      </c>
      <c r="F531">
        <v>9694</v>
      </c>
      <c r="G531" t="str">
        <f>VLOOKUP($A531,CATMUN!$B$2:$C$1123,2,0)</f>
        <v>Bajo</v>
      </c>
      <c r="H531" t="str">
        <f>VLOOKUP($A531,CATMUN!$B$2:$D$1123,3,0)</f>
        <v>Municipios rurales</v>
      </c>
      <c r="I531">
        <f>VLOOKUP($A531,CATMUN!$B$2:$G$1123,4,0)</f>
        <v>0</v>
      </c>
      <c r="J531">
        <f>VLOOKUP($A531,CATMUN!$B$2:$G$1123,6,0)</f>
        <v>15</v>
      </c>
      <c r="K531" s="69">
        <v>68.242999999999995</v>
      </c>
      <c r="L531" s="69">
        <v>379.44181762658269</v>
      </c>
      <c r="M531" s="69">
        <v>0</v>
      </c>
      <c r="N531" s="69">
        <v>19.386783259911898</v>
      </c>
      <c r="P531" s="69">
        <v>441.89600000000002</v>
      </c>
      <c r="Q531">
        <v>0</v>
      </c>
      <c r="S531" s="69">
        <v>3.5760000000000001</v>
      </c>
      <c r="T531">
        <v>0</v>
      </c>
      <c r="V531" s="51">
        <v>25</v>
      </c>
      <c r="W531" s="51">
        <v>0</v>
      </c>
      <c r="X531" s="51">
        <v>28</v>
      </c>
    </row>
    <row r="532" spans="1:24" x14ac:dyDescent="0.2">
      <c r="A532">
        <v>13300</v>
      </c>
      <c r="B532" t="s">
        <v>1258</v>
      </c>
      <c r="C532" t="s">
        <v>1242</v>
      </c>
      <c r="D532">
        <v>2016</v>
      </c>
      <c r="E532" t="str">
        <f t="shared" si="8"/>
        <v>133002016</v>
      </c>
      <c r="F532">
        <v>12043</v>
      </c>
      <c r="G532" t="str">
        <f>VLOOKUP($A532,CATMUN!$B$2:$C$1123,2,0)</f>
        <v>Medio</v>
      </c>
      <c r="H532" t="str">
        <f>VLOOKUP($A532,CATMUN!$B$2:$D$1123,3,0)</f>
        <v>Municipios rurales</v>
      </c>
      <c r="I532">
        <f>VLOOKUP($A532,CATMUN!$B$2:$G$1123,4,0)</f>
        <v>0</v>
      </c>
      <c r="J532">
        <f>VLOOKUP($A532,CATMUN!$B$2:$G$1123,6,0)</f>
        <v>15</v>
      </c>
      <c r="K532" s="69">
        <v>12.394</v>
      </c>
      <c r="L532" s="69">
        <v>379.44181762658269</v>
      </c>
      <c r="N532" s="69">
        <v>19.386783259911898</v>
      </c>
      <c r="P532" s="69">
        <v>441.89600000000002</v>
      </c>
      <c r="Q532">
        <v>0</v>
      </c>
      <c r="S532" s="69">
        <v>3.5760000000000001</v>
      </c>
      <c r="T532">
        <v>0</v>
      </c>
      <c r="V532" s="51">
        <v>4</v>
      </c>
      <c r="W532" s="51">
        <v>0</v>
      </c>
      <c r="X532" s="51">
        <v>26</v>
      </c>
    </row>
    <row r="533" spans="1:24" x14ac:dyDescent="0.2">
      <c r="A533">
        <v>13458</v>
      </c>
      <c r="B533" t="s">
        <v>1263</v>
      </c>
      <c r="C533" t="s">
        <v>1242</v>
      </c>
      <c r="D533">
        <v>2016</v>
      </c>
      <c r="E533" t="str">
        <f t="shared" si="8"/>
        <v>134582016</v>
      </c>
      <c r="F533">
        <v>21742</v>
      </c>
      <c r="G533" t="str">
        <f>VLOOKUP($A533,CATMUN!$B$2:$C$1123,2,0)</f>
        <v>Bajo</v>
      </c>
      <c r="H533" t="str">
        <f>VLOOKUP($A533,CATMUN!$B$2:$D$1123,3,0)</f>
        <v>Municipios rurales</v>
      </c>
      <c r="I533">
        <f>VLOOKUP($A533,CATMUN!$B$2:$G$1123,4,0)</f>
        <v>0</v>
      </c>
      <c r="J533">
        <f>VLOOKUP($A533,CATMUN!$B$2:$G$1123,6,0)</f>
        <v>15</v>
      </c>
      <c r="K533" s="69">
        <v>12.044</v>
      </c>
      <c r="L533" s="69">
        <v>379.44181762658269</v>
      </c>
      <c r="N533" s="69">
        <v>19.386783259911898</v>
      </c>
      <c r="P533" s="69">
        <v>441.89600000000002</v>
      </c>
      <c r="Q533">
        <v>0</v>
      </c>
      <c r="S533" s="69">
        <v>3.5760000000000001</v>
      </c>
      <c r="T533">
        <v>0</v>
      </c>
      <c r="V533" s="51">
        <v>25</v>
      </c>
      <c r="W533" s="51">
        <v>0</v>
      </c>
      <c r="X533" s="51">
        <v>28</v>
      </c>
    </row>
    <row r="534" spans="1:24" x14ac:dyDescent="0.2">
      <c r="A534">
        <v>13473</v>
      </c>
      <c r="B534" t="s">
        <v>1265</v>
      </c>
      <c r="C534" t="s">
        <v>1242</v>
      </c>
      <c r="D534">
        <v>2016</v>
      </c>
      <c r="E534" t="str">
        <f t="shared" si="8"/>
        <v>134732016</v>
      </c>
      <c r="F534">
        <v>21501</v>
      </c>
      <c r="G534" t="str">
        <f>VLOOKUP($A534,CATMUN!$B$2:$C$1123,2,0)</f>
        <v>Bajo</v>
      </c>
      <c r="H534" t="str">
        <f>VLOOKUP($A534,CATMUN!$B$2:$D$1123,3,0)</f>
        <v>Municipios rurales</v>
      </c>
      <c r="I534">
        <f>VLOOKUP($A534,CATMUN!$B$2:$G$1123,4,0)</f>
        <v>0</v>
      </c>
      <c r="J534">
        <f>VLOOKUP($A534,CATMUN!$B$2:$G$1123,6,0)</f>
        <v>15</v>
      </c>
      <c r="K534" s="69">
        <v>79.863</v>
      </c>
      <c r="L534" s="69">
        <v>379.44181762658269</v>
      </c>
      <c r="M534" s="69">
        <v>0</v>
      </c>
      <c r="N534" s="69">
        <v>19.386783259911898</v>
      </c>
      <c r="P534" s="69">
        <v>441.89600000000002</v>
      </c>
      <c r="Q534">
        <v>0</v>
      </c>
      <c r="S534" s="69">
        <v>3.5760000000000001</v>
      </c>
      <c r="T534">
        <v>0</v>
      </c>
      <c r="V534" s="51">
        <v>25</v>
      </c>
      <c r="W534" s="51">
        <v>7</v>
      </c>
      <c r="X534" s="51">
        <v>28</v>
      </c>
    </row>
    <row r="535" spans="1:24" x14ac:dyDescent="0.2">
      <c r="A535">
        <v>13490</v>
      </c>
      <c r="B535" t="s">
        <v>1266</v>
      </c>
      <c r="C535" t="s">
        <v>1242</v>
      </c>
      <c r="D535">
        <v>2016</v>
      </c>
      <c r="E535" t="str">
        <f t="shared" si="8"/>
        <v>134902016</v>
      </c>
      <c r="F535">
        <v>5177</v>
      </c>
      <c r="G535" t="str">
        <f>VLOOKUP($A535,CATMUN!$B$2:$C$1123,2,0)</f>
        <v>Bajo</v>
      </c>
      <c r="H535" t="str">
        <f>VLOOKUP($A535,CATMUN!$B$2:$D$1123,3,0)</f>
        <v>Municipios rurales</v>
      </c>
      <c r="I535">
        <f>VLOOKUP($A535,CATMUN!$B$2:$G$1123,4,0)</f>
        <v>0</v>
      </c>
      <c r="J535">
        <f>VLOOKUP($A535,CATMUN!$B$2:$G$1123,6,0)</f>
        <v>15</v>
      </c>
      <c r="K535" s="69">
        <v>7.8819999999999997</v>
      </c>
      <c r="L535" s="69">
        <v>379.44181762658269</v>
      </c>
      <c r="M535" s="69">
        <v>0</v>
      </c>
      <c r="N535" s="69">
        <v>19.386783259911898</v>
      </c>
      <c r="P535" s="69">
        <v>441.89600000000002</v>
      </c>
      <c r="Q535">
        <v>0</v>
      </c>
      <c r="S535" s="69">
        <v>3.5760000000000001</v>
      </c>
      <c r="T535">
        <v>0</v>
      </c>
      <c r="V535" s="51">
        <v>4</v>
      </c>
      <c r="W535" s="51">
        <v>0</v>
      </c>
      <c r="X535" s="51">
        <v>26</v>
      </c>
    </row>
    <row r="536" spans="1:24" x14ac:dyDescent="0.2">
      <c r="A536">
        <v>13549</v>
      </c>
      <c r="B536" t="s">
        <v>1267</v>
      </c>
      <c r="C536" t="s">
        <v>1242</v>
      </c>
      <c r="D536">
        <v>2016</v>
      </c>
      <c r="E536" t="str">
        <f t="shared" si="8"/>
        <v>135492016</v>
      </c>
      <c r="F536">
        <v>25186</v>
      </c>
      <c r="G536" t="str">
        <f>VLOOKUP($A536,CATMUN!$B$2:$C$1123,2,0)</f>
        <v>Bajo</v>
      </c>
      <c r="H536" t="str">
        <f>VLOOKUP($A536,CATMUN!$B$2:$D$1123,3,0)</f>
        <v>Municipios rurales</v>
      </c>
      <c r="I536">
        <f>VLOOKUP($A536,CATMUN!$B$2:$G$1123,4,0)</f>
        <v>0</v>
      </c>
      <c r="J536">
        <f>VLOOKUP($A536,CATMUN!$B$2:$G$1123,6,0)</f>
        <v>15</v>
      </c>
      <c r="K536" s="69">
        <v>5.6349999999999998</v>
      </c>
      <c r="L536" s="69">
        <v>379.44181762658269</v>
      </c>
      <c r="M536" s="69">
        <v>0</v>
      </c>
      <c r="N536" s="69">
        <v>19.386783259911898</v>
      </c>
      <c r="P536" s="69">
        <v>441.89600000000002</v>
      </c>
      <c r="Q536">
        <v>0</v>
      </c>
      <c r="S536" s="69">
        <v>3.5760000000000001</v>
      </c>
      <c r="T536">
        <v>0</v>
      </c>
      <c r="V536" s="51">
        <v>4</v>
      </c>
      <c r="W536" s="51">
        <v>2</v>
      </c>
      <c r="X536" s="51">
        <v>26</v>
      </c>
    </row>
    <row r="537" spans="1:24" x14ac:dyDescent="0.2">
      <c r="A537">
        <v>13600</v>
      </c>
      <c r="B537" t="s">
        <v>1269</v>
      </c>
      <c r="C537" t="s">
        <v>1242</v>
      </c>
      <c r="D537">
        <v>2016</v>
      </c>
      <c r="E537" t="str">
        <f t="shared" si="8"/>
        <v>136002016</v>
      </c>
      <c r="F537">
        <v>18371</v>
      </c>
      <c r="G537" t="str">
        <f>VLOOKUP($A537,CATMUN!$B$2:$C$1123,2,0)</f>
        <v>Bajo</v>
      </c>
      <c r="H537" t="str">
        <f>VLOOKUP($A537,CATMUN!$B$2:$D$1123,3,0)</f>
        <v>Municipios rurales</v>
      </c>
      <c r="I537">
        <f>VLOOKUP($A537,CATMUN!$B$2:$G$1123,4,0)</f>
        <v>0</v>
      </c>
      <c r="J537">
        <f>VLOOKUP($A537,CATMUN!$B$2:$G$1123,6,0)</f>
        <v>15</v>
      </c>
      <c r="K537" s="69">
        <v>46.737000000000002</v>
      </c>
      <c r="L537" s="69">
        <v>379.44181762658269</v>
      </c>
      <c r="M537" s="69">
        <v>0</v>
      </c>
      <c r="N537" s="69">
        <v>19.386783259911898</v>
      </c>
      <c r="P537" s="69">
        <v>441.89600000000002</v>
      </c>
      <c r="Q537">
        <v>0</v>
      </c>
      <c r="S537" s="69">
        <v>3.5760000000000001</v>
      </c>
      <c r="T537">
        <v>0</v>
      </c>
      <c r="V537" s="51">
        <v>4</v>
      </c>
      <c r="W537" s="51">
        <v>0</v>
      </c>
      <c r="X537" s="51">
        <v>26</v>
      </c>
    </row>
    <row r="538" spans="1:24" x14ac:dyDescent="0.2">
      <c r="A538">
        <v>13650</v>
      </c>
      <c r="B538" t="s">
        <v>1272</v>
      </c>
      <c r="C538" t="s">
        <v>1242</v>
      </c>
      <c r="D538">
        <v>2016</v>
      </c>
      <c r="E538" t="str">
        <f t="shared" si="8"/>
        <v>136502016</v>
      </c>
      <c r="F538">
        <v>13846</v>
      </c>
      <c r="G538" t="str">
        <f>VLOOKUP($A538,CATMUN!$B$2:$C$1123,2,0)</f>
        <v>Bajo</v>
      </c>
      <c r="H538" t="str">
        <f>VLOOKUP($A538,CATMUN!$B$2:$D$1123,3,0)</f>
        <v>Municipios rurales</v>
      </c>
      <c r="I538">
        <f>VLOOKUP($A538,CATMUN!$B$2:$G$1123,4,0)</f>
        <v>0</v>
      </c>
      <c r="J538">
        <f>VLOOKUP($A538,CATMUN!$B$2:$G$1123,6,0)</f>
        <v>15</v>
      </c>
      <c r="K538" s="69">
        <v>22.125</v>
      </c>
      <c r="L538" s="69">
        <v>379.44181762658269</v>
      </c>
      <c r="N538" s="69">
        <v>19.386783259911898</v>
      </c>
      <c r="P538" s="69">
        <v>441.89600000000002</v>
      </c>
      <c r="Q538">
        <v>0</v>
      </c>
      <c r="S538" s="69">
        <v>3.5760000000000001</v>
      </c>
      <c r="T538">
        <v>0</v>
      </c>
      <c r="V538" s="51">
        <v>4</v>
      </c>
      <c r="W538" s="51" t="e">
        <v>#N/A</v>
      </c>
      <c r="X538" s="51" t="e">
        <v>#N/A</v>
      </c>
    </row>
    <row r="539" spans="1:24" x14ac:dyDescent="0.2">
      <c r="A539">
        <v>13654</v>
      </c>
      <c r="B539" t="s">
        <v>1273</v>
      </c>
      <c r="C539" t="s">
        <v>1242</v>
      </c>
      <c r="D539">
        <v>2016</v>
      </c>
      <c r="E539" t="str">
        <f t="shared" si="8"/>
        <v>136542016</v>
      </c>
      <c r="F539">
        <v>21570</v>
      </c>
      <c r="G539" t="str">
        <f>VLOOKUP($A539,CATMUN!$B$2:$C$1123,2,0)</f>
        <v>Bajo</v>
      </c>
      <c r="H539" t="str">
        <f>VLOOKUP($A539,CATMUN!$B$2:$D$1123,3,0)</f>
        <v>Municipios rurales</v>
      </c>
      <c r="I539">
        <f>VLOOKUP($A539,CATMUN!$B$2:$G$1123,4,0)</f>
        <v>0</v>
      </c>
      <c r="J539">
        <f>VLOOKUP($A539,CATMUN!$B$2:$G$1123,6,0)</f>
        <v>15</v>
      </c>
      <c r="K539" s="69">
        <v>94.325999999999993</v>
      </c>
      <c r="L539" s="69">
        <v>379.44181762658269</v>
      </c>
      <c r="M539" s="69">
        <v>1.774</v>
      </c>
      <c r="N539" s="69">
        <v>19.386783259911898</v>
      </c>
      <c r="P539" s="69">
        <v>441.89600000000002</v>
      </c>
      <c r="Q539">
        <v>0</v>
      </c>
      <c r="S539" s="69">
        <v>3.5760000000000001</v>
      </c>
      <c r="T539">
        <v>0</v>
      </c>
      <c r="V539" s="51">
        <v>25</v>
      </c>
      <c r="W539" s="51">
        <v>0</v>
      </c>
      <c r="X539" s="51">
        <v>28</v>
      </c>
    </row>
    <row r="540" spans="1:24" x14ac:dyDescent="0.2">
      <c r="A540">
        <v>13655</v>
      </c>
      <c r="B540" t="s">
        <v>1274</v>
      </c>
      <c r="C540" t="s">
        <v>1242</v>
      </c>
      <c r="D540">
        <v>2016</v>
      </c>
      <c r="E540" t="str">
        <f t="shared" si="8"/>
        <v>136552016</v>
      </c>
      <c r="F540">
        <v>13723</v>
      </c>
      <c r="G540" t="str">
        <f>VLOOKUP($A540,CATMUN!$B$2:$C$1123,2,0)</f>
        <v>Bajo</v>
      </c>
      <c r="H540" t="str">
        <f>VLOOKUP($A540,CATMUN!$B$2:$D$1123,3,0)</f>
        <v>Municipios rurales</v>
      </c>
      <c r="I540">
        <f>VLOOKUP($A540,CATMUN!$B$2:$G$1123,4,0)</f>
        <v>0</v>
      </c>
      <c r="J540">
        <f>VLOOKUP($A540,CATMUN!$B$2:$G$1123,6,0)</f>
        <v>15</v>
      </c>
      <c r="K540" s="69">
        <v>44.902000000000001</v>
      </c>
      <c r="L540" s="69">
        <v>379.44181762658269</v>
      </c>
      <c r="N540" s="69">
        <v>19.386783259911898</v>
      </c>
      <c r="P540" s="69">
        <v>441.89600000000002</v>
      </c>
      <c r="Q540">
        <v>0</v>
      </c>
      <c r="S540" s="69">
        <v>3.5760000000000001</v>
      </c>
      <c r="T540">
        <v>0</v>
      </c>
      <c r="V540" s="51">
        <v>4</v>
      </c>
      <c r="W540" s="51">
        <v>0</v>
      </c>
      <c r="X540" s="51">
        <v>26</v>
      </c>
    </row>
    <row r="541" spans="1:24" x14ac:dyDescent="0.2">
      <c r="A541">
        <v>13667</v>
      </c>
      <c r="B541" t="s">
        <v>1276</v>
      </c>
      <c r="C541" t="s">
        <v>1242</v>
      </c>
      <c r="D541">
        <v>2016</v>
      </c>
      <c r="E541" t="str">
        <f t="shared" si="8"/>
        <v>136672016</v>
      </c>
      <c r="F541">
        <v>17689</v>
      </c>
      <c r="G541" t="str">
        <f>VLOOKUP($A541,CATMUN!$B$2:$C$1123,2,0)</f>
        <v>Bajo</v>
      </c>
      <c r="H541" t="str">
        <f>VLOOKUP($A541,CATMUN!$B$2:$D$1123,3,0)</f>
        <v>Municipios rurales</v>
      </c>
      <c r="I541">
        <f>VLOOKUP($A541,CATMUN!$B$2:$G$1123,4,0)</f>
        <v>0</v>
      </c>
      <c r="J541">
        <f>VLOOKUP($A541,CATMUN!$B$2:$G$1123,6,0)</f>
        <v>15</v>
      </c>
      <c r="K541" s="69">
        <v>38.825000000000003</v>
      </c>
      <c r="L541" s="69">
        <v>379.44181762658269</v>
      </c>
      <c r="N541" s="69">
        <v>19.386783259911898</v>
      </c>
      <c r="P541" s="69">
        <v>441.89600000000002</v>
      </c>
      <c r="Q541">
        <v>0</v>
      </c>
      <c r="S541" s="69">
        <v>3.5760000000000001</v>
      </c>
      <c r="T541">
        <v>0</v>
      </c>
      <c r="V541" s="51">
        <v>4</v>
      </c>
      <c r="W541" s="51">
        <v>21</v>
      </c>
      <c r="X541" s="51">
        <v>26</v>
      </c>
    </row>
    <row r="542" spans="1:24" x14ac:dyDescent="0.2">
      <c r="A542">
        <v>13688</v>
      </c>
      <c r="B542" t="s">
        <v>1280</v>
      </c>
      <c r="C542" t="s">
        <v>1242</v>
      </c>
      <c r="D542">
        <v>2016</v>
      </c>
      <c r="E542" t="str">
        <f t="shared" si="8"/>
        <v>136882016</v>
      </c>
      <c r="F542">
        <v>42960</v>
      </c>
      <c r="G542" t="str">
        <f>VLOOKUP($A542,CATMUN!$B$2:$C$1123,2,0)</f>
        <v>Medio</v>
      </c>
      <c r="H542" t="str">
        <f>VLOOKUP($A542,CATMUN!$B$2:$D$1123,3,0)</f>
        <v>Municipios rurales</v>
      </c>
      <c r="I542">
        <f>VLOOKUP($A542,CATMUN!$B$2:$G$1123,4,0)</f>
        <v>0</v>
      </c>
      <c r="J542">
        <f>VLOOKUP($A542,CATMUN!$B$2:$G$1123,6,0)</f>
        <v>15</v>
      </c>
      <c r="K542" s="69">
        <v>451.22964000000002</v>
      </c>
      <c r="L542" s="69">
        <v>379.44181762658269</v>
      </c>
      <c r="M542" s="69">
        <v>32.11515</v>
      </c>
      <c r="N542" s="69">
        <v>19.386783259911898</v>
      </c>
      <c r="P542" s="69">
        <v>441.89600000000002</v>
      </c>
      <c r="Q542">
        <v>0</v>
      </c>
      <c r="S542" s="69">
        <v>3.5760000000000001</v>
      </c>
      <c r="T542">
        <v>0</v>
      </c>
      <c r="V542" s="51">
        <v>4</v>
      </c>
      <c r="W542" s="51">
        <v>51</v>
      </c>
      <c r="X542" s="51">
        <v>26</v>
      </c>
    </row>
    <row r="543" spans="1:24" x14ac:dyDescent="0.2">
      <c r="A543">
        <v>13744</v>
      </c>
      <c r="B543" t="s">
        <v>1281</v>
      </c>
      <c r="C543" t="s">
        <v>1242</v>
      </c>
      <c r="D543">
        <v>2016</v>
      </c>
      <c r="E543" t="str">
        <f t="shared" si="8"/>
        <v>137442016</v>
      </c>
      <c r="F543">
        <v>20576</v>
      </c>
      <c r="G543" t="str">
        <f>VLOOKUP($A543,CATMUN!$B$2:$C$1123,2,0)</f>
        <v>Bajo</v>
      </c>
      <c r="H543" t="str">
        <f>VLOOKUP($A543,CATMUN!$B$2:$D$1123,3,0)</f>
        <v>Municipios rurales</v>
      </c>
      <c r="I543">
        <f>VLOOKUP($A543,CATMUN!$B$2:$G$1123,4,0)</f>
        <v>0</v>
      </c>
      <c r="J543">
        <f>VLOOKUP($A543,CATMUN!$B$2:$G$1123,6,0)</f>
        <v>15</v>
      </c>
      <c r="K543" s="69">
        <v>130.15</v>
      </c>
      <c r="L543" s="69">
        <v>379.44181762658269</v>
      </c>
      <c r="M543" s="69">
        <v>7.9020000000000001</v>
      </c>
      <c r="N543" s="69">
        <v>19.386783259911898</v>
      </c>
      <c r="P543" s="69">
        <v>441.89600000000002</v>
      </c>
      <c r="S543" s="69">
        <v>3.5760000000000001</v>
      </c>
      <c r="T543">
        <v>0</v>
      </c>
      <c r="V543" s="51">
        <v>25</v>
      </c>
      <c r="W543" s="51">
        <v>7</v>
      </c>
      <c r="X543" s="51">
        <v>28</v>
      </c>
    </row>
    <row r="544" spans="1:24" x14ac:dyDescent="0.2">
      <c r="A544">
        <v>13780</v>
      </c>
      <c r="B544" t="s">
        <v>1283</v>
      </c>
      <c r="C544" t="s">
        <v>1242</v>
      </c>
      <c r="D544">
        <v>2016</v>
      </c>
      <c r="E544" t="str">
        <f t="shared" si="8"/>
        <v>137802016</v>
      </c>
      <c r="F544">
        <v>11387</v>
      </c>
      <c r="G544" t="str">
        <f>VLOOKUP($A544,CATMUN!$B$2:$C$1123,2,0)</f>
        <v>Medio</v>
      </c>
      <c r="H544" t="str">
        <f>VLOOKUP($A544,CATMUN!$B$2:$D$1123,3,0)</f>
        <v>Municipios rurales</v>
      </c>
      <c r="I544">
        <f>VLOOKUP($A544,CATMUN!$B$2:$G$1123,4,0)</f>
        <v>0</v>
      </c>
      <c r="J544">
        <f>VLOOKUP($A544,CATMUN!$B$2:$G$1123,6,0)</f>
        <v>15</v>
      </c>
      <c r="K544" s="69">
        <v>31.275549999999999</v>
      </c>
      <c r="L544" s="69">
        <v>379.44181762658269</v>
      </c>
      <c r="M544" s="69">
        <v>4.3293699999999999</v>
      </c>
      <c r="N544" s="69">
        <v>19.386783259911898</v>
      </c>
      <c r="P544" s="69">
        <v>441.89600000000002</v>
      </c>
      <c r="Q544">
        <v>0</v>
      </c>
      <c r="S544" s="69">
        <v>3.5760000000000001</v>
      </c>
      <c r="T544">
        <v>0</v>
      </c>
      <c r="V544" s="51">
        <v>4</v>
      </c>
      <c r="W544" s="51">
        <v>45</v>
      </c>
      <c r="X544" s="51">
        <v>26</v>
      </c>
    </row>
    <row r="545" spans="1:24" x14ac:dyDescent="0.2">
      <c r="A545">
        <v>13810</v>
      </c>
      <c r="B545" t="s">
        <v>1284</v>
      </c>
      <c r="C545" t="s">
        <v>1242</v>
      </c>
      <c r="D545">
        <v>2016</v>
      </c>
      <c r="E545" t="str">
        <f t="shared" si="8"/>
        <v>138102016</v>
      </c>
      <c r="F545">
        <v>22474</v>
      </c>
      <c r="G545" t="str">
        <f>VLOOKUP($A545,CATMUN!$B$2:$C$1123,2,0)</f>
        <v>Medio</v>
      </c>
      <c r="H545" t="str">
        <f>VLOOKUP($A545,CATMUN!$B$2:$D$1123,3,0)</f>
        <v>Municipios rurales</v>
      </c>
      <c r="I545">
        <f>VLOOKUP($A545,CATMUN!$B$2:$G$1123,4,0)</f>
        <v>0</v>
      </c>
      <c r="J545">
        <f>VLOOKUP($A545,CATMUN!$B$2:$G$1123,6,0)</f>
        <v>15</v>
      </c>
      <c r="K545" s="69">
        <v>5.181</v>
      </c>
      <c r="L545" s="69">
        <v>379.44181762658269</v>
      </c>
      <c r="M545" s="69">
        <v>0</v>
      </c>
      <c r="N545" s="69">
        <v>19.386783259911898</v>
      </c>
      <c r="P545" s="69">
        <v>441.89600000000002</v>
      </c>
      <c r="Q545">
        <v>0</v>
      </c>
      <c r="S545" s="69">
        <v>3.5760000000000001</v>
      </c>
      <c r="T545">
        <v>0</v>
      </c>
      <c r="V545" s="51">
        <v>25</v>
      </c>
      <c r="W545" s="51">
        <v>4</v>
      </c>
      <c r="X545" s="51">
        <v>28</v>
      </c>
    </row>
    <row r="546" spans="1:24" x14ac:dyDescent="0.2">
      <c r="A546">
        <v>13894</v>
      </c>
      <c r="B546" t="s">
        <v>1288</v>
      </c>
      <c r="C546" t="s">
        <v>1242</v>
      </c>
      <c r="D546">
        <v>2016</v>
      </c>
      <c r="E546" t="str">
        <f t="shared" si="8"/>
        <v>138942016</v>
      </c>
      <c r="F546">
        <v>11688</v>
      </c>
      <c r="G546" t="str">
        <f>VLOOKUP($A546,CATMUN!$B$2:$C$1123,2,0)</f>
        <v>Medio</v>
      </c>
      <c r="H546" t="str">
        <f>VLOOKUP($A546,CATMUN!$B$2:$D$1123,3,0)</f>
        <v>Municipios rurales</v>
      </c>
      <c r="I546">
        <f>VLOOKUP($A546,CATMUN!$B$2:$G$1123,4,0)</f>
        <v>0</v>
      </c>
      <c r="J546">
        <f>VLOOKUP($A546,CATMUN!$B$2:$G$1123,6,0)</f>
        <v>15</v>
      </c>
      <c r="K546" s="69">
        <v>400.15199999999999</v>
      </c>
      <c r="L546" s="69">
        <v>379.44181762658269</v>
      </c>
      <c r="M546" s="69">
        <v>0.25600000000000001</v>
      </c>
      <c r="N546" s="69">
        <v>19.386783259911898</v>
      </c>
      <c r="P546" s="69">
        <v>441.89600000000002</v>
      </c>
      <c r="Q546">
        <v>0</v>
      </c>
      <c r="S546" s="69">
        <v>3.5760000000000001</v>
      </c>
      <c r="T546">
        <v>0</v>
      </c>
      <c r="V546" s="51">
        <v>25</v>
      </c>
      <c r="W546" s="51">
        <v>2</v>
      </c>
      <c r="X546" s="51">
        <v>28</v>
      </c>
    </row>
    <row r="547" spans="1:24" x14ac:dyDescent="0.2">
      <c r="A547">
        <v>15022</v>
      </c>
      <c r="B547" t="s">
        <v>1291</v>
      </c>
      <c r="C547" t="s">
        <v>1289</v>
      </c>
      <c r="D547">
        <v>2016</v>
      </c>
      <c r="E547" t="str">
        <f t="shared" si="8"/>
        <v>150222016</v>
      </c>
      <c r="F547">
        <v>1699</v>
      </c>
      <c r="G547" t="str">
        <f>VLOOKUP($A547,CATMUN!$B$2:$C$1123,2,0)</f>
        <v>Bajo</v>
      </c>
      <c r="H547" t="str">
        <f>VLOOKUP($A547,CATMUN!$B$2:$D$1123,3,0)</f>
        <v>Municipios rurales</v>
      </c>
      <c r="I547">
        <f>VLOOKUP($A547,CATMUN!$B$2:$G$1123,4,0)</f>
        <v>0</v>
      </c>
      <c r="J547">
        <f>VLOOKUP($A547,CATMUN!$B$2:$G$1123,6,0)</f>
        <v>15</v>
      </c>
      <c r="K547" s="69">
        <v>73.028999999999996</v>
      </c>
      <c r="L547" s="69">
        <v>379.44181762658269</v>
      </c>
      <c r="M547" s="69">
        <v>0</v>
      </c>
      <c r="N547" s="69">
        <v>19.386783259911898</v>
      </c>
      <c r="P547" s="69">
        <v>441.89600000000002</v>
      </c>
      <c r="Q547">
        <v>0</v>
      </c>
      <c r="S547" s="69">
        <v>3.5760000000000001</v>
      </c>
      <c r="T547">
        <v>0</v>
      </c>
      <c r="V547" s="51">
        <v>4</v>
      </c>
      <c r="W547" s="51">
        <v>6</v>
      </c>
      <c r="X547" s="51">
        <v>26</v>
      </c>
    </row>
    <row r="548" spans="1:24" x14ac:dyDescent="0.2">
      <c r="A548">
        <v>15051</v>
      </c>
      <c r="B548" t="s">
        <v>1293</v>
      </c>
      <c r="C548" t="s">
        <v>1289</v>
      </c>
      <c r="D548">
        <v>2016</v>
      </c>
      <c r="E548" t="str">
        <f t="shared" si="8"/>
        <v>150512016</v>
      </c>
      <c r="F548">
        <v>5243</v>
      </c>
      <c r="G548" t="str">
        <f>VLOOKUP($A548,CATMUN!$B$2:$C$1123,2,0)</f>
        <v>Alto</v>
      </c>
      <c r="H548" t="str">
        <f>VLOOKUP($A548,CATMUN!$B$2:$D$1123,3,0)</f>
        <v>Municipios rurales</v>
      </c>
      <c r="I548">
        <f>VLOOKUP($A548,CATMUN!$B$2:$G$1123,4,0)</f>
        <v>0</v>
      </c>
      <c r="J548">
        <f>VLOOKUP($A548,CATMUN!$B$2:$G$1123,6,0)</f>
        <v>15</v>
      </c>
      <c r="K548" s="69">
        <v>331.69900000000001</v>
      </c>
      <c r="L548" s="69">
        <v>379.44181762658269</v>
      </c>
      <c r="M548" s="69">
        <v>3.9</v>
      </c>
      <c r="N548" s="69">
        <v>19.386783259911898</v>
      </c>
      <c r="P548" s="69">
        <v>441.89600000000002</v>
      </c>
      <c r="Q548">
        <v>0</v>
      </c>
      <c r="R548">
        <v>0</v>
      </c>
      <c r="S548" s="69">
        <v>3.5760000000000001</v>
      </c>
      <c r="T548">
        <v>0</v>
      </c>
      <c r="V548" s="51">
        <v>4</v>
      </c>
      <c r="W548" s="51">
        <v>7</v>
      </c>
      <c r="X548" s="51">
        <v>26</v>
      </c>
    </row>
    <row r="549" spans="1:24" x14ac:dyDescent="0.2">
      <c r="A549">
        <v>15090</v>
      </c>
      <c r="B549" t="s">
        <v>1295</v>
      </c>
      <c r="C549" t="s">
        <v>1289</v>
      </c>
      <c r="D549">
        <v>2016</v>
      </c>
      <c r="E549" t="str">
        <f t="shared" si="8"/>
        <v>150902016</v>
      </c>
      <c r="F549">
        <v>1934</v>
      </c>
      <c r="G549" t="str">
        <f>VLOOKUP($A549,CATMUN!$B$2:$C$1123,2,0)</f>
        <v>Medio</v>
      </c>
      <c r="H549" t="str">
        <f>VLOOKUP($A549,CATMUN!$B$2:$D$1123,3,0)</f>
        <v>Municipios rurales</v>
      </c>
      <c r="I549">
        <f>VLOOKUP($A549,CATMUN!$B$2:$G$1123,4,0)</f>
        <v>0</v>
      </c>
      <c r="J549">
        <f>VLOOKUP($A549,CATMUN!$B$2:$G$1123,6,0)</f>
        <v>15</v>
      </c>
      <c r="K549" s="69">
        <v>60.317999999999998</v>
      </c>
      <c r="L549" s="69">
        <v>379.44181762658269</v>
      </c>
      <c r="N549" s="69">
        <v>19.386783259911898</v>
      </c>
      <c r="P549" s="69">
        <v>441.89600000000002</v>
      </c>
      <c r="Q549">
        <v>0</v>
      </c>
      <c r="S549" s="69">
        <v>3.5760000000000001</v>
      </c>
      <c r="T549">
        <v>0</v>
      </c>
      <c r="V549" s="51">
        <v>4</v>
      </c>
      <c r="W549" s="51">
        <v>1</v>
      </c>
      <c r="X549" s="51">
        <v>26</v>
      </c>
    </row>
    <row r="550" spans="1:24" x14ac:dyDescent="0.2">
      <c r="A550">
        <v>15092</v>
      </c>
      <c r="B550" t="s">
        <v>1296</v>
      </c>
      <c r="C550" t="s">
        <v>1289</v>
      </c>
      <c r="D550">
        <v>2016</v>
      </c>
      <c r="E550" t="str">
        <f t="shared" si="8"/>
        <v>150922016</v>
      </c>
      <c r="F550">
        <v>2024</v>
      </c>
      <c r="G550" t="str">
        <f>VLOOKUP($A550,CATMUN!$B$2:$C$1123,2,0)</f>
        <v>Medio</v>
      </c>
      <c r="H550" t="str">
        <f>VLOOKUP($A550,CATMUN!$B$2:$D$1123,3,0)</f>
        <v>Municipios rurales</v>
      </c>
      <c r="I550">
        <f>VLOOKUP($A550,CATMUN!$B$2:$G$1123,4,0)</f>
        <v>0</v>
      </c>
      <c r="J550">
        <f>VLOOKUP($A550,CATMUN!$B$2:$G$1123,6,0)</f>
        <v>15</v>
      </c>
      <c r="K550" s="69">
        <v>37.584969999999998</v>
      </c>
      <c r="L550" s="69">
        <v>379.44181762658269</v>
      </c>
      <c r="N550" s="69">
        <v>19.386783259911898</v>
      </c>
      <c r="P550" s="69">
        <v>441.89600000000002</v>
      </c>
      <c r="Q550">
        <v>0</v>
      </c>
      <c r="S550" s="69">
        <v>3.5760000000000001</v>
      </c>
      <c r="T550">
        <v>0</v>
      </c>
      <c r="V550" s="51">
        <v>4</v>
      </c>
      <c r="W550" s="51">
        <v>1</v>
      </c>
      <c r="X550" s="51">
        <v>26</v>
      </c>
    </row>
    <row r="551" spans="1:24" x14ac:dyDescent="0.2">
      <c r="A551">
        <v>15097</v>
      </c>
      <c r="B551" t="s">
        <v>1297</v>
      </c>
      <c r="C551" t="s">
        <v>1289</v>
      </c>
      <c r="D551">
        <v>2016</v>
      </c>
      <c r="E551" t="str">
        <f t="shared" si="8"/>
        <v>150972016</v>
      </c>
      <c r="F551">
        <v>6914</v>
      </c>
      <c r="G551" t="str">
        <f>VLOOKUP($A551,CATMUN!$B$2:$C$1123,2,0)</f>
        <v>Medio</v>
      </c>
      <c r="H551" t="str">
        <f>VLOOKUP($A551,CATMUN!$B$2:$D$1123,3,0)</f>
        <v>Municipios rurales</v>
      </c>
      <c r="I551">
        <f>VLOOKUP($A551,CATMUN!$B$2:$G$1123,4,0)</f>
        <v>0</v>
      </c>
      <c r="J551">
        <f>VLOOKUP($A551,CATMUN!$B$2:$G$1123,6,0)</f>
        <v>15</v>
      </c>
      <c r="K551" s="69">
        <v>138.00053</v>
      </c>
      <c r="L551" s="69">
        <v>379.44181762658269</v>
      </c>
      <c r="N551" s="69">
        <v>19.386783259911898</v>
      </c>
      <c r="P551" s="69">
        <v>441.89600000000002</v>
      </c>
      <c r="Q551">
        <v>0</v>
      </c>
      <c r="S551" s="69">
        <v>3.5760000000000001</v>
      </c>
      <c r="T551">
        <v>0</v>
      </c>
      <c r="V551" s="51">
        <v>4</v>
      </c>
      <c r="W551" s="51">
        <v>0</v>
      </c>
      <c r="X551" s="51">
        <v>26</v>
      </c>
    </row>
    <row r="552" spans="1:24" x14ac:dyDescent="0.2">
      <c r="A552">
        <v>15104</v>
      </c>
      <c r="B552" t="s">
        <v>1289</v>
      </c>
      <c r="C552" t="s">
        <v>1289</v>
      </c>
      <c r="D552">
        <v>2016</v>
      </c>
      <c r="E552" t="str">
        <f t="shared" si="8"/>
        <v>151042016</v>
      </c>
      <c r="F552">
        <v>4414</v>
      </c>
      <c r="G552" t="str">
        <f>VLOOKUP($A552,CATMUN!$B$2:$C$1123,2,0)</f>
        <v>Medio</v>
      </c>
      <c r="H552" t="str">
        <f>VLOOKUP($A552,CATMUN!$B$2:$D$1123,3,0)</f>
        <v>Municipios rurales</v>
      </c>
      <c r="I552">
        <f>VLOOKUP($A552,CATMUN!$B$2:$G$1123,4,0)</f>
        <v>0</v>
      </c>
      <c r="J552">
        <f>VLOOKUP($A552,CATMUN!$B$2:$G$1123,6,0)</f>
        <v>15</v>
      </c>
      <c r="K552" s="69">
        <v>156.91867000000002</v>
      </c>
      <c r="L552" s="69">
        <v>379.44181762658269</v>
      </c>
      <c r="M552" s="69">
        <v>3.0192100000000002</v>
      </c>
      <c r="N552" s="69">
        <v>19.386783259911898</v>
      </c>
      <c r="O552" s="69">
        <v>0</v>
      </c>
      <c r="P552" s="69">
        <v>441.89600000000002</v>
      </c>
      <c r="Q552">
        <v>0</v>
      </c>
      <c r="S552" s="69">
        <v>3.5760000000000001</v>
      </c>
      <c r="T552">
        <v>0</v>
      </c>
      <c r="V552" s="51">
        <v>4</v>
      </c>
      <c r="W552" s="51">
        <v>0</v>
      </c>
      <c r="X552" s="51">
        <v>26</v>
      </c>
    </row>
    <row r="553" spans="1:24" x14ac:dyDescent="0.2">
      <c r="A553">
        <v>15106</v>
      </c>
      <c r="B553" t="s">
        <v>1298</v>
      </c>
      <c r="C553" t="s">
        <v>1289</v>
      </c>
      <c r="D553">
        <v>2016</v>
      </c>
      <c r="E553" t="str">
        <f t="shared" si="8"/>
        <v>151062016</v>
      </c>
      <c r="F553">
        <v>2568</v>
      </c>
      <c r="G553" t="str">
        <f>VLOOKUP($A553,CATMUN!$B$2:$C$1123,2,0)</f>
        <v>Medio</v>
      </c>
      <c r="H553" t="str">
        <f>VLOOKUP($A553,CATMUN!$B$2:$D$1123,3,0)</f>
        <v>Municipios rurales</v>
      </c>
      <c r="I553">
        <f>VLOOKUP($A553,CATMUN!$B$2:$G$1123,4,0)</f>
        <v>0</v>
      </c>
      <c r="J553">
        <f>VLOOKUP($A553,CATMUN!$B$2:$G$1123,6,0)</f>
        <v>15</v>
      </c>
      <c r="K553" s="69">
        <v>85.765659999999997</v>
      </c>
      <c r="L553" s="69">
        <v>379.44181762658269</v>
      </c>
      <c r="M553" s="69">
        <v>0</v>
      </c>
      <c r="N553" s="69">
        <v>19.386783259911898</v>
      </c>
      <c r="O553" s="69">
        <v>0</v>
      </c>
      <c r="P553" s="69">
        <v>441.89600000000002</v>
      </c>
      <c r="Q553">
        <v>0</v>
      </c>
      <c r="S553" s="69">
        <v>3.5760000000000001</v>
      </c>
      <c r="T553">
        <v>0</v>
      </c>
      <c r="V553" s="51">
        <v>4</v>
      </c>
      <c r="W553" s="51">
        <v>0</v>
      </c>
      <c r="X553" s="51">
        <v>26</v>
      </c>
    </row>
    <row r="554" spans="1:24" x14ac:dyDescent="0.2">
      <c r="A554">
        <v>15109</v>
      </c>
      <c r="B554" t="s">
        <v>1299</v>
      </c>
      <c r="C554" t="s">
        <v>1289</v>
      </c>
      <c r="D554">
        <v>2016</v>
      </c>
      <c r="E554" t="str">
        <f t="shared" si="8"/>
        <v>151092016</v>
      </c>
      <c r="F554">
        <v>5777</v>
      </c>
      <c r="G554" t="str">
        <f>VLOOKUP($A554,CATMUN!$B$2:$C$1123,2,0)</f>
        <v>Medio</v>
      </c>
      <c r="H554" t="str">
        <f>VLOOKUP($A554,CATMUN!$B$2:$D$1123,3,0)</f>
        <v>Municipios rurales</v>
      </c>
      <c r="I554">
        <f>VLOOKUP($A554,CATMUN!$B$2:$G$1123,4,0)</f>
        <v>0</v>
      </c>
      <c r="J554">
        <f>VLOOKUP($A554,CATMUN!$B$2:$G$1123,6,0)</f>
        <v>15</v>
      </c>
      <c r="K554" s="69">
        <v>126.7377</v>
      </c>
      <c r="L554" s="69">
        <v>379.44181762658269</v>
      </c>
      <c r="M554" s="69">
        <v>0.70689999999999997</v>
      </c>
      <c r="N554" s="69">
        <v>19.386783259911898</v>
      </c>
      <c r="P554" s="69">
        <v>441.89600000000002</v>
      </c>
      <c r="Q554">
        <v>0</v>
      </c>
      <c r="S554" s="69">
        <v>3.5760000000000001</v>
      </c>
      <c r="T554">
        <v>0</v>
      </c>
      <c r="V554" s="51">
        <v>4</v>
      </c>
      <c r="W554" s="51">
        <v>1</v>
      </c>
      <c r="X554" s="51">
        <v>90</v>
      </c>
    </row>
    <row r="555" spans="1:24" x14ac:dyDescent="0.2">
      <c r="A555">
        <v>15131</v>
      </c>
      <c r="B555" t="s">
        <v>1301</v>
      </c>
      <c r="C555" t="s">
        <v>1289</v>
      </c>
      <c r="D555">
        <v>2016</v>
      </c>
      <c r="E555" t="str">
        <f t="shared" si="8"/>
        <v>151312016</v>
      </c>
      <c r="F555">
        <v>3596</v>
      </c>
      <c r="G555" t="str">
        <f>VLOOKUP($A555,CATMUN!$B$2:$C$1123,2,0)</f>
        <v>Medio</v>
      </c>
      <c r="H555" t="str">
        <f>VLOOKUP($A555,CATMUN!$B$2:$D$1123,3,0)</f>
        <v>Municipios rurales</v>
      </c>
      <c r="I555">
        <f>VLOOKUP($A555,CATMUN!$B$2:$G$1123,4,0)</f>
        <v>0</v>
      </c>
      <c r="J555">
        <f>VLOOKUP($A555,CATMUN!$B$2:$G$1123,6,0)</f>
        <v>15</v>
      </c>
      <c r="K555" s="69">
        <v>368.44099999999997</v>
      </c>
      <c r="L555" s="69">
        <v>379.44181762658269</v>
      </c>
      <c r="M555" s="69">
        <v>0</v>
      </c>
      <c r="N555" s="69">
        <v>19.386783259911898</v>
      </c>
      <c r="P555" s="69">
        <v>441.89600000000002</v>
      </c>
      <c r="Q555">
        <v>0</v>
      </c>
      <c r="S555" s="69">
        <v>3.5760000000000001</v>
      </c>
      <c r="T555">
        <v>0</v>
      </c>
      <c r="V555" s="51">
        <v>4</v>
      </c>
      <c r="W555" s="51">
        <v>0</v>
      </c>
      <c r="X555" s="51">
        <v>26</v>
      </c>
    </row>
    <row r="556" spans="1:24" x14ac:dyDescent="0.2">
      <c r="A556">
        <v>15135</v>
      </c>
      <c r="B556" t="s">
        <v>1302</v>
      </c>
      <c r="C556" t="s">
        <v>1289</v>
      </c>
      <c r="D556">
        <v>2016</v>
      </c>
      <c r="E556" t="str">
        <f t="shared" si="8"/>
        <v>151352016</v>
      </c>
      <c r="F556">
        <v>3813</v>
      </c>
      <c r="G556" t="str">
        <f>VLOOKUP($A556,CATMUN!$B$2:$C$1123,2,0)</f>
        <v>Medio</v>
      </c>
      <c r="H556" t="str">
        <f>VLOOKUP($A556,CATMUN!$B$2:$D$1123,3,0)</f>
        <v>Municipios rurales</v>
      </c>
      <c r="I556">
        <f>VLOOKUP($A556,CATMUN!$B$2:$G$1123,4,0)</f>
        <v>0</v>
      </c>
      <c r="J556">
        <f>VLOOKUP($A556,CATMUN!$B$2:$G$1123,6,0)</f>
        <v>15</v>
      </c>
      <c r="K556" s="69">
        <v>110.218</v>
      </c>
      <c r="L556" s="69">
        <v>379.44181762658269</v>
      </c>
      <c r="M556" s="69">
        <v>2.0649999999999999</v>
      </c>
      <c r="N556" s="69">
        <v>19.386783259911898</v>
      </c>
      <c r="P556" s="69">
        <v>441.89600000000002</v>
      </c>
      <c r="Q556">
        <v>0</v>
      </c>
      <c r="S556" s="69">
        <v>3.5760000000000001</v>
      </c>
      <c r="T556">
        <v>0</v>
      </c>
      <c r="V556" s="51">
        <v>4</v>
      </c>
      <c r="W556" s="51">
        <v>2</v>
      </c>
      <c r="X556" s="51">
        <v>26</v>
      </c>
    </row>
    <row r="557" spans="1:24" x14ac:dyDescent="0.2">
      <c r="A557">
        <v>15172</v>
      </c>
      <c r="B557" t="s">
        <v>1304</v>
      </c>
      <c r="C557" t="s">
        <v>1289</v>
      </c>
      <c r="D557">
        <v>2016</v>
      </c>
      <c r="E557" t="str">
        <f t="shared" si="8"/>
        <v>151722016</v>
      </c>
      <c r="F557">
        <v>3499</v>
      </c>
      <c r="G557" t="str">
        <f>VLOOKUP($A557,CATMUN!$B$2:$C$1123,2,0)</f>
        <v>Alto</v>
      </c>
      <c r="H557" t="str">
        <f>VLOOKUP($A557,CATMUN!$B$2:$D$1123,3,0)</f>
        <v>Municipios rurales</v>
      </c>
      <c r="I557">
        <f>VLOOKUP($A557,CATMUN!$B$2:$G$1123,4,0)</f>
        <v>0</v>
      </c>
      <c r="J557">
        <f>VLOOKUP($A557,CATMUN!$B$2:$G$1123,6,0)</f>
        <v>15</v>
      </c>
      <c r="K557" s="69">
        <v>146.45400000000001</v>
      </c>
      <c r="L557" s="69">
        <v>379.44181762658269</v>
      </c>
      <c r="N557" s="69">
        <v>19.386783259911898</v>
      </c>
      <c r="P557" s="69">
        <v>441.89600000000002</v>
      </c>
      <c r="Q557">
        <v>0</v>
      </c>
      <c r="S557" s="69">
        <v>3.5760000000000001</v>
      </c>
      <c r="T557">
        <v>0</v>
      </c>
      <c r="U557">
        <v>18.990100000000002</v>
      </c>
      <c r="V557" s="51">
        <v>4</v>
      </c>
      <c r="W557" s="51">
        <v>2</v>
      </c>
      <c r="X557" s="51">
        <v>26</v>
      </c>
    </row>
    <row r="558" spans="1:24" x14ac:dyDescent="0.2">
      <c r="A558">
        <v>15180</v>
      </c>
      <c r="B558" t="s">
        <v>1306</v>
      </c>
      <c r="C558" t="s">
        <v>1289</v>
      </c>
      <c r="D558">
        <v>2016</v>
      </c>
      <c r="E558" t="str">
        <f t="shared" si="8"/>
        <v>151802016</v>
      </c>
      <c r="F558">
        <v>4200</v>
      </c>
      <c r="G558" t="str">
        <f>VLOOKUP($A558,CATMUN!$B$2:$C$1123,2,0)</f>
        <v>Bajo</v>
      </c>
      <c r="H558" t="str">
        <f>VLOOKUP($A558,CATMUN!$B$2:$D$1123,3,0)</f>
        <v>Municipios rurales</v>
      </c>
      <c r="I558">
        <f>VLOOKUP($A558,CATMUN!$B$2:$G$1123,4,0)</f>
        <v>0</v>
      </c>
      <c r="J558">
        <f>VLOOKUP($A558,CATMUN!$B$2:$G$1123,6,0)</f>
        <v>15</v>
      </c>
      <c r="K558" s="69">
        <v>173.98699999999999</v>
      </c>
      <c r="L558" s="69">
        <v>379.44181762658269</v>
      </c>
      <c r="N558" s="69">
        <v>19.386783259911898</v>
      </c>
      <c r="P558" s="69">
        <v>441.89600000000002</v>
      </c>
      <c r="Q558">
        <v>0</v>
      </c>
      <c r="S558" s="69">
        <v>3.5760000000000001</v>
      </c>
      <c r="T558">
        <v>0</v>
      </c>
      <c r="V558" s="51">
        <v>4</v>
      </c>
      <c r="W558" s="51">
        <v>0</v>
      </c>
      <c r="X558" s="51">
        <v>26</v>
      </c>
    </row>
    <row r="559" spans="1:24" x14ac:dyDescent="0.2">
      <c r="A559">
        <v>15183</v>
      </c>
      <c r="B559" t="s">
        <v>1307</v>
      </c>
      <c r="C559" t="s">
        <v>1289</v>
      </c>
      <c r="D559">
        <v>2016</v>
      </c>
      <c r="E559" t="str">
        <f t="shared" si="8"/>
        <v>151832016</v>
      </c>
      <c r="F559">
        <v>9407</v>
      </c>
      <c r="G559" t="str">
        <f>VLOOKUP($A559,CATMUN!$B$2:$C$1123,2,0)</f>
        <v>Medio</v>
      </c>
      <c r="H559" t="str">
        <f>VLOOKUP($A559,CATMUN!$B$2:$D$1123,3,0)</f>
        <v>Municipios rurales</v>
      </c>
      <c r="I559">
        <f>VLOOKUP($A559,CATMUN!$B$2:$G$1123,4,0)</f>
        <v>0</v>
      </c>
      <c r="J559">
        <f>VLOOKUP($A559,CATMUN!$B$2:$G$1123,6,0)</f>
        <v>15</v>
      </c>
      <c r="K559" s="69">
        <v>114.2801</v>
      </c>
      <c r="L559" s="69">
        <v>379.44181762658269</v>
      </c>
      <c r="M559" s="69">
        <v>0</v>
      </c>
      <c r="N559" s="69">
        <v>19.386783259911898</v>
      </c>
      <c r="P559" s="69">
        <v>441.89600000000002</v>
      </c>
      <c r="Q559">
        <v>0</v>
      </c>
      <c r="S559" s="69">
        <v>3.5760000000000001</v>
      </c>
      <c r="T559">
        <v>0</v>
      </c>
      <c r="V559" s="51">
        <v>4</v>
      </c>
      <c r="W559" s="51">
        <v>3</v>
      </c>
      <c r="X559" s="51">
        <v>26</v>
      </c>
    </row>
    <row r="560" spans="1:24" x14ac:dyDescent="0.2">
      <c r="A560">
        <v>15185</v>
      </c>
      <c r="B560" t="s">
        <v>1308</v>
      </c>
      <c r="C560" t="s">
        <v>1289</v>
      </c>
      <c r="D560">
        <v>2016</v>
      </c>
      <c r="E560" t="str">
        <f t="shared" si="8"/>
        <v>151852016</v>
      </c>
      <c r="F560">
        <v>5596</v>
      </c>
      <c r="G560" t="str">
        <f>VLOOKUP($A560,CATMUN!$B$2:$C$1123,2,0)</f>
        <v>Medio</v>
      </c>
      <c r="H560" t="str">
        <f>VLOOKUP($A560,CATMUN!$B$2:$D$1123,3,0)</f>
        <v>Municipios rurales</v>
      </c>
      <c r="I560">
        <f>VLOOKUP($A560,CATMUN!$B$2:$G$1123,4,0)</f>
        <v>0</v>
      </c>
      <c r="J560">
        <f>VLOOKUP($A560,CATMUN!$B$2:$G$1123,6,0)</f>
        <v>15</v>
      </c>
      <c r="K560" s="69">
        <v>356.26438999999999</v>
      </c>
      <c r="L560" s="69">
        <v>379.44181762658269</v>
      </c>
      <c r="M560" s="69">
        <v>1.4092799999999999</v>
      </c>
      <c r="N560" s="69">
        <v>19.386783259911898</v>
      </c>
      <c r="P560" s="69">
        <v>441.89600000000002</v>
      </c>
      <c r="Q560">
        <v>0</v>
      </c>
      <c r="S560" s="69">
        <v>3.5760000000000001</v>
      </c>
      <c r="T560">
        <v>0</v>
      </c>
      <c r="V560" s="51">
        <v>4</v>
      </c>
      <c r="W560" s="51">
        <v>0</v>
      </c>
      <c r="X560" s="51">
        <v>90</v>
      </c>
    </row>
    <row r="561" spans="1:24" x14ac:dyDescent="0.2">
      <c r="A561">
        <v>15189</v>
      </c>
      <c r="B561" t="s">
        <v>1310</v>
      </c>
      <c r="C561" t="s">
        <v>1289</v>
      </c>
      <c r="D561">
        <v>2016</v>
      </c>
      <c r="E561" t="str">
        <f t="shared" si="8"/>
        <v>151892016</v>
      </c>
      <c r="F561">
        <v>4694</v>
      </c>
      <c r="G561" t="str">
        <f>VLOOKUP($A561,CATMUN!$B$2:$C$1123,2,0)</f>
        <v>Medio</v>
      </c>
      <c r="H561" t="str">
        <f>VLOOKUP($A561,CATMUN!$B$2:$D$1123,3,0)</f>
        <v>Municipios rurales</v>
      </c>
      <c r="I561">
        <f>VLOOKUP($A561,CATMUN!$B$2:$G$1123,4,0)</f>
        <v>0</v>
      </c>
      <c r="J561">
        <f>VLOOKUP($A561,CATMUN!$B$2:$G$1123,6,0)</f>
        <v>15</v>
      </c>
      <c r="K561" s="69">
        <v>196.14082999999999</v>
      </c>
      <c r="L561" s="69">
        <v>379.44181762658269</v>
      </c>
      <c r="M561" s="69">
        <v>3.7341700000000002</v>
      </c>
      <c r="N561" s="69">
        <v>19.386783259911898</v>
      </c>
      <c r="P561" s="69">
        <v>441.89600000000002</v>
      </c>
      <c r="Q561">
        <v>1</v>
      </c>
      <c r="S561" s="69">
        <v>3.5760000000000001</v>
      </c>
      <c r="T561">
        <v>0</v>
      </c>
      <c r="V561" s="51">
        <v>4</v>
      </c>
      <c r="W561" s="51">
        <v>2</v>
      </c>
      <c r="X561" s="51">
        <v>26</v>
      </c>
    </row>
    <row r="562" spans="1:24" x14ac:dyDescent="0.2">
      <c r="A562">
        <v>15212</v>
      </c>
      <c r="B562" t="s">
        <v>1312</v>
      </c>
      <c r="C562" t="s">
        <v>1289</v>
      </c>
      <c r="D562">
        <v>2016</v>
      </c>
      <c r="E562" t="str">
        <f t="shared" si="8"/>
        <v>152122016</v>
      </c>
      <c r="F562">
        <v>3610</v>
      </c>
      <c r="G562" t="str">
        <f>VLOOKUP($A562,CATMUN!$B$2:$C$1123,2,0)</f>
        <v>Medio</v>
      </c>
      <c r="H562" t="str">
        <f>VLOOKUP($A562,CATMUN!$B$2:$D$1123,3,0)</f>
        <v>Municipios rurales</v>
      </c>
      <c r="I562">
        <f>VLOOKUP($A562,CATMUN!$B$2:$G$1123,4,0)</f>
        <v>0</v>
      </c>
      <c r="J562">
        <f>VLOOKUP($A562,CATMUN!$B$2:$G$1123,6,0)</f>
        <v>15</v>
      </c>
      <c r="K562" s="69">
        <v>94.936999999999998</v>
      </c>
      <c r="L562" s="69">
        <v>379.44181762658269</v>
      </c>
      <c r="M562" s="69">
        <v>0</v>
      </c>
      <c r="N562" s="69">
        <v>19.386783259911898</v>
      </c>
      <c r="P562" s="69">
        <v>441.89600000000002</v>
      </c>
      <c r="Q562">
        <v>0</v>
      </c>
      <c r="S562" s="69">
        <v>3.5760000000000001</v>
      </c>
      <c r="T562">
        <v>0</v>
      </c>
      <c r="V562" s="51">
        <v>4</v>
      </c>
      <c r="W562" s="51">
        <v>0</v>
      </c>
      <c r="X562" s="51">
        <v>26</v>
      </c>
    </row>
    <row r="563" spans="1:24" x14ac:dyDescent="0.2">
      <c r="A563">
        <v>15218</v>
      </c>
      <c r="B563" t="s">
        <v>1314</v>
      </c>
      <c r="C563" t="s">
        <v>1289</v>
      </c>
      <c r="D563">
        <v>2016</v>
      </c>
      <c r="E563" t="str">
        <f t="shared" si="8"/>
        <v>152182016</v>
      </c>
      <c r="F563">
        <v>2825</v>
      </c>
      <c r="G563" t="str">
        <f>VLOOKUP($A563,CATMUN!$B$2:$C$1123,2,0)</f>
        <v>Bajo</v>
      </c>
      <c r="H563" t="str">
        <f>VLOOKUP($A563,CATMUN!$B$2:$D$1123,3,0)</f>
        <v>Municipios rurales</v>
      </c>
      <c r="I563">
        <f>VLOOKUP($A563,CATMUN!$B$2:$G$1123,4,0)</f>
        <v>0</v>
      </c>
      <c r="J563">
        <f>VLOOKUP($A563,CATMUN!$B$2:$G$1123,6,0)</f>
        <v>15</v>
      </c>
      <c r="K563" s="69">
        <v>15.52126</v>
      </c>
      <c r="L563" s="69">
        <v>379.44181762658269</v>
      </c>
      <c r="N563" s="69">
        <v>19.386783259911898</v>
      </c>
      <c r="P563" s="69">
        <v>441.89600000000002</v>
      </c>
      <c r="Q563">
        <v>0</v>
      </c>
      <c r="S563" s="69">
        <v>3.5760000000000001</v>
      </c>
      <c r="T563">
        <v>0</v>
      </c>
      <c r="V563" s="51">
        <v>4</v>
      </c>
      <c r="W563" s="51" t="e">
        <v>#N/A</v>
      </c>
      <c r="X563" s="51" t="e">
        <v>#N/A</v>
      </c>
    </row>
    <row r="564" spans="1:24" x14ac:dyDescent="0.2">
      <c r="A564">
        <v>15223</v>
      </c>
      <c r="B564" t="s">
        <v>1315</v>
      </c>
      <c r="C564" t="s">
        <v>1289</v>
      </c>
      <c r="D564">
        <v>2016</v>
      </c>
      <c r="E564" t="str">
        <f t="shared" si="8"/>
        <v>152232016</v>
      </c>
      <c r="F564">
        <v>6730</v>
      </c>
      <c r="G564" t="str">
        <f>VLOOKUP($A564,CATMUN!$B$2:$C$1123,2,0)</f>
        <v>Alto</v>
      </c>
      <c r="H564" t="str">
        <f>VLOOKUP($A564,CATMUN!$B$2:$D$1123,3,0)</f>
        <v>Municipios rurales</v>
      </c>
      <c r="I564">
        <f>VLOOKUP($A564,CATMUN!$B$2:$G$1123,4,0)</f>
        <v>0</v>
      </c>
      <c r="J564">
        <f>VLOOKUP($A564,CATMUN!$B$2:$G$1123,6,0)</f>
        <v>15</v>
      </c>
      <c r="K564" s="69">
        <v>592.37194999999997</v>
      </c>
      <c r="L564" s="69">
        <v>379.44181762658269</v>
      </c>
      <c r="M564" s="69">
        <v>0.19935</v>
      </c>
      <c r="N564" s="69">
        <v>19.386783259911898</v>
      </c>
      <c r="P564" s="69">
        <v>441.89600000000002</v>
      </c>
      <c r="Q564">
        <v>0</v>
      </c>
      <c r="S564" s="69">
        <v>3.5760000000000001</v>
      </c>
      <c r="T564">
        <v>0</v>
      </c>
      <c r="V564" s="51">
        <v>25</v>
      </c>
      <c r="W564" s="51">
        <v>7</v>
      </c>
      <c r="X564" s="51">
        <v>28</v>
      </c>
    </row>
    <row r="565" spans="1:24" x14ac:dyDescent="0.2">
      <c r="A565">
        <v>15232</v>
      </c>
      <c r="B565" t="s">
        <v>1318</v>
      </c>
      <c r="C565" t="s">
        <v>1289</v>
      </c>
      <c r="D565">
        <v>2016</v>
      </c>
      <c r="E565" t="str">
        <f t="shared" si="8"/>
        <v>152322016</v>
      </c>
      <c r="F565">
        <v>5433</v>
      </c>
      <c r="G565" t="str">
        <f>VLOOKUP($A565,CATMUN!$B$2:$C$1123,2,0)</f>
        <v>Medio</v>
      </c>
      <c r="H565" t="str">
        <f>VLOOKUP($A565,CATMUN!$B$2:$D$1123,3,0)</f>
        <v>Municipios rurales</v>
      </c>
      <c r="I565">
        <f>VLOOKUP($A565,CATMUN!$B$2:$G$1123,4,0)</f>
        <v>0</v>
      </c>
      <c r="J565">
        <f>VLOOKUP($A565,CATMUN!$B$2:$G$1123,6,0)</f>
        <v>15</v>
      </c>
      <c r="K565" s="69">
        <v>97.820660000000004</v>
      </c>
      <c r="L565" s="69">
        <v>379.44181762658269</v>
      </c>
      <c r="M565" s="69">
        <v>1.8615999999999999</v>
      </c>
      <c r="N565" s="69">
        <v>19.386783259911898</v>
      </c>
      <c r="P565" s="69">
        <v>441.89600000000002</v>
      </c>
      <c r="Q565">
        <v>0</v>
      </c>
      <c r="S565" s="69">
        <v>3.5760000000000001</v>
      </c>
      <c r="T565">
        <v>0</v>
      </c>
      <c r="V565" s="51">
        <v>4</v>
      </c>
      <c r="W565" s="51">
        <v>1</v>
      </c>
      <c r="X565" s="51">
        <v>26</v>
      </c>
    </row>
    <row r="566" spans="1:24" x14ac:dyDescent="0.2">
      <c r="A566">
        <v>15236</v>
      </c>
      <c r="B566" t="s">
        <v>1319</v>
      </c>
      <c r="C566" t="s">
        <v>1289</v>
      </c>
      <c r="D566">
        <v>2016</v>
      </c>
      <c r="E566" t="str">
        <f t="shared" si="8"/>
        <v>152362016</v>
      </c>
      <c r="F566">
        <v>1752</v>
      </c>
      <c r="G566" t="str">
        <f>VLOOKUP($A566,CATMUN!$B$2:$C$1123,2,0)</f>
        <v>Medio</v>
      </c>
      <c r="H566" t="str">
        <f>VLOOKUP($A566,CATMUN!$B$2:$D$1123,3,0)</f>
        <v>Municipios rurales</v>
      </c>
      <c r="I566">
        <f>VLOOKUP($A566,CATMUN!$B$2:$G$1123,4,0)</f>
        <v>0</v>
      </c>
      <c r="J566">
        <f>VLOOKUP($A566,CATMUN!$B$2:$G$1123,6,0)</f>
        <v>15</v>
      </c>
      <c r="K566" s="69">
        <v>61.325230000000005</v>
      </c>
      <c r="L566" s="69">
        <v>379.44181762658269</v>
      </c>
      <c r="M566" s="69">
        <v>0</v>
      </c>
      <c r="N566" s="69">
        <v>19.386783259911898</v>
      </c>
      <c r="P566" s="69">
        <v>441.89600000000002</v>
      </c>
      <c r="Q566">
        <v>0</v>
      </c>
      <c r="S566" s="69">
        <v>3.5760000000000001</v>
      </c>
      <c r="T566">
        <v>0</v>
      </c>
      <c r="V566" s="51">
        <v>4</v>
      </c>
      <c r="W566" s="51">
        <v>5</v>
      </c>
      <c r="X566" s="51">
        <v>90</v>
      </c>
    </row>
    <row r="567" spans="1:24" x14ac:dyDescent="0.2">
      <c r="A567">
        <v>15244</v>
      </c>
      <c r="B567" t="s">
        <v>1321</v>
      </c>
      <c r="C567" t="s">
        <v>1289</v>
      </c>
      <c r="D567">
        <v>2016</v>
      </c>
      <c r="E567" t="str">
        <f t="shared" si="8"/>
        <v>152442016</v>
      </c>
      <c r="F567">
        <v>5197</v>
      </c>
      <c r="G567" t="str">
        <f>VLOOKUP($A567,CATMUN!$B$2:$C$1123,2,0)</f>
        <v>Bajo</v>
      </c>
      <c r="H567" t="str">
        <f>VLOOKUP($A567,CATMUN!$B$2:$D$1123,3,0)</f>
        <v>Municipios rurales</v>
      </c>
      <c r="I567">
        <f>VLOOKUP($A567,CATMUN!$B$2:$G$1123,4,0)</f>
        <v>0</v>
      </c>
      <c r="J567">
        <f>VLOOKUP($A567,CATMUN!$B$2:$G$1123,6,0)</f>
        <v>15</v>
      </c>
      <c r="K567" s="69">
        <v>189.19300000000001</v>
      </c>
      <c r="L567" s="69">
        <v>379.44181762658269</v>
      </c>
      <c r="M567" s="69">
        <v>0</v>
      </c>
      <c r="N567" s="69">
        <v>19.386783259911898</v>
      </c>
      <c r="P567" s="69">
        <v>441.89600000000002</v>
      </c>
      <c r="Q567">
        <v>0</v>
      </c>
      <c r="S567" s="69">
        <v>3.5760000000000001</v>
      </c>
      <c r="T567">
        <v>0</v>
      </c>
      <c r="V567" s="51">
        <v>4</v>
      </c>
      <c r="W567" s="51">
        <v>4</v>
      </c>
      <c r="X567" s="51">
        <v>26</v>
      </c>
    </row>
    <row r="568" spans="1:24" x14ac:dyDescent="0.2">
      <c r="A568">
        <v>15276</v>
      </c>
      <c r="B568" t="s">
        <v>1324</v>
      </c>
      <c r="C568" t="s">
        <v>1289</v>
      </c>
      <c r="D568">
        <v>2016</v>
      </c>
      <c r="E568" t="str">
        <f t="shared" si="8"/>
        <v>152762016</v>
      </c>
      <c r="F568">
        <v>4478</v>
      </c>
      <c r="G568" t="str">
        <f>VLOOKUP($A568,CATMUN!$B$2:$C$1123,2,0)</f>
        <v>Bajo</v>
      </c>
      <c r="H568" t="str">
        <f>VLOOKUP($A568,CATMUN!$B$2:$D$1123,3,0)</f>
        <v>Municipios rurales</v>
      </c>
      <c r="I568">
        <f>VLOOKUP($A568,CATMUN!$B$2:$G$1123,4,0)</f>
        <v>0</v>
      </c>
      <c r="J568">
        <f>VLOOKUP($A568,CATMUN!$B$2:$G$1123,6,0)</f>
        <v>15</v>
      </c>
      <c r="K568" s="69">
        <v>68.277699999999996</v>
      </c>
      <c r="L568" s="69">
        <v>379.44181762658269</v>
      </c>
      <c r="M568" s="69">
        <v>3.41215</v>
      </c>
      <c r="N568" s="69">
        <v>19.386783259911898</v>
      </c>
      <c r="P568" s="69">
        <v>441.89600000000002</v>
      </c>
      <c r="Q568">
        <v>0</v>
      </c>
      <c r="S568" s="69">
        <v>3.5760000000000001</v>
      </c>
      <c r="T568">
        <v>0</v>
      </c>
      <c r="V568" s="51">
        <v>4</v>
      </c>
      <c r="W568" s="51">
        <v>2</v>
      </c>
      <c r="X568" s="51">
        <v>26</v>
      </c>
    </row>
    <row r="569" spans="1:24" x14ac:dyDescent="0.2">
      <c r="A569">
        <v>15293</v>
      </c>
      <c r="B569" t="s">
        <v>1325</v>
      </c>
      <c r="C569" t="s">
        <v>1289</v>
      </c>
      <c r="D569">
        <v>2016</v>
      </c>
      <c r="E569" t="str">
        <f t="shared" si="8"/>
        <v>152932016</v>
      </c>
      <c r="F569">
        <v>2617</v>
      </c>
      <c r="G569" t="str">
        <f>VLOOKUP($A569,CATMUN!$B$2:$C$1123,2,0)</f>
        <v>Medio</v>
      </c>
      <c r="H569" t="str">
        <f>VLOOKUP($A569,CATMUN!$B$2:$D$1123,3,0)</f>
        <v>Municipios rurales</v>
      </c>
      <c r="I569">
        <f>VLOOKUP($A569,CATMUN!$B$2:$G$1123,4,0)</f>
        <v>0</v>
      </c>
      <c r="J569">
        <f>VLOOKUP($A569,CATMUN!$B$2:$G$1123,6,0)</f>
        <v>15</v>
      </c>
      <c r="K569" s="69">
        <v>148.34986999999998</v>
      </c>
      <c r="L569" s="69">
        <v>379.44181762658269</v>
      </c>
      <c r="M569" s="69">
        <v>15.408239999999999</v>
      </c>
      <c r="N569" s="69">
        <v>19.386783259911898</v>
      </c>
      <c r="P569" s="69">
        <v>441.89600000000002</v>
      </c>
      <c r="Q569">
        <v>0</v>
      </c>
      <c r="S569" s="69">
        <v>3.5760000000000001</v>
      </c>
      <c r="T569">
        <v>0</v>
      </c>
      <c r="V569" s="51">
        <v>4</v>
      </c>
      <c r="W569" s="51">
        <v>5</v>
      </c>
      <c r="X569" s="51">
        <v>26</v>
      </c>
    </row>
    <row r="570" spans="1:24" x14ac:dyDescent="0.2">
      <c r="A570">
        <v>15296</v>
      </c>
      <c r="B570" t="s">
        <v>1326</v>
      </c>
      <c r="C570" t="s">
        <v>1289</v>
      </c>
      <c r="D570">
        <v>2016</v>
      </c>
      <c r="E570" t="str">
        <f t="shared" si="8"/>
        <v>152962016</v>
      </c>
      <c r="F570">
        <v>4776</v>
      </c>
      <c r="G570" t="str">
        <f>VLOOKUP($A570,CATMUN!$B$2:$C$1123,2,0)</f>
        <v>Alto</v>
      </c>
      <c r="H570" t="str">
        <f>VLOOKUP($A570,CATMUN!$B$2:$D$1123,3,0)</f>
        <v>Municipios rurales</v>
      </c>
      <c r="I570">
        <f>VLOOKUP($A570,CATMUN!$B$2:$G$1123,4,0)</f>
        <v>0</v>
      </c>
      <c r="J570">
        <f>VLOOKUP($A570,CATMUN!$B$2:$G$1123,6,0)</f>
        <v>15</v>
      </c>
      <c r="K570" s="69">
        <v>68.58708</v>
      </c>
      <c r="L570" s="69">
        <v>379.44181762658269</v>
      </c>
      <c r="M570" s="69">
        <v>0</v>
      </c>
      <c r="N570" s="69">
        <v>19.386783259911898</v>
      </c>
      <c r="P570" s="69">
        <v>441.89600000000002</v>
      </c>
      <c r="Q570">
        <v>0</v>
      </c>
      <c r="S570" s="69">
        <v>3.5760000000000001</v>
      </c>
      <c r="T570">
        <v>0</v>
      </c>
      <c r="V570" s="51">
        <v>4</v>
      </c>
      <c r="W570" s="51">
        <v>0</v>
      </c>
      <c r="X570" s="51">
        <v>26</v>
      </c>
    </row>
    <row r="571" spans="1:24" x14ac:dyDescent="0.2">
      <c r="A571">
        <v>15317</v>
      </c>
      <c r="B571" t="s">
        <v>1328</v>
      </c>
      <c r="C571" t="s">
        <v>1289</v>
      </c>
      <c r="D571">
        <v>2016</v>
      </c>
      <c r="E571" t="str">
        <f t="shared" si="8"/>
        <v>153172016</v>
      </c>
      <c r="F571">
        <v>1657</v>
      </c>
      <c r="G571" t="str">
        <f>VLOOKUP($A571,CATMUN!$B$2:$C$1123,2,0)</f>
        <v>Medio</v>
      </c>
      <c r="H571" t="str">
        <f>VLOOKUP($A571,CATMUN!$B$2:$D$1123,3,0)</f>
        <v>Municipios rurales</v>
      </c>
      <c r="I571">
        <f>VLOOKUP($A571,CATMUN!$B$2:$G$1123,4,0)</f>
        <v>0</v>
      </c>
      <c r="J571">
        <f>VLOOKUP($A571,CATMUN!$B$2:$G$1123,6,0)</f>
        <v>15</v>
      </c>
      <c r="K571" s="69">
        <v>45.064519999999995</v>
      </c>
      <c r="L571" s="69">
        <v>379.44181762658269</v>
      </c>
      <c r="N571" s="69">
        <v>19.386783259911898</v>
      </c>
      <c r="P571" s="69">
        <v>441.89600000000002</v>
      </c>
      <c r="Q571">
        <v>0</v>
      </c>
      <c r="S571" s="69">
        <v>3.5760000000000001</v>
      </c>
      <c r="T571">
        <v>0</v>
      </c>
      <c r="V571" s="51">
        <v>4</v>
      </c>
      <c r="W571" s="51">
        <v>2</v>
      </c>
      <c r="X571" s="51">
        <v>26</v>
      </c>
    </row>
    <row r="572" spans="1:24" x14ac:dyDescent="0.2">
      <c r="A572">
        <v>15325</v>
      </c>
      <c r="B572" t="s">
        <v>1330</v>
      </c>
      <c r="C572" t="s">
        <v>1289</v>
      </c>
      <c r="D572">
        <v>2016</v>
      </c>
      <c r="E572" t="str">
        <f t="shared" si="8"/>
        <v>153252016</v>
      </c>
      <c r="F572">
        <v>5013</v>
      </c>
      <c r="G572" t="str">
        <f>VLOOKUP($A572,CATMUN!$B$2:$C$1123,2,0)</f>
        <v>Medio</v>
      </c>
      <c r="H572" t="str">
        <f>VLOOKUP($A572,CATMUN!$B$2:$D$1123,3,0)</f>
        <v>Municipios rurales</v>
      </c>
      <c r="I572">
        <f>VLOOKUP($A572,CATMUN!$B$2:$G$1123,4,0)</f>
        <v>0</v>
      </c>
      <c r="J572">
        <f>VLOOKUP($A572,CATMUN!$B$2:$G$1123,6,0)</f>
        <v>15</v>
      </c>
      <c r="K572" s="69">
        <v>202.81</v>
      </c>
      <c r="L572" s="69">
        <v>379.44181762658269</v>
      </c>
      <c r="N572" s="69">
        <v>19.386783259911898</v>
      </c>
      <c r="P572" s="69">
        <v>441.89600000000002</v>
      </c>
      <c r="Q572">
        <v>0</v>
      </c>
      <c r="S572" s="69">
        <v>3.5760000000000001</v>
      </c>
      <c r="T572">
        <v>0</v>
      </c>
      <c r="V572" s="51">
        <v>4</v>
      </c>
      <c r="W572" s="51">
        <v>4</v>
      </c>
      <c r="X572" s="51">
        <v>90</v>
      </c>
    </row>
    <row r="573" spans="1:24" x14ac:dyDescent="0.2">
      <c r="A573">
        <v>15332</v>
      </c>
      <c r="B573" t="s">
        <v>2306</v>
      </c>
      <c r="C573" t="s">
        <v>1289</v>
      </c>
      <c r="D573">
        <v>2016</v>
      </c>
      <c r="E573" t="str">
        <f t="shared" si="8"/>
        <v>153322016</v>
      </c>
      <c r="F573">
        <v>6801</v>
      </c>
      <c r="G573" t="str">
        <f>VLOOKUP($A573,CATMUN!$B$2:$C$1123,2,0)</f>
        <v>Bajo</v>
      </c>
      <c r="H573" t="str">
        <f>VLOOKUP($A573,CATMUN!$B$2:$D$1123,3,0)</f>
        <v>Municipios rurales</v>
      </c>
      <c r="I573">
        <f>VLOOKUP($A573,CATMUN!$B$2:$G$1123,4,0)</f>
        <v>0</v>
      </c>
      <c r="J573">
        <f>VLOOKUP($A573,CATMUN!$B$2:$G$1123,6,0)</f>
        <v>15</v>
      </c>
      <c r="K573" s="69">
        <v>81.71932000000001</v>
      </c>
      <c r="L573" s="69">
        <v>379.44181762658269</v>
      </c>
      <c r="N573" s="69">
        <v>19.386783259911898</v>
      </c>
      <c r="P573" s="69">
        <v>441.89600000000002</v>
      </c>
      <c r="Q573">
        <v>0</v>
      </c>
      <c r="S573" s="69">
        <v>3.5760000000000001</v>
      </c>
      <c r="T573">
        <v>0</v>
      </c>
      <c r="V573" s="51">
        <v>4</v>
      </c>
      <c r="W573" s="51">
        <v>0</v>
      </c>
      <c r="X573" s="51">
        <v>26</v>
      </c>
    </row>
    <row r="574" spans="1:24" x14ac:dyDescent="0.2">
      <c r="A574">
        <v>15368</v>
      </c>
      <c r="B574" t="s">
        <v>1334</v>
      </c>
      <c r="C574" t="s">
        <v>1289</v>
      </c>
      <c r="D574">
        <v>2016</v>
      </c>
      <c r="E574" t="str">
        <f t="shared" si="8"/>
        <v>153682016</v>
      </c>
      <c r="F574">
        <v>3956</v>
      </c>
      <c r="G574" t="str">
        <f>VLOOKUP($A574,CATMUN!$B$2:$C$1123,2,0)</f>
        <v>Alto</v>
      </c>
      <c r="H574" t="str">
        <f>VLOOKUP($A574,CATMUN!$B$2:$D$1123,3,0)</f>
        <v>Municipios rurales</v>
      </c>
      <c r="I574">
        <f>VLOOKUP($A574,CATMUN!$B$2:$G$1123,4,0)</f>
        <v>0</v>
      </c>
      <c r="J574">
        <f>VLOOKUP($A574,CATMUN!$B$2:$G$1123,6,0)</f>
        <v>15</v>
      </c>
      <c r="K574" s="69">
        <v>21.338619999999999</v>
      </c>
      <c r="L574" s="69">
        <v>379.44181762658269</v>
      </c>
      <c r="M574" s="69">
        <v>0</v>
      </c>
      <c r="N574" s="69">
        <v>19.386783259911898</v>
      </c>
      <c r="P574" s="69">
        <v>441.89600000000002</v>
      </c>
      <c r="Q574">
        <v>0</v>
      </c>
      <c r="S574" s="69">
        <v>3.5760000000000001</v>
      </c>
      <c r="T574">
        <v>0</v>
      </c>
      <c r="V574" s="51">
        <v>4</v>
      </c>
      <c r="W574" s="51">
        <v>1</v>
      </c>
      <c r="X574" s="51">
        <v>26</v>
      </c>
    </row>
    <row r="575" spans="1:24" x14ac:dyDescent="0.2">
      <c r="A575">
        <v>15377</v>
      </c>
      <c r="B575" t="s">
        <v>1335</v>
      </c>
      <c r="C575" t="s">
        <v>1289</v>
      </c>
      <c r="D575">
        <v>2016</v>
      </c>
      <c r="E575" t="str">
        <f t="shared" si="8"/>
        <v>153772016</v>
      </c>
      <c r="F575">
        <v>5068</v>
      </c>
      <c r="G575" t="str">
        <f>VLOOKUP($A575,CATMUN!$B$2:$C$1123,2,0)</f>
        <v>Medio</v>
      </c>
      <c r="H575" t="str">
        <f>VLOOKUP($A575,CATMUN!$B$2:$D$1123,3,0)</f>
        <v>Municipios rurales</v>
      </c>
      <c r="I575">
        <f>VLOOKUP($A575,CATMUN!$B$2:$G$1123,4,0)</f>
        <v>0</v>
      </c>
      <c r="J575">
        <f>VLOOKUP($A575,CATMUN!$B$2:$G$1123,6,0)</f>
        <v>15</v>
      </c>
      <c r="K575" s="69">
        <v>53.337000000000003</v>
      </c>
      <c r="L575" s="69">
        <v>379.44181762658269</v>
      </c>
      <c r="M575" s="69">
        <v>9.6000000000000002E-2</v>
      </c>
      <c r="N575" s="69">
        <v>19.386783259911898</v>
      </c>
      <c r="P575" s="69">
        <v>441.89600000000002</v>
      </c>
      <c r="Q575">
        <v>0</v>
      </c>
      <c r="S575" s="69">
        <v>3.5760000000000001</v>
      </c>
      <c r="T575">
        <v>0</v>
      </c>
      <c r="V575" s="51">
        <v>4</v>
      </c>
      <c r="W575" s="51">
        <v>0</v>
      </c>
      <c r="X575" s="51">
        <v>26</v>
      </c>
    </row>
    <row r="576" spans="1:24" x14ac:dyDescent="0.2">
      <c r="A576">
        <v>15380</v>
      </c>
      <c r="B576" t="s">
        <v>1336</v>
      </c>
      <c r="C576" t="s">
        <v>1289</v>
      </c>
      <c r="D576">
        <v>2016</v>
      </c>
      <c r="E576" t="str">
        <f t="shared" si="8"/>
        <v>153802016</v>
      </c>
      <c r="F576">
        <v>2499</v>
      </c>
      <c r="G576" t="str">
        <f>VLOOKUP($A576,CATMUN!$B$2:$C$1123,2,0)</f>
        <v>Medio</v>
      </c>
      <c r="H576" t="str">
        <f>VLOOKUP($A576,CATMUN!$B$2:$D$1123,3,0)</f>
        <v>Municipios rurales</v>
      </c>
      <c r="I576">
        <f>VLOOKUP($A576,CATMUN!$B$2:$G$1123,4,0)</f>
        <v>0</v>
      </c>
      <c r="J576">
        <f>VLOOKUP($A576,CATMUN!$B$2:$G$1123,6,0)</f>
        <v>15</v>
      </c>
      <c r="K576" s="69">
        <v>104.23099999999999</v>
      </c>
      <c r="L576" s="69">
        <v>379.44181762658269</v>
      </c>
      <c r="N576" s="69">
        <v>19.386783259911898</v>
      </c>
      <c r="P576" s="69">
        <v>441.89600000000002</v>
      </c>
      <c r="Q576">
        <v>0</v>
      </c>
      <c r="S576" s="69">
        <v>3.5760000000000001</v>
      </c>
      <c r="T576">
        <v>0</v>
      </c>
      <c r="V576" s="51">
        <v>4</v>
      </c>
      <c r="W576" s="51">
        <v>2</v>
      </c>
      <c r="X576" s="51">
        <v>26</v>
      </c>
    </row>
    <row r="577" spans="1:24" x14ac:dyDescent="0.2">
      <c r="A577">
        <v>15401</v>
      </c>
      <c r="B577" t="s">
        <v>1337</v>
      </c>
      <c r="C577" t="s">
        <v>1289</v>
      </c>
      <c r="D577">
        <v>2016</v>
      </c>
      <c r="E577" t="str">
        <f t="shared" si="8"/>
        <v>154012016</v>
      </c>
      <c r="F577">
        <v>1674</v>
      </c>
      <c r="G577" t="str">
        <f>VLOOKUP($A577,CATMUN!$B$2:$C$1123,2,0)</f>
        <v>Bajo</v>
      </c>
      <c r="H577" t="str">
        <f>VLOOKUP($A577,CATMUN!$B$2:$D$1123,3,0)</f>
        <v>Municipios rurales</v>
      </c>
      <c r="I577">
        <f>VLOOKUP($A577,CATMUN!$B$2:$G$1123,4,0)</f>
        <v>0</v>
      </c>
      <c r="J577">
        <f>VLOOKUP($A577,CATMUN!$B$2:$G$1123,6,0)</f>
        <v>15</v>
      </c>
      <c r="K577" s="69">
        <v>12.872999999999999</v>
      </c>
      <c r="L577" s="69">
        <v>379.44181762658269</v>
      </c>
      <c r="M577" s="69">
        <v>0</v>
      </c>
      <c r="N577" s="69">
        <v>19.386783259911898</v>
      </c>
      <c r="P577" s="69">
        <v>441.89600000000002</v>
      </c>
      <c r="Q577">
        <v>0</v>
      </c>
      <c r="S577" s="69">
        <v>3.5760000000000001</v>
      </c>
      <c r="T577">
        <v>0</v>
      </c>
      <c r="V577" s="51">
        <v>4</v>
      </c>
      <c r="W577" s="51">
        <v>0</v>
      </c>
      <c r="X577" s="51">
        <v>26</v>
      </c>
    </row>
    <row r="578" spans="1:24" x14ac:dyDescent="0.2">
      <c r="A578">
        <v>15403</v>
      </c>
      <c r="B578" t="s">
        <v>1338</v>
      </c>
      <c r="C578" t="s">
        <v>1289</v>
      </c>
      <c r="D578">
        <v>2016</v>
      </c>
      <c r="E578" t="str">
        <f t="shared" ref="E578:E641" si="9">A578&amp;D578</f>
        <v>154032016</v>
      </c>
      <c r="F578">
        <v>2435</v>
      </c>
      <c r="G578" t="str">
        <f>VLOOKUP($A578,CATMUN!$B$2:$C$1123,2,0)</f>
        <v>Medio</v>
      </c>
      <c r="H578" t="str">
        <f>VLOOKUP($A578,CATMUN!$B$2:$D$1123,3,0)</f>
        <v>Municipios rurales</v>
      </c>
      <c r="I578">
        <f>VLOOKUP($A578,CATMUN!$B$2:$G$1123,4,0)</f>
        <v>0</v>
      </c>
      <c r="J578">
        <f>VLOOKUP($A578,CATMUN!$B$2:$G$1123,6,0)</f>
        <v>15</v>
      </c>
      <c r="K578" s="69">
        <v>107.36383000000001</v>
      </c>
      <c r="L578" s="69">
        <v>379.44181762658269</v>
      </c>
      <c r="M578" s="69">
        <v>0</v>
      </c>
      <c r="N578" s="69">
        <v>19.386783259911898</v>
      </c>
      <c r="P578" s="69">
        <v>441.89600000000002</v>
      </c>
      <c r="Q578">
        <v>0</v>
      </c>
      <c r="S578" s="69">
        <v>3.5760000000000001</v>
      </c>
      <c r="T578">
        <v>0</v>
      </c>
      <c r="V578" s="51">
        <v>4</v>
      </c>
      <c r="W578" s="51">
        <v>0</v>
      </c>
      <c r="X578" s="51">
        <v>26</v>
      </c>
    </row>
    <row r="579" spans="1:24" x14ac:dyDescent="0.2">
      <c r="A579">
        <v>15425</v>
      </c>
      <c r="B579" t="s">
        <v>1340</v>
      </c>
      <c r="C579" t="s">
        <v>1289</v>
      </c>
      <c r="D579">
        <v>2016</v>
      </c>
      <c r="E579" t="str">
        <f t="shared" si="9"/>
        <v>154252016</v>
      </c>
      <c r="F579">
        <v>4827</v>
      </c>
      <c r="G579" t="str">
        <f>VLOOKUP($A579,CATMUN!$B$2:$C$1123,2,0)</f>
        <v>Alto</v>
      </c>
      <c r="H579" t="str">
        <f>VLOOKUP($A579,CATMUN!$B$2:$D$1123,3,0)</f>
        <v>Municipios rurales</v>
      </c>
      <c r="I579">
        <f>VLOOKUP($A579,CATMUN!$B$2:$G$1123,4,0)</f>
        <v>0</v>
      </c>
      <c r="J579">
        <f>VLOOKUP($A579,CATMUN!$B$2:$G$1123,6,0)</f>
        <v>15</v>
      </c>
      <c r="K579" s="69">
        <v>115.032</v>
      </c>
      <c r="L579" s="69">
        <v>379.44181762658269</v>
      </c>
      <c r="M579" s="69">
        <v>0.45200000000000001</v>
      </c>
      <c r="N579" s="69">
        <v>19.386783259911898</v>
      </c>
      <c r="P579" s="69">
        <v>441.89600000000002</v>
      </c>
      <c r="Q579">
        <v>0</v>
      </c>
      <c r="S579" s="69">
        <v>3.5760000000000001</v>
      </c>
      <c r="T579">
        <v>0</v>
      </c>
      <c r="V579" s="51">
        <v>4</v>
      </c>
      <c r="W579" s="51">
        <v>68</v>
      </c>
      <c r="X579" s="51">
        <v>26</v>
      </c>
    </row>
    <row r="580" spans="1:24" x14ac:dyDescent="0.2">
      <c r="A580">
        <v>15442</v>
      </c>
      <c r="B580" t="s">
        <v>1341</v>
      </c>
      <c r="C580" t="s">
        <v>1289</v>
      </c>
      <c r="D580">
        <v>2016</v>
      </c>
      <c r="E580" t="str">
        <f t="shared" si="9"/>
        <v>154422016</v>
      </c>
      <c r="F580">
        <v>7424</v>
      </c>
      <c r="G580" t="str">
        <f>VLOOKUP($A580,CATMUN!$B$2:$C$1123,2,0)</f>
        <v>Medio</v>
      </c>
      <c r="H580" t="str">
        <f>VLOOKUP($A580,CATMUN!$B$2:$D$1123,3,0)</f>
        <v>Municipios rurales</v>
      </c>
      <c r="I580">
        <f>VLOOKUP($A580,CATMUN!$B$2:$G$1123,4,0)</f>
        <v>0</v>
      </c>
      <c r="J580">
        <f>VLOOKUP($A580,CATMUN!$B$2:$G$1123,6,0)</f>
        <v>15</v>
      </c>
      <c r="K580" s="69">
        <v>112.76514</v>
      </c>
      <c r="L580" s="69">
        <v>379.44181762658269</v>
      </c>
      <c r="M580" s="69">
        <v>0</v>
      </c>
      <c r="N580" s="69">
        <v>19.386783259911898</v>
      </c>
      <c r="P580" s="69">
        <v>441.89600000000002</v>
      </c>
      <c r="Q580">
        <v>0</v>
      </c>
      <c r="S580" s="69">
        <v>3.5760000000000001</v>
      </c>
      <c r="T580">
        <v>0</v>
      </c>
      <c r="V580" s="51">
        <v>4</v>
      </c>
      <c r="W580" s="51">
        <v>1</v>
      </c>
      <c r="X580" s="51">
        <v>90</v>
      </c>
    </row>
    <row r="581" spans="1:24" x14ac:dyDescent="0.2">
      <c r="A581">
        <v>15455</v>
      </c>
      <c r="B581" t="s">
        <v>1342</v>
      </c>
      <c r="C581" t="s">
        <v>1289</v>
      </c>
      <c r="D581">
        <v>2016</v>
      </c>
      <c r="E581" t="str">
        <f t="shared" si="9"/>
        <v>154552016</v>
      </c>
      <c r="F581">
        <v>9779</v>
      </c>
      <c r="G581" t="str">
        <f>VLOOKUP($A581,CATMUN!$B$2:$C$1123,2,0)</f>
        <v>Alto</v>
      </c>
      <c r="H581" t="str">
        <f>VLOOKUP($A581,CATMUN!$B$2:$D$1123,3,0)</f>
        <v>Municipios rurales</v>
      </c>
      <c r="I581">
        <f>VLOOKUP($A581,CATMUN!$B$2:$G$1123,4,0)</f>
        <v>0</v>
      </c>
      <c r="J581">
        <f>VLOOKUP($A581,CATMUN!$B$2:$G$1123,6,0)</f>
        <v>15</v>
      </c>
      <c r="K581" s="69">
        <v>268.17023</v>
      </c>
      <c r="L581" s="69">
        <v>379.44181762658269</v>
      </c>
      <c r="M581" s="69">
        <v>10.26942</v>
      </c>
      <c r="N581" s="69">
        <v>19.386783259911898</v>
      </c>
      <c r="P581" s="69">
        <v>441.89600000000002</v>
      </c>
      <c r="Q581">
        <v>0</v>
      </c>
      <c r="S581" s="69">
        <v>3.5760000000000001</v>
      </c>
      <c r="T581">
        <v>0</v>
      </c>
      <c r="U581">
        <v>0.40110000000000001</v>
      </c>
      <c r="V581" s="51">
        <v>4</v>
      </c>
      <c r="W581" s="51">
        <v>2</v>
      </c>
      <c r="X581" s="51">
        <v>26</v>
      </c>
    </row>
    <row r="582" spans="1:24" x14ac:dyDescent="0.2">
      <c r="A582">
        <v>15464</v>
      </c>
      <c r="B582" t="s">
        <v>1343</v>
      </c>
      <c r="C582" t="s">
        <v>1289</v>
      </c>
      <c r="D582">
        <v>2016</v>
      </c>
      <c r="E582" t="str">
        <f t="shared" si="9"/>
        <v>154642016</v>
      </c>
      <c r="F582">
        <v>4657</v>
      </c>
      <c r="G582" t="str">
        <f>VLOOKUP($A582,CATMUN!$B$2:$C$1123,2,0)</f>
        <v>Bajo</v>
      </c>
      <c r="H582" t="str">
        <f>VLOOKUP($A582,CATMUN!$B$2:$D$1123,3,0)</f>
        <v>Municipios rurales</v>
      </c>
      <c r="I582">
        <f>VLOOKUP($A582,CATMUN!$B$2:$G$1123,4,0)</f>
        <v>0</v>
      </c>
      <c r="J582">
        <f>VLOOKUP($A582,CATMUN!$B$2:$G$1123,6,0)</f>
        <v>15</v>
      </c>
      <c r="K582" s="69">
        <v>51.619779999999999</v>
      </c>
      <c r="L582" s="69">
        <v>379.44181762658269</v>
      </c>
      <c r="M582" s="69">
        <v>0.41287000000000001</v>
      </c>
      <c r="N582" s="69">
        <v>19.386783259911898</v>
      </c>
      <c r="P582" s="69">
        <v>441.89600000000002</v>
      </c>
      <c r="Q582">
        <v>0</v>
      </c>
      <c r="S582" s="69">
        <v>3.5760000000000001</v>
      </c>
      <c r="T582">
        <v>0</v>
      </c>
      <c r="V582" s="51">
        <v>4</v>
      </c>
      <c r="W582" s="51">
        <v>0</v>
      </c>
      <c r="X582" s="51">
        <v>26</v>
      </c>
    </row>
    <row r="583" spans="1:24" x14ac:dyDescent="0.2">
      <c r="A583">
        <v>15507</v>
      </c>
      <c r="B583" t="s">
        <v>1351</v>
      </c>
      <c r="C583" t="s">
        <v>1289</v>
      </c>
      <c r="D583">
        <v>2016</v>
      </c>
      <c r="E583" t="str">
        <f t="shared" si="9"/>
        <v>155072016</v>
      </c>
      <c r="F583">
        <v>10671</v>
      </c>
      <c r="G583" t="str">
        <f>VLOOKUP($A583,CATMUN!$B$2:$C$1123,2,0)</f>
        <v>Bajo</v>
      </c>
      <c r="H583" t="str">
        <f>VLOOKUP($A583,CATMUN!$B$2:$D$1123,3,0)</f>
        <v>Municipios rurales</v>
      </c>
      <c r="I583">
        <f>VLOOKUP($A583,CATMUN!$B$2:$G$1123,4,0)</f>
        <v>0</v>
      </c>
      <c r="J583">
        <f>VLOOKUP($A583,CATMUN!$B$2:$G$1123,6,0)</f>
        <v>15</v>
      </c>
      <c r="K583" s="69">
        <v>106.059</v>
      </c>
      <c r="L583" s="69">
        <v>379.44181762658269</v>
      </c>
      <c r="M583" s="69">
        <v>0</v>
      </c>
      <c r="N583" s="69">
        <v>19.386783259911898</v>
      </c>
      <c r="O583" s="69">
        <v>0</v>
      </c>
      <c r="P583" s="69">
        <v>441.89600000000002</v>
      </c>
      <c r="Q583">
        <v>0</v>
      </c>
      <c r="R583">
        <v>0</v>
      </c>
      <c r="S583" s="69">
        <v>3.5760000000000001</v>
      </c>
      <c r="T583">
        <v>0</v>
      </c>
      <c r="V583" s="51">
        <v>4</v>
      </c>
      <c r="W583" s="51">
        <v>4</v>
      </c>
      <c r="X583" s="51">
        <v>26</v>
      </c>
    </row>
    <row r="584" spans="1:24" x14ac:dyDescent="0.2">
      <c r="A584">
        <v>15511</v>
      </c>
      <c r="B584" t="s">
        <v>1352</v>
      </c>
      <c r="C584" t="s">
        <v>1289</v>
      </c>
      <c r="D584">
        <v>2016</v>
      </c>
      <c r="E584" t="str">
        <f t="shared" si="9"/>
        <v>155112016</v>
      </c>
      <c r="F584">
        <v>2453</v>
      </c>
      <c r="G584" t="str">
        <f>VLOOKUP($A584,CATMUN!$B$2:$C$1123,2,0)</f>
        <v>Medio</v>
      </c>
      <c r="H584" t="str">
        <f>VLOOKUP($A584,CATMUN!$B$2:$D$1123,3,0)</f>
        <v>Municipios rurales</v>
      </c>
      <c r="I584">
        <f>VLOOKUP($A584,CATMUN!$B$2:$G$1123,4,0)</f>
        <v>0</v>
      </c>
      <c r="J584">
        <f>VLOOKUP($A584,CATMUN!$B$2:$G$1123,6,0)</f>
        <v>15</v>
      </c>
      <c r="K584" s="69">
        <v>134.90454</v>
      </c>
      <c r="L584" s="69">
        <v>379.44181762658269</v>
      </c>
      <c r="M584" s="69">
        <v>0</v>
      </c>
      <c r="N584" s="69">
        <v>19.386783259911898</v>
      </c>
      <c r="P584" s="69">
        <v>441.89600000000002</v>
      </c>
      <c r="Q584">
        <v>0</v>
      </c>
      <c r="S584" s="69">
        <v>3.5760000000000001</v>
      </c>
      <c r="T584">
        <v>0</v>
      </c>
      <c r="V584" s="51">
        <v>4</v>
      </c>
      <c r="W584" s="51">
        <v>1</v>
      </c>
      <c r="X584" s="51">
        <v>26</v>
      </c>
    </row>
    <row r="585" spans="1:24" x14ac:dyDescent="0.2">
      <c r="A585">
        <v>15514</v>
      </c>
      <c r="B585" t="s">
        <v>1353</v>
      </c>
      <c r="C585" t="s">
        <v>1289</v>
      </c>
      <c r="D585">
        <v>2016</v>
      </c>
      <c r="E585" t="str">
        <f t="shared" si="9"/>
        <v>155142016</v>
      </c>
      <c r="F585">
        <v>2867</v>
      </c>
      <c r="G585" t="str">
        <f>VLOOKUP($A585,CATMUN!$B$2:$C$1123,2,0)</f>
        <v>Medio</v>
      </c>
      <c r="H585" t="str">
        <f>VLOOKUP($A585,CATMUN!$B$2:$D$1123,3,0)</f>
        <v>Municipios rurales</v>
      </c>
      <c r="I585">
        <f>VLOOKUP($A585,CATMUN!$B$2:$G$1123,4,0)</f>
        <v>0</v>
      </c>
      <c r="J585">
        <f>VLOOKUP($A585,CATMUN!$B$2:$G$1123,6,0)</f>
        <v>15</v>
      </c>
      <c r="K585" s="69">
        <v>133.56471999999999</v>
      </c>
      <c r="L585" s="69">
        <v>379.44181762658269</v>
      </c>
      <c r="N585" s="69">
        <v>19.386783259911898</v>
      </c>
      <c r="P585" s="69">
        <v>441.89600000000002</v>
      </c>
      <c r="Q585">
        <v>0</v>
      </c>
      <c r="S585" s="69">
        <v>3.5760000000000001</v>
      </c>
      <c r="T585">
        <v>0</v>
      </c>
      <c r="V585" s="51">
        <v>4</v>
      </c>
      <c r="W585" s="51">
        <v>2</v>
      </c>
      <c r="X585" s="51">
        <v>26</v>
      </c>
    </row>
    <row r="586" spans="1:24" x14ac:dyDescent="0.2">
      <c r="A586">
        <v>15518</v>
      </c>
      <c r="B586" t="s">
        <v>1355</v>
      </c>
      <c r="C586" t="s">
        <v>1289</v>
      </c>
      <c r="D586">
        <v>2016</v>
      </c>
      <c r="E586" t="str">
        <f t="shared" si="9"/>
        <v>155182016</v>
      </c>
      <c r="F586">
        <v>1670</v>
      </c>
      <c r="G586" t="str">
        <f>VLOOKUP($A586,CATMUN!$B$2:$C$1123,2,0)</f>
        <v>Medio</v>
      </c>
      <c r="H586" t="str">
        <f>VLOOKUP($A586,CATMUN!$B$2:$D$1123,3,0)</f>
        <v>Municipios rurales</v>
      </c>
      <c r="I586">
        <f>VLOOKUP($A586,CATMUN!$B$2:$G$1123,4,0)</f>
        <v>0</v>
      </c>
      <c r="J586">
        <f>VLOOKUP($A586,CATMUN!$B$2:$G$1123,6,0)</f>
        <v>15</v>
      </c>
      <c r="K586" s="69">
        <v>23.544</v>
      </c>
      <c r="L586" s="69">
        <v>379.44181762658269</v>
      </c>
      <c r="M586" s="69">
        <v>0.2</v>
      </c>
      <c r="N586" s="69">
        <v>19.386783259911898</v>
      </c>
      <c r="P586" s="69">
        <v>441.89600000000002</v>
      </c>
      <c r="Q586">
        <v>0</v>
      </c>
      <c r="S586" s="69">
        <v>3.5760000000000001</v>
      </c>
      <c r="T586">
        <v>0</v>
      </c>
      <c r="V586" s="51">
        <v>4</v>
      </c>
      <c r="W586" s="51">
        <v>3</v>
      </c>
      <c r="X586" s="51">
        <v>26</v>
      </c>
    </row>
    <row r="587" spans="1:24" x14ac:dyDescent="0.2">
      <c r="A587">
        <v>15522</v>
      </c>
      <c r="B587" t="s">
        <v>1356</v>
      </c>
      <c r="C587" t="s">
        <v>1289</v>
      </c>
      <c r="D587">
        <v>2016</v>
      </c>
      <c r="E587" t="str">
        <f t="shared" si="9"/>
        <v>155222016</v>
      </c>
      <c r="F587">
        <v>1452</v>
      </c>
      <c r="G587" t="str">
        <f>VLOOKUP($A587,CATMUN!$B$2:$C$1123,2,0)</f>
        <v>Medio</v>
      </c>
      <c r="H587" t="str">
        <f>VLOOKUP($A587,CATMUN!$B$2:$D$1123,3,0)</f>
        <v>Municipios rurales</v>
      </c>
      <c r="I587">
        <f>VLOOKUP($A587,CATMUN!$B$2:$G$1123,4,0)</f>
        <v>0</v>
      </c>
      <c r="J587">
        <f>VLOOKUP($A587,CATMUN!$B$2:$G$1123,6,0)</f>
        <v>15</v>
      </c>
      <c r="K587" s="69">
        <v>46.735169999999997</v>
      </c>
      <c r="L587" s="69">
        <v>379.44181762658269</v>
      </c>
      <c r="M587" s="69">
        <v>2.24953</v>
      </c>
      <c r="N587" s="69">
        <v>19.386783259911898</v>
      </c>
      <c r="P587" s="69">
        <v>441.89600000000002</v>
      </c>
      <c r="Q587">
        <v>0</v>
      </c>
      <c r="S587" s="69">
        <v>3.5760000000000001</v>
      </c>
      <c r="T587">
        <v>0</v>
      </c>
      <c r="V587" s="51">
        <v>4</v>
      </c>
      <c r="W587" s="51" t="e">
        <v>#N/A</v>
      </c>
      <c r="X587" s="51" t="e">
        <v>#N/A</v>
      </c>
    </row>
    <row r="588" spans="1:24" x14ac:dyDescent="0.2">
      <c r="A588">
        <v>15531</v>
      </c>
      <c r="B588" t="s">
        <v>1357</v>
      </c>
      <c r="C588" t="s">
        <v>1289</v>
      </c>
      <c r="D588">
        <v>2016</v>
      </c>
      <c r="E588" t="str">
        <f t="shared" si="9"/>
        <v>155312016</v>
      </c>
      <c r="F588">
        <v>10797</v>
      </c>
      <c r="G588" t="str">
        <f>VLOOKUP($A588,CATMUN!$B$2:$C$1123,2,0)</f>
        <v>Bajo</v>
      </c>
      <c r="H588" t="str">
        <f>VLOOKUP($A588,CATMUN!$B$2:$D$1123,3,0)</f>
        <v>Municipios rurales</v>
      </c>
      <c r="I588">
        <f>VLOOKUP($A588,CATMUN!$B$2:$G$1123,4,0)</f>
        <v>0</v>
      </c>
      <c r="J588">
        <f>VLOOKUP($A588,CATMUN!$B$2:$G$1123,6,0)</f>
        <v>15</v>
      </c>
      <c r="K588" s="69">
        <v>236.13303999999999</v>
      </c>
      <c r="L588" s="69">
        <v>379.44181762658269</v>
      </c>
      <c r="M588" s="69">
        <v>5.1870000000000003</v>
      </c>
      <c r="N588" s="69">
        <v>19.386783259911898</v>
      </c>
      <c r="P588" s="69">
        <v>441.89600000000002</v>
      </c>
      <c r="Q588">
        <v>0</v>
      </c>
      <c r="S588" s="69">
        <v>3.5760000000000001</v>
      </c>
      <c r="T588">
        <v>0</v>
      </c>
      <c r="V588" s="51">
        <v>4</v>
      </c>
      <c r="W588" s="51">
        <v>3</v>
      </c>
      <c r="X588" s="51">
        <v>90</v>
      </c>
    </row>
    <row r="589" spans="1:24" x14ac:dyDescent="0.2">
      <c r="A589">
        <v>15533</v>
      </c>
      <c r="B589" t="s">
        <v>1358</v>
      </c>
      <c r="C589" t="s">
        <v>1289</v>
      </c>
      <c r="D589">
        <v>2016</v>
      </c>
      <c r="E589" t="str">
        <f t="shared" si="9"/>
        <v>155332016</v>
      </c>
      <c r="F589">
        <v>2537</v>
      </c>
      <c r="G589" t="str">
        <f>VLOOKUP($A589,CATMUN!$B$2:$C$1123,2,0)</f>
        <v>Bajo</v>
      </c>
      <c r="H589" t="str">
        <f>VLOOKUP($A589,CATMUN!$B$2:$D$1123,3,0)</f>
        <v>Municipios rurales</v>
      </c>
      <c r="I589">
        <f>VLOOKUP($A589,CATMUN!$B$2:$G$1123,4,0)</f>
        <v>0</v>
      </c>
      <c r="J589">
        <f>VLOOKUP($A589,CATMUN!$B$2:$G$1123,6,0)</f>
        <v>15</v>
      </c>
      <c r="K589" s="69">
        <v>10.501850000000001</v>
      </c>
      <c r="L589" s="69">
        <v>379.44181762658269</v>
      </c>
      <c r="M589" s="69">
        <v>0</v>
      </c>
      <c r="N589" s="69">
        <v>19.386783259911898</v>
      </c>
      <c r="P589" s="69">
        <v>441.89600000000002</v>
      </c>
      <c r="Q589">
        <v>0</v>
      </c>
      <c r="S589" s="69">
        <v>3.5760000000000001</v>
      </c>
      <c r="T589">
        <v>0</v>
      </c>
      <c r="V589" s="51">
        <v>4</v>
      </c>
      <c r="W589" s="51">
        <v>0</v>
      </c>
      <c r="X589" s="51">
        <v>26</v>
      </c>
    </row>
    <row r="590" spans="1:24" x14ac:dyDescent="0.2">
      <c r="A590">
        <v>15537</v>
      </c>
      <c r="B590" t="s">
        <v>1359</v>
      </c>
      <c r="C590" t="s">
        <v>1289</v>
      </c>
      <c r="D590">
        <v>2016</v>
      </c>
      <c r="E590" t="str">
        <f t="shared" si="9"/>
        <v>155372016</v>
      </c>
      <c r="F590">
        <v>4618</v>
      </c>
      <c r="G590" t="str">
        <f>VLOOKUP($A590,CATMUN!$B$2:$C$1123,2,0)</f>
        <v>Medio</v>
      </c>
      <c r="H590" t="str">
        <f>VLOOKUP($A590,CATMUN!$B$2:$D$1123,3,0)</f>
        <v>Municipios rurales</v>
      </c>
      <c r="I590">
        <f>VLOOKUP($A590,CATMUN!$B$2:$G$1123,4,0)</f>
        <v>0</v>
      </c>
      <c r="J590">
        <f>VLOOKUP($A590,CATMUN!$B$2:$G$1123,6,0)</f>
        <v>15</v>
      </c>
      <c r="K590" s="69">
        <v>210.08485999999999</v>
      </c>
      <c r="L590" s="69">
        <v>379.44181762658269</v>
      </c>
      <c r="M590" s="69">
        <v>0</v>
      </c>
      <c r="N590" s="69">
        <v>19.386783259911898</v>
      </c>
      <c r="P590" s="69">
        <v>441.89600000000002</v>
      </c>
      <c r="Q590">
        <v>0</v>
      </c>
      <c r="S590" s="69">
        <v>3.5760000000000001</v>
      </c>
      <c r="T590">
        <v>0</v>
      </c>
      <c r="V590" s="51">
        <v>4</v>
      </c>
      <c r="W590" s="51">
        <v>14</v>
      </c>
      <c r="X590" s="51">
        <v>26</v>
      </c>
    </row>
    <row r="591" spans="1:24" x14ac:dyDescent="0.2">
      <c r="A591">
        <v>15542</v>
      </c>
      <c r="B591" t="s">
        <v>1360</v>
      </c>
      <c r="C591" t="s">
        <v>1289</v>
      </c>
      <c r="D591">
        <v>2016</v>
      </c>
      <c r="E591" t="str">
        <f t="shared" si="9"/>
        <v>155422016</v>
      </c>
      <c r="F591">
        <v>7862</v>
      </c>
      <c r="G591" t="str">
        <f>VLOOKUP($A591,CATMUN!$B$2:$C$1123,2,0)</f>
        <v>Alto</v>
      </c>
      <c r="H591" t="str">
        <f>VLOOKUP($A591,CATMUN!$B$2:$D$1123,3,0)</f>
        <v>Municipios rurales</v>
      </c>
      <c r="I591">
        <f>VLOOKUP($A591,CATMUN!$B$2:$G$1123,4,0)</f>
        <v>0</v>
      </c>
      <c r="J591">
        <f>VLOOKUP($A591,CATMUN!$B$2:$G$1123,6,0)</f>
        <v>15</v>
      </c>
      <c r="K591" s="69">
        <v>180.018</v>
      </c>
      <c r="L591" s="69">
        <v>379.44181762658269</v>
      </c>
      <c r="N591" s="69">
        <v>19.386783259911898</v>
      </c>
      <c r="P591" s="69">
        <v>441.89600000000002</v>
      </c>
      <c r="Q591">
        <v>0</v>
      </c>
      <c r="S591" s="69">
        <v>3.5760000000000001</v>
      </c>
      <c r="T591">
        <v>0</v>
      </c>
      <c r="V591" s="51">
        <v>4</v>
      </c>
      <c r="W591" s="51">
        <v>2</v>
      </c>
      <c r="X591" s="51">
        <v>26</v>
      </c>
    </row>
    <row r="592" spans="1:24" x14ac:dyDescent="0.2">
      <c r="A592">
        <v>15550</v>
      </c>
      <c r="B592" t="s">
        <v>1361</v>
      </c>
      <c r="C592" t="s">
        <v>1289</v>
      </c>
      <c r="D592">
        <v>2016</v>
      </c>
      <c r="E592" t="str">
        <f t="shared" si="9"/>
        <v>155502016</v>
      </c>
      <c r="F592">
        <v>1323</v>
      </c>
      <c r="G592" t="str">
        <f>VLOOKUP($A592,CATMUN!$B$2:$C$1123,2,0)</f>
        <v>Medio</v>
      </c>
      <c r="H592" t="str">
        <f>VLOOKUP($A592,CATMUN!$B$2:$D$1123,3,0)</f>
        <v>Municipios rurales</v>
      </c>
      <c r="I592">
        <f>VLOOKUP($A592,CATMUN!$B$2:$G$1123,4,0)</f>
        <v>0</v>
      </c>
      <c r="J592">
        <f>VLOOKUP($A592,CATMUN!$B$2:$G$1123,6,0)</f>
        <v>15</v>
      </c>
      <c r="K592" s="69">
        <v>5.476</v>
      </c>
      <c r="L592" s="69">
        <v>379.44181762658269</v>
      </c>
      <c r="M592" s="69">
        <v>0</v>
      </c>
      <c r="N592" s="69">
        <v>19.386783259911898</v>
      </c>
      <c r="P592" s="69">
        <v>441.89600000000002</v>
      </c>
      <c r="S592" s="69">
        <v>3.5760000000000001</v>
      </c>
      <c r="T592">
        <v>0</v>
      </c>
      <c r="V592" s="51">
        <v>4</v>
      </c>
      <c r="W592" s="51">
        <v>0</v>
      </c>
      <c r="X592" s="51">
        <v>26</v>
      </c>
    </row>
    <row r="593" spans="1:24" x14ac:dyDescent="0.2">
      <c r="A593">
        <v>15580</v>
      </c>
      <c r="B593" t="s">
        <v>1363</v>
      </c>
      <c r="C593" t="s">
        <v>1289</v>
      </c>
      <c r="D593">
        <v>2016</v>
      </c>
      <c r="E593" t="str">
        <f t="shared" si="9"/>
        <v>155802016</v>
      </c>
      <c r="F593">
        <v>7776</v>
      </c>
      <c r="G593" t="str">
        <f>VLOOKUP($A593,CATMUN!$B$2:$C$1123,2,0)</f>
        <v>Bajo</v>
      </c>
      <c r="H593" t="str">
        <f>VLOOKUP($A593,CATMUN!$B$2:$D$1123,3,0)</f>
        <v>Municipios rurales</v>
      </c>
      <c r="I593">
        <f>VLOOKUP($A593,CATMUN!$B$2:$G$1123,4,0)</f>
        <v>0</v>
      </c>
      <c r="J593">
        <f>VLOOKUP($A593,CATMUN!$B$2:$G$1123,6,0)</f>
        <v>15</v>
      </c>
      <c r="K593" s="69">
        <v>35.351219999999998</v>
      </c>
      <c r="L593" s="69">
        <v>379.44181762658269</v>
      </c>
      <c r="M593" s="69">
        <v>6.4899999999999999E-2</v>
      </c>
      <c r="N593" s="69">
        <v>19.386783259911898</v>
      </c>
      <c r="P593" s="69">
        <v>441.89600000000002</v>
      </c>
      <c r="Q593">
        <v>0</v>
      </c>
      <c r="S593" s="69">
        <v>3.5760000000000001</v>
      </c>
      <c r="T593">
        <v>0</v>
      </c>
      <c r="V593" s="51">
        <v>25</v>
      </c>
      <c r="W593" s="51">
        <v>3</v>
      </c>
      <c r="X593" s="51">
        <v>28</v>
      </c>
    </row>
    <row r="594" spans="1:24" x14ac:dyDescent="0.2">
      <c r="A594">
        <v>15600</v>
      </c>
      <c r="B594" t="s">
        <v>1365</v>
      </c>
      <c r="C594" t="s">
        <v>1289</v>
      </c>
      <c r="D594">
        <v>2016</v>
      </c>
      <c r="E594" t="str">
        <f t="shared" si="9"/>
        <v>156002016</v>
      </c>
      <c r="F594">
        <v>13682</v>
      </c>
      <c r="G594" t="str">
        <f>VLOOKUP($A594,CATMUN!$B$2:$C$1123,2,0)</f>
        <v>Medio</v>
      </c>
      <c r="H594" t="str">
        <f>VLOOKUP($A594,CATMUN!$B$2:$D$1123,3,0)</f>
        <v>Municipios rurales</v>
      </c>
      <c r="I594">
        <f>VLOOKUP($A594,CATMUN!$B$2:$G$1123,4,0)</f>
        <v>0</v>
      </c>
      <c r="J594">
        <f>VLOOKUP($A594,CATMUN!$B$2:$G$1123,6,0)</f>
        <v>15</v>
      </c>
      <c r="K594" s="69">
        <v>289.5</v>
      </c>
      <c r="L594" s="69">
        <v>379.44181762658269</v>
      </c>
      <c r="M594" s="69">
        <v>18.268999999999998</v>
      </c>
      <c r="N594" s="69">
        <v>19.386783259911898</v>
      </c>
      <c r="P594" s="69">
        <v>441.89600000000002</v>
      </c>
      <c r="Q594">
        <v>0</v>
      </c>
      <c r="S594" s="69">
        <v>3.5760000000000001</v>
      </c>
      <c r="T594">
        <v>0</v>
      </c>
      <c r="V594" s="51">
        <v>4</v>
      </c>
      <c r="W594" s="51">
        <v>6</v>
      </c>
      <c r="X594" s="51">
        <v>26</v>
      </c>
    </row>
    <row r="595" spans="1:24" x14ac:dyDescent="0.2">
      <c r="A595">
        <v>15621</v>
      </c>
      <c r="B595" t="s">
        <v>1366</v>
      </c>
      <c r="C595" t="s">
        <v>1289</v>
      </c>
      <c r="D595">
        <v>2016</v>
      </c>
      <c r="E595" t="str">
        <f t="shared" si="9"/>
        <v>156212016</v>
      </c>
      <c r="F595">
        <v>2796</v>
      </c>
      <c r="G595" t="str">
        <f>VLOOKUP($A595,CATMUN!$B$2:$C$1123,2,0)</f>
        <v>Bajo</v>
      </c>
      <c r="H595" t="str">
        <f>VLOOKUP($A595,CATMUN!$B$2:$D$1123,3,0)</f>
        <v>Municipios rurales</v>
      </c>
      <c r="I595">
        <f>VLOOKUP($A595,CATMUN!$B$2:$G$1123,4,0)</f>
        <v>0</v>
      </c>
      <c r="J595">
        <f>VLOOKUP($A595,CATMUN!$B$2:$G$1123,6,0)</f>
        <v>15</v>
      </c>
      <c r="K595" s="69">
        <v>62.611440000000002</v>
      </c>
      <c r="L595" s="69">
        <v>379.44181762658269</v>
      </c>
      <c r="M595" s="69">
        <v>0</v>
      </c>
      <c r="N595" s="69">
        <v>19.386783259911898</v>
      </c>
      <c r="P595" s="69">
        <v>441.89600000000002</v>
      </c>
      <c r="Q595">
        <v>0</v>
      </c>
      <c r="S595" s="69">
        <v>3.5760000000000001</v>
      </c>
      <c r="T595">
        <v>0</v>
      </c>
      <c r="V595" s="51">
        <v>4</v>
      </c>
      <c r="W595" s="51">
        <v>0</v>
      </c>
      <c r="X595" s="51">
        <v>26</v>
      </c>
    </row>
    <row r="596" spans="1:24" x14ac:dyDescent="0.2">
      <c r="A596">
        <v>15632</v>
      </c>
      <c r="B596" t="s">
        <v>1367</v>
      </c>
      <c r="C596" t="s">
        <v>1289</v>
      </c>
      <c r="D596">
        <v>2016</v>
      </c>
      <c r="E596" t="str">
        <f t="shared" si="9"/>
        <v>156322016</v>
      </c>
      <c r="F596">
        <v>12309</v>
      </c>
      <c r="G596" t="str">
        <f>VLOOKUP($A596,CATMUN!$B$2:$C$1123,2,0)</f>
        <v>Medio</v>
      </c>
      <c r="H596" t="str">
        <f>VLOOKUP($A596,CATMUN!$B$2:$D$1123,3,0)</f>
        <v>Municipios rurales</v>
      </c>
      <c r="I596">
        <f>VLOOKUP($A596,CATMUN!$B$2:$G$1123,4,0)</f>
        <v>0</v>
      </c>
      <c r="J596">
        <f>VLOOKUP($A596,CATMUN!$B$2:$G$1123,6,0)</f>
        <v>15</v>
      </c>
      <c r="K596" s="69">
        <v>546.55543999999998</v>
      </c>
      <c r="L596" s="69">
        <v>379.44181762658269</v>
      </c>
      <c r="N596" s="69">
        <v>19.386783259911898</v>
      </c>
      <c r="P596" s="69">
        <v>441.89600000000002</v>
      </c>
      <c r="Q596">
        <v>0</v>
      </c>
      <c r="S596" s="69">
        <v>3.5760000000000001</v>
      </c>
      <c r="T596">
        <v>0</v>
      </c>
      <c r="U596">
        <v>6.8882225000000004</v>
      </c>
      <c r="V596" s="51">
        <v>4</v>
      </c>
      <c r="W596" s="51">
        <v>5</v>
      </c>
      <c r="X596" s="51">
        <v>26</v>
      </c>
    </row>
    <row r="597" spans="1:24" x14ac:dyDescent="0.2">
      <c r="A597">
        <v>15660</v>
      </c>
      <c r="B597" t="s">
        <v>1370</v>
      </c>
      <c r="C597" t="s">
        <v>1289</v>
      </c>
      <c r="D597">
        <v>2016</v>
      </c>
      <c r="E597" t="str">
        <f t="shared" si="9"/>
        <v>156602016</v>
      </c>
      <c r="F597">
        <v>1867</v>
      </c>
      <c r="G597" t="str">
        <f>VLOOKUP($A597,CATMUN!$B$2:$C$1123,2,0)</f>
        <v>Medio</v>
      </c>
      <c r="H597" t="str">
        <f>VLOOKUP($A597,CATMUN!$B$2:$D$1123,3,0)</f>
        <v>Municipios rurales</v>
      </c>
      <c r="I597">
        <f>VLOOKUP($A597,CATMUN!$B$2:$G$1123,4,0)</f>
        <v>0</v>
      </c>
      <c r="J597">
        <f>VLOOKUP($A597,CATMUN!$B$2:$G$1123,6,0)</f>
        <v>15</v>
      </c>
      <c r="K597" s="69">
        <v>56.884999999999998</v>
      </c>
      <c r="L597" s="69">
        <v>379.44181762658269</v>
      </c>
      <c r="M597" s="69">
        <v>0</v>
      </c>
      <c r="N597" s="69">
        <v>19.386783259911898</v>
      </c>
      <c r="P597" s="69">
        <v>441.89600000000002</v>
      </c>
      <c r="Q597">
        <v>0</v>
      </c>
      <c r="S597" s="69">
        <v>3.5760000000000001</v>
      </c>
      <c r="T597">
        <v>0</v>
      </c>
      <c r="V597" s="51">
        <v>4</v>
      </c>
      <c r="W597" s="51">
        <v>0</v>
      </c>
      <c r="X597" s="51">
        <v>26</v>
      </c>
    </row>
    <row r="598" spans="1:24" x14ac:dyDescent="0.2">
      <c r="A598">
        <v>15664</v>
      </c>
      <c r="B598" t="s">
        <v>1371</v>
      </c>
      <c r="C598" t="s">
        <v>1289</v>
      </c>
      <c r="D598">
        <v>2016</v>
      </c>
      <c r="E598" t="str">
        <f t="shared" si="9"/>
        <v>156642016</v>
      </c>
      <c r="F598">
        <v>5158</v>
      </c>
      <c r="G598" t="str">
        <f>VLOOKUP($A598,CATMUN!$B$2:$C$1123,2,0)</f>
        <v>Medio</v>
      </c>
      <c r="H598" t="str">
        <f>VLOOKUP($A598,CATMUN!$B$2:$D$1123,3,0)</f>
        <v>Municipios rurales</v>
      </c>
      <c r="I598">
        <f>VLOOKUP($A598,CATMUN!$B$2:$G$1123,4,0)</f>
        <v>0</v>
      </c>
      <c r="J598">
        <f>VLOOKUP($A598,CATMUN!$B$2:$G$1123,6,0)</f>
        <v>15</v>
      </c>
      <c r="K598" s="69">
        <v>487.0915</v>
      </c>
      <c r="L598" s="69">
        <v>379.44181762658269</v>
      </c>
      <c r="M598" s="69">
        <v>3.3486199999999999</v>
      </c>
      <c r="N598" s="69">
        <v>19.386783259911898</v>
      </c>
      <c r="P598" s="69">
        <v>441.89600000000002</v>
      </c>
      <c r="Q598">
        <v>0</v>
      </c>
      <c r="S598" s="69">
        <v>3.5760000000000001</v>
      </c>
      <c r="T598">
        <v>0</v>
      </c>
      <c r="V598" s="51">
        <v>4</v>
      </c>
      <c r="W598" s="51">
        <v>0</v>
      </c>
      <c r="X598" s="51">
        <v>90</v>
      </c>
    </row>
    <row r="599" spans="1:24" x14ac:dyDescent="0.2">
      <c r="A599">
        <v>15667</v>
      </c>
      <c r="B599" t="s">
        <v>1372</v>
      </c>
      <c r="C599" t="s">
        <v>1289</v>
      </c>
      <c r="D599">
        <v>2016</v>
      </c>
      <c r="E599" t="str">
        <f t="shared" si="9"/>
        <v>156672016</v>
      </c>
      <c r="F599">
        <v>4996</v>
      </c>
      <c r="G599" t="str">
        <f>VLOOKUP($A599,CATMUN!$B$2:$C$1123,2,0)</f>
        <v>Alto</v>
      </c>
      <c r="H599" t="str">
        <f>VLOOKUP($A599,CATMUN!$B$2:$D$1123,3,0)</f>
        <v>Municipios rurales</v>
      </c>
      <c r="I599">
        <f>VLOOKUP($A599,CATMUN!$B$2:$G$1123,4,0)</f>
        <v>0</v>
      </c>
      <c r="J599">
        <f>VLOOKUP($A599,CATMUN!$B$2:$G$1123,6,0)</f>
        <v>15</v>
      </c>
      <c r="K599" s="69">
        <v>193.15700000000001</v>
      </c>
      <c r="L599" s="69">
        <v>379.44181762658269</v>
      </c>
      <c r="M599" s="69">
        <v>9.2360000000000007</v>
      </c>
      <c r="N599" s="69">
        <v>19.386783259911898</v>
      </c>
      <c r="P599" s="69">
        <v>441.89600000000002</v>
      </c>
      <c r="Q599">
        <v>0</v>
      </c>
      <c r="S599" s="69">
        <v>3.5760000000000001</v>
      </c>
      <c r="T599">
        <v>0</v>
      </c>
      <c r="V599" s="51">
        <v>4</v>
      </c>
      <c r="W599" s="51">
        <v>3</v>
      </c>
      <c r="X599" s="51">
        <v>26</v>
      </c>
    </row>
    <row r="600" spans="1:24" x14ac:dyDescent="0.2">
      <c r="A600">
        <v>15673</v>
      </c>
      <c r="B600" t="s">
        <v>1373</v>
      </c>
      <c r="C600" t="s">
        <v>1289</v>
      </c>
      <c r="D600">
        <v>2016</v>
      </c>
      <c r="E600" t="str">
        <f t="shared" si="9"/>
        <v>156732016</v>
      </c>
      <c r="F600">
        <v>3582</v>
      </c>
      <c r="G600" t="str">
        <f>VLOOKUP($A600,CATMUN!$B$2:$C$1123,2,0)</f>
        <v>Bajo</v>
      </c>
      <c r="H600" t="str">
        <f>VLOOKUP($A600,CATMUN!$B$2:$D$1123,3,0)</f>
        <v>Municipios rurales</v>
      </c>
      <c r="I600">
        <f>VLOOKUP($A600,CATMUN!$B$2:$G$1123,4,0)</f>
        <v>0</v>
      </c>
      <c r="J600">
        <f>VLOOKUP($A600,CATMUN!$B$2:$G$1123,6,0)</f>
        <v>15</v>
      </c>
      <c r="K600" s="69">
        <v>70.792389999999997</v>
      </c>
      <c r="L600" s="69">
        <v>379.44181762658269</v>
      </c>
      <c r="N600" s="69">
        <v>19.386783259911898</v>
      </c>
      <c r="P600" s="69">
        <v>441.89600000000002</v>
      </c>
      <c r="Q600">
        <v>0</v>
      </c>
      <c r="S600" s="69">
        <v>3.5760000000000001</v>
      </c>
      <c r="V600" s="51">
        <v>4</v>
      </c>
      <c r="W600" s="51">
        <v>0</v>
      </c>
      <c r="X600" s="51">
        <v>26</v>
      </c>
    </row>
    <row r="601" spans="1:24" x14ac:dyDescent="0.2">
      <c r="A601">
        <v>15676</v>
      </c>
      <c r="B601" t="s">
        <v>1374</v>
      </c>
      <c r="C601" t="s">
        <v>1289</v>
      </c>
      <c r="D601">
        <v>2016</v>
      </c>
      <c r="E601" t="str">
        <f t="shared" si="9"/>
        <v>156762016</v>
      </c>
      <c r="F601">
        <v>4548</v>
      </c>
      <c r="G601" t="str">
        <f>VLOOKUP($A601,CATMUN!$B$2:$C$1123,2,0)</f>
        <v>Alto</v>
      </c>
      <c r="H601" t="str">
        <f>VLOOKUP($A601,CATMUN!$B$2:$D$1123,3,0)</f>
        <v>Municipios rurales</v>
      </c>
      <c r="I601">
        <f>VLOOKUP($A601,CATMUN!$B$2:$G$1123,4,0)</f>
        <v>0</v>
      </c>
      <c r="J601">
        <f>VLOOKUP($A601,CATMUN!$B$2:$G$1123,6,0)</f>
        <v>15</v>
      </c>
      <c r="K601" s="69">
        <v>787.44601999999998</v>
      </c>
      <c r="L601" s="69">
        <v>379.44181762658269</v>
      </c>
      <c r="N601" s="69">
        <v>19.386783259911898</v>
      </c>
      <c r="P601" s="69">
        <v>441.89600000000002</v>
      </c>
      <c r="Q601">
        <v>0</v>
      </c>
      <c r="S601" s="69">
        <v>3.5760000000000001</v>
      </c>
      <c r="T601">
        <v>0</v>
      </c>
      <c r="V601" s="51">
        <v>4</v>
      </c>
      <c r="W601" s="51">
        <v>1</v>
      </c>
      <c r="X601" s="51">
        <v>26</v>
      </c>
    </row>
    <row r="602" spans="1:24" x14ac:dyDescent="0.2">
      <c r="A602">
        <v>15681</v>
      </c>
      <c r="B602" t="s">
        <v>1375</v>
      </c>
      <c r="C602" t="s">
        <v>1289</v>
      </c>
      <c r="D602">
        <v>2016</v>
      </c>
      <c r="E602" t="str">
        <f t="shared" si="9"/>
        <v>156812016</v>
      </c>
      <c r="F602">
        <v>10478</v>
      </c>
      <c r="G602" t="str">
        <f>VLOOKUP($A602,CATMUN!$B$2:$C$1123,2,0)</f>
        <v>Bajo</v>
      </c>
      <c r="H602" t="str">
        <f>VLOOKUP($A602,CATMUN!$B$2:$D$1123,3,0)</f>
        <v>Municipios rurales</v>
      </c>
      <c r="I602">
        <f>VLOOKUP($A602,CATMUN!$B$2:$G$1123,4,0)</f>
        <v>0</v>
      </c>
      <c r="J602">
        <f>VLOOKUP($A602,CATMUN!$B$2:$G$1123,6,0)</f>
        <v>15</v>
      </c>
      <c r="K602" s="69">
        <v>77.73</v>
      </c>
      <c r="L602" s="69">
        <v>379.44181762658269</v>
      </c>
      <c r="M602" s="69">
        <v>2.907</v>
      </c>
      <c r="N602" s="69">
        <v>19.386783259911898</v>
      </c>
      <c r="P602" s="69">
        <v>441.89600000000002</v>
      </c>
      <c r="Q602">
        <v>0</v>
      </c>
      <c r="S602" s="69">
        <v>3.5760000000000001</v>
      </c>
      <c r="T602">
        <v>0</v>
      </c>
      <c r="V602" s="51">
        <v>4</v>
      </c>
      <c r="W602" s="51">
        <v>0</v>
      </c>
      <c r="X602" s="51">
        <v>90</v>
      </c>
    </row>
    <row r="603" spans="1:24" x14ac:dyDescent="0.2">
      <c r="A603">
        <v>15690</v>
      </c>
      <c r="B603" t="s">
        <v>1377</v>
      </c>
      <c r="C603" t="s">
        <v>1289</v>
      </c>
      <c r="D603">
        <v>2016</v>
      </c>
      <c r="E603" t="str">
        <f t="shared" si="9"/>
        <v>156902016</v>
      </c>
      <c r="F603">
        <v>3918</v>
      </c>
      <c r="G603" t="str">
        <f>VLOOKUP($A603,CATMUN!$B$2:$C$1123,2,0)</f>
        <v>Alto</v>
      </c>
      <c r="H603" t="str">
        <f>VLOOKUP($A603,CATMUN!$B$2:$D$1123,3,0)</f>
        <v>Municipios rurales</v>
      </c>
      <c r="I603">
        <f>VLOOKUP($A603,CATMUN!$B$2:$G$1123,4,0)</f>
        <v>0</v>
      </c>
      <c r="J603">
        <f>VLOOKUP($A603,CATMUN!$B$2:$G$1123,6,0)</f>
        <v>15</v>
      </c>
      <c r="K603" s="69">
        <v>278.08</v>
      </c>
      <c r="L603" s="69">
        <v>379.44181762658269</v>
      </c>
      <c r="N603" s="69">
        <v>19.386783259911898</v>
      </c>
      <c r="P603" s="69">
        <v>441.89600000000002</v>
      </c>
      <c r="S603" s="69">
        <v>3.5760000000000001</v>
      </c>
      <c r="T603">
        <v>0</v>
      </c>
      <c r="V603" s="51">
        <v>4</v>
      </c>
      <c r="W603" s="51">
        <v>43</v>
      </c>
      <c r="X603" s="51">
        <v>26</v>
      </c>
    </row>
    <row r="604" spans="1:24" x14ac:dyDescent="0.2">
      <c r="A604">
        <v>15696</v>
      </c>
      <c r="B604" t="s">
        <v>1379</v>
      </c>
      <c r="C604" t="s">
        <v>1289</v>
      </c>
      <c r="D604">
        <v>2016</v>
      </c>
      <c r="E604" t="str">
        <f t="shared" si="9"/>
        <v>156962016</v>
      </c>
      <c r="F604">
        <v>2658</v>
      </c>
      <c r="G604" t="str">
        <f>VLOOKUP($A604,CATMUN!$B$2:$C$1123,2,0)</f>
        <v>Medio</v>
      </c>
      <c r="H604" t="str">
        <f>VLOOKUP($A604,CATMUN!$B$2:$D$1123,3,0)</f>
        <v>Municipios rurales</v>
      </c>
      <c r="I604">
        <f>VLOOKUP($A604,CATMUN!$B$2:$G$1123,4,0)</f>
        <v>0</v>
      </c>
      <c r="J604">
        <f>VLOOKUP($A604,CATMUN!$B$2:$G$1123,6,0)</f>
        <v>15</v>
      </c>
      <c r="K604" s="69">
        <v>56.38588</v>
      </c>
      <c r="L604" s="69">
        <v>379.44181762658269</v>
      </c>
      <c r="N604" s="69">
        <v>19.386783259911898</v>
      </c>
      <c r="P604" s="69">
        <v>441.89600000000002</v>
      </c>
      <c r="Q604">
        <v>0</v>
      </c>
      <c r="S604" s="69">
        <v>3.5760000000000001</v>
      </c>
      <c r="T604">
        <v>0</v>
      </c>
      <c r="V604" s="51">
        <v>4</v>
      </c>
      <c r="W604" s="51">
        <v>1</v>
      </c>
      <c r="X604" s="51">
        <v>26</v>
      </c>
    </row>
    <row r="605" spans="1:24" x14ac:dyDescent="0.2">
      <c r="A605">
        <v>15720</v>
      </c>
      <c r="B605" t="s">
        <v>1380</v>
      </c>
      <c r="C605" t="s">
        <v>1289</v>
      </c>
      <c r="D605">
        <v>2016</v>
      </c>
      <c r="E605" t="str">
        <f t="shared" si="9"/>
        <v>157202016</v>
      </c>
      <c r="F605">
        <v>2306</v>
      </c>
      <c r="G605" t="str">
        <f>VLOOKUP($A605,CATMUN!$B$2:$C$1123,2,0)</f>
        <v>Medio</v>
      </c>
      <c r="H605" t="str">
        <f>VLOOKUP($A605,CATMUN!$B$2:$D$1123,3,0)</f>
        <v>Municipios rurales</v>
      </c>
      <c r="I605">
        <f>VLOOKUP($A605,CATMUN!$B$2:$G$1123,4,0)</f>
        <v>0</v>
      </c>
      <c r="J605">
        <f>VLOOKUP($A605,CATMUN!$B$2:$G$1123,6,0)</f>
        <v>15</v>
      </c>
      <c r="K605" s="69">
        <v>25.439</v>
      </c>
      <c r="L605" s="69">
        <v>379.44181762658269</v>
      </c>
      <c r="M605" s="69">
        <v>0</v>
      </c>
      <c r="N605" s="69">
        <v>19.386783259911898</v>
      </c>
      <c r="P605" s="69">
        <v>441.89600000000002</v>
      </c>
      <c r="Q605">
        <v>0</v>
      </c>
      <c r="S605" s="69">
        <v>3.5760000000000001</v>
      </c>
      <c r="T605">
        <v>0</v>
      </c>
      <c r="V605" s="51">
        <v>4</v>
      </c>
      <c r="W605" s="51">
        <v>0</v>
      </c>
      <c r="X605" s="51">
        <v>26</v>
      </c>
    </row>
    <row r="606" spans="1:24" x14ac:dyDescent="0.2">
      <c r="A606">
        <v>15723</v>
      </c>
      <c r="B606" t="s">
        <v>1381</v>
      </c>
      <c r="C606" t="s">
        <v>1289</v>
      </c>
      <c r="D606">
        <v>2016</v>
      </c>
      <c r="E606" t="str">
        <f t="shared" si="9"/>
        <v>157232016</v>
      </c>
      <c r="F606">
        <v>1094</v>
      </c>
      <c r="G606" t="str">
        <f>VLOOKUP($A606,CATMUN!$B$2:$C$1123,2,0)</f>
        <v>Medio</v>
      </c>
      <c r="H606" t="str">
        <f>VLOOKUP($A606,CATMUN!$B$2:$D$1123,3,0)</f>
        <v>Municipios rurales</v>
      </c>
      <c r="I606">
        <f>VLOOKUP($A606,CATMUN!$B$2:$G$1123,4,0)</f>
        <v>0</v>
      </c>
      <c r="J606">
        <f>VLOOKUP($A606,CATMUN!$B$2:$G$1123,6,0)</f>
        <v>15</v>
      </c>
      <c r="K606" s="69">
        <v>12.67001</v>
      </c>
      <c r="L606" s="69">
        <v>379.44181762658269</v>
      </c>
      <c r="N606" s="69">
        <v>19.386783259911898</v>
      </c>
      <c r="P606" s="69">
        <v>441.89600000000002</v>
      </c>
      <c r="Q606">
        <v>0</v>
      </c>
      <c r="S606" s="69">
        <v>3.5760000000000001</v>
      </c>
      <c r="T606">
        <v>0</v>
      </c>
      <c r="V606" s="51">
        <v>4</v>
      </c>
      <c r="W606" s="51" t="e">
        <v>#N/A</v>
      </c>
      <c r="X606" s="51" t="e">
        <v>#N/A</v>
      </c>
    </row>
    <row r="607" spans="1:24" x14ac:dyDescent="0.2">
      <c r="A607">
        <v>15740</v>
      </c>
      <c r="B607" t="s">
        <v>1382</v>
      </c>
      <c r="C607" t="s">
        <v>1289</v>
      </c>
      <c r="D607">
        <v>2016</v>
      </c>
      <c r="E607" t="str">
        <f t="shared" si="9"/>
        <v>157402016</v>
      </c>
      <c r="F607">
        <v>8967</v>
      </c>
      <c r="G607" t="str">
        <f>VLOOKUP($A607,CATMUN!$B$2:$C$1123,2,0)</f>
        <v>Medio</v>
      </c>
      <c r="H607" t="str">
        <f>VLOOKUP($A607,CATMUN!$B$2:$D$1123,3,0)</f>
        <v>Municipios rurales</v>
      </c>
      <c r="I607">
        <f>VLOOKUP($A607,CATMUN!$B$2:$G$1123,4,0)</f>
        <v>0</v>
      </c>
      <c r="J607">
        <f>VLOOKUP($A607,CATMUN!$B$2:$G$1123,6,0)</f>
        <v>15</v>
      </c>
      <c r="K607" s="69">
        <v>132.46323000000001</v>
      </c>
      <c r="L607" s="69">
        <v>379.44181762658269</v>
      </c>
      <c r="M607" s="69">
        <v>1.1990000000000001</v>
      </c>
      <c r="N607" s="69">
        <v>19.386783259911898</v>
      </c>
      <c r="P607" s="69">
        <v>441.89600000000002</v>
      </c>
      <c r="Q607">
        <v>0</v>
      </c>
      <c r="S607" s="69">
        <v>3.5760000000000001</v>
      </c>
      <c r="T607">
        <v>0</v>
      </c>
      <c r="U607">
        <v>12.3338</v>
      </c>
      <c r="V607" s="51">
        <v>4</v>
      </c>
      <c r="W607" s="51">
        <v>3</v>
      </c>
      <c r="X607" s="51">
        <v>26</v>
      </c>
    </row>
    <row r="608" spans="1:24" x14ac:dyDescent="0.2">
      <c r="A608">
        <v>15755</v>
      </c>
      <c r="B608" t="s">
        <v>1384</v>
      </c>
      <c r="C608" t="s">
        <v>1289</v>
      </c>
      <c r="D608">
        <v>2016</v>
      </c>
      <c r="E608" t="str">
        <f t="shared" si="9"/>
        <v>157552016</v>
      </c>
      <c r="F608">
        <v>7934</v>
      </c>
      <c r="G608" t="str">
        <f>VLOOKUP($A608,CATMUN!$B$2:$C$1123,2,0)</f>
        <v>Medio</v>
      </c>
      <c r="H608" t="str">
        <f>VLOOKUP($A608,CATMUN!$B$2:$D$1123,3,0)</f>
        <v>Municipios rurales</v>
      </c>
      <c r="I608">
        <f>VLOOKUP($A608,CATMUN!$B$2:$G$1123,4,0)</f>
        <v>0</v>
      </c>
      <c r="J608">
        <f>VLOOKUP($A608,CATMUN!$B$2:$G$1123,6,0)</f>
        <v>15</v>
      </c>
      <c r="K608" s="69">
        <v>40.390999999999998</v>
      </c>
      <c r="L608" s="69">
        <v>379.44181762658269</v>
      </c>
      <c r="M608" s="69">
        <v>0</v>
      </c>
      <c r="N608" s="69">
        <v>19.386783259911898</v>
      </c>
      <c r="P608" s="69">
        <v>441.89600000000002</v>
      </c>
      <c r="Q608">
        <v>0</v>
      </c>
      <c r="S608" s="69">
        <v>3.5760000000000001</v>
      </c>
      <c r="T608">
        <v>0</v>
      </c>
      <c r="V608" s="51">
        <v>4</v>
      </c>
      <c r="W608" s="51">
        <v>0</v>
      </c>
      <c r="X608" s="51">
        <v>26</v>
      </c>
    </row>
    <row r="609" spans="1:24" x14ac:dyDescent="0.2">
      <c r="A609">
        <v>15757</v>
      </c>
      <c r="B609" t="s">
        <v>1385</v>
      </c>
      <c r="C609" t="s">
        <v>1289</v>
      </c>
      <c r="D609">
        <v>2016</v>
      </c>
      <c r="E609" t="str">
        <f t="shared" si="9"/>
        <v>157572016</v>
      </c>
      <c r="F609">
        <v>7092</v>
      </c>
      <c r="G609" t="str">
        <f>VLOOKUP($A609,CATMUN!$B$2:$C$1123,2,0)</f>
        <v>Alto</v>
      </c>
      <c r="H609" t="str">
        <f>VLOOKUP($A609,CATMUN!$B$2:$D$1123,3,0)</f>
        <v>Municipios rurales</v>
      </c>
      <c r="I609">
        <f>VLOOKUP($A609,CATMUN!$B$2:$G$1123,4,0)</f>
        <v>0</v>
      </c>
      <c r="J609">
        <f>VLOOKUP($A609,CATMUN!$B$2:$G$1123,6,0)</f>
        <v>15</v>
      </c>
      <c r="K609" s="69">
        <v>192.60942</v>
      </c>
      <c r="L609" s="69">
        <v>379.44181762658269</v>
      </c>
      <c r="M609" s="69">
        <v>4.1471800000000005</v>
      </c>
      <c r="N609" s="69">
        <v>19.386783259911898</v>
      </c>
      <c r="P609" s="69">
        <v>441.89600000000002</v>
      </c>
      <c r="Q609">
        <v>0</v>
      </c>
      <c r="S609" s="69">
        <v>3.5760000000000001</v>
      </c>
      <c r="T609">
        <v>0</v>
      </c>
      <c r="V609" s="51">
        <v>4</v>
      </c>
      <c r="W609" s="51">
        <v>11</v>
      </c>
      <c r="X609" s="51">
        <v>26</v>
      </c>
    </row>
    <row r="610" spans="1:24" x14ac:dyDescent="0.2">
      <c r="A610">
        <v>15761</v>
      </c>
      <c r="B610" t="s">
        <v>1387</v>
      </c>
      <c r="C610" t="s">
        <v>1289</v>
      </c>
      <c r="D610">
        <v>2016</v>
      </c>
      <c r="E610" t="str">
        <f t="shared" si="9"/>
        <v>157612016</v>
      </c>
      <c r="F610">
        <v>3555</v>
      </c>
      <c r="G610" t="str">
        <f>VLOOKUP($A610,CATMUN!$B$2:$C$1123,2,0)</f>
        <v>Medio</v>
      </c>
      <c r="H610" t="str">
        <f>VLOOKUP($A610,CATMUN!$B$2:$D$1123,3,0)</f>
        <v>Municipios rurales</v>
      </c>
      <c r="I610">
        <f>VLOOKUP($A610,CATMUN!$B$2:$G$1123,4,0)</f>
        <v>0</v>
      </c>
      <c r="J610">
        <f>VLOOKUP($A610,CATMUN!$B$2:$G$1123,6,0)</f>
        <v>15</v>
      </c>
      <c r="K610" s="69">
        <v>95.454999999999998</v>
      </c>
      <c r="L610" s="69">
        <v>379.44181762658269</v>
      </c>
      <c r="M610" s="69">
        <v>1.129</v>
      </c>
      <c r="N610" s="69">
        <v>19.386783259911898</v>
      </c>
      <c r="P610" s="69">
        <v>441.89600000000002</v>
      </c>
      <c r="Q610">
        <v>0</v>
      </c>
      <c r="S610" s="69">
        <v>3.5760000000000001</v>
      </c>
      <c r="T610">
        <v>0</v>
      </c>
      <c r="V610" s="51">
        <v>4</v>
      </c>
      <c r="W610" s="51">
        <v>2</v>
      </c>
      <c r="X610" s="51">
        <v>26</v>
      </c>
    </row>
    <row r="611" spans="1:24" x14ac:dyDescent="0.2">
      <c r="A611">
        <v>15762</v>
      </c>
      <c r="B611" t="s">
        <v>1388</v>
      </c>
      <c r="C611" t="s">
        <v>1289</v>
      </c>
      <c r="D611">
        <v>2016</v>
      </c>
      <c r="E611" t="str">
        <f t="shared" si="9"/>
        <v>157622016</v>
      </c>
      <c r="F611">
        <v>3027</v>
      </c>
      <c r="G611" t="str">
        <f>VLOOKUP($A611,CATMUN!$B$2:$C$1123,2,0)</f>
        <v>Medio</v>
      </c>
      <c r="H611" t="str">
        <f>VLOOKUP($A611,CATMUN!$B$2:$D$1123,3,0)</f>
        <v>Municipios rurales</v>
      </c>
      <c r="I611">
        <f>VLOOKUP($A611,CATMUN!$B$2:$G$1123,4,0)</f>
        <v>0</v>
      </c>
      <c r="J611">
        <f>VLOOKUP($A611,CATMUN!$B$2:$G$1123,6,0)</f>
        <v>15</v>
      </c>
      <c r="K611" s="69">
        <v>40.198529999999998</v>
      </c>
      <c r="L611" s="69">
        <v>379.44181762658269</v>
      </c>
      <c r="M611" s="69">
        <v>0</v>
      </c>
      <c r="N611" s="69">
        <v>19.386783259911898</v>
      </c>
      <c r="P611" s="69">
        <v>441.89600000000002</v>
      </c>
      <c r="Q611">
        <v>0</v>
      </c>
      <c r="S611" s="69">
        <v>3.5760000000000001</v>
      </c>
      <c r="T611">
        <v>0</v>
      </c>
      <c r="V611" s="51">
        <v>4</v>
      </c>
      <c r="W611" s="51">
        <v>0</v>
      </c>
      <c r="X611" s="51">
        <v>26</v>
      </c>
    </row>
    <row r="612" spans="1:24" x14ac:dyDescent="0.2">
      <c r="A612">
        <v>15763</v>
      </c>
      <c r="B612" t="s">
        <v>1389</v>
      </c>
      <c r="C612" t="s">
        <v>1289</v>
      </c>
      <c r="D612">
        <v>2016</v>
      </c>
      <c r="E612" t="str">
        <f t="shared" si="9"/>
        <v>157632016</v>
      </c>
      <c r="F612">
        <v>7578</v>
      </c>
      <c r="G612" t="str">
        <f>VLOOKUP($A612,CATMUN!$B$2:$C$1123,2,0)</f>
        <v>Alto</v>
      </c>
      <c r="H612" t="str">
        <f>VLOOKUP($A612,CATMUN!$B$2:$D$1123,3,0)</f>
        <v>Municipios rurales</v>
      </c>
      <c r="I612">
        <f>VLOOKUP($A612,CATMUN!$B$2:$G$1123,4,0)</f>
        <v>0</v>
      </c>
      <c r="J612">
        <f>VLOOKUP($A612,CATMUN!$B$2:$G$1123,6,0)</f>
        <v>15</v>
      </c>
      <c r="K612" s="69">
        <v>633.02300000000002</v>
      </c>
      <c r="L612" s="69">
        <v>379.44181762658269</v>
      </c>
      <c r="M612" s="69">
        <v>0</v>
      </c>
      <c r="N612" s="69">
        <v>19.386783259911898</v>
      </c>
      <c r="P612" s="69">
        <v>441.89600000000002</v>
      </c>
      <c r="Q612">
        <v>0</v>
      </c>
      <c r="S612" s="69">
        <v>3.5760000000000001</v>
      </c>
      <c r="T612">
        <v>0</v>
      </c>
      <c r="V612" s="51">
        <v>4</v>
      </c>
      <c r="W612" s="51">
        <v>12</v>
      </c>
      <c r="X612" s="51">
        <v>26</v>
      </c>
    </row>
    <row r="613" spans="1:24" x14ac:dyDescent="0.2">
      <c r="A613">
        <v>15764</v>
      </c>
      <c r="B613" t="s">
        <v>1390</v>
      </c>
      <c r="C613" t="s">
        <v>1289</v>
      </c>
      <c r="D613">
        <v>2016</v>
      </c>
      <c r="E613" t="str">
        <f t="shared" si="9"/>
        <v>157642016</v>
      </c>
      <c r="F613">
        <v>5279</v>
      </c>
      <c r="G613" t="str">
        <f>VLOOKUP($A613,CATMUN!$B$2:$C$1123,2,0)</f>
        <v>Bajo</v>
      </c>
      <c r="H613" t="str">
        <f>VLOOKUP($A613,CATMUN!$B$2:$D$1123,3,0)</f>
        <v>Municipios rurales</v>
      </c>
      <c r="I613">
        <f>VLOOKUP($A613,CATMUN!$B$2:$G$1123,4,0)</f>
        <v>0</v>
      </c>
      <c r="J613">
        <f>VLOOKUP($A613,CATMUN!$B$2:$G$1123,6,0)</f>
        <v>15</v>
      </c>
      <c r="K613" s="69">
        <v>287.49363</v>
      </c>
      <c r="L613" s="69">
        <v>379.44181762658269</v>
      </c>
      <c r="M613" s="69">
        <v>0</v>
      </c>
      <c r="N613" s="69">
        <v>19.386783259911898</v>
      </c>
      <c r="P613" s="69">
        <v>441.89600000000002</v>
      </c>
      <c r="Q613">
        <v>0</v>
      </c>
      <c r="S613" s="69">
        <v>3.5760000000000001</v>
      </c>
      <c r="T613">
        <v>0</v>
      </c>
      <c r="V613" s="51">
        <v>4</v>
      </c>
      <c r="W613" s="51">
        <v>7</v>
      </c>
      <c r="X613" s="51">
        <v>90</v>
      </c>
    </row>
    <row r="614" spans="1:24" x14ac:dyDescent="0.2">
      <c r="A614">
        <v>15774</v>
      </c>
      <c r="B614" t="s">
        <v>1391</v>
      </c>
      <c r="C614" t="s">
        <v>1289</v>
      </c>
      <c r="D614">
        <v>2016</v>
      </c>
      <c r="E614" t="str">
        <f t="shared" si="9"/>
        <v>157742016</v>
      </c>
      <c r="F614">
        <v>3027</v>
      </c>
      <c r="G614" t="str">
        <f>VLOOKUP($A614,CATMUN!$B$2:$C$1123,2,0)</f>
        <v>Bajo</v>
      </c>
      <c r="H614" t="str">
        <f>VLOOKUP($A614,CATMUN!$B$2:$D$1123,3,0)</f>
        <v>Municipios rurales</v>
      </c>
      <c r="I614">
        <f>VLOOKUP($A614,CATMUN!$B$2:$G$1123,4,0)</f>
        <v>0</v>
      </c>
      <c r="J614">
        <f>VLOOKUP($A614,CATMUN!$B$2:$G$1123,6,0)</f>
        <v>15</v>
      </c>
      <c r="K614" s="69">
        <v>52.616</v>
      </c>
      <c r="L614" s="69">
        <v>379.44181762658269</v>
      </c>
      <c r="M614" s="69">
        <v>0</v>
      </c>
      <c r="N614" s="69">
        <v>19.386783259911898</v>
      </c>
      <c r="P614" s="69">
        <v>441.89600000000002</v>
      </c>
      <c r="Q614">
        <v>0</v>
      </c>
      <c r="S614" s="69">
        <v>3.5760000000000001</v>
      </c>
      <c r="T614">
        <v>0</v>
      </c>
      <c r="V614" s="51">
        <v>4</v>
      </c>
      <c r="W614" s="51">
        <v>0</v>
      </c>
      <c r="X614" s="51">
        <v>26</v>
      </c>
    </row>
    <row r="615" spans="1:24" x14ac:dyDescent="0.2">
      <c r="A615">
        <v>15776</v>
      </c>
      <c r="B615" t="s">
        <v>1392</v>
      </c>
      <c r="C615" t="s">
        <v>1289</v>
      </c>
      <c r="D615">
        <v>2016</v>
      </c>
      <c r="E615" t="str">
        <f t="shared" si="9"/>
        <v>157762016</v>
      </c>
      <c r="F615">
        <v>5890</v>
      </c>
      <c r="G615" t="str">
        <f>VLOOKUP($A615,CATMUN!$B$2:$C$1123,2,0)</f>
        <v>Alto</v>
      </c>
      <c r="H615" t="str">
        <f>VLOOKUP($A615,CATMUN!$B$2:$D$1123,3,0)</f>
        <v>Municipios rurales</v>
      </c>
      <c r="I615">
        <f>VLOOKUP($A615,CATMUN!$B$2:$G$1123,4,0)</f>
        <v>0</v>
      </c>
      <c r="J615">
        <f>VLOOKUP($A615,CATMUN!$B$2:$G$1123,6,0)</f>
        <v>15</v>
      </c>
      <c r="K615" s="69">
        <v>232.88081</v>
      </c>
      <c r="L615" s="69">
        <v>379.44181762658269</v>
      </c>
      <c r="M615" s="69">
        <v>17.35932</v>
      </c>
      <c r="N615" s="69">
        <v>19.386783259911898</v>
      </c>
      <c r="P615" s="69">
        <v>441.89600000000002</v>
      </c>
      <c r="Q615">
        <v>0</v>
      </c>
      <c r="S615" s="69">
        <v>3.5760000000000001</v>
      </c>
      <c r="T615">
        <v>0</v>
      </c>
      <c r="V615" s="51">
        <v>4</v>
      </c>
      <c r="W615" s="51">
        <v>27</v>
      </c>
      <c r="X615" s="51">
        <v>26</v>
      </c>
    </row>
    <row r="616" spans="1:24" x14ac:dyDescent="0.2">
      <c r="A616">
        <v>15790</v>
      </c>
      <c r="B616" t="s">
        <v>1394</v>
      </c>
      <c r="C616" t="s">
        <v>1289</v>
      </c>
      <c r="D616">
        <v>2016</v>
      </c>
      <c r="E616" t="str">
        <f t="shared" si="9"/>
        <v>157902016</v>
      </c>
      <c r="F616">
        <v>6296</v>
      </c>
      <c r="G616" t="str">
        <f>VLOOKUP($A616,CATMUN!$B$2:$C$1123,2,0)</f>
        <v>Medio</v>
      </c>
      <c r="H616" t="str">
        <f>VLOOKUP($A616,CATMUN!$B$2:$D$1123,3,0)</f>
        <v>Municipios rurales</v>
      </c>
      <c r="I616">
        <f>VLOOKUP($A616,CATMUN!$B$2:$G$1123,4,0)</f>
        <v>0</v>
      </c>
      <c r="J616">
        <f>VLOOKUP($A616,CATMUN!$B$2:$G$1123,6,0)</f>
        <v>15</v>
      </c>
      <c r="K616" s="69">
        <v>116.357</v>
      </c>
      <c r="L616" s="69">
        <v>379.44181762658269</v>
      </c>
      <c r="M616" s="69">
        <v>0.46</v>
      </c>
      <c r="N616" s="69">
        <v>19.386783259911898</v>
      </c>
      <c r="P616" s="69">
        <v>441.89600000000002</v>
      </c>
      <c r="Q616">
        <v>0</v>
      </c>
      <c r="S616" s="69">
        <v>3.5760000000000001</v>
      </c>
      <c r="T616">
        <v>0</v>
      </c>
      <c r="V616" s="51">
        <v>4</v>
      </c>
      <c r="W616" s="51">
        <v>1</v>
      </c>
      <c r="X616" s="51">
        <v>26</v>
      </c>
    </row>
    <row r="617" spans="1:24" x14ac:dyDescent="0.2">
      <c r="A617">
        <v>15798</v>
      </c>
      <c r="B617" t="s">
        <v>1395</v>
      </c>
      <c r="C617" t="s">
        <v>1289</v>
      </c>
      <c r="D617">
        <v>2016</v>
      </c>
      <c r="E617" t="str">
        <f t="shared" si="9"/>
        <v>157982016</v>
      </c>
      <c r="F617">
        <v>4052</v>
      </c>
      <c r="G617" t="str">
        <f>VLOOKUP($A617,CATMUN!$B$2:$C$1123,2,0)</f>
        <v>Alto</v>
      </c>
      <c r="H617" t="str">
        <f>VLOOKUP($A617,CATMUN!$B$2:$D$1123,3,0)</f>
        <v>Municipios rurales</v>
      </c>
      <c r="I617">
        <f>VLOOKUP($A617,CATMUN!$B$2:$G$1123,4,0)</f>
        <v>0</v>
      </c>
      <c r="J617">
        <f>VLOOKUP($A617,CATMUN!$B$2:$G$1123,6,0)</f>
        <v>15</v>
      </c>
      <c r="K617" s="69">
        <v>237.965</v>
      </c>
      <c r="L617" s="69">
        <v>379.44181762658269</v>
      </c>
      <c r="M617" s="69">
        <v>10.961</v>
      </c>
      <c r="N617" s="69">
        <v>19.386783259911898</v>
      </c>
      <c r="P617" s="69">
        <v>441.89600000000002</v>
      </c>
      <c r="Q617">
        <v>0</v>
      </c>
      <c r="S617" s="69">
        <v>3.5760000000000001</v>
      </c>
      <c r="T617">
        <v>0</v>
      </c>
      <c r="V617" s="51">
        <v>4</v>
      </c>
      <c r="W617" s="51">
        <v>3</v>
      </c>
      <c r="X617" s="51">
        <v>90</v>
      </c>
    </row>
    <row r="618" spans="1:24" x14ac:dyDescent="0.2">
      <c r="A618">
        <v>15804</v>
      </c>
      <c r="B618" t="s">
        <v>1396</v>
      </c>
      <c r="C618" t="s">
        <v>1289</v>
      </c>
      <c r="D618">
        <v>2016</v>
      </c>
      <c r="E618" t="str">
        <f t="shared" si="9"/>
        <v>158042016</v>
      </c>
      <c r="F618">
        <v>9136</v>
      </c>
      <c r="G618" t="str">
        <f>VLOOKUP($A618,CATMUN!$B$2:$C$1123,2,0)</f>
        <v>Medio</v>
      </c>
      <c r="H618" t="str">
        <f>VLOOKUP($A618,CATMUN!$B$2:$D$1123,3,0)</f>
        <v>Municipios rurales</v>
      </c>
      <c r="I618">
        <f>VLOOKUP($A618,CATMUN!$B$2:$G$1123,4,0)</f>
        <v>0</v>
      </c>
      <c r="J618">
        <f>VLOOKUP($A618,CATMUN!$B$2:$G$1123,6,0)</f>
        <v>15</v>
      </c>
      <c r="K618" s="69">
        <v>473.40532000000002</v>
      </c>
      <c r="L618" s="69">
        <v>379.44181762658269</v>
      </c>
      <c r="M618" s="69">
        <v>31.955830000000002</v>
      </c>
      <c r="N618" s="69">
        <v>19.386783259911898</v>
      </c>
      <c r="P618" s="69">
        <v>441.89600000000002</v>
      </c>
      <c r="R618">
        <v>0</v>
      </c>
      <c r="S618" s="69">
        <v>3.5760000000000001</v>
      </c>
      <c r="T618">
        <v>0</v>
      </c>
      <c r="V618" s="51">
        <v>4</v>
      </c>
      <c r="W618" s="51">
        <v>0</v>
      </c>
      <c r="X618" s="51">
        <v>26</v>
      </c>
    </row>
    <row r="619" spans="1:24" x14ac:dyDescent="0.2">
      <c r="A619">
        <v>15808</v>
      </c>
      <c r="B619" t="s">
        <v>1398</v>
      </c>
      <c r="C619" t="s">
        <v>1289</v>
      </c>
      <c r="D619">
        <v>2016</v>
      </c>
      <c r="E619" t="str">
        <f t="shared" si="9"/>
        <v>158082016</v>
      </c>
      <c r="F619">
        <v>3039</v>
      </c>
      <c r="G619" t="str">
        <f>VLOOKUP($A619,CATMUN!$B$2:$C$1123,2,0)</f>
        <v>Medio</v>
      </c>
      <c r="H619" t="str">
        <f>VLOOKUP($A619,CATMUN!$B$2:$D$1123,3,0)</f>
        <v>Municipios rurales</v>
      </c>
      <c r="I619">
        <f>VLOOKUP($A619,CATMUN!$B$2:$G$1123,4,0)</f>
        <v>0</v>
      </c>
      <c r="J619">
        <f>VLOOKUP($A619,CATMUN!$B$2:$G$1123,6,0)</f>
        <v>15</v>
      </c>
      <c r="K619" s="69">
        <v>138.90799999999999</v>
      </c>
      <c r="L619" s="69">
        <v>379.44181762658269</v>
      </c>
      <c r="N619" s="69">
        <v>19.386783259911898</v>
      </c>
      <c r="P619" s="69">
        <v>441.89600000000002</v>
      </c>
      <c r="Q619">
        <v>0</v>
      </c>
      <c r="S619" s="69">
        <v>3.5760000000000001</v>
      </c>
      <c r="T619">
        <v>0</v>
      </c>
      <c r="V619" s="51">
        <v>4</v>
      </c>
      <c r="W619" s="51">
        <v>4</v>
      </c>
      <c r="X619" s="51">
        <v>26</v>
      </c>
    </row>
    <row r="620" spans="1:24" x14ac:dyDescent="0.2">
      <c r="A620">
        <v>15810</v>
      </c>
      <c r="B620" t="s">
        <v>1399</v>
      </c>
      <c r="C620" t="s">
        <v>1289</v>
      </c>
      <c r="D620">
        <v>2016</v>
      </c>
      <c r="E620" t="str">
        <f t="shared" si="9"/>
        <v>158102016</v>
      </c>
      <c r="F620">
        <v>3160</v>
      </c>
      <c r="G620" t="str">
        <f>VLOOKUP($A620,CATMUN!$B$2:$C$1123,2,0)</f>
        <v>Medio</v>
      </c>
      <c r="H620" t="str">
        <f>VLOOKUP($A620,CATMUN!$B$2:$D$1123,3,0)</f>
        <v>Municipios rurales</v>
      </c>
      <c r="I620">
        <f>VLOOKUP($A620,CATMUN!$B$2:$G$1123,4,0)</f>
        <v>0</v>
      </c>
      <c r="J620">
        <f>VLOOKUP($A620,CATMUN!$B$2:$G$1123,6,0)</f>
        <v>15</v>
      </c>
      <c r="K620" s="69">
        <v>36.645000000000003</v>
      </c>
      <c r="L620" s="69">
        <v>379.44181762658269</v>
      </c>
      <c r="M620" s="69">
        <v>0</v>
      </c>
      <c r="N620" s="69">
        <v>19.386783259911898</v>
      </c>
      <c r="P620" s="69">
        <v>441.89600000000002</v>
      </c>
      <c r="Q620">
        <v>0</v>
      </c>
      <c r="S620" s="69">
        <v>3.5760000000000001</v>
      </c>
      <c r="T620">
        <v>0</v>
      </c>
      <c r="V620" s="51">
        <v>4</v>
      </c>
      <c r="W620" s="51" t="e">
        <v>#N/A</v>
      </c>
      <c r="X620" s="51" t="e">
        <v>#N/A</v>
      </c>
    </row>
    <row r="621" spans="1:24" x14ac:dyDescent="0.2">
      <c r="A621">
        <v>15816</v>
      </c>
      <c r="B621" t="s">
        <v>1401</v>
      </c>
      <c r="C621" t="s">
        <v>1289</v>
      </c>
      <c r="D621">
        <v>2016</v>
      </c>
      <c r="E621" t="str">
        <f t="shared" si="9"/>
        <v>158162016</v>
      </c>
      <c r="F621">
        <v>4931</v>
      </c>
      <c r="G621" t="str">
        <f>VLOOKUP($A621,CATMUN!$B$2:$C$1123,2,0)</f>
        <v>Medio</v>
      </c>
      <c r="H621" t="str">
        <f>VLOOKUP($A621,CATMUN!$B$2:$D$1123,3,0)</f>
        <v>Municipios rurales</v>
      </c>
      <c r="I621">
        <f>VLOOKUP($A621,CATMUN!$B$2:$G$1123,4,0)</f>
        <v>0</v>
      </c>
      <c r="J621">
        <f>VLOOKUP($A621,CATMUN!$B$2:$G$1123,6,0)</f>
        <v>15</v>
      </c>
      <c r="K621" s="69">
        <v>132.33127999999999</v>
      </c>
      <c r="L621" s="69">
        <v>379.44181762658269</v>
      </c>
      <c r="M621" s="69">
        <v>1.27871</v>
      </c>
      <c r="N621" s="69">
        <v>19.386783259911898</v>
      </c>
      <c r="O621" s="69">
        <v>0</v>
      </c>
      <c r="P621" s="69">
        <v>441.89600000000002</v>
      </c>
      <c r="Q621">
        <v>0</v>
      </c>
      <c r="R621">
        <v>0</v>
      </c>
      <c r="S621" s="69">
        <v>3.5760000000000001</v>
      </c>
      <c r="T621">
        <v>0</v>
      </c>
      <c r="V621" s="51">
        <v>4</v>
      </c>
      <c r="W621" s="51">
        <v>4</v>
      </c>
      <c r="X621" s="51">
        <v>26</v>
      </c>
    </row>
    <row r="622" spans="1:24" x14ac:dyDescent="0.2">
      <c r="A622">
        <v>15832</v>
      </c>
      <c r="B622" t="s">
        <v>1404</v>
      </c>
      <c r="C622" t="s">
        <v>1289</v>
      </c>
      <c r="D622">
        <v>2016</v>
      </c>
      <c r="E622" t="str">
        <f t="shared" si="9"/>
        <v>158322016</v>
      </c>
      <c r="F622">
        <v>1861</v>
      </c>
      <c r="G622" t="str">
        <f>VLOOKUP($A622,CATMUN!$B$2:$C$1123,2,0)</f>
        <v>Medio</v>
      </c>
      <c r="H622" t="str">
        <f>VLOOKUP($A622,CATMUN!$B$2:$D$1123,3,0)</f>
        <v>Municipios rurales</v>
      </c>
      <c r="I622">
        <f>VLOOKUP($A622,CATMUN!$B$2:$G$1123,4,0)</f>
        <v>0</v>
      </c>
      <c r="J622">
        <f>VLOOKUP($A622,CATMUN!$B$2:$G$1123,6,0)</f>
        <v>15</v>
      </c>
      <c r="K622" s="69">
        <v>24.242999999999999</v>
      </c>
      <c r="L622" s="69">
        <v>379.44181762658269</v>
      </c>
      <c r="N622" s="69">
        <v>19.386783259911898</v>
      </c>
      <c r="P622" s="69">
        <v>441.89600000000002</v>
      </c>
      <c r="Q622">
        <v>0</v>
      </c>
      <c r="S622" s="69">
        <v>3.5760000000000001</v>
      </c>
      <c r="T622">
        <v>0</v>
      </c>
      <c r="V622" s="51">
        <v>4</v>
      </c>
      <c r="W622" s="51">
        <v>0</v>
      </c>
      <c r="X622" s="51">
        <v>26</v>
      </c>
    </row>
    <row r="623" spans="1:24" x14ac:dyDescent="0.2">
      <c r="A623">
        <v>15839</v>
      </c>
      <c r="B623" t="s">
        <v>1407</v>
      </c>
      <c r="C623" t="s">
        <v>1289</v>
      </c>
      <c r="D623">
        <v>2016</v>
      </c>
      <c r="E623" t="str">
        <f t="shared" si="9"/>
        <v>158392016</v>
      </c>
      <c r="F623">
        <v>1854</v>
      </c>
      <c r="G623" t="str">
        <f>VLOOKUP($A623,CATMUN!$B$2:$C$1123,2,0)</f>
        <v>Medio</v>
      </c>
      <c r="H623" t="str">
        <f>VLOOKUP($A623,CATMUN!$B$2:$D$1123,3,0)</f>
        <v>Municipios rurales</v>
      </c>
      <c r="I623">
        <f>VLOOKUP($A623,CATMUN!$B$2:$G$1123,4,0)</f>
        <v>0</v>
      </c>
      <c r="J623">
        <f>VLOOKUP($A623,CATMUN!$B$2:$G$1123,6,0)</f>
        <v>15</v>
      </c>
      <c r="K623" s="69">
        <v>44.301000000000002</v>
      </c>
      <c r="L623" s="69">
        <v>379.44181762658269</v>
      </c>
      <c r="M623" s="69">
        <v>0</v>
      </c>
      <c r="N623" s="69">
        <v>19.386783259911898</v>
      </c>
      <c r="P623" s="69">
        <v>441.89600000000002</v>
      </c>
      <c r="Q623">
        <v>0</v>
      </c>
      <c r="R623">
        <v>0</v>
      </c>
      <c r="S623" s="69">
        <v>3.5760000000000001</v>
      </c>
      <c r="T623">
        <v>0</v>
      </c>
      <c r="V623" s="51">
        <v>4</v>
      </c>
      <c r="W623" s="51">
        <v>0</v>
      </c>
      <c r="X623" s="51">
        <v>26</v>
      </c>
    </row>
    <row r="624" spans="1:24" x14ac:dyDescent="0.2">
      <c r="A624">
        <v>15842</v>
      </c>
      <c r="B624" t="s">
        <v>1408</v>
      </c>
      <c r="C624" t="s">
        <v>1289</v>
      </c>
      <c r="D624">
        <v>2016</v>
      </c>
      <c r="E624" t="str">
        <f t="shared" si="9"/>
        <v>158422016</v>
      </c>
      <c r="F624">
        <v>10322</v>
      </c>
      <c r="G624" t="str">
        <f>VLOOKUP($A624,CATMUN!$B$2:$C$1123,2,0)</f>
        <v>Medio</v>
      </c>
      <c r="H624" t="str">
        <f>VLOOKUP($A624,CATMUN!$B$2:$D$1123,3,0)</f>
        <v>Municipios rurales</v>
      </c>
      <c r="I624">
        <f>VLOOKUP($A624,CATMUN!$B$2:$G$1123,4,0)</f>
        <v>0</v>
      </c>
      <c r="J624">
        <f>VLOOKUP($A624,CATMUN!$B$2:$G$1123,6,0)</f>
        <v>15</v>
      </c>
      <c r="K624" s="69">
        <v>302.01100000000002</v>
      </c>
      <c r="L624" s="69">
        <v>379.44181762658269</v>
      </c>
      <c r="M624" s="69">
        <v>0.33300000000000002</v>
      </c>
      <c r="N624" s="69">
        <v>19.386783259911898</v>
      </c>
      <c r="O624" s="69">
        <v>0</v>
      </c>
      <c r="P624" s="69">
        <v>441.89600000000002</v>
      </c>
      <c r="S624" s="69">
        <v>3.5760000000000001</v>
      </c>
      <c r="T624">
        <v>0</v>
      </c>
      <c r="V624" s="51">
        <v>4</v>
      </c>
      <c r="W624" s="51">
        <v>3</v>
      </c>
      <c r="X624" s="51">
        <v>26</v>
      </c>
    </row>
    <row r="625" spans="1:24" x14ac:dyDescent="0.2">
      <c r="A625">
        <v>15879</v>
      </c>
      <c r="B625" t="s">
        <v>1410</v>
      </c>
      <c r="C625" t="s">
        <v>1289</v>
      </c>
      <c r="D625">
        <v>2016</v>
      </c>
      <c r="E625" t="str">
        <f t="shared" si="9"/>
        <v>158792016</v>
      </c>
      <c r="F625">
        <v>3201</v>
      </c>
      <c r="G625" t="str">
        <f>VLOOKUP($A625,CATMUN!$B$2:$C$1123,2,0)</f>
        <v>Medio</v>
      </c>
      <c r="H625" t="str">
        <f>VLOOKUP($A625,CATMUN!$B$2:$D$1123,3,0)</f>
        <v>Municipios rurales</v>
      </c>
      <c r="I625">
        <f>VLOOKUP($A625,CATMUN!$B$2:$G$1123,4,0)</f>
        <v>0</v>
      </c>
      <c r="J625">
        <f>VLOOKUP($A625,CATMUN!$B$2:$G$1123,6,0)</f>
        <v>15</v>
      </c>
      <c r="K625" s="69">
        <v>94.30064999999999</v>
      </c>
      <c r="L625" s="69">
        <v>379.44181762658269</v>
      </c>
      <c r="M625" s="69">
        <v>0</v>
      </c>
      <c r="N625" s="69">
        <v>19.386783259911898</v>
      </c>
      <c r="P625" s="69">
        <v>441.89600000000002</v>
      </c>
      <c r="Q625">
        <v>0</v>
      </c>
      <c r="S625" s="69">
        <v>3.5760000000000001</v>
      </c>
      <c r="T625">
        <v>0</v>
      </c>
      <c r="V625" s="51">
        <v>4</v>
      </c>
      <c r="W625" s="51">
        <v>0</v>
      </c>
      <c r="X625" s="51">
        <v>26</v>
      </c>
    </row>
    <row r="626" spans="1:24" x14ac:dyDescent="0.2">
      <c r="A626">
        <v>15897</v>
      </c>
      <c r="B626" t="s">
        <v>1411</v>
      </c>
      <c r="C626" t="s">
        <v>1289</v>
      </c>
      <c r="D626">
        <v>2016</v>
      </c>
      <c r="E626" t="str">
        <f t="shared" si="9"/>
        <v>158972016</v>
      </c>
      <c r="F626">
        <v>4489</v>
      </c>
      <c r="G626" t="str">
        <f>VLOOKUP($A626,CATMUN!$B$2:$C$1123,2,0)</f>
        <v>Alto</v>
      </c>
      <c r="H626" t="str">
        <f>VLOOKUP($A626,CATMUN!$B$2:$D$1123,3,0)</f>
        <v>Municipios rurales</v>
      </c>
      <c r="I626">
        <f>VLOOKUP($A626,CATMUN!$B$2:$G$1123,4,0)</f>
        <v>0</v>
      </c>
      <c r="J626">
        <f>VLOOKUP($A626,CATMUN!$B$2:$G$1123,6,0)</f>
        <v>15</v>
      </c>
      <c r="K626" s="69">
        <v>118.90085000000001</v>
      </c>
      <c r="L626" s="69">
        <v>379.44181762658269</v>
      </c>
      <c r="M626" s="69">
        <v>0.55189999999999995</v>
      </c>
      <c r="N626" s="69">
        <v>19.386783259911898</v>
      </c>
      <c r="P626" s="69">
        <v>441.89600000000002</v>
      </c>
      <c r="Q626">
        <v>0</v>
      </c>
      <c r="S626" s="69">
        <v>3.5760000000000001</v>
      </c>
      <c r="T626">
        <v>0</v>
      </c>
      <c r="U626">
        <v>2.5899999999999999E-2</v>
      </c>
      <c r="V626" s="51">
        <v>4</v>
      </c>
      <c r="W626" s="51">
        <v>3</v>
      </c>
      <c r="X626" s="51">
        <v>26</v>
      </c>
    </row>
    <row r="627" spans="1:24" x14ac:dyDescent="0.2">
      <c r="A627">
        <v>17013</v>
      </c>
      <c r="B627" t="s">
        <v>1413</v>
      </c>
      <c r="C627" t="s">
        <v>1301</v>
      </c>
      <c r="D627">
        <v>2016</v>
      </c>
      <c r="E627" t="str">
        <f t="shared" si="9"/>
        <v>170132016</v>
      </c>
      <c r="F627">
        <v>21865</v>
      </c>
      <c r="G627" t="str">
        <f>VLOOKUP($A627,CATMUN!$B$2:$C$1123,2,0)</f>
        <v>Medio</v>
      </c>
      <c r="H627" t="str">
        <f>VLOOKUP($A627,CATMUN!$B$2:$D$1123,3,0)</f>
        <v>Municipios rurales</v>
      </c>
      <c r="I627">
        <f>VLOOKUP($A627,CATMUN!$B$2:$G$1123,4,0)</f>
        <v>0</v>
      </c>
      <c r="J627">
        <f>VLOOKUP($A627,CATMUN!$B$2:$G$1123,6,0)</f>
        <v>15</v>
      </c>
      <c r="K627" s="69">
        <v>804.81600000000003</v>
      </c>
      <c r="L627" s="69">
        <v>379.44181762658269</v>
      </c>
      <c r="M627" s="69">
        <v>15.478</v>
      </c>
      <c r="N627" s="69">
        <v>19.386783259911898</v>
      </c>
      <c r="P627" s="69">
        <v>441.89600000000002</v>
      </c>
      <c r="Q627">
        <v>0</v>
      </c>
      <c r="S627" s="69">
        <v>3.5760000000000001</v>
      </c>
      <c r="T627">
        <v>0</v>
      </c>
      <c r="V627" s="51">
        <v>4</v>
      </c>
      <c r="W627" s="51">
        <v>31</v>
      </c>
      <c r="X627" s="51">
        <v>90</v>
      </c>
    </row>
    <row r="628" spans="1:24" x14ac:dyDescent="0.2">
      <c r="A628">
        <v>17446</v>
      </c>
      <c r="B628" t="s">
        <v>1424</v>
      </c>
      <c r="C628" t="s">
        <v>1301</v>
      </c>
      <c r="D628">
        <v>2016</v>
      </c>
      <c r="E628" t="str">
        <f t="shared" si="9"/>
        <v>174462016</v>
      </c>
      <c r="F628">
        <v>3396</v>
      </c>
      <c r="G628" t="str">
        <f>VLOOKUP($A628,CATMUN!$B$2:$C$1123,2,0)</f>
        <v>Medio</v>
      </c>
      <c r="H628" t="str">
        <f>VLOOKUP($A628,CATMUN!$B$2:$D$1123,3,0)</f>
        <v>Municipios rurales</v>
      </c>
      <c r="I628">
        <f>VLOOKUP($A628,CATMUN!$B$2:$G$1123,4,0)</f>
        <v>0</v>
      </c>
      <c r="J628">
        <f>VLOOKUP($A628,CATMUN!$B$2:$G$1123,6,0)</f>
        <v>15</v>
      </c>
      <c r="K628" s="69">
        <v>247.88300000000001</v>
      </c>
      <c r="L628" s="69">
        <v>379.44181762658269</v>
      </c>
      <c r="M628" s="69">
        <v>0</v>
      </c>
      <c r="N628" s="69">
        <v>19.386783259911898</v>
      </c>
      <c r="P628" s="69">
        <v>441.89600000000002</v>
      </c>
      <c r="Q628">
        <v>0</v>
      </c>
      <c r="S628" s="69">
        <v>3.5760000000000001</v>
      </c>
      <c r="T628">
        <v>0</v>
      </c>
      <c r="V628" s="51">
        <v>4</v>
      </c>
      <c r="W628" s="51">
        <v>2</v>
      </c>
      <c r="X628" s="51">
        <v>26</v>
      </c>
    </row>
    <row r="629" spans="1:24" x14ac:dyDescent="0.2">
      <c r="A629">
        <v>17495</v>
      </c>
      <c r="B629" t="s">
        <v>1426</v>
      </c>
      <c r="C629" t="s">
        <v>1301</v>
      </c>
      <c r="D629">
        <v>2016</v>
      </c>
      <c r="E629" t="str">
        <f t="shared" si="9"/>
        <v>174952016</v>
      </c>
      <c r="F629">
        <v>6322</v>
      </c>
      <c r="G629" t="str">
        <f>VLOOKUP($A629,CATMUN!$B$2:$C$1123,2,0)</f>
        <v>Alto</v>
      </c>
      <c r="H629" t="str">
        <f>VLOOKUP($A629,CATMUN!$B$2:$D$1123,3,0)</f>
        <v>Municipios rurales</v>
      </c>
      <c r="I629">
        <f>VLOOKUP($A629,CATMUN!$B$2:$G$1123,4,0)</f>
        <v>0</v>
      </c>
      <c r="J629">
        <f>VLOOKUP($A629,CATMUN!$B$2:$G$1123,6,0)</f>
        <v>15</v>
      </c>
      <c r="K629" s="69">
        <v>357.79599999999999</v>
      </c>
      <c r="L629" s="69">
        <v>379.44181762658269</v>
      </c>
      <c r="M629" s="69">
        <v>0</v>
      </c>
      <c r="N629" s="69">
        <v>19.386783259911898</v>
      </c>
      <c r="P629" s="69">
        <v>441.89600000000002</v>
      </c>
      <c r="Q629">
        <v>0</v>
      </c>
      <c r="S629" s="69">
        <v>3.5760000000000001</v>
      </c>
      <c r="T629">
        <v>0</v>
      </c>
      <c r="V629" s="51">
        <v>4</v>
      </c>
      <c r="W629" s="51">
        <v>7</v>
      </c>
      <c r="X629" s="51">
        <v>26</v>
      </c>
    </row>
    <row r="630" spans="1:24" x14ac:dyDescent="0.2">
      <c r="A630">
        <v>17513</v>
      </c>
      <c r="B630" t="s">
        <v>1427</v>
      </c>
      <c r="C630" t="s">
        <v>1301</v>
      </c>
      <c r="D630">
        <v>2016</v>
      </c>
      <c r="E630" t="str">
        <f t="shared" si="9"/>
        <v>175132016</v>
      </c>
      <c r="F630">
        <v>11673</v>
      </c>
      <c r="G630" t="str">
        <f>VLOOKUP($A630,CATMUN!$B$2:$C$1123,2,0)</f>
        <v>Medio</v>
      </c>
      <c r="H630" t="str">
        <f>VLOOKUP($A630,CATMUN!$B$2:$D$1123,3,0)</f>
        <v>Municipios rurales</v>
      </c>
      <c r="I630">
        <f>VLOOKUP($A630,CATMUN!$B$2:$G$1123,4,0)</f>
        <v>0</v>
      </c>
      <c r="J630">
        <f>VLOOKUP($A630,CATMUN!$B$2:$G$1123,6,0)</f>
        <v>15</v>
      </c>
      <c r="K630" s="69">
        <v>425.66</v>
      </c>
      <c r="L630" s="69">
        <v>379.44181762658269</v>
      </c>
      <c r="M630" s="69">
        <v>29.413</v>
      </c>
      <c r="N630" s="69">
        <v>19.386783259911898</v>
      </c>
      <c r="P630" s="69">
        <v>441.89600000000002</v>
      </c>
      <c r="Q630">
        <v>0</v>
      </c>
      <c r="S630" s="69">
        <v>3.5760000000000001</v>
      </c>
      <c r="T630">
        <v>0</v>
      </c>
      <c r="V630" s="51">
        <v>4</v>
      </c>
      <c r="W630" s="51">
        <v>20</v>
      </c>
      <c r="X630" s="51">
        <v>26</v>
      </c>
    </row>
    <row r="631" spans="1:24" x14ac:dyDescent="0.2">
      <c r="A631">
        <v>17541</v>
      </c>
      <c r="B631" t="s">
        <v>1429</v>
      </c>
      <c r="C631" t="s">
        <v>1301</v>
      </c>
      <c r="D631">
        <v>2016</v>
      </c>
      <c r="E631" t="str">
        <f t="shared" si="9"/>
        <v>175412016</v>
      </c>
      <c r="F631">
        <v>26343</v>
      </c>
      <c r="G631" t="str">
        <f>VLOOKUP($A631,CATMUN!$B$2:$C$1123,2,0)</f>
        <v>Medio</v>
      </c>
      <c r="H631" t="str">
        <f>VLOOKUP($A631,CATMUN!$B$2:$D$1123,3,0)</f>
        <v>Municipios rurales</v>
      </c>
      <c r="I631">
        <f>VLOOKUP($A631,CATMUN!$B$2:$G$1123,4,0)</f>
        <v>0</v>
      </c>
      <c r="J631">
        <f>VLOOKUP($A631,CATMUN!$B$2:$G$1123,6,0)</f>
        <v>15</v>
      </c>
      <c r="K631" s="69">
        <v>612.57799999999997</v>
      </c>
      <c r="L631" s="69">
        <v>379.44181762658269</v>
      </c>
      <c r="M631" s="69">
        <v>1.5669999999999999</v>
      </c>
      <c r="N631" s="69">
        <v>19.386783259911898</v>
      </c>
      <c r="P631" s="69">
        <v>441.89600000000002</v>
      </c>
      <c r="Q631">
        <v>0</v>
      </c>
      <c r="S631" s="69">
        <v>3.5760000000000001</v>
      </c>
      <c r="T631">
        <v>0</v>
      </c>
      <c r="V631" s="51">
        <v>4</v>
      </c>
      <c r="W631" s="51">
        <v>22</v>
      </c>
      <c r="X631" s="51">
        <v>26</v>
      </c>
    </row>
    <row r="632" spans="1:24" x14ac:dyDescent="0.2">
      <c r="A632">
        <v>17653</v>
      </c>
      <c r="B632" t="s">
        <v>1432</v>
      </c>
      <c r="C632" t="s">
        <v>1301</v>
      </c>
      <c r="D632">
        <v>2016</v>
      </c>
      <c r="E632" t="str">
        <f t="shared" si="9"/>
        <v>176532016</v>
      </c>
      <c r="F632">
        <v>16316</v>
      </c>
      <c r="G632" t="str">
        <f>VLOOKUP($A632,CATMUN!$B$2:$C$1123,2,0)</f>
        <v>Alto</v>
      </c>
      <c r="H632" t="str">
        <f>VLOOKUP($A632,CATMUN!$B$2:$D$1123,3,0)</f>
        <v>Municipios rurales</v>
      </c>
      <c r="I632">
        <f>VLOOKUP($A632,CATMUN!$B$2:$G$1123,4,0)</f>
        <v>0</v>
      </c>
      <c r="J632">
        <f>VLOOKUP($A632,CATMUN!$B$2:$G$1123,6,0)</f>
        <v>15</v>
      </c>
      <c r="K632" s="69">
        <v>775.53</v>
      </c>
      <c r="L632" s="69">
        <v>379.44181762658269</v>
      </c>
      <c r="M632" s="69">
        <v>3.915</v>
      </c>
      <c r="N632" s="69">
        <v>19.386783259911898</v>
      </c>
      <c r="P632" s="69">
        <v>441.89600000000002</v>
      </c>
      <c r="Q632">
        <v>0</v>
      </c>
      <c r="S632" s="69">
        <v>3.5760000000000001</v>
      </c>
      <c r="T632">
        <v>0</v>
      </c>
      <c r="V632" s="51">
        <v>4</v>
      </c>
      <c r="W632" s="51">
        <v>31</v>
      </c>
      <c r="X632" s="51">
        <v>26</v>
      </c>
    </row>
    <row r="633" spans="1:24" x14ac:dyDescent="0.2">
      <c r="A633">
        <v>17662</v>
      </c>
      <c r="B633" t="s">
        <v>1433</v>
      </c>
      <c r="C633" t="s">
        <v>1301</v>
      </c>
      <c r="D633">
        <v>2016</v>
      </c>
      <c r="E633" t="str">
        <f t="shared" si="9"/>
        <v>176622016</v>
      </c>
      <c r="F633">
        <v>25784</v>
      </c>
      <c r="G633" t="str">
        <f>VLOOKUP($A633,CATMUN!$B$2:$C$1123,2,0)</f>
        <v>Medio</v>
      </c>
      <c r="H633" t="str">
        <f>VLOOKUP($A633,CATMUN!$B$2:$D$1123,3,0)</f>
        <v>Municipios rurales</v>
      </c>
      <c r="I633">
        <f>VLOOKUP($A633,CATMUN!$B$2:$G$1123,4,0)</f>
        <v>0</v>
      </c>
      <c r="J633">
        <f>VLOOKUP($A633,CATMUN!$B$2:$G$1123,6,0)</f>
        <v>15</v>
      </c>
      <c r="K633" s="69">
        <v>374.87900000000002</v>
      </c>
      <c r="L633" s="69">
        <v>379.44181762658269</v>
      </c>
      <c r="M633" s="69">
        <v>14.661</v>
      </c>
      <c r="N633" s="69">
        <v>19.386783259911898</v>
      </c>
      <c r="P633" s="69">
        <v>441.89600000000002</v>
      </c>
      <c r="Q633">
        <v>0</v>
      </c>
      <c r="S633" s="69">
        <v>3.5760000000000001</v>
      </c>
      <c r="T633">
        <v>0</v>
      </c>
      <c r="V633" s="51">
        <v>4</v>
      </c>
      <c r="W633" s="51">
        <v>19</v>
      </c>
      <c r="X633" s="51">
        <v>26</v>
      </c>
    </row>
    <row r="634" spans="1:24" x14ac:dyDescent="0.2">
      <c r="A634">
        <v>17867</v>
      </c>
      <c r="B634" t="s">
        <v>1436</v>
      </c>
      <c r="C634" t="s">
        <v>1301</v>
      </c>
      <c r="D634">
        <v>2016</v>
      </c>
      <c r="E634" t="str">
        <f t="shared" si="9"/>
        <v>178672016</v>
      </c>
      <c r="F634">
        <v>8321</v>
      </c>
      <c r="G634" t="str">
        <f>VLOOKUP($A634,CATMUN!$B$2:$C$1123,2,0)</f>
        <v>Alto</v>
      </c>
      <c r="H634" t="str">
        <f>VLOOKUP($A634,CATMUN!$B$2:$D$1123,3,0)</f>
        <v>Municipios rurales</v>
      </c>
      <c r="I634">
        <f>VLOOKUP($A634,CATMUN!$B$2:$G$1123,4,0)</f>
        <v>0</v>
      </c>
      <c r="J634">
        <f>VLOOKUP($A634,CATMUN!$B$2:$G$1123,6,0)</f>
        <v>15</v>
      </c>
      <c r="K634" s="69">
        <v>901.1</v>
      </c>
      <c r="L634" s="69">
        <v>379.44181762658269</v>
      </c>
      <c r="N634" s="69">
        <v>19.386783259911898</v>
      </c>
      <c r="P634" s="69">
        <v>441.89600000000002</v>
      </c>
      <c r="Q634">
        <v>0</v>
      </c>
      <c r="S634" s="69">
        <v>3.5760000000000001</v>
      </c>
      <c r="T634">
        <v>0</v>
      </c>
      <c r="V634" s="51">
        <v>4</v>
      </c>
      <c r="W634" s="51">
        <v>15</v>
      </c>
      <c r="X634" s="51">
        <v>90</v>
      </c>
    </row>
    <row r="635" spans="1:24" x14ac:dyDescent="0.2">
      <c r="A635">
        <v>18029</v>
      </c>
      <c r="B635" t="s">
        <v>1441</v>
      </c>
      <c r="C635" t="s">
        <v>1439</v>
      </c>
      <c r="D635">
        <v>2016</v>
      </c>
      <c r="E635" t="str">
        <f t="shared" si="9"/>
        <v>180292016</v>
      </c>
      <c r="F635">
        <v>6432</v>
      </c>
      <c r="G635" t="str">
        <f>VLOOKUP($A635,CATMUN!$B$2:$C$1123,2,0)</f>
        <v>Medio</v>
      </c>
      <c r="H635" t="str">
        <f>VLOOKUP($A635,CATMUN!$B$2:$D$1123,3,0)</f>
        <v>Municipios rurales</v>
      </c>
      <c r="I635">
        <f>VLOOKUP($A635,CATMUN!$B$2:$G$1123,4,0)</f>
        <v>0</v>
      </c>
      <c r="J635">
        <f>VLOOKUP($A635,CATMUN!$B$2:$G$1123,6,0)</f>
        <v>15</v>
      </c>
      <c r="K635" s="69">
        <v>118.015</v>
      </c>
      <c r="L635" s="69">
        <v>379.44181762658269</v>
      </c>
      <c r="N635" s="69">
        <v>19.386783259911898</v>
      </c>
      <c r="P635" s="69">
        <v>441.89600000000002</v>
      </c>
      <c r="Q635">
        <v>0</v>
      </c>
      <c r="S635" s="69">
        <v>3.5760000000000001</v>
      </c>
      <c r="T635">
        <v>0</v>
      </c>
      <c r="V635" s="51">
        <v>4</v>
      </c>
      <c r="W635" s="51">
        <v>3</v>
      </c>
      <c r="X635" s="51">
        <v>26</v>
      </c>
    </row>
    <row r="636" spans="1:24" x14ac:dyDescent="0.2">
      <c r="A636">
        <v>18094</v>
      </c>
      <c r="B636" t="s">
        <v>1442</v>
      </c>
      <c r="C636" t="s">
        <v>1439</v>
      </c>
      <c r="D636">
        <v>2016</v>
      </c>
      <c r="E636" t="str">
        <f t="shared" si="9"/>
        <v>180942016</v>
      </c>
      <c r="F636">
        <v>11601</v>
      </c>
      <c r="G636" t="str">
        <f>VLOOKUP($A636,CATMUN!$B$2:$C$1123,2,0)</f>
        <v>Medio</v>
      </c>
      <c r="H636" t="str">
        <f>VLOOKUP($A636,CATMUN!$B$2:$D$1123,3,0)</f>
        <v>Municipios rurales</v>
      </c>
      <c r="I636">
        <f>VLOOKUP($A636,CATMUN!$B$2:$G$1123,4,0)</f>
        <v>0</v>
      </c>
      <c r="J636">
        <f>VLOOKUP($A636,CATMUN!$B$2:$G$1123,6,0)</f>
        <v>15</v>
      </c>
      <c r="K636" s="69">
        <v>350.80799999999999</v>
      </c>
      <c r="L636" s="69">
        <v>379.44181762658269</v>
      </c>
      <c r="M636" s="69">
        <v>0.39600000000000002</v>
      </c>
      <c r="N636" s="69">
        <v>19.386783259911898</v>
      </c>
      <c r="P636" s="69">
        <v>441.89600000000002</v>
      </c>
      <c r="Q636">
        <v>0</v>
      </c>
      <c r="S636" s="69">
        <v>3.5760000000000001</v>
      </c>
      <c r="T636">
        <v>0</v>
      </c>
      <c r="V636" s="51">
        <v>4</v>
      </c>
      <c r="W636" s="51">
        <v>2</v>
      </c>
      <c r="X636" s="51">
        <v>90</v>
      </c>
    </row>
    <row r="637" spans="1:24" x14ac:dyDescent="0.2">
      <c r="A637">
        <v>18150</v>
      </c>
      <c r="B637" t="s">
        <v>1443</v>
      </c>
      <c r="C637" t="s">
        <v>1439</v>
      </c>
      <c r="D637">
        <v>2016</v>
      </c>
      <c r="E637" t="str">
        <f t="shared" si="9"/>
        <v>181502016</v>
      </c>
      <c r="F637">
        <v>33908</v>
      </c>
      <c r="G637" t="str">
        <f>VLOOKUP($A637,CATMUN!$B$2:$C$1123,2,0)</f>
        <v>Medio</v>
      </c>
      <c r="H637" t="str">
        <f>VLOOKUP($A637,CATMUN!$B$2:$D$1123,3,0)</f>
        <v>Municipios rurales</v>
      </c>
      <c r="I637">
        <f>VLOOKUP($A637,CATMUN!$B$2:$G$1123,4,0)</f>
        <v>0</v>
      </c>
      <c r="J637">
        <f>VLOOKUP($A637,CATMUN!$B$2:$G$1123,6,0)</f>
        <v>15</v>
      </c>
      <c r="K637" s="69">
        <v>965.54600000000005</v>
      </c>
      <c r="L637" s="69">
        <v>379.44181762658269</v>
      </c>
      <c r="M637" s="69">
        <v>0.155</v>
      </c>
      <c r="N637" s="69">
        <v>19.386783259911898</v>
      </c>
      <c r="P637" s="69">
        <v>441.89600000000002</v>
      </c>
      <c r="Q637">
        <v>0</v>
      </c>
      <c r="S637" s="69">
        <v>3.5760000000000001</v>
      </c>
      <c r="T637">
        <v>0</v>
      </c>
      <c r="V637" s="51">
        <v>4</v>
      </c>
      <c r="W637" s="51">
        <v>13</v>
      </c>
      <c r="X637" s="51">
        <v>90</v>
      </c>
    </row>
    <row r="638" spans="1:24" x14ac:dyDescent="0.2">
      <c r="A638">
        <v>18205</v>
      </c>
      <c r="B638" t="s">
        <v>1444</v>
      </c>
      <c r="C638" t="s">
        <v>1439</v>
      </c>
      <c r="D638">
        <v>2016</v>
      </c>
      <c r="E638" t="str">
        <f t="shared" si="9"/>
        <v>182052016</v>
      </c>
      <c r="F638">
        <v>11737</v>
      </c>
      <c r="G638" t="str">
        <f>VLOOKUP($A638,CATMUN!$B$2:$C$1123,2,0)</f>
        <v>Bajo</v>
      </c>
      <c r="H638" t="str">
        <f>VLOOKUP($A638,CATMUN!$B$2:$D$1123,3,0)</f>
        <v>Municipios rurales</v>
      </c>
      <c r="I638">
        <f>VLOOKUP($A638,CATMUN!$B$2:$G$1123,4,0)</f>
        <v>0</v>
      </c>
      <c r="J638">
        <f>VLOOKUP($A638,CATMUN!$B$2:$G$1123,6,0)</f>
        <v>15</v>
      </c>
      <c r="K638" s="69">
        <v>109.56</v>
      </c>
      <c r="L638" s="69">
        <v>379.44181762658269</v>
      </c>
      <c r="M638" s="69">
        <v>0</v>
      </c>
      <c r="N638" s="69">
        <v>19.386783259911898</v>
      </c>
      <c r="P638" s="69">
        <v>441.89600000000002</v>
      </c>
      <c r="Q638">
        <v>0</v>
      </c>
      <c r="S638" s="69">
        <v>3.5760000000000001</v>
      </c>
      <c r="T638">
        <v>0</v>
      </c>
      <c r="V638" s="51">
        <v>25</v>
      </c>
      <c r="W638" s="51">
        <v>7</v>
      </c>
      <c r="X638" s="51">
        <v>28</v>
      </c>
    </row>
    <row r="639" spans="1:24" x14ac:dyDescent="0.2">
      <c r="A639">
        <v>18247</v>
      </c>
      <c r="B639" t="s">
        <v>1445</v>
      </c>
      <c r="C639" t="s">
        <v>1439</v>
      </c>
      <c r="D639">
        <v>2016</v>
      </c>
      <c r="E639" t="str">
        <f t="shared" si="9"/>
        <v>182472016</v>
      </c>
      <c r="F639">
        <v>22183</v>
      </c>
      <c r="G639" t="str">
        <f>VLOOKUP($A639,CATMUN!$B$2:$C$1123,2,0)</f>
        <v>Medio</v>
      </c>
      <c r="H639" t="str">
        <f>VLOOKUP($A639,CATMUN!$B$2:$D$1123,3,0)</f>
        <v>Municipios rurales</v>
      </c>
      <c r="I639">
        <f>VLOOKUP($A639,CATMUN!$B$2:$G$1123,4,0)</f>
        <v>0</v>
      </c>
      <c r="J639">
        <f>VLOOKUP($A639,CATMUN!$B$2:$G$1123,6,0)</f>
        <v>15</v>
      </c>
      <c r="K639" s="69">
        <v>596.45600000000002</v>
      </c>
      <c r="L639" s="69">
        <v>379.44181762658269</v>
      </c>
      <c r="M639" s="69">
        <v>12.938000000000001</v>
      </c>
      <c r="N639" s="69">
        <v>19.386783259911898</v>
      </c>
      <c r="O639" s="69">
        <v>0</v>
      </c>
      <c r="P639" s="69">
        <v>441.89600000000002</v>
      </c>
      <c r="Q639">
        <v>0</v>
      </c>
      <c r="S639" s="69">
        <v>3.5760000000000001</v>
      </c>
      <c r="T639">
        <v>0</v>
      </c>
      <c r="V639" s="51">
        <v>4</v>
      </c>
      <c r="W639" s="51">
        <v>48</v>
      </c>
      <c r="X639" s="51">
        <v>26</v>
      </c>
    </row>
    <row r="640" spans="1:24" x14ac:dyDescent="0.2">
      <c r="A640">
        <v>18256</v>
      </c>
      <c r="B640" t="s">
        <v>1446</v>
      </c>
      <c r="C640" t="s">
        <v>1439</v>
      </c>
      <c r="D640">
        <v>2016</v>
      </c>
      <c r="E640" t="str">
        <f t="shared" si="9"/>
        <v>182562016</v>
      </c>
      <c r="F640">
        <v>20528</v>
      </c>
      <c r="G640" t="str">
        <f>VLOOKUP($A640,CATMUN!$B$2:$C$1123,2,0)</f>
        <v>Medio</v>
      </c>
      <c r="H640" t="str">
        <f>VLOOKUP($A640,CATMUN!$B$2:$D$1123,3,0)</f>
        <v>Municipios rurales</v>
      </c>
      <c r="I640">
        <f>VLOOKUP($A640,CATMUN!$B$2:$G$1123,4,0)</f>
        <v>0</v>
      </c>
      <c r="J640">
        <f>VLOOKUP($A640,CATMUN!$B$2:$G$1123,6,0)</f>
        <v>15</v>
      </c>
      <c r="K640" s="69">
        <v>235.38399999999999</v>
      </c>
      <c r="L640" s="69">
        <v>379.44181762658269</v>
      </c>
      <c r="M640" s="69">
        <v>0.442</v>
      </c>
      <c r="N640" s="69">
        <v>19.386783259911898</v>
      </c>
      <c r="P640" s="69">
        <v>441.89600000000002</v>
      </c>
      <c r="Q640">
        <v>0</v>
      </c>
      <c r="S640" s="69">
        <v>3.5760000000000001</v>
      </c>
      <c r="T640">
        <v>0</v>
      </c>
      <c r="V640" s="51">
        <v>4</v>
      </c>
      <c r="W640" s="51">
        <v>14</v>
      </c>
      <c r="X640" s="51">
        <v>26</v>
      </c>
    </row>
    <row r="641" spans="1:24" x14ac:dyDescent="0.2">
      <c r="A641">
        <v>18410</v>
      </c>
      <c r="B641" t="s">
        <v>1447</v>
      </c>
      <c r="C641" t="s">
        <v>1439</v>
      </c>
      <c r="D641">
        <v>2016</v>
      </c>
      <c r="E641" t="str">
        <f t="shared" si="9"/>
        <v>184102016</v>
      </c>
      <c r="F641">
        <v>23789</v>
      </c>
      <c r="G641" t="str">
        <f>VLOOKUP($A641,CATMUN!$B$2:$C$1123,2,0)</f>
        <v>Medio</v>
      </c>
      <c r="H641" t="str">
        <f>VLOOKUP($A641,CATMUN!$B$2:$D$1123,3,0)</f>
        <v>Municipios rurales</v>
      </c>
      <c r="I641">
        <f>VLOOKUP($A641,CATMUN!$B$2:$G$1123,4,0)</f>
        <v>0</v>
      </c>
      <c r="J641">
        <f>VLOOKUP($A641,CATMUN!$B$2:$G$1123,6,0)</f>
        <v>15</v>
      </c>
      <c r="K641" s="69">
        <v>453.37900000000002</v>
      </c>
      <c r="L641" s="69">
        <v>379.44181762658269</v>
      </c>
      <c r="M641" s="69">
        <v>0.73499999999999999</v>
      </c>
      <c r="N641" s="69">
        <v>19.386783259911898</v>
      </c>
      <c r="P641" s="69">
        <v>441.89600000000002</v>
      </c>
      <c r="S641" s="69">
        <v>3.5760000000000001</v>
      </c>
      <c r="T641">
        <v>0</v>
      </c>
      <c r="V641" s="51">
        <v>4</v>
      </c>
      <c r="W641" s="51">
        <v>6</v>
      </c>
      <c r="X641" s="51">
        <v>90</v>
      </c>
    </row>
    <row r="642" spans="1:24" x14ac:dyDescent="0.2">
      <c r="A642">
        <v>18460</v>
      </c>
      <c r="B642" t="s">
        <v>1448</v>
      </c>
      <c r="C642" t="s">
        <v>1439</v>
      </c>
      <c r="D642">
        <v>2016</v>
      </c>
      <c r="E642" t="str">
        <f t="shared" ref="E642:E705" si="10">A642&amp;D642</f>
        <v>184602016</v>
      </c>
      <c r="F642">
        <v>11774</v>
      </c>
      <c r="G642" t="str">
        <f>VLOOKUP($A642,CATMUN!$B$2:$C$1123,2,0)</f>
        <v>Bajo</v>
      </c>
      <c r="H642" t="str">
        <f>VLOOKUP($A642,CATMUN!$B$2:$D$1123,3,0)</f>
        <v>Municipios rurales</v>
      </c>
      <c r="I642">
        <f>VLOOKUP($A642,CATMUN!$B$2:$G$1123,4,0)</f>
        <v>0</v>
      </c>
      <c r="J642">
        <f>VLOOKUP($A642,CATMUN!$B$2:$G$1123,6,0)</f>
        <v>15</v>
      </c>
      <c r="K642" s="69">
        <v>178.09899999999999</v>
      </c>
      <c r="L642" s="69">
        <v>379.44181762658269</v>
      </c>
      <c r="M642" s="69">
        <v>2.3839999999999999</v>
      </c>
      <c r="N642" s="69">
        <v>19.386783259911898</v>
      </c>
      <c r="O642" s="69">
        <v>0</v>
      </c>
      <c r="P642" s="69">
        <v>441.89600000000002</v>
      </c>
      <c r="Q642">
        <v>0</v>
      </c>
      <c r="S642" s="69">
        <v>3.5760000000000001</v>
      </c>
      <c r="T642">
        <v>0</v>
      </c>
      <c r="V642" s="51">
        <v>4</v>
      </c>
      <c r="W642" s="51">
        <v>5</v>
      </c>
      <c r="X642" s="51">
        <v>26</v>
      </c>
    </row>
    <row r="643" spans="1:24" x14ac:dyDescent="0.2">
      <c r="A643">
        <v>18479</v>
      </c>
      <c r="B643" t="s">
        <v>1449</v>
      </c>
      <c r="C643" t="s">
        <v>1439</v>
      </c>
      <c r="D643">
        <v>2016</v>
      </c>
      <c r="E643" t="str">
        <f t="shared" si="10"/>
        <v>184792016</v>
      </c>
      <c r="F643">
        <v>3836</v>
      </c>
      <c r="G643" t="str">
        <f>VLOOKUP($A643,CATMUN!$B$2:$C$1123,2,0)</f>
        <v>Bajo</v>
      </c>
      <c r="H643" t="str">
        <f>VLOOKUP($A643,CATMUN!$B$2:$D$1123,3,0)</f>
        <v>Municipios rurales</v>
      </c>
      <c r="I643">
        <f>VLOOKUP($A643,CATMUN!$B$2:$G$1123,4,0)</f>
        <v>0</v>
      </c>
      <c r="J643">
        <f>VLOOKUP($A643,CATMUN!$B$2:$G$1123,6,0)</f>
        <v>15</v>
      </c>
      <c r="K643" s="69">
        <v>263.73500000000001</v>
      </c>
      <c r="L643" s="69">
        <v>379.44181762658269</v>
      </c>
      <c r="N643" s="69">
        <v>19.386783259911898</v>
      </c>
      <c r="P643" s="69">
        <v>441.89600000000002</v>
      </c>
      <c r="Q643">
        <v>0</v>
      </c>
      <c r="S643" s="69">
        <v>3.5760000000000001</v>
      </c>
      <c r="T643">
        <v>0</v>
      </c>
      <c r="V643" s="51">
        <v>4</v>
      </c>
      <c r="W643" s="51">
        <v>3</v>
      </c>
      <c r="X643" s="51">
        <v>26</v>
      </c>
    </row>
    <row r="644" spans="1:24" x14ac:dyDescent="0.2">
      <c r="A644">
        <v>18592</v>
      </c>
      <c r="B644" t="s">
        <v>1450</v>
      </c>
      <c r="C644" t="s">
        <v>1439</v>
      </c>
      <c r="D644">
        <v>2016</v>
      </c>
      <c r="E644" t="str">
        <f t="shared" si="10"/>
        <v>185922016</v>
      </c>
      <c r="F644">
        <v>33447</v>
      </c>
      <c r="G644" t="str">
        <f>VLOOKUP($A644,CATMUN!$B$2:$C$1123,2,0)</f>
        <v>Medio</v>
      </c>
      <c r="H644" t="str">
        <f>VLOOKUP($A644,CATMUN!$B$2:$D$1123,3,0)</f>
        <v>Municipios rurales</v>
      </c>
      <c r="I644">
        <f>VLOOKUP($A644,CATMUN!$B$2:$G$1123,4,0)</f>
        <v>0</v>
      </c>
      <c r="J644">
        <f>VLOOKUP($A644,CATMUN!$B$2:$G$1123,6,0)</f>
        <v>15</v>
      </c>
      <c r="K644" s="69">
        <v>648.38199999999995</v>
      </c>
      <c r="L644" s="69">
        <v>379.44181762658269</v>
      </c>
      <c r="M644" s="69">
        <v>5.9740000000000002</v>
      </c>
      <c r="N644" s="69">
        <v>19.386783259911898</v>
      </c>
      <c r="P644" s="69">
        <v>441.89600000000002</v>
      </c>
      <c r="Q644">
        <v>0</v>
      </c>
      <c r="S644" s="69">
        <v>3.5760000000000001</v>
      </c>
      <c r="T644">
        <v>0</v>
      </c>
      <c r="V644" s="51">
        <v>4</v>
      </c>
      <c r="W644" s="51">
        <v>22</v>
      </c>
      <c r="X644" s="51">
        <v>90</v>
      </c>
    </row>
    <row r="645" spans="1:24" x14ac:dyDescent="0.2">
      <c r="A645">
        <v>18610</v>
      </c>
      <c r="B645" t="s">
        <v>1451</v>
      </c>
      <c r="C645" t="s">
        <v>1439</v>
      </c>
      <c r="D645">
        <v>2016</v>
      </c>
      <c r="E645" t="str">
        <f t="shared" si="10"/>
        <v>186102016</v>
      </c>
      <c r="F645">
        <v>15029</v>
      </c>
      <c r="G645" t="str">
        <f>VLOOKUP($A645,CATMUN!$B$2:$C$1123,2,0)</f>
        <v>Medio</v>
      </c>
      <c r="H645" t="str">
        <f>VLOOKUP($A645,CATMUN!$B$2:$D$1123,3,0)</f>
        <v>Municipios rurales</v>
      </c>
      <c r="I645">
        <f>VLOOKUP($A645,CATMUN!$B$2:$G$1123,4,0)</f>
        <v>0</v>
      </c>
      <c r="J645">
        <f>VLOOKUP($A645,CATMUN!$B$2:$G$1123,6,0)</f>
        <v>15</v>
      </c>
      <c r="K645" s="69">
        <v>130.12899999999999</v>
      </c>
      <c r="L645" s="69">
        <v>379.44181762658269</v>
      </c>
      <c r="M645" s="69">
        <v>0.02</v>
      </c>
      <c r="N645" s="69">
        <v>19.386783259911898</v>
      </c>
      <c r="P645" s="69">
        <v>441.89600000000002</v>
      </c>
      <c r="Q645">
        <v>0</v>
      </c>
      <c r="S645" s="69">
        <v>3.5760000000000001</v>
      </c>
      <c r="T645">
        <v>0</v>
      </c>
      <c r="V645" s="51">
        <v>4</v>
      </c>
      <c r="W645" s="51">
        <v>0</v>
      </c>
      <c r="X645" s="51">
        <v>26</v>
      </c>
    </row>
    <row r="646" spans="1:24" x14ac:dyDescent="0.2">
      <c r="A646">
        <v>18753</v>
      </c>
      <c r="B646" t="s">
        <v>1452</v>
      </c>
      <c r="C646" t="s">
        <v>1439</v>
      </c>
      <c r="D646">
        <v>2016</v>
      </c>
      <c r="E646" t="str">
        <f t="shared" si="10"/>
        <v>187532016</v>
      </c>
      <c r="F646">
        <v>69214</v>
      </c>
      <c r="G646" t="str">
        <f>VLOOKUP($A646,CATMUN!$B$2:$C$1123,2,0)</f>
        <v>Medio</v>
      </c>
      <c r="H646" t="str">
        <f>VLOOKUP($A646,CATMUN!$B$2:$D$1123,3,0)</f>
        <v>Municipios rurales</v>
      </c>
      <c r="I646">
        <f>VLOOKUP($A646,CATMUN!$B$2:$G$1123,4,0)</f>
        <v>0</v>
      </c>
      <c r="J646">
        <f>VLOOKUP($A646,CATMUN!$B$2:$G$1123,6,0)</f>
        <v>15</v>
      </c>
      <c r="K646" s="69">
        <v>1402.194</v>
      </c>
      <c r="L646" s="69">
        <v>379.44181762658269</v>
      </c>
      <c r="M646" s="69">
        <v>60.1</v>
      </c>
      <c r="N646" s="69">
        <v>19.386783259911898</v>
      </c>
      <c r="P646" s="69">
        <v>441.89600000000002</v>
      </c>
      <c r="Q646">
        <v>0</v>
      </c>
      <c r="S646" s="69">
        <v>3.5760000000000001</v>
      </c>
      <c r="T646">
        <v>0</v>
      </c>
      <c r="V646" s="51">
        <v>4</v>
      </c>
      <c r="W646" s="51">
        <v>62</v>
      </c>
      <c r="X646" s="51">
        <v>90</v>
      </c>
    </row>
    <row r="647" spans="1:24" x14ac:dyDescent="0.2">
      <c r="A647">
        <v>18756</v>
      </c>
      <c r="B647" t="s">
        <v>1453</v>
      </c>
      <c r="C647" t="s">
        <v>1439</v>
      </c>
      <c r="D647">
        <v>2016</v>
      </c>
      <c r="E647" t="str">
        <f t="shared" si="10"/>
        <v>187562016</v>
      </c>
      <c r="F647">
        <v>24131</v>
      </c>
      <c r="G647" t="str">
        <f>VLOOKUP($A647,CATMUN!$B$2:$C$1123,2,0)</f>
        <v>Bajo</v>
      </c>
      <c r="H647" t="str">
        <f>VLOOKUP($A647,CATMUN!$B$2:$D$1123,3,0)</f>
        <v>Municipios rurales</v>
      </c>
      <c r="I647">
        <f>VLOOKUP($A647,CATMUN!$B$2:$G$1123,4,0)</f>
        <v>0</v>
      </c>
      <c r="J647">
        <f>VLOOKUP($A647,CATMUN!$B$2:$G$1123,6,0)</f>
        <v>15</v>
      </c>
      <c r="K647" s="69">
        <v>224.48699999999999</v>
      </c>
      <c r="L647" s="69">
        <v>379.44181762658269</v>
      </c>
      <c r="M647" s="69">
        <v>0.23499999999999999</v>
      </c>
      <c r="N647" s="69">
        <v>19.386783259911898</v>
      </c>
      <c r="P647" s="69">
        <v>441.89600000000002</v>
      </c>
      <c r="Q647">
        <v>0</v>
      </c>
      <c r="S647" s="69">
        <v>3.5760000000000001</v>
      </c>
      <c r="T647">
        <v>0</v>
      </c>
      <c r="V647" s="51">
        <v>4</v>
      </c>
      <c r="W647" s="51">
        <v>2</v>
      </c>
      <c r="X647" s="51">
        <v>26</v>
      </c>
    </row>
    <row r="648" spans="1:24" x14ac:dyDescent="0.2">
      <c r="A648">
        <v>18785</v>
      </c>
      <c r="B648" t="s">
        <v>1454</v>
      </c>
      <c r="C648" t="s">
        <v>1439</v>
      </c>
      <c r="D648">
        <v>2016</v>
      </c>
      <c r="E648" t="str">
        <f t="shared" si="10"/>
        <v>187852016</v>
      </c>
      <c r="F648">
        <v>9143</v>
      </c>
      <c r="G648" t="str">
        <f>VLOOKUP($A648,CATMUN!$B$2:$C$1123,2,0)</f>
        <v>Bajo</v>
      </c>
      <c r="H648" t="str">
        <f>VLOOKUP($A648,CATMUN!$B$2:$D$1123,3,0)</f>
        <v>Municipios rurales</v>
      </c>
      <c r="I648">
        <f>VLOOKUP($A648,CATMUN!$B$2:$G$1123,4,0)</f>
        <v>0</v>
      </c>
      <c r="J648">
        <f>VLOOKUP($A648,CATMUN!$B$2:$G$1123,6,0)</f>
        <v>15</v>
      </c>
      <c r="K648" s="69">
        <v>56.241999999999997</v>
      </c>
      <c r="L648" s="69">
        <v>379.44181762658269</v>
      </c>
      <c r="N648" s="69">
        <v>19.386783259911898</v>
      </c>
      <c r="P648" s="69">
        <v>441.89600000000002</v>
      </c>
      <c r="Q648">
        <v>0</v>
      </c>
      <c r="S648" s="69">
        <v>3.5760000000000001</v>
      </c>
      <c r="T648">
        <v>1</v>
      </c>
      <c r="V648" s="51">
        <v>25</v>
      </c>
      <c r="W648" s="51">
        <v>1</v>
      </c>
      <c r="X648" s="51">
        <v>28</v>
      </c>
    </row>
    <row r="649" spans="1:24" x14ac:dyDescent="0.2">
      <c r="A649">
        <v>18860</v>
      </c>
      <c r="B649" t="s">
        <v>1455</v>
      </c>
      <c r="C649" t="s">
        <v>1439</v>
      </c>
      <c r="D649">
        <v>2016</v>
      </c>
      <c r="E649" t="str">
        <f t="shared" si="10"/>
        <v>188602016</v>
      </c>
      <c r="F649">
        <v>11687</v>
      </c>
      <c r="G649" t="str">
        <f>VLOOKUP($A649,CATMUN!$B$2:$C$1123,2,0)</f>
        <v>Bajo</v>
      </c>
      <c r="H649" t="str">
        <f>VLOOKUP($A649,CATMUN!$B$2:$D$1123,3,0)</f>
        <v>Municipios rurales</v>
      </c>
      <c r="I649">
        <f>VLOOKUP($A649,CATMUN!$B$2:$G$1123,4,0)</f>
        <v>0</v>
      </c>
      <c r="J649">
        <f>VLOOKUP($A649,CATMUN!$B$2:$G$1123,6,0)</f>
        <v>15</v>
      </c>
      <c r="K649" s="69">
        <v>217.95400000000001</v>
      </c>
      <c r="L649" s="69">
        <v>379.44181762658269</v>
      </c>
      <c r="M649" s="69">
        <v>0</v>
      </c>
      <c r="N649" s="69">
        <v>19.386783259911898</v>
      </c>
      <c r="P649" s="69">
        <v>441.89600000000002</v>
      </c>
      <c r="Q649">
        <v>0</v>
      </c>
      <c r="S649" s="69">
        <v>3.5760000000000001</v>
      </c>
      <c r="T649">
        <v>0</v>
      </c>
      <c r="V649" s="51">
        <v>25</v>
      </c>
      <c r="W649" s="51">
        <v>11</v>
      </c>
      <c r="X649" s="51">
        <v>28</v>
      </c>
    </row>
    <row r="650" spans="1:24" x14ac:dyDescent="0.2">
      <c r="A650">
        <v>19022</v>
      </c>
      <c r="B650" t="s">
        <v>1458</v>
      </c>
      <c r="C650" t="s">
        <v>1456</v>
      </c>
      <c r="D650">
        <v>2016</v>
      </c>
      <c r="E650" t="str">
        <f t="shared" si="10"/>
        <v>190222016</v>
      </c>
      <c r="F650">
        <v>21286</v>
      </c>
      <c r="G650" t="str">
        <f>VLOOKUP($A650,CATMUN!$B$2:$C$1123,2,0)</f>
        <v>Bajo</v>
      </c>
      <c r="H650" t="str">
        <f>VLOOKUP($A650,CATMUN!$B$2:$D$1123,3,0)</f>
        <v>Municipios rurales</v>
      </c>
      <c r="I650">
        <f>VLOOKUP($A650,CATMUN!$B$2:$G$1123,4,0)</f>
        <v>0</v>
      </c>
      <c r="J650">
        <f>VLOOKUP($A650,CATMUN!$B$2:$G$1123,6,0)</f>
        <v>15</v>
      </c>
      <c r="K650" s="69">
        <v>409.17200000000003</v>
      </c>
      <c r="L650" s="69">
        <v>379.44181762658269</v>
      </c>
      <c r="N650" s="69">
        <v>19.386783259911898</v>
      </c>
      <c r="P650" s="69">
        <v>441.89600000000002</v>
      </c>
      <c r="Q650">
        <v>0</v>
      </c>
      <c r="S650" s="69">
        <v>3.5760000000000001</v>
      </c>
      <c r="T650">
        <v>0</v>
      </c>
      <c r="V650" s="51">
        <v>25</v>
      </c>
      <c r="W650" s="51">
        <v>2</v>
      </c>
      <c r="X650" s="51">
        <v>28</v>
      </c>
    </row>
    <row r="651" spans="1:24" x14ac:dyDescent="0.2">
      <c r="A651">
        <v>19050</v>
      </c>
      <c r="B651" t="s">
        <v>1459</v>
      </c>
      <c r="C651" t="s">
        <v>1456</v>
      </c>
      <c r="D651">
        <v>2016</v>
      </c>
      <c r="E651" t="str">
        <f t="shared" si="10"/>
        <v>190502016</v>
      </c>
      <c r="F651">
        <v>26976</v>
      </c>
      <c r="G651" t="str">
        <f>VLOOKUP($A651,CATMUN!$B$2:$C$1123,2,0)</f>
        <v>Medio</v>
      </c>
      <c r="H651" t="str">
        <f>VLOOKUP($A651,CATMUN!$B$2:$D$1123,3,0)</f>
        <v>Municipios rurales</v>
      </c>
      <c r="I651">
        <f>VLOOKUP($A651,CATMUN!$B$2:$G$1123,4,0)</f>
        <v>0</v>
      </c>
      <c r="J651">
        <f>VLOOKUP($A651,CATMUN!$B$2:$G$1123,6,0)</f>
        <v>15</v>
      </c>
      <c r="K651" s="69">
        <v>12.93</v>
      </c>
      <c r="L651" s="69">
        <v>379.44181762658269</v>
      </c>
      <c r="N651" s="69">
        <v>19.386783259911898</v>
      </c>
      <c r="P651" s="69">
        <v>441.89600000000002</v>
      </c>
      <c r="S651" s="69">
        <v>3.5760000000000001</v>
      </c>
      <c r="T651">
        <v>0</v>
      </c>
      <c r="V651" s="51">
        <v>4</v>
      </c>
      <c r="W651" s="51">
        <v>1</v>
      </c>
      <c r="X651" s="51">
        <v>26</v>
      </c>
    </row>
    <row r="652" spans="1:24" x14ac:dyDescent="0.2">
      <c r="A652">
        <v>19075</v>
      </c>
      <c r="B652" t="s">
        <v>1460</v>
      </c>
      <c r="C652" t="s">
        <v>1456</v>
      </c>
      <c r="D652">
        <v>2016</v>
      </c>
      <c r="E652" t="str">
        <f t="shared" si="10"/>
        <v>190752016</v>
      </c>
      <c r="F652">
        <v>25804</v>
      </c>
      <c r="G652" t="str">
        <f>VLOOKUP($A652,CATMUN!$B$2:$C$1123,2,0)</f>
        <v>Medio</v>
      </c>
      <c r="H652" t="str">
        <f>VLOOKUP($A652,CATMUN!$B$2:$D$1123,3,0)</f>
        <v>Municipios rurales</v>
      </c>
      <c r="I652">
        <f>VLOOKUP($A652,CATMUN!$B$2:$G$1123,4,0)</f>
        <v>0</v>
      </c>
      <c r="J652">
        <f>VLOOKUP($A652,CATMUN!$B$2:$G$1123,6,0)</f>
        <v>15</v>
      </c>
      <c r="K652" s="69">
        <v>129.08099999999999</v>
      </c>
      <c r="L652" s="69">
        <v>379.44181762658269</v>
      </c>
      <c r="N652" s="69">
        <v>19.386783259911898</v>
      </c>
      <c r="P652" s="69">
        <v>441.89600000000002</v>
      </c>
      <c r="Q652">
        <v>0</v>
      </c>
      <c r="S652" s="69">
        <v>3.5760000000000001</v>
      </c>
      <c r="T652">
        <v>0</v>
      </c>
      <c r="V652" s="51">
        <v>25</v>
      </c>
      <c r="W652" s="51">
        <v>0</v>
      </c>
      <c r="X652" s="51">
        <v>28</v>
      </c>
    </row>
    <row r="653" spans="1:24" x14ac:dyDescent="0.2">
      <c r="A653">
        <v>19100</v>
      </c>
      <c r="B653" t="s">
        <v>1242</v>
      </c>
      <c r="C653" t="s">
        <v>1456</v>
      </c>
      <c r="D653">
        <v>2016</v>
      </c>
      <c r="E653" t="str">
        <f t="shared" si="10"/>
        <v>191002016</v>
      </c>
      <c r="F653">
        <v>44700</v>
      </c>
      <c r="G653" t="str">
        <f>VLOOKUP($A653,CATMUN!$B$2:$C$1123,2,0)</f>
        <v>Bajo</v>
      </c>
      <c r="H653" t="str">
        <f>VLOOKUP($A653,CATMUN!$B$2:$D$1123,3,0)</f>
        <v>Municipios rurales</v>
      </c>
      <c r="I653">
        <f>VLOOKUP($A653,CATMUN!$B$2:$G$1123,4,0)</f>
        <v>0</v>
      </c>
      <c r="J653">
        <f>VLOOKUP($A653,CATMUN!$B$2:$G$1123,6,0)</f>
        <v>15</v>
      </c>
      <c r="K653" s="69">
        <v>349.08</v>
      </c>
      <c r="L653" s="69">
        <v>379.44181762658269</v>
      </c>
      <c r="M653" s="69">
        <v>1.3879999999999999</v>
      </c>
      <c r="N653" s="69">
        <v>19.386783259911898</v>
      </c>
      <c r="P653" s="69">
        <v>441.89600000000002</v>
      </c>
      <c r="Q653">
        <v>0</v>
      </c>
      <c r="S653" s="69">
        <v>3.5760000000000001</v>
      </c>
      <c r="T653">
        <v>0</v>
      </c>
      <c r="U653">
        <v>17.863</v>
      </c>
      <c r="V653" s="51">
        <v>4</v>
      </c>
      <c r="W653" s="51">
        <v>17</v>
      </c>
      <c r="X653" s="51">
        <v>26</v>
      </c>
    </row>
    <row r="654" spans="1:24" x14ac:dyDescent="0.2">
      <c r="A654">
        <v>19110</v>
      </c>
      <c r="B654" t="s">
        <v>1461</v>
      </c>
      <c r="C654" t="s">
        <v>1456</v>
      </c>
      <c r="D654">
        <v>2016</v>
      </c>
      <c r="E654" t="str">
        <f t="shared" si="10"/>
        <v>191102016</v>
      </c>
      <c r="F654">
        <v>32834</v>
      </c>
      <c r="G654" t="str">
        <f>VLOOKUP($A654,CATMUN!$B$2:$C$1123,2,0)</f>
        <v>Medio</v>
      </c>
      <c r="H654" t="str">
        <f>VLOOKUP($A654,CATMUN!$B$2:$D$1123,3,0)</f>
        <v>Municipios rurales</v>
      </c>
      <c r="I654">
        <f>VLOOKUP($A654,CATMUN!$B$2:$G$1123,4,0)</f>
        <v>0</v>
      </c>
      <c r="J654">
        <f>VLOOKUP($A654,CATMUN!$B$2:$G$1123,6,0)</f>
        <v>15</v>
      </c>
      <c r="K654" s="69">
        <v>179.68899999999999</v>
      </c>
      <c r="L654" s="69">
        <v>379.44181762658269</v>
      </c>
      <c r="M654" s="69">
        <v>3.1280000000000001</v>
      </c>
      <c r="N654" s="69">
        <v>19.386783259911898</v>
      </c>
      <c r="P654" s="69">
        <v>441.89600000000002</v>
      </c>
      <c r="Q654">
        <v>0</v>
      </c>
      <c r="S654" s="69">
        <v>3.5760000000000001</v>
      </c>
      <c r="T654">
        <v>0</v>
      </c>
      <c r="V654" s="51">
        <v>4</v>
      </c>
      <c r="W654" s="51">
        <v>16</v>
      </c>
      <c r="X654" s="51">
        <v>26</v>
      </c>
    </row>
    <row r="655" spans="1:24" x14ac:dyDescent="0.2">
      <c r="A655">
        <v>19130</v>
      </c>
      <c r="B655" t="s">
        <v>1462</v>
      </c>
      <c r="C655" t="s">
        <v>1456</v>
      </c>
      <c r="D655">
        <v>2016</v>
      </c>
      <c r="E655" t="str">
        <f t="shared" si="10"/>
        <v>191302016</v>
      </c>
      <c r="F655">
        <v>37848</v>
      </c>
      <c r="G655" t="str">
        <f>VLOOKUP($A655,CATMUN!$B$2:$C$1123,2,0)</f>
        <v>Bajo</v>
      </c>
      <c r="H655" t="str">
        <f>VLOOKUP($A655,CATMUN!$B$2:$D$1123,3,0)</f>
        <v>Municipios rurales</v>
      </c>
      <c r="I655">
        <f>VLOOKUP($A655,CATMUN!$B$2:$G$1123,4,0)</f>
        <v>0</v>
      </c>
      <c r="J655">
        <f>VLOOKUP($A655,CATMUN!$B$2:$G$1123,6,0)</f>
        <v>15</v>
      </c>
      <c r="K655" s="69">
        <v>668.15800000000002</v>
      </c>
      <c r="L655" s="69">
        <v>379.44181762658269</v>
      </c>
      <c r="M655" s="69">
        <v>0</v>
      </c>
      <c r="N655" s="69">
        <v>19.386783259911898</v>
      </c>
      <c r="P655" s="69">
        <v>441.89600000000002</v>
      </c>
      <c r="Q655">
        <v>0</v>
      </c>
      <c r="S655" s="69">
        <v>3.5760000000000001</v>
      </c>
      <c r="T655">
        <v>0</v>
      </c>
      <c r="V655" s="51">
        <v>4</v>
      </c>
      <c r="W655" s="51">
        <v>10</v>
      </c>
      <c r="X655" s="51">
        <v>90</v>
      </c>
    </row>
    <row r="656" spans="1:24" x14ac:dyDescent="0.2">
      <c r="A656">
        <v>19137</v>
      </c>
      <c r="B656" t="s">
        <v>1463</v>
      </c>
      <c r="C656" t="s">
        <v>1456</v>
      </c>
      <c r="D656">
        <v>2016</v>
      </c>
      <c r="E656" t="str">
        <f t="shared" si="10"/>
        <v>191372016</v>
      </c>
      <c r="F656">
        <v>33388</v>
      </c>
      <c r="G656" t="str">
        <f>VLOOKUP($A656,CATMUN!$B$2:$C$1123,2,0)</f>
        <v>Medio</v>
      </c>
      <c r="H656" t="str">
        <f>VLOOKUP($A656,CATMUN!$B$2:$D$1123,3,0)</f>
        <v>Municipios rurales</v>
      </c>
      <c r="I656">
        <f>VLOOKUP($A656,CATMUN!$B$2:$G$1123,4,0)</f>
        <v>0</v>
      </c>
      <c r="J656">
        <f>VLOOKUP($A656,CATMUN!$B$2:$G$1123,6,0)</f>
        <v>15</v>
      </c>
      <c r="K656" s="69">
        <v>58.171999999999997</v>
      </c>
      <c r="L656" s="69">
        <v>379.44181762658269</v>
      </c>
      <c r="N656" s="69">
        <v>19.386783259911898</v>
      </c>
      <c r="P656" s="69">
        <v>441.89600000000002</v>
      </c>
      <c r="Q656">
        <v>0</v>
      </c>
      <c r="S656" s="69">
        <v>3.5760000000000001</v>
      </c>
      <c r="T656">
        <v>0</v>
      </c>
      <c r="V656" s="51">
        <v>4</v>
      </c>
      <c r="W656" s="51">
        <v>13</v>
      </c>
      <c r="X656" s="51">
        <v>26</v>
      </c>
    </row>
    <row r="657" spans="1:24" x14ac:dyDescent="0.2">
      <c r="A657">
        <v>19142</v>
      </c>
      <c r="B657" t="s">
        <v>1464</v>
      </c>
      <c r="C657" t="s">
        <v>1456</v>
      </c>
      <c r="D657">
        <v>2016</v>
      </c>
      <c r="E657" t="str">
        <f t="shared" si="10"/>
        <v>191422016</v>
      </c>
      <c r="F657">
        <v>17680</v>
      </c>
      <c r="G657" t="str">
        <f>VLOOKUP($A657,CATMUN!$B$2:$C$1123,2,0)</f>
        <v>Alto</v>
      </c>
      <c r="H657" t="str">
        <f>VLOOKUP($A657,CATMUN!$B$2:$D$1123,3,0)</f>
        <v>Municipios rurales</v>
      </c>
      <c r="I657">
        <f>VLOOKUP($A657,CATMUN!$B$2:$G$1123,4,0)</f>
        <v>0</v>
      </c>
      <c r="J657">
        <f>VLOOKUP($A657,CATMUN!$B$2:$G$1123,6,0)</f>
        <v>15</v>
      </c>
      <c r="K657" s="69">
        <v>1146.8499999999999</v>
      </c>
      <c r="L657" s="69">
        <v>379.44181762658269</v>
      </c>
      <c r="M657" s="69">
        <v>175.16499999999999</v>
      </c>
      <c r="N657" s="69">
        <v>19.386783259911898</v>
      </c>
      <c r="P657" s="69">
        <v>441.89600000000002</v>
      </c>
      <c r="Q657">
        <v>0</v>
      </c>
      <c r="S657" s="69">
        <v>3.5760000000000001</v>
      </c>
      <c r="T657">
        <v>0</v>
      </c>
      <c r="V657" s="51">
        <v>25</v>
      </c>
      <c r="W657" s="51">
        <v>299</v>
      </c>
      <c r="X657" s="51">
        <v>28</v>
      </c>
    </row>
    <row r="658" spans="1:24" x14ac:dyDescent="0.2">
      <c r="A658">
        <v>19256</v>
      </c>
      <c r="B658" t="s">
        <v>1466</v>
      </c>
      <c r="C658" t="s">
        <v>1456</v>
      </c>
      <c r="D658">
        <v>2016</v>
      </c>
      <c r="E658" t="str">
        <f t="shared" si="10"/>
        <v>192562016</v>
      </c>
      <c r="F658">
        <v>47674</v>
      </c>
      <c r="G658" t="str">
        <f>VLOOKUP($A658,CATMUN!$B$2:$C$1123,2,0)</f>
        <v>Medio</v>
      </c>
      <c r="H658" t="str">
        <f>VLOOKUP($A658,CATMUN!$B$2:$D$1123,3,0)</f>
        <v>Municipios rurales</v>
      </c>
      <c r="I658">
        <f>VLOOKUP($A658,CATMUN!$B$2:$G$1123,4,0)</f>
        <v>0</v>
      </c>
      <c r="J658">
        <f>VLOOKUP($A658,CATMUN!$B$2:$G$1123,6,0)</f>
        <v>15</v>
      </c>
      <c r="K658" s="69">
        <v>331.51499999999999</v>
      </c>
      <c r="L658" s="69">
        <v>379.44181762658269</v>
      </c>
      <c r="M658" s="69">
        <v>5.3819999999999997</v>
      </c>
      <c r="N658" s="69">
        <v>19.386783259911898</v>
      </c>
      <c r="P658" s="69">
        <v>441.89600000000002</v>
      </c>
      <c r="Q658">
        <v>0</v>
      </c>
      <c r="S658" s="69">
        <v>3.5760000000000001</v>
      </c>
      <c r="T658">
        <v>0</v>
      </c>
      <c r="V658" s="51">
        <v>4</v>
      </c>
      <c r="W658" s="51">
        <v>21</v>
      </c>
      <c r="X658" s="51">
        <v>26</v>
      </c>
    </row>
    <row r="659" spans="1:24" x14ac:dyDescent="0.2">
      <c r="A659">
        <v>19318</v>
      </c>
      <c r="B659" t="s">
        <v>1468</v>
      </c>
      <c r="C659" t="s">
        <v>1456</v>
      </c>
      <c r="D659">
        <v>2016</v>
      </c>
      <c r="E659" t="str">
        <f t="shared" si="10"/>
        <v>193182016</v>
      </c>
      <c r="F659">
        <v>29797</v>
      </c>
      <c r="G659" t="str">
        <f>VLOOKUP($A659,CATMUN!$B$2:$C$1123,2,0)</f>
        <v>Medio</v>
      </c>
      <c r="H659" t="str">
        <f>VLOOKUP($A659,CATMUN!$B$2:$D$1123,3,0)</f>
        <v>Municipios rurales</v>
      </c>
      <c r="I659">
        <f>VLOOKUP($A659,CATMUN!$B$2:$G$1123,4,0)</f>
        <v>0</v>
      </c>
      <c r="J659">
        <f>VLOOKUP($A659,CATMUN!$B$2:$G$1123,6,0)</f>
        <v>15</v>
      </c>
      <c r="K659" s="69">
        <v>60.908999999999999</v>
      </c>
      <c r="L659" s="69">
        <v>379.44181762658269</v>
      </c>
      <c r="N659" s="69">
        <v>19.386783259911898</v>
      </c>
      <c r="P659" s="69">
        <v>441.89600000000002</v>
      </c>
      <c r="Q659">
        <v>0</v>
      </c>
      <c r="S659" s="69">
        <v>3.5760000000000001</v>
      </c>
      <c r="T659">
        <v>0</v>
      </c>
      <c r="V659" s="51">
        <v>4</v>
      </c>
      <c r="W659" s="51">
        <v>10</v>
      </c>
      <c r="X659" s="51">
        <v>26</v>
      </c>
    </row>
    <row r="660" spans="1:24" x14ac:dyDescent="0.2">
      <c r="A660">
        <v>19355</v>
      </c>
      <c r="B660" t="s">
        <v>1469</v>
      </c>
      <c r="C660" t="s">
        <v>1456</v>
      </c>
      <c r="D660">
        <v>2016</v>
      </c>
      <c r="E660" t="str">
        <f t="shared" si="10"/>
        <v>193552016</v>
      </c>
      <c r="F660">
        <v>31252</v>
      </c>
      <c r="G660" t="str">
        <f>VLOOKUP($A660,CATMUN!$B$2:$C$1123,2,0)</f>
        <v>Bajo</v>
      </c>
      <c r="H660" t="str">
        <f>VLOOKUP($A660,CATMUN!$B$2:$D$1123,3,0)</f>
        <v>Municipios rurales</v>
      </c>
      <c r="I660">
        <f>VLOOKUP($A660,CATMUN!$B$2:$G$1123,4,0)</f>
        <v>0</v>
      </c>
      <c r="J660">
        <f>VLOOKUP($A660,CATMUN!$B$2:$G$1123,6,0)</f>
        <v>15</v>
      </c>
      <c r="K660" s="69">
        <v>637.69100000000003</v>
      </c>
      <c r="L660" s="69">
        <v>379.44181762658269</v>
      </c>
      <c r="N660" s="69">
        <v>19.386783259911898</v>
      </c>
      <c r="P660" s="69">
        <v>441.89600000000002</v>
      </c>
      <c r="Q660">
        <v>0</v>
      </c>
      <c r="S660" s="69">
        <v>3.5760000000000001</v>
      </c>
      <c r="T660">
        <v>0</v>
      </c>
      <c r="V660" s="51">
        <v>4</v>
      </c>
      <c r="W660" s="51">
        <v>9</v>
      </c>
      <c r="X660" s="51">
        <v>26</v>
      </c>
    </row>
    <row r="661" spans="1:24" x14ac:dyDescent="0.2">
      <c r="A661">
        <v>19364</v>
      </c>
      <c r="B661" t="s">
        <v>1470</v>
      </c>
      <c r="C661" t="s">
        <v>1456</v>
      </c>
      <c r="D661">
        <v>2016</v>
      </c>
      <c r="E661" t="str">
        <f t="shared" si="10"/>
        <v>193642016</v>
      </c>
      <c r="F661">
        <v>17939</v>
      </c>
      <c r="G661" t="str">
        <f>VLOOKUP($A661,CATMUN!$B$2:$C$1123,2,0)</f>
        <v>Bajo</v>
      </c>
      <c r="H661" t="str">
        <f>VLOOKUP($A661,CATMUN!$B$2:$D$1123,3,0)</f>
        <v>Municipios rurales</v>
      </c>
      <c r="I661">
        <f>VLOOKUP($A661,CATMUN!$B$2:$G$1123,4,0)</f>
        <v>0</v>
      </c>
      <c r="J661">
        <f>VLOOKUP($A661,CATMUN!$B$2:$G$1123,6,0)</f>
        <v>15</v>
      </c>
      <c r="K661" s="69">
        <v>104.535</v>
      </c>
      <c r="L661" s="69">
        <v>379.44181762658269</v>
      </c>
      <c r="M661" s="69">
        <v>0</v>
      </c>
      <c r="N661" s="69">
        <v>19.386783259911898</v>
      </c>
      <c r="P661" s="69">
        <v>441.89600000000002</v>
      </c>
      <c r="Q661">
        <v>0</v>
      </c>
      <c r="S661" s="69">
        <v>3.5760000000000001</v>
      </c>
      <c r="T661">
        <v>0</v>
      </c>
      <c r="V661" s="51">
        <v>4</v>
      </c>
      <c r="W661" s="51">
        <v>4</v>
      </c>
      <c r="X661" s="51">
        <v>26</v>
      </c>
    </row>
    <row r="662" spans="1:24" x14ac:dyDescent="0.2">
      <c r="A662">
        <v>19392</v>
      </c>
      <c r="B662" t="s">
        <v>1471</v>
      </c>
      <c r="C662" t="s">
        <v>1456</v>
      </c>
      <c r="D662">
        <v>2016</v>
      </c>
      <c r="E662" t="str">
        <f t="shared" si="10"/>
        <v>193922016</v>
      </c>
      <c r="F662">
        <v>10626</v>
      </c>
      <c r="G662" t="str">
        <f>VLOOKUP($A662,CATMUN!$B$2:$C$1123,2,0)</f>
        <v>Bajo</v>
      </c>
      <c r="H662" t="str">
        <f>VLOOKUP($A662,CATMUN!$B$2:$D$1123,3,0)</f>
        <v>Municipios rurales</v>
      </c>
      <c r="I662">
        <f>VLOOKUP($A662,CATMUN!$B$2:$G$1123,4,0)</f>
        <v>0</v>
      </c>
      <c r="J662">
        <f>VLOOKUP($A662,CATMUN!$B$2:$G$1123,6,0)</f>
        <v>15</v>
      </c>
      <c r="K662" s="69">
        <v>29.76116</v>
      </c>
      <c r="L662" s="69">
        <v>379.44181762658269</v>
      </c>
      <c r="M662" s="69">
        <v>9.11E-3</v>
      </c>
      <c r="N662" s="69">
        <v>19.386783259911898</v>
      </c>
      <c r="P662" s="69">
        <v>441.89600000000002</v>
      </c>
      <c r="Q662">
        <v>0</v>
      </c>
      <c r="R662">
        <v>0</v>
      </c>
      <c r="S662" s="69">
        <v>3.5760000000000001</v>
      </c>
      <c r="T662">
        <v>0</v>
      </c>
      <c r="V662" s="51">
        <v>4</v>
      </c>
      <c r="W662" s="51">
        <v>4</v>
      </c>
      <c r="X662" s="51">
        <v>26</v>
      </c>
    </row>
    <row r="663" spans="1:24" x14ac:dyDescent="0.2">
      <c r="A663">
        <v>19397</v>
      </c>
      <c r="B663" t="s">
        <v>1472</v>
      </c>
      <c r="C663" t="s">
        <v>1456</v>
      </c>
      <c r="D663">
        <v>2016</v>
      </c>
      <c r="E663" t="str">
        <f t="shared" si="10"/>
        <v>193972016</v>
      </c>
      <c r="F663">
        <v>46080</v>
      </c>
      <c r="G663" t="str">
        <f>VLOOKUP($A663,CATMUN!$B$2:$C$1123,2,0)</f>
        <v>Bajo</v>
      </c>
      <c r="H663" t="str">
        <f>VLOOKUP($A663,CATMUN!$B$2:$D$1123,3,0)</f>
        <v>Municipios rurales</v>
      </c>
      <c r="I663">
        <f>VLOOKUP($A663,CATMUN!$B$2:$G$1123,4,0)</f>
        <v>0</v>
      </c>
      <c r="J663">
        <f>VLOOKUP($A663,CATMUN!$B$2:$G$1123,6,0)</f>
        <v>15</v>
      </c>
      <c r="K663" s="69">
        <v>59.106999999999999</v>
      </c>
      <c r="L663" s="69">
        <v>379.44181762658269</v>
      </c>
      <c r="N663" s="69">
        <v>19.386783259911898</v>
      </c>
      <c r="P663" s="69">
        <v>441.89600000000002</v>
      </c>
      <c r="Q663">
        <v>0</v>
      </c>
      <c r="S663" s="69">
        <v>3.5760000000000001</v>
      </c>
      <c r="T663">
        <v>0</v>
      </c>
      <c r="V663" s="51">
        <v>4</v>
      </c>
      <c r="W663" s="51">
        <v>6</v>
      </c>
      <c r="X663" s="51">
        <v>26</v>
      </c>
    </row>
    <row r="664" spans="1:24" x14ac:dyDescent="0.2">
      <c r="A664">
        <v>19418</v>
      </c>
      <c r="B664" t="s">
        <v>1473</v>
      </c>
      <c r="C664" t="s">
        <v>1456</v>
      </c>
      <c r="D664">
        <v>2016</v>
      </c>
      <c r="E664" t="str">
        <f t="shared" si="10"/>
        <v>194182016</v>
      </c>
      <c r="F664">
        <v>20446</v>
      </c>
      <c r="G664" t="str">
        <f>VLOOKUP($A664,CATMUN!$B$2:$C$1123,2,0)</f>
        <v>Bajo</v>
      </c>
      <c r="H664" t="str">
        <f>VLOOKUP($A664,CATMUN!$B$2:$D$1123,3,0)</f>
        <v>Municipios rurales</v>
      </c>
      <c r="I664">
        <f>VLOOKUP($A664,CATMUN!$B$2:$G$1123,4,0)</f>
        <v>0</v>
      </c>
      <c r="J664">
        <f>VLOOKUP($A664,CATMUN!$B$2:$G$1123,6,0)</f>
        <v>15</v>
      </c>
      <c r="K664" s="69">
        <v>173.69200000000001</v>
      </c>
      <c r="L664" s="69">
        <v>379.44181762658269</v>
      </c>
      <c r="N664" s="69">
        <v>19.386783259911898</v>
      </c>
      <c r="P664" s="69">
        <v>441.89600000000002</v>
      </c>
      <c r="Q664">
        <v>0</v>
      </c>
      <c r="S664" s="69">
        <v>3.5760000000000001</v>
      </c>
      <c r="T664">
        <v>0</v>
      </c>
      <c r="V664" s="51">
        <v>25</v>
      </c>
      <c r="W664" s="51" t="e">
        <v>#N/A</v>
      </c>
      <c r="X664" s="51" t="e">
        <v>#N/A</v>
      </c>
    </row>
    <row r="665" spans="1:24" x14ac:dyDescent="0.2">
      <c r="A665">
        <v>19450</v>
      </c>
      <c r="B665" t="s">
        <v>1474</v>
      </c>
      <c r="C665" t="s">
        <v>1456</v>
      </c>
      <c r="D665">
        <v>2016</v>
      </c>
      <c r="E665" t="str">
        <f t="shared" si="10"/>
        <v>194502016</v>
      </c>
      <c r="F665">
        <v>18105</v>
      </c>
      <c r="G665" t="str">
        <f>VLOOKUP($A665,CATMUN!$B$2:$C$1123,2,0)</f>
        <v>Bajo</v>
      </c>
      <c r="H665" t="str">
        <f>VLOOKUP($A665,CATMUN!$B$2:$D$1123,3,0)</f>
        <v>Municipios rurales</v>
      </c>
      <c r="I665">
        <f>VLOOKUP($A665,CATMUN!$B$2:$G$1123,4,0)</f>
        <v>0</v>
      </c>
      <c r="J665">
        <f>VLOOKUP($A665,CATMUN!$B$2:$G$1123,6,0)</f>
        <v>15</v>
      </c>
      <c r="K665" s="69">
        <v>61.656999999999996</v>
      </c>
      <c r="L665" s="69">
        <v>379.44181762658269</v>
      </c>
      <c r="N665" s="69">
        <v>19.386783259911898</v>
      </c>
      <c r="P665" s="69">
        <v>441.89600000000002</v>
      </c>
      <c r="Q665">
        <v>0</v>
      </c>
      <c r="S665" s="69">
        <v>3.5760000000000001</v>
      </c>
      <c r="T665">
        <v>0</v>
      </c>
      <c r="V665" s="51">
        <v>4</v>
      </c>
      <c r="W665" s="51" t="e">
        <v>#N/A</v>
      </c>
      <c r="X665" s="51" t="e">
        <v>#N/A</v>
      </c>
    </row>
    <row r="666" spans="1:24" x14ac:dyDescent="0.2">
      <c r="A666">
        <v>19473</v>
      </c>
      <c r="B666" t="s">
        <v>1265</v>
      </c>
      <c r="C666" t="s">
        <v>1456</v>
      </c>
      <c r="D666">
        <v>2016</v>
      </c>
      <c r="E666" t="str">
        <f t="shared" si="10"/>
        <v>194732016</v>
      </c>
      <c r="F666">
        <v>26167</v>
      </c>
      <c r="G666" t="str">
        <f>VLOOKUP($A666,CATMUN!$B$2:$C$1123,2,0)</f>
        <v>Medio</v>
      </c>
      <c r="H666" t="str">
        <f>VLOOKUP($A666,CATMUN!$B$2:$D$1123,3,0)</f>
        <v>Municipios rurales</v>
      </c>
      <c r="I666">
        <f>VLOOKUP($A666,CATMUN!$B$2:$G$1123,4,0)</f>
        <v>0</v>
      </c>
      <c r="J666">
        <f>VLOOKUP($A666,CATMUN!$B$2:$G$1123,6,0)</f>
        <v>15</v>
      </c>
      <c r="K666" s="69">
        <v>260.87</v>
      </c>
      <c r="L666" s="69">
        <v>379.44181762658269</v>
      </c>
      <c r="M666" s="69">
        <v>8.5500000000000007</v>
      </c>
      <c r="N666" s="69">
        <v>19.386783259911898</v>
      </c>
      <c r="P666" s="69">
        <v>441.89600000000002</v>
      </c>
      <c r="Q666">
        <v>0</v>
      </c>
      <c r="S666" s="69">
        <v>3.5760000000000001</v>
      </c>
      <c r="T666">
        <v>0</v>
      </c>
      <c r="V666" s="51">
        <v>4</v>
      </c>
      <c r="W666" s="51">
        <v>9</v>
      </c>
      <c r="X666" s="51">
        <v>90</v>
      </c>
    </row>
    <row r="667" spans="1:24" x14ac:dyDescent="0.2">
      <c r="A667">
        <v>19517</v>
      </c>
      <c r="B667" t="s">
        <v>1353</v>
      </c>
      <c r="C667" t="s">
        <v>1456</v>
      </c>
      <c r="D667">
        <v>2016</v>
      </c>
      <c r="E667" t="str">
        <f t="shared" si="10"/>
        <v>195172016</v>
      </c>
      <c r="F667">
        <v>35461</v>
      </c>
      <c r="G667" t="str">
        <f>VLOOKUP($A667,CATMUN!$B$2:$C$1123,2,0)</f>
        <v>Bajo</v>
      </c>
      <c r="H667" t="str">
        <f>VLOOKUP($A667,CATMUN!$B$2:$D$1123,3,0)</f>
        <v>Municipios rurales</v>
      </c>
      <c r="I667">
        <f>VLOOKUP($A667,CATMUN!$B$2:$G$1123,4,0)</f>
        <v>0</v>
      </c>
      <c r="J667">
        <f>VLOOKUP($A667,CATMUN!$B$2:$G$1123,6,0)</f>
        <v>15</v>
      </c>
      <c r="K667" s="69">
        <v>75.076999999999998</v>
      </c>
      <c r="L667" s="69">
        <v>379.44181762658269</v>
      </c>
      <c r="M667" s="69">
        <v>0</v>
      </c>
      <c r="N667" s="69">
        <v>19.386783259911898</v>
      </c>
      <c r="P667" s="69">
        <v>441.89600000000002</v>
      </c>
      <c r="Q667">
        <v>0</v>
      </c>
      <c r="S667" s="69">
        <v>3.5760000000000001</v>
      </c>
      <c r="T667">
        <v>0</v>
      </c>
      <c r="V667" s="51">
        <v>4</v>
      </c>
      <c r="W667" s="51">
        <v>8</v>
      </c>
      <c r="X667" s="51">
        <v>26</v>
      </c>
    </row>
    <row r="668" spans="1:24" x14ac:dyDescent="0.2">
      <c r="A668">
        <v>19532</v>
      </c>
      <c r="B668" t="s">
        <v>1477</v>
      </c>
      <c r="C668" t="s">
        <v>1456</v>
      </c>
      <c r="D668">
        <v>2016</v>
      </c>
      <c r="E668" t="str">
        <f t="shared" si="10"/>
        <v>195322016</v>
      </c>
      <c r="F668">
        <v>36544</v>
      </c>
      <c r="G668" t="str">
        <f>VLOOKUP($A668,CATMUN!$B$2:$C$1123,2,0)</f>
        <v>Medio</v>
      </c>
      <c r="H668" t="str">
        <f>VLOOKUP($A668,CATMUN!$B$2:$D$1123,3,0)</f>
        <v>Municipios rurales</v>
      </c>
      <c r="I668">
        <f>VLOOKUP($A668,CATMUN!$B$2:$G$1123,4,0)</f>
        <v>0</v>
      </c>
      <c r="J668">
        <f>VLOOKUP($A668,CATMUN!$B$2:$G$1123,6,0)</f>
        <v>15</v>
      </c>
      <c r="K668" s="69">
        <v>566.40177000000006</v>
      </c>
      <c r="L668" s="69">
        <v>379.44181762658269</v>
      </c>
      <c r="M668" s="69">
        <v>11.661799999999999</v>
      </c>
      <c r="N668" s="69">
        <v>19.386783259911898</v>
      </c>
      <c r="P668" s="69">
        <v>441.89600000000002</v>
      </c>
      <c r="Q668">
        <v>0</v>
      </c>
      <c r="S668" s="69">
        <v>3.5760000000000001</v>
      </c>
      <c r="T668">
        <v>0</v>
      </c>
      <c r="V668" s="51">
        <v>4</v>
      </c>
      <c r="W668" s="51">
        <v>56</v>
      </c>
      <c r="X668" s="51">
        <v>90</v>
      </c>
    </row>
    <row r="669" spans="1:24" x14ac:dyDescent="0.2">
      <c r="A669">
        <v>19533</v>
      </c>
      <c r="B669" t="s">
        <v>1478</v>
      </c>
      <c r="C669" t="s">
        <v>1456</v>
      </c>
      <c r="D669">
        <v>2016</v>
      </c>
      <c r="E669" t="str">
        <f t="shared" si="10"/>
        <v>195332016</v>
      </c>
      <c r="F669">
        <v>7379</v>
      </c>
      <c r="G669" t="str">
        <f>VLOOKUP($A669,CATMUN!$B$2:$C$1123,2,0)</f>
        <v>Bajo</v>
      </c>
      <c r="H669" t="str">
        <f>VLOOKUP($A669,CATMUN!$B$2:$D$1123,3,0)</f>
        <v>Municipios rurales</v>
      </c>
      <c r="I669">
        <f>VLOOKUP($A669,CATMUN!$B$2:$G$1123,4,0)</f>
        <v>0</v>
      </c>
      <c r="J669">
        <f>VLOOKUP($A669,CATMUN!$B$2:$G$1123,6,0)</f>
        <v>15</v>
      </c>
      <c r="K669" s="69">
        <v>18.963000000000001</v>
      </c>
      <c r="L669" s="69">
        <v>379.44181762658269</v>
      </c>
      <c r="N669" s="69">
        <v>19.386783259911898</v>
      </c>
      <c r="P669" s="69">
        <v>441.89600000000002</v>
      </c>
      <c r="Q669">
        <v>0</v>
      </c>
      <c r="S669" s="69">
        <v>3.5760000000000001</v>
      </c>
      <c r="T669">
        <v>0</v>
      </c>
      <c r="V669" s="51">
        <v>4</v>
      </c>
      <c r="W669" s="51">
        <v>0</v>
      </c>
      <c r="X669" s="51">
        <v>26</v>
      </c>
    </row>
    <row r="670" spans="1:24" x14ac:dyDescent="0.2">
      <c r="A670">
        <v>19585</v>
      </c>
      <c r="B670" t="s">
        <v>1481</v>
      </c>
      <c r="C670" t="s">
        <v>1456</v>
      </c>
      <c r="D670">
        <v>2016</v>
      </c>
      <c r="E670" t="str">
        <f t="shared" si="10"/>
        <v>195852016</v>
      </c>
      <c r="F670">
        <v>15269</v>
      </c>
      <c r="G670" t="str">
        <f>VLOOKUP($A670,CATMUN!$B$2:$C$1123,2,0)</f>
        <v>Bajo</v>
      </c>
      <c r="H670" t="str">
        <f>VLOOKUP($A670,CATMUN!$B$2:$D$1123,3,0)</f>
        <v>Municipios rurales</v>
      </c>
      <c r="I670">
        <f>VLOOKUP($A670,CATMUN!$B$2:$G$1123,4,0)</f>
        <v>0</v>
      </c>
      <c r="J670">
        <f>VLOOKUP($A670,CATMUN!$B$2:$G$1123,6,0)</f>
        <v>15</v>
      </c>
      <c r="K670" s="69">
        <v>29.722999999999999</v>
      </c>
      <c r="L670" s="69">
        <v>379.44181762658269</v>
      </c>
      <c r="M670" s="69">
        <v>1.393</v>
      </c>
      <c r="N670" s="69">
        <v>19.386783259911898</v>
      </c>
      <c r="P670" s="69">
        <v>441.89600000000002</v>
      </c>
      <c r="Q670">
        <v>0</v>
      </c>
      <c r="S670" s="69">
        <v>3.5760000000000001</v>
      </c>
      <c r="T670">
        <v>0</v>
      </c>
      <c r="V670" s="51">
        <v>4</v>
      </c>
      <c r="W670" s="51">
        <v>1</v>
      </c>
      <c r="X670" s="51">
        <v>26</v>
      </c>
    </row>
    <row r="671" spans="1:24" x14ac:dyDescent="0.2">
      <c r="A671">
        <v>19693</v>
      </c>
      <c r="B671" t="s">
        <v>1483</v>
      </c>
      <c r="C671" t="s">
        <v>1456</v>
      </c>
      <c r="D671">
        <v>2016</v>
      </c>
      <c r="E671" t="str">
        <f t="shared" si="10"/>
        <v>196932016</v>
      </c>
      <c r="F671">
        <v>14054</v>
      </c>
      <c r="G671" t="str">
        <f>VLOOKUP($A671,CATMUN!$B$2:$C$1123,2,0)</f>
        <v>Bajo</v>
      </c>
      <c r="H671" t="str">
        <f>VLOOKUP($A671,CATMUN!$B$2:$D$1123,3,0)</f>
        <v>Municipios rurales</v>
      </c>
      <c r="I671">
        <f>VLOOKUP($A671,CATMUN!$B$2:$G$1123,4,0)</f>
        <v>0</v>
      </c>
      <c r="J671">
        <f>VLOOKUP($A671,CATMUN!$B$2:$G$1123,6,0)</f>
        <v>15</v>
      </c>
      <c r="K671" s="69">
        <v>48.030999999999999</v>
      </c>
      <c r="L671" s="69">
        <v>379.44181762658269</v>
      </c>
      <c r="N671" s="69">
        <v>19.386783259911898</v>
      </c>
      <c r="P671" s="69">
        <v>441.89600000000002</v>
      </c>
      <c r="Q671">
        <v>0</v>
      </c>
      <c r="S671" s="69">
        <v>3.5760000000000001</v>
      </c>
      <c r="T671">
        <v>0</v>
      </c>
      <c r="V671" s="51">
        <v>4</v>
      </c>
      <c r="W671" s="51">
        <v>4</v>
      </c>
      <c r="X671" s="51">
        <v>26</v>
      </c>
    </row>
    <row r="672" spans="1:24" x14ac:dyDescent="0.2">
      <c r="A672">
        <v>19701</v>
      </c>
      <c r="B672" t="s">
        <v>1279</v>
      </c>
      <c r="C672" t="s">
        <v>1456</v>
      </c>
      <c r="D672">
        <v>2016</v>
      </c>
      <c r="E672" t="str">
        <f t="shared" si="10"/>
        <v>197012016</v>
      </c>
      <c r="F672">
        <v>10587</v>
      </c>
      <c r="G672" t="str">
        <f>VLOOKUP($A672,CATMUN!$B$2:$C$1123,2,0)</f>
        <v>Bajo</v>
      </c>
      <c r="H672" t="str">
        <f>VLOOKUP($A672,CATMUN!$B$2:$D$1123,3,0)</f>
        <v>Municipios rurales</v>
      </c>
      <c r="I672">
        <f>VLOOKUP($A672,CATMUN!$B$2:$G$1123,4,0)</f>
        <v>0</v>
      </c>
      <c r="J672">
        <f>VLOOKUP($A672,CATMUN!$B$2:$G$1123,6,0)</f>
        <v>15</v>
      </c>
      <c r="K672" s="69">
        <v>6.3259999999999996</v>
      </c>
      <c r="L672" s="69">
        <v>379.44181762658269</v>
      </c>
      <c r="N672" s="69">
        <v>19.386783259911898</v>
      </c>
      <c r="P672" s="69">
        <v>441.89600000000002</v>
      </c>
      <c r="Q672">
        <v>0</v>
      </c>
      <c r="S672" s="69">
        <v>3.5760000000000001</v>
      </c>
      <c r="T672">
        <v>0</v>
      </c>
      <c r="V672" s="51">
        <v>4</v>
      </c>
      <c r="W672" s="51">
        <v>0</v>
      </c>
      <c r="X672" s="51">
        <v>26</v>
      </c>
    </row>
    <row r="673" spans="1:24" x14ac:dyDescent="0.2">
      <c r="A673">
        <v>19743</v>
      </c>
      <c r="B673" t="s">
        <v>1485</v>
      </c>
      <c r="C673" t="s">
        <v>1456</v>
      </c>
      <c r="D673">
        <v>2016</v>
      </c>
      <c r="E673" t="str">
        <f t="shared" si="10"/>
        <v>197432016</v>
      </c>
      <c r="F673">
        <v>32315</v>
      </c>
      <c r="G673" t="str">
        <f>VLOOKUP($A673,CATMUN!$B$2:$C$1123,2,0)</f>
        <v>Bajo</v>
      </c>
      <c r="H673" t="str">
        <f>VLOOKUP($A673,CATMUN!$B$2:$D$1123,3,0)</f>
        <v>Municipios rurales</v>
      </c>
      <c r="I673">
        <f>VLOOKUP($A673,CATMUN!$B$2:$G$1123,4,0)</f>
        <v>0</v>
      </c>
      <c r="J673">
        <f>VLOOKUP($A673,CATMUN!$B$2:$G$1123,6,0)</f>
        <v>15</v>
      </c>
      <c r="K673" s="69">
        <v>58.418999999999997</v>
      </c>
      <c r="L673" s="69">
        <v>379.44181762658269</v>
      </c>
      <c r="M673" s="69">
        <v>7.54</v>
      </c>
      <c r="N673" s="69">
        <v>19.386783259911898</v>
      </c>
      <c r="P673" s="69">
        <v>441.89600000000002</v>
      </c>
      <c r="Q673">
        <v>0</v>
      </c>
      <c r="S673" s="69">
        <v>3.5760000000000001</v>
      </c>
      <c r="T673">
        <v>0</v>
      </c>
      <c r="V673" s="51">
        <v>4</v>
      </c>
      <c r="W673" s="51">
        <v>9</v>
      </c>
      <c r="X673" s="51">
        <v>26</v>
      </c>
    </row>
    <row r="674" spans="1:24" x14ac:dyDescent="0.2">
      <c r="A674">
        <v>19760</v>
      </c>
      <c r="B674" t="s">
        <v>1486</v>
      </c>
      <c r="C674" t="s">
        <v>1456</v>
      </c>
      <c r="D674">
        <v>2016</v>
      </c>
      <c r="E674" t="str">
        <f t="shared" si="10"/>
        <v>197602016</v>
      </c>
      <c r="F674">
        <v>17124</v>
      </c>
      <c r="G674" t="str">
        <f>VLOOKUP($A674,CATMUN!$B$2:$C$1123,2,0)</f>
        <v>Medio</v>
      </c>
      <c r="H674" t="str">
        <f>VLOOKUP($A674,CATMUN!$B$2:$D$1123,3,0)</f>
        <v>Municipios rurales</v>
      </c>
      <c r="I674">
        <f>VLOOKUP($A674,CATMUN!$B$2:$G$1123,4,0)</f>
        <v>0</v>
      </c>
      <c r="J674">
        <f>VLOOKUP($A674,CATMUN!$B$2:$G$1123,6,0)</f>
        <v>15</v>
      </c>
      <c r="K674" s="69">
        <v>296.762</v>
      </c>
      <c r="L674" s="69">
        <v>379.44181762658269</v>
      </c>
      <c r="M674" s="69">
        <v>0</v>
      </c>
      <c r="N674" s="69">
        <v>19.386783259911898</v>
      </c>
      <c r="P674" s="69">
        <v>441.89600000000002</v>
      </c>
      <c r="Q674">
        <v>0</v>
      </c>
      <c r="S674" s="69">
        <v>3.5760000000000001</v>
      </c>
      <c r="T674">
        <v>0</v>
      </c>
      <c r="V674" s="51">
        <v>4</v>
      </c>
      <c r="W674" s="51">
        <v>2</v>
      </c>
      <c r="X674" s="51">
        <v>26</v>
      </c>
    </row>
    <row r="675" spans="1:24" x14ac:dyDescent="0.2">
      <c r="A675">
        <v>19780</v>
      </c>
      <c r="B675" t="s">
        <v>1487</v>
      </c>
      <c r="C675" t="s">
        <v>1456</v>
      </c>
      <c r="D675">
        <v>2016</v>
      </c>
      <c r="E675" t="str">
        <f t="shared" si="10"/>
        <v>197802016</v>
      </c>
      <c r="F675">
        <v>18610</v>
      </c>
      <c r="G675" t="str">
        <f>VLOOKUP($A675,CATMUN!$B$2:$C$1123,2,0)</f>
        <v>Bajo</v>
      </c>
      <c r="H675" t="str">
        <f>VLOOKUP($A675,CATMUN!$B$2:$D$1123,3,0)</f>
        <v>Municipios rurales</v>
      </c>
      <c r="I675">
        <f>VLOOKUP($A675,CATMUN!$B$2:$G$1123,4,0)</f>
        <v>0</v>
      </c>
      <c r="J675">
        <f>VLOOKUP($A675,CATMUN!$B$2:$G$1123,6,0)</f>
        <v>15</v>
      </c>
      <c r="K675" s="69">
        <v>335.59</v>
      </c>
      <c r="L675" s="69">
        <v>379.44181762658269</v>
      </c>
      <c r="N675" s="69">
        <v>19.386783259911898</v>
      </c>
      <c r="P675" s="69">
        <v>441.89600000000002</v>
      </c>
      <c r="Q675">
        <v>0</v>
      </c>
      <c r="S675" s="69">
        <v>3.5760000000000001</v>
      </c>
      <c r="T675">
        <v>0</v>
      </c>
      <c r="V675" s="51">
        <v>25</v>
      </c>
      <c r="W675" s="51">
        <v>28</v>
      </c>
      <c r="X675" s="51">
        <v>28</v>
      </c>
    </row>
    <row r="676" spans="1:24" x14ac:dyDescent="0.2">
      <c r="A676">
        <v>19785</v>
      </c>
      <c r="B676" t="s">
        <v>1488</v>
      </c>
      <c r="C676" t="s">
        <v>1456</v>
      </c>
      <c r="D676">
        <v>2016</v>
      </c>
      <c r="E676" t="str">
        <f t="shared" si="10"/>
        <v>197852016</v>
      </c>
      <c r="F676">
        <v>8891</v>
      </c>
      <c r="G676" t="str">
        <f>VLOOKUP($A676,CATMUN!$B$2:$C$1123,2,0)</f>
        <v>Bajo</v>
      </c>
      <c r="H676" t="str">
        <f>VLOOKUP($A676,CATMUN!$B$2:$D$1123,3,0)</f>
        <v>Municipios rurales</v>
      </c>
      <c r="I676">
        <f>VLOOKUP($A676,CATMUN!$B$2:$G$1123,4,0)</f>
        <v>0</v>
      </c>
      <c r="J676">
        <f>VLOOKUP($A676,CATMUN!$B$2:$G$1123,6,0)</f>
        <v>15</v>
      </c>
      <c r="K676" s="69">
        <v>34.863999999999997</v>
      </c>
      <c r="L676" s="69">
        <v>379.44181762658269</v>
      </c>
      <c r="N676" s="69">
        <v>19.386783259911898</v>
      </c>
      <c r="P676" s="69">
        <v>441.89600000000002</v>
      </c>
      <c r="Q676">
        <v>0</v>
      </c>
      <c r="S676" s="69">
        <v>3.5760000000000001</v>
      </c>
      <c r="T676">
        <v>0</v>
      </c>
      <c r="V676" s="51">
        <v>4</v>
      </c>
      <c r="W676" s="51">
        <v>3</v>
      </c>
      <c r="X676" s="51">
        <v>26</v>
      </c>
    </row>
    <row r="677" spans="1:24" x14ac:dyDescent="0.2">
      <c r="A677">
        <v>19809</v>
      </c>
      <c r="B677" t="s">
        <v>1490</v>
      </c>
      <c r="C677" t="s">
        <v>1456</v>
      </c>
      <c r="D677">
        <v>2016</v>
      </c>
      <c r="E677" t="str">
        <f t="shared" si="10"/>
        <v>198092016</v>
      </c>
      <c r="F677">
        <v>21738</v>
      </c>
      <c r="G677" t="str">
        <f>VLOOKUP($A677,CATMUN!$B$2:$C$1123,2,0)</f>
        <v>Alto</v>
      </c>
      <c r="H677" t="str">
        <f>VLOOKUP($A677,CATMUN!$B$2:$D$1123,3,0)</f>
        <v>Municipios rurales</v>
      </c>
      <c r="I677">
        <f>VLOOKUP($A677,CATMUN!$B$2:$G$1123,4,0)</f>
        <v>0</v>
      </c>
      <c r="J677">
        <f>VLOOKUP($A677,CATMUN!$B$2:$G$1123,6,0)</f>
        <v>15</v>
      </c>
      <c r="K677" s="69">
        <v>8.2742699999999996</v>
      </c>
      <c r="L677" s="69">
        <v>379.44181762658269</v>
      </c>
      <c r="N677" s="69">
        <v>19.386783259911898</v>
      </c>
      <c r="P677" s="69">
        <v>441.89600000000002</v>
      </c>
      <c r="Q677">
        <v>0</v>
      </c>
      <c r="S677" s="69">
        <v>3.5760000000000001</v>
      </c>
      <c r="T677">
        <v>0</v>
      </c>
      <c r="V677" s="51">
        <v>4</v>
      </c>
      <c r="W677" s="51">
        <v>0</v>
      </c>
      <c r="X677" s="51">
        <v>26</v>
      </c>
    </row>
    <row r="678" spans="1:24" x14ac:dyDescent="0.2">
      <c r="A678">
        <v>19821</v>
      </c>
      <c r="B678" t="s">
        <v>1491</v>
      </c>
      <c r="C678" t="s">
        <v>1456</v>
      </c>
      <c r="D678">
        <v>2016</v>
      </c>
      <c r="E678" t="str">
        <f t="shared" si="10"/>
        <v>198212016</v>
      </c>
      <c r="F678">
        <v>29496</v>
      </c>
      <c r="G678" t="str">
        <f>VLOOKUP($A678,CATMUN!$B$2:$C$1123,2,0)</f>
        <v>Bajo</v>
      </c>
      <c r="H678" t="str">
        <f>VLOOKUP($A678,CATMUN!$B$2:$D$1123,3,0)</f>
        <v>Municipios rurales</v>
      </c>
      <c r="I678">
        <f>VLOOKUP($A678,CATMUN!$B$2:$G$1123,4,0)</f>
        <v>0</v>
      </c>
      <c r="J678">
        <f>VLOOKUP($A678,CATMUN!$B$2:$G$1123,6,0)</f>
        <v>15</v>
      </c>
      <c r="K678" s="69">
        <v>2416.0160000000001</v>
      </c>
      <c r="L678" s="69">
        <v>379.44181762658269</v>
      </c>
      <c r="N678" s="69">
        <v>19.386783259911898</v>
      </c>
      <c r="P678" s="69">
        <v>441.89600000000002</v>
      </c>
      <c r="Q678">
        <v>0</v>
      </c>
      <c r="S678" s="69">
        <v>3.5760000000000001</v>
      </c>
      <c r="T678">
        <v>0</v>
      </c>
      <c r="V678" s="51">
        <v>4</v>
      </c>
      <c r="W678" s="51">
        <v>16</v>
      </c>
      <c r="X678" s="51">
        <v>90</v>
      </c>
    </row>
    <row r="679" spans="1:24" x14ac:dyDescent="0.2">
      <c r="A679">
        <v>19824</v>
      </c>
      <c r="B679" t="s">
        <v>1492</v>
      </c>
      <c r="C679" t="s">
        <v>1456</v>
      </c>
      <c r="D679">
        <v>2016</v>
      </c>
      <c r="E679" t="str">
        <f t="shared" si="10"/>
        <v>198242016</v>
      </c>
      <c r="F679">
        <v>20419</v>
      </c>
      <c r="G679" t="str">
        <f>VLOOKUP($A679,CATMUN!$B$2:$C$1123,2,0)</f>
        <v>Bajo</v>
      </c>
      <c r="H679" t="str">
        <f>VLOOKUP($A679,CATMUN!$B$2:$D$1123,3,0)</f>
        <v>Municipios rurales</v>
      </c>
      <c r="I679">
        <f>VLOOKUP($A679,CATMUN!$B$2:$G$1123,4,0)</f>
        <v>0</v>
      </c>
      <c r="J679">
        <f>VLOOKUP($A679,CATMUN!$B$2:$G$1123,6,0)</f>
        <v>15</v>
      </c>
      <c r="K679" s="69">
        <v>171.971</v>
      </c>
      <c r="L679" s="69">
        <v>379.44181762658269</v>
      </c>
      <c r="N679" s="69">
        <v>19.386783259911898</v>
      </c>
      <c r="P679" s="69">
        <v>441.89600000000002</v>
      </c>
      <c r="Q679">
        <v>0</v>
      </c>
      <c r="S679" s="69">
        <v>3.5760000000000001</v>
      </c>
      <c r="T679">
        <v>0</v>
      </c>
      <c r="V679" s="51">
        <v>4</v>
      </c>
      <c r="W679" s="51">
        <v>0</v>
      </c>
      <c r="X679" s="51">
        <v>26</v>
      </c>
    </row>
    <row r="680" spans="1:24" x14ac:dyDescent="0.2">
      <c r="A680">
        <v>20032</v>
      </c>
      <c r="B680" t="s">
        <v>1498</v>
      </c>
      <c r="C680" t="s">
        <v>1494</v>
      </c>
      <c r="D680">
        <v>2016</v>
      </c>
      <c r="E680" t="str">
        <f t="shared" si="10"/>
        <v>200322016</v>
      </c>
      <c r="F680">
        <v>19255</v>
      </c>
      <c r="G680" t="str">
        <f>VLOOKUP($A680,CATMUN!$B$2:$C$1123,2,0)</f>
        <v>Bajo</v>
      </c>
      <c r="H680" t="str">
        <f>VLOOKUP($A680,CATMUN!$B$2:$D$1123,3,0)</f>
        <v>Municipios rurales</v>
      </c>
      <c r="I680">
        <f>VLOOKUP($A680,CATMUN!$B$2:$G$1123,4,0)</f>
        <v>0</v>
      </c>
      <c r="J680">
        <f>VLOOKUP($A680,CATMUN!$B$2:$G$1123,6,0)</f>
        <v>15</v>
      </c>
      <c r="K680" s="69">
        <v>160.53800000000001</v>
      </c>
      <c r="L680" s="69">
        <v>379.44181762658269</v>
      </c>
      <c r="N680" s="69">
        <v>19.386783259911898</v>
      </c>
      <c r="P680" s="69">
        <v>441.89600000000002</v>
      </c>
      <c r="Q680">
        <v>0</v>
      </c>
      <c r="S680" s="69">
        <v>3.5760000000000001</v>
      </c>
      <c r="T680">
        <v>0</v>
      </c>
      <c r="V680" s="51">
        <v>4</v>
      </c>
      <c r="W680" s="51">
        <v>19</v>
      </c>
      <c r="X680" s="51">
        <v>26</v>
      </c>
    </row>
    <row r="681" spans="1:24" x14ac:dyDescent="0.2">
      <c r="A681">
        <v>20045</v>
      </c>
      <c r="B681" t="s">
        <v>1499</v>
      </c>
      <c r="C681" t="s">
        <v>1494</v>
      </c>
      <c r="D681">
        <v>2016</v>
      </c>
      <c r="E681" t="str">
        <f t="shared" si="10"/>
        <v>200452016</v>
      </c>
      <c r="F681">
        <v>13388</v>
      </c>
      <c r="G681" t="str">
        <f>VLOOKUP($A681,CATMUN!$B$2:$C$1123,2,0)</f>
        <v>Alto</v>
      </c>
      <c r="H681" t="str">
        <f>VLOOKUP($A681,CATMUN!$B$2:$D$1123,3,0)</f>
        <v>Municipios rurales</v>
      </c>
      <c r="I681">
        <f>VLOOKUP($A681,CATMUN!$B$2:$G$1123,4,0)</f>
        <v>0</v>
      </c>
      <c r="J681">
        <f>VLOOKUP($A681,CATMUN!$B$2:$G$1123,6,0)</f>
        <v>15</v>
      </c>
      <c r="K681" s="69">
        <v>2852.1909999999998</v>
      </c>
      <c r="L681" s="69">
        <v>379.44181762658269</v>
      </c>
      <c r="M681" s="69">
        <v>10.521000000000001</v>
      </c>
      <c r="N681" s="69">
        <v>19.386783259911898</v>
      </c>
      <c r="P681" s="69">
        <v>441.89600000000002</v>
      </c>
      <c r="Q681">
        <v>0</v>
      </c>
      <c r="S681" s="69">
        <v>3.5760000000000001</v>
      </c>
      <c r="T681">
        <v>0</v>
      </c>
      <c r="V681" s="51">
        <v>4</v>
      </c>
      <c r="W681" s="51">
        <v>121</v>
      </c>
      <c r="X681" s="51">
        <v>26</v>
      </c>
    </row>
    <row r="682" spans="1:24" x14ac:dyDescent="0.2">
      <c r="A682">
        <v>20175</v>
      </c>
      <c r="B682" t="s">
        <v>1501</v>
      </c>
      <c r="C682" t="s">
        <v>1494</v>
      </c>
      <c r="D682">
        <v>2016</v>
      </c>
      <c r="E682" t="str">
        <f t="shared" si="10"/>
        <v>201752016</v>
      </c>
      <c r="F682">
        <v>30585</v>
      </c>
      <c r="G682" t="str">
        <f>VLOOKUP($A682,CATMUN!$B$2:$C$1123,2,0)</f>
        <v>Bajo</v>
      </c>
      <c r="H682" t="str">
        <f>VLOOKUP($A682,CATMUN!$B$2:$D$1123,3,0)</f>
        <v>Municipios rurales</v>
      </c>
      <c r="I682">
        <f>VLOOKUP($A682,CATMUN!$B$2:$G$1123,4,0)</f>
        <v>0</v>
      </c>
      <c r="J682">
        <f>VLOOKUP($A682,CATMUN!$B$2:$G$1123,6,0)</f>
        <v>15</v>
      </c>
      <c r="K682" s="69">
        <v>134.57513</v>
      </c>
      <c r="L682" s="69">
        <v>379.44181762658269</v>
      </c>
      <c r="M682" s="69">
        <v>0</v>
      </c>
      <c r="N682" s="69">
        <v>19.386783259911898</v>
      </c>
      <c r="P682" s="69">
        <v>441.89600000000002</v>
      </c>
      <c r="Q682">
        <v>0</v>
      </c>
      <c r="S682" s="69">
        <v>3.5760000000000001</v>
      </c>
      <c r="T682">
        <v>0</v>
      </c>
      <c r="V682" s="51">
        <v>4</v>
      </c>
      <c r="W682" s="51">
        <v>13</v>
      </c>
      <c r="X682" s="51">
        <v>26</v>
      </c>
    </row>
    <row r="683" spans="1:24" x14ac:dyDescent="0.2">
      <c r="A683">
        <v>20178</v>
      </c>
      <c r="B683" t="s">
        <v>1502</v>
      </c>
      <c r="C683" t="s">
        <v>1494</v>
      </c>
      <c r="D683">
        <v>2016</v>
      </c>
      <c r="E683" t="str">
        <f t="shared" si="10"/>
        <v>201782016</v>
      </c>
      <c r="F683">
        <v>19375</v>
      </c>
      <c r="G683" t="str">
        <f>VLOOKUP($A683,CATMUN!$B$2:$C$1123,2,0)</f>
        <v>Medio</v>
      </c>
      <c r="H683" t="str">
        <f>VLOOKUP($A683,CATMUN!$B$2:$D$1123,3,0)</f>
        <v>Municipios rurales</v>
      </c>
      <c r="I683">
        <f>VLOOKUP($A683,CATMUN!$B$2:$G$1123,4,0)</f>
        <v>0</v>
      </c>
      <c r="J683">
        <f>VLOOKUP($A683,CATMUN!$B$2:$G$1123,6,0)</f>
        <v>15</v>
      </c>
      <c r="K683" s="69">
        <v>539.05200000000002</v>
      </c>
      <c r="L683" s="69">
        <v>379.44181762658269</v>
      </c>
      <c r="M683" s="69">
        <v>0.03</v>
      </c>
      <c r="N683" s="69">
        <v>19.386783259911898</v>
      </c>
      <c r="P683" s="69">
        <v>441.89600000000002</v>
      </c>
      <c r="Q683">
        <v>0</v>
      </c>
      <c r="S683" s="69">
        <v>3.5760000000000001</v>
      </c>
      <c r="T683">
        <v>0</v>
      </c>
      <c r="V683" s="51">
        <v>4</v>
      </c>
      <c r="W683" s="51">
        <v>42</v>
      </c>
      <c r="X683" s="51">
        <v>26</v>
      </c>
    </row>
    <row r="684" spans="1:24" x14ac:dyDescent="0.2">
      <c r="A684">
        <v>20228</v>
      </c>
      <c r="B684" t="s">
        <v>1503</v>
      </c>
      <c r="C684" t="s">
        <v>1494</v>
      </c>
      <c r="D684">
        <v>2016</v>
      </c>
      <c r="E684" t="str">
        <f t="shared" si="10"/>
        <v>202282016</v>
      </c>
      <c r="F684">
        <v>24035</v>
      </c>
      <c r="G684" t="str">
        <f>VLOOKUP($A684,CATMUN!$B$2:$C$1123,2,0)</f>
        <v>Medio</v>
      </c>
      <c r="H684" t="str">
        <f>VLOOKUP($A684,CATMUN!$B$2:$D$1123,3,0)</f>
        <v>Municipios rurales</v>
      </c>
      <c r="I684">
        <f>VLOOKUP($A684,CATMUN!$B$2:$G$1123,4,0)</f>
        <v>0</v>
      </c>
      <c r="J684">
        <f>VLOOKUP($A684,CATMUN!$B$2:$G$1123,6,0)</f>
        <v>15</v>
      </c>
      <c r="K684" s="69">
        <v>342.89292</v>
      </c>
      <c r="L684" s="69">
        <v>379.44181762658269</v>
      </c>
      <c r="M684" s="69">
        <v>6.1823699999999997</v>
      </c>
      <c r="N684" s="69">
        <v>19.386783259911898</v>
      </c>
      <c r="P684" s="69">
        <v>441.89600000000002</v>
      </c>
      <c r="Q684">
        <v>0</v>
      </c>
      <c r="S684" s="69">
        <v>3.5760000000000001</v>
      </c>
      <c r="T684">
        <v>0</v>
      </c>
      <c r="V684" s="51">
        <v>4</v>
      </c>
      <c r="W684" s="51">
        <v>113</v>
      </c>
      <c r="X684" s="51">
        <v>26</v>
      </c>
    </row>
    <row r="685" spans="1:24" x14ac:dyDescent="0.2">
      <c r="A685">
        <v>20238</v>
      </c>
      <c r="B685" t="s">
        <v>1504</v>
      </c>
      <c r="C685" t="s">
        <v>1494</v>
      </c>
      <c r="D685">
        <v>2016</v>
      </c>
      <c r="E685" t="str">
        <f t="shared" si="10"/>
        <v>202382016</v>
      </c>
      <c r="F685">
        <v>26587</v>
      </c>
      <c r="G685" t="str">
        <f>VLOOKUP($A685,CATMUN!$B$2:$C$1123,2,0)</f>
        <v>Medio</v>
      </c>
      <c r="H685" t="str">
        <f>VLOOKUP($A685,CATMUN!$B$2:$D$1123,3,0)</f>
        <v>Municipios rurales</v>
      </c>
      <c r="I685">
        <f>VLOOKUP($A685,CATMUN!$B$2:$G$1123,4,0)</f>
        <v>0</v>
      </c>
      <c r="J685">
        <f>VLOOKUP($A685,CATMUN!$B$2:$G$1123,6,0)</f>
        <v>15</v>
      </c>
      <c r="K685" s="69">
        <v>382.13371000000001</v>
      </c>
      <c r="L685" s="69">
        <v>379.44181762658269</v>
      </c>
      <c r="M685" s="69">
        <v>1.7546300000000001</v>
      </c>
      <c r="N685" s="69">
        <v>19.386783259911898</v>
      </c>
      <c r="P685" s="69">
        <v>441.89600000000002</v>
      </c>
      <c r="Q685">
        <v>0</v>
      </c>
      <c r="S685" s="69">
        <v>3.5760000000000001</v>
      </c>
      <c r="T685">
        <v>0</v>
      </c>
      <c r="V685" s="51">
        <v>4</v>
      </c>
      <c r="W685" s="51">
        <v>68</v>
      </c>
      <c r="X685" s="51">
        <v>26</v>
      </c>
    </row>
    <row r="686" spans="1:24" x14ac:dyDescent="0.2">
      <c r="A686">
        <v>20250</v>
      </c>
      <c r="B686" t="s">
        <v>1505</v>
      </c>
      <c r="C686" t="s">
        <v>1494</v>
      </c>
      <c r="D686">
        <v>2016</v>
      </c>
      <c r="E686" t="str">
        <f t="shared" si="10"/>
        <v>202502016</v>
      </c>
      <c r="F686">
        <v>23013</v>
      </c>
      <c r="G686" t="str">
        <f>VLOOKUP($A686,CATMUN!$B$2:$C$1123,2,0)</f>
        <v>Alto</v>
      </c>
      <c r="H686" t="str">
        <f>VLOOKUP($A686,CATMUN!$B$2:$D$1123,3,0)</f>
        <v>Municipios rurales</v>
      </c>
      <c r="I686">
        <f>VLOOKUP($A686,CATMUN!$B$2:$G$1123,4,0)</f>
        <v>0</v>
      </c>
      <c r="J686">
        <f>VLOOKUP($A686,CATMUN!$B$2:$G$1123,6,0)</f>
        <v>15</v>
      </c>
      <c r="K686" s="69">
        <v>460.26499999999999</v>
      </c>
      <c r="L686" s="69">
        <v>379.44181762658269</v>
      </c>
      <c r="M686" s="69">
        <v>20.239000000000001</v>
      </c>
      <c r="N686" s="69">
        <v>19.386783259911898</v>
      </c>
      <c r="P686" s="69">
        <v>441.89600000000002</v>
      </c>
      <c r="Q686">
        <v>0</v>
      </c>
      <c r="S686" s="69">
        <v>3.5760000000000001</v>
      </c>
      <c r="T686">
        <v>0</v>
      </c>
      <c r="V686" s="51">
        <v>25</v>
      </c>
      <c r="W686" s="51">
        <v>110</v>
      </c>
      <c r="X686" s="51">
        <v>28</v>
      </c>
    </row>
    <row r="687" spans="1:24" x14ac:dyDescent="0.2">
      <c r="A687">
        <v>20295</v>
      </c>
      <c r="B687" t="s">
        <v>1506</v>
      </c>
      <c r="C687" t="s">
        <v>1494</v>
      </c>
      <c r="D687">
        <v>2016</v>
      </c>
      <c r="E687" t="str">
        <f t="shared" si="10"/>
        <v>202952016</v>
      </c>
      <c r="F687">
        <v>16856</v>
      </c>
      <c r="G687" t="str">
        <f>VLOOKUP($A687,CATMUN!$B$2:$C$1123,2,0)</f>
        <v>Bajo</v>
      </c>
      <c r="H687" t="str">
        <f>VLOOKUP($A687,CATMUN!$B$2:$D$1123,3,0)</f>
        <v>Municipios rurales</v>
      </c>
      <c r="I687">
        <f>VLOOKUP($A687,CATMUN!$B$2:$G$1123,4,0)</f>
        <v>0</v>
      </c>
      <c r="J687">
        <f>VLOOKUP($A687,CATMUN!$B$2:$G$1123,6,0)</f>
        <v>15</v>
      </c>
      <c r="K687" s="69">
        <v>389.47734000000003</v>
      </c>
      <c r="L687" s="69">
        <v>379.44181762658269</v>
      </c>
      <c r="M687" s="69">
        <v>0</v>
      </c>
      <c r="N687" s="69">
        <v>19.386783259911898</v>
      </c>
      <c r="P687" s="69">
        <v>441.89600000000002</v>
      </c>
      <c r="Q687">
        <v>0</v>
      </c>
      <c r="S687" s="69">
        <v>3.5760000000000001</v>
      </c>
      <c r="T687">
        <v>0</v>
      </c>
      <c r="V687" s="51">
        <v>4</v>
      </c>
      <c r="W687" s="51">
        <v>29</v>
      </c>
      <c r="X687" s="51">
        <v>26</v>
      </c>
    </row>
    <row r="688" spans="1:24" x14ac:dyDescent="0.2">
      <c r="A688">
        <v>20310</v>
      </c>
      <c r="B688" t="s">
        <v>1507</v>
      </c>
      <c r="C688" t="s">
        <v>1494</v>
      </c>
      <c r="D688">
        <v>2016</v>
      </c>
      <c r="E688" t="str">
        <f t="shared" si="10"/>
        <v>203102016</v>
      </c>
      <c r="F688">
        <v>6789</v>
      </c>
      <c r="G688" t="str">
        <f>VLOOKUP($A688,CATMUN!$B$2:$C$1123,2,0)</f>
        <v>Bajo</v>
      </c>
      <c r="H688" t="str">
        <f>VLOOKUP($A688,CATMUN!$B$2:$D$1123,3,0)</f>
        <v>Municipios rurales</v>
      </c>
      <c r="I688">
        <f>VLOOKUP($A688,CATMUN!$B$2:$G$1123,4,0)</f>
        <v>0</v>
      </c>
      <c r="J688">
        <f>VLOOKUP($A688,CATMUN!$B$2:$G$1123,6,0)</f>
        <v>15</v>
      </c>
      <c r="K688" s="69">
        <v>24.747</v>
      </c>
      <c r="L688" s="69">
        <v>379.44181762658269</v>
      </c>
      <c r="N688" s="69">
        <v>19.386783259911898</v>
      </c>
      <c r="P688" s="69">
        <v>441.89600000000002</v>
      </c>
      <c r="Q688">
        <v>0</v>
      </c>
      <c r="S688" s="69">
        <v>3.5760000000000001</v>
      </c>
      <c r="T688">
        <v>0</v>
      </c>
      <c r="V688" s="51">
        <v>4</v>
      </c>
      <c r="W688" s="51">
        <v>2</v>
      </c>
      <c r="X688" s="51">
        <v>26</v>
      </c>
    </row>
    <row r="689" spans="1:24" x14ac:dyDescent="0.2">
      <c r="A689">
        <v>20383</v>
      </c>
      <c r="B689" t="s">
        <v>1508</v>
      </c>
      <c r="C689" t="s">
        <v>1494</v>
      </c>
      <c r="D689">
        <v>2016</v>
      </c>
      <c r="E689" t="str">
        <f t="shared" si="10"/>
        <v>203832016</v>
      </c>
      <c r="F689">
        <v>12760</v>
      </c>
      <c r="G689" t="str">
        <f>VLOOKUP($A689,CATMUN!$B$2:$C$1123,2,0)</f>
        <v>Alto</v>
      </c>
      <c r="H689" t="str">
        <f>VLOOKUP($A689,CATMUN!$B$2:$D$1123,3,0)</f>
        <v>Municipios rurales</v>
      </c>
      <c r="I689">
        <f>VLOOKUP($A689,CATMUN!$B$2:$G$1123,4,0)</f>
        <v>0</v>
      </c>
      <c r="J689">
        <f>VLOOKUP($A689,CATMUN!$B$2:$G$1123,6,0)</f>
        <v>15</v>
      </c>
      <c r="K689" s="69">
        <v>557.39400000000001</v>
      </c>
      <c r="L689" s="69">
        <v>379.44181762658269</v>
      </c>
      <c r="M689" s="69">
        <v>0</v>
      </c>
      <c r="N689" s="69">
        <v>19.386783259911898</v>
      </c>
      <c r="P689" s="69">
        <v>441.89600000000002</v>
      </c>
      <c r="Q689">
        <v>0</v>
      </c>
      <c r="S689" s="69">
        <v>3.5760000000000001</v>
      </c>
      <c r="T689">
        <v>0</v>
      </c>
      <c r="V689" s="51">
        <v>4</v>
      </c>
      <c r="W689" s="51">
        <v>62</v>
      </c>
      <c r="X689" s="51">
        <v>26</v>
      </c>
    </row>
    <row r="690" spans="1:24" x14ac:dyDescent="0.2">
      <c r="A690">
        <v>20517</v>
      </c>
      <c r="B690" t="s">
        <v>1511</v>
      </c>
      <c r="C690" t="s">
        <v>1494</v>
      </c>
      <c r="D690">
        <v>2016</v>
      </c>
      <c r="E690" t="str">
        <f t="shared" si="10"/>
        <v>205172016</v>
      </c>
      <c r="F690">
        <v>17268</v>
      </c>
      <c r="G690" t="str">
        <f>VLOOKUP($A690,CATMUN!$B$2:$C$1123,2,0)</f>
        <v>Bajo</v>
      </c>
      <c r="H690" t="str">
        <f>VLOOKUP($A690,CATMUN!$B$2:$D$1123,3,0)</f>
        <v>Municipios rurales</v>
      </c>
      <c r="I690">
        <f>VLOOKUP($A690,CATMUN!$B$2:$G$1123,4,0)</f>
        <v>0</v>
      </c>
      <c r="J690">
        <f>VLOOKUP($A690,CATMUN!$B$2:$G$1123,6,0)</f>
        <v>15</v>
      </c>
      <c r="K690" s="69">
        <v>179.36799999999999</v>
      </c>
      <c r="L690" s="69">
        <v>379.44181762658269</v>
      </c>
      <c r="N690" s="69">
        <v>19.386783259911898</v>
      </c>
      <c r="P690" s="69">
        <v>441.89600000000002</v>
      </c>
      <c r="Q690">
        <v>0</v>
      </c>
      <c r="S690" s="69">
        <v>3.5760000000000001</v>
      </c>
      <c r="T690">
        <v>0</v>
      </c>
      <c r="V690" s="51">
        <v>4</v>
      </c>
      <c r="W690" s="51">
        <v>90</v>
      </c>
      <c r="X690" s="51">
        <v>26</v>
      </c>
    </row>
    <row r="691" spans="1:24" x14ac:dyDescent="0.2">
      <c r="A691">
        <v>20550</v>
      </c>
      <c r="B691" t="s">
        <v>1512</v>
      </c>
      <c r="C691" t="s">
        <v>1494</v>
      </c>
      <c r="D691">
        <v>2016</v>
      </c>
      <c r="E691" t="str">
        <f t="shared" si="10"/>
        <v>205502016</v>
      </c>
      <c r="F691">
        <v>18022</v>
      </c>
      <c r="G691" t="str">
        <f>VLOOKUP($A691,CATMUN!$B$2:$C$1123,2,0)</f>
        <v>Medio</v>
      </c>
      <c r="H691" t="str">
        <f>VLOOKUP($A691,CATMUN!$B$2:$D$1123,3,0)</f>
        <v>Municipios rurales</v>
      </c>
      <c r="I691">
        <f>VLOOKUP($A691,CATMUN!$B$2:$G$1123,4,0)</f>
        <v>0</v>
      </c>
      <c r="J691">
        <f>VLOOKUP($A691,CATMUN!$B$2:$G$1123,6,0)</f>
        <v>15</v>
      </c>
      <c r="K691" s="69">
        <v>301.78800000000001</v>
      </c>
      <c r="L691" s="69">
        <v>379.44181762658269</v>
      </c>
      <c r="M691" s="69">
        <v>7.3410000000000002</v>
      </c>
      <c r="N691" s="69">
        <v>19.386783259911898</v>
      </c>
      <c r="P691" s="69">
        <v>441.89600000000002</v>
      </c>
      <c r="Q691">
        <v>0</v>
      </c>
      <c r="S691" s="69">
        <v>3.5760000000000001</v>
      </c>
      <c r="T691">
        <v>0</v>
      </c>
      <c r="V691" s="51">
        <v>4</v>
      </c>
      <c r="W691" s="51">
        <v>25</v>
      </c>
      <c r="X691" s="51">
        <v>26</v>
      </c>
    </row>
    <row r="692" spans="1:24" x14ac:dyDescent="0.2">
      <c r="A692">
        <v>20570</v>
      </c>
      <c r="B692" t="s">
        <v>1513</v>
      </c>
      <c r="C692" t="s">
        <v>1494</v>
      </c>
      <c r="D692">
        <v>2016</v>
      </c>
      <c r="E692" t="str">
        <f t="shared" si="10"/>
        <v>205702016</v>
      </c>
      <c r="F692">
        <v>22837</v>
      </c>
      <c r="G692" t="str">
        <f>VLOOKUP($A692,CATMUN!$B$2:$C$1123,2,0)</f>
        <v>Bajo</v>
      </c>
      <c r="H692" t="str">
        <f>VLOOKUP($A692,CATMUN!$B$2:$D$1123,3,0)</f>
        <v>Municipios rurales</v>
      </c>
      <c r="I692">
        <f>VLOOKUP($A692,CATMUN!$B$2:$G$1123,4,0)</f>
        <v>0</v>
      </c>
      <c r="J692">
        <f>VLOOKUP($A692,CATMUN!$B$2:$G$1123,6,0)</f>
        <v>15</v>
      </c>
      <c r="K692" s="69">
        <v>86.175449999999998</v>
      </c>
      <c r="L692" s="69">
        <v>379.44181762658269</v>
      </c>
      <c r="M692" s="69">
        <v>0.33779999999999999</v>
      </c>
      <c r="N692" s="69">
        <v>19.386783259911898</v>
      </c>
      <c r="P692" s="69">
        <v>441.89600000000002</v>
      </c>
      <c r="Q692">
        <v>0</v>
      </c>
      <c r="S692" s="69">
        <v>3.5760000000000001</v>
      </c>
      <c r="T692">
        <v>0</v>
      </c>
      <c r="V692" s="51">
        <v>4</v>
      </c>
      <c r="W692" s="51" t="e">
        <v>#N/A</v>
      </c>
      <c r="X692" s="51" t="e">
        <v>#N/A</v>
      </c>
    </row>
    <row r="693" spans="1:24" x14ac:dyDescent="0.2">
      <c r="A693">
        <v>20614</v>
      </c>
      <c r="B693" t="s">
        <v>1514</v>
      </c>
      <c r="C693" t="s">
        <v>1494</v>
      </c>
      <c r="D693">
        <v>2016</v>
      </c>
      <c r="E693" t="str">
        <f t="shared" si="10"/>
        <v>206142016</v>
      </c>
      <c r="F693">
        <v>13994</v>
      </c>
      <c r="G693" t="str">
        <f>VLOOKUP($A693,CATMUN!$B$2:$C$1123,2,0)</f>
        <v>Bajo</v>
      </c>
      <c r="H693" t="str">
        <f>VLOOKUP($A693,CATMUN!$B$2:$D$1123,3,0)</f>
        <v>Municipios rurales</v>
      </c>
      <c r="I693">
        <f>VLOOKUP($A693,CATMUN!$B$2:$G$1123,4,0)</f>
        <v>0</v>
      </c>
      <c r="J693">
        <f>VLOOKUP($A693,CATMUN!$B$2:$G$1123,6,0)</f>
        <v>15</v>
      </c>
      <c r="K693" s="69">
        <v>698.41733999999997</v>
      </c>
      <c r="L693" s="69">
        <v>379.44181762658269</v>
      </c>
      <c r="N693" s="69">
        <v>19.386783259911898</v>
      </c>
      <c r="P693" s="69">
        <v>441.89600000000002</v>
      </c>
      <c r="Q693">
        <v>0</v>
      </c>
      <c r="S693" s="69">
        <v>3.5760000000000001</v>
      </c>
      <c r="T693">
        <v>0</v>
      </c>
      <c r="V693" s="51">
        <v>4</v>
      </c>
      <c r="W693" s="51">
        <v>0</v>
      </c>
      <c r="X693" s="51">
        <v>26</v>
      </c>
    </row>
    <row r="694" spans="1:24" x14ac:dyDescent="0.2">
      <c r="A694">
        <v>20621</v>
      </c>
      <c r="B694" t="s">
        <v>1515</v>
      </c>
      <c r="C694" t="s">
        <v>1494</v>
      </c>
      <c r="D694">
        <v>2016</v>
      </c>
      <c r="E694" t="str">
        <f t="shared" si="10"/>
        <v>206212016</v>
      </c>
      <c r="F694">
        <v>22887</v>
      </c>
      <c r="G694" t="str">
        <f>VLOOKUP($A694,CATMUN!$B$2:$C$1123,2,0)</f>
        <v>Medio</v>
      </c>
      <c r="H694" t="str">
        <f>VLOOKUP($A694,CATMUN!$B$2:$D$1123,3,0)</f>
        <v>Municipios rurales</v>
      </c>
      <c r="I694">
        <f>VLOOKUP($A694,CATMUN!$B$2:$G$1123,4,0)</f>
        <v>0</v>
      </c>
      <c r="J694">
        <f>VLOOKUP($A694,CATMUN!$B$2:$G$1123,6,0)</f>
        <v>15</v>
      </c>
      <c r="K694" s="69">
        <v>399.45159999999998</v>
      </c>
      <c r="L694" s="69">
        <v>379.44181762658269</v>
      </c>
      <c r="M694" s="69">
        <v>5.7668200000000001</v>
      </c>
      <c r="N694" s="69">
        <v>19.386783259911898</v>
      </c>
      <c r="O694" s="69">
        <v>0</v>
      </c>
      <c r="P694" s="69">
        <v>441.89600000000002</v>
      </c>
      <c r="Q694">
        <v>0</v>
      </c>
      <c r="S694" s="69">
        <v>3.5760000000000001</v>
      </c>
      <c r="T694">
        <v>0</v>
      </c>
      <c r="V694" s="51">
        <v>4</v>
      </c>
      <c r="W694" s="51">
        <v>64</v>
      </c>
      <c r="X694" s="51">
        <v>26</v>
      </c>
    </row>
    <row r="695" spans="1:24" x14ac:dyDescent="0.2">
      <c r="A695">
        <v>20710</v>
      </c>
      <c r="B695" t="s">
        <v>1516</v>
      </c>
      <c r="C695" t="s">
        <v>1494</v>
      </c>
      <c r="D695">
        <v>2016</v>
      </c>
      <c r="E695" t="str">
        <f t="shared" si="10"/>
        <v>207102016</v>
      </c>
      <c r="F695">
        <v>25121</v>
      </c>
      <c r="G695" t="str">
        <f>VLOOKUP($A695,CATMUN!$B$2:$C$1123,2,0)</f>
        <v>Alto</v>
      </c>
      <c r="H695" t="str">
        <f>VLOOKUP($A695,CATMUN!$B$2:$D$1123,3,0)</f>
        <v>Municipios rurales</v>
      </c>
      <c r="I695">
        <f>VLOOKUP($A695,CATMUN!$B$2:$G$1123,4,0)</f>
        <v>0</v>
      </c>
      <c r="J695">
        <f>VLOOKUP($A695,CATMUN!$B$2:$G$1123,6,0)</f>
        <v>15</v>
      </c>
      <c r="K695" s="69">
        <v>1608.3510000000001</v>
      </c>
      <c r="L695" s="69">
        <v>379.44181762658269</v>
      </c>
      <c r="M695" s="69">
        <v>8.5960000000000001</v>
      </c>
      <c r="N695" s="69">
        <v>19.386783259911898</v>
      </c>
      <c r="P695" s="69">
        <v>441.89600000000002</v>
      </c>
      <c r="Q695">
        <v>0</v>
      </c>
      <c r="S695" s="69">
        <v>3.5760000000000001</v>
      </c>
      <c r="T695">
        <v>0</v>
      </c>
      <c r="V695" s="51">
        <v>4</v>
      </c>
      <c r="W695" s="51">
        <v>554</v>
      </c>
      <c r="X695" s="51">
        <v>26</v>
      </c>
    </row>
    <row r="696" spans="1:24" x14ac:dyDescent="0.2">
      <c r="A696">
        <v>20750</v>
      </c>
      <c r="B696" t="s">
        <v>1517</v>
      </c>
      <c r="C696" t="s">
        <v>1494</v>
      </c>
      <c r="D696">
        <v>2016</v>
      </c>
      <c r="E696" t="str">
        <f t="shared" si="10"/>
        <v>207502016</v>
      </c>
      <c r="F696">
        <v>13322</v>
      </c>
      <c r="G696" t="str">
        <f>VLOOKUP($A696,CATMUN!$B$2:$C$1123,2,0)</f>
        <v>Bajo</v>
      </c>
      <c r="H696" t="str">
        <f>VLOOKUP($A696,CATMUN!$B$2:$D$1123,3,0)</f>
        <v>Municipios rurales</v>
      </c>
      <c r="I696">
        <f>VLOOKUP($A696,CATMUN!$B$2:$G$1123,4,0)</f>
        <v>0</v>
      </c>
      <c r="J696">
        <f>VLOOKUP($A696,CATMUN!$B$2:$G$1123,6,0)</f>
        <v>15</v>
      </c>
      <c r="K696" s="69">
        <v>381.39923999999996</v>
      </c>
      <c r="L696" s="69">
        <v>379.44181762658269</v>
      </c>
      <c r="M696" s="69">
        <v>3.79406</v>
      </c>
      <c r="N696" s="69">
        <v>19.386783259911898</v>
      </c>
      <c r="P696" s="69">
        <v>441.89600000000002</v>
      </c>
      <c r="Q696">
        <v>0</v>
      </c>
      <c r="S696" s="69">
        <v>3.5760000000000001</v>
      </c>
      <c r="T696">
        <v>0</v>
      </c>
      <c r="V696" s="51">
        <v>4</v>
      </c>
      <c r="W696" s="51">
        <v>20</v>
      </c>
      <c r="X696" s="51">
        <v>26</v>
      </c>
    </row>
    <row r="697" spans="1:24" x14ac:dyDescent="0.2">
      <c r="A697">
        <v>20770</v>
      </c>
      <c r="B697" t="s">
        <v>1518</v>
      </c>
      <c r="C697" t="s">
        <v>1494</v>
      </c>
      <c r="D697">
        <v>2016</v>
      </c>
      <c r="E697" t="str">
        <f t="shared" si="10"/>
        <v>207702016</v>
      </c>
      <c r="F697">
        <v>18650</v>
      </c>
      <c r="G697" t="str">
        <f>VLOOKUP($A697,CATMUN!$B$2:$C$1123,2,0)</f>
        <v>Alto</v>
      </c>
      <c r="H697" t="str">
        <f>VLOOKUP($A697,CATMUN!$B$2:$D$1123,3,0)</f>
        <v>Municipios rurales</v>
      </c>
      <c r="I697">
        <f>VLOOKUP($A697,CATMUN!$B$2:$G$1123,4,0)</f>
        <v>0</v>
      </c>
      <c r="J697">
        <f>VLOOKUP($A697,CATMUN!$B$2:$G$1123,6,0)</f>
        <v>15</v>
      </c>
      <c r="K697" s="69">
        <v>1370.91452</v>
      </c>
      <c r="L697" s="69">
        <v>379.44181762658269</v>
      </c>
      <c r="M697" s="69">
        <v>37.490300000000005</v>
      </c>
      <c r="N697" s="69">
        <v>19.386783259911898</v>
      </c>
      <c r="P697" s="69">
        <v>441.89600000000002</v>
      </c>
      <c r="Q697">
        <v>0</v>
      </c>
      <c r="S697" s="69">
        <v>3.5760000000000001</v>
      </c>
      <c r="T697">
        <v>0</v>
      </c>
      <c r="V697" s="51">
        <v>4</v>
      </c>
      <c r="W697" s="51">
        <v>173</v>
      </c>
      <c r="X697" s="51">
        <v>26</v>
      </c>
    </row>
    <row r="698" spans="1:24" x14ac:dyDescent="0.2">
      <c r="A698">
        <v>20787</v>
      </c>
      <c r="B698" t="s">
        <v>1519</v>
      </c>
      <c r="C698" t="s">
        <v>1494</v>
      </c>
      <c r="D698">
        <v>2016</v>
      </c>
      <c r="E698" t="str">
        <f t="shared" si="10"/>
        <v>207872016</v>
      </c>
      <c r="F698">
        <v>13838</v>
      </c>
      <c r="G698" t="str">
        <f>VLOOKUP($A698,CATMUN!$B$2:$C$1123,2,0)</f>
        <v>Medio</v>
      </c>
      <c r="H698" t="str">
        <f>VLOOKUP($A698,CATMUN!$B$2:$D$1123,3,0)</f>
        <v>Municipios rurales</v>
      </c>
      <c r="I698">
        <f>VLOOKUP($A698,CATMUN!$B$2:$G$1123,4,0)</f>
        <v>0</v>
      </c>
      <c r="J698">
        <f>VLOOKUP($A698,CATMUN!$B$2:$G$1123,6,0)</f>
        <v>15</v>
      </c>
      <c r="K698" s="69">
        <v>214.97399999999999</v>
      </c>
      <c r="L698" s="69">
        <v>379.44181762658269</v>
      </c>
      <c r="M698" s="69">
        <v>0.56200000000000006</v>
      </c>
      <c r="N698" s="69">
        <v>19.386783259911898</v>
      </c>
      <c r="P698" s="69">
        <v>441.89600000000002</v>
      </c>
      <c r="Q698">
        <v>0</v>
      </c>
      <c r="S698" s="69">
        <v>3.5760000000000001</v>
      </c>
      <c r="T698">
        <v>0</v>
      </c>
      <c r="V698" s="51">
        <v>4</v>
      </c>
      <c r="W698" s="51">
        <v>15</v>
      </c>
      <c r="X698" s="51">
        <v>26</v>
      </c>
    </row>
    <row r="699" spans="1:24" x14ac:dyDescent="0.2">
      <c r="A699">
        <v>23090</v>
      </c>
      <c r="B699" t="s">
        <v>1522</v>
      </c>
      <c r="C699" t="s">
        <v>1253</v>
      </c>
      <c r="D699">
        <v>2016</v>
      </c>
      <c r="E699" t="str">
        <f t="shared" si="10"/>
        <v>230902016</v>
      </c>
      <c r="F699">
        <v>22036</v>
      </c>
      <c r="G699" t="str">
        <f>VLOOKUP($A699,CATMUN!$B$2:$C$1123,2,0)</f>
        <v>Medio</v>
      </c>
      <c r="H699" t="str">
        <f>VLOOKUP($A699,CATMUN!$B$2:$D$1123,3,0)</f>
        <v>Municipios rurales</v>
      </c>
      <c r="I699">
        <f>VLOOKUP($A699,CATMUN!$B$2:$G$1123,4,0)</f>
        <v>0</v>
      </c>
      <c r="J699">
        <f>VLOOKUP($A699,CATMUN!$B$2:$G$1123,6,0)</f>
        <v>15</v>
      </c>
      <c r="K699" s="69">
        <v>405.43400000000003</v>
      </c>
      <c r="L699" s="69">
        <v>379.44181762658269</v>
      </c>
      <c r="N699" s="69">
        <v>19.386783259911898</v>
      </c>
      <c r="P699" s="69">
        <v>441.89600000000002</v>
      </c>
      <c r="Q699">
        <v>0</v>
      </c>
      <c r="S699" s="69">
        <v>3.5760000000000001</v>
      </c>
      <c r="T699">
        <v>0</v>
      </c>
      <c r="V699" s="51">
        <v>4</v>
      </c>
      <c r="W699" s="51">
        <v>11</v>
      </c>
      <c r="X699" s="51">
        <v>26</v>
      </c>
    </row>
    <row r="700" spans="1:24" x14ac:dyDescent="0.2">
      <c r="A700">
        <v>23168</v>
      </c>
      <c r="B700" t="s">
        <v>1524</v>
      </c>
      <c r="C700" t="s">
        <v>1253</v>
      </c>
      <c r="D700">
        <v>2016</v>
      </c>
      <c r="E700" t="str">
        <f t="shared" si="10"/>
        <v>231682016</v>
      </c>
      <c r="F700">
        <v>15165</v>
      </c>
      <c r="G700" t="str">
        <f>VLOOKUP($A700,CATMUN!$B$2:$C$1123,2,0)</f>
        <v>Bajo</v>
      </c>
      <c r="H700" t="str">
        <f>VLOOKUP($A700,CATMUN!$B$2:$D$1123,3,0)</f>
        <v>Municipios rurales</v>
      </c>
      <c r="I700">
        <f>VLOOKUP($A700,CATMUN!$B$2:$G$1123,4,0)</f>
        <v>0</v>
      </c>
      <c r="J700">
        <f>VLOOKUP($A700,CATMUN!$B$2:$G$1123,6,0)</f>
        <v>15</v>
      </c>
      <c r="K700" s="69">
        <v>146.04123000000001</v>
      </c>
      <c r="L700" s="69">
        <v>379.44181762658269</v>
      </c>
      <c r="M700" s="69">
        <v>0</v>
      </c>
      <c r="N700" s="69">
        <v>19.386783259911898</v>
      </c>
      <c r="P700" s="69">
        <v>441.89600000000002</v>
      </c>
      <c r="Q700">
        <v>0</v>
      </c>
      <c r="S700" s="69">
        <v>3.5760000000000001</v>
      </c>
      <c r="T700">
        <v>0</v>
      </c>
      <c r="V700" s="51">
        <v>4</v>
      </c>
      <c r="W700" s="51">
        <v>0</v>
      </c>
      <c r="X700" s="51">
        <v>26</v>
      </c>
    </row>
    <row r="701" spans="1:24" x14ac:dyDescent="0.2">
      <c r="A701">
        <v>23419</v>
      </c>
      <c r="B701" t="s">
        <v>1530</v>
      </c>
      <c r="C701" t="s">
        <v>1253</v>
      </c>
      <c r="D701">
        <v>2016</v>
      </c>
      <c r="E701" t="str">
        <f t="shared" si="10"/>
        <v>234192016</v>
      </c>
      <c r="F701">
        <v>24471</v>
      </c>
      <c r="G701" t="str">
        <f>VLOOKUP($A701,CATMUN!$B$2:$C$1123,2,0)</f>
        <v>Medio</v>
      </c>
      <c r="H701" t="str">
        <f>VLOOKUP($A701,CATMUN!$B$2:$D$1123,3,0)</f>
        <v>Municipios rurales</v>
      </c>
      <c r="I701">
        <f>VLOOKUP($A701,CATMUN!$B$2:$G$1123,4,0)</f>
        <v>0</v>
      </c>
      <c r="J701">
        <f>VLOOKUP($A701,CATMUN!$B$2:$G$1123,6,0)</f>
        <v>15</v>
      </c>
      <c r="K701" s="69">
        <v>650</v>
      </c>
      <c r="L701" s="69">
        <v>379.44181762658269</v>
      </c>
      <c r="M701" s="69">
        <v>0</v>
      </c>
      <c r="N701" s="69">
        <v>19.386783259911898</v>
      </c>
      <c r="P701" s="69">
        <v>441.89600000000002</v>
      </c>
      <c r="Q701">
        <v>0</v>
      </c>
      <c r="S701" s="69">
        <v>3.5760000000000001</v>
      </c>
      <c r="T701">
        <v>0</v>
      </c>
      <c r="V701" s="51">
        <v>4</v>
      </c>
      <c r="W701" s="51">
        <v>2</v>
      </c>
      <c r="X701" s="51">
        <v>26</v>
      </c>
    </row>
    <row r="702" spans="1:24" x14ac:dyDescent="0.2">
      <c r="A702">
        <v>23570</v>
      </c>
      <c r="B702" t="s">
        <v>1535</v>
      </c>
      <c r="C702" t="s">
        <v>1253</v>
      </c>
      <c r="D702">
        <v>2016</v>
      </c>
      <c r="E702" t="str">
        <f t="shared" si="10"/>
        <v>235702016</v>
      </c>
      <c r="F702">
        <v>39334</v>
      </c>
      <c r="G702" t="str">
        <f>VLOOKUP($A702,CATMUN!$B$2:$C$1123,2,0)</f>
        <v>Bajo</v>
      </c>
      <c r="H702" t="str">
        <f>VLOOKUP($A702,CATMUN!$B$2:$D$1123,3,0)</f>
        <v>Municipios rurales</v>
      </c>
      <c r="I702">
        <f>VLOOKUP($A702,CATMUN!$B$2:$G$1123,4,0)</f>
        <v>0</v>
      </c>
      <c r="J702">
        <f>VLOOKUP($A702,CATMUN!$B$2:$G$1123,6,0)</f>
        <v>15</v>
      </c>
      <c r="K702" s="69">
        <v>1158.5229999999999</v>
      </c>
      <c r="L702" s="69">
        <v>379.44181762658269</v>
      </c>
      <c r="M702" s="69">
        <v>2.8</v>
      </c>
      <c r="N702" s="69">
        <v>19.386783259911898</v>
      </c>
      <c r="P702" s="69">
        <v>441.89600000000002</v>
      </c>
      <c r="Q702">
        <v>0</v>
      </c>
      <c r="S702" s="69">
        <v>3.5760000000000001</v>
      </c>
      <c r="T702">
        <v>0</v>
      </c>
      <c r="V702" s="51">
        <v>4</v>
      </c>
      <c r="W702" s="51">
        <v>38</v>
      </c>
      <c r="X702" s="51">
        <v>26</v>
      </c>
    </row>
    <row r="703" spans="1:24" x14ac:dyDescent="0.2">
      <c r="A703">
        <v>23574</v>
      </c>
      <c r="B703" t="s">
        <v>1536</v>
      </c>
      <c r="C703" t="s">
        <v>1253</v>
      </c>
      <c r="D703">
        <v>2016</v>
      </c>
      <c r="E703" t="str">
        <f t="shared" si="10"/>
        <v>235742016</v>
      </c>
      <c r="F703">
        <v>30019</v>
      </c>
      <c r="G703" t="str">
        <f>VLOOKUP($A703,CATMUN!$B$2:$C$1123,2,0)</f>
        <v>Medio</v>
      </c>
      <c r="H703" t="str">
        <f>VLOOKUP($A703,CATMUN!$B$2:$D$1123,3,0)</f>
        <v>Municipios rurales</v>
      </c>
      <c r="I703">
        <f>VLOOKUP($A703,CATMUN!$B$2:$G$1123,4,0)</f>
        <v>0</v>
      </c>
      <c r="J703">
        <f>VLOOKUP($A703,CATMUN!$B$2:$G$1123,6,0)</f>
        <v>15</v>
      </c>
      <c r="K703" s="69">
        <v>634.90899999999999</v>
      </c>
      <c r="L703" s="69">
        <v>379.44181762658269</v>
      </c>
      <c r="M703" s="69">
        <v>0.22</v>
      </c>
      <c r="N703" s="69">
        <v>19.386783259911898</v>
      </c>
      <c r="P703" s="69">
        <v>441.89600000000002</v>
      </c>
      <c r="Q703">
        <v>0</v>
      </c>
      <c r="S703" s="69">
        <v>3.5760000000000001</v>
      </c>
      <c r="T703">
        <v>0</v>
      </c>
      <c r="V703" s="51">
        <v>4</v>
      </c>
      <c r="W703" s="51">
        <v>9</v>
      </c>
      <c r="X703" s="51">
        <v>26</v>
      </c>
    </row>
    <row r="704" spans="1:24" x14ac:dyDescent="0.2">
      <c r="A704">
        <v>23580</v>
      </c>
      <c r="B704" t="s">
        <v>1537</v>
      </c>
      <c r="C704" t="s">
        <v>1253</v>
      </c>
      <c r="D704">
        <v>2016</v>
      </c>
      <c r="E704" t="str">
        <f t="shared" si="10"/>
        <v>235802016</v>
      </c>
      <c r="F704">
        <v>49179</v>
      </c>
      <c r="G704" t="str">
        <f>VLOOKUP($A704,CATMUN!$B$2:$C$1123,2,0)</f>
        <v>Bajo</v>
      </c>
      <c r="H704" t="str">
        <f>VLOOKUP($A704,CATMUN!$B$2:$D$1123,3,0)</f>
        <v>Municipios rurales</v>
      </c>
      <c r="I704">
        <f>VLOOKUP($A704,CATMUN!$B$2:$G$1123,4,0)</f>
        <v>0</v>
      </c>
      <c r="J704">
        <f>VLOOKUP($A704,CATMUN!$B$2:$G$1123,6,0)</f>
        <v>15</v>
      </c>
      <c r="K704" s="69">
        <v>415.834</v>
      </c>
      <c r="L704" s="69">
        <v>379.44181762658269</v>
      </c>
      <c r="M704" s="69">
        <v>0</v>
      </c>
      <c r="N704" s="69">
        <v>19.386783259911898</v>
      </c>
      <c r="P704" s="69">
        <v>441.89600000000002</v>
      </c>
      <c r="Q704">
        <v>0</v>
      </c>
      <c r="S704" s="69">
        <v>3.5760000000000001</v>
      </c>
      <c r="T704">
        <v>0</v>
      </c>
      <c r="V704" s="51">
        <v>25</v>
      </c>
      <c r="W704" s="51">
        <v>69</v>
      </c>
      <c r="X704" s="51">
        <v>28</v>
      </c>
    </row>
    <row r="705" spans="1:24" x14ac:dyDescent="0.2">
      <c r="A705">
        <v>23678</v>
      </c>
      <c r="B705" t="s">
        <v>1543</v>
      </c>
      <c r="C705" t="s">
        <v>1253</v>
      </c>
      <c r="D705">
        <v>2016</v>
      </c>
      <c r="E705" t="str">
        <f t="shared" si="10"/>
        <v>236782016</v>
      </c>
      <c r="F705">
        <v>27486</v>
      </c>
      <c r="G705" t="str">
        <f>VLOOKUP($A705,CATMUN!$B$2:$C$1123,2,0)</f>
        <v>Bajo</v>
      </c>
      <c r="H705" t="str">
        <f>VLOOKUP($A705,CATMUN!$B$2:$D$1123,3,0)</f>
        <v>Municipios rurales</v>
      </c>
      <c r="I705">
        <f>VLOOKUP($A705,CATMUN!$B$2:$G$1123,4,0)</f>
        <v>0</v>
      </c>
      <c r="J705">
        <f>VLOOKUP($A705,CATMUN!$B$2:$G$1123,6,0)</f>
        <v>15</v>
      </c>
      <c r="K705" s="69">
        <v>165</v>
      </c>
      <c r="L705" s="69">
        <v>379.44181762658269</v>
      </c>
      <c r="N705" s="69">
        <v>19.386783259911898</v>
      </c>
      <c r="P705" s="69">
        <v>441.89600000000002</v>
      </c>
      <c r="Q705">
        <v>0</v>
      </c>
      <c r="S705" s="69">
        <v>3.5760000000000001</v>
      </c>
      <c r="T705">
        <v>0</v>
      </c>
      <c r="V705" s="51">
        <v>4</v>
      </c>
      <c r="W705" s="51">
        <v>0</v>
      </c>
      <c r="X705" s="51">
        <v>26</v>
      </c>
    </row>
    <row r="706" spans="1:24" x14ac:dyDescent="0.2">
      <c r="A706">
        <v>23682</v>
      </c>
      <c r="B706" t="s">
        <v>1544</v>
      </c>
      <c r="C706" t="s">
        <v>1253</v>
      </c>
      <c r="D706">
        <v>2016</v>
      </c>
      <c r="E706" t="str">
        <f t="shared" ref="E706:E769" si="11">A706&amp;D706</f>
        <v>236822016</v>
      </c>
      <c r="F706">
        <v>11172</v>
      </c>
      <c r="G706" t="str">
        <f>VLOOKUP($A706,CATMUN!$B$2:$C$1123,2,0)</f>
        <v>Bajo</v>
      </c>
      <c r="H706" t="str">
        <f>VLOOKUP($A706,CATMUN!$B$2:$D$1123,3,0)</f>
        <v>Municipios rurales</v>
      </c>
      <c r="I706">
        <f>VLOOKUP($A706,CATMUN!$B$2:$G$1123,4,0)</f>
        <v>0</v>
      </c>
      <c r="J706">
        <f>VLOOKUP($A706,CATMUN!$B$2:$G$1123,6,0)</f>
        <v>15</v>
      </c>
      <c r="K706" s="69">
        <v>211.41082999999998</v>
      </c>
      <c r="L706" s="69">
        <v>379.44181762658269</v>
      </c>
      <c r="M706" s="69">
        <v>0</v>
      </c>
      <c r="N706" s="69">
        <v>19.386783259911898</v>
      </c>
      <c r="P706" s="69">
        <v>441.89600000000002</v>
      </c>
      <c r="Q706">
        <v>0</v>
      </c>
      <c r="S706" s="69">
        <v>3.5760000000000001</v>
      </c>
      <c r="T706">
        <v>0</v>
      </c>
      <c r="V706" s="51">
        <v>25</v>
      </c>
      <c r="W706" s="51">
        <v>0</v>
      </c>
      <c r="X706" s="51">
        <v>28</v>
      </c>
    </row>
    <row r="707" spans="1:24" x14ac:dyDescent="0.2">
      <c r="A707">
        <v>23686</v>
      </c>
      <c r="B707" t="s">
        <v>1545</v>
      </c>
      <c r="C707" t="s">
        <v>1253</v>
      </c>
      <c r="D707">
        <v>2016</v>
      </c>
      <c r="E707" t="str">
        <f t="shared" si="11"/>
        <v>236862016</v>
      </c>
      <c r="F707">
        <v>44068</v>
      </c>
      <c r="G707" t="str">
        <f>VLOOKUP($A707,CATMUN!$B$2:$C$1123,2,0)</f>
        <v>Medio</v>
      </c>
      <c r="H707" t="str">
        <f>VLOOKUP($A707,CATMUN!$B$2:$D$1123,3,0)</f>
        <v>Municipios rurales</v>
      </c>
      <c r="I707">
        <f>VLOOKUP($A707,CATMUN!$B$2:$G$1123,4,0)</f>
        <v>0</v>
      </c>
      <c r="J707">
        <f>VLOOKUP($A707,CATMUN!$B$2:$G$1123,6,0)</f>
        <v>15</v>
      </c>
      <c r="K707" s="69">
        <v>577.80499999999995</v>
      </c>
      <c r="L707" s="69">
        <v>379.44181762658269</v>
      </c>
      <c r="M707" s="69">
        <v>3.6999999999999998E-2</v>
      </c>
      <c r="N707" s="69">
        <v>19.386783259911898</v>
      </c>
      <c r="P707" s="69">
        <v>441.89600000000002</v>
      </c>
      <c r="Q707">
        <v>0</v>
      </c>
      <c r="S707" s="69">
        <v>3.5760000000000001</v>
      </c>
      <c r="T707">
        <v>0</v>
      </c>
      <c r="V707" s="51">
        <v>4</v>
      </c>
      <c r="W707" s="51">
        <v>4</v>
      </c>
      <c r="X707" s="51">
        <v>26</v>
      </c>
    </row>
    <row r="708" spans="1:24" x14ac:dyDescent="0.2">
      <c r="A708">
        <v>23855</v>
      </c>
      <c r="B708" t="s">
        <v>1548</v>
      </c>
      <c r="C708" t="s">
        <v>1253</v>
      </c>
      <c r="D708">
        <v>2016</v>
      </c>
      <c r="E708" t="str">
        <f t="shared" si="11"/>
        <v>238552016</v>
      </c>
      <c r="F708">
        <v>43956</v>
      </c>
      <c r="G708" t="str">
        <f>VLOOKUP($A708,CATMUN!$B$2:$C$1123,2,0)</f>
        <v>Medio</v>
      </c>
      <c r="H708" t="str">
        <f>VLOOKUP($A708,CATMUN!$B$2:$D$1123,3,0)</f>
        <v>Municipios rurales</v>
      </c>
      <c r="I708">
        <f>VLOOKUP($A708,CATMUN!$B$2:$G$1123,4,0)</f>
        <v>0</v>
      </c>
      <c r="J708">
        <f>VLOOKUP($A708,CATMUN!$B$2:$G$1123,6,0)</f>
        <v>15</v>
      </c>
      <c r="K708" s="69">
        <v>432.05900000000003</v>
      </c>
      <c r="L708" s="69">
        <v>379.44181762658269</v>
      </c>
      <c r="M708" s="69">
        <v>0.56000000000000005</v>
      </c>
      <c r="N708" s="69">
        <v>19.386783259911898</v>
      </c>
      <c r="P708" s="69">
        <v>441.89600000000002</v>
      </c>
      <c r="Q708">
        <v>0</v>
      </c>
      <c r="S708" s="69">
        <v>3.5760000000000001</v>
      </c>
      <c r="T708">
        <v>0</v>
      </c>
      <c r="V708" s="51">
        <v>4</v>
      </c>
      <c r="W708" s="51">
        <v>26</v>
      </c>
      <c r="X708" s="51">
        <v>90</v>
      </c>
    </row>
    <row r="709" spans="1:24" x14ac:dyDescent="0.2">
      <c r="A709">
        <v>25086</v>
      </c>
      <c r="B709" t="s">
        <v>1555</v>
      </c>
      <c r="C709" t="s">
        <v>1549</v>
      </c>
      <c r="D709">
        <v>2016</v>
      </c>
      <c r="E709" t="str">
        <f t="shared" si="11"/>
        <v>250862016</v>
      </c>
      <c r="F709">
        <v>2228</v>
      </c>
      <c r="G709" t="str">
        <f>VLOOKUP($A709,CATMUN!$B$2:$C$1123,2,0)</f>
        <v>Alto</v>
      </c>
      <c r="H709" t="str">
        <f>VLOOKUP($A709,CATMUN!$B$2:$D$1123,3,0)</f>
        <v>Municipios rurales</v>
      </c>
      <c r="I709">
        <f>VLOOKUP($A709,CATMUN!$B$2:$G$1123,4,0)</f>
        <v>0</v>
      </c>
      <c r="J709">
        <f>VLOOKUP($A709,CATMUN!$B$2:$G$1123,6,0)</f>
        <v>15</v>
      </c>
      <c r="K709" s="69">
        <v>141.68491</v>
      </c>
      <c r="L709" s="69">
        <v>379.44181762658269</v>
      </c>
      <c r="M709" s="69">
        <v>0</v>
      </c>
      <c r="N709" s="69">
        <v>19.386783259911898</v>
      </c>
      <c r="P709" s="69">
        <v>441.89600000000002</v>
      </c>
      <c r="Q709">
        <v>0</v>
      </c>
      <c r="S709" s="69">
        <v>3.5760000000000001</v>
      </c>
      <c r="T709">
        <v>0</v>
      </c>
      <c r="V709" s="51">
        <v>4</v>
      </c>
      <c r="W709" s="51">
        <v>2</v>
      </c>
      <c r="X709" s="51">
        <v>26</v>
      </c>
    </row>
    <row r="710" spans="1:24" x14ac:dyDescent="0.2">
      <c r="A710">
        <v>25095</v>
      </c>
      <c r="B710" t="s">
        <v>1556</v>
      </c>
      <c r="C710" t="s">
        <v>1549</v>
      </c>
      <c r="D710">
        <v>2016</v>
      </c>
      <c r="E710" t="str">
        <f t="shared" si="11"/>
        <v>250952016</v>
      </c>
      <c r="F710">
        <v>2508</v>
      </c>
      <c r="G710" t="str">
        <f>VLOOKUP($A710,CATMUN!$B$2:$C$1123,2,0)</f>
        <v>Bajo</v>
      </c>
      <c r="H710" t="str">
        <f>VLOOKUP($A710,CATMUN!$B$2:$D$1123,3,0)</f>
        <v>Municipios rurales</v>
      </c>
      <c r="I710">
        <f>VLOOKUP($A710,CATMUN!$B$2:$G$1123,4,0)</f>
        <v>0</v>
      </c>
      <c r="J710">
        <f>VLOOKUP($A710,CATMUN!$B$2:$G$1123,6,0)</f>
        <v>15</v>
      </c>
      <c r="K710" s="69">
        <v>153.73487</v>
      </c>
      <c r="L710" s="69">
        <v>379.44181762658269</v>
      </c>
      <c r="M710" s="69">
        <v>3.5280900000000002</v>
      </c>
      <c r="N710" s="69">
        <v>19.386783259911898</v>
      </c>
      <c r="P710" s="69">
        <v>441.89600000000002</v>
      </c>
      <c r="Q710">
        <v>0</v>
      </c>
      <c r="S710" s="69">
        <v>3.5760000000000001</v>
      </c>
      <c r="T710">
        <v>0</v>
      </c>
      <c r="V710" s="51">
        <v>4</v>
      </c>
      <c r="W710" s="51">
        <v>0</v>
      </c>
      <c r="X710" s="51">
        <v>26</v>
      </c>
    </row>
    <row r="711" spans="1:24" x14ac:dyDescent="0.2">
      <c r="A711">
        <v>25120</v>
      </c>
      <c r="B711" t="s">
        <v>1558</v>
      </c>
      <c r="C711" t="s">
        <v>1549</v>
      </c>
      <c r="D711">
        <v>2016</v>
      </c>
      <c r="E711" t="str">
        <f t="shared" si="11"/>
        <v>251202016</v>
      </c>
      <c r="F711">
        <v>4478</v>
      </c>
      <c r="G711" t="str">
        <f>VLOOKUP($A711,CATMUN!$B$2:$C$1123,2,0)</f>
        <v>Bajo</v>
      </c>
      <c r="H711" t="str">
        <f>VLOOKUP($A711,CATMUN!$B$2:$D$1123,3,0)</f>
        <v>Municipios rurales</v>
      </c>
      <c r="I711">
        <f>VLOOKUP($A711,CATMUN!$B$2:$G$1123,4,0)</f>
        <v>0</v>
      </c>
      <c r="J711">
        <f>VLOOKUP($A711,CATMUN!$B$2:$G$1123,6,0)</f>
        <v>15</v>
      </c>
      <c r="K711" s="69">
        <v>150.86799999999999</v>
      </c>
      <c r="L711" s="69">
        <v>379.44181762658269</v>
      </c>
      <c r="M711" s="69">
        <v>0</v>
      </c>
      <c r="N711" s="69">
        <v>19.386783259911898</v>
      </c>
      <c r="P711" s="69">
        <v>441.89600000000002</v>
      </c>
      <c r="Q711">
        <v>0</v>
      </c>
      <c r="S711" s="69">
        <v>3.5760000000000001</v>
      </c>
      <c r="T711">
        <v>0</v>
      </c>
      <c r="V711" s="51">
        <v>4</v>
      </c>
      <c r="W711" s="51">
        <v>6</v>
      </c>
      <c r="X711" s="51">
        <v>26</v>
      </c>
    </row>
    <row r="712" spans="1:24" x14ac:dyDescent="0.2">
      <c r="A712">
        <v>25148</v>
      </c>
      <c r="B712" t="s">
        <v>1561</v>
      </c>
      <c r="C712" t="s">
        <v>1549</v>
      </c>
      <c r="D712">
        <v>2016</v>
      </c>
      <c r="E712" t="str">
        <f t="shared" si="11"/>
        <v>251482016</v>
      </c>
      <c r="F712">
        <v>16710</v>
      </c>
      <c r="G712" t="str">
        <f>VLOOKUP($A712,CATMUN!$B$2:$C$1123,2,0)</f>
        <v>Medio</v>
      </c>
      <c r="H712" t="str">
        <f>VLOOKUP($A712,CATMUN!$B$2:$D$1123,3,0)</f>
        <v>Municipios rurales</v>
      </c>
      <c r="I712">
        <f>VLOOKUP($A712,CATMUN!$B$2:$G$1123,4,0)</f>
        <v>0</v>
      </c>
      <c r="J712">
        <f>VLOOKUP($A712,CATMUN!$B$2:$G$1123,6,0)</f>
        <v>15</v>
      </c>
      <c r="K712" s="69">
        <v>352.05884999999995</v>
      </c>
      <c r="L712" s="69">
        <v>379.44181762658269</v>
      </c>
      <c r="M712" s="69">
        <v>3.1633400000000003</v>
      </c>
      <c r="N712" s="69">
        <v>19.386783259911898</v>
      </c>
      <c r="P712" s="69">
        <v>441.89600000000002</v>
      </c>
      <c r="Q712">
        <v>0</v>
      </c>
      <c r="S712" s="69">
        <v>3.5760000000000001</v>
      </c>
      <c r="T712">
        <v>0</v>
      </c>
      <c r="V712" s="51">
        <v>4</v>
      </c>
      <c r="W712" s="51">
        <v>15</v>
      </c>
      <c r="X712" s="51">
        <v>26</v>
      </c>
    </row>
    <row r="713" spans="1:24" x14ac:dyDescent="0.2">
      <c r="A713">
        <v>25154</v>
      </c>
      <c r="B713" t="s">
        <v>1563</v>
      </c>
      <c r="C713" t="s">
        <v>1549</v>
      </c>
      <c r="D713">
        <v>2016</v>
      </c>
      <c r="E713" t="str">
        <f t="shared" si="11"/>
        <v>251542016</v>
      </c>
      <c r="F713">
        <v>9191</v>
      </c>
      <c r="G713" t="str">
        <f>VLOOKUP($A713,CATMUN!$B$2:$C$1123,2,0)</f>
        <v>Alto</v>
      </c>
      <c r="H713" t="str">
        <f>VLOOKUP($A713,CATMUN!$B$2:$D$1123,3,0)</f>
        <v>Municipios rurales</v>
      </c>
      <c r="I713">
        <f>VLOOKUP($A713,CATMUN!$B$2:$G$1123,4,0)</f>
        <v>0</v>
      </c>
      <c r="J713">
        <f>VLOOKUP($A713,CATMUN!$B$2:$G$1123,6,0)</f>
        <v>15</v>
      </c>
      <c r="K713" s="69">
        <v>372.06897999999995</v>
      </c>
      <c r="L713" s="69">
        <v>379.44181762658269</v>
      </c>
      <c r="M713" s="69">
        <v>8.41981</v>
      </c>
      <c r="N713" s="69">
        <v>19.386783259911898</v>
      </c>
      <c r="P713" s="69">
        <v>441.89600000000002</v>
      </c>
      <c r="Q713">
        <v>0</v>
      </c>
      <c r="S713" s="69">
        <v>3.5760000000000001</v>
      </c>
      <c r="T713">
        <v>0</v>
      </c>
      <c r="V713" s="51">
        <v>4</v>
      </c>
      <c r="W713" s="51">
        <v>7</v>
      </c>
      <c r="X713" s="51">
        <v>26</v>
      </c>
    </row>
    <row r="714" spans="1:24" x14ac:dyDescent="0.2">
      <c r="A714">
        <v>25168</v>
      </c>
      <c r="B714" t="s">
        <v>1564</v>
      </c>
      <c r="C714" t="s">
        <v>1549</v>
      </c>
      <c r="D714">
        <v>2016</v>
      </c>
      <c r="E714" t="str">
        <f t="shared" si="11"/>
        <v>251682016</v>
      </c>
      <c r="F714">
        <v>3979</v>
      </c>
      <c r="G714" t="str">
        <f>VLOOKUP($A714,CATMUN!$B$2:$C$1123,2,0)</f>
        <v>Bajo</v>
      </c>
      <c r="H714" t="str">
        <f>VLOOKUP($A714,CATMUN!$B$2:$D$1123,3,0)</f>
        <v>Municipios rurales</v>
      </c>
      <c r="I714">
        <f>VLOOKUP($A714,CATMUN!$B$2:$G$1123,4,0)</f>
        <v>0</v>
      </c>
      <c r="J714">
        <f>VLOOKUP($A714,CATMUN!$B$2:$G$1123,6,0)</f>
        <v>15</v>
      </c>
      <c r="K714" s="69">
        <v>96.077500000000001</v>
      </c>
      <c r="L714" s="69">
        <v>379.44181762658269</v>
      </c>
      <c r="M714" s="69">
        <v>1.59443</v>
      </c>
      <c r="N714" s="69">
        <v>19.386783259911898</v>
      </c>
      <c r="P714" s="69">
        <v>441.89600000000002</v>
      </c>
      <c r="Q714">
        <v>0</v>
      </c>
      <c r="S714" s="69">
        <v>3.5760000000000001</v>
      </c>
      <c r="T714">
        <v>0</v>
      </c>
      <c r="V714" s="51">
        <v>4</v>
      </c>
      <c r="W714" s="51">
        <v>0</v>
      </c>
      <c r="X714" s="51">
        <v>26</v>
      </c>
    </row>
    <row r="715" spans="1:24" x14ac:dyDescent="0.2">
      <c r="A715">
        <v>25178</v>
      </c>
      <c r="B715" t="s">
        <v>1566</v>
      </c>
      <c r="C715" t="s">
        <v>1549</v>
      </c>
      <c r="D715">
        <v>2016</v>
      </c>
      <c r="E715" t="str">
        <f t="shared" si="11"/>
        <v>251782016</v>
      </c>
      <c r="F715">
        <v>8400</v>
      </c>
      <c r="G715" t="str">
        <f>VLOOKUP($A715,CATMUN!$B$2:$C$1123,2,0)</f>
        <v>Medio</v>
      </c>
      <c r="H715" t="str">
        <f>VLOOKUP($A715,CATMUN!$B$2:$D$1123,3,0)</f>
        <v>Municipios rurales</v>
      </c>
      <c r="I715">
        <f>VLOOKUP($A715,CATMUN!$B$2:$G$1123,4,0)</f>
        <v>0</v>
      </c>
      <c r="J715">
        <f>VLOOKUP($A715,CATMUN!$B$2:$G$1123,6,0)</f>
        <v>15</v>
      </c>
      <c r="K715" s="69">
        <v>491.88400000000001</v>
      </c>
      <c r="L715" s="69">
        <v>379.44181762658269</v>
      </c>
      <c r="M715" s="69">
        <v>0</v>
      </c>
      <c r="N715" s="69">
        <v>19.386783259911898</v>
      </c>
      <c r="P715" s="69">
        <v>441.89600000000002</v>
      </c>
      <c r="Q715">
        <v>0</v>
      </c>
      <c r="S715" s="69">
        <v>3.5760000000000001</v>
      </c>
      <c r="T715">
        <v>0</v>
      </c>
      <c r="V715" s="51">
        <v>4</v>
      </c>
      <c r="W715" s="51">
        <v>182</v>
      </c>
      <c r="X715" s="51">
        <v>26</v>
      </c>
    </row>
    <row r="716" spans="1:24" x14ac:dyDescent="0.2">
      <c r="A716">
        <v>25224</v>
      </c>
      <c r="B716" t="s">
        <v>1571</v>
      </c>
      <c r="C716" t="s">
        <v>1549</v>
      </c>
      <c r="D716">
        <v>2016</v>
      </c>
      <c r="E716" t="str">
        <f t="shared" si="11"/>
        <v>252242016</v>
      </c>
      <c r="F716">
        <v>7521</v>
      </c>
      <c r="G716" t="str">
        <f>VLOOKUP($A716,CATMUN!$B$2:$C$1123,2,0)</f>
        <v>Bajo</v>
      </c>
      <c r="H716" t="str">
        <f>VLOOKUP($A716,CATMUN!$B$2:$D$1123,3,0)</f>
        <v>Municipios rurales</v>
      </c>
      <c r="I716">
        <f>VLOOKUP($A716,CATMUN!$B$2:$G$1123,4,0)</f>
        <v>0</v>
      </c>
      <c r="J716">
        <f>VLOOKUP($A716,CATMUN!$B$2:$G$1123,6,0)</f>
        <v>15</v>
      </c>
      <c r="K716" s="69">
        <v>342.09309000000002</v>
      </c>
      <c r="L716" s="69">
        <v>379.44181762658269</v>
      </c>
      <c r="N716" s="69">
        <v>19.386783259911898</v>
      </c>
      <c r="P716" s="69">
        <v>441.89600000000002</v>
      </c>
      <c r="Q716">
        <v>0</v>
      </c>
      <c r="S716" s="69">
        <v>3.5760000000000001</v>
      </c>
      <c r="T716">
        <v>0</v>
      </c>
      <c r="V716" s="51">
        <v>4</v>
      </c>
      <c r="W716" s="51">
        <v>9</v>
      </c>
      <c r="X716" s="51">
        <v>26</v>
      </c>
    </row>
    <row r="717" spans="1:24" x14ac:dyDescent="0.2">
      <c r="A717">
        <v>25258</v>
      </c>
      <c r="B717" t="s">
        <v>1257</v>
      </c>
      <c r="C717" t="s">
        <v>1549</v>
      </c>
      <c r="D717">
        <v>2016</v>
      </c>
      <c r="E717" t="str">
        <f t="shared" si="11"/>
        <v>252582016</v>
      </c>
      <c r="F717">
        <v>4807</v>
      </c>
      <c r="G717" t="str">
        <f>VLOOKUP($A717,CATMUN!$B$2:$C$1123,2,0)</f>
        <v>Medio</v>
      </c>
      <c r="H717" t="str">
        <f>VLOOKUP($A717,CATMUN!$B$2:$D$1123,3,0)</f>
        <v>Municipios rurales</v>
      </c>
      <c r="I717">
        <f>VLOOKUP($A717,CATMUN!$B$2:$G$1123,4,0)</f>
        <v>0</v>
      </c>
      <c r="J717">
        <f>VLOOKUP($A717,CATMUN!$B$2:$G$1123,6,0)</f>
        <v>15</v>
      </c>
      <c r="K717" s="69">
        <v>121.10299999999999</v>
      </c>
      <c r="L717" s="69">
        <v>379.44181762658269</v>
      </c>
      <c r="N717" s="69">
        <v>19.386783259911898</v>
      </c>
      <c r="P717" s="69">
        <v>441.89600000000002</v>
      </c>
      <c r="Q717">
        <v>0</v>
      </c>
      <c r="S717" s="69">
        <v>3.5760000000000001</v>
      </c>
      <c r="T717">
        <v>0</v>
      </c>
      <c r="V717" s="51">
        <v>4</v>
      </c>
      <c r="W717" s="51">
        <v>6</v>
      </c>
      <c r="X717" s="51">
        <v>26</v>
      </c>
    </row>
    <row r="718" spans="1:24" x14ac:dyDescent="0.2">
      <c r="A718">
        <v>25279</v>
      </c>
      <c r="B718" t="s">
        <v>1575</v>
      </c>
      <c r="C718" t="s">
        <v>1549</v>
      </c>
      <c r="D718">
        <v>2016</v>
      </c>
      <c r="E718" t="str">
        <f t="shared" si="11"/>
        <v>252792016</v>
      </c>
      <c r="F718">
        <v>12234</v>
      </c>
      <c r="G718" t="str">
        <f>VLOOKUP($A718,CATMUN!$B$2:$C$1123,2,0)</f>
        <v>Alto</v>
      </c>
      <c r="H718" t="str">
        <f>VLOOKUP($A718,CATMUN!$B$2:$D$1123,3,0)</f>
        <v>Municipios rurales</v>
      </c>
      <c r="I718">
        <f>VLOOKUP($A718,CATMUN!$B$2:$G$1123,4,0)</f>
        <v>0</v>
      </c>
      <c r="J718">
        <f>VLOOKUP($A718,CATMUN!$B$2:$G$1123,6,0)</f>
        <v>15</v>
      </c>
      <c r="K718" s="69">
        <v>654.51483999999994</v>
      </c>
      <c r="L718" s="69">
        <v>379.44181762658269</v>
      </c>
      <c r="M718" s="69">
        <v>27.69595</v>
      </c>
      <c r="N718" s="69">
        <v>19.386783259911898</v>
      </c>
      <c r="P718" s="69">
        <v>441.89600000000002</v>
      </c>
      <c r="Q718">
        <v>0</v>
      </c>
      <c r="S718" s="69">
        <v>3.5760000000000001</v>
      </c>
      <c r="T718">
        <v>0</v>
      </c>
      <c r="V718" s="51">
        <v>4</v>
      </c>
      <c r="W718" s="51">
        <v>29</v>
      </c>
      <c r="X718" s="51">
        <v>26</v>
      </c>
    </row>
    <row r="719" spans="1:24" x14ac:dyDescent="0.2">
      <c r="A719">
        <v>25281</v>
      </c>
      <c r="B719" t="s">
        <v>1576</v>
      </c>
      <c r="C719" t="s">
        <v>1549</v>
      </c>
      <c r="D719">
        <v>2016</v>
      </c>
      <c r="E719" t="str">
        <f t="shared" si="11"/>
        <v>252812016</v>
      </c>
      <c r="F719">
        <v>7630</v>
      </c>
      <c r="G719" t="str">
        <f>VLOOKUP($A719,CATMUN!$B$2:$C$1123,2,0)</f>
        <v>Medio</v>
      </c>
      <c r="H719" t="str">
        <f>VLOOKUP($A719,CATMUN!$B$2:$D$1123,3,0)</f>
        <v>Municipios rurales</v>
      </c>
      <c r="I719">
        <f>VLOOKUP($A719,CATMUN!$B$2:$G$1123,4,0)</f>
        <v>0</v>
      </c>
      <c r="J719">
        <f>VLOOKUP($A719,CATMUN!$B$2:$G$1123,6,0)</f>
        <v>15</v>
      </c>
      <c r="K719" s="69">
        <v>163.51909000000001</v>
      </c>
      <c r="L719" s="69">
        <v>379.44181762658269</v>
      </c>
      <c r="M719" s="69">
        <v>0</v>
      </c>
      <c r="N719" s="69">
        <v>19.386783259911898</v>
      </c>
      <c r="P719" s="69">
        <v>441.89600000000002</v>
      </c>
      <c r="Q719">
        <v>0</v>
      </c>
      <c r="S719" s="69">
        <v>3.5760000000000001</v>
      </c>
      <c r="T719">
        <v>0</v>
      </c>
      <c r="V719" s="51">
        <v>4</v>
      </c>
      <c r="W719" s="51">
        <v>3</v>
      </c>
      <c r="X719" s="51">
        <v>26</v>
      </c>
    </row>
    <row r="720" spans="1:24" x14ac:dyDescent="0.2">
      <c r="A720">
        <v>25288</v>
      </c>
      <c r="B720" t="s">
        <v>1578</v>
      </c>
      <c r="C720" t="s">
        <v>1549</v>
      </c>
      <c r="D720">
        <v>2016</v>
      </c>
      <c r="E720" t="str">
        <f t="shared" si="11"/>
        <v>252882016</v>
      </c>
      <c r="F720">
        <v>5669</v>
      </c>
      <c r="G720" t="str">
        <f>VLOOKUP($A720,CATMUN!$B$2:$C$1123,2,0)</f>
        <v>Medio</v>
      </c>
      <c r="H720" t="str">
        <f>VLOOKUP($A720,CATMUN!$B$2:$D$1123,3,0)</f>
        <v>Municipios rurales</v>
      </c>
      <c r="I720">
        <f>VLOOKUP($A720,CATMUN!$B$2:$G$1123,4,0)</f>
        <v>0</v>
      </c>
      <c r="J720">
        <f>VLOOKUP($A720,CATMUN!$B$2:$G$1123,6,0)</f>
        <v>15</v>
      </c>
      <c r="K720" s="69">
        <v>446.38600000000002</v>
      </c>
      <c r="L720" s="69">
        <v>379.44181762658269</v>
      </c>
      <c r="M720" s="69">
        <v>8.9999999999999993E-3</v>
      </c>
      <c r="N720" s="69">
        <v>19.386783259911898</v>
      </c>
      <c r="P720" s="69">
        <v>441.89600000000002</v>
      </c>
      <c r="Q720">
        <v>0</v>
      </c>
      <c r="S720" s="69">
        <v>3.5760000000000001</v>
      </c>
      <c r="T720">
        <v>0</v>
      </c>
      <c r="V720" s="51">
        <v>4</v>
      </c>
      <c r="W720" s="51">
        <v>39</v>
      </c>
      <c r="X720" s="51">
        <v>26</v>
      </c>
    </row>
    <row r="721" spans="1:24" x14ac:dyDescent="0.2">
      <c r="A721">
        <v>25293</v>
      </c>
      <c r="B721" t="s">
        <v>1580</v>
      </c>
      <c r="C721" t="s">
        <v>1549</v>
      </c>
      <c r="D721">
        <v>2016</v>
      </c>
      <c r="E721" t="str">
        <f t="shared" si="11"/>
        <v>252932016</v>
      </c>
      <c r="F721">
        <v>5701</v>
      </c>
      <c r="G721" t="str">
        <f>VLOOKUP($A721,CATMUN!$B$2:$C$1123,2,0)</f>
        <v>Medio</v>
      </c>
      <c r="H721" t="str">
        <f>VLOOKUP($A721,CATMUN!$B$2:$D$1123,3,0)</f>
        <v>Municipios rurales</v>
      </c>
      <c r="I721">
        <f>VLOOKUP($A721,CATMUN!$B$2:$G$1123,4,0)</f>
        <v>0</v>
      </c>
      <c r="J721">
        <f>VLOOKUP($A721,CATMUN!$B$2:$G$1123,6,0)</f>
        <v>15</v>
      </c>
      <c r="K721" s="69">
        <v>124.46901</v>
      </c>
      <c r="L721" s="69">
        <v>379.44181762658269</v>
      </c>
      <c r="M721" s="69">
        <v>0.82130999999999998</v>
      </c>
      <c r="N721" s="69">
        <v>19.386783259911898</v>
      </c>
      <c r="P721" s="69">
        <v>441.89600000000002</v>
      </c>
      <c r="Q721">
        <v>0</v>
      </c>
      <c r="S721" s="69">
        <v>3.5760000000000001</v>
      </c>
      <c r="T721">
        <v>0</v>
      </c>
      <c r="V721" s="51">
        <v>4</v>
      </c>
      <c r="W721" s="51">
        <v>49</v>
      </c>
      <c r="X721" s="51">
        <v>26</v>
      </c>
    </row>
    <row r="722" spans="1:24" x14ac:dyDescent="0.2">
      <c r="A722">
        <v>25297</v>
      </c>
      <c r="B722" t="s">
        <v>1582</v>
      </c>
      <c r="C722" t="s">
        <v>1549</v>
      </c>
      <c r="D722">
        <v>2016</v>
      </c>
      <c r="E722" t="str">
        <f t="shared" si="11"/>
        <v>252972016</v>
      </c>
      <c r="F722">
        <v>11163</v>
      </c>
      <c r="G722" t="str">
        <f>VLOOKUP($A722,CATMUN!$B$2:$C$1123,2,0)</f>
        <v>Medio</v>
      </c>
      <c r="H722" t="str">
        <f>VLOOKUP($A722,CATMUN!$B$2:$D$1123,3,0)</f>
        <v>Municipios rurales</v>
      </c>
      <c r="I722">
        <f>VLOOKUP($A722,CATMUN!$B$2:$G$1123,4,0)</f>
        <v>0</v>
      </c>
      <c r="J722">
        <f>VLOOKUP($A722,CATMUN!$B$2:$G$1123,6,0)</f>
        <v>15</v>
      </c>
      <c r="K722" s="69">
        <v>634.83375000000001</v>
      </c>
      <c r="L722" s="69">
        <v>379.44181762658269</v>
      </c>
      <c r="M722" s="69">
        <v>0</v>
      </c>
      <c r="N722" s="69">
        <v>19.386783259911898</v>
      </c>
      <c r="P722" s="69">
        <v>441.89600000000002</v>
      </c>
      <c r="Q722">
        <v>0</v>
      </c>
      <c r="S722" s="69">
        <v>3.5760000000000001</v>
      </c>
      <c r="T722">
        <v>0</v>
      </c>
      <c r="V722" s="51">
        <v>4</v>
      </c>
      <c r="W722" s="51">
        <v>14</v>
      </c>
      <c r="X722" s="51">
        <v>26</v>
      </c>
    </row>
    <row r="723" spans="1:24" x14ac:dyDescent="0.2">
      <c r="A723">
        <v>25299</v>
      </c>
      <c r="B723" t="s">
        <v>1583</v>
      </c>
      <c r="C723" t="s">
        <v>1549</v>
      </c>
      <c r="D723">
        <v>2016</v>
      </c>
      <c r="E723" t="str">
        <f t="shared" si="11"/>
        <v>252992016</v>
      </c>
      <c r="F723">
        <v>4011</v>
      </c>
      <c r="G723" t="str">
        <f>VLOOKUP($A723,CATMUN!$B$2:$C$1123,2,0)</f>
        <v>Medio</v>
      </c>
      <c r="H723" t="str">
        <f>VLOOKUP($A723,CATMUN!$B$2:$D$1123,3,0)</f>
        <v>Municipios rurales</v>
      </c>
      <c r="I723">
        <f>VLOOKUP($A723,CATMUN!$B$2:$G$1123,4,0)</f>
        <v>0</v>
      </c>
      <c r="J723">
        <f>VLOOKUP($A723,CATMUN!$B$2:$G$1123,6,0)</f>
        <v>15</v>
      </c>
      <c r="K723" s="69">
        <v>83.305610000000001</v>
      </c>
      <c r="L723" s="69">
        <v>379.44181762658269</v>
      </c>
      <c r="M723" s="69">
        <v>2.13388</v>
      </c>
      <c r="N723" s="69">
        <v>19.386783259911898</v>
      </c>
      <c r="P723" s="69">
        <v>441.89600000000002</v>
      </c>
      <c r="Q723">
        <v>0</v>
      </c>
      <c r="S723" s="69">
        <v>3.5760000000000001</v>
      </c>
      <c r="T723">
        <v>0</v>
      </c>
      <c r="V723" s="51">
        <v>4</v>
      </c>
      <c r="W723" s="51">
        <v>16</v>
      </c>
      <c r="X723" s="51">
        <v>26</v>
      </c>
    </row>
    <row r="724" spans="1:24" x14ac:dyDescent="0.2">
      <c r="A724">
        <v>25320</v>
      </c>
      <c r="B724" t="s">
        <v>1587</v>
      </c>
      <c r="C724" t="s">
        <v>1549</v>
      </c>
      <c r="D724">
        <v>2016</v>
      </c>
      <c r="E724" t="str">
        <f t="shared" si="11"/>
        <v>253202016</v>
      </c>
      <c r="F724">
        <v>39063</v>
      </c>
      <c r="G724" t="str">
        <f>VLOOKUP($A724,CATMUN!$B$2:$C$1123,2,0)</f>
        <v>Medio</v>
      </c>
      <c r="H724" t="str">
        <f>VLOOKUP($A724,CATMUN!$B$2:$D$1123,3,0)</f>
        <v>Municipios rurales</v>
      </c>
      <c r="I724">
        <f>VLOOKUP($A724,CATMUN!$B$2:$G$1123,4,0)</f>
        <v>0</v>
      </c>
      <c r="J724">
        <f>VLOOKUP($A724,CATMUN!$B$2:$G$1123,6,0)</f>
        <v>15</v>
      </c>
      <c r="K724" s="69">
        <v>1146.0319999999999</v>
      </c>
      <c r="L724" s="69">
        <v>379.44181762658269</v>
      </c>
      <c r="M724" s="69">
        <v>28.157</v>
      </c>
      <c r="N724" s="69">
        <v>19.386783259911898</v>
      </c>
      <c r="P724" s="69">
        <v>441.89600000000002</v>
      </c>
      <c r="Q724">
        <v>0</v>
      </c>
      <c r="S724" s="69">
        <v>3.5760000000000001</v>
      </c>
      <c r="T724">
        <v>0</v>
      </c>
      <c r="U724">
        <v>0.72</v>
      </c>
      <c r="V724" s="51">
        <v>4</v>
      </c>
      <c r="W724" s="51">
        <v>54</v>
      </c>
      <c r="X724" s="51">
        <v>26</v>
      </c>
    </row>
    <row r="725" spans="1:24" x14ac:dyDescent="0.2">
      <c r="A725">
        <v>25322</v>
      </c>
      <c r="B725" t="s">
        <v>1588</v>
      </c>
      <c r="C725" t="s">
        <v>1549</v>
      </c>
      <c r="D725">
        <v>2016</v>
      </c>
      <c r="E725" t="str">
        <f t="shared" si="11"/>
        <v>253222016</v>
      </c>
      <c r="F725">
        <v>15003</v>
      </c>
      <c r="G725" t="str">
        <f>VLOOKUP($A725,CATMUN!$B$2:$C$1123,2,0)</f>
        <v>Alto</v>
      </c>
      <c r="H725" t="str">
        <f>VLOOKUP($A725,CATMUN!$B$2:$D$1123,3,0)</f>
        <v>Municipios rurales</v>
      </c>
      <c r="I725">
        <f>VLOOKUP($A725,CATMUN!$B$2:$G$1123,4,0)</f>
        <v>0</v>
      </c>
      <c r="J725">
        <f>VLOOKUP($A725,CATMUN!$B$2:$G$1123,6,0)</f>
        <v>15</v>
      </c>
      <c r="K725" s="69">
        <v>3021.0609800000002</v>
      </c>
      <c r="L725" s="69">
        <v>379.44181762658269</v>
      </c>
      <c r="M725" s="69">
        <v>342.12963999999999</v>
      </c>
      <c r="N725" s="69">
        <v>19.386783259911898</v>
      </c>
      <c r="P725" s="69">
        <v>441.89600000000002</v>
      </c>
      <c r="Q725">
        <v>0</v>
      </c>
      <c r="R725" s="69">
        <v>3.5760000000000001</v>
      </c>
      <c r="S725" s="69">
        <v>3.5760000000000001</v>
      </c>
      <c r="V725" s="51">
        <v>4</v>
      </c>
      <c r="W725" s="51">
        <v>138</v>
      </c>
      <c r="X725" s="51">
        <v>26</v>
      </c>
    </row>
    <row r="726" spans="1:24" x14ac:dyDescent="0.2">
      <c r="A726">
        <v>25324</v>
      </c>
      <c r="B726" t="s">
        <v>1589</v>
      </c>
      <c r="C726" t="s">
        <v>1549</v>
      </c>
      <c r="D726">
        <v>2016</v>
      </c>
      <c r="E726" t="str">
        <f t="shared" si="11"/>
        <v>253242016</v>
      </c>
      <c r="F726">
        <v>2649</v>
      </c>
      <c r="G726" t="str">
        <f>VLOOKUP($A726,CATMUN!$B$2:$C$1123,2,0)</f>
        <v>Alto</v>
      </c>
      <c r="H726" t="str">
        <f>VLOOKUP($A726,CATMUN!$B$2:$D$1123,3,0)</f>
        <v>Municipios rurales</v>
      </c>
      <c r="I726">
        <f>VLOOKUP($A726,CATMUN!$B$2:$G$1123,4,0)</f>
        <v>0</v>
      </c>
      <c r="J726">
        <f>VLOOKUP($A726,CATMUN!$B$2:$G$1123,6,0)</f>
        <v>15</v>
      </c>
      <c r="K726" s="69">
        <v>77.456000000000003</v>
      </c>
      <c r="L726" s="69">
        <v>379.44181762658269</v>
      </c>
      <c r="M726" s="69">
        <v>7.141</v>
      </c>
      <c r="N726" s="69">
        <v>19.386783259911898</v>
      </c>
      <c r="P726" s="69">
        <v>441.89600000000002</v>
      </c>
      <c r="Q726">
        <v>0</v>
      </c>
      <c r="S726" s="69">
        <v>3.5760000000000001</v>
      </c>
      <c r="T726">
        <v>0</v>
      </c>
      <c r="V726" s="51">
        <v>4</v>
      </c>
      <c r="W726" s="51">
        <v>5</v>
      </c>
      <c r="X726" s="51">
        <v>26</v>
      </c>
    </row>
    <row r="727" spans="1:24" x14ac:dyDescent="0.2">
      <c r="A727">
        <v>25328</v>
      </c>
      <c r="B727" t="s">
        <v>1591</v>
      </c>
      <c r="C727" t="s">
        <v>1549</v>
      </c>
      <c r="D727">
        <v>2016</v>
      </c>
      <c r="E727" t="str">
        <f t="shared" si="11"/>
        <v>253282016</v>
      </c>
      <c r="F727">
        <v>3644</v>
      </c>
      <c r="G727" t="str">
        <f>VLOOKUP($A727,CATMUN!$B$2:$C$1123,2,0)</f>
        <v>Alto</v>
      </c>
      <c r="H727" t="str">
        <f>VLOOKUP($A727,CATMUN!$B$2:$D$1123,3,0)</f>
        <v>Municipios rurales</v>
      </c>
      <c r="I727">
        <f>VLOOKUP($A727,CATMUN!$B$2:$G$1123,4,0)</f>
        <v>0</v>
      </c>
      <c r="J727">
        <f>VLOOKUP($A727,CATMUN!$B$2:$G$1123,6,0)</f>
        <v>15</v>
      </c>
      <c r="K727" s="69">
        <v>350.15123999999997</v>
      </c>
      <c r="L727" s="69">
        <v>379.44181762658269</v>
      </c>
      <c r="M727" s="69">
        <v>9.7203400000000002</v>
      </c>
      <c r="N727" s="69">
        <v>19.386783259911898</v>
      </c>
      <c r="P727" s="69">
        <v>441.89600000000002</v>
      </c>
      <c r="Q727">
        <v>0</v>
      </c>
      <c r="S727" s="69">
        <v>3.5760000000000001</v>
      </c>
      <c r="T727">
        <v>0</v>
      </c>
      <c r="V727" s="51">
        <v>4</v>
      </c>
      <c r="W727" s="51">
        <v>1</v>
      </c>
      <c r="X727" s="51">
        <v>26</v>
      </c>
    </row>
    <row r="728" spans="1:24" x14ac:dyDescent="0.2">
      <c r="A728">
        <v>25335</v>
      </c>
      <c r="B728" t="s">
        <v>1592</v>
      </c>
      <c r="C728" t="s">
        <v>1549</v>
      </c>
      <c r="D728">
        <v>2016</v>
      </c>
      <c r="E728" t="str">
        <f t="shared" si="11"/>
        <v>253352016</v>
      </c>
      <c r="F728">
        <v>4959</v>
      </c>
      <c r="G728" t="str">
        <f>VLOOKUP($A728,CATMUN!$B$2:$C$1123,2,0)</f>
        <v>Alto</v>
      </c>
      <c r="H728" t="str">
        <f>VLOOKUP($A728,CATMUN!$B$2:$D$1123,3,0)</f>
        <v>Municipios rurales</v>
      </c>
      <c r="I728">
        <f>VLOOKUP($A728,CATMUN!$B$2:$G$1123,4,0)</f>
        <v>0</v>
      </c>
      <c r="J728">
        <f>VLOOKUP($A728,CATMUN!$B$2:$G$1123,6,0)</f>
        <v>15</v>
      </c>
      <c r="K728" s="69">
        <v>76.41194999999999</v>
      </c>
      <c r="L728" s="69">
        <v>379.44181762658269</v>
      </c>
      <c r="N728" s="69">
        <v>19.386783259911898</v>
      </c>
      <c r="P728" s="69">
        <v>441.89600000000002</v>
      </c>
      <c r="Q728">
        <v>0</v>
      </c>
      <c r="S728" s="69">
        <v>3.5760000000000001</v>
      </c>
      <c r="V728" s="51">
        <v>4</v>
      </c>
      <c r="W728" s="51">
        <v>418</v>
      </c>
      <c r="X728" s="51">
        <v>26</v>
      </c>
    </row>
    <row r="729" spans="1:24" x14ac:dyDescent="0.2">
      <c r="A729">
        <v>25339</v>
      </c>
      <c r="B729" t="s">
        <v>1593</v>
      </c>
      <c r="C729" t="s">
        <v>1549</v>
      </c>
      <c r="D729">
        <v>2016</v>
      </c>
      <c r="E729" t="str">
        <f t="shared" si="11"/>
        <v>253392016</v>
      </c>
      <c r="F729">
        <v>4174</v>
      </c>
      <c r="G729" t="str">
        <f>VLOOKUP($A729,CATMUN!$B$2:$C$1123,2,0)</f>
        <v>Bajo</v>
      </c>
      <c r="H729" t="str">
        <f>VLOOKUP($A729,CATMUN!$B$2:$D$1123,3,0)</f>
        <v>Municipios rurales</v>
      </c>
      <c r="I729">
        <f>VLOOKUP($A729,CATMUN!$B$2:$G$1123,4,0)</f>
        <v>0</v>
      </c>
      <c r="J729">
        <f>VLOOKUP($A729,CATMUN!$B$2:$G$1123,6,0)</f>
        <v>15</v>
      </c>
      <c r="K729" s="69">
        <v>92.477809999999991</v>
      </c>
      <c r="L729" s="69">
        <v>379.44181762658269</v>
      </c>
      <c r="M729" s="69">
        <v>0</v>
      </c>
      <c r="N729" s="69">
        <v>19.386783259911898</v>
      </c>
      <c r="P729" s="69">
        <v>441.89600000000002</v>
      </c>
      <c r="Q729">
        <v>0</v>
      </c>
      <c r="S729" s="69">
        <v>3.5760000000000001</v>
      </c>
      <c r="T729">
        <v>0</v>
      </c>
      <c r="V729" s="51">
        <v>4</v>
      </c>
      <c r="W729" s="51">
        <v>2</v>
      </c>
      <c r="X729" s="51">
        <v>26</v>
      </c>
    </row>
    <row r="730" spans="1:24" x14ac:dyDescent="0.2">
      <c r="A730">
        <v>25372</v>
      </c>
      <c r="B730" t="s">
        <v>1595</v>
      </c>
      <c r="C730" t="s">
        <v>1549</v>
      </c>
      <c r="D730">
        <v>2016</v>
      </c>
      <c r="E730" t="str">
        <f t="shared" si="11"/>
        <v>253722016</v>
      </c>
      <c r="F730">
        <v>8644</v>
      </c>
      <c r="G730" t="str">
        <f>VLOOKUP($A730,CATMUN!$B$2:$C$1123,2,0)</f>
        <v>Medio</v>
      </c>
      <c r="H730" t="str">
        <f>VLOOKUP($A730,CATMUN!$B$2:$D$1123,3,0)</f>
        <v>Municipios rurales</v>
      </c>
      <c r="I730">
        <f>VLOOKUP($A730,CATMUN!$B$2:$G$1123,4,0)</f>
        <v>0</v>
      </c>
      <c r="J730">
        <f>VLOOKUP($A730,CATMUN!$B$2:$G$1123,6,0)</f>
        <v>15</v>
      </c>
      <c r="K730" s="69">
        <v>256.90499999999997</v>
      </c>
      <c r="L730" s="69">
        <v>379.44181762658269</v>
      </c>
      <c r="M730" s="69">
        <v>4.524</v>
      </c>
      <c r="N730" s="69">
        <v>19.386783259911898</v>
      </c>
      <c r="P730" s="69">
        <v>441.89600000000002</v>
      </c>
      <c r="Q730">
        <v>0</v>
      </c>
      <c r="S730" s="69">
        <v>3.5760000000000001</v>
      </c>
      <c r="T730">
        <v>0</v>
      </c>
      <c r="V730" s="51">
        <v>4</v>
      </c>
      <c r="W730" s="51">
        <v>4</v>
      </c>
      <c r="X730" s="51">
        <v>26</v>
      </c>
    </row>
    <row r="731" spans="1:24" x14ac:dyDescent="0.2">
      <c r="A731">
        <v>25398</v>
      </c>
      <c r="B731" t="s">
        <v>1599</v>
      </c>
      <c r="C731" t="s">
        <v>1549</v>
      </c>
      <c r="D731">
        <v>2016</v>
      </c>
      <c r="E731" t="str">
        <f t="shared" si="11"/>
        <v>253982016</v>
      </c>
      <c r="F731">
        <v>7035</v>
      </c>
      <c r="G731" t="str">
        <f>VLOOKUP($A731,CATMUN!$B$2:$C$1123,2,0)</f>
        <v>Medio</v>
      </c>
      <c r="H731" t="str">
        <f>VLOOKUP($A731,CATMUN!$B$2:$D$1123,3,0)</f>
        <v>Municipios rurales</v>
      </c>
      <c r="I731">
        <f>VLOOKUP($A731,CATMUN!$B$2:$G$1123,4,0)</f>
        <v>0</v>
      </c>
      <c r="J731">
        <f>VLOOKUP($A731,CATMUN!$B$2:$G$1123,6,0)</f>
        <v>15</v>
      </c>
      <c r="K731" s="69">
        <v>117.78132000000001</v>
      </c>
      <c r="L731" s="69">
        <v>379.44181762658269</v>
      </c>
      <c r="M731" s="69">
        <v>0</v>
      </c>
      <c r="N731" s="69">
        <v>19.386783259911898</v>
      </c>
      <c r="O731" s="69">
        <v>0</v>
      </c>
      <c r="P731" s="69">
        <v>441.89600000000002</v>
      </c>
      <c r="Q731">
        <v>0</v>
      </c>
      <c r="R731">
        <v>0</v>
      </c>
      <c r="S731" s="69">
        <v>3.5760000000000001</v>
      </c>
      <c r="T731">
        <v>0</v>
      </c>
      <c r="V731" s="51">
        <v>4</v>
      </c>
      <c r="W731" s="51">
        <v>2</v>
      </c>
      <c r="X731" s="51">
        <v>26</v>
      </c>
    </row>
    <row r="732" spans="1:24" x14ac:dyDescent="0.2">
      <c r="A732">
        <v>25407</v>
      </c>
      <c r="B732" t="s">
        <v>1600</v>
      </c>
      <c r="C732" t="s">
        <v>1549</v>
      </c>
      <c r="D732">
        <v>2016</v>
      </c>
      <c r="E732" t="str">
        <f t="shared" si="11"/>
        <v>254072016</v>
      </c>
      <c r="F732">
        <v>10305</v>
      </c>
      <c r="G732" t="str">
        <f>VLOOKUP($A732,CATMUN!$B$2:$C$1123,2,0)</f>
        <v>Medio</v>
      </c>
      <c r="H732" t="str">
        <f>VLOOKUP($A732,CATMUN!$B$2:$D$1123,3,0)</f>
        <v>Municipios rurales</v>
      </c>
      <c r="I732">
        <f>VLOOKUP($A732,CATMUN!$B$2:$G$1123,4,0)</f>
        <v>0</v>
      </c>
      <c r="J732">
        <f>VLOOKUP($A732,CATMUN!$B$2:$G$1123,6,0)</f>
        <v>15</v>
      </c>
      <c r="K732" s="69">
        <v>578.54499999999996</v>
      </c>
      <c r="L732" s="69">
        <v>379.44181762658269</v>
      </c>
      <c r="M732" s="69">
        <v>2.411</v>
      </c>
      <c r="N732" s="69">
        <v>19.386783259911898</v>
      </c>
      <c r="P732" s="69">
        <v>441.89600000000002</v>
      </c>
      <c r="Q732">
        <v>0</v>
      </c>
      <c r="S732" s="69">
        <v>3.5760000000000001</v>
      </c>
      <c r="T732">
        <v>0</v>
      </c>
      <c r="V732" s="51">
        <v>4</v>
      </c>
      <c r="W732" s="51">
        <v>7</v>
      </c>
      <c r="X732" s="51">
        <v>26</v>
      </c>
    </row>
    <row r="733" spans="1:24" x14ac:dyDescent="0.2">
      <c r="A733">
        <v>25426</v>
      </c>
      <c r="B733" t="s">
        <v>1601</v>
      </c>
      <c r="C733" t="s">
        <v>1549</v>
      </c>
      <c r="D733">
        <v>2016</v>
      </c>
      <c r="E733" t="str">
        <f t="shared" si="11"/>
        <v>254262016</v>
      </c>
      <c r="F733">
        <v>6272</v>
      </c>
      <c r="G733" t="str">
        <f>VLOOKUP($A733,CATMUN!$B$2:$C$1123,2,0)</f>
        <v>Bajo</v>
      </c>
      <c r="H733" t="str">
        <f>VLOOKUP($A733,CATMUN!$B$2:$D$1123,3,0)</f>
        <v>Municipios rurales</v>
      </c>
      <c r="I733">
        <f>VLOOKUP($A733,CATMUN!$B$2:$G$1123,4,0)</f>
        <v>0</v>
      </c>
      <c r="J733">
        <f>VLOOKUP($A733,CATMUN!$B$2:$G$1123,6,0)</f>
        <v>15</v>
      </c>
      <c r="K733" s="69">
        <v>270.57454999999999</v>
      </c>
      <c r="L733" s="69">
        <v>379.44181762658269</v>
      </c>
      <c r="M733" s="69">
        <v>13.159049999999999</v>
      </c>
      <c r="N733" s="69">
        <v>19.386783259911898</v>
      </c>
      <c r="P733" s="69">
        <v>441.89600000000002</v>
      </c>
      <c r="Q733">
        <v>0</v>
      </c>
      <c r="S733" s="69">
        <v>3.5760000000000001</v>
      </c>
      <c r="T733">
        <v>0</v>
      </c>
      <c r="V733" s="51">
        <v>4</v>
      </c>
      <c r="W733" s="51">
        <v>7</v>
      </c>
      <c r="X733" s="51">
        <v>26</v>
      </c>
    </row>
    <row r="734" spans="1:24" x14ac:dyDescent="0.2">
      <c r="A734">
        <v>25436</v>
      </c>
      <c r="B734" t="s">
        <v>1603</v>
      </c>
      <c r="C734" t="s">
        <v>1549</v>
      </c>
      <c r="D734">
        <v>2016</v>
      </c>
      <c r="E734" t="str">
        <f t="shared" si="11"/>
        <v>254362016</v>
      </c>
      <c r="F734">
        <v>4732</v>
      </c>
      <c r="G734" t="str">
        <f>VLOOKUP($A734,CATMUN!$B$2:$C$1123,2,0)</f>
        <v>Bajo</v>
      </c>
      <c r="H734" t="str">
        <f>VLOOKUP($A734,CATMUN!$B$2:$D$1123,3,0)</f>
        <v>Municipios rurales</v>
      </c>
      <c r="I734">
        <f>VLOOKUP($A734,CATMUN!$B$2:$G$1123,4,0)</f>
        <v>0</v>
      </c>
      <c r="J734">
        <f>VLOOKUP($A734,CATMUN!$B$2:$G$1123,6,0)</f>
        <v>15</v>
      </c>
      <c r="K734" s="69">
        <v>205.47412</v>
      </c>
      <c r="L734" s="69">
        <v>379.44181762658269</v>
      </c>
      <c r="M734" s="69">
        <v>2.78694</v>
      </c>
      <c r="N734" s="69">
        <v>19.386783259911898</v>
      </c>
      <c r="P734" s="69">
        <v>441.89600000000002</v>
      </c>
      <c r="Q734">
        <v>0</v>
      </c>
      <c r="S734" s="69">
        <v>3.5760000000000001</v>
      </c>
      <c r="T734">
        <v>0</v>
      </c>
      <c r="V734" s="51">
        <v>4</v>
      </c>
      <c r="W734" s="51">
        <v>3</v>
      </c>
      <c r="X734" s="51">
        <v>26</v>
      </c>
    </row>
    <row r="735" spans="1:24" x14ac:dyDescent="0.2">
      <c r="A735">
        <v>25438</v>
      </c>
      <c r="B735" t="s">
        <v>1604</v>
      </c>
      <c r="C735" t="s">
        <v>1549</v>
      </c>
      <c r="D735">
        <v>2016</v>
      </c>
      <c r="E735" t="str">
        <f t="shared" si="11"/>
        <v>254382016</v>
      </c>
      <c r="F735">
        <v>10134</v>
      </c>
      <c r="G735" t="str">
        <f>VLOOKUP($A735,CATMUN!$B$2:$C$1123,2,0)</f>
        <v>Bajo</v>
      </c>
      <c r="H735" t="str">
        <f>VLOOKUP($A735,CATMUN!$B$2:$D$1123,3,0)</f>
        <v>Municipios rurales</v>
      </c>
      <c r="I735">
        <f>VLOOKUP($A735,CATMUN!$B$2:$G$1123,4,0)</f>
        <v>0</v>
      </c>
      <c r="J735">
        <f>VLOOKUP($A735,CATMUN!$B$2:$G$1123,6,0)</f>
        <v>15</v>
      </c>
      <c r="K735" s="69">
        <v>633.84150999999997</v>
      </c>
      <c r="L735" s="69">
        <v>379.44181762658269</v>
      </c>
      <c r="M735" s="69">
        <v>8.0527099999999994</v>
      </c>
      <c r="N735" s="69">
        <v>19.386783259911898</v>
      </c>
      <c r="P735" s="69">
        <v>441.89600000000002</v>
      </c>
      <c r="Q735">
        <v>0</v>
      </c>
      <c r="S735" s="69">
        <v>3.5760000000000001</v>
      </c>
      <c r="T735">
        <v>0</v>
      </c>
      <c r="V735" s="51">
        <v>4</v>
      </c>
      <c r="W735" s="51">
        <v>4</v>
      </c>
      <c r="X735" s="51">
        <v>26</v>
      </c>
    </row>
    <row r="736" spans="1:24" x14ac:dyDescent="0.2">
      <c r="A736">
        <v>25483</v>
      </c>
      <c r="B736" t="s">
        <v>1606</v>
      </c>
      <c r="C736" t="s">
        <v>1549</v>
      </c>
      <c r="D736">
        <v>2016</v>
      </c>
      <c r="E736" t="str">
        <f t="shared" si="11"/>
        <v>254832016</v>
      </c>
      <c r="F736">
        <v>2218</v>
      </c>
      <c r="G736" t="str">
        <f>VLOOKUP($A736,CATMUN!$B$2:$C$1123,2,0)</f>
        <v>Alto</v>
      </c>
      <c r="H736" t="str">
        <f>VLOOKUP($A736,CATMUN!$B$2:$D$1123,3,0)</f>
        <v>Municipios rurales</v>
      </c>
      <c r="I736">
        <f>VLOOKUP($A736,CATMUN!$B$2:$G$1123,4,0)</f>
        <v>0</v>
      </c>
      <c r="J736">
        <f>VLOOKUP($A736,CATMUN!$B$2:$G$1123,6,0)</f>
        <v>15</v>
      </c>
      <c r="K736" s="69">
        <v>178.49016</v>
      </c>
      <c r="L736" s="69">
        <v>379.44181762658269</v>
      </c>
      <c r="M736" s="69">
        <v>41.13353</v>
      </c>
      <c r="N736" s="69">
        <v>19.386783259911898</v>
      </c>
      <c r="P736" s="69">
        <v>441.89600000000002</v>
      </c>
      <c r="S736" s="69">
        <v>3.5760000000000001</v>
      </c>
      <c r="V736" s="51">
        <v>4</v>
      </c>
      <c r="W736" s="51">
        <v>0</v>
      </c>
      <c r="X736" s="51">
        <v>26</v>
      </c>
    </row>
    <row r="737" spans="1:24" x14ac:dyDescent="0.2">
      <c r="A737">
        <v>25488</v>
      </c>
      <c r="B737" t="s">
        <v>1608</v>
      </c>
      <c r="C737" t="s">
        <v>1549</v>
      </c>
      <c r="D737">
        <v>2016</v>
      </c>
      <c r="E737" t="str">
        <f t="shared" si="11"/>
        <v>254882016</v>
      </c>
      <c r="F737">
        <v>18856</v>
      </c>
      <c r="G737" t="str">
        <f>VLOOKUP($A737,CATMUN!$B$2:$C$1123,2,0)</f>
        <v>Alto</v>
      </c>
      <c r="H737" t="str">
        <f>VLOOKUP($A737,CATMUN!$B$2:$D$1123,3,0)</f>
        <v>Municipios rurales</v>
      </c>
      <c r="I737">
        <f>VLOOKUP($A737,CATMUN!$B$2:$G$1123,4,0)</f>
        <v>0</v>
      </c>
      <c r="J737">
        <f>VLOOKUP($A737,CATMUN!$B$2:$G$1123,6,0)</f>
        <v>15</v>
      </c>
      <c r="K737" s="69">
        <v>4007.0097799999999</v>
      </c>
      <c r="L737" s="69">
        <v>379.44181762658269</v>
      </c>
      <c r="M737" s="69">
        <v>219.66252</v>
      </c>
      <c r="N737" s="69">
        <v>19.386783259911898</v>
      </c>
      <c r="P737" s="69">
        <v>441.89600000000002</v>
      </c>
      <c r="Q737">
        <v>0</v>
      </c>
      <c r="S737" s="69">
        <v>3.5760000000000001</v>
      </c>
      <c r="T737">
        <v>1</v>
      </c>
      <c r="V737" s="51">
        <v>4</v>
      </c>
      <c r="W737" s="51">
        <v>199</v>
      </c>
      <c r="X737" s="51">
        <v>26</v>
      </c>
    </row>
    <row r="738" spans="1:24" x14ac:dyDescent="0.2">
      <c r="A738">
        <v>25506</v>
      </c>
      <c r="B738" t="s">
        <v>1611</v>
      </c>
      <c r="C738" t="s">
        <v>1549</v>
      </c>
      <c r="D738">
        <v>2016</v>
      </c>
      <c r="E738" t="str">
        <f t="shared" si="11"/>
        <v>255062016</v>
      </c>
      <c r="F738">
        <v>4070</v>
      </c>
      <c r="G738" t="str">
        <f>VLOOKUP($A738,CATMUN!$B$2:$C$1123,2,0)</f>
        <v>Bajo</v>
      </c>
      <c r="H738" t="str">
        <f>VLOOKUP($A738,CATMUN!$B$2:$D$1123,3,0)</f>
        <v>Municipios rurales</v>
      </c>
      <c r="I738">
        <f>VLOOKUP($A738,CATMUN!$B$2:$G$1123,4,0)</f>
        <v>0</v>
      </c>
      <c r="J738">
        <f>VLOOKUP($A738,CATMUN!$B$2:$G$1123,6,0)</f>
        <v>15</v>
      </c>
      <c r="K738" s="69">
        <v>192.94200000000001</v>
      </c>
      <c r="L738" s="69">
        <v>379.44181762658269</v>
      </c>
      <c r="M738" s="69">
        <v>0</v>
      </c>
      <c r="N738" s="69">
        <v>19.386783259911898</v>
      </c>
      <c r="P738" s="69">
        <v>441.89600000000002</v>
      </c>
      <c r="Q738">
        <v>0</v>
      </c>
      <c r="S738" s="69">
        <v>3.5760000000000001</v>
      </c>
      <c r="T738">
        <v>0</v>
      </c>
      <c r="V738" s="51">
        <v>4</v>
      </c>
      <c r="W738" s="51">
        <v>3</v>
      </c>
      <c r="X738" s="51">
        <v>26</v>
      </c>
    </row>
    <row r="739" spans="1:24" x14ac:dyDescent="0.2">
      <c r="A739">
        <v>25518</v>
      </c>
      <c r="B739" t="s">
        <v>1613</v>
      </c>
      <c r="C739" t="s">
        <v>1549</v>
      </c>
      <c r="D739">
        <v>2016</v>
      </c>
      <c r="E739" t="str">
        <f t="shared" si="11"/>
        <v>255182016</v>
      </c>
      <c r="F739">
        <v>4407</v>
      </c>
      <c r="G739" t="str">
        <f>VLOOKUP($A739,CATMUN!$B$2:$C$1123,2,0)</f>
        <v>Medio</v>
      </c>
      <c r="H739" t="str">
        <f>VLOOKUP($A739,CATMUN!$B$2:$D$1123,3,0)</f>
        <v>Municipios rurales</v>
      </c>
      <c r="I739">
        <f>VLOOKUP($A739,CATMUN!$B$2:$G$1123,4,0)</f>
        <v>0</v>
      </c>
      <c r="J739">
        <f>VLOOKUP($A739,CATMUN!$B$2:$G$1123,6,0)</f>
        <v>15</v>
      </c>
      <c r="K739" s="69">
        <v>105.94112</v>
      </c>
      <c r="L739" s="69">
        <v>379.44181762658269</v>
      </c>
      <c r="N739" s="69">
        <v>19.386783259911898</v>
      </c>
      <c r="P739" s="69">
        <v>441.89600000000002</v>
      </c>
      <c r="Q739">
        <v>0</v>
      </c>
      <c r="S739" s="69">
        <v>3.5760000000000001</v>
      </c>
      <c r="T739">
        <v>0</v>
      </c>
      <c r="V739" s="51">
        <v>4</v>
      </c>
      <c r="W739" s="51">
        <v>3</v>
      </c>
      <c r="X739" s="51">
        <v>26</v>
      </c>
    </row>
    <row r="740" spans="1:24" x14ac:dyDescent="0.2">
      <c r="A740">
        <v>25524</v>
      </c>
      <c r="B740" t="s">
        <v>1614</v>
      </c>
      <c r="C740" t="s">
        <v>1549</v>
      </c>
      <c r="D740">
        <v>2016</v>
      </c>
      <c r="E740" t="str">
        <f t="shared" si="11"/>
        <v>255242016</v>
      </c>
      <c r="F740">
        <v>5676</v>
      </c>
      <c r="G740" t="str">
        <f>VLOOKUP($A740,CATMUN!$B$2:$C$1123,2,0)</f>
        <v>Bajo</v>
      </c>
      <c r="H740" t="str">
        <f>VLOOKUP($A740,CATMUN!$B$2:$D$1123,3,0)</f>
        <v>Municipios rurales</v>
      </c>
      <c r="I740">
        <f>VLOOKUP($A740,CATMUN!$B$2:$G$1123,4,0)</f>
        <v>0</v>
      </c>
      <c r="J740">
        <f>VLOOKUP($A740,CATMUN!$B$2:$G$1123,6,0)</f>
        <v>15</v>
      </c>
      <c r="K740" s="69">
        <v>277.84841999999998</v>
      </c>
      <c r="L740" s="69">
        <v>379.44181762658269</v>
      </c>
      <c r="M740" s="69">
        <v>13.39376</v>
      </c>
      <c r="N740" s="69">
        <v>19.386783259911898</v>
      </c>
      <c r="P740" s="69">
        <v>441.89600000000002</v>
      </c>
      <c r="Q740">
        <v>0</v>
      </c>
      <c r="S740" s="69">
        <v>3.5760000000000001</v>
      </c>
      <c r="T740">
        <v>0</v>
      </c>
      <c r="V740" s="51">
        <v>4</v>
      </c>
      <c r="W740" s="51">
        <v>4</v>
      </c>
      <c r="X740" s="51">
        <v>26</v>
      </c>
    </row>
    <row r="741" spans="1:24" x14ac:dyDescent="0.2">
      <c r="A741">
        <v>25530</v>
      </c>
      <c r="B741" t="s">
        <v>1615</v>
      </c>
      <c r="C741" t="s">
        <v>1549</v>
      </c>
      <c r="D741">
        <v>2016</v>
      </c>
      <c r="E741" t="str">
        <f t="shared" si="11"/>
        <v>255302016</v>
      </c>
      <c r="F741">
        <v>7754</v>
      </c>
      <c r="G741" t="str">
        <f>VLOOKUP($A741,CATMUN!$B$2:$C$1123,2,0)</f>
        <v>Alto</v>
      </c>
      <c r="H741" t="str">
        <f>VLOOKUP($A741,CATMUN!$B$2:$D$1123,3,0)</f>
        <v>Municipios rurales</v>
      </c>
      <c r="I741">
        <f>VLOOKUP($A741,CATMUN!$B$2:$G$1123,4,0)</f>
        <v>0</v>
      </c>
      <c r="J741">
        <f>VLOOKUP($A741,CATMUN!$B$2:$G$1123,6,0)</f>
        <v>15</v>
      </c>
      <c r="K741" s="69">
        <v>698.15700000000004</v>
      </c>
      <c r="L741" s="69">
        <v>379.44181762658269</v>
      </c>
      <c r="M741" s="69">
        <v>0</v>
      </c>
      <c r="N741" s="69">
        <v>19.386783259911898</v>
      </c>
      <c r="O741" s="69">
        <v>0</v>
      </c>
      <c r="P741" s="69">
        <v>441.89600000000002</v>
      </c>
      <c r="Q741">
        <v>0</v>
      </c>
      <c r="R741">
        <v>0</v>
      </c>
      <c r="S741" s="69">
        <v>3.5760000000000001</v>
      </c>
      <c r="T741">
        <v>0</v>
      </c>
      <c r="V741" s="51">
        <v>4</v>
      </c>
      <c r="W741" s="51">
        <v>12</v>
      </c>
      <c r="X741" s="51">
        <v>26</v>
      </c>
    </row>
    <row r="742" spans="1:24" x14ac:dyDescent="0.2">
      <c r="A742">
        <v>25535</v>
      </c>
      <c r="B742" t="s">
        <v>1616</v>
      </c>
      <c r="C742" t="s">
        <v>1549</v>
      </c>
      <c r="D742">
        <v>2016</v>
      </c>
      <c r="E742" t="str">
        <f t="shared" si="11"/>
        <v>255352016</v>
      </c>
      <c r="F742">
        <v>12271</v>
      </c>
      <c r="G742" t="str">
        <f>VLOOKUP($A742,CATMUN!$B$2:$C$1123,2,0)</f>
        <v>Medio</v>
      </c>
      <c r="H742" t="str">
        <f>VLOOKUP($A742,CATMUN!$B$2:$D$1123,3,0)</f>
        <v>Municipios rurales</v>
      </c>
      <c r="I742">
        <f>VLOOKUP($A742,CATMUN!$B$2:$G$1123,4,0)</f>
        <v>0</v>
      </c>
      <c r="J742">
        <f>VLOOKUP($A742,CATMUN!$B$2:$G$1123,6,0)</f>
        <v>15</v>
      </c>
      <c r="K742" s="69">
        <v>617.8645600000001</v>
      </c>
      <c r="L742" s="69">
        <v>379.44181762658269</v>
      </c>
      <c r="M742" s="69">
        <v>16.24137</v>
      </c>
      <c r="N742" s="69">
        <v>19.386783259911898</v>
      </c>
      <c r="P742" s="69">
        <v>441.89600000000002</v>
      </c>
      <c r="Q742">
        <v>0</v>
      </c>
      <c r="S742" s="69">
        <v>3.5760000000000001</v>
      </c>
      <c r="T742">
        <v>0</v>
      </c>
      <c r="V742" s="51">
        <v>4</v>
      </c>
      <c r="W742" s="51">
        <v>15</v>
      </c>
      <c r="X742" s="51">
        <v>26</v>
      </c>
    </row>
    <row r="743" spans="1:24" x14ac:dyDescent="0.2">
      <c r="A743">
        <v>25572</v>
      </c>
      <c r="B743" t="s">
        <v>1617</v>
      </c>
      <c r="C743" t="s">
        <v>1549</v>
      </c>
      <c r="D743">
        <v>2016</v>
      </c>
      <c r="E743" t="str">
        <f t="shared" si="11"/>
        <v>255722016</v>
      </c>
      <c r="F743">
        <v>19009</v>
      </c>
      <c r="G743" t="str">
        <f>VLOOKUP($A743,CATMUN!$B$2:$C$1123,2,0)</f>
        <v>Alto</v>
      </c>
      <c r="H743" t="str">
        <f>VLOOKUP($A743,CATMUN!$B$2:$D$1123,3,0)</f>
        <v>Municipios rurales</v>
      </c>
      <c r="I743">
        <f>VLOOKUP($A743,CATMUN!$B$2:$G$1123,4,0)</f>
        <v>0</v>
      </c>
      <c r="J743">
        <f>VLOOKUP($A743,CATMUN!$B$2:$G$1123,6,0)</f>
        <v>15</v>
      </c>
      <c r="K743" s="69">
        <v>2513.0729999999999</v>
      </c>
      <c r="L743" s="69">
        <v>379.44181762658269</v>
      </c>
      <c r="M743" s="69">
        <v>55.000999999999998</v>
      </c>
      <c r="N743" s="69">
        <v>19.386783259911898</v>
      </c>
      <c r="P743" s="69">
        <v>441.89600000000002</v>
      </c>
      <c r="Q743">
        <v>0</v>
      </c>
      <c r="S743" s="69">
        <v>3.5760000000000001</v>
      </c>
      <c r="T743">
        <v>0</v>
      </c>
      <c r="V743" s="51">
        <v>4</v>
      </c>
      <c r="W743" s="51">
        <v>169</v>
      </c>
      <c r="X743" s="51">
        <v>26</v>
      </c>
    </row>
    <row r="744" spans="1:24" x14ac:dyDescent="0.2">
      <c r="A744">
        <v>25580</v>
      </c>
      <c r="B744" t="s">
        <v>1618</v>
      </c>
      <c r="C744" t="s">
        <v>1549</v>
      </c>
      <c r="D744">
        <v>2016</v>
      </c>
      <c r="E744" t="str">
        <f t="shared" si="11"/>
        <v>255802016</v>
      </c>
      <c r="F744">
        <v>3007</v>
      </c>
      <c r="G744" t="str">
        <f>VLOOKUP($A744,CATMUN!$B$2:$C$1123,2,0)</f>
        <v>Medio</v>
      </c>
      <c r="H744" t="str">
        <f>VLOOKUP($A744,CATMUN!$B$2:$D$1123,3,0)</f>
        <v>Municipios rurales</v>
      </c>
      <c r="I744">
        <f>VLOOKUP($A744,CATMUN!$B$2:$G$1123,4,0)</f>
        <v>0</v>
      </c>
      <c r="J744">
        <f>VLOOKUP($A744,CATMUN!$B$2:$G$1123,6,0)</f>
        <v>15</v>
      </c>
      <c r="K744" s="69">
        <v>78.453580000000002</v>
      </c>
      <c r="L744" s="69">
        <v>379.44181762658269</v>
      </c>
      <c r="M744" s="69">
        <v>0</v>
      </c>
      <c r="N744" s="69">
        <v>19.386783259911898</v>
      </c>
      <c r="P744" s="69">
        <v>441.89600000000002</v>
      </c>
      <c r="Q744">
        <v>0</v>
      </c>
      <c r="S744" s="69">
        <v>3.5760000000000001</v>
      </c>
      <c r="T744">
        <v>0</v>
      </c>
      <c r="V744" s="51">
        <v>4</v>
      </c>
      <c r="W744" s="51">
        <v>1</v>
      </c>
      <c r="X744" s="51">
        <v>26</v>
      </c>
    </row>
    <row r="745" spans="1:24" x14ac:dyDescent="0.2">
      <c r="A745">
        <v>25592</v>
      </c>
      <c r="B745" t="s">
        <v>1619</v>
      </c>
      <c r="C745" t="s">
        <v>1549</v>
      </c>
      <c r="D745">
        <v>2016</v>
      </c>
      <c r="E745" t="str">
        <f t="shared" si="11"/>
        <v>255922016</v>
      </c>
      <c r="F745">
        <v>4745</v>
      </c>
      <c r="G745" t="str">
        <f>VLOOKUP($A745,CATMUN!$B$2:$C$1123,2,0)</f>
        <v>Medio</v>
      </c>
      <c r="H745" t="str">
        <f>VLOOKUP($A745,CATMUN!$B$2:$D$1123,3,0)</f>
        <v>Municipios rurales</v>
      </c>
      <c r="I745">
        <f>VLOOKUP($A745,CATMUN!$B$2:$G$1123,4,0)</f>
        <v>0</v>
      </c>
      <c r="J745">
        <f>VLOOKUP($A745,CATMUN!$B$2:$G$1123,6,0)</f>
        <v>15</v>
      </c>
      <c r="K745" s="69">
        <v>476.95097999999996</v>
      </c>
      <c r="L745" s="69">
        <v>379.44181762658269</v>
      </c>
      <c r="M745" s="69">
        <v>235.56644</v>
      </c>
      <c r="N745" s="69">
        <v>19.386783259911898</v>
      </c>
      <c r="P745" s="69">
        <v>441.89600000000002</v>
      </c>
      <c r="Q745">
        <v>0</v>
      </c>
      <c r="S745" s="69">
        <v>3.5760000000000001</v>
      </c>
      <c r="T745">
        <v>0</v>
      </c>
      <c r="V745" s="51">
        <v>4</v>
      </c>
      <c r="W745" s="51">
        <v>2</v>
      </c>
      <c r="X745" s="51">
        <v>26</v>
      </c>
    </row>
    <row r="746" spans="1:24" x14ac:dyDescent="0.2">
      <c r="A746">
        <v>25594</v>
      </c>
      <c r="B746" t="s">
        <v>1620</v>
      </c>
      <c r="C746" t="s">
        <v>1549</v>
      </c>
      <c r="D746">
        <v>2016</v>
      </c>
      <c r="E746" t="str">
        <f t="shared" si="11"/>
        <v>255942016</v>
      </c>
      <c r="F746">
        <v>7193</v>
      </c>
      <c r="G746" t="str">
        <f>VLOOKUP($A746,CATMUN!$B$2:$C$1123,2,0)</f>
        <v>Bajo</v>
      </c>
      <c r="H746" t="str">
        <f>VLOOKUP($A746,CATMUN!$B$2:$D$1123,3,0)</f>
        <v>Municipios rurales</v>
      </c>
      <c r="I746">
        <f>VLOOKUP($A746,CATMUN!$B$2:$G$1123,4,0)</f>
        <v>0</v>
      </c>
      <c r="J746">
        <f>VLOOKUP($A746,CATMUN!$B$2:$G$1123,6,0)</f>
        <v>15</v>
      </c>
      <c r="K746" s="69">
        <v>92.410509999999988</v>
      </c>
      <c r="L746" s="69">
        <v>379.44181762658269</v>
      </c>
      <c r="N746" s="69">
        <v>19.386783259911898</v>
      </c>
      <c r="P746" s="69">
        <v>441.89600000000002</v>
      </c>
      <c r="Q746">
        <v>0</v>
      </c>
      <c r="S746" s="69">
        <v>3.5760000000000001</v>
      </c>
      <c r="T746">
        <v>0</v>
      </c>
      <c r="V746" s="51">
        <v>4</v>
      </c>
      <c r="W746" s="51">
        <v>259</v>
      </c>
      <c r="X746" s="51">
        <v>26</v>
      </c>
    </row>
    <row r="747" spans="1:24" x14ac:dyDescent="0.2">
      <c r="A747">
        <v>25596</v>
      </c>
      <c r="B747" t="s">
        <v>1621</v>
      </c>
      <c r="C747" t="s">
        <v>1549</v>
      </c>
      <c r="D747">
        <v>2016</v>
      </c>
      <c r="E747" t="str">
        <f t="shared" si="11"/>
        <v>255962016</v>
      </c>
      <c r="F747">
        <v>8168</v>
      </c>
      <c r="G747" t="str">
        <f>VLOOKUP($A747,CATMUN!$B$2:$C$1123,2,0)</f>
        <v>Bajo</v>
      </c>
      <c r="H747" t="str">
        <f>VLOOKUP($A747,CATMUN!$B$2:$D$1123,3,0)</f>
        <v>Municipios rurales</v>
      </c>
      <c r="I747">
        <f>VLOOKUP($A747,CATMUN!$B$2:$G$1123,4,0)</f>
        <v>0</v>
      </c>
      <c r="J747">
        <f>VLOOKUP($A747,CATMUN!$B$2:$G$1123,6,0)</f>
        <v>15</v>
      </c>
      <c r="K747" s="69">
        <v>206.97172</v>
      </c>
      <c r="L747" s="69">
        <v>379.44181762658269</v>
      </c>
      <c r="M747" s="69">
        <v>0.34473000000000004</v>
      </c>
      <c r="N747" s="69">
        <v>19.386783259911898</v>
      </c>
      <c r="P747" s="69">
        <v>441.89600000000002</v>
      </c>
      <c r="Q747">
        <v>0</v>
      </c>
      <c r="S747" s="69">
        <v>3.5760000000000001</v>
      </c>
      <c r="T747">
        <v>0</v>
      </c>
      <c r="V747" s="51">
        <v>4</v>
      </c>
      <c r="W747" s="51">
        <v>6</v>
      </c>
      <c r="X747" s="51">
        <v>26</v>
      </c>
    </row>
    <row r="748" spans="1:24" x14ac:dyDescent="0.2">
      <c r="A748">
        <v>25649</v>
      </c>
      <c r="B748" t="s">
        <v>1625</v>
      </c>
      <c r="C748" t="s">
        <v>1549</v>
      </c>
      <c r="D748">
        <v>2016</v>
      </c>
      <c r="E748" t="str">
        <f t="shared" si="11"/>
        <v>256492016</v>
      </c>
      <c r="F748">
        <v>10705</v>
      </c>
      <c r="G748" t="str">
        <f>VLOOKUP($A748,CATMUN!$B$2:$C$1123,2,0)</f>
        <v>Medio</v>
      </c>
      <c r="H748" t="str">
        <f>VLOOKUP($A748,CATMUN!$B$2:$D$1123,3,0)</f>
        <v>Municipios rurales</v>
      </c>
      <c r="I748">
        <f>VLOOKUP($A748,CATMUN!$B$2:$G$1123,4,0)</f>
        <v>0</v>
      </c>
      <c r="J748">
        <f>VLOOKUP($A748,CATMUN!$B$2:$G$1123,6,0)</f>
        <v>15</v>
      </c>
      <c r="K748" s="69">
        <v>394.62099999999998</v>
      </c>
      <c r="L748" s="69">
        <v>379.44181762658269</v>
      </c>
      <c r="M748" s="69">
        <v>15.518000000000001</v>
      </c>
      <c r="N748" s="69">
        <v>19.386783259911898</v>
      </c>
      <c r="P748" s="69">
        <v>441.89600000000002</v>
      </c>
      <c r="S748" s="69">
        <v>3.5760000000000001</v>
      </c>
      <c r="T748">
        <v>0</v>
      </c>
      <c r="V748" s="51">
        <v>4</v>
      </c>
      <c r="W748" s="51">
        <v>13</v>
      </c>
      <c r="X748" s="51">
        <v>26</v>
      </c>
    </row>
    <row r="749" spans="1:24" x14ac:dyDescent="0.2">
      <c r="A749">
        <v>25653</v>
      </c>
      <c r="B749" t="s">
        <v>1626</v>
      </c>
      <c r="C749" t="s">
        <v>1549</v>
      </c>
      <c r="D749">
        <v>2016</v>
      </c>
      <c r="E749" t="str">
        <f t="shared" si="11"/>
        <v>256532016</v>
      </c>
      <c r="F749">
        <v>5348</v>
      </c>
      <c r="G749" t="str">
        <f>VLOOKUP($A749,CATMUN!$B$2:$C$1123,2,0)</f>
        <v>Medio</v>
      </c>
      <c r="H749" t="str">
        <f>VLOOKUP($A749,CATMUN!$B$2:$D$1123,3,0)</f>
        <v>Municipios rurales</v>
      </c>
      <c r="I749">
        <f>VLOOKUP($A749,CATMUN!$B$2:$G$1123,4,0)</f>
        <v>0</v>
      </c>
      <c r="J749">
        <f>VLOOKUP($A749,CATMUN!$B$2:$G$1123,6,0)</f>
        <v>15</v>
      </c>
      <c r="K749" s="69">
        <v>154.92625000000001</v>
      </c>
      <c r="L749" s="69">
        <v>379.44181762658269</v>
      </c>
      <c r="N749" s="69">
        <v>19.386783259911898</v>
      </c>
      <c r="P749" s="69">
        <v>441.89600000000002</v>
      </c>
      <c r="Q749">
        <v>0</v>
      </c>
      <c r="S749" s="69">
        <v>3.5760000000000001</v>
      </c>
      <c r="T749">
        <v>0</v>
      </c>
      <c r="V749" s="51">
        <v>4</v>
      </c>
      <c r="W749" s="51">
        <v>6</v>
      </c>
      <c r="X749" s="51">
        <v>26</v>
      </c>
    </row>
    <row r="750" spans="1:24" x14ac:dyDescent="0.2">
      <c r="A750">
        <v>25662</v>
      </c>
      <c r="B750" t="s">
        <v>1628</v>
      </c>
      <c r="C750" t="s">
        <v>1549</v>
      </c>
      <c r="D750">
        <v>2016</v>
      </c>
      <c r="E750" t="str">
        <f t="shared" si="11"/>
        <v>256622016</v>
      </c>
      <c r="F750">
        <v>9668</v>
      </c>
      <c r="G750" t="str">
        <f>VLOOKUP($A750,CATMUN!$B$2:$C$1123,2,0)</f>
        <v>Medio</v>
      </c>
      <c r="H750" t="str">
        <f>VLOOKUP($A750,CATMUN!$B$2:$D$1123,3,0)</f>
        <v>Municipios rurales</v>
      </c>
      <c r="I750">
        <f>VLOOKUP($A750,CATMUN!$B$2:$G$1123,4,0)</f>
        <v>0</v>
      </c>
      <c r="J750">
        <f>VLOOKUP($A750,CATMUN!$B$2:$G$1123,6,0)</f>
        <v>15</v>
      </c>
      <c r="K750" s="69">
        <v>348.76409999999998</v>
      </c>
      <c r="L750" s="69">
        <v>379.44181762658269</v>
      </c>
      <c r="M750" s="69">
        <v>51.567610000000002</v>
      </c>
      <c r="N750" s="69">
        <v>19.386783259911898</v>
      </c>
      <c r="P750" s="69">
        <v>441.89600000000002</v>
      </c>
      <c r="Q750">
        <v>0</v>
      </c>
      <c r="S750" s="69">
        <v>3.5760000000000001</v>
      </c>
      <c r="T750">
        <v>0</v>
      </c>
      <c r="V750" s="51">
        <v>4</v>
      </c>
      <c r="W750" s="51">
        <v>125</v>
      </c>
      <c r="X750" s="51">
        <v>26</v>
      </c>
    </row>
    <row r="751" spans="1:24" x14ac:dyDescent="0.2">
      <c r="A751">
        <v>25718</v>
      </c>
      <c r="B751" t="s">
        <v>1629</v>
      </c>
      <c r="C751" t="s">
        <v>1549</v>
      </c>
      <c r="D751">
        <v>2016</v>
      </c>
      <c r="E751" t="str">
        <f t="shared" si="11"/>
        <v>257182016</v>
      </c>
      <c r="F751">
        <v>10742</v>
      </c>
      <c r="G751" t="str">
        <f>VLOOKUP($A751,CATMUN!$B$2:$C$1123,2,0)</f>
        <v>Alto</v>
      </c>
      <c r="H751" t="str">
        <f>VLOOKUP($A751,CATMUN!$B$2:$D$1123,3,0)</f>
        <v>Municipios rurales</v>
      </c>
      <c r="I751">
        <f>VLOOKUP($A751,CATMUN!$B$2:$G$1123,4,0)</f>
        <v>0</v>
      </c>
      <c r="J751">
        <f>VLOOKUP($A751,CATMUN!$B$2:$G$1123,6,0)</f>
        <v>15</v>
      </c>
      <c r="K751" s="69">
        <v>913.4214300000001</v>
      </c>
      <c r="L751" s="69">
        <v>379.44181762658269</v>
      </c>
      <c r="M751" s="69">
        <v>75.225139999999996</v>
      </c>
      <c r="N751" s="69">
        <v>19.386783259911898</v>
      </c>
      <c r="P751" s="69">
        <v>441.89600000000002</v>
      </c>
      <c r="Q751">
        <v>0</v>
      </c>
      <c r="S751" s="69">
        <v>3.5760000000000001</v>
      </c>
      <c r="T751">
        <v>0</v>
      </c>
      <c r="V751" s="51">
        <v>4</v>
      </c>
      <c r="W751" s="51">
        <v>35</v>
      </c>
      <c r="X751" s="51">
        <v>26</v>
      </c>
    </row>
    <row r="752" spans="1:24" x14ac:dyDescent="0.2">
      <c r="A752">
        <v>25777</v>
      </c>
      <c r="B752" t="s">
        <v>1638</v>
      </c>
      <c r="C752" t="s">
        <v>1549</v>
      </c>
      <c r="D752">
        <v>2016</v>
      </c>
      <c r="E752" t="str">
        <f t="shared" si="11"/>
        <v>257772016</v>
      </c>
      <c r="F752">
        <v>5033</v>
      </c>
      <c r="G752" t="str">
        <f>VLOOKUP($A752,CATMUN!$B$2:$C$1123,2,0)</f>
        <v>Medio</v>
      </c>
      <c r="H752" t="str">
        <f>VLOOKUP($A752,CATMUN!$B$2:$D$1123,3,0)</f>
        <v>Municipios rurales</v>
      </c>
      <c r="I752">
        <f>VLOOKUP($A752,CATMUN!$B$2:$G$1123,4,0)</f>
        <v>0</v>
      </c>
      <c r="J752">
        <f>VLOOKUP($A752,CATMUN!$B$2:$G$1123,6,0)</f>
        <v>15</v>
      </c>
      <c r="K752" s="69">
        <v>284.04140999999998</v>
      </c>
      <c r="L752" s="69">
        <v>379.44181762658269</v>
      </c>
      <c r="M752" s="69">
        <v>5.2737100000000003</v>
      </c>
      <c r="N752" s="69">
        <v>19.386783259911898</v>
      </c>
      <c r="P752" s="69">
        <v>441.89600000000002</v>
      </c>
      <c r="Q752">
        <v>0</v>
      </c>
      <c r="R752">
        <v>0</v>
      </c>
      <c r="S752" s="69">
        <v>3.5760000000000001</v>
      </c>
      <c r="T752">
        <v>0</v>
      </c>
      <c r="V752" s="51">
        <v>4</v>
      </c>
      <c r="W752" s="51">
        <v>11</v>
      </c>
      <c r="X752" s="51">
        <v>26</v>
      </c>
    </row>
    <row r="753" spans="1:24" x14ac:dyDescent="0.2">
      <c r="A753">
        <v>25805</v>
      </c>
      <c r="B753" t="s">
        <v>1645</v>
      </c>
      <c r="C753" t="s">
        <v>1549</v>
      </c>
      <c r="D753">
        <v>2016</v>
      </c>
      <c r="E753" t="str">
        <f t="shared" si="11"/>
        <v>258052016</v>
      </c>
      <c r="F753">
        <v>4831</v>
      </c>
      <c r="G753" t="str">
        <f>VLOOKUP($A753,CATMUN!$B$2:$C$1123,2,0)</f>
        <v>Medio</v>
      </c>
      <c r="H753" t="str">
        <f>VLOOKUP($A753,CATMUN!$B$2:$D$1123,3,0)</f>
        <v>Municipios rurales</v>
      </c>
      <c r="I753">
        <f>VLOOKUP($A753,CATMUN!$B$2:$G$1123,4,0)</f>
        <v>0</v>
      </c>
      <c r="J753">
        <f>VLOOKUP($A753,CATMUN!$B$2:$G$1123,6,0)</f>
        <v>15</v>
      </c>
      <c r="K753" s="69">
        <v>289.67700000000002</v>
      </c>
      <c r="L753" s="69">
        <v>379.44181762658269</v>
      </c>
      <c r="N753" s="69">
        <v>19.386783259911898</v>
      </c>
      <c r="P753" s="69">
        <v>441.89600000000002</v>
      </c>
      <c r="Q753">
        <v>0</v>
      </c>
      <c r="S753" s="69">
        <v>3.5760000000000001</v>
      </c>
      <c r="V753" s="51">
        <v>4</v>
      </c>
      <c r="W753" s="51">
        <v>4</v>
      </c>
      <c r="X753" s="51">
        <v>26</v>
      </c>
    </row>
    <row r="754" spans="1:24" x14ac:dyDescent="0.2">
      <c r="A754">
        <v>25807</v>
      </c>
      <c r="B754" t="s">
        <v>1646</v>
      </c>
      <c r="C754" t="s">
        <v>1549</v>
      </c>
      <c r="D754">
        <v>2016</v>
      </c>
      <c r="E754" t="str">
        <f t="shared" si="11"/>
        <v>258072016</v>
      </c>
      <c r="F754">
        <v>2946</v>
      </c>
      <c r="G754" t="str">
        <f>VLOOKUP($A754,CATMUN!$B$2:$C$1123,2,0)</f>
        <v>Medio</v>
      </c>
      <c r="H754" t="str">
        <f>VLOOKUP($A754,CATMUN!$B$2:$D$1123,3,0)</f>
        <v>Municipios rurales</v>
      </c>
      <c r="I754">
        <f>VLOOKUP($A754,CATMUN!$B$2:$G$1123,4,0)</f>
        <v>0</v>
      </c>
      <c r="J754">
        <f>VLOOKUP($A754,CATMUN!$B$2:$G$1123,6,0)</f>
        <v>15</v>
      </c>
      <c r="K754" s="69">
        <v>93.956999999999994</v>
      </c>
      <c r="L754" s="69">
        <v>379.44181762658269</v>
      </c>
      <c r="M754" s="69">
        <v>0</v>
      </c>
      <c r="N754" s="69">
        <v>19.386783259911898</v>
      </c>
      <c r="P754" s="69">
        <v>441.89600000000002</v>
      </c>
      <c r="Q754">
        <v>0</v>
      </c>
      <c r="S754" s="69">
        <v>3.5760000000000001</v>
      </c>
      <c r="T754">
        <v>0</v>
      </c>
      <c r="V754" s="51">
        <v>4</v>
      </c>
      <c r="W754" s="51">
        <v>2</v>
      </c>
      <c r="X754" s="51">
        <v>26</v>
      </c>
    </row>
    <row r="755" spans="1:24" x14ac:dyDescent="0.2">
      <c r="A755">
        <v>25823</v>
      </c>
      <c r="B755" t="s">
        <v>1649</v>
      </c>
      <c r="C755" t="s">
        <v>1549</v>
      </c>
      <c r="D755">
        <v>2016</v>
      </c>
      <c r="E755" t="str">
        <f t="shared" si="11"/>
        <v>258232016</v>
      </c>
      <c r="F755">
        <v>4513</v>
      </c>
      <c r="G755" t="str">
        <f>VLOOKUP($A755,CATMUN!$B$2:$C$1123,2,0)</f>
        <v>Bajo</v>
      </c>
      <c r="H755" t="str">
        <f>VLOOKUP($A755,CATMUN!$B$2:$D$1123,3,0)</f>
        <v>Municipios rurales</v>
      </c>
      <c r="I755">
        <f>VLOOKUP($A755,CATMUN!$B$2:$G$1123,4,0)</f>
        <v>0</v>
      </c>
      <c r="J755">
        <f>VLOOKUP($A755,CATMUN!$B$2:$G$1123,6,0)</f>
        <v>15</v>
      </c>
      <c r="K755" s="69">
        <v>0</v>
      </c>
      <c r="L755" s="69">
        <v>379.44181762658269</v>
      </c>
      <c r="N755" s="69">
        <v>19.386783259911898</v>
      </c>
      <c r="P755" s="69">
        <v>441.89600000000002</v>
      </c>
      <c r="Q755">
        <v>0</v>
      </c>
      <c r="S755" s="69">
        <v>3.5760000000000001</v>
      </c>
      <c r="T755">
        <v>0</v>
      </c>
      <c r="V755" s="51">
        <v>4</v>
      </c>
      <c r="W755" s="51">
        <v>0</v>
      </c>
      <c r="X755" s="51">
        <v>26</v>
      </c>
    </row>
    <row r="756" spans="1:24" x14ac:dyDescent="0.2">
      <c r="A756">
        <v>25839</v>
      </c>
      <c r="B756" t="s">
        <v>1650</v>
      </c>
      <c r="C756" t="s">
        <v>1549</v>
      </c>
      <c r="D756">
        <v>2016</v>
      </c>
      <c r="E756" t="str">
        <f t="shared" si="11"/>
        <v>258392016</v>
      </c>
      <c r="F756">
        <v>10591</v>
      </c>
      <c r="G756" t="str">
        <f>VLOOKUP($A756,CATMUN!$B$2:$C$1123,2,0)</f>
        <v>Medio</v>
      </c>
      <c r="H756" t="str">
        <f>VLOOKUP($A756,CATMUN!$B$2:$D$1123,3,0)</f>
        <v>Municipios rurales</v>
      </c>
      <c r="I756">
        <f>VLOOKUP($A756,CATMUN!$B$2:$G$1123,4,0)</f>
        <v>0</v>
      </c>
      <c r="J756">
        <f>VLOOKUP($A756,CATMUN!$B$2:$G$1123,6,0)</f>
        <v>15</v>
      </c>
      <c r="K756" s="69">
        <v>414.73263000000003</v>
      </c>
      <c r="L756" s="69">
        <v>379.44181762658269</v>
      </c>
      <c r="M756" s="69">
        <v>0</v>
      </c>
      <c r="N756" s="69">
        <v>19.386783259911898</v>
      </c>
      <c r="P756" s="69">
        <v>441.89600000000002</v>
      </c>
      <c r="Q756">
        <v>0</v>
      </c>
      <c r="S756" s="69">
        <v>3.5760000000000001</v>
      </c>
      <c r="T756">
        <v>0</v>
      </c>
      <c r="V756" s="51">
        <v>4</v>
      </c>
      <c r="W756" s="51">
        <v>36</v>
      </c>
      <c r="X756" s="51">
        <v>26</v>
      </c>
    </row>
    <row r="757" spans="1:24" x14ac:dyDescent="0.2">
      <c r="A757">
        <v>25841</v>
      </c>
      <c r="B757" t="s">
        <v>1651</v>
      </c>
      <c r="C757" t="s">
        <v>1549</v>
      </c>
      <c r="D757">
        <v>2016</v>
      </c>
      <c r="E757" t="str">
        <f t="shared" si="11"/>
        <v>258412016</v>
      </c>
      <c r="F757">
        <v>6106</v>
      </c>
      <c r="G757" t="str">
        <f>VLOOKUP($A757,CATMUN!$B$2:$C$1123,2,0)</f>
        <v>Medio</v>
      </c>
      <c r="H757" t="str">
        <f>VLOOKUP($A757,CATMUN!$B$2:$D$1123,3,0)</f>
        <v>Municipios rurales</v>
      </c>
      <c r="I757">
        <f>VLOOKUP($A757,CATMUN!$B$2:$G$1123,4,0)</f>
        <v>0</v>
      </c>
      <c r="J757">
        <f>VLOOKUP($A757,CATMUN!$B$2:$G$1123,6,0)</f>
        <v>15</v>
      </c>
      <c r="K757" s="69">
        <v>299.64080000000001</v>
      </c>
      <c r="L757" s="69">
        <v>379.44181762658269</v>
      </c>
      <c r="N757" s="69">
        <v>19.386783259911898</v>
      </c>
      <c r="P757" s="69">
        <v>441.89600000000002</v>
      </c>
      <c r="Q757">
        <v>0</v>
      </c>
      <c r="S757" s="69">
        <v>3.5760000000000001</v>
      </c>
      <c r="T757">
        <v>0</v>
      </c>
      <c r="V757" s="51">
        <v>4</v>
      </c>
      <c r="W757" s="51">
        <v>6</v>
      </c>
      <c r="X757" s="51">
        <v>26</v>
      </c>
    </row>
    <row r="758" spans="1:24" x14ac:dyDescent="0.2">
      <c r="A758">
        <v>25845</v>
      </c>
      <c r="B758" t="s">
        <v>1653</v>
      </c>
      <c r="C758" t="s">
        <v>1549</v>
      </c>
      <c r="D758">
        <v>2016</v>
      </c>
      <c r="E758" t="str">
        <f t="shared" si="11"/>
        <v>258452016</v>
      </c>
      <c r="F758">
        <v>9316</v>
      </c>
      <c r="G758" t="str">
        <f>VLOOKUP($A758,CATMUN!$B$2:$C$1123,2,0)</f>
        <v>Medio</v>
      </c>
      <c r="H758" t="str">
        <f>VLOOKUP($A758,CATMUN!$B$2:$D$1123,3,0)</f>
        <v>Municipios rurales</v>
      </c>
      <c r="I758">
        <f>VLOOKUP($A758,CATMUN!$B$2:$G$1123,4,0)</f>
        <v>0</v>
      </c>
      <c r="J758">
        <f>VLOOKUP($A758,CATMUN!$B$2:$G$1123,6,0)</f>
        <v>15</v>
      </c>
      <c r="K758" s="69">
        <v>306.14249999999998</v>
      </c>
      <c r="L758" s="69">
        <v>379.44181762658269</v>
      </c>
      <c r="M758" s="69">
        <v>9.3801699999999997</v>
      </c>
      <c r="N758" s="69">
        <v>19.386783259911898</v>
      </c>
      <c r="P758" s="69">
        <v>441.89600000000002</v>
      </c>
      <c r="Q758">
        <v>0</v>
      </c>
      <c r="S758" s="69">
        <v>3.5760000000000001</v>
      </c>
      <c r="T758">
        <v>0</v>
      </c>
      <c r="V758" s="51">
        <v>4</v>
      </c>
      <c r="W758" s="51">
        <v>7</v>
      </c>
      <c r="X758" s="51">
        <v>26</v>
      </c>
    </row>
    <row r="759" spans="1:24" x14ac:dyDescent="0.2">
      <c r="A759">
        <v>25862</v>
      </c>
      <c r="B759" t="s">
        <v>1655</v>
      </c>
      <c r="C759" t="s">
        <v>1549</v>
      </c>
      <c r="D759">
        <v>2016</v>
      </c>
      <c r="E759" t="str">
        <f t="shared" si="11"/>
        <v>258622016</v>
      </c>
      <c r="F759">
        <v>7684</v>
      </c>
      <c r="G759" t="str">
        <f>VLOOKUP($A759,CATMUN!$B$2:$C$1123,2,0)</f>
        <v>Medio</v>
      </c>
      <c r="H759" t="str">
        <f>VLOOKUP($A759,CATMUN!$B$2:$D$1123,3,0)</f>
        <v>Municipios rurales</v>
      </c>
      <c r="I759">
        <f>VLOOKUP($A759,CATMUN!$B$2:$G$1123,4,0)</f>
        <v>0</v>
      </c>
      <c r="J759">
        <f>VLOOKUP($A759,CATMUN!$B$2:$G$1123,6,0)</f>
        <v>15</v>
      </c>
      <c r="K759" s="69">
        <v>176.09563</v>
      </c>
      <c r="L759" s="69">
        <v>379.44181762658269</v>
      </c>
      <c r="M759" s="69">
        <v>5.1104500000000002</v>
      </c>
      <c r="N759" s="69">
        <v>19.386783259911898</v>
      </c>
      <c r="O759" s="69">
        <v>0</v>
      </c>
      <c r="P759" s="69">
        <v>441.89600000000002</v>
      </c>
      <c r="Q759">
        <v>0</v>
      </c>
      <c r="R759">
        <v>0</v>
      </c>
      <c r="S759" s="69">
        <v>3.5760000000000001</v>
      </c>
      <c r="T759">
        <v>0</v>
      </c>
      <c r="V759" s="51">
        <v>4</v>
      </c>
      <c r="W759" s="51">
        <v>9</v>
      </c>
      <c r="X759" s="51">
        <v>26</v>
      </c>
    </row>
    <row r="760" spans="1:24" x14ac:dyDescent="0.2">
      <c r="A760">
        <v>25871</v>
      </c>
      <c r="B760" t="s">
        <v>1657</v>
      </c>
      <c r="C760" t="s">
        <v>1549</v>
      </c>
      <c r="D760">
        <v>2016</v>
      </c>
      <c r="E760" t="str">
        <f t="shared" si="11"/>
        <v>258712016</v>
      </c>
      <c r="F760">
        <v>2176</v>
      </c>
      <c r="G760" t="str">
        <f>VLOOKUP($A760,CATMUN!$B$2:$C$1123,2,0)</f>
        <v>Bajo</v>
      </c>
      <c r="H760" t="str">
        <f>VLOOKUP($A760,CATMUN!$B$2:$D$1123,3,0)</f>
        <v>Municipios rurales</v>
      </c>
      <c r="I760">
        <f>VLOOKUP($A760,CATMUN!$B$2:$G$1123,4,0)</f>
        <v>0</v>
      </c>
      <c r="J760">
        <f>VLOOKUP($A760,CATMUN!$B$2:$G$1123,6,0)</f>
        <v>15</v>
      </c>
      <c r="K760" s="69">
        <v>24.78828</v>
      </c>
      <c r="L760" s="69">
        <v>379.44181762658269</v>
      </c>
      <c r="N760" s="69">
        <v>19.386783259911898</v>
      </c>
      <c r="P760" s="69">
        <v>441.89600000000002</v>
      </c>
      <c r="Q760">
        <v>0</v>
      </c>
      <c r="S760" s="69">
        <v>3.5760000000000001</v>
      </c>
      <c r="T760">
        <v>0</v>
      </c>
      <c r="V760" s="51">
        <v>4</v>
      </c>
      <c r="W760" s="51">
        <v>2</v>
      </c>
      <c r="X760" s="51">
        <v>26</v>
      </c>
    </row>
    <row r="761" spans="1:24" x14ac:dyDescent="0.2">
      <c r="A761">
        <v>25885</v>
      </c>
      <c r="B761" t="s">
        <v>1661</v>
      </c>
      <c r="C761" t="s">
        <v>1549</v>
      </c>
      <c r="D761">
        <v>2016</v>
      </c>
      <c r="E761" t="str">
        <f t="shared" si="11"/>
        <v>258852016</v>
      </c>
      <c r="F761">
        <v>17010</v>
      </c>
      <c r="G761" t="str">
        <f>VLOOKUP($A761,CATMUN!$B$2:$C$1123,2,0)</f>
        <v>Bajo</v>
      </c>
      <c r="H761" t="str">
        <f>VLOOKUP($A761,CATMUN!$B$2:$D$1123,3,0)</f>
        <v>Municipios rurales</v>
      </c>
      <c r="I761">
        <f>VLOOKUP($A761,CATMUN!$B$2:$G$1123,4,0)</f>
        <v>0</v>
      </c>
      <c r="J761">
        <f>VLOOKUP($A761,CATMUN!$B$2:$G$1123,6,0)</f>
        <v>15</v>
      </c>
      <c r="K761" s="69">
        <v>171.28706</v>
      </c>
      <c r="L761" s="69">
        <v>379.44181762658269</v>
      </c>
      <c r="M761" s="69">
        <v>0.93770000000000009</v>
      </c>
      <c r="N761" s="69">
        <v>19.386783259911898</v>
      </c>
      <c r="P761" s="69">
        <v>441.89600000000002</v>
      </c>
      <c r="Q761">
        <v>0</v>
      </c>
      <c r="S761" s="69">
        <v>3.5760000000000001</v>
      </c>
      <c r="T761">
        <v>0</v>
      </c>
      <c r="V761" s="51">
        <v>4</v>
      </c>
      <c r="W761" s="51">
        <v>7</v>
      </c>
      <c r="X761" s="51">
        <v>26</v>
      </c>
    </row>
    <row r="762" spans="1:24" x14ac:dyDescent="0.2">
      <c r="A762">
        <v>27006</v>
      </c>
      <c r="B762" t="s">
        <v>1666</v>
      </c>
      <c r="C762" t="s">
        <v>1664</v>
      </c>
      <c r="D762">
        <v>2016</v>
      </c>
      <c r="E762" t="str">
        <f t="shared" si="11"/>
        <v>270062016</v>
      </c>
      <c r="F762">
        <v>9505</v>
      </c>
      <c r="G762" t="str">
        <f>VLOOKUP($A762,CATMUN!$B$2:$C$1123,2,0)</f>
        <v>Medio</v>
      </c>
      <c r="H762" t="str">
        <f>VLOOKUP($A762,CATMUN!$B$2:$D$1123,3,0)</f>
        <v>Municipios rurales</v>
      </c>
      <c r="I762">
        <f>VLOOKUP($A762,CATMUN!$B$2:$G$1123,4,0)</f>
        <v>0</v>
      </c>
      <c r="J762">
        <f>VLOOKUP($A762,CATMUN!$B$2:$G$1123,6,0)</f>
        <v>15</v>
      </c>
      <c r="K762" s="69">
        <v>336.6</v>
      </c>
      <c r="L762" s="69">
        <v>379.44181762658269</v>
      </c>
      <c r="N762" s="69">
        <v>19.386783259911898</v>
      </c>
      <c r="P762" s="69">
        <v>441.89600000000002</v>
      </c>
      <c r="S762" s="69">
        <v>3.5760000000000001</v>
      </c>
      <c r="T762">
        <v>0</v>
      </c>
      <c r="V762" s="51">
        <v>4</v>
      </c>
      <c r="W762" s="51">
        <v>11</v>
      </c>
      <c r="X762" s="51">
        <v>26</v>
      </c>
    </row>
    <row r="763" spans="1:24" x14ac:dyDescent="0.2">
      <c r="A763">
        <v>27025</v>
      </c>
      <c r="B763" t="s">
        <v>1667</v>
      </c>
      <c r="C763" t="s">
        <v>1664</v>
      </c>
      <c r="D763">
        <v>2016</v>
      </c>
      <c r="E763" t="str">
        <f t="shared" si="11"/>
        <v>270252016</v>
      </c>
      <c r="F763">
        <v>37706</v>
      </c>
      <c r="G763" t="str">
        <f>VLOOKUP($A763,CATMUN!$B$2:$C$1123,2,0)</f>
        <v>Bajo</v>
      </c>
      <c r="H763" t="str">
        <f>VLOOKUP($A763,CATMUN!$B$2:$D$1123,3,0)</f>
        <v>Municipios rurales</v>
      </c>
      <c r="I763">
        <f>VLOOKUP($A763,CATMUN!$B$2:$G$1123,4,0)</f>
        <v>0</v>
      </c>
      <c r="J763">
        <f>VLOOKUP($A763,CATMUN!$B$2:$G$1123,6,0)</f>
        <v>15</v>
      </c>
      <c r="K763" s="69">
        <v>1330.2929999999999</v>
      </c>
      <c r="L763" s="69">
        <v>379.44181762658269</v>
      </c>
      <c r="N763" s="69">
        <v>19.386783259911898</v>
      </c>
      <c r="P763" s="69">
        <v>441.89600000000002</v>
      </c>
      <c r="Q763">
        <v>0</v>
      </c>
      <c r="S763" s="69">
        <v>3.5760000000000001</v>
      </c>
      <c r="T763">
        <v>0</v>
      </c>
      <c r="V763" s="51">
        <v>4</v>
      </c>
      <c r="W763" s="51">
        <v>0</v>
      </c>
      <c r="X763" s="51">
        <v>26</v>
      </c>
    </row>
    <row r="764" spans="1:24" x14ac:dyDescent="0.2">
      <c r="A764">
        <v>27050</v>
      </c>
      <c r="B764" t="s">
        <v>1668</v>
      </c>
      <c r="C764" t="s">
        <v>1664</v>
      </c>
      <c r="D764">
        <v>2016</v>
      </c>
      <c r="E764" t="str">
        <f t="shared" si="11"/>
        <v>270502016</v>
      </c>
      <c r="F764">
        <v>10195</v>
      </c>
      <c r="G764" t="str">
        <f>VLOOKUP($A764,CATMUN!$B$2:$C$1123,2,0)</f>
        <v>Bajo</v>
      </c>
      <c r="H764" t="str">
        <f>VLOOKUP($A764,CATMUN!$B$2:$D$1123,3,0)</f>
        <v>Municipios rurales</v>
      </c>
      <c r="I764">
        <f>VLOOKUP($A764,CATMUN!$B$2:$G$1123,4,0)</f>
        <v>0</v>
      </c>
      <c r="J764">
        <f>VLOOKUP($A764,CATMUN!$B$2:$G$1123,6,0)</f>
        <v>15</v>
      </c>
      <c r="K764" s="69">
        <v>3.7120000000000002</v>
      </c>
      <c r="L764" s="69">
        <v>379.44181762658269</v>
      </c>
      <c r="N764" s="69">
        <v>19.386783259911898</v>
      </c>
      <c r="P764" s="69">
        <v>441.89600000000002</v>
      </c>
      <c r="Q764">
        <v>0</v>
      </c>
      <c r="S764" s="69">
        <v>3.5760000000000001</v>
      </c>
      <c r="T764">
        <v>0</v>
      </c>
      <c r="V764" s="51">
        <v>4</v>
      </c>
      <c r="W764" s="51">
        <v>0</v>
      </c>
      <c r="X764" s="51">
        <v>26</v>
      </c>
    </row>
    <row r="765" spans="1:24" x14ac:dyDescent="0.2">
      <c r="A765">
        <v>27073</v>
      </c>
      <c r="B765" t="s">
        <v>1669</v>
      </c>
      <c r="C765" t="s">
        <v>1664</v>
      </c>
      <c r="D765">
        <v>2016</v>
      </c>
      <c r="E765" t="str">
        <f t="shared" si="11"/>
        <v>270732016</v>
      </c>
      <c r="F765">
        <v>8016</v>
      </c>
      <c r="G765" t="str">
        <f>VLOOKUP($A765,CATMUN!$B$2:$C$1123,2,0)</f>
        <v>Bajo</v>
      </c>
      <c r="H765" t="str">
        <f>VLOOKUP($A765,CATMUN!$B$2:$D$1123,3,0)</f>
        <v>Municipios rurales</v>
      </c>
      <c r="I765">
        <f>VLOOKUP($A765,CATMUN!$B$2:$G$1123,4,0)</f>
        <v>0</v>
      </c>
      <c r="J765">
        <f>VLOOKUP($A765,CATMUN!$B$2:$G$1123,6,0)</f>
        <v>15</v>
      </c>
      <c r="K765" s="69">
        <v>1127.5650000000001</v>
      </c>
      <c r="L765" s="69">
        <v>379.44181762658269</v>
      </c>
      <c r="N765" s="69">
        <v>19.386783259911898</v>
      </c>
      <c r="P765" s="69">
        <v>441.89600000000002</v>
      </c>
      <c r="S765" s="69">
        <v>3.5760000000000001</v>
      </c>
      <c r="T765">
        <v>0</v>
      </c>
      <c r="V765" s="51">
        <v>4</v>
      </c>
      <c r="W765" s="51">
        <v>25</v>
      </c>
      <c r="X765" s="51">
        <v>26</v>
      </c>
    </row>
    <row r="766" spans="1:24" x14ac:dyDescent="0.2">
      <c r="A766">
        <v>27075</v>
      </c>
      <c r="B766" t="s">
        <v>1670</v>
      </c>
      <c r="C766" t="s">
        <v>1664</v>
      </c>
      <c r="D766">
        <v>2016</v>
      </c>
      <c r="E766" t="str">
        <f t="shared" si="11"/>
        <v>270752016</v>
      </c>
      <c r="F766">
        <v>9351</v>
      </c>
      <c r="G766" t="str">
        <f>VLOOKUP($A766,CATMUN!$B$2:$C$1123,2,0)</f>
        <v>Bajo</v>
      </c>
      <c r="H766" t="str">
        <f>VLOOKUP($A766,CATMUN!$B$2:$D$1123,3,0)</f>
        <v>Municipios rurales</v>
      </c>
      <c r="I766">
        <f>VLOOKUP($A766,CATMUN!$B$2:$G$1123,4,0)</f>
        <v>0</v>
      </c>
      <c r="J766">
        <f>VLOOKUP($A766,CATMUN!$B$2:$G$1123,6,0)</f>
        <v>15</v>
      </c>
      <c r="K766" s="69">
        <v>231.69499999999999</v>
      </c>
      <c r="L766" s="69">
        <v>379.44181762658269</v>
      </c>
      <c r="N766" s="69">
        <v>19.386783259911898</v>
      </c>
      <c r="P766" s="69">
        <v>441.89600000000002</v>
      </c>
      <c r="Q766">
        <v>0</v>
      </c>
      <c r="S766" s="69">
        <v>3.5760000000000001</v>
      </c>
      <c r="T766">
        <v>0</v>
      </c>
      <c r="V766" s="51">
        <v>4</v>
      </c>
      <c r="W766" s="51">
        <v>0</v>
      </c>
      <c r="X766" s="51">
        <v>26</v>
      </c>
    </row>
    <row r="767" spans="1:24" x14ac:dyDescent="0.2">
      <c r="A767">
        <v>27077</v>
      </c>
      <c r="B767" t="s">
        <v>1671</v>
      </c>
      <c r="C767" t="s">
        <v>1664</v>
      </c>
      <c r="D767">
        <v>2016</v>
      </c>
      <c r="E767" t="str">
        <f t="shared" si="11"/>
        <v>270772016</v>
      </c>
      <c r="F767">
        <v>17507</v>
      </c>
      <c r="G767" t="str">
        <f>VLOOKUP($A767,CATMUN!$B$2:$C$1123,2,0)</f>
        <v>Alto</v>
      </c>
      <c r="H767" t="str">
        <f>VLOOKUP($A767,CATMUN!$B$2:$D$1123,3,0)</f>
        <v>Municipios rurales</v>
      </c>
      <c r="I767">
        <f>VLOOKUP($A767,CATMUN!$B$2:$G$1123,4,0)</f>
        <v>0</v>
      </c>
      <c r="J767">
        <f>VLOOKUP($A767,CATMUN!$B$2:$G$1123,6,0)</f>
        <v>15</v>
      </c>
      <c r="K767" s="69">
        <v>2452.3409999999999</v>
      </c>
      <c r="L767" s="69">
        <v>379.44181762658269</v>
      </c>
      <c r="M767" s="69">
        <v>6.1289999999999996</v>
      </c>
      <c r="N767" s="69">
        <v>19.386783259911898</v>
      </c>
      <c r="P767" s="69">
        <v>441.89600000000002</v>
      </c>
      <c r="Q767">
        <v>0</v>
      </c>
      <c r="S767" s="69">
        <v>3.5760000000000001</v>
      </c>
      <c r="T767">
        <v>0</v>
      </c>
      <c r="V767" s="51">
        <v>4</v>
      </c>
      <c r="W767" s="51">
        <v>0</v>
      </c>
      <c r="X767" s="51">
        <v>26</v>
      </c>
    </row>
    <row r="768" spans="1:24" x14ac:dyDescent="0.2">
      <c r="A768">
        <v>27099</v>
      </c>
      <c r="B768" t="s">
        <v>1672</v>
      </c>
      <c r="C768" t="s">
        <v>1664</v>
      </c>
      <c r="D768">
        <v>2016</v>
      </c>
      <c r="E768" t="str">
        <f t="shared" si="11"/>
        <v>270992016</v>
      </c>
      <c r="F768">
        <v>10106</v>
      </c>
      <c r="G768" t="str">
        <f>VLOOKUP($A768,CATMUN!$B$2:$C$1123,2,0)</f>
        <v>Medio</v>
      </c>
      <c r="H768" t="str">
        <f>VLOOKUP($A768,CATMUN!$B$2:$D$1123,3,0)</f>
        <v>Municipios rurales</v>
      </c>
      <c r="I768">
        <f>VLOOKUP($A768,CATMUN!$B$2:$G$1123,4,0)</f>
        <v>0</v>
      </c>
      <c r="J768">
        <f>VLOOKUP($A768,CATMUN!$B$2:$G$1123,6,0)</f>
        <v>15</v>
      </c>
      <c r="K768" s="69">
        <v>799.26599999999996</v>
      </c>
      <c r="L768" s="69">
        <v>379.44181762658269</v>
      </c>
      <c r="M768" s="69">
        <v>0</v>
      </c>
      <c r="N768" s="69">
        <v>19.386783259911898</v>
      </c>
      <c r="P768" s="69">
        <v>441.89600000000002</v>
      </c>
      <c r="Q768">
        <v>0</v>
      </c>
      <c r="S768" s="69">
        <v>3.5760000000000001</v>
      </c>
      <c r="T768">
        <v>0</v>
      </c>
      <c r="V768" s="51">
        <v>4</v>
      </c>
      <c r="W768" s="51">
        <v>3</v>
      </c>
      <c r="X768" s="51">
        <v>26</v>
      </c>
    </row>
    <row r="769" spans="1:24" x14ac:dyDescent="0.2">
      <c r="A769">
        <v>27135</v>
      </c>
      <c r="B769" t="s">
        <v>1673</v>
      </c>
      <c r="C769" t="s">
        <v>1664</v>
      </c>
      <c r="D769">
        <v>2016</v>
      </c>
      <c r="E769" t="str">
        <f t="shared" si="11"/>
        <v>271352016</v>
      </c>
      <c r="F769">
        <v>8175</v>
      </c>
      <c r="G769" t="str">
        <f>VLOOKUP($A769,CATMUN!$B$2:$C$1123,2,0)</f>
        <v>Bajo</v>
      </c>
      <c r="H769" t="str">
        <f>VLOOKUP($A769,CATMUN!$B$2:$D$1123,3,0)</f>
        <v>Municipios rurales</v>
      </c>
      <c r="I769">
        <f>VLOOKUP($A769,CATMUN!$B$2:$G$1123,4,0)</f>
        <v>0</v>
      </c>
      <c r="J769">
        <f>VLOOKUP($A769,CATMUN!$B$2:$G$1123,6,0)</f>
        <v>15</v>
      </c>
      <c r="K769" s="69">
        <v>0</v>
      </c>
      <c r="L769" s="69">
        <v>379.44181762658269</v>
      </c>
      <c r="N769" s="69">
        <v>19.386783259911898</v>
      </c>
      <c r="P769" s="69">
        <v>441.89600000000002</v>
      </c>
      <c r="Q769">
        <v>0</v>
      </c>
      <c r="S769" s="69">
        <v>3.5760000000000001</v>
      </c>
      <c r="T769">
        <v>0</v>
      </c>
      <c r="V769" s="51">
        <v>4</v>
      </c>
      <c r="W769" s="51">
        <v>0</v>
      </c>
      <c r="X769" s="51">
        <v>26</v>
      </c>
    </row>
    <row r="770" spans="1:24" x14ac:dyDescent="0.2">
      <c r="A770">
        <v>27150</v>
      </c>
      <c r="B770" t="s">
        <v>1674</v>
      </c>
      <c r="C770" t="s">
        <v>1664</v>
      </c>
      <c r="D770">
        <v>2016</v>
      </c>
      <c r="E770" t="str">
        <f t="shared" ref="E770:E833" si="12">A770&amp;D770</f>
        <v>271502016</v>
      </c>
      <c r="F770">
        <v>5492</v>
      </c>
      <c r="G770" t="str">
        <f>VLOOKUP($A770,CATMUN!$B$2:$C$1123,2,0)</f>
        <v>Bajo</v>
      </c>
      <c r="H770" t="str">
        <f>VLOOKUP($A770,CATMUN!$B$2:$D$1123,3,0)</f>
        <v>Municipios rurales</v>
      </c>
      <c r="I770">
        <f>VLOOKUP($A770,CATMUN!$B$2:$G$1123,4,0)</f>
        <v>0</v>
      </c>
      <c r="J770">
        <f>VLOOKUP($A770,CATMUN!$B$2:$G$1123,6,0)</f>
        <v>15</v>
      </c>
      <c r="K770" s="69">
        <v>16.884</v>
      </c>
      <c r="L770" s="69">
        <v>379.44181762658269</v>
      </c>
      <c r="M770" s="69">
        <v>4.4550000000000001</v>
      </c>
      <c r="N770" s="69">
        <v>19.386783259911898</v>
      </c>
      <c r="P770" s="69">
        <v>441.89600000000002</v>
      </c>
      <c r="Q770">
        <v>0</v>
      </c>
      <c r="S770" s="69">
        <v>3.5760000000000001</v>
      </c>
      <c r="T770">
        <v>0</v>
      </c>
      <c r="V770" s="51">
        <v>4</v>
      </c>
      <c r="W770" s="51">
        <v>21</v>
      </c>
      <c r="X770" s="51">
        <v>26</v>
      </c>
    </row>
    <row r="771" spans="1:24" x14ac:dyDescent="0.2">
      <c r="A771">
        <v>27160</v>
      </c>
      <c r="B771" t="s">
        <v>1675</v>
      </c>
      <c r="C771" t="s">
        <v>1664</v>
      </c>
      <c r="D771">
        <v>2016</v>
      </c>
      <c r="E771" t="str">
        <f t="shared" si="12"/>
        <v>271602016</v>
      </c>
      <c r="F771">
        <v>10109</v>
      </c>
      <c r="G771" t="str">
        <f>VLOOKUP($A771,CATMUN!$B$2:$C$1123,2,0)</f>
        <v>Medio</v>
      </c>
      <c r="H771" t="str">
        <f>VLOOKUP($A771,CATMUN!$B$2:$D$1123,3,0)</f>
        <v>Municipios rurales</v>
      </c>
      <c r="I771">
        <f>VLOOKUP($A771,CATMUN!$B$2:$G$1123,4,0)</f>
        <v>0</v>
      </c>
      <c r="J771">
        <f>VLOOKUP($A771,CATMUN!$B$2:$G$1123,6,0)</f>
        <v>15</v>
      </c>
      <c r="K771" s="69">
        <v>54.374000000000002</v>
      </c>
      <c r="L771" s="69">
        <v>379.44181762658269</v>
      </c>
      <c r="M771" s="69">
        <v>0</v>
      </c>
      <c r="N771" s="69">
        <v>19.386783259911898</v>
      </c>
      <c r="P771" s="69">
        <v>441.89600000000002</v>
      </c>
      <c r="Q771">
        <v>0</v>
      </c>
      <c r="S771" s="69">
        <v>3.5760000000000001</v>
      </c>
      <c r="T771">
        <v>0</v>
      </c>
      <c r="V771" s="51">
        <v>4</v>
      </c>
      <c r="W771" s="51">
        <v>6</v>
      </c>
      <c r="X771" s="51">
        <v>26</v>
      </c>
    </row>
    <row r="772" spans="1:24" x14ac:dyDescent="0.2">
      <c r="A772">
        <v>27205</v>
      </c>
      <c r="B772" t="s">
        <v>1676</v>
      </c>
      <c r="C772" t="s">
        <v>1664</v>
      </c>
      <c r="D772">
        <v>2016</v>
      </c>
      <c r="E772" t="str">
        <f t="shared" si="12"/>
        <v>272052016</v>
      </c>
      <c r="F772">
        <v>14825</v>
      </c>
      <c r="G772" t="str">
        <f>VLOOKUP($A772,CATMUN!$B$2:$C$1123,2,0)</f>
        <v>Medio</v>
      </c>
      <c r="H772" t="str">
        <f>VLOOKUP($A772,CATMUN!$B$2:$D$1123,3,0)</f>
        <v>Municipios rurales</v>
      </c>
      <c r="I772">
        <f>VLOOKUP($A772,CATMUN!$B$2:$G$1123,4,0)</f>
        <v>0</v>
      </c>
      <c r="J772">
        <f>VLOOKUP($A772,CATMUN!$B$2:$G$1123,6,0)</f>
        <v>15</v>
      </c>
      <c r="K772" s="69">
        <v>43.707999999999998</v>
      </c>
      <c r="L772" s="69">
        <v>379.44181762658269</v>
      </c>
      <c r="N772" s="69">
        <v>19.386783259911898</v>
      </c>
      <c r="P772" s="69">
        <v>441.89600000000002</v>
      </c>
      <c r="Q772">
        <v>0</v>
      </c>
      <c r="S772" s="69">
        <v>3.5760000000000001</v>
      </c>
      <c r="T772">
        <v>0</v>
      </c>
      <c r="V772" s="51">
        <v>4</v>
      </c>
      <c r="W772" s="51">
        <v>7</v>
      </c>
      <c r="X772" s="51">
        <v>26</v>
      </c>
    </row>
    <row r="773" spans="1:24" x14ac:dyDescent="0.2">
      <c r="A773">
        <v>27245</v>
      </c>
      <c r="B773" t="s">
        <v>1677</v>
      </c>
      <c r="C773" t="s">
        <v>1664</v>
      </c>
      <c r="D773">
        <v>2016</v>
      </c>
      <c r="E773" t="str">
        <f t="shared" si="12"/>
        <v>272452016</v>
      </c>
      <c r="F773">
        <v>14292</v>
      </c>
      <c r="G773" t="str">
        <f>VLOOKUP($A773,CATMUN!$B$2:$C$1123,2,0)</f>
        <v>Bajo</v>
      </c>
      <c r="H773" t="str">
        <f>VLOOKUP($A773,CATMUN!$B$2:$D$1123,3,0)</f>
        <v>Municipios rurales</v>
      </c>
      <c r="I773">
        <f>VLOOKUP($A773,CATMUN!$B$2:$G$1123,4,0)</f>
        <v>0</v>
      </c>
      <c r="J773">
        <f>VLOOKUP($A773,CATMUN!$B$2:$G$1123,6,0)</f>
        <v>15</v>
      </c>
      <c r="K773" s="69">
        <v>80.548000000000002</v>
      </c>
      <c r="L773" s="69">
        <v>379.44181762658269</v>
      </c>
      <c r="N773" s="69">
        <v>19.386783259911898</v>
      </c>
      <c r="P773" s="69">
        <v>441.89600000000002</v>
      </c>
      <c r="Q773">
        <v>0</v>
      </c>
      <c r="S773" s="69">
        <v>3.5760000000000001</v>
      </c>
      <c r="T773">
        <v>0</v>
      </c>
      <c r="U773">
        <v>3.445646</v>
      </c>
      <c r="V773" s="51">
        <v>4</v>
      </c>
      <c r="W773" s="51">
        <v>3</v>
      </c>
      <c r="X773" s="51">
        <v>26</v>
      </c>
    </row>
    <row r="774" spans="1:24" x14ac:dyDescent="0.2">
      <c r="A774">
        <v>27250</v>
      </c>
      <c r="B774" t="s">
        <v>1678</v>
      </c>
      <c r="C774" t="s">
        <v>1664</v>
      </c>
      <c r="D774">
        <v>2016</v>
      </c>
      <c r="E774" t="str">
        <f t="shared" si="12"/>
        <v>272502016</v>
      </c>
      <c r="F774">
        <v>15619</v>
      </c>
      <c r="G774" t="str">
        <f>VLOOKUP($A774,CATMUN!$B$2:$C$1123,2,0)</f>
        <v>Bajo</v>
      </c>
      <c r="H774" t="str">
        <f>VLOOKUP($A774,CATMUN!$B$2:$D$1123,3,0)</f>
        <v>Municipios rurales</v>
      </c>
      <c r="I774">
        <f>VLOOKUP($A774,CATMUN!$B$2:$G$1123,4,0)</f>
        <v>0</v>
      </c>
      <c r="J774">
        <f>VLOOKUP($A774,CATMUN!$B$2:$G$1123,6,0)</f>
        <v>15</v>
      </c>
      <c r="K774" s="69">
        <v>0</v>
      </c>
      <c r="L774" s="69">
        <v>379.44181762658269</v>
      </c>
      <c r="N774" s="69">
        <v>19.386783259911898</v>
      </c>
      <c r="P774" s="69">
        <v>441.89600000000002</v>
      </c>
      <c r="Q774">
        <v>0</v>
      </c>
      <c r="S774" s="69">
        <v>3.5760000000000001</v>
      </c>
      <c r="T774">
        <v>0</v>
      </c>
      <c r="V774" s="51">
        <v>4</v>
      </c>
      <c r="W774" s="51">
        <v>0</v>
      </c>
      <c r="X774" s="51">
        <v>26</v>
      </c>
    </row>
    <row r="775" spans="1:24" x14ac:dyDescent="0.2">
      <c r="A775">
        <v>27361</v>
      </c>
      <c r="B775" t="s">
        <v>1679</v>
      </c>
      <c r="C775" t="s">
        <v>1664</v>
      </c>
      <c r="D775">
        <v>2016</v>
      </c>
      <c r="E775" t="str">
        <f t="shared" si="12"/>
        <v>273612016</v>
      </c>
      <c r="F775">
        <v>25519</v>
      </c>
      <c r="G775" t="str">
        <f>VLOOKUP($A775,CATMUN!$B$2:$C$1123,2,0)</f>
        <v>Medio</v>
      </c>
      <c r="H775" t="str">
        <f>VLOOKUP($A775,CATMUN!$B$2:$D$1123,3,0)</f>
        <v>Municipios rurales</v>
      </c>
      <c r="I775">
        <f>VLOOKUP($A775,CATMUN!$B$2:$G$1123,4,0)</f>
        <v>0</v>
      </c>
      <c r="J775">
        <f>VLOOKUP($A775,CATMUN!$B$2:$G$1123,6,0)</f>
        <v>15</v>
      </c>
      <c r="K775" s="69">
        <v>579.07000000000005</v>
      </c>
      <c r="L775" s="69">
        <v>379.44181762658269</v>
      </c>
      <c r="N775" s="69">
        <v>19.386783259911898</v>
      </c>
      <c r="P775" s="69">
        <v>441.89600000000002</v>
      </c>
      <c r="Q775">
        <v>0</v>
      </c>
      <c r="S775" s="69">
        <v>3.5760000000000001</v>
      </c>
      <c r="T775">
        <v>0</v>
      </c>
      <c r="V775" s="51">
        <v>4</v>
      </c>
      <c r="W775" s="51">
        <v>89</v>
      </c>
      <c r="X775" s="51">
        <v>26</v>
      </c>
    </row>
    <row r="776" spans="1:24" x14ac:dyDescent="0.2">
      <c r="A776">
        <v>27372</v>
      </c>
      <c r="B776" t="s">
        <v>1680</v>
      </c>
      <c r="C776" t="s">
        <v>1664</v>
      </c>
      <c r="D776">
        <v>2016</v>
      </c>
      <c r="E776" t="str">
        <f t="shared" si="12"/>
        <v>273722016</v>
      </c>
      <c r="F776">
        <v>3295</v>
      </c>
      <c r="G776" t="str">
        <f>VLOOKUP($A776,CATMUN!$B$2:$C$1123,2,0)</f>
        <v>Alto</v>
      </c>
      <c r="H776" t="str">
        <f>VLOOKUP($A776,CATMUN!$B$2:$D$1123,3,0)</f>
        <v>Municipios rurales</v>
      </c>
      <c r="I776">
        <f>VLOOKUP($A776,CATMUN!$B$2:$G$1123,4,0)</f>
        <v>0</v>
      </c>
      <c r="J776">
        <f>VLOOKUP($A776,CATMUN!$B$2:$G$1123,6,0)</f>
        <v>15</v>
      </c>
      <c r="K776" s="69">
        <v>0</v>
      </c>
      <c r="L776" s="69">
        <v>379.44181762658269</v>
      </c>
      <c r="M776" s="69">
        <v>0</v>
      </c>
      <c r="N776" s="69">
        <v>19.386783259911898</v>
      </c>
      <c r="P776" s="69">
        <v>441.89600000000002</v>
      </c>
      <c r="Q776">
        <v>0</v>
      </c>
      <c r="S776" s="69">
        <v>3.5760000000000001</v>
      </c>
      <c r="T776">
        <v>0</v>
      </c>
      <c r="V776" s="51">
        <v>4</v>
      </c>
      <c r="W776" s="51">
        <v>0</v>
      </c>
      <c r="X776" s="51">
        <v>26</v>
      </c>
    </row>
    <row r="777" spans="1:24" x14ac:dyDescent="0.2">
      <c r="A777">
        <v>27413</v>
      </c>
      <c r="B777" t="s">
        <v>1681</v>
      </c>
      <c r="C777" t="s">
        <v>1664</v>
      </c>
      <c r="D777">
        <v>2016</v>
      </c>
      <c r="E777" t="str">
        <f t="shared" si="12"/>
        <v>274132016</v>
      </c>
      <c r="F777">
        <v>11284</v>
      </c>
      <c r="G777" t="str">
        <f>VLOOKUP($A777,CATMUN!$B$2:$C$1123,2,0)</f>
        <v>Bajo</v>
      </c>
      <c r="H777" t="str">
        <f>VLOOKUP($A777,CATMUN!$B$2:$D$1123,3,0)</f>
        <v>Municipios rurales</v>
      </c>
      <c r="I777">
        <f>VLOOKUP($A777,CATMUN!$B$2:$G$1123,4,0)</f>
        <v>0</v>
      </c>
      <c r="J777">
        <f>VLOOKUP($A777,CATMUN!$B$2:$G$1123,6,0)</f>
        <v>15</v>
      </c>
      <c r="K777" s="69">
        <v>287.178</v>
      </c>
      <c r="L777" s="69">
        <v>379.44181762658269</v>
      </c>
      <c r="M777" s="69">
        <v>0</v>
      </c>
      <c r="N777" s="69">
        <v>19.386783259911898</v>
      </c>
      <c r="P777" s="69">
        <v>441.89600000000002</v>
      </c>
      <c r="Q777">
        <v>0</v>
      </c>
      <c r="S777" s="69">
        <v>3.5760000000000001</v>
      </c>
      <c r="T777">
        <v>0</v>
      </c>
      <c r="V777" s="51">
        <v>4</v>
      </c>
      <c r="W777" s="51">
        <v>0</v>
      </c>
      <c r="X777" s="51">
        <v>26</v>
      </c>
    </row>
    <row r="778" spans="1:24" x14ac:dyDescent="0.2">
      <c r="A778">
        <v>27425</v>
      </c>
      <c r="B778" t="s">
        <v>1682</v>
      </c>
      <c r="C778" t="s">
        <v>1664</v>
      </c>
      <c r="D778">
        <v>2016</v>
      </c>
      <c r="E778" t="str">
        <f t="shared" si="12"/>
        <v>274252016</v>
      </c>
      <c r="F778">
        <v>30462</v>
      </c>
      <c r="G778" t="str">
        <f>VLOOKUP($A778,CATMUN!$B$2:$C$1123,2,0)</f>
        <v>Bajo</v>
      </c>
      <c r="H778" t="str">
        <f>VLOOKUP($A778,CATMUN!$B$2:$D$1123,3,0)</f>
        <v>Municipios rurales</v>
      </c>
      <c r="I778">
        <f>VLOOKUP($A778,CATMUN!$B$2:$G$1123,4,0)</f>
        <v>0</v>
      </c>
      <c r="J778">
        <f>VLOOKUP($A778,CATMUN!$B$2:$G$1123,6,0)</f>
        <v>15</v>
      </c>
      <c r="K778" s="69">
        <v>624.00599999999997</v>
      </c>
      <c r="L778" s="69">
        <v>379.44181762658269</v>
      </c>
      <c r="N778" s="69">
        <v>19.386783259911898</v>
      </c>
      <c r="P778" s="69">
        <v>441.89600000000002</v>
      </c>
      <c r="Q778">
        <v>0</v>
      </c>
      <c r="S778" s="69">
        <v>3.5760000000000001</v>
      </c>
      <c r="T778">
        <v>0</v>
      </c>
      <c r="V778" s="51">
        <v>4</v>
      </c>
      <c r="W778" s="51" t="e">
        <v>#N/A</v>
      </c>
      <c r="X778" s="51" t="e">
        <v>#N/A</v>
      </c>
    </row>
    <row r="779" spans="1:24" x14ac:dyDescent="0.2">
      <c r="A779">
        <v>27430</v>
      </c>
      <c r="B779" t="s">
        <v>1683</v>
      </c>
      <c r="C779" t="s">
        <v>1664</v>
      </c>
      <c r="D779">
        <v>2016</v>
      </c>
      <c r="E779" t="str">
        <f t="shared" si="12"/>
        <v>274302016</v>
      </c>
      <c r="F779">
        <v>13750</v>
      </c>
      <c r="G779" t="str">
        <f>VLOOKUP($A779,CATMUN!$B$2:$C$1123,2,0)</f>
        <v>Alto</v>
      </c>
      <c r="H779" t="str">
        <f>VLOOKUP($A779,CATMUN!$B$2:$D$1123,3,0)</f>
        <v>Municipios rurales</v>
      </c>
      <c r="I779">
        <f>VLOOKUP($A779,CATMUN!$B$2:$G$1123,4,0)</f>
        <v>0</v>
      </c>
      <c r="J779">
        <f>VLOOKUP($A779,CATMUN!$B$2:$G$1123,6,0)</f>
        <v>15</v>
      </c>
      <c r="K779" s="69">
        <v>414.80900000000003</v>
      </c>
      <c r="L779" s="69">
        <v>379.44181762658269</v>
      </c>
      <c r="N779" s="69">
        <v>19.386783259911898</v>
      </c>
      <c r="P779" s="69">
        <v>441.89600000000002</v>
      </c>
      <c r="Q779">
        <v>0</v>
      </c>
      <c r="S779" s="69">
        <v>3.5760000000000001</v>
      </c>
      <c r="T779">
        <v>0</v>
      </c>
      <c r="V779" s="51">
        <v>4</v>
      </c>
      <c r="W779" s="51">
        <v>2</v>
      </c>
      <c r="X779" s="51">
        <v>26</v>
      </c>
    </row>
    <row r="780" spans="1:24" x14ac:dyDescent="0.2">
      <c r="A780">
        <v>27450</v>
      </c>
      <c r="B780" t="s">
        <v>1684</v>
      </c>
      <c r="C780" t="s">
        <v>1664</v>
      </c>
      <c r="D780">
        <v>2016</v>
      </c>
      <c r="E780" t="str">
        <f t="shared" si="12"/>
        <v>274502016</v>
      </c>
      <c r="F780">
        <v>16684</v>
      </c>
      <c r="G780" t="str">
        <f>VLOOKUP($A780,CATMUN!$B$2:$C$1123,2,0)</f>
        <v>Bajo</v>
      </c>
      <c r="H780" t="str">
        <f>VLOOKUP($A780,CATMUN!$B$2:$D$1123,3,0)</f>
        <v>Municipios rurales</v>
      </c>
      <c r="I780">
        <f>VLOOKUP($A780,CATMUN!$B$2:$G$1123,4,0)</f>
        <v>0</v>
      </c>
      <c r="J780">
        <f>VLOOKUP($A780,CATMUN!$B$2:$G$1123,6,0)</f>
        <v>15</v>
      </c>
      <c r="K780" s="69">
        <v>0.77100000000000002</v>
      </c>
      <c r="L780" s="69">
        <v>379.44181762658269</v>
      </c>
      <c r="N780" s="69">
        <v>19.386783259911898</v>
      </c>
      <c r="P780" s="69">
        <v>441.89600000000002</v>
      </c>
      <c r="Q780">
        <v>0</v>
      </c>
      <c r="S780" s="69">
        <v>3.5760000000000001</v>
      </c>
      <c r="T780">
        <v>0</v>
      </c>
      <c r="V780" s="51">
        <v>4</v>
      </c>
      <c r="W780" s="51">
        <v>1</v>
      </c>
      <c r="X780" s="51">
        <v>26</v>
      </c>
    </row>
    <row r="781" spans="1:24" x14ac:dyDescent="0.2">
      <c r="A781">
        <v>27491</v>
      </c>
      <c r="B781" t="s">
        <v>1685</v>
      </c>
      <c r="C781" t="s">
        <v>1664</v>
      </c>
      <c r="D781">
        <v>2016</v>
      </c>
      <c r="E781" t="str">
        <f t="shared" si="12"/>
        <v>274912016</v>
      </c>
      <c r="F781">
        <v>7956</v>
      </c>
      <c r="G781" t="str">
        <f>VLOOKUP($A781,CATMUN!$B$2:$C$1123,2,0)</f>
        <v>Bajo</v>
      </c>
      <c r="H781" t="str">
        <f>VLOOKUP($A781,CATMUN!$B$2:$D$1123,3,0)</f>
        <v>Municipios rurales</v>
      </c>
      <c r="I781">
        <f>VLOOKUP($A781,CATMUN!$B$2:$G$1123,4,0)</f>
        <v>0</v>
      </c>
      <c r="J781">
        <f>VLOOKUP($A781,CATMUN!$B$2:$G$1123,6,0)</f>
        <v>15</v>
      </c>
      <c r="K781" s="69">
        <v>6.9850000000000003</v>
      </c>
      <c r="L781" s="69">
        <v>379.44181762658269</v>
      </c>
      <c r="N781" s="69">
        <v>19.386783259911898</v>
      </c>
      <c r="P781" s="69">
        <v>441.89600000000002</v>
      </c>
      <c r="Q781">
        <v>0</v>
      </c>
      <c r="S781" s="69">
        <v>3.5760000000000001</v>
      </c>
      <c r="T781">
        <v>0</v>
      </c>
      <c r="V781" s="51">
        <v>4</v>
      </c>
      <c r="W781" s="51">
        <v>1</v>
      </c>
      <c r="X781" s="51">
        <v>26</v>
      </c>
    </row>
    <row r="782" spans="1:24" x14ac:dyDescent="0.2">
      <c r="A782">
        <v>27495</v>
      </c>
      <c r="B782" t="s">
        <v>1686</v>
      </c>
      <c r="C782" t="s">
        <v>1664</v>
      </c>
      <c r="D782">
        <v>2016</v>
      </c>
      <c r="E782" t="str">
        <f t="shared" si="12"/>
        <v>274952016</v>
      </c>
      <c r="F782">
        <v>8668</v>
      </c>
      <c r="G782" t="str">
        <f>VLOOKUP($A782,CATMUN!$B$2:$C$1123,2,0)</f>
        <v>Bajo</v>
      </c>
      <c r="H782" t="str">
        <f>VLOOKUP($A782,CATMUN!$B$2:$D$1123,3,0)</f>
        <v>Municipios rurales</v>
      </c>
      <c r="I782">
        <f>VLOOKUP($A782,CATMUN!$B$2:$G$1123,4,0)</f>
        <v>0</v>
      </c>
      <c r="J782">
        <f>VLOOKUP($A782,CATMUN!$B$2:$G$1123,6,0)</f>
        <v>15</v>
      </c>
      <c r="K782" s="69">
        <v>14.279</v>
      </c>
      <c r="L782" s="69">
        <v>379.44181762658269</v>
      </c>
      <c r="M782" s="69">
        <v>0.56699999999999995</v>
      </c>
      <c r="N782" s="69">
        <v>19.386783259911898</v>
      </c>
      <c r="P782" s="69">
        <v>441.89600000000002</v>
      </c>
      <c r="Q782">
        <v>0</v>
      </c>
      <c r="S782" s="69">
        <v>3.5760000000000001</v>
      </c>
      <c r="T782">
        <v>0</v>
      </c>
      <c r="V782" s="51">
        <v>25</v>
      </c>
      <c r="W782" s="51">
        <v>0</v>
      </c>
      <c r="X782" s="51">
        <v>28</v>
      </c>
    </row>
    <row r="783" spans="1:24" x14ac:dyDescent="0.2">
      <c r="A783">
        <v>27580</v>
      </c>
      <c r="B783" t="s">
        <v>1687</v>
      </c>
      <c r="C783" t="s">
        <v>1664</v>
      </c>
      <c r="D783">
        <v>2016</v>
      </c>
      <c r="E783" t="str">
        <f t="shared" si="12"/>
        <v>275802016</v>
      </c>
      <c r="F783">
        <v>9863</v>
      </c>
      <c r="G783" t="str">
        <f>VLOOKUP($A783,CATMUN!$B$2:$C$1123,2,0)</f>
        <v>Bajo</v>
      </c>
      <c r="H783" t="str">
        <f>VLOOKUP($A783,CATMUN!$B$2:$D$1123,3,0)</f>
        <v>Municipios rurales</v>
      </c>
      <c r="I783">
        <f>VLOOKUP($A783,CATMUN!$B$2:$G$1123,4,0)</f>
        <v>0</v>
      </c>
      <c r="J783">
        <f>VLOOKUP($A783,CATMUN!$B$2:$G$1123,6,0)</f>
        <v>15</v>
      </c>
      <c r="K783" s="69">
        <v>0</v>
      </c>
      <c r="L783" s="69">
        <v>379.44181762658269</v>
      </c>
      <c r="N783" s="69">
        <v>19.386783259911898</v>
      </c>
      <c r="P783" s="69">
        <v>441.89600000000002</v>
      </c>
      <c r="Q783">
        <v>0</v>
      </c>
      <c r="S783" s="69">
        <v>3.5760000000000001</v>
      </c>
      <c r="T783">
        <v>0</v>
      </c>
      <c r="V783" s="51">
        <v>4</v>
      </c>
      <c r="W783" s="51">
        <v>0</v>
      </c>
      <c r="X783" s="51">
        <v>26</v>
      </c>
    </row>
    <row r="784" spans="1:24" x14ac:dyDescent="0.2">
      <c r="A784">
        <v>27600</v>
      </c>
      <c r="B784" t="s">
        <v>1688</v>
      </c>
      <c r="C784" t="s">
        <v>1664</v>
      </c>
      <c r="D784">
        <v>2016</v>
      </c>
      <c r="E784" t="str">
        <f t="shared" si="12"/>
        <v>276002016</v>
      </c>
      <c r="F784">
        <v>9062</v>
      </c>
      <c r="G784" t="str">
        <f>VLOOKUP($A784,CATMUN!$B$2:$C$1123,2,0)</f>
        <v>Bajo</v>
      </c>
      <c r="H784" t="str">
        <f>VLOOKUP($A784,CATMUN!$B$2:$D$1123,3,0)</f>
        <v>Municipios rurales</v>
      </c>
      <c r="I784">
        <f>VLOOKUP($A784,CATMUN!$B$2:$G$1123,4,0)</f>
        <v>0</v>
      </c>
      <c r="J784">
        <f>VLOOKUP($A784,CATMUN!$B$2:$G$1123,6,0)</f>
        <v>15</v>
      </c>
      <c r="K784" s="69">
        <v>91.704999999999998</v>
      </c>
      <c r="L784" s="69">
        <v>379.44181762658269</v>
      </c>
      <c r="M784" s="69">
        <v>0</v>
      </c>
      <c r="N784" s="69">
        <v>19.386783259911898</v>
      </c>
      <c r="P784" s="69">
        <v>441.89600000000002</v>
      </c>
      <c r="Q784">
        <v>0</v>
      </c>
      <c r="S784" s="69">
        <v>3.5760000000000001</v>
      </c>
      <c r="T784">
        <v>0</v>
      </c>
      <c r="V784" s="51">
        <v>4</v>
      </c>
      <c r="W784" s="51">
        <v>0</v>
      </c>
      <c r="X784" s="51">
        <v>26</v>
      </c>
    </row>
    <row r="785" spans="1:24" x14ac:dyDescent="0.2">
      <c r="A785">
        <v>27615</v>
      </c>
      <c r="B785" t="s">
        <v>1430</v>
      </c>
      <c r="C785" t="s">
        <v>1664</v>
      </c>
      <c r="D785">
        <v>2016</v>
      </c>
      <c r="E785" t="str">
        <f t="shared" si="12"/>
        <v>276152016</v>
      </c>
      <c r="F785">
        <v>28877</v>
      </c>
      <c r="G785" t="str">
        <f>VLOOKUP($A785,CATMUN!$B$2:$C$1123,2,0)</f>
        <v>Medio</v>
      </c>
      <c r="H785" t="str">
        <f>VLOOKUP($A785,CATMUN!$B$2:$D$1123,3,0)</f>
        <v>Municipios rurales</v>
      </c>
      <c r="I785">
        <f>VLOOKUP($A785,CATMUN!$B$2:$G$1123,4,0)</f>
        <v>0</v>
      </c>
      <c r="J785">
        <f>VLOOKUP($A785,CATMUN!$B$2:$G$1123,6,0)</f>
        <v>15</v>
      </c>
      <c r="K785" s="69">
        <v>627.20399999999995</v>
      </c>
      <c r="L785" s="69">
        <v>379.44181762658269</v>
      </c>
      <c r="M785" s="69">
        <v>1.804</v>
      </c>
      <c r="N785" s="69">
        <v>19.386783259911898</v>
      </c>
      <c r="P785" s="69">
        <v>441.89600000000002</v>
      </c>
      <c r="Q785">
        <v>0</v>
      </c>
      <c r="S785" s="69">
        <v>3.5760000000000001</v>
      </c>
      <c r="T785">
        <v>0</v>
      </c>
      <c r="V785" s="51">
        <v>4</v>
      </c>
      <c r="W785" s="51">
        <v>11</v>
      </c>
      <c r="X785" s="51">
        <v>26</v>
      </c>
    </row>
    <row r="786" spans="1:24" x14ac:dyDescent="0.2">
      <c r="A786">
        <v>27660</v>
      </c>
      <c r="B786" t="s">
        <v>1689</v>
      </c>
      <c r="C786" t="s">
        <v>1664</v>
      </c>
      <c r="D786">
        <v>2016</v>
      </c>
      <c r="E786" t="str">
        <f t="shared" si="12"/>
        <v>276602016</v>
      </c>
      <c r="F786">
        <v>4803</v>
      </c>
      <c r="G786" t="str">
        <f>VLOOKUP($A786,CATMUN!$B$2:$C$1123,2,0)</f>
        <v>Medio</v>
      </c>
      <c r="H786" t="str">
        <f>VLOOKUP($A786,CATMUN!$B$2:$D$1123,3,0)</f>
        <v>Municipios rurales</v>
      </c>
      <c r="I786">
        <f>VLOOKUP($A786,CATMUN!$B$2:$G$1123,4,0)</f>
        <v>0</v>
      </c>
      <c r="J786">
        <f>VLOOKUP($A786,CATMUN!$B$2:$G$1123,6,0)</f>
        <v>15</v>
      </c>
      <c r="K786" s="69">
        <v>40.170999999999999</v>
      </c>
      <c r="L786" s="69">
        <v>379.44181762658269</v>
      </c>
      <c r="M786" s="69">
        <v>0.28699999999999998</v>
      </c>
      <c r="N786" s="69">
        <v>19.386783259911898</v>
      </c>
      <c r="P786" s="69">
        <v>441.89600000000002</v>
      </c>
      <c r="Q786">
        <v>0</v>
      </c>
      <c r="S786" s="69">
        <v>3.5760000000000001</v>
      </c>
      <c r="T786">
        <v>0</v>
      </c>
      <c r="V786" s="51">
        <v>25</v>
      </c>
      <c r="W786" s="51">
        <v>2</v>
      </c>
      <c r="X786" s="51">
        <v>28</v>
      </c>
    </row>
    <row r="787" spans="1:24" x14ac:dyDescent="0.2">
      <c r="A787">
        <v>27745</v>
      </c>
      <c r="B787" t="s">
        <v>1690</v>
      </c>
      <c r="C787" t="s">
        <v>1664</v>
      </c>
      <c r="D787">
        <v>2016</v>
      </c>
      <c r="E787" t="str">
        <f t="shared" si="12"/>
        <v>277452016</v>
      </c>
      <c r="F787">
        <v>4097</v>
      </c>
      <c r="G787" t="str">
        <f>VLOOKUP($A787,CATMUN!$B$2:$C$1123,2,0)</f>
        <v>Bajo</v>
      </c>
      <c r="H787" t="str">
        <f>VLOOKUP($A787,CATMUN!$B$2:$D$1123,3,0)</f>
        <v>Municipios rurales</v>
      </c>
      <c r="I787">
        <f>VLOOKUP($A787,CATMUN!$B$2:$G$1123,4,0)</f>
        <v>0</v>
      </c>
      <c r="J787">
        <f>VLOOKUP($A787,CATMUN!$B$2:$G$1123,6,0)</f>
        <v>15</v>
      </c>
      <c r="K787" s="69">
        <v>104.129</v>
      </c>
      <c r="L787" s="69">
        <v>379.44181762658269</v>
      </c>
      <c r="M787" s="69">
        <v>0</v>
      </c>
      <c r="N787" s="69">
        <v>19.386783259911898</v>
      </c>
      <c r="P787" s="69">
        <v>441.89600000000002</v>
      </c>
      <c r="Q787">
        <v>0</v>
      </c>
      <c r="S787" s="69">
        <v>3.5760000000000001</v>
      </c>
      <c r="T787">
        <v>0</v>
      </c>
      <c r="V787" s="51">
        <v>4</v>
      </c>
      <c r="W787" s="51">
        <v>18</v>
      </c>
      <c r="X787" s="51">
        <v>26</v>
      </c>
    </row>
    <row r="788" spans="1:24" x14ac:dyDescent="0.2">
      <c r="A788">
        <v>27787</v>
      </c>
      <c r="B788" t="s">
        <v>1691</v>
      </c>
      <c r="C788" t="s">
        <v>1664</v>
      </c>
      <c r="D788">
        <v>2016</v>
      </c>
      <c r="E788" t="str">
        <f t="shared" si="12"/>
        <v>277872016</v>
      </c>
      <c r="F788">
        <v>18979</v>
      </c>
      <c r="G788" t="str">
        <f>VLOOKUP($A788,CATMUN!$B$2:$C$1123,2,0)</f>
        <v>Bajo</v>
      </c>
      <c r="H788" t="str">
        <f>VLOOKUP($A788,CATMUN!$B$2:$D$1123,3,0)</f>
        <v>Municipios rurales</v>
      </c>
      <c r="I788">
        <f>VLOOKUP($A788,CATMUN!$B$2:$G$1123,4,0)</f>
        <v>0</v>
      </c>
      <c r="J788">
        <f>VLOOKUP($A788,CATMUN!$B$2:$G$1123,6,0)</f>
        <v>15</v>
      </c>
      <c r="K788" s="69">
        <v>19.358000000000001</v>
      </c>
      <c r="L788" s="69">
        <v>379.44181762658269</v>
      </c>
      <c r="M788" s="69">
        <v>3.97</v>
      </c>
      <c r="N788" s="69">
        <v>19.386783259911898</v>
      </c>
      <c r="P788" s="69">
        <v>441.89600000000002</v>
      </c>
      <c r="Q788">
        <v>0</v>
      </c>
      <c r="S788" s="69">
        <v>3.5760000000000001</v>
      </c>
      <c r="T788">
        <v>0</v>
      </c>
      <c r="V788" s="51">
        <v>4</v>
      </c>
      <c r="W788" s="51">
        <v>0</v>
      </c>
      <c r="X788" s="51">
        <v>26</v>
      </c>
    </row>
    <row r="789" spans="1:24" x14ac:dyDescent="0.2">
      <c r="A789">
        <v>27800</v>
      </c>
      <c r="B789" t="s">
        <v>1692</v>
      </c>
      <c r="C789" t="s">
        <v>1664</v>
      </c>
      <c r="D789">
        <v>2016</v>
      </c>
      <c r="E789" t="str">
        <f t="shared" si="12"/>
        <v>278002016</v>
      </c>
      <c r="F789">
        <v>15164</v>
      </c>
      <c r="G789" t="str">
        <f>VLOOKUP($A789,CATMUN!$B$2:$C$1123,2,0)</f>
        <v>Bajo</v>
      </c>
      <c r="H789" t="str">
        <f>VLOOKUP($A789,CATMUN!$B$2:$D$1123,3,0)</f>
        <v>Municipios rurales</v>
      </c>
      <c r="I789">
        <f>VLOOKUP($A789,CATMUN!$B$2:$G$1123,4,0)</f>
        <v>0</v>
      </c>
      <c r="J789">
        <f>VLOOKUP($A789,CATMUN!$B$2:$G$1123,6,0)</f>
        <v>15</v>
      </c>
      <c r="K789" s="69">
        <v>164.376</v>
      </c>
      <c r="L789" s="69">
        <v>379.44181762658269</v>
      </c>
      <c r="M789" s="69">
        <v>0.64500000000000002</v>
      </c>
      <c r="N789" s="69">
        <v>19.386783259911898</v>
      </c>
      <c r="P789" s="69">
        <v>441.89600000000002</v>
      </c>
      <c r="Q789">
        <v>0</v>
      </c>
      <c r="S789" s="69">
        <v>3.5760000000000001</v>
      </c>
      <c r="T789">
        <v>0</v>
      </c>
      <c r="V789" s="51">
        <v>4</v>
      </c>
      <c r="W789" s="51">
        <v>8</v>
      </c>
      <c r="X789" s="51">
        <v>26</v>
      </c>
    </row>
    <row r="790" spans="1:24" x14ac:dyDescent="0.2">
      <c r="A790">
        <v>41006</v>
      </c>
      <c r="B790" t="s">
        <v>1696</v>
      </c>
      <c r="C790" t="s">
        <v>1694</v>
      </c>
      <c r="D790">
        <v>2016</v>
      </c>
      <c r="E790" t="str">
        <f t="shared" si="12"/>
        <v>410062016</v>
      </c>
      <c r="F790">
        <v>33623</v>
      </c>
      <c r="G790" t="str">
        <f>VLOOKUP($A790,CATMUN!$B$2:$C$1123,2,0)</f>
        <v>Medio</v>
      </c>
      <c r="H790" t="str">
        <f>VLOOKUP($A790,CATMUN!$B$2:$D$1123,3,0)</f>
        <v>Municipios rurales</v>
      </c>
      <c r="I790">
        <f>VLOOKUP($A790,CATMUN!$B$2:$G$1123,4,0)</f>
        <v>0</v>
      </c>
      <c r="J790">
        <f>VLOOKUP($A790,CATMUN!$B$2:$G$1123,6,0)</f>
        <v>15</v>
      </c>
      <c r="K790" s="69">
        <v>248.63660999999999</v>
      </c>
      <c r="L790" s="69">
        <v>379.44181762658269</v>
      </c>
      <c r="M790" s="69">
        <v>9.4488099999999999</v>
      </c>
      <c r="N790" s="69">
        <v>19.386783259911898</v>
      </c>
      <c r="P790" s="69">
        <v>441.89600000000002</v>
      </c>
      <c r="Q790">
        <v>0</v>
      </c>
      <c r="S790" s="69">
        <v>3.5760000000000001</v>
      </c>
      <c r="T790">
        <v>0</v>
      </c>
      <c r="U790">
        <v>18.595115010000001</v>
      </c>
      <c r="V790" s="51">
        <v>4</v>
      </c>
      <c r="W790" s="51">
        <v>40</v>
      </c>
      <c r="X790" s="51">
        <v>26</v>
      </c>
    </row>
    <row r="791" spans="1:24" x14ac:dyDescent="0.2">
      <c r="A791">
        <v>41013</v>
      </c>
      <c r="B791" t="s">
        <v>1697</v>
      </c>
      <c r="C791" t="s">
        <v>1694</v>
      </c>
      <c r="D791">
        <v>2016</v>
      </c>
      <c r="E791" t="str">
        <f t="shared" si="12"/>
        <v>410132016</v>
      </c>
      <c r="F791">
        <v>9113</v>
      </c>
      <c r="G791" t="str">
        <f>VLOOKUP($A791,CATMUN!$B$2:$C$1123,2,0)</f>
        <v>Medio</v>
      </c>
      <c r="H791" t="str">
        <f>VLOOKUP($A791,CATMUN!$B$2:$D$1123,3,0)</f>
        <v>Municipios rurales</v>
      </c>
      <c r="I791">
        <f>VLOOKUP($A791,CATMUN!$B$2:$G$1123,4,0)</f>
        <v>0</v>
      </c>
      <c r="J791">
        <f>VLOOKUP($A791,CATMUN!$B$2:$G$1123,6,0)</f>
        <v>15</v>
      </c>
      <c r="K791" s="69">
        <v>487.76299999999998</v>
      </c>
      <c r="L791" s="69">
        <v>379.44181762658269</v>
      </c>
      <c r="M791" s="69">
        <v>3.8759999999999999</v>
      </c>
      <c r="N791" s="69">
        <v>19.386783259911898</v>
      </c>
      <c r="P791" s="69">
        <v>441.89600000000002</v>
      </c>
      <c r="Q791">
        <v>0</v>
      </c>
      <c r="S791" s="69">
        <v>3.5760000000000001</v>
      </c>
      <c r="T791">
        <v>0</v>
      </c>
      <c r="V791" s="51">
        <v>4</v>
      </c>
      <c r="W791" s="51">
        <v>4</v>
      </c>
      <c r="X791" s="51">
        <v>26</v>
      </c>
    </row>
    <row r="792" spans="1:24" x14ac:dyDescent="0.2">
      <c r="A792">
        <v>41016</v>
      </c>
      <c r="B792" t="s">
        <v>1698</v>
      </c>
      <c r="C792" t="s">
        <v>1694</v>
      </c>
      <c r="D792">
        <v>2016</v>
      </c>
      <c r="E792" t="str">
        <f t="shared" si="12"/>
        <v>410162016</v>
      </c>
      <c r="F792">
        <v>26950</v>
      </c>
      <c r="G792" t="str">
        <f>VLOOKUP($A792,CATMUN!$B$2:$C$1123,2,0)</f>
        <v>Medio</v>
      </c>
      <c r="H792" t="str">
        <f>VLOOKUP($A792,CATMUN!$B$2:$D$1123,3,0)</f>
        <v>Municipios rurales</v>
      </c>
      <c r="I792">
        <f>VLOOKUP($A792,CATMUN!$B$2:$G$1123,4,0)</f>
        <v>0</v>
      </c>
      <c r="J792">
        <f>VLOOKUP($A792,CATMUN!$B$2:$G$1123,6,0)</f>
        <v>15</v>
      </c>
      <c r="K792" s="69">
        <v>374.81545</v>
      </c>
      <c r="L792" s="69">
        <v>379.44181762658269</v>
      </c>
      <c r="M792" s="69">
        <v>3.0271399999999997</v>
      </c>
      <c r="N792" s="69">
        <v>19.386783259911898</v>
      </c>
      <c r="P792" s="69">
        <v>441.89600000000002</v>
      </c>
      <c r="Q792">
        <v>0</v>
      </c>
      <c r="S792" s="69">
        <v>3.5760000000000001</v>
      </c>
      <c r="T792">
        <v>0</v>
      </c>
      <c r="V792" s="51">
        <v>4</v>
      </c>
      <c r="W792" s="51">
        <v>0</v>
      </c>
      <c r="X792" s="51">
        <v>26</v>
      </c>
    </row>
    <row r="793" spans="1:24" x14ac:dyDescent="0.2">
      <c r="A793">
        <v>41020</v>
      </c>
      <c r="B793" t="s">
        <v>1699</v>
      </c>
      <c r="C793" t="s">
        <v>1694</v>
      </c>
      <c r="D793">
        <v>2016</v>
      </c>
      <c r="E793" t="str">
        <f t="shared" si="12"/>
        <v>410202016</v>
      </c>
      <c r="F793">
        <v>24564</v>
      </c>
      <c r="G793" t="str">
        <f>VLOOKUP($A793,CATMUN!$B$2:$C$1123,2,0)</f>
        <v>Medio</v>
      </c>
      <c r="H793" t="str">
        <f>VLOOKUP($A793,CATMUN!$B$2:$D$1123,3,0)</f>
        <v>Municipios rurales</v>
      </c>
      <c r="I793">
        <f>VLOOKUP($A793,CATMUN!$B$2:$G$1123,4,0)</f>
        <v>0</v>
      </c>
      <c r="J793">
        <f>VLOOKUP($A793,CATMUN!$B$2:$G$1123,6,0)</f>
        <v>15</v>
      </c>
      <c r="K793" s="69">
        <v>212.97682999999998</v>
      </c>
      <c r="L793" s="69">
        <v>379.44181762658269</v>
      </c>
      <c r="M793" s="69">
        <v>1.15164</v>
      </c>
      <c r="N793" s="69">
        <v>19.386783259911898</v>
      </c>
      <c r="P793" s="69">
        <v>441.89600000000002</v>
      </c>
      <c r="Q793">
        <v>0</v>
      </c>
      <c r="S793" s="69">
        <v>3.5760000000000001</v>
      </c>
      <c r="T793">
        <v>0</v>
      </c>
      <c r="U793">
        <v>14.238784000000001</v>
      </c>
      <c r="V793" s="51">
        <v>4</v>
      </c>
      <c r="W793" s="51">
        <v>19</v>
      </c>
      <c r="X793" s="51">
        <v>26</v>
      </c>
    </row>
    <row r="794" spans="1:24" x14ac:dyDescent="0.2">
      <c r="A794">
        <v>41026</v>
      </c>
      <c r="B794" t="s">
        <v>1700</v>
      </c>
      <c r="C794" t="s">
        <v>1694</v>
      </c>
      <c r="D794">
        <v>2016</v>
      </c>
      <c r="E794" t="str">
        <f t="shared" si="12"/>
        <v>410262016</v>
      </c>
      <c r="F794">
        <v>4377</v>
      </c>
      <c r="G794" t="str">
        <f>VLOOKUP($A794,CATMUN!$B$2:$C$1123,2,0)</f>
        <v>Alto</v>
      </c>
      <c r="H794" t="str">
        <f>VLOOKUP($A794,CATMUN!$B$2:$D$1123,3,0)</f>
        <v>Municipios rurales</v>
      </c>
      <c r="I794">
        <f>VLOOKUP($A794,CATMUN!$B$2:$G$1123,4,0)</f>
        <v>0</v>
      </c>
      <c r="J794">
        <f>VLOOKUP($A794,CATMUN!$B$2:$G$1123,6,0)</f>
        <v>15</v>
      </c>
      <c r="K794" s="69">
        <v>115.52335000000001</v>
      </c>
      <c r="L794" s="69">
        <v>379.44181762658269</v>
      </c>
      <c r="M794" s="69">
        <v>2.03348</v>
      </c>
      <c r="N794" s="69">
        <v>19.386783259911898</v>
      </c>
      <c r="P794" s="69">
        <v>441.89600000000002</v>
      </c>
      <c r="Q794">
        <v>0</v>
      </c>
      <c r="S794" s="69">
        <v>3.5760000000000001</v>
      </c>
      <c r="T794">
        <v>0</v>
      </c>
      <c r="V794" s="51">
        <v>4</v>
      </c>
      <c r="W794" s="51">
        <v>6</v>
      </c>
      <c r="X794" s="51">
        <v>26</v>
      </c>
    </row>
    <row r="795" spans="1:24" x14ac:dyDescent="0.2">
      <c r="A795">
        <v>41078</v>
      </c>
      <c r="B795" t="s">
        <v>1701</v>
      </c>
      <c r="C795" t="s">
        <v>1694</v>
      </c>
      <c r="D795">
        <v>2016</v>
      </c>
      <c r="E795" t="str">
        <f t="shared" si="12"/>
        <v>410782016</v>
      </c>
      <c r="F795">
        <v>9646</v>
      </c>
      <c r="G795" t="str">
        <f>VLOOKUP($A795,CATMUN!$B$2:$C$1123,2,0)</f>
        <v>Medio</v>
      </c>
      <c r="H795" t="str">
        <f>VLOOKUP($A795,CATMUN!$B$2:$D$1123,3,0)</f>
        <v>Municipios rurales</v>
      </c>
      <c r="I795">
        <f>VLOOKUP($A795,CATMUN!$B$2:$G$1123,4,0)</f>
        <v>0</v>
      </c>
      <c r="J795">
        <f>VLOOKUP($A795,CATMUN!$B$2:$G$1123,6,0)</f>
        <v>15</v>
      </c>
      <c r="K795" s="69">
        <v>173.876</v>
      </c>
      <c r="L795" s="69">
        <v>379.44181762658269</v>
      </c>
      <c r="N795" s="69">
        <v>19.386783259911898</v>
      </c>
      <c r="P795" s="69">
        <v>441.89600000000002</v>
      </c>
      <c r="Q795">
        <v>0</v>
      </c>
      <c r="S795" s="69">
        <v>3.5760000000000001</v>
      </c>
      <c r="T795">
        <v>0</v>
      </c>
      <c r="U795">
        <v>4.1465000000000002E-2</v>
      </c>
      <c r="V795" s="51">
        <v>4</v>
      </c>
      <c r="W795" s="51">
        <v>6</v>
      </c>
      <c r="X795" s="51">
        <v>26</v>
      </c>
    </row>
    <row r="796" spans="1:24" x14ac:dyDescent="0.2">
      <c r="A796">
        <v>41206</v>
      </c>
      <c r="B796" t="s">
        <v>1703</v>
      </c>
      <c r="C796" t="s">
        <v>1694</v>
      </c>
      <c r="D796">
        <v>2016</v>
      </c>
      <c r="E796" t="str">
        <f t="shared" si="12"/>
        <v>412062016</v>
      </c>
      <c r="F796">
        <v>12534</v>
      </c>
      <c r="G796" t="str">
        <f>VLOOKUP($A796,CATMUN!$B$2:$C$1123,2,0)</f>
        <v>Bajo</v>
      </c>
      <c r="H796" t="str">
        <f>VLOOKUP($A796,CATMUN!$B$2:$D$1123,3,0)</f>
        <v>Municipios rurales</v>
      </c>
      <c r="I796">
        <f>VLOOKUP($A796,CATMUN!$B$2:$G$1123,4,0)</f>
        <v>0</v>
      </c>
      <c r="J796">
        <f>VLOOKUP($A796,CATMUN!$B$2:$G$1123,6,0)</f>
        <v>15</v>
      </c>
      <c r="K796" s="69">
        <v>47.437400000000004</v>
      </c>
      <c r="L796" s="69">
        <v>379.44181762658269</v>
      </c>
      <c r="N796" s="69">
        <v>19.386783259911898</v>
      </c>
      <c r="P796" s="69">
        <v>441.89600000000002</v>
      </c>
      <c r="Q796">
        <v>0</v>
      </c>
      <c r="S796" s="69">
        <v>3.5760000000000001</v>
      </c>
      <c r="T796">
        <v>0</v>
      </c>
      <c r="V796" s="51">
        <v>4</v>
      </c>
      <c r="W796" s="51">
        <v>2</v>
      </c>
      <c r="X796" s="51">
        <v>26</v>
      </c>
    </row>
    <row r="797" spans="1:24" x14ac:dyDescent="0.2">
      <c r="A797">
        <v>41244</v>
      </c>
      <c r="B797" t="s">
        <v>1704</v>
      </c>
      <c r="C797" t="s">
        <v>1694</v>
      </c>
      <c r="D797">
        <v>2016</v>
      </c>
      <c r="E797" t="str">
        <f t="shared" si="12"/>
        <v>412442016</v>
      </c>
      <c r="F797">
        <v>3988</v>
      </c>
      <c r="G797" t="str">
        <f>VLOOKUP($A797,CATMUN!$B$2:$C$1123,2,0)</f>
        <v>Medio</v>
      </c>
      <c r="H797" t="str">
        <f>VLOOKUP($A797,CATMUN!$B$2:$D$1123,3,0)</f>
        <v>Municipios rurales</v>
      </c>
      <c r="I797">
        <f>VLOOKUP($A797,CATMUN!$B$2:$G$1123,4,0)</f>
        <v>0</v>
      </c>
      <c r="J797">
        <f>VLOOKUP($A797,CATMUN!$B$2:$G$1123,6,0)</f>
        <v>15</v>
      </c>
      <c r="K797" s="69">
        <v>133.14699999999999</v>
      </c>
      <c r="L797" s="69">
        <v>379.44181762658269</v>
      </c>
      <c r="N797" s="69">
        <v>19.386783259911898</v>
      </c>
      <c r="P797" s="69">
        <v>441.89600000000002</v>
      </c>
      <c r="Q797">
        <v>0</v>
      </c>
      <c r="S797" s="69">
        <v>3.5760000000000001</v>
      </c>
      <c r="T797">
        <v>0</v>
      </c>
      <c r="V797" s="51">
        <v>4</v>
      </c>
      <c r="W797" s="51">
        <v>3</v>
      </c>
      <c r="X797" s="51">
        <v>26</v>
      </c>
    </row>
    <row r="798" spans="1:24" x14ac:dyDescent="0.2">
      <c r="A798">
        <v>41319</v>
      </c>
      <c r="B798" t="s">
        <v>1707</v>
      </c>
      <c r="C798" t="s">
        <v>1694</v>
      </c>
      <c r="D798">
        <v>2016</v>
      </c>
      <c r="E798" t="str">
        <f t="shared" si="12"/>
        <v>413192016</v>
      </c>
      <c r="F798">
        <v>21666</v>
      </c>
      <c r="G798" t="str">
        <f>VLOOKUP($A798,CATMUN!$B$2:$C$1123,2,0)</f>
        <v>Medio</v>
      </c>
      <c r="H798" t="str">
        <f>VLOOKUP($A798,CATMUN!$B$2:$D$1123,3,0)</f>
        <v>Municipios rurales</v>
      </c>
      <c r="I798">
        <f>VLOOKUP($A798,CATMUN!$B$2:$G$1123,4,0)</f>
        <v>0</v>
      </c>
      <c r="J798">
        <f>VLOOKUP($A798,CATMUN!$B$2:$G$1123,6,0)</f>
        <v>15</v>
      </c>
      <c r="K798" s="69">
        <v>193.23372000000001</v>
      </c>
      <c r="L798" s="69">
        <v>379.44181762658269</v>
      </c>
      <c r="M798" s="69">
        <v>2.0240399999999998</v>
      </c>
      <c r="N798" s="69">
        <v>19.386783259911898</v>
      </c>
      <c r="P798" s="69">
        <v>441.89600000000002</v>
      </c>
      <c r="Q798">
        <v>0</v>
      </c>
      <c r="S798" s="69">
        <v>3.5760000000000001</v>
      </c>
      <c r="T798">
        <v>0</v>
      </c>
      <c r="V798" s="51">
        <v>4</v>
      </c>
      <c r="W798" s="51">
        <v>20</v>
      </c>
      <c r="X798" s="51">
        <v>26</v>
      </c>
    </row>
    <row r="799" spans="1:24" x14ac:dyDescent="0.2">
      <c r="A799">
        <v>41349</v>
      </c>
      <c r="B799" t="s">
        <v>1708</v>
      </c>
      <c r="C799" t="s">
        <v>1694</v>
      </c>
      <c r="D799">
        <v>2016</v>
      </c>
      <c r="E799" t="str">
        <f t="shared" si="12"/>
        <v>413492016</v>
      </c>
      <c r="F799">
        <v>6957</v>
      </c>
      <c r="G799" t="str">
        <f>VLOOKUP($A799,CATMUN!$B$2:$C$1123,2,0)</f>
        <v>Medio</v>
      </c>
      <c r="H799" t="str">
        <f>VLOOKUP($A799,CATMUN!$B$2:$D$1123,3,0)</f>
        <v>Municipios rurales</v>
      </c>
      <c r="I799">
        <f>VLOOKUP($A799,CATMUN!$B$2:$G$1123,4,0)</f>
        <v>0</v>
      </c>
      <c r="J799">
        <f>VLOOKUP($A799,CATMUN!$B$2:$G$1123,6,0)</f>
        <v>15</v>
      </c>
      <c r="K799" s="69">
        <v>158.68929999999997</v>
      </c>
      <c r="L799" s="69">
        <v>379.44181762658269</v>
      </c>
      <c r="M799" s="69">
        <v>0</v>
      </c>
      <c r="N799" s="69">
        <v>19.386783259911898</v>
      </c>
      <c r="P799" s="69">
        <v>441.89600000000002</v>
      </c>
      <c r="Q799">
        <v>0</v>
      </c>
      <c r="S799" s="69">
        <v>3.5760000000000001</v>
      </c>
      <c r="T799">
        <v>0</v>
      </c>
      <c r="V799" s="51">
        <v>4</v>
      </c>
      <c r="W799" s="51">
        <v>16</v>
      </c>
      <c r="X799" s="51">
        <v>26</v>
      </c>
    </row>
    <row r="800" spans="1:24" x14ac:dyDescent="0.2">
      <c r="A800">
        <v>41357</v>
      </c>
      <c r="B800" t="s">
        <v>1709</v>
      </c>
      <c r="C800" t="s">
        <v>1694</v>
      </c>
      <c r="D800">
        <v>2016</v>
      </c>
      <c r="E800" t="str">
        <f t="shared" si="12"/>
        <v>413572016</v>
      </c>
      <c r="F800">
        <v>12959</v>
      </c>
      <c r="G800" t="str">
        <f>VLOOKUP($A800,CATMUN!$B$2:$C$1123,2,0)</f>
        <v>Medio</v>
      </c>
      <c r="H800" t="str">
        <f>VLOOKUP($A800,CATMUN!$B$2:$D$1123,3,0)</f>
        <v>Municipios rurales</v>
      </c>
      <c r="I800">
        <f>VLOOKUP($A800,CATMUN!$B$2:$G$1123,4,0)</f>
        <v>0</v>
      </c>
      <c r="J800">
        <f>VLOOKUP($A800,CATMUN!$B$2:$G$1123,6,0)</f>
        <v>15</v>
      </c>
      <c r="K800" s="69">
        <v>146.40023000000002</v>
      </c>
      <c r="L800" s="69">
        <v>379.44181762658269</v>
      </c>
      <c r="N800" s="69">
        <v>19.386783259911898</v>
      </c>
      <c r="P800" s="69">
        <v>441.89600000000002</v>
      </c>
      <c r="Q800">
        <v>0</v>
      </c>
      <c r="S800" s="69">
        <v>3.5760000000000001</v>
      </c>
      <c r="U800">
        <v>2.8325800000000001</v>
      </c>
      <c r="V800" s="51">
        <v>4</v>
      </c>
      <c r="W800" s="51">
        <v>6</v>
      </c>
      <c r="X800" s="51">
        <v>26</v>
      </c>
    </row>
    <row r="801" spans="1:24" x14ac:dyDescent="0.2">
      <c r="A801">
        <v>41359</v>
      </c>
      <c r="B801" t="s">
        <v>1710</v>
      </c>
      <c r="C801" t="s">
        <v>1694</v>
      </c>
      <c r="D801">
        <v>2016</v>
      </c>
      <c r="E801" t="str">
        <f t="shared" si="12"/>
        <v>413592016</v>
      </c>
      <c r="F801">
        <v>27485</v>
      </c>
      <c r="G801" t="str">
        <f>VLOOKUP($A801,CATMUN!$B$2:$C$1123,2,0)</f>
        <v>Medio</v>
      </c>
      <c r="H801" t="str">
        <f>VLOOKUP($A801,CATMUN!$B$2:$D$1123,3,0)</f>
        <v>Municipios rurales</v>
      </c>
      <c r="I801">
        <f>VLOOKUP($A801,CATMUN!$B$2:$G$1123,4,0)</f>
        <v>0</v>
      </c>
      <c r="J801">
        <f>VLOOKUP($A801,CATMUN!$B$2:$G$1123,6,0)</f>
        <v>15</v>
      </c>
      <c r="K801" s="69">
        <v>271.01668000000001</v>
      </c>
      <c r="L801" s="69">
        <v>379.44181762658269</v>
      </c>
      <c r="M801" s="69">
        <v>8.7660999999999998</v>
      </c>
      <c r="N801" s="69">
        <v>19.386783259911898</v>
      </c>
      <c r="P801" s="69">
        <v>441.89600000000002</v>
      </c>
      <c r="Q801">
        <v>0</v>
      </c>
      <c r="S801" s="69">
        <v>3.5760000000000001</v>
      </c>
      <c r="T801">
        <v>0</v>
      </c>
      <c r="V801" s="51">
        <v>4</v>
      </c>
      <c r="W801" s="51">
        <v>26</v>
      </c>
      <c r="X801" s="51">
        <v>26</v>
      </c>
    </row>
    <row r="802" spans="1:24" x14ac:dyDescent="0.2">
      <c r="A802">
        <v>41378</v>
      </c>
      <c r="B802" t="s">
        <v>1711</v>
      </c>
      <c r="C802" t="s">
        <v>1694</v>
      </c>
      <c r="D802">
        <v>2016</v>
      </c>
      <c r="E802" t="str">
        <f t="shared" si="12"/>
        <v>413782016</v>
      </c>
      <c r="F802">
        <v>14271</v>
      </c>
      <c r="G802" t="str">
        <f>VLOOKUP($A802,CATMUN!$B$2:$C$1123,2,0)</f>
        <v>Medio</v>
      </c>
      <c r="H802" t="str">
        <f>VLOOKUP($A802,CATMUN!$B$2:$D$1123,3,0)</f>
        <v>Municipios rurales</v>
      </c>
      <c r="I802">
        <f>VLOOKUP($A802,CATMUN!$B$2:$G$1123,4,0)</f>
        <v>0</v>
      </c>
      <c r="J802">
        <f>VLOOKUP($A802,CATMUN!$B$2:$G$1123,6,0)</f>
        <v>15</v>
      </c>
      <c r="K802" s="69">
        <v>95.017570000000006</v>
      </c>
      <c r="L802" s="69">
        <v>379.44181762658269</v>
      </c>
      <c r="M802" s="69">
        <v>0.60535000000000005</v>
      </c>
      <c r="N802" s="69">
        <v>19.386783259911898</v>
      </c>
      <c r="P802" s="69">
        <v>441.89600000000002</v>
      </c>
      <c r="Q802">
        <v>0</v>
      </c>
      <c r="S802" s="69">
        <v>3.5760000000000001</v>
      </c>
      <c r="T802">
        <v>0</v>
      </c>
      <c r="V802" s="51">
        <v>4</v>
      </c>
      <c r="W802" s="51">
        <v>9</v>
      </c>
      <c r="X802" s="51">
        <v>26</v>
      </c>
    </row>
    <row r="803" spans="1:24" x14ac:dyDescent="0.2">
      <c r="A803">
        <v>41483</v>
      </c>
      <c r="B803" t="s">
        <v>1713</v>
      </c>
      <c r="C803" t="s">
        <v>1694</v>
      </c>
      <c r="D803">
        <v>2016</v>
      </c>
      <c r="E803" t="str">
        <f t="shared" si="12"/>
        <v>414832016</v>
      </c>
      <c r="F803">
        <v>6389</v>
      </c>
      <c r="G803" t="str">
        <f>VLOOKUP($A803,CATMUN!$B$2:$C$1123,2,0)</f>
        <v>Alto</v>
      </c>
      <c r="H803" t="str">
        <f>VLOOKUP($A803,CATMUN!$B$2:$D$1123,3,0)</f>
        <v>Municipios rurales</v>
      </c>
      <c r="I803">
        <f>VLOOKUP($A803,CATMUN!$B$2:$G$1123,4,0)</f>
        <v>0</v>
      </c>
      <c r="J803">
        <f>VLOOKUP($A803,CATMUN!$B$2:$G$1123,6,0)</f>
        <v>15</v>
      </c>
      <c r="K803" s="69">
        <v>38.177370000000003</v>
      </c>
      <c r="L803" s="69">
        <v>379.44181762658269</v>
      </c>
      <c r="M803" s="69">
        <v>9.6200000000000008E-2</v>
      </c>
      <c r="N803" s="69">
        <v>19.386783259911898</v>
      </c>
      <c r="P803" s="69">
        <v>441.89600000000002</v>
      </c>
      <c r="Q803">
        <v>0</v>
      </c>
      <c r="S803" s="69">
        <v>3.5760000000000001</v>
      </c>
      <c r="T803">
        <v>0</v>
      </c>
      <c r="U803">
        <v>46.261800000000001</v>
      </c>
      <c r="V803" s="51">
        <v>4</v>
      </c>
      <c r="W803" s="51">
        <v>10</v>
      </c>
      <c r="X803" s="51">
        <v>26</v>
      </c>
    </row>
    <row r="804" spans="1:24" x14ac:dyDescent="0.2">
      <c r="A804">
        <v>41503</v>
      </c>
      <c r="B804" t="s">
        <v>1714</v>
      </c>
      <c r="C804" t="s">
        <v>1694</v>
      </c>
      <c r="D804">
        <v>2016</v>
      </c>
      <c r="E804" t="str">
        <f t="shared" si="12"/>
        <v>415032016</v>
      </c>
      <c r="F804">
        <v>13830</v>
      </c>
      <c r="G804" t="str">
        <f>VLOOKUP($A804,CATMUN!$B$2:$C$1123,2,0)</f>
        <v>Medio</v>
      </c>
      <c r="H804" t="str">
        <f>VLOOKUP($A804,CATMUN!$B$2:$D$1123,3,0)</f>
        <v>Municipios rurales</v>
      </c>
      <c r="I804">
        <f>VLOOKUP($A804,CATMUN!$B$2:$G$1123,4,0)</f>
        <v>0</v>
      </c>
      <c r="J804">
        <f>VLOOKUP($A804,CATMUN!$B$2:$G$1123,6,0)</f>
        <v>15</v>
      </c>
      <c r="K804" s="69">
        <v>22.830410000000001</v>
      </c>
      <c r="L804" s="69">
        <v>379.44181762658269</v>
      </c>
      <c r="N804" s="69">
        <v>19.386783259911898</v>
      </c>
      <c r="P804" s="69">
        <v>441.89600000000002</v>
      </c>
      <c r="Q804">
        <v>0</v>
      </c>
      <c r="S804" s="69">
        <v>3.5760000000000001</v>
      </c>
      <c r="T804">
        <v>0</v>
      </c>
      <c r="V804" s="51">
        <v>4</v>
      </c>
      <c r="W804" s="51">
        <v>5</v>
      </c>
      <c r="X804" s="51">
        <v>26</v>
      </c>
    </row>
    <row r="805" spans="1:24" x14ac:dyDescent="0.2">
      <c r="A805">
        <v>41518</v>
      </c>
      <c r="B805" t="s">
        <v>1715</v>
      </c>
      <c r="C805" t="s">
        <v>1694</v>
      </c>
      <c r="D805">
        <v>2016</v>
      </c>
      <c r="E805" t="str">
        <f t="shared" si="12"/>
        <v>415182016</v>
      </c>
      <c r="F805">
        <v>5606</v>
      </c>
      <c r="G805" t="str">
        <f>VLOOKUP($A805,CATMUN!$B$2:$C$1123,2,0)</f>
        <v>Medio</v>
      </c>
      <c r="H805" t="str">
        <f>VLOOKUP($A805,CATMUN!$B$2:$D$1123,3,0)</f>
        <v>Municipios rurales</v>
      </c>
      <c r="I805">
        <f>VLOOKUP($A805,CATMUN!$B$2:$G$1123,4,0)</f>
        <v>0</v>
      </c>
      <c r="J805">
        <f>VLOOKUP($A805,CATMUN!$B$2:$G$1123,6,0)</f>
        <v>15</v>
      </c>
      <c r="K805" s="69">
        <v>97.443600000000004</v>
      </c>
      <c r="L805" s="69">
        <v>379.44181762658269</v>
      </c>
      <c r="N805" s="69">
        <v>19.386783259911898</v>
      </c>
      <c r="P805" s="69">
        <v>441.89600000000002</v>
      </c>
      <c r="Q805">
        <v>0</v>
      </c>
      <c r="S805" s="69">
        <v>3.5760000000000001</v>
      </c>
      <c r="T805">
        <v>0</v>
      </c>
      <c r="V805" s="51">
        <v>4</v>
      </c>
      <c r="W805" s="51">
        <v>2</v>
      </c>
      <c r="X805" s="51">
        <v>26</v>
      </c>
    </row>
    <row r="806" spans="1:24" x14ac:dyDescent="0.2">
      <c r="A806">
        <v>41524</v>
      </c>
      <c r="B806" t="s">
        <v>1716</v>
      </c>
      <c r="C806" t="s">
        <v>1694</v>
      </c>
      <c r="D806">
        <v>2016</v>
      </c>
      <c r="E806" t="str">
        <f t="shared" si="12"/>
        <v>415242016</v>
      </c>
      <c r="F806">
        <v>33253</v>
      </c>
      <c r="G806" t="str">
        <f>VLOOKUP($A806,CATMUN!$B$2:$C$1123,2,0)</f>
        <v>Alto</v>
      </c>
      <c r="H806" t="str">
        <f>VLOOKUP($A806,CATMUN!$B$2:$D$1123,3,0)</f>
        <v>Municipios rurales</v>
      </c>
      <c r="I806">
        <f>VLOOKUP($A806,CATMUN!$B$2:$G$1123,4,0)</f>
        <v>0</v>
      </c>
      <c r="J806">
        <f>VLOOKUP($A806,CATMUN!$B$2:$G$1123,6,0)</f>
        <v>15</v>
      </c>
      <c r="K806" s="69">
        <v>1144.3130000000001</v>
      </c>
      <c r="L806" s="69">
        <v>379.44181762658269</v>
      </c>
      <c r="M806" s="69">
        <v>31.501000000000001</v>
      </c>
      <c r="N806" s="69">
        <v>19.386783259911898</v>
      </c>
      <c r="P806" s="69">
        <v>441.89600000000002</v>
      </c>
      <c r="Q806">
        <v>0</v>
      </c>
      <c r="S806" s="69">
        <v>3.5760000000000001</v>
      </c>
      <c r="T806">
        <v>0</v>
      </c>
      <c r="V806" s="51">
        <v>4</v>
      </c>
      <c r="W806" s="51">
        <v>123</v>
      </c>
      <c r="X806" s="51">
        <v>26</v>
      </c>
    </row>
    <row r="807" spans="1:24" x14ac:dyDescent="0.2">
      <c r="A807">
        <v>41530</v>
      </c>
      <c r="B807" t="s">
        <v>1428</v>
      </c>
      <c r="C807" t="s">
        <v>1694</v>
      </c>
      <c r="D807">
        <v>2016</v>
      </c>
      <c r="E807" t="str">
        <f t="shared" si="12"/>
        <v>415302016</v>
      </c>
      <c r="F807">
        <v>11690</v>
      </c>
      <c r="G807" t="str">
        <f>VLOOKUP($A807,CATMUN!$B$2:$C$1123,2,0)</f>
        <v>Medio</v>
      </c>
      <c r="H807" t="str">
        <f>VLOOKUP($A807,CATMUN!$B$2:$D$1123,3,0)</f>
        <v>Municipios rurales</v>
      </c>
      <c r="I807">
        <f>VLOOKUP($A807,CATMUN!$B$2:$G$1123,4,0)</f>
        <v>0</v>
      </c>
      <c r="J807">
        <f>VLOOKUP($A807,CATMUN!$B$2:$G$1123,6,0)</f>
        <v>15</v>
      </c>
      <c r="K807" s="69">
        <v>74.956149999999994</v>
      </c>
      <c r="L807" s="69">
        <v>379.44181762658269</v>
      </c>
      <c r="M807" s="69">
        <v>1.5530899999999999</v>
      </c>
      <c r="N807" s="69">
        <v>19.386783259911898</v>
      </c>
      <c r="P807" s="69">
        <v>441.89600000000002</v>
      </c>
      <c r="Q807">
        <v>0</v>
      </c>
      <c r="S807" s="69">
        <v>3.5760000000000001</v>
      </c>
      <c r="T807">
        <v>0</v>
      </c>
      <c r="V807" s="51">
        <v>4</v>
      </c>
      <c r="W807" s="51">
        <v>7</v>
      </c>
      <c r="X807" s="51">
        <v>26</v>
      </c>
    </row>
    <row r="808" spans="1:24" x14ac:dyDescent="0.2">
      <c r="A808">
        <v>41660</v>
      </c>
      <c r="B808" t="s">
        <v>1720</v>
      </c>
      <c r="C808" t="s">
        <v>1694</v>
      </c>
      <c r="D808">
        <v>2016</v>
      </c>
      <c r="E808" t="str">
        <f t="shared" si="12"/>
        <v>416602016</v>
      </c>
      <c r="F808">
        <v>11581</v>
      </c>
      <c r="G808" t="str">
        <f>VLOOKUP($A808,CATMUN!$B$2:$C$1123,2,0)</f>
        <v>Medio</v>
      </c>
      <c r="H808" t="str">
        <f>VLOOKUP($A808,CATMUN!$B$2:$D$1123,3,0)</f>
        <v>Municipios rurales</v>
      </c>
      <c r="I808">
        <f>VLOOKUP($A808,CATMUN!$B$2:$G$1123,4,0)</f>
        <v>0</v>
      </c>
      <c r="J808">
        <f>VLOOKUP($A808,CATMUN!$B$2:$G$1123,6,0)</f>
        <v>15</v>
      </c>
      <c r="K808" s="69">
        <v>54.88241</v>
      </c>
      <c r="L808" s="69">
        <v>379.44181762658269</v>
      </c>
      <c r="M808" s="69">
        <v>0</v>
      </c>
      <c r="N808" s="69">
        <v>19.386783259911898</v>
      </c>
      <c r="P808" s="69">
        <v>441.89600000000002</v>
      </c>
      <c r="Q808">
        <v>0</v>
      </c>
      <c r="S808" s="69">
        <v>3.5760000000000001</v>
      </c>
      <c r="T808">
        <v>0</v>
      </c>
      <c r="V808" s="51">
        <v>4</v>
      </c>
      <c r="W808" s="51">
        <v>12</v>
      </c>
      <c r="X808" s="51">
        <v>26</v>
      </c>
    </row>
    <row r="809" spans="1:24" x14ac:dyDescent="0.2">
      <c r="A809">
        <v>41668</v>
      </c>
      <c r="B809" t="s">
        <v>1721</v>
      </c>
      <c r="C809" t="s">
        <v>1694</v>
      </c>
      <c r="D809">
        <v>2016</v>
      </c>
      <c r="E809" t="str">
        <f t="shared" si="12"/>
        <v>416682016</v>
      </c>
      <c r="F809">
        <v>33202</v>
      </c>
      <c r="G809" t="str">
        <f>VLOOKUP($A809,CATMUN!$B$2:$C$1123,2,0)</f>
        <v>Medio</v>
      </c>
      <c r="H809" t="str">
        <f>VLOOKUP($A809,CATMUN!$B$2:$D$1123,3,0)</f>
        <v>Municipios rurales</v>
      </c>
      <c r="I809">
        <f>VLOOKUP($A809,CATMUN!$B$2:$G$1123,4,0)</f>
        <v>0</v>
      </c>
      <c r="J809">
        <f>VLOOKUP($A809,CATMUN!$B$2:$G$1123,6,0)</f>
        <v>15</v>
      </c>
      <c r="K809" s="69">
        <v>485.95600000000002</v>
      </c>
      <c r="L809" s="69">
        <v>379.44181762658269</v>
      </c>
      <c r="M809" s="69">
        <v>37.634999999999998</v>
      </c>
      <c r="N809" s="69">
        <v>19.386783259911898</v>
      </c>
      <c r="P809" s="69">
        <v>441.89600000000002</v>
      </c>
      <c r="Q809">
        <v>0</v>
      </c>
      <c r="S809" s="69">
        <v>3.5760000000000001</v>
      </c>
      <c r="T809">
        <v>0</v>
      </c>
      <c r="V809" s="51">
        <v>4</v>
      </c>
      <c r="W809" s="51">
        <v>42</v>
      </c>
      <c r="X809" s="51">
        <v>26</v>
      </c>
    </row>
    <row r="810" spans="1:24" x14ac:dyDescent="0.2">
      <c r="A810">
        <v>41676</v>
      </c>
      <c r="B810" t="s">
        <v>1377</v>
      </c>
      <c r="C810" t="s">
        <v>1694</v>
      </c>
      <c r="D810">
        <v>2016</v>
      </c>
      <c r="E810" t="str">
        <f t="shared" si="12"/>
        <v>416762016</v>
      </c>
      <c r="F810">
        <v>11450</v>
      </c>
      <c r="G810" t="str">
        <f>VLOOKUP($A810,CATMUN!$B$2:$C$1123,2,0)</f>
        <v>Medio</v>
      </c>
      <c r="H810" t="str">
        <f>VLOOKUP($A810,CATMUN!$B$2:$D$1123,3,0)</f>
        <v>Municipios rurales</v>
      </c>
      <c r="I810">
        <f>VLOOKUP($A810,CATMUN!$B$2:$G$1123,4,0)</f>
        <v>0</v>
      </c>
      <c r="J810">
        <f>VLOOKUP($A810,CATMUN!$B$2:$G$1123,6,0)</f>
        <v>15</v>
      </c>
      <c r="K810" s="69">
        <v>201.07535000000001</v>
      </c>
      <c r="L810" s="69">
        <v>379.44181762658269</v>
      </c>
      <c r="M810" s="69">
        <v>0.12190000000000001</v>
      </c>
      <c r="N810" s="69">
        <v>19.386783259911898</v>
      </c>
      <c r="P810" s="69">
        <v>441.89600000000002</v>
      </c>
      <c r="Q810">
        <v>0</v>
      </c>
      <c r="S810" s="69">
        <v>3.5760000000000001</v>
      </c>
      <c r="T810">
        <v>0</v>
      </c>
      <c r="U810">
        <v>6.7130999999999998</v>
      </c>
      <c r="V810" s="51">
        <v>4</v>
      </c>
      <c r="W810" s="51">
        <v>5</v>
      </c>
      <c r="X810" s="51">
        <v>26</v>
      </c>
    </row>
    <row r="811" spans="1:24" x14ac:dyDescent="0.2">
      <c r="A811">
        <v>41770</v>
      </c>
      <c r="B811" t="s">
        <v>1722</v>
      </c>
      <c r="C811" t="s">
        <v>1694</v>
      </c>
      <c r="D811">
        <v>2016</v>
      </c>
      <c r="E811" t="str">
        <f t="shared" si="12"/>
        <v>417702016</v>
      </c>
      <c r="F811">
        <v>19494</v>
      </c>
      <c r="G811" t="str">
        <f>VLOOKUP($A811,CATMUN!$B$2:$C$1123,2,0)</f>
        <v>Bajo</v>
      </c>
      <c r="H811" t="str">
        <f>VLOOKUP($A811,CATMUN!$B$2:$D$1123,3,0)</f>
        <v>Municipios rurales</v>
      </c>
      <c r="I811">
        <f>VLOOKUP($A811,CATMUN!$B$2:$G$1123,4,0)</f>
        <v>0</v>
      </c>
      <c r="J811">
        <f>VLOOKUP($A811,CATMUN!$B$2:$G$1123,6,0)</f>
        <v>15</v>
      </c>
      <c r="K811" s="69">
        <v>129.71885</v>
      </c>
      <c r="L811" s="69">
        <v>379.44181762658269</v>
      </c>
      <c r="M811" s="69">
        <v>0</v>
      </c>
      <c r="N811" s="69">
        <v>19.386783259911898</v>
      </c>
      <c r="P811" s="69">
        <v>441.89600000000002</v>
      </c>
      <c r="Q811">
        <v>0</v>
      </c>
      <c r="S811" s="69">
        <v>3.5760000000000001</v>
      </c>
      <c r="T811">
        <v>0</v>
      </c>
      <c r="V811" s="51">
        <v>4</v>
      </c>
      <c r="W811" s="51">
        <v>21</v>
      </c>
      <c r="X811" s="51">
        <v>26</v>
      </c>
    </row>
    <row r="812" spans="1:24" x14ac:dyDescent="0.2">
      <c r="A812">
        <v>41791</v>
      </c>
      <c r="B812" t="s">
        <v>1723</v>
      </c>
      <c r="C812" t="s">
        <v>1694</v>
      </c>
      <c r="D812">
        <v>2016</v>
      </c>
      <c r="E812" t="str">
        <f t="shared" si="12"/>
        <v>417912016</v>
      </c>
      <c r="F812">
        <v>17763</v>
      </c>
      <c r="G812" t="str">
        <f>VLOOKUP($A812,CATMUN!$B$2:$C$1123,2,0)</f>
        <v>Medio</v>
      </c>
      <c r="H812" t="str">
        <f>VLOOKUP($A812,CATMUN!$B$2:$D$1123,3,0)</f>
        <v>Municipios rurales</v>
      </c>
      <c r="I812">
        <f>VLOOKUP($A812,CATMUN!$B$2:$G$1123,4,0)</f>
        <v>0</v>
      </c>
      <c r="J812">
        <f>VLOOKUP($A812,CATMUN!$B$2:$G$1123,6,0)</f>
        <v>15</v>
      </c>
      <c r="K812" s="69">
        <v>195.93692000000001</v>
      </c>
      <c r="L812" s="69">
        <v>379.44181762658269</v>
      </c>
      <c r="M812" s="69">
        <v>1.0753699999999999</v>
      </c>
      <c r="N812" s="69">
        <v>19.386783259911898</v>
      </c>
      <c r="P812" s="69">
        <v>441.89600000000002</v>
      </c>
      <c r="Q812">
        <v>0</v>
      </c>
      <c r="S812" s="69">
        <v>3.5760000000000001</v>
      </c>
      <c r="T812">
        <v>0</v>
      </c>
      <c r="U812">
        <v>3.4540000000000002</v>
      </c>
      <c r="V812" s="51">
        <v>4</v>
      </c>
      <c r="W812" s="51">
        <v>14</v>
      </c>
      <c r="X812" s="51">
        <v>26</v>
      </c>
    </row>
    <row r="813" spans="1:24" x14ac:dyDescent="0.2">
      <c r="A813">
        <v>41797</v>
      </c>
      <c r="B813" t="s">
        <v>1724</v>
      </c>
      <c r="C813" t="s">
        <v>1694</v>
      </c>
      <c r="D813">
        <v>2016</v>
      </c>
      <c r="E813" t="str">
        <f t="shared" si="12"/>
        <v>417972016</v>
      </c>
      <c r="F813">
        <v>9280</v>
      </c>
      <c r="G813" t="str">
        <f>VLOOKUP($A813,CATMUN!$B$2:$C$1123,2,0)</f>
        <v>Alto</v>
      </c>
      <c r="H813" t="str">
        <f>VLOOKUP($A813,CATMUN!$B$2:$D$1123,3,0)</f>
        <v>Municipios rurales</v>
      </c>
      <c r="I813">
        <f>VLOOKUP($A813,CATMUN!$B$2:$G$1123,4,0)</f>
        <v>0</v>
      </c>
      <c r="J813">
        <f>VLOOKUP($A813,CATMUN!$B$2:$G$1123,6,0)</f>
        <v>15</v>
      </c>
      <c r="K813" s="69">
        <v>176.46509</v>
      </c>
      <c r="L813" s="69">
        <v>379.44181762658269</v>
      </c>
      <c r="M813" s="69">
        <v>0.18164</v>
      </c>
      <c r="N813" s="69">
        <v>19.386783259911898</v>
      </c>
      <c r="P813" s="69">
        <v>441.89600000000002</v>
      </c>
      <c r="Q813">
        <v>0</v>
      </c>
      <c r="S813" s="69">
        <v>3.5760000000000001</v>
      </c>
      <c r="T813">
        <v>0</v>
      </c>
      <c r="V813" s="51">
        <v>4</v>
      </c>
      <c r="W813" s="51">
        <v>49</v>
      </c>
      <c r="X813" s="51">
        <v>26</v>
      </c>
    </row>
    <row r="814" spans="1:24" x14ac:dyDescent="0.2">
      <c r="A814">
        <v>41799</v>
      </c>
      <c r="B814" t="s">
        <v>1725</v>
      </c>
      <c r="C814" t="s">
        <v>1694</v>
      </c>
      <c r="D814">
        <v>2016</v>
      </c>
      <c r="E814" t="str">
        <f t="shared" si="12"/>
        <v>417992016</v>
      </c>
      <c r="F814">
        <v>14273</v>
      </c>
      <c r="G814" t="str">
        <f>VLOOKUP($A814,CATMUN!$B$2:$C$1123,2,0)</f>
        <v>Medio</v>
      </c>
      <c r="H814" t="str">
        <f>VLOOKUP($A814,CATMUN!$B$2:$D$1123,3,0)</f>
        <v>Municipios rurales</v>
      </c>
      <c r="I814">
        <f>VLOOKUP($A814,CATMUN!$B$2:$G$1123,4,0)</f>
        <v>0</v>
      </c>
      <c r="J814">
        <f>VLOOKUP($A814,CATMUN!$B$2:$G$1123,6,0)</f>
        <v>15</v>
      </c>
      <c r="K814" s="69">
        <v>192.57499999999999</v>
      </c>
      <c r="L814" s="69">
        <v>379.44181762658269</v>
      </c>
      <c r="M814" s="69">
        <v>0</v>
      </c>
      <c r="N814" s="69">
        <v>19.386783259911898</v>
      </c>
      <c r="P814" s="69">
        <v>441.89600000000002</v>
      </c>
      <c r="Q814">
        <v>0</v>
      </c>
      <c r="S814" s="69">
        <v>3.5760000000000001</v>
      </c>
      <c r="T814">
        <v>0</v>
      </c>
      <c r="V814" s="51">
        <v>4</v>
      </c>
      <c r="W814" s="51">
        <v>8</v>
      </c>
      <c r="X814" s="51">
        <v>26</v>
      </c>
    </row>
    <row r="815" spans="1:24" x14ac:dyDescent="0.2">
      <c r="A815">
        <v>41801</v>
      </c>
      <c r="B815" t="s">
        <v>1726</v>
      </c>
      <c r="C815" t="s">
        <v>1694</v>
      </c>
      <c r="D815">
        <v>2016</v>
      </c>
      <c r="E815" t="str">
        <f t="shared" si="12"/>
        <v>418012016</v>
      </c>
      <c r="F815">
        <v>8787</v>
      </c>
      <c r="G815" t="str">
        <f>VLOOKUP($A815,CATMUN!$B$2:$C$1123,2,0)</f>
        <v>Medio</v>
      </c>
      <c r="H815" t="str">
        <f>VLOOKUP($A815,CATMUN!$B$2:$D$1123,3,0)</f>
        <v>Municipios rurales</v>
      </c>
      <c r="I815">
        <f>VLOOKUP($A815,CATMUN!$B$2:$G$1123,4,0)</f>
        <v>0</v>
      </c>
      <c r="J815">
        <f>VLOOKUP($A815,CATMUN!$B$2:$G$1123,6,0)</f>
        <v>15</v>
      </c>
      <c r="K815" s="69">
        <v>90.789500000000004</v>
      </c>
      <c r="L815" s="69">
        <v>379.44181762658269</v>
      </c>
      <c r="M815" s="69">
        <v>0.76384000000000007</v>
      </c>
      <c r="N815" s="69">
        <v>19.386783259911898</v>
      </c>
      <c r="P815" s="69">
        <v>441.89600000000002</v>
      </c>
      <c r="Q815">
        <v>0</v>
      </c>
      <c r="S815" s="69">
        <v>3.5760000000000001</v>
      </c>
      <c r="T815">
        <v>0</v>
      </c>
      <c r="V815" s="51">
        <v>4</v>
      </c>
      <c r="W815" s="51">
        <v>15</v>
      </c>
      <c r="X815" s="51">
        <v>26</v>
      </c>
    </row>
    <row r="816" spans="1:24" x14ac:dyDescent="0.2">
      <c r="A816">
        <v>41872</v>
      </c>
      <c r="B816" t="s">
        <v>1728</v>
      </c>
      <c r="C816" t="s">
        <v>1694</v>
      </c>
      <c r="D816">
        <v>2016</v>
      </c>
      <c r="E816" t="str">
        <f t="shared" si="12"/>
        <v>418722016</v>
      </c>
      <c r="F816">
        <v>7315</v>
      </c>
      <c r="G816" t="str">
        <f>VLOOKUP($A816,CATMUN!$B$2:$C$1123,2,0)</f>
        <v>Medio</v>
      </c>
      <c r="H816" t="str">
        <f>VLOOKUP($A816,CATMUN!$B$2:$D$1123,3,0)</f>
        <v>Municipios rurales</v>
      </c>
      <c r="I816">
        <f>VLOOKUP($A816,CATMUN!$B$2:$G$1123,4,0)</f>
        <v>0</v>
      </c>
      <c r="J816">
        <f>VLOOKUP($A816,CATMUN!$B$2:$G$1123,6,0)</f>
        <v>15</v>
      </c>
      <c r="K816" s="69">
        <v>191.32839999999999</v>
      </c>
      <c r="L816" s="69">
        <v>379.44181762658269</v>
      </c>
      <c r="M816" s="69">
        <v>0.53049999999999997</v>
      </c>
      <c r="N816" s="69">
        <v>19.386783259911898</v>
      </c>
      <c r="P816" s="69">
        <v>441.89600000000002</v>
      </c>
      <c r="Q816">
        <v>0</v>
      </c>
      <c r="S816" s="69">
        <v>3.5760000000000001</v>
      </c>
      <c r="T816">
        <v>0</v>
      </c>
      <c r="V816" s="51">
        <v>4</v>
      </c>
      <c r="W816" s="51">
        <v>5</v>
      </c>
      <c r="X816" s="51">
        <v>26</v>
      </c>
    </row>
    <row r="817" spans="1:24" x14ac:dyDescent="0.2">
      <c r="A817">
        <v>41885</v>
      </c>
      <c r="B817" t="s">
        <v>1729</v>
      </c>
      <c r="C817" t="s">
        <v>1694</v>
      </c>
      <c r="D817">
        <v>2016</v>
      </c>
      <c r="E817" t="str">
        <f t="shared" si="12"/>
        <v>418852016</v>
      </c>
      <c r="F817">
        <v>9064</v>
      </c>
      <c r="G817" t="str">
        <f>VLOOKUP($A817,CATMUN!$B$2:$C$1123,2,0)</f>
        <v>Alto</v>
      </c>
      <c r="H817" t="str">
        <f>VLOOKUP($A817,CATMUN!$B$2:$D$1123,3,0)</f>
        <v>Municipios rurales</v>
      </c>
      <c r="I817">
        <f>VLOOKUP($A817,CATMUN!$B$2:$G$1123,4,0)</f>
        <v>0</v>
      </c>
      <c r="J817">
        <f>VLOOKUP($A817,CATMUN!$B$2:$G$1123,6,0)</f>
        <v>15</v>
      </c>
      <c r="K817" s="69">
        <v>851.37466000000006</v>
      </c>
      <c r="L817" s="69">
        <v>379.44181762658269</v>
      </c>
      <c r="M817" s="69">
        <v>55.332999999999998</v>
      </c>
      <c r="N817" s="69">
        <v>19.386783259911898</v>
      </c>
      <c r="P817" s="69">
        <v>441.89600000000002</v>
      </c>
      <c r="Q817">
        <v>0</v>
      </c>
      <c r="S817" s="69">
        <v>3.5760000000000001</v>
      </c>
      <c r="T817">
        <v>0</v>
      </c>
      <c r="V817" s="51">
        <v>4</v>
      </c>
      <c r="W817" s="51">
        <v>45</v>
      </c>
      <c r="X817" s="51">
        <v>26</v>
      </c>
    </row>
    <row r="818" spans="1:24" x14ac:dyDescent="0.2">
      <c r="A818">
        <v>44035</v>
      </c>
      <c r="B818" t="s">
        <v>1441</v>
      </c>
      <c r="C818" t="s">
        <v>1730</v>
      </c>
      <c r="D818">
        <v>2016</v>
      </c>
      <c r="E818" t="str">
        <f t="shared" si="12"/>
        <v>440352016</v>
      </c>
      <c r="F818">
        <v>27102</v>
      </c>
      <c r="G818" t="str">
        <f>VLOOKUP($A818,CATMUN!$B$2:$C$1123,2,0)</f>
        <v>Medio</v>
      </c>
      <c r="H818" t="str">
        <f>VLOOKUP($A818,CATMUN!$B$2:$D$1123,3,0)</f>
        <v>Municipios rurales</v>
      </c>
      <c r="I818">
        <f>VLOOKUP($A818,CATMUN!$B$2:$G$1123,4,0)</f>
        <v>0</v>
      </c>
      <c r="J818">
        <f>VLOOKUP($A818,CATMUN!$B$2:$G$1123,6,0)</f>
        <v>15</v>
      </c>
      <c r="K818" s="69">
        <v>3926.3310000000001</v>
      </c>
      <c r="L818" s="69">
        <v>379.44181762658269</v>
      </c>
      <c r="N818" s="69">
        <v>19.386783259911898</v>
      </c>
      <c r="P818" s="69">
        <v>441.89600000000002</v>
      </c>
      <c r="Q818">
        <v>0</v>
      </c>
      <c r="S818" s="69">
        <v>3.5760000000000001</v>
      </c>
      <c r="T818">
        <v>0</v>
      </c>
      <c r="V818" s="51">
        <v>25</v>
      </c>
      <c r="W818" s="51">
        <v>390</v>
      </c>
      <c r="X818" s="51">
        <v>28</v>
      </c>
    </row>
    <row r="819" spans="1:24" x14ac:dyDescent="0.2">
      <c r="A819">
        <v>44078</v>
      </c>
      <c r="B819" t="s">
        <v>1732</v>
      </c>
      <c r="C819" t="s">
        <v>1730</v>
      </c>
      <c r="D819">
        <v>2016</v>
      </c>
      <c r="E819" t="str">
        <f t="shared" si="12"/>
        <v>440782016</v>
      </c>
      <c r="F819">
        <v>35393</v>
      </c>
      <c r="G819" t="str">
        <f>VLOOKUP($A819,CATMUN!$B$2:$C$1123,2,0)</f>
        <v>Bajo</v>
      </c>
      <c r="H819" t="str">
        <f>VLOOKUP($A819,CATMUN!$B$2:$D$1123,3,0)</f>
        <v>Municipios rurales</v>
      </c>
      <c r="I819">
        <f>VLOOKUP($A819,CATMUN!$B$2:$G$1123,4,0)</f>
        <v>0</v>
      </c>
      <c r="J819">
        <f>VLOOKUP($A819,CATMUN!$B$2:$G$1123,6,0)</f>
        <v>15</v>
      </c>
      <c r="K819" s="69">
        <v>299.31299999999999</v>
      </c>
      <c r="L819" s="69">
        <v>379.44181762658269</v>
      </c>
      <c r="N819" s="69">
        <v>19.386783259911898</v>
      </c>
      <c r="P819" s="69">
        <v>441.89600000000002</v>
      </c>
      <c r="Q819">
        <v>0</v>
      </c>
      <c r="S819" s="69">
        <v>3.5760000000000001</v>
      </c>
      <c r="T819">
        <v>0</v>
      </c>
      <c r="V819" s="51">
        <v>4</v>
      </c>
      <c r="W819" s="51">
        <v>113</v>
      </c>
      <c r="X819" s="51">
        <v>26</v>
      </c>
    </row>
    <row r="820" spans="1:24" x14ac:dyDescent="0.2">
      <c r="A820">
        <v>44090</v>
      </c>
      <c r="B820" t="s">
        <v>1733</v>
      </c>
      <c r="C820" t="s">
        <v>1730</v>
      </c>
      <c r="D820">
        <v>2016</v>
      </c>
      <c r="E820" t="str">
        <f t="shared" si="12"/>
        <v>440902016</v>
      </c>
      <c r="F820">
        <v>34188</v>
      </c>
      <c r="G820" t="str">
        <f>VLOOKUP($A820,CATMUN!$B$2:$C$1123,2,0)</f>
        <v>Bajo</v>
      </c>
      <c r="H820" t="str">
        <f>VLOOKUP($A820,CATMUN!$B$2:$D$1123,3,0)</f>
        <v>Municipios rurales</v>
      </c>
      <c r="I820">
        <f>VLOOKUP($A820,CATMUN!$B$2:$G$1123,4,0)</f>
        <v>0</v>
      </c>
      <c r="J820">
        <f>VLOOKUP($A820,CATMUN!$B$2:$G$1123,6,0)</f>
        <v>15</v>
      </c>
      <c r="K820" s="69">
        <v>743.48299999999995</v>
      </c>
      <c r="L820" s="69">
        <v>379.44181762658269</v>
      </c>
      <c r="M820" s="69">
        <v>17.03</v>
      </c>
      <c r="N820" s="69">
        <v>19.386783259911898</v>
      </c>
      <c r="P820" s="69">
        <v>441.89600000000002</v>
      </c>
      <c r="Q820">
        <v>0</v>
      </c>
      <c r="R820">
        <v>0</v>
      </c>
      <c r="S820" s="69">
        <v>3.5760000000000001</v>
      </c>
      <c r="T820">
        <v>0</v>
      </c>
      <c r="V820" s="51">
        <v>25</v>
      </c>
      <c r="W820" s="51">
        <v>31</v>
      </c>
      <c r="X820" s="51">
        <v>28</v>
      </c>
    </row>
    <row r="821" spans="1:24" x14ac:dyDescent="0.2">
      <c r="A821">
        <v>44110</v>
      </c>
      <c r="B821" t="s">
        <v>1735</v>
      </c>
      <c r="C821" t="s">
        <v>1730</v>
      </c>
      <c r="D821">
        <v>2016</v>
      </c>
      <c r="E821" t="str">
        <f t="shared" si="12"/>
        <v>441102016</v>
      </c>
      <c r="F821">
        <v>8837</v>
      </c>
      <c r="G821" t="str">
        <f>VLOOKUP($A821,CATMUN!$B$2:$C$1123,2,0)</f>
        <v>Bajo</v>
      </c>
      <c r="H821" t="str">
        <f>VLOOKUP($A821,CATMUN!$B$2:$D$1123,3,0)</f>
        <v>Municipios rurales</v>
      </c>
      <c r="I821">
        <f>VLOOKUP($A821,CATMUN!$B$2:$G$1123,4,0)</f>
        <v>0</v>
      </c>
      <c r="J821">
        <f>VLOOKUP($A821,CATMUN!$B$2:$G$1123,6,0)</f>
        <v>15</v>
      </c>
      <c r="K821" s="69">
        <v>21.285</v>
      </c>
      <c r="L821" s="69">
        <v>379.44181762658269</v>
      </c>
      <c r="M821" s="69">
        <v>0</v>
      </c>
      <c r="N821" s="69">
        <v>19.386783259911898</v>
      </c>
      <c r="P821" s="69">
        <v>441.89600000000002</v>
      </c>
      <c r="Q821">
        <v>0</v>
      </c>
      <c r="S821" s="69">
        <v>3.5760000000000001</v>
      </c>
      <c r="T821">
        <v>0</v>
      </c>
      <c r="V821" s="51">
        <v>4</v>
      </c>
      <c r="W821" s="51">
        <v>5</v>
      </c>
      <c r="X821" s="51">
        <v>26</v>
      </c>
    </row>
    <row r="822" spans="1:24" x14ac:dyDescent="0.2">
      <c r="A822">
        <v>44420</v>
      </c>
      <c r="B822" t="s">
        <v>1738</v>
      </c>
      <c r="C822" t="s">
        <v>1730</v>
      </c>
      <c r="D822">
        <v>2016</v>
      </c>
      <c r="E822" t="str">
        <f t="shared" si="12"/>
        <v>444202016</v>
      </c>
      <c r="F822">
        <v>3253</v>
      </c>
      <c r="G822" t="str">
        <f>VLOOKUP($A822,CATMUN!$B$2:$C$1123,2,0)</f>
        <v>Bajo</v>
      </c>
      <c r="H822" t="str">
        <f>VLOOKUP($A822,CATMUN!$B$2:$D$1123,3,0)</f>
        <v>Municipios rurales</v>
      </c>
      <c r="I822">
        <f>VLOOKUP($A822,CATMUN!$B$2:$G$1123,4,0)</f>
        <v>0</v>
      </c>
      <c r="J822">
        <f>VLOOKUP($A822,CATMUN!$B$2:$G$1123,6,0)</f>
        <v>15</v>
      </c>
      <c r="K822" s="69">
        <v>41.19</v>
      </c>
      <c r="L822" s="69">
        <v>379.44181762658269</v>
      </c>
      <c r="M822" s="69">
        <v>0.68899999999999995</v>
      </c>
      <c r="N822" s="69">
        <v>19.386783259911898</v>
      </c>
      <c r="O822" s="69">
        <v>0</v>
      </c>
      <c r="P822" s="69">
        <v>441.89600000000002</v>
      </c>
      <c r="Q822">
        <v>0</v>
      </c>
      <c r="S822" s="69">
        <v>3.5760000000000001</v>
      </c>
      <c r="T822">
        <v>0</v>
      </c>
      <c r="V822" s="51">
        <v>4</v>
      </c>
      <c r="W822" s="51">
        <v>0</v>
      </c>
      <c r="X822" s="51">
        <v>90</v>
      </c>
    </row>
    <row r="823" spans="1:24" x14ac:dyDescent="0.2">
      <c r="A823">
        <v>44650</v>
      </c>
      <c r="B823" t="s">
        <v>1741</v>
      </c>
      <c r="C823" t="s">
        <v>1730</v>
      </c>
      <c r="D823">
        <v>2016</v>
      </c>
      <c r="E823" t="str">
        <f t="shared" si="12"/>
        <v>446502016</v>
      </c>
      <c r="F823">
        <v>37827</v>
      </c>
      <c r="G823" t="str">
        <f>VLOOKUP($A823,CATMUN!$B$2:$C$1123,2,0)</f>
        <v>Bajo</v>
      </c>
      <c r="H823" t="str">
        <f>VLOOKUP($A823,CATMUN!$B$2:$D$1123,3,0)</f>
        <v>Municipios rurales</v>
      </c>
      <c r="I823">
        <f>VLOOKUP($A823,CATMUN!$B$2:$G$1123,4,0)</f>
        <v>0</v>
      </c>
      <c r="J823">
        <f>VLOOKUP($A823,CATMUN!$B$2:$G$1123,6,0)</f>
        <v>15</v>
      </c>
      <c r="K823" s="69">
        <v>318.976</v>
      </c>
      <c r="L823" s="69">
        <v>379.44181762658269</v>
      </c>
      <c r="M823" s="69">
        <v>1.3320000000000001</v>
      </c>
      <c r="N823" s="69">
        <v>19.386783259911898</v>
      </c>
      <c r="P823" s="69">
        <v>441.89600000000002</v>
      </c>
      <c r="Q823">
        <v>0</v>
      </c>
      <c r="S823" s="69">
        <v>3.5760000000000001</v>
      </c>
      <c r="T823">
        <v>0</v>
      </c>
      <c r="V823" s="51">
        <v>25</v>
      </c>
      <c r="W823" s="51">
        <v>15</v>
      </c>
      <c r="X823" s="51">
        <v>28</v>
      </c>
    </row>
    <row r="824" spans="1:24" x14ac:dyDescent="0.2">
      <c r="A824">
        <v>44847</v>
      </c>
      <c r="B824" t="s">
        <v>1742</v>
      </c>
      <c r="C824" t="s">
        <v>1730</v>
      </c>
      <c r="D824">
        <v>2016</v>
      </c>
      <c r="E824" t="str">
        <f t="shared" si="12"/>
        <v>448472016</v>
      </c>
      <c r="F824">
        <v>180385</v>
      </c>
      <c r="G824" t="str">
        <f>VLOOKUP($A824,CATMUN!$B$2:$C$1123,2,0)</f>
        <v>Medio</v>
      </c>
      <c r="H824" t="str">
        <f>VLOOKUP($A824,CATMUN!$B$2:$D$1123,3,0)</f>
        <v>Municipios rurales</v>
      </c>
      <c r="I824">
        <f>VLOOKUP($A824,CATMUN!$B$2:$G$1123,4,0)</f>
        <v>0</v>
      </c>
      <c r="J824">
        <f>VLOOKUP($A824,CATMUN!$B$2:$G$1123,6,0)</f>
        <v>15</v>
      </c>
      <c r="K824" s="69">
        <v>11006.550999999999</v>
      </c>
      <c r="L824" s="69">
        <v>379.44181762658269</v>
      </c>
      <c r="N824" s="69">
        <v>19.386783259911898</v>
      </c>
      <c r="P824" s="69">
        <v>441.89600000000002</v>
      </c>
      <c r="Q824">
        <v>0</v>
      </c>
      <c r="S824" s="69">
        <v>3.5760000000000001</v>
      </c>
      <c r="T824">
        <v>0</v>
      </c>
      <c r="V824" s="51">
        <v>4</v>
      </c>
      <c r="W824" s="51">
        <v>138</v>
      </c>
      <c r="X824" s="51">
        <v>26</v>
      </c>
    </row>
    <row r="825" spans="1:24" x14ac:dyDescent="0.2">
      <c r="A825">
        <v>47030</v>
      </c>
      <c r="B825" t="s">
        <v>1746</v>
      </c>
      <c r="C825" t="s">
        <v>1744</v>
      </c>
      <c r="D825">
        <v>2016</v>
      </c>
      <c r="E825" t="str">
        <f t="shared" si="12"/>
        <v>470302016</v>
      </c>
      <c r="F825">
        <v>12647</v>
      </c>
      <c r="G825" t="str">
        <f>VLOOKUP($A825,CATMUN!$B$2:$C$1123,2,0)</f>
        <v>Bajo</v>
      </c>
      <c r="H825" t="str">
        <f>VLOOKUP($A825,CATMUN!$B$2:$D$1123,3,0)</f>
        <v>Municipios rurales</v>
      </c>
      <c r="I825">
        <f>VLOOKUP($A825,CATMUN!$B$2:$G$1123,4,0)</f>
        <v>0</v>
      </c>
      <c r="J825">
        <f>VLOOKUP($A825,CATMUN!$B$2:$G$1123,6,0)</f>
        <v>15</v>
      </c>
      <c r="K825" s="69">
        <v>190.59154000000001</v>
      </c>
      <c r="L825" s="69">
        <v>379.44181762658269</v>
      </c>
      <c r="N825" s="69">
        <v>19.386783259911898</v>
      </c>
      <c r="P825" s="69">
        <v>441.89600000000002</v>
      </c>
      <c r="Q825">
        <v>0</v>
      </c>
      <c r="S825" s="69">
        <v>3.5760000000000001</v>
      </c>
      <c r="T825">
        <v>0</v>
      </c>
      <c r="V825" s="51">
        <v>4</v>
      </c>
      <c r="W825" s="51">
        <v>60</v>
      </c>
      <c r="X825" s="51">
        <v>26</v>
      </c>
    </row>
    <row r="826" spans="1:24" x14ac:dyDescent="0.2">
      <c r="A826">
        <v>47058</v>
      </c>
      <c r="B826" t="s">
        <v>1748</v>
      </c>
      <c r="C826" t="s">
        <v>1744</v>
      </c>
      <c r="D826">
        <v>2016</v>
      </c>
      <c r="E826" t="str">
        <f t="shared" si="12"/>
        <v>470582016</v>
      </c>
      <c r="F826">
        <v>32288</v>
      </c>
      <c r="G826" t="str">
        <f>VLOOKUP($A826,CATMUN!$B$2:$C$1123,2,0)</f>
        <v>Medio</v>
      </c>
      <c r="H826" t="str">
        <f>VLOOKUP($A826,CATMUN!$B$2:$D$1123,3,0)</f>
        <v>Municipios rurales</v>
      </c>
      <c r="I826">
        <f>VLOOKUP($A826,CATMUN!$B$2:$G$1123,4,0)</f>
        <v>0</v>
      </c>
      <c r="J826">
        <f>VLOOKUP($A826,CATMUN!$B$2:$G$1123,6,0)</f>
        <v>15</v>
      </c>
      <c r="K826" s="69">
        <v>401.04300000000001</v>
      </c>
      <c r="L826" s="69">
        <v>379.44181762658269</v>
      </c>
      <c r="M826" s="69">
        <v>9.9019999999999992</v>
      </c>
      <c r="N826" s="69">
        <v>19.386783259911898</v>
      </c>
      <c r="P826" s="69">
        <v>441.89600000000002</v>
      </c>
      <c r="Q826">
        <v>0</v>
      </c>
      <c r="S826" s="69">
        <v>3.5760000000000001</v>
      </c>
      <c r="T826">
        <v>0</v>
      </c>
      <c r="V826" s="51">
        <v>4</v>
      </c>
      <c r="W826" s="51">
        <v>58</v>
      </c>
      <c r="X826" s="51">
        <v>26</v>
      </c>
    </row>
    <row r="827" spans="1:24" x14ac:dyDescent="0.2">
      <c r="A827">
        <v>47161</v>
      </c>
      <c r="B827" t="s">
        <v>1749</v>
      </c>
      <c r="C827" t="s">
        <v>1744</v>
      </c>
      <c r="D827">
        <v>2016</v>
      </c>
      <c r="E827" t="str">
        <f t="shared" si="12"/>
        <v>471612016</v>
      </c>
      <c r="F827">
        <v>7815</v>
      </c>
      <c r="G827" t="str">
        <f>VLOOKUP($A827,CATMUN!$B$2:$C$1123,2,0)</f>
        <v>Bajo</v>
      </c>
      <c r="H827" t="str">
        <f>VLOOKUP($A827,CATMUN!$B$2:$D$1123,3,0)</f>
        <v>Municipios rurales</v>
      </c>
      <c r="I827">
        <f>VLOOKUP($A827,CATMUN!$B$2:$G$1123,4,0)</f>
        <v>0</v>
      </c>
      <c r="J827">
        <f>VLOOKUP($A827,CATMUN!$B$2:$G$1123,6,0)</f>
        <v>15</v>
      </c>
      <c r="K827" s="69">
        <v>49.726999999999997</v>
      </c>
      <c r="L827" s="69">
        <v>379.44181762658269</v>
      </c>
      <c r="N827" s="69">
        <v>19.386783259911898</v>
      </c>
      <c r="P827" s="69">
        <v>441.89600000000002</v>
      </c>
      <c r="Q827">
        <v>0</v>
      </c>
      <c r="S827" s="69">
        <v>3.5760000000000001</v>
      </c>
      <c r="T827">
        <v>0</v>
      </c>
      <c r="V827" s="51">
        <v>4</v>
      </c>
      <c r="W827" s="51">
        <v>1</v>
      </c>
      <c r="X827" s="51">
        <v>26</v>
      </c>
    </row>
    <row r="828" spans="1:24" x14ac:dyDescent="0.2">
      <c r="A828">
        <v>47170</v>
      </c>
      <c r="B828" t="s">
        <v>1750</v>
      </c>
      <c r="C828" t="s">
        <v>1744</v>
      </c>
      <c r="D828">
        <v>2016</v>
      </c>
      <c r="E828" t="str">
        <f t="shared" si="12"/>
        <v>471702016</v>
      </c>
      <c r="F828">
        <v>15908</v>
      </c>
      <c r="G828" t="str">
        <f>VLOOKUP($A828,CATMUN!$B$2:$C$1123,2,0)</f>
        <v>Bajo</v>
      </c>
      <c r="H828" t="str">
        <f>VLOOKUP($A828,CATMUN!$B$2:$D$1123,3,0)</f>
        <v>Municipios rurales</v>
      </c>
      <c r="I828">
        <f>VLOOKUP($A828,CATMUN!$B$2:$G$1123,4,0)</f>
        <v>0</v>
      </c>
      <c r="J828">
        <f>VLOOKUP($A828,CATMUN!$B$2:$G$1123,6,0)</f>
        <v>15</v>
      </c>
      <c r="K828" s="69">
        <v>134.27000000000001</v>
      </c>
      <c r="L828" s="69">
        <v>379.44181762658269</v>
      </c>
      <c r="M828" s="69">
        <v>0</v>
      </c>
      <c r="N828" s="69">
        <v>19.386783259911898</v>
      </c>
      <c r="P828" s="69">
        <v>441.89600000000002</v>
      </c>
      <c r="Q828">
        <v>0</v>
      </c>
      <c r="S828" s="69">
        <v>3.5760000000000001</v>
      </c>
      <c r="T828">
        <v>0</v>
      </c>
      <c r="V828" s="51">
        <v>25</v>
      </c>
      <c r="W828" s="51">
        <v>0</v>
      </c>
      <c r="X828" s="51">
        <v>28</v>
      </c>
    </row>
    <row r="829" spans="1:24" x14ac:dyDescent="0.2">
      <c r="A829">
        <v>47258</v>
      </c>
      <c r="B829" t="s">
        <v>1754</v>
      </c>
      <c r="C829" t="s">
        <v>1744</v>
      </c>
      <c r="D829">
        <v>2016</v>
      </c>
      <c r="E829" t="str">
        <f t="shared" si="12"/>
        <v>472582016</v>
      </c>
      <c r="F829">
        <v>16742</v>
      </c>
      <c r="G829" t="str">
        <f>VLOOKUP($A829,CATMUN!$B$2:$C$1123,2,0)</f>
        <v>Bajo</v>
      </c>
      <c r="H829" t="str">
        <f>VLOOKUP($A829,CATMUN!$B$2:$D$1123,3,0)</f>
        <v>Municipios rurales</v>
      </c>
      <c r="I829">
        <f>VLOOKUP($A829,CATMUN!$B$2:$G$1123,4,0)</f>
        <v>0</v>
      </c>
      <c r="J829">
        <f>VLOOKUP($A829,CATMUN!$B$2:$G$1123,6,0)</f>
        <v>15</v>
      </c>
      <c r="K829" s="69">
        <v>94.876999999999995</v>
      </c>
      <c r="L829" s="69">
        <v>379.44181762658269</v>
      </c>
      <c r="N829" s="69">
        <v>19.386783259911898</v>
      </c>
      <c r="P829" s="69">
        <v>441.89600000000002</v>
      </c>
      <c r="Q829">
        <v>0</v>
      </c>
      <c r="S829" s="69">
        <v>3.5760000000000001</v>
      </c>
      <c r="T829">
        <v>0</v>
      </c>
      <c r="V829" s="51">
        <v>4</v>
      </c>
      <c r="W829" s="51" t="e">
        <v>#N/A</v>
      </c>
      <c r="X829" s="51" t="e">
        <v>#N/A</v>
      </c>
    </row>
    <row r="830" spans="1:24" x14ac:dyDescent="0.2">
      <c r="A830">
        <v>47318</v>
      </c>
      <c r="B830" t="s">
        <v>1757</v>
      </c>
      <c r="C830" t="s">
        <v>1744</v>
      </c>
      <c r="D830">
        <v>2016</v>
      </c>
      <c r="E830" t="str">
        <f t="shared" si="12"/>
        <v>473182016</v>
      </c>
      <c r="F830">
        <v>27508</v>
      </c>
      <c r="G830" t="str">
        <f>VLOOKUP($A830,CATMUN!$B$2:$C$1123,2,0)</f>
        <v>Medio</v>
      </c>
      <c r="H830" t="str">
        <f>VLOOKUP($A830,CATMUN!$B$2:$D$1123,3,0)</f>
        <v>Municipios rurales</v>
      </c>
      <c r="I830">
        <f>VLOOKUP($A830,CATMUN!$B$2:$G$1123,4,0)</f>
        <v>0</v>
      </c>
      <c r="J830">
        <f>VLOOKUP($A830,CATMUN!$B$2:$G$1123,6,0)</f>
        <v>15</v>
      </c>
      <c r="K830" s="69">
        <v>67.831000000000003</v>
      </c>
      <c r="L830" s="69">
        <v>379.44181762658269</v>
      </c>
      <c r="M830" s="69">
        <v>1.4550000000000001</v>
      </c>
      <c r="N830" s="69">
        <v>19.386783259911898</v>
      </c>
      <c r="P830" s="69">
        <v>441.89600000000002</v>
      </c>
      <c r="Q830">
        <v>0</v>
      </c>
      <c r="S830" s="69">
        <v>3.5760000000000001</v>
      </c>
      <c r="T830">
        <v>0</v>
      </c>
      <c r="V830" s="51">
        <v>4</v>
      </c>
      <c r="W830" s="51">
        <v>3</v>
      </c>
      <c r="X830" s="51">
        <v>26</v>
      </c>
    </row>
    <row r="831" spans="1:24" x14ac:dyDescent="0.2">
      <c r="A831">
        <v>47541</v>
      </c>
      <c r="B831" t="s">
        <v>1759</v>
      </c>
      <c r="C831" t="s">
        <v>1744</v>
      </c>
      <c r="D831">
        <v>2016</v>
      </c>
      <c r="E831" t="str">
        <f t="shared" si="12"/>
        <v>475412016</v>
      </c>
      <c r="F831">
        <v>8079</v>
      </c>
      <c r="G831" t="str">
        <f>VLOOKUP($A831,CATMUN!$B$2:$C$1123,2,0)</f>
        <v>Bajo</v>
      </c>
      <c r="H831" t="str">
        <f>VLOOKUP($A831,CATMUN!$B$2:$D$1123,3,0)</f>
        <v>Municipios rurales</v>
      </c>
      <c r="I831">
        <f>VLOOKUP($A831,CATMUN!$B$2:$G$1123,4,0)</f>
        <v>0</v>
      </c>
      <c r="J831">
        <f>VLOOKUP($A831,CATMUN!$B$2:$G$1123,6,0)</f>
        <v>15</v>
      </c>
      <c r="K831" s="69">
        <v>3.976</v>
      </c>
      <c r="L831" s="69">
        <v>379.44181762658269</v>
      </c>
      <c r="M831" s="69">
        <v>0</v>
      </c>
      <c r="N831" s="69">
        <v>19.386783259911898</v>
      </c>
      <c r="P831" s="69">
        <v>441.89600000000002</v>
      </c>
      <c r="Q831">
        <v>0</v>
      </c>
      <c r="S831" s="69">
        <v>3.5760000000000001</v>
      </c>
      <c r="T831">
        <v>0</v>
      </c>
      <c r="V831" s="51">
        <v>4</v>
      </c>
      <c r="W831" s="51" t="e">
        <v>#N/A</v>
      </c>
      <c r="X831" s="51" t="e">
        <v>#N/A</v>
      </c>
    </row>
    <row r="832" spans="1:24" x14ac:dyDescent="0.2">
      <c r="A832">
        <v>47545</v>
      </c>
      <c r="B832" t="s">
        <v>1760</v>
      </c>
      <c r="C832" t="s">
        <v>1744</v>
      </c>
      <c r="D832">
        <v>2016</v>
      </c>
      <c r="E832" t="str">
        <f t="shared" si="12"/>
        <v>475452016</v>
      </c>
      <c r="F832">
        <v>15959</v>
      </c>
      <c r="G832" t="str">
        <f>VLOOKUP($A832,CATMUN!$B$2:$C$1123,2,0)</f>
        <v>Bajo</v>
      </c>
      <c r="H832" t="str">
        <f>VLOOKUP($A832,CATMUN!$B$2:$D$1123,3,0)</f>
        <v>Municipios rurales</v>
      </c>
      <c r="I832">
        <f>VLOOKUP($A832,CATMUN!$B$2:$G$1123,4,0)</f>
        <v>0</v>
      </c>
      <c r="J832">
        <f>VLOOKUP($A832,CATMUN!$B$2:$G$1123,6,0)</f>
        <v>15</v>
      </c>
      <c r="K832" s="69">
        <v>138.71700000000001</v>
      </c>
      <c r="L832" s="69">
        <v>379.44181762658269</v>
      </c>
      <c r="N832" s="69">
        <v>19.386783259911898</v>
      </c>
      <c r="P832" s="69">
        <v>441.89600000000002</v>
      </c>
      <c r="Q832">
        <v>0</v>
      </c>
      <c r="S832" s="69">
        <v>3.5760000000000001</v>
      </c>
      <c r="T832">
        <v>0</v>
      </c>
      <c r="V832" s="51">
        <v>4</v>
      </c>
      <c r="W832" s="51">
        <v>0</v>
      </c>
      <c r="X832" s="51">
        <v>26</v>
      </c>
    </row>
    <row r="833" spans="1:24" x14ac:dyDescent="0.2">
      <c r="A833">
        <v>47551</v>
      </c>
      <c r="B833" t="s">
        <v>1761</v>
      </c>
      <c r="C833" t="s">
        <v>1744</v>
      </c>
      <c r="D833">
        <v>2016</v>
      </c>
      <c r="E833" t="str">
        <f t="shared" si="12"/>
        <v>475512016</v>
      </c>
      <c r="F833">
        <v>33753</v>
      </c>
      <c r="G833" t="str">
        <f>VLOOKUP($A833,CATMUN!$B$2:$C$1123,2,0)</f>
        <v>Bajo</v>
      </c>
      <c r="H833" t="str">
        <f>VLOOKUP($A833,CATMUN!$B$2:$D$1123,3,0)</f>
        <v>Municipios rurales</v>
      </c>
      <c r="I833">
        <f>VLOOKUP($A833,CATMUN!$B$2:$G$1123,4,0)</f>
        <v>0</v>
      </c>
      <c r="J833">
        <f>VLOOKUP($A833,CATMUN!$B$2:$G$1123,6,0)</f>
        <v>15</v>
      </c>
      <c r="K833" s="69">
        <v>1137.8710000000001</v>
      </c>
      <c r="L833" s="69">
        <v>379.44181762658269</v>
      </c>
      <c r="M833" s="69">
        <v>16.376999999999999</v>
      </c>
      <c r="N833" s="69">
        <v>19.386783259911898</v>
      </c>
      <c r="P833" s="69">
        <v>441.89600000000002</v>
      </c>
      <c r="Q833">
        <v>0</v>
      </c>
      <c r="S833" s="69">
        <v>3.5760000000000001</v>
      </c>
      <c r="T833">
        <v>0</v>
      </c>
      <c r="V833" s="51">
        <v>25</v>
      </c>
      <c r="W833" s="51">
        <v>64</v>
      </c>
      <c r="X833" s="51">
        <v>28</v>
      </c>
    </row>
    <row r="834" spans="1:24" x14ac:dyDescent="0.2">
      <c r="A834">
        <v>47570</v>
      </c>
      <c r="B834" t="s">
        <v>1763</v>
      </c>
      <c r="C834" t="s">
        <v>1744</v>
      </c>
      <c r="D834">
        <v>2016</v>
      </c>
      <c r="E834" t="str">
        <f t="shared" ref="E834:E897" si="13">A834&amp;D834</f>
        <v>475702016</v>
      </c>
      <c r="F834">
        <v>31068</v>
      </c>
      <c r="G834" t="str">
        <f>VLOOKUP($A834,CATMUN!$B$2:$C$1123,2,0)</f>
        <v>Bajo</v>
      </c>
      <c r="H834" t="str">
        <f>VLOOKUP($A834,CATMUN!$B$2:$D$1123,3,0)</f>
        <v>Municipios rurales</v>
      </c>
      <c r="I834">
        <f>VLOOKUP($A834,CATMUN!$B$2:$G$1123,4,0)</f>
        <v>0</v>
      </c>
      <c r="J834">
        <f>VLOOKUP($A834,CATMUN!$B$2:$G$1123,6,0)</f>
        <v>15</v>
      </c>
      <c r="K834" s="69">
        <v>100.77232000000001</v>
      </c>
      <c r="L834" s="69">
        <v>379.44181762658269</v>
      </c>
      <c r="N834" s="69">
        <v>19.386783259911898</v>
      </c>
      <c r="P834" s="69">
        <v>441.89600000000002</v>
      </c>
      <c r="Q834">
        <v>0</v>
      </c>
      <c r="S834" s="69">
        <v>3.5760000000000001</v>
      </c>
      <c r="T834">
        <v>0</v>
      </c>
      <c r="V834" s="51">
        <v>4</v>
      </c>
      <c r="W834" s="51">
        <v>18</v>
      </c>
      <c r="X834" s="51">
        <v>26</v>
      </c>
    </row>
    <row r="835" spans="1:24" x14ac:dyDescent="0.2">
      <c r="A835">
        <v>47605</v>
      </c>
      <c r="B835" t="s">
        <v>1764</v>
      </c>
      <c r="C835" t="s">
        <v>1744</v>
      </c>
      <c r="D835">
        <v>2016</v>
      </c>
      <c r="E835" t="str">
        <f t="shared" si="13"/>
        <v>476052016</v>
      </c>
      <c r="F835">
        <v>8095</v>
      </c>
      <c r="G835" t="str">
        <f>VLOOKUP($A835,CATMUN!$B$2:$C$1123,2,0)</f>
        <v>Bajo</v>
      </c>
      <c r="H835" t="str">
        <f>VLOOKUP($A835,CATMUN!$B$2:$D$1123,3,0)</f>
        <v>Municipios rurales</v>
      </c>
      <c r="I835">
        <f>VLOOKUP($A835,CATMUN!$B$2:$G$1123,4,0)</f>
        <v>0</v>
      </c>
      <c r="J835">
        <f>VLOOKUP($A835,CATMUN!$B$2:$G$1123,6,0)</f>
        <v>15</v>
      </c>
      <c r="K835" s="69">
        <v>159.59399999999999</v>
      </c>
      <c r="L835" s="69">
        <v>379.44181762658269</v>
      </c>
      <c r="N835" s="69">
        <v>19.386783259911898</v>
      </c>
      <c r="P835" s="69">
        <v>441.89600000000002</v>
      </c>
      <c r="Q835">
        <v>0</v>
      </c>
      <c r="S835" s="69">
        <v>3.5760000000000001</v>
      </c>
      <c r="T835">
        <v>0</v>
      </c>
      <c r="V835" s="51">
        <v>4</v>
      </c>
      <c r="W835" s="51">
        <v>0</v>
      </c>
      <c r="X835" s="51">
        <v>26</v>
      </c>
    </row>
    <row r="836" spans="1:24" x14ac:dyDescent="0.2">
      <c r="A836">
        <v>47660</v>
      </c>
      <c r="B836" t="s">
        <v>1765</v>
      </c>
      <c r="C836" t="s">
        <v>1744</v>
      </c>
      <c r="D836">
        <v>2016</v>
      </c>
      <c r="E836" t="str">
        <f t="shared" si="13"/>
        <v>476602016</v>
      </c>
      <c r="F836">
        <v>17088</v>
      </c>
      <c r="G836" t="str">
        <f>VLOOKUP($A836,CATMUN!$B$2:$C$1123,2,0)</f>
        <v>Medio</v>
      </c>
      <c r="H836" t="str">
        <f>VLOOKUP($A836,CATMUN!$B$2:$D$1123,3,0)</f>
        <v>Municipios rurales</v>
      </c>
      <c r="I836">
        <f>VLOOKUP($A836,CATMUN!$B$2:$G$1123,4,0)</f>
        <v>0</v>
      </c>
      <c r="J836">
        <f>VLOOKUP($A836,CATMUN!$B$2:$G$1123,6,0)</f>
        <v>15</v>
      </c>
      <c r="K836" s="69">
        <v>168.17699999999999</v>
      </c>
      <c r="L836" s="69">
        <v>379.44181762658269</v>
      </c>
      <c r="N836" s="69">
        <v>19.386783259911898</v>
      </c>
      <c r="P836" s="69">
        <v>441.89600000000002</v>
      </c>
      <c r="Q836">
        <v>0</v>
      </c>
      <c r="S836" s="69">
        <v>3.5760000000000001</v>
      </c>
      <c r="T836">
        <v>0</v>
      </c>
      <c r="V836" s="51">
        <v>4</v>
      </c>
      <c r="W836" s="51">
        <v>0</v>
      </c>
      <c r="X836" s="51">
        <v>90</v>
      </c>
    </row>
    <row r="837" spans="1:24" x14ac:dyDescent="0.2">
      <c r="A837">
        <v>47675</v>
      </c>
      <c r="B837" t="s">
        <v>1432</v>
      </c>
      <c r="C837" t="s">
        <v>1744</v>
      </c>
      <c r="D837">
        <v>2016</v>
      </c>
      <c r="E837" t="str">
        <f t="shared" si="13"/>
        <v>476752016</v>
      </c>
      <c r="F837">
        <v>6985</v>
      </c>
      <c r="G837" t="str">
        <f>VLOOKUP($A837,CATMUN!$B$2:$C$1123,2,0)</f>
        <v>Medio</v>
      </c>
      <c r="H837" t="str">
        <f>VLOOKUP($A837,CATMUN!$B$2:$D$1123,3,0)</f>
        <v>Municipios rurales</v>
      </c>
      <c r="I837">
        <f>VLOOKUP($A837,CATMUN!$B$2:$G$1123,4,0)</f>
        <v>0</v>
      </c>
      <c r="J837">
        <f>VLOOKUP($A837,CATMUN!$B$2:$G$1123,6,0)</f>
        <v>15</v>
      </c>
      <c r="K837" s="69">
        <v>113.81017999999999</v>
      </c>
      <c r="L837" s="69">
        <v>379.44181762658269</v>
      </c>
      <c r="M837" s="69">
        <v>0.57099999999999995</v>
      </c>
      <c r="N837" s="69">
        <v>19.386783259911898</v>
      </c>
      <c r="P837" s="69">
        <v>441.89600000000002</v>
      </c>
      <c r="Q837">
        <v>0</v>
      </c>
      <c r="S837" s="69">
        <v>3.5760000000000001</v>
      </c>
      <c r="T837">
        <v>0</v>
      </c>
      <c r="V837" s="51">
        <v>4</v>
      </c>
      <c r="W837" s="51">
        <v>7</v>
      </c>
      <c r="X837" s="51">
        <v>26</v>
      </c>
    </row>
    <row r="838" spans="1:24" x14ac:dyDescent="0.2">
      <c r="A838">
        <v>47692</v>
      </c>
      <c r="B838" t="s">
        <v>1766</v>
      </c>
      <c r="C838" t="s">
        <v>1744</v>
      </c>
      <c r="D838">
        <v>2016</v>
      </c>
      <c r="E838" t="str">
        <f t="shared" si="13"/>
        <v>476922016</v>
      </c>
      <c r="F838">
        <v>17510</v>
      </c>
      <c r="G838" t="str">
        <f>VLOOKUP($A838,CATMUN!$B$2:$C$1123,2,0)</f>
        <v>Medio</v>
      </c>
      <c r="H838" t="str">
        <f>VLOOKUP($A838,CATMUN!$B$2:$D$1123,3,0)</f>
        <v>Municipios rurales</v>
      </c>
      <c r="I838">
        <f>VLOOKUP($A838,CATMUN!$B$2:$G$1123,4,0)</f>
        <v>0</v>
      </c>
      <c r="J838">
        <f>VLOOKUP($A838,CATMUN!$B$2:$G$1123,6,0)</f>
        <v>15</v>
      </c>
      <c r="K838" s="69">
        <v>70.888000000000005</v>
      </c>
      <c r="L838" s="69">
        <v>379.44181762658269</v>
      </c>
      <c r="M838" s="69">
        <v>3</v>
      </c>
      <c r="N838" s="69">
        <v>19.386783259911898</v>
      </c>
      <c r="P838" s="69">
        <v>441.89600000000002</v>
      </c>
      <c r="Q838">
        <v>0</v>
      </c>
      <c r="S838" s="69">
        <v>3.5760000000000001</v>
      </c>
      <c r="T838">
        <v>0</v>
      </c>
      <c r="V838" s="51">
        <v>4</v>
      </c>
      <c r="W838" s="51">
        <v>0</v>
      </c>
      <c r="X838" s="51">
        <v>26</v>
      </c>
    </row>
    <row r="839" spans="1:24" x14ac:dyDescent="0.2">
      <c r="A839">
        <v>47703</v>
      </c>
      <c r="B839" t="s">
        <v>1767</v>
      </c>
      <c r="C839" t="s">
        <v>1744</v>
      </c>
      <c r="D839">
        <v>2016</v>
      </c>
      <c r="E839" t="str">
        <f t="shared" si="13"/>
        <v>477032016</v>
      </c>
      <c r="F839">
        <v>9130</v>
      </c>
      <c r="G839" t="str">
        <f>VLOOKUP($A839,CATMUN!$B$2:$C$1123,2,0)</f>
        <v>Medio</v>
      </c>
      <c r="H839" t="str">
        <f>VLOOKUP($A839,CATMUN!$B$2:$D$1123,3,0)</f>
        <v>Municipios rurales</v>
      </c>
      <c r="I839">
        <f>VLOOKUP($A839,CATMUN!$B$2:$G$1123,4,0)</f>
        <v>0</v>
      </c>
      <c r="J839">
        <f>VLOOKUP($A839,CATMUN!$B$2:$G$1123,6,0)</f>
        <v>15</v>
      </c>
      <c r="K839" s="69">
        <v>223.858</v>
      </c>
      <c r="L839" s="69">
        <v>379.44181762658269</v>
      </c>
      <c r="N839" s="69">
        <v>19.386783259911898</v>
      </c>
      <c r="P839" s="69">
        <v>441.89600000000002</v>
      </c>
      <c r="Q839">
        <v>0</v>
      </c>
      <c r="S839" s="69">
        <v>3.5760000000000001</v>
      </c>
      <c r="T839">
        <v>0</v>
      </c>
      <c r="V839" s="51">
        <v>4</v>
      </c>
      <c r="W839" s="51">
        <v>3</v>
      </c>
      <c r="X839" s="51">
        <v>26</v>
      </c>
    </row>
    <row r="840" spans="1:24" x14ac:dyDescent="0.2">
      <c r="A840">
        <v>47707</v>
      </c>
      <c r="B840" t="s">
        <v>1768</v>
      </c>
      <c r="C840" t="s">
        <v>1744</v>
      </c>
      <c r="D840">
        <v>2016</v>
      </c>
      <c r="E840" t="str">
        <f t="shared" si="13"/>
        <v>477072016</v>
      </c>
      <c r="F840">
        <v>26257</v>
      </c>
      <c r="G840" t="str">
        <f>VLOOKUP($A840,CATMUN!$B$2:$C$1123,2,0)</f>
        <v>Bajo</v>
      </c>
      <c r="H840" t="str">
        <f>VLOOKUP($A840,CATMUN!$B$2:$D$1123,3,0)</f>
        <v>Municipios rurales</v>
      </c>
      <c r="I840">
        <f>VLOOKUP($A840,CATMUN!$B$2:$G$1123,4,0)</f>
        <v>0</v>
      </c>
      <c r="J840">
        <f>VLOOKUP($A840,CATMUN!$B$2:$G$1123,6,0)</f>
        <v>15</v>
      </c>
      <c r="K840" s="69">
        <v>303.108</v>
      </c>
      <c r="L840" s="69">
        <v>379.44181762658269</v>
      </c>
      <c r="N840" s="69">
        <v>19.386783259911898</v>
      </c>
      <c r="P840" s="69">
        <v>441.89600000000002</v>
      </c>
      <c r="Q840">
        <v>0</v>
      </c>
      <c r="S840" s="69">
        <v>3.5760000000000001</v>
      </c>
      <c r="T840">
        <v>0</v>
      </c>
      <c r="V840" s="51">
        <v>4</v>
      </c>
      <c r="W840" s="51">
        <v>19</v>
      </c>
      <c r="X840" s="51">
        <v>26</v>
      </c>
    </row>
    <row r="841" spans="1:24" x14ac:dyDescent="0.2">
      <c r="A841">
        <v>47720</v>
      </c>
      <c r="B841" t="s">
        <v>1769</v>
      </c>
      <c r="C841" t="s">
        <v>1744</v>
      </c>
      <c r="D841">
        <v>2016</v>
      </c>
      <c r="E841" t="str">
        <f t="shared" si="13"/>
        <v>477202016</v>
      </c>
      <c r="F841">
        <v>12773</v>
      </c>
      <c r="G841" t="str">
        <f>VLOOKUP($A841,CATMUN!$B$2:$C$1123,2,0)</f>
        <v>Bajo</v>
      </c>
      <c r="H841" t="str">
        <f>VLOOKUP($A841,CATMUN!$B$2:$D$1123,3,0)</f>
        <v>Municipios rurales</v>
      </c>
      <c r="I841">
        <f>VLOOKUP($A841,CATMUN!$B$2:$G$1123,4,0)</f>
        <v>0</v>
      </c>
      <c r="J841">
        <f>VLOOKUP($A841,CATMUN!$B$2:$G$1123,6,0)</f>
        <v>15</v>
      </c>
      <c r="K841" s="69">
        <v>94.161000000000001</v>
      </c>
      <c r="L841" s="69">
        <v>379.44181762658269</v>
      </c>
      <c r="M841" s="69">
        <v>0</v>
      </c>
      <c r="N841" s="69">
        <v>19.386783259911898</v>
      </c>
      <c r="P841" s="69">
        <v>441.89600000000002</v>
      </c>
      <c r="Q841">
        <v>0</v>
      </c>
      <c r="R841">
        <v>0</v>
      </c>
      <c r="S841" s="69">
        <v>3.5760000000000001</v>
      </c>
      <c r="T841">
        <v>0</v>
      </c>
      <c r="V841" s="51">
        <v>4</v>
      </c>
      <c r="W841" s="51">
        <v>0</v>
      </c>
      <c r="X841" s="51">
        <v>26</v>
      </c>
    </row>
    <row r="842" spans="1:24" x14ac:dyDescent="0.2">
      <c r="A842">
        <v>47798</v>
      </c>
      <c r="B842" t="s">
        <v>1771</v>
      </c>
      <c r="C842" t="s">
        <v>1744</v>
      </c>
      <c r="D842">
        <v>2016</v>
      </c>
      <c r="E842" t="str">
        <f t="shared" si="13"/>
        <v>477982016</v>
      </c>
      <c r="F842">
        <v>12230</v>
      </c>
      <c r="G842" t="str">
        <f>VLOOKUP($A842,CATMUN!$B$2:$C$1123,2,0)</f>
        <v>Bajo</v>
      </c>
      <c r="H842" t="str">
        <f>VLOOKUP($A842,CATMUN!$B$2:$D$1123,3,0)</f>
        <v>Municipios rurales</v>
      </c>
      <c r="I842">
        <f>VLOOKUP($A842,CATMUN!$B$2:$G$1123,4,0)</f>
        <v>0</v>
      </c>
      <c r="J842">
        <f>VLOOKUP($A842,CATMUN!$B$2:$G$1123,6,0)</f>
        <v>15</v>
      </c>
      <c r="K842" s="69">
        <v>50.831000000000003</v>
      </c>
      <c r="L842" s="69">
        <v>379.44181762658269</v>
      </c>
      <c r="M842" s="69">
        <v>0</v>
      </c>
      <c r="N842" s="69">
        <v>19.386783259911898</v>
      </c>
      <c r="P842" s="69">
        <v>441.89600000000002</v>
      </c>
      <c r="Q842">
        <v>0</v>
      </c>
      <c r="S842" s="69">
        <v>3.5760000000000001</v>
      </c>
      <c r="T842">
        <v>0</v>
      </c>
      <c r="V842" s="51">
        <v>4</v>
      </c>
      <c r="W842" s="51">
        <v>6</v>
      </c>
      <c r="X842" s="51">
        <v>26</v>
      </c>
    </row>
    <row r="843" spans="1:24" x14ac:dyDescent="0.2">
      <c r="A843">
        <v>47960</v>
      </c>
      <c r="B843" t="s">
        <v>1772</v>
      </c>
      <c r="C843" t="s">
        <v>1744</v>
      </c>
      <c r="D843">
        <v>2016</v>
      </c>
      <c r="E843" t="str">
        <f t="shared" si="13"/>
        <v>479602016</v>
      </c>
      <c r="F843">
        <v>8841</v>
      </c>
      <c r="G843" t="str">
        <f>VLOOKUP($A843,CATMUN!$B$2:$C$1123,2,0)</f>
        <v>Bajo</v>
      </c>
      <c r="H843" t="str">
        <f>VLOOKUP($A843,CATMUN!$B$2:$D$1123,3,0)</f>
        <v>Municipios rurales</v>
      </c>
      <c r="I843">
        <f>VLOOKUP($A843,CATMUN!$B$2:$G$1123,4,0)</f>
        <v>0</v>
      </c>
      <c r="J843">
        <f>VLOOKUP($A843,CATMUN!$B$2:$G$1123,6,0)</f>
        <v>15</v>
      </c>
      <c r="K843" s="69">
        <v>14.2</v>
      </c>
      <c r="L843" s="69">
        <v>379.44181762658269</v>
      </c>
      <c r="N843" s="69">
        <v>19.386783259911898</v>
      </c>
      <c r="P843" s="69">
        <v>441.89600000000002</v>
      </c>
      <c r="Q843">
        <v>0</v>
      </c>
      <c r="S843" s="69">
        <v>3.5760000000000001</v>
      </c>
      <c r="T843">
        <v>0</v>
      </c>
      <c r="V843" s="51">
        <v>4</v>
      </c>
      <c r="W843" s="51" t="e">
        <v>#N/A</v>
      </c>
      <c r="X843" s="51" t="e">
        <v>#N/A</v>
      </c>
    </row>
    <row r="844" spans="1:24" x14ac:dyDescent="0.2">
      <c r="A844">
        <v>50110</v>
      </c>
      <c r="B844" t="s">
        <v>1777</v>
      </c>
      <c r="C844" t="s">
        <v>1774</v>
      </c>
      <c r="D844">
        <v>2016</v>
      </c>
      <c r="E844" t="str">
        <f t="shared" si="13"/>
        <v>501102016</v>
      </c>
      <c r="F844">
        <v>4007</v>
      </c>
      <c r="G844" t="str">
        <f>VLOOKUP($A844,CATMUN!$B$2:$C$1123,2,0)</f>
        <v>Alto</v>
      </c>
      <c r="H844" t="str">
        <f>VLOOKUP($A844,CATMUN!$B$2:$D$1123,3,0)</f>
        <v>Municipios rurales</v>
      </c>
      <c r="I844">
        <f>VLOOKUP($A844,CATMUN!$B$2:$G$1123,4,0)</f>
        <v>0</v>
      </c>
      <c r="J844">
        <f>VLOOKUP($A844,CATMUN!$B$2:$G$1123,6,0)</f>
        <v>15</v>
      </c>
      <c r="K844" s="69">
        <v>327.08</v>
      </c>
      <c r="L844" s="69">
        <v>379.44181762658269</v>
      </c>
      <c r="M844" s="69">
        <v>7.2720000000000002</v>
      </c>
      <c r="N844" s="69">
        <v>19.386783259911898</v>
      </c>
      <c r="P844" s="69">
        <v>441.89600000000002</v>
      </c>
      <c r="Q844">
        <v>0</v>
      </c>
      <c r="S844" s="69">
        <v>3.5760000000000001</v>
      </c>
      <c r="T844">
        <v>0</v>
      </c>
      <c r="U844">
        <v>0.20776</v>
      </c>
      <c r="V844" s="51">
        <v>4</v>
      </c>
      <c r="W844" s="51">
        <v>95</v>
      </c>
      <c r="X844" s="51">
        <v>26</v>
      </c>
    </row>
    <row r="845" spans="1:24" x14ac:dyDescent="0.2">
      <c r="A845">
        <v>50124</v>
      </c>
      <c r="B845" t="s">
        <v>1778</v>
      </c>
      <c r="C845" t="s">
        <v>1774</v>
      </c>
      <c r="D845">
        <v>2016</v>
      </c>
      <c r="E845" t="str">
        <f t="shared" si="13"/>
        <v>501242016</v>
      </c>
      <c r="F845">
        <v>4048</v>
      </c>
      <c r="G845" t="str">
        <f>VLOOKUP($A845,CATMUN!$B$2:$C$1123,2,0)</f>
        <v>Alto</v>
      </c>
      <c r="H845" t="str">
        <f>VLOOKUP($A845,CATMUN!$B$2:$D$1123,3,0)</f>
        <v>Municipios rurales</v>
      </c>
      <c r="I845">
        <f>VLOOKUP($A845,CATMUN!$B$2:$G$1123,4,0)</f>
        <v>0</v>
      </c>
      <c r="J845">
        <f>VLOOKUP($A845,CATMUN!$B$2:$G$1123,6,0)</f>
        <v>15</v>
      </c>
      <c r="K845" s="69">
        <v>641.654</v>
      </c>
      <c r="L845" s="69">
        <v>379.44181762658269</v>
      </c>
      <c r="M845" s="69">
        <v>2.0680000000000001</v>
      </c>
      <c r="N845" s="69">
        <v>19.386783259911898</v>
      </c>
      <c r="P845" s="69">
        <v>441.89600000000002</v>
      </c>
      <c r="Q845">
        <v>0</v>
      </c>
      <c r="S845" s="69">
        <v>3.5760000000000001</v>
      </c>
      <c r="T845">
        <v>0</v>
      </c>
      <c r="V845" s="51">
        <v>4</v>
      </c>
      <c r="W845" s="51">
        <v>48</v>
      </c>
      <c r="X845" s="51">
        <v>26</v>
      </c>
    </row>
    <row r="846" spans="1:24" x14ac:dyDescent="0.2">
      <c r="A846">
        <v>50150</v>
      </c>
      <c r="B846" t="s">
        <v>1779</v>
      </c>
      <c r="C846" t="s">
        <v>1774</v>
      </c>
      <c r="D846">
        <v>2016</v>
      </c>
      <c r="E846" t="str">
        <f t="shared" si="13"/>
        <v>501502016</v>
      </c>
      <c r="F846">
        <v>9899</v>
      </c>
      <c r="G846" t="str">
        <f>VLOOKUP($A846,CATMUN!$B$2:$C$1123,2,0)</f>
        <v>Alto</v>
      </c>
      <c r="H846" t="str">
        <f>VLOOKUP($A846,CATMUN!$B$2:$D$1123,3,0)</f>
        <v>Municipios rurales</v>
      </c>
      <c r="I846">
        <f>VLOOKUP($A846,CATMUN!$B$2:$G$1123,4,0)</f>
        <v>0</v>
      </c>
      <c r="J846">
        <f>VLOOKUP($A846,CATMUN!$B$2:$G$1123,6,0)</f>
        <v>15</v>
      </c>
      <c r="K846" s="69">
        <v>1117.2852499999999</v>
      </c>
      <c r="L846" s="69">
        <v>379.44181762658269</v>
      </c>
      <c r="M846" s="69">
        <v>69.599380000000011</v>
      </c>
      <c r="N846" s="69">
        <v>19.386783259911898</v>
      </c>
      <c r="P846" s="69">
        <v>441.89600000000002</v>
      </c>
      <c r="Q846">
        <v>0</v>
      </c>
      <c r="S846" s="69">
        <v>3.5760000000000001</v>
      </c>
      <c r="T846">
        <v>0</v>
      </c>
      <c r="V846" s="51">
        <v>4</v>
      </c>
      <c r="W846" s="51">
        <v>424</v>
      </c>
      <c r="X846" s="51">
        <v>26</v>
      </c>
    </row>
    <row r="847" spans="1:24" x14ac:dyDescent="0.2">
      <c r="A847">
        <v>50223</v>
      </c>
      <c r="B847" t="s">
        <v>2307</v>
      </c>
      <c r="C847" t="s">
        <v>1774</v>
      </c>
      <c r="D847">
        <v>2016</v>
      </c>
      <c r="E847" t="str">
        <f t="shared" si="13"/>
        <v>502232016</v>
      </c>
      <c r="F847">
        <v>6030</v>
      </c>
      <c r="G847" t="str">
        <f>VLOOKUP($A847,CATMUN!$B$2:$C$1123,2,0)</f>
        <v>Medio</v>
      </c>
      <c r="H847" t="str">
        <f>VLOOKUP($A847,CATMUN!$B$2:$D$1123,3,0)</f>
        <v>Municipios rurales</v>
      </c>
      <c r="I847">
        <f>VLOOKUP($A847,CATMUN!$B$2:$G$1123,4,0)</f>
        <v>0</v>
      </c>
      <c r="J847">
        <f>VLOOKUP($A847,CATMUN!$B$2:$G$1123,6,0)</f>
        <v>15</v>
      </c>
      <c r="K847" s="69">
        <v>218.99600000000001</v>
      </c>
      <c r="L847" s="69">
        <v>379.44181762658269</v>
      </c>
      <c r="M847" s="69">
        <v>17.327999999999999</v>
      </c>
      <c r="N847" s="69">
        <v>19.386783259911898</v>
      </c>
      <c r="P847" s="69">
        <v>441.89600000000002</v>
      </c>
      <c r="Q847">
        <v>0</v>
      </c>
      <c r="S847" s="69">
        <v>3.5760000000000001</v>
      </c>
      <c r="T847">
        <v>0</v>
      </c>
      <c r="U847">
        <v>0.23200000000000001</v>
      </c>
      <c r="V847" s="51">
        <v>4</v>
      </c>
      <c r="W847" s="51">
        <v>10</v>
      </c>
      <c r="X847" s="51">
        <v>26</v>
      </c>
    </row>
    <row r="848" spans="1:24" x14ac:dyDescent="0.2">
      <c r="A848">
        <v>50226</v>
      </c>
      <c r="B848" t="s">
        <v>1781</v>
      </c>
      <c r="C848" t="s">
        <v>1774</v>
      </c>
      <c r="D848">
        <v>2016</v>
      </c>
      <c r="E848" t="str">
        <f t="shared" si="13"/>
        <v>502262016</v>
      </c>
      <c r="F848">
        <v>18150</v>
      </c>
      <c r="G848" t="str">
        <f>VLOOKUP($A848,CATMUN!$B$2:$C$1123,2,0)</f>
        <v>Alto</v>
      </c>
      <c r="H848" t="str">
        <f>VLOOKUP($A848,CATMUN!$B$2:$D$1123,3,0)</f>
        <v>Municipios rurales</v>
      </c>
      <c r="I848">
        <f>VLOOKUP($A848,CATMUN!$B$2:$G$1123,4,0)</f>
        <v>0</v>
      </c>
      <c r="J848">
        <f>VLOOKUP($A848,CATMUN!$B$2:$G$1123,6,0)</f>
        <v>15</v>
      </c>
      <c r="K848" s="69">
        <v>1385.4780000000001</v>
      </c>
      <c r="L848" s="69">
        <v>379.44181762658269</v>
      </c>
      <c r="M848" s="69">
        <v>0</v>
      </c>
      <c r="N848" s="69">
        <v>19.386783259911898</v>
      </c>
      <c r="O848" s="69">
        <v>0</v>
      </c>
      <c r="P848" s="69">
        <v>441.89600000000002</v>
      </c>
      <c r="Q848">
        <v>0</v>
      </c>
      <c r="S848" s="69">
        <v>3.5760000000000001</v>
      </c>
      <c r="T848">
        <v>0</v>
      </c>
      <c r="V848" s="51">
        <v>4</v>
      </c>
      <c r="W848" s="51">
        <v>58</v>
      </c>
      <c r="X848" s="51">
        <v>26</v>
      </c>
    </row>
    <row r="849" spans="1:24" x14ac:dyDescent="0.2">
      <c r="A849">
        <v>50245</v>
      </c>
      <c r="B849" t="s">
        <v>1782</v>
      </c>
      <c r="C849" t="s">
        <v>1774</v>
      </c>
      <c r="D849">
        <v>2016</v>
      </c>
      <c r="E849" t="str">
        <f t="shared" si="13"/>
        <v>502452016</v>
      </c>
      <c r="F849">
        <v>2236</v>
      </c>
      <c r="G849" t="str">
        <f>VLOOKUP($A849,CATMUN!$B$2:$C$1123,2,0)</f>
        <v>Alto</v>
      </c>
      <c r="H849" t="str">
        <f>VLOOKUP($A849,CATMUN!$B$2:$D$1123,3,0)</f>
        <v>Municipios rurales</v>
      </c>
      <c r="I849">
        <f>VLOOKUP($A849,CATMUN!$B$2:$G$1123,4,0)</f>
        <v>0</v>
      </c>
      <c r="J849">
        <f>VLOOKUP($A849,CATMUN!$B$2:$G$1123,6,0)</f>
        <v>15</v>
      </c>
      <c r="K849" s="69">
        <v>61.8</v>
      </c>
      <c r="L849" s="69">
        <v>379.44181762658269</v>
      </c>
      <c r="N849" s="69">
        <v>19.386783259911898</v>
      </c>
      <c r="P849" s="69">
        <v>441.89600000000002</v>
      </c>
      <c r="Q849">
        <v>0</v>
      </c>
      <c r="S849" s="69">
        <v>3.5760000000000001</v>
      </c>
      <c r="T849">
        <v>0</v>
      </c>
      <c r="V849" s="51">
        <v>4</v>
      </c>
      <c r="W849" s="51">
        <v>0</v>
      </c>
      <c r="X849" s="51">
        <v>26</v>
      </c>
    </row>
    <row r="850" spans="1:24" x14ac:dyDescent="0.2">
      <c r="A850">
        <v>50251</v>
      </c>
      <c r="B850" t="s">
        <v>1783</v>
      </c>
      <c r="C850" t="s">
        <v>1774</v>
      </c>
      <c r="D850">
        <v>2016</v>
      </c>
      <c r="E850" t="str">
        <f t="shared" si="13"/>
        <v>502512016</v>
      </c>
      <c r="F850">
        <v>6301</v>
      </c>
      <c r="G850" t="str">
        <f>VLOOKUP($A850,CATMUN!$B$2:$C$1123,2,0)</f>
        <v>Alto</v>
      </c>
      <c r="H850" t="str">
        <f>VLOOKUP($A850,CATMUN!$B$2:$D$1123,3,0)</f>
        <v>Municipios rurales</v>
      </c>
      <c r="I850">
        <f>VLOOKUP($A850,CATMUN!$B$2:$G$1123,4,0)</f>
        <v>0</v>
      </c>
      <c r="J850">
        <f>VLOOKUP($A850,CATMUN!$B$2:$G$1123,6,0)</f>
        <v>15</v>
      </c>
      <c r="K850" s="69">
        <v>438.92</v>
      </c>
      <c r="L850" s="69">
        <v>379.44181762658269</v>
      </c>
      <c r="M850" s="69">
        <v>0</v>
      </c>
      <c r="N850" s="69">
        <v>19.386783259911898</v>
      </c>
      <c r="O850" s="69">
        <v>0</v>
      </c>
      <c r="P850" s="69">
        <v>441.89600000000002</v>
      </c>
      <c r="Q850">
        <v>0</v>
      </c>
      <c r="S850" s="69">
        <v>3.5760000000000001</v>
      </c>
      <c r="T850">
        <v>0</v>
      </c>
      <c r="V850" s="51">
        <v>4</v>
      </c>
      <c r="W850" s="51">
        <v>4</v>
      </c>
      <c r="X850" s="51">
        <v>26</v>
      </c>
    </row>
    <row r="851" spans="1:24" x14ac:dyDescent="0.2">
      <c r="A851">
        <v>50270</v>
      </c>
      <c r="B851" t="s">
        <v>1784</v>
      </c>
      <c r="C851" t="s">
        <v>1774</v>
      </c>
      <c r="D851">
        <v>2016</v>
      </c>
      <c r="E851" t="str">
        <f t="shared" si="13"/>
        <v>502702016</v>
      </c>
      <c r="F851">
        <v>3437</v>
      </c>
      <c r="G851" t="str">
        <f>VLOOKUP($A851,CATMUN!$B$2:$C$1123,2,0)</f>
        <v>Bajo</v>
      </c>
      <c r="H851" t="str">
        <f>VLOOKUP($A851,CATMUN!$B$2:$D$1123,3,0)</f>
        <v>Municipios rurales</v>
      </c>
      <c r="I851">
        <f>VLOOKUP($A851,CATMUN!$B$2:$G$1123,4,0)</f>
        <v>0</v>
      </c>
      <c r="J851">
        <f>VLOOKUP($A851,CATMUN!$B$2:$G$1123,6,0)</f>
        <v>15</v>
      </c>
      <c r="K851" s="69">
        <v>225.97</v>
      </c>
      <c r="L851" s="69">
        <v>379.44181762658269</v>
      </c>
      <c r="M851" s="69">
        <v>2.0880000000000001</v>
      </c>
      <c r="N851" s="69">
        <v>19.386783259911898</v>
      </c>
      <c r="P851" s="69">
        <v>441.89600000000002</v>
      </c>
      <c r="Q851">
        <v>0</v>
      </c>
      <c r="S851" s="69">
        <v>3.5760000000000001</v>
      </c>
      <c r="T851">
        <v>0</v>
      </c>
      <c r="V851" s="51">
        <v>4</v>
      </c>
      <c r="W851" s="51">
        <v>1</v>
      </c>
      <c r="X851" s="51">
        <v>26</v>
      </c>
    </row>
    <row r="852" spans="1:24" x14ac:dyDescent="0.2">
      <c r="A852">
        <v>50287</v>
      </c>
      <c r="B852" t="s">
        <v>1785</v>
      </c>
      <c r="C852" t="s">
        <v>1774</v>
      </c>
      <c r="D852">
        <v>2016</v>
      </c>
      <c r="E852" t="str">
        <f t="shared" si="13"/>
        <v>502872016</v>
      </c>
      <c r="F852">
        <v>13472</v>
      </c>
      <c r="G852" t="str">
        <f>VLOOKUP($A852,CATMUN!$B$2:$C$1123,2,0)</f>
        <v>Medio</v>
      </c>
      <c r="H852" t="str">
        <f>VLOOKUP($A852,CATMUN!$B$2:$D$1123,3,0)</f>
        <v>Municipios rurales</v>
      </c>
      <c r="I852">
        <f>VLOOKUP($A852,CATMUN!$B$2:$G$1123,4,0)</f>
        <v>0</v>
      </c>
      <c r="J852">
        <f>VLOOKUP($A852,CATMUN!$B$2:$G$1123,6,0)</f>
        <v>15</v>
      </c>
      <c r="K852" s="69">
        <v>964.46600000000001</v>
      </c>
      <c r="L852" s="69">
        <v>379.44181762658269</v>
      </c>
      <c r="M852" s="69">
        <v>30.013000000000002</v>
      </c>
      <c r="N852" s="69">
        <v>19.386783259911898</v>
      </c>
      <c r="P852" s="69">
        <v>441.89600000000002</v>
      </c>
      <c r="Q852">
        <v>0</v>
      </c>
      <c r="S852" s="69">
        <v>3.5760000000000001</v>
      </c>
      <c r="T852">
        <v>0</v>
      </c>
      <c r="V852" s="51">
        <v>4</v>
      </c>
      <c r="W852" s="51">
        <v>16</v>
      </c>
      <c r="X852" s="51">
        <v>26</v>
      </c>
    </row>
    <row r="853" spans="1:24" x14ac:dyDescent="0.2">
      <c r="A853">
        <v>50318</v>
      </c>
      <c r="B853" t="s">
        <v>1757</v>
      </c>
      <c r="C853" t="s">
        <v>1774</v>
      </c>
      <c r="D853">
        <v>2016</v>
      </c>
      <c r="E853" t="str">
        <f t="shared" si="13"/>
        <v>503182016</v>
      </c>
      <c r="F853">
        <v>9403</v>
      </c>
      <c r="G853" t="str">
        <f>VLOOKUP($A853,CATMUN!$B$2:$C$1123,2,0)</f>
        <v>Alto</v>
      </c>
      <c r="H853" t="str">
        <f>VLOOKUP($A853,CATMUN!$B$2:$D$1123,3,0)</f>
        <v>Municipios rurales</v>
      </c>
      <c r="I853">
        <f>VLOOKUP($A853,CATMUN!$B$2:$G$1123,4,0)</f>
        <v>0</v>
      </c>
      <c r="J853">
        <f>VLOOKUP($A853,CATMUN!$B$2:$G$1123,6,0)</f>
        <v>15</v>
      </c>
      <c r="K853" s="69">
        <v>867.91099999999994</v>
      </c>
      <c r="L853" s="69">
        <v>379.44181762658269</v>
      </c>
      <c r="M853" s="69">
        <v>74.430000000000007</v>
      </c>
      <c r="N853" s="69">
        <v>19.386783259911898</v>
      </c>
      <c r="P853" s="69">
        <v>441.89600000000002</v>
      </c>
      <c r="Q853">
        <v>0</v>
      </c>
      <c r="S853" s="69">
        <v>3.5760000000000001</v>
      </c>
      <c r="T853">
        <v>0</v>
      </c>
      <c r="V853" s="51">
        <v>4</v>
      </c>
      <c r="W853" s="51">
        <v>58</v>
      </c>
      <c r="X853" s="51">
        <v>26</v>
      </c>
    </row>
    <row r="854" spans="1:24" x14ac:dyDescent="0.2">
      <c r="A854">
        <v>50325</v>
      </c>
      <c r="B854" t="s">
        <v>1786</v>
      </c>
      <c r="C854" t="s">
        <v>1774</v>
      </c>
      <c r="D854">
        <v>2016</v>
      </c>
      <c r="E854" t="str">
        <f t="shared" si="13"/>
        <v>503252016</v>
      </c>
      <c r="F854">
        <v>17661</v>
      </c>
      <c r="G854" t="str">
        <f>VLOOKUP($A854,CATMUN!$B$2:$C$1123,2,0)</f>
        <v>Bajo</v>
      </c>
      <c r="H854" t="str">
        <f>VLOOKUP($A854,CATMUN!$B$2:$D$1123,3,0)</f>
        <v>Municipios rurales</v>
      </c>
      <c r="I854">
        <f>VLOOKUP($A854,CATMUN!$B$2:$G$1123,4,0)</f>
        <v>0</v>
      </c>
      <c r="J854">
        <f>VLOOKUP($A854,CATMUN!$B$2:$G$1123,6,0)</f>
        <v>15</v>
      </c>
      <c r="K854" s="69">
        <v>155.58199999999999</v>
      </c>
      <c r="L854" s="69">
        <v>379.44181762658269</v>
      </c>
      <c r="M854" s="69">
        <v>0</v>
      </c>
      <c r="N854" s="69">
        <v>19.386783259911898</v>
      </c>
      <c r="P854" s="69">
        <v>441.89600000000002</v>
      </c>
      <c r="Q854">
        <v>0</v>
      </c>
      <c r="S854" s="69">
        <v>3.5760000000000001</v>
      </c>
      <c r="T854">
        <v>0</v>
      </c>
      <c r="V854" s="51">
        <v>4</v>
      </c>
      <c r="W854" s="51">
        <v>8</v>
      </c>
      <c r="X854" s="51">
        <v>90</v>
      </c>
    </row>
    <row r="855" spans="1:24" x14ac:dyDescent="0.2">
      <c r="A855">
        <v>50330</v>
      </c>
      <c r="B855" t="s">
        <v>1787</v>
      </c>
      <c r="C855" t="s">
        <v>1774</v>
      </c>
      <c r="D855">
        <v>2016</v>
      </c>
      <c r="E855" t="str">
        <f t="shared" si="13"/>
        <v>503302016</v>
      </c>
      <c r="F855">
        <v>11354</v>
      </c>
      <c r="G855" t="str">
        <f>VLOOKUP($A855,CATMUN!$B$2:$C$1123,2,0)</f>
        <v>Medio</v>
      </c>
      <c r="H855" t="str">
        <f>VLOOKUP($A855,CATMUN!$B$2:$D$1123,3,0)</f>
        <v>Municipios rurales</v>
      </c>
      <c r="I855">
        <f>VLOOKUP($A855,CATMUN!$B$2:$G$1123,4,0)</f>
        <v>0</v>
      </c>
      <c r="J855">
        <f>VLOOKUP($A855,CATMUN!$B$2:$G$1123,6,0)</f>
        <v>15</v>
      </c>
      <c r="K855" s="69">
        <v>227.22499999999999</v>
      </c>
      <c r="L855" s="69">
        <v>379.44181762658269</v>
      </c>
      <c r="M855" s="69">
        <v>1.6779999999999999</v>
      </c>
      <c r="N855" s="69">
        <v>19.386783259911898</v>
      </c>
      <c r="P855" s="69">
        <v>441.89600000000002</v>
      </c>
      <c r="Q855">
        <v>0</v>
      </c>
      <c r="R855">
        <v>0</v>
      </c>
      <c r="S855" s="69">
        <v>3.5760000000000001</v>
      </c>
      <c r="T855">
        <v>0</v>
      </c>
      <c r="V855" s="51">
        <v>4</v>
      </c>
      <c r="W855" s="51">
        <v>7</v>
      </c>
      <c r="X855" s="51">
        <v>90</v>
      </c>
    </row>
    <row r="856" spans="1:24" x14ac:dyDescent="0.2">
      <c r="A856">
        <v>50350</v>
      </c>
      <c r="B856" t="s">
        <v>1788</v>
      </c>
      <c r="C856" t="s">
        <v>1774</v>
      </c>
      <c r="D856">
        <v>2016</v>
      </c>
      <c r="E856" t="str">
        <f t="shared" si="13"/>
        <v>503502016</v>
      </c>
      <c r="F856">
        <v>33812</v>
      </c>
      <c r="G856" t="str">
        <f>VLOOKUP($A856,CATMUN!$B$2:$C$1123,2,0)</f>
        <v>Bajo</v>
      </c>
      <c r="H856" t="str">
        <f>VLOOKUP($A856,CATMUN!$B$2:$D$1123,3,0)</f>
        <v>Municipios rurales</v>
      </c>
      <c r="I856">
        <f>VLOOKUP($A856,CATMUN!$B$2:$G$1123,4,0)</f>
        <v>0</v>
      </c>
      <c r="J856">
        <f>VLOOKUP($A856,CATMUN!$B$2:$G$1123,6,0)</f>
        <v>15</v>
      </c>
      <c r="K856" s="69">
        <v>68.968999999999994</v>
      </c>
      <c r="L856" s="69">
        <v>379.44181762658269</v>
      </c>
      <c r="M856" s="69">
        <v>33.927</v>
      </c>
      <c r="N856" s="69">
        <v>19.386783259911898</v>
      </c>
      <c r="O856" s="69">
        <v>0</v>
      </c>
      <c r="P856" s="69">
        <v>441.89600000000002</v>
      </c>
      <c r="Q856">
        <v>0</v>
      </c>
      <c r="S856" s="69">
        <v>3.5760000000000001</v>
      </c>
      <c r="T856">
        <v>0</v>
      </c>
      <c r="V856" s="51">
        <v>4</v>
      </c>
      <c r="W856" s="51">
        <v>18</v>
      </c>
      <c r="X856" s="51">
        <v>26</v>
      </c>
    </row>
    <row r="857" spans="1:24" x14ac:dyDescent="0.2">
      <c r="A857">
        <v>50370</v>
      </c>
      <c r="B857" t="s">
        <v>1789</v>
      </c>
      <c r="C857" t="s">
        <v>1774</v>
      </c>
      <c r="D857">
        <v>2016</v>
      </c>
      <c r="E857" t="str">
        <f t="shared" si="13"/>
        <v>503702016</v>
      </c>
      <c r="F857">
        <v>16539</v>
      </c>
      <c r="G857" t="str">
        <f>VLOOKUP($A857,CATMUN!$B$2:$C$1123,2,0)</f>
        <v>Medio</v>
      </c>
      <c r="H857" t="str">
        <f>VLOOKUP($A857,CATMUN!$B$2:$D$1123,3,0)</f>
        <v>Municipios rurales</v>
      </c>
      <c r="I857">
        <f>VLOOKUP($A857,CATMUN!$B$2:$G$1123,4,0)</f>
        <v>0</v>
      </c>
      <c r="J857">
        <f>VLOOKUP($A857,CATMUN!$B$2:$G$1123,6,0)</f>
        <v>15</v>
      </c>
      <c r="K857" s="69">
        <v>67.23</v>
      </c>
      <c r="L857" s="69">
        <v>379.44181762658269</v>
      </c>
      <c r="M857" s="69">
        <v>0</v>
      </c>
      <c r="N857" s="69">
        <v>19.386783259911898</v>
      </c>
      <c r="P857" s="69">
        <v>441.89600000000002</v>
      </c>
      <c r="Q857">
        <v>0</v>
      </c>
      <c r="S857" s="69">
        <v>3.5760000000000001</v>
      </c>
      <c r="T857">
        <v>0</v>
      </c>
      <c r="V857" s="51">
        <v>4</v>
      </c>
      <c r="W857" s="51">
        <v>3</v>
      </c>
      <c r="X857" s="51">
        <v>26</v>
      </c>
    </row>
    <row r="858" spans="1:24" x14ac:dyDescent="0.2">
      <c r="A858">
        <v>50400</v>
      </c>
      <c r="B858" t="s">
        <v>1790</v>
      </c>
      <c r="C858" t="s">
        <v>1774</v>
      </c>
      <c r="D858">
        <v>2016</v>
      </c>
      <c r="E858" t="str">
        <f t="shared" si="13"/>
        <v>504002016</v>
      </c>
      <c r="F858">
        <v>9374</v>
      </c>
      <c r="G858" t="str">
        <f>VLOOKUP($A858,CATMUN!$B$2:$C$1123,2,0)</f>
        <v>Alto</v>
      </c>
      <c r="H858" t="str">
        <f>VLOOKUP($A858,CATMUN!$B$2:$D$1123,3,0)</f>
        <v>Municipios rurales</v>
      </c>
      <c r="I858">
        <f>VLOOKUP($A858,CATMUN!$B$2:$G$1123,4,0)</f>
        <v>0</v>
      </c>
      <c r="J858">
        <f>VLOOKUP($A858,CATMUN!$B$2:$G$1123,6,0)</f>
        <v>15</v>
      </c>
      <c r="K858" s="69">
        <v>640.24599999999998</v>
      </c>
      <c r="L858" s="69">
        <v>379.44181762658269</v>
      </c>
      <c r="M858" s="69">
        <v>12.199</v>
      </c>
      <c r="N858" s="69">
        <v>19.386783259911898</v>
      </c>
      <c r="P858" s="69">
        <v>441.89600000000002</v>
      </c>
      <c r="Q858">
        <v>0</v>
      </c>
      <c r="S858" s="69">
        <v>3.5760000000000001</v>
      </c>
      <c r="T858">
        <v>0</v>
      </c>
      <c r="V858" s="51">
        <v>4</v>
      </c>
      <c r="W858" s="51">
        <v>45</v>
      </c>
      <c r="X858" s="51">
        <v>26</v>
      </c>
    </row>
    <row r="859" spans="1:24" x14ac:dyDescent="0.2">
      <c r="A859">
        <v>50450</v>
      </c>
      <c r="B859" t="s">
        <v>1791</v>
      </c>
      <c r="C859" t="s">
        <v>1774</v>
      </c>
      <c r="D859">
        <v>2016</v>
      </c>
      <c r="E859" t="str">
        <f t="shared" si="13"/>
        <v>504502016</v>
      </c>
      <c r="F859">
        <v>21442</v>
      </c>
      <c r="G859" t="str">
        <f>VLOOKUP($A859,CATMUN!$B$2:$C$1123,2,0)</f>
        <v>Bajo</v>
      </c>
      <c r="H859" t="str">
        <f>VLOOKUP($A859,CATMUN!$B$2:$D$1123,3,0)</f>
        <v>Municipios rurales</v>
      </c>
      <c r="I859">
        <f>VLOOKUP($A859,CATMUN!$B$2:$G$1123,4,0)</f>
        <v>0</v>
      </c>
      <c r="J859">
        <f>VLOOKUP($A859,CATMUN!$B$2:$G$1123,6,0)</f>
        <v>15</v>
      </c>
      <c r="K859" s="69">
        <v>195.56800000000001</v>
      </c>
      <c r="L859" s="69">
        <v>379.44181762658269</v>
      </c>
      <c r="M859" s="69">
        <v>0.68899999999999995</v>
      </c>
      <c r="N859" s="69">
        <v>19.386783259911898</v>
      </c>
      <c r="P859" s="69">
        <v>441.89600000000002</v>
      </c>
      <c r="Q859">
        <v>0</v>
      </c>
      <c r="S859" s="69">
        <v>3.5760000000000001</v>
      </c>
      <c r="T859">
        <v>0</v>
      </c>
      <c r="V859" s="51">
        <v>4</v>
      </c>
      <c r="W859" s="51">
        <v>3</v>
      </c>
      <c r="X859" s="51">
        <v>90</v>
      </c>
    </row>
    <row r="860" spans="1:24" x14ac:dyDescent="0.2">
      <c r="A860">
        <v>50568</v>
      </c>
      <c r="B860" t="s">
        <v>1792</v>
      </c>
      <c r="C860" t="s">
        <v>1774</v>
      </c>
      <c r="D860">
        <v>2016</v>
      </c>
      <c r="E860" t="str">
        <f t="shared" si="13"/>
        <v>505682016</v>
      </c>
      <c r="F860">
        <v>18678</v>
      </c>
      <c r="G860" t="str">
        <f>VLOOKUP($A860,CATMUN!$B$2:$C$1123,2,0)</f>
        <v>Alto</v>
      </c>
      <c r="H860" t="str">
        <f>VLOOKUP($A860,CATMUN!$B$2:$D$1123,3,0)</f>
        <v>Municipios rurales</v>
      </c>
      <c r="I860">
        <f>VLOOKUP($A860,CATMUN!$B$2:$G$1123,4,0)</f>
        <v>0</v>
      </c>
      <c r="J860">
        <f>VLOOKUP($A860,CATMUN!$B$2:$G$1123,6,0)</f>
        <v>15</v>
      </c>
      <c r="K860" s="69">
        <v>3528.3558800000001</v>
      </c>
      <c r="L860" s="69">
        <v>379.44181762658269</v>
      </c>
      <c r="N860" s="69">
        <v>19.386783259911898</v>
      </c>
      <c r="P860" s="69">
        <v>441.89600000000002</v>
      </c>
      <c r="Q860">
        <v>0</v>
      </c>
      <c r="S860" s="69">
        <v>3.5760000000000001</v>
      </c>
      <c r="T860">
        <v>0</v>
      </c>
      <c r="V860" s="51">
        <v>4</v>
      </c>
      <c r="W860" s="51">
        <v>2542</v>
      </c>
      <c r="X860" s="51">
        <v>90</v>
      </c>
    </row>
    <row r="861" spans="1:24" x14ac:dyDescent="0.2">
      <c r="A861">
        <v>50573</v>
      </c>
      <c r="B861" t="s">
        <v>1793</v>
      </c>
      <c r="C861" t="s">
        <v>1774</v>
      </c>
      <c r="D861">
        <v>2016</v>
      </c>
      <c r="E861" t="str">
        <f t="shared" si="13"/>
        <v>505732016</v>
      </c>
      <c r="F861">
        <v>33854</v>
      </c>
      <c r="G861" t="str">
        <f>VLOOKUP($A861,CATMUN!$B$2:$C$1123,2,0)</f>
        <v>Alto</v>
      </c>
      <c r="H861" t="str">
        <f>VLOOKUP($A861,CATMUN!$B$2:$D$1123,3,0)</f>
        <v>Municipios rurales</v>
      </c>
      <c r="I861">
        <f>VLOOKUP($A861,CATMUN!$B$2:$G$1123,4,0)</f>
        <v>0</v>
      </c>
      <c r="J861">
        <f>VLOOKUP($A861,CATMUN!$B$2:$G$1123,6,0)</f>
        <v>15</v>
      </c>
      <c r="K861" s="69">
        <v>9608.2119999999995</v>
      </c>
      <c r="L861" s="69">
        <v>379.44181762658269</v>
      </c>
      <c r="M861" s="69">
        <v>77.058999999999997</v>
      </c>
      <c r="N861" s="69">
        <v>19.386783259911898</v>
      </c>
      <c r="P861" s="69">
        <v>441.89600000000002</v>
      </c>
      <c r="Q861">
        <v>0</v>
      </c>
      <c r="S861" s="69">
        <v>3.5760000000000001</v>
      </c>
      <c r="T861">
        <v>0</v>
      </c>
      <c r="V861" s="51">
        <v>4</v>
      </c>
      <c r="W861" s="51">
        <v>226</v>
      </c>
      <c r="X861" s="51">
        <v>90</v>
      </c>
    </row>
    <row r="862" spans="1:24" x14ac:dyDescent="0.2">
      <c r="A862">
        <v>50577</v>
      </c>
      <c r="B862" t="s">
        <v>1794</v>
      </c>
      <c r="C862" t="s">
        <v>1774</v>
      </c>
      <c r="D862">
        <v>2016</v>
      </c>
      <c r="E862" t="str">
        <f t="shared" si="13"/>
        <v>505772016</v>
      </c>
      <c r="F862">
        <v>9708</v>
      </c>
      <c r="G862" t="str">
        <f>VLOOKUP($A862,CATMUN!$B$2:$C$1123,2,0)</f>
        <v>Alto</v>
      </c>
      <c r="H862" t="str">
        <f>VLOOKUP($A862,CATMUN!$B$2:$D$1123,3,0)</f>
        <v>Municipios rurales</v>
      </c>
      <c r="I862">
        <f>VLOOKUP($A862,CATMUN!$B$2:$G$1123,4,0)</f>
        <v>0</v>
      </c>
      <c r="J862">
        <f>VLOOKUP($A862,CATMUN!$B$2:$G$1123,6,0)</f>
        <v>15</v>
      </c>
      <c r="K862" s="69">
        <v>700.28</v>
      </c>
      <c r="L862" s="69">
        <v>379.44181762658269</v>
      </c>
      <c r="M862" s="69">
        <v>5.7270000000000003</v>
      </c>
      <c r="N862" s="69">
        <v>19.386783259911898</v>
      </c>
      <c r="O862" s="69">
        <v>0</v>
      </c>
      <c r="P862" s="69">
        <v>441.89600000000002</v>
      </c>
      <c r="Q862">
        <v>0</v>
      </c>
      <c r="R862">
        <v>0</v>
      </c>
      <c r="S862" s="69">
        <v>3.5760000000000001</v>
      </c>
      <c r="T862">
        <v>0</v>
      </c>
      <c r="V862" s="51">
        <v>4</v>
      </c>
      <c r="W862" s="51">
        <v>16</v>
      </c>
      <c r="X862" s="51">
        <v>26</v>
      </c>
    </row>
    <row r="863" spans="1:24" x14ac:dyDescent="0.2">
      <c r="A863">
        <v>50590</v>
      </c>
      <c r="B863" t="s">
        <v>1450</v>
      </c>
      <c r="C863" t="s">
        <v>1774</v>
      </c>
      <c r="D863">
        <v>2016</v>
      </c>
      <c r="E863" t="str">
        <f t="shared" si="13"/>
        <v>505902016</v>
      </c>
      <c r="F863">
        <v>18701</v>
      </c>
      <c r="G863" t="str">
        <f>VLOOKUP($A863,CATMUN!$B$2:$C$1123,2,0)</f>
        <v>Medio</v>
      </c>
      <c r="H863" t="str">
        <f>VLOOKUP($A863,CATMUN!$B$2:$D$1123,3,0)</f>
        <v>Municipios rurales</v>
      </c>
      <c r="I863">
        <f>VLOOKUP($A863,CATMUN!$B$2:$G$1123,4,0)</f>
        <v>0</v>
      </c>
      <c r="J863">
        <f>VLOOKUP($A863,CATMUN!$B$2:$G$1123,6,0)</f>
        <v>15</v>
      </c>
      <c r="K863" s="69">
        <v>370.13900000000001</v>
      </c>
      <c r="L863" s="69">
        <v>379.44181762658269</v>
      </c>
      <c r="M863" s="69">
        <v>2.758</v>
      </c>
      <c r="N863" s="69">
        <v>19.386783259911898</v>
      </c>
      <c r="P863" s="69">
        <v>441.89600000000002</v>
      </c>
      <c r="Q863">
        <v>0</v>
      </c>
      <c r="S863" s="69">
        <v>3.5760000000000001</v>
      </c>
      <c r="T863">
        <v>0</v>
      </c>
      <c r="V863" s="51">
        <v>4</v>
      </c>
      <c r="W863" s="51">
        <v>49</v>
      </c>
      <c r="X863" s="51">
        <v>90</v>
      </c>
    </row>
    <row r="864" spans="1:24" x14ac:dyDescent="0.2">
      <c r="A864">
        <v>50680</v>
      </c>
      <c r="B864" t="s">
        <v>1796</v>
      </c>
      <c r="C864" t="s">
        <v>1774</v>
      </c>
      <c r="D864">
        <v>2016</v>
      </c>
      <c r="E864" t="str">
        <f t="shared" si="13"/>
        <v>506802016</v>
      </c>
      <c r="F864">
        <v>9938</v>
      </c>
      <c r="G864" t="str">
        <f>VLOOKUP($A864,CATMUN!$B$2:$C$1123,2,0)</f>
        <v>Alto</v>
      </c>
      <c r="H864" t="str">
        <f>VLOOKUP($A864,CATMUN!$B$2:$D$1123,3,0)</f>
        <v>Municipios rurales</v>
      </c>
      <c r="I864">
        <f>VLOOKUP($A864,CATMUN!$B$2:$G$1123,4,0)</f>
        <v>0</v>
      </c>
      <c r="J864">
        <f>VLOOKUP($A864,CATMUN!$B$2:$G$1123,6,0)</f>
        <v>15</v>
      </c>
      <c r="K864" s="69">
        <v>839.74900000000002</v>
      </c>
      <c r="L864" s="69">
        <v>379.44181762658269</v>
      </c>
      <c r="M864" s="69">
        <v>5.891</v>
      </c>
      <c r="N864" s="69">
        <v>19.386783259911898</v>
      </c>
      <c r="O864" s="69">
        <v>0</v>
      </c>
      <c r="P864" s="69">
        <v>441.89600000000002</v>
      </c>
      <c r="Q864">
        <v>0</v>
      </c>
      <c r="S864" s="69">
        <v>3.5760000000000001</v>
      </c>
      <c r="T864">
        <v>0</v>
      </c>
      <c r="U864">
        <v>0.61580000000000001</v>
      </c>
      <c r="V864" s="51">
        <v>4</v>
      </c>
      <c r="W864" s="51">
        <v>17</v>
      </c>
      <c r="X864" s="51">
        <v>26</v>
      </c>
    </row>
    <row r="865" spans="1:24" x14ac:dyDescent="0.2">
      <c r="A865">
        <v>50683</v>
      </c>
      <c r="B865" t="s">
        <v>1797</v>
      </c>
      <c r="C865" t="s">
        <v>1774</v>
      </c>
      <c r="D865">
        <v>2016</v>
      </c>
      <c r="E865" t="str">
        <f t="shared" si="13"/>
        <v>506832016</v>
      </c>
      <c r="F865">
        <v>8800</v>
      </c>
      <c r="G865" t="str">
        <f>VLOOKUP($A865,CATMUN!$B$2:$C$1123,2,0)</f>
        <v>Alto</v>
      </c>
      <c r="H865" t="str">
        <f>VLOOKUP($A865,CATMUN!$B$2:$D$1123,3,0)</f>
        <v>Municipios rurales</v>
      </c>
      <c r="I865">
        <f>VLOOKUP($A865,CATMUN!$B$2:$G$1123,4,0)</f>
        <v>0</v>
      </c>
      <c r="J865">
        <f>VLOOKUP($A865,CATMUN!$B$2:$G$1123,6,0)</f>
        <v>15</v>
      </c>
      <c r="K865" s="69">
        <v>712.76499999999999</v>
      </c>
      <c r="L865" s="69">
        <v>379.44181762658269</v>
      </c>
      <c r="M865" s="69">
        <v>3.6469999999999998</v>
      </c>
      <c r="N865" s="69">
        <v>19.386783259911898</v>
      </c>
      <c r="P865" s="69">
        <v>441.89600000000002</v>
      </c>
      <c r="Q865">
        <v>0</v>
      </c>
      <c r="S865" s="69">
        <v>3.5760000000000001</v>
      </c>
      <c r="T865">
        <v>0</v>
      </c>
      <c r="V865" s="51">
        <v>4</v>
      </c>
      <c r="W865" s="51">
        <v>10</v>
      </c>
      <c r="X865" s="51">
        <v>26</v>
      </c>
    </row>
    <row r="866" spans="1:24" x14ac:dyDescent="0.2">
      <c r="A866">
        <v>50686</v>
      </c>
      <c r="B866" t="s">
        <v>1798</v>
      </c>
      <c r="C866" t="s">
        <v>1774</v>
      </c>
      <c r="D866">
        <v>2016</v>
      </c>
      <c r="E866" t="str">
        <f t="shared" si="13"/>
        <v>506862016</v>
      </c>
      <c r="F866">
        <v>2191</v>
      </c>
      <c r="G866" t="str">
        <f>VLOOKUP($A866,CATMUN!$B$2:$C$1123,2,0)</f>
        <v>Alto</v>
      </c>
      <c r="H866" t="str">
        <f>VLOOKUP($A866,CATMUN!$B$2:$D$1123,3,0)</f>
        <v>Municipios rurales</v>
      </c>
      <c r="I866">
        <f>VLOOKUP($A866,CATMUN!$B$2:$G$1123,4,0)</f>
        <v>0</v>
      </c>
      <c r="J866">
        <f>VLOOKUP($A866,CATMUN!$B$2:$G$1123,6,0)</f>
        <v>15</v>
      </c>
      <c r="K866" s="69">
        <v>14.369</v>
      </c>
      <c r="L866" s="69">
        <v>379.44181762658269</v>
      </c>
      <c r="N866" s="69">
        <v>19.386783259911898</v>
      </c>
      <c r="P866" s="69">
        <v>441.89600000000002</v>
      </c>
      <c r="Q866">
        <v>0</v>
      </c>
      <c r="S866" s="69">
        <v>3.5760000000000001</v>
      </c>
      <c r="T866">
        <v>0</v>
      </c>
      <c r="V866" s="51">
        <v>4</v>
      </c>
      <c r="W866" s="51" t="e">
        <v>#N/A</v>
      </c>
      <c r="X866" s="51" t="e">
        <v>#N/A</v>
      </c>
    </row>
    <row r="867" spans="1:24" x14ac:dyDescent="0.2">
      <c r="A867">
        <v>50689</v>
      </c>
      <c r="B867" t="s">
        <v>1518</v>
      </c>
      <c r="C867" t="s">
        <v>1774</v>
      </c>
      <c r="D867">
        <v>2016</v>
      </c>
      <c r="E867" t="str">
        <f t="shared" si="13"/>
        <v>506892016</v>
      </c>
      <c r="F867">
        <v>24992</v>
      </c>
      <c r="G867" t="str">
        <f>VLOOKUP($A867,CATMUN!$B$2:$C$1123,2,0)</f>
        <v>Medio</v>
      </c>
      <c r="H867" t="str">
        <f>VLOOKUP($A867,CATMUN!$B$2:$D$1123,3,0)</f>
        <v>Municipios rurales</v>
      </c>
      <c r="I867">
        <f>VLOOKUP($A867,CATMUN!$B$2:$G$1123,4,0)</f>
        <v>0</v>
      </c>
      <c r="J867">
        <f>VLOOKUP($A867,CATMUN!$B$2:$G$1123,6,0)</f>
        <v>15</v>
      </c>
      <c r="K867" s="69">
        <v>3583.3429999999998</v>
      </c>
      <c r="L867" s="69">
        <v>379.44181762658269</v>
      </c>
      <c r="M867" s="69">
        <v>45.518000000000001</v>
      </c>
      <c r="N867" s="69">
        <v>19.386783259911898</v>
      </c>
      <c r="O867" s="69">
        <v>0</v>
      </c>
      <c r="P867" s="69">
        <v>441.89600000000002</v>
      </c>
      <c r="Q867">
        <v>0</v>
      </c>
      <c r="R867">
        <v>0</v>
      </c>
      <c r="S867" s="69">
        <v>3.5760000000000001</v>
      </c>
      <c r="T867">
        <v>0</v>
      </c>
      <c r="V867" s="51">
        <v>4</v>
      </c>
      <c r="W867" s="51">
        <v>73</v>
      </c>
      <c r="X867" s="51">
        <v>26</v>
      </c>
    </row>
    <row r="868" spans="1:24" x14ac:dyDescent="0.2">
      <c r="A868">
        <v>50711</v>
      </c>
      <c r="B868" t="s">
        <v>1799</v>
      </c>
      <c r="C868" t="s">
        <v>1774</v>
      </c>
      <c r="D868">
        <v>2016</v>
      </c>
      <c r="E868" t="str">
        <f t="shared" si="13"/>
        <v>507112016</v>
      </c>
      <c r="F868">
        <v>25908</v>
      </c>
      <c r="G868" t="str">
        <f>VLOOKUP($A868,CATMUN!$B$2:$C$1123,2,0)</f>
        <v>Medio</v>
      </c>
      <c r="H868" t="str">
        <f>VLOOKUP($A868,CATMUN!$B$2:$D$1123,3,0)</f>
        <v>Municipios rurales</v>
      </c>
      <c r="I868">
        <f>VLOOKUP($A868,CATMUN!$B$2:$G$1123,4,0)</f>
        <v>0</v>
      </c>
      <c r="J868">
        <f>VLOOKUP($A868,CATMUN!$B$2:$G$1123,6,0)</f>
        <v>15</v>
      </c>
      <c r="K868" s="69">
        <v>263.71600000000001</v>
      </c>
      <c r="L868" s="69">
        <v>379.44181762658269</v>
      </c>
      <c r="M868" s="69">
        <v>4.0629999999999997</v>
      </c>
      <c r="N868" s="69">
        <v>19.386783259911898</v>
      </c>
      <c r="O868" s="69">
        <v>0</v>
      </c>
      <c r="P868" s="69">
        <v>441.89600000000002</v>
      </c>
      <c r="Q868">
        <v>0</v>
      </c>
      <c r="S868" s="69">
        <v>3.5760000000000001</v>
      </c>
      <c r="T868">
        <v>0</v>
      </c>
      <c r="V868" s="51">
        <v>4</v>
      </c>
      <c r="W868" s="51">
        <v>11</v>
      </c>
      <c r="X868" s="51">
        <v>90</v>
      </c>
    </row>
    <row r="869" spans="1:24" x14ac:dyDescent="0.2">
      <c r="A869">
        <v>52022</v>
      </c>
      <c r="B869" t="s">
        <v>1801</v>
      </c>
      <c r="C869" t="s">
        <v>1606</v>
      </c>
      <c r="D869">
        <v>2016</v>
      </c>
      <c r="E869" t="str">
        <f t="shared" si="13"/>
        <v>520222016</v>
      </c>
      <c r="F869">
        <v>6004</v>
      </c>
      <c r="G869" t="str">
        <f>VLOOKUP($A869,CATMUN!$B$2:$C$1123,2,0)</f>
        <v>Medio</v>
      </c>
      <c r="H869" t="str">
        <f>VLOOKUP($A869,CATMUN!$B$2:$D$1123,3,0)</f>
        <v>Municipios rurales</v>
      </c>
      <c r="I869">
        <f>VLOOKUP($A869,CATMUN!$B$2:$G$1123,4,0)</f>
        <v>0</v>
      </c>
      <c r="J869">
        <f>VLOOKUP($A869,CATMUN!$B$2:$G$1123,6,0)</f>
        <v>15</v>
      </c>
      <c r="K869" s="69">
        <v>60.838999999999999</v>
      </c>
      <c r="L869" s="69">
        <v>379.44181762658269</v>
      </c>
      <c r="M869" s="69">
        <v>1.4370000000000001</v>
      </c>
      <c r="N869" s="69">
        <v>19.386783259911898</v>
      </c>
      <c r="P869" s="69">
        <v>441.89600000000002</v>
      </c>
      <c r="Q869">
        <v>0</v>
      </c>
      <c r="S869" s="69">
        <v>3.5760000000000001</v>
      </c>
      <c r="T869">
        <v>0</v>
      </c>
      <c r="V869" s="51">
        <v>4</v>
      </c>
      <c r="W869" s="51">
        <v>4</v>
      </c>
      <c r="X869" s="51">
        <v>26</v>
      </c>
    </row>
    <row r="870" spans="1:24" x14ac:dyDescent="0.2">
      <c r="A870">
        <v>52036</v>
      </c>
      <c r="B870" t="s">
        <v>1802</v>
      </c>
      <c r="C870" t="s">
        <v>1606</v>
      </c>
      <c r="D870">
        <v>2016</v>
      </c>
      <c r="E870" t="str">
        <f t="shared" si="13"/>
        <v>520362016</v>
      </c>
      <c r="F870">
        <v>6905</v>
      </c>
      <c r="G870" t="str">
        <f>VLOOKUP($A870,CATMUN!$B$2:$C$1123,2,0)</f>
        <v>Bajo</v>
      </c>
      <c r="H870" t="str">
        <f>VLOOKUP($A870,CATMUN!$B$2:$D$1123,3,0)</f>
        <v>Municipios rurales</v>
      </c>
      <c r="I870">
        <f>VLOOKUP($A870,CATMUN!$B$2:$G$1123,4,0)</f>
        <v>0</v>
      </c>
      <c r="J870">
        <f>VLOOKUP($A870,CATMUN!$B$2:$G$1123,6,0)</f>
        <v>15</v>
      </c>
      <c r="K870" s="69">
        <v>44.44</v>
      </c>
      <c r="L870" s="69">
        <v>379.44181762658269</v>
      </c>
      <c r="N870" s="69">
        <v>19.386783259911898</v>
      </c>
      <c r="P870" s="69">
        <v>441.89600000000002</v>
      </c>
      <c r="Q870">
        <v>0</v>
      </c>
      <c r="S870" s="69">
        <v>3.5760000000000001</v>
      </c>
      <c r="T870">
        <v>0</v>
      </c>
      <c r="V870" s="51">
        <v>4</v>
      </c>
      <c r="W870" s="51" t="e">
        <v>#N/A</v>
      </c>
      <c r="X870" s="51" t="e">
        <v>#N/A</v>
      </c>
    </row>
    <row r="871" spans="1:24" x14ac:dyDescent="0.2">
      <c r="A871">
        <v>52079</v>
      </c>
      <c r="B871" t="s">
        <v>1804</v>
      </c>
      <c r="C871" t="s">
        <v>1606</v>
      </c>
      <c r="D871">
        <v>2016</v>
      </c>
      <c r="E871" t="str">
        <f t="shared" si="13"/>
        <v>520792016</v>
      </c>
      <c r="F871">
        <v>38708</v>
      </c>
      <c r="G871" t="str">
        <f>VLOOKUP($A871,CATMUN!$B$2:$C$1123,2,0)</f>
        <v>Bajo</v>
      </c>
      <c r="H871" t="str">
        <f>VLOOKUP($A871,CATMUN!$B$2:$D$1123,3,0)</f>
        <v>Municipios rurales</v>
      </c>
      <c r="I871">
        <f>VLOOKUP($A871,CATMUN!$B$2:$G$1123,4,0)</f>
        <v>0</v>
      </c>
      <c r="J871">
        <f>VLOOKUP($A871,CATMUN!$B$2:$G$1123,6,0)</f>
        <v>15</v>
      </c>
      <c r="K871" s="69">
        <v>335.82400000000001</v>
      </c>
      <c r="L871" s="69">
        <v>379.44181762658269</v>
      </c>
      <c r="N871" s="69">
        <v>19.386783259911898</v>
      </c>
      <c r="P871" s="69">
        <v>441.89600000000002</v>
      </c>
      <c r="Q871">
        <v>0</v>
      </c>
      <c r="S871" s="69">
        <v>3.5760000000000001</v>
      </c>
      <c r="T871">
        <v>0</v>
      </c>
      <c r="U871">
        <v>2.4300000000000002</v>
      </c>
      <c r="V871" s="51">
        <v>4</v>
      </c>
      <c r="W871" s="51">
        <v>0</v>
      </c>
      <c r="X871" s="51">
        <v>26</v>
      </c>
    </row>
    <row r="872" spans="1:24" x14ac:dyDescent="0.2">
      <c r="A872">
        <v>52110</v>
      </c>
      <c r="B872" t="s">
        <v>1805</v>
      </c>
      <c r="C872" t="s">
        <v>1606</v>
      </c>
      <c r="D872">
        <v>2016</v>
      </c>
      <c r="E872" t="str">
        <f t="shared" si="13"/>
        <v>521102016</v>
      </c>
      <c r="F872">
        <v>25362</v>
      </c>
      <c r="G872" t="str">
        <f>VLOOKUP($A872,CATMUN!$B$2:$C$1123,2,0)</f>
        <v>Medio</v>
      </c>
      <c r="H872" t="str">
        <f>VLOOKUP($A872,CATMUN!$B$2:$D$1123,3,0)</f>
        <v>Municipios rurales</v>
      </c>
      <c r="I872">
        <f>VLOOKUP($A872,CATMUN!$B$2:$G$1123,4,0)</f>
        <v>0</v>
      </c>
      <c r="J872">
        <f>VLOOKUP($A872,CATMUN!$B$2:$G$1123,6,0)</f>
        <v>15</v>
      </c>
      <c r="K872" s="69">
        <v>303.625</v>
      </c>
      <c r="L872" s="69">
        <v>379.44181762658269</v>
      </c>
      <c r="M872" s="69">
        <v>20.399999999999999</v>
      </c>
      <c r="N872" s="69">
        <v>19.386783259911898</v>
      </c>
      <c r="P872" s="69">
        <v>441.89600000000002</v>
      </c>
      <c r="S872" s="69">
        <v>3.5760000000000001</v>
      </c>
      <c r="T872">
        <v>0</v>
      </c>
      <c r="U872">
        <v>0.53</v>
      </c>
      <c r="V872" s="51">
        <v>4</v>
      </c>
      <c r="W872" s="51">
        <v>6</v>
      </c>
      <c r="X872" s="51">
        <v>26</v>
      </c>
    </row>
    <row r="873" spans="1:24" x14ac:dyDescent="0.2">
      <c r="A873">
        <v>52207</v>
      </c>
      <c r="B873" t="s">
        <v>1807</v>
      </c>
      <c r="C873" t="s">
        <v>1606</v>
      </c>
      <c r="D873">
        <v>2016</v>
      </c>
      <c r="E873" t="str">
        <f t="shared" si="13"/>
        <v>522072016</v>
      </c>
      <c r="F873">
        <v>9296</v>
      </c>
      <c r="G873" t="str">
        <f>VLOOKUP($A873,CATMUN!$B$2:$C$1123,2,0)</f>
        <v>Medio</v>
      </c>
      <c r="H873" t="str">
        <f>VLOOKUP($A873,CATMUN!$B$2:$D$1123,3,0)</f>
        <v>Municipios rurales</v>
      </c>
      <c r="I873">
        <f>VLOOKUP($A873,CATMUN!$B$2:$G$1123,4,0)</f>
        <v>0</v>
      </c>
      <c r="J873">
        <f>VLOOKUP($A873,CATMUN!$B$2:$G$1123,6,0)</f>
        <v>15</v>
      </c>
      <c r="K873" s="69">
        <v>61.832000000000001</v>
      </c>
      <c r="L873" s="69">
        <v>379.44181762658269</v>
      </c>
      <c r="N873" s="69">
        <v>19.386783259911898</v>
      </c>
      <c r="P873" s="69">
        <v>441.89600000000002</v>
      </c>
      <c r="Q873">
        <v>0</v>
      </c>
      <c r="S873" s="69">
        <v>3.5760000000000001</v>
      </c>
      <c r="T873">
        <v>0</v>
      </c>
      <c r="V873" s="51">
        <v>4</v>
      </c>
      <c r="W873" s="51" t="e">
        <v>#N/A</v>
      </c>
      <c r="X873" s="51" t="e">
        <v>#N/A</v>
      </c>
    </row>
    <row r="874" spans="1:24" x14ac:dyDescent="0.2">
      <c r="A874">
        <v>52215</v>
      </c>
      <c r="B874" t="s">
        <v>1253</v>
      </c>
      <c r="C874" t="s">
        <v>1606</v>
      </c>
      <c r="D874">
        <v>2016</v>
      </c>
      <c r="E874" t="str">
        <f t="shared" si="13"/>
        <v>522152016</v>
      </c>
      <c r="F874">
        <v>14037</v>
      </c>
      <c r="G874" t="str">
        <f>VLOOKUP($A874,CATMUN!$B$2:$C$1123,2,0)</f>
        <v>Bajo</v>
      </c>
      <c r="H874" t="str">
        <f>VLOOKUP($A874,CATMUN!$B$2:$D$1123,3,0)</f>
        <v>Municipios rurales</v>
      </c>
      <c r="I874">
        <f>VLOOKUP($A874,CATMUN!$B$2:$G$1123,4,0)</f>
        <v>0</v>
      </c>
      <c r="J874">
        <f>VLOOKUP($A874,CATMUN!$B$2:$G$1123,6,0)</f>
        <v>15</v>
      </c>
      <c r="K874" s="69">
        <v>37.259</v>
      </c>
      <c r="L874" s="69">
        <v>379.44181762658269</v>
      </c>
      <c r="N874" s="69">
        <v>19.386783259911898</v>
      </c>
      <c r="P874" s="69">
        <v>441.89600000000002</v>
      </c>
      <c r="Q874">
        <v>0</v>
      </c>
      <c r="S874" s="69">
        <v>3.5760000000000001</v>
      </c>
      <c r="T874">
        <v>0</v>
      </c>
      <c r="V874" s="51">
        <v>4</v>
      </c>
      <c r="W874" s="51">
        <v>3</v>
      </c>
      <c r="X874" s="51">
        <v>26</v>
      </c>
    </row>
    <row r="875" spans="1:24" x14ac:dyDescent="0.2">
      <c r="A875">
        <v>52227</v>
      </c>
      <c r="B875" t="s">
        <v>1810</v>
      </c>
      <c r="C875" t="s">
        <v>1606</v>
      </c>
      <c r="D875">
        <v>2016</v>
      </c>
      <c r="E875" t="str">
        <f t="shared" si="13"/>
        <v>522272016</v>
      </c>
      <c r="F875">
        <v>38349</v>
      </c>
      <c r="G875" t="str">
        <f>VLOOKUP($A875,CATMUN!$B$2:$C$1123,2,0)</f>
        <v>Bajo</v>
      </c>
      <c r="H875" t="str">
        <f>VLOOKUP($A875,CATMUN!$B$2:$D$1123,3,0)</f>
        <v>Municipios rurales</v>
      </c>
      <c r="I875">
        <f>VLOOKUP($A875,CATMUN!$B$2:$G$1123,4,0)</f>
        <v>0</v>
      </c>
      <c r="J875">
        <f>VLOOKUP($A875,CATMUN!$B$2:$G$1123,6,0)</f>
        <v>15</v>
      </c>
      <c r="K875" s="69">
        <v>126.91865</v>
      </c>
      <c r="L875" s="69">
        <v>379.44181762658269</v>
      </c>
      <c r="N875" s="69">
        <v>19.386783259911898</v>
      </c>
      <c r="P875" s="69">
        <v>441.89600000000002</v>
      </c>
      <c r="Q875">
        <v>0</v>
      </c>
      <c r="S875" s="69">
        <v>3.5760000000000001</v>
      </c>
      <c r="T875">
        <v>0</v>
      </c>
      <c r="V875" s="51">
        <v>4</v>
      </c>
      <c r="W875" s="51">
        <v>37</v>
      </c>
      <c r="X875" s="51">
        <v>26</v>
      </c>
    </row>
    <row r="876" spans="1:24" x14ac:dyDescent="0.2">
      <c r="A876">
        <v>52233</v>
      </c>
      <c r="B876" t="s">
        <v>1811</v>
      </c>
      <c r="C876" t="s">
        <v>1606</v>
      </c>
      <c r="D876">
        <v>2016</v>
      </c>
      <c r="E876" t="str">
        <f t="shared" si="13"/>
        <v>522332016</v>
      </c>
      <c r="F876">
        <v>15681</v>
      </c>
      <c r="G876" t="str">
        <f>VLOOKUP($A876,CATMUN!$B$2:$C$1123,2,0)</f>
        <v>Medio</v>
      </c>
      <c r="H876" t="str">
        <f>VLOOKUP($A876,CATMUN!$B$2:$D$1123,3,0)</f>
        <v>Municipios rurales</v>
      </c>
      <c r="I876">
        <f>VLOOKUP($A876,CATMUN!$B$2:$G$1123,4,0)</f>
        <v>0</v>
      </c>
      <c r="J876">
        <f>VLOOKUP($A876,CATMUN!$B$2:$G$1123,6,0)</f>
        <v>15</v>
      </c>
      <c r="K876" s="69">
        <v>29.652549999999998</v>
      </c>
      <c r="L876" s="69">
        <v>379.44181762658269</v>
      </c>
      <c r="M876" s="69">
        <v>0</v>
      </c>
      <c r="N876" s="69">
        <v>19.386783259911898</v>
      </c>
      <c r="P876" s="69">
        <v>441.89600000000002</v>
      </c>
      <c r="Q876">
        <v>0</v>
      </c>
      <c r="S876" s="69">
        <v>3.5760000000000001</v>
      </c>
      <c r="T876">
        <v>0</v>
      </c>
      <c r="U876">
        <v>0.74370000000000003</v>
      </c>
      <c r="V876" s="51">
        <v>4</v>
      </c>
      <c r="W876" s="51">
        <v>2</v>
      </c>
      <c r="X876" s="51">
        <v>26</v>
      </c>
    </row>
    <row r="877" spans="1:24" x14ac:dyDescent="0.2">
      <c r="A877">
        <v>52250</v>
      </c>
      <c r="B877" t="s">
        <v>1813</v>
      </c>
      <c r="C877" t="s">
        <v>1606</v>
      </c>
      <c r="D877">
        <v>2016</v>
      </c>
      <c r="E877" t="str">
        <f t="shared" si="13"/>
        <v>522502016</v>
      </c>
      <c r="F877">
        <v>38207</v>
      </c>
      <c r="G877" t="str">
        <f>VLOOKUP($A877,CATMUN!$B$2:$C$1123,2,0)</f>
        <v>Bajo</v>
      </c>
      <c r="H877" t="str">
        <f>VLOOKUP($A877,CATMUN!$B$2:$D$1123,3,0)</f>
        <v>Municipios rurales</v>
      </c>
      <c r="I877">
        <f>VLOOKUP($A877,CATMUN!$B$2:$G$1123,4,0)</f>
        <v>0</v>
      </c>
      <c r="J877">
        <f>VLOOKUP($A877,CATMUN!$B$2:$G$1123,6,0)</f>
        <v>15</v>
      </c>
      <c r="K877" s="69">
        <v>332.05799999999999</v>
      </c>
      <c r="L877" s="69">
        <v>379.44181762658269</v>
      </c>
      <c r="N877" s="69">
        <v>19.386783259911898</v>
      </c>
      <c r="P877" s="69">
        <v>441.89600000000002</v>
      </c>
      <c r="Q877">
        <v>0</v>
      </c>
      <c r="S877" s="69">
        <v>3.5760000000000001</v>
      </c>
      <c r="T877">
        <v>0</v>
      </c>
      <c r="V877" s="51">
        <v>4</v>
      </c>
      <c r="W877" s="51">
        <v>0</v>
      </c>
      <c r="X877" s="51">
        <v>26</v>
      </c>
    </row>
    <row r="878" spans="1:24" x14ac:dyDescent="0.2">
      <c r="A878">
        <v>52254</v>
      </c>
      <c r="B878" t="s">
        <v>1814</v>
      </c>
      <c r="C878" t="s">
        <v>1606</v>
      </c>
      <c r="D878">
        <v>2016</v>
      </c>
      <c r="E878" t="str">
        <f t="shared" si="13"/>
        <v>522542016</v>
      </c>
      <c r="F878">
        <v>6468</v>
      </c>
      <c r="G878" t="str">
        <f>VLOOKUP($A878,CATMUN!$B$2:$C$1123,2,0)</f>
        <v>Medio</v>
      </c>
      <c r="H878" t="str">
        <f>VLOOKUP($A878,CATMUN!$B$2:$D$1123,3,0)</f>
        <v>Municipios rurales</v>
      </c>
      <c r="I878">
        <f>VLOOKUP($A878,CATMUN!$B$2:$G$1123,4,0)</f>
        <v>0</v>
      </c>
      <c r="J878">
        <f>VLOOKUP($A878,CATMUN!$B$2:$G$1123,6,0)</f>
        <v>15</v>
      </c>
      <c r="K878" s="69">
        <v>62.789000000000001</v>
      </c>
      <c r="L878" s="69">
        <v>379.44181762658269</v>
      </c>
      <c r="N878" s="69">
        <v>19.386783259911898</v>
      </c>
      <c r="P878" s="69">
        <v>441.89600000000002</v>
      </c>
      <c r="Q878">
        <v>0</v>
      </c>
      <c r="S878" s="69">
        <v>3.5760000000000001</v>
      </c>
      <c r="T878">
        <v>0</v>
      </c>
      <c r="V878" s="51">
        <v>4</v>
      </c>
      <c r="W878" s="51" t="e">
        <v>#N/A</v>
      </c>
      <c r="X878" s="51" t="e">
        <v>#N/A</v>
      </c>
    </row>
    <row r="879" spans="1:24" x14ac:dyDescent="0.2">
      <c r="A879">
        <v>52256</v>
      </c>
      <c r="B879" t="s">
        <v>1815</v>
      </c>
      <c r="C879" t="s">
        <v>1606</v>
      </c>
      <c r="D879">
        <v>2016</v>
      </c>
      <c r="E879" t="str">
        <f t="shared" si="13"/>
        <v>522562016</v>
      </c>
      <c r="F879">
        <v>10063</v>
      </c>
      <c r="G879" t="str">
        <f>VLOOKUP($A879,CATMUN!$B$2:$C$1123,2,0)</f>
        <v>Bajo</v>
      </c>
      <c r="H879" t="str">
        <f>VLOOKUP($A879,CATMUN!$B$2:$D$1123,3,0)</f>
        <v>Municipios rurales</v>
      </c>
      <c r="I879">
        <f>VLOOKUP($A879,CATMUN!$B$2:$G$1123,4,0)</f>
        <v>0</v>
      </c>
      <c r="J879">
        <f>VLOOKUP($A879,CATMUN!$B$2:$G$1123,6,0)</f>
        <v>15</v>
      </c>
      <c r="K879" s="69">
        <v>7.843</v>
      </c>
      <c r="L879" s="69">
        <v>379.44181762658269</v>
      </c>
      <c r="M879" s="69">
        <v>9.1999999999999998E-2</v>
      </c>
      <c r="N879" s="69">
        <v>19.386783259911898</v>
      </c>
      <c r="P879" s="69">
        <v>441.89600000000002</v>
      </c>
      <c r="Q879">
        <v>0</v>
      </c>
      <c r="S879" s="69">
        <v>3.5760000000000001</v>
      </c>
      <c r="T879">
        <v>0</v>
      </c>
      <c r="V879" s="51">
        <v>4</v>
      </c>
      <c r="W879" s="51">
        <v>1</v>
      </c>
      <c r="X879" s="51">
        <v>26</v>
      </c>
    </row>
    <row r="880" spans="1:24" x14ac:dyDescent="0.2">
      <c r="A880">
        <v>52258</v>
      </c>
      <c r="B880" t="s">
        <v>1816</v>
      </c>
      <c r="C880" t="s">
        <v>1606</v>
      </c>
      <c r="D880">
        <v>2016</v>
      </c>
      <c r="E880" t="str">
        <f t="shared" si="13"/>
        <v>522582016</v>
      </c>
      <c r="F880">
        <v>12630</v>
      </c>
      <c r="G880" t="str">
        <f>VLOOKUP($A880,CATMUN!$B$2:$C$1123,2,0)</f>
        <v>Bajo</v>
      </c>
      <c r="H880" t="str">
        <f>VLOOKUP($A880,CATMUN!$B$2:$D$1123,3,0)</f>
        <v>Municipios rurales</v>
      </c>
      <c r="I880">
        <f>VLOOKUP($A880,CATMUN!$B$2:$G$1123,4,0)</f>
        <v>0</v>
      </c>
      <c r="J880">
        <f>VLOOKUP($A880,CATMUN!$B$2:$G$1123,6,0)</f>
        <v>15</v>
      </c>
      <c r="K880" s="69">
        <v>13.564</v>
      </c>
      <c r="L880" s="69">
        <v>379.44181762658269</v>
      </c>
      <c r="M880" s="69">
        <v>0</v>
      </c>
      <c r="N880" s="69">
        <v>19.386783259911898</v>
      </c>
      <c r="P880" s="69">
        <v>441.89600000000002</v>
      </c>
      <c r="Q880">
        <v>0</v>
      </c>
      <c r="S880" s="69">
        <v>3.5760000000000001</v>
      </c>
      <c r="T880">
        <v>0</v>
      </c>
      <c r="V880" s="51">
        <v>4</v>
      </c>
      <c r="W880" s="51">
        <v>1</v>
      </c>
      <c r="X880" s="51">
        <v>26</v>
      </c>
    </row>
    <row r="881" spans="1:24" x14ac:dyDescent="0.2">
      <c r="A881">
        <v>52260</v>
      </c>
      <c r="B881" t="s">
        <v>1466</v>
      </c>
      <c r="C881" t="s">
        <v>1606</v>
      </c>
      <c r="D881">
        <v>2016</v>
      </c>
      <c r="E881" t="str">
        <f t="shared" si="13"/>
        <v>522602016</v>
      </c>
      <c r="F881">
        <v>12086</v>
      </c>
      <c r="G881" t="str">
        <f>VLOOKUP($A881,CATMUN!$B$2:$C$1123,2,0)</f>
        <v>Medio</v>
      </c>
      <c r="H881" t="str">
        <f>VLOOKUP($A881,CATMUN!$B$2:$D$1123,3,0)</f>
        <v>Municipios rurales</v>
      </c>
      <c r="I881">
        <f>VLOOKUP($A881,CATMUN!$B$2:$G$1123,4,0)</f>
        <v>0</v>
      </c>
      <c r="J881">
        <f>VLOOKUP($A881,CATMUN!$B$2:$G$1123,6,0)</f>
        <v>15</v>
      </c>
      <c r="K881" s="69">
        <v>125.20699999999999</v>
      </c>
      <c r="L881" s="69">
        <v>379.44181762658269</v>
      </c>
      <c r="M881" s="69">
        <v>6.8330000000000002</v>
      </c>
      <c r="N881" s="69">
        <v>19.386783259911898</v>
      </c>
      <c r="P881" s="69">
        <v>441.89600000000002</v>
      </c>
      <c r="Q881">
        <v>0</v>
      </c>
      <c r="S881" s="69">
        <v>3.5760000000000001</v>
      </c>
      <c r="T881">
        <v>0</v>
      </c>
      <c r="V881" s="51">
        <v>4</v>
      </c>
      <c r="W881" s="51">
        <v>6</v>
      </c>
      <c r="X881" s="51">
        <v>26</v>
      </c>
    </row>
    <row r="882" spans="1:24" x14ac:dyDescent="0.2">
      <c r="A882">
        <v>52287</v>
      </c>
      <c r="B882" t="s">
        <v>1817</v>
      </c>
      <c r="C882" t="s">
        <v>1606</v>
      </c>
      <c r="D882">
        <v>2016</v>
      </c>
      <c r="E882" t="str">
        <f t="shared" si="13"/>
        <v>522872016</v>
      </c>
      <c r="F882">
        <v>6452</v>
      </c>
      <c r="G882" t="str">
        <f>VLOOKUP($A882,CATMUN!$B$2:$C$1123,2,0)</f>
        <v>Medio</v>
      </c>
      <c r="H882" t="str">
        <f>VLOOKUP($A882,CATMUN!$B$2:$D$1123,3,0)</f>
        <v>Municipios rurales</v>
      </c>
      <c r="I882">
        <f>VLOOKUP($A882,CATMUN!$B$2:$G$1123,4,0)</f>
        <v>0</v>
      </c>
      <c r="J882">
        <f>VLOOKUP($A882,CATMUN!$B$2:$G$1123,6,0)</f>
        <v>15</v>
      </c>
      <c r="K882" s="69">
        <v>55.048000000000002</v>
      </c>
      <c r="L882" s="69">
        <v>379.44181762658269</v>
      </c>
      <c r="M882" s="69">
        <v>0</v>
      </c>
      <c r="N882" s="69">
        <v>19.386783259911898</v>
      </c>
      <c r="P882" s="69">
        <v>441.89600000000002</v>
      </c>
      <c r="Q882">
        <v>0</v>
      </c>
      <c r="S882" s="69">
        <v>3.5760000000000001</v>
      </c>
      <c r="T882">
        <v>0</v>
      </c>
      <c r="V882" s="51">
        <v>4</v>
      </c>
      <c r="W882" s="51">
        <v>0</v>
      </c>
      <c r="X882" s="51">
        <v>26</v>
      </c>
    </row>
    <row r="883" spans="1:24" x14ac:dyDescent="0.2">
      <c r="A883">
        <v>52317</v>
      </c>
      <c r="B883" t="s">
        <v>1818</v>
      </c>
      <c r="C883" t="s">
        <v>1606</v>
      </c>
      <c r="D883">
        <v>2016</v>
      </c>
      <c r="E883" t="str">
        <f t="shared" si="13"/>
        <v>523172016</v>
      </c>
      <c r="F883">
        <v>15542</v>
      </c>
      <c r="G883" t="str">
        <f>VLOOKUP($A883,CATMUN!$B$2:$C$1123,2,0)</f>
        <v>Medio</v>
      </c>
      <c r="H883" t="str">
        <f>VLOOKUP($A883,CATMUN!$B$2:$D$1123,3,0)</f>
        <v>Municipios rurales</v>
      </c>
      <c r="I883">
        <f>VLOOKUP($A883,CATMUN!$B$2:$G$1123,4,0)</f>
        <v>0</v>
      </c>
      <c r="J883">
        <f>VLOOKUP($A883,CATMUN!$B$2:$G$1123,6,0)</f>
        <v>15</v>
      </c>
      <c r="K883" s="69">
        <v>122.527</v>
      </c>
      <c r="L883" s="69">
        <v>379.44181762658269</v>
      </c>
      <c r="N883" s="69">
        <v>19.386783259911898</v>
      </c>
      <c r="P883" s="69">
        <v>441.89600000000002</v>
      </c>
      <c r="Q883">
        <v>0</v>
      </c>
      <c r="S883" s="69">
        <v>3.5760000000000001</v>
      </c>
      <c r="T883">
        <v>0</v>
      </c>
      <c r="U883">
        <v>1.523514</v>
      </c>
      <c r="V883" s="51">
        <v>4</v>
      </c>
      <c r="W883" s="51" t="e">
        <v>#N/A</v>
      </c>
      <c r="X883" s="51" t="e">
        <v>#N/A</v>
      </c>
    </row>
    <row r="884" spans="1:24" x14ac:dyDescent="0.2">
      <c r="A884">
        <v>52354</v>
      </c>
      <c r="B884" t="s">
        <v>1822</v>
      </c>
      <c r="C884" t="s">
        <v>1606</v>
      </c>
      <c r="D884">
        <v>2016</v>
      </c>
      <c r="E884" t="str">
        <f t="shared" si="13"/>
        <v>523542016</v>
      </c>
      <c r="F884">
        <v>6131</v>
      </c>
      <c r="G884" t="str">
        <f>VLOOKUP($A884,CATMUN!$B$2:$C$1123,2,0)</f>
        <v>Medio</v>
      </c>
      <c r="H884" t="str">
        <f>VLOOKUP($A884,CATMUN!$B$2:$D$1123,3,0)</f>
        <v>Municipios rurales</v>
      </c>
      <c r="I884">
        <f>VLOOKUP($A884,CATMUN!$B$2:$G$1123,4,0)</f>
        <v>0</v>
      </c>
      <c r="J884">
        <f>VLOOKUP($A884,CATMUN!$B$2:$G$1123,6,0)</f>
        <v>15</v>
      </c>
      <c r="K884" s="69">
        <v>47.042999999999999</v>
      </c>
      <c r="L884" s="69">
        <v>379.44181762658269</v>
      </c>
      <c r="M884" s="69">
        <v>4.21</v>
      </c>
      <c r="N884" s="69">
        <v>19.386783259911898</v>
      </c>
      <c r="P884" s="69">
        <v>441.89600000000002</v>
      </c>
      <c r="Q884">
        <v>0</v>
      </c>
      <c r="S884" s="69">
        <v>3.5760000000000001</v>
      </c>
      <c r="T884">
        <v>0</v>
      </c>
      <c r="V884" s="51">
        <v>4</v>
      </c>
      <c r="W884" s="51">
        <v>0</v>
      </c>
      <c r="X884" s="51">
        <v>26</v>
      </c>
    </row>
    <row r="885" spans="1:24" x14ac:dyDescent="0.2">
      <c r="A885">
        <v>52381</v>
      </c>
      <c r="B885" t="s">
        <v>1825</v>
      </c>
      <c r="C885" t="s">
        <v>1606</v>
      </c>
      <c r="D885">
        <v>2016</v>
      </c>
      <c r="E885" t="str">
        <f t="shared" si="13"/>
        <v>523812016</v>
      </c>
      <c r="F885">
        <v>9454</v>
      </c>
      <c r="G885" t="str">
        <f>VLOOKUP($A885,CATMUN!$B$2:$C$1123,2,0)</f>
        <v>Bajo</v>
      </c>
      <c r="H885" t="str">
        <f>VLOOKUP($A885,CATMUN!$B$2:$D$1123,3,0)</f>
        <v>Municipios rurales</v>
      </c>
      <c r="I885">
        <f>VLOOKUP($A885,CATMUN!$B$2:$G$1123,4,0)</f>
        <v>0</v>
      </c>
      <c r="J885">
        <f>VLOOKUP($A885,CATMUN!$B$2:$G$1123,6,0)</f>
        <v>15</v>
      </c>
      <c r="K885" s="69">
        <v>52.19</v>
      </c>
      <c r="L885" s="69">
        <v>379.44181762658269</v>
      </c>
      <c r="N885" s="69">
        <v>19.386783259911898</v>
      </c>
      <c r="P885" s="69">
        <v>441.89600000000002</v>
      </c>
      <c r="Q885">
        <v>0</v>
      </c>
      <c r="S885" s="69">
        <v>3.5760000000000001</v>
      </c>
      <c r="T885">
        <v>0</v>
      </c>
      <c r="V885" s="51">
        <v>4</v>
      </c>
      <c r="W885" s="51" t="e">
        <v>#N/A</v>
      </c>
      <c r="X885" s="51" t="e">
        <v>#N/A</v>
      </c>
    </row>
    <row r="886" spans="1:24" x14ac:dyDescent="0.2">
      <c r="A886">
        <v>52385</v>
      </c>
      <c r="B886" t="s">
        <v>1826</v>
      </c>
      <c r="C886" t="s">
        <v>1606</v>
      </c>
      <c r="D886">
        <v>2016</v>
      </c>
      <c r="E886" t="str">
        <f t="shared" si="13"/>
        <v>523852016</v>
      </c>
      <c r="F886">
        <v>5726</v>
      </c>
      <c r="G886" t="str">
        <f>VLOOKUP($A886,CATMUN!$B$2:$C$1123,2,0)</f>
        <v>Bajo</v>
      </c>
      <c r="H886" t="str">
        <f>VLOOKUP($A886,CATMUN!$B$2:$D$1123,3,0)</f>
        <v>Municipios rurales</v>
      </c>
      <c r="I886">
        <f>VLOOKUP($A886,CATMUN!$B$2:$G$1123,4,0)</f>
        <v>0</v>
      </c>
      <c r="J886">
        <f>VLOOKUP($A886,CATMUN!$B$2:$G$1123,6,0)</f>
        <v>15</v>
      </c>
      <c r="K886" s="69">
        <v>26.651</v>
      </c>
      <c r="L886" s="69">
        <v>379.44181762658269</v>
      </c>
      <c r="N886" s="69">
        <v>19.386783259911898</v>
      </c>
      <c r="P886" s="69">
        <v>441.89600000000002</v>
      </c>
      <c r="Q886">
        <v>0</v>
      </c>
      <c r="S886" s="69">
        <v>3.5760000000000001</v>
      </c>
      <c r="T886">
        <v>0</v>
      </c>
      <c r="V886" s="51">
        <v>4</v>
      </c>
      <c r="W886" s="51" t="e">
        <v>#N/A</v>
      </c>
      <c r="X886" s="51" t="e">
        <v>#N/A</v>
      </c>
    </row>
    <row r="887" spans="1:24" x14ac:dyDescent="0.2">
      <c r="A887">
        <v>52390</v>
      </c>
      <c r="B887" t="s">
        <v>1827</v>
      </c>
      <c r="C887" t="s">
        <v>1606</v>
      </c>
      <c r="D887">
        <v>2016</v>
      </c>
      <c r="E887" t="str">
        <f t="shared" si="13"/>
        <v>523902016</v>
      </c>
      <c r="F887">
        <v>13112</v>
      </c>
      <c r="G887" t="str">
        <f>VLOOKUP($A887,CATMUN!$B$2:$C$1123,2,0)</f>
        <v>Bajo</v>
      </c>
      <c r="H887" t="str">
        <f>VLOOKUP($A887,CATMUN!$B$2:$D$1123,3,0)</f>
        <v>Municipios rurales</v>
      </c>
      <c r="I887">
        <f>VLOOKUP($A887,CATMUN!$B$2:$G$1123,4,0)</f>
        <v>0</v>
      </c>
      <c r="J887">
        <f>VLOOKUP($A887,CATMUN!$B$2:$G$1123,6,0)</f>
        <v>15</v>
      </c>
      <c r="K887" s="69">
        <v>0</v>
      </c>
      <c r="L887" s="69">
        <v>379.44181762658269</v>
      </c>
      <c r="M887" s="69">
        <v>0</v>
      </c>
      <c r="N887" s="69">
        <v>19.386783259911898</v>
      </c>
      <c r="P887" s="69">
        <v>441.89600000000002</v>
      </c>
      <c r="Q887">
        <v>0</v>
      </c>
      <c r="S887" s="69">
        <v>3.5760000000000001</v>
      </c>
      <c r="T887">
        <v>0</v>
      </c>
      <c r="V887" s="51">
        <v>4</v>
      </c>
      <c r="W887" s="51" t="e">
        <v>#N/A</v>
      </c>
      <c r="X887" s="51" t="e">
        <v>#N/A</v>
      </c>
    </row>
    <row r="888" spans="1:24" x14ac:dyDescent="0.2">
      <c r="A888">
        <v>52405</v>
      </c>
      <c r="B888" t="s">
        <v>1829</v>
      </c>
      <c r="C888" t="s">
        <v>1606</v>
      </c>
      <c r="D888">
        <v>2016</v>
      </c>
      <c r="E888" t="str">
        <f t="shared" si="13"/>
        <v>524052016</v>
      </c>
      <c r="F888">
        <v>14064</v>
      </c>
      <c r="G888" t="str">
        <f>VLOOKUP($A888,CATMUN!$B$2:$C$1123,2,0)</f>
        <v>Bajo</v>
      </c>
      <c r="H888" t="str">
        <f>VLOOKUP($A888,CATMUN!$B$2:$D$1123,3,0)</f>
        <v>Municipios rurales</v>
      </c>
      <c r="I888">
        <f>VLOOKUP($A888,CATMUN!$B$2:$G$1123,4,0)</f>
        <v>0</v>
      </c>
      <c r="J888">
        <f>VLOOKUP($A888,CATMUN!$B$2:$G$1123,6,0)</f>
        <v>15</v>
      </c>
      <c r="K888" s="69">
        <v>13.097</v>
      </c>
      <c r="L888" s="69">
        <v>379.44181762658269</v>
      </c>
      <c r="M888" s="69">
        <v>0</v>
      </c>
      <c r="N888" s="69">
        <v>19.386783259911898</v>
      </c>
      <c r="O888" s="69">
        <v>0</v>
      </c>
      <c r="P888" s="69">
        <v>441.89600000000002</v>
      </c>
      <c r="Q888">
        <v>0</v>
      </c>
      <c r="R888">
        <v>0</v>
      </c>
      <c r="S888" s="69">
        <v>3.5760000000000001</v>
      </c>
      <c r="T888">
        <v>0</v>
      </c>
      <c r="V888" s="51">
        <v>4</v>
      </c>
      <c r="W888" s="51">
        <v>5</v>
      </c>
      <c r="X888" s="51">
        <v>26</v>
      </c>
    </row>
    <row r="889" spans="1:24" x14ac:dyDescent="0.2">
      <c r="A889">
        <v>52411</v>
      </c>
      <c r="B889" t="s">
        <v>1830</v>
      </c>
      <c r="C889" t="s">
        <v>1606</v>
      </c>
      <c r="D889">
        <v>2016</v>
      </c>
      <c r="E889" t="str">
        <f t="shared" si="13"/>
        <v>524112016</v>
      </c>
      <c r="F889">
        <v>9879</v>
      </c>
      <c r="G889" t="str">
        <f>VLOOKUP($A889,CATMUN!$B$2:$C$1123,2,0)</f>
        <v>Medio</v>
      </c>
      <c r="H889" t="str">
        <f>VLOOKUP($A889,CATMUN!$B$2:$D$1123,3,0)</f>
        <v>Municipios rurales</v>
      </c>
      <c r="I889">
        <f>VLOOKUP($A889,CATMUN!$B$2:$G$1123,4,0)</f>
        <v>0</v>
      </c>
      <c r="J889">
        <f>VLOOKUP($A889,CATMUN!$B$2:$G$1123,6,0)</f>
        <v>15</v>
      </c>
      <c r="K889" s="69">
        <v>89.995999999999995</v>
      </c>
      <c r="L889" s="69">
        <v>379.44181762658269</v>
      </c>
      <c r="M889" s="69">
        <v>1.06</v>
      </c>
      <c r="N889" s="69">
        <v>19.386783259911898</v>
      </c>
      <c r="O889" s="69">
        <v>0</v>
      </c>
      <c r="P889" s="69">
        <v>441.89600000000002</v>
      </c>
      <c r="S889" s="69">
        <v>3.5760000000000001</v>
      </c>
      <c r="T889">
        <v>0</v>
      </c>
      <c r="U889">
        <v>0.90600000000000003</v>
      </c>
      <c r="V889" s="51">
        <v>4</v>
      </c>
      <c r="W889" s="51" t="e">
        <v>#N/A</v>
      </c>
      <c r="X889" s="51" t="e">
        <v>#N/A</v>
      </c>
    </row>
    <row r="890" spans="1:24" x14ac:dyDescent="0.2">
      <c r="A890">
        <v>52418</v>
      </c>
      <c r="B890" t="s">
        <v>1831</v>
      </c>
      <c r="C890" t="s">
        <v>1606</v>
      </c>
      <c r="D890">
        <v>2016</v>
      </c>
      <c r="E890" t="str">
        <f t="shared" si="13"/>
        <v>524182016</v>
      </c>
      <c r="F890">
        <v>19772</v>
      </c>
      <c r="G890" t="str">
        <f>VLOOKUP($A890,CATMUN!$B$2:$C$1123,2,0)</f>
        <v>Medio</v>
      </c>
      <c r="H890" t="str">
        <f>VLOOKUP($A890,CATMUN!$B$2:$D$1123,3,0)</f>
        <v>Municipios rurales</v>
      </c>
      <c r="I890">
        <f>VLOOKUP($A890,CATMUN!$B$2:$G$1123,4,0)</f>
        <v>0</v>
      </c>
      <c r="J890">
        <f>VLOOKUP($A890,CATMUN!$B$2:$G$1123,6,0)</f>
        <v>15</v>
      </c>
      <c r="K890" s="69">
        <v>17.957999999999998</v>
      </c>
      <c r="L890" s="69">
        <v>379.44181762658269</v>
      </c>
      <c r="M890" s="69">
        <v>0</v>
      </c>
      <c r="N890" s="69">
        <v>19.386783259911898</v>
      </c>
      <c r="O890" s="69">
        <v>0</v>
      </c>
      <c r="P890" s="69">
        <v>441.89600000000002</v>
      </c>
      <c r="Q890">
        <v>0</v>
      </c>
      <c r="S890" s="69">
        <v>3.5760000000000001</v>
      </c>
      <c r="T890">
        <v>0</v>
      </c>
      <c r="V890" s="51">
        <v>4</v>
      </c>
      <c r="W890" s="51">
        <v>6</v>
      </c>
      <c r="X890" s="51">
        <v>26</v>
      </c>
    </row>
    <row r="891" spans="1:24" x14ac:dyDescent="0.2">
      <c r="A891">
        <v>52427</v>
      </c>
      <c r="B891" t="s">
        <v>1832</v>
      </c>
      <c r="C891" t="s">
        <v>1606</v>
      </c>
      <c r="D891">
        <v>2016</v>
      </c>
      <c r="E891" t="str">
        <f t="shared" si="13"/>
        <v>524272016</v>
      </c>
      <c r="F891">
        <v>23136</v>
      </c>
      <c r="G891" t="str">
        <f>VLOOKUP($A891,CATMUN!$B$2:$C$1123,2,0)</f>
        <v>Bajo</v>
      </c>
      <c r="H891" t="str">
        <f>VLOOKUP($A891,CATMUN!$B$2:$D$1123,3,0)</f>
        <v>Municipios rurales</v>
      </c>
      <c r="I891">
        <f>VLOOKUP($A891,CATMUN!$B$2:$G$1123,4,0)</f>
        <v>0</v>
      </c>
      <c r="J891">
        <f>VLOOKUP($A891,CATMUN!$B$2:$G$1123,6,0)</f>
        <v>15</v>
      </c>
      <c r="K891" s="69">
        <v>0</v>
      </c>
      <c r="L891" s="69">
        <v>379.44181762658269</v>
      </c>
      <c r="M891" s="69">
        <v>0</v>
      </c>
      <c r="N891" s="69">
        <v>19.386783259911898</v>
      </c>
      <c r="O891" s="69">
        <v>0</v>
      </c>
      <c r="P891" s="69">
        <v>441.89600000000002</v>
      </c>
      <c r="Q891">
        <v>0</v>
      </c>
      <c r="S891" s="69">
        <v>3.5760000000000001</v>
      </c>
      <c r="T891">
        <v>0</v>
      </c>
      <c r="V891" s="51">
        <v>4</v>
      </c>
      <c r="W891" s="51" t="e">
        <v>#N/A</v>
      </c>
      <c r="X891" s="51" t="e">
        <v>#N/A</v>
      </c>
    </row>
    <row r="892" spans="1:24" x14ac:dyDescent="0.2">
      <c r="A892">
        <v>52435</v>
      </c>
      <c r="B892" t="s">
        <v>1833</v>
      </c>
      <c r="C892" t="s">
        <v>1606</v>
      </c>
      <c r="D892">
        <v>2016</v>
      </c>
      <c r="E892" t="str">
        <f t="shared" si="13"/>
        <v>524352016</v>
      </c>
      <c r="F892">
        <v>7608</v>
      </c>
      <c r="G892" t="str">
        <f>VLOOKUP($A892,CATMUN!$B$2:$C$1123,2,0)</f>
        <v>Medio</v>
      </c>
      <c r="H892" t="str">
        <f>VLOOKUP($A892,CATMUN!$B$2:$D$1123,3,0)</f>
        <v>Municipios rurales</v>
      </c>
      <c r="I892">
        <f>VLOOKUP($A892,CATMUN!$B$2:$G$1123,4,0)</f>
        <v>0</v>
      </c>
      <c r="J892">
        <f>VLOOKUP($A892,CATMUN!$B$2:$G$1123,6,0)</f>
        <v>15</v>
      </c>
      <c r="K892" s="69">
        <v>47.497999999999998</v>
      </c>
      <c r="L892" s="69">
        <v>379.44181762658269</v>
      </c>
      <c r="M892" s="69">
        <v>0</v>
      </c>
      <c r="N892" s="69">
        <v>19.386783259911898</v>
      </c>
      <c r="P892" s="69">
        <v>441.89600000000002</v>
      </c>
      <c r="Q892">
        <v>0</v>
      </c>
      <c r="S892" s="69">
        <v>3.5760000000000001</v>
      </c>
      <c r="T892">
        <v>0</v>
      </c>
      <c r="V892" s="51">
        <v>4</v>
      </c>
      <c r="W892" s="51">
        <v>6</v>
      </c>
      <c r="X892" s="51">
        <v>26</v>
      </c>
    </row>
    <row r="893" spans="1:24" x14ac:dyDescent="0.2">
      <c r="A893">
        <v>52473</v>
      </c>
      <c r="B893" t="s">
        <v>1605</v>
      </c>
      <c r="C893" t="s">
        <v>1606</v>
      </c>
      <c r="D893">
        <v>2016</v>
      </c>
      <c r="E893" t="str">
        <f t="shared" si="13"/>
        <v>524732016</v>
      </c>
      <c r="F893">
        <v>16769</v>
      </c>
      <c r="G893" t="str">
        <f>VLOOKUP($A893,CATMUN!$B$2:$C$1123,2,0)</f>
        <v>Bajo</v>
      </c>
      <c r="H893" t="str">
        <f>VLOOKUP($A893,CATMUN!$B$2:$D$1123,3,0)</f>
        <v>Municipios rurales</v>
      </c>
      <c r="I893">
        <f>VLOOKUP($A893,CATMUN!$B$2:$G$1123,4,0)</f>
        <v>0</v>
      </c>
      <c r="J893">
        <f>VLOOKUP($A893,CATMUN!$B$2:$G$1123,6,0)</f>
        <v>15</v>
      </c>
      <c r="K893" s="69">
        <v>0</v>
      </c>
      <c r="L893" s="69">
        <v>379.44181762658269</v>
      </c>
      <c r="M893" s="69">
        <v>0</v>
      </c>
      <c r="N893" s="69">
        <v>19.386783259911898</v>
      </c>
      <c r="P893" s="69">
        <v>441.89600000000002</v>
      </c>
      <c r="Q893">
        <v>0</v>
      </c>
      <c r="S893" s="69">
        <v>3.5760000000000001</v>
      </c>
      <c r="T893">
        <v>0</v>
      </c>
      <c r="V893" s="51">
        <v>4</v>
      </c>
      <c r="W893" s="51">
        <v>0</v>
      </c>
      <c r="X893" s="51">
        <v>26</v>
      </c>
    </row>
    <row r="894" spans="1:24" x14ac:dyDescent="0.2">
      <c r="A894">
        <v>52490</v>
      </c>
      <c r="B894" t="s">
        <v>1834</v>
      </c>
      <c r="C894" t="s">
        <v>1606</v>
      </c>
      <c r="D894">
        <v>2016</v>
      </c>
      <c r="E894" t="str">
        <f t="shared" si="13"/>
        <v>524902016</v>
      </c>
      <c r="F894">
        <v>31593</v>
      </c>
      <c r="G894" t="str">
        <f>VLOOKUP($A894,CATMUN!$B$2:$C$1123,2,0)</f>
        <v>Bajo</v>
      </c>
      <c r="H894" t="str">
        <f>VLOOKUP($A894,CATMUN!$B$2:$D$1123,3,0)</f>
        <v>Municipios rurales</v>
      </c>
      <c r="I894">
        <f>VLOOKUP($A894,CATMUN!$B$2:$G$1123,4,0)</f>
        <v>0</v>
      </c>
      <c r="J894">
        <f>VLOOKUP($A894,CATMUN!$B$2:$G$1123,6,0)</f>
        <v>15</v>
      </c>
      <c r="K894" s="69">
        <v>36.770000000000003</v>
      </c>
      <c r="L894" s="69">
        <v>379.44181762658269</v>
      </c>
      <c r="M894" s="69">
        <v>0</v>
      </c>
      <c r="N894" s="69">
        <v>19.386783259911898</v>
      </c>
      <c r="O894" s="69">
        <v>0</v>
      </c>
      <c r="P894" s="69">
        <v>441.89600000000002</v>
      </c>
      <c r="Q894">
        <v>0</v>
      </c>
      <c r="S894" s="69">
        <v>3.5760000000000001</v>
      </c>
      <c r="T894">
        <v>0</v>
      </c>
      <c r="V894" s="51">
        <v>4</v>
      </c>
      <c r="W894" s="51">
        <v>9</v>
      </c>
      <c r="X894" s="51">
        <v>26</v>
      </c>
    </row>
    <row r="895" spans="1:24" x14ac:dyDescent="0.2">
      <c r="A895">
        <v>52520</v>
      </c>
      <c r="B895" t="s">
        <v>1836</v>
      </c>
      <c r="C895" t="s">
        <v>1606</v>
      </c>
      <c r="D895">
        <v>2016</v>
      </c>
      <c r="E895" t="str">
        <f t="shared" si="13"/>
        <v>525202016</v>
      </c>
      <c r="F895">
        <v>15497</v>
      </c>
      <c r="G895" t="str">
        <f>VLOOKUP($A895,CATMUN!$B$2:$C$1123,2,0)</f>
        <v>Bajo</v>
      </c>
      <c r="H895" t="str">
        <f>VLOOKUP($A895,CATMUN!$B$2:$D$1123,3,0)</f>
        <v>Municipios rurales</v>
      </c>
      <c r="I895">
        <f>VLOOKUP($A895,CATMUN!$B$2:$G$1123,4,0)</f>
        <v>0</v>
      </c>
      <c r="J895">
        <f>VLOOKUP($A895,CATMUN!$B$2:$G$1123,6,0)</f>
        <v>15</v>
      </c>
      <c r="K895" s="69">
        <v>0</v>
      </c>
      <c r="L895" s="69">
        <v>379.44181762658269</v>
      </c>
      <c r="M895" s="69">
        <v>0</v>
      </c>
      <c r="N895" s="69">
        <v>19.386783259911898</v>
      </c>
      <c r="O895" s="69">
        <v>0</v>
      </c>
      <c r="P895" s="69">
        <v>441.89600000000002</v>
      </c>
      <c r="Q895">
        <v>0</v>
      </c>
      <c r="S895" s="69">
        <v>3.5760000000000001</v>
      </c>
      <c r="T895">
        <v>0</v>
      </c>
      <c r="V895" s="51">
        <v>4</v>
      </c>
      <c r="W895" s="51" t="e">
        <v>#N/A</v>
      </c>
      <c r="X895" s="51" t="e">
        <v>#N/A</v>
      </c>
    </row>
    <row r="896" spans="1:24" x14ac:dyDescent="0.2">
      <c r="A896">
        <v>52540</v>
      </c>
      <c r="B896" t="s">
        <v>1837</v>
      </c>
      <c r="C896" t="s">
        <v>1606</v>
      </c>
      <c r="D896">
        <v>2016</v>
      </c>
      <c r="E896" t="str">
        <f t="shared" si="13"/>
        <v>525402016</v>
      </c>
      <c r="F896">
        <v>17159</v>
      </c>
      <c r="G896" t="str">
        <f>VLOOKUP($A896,CATMUN!$B$2:$C$1123,2,0)</f>
        <v>Bajo</v>
      </c>
      <c r="H896" t="str">
        <f>VLOOKUP($A896,CATMUN!$B$2:$D$1123,3,0)</f>
        <v>Municipios rurales</v>
      </c>
      <c r="I896">
        <f>VLOOKUP($A896,CATMUN!$B$2:$G$1123,4,0)</f>
        <v>0</v>
      </c>
      <c r="J896">
        <f>VLOOKUP($A896,CATMUN!$B$2:$G$1123,6,0)</f>
        <v>15</v>
      </c>
      <c r="K896" s="69">
        <v>15.564</v>
      </c>
      <c r="L896" s="69">
        <v>379.44181762658269</v>
      </c>
      <c r="M896" s="69">
        <v>0</v>
      </c>
      <c r="N896" s="69">
        <v>19.386783259911898</v>
      </c>
      <c r="O896" s="69">
        <v>0</v>
      </c>
      <c r="P896" s="69">
        <v>441.89600000000002</v>
      </c>
      <c r="Q896">
        <v>0</v>
      </c>
      <c r="S896" s="69">
        <v>3.5760000000000001</v>
      </c>
      <c r="T896">
        <v>0</v>
      </c>
      <c r="V896" s="51">
        <v>4</v>
      </c>
      <c r="W896" s="51">
        <v>2</v>
      </c>
      <c r="X896" s="51">
        <v>26</v>
      </c>
    </row>
    <row r="897" spans="1:24" x14ac:dyDescent="0.2">
      <c r="A897">
        <v>52560</v>
      </c>
      <c r="B897" t="s">
        <v>1838</v>
      </c>
      <c r="C897" t="s">
        <v>1606</v>
      </c>
      <c r="D897">
        <v>2016</v>
      </c>
      <c r="E897" t="str">
        <f t="shared" si="13"/>
        <v>525602016</v>
      </c>
      <c r="F897">
        <v>12034</v>
      </c>
      <c r="G897" t="str">
        <f>VLOOKUP($A897,CATMUN!$B$2:$C$1123,2,0)</f>
        <v>Medio</v>
      </c>
      <c r="H897" t="str">
        <f>VLOOKUP($A897,CATMUN!$B$2:$D$1123,3,0)</f>
        <v>Municipios rurales</v>
      </c>
      <c r="I897">
        <f>VLOOKUP($A897,CATMUN!$B$2:$G$1123,4,0)</f>
        <v>0</v>
      </c>
      <c r="J897">
        <f>VLOOKUP($A897,CATMUN!$B$2:$G$1123,6,0)</f>
        <v>15</v>
      </c>
      <c r="K897" s="69">
        <v>66.040000000000006</v>
      </c>
      <c r="L897" s="69">
        <v>379.44181762658269</v>
      </c>
      <c r="M897" s="69">
        <v>0</v>
      </c>
      <c r="N897" s="69">
        <v>19.386783259911898</v>
      </c>
      <c r="P897" s="69">
        <v>441.89600000000002</v>
      </c>
      <c r="Q897">
        <v>0</v>
      </c>
      <c r="S897" s="69">
        <v>3.5760000000000001</v>
      </c>
      <c r="T897">
        <v>0</v>
      </c>
      <c r="V897" s="51">
        <v>4</v>
      </c>
      <c r="W897" s="51">
        <v>3</v>
      </c>
      <c r="X897" s="51">
        <v>26</v>
      </c>
    </row>
    <row r="898" spans="1:24" x14ac:dyDescent="0.2">
      <c r="A898">
        <v>52573</v>
      </c>
      <c r="B898" t="s">
        <v>1840</v>
      </c>
      <c r="C898" t="s">
        <v>1606</v>
      </c>
      <c r="D898">
        <v>2016</v>
      </c>
      <c r="E898" t="str">
        <f t="shared" ref="E898:E961" si="14">A898&amp;D898</f>
        <v>525732016</v>
      </c>
      <c r="F898">
        <v>8319</v>
      </c>
      <c r="G898" t="str">
        <f>VLOOKUP($A898,CATMUN!$B$2:$C$1123,2,0)</f>
        <v>Bajo</v>
      </c>
      <c r="H898" t="str">
        <f>VLOOKUP($A898,CATMUN!$B$2:$D$1123,3,0)</f>
        <v>Municipios rurales</v>
      </c>
      <c r="I898">
        <f>VLOOKUP($A898,CATMUN!$B$2:$G$1123,4,0)</f>
        <v>0</v>
      </c>
      <c r="J898">
        <f>VLOOKUP($A898,CATMUN!$B$2:$G$1123,6,0)</f>
        <v>15</v>
      </c>
      <c r="K898" s="69">
        <v>61.152000000000001</v>
      </c>
      <c r="L898" s="69">
        <v>379.44181762658269</v>
      </c>
      <c r="N898" s="69">
        <v>19.386783259911898</v>
      </c>
      <c r="P898" s="69">
        <v>441.89600000000002</v>
      </c>
      <c r="Q898">
        <v>0</v>
      </c>
      <c r="S898" s="69">
        <v>3.5760000000000001</v>
      </c>
      <c r="T898">
        <v>0</v>
      </c>
      <c r="U898">
        <v>0.73299999999999998</v>
      </c>
      <c r="V898" s="51">
        <v>4</v>
      </c>
      <c r="W898" s="51">
        <v>18</v>
      </c>
      <c r="X898" s="51">
        <v>26</v>
      </c>
    </row>
    <row r="899" spans="1:24" x14ac:dyDescent="0.2">
      <c r="A899">
        <v>52612</v>
      </c>
      <c r="B899" t="s">
        <v>1623</v>
      </c>
      <c r="C899" t="s">
        <v>1606</v>
      </c>
      <c r="D899">
        <v>2016</v>
      </c>
      <c r="E899" t="str">
        <f t="shared" si="14"/>
        <v>526122016</v>
      </c>
      <c r="F899">
        <v>19079</v>
      </c>
      <c r="G899" t="str">
        <f>VLOOKUP($A899,CATMUN!$B$2:$C$1123,2,0)</f>
        <v>Bajo</v>
      </c>
      <c r="H899" t="str">
        <f>VLOOKUP($A899,CATMUN!$B$2:$D$1123,3,0)</f>
        <v>Municipios rurales</v>
      </c>
      <c r="I899">
        <f>VLOOKUP($A899,CATMUN!$B$2:$G$1123,4,0)</f>
        <v>0</v>
      </c>
      <c r="J899">
        <f>VLOOKUP($A899,CATMUN!$B$2:$G$1123,6,0)</f>
        <v>15</v>
      </c>
      <c r="K899" s="69">
        <v>311.66399999999999</v>
      </c>
      <c r="L899" s="69">
        <v>379.44181762658269</v>
      </c>
      <c r="M899" s="69">
        <v>4.9710000000000001</v>
      </c>
      <c r="N899" s="69">
        <v>19.386783259911898</v>
      </c>
      <c r="O899" s="69">
        <v>0</v>
      </c>
      <c r="P899" s="69">
        <v>441.89600000000002</v>
      </c>
      <c r="Q899">
        <v>0</v>
      </c>
      <c r="R899">
        <v>0</v>
      </c>
      <c r="S899" s="69">
        <v>3.5760000000000001</v>
      </c>
      <c r="T899">
        <v>0</v>
      </c>
      <c r="U899">
        <v>0.1</v>
      </c>
      <c r="V899" s="51">
        <v>4</v>
      </c>
      <c r="W899" s="51">
        <v>4</v>
      </c>
      <c r="X899" s="51">
        <v>26</v>
      </c>
    </row>
    <row r="900" spans="1:24" x14ac:dyDescent="0.2">
      <c r="A900">
        <v>52612</v>
      </c>
      <c r="B900" t="s">
        <v>1623</v>
      </c>
      <c r="C900" t="s">
        <v>1606</v>
      </c>
      <c r="D900">
        <v>2016</v>
      </c>
      <c r="E900" t="str">
        <f t="shared" si="14"/>
        <v>526122016</v>
      </c>
      <c r="F900">
        <v>19079</v>
      </c>
      <c r="G900" t="str">
        <f>VLOOKUP($A900,CATMUN!$B$2:$C$1123,2,0)</f>
        <v>Bajo</v>
      </c>
      <c r="H900" t="str">
        <f>VLOOKUP($A900,CATMUN!$B$2:$D$1123,3,0)</f>
        <v>Municipios rurales</v>
      </c>
      <c r="I900">
        <f>VLOOKUP($A900,CATMUN!$B$2:$G$1123,4,0)</f>
        <v>0</v>
      </c>
      <c r="J900">
        <f>VLOOKUP($A900,CATMUN!$B$2:$G$1123,6,0)</f>
        <v>15</v>
      </c>
      <c r="K900" s="69">
        <v>311.66399999999999</v>
      </c>
      <c r="L900" s="69">
        <v>379.44181762658269</v>
      </c>
      <c r="M900" s="69">
        <v>4.9710000000000001</v>
      </c>
      <c r="N900" s="69">
        <v>19.386783259911898</v>
      </c>
      <c r="O900" s="69">
        <v>0</v>
      </c>
      <c r="P900" s="69">
        <v>441.89600000000002</v>
      </c>
      <c r="Q900">
        <v>0</v>
      </c>
      <c r="R900">
        <v>0</v>
      </c>
      <c r="S900" s="69">
        <v>3.5760000000000001</v>
      </c>
      <c r="T900">
        <v>0</v>
      </c>
      <c r="V900" s="51">
        <v>4</v>
      </c>
      <c r="W900" s="51">
        <v>4</v>
      </c>
      <c r="X900" s="51">
        <v>26</v>
      </c>
    </row>
    <row r="901" spans="1:24" x14ac:dyDescent="0.2">
      <c r="A901">
        <v>52621</v>
      </c>
      <c r="B901" t="s">
        <v>1842</v>
      </c>
      <c r="C901" t="s">
        <v>1606</v>
      </c>
      <c r="D901">
        <v>2016</v>
      </c>
      <c r="E901" t="str">
        <f t="shared" si="14"/>
        <v>526212016</v>
      </c>
      <c r="F901">
        <v>23287</v>
      </c>
      <c r="G901" t="str">
        <f>VLOOKUP($A901,CATMUN!$B$2:$C$1123,2,0)</f>
        <v>Bajo</v>
      </c>
      <c r="H901" t="str">
        <f>VLOOKUP($A901,CATMUN!$B$2:$D$1123,3,0)</f>
        <v>Municipios rurales</v>
      </c>
      <c r="I901">
        <f>VLOOKUP($A901,CATMUN!$B$2:$G$1123,4,0)</f>
        <v>0</v>
      </c>
      <c r="J901">
        <f>VLOOKUP($A901,CATMUN!$B$2:$G$1123,6,0)</f>
        <v>15</v>
      </c>
      <c r="K901" s="69">
        <v>0</v>
      </c>
      <c r="L901" s="69">
        <v>379.44181762658269</v>
      </c>
      <c r="N901" s="69">
        <v>19.386783259911898</v>
      </c>
      <c r="P901" s="69">
        <v>441.89600000000002</v>
      </c>
      <c r="Q901">
        <v>0</v>
      </c>
      <c r="S901" s="69">
        <v>3.5760000000000001</v>
      </c>
      <c r="T901">
        <v>0</v>
      </c>
      <c r="V901" s="51">
        <v>4</v>
      </c>
      <c r="W901" s="51">
        <v>0</v>
      </c>
      <c r="X901" s="51">
        <v>26</v>
      </c>
    </row>
    <row r="902" spans="1:24" x14ac:dyDescent="0.2">
      <c r="A902">
        <v>52687</v>
      </c>
      <c r="B902" t="s">
        <v>1845</v>
      </c>
      <c r="C902" t="s">
        <v>1606</v>
      </c>
      <c r="D902">
        <v>2016</v>
      </c>
      <c r="E902" t="str">
        <f t="shared" si="14"/>
        <v>526872016</v>
      </c>
      <c r="F902">
        <v>20002</v>
      </c>
      <c r="G902" t="str">
        <f>VLOOKUP($A902,CATMUN!$B$2:$C$1123,2,0)</f>
        <v>Bajo</v>
      </c>
      <c r="H902" t="str">
        <f>VLOOKUP($A902,CATMUN!$B$2:$D$1123,3,0)</f>
        <v>Municipios rurales</v>
      </c>
      <c r="I902">
        <f>VLOOKUP($A902,CATMUN!$B$2:$G$1123,4,0)</f>
        <v>0</v>
      </c>
      <c r="J902">
        <f>VLOOKUP($A902,CATMUN!$B$2:$G$1123,6,0)</f>
        <v>15</v>
      </c>
      <c r="K902" s="69">
        <v>70.765000000000001</v>
      </c>
      <c r="L902" s="69">
        <v>379.44181762658269</v>
      </c>
      <c r="M902" s="69">
        <v>0</v>
      </c>
      <c r="N902" s="69">
        <v>19.386783259911898</v>
      </c>
      <c r="P902" s="69">
        <v>441.89600000000002</v>
      </c>
      <c r="Q902">
        <v>0</v>
      </c>
      <c r="S902" s="69">
        <v>3.5760000000000001</v>
      </c>
      <c r="T902">
        <v>0</v>
      </c>
      <c r="V902" s="51">
        <v>4</v>
      </c>
      <c r="W902" s="51">
        <v>0</v>
      </c>
      <c r="X902" s="51">
        <v>26</v>
      </c>
    </row>
    <row r="903" spans="1:24" x14ac:dyDescent="0.2">
      <c r="A903">
        <v>52696</v>
      </c>
      <c r="B903" t="s">
        <v>1847</v>
      </c>
      <c r="C903" t="s">
        <v>1606</v>
      </c>
      <c r="D903">
        <v>2016</v>
      </c>
      <c r="E903" t="str">
        <f t="shared" si="14"/>
        <v>526962016</v>
      </c>
      <c r="F903">
        <v>14688</v>
      </c>
      <c r="G903" t="str">
        <f>VLOOKUP($A903,CATMUN!$B$2:$C$1123,2,0)</f>
        <v>Bajo</v>
      </c>
      <c r="H903" t="str">
        <f>VLOOKUP($A903,CATMUN!$B$2:$D$1123,3,0)</f>
        <v>Municipios rurales</v>
      </c>
      <c r="I903">
        <f>VLOOKUP($A903,CATMUN!$B$2:$G$1123,4,0)</f>
        <v>0</v>
      </c>
      <c r="J903">
        <f>VLOOKUP($A903,CATMUN!$B$2:$G$1123,6,0)</f>
        <v>15</v>
      </c>
      <c r="K903" s="69">
        <v>0</v>
      </c>
      <c r="L903" s="69">
        <v>379.44181762658269</v>
      </c>
      <c r="N903" s="69">
        <v>19.386783259911898</v>
      </c>
      <c r="P903" s="69">
        <v>441.89600000000002</v>
      </c>
      <c r="Q903">
        <v>0</v>
      </c>
      <c r="S903" s="69">
        <v>3.5760000000000001</v>
      </c>
      <c r="T903">
        <v>0</v>
      </c>
      <c r="V903" s="51">
        <v>4</v>
      </c>
      <c r="W903" s="51">
        <v>0</v>
      </c>
      <c r="X903" s="51">
        <v>26</v>
      </c>
    </row>
    <row r="904" spans="1:24" x14ac:dyDescent="0.2">
      <c r="A904">
        <v>52699</v>
      </c>
      <c r="B904" t="s">
        <v>1848</v>
      </c>
      <c r="C904" t="s">
        <v>1606</v>
      </c>
      <c r="D904">
        <v>2016</v>
      </c>
      <c r="E904" t="str">
        <f t="shared" si="14"/>
        <v>526992016</v>
      </c>
      <c r="F904">
        <v>29065</v>
      </c>
      <c r="G904" t="str">
        <f>VLOOKUP($A904,CATMUN!$B$2:$C$1123,2,0)</f>
        <v>Bajo</v>
      </c>
      <c r="H904" t="str">
        <f>VLOOKUP($A904,CATMUN!$B$2:$D$1123,3,0)</f>
        <v>Municipios rurales</v>
      </c>
      <c r="I904">
        <f>VLOOKUP($A904,CATMUN!$B$2:$G$1123,4,0)</f>
        <v>0</v>
      </c>
      <c r="J904">
        <f>VLOOKUP($A904,CATMUN!$B$2:$G$1123,6,0)</f>
        <v>15</v>
      </c>
      <c r="K904" s="69">
        <v>105.804</v>
      </c>
      <c r="L904" s="69">
        <v>379.44181762658269</v>
      </c>
      <c r="M904" s="69">
        <v>0.21</v>
      </c>
      <c r="N904" s="69">
        <v>19.386783259911898</v>
      </c>
      <c r="O904" s="69">
        <v>0</v>
      </c>
      <c r="P904" s="69">
        <v>441.89600000000002</v>
      </c>
      <c r="Q904">
        <v>0</v>
      </c>
      <c r="S904" s="69">
        <v>3.5760000000000001</v>
      </c>
      <c r="T904">
        <v>0</v>
      </c>
      <c r="U904">
        <v>3.895</v>
      </c>
      <c r="V904" s="51">
        <v>4</v>
      </c>
      <c r="W904" s="51">
        <v>0</v>
      </c>
      <c r="X904" s="51">
        <v>26</v>
      </c>
    </row>
    <row r="905" spans="1:24" x14ac:dyDescent="0.2">
      <c r="A905">
        <v>52720</v>
      </c>
      <c r="B905" t="s">
        <v>1849</v>
      </c>
      <c r="C905" t="s">
        <v>1606</v>
      </c>
      <c r="D905">
        <v>2016</v>
      </c>
      <c r="E905" t="str">
        <f t="shared" si="14"/>
        <v>527202016</v>
      </c>
      <c r="F905">
        <v>6237</v>
      </c>
      <c r="G905" t="str">
        <f>VLOOKUP($A905,CATMUN!$B$2:$C$1123,2,0)</f>
        <v>Bajo</v>
      </c>
      <c r="H905" t="str">
        <f>VLOOKUP($A905,CATMUN!$B$2:$D$1123,3,0)</f>
        <v>Municipios rurales</v>
      </c>
      <c r="I905">
        <f>VLOOKUP($A905,CATMUN!$B$2:$G$1123,4,0)</f>
        <v>0</v>
      </c>
      <c r="J905">
        <f>VLOOKUP($A905,CATMUN!$B$2:$G$1123,6,0)</f>
        <v>15</v>
      </c>
      <c r="K905" s="69">
        <v>139.45599999999999</v>
      </c>
      <c r="L905" s="69">
        <v>379.44181762658269</v>
      </c>
      <c r="M905" s="69">
        <v>0</v>
      </c>
      <c r="N905" s="69">
        <v>19.386783259911898</v>
      </c>
      <c r="P905" s="69">
        <v>441.89600000000002</v>
      </c>
      <c r="Q905">
        <v>0</v>
      </c>
      <c r="S905" s="69">
        <v>3.5760000000000001</v>
      </c>
      <c r="T905">
        <v>0</v>
      </c>
      <c r="V905" s="51">
        <v>4</v>
      </c>
      <c r="W905" s="51">
        <v>0</v>
      </c>
      <c r="X905" s="51">
        <v>26</v>
      </c>
    </row>
    <row r="906" spans="1:24" x14ac:dyDescent="0.2">
      <c r="A906">
        <v>52786</v>
      </c>
      <c r="B906" t="s">
        <v>1850</v>
      </c>
      <c r="C906" t="s">
        <v>1606</v>
      </c>
      <c r="D906">
        <v>2016</v>
      </c>
      <c r="E906" t="str">
        <f t="shared" si="14"/>
        <v>527862016</v>
      </c>
      <c r="F906">
        <v>20902</v>
      </c>
      <c r="G906" t="str">
        <f>VLOOKUP($A906,CATMUN!$B$2:$C$1123,2,0)</f>
        <v>Bajo</v>
      </c>
      <c r="H906" t="str">
        <f>VLOOKUP($A906,CATMUN!$B$2:$D$1123,3,0)</f>
        <v>Municipios rurales</v>
      </c>
      <c r="I906">
        <f>VLOOKUP($A906,CATMUN!$B$2:$G$1123,4,0)</f>
        <v>0</v>
      </c>
      <c r="J906">
        <f>VLOOKUP($A906,CATMUN!$B$2:$G$1123,6,0)</f>
        <v>15</v>
      </c>
      <c r="K906" s="69">
        <v>236.16200000000001</v>
      </c>
      <c r="L906" s="69">
        <v>379.44181762658269</v>
      </c>
      <c r="N906" s="69">
        <v>19.386783259911898</v>
      </c>
      <c r="P906" s="69">
        <v>441.89600000000002</v>
      </c>
      <c r="Q906">
        <v>0</v>
      </c>
      <c r="S906" s="69">
        <v>3.5760000000000001</v>
      </c>
      <c r="T906">
        <v>0</v>
      </c>
      <c r="V906" s="51">
        <v>4</v>
      </c>
      <c r="W906" s="51">
        <v>13</v>
      </c>
      <c r="X906" s="51">
        <v>26</v>
      </c>
    </row>
    <row r="907" spans="1:24" x14ac:dyDescent="0.2">
      <c r="A907">
        <v>52788</v>
      </c>
      <c r="B907" t="s">
        <v>1851</v>
      </c>
      <c r="C907" t="s">
        <v>1606</v>
      </c>
      <c r="D907">
        <v>2016</v>
      </c>
      <c r="E907" t="str">
        <f t="shared" si="14"/>
        <v>527882016</v>
      </c>
      <c r="F907">
        <v>9506</v>
      </c>
      <c r="G907" t="str">
        <f>VLOOKUP($A907,CATMUN!$B$2:$C$1123,2,0)</f>
        <v>Medio</v>
      </c>
      <c r="H907" t="str">
        <f>VLOOKUP($A907,CATMUN!$B$2:$D$1123,3,0)</f>
        <v>Municipios rurales</v>
      </c>
      <c r="I907">
        <f>VLOOKUP($A907,CATMUN!$B$2:$G$1123,4,0)</f>
        <v>0</v>
      </c>
      <c r="J907">
        <f>VLOOKUP($A907,CATMUN!$B$2:$G$1123,6,0)</f>
        <v>15</v>
      </c>
      <c r="K907" s="69">
        <v>161.089</v>
      </c>
      <c r="L907" s="69">
        <v>379.44181762658269</v>
      </c>
      <c r="M907" s="69">
        <v>0</v>
      </c>
      <c r="N907" s="69">
        <v>19.386783259911898</v>
      </c>
      <c r="P907" s="69">
        <v>441.89600000000002</v>
      </c>
      <c r="Q907">
        <v>0</v>
      </c>
      <c r="S907" s="69">
        <v>3.5760000000000001</v>
      </c>
      <c r="T907">
        <v>0</v>
      </c>
      <c r="V907" s="51">
        <v>4</v>
      </c>
      <c r="W907" s="51">
        <v>3</v>
      </c>
      <c r="X907" s="51">
        <v>26</v>
      </c>
    </row>
    <row r="908" spans="1:24" x14ac:dyDescent="0.2">
      <c r="A908">
        <v>52885</v>
      </c>
      <c r="B908" t="s">
        <v>1854</v>
      </c>
      <c r="C908" t="s">
        <v>1606</v>
      </c>
      <c r="D908">
        <v>2016</v>
      </c>
      <c r="E908" t="str">
        <f t="shared" si="14"/>
        <v>528852016</v>
      </c>
      <c r="F908">
        <v>11064</v>
      </c>
      <c r="G908" t="str">
        <f>VLOOKUP($A908,CATMUN!$B$2:$C$1123,2,0)</f>
        <v>Bajo</v>
      </c>
      <c r="H908" t="str">
        <f>VLOOKUP($A908,CATMUN!$B$2:$D$1123,3,0)</f>
        <v>Municipios rurales</v>
      </c>
      <c r="I908">
        <f>VLOOKUP($A908,CATMUN!$B$2:$G$1123,4,0)</f>
        <v>0</v>
      </c>
      <c r="J908">
        <f>VLOOKUP($A908,CATMUN!$B$2:$G$1123,6,0)</f>
        <v>15</v>
      </c>
      <c r="K908" s="69">
        <v>59.26</v>
      </c>
      <c r="L908" s="69">
        <v>379.44181762658269</v>
      </c>
      <c r="M908" s="69">
        <v>0</v>
      </c>
      <c r="N908" s="69">
        <v>19.386783259911898</v>
      </c>
      <c r="O908" s="69">
        <v>0</v>
      </c>
      <c r="P908" s="69">
        <v>441.89600000000002</v>
      </c>
      <c r="Q908">
        <v>0</v>
      </c>
      <c r="S908" s="69">
        <v>3.5760000000000001</v>
      </c>
      <c r="T908">
        <v>0</v>
      </c>
      <c r="U908">
        <v>12.90873</v>
      </c>
      <c r="V908" s="51">
        <v>4</v>
      </c>
      <c r="W908" s="51">
        <v>4</v>
      </c>
      <c r="X908" s="51">
        <v>26</v>
      </c>
    </row>
    <row r="909" spans="1:24" x14ac:dyDescent="0.2">
      <c r="A909">
        <v>54003</v>
      </c>
      <c r="B909" t="s">
        <v>1857</v>
      </c>
      <c r="C909" t="s">
        <v>1855</v>
      </c>
      <c r="D909">
        <v>2016</v>
      </c>
      <c r="E909" t="str">
        <f t="shared" si="14"/>
        <v>540032016</v>
      </c>
      <c r="F909">
        <v>38363</v>
      </c>
      <c r="G909" t="str">
        <f>VLOOKUP($A909,CATMUN!$B$2:$C$1123,2,0)</f>
        <v>Medio</v>
      </c>
      <c r="H909" t="str">
        <f>VLOOKUP($A909,CATMUN!$B$2:$D$1123,3,0)</f>
        <v>Municipios rurales</v>
      </c>
      <c r="I909">
        <f>VLOOKUP($A909,CATMUN!$B$2:$G$1123,4,0)</f>
        <v>0</v>
      </c>
      <c r="J909">
        <f>VLOOKUP($A909,CATMUN!$B$2:$G$1123,6,0)</f>
        <v>15</v>
      </c>
      <c r="K909" s="69">
        <v>386.35641999999996</v>
      </c>
      <c r="L909" s="69">
        <v>379.44181762658269</v>
      </c>
      <c r="M909" s="69">
        <v>23.152990000000003</v>
      </c>
      <c r="N909" s="69">
        <v>19.386783259911898</v>
      </c>
      <c r="P909" s="69">
        <v>441.89600000000002</v>
      </c>
      <c r="Q909">
        <v>0</v>
      </c>
      <c r="S909" s="69">
        <v>3.5760000000000001</v>
      </c>
      <c r="T909">
        <v>0</v>
      </c>
      <c r="V909" s="51">
        <v>4</v>
      </c>
      <c r="W909" s="51">
        <v>1</v>
      </c>
      <c r="X909" s="51">
        <v>26</v>
      </c>
    </row>
    <row r="910" spans="1:24" x14ac:dyDescent="0.2">
      <c r="A910">
        <v>54051</v>
      </c>
      <c r="B910" t="s">
        <v>1858</v>
      </c>
      <c r="C910" t="s">
        <v>1855</v>
      </c>
      <c r="D910">
        <v>2016</v>
      </c>
      <c r="E910" t="str">
        <f t="shared" si="14"/>
        <v>540512016</v>
      </c>
      <c r="F910">
        <v>8972</v>
      </c>
      <c r="G910" t="str">
        <f>VLOOKUP($A910,CATMUN!$B$2:$C$1123,2,0)</f>
        <v>Medio</v>
      </c>
      <c r="H910" t="str">
        <f>VLOOKUP($A910,CATMUN!$B$2:$D$1123,3,0)</f>
        <v>Municipios rurales</v>
      </c>
      <c r="I910">
        <f>VLOOKUP($A910,CATMUN!$B$2:$G$1123,4,0)</f>
        <v>0</v>
      </c>
      <c r="J910">
        <f>VLOOKUP($A910,CATMUN!$B$2:$G$1123,6,0)</f>
        <v>15</v>
      </c>
      <c r="K910" s="69">
        <v>49.755699999999997</v>
      </c>
      <c r="L910" s="69">
        <v>379.44181762658269</v>
      </c>
      <c r="M910" s="69">
        <v>1.61121</v>
      </c>
      <c r="N910" s="69">
        <v>19.386783259911898</v>
      </c>
      <c r="P910" s="69">
        <v>441.89600000000002</v>
      </c>
      <c r="Q910">
        <v>0</v>
      </c>
      <c r="S910" s="69">
        <v>3.5760000000000001</v>
      </c>
      <c r="T910">
        <v>0</v>
      </c>
      <c r="V910" s="51">
        <v>4</v>
      </c>
      <c r="W910" s="51">
        <v>9</v>
      </c>
      <c r="X910" s="51">
        <v>26</v>
      </c>
    </row>
    <row r="911" spans="1:24" x14ac:dyDescent="0.2">
      <c r="A911">
        <v>54099</v>
      </c>
      <c r="B911" t="s">
        <v>1859</v>
      </c>
      <c r="C911" t="s">
        <v>1855</v>
      </c>
      <c r="D911">
        <v>2016</v>
      </c>
      <c r="E911" t="str">
        <f t="shared" si="14"/>
        <v>540992016</v>
      </c>
      <c r="F911">
        <v>7020</v>
      </c>
      <c r="G911" t="str">
        <f>VLOOKUP($A911,CATMUN!$B$2:$C$1123,2,0)</f>
        <v>Medio</v>
      </c>
      <c r="H911" t="str">
        <f>VLOOKUP($A911,CATMUN!$B$2:$D$1123,3,0)</f>
        <v>Municipios rurales</v>
      </c>
      <c r="I911">
        <f>VLOOKUP($A911,CATMUN!$B$2:$G$1123,4,0)</f>
        <v>0</v>
      </c>
      <c r="J911">
        <f>VLOOKUP($A911,CATMUN!$B$2:$G$1123,6,0)</f>
        <v>15</v>
      </c>
      <c r="K911" s="69">
        <v>181.31675000000001</v>
      </c>
      <c r="L911" s="69">
        <v>379.44181762658269</v>
      </c>
      <c r="M911" s="69">
        <v>9.0664599999999993</v>
      </c>
      <c r="N911" s="69">
        <v>19.386783259911898</v>
      </c>
      <c r="P911" s="69">
        <v>441.89600000000002</v>
      </c>
      <c r="Q911">
        <v>0</v>
      </c>
      <c r="S911" s="69">
        <v>3.5760000000000001</v>
      </c>
      <c r="T911">
        <v>0</v>
      </c>
      <c r="V911" s="51">
        <v>4</v>
      </c>
      <c r="W911" s="51">
        <v>3</v>
      </c>
      <c r="X911" s="51">
        <v>90</v>
      </c>
    </row>
    <row r="912" spans="1:24" x14ac:dyDescent="0.2">
      <c r="A912">
        <v>54109</v>
      </c>
      <c r="B912" t="s">
        <v>1860</v>
      </c>
      <c r="C912" t="s">
        <v>1855</v>
      </c>
      <c r="D912">
        <v>2016</v>
      </c>
      <c r="E912" t="str">
        <f t="shared" si="14"/>
        <v>541092016</v>
      </c>
      <c r="F912">
        <v>4570</v>
      </c>
      <c r="G912" t="str">
        <f>VLOOKUP($A912,CATMUN!$B$2:$C$1123,2,0)</f>
        <v>Bajo</v>
      </c>
      <c r="H912" t="str">
        <f>VLOOKUP($A912,CATMUN!$B$2:$D$1123,3,0)</f>
        <v>Municipios rurales</v>
      </c>
      <c r="I912">
        <f>VLOOKUP($A912,CATMUN!$B$2:$G$1123,4,0)</f>
        <v>0</v>
      </c>
      <c r="J912">
        <f>VLOOKUP($A912,CATMUN!$B$2:$G$1123,6,0)</f>
        <v>15</v>
      </c>
      <c r="K912" s="69">
        <v>35.975169999999999</v>
      </c>
      <c r="L912" s="69">
        <v>379.44181762658269</v>
      </c>
      <c r="N912" s="69">
        <v>19.386783259911898</v>
      </c>
      <c r="P912" s="69">
        <v>441.89600000000002</v>
      </c>
      <c r="Q912">
        <v>0</v>
      </c>
      <c r="S912" s="69">
        <v>3.5760000000000001</v>
      </c>
      <c r="T912">
        <v>0</v>
      </c>
      <c r="V912" s="51">
        <v>4</v>
      </c>
      <c r="W912" s="51">
        <v>0</v>
      </c>
      <c r="X912" s="51">
        <v>26</v>
      </c>
    </row>
    <row r="913" spans="1:24" x14ac:dyDescent="0.2">
      <c r="A913">
        <v>54125</v>
      </c>
      <c r="B913" t="s">
        <v>1861</v>
      </c>
      <c r="C913" t="s">
        <v>1855</v>
      </c>
      <c r="D913">
        <v>2016</v>
      </c>
      <c r="E913" t="str">
        <f t="shared" si="14"/>
        <v>541252016</v>
      </c>
      <c r="F913">
        <v>1873</v>
      </c>
      <c r="G913" t="str">
        <f>VLOOKUP($A913,CATMUN!$B$2:$C$1123,2,0)</f>
        <v>Alto</v>
      </c>
      <c r="H913" t="str">
        <f>VLOOKUP($A913,CATMUN!$B$2:$D$1123,3,0)</f>
        <v>Municipios rurales</v>
      </c>
      <c r="I913">
        <f>VLOOKUP($A913,CATMUN!$B$2:$G$1123,4,0)</f>
        <v>0</v>
      </c>
      <c r="J913">
        <f>VLOOKUP($A913,CATMUN!$B$2:$G$1123,6,0)</f>
        <v>15</v>
      </c>
      <c r="K913" s="69">
        <v>47.625970000000002</v>
      </c>
      <c r="L913" s="69">
        <v>379.44181762658269</v>
      </c>
      <c r="M913" s="69">
        <v>1.3082</v>
      </c>
      <c r="N913" s="69">
        <v>19.386783259911898</v>
      </c>
      <c r="P913" s="69">
        <v>441.89600000000002</v>
      </c>
      <c r="Q913">
        <v>0</v>
      </c>
      <c r="S913" s="69">
        <v>3.5760000000000001</v>
      </c>
      <c r="T913">
        <v>0</v>
      </c>
      <c r="V913" s="51">
        <v>4</v>
      </c>
      <c r="W913" s="51" t="e">
        <v>#N/A</v>
      </c>
      <c r="X913" s="51" t="e">
        <v>#N/A</v>
      </c>
    </row>
    <row r="914" spans="1:24" x14ac:dyDescent="0.2">
      <c r="A914">
        <v>54128</v>
      </c>
      <c r="B914" t="s">
        <v>1862</v>
      </c>
      <c r="C914" t="s">
        <v>1855</v>
      </c>
      <c r="D914">
        <v>2016</v>
      </c>
      <c r="E914" t="str">
        <f t="shared" si="14"/>
        <v>541282016</v>
      </c>
      <c r="F914">
        <v>11008</v>
      </c>
      <c r="G914" t="str">
        <f>VLOOKUP($A914,CATMUN!$B$2:$C$1123,2,0)</f>
        <v>Medio</v>
      </c>
      <c r="H914" t="str">
        <f>VLOOKUP($A914,CATMUN!$B$2:$D$1123,3,0)</f>
        <v>Municipios rurales</v>
      </c>
      <c r="I914">
        <f>VLOOKUP($A914,CATMUN!$B$2:$G$1123,4,0)</f>
        <v>0</v>
      </c>
      <c r="J914">
        <f>VLOOKUP($A914,CATMUN!$B$2:$G$1123,6,0)</f>
        <v>15</v>
      </c>
      <c r="K914" s="69">
        <v>132.357</v>
      </c>
      <c r="L914" s="69">
        <v>379.44181762658269</v>
      </c>
      <c r="M914" s="69">
        <v>0.84299999999999997</v>
      </c>
      <c r="N914" s="69">
        <v>19.386783259911898</v>
      </c>
      <c r="P914" s="69">
        <v>441.89600000000002</v>
      </c>
      <c r="S914" s="69">
        <v>3.5760000000000001</v>
      </c>
      <c r="T914">
        <v>0</v>
      </c>
      <c r="V914" s="51">
        <v>4</v>
      </c>
      <c r="W914" s="51">
        <v>14</v>
      </c>
      <c r="X914" s="51">
        <v>26</v>
      </c>
    </row>
    <row r="915" spans="1:24" x14ac:dyDescent="0.2">
      <c r="A915">
        <v>54174</v>
      </c>
      <c r="B915" t="s">
        <v>1864</v>
      </c>
      <c r="C915" t="s">
        <v>1855</v>
      </c>
      <c r="D915">
        <v>2016</v>
      </c>
      <c r="E915" t="str">
        <f t="shared" si="14"/>
        <v>541742016</v>
      </c>
      <c r="F915">
        <v>10391</v>
      </c>
      <c r="G915" t="str">
        <f>VLOOKUP($A915,CATMUN!$B$2:$C$1123,2,0)</f>
        <v>Medio</v>
      </c>
      <c r="H915" t="str">
        <f>VLOOKUP($A915,CATMUN!$B$2:$D$1123,3,0)</f>
        <v>Municipios rurales</v>
      </c>
      <c r="I915">
        <f>VLOOKUP($A915,CATMUN!$B$2:$G$1123,4,0)</f>
        <v>0</v>
      </c>
      <c r="J915">
        <f>VLOOKUP($A915,CATMUN!$B$2:$G$1123,6,0)</f>
        <v>15</v>
      </c>
      <c r="K915" s="69">
        <v>155.29173</v>
      </c>
      <c r="L915" s="69">
        <v>379.44181762658269</v>
      </c>
      <c r="N915" s="69">
        <v>19.386783259911898</v>
      </c>
      <c r="P915" s="69">
        <v>441.89600000000002</v>
      </c>
      <c r="Q915">
        <v>0</v>
      </c>
      <c r="S915" s="69">
        <v>3.5760000000000001</v>
      </c>
      <c r="T915">
        <v>0</v>
      </c>
      <c r="V915" s="51">
        <v>4</v>
      </c>
      <c r="W915" s="51" t="e">
        <v>#N/A</v>
      </c>
      <c r="X915" s="51" t="e">
        <v>#N/A</v>
      </c>
    </row>
    <row r="916" spans="1:24" x14ac:dyDescent="0.2">
      <c r="A916">
        <v>54206</v>
      </c>
      <c r="B916" t="s">
        <v>1865</v>
      </c>
      <c r="C916" t="s">
        <v>1855</v>
      </c>
      <c r="D916">
        <v>2016</v>
      </c>
      <c r="E916" t="str">
        <f t="shared" si="14"/>
        <v>542062016</v>
      </c>
      <c r="F916">
        <v>13296</v>
      </c>
      <c r="G916" t="str">
        <f>VLOOKUP($A916,CATMUN!$B$2:$C$1123,2,0)</f>
        <v>Medio</v>
      </c>
      <c r="H916" t="str">
        <f>VLOOKUP($A916,CATMUN!$B$2:$D$1123,3,0)</f>
        <v>Municipios rurales</v>
      </c>
      <c r="I916">
        <f>VLOOKUP($A916,CATMUN!$B$2:$G$1123,4,0)</f>
        <v>0</v>
      </c>
      <c r="J916">
        <f>VLOOKUP($A916,CATMUN!$B$2:$G$1123,6,0)</f>
        <v>15</v>
      </c>
      <c r="K916" s="69">
        <v>252.28921</v>
      </c>
      <c r="L916" s="69">
        <v>379.44181762658269</v>
      </c>
      <c r="M916" s="69">
        <v>0</v>
      </c>
      <c r="N916" s="69">
        <v>19.386783259911898</v>
      </c>
      <c r="P916" s="69">
        <v>441.89600000000002</v>
      </c>
      <c r="Q916">
        <v>0</v>
      </c>
      <c r="S916" s="69">
        <v>3.5760000000000001</v>
      </c>
      <c r="T916">
        <v>0</v>
      </c>
      <c r="V916" s="51">
        <v>4</v>
      </c>
      <c r="W916" s="51">
        <v>0</v>
      </c>
      <c r="X916" s="51">
        <v>26</v>
      </c>
    </row>
    <row r="917" spans="1:24" x14ac:dyDescent="0.2">
      <c r="A917">
        <v>54223</v>
      </c>
      <c r="B917" t="s">
        <v>1866</v>
      </c>
      <c r="C917" t="s">
        <v>1855</v>
      </c>
      <c r="D917">
        <v>2016</v>
      </c>
      <c r="E917" t="str">
        <f t="shared" si="14"/>
        <v>542232016</v>
      </c>
      <c r="F917">
        <v>7625</v>
      </c>
      <c r="G917" t="str">
        <f>VLOOKUP($A917,CATMUN!$B$2:$C$1123,2,0)</f>
        <v>Medio</v>
      </c>
      <c r="H917" t="str">
        <f>VLOOKUP($A917,CATMUN!$B$2:$D$1123,3,0)</f>
        <v>Municipios rurales</v>
      </c>
      <c r="I917">
        <f>VLOOKUP($A917,CATMUN!$B$2:$G$1123,4,0)</f>
        <v>0</v>
      </c>
      <c r="J917">
        <f>VLOOKUP($A917,CATMUN!$B$2:$G$1123,6,0)</f>
        <v>15</v>
      </c>
      <c r="K917" s="69">
        <v>94.851429999999993</v>
      </c>
      <c r="L917" s="69">
        <v>379.44181762658269</v>
      </c>
      <c r="M917" s="69">
        <v>0</v>
      </c>
      <c r="N917" s="69">
        <v>19.386783259911898</v>
      </c>
      <c r="P917" s="69">
        <v>441.89600000000002</v>
      </c>
      <c r="Q917">
        <v>0</v>
      </c>
      <c r="S917" s="69">
        <v>3.5760000000000001</v>
      </c>
      <c r="T917">
        <v>0</v>
      </c>
      <c r="V917" s="51">
        <v>4</v>
      </c>
      <c r="W917" s="51">
        <v>4</v>
      </c>
      <c r="X917" s="51">
        <v>26</v>
      </c>
    </row>
    <row r="918" spans="1:24" x14ac:dyDescent="0.2">
      <c r="A918">
        <v>54239</v>
      </c>
      <c r="B918" t="s">
        <v>1867</v>
      </c>
      <c r="C918" t="s">
        <v>1855</v>
      </c>
      <c r="D918">
        <v>2016</v>
      </c>
      <c r="E918" t="str">
        <f t="shared" si="14"/>
        <v>542392016</v>
      </c>
      <c r="F918">
        <v>3735</v>
      </c>
      <c r="G918" t="str">
        <f>VLOOKUP($A918,CATMUN!$B$2:$C$1123,2,0)</f>
        <v>Bajo</v>
      </c>
      <c r="H918" t="str">
        <f>VLOOKUP($A918,CATMUN!$B$2:$D$1123,3,0)</f>
        <v>Municipios rurales</v>
      </c>
      <c r="I918">
        <f>VLOOKUP($A918,CATMUN!$B$2:$G$1123,4,0)</f>
        <v>0</v>
      </c>
      <c r="J918">
        <f>VLOOKUP($A918,CATMUN!$B$2:$G$1123,6,0)</f>
        <v>15</v>
      </c>
      <c r="K918" s="69">
        <v>104.80986999999999</v>
      </c>
      <c r="L918" s="69">
        <v>379.44181762658269</v>
      </c>
      <c r="M918" s="69">
        <v>3.6222699999999999</v>
      </c>
      <c r="N918" s="69">
        <v>19.386783259911898</v>
      </c>
      <c r="P918" s="69">
        <v>441.89600000000002</v>
      </c>
      <c r="Q918">
        <v>0</v>
      </c>
      <c r="S918" s="69">
        <v>3.5760000000000001</v>
      </c>
      <c r="T918">
        <v>0</v>
      </c>
      <c r="V918" s="51">
        <v>4</v>
      </c>
      <c r="W918" s="51">
        <v>2</v>
      </c>
      <c r="X918" s="51">
        <v>26</v>
      </c>
    </row>
    <row r="919" spans="1:24" x14ac:dyDescent="0.2">
      <c r="A919">
        <v>54245</v>
      </c>
      <c r="B919" t="s">
        <v>1868</v>
      </c>
      <c r="C919" t="s">
        <v>1855</v>
      </c>
      <c r="D919">
        <v>2016</v>
      </c>
      <c r="E919" t="str">
        <f t="shared" si="14"/>
        <v>542452016</v>
      </c>
      <c r="F919">
        <v>13790</v>
      </c>
      <c r="G919" t="str">
        <f>VLOOKUP($A919,CATMUN!$B$2:$C$1123,2,0)</f>
        <v>Medio</v>
      </c>
      <c r="H919" t="str">
        <f>VLOOKUP($A919,CATMUN!$B$2:$D$1123,3,0)</f>
        <v>Municipios rurales</v>
      </c>
      <c r="I919">
        <f>VLOOKUP($A919,CATMUN!$B$2:$G$1123,4,0)</f>
        <v>0</v>
      </c>
      <c r="J919">
        <f>VLOOKUP($A919,CATMUN!$B$2:$G$1123,6,0)</f>
        <v>15</v>
      </c>
      <c r="K919" s="69">
        <v>86.435410000000005</v>
      </c>
      <c r="L919" s="69">
        <v>379.44181762658269</v>
      </c>
      <c r="N919" s="69">
        <v>19.386783259911898</v>
      </c>
      <c r="P919" s="69">
        <v>441.89600000000002</v>
      </c>
      <c r="Q919">
        <v>0</v>
      </c>
      <c r="S919" s="69">
        <v>3.5760000000000001</v>
      </c>
      <c r="T919">
        <v>0</v>
      </c>
      <c r="V919" s="51">
        <v>4</v>
      </c>
      <c r="W919" s="51" t="e">
        <v>#N/A</v>
      </c>
      <c r="X919" s="51" t="e">
        <v>#N/A</v>
      </c>
    </row>
    <row r="920" spans="1:24" x14ac:dyDescent="0.2">
      <c r="A920">
        <v>54250</v>
      </c>
      <c r="B920" t="s">
        <v>1869</v>
      </c>
      <c r="C920" t="s">
        <v>1855</v>
      </c>
      <c r="D920">
        <v>2016</v>
      </c>
      <c r="E920" t="str">
        <f t="shared" si="14"/>
        <v>542502016</v>
      </c>
      <c r="F920">
        <v>10974</v>
      </c>
      <c r="G920" t="str">
        <f>VLOOKUP($A920,CATMUN!$B$2:$C$1123,2,0)</f>
        <v>Medio</v>
      </c>
      <c r="H920" t="str">
        <f>VLOOKUP($A920,CATMUN!$B$2:$D$1123,3,0)</f>
        <v>Municipios rurales</v>
      </c>
      <c r="I920">
        <f>VLOOKUP($A920,CATMUN!$B$2:$G$1123,4,0)</f>
        <v>0</v>
      </c>
      <c r="J920">
        <f>VLOOKUP($A920,CATMUN!$B$2:$G$1123,6,0)</f>
        <v>15</v>
      </c>
      <c r="K920" s="69">
        <v>92.540549999999996</v>
      </c>
      <c r="L920" s="69">
        <v>379.44181762658269</v>
      </c>
      <c r="N920" s="69">
        <v>19.386783259911898</v>
      </c>
      <c r="P920" s="69">
        <v>441.89600000000002</v>
      </c>
      <c r="Q920">
        <v>0</v>
      </c>
      <c r="S920" s="69">
        <v>3.5760000000000001</v>
      </c>
      <c r="T920">
        <v>0</v>
      </c>
      <c r="V920" s="51">
        <v>4</v>
      </c>
      <c r="W920" s="51">
        <v>31</v>
      </c>
      <c r="X920" s="51">
        <v>26</v>
      </c>
    </row>
    <row r="921" spans="1:24" x14ac:dyDescent="0.2">
      <c r="A921">
        <v>54261</v>
      </c>
      <c r="B921" t="s">
        <v>1870</v>
      </c>
      <c r="C921" t="s">
        <v>1855</v>
      </c>
      <c r="D921">
        <v>2016</v>
      </c>
      <c r="E921" t="str">
        <f t="shared" si="14"/>
        <v>542612016</v>
      </c>
      <c r="F921">
        <v>23107</v>
      </c>
      <c r="G921" t="str">
        <f>VLOOKUP($A921,CATMUN!$B$2:$C$1123,2,0)</f>
        <v>Alto</v>
      </c>
      <c r="H921" t="str">
        <f>VLOOKUP($A921,CATMUN!$B$2:$D$1123,3,0)</f>
        <v>Municipios rurales</v>
      </c>
      <c r="I921">
        <f>VLOOKUP($A921,CATMUN!$B$2:$G$1123,4,0)</f>
        <v>0</v>
      </c>
      <c r="J921">
        <f>VLOOKUP($A921,CATMUN!$B$2:$G$1123,6,0)</f>
        <v>15</v>
      </c>
      <c r="K921" s="69">
        <v>220.44589999999999</v>
      </c>
      <c r="L921" s="69">
        <v>379.44181762658269</v>
      </c>
      <c r="M921" s="69">
        <v>4.94543</v>
      </c>
      <c r="N921" s="69">
        <v>19.386783259911898</v>
      </c>
      <c r="P921" s="69">
        <v>441.89600000000002</v>
      </c>
      <c r="S921" s="69">
        <v>3.5760000000000001</v>
      </c>
      <c r="T921">
        <v>0</v>
      </c>
      <c r="V921" s="51">
        <v>4</v>
      </c>
      <c r="W921" s="51">
        <v>68</v>
      </c>
      <c r="X921" s="51">
        <v>26</v>
      </c>
    </row>
    <row r="922" spans="1:24" x14ac:dyDescent="0.2">
      <c r="A922">
        <v>54313</v>
      </c>
      <c r="B922" t="s">
        <v>1871</v>
      </c>
      <c r="C922" t="s">
        <v>1855</v>
      </c>
      <c r="D922">
        <v>2016</v>
      </c>
      <c r="E922" t="str">
        <f t="shared" si="14"/>
        <v>543132016</v>
      </c>
      <c r="F922">
        <v>5512</v>
      </c>
      <c r="G922" t="str">
        <f>VLOOKUP($A922,CATMUN!$B$2:$C$1123,2,0)</f>
        <v>Bajo</v>
      </c>
      <c r="H922" t="str">
        <f>VLOOKUP($A922,CATMUN!$B$2:$D$1123,3,0)</f>
        <v>Municipios rurales</v>
      </c>
      <c r="I922">
        <f>VLOOKUP($A922,CATMUN!$B$2:$G$1123,4,0)</f>
        <v>0</v>
      </c>
      <c r="J922">
        <f>VLOOKUP($A922,CATMUN!$B$2:$G$1123,6,0)</f>
        <v>15</v>
      </c>
      <c r="K922" s="69">
        <v>61.834269999999997</v>
      </c>
      <c r="L922" s="69">
        <v>379.44181762658269</v>
      </c>
      <c r="N922" s="69">
        <v>19.386783259911898</v>
      </c>
      <c r="P922" s="69">
        <v>441.89600000000002</v>
      </c>
      <c r="Q922">
        <v>0</v>
      </c>
      <c r="S922" s="69">
        <v>3.5760000000000001</v>
      </c>
      <c r="T922">
        <v>0</v>
      </c>
      <c r="V922" s="51">
        <v>4</v>
      </c>
      <c r="W922" s="51" t="e">
        <v>#N/A</v>
      </c>
      <c r="X922" s="51" t="e">
        <v>#N/A</v>
      </c>
    </row>
    <row r="923" spans="1:24" x14ac:dyDescent="0.2">
      <c r="A923">
        <v>54344</v>
      </c>
      <c r="B923" t="s">
        <v>1872</v>
      </c>
      <c r="C923" t="s">
        <v>1855</v>
      </c>
      <c r="D923">
        <v>2016</v>
      </c>
      <c r="E923" t="str">
        <f t="shared" si="14"/>
        <v>543442016</v>
      </c>
      <c r="F923">
        <v>10722</v>
      </c>
      <c r="G923" t="str">
        <f>VLOOKUP($A923,CATMUN!$B$2:$C$1123,2,0)</f>
        <v>Medio</v>
      </c>
      <c r="H923" t="str">
        <f>VLOOKUP($A923,CATMUN!$B$2:$D$1123,3,0)</f>
        <v>Municipios rurales</v>
      </c>
      <c r="I923">
        <f>VLOOKUP($A923,CATMUN!$B$2:$G$1123,4,0)</f>
        <v>0</v>
      </c>
      <c r="J923">
        <f>VLOOKUP($A923,CATMUN!$B$2:$G$1123,6,0)</f>
        <v>15</v>
      </c>
      <c r="K923" s="69">
        <v>19.872450000000001</v>
      </c>
      <c r="L923" s="69">
        <v>379.44181762658269</v>
      </c>
      <c r="N923" s="69">
        <v>19.386783259911898</v>
      </c>
      <c r="P923" s="69">
        <v>441.89600000000002</v>
      </c>
      <c r="Q923">
        <v>0</v>
      </c>
      <c r="S923" s="69">
        <v>3.5760000000000001</v>
      </c>
      <c r="T923">
        <v>0</v>
      </c>
      <c r="V923" s="51">
        <v>4</v>
      </c>
      <c r="W923" s="51">
        <v>0</v>
      </c>
      <c r="X923" s="51">
        <v>26</v>
      </c>
    </row>
    <row r="924" spans="1:24" x14ac:dyDescent="0.2">
      <c r="A924">
        <v>54347</v>
      </c>
      <c r="B924" t="s">
        <v>1873</v>
      </c>
      <c r="C924" t="s">
        <v>1855</v>
      </c>
      <c r="D924">
        <v>2016</v>
      </c>
      <c r="E924" t="str">
        <f t="shared" si="14"/>
        <v>543472016</v>
      </c>
      <c r="F924">
        <v>4006</v>
      </c>
      <c r="G924" t="str">
        <f>VLOOKUP($A924,CATMUN!$B$2:$C$1123,2,0)</f>
        <v>Medio</v>
      </c>
      <c r="H924" t="str">
        <f>VLOOKUP($A924,CATMUN!$B$2:$D$1123,3,0)</f>
        <v>Municipios rurales</v>
      </c>
      <c r="I924">
        <f>VLOOKUP($A924,CATMUN!$B$2:$G$1123,4,0)</f>
        <v>0</v>
      </c>
      <c r="J924">
        <f>VLOOKUP($A924,CATMUN!$B$2:$G$1123,6,0)</f>
        <v>15</v>
      </c>
      <c r="K924" s="69">
        <v>33.366230000000002</v>
      </c>
      <c r="L924" s="69">
        <v>379.44181762658269</v>
      </c>
      <c r="N924" s="69">
        <v>19.386783259911898</v>
      </c>
      <c r="P924" s="69">
        <v>441.89600000000002</v>
      </c>
      <c r="Q924">
        <v>0</v>
      </c>
      <c r="S924" s="69">
        <v>3.5760000000000001</v>
      </c>
      <c r="T924">
        <v>0</v>
      </c>
      <c r="V924" s="51">
        <v>4</v>
      </c>
      <c r="W924" s="51">
        <v>5</v>
      </c>
      <c r="X924" s="51">
        <v>26</v>
      </c>
    </row>
    <row r="925" spans="1:24" x14ac:dyDescent="0.2">
      <c r="A925">
        <v>54377</v>
      </c>
      <c r="B925" t="s">
        <v>1874</v>
      </c>
      <c r="C925" t="s">
        <v>1855</v>
      </c>
      <c r="D925">
        <v>2016</v>
      </c>
      <c r="E925" t="str">
        <f t="shared" si="14"/>
        <v>543772016</v>
      </c>
      <c r="F925">
        <v>5876</v>
      </c>
      <c r="G925" t="str">
        <f>VLOOKUP($A925,CATMUN!$B$2:$C$1123,2,0)</f>
        <v>Bajo</v>
      </c>
      <c r="H925" t="str">
        <f>VLOOKUP($A925,CATMUN!$B$2:$D$1123,3,0)</f>
        <v>Municipios rurales</v>
      </c>
      <c r="I925">
        <f>VLOOKUP($A925,CATMUN!$B$2:$G$1123,4,0)</f>
        <v>0</v>
      </c>
      <c r="J925">
        <f>VLOOKUP($A925,CATMUN!$B$2:$G$1123,6,0)</f>
        <v>15</v>
      </c>
      <c r="K925" s="69">
        <v>78.086169999999996</v>
      </c>
      <c r="L925" s="69">
        <v>379.44181762658269</v>
      </c>
      <c r="M925" s="69">
        <v>0</v>
      </c>
      <c r="N925" s="69">
        <v>19.386783259911898</v>
      </c>
      <c r="P925" s="69">
        <v>441.89600000000002</v>
      </c>
      <c r="Q925">
        <v>0</v>
      </c>
      <c r="S925" s="69">
        <v>3.5760000000000001</v>
      </c>
      <c r="T925">
        <v>0</v>
      </c>
      <c r="V925" s="51">
        <v>4</v>
      </c>
      <c r="W925" s="51">
        <v>1</v>
      </c>
      <c r="X925" s="51">
        <v>26</v>
      </c>
    </row>
    <row r="926" spans="1:24" x14ac:dyDescent="0.2">
      <c r="A926">
        <v>54385</v>
      </c>
      <c r="B926" t="s">
        <v>1875</v>
      </c>
      <c r="C926" t="s">
        <v>1855</v>
      </c>
      <c r="D926">
        <v>2016</v>
      </c>
      <c r="E926" t="str">
        <f t="shared" si="14"/>
        <v>543852016</v>
      </c>
      <c r="F926">
        <v>12123</v>
      </c>
      <c r="G926" t="str">
        <f>VLOOKUP($A926,CATMUN!$B$2:$C$1123,2,0)</f>
        <v>Alto</v>
      </c>
      <c r="H926" t="str">
        <f>VLOOKUP($A926,CATMUN!$B$2:$D$1123,3,0)</f>
        <v>Municipios rurales</v>
      </c>
      <c r="I926">
        <f>VLOOKUP($A926,CATMUN!$B$2:$G$1123,4,0)</f>
        <v>0</v>
      </c>
      <c r="J926">
        <f>VLOOKUP($A926,CATMUN!$B$2:$G$1123,6,0)</f>
        <v>15</v>
      </c>
      <c r="K926" s="69">
        <v>665.84900000000005</v>
      </c>
      <c r="L926" s="69">
        <v>379.44181762658269</v>
      </c>
      <c r="M926" s="69">
        <v>0</v>
      </c>
      <c r="N926" s="69">
        <v>19.386783259911898</v>
      </c>
      <c r="P926" s="69">
        <v>441.89600000000002</v>
      </c>
      <c r="Q926">
        <v>0</v>
      </c>
      <c r="S926" s="69">
        <v>3.5760000000000001</v>
      </c>
      <c r="T926">
        <v>0</v>
      </c>
      <c r="V926" s="51">
        <v>4</v>
      </c>
      <c r="W926" s="51">
        <v>19</v>
      </c>
      <c r="X926" s="51">
        <v>26</v>
      </c>
    </row>
    <row r="927" spans="1:24" x14ac:dyDescent="0.2">
      <c r="A927">
        <v>54398</v>
      </c>
      <c r="B927" t="s">
        <v>1876</v>
      </c>
      <c r="C927" t="s">
        <v>1855</v>
      </c>
      <c r="D927">
        <v>2016</v>
      </c>
      <c r="E927" t="str">
        <f t="shared" si="14"/>
        <v>543982016</v>
      </c>
      <c r="F927">
        <v>8553</v>
      </c>
      <c r="G927" t="str">
        <f>VLOOKUP($A927,CATMUN!$B$2:$C$1123,2,0)</f>
        <v>Bajo</v>
      </c>
      <c r="H927" t="str">
        <f>VLOOKUP($A927,CATMUN!$B$2:$D$1123,3,0)</f>
        <v>Municipios rurales</v>
      </c>
      <c r="I927">
        <f>VLOOKUP($A927,CATMUN!$B$2:$G$1123,4,0)</f>
        <v>0</v>
      </c>
      <c r="J927">
        <f>VLOOKUP($A927,CATMUN!$B$2:$G$1123,6,0)</f>
        <v>15</v>
      </c>
      <c r="K927" s="69">
        <v>34.31</v>
      </c>
      <c r="L927" s="69">
        <v>379.44181762658269</v>
      </c>
      <c r="N927" s="69">
        <v>19.386783259911898</v>
      </c>
      <c r="P927" s="69">
        <v>441.89600000000002</v>
      </c>
      <c r="Q927">
        <v>0</v>
      </c>
      <c r="S927" s="69">
        <v>3.5760000000000001</v>
      </c>
      <c r="T927">
        <v>0</v>
      </c>
      <c r="V927" s="51">
        <v>4</v>
      </c>
      <c r="W927" s="51">
        <v>2</v>
      </c>
      <c r="X927" s="51">
        <v>26</v>
      </c>
    </row>
    <row r="928" spans="1:24" x14ac:dyDescent="0.2">
      <c r="A928">
        <v>54418</v>
      </c>
      <c r="B928" t="s">
        <v>1878</v>
      </c>
      <c r="C928" t="s">
        <v>1855</v>
      </c>
      <c r="D928">
        <v>2016</v>
      </c>
      <c r="E928" t="str">
        <f t="shared" si="14"/>
        <v>544182016</v>
      </c>
      <c r="F928">
        <v>3362</v>
      </c>
      <c r="G928" t="str">
        <f>VLOOKUP($A928,CATMUN!$B$2:$C$1123,2,0)</f>
        <v>Medio</v>
      </c>
      <c r="H928" t="str">
        <f>VLOOKUP($A928,CATMUN!$B$2:$D$1123,3,0)</f>
        <v>Municipios rurales</v>
      </c>
      <c r="I928">
        <f>VLOOKUP($A928,CATMUN!$B$2:$G$1123,4,0)</f>
        <v>0</v>
      </c>
      <c r="J928">
        <f>VLOOKUP($A928,CATMUN!$B$2:$G$1123,6,0)</f>
        <v>15</v>
      </c>
      <c r="K928" s="69">
        <v>81.292570000000012</v>
      </c>
      <c r="L928" s="69">
        <v>379.44181762658269</v>
      </c>
      <c r="N928" s="69">
        <v>19.386783259911898</v>
      </c>
      <c r="P928" s="69">
        <v>441.89600000000002</v>
      </c>
      <c r="Q928">
        <v>0</v>
      </c>
      <c r="S928" s="69">
        <v>3.5760000000000001</v>
      </c>
      <c r="T928">
        <v>0</v>
      </c>
      <c r="V928" s="51">
        <v>4</v>
      </c>
      <c r="W928" s="51" t="e">
        <v>#N/A</v>
      </c>
      <c r="X928" s="51" t="e">
        <v>#N/A</v>
      </c>
    </row>
    <row r="929" spans="1:24" x14ac:dyDescent="0.2">
      <c r="A929">
        <v>54480</v>
      </c>
      <c r="B929" t="s">
        <v>1879</v>
      </c>
      <c r="C929" t="s">
        <v>1855</v>
      </c>
      <c r="D929">
        <v>2016</v>
      </c>
      <c r="E929" t="str">
        <f t="shared" si="14"/>
        <v>544802016</v>
      </c>
      <c r="F929">
        <v>3747</v>
      </c>
      <c r="G929" t="str">
        <f>VLOOKUP($A929,CATMUN!$B$2:$C$1123,2,0)</f>
        <v>Alto</v>
      </c>
      <c r="H929" t="str">
        <f>VLOOKUP($A929,CATMUN!$B$2:$D$1123,3,0)</f>
        <v>Municipios rurales</v>
      </c>
      <c r="I929">
        <f>VLOOKUP($A929,CATMUN!$B$2:$G$1123,4,0)</f>
        <v>0</v>
      </c>
      <c r="J929">
        <f>VLOOKUP($A929,CATMUN!$B$2:$G$1123,6,0)</f>
        <v>15</v>
      </c>
      <c r="K929" s="69">
        <v>148.5</v>
      </c>
      <c r="L929" s="69">
        <v>379.44181762658269</v>
      </c>
      <c r="N929" s="69">
        <v>19.386783259911898</v>
      </c>
      <c r="P929" s="69">
        <v>441.89600000000002</v>
      </c>
      <c r="Q929">
        <v>0</v>
      </c>
      <c r="S929" s="69">
        <v>3.5760000000000001</v>
      </c>
      <c r="T929">
        <v>0</v>
      </c>
      <c r="U929">
        <v>2.46E-2</v>
      </c>
      <c r="V929" s="51">
        <v>4</v>
      </c>
      <c r="W929" s="51">
        <v>1</v>
      </c>
      <c r="X929" s="51">
        <v>26</v>
      </c>
    </row>
    <row r="930" spans="1:24" x14ac:dyDescent="0.2">
      <c r="A930">
        <v>54520</v>
      </c>
      <c r="B930" t="s">
        <v>1882</v>
      </c>
      <c r="C930" t="s">
        <v>1855</v>
      </c>
      <c r="D930">
        <v>2016</v>
      </c>
      <c r="E930" t="str">
        <f t="shared" si="14"/>
        <v>545202016</v>
      </c>
      <c r="F930">
        <v>4945</v>
      </c>
      <c r="G930" t="str">
        <f>VLOOKUP($A930,CATMUN!$B$2:$C$1123,2,0)</f>
        <v>Alto</v>
      </c>
      <c r="H930" t="str">
        <f>VLOOKUP($A930,CATMUN!$B$2:$D$1123,3,0)</f>
        <v>Municipios rurales</v>
      </c>
      <c r="I930">
        <f>VLOOKUP($A930,CATMUN!$B$2:$G$1123,4,0)</f>
        <v>0</v>
      </c>
      <c r="J930">
        <f>VLOOKUP($A930,CATMUN!$B$2:$G$1123,6,0)</f>
        <v>15</v>
      </c>
      <c r="K930" s="69">
        <v>137.50278</v>
      </c>
      <c r="L930" s="69">
        <v>379.44181762658269</v>
      </c>
      <c r="M930" s="69">
        <v>3.4895500000000004</v>
      </c>
      <c r="N930" s="69">
        <v>19.386783259911898</v>
      </c>
      <c r="P930" s="69">
        <v>441.89600000000002</v>
      </c>
      <c r="Q930">
        <v>0</v>
      </c>
      <c r="S930" s="69">
        <v>3.5760000000000001</v>
      </c>
      <c r="T930">
        <v>0</v>
      </c>
      <c r="U930">
        <v>0.41277000000000003</v>
      </c>
      <c r="V930" s="51">
        <v>4</v>
      </c>
      <c r="W930" s="51">
        <v>5</v>
      </c>
      <c r="X930" s="51">
        <v>26</v>
      </c>
    </row>
    <row r="931" spans="1:24" x14ac:dyDescent="0.2">
      <c r="A931">
        <v>54660</v>
      </c>
      <c r="B931" t="s">
        <v>1885</v>
      </c>
      <c r="C931" t="s">
        <v>1855</v>
      </c>
      <c r="D931">
        <v>2016</v>
      </c>
      <c r="E931" t="str">
        <f t="shared" si="14"/>
        <v>546602016</v>
      </c>
      <c r="F931">
        <v>8942</v>
      </c>
      <c r="G931" t="str">
        <f>VLOOKUP($A931,CATMUN!$B$2:$C$1123,2,0)</f>
        <v>Medio</v>
      </c>
      <c r="H931" t="str">
        <f>VLOOKUP($A931,CATMUN!$B$2:$D$1123,3,0)</f>
        <v>Municipios rurales</v>
      </c>
      <c r="I931">
        <f>VLOOKUP($A931,CATMUN!$B$2:$G$1123,4,0)</f>
        <v>0</v>
      </c>
      <c r="J931">
        <f>VLOOKUP($A931,CATMUN!$B$2:$G$1123,6,0)</f>
        <v>15</v>
      </c>
      <c r="K931" s="69">
        <v>110.60175</v>
      </c>
      <c r="L931" s="69">
        <v>379.44181762658269</v>
      </c>
      <c r="M931" s="69">
        <v>0.96279999999999999</v>
      </c>
      <c r="N931" s="69">
        <v>19.386783259911898</v>
      </c>
      <c r="P931" s="69">
        <v>441.89600000000002</v>
      </c>
      <c r="Q931">
        <v>0</v>
      </c>
      <c r="S931" s="69">
        <v>3.5760000000000001</v>
      </c>
      <c r="T931">
        <v>0</v>
      </c>
      <c r="V931" s="51">
        <v>4</v>
      </c>
      <c r="W931" s="51">
        <v>3</v>
      </c>
      <c r="X931" s="51">
        <v>26</v>
      </c>
    </row>
    <row r="932" spans="1:24" x14ac:dyDescent="0.2">
      <c r="A932">
        <v>54670</v>
      </c>
      <c r="B932" t="s">
        <v>1886</v>
      </c>
      <c r="C932" t="s">
        <v>1855</v>
      </c>
      <c r="D932">
        <v>2016</v>
      </c>
      <c r="E932" t="str">
        <f t="shared" si="14"/>
        <v>546702016</v>
      </c>
      <c r="F932">
        <v>13631</v>
      </c>
      <c r="G932" t="str">
        <f>VLOOKUP($A932,CATMUN!$B$2:$C$1123,2,0)</f>
        <v>Bajo</v>
      </c>
      <c r="H932" t="str">
        <f>VLOOKUP($A932,CATMUN!$B$2:$D$1123,3,0)</f>
        <v>Municipios rurales</v>
      </c>
      <c r="I932">
        <f>VLOOKUP($A932,CATMUN!$B$2:$G$1123,4,0)</f>
        <v>0</v>
      </c>
      <c r="J932">
        <f>VLOOKUP($A932,CATMUN!$B$2:$G$1123,6,0)</f>
        <v>15</v>
      </c>
      <c r="K932" s="69">
        <v>16.241389999999999</v>
      </c>
      <c r="L932" s="69">
        <v>379.44181762658269</v>
      </c>
      <c r="M932" s="69">
        <v>0.53859999999999997</v>
      </c>
      <c r="N932" s="69">
        <v>19.386783259911898</v>
      </c>
      <c r="P932" s="69">
        <v>441.89600000000002</v>
      </c>
      <c r="Q932">
        <v>0</v>
      </c>
      <c r="S932" s="69">
        <v>3.5760000000000001</v>
      </c>
      <c r="T932">
        <v>0</v>
      </c>
      <c r="U932">
        <v>1.52952797</v>
      </c>
      <c r="V932" s="51">
        <v>4</v>
      </c>
      <c r="W932" s="51">
        <v>15</v>
      </c>
      <c r="X932" s="51">
        <v>26</v>
      </c>
    </row>
    <row r="933" spans="1:24" x14ac:dyDescent="0.2">
      <c r="A933">
        <v>54680</v>
      </c>
      <c r="B933" t="s">
        <v>1887</v>
      </c>
      <c r="C933" t="s">
        <v>1855</v>
      </c>
      <c r="D933">
        <v>2016</v>
      </c>
      <c r="E933" t="str">
        <f t="shared" si="14"/>
        <v>546802016</v>
      </c>
      <c r="F933">
        <v>2844</v>
      </c>
      <c r="G933" t="str">
        <f>VLOOKUP($A933,CATMUN!$B$2:$C$1123,2,0)</f>
        <v>Medio</v>
      </c>
      <c r="H933" t="str">
        <f>VLOOKUP($A933,CATMUN!$B$2:$D$1123,3,0)</f>
        <v>Municipios rurales</v>
      </c>
      <c r="I933">
        <f>VLOOKUP($A933,CATMUN!$B$2:$G$1123,4,0)</f>
        <v>0</v>
      </c>
      <c r="J933">
        <f>VLOOKUP($A933,CATMUN!$B$2:$G$1123,6,0)</f>
        <v>15</v>
      </c>
      <c r="K933" s="69">
        <v>41.671529999999997</v>
      </c>
      <c r="L933" s="69">
        <v>379.44181762658269</v>
      </c>
      <c r="M933" s="69">
        <v>0</v>
      </c>
      <c r="N933" s="69">
        <v>19.386783259911898</v>
      </c>
      <c r="P933" s="69">
        <v>441.89600000000002</v>
      </c>
      <c r="Q933">
        <v>0</v>
      </c>
      <c r="S933" s="69">
        <v>3.5760000000000001</v>
      </c>
      <c r="T933">
        <v>0</v>
      </c>
      <c r="V933" s="51">
        <v>4</v>
      </c>
      <c r="W933" s="51" t="e">
        <v>#N/A</v>
      </c>
      <c r="X933" s="51" t="e">
        <v>#N/A</v>
      </c>
    </row>
    <row r="934" spans="1:24" x14ac:dyDescent="0.2">
      <c r="A934">
        <v>54743</v>
      </c>
      <c r="B934" t="s">
        <v>1889</v>
      </c>
      <c r="C934" t="s">
        <v>1855</v>
      </c>
      <c r="D934">
        <v>2016</v>
      </c>
      <c r="E934" t="str">
        <f t="shared" si="14"/>
        <v>547432016</v>
      </c>
      <c r="F934">
        <v>4366</v>
      </c>
      <c r="G934" t="str">
        <f>VLOOKUP($A934,CATMUN!$B$2:$C$1123,2,0)</f>
        <v>Medio</v>
      </c>
      <c r="H934" t="str">
        <f>VLOOKUP($A934,CATMUN!$B$2:$D$1123,3,0)</f>
        <v>Municipios rurales</v>
      </c>
      <c r="I934">
        <f>VLOOKUP($A934,CATMUN!$B$2:$G$1123,4,0)</f>
        <v>0</v>
      </c>
      <c r="J934">
        <f>VLOOKUP($A934,CATMUN!$B$2:$G$1123,6,0)</f>
        <v>15</v>
      </c>
      <c r="K934" s="69">
        <v>64.776570000000007</v>
      </c>
      <c r="L934" s="69">
        <v>379.44181762658269</v>
      </c>
      <c r="N934" s="69">
        <v>19.386783259911898</v>
      </c>
      <c r="P934" s="69">
        <v>441.89600000000002</v>
      </c>
      <c r="Q934">
        <v>0</v>
      </c>
      <c r="S934" s="69">
        <v>3.5760000000000001</v>
      </c>
      <c r="T934">
        <v>0</v>
      </c>
      <c r="V934" s="51">
        <v>4</v>
      </c>
      <c r="W934" s="51" t="e">
        <v>#N/A</v>
      </c>
      <c r="X934" s="51" t="e">
        <v>#N/A</v>
      </c>
    </row>
    <row r="935" spans="1:24" x14ac:dyDescent="0.2">
      <c r="A935">
        <v>54800</v>
      </c>
      <c r="B935" t="s">
        <v>1890</v>
      </c>
      <c r="C935" t="s">
        <v>1855</v>
      </c>
      <c r="D935">
        <v>2016</v>
      </c>
      <c r="E935" t="str">
        <f t="shared" si="14"/>
        <v>548002016</v>
      </c>
      <c r="F935">
        <v>21978</v>
      </c>
      <c r="G935" t="str">
        <f>VLOOKUP($A935,CATMUN!$B$2:$C$1123,2,0)</f>
        <v>Medio</v>
      </c>
      <c r="H935" t="str">
        <f>VLOOKUP($A935,CATMUN!$B$2:$D$1123,3,0)</f>
        <v>Municipios rurales</v>
      </c>
      <c r="I935">
        <f>VLOOKUP($A935,CATMUN!$B$2:$G$1123,4,0)</f>
        <v>0</v>
      </c>
      <c r="J935">
        <f>VLOOKUP($A935,CATMUN!$B$2:$G$1123,6,0)</f>
        <v>15</v>
      </c>
      <c r="K935" s="69">
        <v>52.866599999999998</v>
      </c>
      <c r="L935" s="69">
        <v>379.44181762658269</v>
      </c>
      <c r="N935" s="69">
        <v>19.386783259911898</v>
      </c>
      <c r="P935" s="69">
        <v>441.89600000000002</v>
      </c>
      <c r="S935" s="69">
        <v>3.5760000000000001</v>
      </c>
      <c r="T935">
        <v>0</v>
      </c>
      <c r="U935">
        <v>3.200787</v>
      </c>
      <c r="V935" s="51">
        <v>4</v>
      </c>
      <c r="W935" s="51">
        <v>1</v>
      </c>
      <c r="X935" s="51">
        <v>26</v>
      </c>
    </row>
    <row r="936" spans="1:24" x14ac:dyDescent="0.2">
      <c r="A936">
        <v>54810</v>
      </c>
      <c r="B936" t="s">
        <v>1891</v>
      </c>
      <c r="C936" t="s">
        <v>1855</v>
      </c>
      <c r="D936">
        <v>2016</v>
      </c>
      <c r="E936" t="str">
        <f t="shared" si="14"/>
        <v>548102016</v>
      </c>
      <c r="F936">
        <v>36708</v>
      </c>
      <c r="G936" t="str">
        <f>VLOOKUP($A936,CATMUN!$B$2:$C$1123,2,0)</f>
        <v>Medio</v>
      </c>
      <c r="H936" t="str">
        <f>VLOOKUP($A936,CATMUN!$B$2:$D$1123,3,0)</f>
        <v>Municipios rurales</v>
      </c>
      <c r="I936">
        <f>VLOOKUP($A936,CATMUN!$B$2:$G$1123,4,0)</f>
        <v>0</v>
      </c>
      <c r="J936">
        <f>VLOOKUP($A936,CATMUN!$B$2:$G$1123,6,0)</f>
        <v>15</v>
      </c>
      <c r="K936" s="69">
        <v>779.97</v>
      </c>
      <c r="L936" s="69">
        <v>379.44181762658269</v>
      </c>
      <c r="M936" s="69">
        <v>89.412999999999997</v>
      </c>
      <c r="N936" s="69">
        <v>19.386783259911898</v>
      </c>
      <c r="P936" s="69">
        <v>441.89600000000002</v>
      </c>
      <c r="Q936">
        <v>0</v>
      </c>
      <c r="S936" s="69">
        <v>3.5760000000000001</v>
      </c>
      <c r="T936">
        <v>0</v>
      </c>
      <c r="V936" s="51">
        <v>4</v>
      </c>
      <c r="W936" s="51">
        <v>135</v>
      </c>
      <c r="X936" s="51">
        <v>90</v>
      </c>
    </row>
    <row r="937" spans="1:24" x14ac:dyDescent="0.2">
      <c r="A937">
        <v>54820</v>
      </c>
      <c r="B937" t="s">
        <v>1892</v>
      </c>
      <c r="C937" t="s">
        <v>1855</v>
      </c>
      <c r="D937">
        <v>2016</v>
      </c>
      <c r="E937" t="str">
        <f t="shared" si="14"/>
        <v>548202016</v>
      </c>
      <c r="F937">
        <v>17284</v>
      </c>
      <c r="G937" t="str">
        <f>VLOOKUP($A937,CATMUN!$B$2:$C$1123,2,0)</f>
        <v>Alto</v>
      </c>
      <c r="H937" t="str">
        <f>VLOOKUP($A937,CATMUN!$B$2:$D$1123,3,0)</f>
        <v>Municipios rurales</v>
      </c>
      <c r="I937">
        <f>VLOOKUP($A937,CATMUN!$B$2:$G$1123,4,0)</f>
        <v>0</v>
      </c>
      <c r="J937">
        <f>VLOOKUP($A937,CATMUN!$B$2:$G$1123,6,0)</f>
        <v>15</v>
      </c>
      <c r="K937" s="69">
        <v>177.86199999999999</v>
      </c>
      <c r="L937" s="69">
        <v>379.44181762658269</v>
      </c>
      <c r="M937" s="69">
        <v>3.2709999999999999</v>
      </c>
      <c r="N937" s="69">
        <v>19.386783259911898</v>
      </c>
      <c r="P937" s="69">
        <v>441.89600000000002</v>
      </c>
      <c r="Q937">
        <v>0</v>
      </c>
      <c r="S937" s="69">
        <v>3.5760000000000001</v>
      </c>
      <c r="T937">
        <v>0</v>
      </c>
      <c r="V937" s="51">
        <v>4</v>
      </c>
      <c r="W937" s="51">
        <v>166</v>
      </c>
      <c r="X937" s="51">
        <v>26</v>
      </c>
    </row>
    <row r="938" spans="1:24" x14ac:dyDescent="0.2">
      <c r="A938">
        <v>54871</v>
      </c>
      <c r="B938" t="s">
        <v>1893</v>
      </c>
      <c r="C938" t="s">
        <v>1855</v>
      </c>
      <c r="D938">
        <v>2016</v>
      </c>
      <c r="E938" t="str">
        <f t="shared" si="14"/>
        <v>548712016</v>
      </c>
      <c r="F938">
        <v>5204</v>
      </c>
      <c r="G938" t="str">
        <f>VLOOKUP($A938,CATMUN!$B$2:$C$1123,2,0)</f>
        <v>Medio</v>
      </c>
      <c r="H938" t="str">
        <f>VLOOKUP($A938,CATMUN!$B$2:$D$1123,3,0)</f>
        <v>Municipios rurales</v>
      </c>
      <c r="I938">
        <f>VLOOKUP($A938,CATMUN!$B$2:$G$1123,4,0)</f>
        <v>0</v>
      </c>
      <c r="J938">
        <f>VLOOKUP($A938,CATMUN!$B$2:$G$1123,6,0)</f>
        <v>15</v>
      </c>
      <c r="K938" s="69">
        <v>117.17542</v>
      </c>
      <c r="L938" s="69">
        <v>379.44181762658269</v>
      </c>
      <c r="M938" s="69">
        <v>0</v>
      </c>
      <c r="N938" s="69">
        <v>19.386783259911898</v>
      </c>
      <c r="P938" s="69">
        <v>441.89600000000002</v>
      </c>
      <c r="Q938">
        <v>0</v>
      </c>
      <c r="S938" s="69">
        <v>3.5760000000000001</v>
      </c>
      <c r="T938">
        <v>0</v>
      </c>
      <c r="V938" s="51">
        <v>4</v>
      </c>
      <c r="W938" s="51" t="e">
        <v>#N/A</v>
      </c>
      <c r="X938" s="51" t="e">
        <v>#N/A</v>
      </c>
    </row>
    <row r="939" spans="1:24" x14ac:dyDescent="0.2">
      <c r="A939">
        <v>63302</v>
      </c>
      <c r="B939" t="s">
        <v>1900</v>
      </c>
      <c r="C939" t="s">
        <v>2308</v>
      </c>
      <c r="D939">
        <v>2016</v>
      </c>
      <c r="E939" t="str">
        <f t="shared" si="14"/>
        <v>633022016</v>
      </c>
      <c r="F939">
        <v>7772</v>
      </c>
      <c r="G939" t="str">
        <f>VLOOKUP($A939,CATMUN!$B$2:$C$1123,2,0)</f>
        <v>Alto</v>
      </c>
      <c r="H939" t="str">
        <f>VLOOKUP($A939,CATMUN!$B$2:$D$1123,3,0)</f>
        <v>Municipios rurales</v>
      </c>
      <c r="I939">
        <f>VLOOKUP($A939,CATMUN!$B$2:$G$1123,4,0)</f>
        <v>0</v>
      </c>
      <c r="J939">
        <f>VLOOKUP($A939,CATMUN!$B$2:$G$1123,6,0)</f>
        <v>15</v>
      </c>
      <c r="K939" s="69">
        <v>327.16800000000001</v>
      </c>
      <c r="L939" s="69">
        <v>379.44181762658269</v>
      </c>
      <c r="M939" s="69">
        <v>4.6349999999999998</v>
      </c>
      <c r="N939" s="69">
        <v>19.386783259911898</v>
      </c>
      <c r="P939" s="69">
        <v>441.89600000000002</v>
      </c>
      <c r="Q939">
        <v>0</v>
      </c>
      <c r="S939" s="69">
        <v>3.5760000000000001</v>
      </c>
      <c r="T939">
        <v>0</v>
      </c>
      <c r="V939" s="51">
        <v>4</v>
      </c>
      <c r="W939" s="51">
        <v>10</v>
      </c>
      <c r="X939" s="51">
        <v>26</v>
      </c>
    </row>
    <row r="940" spans="1:24" x14ac:dyDescent="0.2">
      <c r="A940">
        <v>63548</v>
      </c>
      <c r="B940" t="s">
        <v>1903</v>
      </c>
      <c r="C940" t="s">
        <v>2308</v>
      </c>
      <c r="D940">
        <v>2016</v>
      </c>
      <c r="E940" t="str">
        <f t="shared" si="14"/>
        <v>635482016</v>
      </c>
      <c r="F940">
        <v>6097</v>
      </c>
      <c r="G940" t="str">
        <f>VLOOKUP($A940,CATMUN!$B$2:$C$1123,2,0)</f>
        <v>Medio</v>
      </c>
      <c r="H940" t="str">
        <f>VLOOKUP($A940,CATMUN!$B$2:$D$1123,3,0)</f>
        <v>Municipios rurales</v>
      </c>
      <c r="I940">
        <f>VLOOKUP($A940,CATMUN!$B$2:$G$1123,4,0)</f>
        <v>0</v>
      </c>
      <c r="J940">
        <f>VLOOKUP($A940,CATMUN!$B$2:$G$1123,6,0)</f>
        <v>15</v>
      </c>
      <c r="K940" s="69">
        <v>245.96600000000001</v>
      </c>
      <c r="L940" s="69">
        <v>379.44181762658269</v>
      </c>
      <c r="M940" s="69">
        <v>0</v>
      </c>
      <c r="N940" s="69">
        <v>19.386783259911898</v>
      </c>
      <c r="P940" s="69">
        <v>441.89600000000002</v>
      </c>
      <c r="Q940">
        <v>0</v>
      </c>
      <c r="S940" s="69">
        <v>3.5760000000000001</v>
      </c>
      <c r="T940">
        <v>0</v>
      </c>
      <c r="V940" s="51">
        <v>4</v>
      </c>
      <c r="W940" s="51">
        <v>6</v>
      </c>
      <c r="X940" s="51">
        <v>26</v>
      </c>
    </row>
    <row r="941" spans="1:24" x14ac:dyDescent="0.2">
      <c r="A941">
        <v>63690</v>
      </c>
      <c r="B941" t="s">
        <v>1905</v>
      </c>
      <c r="C941" t="s">
        <v>2308</v>
      </c>
      <c r="D941">
        <v>2016</v>
      </c>
      <c r="E941" t="str">
        <f t="shared" si="14"/>
        <v>636902016</v>
      </c>
      <c r="F941">
        <v>7109</v>
      </c>
      <c r="G941" t="str">
        <f>VLOOKUP($A941,CATMUN!$B$2:$C$1123,2,0)</f>
        <v>Alto</v>
      </c>
      <c r="H941" t="str">
        <f>VLOOKUP($A941,CATMUN!$B$2:$D$1123,3,0)</f>
        <v>Municipios rurales</v>
      </c>
      <c r="I941">
        <f>VLOOKUP($A941,CATMUN!$B$2:$G$1123,4,0)</f>
        <v>0</v>
      </c>
      <c r="J941">
        <f>VLOOKUP($A941,CATMUN!$B$2:$G$1123,6,0)</f>
        <v>15</v>
      </c>
      <c r="K941" s="69">
        <v>923.43600000000004</v>
      </c>
      <c r="L941" s="69">
        <v>379.44181762658269</v>
      </c>
      <c r="M941" s="69">
        <v>74.981999999999999</v>
      </c>
      <c r="N941" s="69">
        <v>19.386783259911898</v>
      </c>
      <c r="P941" s="69">
        <v>441.89600000000002</v>
      </c>
      <c r="Q941">
        <v>0</v>
      </c>
      <c r="S941" s="69">
        <v>3.5760000000000001</v>
      </c>
      <c r="T941">
        <v>0</v>
      </c>
      <c r="V941" s="51">
        <v>4</v>
      </c>
      <c r="W941" s="51">
        <v>61</v>
      </c>
      <c r="X941" s="51">
        <v>90</v>
      </c>
    </row>
    <row r="942" spans="1:24" x14ac:dyDescent="0.2">
      <c r="A942">
        <v>66075</v>
      </c>
      <c r="B942" t="s">
        <v>1460</v>
      </c>
      <c r="C942" t="s">
        <v>1431</v>
      </c>
      <c r="D942">
        <v>2016</v>
      </c>
      <c r="E942" t="str">
        <f t="shared" si="14"/>
        <v>660752016</v>
      </c>
      <c r="F942">
        <v>6331</v>
      </c>
      <c r="G942" t="str">
        <f>VLOOKUP($A942,CATMUN!$B$2:$C$1123,2,0)</f>
        <v>Alto</v>
      </c>
      <c r="H942" t="str">
        <f>VLOOKUP($A942,CATMUN!$B$2:$D$1123,3,0)</f>
        <v>Municipios rurales</v>
      </c>
      <c r="I942">
        <f>VLOOKUP($A942,CATMUN!$B$2:$G$1123,4,0)</f>
        <v>0</v>
      </c>
      <c r="J942">
        <f>VLOOKUP($A942,CATMUN!$B$2:$G$1123,6,0)</f>
        <v>15</v>
      </c>
      <c r="K942" s="69">
        <v>796.779</v>
      </c>
      <c r="L942" s="69">
        <v>379.44181762658269</v>
      </c>
      <c r="M942" s="69">
        <v>8.4309999999999992</v>
      </c>
      <c r="N942" s="69">
        <v>19.386783259911898</v>
      </c>
      <c r="P942" s="69">
        <v>441.89600000000002</v>
      </c>
      <c r="Q942">
        <v>0</v>
      </c>
      <c r="S942" s="69">
        <v>3.5760000000000001</v>
      </c>
      <c r="T942">
        <v>0</v>
      </c>
      <c r="V942" s="51">
        <v>4</v>
      </c>
      <c r="W942" s="51" t="e">
        <v>#N/A</v>
      </c>
      <c r="X942" s="51" t="e">
        <v>#N/A</v>
      </c>
    </row>
    <row r="943" spans="1:24" x14ac:dyDescent="0.2">
      <c r="A943">
        <v>66456</v>
      </c>
      <c r="B943" t="s">
        <v>1914</v>
      </c>
      <c r="C943" t="s">
        <v>1431</v>
      </c>
      <c r="D943">
        <v>2016</v>
      </c>
      <c r="E943" t="str">
        <f t="shared" si="14"/>
        <v>664562016</v>
      </c>
      <c r="F943">
        <v>16318</v>
      </c>
      <c r="G943" t="str">
        <f>VLOOKUP($A943,CATMUN!$B$2:$C$1123,2,0)</f>
        <v>Medio</v>
      </c>
      <c r="H943" t="str">
        <f>VLOOKUP($A943,CATMUN!$B$2:$D$1123,3,0)</f>
        <v>Municipios rurales</v>
      </c>
      <c r="I943">
        <f>VLOOKUP($A943,CATMUN!$B$2:$G$1123,4,0)</f>
        <v>0</v>
      </c>
      <c r="J943">
        <f>VLOOKUP($A943,CATMUN!$B$2:$G$1123,6,0)</f>
        <v>15</v>
      </c>
      <c r="K943" s="69">
        <v>116.73399999999999</v>
      </c>
      <c r="L943" s="69">
        <v>379.44181762658269</v>
      </c>
      <c r="M943" s="69">
        <v>6.6319999999999997</v>
      </c>
      <c r="N943" s="69">
        <v>19.386783259911898</v>
      </c>
      <c r="P943" s="69">
        <v>441.89600000000002</v>
      </c>
      <c r="Q943">
        <v>0</v>
      </c>
      <c r="S943" s="69">
        <v>3.5760000000000001</v>
      </c>
      <c r="T943">
        <v>0</v>
      </c>
      <c r="V943" s="51">
        <v>4</v>
      </c>
      <c r="W943" s="51">
        <v>11</v>
      </c>
      <c r="X943" s="51">
        <v>26</v>
      </c>
    </row>
    <row r="944" spans="1:24" x14ac:dyDescent="0.2">
      <c r="A944">
        <v>66572</v>
      </c>
      <c r="B944" t="s">
        <v>1915</v>
      </c>
      <c r="C944" t="s">
        <v>1431</v>
      </c>
      <c r="D944">
        <v>2016</v>
      </c>
      <c r="E944" t="str">
        <f t="shared" si="14"/>
        <v>665722016</v>
      </c>
      <c r="F944">
        <v>13458</v>
      </c>
      <c r="G944" t="str">
        <f>VLOOKUP($A944,CATMUN!$B$2:$C$1123,2,0)</f>
        <v>Medio</v>
      </c>
      <c r="H944" t="str">
        <f>VLOOKUP($A944,CATMUN!$B$2:$D$1123,3,0)</f>
        <v>Municipios rurales</v>
      </c>
      <c r="I944">
        <f>VLOOKUP($A944,CATMUN!$B$2:$G$1123,4,0)</f>
        <v>0</v>
      </c>
      <c r="J944">
        <f>VLOOKUP($A944,CATMUN!$B$2:$G$1123,6,0)</f>
        <v>15</v>
      </c>
      <c r="K944" s="69">
        <v>119.404</v>
      </c>
      <c r="L944" s="69">
        <v>379.44181762658269</v>
      </c>
      <c r="M944" s="69">
        <v>2.411</v>
      </c>
      <c r="N944" s="69">
        <v>19.386783259911898</v>
      </c>
      <c r="P944" s="69">
        <v>441.89600000000002</v>
      </c>
      <c r="Q944">
        <v>0</v>
      </c>
      <c r="S944" s="69">
        <v>3.5760000000000001</v>
      </c>
      <c r="T944">
        <v>0</v>
      </c>
      <c r="V944" s="51">
        <v>4</v>
      </c>
      <c r="W944" s="51">
        <v>11</v>
      </c>
      <c r="X944" s="51">
        <v>26</v>
      </c>
    </row>
    <row r="945" spans="1:24" x14ac:dyDescent="0.2">
      <c r="A945">
        <v>68013</v>
      </c>
      <c r="B945" t="s">
        <v>1921</v>
      </c>
      <c r="C945" t="s">
        <v>1919</v>
      </c>
      <c r="D945">
        <v>2016</v>
      </c>
      <c r="E945" t="str">
        <f t="shared" si="14"/>
        <v>680132016</v>
      </c>
      <c r="F945">
        <v>1829</v>
      </c>
      <c r="G945" t="str">
        <f>VLOOKUP($A945,CATMUN!$B$2:$C$1123,2,0)</f>
        <v>Bajo</v>
      </c>
      <c r="H945" t="str">
        <f>VLOOKUP($A945,CATMUN!$B$2:$D$1123,3,0)</f>
        <v>Municipios rurales</v>
      </c>
      <c r="I945">
        <f>VLOOKUP($A945,CATMUN!$B$2:$G$1123,4,0)</f>
        <v>0</v>
      </c>
      <c r="J945">
        <f>VLOOKUP($A945,CATMUN!$B$2:$G$1123,6,0)</f>
        <v>15</v>
      </c>
      <c r="K945" s="69">
        <v>39.389000000000003</v>
      </c>
      <c r="L945" s="69">
        <v>379.44181762658269</v>
      </c>
      <c r="N945" s="69">
        <v>19.386783259911898</v>
      </c>
      <c r="P945" s="69">
        <v>441.89600000000002</v>
      </c>
      <c r="Q945">
        <v>0</v>
      </c>
      <c r="S945" s="69">
        <v>3.5760000000000001</v>
      </c>
      <c r="T945">
        <v>0</v>
      </c>
      <c r="V945" s="51">
        <v>4</v>
      </c>
      <c r="W945" s="51">
        <v>0</v>
      </c>
      <c r="X945" s="51">
        <v>26</v>
      </c>
    </row>
    <row r="946" spans="1:24" x14ac:dyDescent="0.2">
      <c r="A946">
        <v>68020</v>
      </c>
      <c r="B946" t="s">
        <v>1441</v>
      </c>
      <c r="C946" t="s">
        <v>1919</v>
      </c>
      <c r="D946">
        <v>2016</v>
      </c>
      <c r="E946" t="str">
        <f t="shared" si="14"/>
        <v>680202016</v>
      </c>
      <c r="F946">
        <v>5162</v>
      </c>
      <c r="G946" t="str">
        <f>VLOOKUP($A946,CATMUN!$B$2:$C$1123,2,0)</f>
        <v>Medio</v>
      </c>
      <c r="H946" t="str">
        <f>VLOOKUP($A946,CATMUN!$B$2:$D$1123,3,0)</f>
        <v>Municipios rurales</v>
      </c>
      <c r="I946">
        <f>VLOOKUP($A946,CATMUN!$B$2:$G$1123,4,0)</f>
        <v>0</v>
      </c>
      <c r="J946">
        <f>VLOOKUP($A946,CATMUN!$B$2:$G$1123,6,0)</f>
        <v>15</v>
      </c>
      <c r="K946" s="69">
        <v>65.590999999999994</v>
      </c>
      <c r="L946" s="69">
        <v>379.44181762658269</v>
      </c>
      <c r="N946" s="69">
        <v>19.386783259911898</v>
      </c>
      <c r="P946" s="69">
        <v>441.89600000000002</v>
      </c>
      <c r="Q946">
        <v>0</v>
      </c>
      <c r="S946" s="69">
        <v>3.5760000000000001</v>
      </c>
      <c r="T946">
        <v>0</v>
      </c>
      <c r="V946" s="51">
        <v>4</v>
      </c>
      <c r="W946" s="51" t="e">
        <v>#N/A</v>
      </c>
      <c r="X946" s="51" t="e">
        <v>#N/A</v>
      </c>
    </row>
    <row r="947" spans="1:24" x14ac:dyDescent="0.2">
      <c r="A947">
        <v>68051</v>
      </c>
      <c r="B947" t="s">
        <v>1922</v>
      </c>
      <c r="C947" t="s">
        <v>1919</v>
      </c>
      <c r="D947">
        <v>2016</v>
      </c>
      <c r="E947" t="str">
        <f t="shared" si="14"/>
        <v>680512016</v>
      </c>
      <c r="F947">
        <v>8301</v>
      </c>
      <c r="G947" t="str">
        <f>VLOOKUP($A947,CATMUN!$B$2:$C$1123,2,0)</f>
        <v>Medio</v>
      </c>
      <c r="H947" t="str">
        <f>VLOOKUP($A947,CATMUN!$B$2:$D$1123,3,0)</f>
        <v>Municipios rurales</v>
      </c>
      <c r="I947">
        <f>VLOOKUP($A947,CATMUN!$B$2:$G$1123,4,0)</f>
        <v>0</v>
      </c>
      <c r="J947">
        <f>VLOOKUP($A947,CATMUN!$B$2:$G$1123,6,0)</f>
        <v>15</v>
      </c>
      <c r="K947" s="69">
        <v>335.34199999999998</v>
      </c>
      <c r="L947" s="69">
        <v>379.44181762658269</v>
      </c>
      <c r="M947" s="69">
        <v>11.904999999999999</v>
      </c>
      <c r="N947" s="69">
        <v>19.386783259911898</v>
      </c>
      <c r="P947" s="69">
        <v>441.89600000000002</v>
      </c>
      <c r="Q947">
        <v>0</v>
      </c>
      <c r="S947" s="69">
        <v>3.5760000000000001</v>
      </c>
      <c r="T947">
        <v>0</v>
      </c>
      <c r="V947" s="51">
        <v>4</v>
      </c>
      <c r="W947" s="51">
        <v>24</v>
      </c>
      <c r="X947" s="51">
        <v>26</v>
      </c>
    </row>
    <row r="948" spans="1:24" x14ac:dyDescent="0.2">
      <c r="A948">
        <v>68092</v>
      </c>
      <c r="B948" t="s">
        <v>1926</v>
      </c>
      <c r="C948" t="s">
        <v>1919</v>
      </c>
      <c r="D948">
        <v>2016</v>
      </c>
      <c r="E948" t="str">
        <f t="shared" si="14"/>
        <v>680922016</v>
      </c>
      <c r="F948">
        <v>5075</v>
      </c>
      <c r="G948" t="str">
        <f>VLOOKUP($A948,CATMUN!$B$2:$C$1123,2,0)</f>
        <v>Alto</v>
      </c>
      <c r="H948" t="str">
        <f>VLOOKUP($A948,CATMUN!$B$2:$D$1123,3,0)</f>
        <v>Municipios rurales</v>
      </c>
      <c r="I948">
        <f>VLOOKUP($A948,CATMUN!$B$2:$G$1123,4,0)</f>
        <v>0</v>
      </c>
      <c r="J948">
        <f>VLOOKUP($A948,CATMUN!$B$2:$G$1123,6,0)</f>
        <v>15</v>
      </c>
      <c r="K948" s="69">
        <v>347.589</v>
      </c>
      <c r="L948" s="69">
        <v>379.44181762658269</v>
      </c>
      <c r="N948" s="69">
        <v>19.386783259911898</v>
      </c>
      <c r="P948" s="69">
        <v>441.89600000000002</v>
      </c>
      <c r="Q948">
        <v>0</v>
      </c>
      <c r="S948" s="69">
        <v>3.5760000000000001</v>
      </c>
      <c r="T948">
        <v>0</v>
      </c>
      <c r="V948" s="51">
        <v>4</v>
      </c>
      <c r="W948" s="51">
        <v>46</v>
      </c>
      <c r="X948" s="51">
        <v>26</v>
      </c>
    </row>
    <row r="949" spans="1:24" x14ac:dyDescent="0.2">
      <c r="A949">
        <v>68101</v>
      </c>
      <c r="B949" t="s">
        <v>1242</v>
      </c>
      <c r="C949" t="s">
        <v>1919</v>
      </c>
      <c r="D949">
        <v>2016</v>
      </c>
      <c r="E949" t="str">
        <f t="shared" si="14"/>
        <v>681012016</v>
      </c>
      <c r="F949">
        <v>12204</v>
      </c>
      <c r="G949" t="str">
        <f>VLOOKUP($A949,CATMUN!$B$2:$C$1123,2,0)</f>
        <v>Bajo</v>
      </c>
      <c r="H949" t="str">
        <f>VLOOKUP($A949,CATMUN!$B$2:$D$1123,3,0)</f>
        <v>Municipios rurales</v>
      </c>
      <c r="I949">
        <f>VLOOKUP($A949,CATMUN!$B$2:$G$1123,4,0)</f>
        <v>0</v>
      </c>
      <c r="J949">
        <f>VLOOKUP($A949,CATMUN!$B$2:$G$1123,6,0)</f>
        <v>15</v>
      </c>
      <c r="K949" s="69">
        <v>378.48500000000001</v>
      </c>
      <c r="L949" s="69">
        <v>379.44181762658269</v>
      </c>
      <c r="M949" s="69">
        <v>1.3109999999999999</v>
      </c>
      <c r="N949" s="69">
        <v>19.386783259911898</v>
      </c>
      <c r="P949" s="69">
        <v>441.89600000000002</v>
      </c>
      <c r="Q949">
        <v>0</v>
      </c>
      <c r="S949" s="69">
        <v>3.5760000000000001</v>
      </c>
      <c r="T949">
        <v>0</v>
      </c>
      <c r="V949" s="51">
        <v>4</v>
      </c>
      <c r="W949" s="51">
        <v>9</v>
      </c>
      <c r="X949" s="51">
        <v>26</v>
      </c>
    </row>
    <row r="950" spans="1:24" x14ac:dyDescent="0.2">
      <c r="A950">
        <v>68121</v>
      </c>
      <c r="B950" t="s">
        <v>1558</v>
      </c>
      <c r="C950" t="s">
        <v>1919</v>
      </c>
      <c r="D950">
        <v>2016</v>
      </c>
      <c r="E950" t="str">
        <f t="shared" si="14"/>
        <v>681212016</v>
      </c>
      <c r="F950">
        <v>2313</v>
      </c>
      <c r="G950" t="str">
        <f>VLOOKUP($A950,CATMUN!$B$2:$C$1123,2,0)</f>
        <v>Alto</v>
      </c>
      <c r="H950" t="str">
        <f>VLOOKUP($A950,CATMUN!$B$2:$D$1123,3,0)</f>
        <v>Municipios rurales</v>
      </c>
      <c r="I950">
        <f>VLOOKUP($A950,CATMUN!$B$2:$G$1123,4,0)</f>
        <v>0</v>
      </c>
      <c r="J950">
        <f>VLOOKUP($A950,CATMUN!$B$2:$G$1123,6,0)</f>
        <v>15</v>
      </c>
      <c r="K950" s="69">
        <v>106.19</v>
      </c>
      <c r="L950" s="69">
        <v>379.44181762658269</v>
      </c>
      <c r="M950" s="69">
        <v>0.48</v>
      </c>
      <c r="N950" s="69">
        <v>19.386783259911898</v>
      </c>
      <c r="P950" s="69">
        <v>441.89600000000002</v>
      </c>
      <c r="Q950">
        <v>0</v>
      </c>
      <c r="S950" s="69">
        <v>3.5760000000000001</v>
      </c>
      <c r="T950">
        <v>0</v>
      </c>
      <c r="V950" s="51">
        <v>4</v>
      </c>
      <c r="W950" s="51">
        <v>0</v>
      </c>
      <c r="X950" s="51">
        <v>26</v>
      </c>
    </row>
    <row r="951" spans="1:24" x14ac:dyDescent="0.2">
      <c r="A951">
        <v>68132</v>
      </c>
      <c r="B951" t="s">
        <v>1927</v>
      </c>
      <c r="C951" t="s">
        <v>1919</v>
      </c>
      <c r="D951">
        <v>2016</v>
      </c>
      <c r="E951" t="str">
        <f t="shared" si="14"/>
        <v>681322016</v>
      </c>
      <c r="F951">
        <v>2006</v>
      </c>
      <c r="G951" t="str">
        <f>VLOOKUP($A951,CATMUN!$B$2:$C$1123,2,0)</f>
        <v>Medio</v>
      </c>
      <c r="H951" t="str">
        <f>VLOOKUP($A951,CATMUN!$B$2:$D$1123,3,0)</f>
        <v>Municipios rurales</v>
      </c>
      <c r="I951">
        <f>VLOOKUP($A951,CATMUN!$B$2:$G$1123,4,0)</f>
        <v>0</v>
      </c>
      <c r="J951">
        <f>VLOOKUP($A951,CATMUN!$B$2:$G$1123,6,0)</f>
        <v>15</v>
      </c>
      <c r="K951" s="69">
        <v>63.369</v>
      </c>
      <c r="L951" s="69">
        <v>379.44181762658269</v>
      </c>
      <c r="M951" s="69">
        <v>4.0439999999999996</v>
      </c>
      <c r="N951" s="69">
        <v>19.386783259911898</v>
      </c>
      <c r="P951" s="69">
        <v>441.89600000000002</v>
      </c>
      <c r="Q951">
        <v>0</v>
      </c>
      <c r="S951" s="69">
        <v>3.5760000000000001</v>
      </c>
      <c r="T951">
        <v>0</v>
      </c>
      <c r="V951" s="51">
        <v>25</v>
      </c>
      <c r="W951" s="51">
        <v>20</v>
      </c>
      <c r="X951" s="51">
        <v>28</v>
      </c>
    </row>
    <row r="952" spans="1:24" x14ac:dyDescent="0.2">
      <c r="A952">
        <v>68152</v>
      </c>
      <c r="B952" t="s">
        <v>1929</v>
      </c>
      <c r="C952" t="s">
        <v>1919</v>
      </c>
      <c r="D952">
        <v>2016</v>
      </c>
      <c r="E952" t="str">
        <f t="shared" si="14"/>
        <v>681522016</v>
      </c>
      <c r="F952">
        <v>5021</v>
      </c>
      <c r="G952" t="str">
        <f>VLOOKUP($A952,CATMUN!$B$2:$C$1123,2,0)</f>
        <v>Bajo</v>
      </c>
      <c r="H952" t="str">
        <f>VLOOKUP($A952,CATMUN!$B$2:$D$1123,3,0)</f>
        <v>Municipios rurales</v>
      </c>
      <c r="I952">
        <f>VLOOKUP($A952,CATMUN!$B$2:$G$1123,4,0)</f>
        <v>0</v>
      </c>
      <c r="J952">
        <f>VLOOKUP($A952,CATMUN!$B$2:$G$1123,6,0)</f>
        <v>15</v>
      </c>
      <c r="K952" s="69">
        <v>101.188</v>
      </c>
      <c r="L952" s="69">
        <v>379.44181762658269</v>
      </c>
      <c r="M952" s="69">
        <v>0.41499999999999998</v>
      </c>
      <c r="N952" s="69">
        <v>19.386783259911898</v>
      </c>
      <c r="P952" s="69">
        <v>441.89600000000002</v>
      </c>
      <c r="Q952">
        <v>0</v>
      </c>
      <c r="S952" s="69">
        <v>3.5760000000000001</v>
      </c>
      <c r="T952">
        <v>0</v>
      </c>
      <c r="V952" s="51">
        <v>4</v>
      </c>
      <c r="W952" s="51">
        <v>0</v>
      </c>
      <c r="X952" s="51">
        <v>26</v>
      </c>
    </row>
    <row r="953" spans="1:24" x14ac:dyDescent="0.2">
      <c r="A953">
        <v>68160</v>
      </c>
      <c r="B953" t="s">
        <v>1930</v>
      </c>
      <c r="C953" t="s">
        <v>1919</v>
      </c>
      <c r="D953">
        <v>2016</v>
      </c>
      <c r="E953" t="str">
        <f t="shared" si="14"/>
        <v>681602016</v>
      </c>
      <c r="F953">
        <v>1846</v>
      </c>
      <c r="G953" t="str">
        <f>VLOOKUP($A953,CATMUN!$B$2:$C$1123,2,0)</f>
        <v>Bajo</v>
      </c>
      <c r="H953" t="str">
        <f>VLOOKUP($A953,CATMUN!$B$2:$D$1123,3,0)</f>
        <v>Municipios rurales</v>
      </c>
      <c r="I953">
        <f>VLOOKUP($A953,CATMUN!$B$2:$G$1123,4,0)</f>
        <v>0</v>
      </c>
      <c r="J953">
        <f>VLOOKUP($A953,CATMUN!$B$2:$G$1123,6,0)</f>
        <v>15</v>
      </c>
      <c r="K953" s="69">
        <v>46.508000000000003</v>
      </c>
      <c r="L953" s="69">
        <v>379.44181762658269</v>
      </c>
      <c r="M953" s="69">
        <v>0</v>
      </c>
      <c r="N953" s="69">
        <v>19.386783259911898</v>
      </c>
      <c r="P953" s="69">
        <v>441.89600000000002</v>
      </c>
      <c r="Q953">
        <v>0</v>
      </c>
      <c r="S953" s="69">
        <v>3.5760000000000001</v>
      </c>
      <c r="T953">
        <v>0</v>
      </c>
      <c r="V953" s="51">
        <v>4</v>
      </c>
      <c r="W953" s="51">
        <v>1</v>
      </c>
      <c r="X953" s="51">
        <v>26</v>
      </c>
    </row>
    <row r="954" spans="1:24" x14ac:dyDescent="0.2">
      <c r="A954">
        <v>68162</v>
      </c>
      <c r="B954" t="s">
        <v>1931</v>
      </c>
      <c r="C954" t="s">
        <v>1919</v>
      </c>
      <c r="D954">
        <v>2016</v>
      </c>
      <c r="E954" t="str">
        <f t="shared" si="14"/>
        <v>681622016</v>
      </c>
      <c r="F954">
        <v>5660</v>
      </c>
      <c r="G954" t="str">
        <f>VLOOKUP($A954,CATMUN!$B$2:$C$1123,2,0)</f>
        <v>Medio</v>
      </c>
      <c r="H954" t="str">
        <f>VLOOKUP($A954,CATMUN!$B$2:$D$1123,3,0)</f>
        <v>Municipios rurales</v>
      </c>
      <c r="I954">
        <f>VLOOKUP($A954,CATMUN!$B$2:$G$1123,4,0)</f>
        <v>0</v>
      </c>
      <c r="J954">
        <f>VLOOKUP($A954,CATMUN!$B$2:$G$1123,6,0)</f>
        <v>15</v>
      </c>
      <c r="K954" s="69">
        <v>166.87299999999999</v>
      </c>
      <c r="L954" s="69">
        <v>379.44181762658269</v>
      </c>
      <c r="M954" s="69">
        <v>0.19900000000000001</v>
      </c>
      <c r="N954" s="69">
        <v>19.386783259911898</v>
      </c>
      <c r="P954" s="69">
        <v>441.89600000000002</v>
      </c>
      <c r="Q954">
        <v>0</v>
      </c>
      <c r="S954" s="69">
        <v>3.5760000000000001</v>
      </c>
      <c r="T954">
        <v>0</v>
      </c>
      <c r="V954" s="51">
        <v>4</v>
      </c>
      <c r="W954" s="51">
        <v>2</v>
      </c>
      <c r="X954" s="51">
        <v>26</v>
      </c>
    </row>
    <row r="955" spans="1:24" x14ac:dyDescent="0.2">
      <c r="A955">
        <v>68167</v>
      </c>
      <c r="B955" t="s">
        <v>1932</v>
      </c>
      <c r="C955" t="s">
        <v>1919</v>
      </c>
      <c r="D955">
        <v>2016</v>
      </c>
      <c r="E955" t="str">
        <f t="shared" si="14"/>
        <v>681672016</v>
      </c>
      <c r="F955">
        <v>10454</v>
      </c>
      <c r="G955" t="str">
        <f>VLOOKUP($A955,CATMUN!$B$2:$C$1123,2,0)</f>
        <v>Alto</v>
      </c>
      <c r="H955" t="str">
        <f>VLOOKUP($A955,CATMUN!$B$2:$D$1123,3,0)</f>
        <v>Municipios rurales</v>
      </c>
      <c r="I955">
        <f>VLOOKUP($A955,CATMUN!$B$2:$G$1123,4,0)</f>
        <v>0</v>
      </c>
      <c r="J955">
        <f>VLOOKUP($A955,CATMUN!$B$2:$G$1123,6,0)</f>
        <v>15</v>
      </c>
      <c r="K955" s="69">
        <v>702.80100000000004</v>
      </c>
      <c r="L955" s="69">
        <v>379.44181762658269</v>
      </c>
      <c r="M955" s="69">
        <v>42.997999999999998</v>
      </c>
      <c r="N955" s="69">
        <v>19.386783259911898</v>
      </c>
      <c r="P955" s="69">
        <v>441.89600000000002</v>
      </c>
      <c r="Q955">
        <v>0</v>
      </c>
      <c r="S955" s="69">
        <v>3.5760000000000001</v>
      </c>
      <c r="T955">
        <v>0</v>
      </c>
      <c r="V955" s="51">
        <v>4</v>
      </c>
      <c r="W955" s="51">
        <v>14</v>
      </c>
      <c r="X955" s="51">
        <v>26</v>
      </c>
    </row>
    <row r="956" spans="1:24" x14ac:dyDescent="0.2">
      <c r="A956">
        <v>68169</v>
      </c>
      <c r="B956" t="s">
        <v>1933</v>
      </c>
      <c r="C956" t="s">
        <v>1919</v>
      </c>
      <c r="D956">
        <v>2016</v>
      </c>
      <c r="E956" t="str">
        <f t="shared" si="14"/>
        <v>681692016</v>
      </c>
      <c r="F956">
        <v>2637</v>
      </c>
      <c r="G956" t="str">
        <f>VLOOKUP($A956,CATMUN!$B$2:$C$1123,2,0)</f>
        <v>Bajo</v>
      </c>
      <c r="H956" t="str">
        <f>VLOOKUP($A956,CATMUN!$B$2:$D$1123,3,0)</f>
        <v>Municipios rurales</v>
      </c>
      <c r="I956">
        <f>VLOOKUP($A956,CATMUN!$B$2:$G$1123,4,0)</f>
        <v>0</v>
      </c>
      <c r="J956">
        <f>VLOOKUP($A956,CATMUN!$B$2:$G$1123,6,0)</f>
        <v>15</v>
      </c>
      <c r="K956" s="69">
        <v>79.879000000000005</v>
      </c>
      <c r="L956" s="69">
        <v>379.44181762658269</v>
      </c>
      <c r="N956" s="69">
        <v>19.386783259911898</v>
      </c>
      <c r="P956" s="69">
        <v>441.89600000000002</v>
      </c>
      <c r="Q956">
        <v>0</v>
      </c>
      <c r="S956" s="69">
        <v>3.5760000000000001</v>
      </c>
      <c r="T956">
        <v>0</v>
      </c>
      <c r="V956" s="51">
        <v>4</v>
      </c>
      <c r="W956" s="51" t="e">
        <v>#N/A</v>
      </c>
      <c r="X956" s="51" t="e">
        <v>#N/A</v>
      </c>
    </row>
    <row r="957" spans="1:24" x14ac:dyDescent="0.2">
      <c r="A957">
        <v>68176</v>
      </c>
      <c r="B957" t="s">
        <v>1934</v>
      </c>
      <c r="C957" t="s">
        <v>1919</v>
      </c>
      <c r="D957">
        <v>2016</v>
      </c>
      <c r="E957" t="str">
        <f t="shared" si="14"/>
        <v>681762016</v>
      </c>
      <c r="F957">
        <v>3062</v>
      </c>
      <c r="G957" t="str">
        <f>VLOOKUP($A957,CATMUN!$B$2:$C$1123,2,0)</f>
        <v>Medio</v>
      </c>
      <c r="H957" t="str">
        <f>VLOOKUP($A957,CATMUN!$B$2:$D$1123,3,0)</f>
        <v>Municipios rurales</v>
      </c>
      <c r="I957">
        <f>VLOOKUP($A957,CATMUN!$B$2:$G$1123,4,0)</f>
        <v>0</v>
      </c>
      <c r="J957">
        <f>VLOOKUP($A957,CATMUN!$B$2:$G$1123,6,0)</f>
        <v>15</v>
      </c>
      <c r="K957" s="69">
        <v>115.599</v>
      </c>
      <c r="L957" s="69">
        <v>379.44181762658269</v>
      </c>
      <c r="M957" s="69">
        <v>0.372</v>
      </c>
      <c r="N957" s="69">
        <v>19.386783259911898</v>
      </c>
      <c r="P957" s="69">
        <v>441.89600000000002</v>
      </c>
      <c r="Q957">
        <v>0</v>
      </c>
      <c r="S957" s="69">
        <v>3.5760000000000001</v>
      </c>
      <c r="T957">
        <v>0</v>
      </c>
      <c r="V957" s="51">
        <v>4</v>
      </c>
      <c r="W957" s="51">
        <v>1</v>
      </c>
      <c r="X957" s="51">
        <v>26</v>
      </c>
    </row>
    <row r="958" spans="1:24" x14ac:dyDescent="0.2">
      <c r="A958">
        <v>68179</v>
      </c>
      <c r="B958" t="s">
        <v>1935</v>
      </c>
      <c r="C958" t="s">
        <v>1919</v>
      </c>
      <c r="D958">
        <v>2016</v>
      </c>
      <c r="E958" t="str">
        <f t="shared" si="14"/>
        <v>681792016</v>
      </c>
      <c r="F958">
        <v>5080</v>
      </c>
      <c r="G958" t="str">
        <f>VLOOKUP($A958,CATMUN!$B$2:$C$1123,2,0)</f>
        <v>Medio</v>
      </c>
      <c r="H958" t="str">
        <f>VLOOKUP($A958,CATMUN!$B$2:$D$1123,3,0)</f>
        <v>Municipios rurales</v>
      </c>
      <c r="I958">
        <f>VLOOKUP($A958,CATMUN!$B$2:$G$1123,4,0)</f>
        <v>0</v>
      </c>
      <c r="J958">
        <f>VLOOKUP($A958,CATMUN!$B$2:$G$1123,6,0)</f>
        <v>15</v>
      </c>
      <c r="K958" s="69">
        <v>277.38499999999999</v>
      </c>
      <c r="L958" s="69">
        <v>379.44181762658269</v>
      </c>
      <c r="N958" s="69">
        <v>19.386783259911898</v>
      </c>
      <c r="P958" s="69">
        <v>441.89600000000002</v>
      </c>
      <c r="Q958">
        <v>0</v>
      </c>
      <c r="S958" s="69">
        <v>3.5760000000000001</v>
      </c>
      <c r="T958">
        <v>0</v>
      </c>
      <c r="V958" s="51">
        <v>4</v>
      </c>
      <c r="W958" s="51" t="e">
        <v>#N/A</v>
      </c>
      <c r="X958" s="51" t="e">
        <v>#N/A</v>
      </c>
    </row>
    <row r="959" spans="1:24" x14ac:dyDescent="0.2">
      <c r="A959">
        <v>68190</v>
      </c>
      <c r="B959" t="s">
        <v>1936</v>
      </c>
      <c r="C959" t="s">
        <v>1919</v>
      </c>
      <c r="D959">
        <v>2016</v>
      </c>
      <c r="E959" t="str">
        <f t="shared" si="14"/>
        <v>681902016</v>
      </c>
      <c r="F959">
        <v>45901</v>
      </c>
      <c r="G959" t="str">
        <f>VLOOKUP($A959,CATMUN!$B$2:$C$1123,2,0)</f>
        <v>Medio</v>
      </c>
      <c r="H959" t="str">
        <f>VLOOKUP($A959,CATMUN!$B$2:$D$1123,3,0)</f>
        <v>Municipios rurales</v>
      </c>
      <c r="I959">
        <f>VLOOKUP($A959,CATMUN!$B$2:$G$1123,4,0)</f>
        <v>0</v>
      </c>
      <c r="J959">
        <f>VLOOKUP($A959,CATMUN!$B$2:$G$1123,6,0)</f>
        <v>15</v>
      </c>
      <c r="K959" s="69">
        <v>1390.982</v>
      </c>
      <c r="L959" s="69">
        <v>379.44181762658269</v>
      </c>
      <c r="M959" s="69">
        <v>29.085000000000001</v>
      </c>
      <c r="N959" s="69">
        <v>19.386783259911898</v>
      </c>
      <c r="P959" s="69">
        <v>441.89600000000002</v>
      </c>
      <c r="Q959">
        <v>0</v>
      </c>
      <c r="S959" s="69">
        <v>3.5760000000000001</v>
      </c>
      <c r="T959">
        <v>0</v>
      </c>
      <c r="V959" s="51">
        <v>4</v>
      </c>
      <c r="W959" s="51">
        <v>297</v>
      </c>
      <c r="X959" s="51">
        <v>26</v>
      </c>
    </row>
    <row r="960" spans="1:24" x14ac:dyDescent="0.2">
      <c r="A960">
        <v>68207</v>
      </c>
      <c r="B960" t="s">
        <v>1937</v>
      </c>
      <c r="C960" t="s">
        <v>1919</v>
      </c>
      <c r="D960">
        <v>2016</v>
      </c>
      <c r="E960" t="str">
        <f t="shared" si="14"/>
        <v>682072016</v>
      </c>
      <c r="F960">
        <v>5230</v>
      </c>
      <c r="G960" t="str">
        <f>VLOOKUP($A960,CATMUN!$B$2:$C$1123,2,0)</f>
        <v>Medio</v>
      </c>
      <c r="H960" t="str">
        <f>VLOOKUP($A960,CATMUN!$B$2:$D$1123,3,0)</f>
        <v>Municipios rurales</v>
      </c>
      <c r="I960">
        <f>VLOOKUP($A960,CATMUN!$B$2:$G$1123,4,0)</f>
        <v>0</v>
      </c>
      <c r="J960">
        <f>VLOOKUP($A960,CATMUN!$B$2:$G$1123,6,0)</f>
        <v>15</v>
      </c>
      <c r="K960" s="69">
        <v>131.447</v>
      </c>
      <c r="L960" s="69">
        <v>379.44181762658269</v>
      </c>
      <c r="M960" s="69">
        <v>4.8449999999999998</v>
      </c>
      <c r="N960" s="69">
        <v>19.386783259911898</v>
      </c>
      <c r="P960" s="69">
        <v>441.89600000000002</v>
      </c>
      <c r="Q960">
        <v>0</v>
      </c>
      <c r="S960" s="69">
        <v>3.5760000000000001</v>
      </c>
      <c r="T960">
        <v>0</v>
      </c>
      <c r="V960" s="51">
        <v>4</v>
      </c>
      <c r="W960" s="51">
        <v>2</v>
      </c>
      <c r="X960" s="51">
        <v>26</v>
      </c>
    </row>
    <row r="961" spans="1:24" x14ac:dyDescent="0.2">
      <c r="A961">
        <v>68209</v>
      </c>
      <c r="B961" t="s">
        <v>1938</v>
      </c>
      <c r="C961" t="s">
        <v>1919</v>
      </c>
      <c r="D961">
        <v>2016</v>
      </c>
      <c r="E961" t="str">
        <f t="shared" si="14"/>
        <v>682092016</v>
      </c>
      <c r="F961">
        <v>2697</v>
      </c>
      <c r="G961" t="str">
        <f>VLOOKUP($A961,CATMUN!$B$2:$C$1123,2,0)</f>
        <v>Alto</v>
      </c>
      <c r="H961" t="str">
        <f>VLOOKUP($A961,CATMUN!$B$2:$D$1123,3,0)</f>
        <v>Municipios rurales</v>
      </c>
      <c r="I961">
        <f>VLOOKUP($A961,CATMUN!$B$2:$G$1123,4,0)</f>
        <v>0</v>
      </c>
      <c r="J961">
        <f>VLOOKUP($A961,CATMUN!$B$2:$G$1123,6,0)</f>
        <v>15</v>
      </c>
      <c r="K961" s="69">
        <v>137.80699999999999</v>
      </c>
      <c r="L961" s="69">
        <v>379.44181762658269</v>
      </c>
      <c r="M961" s="69">
        <v>0</v>
      </c>
      <c r="N961" s="69">
        <v>19.386783259911898</v>
      </c>
      <c r="P961" s="69">
        <v>441.89600000000002</v>
      </c>
      <c r="Q961">
        <v>0</v>
      </c>
      <c r="S961" s="69">
        <v>3.5760000000000001</v>
      </c>
      <c r="T961">
        <v>0</v>
      </c>
      <c r="V961" s="51">
        <v>4</v>
      </c>
      <c r="W961" s="51">
        <v>2</v>
      </c>
      <c r="X961" s="51">
        <v>90</v>
      </c>
    </row>
    <row r="962" spans="1:24" x14ac:dyDescent="0.2">
      <c r="A962">
        <v>68211</v>
      </c>
      <c r="B962" t="s">
        <v>1939</v>
      </c>
      <c r="C962" t="s">
        <v>1919</v>
      </c>
      <c r="D962">
        <v>2016</v>
      </c>
      <c r="E962" t="str">
        <f t="shared" ref="E962:E1025" si="15">A962&amp;D962</f>
        <v>682112016</v>
      </c>
      <c r="F962">
        <v>3451</v>
      </c>
      <c r="G962" t="str">
        <f>VLOOKUP($A962,CATMUN!$B$2:$C$1123,2,0)</f>
        <v>Alto</v>
      </c>
      <c r="H962" t="str">
        <f>VLOOKUP($A962,CATMUN!$B$2:$D$1123,3,0)</f>
        <v>Municipios rurales</v>
      </c>
      <c r="I962">
        <f>VLOOKUP($A962,CATMUN!$B$2:$G$1123,4,0)</f>
        <v>0</v>
      </c>
      <c r="J962">
        <f>VLOOKUP($A962,CATMUN!$B$2:$G$1123,6,0)</f>
        <v>15</v>
      </c>
      <c r="K962" s="69">
        <v>88.376999999999995</v>
      </c>
      <c r="L962" s="69">
        <v>379.44181762658269</v>
      </c>
      <c r="M962" s="69">
        <v>4.5999999999999999E-2</v>
      </c>
      <c r="N962" s="69">
        <v>19.386783259911898</v>
      </c>
      <c r="P962" s="69">
        <v>441.89600000000002</v>
      </c>
      <c r="Q962">
        <v>0</v>
      </c>
      <c r="S962" s="69">
        <v>3.5760000000000001</v>
      </c>
      <c r="T962">
        <v>0</v>
      </c>
      <c r="V962" s="51">
        <v>4</v>
      </c>
      <c r="W962" s="51">
        <v>5</v>
      </c>
      <c r="X962" s="51">
        <v>26</v>
      </c>
    </row>
    <row r="963" spans="1:24" x14ac:dyDescent="0.2">
      <c r="A963">
        <v>68217</v>
      </c>
      <c r="B963" t="s">
        <v>1940</v>
      </c>
      <c r="C963" t="s">
        <v>1919</v>
      </c>
      <c r="D963">
        <v>2016</v>
      </c>
      <c r="E963" t="str">
        <f t="shared" si="15"/>
        <v>682172016</v>
      </c>
      <c r="F963">
        <v>7584</v>
      </c>
      <c r="G963" t="str">
        <f>VLOOKUP($A963,CATMUN!$B$2:$C$1123,2,0)</f>
        <v>Medio</v>
      </c>
      <c r="H963" t="str">
        <f>VLOOKUP($A963,CATMUN!$B$2:$D$1123,3,0)</f>
        <v>Municipios rurales</v>
      </c>
      <c r="I963">
        <f>VLOOKUP($A963,CATMUN!$B$2:$G$1123,4,0)</f>
        <v>0</v>
      </c>
      <c r="J963">
        <f>VLOOKUP($A963,CATMUN!$B$2:$G$1123,6,0)</f>
        <v>15</v>
      </c>
      <c r="K963" s="69">
        <v>148.86699999999999</v>
      </c>
      <c r="L963" s="69">
        <v>379.44181762658269</v>
      </c>
      <c r="M963" s="69">
        <v>1.627</v>
      </c>
      <c r="N963" s="69">
        <v>19.386783259911898</v>
      </c>
      <c r="P963" s="69">
        <v>441.89600000000002</v>
      </c>
      <c r="Q963">
        <v>0</v>
      </c>
      <c r="S963" s="69">
        <v>3.5760000000000001</v>
      </c>
      <c r="T963">
        <v>0</v>
      </c>
      <c r="V963" s="51">
        <v>4</v>
      </c>
      <c r="W963" s="51">
        <v>2</v>
      </c>
      <c r="X963" s="51">
        <v>26</v>
      </c>
    </row>
    <row r="964" spans="1:24" x14ac:dyDescent="0.2">
      <c r="A964">
        <v>68229</v>
      </c>
      <c r="B964" t="s">
        <v>1941</v>
      </c>
      <c r="C964" t="s">
        <v>1919</v>
      </c>
      <c r="D964">
        <v>2016</v>
      </c>
      <c r="E964" t="str">
        <f t="shared" si="15"/>
        <v>682292016</v>
      </c>
      <c r="F964">
        <v>11942</v>
      </c>
      <c r="G964" t="str">
        <f>VLOOKUP($A964,CATMUN!$B$2:$C$1123,2,0)</f>
        <v>Bajo</v>
      </c>
      <c r="H964" t="str">
        <f>VLOOKUP($A964,CATMUN!$B$2:$D$1123,3,0)</f>
        <v>Municipios rurales</v>
      </c>
      <c r="I964">
        <f>VLOOKUP($A964,CATMUN!$B$2:$G$1123,4,0)</f>
        <v>0</v>
      </c>
      <c r="J964">
        <f>VLOOKUP($A964,CATMUN!$B$2:$G$1123,6,0)</f>
        <v>15</v>
      </c>
      <c r="K964" s="69">
        <v>611.625</v>
      </c>
      <c r="L964" s="69">
        <v>379.44181762658269</v>
      </c>
      <c r="M964" s="69">
        <v>24.742999999999999</v>
      </c>
      <c r="N964" s="69">
        <v>19.386783259911898</v>
      </c>
      <c r="P964" s="69">
        <v>441.89600000000002</v>
      </c>
      <c r="Q964">
        <v>0</v>
      </c>
      <c r="S964" s="69">
        <v>3.5760000000000001</v>
      </c>
      <c r="T964">
        <v>0</v>
      </c>
      <c r="V964" s="51">
        <v>4</v>
      </c>
      <c r="W964" s="51">
        <v>9</v>
      </c>
      <c r="X964" s="51">
        <v>26</v>
      </c>
    </row>
    <row r="965" spans="1:24" x14ac:dyDescent="0.2">
      <c r="A965">
        <v>68235</v>
      </c>
      <c r="B965" t="s">
        <v>1942</v>
      </c>
      <c r="C965" t="s">
        <v>1919</v>
      </c>
      <c r="D965">
        <v>2016</v>
      </c>
      <c r="E965" t="str">
        <f t="shared" si="15"/>
        <v>682352016</v>
      </c>
      <c r="F965">
        <v>20296</v>
      </c>
      <c r="G965" t="str">
        <f>VLOOKUP($A965,CATMUN!$B$2:$C$1123,2,0)</f>
        <v>Medio</v>
      </c>
      <c r="H965" t="str">
        <f>VLOOKUP($A965,CATMUN!$B$2:$D$1123,3,0)</f>
        <v>Municipios rurales</v>
      </c>
      <c r="I965">
        <f>VLOOKUP($A965,CATMUN!$B$2:$G$1123,4,0)</f>
        <v>0</v>
      </c>
      <c r="J965">
        <f>VLOOKUP($A965,CATMUN!$B$2:$G$1123,6,0)</f>
        <v>15</v>
      </c>
      <c r="K965" s="69">
        <v>675.47500000000002</v>
      </c>
      <c r="L965" s="69">
        <v>379.44181762658269</v>
      </c>
      <c r="M965" s="69">
        <v>47.683</v>
      </c>
      <c r="N965" s="69">
        <v>19.386783259911898</v>
      </c>
      <c r="P965" s="69">
        <v>441.89600000000002</v>
      </c>
      <c r="Q965">
        <v>0</v>
      </c>
      <c r="S965" s="69">
        <v>3.5760000000000001</v>
      </c>
      <c r="T965">
        <v>0</v>
      </c>
      <c r="V965" s="51">
        <v>4</v>
      </c>
      <c r="W965" s="51">
        <v>21</v>
      </c>
      <c r="X965" s="51">
        <v>90</v>
      </c>
    </row>
    <row r="966" spans="1:24" x14ac:dyDescent="0.2">
      <c r="A966">
        <v>68245</v>
      </c>
      <c r="B966" t="s">
        <v>1943</v>
      </c>
      <c r="C966" t="s">
        <v>1919</v>
      </c>
      <c r="D966">
        <v>2016</v>
      </c>
      <c r="E966" t="str">
        <f t="shared" si="15"/>
        <v>682452016</v>
      </c>
      <c r="F966">
        <v>1967</v>
      </c>
      <c r="G966" t="str">
        <f>VLOOKUP($A966,CATMUN!$B$2:$C$1123,2,0)</f>
        <v>Alto</v>
      </c>
      <c r="H966" t="str">
        <f>VLOOKUP($A966,CATMUN!$B$2:$D$1123,3,0)</f>
        <v>Municipios rurales</v>
      </c>
      <c r="I966">
        <f>VLOOKUP($A966,CATMUN!$B$2:$G$1123,4,0)</f>
        <v>0</v>
      </c>
      <c r="J966">
        <f>VLOOKUP($A966,CATMUN!$B$2:$G$1123,6,0)</f>
        <v>15</v>
      </c>
      <c r="K966" s="69">
        <v>82.495000000000005</v>
      </c>
      <c r="L966" s="69">
        <v>379.44181762658269</v>
      </c>
      <c r="M966" s="69">
        <v>0.1</v>
      </c>
      <c r="N966" s="69">
        <v>19.386783259911898</v>
      </c>
      <c r="P966" s="69">
        <v>441.89600000000002</v>
      </c>
      <c r="Q966">
        <v>0</v>
      </c>
      <c r="S966" s="69">
        <v>3.5760000000000001</v>
      </c>
      <c r="T966">
        <v>0</v>
      </c>
      <c r="V966" s="51">
        <v>4</v>
      </c>
      <c r="W966" s="51">
        <v>0</v>
      </c>
      <c r="X966" s="51">
        <v>26</v>
      </c>
    </row>
    <row r="967" spans="1:24" x14ac:dyDescent="0.2">
      <c r="A967">
        <v>68250</v>
      </c>
      <c r="B967" t="s">
        <v>1257</v>
      </c>
      <c r="C967" t="s">
        <v>1919</v>
      </c>
      <c r="D967">
        <v>2016</v>
      </c>
      <c r="E967" t="str">
        <f t="shared" si="15"/>
        <v>682502016</v>
      </c>
      <c r="F967">
        <v>5114</v>
      </c>
      <c r="G967" t="str">
        <f>VLOOKUP($A967,CATMUN!$B$2:$C$1123,2,0)</f>
        <v>Bajo</v>
      </c>
      <c r="H967" t="str">
        <f>VLOOKUP($A967,CATMUN!$B$2:$D$1123,3,0)</f>
        <v>Municipios rurales</v>
      </c>
      <c r="I967">
        <f>VLOOKUP($A967,CATMUN!$B$2:$G$1123,4,0)</f>
        <v>0</v>
      </c>
      <c r="J967">
        <f>VLOOKUP($A967,CATMUN!$B$2:$G$1123,6,0)</f>
        <v>15</v>
      </c>
      <c r="K967" s="69">
        <v>60.924999999999997</v>
      </c>
      <c r="L967" s="69">
        <v>379.44181762658269</v>
      </c>
      <c r="M967" s="69">
        <v>0.29899999999999999</v>
      </c>
      <c r="N967" s="69">
        <v>19.386783259911898</v>
      </c>
      <c r="P967" s="69">
        <v>441.89600000000002</v>
      </c>
      <c r="Q967">
        <v>0</v>
      </c>
      <c r="S967" s="69">
        <v>3.5760000000000001</v>
      </c>
      <c r="T967">
        <v>0</v>
      </c>
      <c r="V967" s="51">
        <v>4</v>
      </c>
      <c r="W967" s="51">
        <v>0</v>
      </c>
      <c r="X967" s="51">
        <v>26</v>
      </c>
    </row>
    <row r="968" spans="1:24" x14ac:dyDescent="0.2">
      <c r="A968">
        <v>68255</v>
      </c>
      <c r="B968" t="s">
        <v>1944</v>
      </c>
      <c r="C968" t="s">
        <v>1919</v>
      </c>
      <c r="D968">
        <v>2016</v>
      </c>
      <c r="E968" t="str">
        <f t="shared" si="15"/>
        <v>682552016</v>
      </c>
      <c r="F968">
        <v>11646</v>
      </c>
      <c r="G968" t="str">
        <f>VLOOKUP($A968,CATMUN!$B$2:$C$1123,2,0)</f>
        <v>Medio</v>
      </c>
      <c r="H968" t="str">
        <f>VLOOKUP($A968,CATMUN!$B$2:$D$1123,3,0)</f>
        <v>Municipios rurales</v>
      </c>
      <c r="I968">
        <f>VLOOKUP($A968,CATMUN!$B$2:$G$1123,4,0)</f>
        <v>0</v>
      </c>
      <c r="J968">
        <f>VLOOKUP($A968,CATMUN!$B$2:$G$1123,6,0)</f>
        <v>15</v>
      </c>
      <c r="K968" s="69">
        <v>47.319000000000003</v>
      </c>
      <c r="L968" s="69">
        <v>379.44181762658269</v>
      </c>
      <c r="M968" s="69">
        <v>0</v>
      </c>
      <c r="N968" s="69">
        <v>19.386783259911898</v>
      </c>
      <c r="P968" s="69">
        <v>441.89600000000002</v>
      </c>
      <c r="Q968">
        <v>0</v>
      </c>
      <c r="S968" s="69">
        <v>3.5760000000000001</v>
      </c>
      <c r="T968">
        <v>0</v>
      </c>
      <c r="V968" s="51">
        <v>4</v>
      </c>
      <c r="W968" s="51">
        <v>0</v>
      </c>
      <c r="X968" s="51">
        <v>26</v>
      </c>
    </row>
    <row r="969" spans="1:24" x14ac:dyDescent="0.2">
      <c r="A969">
        <v>68264</v>
      </c>
      <c r="B969" t="s">
        <v>1945</v>
      </c>
      <c r="C969" t="s">
        <v>1919</v>
      </c>
      <c r="D969">
        <v>2016</v>
      </c>
      <c r="E969" t="str">
        <f t="shared" si="15"/>
        <v>682642016</v>
      </c>
      <c r="F969">
        <v>2480</v>
      </c>
      <c r="G969" t="str">
        <f>VLOOKUP($A969,CATMUN!$B$2:$C$1123,2,0)</f>
        <v>Medio</v>
      </c>
      <c r="H969" t="str">
        <f>VLOOKUP($A969,CATMUN!$B$2:$D$1123,3,0)</f>
        <v>Municipios rurales</v>
      </c>
      <c r="I969">
        <f>VLOOKUP($A969,CATMUN!$B$2:$G$1123,4,0)</f>
        <v>0</v>
      </c>
      <c r="J969">
        <f>VLOOKUP($A969,CATMUN!$B$2:$G$1123,6,0)</f>
        <v>15</v>
      </c>
      <c r="K969" s="69">
        <v>106.994</v>
      </c>
      <c r="L969" s="69">
        <v>379.44181762658269</v>
      </c>
      <c r="M969" s="69">
        <v>0.59199999999999997</v>
      </c>
      <c r="N969" s="69">
        <v>19.386783259911898</v>
      </c>
      <c r="P969" s="69">
        <v>441.89600000000002</v>
      </c>
      <c r="Q969">
        <v>0</v>
      </c>
      <c r="S969" s="69">
        <v>3.5760000000000001</v>
      </c>
      <c r="T969">
        <v>0</v>
      </c>
      <c r="V969" s="51">
        <v>4</v>
      </c>
      <c r="W969" s="51">
        <v>1</v>
      </c>
      <c r="X969" s="51">
        <v>26</v>
      </c>
    </row>
    <row r="970" spans="1:24" x14ac:dyDescent="0.2">
      <c r="A970">
        <v>68266</v>
      </c>
      <c r="B970" t="s">
        <v>1946</v>
      </c>
      <c r="C970" t="s">
        <v>1919</v>
      </c>
      <c r="D970">
        <v>2016</v>
      </c>
      <c r="E970" t="str">
        <f t="shared" si="15"/>
        <v>682662016</v>
      </c>
      <c r="F970">
        <v>3258</v>
      </c>
      <c r="G970" t="str">
        <f>VLOOKUP($A970,CATMUN!$B$2:$C$1123,2,0)</f>
        <v>Medio</v>
      </c>
      <c r="H970" t="str">
        <f>VLOOKUP($A970,CATMUN!$B$2:$D$1123,3,0)</f>
        <v>Municipios rurales</v>
      </c>
      <c r="I970">
        <f>VLOOKUP($A970,CATMUN!$B$2:$G$1123,4,0)</f>
        <v>0</v>
      </c>
      <c r="J970">
        <f>VLOOKUP($A970,CATMUN!$B$2:$G$1123,6,0)</f>
        <v>15</v>
      </c>
      <c r="K970" s="69">
        <v>65.715000000000003</v>
      </c>
      <c r="L970" s="69">
        <v>379.44181762658269</v>
      </c>
      <c r="M970" s="69">
        <v>1.367</v>
      </c>
      <c r="N970" s="69">
        <v>19.386783259911898</v>
      </c>
      <c r="P970" s="69">
        <v>441.89600000000002</v>
      </c>
      <c r="Q970">
        <v>0</v>
      </c>
      <c r="S970" s="69">
        <v>3.5760000000000001</v>
      </c>
      <c r="T970">
        <v>0</v>
      </c>
      <c r="V970" s="51">
        <v>4</v>
      </c>
      <c r="W970" s="51">
        <v>2</v>
      </c>
      <c r="X970" s="51">
        <v>26</v>
      </c>
    </row>
    <row r="971" spans="1:24" x14ac:dyDescent="0.2">
      <c r="A971">
        <v>68271</v>
      </c>
      <c r="B971" t="s">
        <v>1947</v>
      </c>
      <c r="C971" t="s">
        <v>1919</v>
      </c>
      <c r="D971">
        <v>2016</v>
      </c>
      <c r="E971" t="str">
        <f t="shared" si="15"/>
        <v>682712016</v>
      </c>
      <c r="F971">
        <v>6293</v>
      </c>
      <c r="G971" t="str">
        <f>VLOOKUP($A971,CATMUN!$B$2:$C$1123,2,0)</f>
        <v>Alto</v>
      </c>
      <c r="H971" t="str">
        <f>VLOOKUP($A971,CATMUN!$B$2:$D$1123,3,0)</f>
        <v>Municipios rurales</v>
      </c>
      <c r="I971">
        <f>VLOOKUP($A971,CATMUN!$B$2:$G$1123,4,0)</f>
        <v>0</v>
      </c>
      <c r="J971">
        <f>VLOOKUP($A971,CATMUN!$B$2:$G$1123,6,0)</f>
        <v>15</v>
      </c>
      <c r="K971" s="69">
        <v>120.423</v>
      </c>
      <c r="L971" s="69">
        <v>379.44181762658269</v>
      </c>
      <c r="N971" s="69">
        <v>19.386783259911898</v>
      </c>
      <c r="P971" s="69">
        <v>441.89600000000002</v>
      </c>
      <c r="Q971">
        <v>0</v>
      </c>
      <c r="S971" s="69">
        <v>3.5760000000000001</v>
      </c>
      <c r="T971">
        <v>0</v>
      </c>
      <c r="V971" s="51">
        <v>4</v>
      </c>
      <c r="W971" s="51">
        <v>2</v>
      </c>
      <c r="X971" s="51">
        <v>26</v>
      </c>
    </row>
    <row r="972" spans="1:24" x14ac:dyDescent="0.2">
      <c r="A972">
        <v>68296</v>
      </c>
      <c r="B972" t="s">
        <v>1949</v>
      </c>
      <c r="C972" t="s">
        <v>1919</v>
      </c>
      <c r="D972">
        <v>2016</v>
      </c>
      <c r="E972" t="str">
        <f t="shared" si="15"/>
        <v>682962016</v>
      </c>
      <c r="F972">
        <v>2244</v>
      </c>
      <c r="G972" t="str">
        <f>VLOOKUP($A972,CATMUN!$B$2:$C$1123,2,0)</f>
        <v>Medio</v>
      </c>
      <c r="H972" t="str">
        <f>VLOOKUP($A972,CATMUN!$B$2:$D$1123,3,0)</f>
        <v>Municipios rurales</v>
      </c>
      <c r="I972">
        <f>VLOOKUP($A972,CATMUN!$B$2:$G$1123,4,0)</f>
        <v>0</v>
      </c>
      <c r="J972">
        <f>VLOOKUP($A972,CATMUN!$B$2:$G$1123,6,0)</f>
        <v>15</v>
      </c>
      <c r="K972" s="69">
        <v>168.26499999999999</v>
      </c>
      <c r="L972" s="69">
        <v>379.44181762658269</v>
      </c>
      <c r="M972" s="69">
        <v>3.1389999999999998</v>
      </c>
      <c r="N972" s="69">
        <v>19.386783259911898</v>
      </c>
      <c r="P972" s="69">
        <v>441.89600000000002</v>
      </c>
      <c r="Q972">
        <v>0</v>
      </c>
      <c r="S972" s="69">
        <v>3.5760000000000001</v>
      </c>
      <c r="T972">
        <v>0</v>
      </c>
      <c r="V972" s="51">
        <v>4</v>
      </c>
      <c r="W972" s="51">
        <v>2</v>
      </c>
      <c r="X972" s="51">
        <v>26</v>
      </c>
    </row>
    <row r="973" spans="1:24" x14ac:dyDescent="0.2">
      <c r="A973">
        <v>68298</v>
      </c>
      <c r="B973" t="s">
        <v>1950</v>
      </c>
      <c r="C973" t="s">
        <v>1919</v>
      </c>
      <c r="D973">
        <v>2016</v>
      </c>
      <c r="E973" t="str">
        <f t="shared" si="15"/>
        <v>682982016</v>
      </c>
      <c r="F973">
        <v>5038</v>
      </c>
      <c r="G973" t="str">
        <f>VLOOKUP($A973,CATMUN!$B$2:$C$1123,2,0)</f>
        <v>Medio</v>
      </c>
      <c r="H973" t="str">
        <f>VLOOKUP($A973,CATMUN!$B$2:$D$1123,3,0)</f>
        <v>Municipios rurales</v>
      </c>
      <c r="I973">
        <f>VLOOKUP($A973,CATMUN!$B$2:$G$1123,4,0)</f>
        <v>0</v>
      </c>
      <c r="J973">
        <f>VLOOKUP($A973,CATMUN!$B$2:$G$1123,6,0)</f>
        <v>15</v>
      </c>
      <c r="K973" s="69">
        <v>164.62007</v>
      </c>
      <c r="L973" s="69">
        <v>379.44181762658269</v>
      </c>
      <c r="M973" s="69">
        <v>2.7138200000000001</v>
      </c>
      <c r="N973" s="69">
        <v>19.386783259911898</v>
      </c>
      <c r="P973" s="69">
        <v>441.89600000000002</v>
      </c>
      <c r="Q973">
        <v>0</v>
      </c>
      <c r="S973" s="69">
        <v>3.5760000000000001</v>
      </c>
      <c r="T973">
        <v>0</v>
      </c>
      <c r="V973" s="51">
        <v>4</v>
      </c>
      <c r="W973" s="51">
        <v>28</v>
      </c>
      <c r="X973" s="51">
        <v>26</v>
      </c>
    </row>
    <row r="974" spans="1:24" x14ac:dyDescent="0.2">
      <c r="A974">
        <v>68318</v>
      </c>
      <c r="B974" t="s">
        <v>1952</v>
      </c>
      <c r="C974" t="s">
        <v>1919</v>
      </c>
      <c r="D974">
        <v>2016</v>
      </c>
      <c r="E974" t="str">
        <f t="shared" si="15"/>
        <v>683182016</v>
      </c>
      <c r="F974">
        <v>6345</v>
      </c>
      <c r="G974" t="str">
        <f>VLOOKUP($A974,CATMUN!$B$2:$C$1123,2,0)</f>
        <v>Bajo</v>
      </c>
      <c r="H974" t="str">
        <f>VLOOKUP($A974,CATMUN!$B$2:$D$1123,3,0)</f>
        <v>Municipios rurales</v>
      </c>
      <c r="I974">
        <f>VLOOKUP($A974,CATMUN!$B$2:$G$1123,4,0)</f>
        <v>0</v>
      </c>
      <c r="J974">
        <f>VLOOKUP($A974,CATMUN!$B$2:$G$1123,6,0)</f>
        <v>15</v>
      </c>
      <c r="K974" s="69">
        <v>135.27000000000001</v>
      </c>
      <c r="L974" s="69">
        <v>379.44181762658269</v>
      </c>
      <c r="M974" s="69">
        <v>0</v>
      </c>
      <c r="N974" s="69">
        <v>19.386783259911898</v>
      </c>
      <c r="P974" s="69">
        <v>441.89600000000002</v>
      </c>
      <c r="Q974">
        <v>0</v>
      </c>
      <c r="S974" s="69">
        <v>3.5760000000000001</v>
      </c>
      <c r="T974">
        <v>0</v>
      </c>
      <c r="V974" s="51">
        <v>4</v>
      </c>
      <c r="W974" s="51">
        <v>5</v>
      </c>
      <c r="X974" s="51">
        <v>26</v>
      </c>
    </row>
    <row r="975" spans="1:24" x14ac:dyDescent="0.2">
      <c r="A975">
        <v>68320</v>
      </c>
      <c r="B975" t="s">
        <v>1707</v>
      </c>
      <c r="C975" t="s">
        <v>1919</v>
      </c>
      <c r="D975">
        <v>2016</v>
      </c>
      <c r="E975" t="str">
        <f t="shared" si="15"/>
        <v>683202016</v>
      </c>
      <c r="F975">
        <v>4682</v>
      </c>
      <c r="G975" t="str">
        <f>VLOOKUP($A975,CATMUN!$B$2:$C$1123,2,0)</f>
        <v>Medio</v>
      </c>
      <c r="H975" t="str">
        <f>VLOOKUP($A975,CATMUN!$B$2:$D$1123,3,0)</f>
        <v>Municipios rurales</v>
      </c>
      <c r="I975">
        <f>VLOOKUP($A975,CATMUN!$B$2:$G$1123,4,0)</f>
        <v>0</v>
      </c>
      <c r="J975">
        <f>VLOOKUP($A975,CATMUN!$B$2:$G$1123,6,0)</f>
        <v>15</v>
      </c>
      <c r="K975" s="69">
        <v>224.76300000000001</v>
      </c>
      <c r="L975" s="69">
        <v>379.44181762658269</v>
      </c>
      <c r="M975" s="69">
        <v>4.5730000000000004</v>
      </c>
      <c r="N975" s="69">
        <v>19.386783259911898</v>
      </c>
      <c r="P975" s="69">
        <v>441.89600000000002</v>
      </c>
      <c r="Q975">
        <v>0</v>
      </c>
      <c r="S975" s="69">
        <v>3.5760000000000001</v>
      </c>
      <c r="T975">
        <v>0</v>
      </c>
      <c r="V975" s="51">
        <v>4</v>
      </c>
      <c r="W975" s="51">
        <v>11</v>
      </c>
      <c r="X975" s="51">
        <v>26</v>
      </c>
    </row>
    <row r="976" spans="1:24" x14ac:dyDescent="0.2">
      <c r="A976">
        <v>68322</v>
      </c>
      <c r="B976" t="s">
        <v>1953</v>
      </c>
      <c r="C976" t="s">
        <v>1919</v>
      </c>
      <c r="D976">
        <v>2016</v>
      </c>
      <c r="E976" t="str">
        <f t="shared" si="15"/>
        <v>683222016</v>
      </c>
      <c r="F976">
        <v>2120</v>
      </c>
      <c r="G976" t="str">
        <f>VLOOKUP($A976,CATMUN!$B$2:$C$1123,2,0)</f>
        <v>Alto</v>
      </c>
      <c r="H976" t="str">
        <f>VLOOKUP($A976,CATMUN!$B$2:$D$1123,3,0)</f>
        <v>Municipios rurales</v>
      </c>
      <c r="I976">
        <f>VLOOKUP($A976,CATMUN!$B$2:$G$1123,4,0)</f>
        <v>0</v>
      </c>
      <c r="J976">
        <f>VLOOKUP($A976,CATMUN!$B$2:$G$1123,6,0)</f>
        <v>15</v>
      </c>
      <c r="K976" s="69">
        <v>178.68100000000001</v>
      </c>
      <c r="L976" s="69">
        <v>379.44181762658269</v>
      </c>
      <c r="M976" s="69">
        <v>3.419</v>
      </c>
      <c r="N976" s="69">
        <v>19.386783259911898</v>
      </c>
      <c r="P976" s="69">
        <v>441.89600000000002</v>
      </c>
      <c r="Q976">
        <v>0</v>
      </c>
      <c r="S976" s="69">
        <v>3.5760000000000001</v>
      </c>
      <c r="T976">
        <v>0</v>
      </c>
      <c r="V976" s="51">
        <v>25</v>
      </c>
      <c r="W976" s="51">
        <v>4</v>
      </c>
      <c r="X976" s="51">
        <v>28</v>
      </c>
    </row>
    <row r="977" spans="1:24" x14ac:dyDescent="0.2">
      <c r="A977">
        <v>68324</v>
      </c>
      <c r="B977" t="s">
        <v>1954</v>
      </c>
      <c r="C977" t="s">
        <v>1919</v>
      </c>
      <c r="D977">
        <v>2016</v>
      </c>
      <c r="E977" t="str">
        <f t="shared" si="15"/>
        <v>683242016</v>
      </c>
      <c r="F977">
        <v>3620</v>
      </c>
      <c r="G977" t="str">
        <f>VLOOKUP($A977,CATMUN!$B$2:$C$1123,2,0)</f>
        <v>Medio</v>
      </c>
      <c r="H977" t="str">
        <f>VLOOKUP($A977,CATMUN!$B$2:$D$1123,3,0)</f>
        <v>Municipios rurales</v>
      </c>
      <c r="I977">
        <f>VLOOKUP($A977,CATMUN!$B$2:$G$1123,4,0)</f>
        <v>0</v>
      </c>
      <c r="J977">
        <f>VLOOKUP($A977,CATMUN!$B$2:$G$1123,6,0)</f>
        <v>15</v>
      </c>
      <c r="K977" s="69">
        <v>168.03700000000001</v>
      </c>
      <c r="L977" s="69">
        <v>379.44181762658269</v>
      </c>
      <c r="M977" s="69">
        <v>0.87</v>
      </c>
      <c r="N977" s="69">
        <v>19.386783259911898</v>
      </c>
      <c r="P977" s="69">
        <v>441.89600000000002</v>
      </c>
      <c r="Q977">
        <v>0</v>
      </c>
      <c r="S977" s="69">
        <v>3.5760000000000001</v>
      </c>
      <c r="T977">
        <v>0</v>
      </c>
      <c r="V977" s="51">
        <v>4</v>
      </c>
      <c r="W977" s="51">
        <v>2</v>
      </c>
      <c r="X977" s="51">
        <v>26</v>
      </c>
    </row>
    <row r="978" spans="1:24" x14ac:dyDescent="0.2">
      <c r="A978">
        <v>68344</v>
      </c>
      <c r="B978" t="s">
        <v>1956</v>
      </c>
      <c r="C978" t="s">
        <v>1919</v>
      </c>
      <c r="D978">
        <v>2016</v>
      </c>
      <c r="E978" t="str">
        <f t="shared" si="15"/>
        <v>683442016</v>
      </c>
      <c r="F978">
        <v>2340</v>
      </c>
      <c r="G978" t="str">
        <f>VLOOKUP($A978,CATMUN!$B$2:$C$1123,2,0)</f>
        <v>Medio</v>
      </c>
      <c r="H978" t="str">
        <f>VLOOKUP($A978,CATMUN!$B$2:$D$1123,3,0)</f>
        <v>Municipios rurales</v>
      </c>
      <c r="I978">
        <f>VLOOKUP($A978,CATMUN!$B$2:$G$1123,4,0)</f>
        <v>0</v>
      </c>
      <c r="J978">
        <f>VLOOKUP($A978,CATMUN!$B$2:$G$1123,6,0)</f>
        <v>15</v>
      </c>
      <c r="K978" s="69">
        <v>95.128</v>
      </c>
      <c r="L978" s="69">
        <v>379.44181762658269</v>
      </c>
      <c r="M978" s="69">
        <v>0</v>
      </c>
      <c r="N978" s="69">
        <v>19.386783259911898</v>
      </c>
      <c r="P978" s="69">
        <v>441.89600000000002</v>
      </c>
      <c r="Q978">
        <v>0</v>
      </c>
      <c r="S978" s="69">
        <v>3.5760000000000001</v>
      </c>
      <c r="T978">
        <v>0</v>
      </c>
      <c r="V978" s="51">
        <v>4</v>
      </c>
      <c r="W978" s="51">
        <v>1</v>
      </c>
      <c r="X978" s="51">
        <v>90</v>
      </c>
    </row>
    <row r="979" spans="1:24" x14ac:dyDescent="0.2">
      <c r="A979">
        <v>68368</v>
      </c>
      <c r="B979" t="s">
        <v>1957</v>
      </c>
      <c r="C979" t="s">
        <v>1919</v>
      </c>
      <c r="D979">
        <v>2016</v>
      </c>
      <c r="E979" t="str">
        <f t="shared" si="15"/>
        <v>683682016</v>
      </c>
      <c r="F979">
        <v>3107</v>
      </c>
      <c r="G979" t="str">
        <f>VLOOKUP($A979,CATMUN!$B$2:$C$1123,2,0)</f>
        <v>Medio</v>
      </c>
      <c r="H979" t="str">
        <f>VLOOKUP($A979,CATMUN!$B$2:$D$1123,3,0)</f>
        <v>Municipios rurales</v>
      </c>
      <c r="I979">
        <f>VLOOKUP($A979,CATMUN!$B$2:$G$1123,4,0)</f>
        <v>0</v>
      </c>
      <c r="J979">
        <f>VLOOKUP($A979,CATMUN!$B$2:$G$1123,6,0)</f>
        <v>15</v>
      </c>
      <c r="K979" s="69">
        <v>60.871000000000002</v>
      </c>
      <c r="L979" s="69">
        <v>379.44181762658269</v>
      </c>
      <c r="M979" s="69">
        <v>0</v>
      </c>
      <c r="N979" s="69">
        <v>19.386783259911898</v>
      </c>
      <c r="P979" s="69">
        <v>441.89600000000002</v>
      </c>
      <c r="Q979">
        <v>0</v>
      </c>
      <c r="S979" s="69">
        <v>3.5760000000000001</v>
      </c>
      <c r="T979">
        <v>0</v>
      </c>
      <c r="V979" s="51">
        <v>4</v>
      </c>
      <c r="W979" s="51">
        <v>2</v>
      </c>
      <c r="X979" s="51">
        <v>26</v>
      </c>
    </row>
    <row r="980" spans="1:24" x14ac:dyDescent="0.2">
      <c r="A980">
        <v>68370</v>
      </c>
      <c r="B980" t="s">
        <v>1958</v>
      </c>
      <c r="C980" t="s">
        <v>1919</v>
      </c>
      <c r="D980">
        <v>2016</v>
      </c>
      <c r="E980" t="str">
        <f t="shared" si="15"/>
        <v>683702016</v>
      </c>
      <c r="F980">
        <v>1099</v>
      </c>
      <c r="G980" t="str">
        <f>VLOOKUP($A980,CATMUN!$B$2:$C$1123,2,0)</f>
        <v>Alto</v>
      </c>
      <c r="H980" t="str">
        <f>VLOOKUP($A980,CATMUN!$B$2:$D$1123,3,0)</f>
        <v>Municipios rurales</v>
      </c>
      <c r="I980">
        <f>VLOOKUP($A980,CATMUN!$B$2:$G$1123,4,0)</f>
        <v>0</v>
      </c>
      <c r="J980">
        <f>VLOOKUP($A980,CATMUN!$B$2:$G$1123,6,0)</f>
        <v>15</v>
      </c>
      <c r="K980" s="69">
        <v>26.602</v>
      </c>
      <c r="L980" s="69">
        <v>379.44181762658269</v>
      </c>
      <c r="N980" s="69">
        <v>19.386783259911898</v>
      </c>
      <c r="P980" s="69">
        <v>441.89600000000002</v>
      </c>
      <c r="Q980">
        <v>0</v>
      </c>
      <c r="S980" s="69">
        <v>3.5760000000000001</v>
      </c>
      <c r="T980">
        <v>0</v>
      </c>
      <c r="V980" s="51">
        <v>4</v>
      </c>
      <c r="W980" s="51">
        <v>0</v>
      </c>
      <c r="X980" s="51">
        <v>26</v>
      </c>
    </row>
    <row r="981" spans="1:24" x14ac:dyDescent="0.2">
      <c r="A981">
        <v>68377</v>
      </c>
      <c r="B981" t="s">
        <v>1959</v>
      </c>
      <c r="C981" t="s">
        <v>1919</v>
      </c>
      <c r="D981">
        <v>2016</v>
      </c>
      <c r="E981" t="str">
        <f t="shared" si="15"/>
        <v>683772016</v>
      </c>
      <c r="F981">
        <v>8592</v>
      </c>
      <c r="G981" t="str">
        <f>VLOOKUP($A981,CATMUN!$B$2:$C$1123,2,0)</f>
        <v>Alto</v>
      </c>
      <c r="H981" t="str">
        <f>VLOOKUP($A981,CATMUN!$B$2:$D$1123,3,0)</f>
        <v>Municipios rurales</v>
      </c>
      <c r="I981">
        <f>VLOOKUP($A981,CATMUN!$B$2:$G$1123,4,0)</f>
        <v>0</v>
      </c>
      <c r="J981">
        <f>VLOOKUP($A981,CATMUN!$B$2:$G$1123,6,0)</f>
        <v>15</v>
      </c>
      <c r="K981" s="69">
        <v>140.5</v>
      </c>
      <c r="L981" s="69">
        <v>379.44181762658269</v>
      </c>
      <c r="M981" s="69">
        <v>0</v>
      </c>
      <c r="N981" s="69">
        <v>19.386783259911898</v>
      </c>
      <c r="P981" s="69">
        <v>441.89600000000002</v>
      </c>
      <c r="Q981">
        <v>0</v>
      </c>
      <c r="S981" s="69">
        <v>3.5760000000000001</v>
      </c>
      <c r="T981">
        <v>0</v>
      </c>
      <c r="V981" s="51">
        <v>4</v>
      </c>
      <c r="W981" s="51">
        <v>5</v>
      </c>
      <c r="X981" s="51">
        <v>26</v>
      </c>
    </row>
    <row r="982" spans="1:24" x14ac:dyDescent="0.2">
      <c r="A982">
        <v>68385</v>
      </c>
      <c r="B982" t="s">
        <v>1960</v>
      </c>
      <c r="C982" t="s">
        <v>1919</v>
      </c>
      <c r="D982">
        <v>2016</v>
      </c>
      <c r="E982" t="str">
        <f t="shared" si="15"/>
        <v>683852016</v>
      </c>
      <c r="F982">
        <v>15395</v>
      </c>
      <c r="G982" t="str">
        <f>VLOOKUP($A982,CATMUN!$B$2:$C$1123,2,0)</f>
        <v>Bajo</v>
      </c>
      <c r="H982" t="str">
        <f>VLOOKUP($A982,CATMUN!$B$2:$D$1123,3,0)</f>
        <v>Municipios rurales</v>
      </c>
      <c r="I982">
        <f>VLOOKUP($A982,CATMUN!$B$2:$G$1123,4,0)</f>
        <v>0</v>
      </c>
      <c r="J982">
        <f>VLOOKUP($A982,CATMUN!$B$2:$G$1123,6,0)</f>
        <v>15</v>
      </c>
      <c r="K982" s="69">
        <v>140.30466000000001</v>
      </c>
      <c r="L982" s="69">
        <v>379.44181762658269</v>
      </c>
      <c r="M982" s="69">
        <v>1.8154999999999999</v>
      </c>
      <c r="N982" s="69">
        <v>19.386783259911898</v>
      </c>
      <c r="P982" s="69">
        <v>441.89600000000002</v>
      </c>
      <c r="Q982">
        <v>0</v>
      </c>
      <c r="S982" s="69">
        <v>3.5760000000000001</v>
      </c>
      <c r="T982">
        <v>0</v>
      </c>
      <c r="V982" s="51">
        <v>4</v>
      </c>
      <c r="W982" s="51">
        <v>15</v>
      </c>
      <c r="X982" s="51">
        <v>26</v>
      </c>
    </row>
    <row r="983" spans="1:24" x14ac:dyDescent="0.2">
      <c r="A983">
        <v>68397</v>
      </c>
      <c r="B983" t="s">
        <v>1515</v>
      </c>
      <c r="C983" t="s">
        <v>1919</v>
      </c>
      <c r="D983">
        <v>2016</v>
      </c>
      <c r="E983" t="str">
        <f t="shared" si="15"/>
        <v>683972016</v>
      </c>
      <c r="F983">
        <v>5104</v>
      </c>
      <c r="G983" t="str">
        <f>VLOOKUP($A983,CATMUN!$B$2:$C$1123,2,0)</f>
        <v>Medio</v>
      </c>
      <c r="H983" t="str">
        <f>VLOOKUP($A983,CATMUN!$B$2:$D$1123,3,0)</f>
        <v>Municipios rurales</v>
      </c>
      <c r="I983">
        <f>VLOOKUP($A983,CATMUN!$B$2:$G$1123,4,0)</f>
        <v>0</v>
      </c>
      <c r="J983">
        <f>VLOOKUP($A983,CATMUN!$B$2:$G$1123,6,0)</f>
        <v>15</v>
      </c>
      <c r="K983" s="69">
        <v>117.887</v>
      </c>
      <c r="L983" s="69">
        <v>379.44181762658269</v>
      </c>
      <c r="M983" s="69">
        <v>0.109</v>
      </c>
      <c r="N983" s="69">
        <v>19.386783259911898</v>
      </c>
      <c r="P983" s="69">
        <v>441.89600000000002</v>
      </c>
      <c r="Q983">
        <v>0</v>
      </c>
      <c r="S983" s="69">
        <v>3.5760000000000001</v>
      </c>
      <c r="T983">
        <v>0</v>
      </c>
      <c r="V983" s="51">
        <v>4</v>
      </c>
      <c r="W983" s="51">
        <v>2</v>
      </c>
      <c r="X983" s="51">
        <v>26</v>
      </c>
    </row>
    <row r="984" spans="1:24" x14ac:dyDescent="0.2">
      <c r="A984">
        <v>68418</v>
      </c>
      <c r="B984" t="s">
        <v>1962</v>
      </c>
      <c r="C984" t="s">
        <v>1919</v>
      </c>
      <c r="D984">
        <v>2016</v>
      </c>
      <c r="E984" t="str">
        <f t="shared" si="15"/>
        <v>684182016</v>
      </c>
      <c r="F984">
        <v>12299</v>
      </c>
      <c r="G984" t="str">
        <f>VLOOKUP($A984,CATMUN!$B$2:$C$1123,2,0)</f>
        <v>Alto</v>
      </c>
      <c r="H984" t="str">
        <f>VLOOKUP($A984,CATMUN!$B$2:$D$1123,3,0)</f>
        <v>Municipios rurales</v>
      </c>
      <c r="I984">
        <f>VLOOKUP($A984,CATMUN!$B$2:$G$1123,4,0)</f>
        <v>0</v>
      </c>
      <c r="J984">
        <f>VLOOKUP($A984,CATMUN!$B$2:$G$1123,6,0)</f>
        <v>15</v>
      </c>
      <c r="K984" s="69">
        <v>1486.5740000000001</v>
      </c>
      <c r="L984" s="69">
        <v>379.44181762658269</v>
      </c>
      <c r="M984" s="69">
        <v>353.55599999999998</v>
      </c>
      <c r="N984" s="69">
        <v>19.386783259911898</v>
      </c>
      <c r="P984" s="69">
        <v>441.89600000000002</v>
      </c>
      <c r="Q984">
        <v>0</v>
      </c>
      <c r="S984" s="69">
        <v>3.5760000000000001</v>
      </c>
      <c r="T984">
        <v>0</v>
      </c>
      <c r="V984" s="51">
        <v>4</v>
      </c>
      <c r="W984" s="51">
        <v>8</v>
      </c>
      <c r="X984" s="51">
        <v>90</v>
      </c>
    </row>
    <row r="985" spans="1:24" x14ac:dyDescent="0.2">
      <c r="A985">
        <v>68425</v>
      </c>
      <c r="B985" t="s">
        <v>1963</v>
      </c>
      <c r="C985" t="s">
        <v>1919</v>
      </c>
      <c r="D985">
        <v>2016</v>
      </c>
      <c r="E985" t="str">
        <f t="shared" si="15"/>
        <v>684252016</v>
      </c>
      <c r="F985">
        <v>2336</v>
      </c>
      <c r="G985" t="str">
        <f>VLOOKUP($A985,CATMUN!$B$2:$C$1123,2,0)</f>
        <v>Medio</v>
      </c>
      <c r="H985" t="str">
        <f>VLOOKUP($A985,CATMUN!$B$2:$D$1123,3,0)</f>
        <v>Municipios rurales</v>
      </c>
      <c r="I985">
        <f>VLOOKUP($A985,CATMUN!$B$2:$G$1123,4,0)</f>
        <v>0</v>
      </c>
      <c r="J985">
        <f>VLOOKUP($A985,CATMUN!$B$2:$G$1123,6,0)</f>
        <v>15</v>
      </c>
      <c r="K985" s="69">
        <v>60.972000000000001</v>
      </c>
      <c r="L985" s="69">
        <v>379.44181762658269</v>
      </c>
      <c r="N985" s="69">
        <v>19.386783259911898</v>
      </c>
      <c r="P985" s="69">
        <v>441.89600000000002</v>
      </c>
      <c r="Q985">
        <v>0</v>
      </c>
      <c r="S985" s="69">
        <v>3.5760000000000001</v>
      </c>
      <c r="T985">
        <v>0</v>
      </c>
      <c r="V985" s="51">
        <v>4</v>
      </c>
      <c r="W985" s="51" t="e">
        <v>#N/A</v>
      </c>
      <c r="X985" s="51" t="e">
        <v>#N/A</v>
      </c>
    </row>
    <row r="986" spans="1:24" x14ac:dyDescent="0.2">
      <c r="A986">
        <v>68444</v>
      </c>
      <c r="B986" t="s">
        <v>1965</v>
      </c>
      <c r="C986" t="s">
        <v>1919</v>
      </c>
      <c r="D986">
        <v>2016</v>
      </c>
      <c r="E986" t="str">
        <f t="shared" si="15"/>
        <v>684442016</v>
      </c>
      <c r="F986">
        <v>5238</v>
      </c>
      <c r="G986" t="str">
        <f>VLOOKUP($A986,CATMUN!$B$2:$C$1123,2,0)</f>
        <v>Alto</v>
      </c>
      <c r="H986" t="str">
        <f>VLOOKUP($A986,CATMUN!$B$2:$D$1123,3,0)</f>
        <v>Municipios rurales</v>
      </c>
      <c r="I986">
        <f>VLOOKUP($A986,CATMUN!$B$2:$G$1123,4,0)</f>
        <v>0</v>
      </c>
      <c r="J986">
        <f>VLOOKUP($A986,CATMUN!$B$2:$G$1123,6,0)</f>
        <v>15</v>
      </c>
      <c r="K986" s="69">
        <v>148.34800000000001</v>
      </c>
      <c r="L986" s="69">
        <v>379.44181762658269</v>
      </c>
      <c r="N986" s="69">
        <v>19.386783259911898</v>
      </c>
      <c r="P986" s="69">
        <v>441.89600000000002</v>
      </c>
      <c r="Q986">
        <v>0</v>
      </c>
      <c r="S986" s="69">
        <v>3.5760000000000001</v>
      </c>
      <c r="T986">
        <v>0</v>
      </c>
      <c r="V986" s="51">
        <v>4</v>
      </c>
      <c r="W986" s="51">
        <v>2</v>
      </c>
      <c r="X986" s="51">
        <v>26</v>
      </c>
    </row>
    <row r="987" spans="1:24" x14ac:dyDescent="0.2">
      <c r="A987">
        <v>68464</v>
      </c>
      <c r="B987" t="s">
        <v>1966</v>
      </c>
      <c r="C987" t="s">
        <v>1919</v>
      </c>
      <c r="D987">
        <v>2016</v>
      </c>
      <c r="E987" t="str">
        <f t="shared" si="15"/>
        <v>684642016</v>
      </c>
      <c r="F987">
        <v>10885</v>
      </c>
      <c r="G987" t="str">
        <f>VLOOKUP($A987,CATMUN!$B$2:$C$1123,2,0)</f>
        <v>Medio</v>
      </c>
      <c r="H987" t="str">
        <f>VLOOKUP($A987,CATMUN!$B$2:$D$1123,3,0)</f>
        <v>Municipios rurales</v>
      </c>
      <c r="I987">
        <f>VLOOKUP($A987,CATMUN!$B$2:$G$1123,4,0)</f>
        <v>0</v>
      </c>
      <c r="J987">
        <f>VLOOKUP($A987,CATMUN!$B$2:$G$1123,6,0)</f>
        <v>15</v>
      </c>
      <c r="K987" s="69">
        <v>384.21699999999998</v>
      </c>
      <c r="L987" s="69">
        <v>379.44181762658269</v>
      </c>
      <c r="M987" s="69">
        <v>26.253</v>
      </c>
      <c r="N987" s="69">
        <v>19.386783259911898</v>
      </c>
      <c r="P987" s="69">
        <v>441.89600000000002</v>
      </c>
      <c r="Q987">
        <v>0</v>
      </c>
      <c r="S987" s="69">
        <v>3.5760000000000001</v>
      </c>
      <c r="T987">
        <v>0</v>
      </c>
      <c r="U987">
        <v>1.0852200000000001</v>
      </c>
      <c r="V987" s="51">
        <v>25</v>
      </c>
      <c r="W987" s="51">
        <v>10</v>
      </c>
      <c r="X987" s="51">
        <v>28</v>
      </c>
    </row>
    <row r="988" spans="1:24" x14ac:dyDescent="0.2">
      <c r="A988">
        <v>68468</v>
      </c>
      <c r="B988" t="s">
        <v>1967</v>
      </c>
      <c r="C988" t="s">
        <v>1919</v>
      </c>
      <c r="D988">
        <v>2016</v>
      </c>
      <c r="E988" t="str">
        <f t="shared" si="15"/>
        <v>684682016</v>
      </c>
      <c r="F988">
        <v>5130</v>
      </c>
      <c r="G988" t="str">
        <f>VLOOKUP($A988,CATMUN!$B$2:$C$1123,2,0)</f>
        <v>Medio</v>
      </c>
      <c r="H988" t="str">
        <f>VLOOKUP($A988,CATMUN!$B$2:$D$1123,3,0)</f>
        <v>Municipios rurales</v>
      </c>
      <c r="I988">
        <f>VLOOKUP($A988,CATMUN!$B$2:$G$1123,4,0)</f>
        <v>0</v>
      </c>
      <c r="J988">
        <f>VLOOKUP($A988,CATMUN!$B$2:$G$1123,6,0)</f>
        <v>15</v>
      </c>
      <c r="K988" s="69">
        <v>60.420999999999999</v>
      </c>
      <c r="L988" s="69">
        <v>379.44181762658269</v>
      </c>
      <c r="M988" s="69">
        <v>1.877</v>
      </c>
      <c r="N988" s="69">
        <v>19.386783259911898</v>
      </c>
      <c r="P988" s="69">
        <v>441.89600000000002</v>
      </c>
      <c r="Q988">
        <v>0</v>
      </c>
      <c r="S988" s="69">
        <v>3.5760000000000001</v>
      </c>
      <c r="T988">
        <v>0</v>
      </c>
      <c r="V988" s="51">
        <v>4</v>
      </c>
      <c r="W988" s="51">
        <v>2</v>
      </c>
      <c r="X988" s="51">
        <v>26</v>
      </c>
    </row>
    <row r="989" spans="1:24" x14ac:dyDescent="0.2">
      <c r="A989">
        <v>68498</v>
      </c>
      <c r="B989" t="s">
        <v>1968</v>
      </c>
      <c r="C989" t="s">
        <v>1919</v>
      </c>
      <c r="D989">
        <v>2016</v>
      </c>
      <c r="E989" t="str">
        <f t="shared" si="15"/>
        <v>684982016</v>
      </c>
      <c r="F989">
        <v>4748</v>
      </c>
      <c r="G989" t="str">
        <f>VLOOKUP($A989,CATMUN!$B$2:$C$1123,2,0)</f>
        <v>Medio</v>
      </c>
      <c r="H989" t="str">
        <f>VLOOKUP($A989,CATMUN!$B$2:$D$1123,3,0)</f>
        <v>Municipios rurales</v>
      </c>
      <c r="I989">
        <f>VLOOKUP($A989,CATMUN!$B$2:$G$1123,4,0)</f>
        <v>0</v>
      </c>
      <c r="J989">
        <f>VLOOKUP($A989,CATMUN!$B$2:$G$1123,6,0)</f>
        <v>15</v>
      </c>
      <c r="K989" s="69">
        <v>215.512</v>
      </c>
      <c r="L989" s="69">
        <v>379.44181762658269</v>
      </c>
      <c r="M989" s="69">
        <v>3.177</v>
      </c>
      <c r="N989" s="69">
        <v>19.386783259911898</v>
      </c>
      <c r="P989" s="69">
        <v>441.89600000000002</v>
      </c>
      <c r="Q989">
        <v>0</v>
      </c>
      <c r="S989" s="69">
        <v>3.5760000000000001</v>
      </c>
      <c r="T989">
        <v>0</v>
      </c>
      <c r="V989" s="51">
        <v>4</v>
      </c>
      <c r="W989" s="51">
        <v>2</v>
      </c>
      <c r="X989" s="51">
        <v>26</v>
      </c>
    </row>
    <row r="990" spans="1:24" x14ac:dyDescent="0.2">
      <c r="A990">
        <v>68500</v>
      </c>
      <c r="B990" t="s">
        <v>1969</v>
      </c>
      <c r="C990" t="s">
        <v>1919</v>
      </c>
      <c r="D990">
        <v>2016</v>
      </c>
      <c r="E990" t="str">
        <f t="shared" si="15"/>
        <v>685002016</v>
      </c>
      <c r="F990">
        <v>11815</v>
      </c>
      <c r="G990" t="str">
        <f>VLOOKUP($A990,CATMUN!$B$2:$C$1123,2,0)</f>
        <v>Alto</v>
      </c>
      <c r="H990" t="str">
        <f>VLOOKUP($A990,CATMUN!$B$2:$D$1123,3,0)</f>
        <v>Municipios rurales</v>
      </c>
      <c r="I990">
        <f>VLOOKUP($A990,CATMUN!$B$2:$G$1123,4,0)</f>
        <v>0</v>
      </c>
      <c r="J990">
        <f>VLOOKUP($A990,CATMUN!$B$2:$G$1123,6,0)</f>
        <v>15</v>
      </c>
      <c r="K990" s="69">
        <v>454.53500000000003</v>
      </c>
      <c r="L990" s="69">
        <v>379.44181762658269</v>
      </c>
      <c r="M990" s="69">
        <v>35.750999999999998</v>
      </c>
      <c r="N990" s="69">
        <v>19.386783259911898</v>
      </c>
      <c r="P990" s="69">
        <v>441.89600000000002</v>
      </c>
      <c r="Q990">
        <v>0</v>
      </c>
      <c r="S990" s="69">
        <v>3.5760000000000001</v>
      </c>
      <c r="T990">
        <v>0</v>
      </c>
      <c r="V990" s="51">
        <v>4</v>
      </c>
      <c r="W990" s="51">
        <v>8</v>
      </c>
      <c r="X990" s="51">
        <v>26</v>
      </c>
    </row>
    <row r="991" spans="1:24" x14ac:dyDescent="0.2">
      <c r="A991">
        <v>68502</v>
      </c>
      <c r="B991" t="s">
        <v>1970</v>
      </c>
      <c r="C991" t="s">
        <v>1919</v>
      </c>
      <c r="D991">
        <v>2016</v>
      </c>
      <c r="E991" t="str">
        <f t="shared" si="15"/>
        <v>685022016</v>
      </c>
      <c r="F991">
        <v>5003</v>
      </c>
      <c r="G991" t="str">
        <f>VLOOKUP($A991,CATMUN!$B$2:$C$1123,2,0)</f>
        <v>Medio</v>
      </c>
      <c r="H991" t="str">
        <f>VLOOKUP($A991,CATMUN!$B$2:$D$1123,3,0)</f>
        <v>Municipios rurales</v>
      </c>
      <c r="I991">
        <f>VLOOKUP($A991,CATMUN!$B$2:$G$1123,4,0)</f>
        <v>0</v>
      </c>
      <c r="J991">
        <f>VLOOKUP($A991,CATMUN!$B$2:$G$1123,6,0)</f>
        <v>15</v>
      </c>
      <c r="K991" s="69">
        <v>136.977</v>
      </c>
      <c r="L991" s="69">
        <v>379.44181762658269</v>
      </c>
      <c r="M991" s="69">
        <v>2.2149999999999999</v>
      </c>
      <c r="N991" s="69">
        <v>19.386783259911898</v>
      </c>
      <c r="P991" s="69">
        <v>441.89600000000002</v>
      </c>
      <c r="Q991">
        <v>0</v>
      </c>
      <c r="S991" s="69">
        <v>3.5760000000000001</v>
      </c>
      <c r="T991">
        <v>0</v>
      </c>
      <c r="V991" s="51">
        <v>25</v>
      </c>
      <c r="W991" s="51">
        <v>2</v>
      </c>
      <c r="X991" s="51">
        <v>28</v>
      </c>
    </row>
    <row r="992" spans="1:24" x14ac:dyDescent="0.2">
      <c r="A992">
        <v>68524</v>
      </c>
      <c r="B992" t="s">
        <v>1972</v>
      </c>
      <c r="C992" t="s">
        <v>1919</v>
      </c>
      <c r="D992">
        <v>2016</v>
      </c>
      <c r="E992" t="str">
        <f t="shared" si="15"/>
        <v>685242016</v>
      </c>
      <c r="F992">
        <v>2227</v>
      </c>
      <c r="G992" t="str">
        <f>VLOOKUP($A992,CATMUN!$B$2:$C$1123,2,0)</f>
        <v>Alto</v>
      </c>
      <c r="H992" t="str">
        <f>VLOOKUP($A992,CATMUN!$B$2:$D$1123,3,0)</f>
        <v>Municipios rurales</v>
      </c>
      <c r="I992">
        <f>VLOOKUP($A992,CATMUN!$B$2:$G$1123,4,0)</f>
        <v>0</v>
      </c>
      <c r="J992">
        <f>VLOOKUP($A992,CATMUN!$B$2:$G$1123,6,0)</f>
        <v>15</v>
      </c>
      <c r="K992" s="69">
        <v>292.39400000000001</v>
      </c>
      <c r="L992" s="69">
        <v>379.44181762658269</v>
      </c>
      <c r="N992" s="69">
        <v>19.386783259911898</v>
      </c>
      <c r="P992" s="69">
        <v>441.89600000000002</v>
      </c>
      <c r="Q992">
        <v>0</v>
      </c>
      <c r="S992" s="69">
        <v>3.5760000000000001</v>
      </c>
      <c r="T992">
        <v>0</v>
      </c>
      <c r="V992" s="51">
        <v>4</v>
      </c>
      <c r="W992" s="51" t="e">
        <v>#N/A</v>
      </c>
      <c r="X992" s="51" t="e">
        <v>#N/A</v>
      </c>
    </row>
    <row r="993" spans="1:24" x14ac:dyDescent="0.2">
      <c r="A993">
        <v>68549</v>
      </c>
      <c r="B993" t="s">
        <v>1975</v>
      </c>
      <c r="C993" t="s">
        <v>1919</v>
      </c>
      <c r="D993">
        <v>2016</v>
      </c>
      <c r="E993" t="str">
        <f t="shared" si="15"/>
        <v>685492016</v>
      </c>
      <c r="F993">
        <v>5285</v>
      </c>
      <c r="G993" t="str">
        <f>VLOOKUP($A993,CATMUN!$B$2:$C$1123,2,0)</f>
        <v>Bajo</v>
      </c>
      <c r="H993" t="str">
        <f>VLOOKUP($A993,CATMUN!$B$2:$D$1123,3,0)</f>
        <v>Municipios rurales</v>
      </c>
      <c r="I993">
        <f>VLOOKUP($A993,CATMUN!$B$2:$G$1123,4,0)</f>
        <v>0</v>
      </c>
      <c r="J993">
        <f>VLOOKUP($A993,CATMUN!$B$2:$G$1123,6,0)</f>
        <v>15</v>
      </c>
      <c r="K993" s="69">
        <v>237.887</v>
      </c>
      <c r="L993" s="69">
        <v>379.44181762658269</v>
      </c>
      <c r="M993" s="69">
        <v>13.285</v>
      </c>
      <c r="N993" s="69">
        <v>19.386783259911898</v>
      </c>
      <c r="P993" s="69">
        <v>441.89600000000002</v>
      </c>
      <c r="S993" s="69">
        <v>3.5760000000000001</v>
      </c>
      <c r="T993">
        <v>0</v>
      </c>
      <c r="V993" s="51">
        <v>4</v>
      </c>
      <c r="W993" s="51">
        <v>37</v>
      </c>
      <c r="X993" s="51">
        <v>26</v>
      </c>
    </row>
    <row r="994" spans="1:24" x14ac:dyDescent="0.2">
      <c r="A994">
        <v>68572</v>
      </c>
      <c r="B994" t="s">
        <v>1976</v>
      </c>
      <c r="C994" t="s">
        <v>1919</v>
      </c>
      <c r="D994">
        <v>2016</v>
      </c>
      <c r="E994" t="str">
        <f t="shared" si="15"/>
        <v>685722016</v>
      </c>
      <c r="F994">
        <v>12270</v>
      </c>
      <c r="G994" t="str">
        <f>VLOOKUP($A994,CATMUN!$B$2:$C$1123,2,0)</f>
        <v>Alto</v>
      </c>
      <c r="H994" t="str">
        <f>VLOOKUP($A994,CATMUN!$B$2:$D$1123,3,0)</f>
        <v>Municipios rurales</v>
      </c>
      <c r="I994">
        <f>VLOOKUP($A994,CATMUN!$B$2:$G$1123,4,0)</f>
        <v>0</v>
      </c>
      <c r="J994">
        <f>VLOOKUP($A994,CATMUN!$B$2:$G$1123,6,0)</f>
        <v>15</v>
      </c>
      <c r="K994" s="69">
        <v>1160.7070000000001</v>
      </c>
      <c r="L994" s="69">
        <v>379.44181762658269</v>
      </c>
      <c r="M994" s="69">
        <v>31.067</v>
      </c>
      <c r="N994" s="69">
        <v>19.386783259911898</v>
      </c>
      <c r="P994" s="69">
        <v>441.89600000000002</v>
      </c>
      <c r="Q994">
        <v>0</v>
      </c>
      <c r="S994" s="69">
        <v>3.5760000000000001</v>
      </c>
      <c r="T994">
        <v>0</v>
      </c>
      <c r="V994" s="51">
        <v>4</v>
      </c>
      <c r="W994" s="51">
        <v>105</v>
      </c>
      <c r="X994" s="51">
        <v>26</v>
      </c>
    </row>
    <row r="995" spans="1:24" x14ac:dyDescent="0.2">
      <c r="A995">
        <v>68573</v>
      </c>
      <c r="B995" t="s">
        <v>1977</v>
      </c>
      <c r="C995" t="s">
        <v>1919</v>
      </c>
      <c r="D995">
        <v>2016</v>
      </c>
      <c r="E995" t="str">
        <f t="shared" si="15"/>
        <v>685732016</v>
      </c>
      <c r="F995">
        <v>7655</v>
      </c>
      <c r="G995" t="str">
        <f>VLOOKUP($A995,CATMUN!$B$2:$C$1123,2,0)</f>
        <v>Alto</v>
      </c>
      <c r="H995" t="str">
        <f>VLOOKUP($A995,CATMUN!$B$2:$D$1123,3,0)</f>
        <v>Municipios rurales</v>
      </c>
      <c r="I995">
        <f>VLOOKUP($A995,CATMUN!$B$2:$G$1123,4,0)</f>
        <v>0</v>
      </c>
      <c r="J995">
        <f>VLOOKUP($A995,CATMUN!$B$2:$G$1123,6,0)</f>
        <v>15</v>
      </c>
      <c r="K995" s="69">
        <v>671.07</v>
      </c>
      <c r="L995" s="69">
        <v>379.44181762658269</v>
      </c>
      <c r="N995" s="69">
        <v>19.386783259911898</v>
      </c>
      <c r="P995" s="69">
        <v>441.89600000000002</v>
      </c>
      <c r="Q995">
        <v>0</v>
      </c>
      <c r="S995" s="69">
        <v>3.5760000000000001</v>
      </c>
      <c r="T995">
        <v>0</v>
      </c>
      <c r="V995" s="51">
        <v>4</v>
      </c>
      <c r="W995" s="51">
        <v>19</v>
      </c>
      <c r="X995" s="51">
        <v>90</v>
      </c>
    </row>
    <row r="996" spans="1:24" x14ac:dyDescent="0.2">
      <c r="A996">
        <v>68575</v>
      </c>
      <c r="B996" t="s">
        <v>1978</v>
      </c>
      <c r="C996" t="s">
        <v>1919</v>
      </c>
      <c r="D996">
        <v>2016</v>
      </c>
      <c r="E996" t="str">
        <f t="shared" si="15"/>
        <v>685752016</v>
      </c>
      <c r="F996">
        <v>31510</v>
      </c>
      <c r="G996" t="str">
        <f>VLOOKUP($A996,CATMUN!$B$2:$C$1123,2,0)</f>
        <v>Medio</v>
      </c>
      <c r="H996" t="str">
        <f>VLOOKUP($A996,CATMUN!$B$2:$D$1123,3,0)</f>
        <v>Municipios rurales</v>
      </c>
      <c r="I996">
        <f>VLOOKUP($A996,CATMUN!$B$2:$G$1123,4,0)</f>
        <v>0</v>
      </c>
      <c r="J996">
        <f>VLOOKUP($A996,CATMUN!$B$2:$G$1123,6,0)</f>
        <v>15</v>
      </c>
      <c r="K996" s="69">
        <v>1486.7370000000001</v>
      </c>
      <c r="L996" s="69">
        <v>379.44181762658269</v>
      </c>
      <c r="M996" s="69">
        <v>6.4980000000000002</v>
      </c>
      <c r="N996" s="69">
        <v>19.386783259911898</v>
      </c>
      <c r="P996" s="69">
        <v>441.89600000000002</v>
      </c>
      <c r="Q996">
        <v>0</v>
      </c>
      <c r="S996" s="69">
        <v>3.5760000000000001</v>
      </c>
      <c r="T996">
        <v>0</v>
      </c>
      <c r="V996" s="51">
        <v>4</v>
      </c>
      <c r="W996" s="51">
        <v>143</v>
      </c>
      <c r="X996" s="51">
        <v>26</v>
      </c>
    </row>
    <row r="997" spans="1:24" x14ac:dyDescent="0.2">
      <c r="A997">
        <v>68615</v>
      </c>
      <c r="B997" t="s">
        <v>1979</v>
      </c>
      <c r="C997" t="s">
        <v>1919</v>
      </c>
      <c r="D997">
        <v>2016</v>
      </c>
      <c r="E997" t="str">
        <f t="shared" si="15"/>
        <v>686152016</v>
      </c>
      <c r="F997">
        <v>26896</v>
      </c>
      <c r="G997" t="str">
        <f>VLOOKUP($A997,CATMUN!$B$2:$C$1123,2,0)</f>
        <v>Medio</v>
      </c>
      <c r="H997" t="str">
        <f>VLOOKUP($A997,CATMUN!$B$2:$D$1123,3,0)</f>
        <v>Municipios rurales</v>
      </c>
      <c r="I997">
        <f>VLOOKUP($A997,CATMUN!$B$2:$G$1123,4,0)</f>
        <v>0</v>
      </c>
      <c r="J997">
        <f>VLOOKUP($A997,CATMUN!$B$2:$G$1123,6,0)</f>
        <v>15</v>
      </c>
      <c r="K997" s="69">
        <v>1308.527</v>
      </c>
      <c r="L997" s="69">
        <v>379.44181762658269</v>
      </c>
      <c r="M997" s="69">
        <v>1.234</v>
      </c>
      <c r="N997" s="69">
        <v>19.386783259911898</v>
      </c>
      <c r="P997" s="69">
        <v>441.89600000000002</v>
      </c>
      <c r="Q997">
        <v>0</v>
      </c>
      <c r="S997" s="69">
        <v>3.5760000000000001</v>
      </c>
      <c r="T997">
        <v>0</v>
      </c>
      <c r="V997" s="51">
        <v>4</v>
      </c>
      <c r="W997" s="51">
        <v>48</v>
      </c>
      <c r="X997" s="51">
        <v>90</v>
      </c>
    </row>
    <row r="998" spans="1:24" x14ac:dyDescent="0.2">
      <c r="A998">
        <v>68655</v>
      </c>
      <c r="B998" t="s">
        <v>1980</v>
      </c>
      <c r="C998" t="s">
        <v>1919</v>
      </c>
      <c r="D998">
        <v>2016</v>
      </c>
      <c r="E998" t="str">
        <f t="shared" si="15"/>
        <v>686552016</v>
      </c>
      <c r="F998">
        <v>18493</v>
      </c>
      <c r="G998" t="str">
        <f>VLOOKUP($A998,CATMUN!$B$2:$C$1123,2,0)</f>
        <v>Alto</v>
      </c>
      <c r="H998" t="str">
        <f>VLOOKUP($A998,CATMUN!$B$2:$D$1123,3,0)</f>
        <v>Municipios rurales</v>
      </c>
      <c r="I998">
        <f>VLOOKUP($A998,CATMUN!$B$2:$G$1123,4,0)</f>
        <v>0</v>
      </c>
      <c r="J998">
        <f>VLOOKUP($A998,CATMUN!$B$2:$G$1123,6,0)</f>
        <v>15</v>
      </c>
      <c r="K998" s="69">
        <v>937.6555699999999</v>
      </c>
      <c r="L998" s="69">
        <v>379.44181762658269</v>
      </c>
      <c r="M998" s="69">
        <v>5.2778100000000006</v>
      </c>
      <c r="N998" s="69">
        <v>19.386783259911898</v>
      </c>
      <c r="P998" s="69">
        <v>441.89600000000002</v>
      </c>
      <c r="Q998">
        <v>0</v>
      </c>
      <c r="R998">
        <v>0</v>
      </c>
      <c r="S998" s="69">
        <v>3.5760000000000001</v>
      </c>
      <c r="T998">
        <v>0</v>
      </c>
      <c r="V998" s="51">
        <v>4</v>
      </c>
      <c r="W998" s="51">
        <v>298</v>
      </c>
      <c r="X998" s="51">
        <v>26</v>
      </c>
    </row>
    <row r="999" spans="1:24" x14ac:dyDescent="0.2">
      <c r="A999">
        <v>68669</v>
      </c>
      <c r="B999" t="s">
        <v>1981</v>
      </c>
      <c r="C999" t="s">
        <v>1919</v>
      </c>
      <c r="D999">
        <v>2016</v>
      </c>
      <c r="E999" t="str">
        <f t="shared" si="15"/>
        <v>686692016</v>
      </c>
      <c r="F999">
        <v>8432</v>
      </c>
      <c r="G999" t="str">
        <f>VLOOKUP($A999,CATMUN!$B$2:$C$1123,2,0)</f>
        <v>Medio</v>
      </c>
      <c r="H999" t="str">
        <f>VLOOKUP($A999,CATMUN!$B$2:$D$1123,3,0)</f>
        <v>Municipios rurales</v>
      </c>
      <c r="I999">
        <f>VLOOKUP($A999,CATMUN!$B$2:$G$1123,4,0)</f>
        <v>0</v>
      </c>
      <c r="J999">
        <f>VLOOKUP($A999,CATMUN!$B$2:$G$1123,6,0)</f>
        <v>15</v>
      </c>
      <c r="K999" s="69">
        <v>235.10499999999999</v>
      </c>
      <c r="L999" s="69">
        <v>379.44181762658269</v>
      </c>
      <c r="M999" s="69">
        <v>9.6489999999999991</v>
      </c>
      <c r="N999" s="69">
        <v>19.386783259911898</v>
      </c>
      <c r="P999" s="69">
        <v>441.89600000000002</v>
      </c>
      <c r="Q999">
        <v>0</v>
      </c>
      <c r="S999" s="69">
        <v>3.5760000000000001</v>
      </c>
      <c r="T999">
        <v>0</v>
      </c>
      <c r="V999" s="51">
        <v>4</v>
      </c>
      <c r="W999" s="51">
        <v>9</v>
      </c>
      <c r="X999" s="51">
        <v>90</v>
      </c>
    </row>
    <row r="1000" spans="1:24" x14ac:dyDescent="0.2">
      <c r="A1000">
        <v>68673</v>
      </c>
      <c r="B1000" t="s">
        <v>1982</v>
      </c>
      <c r="C1000" t="s">
        <v>1919</v>
      </c>
      <c r="D1000">
        <v>2016</v>
      </c>
      <c r="E1000" t="str">
        <f t="shared" si="15"/>
        <v>686732016</v>
      </c>
      <c r="F1000">
        <v>3995</v>
      </c>
      <c r="G1000" t="str">
        <f>VLOOKUP($A1000,CATMUN!$B$2:$C$1123,2,0)</f>
        <v>Medio</v>
      </c>
      <c r="H1000" t="str">
        <f>VLOOKUP($A1000,CATMUN!$B$2:$D$1123,3,0)</f>
        <v>Municipios rurales</v>
      </c>
      <c r="I1000">
        <f>VLOOKUP($A1000,CATMUN!$B$2:$G$1123,4,0)</f>
        <v>0</v>
      </c>
      <c r="J1000">
        <f>VLOOKUP($A1000,CATMUN!$B$2:$G$1123,6,0)</f>
        <v>15</v>
      </c>
      <c r="K1000" s="69">
        <v>108.119</v>
      </c>
      <c r="L1000" s="69">
        <v>379.44181762658269</v>
      </c>
      <c r="M1000" s="69">
        <v>3.1E-2</v>
      </c>
      <c r="N1000" s="69">
        <v>19.386783259911898</v>
      </c>
      <c r="P1000" s="69">
        <v>441.89600000000002</v>
      </c>
      <c r="Q1000">
        <v>0</v>
      </c>
      <c r="S1000" s="69">
        <v>3.5760000000000001</v>
      </c>
      <c r="T1000">
        <v>0</v>
      </c>
      <c r="V1000" s="51">
        <v>4</v>
      </c>
      <c r="W1000" s="51">
        <v>0</v>
      </c>
      <c r="X1000" s="51">
        <v>26</v>
      </c>
    </row>
    <row r="1001" spans="1:24" x14ac:dyDescent="0.2">
      <c r="A1001">
        <v>68682</v>
      </c>
      <c r="B1001" t="s">
        <v>1984</v>
      </c>
      <c r="C1001" t="s">
        <v>1919</v>
      </c>
      <c r="D1001">
        <v>2016</v>
      </c>
      <c r="E1001" t="str">
        <f t="shared" si="15"/>
        <v>686822016</v>
      </c>
      <c r="F1001">
        <v>2445</v>
      </c>
      <c r="G1001" t="str">
        <f>VLOOKUP($A1001,CATMUN!$B$2:$C$1123,2,0)</f>
        <v>Bajo</v>
      </c>
      <c r="H1001" t="str">
        <f>VLOOKUP($A1001,CATMUN!$B$2:$D$1123,3,0)</f>
        <v>Municipios rurales</v>
      </c>
      <c r="I1001">
        <f>VLOOKUP($A1001,CATMUN!$B$2:$G$1123,4,0)</f>
        <v>0</v>
      </c>
      <c r="J1001">
        <f>VLOOKUP($A1001,CATMUN!$B$2:$G$1123,6,0)</f>
        <v>15</v>
      </c>
      <c r="K1001" s="69">
        <v>68.805999999999997</v>
      </c>
      <c r="L1001" s="69">
        <v>379.44181762658269</v>
      </c>
      <c r="M1001" s="69">
        <v>0</v>
      </c>
      <c r="N1001" s="69">
        <v>19.386783259911898</v>
      </c>
      <c r="P1001" s="69">
        <v>441.89600000000002</v>
      </c>
      <c r="Q1001">
        <v>0</v>
      </c>
      <c r="S1001" s="69">
        <v>3.5760000000000001</v>
      </c>
      <c r="T1001">
        <v>0</v>
      </c>
      <c r="V1001" s="51">
        <v>4</v>
      </c>
      <c r="W1001" s="51">
        <v>2</v>
      </c>
      <c r="X1001" s="51">
        <v>26</v>
      </c>
    </row>
    <row r="1002" spans="1:24" x14ac:dyDescent="0.2">
      <c r="A1002">
        <v>68684</v>
      </c>
      <c r="B1002" t="s">
        <v>1985</v>
      </c>
      <c r="C1002" t="s">
        <v>1919</v>
      </c>
      <c r="D1002">
        <v>2016</v>
      </c>
      <c r="E1002" t="str">
        <f t="shared" si="15"/>
        <v>686842016</v>
      </c>
      <c r="F1002">
        <v>4303</v>
      </c>
      <c r="G1002" t="str">
        <f>VLOOKUP($A1002,CATMUN!$B$2:$C$1123,2,0)</f>
        <v>Bajo</v>
      </c>
      <c r="H1002" t="str">
        <f>VLOOKUP($A1002,CATMUN!$B$2:$D$1123,3,0)</f>
        <v>Municipios rurales</v>
      </c>
      <c r="I1002">
        <f>VLOOKUP($A1002,CATMUN!$B$2:$G$1123,4,0)</f>
        <v>0</v>
      </c>
      <c r="J1002">
        <f>VLOOKUP($A1002,CATMUN!$B$2:$G$1123,6,0)</f>
        <v>15</v>
      </c>
      <c r="K1002" s="69">
        <v>83.867000000000004</v>
      </c>
      <c r="L1002" s="69">
        <v>379.44181762658269</v>
      </c>
      <c r="N1002" s="69">
        <v>19.386783259911898</v>
      </c>
      <c r="P1002" s="69">
        <v>441.89600000000002</v>
      </c>
      <c r="Q1002">
        <v>0</v>
      </c>
      <c r="S1002" s="69">
        <v>3.5760000000000001</v>
      </c>
      <c r="T1002">
        <v>0</v>
      </c>
      <c r="V1002" s="51">
        <v>4</v>
      </c>
      <c r="W1002" s="51">
        <v>2</v>
      </c>
      <c r="X1002" s="51">
        <v>26</v>
      </c>
    </row>
    <row r="1003" spans="1:24" x14ac:dyDescent="0.2">
      <c r="A1003">
        <v>68686</v>
      </c>
      <c r="B1003" t="s">
        <v>1986</v>
      </c>
      <c r="C1003" t="s">
        <v>1919</v>
      </c>
      <c r="D1003">
        <v>2016</v>
      </c>
      <c r="E1003" t="str">
        <f t="shared" si="15"/>
        <v>686862016</v>
      </c>
      <c r="F1003">
        <v>2349</v>
      </c>
      <c r="G1003" t="str">
        <f>VLOOKUP($A1003,CATMUN!$B$2:$C$1123,2,0)</f>
        <v>Bajo</v>
      </c>
      <c r="H1003" t="str">
        <f>VLOOKUP($A1003,CATMUN!$B$2:$D$1123,3,0)</f>
        <v>Municipios rurales</v>
      </c>
      <c r="I1003">
        <f>VLOOKUP($A1003,CATMUN!$B$2:$G$1123,4,0)</f>
        <v>0</v>
      </c>
      <c r="J1003">
        <f>VLOOKUP($A1003,CATMUN!$B$2:$G$1123,6,0)</f>
        <v>15</v>
      </c>
      <c r="K1003" s="69">
        <v>56.73</v>
      </c>
      <c r="L1003" s="69">
        <v>379.44181762658269</v>
      </c>
      <c r="N1003" s="69">
        <v>19.386783259911898</v>
      </c>
      <c r="P1003" s="69">
        <v>441.89600000000002</v>
      </c>
      <c r="Q1003">
        <v>0</v>
      </c>
      <c r="S1003" s="69">
        <v>3.5760000000000001</v>
      </c>
      <c r="T1003">
        <v>0</v>
      </c>
      <c r="V1003" s="51">
        <v>4</v>
      </c>
      <c r="W1003" s="51">
        <v>0</v>
      </c>
      <c r="X1003" s="51">
        <v>26</v>
      </c>
    </row>
    <row r="1004" spans="1:24" x14ac:dyDescent="0.2">
      <c r="A1004">
        <v>68689</v>
      </c>
      <c r="B1004" t="s">
        <v>1987</v>
      </c>
      <c r="C1004" t="s">
        <v>1919</v>
      </c>
      <c r="D1004">
        <v>2016</v>
      </c>
      <c r="E1004" t="str">
        <f t="shared" si="15"/>
        <v>686892016</v>
      </c>
      <c r="F1004">
        <v>34759</v>
      </c>
      <c r="G1004" t="str">
        <f>VLOOKUP($A1004,CATMUN!$B$2:$C$1123,2,0)</f>
        <v>Medio</v>
      </c>
      <c r="H1004" t="str">
        <f>VLOOKUP($A1004,CATMUN!$B$2:$D$1123,3,0)</f>
        <v>Municipios rurales</v>
      </c>
      <c r="I1004">
        <f>VLOOKUP($A1004,CATMUN!$B$2:$G$1123,4,0)</f>
        <v>0</v>
      </c>
      <c r="J1004">
        <f>VLOOKUP($A1004,CATMUN!$B$2:$G$1123,6,0)</f>
        <v>15</v>
      </c>
      <c r="K1004" s="69">
        <v>1774.6769999999999</v>
      </c>
      <c r="L1004" s="69">
        <v>379.44181762658269</v>
      </c>
      <c r="M1004" s="69">
        <v>20.463999999999999</v>
      </c>
      <c r="N1004" s="69">
        <v>19.386783259911898</v>
      </c>
      <c r="P1004" s="69">
        <v>441.89600000000002</v>
      </c>
      <c r="Q1004">
        <v>0</v>
      </c>
      <c r="S1004" s="69">
        <v>3.5760000000000001</v>
      </c>
      <c r="T1004">
        <v>0</v>
      </c>
      <c r="V1004" s="51">
        <v>4</v>
      </c>
      <c r="W1004" s="51">
        <v>71</v>
      </c>
      <c r="X1004" s="51">
        <v>90</v>
      </c>
    </row>
    <row r="1005" spans="1:24" x14ac:dyDescent="0.2">
      <c r="A1005">
        <v>68720</v>
      </c>
      <c r="B1005" t="s">
        <v>1988</v>
      </c>
      <c r="C1005" t="s">
        <v>1919</v>
      </c>
      <c r="D1005">
        <v>2016</v>
      </c>
      <c r="E1005" t="str">
        <f t="shared" si="15"/>
        <v>687202016</v>
      </c>
      <c r="F1005">
        <v>4288</v>
      </c>
      <c r="G1005" t="str">
        <f>VLOOKUP($A1005,CATMUN!$B$2:$C$1123,2,0)</f>
        <v>Medio</v>
      </c>
      <c r="H1005" t="str">
        <f>VLOOKUP($A1005,CATMUN!$B$2:$D$1123,3,0)</f>
        <v>Municipios rurales</v>
      </c>
      <c r="I1005">
        <f>VLOOKUP($A1005,CATMUN!$B$2:$G$1123,4,0)</f>
        <v>0</v>
      </c>
      <c r="J1005">
        <f>VLOOKUP($A1005,CATMUN!$B$2:$G$1123,6,0)</f>
        <v>15</v>
      </c>
      <c r="K1005" s="69">
        <v>199.92</v>
      </c>
      <c r="L1005" s="69">
        <v>379.44181762658269</v>
      </c>
      <c r="M1005" s="69">
        <v>0</v>
      </c>
      <c r="N1005" s="69">
        <v>19.386783259911898</v>
      </c>
      <c r="O1005" s="69">
        <v>0</v>
      </c>
      <c r="P1005" s="69">
        <v>441.89600000000002</v>
      </c>
      <c r="Q1005">
        <v>0</v>
      </c>
      <c r="R1005">
        <v>0</v>
      </c>
      <c r="S1005" s="69">
        <v>3.5760000000000001</v>
      </c>
      <c r="T1005">
        <v>0</v>
      </c>
      <c r="V1005" s="51">
        <v>4</v>
      </c>
      <c r="W1005" s="51">
        <v>1</v>
      </c>
      <c r="X1005" s="51">
        <v>26</v>
      </c>
    </row>
    <row r="1006" spans="1:24" x14ac:dyDescent="0.2">
      <c r="A1006">
        <v>68745</v>
      </c>
      <c r="B1006" t="s">
        <v>1989</v>
      </c>
      <c r="C1006" t="s">
        <v>1919</v>
      </c>
      <c r="D1006">
        <v>2016</v>
      </c>
      <c r="E1006" t="str">
        <f t="shared" si="15"/>
        <v>687452016</v>
      </c>
      <c r="F1006">
        <v>7688</v>
      </c>
      <c r="G1006" t="str">
        <f>VLOOKUP($A1006,CATMUN!$B$2:$C$1123,2,0)</f>
        <v>Bajo</v>
      </c>
      <c r="H1006" t="str">
        <f>VLOOKUP($A1006,CATMUN!$B$2:$D$1123,3,0)</f>
        <v>Municipios rurales</v>
      </c>
      <c r="I1006">
        <f>VLOOKUP($A1006,CATMUN!$B$2:$G$1123,4,0)</f>
        <v>0</v>
      </c>
      <c r="J1006">
        <f>VLOOKUP($A1006,CATMUN!$B$2:$G$1123,6,0)</f>
        <v>15</v>
      </c>
      <c r="K1006" s="69">
        <v>538.303</v>
      </c>
      <c r="L1006" s="69">
        <v>379.44181762658269</v>
      </c>
      <c r="M1006" s="69">
        <v>7.3259999999999996</v>
      </c>
      <c r="N1006" s="69">
        <v>19.386783259911898</v>
      </c>
      <c r="P1006" s="69">
        <v>441.89600000000002</v>
      </c>
      <c r="Q1006">
        <v>0</v>
      </c>
      <c r="S1006" s="69">
        <v>3.5760000000000001</v>
      </c>
      <c r="T1006">
        <v>0</v>
      </c>
      <c r="V1006" s="51">
        <v>4</v>
      </c>
      <c r="W1006" s="51">
        <v>28</v>
      </c>
      <c r="X1006" s="51">
        <v>26</v>
      </c>
    </row>
    <row r="1007" spans="1:24" x14ac:dyDescent="0.2">
      <c r="A1007">
        <v>68770</v>
      </c>
      <c r="B1007" t="s">
        <v>1991</v>
      </c>
      <c r="C1007" t="s">
        <v>1919</v>
      </c>
      <c r="D1007">
        <v>2016</v>
      </c>
      <c r="E1007" t="str">
        <f t="shared" si="15"/>
        <v>687702016</v>
      </c>
      <c r="F1007">
        <v>10212</v>
      </c>
      <c r="G1007" t="str">
        <f>VLOOKUP($A1007,CATMUN!$B$2:$C$1123,2,0)</f>
        <v>Medio</v>
      </c>
      <c r="H1007" t="str">
        <f>VLOOKUP($A1007,CATMUN!$B$2:$D$1123,3,0)</f>
        <v>Municipios rurales</v>
      </c>
      <c r="I1007">
        <f>VLOOKUP($A1007,CATMUN!$B$2:$G$1123,4,0)</f>
        <v>0</v>
      </c>
      <c r="J1007">
        <f>VLOOKUP($A1007,CATMUN!$B$2:$G$1123,6,0)</f>
        <v>15</v>
      </c>
      <c r="K1007" s="69">
        <v>392.755</v>
      </c>
      <c r="L1007" s="69">
        <v>379.44181762658269</v>
      </c>
      <c r="M1007" s="69">
        <v>11.179</v>
      </c>
      <c r="N1007" s="69">
        <v>19.386783259911898</v>
      </c>
      <c r="P1007" s="69">
        <v>441.89600000000002</v>
      </c>
      <c r="Q1007">
        <v>0</v>
      </c>
      <c r="S1007" s="69">
        <v>3.5760000000000001</v>
      </c>
      <c r="T1007">
        <v>0</v>
      </c>
      <c r="V1007" s="51">
        <v>4</v>
      </c>
      <c r="W1007" s="51">
        <v>6</v>
      </c>
      <c r="X1007" s="51">
        <v>26</v>
      </c>
    </row>
    <row r="1008" spans="1:24" x14ac:dyDescent="0.2">
      <c r="A1008">
        <v>68773</v>
      </c>
      <c r="B1008" t="s">
        <v>1488</v>
      </c>
      <c r="C1008" t="s">
        <v>1919</v>
      </c>
      <c r="D1008">
        <v>2016</v>
      </c>
      <c r="E1008" t="str">
        <f t="shared" si="15"/>
        <v>687732016</v>
      </c>
      <c r="F1008">
        <v>8324</v>
      </c>
      <c r="G1008" t="str">
        <f>VLOOKUP($A1008,CATMUN!$B$2:$C$1123,2,0)</f>
        <v>Medio</v>
      </c>
      <c r="H1008" t="str">
        <f>VLOOKUP($A1008,CATMUN!$B$2:$D$1123,3,0)</f>
        <v>Municipios rurales</v>
      </c>
      <c r="I1008">
        <f>VLOOKUP($A1008,CATMUN!$B$2:$G$1123,4,0)</f>
        <v>0</v>
      </c>
      <c r="J1008">
        <f>VLOOKUP($A1008,CATMUN!$B$2:$G$1123,6,0)</f>
        <v>15</v>
      </c>
      <c r="K1008" s="69">
        <v>147.14099999999999</v>
      </c>
      <c r="L1008" s="69">
        <v>379.44181762658269</v>
      </c>
      <c r="M1008" s="69">
        <v>0</v>
      </c>
      <c r="N1008" s="69">
        <v>19.386783259911898</v>
      </c>
      <c r="P1008" s="69">
        <v>441.89600000000002</v>
      </c>
      <c r="Q1008">
        <v>0</v>
      </c>
      <c r="S1008" s="69">
        <v>3.5760000000000001</v>
      </c>
      <c r="T1008">
        <v>0</v>
      </c>
      <c r="V1008" s="51">
        <v>4</v>
      </c>
      <c r="W1008" s="51">
        <v>2</v>
      </c>
      <c r="X1008" s="51">
        <v>26</v>
      </c>
    </row>
    <row r="1009" spans="1:24" x14ac:dyDescent="0.2">
      <c r="A1009">
        <v>68780</v>
      </c>
      <c r="B1009" t="s">
        <v>1992</v>
      </c>
      <c r="C1009" t="s">
        <v>1919</v>
      </c>
      <c r="D1009">
        <v>2016</v>
      </c>
      <c r="E1009" t="str">
        <f t="shared" si="15"/>
        <v>687802016</v>
      </c>
      <c r="F1009">
        <v>3264</v>
      </c>
      <c r="G1009" t="str">
        <f>VLOOKUP($A1009,CATMUN!$B$2:$C$1123,2,0)</f>
        <v>Medio</v>
      </c>
      <c r="H1009" t="str">
        <f>VLOOKUP($A1009,CATMUN!$B$2:$D$1123,3,0)</f>
        <v>Municipios rurales</v>
      </c>
      <c r="I1009">
        <f>VLOOKUP($A1009,CATMUN!$B$2:$G$1123,4,0)</f>
        <v>0</v>
      </c>
      <c r="J1009">
        <f>VLOOKUP($A1009,CATMUN!$B$2:$G$1123,6,0)</f>
        <v>15</v>
      </c>
      <c r="K1009" s="69">
        <v>97.367999999999995</v>
      </c>
      <c r="L1009" s="69">
        <v>379.44181762658269</v>
      </c>
      <c r="M1009" s="69">
        <v>5.3520000000000003</v>
      </c>
      <c r="N1009" s="69">
        <v>19.386783259911898</v>
      </c>
      <c r="P1009" s="69">
        <v>441.89600000000002</v>
      </c>
      <c r="Q1009">
        <v>0</v>
      </c>
      <c r="S1009" s="69">
        <v>3.5760000000000001</v>
      </c>
      <c r="T1009">
        <v>0</v>
      </c>
      <c r="V1009" s="51">
        <v>4</v>
      </c>
      <c r="W1009" s="51">
        <v>30</v>
      </c>
      <c r="X1009" s="51">
        <v>26</v>
      </c>
    </row>
    <row r="1010" spans="1:24" x14ac:dyDescent="0.2">
      <c r="A1010">
        <v>68820</v>
      </c>
      <c r="B1010" t="s">
        <v>1993</v>
      </c>
      <c r="C1010" t="s">
        <v>1919</v>
      </c>
      <c r="D1010">
        <v>2016</v>
      </c>
      <c r="E1010" t="str">
        <f t="shared" si="15"/>
        <v>688202016</v>
      </c>
      <c r="F1010">
        <v>7129</v>
      </c>
      <c r="G1010" t="str">
        <f>VLOOKUP($A1010,CATMUN!$B$2:$C$1123,2,0)</f>
        <v>Medio</v>
      </c>
      <c r="H1010" t="str">
        <f>VLOOKUP($A1010,CATMUN!$B$2:$D$1123,3,0)</f>
        <v>Municipios rurales</v>
      </c>
      <c r="I1010">
        <f>VLOOKUP($A1010,CATMUN!$B$2:$G$1123,4,0)</f>
        <v>0</v>
      </c>
      <c r="J1010">
        <f>VLOOKUP($A1010,CATMUN!$B$2:$G$1123,6,0)</f>
        <v>15</v>
      </c>
      <c r="K1010" s="69">
        <v>377.85700000000003</v>
      </c>
      <c r="L1010" s="69">
        <v>379.44181762658269</v>
      </c>
      <c r="N1010" s="69">
        <v>19.386783259911898</v>
      </c>
      <c r="P1010" s="69">
        <v>441.89600000000002</v>
      </c>
      <c r="Q1010">
        <v>0</v>
      </c>
      <c r="S1010" s="69">
        <v>3.5760000000000001</v>
      </c>
      <c r="T1010">
        <v>0</v>
      </c>
      <c r="V1010" s="51">
        <v>4</v>
      </c>
      <c r="W1010" s="51">
        <v>6</v>
      </c>
      <c r="X1010" s="51">
        <v>26</v>
      </c>
    </row>
    <row r="1011" spans="1:24" x14ac:dyDescent="0.2">
      <c r="A1011">
        <v>68861</v>
      </c>
      <c r="B1011" t="s">
        <v>1995</v>
      </c>
      <c r="C1011" t="s">
        <v>1919</v>
      </c>
      <c r="D1011">
        <v>2016</v>
      </c>
      <c r="E1011" t="str">
        <f t="shared" si="15"/>
        <v>688612016</v>
      </c>
      <c r="F1011">
        <v>18993</v>
      </c>
      <c r="G1011" t="str">
        <f>VLOOKUP($A1011,CATMUN!$B$2:$C$1123,2,0)</f>
        <v>Alto</v>
      </c>
      <c r="H1011" t="str">
        <f>VLOOKUP($A1011,CATMUN!$B$2:$D$1123,3,0)</f>
        <v>Municipios rurales</v>
      </c>
      <c r="I1011">
        <f>VLOOKUP($A1011,CATMUN!$B$2:$G$1123,4,0)</f>
        <v>0</v>
      </c>
      <c r="J1011">
        <f>VLOOKUP($A1011,CATMUN!$B$2:$G$1123,6,0)</f>
        <v>15</v>
      </c>
      <c r="K1011" s="69">
        <v>1618.384</v>
      </c>
      <c r="L1011" s="69">
        <v>379.44181762658269</v>
      </c>
      <c r="M1011" s="69">
        <v>134.917</v>
      </c>
      <c r="N1011" s="69">
        <v>19.386783259911898</v>
      </c>
      <c r="O1011" s="69">
        <v>0</v>
      </c>
      <c r="P1011" s="69">
        <v>441.89600000000002</v>
      </c>
      <c r="S1011" s="69">
        <v>3.5760000000000001</v>
      </c>
      <c r="T1011">
        <v>0</v>
      </c>
      <c r="V1011" s="51">
        <v>4</v>
      </c>
      <c r="W1011" s="51">
        <v>21</v>
      </c>
      <c r="X1011" s="51">
        <v>90</v>
      </c>
    </row>
    <row r="1012" spans="1:24" x14ac:dyDescent="0.2">
      <c r="A1012">
        <v>68867</v>
      </c>
      <c r="B1012" t="s">
        <v>1996</v>
      </c>
      <c r="C1012" t="s">
        <v>1919</v>
      </c>
      <c r="D1012">
        <v>2016</v>
      </c>
      <c r="E1012" t="str">
        <f t="shared" si="15"/>
        <v>688672016</v>
      </c>
      <c r="F1012">
        <v>2444</v>
      </c>
      <c r="G1012" t="str">
        <f>VLOOKUP($A1012,CATMUN!$B$2:$C$1123,2,0)</f>
        <v>Bajo</v>
      </c>
      <c r="H1012" t="str">
        <f>VLOOKUP($A1012,CATMUN!$B$2:$D$1123,3,0)</f>
        <v>Municipios rurales</v>
      </c>
      <c r="I1012">
        <f>VLOOKUP($A1012,CATMUN!$B$2:$G$1123,4,0)</f>
        <v>0</v>
      </c>
      <c r="J1012">
        <f>VLOOKUP($A1012,CATMUN!$B$2:$G$1123,6,0)</f>
        <v>15</v>
      </c>
      <c r="K1012" s="69">
        <v>63.164999999999999</v>
      </c>
      <c r="L1012" s="69">
        <v>379.44181762658269</v>
      </c>
      <c r="M1012" s="69">
        <v>0.114</v>
      </c>
      <c r="N1012" s="69">
        <v>19.386783259911898</v>
      </c>
      <c r="P1012" s="69">
        <v>441.89600000000002</v>
      </c>
      <c r="Q1012">
        <v>0</v>
      </c>
      <c r="S1012" s="69">
        <v>3.5760000000000001</v>
      </c>
      <c r="T1012">
        <v>0</v>
      </c>
      <c r="V1012" s="51">
        <v>25</v>
      </c>
      <c r="W1012" s="51">
        <v>0</v>
      </c>
      <c r="X1012" s="51">
        <v>28</v>
      </c>
    </row>
    <row r="1013" spans="1:24" x14ac:dyDescent="0.2">
      <c r="A1013">
        <v>68895</v>
      </c>
      <c r="B1013" t="s">
        <v>1997</v>
      </c>
      <c r="C1013" t="s">
        <v>1919</v>
      </c>
      <c r="D1013">
        <v>2016</v>
      </c>
      <c r="E1013" t="str">
        <f t="shared" si="15"/>
        <v>688952016</v>
      </c>
      <c r="F1013">
        <v>8891</v>
      </c>
      <c r="G1013" t="str">
        <f>VLOOKUP($A1013,CATMUN!$B$2:$C$1123,2,0)</f>
        <v>Alto</v>
      </c>
      <c r="H1013" t="str">
        <f>VLOOKUP($A1013,CATMUN!$B$2:$D$1123,3,0)</f>
        <v>Municipios rurales</v>
      </c>
      <c r="I1013">
        <f>VLOOKUP($A1013,CATMUN!$B$2:$G$1123,4,0)</f>
        <v>0</v>
      </c>
      <c r="J1013">
        <f>VLOOKUP($A1013,CATMUN!$B$2:$G$1123,6,0)</f>
        <v>15</v>
      </c>
      <c r="K1013" s="69">
        <v>651.56200000000001</v>
      </c>
      <c r="L1013" s="69">
        <v>379.44181762658269</v>
      </c>
      <c r="M1013" s="69">
        <v>34.447000000000003</v>
      </c>
      <c r="N1013" s="69">
        <v>19.386783259911898</v>
      </c>
      <c r="P1013" s="69">
        <v>441.89600000000002</v>
      </c>
      <c r="Q1013">
        <v>0</v>
      </c>
      <c r="S1013" s="69">
        <v>3.5760000000000001</v>
      </c>
      <c r="T1013">
        <v>0</v>
      </c>
      <c r="V1013" s="51">
        <v>4</v>
      </c>
      <c r="W1013" s="51">
        <v>12</v>
      </c>
      <c r="X1013" s="51">
        <v>90</v>
      </c>
    </row>
    <row r="1014" spans="1:24" x14ac:dyDescent="0.2">
      <c r="A1014">
        <v>70124</v>
      </c>
      <c r="B1014" t="s">
        <v>1999</v>
      </c>
      <c r="C1014" t="s">
        <v>1488</v>
      </c>
      <c r="D1014">
        <v>2016</v>
      </c>
      <c r="E1014" t="str">
        <f t="shared" si="15"/>
        <v>701242016</v>
      </c>
      <c r="F1014">
        <v>12184</v>
      </c>
      <c r="G1014" t="str">
        <f>VLOOKUP($A1014,CATMUN!$B$2:$C$1123,2,0)</f>
        <v>Bajo</v>
      </c>
      <c r="H1014" t="str">
        <f>VLOOKUP($A1014,CATMUN!$B$2:$D$1123,3,0)</f>
        <v>Municipios rurales</v>
      </c>
      <c r="I1014">
        <f>VLOOKUP($A1014,CATMUN!$B$2:$G$1123,4,0)</f>
        <v>0</v>
      </c>
      <c r="J1014">
        <f>VLOOKUP($A1014,CATMUN!$B$2:$G$1123,6,0)</f>
        <v>15</v>
      </c>
      <c r="K1014" s="69">
        <v>281.99900000000002</v>
      </c>
      <c r="L1014" s="69">
        <v>379.44181762658269</v>
      </c>
      <c r="N1014" s="69">
        <v>19.386783259911898</v>
      </c>
      <c r="P1014" s="69">
        <v>441.89600000000002</v>
      </c>
      <c r="Q1014">
        <v>0</v>
      </c>
      <c r="S1014" s="69">
        <v>3.5760000000000001</v>
      </c>
      <c r="T1014">
        <v>0</v>
      </c>
      <c r="V1014" s="51">
        <v>25</v>
      </c>
      <c r="W1014" s="51">
        <v>0</v>
      </c>
      <c r="X1014" s="51">
        <v>28</v>
      </c>
    </row>
    <row r="1015" spans="1:24" x14ac:dyDescent="0.2">
      <c r="A1015">
        <v>70204</v>
      </c>
      <c r="B1015" t="s">
        <v>2309</v>
      </c>
      <c r="C1015" t="s">
        <v>1488</v>
      </c>
      <c r="D1015">
        <v>2016</v>
      </c>
      <c r="E1015" t="str">
        <f t="shared" si="15"/>
        <v>702042016</v>
      </c>
      <c r="F1015">
        <v>5803</v>
      </c>
      <c r="G1015" t="str">
        <f>VLOOKUP($A1015,CATMUN!$B$2:$C$1123,2,0)</f>
        <v>Bajo</v>
      </c>
      <c r="H1015" t="str">
        <f>VLOOKUP($A1015,CATMUN!$B$2:$D$1123,3,0)</f>
        <v>Municipios rurales</v>
      </c>
      <c r="I1015">
        <f>VLOOKUP($A1015,CATMUN!$B$2:$G$1123,4,0)</f>
        <v>0</v>
      </c>
      <c r="J1015">
        <f>VLOOKUP($A1015,CATMUN!$B$2:$G$1123,6,0)</f>
        <v>15</v>
      </c>
      <c r="K1015" s="69">
        <v>14.807</v>
      </c>
      <c r="L1015" s="69">
        <v>379.44181762658269</v>
      </c>
      <c r="M1015" s="69">
        <v>6.0000000000000001E-3</v>
      </c>
      <c r="N1015" s="69">
        <v>19.386783259911898</v>
      </c>
      <c r="P1015" s="69">
        <v>441.89600000000002</v>
      </c>
      <c r="Q1015">
        <v>0</v>
      </c>
      <c r="S1015" s="69">
        <v>3.5760000000000001</v>
      </c>
      <c r="T1015">
        <v>0</v>
      </c>
      <c r="V1015" s="51">
        <v>4</v>
      </c>
      <c r="W1015" s="51">
        <v>0</v>
      </c>
      <c r="X1015" s="51">
        <v>26</v>
      </c>
    </row>
    <row r="1016" spans="1:24" x14ac:dyDescent="0.2">
      <c r="A1016">
        <v>70265</v>
      </c>
      <c r="B1016" t="s">
        <v>2006</v>
      </c>
      <c r="C1016" t="s">
        <v>1488</v>
      </c>
      <c r="D1016">
        <v>2016</v>
      </c>
      <c r="E1016" t="str">
        <f t="shared" si="15"/>
        <v>702652016</v>
      </c>
      <c r="F1016">
        <v>17646</v>
      </c>
      <c r="G1016" t="str">
        <f>VLOOKUP($A1016,CATMUN!$B$2:$C$1123,2,0)</f>
        <v>Bajo</v>
      </c>
      <c r="H1016" t="str">
        <f>VLOOKUP($A1016,CATMUN!$B$2:$D$1123,3,0)</f>
        <v>Municipios rurales</v>
      </c>
      <c r="I1016">
        <f>VLOOKUP($A1016,CATMUN!$B$2:$G$1123,4,0)</f>
        <v>0</v>
      </c>
      <c r="J1016">
        <f>VLOOKUP($A1016,CATMUN!$B$2:$G$1123,6,0)</f>
        <v>15</v>
      </c>
      <c r="K1016" s="69">
        <v>36.505000000000003</v>
      </c>
      <c r="L1016" s="69">
        <v>379.44181762658269</v>
      </c>
      <c r="M1016" s="69">
        <v>1.43</v>
      </c>
      <c r="N1016" s="69">
        <v>19.386783259911898</v>
      </c>
      <c r="P1016" s="69">
        <v>441.89600000000002</v>
      </c>
      <c r="Q1016">
        <v>0</v>
      </c>
      <c r="S1016" s="69">
        <v>3.5760000000000001</v>
      </c>
      <c r="T1016">
        <v>0</v>
      </c>
      <c r="V1016" s="51">
        <v>4</v>
      </c>
      <c r="W1016" s="51">
        <v>0</v>
      </c>
      <c r="X1016" s="51">
        <v>26</v>
      </c>
    </row>
    <row r="1017" spans="1:24" x14ac:dyDescent="0.2">
      <c r="A1017">
        <v>70400</v>
      </c>
      <c r="B1017" t="s">
        <v>1828</v>
      </c>
      <c r="C1017" t="s">
        <v>1488</v>
      </c>
      <c r="D1017">
        <v>2016</v>
      </c>
      <c r="E1017" t="str">
        <f t="shared" si="15"/>
        <v>704002016</v>
      </c>
      <c r="F1017">
        <v>11262</v>
      </c>
      <c r="G1017" t="str">
        <f>VLOOKUP($A1017,CATMUN!$B$2:$C$1123,2,0)</f>
        <v>Medio</v>
      </c>
      <c r="H1017" t="str">
        <f>VLOOKUP($A1017,CATMUN!$B$2:$D$1123,3,0)</f>
        <v>Municipios rurales</v>
      </c>
      <c r="I1017">
        <f>VLOOKUP($A1017,CATMUN!$B$2:$G$1123,4,0)</f>
        <v>0</v>
      </c>
      <c r="J1017">
        <f>VLOOKUP($A1017,CATMUN!$B$2:$G$1123,6,0)</f>
        <v>15</v>
      </c>
      <c r="K1017" s="69">
        <v>87.203000000000003</v>
      </c>
      <c r="L1017" s="69">
        <v>379.44181762658269</v>
      </c>
      <c r="M1017" s="69">
        <v>0</v>
      </c>
      <c r="N1017" s="69">
        <v>19.386783259911898</v>
      </c>
      <c r="P1017" s="69">
        <v>441.89600000000002</v>
      </c>
      <c r="S1017" s="69">
        <v>3.5760000000000001</v>
      </c>
      <c r="T1017">
        <v>0</v>
      </c>
      <c r="V1017" s="51">
        <v>4</v>
      </c>
      <c r="W1017" s="51">
        <v>8</v>
      </c>
      <c r="X1017" s="51">
        <v>26</v>
      </c>
    </row>
    <row r="1018" spans="1:24" x14ac:dyDescent="0.2">
      <c r="A1018">
        <v>70429</v>
      </c>
      <c r="B1018" t="s">
        <v>2008</v>
      </c>
      <c r="C1018" t="s">
        <v>1488</v>
      </c>
      <c r="D1018">
        <v>2016</v>
      </c>
      <c r="E1018" t="str">
        <f t="shared" si="15"/>
        <v>704292016</v>
      </c>
      <c r="F1018">
        <v>33438</v>
      </c>
      <c r="G1018" t="str">
        <f>VLOOKUP($A1018,CATMUN!$B$2:$C$1123,2,0)</f>
        <v>Medio</v>
      </c>
      <c r="H1018" t="str">
        <f>VLOOKUP($A1018,CATMUN!$B$2:$D$1123,3,0)</f>
        <v>Municipios rurales</v>
      </c>
      <c r="I1018">
        <f>VLOOKUP($A1018,CATMUN!$B$2:$G$1123,4,0)</f>
        <v>0</v>
      </c>
      <c r="J1018">
        <f>VLOOKUP($A1018,CATMUN!$B$2:$G$1123,6,0)</f>
        <v>15</v>
      </c>
      <c r="K1018" s="69">
        <v>111.741</v>
      </c>
      <c r="L1018" s="69">
        <v>379.44181762658269</v>
      </c>
      <c r="M1018" s="69">
        <v>5.3360000000000003</v>
      </c>
      <c r="N1018" s="69">
        <v>19.386783259911898</v>
      </c>
      <c r="P1018" s="69">
        <v>441.89600000000002</v>
      </c>
      <c r="Q1018">
        <v>0</v>
      </c>
      <c r="S1018" s="69">
        <v>3.5760000000000001</v>
      </c>
      <c r="T1018">
        <v>0</v>
      </c>
      <c r="V1018" s="51">
        <v>4</v>
      </c>
      <c r="W1018" s="51">
        <v>15</v>
      </c>
      <c r="X1018" s="51">
        <v>26</v>
      </c>
    </row>
    <row r="1019" spans="1:24" x14ac:dyDescent="0.2">
      <c r="A1019">
        <v>70678</v>
      </c>
      <c r="B1019" t="s">
        <v>2013</v>
      </c>
      <c r="C1019" t="s">
        <v>1488</v>
      </c>
      <c r="D1019">
        <v>2016</v>
      </c>
      <c r="E1019" t="str">
        <f t="shared" si="15"/>
        <v>706782016</v>
      </c>
      <c r="F1019">
        <v>25723</v>
      </c>
      <c r="G1019" t="str">
        <f>VLOOKUP($A1019,CATMUN!$B$2:$C$1123,2,0)</f>
        <v>Bajo</v>
      </c>
      <c r="H1019" t="str">
        <f>VLOOKUP($A1019,CATMUN!$B$2:$D$1123,3,0)</f>
        <v>Municipios rurales</v>
      </c>
      <c r="I1019">
        <f>VLOOKUP($A1019,CATMUN!$B$2:$G$1123,4,0)</f>
        <v>0</v>
      </c>
      <c r="J1019">
        <f>VLOOKUP($A1019,CATMUN!$B$2:$G$1123,6,0)</f>
        <v>15</v>
      </c>
      <c r="K1019" s="69">
        <v>273.10726</v>
      </c>
      <c r="L1019" s="69">
        <v>379.44181762658269</v>
      </c>
      <c r="M1019" s="69">
        <v>0</v>
      </c>
      <c r="N1019" s="69">
        <v>19.386783259911898</v>
      </c>
      <c r="O1019" s="69">
        <v>0</v>
      </c>
      <c r="P1019" s="69">
        <v>441.89600000000002</v>
      </c>
      <c r="Q1019">
        <v>0</v>
      </c>
      <c r="S1019" s="69">
        <v>3.5760000000000001</v>
      </c>
      <c r="T1019">
        <v>0</v>
      </c>
      <c r="V1019" s="51">
        <v>4</v>
      </c>
      <c r="W1019" s="51">
        <v>0</v>
      </c>
      <c r="X1019" s="51">
        <v>26</v>
      </c>
    </row>
    <row r="1020" spans="1:24" x14ac:dyDescent="0.2">
      <c r="A1020">
        <v>70713</v>
      </c>
      <c r="B1020" t="s">
        <v>2016</v>
      </c>
      <c r="C1020" t="s">
        <v>1488</v>
      </c>
      <c r="D1020">
        <v>2016</v>
      </c>
      <c r="E1020" t="str">
        <f t="shared" si="15"/>
        <v>707132016</v>
      </c>
      <c r="F1020">
        <v>50647</v>
      </c>
      <c r="G1020" t="str">
        <f>VLOOKUP($A1020,CATMUN!$B$2:$C$1123,2,0)</f>
        <v>Bajo</v>
      </c>
      <c r="H1020" t="str">
        <f>VLOOKUP($A1020,CATMUN!$B$2:$D$1123,3,0)</f>
        <v>Municipios rurales</v>
      </c>
      <c r="I1020">
        <f>VLOOKUP($A1020,CATMUN!$B$2:$G$1123,4,0)</f>
        <v>0</v>
      </c>
      <c r="J1020">
        <f>VLOOKUP($A1020,CATMUN!$B$2:$G$1123,6,0)</f>
        <v>15</v>
      </c>
      <c r="K1020" s="69">
        <v>72.376999999999995</v>
      </c>
      <c r="L1020" s="69">
        <v>379.44181762658269</v>
      </c>
      <c r="M1020" s="69">
        <v>0</v>
      </c>
      <c r="N1020" s="69">
        <v>19.386783259911898</v>
      </c>
      <c r="P1020" s="69">
        <v>441.89600000000002</v>
      </c>
      <c r="Q1020">
        <v>0</v>
      </c>
      <c r="S1020" s="69">
        <v>3.5760000000000001</v>
      </c>
      <c r="T1020">
        <v>0</v>
      </c>
      <c r="V1020" s="51">
        <v>4</v>
      </c>
      <c r="W1020" s="51">
        <v>75</v>
      </c>
      <c r="X1020" s="51">
        <v>26</v>
      </c>
    </row>
    <row r="1021" spans="1:24" x14ac:dyDescent="0.2">
      <c r="A1021">
        <v>70771</v>
      </c>
      <c r="B1021" t="s">
        <v>1488</v>
      </c>
      <c r="C1021" t="s">
        <v>1488</v>
      </c>
      <c r="D1021">
        <v>2016</v>
      </c>
      <c r="E1021" t="str">
        <f t="shared" si="15"/>
        <v>707712016</v>
      </c>
      <c r="F1021">
        <v>22403</v>
      </c>
      <c r="G1021" t="str">
        <f>VLOOKUP($A1021,CATMUN!$B$2:$C$1123,2,0)</f>
        <v>Medio</v>
      </c>
      <c r="H1021" t="str">
        <f>VLOOKUP($A1021,CATMUN!$B$2:$D$1123,3,0)</f>
        <v>Municipios rurales</v>
      </c>
      <c r="I1021">
        <f>VLOOKUP($A1021,CATMUN!$B$2:$G$1123,4,0)</f>
        <v>0</v>
      </c>
      <c r="J1021">
        <f>VLOOKUP($A1021,CATMUN!$B$2:$G$1123,6,0)</f>
        <v>15</v>
      </c>
      <c r="K1021" s="69">
        <v>58.26</v>
      </c>
      <c r="L1021" s="69">
        <v>379.44181762658269</v>
      </c>
      <c r="M1021" s="69">
        <v>0</v>
      </c>
      <c r="N1021" s="69">
        <v>19.386783259911898</v>
      </c>
      <c r="P1021" s="69">
        <v>441.89600000000002</v>
      </c>
      <c r="Q1021">
        <v>0</v>
      </c>
      <c r="S1021" s="69">
        <v>3.5760000000000001</v>
      </c>
      <c r="T1021">
        <v>0</v>
      </c>
      <c r="U1021">
        <v>0.17</v>
      </c>
      <c r="V1021" s="51">
        <v>4</v>
      </c>
      <c r="W1021" s="51">
        <v>11</v>
      </c>
      <c r="X1021" s="51">
        <v>26</v>
      </c>
    </row>
    <row r="1022" spans="1:24" x14ac:dyDescent="0.2">
      <c r="A1022">
        <v>70823</v>
      </c>
      <c r="B1022" t="s">
        <v>2020</v>
      </c>
      <c r="C1022" t="s">
        <v>1488</v>
      </c>
      <c r="D1022">
        <v>2016</v>
      </c>
      <c r="E1022" t="str">
        <f t="shared" si="15"/>
        <v>708232016</v>
      </c>
      <c r="F1022">
        <v>18895</v>
      </c>
      <c r="G1022" t="str">
        <f>VLOOKUP($A1022,CATMUN!$B$2:$C$1123,2,0)</f>
        <v>Medio</v>
      </c>
      <c r="H1022" t="str">
        <f>VLOOKUP($A1022,CATMUN!$B$2:$D$1123,3,0)</f>
        <v>Municipios rurales</v>
      </c>
      <c r="I1022">
        <f>VLOOKUP($A1022,CATMUN!$B$2:$G$1123,4,0)</f>
        <v>0</v>
      </c>
      <c r="J1022">
        <f>VLOOKUP($A1022,CATMUN!$B$2:$G$1123,6,0)</f>
        <v>15</v>
      </c>
      <c r="K1022" s="69">
        <v>359.83927</v>
      </c>
      <c r="L1022" s="69">
        <v>379.44181762658269</v>
      </c>
      <c r="M1022" s="69">
        <v>52.940390000000001</v>
      </c>
      <c r="N1022" s="69">
        <v>19.386783259911898</v>
      </c>
      <c r="P1022" s="69">
        <v>441.89600000000002</v>
      </c>
      <c r="Q1022">
        <v>0</v>
      </c>
      <c r="S1022" s="69">
        <v>3.5760000000000001</v>
      </c>
      <c r="T1022">
        <v>0</v>
      </c>
      <c r="V1022" s="51">
        <v>4</v>
      </c>
      <c r="W1022" s="51">
        <v>57</v>
      </c>
      <c r="X1022" s="51">
        <v>26</v>
      </c>
    </row>
    <row r="1023" spans="1:24" x14ac:dyDescent="0.2">
      <c r="A1023">
        <v>73024</v>
      </c>
      <c r="B1023" t="s">
        <v>2024</v>
      </c>
      <c r="C1023" t="s">
        <v>2021</v>
      </c>
      <c r="D1023">
        <v>2016</v>
      </c>
      <c r="E1023" t="str">
        <f t="shared" si="15"/>
        <v>730242016</v>
      </c>
      <c r="F1023">
        <v>4974</v>
      </c>
      <c r="G1023" t="str">
        <f>VLOOKUP($A1023,CATMUN!$B$2:$C$1123,2,0)</f>
        <v>Medio</v>
      </c>
      <c r="H1023" t="str">
        <f>VLOOKUP($A1023,CATMUN!$B$2:$D$1123,3,0)</f>
        <v>Municipios rurales</v>
      </c>
      <c r="I1023">
        <f>VLOOKUP($A1023,CATMUN!$B$2:$G$1123,4,0)</f>
        <v>0</v>
      </c>
      <c r="J1023">
        <f>VLOOKUP($A1023,CATMUN!$B$2:$G$1123,6,0)</f>
        <v>15</v>
      </c>
      <c r="K1023" s="69">
        <v>135.21700000000001</v>
      </c>
      <c r="L1023" s="69">
        <v>379.44181762658269</v>
      </c>
      <c r="N1023" s="69">
        <v>19.386783259911898</v>
      </c>
      <c r="P1023" s="69">
        <v>441.89600000000002</v>
      </c>
      <c r="Q1023">
        <v>0</v>
      </c>
      <c r="S1023" s="69">
        <v>3.5760000000000001</v>
      </c>
      <c r="T1023">
        <v>0</v>
      </c>
      <c r="U1023">
        <v>2.3769999999999998</v>
      </c>
      <c r="V1023" s="51">
        <v>4</v>
      </c>
      <c r="W1023" s="51">
        <v>6</v>
      </c>
      <c r="X1023" s="51">
        <v>26</v>
      </c>
    </row>
    <row r="1024" spans="1:24" x14ac:dyDescent="0.2">
      <c r="A1024">
        <v>73026</v>
      </c>
      <c r="B1024" t="s">
        <v>2025</v>
      </c>
      <c r="C1024" t="s">
        <v>2021</v>
      </c>
      <c r="D1024">
        <v>2016</v>
      </c>
      <c r="E1024" t="str">
        <f t="shared" si="15"/>
        <v>730262016</v>
      </c>
      <c r="F1024">
        <v>8816</v>
      </c>
      <c r="G1024" t="str">
        <f>VLOOKUP($A1024,CATMUN!$B$2:$C$1123,2,0)</f>
        <v>Alto</v>
      </c>
      <c r="H1024" t="str">
        <f>VLOOKUP($A1024,CATMUN!$B$2:$D$1123,3,0)</f>
        <v>Municipios rurales</v>
      </c>
      <c r="I1024">
        <f>VLOOKUP($A1024,CATMUN!$B$2:$G$1123,4,0)</f>
        <v>0</v>
      </c>
      <c r="J1024">
        <f>VLOOKUP($A1024,CATMUN!$B$2:$G$1123,6,0)</f>
        <v>15</v>
      </c>
      <c r="K1024" s="69">
        <v>717.49300000000005</v>
      </c>
      <c r="L1024" s="69">
        <v>379.44181762658269</v>
      </c>
      <c r="N1024" s="69">
        <v>19.386783259911898</v>
      </c>
      <c r="P1024" s="69">
        <v>441.89600000000002</v>
      </c>
      <c r="Q1024">
        <v>0</v>
      </c>
      <c r="S1024" s="69">
        <v>3.5760000000000001</v>
      </c>
      <c r="V1024" s="51">
        <v>4</v>
      </c>
      <c r="W1024" s="51">
        <v>30</v>
      </c>
      <c r="X1024" s="51">
        <v>26</v>
      </c>
    </row>
    <row r="1025" spans="1:24" x14ac:dyDescent="0.2">
      <c r="A1025">
        <v>73030</v>
      </c>
      <c r="B1025" t="s">
        <v>2026</v>
      </c>
      <c r="C1025" t="s">
        <v>2021</v>
      </c>
      <c r="D1025">
        <v>2016</v>
      </c>
      <c r="E1025" t="str">
        <f t="shared" si="15"/>
        <v>730302016</v>
      </c>
      <c r="F1025">
        <v>6755</v>
      </c>
      <c r="G1025" t="str">
        <f>VLOOKUP($A1025,CATMUN!$B$2:$C$1123,2,0)</f>
        <v>Alto</v>
      </c>
      <c r="H1025" t="str">
        <f>VLOOKUP($A1025,CATMUN!$B$2:$D$1123,3,0)</f>
        <v>Municipios rurales</v>
      </c>
      <c r="I1025">
        <f>VLOOKUP($A1025,CATMUN!$B$2:$G$1123,4,0)</f>
        <v>0</v>
      </c>
      <c r="J1025">
        <f>VLOOKUP($A1025,CATMUN!$B$2:$G$1123,6,0)</f>
        <v>15</v>
      </c>
      <c r="K1025" s="69">
        <v>559.827</v>
      </c>
      <c r="L1025" s="69">
        <v>379.44181762658269</v>
      </c>
      <c r="M1025" s="69">
        <v>0</v>
      </c>
      <c r="N1025" s="69">
        <v>19.386783259911898</v>
      </c>
      <c r="P1025" s="69">
        <v>441.89600000000002</v>
      </c>
      <c r="Q1025">
        <v>0</v>
      </c>
      <c r="S1025" s="69">
        <v>3.5760000000000001</v>
      </c>
      <c r="T1025">
        <v>0</v>
      </c>
      <c r="V1025" s="51">
        <v>4</v>
      </c>
      <c r="W1025" s="51">
        <v>23</v>
      </c>
      <c r="X1025" s="51">
        <v>26</v>
      </c>
    </row>
    <row r="1026" spans="1:24" x14ac:dyDescent="0.2">
      <c r="A1026">
        <v>73043</v>
      </c>
      <c r="B1026" t="s">
        <v>2027</v>
      </c>
      <c r="C1026" t="s">
        <v>2021</v>
      </c>
      <c r="D1026">
        <v>2016</v>
      </c>
      <c r="E1026" t="str">
        <f t="shared" ref="E1026:E1089" si="16">A1026&amp;D1026</f>
        <v>730432016</v>
      </c>
      <c r="F1026">
        <v>18638</v>
      </c>
      <c r="G1026" t="str">
        <f>VLOOKUP($A1026,CATMUN!$B$2:$C$1123,2,0)</f>
        <v>Bajo</v>
      </c>
      <c r="H1026" t="str">
        <f>VLOOKUP($A1026,CATMUN!$B$2:$D$1123,3,0)</f>
        <v>Municipios rurales</v>
      </c>
      <c r="I1026">
        <f>VLOOKUP($A1026,CATMUN!$B$2:$G$1123,4,0)</f>
        <v>0</v>
      </c>
      <c r="J1026">
        <f>VLOOKUP($A1026,CATMUN!$B$2:$G$1123,6,0)</f>
        <v>15</v>
      </c>
      <c r="K1026" s="69">
        <v>136.994</v>
      </c>
      <c r="L1026" s="69">
        <v>379.44181762658269</v>
      </c>
      <c r="M1026" s="69">
        <v>4.5999999999999999E-2</v>
      </c>
      <c r="N1026" s="69">
        <v>19.386783259911898</v>
      </c>
      <c r="P1026" s="69">
        <v>441.89600000000002</v>
      </c>
      <c r="Q1026">
        <v>0</v>
      </c>
      <c r="S1026" s="69">
        <v>3.5760000000000001</v>
      </c>
      <c r="T1026">
        <v>0</v>
      </c>
      <c r="V1026" s="51">
        <v>4</v>
      </c>
      <c r="W1026" s="51">
        <v>23</v>
      </c>
      <c r="X1026" s="51">
        <v>26</v>
      </c>
    </row>
    <row r="1027" spans="1:24" x14ac:dyDescent="0.2">
      <c r="A1027">
        <v>73055</v>
      </c>
      <c r="B1027" t="s">
        <v>2028</v>
      </c>
      <c r="C1027" t="s">
        <v>2021</v>
      </c>
      <c r="D1027">
        <v>2016</v>
      </c>
      <c r="E1027" t="str">
        <f t="shared" si="16"/>
        <v>730552016</v>
      </c>
      <c r="F1027">
        <v>11839</v>
      </c>
      <c r="G1027" t="str">
        <f>VLOOKUP($A1027,CATMUN!$B$2:$C$1123,2,0)</f>
        <v>Alto</v>
      </c>
      <c r="H1027" t="str">
        <f>VLOOKUP($A1027,CATMUN!$B$2:$D$1123,3,0)</f>
        <v>Municipios rurales</v>
      </c>
      <c r="I1027">
        <f>VLOOKUP($A1027,CATMUN!$B$2:$G$1123,4,0)</f>
        <v>0</v>
      </c>
      <c r="J1027">
        <f>VLOOKUP($A1027,CATMUN!$B$2:$G$1123,6,0)</f>
        <v>15</v>
      </c>
      <c r="K1027" s="69">
        <v>789.68133</v>
      </c>
      <c r="L1027" s="69">
        <v>379.44181762658269</v>
      </c>
      <c r="M1027" s="69">
        <v>2.88</v>
      </c>
      <c r="N1027" s="69">
        <v>19.386783259911898</v>
      </c>
      <c r="P1027" s="69">
        <v>441.89600000000002</v>
      </c>
      <c r="Q1027">
        <v>0</v>
      </c>
      <c r="S1027" s="69">
        <v>3.5760000000000001</v>
      </c>
      <c r="T1027">
        <v>0</v>
      </c>
      <c r="V1027" s="51">
        <v>4</v>
      </c>
      <c r="W1027" s="51">
        <v>21</v>
      </c>
      <c r="X1027" s="51">
        <v>26</v>
      </c>
    </row>
    <row r="1028" spans="1:24" x14ac:dyDescent="0.2">
      <c r="A1028">
        <v>73067</v>
      </c>
      <c r="B1028" t="s">
        <v>2029</v>
      </c>
      <c r="C1028" t="s">
        <v>2021</v>
      </c>
      <c r="D1028">
        <v>2016</v>
      </c>
      <c r="E1028" t="str">
        <f t="shared" si="16"/>
        <v>730672016</v>
      </c>
      <c r="F1028">
        <v>22589</v>
      </c>
      <c r="G1028" t="str">
        <f>VLOOKUP($A1028,CATMUN!$B$2:$C$1123,2,0)</f>
        <v>Bajo</v>
      </c>
      <c r="H1028" t="str">
        <f>VLOOKUP($A1028,CATMUN!$B$2:$D$1123,3,0)</f>
        <v>Municipios rurales</v>
      </c>
      <c r="I1028">
        <f>VLOOKUP($A1028,CATMUN!$B$2:$G$1123,4,0)</f>
        <v>0</v>
      </c>
      <c r="J1028">
        <f>VLOOKUP($A1028,CATMUN!$B$2:$G$1123,6,0)</f>
        <v>15</v>
      </c>
      <c r="K1028" s="69">
        <v>145.79599999999999</v>
      </c>
      <c r="L1028" s="69">
        <v>379.44181762658269</v>
      </c>
      <c r="M1028" s="69">
        <v>0.6</v>
      </c>
      <c r="N1028" s="69">
        <v>19.386783259911898</v>
      </c>
      <c r="P1028" s="69">
        <v>441.89600000000002</v>
      </c>
      <c r="Q1028">
        <v>0</v>
      </c>
      <c r="S1028" s="69">
        <v>3.5760000000000001</v>
      </c>
      <c r="T1028">
        <v>0</v>
      </c>
      <c r="V1028" s="51">
        <v>4</v>
      </c>
      <c r="W1028" s="51">
        <v>10</v>
      </c>
      <c r="X1028" s="51">
        <v>26</v>
      </c>
    </row>
    <row r="1029" spans="1:24" x14ac:dyDescent="0.2">
      <c r="A1029">
        <v>73124</v>
      </c>
      <c r="B1029" t="s">
        <v>2030</v>
      </c>
      <c r="C1029" t="s">
        <v>2021</v>
      </c>
      <c r="D1029">
        <v>2016</v>
      </c>
      <c r="E1029" t="str">
        <f t="shared" si="16"/>
        <v>731242016</v>
      </c>
      <c r="F1029">
        <v>19641</v>
      </c>
      <c r="G1029" t="str">
        <f>VLOOKUP($A1029,CATMUN!$B$2:$C$1123,2,0)</f>
        <v>Medio</v>
      </c>
      <c r="H1029" t="str">
        <f>VLOOKUP($A1029,CATMUN!$B$2:$D$1123,3,0)</f>
        <v>Municipios rurales</v>
      </c>
      <c r="I1029">
        <f>VLOOKUP($A1029,CATMUN!$B$2:$G$1123,4,0)</f>
        <v>0</v>
      </c>
      <c r="J1029">
        <f>VLOOKUP($A1029,CATMUN!$B$2:$G$1123,6,0)</f>
        <v>15</v>
      </c>
      <c r="K1029" s="69">
        <v>907.78499999999997</v>
      </c>
      <c r="L1029" s="69">
        <v>379.44181762658269</v>
      </c>
      <c r="M1029" s="69">
        <v>7.5730000000000004</v>
      </c>
      <c r="N1029" s="69">
        <v>19.386783259911898</v>
      </c>
      <c r="P1029" s="69">
        <v>441.89600000000002</v>
      </c>
      <c r="Q1029">
        <v>0</v>
      </c>
      <c r="S1029" s="69">
        <v>3.5760000000000001</v>
      </c>
      <c r="T1029">
        <v>0</v>
      </c>
      <c r="U1029">
        <v>3.379591</v>
      </c>
      <c r="V1029" s="51">
        <v>4</v>
      </c>
      <c r="W1029" s="51">
        <v>171</v>
      </c>
      <c r="X1029" s="51">
        <v>26</v>
      </c>
    </row>
    <row r="1030" spans="1:24" x14ac:dyDescent="0.2">
      <c r="A1030">
        <v>73148</v>
      </c>
      <c r="B1030" t="s">
        <v>2031</v>
      </c>
      <c r="C1030" t="s">
        <v>2021</v>
      </c>
      <c r="D1030">
        <v>2016</v>
      </c>
      <c r="E1030" t="str">
        <f t="shared" si="16"/>
        <v>731482016</v>
      </c>
      <c r="F1030">
        <v>8835</v>
      </c>
      <c r="G1030" t="str">
        <f>VLOOKUP($A1030,CATMUN!$B$2:$C$1123,2,0)</f>
        <v>Alto</v>
      </c>
      <c r="H1030" t="str">
        <f>VLOOKUP($A1030,CATMUN!$B$2:$D$1123,3,0)</f>
        <v>Municipios rurales</v>
      </c>
      <c r="I1030">
        <f>VLOOKUP($A1030,CATMUN!$B$2:$G$1123,4,0)</f>
        <v>0</v>
      </c>
      <c r="J1030">
        <f>VLOOKUP($A1030,CATMUN!$B$2:$G$1123,6,0)</f>
        <v>15</v>
      </c>
      <c r="K1030" s="69">
        <v>1950.3140000000001</v>
      </c>
      <c r="L1030" s="69">
        <v>379.44181762658269</v>
      </c>
      <c r="M1030" s="69">
        <v>1052.5139999999999</v>
      </c>
      <c r="N1030" s="69">
        <v>19.386783259911898</v>
      </c>
      <c r="O1030" s="69">
        <v>441.89600000000002</v>
      </c>
      <c r="P1030" s="69">
        <v>441.89600000000002</v>
      </c>
      <c r="Q1030">
        <v>1</v>
      </c>
      <c r="S1030" s="69">
        <v>3.5760000000000001</v>
      </c>
      <c r="T1030">
        <v>0</v>
      </c>
      <c r="U1030">
        <v>68.081548999999995</v>
      </c>
      <c r="V1030" s="51">
        <v>25</v>
      </c>
      <c r="W1030" s="51">
        <v>27</v>
      </c>
      <c r="X1030" s="51">
        <v>28</v>
      </c>
    </row>
    <row r="1031" spans="1:24" x14ac:dyDescent="0.2">
      <c r="A1031">
        <v>73152</v>
      </c>
      <c r="B1031" t="s">
        <v>2032</v>
      </c>
      <c r="C1031" t="s">
        <v>2021</v>
      </c>
      <c r="D1031">
        <v>2016</v>
      </c>
      <c r="E1031" t="str">
        <f t="shared" si="16"/>
        <v>731522016</v>
      </c>
      <c r="F1031">
        <v>6661</v>
      </c>
      <c r="G1031" t="str">
        <f>VLOOKUP($A1031,CATMUN!$B$2:$C$1123,2,0)</f>
        <v>Medio</v>
      </c>
      <c r="H1031" t="str">
        <f>VLOOKUP($A1031,CATMUN!$B$2:$D$1123,3,0)</f>
        <v>Municipios rurales</v>
      </c>
      <c r="I1031">
        <f>VLOOKUP($A1031,CATMUN!$B$2:$G$1123,4,0)</f>
        <v>0</v>
      </c>
      <c r="J1031">
        <f>VLOOKUP($A1031,CATMUN!$B$2:$G$1123,6,0)</f>
        <v>15</v>
      </c>
      <c r="K1031" s="69">
        <v>85.772999999999996</v>
      </c>
      <c r="L1031" s="69">
        <v>379.44181762658269</v>
      </c>
      <c r="M1031" s="69">
        <v>2.7989999999999999</v>
      </c>
      <c r="N1031" s="69">
        <v>19.386783259911898</v>
      </c>
      <c r="P1031" s="69">
        <v>441.89600000000002</v>
      </c>
      <c r="Q1031">
        <v>0</v>
      </c>
      <c r="S1031" s="69">
        <v>3.5760000000000001</v>
      </c>
      <c r="T1031">
        <v>0</v>
      </c>
      <c r="V1031" s="51">
        <v>4</v>
      </c>
      <c r="W1031" s="51">
        <v>3</v>
      </c>
      <c r="X1031" s="51">
        <v>26</v>
      </c>
    </row>
    <row r="1032" spans="1:24" x14ac:dyDescent="0.2">
      <c r="A1032">
        <v>73200</v>
      </c>
      <c r="B1032" t="s">
        <v>2034</v>
      </c>
      <c r="C1032" t="s">
        <v>2021</v>
      </c>
      <c r="D1032">
        <v>2016</v>
      </c>
      <c r="E1032" t="str">
        <f t="shared" si="16"/>
        <v>732002016</v>
      </c>
      <c r="F1032">
        <v>9810</v>
      </c>
      <c r="G1032" t="str">
        <f>VLOOKUP($A1032,CATMUN!$B$2:$C$1123,2,0)</f>
        <v>Medio</v>
      </c>
      <c r="H1032" t="str">
        <f>VLOOKUP($A1032,CATMUN!$B$2:$D$1123,3,0)</f>
        <v>Municipios rurales</v>
      </c>
      <c r="I1032">
        <f>VLOOKUP($A1032,CATMUN!$B$2:$G$1123,4,0)</f>
        <v>0</v>
      </c>
      <c r="J1032">
        <f>VLOOKUP($A1032,CATMUN!$B$2:$G$1123,6,0)</f>
        <v>15</v>
      </c>
      <c r="K1032" s="69">
        <v>294.72800000000001</v>
      </c>
      <c r="L1032" s="69">
        <v>379.44181762658269</v>
      </c>
      <c r="M1032" s="69">
        <v>1.4319999999999999</v>
      </c>
      <c r="N1032" s="69">
        <v>19.386783259911898</v>
      </c>
      <c r="P1032" s="69">
        <v>441.89600000000002</v>
      </c>
      <c r="Q1032">
        <v>0</v>
      </c>
      <c r="S1032" s="69">
        <v>3.5760000000000001</v>
      </c>
      <c r="T1032">
        <v>0</v>
      </c>
      <c r="U1032">
        <v>5.8959999999999999E-2</v>
      </c>
      <c r="V1032" s="51">
        <v>4</v>
      </c>
      <c r="W1032" s="51">
        <v>121</v>
      </c>
      <c r="X1032" s="51">
        <v>26</v>
      </c>
    </row>
    <row r="1033" spans="1:24" x14ac:dyDescent="0.2">
      <c r="A1033">
        <v>73217</v>
      </c>
      <c r="B1033" t="s">
        <v>2035</v>
      </c>
      <c r="C1033" t="s">
        <v>2021</v>
      </c>
      <c r="D1033">
        <v>2016</v>
      </c>
      <c r="E1033" t="str">
        <f t="shared" si="16"/>
        <v>732172016</v>
      </c>
      <c r="F1033">
        <v>28335</v>
      </c>
      <c r="G1033" t="str">
        <f>VLOOKUP($A1033,CATMUN!$B$2:$C$1123,2,0)</f>
        <v>Bajo</v>
      </c>
      <c r="H1033" t="str">
        <f>VLOOKUP($A1033,CATMUN!$B$2:$D$1123,3,0)</f>
        <v>Municipios rurales</v>
      </c>
      <c r="I1033">
        <f>VLOOKUP($A1033,CATMUN!$B$2:$G$1123,4,0)</f>
        <v>0</v>
      </c>
      <c r="J1033">
        <f>VLOOKUP($A1033,CATMUN!$B$2:$G$1123,6,0)</f>
        <v>15</v>
      </c>
      <c r="K1033" s="69">
        <v>660.33470999999997</v>
      </c>
      <c r="L1033" s="69">
        <v>379.44181762658269</v>
      </c>
      <c r="N1033" s="69">
        <v>19.386783259911898</v>
      </c>
      <c r="P1033" s="69">
        <v>441.89600000000002</v>
      </c>
      <c r="Q1033">
        <v>0</v>
      </c>
      <c r="S1033" s="69">
        <v>3.5760000000000001</v>
      </c>
      <c r="T1033">
        <v>0</v>
      </c>
      <c r="V1033" s="51">
        <v>4</v>
      </c>
      <c r="W1033" s="51">
        <v>1</v>
      </c>
      <c r="X1033" s="51">
        <v>26</v>
      </c>
    </row>
    <row r="1034" spans="1:24" x14ac:dyDescent="0.2">
      <c r="A1034">
        <v>73226</v>
      </c>
      <c r="B1034" t="s">
        <v>2036</v>
      </c>
      <c r="C1034" t="s">
        <v>2021</v>
      </c>
      <c r="D1034">
        <v>2016</v>
      </c>
      <c r="E1034" t="str">
        <f t="shared" si="16"/>
        <v>732262016</v>
      </c>
      <c r="F1034">
        <v>9634</v>
      </c>
      <c r="G1034" t="str">
        <f>VLOOKUP($A1034,CATMUN!$B$2:$C$1123,2,0)</f>
        <v>Medio</v>
      </c>
      <c r="H1034" t="str">
        <f>VLOOKUP($A1034,CATMUN!$B$2:$D$1123,3,0)</f>
        <v>Municipios rurales</v>
      </c>
      <c r="I1034">
        <f>VLOOKUP($A1034,CATMUN!$B$2:$G$1123,4,0)</f>
        <v>0</v>
      </c>
      <c r="J1034">
        <f>VLOOKUP($A1034,CATMUN!$B$2:$G$1123,6,0)</f>
        <v>15</v>
      </c>
      <c r="K1034" s="69">
        <v>99.873999999999995</v>
      </c>
      <c r="L1034" s="69">
        <v>379.44181762658269</v>
      </c>
      <c r="M1034" s="69">
        <v>2.9249999999999998</v>
      </c>
      <c r="N1034" s="69">
        <v>19.386783259911898</v>
      </c>
      <c r="P1034" s="69">
        <v>441.89600000000002</v>
      </c>
      <c r="Q1034">
        <v>0</v>
      </c>
      <c r="S1034" s="69">
        <v>3.5760000000000001</v>
      </c>
      <c r="T1034">
        <v>0</v>
      </c>
      <c r="V1034" s="51">
        <v>4</v>
      </c>
      <c r="W1034" s="51">
        <v>7</v>
      </c>
      <c r="X1034" s="51">
        <v>26</v>
      </c>
    </row>
    <row r="1035" spans="1:24" x14ac:dyDescent="0.2">
      <c r="A1035">
        <v>73236</v>
      </c>
      <c r="B1035" t="s">
        <v>2037</v>
      </c>
      <c r="C1035" t="s">
        <v>2021</v>
      </c>
      <c r="D1035">
        <v>2016</v>
      </c>
      <c r="E1035" t="str">
        <f t="shared" si="16"/>
        <v>732362016</v>
      </c>
      <c r="F1035">
        <v>8015</v>
      </c>
      <c r="G1035" t="str">
        <f>VLOOKUP($A1035,CATMUN!$B$2:$C$1123,2,0)</f>
        <v>Medio</v>
      </c>
      <c r="H1035" t="str">
        <f>VLOOKUP($A1035,CATMUN!$B$2:$D$1123,3,0)</f>
        <v>Municipios rurales</v>
      </c>
      <c r="I1035">
        <f>VLOOKUP($A1035,CATMUN!$B$2:$G$1123,4,0)</f>
        <v>0</v>
      </c>
      <c r="J1035">
        <f>VLOOKUP($A1035,CATMUN!$B$2:$G$1123,6,0)</f>
        <v>15</v>
      </c>
      <c r="K1035" s="69">
        <v>141.56899999999999</v>
      </c>
      <c r="L1035" s="69">
        <v>379.44181762658269</v>
      </c>
      <c r="M1035" s="69">
        <v>0</v>
      </c>
      <c r="N1035" s="69">
        <v>19.386783259911898</v>
      </c>
      <c r="P1035" s="69">
        <v>441.89600000000002</v>
      </c>
      <c r="Q1035">
        <v>0</v>
      </c>
      <c r="S1035" s="69">
        <v>3.5760000000000001</v>
      </c>
      <c r="T1035">
        <v>0</v>
      </c>
      <c r="U1035">
        <v>0.26300000000000001</v>
      </c>
      <c r="V1035" s="51">
        <v>4</v>
      </c>
      <c r="W1035" s="51">
        <v>12</v>
      </c>
      <c r="X1035" s="51">
        <v>26</v>
      </c>
    </row>
    <row r="1036" spans="1:24" x14ac:dyDescent="0.2">
      <c r="A1036">
        <v>73270</v>
      </c>
      <c r="B1036" t="s">
        <v>2039</v>
      </c>
      <c r="C1036" t="s">
        <v>2021</v>
      </c>
      <c r="D1036">
        <v>2016</v>
      </c>
      <c r="E1036" t="str">
        <f t="shared" si="16"/>
        <v>732702016</v>
      </c>
      <c r="F1036">
        <v>9211</v>
      </c>
      <c r="G1036" t="str">
        <f>VLOOKUP($A1036,CATMUN!$B$2:$C$1123,2,0)</f>
        <v>Bajo</v>
      </c>
      <c r="H1036" t="str">
        <f>VLOOKUP($A1036,CATMUN!$B$2:$D$1123,3,0)</f>
        <v>Municipios rurales</v>
      </c>
      <c r="I1036">
        <f>VLOOKUP($A1036,CATMUN!$B$2:$G$1123,4,0)</f>
        <v>0</v>
      </c>
      <c r="J1036">
        <f>VLOOKUP($A1036,CATMUN!$B$2:$G$1123,6,0)</f>
        <v>15</v>
      </c>
      <c r="K1036" s="69">
        <v>157.69999999999999</v>
      </c>
      <c r="L1036" s="69">
        <v>379.44181762658269</v>
      </c>
      <c r="M1036" s="69">
        <v>7.1509999999999998</v>
      </c>
      <c r="N1036" s="69">
        <v>19.386783259911898</v>
      </c>
      <c r="P1036" s="69">
        <v>441.89600000000002</v>
      </c>
      <c r="Q1036">
        <v>0</v>
      </c>
      <c r="S1036" s="69">
        <v>3.5760000000000001</v>
      </c>
      <c r="T1036">
        <v>0</v>
      </c>
      <c r="V1036" s="51">
        <v>4</v>
      </c>
      <c r="W1036" s="51">
        <v>1</v>
      </c>
      <c r="X1036" s="51">
        <v>26</v>
      </c>
    </row>
    <row r="1037" spans="1:24" x14ac:dyDescent="0.2">
      <c r="A1037">
        <v>73347</v>
      </c>
      <c r="B1037" t="s">
        <v>2043</v>
      </c>
      <c r="C1037" t="s">
        <v>2021</v>
      </c>
      <c r="D1037">
        <v>2016</v>
      </c>
      <c r="E1037" t="str">
        <f t="shared" si="16"/>
        <v>733472016</v>
      </c>
      <c r="F1037">
        <v>8008</v>
      </c>
      <c r="G1037" t="str">
        <f>VLOOKUP($A1037,CATMUN!$B$2:$C$1123,2,0)</f>
        <v>Bajo</v>
      </c>
      <c r="H1037" t="str">
        <f>VLOOKUP($A1037,CATMUN!$B$2:$D$1123,3,0)</f>
        <v>Municipios rurales</v>
      </c>
      <c r="I1037">
        <f>VLOOKUP($A1037,CATMUN!$B$2:$G$1123,4,0)</f>
        <v>0</v>
      </c>
      <c r="J1037">
        <f>VLOOKUP($A1037,CATMUN!$B$2:$G$1123,6,0)</f>
        <v>15</v>
      </c>
      <c r="K1037" s="69">
        <v>146.68700000000001</v>
      </c>
      <c r="L1037" s="69">
        <v>379.44181762658269</v>
      </c>
      <c r="N1037" s="69">
        <v>19.386783259911898</v>
      </c>
      <c r="P1037" s="69">
        <v>441.89600000000002</v>
      </c>
      <c r="Q1037">
        <v>0</v>
      </c>
      <c r="S1037" s="69">
        <v>3.5760000000000001</v>
      </c>
      <c r="T1037">
        <v>0</v>
      </c>
      <c r="V1037" s="51">
        <v>4</v>
      </c>
      <c r="W1037" s="51">
        <v>5</v>
      </c>
      <c r="X1037" s="51">
        <v>26</v>
      </c>
    </row>
    <row r="1038" spans="1:24" x14ac:dyDescent="0.2">
      <c r="A1038">
        <v>73461</v>
      </c>
      <c r="B1038" t="s">
        <v>2050</v>
      </c>
      <c r="C1038" t="s">
        <v>2021</v>
      </c>
      <c r="D1038">
        <v>2016</v>
      </c>
      <c r="E1038" t="str">
        <f t="shared" si="16"/>
        <v>734612016</v>
      </c>
      <c r="F1038">
        <v>5018</v>
      </c>
      <c r="G1038" t="str">
        <f>VLOOKUP($A1038,CATMUN!$B$2:$C$1123,2,0)</f>
        <v>Bajo</v>
      </c>
      <c r="H1038" t="str">
        <f>VLOOKUP($A1038,CATMUN!$B$2:$D$1123,3,0)</f>
        <v>Municipios rurales</v>
      </c>
      <c r="I1038">
        <f>VLOOKUP($A1038,CATMUN!$B$2:$G$1123,4,0)</f>
        <v>0</v>
      </c>
      <c r="J1038">
        <f>VLOOKUP($A1038,CATMUN!$B$2:$G$1123,6,0)</f>
        <v>15</v>
      </c>
      <c r="K1038" s="69">
        <v>156.14599999999999</v>
      </c>
      <c r="L1038" s="69">
        <v>379.44181762658269</v>
      </c>
      <c r="M1038" s="69">
        <v>0</v>
      </c>
      <c r="N1038" s="69">
        <v>19.386783259911898</v>
      </c>
      <c r="P1038" s="69">
        <v>441.89600000000002</v>
      </c>
      <c r="Q1038">
        <v>0</v>
      </c>
      <c r="S1038" s="69">
        <v>3.5760000000000001</v>
      </c>
      <c r="T1038">
        <v>0</v>
      </c>
      <c r="V1038" s="51">
        <v>4</v>
      </c>
      <c r="W1038" s="51">
        <v>3</v>
      </c>
      <c r="X1038" s="51">
        <v>26</v>
      </c>
    </row>
    <row r="1039" spans="1:24" x14ac:dyDescent="0.2">
      <c r="A1039">
        <v>73483</v>
      </c>
      <c r="B1039" t="s">
        <v>2051</v>
      </c>
      <c r="C1039" t="s">
        <v>2021</v>
      </c>
      <c r="D1039">
        <v>2016</v>
      </c>
      <c r="E1039" t="str">
        <f t="shared" si="16"/>
        <v>734832016</v>
      </c>
      <c r="F1039">
        <v>22516</v>
      </c>
      <c r="G1039" t="str">
        <f>VLOOKUP($A1039,CATMUN!$B$2:$C$1123,2,0)</f>
        <v>Bajo</v>
      </c>
      <c r="H1039" t="str">
        <f>VLOOKUP($A1039,CATMUN!$B$2:$D$1123,3,0)</f>
        <v>Municipios rurales</v>
      </c>
      <c r="I1039">
        <f>VLOOKUP($A1039,CATMUN!$B$2:$G$1123,4,0)</f>
        <v>0</v>
      </c>
      <c r="J1039">
        <f>VLOOKUP($A1039,CATMUN!$B$2:$G$1123,6,0)</f>
        <v>15</v>
      </c>
      <c r="K1039" s="69">
        <v>160.21700000000001</v>
      </c>
      <c r="L1039" s="69">
        <v>379.44181762658269</v>
      </c>
      <c r="M1039" s="69">
        <v>0</v>
      </c>
      <c r="N1039" s="69">
        <v>19.386783259911898</v>
      </c>
      <c r="P1039" s="69">
        <v>441.89600000000002</v>
      </c>
      <c r="Q1039">
        <v>0</v>
      </c>
      <c r="S1039" s="69">
        <v>3.5760000000000001</v>
      </c>
      <c r="T1039">
        <v>0</v>
      </c>
      <c r="V1039" s="51">
        <v>4</v>
      </c>
      <c r="W1039" s="51">
        <v>25</v>
      </c>
      <c r="X1039" s="51">
        <v>26</v>
      </c>
    </row>
    <row r="1040" spans="1:24" x14ac:dyDescent="0.2">
      <c r="A1040">
        <v>73504</v>
      </c>
      <c r="B1040" t="s">
        <v>2052</v>
      </c>
      <c r="C1040" t="s">
        <v>2021</v>
      </c>
      <c r="D1040">
        <v>2016</v>
      </c>
      <c r="E1040" t="str">
        <f t="shared" si="16"/>
        <v>735042016</v>
      </c>
      <c r="F1040">
        <v>32431</v>
      </c>
      <c r="G1040" t="str">
        <f>VLOOKUP($A1040,CATMUN!$B$2:$C$1123,2,0)</f>
        <v>Medio</v>
      </c>
      <c r="H1040" t="str">
        <f>VLOOKUP($A1040,CATMUN!$B$2:$D$1123,3,0)</f>
        <v>Municipios rurales</v>
      </c>
      <c r="I1040">
        <f>VLOOKUP($A1040,CATMUN!$B$2:$G$1123,4,0)</f>
        <v>0</v>
      </c>
      <c r="J1040">
        <f>VLOOKUP($A1040,CATMUN!$B$2:$G$1123,6,0)</f>
        <v>15</v>
      </c>
      <c r="K1040" s="69">
        <v>392.53300000000002</v>
      </c>
      <c r="L1040" s="69">
        <v>379.44181762658269</v>
      </c>
      <c r="M1040" s="69">
        <v>12.427</v>
      </c>
      <c r="N1040" s="69">
        <v>19.386783259911898</v>
      </c>
      <c r="P1040" s="69">
        <v>441.89600000000002</v>
      </c>
      <c r="Q1040">
        <v>0</v>
      </c>
      <c r="S1040" s="69">
        <v>3.5760000000000001</v>
      </c>
      <c r="T1040">
        <v>0</v>
      </c>
      <c r="V1040" s="51">
        <v>4</v>
      </c>
      <c r="W1040" s="51">
        <v>20</v>
      </c>
      <c r="X1040" s="51">
        <v>26</v>
      </c>
    </row>
    <row r="1041" spans="1:24" x14ac:dyDescent="0.2">
      <c r="A1041">
        <v>73547</v>
      </c>
      <c r="B1041" t="s">
        <v>2054</v>
      </c>
      <c r="C1041" t="s">
        <v>2021</v>
      </c>
      <c r="D1041">
        <v>2016</v>
      </c>
      <c r="E1041" t="str">
        <f t="shared" si="16"/>
        <v>735472016</v>
      </c>
      <c r="F1041">
        <v>5640</v>
      </c>
      <c r="G1041" t="str">
        <f>VLOOKUP($A1041,CATMUN!$B$2:$C$1123,2,0)</f>
        <v>Medio</v>
      </c>
      <c r="H1041" t="str">
        <f>VLOOKUP($A1041,CATMUN!$B$2:$D$1123,3,0)</f>
        <v>Municipios rurales</v>
      </c>
      <c r="I1041">
        <f>VLOOKUP($A1041,CATMUN!$B$2:$G$1123,4,0)</f>
        <v>0</v>
      </c>
      <c r="J1041">
        <f>VLOOKUP($A1041,CATMUN!$B$2:$G$1123,6,0)</f>
        <v>15</v>
      </c>
      <c r="K1041" s="69">
        <v>216.733</v>
      </c>
      <c r="L1041" s="69">
        <v>379.44181762658269</v>
      </c>
      <c r="M1041" s="69">
        <v>0</v>
      </c>
      <c r="N1041" s="69">
        <v>19.386783259911898</v>
      </c>
      <c r="P1041" s="69">
        <v>441.89600000000002</v>
      </c>
      <c r="Q1041">
        <v>0</v>
      </c>
      <c r="S1041" s="69">
        <v>3.5760000000000001</v>
      </c>
      <c r="T1041">
        <v>0</v>
      </c>
      <c r="V1041" s="51">
        <v>4</v>
      </c>
      <c r="W1041" s="51">
        <v>96</v>
      </c>
      <c r="X1041" s="51">
        <v>26</v>
      </c>
    </row>
    <row r="1042" spans="1:24" x14ac:dyDescent="0.2">
      <c r="A1042">
        <v>73555</v>
      </c>
      <c r="B1042" t="s">
        <v>2055</v>
      </c>
      <c r="C1042" t="s">
        <v>2021</v>
      </c>
      <c r="D1042">
        <v>2016</v>
      </c>
      <c r="E1042" t="str">
        <f t="shared" si="16"/>
        <v>735552016</v>
      </c>
      <c r="F1042">
        <v>29974</v>
      </c>
      <c r="G1042" t="str">
        <f>VLOOKUP($A1042,CATMUN!$B$2:$C$1123,2,0)</f>
        <v>Medio</v>
      </c>
      <c r="H1042" t="str">
        <f>VLOOKUP($A1042,CATMUN!$B$2:$D$1123,3,0)</f>
        <v>Municipios rurales</v>
      </c>
      <c r="I1042">
        <f>VLOOKUP($A1042,CATMUN!$B$2:$G$1123,4,0)</f>
        <v>0</v>
      </c>
      <c r="J1042">
        <f>VLOOKUP($A1042,CATMUN!$B$2:$G$1123,6,0)</f>
        <v>15</v>
      </c>
      <c r="K1042" s="69">
        <v>247.64881</v>
      </c>
      <c r="L1042" s="69">
        <v>379.44181762658269</v>
      </c>
      <c r="N1042" s="69">
        <v>19.386783259911898</v>
      </c>
      <c r="P1042" s="69">
        <v>441.89600000000002</v>
      </c>
      <c r="Q1042">
        <v>0</v>
      </c>
      <c r="S1042" s="69">
        <v>3.5760000000000001</v>
      </c>
      <c r="T1042">
        <v>0</v>
      </c>
      <c r="V1042" s="51">
        <v>4</v>
      </c>
      <c r="W1042" s="51">
        <v>31</v>
      </c>
      <c r="X1042" s="51">
        <v>26</v>
      </c>
    </row>
    <row r="1043" spans="1:24" x14ac:dyDescent="0.2">
      <c r="A1043">
        <v>73563</v>
      </c>
      <c r="B1043" t="s">
        <v>2056</v>
      </c>
      <c r="C1043" t="s">
        <v>2021</v>
      </c>
      <c r="D1043">
        <v>2016</v>
      </c>
      <c r="E1043" t="str">
        <f t="shared" si="16"/>
        <v>735632016</v>
      </c>
      <c r="F1043">
        <v>7701</v>
      </c>
      <c r="G1043" t="str">
        <f>VLOOKUP($A1043,CATMUN!$B$2:$C$1123,2,0)</f>
        <v>Medio</v>
      </c>
      <c r="H1043" t="str">
        <f>VLOOKUP($A1043,CATMUN!$B$2:$D$1123,3,0)</f>
        <v>Municipios rurales</v>
      </c>
      <c r="I1043">
        <f>VLOOKUP($A1043,CATMUN!$B$2:$G$1123,4,0)</f>
        <v>0</v>
      </c>
      <c r="J1043">
        <f>VLOOKUP($A1043,CATMUN!$B$2:$G$1123,6,0)</f>
        <v>15</v>
      </c>
      <c r="K1043" s="69">
        <v>581.11300000000006</v>
      </c>
      <c r="L1043" s="69">
        <v>379.44181762658269</v>
      </c>
      <c r="M1043" s="69">
        <v>0</v>
      </c>
      <c r="N1043" s="69">
        <v>19.386783259911898</v>
      </c>
      <c r="P1043" s="69">
        <v>441.89600000000002</v>
      </c>
      <c r="Q1043">
        <v>0</v>
      </c>
      <c r="S1043" s="69">
        <v>3.5760000000000001</v>
      </c>
      <c r="T1043">
        <v>0</v>
      </c>
      <c r="V1043" s="51">
        <v>25</v>
      </c>
      <c r="W1043" s="51">
        <v>9</v>
      </c>
      <c r="X1043" s="51">
        <v>28</v>
      </c>
    </row>
    <row r="1044" spans="1:24" x14ac:dyDescent="0.2">
      <c r="A1044">
        <v>73616</v>
      </c>
      <c r="B1044" t="s">
        <v>2058</v>
      </c>
      <c r="C1044" t="s">
        <v>2021</v>
      </c>
      <c r="D1044">
        <v>2016</v>
      </c>
      <c r="E1044" t="str">
        <f t="shared" si="16"/>
        <v>736162016</v>
      </c>
      <c r="F1044">
        <v>24459</v>
      </c>
      <c r="G1044" t="str">
        <f>VLOOKUP($A1044,CATMUN!$B$2:$C$1123,2,0)</f>
        <v>Medio</v>
      </c>
      <c r="H1044" t="str">
        <f>VLOOKUP($A1044,CATMUN!$B$2:$D$1123,3,0)</f>
        <v>Municipios rurales</v>
      </c>
      <c r="I1044">
        <f>VLOOKUP($A1044,CATMUN!$B$2:$G$1123,4,0)</f>
        <v>0</v>
      </c>
      <c r="J1044">
        <f>VLOOKUP($A1044,CATMUN!$B$2:$G$1123,6,0)</f>
        <v>15</v>
      </c>
      <c r="K1044" s="69">
        <v>120.25700000000001</v>
      </c>
      <c r="L1044" s="69">
        <v>379.44181762658269</v>
      </c>
      <c r="M1044" s="69">
        <v>0.92300000000000004</v>
      </c>
      <c r="N1044" s="69">
        <v>19.386783259911898</v>
      </c>
      <c r="P1044" s="69">
        <v>441.89600000000002</v>
      </c>
      <c r="Q1044">
        <v>0</v>
      </c>
      <c r="S1044" s="69">
        <v>3.5760000000000001</v>
      </c>
      <c r="T1044">
        <v>0</v>
      </c>
      <c r="V1044" s="51">
        <v>4</v>
      </c>
      <c r="W1044" s="51">
        <v>48</v>
      </c>
      <c r="X1044" s="51">
        <v>26</v>
      </c>
    </row>
    <row r="1045" spans="1:24" x14ac:dyDescent="0.2">
      <c r="A1045">
        <v>73622</v>
      </c>
      <c r="B1045" t="s">
        <v>2059</v>
      </c>
      <c r="C1045" t="s">
        <v>2021</v>
      </c>
      <c r="D1045">
        <v>2016</v>
      </c>
      <c r="E1045" t="str">
        <f t="shared" si="16"/>
        <v>736222016</v>
      </c>
      <c r="F1045">
        <v>6344</v>
      </c>
      <c r="G1045" t="str">
        <f>VLOOKUP($A1045,CATMUN!$B$2:$C$1123,2,0)</f>
        <v>Medio</v>
      </c>
      <c r="H1045" t="str">
        <f>VLOOKUP($A1045,CATMUN!$B$2:$D$1123,3,0)</f>
        <v>Municipios rurales</v>
      </c>
      <c r="I1045">
        <f>VLOOKUP($A1045,CATMUN!$B$2:$G$1123,4,0)</f>
        <v>0</v>
      </c>
      <c r="J1045">
        <f>VLOOKUP($A1045,CATMUN!$B$2:$G$1123,6,0)</f>
        <v>15</v>
      </c>
      <c r="K1045" s="69">
        <v>229.583</v>
      </c>
      <c r="L1045" s="69">
        <v>379.44181762658269</v>
      </c>
      <c r="N1045" s="69">
        <v>19.386783259911898</v>
      </c>
      <c r="P1045" s="69">
        <v>441.89600000000002</v>
      </c>
      <c r="Q1045">
        <v>0</v>
      </c>
      <c r="S1045" s="69">
        <v>3.5760000000000001</v>
      </c>
      <c r="T1045">
        <v>0</v>
      </c>
      <c r="V1045" s="51">
        <v>4</v>
      </c>
      <c r="W1045" s="51">
        <v>10</v>
      </c>
      <c r="X1045" s="51">
        <v>26</v>
      </c>
    </row>
    <row r="1046" spans="1:24" x14ac:dyDescent="0.2">
      <c r="A1046">
        <v>73624</v>
      </c>
      <c r="B1046" t="s">
        <v>2060</v>
      </c>
      <c r="C1046" t="s">
        <v>2021</v>
      </c>
      <c r="D1046">
        <v>2016</v>
      </c>
      <c r="E1046" t="str">
        <f t="shared" si="16"/>
        <v>736242016</v>
      </c>
      <c r="F1046">
        <v>20542</v>
      </c>
      <c r="G1046" t="str">
        <f>VLOOKUP($A1046,CATMUN!$B$2:$C$1123,2,0)</f>
        <v>Medio</v>
      </c>
      <c r="H1046" t="str">
        <f>VLOOKUP($A1046,CATMUN!$B$2:$D$1123,3,0)</f>
        <v>Municipios rurales</v>
      </c>
      <c r="I1046">
        <f>VLOOKUP($A1046,CATMUN!$B$2:$G$1123,4,0)</f>
        <v>0</v>
      </c>
      <c r="J1046">
        <f>VLOOKUP($A1046,CATMUN!$B$2:$G$1123,6,0)</f>
        <v>15</v>
      </c>
      <c r="K1046" s="69">
        <v>340.38799999999998</v>
      </c>
      <c r="L1046" s="69">
        <v>379.44181762658269</v>
      </c>
      <c r="M1046" s="69">
        <v>22.283999999999999</v>
      </c>
      <c r="N1046" s="69">
        <v>19.386783259911898</v>
      </c>
      <c r="P1046" s="69">
        <v>441.89600000000002</v>
      </c>
      <c r="Q1046">
        <v>0</v>
      </c>
      <c r="S1046" s="69">
        <v>3.5760000000000001</v>
      </c>
      <c r="T1046">
        <v>0</v>
      </c>
      <c r="V1046" s="51">
        <v>4</v>
      </c>
      <c r="W1046" s="51">
        <v>22</v>
      </c>
      <c r="X1046" s="51">
        <v>90</v>
      </c>
    </row>
    <row r="1047" spans="1:24" x14ac:dyDescent="0.2">
      <c r="A1047">
        <v>73675</v>
      </c>
      <c r="B1047" t="s">
        <v>2062</v>
      </c>
      <c r="C1047" t="s">
        <v>2021</v>
      </c>
      <c r="D1047">
        <v>2016</v>
      </c>
      <c r="E1047" t="str">
        <f t="shared" si="16"/>
        <v>736752016</v>
      </c>
      <c r="F1047">
        <v>14310</v>
      </c>
      <c r="G1047" t="str">
        <f>VLOOKUP($A1047,CATMUN!$B$2:$C$1123,2,0)</f>
        <v>Bajo</v>
      </c>
      <c r="H1047" t="str">
        <f>VLOOKUP($A1047,CATMUN!$B$2:$D$1123,3,0)</f>
        <v>Municipios rurales</v>
      </c>
      <c r="I1047">
        <f>VLOOKUP($A1047,CATMUN!$B$2:$G$1123,4,0)</f>
        <v>0</v>
      </c>
      <c r="J1047">
        <f>VLOOKUP($A1047,CATMUN!$B$2:$G$1123,6,0)</f>
        <v>15</v>
      </c>
      <c r="K1047" s="69">
        <v>155.86789000000002</v>
      </c>
      <c r="L1047" s="69">
        <v>379.44181762658269</v>
      </c>
      <c r="N1047" s="69">
        <v>19.386783259911898</v>
      </c>
      <c r="P1047" s="69">
        <v>441.89600000000002</v>
      </c>
      <c r="Q1047">
        <v>0</v>
      </c>
      <c r="S1047" s="69">
        <v>3.5760000000000001</v>
      </c>
      <c r="T1047">
        <v>0</v>
      </c>
      <c r="V1047" s="51">
        <v>4</v>
      </c>
      <c r="W1047" s="51">
        <v>7</v>
      </c>
      <c r="X1047" s="51">
        <v>26</v>
      </c>
    </row>
    <row r="1048" spans="1:24" x14ac:dyDescent="0.2">
      <c r="A1048">
        <v>73678</v>
      </c>
      <c r="B1048" t="s">
        <v>2063</v>
      </c>
      <c r="C1048" t="s">
        <v>2021</v>
      </c>
      <c r="D1048">
        <v>2016</v>
      </c>
      <c r="E1048" t="str">
        <f t="shared" si="16"/>
        <v>736782016</v>
      </c>
      <c r="F1048">
        <v>19153</v>
      </c>
      <c r="G1048" t="str">
        <f>VLOOKUP($A1048,CATMUN!$B$2:$C$1123,2,0)</f>
        <v>Bajo</v>
      </c>
      <c r="H1048" t="str">
        <f>VLOOKUP($A1048,CATMUN!$B$2:$D$1123,3,0)</f>
        <v>Municipios rurales</v>
      </c>
      <c r="I1048">
        <f>VLOOKUP($A1048,CATMUN!$B$2:$G$1123,4,0)</f>
        <v>0</v>
      </c>
      <c r="J1048">
        <f>VLOOKUP($A1048,CATMUN!$B$2:$G$1123,6,0)</f>
        <v>15</v>
      </c>
      <c r="K1048" s="69">
        <v>213.249</v>
      </c>
      <c r="L1048" s="69">
        <v>379.44181762658269</v>
      </c>
      <c r="M1048" s="69">
        <v>15.010999999999999</v>
      </c>
      <c r="N1048" s="69">
        <v>19.386783259911898</v>
      </c>
      <c r="P1048" s="69">
        <v>441.89600000000002</v>
      </c>
      <c r="Q1048">
        <v>0</v>
      </c>
      <c r="S1048" s="69">
        <v>3.5760000000000001</v>
      </c>
      <c r="T1048">
        <v>0</v>
      </c>
      <c r="V1048" s="51">
        <v>4</v>
      </c>
      <c r="W1048" s="51">
        <v>24</v>
      </c>
      <c r="X1048" s="51">
        <v>26</v>
      </c>
    </row>
    <row r="1049" spans="1:24" x14ac:dyDescent="0.2">
      <c r="A1049">
        <v>73686</v>
      </c>
      <c r="B1049" t="s">
        <v>2064</v>
      </c>
      <c r="C1049" t="s">
        <v>2021</v>
      </c>
      <c r="D1049">
        <v>2016</v>
      </c>
      <c r="E1049" t="str">
        <f t="shared" si="16"/>
        <v>736862016</v>
      </c>
      <c r="F1049">
        <v>6357</v>
      </c>
      <c r="G1049" t="str">
        <f>VLOOKUP($A1049,CATMUN!$B$2:$C$1123,2,0)</f>
        <v>Medio</v>
      </c>
      <c r="H1049" t="str">
        <f>VLOOKUP($A1049,CATMUN!$B$2:$D$1123,3,0)</f>
        <v>Municipios rurales</v>
      </c>
      <c r="I1049">
        <f>VLOOKUP($A1049,CATMUN!$B$2:$G$1123,4,0)</f>
        <v>0</v>
      </c>
      <c r="J1049">
        <f>VLOOKUP($A1049,CATMUN!$B$2:$G$1123,6,0)</f>
        <v>15</v>
      </c>
      <c r="K1049" s="69">
        <v>75.096999999999994</v>
      </c>
      <c r="L1049" s="69">
        <v>379.44181762658269</v>
      </c>
      <c r="M1049" s="69">
        <v>4.5999999999999999E-2</v>
      </c>
      <c r="N1049" s="69">
        <v>19.386783259911898</v>
      </c>
      <c r="P1049" s="69">
        <v>441.89600000000002</v>
      </c>
      <c r="Q1049">
        <v>0</v>
      </c>
      <c r="S1049" s="69">
        <v>3.5760000000000001</v>
      </c>
      <c r="T1049">
        <v>0</v>
      </c>
      <c r="V1049" s="51">
        <v>4</v>
      </c>
      <c r="W1049" s="51">
        <v>3</v>
      </c>
      <c r="X1049" s="51">
        <v>26</v>
      </c>
    </row>
    <row r="1050" spans="1:24" x14ac:dyDescent="0.2">
      <c r="A1050">
        <v>73770</v>
      </c>
      <c r="B1050" t="s">
        <v>1487</v>
      </c>
      <c r="C1050" t="s">
        <v>2021</v>
      </c>
      <c r="D1050">
        <v>2016</v>
      </c>
      <c r="E1050" t="str">
        <f t="shared" si="16"/>
        <v>737702016</v>
      </c>
      <c r="F1050">
        <v>4547</v>
      </c>
      <c r="G1050" t="str">
        <f>VLOOKUP($A1050,CATMUN!$B$2:$C$1123,2,0)</f>
        <v>Bajo</v>
      </c>
      <c r="H1050" t="str">
        <f>VLOOKUP($A1050,CATMUN!$B$2:$D$1123,3,0)</f>
        <v>Municipios rurales</v>
      </c>
      <c r="I1050">
        <f>VLOOKUP($A1050,CATMUN!$B$2:$G$1123,4,0)</f>
        <v>0</v>
      </c>
      <c r="J1050">
        <f>VLOOKUP($A1050,CATMUN!$B$2:$G$1123,6,0)</f>
        <v>15</v>
      </c>
      <c r="K1050" s="69">
        <v>113.92825999999999</v>
      </c>
      <c r="L1050" s="69">
        <v>379.44181762658269</v>
      </c>
      <c r="N1050" s="69">
        <v>19.386783259911898</v>
      </c>
      <c r="P1050" s="69">
        <v>441.89600000000002</v>
      </c>
      <c r="Q1050">
        <v>0</v>
      </c>
      <c r="S1050" s="69">
        <v>3.5760000000000001</v>
      </c>
      <c r="T1050">
        <v>0</v>
      </c>
      <c r="V1050" s="51">
        <v>4</v>
      </c>
      <c r="W1050" s="51">
        <v>18</v>
      </c>
      <c r="X1050" s="51">
        <v>26</v>
      </c>
    </row>
    <row r="1051" spans="1:24" x14ac:dyDescent="0.2">
      <c r="A1051">
        <v>73854</v>
      </c>
      <c r="B1051" t="s">
        <v>2065</v>
      </c>
      <c r="C1051" t="s">
        <v>2021</v>
      </c>
      <c r="D1051">
        <v>2016</v>
      </c>
      <c r="E1051" t="str">
        <f t="shared" si="16"/>
        <v>738542016</v>
      </c>
      <c r="F1051">
        <v>6368</v>
      </c>
      <c r="G1051" t="str">
        <f>VLOOKUP($A1051,CATMUN!$B$2:$C$1123,2,0)</f>
        <v>Medio</v>
      </c>
      <c r="H1051" t="str">
        <f>VLOOKUP($A1051,CATMUN!$B$2:$D$1123,3,0)</f>
        <v>Municipios rurales</v>
      </c>
      <c r="I1051">
        <f>VLOOKUP($A1051,CATMUN!$B$2:$G$1123,4,0)</f>
        <v>0</v>
      </c>
      <c r="J1051">
        <f>VLOOKUP($A1051,CATMUN!$B$2:$G$1123,6,0)</f>
        <v>15</v>
      </c>
      <c r="K1051" s="69">
        <v>76.248999999999995</v>
      </c>
      <c r="L1051" s="69">
        <v>379.44181762658269</v>
      </c>
      <c r="N1051" s="69">
        <v>19.386783259911898</v>
      </c>
      <c r="P1051" s="69">
        <v>441.89600000000002</v>
      </c>
      <c r="Q1051">
        <v>0</v>
      </c>
      <c r="S1051" s="69">
        <v>3.5760000000000001</v>
      </c>
      <c r="T1051">
        <v>0</v>
      </c>
      <c r="V1051" s="51">
        <v>4</v>
      </c>
      <c r="W1051" s="51">
        <v>5</v>
      </c>
      <c r="X1051" s="51">
        <v>26</v>
      </c>
    </row>
    <row r="1052" spans="1:24" x14ac:dyDescent="0.2">
      <c r="A1052">
        <v>73870</v>
      </c>
      <c r="B1052" t="s">
        <v>2067</v>
      </c>
      <c r="C1052" t="s">
        <v>2021</v>
      </c>
      <c r="D1052">
        <v>2016</v>
      </c>
      <c r="E1052" t="str">
        <f t="shared" si="16"/>
        <v>738702016</v>
      </c>
      <c r="F1052">
        <v>10652</v>
      </c>
      <c r="G1052" t="str">
        <f>VLOOKUP($A1052,CATMUN!$B$2:$C$1123,2,0)</f>
        <v>Bajo</v>
      </c>
      <c r="H1052" t="str">
        <f>VLOOKUP($A1052,CATMUN!$B$2:$D$1123,3,0)</f>
        <v>Municipios rurales</v>
      </c>
      <c r="I1052">
        <f>VLOOKUP($A1052,CATMUN!$B$2:$G$1123,4,0)</f>
        <v>0</v>
      </c>
      <c r="J1052">
        <f>VLOOKUP($A1052,CATMUN!$B$2:$G$1123,6,0)</f>
        <v>15</v>
      </c>
      <c r="K1052" s="69">
        <v>135.727</v>
      </c>
      <c r="L1052" s="69">
        <v>379.44181762658269</v>
      </c>
      <c r="N1052" s="69">
        <v>19.386783259911898</v>
      </c>
      <c r="P1052" s="69">
        <v>441.89600000000002</v>
      </c>
      <c r="Q1052">
        <v>0</v>
      </c>
      <c r="S1052" s="69">
        <v>3.5760000000000001</v>
      </c>
      <c r="T1052">
        <v>0</v>
      </c>
      <c r="V1052" s="51">
        <v>4</v>
      </c>
      <c r="W1052" s="51">
        <v>4</v>
      </c>
      <c r="X1052" s="51">
        <v>26</v>
      </c>
    </row>
    <row r="1053" spans="1:24" x14ac:dyDescent="0.2">
      <c r="A1053">
        <v>73873</v>
      </c>
      <c r="B1053" t="s">
        <v>2068</v>
      </c>
      <c r="C1053" t="s">
        <v>2021</v>
      </c>
      <c r="D1053">
        <v>2016</v>
      </c>
      <c r="E1053" t="str">
        <f t="shared" si="16"/>
        <v>738732016</v>
      </c>
      <c r="F1053">
        <v>5389</v>
      </c>
      <c r="G1053" t="str">
        <f>VLOOKUP($A1053,CATMUN!$B$2:$C$1123,2,0)</f>
        <v>Bajo</v>
      </c>
      <c r="H1053" t="str">
        <f>VLOOKUP($A1053,CATMUN!$B$2:$D$1123,3,0)</f>
        <v>Municipios rurales</v>
      </c>
      <c r="I1053">
        <f>VLOOKUP($A1053,CATMUN!$B$2:$G$1123,4,0)</f>
        <v>0</v>
      </c>
      <c r="J1053">
        <f>VLOOKUP($A1053,CATMUN!$B$2:$G$1123,6,0)</f>
        <v>15</v>
      </c>
      <c r="K1053" s="69">
        <v>55.634999999999998</v>
      </c>
      <c r="L1053" s="69">
        <v>379.44181762658269</v>
      </c>
      <c r="M1053" s="69">
        <v>0.621</v>
      </c>
      <c r="N1053" s="69">
        <v>19.386783259911898</v>
      </c>
      <c r="P1053" s="69">
        <v>441.89600000000002</v>
      </c>
      <c r="Q1053">
        <v>0</v>
      </c>
      <c r="S1053" s="69">
        <v>3.5760000000000001</v>
      </c>
      <c r="T1053">
        <v>0</v>
      </c>
      <c r="V1053" s="51">
        <v>4</v>
      </c>
      <c r="W1053" s="51">
        <v>4</v>
      </c>
      <c r="X1053" s="51">
        <v>26</v>
      </c>
    </row>
    <row r="1054" spans="1:24" x14ac:dyDescent="0.2">
      <c r="A1054">
        <v>76100</v>
      </c>
      <c r="B1054" t="s">
        <v>1242</v>
      </c>
      <c r="C1054" t="s">
        <v>2069</v>
      </c>
      <c r="D1054">
        <v>2016</v>
      </c>
      <c r="E1054" t="str">
        <f t="shared" si="16"/>
        <v>761002016</v>
      </c>
      <c r="F1054">
        <v>13303</v>
      </c>
      <c r="G1054" t="str">
        <f>VLOOKUP($A1054,CATMUN!$B$2:$C$1123,2,0)</f>
        <v>Medio</v>
      </c>
      <c r="H1054" t="str">
        <f>VLOOKUP($A1054,CATMUN!$B$2:$D$1123,3,0)</f>
        <v>Municipios rurales</v>
      </c>
      <c r="I1054">
        <f>VLOOKUP($A1054,CATMUN!$B$2:$G$1123,4,0)</f>
        <v>0</v>
      </c>
      <c r="J1054">
        <f>VLOOKUP($A1054,CATMUN!$B$2:$G$1123,6,0)</f>
        <v>15</v>
      </c>
      <c r="K1054" s="69">
        <v>590.20899999999995</v>
      </c>
      <c r="L1054" s="69">
        <v>379.44181762658269</v>
      </c>
      <c r="M1054" s="69">
        <v>6.8529999999999998</v>
      </c>
      <c r="N1054" s="69">
        <v>19.386783259911898</v>
      </c>
      <c r="P1054" s="69">
        <v>441.89600000000002</v>
      </c>
      <c r="Q1054">
        <v>0</v>
      </c>
      <c r="S1054" s="69">
        <v>3.5760000000000001</v>
      </c>
      <c r="T1054">
        <v>0</v>
      </c>
      <c r="V1054" s="51">
        <v>4</v>
      </c>
      <c r="W1054" s="51">
        <v>15</v>
      </c>
      <c r="X1054" s="51">
        <v>26</v>
      </c>
    </row>
    <row r="1055" spans="1:24" x14ac:dyDescent="0.2">
      <c r="A1055">
        <v>76113</v>
      </c>
      <c r="B1055" t="s">
        <v>2075</v>
      </c>
      <c r="C1055" t="s">
        <v>2069</v>
      </c>
      <c r="D1055">
        <v>2016</v>
      </c>
      <c r="E1055" t="str">
        <f t="shared" si="16"/>
        <v>761132016</v>
      </c>
      <c r="F1055">
        <v>21124</v>
      </c>
      <c r="G1055" t="str">
        <f>VLOOKUP($A1055,CATMUN!$B$2:$C$1123,2,0)</f>
        <v>Alto</v>
      </c>
      <c r="H1055" t="str">
        <f>VLOOKUP($A1055,CATMUN!$B$2:$D$1123,3,0)</f>
        <v>Municipios rurales</v>
      </c>
      <c r="I1055">
        <f>VLOOKUP($A1055,CATMUN!$B$2:$G$1123,4,0)</f>
        <v>0</v>
      </c>
      <c r="J1055">
        <f>VLOOKUP($A1055,CATMUN!$B$2:$G$1123,6,0)</f>
        <v>15</v>
      </c>
      <c r="K1055" s="69">
        <v>2721.4920000000002</v>
      </c>
      <c r="L1055" s="69">
        <v>379.44181762658269</v>
      </c>
      <c r="M1055" s="69">
        <v>14.228</v>
      </c>
      <c r="N1055" s="69">
        <v>19.386783259911898</v>
      </c>
      <c r="P1055" s="69">
        <v>441.89600000000002</v>
      </c>
      <c r="Q1055">
        <v>0</v>
      </c>
      <c r="S1055" s="69">
        <v>3.5760000000000001</v>
      </c>
      <c r="T1055">
        <v>0</v>
      </c>
      <c r="V1055" s="51">
        <v>4</v>
      </c>
      <c r="W1055" s="51">
        <v>626</v>
      </c>
      <c r="X1055" s="51">
        <v>90</v>
      </c>
    </row>
    <row r="1056" spans="1:24" x14ac:dyDescent="0.2">
      <c r="A1056">
        <v>76126</v>
      </c>
      <c r="B1056" t="s">
        <v>2077</v>
      </c>
      <c r="C1056" t="s">
        <v>2069</v>
      </c>
      <c r="D1056">
        <v>2016</v>
      </c>
      <c r="E1056" t="str">
        <f t="shared" si="16"/>
        <v>761262016</v>
      </c>
      <c r="F1056">
        <v>15792</v>
      </c>
      <c r="G1056" t="str">
        <f>VLOOKUP($A1056,CATMUN!$B$2:$C$1123,2,0)</f>
        <v>Alto</v>
      </c>
      <c r="H1056" t="str">
        <f>VLOOKUP($A1056,CATMUN!$B$2:$D$1123,3,0)</f>
        <v>Municipios rurales</v>
      </c>
      <c r="I1056">
        <f>VLOOKUP($A1056,CATMUN!$B$2:$G$1123,4,0)</f>
        <v>0</v>
      </c>
      <c r="J1056">
        <f>VLOOKUP($A1056,CATMUN!$B$2:$G$1123,6,0)</f>
        <v>15</v>
      </c>
      <c r="K1056" s="69">
        <v>1406.491</v>
      </c>
      <c r="L1056" s="69">
        <v>379.44181762658269</v>
      </c>
      <c r="M1056" s="69">
        <v>214.87200000000001</v>
      </c>
      <c r="N1056" s="69">
        <v>19.386783259911898</v>
      </c>
      <c r="O1056" s="69">
        <v>0</v>
      </c>
      <c r="P1056" s="69">
        <v>441.89600000000002</v>
      </c>
      <c r="Q1056">
        <v>0</v>
      </c>
      <c r="S1056" s="69">
        <v>3.5760000000000001</v>
      </c>
      <c r="T1056">
        <v>0</v>
      </c>
      <c r="V1056" s="51">
        <v>4</v>
      </c>
      <c r="W1056" s="51">
        <v>36</v>
      </c>
      <c r="X1056" s="51">
        <v>26</v>
      </c>
    </row>
    <row r="1057" spans="1:24" x14ac:dyDescent="0.2">
      <c r="A1057">
        <v>76233</v>
      </c>
      <c r="B1057" t="s">
        <v>2079</v>
      </c>
      <c r="C1057" t="s">
        <v>2069</v>
      </c>
      <c r="D1057">
        <v>2016</v>
      </c>
      <c r="E1057" t="str">
        <f t="shared" si="16"/>
        <v>762332016</v>
      </c>
      <c r="F1057">
        <v>36524</v>
      </c>
      <c r="G1057" t="str">
        <f>VLOOKUP($A1057,CATMUN!$B$2:$C$1123,2,0)</f>
        <v>Alto</v>
      </c>
      <c r="H1057" t="str">
        <f>VLOOKUP($A1057,CATMUN!$B$2:$D$1123,3,0)</f>
        <v>Municipios rurales</v>
      </c>
      <c r="I1057">
        <f>VLOOKUP($A1057,CATMUN!$B$2:$G$1123,4,0)</f>
        <v>0</v>
      </c>
      <c r="J1057">
        <f>VLOOKUP($A1057,CATMUN!$B$2:$G$1123,6,0)</f>
        <v>15</v>
      </c>
      <c r="K1057" s="69">
        <v>1718.8230000000001</v>
      </c>
      <c r="L1057" s="69">
        <v>379.44181762658269</v>
      </c>
      <c r="M1057" s="69">
        <v>61.472999999999999</v>
      </c>
      <c r="N1057" s="69">
        <v>19.386783259911898</v>
      </c>
      <c r="P1057" s="69">
        <v>441.89600000000002</v>
      </c>
      <c r="Q1057">
        <v>0</v>
      </c>
      <c r="S1057" s="69">
        <v>3.5760000000000001</v>
      </c>
      <c r="T1057">
        <v>0</v>
      </c>
      <c r="V1057" s="51">
        <v>4</v>
      </c>
      <c r="W1057" s="51">
        <v>330</v>
      </c>
      <c r="X1057" s="51">
        <v>26</v>
      </c>
    </row>
    <row r="1058" spans="1:24" x14ac:dyDescent="0.2">
      <c r="A1058">
        <v>76243</v>
      </c>
      <c r="B1058" t="s">
        <v>2080</v>
      </c>
      <c r="C1058" t="s">
        <v>2069</v>
      </c>
      <c r="D1058">
        <v>2016</v>
      </c>
      <c r="E1058" t="str">
        <f t="shared" si="16"/>
        <v>762432016</v>
      </c>
      <c r="F1058">
        <v>11116</v>
      </c>
      <c r="G1058" t="str">
        <f>VLOOKUP($A1058,CATMUN!$B$2:$C$1123,2,0)</f>
        <v>Medio</v>
      </c>
      <c r="H1058" t="str">
        <f>VLOOKUP($A1058,CATMUN!$B$2:$D$1123,3,0)</f>
        <v>Municipios rurales</v>
      </c>
      <c r="I1058">
        <f>VLOOKUP($A1058,CATMUN!$B$2:$G$1123,4,0)</f>
        <v>0</v>
      </c>
      <c r="J1058">
        <f>VLOOKUP($A1058,CATMUN!$B$2:$G$1123,6,0)</f>
        <v>15</v>
      </c>
      <c r="K1058" s="69">
        <v>302.48820000000001</v>
      </c>
      <c r="L1058" s="69">
        <v>379.44181762658269</v>
      </c>
      <c r="N1058" s="69">
        <v>19.386783259911898</v>
      </c>
      <c r="P1058" s="69">
        <v>441.89600000000002</v>
      </c>
      <c r="Q1058">
        <v>0</v>
      </c>
      <c r="S1058" s="69">
        <v>3.5760000000000001</v>
      </c>
      <c r="T1058">
        <v>0</v>
      </c>
      <c r="V1058" s="51">
        <v>4</v>
      </c>
      <c r="W1058" s="51">
        <v>7</v>
      </c>
      <c r="X1058" s="51">
        <v>26</v>
      </c>
    </row>
    <row r="1059" spans="1:24" x14ac:dyDescent="0.2">
      <c r="A1059">
        <v>76246</v>
      </c>
      <c r="B1059" t="s">
        <v>2081</v>
      </c>
      <c r="C1059" t="s">
        <v>2069</v>
      </c>
      <c r="D1059">
        <v>2016</v>
      </c>
      <c r="E1059" t="str">
        <f t="shared" si="16"/>
        <v>762462016</v>
      </c>
      <c r="F1059">
        <v>10047</v>
      </c>
      <c r="G1059" t="str">
        <f>VLOOKUP($A1059,CATMUN!$B$2:$C$1123,2,0)</f>
        <v>Medio</v>
      </c>
      <c r="H1059" t="str">
        <f>VLOOKUP($A1059,CATMUN!$B$2:$D$1123,3,0)</f>
        <v>Municipios rurales</v>
      </c>
      <c r="I1059">
        <f>VLOOKUP($A1059,CATMUN!$B$2:$G$1123,4,0)</f>
        <v>0</v>
      </c>
      <c r="J1059">
        <f>VLOOKUP($A1059,CATMUN!$B$2:$G$1123,6,0)</f>
        <v>15</v>
      </c>
      <c r="K1059" s="69">
        <v>129.2071</v>
      </c>
      <c r="L1059" s="69">
        <v>379.44181762658269</v>
      </c>
      <c r="N1059" s="69">
        <v>19.386783259911898</v>
      </c>
      <c r="P1059" s="69">
        <v>441.89600000000002</v>
      </c>
      <c r="Q1059">
        <v>0</v>
      </c>
      <c r="S1059" s="69">
        <v>3.5760000000000001</v>
      </c>
      <c r="T1059">
        <v>0</v>
      </c>
      <c r="V1059" s="51">
        <v>4</v>
      </c>
      <c r="W1059" s="51">
        <v>8</v>
      </c>
      <c r="X1059" s="51">
        <v>26</v>
      </c>
    </row>
    <row r="1060" spans="1:24" x14ac:dyDescent="0.2">
      <c r="A1060">
        <v>76250</v>
      </c>
      <c r="B1060" t="s">
        <v>2083</v>
      </c>
      <c r="C1060" t="s">
        <v>2069</v>
      </c>
      <c r="D1060">
        <v>2016</v>
      </c>
      <c r="E1060" t="str">
        <f t="shared" si="16"/>
        <v>762502016</v>
      </c>
      <c r="F1060">
        <v>8406</v>
      </c>
      <c r="G1060" t="str">
        <f>VLOOKUP($A1060,CATMUN!$B$2:$C$1123,2,0)</f>
        <v>Bajo</v>
      </c>
      <c r="H1060" t="str">
        <f>VLOOKUP($A1060,CATMUN!$B$2:$D$1123,3,0)</f>
        <v>Municipios rurales</v>
      </c>
      <c r="I1060">
        <f>VLOOKUP($A1060,CATMUN!$B$2:$G$1123,4,0)</f>
        <v>0</v>
      </c>
      <c r="J1060">
        <f>VLOOKUP($A1060,CATMUN!$B$2:$G$1123,6,0)</f>
        <v>15</v>
      </c>
      <c r="K1060" s="69">
        <v>309.14499999999998</v>
      </c>
      <c r="L1060" s="69">
        <v>379.44181762658269</v>
      </c>
      <c r="M1060" s="69">
        <v>0.80800000000000005</v>
      </c>
      <c r="N1060" s="69">
        <v>19.386783259911898</v>
      </c>
      <c r="P1060" s="69">
        <v>441.89600000000002</v>
      </c>
      <c r="Q1060">
        <v>0</v>
      </c>
      <c r="S1060" s="69">
        <v>3.5760000000000001</v>
      </c>
      <c r="T1060">
        <v>0</v>
      </c>
      <c r="U1060">
        <v>1.0000999999999999E-2</v>
      </c>
      <c r="V1060" s="51">
        <v>4</v>
      </c>
      <c r="W1060" s="51">
        <v>12</v>
      </c>
      <c r="X1060" s="51">
        <v>26</v>
      </c>
    </row>
    <row r="1061" spans="1:24" x14ac:dyDescent="0.2">
      <c r="A1061">
        <v>76377</v>
      </c>
      <c r="B1061" t="s">
        <v>2088</v>
      </c>
      <c r="C1061" t="s">
        <v>2069</v>
      </c>
      <c r="D1061">
        <v>2016</v>
      </c>
      <c r="E1061" t="str">
        <f t="shared" si="16"/>
        <v>763772016</v>
      </c>
      <c r="F1061">
        <v>11564</v>
      </c>
      <c r="G1061" t="str">
        <f>VLOOKUP($A1061,CATMUN!$B$2:$C$1123,2,0)</f>
        <v>Alto</v>
      </c>
      <c r="H1061" t="str">
        <f>VLOOKUP($A1061,CATMUN!$B$2:$D$1123,3,0)</f>
        <v>Municipios rurales</v>
      </c>
      <c r="I1061">
        <f>VLOOKUP($A1061,CATMUN!$B$2:$G$1123,4,0)</f>
        <v>0</v>
      </c>
      <c r="J1061">
        <f>VLOOKUP($A1061,CATMUN!$B$2:$G$1123,6,0)</f>
        <v>15</v>
      </c>
      <c r="K1061" s="69">
        <v>769.72199999999998</v>
      </c>
      <c r="L1061" s="69">
        <v>379.44181762658269</v>
      </c>
      <c r="M1061" s="69">
        <v>1.357</v>
      </c>
      <c r="N1061" s="69">
        <v>19.386783259911898</v>
      </c>
      <c r="P1061" s="69">
        <v>441.89600000000002</v>
      </c>
      <c r="Q1061">
        <v>0</v>
      </c>
      <c r="S1061" s="69">
        <v>3.5760000000000001</v>
      </c>
      <c r="T1061">
        <v>0</v>
      </c>
      <c r="V1061" s="51">
        <v>4</v>
      </c>
      <c r="W1061" s="51">
        <v>22</v>
      </c>
      <c r="X1061" s="51">
        <v>26</v>
      </c>
    </row>
    <row r="1062" spans="1:24" x14ac:dyDescent="0.2">
      <c r="A1062">
        <v>76403</v>
      </c>
      <c r="B1062" t="s">
        <v>1337</v>
      </c>
      <c r="C1062" t="s">
        <v>2069</v>
      </c>
      <c r="D1062">
        <v>2016</v>
      </c>
      <c r="E1062" t="str">
        <f t="shared" si="16"/>
        <v>764032016</v>
      </c>
      <c r="F1062">
        <v>13167</v>
      </c>
      <c r="G1062" t="str">
        <f>VLOOKUP($A1062,CATMUN!$B$2:$C$1123,2,0)</f>
        <v>Alto</v>
      </c>
      <c r="H1062" t="str">
        <f>VLOOKUP($A1062,CATMUN!$B$2:$D$1123,3,0)</f>
        <v>Municipios rurales</v>
      </c>
      <c r="I1062">
        <f>VLOOKUP($A1062,CATMUN!$B$2:$G$1123,4,0)</f>
        <v>0</v>
      </c>
      <c r="J1062">
        <f>VLOOKUP($A1062,CATMUN!$B$2:$G$1123,6,0)</f>
        <v>15</v>
      </c>
      <c r="K1062" s="69">
        <v>1095.8068400000002</v>
      </c>
      <c r="L1062" s="69">
        <v>379.44181762658269</v>
      </c>
      <c r="M1062" s="69">
        <v>75.930850000000007</v>
      </c>
      <c r="N1062" s="69">
        <v>19.386783259911898</v>
      </c>
      <c r="P1062" s="69">
        <v>441.89600000000002</v>
      </c>
      <c r="Q1062">
        <v>0</v>
      </c>
      <c r="S1062" s="69">
        <v>3.5760000000000001</v>
      </c>
      <c r="T1062">
        <v>0</v>
      </c>
      <c r="V1062" s="51">
        <v>4</v>
      </c>
      <c r="W1062" s="51">
        <v>34</v>
      </c>
      <c r="X1062" s="51">
        <v>26</v>
      </c>
    </row>
    <row r="1063" spans="1:24" x14ac:dyDescent="0.2">
      <c r="A1063">
        <v>76616</v>
      </c>
      <c r="B1063" t="s">
        <v>2092</v>
      </c>
      <c r="C1063" t="s">
        <v>2069</v>
      </c>
      <c r="D1063">
        <v>2016</v>
      </c>
      <c r="E1063" t="str">
        <f t="shared" si="16"/>
        <v>766162016</v>
      </c>
      <c r="F1063">
        <v>14496</v>
      </c>
      <c r="G1063" t="str">
        <f>VLOOKUP($A1063,CATMUN!$B$2:$C$1123,2,0)</f>
        <v>Alto</v>
      </c>
      <c r="H1063" t="str">
        <f>VLOOKUP($A1063,CATMUN!$B$2:$D$1123,3,0)</f>
        <v>Municipios rurales</v>
      </c>
      <c r="I1063">
        <f>VLOOKUP($A1063,CATMUN!$B$2:$G$1123,4,0)</f>
        <v>0</v>
      </c>
      <c r="J1063">
        <f>VLOOKUP($A1063,CATMUN!$B$2:$G$1123,6,0)</f>
        <v>15</v>
      </c>
      <c r="K1063" s="69">
        <v>1189.2550000000001</v>
      </c>
      <c r="L1063" s="69">
        <v>379.44181762658269</v>
      </c>
      <c r="N1063" s="69">
        <v>19.386783259911898</v>
      </c>
      <c r="P1063" s="69">
        <v>441.89600000000002</v>
      </c>
      <c r="Q1063">
        <v>0</v>
      </c>
      <c r="S1063" s="69">
        <v>3.5760000000000001</v>
      </c>
      <c r="T1063">
        <v>0</v>
      </c>
      <c r="V1063" s="51">
        <v>4</v>
      </c>
      <c r="W1063" s="51">
        <v>120</v>
      </c>
      <c r="X1063" s="51">
        <v>26</v>
      </c>
    </row>
    <row r="1064" spans="1:24" x14ac:dyDescent="0.2">
      <c r="A1064">
        <v>76863</v>
      </c>
      <c r="B1064" t="s">
        <v>2099</v>
      </c>
      <c r="C1064" t="s">
        <v>2069</v>
      </c>
      <c r="D1064">
        <v>2016</v>
      </c>
      <c r="E1064" t="str">
        <f t="shared" si="16"/>
        <v>768632016</v>
      </c>
      <c r="F1064">
        <v>7119</v>
      </c>
      <c r="G1064" t="str">
        <f>VLOOKUP($A1064,CATMUN!$B$2:$C$1123,2,0)</f>
        <v>Medio</v>
      </c>
      <c r="H1064" t="str">
        <f>VLOOKUP($A1064,CATMUN!$B$2:$D$1123,3,0)</f>
        <v>Municipios rurales</v>
      </c>
      <c r="I1064">
        <f>VLOOKUP($A1064,CATMUN!$B$2:$G$1123,4,0)</f>
        <v>0</v>
      </c>
      <c r="J1064">
        <f>VLOOKUP($A1064,CATMUN!$B$2:$G$1123,6,0)</f>
        <v>15</v>
      </c>
      <c r="K1064" s="69">
        <v>362.23200000000003</v>
      </c>
      <c r="L1064" s="69">
        <v>379.44181762658269</v>
      </c>
      <c r="M1064" s="69">
        <v>3.9039999999999999</v>
      </c>
      <c r="N1064" s="69">
        <v>19.386783259911898</v>
      </c>
      <c r="P1064" s="69">
        <v>441.89600000000002</v>
      </c>
      <c r="Q1064">
        <v>0</v>
      </c>
      <c r="S1064" s="69">
        <v>3.5760000000000001</v>
      </c>
      <c r="T1064">
        <v>0</v>
      </c>
      <c r="V1064" s="51">
        <v>4</v>
      </c>
      <c r="W1064" s="51">
        <v>13</v>
      </c>
      <c r="X1064" s="51">
        <v>26</v>
      </c>
    </row>
    <row r="1065" spans="1:24" x14ac:dyDescent="0.2">
      <c r="A1065">
        <v>76890</v>
      </c>
      <c r="B1065" t="s">
        <v>2101</v>
      </c>
      <c r="C1065" t="s">
        <v>2069</v>
      </c>
      <c r="D1065">
        <v>2016</v>
      </c>
      <c r="E1065" t="str">
        <f t="shared" si="16"/>
        <v>768902016</v>
      </c>
      <c r="F1065">
        <v>16338</v>
      </c>
      <c r="G1065" t="str">
        <f>VLOOKUP($A1065,CATMUN!$B$2:$C$1123,2,0)</f>
        <v>Alto</v>
      </c>
      <c r="H1065" t="str">
        <f>VLOOKUP($A1065,CATMUN!$B$2:$D$1123,3,0)</f>
        <v>Municipios rurales</v>
      </c>
      <c r="I1065">
        <f>VLOOKUP($A1065,CATMUN!$B$2:$G$1123,4,0)</f>
        <v>0</v>
      </c>
      <c r="J1065">
        <f>VLOOKUP($A1065,CATMUN!$B$2:$G$1123,6,0)</f>
        <v>15</v>
      </c>
      <c r="K1065" s="69">
        <v>1619.1427200000001</v>
      </c>
      <c r="L1065" s="69">
        <v>379.44181762658269</v>
      </c>
      <c r="M1065" s="69">
        <v>15.43634</v>
      </c>
      <c r="N1065" s="69">
        <v>19.386783259911898</v>
      </c>
      <c r="O1065" s="69">
        <v>0</v>
      </c>
      <c r="P1065" s="69">
        <v>441.89600000000002</v>
      </c>
      <c r="Q1065">
        <v>0</v>
      </c>
      <c r="S1065" s="69">
        <v>3.5760000000000001</v>
      </c>
      <c r="T1065">
        <v>0</v>
      </c>
      <c r="V1065" s="51">
        <v>4</v>
      </c>
      <c r="W1065" s="51">
        <v>60</v>
      </c>
      <c r="X1065" s="51">
        <v>26</v>
      </c>
    </row>
    <row r="1066" spans="1:24" x14ac:dyDescent="0.2">
      <c r="A1066">
        <v>81065</v>
      </c>
      <c r="B1066" t="s">
        <v>2105</v>
      </c>
      <c r="C1066" t="s">
        <v>2104</v>
      </c>
      <c r="D1066">
        <v>2016</v>
      </c>
      <c r="E1066" t="str">
        <f t="shared" si="16"/>
        <v>810652016</v>
      </c>
      <c r="F1066">
        <v>41743</v>
      </c>
      <c r="G1066" t="str">
        <f>VLOOKUP($A1066,CATMUN!$B$2:$C$1123,2,0)</f>
        <v>Alto</v>
      </c>
      <c r="H1066" t="str">
        <f>VLOOKUP($A1066,CATMUN!$B$2:$D$1123,3,0)</f>
        <v>Municipios rurales</v>
      </c>
      <c r="I1066">
        <f>VLOOKUP($A1066,CATMUN!$B$2:$G$1123,4,0)</f>
        <v>0</v>
      </c>
      <c r="J1066">
        <f>VLOOKUP($A1066,CATMUN!$B$2:$G$1123,6,0)</f>
        <v>15</v>
      </c>
      <c r="K1066" s="69">
        <v>309.50099999999998</v>
      </c>
      <c r="L1066" s="69">
        <v>379.44181762658269</v>
      </c>
      <c r="M1066" s="69">
        <v>745.42399999999998</v>
      </c>
      <c r="N1066" s="69">
        <v>19.386783259911898</v>
      </c>
      <c r="P1066" s="69">
        <v>441.89600000000002</v>
      </c>
      <c r="Q1066">
        <v>0</v>
      </c>
      <c r="S1066" s="69">
        <v>3.5760000000000001</v>
      </c>
      <c r="T1066">
        <v>0</v>
      </c>
      <c r="V1066" s="51">
        <v>4</v>
      </c>
      <c r="W1066" s="51">
        <v>172</v>
      </c>
      <c r="X1066" s="51">
        <v>26</v>
      </c>
    </row>
    <row r="1067" spans="1:24" x14ac:dyDescent="0.2">
      <c r="A1067">
        <v>81220</v>
      </c>
      <c r="B1067" t="s">
        <v>2106</v>
      </c>
      <c r="C1067" t="s">
        <v>2104</v>
      </c>
      <c r="D1067">
        <v>2016</v>
      </c>
      <c r="E1067" t="str">
        <f t="shared" si="16"/>
        <v>812202016</v>
      </c>
      <c r="F1067">
        <v>3293</v>
      </c>
      <c r="G1067" t="str">
        <f>VLOOKUP($A1067,CATMUN!$B$2:$C$1123,2,0)</f>
        <v>Medio</v>
      </c>
      <c r="H1067" t="str">
        <f>VLOOKUP($A1067,CATMUN!$B$2:$D$1123,3,0)</f>
        <v>Municipios rurales</v>
      </c>
      <c r="I1067">
        <f>VLOOKUP($A1067,CATMUN!$B$2:$G$1123,4,0)</f>
        <v>0</v>
      </c>
      <c r="J1067">
        <f>VLOOKUP($A1067,CATMUN!$B$2:$G$1123,6,0)</f>
        <v>15</v>
      </c>
      <c r="K1067" s="69">
        <v>35.240540000000003</v>
      </c>
      <c r="L1067" s="69">
        <v>379.44181762658269</v>
      </c>
      <c r="M1067" s="69">
        <v>0.16559000000000001</v>
      </c>
      <c r="N1067" s="69">
        <v>19.386783259911898</v>
      </c>
      <c r="P1067" s="69">
        <v>441.89600000000002</v>
      </c>
      <c r="Q1067">
        <v>0</v>
      </c>
      <c r="S1067" s="69">
        <v>3.5760000000000001</v>
      </c>
      <c r="T1067">
        <v>0</v>
      </c>
      <c r="V1067" s="51">
        <v>4</v>
      </c>
      <c r="W1067" s="51">
        <v>0</v>
      </c>
      <c r="X1067" s="51">
        <v>26</v>
      </c>
    </row>
    <row r="1068" spans="1:24" x14ac:dyDescent="0.2">
      <c r="A1068">
        <v>81300</v>
      </c>
      <c r="B1068" t="s">
        <v>2107</v>
      </c>
      <c r="C1068" t="s">
        <v>2104</v>
      </c>
      <c r="D1068">
        <v>2016</v>
      </c>
      <c r="E1068" t="str">
        <f t="shared" si="16"/>
        <v>813002016</v>
      </c>
      <c r="F1068">
        <v>25745</v>
      </c>
      <c r="G1068" t="str">
        <f>VLOOKUP($A1068,CATMUN!$B$2:$C$1123,2,0)</f>
        <v>Medio</v>
      </c>
      <c r="H1068" t="str">
        <f>VLOOKUP($A1068,CATMUN!$B$2:$D$1123,3,0)</f>
        <v>Municipios rurales</v>
      </c>
      <c r="I1068">
        <f>VLOOKUP($A1068,CATMUN!$B$2:$G$1123,4,0)</f>
        <v>0</v>
      </c>
      <c r="J1068">
        <f>VLOOKUP($A1068,CATMUN!$B$2:$G$1123,6,0)</f>
        <v>15</v>
      </c>
      <c r="K1068" s="69">
        <v>100.337</v>
      </c>
      <c r="L1068" s="69">
        <v>379.44181762658269</v>
      </c>
      <c r="M1068" s="69">
        <v>130.91300000000001</v>
      </c>
      <c r="N1068" s="69">
        <v>19.386783259911898</v>
      </c>
      <c r="P1068" s="69">
        <v>441.89600000000002</v>
      </c>
      <c r="Q1068">
        <v>0</v>
      </c>
      <c r="S1068" s="69">
        <v>3.5760000000000001</v>
      </c>
      <c r="T1068">
        <v>0</v>
      </c>
      <c r="V1068" s="51">
        <v>4</v>
      </c>
      <c r="W1068" s="51">
        <v>15</v>
      </c>
      <c r="X1068" s="51">
        <v>26</v>
      </c>
    </row>
    <row r="1069" spans="1:24" x14ac:dyDescent="0.2">
      <c r="A1069">
        <v>81591</v>
      </c>
      <c r="B1069" t="s">
        <v>2108</v>
      </c>
      <c r="C1069" t="s">
        <v>2104</v>
      </c>
      <c r="D1069">
        <v>2016</v>
      </c>
      <c r="E1069" t="str">
        <f t="shared" si="16"/>
        <v>815912016</v>
      </c>
      <c r="F1069">
        <v>3837</v>
      </c>
      <c r="G1069" t="str">
        <f>VLOOKUP($A1069,CATMUN!$B$2:$C$1123,2,0)</f>
        <v>Medio</v>
      </c>
      <c r="H1069" t="str">
        <f>VLOOKUP($A1069,CATMUN!$B$2:$D$1123,3,0)</f>
        <v>Municipios rurales</v>
      </c>
      <c r="I1069">
        <f>VLOOKUP($A1069,CATMUN!$B$2:$G$1123,4,0)</f>
        <v>0</v>
      </c>
      <c r="J1069">
        <f>VLOOKUP($A1069,CATMUN!$B$2:$G$1123,6,0)</f>
        <v>15</v>
      </c>
      <c r="K1069" s="69">
        <v>39.346230000000006</v>
      </c>
      <c r="L1069" s="69">
        <v>379.44181762658269</v>
      </c>
      <c r="M1069" s="69">
        <v>1.9051300000000002</v>
      </c>
      <c r="N1069" s="69">
        <v>19.386783259911898</v>
      </c>
      <c r="P1069" s="69">
        <v>441.89600000000002</v>
      </c>
      <c r="Q1069">
        <v>0</v>
      </c>
      <c r="S1069" s="69">
        <v>3.5760000000000001</v>
      </c>
      <c r="T1069">
        <v>0</v>
      </c>
      <c r="U1069">
        <v>0.17499999999999999</v>
      </c>
      <c r="V1069" s="51">
        <v>4</v>
      </c>
      <c r="W1069" s="51">
        <v>3</v>
      </c>
      <c r="X1069" s="51">
        <v>26</v>
      </c>
    </row>
    <row r="1070" spans="1:24" x14ac:dyDescent="0.2">
      <c r="A1070">
        <v>81794</v>
      </c>
      <c r="B1070" t="s">
        <v>2110</v>
      </c>
      <c r="C1070" t="s">
        <v>2104</v>
      </c>
      <c r="D1070">
        <v>2016</v>
      </c>
      <c r="E1070" t="str">
        <f t="shared" si="16"/>
        <v>817942016</v>
      </c>
      <c r="F1070">
        <v>53266</v>
      </c>
      <c r="G1070" t="str">
        <f>VLOOKUP($A1070,CATMUN!$B$2:$C$1123,2,0)</f>
        <v>Medio</v>
      </c>
      <c r="H1070" t="str">
        <f>VLOOKUP($A1070,CATMUN!$B$2:$D$1123,3,0)</f>
        <v>Municipios rurales</v>
      </c>
      <c r="I1070">
        <f>VLOOKUP($A1070,CATMUN!$B$2:$G$1123,4,0)</f>
        <v>0</v>
      </c>
      <c r="J1070">
        <f>VLOOKUP($A1070,CATMUN!$B$2:$G$1123,6,0)</f>
        <v>15</v>
      </c>
      <c r="K1070" s="69">
        <v>1054.8499999999999</v>
      </c>
      <c r="L1070" s="69">
        <v>379.44181762658269</v>
      </c>
      <c r="M1070" s="69">
        <v>33.325000000000003</v>
      </c>
      <c r="N1070" s="69">
        <v>19.386783259911898</v>
      </c>
      <c r="P1070" s="69">
        <v>441.89600000000002</v>
      </c>
      <c r="Q1070">
        <v>0</v>
      </c>
      <c r="S1070" s="69">
        <v>3.5760000000000001</v>
      </c>
      <c r="T1070">
        <v>0</v>
      </c>
      <c r="V1070" s="51">
        <v>4</v>
      </c>
      <c r="W1070" s="51">
        <v>121</v>
      </c>
      <c r="X1070" s="51">
        <v>26</v>
      </c>
    </row>
    <row r="1071" spans="1:24" x14ac:dyDescent="0.2">
      <c r="A1071">
        <v>85015</v>
      </c>
      <c r="B1071" t="s">
        <v>2114</v>
      </c>
      <c r="C1071" t="s">
        <v>2111</v>
      </c>
      <c r="D1071">
        <v>2016</v>
      </c>
      <c r="E1071" t="str">
        <f t="shared" si="16"/>
        <v>850152016</v>
      </c>
      <c r="F1071">
        <v>2511</v>
      </c>
      <c r="G1071" t="str">
        <f>VLOOKUP($A1071,CATMUN!$B$2:$C$1123,2,0)</f>
        <v>Medio</v>
      </c>
      <c r="H1071" t="str">
        <f>VLOOKUP($A1071,CATMUN!$B$2:$D$1123,3,0)</f>
        <v>Municipios rurales</v>
      </c>
      <c r="I1071">
        <f>VLOOKUP($A1071,CATMUN!$B$2:$G$1123,4,0)</f>
        <v>0</v>
      </c>
      <c r="J1071">
        <f>VLOOKUP($A1071,CATMUN!$B$2:$G$1123,6,0)</f>
        <v>15</v>
      </c>
      <c r="K1071" s="69">
        <v>31.858000000000001</v>
      </c>
      <c r="L1071" s="69">
        <v>379.44181762658269</v>
      </c>
      <c r="N1071" s="69">
        <v>19.386783259911898</v>
      </c>
      <c r="P1071" s="69">
        <v>441.89600000000002</v>
      </c>
      <c r="Q1071">
        <v>0</v>
      </c>
      <c r="S1071" s="69">
        <v>3.5760000000000001</v>
      </c>
      <c r="T1071">
        <v>0</v>
      </c>
      <c r="V1071" s="51">
        <v>4</v>
      </c>
      <c r="W1071" s="51">
        <v>0</v>
      </c>
      <c r="X1071" s="51">
        <v>26</v>
      </c>
    </row>
    <row r="1072" spans="1:24" x14ac:dyDescent="0.2">
      <c r="A1072">
        <v>85125</v>
      </c>
      <c r="B1072" t="s">
        <v>2115</v>
      </c>
      <c r="C1072" t="s">
        <v>2111</v>
      </c>
      <c r="D1072">
        <v>2016</v>
      </c>
      <c r="E1072" t="str">
        <f t="shared" si="16"/>
        <v>851252016</v>
      </c>
      <c r="F1072">
        <v>12364</v>
      </c>
      <c r="G1072" t="str">
        <f>VLOOKUP($A1072,CATMUN!$B$2:$C$1123,2,0)</f>
        <v>Bajo</v>
      </c>
      <c r="H1072" t="str">
        <f>VLOOKUP($A1072,CATMUN!$B$2:$D$1123,3,0)</f>
        <v>Municipios rurales</v>
      </c>
      <c r="I1072">
        <f>VLOOKUP($A1072,CATMUN!$B$2:$G$1123,4,0)</f>
        <v>0</v>
      </c>
      <c r="J1072">
        <f>VLOOKUP($A1072,CATMUN!$B$2:$G$1123,6,0)</f>
        <v>15</v>
      </c>
      <c r="K1072" s="69">
        <v>164.39099999999999</v>
      </c>
      <c r="L1072" s="69">
        <v>379.44181762658269</v>
      </c>
      <c r="N1072" s="69">
        <v>19.386783259911898</v>
      </c>
      <c r="P1072" s="69">
        <v>441.89600000000002</v>
      </c>
      <c r="Q1072">
        <v>0</v>
      </c>
      <c r="S1072" s="69">
        <v>3.5760000000000001</v>
      </c>
      <c r="T1072">
        <v>0</v>
      </c>
      <c r="V1072" s="51">
        <v>4</v>
      </c>
      <c r="W1072" s="51">
        <v>7</v>
      </c>
      <c r="X1072" s="51">
        <v>26</v>
      </c>
    </row>
    <row r="1073" spans="1:24" x14ac:dyDescent="0.2">
      <c r="A1073">
        <v>85136</v>
      </c>
      <c r="B1073" t="s">
        <v>2116</v>
      </c>
      <c r="C1073" t="s">
        <v>2111</v>
      </c>
      <c r="D1073">
        <v>2016</v>
      </c>
      <c r="E1073" t="str">
        <f t="shared" si="16"/>
        <v>851362016</v>
      </c>
      <c r="F1073">
        <v>1434</v>
      </c>
      <c r="G1073" t="str">
        <f>VLOOKUP($A1073,CATMUN!$B$2:$C$1123,2,0)</f>
        <v>Medio</v>
      </c>
      <c r="H1073" t="str">
        <f>VLOOKUP($A1073,CATMUN!$B$2:$D$1123,3,0)</f>
        <v>Municipios rurales</v>
      </c>
      <c r="I1073">
        <f>VLOOKUP($A1073,CATMUN!$B$2:$G$1123,4,0)</f>
        <v>0</v>
      </c>
      <c r="J1073">
        <f>VLOOKUP($A1073,CATMUN!$B$2:$G$1123,6,0)</f>
        <v>15</v>
      </c>
      <c r="K1073" s="69">
        <v>9.3670000000000009</v>
      </c>
      <c r="L1073" s="69">
        <v>379.44181762658269</v>
      </c>
      <c r="N1073" s="69">
        <v>19.386783259911898</v>
      </c>
      <c r="P1073" s="69">
        <v>441.89600000000002</v>
      </c>
      <c r="Q1073">
        <v>0</v>
      </c>
      <c r="S1073" s="69">
        <v>3.5760000000000001</v>
      </c>
      <c r="T1073">
        <v>0</v>
      </c>
      <c r="V1073" s="51">
        <v>4</v>
      </c>
      <c r="W1073" s="51">
        <v>0</v>
      </c>
      <c r="X1073" s="51">
        <v>26</v>
      </c>
    </row>
    <row r="1074" spans="1:24" x14ac:dyDescent="0.2">
      <c r="A1074">
        <v>85139</v>
      </c>
      <c r="B1074" t="s">
        <v>2117</v>
      </c>
      <c r="C1074" t="s">
        <v>2111</v>
      </c>
      <c r="D1074">
        <v>2016</v>
      </c>
      <c r="E1074" t="str">
        <f t="shared" si="16"/>
        <v>851392016</v>
      </c>
      <c r="F1074">
        <v>11130</v>
      </c>
      <c r="G1074" t="str">
        <f>VLOOKUP($A1074,CATMUN!$B$2:$C$1123,2,0)</f>
        <v>Alto</v>
      </c>
      <c r="H1074" t="str">
        <f>VLOOKUP($A1074,CATMUN!$B$2:$D$1123,3,0)</f>
        <v>Municipios rurales</v>
      </c>
      <c r="I1074">
        <f>VLOOKUP($A1074,CATMUN!$B$2:$G$1123,4,0)</f>
        <v>0</v>
      </c>
      <c r="J1074">
        <f>VLOOKUP($A1074,CATMUN!$B$2:$G$1123,6,0)</f>
        <v>15</v>
      </c>
      <c r="K1074" s="69">
        <v>1731.385</v>
      </c>
      <c r="L1074" s="69">
        <v>379.44181762658269</v>
      </c>
      <c r="M1074" s="69">
        <v>14.603</v>
      </c>
      <c r="N1074" s="69">
        <v>19.386783259911898</v>
      </c>
      <c r="P1074" s="69">
        <v>441.89600000000002</v>
      </c>
      <c r="Q1074">
        <v>0</v>
      </c>
      <c r="S1074" s="69">
        <v>3.5760000000000001</v>
      </c>
      <c r="T1074">
        <v>0</v>
      </c>
      <c r="V1074" s="51">
        <v>4</v>
      </c>
      <c r="W1074" s="51">
        <v>146</v>
      </c>
      <c r="X1074" s="51">
        <v>26</v>
      </c>
    </row>
    <row r="1075" spans="1:24" x14ac:dyDescent="0.2">
      <c r="A1075">
        <v>85162</v>
      </c>
      <c r="B1075" t="s">
        <v>2118</v>
      </c>
      <c r="C1075" t="s">
        <v>2111</v>
      </c>
      <c r="D1075">
        <v>2016</v>
      </c>
      <c r="E1075" t="str">
        <f t="shared" si="16"/>
        <v>851622016</v>
      </c>
      <c r="F1075">
        <v>15021</v>
      </c>
      <c r="G1075" t="str">
        <f>VLOOKUP($A1075,CATMUN!$B$2:$C$1123,2,0)</f>
        <v>Alto</v>
      </c>
      <c r="H1075" t="str">
        <f>VLOOKUP($A1075,CATMUN!$B$2:$D$1123,3,0)</f>
        <v>Municipios rurales</v>
      </c>
      <c r="I1075">
        <f>VLOOKUP($A1075,CATMUN!$B$2:$G$1123,4,0)</f>
        <v>0</v>
      </c>
      <c r="J1075">
        <f>VLOOKUP($A1075,CATMUN!$B$2:$G$1123,6,0)</f>
        <v>15</v>
      </c>
      <c r="K1075" s="69">
        <v>507.53100000000001</v>
      </c>
      <c r="L1075" s="69">
        <v>379.44181762658269</v>
      </c>
      <c r="M1075" s="69">
        <v>15.585000000000001</v>
      </c>
      <c r="N1075" s="69">
        <v>19.386783259911898</v>
      </c>
      <c r="P1075" s="69">
        <v>441.89600000000002</v>
      </c>
      <c r="Q1075">
        <v>0</v>
      </c>
      <c r="S1075" s="69">
        <v>3.5760000000000001</v>
      </c>
      <c r="T1075">
        <v>0</v>
      </c>
      <c r="V1075" s="51">
        <v>4</v>
      </c>
      <c r="W1075" s="51">
        <v>108</v>
      </c>
      <c r="X1075" s="51">
        <v>26</v>
      </c>
    </row>
    <row r="1076" spans="1:24" x14ac:dyDescent="0.2">
      <c r="A1076">
        <v>85225</v>
      </c>
      <c r="B1076" t="s">
        <v>2119</v>
      </c>
      <c r="C1076" t="s">
        <v>2111</v>
      </c>
      <c r="D1076">
        <v>2016</v>
      </c>
      <c r="E1076" t="str">
        <f t="shared" si="16"/>
        <v>852252016</v>
      </c>
      <c r="F1076">
        <v>8867</v>
      </c>
      <c r="G1076" t="str">
        <f>VLOOKUP($A1076,CATMUN!$B$2:$C$1123,2,0)</f>
        <v>Bajo</v>
      </c>
      <c r="H1076" t="str">
        <f>VLOOKUP($A1076,CATMUN!$B$2:$D$1123,3,0)</f>
        <v>Municipios rurales</v>
      </c>
      <c r="I1076">
        <f>VLOOKUP($A1076,CATMUN!$B$2:$G$1123,4,0)</f>
        <v>0</v>
      </c>
      <c r="J1076">
        <f>VLOOKUP($A1076,CATMUN!$B$2:$G$1123,6,0)</f>
        <v>15</v>
      </c>
      <c r="K1076" s="69">
        <v>544.30295999999998</v>
      </c>
      <c r="L1076" s="69">
        <v>379.44181762658269</v>
      </c>
      <c r="M1076" s="69">
        <v>2.9489999999999998</v>
      </c>
      <c r="N1076" s="69">
        <v>19.386783259911898</v>
      </c>
      <c r="P1076" s="69">
        <v>441.89600000000002</v>
      </c>
      <c r="Q1076">
        <v>0</v>
      </c>
      <c r="S1076" s="69">
        <v>3.5760000000000001</v>
      </c>
      <c r="T1076">
        <v>0</v>
      </c>
      <c r="V1076" s="51">
        <v>4</v>
      </c>
      <c r="W1076" s="51">
        <v>18</v>
      </c>
      <c r="X1076" s="51">
        <v>26</v>
      </c>
    </row>
    <row r="1077" spans="1:24" x14ac:dyDescent="0.2">
      <c r="A1077">
        <v>85230</v>
      </c>
      <c r="B1077" t="s">
        <v>2120</v>
      </c>
      <c r="C1077" t="s">
        <v>2111</v>
      </c>
      <c r="D1077">
        <v>2016</v>
      </c>
      <c r="E1077" t="str">
        <f t="shared" si="16"/>
        <v>852302016</v>
      </c>
      <c r="F1077">
        <v>8348</v>
      </c>
      <c r="G1077" t="str">
        <f>VLOOKUP($A1077,CATMUN!$B$2:$C$1123,2,0)</f>
        <v>Alto</v>
      </c>
      <c r="H1077" t="str">
        <f>VLOOKUP($A1077,CATMUN!$B$2:$D$1123,3,0)</f>
        <v>Municipios rurales</v>
      </c>
      <c r="I1077">
        <f>VLOOKUP($A1077,CATMUN!$B$2:$G$1123,4,0)</f>
        <v>0</v>
      </c>
      <c r="J1077">
        <f>VLOOKUP($A1077,CATMUN!$B$2:$G$1123,6,0)</f>
        <v>15</v>
      </c>
      <c r="K1077" s="69">
        <v>995.77300000000002</v>
      </c>
      <c r="L1077" s="69">
        <v>379.44181762658269</v>
      </c>
      <c r="N1077" s="69">
        <v>19.386783259911898</v>
      </c>
      <c r="P1077" s="69">
        <v>441.89600000000002</v>
      </c>
      <c r="Q1077">
        <v>0</v>
      </c>
      <c r="S1077" s="69">
        <v>3.5760000000000001</v>
      </c>
      <c r="T1077">
        <v>0</v>
      </c>
      <c r="V1077" s="51">
        <v>4</v>
      </c>
      <c r="W1077" s="51">
        <v>70</v>
      </c>
      <c r="X1077" s="51">
        <v>26</v>
      </c>
    </row>
    <row r="1078" spans="1:24" x14ac:dyDescent="0.2">
      <c r="A1078">
        <v>85250</v>
      </c>
      <c r="B1078" t="s">
        <v>2121</v>
      </c>
      <c r="C1078" t="s">
        <v>2111</v>
      </c>
      <c r="D1078">
        <v>2016</v>
      </c>
      <c r="E1078" t="str">
        <f t="shared" si="16"/>
        <v>852502016</v>
      </c>
      <c r="F1078">
        <v>26534</v>
      </c>
      <c r="G1078" t="str">
        <f>VLOOKUP($A1078,CATMUN!$B$2:$C$1123,2,0)</f>
        <v>Alto</v>
      </c>
      <c r="H1078" t="str">
        <f>VLOOKUP($A1078,CATMUN!$B$2:$D$1123,3,0)</f>
        <v>Municipios rurales</v>
      </c>
      <c r="I1078">
        <f>VLOOKUP($A1078,CATMUN!$B$2:$G$1123,4,0)</f>
        <v>0</v>
      </c>
      <c r="J1078">
        <f>VLOOKUP($A1078,CATMUN!$B$2:$G$1123,6,0)</f>
        <v>15</v>
      </c>
      <c r="K1078" s="69">
        <v>894.697</v>
      </c>
      <c r="L1078" s="69">
        <v>379.44181762658269</v>
      </c>
      <c r="M1078" s="69">
        <v>40.807000000000002</v>
      </c>
      <c r="N1078" s="69">
        <v>19.386783259911898</v>
      </c>
      <c r="P1078" s="69">
        <v>441.89600000000002</v>
      </c>
      <c r="Q1078">
        <v>0</v>
      </c>
      <c r="S1078" s="69">
        <v>3.5760000000000001</v>
      </c>
      <c r="T1078">
        <v>0</v>
      </c>
      <c r="V1078" s="51">
        <v>4</v>
      </c>
      <c r="W1078" s="51">
        <v>146</v>
      </c>
      <c r="X1078" s="51">
        <v>26</v>
      </c>
    </row>
    <row r="1079" spans="1:24" x14ac:dyDescent="0.2">
      <c r="A1079">
        <v>85263</v>
      </c>
      <c r="B1079" t="s">
        <v>2122</v>
      </c>
      <c r="C1079" t="s">
        <v>2111</v>
      </c>
      <c r="D1079">
        <v>2016</v>
      </c>
      <c r="E1079" t="str">
        <f t="shared" si="16"/>
        <v>852632016</v>
      </c>
      <c r="F1079">
        <v>7915</v>
      </c>
      <c r="G1079" t="str">
        <f>VLOOKUP($A1079,CATMUN!$B$2:$C$1123,2,0)</f>
        <v>Medio</v>
      </c>
      <c r="H1079" t="str">
        <f>VLOOKUP($A1079,CATMUN!$B$2:$D$1123,3,0)</f>
        <v>Municipios rurales</v>
      </c>
      <c r="I1079">
        <f>VLOOKUP($A1079,CATMUN!$B$2:$G$1123,4,0)</f>
        <v>0</v>
      </c>
      <c r="J1079">
        <f>VLOOKUP($A1079,CATMUN!$B$2:$G$1123,6,0)</f>
        <v>15</v>
      </c>
      <c r="K1079" s="69">
        <v>184.35</v>
      </c>
      <c r="L1079" s="69">
        <v>379.44181762658269</v>
      </c>
      <c r="M1079" s="69">
        <v>13.875999999999999</v>
      </c>
      <c r="N1079" s="69">
        <v>19.386783259911898</v>
      </c>
      <c r="P1079" s="69">
        <v>441.89600000000002</v>
      </c>
      <c r="Q1079">
        <v>0</v>
      </c>
      <c r="S1079" s="69">
        <v>3.5760000000000001</v>
      </c>
      <c r="T1079">
        <v>0</v>
      </c>
      <c r="V1079" s="51">
        <v>4</v>
      </c>
      <c r="W1079" s="51">
        <v>84</v>
      </c>
      <c r="X1079" s="51">
        <v>26</v>
      </c>
    </row>
    <row r="1080" spans="1:24" x14ac:dyDescent="0.2">
      <c r="A1080">
        <v>85279</v>
      </c>
      <c r="B1080" t="s">
        <v>2123</v>
      </c>
      <c r="C1080" t="s">
        <v>2111</v>
      </c>
      <c r="D1080">
        <v>2016</v>
      </c>
      <c r="E1080" t="str">
        <f t="shared" si="16"/>
        <v>852792016</v>
      </c>
      <c r="F1080">
        <v>4222</v>
      </c>
      <c r="G1080" t="str">
        <f>VLOOKUP($A1080,CATMUN!$B$2:$C$1123,2,0)</f>
        <v>Bajo</v>
      </c>
      <c r="H1080" t="str">
        <f>VLOOKUP($A1080,CATMUN!$B$2:$D$1123,3,0)</f>
        <v>Municipios rurales</v>
      </c>
      <c r="I1080">
        <f>VLOOKUP($A1080,CATMUN!$B$2:$G$1123,4,0)</f>
        <v>0</v>
      </c>
      <c r="J1080">
        <f>VLOOKUP($A1080,CATMUN!$B$2:$G$1123,6,0)</f>
        <v>15</v>
      </c>
      <c r="K1080" s="69">
        <v>31.806999999999999</v>
      </c>
      <c r="L1080" s="69">
        <v>379.44181762658269</v>
      </c>
      <c r="N1080" s="69">
        <v>19.386783259911898</v>
      </c>
      <c r="P1080" s="69">
        <v>441.89600000000002</v>
      </c>
      <c r="Q1080">
        <v>0</v>
      </c>
      <c r="S1080" s="69">
        <v>3.5760000000000001</v>
      </c>
      <c r="T1080">
        <v>0</v>
      </c>
      <c r="V1080" s="51">
        <v>4</v>
      </c>
      <c r="W1080" s="51">
        <v>2</v>
      </c>
      <c r="X1080" s="51">
        <v>26</v>
      </c>
    </row>
    <row r="1081" spans="1:24" x14ac:dyDescent="0.2">
      <c r="A1081">
        <v>85300</v>
      </c>
      <c r="B1081" t="s">
        <v>1235</v>
      </c>
      <c r="C1081" t="s">
        <v>2111</v>
      </c>
      <c r="D1081">
        <v>2016</v>
      </c>
      <c r="E1081" t="str">
        <f t="shared" si="16"/>
        <v>853002016</v>
      </c>
      <c r="F1081">
        <v>2943</v>
      </c>
      <c r="G1081" t="str">
        <f>VLOOKUP($A1081,CATMUN!$B$2:$C$1123,2,0)</f>
        <v>Alto</v>
      </c>
      <c r="H1081" t="str">
        <f>VLOOKUP($A1081,CATMUN!$B$2:$D$1123,3,0)</f>
        <v>Municipios rurales</v>
      </c>
      <c r="I1081">
        <f>VLOOKUP($A1081,CATMUN!$B$2:$G$1123,4,0)</f>
        <v>0</v>
      </c>
      <c r="J1081">
        <f>VLOOKUP($A1081,CATMUN!$B$2:$G$1123,6,0)</f>
        <v>15</v>
      </c>
      <c r="K1081" s="69">
        <v>354.80672999999996</v>
      </c>
      <c r="L1081" s="69">
        <v>379.44181762658269</v>
      </c>
      <c r="N1081" s="69">
        <v>19.386783259911898</v>
      </c>
      <c r="P1081" s="69">
        <v>441.89600000000002</v>
      </c>
      <c r="Q1081">
        <v>0</v>
      </c>
      <c r="S1081" s="69">
        <v>3.5760000000000001</v>
      </c>
      <c r="T1081">
        <v>0</v>
      </c>
      <c r="V1081" s="51">
        <v>4</v>
      </c>
      <c r="W1081" s="51">
        <v>11</v>
      </c>
      <c r="X1081" s="51">
        <v>26</v>
      </c>
    </row>
    <row r="1082" spans="1:24" x14ac:dyDescent="0.2">
      <c r="A1082">
        <v>85315</v>
      </c>
      <c r="B1082" t="s">
        <v>2124</v>
      </c>
      <c r="C1082" t="s">
        <v>2111</v>
      </c>
      <c r="D1082">
        <v>2016</v>
      </c>
      <c r="E1082" t="str">
        <f t="shared" si="16"/>
        <v>853152016</v>
      </c>
      <c r="F1082">
        <v>2034</v>
      </c>
      <c r="G1082" t="str">
        <f>VLOOKUP($A1082,CATMUN!$B$2:$C$1123,2,0)</f>
        <v>Medio</v>
      </c>
      <c r="H1082" t="str">
        <f>VLOOKUP($A1082,CATMUN!$B$2:$D$1123,3,0)</f>
        <v>Municipios rurales</v>
      </c>
      <c r="I1082">
        <f>VLOOKUP($A1082,CATMUN!$B$2:$G$1123,4,0)</f>
        <v>0</v>
      </c>
      <c r="J1082">
        <f>VLOOKUP($A1082,CATMUN!$B$2:$G$1123,6,0)</f>
        <v>15</v>
      </c>
      <c r="K1082" s="69">
        <v>14.486000000000001</v>
      </c>
      <c r="L1082" s="69">
        <v>379.44181762658269</v>
      </c>
      <c r="N1082" s="69">
        <v>19.386783259911898</v>
      </c>
      <c r="P1082" s="69">
        <v>441.89600000000002</v>
      </c>
      <c r="Q1082">
        <v>0</v>
      </c>
      <c r="S1082" s="69">
        <v>3.5760000000000001</v>
      </c>
      <c r="T1082">
        <v>0</v>
      </c>
      <c r="V1082" s="51">
        <v>4</v>
      </c>
      <c r="W1082" s="51" t="e">
        <v>#N/A</v>
      </c>
      <c r="X1082" s="51" t="e">
        <v>#N/A</v>
      </c>
    </row>
    <row r="1083" spans="1:24" x14ac:dyDescent="0.2">
      <c r="A1083">
        <v>85325</v>
      </c>
      <c r="B1083" t="s">
        <v>2125</v>
      </c>
      <c r="C1083" t="s">
        <v>2111</v>
      </c>
      <c r="D1083">
        <v>2016</v>
      </c>
      <c r="E1083" t="str">
        <f t="shared" si="16"/>
        <v>853252016</v>
      </c>
      <c r="F1083">
        <v>7810</v>
      </c>
      <c r="G1083" t="str">
        <f>VLOOKUP($A1083,CATMUN!$B$2:$C$1123,2,0)</f>
        <v>Medio</v>
      </c>
      <c r="H1083" t="str">
        <f>VLOOKUP($A1083,CATMUN!$B$2:$D$1123,3,0)</f>
        <v>Municipios rurales</v>
      </c>
      <c r="I1083">
        <f>VLOOKUP($A1083,CATMUN!$B$2:$G$1123,4,0)</f>
        <v>0</v>
      </c>
      <c r="J1083">
        <f>VLOOKUP($A1083,CATMUN!$B$2:$G$1123,6,0)</f>
        <v>15</v>
      </c>
      <c r="K1083" s="69">
        <v>324.01900000000001</v>
      </c>
      <c r="L1083" s="69">
        <v>379.44181762658269</v>
      </c>
      <c r="N1083" s="69">
        <v>19.386783259911898</v>
      </c>
      <c r="P1083" s="69">
        <v>441.89600000000002</v>
      </c>
      <c r="S1083" s="69">
        <v>3.5760000000000001</v>
      </c>
      <c r="T1083">
        <v>0</v>
      </c>
      <c r="V1083" s="51">
        <v>4</v>
      </c>
      <c r="W1083" s="51">
        <v>43</v>
      </c>
      <c r="X1083" s="51">
        <v>26</v>
      </c>
    </row>
    <row r="1084" spans="1:24" x14ac:dyDescent="0.2">
      <c r="A1084">
        <v>85400</v>
      </c>
      <c r="B1084" t="s">
        <v>2126</v>
      </c>
      <c r="C1084" t="s">
        <v>2111</v>
      </c>
      <c r="D1084">
        <v>2016</v>
      </c>
      <c r="E1084" t="str">
        <f t="shared" si="16"/>
        <v>854002016</v>
      </c>
      <c r="F1084">
        <v>7036</v>
      </c>
      <c r="G1084" t="str">
        <f>VLOOKUP($A1084,CATMUN!$B$2:$C$1123,2,0)</f>
        <v>Bajo</v>
      </c>
      <c r="H1084" t="str">
        <f>VLOOKUP($A1084,CATMUN!$B$2:$D$1123,3,0)</f>
        <v>Municipios rurales</v>
      </c>
      <c r="I1084">
        <f>VLOOKUP($A1084,CATMUN!$B$2:$G$1123,4,0)</f>
        <v>0</v>
      </c>
      <c r="J1084">
        <f>VLOOKUP($A1084,CATMUN!$B$2:$G$1123,6,0)</f>
        <v>15</v>
      </c>
      <c r="K1084" s="69">
        <v>44.707949999999997</v>
      </c>
      <c r="L1084" s="69">
        <v>379.44181762658269</v>
      </c>
      <c r="M1084" s="69">
        <v>0.50358000000000003</v>
      </c>
      <c r="N1084" s="69">
        <v>19.386783259911898</v>
      </c>
      <c r="P1084" s="69">
        <v>441.89600000000002</v>
      </c>
      <c r="Q1084">
        <v>0</v>
      </c>
      <c r="S1084" s="69">
        <v>3.5760000000000001</v>
      </c>
      <c r="T1084">
        <v>0</v>
      </c>
      <c r="V1084" s="51">
        <v>4</v>
      </c>
      <c r="W1084" s="51">
        <v>10</v>
      </c>
      <c r="X1084" s="51">
        <v>26</v>
      </c>
    </row>
    <row r="1085" spans="1:24" x14ac:dyDescent="0.2">
      <c r="A1085">
        <v>85410</v>
      </c>
      <c r="B1085" t="s">
        <v>2127</v>
      </c>
      <c r="C1085" t="s">
        <v>2111</v>
      </c>
      <c r="D1085">
        <v>2016</v>
      </c>
      <c r="E1085" t="str">
        <f t="shared" si="16"/>
        <v>854102016</v>
      </c>
      <c r="F1085">
        <v>22726</v>
      </c>
      <c r="G1085" t="str">
        <f>VLOOKUP($A1085,CATMUN!$B$2:$C$1123,2,0)</f>
        <v>Alto</v>
      </c>
      <c r="H1085" t="str">
        <f>VLOOKUP($A1085,CATMUN!$B$2:$D$1123,3,0)</f>
        <v>Municipios rurales</v>
      </c>
      <c r="I1085">
        <f>VLOOKUP($A1085,CATMUN!$B$2:$G$1123,4,0)</f>
        <v>0</v>
      </c>
      <c r="J1085">
        <f>VLOOKUP($A1085,CATMUN!$B$2:$G$1123,6,0)</f>
        <v>15</v>
      </c>
      <c r="K1085" s="69">
        <v>2727.3119999999999</v>
      </c>
      <c r="L1085" s="69">
        <v>379.44181762658269</v>
      </c>
      <c r="M1085" s="69">
        <v>5.1630000000000003</v>
      </c>
      <c r="N1085" s="69">
        <v>19.386783259911898</v>
      </c>
      <c r="P1085" s="69">
        <v>441.89600000000002</v>
      </c>
      <c r="Q1085">
        <v>0</v>
      </c>
      <c r="S1085" s="69">
        <v>3.5760000000000001</v>
      </c>
      <c r="T1085">
        <v>0</v>
      </c>
      <c r="V1085" s="51">
        <v>4</v>
      </c>
      <c r="W1085" s="51">
        <v>420</v>
      </c>
      <c r="X1085" s="51">
        <v>90</v>
      </c>
    </row>
    <row r="1086" spans="1:24" x14ac:dyDescent="0.2">
      <c r="A1086">
        <v>85430</v>
      </c>
      <c r="B1086" t="s">
        <v>2128</v>
      </c>
      <c r="C1086" t="s">
        <v>2111</v>
      </c>
      <c r="D1086">
        <v>2016</v>
      </c>
      <c r="E1086" t="str">
        <f t="shared" si="16"/>
        <v>854302016</v>
      </c>
      <c r="F1086">
        <v>15105</v>
      </c>
      <c r="G1086" t="str">
        <f>VLOOKUP($A1086,CATMUN!$B$2:$C$1123,2,0)</f>
        <v>Medio</v>
      </c>
      <c r="H1086" t="str">
        <f>VLOOKUP($A1086,CATMUN!$B$2:$D$1123,3,0)</f>
        <v>Municipios rurales</v>
      </c>
      <c r="I1086">
        <f>VLOOKUP($A1086,CATMUN!$B$2:$G$1123,4,0)</f>
        <v>0</v>
      </c>
      <c r="J1086">
        <f>VLOOKUP($A1086,CATMUN!$B$2:$G$1123,6,0)</f>
        <v>15</v>
      </c>
      <c r="K1086" s="69">
        <v>189.27184</v>
      </c>
      <c r="L1086" s="69">
        <v>379.44181762658269</v>
      </c>
      <c r="M1086" s="69">
        <v>2.5906100000000003</v>
      </c>
      <c r="N1086" s="69">
        <v>19.386783259911898</v>
      </c>
      <c r="P1086" s="69">
        <v>441.89600000000002</v>
      </c>
      <c r="Q1086">
        <v>0</v>
      </c>
      <c r="S1086" s="69">
        <v>3.5760000000000001</v>
      </c>
      <c r="T1086">
        <v>0</v>
      </c>
      <c r="U1086">
        <v>0.37640000000000001</v>
      </c>
      <c r="V1086" s="51">
        <v>4</v>
      </c>
      <c r="W1086" s="51">
        <v>63</v>
      </c>
      <c r="X1086" s="51">
        <v>26</v>
      </c>
    </row>
    <row r="1087" spans="1:24" x14ac:dyDescent="0.2">
      <c r="A1087">
        <v>85440</v>
      </c>
      <c r="B1087" t="s">
        <v>1287</v>
      </c>
      <c r="C1087" t="s">
        <v>2111</v>
      </c>
      <c r="D1087">
        <v>2016</v>
      </c>
      <c r="E1087" t="str">
        <f t="shared" si="16"/>
        <v>854402016</v>
      </c>
      <c r="F1087">
        <v>24078</v>
      </c>
      <c r="G1087" t="str">
        <f>VLOOKUP($A1087,CATMUN!$B$2:$C$1123,2,0)</f>
        <v>Medio</v>
      </c>
      <c r="H1087" t="str">
        <f>VLOOKUP($A1087,CATMUN!$B$2:$D$1123,3,0)</f>
        <v>Municipios rurales</v>
      </c>
      <c r="I1087">
        <f>VLOOKUP($A1087,CATMUN!$B$2:$G$1123,4,0)</f>
        <v>0</v>
      </c>
      <c r="J1087">
        <f>VLOOKUP($A1087,CATMUN!$B$2:$G$1123,6,0)</f>
        <v>15</v>
      </c>
      <c r="K1087" s="69">
        <v>1227.1686499999998</v>
      </c>
      <c r="L1087" s="69">
        <v>379.44181762658269</v>
      </c>
      <c r="M1087" s="69">
        <v>84.66234</v>
      </c>
      <c r="N1087" s="69">
        <v>19.386783259911898</v>
      </c>
      <c r="P1087" s="69">
        <v>441.89600000000002</v>
      </c>
      <c r="Q1087">
        <v>0</v>
      </c>
      <c r="S1087" s="69">
        <v>3.5760000000000001</v>
      </c>
      <c r="T1087">
        <v>0</v>
      </c>
      <c r="V1087" s="51">
        <v>4</v>
      </c>
      <c r="W1087" s="51">
        <v>513</v>
      </c>
      <c r="X1087" s="51">
        <v>26</v>
      </c>
    </row>
    <row r="1088" spans="1:24" x14ac:dyDescent="0.2">
      <c r="A1088">
        <v>86320</v>
      </c>
      <c r="B1088" t="s">
        <v>2131</v>
      </c>
      <c r="C1088" t="s">
        <v>2129</v>
      </c>
      <c r="D1088">
        <v>2016</v>
      </c>
      <c r="E1088" t="str">
        <f t="shared" si="16"/>
        <v>863202016</v>
      </c>
      <c r="F1088">
        <v>53760</v>
      </c>
      <c r="G1088" t="str">
        <f>VLOOKUP($A1088,CATMUN!$B$2:$C$1123,2,0)</f>
        <v>Bajo</v>
      </c>
      <c r="H1088" t="str">
        <f>VLOOKUP($A1088,CATMUN!$B$2:$D$1123,3,0)</f>
        <v>Municipios rurales</v>
      </c>
      <c r="I1088">
        <f>VLOOKUP($A1088,CATMUN!$B$2:$G$1123,4,0)</f>
        <v>0</v>
      </c>
      <c r="J1088">
        <f>VLOOKUP($A1088,CATMUN!$B$2:$G$1123,6,0)</f>
        <v>15</v>
      </c>
      <c r="K1088" s="69">
        <v>398.39800000000002</v>
      </c>
      <c r="L1088" s="69">
        <v>379.44181762658269</v>
      </c>
      <c r="M1088" s="69">
        <v>10.927</v>
      </c>
      <c r="N1088" s="69">
        <v>19.386783259911898</v>
      </c>
      <c r="P1088" s="69">
        <v>441.89600000000002</v>
      </c>
      <c r="Q1088">
        <v>0</v>
      </c>
      <c r="S1088" s="69">
        <v>3.5760000000000001</v>
      </c>
      <c r="T1088">
        <v>0</v>
      </c>
      <c r="V1088" s="51">
        <v>4</v>
      </c>
      <c r="W1088" s="51">
        <v>413</v>
      </c>
      <c r="X1088" s="51">
        <v>26</v>
      </c>
    </row>
    <row r="1089" spans="1:24" x14ac:dyDescent="0.2">
      <c r="A1089">
        <v>86569</v>
      </c>
      <c r="B1089" t="s">
        <v>2133</v>
      </c>
      <c r="C1089" t="s">
        <v>2129</v>
      </c>
      <c r="D1089">
        <v>2016</v>
      </c>
      <c r="E1089" t="str">
        <f t="shared" si="16"/>
        <v>865692016</v>
      </c>
      <c r="F1089">
        <v>14624</v>
      </c>
      <c r="G1089" t="str">
        <f>VLOOKUP($A1089,CATMUN!$B$2:$C$1123,2,0)</f>
        <v>Bajo</v>
      </c>
      <c r="H1089" t="str">
        <f>VLOOKUP($A1089,CATMUN!$B$2:$D$1123,3,0)</f>
        <v>Municipios rurales</v>
      </c>
      <c r="I1089">
        <f>VLOOKUP($A1089,CATMUN!$B$2:$G$1123,4,0)</f>
        <v>0</v>
      </c>
      <c r="J1089">
        <f>VLOOKUP($A1089,CATMUN!$B$2:$G$1123,6,0)</f>
        <v>15</v>
      </c>
      <c r="K1089" s="69">
        <v>62.244</v>
      </c>
      <c r="L1089" s="69">
        <v>379.44181762658269</v>
      </c>
      <c r="N1089" s="69">
        <v>19.386783259911898</v>
      </c>
      <c r="P1089" s="69">
        <v>441.89600000000002</v>
      </c>
      <c r="Q1089">
        <v>0</v>
      </c>
      <c r="S1089" s="69">
        <v>3.5760000000000001</v>
      </c>
      <c r="T1089">
        <v>0</v>
      </c>
      <c r="V1089" s="51">
        <v>4</v>
      </c>
      <c r="W1089" s="51" t="e">
        <v>#N/A</v>
      </c>
      <c r="X1089" s="51" t="e">
        <v>#N/A</v>
      </c>
    </row>
    <row r="1090" spans="1:24" x14ac:dyDescent="0.2">
      <c r="A1090">
        <v>86571</v>
      </c>
      <c r="B1090" t="s">
        <v>2134</v>
      </c>
      <c r="C1090" t="s">
        <v>2129</v>
      </c>
      <c r="D1090">
        <v>2016</v>
      </c>
      <c r="E1090" t="str">
        <f t="shared" ref="E1090:E1153" si="17">A1090&amp;D1090</f>
        <v>865712016</v>
      </c>
      <c r="F1090">
        <v>23835</v>
      </c>
      <c r="G1090" t="str">
        <f>VLOOKUP($A1090,CATMUN!$B$2:$C$1123,2,0)</f>
        <v>Bajo</v>
      </c>
      <c r="H1090" t="str">
        <f>VLOOKUP($A1090,CATMUN!$B$2:$D$1123,3,0)</f>
        <v>Municipios rurales</v>
      </c>
      <c r="I1090">
        <f>VLOOKUP($A1090,CATMUN!$B$2:$G$1123,4,0)</f>
        <v>0</v>
      </c>
      <c r="J1090">
        <f>VLOOKUP($A1090,CATMUN!$B$2:$G$1123,6,0)</f>
        <v>15</v>
      </c>
      <c r="K1090" s="69">
        <v>40.737000000000002</v>
      </c>
      <c r="L1090" s="69">
        <v>379.44181762658269</v>
      </c>
      <c r="N1090" s="69">
        <v>19.386783259911898</v>
      </c>
      <c r="P1090" s="69">
        <v>441.89600000000002</v>
      </c>
      <c r="Q1090">
        <v>0</v>
      </c>
      <c r="S1090" s="69">
        <v>3.5760000000000001</v>
      </c>
      <c r="T1090">
        <v>0</v>
      </c>
      <c r="V1090" s="51">
        <v>4</v>
      </c>
      <c r="W1090" s="51">
        <v>4</v>
      </c>
      <c r="X1090" s="51">
        <v>26</v>
      </c>
    </row>
    <row r="1091" spans="1:24" x14ac:dyDescent="0.2">
      <c r="A1091">
        <v>86573</v>
      </c>
      <c r="B1091" t="s">
        <v>2135</v>
      </c>
      <c r="C1091" t="s">
        <v>2129</v>
      </c>
      <c r="D1091">
        <v>2016</v>
      </c>
      <c r="E1091" t="str">
        <f t="shared" si="17"/>
        <v>865732016</v>
      </c>
      <c r="F1091">
        <v>15417</v>
      </c>
      <c r="G1091" t="str">
        <f>VLOOKUP($A1091,CATMUN!$B$2:$C$1123,2,0)</f>
        <v>Bajo</v>
      </c>
      <c r="H1091" t="str">
        <f>VLOOKUP($A1091,CATMUN!$B$2:$D$1123,3,0)</f>
        <v>Municipios rurales</v>
      </c>
      <c r="I1091">
        <f>VLOOKUP($A1091,CATMUN!$B$2:$G$1123,4,0)</f>
        <v>0</v>
      </c>
      <c r="J1091">
        <f>VLOOKUP($A1091,CATMUN!$B$2:$G$1123,6,0)</f>
        <v>15</v>
      </c>
      <c r="K1091" s="69">
        <v>188.68299999999999</v>
      </c>
      <c r="L1091" s="69">
        <v>379.44181762658269</v>
      </c>
      <c r="M1091" s="69">
        <v>0.19600000000000001</v>
      </c>
      <c r="N1091" s="69">
        <v>19.386783259911898</v>
      </c>
      <c r="P1091" s="69">
        <v>441.89600000000002</v>
      </c>
      <c r="Q1091">
        <v>0</v>
      </c>
      <c r="S1091" s="69">
        <v>3.5760000000000001</v>
      </c>
      <c r="T1091">
        <v>0</v>
      </c>
      <c r="V1091" s="51">
        <v>4</v>
      </c>
      <c r="W1091" s="51">
        <v>16</v>
      </c>
      <c r="X1091" s="51">
        <v>26</v>
      </c>
    </row>
    <row r="1092" spans="1:24" x14ac:dyDescent="0.2">
      <c r="A1092">
        <v>86755</v>
      </c>
      <c r="B1092" t="s">
        <v>1627</v>
      </c>
      <c r="C1092" t="s">
        <v>2129</v>
      </c>
      <c r="D1092">
        <v>2016</v>
      </c>
      <c r="E1092" t="str">
        <f t="shared" si="17"/>
        <v>867552016</v>
      </c>
      <c r="F1092">
        <v>7120</v>
      </c>
      <c r="G1092" t="str">
        <f>VLOOKUP($A1092,CATMUN!$B$2:$C$1123,2,0)</f>
        <v>Alto</v>
      </c>
      <c r="H1092" t="str">
        <f>VLOOKUP($A1092,CATMUN!$B$2:$D$1123,3,0)</f>
        <v>Municipios rurales</v>
      </c>
      <c r="I1092">
        <f>VLOOKUP($A1092,CATMUN!$B$2:$G$1123,4,0)</f>
        <v>0</v>
      </c>
      <c r="J1092">
        <f>VLOOKUP($A1092,CATMUN!$B$2:$G$1123,6,0)</f>
        <v>15</v>
      </c>
      <c r="K1092" s="69">
        <v>273.92200000000003</v>
      </c>
      <c r="L1092" s="69">
        <v>379.44181762658269</v>
      </c>
      <c r="N1092" s="69">
        <v>19.386783259911898</v>
      </c>
      <c r="P1092" s="69">
        <v>441.89600000000002</v>
      </c>
      <c r="Q1092">
        <v>0</v>
      </c>
      <c r="S1092" s="69">
        <v>3.5760000000000001</v>
      </c>
      <c r="T1092">
        <v>0</v>
      </c>
      <c r="V1092" s="51">
        <v>4</v>
      </c>
      <c r="W1092" s="51">
        <v>8</v>
      </c>
      <c r="X1092" s="51">
        <v>26</v>
      </c>
    </row>
    <row r="1093" spans="1:24" x14ac:dyDescent="0.2">
      <c r="A1093">
        <v>86757</v>
      </c>
      <c r="B1093" t="s">
        <v>1986</v>
      </c>
      <c r="C1093" t="s">
        <v>2129</v>
      </c>
      <c r="D1093">
        <v>2016</v>
      </c>
      <c r="E1093" t="str">
        <f t="shared" si="17"/>
        <v>867572016</v>
      </c>
      <c r="F1093">
        <v>27116</v>
      </c>
      <c r="G1093" t="str">
        <f>VLOOKUP($A1093,CATMUN!$B$2:$C$1123,2,0)</f>
        <v>Bajo</v>
      </c>
      <c r="H1093" t="str">
        <f>VLOOKUP($A1093,CATMUN!$B$2:$D$1123,3,0)</f>
        <v>Municipios rurales</v>
      </c>
      <c r="I1093">
        <f>VLOOKUP($A1093,CATMUN!$B$2:$G$1123,4,0)</f>
        <v>0</v>
      </c>
      <c r="J1093">
        <f>VLOOKUP($A1093,CATMUN!$B$2:$G$1123,6,0)</f>
        <v>15</v>
      </c>
      <c r="K1093" s="69">
        <v>150.25800000000001</v>
      </c>
      <c r="L1093" s="69">
        <v>379.44181762658269</v>
      </c>
      <c r="M1093" s="69">
        <v>3.6760000000000002</v>
      </c>
      <c r="N1093" s="69">
        <v>19.386783259911898</v>
      </c>
      <c r="P1093" s="69">
        <v>441.89600000000002</v>
      </c>
      <c r="Q1093">
        <v>0</v>
      </c>
      <c r="S1093" s="69">
        <v>3.5760000000000001</v>
      </c>
      <c r="T1093">
        <v>0</v>
      </c>
      <c r="V1093" s="51">
        <v>25</v>
      </c>
      <c r="W1093" s="51">
        <v>10</v>
      </c>
      <c r="X1093" s="51">
        <v>28</v>
      </c>
    </row>
    <row r="1094" spans="1:24" x14ac:dyDescent="0.2">
      <c r="A1094">
        <v>86760</v>
      </c>
      <c r="B1094" t="s">
        <v>1887</v>
      </c>
      <c r="C1094" t="s">
        <v>2129</v>
      </c>
      <c r="D1094">
        <v>2016</v>
      </c>
      <c r="E1094" t="str">
        <f t="shared" si="17"/>
        <v>867602016</v>
      </c>
      <c r="F1094">
        <v>10545</v>
      </c>
      <c r="G1094" t="str">
        <f>VLOOKUP($A1094,CATMUN!$B$2:$C$1123,2,0)</f>
        <v>Medio</v>
      </c>
      <c r="H1094" t="str">
        <f>VLOOKUP($A1094,CATMUN!$B$2:$D$1123,3,0)</f>
        <v>Municipios rurales</v>
      </c>
      <c r="I1094">
        <f>VLOOKUP($A1094,CATMUN!$B$2:$G$1123,4,0)</f>
        <v>0</v>
      </c>
      <c r="J1094">
        <f>VLOOKUP($A1094,CATMUN!$B$2:$G$1123,6,0)</f>
        <v>15</v>
      </c>
      <c r="K1094" s="69">
        <v>131.899</v>
      </c>
      <c r="L1094" s="69">
        <v>379.44181762658269</v>
      </c>
      <c r="M1094" s="69">
        <v>0</v>
      </c>
      <c r="N1094" s="69">
        <v>19.386783259911898</v>
      </c>
      <c r="P1094" s="69">
        <v>441.89600000000002</v>
      </c>
      <c r="Q1094">
        <v>0</v>
      </c>
      <c r="S1094" s="69">
        <v>3.5760000000000001</v>
      </c>
      <c r="T1094">
        <v>0</v>
      </c>
      <c r="V1094" s="51">
        <v>4</v>
      </c>
      <c r="W1094" s="51">
        <v>1</v>
      </c>
      <c r="X1094" s="51">
        <v>26</v>
      </c>
    </row>
    <row r="1095" spans="1:24" x14ac:dyDescent="0.2">
      <c r="A1095">
        <v>86885</v>
      </c>
      <c r="B1095" t="s">
        <v>2138</v>
      </c>
      <c r="C1095" t="s">
        <v>2129</v>
      </c>
      <c r="D1095">
        <v>2016</v>
      </c>
      <c r="E1095" t="str">
        <f t="shared" si="17"/>
        <v>868852016</v>
      </c>
      <c r="F1095">
        <v>21215</v>
      </c>
      <c r="G1095" t="str">
        <f>VLOOKUP($A1095,CATMUN!$B$2:$C$1123,2,0)</f>
        <v>Medio</v>
      </c>
      <c r="H1095" t="str">
        <f>VLOOKUP($A1095,CATMUN!$B$2:$D$1123,3,0)</f>
        <v>Municipios rurales</v>
      </c>
      <c r="I1095">
        <f>VLOOKUP($A1095,CATMUN!$B$2:$G$1123,4,0)</f>
        <v>0</v>
      </c>
      <c r="J1095">
        <f>VLOOKUP($A1095,CATMUN!$B$2:$G$1123,6,0)</f>
        <v>15</v>
      </c>
      <c r="K1095" s="69">
        <v>420.98399999999998</v>
      </c>
      <c r="L1095" s="69">
        <v>379.44181762658269</v>
      </c>
      <c r="M1095" s="69">
        <v>13.092000000000001</v>
      </c>
      <c r="N1095" s="69">
        <v>19.386783259911898</v>
      </c>
      <c r="O1095" s="69">
        <v>0</v>
      </c>
      <c r="P1095" s="69">
        <v>441.89600000000002</v>
      </c>
      <c r="Q1095">
        <v>0</v>
      </c>
      <c r="S1095" s="69">
        <v>3.5760000000000001</v>
      </c>
      <c r="T1095">
        <v>0</v>
      </c>
      <c r="V1095" s="51">
        <v>25</v>
      </c>
      <c r="W1095" s="51">
        <v>138</v>
      </c>
      <c r="X1095" s="51">
        <v>28</v>
      </c>
    </row>
    <row r="1096" spans="1:24" x14ac:dyDescent="0.2">
      <c r="A1096">
        <v>91540</v>
      </c>
      <c r="B1096" t="s">
        <v>2148</v>
      </c>
      <c r="C1096" t="s">
        <v>2140</v>
      </c>
      <c r="D1096">
        <v>2016</v>
      </c>
      <c r="E1096" t="str">
        <f t="shared" si="17"/>
        <v>915402016</v>
      </c>
      <c r="F1096">
        <v>8279</v>
      </c>
      <c r="G1096" t="str">
        <f>VLOOKUP($A1096,CATMUN!$B$2:$C$1123,2,0)</f>
        <v>Bajo</v>
      </c>
      <c r="H1096" t="str">
        <f>VLOOKUP($A1096,CATMUN!$B$2:$D$1123,3,0)</f>
        <v>Municipios rurales</v>
      </c>
      <c r="I1096">
        <f>VLOOKUP($A1096,CATMUN!$B$2:$G$1123,4,0)</f>
        <v>0</v>
      </c>
      <c r="J1096">
        <f>VLOOKUP($A1096,CATMUN!$B$2:$G$1123,6,0)</f>
        <v>15</v>
      </c>
      <c r="K1096" s="69">
        <v>113.184</v>
      </c>
      <c r="L1096" s="69">
        <v>379.44181762658269</v>
      </c>
      <c r="M1096" s="69">
        <v>1.1000000000000001</v>
      </c>
      <c r="N1096" s="69">
        <v>19.386783259911898</v>
      </c>
      <c r="P1096" s="69">
        <v>441.89600000000002</v>
      </c>
      <c r="Q1096">
        <v>0</v>
      </c>
      <c r="S1096" s="69">
        <v>3.5760000000000001</v>
      </c>
      <c r="T1096">
        <v>0</v>
      </c>
      <c r="V1096" s="51">
        <v>25</v>
      </c>
      <c r="W1096" s="51">
        <v>1</v>
      </c>
      <c r="X1096" s="51">
        <v>28</v>
      </c>
    </row>
    <row r="1097" spans="1:24" x14ac:dyDescent="0.2">
      <c r="A1097">
        <v>95015</v>
      </c>
      <c r="B1097" t="s">
        <v>1250</v>
      </c>
      <c r="C1097" t="s">
        <v>2159</v>
      </c>
      <c r="D1097">
        <v>2016</v>
      </c>
      <c r="E1097" t="str">
        <f t="shared" si="17"/>
        <v>950152016</v>
      </c>
      <c r="F1097">
        <v>8876</v>
      </c>
      <c r="G1097" t="str">
        <f>VLOOKUP($A1097,CATMUN!$B$2:$C$1123,2,0)</f>
        <v>Bajo</v>
      </c>
      <c r="H1097" t="str">
        <f>VLOOKUP($A1097,CATMUN!$B$2:$D$1123,3,0)</f>
        <v>Municipios rurales</v>
      </c>
      <c r="I1097">
        <f>VLOOKUP($A1097,CATMUN!$B$2:$G$1123,4,0)</f>
        <v>0</v>
      </c>
      <c r="J1097">
        <f>VLOOKUP($A1097,CATMUN!$B$2:$G$1123,6,0)</f>
        <v>15</v>
      </c>
      <c r="K1097" s="69">
        <v>63.029000000000003</v>
      </c>
      <c r="L1097" s="69">
        <v>379.44181762658269</v>
      </c>
      <c r="M1097" s="69">
        <v>0</v>
      </c>
      <c r="N1097" s="69">
        <v>19.386783259911898</v>
      </c>
      <c r="P1097" s="69">
        <v>441.89600000000002</v>
      </c>
      <c r="Q1097">
        <v>0</v>
      </c>
      <c r="S1097" s="69">
        <v>3.5760000000000001</v>
      </c>
      <c r="T1097">
        <v>0</v>
      </c>
      <c r="U1097">
        <v>1.165</v>
      </c>
      <c r="V1097" s="51">
        <v>4</v>
      </c>
      <c r="W1097" s="51">
        <v>15</v>
      </c>
      <c r="X1097" s="51">
        <v>26</v>
      </c>
    </row>
    <row r="1098" spans="1:24" x14ac:dyDescent="0.2">
      <c r="A1098">
        <v>95025</v>
      </c>
      <c r="B1098" t="s">
        <v>2161</v>
      </c>
      <c r="C1098" t="s">
        <v>2159</v>
      </c>
      <c r="D1098">
        <v>2016</v>
      </c>
      <c r="E1098" t="str">
        <f t="shared" si="17"/>
        <v>950252016</v>
      </c>
      <c r="F1098">
        <v>23364</v>
      </c>
      <c r="G1098" t="str">
        <f>VLOOKUP($A1098,CATMUN!$B$2:$C$1123,2,0)</f>
        <v>Bajo</v>
      </c>
      <c r="H1098" t="str">
        <f>VLOOKUP($A1098,CATMUN!$B$2:$D$1123,3,0)</f>
        <v>Municipios rurales</v>
      </c>
      <c r="I1098">
        <f>VLOOKUP($A1098,CATMUN!$B$2:$G$1123,4,0)</f>
        <v>0</v>
      </c>
      <c r="J1098">
        <f>VLOOKUP($A1098,CATMUN!$B$2:$G$1123,6,0)</f>
        <v>15</v>
      </c>
      <c r="K1098" s="69">
        <v>539.29399999999998</v>
      </c>
      <c r="L1098" s="69">
        <v>379.44181762658269</v>
      </c>
      <c r="M1098" s="69">
        <v>0.63200000000000001</v>
      </c>
      <c r="N1098" s="69">
        <v>19.386783259911898</v>
      </c>
      <c r="P1098" s="69">
        <v>441.89600000000002</v>
      </c>
      <c r="Q1098">
        <v>0</v>
      </c>
      <c r="S1098" s="69">
        <v>3.5760000000000001</v>
      </c>
      <c r="T1098">
        <v>0</v>
      </c>
      <c r="V1098" s="51">
        <v>4</v>
      </c>
      <c r="W1098" s="51">
        <v>8</v>
      </c>
      <c r="X1098" s="51">
        <v>26</v>
      </c>
    </row>
    <row r="1099" spans="1:24" x14ac:dyDescent="0.2">
      <c r="A1099">
        <v>95200</v>
      </c>
      <c r="B1099" t="s">
        <v>1342</v>
      </c>
      <c r="C1099" t="s">
        <v>2159</v>
      </c>
      <c r="D1099">
        <v>2016</v>
      </c>
      <c r="E1099" t="str">
        <f t="shared" si="17"/>
        <v>952002016</v>
      </c>
      <c r="F1099">
        <v>14770</v>
      </c>
      <c r="G1099" t="str">
        <f>VLOOKUP($A1099,CATMUN!$B$2:$C$1123,2,0)</f>
        <v>Bajo</v>
      </c>
      <c r="H1099" t="str">
        <f>VLOOKUP($A1099,CATMUN!$B$2:$D$1123,3,0)</f>
        <v>Municipios rurales</v>
      </c>
      <c r="I1099">
        <f>VLOOKUP($A1099,CATMUN!$B$2:$G$1123,4,0)</f>
        <v>0</v>
      </c>
      <c r="J1099">
        <f>VLOOKUP($A1099,CATMUN!$B$2:$G$1123,6,0)</f>
        <v>15</v>
      </c>
      <c r="K1099" s="69">
        <v>0</v>
      </c>
      <c r="L1099" s="69">
        <v>379.44181762658269</v>
      </c>
      <c r="M1099" s="69">
        <v>0</v>
      </c>
      <c r="N1099" s="69">
        <v>19.386783259911898</v>
      </c>
      <c r="P1099" s="69">
        <v>441.89600000000002</v>
      </c>
      <c r="Q1099">
        <v>0</v>
      </c>
      <c r="S1099" s="69">
        <v>3.5760000000000001</v>
      </c>
      <c r="T1099">
        <v>0</v>
      </c>
      <c r="V1099" s="51">
        <v>4</v>
      </c>
      <c r="W1099" s="51">
        <v>1</v>
      </c>
      <c r="X1099" s="51">
        <v>26</v>
      </c>
    </row>
    <row r="1100" spans="1:24" x14ac:dyDescent="0.2">
      <c r="A1100">
        <v>97161</v>
      </c>
      <c r="B1100" t="s">
        <v>2164</v>
      </c>
      <c r="C1100" t="s">
        <v>2162</v>
      </c>
      <c r="D1100">
        <v>2016</v>
      </c>
      <c r="E1100" t="str">
        <f t="shared" si="17"/>
        <v>971612016</v>
      </c>
      <c r="F1100">
        <v>3331</v>
      </c>
      <c r="G1100" t="str">
        <f>VLOOKUP($A1100,CATMUN!$B$2:$C$1123,2,0)</f>
        <v>Bajo</v>
      </c>
      <c r="H1100" t="str">
        <f>VLOOKUP($A1100,CATMUN!$B$2:$D$1123,3,0)</f>
        <v>Municipios rurales</v>
      </c>
      <c r="I1100">
        <f>VLOOKUP($A1100,CATMUN!$B$2:$G$1123,4,0)</f>
        <v>0</v>
      </c>
      <c r="J1100">
        <f>VLOOKUP($A1100,CATMUN!$B$2:$G$1123,6,0)</f>
        <v>15</v>
      </c>
      <c r="K1100" s="69">
        <v>10.097</v>
      </c>
      <c r="L1100" s="69">
        <v>379.44181762658269</v>
      </c>
      <c r="N1100" s="69">
        <v>19.386783259911898</v>
      </c>
      <c r="P1100" s="69">
        <v>441.89600000000002</v>
      </c>
      <c r="Q1100">
        <v>0</v>
      </c>
      <c r="S1100" s="69">
        <v>3.5760000000000001</v>
      </c>
      <c r="T1100">
        <v>0</v>
      </c>
      <c r="U1100">
        <v>8.178922</v>
      </c>
      <c r="V1100" s="51">
        <v>4</v>
      </c>
      <c r="W1100" s="51">
        <v>0</v>
      </c>
      <c r="X1100" s="51">
        <v>26</v>
      </c>
    </row>
    <row r="1101" spans="1:24" x14ac:dyDescent="0.2">
      <c r="A1101">
        <v>97666</v>
      </c>
      <c r="B1101" t="s">
        <v>2166</v>
      </c>
      <c r="C1101" t="s">
        <v>2162</v>
      </c>
      <c r="D1101">
        <v>2016</v>
      </c>
      <c r="E1101" t="str">
        <f t="shared" si="17"/>
        <v>976662016</v>
      </c>
      <c r="F1101">
        <v>968</v>
      </c>
      <c r="G1101" t="str">
        <f>VLOOKUP($A1101,CATMUN!$B$2:$C$1123,2,0)</f>
        <v>Bajo</v>
      </c>
      <c r="H1101" t="str">
        <f>VLOOKUP($A1101,CATMUN!$B$2:$D$1123,3,0)</f>
        <v>Municipios rurales</v>
      </c>
      <c r="I1101">
        <f>VLOOKUP($A1101,CATMUN!$B$2:$G$1123,4,0)</f>
        <v>0</v>
      </c>
      <c r="J1101">
        <f>VLOOKUP($A1101,CATMUN!$B$2:$G$1123,6,0)</f>
        <v>15</v>
      </c>
      <c r="K1101" s="69">
        <v>1234.3510000000001</v>
      </c>
      <c r="L1101" s="69">
        <v>379.44181762658269</v>
      </c>
      <c r="N1101" s="69">
        <v>19.386783259911898</v>
      </c>
      <c r="P1101" s="69">
        <v>441.89600000000002</v>
      </c>
      <c r="Q1101">
        <v>0</v>
      </c>
      <c r="S1101" s="69">
        <v>3.5760000000000001</v>
      </c>
      <c r="T1101">
        <v>0</v>
      </c>
      <c r="V1101" s="51">
        <v>4</v>
      </c>
      <c r="W1101" s="51">
        <v>0</v>
      </c>
      <c r="X1101" s="51">
        <v>26</v>
      </c>
    </row>
    <row r="1102" spans="1:24" x14ac:dyDescent="0.2">
      <c r="A1102">
        <v>99524</v>
      </c>
      <c r="B1102" t="s">
        <v>2171</v>
      </c>
      <c r="C1102" t="s">
        <v>2169</v>
      </c>
      <c r="D1102">
        <v>2016</v>
      </c>
      <c r="E1102" t="str">
        <f t="shared" si="17"/>
        <v>995242016</v>
      </c>
      <c r="F1102">
        <v>15886</v>
      </c>
      <c r="G1102" t="str">
        <f>VLOOKUP($A1102,CATMUN!$B$2:$C$1123,2,0)</f>
        <v>Bajo</v>
      </c>
      <c r="H1102" t="str">
        <f>VLOOKUP($A1102,CATMUN!$B$2:$D$1123,3,0)</f>
        <v>Municipios rurales</v>
      </c>
      <c r="I1102">
        <f>VLOOKUP($A1102,CATMUN!$B$2:$G$1123,4,0)</f>
        <v>0</v>
      </c>
      <c r="J1102">
        <f>VLOOKUP($A1102,CATMUN!$B$2:$G$1123,6,0)</f>
        <v>15</v>
      </c>
      <c r="K1102" s="69">
        <v>455.28100000000001</v>
      </c>
      <c r="L1102" s="69">
        <v>379.44181762658269</v>
      </c>
      <c r="M1102" s="69">
        <v>10.611000000000001</v>
      </c>
      <c r="N1102" s="69">
        <v>19.386783259911898</v>
      </c>
      <c r="O1102" s="69">
        <v>0</v>
      </c>
      <c r="P1102" s="69">
        <v>441.89600000000002</v>
      </c>
      <c r="Q1102">
        <v>0</v>
      </c>
      <c r="S1102" s="69">
        <v>3.5760000000000001</v>
      </c>
      <c r="T1102">
        <v>0</v>
      </c>
      <c r="V1102" s="51">
        <v>25</v>
      </c>
      <c r="W1102" s="51">
        <v>7</v>
      </c>
      <c r="X1102" s="51">
        <v>28</v>
      </c>
    </row>
    <row r="1103" spans="1:24" x14ac:dyDescent="0.2">
      <c r="A1103">
        <v>99624</v>
      </c>
      <c r="B1103" t="s">
        <v>2172</v>
      </c>
      <c r="C1103" t="s">
        <v>2169</v>
      </c>
      <c r="D1103">
        <v>2016</v>
      </c>
      <c r="E1103" t="str">
        <f t="shared" si="17"/>
        <v>996242016</v>
      </c>
      <c r="F1103">
        <v>4076</v>
      </c>
      <c r="G1103" t="str">
        <f>VLOOKUP($A1103,CATMUN!$B$2:$C$1123,2,0)</f>
        <v>Bajo</v>
      </c>
      <c r="H1103" t="str">
        <f>VLOOKUP($A1103,CATMUN!$B$2:$D$1123,3,0)</f>
        <v>Municipios rurales</v>
      </c>
      <c r="I1103">
        <f>VLOOKUP($A1103,CATMUN!$B$2:$G$1123,4,0)</f>
        <v>0</v>
      </c>
      <c r="J1103">
        <f>VLOOKUP($A1103,CATMUN!$B$2:$G$1123,6,0)</f>
        <v>15</v>
      </c>
      <c r="K1103" s="69">
        <v>126.05800000000001</v>
      </c>
      <c r="L1103" s="69">
        <v>379.44181762658269</v>
      </c>
      <c r="M1103" s="69">
        <v>57.594000000000001</v>
      </c>
      <c r="N1103" s="69">
        <v>19.386783259911898</v>
      </c>
      <c r="O1103" s="69">
        <v>0</v>
      </c>
      <c r="P1103" s="69">
        <v>441.89600000000002</v>
      </c>
      <c r="Q1103">
        <v>0</v>
      </c>
      <c r="S1103" s="69">
        <v>3.5760000000000001</v>
      </c>
      <c r="T1103">
        <v>0</v>
      </c>
      <c r="V1103" s="51">
        <v>25</v>
      </c>
      <c r="W1103" s="51">
        <v>1</v>
      </c>
      <c r="X1103" s="51">
        <v>28</v>
      </c>
    </row>
    <row r="1104" spans="1:24" x14ac:dyDescent="0.2">
      <c r="A1104">
        <v>99773</v>
      </c>
      <c r="B1104" t="s">
        <v>2173</v>
      </c>
      <c r="C1104" t="s">
        <v>2169</v>
      </c>
      <c r="D1104">
        <v>2016</v>
      </c>
      <c r="E1104" t="str">
        <f t="shared" si="17"/>
        <v>997732016</v>
      </c>
      <c r="F1104">
        <v>37740</v>
      </c>
      <c r="G1104" t="str">
        <f>VLOOKUP($A1104,CATMUN!$B$2:$C$1123,2,0)</f>
        <v>Bajo</v>
      </c>
      <c r="H1104" t="str">
        <f>VLOOKUP($A1104,CATMUN!$B$2:$D$1123,3,0)</f>
        <v>Municipios rurales</v>
      </c>
      <c r="I1104">
        <f>VLOOKUP($A1104,CATMUN!$B$2:$G$1123,4,0)</f>
        <v>0</v>
      </c>
      <c r="J1104">
        <f>VLOOKUP($A1104,CATMUN!$B$2:$G$1123,6,0)</f>
        <v>15</v>
      </c>
      <c r="K1104" s="69">
        <v>723.01300000000003</v>
      </c>
      <c r="L1104" s="69">
        <v>379.44181762658269</v>
      </c>
      <c r="M1104" s="69">
        <v>8.173</v>
      </c>
      <c r="N1104" s="69">
        <v>19.386783259911898</v>
      </c>
      <c r="P1104" s="69">
        <v>441.89600000000002</v>
      </c>
      <c r="Q1104">
        <v>0</v>
      </c>
      <c r="S1104" s="69">
        <v>3.5760000000000001</v>
      </c>
      <c r="T1104">
        <v>0</v>
      </c>
      <c r="V1104" s="51">
        <v>25</v>
      </c>
      <c r="W1104" s="51">
        <v>2</v>
      </c>
      <c r="X1104" s="51">
        <v>28</v>
      </c>
    </row>
    <row r="1105" spans="1:24" x14ac:dyDescent="0.2">
      <c r="A1105">
        <v>5001</v>
      </c>
      <c r="B1105" t="s">
        <v>2177</v>
      </c>
      <c r="C1105" t="s">
        <v>2176</v>
      </c>
      <c r="D1105">
        <v>2016</v>
      </c>
      <c r="E1105" t="str">
        <f t="shared" si="17"/>
        <v>50012016</v>
      </c>
      <c r="F1105" s="69">
        <v>2486723</v>
      </c>
      <c r="G1105" t="str">
        <f>VLOOKUP($A1105,CATMUN!$B$2:$C$1123,2,0)</f>
        <v>Alto</v>
      </c>
      <c r="H1105" t="str">
        <f>VLOOKUP($A1105,CATMUN!$B$2:$D$1123,3,0)</f>
        <v>04 Grandes Urbes</v>
      </c>
      <c r="I1105">
        <f>VLOOKUP($A1105,CATMUN!$B$2:$G$1123,4,0)</f>
        <v>1</v>
      </c>
      <c r="J1105" t="str">
        <f>VLOOKUP($A1105,CATMUN!$B$2:$G$1123,6,0)</f>
        <v>01</v>
      </c>
      <c r="K1105" s="69">
        <v>613738.80799999996</v>
      </c>
      <c r="L1105" s="69">
        <v>970999.56100750004</v>
      </c>
      <c r="M1105" s="69">
        <v>15875.281999999999</v>
      </c>
      <c r="N1105" s="69">
        <v>37884.881665000001</v>
      </c>
      <c r="O1105" s="69">
        <v>81374.777000000002</v>
      </c>
      <c r="P1105" s="69">
        <v>81374.777000000002</v>
      </c>
      <c r="Q1105">
        <v>1</v>
      </c>
      <c r="S1105" s="69">
        <v>11298.179</v>
      </c>
      <c r="T1105">
        <v>0</v>
      </c>
      <c r="U1105">
        <v>6954.6747830000004</v>
      </c>
      <c r="V1105" s="51">
        <v>3140</v>
      </c>
      <c r="W1105" s="51">
        <v>60195</v>
      </c>
      <c r="X1105" s="51">
        <v>16549</v>
      </c>
    </row>
    <row r="1106" spans="1:24" x14ac:dyDescent="0.2">
      <c r="A1106">
        <v>8001</v>
      </c>
      <c r="B1106" t="s">
        <v>2304</v>
      </c>
      <c r="C1106" t="s">
        <v>1219</v>
      </c>
      <c r="D1106">
        <v>2016</v>
      </c>
      <c r="E1106" t="str">
        <f t="shared" si="17"/>
        <v>80012016</v>
      </c>
      <c r="F1106" s="69">
        <v>1223616</v>
      </c>
      <c r="G1106" t="str">
        <f>VLOOKUP($A1106,CATMUN!$B$2:$C$1123,2,0)</f>
        <v>Alto</v>
      </c>
      <c r="H1106" t="str">
        <f>VLOOKUP($A1106,CATMUN!$B$2:$D$1123,3,0)</f>
        <v>04 Grandes Urbes</v>
      </c>
      <c r="I1106">
        <f>VLOOKUP($A1106,CATMUN!$B$2:$G$1123,4,0)</f>
        <v>1</v>
      </c>
      <c r="J1106" t="str">
        <f>VLOOKUP($A1106,CATMUN!$B$2:$G$1123,6,0)</f>
        <v>01</v>
      </c>
      <c r="K1106" s="69">
        <v>228262.36190000002</v>
      </c>
      <c r="L1106" s="69">
        <v>970999.56100750004</v>
      </c>
      <c r="M1106" s="69">
        <v>16243.983</v>
      </c>
      <c r="N1106" s="69">
        <v>37884.881665000001</v>
      </c>
      <c r="O1106" s="69">
        <v>29022.66804</v>
      </c>
      <c r="P1106" s="69">
        <v>81374.777000000002</v>
      </c>
      <c r="S1106" s="69">
        <v>11298.179</v>
      </c>
      <c r="T1106">
        <v>0</v>
      </c>
      <c r="V1106" s="51">
        <v>3140</v>
      </c>
      <c r="W1106" s="51">
        <v>34459</v>
      </c>
      <c r="X1106" s="51">
        <v>16549</v>
      </c>
    </row>
    <row r="1107" spans="1:24" x14ac:dyDescent="0.2">
      <c r="A1107">
        <v>11001</v>
      </c>
      <c r="B1107" t="s">
        <v>2174</v>
      </c>
      <c r="C1107" t="s">
        <v>2305</v>
      </c>
      <c r="D1107">
        <v>2016</v>
      </c>
      <c r="E1107" t="str">
        <f t="shared" si="17"/>
        <v>110012016</v>
      </c>
      <c r="F1107" s="69">
        <v>7980001</v>
      </c>
      <c r="G1107" t="str">
        <f>VLOOKUP($A1107,CATMUN!$B$2:$C$1123,2,0)</f>
        <v>Alto</v>
      </c>
      <c r="H1107" t="str">
        <f>VLOOKUP($A1107,CATMUN!$B$2:$D$1123,3,0)</f>
        <v>04 Grandes Urbes</v>
      </c>
      <c r="I1107">
        <f>VLOOKUP($A1107,CATMUN!$B$2:$G$1123,4,0)</f>
        <v>1</v>
      </c>
      <c r="J1107" t="str">
        <f>VLOOKUP($A1107,CATMUN!$B$2:$G$1123,6,0)</f>
        <v>01</v>
      </c>
      <c r="K1107" s="69">
        <v>2624158.0241300003</v>
      </c>
      <c r="L1107" s="69">
        <v>970999.56100750004</v>
      </c>
      <c r="M1107" s="69">
        <v>106556.44865999999</v>
      </c>
      <c r="N1107" s="69">
        <v>37884.881665000001</v>
      </c>
      <c r="O1107" s="69">
        <v>6978.4007499999998</v>
      </c>
      <c r="P1107" s="69">
        <v>81374.777000000002</v>
      </c>
      <c r="R1107" s="69">
        <v>11298.179</v>
      </c>
      <c r="S1107" s="69">
        <v>11298.179</v>
      </c>
      <c r="T1107">
        <v>1</v>
      </c>
      <c r="V1107" s="51">
        <v>3140</v>
      </c>
      <c r="W1107" s="51" t="e">
        <v>#N/A</v>
      </c>
      <c r="X1107" s="51" t="e">
        <v>#N/A</v>
      </c>
    </row>
    <row r="1108" spans="1:24" x14ac:dyDescent="0.2">
      <c r="A1108">
        <v>76001</v>
      </c>
      <c r="B1108" t="s">
        <v>2310</v>
      </c>
      <c r="C1108" t="s">
        <v>2069</v>
      </c>
      <c r="D1108">
        <v>2016</v>
      </c>
      <c r="E1108" t="str">
        <f t="shared" si="17"/>
        <v>760012016</v>
      </c>
      <c r="F1108" s="69">
        <v>2394925</v>
      </c>
      <c r="G1108" t="str">
        <f>VLOOKUP($A1108,CATMUN!$B$2:$C$1123,2,0)</f>
        <v>Alto</v>
      </c>
      <c r="H1108" t="str">
        <f>VLOOKUP($A1108,CATMUN!$B$2:$D$1123,3,0)</f>
        <v>04 Grandes Urbes</v>
      </c>
      <c r="I1108">
        <f>VLOOKUP($A1108,CATMUN!$B$2:$G$1123,4,0)</f>
        <v>1</v>
      </c>
      <c r="J1108" t="str">
        <f>VLOOKUP($A1108,CATMUN!$B$2:$G$1123,6,0)</f>
        <v>01</v>
      </c>
      <c r="K1108" s="69">
        <v>417839.05</v>
      </c>
      <c r="L1108" s="69">
        <v>970999.56100750004</v>
      </c>
      <c r="M1108" s="69">
        <v>12863.813</v>
      </c>
      <c r="N1108" s="69">
        <v>37884.881665000001</v>
      </c>
      <c r="O1108" s="69">
        <v>15743.276</v>
      </c>
      <c r="P1108" s="69">
        <v>81374.777000000002</v>
      </c>
      <c r="R1108" s="69">
        <v>4109.3519999999999</v>
      </c>
      <c r="S1108" s="69">
        <v>11298.179</v>
      </c>
      <c r="V1108" s="51">
        <v>3140</v>
      </c>
      <c r="W1108" s="51">
        <v>32777</v>
      </c>
      <c r="X1108" s="51">
        <v>16549</v>
      </c>
    </row>
    <row r="1109" spans="1:24" x14ac:dyDescent="0.2">
      <c r="A1109">
        <v>5266</v>
      </c>
      <c r="B1109" t="s">
        <v>2217</v>
      </c>
      <c r="C1109" t="s">
        <v>2176</v>
      </c>
      <c r="D1109">
        <v>2017</v>
      </c>
      <c r="E1109" t="str">
        <f t="shared" si="17"/>
        <v>52662017</v>
      </c>
      <c r="F1109">
        <v>232903</v>
      </c>
      <c r="G1109" t="str">
        <f>VLOOKUP($A1109,CATMUN!$B$2:$C$1123,2,0)</f>
        <v>Alto</v>
      </c>
      <c r="H1109" t="str">
        <f>VLOOKUP($A1109,CATMUN!$B$2:$D$1123,3,0)</f>
        <v>03 Ciudades Aglomeradas</v>
      </c>
      <c r="I1109">
        <f>VLOOKUP($A1109,CATMUN!$B$2:$G$1123,4,0)</f>
        <v>1</v>
      </c>
      <c r="J1109">
        <f>VLOOKUP($A1109,CATMUN!$B$2:$G$1123,6,0)</f>
        <v>2</v>
      </c>
      <c r="K1109" s="69">
        <v>86667.051653779999</v>
      </c>
      <c r="L1109" s="69">
        <v>52231.875319259998</v>
      </c>
      <c r="M1109" s="69">
        <v>33708.556825</v>
      </c>
      <c r="N1109" s="69">
        <v>11522.100696</v>
      </c>
      <c r="O1109" s="69">
        <v>20512.338525790001</v>
      </c>
      <c r="P1109" s="69">
        <v>20512.338525790001</v>
      </c>
      <c r="Q1109">
        <v>1</v>
      </c>
      <c r="R1109" s="282">
        <v>0</v>
      </c>
      <c r="S1109" s="69">
        <v>636.424665</v>
      </c>
      <c r="V1109" s="51">
        <v>32</v>
      </c>
      <c r="W1109" s="51">
        <v>4613</v>
      </c>
      <c r="X1109" s="51">
        <v>445</v>
      </c>
    </row>
    <row r="1110" spans="1:24" x14ac:dyDescent="0.2">
      <c r="A1110">
        <v>68276</v>
      </c>
      <c r="B1110" t="s">
        <v>1948</v>
      </c>
      <c r="C1110" t="s">
        <v>1919</v>
      </c>
      <c r="D1110">
        <v>2017</v>
      </c>
      <c r="E1110" t="str">
        <f t="shared" si="17"/>
        <v>682762017</v>
      </c>
      <c r="F1110">
        <v>266617</v>
      </c>
      <c r="G1110" t="str">
        <f>VLOOKUP($A1110,CATMUN!$B$2:$C$1123,2,0)</f>
        <v>Alto</v>
      </c>
      <c r="H1110" t="str">
        <f>VLOOKUP($A1110,CATMUN!$B$2:$D$1123,3,0)</f>
        <v>03 Ciudades Aglomeradas</v>
      </c>
      <c r="I1110">
        <f>VLOOKUP($A1110,CATMUN!$B$2:$G$1123,4,0)</f>
        <v>1</v>
      </c>
      <c r="J1110">
        <f>VLOOKUP($A1110,CATMUN!$B$2:$G$1123,6,0)</f>
        <v>2</v>
      </c>
      <c r="K1110" s="69">
        <v>54188.443483000003</v>
      </c>
      <c r="L1110" s="69">
        <v>52231.875319259998</v>
      </c>
      <c r="M1110" s="69">
        <v>731.36637899999994</v>
      </c>
      <c r="N1110" s="69">
        <v>11522.100696</v>
      </c>
      <c r="P1110" s="69">
        <v>20512.338525790001</v>
      </c>
      <c r="Q1110">
        <v>0</v>
      </c>
      <c r="R1110" s="282">
        <v>636.424665</v>
      </c>
      <c r="S1110" s="69">
        <v>636.424665</v>
      </c>
      <c r="V1110" s="51">
        <v>32</v>
      </c>
      <c r="W1110" s="51">
        <v>1827</v>
      </c>
      <c r="X1110" s="51">
        <v>445</v>
      </c>
    </row>
    <row r="1111" spans="1:24" x14ac:dyDescent="0.2">
      <c r="A1111">
        <v>76130</v>
      </c>
      <c r="B1111" t="s">
        <v>1222</v>
      </c>
      <c r="C1111" t="s">
        <v>2069</v>
      </c>
      <c r="D1111">
        <v>2017</v>
      </c>
      <c r="E1111" t="str">
        <f t="shared" si="17"/>
        <v>761302017</v>
      </c>
      <c r="F1111">
        <v>84129</v>
      </c>
      <c r="G1111" t="str">
        <f>VLOOKUP($A1111,CATMUN!$B$2:$C$1123,2,0)</f>
        <v>Alto</v>
      </c>
      <c r="H1111" t="str">
        <f>VLOOKUP($A1111,CATMUN!$B$2:$D$1123,3,0)</f>
        <v>03 Ciudades Aglomeradas</v>
      </c>
      <c r="I1111">
        <f>VLOOKUP($A1111,CATMUN!$B$2:$G$1123,4,0)</f>
        <v>1</v>
      </c>
      <c r="J1111">
        <f>VLOOKUP($A1111,CATMUN!$B$2:$G$1123,6,0)</f>
        <v>2</v>
      </c>
      <c r="K1111" s="69">
        <v>15840.130821000001</v>
      </c>
      <c r="L1111" s="69">
        <v>52231.875319259998</v>
      </c>
      <c r="M1111" s="69">
        <v>126.378884</v>
      </c>
      <c r="N1111" s="69">
        <v>11522.100696</v>
      </c>
      <c r="O1111" s="69">
        <v>0</v>
      </c>
      <c r="P1111" s="69">
        <v>20512.338525790001</v>
      </c>
      <c r="R1111" s="282"/>
      <c r="S1111" s="69">
        <v>636.424665</v>
      </c>
      <c r="T1111">
        <v>0</v>
      </c>
      <c r="V1111" s="51">
        <v>32</v>
      </c>
      <c r="W1111" s="51">
        <v>378</v>
      </c>
      <c r="X1111" s="51">
        <v>445</v>
      </c>
    </row>
    <row r="1112" spans="1:24" x14ac:dyDescent="0.2">
      <c r="A1112">
        <v>13836</v>
      </c>
      <c r="B1112" t="s">
        <v>1285</v>
      </c>
      <c r="C1112" t="s">
        <v>1242</v>
      </c>
      <c r="D1112">
        <v>2017</v>
      </c>
      <c r="E1112" t="str">
        <f t="shared" si="17"/>
        <v>138362017</v>
      </c>
      <c r="F1112">
        <v>74209</v>
      </c>
      <c r="G1112" t="str">
        <f>VLOOKUP($A1112,CATMUN!$B$2:$C$1123,2,0)</f>
        <v>Medio</v>
      </c>
      <c r="H1112" t="str">
        <f>VLOOKUP($A1112,CATMUN!$B$2:$D$1123,3,0)</f>
        <v>03 Ciudades Aglomeradas</v>
      </c>
      <c r="I1112">
        <f>VLOOKUP($A1112,CATMUN!$B$2:$G$1123,4,0)</f>
        <v>1</v>
      </c>
      <c r="J1112">
        <f>VLOOKUP($A1112,CATMUN!$B$2:$G$1123,6,0)</f>
        <v>3</v>
      </c>
      <c r="K1112" s="69">
        <v>3274.9075673699999</v>
      </c>
      <c r="L1112" s="69">
        <v>4929</v>
      </c>
      <c r="M1112" s="69">
        <v>851.25462611000012</v>
      </c>
      <c r="N1112" s="69">
        <v>637.37536305499998</v>
      </c>
      <c r="P1112" s="69">
        <v>0</v>
      </c>
      <c r="Q1112">
        <v>0</v>
      </c>
      <c r="S1112" s="69">
        <v>0</v>
      </c>
      <c r="T1112">
        <v>0</v>
      </c>
      <c r="V1112" s="51">
        <v>35</v>
      </c>
      <c r="W1112" s="51">
        <v>324</v>
      </c>
      <c r="X1112" s="51">
        <v>181</v>
      </c>
    </row>
    <row r="1113" spans="1:24" x14ac:dyDescent="0.2">
      <c r="A1113">
        <v>54405</v>
      </c>
      <c r="B1113" t="s">
        <v>1877</v>
      </c>
      <c r="C1113" t="s">
        <v>1855</v>
      </c>
      <c r="D1113">
        <v>2017</v>
      </c>
      <c r="E1113" t="str">
        <f t="shared" si="17"/>
        <v>544052017</v>
      </c>
      <c r="F1113">
        <v>78409</v>
      </c>
      <c r="G1113" t="str">
        <f>VLOOKUP($A1113,CATMUN!$B$2:$C$1123,2,0)</f>
        <v>Bajo</v>
      </c>
      <c r="H1113" t="str">
        <f>VLOOKUP($A1113,CATMUN!$B$2:$D$1123,3,0)</f>
        <v>03 Ciudades Aglomeradas</v>
      </c>
      <c r="I1113">
        <f>VLOOKUP($A1113,CATMUN!$B$2:$G$1123,4,0)</f>
        <v>1</v>
      </c>
      <c r="J1113">
        <f>VLOOKUP($A1113,CATMUN!$B$2:$G$1123,6,0)</f>
        <v>3</v>
      </c>
      <c r="K1113" s="69">
        <v>7567.6822920000004</v>
      </c>
      <c r="L1113" s="69">
        <v>4929</v>
      </c>
      <c r="M1113" s="69">
        <v>432.0652</v>
      </c>
      <c r="N1113" s="69">
        <v>432.0652</v>
      </c>
      <c r="O1113" s="69">
        <v>0</v>
      </c>
      <c r="P1113" s="69">
        <v>0</v>
      </c>
      <c r="Q1113">
        <v>0</v>
      </c>
      <c r="R1113">
        <v>0</v>
      </c>
      <c r="S1113" s="69">
        <v>0</v>
      </c>
      <c r="T1113">
        <v>0</v>
      </c>
      <c r="V1113" s="51">
        <v>35</v>
      </c>
      <c r="W1113" s="51">
        <v>299</v>
      </c>
      <c r="X1113" s="51">
        <v>181</v>
      </c>
    </row>
    <row r="1114" spans="1:24" x14ac:dyDescent="0.2">
      <c r="A1114">
        <v>54874</v>
      </c>
      <c r="B1114" t="s">
        <v>1894</v>
      </c>
      <c r="C1114" t="s">
        <v>1855</v>
      </c>
      <c r="D1114">
        <v>2017</v>
      </c>
      <c r="E1114" t="str">
        <f t="shared" si="17"/>
        <v>548742017</v>
      </c>
      <c r="F1114">
        <v>92661</v>
      </c>
      <c r="G1114" t="str">
        <f>VLOOKUP($A1114,CATMUN!$B$2:$C$1123,2,0)</f>
        <v>Medio</v>
      </c>
      <c r="H1114" t="str">
        <f>VLOOKUP($A1114,CATMUN!$B$2:$D$1123,3,0)</f>
        <v>03 Ciudades Aglomeradas</v>
      </c>
      <c r="I1114">
        <f>VLOOKUP($A1114,CATMUN!$B$2:$G$1123,4,0)</f>
        <v>1</v>
      </c>
      <c r="J1114">
        <f>VLOOKUP($A1114,CATMUN!$B$2:$G$1123,6,0)</f>
        <v>3</v>
      </c>
      <c r="K1114" s="69">
        <v>3945.8889750000003</v>
      </c>
      <c r="L1114" s="69">
        <v>4929</v>
      </c>
      <c r="M1114" s="69">
        <v>423.49609999999996</v>
      </c>
      <c r="N1114" s="69">
        <v>637.37536305499998</v>
      </c>
      <c r="P1114" s="69">
        <v>0</v>
      </c>
      <c r="Q1114">
        <v>0</v>
      </c>
      <c r="S1114" s="69">
        <v>0</v>
      </c>
      <c r="T1114">
        <v>0</v>
      </c>
      <c r="V1114" s="51">
        <v>35</v>
      </c>
      <c r="W1114" s="51">
        <v>346</v>
      </c>
      <c r="X1114" s="51">
        <v>181</v>
      </c>
    </row>
    <row r="1115" spans="1:24" x14ac:dyDescent="0.2">
      <c r="A1115">
        <v>15001</v>
      </c>
      <c r="B1115" t="s">
        <v>1290</v>
      </c>
      <c r="C1115" t="s">
        <v>1289</v>
      </c>
      <c r="D1115">
        <v>2017</v>
      </c>
      <c r="E1115" t="str">
        <f t="shared" si="17"/>
        <v>150012017</v>
      </c>
      <c r="F1115">
        <v>195538</v>
      </c>
      <c r="G1115" t="str">
        <f>VLOOKUP($A1115,CATMUN!$B$2:$C$1123,2,0)</f>
        <v>Alto</v>
      </c>
      <c r="H1115" t="str">
        <f>VLOOKUP($A1115,CATMUN!$B$2:$D$1123,3,0)</f>
        <v>02 Nodos Estratégicos</v>
      </c>
      <c r="I1115">
        <f>VLOOKUP($A1115,CATMUN!$B$2:$G$1123,4,0)</f>
        <v>1</v>
      </c>
      <c r="J1115">
        <f>VLOOKUP($A1115,CATMUN!$B$2:$G$1123,6,0)</f>
        <v>4</v>
      </c>
      <c r="K1115" s="69">
        <v>35906.244631499998</v>
      </c>
      <c r="L1115" s="69">
        <v>35906.244631499998</v>
      </c>
      <c r="M1115" s="69">
        <v>1074.7502830000001</v>
      </c>
      <c r="N1115" s="69">
        <v>1074.7502830000001</v>
      </c>
      <c r="P1115" s="69">
        <v>0</v>
      </c>
      <c r="Q1115">
        <v>0</v>
      </c>
      <c r="S1115" s="69">
        <v>0</v>
      </c>
      <c r="T1115">
        <v>0</v>
      </c>
      <c r="V1115" s="51">
        <v>2231</v>
      </c>
      <c r="W1115" s="51">
        <v>1960</v>
      </c>
      <c r="X1115" s="51">
        <v>13511</v>
      </c>
    </row>
    <row r="1116" spans="1:24" x14ac:dyDescent="0.2">
      <c r="A1116">
        <v>13430</v>
      </c>
      <c r="B1116" t="s">
        <v>1259</v>
      </c>
      <c r="C1116" t="s">
        <v>1242</v>
      </c>
      <c r="D1116">
        <v>2017</v>
      </c>
      <c r="E1116" t="str">
        <f t="shared" si="17"/>
        <v>134302017</v>
      </c>
      <c r="F1116">
        <v>123906</v>
      </c>
      <c r="G1116" t="str">
        <f>VLOOKUP($A1116,CATMUN!$B$2:$C$1123,2,0)</f>
        <v>Medio</v>
      </c>
      <c r="H1116" t="str">
        <f>VLOOKUP($A1116,CATMUN!$B$2:$D$1123,3,0)</f>
        <v>01 Ciudades Emergentes</v>
      </c>
      <c r="I1116">
        <f>VLOOKUP($A1116,CATMUN!$B$2:$G$1123,4,0)</f>
        <v>1</v>
      </c>
      <c r="J1116">
        <f>VLOOKUP($A1116,CATMUN!$B$2:$G$1123,6,0)</f>
        <v>5</v>
      </c>
      <c r="K1116" s="69">
        <v>2193.6131759999998</v>
      </c>
      <c r="L1116" s="69">
        <v>2193.6131759999998</v>
      </c>
      <c r="M1116" s="69">
        <v>87.067239000000001</v>
      </c>
      <c r="N1116" s="69">
        <v>87.067239000000001</v>
      </c>
      <c r="P1116" s="69">
        <v>0</v>
      </c>
      <c r="Q1116">
        <v>0</v>
      </c>
      <c r="S1116" s="69">
        <v>0</v>
      </c>
      <c r="T1116">
        <v>0</v>
      </c>
      <c r="V1116" s="51">
        <v>10</v>
      </c>
      <c r="W1116" s="51">
        <v>253</v>
      </c>
      <c r="X1116" s="51">
        <v>124</v>
      </c>
    </row>
    <row r="1117" spans="1:24" x14ac:dyDescent="0.2">
      <c r="A1117">
        <v>5079</v>
      </c>
      <c r="B1117" t="s">
        <v>1923</v>
      </c>
      <c r="C1117" t="s">
        <v>2176</v>
      </c>
      <c r="D1117">
        <v>2017</v>
      </c>
      <c r="E1117" t="str">
        <f t="shared" si="17"/>
        <v>50792017</v>
      </c>
      <c r="F1117">
        <v>51617</v>
      </c>
      <c r="G1117" t="str">
        <f>VLOOKUP($A1117,CATMUN!$B$2:$C$1123,2,0)</f>
        <v>Alto</v>
      </c>
      <c r="H1117" t="str">
        <f>VLOOKUP($A1117,CATMUN!$B$2:$D$1123,3,0)</f>
        <v>Otros Sistemas de Ciudades</v>
      </c>
      <c r="I1117">
        <f>VLOOKUP($A1117,CATMUN!$B$2:$G$1123,4,0)</f>
        <v>1</v>
      </c>
      <c r="J1117">
        <f>VLOOKUP($A1117,CATMUN!$B$2:$G$1123,6,0)</f>
        <v>6</v>
      </c>
      <c r="K1117" s="69">
        <v>4702.4001396700005</v>
      </c>
      <c r="L1117" s="69">
        <v>3337</v>
      </c>
      <c r="M1117" s="69">
        <v>634.56842200000006</v>
      </c>
      <c r="N1117" s="69">
        <v>315.61127181964287</v>
      </c>
      <c r="P1117" s="69">
        <v>267.38741900000002</v>
      </c>
      <c r="Q1117">
        <v>0</v>
      </c>
      <c r="S1117" s="69">
        <v>2005.9982590000002</v>
      </c>
      <c r="T1117">
        <v>0</v>
      </c>
      <c r="U1117">
        <v>0.12</v>
      </c>
      <c r="V1117" s="51">
        <v>35</v>
      </c>
      <c r="W1117" s="51">
        <v>260</v>
      </c>
      <c r="X1117" s="51">
        <v>181</v>
      </c>
    </row>
    <row r="1118" spans="1:24" x14ac:dyDescent="0.2">
      <c r="A1118">
        <v>5101</v>
      </c>
      <c r="B1118" t="s">
        <v>2205</v>
      </c>
      <c r="C1118" t="s">
        <v>2176</v>
      </c>
      <c r="D1118">
        <v>2017</v>
      </c>
      <c r="E1118" t="str">
        <f t="shared" si="17"/>
        <v>51012017</v>
      </c>
      <c r="F1118">
        <v>26828</v>
      </c>
      <c r="G1118" t="str">
        <f>VLOOKUP($A1118,CATMUN!$B$2:$C$1123,2,0)</f>
        <v>Alto</v>
      </c>
      <c r="H1118" t="str">
        <f>VLOOKUP($A1118,CATMUN!$B$2:$D$1123,3,0)</f>
        <v>Municipios intermedios</v>
      </c>
      <c r="I1118">
        <f>VLOOKUP($A1118,CATMUN!$B$2:$G$1123,4,0)</f>
        <v>1</v>
      </c>
      <c r="J1118">
        <f>VLOOKUP($A1118,CATMUN!$B$2:$G$1123,6,0)</f>
        <v>6</v>
      </c>
      <c r="K1118" s="69">
        <v>1871.4906619999999</v>
      </c>
      <c r="L1118" s="69">
        <v>3337</v>
      </c>
      <c r="M1118" s="69">
        <v>134.24229099999999</v>
      </c>
      <c r="N1118" s="69">
        <v>315.61127181964287</v>
      </c>
      <c r="P1118" s="69">
        <v>267.38741900000002</v>
      </c>
      <c r="Q1118">
        <v>0</v>
      </c>
      <c r="S1118" s="69">
        <v>2005.9982590000002</v>
      </c>
      <c r="T1118">
        <v>0</v>
      </c>
      <c r="V1118" s="51">
        <v>8</v>
      </c>
      <c r="W1118" s="51">
        <v>117</v>
      </c>
      <c r="X1118" s="51">
        <v>445</v>
      </c>
    </row>
    <row r="1119" spans="1:24" x14ac:dyDescent="0.2">
      <c r="A1119">
        <v>5308</v>
      </c>
      <c r="B1119" t="s">
        <v>2221</v>
      </c>
      <c r="C1119" t="s">
        <v>2176</v>
      </c>
      <c r="D1119">
        <v>2017</v>
      </c>
      <c r="E1119" t="str">
        <f t="shared" si="17"/>
        <v>53082017</v>
      </c>
      <c r="F1119">
        <v>56755</v>
      </c>
      <c r="G1119" t="str">
        <f>VLOOKUP($A1119,CATMUN!$B$2:$C$1123,2,0)</f>
        <v>Alto</v>
      </c>
      <c r="H1119" t="str">
        <f>VLOOKUP($A1119,CATMUN!$B$2:$D$1123,3,0)</f>
        <v>Otros Sistemas de Ciudades</v>
      </c>
      <c r="I1119">
        <f>VLOOKUP($A1119,CATMUN!$B$2:$G$1123,4,0)</f>
        <v>1</v>
      </c>
      <c r="J1119">
        <f>VLOOKUP($A1119,CATMUN!$B$2:$G$1123,6,0)</f>
        <v>6</v>
      </c>
      <c r="K1119" s="69">
        <v>7359.9659790000005</v>
      </c>
      <c r="L1119" s="69">
        <v>3337</v>
      </c>
      <c r="M1119" s="69">
        <v>2236.0754929999998</v>
      </c>
      <c r="N1119" s="69">
        <v>315.61127181964287</v>
      </c>
      <c r="P1119" s="69">
        <v>267.38741900000002</v>
      </c>
      <c r="S1119" s="69">
        <v>2005.9982590000002</v>
      </c>
      <c r="T1119">
        <v>0</v>
      </c>
      <c r="V1119" s="51">
        <v>35</v>
      </c>
      <c r="W1119" s="51">
        <v>1173</v>
      </c>
      <c r="X1119" s="51">
        <v>181</v>
      </c>
    </row>
    <row r="1120" spans="1:24" x14ac:dyDescent="0.2">
      <c r="A1120">
        <v>5315</v>
      </c>
      <c r="B1120" t="s">
        <v>1707</v>
      </c>
      <c r="C1120" t="s">
        <v>2176</v>
      </c>
      <c r="D1120">
        <v>2017</v>
      </c>
      <c r="E1120" t="str">
        <f t="shared" si="17"/>
        <v>53152017</v>
      </c>
      <c r="F1120">
        <v>6313</v>
      </c>
      <c r="G1120" t="str">
        <f>VLOOKUP($A1120,CATMUN!$B$2:$C$1123,2,0)</f>
        <v>Alto</v>
      </c>
      <c r="H1120" t="str">
        <f>VLOOKUP($A1120,CATMUN!$B$2:$D$1123,3,0)</f>
        <v>Municipios intermedios</v>
      </c>
      <c r="I1120">
        <f>VLOOKUP($A1120,CATMUN!$B$2:$G$1123,4,0)</f>
        <v>1</v>
      </c>
      <c r="J1120">
        <f>VLOOKUP($A1120,CATMUN!$B$2:$G$1123,6,0)</f>
        <v>6</v>
      </c>
      <c r="K1120" s="69">
        <v>458.35433799999998</v>
      </c>
      <c r="L1120" s="69">
        <v>3337</v>
      </c>
      <c r="M1120" s="69">
        <v>4.3263999999999996</v>
      </c>
      <c r="N1120" s="69">
        <v>315.61127181964287</v>
      </c>
      <c r="P1120" s="69">
        <v>267.38741900000002</v>
      </c>
      <c r="Q1120">
        <v>0</v>
      </c>
      <c r="S1120" s="69">
        <v>2005.9982590000002</v>
      </c>
      <c r="T1120">
        <v>0</v>
      </c>
      <c r="V1120" s="51">
        <v>10</v>
      </c>
      <c r="W1120" s="51">
        <v>7</v>
      </c>
      <c r="X1120" s="51">
        <v>124</v>
      </c>
    </row>
    <row r="1121" spans="1:24" x14ac:dyDescent="0.2">
      <c r="A1121">
        <v>5376</v>
      </c>
      <c r="B1121" t="s">
        <v>2230</v>
      </c>
      <c r="C1121" t="s">
        <v>2176</v>
      </c>
      <c r="D1121">
        <v>2017</v>
      </c>
      <c r="E1121" t="str">
        <f t="shared" si="17"/>
        <v>53762017</v>
      </c>
      <c r="F1121">
        <v>53993</v>
      </c>
      <c r="G1121" t="str">
        <f>VLOOKUP($A1121,CATMUN!$B$2:$C$1123,2,0)</f>
        <v>Alto</v>
      </c>
      <c r="H1121" t="str">
        <f>VLOOKUP($A1121,CATMUN!$B$2:$D$1123,3,0)</f>
        <v>Otros Sistemas de Ciudades</v>
      </c>
      <c r="I1121">
        <f>VLOOKUP($A1121,CATMUN!$B$2:$G$1123,4,0)</f>
        <v>1</v>
      </c>
      <c r="J1121">
        <f>VLOOKUP($A1121,CATMUN!$B$2:$G$1123,6,0)</f>
        <v>6</v>
      </c>
      <c r="K1121" s="69">
        <v>11589.07482</v>
      </c>
      <c r="L1121" s="69">
        <v>3337</v>
      </c>
      <c r="M1121" s="69">
        <v>2976.9039600000001</v>
      </c>
      <c r="N1121" s="69">
        <v>315.61127181964287</v>
      </c>
      <c r="O1121" s="69">
        <v>267.38741900000002</v>
      </c>
      <c r="P1121" s="69">
        <v>267.38741900000002</v>
      </c>
      <c r="R1121">
        <v>2005.9982590000002</v>
      </c>
      <c r="S1121" s="69">
        <v>2005.9982590000002</v>
      </c>
      <c r="V1121" s="51">
        <v>32</v>
      </c>
      <c r="W1121" s="51">
        <v>428</v>
      </c>
      <c r="X1121" s="51">
        <v>445</v>
      </c>
    </row>
    <row r="1122" spans="1:24" x14ac:dyDescent="0.2">
      <c r="A1122">
        <v>5579</v>
      </c>
      <c r="B1122" t="s">
        <v>2244</v>
      </c>
      <c r="C1122" t="s">
        <v>2176</v>
      </c>
      <c r="D1122">
        <v>2017</v>
      </c>
      <c r="E1122" t="str">
        <f t="shared" si="17"/>
        <v>55792017</v>
      </c>
      <c r="F1122">
        <v>48553</v>
      </c>
      <c r="G1122" t="str">
        <f>VLOOKUP($A1122,CATMUN!$B$2:$C$1123,2,0)</f>
        <v>Alto</v>
      </c>
      <c r="H1122" t="str">
        <f>VLOOKUP($A1122,CATMUN!$B$2:$D$1123,3,0)</f>
        <v>Municipios intermedios</v>
      </c>
      <c r="I1122">
        <f>VLOOKUP($A1122,CATMUN!$B$2:$G$1123,4,0)</f>
        <v>1</v>
      </c>
      <c r="J1122">
        <f>VLOOKUP($A1122,CATMUN!$B$2:$G$1123,6,0)</f>
        <v>6</v>
      </c>
      <c r="K1122" s="69">
        <v>2367.4648399999996</v>
      </c>
      <c r="L1122" s="69">
        <v>3337</v>
      </c>
      <c r="M1122" s="69">
        <v>82.352466000000007</v>
      </c>
      <c r="N1122" s="69">
        <v>315.61127181964287</v>
      </c>
      <c r="P1122" s="69">
        <v>267.38741900000002</v>
      </c>
      <c r="Q1122">
        <v>0</v>
      </c>
      <c r="S1122" s="69">
        <v>2005.9982590000002</v>
      </c>
      <c r="T1122">
        <v>0</v>
      </c>
      <c r="V1122" s="51">
        <v>14</v>
      </c>
      <c r="W1122" s="51">
        <v>39</v>
      </c>
      <c r="X1122" s="51">
        <v>181</v>
      </c>
    </row>
    <row r="1123" spans="1:24" x14ac:dyDescent="0.2">
      <c r="A1123">
        <v>15367</v>
      </c>
      <c r="B1123" t="s">
        <v>1333</v>
      </c>
      <c r="C1123" t="s">
        <v>1289</v>
      </c>
      <c r="D1123">
        <v>2017</v>
      </c>
      <c r="E1123" t="str">
        <f t="shared" si="17"/>
        <v>153672017</v>
      </c>
      <c r="F1123">
        <v>7673</v>
      </c>
      <c r="G1123" t="str">
        <f>VLOOKUP($A1123,CATMUN!$B$2:$C$1123,2,0)</f>
        <v>Alto</v>
      </c>
      <c r="H1123" t="str">
        <f>VLOOKUP($A1123,CATMUN!$B$2:$D$1123,3,0)</f>
        <v>Municipios intermedios</v>
      </c>
      <c r="I1123">
        <f>VLOOKUP($A1123,CATMUN!$B$2:$G$1123,4,0)</f>
        <v>1</v>
      </c>
      <c r="J1123">
        <f>VLOOKUP($A1123,CATMUN!$B$2:$G$1123,6,0)</f>
        <v>6</v>
      </c>
      <c r="K1123" s="69">
        <v>324.22665699999999</v>
      </c>
      <c r="L1123" s="69">
        <v>3337</v>
      </c>
      <c r="M1123" s="69">
        <v>7.5390879999999996</v>
      </c>
      <c r="N1123" s="69">
        <v>315.61127181964287</v>
      </c>
      <c r="P1123" s="69">
        <v>267.38741900000002</v>
      </c>
      <c r="Q1123">
        <v>0</v>
      </c>
      <c r="S1123" s="69">
        <v>2005.9982590000002</v>
      </c>
      <c r="T1123">
        <v>0</v>
      </c>
      <c r="V1123" s="51">
        <v>8</v>
      </c>
      <c r="W1123" s="51">
        <v>1</v>
      </c>
      <c r="X1123" s="51">
        <v>445</v>
      </c>
    </row>
    <row r="1124" spans="1:24" x14ac:dyDescent="0.2">
      <c r="A1124">
        <v>15806</v>
      </c>
      <c r="B1124" t="s">
        <v>1397</v>
      </c>
      <c r="C1124" t="s">
        <v>1289</v>
      </c>
      <c r="D1124">
        <v>2017</v>
      </c>
      <c r="E1124" t="str">
        <f t="shared" si="17"/>
        <v>158062017</v>
      </c>
      <c r="F1124">
        <v>14333</v>
      </c>
      <c r="G1124" t="str">
        <f>VLOOKUP($A1124,CATMUN!$B$2:$C$1123,2,0)</f>
        <v>Alto</v>
      </c>
      <c r="H1124" t="str">
        <f>VLOOKUP($A1124,CATMUN!$B$2:$D$1123,3,0)</f>
        <v>Otros Sistemas de Ciudades</v>
      </c>
      <c r="I1124">
        <f>VLOOKUP($A1124,CATMUN!$B$2:$G$1123,4,0)</f>
        <v>1</v>
      </c>
      <c r="J1124">
        <f>VLOOKUP($A1124,CATMUN!$B$2:$G$1123,6,0)</f>
        <v>6</v>
      </c>
      <c r="K1124" s="69">
        <v>1319.0564410000002</v>
      </c>
      <c r="L1124" s="69">
        <v>3337</v>
      </c>
      <c r="M1124" s="69">
        <v>28.0427</v>
      </c>
      <c r="N1124" s="69">
        <v>315.61127181964287</v>
      </c>
      <c r="P1124" s="69">
        <v>267.38741900000002</v>
      </c>
      <c r="Q1124">
        <v>1</v>
      </c>
      <c r="S1124" s="69">
        <v>2005.9982590000002</v>
      </c>
      <c r="T1124">
        <v>0</v>
      </c>
      <c r="V1124" s="51">
        <v>1</v>
      </c>
      <c r="W1124" s="51">
        <v>765</v>
      </c>
      <c r="X1124" s="51">
        <v>124</v>
      </c>
    </row>
    <row r="1125" spans="1:24" x14ac:dyDescent="0.2">
      <c r="A1125">
        <v>25181</v>
      </c>
      <c r="B1125" t="s">
        <v>1567</v>
      </c>
      <c r="C1125" t="s">
        <v>1549</v>
      </c>
      <c r="D1125">
        <v>2017</v>
      </c>
      <c r="E1125" t="str">
        <f t="shared" si="17"/>
        <v>251812017</v>
      </c>
      <c r="F1125">
        <v>10614</v>
      </c>
      <c r="G1125" t="str">
        <f>VLOOKUP($A1125,CATMUN!$B$2:$C$1123,2,0)</f>
        <v>Alto</v>
      </c>
      <c r="H1125" t="str">
        <f>VLOOKUP($A1125,CATMUN!$B$2:$D$1123,3,0)</f>
        <v>Municipios intermedios</v>
      </c>
      <c r="I1125">
        <f>VLOOKUP($A1125,CATMUN!$B$2:$G$1123,4,0)</f>
        <v>1</v>
      </c>
      <c r="J1125">
        <f>VLOOKUP($A1125,CATMUN!$B$2:$G$1123,6,0)</f>
        <v>6</v>
      </c>
      <c r="K1125" s="69">
        <v>683.59469799999999</v>
      </c>
      <c r="L1125" s="69">
        <v>3337</v>
      </c>
      <c r="M1125" s="69">
        <v>180.91817399999999</v>
      </c>
      <c r="N1125" s="69">
        <v>315.61127181964287</v>
      </c>
      <c r="P1125" s="69">
        <v>267.38741900000002</v>
      </c>
      <c r="Q1125">
        <v>0</v>
      </c>
      <c r="S1125" s="69">
        <v>2005.9982590000002</v>
      </c>
      <c r="T1125">
        <v>0</v>
      </c>
      <c r="U1125">
        <v>10.45</v>
      </c>
      <c r="V1125" s="51">
        <v>8</v>
      </c>
      <c r="W1125" s="51">
        <v>26</v>
      </c>
      <c r="X1125" s="51">
        <v>445</v>
      </c>
    </row>
    <row r="1126" spans="1:24" x14ac:dyDescent="0.2">
      <c r="A1126">
        <v>25736</v>
      </c>
      <c r="B1126" t="s">
        <v>1630</v>
      </c>
      <c r="C1126" t="s">
        <v>1549</v>
      </c>
      <c r="D1126">
        <v>2017</v>
      </c>
      <c r="E1126" t="str">
        <f t="shared" si="17"/>
        <v>257362017</v>
      </c>
      <c r="F1126">
        <v>14912</v>
      </c>
      <c r="G1126" t="str">
        <f>VLOOKUP($A1126,CATMUN!$B$2:$C$1123,2,0)</f>
        <v>Alto</v>
      </c>
      <c r="H1126" t="str">
        <f>VLOOKUP($A1126,CATMUN!$B$2:$D$1123,3,0)</f>
        <v>Otros Sistemas de Ciudades</v>
      </c>
      <c r="I1126">
        <f>VLOOKUP($A1126,CATMUN!$B$2:$G$1123,4,0)</f>
        <v>1</v>
      </c>
      <c r="J1126">
        <f>VLOOKUP($A1126,CATMUN!$B$2:$G$1123,6,0)</f>
        <v>6</v>
      </c>
      <c r="K1126" s="69">
        <v>3224.9440679999998</v>
      </c>
      <c r="L1126" s="69">
        <v>3337</v>
      </c>
      <c r="M1126" s="69">
        <v>68.78845815999999</v>
      </c>
      <c r="N1126" s="69">
        <v>315.61127181964287</v>
      </c>
      <c r="P1126" s="69">
        <v>267.38741900000002</v>
      </c>
      <c r="Q1126">
        <v>0</v>
      </c>
      <c r="S1126" s="69">
        <v>2005.9982590000002</v>
      </c>
      <c r="U1126">
        <v>0.21</v>
      </c>
      <c r="V1126" s="51">
        <v>32</v>
      </c>
      <c r="W1126" s="51">
        <v>27</v>
      </c>
      <c r="X1126" s="51">
        <v>445</v>
      </c>
    </row>
    <row r="1127" spans="1:24" x14ac:dyDescent="0.2">
      <c r="A1127">
        <v>25743</v>
      </c>
      <c r="B1127" t="s">
        <v>1632</v>
      </c>
      <c r="C1127" t="s">
        <v>1549</v>
      </c>
      <c r="D1127">
        <v>2017</v>
      </c>
      <c r="E1127" t="str">
        <f t="shared" si="17"/>
        <v>257432017</v>
      </c>
      <c r="F1127">
        <v>22052</v>
      </c>
      <c r="G1127" t="str">
        <f>VLOOKUP($A1127,CATMUN!$B$2:$C$1123,2,0)</f>
        <v>Alto</v>
      </c>
      <c r="H1127" t="str">
        <f>VLOOKUP($A1127,CATMUN!$B$2:$D$1123,3,0)</f>
        <v>Municipios intermedios</v>
      </c>
      <c r="I1127">
        <f>VLOOKUP($A1127,CATMUN!$B$2:$G$1123,4,0)</f>
        <v>1</v>
      </c>
      <c r="J1127">
        <f>VLOOKUP($A1127,CATMUN!$B$2:$G$1123,6,0)</f>
        <v>6</v>
      </c>
      <c r="K1127" s="69">
        <v>1494.814971</v>
      </c>
      <c r="L1127" s="69">
        <v>3337</v>
      </c>
      <c r="M1127" s="69">
        <v>270.782939</v>
      </c>
      <c r="N1127" s="69">
        <v>315.61127181964287</v>
      </c>
      <c r="P1127" s="69">
        <v>267.38741900000002</v>
      </c>
      <c r="Q1127">
        <v>0</v>
      </c>
      <c r="R1127">
        <v>19</v>
      </c>
      <c r="S1127" s="69">
        <v>2005.9982590000002</v>
      </c>
      <c r="V1127" s="51">
        <v>8</v>
      </c>
      <c r="W1127" s="51">
        <v>35</v>
      </c>
      <c r="X1127" s="51">
        <v>445</v>
      </c>
    </row>
    <row r="1128" spans="1:24" x14ac:dyDescent="0.2">
      <c r="A1128">
        <v>41396</v>
      </c>
      <c r="B1128" t="s">
        <v>1712</v>
      </c>
      <c r="C1128" t="s">
        <v>1694</v>
      </c>
      <c r="D1128">
        <v>2017</v>
      </c>
      <c r="E1128" t="str">
        <f t="shared" si="17"/>
        <v>413962017</v>
      </c>
      <c r="F1128">
        <v>64938</v>
      </c>
      <c r="G1128" t="str">
        <f>VLOOKUP($A1128,CATMUN!$B$2:$C$1123,2,0)</f>
        <v>Alto</v>
      </c>
      <c r="H1128" t="str">
        <f>VLOOKUP($A1128,CATMUN!$B$2:$D$1123,3,0)</f>
        <v>Municipios intermedios</v>
      </c>
      <c r="I1128">
        <f>VLOOKUP($A1128,CATMUN!$B$2:$G$1123,4,0)</f>
        <v>1</v>
      </c>
      <c r="J1128">
        <f>VLOOKUP($A1128,CATMUN!$B$2:$G$1123,6,0)</f>
        <v>6</v>
      </c>
      <c r="K1128" s="69">
        <v>954.6849279999999</v>
      </c>
      <c r="L1128" s="69">
        <v>3337</v>
      </c>
      <c r="M1128" s="69">
        <v>159.33885469999998</v>
      </c>
      <c r="N1128" s="69">
        <v>315.61127181964287</v>
      </c>
      <c r="O1128" s="69">
        <v>0</v>
      </c>
      <c r="P1128" s="69">
        <v>267.38741900000002</v>
      </c>
      <c r="Q1128">
        <v>0</v>
      </c>
      <c r="R1128">
        <v>0</v>
      </c>
      <c r="S1128" s="69">
        <v>2005.9982590000002</v>
      </c>
      <c r="T1128">
        <v>0</v>
      </c>
      <c r="V1128" s="51">
        <v>14</v>
      </c>
      <c r="W1128" s="51">
        <v>133</v>
      </c>
      <c r="X1128" s="51">
        <v>181</v>
      </c>
    </row>
    <row r="1129" spans="1:24" x14ac:dyDescent="0.2">
      <c r="A1129">
        <v>68755</v>
      </c>
      <c r="B1129" t="s">
        <v>1990</v>
      </c>
      <c r="C1129" t="s">
        <v>1919</v>
      </c>
      <c r="D1129">
        <v>2017</v>
      </c>
      <c r="E1129" t="str">
        <f t="shared" si="17"/>
        <v>687552017</v>
      </c>
      <c r="F1129">
        <v>30847</v>
      </c>
      <c r="G1129" t="str">
        <f>VLOOKUP($A1129,CATMUN!$B$2:$C$1123,2,0)</f>
        <v>Alto</v>
      </c>
      <c r="H1129" t="str">
        <f>VLOOKUP($A1129,CATMUN!$B$2:$D$1123,3,0)</f>
        <v>Municipios intermedios</v>
      </c>
      <c r="I1129">
        <f>VLOOKUP($A1129,CATMUN!$B$2:$G$1123,4,0)</f>
        <v>1</v>
      </c>
      <c r="J1129">
        <f>VLOOKUP($A1129,CATMUN!$B$2:$G$1123,6,0)</f>
        <v>6</v>
      </c>
      <c r="K1129" s="69">
        <v>1872.5248340000001</v>
      </c>
      <c r="L1129" s="69">
        <v>3337</v>
      </c>
      <c r="M1129" s="69">
        <v>51.433317000000002</v>
      </c>
      <c r="N1129" s="69">
        <v>315.61127181964287</v>
      </c>
      <c r="P1129" s="69">
        <v>267.38741900000002</v>
      </c>
      <c r="Q1129">
        <v>0</v>
      </c>
      <c r="S1129" s="69">
        <v>2005.9982590000002</v>
      </c>
      <c r="T1129">
        <v>0</v>
      </c>
      <c r="U1129">
        <v>151.642</v>
      </c>
      <c r="V1129" s="51">
        <v>14</v>
      </c>
      <c r="W1129" s="51">
        <v>136</v>
      </c>
      <c r="X1129" s="51">
        <v>181</v>
      </c>
    </row>
    <row r="1130" spans="1:24" x14ac:dyDescent="0.2">
      <c r="A1130">
        <v>73268</v>
      </c>
      <c r="B1130" t="s">
        <v>2038</v>
      </c>
      <c r="C1130" t="s">
        <v>2021</v>
      </c>
      <c r="D1130">
        <v>2017</v>
      </c>
      <c r="E1130" t="str">
        <f t="shared" si="17"/>
        <v>732682017</v>
      </c>
      <c r="F1130">
        <v>76056</v>
      </c>
      <c r="G1130" t="str">
        <f>VLOOKUP($A1130,CATMUN!$B$2:$C$1123,2,0)</f>
        <v>Alto</v>
      </c>
      <c r="H1130" t="str">
        <f>VLOOKUP($A1130,CATMUN!$B$2:$D$1123,3,0)</f>
        <v>Municipios intermedios</v>
      </c>
      <c r="I1130">
        <f>VLOOKUP($A1130,CATMUN!$B$2:$G$1123,4,0)</f>
        <v>1</v>
      </c>
      <c r="J1130">
        <f>VLOOKUP($A1130,CATMUN!$B$2:$G$1123,6,0)</f>
        <v>6</v>
      </c>
      <c r="K1130" s="69">
        <v>5514.6282840000003</v>
      </c>
      <c r="L1130" s="69">
        <v>3337</v>
      </c>
      <c r="M1130" s="69">
        <v>366.61023999999998</v>
      </c>
      <c r="N1130" s="69">
        <v>315.61127181964287</v>
      </c>
      <c r="P1130" s="69">
        <v>267.38741900000002</v>
      </c>
      <c r="S1130" s="69">
        <v>2005.9982590000002</v>
      </c>
      <c r="T1130">
        <v>0</v>
      </c>
      <c r="V1130" s="51">
        <v>8</v>
      </c>
      <c r="W1130" s="51">
        <v>947</v>
      </c>
      <c r="X1130" s="51">
        <v>445</v>
      </c>
    </row>
    <row r="1131" spans="1:24" x14ac:dyDescent="0.2">
      <c r="A1131">
        <v>73449</v>
      </c>
      <c r="B1131" t="s">
        <v>2049</v>
      </c>
      <c r="C1131" t="s">
        <v>2021</v>
      </c>
      <c r="D1131">
        <v>2017</v>
      </c>
      <c r="E1131" t="str">
        <f t="shared" si="17"/>
        <v>734492017</v>
      </c>
      <c r="F1131">
        <v>36641</v>
      </c>
      <c r="G1131" t="str">
        <f>VLOOKUP($A1131,CATMUN!$B$2:$C$1123,2,0)</f>
        <v>Alto</v>
      </c>
      <c r="H1131" t="str">
        <f>VLOOKUP($A1131,CATMUN!$B$2:$D$1123,3,0)</f>
        <v>Municipios intermedios</v>
      </c>
      <c r="I1131">
        <f>VLOOKUP($A1131,CATMUN!$B$2:$G$1123,4,0)</f>
        <v>1</v>
      </c>
      <c r="J1131">
        <f>VLOOKUP($A1131,CATMUN!$B$2:$G$1123,6,0)</f>
        <v>6</v>
      </c>
      <c r="K1131" s="69">
        <v>6320.0882271499995</v>
      </c>
      <c r="L1131" s="69">
        <v>3337</v>
      </c>
      <c r="M1131" s="69">
        <v>860.45015159000002</v>
      </c>
      <c r="N1131" s="69">
        <v>315.61127181964287</v>
      </c>
      <c r="P1131" s="69">
        <v>267.38741900000002</v>
      </c>
      <c r="S1131" s="69">
        <v>2005.9982590000002</v>
      </c>
      <c r="T1131">
        <v>0</v>
      </c>
      <c r="V1131" s="51">
        <v>14</v>
      </c>
      <c r="W1131" s="51">
        <v>353</v>
      </c>
      <c r="X1131" s="51">
        <v>181</v>
      </c>
    </row>
    <row r="1132" spans="1:24" x14ac:dyDescent="0.2">
      <c r="A1132">
        <v>5282</v>
      </c>
      <c r="B1132" t="s">
        <v>2218</v>
      </c>
      <c r="C1132" t="s">
        <v>2176</v>
      </c>
      <c r="D1132">
        <v>2017</v>
      </c>
      <c r="E1132" t="str">
        <f t="shared" si="17"/>
        <v>52822017</v>
      </c>
      <c r="F1132">
        <v>21283</v>
      </c>
      <c r="G1132" t="str">
        <f>VLOOKUP($A1132,CATMUN!$B$2:$C$1123,2,0)</f>
        <v>Medio</v>
      </c>
      <c r="H1132" t="str">
        <f>VLOOKUP($A1132,CATMUN!$B$2:$D$1123,3,0)</f>
        <v>Municipios intermedios</v>
      </c>
      <c r="I1132">
        <f>VLOOKUP($A1132,CATMUN!$B$2:$G$1123,4,0)</f>
        <v>1</v>
      </c>
      <c r="J1132">
        <f>VLOOKUP($A1132,CATMUN!$B$2:$G$1123,6,0)</f>
        <v>7</v>
      </c>
      <c r="K1132" s="69">
        <v>2344.6154689999998</v>
      </c>
      <c r="L1132" s="69">
        <v>682</v>
      </c>
      <c r="M1132" s="69">
        <v>241.25984500000001</v>
      </c>
      <c r="N1132" s="69">
        <v>315.61127181964287</v>
      </c>
      <c r="P1132" s="69">
        <v>267.38741900000002</v>
      </c>
      <c r="Q1132">
        <v>0</v>
      </c>
      <c r="S1132" s="69">
        <v>2005.9982590000002</v>
      </c>
      <c r="T1132">
        <v>0</v>
      </c>
      <c r="V1132" s="51">
        <v>14</v>
      </c>
      <c r="W1132" s="51">
        <v>80</v>
      </c>
      <c r="X1132" s="51">
        <v>181</v>
      </c>
    </row>
    <row r="1133" spans="1:24" x14ac:dyDescent="0.2">
      <c r="A1133">
        <v>5736</v>
      </c>
      <c r="B1133" t="s">
        <v>2262</v>
      </c>
      <c r="C1133" t="s">
        <v>2176</v>
      </c>
      <c r="D1133">
        <v>2017</v>
      </c>
      <c r="E1133" t="str">
        <f t="shared" si="17"/>
        <v>57362017</v>
      </c>
      <c r="F1133">
        <v>41205</v>
      </c>
      <c r="G1133" t="str">
        <f>VLOOKUP($A1133,CATMUN!$B$2:$C$1123,2,0)</f>
        <v>Bajo</v>
      </c>
      <c r="H1133" t="str">
        <f>VLOOKUP($A1133,CATMUN!$B$2:$D$1123,3,0)</f>
        <v>Municipios intermedios</v>
      </c>
      <c r="I1133">
        <f>VLOOKUP($A1133,CATMUN!$B$2:$G$1123,4,0)</f>
        <v>1</v>
      </c>
      <c r="J1133">
        <f>VLOOKUP($A1133,CATMUN!$B$2:$G$1123,6,0)</f>
        <v>7</v>
      </c>
      <c r="K1133" s="69">
        <v>685.27661899999998</v>
      </c>
      <c r="L1133" s="69">
        <v>682</v>
      </c>
      <c r="M1133" s="69">
        <v>0</v>
      </c>
      <c r="N1133" s="69">
        <v>315.61127181964287</v>
      </c>
      <c r="P1133" s="69">
        <v>267.38741900000002</v>
      </c>
      <c r="Q1133">
        <v>0</v>
      </c>
      <c r="S1133" s="69">
        <v>2005.9982590000002</v>
      </c>
      <c r="T1133">
        <v>0</v>
      </c>
      <c r="U1133">
        <v>0.151</v>
      </c>
      <c r="V1133" s="51">
        <v>14</v>
      </c>
      <c r="W1133" s="51">
        <v>123</v>
      </c>
      <c r="X1133" s="51">
        <v>181</v>
      </c>
    </row>
    <row r="1134" spans="1:24" x14ac:dyDescent="0.2">
      <c r="A1134">
        <v>5809</v>
      </c>
      <c r="B1134" t="s">
        <v>2268</v>
      </c>
      <c r="C1134" t="s">
        <v>2176</v>
      </c>
      <c r="D1134">
        <v>2017</v>
      </c>
      <c r="E1134" t="str">
        <f t="shared" si="17"/>
        <v>58092017</v>
      </c>
      <c r="F1134">
        <v>14602</v>
      </c>
      <c r="G1134" t="str">
        <f>VLOOKUP($A1134,CATMUN!$B$2:$C$1123,2,0)</f>
        <v>Medio</v>
      </c>
      <c r="H1134" t="str">
        <f>VLOOKUP($A1134,CATMUN!$B$2:$D$1123,3,0)</f>
        <v>Municipios intermedios</v>
      </c>
      <c r="I1134">
        <f>VLOOKUP($A1134,CATMUN!$B$2:$G$1123,4,0)</f>
        <v>1</v>
      </c>
      <c r="J1134">
        <f>VLOOKUP($A1134,CATMUN!$B$2:$G$1123,6,0)</f>
        <v>7</v>
      </c>
      <c r="K1134" s="69">
        <v>1448.6615839999999</v>
      </c>
      <c r="L1134" s="69">
        <v>682</v>
      </c>
      <c r="M1134" s="69">
        <v>0.34035000000000004</v>
      </c>
      <c r="N1134" s="69">
        <v>315.61127181964287</v>
      </c>
      <c r="P1134" s="69">
        <v>267.38741900000002</v>
      </c>
      <c r="Q1134">
        <v>0</v>
      </c>
      <c r="S1134" s="69">
        <v>2005.9982590000002</v>
      </c>
      <c r="T1134">
        <v>0</v>
      </c>
      <c r="V1134" s="51">
        <v>10</v>
      </c>
      <c r="W1134" s="51">
        <v>16</v>
      </c>
      <c r="X1134" s="51">
        <v>124</v>
      </c>
    </row>
    <row r="1135" spans="1:24" x14ac:dyDescent="0.2">
      <c r="A1135">
        <v>8137</v>
      </c>
      <c r="B1135" t="s">
        <v>1221</v>
      </c>
      <c r="C1135" t="s">
        <v>1219</v>
      </c>
      <c r="D1135">
        <v>2017</v>
      </c>
      <c r="E1135" t="str">
        <f t="shared" si="17"/>
        <v>81372017</v>
      </c>
      <c r="F1135">
        <v>15482</v>
      </c>
      <c r="G1135" t="str">
        <f>VLOOKUP($A1135,CATMUN!$B$2:$C$1123,2,0)</f>
        <v>Bajo</v>
      </c>
      <c r="H1135" t="str">
        <f>VLOOKUP($A1135,CATMUN!$B$2:$D$1123,3,0)</f>
        <v>Municipios intermedios</v>
      </c>
      <c r="I1135">
        <f>VLOOKUP($A1135,CATMUN!$B$2:$G$1123,4,0)</f>
        <v>1</v>
      </c>
      <c r="J1135">
        <f>VLOOKUP($A1135,CATMUN!$B$2:$G$1123,6,0)</f>
        <v>7</v>
      </c>
      <c r="K1135" s="69">
        <v>18.143544000000002</v>
      </c>
      <c r="L1135" s="69">
        <v>682</v>
      </c>
      <c r="M1135" s="69">
        <v>0</v>
      </c>
      <c r="N1135" s="69">
        <v>315.61127181964287</v>
      </c>
      <c r="P1135" s="69">
        <v>267.38741900000002</v>
      </c>
      <c r="Q1135">
        <v>0</v>
      </c>
      <c r="S1135" s="69">
        <v>2005.9982590000002</v>
      </c>
      <c r="T1135">
        <v>0</v>
      </c>
      <c r="V1135" s="51">
        <v>10</v>
      </c>
      <c r="W1135" s="51">
        <v>0</v>
      </c>
      <c r="X1135" s="51">
        <v>124</v>
      </c>
    </row>
    <row r="1136" spans="1:24" x14ac:dyDescent="0.2">
      <c r="A1136">
        <v>8675</v>
      </c>
      <c r="B1136" t="s">
        <v>1236</v>
      </c>
      <c r="C1136" t="s">
        <v>1219</v>
      </c>
      <c r="D1136">
        <v>2017</v>
      </c>
      <c r="E1136" t="str">
        <f t="shared" si="17"/>
        <v>86752017</v>
      </c>
      <c r="F1136">
        <v>11395</v>
      </c>
      <c r="G1136" t="str">
        <f>VLOOKUP($A1136,CATMUN!$B$2:$C$1123,2,0)</f>
        <v>Medio</v>
      </c>
      <c r="H1136" t="str">
        <f>VLOOKUP($A1136,CATMUN!$B$2:$D$1123,3,0)</f>
        <v>Municipios intermedios</v>
      </c>
      <c r="I1136">
        <f>VLOOKUP($A1136,CATMUN!$B$2:$G$1123,4,0)</f>
        <v>1</v>
      </c>
      <c r="J1136">
        <f>VLOOKUP($A1136,CATMUN!$B$2:$G$1123,6,0)</f>
        <v>7</v>
      </c>
      <c r="K1136" s="69">
        <v>26.924102999999999</v>
      </c>
      <c r="L1136" s="69">
        <v>682</v>
      </c>
      <c r="M1136" s="69">
        <v>0.105</v>
      </c>
      <c r="N1136" s="69">
        <v>315.61127181964287</v>
      </c>
      <c r="P1136" s="69">
        <v>267.38741900000002</v>
      </c>
      <c r="Q1136">
        <v>0</v>
      </c>
      <c r="S1136" s="69">
        <v>2005.9982590000002</v>
      </c>
      <c r="T1136">
        <v>0</v>
      </c>
      <c r="V1136" s="51">
        <v>10</v>
      </c>
      <c r="W1136" s="51">
        <v>0</v>
      </c>
      <c r="X1136" s="51">
        <v>124</v>
      </c>
    </row>
    <row r="1137" spans="1:24" x14ac:dyDescent="0.2">
      <c r="A1137">
        <v>8770</v>
      </c>
      <c r="B1137" t="s">
        <v>1239</v>
      </c>
      <c r="C1137" t="s">
        <v>1219</v>
      </c>
      <c r="D1137">
        <v>2017</v>
      </c>
      <c r="E1137" t="str">
        <f t="shared" si="17"/>
        <v>87702017</v>
      </c>
      <c r="F1137">
        <v>8565</v>
      </c>
      <c r="G1137" t="str">
        <f>VLOOKUP($A1137,CATMUN!$B$2:$C$1123,2,0)</f>
        <v>Medio</v>
      </c>
      <c r="H1137" t="str">
        <f>VLOOKUP($A1137,CATMUN!$B$2:$D$1123,3,0)</f>
        <v>Municipios intermedios</v>
      </c>
      <c r="I1137">
        <f>VLOOKUP($A1137,CATMUN!$B$2:$G$1123,4,0)</f>
        <v>1</v>
      </c>
      <c r="J1137">
        <f>VLOOKUP($A1137,CATMUN!$B$2:$G$1123,6,0)</f>
        <v>7</v>
      </c>
      <c r="K1137" s="69">
        <v>51.498870000000004</v>
      </c>
      <c r="L1137" s="69">
        <v>682</v>
      </c>
      <c r="M1137" s="69">
        <v>0.12</v>
      </c>
      <c r="N1137" s="69">
        <v>315.61127181964287</v>
      </c>
      <c r="P1137" s="69">
        <v>267.38741900000002</v>
      </c>
      <c r="Q1137">
        <v>0</v>
      </c>
      <c r="S1137" s="69">
        <v>2005.9982590000002</v>
      </c>
      <c r="T1137">
        <v>0</v>
      </c>
      <c r="V1137" s="51">
        <v>8</v>
      </c>
      <c r="W1137" s="51">
        <v>12</v>
      </c>
      <c r="X1137" s="51">
        <v>445</v>
      </c>
    </row>
    <row r="1138" spans="1:24" x14ac:dyDescent="0.2">
      <c r="A1138">
        <v>13620</v>
      </c>
      <c r="B1138" t="s">
        <v>1270</v>
      </c>
      <c r="C1138" t="s">
        <v>1242</v>
      </c>
      <c r="D1138">
        <v>2017</v>
      </c>
      <c r="E1138" t="str">
        <f t="shared" si="17"/>
        <v>136202017</v>
      </c>
      <c r="F1138">
        <v>6711</v>
      </c>
      <c r="G1138" t="str">
        <f>VLOOKUP($A1138,CATMUN!$B$2:$C$1123,2,0)</f>
        <v>Bajo</v>
      </c>
      <c r="H1138" t="str">
        <f>VLOOKUP($A1138,CATMUN!$B$2:$D$1123,3,0)</f>
        <v>Otros Sistemas de Ciudades</v>
      </c>
      <c r="I1138">
        <f>VLOOKUP($A1138,CATMUN!$B$2:$G$1123,4,0)</f>
        <v>1</v>
      </c>
      <c r="J1138">
        <f>VLOOKUP($A1138,CATMUN!$B$2:$G$1123,6,0)</f>
        <v>7</v>
      </c>
      <c r="K1138" s="69">
        <v>21.821991000000001</v>
      </c>
      <c r="L1138" s="69">
        <v>682</v>
      </c>
      <c r="N1138" s="69">
        <v>315.61127181964287</v>
      </c>
      <c r="P1138" s="69">
        <v>267.38741900000002</v>
      </c>
      <c r="Q1138">
        <v>0</v>
      </c>
      <c r="S1138" s="69">
        <v>2005.9982590000002</v>
      </c>
      <c r="T1138">
        <v>0</v>
      </c>
      <c r="V1138" s="51">
        <v>32</v>
      </c>
      <c r="W1138" s="51">
        <v>2</v>
      </c>
      <c r="X1138" s="51">
        <v>445</v>
      </c>
    </row>
    <row r="1139" spans="1:24" x14ac:dyDescent="0.2">
      <c r="A1139">
        <v>23350</v>
      </c>
      <c r="B1139" t="s">
        <v>1528</v>
      </c>
      <c r="C1139" t="s">
        <v>1253</v>
      </c>
      <c r="D1139">
        <v>2017</v>
      </c>
      <c r="E1139" t="str">
        <f t="shared" si="17"/>
        <v>233502017</v>
      </c>
      <c r="F1139">
        <v>15766</v>
      </c>
      <c r="G1139" t="str">
        <f>VLOOKUP($A1139,CATMUN!$B$2:$C$1123,2,0)</f>
        <v>Medio</v>
      </c>
      <c r="H1139" t="str">
        <f>VLOOKUP($A1139,CATMUN!$B$2:$D$1123,3,0)</f>
        <v>Municipios intermedios</v>
      </c>
      <c r="I1139">
        <f>VLOOKUP($A1139,CATMUN!$B$2:$G$1123,4,0)</f>
        <v>1</v>
      </c>
      <c r="J1139">
        <f>VLOOKUP($A1139,CATMUN!$B$2:$G$1123,6,0)</f>
        <v>7</v>
      </c>
      <c r="K1139" s="69">
        <v>386.00584900000001</v>
      </c>
      <c r="L1139" s="69">
        <v>682</v>
      </c>
      <c r="M1139" s="69">
        <v>1.0345</v>
      </c>
      <c r="N1139" s="69">
        <v>315.61127181964287</v>
      </c>
      <c r="P1139" s="69">
        <v>267.38741900000002</v>
      </c>
      <c r="Q1139">
        <v>0</v>
      </c>
      <c r="S1139" s="69">
        <v>2005.9982590000002</v>
      </c>
      <c r="T1139">
        <v>0</v>
      </c>
      <c r="V1139" s="51">
        <v>10</v>
      </c>
      <c r="W1139" s="51">
        <v>6</v>
      </c>
      <c r="X1139" s="51">
        <v>124</v>
      </c>
    </row>
    <row r="1140" spans="1:24" x14ac:dyDescent="0.2">
      <c r="A1140">
        <v>23500</v>
      </c>
      <c r="B1140" t="s">
        <v>1533</v>
      </c>
      <c r="C1140" t="s">
        <v>1253</v>
      </c>
      <c r="D1140">
        <v>2017</v>
      </c>
      <c r="E1140" t="str">
        <f t="shared" si="17"/>
        <v>235002017</v>
      </c>
      <c r="F1140">
        <v>28294</v>
      </c>
      <c r="G1140" t="str">
        <f>VLOOKUP($A1140,CATMUN!$B$2:$C$1123,2,0)</f>
        <v>Medio</v>
      </c>
      <c r="H1140" t="str">
        <f>VLOOKUP($A1140,CATMUN!$B$2:$D$1123,3,0)</f>
        <v>Municipios intermedios</v>
      </c>
      <c r="I1140">
        <f>VLOOKUP($A1140,CATMUN!$B$2:$G$1123,4,0)</f>
        <v>1</v>
      </c>
      <c r="J1140">
        <f>VLOOKUP($A1140,CATMUN!$B$2:$G$1123,6,0)</f>
        <v>7</v>
      </c>
      <c r="K1140" s="69">
        <v>136.93116599999999</v>
      </c>
      <c r="L1140" s="69">
        <v>682</v>
      </c>
      <c r="M1140" s="69">
        <v>0</v>
      </c>
      <c r="N1140" s="69">
        <v>315.61127181964287</v>
      </c>
      <c r="P1140" s="69">
        <v>267.38741900000002</v>
      </c>
      <c r="Q1140">
        <v>0</v>
      </c>
      <c r="S1140" s="69">
        <v>2005.9982590000002</v>
      </c>
      <c r="T1140">
        <v>0</v>
      </c>
      <c r="V1140" s="51">
        <v>8</v>
      </c>
      <c r="W1140" s="51">
        <v>0</v>
      </c>
      <c r="X1140" s="51">
        <v>445</v>
      </c>
    </row>
    <row r="1141" spans="1:24" x14ac:dyDescent="0.2">
      <c r="A1141">
        <v>25151</v>
      </c>
      <c r="B1141" t="s">
        <v>1562</v>
      </c>
      <c r="C1141" t="s">
        <v>1549</v>
      </c>
      <c r="D1141">
        <v>2017</v>
      </c>
      <c r="E1141" t="str">
        <f t="shared" si="17"/>
        <v>251512017</v>
      </c>
      <c r="F1141">
        <v>17214</v>
      </c>
      <c r="G1141" t="str">
        <f>VLOOKUP($A1141,CATMUN!$B$2:$C$1123,2,0)</f>
        <v>Medio</v>
      </c>
      <c r="H1141" t="str">
        <f>VLOOKUP($A1141,CATMUN!$B$2:$D$1123,3,0)</f>
        <v>Municipios intermedios</v>
      </c>
      <c r="I1141">
        <f>VLOOKUP($A1141,CATMUN!$B$2:$G$1123,4,0)</f>
        <v>1</v>
      </c>
      <c r="J1141">
        <f>VLOOKUP($A1141,CATMUN!$B$2:$G$1123,6,0)</f>
        <v>7</v>
      </c>
      <c r="K1141" s="69">
        <v>483.89056099999999</v>
      </c>
      <c r="L1141" s="69">
        <v>682</v>
      </c>
      <c r="M1141" s="69">
        <v>0</v>
      </c>
      <c r="N1141" s="69">
        <v>315.61127181964287</v>
      </c>
      <c r="P1141" s="69">
        <v>267.38741900000002</v>
      </c>
      <c r="Q1141">
        <v>0</v>
      </c>
      <c r="S1141" s="69">
        <v>2005.9982590000002</v>
      </c>
      <c r="T1141">
        <v>0</v>
      </c>
      <c r="U1141">
        <v>18.544</v>
      </c>
      <c r="V1141" s="51">
        <v>8</v>
      </c>
      <c r="W1141" s="51">
        <v>329</v>
      </c>
      <c r="X1141" s="51">
        <v>445</v>
      </c>
    </row>
    <row r="1142" spans="1:24" x14ac:dyDescent="0.2">
      <c r="A1142">
        <v>25151</v>
      </c>
      <c r="B1142" t="s">
        <v>1562</v>
      </c>
      <c r="C1142" t="s">
        <v>1549</v>
      </c>
      <c r="D1142">
        <v>2017</v>
      </c>
      <c r="E1142" t="str">
        <f t="shared" si="17"/>
        <v>251512017</v>
      </c>
      <c r="F1142">
        <v>17214</v>
      </c>
      <c r="G1142" t="str">
        <f>VLOOKUP($A1142,CATMUN!$B$2:$C$1123,2,0)</f>
        <v>Medio</v>
      </c>
      <c r="H1142" t="str">
        <f>VLOOKUP($A1142,CATMUN!$B$2:$D$1123,3,0)</f>
        <v>Municipios intermedios</v>
      </c>
      <c r="I1142">
        <f>VLOOKUP($A1142,CATMUN!$B$2:$G$1123,4,0)</f>
        <v>1</v>
      </c>
      <c r="J1142">
        <f>VLOOKUP($A1142,CATMUN!$B$2:$G$1123,6,0)</f>
        <v>7</v>
      </c>
      <c r="K1142" s="69">
        <v>483.89056099999999</v>
      </c>
      <c r="L1142" s="69">
        <v>682</v>
      </c>
      <c r="M1142" s="69">
        <v>0</v>
      </c>
      <c r="N1142" s="69">
        <v>315.61127181964287</v>
      </c>
      <c r="P1142" s="69">
        <v>267.38741900000002</v>
      </c>
      <c r="Q1142">
        <v>0</v>
      </c>
      <c r="S1142" s="69">
        <v>2005.9982590000002</v>
      </c>
      <c r="T1142">
        <v>0</v>
      </c>
      <c r="V1142" s="51">
        <v>8</v>
      </c>
      <c r="W1142" s="51">
        <v>329</v>
      </c>
      <c r="X1142" s="51">
        <v>445</v>
      </c>
    </row>
    <row r="1143" spans="1:24" x14ac:dyDescent="0.2">
      <c r="A1143">
        <v>52240</v>
      </c>
      <c r="B1143" t="s">
        <v>1812</v>
      </c>
      <c r="C1143" t="s">
        <v>1606</v>
      </c>
      <c r="D1143">
        <v>2017</v>
      </c>
      <c r="E1143" t="str">
        <f t="shared" si="17"/>
        <v>522402017</v>
      </c>
      <c r="F1143">
        <v>13967</v>
      </c>
      <c r="G1143" t="str">
        <f>VLOOKUP($A1143,CATMUN!$B$2:$C$1123,2,0)</f>
        <v>Medio</v>
      </c>
      <c r="H1143" t="str">
        <f>VLOOKUP($A1143,CATMUN!$B$2:$D$1123,3,0)</f>
        <v>Municipios intermedios</v>
      </c>
      <c r="I1143">
        <f>VLOOKUP($A1143,CATMUN!$B$2:$G$1123,4,0)</f>
        <v>1</v>
      </c>
      <c r="J1143">
        <f>VLOOKUP($A1143,CATMUN!$B$2:$G$1123,6,0)</f>
        <v>7</v>
      </c>
      <c r="K1143" s="69">
        <v>648.07057200000008</v>
      </c>
      <c r="L1143" s="69">
        <v>682</v>
      </c>
      <c r="M1143" s="69">
        <v>196.34054</v>
      </c>
      <c r="N1143" s="69">
        <v>315.61127181964287</v>
      </c>
      <c r="P1143" s="69">
        <v>267.38741900000002</v>
      </c>
      <c r="Q1143">
        <v>0</v>
      </c>
      <c r="S1143" s="69">
        <v>2005.9982590000002</v>
      </c>
      <c r="T1143">
        <v>0</v>
      </c>
      <c r="V1143" s="51">
        <v>14</v>
      </c>
      <c r="W1143" s="51">
        <v>15</v>
      </c>
      <c r="X1143" s="51">
        <v>181</v>
      </c>
    </row>
    <row r="1144" spans="1:24" x14ac:dyDescent="0.2">
      <c r="A1144">
        <v>54673</v>
      </c>
      <c r="B1144" t="s">
        <v>1626</v>
      </c>
      <c r="C1144" t="s">
        <v>1855</v>
      </c>
      <c r="D1144">
        <v>2017</v>
      </c>
      <c r="E1144" t="str">
        <f t="shared" si="17"/>
        <v>546732017</v>
      </c>
      <c r="F1144">
        <v>5649</v>
      </c>
      <c r="G1144" t="str">
        <f>VLOOKUP($A1144,CATMUN!$B$2:$C$1123,2,0)</f>
        <v>Medio</v>
      </c>
      <c r="H1144" t="str">
        <f>VLOOKUP($A1144,CATMUN!$B$2:$D$1123,3,0)</f>
        <v>Otros Sistemas de Ciudades</v>
      </c>
      <c r="I1144">
        <f>VLOOKUP($A1144,CATMUN!$B$2:$G$1123,4,0)</f>
        <v>1</v>
      </c>
      <c r="J1144">
        <f>VLOOKUP($A1144,CATMUN!$B$2:$G$1123,6,0)</f>
        <v>7</v>
      </c>
      <c r="K1144" s="69">
        <v>128.5498</v>
      </c>
      <c r="L1144" s="69">
        <v>682</v>
      </c>
      <c r="M1144" s="69">
        <v>25.214188</v>
      </c>
      <c r="N1144" s="69">
        <v>315.61127181964287</v>
      </c>
      <c r="P1144" s="69">
        <v>267.38741900000002</v>
      </c>
      <c r="Q1144">
        <v>0</v>
      </c>
      <c r="S1144" s="69">
        <v>2005.9982590000002</v>
      </c>
      <c r="T1144">
        <v>0</v>
      </c>
      <c r="V1144" s="51">
        <v>35</v>
      </c>
      <c r="W1144" s="51">
        <v>50</v>
      </c>
      <c r="X1144" s="51">
        <v>181</v>
      </c>
    </row>
    <row r="1145" spans="1:24" x14ac:dyDescent="0.2">
      <c r="A1145">
        <v>63401</v>
      </c>
      <c r="B1145" t="s">
        <v>1901</v>
      </c>
      <c r="C1145" t="s">
        <v>2308</v>
      </c>
      <c r="D1145">
        <v>2017</v>
      </c>
      <c r="E1145" t="str">
        <f t="shared" si="17"/>
        <v>634012017</v>
      </c>
      <c r="F1145">
        <v>44187</v>
      </c>
      <c r="G1145" t="str">
        <f>VLOOKUP($A1145,CATMUN!$B$2:$C$1123,2,0)</f>
        <v>Medio</v>
      </c>
      <c r="H1145" t="str">
        <f>VLOOKUP($A1145,CATMUN!$B$2:$D$1123,3,0)</f>
        <v>Otros Sistemas de Ciudades</v>
      </c>
      <c r="I1145">
        <f>VLOOKUP($A1145,CATMUN!$B$2:$G$1123,4,0)</f>
        <v>1</v>
      </c>
      <c r="J1145">
        <f>VLOOKUP($A1145,CATMUN!$B$2:$G$1123,6,0)</f>
        <v>7</v>
      </c>
      <c r="K1145" s="69">
        <v>2690.5113120000001</v>
      </c>
      <c r="L1145" s="69">
        <v>682</v>
      </c>
      <c r="M1145" s="69">
        <v>310.32823349999995</v>
      </c>
      <c r="N1145" s="69">
        <v>315.61127181964287</v>
      </c>
      <c r="P1145" s="69">
        <v>267.38741900000002</v>
      </c>
      <c r="Q1145">
        <v>0</v>
      </c>
      <c r="S1145" s="69">
        <v>2005.9982590000002</v>
      </c>
      <c r="T1145">
        <v>0</v>
      </c>
      <c r="V1145" s="51">
        <v>35</v>
      </c>
      <c r="W1145" s="51">
        <v>86</v>
      </c>
      <c r="X1145" s="51">
        <v>181</v>
      </c>
    </row>
    <row r="1146" spans="1:24" x14ac:dyDescent="0.2">
      <c r="A1146">
        <v>5858</v>
      </c>
      <c r="B1146" t="s">
        <v>2273</v>
      </c>
      <c r="C1146" t="s">
        <v>2176</v>
      </c>
      <c r="D1146">
        <v>2017</v>
      </c>
      <c r="E1146" t="str">
        <f t="shared" si="17"/>
        <v>58582017</v>
      </c>
      <c r="F1146">
        <v>9108</v>
      </c>
      <c r="G1146" t="str">
        <f>VLOOKUP($A1146,CATMUN!$B$2:$C$1123,2,0)</f>
        <v>Alto</v>
      </c>
      <c r="H1146" t="str">
        <f>VLOOKUP($A1146,CATMUN!$B$2:$D$1123,3,0)</f>
        <v>Municipios rurales</v>
      </c>
      <c r="I1146">
        <f>VLOOKUP($A1146,CATMUN!$B$2:$G$1123,4,0)</f>
        <v>1</v>
      </c>
      <c r="J1146">
        <f>VLOOKUP($A1146,CATMUN!$B$2:$G$1123,6,0)</f>
        <v>8</v>
      </c>
      <c r="K1146" s="69">
        <v>917.32855400000005</v>
      </c>
      <c r="L1146" s="69">
        <v>337</v>
      </c>
      <c r="M1146" s="69">
        <v>133.68640900000003</v>
      </c>
      <c r="N1146" s="69">
        <v>20.571769347826084</v>
      </c>
      <c r="P1146" s="69">
        <v>11.746450000000001</v>
      </c>
      <c r="Q1146">
        <v>0</v>
      </c>
      <c r="S1146" s="69">
        <v>0</v>
      </c>
      <c r="T1146">
        <v>0</v>
      </c>
      <c r="V1146" s="51">
        <v>10</v>
      </c>
      <c r="W1146" s="51">
        <v>22</v>
      </c>
      <c r="X1146" s="51">
        <v>16</v>
      </c>
    </row>
    <row r="1147" spans="1:24" x14ac:dyDescent="0.2">
      <c r="A1147">
        <v>15226</v>
      </c>
      <c r="B1147" t="s">
        <v>1317</v>
      </c>
      <c r="C1147" t="s">
        <v>1289</v>
      </c>
      <c r="D1147">
        <v>2017</v>
      </c>
      <c r="E1147" t="str">
        <f t="shared" si="17"/>
        <v>152262017</v>
      </c>
      <c r="F1147">
        <v>1877</v>
      </c>
      <c r="G1147" t="str">
        <f>VLOOKUP($A1147,CATMUN!$B$2:$C$1123,2,0)</f>
        <v>Alto</v>
      </c>
      <c r="H1147" t="str">
        <f>VLOOKUP($A1147,CATMUN!$B$2:$D$1123,3,0)</f>
        <v>Municipios rurales</v>
      </c>
      <c r="I1147">
        <f>VLOOKUP($A1147,CATMUN!$B$2:$G$1123,4,0)</f>
        <v>1</v>
      </c>
      <c r="J1147">
        <f>VLOOKUP($A1147,CATMUN!$B$2:$G$1123,6,0)</f>
        <v>8</v>
      </c>
      <c r="K1147" s="69">
        <v>146.065766</v>
      </c>
      <c r="L1147" s="69">
        <v>337</v>
      </c>
      <c r="M1147" s="69">
        <v>0</v>
      </c>
      <c r="N1147" s="69">
        <v>20.571769347826084</v>
      </c>
      <c r="P1147" s="69">
        <v>11.746450000000001</v>
      </c>
      <c r="Q1147">
        <v>0</v>
      </c>
      <c r="S1147" s="69">
        <v>0</v>
      </c>
      <c r="T1147">
        <v>0</v>
      </c>
      <c r="V1147" s="51">
        <v>6</v>
      </c>
      <c r="W1147" s="51">
        <v>0</v>
      </c>
      <c r="X1147" s="51">
        <v>101</v>
      </c>
    </row>
    <row r="1148" spans="1:24" x14ac:dyDescent="0.2">
      <c r="A1148">
        <v>15822</v>
      </c>
      <c r="B1148" t="s">
        <v>1403</v>
      </c>
      <c r="C1148" t="s">
        <v>1289</v>
      </c>
      <c r="D1148">
        <v>2017</v>
      </c>
      <c r="E1148" t="str">
        <f t="shared" si="17"/>
        <v>158222017</v>
      </c>
      <c r="F1148">
        <v>5308</v>
      </c>
      <c r="G1148" t="str">
        <f>VLOOKUP($A1148,CATMUN!$B$2:$C$1123,2,0)</f>
        <v>Alto</v>
      </c>
      <c r="H1148" t="str">
        <f>VLOOKUP($A1148,CATMUN!$B$2:$D$1123,3,0)</f>
        <v>Municipios rurales</v>
      </c>
      <c r="I1148">
        <f>VLOOKUP($A1148,CATMUN!$B$2:$G$1123,4,0)</f>
        <v>1</v>
      </c>
      <c r="J1148">
        <f>VLOOKUP($A1148,CATMUN!$B$2:$G$1123,6,0)</f>
        <v>8</v>
      </c>
      <c r="K1148" s="69">
        <v>198.45189999999999</v>
      </c>
      <c r="L1148" s="69">
        <v>337</v>
      </c>
      <c r="M1148" s="69">
        <v>0</v>
      </c>
      <c r="N1148" s="69">
        <v>20.571769347826084</v>
      </c>
      <c r="P1148" s="69">
        <v>11.746450000000001</v>
      </c>
      <c r="Q1148">
        <v>0</v>
      </c>
      <c r="S1148" s="69">
        <v>0</v>
      </c>
      <c r="T1148">
        <v>0</v>
      </c>
      <c r="V1148" s="51">
        <v>6</v>
      </c>
      <c r="W1148" s="51">
        <v>0</v>
      </c>
      <c r="X1148" s="51">
        <v>101</v>
      </c>
    </row>
    <row r="1149" spans="1:24" x14ac:dyDescent="0.2">
      <c r="A1149">
        <v>68705</v>
      </c>
      <c r="B1149" t="s">
        <v>1847</v>
      </c>
      <c r="C1149" t="s">
        <v>1919</v>
      </c>
      <c r="D1149">
        <v>2017</v>
      </c>
      <c r="E1149" t="str">
        <f t="shared" si="17"/>
        <v>687052017</v>
      </c>
      <c r="F1149">
        <v>2100</v>
      </c>
      <c r="G1149" t="str">
        <f>VLOOKUP($A1149,CATMUN!$B$2:$C$1123,2,0)</f>
        <v>Alto</v>
      </c>
      <c r="H1149" t="str">
        <f>VLOOKUP($A1149,CATMUN!$B$2:$D$1123,3,0)</f>
        <v>Municipios rurales</v>
      </c>
      <c r="I1149">
        <f>VLOOKUP($A1149,CATMUN!$B$2:$G$1123,4,0)</f>
        <v>1</v>
      </c>
      <c r="J1149">
        <f>VLOOKUP($A1149,CATMUN!$B$2:$G$1123,6,0)</f>
        <v>8</v>
      </c>
      <c r="K1149" s="69">
        <v>84.330135599999991</v>
      </c>
      <c r="L1149" s="69">
        <v>337</v>
      </c>
      <c r="M1149" s="69">
        <v>10.999985000000001</v>
      </c>
      <c r="N1149" s="69">
        <v>20.571769347826084</v>
      </c>
      <c r="P1149" s="69">
        <v>11.746450000000001</v>
      </c>
      <c r="Q1149">
        <v>0</v>
      </c>
      <c r="S1149" s="69">
        <v>0</v>
      </c>
      <c r="T1149">
        <v>0</v>
      </c>
      <c r="V1149" s="51">
        <v>10</v>
      </c>
      <c r="W1149" s="51">
        <v>0</v>
      </c>
      <c r="X1149" s="51">
        <v>16</v>
      </c>
    </row>
    <row r="1150" spans="1:24" x14ac:dyDescent="0.2">
      <c r="A1150">
        <v>5059</v>
      </c>
      <c r="B1150" t="s">
        <v>1896</v>
      </c>
      <c r="C1150" t="s">
        <v>2176</v>
      </c>
      <c r="D1150">
        <v>2017</v>
      </c>
      <c r="E1150" t="str">
        <f t="shared" si="17"/>
        <v>50592017</v>
      </c>
      <c r="F1150">
        <v>4029</v>
      </c>
      <c r="G1150" t="str">
        <f>VLOOKUP($A1150,CATMUN!$B$2:$C$1123,2,0)</f>
        <v>Medio</v>
      </c>
      <c r="H1150" t="str">
        <f>VLOOKUP($A1150,CATMUN!$B$2:$D$1123,3,0)</f>
        <v>Municipios rurales</v>
      </c>
      <c r="I1150">
        <f>VLOOKUP($A1150,CATMUN!$B$2:$G$1123,4,0)</f>
        <v>1</v>
      </c>
      <c r="J1150">
        <f>VLOOKUP($A1150,CATMUN!$B$2:$G$1123,6,0)</f>
        <v>9</v>
      </c>
      <c r="K1150" s="69">
        <v>236.97336300000001</v>
      </c>
      <c r="L1150" s="69">
        <v>364.66853486759987</v>
      </c>
      <c r="M1150" s="69">
        <v>8.1003360000000004</v>
      </c>
      <c r="N1150" s="69">
        <v>20.571769347826084</v>
      </c>
      <c r="P1150" s="69">
        <v>11.746450000000001</v>
      </c>
      <c r="Q1150">
        <v>0</v>
      </c>
      <c r="S1150" s="69">
        <v>0</v>
      </c>
      <c r="T1150">
        <v>0</v>
      </c>
      <c r="V1150" s="51">
        <v>10</v>
      </c>
      <c r="W1150" s="51">
        <v>4</v>
      </c>
      <c r="X1150" s="51">
        <v>16</v>
      </c>
    </row>
    <row r="1151" spans="1:24" x14ac:dyDescent="0.2">
      <c r="A1151">
        <v>5086</v>
      </c>
      <c r="B1151" t="s">
        <v>2191</v>
      </c>
      <c r="C1151" t="s">
        <v>2176</v>
      </c>
      <c r="D1151">
        <v>2017</v>
      </c>
      <c r="E1151" t="str">
        <f t="shared" si="17"/>
        <v>50862017</v>
      </c>
      <c r="F1151">
        <v>6875</v>
      </c>
      <c r="G1151" t="str">
        <f>VLOOKUP($A1151,CATMUN!$B$2:$C$1123,2,0)</f>
        <v>Medio</v>
      </c>
      <c r="H1151" t="str">
        <f>VLOOKUP($A1151,CATMUN!$B$2:$D$1123,3,0)</f>
        <v>Municipios rurales</v>
      </c>
      <c r="I1151">
        <f>VLOOKUP($A1151,CATMUN!$B$2:$G$1123,4,0)</f>
        <v>1</v>
      </c>
      <c r="J1151">
        <f>VLOOKUP($A1151,CATMUN!$B$2:$G$1123,6,0)</f>
        <v>9</v>
      </c>
      <c r="K1151" s="69">
        <v>417.392382</v>
      </c>
      <c r="L1151" s="69">
        <v>364.66853486759987</v>
      </c>
      <c r="M1151" s="69">
        <v>7.0908709999999999</v>
      </c>
      <c r="N1151" s="69">
        <v>20.571769347826084</v>
      </c>
      <c r="P1151" s="69">
        <v>11.746450000000001</v>
      </c>
      <c r="Q1151">
        <v>0</v>
      </c>
      <c r="S1151" s="69">
        <v>0</v>
      </c>
      <c r="T1151">
        <v>0</v>
      </c>
      <c r="V1151" s="51">
        <v>6</v>
      </c>
      <c r="W1151" s="51">
        <v>7</v>
      </c>
      <c r="X1151" s="51">
        <v>101</v>
      </c>
    </row>
    <row r="1152" spans="1:24" x14ac:dyDescent="0.2">
      <c r="A1152">
        <v>5142</v>
      </c>
      <c r="B1152" t="s">
        <v>2198</v>
      </c>
      <c r="C1152" t="s">
        <v>2176</v>
      </c>
      <c r="D1152">
        <v>2017</v>
      </c>
      <c r="E1152" t="str">
        <f t="shared" si="17"/>
        <v>51422017</v>
      </c>
      <c r="F1152">
        <v>4543</v>
      </c>
      <c r="G1152" t="str">
        <f>VLOOKUP($A1152,CATMUN!$B$2:$C$1123,2,0)</f>
        <v>Medio</v>
      </c>
      <c r="H1152" t="str">
        <f>VLOOKUP($A1152,CATMUN!$B$2:$D$1123,3,0)</f>
        <v>Municipios rurales</v>
      </c>
      <c r="I1152">
        <f>VLOOKUP($A1152,CATMUN!$B$2:$G$1123,4,0)</f>
        <v>1</v>
      </c>
      <c r="J1152">
        <f>VLOOKUP($A1152,CATMUN!$B$2:$G$1123,6,0)</f>
        <v>9</v>
      </c>
      <c r="K1152" s="69">
        <v>265.95380599999999</v>
      </c>
      <c r="L1152" s="69">
        <v>364.66853486759987</v>
      </c>
      <c r="M1152" s="69">
        <v>9.2783060000000006</v>
      </c>
      <c r="N1152" s="69">
        <v>20.571769347826084</v>
      </c>
      <c r="P1152" s="69">
        <v>11.746450000000001</v>
      </c>
      <c r="Q1152">
        <v>0</v>
      </c>
      <c r="S1152" s="69">
        <v>0</v>
      </c>
      <c r="T1152">
        <v>0</v>
      </c>
      <c r="V1152" s="51">
        <v>4</v>
      </c>
      <c r="W1152" s="51">
        <v>7</v>
      </c>
      <c r="X1152" s="51">
        <v>38</v>
      </c>
    </row>
    <row r="1153" spans="1:24" x14ac:dyDescent="0.2">
      <c r="A1153">
        <v>5197</v>
      </c>
      <c r="B1153" t="s">
        <v>2206</v>
      </c>
      <c r="C1153" t="s">
        <v>2176</v>
      </c>
      <c r="D1153">
        <v>2017</v>
      </c>
      <c r="E1153" t="str">
        <f t="shared" si="17"/>
        <v>51972017</v>
      </c>
      <c r="F1153">
        <v>14945</v>
      </c>
      <c r="G1153" t="str">
        <f>VLOOKUP($A1153,CATMUN!$B$2:$C$1123,2,0)</f>
        <v>Medio</v>
      </c>
      <c r="H1153" t="str">
        <f>VLOOKUP($A1153,CATMUN!$B$2:$D$1123,3,0)</f>
        <v>Municipios rurales</v>
      </c>
      <c r="I1153">
        <f>VLOOKUP($A1153,CATMUN!$B$2:$G$1123,4,0)</f>
        <v>1</v>
      </c>
      <c r="J1153">
        <f>VLOOKUP($A1153,CATMUN!$B$2:$G$1123,6,0)</f>
        <v>9</v>
      </c>
      <c r="K1153" s="69">
        <v>460.47728899999998</v>
      </c>
      <c r="L1153" s="69">
        <v>364.66853486759987</v>
      </c>
      <c r="M1153" s="69">
        <v>124.485631</v>
      </c>
      <c r="N1153" s="69">
        <v>20.571769347826084</v>
      </c>
      <c r="P1153" s="69">
        <v>11.746450000000001</v>
      </c>
      <c r="Q1153">
        <v>0</v>
      </c>
      <c r="S1153" s="69">
        <v>0</v>
      </c>
      <c r="T1153">
        <v>0</v>
      </c>
      <c r="V1153" s="51">
        <v>6</v>
      </c>
      <c r="W1153" s="51">
        <v>42</v>
      </c>
      <c r="X1153" s="51">
        <v>101</v>
      </c>
    </row>
    <row r="1154" spans="1:24" x14ac:dyDescent="0.2">
      <c r="A1154">
        <v>5284</v>
      </c>
      <c r="B1154" t="s">
        <v>2219</v>
      </c>
      <c r="C1154" t="s">
        <v>2176</v>
      </c>
      <c r="D1154">
        <v>2017</v>
      </c>
      <c r="E1154" t="str">
        <f t="shared" ref="E1154:E1217" si="18">A1154&amp;D1154</f>
        <v>52842017</v>
      </c>
      <c r="F1154">
        <v>16008</v>
      </c>
      <c r="G1154" t="str">
        <f>VLOOKUP($A1154,CATMUN!$B$2:$C$1123,2,0)</f>
        <v>Medio</v>
      </c>
      <c r="H1154" t="str">
        <f>VLOOKUP($A1154,CATMUN!$B$2:$D$1123,3,0)</f>
        <v>Municipios rurales</v>
      </c>
      <c r="I1154">
        <f>VLOOKUP($A1154,CATMUN!$B$2:$G$1123,4,0)</f>
        <v>1</v>
      </c>
      <c r="J1154">
        <f>VLOOKUP($A1154,CATMUN!$B$2:$G$1123,6,0)</f>
        <v>9</v>
      </c>
      <c r="K1154" s="69">
        <v>340.40293400000002</v>
      </c>
      <c r="L1154" s="69">
        <v>364.66853486759987</v>
      </c>
      <c r="M1154" s="69">
        <v>37.074426000000003</v>
      </c>
      <c r="N1154" s="69">
        <v>20.571769347826084</v>
      </c>
      <c r="O1154" s="69">
        <v>3.6655729999999997</v>
      </c>
      <c r="P1154" s="69">
        <v>11.746450000000001</v>
      </c>
      <c r="S1154" s="69">
        <v>0</v>
      </c>
      <c r="T1154">
        <v>0</v>
      </c>
      <c r="U1154">
        <v>0.39300000000000002</v>
      </c>
      <c r="V1154" s="51">
        <v>4</v>
      </c>
      <c r="W1154" s="51">
        <v>31</v>
      </c>
      <c r="X1154" s="51">
        <v>38</v>
      </c>
    </row>
    <row r="1155" spans="1:24" x14ac:dyDescent="0.2">
      <c r="A1155">
        <v>5310</v>
      </c>
      <c r="B1155" t="s">
        <v>2222</v>
      </c>
      <c r="C1155" t="s">
        <v>2176</v>
      </c>
      <c r="D1155">
        <v>2017</v>
      </c>
      <c r="E1155" t="str">
        <f t="shared" si="18"/>
        <v>53102017</v>
      </c>
      <c r="F1155">
        <v>13115</v>
      </c>
      <c r="G1155" t="str">
        <f>VLOOKUP($A1155,CATMUN!$B$2:$C$1123,2,0)</f>
        <v>Medio</v>
      </c>
      <c r="H1155" t="str">
        <f>VLOOKUP($A1155,CATMUN!$B$2:$D$1123,3,0)</f>
        <v>Municipios rurales</v>
      </c>
      <c r="I1155">
        <f>VLOOKUP($A1155,CATMUN!$B$2:$G$1123,4,0)</f>
        <v>1</v>
      </c>
      <c r="J1155">
        <f>VLOOKUP($A1155,CATMUN!$B$2:$G$1123,6,0)</f>
        <v>9</v>
      </c>
      <c r="K1155" s="69">
        <v>408.448937</v>
      </c>
      <c r="L1155" s="69">
        <v>364.66853486759987</v>
      </c>
      <c r="M1155" s="69">
        <v>56.478792999999996</v>
      </c>
      <c r="N1155" s="69">
        <v>20.571769347826084</v>
      </c>
      <c r="P1155" s="69">
        <v>11.746450000000001</v>
      </c>
      <c r="Q1155">
        <v>0</v>
      </c>
      <c r="S1155" s="69">
        <v>0</v>
      </c>
      <c r="T1155">
        <v>0</v>
      </c>
      <c r="V1155" s="51">
        <v>6</v>
      </c>
      <c r="W1155" s="51">
        <v>50</v>
      </c>
      <c r="X1155" s="51">
        <v>101</v>
      </c>
    </row>
    <row r="1156" spans="1:24" x14ac:dyDescent="0.2">
      <c r="A1156">
        <v>5411</v>
      </c>
      <c r="B1156" t="s">
        <v>2233</v>
      </c>
      <c r="C1156" t="s">
        <v>2176</v>
      </c>
      <c r="D1156">
        <v>2017</v>
      </c>
      <c r="E1156" t="str">
        <f t="shared" si="18"/>
        <v>54112017</v>
      </c>
      <c r="F1156">
        <v>9558</v>
      </c>
      <c r="G1156" t="str">
        <f>VLOOKUP($A1156,CATMUN!$B$2:$C$1123,2,0)</f>
        <v>Bajo</v>
      </c>
      <c r="H1156" t="str">
        <f>VLOOKUP($A1156,CATMUN!$B$2:$D$1123,3,0)</f>
        <v>Municipios rurales</v>
      </c>
      <c r="I1156">
        <f>VLOOKUP($A1156,CATMUN!$B$2:$G$1123,4,0)</f>
        <v>1</v>
      </c>
      <c r="J1156">
        <f>VLOOKUP($A1156,CATMUN!$B$2:$G$1123,6,0)</f>
        <v>9</v>
      </c>
      <c r="K1156" s="69">
        <v>265.515649</v>
      </c>
      <c r="L1156" s="69">
        <v>364.66853486759987</v>
      </c>
      <c r="M1156" s="69">
        <v>18.978619999999999</v>
      </c>
      <c r="N1156" s="69">
        <v>20.571769347826084</v>
      </c>
      <c r="P1156" s="69">
        <v>11.746450000000001</v>
      </c>
      <c r="Q1156">
        <v>0</v>
      </c>
      <c r="S1156" s="69">
        <v>0</v>
      </c>
      <c r="T1156">
        <v>0</v>
      </c>
      <c r="V1156" s="51">
        <v>4</v>
      </c>
      <c r="W1156" s="51">
        <v>10</v>
      </c>
      <c r="X1156" s="51">
        <v>38</v>
      </c>
    </row>
    <row r="1157" spans="1:24" x14ac:dyDescent="0.2">
      <c r="A1157">
        <v>5480</v>
      </c>
      <c r="B1157" t="s">
        <v>2238</v>
      </c>
      <c r="C1157" t="s">
        <v>2176</v>
      </c>
      <c r="D1157">
        <v>2017</v>
      </c>
      <c r="E1157" t="str">
        <f t="shared" si="18"/>
        <v>54802017</v>
      </c>
      <c r="F1157">
        <v>21545</v>
      </c>
      <c r="G1157" t="str">
        <f>VLOOKUP($A1157,CATMUN!$B$2:$C$1123,2,0)</f>
        <v>Medio</v>
      </c>
      <c r="H1157" t="str">
        <f>VLOOKUP($A1157,CATMUN!$B$2:$D$1123,3,0)</f>
        <v>Municipios rurales</v>
      </c>
      <c r="I1157">
        <f>VLOOKUP($A1157,CATMUN!$B$2:$G$1123,4,0)</f>
        <v>1</v>
      </c>
      <c r="J1157">
        <f>VLOOKUP($A1157,CATMUN!$B$2:$G$1123,6,0)</f>
        <v>9</v>
      </c>
      <c r="K1157" s="69">
        <v>601.73059000000001</v>
      </c>
      <c r="L1157" s="69">
        <v>364.66853486759987</v>
      </c>
      <c r="M1157" s="69">
        <v>2.5999050000000001</v>
      </c>
      <c r="N1157" s="69">
        <v>20.571769347826084</v>
      </c>
      <c r="P1157" s="69">
        <v>11.746450000000001</v>
      </c>
      <c r="Q1157">
        <v>0</v>
      </c>
      <c r="S1157" s="69">
        <v>0</v>
      </c>
      <c r="T1157">
        <v>0</v>
      </c>
      <c r="V1157" s="51">
        <v>6</v>
      </c>
      <c r="W1157" s="51">
        <v>11</v>
      </c>
      <c r="X1157" s="51">
        <v>101</v>
      </c>
    </row>
    <row r="1158" spans="1:24" x14ac:dyDescent="0.2">
      <c r="A1158">
        <v>5604</v>
      </c>
      <c r="B1158" t="s">
        <v>2247</v>
      </c>
      <c r="C1158" t="s">
        <v>2176</v>
      </c>
      <c r="D1158">
        <v>2017</v>
      </c>
      <c r="E1158" t="str">
        <f t="shared" si="18"/>
        <v>56042017</v>
      </c>
      <c r="F1158">
        <v>30613</v>
      </c>
      <c r="G1158" t="str">
        <f>VLOOKUP($A1158,CATMUN!$B$2:$C$1123,2,0)</f>
        <v>Medio</v>
      </c>
      <c r="H1158" t="str">
        <f>VLOOKUP($A1158,CATMUN!$B$2:$D$1123,3,0)</f>
        <v>Municipios rurales</v>
      </c>
      <c r="I1158">
        <f>VLOOKUP($A1158,CATMUN!$B$2:$G$1123,4,0)</f>
        <v>1</v>
      </c>
      <c r="J1158">
        <f>VLOOKUP($A1158,CATMUN!$B$2:$G$1123,6,0)</f>
        <v>9</v>
      </c>
      <c r="K1158" s="69">
        <v>397.44410100000005</v>
      </c>
      <c r="L1158" s="69">
        <v>364.66853486759987</v>
      </c>
      <c r="M1158" s="69">
        <v>3.0087350000000002</v>
      </c>
      <c r="N1158" s="69">
        <v>20.571769347826084</v>
      </c>
      <c r="P1158" s="69">
        <v>11.746450000000001</v>
      </c>
      <c r="Q1158">
        <v>0</v>
      </c>
      <c r="S1158" s="69">
        <v>0</v>
      </c>
      <c r="T1158">
        <v>0</v>
      </c>
      <c r="V1158" s="51">
        <v>4</v>
      </c>
      <c r="W1158" s="51">
        <v>75</v>
      </c>
      <c r="X1158" s="51">
        <v>38</v>
      </c>
    </row>
    <row r="1159" spans="1:24" x14ac:dyDescent="0.2">
      <c r="A1159">
        <v>5647</v>
      </c>
      <c r="B1159" t="s">
        <v>2250</v>
      </c>
      <c r="C1159" t="s">
        <v>2176</v>
      </c>
      <c r="D1159">
        <v>2017</v>
      </c>
      <c r="E1159" t="str">
        <f t="shared" si="18"/>
        <v>56472017</v>
      </c>
      <c r="F1159">
        <v>6024</v>
      </c>
      <c r="G1159" t="str">
        <f>VLOOKUP($A1159,CATMUN!$B$2:$C$1123,2,0)</f>
        <v>Bajo</v>
      </c>
      <c r="H1159" t="str">
        <f>VLOOKUP($A1159,CATMUN!$B$2:$D$1123,3,0)</f>
        <v>Municipios rurales</v>
      </c>
      <c r="I1159">
        <f>VLOOKUP($A1159,CATMUN!$B$2:$G$1123,4,0)</f>
        <v>1</v>
      </c>
      <c r="J1159">
        <f>VLOOKUP($A1159,CATMUN!$B$2:$G$1123,6,0)</f>
        <v>9</v>
      </c>
      <c r="K1159" s="69">
        <v>237.67178700000002</v>
      </c>
      <c r="L1159" s="69">
        <v>364.66853486759987</v>
      </c>
      <c r="M1159" s="69">
        <v>5.1323019999999993</v>
      </c>
      <c r="N1159" s="69">
        <v>20.571769347826084</v>
      </c>
      <c r="P1159" s="69">
        <v>11.746450000000001</v>
      </c>
      <c r="Q1159">
        <v>0</v>
      </c>
      <c r="S1159" s="69">
        <v>0</v>
      </c>
      <c r="T1159">
        <v>0</v>
      </c>
      <c r="V1159" s="51">
        <v>10</v>
      </c>
      <c r="W1159" s="51">
        <v>23</v>
      </c>
      <c r="X1159" s="51">
        <v>16</v>
      </c>
    </row>
    <row r="1160" spans="1:24" x14ac:dyDescent="0.2">
      <c r="A1160">
        <v>5660</v>
      </c>
      <c r="B1160" t="s">
        <v>2063</v>
      </c>
      <c r="C1160" t="s">
        <v>2176</v>
      </c>
      <c r="D1160">
        <v>2017</v>
      </c>
      <c r="E1160" t="str">
        <f t="shared" si="18"/>
        <v>56602017</v>
      </c>
      <c r="F1160">
        <v>10929</v>
      </c>
      <c r="G1160" t="str">
        <f>VLOOKUP($A1160,CATMUN!$B$2:$C$1123,2,0)</f>
        <v>Medio</v>
      </c>
      <c r="H1160" t="str">
        <f>VLOOKUP($A1160,CATMUN!$B$2:$D$1123,3,0)</f>
        <v>Municipios rurales</v>
      </c>
      <c r="I1160">
        <f>VLOOKUP($A1160,CATMUN!$B$2:$G$1123,4,0)</f>
        <v>1</v>
      </c>
      <c r="J1160">
        <f>VLOOKUP($A1160,CATMUN!$B$2:$G$1123,6,0)</f>
        <v>9</v>
      </c>
      <c r="K1160" s="69">
        <v>397.78104400000001</v>
      </c>
      <c r="L1160" s="69">
        <v>364.66853486759987</v>
      </c>
      <c r="M1160" s="69">
        <v>42.425120999999997</v>
      </c>
      <c r="N1160" s="69">
        <v>20.571769347826084</v>
      </c>
      <c r="P1160" s="69">
        <v>11.746450000000001</v>
      </c>
      <c r="Q1160">
        <v>0</v>
      </c>
      <c r="S1160" s="69">
        <v>0</v>
      </c>
      <c r="T1160">
        <v>0</v>
      </c>
      <c r="V1160" s="51">
        <v>4</v>
      </c>
      <c r="W1160" s="51">
        <v>32</v>
      </c>
      <c r="X1160" s="51">
        <v>38</v>
      </c>
    </row>
    <row r="1161" spans="1:24" x14ac:dyDescent="0.2">
      <c r="A1161">
        <v>13440</v>
      </c>
      <c r="B1161" t="s">
        <v>1261</v>
      </c>
      <c r="C1161" t="s">
        <v>1242</v>
      </c>
      <c r="D1161">
        <v>2017</v>
      </c>
      <c r="E1161" t="str">
        <f t="shared" si="18"/>
        <v>134402017</v>
      </c>
      <c r="F1161">
        <v>10059</v>
      </c>
      <c r="G1161" t="str">
        <f>VLOOKUP($A1161,CATMUN!$B$2:$C$1123,2,0)</f>
        <v>Medio</v>
      </c>
      <c r="H1161" t="str">
        <f>VLOOKUP($A1161,CATMUN!$B$2:$D$1123,3,0)</f>
        <v>Municipios rurales</v>
      </c>
      <c r="I1161">
        <f>VLOOKUP($A1161,CATMUN!$B$2:$G$1123,4,0)</f>
        <v>1</v>
      </c>
      <c r="J1161">
        <f>VLOOKUP($A1161,CATMUN!$B$2:$G$1123,6,0)</f>
        <v>9</v>
      </c>
      <c r="K1161" s="69">
        <v>18.206478000000001</v>
      </c>
      <c r="L1161" s="69">
        <v>364.66853486759987</v>
      </c>
      <c r="M1161" s="69">
        <v>0</v>
      </c>
      <c r="N1161" s="69">
        <v>20.571769347826084</v>
      </c>
      <c r="P1161" s="69">
        <v>11.746450000000001</v>
      </c>
      <c r="Q1161">
        <v>0</v>
      </c>
      <c r="S1161" s="69">
        <v>0</v>
      </c>
      <c r="T1161">
        <v>0</v>
      </c>
      <c r="V1161" s="51">
        <v>10</v>
      </c>
      <c r="W1161" s="51" t="e">
        <v>#N/A</v>
      </c>
      <c r="X1161" s="51" t="e">
        <v>#N/A</v>
      </c>
    </row>
    <row r="1162" spans="1:24" x14ac:dyDescent="0.2">
      <c r="A1162">
        <v>15047</v>
      </c>
      <c r="B1162" t="s">
        <v>1292</v>
      </c>
      <c r="C1162" t="s">
        <v>1289</v>
      </c>
      <c r="D1162">
        <v>2017</v>
      </c>
      <c r="E1162" t="str">
        <f t="shared" si="18"/>
        <v>150472017</v>
      </c>
      <c r="F1162">
        <v>14872</v>
      </c>
      <c r="G1162" t="str">
        <f>VLOOKUP($A1162,CATMUN!$B$2:$C$1123,2,0)</f>
        <v>Bajo</v>
      </c>
      <c r="H1162" t="str">
        <f>VLOOKUP($A1162,CATMUN!$B$2:$D$1123,3,0)</f>
        <v>Municipios rurales</v>
      </c>
      <c r="I1162">
        <f>VLOOKUP($A1162,CATMUN!$B$2:$G$1123,4,0)</f>
        <v>1</v>
      </c>
      <c r="J1162">
        <f>VLOOKUP($A1162,CATMUN!$B$2:$G$1123,6,0)</f>
        <v>9</v>
      </c>
      <c r="K1162" s="69">
        <v>917.64002000000005</v>
      </c>
      <c r="L1162" s="69">
        <v>364.66853486759987</v>
      </c>
      <c r="M1162" s="69">
        <v>2.3328500000000001</v>
      </c>
      <c r="N1162" s="69">
        <v>20.571769347826084</v>
      </c>
      <c r="O1162" s="69">
        <v>11.746450000000001</v>
      </c>
      <c r="P1162" s="69">
        <v>11.746450000000001</v>
      </c>
      <c r="Q1162">
        <v>1</v>
      </c>
      <c r="S1162" s="69">
        <v>0</v>
      </c>
      <c r="T1162">
        <v>0</v>
      </c>
      <c r="V1162" s="51">
        <v>6</v>
      </c>
      <c r="W1162" s="51">
        <v>11</v>
      </c>
      <c r="X1162" s="51">
        <v>101</v>
      </c>
    </row>
    <row r="1163" spans="1:24" x14ac:dyDescent="0.2">
      <c r="A1163">
        <v>15837</v>
      </c>
      <c r="B1163" t="s">
        <v>1406</v>
      </c>
      <c r="C1163" t="s">
        <v>1289</v>
      </c>
      <c r="D1163">
        <v>2017</v>
      </c>
      <c r="E1163" t="str">
        <f t="shared" si="18"/>
        <v>158372017</v>
      </c>
      <c r="F1163">
        <v>9800</v>
      </c>
      <c r="G1163" t="str">
        <f>VLOOKUP($A1163,CATMUN!$B$2:$C$1123,2,0)</f>
        <v>Medio</v>
      </c>
      <c r="H1163" t="str">
        <f>VLOOKUP($A1163,CATMUN!$B$2:$D$1123,3,0)</f>
        <v>Municipios rurales</v>
      </c>
      <c r="I1163">
        <f>VLOOKUP($A1163,CATMUN!$B$2:$G$1123,4,0)</f>
        <v>1</v>
      </c>
      <c r="J1163">
        <f>VLOOKUP($A1163,CATMUN!$B$2:$G$1123,6,0)</f>
        <v>9</v>
      </c>
      <c r="K1163" s="69">
        <v>391.17203999999998</v>
      </c>
      <c r="L1163" s="69">
        <v>364.66853486759987</v>
      </c>
      <c r="M1163" s="69">
        <v>2.0633620000000001</v>
      </c>
      <c r="N1163" s="69">
        <v>20.571769347826084</v>
      </c>
      <c r="P1163" s="69">
        <v>11.746450000000001</v>
      </c>
      <c r="Q1163">
        <v>0</v>
      </c>
      <c r="S1163" s="69">
        <v>0</v>
      </c>
      <c r="T1163">
        <v>0</v>
      </c>
      <c r="V1163" s="51">
        <v>6</v>
      </c>
      <c r="W1163" s="51">
        <v>17</v>
      </c>
      <c r="X1163" s="51">
        <v>101</v>
      </c>
    </row>
    <row r="1164" spans="1:24" x14ac:dyDescent="0.2">
      <c r="A1164">
        <v>20400</v>
      </c>
      <c r="B1164" t="s">
        <v>1509</v>
      </c>
      <c r="C1164" t="s">
        <v>1494</v>
      </c>
      <c r="D1164">
        <v>2017</v>
      </c>
      <c r="E1164" t="str">
        <f t="shared" si="18"/>
        <v>204002017</v>
      </c>
      <c r="F1164">
        <v>22341</v>
      </c>
      <c r="G1164" t="str">
        <f>VLOOKUP($A1164,CATMUN!$B$2:$C$1123,2,0)</f>
        <v>Medio</v>
      </c>
      <c r="H1164" t="str">
        <f>VLOOKUP($A1164,CATMUN!$B$2:$D$1123,3,0)</f>
        <v>Municipios rurales</v>
      </c>
      <c r="I1164">
        <f>VLOOKUP($A1164,CATMUN!$B$2:$G$1123,4,0)</f>
        <v>1</v>
      </c>
      <c r="J1164">
        <f>VLOOKUP($A1164,CATMUN!$B$2:$G$1123,6,0)</f>
        <v>9</v>
      </c>
      <c r="K1164" s="69">
        <v>744.27472209000007</v>
      </c>
      <c r="L1164" s="69">
        <v>364.66853486759987</v>
      </c>
      <c r="M1164" s="69">
        <v>2.3568000000000002</v>
      </c>
      <c r="N1164" s="69">
        <v>20.571769347826084</v>
      </c>
      <c r="P1164" s="69">
        <v>11.746450000000001</v>
      </c>
      <c r="Q1164">
        <v>0</v>
      </c>
      <c r="S1164" s="69">
        <v>0</v>
      </c>
      <c r="T1164">
        <v>0</v>
      </c>
      <c r="V1164" s="51">
        <v>6</v>
      </c>
      <c r="W1164" s="51">
        <v>941</v>
      </c>
      <c r="X1164" s="51">
        <v>101</v>
      </c>
    </row>
    <row r="1165" spans="1:24" x14ac:dyDescent="0.2">
      <c r="A1165">
        <v>23079</v>
      </c>
      <c r="B1165" t="s">
        <v>1299</v>
      </c>
      <c r="C1165" t="s">
        <v>1253</v>
      </c>
      <c r="D1165">
        <v>2017</v>
      </c>
      <c r="E1165" t="str">
        <f t="shared" si="18"/>
        <v>230792017</v>
      </c>
      <c r="F1165">
        <v>22191</v>
      </c>
      <c r="G1165" t="str">
        <f>VLOOKUP($A1165,CATMUN!$B$2:$C$1123,2,0)</f>
        <v>Medio</v>
      </c>
      <c r="H1165" t="str">
        <f>VLOOKUP($A1165,CATMUN!$B$2:$D$1123,3,0)</f>
        <v>Municipios rurales</v>
      </c>
      <c r="I1165">
        <f>VLOOKUP($A1165,CATMUN!$B$2:$G$1123,4,0)</f>
        <v>1</v>
      </c>
      <c r="J1165">
        <f>VLOOKUP($A1165,CATMUN!$B$2:$G$1123,6,0)</f>
        <v>9</v>
      </c>
      <c r="K1165" s="69">
        <v>524.27469400000007</v>
      </c>
      <c r="L1165" s="69">
        <v>364.66853486759987</v>
      </c>
      <c r="M1165" s="69">
        <v>0</v>
      </c>
      <c r="N1165" s="69">
        <v>20.571769347826084</v>
      </c>
      <c r="P1165" s="69">
        <v>11.746450000000001</v>
      </c>
      <c r="Q1165">
        <v>0</v>
      </c>
      <c r="S1165" s="69">
        <v>0</v>
      </c>
      <c r="T1165">
        <v>0</v>
      </c>
      <c r="V1165" s="51">
        <v>10</v>
      </c>
      <c r="W1165" s="51">
        <v>0</v>
      </c>
      <c r="X1165" s="51">
        <v>16</v>
      </c>
    </row>
    <row r="1166" spans="1:24" x14ac:dyDescent="0.2">
      <c r="A1166">
        <v>25368</v>
      </c>
      <c r="B1166" t="s">
        <v>1594</v>
      </c>
      <c r="C1166" t="s">
        <v>1549</v>
      </c>
      <c r="D1166">
        <v>2017</v>
      </c>
      <c r="E1166" t="str">
        <f t="shared" si="18"/>
        <v>253682017</v>
      </c>
      <c r="F1166">
        <v>2672</v>
      </c>
      <c r="G1166" t="str">
        <f>VLOOKUP($A1166,CATMUN!$B$2:$C$1123,2,0)</f>
        <v>Medio</v>
      </c>
      <c r="H1166" t="str">
        <f>VLOOKUP($A1166,CATMUN!$B$2:$D$1123,3,0)</f>
        <v>Municipios rurales</v>
      </c>
      <c r="I1166">
        <f>VLOOKUP($A1166,CATMUN!$B$2:$G$1123,4,0)</f>
        <v>1</v>
      </c>
      <c r="J1166">
        <f>VLOOKUP($A1166,CATMUN!$B$2:$G$1123,6,0)</f>
        <v>9</v>
      </c>
      <c r="K1166" s="69">
        <v>111.185317</v>
      </c>
      <c r="L1166" s="69">
        <v>364.66853486759987</v>
      </c>
      <c r="M1166" s="69">
        <v>0</v>
      </c>
      <c r="N1166" s="69">
        <v>20.571769347826084</v>
      </c>
      <c r="P1166" s="69">
        <v>11.746450000000001</v>
      </c>
      <c r="Q1166">
        <v>0</v>
      </c>
      <c r="R1166">
        <v>0</v>
      </c>
      <c r="S1166" s="69">
        <v>0</v>
      </c>
      <c r="T1166">
        <v>0</v>
      </c>
      <c r="V1166" s="51">
        <v>6</v>
      </c>
      <c r="W1166" s="51">
        <v>2</v>
      </c>
      <c r="X1166" s="51">
        <v>101</v>
      </c>
    </row>
    <row r="1167" spans="1:24" x14ac:dyDescent="0.2">
      <c r="A1167">
        <v>41615</v>
      </c>
      <c r="B1167" t="s">
        <v>1719</v>
      </c>
      <c r="C1167" t="s">
        <v>1694</v>
      </c>
      <c r="D1167">
        <v>2017</v>
      </c>
      <c r="E1167" t="str">
        <f t="shared" si="18"/>
        <v>416152017</v>
      </c>
      <c r="F1167">
        <v>19186</v>
      </c>
      <c r="G1167" t="str">
        <f>VLOOKUP($A1167,CATMUN!$B$2:$C$1123,2,0)</f>
        <v>Medio</v>
      </c>
      <c r="H1167" t="str">
        <f>VLOOKUP($A1167,CATMUN!$B$2:$D$1123,3,0)</f>
        <v>Municipios rurales</v>
      </c>
      <c r="I1167">
        <f>VLOOKUP($A1167,CATMUN!$B$2:$G$1123,4,0)</f>
        <v>1</v>
      </c>
      <c r="J1167">
        <f>VLOOKUP($A1167,CATMUN!$B$2:$G$1123,6,0)</f>
        <v>9</v>
      </c>
      <c r="K1167" s="69">
        <v>698.965643</v>
      </c>
      <c r="L1167" s="69">
        <v>364.66853486759987</v>
      </c>
      <c r="M1167" s="69">
        <v>6.9853839999999998</v>
      </c>
      <c r="N1167" s="69">
        <v>20.571769347826084</v>
      </c>
      <c r="P1167" s="69">
        <v>11.746450000000001</v>
      </c>
      <c r="Q1167">
        <v>0</v>
      </c>
      <c r="S1167" s="69">
        <v>0</v>
      </c>
      <c r="T1167">
        <v>0</v>
      </c>
      <c r="V1167" s="51">
        <v>6</v>
      </c>
      <c r="W1167" s="51">
        <v>69</v>
      </c>
      <c r="X1167" s="51">
        <v>101</v>
      </c>
    </row>
    <row r="1168" spans="1:24" x14ac:dyDescent="0.2">
      <c r="A1168">
        <v>47460</v>
      </c>
      <c r="B1168" t="s">
        <v>1758</v>
      </c>
      <c r="C1168" t="s">
        <v>1744</v>
      </c>
      <c r="D1168">
        <v>2017</v>
      </c>
      <c r="E1168" t="str">
        <f t="shared" si="18"/>
        <v>474602017</v>
      </c>
      <c r="F1168">
        <v>20661</v>
      </c>
      <c r="G1168" t="str">
        <f>VLOOKUP($A1168,CATMUN!$B$2:$C$1123,2,0)</f>
        <v>Bajo</v>
      </c>
      <c r="H1168" t="str">
        <f>VLOOKUP($A1168,CATMUN!$B$2:$D$1123,3,0)</f>
        <v>Municipios rurales</v>
      </c>
      <c r="I1168">
        <f>VLOOKUP($A1168,CATMUN!$B$2:$G$1123,4,0)</f>
        <v>1</v>
      </c>
      <c r="J1168">
        <f>VLOOKUP($A1168,CATMUN!$B$2:$G$1123,6,0)</f>
        <v>9</v>
      </c>
      <c r="K1168" s="69">
        <v>127.54909699999999</v>
      </c>
      <c r="L1168" s="69">
        <v>364.66853486759987</v>
      </c>
      <c r="N1168" s="69">
        <v>20.571769347826084</v>
      </c>
      <c r="P1168" s="69">
        <v>11.746450000000001</v>
      </c>
      <c r="Q1168">
        <v>0</v>
      </c>
      <c r="S1168" s="69">
        <v>0</v>
      </c>
      <c r="T1168">
        <v>0</v>
      </c>
      <c r="V1168" s="51">
        <v>10</v>
      </c>
      <c r="W1168" s="51">
        <v>0</v>
      </c>
      <c r="X1168" s="51">
        <v>16</v>
      </c>
    </row>
    <row r="1169" spans="1:24" x14ac:dyDescent="0.2">
      <c r="A1169">
        <v>54720</v>
      </c>
      <c r="B1169" t="s">
        <v>1888</v>
      </c>
      <c r="C1169" t="s">
        <v>1855</v>
      </c>
      <c r="D1169">
        <v>2017</v>
      </c>
      <c r="E1169" t="str">
        <f t="shared" si="18"/>
        <v>547202017</v>
      </c>
      <c r="F1169">
        <v>22608</v>
      </c>
      <c r="G1169" t="str">
        <f>VLOOKUP($A1169,CATMUN!$B$2:$C$1123,2,0)</f>
        <v>Bajo</v>
      </c>
      <c r="H1169" t="str">
        <f>VLOOKUP($A1169,CATMUN!$B$2:$D$1123,3,0)</f>
        <v>Municipios rurales</v>
      </c>
      <c r="I1169">
        <f>VLOOKUP($A1169,CATMUN!$B$2:$G$1123,4,0)</f>
        <v>1</v>
      </c>
      <c r="J1169">
        <f>VLOOKUP($A1169,CATMUN!$B$2:$G$1123,6,0)</f>
        <v>9</v>
      </c>
      <c r="K1169" s="69">
        <v>138.48428799999999</v>
      </c>
      <c r="L1169" s="69">
        <v>364.66853486759987</v>
      </c>
      <c r="N1169" s="69">
        <v>20.571769347826084</v>
      </c>
      <c r="P1169" s="69">
        <v>11.746450000000001</v>
      </c>
      <c r="Q1169">
        <v>0</v>
      </c>
      <c r="S1169" s="69">
        <v>0</v>
      </c>
      <c r="T1169">
        <v>0</v>
      </c>
      <c r="U1169">
        <v>0.43</v>
      </c>
      <c r="V1169" s="51">
        <v>4</v>
      </c>
      <c r="W1169" s="51">
        <v>0</v>
      </c>
      <c r="X1169" s="51">
        <v>38</v>
      </c>
    </row>
    <row r="1170" spans="1:24" x14ac:dyDescent="0.2">
      <c r="A1170">
        <v>70508</v>
      </c>
      <c r="B1170" t="s">
        <v>2010</v>
      </c>
      <c r="C1170" t="s">
        <v>1488</v>
      </c>
      <c r="D1170">
        <v>2017</v>
      </c>
      <c r="E1170" t="str">
        <f t="shared" si="18"/>
        <v>705082017</v>
      </c>
      <c r="F1170">
        <v>20967</v>
      </c>
      <c r="G1170" t="str">
        <f>VLOOKUP($A1170,CATMUN!$B$2:$C$1123,2,0)</f>
        <v>Bajo</v>
      </c>
      <c r="H1170" t="str">
        <f>VLOOKUP($A1170,CATMUN!$B$2:$D$1123,3,0)</f>
        <v>Municipios rurales</v>
      </c>
      <c r="I1170">
        <f>VLOOKUP($A1170,CATMUN!$B$2:$G$1123,4,0)</f>
        <v>1</v>
      </c>
      <c r="J1170">
        <f>VLOOKUP($A1170,CATMUN!$B$2:$G$1123,6,0)</f>
        <v>9</v>
      </c>
      <c r="K1170" s="69">
        <v>68.992834999999999</v>
      </c>
      <c r="L1170" s="69">
        <v>370</v>
      </c>
      <c r="M1170" s="69">
        <v>7.2858999999999993E-2</v>
      </c>
      <c r="N1170" s="69">
        <v>20.571769347826084</v>
      </c>
      <c r="P1170" s="69">
        <v>11.746450000000001</v>
      </c>
      <c r="Q1170">
        <v>0</v>
      </c>
      <c r="S1170" s="69">
        <v>0</v>
      </c>
      <c r="T1170">
        <v>0</v>
      </c>
      <c r="V1170" s="51">
        <v>10</v>
      </c>
      <c r="W1170" s="51">
        <v>10</v>
      </c>
      <c r="X1170" s="51">
        <v>16</v>
      </c>
    </row>
    <row r="1171" spans="1:24" x14ac:dyDescent="0.2">
      <c r="A1171">
        <v>13001</v>
      </c>
      <c r="B1171" t="s">
        <v>1243</v>
      </c>
      <c r="C1171" t="s">
        <v>1242</v>
      </c>
      <c r="D1171">
        <v>2017</v>
      </c>
      <c r="E1171" t="str">
        <f t="shared" si="18"/>
        <v>130012017</v>
      </c>
      <c r="F1171">
        <v>1024882</v>
      </c>
      <c r="G1171" t="str">
        <f>VLOOKUP($A1171,CATMUN!$B$2:$C$1123,2,0)</f>
        <v>Alto</v>
      </c>
      <c r="H1171" t="str">
        <f>VLOOKUP($A1171,CATMUN!$B$2:$D$1123,3,0)</f>
        <v>04 Grandes Urbes</v>
      </c>
      <c r="I1171">
        <f>VLOOKUP($A1171,CATMUN!$B$2:$G$1123,4,0)</f>
        <v>0</v>
      </c>
      <c r="J1171">
        <f>VLOOKUP($A1171,CATMUN!$B$2:$G$1123,6,0)</f>
        <v>10</v>
      </c>
      <c r="K1171" s="69">
        <v>216089.53150352999</v>
      </c>
      <c r="L1171" s="69">
        <v>133607.51455550667</v>
      </c>
      <c r="M1171" s="69">
        <v>6327.4166716999998</v>
      </c>
      <c r="N1171" s="69">
        <v>2423.2870552333329</v>
      </c>
      <c r="O1171" s="69">
        <v>804.31932600000005</v>
      </c>
      <c r="P1171" s="69">
        <v>10140.992791999999</v>
      </c>
      <c r="S1171" s="69">
        <v>0</v>
      </c>
      <c r="T1171">
        <v>0</v>
      </c>
      <c r="U1171">
        <v>200.04157999999998</v>
      </c>
      <c r="V1171" s="51">
        <v>143</v>
      </c>
      <c r="W1171" s="51" t="e">
        <v>#N/A</v>
      </c>
      <c r="X1171" s="51" t="e">
        <v>#N/A</v>
      </c>
    </row>
    <row r="1172" spans="1:24" x14ac:dyDescent="0.2">
      <c r="A1172">
        <v>54001</v>
      </c>
      <c r="B1172" t="s">
        <v>1856</v>
      </c>
      <c r="C1172" t="s">
        <v>1855</v>
      </c>
      <c r="D1172">
        <v>2017</v>
      </c>
      <c r="E1172" t="str">
        <f t="shared" si="18"/>
        <v>540012017</v>
      </c>
      <c r="F1172">
        <v>662673</v>
      </c>
      <c r="G1172" t="str">
        <f>VLOOKUP($A1172,CATMUN!$B$2:$C$1123,2,0)</f>
        <v>Medio</v>
      </c>
      <c r="H1172" t="str">
        <f>VLOOKUP($A1172,CATMUN!$B$2:$D$1123,3,0)</f>
        <v>04 Grandes Urbes</v>
      </c>
      <c r="I1172">
        <f>VLOOKUP($A1172,CATMUN!$B$2:$G$1123,4,0)</f>
        <v>0</v>
      </c>
      <c r="J1172">
        <f>VLOOKUP($A1172,CATMUN!$B$2:$G$1123,6,0)</f>
        <v>10</v>
      </c>
      <c r="K1172" s="69">
        <v>73190.308056990019</v>
      </c>
      <c r="L1172" s="69">
        <v>133607.51455550667</v>
      </c>
      <c r="M1172" s="69">
        <v>434.57220000000001</v>
      </c>
      <c r="N1172" s="69">
        <v>2423.2870552333329</v>
      </c>
      <c r="O1172" s="69">
        <v>7525.6913479700006</v>
      </c>
      <c r="P1172" s="69">
        <v>10140.992791999999</v>
      </c>
      <c r="R1172">
        <v>0</v>
      </c>
      <c r="S1172" s="69">
        <v>0</v>
      </c>
      <c r="V1172" s="51">
        <v>2231</v>
      </c>
      <c r="W1172" s="51">
        <v>1919</v>
      </c>
      <c r="X1172" s="51">
        <v>13511</v>
      </c>
    </row>
    <row r="1173" spans="1:24" x14ac:dyDescent="0.2">
      <c r="A1173">
        <v>68001</v>
      </c>
      <c r="B1173" t="s">
        <v>1920</v>
      </c>
      <c r="C1173" t="s">
        <v>1919</v>
      </c>
      <c r="D1173">
        <v>2017</v>
      </c>
      <c r="E1173" t="str">
        <f t="shared" si="18"/>
        <v>680012017</v>
      </c>
      <c r="F1173">
        <v>528497</v>
      </c>
      <c r="G1173" t="str">
        <f>VLOOKUP($A1173,CATMUN!$B$2:$C$1123,2,0)</f>
        <v>Alto</v>
      </c>
      <c r="H1173" t="str">
        <f>VLOOKUP($A1173,CATMUN!$B$2:$D$1123,3,0)</f>
        <v>04 Grandes Urbes</v>
      </c>
      <c r="I1173">
        <f>VLOOKUP($A1173,CATMUN!$B$2:$G$1123,4,0)</f>
        <v>0</v>
      </c>
      <c r="J1173">
        <f>VLOOKUP($A1173,CATMUN!$B$2:$G$1123,6,0)</f>
        <v>10</v>
      </c>
      <c r="K1173" s="69">
        <v>111542.704106</v>
      </c>
      <c r="L1173" s="69">
        <v>133607.51455550667</v>
      </c>
      <c r="M1173" s="69">
        <v>507.87229400000001</v>
      </c>
      <c r="N1173" s="69">
        <v>2423.2870552333329</v>
      </c>
      <c r="O1173" s="69">
        <v>10140.992791999999</v>
      </c>
      <c r="P1173" s="69">
        <v>10140.992791999999</v>
      </c>
      <c r="R1173">
        <v>0</v>
      </c>
      <c r="S1173" s="69">
        <v>0</v>
      </c>
      <c r="T1173">
        <v>0</v>
      </c>
      <c r="U1173">
        <v>636.81500000000005</v>
      </c>
      <c r="V1173" s="51">
        <v>2231</v>
      </c>
      <c r="W1173" s="51">
        <v>12434</v>
      </c>
      <c r="X1173" s="51">
        <v>13511</v>
      </c>
    </row>
    <row r="1174" spans="1:24" x14ac:dyDescent="0.2">
      <c r="A1174">
        <v>5088</v>
      </c>
      <c r="B1174" t="s">
        <v>2190</v>
      </c>
      <c r="C1174" t="s">
        <v>2176</v>
      </c>
      <c r="D1174">
        <v>2017</v>
      </c>
      <c r="E1174" t="str">
        <f t="shared" si="18"/>
        <v>50882017</v>
      </c>
      <c r="F1174">
        <v>473423</v>
      </c>
      <c r="G1174" t="str">
        <f>VLOOKUP($A1174,CATMUN!$B$2:$C$1123,2,0)</f>
        <v>Alto</v>
      </c>
      <c r="H1174" t="str">
        <f>VLOOKUP($A1174,CATMUN!$B$2:$D$1123,3,0)</f>
        <v>03 Ciudades Aglomeradas</v>
      </c>
      <c r="I1174">
        <f>VLOOKUP($A1174,CATMUN!$B$2:$G$1123,4,0)</f>
        <v>0</v>
      </c>
      <c r="J1174">
        <f>VLOOKUP($A1174,CATMUN!$B$2:$G$1123,6,0)</f>
        <v>11</v>
      </c>
      <c r="K1174" s="69">
        <v>43056.468677000004</v>
      </c>
      <c r="L1174" s="69">
        <v>25030.625232936665</v>
      </c>
      <c r="M1174" s="69">
        <v>5530.1751160000003</v>
      </c>
      <c r="N1174" s="69">
        <v>4709.0774730779995</v>
      </c>
      <c r="P1174" s="69">
        <v>6907.640652</v>
      </c>
      <c r="S1174" s="69">
        <v>21354.973693999997</v>
      </c>
      <c r="V1174" s="51">
        <v>35</v>
      </c>
      <c r="W1174" s="51">
        <v>4143</v>
      </c>
      <c r="X1174" s="51">
        <v>181</v>
      </c>
    </row>
    <row r="1175" spans="1:24" x14ac:dyDescent="0.2">
      <c r="A1175">
        <v>5129</v>
      </c>
      <c r="B1175" t="s">
        <v>1301</v>
      </c>
      <c r="C1175" t="s">
        <v>2176</v>
      </c>
      <c r="D1175">
        <v>2017</v>
      </c>
      <c r="E1175" t="str">
        <f t="shared" si="18"/>
        <v>51292017</v>
      </c>
      <c r="F1175">
        <v>79652</v>
      </c>
      <c r="G1175" t="str">
        <f>VLOOKUP($A1175,CATMUN!$B$2:$C$1123,2,0)</f>
        <v>Alto</v>
      </c>
      <c r="H1175" t="str">
        <f>VLOOKUP($A1175,CATMUN!$B$2:$D$1123,3,0)</f>
        <v>03 Ciudades Aglomeradas</v>
      </c>
      <c r="I1175">
        <f>VLOOKUP($A1175,CATMUN!$B$2:$G$1123,4,0)</f>
        <v>0</v>
      </c>
      <c r="J1175">
        <f>VLOOKUP($A1175,CATMUN!$B$2:$G$1123,6,0)</f>
        <v>11</v>
      </c>
      <c r="K1175" s="69">
        <v>7961.3370209999994</v>
      </c>
      <c r="L1175" s="69">
        <v>25030.625232936665</v>
      </c>
      <c r="M1175" s="69">
        <v>1566.3723829999999</v>
      </c>
      <c r="N1175" s="69">
        <v>4709.0774730779995</v>
      </c>
      <c r="P1175" s="69">
        <v>6907.640652</v>
      </c>
      <c r="Q1175">
        <v>0</v>
      </c>
      <c r="S1175" s="69">
        <v>21354.973693999997</v>
      </c>
      <c r="T1175">
        <v>0</v>
      </c>
      <c r="V1175" s="51">
        <v>35</v>
      </c>
      <c r="W1175" s="51">
        <v>475</v>
      </c>
      <c r="X1175" s="51">
        <v>181</v>
      </c>
    </row>
    <row r="1176" spans="1:24" x14ac:dyDescent="0.2">
      <c r="A1176">
        <v>5360</v>
      </c>
      <c r="B1176" t="s">
        <v>2227</v>
      </c>
      <c r="C1176" t="s">
        <v>2176</v>
      </c>
      <c r="D1176">
        <v>2017</v>
      </c>
      <c r="E1176" t="str">
        <f t="shared" si="18"/>
        <v>53602017</v>
      </c>
      <c r="F1176">
        <v>273927</v>
      </c>
      <c r="G1176" t="str">
        <f>VLOOKUP($A1176,CATMUN!$B$2:$C$1123,2,0)</f>
        <v>Alto</v>
      </c>
      <c r="H1176" t="str">
        <f>VLOOKUP($A1176,CATMUN!$B$2:$D$1123,3,0)</f>
        <v>03 Ciudades Aglomeradas</v>
      </c>
      <c r="I1176">
        <f>VLOOKUP($A1176,CATMUN!$B$2:$G$1123,4,0)</f>
        <v>0</v>
      </c>
      <c r="J1176">
        <f>VLOOKUP($A1176,CATMUN!$B$2:$G$1123,6,0)</f>
        <v>11</v>
      </c>
      <c r="K1176" s="69">
        <v>53446.309933849996</v>
      </c>
      <c r="L1176" s="69">
        <v>25030.625232936665</v>
      </c>
      <c r="M1176" s="69">
        <v>3923.7757750000001</v>
      </c>
      <c r="N1176" s="69">
        <v>4709.0774730779995</v>
      </c>
      <c r="P1176" s="69">
        <v>6907.640652</v>
      </c>
      <c r="Q1176">
        <v>0</v>
      </c>
      <c r="S1176" s="69">
        <v>21354.973693999997</v>
      </c>
      <c r="T1176">
        <v>0</v>
      </c>
      <c r="V1176" s="51">
        <v>35</v>
      </c>
      <c r="W1176" s="51">
        <v>5625</v>
      </c>
      <c r="X1176" s="51">
        <v>181</v>
      </c>
    </row>
    <row r="1177" spans="1:24" x14ac:dyDescent="0.2">
      <c r="A1177">
        <v>5380</v>
      </c>
      <c r="B1177" t="s">
        <v>2231</v>
      </c>
      <c r="C1177" t="s">
        <v>2176</v>
      </c>
      <c r="D1177">
        <v>2017</v>
      </c>
      <c r="E1177" t="str">
        <f t="shared" si="18"/>
        <v>53802017</v>
      </c>
      <c r="F1177">
        <v>64315</v>
      </c>
      <c r="G1177" t="str">
        <f>VLOOKUP($A1177,CATMUN!$B$2:$C$1123,2,0)</f>
        <v>Alto</v>
      </c>
      <c r="H1177" t="str">
        <f>VLOOKUP($A1177,CATMUN!$B$2:$D$1123,3,0)</f>
        <v>03 Ciudades Aglomeradas</v>
      </c>
      <c r="I1177">
        <f>VLOOKUP($A1177,CATMUN!$B$2:$G$1123,4,0)</f>
        <v>0</v>
      </c>
      <c r="J1177">
        <f>VLOOKUP($A1177,CATMUN!$B$2:$G$1123,6,0)</f>
        <v>11</v>
      </c>
      <c r="K1177" s="69">
        <v>10494.125164000001</v>
      </c>
      <c r="L1177" s="69">
        <v>25030.625232936665</v>
      </c>
      <c r="M1177" s="69">
        <v>1277.941603</v>
      </c>
      <c r="N1177" s="69">
        <v>4709.0774730779995</v>
      </c>
      <c r="P1177" s="69">
        <v>6907.640652</v>
      </c>
      <c r="Q1177">
        <v>0</v>
      </c>
      <c r="R1177">
        <v>13.930639999999999</v>
      </c>
      <c r="S1177" s="69">
        <v>21354.973693999997</v>
      </c>
      <c r="V1177" s="51">
        <v>35</v>
      </c>
      <c r="W1177" s="51">
        <v>797</v>
      </c>
      <c r="X1177" s="51">
        <v>181</v>
      </c>
    </row>
    <row r="1178" spans="1:24" x14ac:dyDescent="0.2">
      <c r="A1178">
        <v>5631</v>
      </c>
      <c r="B1178" t="s">
        <v>2248</v>
      </c>
      <c r="C1178" t="s">
        <v>2176</v>
      </c>
      <c r="D1178">
        <v>2017</v>
      </c>
      <c r="E1178" t="str">
        <f t="shared" si="18"/>
        <v>56312017</v>
      </c>
      <c r="F1178">
        <v>53236</v>
      </c>
      <c r="G1178" t="str">
        <f>VLOOKUP($A1178,CATMUN!$B$2:$C$1123,2,0)</f>
        <v>Alto</v>
      </c>
      <c r="H1178" t="str">
        <f>VLOOKUP($A1178,CATMUN!$B$2:$D$1123,3,0)</f>
        <v>03 Ciudades Aglomeradas</v>
      </c>
      <c r="I1178">
        <f>VLOOKUP($A1178,CATMUN!$B$2:$G$1123,4,0)</f>
        <v>0</v>
      </c>
      <c r="J1178">
        <f>VLOOKUP($A1178,CATMUN!$B$2:$G$1123,6,0)</f>
        <v>11</v>
      </c>
      <c r="K1178" s="69">
        <v>36634.696670999998</v>
      </c>
      <c r="L1178" s="69">
        <v>25030.625232936665</v>
      </c>
      <c r="M1178" s="69">
        <v>5306.5668499999992</v>
      </c>
      <c r="N1178" s="69">
        <v>4709.0774730779995</v>
      </c>
      <c r="P1178" s="69">
        <v>6907.640652</v>
      </c>
      <c r="Q1178">
        <v>0</v>
      </c>
      <c r="S1178" s="69">
        <v>21354.973693999997</v>
      </c>
      <c r="T1178">
        <v>0</v>
      </c>
      <c r="U1178">
        <v>92.221999999999994</v>
      </c>
      <c r="V1178" s="51">
        <v>32</v>
      </c>
      <c r="W1178" s="51">
        <v>1965</v>
      </c>
      <c r="X1178" s="51">
        <v>445</v>
      </c>
    </row>
    <row r="1179" spans="1:24" x14ac:dyDescent="0.2">
      <c r="A1179">
        <v>8433</v>
      </c>
      <c r="B1179" t="s">
        <v>1226</v>
      </c>
      <c r="C1179" t="s">
        <v>1219</v>
      </c>
      <c r="D1179">
        <v>2017</v>
      </c>
      <c r="E1179" t="str">
        <f t="shared" si="18"/>
        <v>84332017</v>
      </c>
      <c r="F1179">
        <v>125248</v>
      </c>
      <c r="G1179" t="str">
        <f>VLOOKUP($A1179,CATMUN!$B$2:$C$1123,2,0)</f>
        <v>Medio</v>
      </c>
      <c r="H1179" t="str">
        <f>VLOOKUP($A1179,CATMUN!$B$2:$D$1123,3,0)</f>
        <v>03 Ciudades Aglomeradas</v>
      </c>
      <c r="I1179">
        <f>VLOOKUP($A1179,CATMUN!$B$2:$G$1123,4,0)</f>
        <v>0</v>
      </c>
      <c r="J1179">
        <f>VLOOKUP($A1179,CATMUN!$B$2:$G$1123,6,0)</f>
        <v>11</v>
      </c>
      <c r="K1179" s="69">
        <v>2500.7526491799999</v>
      </c>
      <c r="L1179" s="69">
        <v>25030.625232936665</v>
      </c>
      <c r="M1179" s="69">
        <v>91.934551000000013</v>
      </c>
      <c r="N1179" s="69">
        <v>4709.0774730779995</v>
      </c>
      <c r="P1179" s="69">
        <v>6907.640652</v>
      </c>
      <c r="Q1179">
        <v>0</v>
      </c>
      <c r="R1179">
        <v>0</v>
      </c>
      <c r="S1179" s="69">
        <v>21354.973693999997</v>
      </c>
      <c r="V1179" s="51">
        <v>32</v>
      </c>
      <c r="W1179" s="51">
        <v>576</v>
      </c>
      <c r="X1179" s="51">
        <v>445</v>
      </c>
    </row>
    <row r="1180" spans="1:24" x14ac:dyDescent="0.2">
      <c r="A1180">
        <v>8573</v>
      </c>
      <c r="B1180" t="s">
        <v>1232</v>
      </c>
      <c r="C1180" t="s">
        <v>1219</v>
      </c>
      <c r="D1180">
        <v>2017</v>
      </c>
      <c r="E1180" t="str">
        <f t="shared" si="18"/>
        <v>85732017</v>
      </c>
      <c r="F1180">
        <v>26869</v>
      </c>
      <c r="G1180" t="str">
        <f>VLOOKUP($A1180,CATMUN!$B$2:$C$1123,2,0)</f>
        <v>Alto</v>
      </c>
      <c r="H1180" t="str">
        <f>VLOOKUP($A1180,CATMUN!$B$2:$D$1123,3,0)</f>
        <v>03 Ciudades Aglomeradas</v>
      </c>
      <c r="I1180">
        <f>VLOOKUP($A1180,CATMUN!$B$2:$G$1123,4,0)</f>
        <v>0</v>
      </c>
      <c r="J1180">
        <f>VLOOKUP($A1180,CATMUN!$B$2:$G$1123,6,0)</f>
        <v>11</v>
      </c>
      <c r="K1180" s="69">
        <v>11844.711426999998</v>
      </c>
      <c r="L1180" s="69">
        <v>25030.625232936665</v>
      </c>
      <c r="M1180" s="69">
        <v>2870.2555780000002</v>
      </c>
      <c r="N1180" s="69">
        <v>4709.0774730779995</v>
      </c>
      <c r="P1180" s="69">
        <v>6907.640652</v>
      </c>
      <c r="Q1180">
        <v>1</v>
      </c>
      <c r="S1180" s="69">
        <v>21354.973693999997</v>
      </c>
      <c r="T1180">
        <v>0</v>
      </c>
      <c r="V1180" s="51">
        <v>35</v>
      </c>
      <c r="W1180" s="51">
        <v>681</v>
      </c>
      <c r="X1180" s="51">
        <v>181</v>
      </c>
    </row>
    <row r="1181" spans="1:24" x14ac:dyDescent="0.2">
      <c r="A1181">
        <v>8638</v>
      </c>
      <c r="B1181" t="s">
        <v>1235</v>
      </c>
      <c r="C1181" t="s">
        <v>1219</v>
      </c>
      <c r="D1181">
        <v>2017</v>
      </c>
      <c r="E1181" t="str">
        <f t="shared" si="18"/>
        <v>86382017</v>
      </c>
      <c r="F1181">
        <v>100304</v>
      </c>
      <c r="G1181" t="str">
        <f>VLOOKUP($A1181,CATMUN!$B$2:$C$1123,2,0)</f>
        <v>Bajo</v>
      </c>
      <c r="H1181" t="str">
        <f>VLOOKUP($A1181,CATMUN!$B$2:$D$1123,3,0)</f>
        <v>03 Ciudades Aglomeradas</v>
      </c>
      <c r="I1181">
        <f>VLOOKUP($A1181,CATMUN!$B$2:$G$1123,4,0)</f>
        <v>0</v>
      </c>
      <c r="J1181">
        <f>VLOOKUP($A1181,CATMUN!$B$2:$G$1123,6,0)</f>
        <v>11</v>
      </c>
      <c r="K1181" s="69">
        <v>1160.0895220000002</v>
      </c>
      <c r="L1181" s="69">
        <v>25030.625232936665</v>
      </c>
      <c r="M1181" s="69">
        <v>0</v>
      </c>
      <c r="N1181" s="69">
        <v>4709.0774730779995</v>
      </c>
      <c r="P1181" s="69">
        <v>6907.640652</v>
      </c>
      <c r="Q1181">
        <v>0</v>
      </c>
      <c r="S1181" s="69">
        <v>21354.973693999997</v>
      </c>
      <c r="T1181">
        <v>0</v>
      </c>
      <c r="V1181" s="51">
        <v>1</v>
      </c>
      <c r="W1181" s="51">
        <v>214</v>
      </c>
      <c r="X1181" s="51">
        <v>124</v>
      </c>
    </row>
    <row r="1182" spans="1:24" x14ac:dyDescent="0.2">
      <c r="A1182">
        <v>8758</v>
      </c>
      <c r="B1182" t="s">
        <v>1238</v>
      </c>
      <c r="C1182" t="s">
        <v>1219</v>
      </c>
      <c r="D1182">
        <v>2017</v>
      </c>
      <c r="E1182" t="str">
        <f t="shared" si="18"/>
        <v>87582017</v>
      </c>
      <c r="F1182">
        <v>649111</v>
      </c>
      <c r="G1182" t="str">
        <f>VLOOKUP($A1182,CATMUN!$B$2:$C$1123,2,0)</f>
        <v>Alto</v>
      </c>
      <c r="H1182" t="str">
        <f>VLOOKUP($A1182,CATMUN!$B$2:$D$1123,3,0)</f>
        <v>03 Ciudades Aglomeradas</v>
      </c>
      <c r="I1182">
        <f>VLOOKUP($A1182,CATMUN!$B$2:$G$1123,4,0)</f>
        <v>0</v>
      </c>
      <c r="J1182">
        <f>VLOOKUP($A1182,CATMUN!$B$2:$G$1123,6,0)</f>
        <v>11</v>
      </c>
      <c r="K1182" s="69">
        <v>25328.586695999998</v>
      </c>
      <c r="L1182" s="69">
        <v>25030.625232936665</v>
      </c>
      <c r="M1182" s="69">
        <v>625.47717015000001</v>
      </c>
      <c r="N1182" s="69">
        <v>4709.0774730779995</v>
      </c>
      <c r="P1182" s="69">
        <v>6907.640652</v>
      </c>
      <c r="Q1182">
        <v>0</v>
      </c>
      <c r="S1182" s="69">
        <v>21354.973693999997</v>
      </c>
      <c r="T1182">
        <v>0</v>
      </c>
      <c r="V1182" s="51">
        <v>32</v>
      </c>
      <c r="W1182" s="51">
        <v>2660</v>
      </c>
      <c r="X1182" s="51">
        <v>445</v>
      </c>
    </row>
    <row r="1183" spans="1:24" x14ac:dyDescent="0.2">
      <c r="A1183">
        <v>25126</v>
      </c>
      <c r="B1183" t="s">
        <v>1560</v>
      </c>
      <c r="C1183" t="s">
        <v>1549</v>
      </c>
      <c r="D1183">
        <v>2017</v>
      </c>
      <c r="E1183" t="str">
        <f t="shared" si="18"/>
        <v>251262017</v>
      </c>
      <c r="F1183">
        <v>59198</v>
      </c>
      <c r="G1183" t="str">
        <f>VLOOKUP($A1183,CATMUN!$B$2:$C$1123,2,0)</f>
        <v>Alto</v>
      </c>
      <c r="H1183" t="str">
        <f>VLOOKUP($A1183,CATMUN!$B$2:$D$1123,3,0)</f>
        <v>03 Ciudades Aglomeradas</v>
      </c>
      <c r="I1183">
        <f>VLOOKUP($A1183,CATMUN!$B$2:$G$1123,4,0)</f>
        <v>0</v>
      </c>
      <c r="J1183">
        <f>VLOOKUP($A1183,CATMUN!$B$2:$G$1123,6,0)</f>
        <v>11</v>
      </c>
      <c r="K1183" s="69">
        <v>18267.217418</v>
      </c>
      <c r="L1183" s="69">
        <v>25030.625232936665</v>
      </c>
      <c r="M1183" s="69">
        <v>7904.7687189999997</v>
      </c>
      <c r="N1183" s="69">
        <v>4709.0774730779995</v>
      </c>
      <c r="P1183" s="69">
        <v>6907.640652</v>
      </c>
      <c r="Q1183">
        <v>0</v>
      </c>
      <c r="R1183">
        <v>7544.4524850000007</v>
      </c>
      <c r="S1183" s="69">
        <v>21354.973693999997</v>
      </c>
      <c r="V1183" s="51">
        <v>32</v>
      </c>
      <c r="W1183" s="51">
        <v>1664</v>
      </c>
      <c r="X1183" s="51">
        <v>445</v>
      </c>
    </row>
    <row r="1184" spans="1:24" x14ac:dyDescent="0.2">
      <c r="A1184">
        <v>25175</v>
      </c>
      <c r="B1184" t="s">
        <v>1565</v>
      </c>
      <c r="C1184" t="s">
        <v>1549</v>
      </c>
      <c r="D1184">
        <v>2017</v>
      </c>
      <c r="E1184" t="str">
        <f t="shared" si="18"/>
        <v>251752017</v>
      </c>
      <c r="F1184">
        <v>132691</v>
      </c>
      <c r="G1184" t="str">
        <f>VLOOKUP($A1184,CATMUN!$B$2:$C$1123,2,0)</f>
        <v>Alto</v>
      </c>
      <c r="H1184" t="str">
        <f>VLOOKUP($A1184,CATMUN!$B$2:$D$1123,3,0)</f>
        <v>03 Ciudades Aglomeradas</v>
      </c>
      <c r="I1184">
        <f>VLOOKUP($A1184,CATMUN!$B$2:$G$1123,4,0)</f>
        <v>0</v>
      </c>
      <c r="J1184">
        <f>VLOOKUP($A1184,CATMUN!$B$2:$G$1123,6,0)</f>
        <v>11</v>
      </c>
      <c r="K1184" s="69">
        <v>51377.643580999997</v>
      </c>
      <c r="L1184" s="69">
        <v>25030.625232936665</v>
      </c>
      <c r="M1184" s="69">
        <v>23091.14817</v>
      </c>
      <c r="N1184" s="69">
        <v>4709.0774730779995</v>
      </c>
      <c r="P1184" s="69">
        <v>6907.640652</v>
      </c>
      <c r="R1184">
        <v>999.19384700000001</v>
      </c>
      <c r="S1184" s="69">
        <v>21354.973693999997</v>
      </c>
      <c r="V1184" s="51">
        <v>32</v>
      </c>
      <c r="W1184" s="51">
        <v>2945</v>
      </c>
      <c r="X1184" s="51">
        <v>445</v>
      </c>
    </row>
    <row r="1185" spans="1:24" x14ac:dyDescent="0.2">
      <c r="A1185">
        <v>25286</v>
      </c>
      <c r="B1185" t="s">
        <v>1577</v>
      </c>
      <c r="C1185" t="s">
        <v>1549</v>
      </c>
      <c r="D1185">
        <v>2017</v>
      </c>
      <c r="E1185" t="str">
        <f t="shared" si="18"/>
        <v>252862017</v>
      </c>
      <c r="F1185">
        <v>78146</v>
      </c>
      <c r="G1185" t="str">
        <f>VLOOKUP($A1185,CATMUN!$B$2:$C$1123,2,0)</f>
        <v>Alto</v>
      </c>
      <c r="H1185" t="str">
        <f>VLOOKUP($A1185,CATMUN!$B$2:$D$1123,3,0)</f>
        <v>03 Ciudades Aglomeradas</v>
      </c>
      <c r="I1185">
        <f>VLOOKUP($A1185,CATMUN!$B$2:$G$1123,4,0)</f>
        <v>0</v>
      </c>
      <c r="J1185">
        <f>VLOOKUP($A1185,CATMUN!$B$2:$G$1123,6,0)</f>
        <v>11</v>
      </c>
      <c r="K1185" s="69">
        <v>20960.391079000001</v>
      </c>
      <c r="L1185" s="69">
        <v>25030.625232936665</v>
      </c>
      <c r="M1185" s="69">
        <v>4077.6840000000002</v>
      </c>
      <c r="N1185" s="69">
        <v>4709.0774730779995</v>
      </c>
      <c r="P1185" s="69">
        <v>6907.640652</v>
      </c>
      <c r="Q1185">
        <v>0</v>
      </c>
      <c r="R1185">
        <v>4541.827123</v>
      </c>
      <c r="S1185" s="69">
        <v>21354.973693999997</v>
      </c>
      <c r="T1185">
        <v>1</v>
      </c>
      <c r="V1185" s="51">
        <v>32</v>
      </c>
      <c r="W1185" s="51">
        <v>2259</v>
      </c>
      <c r="X1185" s="51">
        <v>445</v>
      </c>
    </row>
    <row r="1186" spans="1:24" x14ac:dyDescent="0.2">
      <c r="A1186">
        <v>25430</v>
      </c>
      <c r="B1186" t="s">
        <v>1602</v>
      </c>
      <c r="C1186" t="s">
        <v>1549</v>
      </c>
      <c r="D1186">
        <v>2017</v>
      </c>
      <c r="E1186" t="str">
        <f t="shared" si="18"/>
        <v>254302017</v>
      </c>
      <c r="F1186">
        <v>80622</v>
      </c>
      <c r="G1186" t="str">
        <f>VLOOKUP($A1186,CATMUN!$B$2:$C$1123,2,0)</f>
        <v>Alto</v>
      </c>
      <c r="H1186" t="str">
        <f>VLOOKUP($A1186,CATMUN!$B$2:$D$1123,3,0)</f>
        <v>03 Ciudades Aglomeradas</v>
      </c>
      <c r="I1186">
        <f>VLOOKUP($A1186,CATMUN!$B$2:$G$1123,4,0)</f>
        <v>0</v>
      </c>
      <c r="J1186">
        <f>VLOOKUP($A1186,CATMUN!$B$2:$G$1123,6,0)</f>
        <v>11</v>
      </c>
      <c r="K1186" s="69">
        <v>12011.106068999999</v>
      </c>
      <c r="L1186" s="69">
        <v>25030.625232936665</v>
      </c>
      <c r="M1186" s="69">
        <v>12817.448869999998</v>
      </c>
      <c r="N1186" s="69">
        <v>4709.0774730779995</v>
      </c>
      <c r="P1186" s="69">
        <v>6907.640652</v>
      </c>
      <c r="Q1186">
        <v>0</v>
      </c>
      <c r="R1186">
        <v>21354.973693999997</v>
      </c>
      <c r="S1186" s="69">
        <v>21354.973693999997</v>
      </c>
      <c r="V1186" s="51">
        <v>35</v>
      </c>
      <c r="W1186" s="51">
        <v>907</v>
      </c>
      <c r="X1186" s="51">
        <v>181</v>
      </c>
    </row>
    <row r="1187" spans="1:24" x14ac:dyDescent="0.2">
      <c r="A1187">
        <v>25473</v>
      </c>
      <c r="B1187" t="s">
        <v>1605</v>
      </c>
      <c r="C1187" t="s">
        <v>1549</v>
      </c>
      <c r="D1187">
        <v>2017</v>
      </c>
      <c r="E1187" t="str">
        <f t="shared" si="18"/>
        <v>254732017</v>
      </c>
      <c r="F1187">
        <v>86954</v>
      </c>
      <c r="G1187" t="str">
        <f>VLOOKUP($A1187,CATMUN!$B$2:$C$1123,2,0)</f>
        <v>Alto</v>
      </c>
      <c r="H1187" t="str">
        <f>VLOOKUP($A1187,CATMUN!$B$2:$D$1123,3,0)</f>
        <v>03 Ciudades Aglomeradas</v>
      </c>
      <c r="I1187">
        <f>VLOOKUP($A1187,CATMUN!$B$2:$G$1123,4,0)</f>
        <v>0</v>
      </c>
      <c r="J1187">
        <f>VLOOKUP($A1187,CATMUN!$B$2:$G$1123,6,0)</f>
        <v>11</v>
      </c>
      <c r="K1187" s="69">
        <v>23038.382202000001</v>
      </c>
      <c r="L1187" s="69">
        <v>25030.625232936665</v>
      </c>
      <c r="M1187" s="69">
        <v>1532.3864569999998</v>
      </c>
      <c r="N1187" s="69">
        <v>4709.0774730779995</v>
      </c>
      <c r="O1187" s="69">
        <v>1.5559190000000001</v>
      </c>
      <c r="P1187" s="69">
        <v>6907.640652</v>
      </c>
      <c r="R1187">
        <v>0</v>
      </c>
      <c r="S1187" s="69">
        <v>21354.973693999997</v>
      </c>
      <c r="V1187" s="51">
        <v>35</v>
      </c>
      <c r="W1187" s="51">
        <v>3085</v>
      </c>
      <c r="X1187" s="51">
        <v>181</v>
      </c>
    </row>
    <row r="1188" spans="1:24" x14ac:dyDescent="0.2">
      <c r="A1188">
        <v>25740</v>
      </c>
      <c r="B1188" t="s">
        <v>1631</v>
      </c>
      <c r="C1188" t="s">
        <v>1549</v>
      </c>
      <c r="D1188">
        <v>2017</v>
      </c>
      <c r="E1188" t="str">
        <f t="shared" si="18"/>
        <v>257402017</v>
      </c>
      <c r="F1188">
        <v>39817</v>
      </c>
      <c r="G1188" t="str">
        <f>VLOOKUP($A1188,CATMUN!$B$2:$C$1123,2,0)</f>
        <v>Alto</v>
      </c>
      <c r="H1188" t="str">
        <f>VLOOKUP($A1188,CATMUN!$B$2:$D$1123,3,0)</f>
        <v>03 Ciudades Aglomeradas</v>
      </c>
      <c r="I1188">
        <f>VLOOKUP($A1188,CATMUN!$B$2:$G$1123,4,0)</f>
        <v>0</v>
      </c>
      <c r="J1188">
        <f>VLOOKUP($A1188,CATMUN!$B$2:$G$1123,6,0)</f>
        <v>11</v>
      </c>
      <c r="K1188" s="69">
        <v>2421.6301400000002</v>
      </c>
      <c r="L1188" s="69">
        <v>25030.625232936665</v>
      </c>
      <c r="N1188" s="69">
        <v>4709.0774730779995</v>
      </c>
      <c r="P1188" s="69">
        <v>6907.640652</v>
      </c>
      <c r="Q1188">
        <v>0</v>
      </c>
      <c r="R1188">
        <v>0.14280799999999999</v>
      </c>
      <c r="S1188" s="69">
        <v>21354.973693999997</v>
      </c>
      <c r="V1188" s="51">
        <v>35</v>
      </c>
      <c r="W1188" s="51">
        <v>948</v>
      </c>
      <c r="X1188" s="51">
        <v>181</v>
      </c>
    </row>
    <row r="1189" spans="1:24" x14ac:dyDescent="0.2">
      <c r="A1189">
        <v>25754</v>
      </c>
      <c r="B1189" t="s">
        <v>1634</v>
      </c>
      <c r="C1189" t="s">
        <v>1549</v>
      </c>
      <c r="D1189">
        <v>2017</v>
      </c>
      <c r="E1189" t="str">
        <f t="shared" si="18"/>
        <v>257542017</v>
      </c>
      <c r="F1189" s="39">
        <v>533718</v>
      </c>
      <c r="G1189" t="str">
        <f>VLOOKUP($A1189,CATMUN!$B$2:$C$1123,2,0)</f>
        <v>Medio</v>
      </c>
      <c r="H1189" t="str">
        <f>VLOOKUP($A1189,CATMUN!$B$2:$D$1123,3,0)</f>
        <v>03 Ciudades Aglomeradas</v>
      </c>
      <c r="I1189">
        <f>VLOOKUP($A1189,CATMUN!$B$2:$G$1123,4,0)</f>
        <v>0</v>
      </c>
      <c r="J1189">
        <f>VLOOKUP($A1189,CATMUN!$B$2:$G$1123,6,0)</f>
        <v>11</v>
      </c>
      <c r="K1189" s="69">
        <v>33780.717806000001</v>
      </c>
      <c r="L1189" s="69">
        <v>25030.625232936665</v>
      </c>
      <c r="M1189" s="69">
        <v>10645.17</v>
      </c>
      <c r="N1189" s="69">
        <v>4709.0774730779995</v>
      </c>
      <c r="P1189" s="69">
        <v>6907.640652</v>
      </c>
      <c r="Q1189">
        <v>0</v>
      </c>
      <c r="S1189" s="69">
        <v>21354.973693999997</v>
      </c>
      <c r="T1189">
        <v>0</v>
      </c>
      <c r="V1189" s="51">
        <v>35</v>
      </c>
      <c r="W1189" s="51">
        <v>2924</v>
      </c>
      <c r="X1189" s="51">
        <v>181</v>
      </c>
    </row>
    <row r="1190" spans="1:24" x14ac:dyDescent="0.2">
      <c r="A1190">
        <v>68307</v>
      </c>
      <c r="B1190" t="s">
        <v>1951</v>
      </c>
      <c r="C1190" t="s">
        <v>1919</v>
      </c>
      <c r="D1190">
        <v>2017</v>
      </c>
      <c r="E1190" t="str">
        <f t="shared" si="18"/>
        <v>683072017</v>
      </c>
      <c r="F1190">
        <v>190350</v>
      </c>
      <c r="G1190" t="str">
        <f>VLOOKUP($A1190,CATMUN!$B$2:$C$1123,2,0)</f>
        <v>Alto</v>
      </c>
      <c r="H1190" t="str">
        <f>VLOOKUP($A1190,CATMUN!$B$2:$D$1123,3,0)</f>
        <v>03 Ciudades Aglomeradas</v>
      </c>
      <c r="I1190">
        <f>VLOOKUP($A1190,CATMUN!$B$2:$G$1123,4,0)</f>
        <v>0</v>
      </c>
      <c r="J1190">
        <f>VLOOKUP($A1190,CATMUN!$B$2:$G$1123,6,0)</f>
        <v>11</v>
      </c>
      <c r="K1190" s="69">
        <v>18953.205581000002</v>
      </c>
      <c r="L1190" s="69">
        <v>25030.625232936665</v>
      </c>
      <c r="M1190" s="69">
        <v>1047.958609</v>
      </c>
      <c r="N1190" s="69">
        <v>4709.0774730779995</v>
      </c>
      <c r="P1190" s="69">
        <v>6907.640652</v>
      </c>
      <c r="Q1190">
        <v>0</v>
      </c>
      <c r="S1190" s="69">
        <v>21354.973693999997</v>
      </c>
      <c r="T1190">
        <v>0</v>
      </c>
      <c r="V1190" s="51">
        <v>35</v>
      </c>
      <c r="W1190" s="51">
        <v>2043</v>
      </c>
      <c r="X1190" s="51">
        <v>181</v>
      </c>
    </row>
    <row r="1191" spans="1:24" x14ac:dyDescent="0.2">
      <c r="A1191">
        <v>68547</v>
      </c>
      <c r="B1191" t="s">
        <v>1974</v>
      </c>
      <c r="C1191" t="s">
        <v>1919</v>
      </c>
      <c r="D1191">
        <v>2017</v>
      </c>
      <c r="E1191" t="str">
        <f t="shared" si="18"/>
        <v>685472017</v>
      </c>
      <c r="F1191">
        <v>156207</v>
      </c>
      <c r="G1191" t="str">
        <f>VLOOKUP($A1191,CATMUN!$B$2:$C$1123,2,0)</f>
        <v>Alto</v>
      </c>
      <c r="H1191" t="str">
        <f>VLOOKUP($A1191,CATMUN!$B$2:$D$1123,3,0)</f>
        <v>03 Ciudades Aglomeradas</v>
      </c>
      <c r="I1191">
        <f>VLOOKUP($A1191,CATMUN!$B$2:$G$1123,4,0)</f>
        <v>0</v>
      </c>
      <c r="J1191">
        <f>VLOOKUP($A1191,CATMUN!$B$2:$G$1123,6,0)</f>
        <v>11</v>
      </c>
      <c r="K1191" s="69">
        <v>26442.360047999999</v>
      </c>
      <c r="L1191" s="69">
        <v>25030.625232936665</v>
      </c>
      <c r="M1191" s="69">
        <v>1392.6094520999998</v>
      </c>
      <c r="N1191" s="69">
        <v>4709.0774730779995</v>
      </c>
      <c r="P1191" s="69">
        <v>6907.640652</v>
      </c>
      <c r="R1191">
        <v>0</v>
      </c>
      <c r="S1191" s="69">
        <v>21354.973693999997</v>
      </c>
      <c r="V1191" s="51">
        <v>1</v>
      </c>
      <c r="W1191" s="51">
        <v>576</v>
      </c>
      <c r="X1191" s="51">
        <v>124</v>
      </c>
    </row>
    <row r="1192" spans="1:24" x14ac:dyDescent="0.2">
      <c r="A1192">
        <v>76364</v>
      </c>
      <c r="B1192" t="s">
        <v>2087</v>
      </c>
      <c r="C1192" t="s">
        <v>2069</v>
      </c>
      <c r="D1192">
        <v>2017</v>
      </c>
      <c r="E1192" t="str">
        <f t="shared" si="18"/>
        <v>763642017</v>
      </c>
      <c r="F1192">
        <v>124623</v>
      </c>
      <c r="G1192" t="str">
        <f>VLOOKUP($A1192,CATMUN!$B$2:$C$1123,2,0)</f>
        <v>Alto</v>
      </c>
      <c r="H1192" t="str">
        <f>VLOOKUP($A1192,CATMUN!$B$2:$D$1123,3,0)</f>
        <v>03 Ciudades Aglomeradas</v>
      </c>
      <c r="I1192">
        <f>VLOOKUP($A1192,CATMUN!$B$2:$G$1123,4,0)</f>
        <v>0</v>
      </c>
      <c r="J1192">
        <f>VLOOKUP($A1192,CATMUN!$B$2:$G$1123,6,0)</f>
        <v>11</v>
      </c>
      <c r="K1192" s="69">
        <v>19992.93583816</v>
      </c>
      <c r="L1192" s="69">
        <v>25030.625232936665</v>
      </c>
      <c r="M1192" s="69">
        <v>9097.3281980100001</v>
      </c>
      <c r="N1192" s="69">
        <v>4709.0774730779995</v>
      </c>
      <c r="P1192" s="69">
        <v>6907.640652</v>
      </c>
      <c r="Q1192">
        <v>0</v>
      </c>
      <c r="S1192" s="69">
        <v>21354.973693999997</v>
      </c>
      <c r="T1192">
        <v>1</v>
      </c>
      <c r="U1192">
        <v>1.0629999999999999</v>
      </c>
      <c r="V1192" s="51">
        <v>1</v>
      </c>
      <c r="W1192" s="51">
        <v>294</v>
      </c>
      <c r="X1192" s="51">
        <v>124</v>
      </c>
    </row>
    <row r="1193" spans="1:24" x14ac:dyDescent="0.2">
      <c r="A1193">
        <v>76520</v>
      </c>
      <c r="B1193" t="s">
        <v>2090</v>
      </c>
      <c r="C1193" t="s">
        <v>2069</v>
      </c>
      <c r="D1193">
        <v>2017</v>
      </c>
      <c r="E1193" t="str">
        <f t="shared" si="18"/>
        <v>765202017</v>
      </c>
      <c r="F1193">
        <v>308669</v>
      </c>
      <c r="G1193" t="str">
        <f>VLOOKUP($A1193,CATMUN!$B$2:$C$1123,2,0)</f>
        <v>Alto</v>
      </c>
      <c r="H1193" t="str">
        <f>VLOOKUP($A1193,CATMUN!$B$2:$D$1123,3,0)</f>
        <v>03 Ciudades Aglomeradas</v>
      </c>
      <c r="I1193">
        <f>VLOOKUP($A1193,CATMUN!$B$2:$G$1123,4,0)</f>
        <v>0</v>
      </c>
      <c r="J1193">
        <f>VLOOKUP($A1193,CATMUN!$B$2:$G$1123,6,0)</f>
        <v>11</v>
      </c>
      <c r="K1193" s="69">
        <v>62915.431263290004</v>
      </c>
      <c r="L1193" s="69">
        <v>25030.625232936665</v>
      </c>
      <c r="M1193" s="69">
        <v>339.78966100000002</v>
      </c>
      <c r="N1193" s="69">
        <v>4709.0774730779995</v>
      </c>
      <c r="P1193" s="69">
        <v>6907.640652</v>
      </c>
      <c r="S1193" s="69">
        <v>21354.973693999997</v>
      </c>
      <c r="T1193">
        <v>0</v>
      </c>
      <c r="V1193" s="51">
        <v>346</v>
      </c>
      <c r="W1193" s="51">
        <v>3417</v>
      </c>
      <c r="X1193" s="51">
        <v>2259</v>
      </c>
    </row>
    <row r="1194" spans="1:24" x14ac:dyDescent="0.2">
      <c r="A1194">
        <v>76892</v>
      </c>
      <c r="B1194" t="s">
        <v>2102</v>
      </c>
      <c r="C1194" t="s">
        <v>2069</v>
      </c>
      <c r="D1194">
        <v>2017</v>
      </c>
      <c r="E1194" t="str">
        <f t="shared" si="18"/>
        <v>768922017</v>
      </c>
      <c r="F1194">
        <v>122762</v>
      </c>
      <c r="G1194" t="str">
        <f>VLOOKUP($A1194,CATMUN!$B$2:$C$1123,2,0)</f>
        <v>Alto</v>
      </c>
      <c r="H1194" t="str">
        <f>VLOOKUP($A1194,CATMUN!$B$2:$D$1123,3,0)</f>
        <v>03 Ciudades Aglomeradas</v>
      </c>
      <c r="I1194">
        <f>VLOOKUP($A1194,CATMUN!$B$2:$G$1123,4,0)</f>
        <v>0</v>
      </c>
      <c r="J1194">
        <f>VLOOKUP($A1194,CATMUN!$B$2:$G$1123,6,0)</f>
        <v>11</v>
      </c>
      <c r="K1194" s="69">
        <v>43055.031105189999</v>
      </c>
      <c r="L1194" s="69">
        <v>25030.625232936665</v>
      </c>
      <c r="M1194" s="69">
        <v>1042.7582992999999</v>
      </c>
      <c r="N1194" s="69">
        <v>4709.0774730779995</v>
      </c>
      <c r="O1194" s="69">
        <v>6907.640652</v>
      </c>
      <c r="P1194" s="69">
        <v>6907.640652</v>
      </c>
      <c r="S1194" s="69">
        <v>21354.973693999997</v>
      </c>
      <c r="T1194">
        <v>0</v>
      </c>
      <c r="V1194" s="51">
        <v>32</v>
      </c>
      <c r="W1194" s="51">
        <v>2904</v>
      </c>
      <c r="X1194" s="51">
        <v>445</v>
      </c>
    </row>
    <row r="1195" spans="1:24" x14ac:dyDescent="0.2">
      <c r="A1195">
        <v>5615</v>
      </c>
      <c r="B1195" t="s">
        <v>1979</v>
      </c>
      <c r="C1195" t="s">
        <v>2176</v>
      </c>
      <c r="D1195">
        <v>2017</v>
      </c>
      <c r="E1195" t="str">
        <f t="shared" si="18"/>
        <v>56152017</v>
      </c>
      <c r="F1195">
        <v>124219</v>
      </c>
      <c r="G1195" t="str">
        <f>VLOOKUP($A1195,CATMUN!$B$2:$C$1123,2,0)</f>
        <v>Alto</v>
      </c>
      <c r="H1195" t="str">
        <f>VLOOKUP($A1195,CATMUN!$B$2:$D$1123,3,0)</f>
        <v>02 Nodos Estratégicos</v>
      </c>
      <c r="I1195">
        <f>VLOOKUP($A1195,CATMUN!$B$2:$G$1123,4,0)</f>
        <v>0</v>
      </c>
      <c r="J1195">
        <f>VLOOKUP($A1195,CATMUN!$B$2:$G$1123,6,0)</f>
        <v>12</v>
      </c>
      <c r="K1195" s="69">
        <v>59937.665692000002</v>
      </c>
      <c r="L1195" s="69">
        <v>42409.839563124217</v>
      </c>
      <c r="M1195" s="69">
        <v>12604.309794999999</v>
      </c>
      <c r="N1195" s="69">
        <v>2909.424160126111</v>
      </c>
      <c r="O1195" s="69">
        <v>0</v>
      </c>
      <c r="P1195" s="69">
        <v>16401.447991000001</v>
      </c>
      <c r="R1195">
        <v>1558.267605</v>
      </c>
      <c r="S1195" s="69">
        <v>1613.6264035499998</v>
      </c>
      <c r="V1195" s="51">
        <v>196</v>
      </c>
      <c r="W1195" s="51">
        <v>2522</v>
      </c>
      <c r="X1195" s="51">
        <v>1936</v>
      </c>
    </row>
    <row r="1196" spans="1:24" x14ac:dyDescent="0.2">
      <c r="A1196">
        <v>17001</v>
      </c>
      <c r="B1196" t="s">
        <v>1412</v>
      </c>
      <c r="C1196" t="s">
        <v>1301</v>
      </c>
      <c r="D1196">
        <v>2017</v>
      </c>
      <c r="E1196" t="str">
        <f t="shared" si="18"/>
        <v>170012017</v>
      </c>
      <c r="F1196">
        <v>398830</v>
      </c>
      <c r="G1196" t="str">
        <f>VLOOKUP($A1196,CATMUN!$B$2:$C$1123,2,0)</f>
        <v>Alto</v>
      </c>
      <c r="H1196" t="str">
        <f>VLOOKUP($A1196,CATMUN!$B$2:$D$1123,3,0)</f>
        <v>02 Nodos Estratégicos</v>
      </c>
      <c r="I1196">
        <f>VLOOKUP($A1196,CATMUN!$B$2:$G$1123,4,0)</f>
        <v>0</v>
      </c>
      <c r="J1196">
        <f>VLOOKUP($A1196,CATMUN!$B$2:$G$1123,6,0)</f>
        <v>12</v>
      </c>
      <c r="K1196" s="69">
        <v>64548.70697241</v>
      </c>
      <c r="L1196" s="69">
        <v>42409.839563124217</v>
      </c>
      <c r="M1196" s="69">
        <v>3946.095613</v>
      </c>
      <c r="N1196" s="69">
        <v>2909.424160126111</v>
      </c>
      <c r="P1196" s="69">
        <v>16401.447991000001</v>
      </c>
      <c r="Q1196">
        <v>0</v>
      </c>
      <c r="S1196" s="69">
        <v>1613.6264035499998</v>
      </c>
      <c r="T1196">
        <v>0</v>
      </c>
      <c r="U1196">
        <v>708.84289000000001</v>
      </c>
      <c r="V1196" s="51">
        <v>2231</v>
      </c>
      <c r="W1196" s="51">
        <v>3650</v>
      </c>
      <c r="X1196" s="51">
        <v>13511</v>
      </c>
    </row>
    <row r="1197" spans="1:24" x14ac:dyDescent="0.2">
      <c r="A1197">
        <v>19001</v>
      </c>
      <c r="B1197" t="s">
        <v>1457</v>
      </c>
      <c r="C1197" t="s">
        <v>1456</v>
      </c>
      <c r="D1197">
        <v>2017</v>
      </c>
      <c r="E1197" t="str">
        <f t="shared" si="18"/>
        <v>190012017</v>
      </c>
      <c r="F1197">
        <v>282453</v>
      </c>
      <c r="G1197" t="str">
        <f>VLOOKUP($A1197,CATMUN!$B$2:$C$1123,2,0)</f>
        <v>Alto</v>
      </c>
      <c r="H1197" t="str">
        <f>VLOOKUP($A1197,CATMUN!$B$2:$D$1123,3,0)</f>
        <v>02 Nodos Estratégicos</v>
      </c>
      <c r="I1197">
        <f>VLOOKUP($A1197,CATMUN!$B$2:$G$1123,4,0)</f>
        <v>0</v>
      </c>
      <c r="J1197">
        <f>VLOOKUP($A1197,CATMUN!$B$2:$G$1123,6,0)</f>
        <v>12</v>
      </c>
      <c r="K1197" s="69">
        <v>35549.210548000003</v>
      </c>
      <c r="L1197" s="69">
        <v>42409.839563124217</v>
      </c>
      <c r="N1197" s="69">
        <v>2909.424160126111</v>
      </c>
      <c r="O1197" s="69">
        <v>0</v>
      </c>
      <c r="P1197" s="69">
        <v>16401.447991000001</v>
      </c>
      <c r="R1197">
        <v>0</v>
      </c>
      <c r="S1197" s="69">
        <v>1613.6264035499998</v>
      </c>
      <c r="T1197">
        <v>0</v>
      </c>
      <c r="V1197" s="51">
        <v>346</v>
      </c>
      <c r="W1197" s="51">
        <v>1982</v>
      </c>
      <c r="X1197" s="51">
        <v>2259</v>
      </c>
    </row>
    <row r="1198" spans="1:24" x14ac:dyDescent="0.2">
      <c r="A1198">
        <v>20001</v>
      </c>
      <c r="B1198" t="s">
        <v>1495</v>
      </c>
      <c r="C1198" t="s">
        <v>1494</v>
      </c>
      <c r="D1198">
        <v>2017</v>
      </c>
      <c r="E1198" t="str">
        <f t="shared" si="18"/>
        <v>200012017</v>
      </c>
      <c r="F1198">
        <v>473251</v>
      </c>
      <c r="G1198" t="str">
        <f>VLOOKUP($A1198,CATMUN!$B$2:$C$1123,2,0)</f>
        <v>Medio</v>
      </c>
      <c r="H1198" t="str">
        <f>VLOOKUP($A1198,CATMUN!$B$2:$D$1123,3,0)</f>
        <v>02 Nodos Estratégicos</v>
      </c>
      <c r="I1198">
        <f>VLOOKUP($A1198,CATMUN!$B$2:$G$1123,4,0)</f>
        <v>0</v>
      </c>
      <c r="J1198">
        <f>VLOOKUP($A1198,CATMUN!$B$2:$G$1123,6,0)</f>
        <v>12</v>
      </c>
      <c r="K1198" s="69">
        <v>31868.665925000001</v>
      </c>
      <c r="L1198" s="69">
        <v>42409.839563124217</v>
      </c>
      <c r="M1198" s="69">
        <v>2151.4470000000001</v>
      </c>
      <c r="N1198" s="69">
        <v>2909.424160126111</v>
      </c>
      <c r="P1198" s="69">
        <v>16401.447991000001</v>
      </c>
      <c r="Q1198">
        <v>0</v>
      </c>
      <c r="R1198">
        <v>0</v>
      </c>
      <c r="S1198" s="69">
        <v>1613.6264035499998</v>
      </c>
      <c r="V1198" s="51">
        <v>346</v>
      </c>
      <c r="W1198" s="51">
        <v>3971</v>
      </c>
      <c r="X1198" s="51">
        <v>2259</v>
      </c>
    </row>
    <row r="1199" spans="1:24" x14ac:dyDescent="0.2">
      <c r="A1199">
        <v>23001</v>
      </c>
      <c r="B1199" t="s">
        <v>1520</v>
      </c>
      <c r="C1199" t="s">
        <v>1253</v>
      </c>
      <c r="D1199">
        <v>2017</v>
      </c>
      <c r="E1199" t="str">
        <f t="shared" si="18"/>
        <v>230012017</v>
      </c>
      <c r="F1199">
        <v>453931</v>
      </c>
      <c r="G1199" t="str">
        <f>VLOOKUP($A1199,CATMUN!$B$2:$C$1123,2,0)</f>
        <v>Medio</v>
      </c>
      <c r="H1199" t="str">
        <f>VLOOKUP($A1199,CATMUN!$B$2:$D$1123,3,0)</f>
        <v>02 Nodos Estratégicos</v>
      </c>
      <c r="I1199">
        <f>VLOOKUP($A1199,CATMUN!$B$2:$G$1123,4,0)</f>
        <v>0</v>
      </c>
      <c r="J1199">
        <f>VLOOKUP($A1199,CATMUN!$B$2:$G$1123,6,0)</f>
        <v>12</v>
      </c>
      <c r="K1199" s="69">
        <v>36734.626485000001</v>
      </c>
      <c r="L1199" s="69">
        <v>42409.839563124217</v>
      </c>
      <c r="M1199" s="69">
        <v>1805.1992309999998</v>
      </c>
      <c r="N1199" s="69">
        <v>2909.424160126111</v>
      </c>
      <c r="O1199" s="69">
        <v>616.51715300000001</v>
      </c>
      <c r="P1199" s="69">
        <v>16401.447991000001</v>
      </c>
      <c r="Q1199">
        <v>1</v>
      </c>
      <c r="R1199">
        <v>1012.8419749999999</v>
      </c>
      <c r="S1199" s="69">
        <v>1613.6264035499998</v>
      </c>
      <c r="T1199">
        <v>1</v>
      </c>
      <c r="V1199" s="51">
        <v>346</v>
      </c>
      <c r="W1199" s="51">
        <v>2848</v>
      </c>
      <c r="X1199" s="51">
        <v>2259</v>
      </c>
    </row>
    <row r="1200" spans="1:24" x14ac:dyDescent="0.2">
      <c r="A1200">
        <v>25269</v>
      </c>
      <c r="B1200" t="s">
        <v>1574</v>
      </c>
      <c r="C1200" t="s">
        <v>1549</v>
      </c>
      <c r="D1200">
        <v>2017</v>
      </c>
      <c r="E1200" t="str">
        <f t="shared" si="18"/>
        <v>252692017</v>
      </c>
      <c r="F1200">
        <v>136950</v>
      </c>
      <c r="G1200" t="str">
        <f>VLOOKUP($A1200,CATMUN!$B$2:$C$1123,2,0)</f>
        <v>Alto</v>
      </c>
      <c r="H1200" t="str">
        <f>VLOOKUP($A1200,CATMUN!$B$2:$D$1123,3,0)</f>
        <v>02 Nodos Estratégicos</v>
      </c>
      <c r="I1200">
        <f>VLOOKUP($A1200,CATMUN!$B$2:$G$1123,4,0)</f>
        <v>0</v>
      </c>
      <c r="J1200">
        <f>VLOOKUP($A1200,CATMUN!$B$2:$G$1123,6,0)</f>
        <v>12</v>
      </c>
      <c r="K1200" s="69">
        <v>10436.937168999999</v>
      </c>
      <c r="L1200" s="69">
        <v>42409.839563124217</v>
      </c>
      <c r="M1200" s="69">
        <v>1034.2205349999999</v>
      </c>
      <c r="N1200" s="69">
        <v>2909.424160126111</v>
      </c>
      <c r="O1200" s="69">
        <v>0</v>
      </c>
      <c r="P1200" s="69">
        <v>16401.447991000001</v>
      </c>
      <c r="R1200">
        <v>75.010956000000007</v>
      </c>
      <c r="S1200" s="69">
        <v>1613.6264035499998</v>
      </c>
      <c r="V1200" s="51">
        <v>35</v>
      </c>
      <c r="W1200" s="51">
        <v>1558</v>
      </c>
      <c r="X1200" s="51">
        <v>181</v>
      </c>
    </row>
    <row r="1201" spans="1:24" x14ac:dyDescent="0.2">
      <c r="A1201">
        <v>25290</v>
      </c>
      <c r="B1201" t="s">
        <v>1579</v>
      </c>
      <c r="C1201" t="s">
        <v>1549</v>
      </c>
      <c r="D1201">
        <v>2017</v>
      </c>
      <c r="E1201" t="str">
        <f t="shared" si="18"/>
        <v>252902017</v>
      </c>
      <c r="F1201">
        <v>139805</v>
      </c>
      <c r="G1201" t="str">
        <f>VLOOKUP($A1201,CATMUN!$B$2:$C$1123,2,0)</f>
        <v>Alto</v>
      </c>
      <c r="H1201" t="str">
        <f>VLOOKUP($A1201,CATMUN!$B$2:$D$1123,3,0)</f>
        <v>02 Nodos Estratégicos</v>
      </c>
      <c r="I1201">
        <f>VLOOKUP($A1201,CATMUN!$B$2:$G$1123,4,0)</f>
        <v>0</v>
      </c>
      <c r="J1201">
        <f>VLOOKUP($A1201,CATMUN!$B$2:$G$1123,6,0)</f>
        <v>12</v>
      </c>
      <c r="K1201" s="69">
        <v>27104.102021999999</v>
      </c>
      <c r="L1201" s="69">
        <v>42409.839563124217</v>
      </c>
      <c r="M1201" s="69">
        <v>4885.4507470000008</v>
      </c>
      <c r="N1201" s="69">
        <v>2909.424160126111</v>
      </c>
      <c r="P1201" s="69">
        <v>16401.447991000001</v>
      </c>
      <c r="S1201" s="69">
        <v>1613.6264035499998</v>
      </c>
      <c r="U1201">
        <v>9.1329999999999991</v>
      </c>
      <c r="V1201" s="51">
        <v>346</v>
      </c>
      <c r="W1201" s="51">
        <v>810</v>
      </c>
      <c r="X1201" s="51">
        <v>2259</v>
      </c>
    </row>
    <row r="1202" spans="1:24" x14ac:dyDescent="0.2">
      <c r="A1202">
        <v>25899</v>
      </c>
      <c r="B1202" t="s">
        <v>1663</v>
      </c>
      <c r="C1202" t="s">
        <v>1549</v>
      </c>
      <c r="D1202">
        <v>2017</v>
      </c>
      <c r="E1202" t="str">
        <f t="shared" si="18"/>
        <v>258992017</v>
      </c>
      <c r="F1202">
        <v>126409</v>
      </c>
      <c r="G1202" t="str">
        <f>VLOOKUP($A1202,CATMUN!$B$2:$C$1123,2,0)</f>
        <v>Alto</v>
      </c>
      <c r="H1202" t="str">
        <f>VLOOKUP($A1202,CATMUN!$B$2:$D$1123,3,0)</f>
        <v>02 Nodos Estratégicos</v>
      </c>
      <c r="I1202">
        <f>VLOOKUP($A1202,CATMUN!$B$2:$G$1123,4,0)</f>
        <v>0</v>
      </c>
      <c r="J1202">
        <f>VLOOKUP($A1202,CATMUN!$B$2:$G$1123,6,0)</f>
        <v>12</v>
      </c>
      <c r="K1202" s="69">
        <v>18801.208715999997</v>
      </c>
      <c r="L1202" s="69">
        <v>42409.839563124217</v>
      </c>
      <c r="M1202" s="69">
        <v>7490.8404390000005</v>
      </c>
      <c r="N1202" s="69">
        <v>2909.424160126111</v>
      </c>
      <c r="P1202" s="69">
        <v>16401.447991000001</v>
      </c>
      <c r="Q1202">
        <v>0</v>
      </c>
      <c r="R1202">
        <v>1613.6264035499998</v>
      </c>
      <c r="S1202" s="69">
        <v>1613.6264035499998</v>
      </c>
      <c r="V1202" s="51">
        <v>35</v>
      </c>
      <c r="W1202" s="51">
        <v>782</v>
      </c>
      <c r="X1202" s="51">
        <v>181</v>
      </c>
    </row>
    <row r="1203" spans="1:24" x14ac:dyDescent="0.2">
      <c r="A1203">
        <v>41001</v>
      </c>
      <c r="B1203" t="s">
        <v>1695</v>
      </c>
      <c r="C1203" t="s">
        <v>1694</v>
      </c>
      <c r="D1203">
        <v>2017</v>
      </c>
      <c r="E1203" t="str">
        <f t="shared" si="18"/>
        <v>410012017</v>
      </c>
      <c r="F1203">
        <v>345806</v>
      </c>
      <c r="G1203" t="str">
        <f>VLOOKUP($A1203,CATMUN!$B$2:$C$1123,2,0)</f>
        <v>Alto</v>
      </c>
      <c r="H1203" t="str">
        <f>VLOOKUP($A1203,CATMUN!$B$2:$D$1123,3,0)</f>
        <v>02 Nodos Estratégicos</v>
      </c>
      <c r="I1203">
        <f>VLOOKUP($A1203,CATMUN!$B$2:$G$1123,4,0)</f>
        <v>0</v>
      </c>
      <c r="J1203">
        <f>VLOOKUP($A1203,CATMUN!$B$2:$G$1123,6,0)</f>
        <v>12</v>
      </c>
      <c r="K1203" s="69">
        <v>33777.922987999998</v>
      </c>
      <c r="L1203" s="69">
        <v>42409.839563124217</v>
      </c>
      <c r="M1203" s="69">
        <v>384.19329999999997</v>
      </c>
      <c r="N1203" s="69">
        <v>2909.424160126111</v>
      </c>
      <c r="P1203" s="69">
        <v>16401.447991000001</v>
      </c>
      <c r="S1203" s="69">
        <v>1613.6264035499998</v>
      </c>
      <c r="T1203">
        <v>0</v>
      </c>
      <c r="U1203">
        <v>456.58</v>
      </c>
      <c r="V1203" s="51">
        <v>346</v>
      </c>
      <c r="W1203" s="51">
        <v>2992</v>
      </c>
      <c r="X1203" s="51">
        <v>2259</v>
      </c>
    </row>
    <row r="1204" spans="1:24" x14ac:dyDescent="0.2">
      <c r="A1204">
        <v>44001</v>
      </c>
      <c r="B1204" t="s">
        <v>1731</v>
      </c>
      <c r="C1204" t="s">
        <v>1730</v>
      </c>
      <c r="D1204">
        <v>2017</v>
      </c>
      <c r="E1204" t="str">
        <f t="shared" si="18"/>
        <v>440012017</v>
      </c>
      <c r="F1204">
        <v>277868</v>
      </c>
      <c r="G1204" t="str">
        <f>VLOOKUP($A1204,CATMUN!$B$2:$C$1123,2,0)</f>
        <v>Medio</v>
      </c>
      <c r="H1204" t="str">
        <f>VLOOKUP($A1204,CATMUN!$B$2:$D$1123,3,0)</f>
        <v>02 Nodos Estratégicos</v>
      </c>
      <c r="I1204">
        <f>VLOOKUP($A1204,CATMUN!$B$2:$G$1123,4,0)</f>
        <v>0</v>
      </c>
      <c r="J1204">
        <f>VLOOKUP($A1204,CATMUN!$B$2:$G$1123,6,0)</f>
        <v>12</v>
      </c>
      <c r="K1204" s="69">
        <v>4902.7890729999999</v>
      </c>
      <c r="L1204" s="69">
        <v>42409.839563124217</v>
      </c>
      <c r="M1204" s="69">
        <v>39.168400999999996</v>
      </c>
      <c r="N1204" s="69">
        <v>2909.424160126111</v>
      </c>
      <c r="O1204" s="69">
        <v>0</v>
      </c>
      <c r="P1204" s="69">
        <v>16401.447991000001</v>
      </c>
      <c r="Q1204">
        <v>1</v>
      </c>
      <c r="S1204" s="69">
        <v>1613.6264035499998</v>
      </c>
      <c r="T1204">
        <v>0</v>
      </c>
      <c r="U1204">
        <v>1.32</v>
      </c>
      <c r="V1204" s="51">
        <v>1</v>
      </c>
      <c r="W1204" s="51">
        <v>504</v>
      </c>
      <c r="X1204" s="51">
        <v>239</v>
      </c>
    </row>
    <row r="1205" spans="1:24" x14ac:dyDescent="0.2">
      <c r="A1205">
        <v>47001</v>
      </c>
      <c r="B1205" t="s">
        <v>1745</v>
      </c>
      <c r="C1205" t="s">
        <v>1744</v>
      </c>
      <c r="D1205">
        <v>2017</v>
      </c>
      <c r="E1205" t="str">
        <f t="shared" si="18"/>
        <v>470012017</v>
      </c>
      <c r="F1205">
        <v>499391</v>
      </c>
      <c r="G1205" t="str">
        <f>VLOOKUP($A1205,CATMUN!$B$2:$C$1123,2,0)</f>
        <v>Alto</v>
      </c>
      <c r="H1205" t="str">
        <f>VLOOKUP($A1205,CATMUN!$B$2:$D$1123,3,0)</f>
        <v>02 Nodos Estratégicos</v>
      </c>
      <c r="I1205">
        <f>VLOOKUP($A1205,CATMUN!$B$2:$G$1123,4,0)</f>
        <v>0</v>
      </c>
      <c r="J1205">
        <f>VLOOKUP($A1205,CATMUN!$B$2:$G$1123,6,0)</f>
        <v>12</v>
      </c>
      <c r="K1205" s="69">
        <v>56578.416141000002</v>
      </c>
      <c r="L1205" s="69">
        <v>42409.839563124217</v>
      </c>
      <c r="M1205" s="69">
        <v>46.052504999999996</v>
      </c>
      <c r="N1205" s="69">
        <v>2909.424160126111</v>
      </c>
      <c r="P1205" s="69">
        <v>16401.447991000001</v>
      </c>
      <c r="Q1205">
        <v>0</v>
      </c>
      <c r="R1205">
        <v>0</v>
      </c>
      <c r="S1205" s="69">
        <v>1613.6264035499998</v>
      </c>
      <c r="T1205">
        <v>0</v>
      </c>
      <c r="U1205">
        <v>572.85699999999997</v>
      </c>
      <c r="V1205" s="51">
        <v>346</v>
      </c>
      <c r="W1205" s="51">
        <v>5127</v>
      </c>
      <c r="X1205" s="51">
        <v>2259</v>
      </c>
    </row>
    <row r="1206" spans="1:24" x14ac:dyDescent="0.2">
      <c r="A1206">
        <v>50001</v>
      </c>
      <c r="B1206" t="s">
        <v>1775</v>
      </c>
      <c r="C1206" t="s">
        <v>1774</v>
      </c>
      <c r="D1206">
        <v>2017</v>
      </c>
      <c r="E1206" t="str">
        <f t="shared" si="18"/>
        <v>500012017</v>
      </c>
      <c r="F1206">
        <v>506012</v>
      </c>
      <c r="G1206" t="str">
        <f>VLOOKUP($A1206,CATMUN!$B$2:$C$1123,2,0)</f>
        <v>Alto</v>
      </c>
      <c r="H1206" t="str">
        <f>VLOOKUP($A1206,CATMUN!$B$2:$D$1123,3,0)</f>
        <v>02 Nodos Estratégicos</v>
      </c>
      <c r="I1206">
        <f>VLOOKUP($A1206,CATMUN!$B$2:$G$1123,4,0)</f>
        <v>0</v>
      </c>
      <c r="J1206">
        <f>VLOOKUP($A1206,CATMUN!$B$2:$G$1123,6,0)</f>
        <v>12</v>
      </c>
      <c r="K1206" s="69">
        <v>49920.117180000001</v>
      </c>
      <c r="L1206" s="69">
        <v>42409.839563124217</v>
      </c>
      <c r="M1206" s="69">
        <v>5451.3092637899999</v>
      </c>
      <c r="N1206" s="69">
        <v>2909.424160126111</v>
      </c>
      <c r="P1206" s="69">
        <v>16401.447991000001</v>
      </c>
      <c r="Q1206">
        <v>0</v>
      </c>
      <c r="R1206">
        <v>94.308604829999993</v>
      </c>
      <c r="S1206" s="69">
        <v>1613.6264035499998</v>
      </c>
      <c r="T1206">
        <v>1</v>
      </c>
      <c r="U1206">
        <v>507.34667999999999</v>
      </c>
      <c r="V1206" s="51">
        <v>196</v>
      </c>
      <c r="W1206" s="51">
        <v>3939</v>
      </c>
      <c r="X1206" s="51">
        <v>1936</v>
      </c>
    </row>
    <row r="1207" spans="1:24" x14ac:dyDescent="0.2">
      <c r="A1207">
        <v>52001</v>
      </c>
      <c r="B1207" t="s">
        <v>1800</v>
      </c>
      <c r="C1207" t="s">
        <v>1606</v>
      </c>
      <c r="D1207">
        <v>2017</v>
      </c>
      <c r="E1207" t="str">
        <f t="shared" si="18"/>
        <v>520012017</v>
      </c>
      <c r="F1207">
        <v>450645</v>
      </c>
      <c r="G1207" t="str">
        <f>VLOOKUP($A1207,CATMUN!$B$2:$C$1123,2,0)</f>
        <v>Alto</v>
      </c>
      <c r="H1207" t="str">
        <f>VLOOKUP($A1207,CATMUN!$B$2:$D$1123,3,0)</f>
        <v>02 Nodos Estratégicos</v>
      </c>
      <c r="I1207">
        <f>VLOOKUP($A1207,CATMUN!$B$2:$G$1123,4,0)</f>
        <v>0</v>
      </c>
      <c r="J1207">
        <f>VLOOKUP($A1207,CATMUN!$B$2:$G$1123,6,0)</f>
        <v>12</v>
      </c>
      <c r="K1207" s="69">
        <v>45161.676491999999</v>
      </c>
      <c r="L1207" s="69">
        <v>42409.839563124217</v>
      </c>
      <c r="M1207" s="69">
        <v>2697.4654204799999</v>
      </c>
      <c r="N1207" s="69">
        <v>2909.424160126111</v>
      </c>
      <c r="O1207" s="69">
        <v>6895.3493739999994</v>
      </c>
      <c r="P1207" s="69">
        <v>16401.447991000001</v>
      </c>
      <c r="S1207" s="69">
        <v>1613.6264035499998</v>
      </c>
      <c r="T1207">
        <v>0</v>
      </c>
      <c r="V1207" s="51">
        <v>2231</v>
      </c>
      <c r="W1207" s="51">
        <v>2911</v>
      </c>
      <c r="X1207" s="51">
        <v>13511</v>
      </c>
    </row>
    <row r="1208" spans="1:24" x14ac:dyDescent="0.2">
      <c r="A1208">
        <v>63001</v>
      </c>
      <c r="B1208" t="s">
        <v>1896</v>
      </c>
      <c r="C1208" t="s">
        <v>2308</v>
      </c>
      <c r="D1208">
        <v>2017</v>
      </c>
      <c r="E1208" t="str">
        <f t="shared" si="18"/>
        <v>630012017</v>
      </c>
      <c r="F1208">
        <v>299712</v>
      </c>
      <c r="G1208" t="str">
        <f>VLOOKUP($A1208,CATMUN!$B$2:$C$1123,2,0)</f>
        <v>Alto</v>
      </c>
      <c r="H1208" t="str">
        <f>VLOOKUP($A1208,CATMUN!$B$2:$D$1123,3,0)</f>
        <v>02 Nodos Estratégicos</v>
      </c>
      <c r="I1208">
        <f>VLOOKUP($A1208,CATMUN!$B$2:$G$1123,4,0)</f>
        <v>0</v>
      </c>
      <c r="J1208">
        <f>VLOOKUP($A1208,CATMUN!$B$2:$G$1123,6,0)</f>
        <v>12</v>
      </c>
      <c r="K1208" s="69">
        <v>48788.358347000001</v>
      </c>
      <c r="L1208" s="69">
        <v>42409.839563124217</v>
      </c>
      <c r="M1208" s="69">
        <v>2268.1637839999999</v>
      </c>
      <c r="N1208" s="69">
        <v>2909.424160126111</v>
      </c>
      <c r="O1208" s="69">
        <v>16401.447991000001</v>
      </c>
      <c r="P1208" s="69">
        <v>16401.447991000001</v>
      </c>
      <c r="Q1208">
        <v>1</v>
      </c>
      <c r="S1208" s="69">
        <v>1613.6264035499998</v>
      </c>
      <c r="T1208">
        <v>0</v>
      </c>
      <c r="U1208">
        <v>85.516999999999996</v>
      </c>
      <c r="V1208" s="51">
        <v>143</v>
      </c>
      <c r="W1208" s="51" t="e">
        <v>#N/A</v>
      </c>
      <c r="X1208" s="51" t="e">
        <v>#N/A</v>
      </c>
    </row>
    <row r="1209" spans="1:24" x14ac:dyDescent="0.2">
      <c r="A1209">
        <v>66001</v>
      </c>
      <c r="B1209" t="s">
        <v>1906</v>
      </c>
      <c r="C1209" t="s">
        <v>1431</v>
      </c>
      <c r="D1209">
        <v>2017</v>
      </c>
      <c r="E1209" t="str">
        <f t="shared" si="18"/>
        <v>660012017</v>
      </c>
      <c r="F1209">
        <v>474335</v>
      </c>
      <c r="G1209" t="str">
        <f>VLOOKUP($A1209,CATMUN!$B$2:$C$1123,2,0)</f>
        <v>Alto</v>
      </c>
      <c r="H1209" t="str">
        <f>VLOOKUP($A1209,CATMUN!$B$2:$D$1123,3,0)</f>
        <v>02 Nodos Estratégicos</v>
      </c>
      <c r="I1209">
        <f>VLOOKUP($A1209,CATMUN!$B$2:$G$1123,4,0)</f>
        <v>0</v>
      </c>
      <c r="J1209">
        <f>VLOOKUP($A1209,CATMUN!$B$2:$G$1123,6,0)</f>
        <v>12</v>
      </c>
      <c r="K1209" s="69">
        <v>95438.396072999996</v>
      </c>
      <c r="L1209" s="69">
        <v>42409.839563124217</v>
      </c>
      <c r="M1209" s="69">
        <v>4302.6415650000008</v>
      </c>
      <c r="N1209" s="69">
        <v>2909.424160126111</v>
      </c>
      <c r="O1209" s="69">
        <v>111.74819599999999</v>
      </c>
      <c r="P1209" s="69">
        <v>16401.447991000001</v>
      </c>
      <c r="R1209">
        <v>423.19139399999995</v>
      </c>
      <c r="S1209" s="69">
        <v>1613.6264035499998</v>
      </c>
      <c r="V1209" s="51">
        <v>2231</v>
      </c>
      <c r="W1209" s="51">
        <v>7883</v>
      </c>
      <c r="X1209" s="51">
        <v>13511</v>
      </c>
    </row>
    <row r="1210" spans="1:24" x14ac:dyDescent="0.2">
      <c r="A1210">
        <v>70001</v>
      </c>
      <c r="B1210" t="s">
        <v>1998</v>
      </c>
      <c r="C1210" t="s">
        <v>1488</v>
      </c>
      <c r="D1210">
        <v>2017</v>
      </c>
      <c r="E1210" t="str">
        <f t="shared" si="18"/>
        <v>700012017</v>
      </c>
      <c r="F1210">
        <v>282868</v>
      </c>
      <c r="G1210" t="str">
        <f>VLOOKUP($A1210,CATMUN!$B$2:$C$1123,2,0)</f>
        <v>Alto</v>
      </c>
      <c r="H1210" t="str">
        <f>VLOOKUP($A1210,CATMUN!$B$2:$D$1123,3,0)</f>
        <v>02 Nodos Estratégicos</v>
      </c>
      <c r="I1210">
        <f>VLOOKUP($A1210,CATMUN!$B$2:$G$1123,4,0)</f>
        <v>0</v>
      </c>
      <c r="J1210">
        <f>VLOOKUP($A1210,CATMUN!$B$2:$G$1123,6,0)</f>
        <v>12</v>
      </c>
      <c r="K1210" s="69">
        <v>16900.813904499999</v>
      </c>
      <c r="L1210" s="69">
        <v>42409.839563124217</v>
      </c>
      <c r="M1210" s="69">
        <v>509.41500000000002</v>
      </c>
      <c r="N1210" s="69">
        <v>2909.424160126111</v>
      </c>
      <c r="P1210" s="69">
        <v>16401.447991000001</v>
      </c>
      <c r="Q1210">
        <v>0</v>
      </c>
      <c r="S1210" s="69">
        <v>1613.6264035499998</v>
      </c>
      <c r="T1210">
        <v>0</v>
      </c>
      <c r="V1210" s="51">
        <v>346</v>
      </c>
      <c r="W1210" s="51">
        <v>2296</v>
      </c>
      <c r="X1210" s="51">
        <v>2259</v>
      </c>
    </row>
    <row r="1211" spans="1:24" x14ac:dyDescent="0.2">
      <c r="A1211">
        <v>73001</v>
      </c>
      <c r="B1211" t="s">
        <v>2022</v>
      </c>
      <c r="C1211" t="s">
        <v>2021</v>
      </c>
      <c r="D1211">
        <v>2017</v>
      </c>
      <c r="E1211" t="str">
        <f t="shared" si="18"/>
        <v>730012017</v>
      </c>
      <c r="F1211">
        <v>564076</v>
      </c>
      <c r="G1211" t="str">
        <f>VLOOKUP($A1211,CATMUN!$B$2:$C$1123,2,0)</f>
        <v>Alto</v>
      </c>
      <c r="H1211" t="str">
        <f>VLOOKUP($A1211,CATMUN!$B$2:$D$1123,3,0)</f>
        <v>02 Nodos Estratégicos</v>
      </c>
      <c r="I1211">
        <f>VLOOKUP($A1211,CATMUN!$B$2:$G$1123,4,0)</f>
        <v>0</v>
      </c>
      <c r="J1211">
        <f>VLOOKUP($A1211,CATMUN!$B$2:$G$1123,6,0)</f>
        <v>12</v>
      </c>
      <c r="K1211" s="69">
        <v>73560.480484</v>
      </c>
      <c r="L1211" s="69">
        <v>42409.839563124217</v>
      </c>
      <c r="M1211" s="69">
        <v>2277.8126000000002</v>
      </c>
      <c r="N1211" s="69">
        <v>2909.424160126111</v>
      </c>
      <c r="P1211" s="69">
        <v>16401.447991000001</v>
      </c>
      <c r="S1211" s="69">
        <v>1613.6264035499998</v>
      </c>
      <c r="T1211">
        <v>0</v>
      </c>
      <c r="V1211" s="51">
        <v>346</v>
      </c>
      <c r="W1211" s="51">
        <v>6106</v>
      </c>
      <c r="X1211" s="51">
        <v>2259</v>
      </c>
    </row>
    <row r="1212" spans="1:24" x14ac:dyDescent="0.2">
      <c r="A1212">
        <v>76109</v>
      </c>
      <c r="B1212" t="s">
        <v>2073</v>
      </c>
      <c r="C1212" t="s">
        <v>2069</v>
      </c>
      <c r="D1212">
        <v>2017</v>
      </c>
      <c r="E1212" t="str">
        <f t="shared" si="18"/>
        <v>761092017</v>
      </c>
      <c r="F1212">
        <v>415770</v>
      </c>
      <c r="G1212" t="str">
        <f>VLOOKUP($A1212,CATMUN!$B$2:$C$1123,2,0)</f>
        <v>Alto</v>
      </c>
      <c r="H1212" t="str">
        <f>VLOOKUP($A1212,CATMUN!$B$2:$D$1123,3,0)</f>
        <v>02 Nodos Estratégicos</v>
      </c>
      <c r="I1212">
        <f>VLOOKUP($A1212,CATMUN!$B$2:$G$1123,4,0)</f>
        <v>0</v>
      </c>
      <c r="J1212">
        <f>VLOOKUP($A1212,CATMUN!$B$2:$G$1123,6,0)</f>
        <v>12</v>
      </c>
      <c r="K1212" s="69">
        <v>64658.380157180007</v>
      </c>
      <c r="L1212" s="69">
        <v>42409.839563124217</v>
      </c>
      <c r="M1212" s="69">
        <v>421.780033</v>
      </c>
      <c r="N1212" s="69">
        <v>2909.424160126111</v>
      </c>
      <c r="O1212" s="69">
        <v>0</v>
      </c>
      <c r="P1212" s="69">
        <v>16401.447991000001</v>
      </c>
      <c r="R1212">
        <v>0</v>
      </c>
      <c r="S1212" s="69">
        <v>1613.6264035499998</v>
      </c>
      <c r="V1212" s="51">
        <v>346</v>
      </c>
      <c r="W1212" s="51">
        <v>1478</v>
      </c>
      <c r="X1212" s="51">
        <v>2259</v>
      </c>
    </row>
    <row r="1213" spans="1:24" x14ac:dyDescent="0.2">
      <c r="A1213">
        <v>76834</v>
      </c>
      <c r="B1213" t="s">
        <v>2097</v>
      </c>
      <c r="C1213" t="s">
        <v>2069</v>
      </c>
      <c r="D1213">
        <v>2017</v>
      </c>
      <c r="E1213" t="str">
        <f t="shared" si="18"/>
        <v>768342017</v>
      </c>
      <c r="F1213">
        <v>216619</v>
      </c>
      <c r="G1213" t="str">
        <f>VLOOKUP($A1213,CATMUN!$B$2:$C$1123,2,0)</f>
        <v>Alto</v>
      </c>
      <c r="H1213" t="str">
        <f>VLOOKUP($A1213,CATMUN!$B$2:$D$1123,3,0)</f>
        <v>02 Nodos Estratégicos</v>
      </c>
      <c r="I1213">
        <f>VLOOKUP($A1213,CATMUN!$B$2:$G$1123,4,0)</f>
        <v>0</v>
      </c>
      <c r="J1213">
        <f>VLOOKUP($A1213,CATMUN!$B$2:$G$1123,6,0)</f>
        <v>12</v>
      </c>
      <c r="K1213" s="69">
        <v>31118.477330270001</v>
      </c>
      <c r="L1213" s="69">
        <v>42409.839563124217</v>
      </c>
      <c r="M1213" s="69">
        <v>54.069650000000003</v>
      </c>
      <c r="N1213" s="69">
        <v>2909.424160126111</v>
      </c>
      <c r="P1213" s="69">
        <v>16401.447991000001</v>
      </c>
      <c r="S1213" s="69">
        <v>1613.6264035499998</v>
      </c>
      <c r="T1213">
        <v>0</v>
      </c>
      <c r="U1213">
        <v>79.217500000000001</v>
      </c>
      <c r="V1213" s="51">
        <v>196</v>
      </c>
      <c r="W1213" s="51">
        <v>541</v>
      </c>
      <c r="X1213" s="51">
        <v>1936</v>
      </c>
    </row>
    <row r="1214" spans="1:24" x14ac:dyDescent="0.2">
      <c r="A1214">
        <v>5045</v>
      </c>
      <c r="B1214" t="s">
        <v>2188</v>
      </c>
      <c r="C1214" t="s">
        <v>2176</v>
      </c>
      <c r="D1214">
        <v>2017</v>
      </c>
      <c r="E1214" t="str">
        <f t="shared" si="18"/>
        <v>50452017</v>
      </c>
      <c r="F1214">
        <v>189325</v>
      </c>
      <c r="G1214" t="str">
        <f>VLOOKUP($A1214,CATMUN!$B$2:$C$1123,2,0)</f>
        <v>Alto</v>
      </c>
      <c r="H1214" t="str">
        <f>VLOOKUP($A1214,CATMUN!$B$2:$D$1123,3,0)</f>
        <v>01 Ciudades Emergentes</v>
      </c>
      <c r="I1214">
        <f>VLOOKUP($A1214,CATMUN!$B$2:$G$1123,4,0)</f>
        <v>0</v>
      </c>
      <c r="J1214">
        <f>VLOOKUP($A1214,CATMUN!$B$2:$G$1123,6,0)</f>
        <v>13</v>
      </c>
      <c r="K1214" s="69">
        <v>8806.2694420000007</v>
      </c>
      <c r="L1214" s="69">
        <v>7549.496447741788</v>
      </c>
      <c r="M1214" s="69">
        <v>722.77286500000002</v>
      </c>
      <c r="N1214" s="69">
        <v>483.47879390888886</v>
      </c>
      <c r="O1214" s="69">
        <v>414.18454300000002</v>
      </c>
      <c r="P1214" s="69">
        <v>414.18454300000002</v>
      </c>
      <c r="Q1214">
        <v>1</v>
      </c>
      <c r="R1214">
        <v>1.0573379999999999</v>
      </c>
      <c r="S1214" s="69">
        <v>63.913361999999999</v>
      </c>
      <c r="U1214">
        <v>36.880000000000003</v>
      </c>
      <c r="V1214" s="51">
        <v>12</v>
      </c>
      <c r="W1214" s="51">
        <v>606</v>
      </c>
      <c r="X1214" s="51">
        <v>1490</v>
      </c>
    </row>
    <row r="1215" spans="1:24" x14ac:dyDescent="0.2">
      <c r="A1215">
        <v>5154</v>
      </c>
      <c r="B1215" t="s">
        <v>2202</v>
      </c>
      <c r="C1215" t="s">
        <v>2176</v>
      </c>
      <c r="D1215">
        <v>2017</v>
      </c>
      <c r="E1215" t="str">
        <f t="shared" si="18"/>
        <v>51542017</v>
      </c>
      <c r="F1215">
        <v>117670</v>
      </c>
      <c r="G1215" t="str">
        <f>VLOOKUP($A1215,CATMUN!$B$2:$C$1123,2,0)</f>
        <v>Alto</v>
      </c>
      <c r="H1215" t="str">
        <f>VLOOKUP($A1215,CATMUN!$B$2:$D$1123,3,0)</f>
        <v>01 Ciudades Emergentes</v>
      </c>
      <c r="I1215">
        <f>VLOOKUP($A1215,CATMUN!$B$2:$G$1123,4,0)</f>
        <v>0</v>
      </c>
      <c r="J1215">
        <f>VLOOKUP($A1215,CATMUN!$B$2:$G$1123,6,0)</f>
        <v>13</v>
      </c>
      <c r="K1215" s="69">
        <v>2866.2202910000001</v>
      </c>
      <c r="L1215" s="69">
        <v>7549.496447741788</v>
      </c>
      <c r="M1215" s="69">
        <v>316.21428600000002</v>
      </c>
      <c r="N1215" s="69">
        <v>483.47879390888886</v>
      </c>
      <c r="P1215" s="69">
        <v>414.18454300000002</v>
      </c>
      <c r="Q1215">
        <v>0</v>
      </c>
      <c r="S1215" s="69">
        <v>63.913361999999999</v>
      </c>
      <c r="T1215">
        <v>0</v>
      </c>
      <c r="V1215" s="51">
        <v>12</v>
      </c>
      <c r="W1215" s="51">
        <v>338</v>
      </c>
      <c r="X1215" s="51">
        <v>1490</v>
      </c>
    </row>
    <row r="1216" spans="1:24" x14ac:dyDescent="0.2">
      <c r="A1216">
        <v>5837</v>
      </c>
      <c r="B1216" t="s">
        <v>2269</v>
      </c>
      <c r="C1216" t="s">
        <v>2176</v>
      </c>
      <c r="D1216">
        <v>2017</v>
      </c>
      <c r="E1216" t="str">
        <f t="shared" si="18"/>
        <v>58372017</v>
      </c>
      <c r="F1216">
        <v>167886</v>
      </c>
      <c r="G1216" t="str">
        <f>VLOOKUP($A1216,CATMUN!$B$2:$C$1123,2,0)</f>
        <v>Medio</v>
      </c>
      <c r="H1216" t="str">
        <f>VLOOKUP($A1216,CATMUN!$B$2:$D$1123,3,0)</f>
        <v>01 Ciudades Emergentes</v>
      </c>
      <c r="I1216">
        <f>VLOOKUP($A1216,CATMUN!$B$2:$G$1123,4,0)</f>
        <v>0</v>
      </c>
      <c r="J1216">
        <f>VLOOKUP($A1216,CATMUN!$B$2:$G$1123,6,0)</f>
        <v>13</v>
      </c>
      <c r="K1216" s="69">
        <v>4312.1588410000004</v>
      </c>
      <c r="L1216" s="69">
        <v>7549.496447741788</v>
      </c>
      <c r="M1216" s="69">
        <v>195.91768100000002</v>
      </c>
      <c r="N1216" s="69">
        <v>483.47879390888886</v>
      </c>
      <c r="P1216" s="69">
        <v>414.18454300000002</v>
      </c>
      <c r="Q1216">
        <v>0</v>
      </c>
      <c r="R1216">
        <v>63.913361999999999</v>
      </c>
      <c r="S1216" s="69">
        <v>63.913361999999999</v>
      </c>
      <c r="T1216">
        <v>1</v>
      </c>
      <c r="U1216">
        <v>13.358000000000001</v>
      </c>
      <c r="V1216" s="51">
        <v>12</v>
      </c>
      <c r="W1216" s="51">
        <v>395</v>
      </c>
      <c r="X1216" s="51">
        <v>1490</v>
      </c>
    </row>
    <row r="1217" spans="1:24" x14ac:dyDescent="0.2">
      <c r="A1217">
        <v>5837</v>
      </c>
      <c r="B1217" t="s">
        <v>2269</v>
      </c>
      <c r="C1217" t="s">
        <v>2176</v>
      </c>
      <c r="D1217">
        <v>2017</v>
      </c>
      <c r="E1217" t="str">
        <f t="shared" si="18"/>
        <v>58372017</v>
      </c>
      <c r="F1217">
        <v>167886</v>
      </c>
      <c r="G1217" t="str">
        <f>VLOOKUP($A1217,CATMUN!$B$2:$C$1123,2,0)</f>
        <v>Medio</v>
      </c>
      <c r="H1217" t="str">
        <f>VLOOKUP($A1217,CATMUN!$B$2:$D$1123,3,0)</f>
        <v>01 Ciudades Emergentes</v>
      </c>
      <c r="I1217">
        <f>VLOOKUP($A1217,CATMUN!$B$2:$G$1123,4,0)</f>
        <v>0</v>
      </c>
      <c r="J1217">
        <f>VLOOKUP($A1217,CATMUN!$B$2:$G$1123,6,0)</f>
        <v>13</v>
      </c>
      <c r="K1217" s="69">
        <v>4312.1588410000004</v>
      </c>
      <c r="L1217" s="69">
        <v>7549.496447741788</v>
      </c>
      <c r="M1217" s="69">
        <v>195.91768100000002</v>
      </c>
      <c r="N1217" s="69">
        <v>483.47879390888886</v>
      </c>
      <c r="P1217" s="69">
        <v>414.18454300000002</v>
      </c>
      <c r="Q1217">
        <v>0</v>
      </c>
      <c r="R1217">
        <v>63.913361999999999</v>
      </c>
      <c r="S1217" s="69">
        <v>63.913361999999999</v>
      </c>
      <c r="T1217">
        <v>1</v>
      </c>
      <c r="U1217">
        <v>4.2530000000000001</v>
      </c>
      <c r="V1217" s="51">
        <v>12</v>
      </c>
      <c r="W1217" s="51">
        <v>395</v>
      </c>
      <c r="X1217" s="51">
        <v>1490</v>
      </c>
    </row>
    <row r="1218" spans="1:24" x14ac:dyDescent="0.2">
      <c r="A1218">
        <v>15238</v>
      </c>
      <c r="B1218" t="s">
        <v>1320</v>
      </c>
      <c r="C1218" t="s">
        <v>1289</v>
      </c>
      <c r="D1218">
        <v>2017</v>
      </c>
      <c r="E1218" t="str">
        <f t="shared" ref="E1218:E1281" si="19">A1218&amp;D1218</f>
        <v>152382017</v>
      </c>
      <c r="F1218">
        <v>113516</v>
      </c>
      <c r="G1218" t="str">
        <f>VLOOKUP($A1218,CATMUN!$B$2:$C$1123,2,0)</f>
        <v>Alto</v>
      </c>
      <c r="H1218" t="str">
        <f>VLOOKUP($A1218,CATMUN!$B$2:$D$1123,3,0)</f>
        <v>01 Ciudades Emergentes</v>
      </c>
      <c r="I1218">
        <f>VLOOKUP($A1218,CATMUN!$B$2:$G$1123,4,0)</f>
        <v>0</v>
      </c>
      <c r="J1218">
        <f>VLOOKUP($A1218,CATMUN!$B$2:$G$1123,6,0)</f>
        <v>13</v>
      </c>
      <c r="K1218" s="69">
        <v>14583.715593000001</v>
      </c>
      <c r="L1218" s="69">
        <v>7549.496447741788</v>
      </c>
      <c r="M1218" s="69">
        <v>87.535359</v>
      </c>
      <c r="N1218" s="69">
        <v>483.47879390888886</v>
      </c>
      <c r="P1218" s="69">
        <v>414.18454300000002</v>
      </c>
      <c r="Q1218">
        <v>0</v>
      </c>
      <c r="S1218" s="69">
        <v>63.913361999999999</v>
      </c>
      <c r="T1218">
        <v>0</v>
      </c>
      <c r="V1218" s="51">
        <v>143</v>
      </c>
      <c r="W1218" s="51">
        <v>990</v>
      </c>
      <c r="X1218" s="51">
        <v>990</v>
      </c>
    </row>
    <row r="1219" spans="1:24" x14ac:dyDescent="0.2">
      <c r="A1219">
        <v>15759</v>
      </c>
      <c r="B1219" t="s">
        <v>1386</v>
      </c>
      <c r="C1219" t="s">
        <v>1289</v>
      </c>
      <c r="D1219">
        <v>2017</v>
      </c>
      <c r="E1219" t="str">
        <f t="shared" si="19"/>
        <v>157592017</v>
      </c>
      <c r="F1219">
        <v>112287</v>
      </c>
      <c r="G1219" t="str">
        <f>VLOOKUP($A1219,CATMUN!$B$2:$C$1123,2,0)</f>
        <v>Alto</v>
      </c>
      <c r="H1219" t="str">
        <f>VLOOKUP($A1219,CATMUN!$B$2:$D$1123,3,0)</f>
        <v>01 Ciudades Emergentes</v>
      </c>
      <c r="I1219">
        <f>VLOOKUP($A1219,CATMUN!$B$2:$G$1123,4,0)</f>
        <v>0</v>
      </c>
      <c r="J1219">
        <f>VLOOKUP($A1219,CATMUN!$B$2:$G$1123,6,0)</f>
        <v>13</v>
      </c>
      <c r="K1219" s="69">
        <v>16075.216584000002</v>
      </c>
      <c r="L1219" s="69">
        <v>7549.496447741788</v>
      </c>
      <c r="M1219" s="69">
        <v>294.86094500000002</v>
      </c>
      <c r="N1219" s="69">
        <v>483.47879390888886</v>
      </c>
      <c r="P1219" s="69">
        <v>414.18454300000002</v>
      </c>
      <c r="Q1219">
        <v>0</v>
      </c>
      <c r="S1219" s="69">
        <v>63.913361999999999</v>
      </c>
      <c r="T1219">
        <v>0</v>
      </c>
      <c r="V1219" s="51">
        <v>2231</v>
      </c>
      <c r="W1219" s="51">
        <v>1167</v>
      </c>
      <c r="X1219" s="51">
        <v>13511</v>
      </c>
    </row>
    <row r="1220" spans="1:24" x14ac:dyDescent="0.2">
      <c r="A1220">
        <v>18001</v>
      </c>
      <c r="B1220" t="s">
        <v>1440</v>
      </c>
      <c r="C1220" t="s">
        <v>1439</v>
      </c>
      <c r="D1220">
        <v>2017</v>
      </c>
      <c r="E1220" t="str">
        <f t="shared" si="19"/>
        <v>180012017</v>
      </c>
      <c r="F1220">
        <v>178450</v>
      </c>
      <c r="G1220" t="str">
        <f>VLOOKUP($A1220,CATMUN!$B$2:$C$1123,2,0)</f>
        <v>Alto</v>
      </c>
      <c r="H1220" t="str">
        <f>VLOOKUP($A1220,CATMUN!$B$2:$D$1123,3,0)</f>
        <v>01 Ciudades Emergentes</v>
      </c>
      <c r="I1220">
        <f>VLOOKUP($A1220,CATMUN!$B$2:$G$1123,4,0)</f>
        <v>0</v>
      </c>
      <c r="J1220">
        <f>VLOOKUP($A1220,CATMUN!$B$2:$G$1123,6,0)</f>
        <v>13</v>
      </c>
      <c r="K1220" s="69">
        <v>12211.976035</v>
      </c>
      <c r="L1220" s="69">
        <v>7549.496447741788</v>
      </c>
      <c r="M1220" s="69">
        <v>1061.5261990000001</v>
      </c>
      <c r="N1220" s="69">
        <v>483.47879390888886</v>
      </c>
      <c r="O1220" s="69">
        <v>5.292929</v>
      </c>
      <c r="P1220" s="69">
        <v>414.18454300000002</v>
      </c>
      <c r="R1220">
        <v>0</v>
      </c>
      <c r="S1220" s="69">
        <v>63.913361999999999</v>
      </c>
      <c r="T1220">
        <v>0</v>
      </c>
      <c r="V1220" s="51">
        <v>346</v>
      </c>
      <c r="W1220" s="51">
        <v>936</v>
      </c>
      <c r="X1220" s="51">
        <v>2259</v>
      </c>
    </row>
    <row r="1221" spans="1:24" x14ac:dyDescent="0.2">
      <c r="A1221">
        <v>25307</v>
      </c>
      <c r="B1221" t="s">
        <v>1584</v>
      </c>
      <c r="C1221" t="s">
        <v>1549</v>
      </c>
      <c r="D1221">
        <v>2017</v>
      </c>
      <c r="E1221" t="str">
        <f t="shared" si="19"/>
        <v>253072017</v>
      </c>
      <c r="F1221">
        <v>106283</v>
      </c>
      <c r="G1221" t="str">
        <f>VLOOKUP($A1221,CATMUN!$B$2:$C$1123,2,0)</f>
        <v>Alto</v>
      </c>
      <c r="H1221" t="str">
        <f>VLOOKUP($A1221,CATMUN!$B$2:$D$1123,3,0)</f>
        <v>01 Ciudades Emergentes</v>
      </c>
      <c r="I1221">
        <f>VLOOKUP($A1221,CATMUN!$B$2:$G$1123,4,0)</f>
        <v>0</v>
      </c>
      <c r="J1221">
        <f>VLOOKUP($A1221,CATMUN!$B$2:$G$1123,6,0)</f>
        <v>13</v>
      </c>
      <c r="K1221" s="69">
        <v>19605.880653</v>
      </c>
      <c r="L1221" s="69">
        <v>7549.496447741788</v>
      </c>
      <c r="M1221" s="69">
        <v>2621.312993</v>
      </c>
      <c r="N1221" s="69">
        <v>483.47879390888886</v>
      </c>
      <c r="O1221" s="69">
        <v>125.54919</v>
      </c>
      <c r="P1221" s="69">
        <v>414.18454300000002</v>
      </c>
      <c r="Q1221">
        <v>1</v>
      </c>
      <c r="S1221" s="69">
        <v>63.913361999999999</v>
      </c>
      <c r="T1221">
        <v>0</v>
      </c>
      <c r="U1221">
        <v>0.84160999999999997</v>
      </c>
      <c r="V1221" s="51">
        <v>196</v>
      </c>
      <c r="W1221" s="51">
        <v>744</v>
      </c>
      <c r="X1221" s="51">
        <v>1936</v>
      </c>
    </row>
    <row r="1222" spans="1:24" x14ac:dyDescent="0.2">
      <c r="A1222">
        <v>27001</v>
      </c>
      <c r="B1222" t="s">
        <v>1665</v>
      </c>
      <c r="C1222" t="s">
        <v>1664</v>
      </c>
      <c r="D1222">
        <v>2017</v>
      </c>
      <c r="E1222" t="str">
        <f t="shared" si="19"/>
        <v>270012017</v>
      </c>
      <c r="F1222">
        <v>116058</v>
      </c>
      <c r="G1222" t="str">
        <f>VLOOKUP($A1222,CATMUN!$B$2:$C$1123,2,0)</f>
        <v>Medio</v>
      </c>
      <c r="H1222" t="str">
        <f>VLOOKUP($A1222,CATMUN!$B$2:$D$1123,3,0)</f>
        <v>01 Ciudades Emergentes</v>
      </c>
      <c r="I1222">
        <f>VLOOKUP($A1222,CATMUN!$B$2:$G$1123,4,0)</f>
        <v>0</v>
      </c>
      <c r="J1222">
        <f>VLOOKUP($A1222,CATMUN!$B$2:$G$1123,6,0)</f>
        <v>13</v>
      </c>
      <c r="K1222" s="69">
        <v>4049.1585700000001</v>
      </c>
      <c r="L1222" s="69">
        <v>7549.496447741788</v>
      </c>
      <c r="M1222" s="69">
        <v>243.681173</v>
      </c>
      <c r="N1222" s="69">
        <v>483.47879390888886</v>
      </c>
      <c r="P1222" s="69">
        <v>414.18454300000002</v>
      </c>
      <c r="Q1222">
        <v>0</v>
      </c>
      <c r="S1222" s="69">
        <v>63.913361999999999</v>
      </c>
      <c r="T1222">
        <v>0</v>
      </c>
      <c r="V1222" s="51">
        <v>346</v>
      </c>
      <c r="W1222" s="51">
        <v>309</v>
      </c>
      <c r="X1222" s="51">
        <v>2259</v>
      </c>
    </row>
    <row r="1223" spans="1:24" x14ac:dyDescent="0.2">
      <c r="A1223">
        <v>41551</v>
      </c>
      <c r="B1223" t="s">
        <v>1718</v>
      </c>
      <c r="C1223" t="s">
        <v>1694</v>
      </c>
      <c r="D1223">
        <v>2017</v>
      </c>
      <c r="E1223" t="str">
        <f t="shared" si="19"/>
        <v>415512017</v>
      </c>
      <c r="F1223">
        <v>130716</v>
      </c>
      <c r="G1223" t="str">
        <f>VLOOKUP($A1223,CATMUN!$B$2:$C$1123,2,0)</f>
        <v>Alto</v>
      </c>
      <c r="H1223" t="str">
        <f>VLOOKUP($A1223,CATMUN!$B$2:$D$1123,3,0)</f>
        <v>01 Ciudades Emergentes</v>
      </c>
      <c r="I1223">
        <f>VLOOKUP($A1223,CATMUN!$B$2:$G$1123,4,0)</f>
        <v>0</v>
      </c>
      <c r="J1223">
        <f>VLOOKUP($A1223,CATMUN!$B$2:$G$1123,6,0)</f>
        <v>13</v>
      </c>
      <c r="K1223" s="69">
        <v>7339.290078</v>
      </c>
      <c r="L1223" s="69">
        <v>7549.496447741788</v>
      </c>
      <c r="M1223" s="69">
        <v>24.013681999999999</v>
      </c>
      <c r="N1223" s="69">
        <v>483.47879390888886</v>
      </c>
      <c r="O1223" s="69">
        <v>3.3353600000000001</v>
      </c>
      <c r="P1223" s="69">
        <v>414.18454300000002</v>
      </c>
      <c r="S1223" s="69">
        <v>63.913361999999999</v>
      </c>
      <c r="T1223">
        <v>0</v>
      </c>
      <c r="V1223" s="51">
        <v>14</v>
      </c>
      <c r="W1223" s="51">
        <v>459</v>
      </c>
      <c r="X1223" s="51">
        <v>181</v>
      </c>
    </row>
    <row r="1224" spans="1:24" x14ac:dyDescent="0.2">
      <c r="A1224">
        <v>44430</v>
      </c>
      <c r="B1224" t="s">
        <v>1739</v>
      </c>
      <c r="C1224" t="s">
        <v>1730</v>
      </c>
      <c r="D1224">
        <v>2017</v>
      </c>
      <c r="E1224" t="str">
        <f t="shared" si="19"/>
        <v>444302017</v>
      </c>
      <c r="F1224">
        <v>162118</v>
      </c>
      <c r="G1224" t="str">
        <f>VLOOKUP($A1224,CATMUN!$B$2:$C$1123,2,0)</f>
        <v>Medio</v>
      </c>
      <c r="H1224" t="str">
        <f>VLOOKUP($A1224,CATMUN!$B$2:$D$1123,3,0)</f>
        <v>01 Ciudades Emergentes</v>
      </c>
      <c r="I1224">
        <f>VLOOKUP($A1224,CATMUN!$B$2:$G$1123,4,0)</f>
        <v>0</v>
      </c>
      <c r="J1224">
        <f>VLOOKUP($A1224,CATMUN!$B$2:$G$1123,6,0)</f>
        <v>13</v>
      </c>
      <c r="K1224" s="69">
        <v>2414.9999550000002</v>
      </c>
      <c r="L1224" s="69">
        <v>7549.496447741788</v>
      </c>
      <c r="M1224" s="69">
        <v>32.767744</v>
      </c>
      <c r="N1224" s="69">
        <v>483.47879390888886</v>
      </c>
      <c r="O1224" s="69">
        <v>42.426336999999997</v>
      </c>
      <c r="P1224" s="69">
        <v>414.18454300000002</v>
      </c>
      <c r="S1224" s="69">
        <v>63.913361999999999</v>
      </c>
      <c r="T1224">
        <v>0</v>
      </c>
      <c r="V1224" s="51">
        <v>12</v>
      </c>
      <c r="W1224" s="51">
        <v>301</v>
      </c>
      <c r="X1224" s="51">
        <v>1490</v>
      </c>
    </row>
    <row r="1225" spans="1:24" x14ac:dyDescent="0.2">
      <c r="A1225">
        <v>47189</v>
      </c>
      <c r="B1225" t="s">
        <v>1751</v>
      </c>
      <c r="C1225" t="s">
        <v>1744</v>
      </c>
      <c r="D1225">
        <v>2017</v>
      </c>
      <c r="E1225" t="str">
        <f t="shared" si="19"/>
        <v>471892017</v>
      </c>
      <c r="F1225">
        <v>104908</v>
      </c>
      <c r="G1225" t="str">
        <f>VLOOKUP($A1225,CATMUN!$B$2:$C$1123,2,0)</f>
        <v>Medio</v>
      </c>
      <c r="H1225" t="str">
        <f>VLOOKUP($A1225,CATMUN!$B$2:$D$1123,3,0)</f>
        <v>01 Ciudades Emergentes</v>
      </c>
      <c r="I1225">
        <f>VLOOKUP($A1225,CATMUN!$B$2:$G$1123,4,0)</f>
        <v>0</v>
      </c>
      <c r="J1225">
        <f>VLOOKUP($A1225,CATMUN!$B$2:$G$1123,6,0)</f>
        <v>13</v>
      </c>
      <c r="K1225" s="69">
        <v>1369.301829</v>
      </c>
      <c r="L1225" s="69">
        <v>7549.496447741788</v>
      </c>
      <c r="M1225" s="69">
        <v>38.559654999999999</v>
      </c>
      <c r="N1225" s="69">
        <v>483.47879390888886</v>
      </c>
      <c r="P1225" s="69">
        <v>414.18454300000002</v>
      </c>
      <c r="Q1225">
        <v>0</v>
      </c>
      <c r="S1225" s="69">
        <v>63.913361999999999</v>
      </c>
      <c r="T1225">
        <v>0</v>
      </c>
      <c r="V1225" s="51">
        <v>12</v>
      </c>
      <c r="W1225" s="51">
        <v>507</v>
      </c>
      <c r="X1225" s="51">
        <v>1490</v>
      </c>
    </row>
    <row r="1226" spans="1:24" x14ac:dyDescent="0.2">
      <c r="A1226">
        <v>52356</v>
      </c>
      <c r="B1226" t="s">
        <v>1823</v>
      </c>
      <c r="C1226" t="s">
        <v>1606</v>
      </c>
      <c r="D1226">
        <v>2017</v>
      </c>
      <c r="E1226" t="str">
        <f t="shared" si="19"/>
        <v>523562017</v>
      </c>
      <c r="F1226">
        <v>145073</v>
      </c>
      <c r="G1226" t="str">
        <f>VLOOKUP($A1226,CATMUN!$B$2:$C$1123,2,0)</f>
        <v>Bajo</v>
      </c>
      <c r="H1226" t="str">
        <f>VLOOKUP($A1226,CATMUN!$B$2:$D$1123,3,0)</f>
        <v>01 Ciudades Emergentes</v>
      </c>
      <c r="I1226">
        <f>VLOOKUP($A1226,CATMUN!$B$2:$G$1123,4,0)</f>
        <v>0</v>
      </c>
      <c r="J1226">
        <f>VLOOKUP($A1226,CATMUN!$B$2:$G$1123,6,0)</f>
        <v>13</v>
      </c>
      <c r="K1226" s="69">
        <v>7502.8723749999999</v>
      </c>
      <c r="L1226" s="69">
        <v>7549.496447741788</v>
      </c>
      <c r="M1226" s="69">
        <v>770.03430600000002</v>
      </c>
      <c r="N1226" s="69">
        <v>483.47879390888886</v>
      </c>
      <c r="O1226" s="69">
        <v>0</v>
      </c>
      <c r="P1226" s="69">
        <v>414.18454300000002</v>
      </c>
      <c r="Q1226">
        <v>0</v>
      </c>
      <c r="R1226">
        <v>0</v>
      </c>
      <c r="S1226" s="69">
        <v>63.913361999999999</v>
      </c>
      <c r="T1226">
        <v>0</v>
      </c>
      <c r="V1226" s="51">
        <v>12</v>
      </c>
      <c r="W1226" s="51">
        <v>534</v>
      </c>
      <c r="X1226" s="51">
        <v>1490</v>
      </c>
    </row>
    <row r="1227" spans="1:24" x14ac:dyDescent="0.2">
      <c r="A1227">
        <v>52835</v>
      </c>
      <c r="B1227" t="s">
        <v>1852</v>
      </c>
      <c r="C1227" t="s">
        <v>1606</v>
      </c>
      <c r="D1227">
        <v>2017</v>
      </c>
      <c r="E1227" t="str">
        <f t="shared" si="19"/>
        <v>528352017</v>
      </c>
      <c r="F1227">
        <v>208318</v>
      </c>
      <c r="G1227" t="str">
        <f>VLOOKUP($A1227,CATMUN!$B$2:$C$1123,2,0)</f>
        <v>Bajo</v>
      </c>
      <c r="H1227" t="str">
        <f>VLOOKUP($A1227,CATMUN!$B$2:$D$1123,3,0)</f>
        <v>01 Ciudades Emergentes</v>
      </c>
      <c r="I1227">
        <f>VLOOKUP($A1227,CATMUN!$B$2:$G$1123,4,0)</f>
        <v>0</v>
      </c>
      <c r="J1227">
        <f>VLOOKUP($A1227,CATMUN!$B$2:$G$1123,6,0)</f>
        <v>13</v>
      </c>
      <c r="K1227" s="69">
        <v>2242.9874460000001</v>
      </c>
      <c r="L1227" s="69">
        <v>7549.496447741788</v>
      </c>
      <c r="M1227" s="69">
        <v>46.012821000000002</v>
      </c>
      <c r="N1227" s="69">
        <v>483.47879390888886</v>
      </c>
      <c r="P1227" s="69">
        <v>414.18454300000002</v>
      </c>
      <c r="Q1227">
        <v>0</v>
      </c>
      <c r="S1227" s="69">
        <v>63.913361999999999</v>
      </c>
      <c r="T1227">
        <v>0</v>
      </c>
      <c r="V1227" s="51">
        <v>1</v>
      </c>
      <c r="W1227" s="51">
        <v>316</v>
      </c>
      <c r="X1227" s="51">
        <v>239</v>
      </c>
    </row>
    <row r="1228" spans="1:24" x14ac:dyDescent="0.2">
      <c r="A1228">
        <v>54498</v>
      </c>
      <c r="B1228" t="s">
        <v>1880</v>
      </c>
      <c r="C1228" t="s">
        <v>1855</v>
      </c>
      <c r="D1228">
        <v>2017</v>
      </c>
      <c r="E1228" t="str">
        <f t="shared" si="19"/>
        <v>544982017</v>
      </c>
      <c r="F1228">
        <v>99741</v>
      </c>
      <c r="G1228" t="str">
        <f>VLOOKUP($A1228,CATMUN!$B$2:$C$1123,2,0)</f>
        <v>Medio</v>
      </c>
      <c r="H1228" t="str">
        <f>VLOOKUP($A1228,CATMUN!$B$2:$D$1123,3,0)</f>
        <v>01 Ciudades Emergentes</v>
      </c>
      <c r="I1228">
        <f>VLOOKUP($A1228,CATMUN!$B$2:$G$1123,4,0)</f>
        <v>0</v>
      </c>
      <c r="J1228">
        <f>VLOOKUP($A1228,CATMUN!$B$2:$G$1123,6,0)</f>
        <v>13</v>
      </c>
      <c r="K1228" s="69">
        <v>3434.7229419999999</v>
      </c>
      <c r="L1228" s="69">
        <v>7549.496447741788</v>
      </c>
      <c r="M1228" s="69">
        <v>216.3031</v>
      </c>
      <c r="N1228" s="69">
        <v>483.47879390888886</v>
      </c>
      <c r="P1228" s="69">
        <v>414.18454300000002</v>
      </c>
      <c r="Q1228">
        <v>0</v>
      </c>
      <c r="S1228" s="69">
        <v>63.913361999999999</v>
      </c>
      <c r="T1228">
        <v>0</v>
      </c>
      <c r="V1228" s="51">
        <v>12</v>
      </c>
      <c r="W1228" s="51">
        <v>190</v>
      </c>
      <c r="X1228" s="51">
        <v>1490</v>
      </c>
    </row>
    <row r="1229" spans="1:24" x14ac:dyDescent="0.2">
      <c r="A1229">
        <v>66170</v>
      </c>
      <c r="B1229" t="s">
        <v>1909</v>
      </c>
      <c r="C1229" t="s">
        <v>1431</v>
      </c>
      <c r="D1229">
        <v>2017</v>
      </c>
      <c r="E1229" t="str">
        <f t="shared" si="19"/>
        <v>661702017</v>
      </c>
      <c r="F1229">
        <v>202795</v>
      </c>
      <c r="G1229" t="str">
        <f>VLOOKUP($A1229,CATMUN!$B$2:$C$1123,2,0)</f>
        <v>Alto</v>
      </c>
      <c r="H1229" t="str">
        <f>VLOOKUP($A1229,CATMUN!$B$2:$D$1123,3,0)</f>
        <v>01 Ciudades Emergentes</v>
      </c>
      <c r="I1229">
        <f>VLOOKUP($A1229,CATMUN!$B$2:$G$1123,4,0)</f>
        <v>0</v>
      </c>
      <c r="J1229">
        <f>VLOOKUP($A1229,CATMUN!$B$2:$G$1123,6,0)</f>
        <v>13</v>
      </c>
      <c r="K1229" s="69">
        <v>20631.626855000002</v>
      </c>
      <c r="L1229" s="69">
        <v>7549.496447741788</v>
      </c>
      <c r="M1229" s="69">
        <v>3086.6888250000002</v>
      </c>
      <c r="N1229" s="69">
        <v>483.47879390888886</v>
      </c>
      <c r="P1229" s="69">
        <v>414.18454300000002</v>
      </c>
      <c r="Q1229">
        <v>0</v>
      </c>
      <c r="S1229" s="69">
        <v>63.913361999999999</v>
      </c>
      <c r="T1229">
        <v>0</v>
      </c>
      <c r="U1229">
        <v>131.51300000000001</v>
      </c>
      <c r="V1229" s="51">
        <v>35</v>
      </c>
      <c r="W1229" s="51">
        <v>1332</v>
      </c>
      <c r="X1229" s="51">
        <v>181</v>
      </c>
    </row>
    <row r="1230" spans="1:24" x14ac:dyDescent="0.2">
      <c r="A1230">
        <v>66400</v>
      </c>
      <c r="B1230" t="s">
        <v>1912</v>
      </c>
      <c r="C1230" t="s">
        <v>1431</v>
      </c>
      <c r="D1230">
        <v>2017</v>
      </c>
      <c r="E1230" t="str">
        <f t="shared" si="19"/>
        <v>664002017</v>
      </c>
      <c r="F1230">
        <v>32192</v>
      </c>
      <c r="G1230" t="str">
        <f>VLOOKUP($A1230,CATMUN!$B$2:$C$1123,2,0)</f>
        <v>Medio</v>
      </c>
      <c r="H1230" t="str">
        <f>VLOOKUP($A1230,CATMUN!$B$2:$D$1123,3,0)</f>
        <v>01 Ciudades Emergentes</v>
      </c>
      <c r="I1230">
        <f>VLOOKUP($A1230,CATMUN!$B$2:$G$1123,4,0)</f>
        <v>0</v>
      </c>
      <c r="J1230">
        <f>VLOOKUP($A1230,CATMUN!$B$2:$G$1123,6,0)</f>
        <v>13</v>
      </c>
      <c r="K1230" s="69">
        <v>1819.821134</v>
      </c>
      <c r="L1230" s="69">
        <v>7549.496447741788</v>
      </c>
      <c r="M1230" s="69">
        <v>91.091246540000014</v>
      </c>
      <c r="N1230" s="69">
        <v>483.47879390888886</v>
      </c>
      <c r="P1230" s="69">
        <v>414.18454300000002</v>
      </c>
      <c r="Q1230">
        <v>0</v>
      </c>
      <c r="S1230" s="69">
        <v>63.913361999999999</v>
      </c>
      <c r="T1230">
        <v>0</v>
      </c>
      <c r="V1230" s="51">
        <v>8</v>
      </c>
      <c r="W1230" s="51">
        <v>60</v>
      </c>
      <c r="X1230" s="51">
        <v>445</v>
      </c>
    </row>
    <row r="1231" spans="1:24" x14ac:dyDescent="0.2">
      <c r="A1231">
        <v>68081</v>
      </c>
      <c r="B1231" t="s">
        <v>1925</v>
      </c>
      <c r="C1231" t="s">
        <v>1919</v>
      </c>
      <c r="D1231">
        <v>2017</v>
      </c>
      <c r="E1231" t="str">
        <f t="shared" si="19"/>
        <v>680812017</v>
      </c>
      <c r="F1231">
        <v>191616</v>
      </c>
      <c r="G1231" t="str">
        <f>VLOOKUP($A1231,CATMUN!$B$2:$C$1123,2,0)</f>
        <v>Alto</v>
      </c>
      <c r="H1231" t="str">
        <f>VLOOKUP($A1231,CATMUN!$B$2:$D$1123,3,0)</f>
        <v>01 Ciudades Emergentes</v>
      </c>
      <c r="I1231">
        <f>VLOOKUP($A1231,CATMUN!$B$2:$G$1123,4,0)</f>
        <v>0</v>
      </c>
      <c r="J1231">
        <f>VLOOKUP($A1231,CATMUN!$B$2:$G$1123,6,0)</f>
        <v>13</v>
      </c>
      <c r="K1231" s="69">
        <v>28194.49351</v>
      </c>
      <c r="L1231" s="69">
        <v>7549.496447741788</v>
      </c>
      <c r="M1231" s="69">
        <v>247.118154</v>
      </c>
      <c r="N1231" s="69">
        <v>483.47879390888886</v>
      </c>
      <c r="P1231" s="69">
        <v>414.18454300000002</v>
      </c>
      <c r="Q1231">
        <v>0</v>
      </c>
      <c r="S1231" s="69">
        <v>63.913361999999999</v>
      </c>
      <c r="T1231">
        <v>0</v>
      </c>
      <c r="U1231">
        <v>7.077</v>
      </c>
      <c r="V1231" s="51">
        <v>12</v>
      </c>
      <c r="W1231" s="51">
        <v>17872</v>
      </c>
      <c r="X1231" s="51">
        <v>1490</v>
      </c>
    </row>
    <row r="1232" spans="1:24" x14ac:dyDescent="0.2">
      <c r="A1232">
        <v>76111</v>
      </c>
      <c r="B1232" t="s">
        <v>2074</v>
      </c>
      <c r="C1232" t="s">
        <v>2069</v>
      </c>
      <c r="D1232">
        <v>2017</v>
      </c>
      <c r="E1232" t="str">
        <f t="shared" si="19"/>
        <v>761112017</v>
      </c>
      <c r="F1232">
        <v>114798</v>
      </c>
      <c r="G1232" t="str">
        <f>VLOOKUP($A1232,CATMUN!$B$2:$C$1123,2,0)</f>
        <v>Alto</v>
      </c>
      <c r="H1232" t="str">
        <f>VLOOKUP($A1232,CATMUN!$B$2:$D$1123,3,0)</f>
        <v>01 Ciudades Emergentes</v>
      </c>
      <c r="I1232">
        <f>VLOOKUP($A1232,CATMUN!$B$2:$G$1123,4,0)</f>
        <v>0</v>
      </c>
      <c r="J1232">
        <f>VLOOKUP($A1232,CATMUN!$B$2:$G$1123,6,0)</f>
        <v>13</v>
      </c>
      <c r="K1232" s="69">
        <v>11364.4317859</v>
      </c>
      <c r="L1232" s="69">
        <v>7549.496447741788</v>
      </c>
      <c r="M1232" s="69">
        <v>12.265276</v>
      </c>
      <c r="N1232" s="69">
        <v>483.47879390888886</v>
      </c>
      <c r="O1232" s="69">
        <v>1.7704999999999999E-2</v>
      </c>
      <c r="P1232" s="69">
        <v>414.18454300000002</v>
      </c>
      <c r="S1232" s="69">
        <v>63.913361999999999</v>
      </c>
      <c r="T1232">
        <v>0</v>
      </c>
      <c r="V1232" s="51">
        <v>346</v>
      </c>
      <c r="W1232" s="51">
        <v>1161</v>
      </c>
      <c r="X1232" s="51">
        <v>2259</v>
      </c>
    </row>
    <row r="1233" spans="1:24" x14ac:dyDescent="0.2">
      <c r="A1233">
        <v>76147</v>
      </c>
      <c r="B1233" t="s">
        <v>2078</v>
      </c>
      <c r="C1233" t="s">
        <v>2069</v>
      </c>
      <c r="D1233">
        <v>2017</v>
      </c>
      <c r="E1233" t="str">
        <f t="shared" si="19"/>
        <v>761472017</v>
      </c>
      <c r="F1233">
        <v>133640</v>
      </c>
      <c r="G1233" t="str">
        <f>VLOOKUP($A1233,CATMUN!$B$2:$C$1123,2,0)</f>
        <v>Alto</v>
      </c>
      <c r="H1233" t="str">
        <f>VLOOKUP($A1233,CATMUN!$B$2:$D$1123,3,0)</f>
        <v>01 Ciudades Emergentes</v>
      </c>
      <c r="I1233">
        <f>VLOOKUP($A1233,CATMUN!$B$2:$G$1123,4,0)</f>
        <v>0</v>
      </c>
      <c r="J1233">
        <f>VLOOKUP($A1233,CATMUN!$B$2:$G$1123,6,0)</f>
        <v>13</v>
      </c>
      <c r="K1233" s="69">
        <v>14699.787338</v>
      </c>
      <c r="L1233" s="69">
        <v>7549.496447741788</v>
      </c>
      <c r="M1233" s="69">
        <v>380.21156199999996</v>
      </c>
      <c r="N1233" s="69">
        <v>483.47879390888886</v>
      </c>
      <c r="P1233" s="69">
        <v>414.18454300000002</v>
      </c>
      <c r="Q1233">
        <v>0</v>
      </c>
      <c r="R1233">
        <v>0</v>
      </c>
      <c r="S1233" s="69">
        <v>63.913361999999999</v>
      </c>
      <c r="T1233">
        <v>0</v>
      </c>
      <c r="U1233">
        <v>2.98556</v>
      </c>
      <c r="V1233" s="51">
        <v>12</v>
      </c>
      <c r="W1233" s="51">
        <v>746</v>
      </c>
      <c r="X1233" s="51">
        <v>1490</v>
      </c>
    </row>
    <row r="1234" spans="1:24" x14ac:dyDescent="0.2">
      <c r="A1234">
        <v>81001</v>
      </c>
      <c r="B1234" t="s">
        <v>2104</v>
      </c>
      <c r="C1234" t="s">
        <v>2104</v>
      </c>
      <c r="D1234">
        <v>2017</v>
      </c>
      <c r="E1234" t="str">
        <f t="shared" si="19"/>
        <v>810012017</v>
      </c>
      <c r="F1234">
        <v>90924</v>
      </c>
      <c r="G1234" t="str">
        <f>VLOOKUP($A1234,CATMUN!$B$2:$C$1123,2,0)</f>
        <v>Medio</v>
      </c>
      <c r="H1234" t="str">
        <f>VLOOKUP($A1234,CATMUN!$B$2:$D$1123,3,0)</f>
        <v>01 Ciudades Emergentes</v>
      </c>
      <c r="I1234">
        <f>VLOOKUP($A1234,CATMUN!$B$2:$G$1123,4,0)</f>
        <v>0</v>
      </c>
      <c r="J1234">
        <f>VLOOKUP($A1234,CATMUN!$B$2:$G$1123,6,0)</f>
        <v>13</v>
      </c>
      <c r="K1234" s="69">
        <v>1762.2373810000001</v>
      </c>
      <c r="L1234" s="69">
        <v>7549.496447741788</v>
      </c>
      <c r="M1234" s="69">
        <v>759.15433999999993</v>
      </c>
      <c r="N1234" s="69">
        <v>483.47879390888886</v>
      </c>
      <c r="P1234" s="69">
        <v>414.18454300000002</v>
      </c>
      <c r="Q1234">
        <v>0</v>
      </c>
      <c r="S1234" s="69">
        <v>63.913361999999999</v>
      </c>
      <c r="T1234">
        <v>0</v>
      </c>
      <c r="V1234" s="51">
        <v>12</v>
      </c>
      <c r="W1234" s="51">
        <v>840</v>
      </c>
      <c r="X1234" s="51">
        <v>1490</v>
      </c>
    </row>
    <row r="1235" spans="1:24" x14ac:dyDescent="0.2">
      <c r="A1235">
        <v>85001</v>
      </c>
      <c r="B1235" t="s">
        <v>2112</v>
      </c>
      <c r="C1235" t="s">
        <v>2111</v>
      </c>
      <c r="D1235">
        <v>2017</v>
      </c>
      <c r="E1235" t="str">
        <f t="shared" si="19"/>
        <v>850012017</v>
      </c>
      <c r="F1235">
        <v>146202</v>
      </c>
      <c r="G1235" t="str">
        <f>VLOOKUP($A1235,CATMUN!$B$2:$C$1123,2,0)</f>
        <v>Medio</v>
      </c>
      <c r="H1235" t="str">
        <f>VLOOKUP($A1235,CATMUN!$B$2:$D$1123,3,0)</f>
        <v>01 Ciudades Emergentes</v>
      </c>
      <c r="I1235">
        <f>VLOOKUP($A1235,CATMUN!$B$2:$G$1123,4,0)</f>
        <v>0</v>
      </c>
      <c r="J1235">
        <f>VLOOKUP($A1235,CATMUN!$B$2:$G$1123,6,0)</f>
        <v>13</v>
      </c>
      <c r="K1235" s="69">
        <v>13839.571855110002</v>
      </c>
      <c r="L1235" s="69">
        <v>7549.496447741788</v>
      </c>
      <c r="M1235" s="69">
        <v>1163.666974</v>
      </c>
      <c r="N1235" s="69">
        <v>483.47879390888886</v>
      </c>
      <c r="P1235" s="69">
        <v>414.18454300000002</v>
      </c>
      <c r="Q1235">
        <v>0</v>
      </c>
      <c r="R1235">
        <v>0</v>
      </c>
      <c r="S1235" s="69">
        <v>63.913361999999999</v>
      </c>
      <c r="T1235">
        <v>0</v>
      </c>
      <c r="V1235" s="51">
        <v>12</v>
      </c>
      <c r="W1235" s="51">
        <v>2382</v>
      </c>
      <c r="X1235" s="51">
        <v>1490</v>
      </c>
    </row>
    <row r="1236" spans="1:24" x14ac:dyDescent="0.2">
      <c r="A1236">
        <v>86001</v>
      </c>
      <c r="B1236" t="s">
        <v>2130</v>
      </c>
      <c r="C1236" t="s">
        <v>2129</v>
      </c>
      <c r="D1236">
        <v>2017</v>
      </c>
      <c r="E1236" t="str">
        <f t="shared" si="19"/>
        <v>860012017</v>
      </c>
      <c r="F1236">
        <v>43731</v>
      </c>
      <c r="G1236" t="str">
        <f>VLOOKUP($A1236,CATMUN!$B$2:$C$1123,2,0)</f>
        <v>Medio</v>
      </c>
      <c r="H1236" t="str">
        <f>VLOOKUP($A1236,CATMUN!$B$2:$D$1123,3,0)</f>
        <v>01 Ciudades Emergentes</v>
      </c>
      <c r="I1236">
        <f>VLOOKUP($A1236,CATMUN!$B$2:$G$1123,4,0)</f>
        <v>0</v>
      </c>
      <c r="J1236">
        <f>VLOOKUP($A1236,CATMUN!$B$2:$G$1123,6,0)</f>
        <v>13</v>
      </c>
      <c r="K1236" s="69">
        <v>1747.2536250000001</v>
      </c>
      <c r="L1236" s="69">
        <v>7549.496447741788</v>
      </c>
      <c r="M1236" s="69">
        <v>132.37200099999998</v>
      </c>
      <c r="N1236" s="69">
        <v>483.47879390888886</v>
      </c>
      <c r="P1236" s="69">
        <v>414.18454300000002</v>
      </c>
      <c r="Q1236">
        <v>0</v>
      </c>
      <c r="S1236" s="69">
        <v>63.913361999999999</v>
      </c>
      <c r="T1236">
        <v>0</v>
      </c>
      <c r="V1236" s="51">
        <v>346</v>
      </c>
      <c r="W1236" s="51">
        <v>214</v>
      </c>
      <c r="X1236" s="51">
        <v>2259</v>
      </c>
    </row>
    <row r="1237" spans="1:24" x14ac:dyDescent="0.2">
      <c r="A1237">
        <v>91001</v>
      </c>
      <c r="B1237" t="s">
        <v>2141</v>
      </c>
      <c r="C1237" t="s">
        <v>2140</v>
      </c>
      <c r="D1237">
        <v>2017</v>
      </c>
      <c r="E1237" t="str">
        <f t="shared" si="19"/>
        <v>910012017</v>
      </c>
      <c r="F1237">
        <v>41957</v>
      </c>
      <c r="G1237" t="str">
        <f>VLOOKUP($A1237,CATMUN!$B$2:$C$1123,2,0)</f>
        <v>Bajo</v>
      </c>
      <c r="H1237" t="str">
        <f>VLOOKUP($A1237,CATMUN!$B$2:$D$1123,3,0)</f>
        <v>01 Ciudades Emergentes</v>
      </c>
      <c r="I1237">
        <f>VLOOKUP($A1237,CATMUN!$B$2:$G$1123,4,0)</f>
        <v>0</v>
      </c>
      <c r="J1237">
        <f>VLOOKUP($A1237,CATMUN!$B$2:$G$1123,6,0)</f>
        <v>13</v>
      </c>
      <c r="K1237" s="69">
        <v>3021.6457070000001</v>
      </c>
      <c r="L1237" s="69">
        <v>7549.496447741788</v>
      </c>
      <c r="M1237" s="69">
        <v>148.71527900000001</v>
      </c>
      <c r="N1237" s="69">
        <v>483.47879390888886</v>
      </c>
      <c r="P1237" s="69">
        <v>414.18454300000002</v>
      </c>
      <c r="Q1237">
        <v>0</v>
      </c>
      <c r="R1237">
        <v>0</v>
      </c>
      <c r="S1237" s="69">
        <v>63.913361999999999</v>
      </c>
      <c r="T1237">
        <v>0</v>
      </c>
      <c r="V1237" s="51">
        <v>1</v>
      </c>
      <c r="W1237" s="51">
        <v>186</v>
      </c>
      <c r="X1237" s="51">
        <v>239</v>
      </c>
    </row>
    <row r="1238" spans="1:24" x14ac:dyDescent="0.2">
      <c r="A1238">
        <v>94001</v>
      </c>
      <c r="B1238" t="s">
        <v>2151</v>
      </c>
      <c r="C1238" t="s">
        <v>2150</v>
      </c>
      <c r="D1238">
        <v>2017</v>
      </c>
      <c r="E1238" t="str">
        <f t="shared" si="19"/>
        <v>940012017</v>
      </c>
      <c r="F1238">
        <v>20147</v>
      </c>
      <c r="G1238" t="str">
        <f>VLOOKUP($A1238,CATMUN!$B$2:$C$1123,2,0)</f>
        <v>Medio</v>
      </c>
      <c r="H1238" t="str">
        <f>VLOOKUP($A1238,CATMUN!$B$2:$D$1123,3,0)</f>
        <v>01 Ciudades Emergentes</v>
      </c>
      <c r="I1238">
        <f>VLOOKUP($A1238,CATMUN!$B$2:$G$1123,4,0)</f>
        <v>0</v>
      </c>
      <c r="J1238">
        <f>VLOOKUP($A1238,CATMUN!$B$2:$G$1123,6,0)</f>
        <v>13</v>
      </c>
      <c r="K1238" s="69">
        <v>521.91977799999995</v>
      </c>
      <c r="L1238" s="69">
        <v>7549.496447741788</v>
      </c>
      <c r="M1238" s="69">
        <v>37.997862999999995</v>
      </c>
      <c r="N1238" s="69">
        <v>483.47879390888886</v>
      </c>
      <c r="P1238" s="69">
        <v>414.18454300000002</v>
      </c>
      <c r="Q1238">
        <v>0</v>
      </c>
      <c r="S1238" s="69">
        <v>63.913361999999999</v>
      </c>
      <c r="T1238">
        <v>0</v>
      </c>
      <c r="V1238" s="51">
        <v>12</v>
      </c>
      <c r="W1238" s="51">
        <v>75</v>
      </c>
      <c r="X1238" s="51">
        <v>1490</v>
      </c>
    </row>
    <row r="1239" spans="1:24" x14ac:dyDescent="0.2">
      <c r="A1239">
        <v>95001</v>
      </c>
      <c r="B1239" t="s">
        <v>2160</v>
      </c>
      <c r="C1239" t="s">
        <v>2159</v>
      </c>
      <c r="D1239">
        <v>2017</v>
      </c>
      <c r="E1239" t="str">
        <f t="shared" si="19"/>
        <v>950012017</v>
      </c>
      <c r="F1239">
        <v>66679</v>
      </c>
      <c r="G1239" t="str">
        <f>VLOOKUP($A1239,CATMUN!$B$2:$C$1123,2,0)</f>
        <v>Medio</v>
      </c>
      <c r="H1239" t="str">
        <f>VLOOKUP($A1239,CATMUN!$B$2:$D$1123,3,0)</f>
        <v>01 Ciudades Emergentes</v>
      </c>
      <c r="I1239">
        <f>VLOOKUP($A1239,CATMUN!$B$2:$G$1123,4,0)</f>
        <v>0</v>
      </c>
      <c r="J1239">
        <f>VLOOKUP($A1239,CATMUN!$B$2:$G$1123,6,0)</f>
        <v>13</v>
      </c>
      <c r="K1239" s="69">
        <v>1471.124634</v>
      </c>
      <c r="L1239" s="69">
        <v>7549.496447741788</v>
      </c>
      <c r="M1239" s="69">
        <v>67.931925000000007</v>
      </c>
      <c r="N1239" s="69">
        <v>483.47879390888886</v>
      </c>
      <c r="P1239" s="69">
        <v>414.18454300000002</v>
      </c>
      <c r="Q1239">
        <v>0</v>
      </c>
      <c r="S1239" s="69">
        <v>63.913361999999999</v>
      </c>
      <c r="T1239">
        <v>0</v>
      </c>
      <c r="V1239" s="51">
        <v>12</v>
      </c>
      <c r="W1239" s="51">
        <v>140</v>
      </c>
      <c r="X1239" s="51">
        <v>1490</v>
      </c>
    </row>
    <row r="1240" spans="1:24" x14ac:dyDescent="0.2">
      <c r="A1240">
        <v>97001</v>
      </c>
      <c r="B1240" t="s">
        <v>2163</v>
      </c>
      <c r="C1240" t="s">
        <v>2162</v>
      </c>
      <c r="D1240">
        <v>2017</v>
      </c>
      <c r="E1240" t="str">
        <f t="shared" si="19"/>
        <v>970012017</v>
      </c>
      <c r="F1240">
        <v>32156</v>
      </c>
      <c r="G1240" t="str">
        <f>VLOOKUP($A1240,CATMUN!$B$2:$C$1123,2,0)</f>
        <v>Bajo</v>
      </c>
      <c r="H1240" t="str">
        <f>VLOOKUP($A1240,CATMUN!$B$2:$D$1123,3,0)</f>
        <v>01 Ciudades Emergentes</v>
      </c>
      <c r="I1240">
        <f>VLOOKUP($A1240,CATMUN!$B$2:$G$1123,4,0)</f>
        <v>0</v>
      </c>
      <c r="J1240">
        <f>VLOOKUP($A1240,CATMUN!$B$2:$G$1123,6,0)</f>
        <v>13</v>
      </c>
      <c r="K1240" s="69">
        <v>202.29079800000002</v>
      </c>
      <c r="L1240" s="69">
        <v>7549.496447741788</v>
      </c>
      <c r="M1240" s="69">
        <v>59.283499999999997</v>
      </c>
      <c r="N1240" s="69">
        <v>483.47879390888886</v>
      </c>
      <c r="P1240" s="69">
        <v>414.18454300000002</v>
      </c>
      <c r="Q1240">
        <v>0</v>
      </c>
      <c r="S1240" s="69">
        <v>63.913361999999999</v>
      </c>
      <c r="T1240">
        <v>0</v>
      </c>
      <c r="U1240">
        <v>3.66</v>
      </c>
      <c r="V1240" s="51">
        <v>12</v>
      </c>
      <c r="W1240" s="51">
        <v>25</v>
      </c>
      <c r="X1240" s="51">
        <v>1490</v>
      </c>
    </row>
    <row r="1241" spans="1:24" x14ac:dyDescent="0.2">
      <c r="A1241">
        <v>99001</v>
      </c>
      <c r="B1241" t="s">
        <v>2170</v>
      </c>
      <c r="C1241" t="s">
        <v>2169</v>
      </c>
      <c r="D1241">
        <v>2017</v>
      </c>
      <c r="E1241" t="str">
        <f t="shared" si="19"/>
        <v>990012017</v>
      </c>
      <c r="F1241">
        <v>16249</v>
      </c>
      <c r="G1241" t="str">
        <f>VLOOKUP($A1241,CATMUN!$B$2:$C$1123,2,0)</f>
        <v>Medio</v>
      </c>
      <c r="H1241" t="str">
        <f>VLOOKUP($A1241,CATMUN!$B$2:$D$1123,3,0)</f>
        <v>01 Ciudades Emergentes</v>
      </c>
      <c r="I1241">
        <f>VLOOKUP($A1241,CATMUN!$B$2:$G$1123,4,0)</f>
        <v>0</v>
      </c>
      <c r="J1241">
        <f>VLOOKUP($A1241,CATMUN!$B$2:$G$1123,6,0)</f>
        <v>13</v>
      </c>
      <c r="K1241" s="69">
        <v>982.76666076000004</v>
      </c>
      <c r="L1241" s="69">
        <v>7549.496447741788</v>
      </c>
      <c r="N1241" s="69">
        <v>483.47879390888886</v>
      </c>
      <c r="O1241" s="69">
        <v>0</v>
      </c>
      <c r="P1241" s="69">
        <v>414.18454300000002</v>
      </c>
      <c r="Q1241">
        <v>0</v>
      </c>
      <c r="S1241" s="69">
        <v>63.913361999999999</v>
      </c>
      <c r="T1241">
        <v>0</v>
      </c>
      <c r="V1241" s="51">
        <v>1</v>
      </c>
      <c r="W1241" s="51">
        <v>128</v>
      </c>
      <c r="X1241" s="51">
        <v>239</v>
      </c>
    </row>
    <row r="1242" spans="1:24" x14ac:dyDescent="0.2">
      <c r="A1242">
        <v>5030</v>
      </c>
      <c r="B1242" t="s">
        <v>2181</v>
      </c>
      <c r="C1242" t="s">
        <v>2176</v>
      </c>
      <c r="D1242">
        <v>2017</v>
      </c>
      <c r="E1242" t="str">
        <f t="shared" si="19"/>
        <v>50302017</v>
      </c>
      <c r="F1242">
        <v>29980</v>
      </c>
      <c r="G1242" t="str">
        <f>VLOOKUP($A1242,CATMUN!$B$2:$C$1123,2,0)</f>
        <v>Alto</v>
      </c>
      <c r="H1242" t="str">
        <f>VLOOKUP($A1242,CATMUN!$B$2:$D$1123,3,0)</f>
        <v>Municipios intermedios</v>
      </c>
      <c r="I1242">
        <f>VLOOKUP($A1242,CATMUN!$B$2:$G$1123,4,0)</f>
        <v>0</v>
      </c>
      <c r="J1242">
        <f>VLOOKUP($A1242,CATMUN!$B$2:$G$1123,6,0)</f>
        <v>14</v>
      </c>
      <c r="K1242" s="69">
        <v>1843.6107439999998</v>
      </c>
      <c r="L1242" s="69">
        <v>1564</v>
      </c>
      <c r="M1242" s="69">
        <v>193.61258600000002</v>
      </c>
      <c r="N1242" s="69">
        <v>134.99325446004167</v>
      </c>
      <c r="P1242" s="69">
        <v>288.24921799999998</v>
      </c>
      <c r="Q1242">
        <v>0</v>
      </c>
      <c r="S1242" s="69">
        <v>418.882812</v>
      </c>
      <c r="T1242">
        <v>0</v>
      </c>
      <c r="V1242" s="51">
        <v>14</v>
      </c>
      <c r="W1242" s="51">
        <v>114</v>
      </c>
      <c r="X1242" s="51">
        <v>181</v>
      </c>
    </row>
    <row r="1243" spans="1:24" x14ac:dyDescent="0.2">
      <c r="A1243">
        <v>5034</v>
      </c>
      <c r="B1243" t="s">
        <v>2183</v>
      </c>
      <c r="C1243" t="s">
        <v>2176</v>
      </c>
      <c r="D1243">
        <v>2017</v>
      </c>
      <c r="E1243" t="str">
        <f t="shared" si="19"/>
        <v>50342017</v>
      </c>
      <c r="F1243">
        <v>46621</v>
      </c>
      <c r="G1243" t="str">
        <f>VLOOKUP($A1243,CATMUN!$B$2:$C$1123,2,0)</f>
        <v>Medio</v>
      </c>
      <c r="H1243" t="str">
        <f>VLOOKUP($A1243,CATMUN!$B$2:$D$1123,3,0)</f>
        <v>Municipios intermedios</v>
      </c>
      <c r="I1243">
        <f>VLOOKUP($A1243,CATMUN!$B$2:$G$1123,4,0)</f>
        <v>0</v>
      </c>
      <c r="J1243">
        <f>VLOOKUP($A1243,CATMUN!$B$2:$G$1123,6,0)</f>
        <v>14</v>
      </c>
      <c r="K1243" s="69">
        <v>2366.1687552499998</v>
      </c>
      <c r="L1243" s="69">
        <v>1564</v>
      </c>
      <c r="M1243" s="69">
        <v>199.28818200000001</v>
      </c>
      <c r="N1243" s="69">
        <v>134.99325446004167</v>
      </c>
      <c r="P1243" s="69">
        <v>288.24921799999998</v>
      </c>
      <c r="Q1243">
        <v>0</v>
      </c>
      <c r="S1243" s="69">
        <v>418.882812</v>
      </c>
      <c r="T1243">
        <v>0</v>
      </c>
      <c r="V1243" s="51">
        <v>14</v>
      </c>
      <c r="W1243" s="51">
        <v>168</v>
      </c>
      <c r="X1243" s="51">
        <v>181</v>
      </c>
    </row>
    <row r="1244" spans="1:24" x14ac:dyDescent="0.2">
      <c r="A1244">
        <v>5036</v>
      </c>
      <c r="B1244" t="s">
        <v>2184</v>
      </c>
      <c r="C1244" t="s">
        <v>2176</v>
      </c>
      <c r="D1244">
        <v>2017</v>
      </c>
      <c r="E1244" t="str">
        <f t="shared" si="19"/>
        <v>50362017</v>
      </c>
      <c r="F1244">
        <v>9216</v>
      </c>
      <c r="G1244" t="str">
        <f>VLOOKUP($A1244,CATMUN!$B$2:$C$1123,2,0)</f>
        <v>Bajo</v>
      </c>
      <c r="H1244" t="str">
        <f>VLOOKUP($A1244,CATMUN!$B$2:$D$1123,3,0)</f>
        <v>Municipios intermedios</v>
      </c>
      <c r="I1244">
        <f>VLOOKUP($A1244,CATMUN!$B$2:$G$1123,4,0)</f>
        <v>0</v>
      </c>
      <c r="J1244">
        <f>VLOOKUP($A1244,CATMUN!$B$2:$G$1123,6,0)</f>
        <v>14</v>
      </c>
      <c r="K1244" s="69">
        <v>688.50740614999995</v>
      </c>
      <c r="L1244" s="69">
        <v>1564</v>
      </c>
      <c r="N1244" s="69">
        <v>134.99325446004167</v>
      </c>
      <c r="P1244" s="69">
        <v>288.24921799999998</v>
      </c>
      <c r="Q1244">
        <v>0</v>
      </c>
      <c r="S1244" s="69">
        <v>418.882812</v>
      </c>
      <c r="T1244">
        <v>0</v>
      </c>
      <c r="V1244" s="51">
        <v>14</v>
      </c>
      <c r="W1244" s="51">
        <v>6</v>
      </c>
      <c r="X1244" s="51">
        <v>181</v>
      </c>
    </row>
    <row r="1245" spans="1:24" x14ac:dyDescent="0.2">
      <c r="A1245">
        <v>5051</v>
      </c>
      <c r="B1245" t="s">
        <v>2189</v>
      </c>
      <c r="C1245" t="s">
        <v>2176</v>
      </c>
      <c r="D1245">
        <v>2017</v>
      </c>
      <c r="E1245" t="str">
        <f t="shared" si="19"/>
        <v>50512017</v>
      </c>
      <c r="F1245">
        <v>42301</v>
      </c>
      <c r="G1245" t="str">
        <f>VLOOKUP($A1245,CATMUN!$B$2:$C$1123,2,0)</f>
        <v>Bajo</v>
      </c>
      <c r="H1245" t="str">
        <f>VLOOKUP($A1245,CATMUN!$B$2:$D$1123,3,0)</f>
        <v>Municipios intermedios</v>
      </c>
      <c r="I1245">
        <f>VLOOKUP($A1245,CATMUN!$B$2:$G$1123,4,0)</f>
        <v>0</v>
      </c>
      <c r="J1245">
        <f>VLOOKUP($A1245,CATMUN!$B$2:$G$1123,6,0)</f>
        <v>14</v>
      </c>
      <c r="K1245" s="69">
        <v>732.14110699999992</v>
      </c>
      <c r="L1245" s="69">
        <v>1564</v>
      </c>
      <c r="M1245" s="69">
        <v>4.9180999999999996E-2</v>
      </c>
      <c r="N1245" s="69">
        <v>134.99325446004167</v>
      </c>
      <c r="O1245" s="69">
        <v>288.24921799999998</v>
      </c>
      <c r="P1245" s="69">
        <v>288.24921799999998</v>
      </c>
      <c r="Q1245">
        <v>1</v>
      </c>
      <c r="S1245" s="69">
        <v>418.882812</v>
      </c>
      <c r="T1245">
        <v>0</v>
      </c>
      <c r="V1245" s="51">
        <v>14</v>
      </c>
      <c r="W1245" s="51">
        <v>31</v>
      </c>
      <c r="X1245" s="51">
        <v>181</v>
      </c>
    </row>
    <row r="1246" spans="1:24" x14ac:dyDescent="0.2">
      <c r="A1246">
        <v>5091</v>
      </c>
      <c r="B1246" t="s">
        <v>2192</v>
      </c>
      <c r="C1246" t="s">
        <v>2176</v>
      </c>
      <c r="D1246">
        <v>2017</v>
      </c>
      <c r="E1246" t="str">
        <f t="shared" si="19"/>
        <v>50912017</v>
      </c>
      <c r="F1246">
        <v>9079</v>
      </c>
      <c r="G1246" t="str">
        <f>VLOOKUP($A1246,CATMUN!$B$2:$C$1123,2,0)</f>
        <v>Medio</v>
      </c>
      <c r="H1246" t="str">
        <f>VLOOKUP($A1246,CATMUN!$B$2:$D$1123,3,0)</f>
        <v>Municipios intermedios</v>
      </c>
      <c r="I1246">
        <f>VLOOKUP($A1246,CATMUN!$B$2:$G$1123,4,0)</f>
        <v>0</v>
      </c>
      <c r="J1246">
        <f>VLOOKUP($A1246,CATMUN!$B$2:$G$1123,6,0)</f>
        <v>14</v>
      </c>
      <c r="K1246" s="69">
        <v>662.74739099999999</v>
      </c>
      <c r="L1246" s="69">
        <v>1564</v>
      </c>
      <c r="M1246" s="69">
        <v>14.884684999999999</v>
      </c>
      <c r="N1246" s="69">
        <v>134.99325446004167</v>
      </c>
      <c r="P1246" s="69">
        <v>288.24921799999998</v>
      </c>
      <c r="Q1246">
        <v>0</v>
      </c>
      <c r="S1246" s="69">
        <v>418.882812</v>
      </c>
      <c r="T1246">
        <v>0</v>
      </c>
      <c r="U1246">
        <v>2.1000000000000001E-2</v>
      </c>
      <c r="V1246" s="51">
        <v>14</v>
      </c>
      <c r="W1246" s="51">
        <v>17</v>
      </c>
      <c r="X1246" s="51">
        <v>181</v>
      </c>
    </row>
    <row r="1247" spans="1:24" x14ac:dyDescent="0.2">
      <c r="A1247">
        <v>5093</v>
      </c>
      <c r="B1247" t="s">
        <v>1926</v>
      </c>
      <c r="C1247" t="s">
        <v>2176</v>
      </c>
      <c r="D1247">
        <v>2017</v>
      </c>
      <c r="E1247" t="str">
        <f t="shared" si="19"/>
        <v>50932017</v>
      </c>
      <c r="F1247">
        <v>17663</v>
      </c>
      <c r="G1247" t="str">
        <f>VLOOKUP($A1247,CATMUN!$B$2:$C$1123,2,0)</f>
        <v>Bajo</v>
      </c>
      <c r="H1247" t="str">
        <f>VLOOKUP($A1247,CATMUN!$B$2:$D$1123,3,0)</f>
        <v>Municipios intermedios</v>
      </c>
      <c r="I1247">
        <f>VLOOKUP($A1247,CATMUN!$B$2:$G$1123,4,0)</f>
        <v>0</v>
      </c>
      <c r="J1247">
        <f>VLOOKUP($A1247,CATMUN!$B$2:$G$1123,6,0)</f>
        <v>14</v>
      </c>
      <c r="K1247" s="69">
        <v>523.72489299999995</v>
      </c>
      <c r="L1247" s="69">
        <v>1564</v>
      </c>
      <c r="M1247" s="69">
        <v>19.864608</v>
      </c>
      <c r="N1247" s="69">
        <v>134.99325446004167</v>
      </c>
      <c r="P1247" s="69">
        <v>288.24921799999998</v>
      </c>
      <c r="Q1247">
        <v>0</v>
      </c>
      <c r="S1247" s="69">
        <v>418.882812</v>
      </c>
      <c r="T1247">
        <v>0</v>
      </c>
      <c r="V1247" s="51">
        <v>14</v>
      </c>
      <c r="W1247" s="51">
        <v>24</v>
      </c>
      <c r="X1247" s="51">
        <v>181</v>
      </c>
    </row>
    <row r="1248" spans="1:24" x14ac:dyDescent="0.2">
      <c r="A1248">
        <v>5145</v>
      </c>
      <c r="B1248" t="s">
        <v>2199</v>
      </c>
      <c r="C1248" t="s">
        <v>2176</v>
      </c>
      <c r="D1248">
        <v>2017</v>
      </c>
      <c r="E1248" t="str">
        <f t="shared" si="19"/>
        <v>51452017</v>
      </c>
      <c r="F1248">
        <v>5321</v>
      </c>
      <c r="G1248" t="str">
        <f>VLOOKUP($A1248,CATMUN!$B$2:$C$1123,2,0)</f>
        <v>Medio</v>
      </c>
      <c r="H1248" t="str">
        <f>VLOOKUP($A1248,CATMUN!$B$2:$D$1123,3,0)</f>
        <v>Municipios intermedios</v>
      </c>
      <c r="I1248">
        <f>VLOOKUP($A1248,CATMUN!$B$2:$G$1123,4,0)</f>
        <v>0</v>
      </c>
      <c r="J1248">
        <f>VLOOKUP($A1248,CATMUN!$B$2:$G$1123,6,0)</f>
        <v>14</v>
      </c>
      <c r="K1248" s="69">
        <v>332.66014699999999</v>
      </c>
      <c r="L1248" s="69">
        <v>1564</v>
      </c>
      <c r="N1248" s="69">
        <v>134.99325446004167</v>
      </c>
      <c r="P1248" s="69">
        <v>288.24921799999998</v>
      </c>
      <c r="Q1248">
        <v>0</v>
      </c>
      <c r="S1248" s="69">
        <v>418.882812</v>
      </c>
      <c r="T1248">
        <v>0</v>
      </c>
      <c r="U1248">
        <v>2.0619999999999998</v>
      </c>
      <c r="V1248" s="51">
        <v>14</v>
      </c>
      <c r="W1248" s="51">
        <v>1</v>
      </c>
      <c r="X1248" s="51">
        <v>181</v>
      </c>
    </row>
    <row r="1249" spans="1:24" x14ac:dyDescent="0.2">
      <c r="A1249">
        <v>5145</v>
      </c>
      <c r="B1249" t="s">
        <v>2199</v>
      </c>
      <c r="C1249" t="s">
        <v>2176</v>
      </c>
      <c r="D1249">
        <v>2017</v>
      </c>
      <c r="E1249" t="str">
        <f t="shared" si="19"/>
        <v>51452017</v>
      </c>
      <c r="F1249">
        <v>5321</v>
      </c>
      <c r="G1249" t="str">
        <f>VLOOKUP($A1249,CATMUN!$B$2:$C$1123,2,0)</f>
        <v>Medio</v>
      </c>
      <c r="H1249" t="str">
        <f>VLOOKUP($A1249,CATMUN!$B$2:$D$1123,3,0)</f>
        <v>Municipios intermedios</v>
      </c>
      <c r="I1249">
        <f>VLOOKUP($A1249,CATMUN!$B$2:$G$1123,4,0)</f>
        <v>0</v>
      </c>
      <c r="J1249">
        <f>VLOOKUP($A1249,CATMUN!$B$2:$G$1123,6,0)</f>
        <v>14</v>
      </c>
      <c r="K1249" s="69">
        <v>332.66014699999999</v>
      </c>
      <c r="L1249" s="69">
        <v>1564</v>
      </c>
      <c r="N1249" s="69">
        <v>134.99325446004167</v>
      </c>
      <c r="P1249" s="69">
        <v>288.24921799999998</v>
      </c>
      <c r="Q1249">
        <v>0</v>
      </c>
      <c r="S1249" s="69">
        <v>418.882812</v>
      </c>
      <c r="T1249">
        <v>0</v>
      </c>
      <c r="U1249">
        <v>0.129</v>
      </c>
      <c r="V1249" s="51">
        <v>14</v>
      </c>
      <c r="W1249" s="51">
        <v>1</v>
      </c>
      <c r="X1249" s="51">
        <v>181</v>
      </c>
    </row>
    <row r="1250" spans="1:24" x14ac:dyDescent="0.2">
      <c r="A1250">
        <v>5147</v>
      </c>
      <c r="B1250" t="s">
        <v>2200</v>
      </c>
      <c r="C1250" t="s">
        <v>2176</v>
      </c>
      <c r="D1250">
        <v>2017</v>
      </c>
      <c r="E1250" t="str">
        <f t="shared" si="19"/>
        <v>51472017</v>
      </c>
      <c r="F1250">
        <v>58667</v>
      </c>
      <c r="G1250" t="str">
        <f>VLOOKUP($A1250,CATMUN!$B$2:$C$1123,2,0)</f>
        <v>Alto</v>
      </c>
      <c r="H1250" t="str">
        <f>VLOOKUP($A1250,CATMUN!$B$2:$D$1123,3,0)</f>
        <v>Municipios intermedios</v>
      </c>
      <c r="I1250">
        <f>VLOOKUP($A1250,CATMUN!$B$2:$G$1123,4,0)</f>
        <v>0</v>
      </c>
      <c r="J1250">
        <f>VLOOKUP($A1250,CATMUN!$B$2:$G$1123,6,0)</f>
        <v>14</v>
      </c>
      <c r="K1250" s="69">
        <v>2761.7692179999999</v>
      </c>
      <c r="L1250" s="69">
        <v>1564</v>
      </c>
      <c r="M1250" s="69">
        <v>110.406057</v>
      </c>
      <c r="N1250" s="69">
        <v>134.99325446004167</v>
      </c>
      <c r="P1250" s="69">
        <v>288.24921799999998</v>
      </c>
      <c r="Q1250">
        <v>0</v>
      </c>
      <c r="S1250" s="69">
        <v>418.882812</v>
      </c>
      <c r="T1250">
        <v>0</v>
      </c>
      <c r="V1250" s="51">
        <v>14</v>
      </c>
      <c r="W1250" s="51">
        <v>145</v>
      </c>
      <c r="X1250" s="51">
        <v>181</v>
      </c>
    </row>
    <row r="1251" spans="1:24" x14ac:dyDescent="0.2">
      <c r="A1251">
        <v>5148</v>
      </c>
      <c r="B1251" t="s">
        <v>2212</v>
      </c>
      <c r="C1251" t="s">
        <v>2176</v>
      </c>
      <c r="D1251">
        <v>2017</v>
      </c>
      <c r="E1251" t="str">
        <f t="shared" si="19"/>
        <v>51482017</v>
      </c>
      <c r="F1251">
        <v>47915</v>
      </c>
      <c r="G1251" t="str">
        <f>VLOOKUP($A1251,CATMUN!$B$2:$C$1123,2,0)</f>
        <v>Alto</v>
      </c>
      <c r="H1251" t="str">
        <f>VLOOKUP($A1251,CATMUN!$B$2:$D$1123,3,0)</f>
        <v>Otros Sistemas de Ciudades</v>
      </c>
      <c r="I1251">
        <f>VLOOKUP($A1251,CATMUN!$B$2:$G$1123,4,0)</f>
        <v>0</v>
      </c>
      <c r="J1251">
        <f>VLOOKUP($A1251,CATMUN!$B$2:$G$1123,6,0)</f>
        <v>14</v>
      </c>
      <c r="K1251" s="69">
        <v>8722.7204189999993</v>
      </c>
      <c r="L1251" s="69">
        <v>1564</v>
      </c>
      <c r="M1251" s="69">
        <v>3314.8569980000002</v>
      </c>
      <c r="N1251" s="69">
        <v>523.23349570737719</v>
      </c>
      <c r="O1251" s="69">
        <v>1.8198599999999998</v>
      </c>
      <c r="P1251" s="69">
        <v>2227.7305550000001</v>
      </c>
      <c r="R1251">
        <v>115.48226700000001</v>
      </c>
      <c r="S1251" s="69">
        <v>926.80019200000004</v>
      </c>
      <c r="V1251" s="51">
        <v>35</v>
      </c>
      <c r="W1251" s="51">
        <v>178</v>
      </c>
      <c r="X1251" s="51">
        <v>181</v>
      </c>
    </row>
    <row r="1252" spans="1:24" x14ac:dyDescent="0.2">
      <c r="A1252">
        <v>5172</v>
      </c>
      <c r="B1252" t="s">
        <v>2203</v>
      </c>
      <c r="C1252" t="s">
        <v>2176</v>
      </c>
      <c r="D1252">
        <v>2017</v>
      </c>
      <c r="E1252" t="str">
        <f t="shared" si="19"/>
        <v>51722017</v>
      </c>
      <c r="F1252">
        <v>80132</v>
      </c>
      <c r="G1252" t="str">
        <f>VLOOKUP($A1252,CATMUN!$B$2:$C$1123,2,0)</f>
        <v>Medio</v>
      </c>
      <c r="H1252" t="str">
        <f>VLOOKUP($A1252,CATMUN!$B$2:$D$1123,3,0)</f>
        <v>Municipios intermedios</v>
      </c>
      <c r="I1252">
        <f>VLOOKUP($A1252,CATMUN!$B$2:$G$1123,4,0)</f>
        <v>0</v>
      </c>
      <c r="J1252">
        <f>VLOOKUP($A1252,CATMUN!$B$2:$G$1123,6,0)</f>
        <v>14</v>
      </c>
      <c r="K1252" s="69">
        <v>3268.8085780000001</v>
      </c>
      <c r="L1252" s="69">
        <v>1564</v>
      </c>
      <c r="M1252" s="69">
        <v>78.904073999999994</v>
      </c>
      <c r="N1252" s="69">
        <v>134.99325446004167</v>
      </c>
      <c r="P1252" s="69">
        <v>288.24921799999998</v>
      </c>
      <c r="Q1252">
        <v>1</v>
      </c>
      <c r="S1252" s="69">
        <v>418.882812</v>
      </c>
      <c r="T1252">
        <v>0</v>
      </c>
      <c r="V1252" s="51">
        <v>8</v>
      </c>
      <c r="W1252" s="51">
        <v>162</v>
      </c>
      <c r="X1252" s="51">
        <v>445</v>
      </c>
    </row>
    <row r="1253" spans="1:24" x14ac:dyDescent="0.2">
      <c r="A1253">
        <v>5190</v>
      </c>
      <c r="B1253" t="s">
        <v>2204</v>
      </c>
      <c r="C1253" t="s">
        <v>2176</v>
      </c>
      <c r="D1253">
        <v>2017</v>
      </c>
      <c r="E1253" t="str">
        <f t="shared" si="19"/>
        <v>51902017</v>
      </c>
      <c r="F1253">
        <v>8932</v>
      </c>
      <c r="G1253" t="str">
        <f>VLOOKUP($A1253,CATMUN!$B$2:$C$1123,2,0)</f>
        <v>Medio</v>
      </c>
      <c r="H1253" t="str">
        <f>VLOOKUP($A1253,CATMUN!$B$2:$D$1123,3,0)</f>
        <v>Municipios intermedios</v>
      </c>
      <c r="I1253">
        <f>VLOOKUP($A1253,CATMUN!$B$2:$G$1123,4,0)</f>
        <v>0</v>
      </c>
      <c r="J1253">
        <f>VLOOKUP($A1253,CATMUN!$B$2:$G$1123,6,0)</f>
        <v>14</v>
      </c>
      <c r="K1253" s="69">
        <v>775.19312300000001</v>
      </c>
      <c r="L1253" s="69">
        <v>1564</v>
      </c>
      <c r="M1253" s="69">
        <v>34.138567999999999</v>
      </c>
      <c r="N1253" s="69">
        <v>134.99325446004167</v>
      </c>
      <c r="P1253" s="69">
        <v>288.24921799999998</v>
      </c>
      <c r="Q1253">
        <v>0</v>
      </c>
      <c r="S1253" s="69">
        <v>418.882812</v>
      </c>
      <c r="T1253">
        <v>0</v>
      </c>
      <c r="U1253">
        <v>1.766</v>
      </c>
      <c r="V1253" s="51">
        <v>8</v>
      </c>
      <c r="W1253" s="51">
        <v>36</v>
      </c>
      <c r="X1253" s="51">
        <v>445</v>
      </c>
    </row>
    <row r="1254" spans="1:24" x14ac:dyDescent="0.2">
      <c r="A1254">
        <v>5209</v>
      </c>
      <c r="B1254" t="s">
        <v>1752</v>
      </c>
      <c r="C1254" t="s">
        <v>2176</v>
      </c>
      <c r="D1254">
        <v>2017</v>
      </c>
      <c r="E1254" t="str">
        <f t="shared" si="19"/>
        <v>52092017</v>
      </c>
      <c r="F1254">
        <v>20476</v>
      </c>
      <c r="G1254" t="str">
        <f>VLOOKUP($A1254,CATMUN!$B$2:$C$1123,2,0)</f>
        <v>Alto</v>
      </c>
      <c r="H1254" t="str">
        <f>VLOOKUP($A1254,CATMUN!$B$2:$D$1123,3,0)</f>
        <v>Municipios intermedios</v>
      </c>
      <c r="I1254">
        <f>VLOOKUP($A1254,CATMUN!$B$2:$G$1123,4,0)</f>
        <v>0</v>
      </c>
      <c r="J1254">
        <f>VLOOKUP($A1254,CATMUN!$B$2:$G$1123,6,0)</f>
        <v>14</v>
      </c>
      <c r="K1254" s="69">
        <v>1309.405945</v>
      </c>
      <c r="L1254" s="69">
        <v>1564</v>
      </c>
      <c r="M1254" s="69">
        <v>80.570549999999997</v>
      </c>
      <c r="N1254" s="69">
        <v>134.99325446004167</v>
      </c>
      <c r="P1254" s="69">
        <v>288.24921799999998</v>
      </c>
      <c r="Q1254">
        <v>0</v>
      </c>
      <c r="S1254" s="69">
        <v>418.882812</v>
      </c>
      <c r="T1254">
        <v>0</v>
      </c>
      <c r="V1254" s="51">
        <v>14</v>
      </c>
      <c r="W1254" s="51">
        <v>48</v>
      </c>
      <c r="X1254" s="51">
        <v>181</v>
      </c>
    </row>
    <row r="1255" spans="1:24" x14ac:dyDescent="0.2">
      <c r="A1255">
        <v>5212</v>
      </c>
      <c r="B1255" t="s">
        <v>2207</v>
      </c>
      <c r="C1255" t="s">
        <v>2176</v>
      </c>
      <c r="D1255">
        <v>2017</v>
      </c>
      <c r="E1255" t="str">
        <f t="shared" si="19"/>
        <v>52122017</v>
      </c>
      <c r="F1255">
        <v>71885</v>
      </c>
      <c r="G1255" t="str">
        <f>VLOOKUP($A1255,CATMUN!$B$2:$C$1123,2,0)</f>
        <v>Alto</v>
      </c>
      <c r="H1255" t="str">
        <f>VLOOKUP($A1255,CATMUN!$B$2:$D$1123,3,0)</f>
        <v>Otros Sistemas de Ciudades</v>
      </c>
      <c r="I1255">
        <f>VLOOKUP($A1255,CATMUN!$B$2:$G$1123,4,0)</f>
        <v>0</v>
      </c>
      <c r="J1255">
        <f>VLOOKUP($A1255,CATMUN!$B$2:$G$1123,6,0)</f>
        <v>14</v>
      </c>
      <c r="K1255" s="69">
        <v>9189.6746500000008</v>
      </c>
      <c r="L1255" s="69">
        <v>1564</v>
      </c>
      <c r="M1255" s="69">
        <v>1714.1917390000001</v>
      </c>
      <c r="N1255" s="69">
        <v>523.23349570737719</v>
      </c>
      <c r="P1255" s="69">
        <v>2227.7305550000001</v>
      </c>
      <c r="S1255" s="69">
        <v>926.80019200000004</v>
      </c>
      <c r="T1255">
        <v>0</v>
      </c>
      <c r="U1255">
        <v>17.504000000000001</v>
      </c>
      <c r="V1255" s="51">
        <v>35</v>
      </c>
      <c r="W1255" s="51">
        <v>924</v>
      </c>
      <c r="X1255" s="51">
        <v>181</v>
      </c>
    </row>
    <row r="1256" spans="1:24" x14ac:dyDescent="0.2">
      <c r="A1256">
        <v>5237</v>
      </c>
      <c r="B1256" t="s">
        <v>2209</v>
      </c>
      <c r="C1256" t="s">
        <v>2176</v>
      </c>
      <c r="D1256">
        <v>2017</v>
      </c>
      <c r="E1256" t="str">
        <f t="shared" si="19"/>
        <v>52372017</v>
      </c>
      <c r="F1256">
        <v>23209</v>
      </c>
      <c r="G1256" t="str">
        <f>VLOOKUP($A1256,CATMUN!$B$2:$C$1123,2,0)</f>
        <v>Alto</v>
      </c>
      <c r="H1256" t="str">
        <f>VLOOKUP($A1256,CATMUN!$B$2:$D$1123,3,0)</f>
        <v>Municipios intermedios</v>
      </c>
      <c r="I1256">
        <f>VLOOKUP($A1256,CATMUN!$B$2:$G$1123,4,0)</f>
        <v>0</v>
      </c>
      <c r="J1256">
        <f>VLOOKUP($A1256,CATMUN!$B$2:$G$1123,6,0)</f>
        <v>14</v>
      </c>
      <c r="K1256" s="69">
        <v>2216.024218</v>
      </c>
      <c r="L1256" s="69">
        <v>1564</v>
      </c>
      <c r="M1256" s="69">
        <v>194.40067800000003</v>
      </c>
      <c r="N1256" s="69">
        <v>134.99325446004167</v>
      </c>
      <c r="P1256" s="69">
        <v>288.24921799999998</v>
      </c>
      <c r="Q1256">
        <v>0</v>
      </c>
      <c r="S1256" s="69">
        <v>418.882812</v>
      </c>
      <c r="T1256">
        <v>0</v>
      </c>
      <c r="U1256">
        <v>0.47299999999999998</v>
      </c>
      <c r="V1256" s="51">
        <v>14</v>
      </c>
      <c r="W1256" s="51">
        <v>87</v>
      </c>
      <c r="X1256" s="51">
        <v>181</v>
      </c>
    </row>
    <row r="1257" spans="1:24" x14ac:dyDescent="0.2">
      <c r="A1257">
        <v>5250</v>
      </c>
      <c r="B1257" t="s">
        <v>2211</v>
      </c>
      <c r="C1257" t="s">
        <v>2176</v>
      </c>
      <c r="D1257">
        <v>2017</v>
      </c>
      <c r="E1257" t="str">
        <f t="shared" si="19"/>
        <v>52502017</v>
      </c>
      <c r="F1257">
        <v>50242</v>
      </c>
      <c r="G1257" t="str">
        <f>VLOOKUP($A1257,CATMUN!$B$2:$C$1123,2,0)</f>
        <v>Medio</v>
      </c>
      <c r="H1257" t="str">
        <f>VLOOKUP($A1257,CATMUN!$B$2:$D$1123,3,0)</f>
        <v>Municipios intermedios</v>
      </c>
      <c r="I1257">
        <f>VLOOKUP($A1257,CATMUN!$B$2:$G$1123,4,0)</f>
        <v>0</v>
      </c>
      <c r="J1257">
        <f>VLOOKUP($A1257,CATMUN!$B$2:$G$1123,6,0)</f>
        <v>14</v>
      </c>
      <c r="K1257" s="69">
        <v>504.721611</v>
      </c>
      <c r="L1257" s="69">
        <v>1564</v>
      </c>
      <c r="M1257" s="69">
        <v>0.57647799999999993</v>
      </c>
      <c r="N1257" s="69">
        <v>134.99325446004167</v>
      </c>
      <c r="P1257" s="69">
        <v>288.24921799999998</v>
      </c>
      <c r="Q1257">
        <v>0</v>
      </c>
      <c r="S1257" s="69">
        <v>418.882812</v>
      </c>
      <c r="T1257">
        <v>0</v>
      </c>
      <c r="V1257" s="51">
        <v>14</v>
      </c>
      <c r="W1257" s="51">
        <v>61</v>
      </c>
      <c r="X1257" s="51">
        <v>181</v>
      </c>
    </row>
    <row r="1258" spans="1:24" x14ac:dyDescent="0.2">
      <c r="A1258">
        <v>5313</v>
      </c>
      <c r="B1258" t="s">
        <v>1585</v>
      </c>
      <c r="C1258" t="s">
        <v>2176</v>
      </c>
      <c r="D1258">
        <v>2017</v>
      </c>
      <c r="E1258" t="str">
        <f t="shared" si="19"/>
        <v>53132017</v>
      </c>
      <c r="F1258">
        <v>9873</v>
      </c>
      <c r="G1258" t="str">
        <f>VLOOKUP($A1258,CATMUN!$B$2:$C$1123,2,0)</f>
        <v>Medio</v>
      </c>
      <c r="H1258" t="str">
        <f>VLOOKUP($A1258,CATMUN!$B$2:$D$1123,3,0)</f>
        <v>Municipios intermedios</v>
      </c>
      <c r="I1258">
        <f>VLOOKUP($A1258,CATMUN!$B$2:$G$1123,4,0)</f>
        <v>0</v>
      </c>
      <c r="J1258">
        <f>VLOOKUP($A1258,CATMUN!$B$2:$G$1123,6,0)</f>
        <v>14</v>
      </c>
      <c r="K1258" s="69">
        <v>220.13754800000001</v>
      </c>
      <c r="L1258" s="69">
        <v>1564</v>
      </c>
      <c r="M1258" s="69">
        <v>27.945884</v>
      </c>
      <c r="N1258" s="69">
        <v>134.99325446004167</v>
      </c>
      <c r="P1258" s="69">
        <v>288.24921799999998</v>
      </c>
      <c r="Q1258">
        <v>0</v>
      </c>
      <c r="S1258" s="69">
        <v>418.882812</v>
      </c>
      <c r="T1258">
        <v>0</v>
      </c>
      <c r="U1258">
        <v>0.35399999999999998</v>
      </c>
      <c r="V1258" s="51">
        <v>14</v>
      </c>
      <c r="W1258" s="51">
        <v>11</v>
      </c>
      <c r="X1258" s="51">
        <v>181</v>
      </c>
    </row>
    <row r="1259" spans="1:24" x14ac:dyDescent="0.2">
      <c r="A1259">
        <v>5318</v>
      </c>
      <c r="B1259" t="s">
        <v>2223</v>
      </c>
      <c r="C1259" t="s">
        <v>2176</v>
      </c>
      <c r="D1259">
        <v>2017</v>
      </c>
      <c r="E1259" t="str">
        <f t="shared" si="19"/>
        <v>53182017</v>
      </c>
      <c r="F1259">
        <v>49533</v>
      </c>
      <c r="G1259" t="str">
        <f>VLOOKUP($A1259,CATMUN!$B$2:$C$1123,2,0)</f>
        <v>Alto</v>
      </c>
      <c r="H1259" t="str">
        <f>VLOOKUP($A1259,CATMUN!$B$2:$D$1123,3,0)</f>
        <v>Otros Sistemas de Ciudades</v>
      </c>
      <c r="I1259">
        <f>VLOOKUP($A1259,CATMUN!$B$2:$G$1123,4,0)</f>
        <v>0</v>
      </c>
      <c r="J1259">
        <f>VLOOKUP($A1259,CATMUN!$B$2:$G$1123,6,0)</f>
        <v>14</v>
      </c>
      <c r="K1259" s="69">
        <v>6979.2457089999998</v>
      </c>
      <c r="L1259" s="69">
        <v>1564</v>
      </c>
      <c r="M1259" s="69">
        <v>2709.9784950000003</v>
      </c>
      <c r="N1259" s="69">
        <v>523.23349570737719</v>
      </c>
      <c r="O1259" s="69">
        <v>4.105226</v>
      </c>
      <c r="P1259" s="69">
        <v>2227.7305550000001</v>
      </c>
      <c r="R1259">
        <v>0</v>
      </c>
      <c r="S1259" s="69">
        <v>926.80019200000004</v>
      </c>
      <c r="T1259">
        <v>0</v>
      </c>
      <c r="V1259" s="51">
        <v>32</v>
      </c>
      <c r="W1259" s="51">
        <v>211</v>
      </c>
      <c r="X1259" s="51">
        <v>445</v>
      </c>
    </row>
    <row r="1260" spans="1:24" x14ac:dyDescent="0.2">
      <c r="A1260">
        <v>5321</v>
      </c>
      <c r="B1260" t="s">
        <v>2224</v>
      </c>
      <c r="C1260" t="s">
        <v>2176</v>
      </c>
      <c r="D1260">
        <v>2017</v>
      </c>
      <c r="E1260" t="str">
        <f t="shared" si="19"/>
        <v>53212017</v>
      </c>
      <c r="F1260">
        <v>5167</v>
      </c>
      <c r="G1260" t="str">
        <f>VLOOKUP($A1260,CATMUN!$B$2:$C$1123,2,0)</f>
        <v>Alto</v>
      </c>
      <c r="H1260" t="str">
        <f>VLOOKUP($A1260,CATMUN!$B$2:$D$1123,3,0)</f>
        <v>Municipios intermedios</v>
      </c>
      <c r="I1260">
        <f>VLOOKUP($A1260,CATMUN!$B$2:$G$1123,4,0)</f>
        <v>0</v>
      </c>
      <c r="J1260">
        <f>VLOOKUP($A1260,CATMUN!$B$2:$G$1123,6,0)</f>
        <v>14</v>
      </c>
      <c r="K1260" s="69">
        <v>2715.986844</v>
      </c>
      <c r="L1260" s="69">
        <v>1564</v>
      </c>
      <c r="M1260" s="69">
        <v>3.3945529999999997</v>
      </c>
      <c r="N1260" s="69">
        <v>134.99325446004167</v>
      </c>
      <c r="P1260" s="69">
        <v>288.24921799999998</v>
      </c>
      <c r="Q1260">
        <v>0</v>
      </c>
      <c r="S1260" s="69">
        <v>418.882812</v>
      </c>
      <c r="T1260">
        <v>0</v>
      </c>
      <c r="U1260">
        <v>10.763999999999999</v>
      </c>
      <c r="V1260" s="51">
        <v>8</v>
      </c>
      <c r="W1260" s="51">
        <v>44</v>
      </c>
      <c r="X1260" s="51">
        <v>445</v>
      </c>
    </row>
    <row r="1261" spans="1:24" x14ac:dyDescent="0.2">
      <c r="A1261">
        <v>5347</v>
      </c>
      <c r="B1261" t="s">
        <v>2225</v>
      </c>
      <c r="C1261" t="s">
        <v>2176</v>
      </c>
      <c r="D1261">
        <v>2017</v>
      </c>
      <c r="E1261" t="str">
        <f t="shared" si="19"/>
        <v>53472017</v>
      </c>
      <c r="F1261">
        <v>5757</v>
      </c>
      <c r="G1261" t="str">
        <f>VLOOKUP($A1261,CATMUN!$B$2:$C$1123,2,0)</f>
        <v>Medio</v>
      </c>
      <c r="H1261" t="str">
        <f>VLOOKUP($A1261,CATMUN!$B$2:$D$1123,3,0)</f>
        <v>Municipios intermedios</v>
      </c>
      <c r="I1261">
        <f>VLOOKUP($A1261,CATMUN!$B$2:$G$1123,4,0)</f>
        <v>0</v>
      </c>
      <c r="J1261">
        <f>VLOOKUP($A1261,CATMUN!$B$2:$G$1123,6,0)</f>
        <v>14</v>
      </c>
      <c r="K1261" s="69">
        <v>371.53259600000001</v>
      </c>
      <c r="L1261" s="69">
        <v>1564</v>
      </c>
      <c r="M1261" s="69">
        <v>16.510755</v>
      </c>
      <c r="N1261" s="69">
        <v>134.99325446004167</v>
      </c>
      <c r="P1261" s="69">
        <v>288.24921799999998</v>
      </c>
      <c r="Q1261">
        <v>0</v>
      </c>
      <c r="S1261" s="69">
        <v>418.882812</v>
      </c>
      <c r="T1261">
        <v>0</v>
      </c>
      <c r="V1261" s="51">
        <v>14</v>
      </c>
      <c r="W1261" s="51">
        <v>16</v>
      </c>
      <c r="X1261" s="51">
        <v>181</v>
      </c>
    </row>
    <row r="1262" spans="1:24" x14ac:dyDescent="0.2">
      <c r="A1262">
        <v>5353</v>
      </c>
      <c r="B1262" t="s">
        <v>2226</v>
      </c>
      <c r="C1262" t="s">
        <v>2176</v>
      </c>
      <c r="D1262">
        <v>2017</v>
      </c>
      <c r="E1262" t="str">
        <f t="shared" si="19"/>
        <v>53532017</v>
      </c>
      <c r="F1262">
        <v>4879</v>
      </c>
      <c r="G1262" t="str">
        <f>VLOOKUP($A1262,CATMUN!$B$2:$C$1123,2,0)</f>
        <v>Bajo</v>
      </c>
      <c r="H1262" t="str">
        <f>VLOOKUP($A1262,CATMUN!$B$2:$D$1123,3,0)</f>
        <v>Municipios intermedios</v>
      </c>
      <c r="I1262">
        <f>VLOOKUP($A1262,CATMUN!$B$2:$G$1123,4,0)</f>
        <v>0</v>
      </c>
      <c r="J1262">
        <f>VLOOKUP($A1262,CATMUN!$B$2:$G$1123,6,0)</f>
        <v>14</v>
      </c>
      <c r="K1262" s="69">
        <v>365.68807755</v>
      </c>
      <c r="L1262" s="69">
        <v>1564</v>
      </c>
      <c r="M1262" s="69">
        <v>29.774777999999998</v>
      </c>
      <c r="N1262" s="69">
        <v>134.99325446004167</v>
      </c>
      <c r="P1262" s="69">
        <v>288.24921799999998</v>
      </c>
      <c r="Q1262">
        <v>0</v>
      </c>
      <c r="S1262" s="69">
        <v>418.882812</v>
      </c>
      <c r="T1262">
        <v>0</v>
      </c>
      <c r="V1262" s="51">
        <v>14</v>
      </c>
      <c r="W1262" s="51">
        <v>17</v>
      </c>
      <c r="X1262" s="51">
        <v>181</v>
      </c>
    </row>
    <row r="1263" spans="1:24" x14ac:dyDescent="0.2">
      <c r="A1263">
        <v>5364</v>
      </c>
      <c r="B1263" t="s">
        <v>2229</v>
      </c>
      <c r="C1263" t="s">
        <v>2176</v>
      </c>
      <c r="D1263">
        <v>2017</v>
      </c>
      <c r="E1263" t="str">
        <f t="shared" si="19"/>
        <v>53642017</v>
      </c>
      <c r="F1263">
        <v>13596</v>
      </c>
      <c r="G1263" t="str">
        <f>VLOOKUP($A1263,CATMUN!$B$2:$C$1123,2,0)</f>
        <v>Medio</v>
      </c>
      <c r="H1263" t="str">
        <f>VLOOKUP($A1263,CATMUN!$B$2:$D$1123,3,0)</f>
        <v>Municipios intermedios</v>
      </c>
      <c r="I1263">
        <f>VLOOKUP($A1263,CATMUN!$B$2:$G$1123,4,0)</f>
        <v>0</v>
      </c>
      <c r="J1263">
        <f>VLOOKUP($A1263,CATMUN!$B$2:$G$1123,6,0)</f>
        <v>14</v>
      </c>
      <c r="K1263" s="69">
        <v>754.189798</v>
      </c>
      <c r="L1263" s="69">
        <v>1564</v>
      </c>
      <c r="M1263" s="69">
        <v>145.656452</v>
      </c>
      <c r="N1263" s="69">
        <v>134.99325446004167</v>
      </c>
      <c r="P1263" s="69">
        <v>288.24921799999998</v>
      </c>
      <c r="Q1263">
        <v>0</v>
      </c>
      <c r="S1263" s="69">
        <v>418.882812</v>
      </c>
      <c r="T1263">
        <v>0</v>
      </c>
      <c r="V1263" s="51">
        <v>14</v>
      </c>
      <c r="W1263" s="51">
        <v>39</v>
      </c>
      <c r="X1263" s="51">
        <v>181</v>
      </c>
    </row>
    <row r="1264" spans="1:24" x14ac:dyDescent="0.2">
      <c r="A1264">
        <v>5368</v>
      </c>
      <c r="B1264" t="s">
        <v>1334</v>
      </c>
      <c r="C1264" t="s">
        <v>2176</v>
      </c>
      <c r="D1264">
        <v>2017</v>
      </c>
      <c r="E1264" t="str">
        <f t="shared" si="19"/>
        <v>53682017</v>
      </c>
      <c r="F1264">
        <v>11939</v>
      </c>
      <c r="G1264" t="str">
        <f>VLOOKUP($A1264,CATMUN!$B$2:$C$1123,2,0)</f>
        <v>Medio</v>
      </c>
      <c r="H1264" t="str">
        <f>VLOOKUP($A1264,CATMUN!$B$2:$D$1123,3,0)</f>
        <v>Municipios intermedios</v>
      </c>
      <c r="I1264">
        <f>VLOOKUP($A1264,CATMUN!$B$2:$G$1123,4,0)</f>
        <v>0</v>
      </c>
      <c r="J1264">
        <f>VLOOKUP($A1264,CATMUN!$B$2:$G$1123,6,0)</f>
        <v>14</v>
      </c>
      <c r="K1264" s="69">
        <v>1282.8446421799999</v>
      </c>
      <c r="L1264" s="69">
        <v>1564</v>
      </c>
      <c r="M1264" s="69">
        <v>201.63327100000001</v>
      </c>
      <c r="N1264" s="69">
        <v>134.99325446004167</v>
      </c>
      <c r="P1264" s="69">
        <v>288.24921799999998</v>
      </c>
      <c r="Q1264">
        <v>0</v>
      </c>
      <c r="S1264" s="69">
        <v>418.882812</v>
      </c>
      <c r="T1264">
        <v>0</v>
      </c>
      <c r="V1264" s="51">
        <v>14</v>
      </c>
      <c r="W1264" s="51">
        <v>45</v>
      </c>
      <c r="X1264" s="51">
        <v>181</v>
      </c>
    </row>
    <row r="1265" spans="1:24" x14ac:dyDescent="0.2">
      <c r="A1265">
        <v>5390</v>
      </c>
      <c r="B1265" t="s">
        <v>2232</v>
      </c>
      <c r="C1265" t="s">
        <v>2176</v>
      </c>
      <c r="D1265">
        <v>2017</v>
      </c>
      <c r="E1265" t="str">
        <f t="shared" si="19"/>
        <v>53902017</v>
      </c>
      <c r="F1265">
        <v>6452</v>
      </c>
      <c r="G1265" t="str">
        <f>VLOOKUP($A1265,CATMUN!$B$2:$C$1123,2,0)</f>
        <v>Alto</v>
      </c>
      <c r="H1265" t="str">
        <f>VLOOKUP($A1265,CATMUN!$B$2:$D$1123,3,0)</f>
        <v>Municipios intermedios</v>
      </c>
      <c r="I1265">
        <f>VLOOKUP($A1265,CATMUN!$B$2:$G$1123,4,0)</f>
        <v>0</v>
      </c>
      <c r="J1265">
        <f>VLOOKUP($A1265,CATMUN!$B$2:$G$1123,6,0)</f>
        <v>14</v>
      </c>
      <c r="K1265" s="69">
        <v>2388.6453029999998</v>
      </c>
      <c r="L1265" s="69">
        <v>1564</v>
      </c>
      <c r="M1265" s="69">
        <v>0.87165400000000004</v>
      </c>
      <c r="N1265" s="69">
        <v>134.99325446004167</v>
      </c>
      <c r="P1265" s="69">
        <v>288.24921799999998</v>
      </c>
      <c r="S1265" s="69">
        <v>418.882812</v>
      </c>
      <c r="T1265">
        <v>0</v>
      </c>
      <c r="V1265" s="51">
        <v>10</v>
      </c>
      <c r="W1265" s="51">
        <v>30</v>
      </c>
      <c r="X1265" s="51">
        <v>124</v>
      </c>
    </row>
    <row r="1266" spans="1:24" x14ac:dyDescent="0.2">
      <c r="A1266">
        <v>5400</v>
      </c>
      <c r="B1266" t="s">
        <v>1828</v>
      </c>
      <c r="C1266" t="s">
        <v>2176</v>
      </c>
      <c r="D1266">
        <v>2017</v>
      </c>
      <c r="E1266" t="str">
        <f t="shared" si="19"/>
        <v>54002017</v>
      </c>
      <c r="F1266">
        <v>19324</v>
      </c>
      <c r="G1266" t="str">
        <f>VLOOKUP($A1266,CATMUN!$B$2:$C$1123,2,0)</f>
        <v>Alto</v>
      </c>
      <c r="H1266" t="str">
        <f>VLOOKUP($A1266,CATMUN!$B$2:$D$1123,3,0)</f>
        <v>Municipios intermedios</v>
      </c>
      <c r="I1266">
        <f>VLOOKUP($A1266,CATMUN!$B$2:$G$1123,4,0)</f>
        <v>0</v>
      </c>
      <c r="J1266">
        <f>VLOOKUP($A1266,CATMUN!$B$2:$G$1123,6,0)</f>
        <v>14</v>
      </c>
      <c r="K1266" s="69">
        <v>1139.3440090000001</v>
      </c>
      <c r="L1266" s="69">
        <v>1564</v>
      </c>
      <c r="M1266" s="69">
        <v>161.52309299999999</v>
      </c>
      <c r="N1266" s="69">
        <v>134.99325446004167</v>
      </c>
      <c r="P1266" s="69">
        <v>288.24921799999998</v>
      </c>
      <c r="S1266" s="69">
        <v>418.882812</v>
      </c>
      <c r="T1266">
        <v>0</v>
      </c>
      <c r="V1266" s="51">
        <v>14</v>
      </c>
      <c r="W1266" s="51">
        <v>88</v>
      </c>
      <c r="X1266" s="51">
        <v>181</v>
      </c>
    </row>
    <row r="1267" spans="1:24" x14ac:dyDescent="0.2">
      <c r="A1267">
        <v>5440</v>
      </c>
      <c r="B1267" t="s">
        <v>2235</v>
      </c>
      <c r="C1267" t="s">
        <v>2176</v>
      </c>
      <c r="D1267">
        <v>2017</v>
      </c>
      <c r="E1267" t="str">
        <f t="shared" si="19"/>
        <v>54402017</v>
      </c>
      <c r="F1267">
        <v>55000</v>
      </c>
      <c r="G1267" t="str">
        <f>VLOOKUP($A1267,CATMUN!$B$2:$C$1123,2,0)</f>
        <v>Alto</v>
      </c>
      <c r="H1267" t="str">
        <f>VLOOKUP($A1267,CATMUN!$B$2:$D$1123,3,0)</f>
        <v>Otros Sistemas de Ciudades</v>
      </c>
      <c r="I1267">
        <f>VLOOKUP($A1267,CATMUN!$B$2:$G$1123,4,0)</f>
        <v>0</v>
      </c>
      <c r="J1267">
        <f>VLOOKUP($A1267,CATMUN!$B$2:$G$1123,6,0)</f>
        <v>14</v>
      </c>
      <c r="K1267" s="69">
        <v>5768.0180909999999</v>
      </c>
      <c r="L1267" s="69">
        <v>1564</v>
      </c>
      <c r="M1267" s="69">
        <v>1454.6396000000002</v>
      </c>
      <c r="N1267" s="69">
        <v>523.23349570737719</v>
      </c>
      <c r="O1267" s="69">
        <v>18.541447999999999</v>
      </c>
      <c r="P1267" s="69">
        <v>2227.7305550000001</v>
      </c>
      <c r="R1267">
        <v>926.80019200000004</v>
      </c>
      <c r="S1267" s="69">
        <v>926.80019200000004</v>
      </c>
      <c r="U1267">
        <v>123.059</v>
      </c>
      <c r="V1267" s="51">
        <v>35</v>
      </c>
      <c r="W1267" s="51">
        <v>180</v>
      </c>
      <c r="X1267" s="51">
        <v>181</v>
      </c>
    </row>
    <row r="1268" spans="1:24" x14ac:dyDescent="0.2">
      <c r="A1268">
        <v>5467</v>
      </c>
      <c r="B1268" t="s">
        <v>2236</v>
      </c>
      <c r="C1268" t="s">
        <v>2176</v>
      </c>
      <c r="D1268">
        <v>2017</v>
      </c>
      <c r="E1268" t="str">
        <f t="shared" si="19"/>
        <v>54672017</v>
      </c>
      <c r="F1268">
        <v>5950</v>
      </c>
      <c r="G1268" t="str">
        <f>VLOOKUP($A1268,CATMUN!$B$2:$C$1123,2,0)</f>
        <v>Medio</v>
      </c>
      <c r="H1268" t="str">
        <f>VLOOKUP($A1268,CATMUN!$B$2:$D$1123,3,0)</f>
        <v>Municipios intermedios</v>
      </c>
      <c r="I1268">
        <f>VLOOKUP($A1268,CATMUN!$B$2:$G$1123,4,0)</f>
        <v>0</v>
      </c>
      <c r="J1268">
        <f>VLOOKUP($A1268,CATMUN!$B$2:$G$1123,6,0)</f>
        <v>14</v>
      </c>
      <c r="K1268" s="69">
        <v>267.72846299999998</v>
      </c>
      <c r="L1268" s="69">
        <v>1564</v>
      </c>
      <c r="M1268" s="69">
        <v>14.257693</v>
      </c>
      <c r="N1268" s="69">
        <v>134.99325446004167</v>
      </c>
      <c r="P1268" s="69">
        <v>288.24921799999998</v>
      </c>
      <c r="Q1268">
        <v>0</v>
      </c>
      <c r="S1268" s="69">
        <v>418.882812</v>
      </c>
      <c r="T1268">
        <v>0</v>
      </c>
      <c r="V1268" s="51">
        <v>14</v>
      </c>
      <c r="W1268" s="51">
        <v>7</v>
      </c>
      <c r="X1268" s="51">
        <v>181</v>
      </c>
    </row>
    <row r="1269" spans="1:24" x14ac:dyDescent="0.2">
      <c r="A1269">
        <v>5541</v>
      </c>
      <c r="B1269" t="s">
        <v>2213</v>
      </c>
      <c r="C1269" t="s">
        <v>2176</v>
      </c>
      <c r="D1269">
        <v>2017</v>
      </c>
      <c r="E1269" t="str">
        <f t="shared" si="19"/>
        <v>55412017</v>
      </c>
      <c r="F1269">
        <v>15802</v>
      </c>
      <c r="G1269" t="str">
        <f>VLOOKUP($A1269,CATMUN!$B$2:$C$1123,2,0)</f>
        <v>Medio</v>
      </c>
      <c r="H1269" t="str">
        <f>VLOOKUP($A1269,CATMUN!$B$2:$D$1123,3,0)</f>
        <v>Municipios intermedios</v>
      </c>
      <c r="I1269">
        <f>VLOOKUP($A1269,CATMUN!$B$2:$G$1123,4,0)</f>
        <v>0</v>
      </c>
      <c r="J1269">
        <f>VLOOKUP($A1269,CATMUN!$B$2:$G$1123,6,0)</f>
        <v>14</v>
      </c>
      <c r="K1269" s="69">
        <v>1247.8869499999998</v>
      </c>
      <c r="L1269" s="69">
        <v>1564</v>
      </c>
      <c r="M1269" s="69">
        <v>294.17774800000001</v>
      </c>
      <c r="N1269" s="69">
        <v>134.99325446004167</v>
      </c>
      <c r="P1269" s="69">
        <v>288.24921799999998</v>
      </c>
      <c r="Q1269">
        <v>0</v>
      </c>
      <c r="R1269">
        <v>271.36099999999999</v>
      </c>
      <c r="S1269" s="69">
        <v>418.882812</v>
      </c>
      <c r="V1269" s="51">
        <v>14</v>
      </c>
      <c r="W1269" s="51">
        <v>17</v>
      </c>
      <c r="X1269" s="51">
        <v>181</v>
      </c>
    </row>
    <row r="1270" spans="1:24" x14ac:dyDescent="0.2">
      <c r="A1270">
        <v>5576</v>
      </c>
      <c r="B1270" t="s">
        <v>2243</v>
      </c>
      <c r="C1270" t="s">
        <v>2176</v>
      </c>
      <c r="D1270">
        <v>2017</v>
      </c>
      <c r="E1270" t="str">
        <f t="shared" si="19"/>
        <v>55762017</v>
      </c>
      <c r="F1270">
        <v>6793</v>
      </c>
      <c r="G1270" t="str">
        <f>VLOOKUP($A1270,CATMUN!$B$2:$C$1123,2,0)</f>
        <v>Alto</v>
      </c>
      <c r="H1270" t="str">
        <f>VLOOKUP($A1270,CATMUN!$B$2:$D$1123,3,0)</f>
        <v>Municipios intermedios</v>
      </c>
      <c r="I1270">
        <f>VLOOKUP($A1270,CATMUN!$B$2:$G$1123,4,0)</f>
        <v>0</v>
      </c>
      <c r="J1270">
        <f>VLOOKUP($A1270,CATMUN!$B$2:$G$1123,6,0)</f>
        <v>14</v>
      </c>
      <c r="K1270" s="69">
        <v>520.93622499999992</v>
      </c>
      <c r="L1270" s="69">
        <v>1564</v>
      </c>
      <c r="M1270" s="69">
        <v>23.475459999999998</v>
      </c>
      <c r="N1270" s="69">
        <v>134.99325446004167</v>
      </c>
      <c r="P1270" s="69">
        <v>288.24921799999998</v>
      </c>
      <c r="Q1270">
        <v>0</v>
      </c>
      <c r="S1270" s="69">
        <v>418.882812</v>
      </c>
      <c r="V1270" s="51">
        <v>14</v>
      </c>
      <c r="W1270" s="51">
        <v>19</v>
      </c>
      <c r="X1270" s="51">
        <v>181</v>
      </c>
    </row>
    <row r="1271" spans="1:24" x14ac:dyDescent="0.2">
      <c r="A1271">
        <v>5591</v>
      </c>
      <c r="B1271" t="s">
        <v>2246</v>
      </c>
      <c r="C1271" t="s">
        <v>2176</v>
      </c>
      <c r="D1271">
        <v>2017</v>
      </c>
      <c r="E1271" t="str">
        <f t="shared" si="19"/>
        <v>55912017</v>
      </c>
      <c r="F1271">
        <v>20893</v>
      </c>
      <c r="G1271" t="str">
        <f>VLOOKUP($A1271,CATMUN!$B$2:$C$1123,2,0)</f>
        <v>Medio</v>
      </c>
      <c r="H1271" t="str">
        <f>VLOOKUP($A1271,CATMUN!$B$2:$D$1123,3,0)</f>
        <v>Municipios intermedios</v>
      </c>
      <c r="I1271">
        <f>VLOOKUP($A1271,CATMUN!$B$2:$G$1123,4,0)</f>
        <v>0</v>
      </c>
      <c r="J1271">
        <f>VLOOKUP($A1271,CATMUN!$B$2:$G$1123,6,0)</f>
        <v>14</v>
      </c>
      <c r="K1271" s="69">
        <v>827.83633961999999</v>
      </c>
      <c r="L1271" s="69">
        <v>1564</v>
      </c>
      <c r="M1271" s="69">
        <v>173.03776500000001</v>
      </c>
      <c r="N1271" s="69">
        <v>134.99325446004167</v>
      </c>
      <c r="P1271" s="69">
        <v>288.24921799999998</v>
      </c>
      <c r="Q1271">
        <v>0</v>
      </c>
      <c r="S1271" s="69">
        <v>418.882812</v>
      </c>
      <c r="T1271">
        <v>0</v>
      </c>
      <c r="V1271" s="51">
        <v>14</v>
      </c>
      <c r="W1271" s="51">
        <v>53</v>
      </c>
      <c r="X1271" s="51">
        <v>181</v>
      </c>
    </row>
    <row r="1272" spans="1:24" x14ac:dyDescent="0.2">
      <c r="A1272">
        <v>5607</v>
      </c>
      <c r="B1272" t="s">
        <v>2214</v>
      </c>
      <c r="C1272" t="s">
        <v>2176</v>
      </c>
      <c r="D1272">
        <v>2017</v>
      </c>
      <c r="E1272" t="str">
        <f t="shared" si="19"/>
        <v>56072017</v>
      </c>
      <c r="F1272">
        <v>19507</v>
      </c>
      <c r="G1272" t="str">
        <f>VLOOKUP($A1272,CATMUN!$B$2:$C$1123,2,0)</f>
        <v>Alto</v>
      </c>
      <c r="H1272" t="str">
        <f>VLOOKUP($A1272,CATMUN!$B$2:$D$1123,3,0)</f>
        <v>Municipios intermedios</v>
      </c>
      <c r="I1272">
        <f>VLOOKUP($A1272,CATMUN!$B$2:$G$1123,4,0)</f>
        <v>0</v>
      </c>
      <c r="J1272">
        <f>VLOOKUP($A1272,CATMUN!$B$2:$G$1123,6,0)</f>
        <v>14</v>
      </c>
      <c r="K1272" s="69">
        <v>14497.131834000002</v>
      </c>
      <c r="L1272" s="69">
        <v>1564</v>
      </c>
      <c r="M1272" s="69">
        <v>6353.7699309999998</v>
      </c>
      <c r="N1272" s="69">
        <v>134.99325446004167</v>
      </c>
      <c r="O1272" s="69">
        <v>3.3204160000000003</v>
      </c>
      <c r="P1272" s="69">
        <v>288.24921799999998</v>
      </c>
      <c r="S1272" s="69">
        <v>418.882812</v>
      </c>
      <c r="T1272">
        <v>0</v>
      </c>
      <c r="V1272" s="51">
        <v>14</v>
      </c>
      <c r="W1272" s="51">
        <v>138</v>
      </c>
      <c r="X1272" s="51">
        <v>181</v>
      </c>
    </row>
    <row r="1273" spans="1:24" x14ac:dyDescent="0.2">
      <c r="A1273">
        <v>5656</v>
      </c>
      <c r="B1273" t="s">
        <v>2251</v>
      </c>
      <c r="C1273" t="s">
        <v>2176</v>
      </c>
      <c r="D1273">
        <v>2017</v>
      </c>
      <c r="E1273" t="str">
        <f t="shared" si="19"/>
        <v>56562017</v>
      </c>
      <c r="F1273">
        <v>12811</v>
      </c>
      <c r="G1273" t="str">
        <f>VLOOKUP($A1273,CATMUN!$B$2:$C$1123,2,0)</f>
        <v>Alto</v>
      </c>
      <c r="H1273" t="str">
        <f>VLOOKUP($A1273,CATMUN!$B$2:$D$1123,3,0)</f>
        <v>Municipios intermedios</v>
      </c>
      <c r="I1273">
        <f>VLOOKUP($A1273,CATMUN!$B$2:$G$1123,4,0)</f>
        <v>0</v>
      </c>
      <c r="J1273">
        <f>VLOOKUP($A1273,CATMUN!$B$2:$G$1123,6,0)</f>
        <v>14</v>
      </c>
      <c r="K1273" s="69">
        <v>3635.2531170000002</v>
      </c>
      <c r="L1273" s="69">
        <v>1564</v>
      </c>
      <c r="M1273" s="69">
        <v>895.34305900000004</v>
      </c>
      <c r="N1273" s="69">
        <v>134.99325446004167</v>
      </c>
      <c r="P1273" s="69">
        <v>288.24921799999998</v>
      </c>
      <c r="Q1273">
        <v>0</v>
      </c>
      <c r="S1273" s="69">
        <v>418.882812</v>
      </c>
      <c r="T1273">
        <v>0</v>
      </c>
      <c r="V1273" s="51">
        <v>14</v>
      </c>
      <c r="W1273" s="51">
        <v>53</v>
      </c>
      <c r="X1273" s="51">
        <v>181</v>
      </c>
    </row>
    <row r="1274" spans="1:24" x14ac:dyDescent="0.2">
      <c r="A1274">
        <v>5659</v>
      </c>
      <c r="B1274" t="s">
        <v>2253</v>
      </c>
      <c r="C1274" t="s">
        <v>2176</v>
      </c>
      <c r="D1274">
        <v>2017</v>
      </c>
      <c r="E1274" t="str">
        <f t="shared" si="19"/>
        <v>56592017</v>
      </c>
      <c r="F1274">
        <v>26146</v>
      </c>
      <c r="G1274" t="str">
        <f>VLOOKUP($A1274,CATMUN!$B$2:$C$1123,2,0)</f>
        <v>Bajo</v>
      </c>
      <c r="H1274" t="str">
        <f>VLOOKUP($A1274,CATMUN!$B$2:$D$1123,3,0)</f>
        <v>Municipios intermedios</v>
      </c>
      <c r="I1274">
        <f>VLOOKUP($A1274,CATMUN!$B$2:$G$1123,4,0)</f>
        <v>0</v>
      </c>
      <c r="J1274">
        <f>VLOOKUP($A1274,CATMUN!$B$2:$G$1123,6,0)</f>
        <v>14</v>
      </c>
      <c r="K1274" s="69">
        <v>191.73407484000001</v>
      </c>
      <c r="L1274" s="69">
        <v>1564</v>
      </c>
      <c r="N1274" s="69">
        <v>134.99325446004167</v>
      </c>
      <c r="P1274" s="69">
        <v>288.24921799999998</v>
      </c>
      <c r="Q1274">
        <v>0</v>
      </c>
      <c r="S1274" s="69">
        <v>418.882812</v>
      </c>
      <c r="T1274">
        <v>0</v>
      </c>
      <c r="U1274">
        <v>0.09</v>
      </c>
      <c r="V1274" s="51">
        <v>14</v>
      </c>
      <c r="W1274" s="51">
        <v>18</v>
      </c>
      <c r="X1274" s="51">
        <v>181</v>
      </c>
    </row>
    <row r="1275" spans="1:24" x14ac:dyDescent="0.2">
      <c r="A1275">
        <v>5664</v>
      </c>
      <c r="B1275" t="s">
        <v>2254</v>
      </c>
      <c r="C1275" t="s">
        <v>2176</v>
      </c>
      <c r="D1275">
        <v>2017</v>
      </c>
      <c r="E1275" t="str">
        <f t="shared" si="19"/>
        <v>56642017</v>
      </c>
      <c r="F1275">
        <v>27513</v>
      </c>
      <c r="G1275" t="str">
        <f>VLOOKUP($A1275,CATMUN!$B$2:$C$1123,2,0)</f>
        <v>Alto</v>
      </c>
      <c r="H1275" t="str">
        <f>VLOOKUP($A1275,CATMUN!$B$2:$D$1123,3,0)</f>
        <v>Municipios intermedios</v>
      </c>
      <c r="I1275">
        <f>VLOOKUP($A1275,CATMUN!$B$2:$G$1123,4,0)</f>
        <v>0</v>
      </c>
      <c r="J1275">
        <f>VLOOKUP($A1275,CATMUN!$B$2:$G$1123,6,0)</f>
        <v>14</v>
      </c>
      <c r="K1275" s="69">
        <v>2843.5040370000002</v>
      </c>
      <c r="L1275" s="69">
        <v>1564</v>
      </c>
      <c r="M1275" s="69">
        <v>178.847826</v>
      </c>
      <c r="N1275" s="69">
        <v>134.99325446004167</v>
      </c>
      <c r="P1275" s="69">
        <v>288.24921799999998</v>
      </c>
      <c r="Q1275">
        <v>0</v>
      </c>
      <c r="S1275" s="69">
        <v>418.882812</v>
      </c>
      <c r="T1275">
        <v>0</v>
      </c>
      <c r="V1275" s="51">
        <v>10</v>
      </c>
      <c r="W1275" s="51">
        <v>389</v>
      </c>
      <c r="X1275" s="51">
        <v>124</v>
      </c>
    </row>
    <row r="1276" spans="1:24" x14ac:dyDescent="0.2">
      <c r="A1276">
        <v>5665</v>
      </c>
      <c r="B1276" t="s">
        <v>2255</v>
      </c>
      <c r="C1276" t="s">
        <v>2176</v>
      </c>
      <c r="D1276">
        <v>2017</v>
      </c>
      <c r="E1276" t="str">
        <f t="shared" si="19"/>
        <v>56652017</v>
      </c>
      <c r="F1276">
        <v>31802</v>
      </c>
      <c r="G1276" t="str">
        <f>VLOOKUP($A1276,CATMUN!$B$2:$C$1123,2,0)</f>
        <v>Medio</v>
      </c>
      <c r="H1276" t="str">
        <f>VLOOKUP($A1276,CATMUN!$B$2:$D$1123,3,0)</f>
        <v>Municipios intermedios</v>
      </c>
      <c r="I1276">
        <f>VLOOKUP($A1276,CATMUN!$B$2:$G$1123,4,0)</f>
        <v>0</v>
      </c>
      <c r="J1276">
        <f>VLOOKUP($A1276,CATMUN!$B$2:$G$1123,6,0)</f>
        <v>14</v>
      </c>
      <c r="K1276" s="69">
        <v>609.05575100999999</v>
      </c>
      <c r="L1276" s="69">
        <v>1564</v>
      </c>
      <c r="M1276" s="69">
        <v>73.429320579999995</v>
      </c>
      <c r="N1276" s="69">
        <v>134.99325446004167</v>
      </c>
      <c r="P1276" s="69">
        <v>288.24921799999998</v>
      </c>
      <c r="Q1276">
        <v>0</v>
      </c>
      <c r="S1276" s="69">
        <v>418.882812</v>
      </c>
      <c r="T1276">
        <v>0</v>
      </c>
      <c r="V1276" s="51">
        <v>14</v>
      </c>
      <c r="W1276" s="51">
        <v>30</v>
      </c>
      <c r="X1276" s="51">
        <v>181</v>
      </c>
    </row>
    <row r="1277" spans="1:24" x14ac:dyDescent="0.2">
      <c r="A1277">
        <v>5674</v>
      </c>
      <c r="B1277" t="s">
        <v>2258</v>
      </c>
      <c r="C1277" t="s">
        <v>2176</v>
      </c>
      <c r="D1277">
        <v>2017</v>
      </c>
      <c r="E1277" t="str">
        <f t="shared" si="19"/>
        <v>56742017</v>
      </c>
      <c r="F1277">
        <v>16733</v>
      </c>
      <c r="G1277" t="str">
        <f>VLOOKUP($A1277,CATMUN!$B$2:$C$1123,2,0)</f>
        <v>Alto</v>
      </c>
      <c r="H1277" t="str">
        <f>VLOOKUP($A1277,CATMUN!$B$2:$D$1123,3,0)</f>
        <v>Municipios intermedios</v>
      </c>
      <c r="I1277">
        <f>VLOOKUP($A1277,CATMUN!$B$2:$G$1123,4,0)</f>
        <v>0</v>
      </c>
      <c r="J1277">
        <f>VLOOKUP($A1277,CATMUN!$B$2:$G$1123,6,0)</f>
        <v>14</v>
      </c>
      <c r="K1277" s="69">
        <v>1360.0771140000002</v>
      </c>
      <c r="L1277" s="69">
        <v>1564</v>
      </c>
      <c r="M1277" s="69">
        <v>8.711450000000001</v>
      </c>
      <c r="N1277" s="69">
        <v>134.99325446004167</v>
      </c>
      <c r="P1277" s="69">
        <v>288.24921799999998</v>
      </c>
      <c r="Q1277">
        <v>0</v>
      </c>
      <c r="S1277" s="69">
        <v>418.882812</v>
      </c>
      <c r="T1277">
        <v>0</v>
      </c>
      <c r="V1277" s="51">
        <v>10</v>
      </c>
      <c r="W1277" s="51">
        <v>28</v>
      </c>
      <c r="X1277" s="51">
        <v>124</v>
      </c>
    </row>
    <row r="1278" spans="1:24" x14ac:dyDescent="0.2">
      <c r="A1278">
        <v>5679</v>
      </c>
      <c r="B1278" t="s">
        <v>1847</v>
      </c>
      <c r="C1278" t="s">
        <v>2176</v>
      </c>
      <c r="D1278">
        <v>2017</v>
      </c>
      <c r="E1278" t="str">
        <f t="shared" si="19"/>
        <v>56792017</v>
      </c>
      <c r="F1278">
        <v>21754</v>
      </c>
      <c r="G1278" t="str">
        <f>VLOOKUP($A1278,CATMUN!$B$2:$C$1123,2,0)</f>
        <v>Alto</v>
      </c>
      <c r="H1278" t="str">
        <f>VLOOKUP($A1278,CATMUN!$B$2:$D$1123,3,0)</f>
        <v>Municipios intermedios</v>
      </c>
      <c r="I1278">
        <f>VLOOKUP($A1278,CATMUN!$B$2:$G$1123,4,0)</f>
        <v>0</v>
      </c>
      <c r="J1278">
        <f>VLOOKUP($A1278,CATMUN!$B$2:$G$1123,6,0)</f>
        <v>14</v>
      </c>
      <c r="K1278" s="69">
        <v>801.64879200000007</v>
      </c>
      <c r="L1278" s="69">
        <v>1564</v>
      </c>
      <c r="M1278" s="69">
        <v>136.79699553</v>
      </c>
      <c r="N1278" s="69">
        <v>134.99325446004167</v>
      </c>
      <c r="P1278" s="69">
        <v>288.24921799999998</v>
      </c>
      <c r="Q1278">
        <v>0</v>
      </c>
      <c r="S1278" s="69">
        <v>418.882812</v>
      </c>
      <c r="T1278">
        <v>0</v>
      </c>
      <c r="V1278" s="51">
        <v>14</v>
      </c>
      <c r="W1278" s="51">
        <v>50</v>
      </c>
      <c r="X1278" s="51">
        <v>181</v>
      </c>
    </row>
    <row r="1279" spans="1:24" x14ac:dyDescent="0.2">
      <c r="A1279">
        <v>5697</v>
      </c>
      <c r="B1279" t="s">
        <v>2215</v>
      </c>
      <c r="C1279" t="s">
        <v>2176</v>
      </c>
      <c r="D1279">
        <v>2017</v>
      </c>
      <c r="E1279" t="str">
        <f t="shared" si="19"/>
        <v>56972017</v>
      </c>
      <c r="F1279">
        <v>27233</v>
      </c>
      <c r="G1279" t="str">
        <f>VLOOKUP($A1279,CATMUN!$B$2:$C$1123,2,0)</f>
        <v>Alto</v>
      </c>
      <c r="H1279" t="str">
        <f>VLOOKUP($A1279,CATMUN!$B$2:$D$1123,3,0)</f>
        <v>Municipios intermedios</v>
      </c>
      <c r="I1279">
        <f>VLOOKUP($A1279,CATMUN!$B$2:$G$1123,4,0)</f>
        <v>0</v>
      </c>
      <c r="J1279">
        <f>VLOOKUP($A1279,CATMUN!$B$2:$G$1123,6,0)</f>
        <v>14</v>
      </c>
      <c r="K1279" s="69">
        <v>2580.0920080000001</v>
      </c>
      <c r="L1279" s="69">
        <v>1564</v>
      </c>
      <c r="M1279" s="69">
        <v>441.39013299999999</v>
      </c>
      <c r="N1279" s="69">
        <v>134.99325446004167</v>
      </c>
      <c r="P1279" s="69">
        <v>288.24921799999998</v>
      </c>
      <c r="Q1279">
        <v>0</v>
      </c>
      <c r="S1279" s="69">
        <v>418.882812</v>
      </c>
      <c r="U1279">
        <v>116.063</v>
      </c>
      <c r="V1279" s="51">
        <v>14</v>
      </c>
      <c r="W1279" s="51">
        <v>116</v>
      </c>
      <c r="X1279" s="51">
        <v>181</v>
      </c>
    </row>
    <row r="1280" spans="1:24" x14ac:dyDescent="0.2">
      <c r="A1280">
        <v>5761</v>
      </c>
      <c r="B1280" t="s">
        <v>2264</v>
      </c>
      <c r="C1280" t="s">
        <v>2176</v>
      </c>
      <c r="D1280">
        <v>2017</v>
      </c>
      <c r="E1280" t="str">
        <f t="shared" si="19"/>
        <v>57612017</v>
      </c>
      <c r="F1280">
        <v>14936</v>
      </c>
      <c r="G1280" t="str">
        <f>VLOOKUP($A1280,CATMUN!$B$2:$C$1123,2,0)</f>
        <v>Alto</v>
      </c>
      <c r="H1280" t="str">
        <f>VLOOKUP($A1280,CATMUN!$B$2:$D$1123,3,0)</f>
        <v>Municipios intermedios</v>
      </c>
      <c r="I1280">
        <f>VLOOKUP($A1280,CATMUN!$B$2:$G$1123,4,0)</f>
        <v>0</v>
      </c>
      <c r="J1280">
        <f>VLOOKUP($A1280,CATMUN!$B$2:$G$1123,6,0)</f>
        <v>14</v>
      </c>
      <c r="K1280" s="69">
        <v>2392.9337580000001</v>
      </c>
      <c r="L1280" s="69">
        <v>1564</v>
      </c>
      <c r="M1280" s="69">
        <v>460.75105682999998</v>
      </c>
      <c r="N1280" s="69">
        <v>134.99325446004167</v>
      </c>
      <c r="P1280" s="69">
        <v>288.24921799999998</v>
      </c>
      <c r="Q1280">
        <v>0</v>
      </c>
      <c r="S1280" s="69">
        <v>418.882812</v>
      </c>
      <c r="T1280">
        <v>0</v>
      </c>
      <c r="V1280" s="51">
        <v>8</v>
      </c>
      <c r="W1280" s="51">
        <v>32</v>
      </c>
      <c r="X1280" s="51">
        <v>445</v>
      </c>
    </row>
    <row r="1281" spans="1:24" x14ac:dyDescent="0.2">
      <c r="A1281">
        <v>5789</v>
      </c>
      <c r="B1281" t="s">
        <v>2265</v>
      </c>
      <c r="C1281" t="s">
        <v>2176</v>
      </c>
      <c r="D1281">
        <v>2017</v>
      </c>
      <c r="E1281" t="str">
        <f t="shared" si="19"/>
        <v>57892017</v>
      </c>
      <c r="F1281">
        <v>14391</v>
      </c>
      <c r="G1281" t="str">
        <f>VLOOKUP($A1281,CATMUN!$B$2:$C$1123,2,0)</f>
        <v>Medio</v>
      </c>
      <c r="H1281" t="str">
        <f>VLOOKUP($A1281,CATMUN!$B$2:$D$1123,3,0)</f>
        <v>Municipios intermedios</v>
      </c>
      <c r="I1281">
        <f>VLOOKUP($A1281,CATMUN!$B$2:$G$1123,4,0)</f>
        <v>0</v>
      </c>
      <c r="J1281">
        <f>VLOOKUP($A1281,CATMUN!$B$2:$G$1123,6,0)</f>
        <v>14</v>
      </c>
      <c r="K1281" s="69">
        <v>1310.7293689999999</v>
      </c>
      <c r="L1281" s="69">
        <v>1564</v>
      </c>
      <c r="N1281" s="69">
        <v>134.99325446004167</v>
      </c>
      <c r="P1281" s="69">
        <v>288.24921799999998</v>
      </c>
      <c r="Q1281">
        <v>0</v>
      </c>
      <c r="S1281" s="69">
        <v>418.882812</v>
      </c>
      <c r="T1281">
        <v>0</v>
      </c>
      <c r="V1281" s="51">
        <v>14</v>
      </c>
      <c r="W1281" s="51">
        <v>31</v>
      </c>
      <c r="X1281" s="51">
        <v>181</v>
      </c>
    </row>
    <row r="1282" spans="1:24" x14ac:dyDescent="0.2">
      <c r="A1282">
        <v>5790</v>
      </c>
      <c r="B1282" t="s">
        <v>2266</v>
      </c>
      <c r="C1282" t="s">
        <v>2176</v>
      </c>
      <c r="D1282">
        <v>2017</v>
      </c>
      <c r="E1282" t="str">
        <f t="shared" ref="E1282:E1345" si="20">A1282&amp;D1282</f>
        <v>57902017</v>
      </c>
      <c r="F1282">
        <v>45083</v>
      </c>
      <c r="G1282" t="str">
        <f>VLOOKUP($A1282,CATMUN!$B$2:$C$1123,2,0)</f>
        <v>Bajo</v>
      </c>
      <c r="H1282" t="str">
        <f>VLOOKUP($A1282,CATMUN!$B$2:$D$1123,3,0)</f>
        <v>Municipios intermedios</v>
      </c>
      <c r="I1282">
        <f>VLOOKUP($A1282,CATMUN!$B$2:$G$1123,4,0)</f>
        <v>0</v>
      </c>
      <c r="J1282">
        <f>VLOOKUP($A1282,CATMUN!$B$2:$G$1123,6,0)</f>
        <v>14</v>
      </c>
      <c r="K1282" s="69">
        <v>528.12478500000009</v>
      </c>
      <c r="L1282" s="69">
        <v>1564</v>
      </c>
      <c r="M1282" s="69">
        <v>22.792083999999999</v>
      </c>
      <c r="N1282" s="69">
        <v>134.99325446004167</v>
      </c>
      <c r="P1282" s="69">
        <v>288.24921799999998</v>
      </c>
      <c r="Q1282">
        <v>0</v>
      </c>
      <c r="S1282" s="69">
        <v>418.882812</v>
      </c>
      <c r="T1282">
        <v>0</v>
      </c>
      <c r="V1282" s="51">
        <v>14</v>
      </c>
      <c r="W1282" s="51">
        <v>27</v>
      </c>
      <c r="X1282" s="51">
        <v>181</v>
      </c>
    </row>
    <row r="1283" spans="1:24" x14ac:dyDescent="0.2">
      <c r="A1283">
        <v>5792</v>
      </c>
      <c r="B1283" t="s">
        <v>2267</v>
      </c>
      <c r="C1283" t="s">
        <v>2176</v>
      </c>
      <c r="D1283">
        <v>2017</v>
      </c>
      <c r="E1283" t="str">
        <f t="shared" si="20"/>
        <v>57922017</v>
      </c>
      <c r="F1283">
        <v>7955</v>
      </c>
      <c r="G1283" t="str">
        <f>VLOOKUP($A1283,CATMUN!$B$2:$C$1123,2,0)</f>
        <v>Alto</v>
      </c>
      <c r="H1283" t="str">
        <f>VLOOKUP($A1283,CATMUN!$B$2:$D$1123,3,0)</f>
        <v>Municipios intermedios</v>
      </c>
      <c r="I1283">
        <f>VLOOKUP($A1283,CATMUN!$B$2:$G$1123,4,0)</f>
        <v>0</v>
      </c>
      <c r="J1283">
        <f>VLOOKUP($A1283,CATMUN!$B$2:$G$1123,6,0)</f>
        <v>14</v>
      </c>
      <c r="K1283" s="69">
        <v>954.08700199999998</v>
      </c>
      <c r="L1283" s="69">
        <v>1564</v>
      </c>
      <c r="M1283" s="69">
        <v>61.071713000000003</v>
      </c>
      <c r="N1283" s="69">
        <v>134.99325446004167</v>
      </c>
      <c r="P1283" s="69">
        <v>288.24921799999998</v>
      </c>
      <c r="Q1283">
        <v>0</v>
      </c>
      <c r="S1283" s="69">
        <v>418.882812</v>
      </c>
      <c r="T1283">
        <v>0</v>
      </c>
      <c r="U1283">
        <v>106.89400000000001</v>
      </c>
      <c r="V1283" s="51">
        <v>14</v>
      </c>
      <c r="W1283" s="51">
        <v>8</v>
      </c>
      <c r="X1283" s="51">
        <v>181</v>
      </c>
    </row>
    <row r="1284" spans="1:24" x14ac:dyDescent="0.2">
      <c r="A1284">
        <v>5861</v>
      </c>
      <c r="B1284" t="s">
        <v>1611</v>
      </c>
      <c r="C1284" t="s">
        <v>2176</v>
      </c>
      <c r="D1284">
        <v>2017</v>
      </c>
      <c r="E1284" t="str">
        <f t="shared" si="20"/>
        <v>58612017</v>
      </c>
      <c r="F1284">
        <v>13208</v>
      </c>
      <c r="G1284" t="str">
        <f>VLOOKUP($A1284,CATMUN!$B$2:$C$1123,2,0)</f>
        <v>Alto</v>
      </c>
      <c r="H1284" t="str">
        <f>VLOOKUP($A1284,CATMUN!$B$2:$D$1123,3,0)</f>
        <v>Municipios intermedios</v>
      </c>
      <c r="I1284">
        <f>VLOOKUP($A1284,CATMUN!$B$2:$G$1123,4,0)</f>
        <v>0</v>
      </c>
      <c r="J1284">
        <f>VLOOKUP($A1284,CATMUN!$B$2:$G$1123,6,0)</f>
        <v>14</v>
      </c>
      <c r="K1284" s="69">
        <v>2304.2043659999999</v>
      </c>
      <c r="L1284" s="69">
        <v>1564</v>
      </c>
      <c r="M1284" s="69">
        <v>207.95795999999999</v>
      </c>
      <c r="N1284" s="69">
        <v>134.99325446004167</v>
      </c>
      <c r="P1284" s="69">
        <v>288.24921799999998</v>
      </c>
      <c r="Q1284">
        <v>0</v>
      </c>
      <c r="S1284" s="69">
        <v>418.882812</v>
      </c>
      <c r="T1284">
        <v>0</v>
      </c>
      <c r="V1284" s="51">
        <v>8</v>
      </c>
      <c r="W1284" s="51">
        <v>41</v>
      </c>
      <c r="X1284" s="51">
        <v>445</v>
      </c>
    </row>
    <row r="1285" spans="1:24" x14ac:dyDescent="0.2">
      <c r="A1285">
        <v>5887</v>
      </c>
      <c r="B1285" t="s">
        <v>2276</v>
      </c>
      <c r="C1285" t="s">
        <v>2176</v>
      </c>
      <c r="D1285">
        <v>2017</v>
      </c>
      <c r="E1285" t="str">
        <f t="shared" si="20"/>
        <v>58872017</v>
      </c>
      <c r="F1285">
        <v>47995</v>
      </c>
      <c r="G1285" t="str">
        <f>VLOOKUP($A1285,CATMUN!$B$2:$C$1123,2,0)</f>
        <v>Medio</v>
      </c>
      <c r="H1285" t="str">
        <f>VLOOKUP($A1285,CATMUN!$B$2:$D$1123,3,0)</f>
        <v>Municipios intermedios</v>
      </c>
      <c r="I1285">
        <f>VLOOKUP($A1285,CATMUN!$B$2:$G$1123,4,0)</f>
        <v>0</v>
      </c>
      <c r="J1285">
        <f>VLOOKUP($A1285,CATMUN!$B$2:$G$1123,6,0)</f>
        <v>14</v>
      </c>
      <c r="K1285" s="69">
        <v>3412.6026929999998</v>
      </c>
      <c r="L1285" s="69">
        <v>1564</v>
      </c>
      <c r="M1285" s="69">
        <v>409.73573800000003</v>
      </c>
      <c r="N1285" s="69">
        <v>134.99325446004167</v>
      </c>
      <c r="P1285" s="69">
        <v>288.24921799999998</v>
      </c>
      <c r="Q1285">
        <v>0</v>
      </c>
      <c r="S1285" s="69">
        <v>418.882812</v>
      </c>
      <c r="T1285">
        <v>0</v>
      </c>
      <c r="V1285" s="51">
        <v>10</v>
      </c>
      <c r="W1285" s="51">
        <v>197</v>
      </c>
      <c r="X1285" s="51">
        <v>124</v>
      </c>
    </row>
    <row r="1286" spans="1:24" x14ac:dyDescent="0.2">
      <c r="A1286">
        <v>8078</v>
      </c>
      <c r="B1286" t="s">
        <v>1220</v>
      </c>
      <c r="C1286" t="s">
        <v>1219</v>
      </c>
      <c r="D1286">
        <v>2017</v>
      </c>
      <c r="E1286" t="str">
        <f t="shared" si="20"/>
        <v>80782017</v>
      </c>
      <c r="F1286">
        <v>58989</v>
      </c>
      <c r="G1286" t="str">
        <f>VLOOKUP($A1286,CATMUN!$B$2:$C$1123,2,0)</f>
        <v>Bajo</v>
      </c>
      <c r="H1286" t="str">
        <f>VLOOKUP($A1286,CATMUN!$B$2:$D$1123,3,0)</f>
        <v>Otros Sistemas de Ciudades</v>
      </c>
      <c r="I1286">
        <f>VLOOKUP($A1286,CATMUN!$B$2:$G$1123,4,0)</f>
        <v>0</v>
      </c>
      <c r="J1286">
        <f>VLOOKUP($A1286,CATMUN!$B$2:$G$1123,6,0)</f>
        <v>14</v>
      </c>
      <c r="K1286" s="69">
        <v>1373.2526329999998</v>
      </c>
      <c r="L1286" s="69">
        <v>1564</v>
      </c>
      <c r="M1286" s="69">
        <v>581.20483400000001</v>
      </c>
      <c r="N1286" s="69">
        <v>523.23349570737719</v>
      </c>
      <c r="O1286" s="69">
        <v>0</v>
      </c>
      <c r="P1286" s="69">
        <v>2227.7305550000001</v>
      </c>
      <c r="Q1286">
        <v>0</v>
      </c>
      <c r="R1286">
        <v>0</v>
      </c>
      <c r="S1286" s="69">
        <v>926.80019200000004</v>
      </c>
      <c r="T1286">
        <v>0</v>
      </c>
      <c r="V1286" s="51">
        <v>32</v>
      </c>
      <c r="W1286" s="51">
        <v>168</v>
      </c>
      <c r="X1286" s="51">
        <v>445</v>
      </c>
    </row>
    <row r="1287" spans="1:24" x14ac:dyDescent="0.2">
      <c r="A1287">
        <v>8141</v>
      </c>
      <c r="B1287" t="s">
        <v>1222</v>
      </c>
      <c r="C1287" t="s">
        <v>1219</v>
      </c>
      <c r="D1287">
        <v>2017</v>
      </c>
      <c r="E1287" t="str">
        <f t="shared" si="20"/>
        <v>81412017</v>
      </c>
      <c r="F1287">
        <v>12528</v>
      </c>
      <c r="G1287" t="str">
        <f>VLOOKUP($A1287,CATMUN!$B$2:$C$1123,2,0)</f>
        <v>Bajo</v>
      </c>
      <c r="H1287" t="str">
        <f>VLOOKUP($A1287,CATMUN!$B$2:$D$1123,3,0)</f>
        <v>Municipios intermedios</v>
      </c>
      <c r="I1287">
        <f>VLOOKUP($A1287,CATMUN!$B$2:$G$1123,4,0)</f>
        <v>0</v>
      </c>
      <c r="J1287">
        <f>VLOOKUP($A1287,CATMUN!$B$2:$G$1123,6,0)</f>
        <v>14</v>
      </c>
      <c r="K1287" s="69">
        <v>81.326307</v>
      </c>
      <c r="L1287" s="69">
        <v>1564</v>
      </c>
      <c r="M1287" s="69">
        <v>0</v>
      </c>
      <c r="N1287" s="69">
        <v>134.99325446004167</v>
      </c>
      <c r="P1287" s="69">
        <v>288.24921799999998</v>
      </c>
      <c r="Q1287">
        <v>0</v>
      </c>
      <c r="S1287" s="69">
        <v>418.882812</v>
      </c>
      <c r="T1287">
        <v>0</v>
      </c>
      <c r="V1287" s="51">
        <v>14</v>
      </c>
      <c r="W1287" s="51">
        <v>0</v>
      </c>
      <c r="X1287" s="51">
        <v>181</v>
      </c>
    </row>
    <row r="1288" spans="1:24" x14ac:dyDescent="0.2">
      <c r="A1288">
        <v>8296</v>
      </c>
      <c r="B1288" t="s">
        <v>1223</v>
      </c>
      <c r="C1288" t="s">
        <v>1219</v>
      </c>
      <c r="D1288">
        <v>2017</v>
      </c>
      <c r="E1288" t="str">
        <f t="shared" si="20"/>
        <v>82962017</v>
      </c>
      <c r="F1288">
        <v>45093</v>
      </c>
      <c r="G1288" t="str">
        <f>VLOOKUP($A1288,CATMUN!$B$2:$C$1123,2,0)</f>
        <v>Alto</v>
      </c>
      <c r="H1288" t="str">
        <f>VLOOKUP($A1288,CATMUN!$B$2:$D$1123,3,0)</f>
        <v>Otros Sistemas de Ciudades</v>
      </c>
      <c r="I1288">
        <f>VLOOKUP($A1288,CATMUN!$B$2:$G$1123,4,0)</f>
        <v>0</v>
      </c>
      <c r="J1288">
        <f>VLOOKUP($A1288,CATMUN!$B$2:$G$1123,6,0)</f>
        <v>14</v>
      </c>
      <c r="K1288" s="69">
        <v>2903.3042220000002</v>
      </c>
      <c r="L1288" s="69">
        <v>1564</v>
      </c>
      <c r="M1288" s="69">
        <v>266.32738599999999</v>
      </c>
      <c r="N1288" s="69">
        <v>523.23349570737719</v>
      </c>
      <c r="P1288" s="69">
        <v>2227.7305550000001</v>
      </c>
      <c r="Q1288">
        <v>0</v>
      </c>
      <c r="R1288">
        <v>1.4999999999999999E-2</v>
      </c>
      <c r="S1288" s="69">
        <v>926.80019200000004</v>
      </c>
      <c r="U1288">
        <v>7.1835000000000004</v>
      </c>
      <c r="V1288" s="51">
        <v>35</v>
      </c>
      <c r="W1288" s="51">
        <v>785</v>
      </c>
      <c r="X1288" s="51">
        <v>181</v>
      </c>
    </row>
    <row r="1289" spans="1:24" x14ac:dyDescent="0.2">
      <c r="A1289">
        <v>8372</v>
      </c>
      <c r="B1289" t="s">
        <v>1224</v>
      </c>
      <c r="C1289" t="s">
        <v>1219</v>
      </c>
      <c r="D1289">
        <v>2017</v>
      </c>
      <c r="E1289" t="str">
        <f t="shared" si="20"/>
        <v>83722017</v>
      </c>
      <c r="F1289">
        <v>17260</v>
      </c>
      <c r="G1289" t="str">
        <f>VLOOKUP($A1289,CATMUN!$B$2:$C$1123,2,0)</f>
        <v>Medio</v>
      </c>
      <c r="H1289" t="str">
        <f>VLOOKUP($A1289,CATMUN!$B$2:$D$1123,3,0)</f>
        <v>Municipios intermedios</v>
      </c>
      <c r="I1289">
        <f>VLOOKUP($A1289,CATMUN!$B$2:$G$1123,4,0)</f>
        <v>0</v>
      </c>
      <c r="J1289">
        <f>VLOOKUP($A1289,CATMUN!$B$2:$G$1123,6,0)</f>
        <v>14</v>
      </c>
      <c r="K1289" s="69">
        <v>834.75399100000004</v>
      </c>
      <c r="L1289" s="69">
        <v>1564</v>
      </c>
      <c r="M1289" s="69">
        <v>200.55281599999998</v>
      </c>
      <c r="N1289" s="69">
        <v>134.99325446004167</v>
      </c>
      <c r="O1289" s="69">
        <v>0</v>
      </c>
      <c r="P1289" s="69">
        <v>288.24921799999998</v>
      </c>
      <c r="Q1289">
        <v>0</v>
      </c>
      <c r="R1289">
        <v>0</v>
      </c>
      <c r="S1289" s="69">
        <v>418.882812</v>
      </c>
      <c r="T1289">
        <v>0</v>
      </c>
      <c r="V1289" s="51">
        <v>14</v>
      </c>
      <c r="W1289" s="51">
        <v>0</v>
      </c>
      <c r="X1289" s="51">
        <v>181</v>
      </c>
    </row>
    <row r="1290" spans="1:24" x14ac:dyDescent="0.2">
      <c r="A1290">
        <v>8421</v>
      </c>
      <c r="B1290" t="s">
        <v>1225</v>
      </c>
      <c r="C1290" t="s">
        <v>1219</v>
      </c>
      <c r="D1290">
        <v>2017</v>
      </c>
      <c r="E1290" t="str">
        <f t="shared" si="20"/>
        <v>84212017</v>
      </c>
      <c r="F1290">
        <v>27576</v>
      </c>
      <c r="G1290" t="str">
        <f>VLOOKUP($A1290,CATMUN!$B$2:$C$1123,2,0)</f>
        <v>Bajo</v>
      </c>
      <c r="H1290" t="str">
        <f>VLOOKUP($A1290,CATMUN!$B$2:$D$1123,3,0)</f>
        <v>Municipios intermedios</v>
      </c>
      <c r="I1290">
        <f>VLOOKUP($A1290,CATMUN!$B$2:$G$1123,4,0)</f>
        <v>0</v>
      </c>
      <c r="J1290">
        <f>VLOOKUP($A1290,CATMUN!$B$2:$G$1123,6,0)</f>
        <v>14</v>
      </c>
      <c r="K1290" s="69">
        <v>221.41921400000001</v>
      </c>
      <c r="L1290" s="69">
        <v>1564</v>
      </c>
      <c r="M1290" s="69">
        <v>0</v>
      </c>
      <c r="N1290" s="69">
        <v>134.99325446004167</v>
      </c>
      <c r="P1290" s="69">
        <v>288.24921799999998</v>
      </c>
      <c r="Q1290">
        <v>0</v>
      </c>
      <c r="S1290" s="69">
        <v>418.882812</v>
      </c>
      <c r="T1290">
        <v>0</v>
      </c>
      <c r="V1290" s="51">
        <v>14</v>
      </c>
      <c r="W1290" s="51">
        <v>30</v>
      </c>
      <c r="X1290" s="51">
        <v>181</v>
      </c>
    </row>
    <row r="1291" spans="1:24" x14ac:dyDescent="0.2">
      <c r="A1291">
        <v>8436</v>
      </c>
      <c r="B1291" t="s">
        <v>1227</v>
      </c>
      <c r="C1291" t="s">
        <v>1219</v>
      </c>
      <c r="D1291">
        <v>2017</v>
      </c>
      <c r="E1291" t="str">
        <f t="shared" si="20"/>
        <v>84362017</v>
      </c>
      <c r="F1291">
        <v>16106</v>
      </c>
      <c r="G1291" t="str">
        <f>VLOOKUP($A1291,CATMUN!$B$2:$C$1123,2,0)</f>
        <v>Bajo</v>
      </c>
      <c r="H1291" t="str">
        <f>VLOOKUP($A1291,CATMUN!$B$2:$D$1123,3,0)</f>
        <v>Municipios intermedios</v>
      </c>
      <c r="I1291">
        <f>VLOOKUP($A1291,CATMUN!$B$2:$G$1123,4,0)</f>
        <v>0</v>
      </c>
      <c r="J1291">
        <f>VLOOKUP($A1291,CATMUN!$B$2:$G$1123,6,0)</f>
        <v>14</v>
      </c>
      <c r="K1291" s="69">
        <v>163.289018</v>
      </c>
      <c r="L1291" s="69">
        <v>1564</v>
      </c>
      <c r="M1291" s="69">
        <v>88.588526999999999</v>
      </c>
      <c r="N1291" s="69">
        <v>134.99325446004167</v>
      </c>
      <c r="P1291" s="69">
        <v>288.24921799999998</v>
      </c>
      <c r="Q1291">
        <v>0</v>
      </c>
      <c r="S1291" s="69">
        <v>418.882812</v>
      </c>
      <c r="T1291">
        <v>0</v>
      </c>
      <c r="V1291" s="51">
        <v>14</v>
      </c>
      <c r="W1291" s="51">
        <v>0</v>
      </c>
      <c r="X1291" s="51">
        <v>181</v>
      </c>
    </row>
    <row r="1292" spans="1:24" x14ac:dyDescent="0.2">
      <c r="A1292">
        <v>8520</v>
      </c>
      <c r="B1292" t="s">
        <v>1228</v>
      </c>
      <c r="C1292" t="s">
        <v>1219</v>
      </c>
      <c r="D1292">
        <v>2017</v>
      </c>
      <c r="E1292" t="str">
        <f t="shared" si="20"/>
        <v>85202017</v>
      </c>
      <c r="F1292">
        <v>25630</v>
      </c>
      <c r="G1292" t="str">
        <f>VLOOKUP($A1292,CATMUN!$B$2:$C$1123,2,0)</f>
        <v>Medio</v>
      </c>
      <c r="H1292" t="str">
        <f>VLOOKUP($A1292,CATMUN!$B$2:$D$1123,3,0)</f>
        <v>Otros Sistemas de Ciudades</v>
      </c>
      <c r="I1292">
        <f>VLOOKUP($A1292,CATMUN!$B$2:$G$1123,4,0)</f>
        <v>0</v>
      </c>
      <c r="J1292">
        <f>VLOOKUP($A1292,CATMUN!$B$2:$G$1123,6,0)</f>
        <v>14</v>
      </c>
      <c r="K1292" s="69">
        <v>307.76024999999998</v>
      </c>
      <c r="L1292" s="69">
        <v>1564</v>
      </c>
      <c r="M1292" s="69">
        <v>18.657</v>
      </c>
      <c r="N1292" s="69">
        <v>523.23349570737719</v>
      </c>
      <c r="P1292" s="69">
        <v>2227.7305550000001</v>
      </c>
      <c r="Q1292">
        <v>0</v>
      </c>
      <c r="S1292" s="69">
        <v>926.80019200000004</v>
      </c>
      <c r="T1292">
        <v>0</v>
      </c>
      <c r="V1292" s="51">
        <v>35</v>
      </c>
      <c r="W1292" s="51">
        <v>15</v>
      </c>
      <c r="X1292" s="51">
        <v>181</v>
      </c>
    </row>
    <row r="1293" spans="1:24" x14ac:dyDescent="0.2">
      <c r="A1293">
        <v>8558</v>
      </c>
      <c r="B1293" t="s">
        <v>1230</v>
      </c>
      <c r="C1293" t="s">
        <v>1219</v>
      </c>
      <c r="D1293">
        <v>2017</v>
      </c>
      <c r="E1293" t="str">
        <f t="shared" si="20"/>
        <v>85582017</v>
      </c>
      <c r="F1293">
        <v>15539</v>
      </c>
      <c r="G1293" t="str">
        <f>VLOOKUP($A1293,CATMUN!$B$2:$C$1123,2,0)</f>
        <v>Bajo</v>
      </c>
      <c r="H1293" t="str">
        <f>VLOOKUP($A1293,CATMUN!$B$2:$D$1123,3,0)</f>
        <v>Otros Sistemas de Ciudades</v>
      </c>
      <c r="I1293">
        <f>VLOOKUP($A1293,CATMUN!$B$2:$G$1123,4,0)</f>
        <v>0</v>
      </c>
      <c r="J1293">
        <f>VLOOKUP($A1293,CATMUN!$B$2:$G$1123,6,0)</f>
        <v>14</v>
      </c>
      <c r="K1293" s="69">
        <v>254.21995800000002</v>
      </c>
      <c r="L1293" s="69">
        <v>1564</v>
      </c>
      <c r="N1293" s="69">
        <v>523.23349570737719</v>
      </c>
      <c r="P1293" s="69">
        <v>2227.7305550000001</v>
      </c>
      <c r="Q1293">
        <v>0</v>
      </c>
      <c r="S1293" s="69">
        <v>926.80019200000004</v>
      </c>
      <c r="T1293">
        <v>0</v>
      </c>
      <c r="V1293" s="51">
        <v>35</v>
      </c>
      <c r="W1293" s="51">
        <v>9</v>
      </c>
      <c r="X1293" s="51">
        <v>181</v>
      </c>
    </row>
    <row r="1294" spans="1:24" x14ac:dyDescent="0.2">
      <c r="A1294">
        <v>8560</v>
      </c>
      <c r="B1294" t="s">
        <v>1231</v>
      </c>
      <c r="C1294" t="s">
        <v>1219</v>
      </c>
      <c r="D1294">
        <v>2017</v>
      </c>
      <c r="E1294" t="str">
        <f t="shared" si="20"/>
        <v>85602017</v>
      </c>
      <c r="F1294">
        <v>22911</v>
      </c>
      <c r="G1294" t="str">
        <f>VLOOKUP($A1294,CATMUN!$B$2:$C$1123,2,0)</f>
        <v>Bajo</v>
      </c>
      <c r="H1294" t="str">
        <f>VLOOKUP($A1294,CATMUN!$B$2:$D$1123,3,0)</f>
        <v>Otros Sistemas de Ciudades</v>
      </c>
      <c r="I1294">
        <f>VLOOKUP($A1294,CATMUN!$B$2:$G$1123,4,0)</f>
        <v>0</v>
      </c>
      <c r="J1294">
        <f>VLOOKUP($A1294,CATMUN!$B$2:$G$1123,6,0)</f>
        <v>14</v>
      </c>
      <c r="K1294" s="69">
        <v>297.790053</v>
      </c>
      <c r="L1294" s="69">
        <v>1564</v>
      </c>
      <c r="M1294" s="69">
        <v>0</v>
      </c>
      <c r="N1294" s="69">
        <v>523.23349570737719</v>
      </c>
      <c r="O1294" s="69">
        <v>0</v>
      </c>
      <c r="P1294" s="69">
        <v>2227.7305550000001</v>
      </c>
      <c r="Q1294">
        <v>0</v>
      </c>
      <c r="R1294">
        <v>0</v>
      </c>
      <c r="S1294" s="69">
        <v>926.80019200000004</v>
      </c>
      <c r="T1294">
        <v>0</v>
      </c>
      <c r="V1294" s="51">
        <v>35</v>
      </c>
      <c r="W1294" s="51">
        <v>4</v>
      </c>
      <c r="X1294" s="51">
        <v>181</v>
      </c>
    </row>
    <row r="1295" spans="1:24" x14ac:dyDescent="0.2">
      <c r="A1295">
        <v>8606</v>
      </c>
      <c r="B1295" t="s">
        <v>1233</v>
      </c>
      <c r="C1295" t="s">
        <v>1219</v>
      </c>
      <c r="D1295">
        <v>2017</v>
      </c>
      <c r="E1295" t="str">
        <f t="shared" si="20"/>
        <v>86062017</v>
      </c>
      <c r="F1295">
        <v>26778</v>
      </c>
      <c r="G1295" t="str">
        <f>VLOOKUP($A1295,CATMUN!$B$2:$C$1123,2,0)</f>
        <v>Bajo</v>
      </c>
      <c r="H1295" t="str">
        <f>VLOOKUP($A1295,CATMUN!$B$2:$D$1123,3,0)</f>
        <v>Municipios intermedios</v>
      </c>
      <c r="I1295">
        <f>VLOOKUP($A1295,CATMUN!$B$2:$G$1123,4,0)</f>
        <v>0</v>
      </c>
      <c r="J1295">
        <f>VLOOKUP($A1295,CATMUN!$B$2:$G$1123,6,0)</f>
        <v>14</v>
      </c>
      <c r="K1295" s="69">
        <v>282.42813000000001</v>
      </c>
      <c r="L1295" s="69">
        <v>1564</v>
      </c>
      <c r="M1295" s="69">
        <v>3.2594479999999999</v>
      </c>
      <c r="N1295" s="69">
        <v>134.99325446004167</v>
      </c>
      <c r="O1295" s="69">
        <v>0</v>
      </c>
      <c r="P1295" s="69">
        <v>288.24921799999998</v>
      </c>
      <c r="Q1295">
        <v>0</v>
      </c>
      <c r="S1295" s="69">
        <v>418.882812</v>
      </c>
      <c r="T1295">
        <v>0</v>
      </c>
      <c r="V1295" s="51">
        <v>14</v>
      </c>
      <c r="W1295" s="51">
        <v>24</v>
      </c>
      <c r="X1295" s="51">
        <v>181</v>
      </c>
    </row>
    <row r="1296" spans="1:24" x14ac:dyDescent="0.2">
      <c r="A1296">
        <v>8634</v>
      </c>
      <c r="B1296" t="s">
        <v>1234</v>
      </c>
      <c r="C1296" t="s">
        <v>1219</v>
      </c>
      <c r="D1296">
        <v>2017</v>
      </c>
      <c r="E1296" t="str">
        <f t="shared" si="20"/>
        <v>86342017</v>
      </c>
      <c r="F1296">
        <v>33007</v>
      </c>
      <c r="G1296" t="str">
        <f>VLOOKUP($A1296,CATMUN!$B$2:$C$1123,2,0)</f>
        <v>Medio</v>
      </c>
      <c r="H1296" t="str">
        <f>VLOOKUP($A1296,CATMUN!$B$2:$D$1123,3,0)</f>
        <v>Otros Sistemas de Ciudades</v>
      </c>
      <c r="I1296">
        <f>VLOOKUP($A1296,CATMUN!$B$2:$G$1123,4,0)</f>
        <v>0</v>
      </c>
      <c r="J1296">
        <f>VLOOKUP($A1296,CATMUN!$B$2:$G$1123,6,0)</f>
        <v>14</v>
      </c>
      <c r="K1296" s="69">
        <v>304.14321239999998</v>
      </c>
      <c r="L1296" s="69">
        <v>1564</v>
      </c>
      <c r="M1296" s="69">
        <v>126.97850173</v>
      </c>
      <c r="N1296" s="69">
        <v>523.23349570737719</v>
      </c>
      <c r="P1296" s="69">
        <v>2227.7305550000001</v>
      </c>
      <c r="Q1296">
        <v>0</v>
      </c>
      <c r="S1296" s="69">
        <v>926.80019200000004</v>
      </c>
      <c r="T1296">
        <v>0</v>
      </c>
      <c r="V1296" s="51">
        <v>35</v>
      </c>
      <c r="W1296" s="51">
        <v>214</v>
      </c>
      <c r="X1296" s="51">
        <v>181</v>
      </c>
    </row>
    <row r="1297" spans="1:24" x14ac:dyDescent="0.2">
      <c r="A1297">
        <v>8685</v>
      </c>
      <c r="B1297" t="s">
        <v>1237</v>
      </c>
      <c r="C1297" t="s">
        <v>1219</v>
      </c>
      <c r="D1297">
        <v>2017</v>
      </c>
      <c r="E1297" t="str">
        <f t="shared" si="20"/>
        <v>86852017</v>
      </c>
      <c r="F1297">
        <v>25567</v>
      </c>
      <c r="G1297" t="str">
        <f>VLOOKUP($A1297,CATMUN!$B$2:$C$1123,2,0)</f>
        <v>Medio</v>
      </c>
      <c r="H1297" t="str">
        <f>VLOOKUP($A1297,CATMUN!$B$2:$D$1123,3,0)</f>
        <v>Otros Sistemas de Ciudades</v>
      </c>
      <c r="I1297">
        <f>VLOOKUP($A1297,CATMUN!$B$2:$G$1123,4,0)</f>
        <v>0</v>
      </c>
      <c r="J1297">
        <f>VLOOKUP($A1297,CATMUN!$B$2:$G$1123,6,0)</f>
        <v>14</v>
      </c>
      <c r="K1297" s="69">
        <v>744.16505900000004</v>
      </c>
      <c r="L1297" s="69">
        <v>1564</v>
      </c>
      <c r="M1297" s="69">
        <v>67.956181000000001</v>
      </c>
      <c r="N1297" s="69">
        <v>523.23349570737719</v>
      </c>
      <c r="P1297" s="69">
        <v>2227.7305550000001</v>
      </c>
      <c r="Q1297">
        <v>0</v>
      </c>
      <c r="S1297" s="69">
        <v>926.80019200000004</v>
      </c>
      <c r="T1297">
        <v>0</v>
      </c>
      <c r="V1297" s="51">
        <v>35</v>
      </c>
      <c r="W1297" s="51">
        <v>69</v>
      </c>
      <c r="X1297" s="51">
        <v>181</v>
      </c>
    </row>
    <row r="1298" spans="1:24" x14ac:dyDescent="0.2">
      <c r="A1298">
        <v>8832</v>
      </c>
      <c r="B1298" t="s">
        <v>1240</v>
      </c>
      <c r="C1298" t="s">
        <v>1219</v>
      </c>
      <c r="D1298">
        <v>2017</v>
      </c>
      <c r="E1298" t="str">
        <f t="shared" si="20"/>
        <v>88322017</v>
      </c>
      <c r="F1298">
        <v>11022</v>
      </c>
      <c r="G1298" t="str">
        <f>VLOOKUP($A1298,CATMUN!$B$2:$C$1123,2,0)</f>
        <v>Medio</v>
      </c>
      <c r="H1298" t="str">
        <f>VLOOKUP($A1298,CATMUN!$B$2:$D$1123,3,0)</f>
        <v>Otros Sistemas de Ciudades</v>
      </c>
      <c r="I1298">
        <f>VLOOKUP($A1298,CATMUN!$B$2:$G$1123,4,0)</f>
        <v>0</v>
      </c>
      <c r="J1298">
        <f>VLOOKUP($A1298,CATMUN!$B$2:$G$1123,6,0)</f>
        <v>14</v>
      </c>
      <c r="K1298" s="69">
        <v>1055.41092</v>
      </c>
      <c r="L1298" s="69">
        <v>1564</v>
      </c>
      <c r="M1298" s="69">
        <v>95.847417000000007</v>
      </c>
      <c r="N1298" s="69">
        <v>523.23349570737719</v>
      </c>
      <c r="P1298" s="69">
        <v>2227.7305550000001</v>
      </c>
      <c r="Q1298">
        <v>0</v>
      </c>
      <c r="S1298" s="69">
        <v>926.80019200000004</v>
      </c>
      <c r="T1298">
        <v>0</v>
      </c>
      <c r="V1298" s="51">
        <v>35</v>
      </c>
      <c r="W1298" s="51">
        <v>30</v>
      </c>
      <c r="X1298" s="51">
        <v>181</v>
      </c>
    </row>
    <row r="1299" spans="1:24" x14ac:dyDescent="0.2">
      <c r="A1299">
        <v>8849</v>
      </c>
      <c r="B1299" t="s">
        <v>1241</v>
      </c>
      <c r="C1299" t="s">
        <v>1219</v>
      </c>
      <c r="D1299">
        <v>2017</v>
      </c>
      <c r="E1299" t="str">
        <f t="shared" si="20"/>
        <v>88492017</v>
      </c>
      <c r="F1299">
        <v>9486</v>
      </c>
      <c r="G1299" t="str">
        <f>VLOOKUP($A1299,CATMUN!$B$2:$C$1123,2,0)</f>
        <v>Medio</v>
      </c>
      <c r="H1299" t="str">
        <f>VLOOKUP($A1299,CATMUN!$B$2:$D$1123,3,0)</f>
        <v>Otros Sistemas de Ciudades</v>
      </c>
      <c r="I1299">
        <f>VLOOKUP($A1299,CATMUN!$B$2:$G$1123,4,0)</f>
        <v>0</v>
      </c>
      <c r="J1299">
        <f>VLOOKUP($A1299,CATMUN!$B$2:$G$1123,6,0)</f>
        <v>14</v>
      </c>
      <c r="K1299" s="69">
        <v>227.31844599999999</v>
      </c>
      <c r="L1299" s="69">
        <v>1564</v>
      </c>
      <c r="M1299" s="69">
        <v>7.5771890000000006</v>
      </c>
      <c r="N1299" s="69">
        <v>523.23349570737719</v>
      </c>
      <c r="O1299" s="69">
        <v>0</v>
      </c>
      <c r="P1299" s="69">
        <v>2227.7305550000001</v>
      </c>
      <c r="Q1299">
        <v>0</v>
      </c>
      <c r="S1299" s="69">
        <v>926.80019200000004</v>
      </c>
      <c r="T1299">
        <v>0</v>
      </c>
      <c r="V1299" s="51">
        <v>35</v>
      </c>
      <c r="W1299" s="51">
        <v>0</v>
      </c>
      <c r="X1299" s="51">
        <v>181</v>
      </c>
    </row>
    <row r="1300" spans="1:24" x14ac:dyDescent="0.2">
      <c r="A1300">
        <v>13052</v>
      </c>
      <c r="B1300" t="s">
        <v>1247</v>
      </c>
      <c r="C1300" t="s">
        <v>1242</v>
      </c>
      <c r="D1300">
        <v>2017</v>
      </c>
      <c r="E1300" t="str">
        <f t="shared" si="20"/>
        <v>130522017</v>
      </c>
      <c r="F1300">
        <v>75271</v>
      </c>
      <c r="G1300" t="str">
        <f>VLOOKUP($A1300,CATMUN!$B$2:$C$1123,2,0)</f>
        <v>Medio</v>
      </c>
      <c r="H1300" t="str">
        <f>VLOOKUP($A1300,CATMUN!$B$2:$D$1123,3,0)</f>
        <v>Otros Sistemas de Ciudades</v>
      </c>
      <c r="I1300">
        <f>VLOOKUP($A1300,CATMUN!$B$2:$G$1123,4,0)</f>
        <v>0</v>
      </c>
      <c r="J1300">
        <f>VLOOKUP($A1300,CATMUN!$B$2:$G$1123,6,0)</f>
        <v>14</v>
      </c>
      <c r="K1300" s="69">
        <v>1592.167246</v>
      </c>
      <c r="L1300" s="69">
        <v>1564</v>
      </c>
      <c r="M1300" s="69">
        <v>0</v>
      </c>
      <c r="N1300" s="69">
        <v>523.23349570737719</v>
      </c>
      <c r="O1300" s="69">
        <v>0</v>
      </c>
      <c r="P1300" s="69">
        <v>2227.7305550000001</v>
      </c>
      <c r="Q1300">
        <v>0</v>
      </c>
      <c r="S1300" s="69">
        <v>926.80019200000004</v>
      </c>
      <c r="T1300">
        <v>0</v>
      </c>
      <c r="V1300" s="51">
        <v>32</v>
      </c>
      <c r="W1300" s="51">
        <v>67</v>
      </c>
      <c r="X1300" s="51">
        <v>445</v>
      </c>
    </row>
    <row r="1301" spans="1:24" x14ac:dyDescent="0.2">
      <c r="A1301">
        <v>13062</v>
      </c>
      <c r="B1301" t="s">
        <v>1248</v>
      </c>
      <c r="C1301" t="s">
        <v>1242</v>
      </c>
      <c r="D1301">
        <v>2017</v>
      </c>
      <c r="E1301" t="str">
        <f t="shared" si="20"/>
        <v>130622017</v>
      </c>
      <c r="F1301">
        <v>10174</v>
      </c>
      <c r="G1301" t="str">
        <f>VLOOKUP($A1301,CATMUN!$B$2:$C$1123,2,0)</f>
        <v>Medio</v>
      </c>
      <c r="H1301" t="str">
        <f>VLOOKUP($A1301,CATMUN!$B$2:$D$1123,3,0)</f>
        <v>Municipios intermedios</v>
      </c>
      <c r="I1301">
        <f>VLOOKUP($A1301,CATMUN!$B$2:$G$1123,4,0)</f>
        <v>0</v>
      </c>
      <c r="J1301">
        <f>VLOOKUP($A1301,CATMUN!$B$2:$G$1123,6,0)</f>
        <v>14</v>
      </c>
      <c r="K1301" s="69">
        <v>145.208673</v>
      </c>
      <c r="L1301" s="69">
        <v>1564</v>
      </c>
      <c r="M1301" s="69">
        <v>0</v>
      </c>
      <c r="N1301" s="69">
        <v>134.99325446004167</v>
      </c>
      <c r="P1301" s="69">
        <v>288.24921799999998</v>
      </c>
      <c r="Q1301">
        <v>0</v>
      </c>
      <c r="S1301" s="69">
        <v>418.882812</v>
      </c>
      <c r="T1301">
        <v>0</v>
      </c>
      <c r="V1301" s="51">
        <v>14</v>
      </c>
      <c r="W1301" s="51">
        <v>46</v>
      </c>
      <c r="X1301" s="51">
        <v>181</v>
      </c>
    </row>
    <row r="1302" spans="1:24" x14ac:dyDescent="0.2">
      <c r="A1302">
        <v>13140</v>
      </c>
      <c r="B1302" t="s">
        <v>1250</v>
      </c>
      <c r="C1302" t="s">
        <v>1242</v>
      </c>
      <c r="D1302">
        <v>2017</v>
      </c>
      <c r="E1302" t="str">
        <f t="shared" si="20"/>
        <v>131402017</v>
      </c>
      <c r="F1302">
        <v>23928</v>
      </c>
      <c r="G1302" t="str">
        <f>VLOOKUP($A1302,CATMUN!$B$2:$C$1123,2,0)</f>
        <v>Bajo</v>
      </c>
      <c r="H1302" t="str">
        <f>VLOOKUP($A1302,CATMUN!$B$2:$D$1123,3,0)</f>
        <v>Municipios intermedios</v>
      </c>
      <c r="I1302">
        <f>VLOOKUP($A1302,CATMUN!$B$2:$G$1123,4,0)</f>
        <v>0</v>
      </c>
      <c r="J1302">
        <f>VLOOKUP($A1302,CATMUN!$B$2:$G$1123,6,0)</f>
        <v>14</v>
      </c>
      <c r="K1302" s="69">
        <v>121.51503699999999</v>
      </c>
      <c r="L1302" s="69">
        <v>1564</v>
      </c>
      <c r="M1302" s="69">
        <v>3.9899999999999998E-2</v>
      </c>
      <c r="N1302" s="69">
        <v>134.99325446004167</v>
      </c>
      <c r="P1302" s="69">
        <v>288.24921799999998</v>
      </c>
      <c r="Q1302">
        <v>0</v>
      </c>
      <c r="S1302" s="69">
        <v>418.882812</v>
      </c>
      <c r="T1302">
        <v>0</v>
      </c>
      <c r="V1302" s="51">
        <v>14</v>
      </c>
      <c r="W1302" s="51">
        <v>9</v>
      </c>
      <c r="X1302" s="51">
        <v>181</v>
      </c>
    </row>
    <row r="1303" spans="1:24" x14ac:dyDescent="0.2">
      <c r="A1303">
        <v>13188</v>
      </c>
      <c r="B1303" t="s">
        <v>1252</v>
      </c>
      <c r="C1303" t="s">
        <v>1242</v>
      </c>
      <c r="D1303">
        <v>2017</v>
      </c>
      <c r="E1303" t="str">
        <f t="shared" si="20"/>
        <v>131882017</v>
      </c>
      <c r="F1303">
        <v>11137</v>
      </c>
      <c r="G1303" t="str">
        <f>VLOOKUP($A1303,CATMUN!$B$2:$C$1123,2,0)</f>
        <v>Medio</v>
      </c>
      <c r="H1303" t="str">
        <f>VLOOKUP($A1303,CATMUN!$B$2:$D$1123,3,0)</f>
        <v>Municipios intermedios</v>
      </c>
      <c r="I1303">
        <f>VLOOKUP($A1303,CATMUN!$B$2:$G$1123,4,0)</f>
        <v>0</v>
      </c>
      <c r="J1303">
        <f>VLOOKUP($A1303,CATMUN!$B$2:$G$1123,6,0)</f>
        <v>14</v>
      </c>
      <c r="K1303" s="69">
        <v>120.478555</v>
      </c>
      <c r="L1303" s="69">
        <v>1564</v>
      </c>
      <c r="M1303" s="69">
        <v>0</v>
      </c>
      <c r="N1303" s="69">
        <v>134.99325446004167</v>
      </c>
      <c r="O1303" s="69">
        <v>0</v>
      </c>
      <c r="P1303" s="69">
        <v>288.24921799999998</v>
      </c>
      <c r="Q1303">
        <v>0</v>
      </c>
      <c r="S1303" s="69">
        <v>418.882812</v>
      </c>
      <c r="T1303">
        <v>0</v>
      </c>
      <c r="V1303" s="51">
        <v>8</v>
      </c>
      <c r="W1303" s="51">
        <v>0</v>
      </c>
      <c r="X1303" s="51">
        <v>445</v>
      </c>
    </row>
    <row r="1304" spans="1:24" x14ac:dyDescent="0.2">
      <c r="A1304">
        <v>13188</v>
      </c>
      <c r="B1304" t="s">
        <v>1252</v>
      </c>
      <c r="C1304" t="s">
        <v>1242</v>
      </c>
      <c r="D1304">
        <v>2017</v>
      </c>
      <c r="E1304" t="str">
        <f t="shared" si="20"/>
        <v>131882017</v>
      </c>
      <c r="F1304">
        <v>11137</v>
      </c>
      <c r="G1304" t="str">
        <f>VLOOKUP($A1304,CATMUN!$B$2:$C$1123,2,0)</f>
        <v>Medio</v>
      </c>
      <c r="H1304" t="str">
        <f>VLOOKUP($A1304,CATMUN!$B$2:$D$1123,3,0)</f>
        <v>Municipios intermedios</v>
      </c>
      <c r="I1304">
        <f>VLOOKUP($A1304,CATMUN!$B$2:$G$1123,4,0)</f>
        <v>0</v>
      </c>
      <c r="J1304">
        <f>VLOOKUP($A1304,CATMUN!$B$2:$G$1123,6,0)</f>
        <v>14</v>
      </c>
      <c r="K1304" s="69">
        <v>120.478555</v>
      </c>
      <c r="L1304" s="69">
        <v>1564</v>
      </c>
      <c r="M1304" s="69">
        <v>0</v>
      </c>
      <c r="N1304" s="69">
        <v>134.99325446004167</v>
      </c>
      <c r="O1304" s="69">
        <v>0</v>
      </c>
      <c r="P1304" s="69">
        <v>288.24921799999998</v>
      </c>
      <c r="Q1304">
        <v>0</v>
      </c>
      <c r="S1304" s="69">
        <v>418.882812</v>
      </c>
      <c r="T1304">
        <v>0</v>
      </c>
      <c r="V1304" s="51">
        <v>8</v>
      </c>
      <c r="W1304" s="51">
        <v>0</v>
      </c>
      <c r="X1304" s="51">
        <v>445</v>
      </c>
    </row>
    <row r="1305" spans="1:24" x14ac:dyDescent="0.2">
      <c r="A1305">
        <v>13222</v>
      </c>
      <c r="B1305" t="s">
        <v>1254</v>
      </c>
      <c r="C1305" t="s">
        <v>1242</v>
      </c>
      <c r="D1305">
        <v>2017</v>
      </c>
      <c r="E1305" t="str">
        <f t="shared" si="20"/>
        <v>132222017</v>
      </c>
      <c r="F1305">
        <v>12750</v>
      </c>
      <c r="G1305" t="str">
        <f>VLOOKUP($A1305,CATMUN!$B$2:$C$1123,2,0)</f>
        <v>Medio</v>
      </c>
      <c r="H1305" t="str">
        <f>VLOOKUP($A1305,CATMUN!$B$2:$D$1123,3,0)</f>
        <v>Otros Sistemas de Ciudades</v>
      </c>
      <c r="I1305">
        <f>VLOOKUP($A1305,CATMUN!$B$2:$G$1123,4,0)</f>
        <v>0</v>
      </c>
      <c r="J1305">
        <f>VLOOKUP($A1305,CATMUN!$B$2:$G$1123,6,0)</f>
        <v>14</v>
      </c>
      <c r="K1305" s="69">
        <v>241.892911</v>
      </c>
      <c r="L1305" s="69">
        <v>1564</v>
      </c>
      <c r="M1305" s="69">
        <v>0</v>
      </c>
      <c r="N1305" s="69">
        <v>523.23349570737719</v>
      </c>
      <c r="P1305" s="69">
        <v>2227.7305550000001</v>
      </c>
      <c r="Q1305">
        <v>0</v>
      </c>
      <c r="S1305" s="69">
        <v>926.80019200000004</v>
      </c>
      <c r="T1305">
        <v>0</v>
      </c>
      <c r="V1305" s="51">
        <v>32</v>
      </c>
      <c r="W1305" s="51">
        <v>1</v>
      </c>
      <c r="X1305" s="51">
        <v>445</v>
      </c>
    </row>
    <row r="1306" spans="1:24" x14ac:dyDescent="0.2">
      <c r="A1306">
        <v>13244</v>
      </c>
      <c r="B1306" t="s">
        <v>1255</v>
      </c>
      <c r="C1306" t="s">
        <v>1242</v>
      </c>
      <c r="D1306">
        <v>2017</v>
      </c>
      <c r="E1306" t="str">
        <f t="shared" si="20"/>
        <v>132442017</v>
      </c>
      <c r="F1306">
        <v>76949</v>
      </c>
      <c r="G1306" t="str">
        <f>VLOOKUP($A1306,CATMUN!$B$2:$C$1123,2,0)</f>
        <v>Bajo</v>
      </c>
      <c r="H1306" t="str">
        <f>VLOOKUP($A1306,CATMUN!$B$2:$D$1123,3,0)</f>
        <v>Municipios intermedios</v>
      </c>
      <c r="I1306">
        <f>VLOOKUP($A1306,CATMUN!$B$2:$G$1123,4,0)</f>
        <v>0</v>
      </c>
      <c r="J1306">
        <f>VLOOKUP($A1306,CATMUN!$B$2:$G$1123,6,0)</f>
        <v>14</v>
      </c>
      <c r="K1306" s="69">
        <v>265.44697499999995</v>
      </c>
      <c r="L1306" s="69">
        <v>1564</v>
      </c>
      <c r="M1306" s="69">
        <v>0</v>
      </c>
      <c r="N1306" s="69">
        <v>134.99325446004167</v>
      </c>
      <c r="P1306" s="69">
        <v>288.24921799999998</v>
      </c>
      <c r="Q1306">
        <v>0</v>
      </c>
      <c r="S1306" s="69">
        <v>418.882812</v>
      </c>
      <c r="T1306">
        <v>0</v>
      </c>
      <c r="V1306" s="51">
        <v>14</v>
      </c>
      <c r="W1306" s="51">
        <v>46</v>
      </c>
      <c r="X1306" s="51">
        <v>181</v>
      </c>
    </row>
    <row r="1307" spans="1:24" x14ac:dyDescent="0.2">
      <c r="A1307">
        <v>13433</v>
      </c>
      <c r="B1307" t="s">
        <v>1260</v>
      </c>
      <c r="C1307" t="s">
        <v>1242</v>
      </c>
      <c r="D1307">
        <v>2017</v>
      </c>
      <c r="E1307" t="str">
        <f t="shared" si="20"/>
        <v>134332017</v>
      </c>
      <c r="F1307">
        <v>26461</v>
      </c>
      <c r="G1307" t="str">
        <f>VLOOKUP($A1307,CATMUN!$B$2:$C$1123,2,0)</f>
        <v>Bajo</v>
      </c>
      <c r="H1307" t="str">
        <f>VLOOKUP($A1307,CATMUN!$B$2:$D$1123,3,0)</f>
        <v>Municipios intermedios</v>
      </c>
      <c r="I1307">
        <f>VLOOKUP($A1307,CATMUN!$B$2:$G$1123,4,0)</f>
        <v>0</v>
      </c>
      <c r="J1307">
        <f>VLOOKUP($A1307,CATMUN!$B$2:$G$1123,6,0)</f>
        <v>14</v>
      </c>
      <c r="K1307" s="69">
        <v>292.925073</v>
      </c>
      <c r="L1307" s="69">
        <v>1564</v>
      </c>
      <c r="M1307" s="69">
        <v>12.545709</v>
      </c>
      <c r="N1307" s="69">
        <v>134.99325446004167</v>
      </c>
      <c r="O1307" s="69">
        <v>0</v>
      </c>
      <c r="P1307" s="69">
        <v>288.24921799999998</v>
      </c>
      <c r="Q1307">
        <v>0</v>
      </c>
      <c r="R1307">
        <v>0</v>
      </c>
      <c r="S1307" s="69">
        <v>418.882812</v>
      </c>
      <c r="T1307">
        <v>0</v>
      </c>
      <c r="V1307" s="51">
        <v>14</v>
      </c>
      <c r="W1307" s="51">
        <v>5</v>
      </c>
      <c r="X1307" s="51">
        <v>181</v>
      </c>
    </row>
    <row r="1308" spans="1:24" x14ac:dyDescent="0.2">
      <c r="A1308">
        <v>13442</v>
      </c>
      <c r="B1308" t="s">
        <v>1262</v>
      </c>
      <c r="C1308" t="s">
        <v>1242</v>
      </c>
      <c r="D1308">
        <v>2017</v>
      </c>
      <c r="E1308" t="str">
        <f t="shared" si="20"/>
        <v>134422017</v>
      </c>
      <c r="F1308">
        <v>48787</v>
      </c>
      <c r="G1308" t="str">
        <f>VLOOKUP($A1308,CATMUN!$B$2:$C$1123,2,0)</f>
        <v>Medio</v>
      </c>
      <c r="H1308" t="str">
        <f>VLOOKUP($A1308,CATMUN!$B$2:$D$1123,3,0)</f>
        <v>Municipios intermedios</v>
      </c>
      <c r="I1308">
        <f>VLOOKUP($A1308,CATMUN!$B$2:$G$1123,4,0)</f>
        <v>0</v>
      </c>
      <c r="J1308">
        <f>VLOOKUP($A1308,CATMUN!$B$2:$G$1123,6,0)</f>
        <v>14</v>
      </c>
      <c r="K1308" s="69">
        <v>228.41333600000002</v>
      </c>
      <c r="L1308" s="69">
        <v>1564</v>
      </c>
      <c r="N1308" s="69">
        <v>134.99325446004167</v>
      </c>
      <c r="P1308" s="69">
        <v>288.24921799999998</v>
      </c>
      <c r="Q1308">
        <v>1</v>
      </c>
      <c r="S1308" s="69">
        <v>418.882812</v>
      </c>
      <c r="T1308">
        <v>0</v>
      </c>
      <c r="V1308" s="51">
        <v>10</v>
      </c>
      <c r="W1308" s="51">
        <v>10</v>
      </c>
      <c r="X1308" s="51">
        <v>124</v>
      </c>
    </row>
    <row r="1309" spans="1:24" x14ac:dyDescent="0.2">
      <c r="A1309">
        <v>13468</v>
      </c>
      <c r="B1309" t="s">
        <v>1264</v>
      </c>
      <c r="C1309" t="s">
        <v>1242</v>
      </c>
      <c r="D1309">
        <v>2017</v>
      </c>
      <c r="E1309" t="str">
        <f t="shared" si="20"/>
        <v>134682017</v>
      </c>
      <c r="F1309">
        <v>44784</v>
      </c>
      <c r="G1309" t="str">
        <f>VLOOKUP($A1309,CATMUN!$B$2:$C$1123,2,0)</f>
        <v>Medio</v>
      </c>
      <c r="H1309" t="str">
        <f>VLOOKUP($A1309,CATMUN!$B$2:$D$1123,3,0)</f>
        <v>Municipios intermedios</v>
      </c>
      <c r="I1309">
        <f>VLOOKUP($A1309,CATMUN!$B$2:$G$1123,4,0)</f>
        <v>0</v>
      </c>
      <c r="J1309">
        <f>VLOOKUP($A1309,CATMUN!$B$2:$G$1123,6,0)</f>
        <v>14</v>
      </c>
      <c r="K1309" s="69">
        <v>1032.3289580000001</v>
      </c>
      <c r="L1309" s="69">
        <v>1564</v>
      </c>
      <c r="M1309" s="69">
        <v>21.573</v>
      </c>
      <c r="N1309" s="69">
        <v>134.99325446004167</v>
      </c>
      <c r="O1309" s="69">
        <v>0</v>
      </c>
      <c r="P1309" s="69">
        <v>288.24921799999998</v>
      </c>
      <c r="Q1309">
        <v>0</v>
      </c>
      <c r="R1309">
        <v>0</v>
      </c>
      <c r="S1309" s="69">
        <v>418.882812</v>
      </c>
      <c r="T1309">
        <v>0</v>
      </c>
      <c r="V1309" s="51">
        <v>10</v>
      </c>
      <c r="W1309" s="51">
        <v>22</v>
      </c>
      <c r="X1309" s="51">
        <v>124</v>
      </c>
    </row>
    <row r="1310" spans="1:24" x14ac:dyDescent="0.2">
      <c r="A1310">
        <v>13580</v>
      </c>
      <c r="B1310" t="s">
        <v>1268</v>
      </c>
      <c r="C1310" t="s">
        <v>1242</v>
      </c>
      <c r="D1310">
        <v>2017</v>
      </c>
      <c r="E1310" t="str">
        <f t="shared" si="20"/>
        <v>135802017</v>
      </c>
      <c r="F1310">
        <v>10887</v>
      </c>
      <c r="G1310" t="str">
        <f>VLOOKUP($A1310,CATMUN!$B$2:$C$1123,2,0)</f>
        <v>Medio</v>
      </c>
      <c r="H1310" t="str">
        <f>VLOOKUP($A1310,CATMUN!$B$2:$D$1123,3,0)</f>
        <v>Municipios intermedios</v>
      </c>
      <c r="I1310">
        <f>VLOOKUP($A1310,CATMUN!$B$2:$G$1123,4,0)</f>
        <v>0</v>
      </c>
      <c r="J1310">
        <f>VLOOKUP($A1310,CATMUN!$B$2:$G$1123,6,0)</f>
        <v>14</v>
      </c>
      <c r="K1310" s="69">
        <v>39.863311000000003</v>
      </c>
      <c r="L1310" s="69">
        <v>1564</v>
      </c>
      <c r="M1310" s="69">
        <v>0</v>
      </c>
      <c r="N1310" s="69">
        <v>134.99325446004167</v>
      </c>
      <c r="P1310" s="69">
        <v>288.24921799999998</v>
      </c>
      <c r="Q1310">
        <v>0</v>
      </c>
      <c r="S1310" s="69">
        <v>418.882812</v>
      </c>
      <c r="T1310">
        <v>0</v>
      </c>
      <c r="V1310" s="51">
        <v>10</v>
      </c>
      <c r="W1310" s="51">
        <v>2</v>
      </c>
      <c r="X1310" s="51">
        <v>124</v>
      </c>
    </row>
    <row r="1311" spans="1:24" x14ac:dyDescent="0.2">
      <c r="A1311">
        <v>13647</v>
      </c>
      <c r="B1311" t="s">
        <v>1271</v>
      </c>
      <c r="C1311" t="s">
        <v>1242</v>
      </c>
      <c r="D1311">
        <v>2017</v>
      </c>
      <c r="E1311" t="str">
        <f t="shared" si="20"/>
        <v>136472017</v>
      </c>
      <c r="F1311">
        <v>16473</v>
      </c>
      <c r="G1311" t="str">
        <f>VLOOKUP($A1311,CATMUN!$B$2:$C$1123,2,0)</f>
        <v>Medio</v>
      </c>
      <c r="H1311" t="str">
        <f>VLOOKUP($A1311,CATMUN!$B$2:$D$1123,3,0)</f>
        <v>Municipios intermedios</v>
      </c>
      <c r="I1311">
        <f>VLOOKUP($A1311,CATMUN!$B$2:$G$1123,4,0)</f>
        <v>0</v>
      </c>
      <c r="J1311">
        <f>VLOOKUP($A1311,CATMUN!$B$2:$G$1123,6,0)</f>
        <v>14</v>
      </c>
      <c r="K1311" s="69">
        <v>170.89988299999999</v>
      </c>
      <c r="L1311" s="69">
        <v>1564</v>
      </c>
      <c r="M1311" s="69">
        <v>0</v>
      </c>
      <c r="N1311" s="69">
        <v>134.99325446004167</v>
      </c>
      <c r="O1311" s="69">
        <v>0</v>
      </c>
      <c r="P1311" s="69">
        <v>288.24921799999998</v>
      </c>
      <c r="Q1311">
        <v>0</v>
      </c>
      <c r="R1311">
        <v>0</v>
      </c>
      <c r="S1311" s="69">
        <v>418.882812</v>
      </c>
      <c r="T1311">
        <v>0</v>
      </c>
      <c r="V1311" s="51">
        <v>14</v>
      </c>
      <c r="W1311" s="51">
        <v>6</v>
      </c>
      <c r="X1311" s="51">
        <v>181</v>
      </c>
    </row>
    <row r="1312" spans="1:24" x14ac:dyDescent="0.2">
      <c r="A1312">
        <v>13657</v>
      </c>
      <c r="B1312" t="s">
        <v>1275</v>
      </c>
      <c r="C1312" t="s">
        <v>1242</v>
      </c>
      <c r="D1312">
        <v>2017</v>
      </c>
      <c r="E1312" t="str">
        <f t="shared" si="20"/>
        <v>136572017</v>
      </c>
      <c r="F1312">
        <v>33753</v>
      </c>
      <c r="G1312" t="str">
        <f>VLOOKUP($A1312,CATMUN!$B$2:$C$1123,2,0)</f>
        <v>Bajo</v>
      </c>
      <c r="H1312" t="str">
        <f>VLOOKUP($A1312,CATMUN!$B$2:$D$1123,3,0)</f>
        <v>Municipios intermedios</v>
      </c>
      <c r="I1312">
        <f>VLOOKUP($A1312,CATMUN!$B$2:$G$1123,4,0)</f>
        <v>0</v>
      </c>
      <c r="J1312">
        <f>VLOOKUP($A1312,CATMUN!$B$2:$G$1123,6,0)</f>
        <v>14</v>
      </c>
      <c r="K1312" s="69">
        <v>227.976867</v>
      </c>
      <c r="L1312" s="69">
        <v>1564</v>
      </c>
      <c r="M1312" s="69">
        <v>19.923351999999998</v>
      </c>
      <c r="N1312" s="69">
        <v>134.99325446004167</v>
      </c>
      <c r="P1312" s="69">
        <v>288.24921799999998</v>
      </c>
      <c r="Q1312">
        <v>0</v>
      </c>
      <c r="S1312" s="69">
        <v>418.882812</v>
      </c>
      <c r="T1312">
        <v>0</v>
      </c>
      <c r="V1312" s="51">
        <v>10</v>
      </c>
      <c r="W1312" s="51">
        <v>16</v>
      </c>
      <c r="X1312" s="51">
        <v>124</v>
      </c>
    </row>
    <row r="1313" spans="1:24" x14ac:dyDescent="0.2">
      <c r="A1313">
        <v>13670</v>
      </c>
      <c r="B1313" t="s">
        <v>1277</v>
      </c>
      <c r="C1313" t="s">
        <v>1242</v>
      </c>
      <c r="D1313">
        <v>2017</v>
      </c>
      <c r="E1313" t="str">
        <f t="shared" si="20"/>
        <v>136702017</v>
      </c>
      <c r="F1313">
        <v>34795</v>
      </c>
      <c r="G1313" t="str">
        <f>VLOOKUP($A1313,CATMUN!$B$2:$C$1123,2,0)</f>
        <v>Medio</v>
      </c>
      <c r="H1313" t="str">
        <f>VLOOKUP($A1313,CATMUN!$B$2:$D$1123,3,0)</f>
        <v>Municipios intermedios</v>
      </c>
      <c r="I1313">
        <f>VLOOKUP($A1313,CATMUN!$B$2:$G$1123,4,0)</f>
        <v>0</v>
      </c>
      <c r="J1313">
        <f>VLOOKUP($A1313,CATMUN!$B$2:$G$1123,6,0)</f>
        <v>14</v>
      </c>
      <c r="K1313" s="69">
        <v>315.83858100000003</v>
      </c>
      <c r="L1313" s="69">
        <v>1564</v>
      </c>
      <c r="M1313" s="69">
        <v>128.19958299999999</v>
      </c>
      <c r="N1313" s="69">
        <v>134.99325446004167</v>
      </c>
      <c r="P1313" s="69">
        <v>288.24921799999998</v>
      </c>
      <c r="Q1313">
        <v>0</v>
      </c>
      <c r="S1313" s="69">
        <v>418.882812</v>
      </c>
      <c r="T1313">
        <v>0</v>
      </c>
      <c r="V1313" s="51">
        <v>8</v>
      </c>
      <c r="W1313" s="51">
        <v>184</v>
      </c>
      <c r="X1313" s="51">
        <v>445</v>
      </c>
    </row>
    <row r="1314" spans="1:24" x14ac:dyDescent="0.2">
      <c r="A1314">
        <v>13673</v>
      </c>
      <c r="B1314" t="s">
        <v>1278</v>
      </c>
      <c r="C1314" t="s">
        <v>1242</v>
      </c>
      <c r="D1314">
        <v>2017</v>
      </c>
      <c r="E1314" t="str">
        <f t="shared" si="20"/>
        <v>136732017</v>
      </c>
      <c r="F1314">
        <v>13431</v>
      </c>
      <c r="G1314" t="str">
        <f>VLOOKUP($A1314,CATMUN!$B$2:$C$1123,2,0)</f>
        <v>Medio</v>
      </c>
      <c r="H1314" t="str">
        <f>VLOOKUP($A1314,CATMUN!$B$2:$D$1123,3,0)</f>
        <v>Municipios intermedios</v>
      </c>
      <c r="I1314">
        <f>VLOOKUP($A1314,CATMUN!$B$2:$G$1123,4,0)</f>
        <v>0</v>
      </c>
      <c r="J1314">
        <f>VLOOKUP($A1314,CATMUN!$B$2:$G$1123,6,0)</f>
        <v>14</v>
      </c>
      <c r="K1314" s="69">
        <v>715.60177599999997</v>
      </c>
      <c r="L1314" s="69">
        <v>1564</v>
      </c>
      <c r="M1314" s="69">
        <v>0</v>
      </c>
      <c r="N1314" s="69">
        <v>134.99325446004167</v>
      </c>
      <c r="P1314" s="69">
        <v>288.24921799999998</v>
      </c>
      <c r="Q1314">
        <v>0</v>
      </c>
      <c r="S1314" s="69">
        <v>418.882812</v>
      </c>
      <c r="T1314">
        <v>0</v>
      </c>
      <c r="V1314" s="51">
        <v>14</v>
      </c>
      <c r="W1314" s="51">
        <v>0</v>
      </c>
      <c r="X1314" s="51">
        <v>181</v>
      </c>
    </row>
    <row r="1315" spans="1:24" x14ac:dyDescent="0.2">
      <c r="A1315">
        <v>13683</v>
      </c>
      <c r="B1315" t="s">
        <v>1279</v>
      </c>
      <c r="C1315" t="s">
        <v>1242</v>
      </c>
      <c r="D1315">
        <v>2017</v>
      </c>
      <c r="E1315" t="str">
        <f t="shared" si="20"/>
        <v>136832017</v>
      </c>
      <c r="F1315">
        <v>23624</v>
      </c>
      <c r="G1315" t="str">
        <f>VLOOKUP($A1315,CATMUN!$B$2:$C$1123,2,0)</f>
        <v>Medio</v>
      </c>
      <c r="H1315" t="str">
        <f>VLOOKUP($A1315,CATMUN!$B$2:$D$1123,3,0)</f>
        <v>Otros Sistemas de Ciudades</v>
      </c>
      <c r="I1315">
        <f>VLOOKUP($A1315,CATMUN!$B$2:$G$1123,4,0)</f>
        <v>0</v>
      </c>
      <c r="J1315">
        <f>VLOOKUP($A1315,CATMUN!$B$2:$G$1123,6,0)</f>
        <v>14</v>
      </c>
      <c r="K1315" s="69">
        <v>820.36237699999992</v>
      </c>
      <c r="L1315" s="69">
        <v>1564</v>
      </c>
      <c r="M1315" s="69">
        <v>9.0820530000000002</v>
      </c>
      <c r="N1315" s="69">
        <v>523.23349570737719</v>
      </c>
      <c r="P1315" s="69">
        <v>2227.7305550000001</v>
      </c>
      <c r="Q1315">
        <v>0</v>
      </c>
      <c r="S1315" s="69">
        <v>926.80019200000004</v>
      </c>
      <c r="T1315">
        <v>0</v>
      </c>
      <c r="V1315" s="51">
        <v>1</v>
      </c>
      <c r="W1315" s="51">
        <v>1</v>
      </c>
      <c r="X1315" s="51">
        <v>124</v>
      </c>
    </row>
    <row r="1316" spans="1:24" x14ac:dyDescent="0.2">
      <c r="A1316">
        <v>13760</v>
      </c>
      <c r="B1316" t="s">
        <v>1282</v>
      </c>
      <c r="C1316" t="s">
        <v>1242</v>
      </c>
      <c r="D1316">
        <v>2017</v>
      </c>
      <c r="E1316" t="str">
        <f t="shared" si="20"/>
        <v>137602017</v>
      </c>
      <c r="F1316">
        <v>8480</v>
      </c>
      <c r="G1316" t="str">
        <f>VLOOKUP($A1316,CATMUN!$B$2:$C$1123,2,0)</f>
        <v>Bajo</v>
      </c>
      <c r="H1316" t="str">
        <f>VLOOKUP($A1316,CATMUN!$B$2:$D$1123,3,0)</f>
        <v>Municipios intermedios</v>
      </c>
      <c r="I1316">
        <f>VLOOKUP($A1316,CATMUN!$B$2:$G$1123,4,0)</f>
        <v>0</v>
      </c>
      <c r="J1316">
        <f>VLOOKUP($A1316,CATMUN!$B$2:$G$1123,6,0)</f>
        <v>14</v>
      </c>
      <c r="K1316" s="69">
        <v>16.138062000000001</v>
      </c>
      <c r="L1316" s="69">
        <v>1564</v>
      </c>
      <c r="M1316" s="69">
        <v>0</v>
      </c>
      <c r="N1316" s="69">
        <v>134.99325446004167</v>
      </c>
      <c r="P1316" s="69">
        <v>288.24921799999998</v>
      </c>
      <c r="Q1316">
        <v>0</v>
      </c>
      <c r="S1316" s="69">
        <v>418.882812</v>
      </c>
      <c r="T1316">
        <v>0</v>
      </c>
      <c r="V1316" s="51">
        <v>14</v>
      </c>
      <c r="W1316" s="51">
        <v>1</v>
      </c>
      <c r="X1316" s="51">
        <v>181</v>
      </c>
    </row>
    <row r="1317" spans="1:24" x14ac:dyDescent="0.2">
      <c r="A1317">
        <v>13838</v>
      </c>
      <c r="B1317" t="s">
        <v>1286</v>
      </c>
      <c r="C1317" t="s">
        <v>1242</v>
      </c>
      <c r="D1317">
        <v>2017</v>
      </c>
      <c r="E1317" t="str">
        <f t="shared" si="20"/>
        <v>138382017</v>
      </c>
      <c r="F1317">
        <v>15193</v>
      </c>
      <c r="G1317" t="str">
        <f>VLOOKUP($A1317,CATMUN!$B$2:$C$1123,2,0)</f>
        <v>Bajo</v>
      </c>
      <c r="H1317" t="str">
        <f>VLOOKUP($A1317,CATMUN!$B$2:$D$1123,3,0)</f>
        <v>Otros Sistemas de Ciudades</v>
      </c>
      <c r="I1317">
        <f>VLOOKUP($A1317,CATMUN!$B$2:$G$1123,4,0)</f>
        <v>0</v>
      </c>
      <c r="J1317">
        <f>VLOOKUP($A1317,CATMUN!$B$2:$G$1123,6,0)</f>
        <v>14</v>
      </c>
      <c r="K1317" s="69">
        <v>900.12864396999998</v>
      </c>
      <c r="L1317" s="69">
        <v>1564</v>
      </c>
      <c r="M1317" s="69">
        <v>0</v>
      </c>
      <c r="N1317" s="69">
        <v>523.23349570737719</v>
      </c>
      <c r="O1317" s="69">
        <v>0</v>
      </c>
      <c r="P1317" s="69">
        <v>2227.7305550000001</v>
      </c>
      <c r="Q1317">
        <v>0</v>
      </c>
      <c r="S1317" s="69">
        <v>926.80019200000004</v>
      </c>
      <c r="T1317">
        <v>0</v>
      </c>
      <c r="V1317" s="51">
        <v>1</v>
      </c>
      <c r="W1317" s="51">
        <v>22</v>
      </c>
      <c r="X1317" s="51">
        <v>124</v>
      </c>
    </row>
    <row r="1318" spans="1:24" x14ac:dyDescent="0.2">
      <c r="A1318">
        <v>13873</v>
      </c>
      <c r="B1318" t="s">
        <v>1287</v>
      </c>
      <c r="C1318" t="s">
        <v>1242</v>
      </c>
      <c r="D1318">
        <v>2017</v>
      </c>
      <c r="E1318" t="str">
        <f t="shared" si="20"/>
        <v>138732017</v>
      </c>
      <c r="F1318">
        <v>20152</v>
      </c>
      <c r="G1318" t="str">
        <f>VLOOKUP($A1318,CATMUN!$B$2:$C$1123,2,0)</f>
        <v>Bajo</v>
      </c>
      <c r="H1318" t="str">
        <f>VLOOKUP($A1318,CATMUN!$B$2:$D$1123,3,0)</f>
        <v>Otros Sistemas de Ciudades</v>
      </c>
      <c r="I1318">
        <f>VLOOKUP($A1318,CATMUN!$B$2:$G$1123,4,0)</f>
        <v>0</v>
      </c>
      <c r="J1318">
        <f>VLOOKUP($A1318,CATMUN!$B$2:$G$1123,6,0)</f>
        <v>14</v>
      </c>
      <c r="K1318" s="69">
        <v>97.54885032</v>
      </c>
      <c r="L1318" s="69">
        <v>1564</v>
      </c>
      <c r="M1318" s="69">
        <v>1.4734700000000001</v>
      </c>
      <c r="N1318" s="69">
        <v>523.23349570737719</v>
      </c>
      <c r="P1318" s="69">
        <v>2227.7305550000001</v>
      </c>
      <c r="Q1318">
        <v>0</v>
      </c>
      <c r="S1318" s="69">
        <v>926.80019200000004</v>
      </c>
      <c r="T1318">
        <v>0</v>
      </c>
      <c r="V1318" s="51">
        <v>35</v>
      </c>
      <c r="W1318" s="51">
        <v>9</v>
      </c>
      <c r="X1318" s="51">
        <v>181</v>
      </c>
    </row>
    <row r="1319" spans="1:24" x14ac:dyDescent="0.2">
      <c r="A1319">
        <v>15087</v>
      </c>
      <c r="B1319" t="s">
        <v>1294</v>
      </c>
      <c r="C1319" t="s">
        <v>1289</v>
      </c>
      <c r="D1319">
        <v>2017</v>
      </c>
      <c r="E1319" t="str">
        <f t="shared" si="20"/>
        <v>150872017</v>
      </c>
      <c r="F1319">
        <v>7116</v>
      </c>
      <c r="G1319" t="str">
        <f>VLOOKUP($A1319,CATMUN!$B$2:$C$1123,2,0)</f>
        <v>Medio</v>
      </c>
      <c r="H1319" t="str">
        <f>VLOOKUP($A1319,CATMUN!$B$2:$D$1123,3,0)</f>
        <v>Municipios intermedios</v>
      </c>
      <c r="I1319">
        <f>VLOOKUP($A1319,CATMUN!$B$2:$G$1123,4,0)</f>
        <v>0</v>
      </c>
      <c r="J1319">
        <f>VLOOKUP($A1319,CATMUN!$B$2:$G$1123,6,0)</f>
        <v>14</v>
      </c>
      <c r="K1319" s="69">
        <v>282.59401299999996</v>
      </c>
      <c r="L1319" s="69">
        <v>1564</v>
      </c>
      <c r="N1319" s="69">
        <v>134.99325446004167</v>
      </c>
      <c r="P1319" s="69">
        <v>288.24921799999998</v>
      </c>
      <c r="Q1319">
        <v>0</v>
      </c>
      <c r="S1319" s="69">
        <v>418.882812</v>
      </c>
      <c r="T1319">
        <v>0</v>
      </c>
      <c r="V1319" s="51">
        <v>14</v>
      </c>
      <c r="W1319" s="51">
        <v>7</v>
      </c>
      <c r="X1319" s="51">
        <v>181</v>
      </c>
    </row>
    <row r="1320" spans="1:24" x14ac:dyDescent="0.2">
      <c r="A1320">
        <v>15114</v>
      </c>
      <c r="B1320" t="s">
        <v>1300</v>
      </c>
      <c r="C1320" t="s">
        <v>1289</v>
      </c>
      <c r="D1320">
        <v>2017</v>
      </c>
      <c r="E1320" t="str">
        <f t="shared" si="20"/>
        <v>151142017</v>
      </c>
      <c r="F1320">
        <v>1222</v>
      </c>
      <c r="G1320" t="str">
        <f>VLOOKUP($A1320,CATMUN!$B$2:$C$1123,2,0)</f>
        <v>Medio</v>
      </c>
      <c r="H1320" t="str">
        <f>VLOOKUP($A1320,CATMUN!$B$2:$D$1123,3,0)</f>
        <v>Otros Sistemas de Ciudades</v>
      </c>
      <c r="I1320">
        <f>VLOOKUP($A1320,CATMUN!$B$2:$G$1123,4,0)</f>
        <v>0</v>
      </c>
      <c r="J1320">
        <f>VLOOKUP($A1320,CATMUN!$B$2:$G$1123,6,0)</f>
        <v>14</v>
      </c>
      <c r="K1320" s="69">
        <v>12.388935999999999</v>
      </c>
      <c r="L1320" s="69">
        <v>1564</v>
      </c>
      <c r="M1320" s="69">
        <v>0.18442800000000001</v>
      </c>
      <c r="N1320" s="69">
        <v>523.23349570737719</v>
      </c>
      <c r="P1320" s="69">
        <v>2227.7305550000001</v>
      </c>
      <c r="Q1320">
        <v>0</v>
      </c>
      <c r="S1320" s="69">
        <v>926.80019200000004</v>
      </c>
      <c r="T1320">
        <v>0</v>
      </c>
      <c r="V1320" s="51">
        <v>35</v>
      </c>
      <c r="W1320" s="51">
        <v>0</v>
      </c>
      <c r="X1320" s="51">
        <v>181</v>
      </c>
    </row>
    <row r="1321" spans="1:24" x14ac:dyDescent="0.2">
      <c r="A1321">
        <v>15162</v>
      </c>
      <c r="B1321" t="s">
        <v>1303</v>
      </c>
      <c r="C1321" t="s">
        <v>1289</v>
      </c>
      <c r="D1321">
        <v>2017</v>
      </c>
      <c r="E1321" t="str">
        <f t="shared" si="20"/>
        <v>151622017</v>
      </c>
      <c r="F1321">
        <v>3651</v>
      </c>
      <c r="G1321" t="str">
        <f>VLOOKUP($A1321,CATMUN!$B$2:$C$1123,2,0)</f>
        <v>Medio</v>
      </c>
      <c r="H1321" t="str">
        <f>VLOOKUP($A1321,CATMUN!$B$2:$D$1123,3,0)</f>
        <v>Otros Sistemas de Ciudades</v>
      </c>
      <c r="I1321">
        <f>VLOOKUP($A1321,CATMUN!$B$2:$G$1123,4,0)</f>
        <v>0</v>
      </c>
      <c r="J1321">
        <f>VLOOKUP($A1321,CATMUN!$B$2:$G$1123,6,0)</f>
        <v>14</v>
      </c>
      <c r="K1321" s="69">
        <v>54.672967</v>
      </c>
      <c r="L1321" s="69">
        <v>1564</v>
      </c>
      <c r="M1321" s="69">
        <v>0.65395399999999992</v>
      </c>
      <c r="N1321" s="69">
        <v>523.23349570737719</v>
      </c>
      <c r="P1321" s="69">
        <v>2227.7305550000001</v>
      </c>
      <c r="S1321" s="69">
        <v>926.80019200000004</v>
      </c>
      <c r="T1321">
        <v>0</v>
      </c>
      <c r="V1321" s="51">
        <v>35</v>
      </c>
      <c r="W1321" s="51">
        <v>1</v>
      </c>
      <c r="X1321" s="51">
        <v>181</v>
      </c>
    </row>
    <row r="1322" spans="1:24" x14ac:dyDescent="0.2">
      <c r="A1322">
        <v>15176</v>
      </c>
      <c r="B1322" t="s">
        <v>1305</v>
      </c>
      <c r="C1322" t="s">
        <v>1289</v>
      </c>
      <c r="D1322">
        <v>2017</v>
      </c>
      <c r="E1322" t="str">
        <f t="shared" si="20"/>
        <v>151762017</v>
      </c>
      <c r="F1322">
        <v>67148</v>
      </c>
      <c r="G1322" t="str">
        <f>VLOOKUP($A1322,CATMUN!$B$2:$C$1123,2,0)</f>
        <v>Alto</v>
      </c>
      <c r="H1322" t="str">
        <f>VLOOKUP($A1322,CATMUN!$B$2:$D$1123,3,0)</f>
        <v>Municipios intermedios</v>
      </c>
      <c r="I1322">
        <f>VLOOKUP($A1322,CATMUN!$B$2:$G$1123,4,0)</f>
        <v>0</v>
      </c>
      <c r="J1322">
        <f>VLOOKUP($A1322,CATMUN!$B$2:$G$1123,6,0)</f>
        <v>14</v>
      </c>
      <c r="K1322" s="69">
        <v>5699.882055</v>
      </c>
      <c r="L1322" s="69">
        <v>1564</v>
      </c>
      <c r="M1322" s="69">
        <v>73.109954030000011</v>
      </c>
      <c r="N1322" s="69">
        <v>134.99325446004167</v>
      </c>
      <c r="P1322" s="69">
        <v>288.24921799999998</v>
      </c>
      <c r="Q1322">
        <v>0</v>
      </c>
      <c r="S1322" s="69">
        <v>418.882812</v>
      </c>
      <c r="T1322">
        <v>0</v>
      </c>
      <c r="V1322" s="51">
        <v>14</v>
      </c>
      <c r="W1322" s="51">
        <v>203</v>
      </c>
      <c r="X1322" s="51">
        <v>181</v>
      </c>
    </row>
    <row r="1323" spans="1:24" x14ac:dyDescent="0.2">
      <c r="A1323">
        <v>15187</v>
      </c>
      <c r="B1323" t="s">
        <v>1309</v>
      </c>
      <c r="C1323" t="s">
        <v>1289</v>
      </c>
      <c r="D1323">
        <v>2017</v>
      </c>
      <c r="E1323" t="str">
        <f t="shared" si="20"/>
        <v>151872017</v>
      </c>
      <c r="F1323">
        <v>6455</v>
      </c>
      <c r="G1323" t="str">
        <f>VLOOKUP($A1323,CATMUN!$B$2:$C$1123,2,0)</f>
        <v>Medio</v>
      </c>
      <c r="H1323" t="str">
        <f>VLOOKUP($A1323,CATMUN!$B$2:$D$1123,3,0)</f>
        <v>Otros Sistemas de Ciudades</v>
      </c>
      <c r="I1323">
        <f>VLOOKUP($A1323,CATMUN!$B$2:$G$1123,4,0)</f>
        <v>0</v>
      </c>
      <c r="J1323">
        <f>VLOOKUP($A1323,CATMUN!$B$2:$G$1123,6,0)</f>
        <v>14</v>
      </c>
      <c r="K1323" s="69">
        <v>163.37461100000002</v>
      </c>
      <c r="L1323" s="69">
        <v>1564</v>
      </c>
      <c r="M1323" s="69">
        <v>0</v>
      </c>
      <c r="N1323" s="69">
        <v>523.23349570737719</v>
      </c>
      <c r="P1323" s="69">
        <v>2227.7305550000001</v>
      </c>
      <c r="Q1323">
        <v>0</v>
      </c>
      <c r="S1323" s="69">
        <v>926.80019200000004</v>
      </c>
      <c r="T1323">
        <v>0</v>
      </c>
      <c r="V1323" s="51">
        <v>32</v>
      </c>
      <c r="W1323" s="51">
        <v>0</v>
      </c>
      <c r="X1323" s="51">
        <v>445</v>
      </c>
    </row>
    <row r="1324" spans="1:24" x14ac:dyDescent="0.2">
      <c r="A1324">
        <v>15204</v>
      </c>
      <c r="B1324" t="s">
        <v>1311</v>
      </c>
      <c r="C1324" t="s">
        <v>1289</v>
      </c>
      <c r="D1324">
        <v>2017</v>
      </c>
      <c r="E1324" t="str">
        <f t="shared" si="20"/>
        <v>152042017</v>
      </c>
      <c r="F1324">
        <v>14983</v>
      </c>
      <c r="G1324" t="str">
        <f>VLOOKUP($A1324,CATMUN!$B$2:$C$1123,2,0)</f>
        <v>Medio</v>
      </c>
      <c r="H1324" t="str">
        <f>VLOOKUP($A1324,CATMUN!$B$2:$D$1123,3,0)</f>
        <v>Otros Sistemas de Ciudades</v>
      </c>
      <c r="I1324">
        <f>VLOOKUP($A1324,CATMUN!$B$2:$G$1123,4,0)</f>
        <v>0</v>
      </c>
      <c r="J1324">
        <f>VLOOKUP($A1324,CATMUN!$B$2:$G$1123,6,0)</f>
        <v>14</v>
      </c>
      <c r="K1324" s="69">
        <v>974.89941899999997</v>
      </c>
      <c r="L1324" s="69">
        <v>1564</v>
      </c>
      <c r="M1324" s="69">
        <v>15.751539000000001</v>
      </c>
      <c r="N1324" s="69">
        <v>523.23349570737719</v>
      </c>
      <c r="P1324" s="69">
        <v>2227.7305550000001</v>
      </c>
      <c r="Q1324">
        <v>0</v>
      </c>
      <c r="S1324" s="69">
        <v>926.80019200000004</v>
      </c>
      <c r="T1324">
        <v>0</v>
      </c>
      <c r="V1324" s="51">
        <v>32</v>
      </c>
      <c r="W1324" s="51">
        <v>57</v>
      </c>
      <c r="X1324" s="51">
        <v>445</v>
      </c>
    </row>
    <row r="1325" spans="1:24" x14ac:dyDescent="0.2">
      <c r="A1325">
        <v>15215</v>
      </c>
      <c r="B1325" t="s">
        <v>1313</v>
      </c>
      <c r="C1325" t="s">
        <v>1289</v>
      </c>
      <c r="D1325">
        <v>2017</v>
      </c>
      <c r="E1325" t="str">
        <f t="shared" si="20"/>
        <v>152152017</v>
      </c>
      <c r="F1325">
        <v>2223</v>
      </c>
      <c r="G1325" t="str">
        <f>VLOOKUP($A1325,CATMUN!$B$2:$C$1123,2,0)</f>
        <v>Alto</v>
      </c>
      <c r="H1325" t="str">
        <f>VLOOKUP($A1325,CATMUN!$B$2:$D$1123,3,0)</f>
        <v>Otros Sistemas de Ciudades</v>
      </c>
      <c r="I1325">
        <f>VLOOKUP($A1325,CATMUN!$B$2:$G$1123,4,0)</f>
        <v>0</v>
      </c>
      <c r="J1325">
        <f>VLOOKUP($A1325,CATMUN!$B$2:$G$1123,6,0)</f>
        <v>14</v>
      </c>
      <c r="K1325" s="69">
        <v>52.863056999999998</v>
      </c>
      <c r="L1325" s="69">
        <v>1564</v>
      </c>
      <c r="M1325" s="69">
        <v>0</v>
      </c>
      <c r="N1325" s="69">
        <v>523.23349570737719</v>
      </c>
      <c r="P1325" s="69">
        <v>2227.7305550000001</v>
      </c>
      <c r="Q1325">
        <v>0</v>
      </c>
      <c r="S1325" s="69">
        <v>926.80019200000004</v>
      </c>
      <c r="T1325">
        <v>0</v>
      </c>
      <c r="V1325" s="51">
        <v>35</v>
      </c>
      <c r="W1325" s="51">
        <v>0</v>
      </c>
      <c r="X1325" s="51">
        <v>181</v>
      </c>
    </row>
    <row r="1326" spans="1:24" x14ac:dyDescent="0.2">
      <c r="A1326">
        <v>15224</v>
      </c>
      <c r="B1326" t="s">
        <v>1316</v>
      </c>
      <c r="C1326" t="s">
        <v>1289</v>
      </c>
      <c r="D1326">
        <v>2017</v>
      </c>
      <c r="E1326" t="str">
        <f t="shared" si="20"/>
        <v>152242017</v>
      </c>
      <c r="F1326">
        <v>4689</v>
      </c>
      <c r="G1326" t="str">
        <f>VLOOKUP($A1326,CATMUN!$B$2:$C$1123,2,0)</f>
        <v>Alto</v>
      </c>
      <c r="H1326" t="str">
        <f>VLOOKUP($A1326,CATMUN!$B$2:$D$1123,3,0)</f>
        <v>Municipios intermedios</v>
      </c>
      <c r="I1326">
        <f>VLOOKUP($A1326,CATMUN!$B$2:$G$1123,4,0)</f>
        <v>0</v>
      </c>
      <c r="J1326">
        <f>VLOOKUP($A1326,CATMUN!$B$2:$G$1123,6,0)</f>
        <v>14</v>
      </c>
      <c r="K1326" s="69">
        <v>189.431544</v>
      </c>
      <c r="L1326" s="69">
        <v>1564</v>
      </c>
      <c r="M1326" s="69">
        <v>6.0474779999999999</v>
      </c>
      <c r="N1326" s="69">
        <v>134.99325446004167</v>
      </c>
      <c r="P1326" s="69">
        <v>288.24921799999998</v>
      </c>
      <c r="Q1326">
        <v>0</v>
      </c>
      <c r="R1326">
        <v>0</v>
      </c>
      <c r="S1326" s="69">
        <v>418.882812</v>
      </c>
      <c r="T1326">
        <v>0</v>
      </c>
      <c r="V1326" s="51">
        <v>8</v>
      </c>
      <c r="W1326" s="51">
        <v>0</v>
      </c>
      <c r="X1326" s="51">
        <v>445</v>
      </c>
    </row>
    <row r="1327" spans="1:24" x14ac:dyDescent="0.2">
      <c r="A1327">
        <v>15248</v>
      </c>
      <c r="B1327" t="s">
        <v>1322</v>
      </c>
      <c r="C1327" t="s">
        <v>1289</v>
      </c>
      <c r="D1327">
        <v>2017</v>
      </c>
      <c r="E1327" t="str">
        <f t="shared" si="20"/>
        <v>152482017</v>
      </c>
      <c r="F1327">
        <v>4214</v>
      </c>
      <c r="G1327" t="str">
        <f>VLOOKUP($A1327,CATMUN!$B$2:$C$1123,2,0)</f>
        <v>Bajo</v>
      </c>
      <c r="H1327" t="str">
        <f>VLOOKUP($A1327,CATMUN!$B$2:$D$1123,3,0)</f>
        <v>Municipios intermedios</v>
      </c>
      <c r="I1327">
        <f>VLOOKUP($A1327,CATMUN!$B$2:$G$1123,4,0)</f>
        <v>0</v>
      </c>
      <c r="J1327">
        <f>VLOOKUP($A1327,CATMUN!$B$2:$G$1123,6,0)</f>
        <v>14</v>
      </c>
      <c r="K1327" s="69">
        <v>111.582511</v>
      </c>
      <c r="L1327" s="69">
        <v>1564</v>
      </c>
      <c r="N1327" s="69">
        <v>134.99325446004167</v>
      </c>
      <c r="P1327" s="69">
        <v>288.24921799999998</v>
      </c>
      <c r="Q1327">
        <v>0</v>
      </c>
      <c r="S1327" s="69">
        <v>418.882812</v>
      </c>
      <c r="T1327">
        <v>0</v>
      </c>
      <c r="V1327" s="51">
        <v>14</v>
      </c>
      <c r="W1327" s="51" t="e">
        <v>#N/A</v>
      </c>
      <c r="X1327" s="51" t="e">
        <v>#N/A</v>
      </c>
    </row>
    <row r="1328" spans="1:24" x14ac:dyDescent="0.2">
      <c r="A1328">
        <v>15272</v>
      </c>
      <c r="B1328" t="s">
        <v>1323</v>
      </c>
      <c r="C1328" t="s">
        <v>1289</v>
      </c>
      <c r="D1328">
        <v>2017</v>
      </c>
      <c r="E1328" t="str">
        <f t="shared" si="20"/>
        <v>152722017</v>
      </c>
      <c r="F1328">
        <v>5822</v>
      </c>
      <c r="G1328" t="str">
        <f>VLOOKUP($A1328,CATMUN!$B$2:$C$1123,2,0)</f>
        <v>Alto</v>
      </c>
      <c r="H1328" t="str">
        <f>VLOOKUP($A1328,CATMUN!$B$2:$D$1123,3,0)</f>
        <v>Otros Sistemas de Ciudades</v>
      </c>
      <c r="I1328">
        <f>VLOOKUP($A1328,CATMUN!$B$2:$G$1123,4,0)</f>
        <v>0</v>
      </c>
      <c r="J1328">
        <f>VLOOKUP($A1328,CATMUN!$B$2:$G$1123,6,0)</f>
        <v>14</v>
      </c>
      <c r="K1328" s="69">
        <v>444.52158900000001</v>
      </c>
      <c r="L1328" s="69">
        <v>1564</v>
      </c>
      <c r="M1328" s="69">
        <v>15.385719</v>
      </c>
      <c r="N1328" s="69">
        <v>523.23349570737719</v>
      </c>
      <c r="P1328" s="69">
        <v>2227.7305550000001</v>
      </c>
      <c r="Q1328">
        <v>0</v>
      </c>
      <c r="S1328" s="69">
        <v>926.80019200000004</v>
      </c>
      <c r="T1328">
        <v>0</v>
      </c>
      <c r="V1328" s="51">
        <v>35</v>
      </c>
      <c r="W1328" s="51">
        <v>0</v>
      </c>
      <c r="X1328" s="51">
        <v>181</v>
      </c>
    </row>
    <row r="1329" spans="1:24" x14ac:dyDescent="0.2">
      <c r="A1329">
        <v>15299</v>
      </c>
      <c r="B1329" t="s">
        <v>1327</v>
      </c>
      <c r="C1329" t="s">
        <v>1289</v>
      </c>
      <c r="D1329">
        <v>2017</v>
      </c>
      <c r="E1329" t="str">
        <f t="shared" si="20"/>
        <v>152992017</v>
      </c>
      <c r="F1329">
        <v>17008</v>
      </c>
      <c r="G1329" t="str">
        <f>VLOOKUP($A1329,CATMUN!$B$2:$C$1123,2,0)</f>
        <v>Alto</v>
      </c>
      <c r="H1329" t="str">
        <f>VLOOKUP($A1329,CATMUN!$B$2:$D$1123,3,0)</f>
        <v>Municipios intermedios</v>
      </c>
      <c r="I1329">
        <f>VLOOKUP($A1329,CATMUN!$B$2:$G$1123,4,0)</f>
        <v>0</v>
      </c>
      <c r="J1329">
        <f>VLOOKUP($A1329,CATMUN!$B$2:$G$1123,6,0)</f>
        <v>14</v>
      </c>
      <c r="K1329" s="69">
        <v>952.93109300000003</v>
      </c>
      <c r="L1329" s="69">
        <v>1564</v>
      </c>
      <c r="M1329" s="69">
        <v>68.171370999999994</v>
      </c>
      <c r="N1329" s="69">
        <v>134.99325446004167</v>
      </c>
      <c r="P1329" s="69">
        <v>288.24921799999998</v>
      </c>
      <c r="Q1329">
        <v>0</v>
      </c>
      <c r="S1329" s="69">
        <v>418.882812</v>
      </c>
      <c r="T1329">
        <v>0</v>
      </c>
      <c r="V1329" s="51">
        <v>14</v>
      </c>
      <c r="W1329" s="51">
        <v>44</v>
      </c>
      <c r="X1329" s="51">
        <v>181</v>
      </c>
    </row>
    <row r="1330" spans="1:24" x14ac:dyDescent="0.2">
      <c r="A1330">
        <v>15322</v>
      </c>
      <c r="B1330" t="s">
        <v>1329</v>
      </c>
      <c r="C1330" t="s">
        <v>1289</v>
      </c>
      <c r="D1330">
        <v>2017</v>
      </c>
      <c r="E1330" t="str">
        <f t="shared" si="20"/>
        <v>153222017</v>
      </c>
      <c r="F1330">
        <v>9483</v>
      </c>
      <c r="G1330" t="str">
        <f>VLOOKUP($A1330,CATMUN!$B$2:$C$1123,2,0)</f>
        <v>Alto</v>
      </c>
      <c r="H1330" t="str">
        <f>VLOOKUP($A1330,CATMUN!$B$2:$D$1123,3,0)</f>
        <v>Municipios intermedios</v>
      </c>
      <c r="I1330">
        <f>VLOOKUP($A1330,CATMUN!$B$2:$G$1123,4,0)</f>
        <v>0</v>
      </c>
      <c r="J1330">
        <f>VLOOKUP($A1330,CATMUN!$B$2:$G$1123,6,0)</f>
        <v>14</v>
      </c>
      <c r="K1330" s="69">
        <v>549.23618370000008</v>
      </c>
      <c r="L1330" s="69">
        <v>1564</v>
      </c>
      <c r="M1330" s="69">
        <v>45.586330390000001</v>
      </c>
      <c r="N1330" s="69">
        <v>134.99325446004167</v>
      </c>
      <c r="P1330" s="69">
        <v>288.24921799999998</v>
      </c>
      <c r="Q1330">
        <v>0</v>
      </c>
      <c r="S1330" s="69">
        <v>418.882812</v>
      </c>
      <c r="T1330">
        <v>0</v>
      </c>
      <c r="V1330" s="51">
        <v>14</v>
      </c>
      <c r="W1330" s="51">
        <v>39</v>
      </c>
      <c r="X1330" s="51">
        <v>181</v>
      </c>
    </row>
    <row r="1331" spans="1:24" x14ac:dyDescent="0.2">
      <c r="A1331">
        <v>15362</v>
      </c>
      <c r="B1331" t="s">
        <v>1332</v>
      </c>
      <c r="C1331" t="s">
        <v>1289</v>
      </c>
      <c r="D1331">
        <v>2017</v>
      </c>
      <c r="E1331" t="str">
        <f t="shared" si="20"/>
        <v>153622017</v>
      </c>
      <c r="F1331">
        <v>2389</v>
      </c>
      <c r="G1331" t="str">
        <f>VLOOKUP($A1331,CATMUN!$B$2:$C$1123,2,0)</f>
        <v>Alto</v>
      </c>
      <c r="H1331" t="str">
        <f>VLOOKUP($A1331,CATMUN!$B$2:$D$1123,3,0)</f>
        <v>Otros Sistemas de Ciudades</v>
      </c>
      <c r="I1331">
        <f>VLOOKUP($A1331,CATMUN!$B$2:$G$1123,4,0)</f>
        <v>0</v>
      </c>
      <c r="J1331">
        <f>VLOOKUP($A1331,CATMUN!$B$2:$G$1123,6,0)</f>
        <v>14</v>
      </c>
      <c r="K1331" s="69">
        <v>198.253289</v>
      </c>
      <c r="L1331" s="69">
        <v>1564</v>
      </c>
      <c r="M1331" s="69">
        <v>15.61752312</v>
      </c>
      <c r="N1331" s="69">
        <v>523.23349570737719</v>
      </c>
      <c r="P1331" s="69">
        <v>2227.7305550000001</v>
      </c>
      <c r="Q1331">
        <v>0</v>
      </c>
      <c r="S1331" s="69">
        <v>926.80019200000004</v>
      </c>
      <c r="T1331">
        <v>0</v>
      </c>
      <c r="U1331">
        <v>0.128</v>
      </c>
      <c r="V1331" s="51">
        <v>35</v>
      </c>
      <c r="W1331" s="51">
        <v>1</v>
      </c>
      <c r="X1331" s="51">
        <v>181</v>
      </c>
    </row>
    <row r="1332" spans="1:24" x14ac:dyDescent="0.2">
      <c r="A1332">
        <v>15407</v>
      </c>
      <c r="B1332" t="s">
        <v>1339</v>
      </c>
      <c r="C1332" t="s">
        <v>1289</v>
      </c>
      <c r="D1332">
        <v>2017</v>
      </c>
      <c r="E1332" t="str">
        <f t="shared" si="20"/>
        <v>154072017</v>
      </c>
      <c r="F1332">
        <v>17506</v>
      </c>
      <c r="G1332" t="str">
        <f>VLOOKUP($A1332,CATMUN!$B$2:$C$1123,2,0)</f>
        <v>Alto</v>
      </c>
      <c r="H1332" t="str">
        <f>VLOOKUP($A1332,CATMUN!$B$2:$D$1123,3,0)</f>
        <v>Municipios intermedios</v>
      </c>
      <c r="I1332">
        <f>VLOOKUP($A1332,CATMUN!$B$2:$G$1123,4,0)</f>
        <v>0</v>
      </c>
      <c r="J1332">
        <f>VLOOKUP($A1332,CATMUN!$B$2:$G$1123,6,0)</f>
        <v>14</v>
      </c>
      <c r="K1332" s="69">
        <v>3461.7390929999997</v>
      </c>
      <c r="L1332" s="69">
        <v>1564</v>
      </c>
      <c r="M1332" s="69">
        <v>1314.3083858</v>
      </c>
      <c r="N1332" s="69">
        <v>134.99325446004167</v>
      </c>
      <c r="P1332" s="69">
        <v>288.24921799999998</v>
      </c>
      <c r="Q1332">
        <v>0</v>
      </c>
      <c r="S1332" s="69">
        <v>418.882812</v>
      </c>
      <c r="T1332">
        <v>0</v>
      </c>
      <c r="U1332">
        <v>3.444</v>
      </c>
      <c r="V1332" s="51">
        <v>8</v>
      </c>
      <c r="W1332" s="51">
        <v>49</v>
      </c>
      <c r="X1332" s="51">
        <v>445</v>
      </c>
    </row>
    <row r="1333" spans="1:24" x14ac:dyDescent="0.2">
      <c r="A1333">
        <v>15466</v>
      </c>
      <c r="B1333" t="s">
        <v>1344</v>
      </c>
      <c r="C1333" t="s">
        <v>1289</v>
      </c>
      <c r="D1333">
        <v>2017</v>
      </c>
      <c r="E1333" t="str">
        <f t="shared" si="20"/>
        <v>154662017</v>
      </c>
      <c r="F1333">
        <v>4984</v>
      </c>
      <c r="G1333" t="str">
        <f>VLOOKUP($A1333,CATMUN!$B$2:$C$1123,2,0)</f>
        <v>Bajo</v>
      </c>
      <c r="H1333" t="str">
        <f>VLOOKUP($A1333,CATMUN!$B$2:$D$1123,3,0)</f>
        <v>Otros Sistemas de Ciudades</v>
      </c>
      <c r="I1333">
        <f>VLOOKUP($A1333,CATMUN!$B$2:$G$1123,4,0)</f>
        <v>0</v>
      </c>
      <c r="J1333">
        <f>VLOOKUP($A1333,CATMUN!$B$2:$G$1123,6,0)</f>
        <v>14</v>
      </c>
      <c r="K1333" s="69">
        <v>134.380022</v>
      </c>
      <c r="L1333" s="69">
        <v>1564</v>
      </c>
      <c r="M1333" s="69">
        <v>0</v>
      </c>
      <c r="N1333" s="69">
        <v>523.23349570737719</v>
      </c>
      <c r="P1333" s="69">
        <v>2227.7305550000001</v>
      </c>
      <c r="Q1333">
        <v>0</v>
      </c>
      <c r="S1333" s="69">
        <v>926.80019200000004</v>
      </c>
      <c r="T1333">
        <v>0</v>
      </c>
      <c r="V1333" s="51">
        <v>35</v>
      </c>
      <c r="W1333" s="51">
        <v>2</v>
      </c>
      <c r="X1333" s="51">
        <v>181</v>
      </c>
    </row>
    <row r="1334" spans="1:24" x14ac:dyDescent="0.2">
      <c r="A1334">
        <v>15469</v>
      </c>
      <c r="B1334" t="s">
        <v>1345</v>
      </c>
      <c r="C1334" t="s">
        <v>1289</v>
      </c>
      <c r="D1334">
        <v>2017</v>
      </c>
      <c r="E1334" t="str">
        <f t="shared" si="20"/>
        <v>154692017</v>
      </c>
      <c r="F1334">
        <v>21284</v>
      </c>
      <c r="G1334" t="str">
        <f>VLOOKUP($A1334,CATMUN!$B$2:$C$1123,2,0)</f>
        <v>Medio</v>
      </c>
      <c r="H1334" t="str">
        <f>VLOOKUP($A1334,CATMUN!$B$2:$D$1123,3,0)</f>
        <v>Municipios intermedios</v>
      </c>
      <c r="I1334">
        <f>VLOOKUP($A1334,CATMUN!$B$2:$G$1123,4,0)</f>
        <v>0</v>
      </c>
      <c r="J1334">
        <f>VLOOKUP($A1334,CATMUN!$B$2:$G$1123,6,0)</f>
        <v>14</v>
      </c>
      <c r="K1334" s="69">
        <v>2022.68913</v>
      </c>
      <c r="L1334" s="69">
        <v>1564</v>
      </c>
      <c r="M1334" s="69">
        <v>202.772775</v>
      </c>
      <c r="N1334" s="69">
        <v>134.99325446004167</v>
      </c>
      <c r="P1334" s="69">
        <v>288.24921799999998</v>
      </c>
      <c r="Q1334">
        <v>0</v>
      </c>
      <c r="S1334" s="69">
        <v>418.882812</v>
      </c>
      <c r="T1334">
        <v>0</v>
      </c>
      <c r="V1334" s="51">
        <v>8</v>
      </c>
      <c r="W1334" s="51">
        <v>31</v>
      </c>
      <c r="X1334" s="51">
        <v>445</v>
      </c>
    </row>
    <row r="1335" spans="1:24" x14ac:dyDescent="0.2">
      <c r="A1335">
        <v>15476</v>
      </c>
      <c r="B1335" t="s">
        <v>1346</v>
      </c>
      <c r="C1335" t="s">
        <v>1289</v>
      </c>
      <c r="D1335">
        <v>2017</v>
      </c>
      <c r="E1335" t="str">
        <f t="shared" si="20"/>
        <v>154762017</v>
      </c>
      <c r="F1335">
        <v>8332</v>
      </c>
      <c r="G1335" t="str">
        <f>VLOOKUP($A1335,CATMUN!$B$2:$C$1123,2,0)</f>
        <v>Medio</v>
      </c>
      <c r="H1335" t="str">
        <f>VLOOKUP($A1335,CATMUN!$B$2:$D$1123,3,0)</f>
        <v>Otros Sistemas de Ciudades</v>
      </c>
      <c r="I1335">
        <f>VLOOKUP($A1335,CATMUN!$B$2:$G$1123,4,0)</f>
        <v>0</v>
      </c>
      <c r="J1335">
        <f>VLOOKUP($A1335,CATMUN!$B$2:$G$1123,6,0)</f>
        <v>14</v>
      </c>
      <c r="K1335" s="69">
        <v>363.690135</v>
      </c>
      <c r="L1335" s="69">
        <v>1564</v>
      </c>
      <c r="M1335" s="69">
        <v>0</v>
      </c>
      <c r="N1335" s="69">
        <v>523.23349570737719</v>
      </c>
      <c r="P1335" s="69">
        <v>2227.7305550000001</v>
      </c>
      <c r="Q1335">
        <v>0</v>
      </c>
      <c r="S1335" s="69">
        <v>926.80019200000004</v>
      </c>
      <c r="T1335">
        <v>0</v>
      </c>
      <c r="V1335" s="51">
        <v>1</v>
      </c>
      <c r="W1335" s="51">
        <v>0</v>
      </c>
      <c r="X1335" s="51">
        <v>124</v>
      </c>
    </row>
    <row r="1336" spans="1:24" x14ac:dyDescent="0.2">
      <c r="A1336">
        <v>15480</v>
      </c>
      <c r="B1336" t="s">
        <v>1347</v>
      </c>
      <c r="C1336" t="s">
        <v>1289</v>
      </c>
      <c r="D1336">
        <v>2017</v>
      </c>
      <c r="E1336" t="str">
        <f t="shared" si="20"/>
        <v>154802017</v>
      </c>
      <c r="F1336">
        <v>8789</v>
      </c>
      <c r="G1336" t="str">
        <f>VLOOKUP($A1336,CATMUN!$B$2:$C$1123,2,0)</f>
        <v>Medio</v>
      </c>
      <c r="H1336" t="str">
        <f>VLOOKUP($A1336,CATMUN!$B$2:$D$1123,3,0)</f>
        <v>Municipios intermedios</v>
      </c>
      <c r="I1336">
        <f>VLOOKUP($A1336,CATMUN!$B$2:$G$1123,4,0)</f>
        <v>0</v>
      </c>
      <c r="J1336">
        <f>VLOOKUP($A1336,CATMUN!$B$2:$G$1123,6,0)</f>
        <v>14</v>
      </c>
      <c r="K1336" s="69">
        <v>77.921233999999998</v>
      </c>
      <c r="L1336" s="69">
        <v>1564</v>
      </c>
      <c r="M1336" s="69">
        <v>4.7183999999999999</v>
      </c>
      <c r="N1336" s="69">
        <v>134.99325446004167</v>
      </c>
      <c r="P1336" s="69">
        <v>288.24921799999998</v>
      </c>
      <c r="Q1336">
        <v>0</v>
      </c>
      <c r="S1336" s="69">
        <v>418.882812</v>
      </c>
      <c r="T1336">
        <v>0</v>
      </c>
      <c r="U1336">
        <v>0.5</v>
      </c>
      <c r="V1336" s="51">
        <v>14</v>
      </c>
      <c r="W1336" s="51">
        <v>10</v>
      </c>
      <c r="X1336" s="51">
        <v>181</v>
      </c>
    </row>
    <row r="1337" spans="1:24" x14ac:dyDescent="0.2">
      <c r="A1337">
        <v>15491</v>
      </c>
      <c r="B1337" t="s">
        <v>1348</v>
      </c>
      <c r="C1337" t="s">
        <v>1289</v>
      </c>
      <c r="D1337">
        <v>2017</v>
      </c>
      <c r="E1337" t="str">
        <f t="shared" si="20"/>
        <v>154912017</v>
      </c>
      <c r="F1337">
        <v>16441</v>
      </c>
      <c r="G1337" t="str">
        <f>VLOOKUP($A1337,CATMUN!$B$2:$C$1123,2,0)</f>
        <v>Medio</v>
      </c>
      <c r="H1337" t="str">
        <f>VLOOKUP($A1337,CATMUN!$B$2:$D$1123,3,0)</f>
        <v>Otros Sistemas de Ciudades</v>
      </c>
      <c r="I1337">
        <f>VLOOKUP($A1337,CATMUN!$B$2:$G$1123,4,0)</f>
        <v>0</v>
      </c>
      <c r="J1337">
        <f>VLOOKUP($A1337,CATMUN!$B$2:$G$1123,6,0)</f>
        <v>14</v>
      </c>
      <c r="K1337" s="69">
        <v>1984.808912</v>
      </c>
      <c r="L1337" s="69">
        <v>1564</v>
      </c>
      <c r="M1337" s="69">
        <v>60.193396</v>
      </c>
      <c r="N1337" s="69">
        <v>523.23349570737719</v>
      </c>
      <c r="P1337" s="69">
        <v>2227.7305550000001</v>
      </c>
      <c r="Q1337">
        <v>0</v>
      </c>
      <c r="S1337" s="69">
        <v>926.80019200000004</v>
      </c>
      <c r="T1337">
        <v>0</v>
      </c>
      <c r="V1337" s="51">
        <v>35</v>
      </c>
      <c r="W1337" s="51">
        <v>574</v>
      </c>
      <c r="X1337" s="51">
        <v>181</v>
      </c>
    </row>
    <row r="1338" spans="1:24" x14ac:dyDescent="0.2">
      <c r="A1338">
        <v>15494</v>
      </c>
      <c r="B1338" t="s">
        <v>1349</v>
      </c>
      <c r="C1338" t="s">
        <v>1289</v>
      </c>
      <c r="D1338">
        <v>2017</v>
      </c>
      <c r="E1338" t="str">
        <f t="shared" si="20"/>
        <v>154942017</v>
      </c>
      <c r="F1338">
        <v>6637</v>
      </c>
      <c r="G1338" t="str">
        <f>VLOOKUP($A1338,CATMUN!$B$2:$C$1123,2,0)</f>
        <v>Bajo</v>
      </c>
      <c r="H1338" t="str">
        <f>VLOOKUP($A1338,CATMUN!$B$2:$D$1123,3,0)</f>
        <v>Municipios intermedios</v>
      </c>
      <c r="I1338">
        <f>VLOOKUP($A1338,CATMUN!$B$2:$G$1123,4,0)</f>
        <v>0</v>
      </c>
      <c r="J1338">
        <f>VLOOKUP($A1338,CATMUN!$B$2:$G$1123,6,0)</f>
        <v>14</v>
      </c>
      <c r="K1338" s="69">
        <v>365.55468000000002</v>
      </c>
      <c r="L1338" s="69">
        <v>1564</v>
      </c>
      <c r="M1338" s="69">
        <v>17.585881000000001</v>
      </c>
      <c r="N1338" s="69">
        <v>134.99325446004167</v>
      </c>
      <c r="P1338" s="69">
        <v>288.24921799999998</v>
      </c>
      <c r="Q1338">
        <v>0</v>
      </c>
      <c r="S1338" s="69">
        <v>418.882812</v>
      </c>
      <c r="T1338">
        <v>0</v>
      </c>
      <c r="U1338">
        <v>3.41194</v>
      </c>
      <c r="V1338" s="51">
        <v>10</v>
      </c>
      <c r="W1338" s="51">
        <v>2</v>
      </c>
      <c r="X1338" s="51">
        <v>124</v>
      </c>
    </row>
    <row r="1339" spans="1:24" x14ac:dyDescent="0.2">
      <c r="A1339">
        <v>15500</v>
      </c>
      <c r="B1339" t="s">
        <v>1350</v>
      </c>
      <c r="C1339" t="s">
        <v>1289</v>
      </c>
      <c r="D1339">
        <v>2017</v>
      </c>
      <c r="E1339" t="str">
        <f t="shared" si="20"/>
        <v>155002017</v>
      </c>
      <c r="F1339">
        <v>2834</v>
      </c>
      <c r="G1339" t="str">
        <f>VLOOKUP($A1339,CATMUN!$B$2:$C$1123,2,0)</f>
        <v>Alto</v>
      </c>
      <c r="H1339" t="str">
        <f>VLOOKUP($A1339,CATMUN!$B$2:$D$1123,3,0)</f>
        <v>Otros Sistemas de Ciudades</v>
      </c>
      <c r="I1339">
        <f>VLOOKUP($A1339,CATMUN!$B$2:$G$1123,4,0)</f>
        <v>0</v>
      </c>
      <c r="J1339">
        <f>VLOOKUP($A1339,CATMUN!$B$2:$G$1123,6,0)</f>
        <v>14</v>
      </c>
      <c r="K1339" s="69">
        <v>353.08375100000001</v>
      </c>
      <c r="L1339" s="69">
        <v>1564</v>
      </c>
      <c r="M1339" s="69">
        <v>6.1220613799999999</v>
      </c>
      <c r="N1339" s="69">
        <v>523.23349570737719</v>
      </c>
      <c r="P1339" s="69">
        <v>2227.7305550000001</v>
      </c>
      <c r="Q1339">
        <v>0</v>
      </c>
      <c r="S1339" s="69">
        <v>926.80019200000004</v>
      </c>
      <c r="T1339">
        <v>0</v>
      </c>
      <c r="V1339" s="51">
        <v>32</v>
      </c>
      <c r="W1339" s="51">
        <v>1</v>
      </c>
      <c r="X1339" s="51">
        <v>445</v>
      </c>
    </row>
    <row r="1340" spans="1:24" x14ac:dyDescent="0.2">
      <c r="A1340">
        <v>15500</v>
      </c>
      <c r="B1340" t="s">
        <v>1350</v>
      </c>
      <c r="C1340" t="s">
        <v>1289</v>
      </c>
      <c r="D1340">
        <v>2017</v>
      </c>
      <c r="E1340" t="str">
        <f t="shared" si="20"/>
        <v>155002017</v>
      </c>
      <c r="F1340">
        <v>2834</v>
      </c>
      <c r="G1340" t="str">
        <f>VLOOKUP($A1340,CATMUN!$B$2:$C$1123,2,0)</f>
        <v>Alto</v>
      </c>
      <c r="H1340" t="str">
        <f>VLOOKUP($A1340,CATMUN!$B$2:$D$1123,3,0)</f>
        <v>Otros Sistemas de Ciudades</v>
      </c>
      <c r="I1340">
        <f>VLOOKUP($A1340,CATMUN!$B$2:$G$1123,4,0)</f>
        <v>0</v>
      </c>
      <c r="J1340">
        <f>VLOOKUP($A1340,CATMUN!$B$2:$G$1123,6,0)</f>
        <v>14</v>
      </c>
      <c r="K1340" s="69">
        <v>353.08375100000001</v>
      </c>
      <c r="L1340" s="69">
        <v>1564</v>
      </c>
      <c r="M1340" s="69">
        <v>6.1220613799999999</v>
      </c>
      <c r="N1340" s="69">
        <v>523.23349570737719</v>
      </c>
      <c r="P1340" s="69">
        <v>2227.7305550000001</v>
      </c>
      <c r="Q1340">
        <v>0</v>
      </c>
      <c r="S1340" s="69">
        <v>926.80019200000004</v>
      </c>
      <c r="T1340">
        <v>0</v>
      </c>
      <c r="U1340">
        <v>0.04</v>
      </c>
      <c r="V1340" s="51">
        <v>32</v>
      </c>
      <c r="W1340" s="51">
        <v>1</v>
      </c>
      <c r="X1340" s="51">
        <v>445</v>
      </c>
    </row>
    <row r="1341" spans="1:24" x14ac:dyDescent="0.2">
      <c r="A1341">
        <v>15516</v>
      </c>
      <c r="B1341" t="s">
        <v>1354</v>
      </c>
      <c r="C1341" t="s">
        <v>1289</v>
      </c>
      <c r="D1341">
        <v>2017</v>
      </c>
      <c r="E1341" t="str">
        <f t="shared" si="20"/>
        <v>155162017</v>
      </c>
      <c r="F1341">
        <v>31297</v>
      </c>
      <c r="G1341" t="str">
        <f>VLOOKUP($A1341,CATMUN!$B$2:$C$1123,2,0)</f>
        <v>Alto</v>
      </c>
      <c r="H1341" t="str">
        <f>VLOOKUP($A1341,CATMUN!$B$2:$D$1123,3,0)</f>
        <v>Municipios intermedios</v>
      </c>
      <c r="I1341">
        <f>VLOOKUP($A1341,CATMUN!$B$2:$G$1123,4,0)</f>
        <v>0</v>
      </c>
      <c r="J1341">
        <f>VLOOKUP($A1341,CATMUN!$B$2:$G$1123,6,0)</f>
        <v>14</v>
      </c>
      <c r="K1341" s="69">
        <v>4535.9591929999997</v>
      </c>
      <c r="L1341" s="69">
        <v>1564</v>
      </c>
      <c r="M1341" s="69">
        <v>250.71248499999999</v>
      </c>
      <c r="N1341" s="69">
        <v>134.99325446004167</v>
      </c>
      <c r="P1341" s="69">
        <v>288.24921799999998</v>
      </c>
      <c r="S1341" s="69">
        <v>418.882812</v>
      </c>
      <c r="T1341">
        <v>0</v>
      </c>
      <c r="V1341" s="51">
        <v>8</v>
      </c>
      <c r="W1341" s="51">
        <v>382</v>
      </c>
      <c r="X1341" s="51">
        <v>445</v>
      </c>
    </row>
    <row r="1342" spans="1:24" x14ac:dyDescent="0.2">
      <c r="A1342">
        <v>15572</v>
      </c>
      <c r="B1342" t="s">
        <v>1362</v>
      </c>
      <c r="C1342" t="s">
        <v>1289</v>
      </c>
      <c r="D1342">
        <v>2017</v>
      </c>
      <c r="E1342" t="str">
        <f t="shared" si="20"/>
        <v>155722017</v>
      </c>
      <c r="F1342">
        <v>56096</v>
      </c>
      <c r="G1342" t="str">
        <f>VLOOKUP($A1342,CATMUN!$B$2:$C$1123,2,0)</f>
        <v>Medio</v>
      </c>
      <c r="H1342" t="str">
        <f>VLOOKUP($A1342,CATMUN!$B$2:$D$1123,3,0)</f>
        <v>Municipios intermedios</v>
      </c>
      <c r="I1342">
        <f>VLOOKUP($A1342,CATMUN!$B$2:$G$1123,4,0)</f>
        <v>0</v>
      </c>
      <c r="J1342">
        <f>VLOOKUP($A1342,CATMUN!$B$2:$G$1123,6,0)</f>
        <v>14</v>
      </c>
      <c r="K1342" s="69">
        <v>3249.6991364</v>
      </c>
      <c r="L1342" s="69">
        <v>1564</v>
      </c>
      <c r="M1342" s="69">
        <v>6.3574179100000006</v>
      </c>
      <c r="N1342" s="69">
        <v>134.99325446004167</v>
      </c>
      <c r="O1342" s="69">
        <v>0</v>
      </c>
      <c r="P1342" s="69">
        <v>288.24921799999998</v>
      </c>
      <c r="R1342">
        <v>0</v>
      </c>
      <c r="S1342" s="69">
        <v>418.882812</v>
      </c>
      <c r="U1342">
        <v>0.188</v>
      </c>
      <c r="V1342" s="51">
        <v>14</v>
      </c>
      <c r="W1342" s="51">
        <v>999</v>
      </c>
      <c r="X1342" s="51">
        <v>181</v>
      </c>
    </row>
    <row r="1343" spans="1:24" x14ac:dyDescent="0.2">
      <c r="A1343">
        <v>15599</v>
      </c>
      <c r="B1343" t="s">
        <v>1364</v>
      </c>
      <c r="C1343" t="s">
        <v>1289</v>
      </c>
      <c r="D1343">
        <v>2017</v>
      </c>
      <c r="E1343" t="str">
        <f t="shared" si="20"/>
        <v>155992017</v>
      </c>
      <c r="F1343">
        <v>9847</v>
      </c>
      <c r="G1343" t="str">
        <f>VLOOKUP($A1343,CATMUN!$B$2:$C$1123,2,0)</f>
        <v>Medio</v>
      </c>
      <c r="H1343" t="str">
        <f>VLOOKUP($A1343,CATMUN!$B$2:$D$1123,3,0)</f>
        <v>Municipios intermedios</v>
      </c>
      <c r="I1343">
        <f>VLOOKUP($A1343,CATMUN!$B$2:$G$1123,4,0)</f>
        <v>0</v>
      </c>
      <c r="J1343">
        <f>VLOOKUP($A1343,CATMUN!$B$2:$G$1123,6,0)</f>
        <v>14</v>
      </c>
      <c r="K1343" s="69">
        <v>737.25017200000002</v>
      </c>
      <c r="L1343" s="69">
        <v>1564</v>
      </c>
      <c r="M1343" s="69">
        <v>0</v>
      </c>
      <c r="N1343" s="69">
        <v>134.99325446004167</v>
      </c>
      <c r="O1343" s="69">
        <v>0</v>
      </c>
      <c r="P1343" s="69">
        <v>288.24921799999998</v>
      </c>
      <c r="Q1343">
        <v>0</v>
      </c>
      <c r="S1343" s="69">
        <v>418.882812</v>
      </c>
      <c r="T1343">
        <v>0</v>
      </c>
      <c r="U1343">
        <v>3.00406</v>
      </c>
      <c r="V1343" s="51">
        <v>14</v>
      </c>
      <c r="W1343" s="51">
        <v>8</v>
      </c>
      <c r="X1343" s="51">
        <v>181</v>
      </c>
    </row>
    <row r="1344" spans="1:24" x14ac:dyDescent="0.2">
      <c r="A1344">
        <v>15599</v>
      </c>
      <c r="B1344" t="s">
        <v>1364</v>
      </c>
      <c r="C1344" t="s">
        <v>1289</v>
      </c>
      <c r="D1344">
        <v>2017</v>
      </c>
      <c r="E1344" t="str">
        <f t="shared" si="20"/>
        <v>155992017</v>
      </c>
      <c r="F1344">
        <v>9847</v>
      </c>
      <c r="G1344" t="str">
        <f>VLOOKUP($A1344,CATMUN!$B$2:$C$1123,2,0)</f>
        <v>Medio</v>
      </c>
      <c r="H1344" t="str">
        <f>VLOOKUP($A1344,CATMUN!$B$2:$D$1123,3,0)</f>
        <v>Municipios intermedios</v>
      </c>
      <c r="I1344">
        <f>VLOOKUP($A1344,CATMUN!$B$2:$G$1123,4,0)</f>
        <v>0</v>
      </c>
      <c r="J1344">
        <f>VLOOKUP($A1344,CATMUN!$B$2:$G$1123,6,0)</f>
        <v>14</v>
      </c>
      <c r="K1344" s="69">
        <v>737.25017200000002</v>
      </c>
      <c r="L1344" s="69">
        <v>1564</v>
      </c>
      <c r="M1344" s="69">
        <v>0</v>
      </c>
      <c r="N1344" s="69">
        <v>134.99325446004167</v>
      </c>
      <c r="O1344" s="69">
        <v>0</v>
      </c>
      <c r="P1344" s="69">
        <v>288.24921799999998</v>
      </c>
      <c r="Q1344">
        <v>0</v>
      </c>
      <c r="S1344" s="69">
        <v>418.882812</v>
      </c>
      <c r="T1344">
        <v>0</v>
      </c>
      <c r="V1344" s="51">
        <v>14</v>
      </c>
      <c r="W1344" s="51">
        <v>8</v>
      </c>
      <c r="X1344" s="51">
        <v>181</v>
      </c>
    </row>
    <row r="1345" spans="1:24" x14ac:dyDescent="0.2">
      <c r="A1345">
        <v>15638</v>
      </c>
      <c r="B1345" t="s">
        <v>1368</v>
      </c>
      <c r="C1345" t="s">
        <v>1289</v>
      </c>
      <c r="D1345">
        <v>2017</v>
      </c>
      <c r="E1345" t="str">
        <f t="shared" si="20"/>
        <v>156382017</v>
      </c>
      <c r="F1345">
        <v>3769</v>
      </c>
      <c r="G1345" t="str">
        <f>VLOOKUP($A1345,CATMUN!$B$2:$C$1123,2,0)</f>
        <v>Alto</v>
      </c>
      <c r="H1345" t="str">
        <f>VLOOKUP($A1345,CATMUN!$B$2:$D$1123,3,0)</f>
        <v>Municipios intermedios</v>
      </c>
      <c r="I1345">
        <f>VLOOKUP($A1345,CATMUN!$B$2:$G$1123,4,0)</f>
        <v>0</v>
      </c>
      <c r="J1345">
        <f>VLOOKUP($A1345,CATMUN!$B$2:$G$1123,6,0)</f>
        <v>14</v>
      </c>
      <c r="K1345" s="69">
        <v>106.25489400000001</v>
      </c>
      <c r="L1345" s="69">
        <v>1564</v>
      </c>
      <c r="M1345" s="69">
        <v>64.991397979999988</v>
      </c>
      <c r="N1345" s="69">
        <v>134.99325446004167</v>
      </c>
      <c r="P1345" s="69">
        <v>288.24921799999998</v>
      </c>
      <c r="Q1345">
        <v>0</v>
      </c>
      <c r="S1345" s="69">
        <v>418.882812</v>
      </c>
      <c r="T1345">
        <v>0</v>
      </c>
      <c r="V1345" s="51">
        <v>14</v>
      </c>
      <c r="W1345" s="51">
        <v>17</v>
      </c>
      <c r="X1345" s="51">
        <v>181</v>
      </c>
    </row>
    <row r="1346" spans="1:24" x14ac:dyDescent="0.2">
      <c r="A1346">
        <v>15646</v>
      </c>
      <c r="B1346" t="s">
        <v>1369</v>
      </c>
      <c r="C1346" t="s">
        <v>1289</v>
      </c>
      <c r="D1346">
        <v>2017</v>
      </c>
      <c r="E1346" t="str">
        <f t="shared" ref="E1346:E1409" si="21">A1346&amp;D1346</f>
        <v>156462017</v>
      </c>
      <c r="F1346">
        <v>20330</v>
      </c>
      <c r="G1346" t="str">
        <f>VLOOKUP($A1346,CATMUN!$B$2:$C$1123,2,0)</f>
        <v>Medio</v>
      </c>
      <c r="H1346" t="str">
        <f>VLOOKUP($A1346,CATMUN!$B$2:$D$1123,3,0)</f>
        <v>Municipios intermedios</v>
      </c>
      <c r="I1346">
        <f>VLOOKUP($A1346,CATMUN!$B$2:$G$1123,4,0)</f>
        <v>0</v>
      </c>
      <c r="J1346">
        <f>VLOOKUP($A1346,CATMUN!$B$2:$G$1123,6,0)</f>
        <v>14</v>
      </c>
      <c r="K1346" s="69">
        <v>1291.9864599999999</v>
      </c>
      <c r="L1346" s="69">
        <v>1564</v>
      </c>
      <c r="M1346" s="69">
        <v>20.574904239999999</v>
      </c>
      <c r="N1346" s="69">
        <v>134.99325446004167</v>
      </c>
      <c r="P1346" s="69">
        <v>288.24921799999998</v>
      </c>
      <c r="Q1346">
        <v>0</v>
      </c>
      <c r="S1346" s="69">
        <v>418.882812</v>
      </c>
      <c r="T1346">
        <v>0</v>
      </c>
      <c r="V1346" s="51">
        <v>8</v>
      </c>
      <c r="W1346" s="51">
        <v>49</v>
      </c>
      <c r="X1346" s="51">
        <v>445</v>
      </c>
    </row>
    <row r="1347" spans="1:24" x14ac:dyDescent="0.2">
      <c r="A1347">
        <v>15686</v>
      </c>
      <c r="B1347" t="s">
        <v>1376</v>
      </c>
      <c r="C1347" t="s">
        <v>1289</v>
      </c>
      <c r="D1347">
        <v>2017</v>
      </c>
      <c r="E1347" t="str">
        <f t="shared" si="21"/>
        <v>156862017</v>
      </c>
      <c r="F1347">
        <v>7650</v>
      </c>
      <c r="G1347" t="str">
        <f>VLOOKUP($A1347,CATMUN!$B$2:$C$1123,2,0)</f>
        <v>Alto</v>
      </c>
      <c r="H1347" t="str">
        <f>VLOOKUP($A1347,CATMUN!$B$2:$D$1123,3,0)</f>
        <v>Municipios intermedios</v>
      </c>
      <c r="I1347">
        <f>VLOOKUP($A1347,CATMUN!$B$2:$G$1123,4,0)</f>
        <v>0</v>
      </c>
      <c r="J1347">
        <f>VLOOKUP($A1347,CATMUN!$B$2:$G$1123,6,0)</f>
        <v>14</v>
      </c>
      <c r="K1347" s="69">
        <v>235.32237499999999</v>
      </c>
      <c r="L1347" s="69">
        <v>1564</v>
      </c>
      <c r="M1347" s="69">
        <v>4.8512299999999993</v>
      </c>
      <c r="N1347" s="69">
        <v>134.99325446004167</v>
      </c>
      <c r="P1347" s="69">
        <v>288.24921799999998</v>
      </c>
      <c r="Q1347">
        <v>0</v>
      </c>
      <c r="S1347" s="69">
        <v>418.882812</v>
      </c>
      <c r="T1347">
        <v>0</v>
      </c>
      <c r="V1347" s="51">
        <v>14</v>
      </c>
      <c r="W1347" s="51">
        <v>9</v>
      </c>
      <c r="X1347" s="51">
        <v>181</v>
      </c>
    </row>
    <row r="1348" spans="1:24" x14ac:dyDescent="0.2">
      <c r="A1348">
        <v>15693</v>
      </c>
      <c r="B1348" t="s">
        <v>1378</v>
      </c>
      <c r="C1348" t="s">
        <v>1289</v>
      </c>
      <c r="D1348">
        <v>2017</v>
      </c>
      <c r="E1348" t="str">
        <f t="shared" si="21"/>
        <v>156932017</v>
      </c>
      <c r="F1348">
        <v>13402</v>
      </c>
      <c r="G1348" t="str">
        <f>VLOOKUP($A1348,CATMUN!$B$2:$C$1123,2,0)</f>
        <v>Medio</v>
      </c>
      <c r="H1348" t="str">
        <f>VLOOKUP($A1348,CATMUN!$B$2:$D$1123,3,0)</f>
        <v>Municipios intermedios</v>
      </c>
      <c r="I1348">
        <f>VLOOKUP($A1348,CATMUN!$B$2:$G$1123,4,0)</f>
        <v>0</v>
      </c>
      <c r="J1348">
        <f>VLOOKUP($A1348,CATMUN!$B$2:$G$1123,6,0)</f>
        <v>14</v>
      </c>
      <c r="K1348" s="69">
        <v>479.97200500000002</v>
      </c>
      <c r="L1348" s="69">
        <v>1564</v>
      </c>
      <c r="M1348" s="69">
        <v>1.0999999999999999E-2</v>
      </c>
      <c r="N1348" s="69">
        <v>134.99325446004167</v>
      </c>
      <c r="P1348" s="69">
        <v>288.24921799999998</v>
      </c>
      <c r="S1348" s="69">
        <v>418.882812</v>
      </c>
      <c r="T1348">
        <v>0</v>
      </c>
      <c r="V1348" s="51">
        <v>14</v>
      </c>
      <c r="W1348" s="51">
        <v>20</v>
      </c>
      <c r="X1348" s="51">
        <v>181</v>
      </c>
    </row>
    <row r="1349" spans="1:24" x14ac:dyDescent="0.2">
      <c r="A1349">
        <v>15753</v>
      </c>
      <c r="B1349" t="s">
        <v>1383</v>
      </c>
      <c r="C1349" t="s">
        <v>1289</v>
      </c>
      <c r="D1349">
        <v>2017</v>
      </c>
      <c r="E1349" t="str">
        <f t="shared" si="21"/>
        <v>157532017</v>
      </c>
      <c r="F1349">
        <v>6881</v>
      </c>
      <c r="G1349" t="str">
        <f>VLOOKUP($A1349,CATMUN!$B$2:$C$1123,2,0)</f>
        <v>Medio</v>
      </c>
      <c r="H1349" t="str">
        <f>VLOOKUP($A1349,CATMUN!$B$2:$D$1123,3,0)</f>
        <v>Municipios intermedios</v>
      </c>
      <c r="I1349">
        <f>VLOOKUP($A1349,CATMUN!$B$2:$G$1123,4,0)</f>
        <v>0</v>
      </c>
      <c r="J1349">
        <f>VLOOKUP($A1349,CATMUN!$B$2:$G$1123,6,0)</f>
        <v>14</v>
      </c>
      <c r="K1349" s="69">
        <v>507.30752799999999</v>
      </c>
      <c r="L1349" s="69">
        <v>1564</v>
      </c>
      <c r="M1349" s="69">
        <v>41.975139000000006</v>
      </c>
      <c r="N1349" s="69">
        <v>134.99325446004167</v>
      </c>
      <c r="P1349" s="69">
        <v>288.24921799999998</v>
      </c>
      <c r="Q1349">
        <v>0</v>
      </c>
      <c r="S1349" s="69">
        <v>418.882812</v>
      </c>
      <c r="T1349">
        <v>0</v>
      </c>
      <c r="V1349" s="51">
        <v>8</v>
      </c>
      <c r="W1349" s="51">
        <v>11</v>
      </c>
      <c r="X1349" s="51">
        <v>445</v>
      </c>
    </row>
    <row r="1350" spans="1:24" x14ac:dyDescent="0.2">
      <c r="A1350">
        <v>15778</v>
      </c>
      <c r="B1350" t="s">
        <v>1393</v>
      </c>
      <c r="C1350" t="s">
        <v>1289</v>
      </c>
      <c r="D1350">
        <v>2017</v>
      </c>
      <c r="E1350" t="str">
        <f t="shared" si="21"/>
        <v>157782017</v>
      </c>
      <c r="F1350">
        <v>3988</v>
      </c>
      <c r="G1350" t="str">
        <f>VLOOKUP($A1350,CATMUN!$B$2:$C$1123,2,0)</f>
        <v>Medio</v>
      </c>
      <c r="H1350" t="str">
        <f>VLOOKUP($A1350,CATMUN!$B$2:$D$1123,3,0)</f>
        <v>Municipios intermedios</v>
      </c>
      <c r="I1350">
        <f>VLOOKUP($A1350,CATMUN!$B$2:$G$1123,4,0)</f>
        <v>0</v>
      </c>
      <c r="J1350">
        <f>VLOOKUP($A1350,CATMUN!$B$2:$G$1123,6,0)</f>
        <v>14</v>
      </c>
      <c r="K1350" s="69">
        <v>116.14640700000001</v>
      </c>
      <c r="L1350" s="69">
        <v>1564</v>
      </c>
      <c r="M1350" s="69">
        <v>7.7179210000000005</v>
      </c>
      <c r="N1350" s="69">
        <v>134.99325446004167</v>
      </c>
      <c r="P1350" s="69">
        <v>288.24921799999998</v>
      </c>
      <c r="Q1350">
        <v>0</v>
      </c>
      <c r="S1350" s="69">
        <v>418.882812</v>
      </c>
      <c r="T1350">
        <v>0</v>
      </c>
      <c r="V1350" s="51">
        <v>14</v>
      </c>
      <c r="W1350" s="51">
        <v>0</v>
      </c>
      <c r="X1350" s="51">
        <v>181</v>
      </c>
    </row>
    <row r="1351" spans="1:24" x14ac:dyDescent="0.2">
      <c r="A1351">
        <v>15814</v>
      </c>
      <c r="B1351" t="s">
        <v>1400</v>
      </c>
      <c r="C1351" t="s">
        <v>1289</v>
      </c>
      <c r="D1351">
        <v>2017</v>
      </c>
      <c r="E1351" t="str">
        <f t="shared" si="21"/>
        <v>158142017</v>
      </c>
      <c r="F1351">
        <v>10050</v>
      </c>
      <c r="G1351" t="str">
        <f>VLOOKUP($A1351,CATMUN!$B$2:$C$1123,2,0)</f>
        <v>Medio</v>
      </c>
      <c r="H1351" t="str">
        <f>VLOOKUP($A1351,CATMUN!$B$2:$D$1123,3,0)</f>
        <v>Municipios intermedios</v>
      </c>
      <c r="I1351">
        <f>VLOOKUP($A1351,CATMUN!$B$2:$G$1123,4,0)</f>
        <v>0</v>
      </c>
      <c r="J1351">
        <f>VLOOKUP($A1351,CATMUN!$B$2:$G$1123,6,0)</f>
        <v>14</v>
      </c>
      <c r="K1351" s="69">
        <v>397.96850499999999</v>
      </c>
      <c r="L1351" s="69">
        <v>1564</v>
      </c>
      <c r="M1351" s="69">
        <v>6.5707745900000001</v>
      </c>
      <c r="N1351" s="69">
        <v>134.99325446004167</v>
      </c>
      <c r="P1351" s="69">
        <v>288.24921799999998</v>
      </c>
      <c r="Q1351">
        <v>0</v>
      </c>
      <c r="S1351" s="69">
        <v>418.882812</v>
      </c>
      <c r="T1351">
        <v>0</v>
      </c>
      <c r="U1351">
        <v>0.5</v>
      </c>
      <c r="V1351" s="51">
        <v>14</v>
      </c>
      <c r="W1351" s="51">
        <v>2</v>
      </c>
      <c r="X1351" s="51">
        <v>181</v>
      </c>
    </row>
    <row r="1352" spans="1:24" x14ac:dyDescent="0.2">
      <c r="A1352">
        <v>15820</v>
      </c>
      <c r="B1352" t="s">
        <v>1402</v>
      </c>
      <c r="C1352" t="s">
        <v>1289</v>
      </c>
      <c r="D1352">
        <v>2017</v>
      </c>
      <c r="E1352" t="str">
        <f t="shared" si="21"/>
        <v>158202017</v>
      </c>
      <c r="F1352">
        <v>3693</v>
      </c>
      <c r="G1352" t="str">
        <f>VLOOKUP($A1352,CATMUN!$B$2:$C$1123,2,0)</f>
        <v>Alto</v>
      </c>
      <c r="H1352" t="str">
        <f>VLOOKUP($A1352,CATMUN!$B$2:$D$1123,3,0)</f>
        <v>Otros Sistemas de Ciudades</v>
      </c>
      <c r="I1352">
        <f>VLOOKUP($A1352,CATMUN!$B$2:$G$1123,4,0)</f>
        <v>0</v>
      </c>
      <c r="J1352">
        <f>VLOOKUP($A1352,CATMUN!$B$2:$G$1123,6,0)</f>
        <v>14</v>
      </c>
      <c r="K1352" s="69">
        <v>54.732602</v>
      </c>
      <c r="L1352" s="69">
        <v>1564</v>
      </c>
      <c r="M1352" s="69">
        <v>3.2254</v>
      </c>
      <c r="N1352" s="69">
        <v>523.23349570737719</v>
      </c>
      <c r="P1352" s="69">
        <v>2227.7305550000001</v>
      </c>
      <c r="Q1352">
        <v>0</v>
      </c>
      <c r="S1352" s="69">
        <v>926.80019200000004</v>
      </c>
      <c r="T1352">
        <v>0</v>
      </c>
      <c r="V1352" s="51">
        <v>35</v>
      </c>
      <c r="W1352" s="51">
        <v>0</v>
      </c>
      <c r="X1352" s="51">
        <v>181</v>
      </c>
    </row>
    <row r="1353" spans="1:24" x14ac:dyDescent="0.2">
      <c r="A1353">
        <v>15835</v>
      </c>
      <c r="B1353" t="s">
        <v>1405</v>
      </c>
      <c r="C1353" t="s">
        <v>1289</v>
      </c>
      <c r="D1353">
        <v>2017</v>
      </c>
      <c r="E1353" t="str">
        <f t="shared" si="21"/>
        <v>158352017</v>
      </c>
      <c r="F1353">
        <v>5921</v>
      </c>
      <c r="G1353" t="str">
        <f>VLOOKUP($A1353,CATMUN!$B$2:$C$1123,2,0)</f>
        <v>Medio</v>
      </c>
      <c r="H1353" t="str">
        <f>VLOOKUP($A1353,CATMUN!$B$2:$D$1123,3,0)</f>
        <v>Municipios intermedios</v>
      </c>
      <c r="I1353">
        <f>VLOOKUP($A1353,CATMUN!$B$2:$G$1123,4,0)</f>
        <v>0</v>
      </c>
      <c r="J1353">
        <f>VLOOKUP($A1353,CATMUN!$B$2:$G$1123,6,0)</f>
        <v>14</v>
      </c>
      <c r="K1353" s="69">
        <v>369.07855899999998</v>
      </c>
      <c r="L1353" s="69">
        <v>1564</v>
      </c>
      <c r="M1353" s="69">
        <v>11.540736000000001</v>
      </c>
      <c r="N1353" s="69">
        <v>134.99325446004167</v>
      </c>
      <c r="P1353" s="69">
        <v>288.24921799999998</v>
      </c>
      <c r="Q1353">
        <v>0</v>
      </c>
      <c r="S1353" s="69">
        <v>418.882812</v>
      </c>
      <c r="T1353">
        <v>0</v>
      </c>
      <c r="V1353" s="51">
        <v>14</v>
      </c>
      <c r="W1353" s="51">
        <v>0</v>
      </c>
      <c r="X1353" s="51">
        <v>181</v>
      </c>
    </row>
    <row r="1354" spans="1:24" x14ac:dyDescent="0.2">
      <c r="A1354">
        <v>15861</v>
      </c>
      <c r="B1354" t="s">
        <v>1409</v>
      </c>
      <c r="C1354" t="s">
        <v>1289</v>
      </c>
      <c r="D1354">
        <v>2017</v>
      </c>
      <c r="E1354" t="str">
        <f t="shared" si="21"/>
        <v>158612017</v>
      </c>
      <c r="F1354">
        <v>15627</v>
      </c>
      <c r="G1354" t="str">
        <f>VLOOKUP($A1354,CATMUN!$B$2:$C$1123,2,0)</f>
        <v>Medio</v>
      </c>
      <c r="H1354" t="str">
        <f>VLOOKUP($A1354,CATMUN!$B$2:$D$1123,3,0)</f>
        <v>Municipios intermedios</v>
      </c>
      <c r="I1354">
        <f>VLOOKUP($A1354,CATMUN!$B$2:$G$1123,4,0)</f>
        <v>0</v>
      </c>
      <c r="J1354">
        <f>VLOOKUP($A1354,CATMUN!$B$2:$G$1123,6,0)</f>
        <v>14</v>
      </c>
      <c r="K1354" s="69">
        <v>929.07130599999994</v>
      </c>
      <c r="L1354" s="69">
        <v>1564</v>
      </c>
      <c r="M1354" s="69">
        <v>25.350351</v>
      </c>
      <c r="N1354" s="69">
        <v>134.99325446004167</v>
      </c>
      <c r="P1354" s="69">
        <v>288.24921799999998</v>
      </c>
      <c r="Q1354">
        <v>0</v>
      </c>
      <c r="S1354" s="69">
        <v>418.882812</v>
      </c>
      <c r="T1354">
        <v>0</v>
      </c>
      <c r="U1354">
        <v>1.621</v>
      </c>
      <c r="V1354" s="51">
        <v>8</v>
      </c>
      <c r="W1354" s="51">
        <v>19</v>
      </c>
      <c r="X1354" s="51">
        <v>445</v>
      </c>
    </row>
    <row r="1355" spans="1:24" x14ac:dyDescent="0.2">
      <c r="A1355">
        <v>17042</v>
      </c>
      <c r="B1355" t="s">
        <v>1414</v>
      </c>
      <c r="C1355" t="s">
        <v>1301</v>
      </c>
      <c r="D1355">
        <v>2017</v>
      </c>
      <c r="E1355" t="str">
        <f t="shared" si="21"/>
        <v>170422017</v>
      </c>
      <c r="F1355">
        <v>33535</v>
      </c>
      <c r="G1355" t="str">
        <f>VLOOKUP($A1355,CATMUN!$B$2:$C$1123,2,0)</f>
        <v>Medio</v>
      </c>
      <c r="H1355" t="str">
        <f>VLOOKUP($A1355,CATMUN!$B$2:$D$1123,3,0)</f>
        <v>Municipios intermedios</v>
      </c>
      <c r="I1355">
        <f>VLOOKUP($A1355,CATMUN!$B$2:$G$1123,4,0)</f>
        <v>0</v>
      </c>
      <c r="J1355">
        <f>VLOOKUP($A1355,CATMUN!$B$2:$G$1123,6,0)</f>
        <v>14</v>
      </c>
      <c r="K1355" s="69">
        <v>2114.455692</v>
      </c>
      <c r="L1355" s="69">
        <v>1564</v>
      </c>
      <c r="M1355" s="69">
        <v>108.489277</v>
      </c>
      <c r="N1355" s="69">
        <v>134.99325446004167</v>
      </c>
      <c r="P1355" s="69">
        <v>288.24921799999998</v>
      </c>
      <c r="Q1355">
        <v>0</v>
      </c>
      <c r="S1355" s="69">
        <v>418.882812</v>
      </c>
      <c r="T1355">
        <v>0</v>
      </c>
      <c r="V1355" s="51">
        <v>8</v>
      </c>
      <c r="W1355" s="51">
        <v>47</v>
      </c>
      <c r="X1355" s="51">
        <v>445</v>
      </c>
    </row>
    <row r="1356" spans="1:24" x14ac:dyDescent="0.2">
      <c r="A1356">
        <v>17050</v>
      </c>
      <c r="B1356" t="s">
        <v>1415</v>
      </c>
      <c r="C1356" t="s">
        <v>1301</v>
      </c>
      <c r="D1356">
        <v>2017</v>
      </c>
      <c r="E1356" t="str">
        <f t="shared" si="21"/>
        <v>170502017</v>
      </c>
      <c r="F1356">
        <v>11164</v>
      </c>
      <c r="G1356" t="str">
        <f>VLOOKUP($A1356,CATMUN!$B$2:$C$1123,2,0)</f>
        <v>Medio</v>
      </c>
      <c r="H1356" t="str">
        <f>VLOOKUP($A1356,CATMUN!$B$2:$D$1123,3,0)</f>
        <v>Municipios intermedios</v>
      </c>
      <c r="I1356">
        <f>VLOOKUP($A1356,CATMUN!$B$2:$G$1123,4,0)</f>
        <v>0</v>
      </c>
      <c r="J1356">
        <f>VLOOKUP($A1356,CATMUN!$B$2:$G$1123,6,0)</f>
        <v>14</v>
      </c>
      <c r="K1356" s="69">
        <v>180.652152</v>
      </c>
      <c r="L1356" s="69">
        <v>1564</v>
      </c>
      <c r="M1356" s="69">
        <v>14.604785</v>
      </c>
      <c r="N1356" s="69">
        <v>134.99325446004167</v>
      </c>
      <c r="P1356" s="69">
        <v>288.24921799999998</v>
      </c>
      <c r="Q1356">
        <v>0</v>
      </c>
      <c r="S1356" s="69">
        <v>418.882812</v>
      </c>
      <c r="T1356">
        <v>0</v>
      </c>
      <c r="V1356" s="51">
        <v>14</v>
      </c>
      <c r="W1356" s="51">
        <v>23</v>
      </c>
      <c r="X1356" s="51">
        <v>181</v>
      </c>
    </row>
    <row r="1357" spans="1:24" x14ac:dyDescent="0.2">
      <c r="A1357">
        <v>17088</v>
      </c>
      <c r="B1357" t="s">
        <v>1416</v>
      </c>
      <c r="C1357" t="s">
        <v>1301</v>
      </c>
      <c r="D1357">
        <v>2017</v>
      </c>
      <c r="E1357" t="str">
        <f t="shared" si="21"/>
        <v>170882017</v>
      </c>
      <c r="F1357">
        <v>10651</v>
      </c>
      <c r="G1357" t="str">
        <f>VLOOKUP($A1357,CATMUN!$B$2:$C$1123,2,0)</f>
        <v>Medio</v>
      </c>
      <c r="H1357" t="str">
        <f>VLOOKUP($A1357,CATMUN!$B$2:$D$1123,3,0)</f>
        <v>Municipios intermedios</v>
      </c>
      <c r="I1357">
        <f>VLOOKUP($A1357,CATMUN!$B$2:$G$1123,4,0)</f>
        <v>0</v>
      </c>
      <c r="J1357">
        <f>VLOOKUP($A1357,CATMUN!$B$2:$G$1123,6,0)</f>
        <v>14</v>
      </c>
      <c r="K1357" s="69">
        <v>795.94116500000007</v>
      </c>
      <c r="L1357" s="69">
        <v>1564</v>
      </c>
      <c r="M1357" s="69">
        <v>20.176192999999998</v>
      </c>
      <c r="N1357" s="69">
        <v>134.99325446004167</v>
      </c>
      <c r="P1357" s="69">
        <v>288.24921799999998</v>
      </c>
      <c r="Q1357">
        <v>0</v>
      </c>
      <c r="S1357" s="69">
        <v>418.882812</v>
      </c>
      <c r="T1357">
        <v>0</v>
      </c>
      <c r="U1357">
        <v>4.327</v>
      </c>
      <c r="V1357" s="51">
        <v>14</v>
      </c>
      <c r="W1357" s="51">
        <v>14</v>
      </c>
      <c r="X1357" s="51">
        <v>181</v>
      </c>
    </row>
    <row r="1358" spans="1:24" x14ac:dyDescent="0.2">
      <c r="A1358">
        <v>17174</v>
      </c>
      <c r="B1358" t="s">
        <v>1417</v>
      </c>
      <c r="C1358" t="s">
        <v>1301</v>
      </c>
      <c r="D1358">
        <v>2017</v>
      </c>
      <c r="E1358" t="str">
        <f t="shared" si="21"/>
        <v>171742017</v>
      </c>
      <c r="F1358">
        <v>51076</v>
      </c>
      <c r="G1358" t="str">
        <f>VLOOKUP($A1358,CATMUN!$B$2:$C$1123,2,0)</f>
        <v>Alto</v>
      </c>
      <c r="H1358" t="str">
        <f>VLOOKUP($A1358,CATMUN!$B$2:$D$1123,3,0)</f>
        <v>Municipios intermedios</v>
      </c>
      <c r="I1358">
        <f>VLOOKUP($A1358,CATMUN!$B$2:$G$1123,4,0)</f>
        <v>0</v>
      </c>
      <c r="J1358">
        <f>VLOOKUP($A1358,CATMUN!$B$2:$G$1123,6,0)</f>
        <v>14</v>
      </c>
      <c r="K1358" s="69">
        <v>3889.9432310000002</v>
      </c>
      <c r="L1358" s="69">
        <v>1564</v>
      </c>
      <c r="M1358" s="69">
        <v>170.19316699999999</v>
      </c>
      <c r="N1358" s="69">
        <v>134.99325446004167</v>
      </c>
      <c r="P1358" s="69">
        <v>288.24921799999998</v>
      </c>
      <c r="Q1358">
        <v>0</v>
      </c>
      <c r="S1358" s="69">
        <v>418.882812</v>
      </c>
      <c r="T1358">
        <v>0</v>
      </c>
      <c r="V1358" s="51">
        <v>14</v>
      </c>
      <c r="W1358" s="51">
        <v>292</v>
      </c>
      <c r="X1358" s="51">
        <v>181</v>
      </c>
    </row>
    <row r="1359" spans="1:24" x14ac:dyDescent="0.2">
      <c r="A1359">
        <v>17272</v>
      </c>
      <c r="B1359" t="s">
        <v>1418</v>
      </c>
      <c r="C1359" t="s">
        <v>1301</v>
      </c>
      <c r="D1359">
        <v>2017</v>
      </c>
      <c r="E1359" t="str">
        <f t="shared" si="21"/>
        <v>172722017</v>
      </c>
      <c r="F1359">
        <v>10713</v>
      </c>
      <c r="G1359" t="str">
        <f>VLOOKUP($A1359,CATMUN!$B$2:$C$1123,2,0)</f>
        <v>Bajo</v>
      </c>
      <c r="H1359" t="str">
        <f>VLOOKUP($A1359,CATMUN!$B$2:$D$1123,3,0)</f>
        <v>Municipios intermedios</v>
      </c>
      <c r="I1359">
        <f>VLOOKUP($A1359,CATMUN!$B$2:$G$1123,4,0)</f>
        <v>0</v>
      </c>
      <c r="J1359">
        <f>VLOOKUP($A1359,CATMUN!$B$2:$G$1123,6,0)</f>
        <v>14</v>
      </c>
      <c r="K1359" s="69">
        <v>354.04836599999999</v>
      </c>
      <c r="L1359" s="69">
        <v>1564</v>
      </c>
      <c r="M1359" s="69">
        <v>3.1589029999999996</v>
      </c>
      <c r="N1359" s="69">
        <v>134.99325446004167</v>
      </c>
      <c r="P1359" s="69">
        <v>288.24921799999998</v>
      </c>
      <c r="Q1359">
        <v>0</v>
      </c>
      <c r="S1359" s="69">
        <v>418.882812</v>
      </c>
      <c r="T1359">
        <v>0</v>
      </c>
      <c r="V1359" s="51">
        <v>14</v>
      </c>
      <c r="W1359" s="51">
        <v>10</v>
      </c>
      <c r="X1359" s="51">
        <v>181</v>
      </c>
    </row>
    <row r="1360" spans="1:24" x14ac:dyDescent="0.2">
      <c r="A1360">
        <v>17380</v>
      </c>
      <c r="B1360" t="s">
        <v>1419</v>
      </c>
      <c r="C1360" t="s">
        <v>1301</v>
      </c>
      <c r="D1360">
        <v>2017</v>
      </c>
      <c r="E1360" t="str">
        <f t="shared" si="21"/>
        <v>173802017</v>
      </c>
      <c r="F1360">
        <v>77735</v>
      </c>
      <c r="G1360" t="str">
        <f>VLOOKUP($A1360,CATMUN!$B$2:$C$1123,2,0)</f>
        <v>Alto</v>
      </c>
      <c r="H1360" t="str">
        <f>VLOOKUP($A1360,CATMUN!$B$2:$D$1123,3,0)</f>
        <v>Municipios intermedios</v>
      </c>
      <c r="I1360">
        <f>VLOOKUP($A1360,CATMUN!$B$2:$G$1123,4,0)</f>
        <v>0</v>
      </c>
      <c r="J1360">
        <f>VLOOKUP($A1360,CATMUN!$B$2:$G$1123,6,0)</f>
        <v>14</v>
      </c>
      <c r="K1360" s="69">
        <v>6429.9206330000006</v>
      </c>
      <c r="L1360" s="69">
        <v>1564</v>
      </c>
      <c r="M1360" s="69">
        <v>5.5654570000000003</v>
      </c>
      <c r="N1360" s="69">
        <v>134.99325446004167</v>
      </c>
      <c r="O1360" s="69">
        <v>0</v>
      </c>
      <c r="P1360" s="69">
        <v>288.24921799999998</v>
      </c>
      <c r="S1360" s="69">
        <v>418.882812</v>
      </c>
      <c r="T1360">
        <v>0</v>
      </c>
      <c r="V1360" s="51">
        <v>14</v>
      </c>
      <c r="W1360" s="51">
        <v>320</v>
      </c>
      <c r="X1360" s="51">
        <v>181</v>
      </c>
    </row>
    <row r="1361" spans="1:24" x14ac:dyDescent="0.2">
      <c r="A1361">
        <v>17388</v>
      </c>
      <c r="B1361" t="s">
        <v>1420</v>
      </c>
      <c r="C1361" t="s">
        <v>1301</v>
      </c>
      <c r="D1361">
        <v>2017</v>
      </c>
      <c r="E1361" t="str">
        <f t="shared" si="21"/>
        <v>173882017</v>
      </c>
      <c r="F1361">
        <v>5281</v>
      </c>
      <c r="G1361" t="str">
        <f>VLOOKUP($A1361,CATMUN!$B$2:$C$1123,2,0)</f>
        <v>Bajo</v>
      </c>
      <c r="H1361" t="str">
        <f>VLOOKUP($A1361,CATMUN!$B$2:$D$1123,3,0)</f>
        <v>Municipios intermedios</v>
      </c>
      <c r="I1361">
        <f>VLOOKUP($A1361,CATMUN!$B$2:$G$1123,4,0)</f>
        <v>0</v>
      </c>
      <c r="J1361">
        <f>VLOOKUP($A1361,CATMUN!$B$2:$G$1123,6,0)</f>
        <v>14</v>
      </c>
      <c r="K1361" s="69">
        <v>152.498334</v>
      </c>
      <c r="L1361" s="69">
        <v>1564</v>
      </c>
      <c r="M1361" s="69">
        <v>2.1568299999999998</v>
      </c>
      <c r="N1361" s="69">
        <v>134.99325446004167</v>
      </c>
      <c r="P1361" s="69">
        <v>288.24921799999998</v>
      </c>
      <c r="Q1361">
        <v>0</v>
      </c>
      <c r="S1361" s="69">
        <v>418.882812</v>
      </c>
      <c r="T1361">
        <v>0</v>
      </c>
      <c r="V1361" s="51">
        <v>14</v>
      </c>
      <c r="W1361" s="51">
        <v>6</v>
      </c>
      <c r="X1361" s="51">
        <v>181</v>
      </c>
    </row>
    <row r="1362" spans="1:24" x14ac:dyDescent="0.2">
      <c r="A1362">
        <v>17433</v>
      </c>
      <c r="B1362" t="s">
        <v>1421</v>
      </c>
      <c r="C1362" t="s">
        <v>1301</v>
      </c>
      <c r="D1362">
        <v>2017</v>
      </c>
      <c r="E1362" t="str">
        <f t="shared" si="21"/>
        <v>174332017</v>
      </c>
      <c r="F1362">
        <v>22947</v>
      </c>
      <c r="G1362" t="str">
        <f>VLOOKUP($A1362,CATMUN!$B$2:$C$1123,2,0)</f>
        <v>Bajo</v>
      </c>
      <c r="H1362" t="str">
        <f>VLOOKUP($A1362,CATMUN!$B$2:$D$1123,3,0)</f>
        <v>Municipios intermedios</v>
      </c>
      <c r="I1362">
        <f>VLOOKUP($A1362,CATMUN!$B$2:$G$1123,4,0)</f>
        <v>0</v>
      </c>
      <c r="J1362">
        <f>VLOOKUP($A1362,CATMUN!$B$2:$G$1123,6,0)</f>
        <v>14</v>
      </c>
      <c r="K1362" s="69">
        <v>175.76506000000001</v>
      </c>
      <c r="L1362" s="69">
        <v>1564</v>
      </c>
      <c r="M1362" s="69">
        <v>3.4485160000000001</v>
      </c>
      <c r="N1362" s="69">
        <v>134.99325446004167</v>
      </c>
      <c r="P1362" s="69">
        <v>288.24921799999998</v>
      </c>
      <c r="Q1362">
        <v>0</v>
      </c>
      <c r="S1362" s="69">
        <v>418.882812</v>
      </c>
      <c r="T1362">
        <v>0</v>
      </c>
      <c r="V1362" s="51">
        <v>14</v>
      </c>
      <c r="W1362" s="51">
        <v>22</v>
      </c>
      <c r="X1362" s="51">
        <v>181</v>
      </c>
    </row>
    <row r="1363" spans="1:24" x14ac:dyDescent="0.2">
      <c r="A1363">
        <v>17442</v>
      </c>
      <c r="B1363" t="s">
        <v>1422</v>
      </c>
      <c r="C1363" t="s">
        <v>1301</v>
      </c>
      <c r="D1363">
        <v>2017</v>
      </c>
      <c r="E1363" t="str">
        <f t="shared" si="21"/>
        <v>174422017</v>
      </c>
      <c r="F1363">
        <v>9214</v>
      </c>
      <c r="G1363" t="str">
        <f>VLOOKUP($A1363,CATMUN!$B$2:$C$1123,2,0)</f>
        <v>Medio</v>
      </c>
      <c r="H1363" t="str">
        <f>VLOOKUP($A1363,CATMUN!$B$2:$D$1123,3,0)</f>
        <v>Municipios intermedios</v>
      </c>
      <c r="I1363">
        <f>VLOOKUP($A1363,CATMUN!$B$2:$G$1123,4,0)</f>
        <v>0</v>
      </c>
      <c r="J1363">
        <f>VLOOKUP($A1363,CATMUN!$B$2:$G$1123,6,0)</f>
        <v>14</v>
      </c>
      <c r="K1363" s="69">
        <v>139.09048000000001</v>
      </c>
      <c r="L1363" s="69">
        <v>1564</v>
      </c>
      <c r="M1363" s="69">
        <v>0.70957700000000001</v>
      </c>
      <c r="N1363" s="69">
        <v>134.99325446004167</v>
      </c>
      <c r="P1363" s="69">
        <v>288.24921799999998</v>
      </c>
      <c r="Q1363">
        <v>0</v>
      </c>
      <c r="S1363" s="69">
        <v>418.882812</v>
      </c>
      <c r="T1363">
        <v>0</v>
      </c>
      <c r="V1363" s="51">
        <v>14</v>
      </c>
      <c r="W1363" s="51">
        <v>7</v>
      </c>
      <c r="X1363" s="51">
        <v>181</v>
      </c>
    </row>
    <row r="1364" spans="1:24" x14ac:dyDescent="0.2">
      <c r="A1364">
        <v>17444</v>
      </c>
      <c r="B1364" t="s">
        <v>1423</v>
      </c>
      <c r="C1364" t="s">
        <v>1301</v>
      </c>
      <c r="D1364">
        <v>2017</v>
      </c>
      <c r="E1364" t="str">
        <f t="shared" si="21"/>
        <v>174442017</v>
      </c>
      <c r="F1364">
        <v>15006</v>
      </c>
      <c r="G1364" t="str">
        <f>VLOOKUP($A1364,CATMUN!$B$2:$C$1123,2,0)</f>
        <v>Bajo</v>
      </c>
      <c r="H1364" t="str">
        <f>VLOOKUP($A1364,CATMUN!$B$2:$D$1123,3,0)</f>
        <v>Municipios intermedios</v>
      </c>
      <c r="I1364">
        <f>VLOOKUP($A1364,CATMUN!$B$2:$G$1123,4,0)</f>
        <v>0</v>
      </c>
      <c r="J1364">
        <f>VLOOKUP($A1364,CATMUN!$B$2:$G$1123,6,0)</f>
        <v>14</v>
      </c>
      <c r="K1364" s="69">
        <v>237.72259599999998</v>
      </c>
      <c r="L1364" s="69">
        <v>1564</v>
      </c>
      <c r="M1364" s="69">
        <v>8.7045339999999989</v>
      </c>
      <c r="N1364" s="69">
        <v>134.99325446004167</v>
      </c>
      <c r="P1364" s="69">
        <v>288.24921799999998</v>
      </c>
      <c r="Q1364">
        <v>0</v>
      </c>
      <c r="S1364" s="69">
        <v>418.882812</v>
      </c>
      <c r="T1364">
        <v>0</v>
      </c>
      <c r="V1364" s="51">
        <v>14</v>
      </c>
      <c r="W1364" s="51">
        <v>22</v>
      </c>
      <c r="X1364" s="51">
        <v>181</v>
      </c>
    </row>
    <row r="1365" spans="1:24" x14ac:dyDescent="0.2">
      <c r="A1365">
        <v>17486</v>
      </c>
      <c r="B1365" t="s">
        <v>1425</v>
      </c>
      <c r="C1365" t="s">
        <v>1301</v>
      </c>
      <c r="D1365">
        <v>2017</v>
      </c>
      <c r="E1365" t="str">
        <f t="shared" si="21"/>
        <v>174862017</v>
      </c>
      <c r="F1365">
        <v>30963</v>
      </c>
      <c r="G1365" t="str">
        <f>VLOOKUP($A1365,CATMUN!$B$2:$C$1123,2,0)</f>
        <v>Alto</v>
      </c>
      <c r="H1365" t="str">
        <f>VLOOKUP($A1365,CATMUN!$B$2:$D$1123,3,0)</f>
        <v>Municipios intermedios</v>
      </c>
      <c r="I1365">
        <f>VLOOKUP($A1365,CATMUN!$B$2:$G$1123,4,0)</f>
        <v>0</v>
      </c>
      <c r="J1365">
        <f>VLOOKUP($A1365,CATMUN!$B$2:$G$1123,6,0)</f>
        <v>14</v>
      </c>
      <c r="K1365" s="69">
        <v>1311.5008540000001</v>
      </c>
      <c r="L1365" s="69">
        <v>1564</v>
      </c>
      <c r="M1365" s="69">
        <v>120.9174</v>
      </c>
      <c r="N1365" s="69">
        <v>134.99325446004167</v>
      </c>
      <c r="P1365" s="69">
        <v>288.24921799999998</v>
      </c>
      <c r="Q1365">
        <v>0</v>
      </c>
      <c r="S1365" s="69">
        <v>418.882812</v>
      </c>
      <c r="T1365">
        <v>0</v>
      </c>
      <c r="V1365" s="51">
        <v>14</v>
      </c>
      <c r="W1365" s="51">
        <v>27</v>
      </c>
      <c r="X1365" s="51">
        <v>181</v>
      </c>
    </row>
    <row r="1366" spans="1:24" x14ac:dyDescent="0.2">
      <c r="A1366">
        <v>17524</v>
      </c>
      <c r="B1366" t="s">
        <v>1428</v>
      </c>
      <c r="C1366" t="s">
        <v>1301</v>
      </c>
      <c r="D1366">
        <v>2017</v>
      </c>
      <c r="E1366" t="str">
        <f t="shared" si="21"/>
        <v>175242017</v>
      </c>
      <c r="F1366">
        <v>17674</v>
      </c>
      <c r="G1366" t="str">
        <f>VLOOKUP($A1366,CATMUN!$B$2:$C$1123,2,0)</f>
        <v>Medio</v>
      </c>
      <c r="H1366" t="str">
        <f>VLOOKUP($A1366,CATMUN!$B$2:$D$1123,3,0)</f>
        <v>Municipios intermedios</v>
      </c>
      <c r="I1366">
        <f>VLOOKUP($A1366,CATMUN!$B$2:$G$1123,4,0)</f>
        <v>0</v>
      </c>
      <c r="J1366">
        <f>VLOOKUP($A1366,CATMUN!$B$2:$G$1123,6,0)</f>
        <v>14</v>
      </c>
      <c r="K1366" s="69">
        <v>1871.4020379999999</v>
      </c>
      <c r="L1366" s="69">
        <v>1564</v>
      </c>
      <c r="M1366" s="69">
        <v>33.240053999999994</v>
      </c>
      <c r="N1366" s="69">
        <v>134.99325446004167</v>
      </c>
      <c r="O1366" s="69">
        <v>0</v>
      </c>
      <c r="P1366" s="69">
        <v>288.24921799999998</v>
      </c>
      <c r="S1366" s="69">
        <v>418.882812</v>
      </c>
      <c r="T1366">
        <v>0</v>
      </c>
      <c r="U1366">
        <v>11.609</v>
      </c>
      <c r="V1366" s="51">
        <v>14</v>
      </c>
      <c r="W1366" s="51">
        <v>31</v>
      </c>
      <c r="X1366" s="51">
        <v>181</v>
      </c>
    </row>
    <row r="1367" spans="1:24" x14ac:dyDescent="0.2">
      <c r="A1367">
        <v>17614</v>
      </c>
      <c r="B1367" t="s">
        <v>1430</v>
      </c>
      <c r="C1367" t="s">
        <v>1301</v>
      </c>
      <c r="D1367">
        <v>2017</v>
      </c>
      <c r="E1367" t="str">
        <f t="shared" si="21"/>
        <v>176142017</v>
      </c>
      <c r="F1367">
        <v>63045</v>
      </c>
      <c r="G1367" t="str">
        <f>VLOOKUP($A1367,CATMUN!$B$2:$C$1123,2,0)</f>
        <v>Medio</v>
      </c>
      <c r="H1367" t="str">
        <f>VLOOKUP($A1367,CATMUN!$B$2:$D$1123,3,0)</f>
        <v>Municipios intermedios</v>
      </c>
      <c r="I1367">
        <f>VLOOKUP($A1367,CATMUN!$B$2:$G$1123,4,0)</f>
        <v>0</v>
      </c>
      <c r="J1367">
        <f>VLOOKUP($A1367,CATMUN!$B$2:$G$1123,6,0)</f>
        <v>14</v>
      </c>
      <c r="K1367" s="69">
        <v>999.5626850000001</v>
      </c>
      <c r="L1367" s="69">
        <v>1564</v>
      </c>
      <c r="M1367" s="69">
        <v>56.148031000000003</v>
      </c>
      <c r="N1367" s="69">
        <v>134.99325446004167</v>
      </c>
      <c r="P1367" s="69">
        <v>288.24921799999998</v>
      </c>
      <c r="S1367" s="69">
        <v>418.882812</v>
      </c>
      <c r="T1367">
        <v>0</v>
      </c>
      <c r="V1367" s="51">
        <v>14</v>
      </c>
      <c r="W1367" s="51">
        <v>63</v>
      </c>
      <c r="X1367" s="51">
        <v>181</v>
      </c>
    </row>
    <row r="1368" spans="1:24" x14ac:dyDescent="0.2">
      <c r="A1368">
        <v>17616</v>
      </c>
      <c r="B1368" t="s">
        <v>1431</v>
      </c>
      <c r="C1368" t="s">
        <v>1301</v>
      </c>
      <c r="D1368">
        <v>2017</v>
      </c>
      <c r="E1368" t="str">
        <f t="shared" si="21"/>
        <v>176162017</v>
      </c>
      <c r="F1368">
        <v>9362</v>
      </c>
      <c r="G1368" t="str">
        <f>VLOOKUP($A1368,CATMUN!$B$2:$C$1123,2,0)</f>
        <v>Alto</v>
      </c>
      <c r="H1368" t="str">
        <f>VLOOKUP($A1368,CATMUN!$B$2:$D$1123,3,0)</f>
        <v>Municipios intermedios</v>
      </c>
      <c r="I1368">
        <f>VLOOKUP($A1368,CATMUN!$B$2:$G$1123,4,0)</f>
        <v>0</v>
      </c>
      <c r="J1368">
        <f>VLOOKUP($A1368,CATMUN!$B$2:$G$1123,6,0)</f>
        <v>14</v>
      </c>
      <c r="K1368" s="69">
        <v>332.97177099999999</v>
      </c>
      <c r="L1368" s="69">
        <v>1564</v>
      </c>
      <c r="M1368" s="69">
        <v>0.15145</v>
      </c>
      <c r="N1368" s="69">
        <v>134.99325446004167</v>
      </c>
      <c r="P1368" s="69">
        <v>288.24921799999998</v>
      </c>
      <c r="Q1368">
        <v>0</v>
      </c>
      <c r="S1368" s="69">
        <v>418.882812</v>
      </c>
      <c r="T1368">
        <v>0</v>
      </c>
      <c r="V1368" s="51">
        <v>14</v>
      </c>
      <c r="W1368" s="51">
        <v>8</v>
      </c>
      <c r="X1368" s="51">
        <v>181</v>
      </c>
    </row>
    <row r="1369" spans="1:24" x14ac:dyDescent="0.2">
      <c r="A1369">
        <v>17665</v>
      </c>
      <c r="B1369" t="s">
        <v>1434</v>
      </c>
      <c r="C1369" t="s">
        <v>1301</v>
      </c>
      <c r="D1369">
        <v>2017</v>
      </c>
      <c r="E1369" t="str">
        <f t="shared" si="21"/>
        <v>176652017</v>
      </c>
      <c r="F1369">
        <v>7588</v>
      </c>
      <c r="G1369" t="str">
        <f>VLOOKUP($A1369,CATMUN!$B$2:$C$1123,2,0)</f>
        <v>Medio</v>
      </c>
      <c r="H1369" t="str">
        <f>VLOOKUP($A1369,CATMUN!$B$2:$D$1123,3,0)</f>
        <v>Municipios intermedios</v>
      </c>
      <c r="I1369">
        <f>VLOOKUP($A1369,CATMUN!$B$2:$G$1123,4,0)</f>
        <v>0</v>
      </c>
      <c r="J1369">
        <f>VLOOKUP($A1369,CATMUN!$B$2:$G$1123,6,0)</f>
        <v>14</v>
      </c>
      <c r="K1369" s="69">
        <v>375.43944400000004</v>
      </c>
      <c r="L1369" s="69">
        <v>1564</v>
      </c>
      <c r="M1369" s="69">
        <v>67.069222569999994</v>
      </c>
      <c r="N1369" s="69">
        <v>134.99325446004167</v>
      </c>
      <c r="P1369" s="69">
        <v>288.24921799999998</v>
      </c>
      <c r="Q1369">
        <v>0</v>
      </c>
      <c r="S1369" s="69">
        <v>418.882812</v>
      </c>
      <c r="T1369">
        <v>0</v>
      </c>
      <c r="V1369" s="51">
        <v>14</v>
      </c>
      <c r="W1369" s="51">
        <v>5</v>
      </c>
      <c r="X1369" s="51">
        <v>181</v>
      </c>
    </row>
    <row r="1370" spans="1:24" x14ac:dyDescent="0.2">
      <c r="A1370">
        <v>17665</v>
      </c>
      <c r="B1370" t="s">
        <v>1434</v>
      </c>
      <c r="C1370" t="s">
        <v>1301</v>
      </c>
      <c r="D1370">
        <v>2017</v>
      </c>
      <c r="E1370" t="str">
        <f t="shared" si="21"/>
        <v>176652017</v>
      </c>
      <c r="F1370">
        <v>7588</v>
      </c>
      <c r="G1370" t="str">
        <f>VLOOKUP($A1370,CATMUN!$B$2:$C$1123,2,0)</f>
        <v>Medio</v>
      </c>
      <c r="H1370" t="str">
        <f>VLOOKUP($A1370,CATMUN!$B$2:$D$1123,3,0)</f>
        <v>Municipios intermedios</v>
      </c>
      <c r="I1370">
        <f>VLOOKUP($A1370,CATMUN!$B$2:$G$1123,4,0)</f>
        <v>0</v>
      </c>
      <c r="J1370">
        <f>VLOOKUP($A1370,CATMUN!$B$2:$G$1123,6,0)</f>
        <v>14</v>
      </c>
      <c r="K1370" s="69">
        <v>375.43944400000004</v>
      </c>
      <c r="L1370" s="69">
        <v>1564</v>
      </c>
      <c r="M1370" s="69">
        <v>67.069222569999994</v>
      </c>
      <c r="N1370" s="69">
        <v>134.99325446004167</v>
      </c>
      <c r="P1370" s="69">
        <v>288.24921799999998</v>
      </c>
      <c r="Q1370">
        <v>0</v>
      </c>
      <c r="S1370" s="69">
        <v>418.882812</v>
      </c>
      <c r="T1370">
        <v>0</v>
      </c>
      <c r="V1370" s="51">
        <v>14</v>
      </c>
      <c r="W1370" s="51">
        <v>5</v>
      </c>
      <c r="X1370" s="51">
        <v>181</v>
      </c>
    </row>
    <row r="1371" spans="1:24" x14ac:dyDescent="0.2">
      <c r="A1371">
        <v>17777</v>
      </c>
      <c r="B1371" t="s">
        <v>1435</v>
      </c>
      <c r="C1371" t="s">
        <v>1301</v>
      </c>
      <c r="D1371">
        <v>2017</v>
      </c>
      <c r="E1371" t="str">
        <f t="shared" si="21"/>
        <v>177772017</v>
      </c>
      <c r="F1371">
        <v>27099</v>
      </c>
      <c r="G1371" t="str">
        <f>VLOOKUP($A1371,CATMUN!$B$2:$C$1123,2,0)</f>
        <v>Medio</v>
      </c>
      <c r="H1371" t="str">
        <f>VLOOKUP($A1371,CATMUN!$B$2:$D$1123,3,0)</f>
        <v>Municipios intermedios</v>
      </c>
      <c r="I1371">
        <f>VLOOKUP($A1371,CATMUN!$B$2:$G$1123,4,0)</f>
        <v>0</v>
      </c>
      <c r="J1371">
        <f>VLOOKUP($A1371,CATMUN!$B$2:$G$1123,6,0)</f>
        <v>14</v>
      </c>
      <c r="K1371" s="69">
        <v>649.05854399999998</v>
      </c>
      <c r="L1371" s="69">
        <v>1564</v>
      </c>
      <c r="M1371" s="69">
        <v>2.9971320000000001</v>
      </c>
      <c r="N1371" s="69">
        <v>134.99325446004167</v>
      </c>
      <c r="P1371" s="69">
        <v>288.24921799999998</v>
      </c>
      <c r="Q1371">
        <v>0</v>
      </c>
      <c r="S1371" s="69">
        <v>418.882812</v>
      </c>
      <c r="T1371">
        <v>0</v>
      </c>
      <c r="U1371">
        <v>1.7609999999999999</v>
      </c>
      <c r="V1371" s="51">
        <v>14</v>
      </c>
      <c r="W1371" s="51">
        <v>32</v>
      </c>
      <c r="X1371" s="51">
        <v>181</v>
      </c>
    </row>
    <row r="1372" spans="1:24" x14ac:dyDescent="0.2">
      <c r="A1372">
        <v>17873</v>
      </c>
      <c r="B1372" t="s">
        <v>1437</v>
      </c>
      <c r="C1372" t="s">
        <v>1301</v>
      </c>
      <c r="D1372">
        <v>2017</v>
      </c>
      <c r="E1372" t="str">
        <f t="shared" si="21"/>
        <v>178732017</v>
      </c>
      <c r="F1372">
        <v>58481</v>
      </c>
      <c r="G1372" t="str">
        <f>VLOOKUP($A1372,CATMUN!$B$2:$C$1123,2,0)</f>
        <v>Alto</v>
      </c>
      <c r="H1372" t="str">
        <f>VLOOKUP($A1372,CATMUN!$B$2:$D$1123,3,0)</f>
        <v>Otros Sistemas de Ciudades</v>
      </c>
      <c r="I1372">
        <f>VLOOKUP($A1372,CATMUN!$B$2:$G$1123,4,0)</f>
        <v>0</v>
      </c>
      <c r="J1372">
        <f>VLOOKUP($A1372,CATMUN!$B$2:$G$1123,6,0)</f>
        <v>14</v>
      </c>
      <c r="K1372" s="69">
        <v>4742.6913430000004</v>
      </c>
      <c r="L1372" s="69">
        <v>1564</v>
      </c>
      <c r="M1372" s="69">
        <v>412.846971</v>
      </c>
      <c r="N1372" s="69">
        <v>523.23349570737719</v>
      </c>
      <c r="O1372" s="69">
        <v>0</v>
      </c>
      <c r="P1372" s="69">
        <v>2227.7305550000001</v>
      </c>
      <c r="S1372" s="69">
        <v>926.80019200000004</v>
      </c>
      <c r="T1372">
        <v>0</v>
      </c>
      <c r="V1372" s="51">
        <v>35</v>
      </c>
      <c r="W1372" s="51">
        <v>242</v>
      </c>
      <c r="X1372" s="51">
        <v>181</v>
      </c>
    </row>
    <row r="1373" spans="1:24" x14ac:dyDescent="0.2">
      <c r="A1373">
        <v>17877</v>
      </c>
      <c r="B1373" t="s">
        <v>1438</v>
      </c>
      <c r="C1373" t="s">
        <v>1301</v>
      </c>
      <c r="D1373">
        <v>2017</v>
      </c>
      <c r="E1373" t="str">
        <f t="shared" si="21"/>
        <v>178772017</v>
      </c>
      <c r="F1373">
        <v>12414</v>
      </c>
      <c r="G1373" t="str">
        <f>VLOOKUP($A1373,CATMUN!$B$2:$C$1123,2,0)</f>
        <v>Medio</v>
      </c>
      <c r="H1373" t="str">
        <f>VLOOKUP($A1373,CATMUN!$B$2:$D$1123,3,0)</f>
        <v>Municipios intermedios</v>
      </c>
      <c r="I1373">
        <f>VLOOKUP($A1373,CATMUN!$B$2:$G$1123,4,0)</f>
        <v>0</v>
      </c>
      <c r="J1373">
        <f>VLOOKUP($A1373,CATMUN!$B$2:$G$1123,6,0)</f>
        <v>14</v>
      </c>
      <c r="K1373" s="69">
        <v>850.00451199999998</v>
      </c>
      <c r="L1373" s="69">
        <v>1564</v>
      </c>
      <c r="N1373" s="69">
        <v>134.99325446004167</v>
      </c>
      <c r="O1373" s="69">
        <v>1.097461</v>
      </c>
      <c r="P1373" s="69">
        <v>288.24921799999998</v>
      </c>
      <c r="S1373" s="69">
        <v>418.882812</v>
      </c>
      <c r="T1373">
        <v>0</v>
      </c>
      <c r="U1373">
        <v>15.757520000000001</v>
      </c>
      <c r="V1373" s="51">
        <v>14</v>
      </c>
      <c r="W1373" s="51">
        <v>22</v>
      </c>
      <c r="X1373" s="51">
        <v>181</v>
      </c>
    </row>
    <row r="1374" spans="1:24" x14ac:dyDescent="0.2">
      <c r="A1374">
        <v>19212</v>
      </c>
      <c r="B1374" t="s">
        <v>1465</v>
      </c>
      <c r="C1374" t="s">
        <v>1456</v>
      </c>
      <c r="D1374">
        <v>2017</v>
      </c>
      <c r="E1374" t="str">
        <f t="shared" si="21"/>
        <v>192122017</v>
      </c>
      <c r="F1374">
        <v>32707</v>
      </c>
      <c r="G1374" t="str">
        <f>VLOOKUP($A1374,CATMUN!$B$2:$C$1123,2,0)</f>
        <v>Bajo</v>
      </c>
      <c r="H1374" t="str">
        <f>VLOOKUP($A1374,CATMUN!$B$2:$D$1123,3,0)</f>
        <v>Municipios intermedios</v>
      </c>
      <c r="I1374">
        <f>VLOOKUP($A1374,CATMUN!$B$2:$G$1123,4,0)</f>
        <v>0</v>
      </c>
      <c r="J1374">
        <f>VLOOKUP($A1374,CATMUN!$B$2:$G$1123,6,0)</f>
        <v>14</v>
      </c>
      <c r="K1374" s="69">
        <v>1289.677508</v>
      </c>
      <c r="L1374" s="69">
        <v>1564</v>
      </c>
      <c r="M1374" s="69">
        <v>11.780653000000001</v>
      </c>
      <c r="N1374" s="69">
        <v>134.99325446004167</v>
      </c>
      <c r="P1374" s="69">
        <v>288.24921799999998</v>
      </c>
      <c r="Q1374">
        <v>0</v>
      </c>
      <c r="S1374" s="69">
        <v>418.882812</v>
      </c>
      <c r="T1374">
        <v>0</v>
      </c>
      <c r="U1374">
        <v>0.02</v>
      </c>
      <c r="V1374" s="51">
        <v>8</v>
      </c>
      <c r="W1374" s="51">
        <v>26</v>
      </c>
      <c r="X1374" s="51">
        <v>445</v>
      </c>
    </row>
    <row r="1375" spans="1:24" x14ac:dyDescent="0.2">
      <c r="A1375">
        <v>19290</v>
      </c>
      <c r="B1375" t="s">
        <v>1440</v>
      </c>
      <c r="C1375" t="s">
        <v>1456</v>
      </c>
      <c r="D1375">
        <v>2017</v>
      </c>
      <c r="E1375" t="str">
        <f t="shared" si="21"/>
        <v>192902017</v>
      </c>
      <c r="F1375">
        <v>6160</v>
      </c>
      <c r="G1375" t="str">
        <f>VLOOKUP($A1375,CATMUN!$B$2:$C$1123,2,0)</f>
        <v>Medio</v>
      </c>
      <c r="H1375" t="str">
        <f>VLOOKUP($A1375,CATMUN!$B$2:$D$1123,3,0)</f>
        <v>Municipios intermedios</v>
      </c>
      <c r="I1375">
        <f>VLOOKUP($A1375,CATMUN!$B$2:$G$1123,4,0)</f>
        <v>0</v>
      </c>
      <c r="J1375">
        <f>VLOOKUP($A1375,CATMUN!$B$2:$G$1123,6,0)</f>
        <v>14</v>
      </c>
      <c r="K1375" s="69">
        <v>18.681373999999998</v>
      </c>
      <c r="L1375" s="69">
        <v>1564</v>
      </c>
      <c r="M1375" s="69">
        <v>5.2875640000000006</v>
      </c>
      <c r="N1375" s="69">
        <v>134.99325446004167</v>
      </c>
      <c r="P1375" s="69">
        <v>288.24921799999998</v>
      </c>
      <c r="Q1375">
        <v>0</v>
      </c>
      <c r="S1375" s="69">
        <v>418.882812</v>
      </c>
      <c r="T1375">
        <v>0</v>
      </c>
      <c r="V1375" s="51">
        <v>14</v>
      </c>
      <c r="W1375" s="51">
        <v>4</v>
      </c>
      <c r="X1375" s="51">
        <v>181</v>
      </c>
    </row>
    <row r="1376" spans="1:24" x14ac:dyDescent="0.2">
      <c r="A1376">
        <v>19300</v>
      </c>
      <c r="B1376" t="s">
        <v>1467</v>
      </c>
      <c r="C1376" t="s">
        <v>1456</v>
      </c>
      <c r="D1376">
        <v>2017</v>
      </c>
      <c r="E1376" t="str">
        <f t="shared" si="21"/>
        <v>193002017</v>
      </c>
      <c r="F1376">
        <v>19896</v>
      </c>
      <c r="G1376" t="str">
        <f>VLOOKUP($A1376,CATMUN!$B$2:$C$1123,2,0)</f>
        <v>Alto</v>
      </c>
      <c r="H1376" t="str">
        <f>VLOOKUP($A1376,CATMUN!$B$2:$D$1123,3,0)</f>
        <v>Municipios intermedios</v>
      </c>
      <c r="I1376">
        <f>VLOOKUP($A1376,CATMUN!$B$2:$G$1123,4,0)</f>
        <v>0</v>
      </c>
      <c r="J1376">
        <f>VLOOKUP($A1376,CATMUN!$B$2:$G$1123,6,0)</f>
        <v>14</v>
      </c>
      <c r="K1376" s="69">
        <v>924.57361100000003</v>
      </c>
      <c r="L1376" s="69">
        <v>1564</v>
      </c>
      <c r="M1376" s="69">
        <v>4.4676090000000004</v>
      </c>
      <c r="N1376" s="69">
        <v>134.99325446004167</v>
      </c>
      <c r="P1376" s="69">
        <v>288.24921799999998</v>
      </c>
      <c r="Q1376">
        <v>0</v>
      </c>
      <c r="S1376" s="69">
        <v>418.882812</v>
      </c>
      <c r="T1376">
        <v>0</v>
      </c>
      <c r="V1376" s="51">
        <v>14</v>
      </c>
      <c r="W1376" s="51">
        <v>43</v>
      </c>
      <c r="X1376" s="51">
        <v>181</v>
      </c>
    </row>
    <row r="1377" spans="1:24" x14ac:dyDescent="0.2">
      <c r="A1377">
        <v>19455</v>
      </c>
      <c r="B1377" t="s">
        <v>1475</v>
      </c>
      <c r="C1377" t="s">
        <v>1456</v>
      </c>
      <c r="D1377">
        <v>2017</v>
      </c>
      <c r="E1377" t="str">
        <f t="shared" si="21"/>
        <v>194552017</v>
      </c>
      <c r="F1377">
        <v>41202</v>
      </c>
      <c r="G1377" t="str">
        <f>VLOOKUP($A1377,CATMUN!$B$2:$C$1123,2,0)</f>
        <v>Alto</v>
      </c>
      <c r="H1377" t="str">
        <f>VLOOKUP($A1377,CATMUN!$B$2:$D$1123,3,0)</f>
        <v>Municipios intermedios</v>
      </c>
      <c r="I1377">
        <f>VLOOKUP($A1377,CATMUN!$B$2:$G$1123,4,0)</f>
        <v>0</v>
      </c>
      <c r="J1377">
        <f>VLOOKUP($A1377,CATMUN!$B$2:$G$1123,6,0)</f>
        <v>14</v>
      </c>
      <c r="K1377" s="69">
        <v>3097.465948</v>
      </c>
      <c r="L1377" s="69">
        <v>1564</v>
      </c>
      <c r="M1377" s="69">
        <v>14.493600000000001</v>
      </c>
      <c r="N1377" s="69">
        <v>134.99325446004167</v>
      </c>
      <c r="P1377" s="69">
        <v>288.24921799999998</v>
      </c>
      <c r="Q1377">
        <v>0</v>
      </c>
      <c r="S1377" s="69">
        <v>418.882812</v>
      </c>
      <c r="T1377">
        <v>0</v>
      </c>
      <c r="V1377" s="51">
        <v>8</v>
      </c>
      <c r="W1377" s="51">
        <v>23</v>
      </c>
      <c r="X1377" s="51">
        <v>445</v>
      </c>
    </row>
    <row r="1378" spans="1:24" x14ac:dyDescent="0.2">
      <c r="A1378">
        <v>19513</v>
      </c>
      <c r="B1378" t="s">
        <v>1476</v>
      </c>
      <c r="C1378" t="s">
        <v>1456</v>
      </c>
      <c r="D1378">
        <v>2017</v>
      </c>
      <c r="E1378" t="str">
        <f t="shared" si="21"/>
        <v>195132017</v>
      </c>
      <c r="F1378">
        <v>7794</v>
      </c>
      <c r="G1378" t="str">
        <f>VLOOKUP($A1378,CATMUN!$B$2:$C$1123,2,0)</f>
        <v>Bajo</v>
      </c>
      <c r="H1378" t="str">
        <f>VLOOKUP($A1378,CATMUN!$B$2:$D$1123,3,0)</f>
        <v>Otros Sistemas de Ciudades</v>
      </c>
      <c r="I1378">
        <f>VLOOKUP($A1378,CATMUN!$B$2:$G$1123,4,0)</f>
        <v>0</v>
      </c>
      <c r="J1378">
        <f>VLOOKUP($A1378,CATMUN!$B$2:$G$1123,6,0)</f>
        <v>14</v>
      </c>
      <c r="K1378" s="69">
        <v>878.41686399999992</v>
      </c>
      <c r="L1378" s="69">
        <v>1564</v>
      </c>
      <c r="M1378" s="69">
        <v>0</v>
      </c>
      <c r="N1378" s="69">
        <v>523.23349570737719</v>
      </c>
      <c r="P1378" s="69">
        <v>2227.7305550000001</v>
      </c>
      <c r="Q1378">
        <v>0</v>
      </c>
      <c r="R1378">
        <v>0</v>
      </c>
      <c r="S1378" s="69">
        <v>926.80019200000004</v>
      </c>
      <c r="T1378">
        <v>0</v>
      </c>
      <c r="V1378" s="51">
        <v>35</v>
      </c>
      <c r="W1378" s="51">
        <v>9</v>
      </c>
      <c r="X1378" s="51">
        <v>181</v>
      </c>
    </row>
    <row r="1379" spans="1:24" x14ac:dyDescent="0.2">
      <c r="A1379">
        <v>19548</v>
      </c>
      <c r="B1379" t="s">
        <v>1479</v>
      </c>
      <c r="C1379" t="s">
        <v>1456</v>
      </c>
      <c r="D1379">
        <v>2017</v>
      </c>
      <c r="E1379" t="str">
        <f t="shared" si="21"/>
        <v>195482017</v>
      </c>
      <c r="F1379">
        <v>44535</v>
      </c>
      <c r="G1379" t="str">
        <f>VLOOKUP($A1379,CATMUN!$B$2:$C$1123,2,0)</f>
        <v>Medio</v>
      </c>
      <c r="H1379" t="str">
        <f>VLOOKUP($A1379,CATMUN!$B$2:$D$1123,3,0)</f>
        <v>Municipios intermedios</v>
      </c>
      <c r="I1379">
        <f>VLOOKUP($A1379,CATMUN!$B$2:$G$1123,4,0)</f>
        <v>0</v>
      </c>
      <c r="J1379">
        <f>VLOOKUP($A1379,CATMUN!$B$2:$G$1123,6,0)</f>
        <v>14</v>
      </c>
      <c r="K1379" s="69">
        <v>472.61741600000005</v>
      </c>
      <c r="L1379" s="69">
        <v>1564</v>
      </c>
      <c r="M1379" s="69">
        <v>4.1413509999999993</v>
      </c>
      <c r="N1379" s="69">
        <v>134.99325446004167</v>
      </c>
      <c r="P1379" s="69">
        <v>288.24921799999998</v>
      </c>
      <c r="Q1379">
        <v>0</v>
      </c>
      <c r="S1379" s="69">
        <v>418.882812</v>
      </c>
      <c r="T1379">
        <v>0</v>
      </c>
      <c r="U1379">
        <v>2.0819999999999999</v>
      </c>
      <c r="V1379" s="51">
        <v>14</v>
      </c>
      <c r="W1379" s="51">
        <v>39</v>
      </c>
      <c r="X1379" s="51">
        <v>181</v>
      </c>
    </row>
    <row r="1380" spans="1:24" x14ac:dyDescent="0.2">
      <c r="A1380">
        <v>19573</v>
      </c>
      <c r="B1380" t="s">
        <v>1480</v>
      </c>
      <c r="C1380" t="s">
        <v>1456</v>
      </c>
      <c r="D1380">
        <v>2017</v>
      </c>
      <c r="E1380" t="str">
        <f t="shared" si="21"/>
        <v>195732017</v>
      </c>
      <c r="F1380">
        <v>45976</v>
      </c>
      <c r="G1380" t="str">
        <f>VLOOKUP($A1380,CATMUN!$B$2:$C$1123,2,0)</f>
        <v>Alto</v>
      </c>
      <c r="H1380" t="str">
        <f>VLOOKUP($A1380,CATMUN!$B$2:$D$1123,3,0)</f>
        <v>Otros Sistemas de Ciudades</v>
      </c>
      <c r="I1380">
        <f>VLOOKUP($A1380,CATMUN!$B$2:$G$1123,4,0)</f>
        <v>0</v>
      </c>
      <c r="J1380">
        <f>VLOOKUP($A1380,CATMUN!$B$2:$G$1123,6,0)</f>
        <v>14</v>
      </c>
      <c r="K1380" s="69">
        <v>2365.0444830000001</v>
      </c>
      <c r="L1380" s="69">
        <v>1564</v>
      </c>
      <c r="M1380" s="69">
        <v>52.675375479999992</v>
      </c>
      <c r="N1380" s="69">
        <v>523.23349570737719</v>
      </c>
      <c r="P1380" s="69">
        <v>2227.7305550000001</v>
      </c>
      <c r="Q1380">
        <v>0</v>
      </c>
      <c r="R1380">
        <v>0</v>
      </c>
      <c r="S1380" s="69">
        <v>926.80019200000004</v>
      </c>
      <c r="T1380">
        <v>0</v>
      </c>
      <c r="V1380" s="51">
        <v>35</v>
      </c>
      <c r="W1380" s="51">
        <v>111</v>
      </c>
      <c r="X1380" s="51">
        <v>181</v>
      </c>
    </row>
    <row r="1381" spans="1:24" x14ac:dyDescent="0.2">
      <c r="A1381">
        <v>19622</v>
      </c>
      <c r="B1381" t="s">
        <v>1482</v>
      </c>
      <c r="C1381" t="s">
        <v>1456</v>
      </c>
      <c r="D1381">
        <v>2017</v>
      </c>
      <c r="E1381" t="str">
        <f t="shared" si="21"/>
        <v>196222017</v>
      </c>
      <c r="F1381">
        <v>13470</v>
      </c>
      <c r="G1381" t="str">
        <f>VLOOKUP($A1381,CATMUN!$B$2:$C$1123,2,0)</f>
        <v>Bajo</v>
      </c>
      <c r="H1381" t="str">
        <f>VLOOKUP($A1381,CATMUN!$B$2:$D$1123,3,0)</f>
        <v>Municipios intermedios</v>
      </c>
      <c r="I1381">
        <f>VLOOKUP($A1381,CATMUN!$B$2:$G$1123,4,0)</f>
        <v>0</v>
      </c>
      <c r="J1381">
        <f>VLOOKUP($A1381,CATMUN!$B$2:$G$1123,6,0)</f>
        <v>14</v>
      </c>
      <c r="K1381" s="69">
        <v>75.302668000000011</v>
      </c>
      <c r="L1381" s="69">
        <v>1564</v>
      </c>
      <c r="N1381" s="69">
        <v>134.99325446004167</v>
      </c>
      <c r="P1381" s="69">
        <v>288.24921799999998</v>
      </c>
      <c r="Q1381">
        <v>0</v>
      </c>
      <c r="S1381" s="69">
        <v>418.882812</v>
      </c>
      <c r="T1381">
        <v>0</v>
      </c>
      <c r="V1381" s="51">
        <v>14</v>
      </c>
      <c r="W1381" s="51">
        <v>0</v>
      </c>
      <c r="X1381" s="51">
        <v>181</v>
      </c>
    </row>
    <row r="1382" spans="1:24" x14ac:dyDescent="0.2">
      <c r="A1382">
        <v>19698</v>
      </c>
      <c r="B1382" t="s">
        <v>1484</v>
      </c>
      <c r="C1382" t="s">
        <v>1456</v>
      </c>
      <c r="D1382">
        <v>2017</v>
      </c>
      <c r="E1382" t="str">
        <f t="shared" si="21"/>
        <v>196982017</v>
      </c>
      <c r="F1382">
        <v>96518</v>
      </c>
      <c r="G1382" t="str">
        <f>VLOOKUP($A1382,CATMUN!$B$2:$C$1123,2,0)</f>
        <v>Medio</v>
      </c>
      <c r="H1382" t="str">
        <f>VLOOKUP($A1382,CATMUN!$B$2:$D$1123,3,0)</f>
        <v>Municipios intermedios</v>
      </c>
      <c r="I1382">
        <f>VLOOKUP($A1382,CATMUN!$B$2:$G$1123,4,0)</f>
        <v>0</v>
      </c>
      <c r="J1382">
        <f>VLOOKUP($A1382,CATMUN!$B$2:$G$1123,6,0)</f>
        <v>14</v>
      </c>
      <c r="K1382" s="69">
        <v>2610.8882979999998</v>
      </c>
      <c r="L1382" s="69">
        <v>1564</v>
      </c>
      <c r="M1382" s="69">
        <v>242.42013003</v>
      </c>
      <c r="N1382" s="69">
        <v>134.99325446004167</v>
      </c>
      <c r="O1382" s="69">
        <v>0</v>
      </c>
      <c r="P1382" s="69">
        <v>288.24921799999998</v>
      </c>
      <c r="S1382" s="69">
        <v>418.882812</v>
      </c>
      <c r="T1382">
        <v>0</v>
      </c>
      <c r="V1382" s="51">
        <v>14</v>
      </c>
      <c r="W1382" s="51">
        <v>381</v>
      </c>
      <c r="X1382" s="51">
        <v>181</v>
      </c>
    </row>
    <row r="1383" spans="1:24" x14ac:dyDescent="0.2">
      <c r="A1383">
        <v>19807</v>
      </c>
      <c r="B1383" t="s">
        <v>1489</v>
      </c>
      <c r="C1383" t="s">
        <v>1456</v>
      </c>
      <c r="D1383">
        <v>2017</v>
      </c>
      <c r="E1383" t="str">
        <f t="shared" si="21"/>
        <v>198072017</v>
      </c>
      <c r="F1383">
        <v>34757</v>
      </c>
      <c r="G1383" t="str">
        <f>VLOOKUP($A1383,CATMUN!$B$2:$C$1123,2,0)</f>
        <v>Medio</v>
      </c>
      <c r="H1383" t="str">
        <f>VLOOKUP($A1383,CATMUN!$B$2:$D$1123,3,0)</f>
        <v>Municipios intermedios</v>
      </c>
      <c r="I1383">
        <f>VLOOKUP($A1383,CATMUN!$B$2:$G$1123,4,0)</f>
        <v>0</v>
      </c>
      <c r="J1383">
        <f>VLOOKUP($A1383,CATMUN!$B$2:$G$1123,6,0)</f>
        <v>14</v>
      </c>
      <c r="K1383" s="69">
        <v>713.68004399999995</v>
      </c>
      <c r="L1383" s="69">
        <v>1564</v>
      </c>
      <c r="M1383" s="69">
        <v>28.485028</v>
      </c>
      <c r="N1383" s="69">
        <v>134.99325446004167</v>
      </c>
      <c r="P1383" s="69">
        <v>288.24921799999998</v>
      </c>
      <c r="Q1383">
        <v>0</v>
      </c>
      <c r="S1383" s="69">
        <v>418.882812</v>
      </c>
      <c r="T1383">
        <v>0</v>
      </c>
      <c r="V1383" s="51">
        <v>10</v>
      </c>
      <c r="W1383" s="51">
        <v>18</v>
      </c>
      <c r="X1383" s="51">
        <v>124</v>
      </c>
    </row>
    <row r="1384" spans="1:24" x14ac:dyDescent="0.2">
      <c r="A1384">
        <v>19845</v>
      </c>
      <c r="B1384" t="s">
        <v>1493</v>
      </c>
      <c r="C1384" t="s">
        <v>1456</v>
      </c>
      <c r="D1384">
        <v>2017</v>
      </c>
      <c r="E1384" t="str">
        <f t="shared" si="21"/>
        <v>198452017</v>
      </c>
      <c r="F1384">
        <v>16596</v>
      </c>
      <c r="G1384" t="str">
        <f>VLOOKUP($A1384,CATMUN!$B$2:$C$1123,2,0)</f>
        <v>Alto</v>
      </c>
      <c r="H1384" t="str">
        <f>VLOOKUP($A1384,CATMUN!$B$2:$D$1123,3,0)</f>
        <v>Otros Sistemas de Ciudades</v>
      </c>
      <c r="I1384">
        <f>VLOOKUP($A1384,CATMUN!$B$2:$G$1123,4,0)</f>
        <v>0</v>
      </c>
      <c r="J1384">
        <f>VLOOKUP($A1384,CATMUN!$B$2:$G$1123,6,0)</f>
        <v>14</v>
      </c>
      <c r="K1384" s="69">
        <v>825.58862699999997</v>
      </c>
      <c r="L1384" s="69">
        <v>1564</v>
      </c>
      <c r="M1384" s="69">
        <v>23.185779999999998</v>
      </c>
      <c r="N1384" s="69">
        <v>523.23349570737719</v>
      </c>
      <c r="P1384" s="69">
        <v>2227.7305550000001</v>
      </c>
      <c r="Q1384">
        <v>0</v>
      </c>
      <c r="S1384" s="69">
        <v>926.80019200000004</v>
      </c>
      <c r="T1384">
        <v>0</v>
      </c>
      <c r="V1384" s="51">
        <v>35</v>
      </c>
      <c r="W1384" s="51">
        <v>202</v>
      </c>
      <c r="X1384" s="51">
        <v>181</v>
      </c>
    </row>
    <row r="1385" spans="1:24" x14ac:dyDescent="0.2">
      <c r="A1385">
        <v>20011</v>
      </c>
      <c r="B1385" t="s">
        <v>1496</v>
      </c>
      <c r="C1385" t="s">
        <v>1494</v>
      </c>
      <c r="D1385">
        <v>2017</v>
      </c>
      <c r="E1385" t="str">
        <f t="shared" si="21"/>
        <v>200112017</v>
      </c>
      <c r="F1385">
        <v>94864</v>
      </c>
      <c r="G1385" t="str">
        <f>VLOOKUP($A1385,CATMUN!$B$2:$C$1123,2,0)</f>
        <v>Bajo</v>
      </c>
      <c r="H1385" t="str">
        <f>VLOOKUP($A1385,CATMUN!$B$2:$D$1123,3,0)</f>
        <v>Municipios intermedios</v>
      </c>
      <c r="I1385">
        <f>VLOOKUP($A1385,CATMUN!$B$2:$G$1123,4,0)</f>
        <v>0</v>
      </c>
      <c r="J1385">
        <f>VLOOKUP($A1385,CATMUN!$B$2:$G$1123,6,0)</f>
        <v>14</v>
      </c>
      <c r="K1385" s="69">
        <v>2951.3989999999999</v>
      </c>
      <c r="L1385" s="69">
        <v>1564</v>
      </c>
      <c r="M1385" s="69">
        <v>109.47630000000001</v>
      </c>
      <c r="N1385" s="69">
        <v>134.99325446004167</v>
      </c>
      <c r="P1385" s="69">
        <v>288.24921799999998</v>
      </c>
      <c r="S1385" s="69">
        <v>418.882812</v>
      </c>
      <c r="T1385">
        <v>0</v>
      </c>
      <c r="V1385" s="51">
        <v>10</v>
      </c>
      <c r="W1385" s="51">
        <v>551</v>
      </c>
      <c r="X1385" s="51">
        <v>124</v>
      </c>
    </row>
    <row r="1386" spans="1:24" x14ac:dyDescent="0.2">
      <c r="A1386">
        <v>20013</v>
      </c>
      <c r="B1386" t="s">
        <v>1497</v>
      </c>
      <c r="C1386" t="s">
        <v>1494</v>
      </c>
      <c r="D1386">
        <v>2017</v>
      </c>
      <c r="E1386" t="str">
        <f t="shared" si="21"/>
        <v>200132017</v>
      </c>
      <c r="F1386">
        <v>50055</v>
      </c>
      <c r="G1386" t="str">
        <f>VLOOKUP($A1386,CATMUN!$B$2:$C$1123,2,0)</f>
        <v>Medio</v>
      </c>
      <c r="H1386" t="str">
        <f>VLOOKUP($A1386,CATMUN!$B$2:$D$1123,3,0)</f>
        <v>Municipios intermedios</v>
      </c>
      <c r="I1386">
        <f>VLOOKUP($A1386,CATMUN!$B$2:$G$1123,4,0)</f>
        <v>0</v>
      </c>
      <c r="J1386">
        <f>VLOOKUP($A1386,CATMUN!$B$2:$G$1123,6,0)</f>
        <v>14</v>
      </c>
      <c r="K1386" s="69">
        <v>2206.6121419999999</v>
      </c>
      <c r="L1386" s="69">
        <v>1564</v>
      </c>
      <c r="M1386" s="69">
        <v>6.4205589999999999</v>
      </c>
      <c r="N1386" s="69">
        <v>134.99325446004167</v>
      </c>
      <c r="O1386" s="69">
        <v>0</v>
      </c>
      <c r="P1386" s="69">
        <v>288.24921799999998</v>
      </c>
      <c r="Q1386">
        <v>0</v>
      </c>
      <c r="R1386">
        <v>0</v>
      </c>
      <c r="S1386" s="69">
        <v>418.882812</v>
      </c>
      <c r="T1386">
        <v>0</v>
      </c>
      <c r="V1386" s="51">
        <v>14</v>
      </c>
      <c r="W1386" s="51">
        <v>85</v>
      </c>
      <c r="X1386" s="51">
        <v>181</v>
      </c>
    </row>
    <row r="1387" spans="1:24" x14ac:dyDescent="0.2">
      <c r="A1387">
        <v>20060</v>
      </c>
      <c r="B1387" t="s">
        <v>1500</v>
      </c>
      <c r="C1387" t="s">
        <v>1494</v>
      </c>
      <c r="D1387">
        <v>2017</v>
      </c>
      <c r="E1387" t="str">
        <f t="shared" si="21"/>
        <v>200602017</v>
      </c>
      <c r="F1387">
        <v>38490</v>
      </c>
      <c r="G1387" t="str">
        <f>VLOOKUP($A1387,CATMUN!$B$2:$C$1123,2,0)</f>
        <v>Medio</v>
      </c>
      <c r="H1387" t="str">
        <f>VLOOKUP($A1387,CATMUN!$B$2:$D$1123,3,0)</f>
        <v>Municipios intermedios</v>
      </c>
      <c r="I1387">
        <f>VLOOKUP($A1387,CATMUN!$B$2:$G$1123,4,0)</f>
        <v>0</v>
      </c>
      <c r="J1387">
        <f>VLOOKUP($A1387,CATMUN!$B$2:$G$1123,6,0)</f>
        <v>14</v>
      </c>
      <c r="K1387" s="69">
        <v>432.46662300000003</v>
      </c>
      <c r="L1387" s="69">
        <v>1564</v>
      </c>
      <c r="M1387" s="69">
        <v>13.786106</v>
      </c>
      <c r="N1387" s="69">
        <v>134.99325446004167</v>
      </c>
      <c r="P1387" s="69">
        <v>288.24921799999998</v>
      </c>
      <c r="Q1387">
        <v>0</v>
      </c>
      <c r="S1387" s="69">
        <v>418.882812</v>
      </c>
      <c r="T1387">
        <v>0</v>
      </c>
      <c r="U1387">
        <v>16.244</v>
      </c>
      <c r="V1387" s="51">
        <v>10</v>
      </c>
      <c r="W1387" s="51">
        <v>307</v>
      </c>
      <c r="X1387" s="51">
        <v>124</v>
      </c>
    </row>
    <row r="1388" spans="1:24" x14ac:dyDescent="0.2">
      <c r="A1388">
        <v>20443</v>
      </c>
      <c r="B1388" t="s">
        <v>1510</v>
      </c>
      <c r="C1388" t="s">
        <v>1494</v>
      </c>
      <c r="D1388">
        <v>2017</v>
      </c>
      <c r="E1388" t="str">
        <f t="shared" si="21"/>
        <v>204432017</v>
      </c>
      <c r="F1388">
        <v>15200</v>
      </c>
      <c r="G1388" t="str">
        <f>VLOOKUP($A1388,CATMUN!$B$2:$C$1123,2,0)</f>
        <v>Bajo</v>
      </c>
      <c r="H1388" t="str">
        <f>VLOOKUP($A1388,CATMUN!$B$2:$D$1123,3,0)</f>
        <v>Municipios intermedios</v>
      </c>
      <c r="I1388">
        <f>VLOOKUP($A1388,CATMUN!$B$2:$G$1123,4,0)</f>
        <v>0</v>
      </c>
      <c r="J1388">
        <f>VLOOKUP($A1388,CATMUN!$B$2:$G$1123,6,0)</f>
        <v>14</v>
      </c>
      <c r="K1388" s="69">
        <v>80.792642999999998</v>
      </c>
      <c r="L1388" s="69">
        <v>1564</v>
      </c>
      <c r="M1388" s="69">
        <v>0.95735500000000007</v>
      </c>
      <c r="N1388" s="69">
        <v>134.99325446004167</v>
      </c>
      <c r="P1388" s="69">
        <v>288.24921799999998</v>
      </c>
      <c r="Q1388">
        <v>0</v>
      </c>
      <c r="S1388" s="69">
        <v>418.882812</v>
      </c>
      <c r="T1388">
        <v>0</v>
      </c>
      <c r="V1388" s="51">
        <v>14</v>
      </c>
      <c r="W1388" s="51">
        <v>11</v>
      </c>
      <c r="X1388" s="51">
        <v>181</v>
      </c>
    </row>
    <row r="1389" spans="1:24" x14ac:dyDescent="0.2">
      <c r="A1389">
        <v>23068</v>
      </c>
      <c r="B1389" t="s">
        <v>1521</v>
      </c>
      <c r="C1389" t="s">
        <v>1253</v>
      </c>
      <c r="D1389">
        <v>2017</v>
      </c>
      <c r="E1389" t="str">
        <f t="shared" si="21"/>
        <v>230682017</v>
      </c>
      <c r="F1389">
        <v>53152</v>
      </c>
      <c r="G1389" t="str">
        <f>VLOOKUP($A1389,CATMUN!$B$2:$C$1123,2,0)</f>
        <v>Medio</v>
      </c>
      <c r="H1389" t="str">
        <f>VLOOKUP($A1389,CATMUN!$B$2:$D$1123,3,0)</f>
        <v>Municipios intermedios</v>
      </c>
      <c r="I1389">
        <f>VLOOKUP($A1389,CATMUN!$B$2:$G$1123,4,0)</f>
        <v>0</v>
      </c>
      <c r="J1389">
        <f>VLOOKUP($A1389,CATMUN!$B$2:$G$1123,6,0)</f>
        <v>14</v>
      </c>
      <c r="K1389" s="69">
        <v>2265.8257510000003</v>
      </c>
      <c r="L1389" s="69">
        <v>1564</v>
      </c>
      <c r="M1389" s="69">
        <v>16.601416</v>
      </c>
      <c r="N1389" s="69">
        <v>134.99325446004167</v>
      </c>
      <c r="P1389" s="69">
        <v>288.24921799999998</v>
      </c>
      <c r="Q1389">
        <v>0</v>
      </c>
      <c r="S1389" s="69">
        <v>418.882812</v>
      </c>
      <c r="T1389">
        <v>0</v>
      </c>
      <c r="V1389" s="51">
        <v>14</v>
      </c>
      <c r="W1389" s="51">
        <v>23</v>
      </c>
      <c r="X1389" s="51">
        <v>181</v>
      </c>
    </row>
    <row r="1390" spans="1:24" x14ac:dyDescent="0.2">
      <c r="A1390">
        <v>23162</v>
      </c>
      <c r="B1390" t="s">
        <v>1523</v>
      </c>
      <c r="C1390" t="s">
        <v>1253</v>
      </c>
      <c r="D1390">
        <v>2017</v>
      </c>
      <c r="E1390" t="str">
        <f t="shared" si="21"/>
        <v>231622017</v>
      </c>
      <c r="F1390">
        <v>93039</v>
      </c>
      <c r="G1390" t="str">
        <f>VLOOKUP($A1390,CATMUN!$B$2:$C$1123,2,0)</f>
        <v>Medio</v>
      </c>
      <c r="H1390" t="str">
        <f>VLOOKUP($A1390,CATMUN!$B$2:$D$1123,3,0)</f>
        <v>Municipios intermedios</v>
      </c>
      <c r="I1390">
        <f>VLOOKUP($A1390,CATMUN!$B$2:$G$1123,4,0)</f>
        <v>0</v>
      </c>
      <c r="J1390">
        <f>VLOOKUP($A1390,CATMUN!$B$2:$G$1123,6,0)</f>
        <v>14</v>
      </c>
      <c r="K1390" s="69">
        <v>1792.3975579999999</v>
      </c>
      <c r="L1390" s="69">
        <v>1564</v>
      </c>
      <c r="M1390" s="69">
        <v>49.824330000000003</v>
      </c>
      <c r="N1390" s="69">
        <v>134.99325446004167</v>
      </c>
      <c r="P1390" s="69">
        <v>288.24921799999998</v>
      </c>
      <c r="Q1390">
        <v>0</v>
      </c>
      <c r="S1390" s="69">
        <v>418.882812</v>
      </c>
      <c r="T1390">
        <v>0</v>
      </c>
      <c r="U1390">
        <v>0.35799999999999998</v>
      </c>
      <c r="V1390" s="51">
        <v>14</v>
      </c>
      <c r="W1390" s="51">
        <v>171</v>
      </c>
      <c r="X1390" s="51">
        <v>181</v>
      </c>
    </row>
    <row r="1391" spans="1:24" x14ac:dyDescent="0.2">
      <c r="A1391">
        <v>23162</v>
      </c>
      <c r="B1391" t="s">
        <v>1523</v>
      </c>
      <c r="C1391" t="s">
        <v>1253</v>
      </c>
      <c r="D1391">
        <v>2017</v>
      </c>
      <c r="E1391" t="str">
        <f t="shared" si="21"/>
        <v>231622017</v>
      </c>
      <c r="F1391">
        <v>93039</v>
      </c>
      <c r="G1391" t="str">
        <f>VLOOKUP($A1391,CATMUN!$B$2:$C$1123,2,0)</f>
        <v>Medio</v>
      </c>
      <c r="H1391" t="str">
        <f>VLOOKUP($A1391,CATMUN!$B$2:$D$1123,3,0)</f>
        <v>Municipios intermedios</v>
      </c>
      <c r="I1391">
        <f>VLOOKUP($A1391,CATMUN!$B$2:$G$1123,4,0)</f>
        <v>0</v>
      </c>
      <c r="J1391">
        <f>VLOOKUP($A1391,CATMUN!$B$2:$G$1123,6,0)</f>
        <v>14</v>
      </c>
      <c r="K1391" s="69">
        <v>1792.3975579999999</v>
      </c>
      <c r="L1391" s="69">
        <v>1564</v>
      </c>
      <c r="M1391" s="69">
        <v>49.824330000000003</v>
      </c>
      <c r="N1391" s="69">
        <v>134.99325446004167</v>
      </c>
      <c r="P1391" s="69">
        <v>288.24921799999998</v>
      </c>
      <c r="Q1391">
        <v>0</v>
      </c>
      <c r="S1391" s="69">
        <v>418.882812</v>
      </c>
      <c r="T1391">
        <v>0</v>
      </c>
      <c r="V1391" s="51">
        <v>14</v>
      </c>
      <c r="W1391" s="51">
        <v>171</v>
      </c>
      <c r="X1391" s="51">
        <v>181</v>
      </c>
    </row>
    <row r="1392" spans="1:24" x14ac:dyDescent="0.2">
      <c r="A1392">
        <v>23182</v>
      </c>
      <c r="B1392" t="s">
        <v>1525</v>
      </c>
      <c r="C1392" t="s">
        <v>1253</v>
      </c>
      <c r="D1392">
        <v>2017</v>
      </c>
      <c r="E1392" t="str">
        <f t="shared" si="21"/>
        <v>231822017</v>
      </c>
      <c r="F1392">
        <v>49362</v>
      </c>
      <c r="G1392" t="str">
        <f>VLOOKUP($A1392,CATMUN!$B$2:$C$1123,2,0)</f>
        <v>Medio</v>
      </c>
      <c r="H1392" t="str">
        <f>VLOOKUP($A1392,CATMUN!$B$2:$D$1123,3,0)</f>
        <v>Municipios intermedios</v>
      </c>
      <c r="I1392">
        <f>VLOOKUP($A1392,CATMUN!$B$2:$G$1123,4,0)</f>
        <v>0</v>
      </c>
      <c r="J1392">
        <f>VLOOKUP($A1392,CATMUN!$B$2:$G$1123,6,0)</f>
        <v>14</v>
      </c>
      <c r="K1392" s="69">
        <v>402.40062</v>
      </c>
      <c r="L1392" s="69">
        <v>1564</v>
      </c>
      <c r="M1392" s="69">
        <v>13.823255999999999</v>
      </c>
      <c r="N1392" s="69">
        <v>134.99325446004167</v>
      </c>
      <c r="P1392" s="69">
        <v>288.24921799999998</v>
      </c>
      <c r="Q1392">
        <v>0</v>
      </c>
      <c r="S1392" s="69">
        <v>418.882812</v>
      </c>
      <c r="T1392">
        <v>0</v>
      </c>
      <c r="V1392" s="51">
        <v>10</v>
      </c>
      <c r="W1392" s="51">
        <v>45</v>
      </c>
      <c r="X1392" s="51">
        <v>124</v>
      </c>
    </row>
    <row r="1393" spans="1:24" x14ac:dyDescent="0.2">
      <c r="A1393">
        <v>23189</v>
      </c>
      <c r="B1393" t="s">
        <v>1526</v>
      </c>
      <c r="C1393" t="s">
        <v>1253</v>
      </c>
      <c r="D1393">
        <v>2017</v>
      </c>
      <c r="E1393" t="str">
        <f t="shared" si="21"/>
        <v>231892017</v>
      </c>
      <c r="F1393">
        <v>66703</v>
      </c>
      <c r="G1393" t="str">
        <f>VLOOKUP($A1393,CATMUN!$B$2:$C$1123,2,0)</f>
        <v>Medio</v>
      </c>
      <c r="H1393" t="str">
        <f>VLOOKUP($A1393,CATMUN!$B$2:$D$1123,3,0)</f>
        <v>Municipios intermedios</v>
      </c>
      <c r="I1393">
        <f>VLOOKUP($A1393,CATMUN!$B$2:$G$1123,4,0)</f>
        <v>0</v>
      </c>
      <c r="J1393">
        <f>VLOOKUP($A1393,CATMUN!$B$2:$G$1123,6,0)</f>
        <v>14</v>
      </c>
      <c r="K1393" s="69">
        <v>2203.9652019999999</v>
      </c>
      <c r="L1393" s="69">
        <v>1564</v>
      </c>
      <c r="M1393" s="69">
        <v>73.070155</v>
      </c>
      <c r="N1393" s="69">
        <v>134.99325446004167</v>
      </c>
      <c r="P1393" s="69">
        <v>288.24921799999998</v>
      </c>
      <c r="Q1393">
        <v>0</v>
      </c>
      <c r="S1393" s="69">
        <v>418.882812</v>
      </c>
      <c r="T1393">
        <v>0</v>
      </c>
      <c r="V1393" s="51">
        <v>14</v>
      </c>
      <c r="W1393" s="51">
        <v>24</v>
      </c>
      <c r="X1393" s="51">
        <v>181</v>
      </c>
    </row>
    <row r="1394" spans="1:24" x14ac:dyDescent="0.2">
      <c r="A1394">
        <v>23300</v>
      </c>
      <c r="B1394" t="s">
        <v>1527</v>
      </c>
      <c r="C1394" t="s">
        <v>1253</v>
      </c>
      <c r="D1394">
        <v>2017</v>
      </c>
      <c r="E1394" t="str">
        <f t="shared" si="21"/>
        <v>233002017</v>
      </c>
      <c r="F1394">
        <v>15513</v>
      </c>
      <c r="G1394" t="str">
        <f>VLOOKUP($A1394,CATMUN!$B$2:$C$1123,2,0)</f>
        <v>Medio</v>
      </c>
      <c r="H1394" t="str">
        <f>VLOOKUP($A1394,CATMUN!$B$2:$D$1123,3,0)</f>
        <v>Municipios intermedios</v>
      </c>
      <c r="I1394">
        <f>VLOOKUP($A1394,CATMUN!$B$2:$G$1123,4,0)</f>
        <v>0</v>
      </c>
      <c r="J1394">
        <f>VLOOKUP($A1394,CATMUN!$B$2:$G$1123,6,0)</f>
        <v>14</v>
      </c>
      <c r="K1394" s="69">
        <v>220.54605100000001</v>
      </c>
      <c r="L1394" s="69">
        <v>1564</v>
      </c>
      <c r="M1394" s="69">
        <v>1.08</v>
      </c>
      <c r="N1394" s="69">
        <v>134.99325446004167</v>
      </c>
      <c r="P1394" s="69">
        <v>288.24921799999998</v>
      </c>
      <c r="Q1394">
        <v>0</v>
      </c>
      <c r="S1394" s="69">
        <v>418.882812</v>
      </c>
      <c r="T1394">
        <v>0</v>
      </c>
      <c r="V1394" s="51">
        <v>8</v>
      </c>
      <c r="W1394" s="51">
        <v>0</v>
      </c>
      <c r="X1394" s="51">
        <v>445</v>
      </c>
    </row>
    <row r="1395" spans="1:24" x14ac:dyDescent="0.2">
      <c r="A1395">
        <v>23417</v>
      </c>
      <c r="B1395" t="s">
        <v>1529</v>
      </c>
      <c r="C1395" t="s">
        <v>1253</v>
      </c>
      <c r="D1395">
        <v>2017</v>
      </c>
      <c r="E1395" t="str">
        <f t="shared" si="21"/>
        <v>234172017</v>
      </c>
      <c r="F1395">
        <v>119838</v>
      </c>
      <c r="G1395" t="str">
        <f>VLOOKUP($A1395,CATMUN!$B$2:$C$1123,2,0)</f>
        <v>Medio</v>
      </c>
      <c r="H1395" t="str">
        <f>VLOOKUP($A1395,CATMUN!$B$2:$D$1123,3,0)</f>
        <v>Municipios intermedios</v>
      </c>
      <c r="I1395">
        <f>VLOOKUP($A1395,CATMUN!$B$2:$G$1123,4,0)</f>
        <v>0</v>
      </c>
      <c r="J1395">
        <f>VLOOKUP($A1395,CATMUN!$B$2:$G$1123,6,0)</f>
        <v>14</v>
      </c>
      <c r="K1395" s="69">
        <v>2649.9194193500002</v>
      </c>
      <c r="L1395" s="69">
        <v>1564</v>
      </c>
      <c r="M1395" s="69">
        <v>60.019661999999997</v>
      </c>
      <c r="N1395" s="69">
        <v>134.99325446004167</v>
      </c>
      <c r="P1395" s="69">
        <v>288.24921799999998</v>
      </c>
      <c r="Q1395">
        <v>0</v>
      </c>
      <c r="S1395" s="69">
        <v>418.882812</v>
      </c>
      <c r="T1395">
        <v>0</v>
      </c>
      <c r="V1395" s="51">
        <v>14</v>
      </c>
      <c r="W1395" s="51">
        <v>138</v>
      </c>
      <c r="X1395" s="51">
        <v>181</v>
      </c>
    </row>
    <row r="1396" spans="1:24" x14ac:dyDescent="0.2">
      <c r="A1396">
        <v>23464</v>
      </c>
      <c r="B1396" t="s">
        <v>1531</v>
      </c>
      <c r="C1396" t="s">
        <v>1253</v>
      </c>
      <c r="D1396">
        <v>2017</v>
      </c>
      <c r="E1396" t="str">
        <f t="shared" si="21"/>
        <v>234642017</v>
      </c>
      <c r="F1396">
        <v>15074</v>
      </c>
      <c r="G1396" t="str">
        <f>VLOOKUP($A1396,CATMUN!$B$2:$C$1123,2,0)</f>
        <v>Bajo</v>
      </c>
      <c r="H1396" t="str">
        <f>VLOOKUP($A1396,CATMUN!$B$2:$D$1123,3,0)</f>
        <v>Municipios intermedios</v>
      </c>
      <c r="I1396">
        <f>VLOOKUP($A1396,CATMUN!$B$2:$G$1123,4,0)</f>
        <v>0</v>
      </c>
      <c r="J1396">
        <f>VLOOKUP($A1396,CATMUN!$B$2:$G$1123,6,0)</f>
        <v>14</v>
      </c>
      <c r="K1396" s="69">
        <v>88.226769000000004</v>
      </c>
      <c r="L1396" s="69">
        <v>1564</v>
      </c>
      <c r="M1396" s="69">
        <v>9.4245589999999986</v>
      </c>
      <c r="N1396" s="69">
        <v>134.99325446004167</v>
      </c>
      <c r="P1396" s="69">
        <v>288.24921799999998</v>
      </c>
      <c r="Q1396">
        <v>0</v>
      </c>
      <c r="S1396" s="69">
        <v>418.882812</v>
      </c>
      <c r="T1396">
        <v>0</v>
      </c>
      <c r="V1396" s="51">
        <v>14</v>
      </c>
      <c r="W1396" s="51">
        <v>19</v>
      </c>
      <c r="X1396" s="51">
        <v>181</v>
      </c>
    </row>
    <row r="1397" spans="1:24" x14ac:dyDescent="0.2">
      <c r="A1397">
        <v>23466</v>
      </c>
      <c r="B1397" t="s">
        <v>1532</v>
      </c>
      <c r="C1397" t="s">
        <v>1253</v>
      </c>
      <c r="D1397">
        <v>2017</v>
      </c>
      <c r="E1397" t="str">
        <f t="shared" si="21"/>
        <v>234662017</v>
      </c>
      <c r="F1397">
        <v>85012</v>
      </c>
      <c r="G1397" t="str">
        <f>VLOOKUP($A1397,CATMUN!$B$2:$C$1123,2,0)</f>
        <v>Medio</v>
      </c>
      <c r="H1397" t="str">
        <f>VLOOKUP($A1397,CATMUN!$B$2:$D$1123,3,0)</f>
        <v>Municipios intermedios</v>
      </c>
      <c r="I1397">
        <f>VLOOKUP($A1397,CATMUN!$B$2:$G$1123,4,0)</f>
        <v>0</v>
      </c>
      <c r="J1397">
        <f>VLOOKUP($A1397,CATMUN!$B$2:$G$1123,6,0)</f>
        <v>14</v>
      </c>
      <c r="K1397" s="69">
        <v>2146.943843</v>
      </c>
      <c r="L1397" s="69">
        <v>1564</v>
      </c>
      <c r="M1397" s="69">
        <v>23.293371999999998</v>
      </c>
      <c r="N1397" s="69">
        <v>134.99325446004167</v>
      </c>
      <c r="P1397" s="69">
        <v>288.24921799999998</v>
      </c>
      <c r="S1397" s="69">
        <v>418.882812</v>
      </c>
      <c r="T1397">
        <v>0</v>
      </c>
      <c r="V1397" s="51">
        <v>14</v>
      </c>
      <c r="W1397" s="51">
        <v>0</v>
      </c>
      <c r="X1397" s="51">
        <v>181</v>
      </c>
    </row>
    <row r="1398" spans="1:24" x14ac:dyDescent="0.2">
      <c r="A1398">
        <v>23555</v>
      </c>
      <c r="B1398" t="s">
        <v>1534</v>
      </c>
      <c r="C1398" t="s">
        <v>1253</v>
      </c>
      <c r="D1398">
        <v>2017</v>
      </c>
      <c r="E1398" t="str">
        <f t="shared" si="21"/>
        <v>235552017</v>
      </c>
      <c r="F1398">
        <v>68309</v>
      </c>
      <c r="G1398" t="str">
        <f>VLOOKUP($A1398,CATMUN!$B$2:$C$1123,2,0)</f>
        <v>Medio</v>
      </c>
      <c r="H1398" t="str">
        <f>VLOOKUP($A1398,CATMUN!$B$2:$D$1123,3,0)</f>
        <v>Municipios intermedios</v>
      </c>
      <c r="I1398">
        <f>VLOOKUP($A1398,CATMUN!$B$2:$G$1123,4,0)</f>
        <v>0</v>
      </c>
      <c r="J1398">
        <f>VLOOKUP($A1398,CATMUN!$B$2:$G$1123,6,0)</f>
        <v>14</v>
      </c>
      <c r="K1398" s="69">
        <v>2928.8204932499998</v>
      </c>
      <c r="L1398" s="69">
        <v>1564</v>
      </c>
      <c r="M1398" s="69">
        <v>34.220296000000005</v>
      </c>
      <c r="N1398" s="69">
        <v>134.99325446004167</v>
      </c>
      <c r="P1398" s="69">
        <v>288.24921799999998</v>
      </c>
      <c r="Q1398">
        <v>0</v>
      </c>
      <c r="S1398" s="69">
        <v>418.882812</v>
      </c>
      <c r="T1398">
        <v>0</v>
      </c>
      <c r="V1398" s="51">
        <v>14</v>
      </c>
      <c r="W1398" s="51">
        <v>204</v>
      </c>
      <c r="X1398" s="51">
        <v>181</v>
      </c>
    </row>
    <row r="1399" spans="1:24" x14ac:dyDescent="0.2">
      <c r="A1399">
        <v>23586</v>
      </c>
      <c r="B1399" t="s">
        <v>1538</v>
      </c>
      <c r="C1399" t="s">
        <v>1253</v>
      </c>
      <c r="D1399">
        <v>2017</v>
      </c>
      <c r="E1399" t="str">
        <f t="shared" si="21"/>
        <v>235862017</v>
      </c>
      <c r="F1399">
        <v>15142</v>
      </c>
      <c r="G1399" t="str">
        <f>VLOOKUP($A1399,CATMUN!$B$2:$C$1123,2,0)</f>
        <v>Bajo</v>
      </c>
      <c r="H1399" t="str">
        <f>VLOOKUP($A1399,CATMUN!$B$2:$D$1123,3,0)</f>
        <v>Municipios intermedios</v>
      </c>
      <c r="I1399">
        <f>VLOOKUP($A1399,CATMUN!$B$2:$G$1123,4,0)</f>
        <v>0</v>
      </c>
      <c r="J1399">
        <f>VLOOKUP($A1399,CATMUN!$B$2:$G$1123,6,0)</f>
        <v>14</v>
      </c>
      <c r="K1399" s="69">
        <v>79.972293999999991</v>
      </c>
      <c r="L1399" s="69">
        <v>1564</v>
      </c>
      <c r="M1399" s="69">
        <v>0</v>
      </c>
      <c r="N1399" s="69">
        <v>134.99325446004167</v>
      </c>
      <c r="P1399" s="69">
        <v>288.24921799999998</v>
      </c>
      <c r="Q1399">
        <v>0</v>
      </c>
      <c r="S1399" s="69">
        <v>418.882812</v>
      </c>
      <c r="T1399">
        <v>0</v>
      </c>
      <c r="V1399" s="51">
        <v>14</v>
      </c>
      <c r="W1399" s="51">
        <v>5</v>
      </c>
      <c r="X1399" s="51">
        <v>181</v>
      </c>
    </row>
    <row r="1400" spans="1:24" x14ac:dyDescent="0.2">
      <c r="A1400">
        <v>23660</v>
      </c>
      <c r="B1400" t="s">
        <v>1539</v>
      </c>
      <c r="C1400" t="s">
        <v>1253</v>
      </c>
      <c r="D1400">
        <v>2017</v>
      </c>
      <c r="E1400" t="str">
        <f t="shared" si="21"/>
        <v>236602017</v>
      </c>
      <c r="F1400">
        <v>90274</v>
      </c>
      <c r="G1400" t="str">
        <f>VLOOKUP($A1400,CATMUN!$B$2:$C$1123,2,0)</f>
        <v>Alto</v>
      </c>
      <c r="H1400" t="str">
        <f>VLOOKUP($A1400,CATMUN!$B$2:$D$1123,3,0)</f>
        <v>Municipios intermedios</v>
      </c>
      <c r="I1400">
        <f>VLOOKUP($A1400,CATMUN!$B$2:$G$1123,4,0)</f>
        <v>0</v>
      </c>
      <c r="J1400">
        <f>VLOOKUP($A1400,CATMUN!$B$2:$G$1123,6,0)</f>
        <v>14</v>
      </c>
      <c r="K1400" s="69">
        <v>2708.363441</v>
      </c>
      <c r="L1400" s="69">
        <v>1564</v>
      </c>
      <c r="M1400" s="69">
        <v>58.376417000000004</v>
      </c>
      <c r="N1400" s="69">
        <v>134.99325446004167</v>
      </c>
      <c r="P1400" s="69">
        <v>288.24921799999998</v>
      </c>
      <c r="Q1400">
        <v>0</v>
      </c>
      <c r="S1400" s="69">
        <v>418.882812</v>
      </c>
      <c r="T1400">
        <v>0</v>
      </c>
      <c r="V1400" s="51">
        <v>14</v>
      </c>
      <c r="W1400" s="51">
        <v>144</v>
      </c>
      <c r="X1400" s="51">
        <v>181</v>
      </c>
    </row>
    <row r="1401" spans="1:24" x14ac:dyDescent="0.2">
      <c r="A1401">
        <v>23670</v>
      </c>
      <c r="B1401" t="s">
        <v>1540</v>
      </c>
      <c r="C1401" t="s">
        <v>1253</v>
      </c>
      <c r="D1401">
        <v>2017</v>
      </c>
      <c r="E1401" t="str">
        <f t="shared" si="21"/>
        <v>236702017</v>
      </c>
      <c r="F1401">
        <v>45006</v>
      </c>
      <c r="G1401" t="str">
        <f>VLOOKUP($A1401,CATMUN!$B$2:$C$1123,2,0)</f>
        <v>Medio</v>
      </c>
      <c r="H1401" t="str">
        <f>VLOOKUP($A1401,CATMUN!$B$2:$D$1123,3,0)</f>
        <v>Municipios intermedios</v>
      </c>
      <c r="I1401">
        <f>VLOOKUP($A1401,CATMUN!$B$2:$G$1123,4,0)</f>
        <v>0</v>
      </c>
      <c r="J1401">
        <f>VLOOKUP($A1401,CATMUN!$B$2:$G$1123,6,0)</f>
        <v>14</v>
      </c>
      <c r="K1401" s="69">
        <v>167.33625599999999</v>
      </c>
      <c r="L1401" s="69">
        <v>1564</v>
      </c>
      <c r="M1401" s="69">
        <v>15.711793999999999</v>
      </c>
      <c r="N1401" s="69">
        <v>134.99325446004167</v>
      </c>
      <c r="P1401" s="69">
        <v>288.24921799999998</v>
      </c>
      <c r="Q1401">
        <v>0</v>
      </c>
      <c r="S1401" s="69">
        <v>418.882812</v>
      </c>
      <c r="T1401">
        <v>0</v>
      </c>
      <c r="V1401" s="51">
        <v>14</v>
      </c>
      <c r="W1401" s="51">
        <v>2</v>
      </c>
      <c r="X1401" s="51">
        <v>181</v>
      </c>
    </row>
    <row r="1402" spans="1:24" x14ac:dyDescent="0.2">
      <c r="A1402">
        <v>23672</v>
      </c>
      <c r="B1402" t="s">
        <v>1541</v>
      </c>
      <c r="C1402" t="s">
        <v>1253</v>
      </c>
      <c r="D1402">
        <v>2017</v>
      </c>
      <c r="E1402" t="str">
        <f t="shared" si="21"/>
        <v>236722017</v>
      </c>
      <c r="F1402">
        <v>32526</v>
      </c>
      <c r="G1402" t="str">
        <f>VLOOKUP($A1402,CATMUN!$B$2:$C$1123,2,0)</f>
        <v>Alto</v>
      </c>
      <c r="H1402" t="str">
        <f>VLOOKUP($A1402,CATMUN!$B$2:$D$1123,3,0)</f>
        <v>Municipios intermedios</v>
      </c>
      <c r="I1402">
        <f>VLOOKUP($A1402,CATMUN!$B$2:$G$1123,4,0)</f>
        <v>0</v>
      </c>
      <c r="J1402">
        <f>VLOOKUP($A1402,CATMUN!$B$2:$G$1123,6,0)</f>
        <v>14</v>
      </c>
      <c r="K1402" s="69">
        <v>1300.992532</v>
      </c>
      <c r="L1402" s="69">
        <v>1564</v>
      </c>
      <c r="M1402" s="69">
        <v>33.431896000000002</v>
      </c>
      <c r="N1402" s="69">
        <v>134.99325446004167</v>
      </c>
      <c r="P1402" s="69">
        <v>288.24921799999998</v>
      </c>
      <c r="Q1402">
        <v>0</v>
      </c>
      <c r="S1402" s="69">
        <v>418.882812</v>
      </c>
      <c r="T1402">
        <v>0</v>
      </c>
      <c r="V1402" s="51">
        <v>14</v>
      </c>
      <c r="W1402" s="51">
        <v>0</v>
      </c>
      <c r="X1402" s="51">
        <v>181</v>
      </c>
    </row>
    <row r="1403" spans="1:24" x14ac:dyDescent="0.2">
      <c r="A1403">
        <v>23675</v>
      </c>
      <c r="B1403" t="s">
        <v>1542</v>
      </c>
      <c r="C1403" t="s">
        <v>1253</v>
      </c>
      <c r="D1403">
        <v>2017</v>
      </c>
      <c r="E1403" t="str">
        <f t="shared" si="21"/>
        <v>236752017</v>
      </c>
      <c r="F1403">
        <v>35518</v>
      </c>
      <c r="G1403" t="str">
        <f>VLOOKUP($A1403,CATMUN!$B$2:$C$1123,2,0)</f>
        <v>Bajo</v>
      </c>
      <c r="H1403" t="str">
        <f>VLOOKUP($A1403,CATMUN!$B$2:$D$1123,3,0)</f>
        <v>Municipios intermedios</v>
      </c>
      <c r="I1403">
        <f>VLOOKUP($A1403,CATMUN!$B$2:$G$1123,4,0)</f>
        <v>0</v>
      </c>
      <c r="J1403">
        <f>VLOOKUP($A1403,CATMUN!$B$2:$G$1123,6,0)</f>
        <v>14</v>
      </c>
      <c r="K1403" s="69">
        <v>80.300606999999999</v>
      </c>
      <c r="L1403" s="69">
        <v>1564</v>
      </c>
      <c r="M1403" s="69">
        <v>0.21099999999999999</v>
      </c>
      <c r="N1403" s="69">
        <v>134.99325446004167</v>
      </c>
      <c r="P1403" s="69">
        <v>288.24921799999998</v>
      </c>
      <c r="Q1403">
        <v>0</v>
      </c>
      <c r="S1403" s="69">
        <v>418.882812</v>
      </c>
      <c r="T1403">
        <v>0</v>
      </c>
      <c r="V1403" s="51">
        <v>14</v>
      </c>
      <c r="W1403" s="51">
        <v>0</v>
      </c>
      <c r="X1403" s="51">
        <v>181</v>
      </c>
    </row>
    <row r="1404" spans="1:24" x14ac:dyDescent="0.2">
      <c r="A1404">
        <v>23807</v>
      </c>
      <c r="B1404" t="s">
        <v>1546</v>
      </c>
      <c r="C1404" t="s">
        <v>1253</v>
      </c>
      <c r="D1404">
        <v>2017</v>
      </c>
      <c r="E1404" t="str">
        <f t="shared" si="21"/>
        <v>238072017</v>
      </c>
      <c r="F1404">
        <v>104817</v>
      </c>
      <c r="G1404" t="str">
        <f>VLOOKUP($A1404,CATMUN!$B$2:$C$1123,2,0)</f>
        <v>Alto</v>
      </c>
      <c r="H1404" t="str">
        <f>VLOOKUP($A1404,CATMUN!$B$2:$D$1123,3,0)</f>
        <v>Municipios intermedios</v>
      </c>
      <c r="I1404">
        <f>VLOOKUP($A1404,CATMUN!$B$2:$G$1123,4,0)</f>
        <v>0</v>
      </c>
      <c r="J1404">
        <f>VLOOKUP($A1404,CATMUN!$B$2:$G$1123,6,0)</f>
        <v>14</v>
      </c>
      <c r="K1404" s="69">
        <v>1912.11293746</v>
      </c>
      <c r="L1404" s="69">
        <v>1564</v>
      </c>
      <c r="M1404" s="69">
        <v>28.470205</v>
      </c>
      <c r="N1404" s="69">
        <v>134.99325446004167</v>
      </c>
      <c r="P1404" s="69">
        <v>288.24921799999998</v>
      </c>
      <c r="Q1404">
        <v>0</v>
      </c>
      <c r="S1404" s="69">
        <v>418.882812</v>
      </c>
      <c r="T1404">
        <v>0</v>
      </c>
      <c r="V1404" s="51">
        <v>8</v>
      </c>
      <c r="W1404" s="51">
        <v>73</v>
      </c>
      <c r="X1404" s="51">
        <v>445</v>
      </c>
    </row>
    <row r="1405" spans="1:24" x14ac:dyDescent="0.2">
      <c r="A1405">
        <v>23815</v>
      </c>
      <c r="B1405" t="s">
        <v>1547</v>
      </c>
      <c r="C1405" t="s">
        <v>1253</v>
      </c>
      <c r="D1405">
        <v>2017</v>
      </c>
      <c r="E1405" t="str">
        <f t="shared" si="21"/>
        <v>238152017</v>
      </c>
      <c r="F1405">
        <v>39511</v>
      </c>
      <c r="G1405" t="str">
        <f>VLOOKUP($A1405,CATMUN!$B$2:$C$1123,2,0)</f>
        <v>Bajo</v>
      </c>
      <c r="H1405" t="str">
        <f>VLOOKUP($A1405,CATMUN!$B$2:$D$1123,3,0)</f>
        <v>Municipios intermedios</v>
      </c>
      <c r="I1405">
        <f>VLOOKUP($A1405,CATMUN!$B$2:$G$1123,4,0)</f>
        <v>0</v>
      </c>
      <c r="J1405">
        <f>VLOOKUP($A1405,CATMUN!$B$2:$G$1123,6,0)</f>
        <v>14</v>
      </c>
      <c r="K1405" s="69">
        <v>72.814216999999999</v>
      </c>
      <c r="L1405" s="69">
        <v>1564</v>
      </c>
      <c r="M1405" s="69">
        <v>2.0125000000000002</v>
      </c>
      <c r="N1405" s="69">
        <v>134.99325446004167</v>
      </c>
      <c r="P1405" s="69">
        <v>288.24921799999998</v>
      </c>
      <c r="S1405" s="69">
        <v>418.882812</v>
      </c>
      <c r="T1405">
        <v>0</v>
      </c>
      <c r="V1405" s="51">
        <v>10</v>
      </c>
      <c r="W1405" s="51">
        <v>0</v>
      </c>
      <c r="X1405" s="51">
        <v>124</v>
      </c>
    </row>
    <row r="1406" spans="1:24" x14ac:dyDescent="0.2">
      <c r="A1406">
        <v>25001</v>
      </c>
      <c r="B1406" t="s">
        <v>1550</v>
      </c>
      <c r="C1406" t="s">
        <v>1549</v>
      </c>
      <c r="D1406">
        <v>2017</v>
      </c>
      <c r="E1406" t="str">
        <f t="shared" si="21"/>
        <v>250012017</v>
      </c>
      <c r="F1406">
        <v>10823</v>
      </c>
      <c r="G1406" t="str">
        <f>VLOOKUP($A1406,CATMUN!$B$2:$C$1123,2,0)</f>
        <v>Medio</v>
      </c>
      <c r="H1406" t="str">
        <f>VLOOKUP($A1406,CATMUN!$B$2:$D$1123,3,0)</f>
        <v>Municipios intermedios</v>
      </c>
      <c r="I1406">
        <f>VLOOKUP($A1406,CATMUN!$B$2:$G$1123,4,0)</f>
        <v>0</v>
      </c>
      <c r="J1406">
        <f>VLOOKUP($A1406,CATMUN!$B$2:$G$1123,6,0)</f>
        <v>14</v>
      </c>
      <c r="K1406" s="69">
        <v>903.01696200000004</v>
      </c>
      <c r="L1406" s="69">
        <v>1564</v>
      </c>
      <c r="M1406" s="69">
        <v>62.629324999999994</v>
      </c>
      <c r="N1406" s="69">
        <v>134.99325446004167</v>
      </c>
      <c r="P1406" s="69">
        <v>288.24921799999998</v>
      </c>
      <c r="Q1406">
        <v>0</v>
      </c>
      <c r="S1406" s="69">
        <v>418.882812</v>
      </c>
      <c r="T1406">
        <v>0</v>
      </c>
      <c r="V1406" s="51">
        <v>14</v>
      </c>
      <c r="W1406" s="51">
        <v>31</v>
      </c>
      <c r="X1406" s="51">
        <v>181</v>
      </c>
    </row>
    <row r="1407" spans="1:24" x14ac:dyDescent="0.2">
      <c r="A1407">
        <v>25019</v>
      </c>
      <c r="B1407" t="s">
        <v>1551</v>
      </c>
      <c r="C1407" t="s">
        <v>1549</v>
      </c>
      <c r="D1407">
        <v>2017</v>
      </c>
      <c r="E1407" t="str">
        <f t="shared" si="21"/>
        <v>250192017</v>
      </c>
      <c r="F1407">
        <v>5956</v>
      </c>
      <c r="G1407" t="str">
        <f>VLOOKUP($A1407,CATMUN!$B$2:$C$1123,2,0)</f>
        <v>Medio</v>
      </c>
      <c r="H1407" t="str">
        <f>VLOOKUP($A1407,CATMUN!$B$2:$D$1123,3,0)</f>
        <v>Municipios intermedios</v>
      </c>
      <c r="I1407">
        <f>VLOOKUP($A1407,CATMUN!$B$2:$G$1123,4,0)</f>
        <v>0</v>
      </c>
      <c r="J1407">
        <f>VLOOKUP($A1407,CATMUN!$B$2:$G$1123,6,0)</f>
        <v>14</v>
      </c>
      <c r="K1407" s="69">
        <v>513.50816899999995</v>
      </c>
      <c r="L1407" s="69">
        <v>1564</v>
      </c>
      <c r="N1407" s="69">
        <v>134.99325446004167</v>
      </c>
      <c r="P1407" s="69">
        <v>288.24921799999998</v>
      </c>
      <c r="Q1407">
        <v>0</v>
      </c>
      <c r="S1407" s="69">
        <v>418.882812</v>
      </c>
      <c r="T1407">
        <v>0</v>
      </c>
      <c r="V1407" s="51">
        <v>14</v>
      </c>
      <c r="W1407" s="51">
        <v>44</v>
      </c>
      <c r="X1407" s="51">
        <v>181</v>
      </c>
    </row>
    <row r="1408" spans="1:24" x14ac:dyDescent="0.2">
      <c r="A1408">
        <v>25035</v>
      </c>
      <c r="B1408" t="s">
        <v>1552</v>
      </c>
      <c r="C1408" t="s">
        <v>1549</v>
      </c>
      <c r="D1408">
        <v>2017</v>
      </c>
      <c r="E1408" t="str">
        <f t="shared" si="21"/>
        <v>250352017</v>
      </c>
      <c r="F1408">
        <v>13713</v>
      </c>
      <c r="G1408" t="str">
        <f>VLOOKUP($A1408,CATMUN!$B$2:$C$1123,2,0)</f>
        <v>Alto</v>
      </c>
      <c r="H1408" t="str">
        <f>VLOOKUP($A1408,CATMUN!$B$2:$D$1123,3,0)</f>
        <v>Municipios intermedios</v>
      </c>
      <c r="I1408">
        <f>VLOOKUP($A1408,CATMUN!$B$2:$G$1123,4,0)</f>
        <v>0</v>
      </c>
      <c r="J1408">
        <f>VLOOKUP($A1408,CATMUN!$B$2:$G$1123,6,0)</f>
        <v>14</v>
      </c>
      <c r="K1408" s="69">
        <v>11614.038130000001</v>
      </c>
      <c r="L1408" s="69">
        <v>1564</v>
      </c>
      <c r="M1408" s="69">
        <v>936.25271099999998</v>
      </c>
      <c r="N1408" s="69">
        <v>134.99325446004167</v>
      </c>
      <c r="P1408" s="69">
        <v>288.24921799999998</v>
      </c>
      <c r="Q1408">
        <v>0</v>
      </c>
      <c r="R1408">
        <v>0</v>
      </c>
      <c r="S1408" s="69">
        <v>418.882812</v>
      </c>
      <c r="T1408">
        <v>0</v>
      </c>
      <c r="V1408" s="51">
        <v>8</v>
      </c>
      <c r="W1408" s="51">
        <v>131</v>
      </c>
      <c r="X1408" s="51">
        <v>445</v>
      </c>
    </row>
    <row r="1409" spans="1:24" x14ac:dyDescent="0.2">
      <c r="A1409">
        <v>25040</v>
      </c>
      <c r="B1409" t="s">
        <v>1553</v>
      </c>
      <c r="C1409" t="s">
        <v>1549</v>
      </c>
      <c r="D1409">
        <v>2017</v>
      </c>
      <c r="E1409" t="str">
        <f t="shared" si="21"/>
        <v>250402017</v>
      </c>
      <c r="F1409">
        <v>12110</v>
      </c>
      <c r="G1409" t="str">
        <f>VLOOKUP($A1409,CATMUN!$B$2:$C$1123,2,0)</f>
        <v>Bajo</v>
      </c>
      <c r="H1409" t="str">
        <f>VLOOKUP($A1409,CATMUN!$B$2:$D$1123,3,0)</f>
        <v>Municipios intermedios</v>
      </c>
      <c r="I1409">
        <f>VLOOKUP($A1409,CATMUN!$B$2:$G$1123,4,0)</f>
        <v>0</v>
      </c>
      <c r="J1409">
        <f>VLOOKUP($A1409,CATMUN!$B$2:$G$1123,6,0)</f>
        <v>14</v>
      </c>
      <c r="K1409" s="69">
        <v>995.383647</v>
      </c>
      <c r="L1409" s="69">
        <v>1564</v>
      </c>
      <c r="M1409" s="69">
        <v>0</v>
      </c>
      <c r="N1409" s="69">
        <v>134.99325446004167</v>
      </c>
      <c r="P1409" s="69">
        <v>288.24921799999998</v>
      </c>
      <c r="Q1409">
        <v>0</v>
      </c>
      <c r="S1409" s="69">
        <v>418.882812</v>
      </c>
      <c r="T1409">
        <v>0</v>
      </c>
      <c r="V1409" s="51">
        <v>14</v>
      </c>
      <c r="W1409" s="51">
        <v>15</v>
      </c>
      <c r="X1409" s="51">
        <v>181</v>
      </c>
    </row>
    <row r="1410" spans="1:24" x14ac:dyDescent="0.2">
      <c r="A1410">
        <v>25053</v>
      </c>
      <c r="B1410" t="s">
        <v>1554</v>
      </c>
      <c r="C1410" t="s">
        <v>1549</v>
      </c>
      <c r="D1410">
        <v>2017</v>
      </c>
      <c r="E1410" t="str">
        <f t="shared" ref="E1410:E1473" si="22">A1410&amp;D1410</f>
        <v>250532017</v>
      </c>
      <c r="F1410">
        <v>12374</v>
      </c>
      <c r="G1410" t="str">
        <f>VLOOKUP($A1410,CATMUN!$B$2:$C$1123,2,0)</f>
        <v>Medio</v>
      </c>
      <c r="H1410" t="str">
        <f>VLOOKUP($A1410,CATMUN!$B$2:$D$1123,3,0)</f>
        <v>Municipios intermedios</v>
      </c>
      <c r="I1410">
        <f>VLOOKUP($A1410,CATMUN!$B$2:$G$1123,4,0)</f>
        <v>0</v>
      </c>
      <c r="J1410">
        <f>VLOOKUP($A1410,CATMUN!$B$2:$G$1123,6,0)</f>
        <v>14</v>
      </c>
      <c r="K1410" s="69">
        <v>1050.8784680000001</v>
      </c>
      <c r="L1410" s="69">
        <v>1564</v>
      </c>
      <c r="M1410" s="69">
        <v>134.83225469999999</v>
      </c>
      <c r="N1410" s="69">
        <v>134.99325446004167</v>
      </c>
      <c r="P1410" s="69">
        <v>288.24921799999998</v>
      </c>
      <c r="Q1410">
        <v>0</v>
      </c>
      <c r="S1410" s="69">
        <v>418.882812</v>
      </c>
      <c r="T1410">
        <v>0</v>
      </c>
      <c r="V1410" s="51">
        <v>14</v>
      </c>
      <c r="W1410" s="51">
        <v>12</v>
      </c>
      <c r="X1410" s="51">
        <v>181</v>
      </c>
    </row>
    <row r="1411" spans="1:24" x14ac:dyDescent="0.2">
      <c r="A1411">
        <v>25099</v>
      </c>
      <c r="B1411" t="s">
        <v>1557</v>
      </c>
      <c r="C1411" t="s">
        <v>1549</v>
      </c>
      <c r="D1411">
        <v>2017</v>
      </c>
      <c r="E1411" t="str">
        <f t="shared" si="22"/>
        <v>250992017</v>
      </c>
      <c r="F1411">
        <v>12140</v>
      </c>
      <c r="G1411" t="str">
        <f>VLOOKUP($A1411,CATMUN!$B$2:$C$1123,2,0)</f>
        <v>Medio</v>
      </c>
      <c r="H1411" t="str">
        <f>VLOOKUP($A1411,CATMUN!$B$2:$D$1123,3,0)</f>
        <v>Otros Sistemas de Ciudades</v>
      </c>
      <c r="I1411">
        <f>VLOOKUP($A1411,CATMUN!$B$2:$G$1123,4,0)</f>
        <v>0</v>
      </c>
      <c r="J1411">
        <f>VLOOKUP($A1411,CATMUN!$B$2:$G$1123,6,0)</f>
        <v>14</v>
      </c>
      <c r="K1411" s="69">
        <v>1260.8161380000001</v>
      </c>
      <c r="L1411" s="69">
        <v>1564</v>
      </c>
      <c r="M1411" s="69">
        <v>67.609422000000009</v>
      </c>
      <c r="N1411" s="69">
        <v>523.23349570737719</v>
      </c>
      <c r="P1411" s="69">
        <v>2227.7305550000001</v>
      </c>
      <c r="Q1411">
        <v>0</v>
      </c>
      <c r="S1411" s="69">
        <v>926.80019200000004</v>
      </c>
      <c r="T1411">
        <v>0</v>
      </c>
      <c r="V1411" s="51">
        <v>35</v>
      </c>
      <c r="W1411" s="51">
        <v>19</v>
      </c>
      <c r="X1411" s="51">
        <v>181</v>
      </c>
    </row>
    <row r="1412" spans="1:24" x14ac:dyDescent="0.2">
      <c r="A1412">
        <v>25123</v>
      </c>
      <c r="B1412" t="s">
        <v>1559</v>
      </c>
      <c r="C1412" t="s">
        <v>1549</v>
      </c>
      <c r="D1412">
        <v>2017</v>
      </c>
      <c r="E1412" t="str">
        <f t="shared" si="22"/>
        <v>251232017</v>
      </c>
      <c r="F1412">
        <v>9788</v>
      </c>
      <c r="G1412" t="str">
        <f>VLOOKUP($A1412,CATMUN!$B$2:$C$1123,2,0)</f>
        <v>Medio</v>
      </c>
      <c r="H1412" t="str">
        <f>VLOOKUP($A1412,CATMUN!$B$2:$D$1123,3,0)</f>
        <v>Municipios intermedios</v>
      </c>
      <c r="I1412">
        <f>VLOOKUP($A1412,CATMUN!$B$2:$G$1123,4,0)</f>
        <v>0</v>
      </c>
      <c r="J1412">
        <f>VLOOKUP($A1412,CATMUN!$B$2:$G$1123,6,0)</f>
        <v>14</v>
      </c>
      <c r="K1412" s="69">
        <v>1306.2590870000001</v>
      </c>
      <c r="L1412" s="69">
        <v>1564</v>
      </c>
      <c r="N1412" s="69">
        <v>134.99325446004167</v>
      </c>
      <c r="P1412" s="69">
        <v>288.24921799999998</v>
      </c>
      <c r="Q1412">
        <v>0</v>
      </c>
      <c r="S1412" s="69">
        <v>418.882812</v>
      </c>
      <c r="T1412">
        <v>0</v>
      </c>
      <c r="U1412">
        <v>3.508</v>
      </c>
      <c r="V1412" s="51">
        <v>8</v>
      </c>
      <c r="W1412" s="51">
        <v>8</v>
      </c>
      <c r="X1412" s="51">
        <v>445</v>
      </c>
    </row>
    <row r="1413" spans="1:24" x14ac:dyDescent="0.2">
      <c r="A1413">
        <v>25183</v>
      </c>
      <c r="B1413" t="s">
        <v>1568</v>
      </c>
      <c r="C1413" t="s">
        <v>1549</v>
      </c>
      <c r="D1413">
        <v>2017</v>
      </c>
      <c r="E1413" t="str">
        <f t="shared" si="22"/>
        <v>251832017</v>
      </c>
      <c r="F1413">
        <v>26562</v>
      </c>
      <c r="G1413" t="str">
        <f>VLOOKUP($A1413,CATMUN!$B$2:$C$1123,2,0)</f>
        <v>Alto</v>
      </c>
      <c r="H1413" t="str">
        <f>VLOOKUP($A1413,CATMUN!$B$2:$D$1123,3,0)</f>
        <v>Municipios intermedios</v>
      </c>
      <c r="I1413">
        <f>VLOOKUP($A1413,CATMUN!$B$2:$G$1123,4,0)</f>
        <v>0</v>
      </c>
      <c r="J1413">
        <f>VLOOKUP($A1413,CATMUN!$B$2:$G$1123,6,0)</f>
        <v>14</v>
      </c>
      <c r="K1413" s="69">
        <v>3532.964665</v>
      </c>
      <c r="L1413" s="69">
        <v>1564</v>
      </c>
      <c r="M1413" s="69">
        <v>123.79535199999999</v>
      </c>
      <c r="N1413" s="69">
        <v>134.99325446004167</v>
      </c>
      <c r="P1413" s="69">
        <v>288.24921799999998</v>
      </c>
      <c r="Q1413">
        <v>0</v>
      </c>
      <c r="R1413">
        <v>0</v>
      </c>
      <c r="S1413" s="69">
        <v>418.882812</v>
      </c>
      <c r="T1413">
        <v>0</v>
      </c>
      <c r="V1413" s="51">
        <v>8</v>
      </c>
      <c r="W1413" s="51">
        <v>43</v>
      </c>
      <c r="X1413" s="51">
        <v>445</v>
      </c>
    </row>
    <row r="1414" spans="1:24" x14ac:dyDescent="0.2">
      <c r="A1414">
        <v>25200</v>
      </c>
      <c r="B1414" t="s">
        <v>1569</v>
      </c>
      <c r="C1414" t="s">
        <v>1549</v>
      </c>
      <c r="D1414">
        <v>2017</v>
      </c>
      <c r="E1414" t="str">
        <f t="shared" si="22"/>
        <v>252002017</v>
      </c>
      <c r="F1414">
        <v>23214</v>
      </c>
      <c r="G1414" t="str">
        <f>VLOOKUP($A1414,CATMUN!$B$2:$C$1123,2,0)</f>
        <v>Alto</v>
      </c>
      <c r="H1414" t="str">
        <f>VLOOKUP($A1414,CATMUN!$B$2:$D$1123,3,0)</f>
        <v>Otros Sistemas de Ciudades</v>
      </c>
      <c r="I1414">
        <f>VLOOKUP($A1414,CATMUN!$B$2:$G$1123,4,0)</f>
        <v>0</v>
      </c>
      <c r="J1414">
        <f>VLOOKUP($A1414,CATMUN!$B$2:$G$1123,6,0)</f>
        <v>14</v>
      </c>
      <c r="K1414" s="69">
        <v>2839.796961</v>
      </c>
      <c r="L1414" s="69">
        <v>1564</v>
      </c>
      <c r="M1414" s="69">
        <v>120.29412699999999</v>
      </c>
      <c r="N1414" s="69">
        <v>523.23349570737719</v>
      </c>
      <c r="P1414" s="69">
        <v>2227.7305550000001</v>
      </c>
      <c r="Q1414">
        <v>0</v>
      </c>
      <c r="S1414" s="69">
        <v>926.80019200000004</v>
      </c>
      <c r="V1414" s="51">
        <v>35</v>
      </c>
      <c r="W1414" s="51">
        <v>390</v>
      </c>
      <c r="X1414" s="51">
        <v>181</v>
      </c>
    </row>
    <row r="1415" spans="1:24" x14ac:dyDescent="0.2">
      <c r="A1415">
        <v>25214</v>
      </c>
      <c r="B1415" t="s">
        <v>1570</v>
      </c>
      <c r="C1415" t="s">
        <v>1549</v>
      </c>
      <c r="D1415">
        <v>2017</v>
      </c>
      <c r="E1415" t="str">
        <f t="shared" si="22"/>
        <v>252142017</v>
      </c>
      <c r="F1415">
        <v>25945</v>
      </c>
      <c r="G1415" t="str">
        <f>VLOOKUP($A1415,CATMUN!$B$2:$C$1123,2,0)</f>
        <v>Alto</v>
      </c>
      <c r="H1415" t="str">
        <f>VLOOKUP($A1415,CATMUN!$B$2:$D$1123,3,0)</f>
        <v>Otros Sistemas de Ciudades</v>
      </c>
      <c r="I1415">
        <f>VLOOKUP($A1415,CATMUN!$B$2:$G$1123,4,0)</f>
        <v>0</v>
      </c>
      <c r="J1415">
        <f>VLOOKUP($A1415,CATMUN!$B$2:$G$1123,6,0)</f>
        <v>14</v>
      </c>
      <c r="K1415" s="69">
        <v>18515.755031000001</v>
      </c>
      <c r="L1415" s="69">
        <v>1564</v>
      </c>
      <c r="M1415" s="69">
        <v>8019.2776240000003</v>
      </c>
      <c r="N1415" s="69">
        <v>523.23349570737719</v>
      </c>
      <c r="P1415" s="69">
        <v>2227.7305550000001</v>
      </c>
      <c r="Q1415">
        <v>0</v>
      </c>
      <c r="S1415" s="69">
        <v>926.80019200000004</v>
      </c>
      <c r="T1415">
        <v>0</v>
      </c>
      <c r="V1415" s="51">
        <v>35</v>
      </c>
      <c r="W1415" s="51">
        <v>3963</v>
      </c>
      <c r="X1415" s="51">
        <v>181</v>
      </c>
    </row>
    <row r="1416" spans="1:24" x14ac:dyDescent="0.2">
      <c r="A1416">
        <v>25245</v>
      </c>
      <c r="B1416" t="s">
        <v>1572</v>
      </c>
      <c r="C1416" t="s">
        <v>1549</v>
      </c>
      <c r="D1416">
        <v>2017</v>
      </c>
      <c r="E1416" t="str">
        <f t="shared" si="22"/>
        <v>252452017</v>
      </c>
      <c r="F1416">
        <v>22060</v>
      </c>
      <c r="G1416" t="str">
        <f>VLOOKUP($A1416,CATMUN!$B$2:$C$1123,2,0)</f>
        <v>Alto</v>
      </c>
      <c r="H1416" t="str">
        <f>VLOOKUP($A1416,CATMUN!$B$2:$D$1123,3,0)</f>
        <v>Municipios intermedios</v>
      </c>
      <c r="I1416">
        <f>VLOOKUP($A1416,CATMUN!$B$2:$G$1123,4,0)</f>
        <v>0</v>
      </c>
      <c r="J1416">
        <f>VLOOKUP($A1416,CATMUN!$B$2:$G$1123,6,0)</f>
        <v>14</v>
      </c>
      <c r="K1416" s="69">
        <v>3320.2495049999998</v>
      </c>
      <c r="L1416" s="69">
        <v>1564</v>
      </c>
      <c r="M1416" s="69">
        <v>369.80886900000002</v>
      </c>
      <c r="N1416" s="69">
        <v>134.99325446004167</v>
      </c>
      <c r="P1416" s="69">
        <v>288.24921799999998</v>
      </c>
      <c r="Q1416">
        <v>0</v>
      </c>
      <c r="S1416" s="69">
        <v>418.882812</v>
      </c>
      <c r="T1416">
        <v>0</v>
      </c>
      <c r="V1416" s="51">
        <v>14</v>
      </c>
      <c r="W1416" s="51">
        <v>34</v>
      </c>
      <c r="X1416" s="51">
        <v>181</v>
      </c>
    </row>
    <row r="1417" spans="1:24" x14ac:dyDescent="0.2">
      <c r="A1417">
        <v>25245</v>
      </c>
      <c r="B1417" t="s">
        <v>1572</v>
      </c>
      <c r="C1417" t="s">
        <v>1549</v>
      </c>
      <c r="D1417">
        <v>2017</v>
      </c>
      <c r="E1417" t="str">
        <f t="shared" si="22"/>
        <v>252452017</v>
      </c>
      <c r="F1417">
        <v>22060</v>
      </c>
      <c r="G1417" t="str">
        <f>VLOOKUP($A1417,CATMUN!$B$2:$C$1123,2,0)</f>
        <v>Alto</v>
      </c>
      <c r="H1417" t="str">
        <f>VLOOKUP($A1417,CATMUN!$B$2:$D$1123,3,0)</f>
        <v>Municipios intermedios</v>
      </c>
      <c r="I1417">
        <f>VLOOKUP($A1417,CATMUN!$B$2:$G$1123,4,0)</f>
        <v>0</v>
      </c>
      <c r="J1417">
        <f>VLOOKUP($A1417,CATMUN!$B$2:$G$1123,6,0)</f>
        <v>14</v>
      </c>
      <c r="K1417" s="69">
        <v>3320.2495049999998</v>
      </c>
      <c r="L1417" s="69">
        <v>1564</v>
      </c>
      <c r="M1417" s="69">
        <v>369.80886900000002</v>
      </c>
      <c r="N1417" s="69">
        <v>134.99325446004167</v>
      </c>
      <c r="P1417" s="69">
        <v>288.24921799999998</v>
      </c>
      <c r="Q1417">
        <v>0</v>
      </c>
      <c r="S1417" s="69">
        <v>418.882812</v>
      </c>
      <c r="T1417">
        <v>0</v>
      </c>
      <c r="V1417" s="51">
        <v>14</v>
      </c>
      <c r="W1417" s="51">
        <v>34</v>
      </c>
      <c r="X1417" s="51">
        <v>181</v>
      </c>
    </row>
    <row r="1418" spans="1:24" x14ac:dyDescent="0.2">
      <c r="A1418">
        <v>25260</v>
      </c>
      <c r="B1418" t="s">
        <v>1573</v>
      </c>
      <c r="C1418" t="s">
        <v>1549</v>
      </c>
      <c r="D1418">
        <v>2017</v>
      </c>
      <c r="E1418" t="str">
        <f t="shared" si="22"/>
        <v>252602017</v>
      </c>
      <c r="F1418">
        <v>18045</v>
      </c>
      <c r="G1418" t="str">
        <f>VLOOKUP($A1418,CATMUN!$B$2:$C$1123,2,0)</f>
        <v>Alto</v>
      </c>
      <c r="H1418" t="str">
        <f>VLOOKUP($A1418,CATMUN!$B$2:$D$1123,3,0)</f>
        <v>Municipios intermedios</v>
      </c>
      <c r="I1418">
        <f>VLOOKUP($A1418,CATMUN!$B$2:$G$1123,4,0)</f>
        <v>0</v>
      </c>
      <c r="J1418">
        <f>VLOOKUP($A1418,CATMUN!$B$2:$G$1123,6,0)</f>
        <v>14</v>
      </c>
      <c r="K1418" s="69">
        <v>2380.1752499999998</v>
      </c>
      <c r="L1418" s="69">
        <v>1564</v>
      </c>
      <c r="M1418" s="69">
        <v>554.78051000000005</v>
      </c>
      <c r="N1418" s="69">
        <v>134.99325446004167</v>
      </c>
      <c r="P1418" s="69">
        <v>288.24921799999998</v>
      </c>
      <c r="Q1418">
        <v>0</v>
      </c>
      <c r="R1418">
        <v>0</v>
      </c>
      <c r="S1418" s="69">
        <v>418.882812</v>
      </c>
      <c r="T1418">
        <v>1</v>
      </c>
      <c r="V1418" s="51">
        <v>14</v>
      </c>
      <c r="W1418" s="51">
        <v>71</v>
      </c>
      <c r="X1418" s="51">
        <v>181</v>
      </c>
    </row>
    <row r="1419" spans="1:24" x14ac:dyDescent="0.2">
      <c r="A1419">
        <v>25295</v>
      </c>
      <c r="B1419" t="s">
        <v>1581</v>
      </c>
      <c r="C1419" t="s">
        <v>1549</v>
      </c>
      <c r="D1419">
        <v>2017</v>
      </c>
      <c r="E1419" t="str">
        <f t="shared" si="22"/>
        <v>252952017</v>
      </c>
      <c r="F1419">
        <v>15223</v>
      </c>
      <c r="G1419" t="str">
        <f>VLOOKUP($A1419,CATMUN!$B$2:$C$1123,2,0)</f>
        <v>Alto</v>
      </c>
      <c r="H1419" t="str">
        <f>VLOOKUP($A1419,CATMUN!$B$2:$D$1123,3,0)</f>
        <v>Otros Sistemas de Ciudades</v>
      </c>
      <c r="I1419">
        <f>VLOOKUP($A1419,CATMUN!$B$2:$G$1123,4,0)</f>
        <v>0</v>
      </c>
      <c r="J1419">
        <f>VLOOKUP($A1419,CATMUN!$B$2:$G$1123,6,0)</f>
        <v>14</v>
      </c>
      <c r="K1419" s="69">
        <v>1.40204369</v>
      </c>
      <c r="L1419" s="69">
        <v>1564</v>
      </c>
      <c r="M1419" s="69">
        <v>0.90896851000000001</v>
      </c>
      <c r="N1419" s="69">
        <v>523.23349570737719</v>
      </c>
      <c r="O1419" s="69">
        <v>0</v>
      </c>
      <c r="P1419" s="69">
        <v>2227.7305550000001</v>
      </c>
      <c r="Q1419">
        <v>0</v>
      </c>
      <c r="R1419">
        <v>2.8757355699999998</v>
      </c>
      <c r="S1419" s="69">
        <v>926.80019200000004</v>
      </c>
      <c r="T1419">
        <v>1</v>
      </c>
      <c r="V1419" s="51">
        <v>35</v>
      </c>
      <c r="W1419" s="51">
        <v>62</v>
      </c>
      <c r="X1419" s="51">
        <v>181</v>
      </c>
    </row>
    <row r="1420" spans="1:24" x14ac:dyDescent="0.2">
      <c r="A1420">
        <v>25312</v>
      </c>
      <c r="B1420" t="s">
        <v>1585</v>
      </c>
      <c r="C1420" t="s">
        <v>1549</v>
      </c>
      <c r="D1420">
        <v>2017</v>
      </c>
      <c r="E1420" t="str">
        <f t="shared" si="22"/>
        <v>253122017</v>
      </c>
      <c r="F1420">
        <v>9059</v>
      </c>
      <c r="G1420" t="str">
        <f>VLOOKUP($A1420,CATMUN!$B$2:$C$1123,2,0)</f>
        <v>Medio</v>
      </c>
      <c r="H1420" t="str">
        <f>VLOOKUP($A1420,CATMUN!$B$2:$D$1123,3,0)</f>
        <v>Municipios intermedios</v>
      </c>
      <c r="I1420">
        <f>VLOOKUP($A1420,CATMUN!$B$2:$G$1123,4,0)</f>
        <v>0</v>
      </c>
      <c r="J1420">
        <f>VLOOKUP($A1420,CATMUN!$B$2:$G$1123,6,0)</f>
        <v>14</v>
      </c>
      <c r="K1420" s="69">
        <v>916.88439900000003</v>
      </c>
      <c r="L1420" s="69">
        <v>1564</v>
      </c>
      <c r="M1420" s="69">
        <v>17.194685</v>
      </c>
      <c r="N1420" s="69">
        <v>134.99325446004167</v>
      </c>
      <c r="P1420" s="69">
        <v>288.24921799999998</v>
      </c>
      <c r="Q1420">
        <v>0</v>
      </c>
      <c r="S1420" s="69">
        <v>418.882812</v>
      </c>
      <c r="T1420">
        <v>0</v>
      </c>
      <c r="V1420" s="51">
        <v>14</v>
      </c>
      <c r="W1420" s="51">
        <v>18</v>
      </c>
      <c r="X1420" s="51">
        <v>181</v>
      </c>
    </row>
    <row r="1421" spans="1:24" x14ac:dyDescent="0.2">
      <c r="A1421">
        <v>25317</v>
      </c>
      <c r="B1421" t="s">
        <v>1586</v>
      </c>
      <c r="C1421" t="s">
        <v>1549</v>
      </c>
      <c r="D1421">
        <v>2017</v>
      </c>
      <c r="E1421" t="str">
        <f t="shared" si="22"/>
        <v>253172017</v>
      </c>
      <c r="F1421">
        <v>11360</v>
      </c>
      <c r="G1421" t="str">
        <f>VLOOKUP($A1421,CATMUN!$B$2:$C$1123,2,0)</f>
        <v>Alto</v>
      </c>
      <c r="H1421" t="str">
        <f>VLOOKUP($A1421,CATMUN!$B$2:$D$1123,3,0)</f>
        <v>Municipios intermedios</v>
      </c>
      <c r="I1421">
        <f>VLOOKUP($A1421,CATMUN!$B$2:$G$1123,4,0)</f>
        <v>0</v>
      </c>
      <c r="J1421">
        <f>VLOOKUP($A1421,CATMUN!$B$2:$G$1123,6,0)</f>
        <v>14</v>
      </c>
      <c r="K1421" s="69">
        <v>1073.149404</v>
      </c>
      <c r="L1421" s="69">
        <v>1564</v>
      </c>
      <c r="M1421" s="69">
        <v>12.345465000000001</v>
      </c>
      <c r="N1421" s="69">
        <v>134.99325446004167</v>
      </c>
      <c r="P1421" s="69">
        <v>288.24921799999998</v>
      </c>
      <c r="Q1421">
        <v>0</v>
      </c>
      <c r="S1421" s="69">
        <v>418.882812</v>
      </c>
      <c r="T1421">
        <v>0</v>
      </c>
      <c r="V1421" s="51">
        <v>14</v>
      </c>
      <c r="W1421" s="51">
        <v>7</v>
      </c>
      <c r="X1421" s="51">
        <v>181</v>
      </c>
    </row>
    <row r="1422" spans="1:24" x14ac:dyDescent="0.2">
      <c r="A1422">
        <v>25326</v>
      </c>
      <c r="B1422" t="s">
        <v>1590</v>
      </c>
      <c r="C1422" t="s">
        <v>1549</v>
      </c>
      <c r="D1422">
        <v>2017</v>
      </c>
      <c r="E1422" t="str">
        <f t="shared" si="22"/>
        <v>253262017</v>
      </c>
      <c r="F1422">
        <v>6935</v>
      </c>
      <c r="G1422" t="str">
        <f>VLOOKUP($A1422,CATMUN!$B$2:$C$1123,2,0)</f>
        <v>Medio</v>
      </c>
      <c r="H1422" t="str">
        <f>VLOOKUP($A1422,CATMUN!$B$2:$D$1123,3,0)</f>
        <v>Otros Sistemas de Ciudades</v>
      </c>
      <c r="I1422">
        <f>VLOOKUP($A1422,CATMUN!$B$2:$G$1123,4,0)</f>
        <v>0</v>
      </c>
      <c r="J1422">
        <f>VLOOKUP($A1422,CATMUN!$B$2:$G$1123,6,0)</f>
        <v>14</v>
      </c>
      <c r="K1422" s="69">
        <v>742.79585400000008</v>
      </c>
      <c r="L1422" s="69">
        <v>1564</v>
      </c>
      <c r="M1422" s="69">
        <v>53.406252000000002</v>
      </c>
      <c r="N1422" s="69">
        <v>523.23349570737719</v>
      </c>
      <c r="P1422" s="69">
        <v>2227.7305550000001</v>
      </c>
      <c r="Q1422">
        <v>0</v>
      </c>
      <c r="S1422" s="69">
        <v>926.80019200000004</v>
      </c>
      <c r="T1422">
        <v>0</v>
      </c>
      <c r="V1422" s="51">
        <v>35</v>
      </c>
      <c r="W1422" s="51">
        <v>22</v>
      </c>
      <c r="X1422" s="51">
        <v>181</v>
      </c>
    </row>
    <row r="1423" spans="1:24" x14ac:dyDescent="0.2">
      <c r="A1423">
        <v>25377</v>
      </c>
      <c r="B1423" t="s">
        <v>1596</v>
      </c>
      <c r="C1423" t="s">
        <v>1549</v>
      </c>
      <c r="D1423">
        <v>2017</v>
      </c>
      <c r="E1423" t="str">
        <f t="shared" si="22"/>
        <v>253772017</v>
      </c>
      <c r="F1423">
        <v>28225</v>
      </c>
      <c r="G1423" t="str">
        <f>VLOOKUP($A1423,CATMUN!$B$2:$C$1123,2,0)</f>
        <v>Alto</v>
      </c>
      <c r="H1423" t="str">
        <f>VLOOKUP($A1423,CATMUN!$B$2:$D$1123,3,0)</f>
        <v>Otros Sistemas de Ciudades</v>
      </c>
      <c r="I1423">
        <f>VLOOKUP($A1423,CATMUN!$B$2:$G$1123,4,0)</f>
        <v>0</v>
      </c>
      <c r="J1423">
        <f>VLOOKUP($A1423,CATMUN!$B$2:$G$1123,6,0)</f>
        <v>14</v>
      </c>
      <c r="K1423" s="69">
        <v>8525.2928410000004</v>
      </c>
      <c r="L1423" s="69">
        <v>1564</v>
      </c>
      <c r="M1423" s="69">
        <v>1729.2036910000002</v>
      </c>
      <c r="N1423" s="69">
        <v>523.23349570737719</v>
      </c>
      <c r="P1423" s="69">
        <v>2227.7305550000001</v>
      </c>
      <c r="Q1423">
        <v>0</v>
      </c>
      <c r="S1423" s="69">
        <v>926.80019200000004</v>
      </c>
      <c r="T1423">
        <v>0</v>
      </c>
      <c r="V1423" s="51">
        <v>35</v>
      </c>
      <c r="W1423" s="51">
        <v>473</v>
      </c>
      <c r="X1423" s="51">
        <v>181</v>
      </c>
    </row>
    <row r="1424" spans="1:24" x14ac:dyDescent="0.2">
      <c r="A1424">
        <v>25386</v>
      </c>
      <c r="B1424" t="s">
        <v>1597</v>
      </c>
      <c r="C1424" t="s">
        <v>1549</v>
      </c>
      <c r="D1424">
        <v>2017</v>
      </c>
      <c r="E1424" t="str">
        <f t="shared" si="22"/>
        <v>253862017</v>
      </c>
      <c r="F1424">
        <v>32300</v>
      </c>
      <c r="G1424" t="str">
        <f>VLOOKUP($A1424,CATMUN!$B$2:$C$1123,2,0)</f>
        <v>Alto</v>
      </c>
      <c r="H1424" t="str">
        <f>VLOOKUP($A1424,CATMUN!$B$2:$D$1123,3,0)</f>
        <v>Municipios intermedios</v>
      </c>
      <c r="I1424">
        <f>VLOOKUP($A1424,CATMUN!$B$2:$G$1123,4,0)</f>
        <v>0</v>
      </c>
      <c r="J1424">
        <f>VLOOKUP($A1424,CATMUN!$B$2:$G$1123,6,0)</f>
        <v>14</v>
      </c>
      <c r="K1424" s="69">
        <v>8821.9454420000002</v>
      </c>
      <c r="L1424" s="69">
        <v>1564</v>
      </c>
      <c r="M1424" s="69">
        <v>1826.957328</v>
      </c>
      <c r="N1424" s="69">
        <v>134.99325446004167</v>
      </c>
      <c r="P1424" s="69">
        <v>288.24921799999998</v>
      </c>
      <c r="Q1424">
        <v>0</v>
      </c>
      <c r="S1424" s="69">
        <v>418.882812</v>
      </c>
      <c r="U1424">
        <v>34.003</v>
      </c>
      <c r="V1424" s="51">
        <v>8</v>
      </c>
      <c r="W1424" s="51">
        <v>118</v>
      </c>
      <c r="X1424" s="51">
        <v>445</v>
      </c>
    </row>
    <row r="1425" spans="1:24" x14ac:dyDescent="0.2">
      <c r="A1425">
        <v>25394</v>
      </c>
      <c r="B1425" t="s">
        <v>1598</v>
      </c>
      <c r="C1425" t="s">
        <v>1549</v>
      </c>
      <c r="D1425">
        <v>2017</v>
      </c>
      <c r="E1425" t="str">
        <f t="shared" si="22"/>
        <v>253942017</v>
      </c>
      <c r="F1425">
        <v>10912</v>
      </c>
      <c r="G1425" t="str">
        <f>VLOOKUP($A1425,CATMUN!$B$2:$C$1123,2,0)</f>
        <v>Medio</v>
      </c>
      <c r="H1425" t="str">
        <f>VLOOKUP($A1425,CATMUN!$B$2:$D$1123,3,0)</f>
        <v>Municipios intermedios</v>
      </c>
      <c r="I1425">
        <f>VLOOKUP($A1425,CATMUN!$B$2:$G$1123,4,0)</f>
        <v>0</v>
      </c>
      <c r="J1425">
        <f>VLOOKUP($A1425,CATMUN!$B$2:$G$1123,6,0)</f>
        <v>14</v>
      </c>
      <c r="K1425" s="69">
        <v>308.03006800000003</v>
      </c>
      <c r="L1425" s="69">
        <v>1564</v>
      </c>
      <c r="N1425" s="69">
        <v>134.99325446004167</v>
      </c>
      <c r="P1425" s="69">
        <v>288.24921799999998</v>
      </c>
      <c r="S1425" s="69">
        <v>418.882812</v>
      </c>
      <c r="T1425">
        <v>0</v>
      </c>
      <c r="V1425" s="51">
        <v>10</v>
      </c>
      <c r="W1425" s="51" t="e">
        <v>#N/A</v>
      </c>
      <c r="X1425" s="51" t="e">
        <v>#N/A</v>
      </c>
    </row>
    <row r="1426" spans="1:24" x14ac:dyDescent="0.2">
      <c r="A1426">
        <v>25402</v>
      </c>
      <c r="B1426" t="s">
        <v>1472</v>
      </c>
      <c r="C1426" t="s">
        <v>1549</v>
      </c>
      <c r="D1426">
        <v>2017</v>
      </c>
      <c r="E1426" t="str">
        <f t="shared" si="22"/>
        <v>254022017</v>
      </c>
      <c r="F1426">
        <v>14413</v>
      </c>
      <c r="G1426" t="str">
        <f>VLOOKUP($A1426,CATMUN!$B$2:$C$1123,2,0)</f>
        <v>Alto</v>
      </c>
      <c r="H1426" t="str">
        <f>VLOOKUP($A1426,CATMUN!$B$2:$D$1123,3,0)</f>
        <v>Municipios intermedios</v>
      </c>
      <c r="I1426">
        <f>VLOOKUP($A1426,CATMUN!$B$2:$G$1123,4,0)</f>
        <v>0</v>
      </c>
      <c r="J1426">
        <f>VLOOKUP($A1426,CATMUN!$B$2:$G$1123,6,0)</f>
        <v>14</v>
      </c>
      <c r="K1426" s="69">
        <v>4164.8171220000004</v>
      </c>
      <c r="L1426" s="69">
        <v>1564</v>
      </c>
      <c r="M1426" s="69">
        <v>1175.1042450000002</v>
      </c>
      <c r="N1426" s="69">
        <v>134.99325446004167</v>
      </c>
      <c r="O1426" s="69">
        <v>0</v>
      </c>
      <c r="P1426" s="69">
        <v>288.24921799999998</v>
      </c>
      <c r="Q1426">
        <v>0</v>
      </c>
      <c r="R1426">
        <v>208.90304999999998</v>
      </c>
      <c r="S1426" s="69">
        <v>418.882812</v>
      </c>
      <c r="V1426" s="51">
        <v>14</v>
      </c>
      <c r="W1426" s="51">
        <v>79</v>
      </c>
      <c r="X1426" s="51">
        <v>181</v>
      </c>
    </row>
    <row r="1427" spans="1:24" x14ac:dyDescent="0.2">
      <c r="A1427">
        <v>25486</v>
      </c>
      <c r="B1427" t="s">
        <v>1607</v>
      </c>
      <c r="C1427" t="s">
        <v>1549</v>
      </c>
      <c r="D1427">
        <v>2017</v>
      </c>
      <c r="E1427" t="str">
        <f t="shared" si="22"/>
        <v>254862017</v>
      </c>
      <c r="F1427">
        <v>13922</v>
      </c>
      <c r="G1427" t="str">
        <f>VLOOKUP($A1427,CATMUN!$B$2:$C$1123,2,0)</f>
        <v>Medio</v>
      </c>
      <c r="H1427" t="str">
        <f>VLOOKUP($A1427,CATMUN!$B$2:$D$1123,3,0)</f>
        <v>Otros Sistemas de Ciudades</v>
      </c>
      <c r="I1427">
        <f>VLOOKUP($A1427,CATMUN!$B$2:$G$1123,4,0)</f>
        <v>0</v>
      </c>
      <c r="J1427">
        <f>VLOOKUP($A1427,CATMUN!$B$2:$G$1123,6,0)</f>
        <v>14</v>
      </c>
      <c r="K1427" s="69">
        <v>1495.8127609999999</v>
      </c>
      <c r="L1427" s="69">
        <v>1564</v>
      </c>
      <c r="M1427" s="69">
        <v>251.90763000000001</v>
      </c>
      <c r="N1427" s="69">
        <v>523.23349570737719</v>
      </c>
      <c r="P1427" s="69">
        <v>2227.7305550000001</v>
      </c>
      <c r="Q1427">
        <v>0</v>
      </c>
      <c r="S1427" s="69">
        <v>926.80019200000004</v>
      </c>
      <c r="V1427" s="51">
        <v>35</v>
      </c>
      <c r="W1427" s="51">
        <v>36</v>
      </c>
      <c r="X1427" s="51">
        <v>181</v>
      </c>
    </row>
    <row r="1428" spans="1:24" x14ac:dyDescent="0.2">
      <c r="A1428">
        <v>25489</v>
      </c>
      <c r="B1428" t="s">
        <v>1609</v>
      </c>
      <c r="C1428" t="s">
        <v>1549</v>
      </c>
      <c r="D1428">
        <v>2017</v>
      </c>
      <c r="E1428" t="str">
        <f t="shared" si="22"/>
        <v>254892017</v>
      </c>
      <c r="F1428">
        <v>6947</v>
      </c>
      <c r="G1428" t="str">
        <f>VLOOKUP($A1428,CATMUN!$B$2:$C$1123,2,0)</f>
        <v>Bajo</v>
      </c>
      <c r="H1428" t="str">
        <f>VLOOKUP($A1428,CATMUN!$B$2:$D$1123,3,0)</f>
        <v>Municipios intermedios</v>
      </c>
      <c r="I1428">
        <f>VLOOKUP($A1428,CATMUN!$B$2:$G$1123,4,0)</f>
        <v>0</v>
      </c>
      <c r="J1428">
        <f>VLOOKUP($A1428,CATMUN!$B$2:$G$1123,6,0)</f>
        <v>14</v>
      </c>
      <c r="K1428" s="69">
        <v>207.35843199999999</v>
      </c>
      <c r="L1428" s="69">
        <v>1564</v>
      </c>
      <c r="N1428" s="69">
        <v>134.99325446004167</v>
      </c>
      <c r="P1428" s="69">
        <v>288.24921799999998</v>
      </c>
      <c r="Q1428">
        <v>0</v>
      </c>
      <c r="S1428" s="69">
        <v>418.882812</v>
      </c>
      <c r="T1428">
        <v>0</v>
      </c>
      <c r="V1428" s="51">
        <v>14</v>
      </c>
      <c r="W1428" s="51">
        <v>3</v>
      </c>
      <c r="X1428" s="51">
        <v>181</v>
      </c>
    </row>
    <row r="1429" spans="1:24" x14ac:dyDescent="0.2">
      <c r="A1429">
        <v>25491</v>
      </c>
      <c r="B1429" t="s">
        <v>1610</v>
      </c>
      <c r="C1429" t="s">
        <v>1549</v>
      </c>
      <c r="D1429">
        <v>2017</v>
      </c>
      <c r="E1429" t="str">
        <f t="shared" si="22"/>
        <v>254912017</v>
      </c>
      <c r="F1429">
        <v>8111</v>
      </c>
      <c r="G1429" t="str">
        <f>VLOOKUP($A1429,CATMUN!$B$2:$C$1123,2,0)</f>
        <v>Medio</v>
      </c>
      <c r="H1429" t="str">
        <f>VLOOKUP($A1429,CATMUN!$B$2:$D$1123,3,0)</f>
        <v>Municipios intermedios</v>
      </c>
      <c r="I1429">
        <f>VLOOKUP($A1429,CATMUN!$B$2:$G$1123,4,0)</f>
        <v>0</v>
      </c>
      <c r="J1429">
        <f>VLOOKUP($A1429,CATMUN!$B$2:$G$1123,6,0)</f>
        <v>14</v>
      </c>
      <c r="K1429" s="69">
        <v>361.96916299999998</v>
      </c>
      <c r="L1429" s="69">
        <v>1564</v>
      </c>
      <c r="M1429" s="69">
        <v>19.660319999999999</v>
      </c>
      <c r="N1429" s="69">
        <v>134.99325446004167</v>
      </c>
      <c r="P1429" s="69">
        <v>288.24921799999998</v>
      </c>
      <c r="Q1429">
        <v>0</v>
      </c>
      <c r="R1429">
        <v>0</v>
      </c>
      <c r="S1429" s="69">
        <v>418.882812</v>
      </c>
      <c r="V1429" s="51">
        <v>14</v>
      </c>
      <c r="W1429" s="51">
        <v>47</v>
      </c>
      <c r="X1429" s="51">
        <v>181</v>
      </c>
    </row>
    <row r="1430" spans="1:24" x14ac:dyDescent="0.2">
      <c r="A1430">
        <v>25513</v>
      </c>
      <c r="B1430" t="s">
        <v>1612</v>
      </c>
      <c r="C1430" t="s">
        <v>1549</v>
      </c>
      <c r="D1430">
        <v>2017</v>
      </c>
      <c r="E1430" t="str">
        <f t="shared" si="22"/>
        <v>255132017</v>
      </c>
      <c r="F1430">
        <v>27584</v>
      </c>
      <c r="G1430" t="str">
        <f>VLOOKUP($A1430,CATMUN!$B$2:$C$1123,2,0)</f>
        <v>Alto</v>
      </c>
      <c r="H1430" t="str">
        <f>VLOOKUP($A1430,CATMUN!$B$2:$D$1123,3,0)</f>
        <v>Municipios intermedios</v>
      </c>
      <c r="I1430">
        <f>VLOOKUP($A1430,CATMUN!$B$2:$G$1123,4,0)</f>
        <v>0</v>
      </c>
      <c r="J1430">
        <f>VLOOKUP($A1430,CATMUN!$B$2:$G$1123,6,0)</f>
        <v>14</v>
      </c>
      <c r="K1430" s="69">
        <v>1758.5445549999999</v>
      </c>
      <c r="L1430" s="69">
        <v>1564</v>
      </c>
      <c r="M1430" s="69">
        <v>211.47196599999998</v>
      </c>
      <c r="N1430" s="69">
        <v>134.99325446004167</v>
      </c>
      <c r="O1430" s="69">
        <v>1.6038109999999999</v>
      </c>
      <c r="P1430" s="69">
        <v>288.24921799999998</v>
      </c>
      <c r="S1430" s="69">
        <v>418.882812</v>
      </c>
      <c r="T1430">
        <v>0</v>
      </c>
      <c r="U1430">
        <v>5.1859999999999999</v>
      </c>
      <c r="V1430" s="51">
        <v>14</v>
      </c>
      <c r="W1430" s="51">
        <v>51</v>
      </c>
      <c r="X1430" s="51">
        <v>181</v>
      </c>
    </row>
    <row r="1431" spans="1:24" x14ac:dyDescent="0.2">
      <c r="A1431">
        <v>25599</v>
      </c>
      <c r="B1431" t="s">
        <v>1622</v>
      </c>
      <c r="C1431" t="s">
        <v>1549</v>
      </c>
      <c r="D1431">
        <v>2017</v>
      </c>
      <c r="E1431" t="str">
        <f t="shared" si="22"/>
        <v>255992017</v>
      </c>
      <c r="F1431">
        <v>7812</v>
      </c>
      <c r="G1431" t="str">
        <f>VLOOKUP($A1431,CATMUN!$B$2:$C$1123,2,0)</f>
        <v>Alto</v>
      </c>
      <c r="H1431" t="str">
        <f>VLOOKUP($A1431,CATMUN!$B$2:$D$1123,3,0)</f>
        <v>Municipios intermedios</v>
      </c>
      <c r="I1431">
        <f>VLOOKUP($A1431,CATMUN!$B$2:$G$1123,4,0)</f>
        <v>0</v>
      </c>
      <c r="J1431">
        <f>VLOOKUP($A1431,CATMUN!$B$2:$G$1123,6,0)</f>
        <v>14</v>
      </c>
      <c r="K1431" s="69">
        <v>1021.346134</v>
      </c>
      <c r="L1431" s="69">
        <v>1564</v>
      </c>
      <c r="M1431" s="69">
        <v>45.738716999999994</v>
      </c>
      <c r="N1431" s="69">
        <v>134.99325446004167</v>
      </c>
      <c r="P1431" s="69">
        <v>288.24921799999998</v>
      </c>
      <c r="Q1431">
        <v>0</v>
      </c>
      <c r="S1431" s="69">
        <v>418.882812</v>
      </c>
      <c r="T1431">
        <v>0</v>
      </c>
      <c r="V1431" s="51">
        <v>8</v>
      </c>
      <c r="W1431" s="51">
        <v>21</v>
      </c>
      <c r="X1431" s="51">
        <v>445</v>
      </c>
    </row>
    <row r="1432" spans="1:24" x14ac:dyDescent="0.2">
      <c r="A1432">
        <v>25612</v>
      </c>
      <c r="B1432" t="s">
        <v>1623</v>
      </c>
      <c r="C1432" t="s">
        <v>1549</v>
      </c>
      <c r="D1432">
        <v>2017</v>
      </c>
      <c r="E1432" t="str">
        <f t="shared" si="22"/>
        <v>256122017</v>
      </c>
      <c r="F1432">
        <v>9711</v>
      </c>
      <c r="G1432" t="str">
        <f>VLOOKUP($A1432,CATMUN!$B$2:$C$1123,2,0)</f>
        <v>Alto</v>
      </c>
      <c r="H1432" t="str">
        <f>VLOOKUP($A1432,CATMUN!$B$2:$D$1123,3,0)</f>
        <v>Otros Sistemas de Ciudades</v>
      </c>
      <c r="I1432">
        <f>VLOOKUP($A1432,CATMUN!$B$2:$G$1123,4,0)</f>
        <v>0</v>
      </c>
      <c r="J1432">
        <f>VLOOKUP($A1432,CATMUN!$B$2:$G$1123,6,0)</f>
        <v>14</v>
      </c>
      <c r="K1432" s="69">
        <v>10406.34480372</v>
      </c>
      <c r="L1432" s="69">
        <v>1564</v>
      </c>
      <c r="M1432" s="69">
        <v>3487.4931419999998</v>
      </c>
      <c r="N1432" s="69">
        <v>523.23349570737719</v>
      </c>
      <c r="P1432" s="69">
        <v>2227.7305550000001</v>
      </c>
      <c r="Q1432">
        <v>0</v>
      </c>
      <c r="R1432">
        <v>0</v>
      </c>
      <c r="S1432" s="69">
        <v>926.80019200000004</v>
      </c>
      <c r="T1432">
        <v>0</v>
      </c>
      <c r="V1432" s="51">
        <v>35</v>
      </c>
      <c r="W1432" s="51">
        <v>109</v>
      </c>
      <c r="X1432" s="51">
        <v>181</v>
      </c>
    </row>
    <row r="1433" spans="1:24" x14ac:dyDescent="0.2">
      <c r="A1433">
        <v>25645</v>
      </c>
      <c r="B1433" t="s">
        <v>1624</v>
      </c>
      <c r="C1433" t="s">
        <v>1549</v>
      </c>
      <c r="D1433">
        <v>2017</v>
      </c>
      <c r="E1433" t="str">
        <f t="shared" si="22"/>
        <v>256452017</v>
      </c>
      <c r="F1433">
        <v>13209</v>
      </c>
      <c r="G1433" t="str">
        <f>VLOOKUP($A1433,CATMUN!$B$2:$C$1123,2,0)</f>
        <v>Medio</v>
      </c>
      <c r="H1433" t="str">
        <f>VLOOKUP($A1433,CATMUN!$B$2:$D$1123,3,0)</f>
        <v>Municipios intermedios</v>
      </c>
      <c r="I1433">
        <f>VLOOKUP($A1433,CATMUN!$B$2:$G$1123,4,0)</f>
        <v>0</v>
      </c>
      <c r="J1433">
        <f>VLOOKUP($A1433,CATMUN!$B$2:$G$1123,6,0)</f>
        <v>14</v>
      </c>
      <c r="K1433" s="69">
        <v>1362.3153340000001</v>
      </c>
      <c r="L1433" s="69">
        <v>1564</v>
      </c>
      <c r="N1433" s="69">
        <v>134.99325446004167</v>
      </c>
      <c r="P1433" s="69">
        <v>288.24921799999998</v>
      </c>
      <c r="Q1433">
        <v>0</v>
      </c>
      <c r="S1433" s="69">
        <v>418.882812</v>
      </c>
      <c r="T1433">
        <v>0</v>
      </c>
      <c r="V1433" s="51">
        <v>14</v>
      </c>
      <c r="W1433" s="51">
        <v>15</v>
      </c>
      <c r="X1433" s="51">
        <v>181</v>
      </c>
    </row>
    <row r="1434" spans="1:24" x14ac:dyDescent="0.2">
      <c r="A1434">
        <v>25658</v>
      </c>
      <c r="B1434" t="s">
        <v>1627</v>
      </c>
      <c r="C1434" t="s">
        <v>1549</v>
      </c>
      <c r="D1434">
        <v>2017</v>
      </c>
      <c r="E1434" t="str">
        <f t="shared" si="22"/>
        <v>256582017</v>
      </c>
      <c r="F1434">
        <v>9872</v>
      </c>
      <c r="G1434" t="str">
        <f>VLOOKUP($A1434,CATMUN!$B$2:$C$1123,2,0)</f>
        <v>Medio</v>
      </c>
      <c r="H1434" t="str">
        <f>VLOOKUP($A1434,CATMUN!$B$2:$D$1123,3,0)</f>
        <v>Municipios intermedios</v>
      </c>
      <c r="I1434">
        <f>VLOOKUP($A1434,CATMUN!$B$2:$G$1123,4,0)</f>
        <v>0</v>
      </c>
      <c r="J1434">
        <f>VLOOKUP($A1434,CATMUN!$B$2:$G$1123,6,0)</f>
        <v>14</v>
      </c>
      <c r="K1434" s="69">
        <v>923.859915</v>
      </c>
      <c r="L1434" s="69">
        <v>1564</v>
      </c>
      <c r="M1434" s="69">
        <v>74.536928000000003</v>
      </c>
      <c r="N1434" s="69">
        <v>134.99325446004167</v>
      </c>
      <c r="P1434" s="69">
        <v>288.24921799999998</v>
      </c>
      <c r="Q1434">
        <v>0</v>
      </c>
      <c r="S1434" s="69">
        <v>418.882812</v>
      </c>
      <c r="T1434">
        <v>0</v>
      </c>
      <c r="U1434">
        <v>0.28999999999999998</v>
      </c>
      <c r="V1434" s="51">
        <v>14</v>
      </c>
      <c r="W1434" s="51">
        <v>9</v>
      </c>
      <c r="X1434" s="51">
        <v>181</v>
      </c>
    </row>
    <row r="1435" spans="1:24" x14ac:dyDescent="0.2">
      <c r="A1435">
        <v>25745</v>
      </c>
      <c r="B1435" t="s">
        <v>1633</v>
      </c>
      <c r="C1435" t="s">
        <v>1549</v>
      </c>
      <c r="D1435">
        <v>2017</v>
      </c>
      <c r="E1435" t="str">
        <f t="shared" si="22"/>
        <v>257452017</v>
      </c>
      <c r="F1435">
        <v>13516</v>
      </c>
      <c r="G1435" t="str">
        <f>VLOOKUP($A1435,CATMUN!$B$2:$C$1123,2,0)</f>
        <v>Medio</v>
      </c>
      <c r="H1435" t="str">
        <f>VLOOKUP($A1435,CATMUN!$B$2:$D$1123,3,0)</f>
        <v>Municipios intermedios</v>
      </c>
      <c r="I1435">
        <f>VLOOKUP($A1435,CATMUN!$B$2:$G$1123,4,0)</f>
        <v>0</v>
      </c>
      <c r="J1435">
        <f>VLOOKUP($A1435,CATMUN!$B$2:$G$1123,6,0)</f>
        <v>14</v>
      </c>
      <c r="K1435" s="69">
        <v>1280.73777</v>
      </c>
      <c r="L1435" s="69">
        <v>1564</v>
      </c>
      <c r="M1435" s="69">
        <v>37.546719799999998</v>
      </c>
      <c r="N1435" s="69">
        <v>134.99325446004167</v>
      </c>
      <c r="P1435" s="69">
        <v>288.24921799999998</v>
      </c>
      <c r="Q1435">
        <v>0</v>
      </c>
      <c r="S1435" s="69">
        <v>418.882812</v>
      </c>
      <c r="T1435">
        <v>0</v>
      </c>
      <c r="V1435" s="51">
        <v>14</v>
      </c>
      <c r="W1435" s="51">
        <v>75</v>
      </c>
      <c r="X1435" s="51">
        <v>181</v>
      </c>
    </row>
    <row r="1436" spans="1:24" x14ac:dyDescent="0.2">
      <c r="A1436">
        <v>25758</v>
      </c>
      <c r="B1436" t="s">
        <v>1635</v>
      </c>
      <c r="C1436" t="s">
        <v>1549</v>
      </c>
      <c r="D1436">
        <v>2017</v>
      </c>
      <c r="E1436" t="str">
        <f t="shared" si="22"/>
        <v>257582017</v>
      </c>
      <c r="F1436">
        <v>27932</v>
      </c>
      <c r="G1436" t="str">
        <f>VLOOKUP($A1436,CATMUN!$B$2:$C$1123,2,0)</f>
        <v>Alto</v>
      </c>
      <c r="H1436" t="str">
        <f>VLOOKUP($A1436,CATMUN!$B$2:$D$1123,3,0)</f>
        <v>Otros Sistemas de Ciudades</v>
      </c>
      <c r="I1436">
        <f>VLOOKUP($A1436,CATMUN!$B$2:$G$1123,4,0)</f>
        <v>0</v>
      </c>
      <c r="J1436">
        <f>VLOOKUP($A1436,CATMUN!$B$2:$G$1123,6,0)</f>
        <v>14</v>
      </c>
      <c r="K1436" s="69">
        <v>6721.0576289999999</v>
      </c>
      <c r="L1436" s="69">
        <v>1564</v>
      </c>
      <c r="M1436" s="69">
        <v>2900.1500588000004</v>
      </c>
      <c r="N1436" s="69">
        <v>523.23349570737719</v>
      </c>
      <c r="P1436" s="69">
        <v>2227.7305550000001</v>
      </c>
      <c r="Q1436">
        <v>0</v>
      </c>
      <c r="R1436">
        <v>9.5092879999999997</v>
      </c>
      <c r="S1436" s="69">
        <v>926.80019200000004</v>
      </c>
      <c r="V1436" s="51">
        <v>35</v>
      </c>
      <c r="W1436" s="51">
        <v>1049</v>
      </c>
      <c r="X1436" s="51">
        <v>181</v>
      </c>
    </row>
    <row r="1437" spans="1:24" x14ac:dyDescent="0.2">
      <c r="A1437">
        <v>25769</v>
      </c>
      <c r="B1437" t="s">
        <v>1636</v>
      </c>
      <c r="C1437" t="s">
        <v>1549</v>
      </c>
      <c r="D1437">
        <v>2017</v>
      </c>
      <c r="E1437" t="str">
        <f t="shared" si="22"/>
        <v>257692017</v>
      </c>
      <c r="F1437">
        <v>16750</v>
      </c>
      <c r="G1437" t="str">
        <f>VLOOKUP($A1437,CATMUN!$B$2:$C$1123,2,0)</f>
        <v>Alto</v>
      </c>
      <c r="H1437" t="str">
        <f>VLOOKUP($A1437,CATMUN!$B$2:$D$1123,3,0)</f>
        <v>Municipios intermedios</v>
      </c>
      <c r="I1437">
        <f>VLOOKUP($A1437,CATMUN!$B$2:$G$1123,4,0)</f>
        <v>0</v>
      </c>
      <c r="J1437">
        <f>VLOOKUP($A1437,CATMUN!$B$2:$G$1123,6,0)</f>
        <v>14</v>
      </c>
      <c r="K1437" s="69">
        <v>2562.2448629999999</v>
      </c>
      <c r="L1437" s="69">
        <v>1564</v>
      </c>
      <c r="M1437" s="69">
        <v>1339.4377809999999</v>
      </c>
      <c r="N1437" s="69">
        <v>134.99325446004167</v>
      </c>
      <c r="P1437" s="69">
        <v>288.24921799999998</v>
      </c>
      <c r="Q1437">
        <v>0</v>
      </c>
      <c r="R1437">
        <v>0</v>
      </c>
      <c r="S1437" s="69">
        <v>418.882812</v>
      </c>
      <c r="V1437" s="51">
        <v>14</v>
      </c>
      <c r="W1437" s="51">
        <v>228</v>
      </c>
      <c r="X1437" s="51">
        <v>181</v>
      </c>
    </row>
    <row r="1438" spans="1:24" x14ac:dyDescent="0.2">
      <c r="A1438">
        <v>25772</v>
      </c>
      <c r="B1438" t="s">
        <v>1637</v>
      </c>
      <c r="C1438" t="s">
        <v>1549</v>
      </c>
      <c r="D1438">
        <v>2017</v>
      </c>
      <c r="E1438" t="str">
        <f t="shared" si="22"/>
        <v>257722017</v>
      </c>
      <c r="F1438">
        <v>18011</v>
      </c>
      <c r="G1438" t="str">
        <f>VLOOKUP($A1438,CATMUN!$B$2:$C$1123,2,0)</f>
        <v>Medio</v>
      </c>
      <c r="H1438" t="str">
        <f>VLOOKUP($A1438,CATMUN!$B$2:$D$1123,3,0)</f>
        <v>Municipios intermedios</v>
      </c>
      <c r="I1438">
        <f>VLOOKUP($A1438,CATMUN!$B$2:$G$1123,4,0)</f>
        <v>0</v>
      </c>
      <c r="J1438">
        <f>VLOOKUP($A1438,CATMUN!$B$2:$G$1123,6,0)</f>
        <v>14</v>
      </c>
      <c r="K1438" s="69">
        <v>1677.191419</v>
      </c>
      <c r="L1438" s="69">
        <v>1564</v>
      </c>
      <c r="M1438" s="69">
        <v>0.68925800000000004</v>
      </c>
      <c r="N1438" s="69">
        <v>134.99325446004167</v>
      </c>
      <c r="P1438" s="69">
        <v>288.24921799999998</v>
      </c>
      <c r="Q1438">
        <v>0</v>
      </c>
      <c r="S1438" s="69">
        <v>418.882812</v>
      </c>
      <c r="T1438">
        <v>0</v>
      </c>
      <c r="V1438" s="51">
        <v>14</v>
      </c>
      <c r="W1438" s="51">
        <v>148</v>
      </c>
      <c r="X1438" s="51">
        <v>181</v>
      </c>
    </row>
    <row r="1439" spans="1:24" x14ac:dyDescent="0.2">
      <c r="A1439">
        <v>25779</v>
      </c>
      <c r="B1439" t="s">
        <v>1639</v>
      </c>
      <c r="C1439" t="s">
        <v>1549</v>
      </c>
      <c r="D1439">
        <v>2017</v>
      </c>
      <c r="E1439" t="str">
        <f t="shared" si="22"/>
        <v>257792017</v>
      </c>
      <c r="F1439">
        <v>12887</v>
      </c>
      <c r="G1439" t="str">
        <f>VLOOKUP($A1439,CATMUN!$B$2:$C$1123,2,0)</f>
        <v>Bajo</v>
      </c>
      <c r="H1439" t="str">
        <f>VLOOKUP($A1439,CATMUN!$B$2:$D$1123,3,0)</f>
        <v>Municipios intermedios</v>
      </c>
      <c r="I1439">
        <f>VLOOKUP($A1439,CATMUN!$B$2:$G$1123,4,0)</f>
        <v>0</v>
      </c>
      <c r="J1439">
        <f>VLOOKUP($A1439,CATMUN!$B$2:$G$1123,6,0)</f>
        <v>14</v>
      </c>
      <c r="K1439" s="69">
        <v>397.53680300000002</v>
      </c>
      <c r="L1439" s="69">
        <v>1564</v>
      </c>
      <c r="N1439" s="69">
        <v>134.99325446004167</v>
      </c>
      <c r="P1439" s="69">
        <v>288.24921799999998</v>
      </c>
      <c r="Q1439">
        <v>0</v>
      </c>
      <c r="S1439" s="69">
        <v>418.882812</v>
      </c>
      <c r="T1439">
        <v>0</v>
      </c>
      <c r="V1439" s="51">
        <v>14</v>
      </c>
      <c r="W1439" s="51">
        <v>3</v>
      </c>
      <c r="X1439" s="51">
        <v>181</v>
      </c>
    </row>
    <row r="1440" spans="1:24" x14ac:dyDescent="0.2">
      <c r="A1440">
        <v>25781</v>
      </c>
      <c r="B1440" t="s">
        <v>1640</v>
      </c>
      <c r="C1440" t="s">
        <v>1549</v>
      </c>
      <c r="D1440">
        <v>2017</v>
      </c>
      <c r="E1440" t="str">
        <f t="shared" si="22"/>
        <v>257812017</v>
      </c>
      <c r="F1440">
        <v>5725</v>
      </c>
      <c r="G1440" t="str">
        <f>VLOOKUP($A1440,CATMUN!$B$2:$C$1123,2,0)</f>
        <v>Medio</v>
      </c>
      <c r="H1440" t="str">
        <f>VLOOKUP($A1440,CATMUN!$B$2:$D$1123,3,0)</f>
        <v>Otros Sistemas de Ciudades</v>
      </c>
      <c r="I1440">
        <f>VLOOKUP($A1440,CATMUN!$B$2:$G$1123,4,0)</f>
        <v>0</v>
      </c>
      <c r="J1440">
        <f>VLOOKUP($A1440,CATMUN!$B$2:$G$1123,6,0)</f>
        <v>14</v>
      </c>
      <c r="K1440" s="69">
        <v>207.12792499999998</v>
      </c>
      <c r="L1440" s="69">
        <v>1564</v>
      </c>
      <c r="M1440" s="69">
        <v>28.13042475</v>
      </c>
      <c r="N1440" s="69">
        <v>523.23349570737719</v>
      </c>
      <c r="P1440" s="69">
        <v>2227.7305550000001</v>
      </c>
      <c r="Q1440">
        <v>0</v>
      </c>
      <c r="S1440" s="69">
        <v>926.80019200000004</v>
      </c>
      <c r="T1440">
        <v>0</v>
      </c>
      <c r="U1440">
        <v>6.4000000000000001E-2</v>
      </c>
      <c r="V1440" s="51">
        <v>35</v>
      </c>
      <c r="W1440" s="51">
        <v>14</v>
      </c>
      <c r="X1440" s="51">
        <v>181</v>
      </c>
    </row>
    <row r="1441" spans="1:24" x14ac:dyDescent="0.2">
      <c r="A1441">
        <v>25785</v>
      </c>
      <c r="B1441" t="s">
        <v>1641</v>
      </c>
      <c r="C1441" t="s">
        <v>1549</v>
      </c>
      <c r="D1441">
        <v>2017</v>
      </c>
      <c r="E1441" t="str">
        <f t="shared" si="22"/>
        <v>257852017</v>
      </c>
      <c r="F1441">
        <v>28373</v>
      </c>
      <c r="G1441" t="str">
        <f>VLOOKUP($A1441,CATMUN!$B$2:$C$1123,2,0)</f>
        <v>Alto</v>
      </c>
      <c r="H1441" t="str">
        <f>VLOOKUP($A1441,CATMUN!$B$2:$D$1123,3,0)</f>
        <v>Otros Sistemas de Ciudades</v>
      </c>
      <c r="I1441">
        <f>VLOOKUP($A1441,CATMUN!$B$2:$G$1123,4,0)</f>
        <v>0</v>
      </c>
      <c r="J1441">
        <f>VLOOKUP($A1441,CATMUN!$B$2:$G$1123,6,0)</f>
        <v>14</v>
      </c>
      <c r="K1441" s="69">
        <v>5714.2929599999998</v>
      </c>
      <c r="L1441" s="69">
        <v>1564</v>
      </c>
      <c r="M1441" s="69">
        <v>501.46423200000004</v>
      </c>
      <c r="N1441" s="69">
        <v>523.23349570737719</v>
      </c>
      <c r="P1441" s="69">
        <v>2227.7305550000001</v>
      </c>
      <c r="Q1441">
        <v>0</v>
      </c>
      <c r="R1441">
        <v>0</v>
      </c>
      <c r="S1441" s="69">
        <v>926.80019200000004</v>
      </c>
      <c r="V1441" s="51">
        <v>35</v>
      </c>
      <c r="W1441" s="51">
        <v>46</v>
      </c>
      <c r="X1441" s="51">
        <v>181</v>
      </c>
    </row>
    <row r="1442" spans="1:24" x14ac:dyDescent="0.2">
      <c r="A1442">
        <v>25793</v>
      </c>
      <c r="B1442" t="s">
        <v>1642</v>
      </c>
      <c r="C1442" t="s">
        <v>1549</v>
      </c>
      <c r="D1442">
        <v>2017</v>
      </c>
      <c r="E1442" t="str">
        <f t="shared" si="22"/>
        <v>257932017</v>
      </c>
      <c r="F1442">
        <v>9006</v>
      </c>
      <c r="G1442" t="str">
        <f>VLOOKUP($A1442,CATMUN!$B$2:$C$1123,2,0)</f>
        <v>Alto</v>
      </c>
      <c r="H1442" t="str">
        <f>VLOOKUP($A1442,CATMUN!$B$2:$D$1123,3,0)</f>
        <v>Otros Sistemas de Ciudades</v>
      </c>
      <c r="I1442">
        <f>VLOOKUP($A1442,CATMUN!$B$2:$G$1123,4,0)</f>
        <v>0</v>
      </c>
      <c r="J1442">
        <f>VLOOKUP($A1442,CATMUN!$B$2:$G$1123,6,0)</f>
        <v>14</v>
      </c>
      <c r="K1442" s="69">
        <v>607.17150000000004</v>
      </c>
      <c r="L1442" s="69">
        <v>1564</v>
      </c>
      <c r="M1442" s="69">
        <v>14.770404000000001</v>
      </c>
      <c r="N1442" s="69">
        <v>523.23349570737719</v>
      </c>
      <c r="P1442" s="69">
        <v>2227.7305550000001</v>
      </c>
      <c r="Q1442">
        <v>0</v>
      </c>
      <c r="S1442" s="69">
        <v>926.80019200000004</v>
      </c>
      <c r="T1442">
        <v>0</v>
      </c>
      <c r="V1442" s="51">
        <v>35</v>
      </c>
      <c r="W1442" s="51">
        <v>18</v>
      </c>
      <c r="X1442" s="51">
        <v>181</v>
      </c>
    </row>
    <row r="1443" spans="1:24" x14ac:dyDescent="0.2">
      <c r="A1443">
        <v>25797</v>
      </c>
      <c r="B1443" t="s">
        <v>1643</v>
      </c>
      <c r="C1443" t="s">
        <v>1549</v>
      </c>
      <c r="D1443">
        <v>2017</v>
      </c>
      <c r="E1443" t="str">
        <f t="shared" si="22"/>
        <v>257972017</v>
      </c>
      <c r="F1443">
        <v>9223</v>
      </c>
      <c r="G1443" t="str">
        <f>VLOOKUP($A1443,CATMUN!$B$2:$C$1123,2,0)</f>
        <v>Medio</v>
      </c>
      <c r="H1443" t="str">
        <f>VLOOKUP($A1443,CATMUN!$B$2:$D$1123,3,0)</f>
        <v>Municipios intermedios</v>
      </c>
      <c r="I1443">
        <f>VLOOKUP($A1443,CATMUN!$B$2:$G$1123,4,0)</f>
        <v>0</v>
      </c>
      <c r="J1443">
        <f>VLOOKUP($A1443,CATMUN!$B$2:$G$1123,6,0)</f>
        <v>14</v>
      </c>
      <c r="K1443" s="69">
        <v>1046.805535</v>
      </c>
      <c r="L1443" s="69">
        <v>1564</v>
      </c>
      <c r="M1443" s="69">
        <v>181.35063500000001</v>
      </c>
      <c r="N1443" s="69">
        <v>134.99325446004167</v>
      </c>
      <c r="P1443" s="69">
        <v>288.24921799999998</v>
      </c>
      <c r="Q1443">
        <v>0</v>
      </c>
      <c r="S1443" s="69">
        <v>418.882812</v>
      </c>
      <c r="V1443" s="51">
        <v>14</v>
      </c>
      <c r="W1443" s="51">
        <v>3</v>
      </c>
      <c r="X1443" s="51">
        <v>181</v>
      </c>
    </row>
    <row r="1444" spans="1:24" x14ac:dyDescent="0.2">
      <c r="A1444">
        <v>25799</v>
      </c>
      <c r="B1444" t="s">
        <v>1644</v>
      </c>
      <c r="C1444" t="s">
        <v>1549</v>
      </c>
      <c r="D1444">
        <v>2017</v>
      </c>
      <c r="E1444" t="str">
        <f t="shared" si="22"/>
        <v>257992017</v>
      </c>
      <c r="F1444">
        <v>20070</v>
      </c>
      <c r="G1444" t="str">
        <f>VLOOKUP($A1444,CATMUN!$B$2:$C$1123,2,0)</f>
        <v>Alto</v>
      </c>
      <c r="H1444" t="str">
        <f>VLOOKUP($A1444,CATMUN!$B$2:$D$1123,3,0)</f>
        <v>Municipios intermedios</v>
      </c>
      <c r="I1444">
        <f>VLOOKUP($A1444,CATMUN!$B$2:$G$1123,4,0)</f>
        <v>0</v>
      </c>
      <c r="J1444">
        <f>VLOOKUP($A1444,CATMUN!$B$2:$G$1123,6,0)</f>
        <v>14</v>
      </c>
      <c r="K1444" s="69">
        <v>14826.225149</v>
      </c>
      <c r="L1444" s="69">
        <v>1564</v>
      </c>
      <c r="M1444" s="69">
        <v>2681.332989</v>
      </c>
      <c r="N1444" s="69">
        <v>134.99325446004167</v>
      </c>
      <c r="P1444" s="69">
        <v>288.24921799999998</v>
      </c>
      <c r="Q1444">
        <v>0</v>
      </c>
      <c r="R1444">
        <v>112.42710799999999</v>
      </c>
      <c r="S1444" s="69">
        <v>418.882812</v>
      </c>
      <c r="T1444">
        <v>1</v>
      </c>
      <c r="V1444" s="51">
        <v>8</v>
      </c>
      <c r="W1444" s="51">
        <v>1012</v>
      </c>
      <c r="X1444" s="51">
        <v>445</v>
      </c>
    </row>
    <row r="1445" spans="1:24" x14ac:dyDescent="0.2">
      <c r="A1445">
        <v>25815</v>
      </c>
      <c r="B1445" t="s">
        <v>1647</v>
      </c>
      <c r="C1445" t="s">
        <v>1549</v>
      </c>
      <c r="D1445">
        <v>2017</v>
      </c>
      <c r="E1445" t="str">
        <f t="shared" si="22"/>
        <v>258152017</v>
      </c>
      <c r="F1445">
        <v>18601</v>
      </c>
      <c r="G1445" t="str">
        <f>VLOOKUP($A1445,CATMUN!$B$2:$C$1123,2,0)</f>
        <v>Alto</v>
      </c>
      <c r="H1445" t="str">
        <f>VLOOKUP($A1445,CATMUN!$B$2:$D$1123,3,0)</f>
        <v>Municipios intermedios</v>
      </c>
      <c r="I1445">
        <f>VLOOKUP($A1445,CATMUN!$B$2:$G$1123,4,0)</f>
        <v>0</v>
      </c>
      <c r="J1445">
        <f>VLOOKUP($A1445,CATMUN!$B$2:$G$1123,6,0)</f>
        <v>14</v>
      </c>
      <c r="K1445" s="69">
        <v>2384.1802522499997</v>
      </c>
      <c r="L1445" s="69">
        <v>1564</v>
      </c>
      <c r="M1445" s="69">
        <v>427.84360327999997</v>
      </c>
      <c r="N1445" s="69">
        <v>134.99325446004167</v>
      </c>
      <c r="P1445" s="69">
        <v>288.24921799999998</v>
      </c>
      <c r="Q1445">
        <v>0</v>
      </c>
      <c r="R1445">
        <v>0</v>
      </c>
      <c r="S1445" s="69">
        <v>418.882812</v>
      </c>
      <c r="T1445">
        <v>0</v>
      </c>
      <c r="U1445">
        <v>4.08</v>
      </c>
      <c r="V1445" s="51">
        <v>14</v>
      </c>
      <c r="W1445" s="51">
        <v>33</v>
      </c>
      <c r="X1445" s="51">
        <v>181</v>
      </c>
    </row>
    <row r="1446" spans="1:24" x14ac:dyDescent="0.2">
      <c r="A1446">
        <v>25817</v>
      </c>
      <c r="B1446" t="s">
        <v>1648</v>
      </c>
      <c r="C1446" t="s">
        <v>1549</v>
      </c>
      <c r="D1446">
        <v>2017</v>
      </c>
      <c r="E1446" t="str">
        <f t="shared" si="22"/>
        <v>258172017</v>
      </c>
      <c r="F1446">
        <v>33677</v>
      </c>
      <c r="G1446" t="str">
        <f>VLOOKUP($A1446,CATMUN!$B$2:$C$1123,2,0)</f>
        <v>Alto</v>
      </c>
      <c r="H1446" t="str">
        <f>VLOOKUP($A1446,CATMUN!$B$2:$D$1123,3,0)</f>
        <v>Otros Sistemas de Ciudades</v>
      </c>
      <c r="I1446">
        <f>VLOOKUP($A1446,CATMUN!$B$2:$G$1123,4,0)</f>
        <v>0</v>
      </c>
      <c r="J1446">
        <f>VLOOKUP($A1446,CATMUN!$B$2:$G$1123,6,0)</f>
        <v>14</v>
      </c>
      <c r="K1446" s="69">
        <v>21854.090563999998</v>
      </c>
      <c r="L1446" s="69">
        <v>1564</v>
      </c>
      <c r="M1446" s="69">
        <v>46.204256000000001</v>
      </c>
      <c r="N1446" s="69">
        <v>523.23349570737719</v>
      </c>
      <c r="O1446" s="69">
        <v>2227.7305550000001</v>
      </c>
      <c r="P1446" s="69">
        <v>2227.7305550000001</v>
      </c>
      <c r="S1446" s="69">
        <v>926.80019200000004</v>
      </c>
      <c r="V1446" s="51">
        <v>32</v>
      </c>
      <c r="W1446" s="51">
        <v>3039</v>
      </c>
      <c r="X1446" s="51">
        <v>445</v>
      </c>
    </row>
    <row r="1447" spans="1:24" x14ac:dyDescent="0.2">
      <c r="A1447">
        <v>25843</v>
      </c>
      <c r="B1447" t="s">
        <v>1652</v>
      </c>
      <c r="C1447" t="s">
        <v>1549</v>
      </c>
      <c r="D1447">
        <v>2017</v>
      </c>
      <c r="E1447" t="str">
        <f t="shared" si="22"/>
        <v>258432017</v>
      </c>
      <c r="F1447">
        <v>39205</v>
      </c>
      <c r="G1447" t="str">
        <f>VLOOKUP($A1447,CATMUN!$B$2:$C$1123,2,0)</f>
        <v>Medio</v>
      </c>
      <c r="H1447" t="str">
        <f>VLOOKUP($A1447,CATMUN!$B$2:$D$1123,3,0)</f>
        <v>Municipios intermedios</v>
      </c>
      <c r="I1447">
        <f>VLOOKUP($A1447,CATMUN!$B$2:$G$1123,4,0)</f>
        <v>0</v>
      </c>
      <c r="J1447">
        <f>VLOOKUP($A1447,CATMUN!$B$2:$G$1123,6,0)</f>
        <v>14</v>
      </c>
      <c r="K1447" s="69">
        <v>2820.4367579999998</v>
      </c>
      <c r="L1447" s="69">
        <v>1564</v>
      </c>
      <c r="M1447" s="69">
        <v>290.59003933000002</v>
      </c>
      <c r="N1447" s="69">
        <v>134.99325446004167</v>
      </c>
      <c r="O1447" s="69">
        <v>2.6816770000000001</v>
      </c>
      <c r="P1447" s="69">
        <v>288.24921799999998</v>
      </c>
      <c r="S1447" s="69">
        <v>418.882812</v>
      </c>
      <c r="T1447">
        <v>0</v>
      </c>
      <c r="V1447" s="51">
        <v>14</v>
      </c>
      <c r="W1447" s="51">
        <v>152</v>
      </c>
      <c r="X1447" s="51">
        <v>181</v>
      </c>
    </row>
    <row r="1448" spans="1:24" x14ac:dyDescent="0.2">
      <c r="A1448">
        <v>25851</v>
      </c>
      <c r="B1448" t="s">
        <v>1654</v>
      </c>
      <c r="C1448" t="s">
        <v>1549</v>
      </c>
      <c r="D1448">
        <v>2017</v>
      </c>
      <c r="E1448" t="str">
        <f t="shared" si="22"/>
        <v>258512017</v>
      </c>
      <c r="F1448">
        <v>5023</v>
      </c>
      <c r="G1448" t="str">
        <f>VLOOKUP($A1448,CATMUN!$B$2:$C$1123,2,0)</f>
        <v>Medio</v>
      </c>
      <c r="H1448" t="str">
        <f>VLOOKUP($A1448,CATMUN!$B$2:$D$1123,3,0)</f>
        <v>Municipios intermedios</v>
      </c>
      <c r="I1448">
        <f>VLOOKUP($A1448,CATMUN!$B$2:$G$1123,4,0)</f>
        <v>0</v>
      </c>
      <c r="J1448">
        <f>VLOOKUP($A1448,CATMUN!$B$2:$G$1123,6,0)</f>
        <v>14</v>
      </c>
      <c r="K1448" s="69">
        <v>291.502837</v>
      </c>
      <c r="L1448" s="69">
        <v>1564</v>
      </c>
      <c r="M1448" s="69">
        <v>8.441145070000001</v>
      </c>
      <c r="N1448" s="69">
        <v>134.99325446004167</v>
      </c>
      <c r="O1448" s="69">
        <v>0</v>
      </c>
      <c r="P1448" s="69">
        <v>288.24921799999998</v>
      </c>
      <c r="Q1448">
        <v>0</v>
      </c>
      <c r="R1448">
        <v>0</v>
      </c>
      <c r="S1448" s="69">
        <v>418.882812</v>
      </c>
      <c r="T1448">
        <v>0</v>
      </c>
      <c r="V1448" s="51">
        <v>14</v>
      </c>
      <c r="W1448" s="51">
        <v>5</v>
      </c>
      <c r="X1448" s="51">
        <v>181</v>
      </c>
    </row>
    <row r="1449" spans="1:24" x14ac:dyDescent="0.2">
      <c r="A1449">
        <v>25867</v>
      </c>
      <c r="B1449" t="s">
        <v>1656</v>
      </c>
      <c r="C1449" t="s">
        <v>1549</v>
      </c>
      <c r="D1449">
        <v>2017</v>
      </c>
      <c r="E1449" t="str">
        <f t="shared" si="22"/>
        <v>258672017</v>
      </c>
      <c r="F1449">
        <v>4214</v>
      </c>
      <c r="G1449" t="str">
        <f>VLOOKUP($A1449,CATMUN!$B$2:$C$1123,2,0)</f>
        <v>Medio</v>
      </c>
      <c r="H1449" t="str">
        <f>VLOOKUP($A1449,CATMUN!$B$2:$D$1123,3,0)</f>
        <v>Municipios intermedios</v>
      </c>
      <c r="I1449">
        <f>VLOOKUP($A1449,CATMUN!$B$2:$G$1123,4,0)</f>
        <v>0</v>
      </c>
      <c r="J1449">
        <f>VLOOKUP($A1449,CATMUN!$B$2:$G$1123,6,0)</f>
        <v>14</v>
      </c>
      <c r="K1449" s="69">
        <v>154.14694900000001</v>
      </c>
      <c r="L1449" s="69">
        <v>1564</v>
      </c>
      <c r="M1449" s="69">
        <v>4.2781210000000005</v>
      </c>
      <c r="N1449" s="69">
        <v>134.99325446004167</v>
      </c>
      <c r="P1449" s="69">
        <v>288.24921799999998</v>
      </c>
      <c r="Q1449">
        <v>0</v>
      </c>
      <c r="S1449" s="69">
        <v>418.882812</v>
      </c>
      <c r="T1449">
        <v>0</v>
      </c>
      <c r="V1449" s="51">
        <v>14</v>
      </c>
      <c r="W1449" s="51">
        <v>3</v>
      </c>
      <c r="X1449" s="51">
        <v>181</v>
      </c>
    </row>
    <row r="1450" spans="1:24" x14ac:dyDescent="0.2">
      <c r="A1450">
        <v>25873</v>
      </c>
      <c r="B1450" t="s">
        <v>1658</v>
      </c>
      <c r="C1450" t="s">
        <v>1549</v>
      </c>
      <c r="D1450">
        <v>2017</v>
      </c>
      <c r="E1450" t="str">
        <f t="shared" si="22"/>
        <v>258732017</v>
      </c>
      <c r="F1450">
        <v>20391</v>
      </c>
      <c r="G1450" t="str">
        <f>VLOOKUP($A1450,CATMUN!$B$2:$C$1123,2,0)</f>
        <v>Medio</v>
      </c>
      <c r="H1450" t="str">
        <f>VLOOKUP($A1450,CATMUN!$B$2:$D$1123,3,0)</f>
        <v>Municipios intermedios</v>
      </c>
      <c r="I1450">
        <f>VLOOKUP($A1450,CATMUN!$B$2:$G$1123,4,0)</f>
        <v>0</v>
      </c>
      <c r="J1450">
        <f>VLOOKUP($A1450,CATMUN!$B$2:$G$1123,6,0)</f>
        <v>14</v>
      </c>
      <c r="K1450" s="69">
        <v>1111.3068489999998</v>
      </c>
      <c r="L1450" s="69">
        <v>1564</v>
      </c>
      <c r="M1450" s="69">
        <v>170.206074</v>
      </c>
      <c r="N1450" s="69">
        <v>134.99325446004167</v>
      </c>
      <c r="P1450" s="69">
        <v>288.24921799999998</v>
      </c>
      <c r="Q1450">
        <v>0</v>
      </c>
      <c r="R1450">
        <v>48.629754999999996</v>
      </c>
      <c r="S1450" s="69">
        <v>418.882812</v>
      </c>
      <c r="U1450">
        <v>3.5019999999999998</v>
      </c>
      <c r="V1450" s="51">
        <v>14</v>
      </c>
      <c r="W1450" s="51">
        <v>30</v>
      </c>
      <c r="X1450" s="51">
        <v>181</v>
      </c>
    </row>
    <row r="1451" spans="1:24" x14ac:dyDescent="0.2">
      <c r="A1451">
        <v>25875</v>
      </c>
      <c r="B1451" t="s">
        <v>1659</v>
      </c>
      <c r="C1451" t="s">
        <v>1549</v>
      </c>
      <c r="D1451">
        <v>2017</v>
      </c>
      <c r="E1451" t="str">
        <f t="shared" si="22"/>
        <v>258752017</v>
      </c>
      <c r="F1451">
        <v>25381</v>
      </c>
      <c r="G1451" t="str">
        <f>VLOOKUP($A1451,CATMUN!$B$2:$C$1123,2,0)</f>
        <v>Alto</v>
      </c>
      <c r="H1451" t="str">
        <f>VLOOKUP($A1451,CATMUN!$B$2:$D$1123,3,0)</f>
        <v>Municipios intermedios</v>
      </c>
      <c r="I1451">
        <f>VLOOKUP($A1451,CATMUN!$B$2:$G$1123,4,0)</f>
        <v>0</v>
      </c>
      <c r="J1451">
        <f>VLOOKUP($A1451,CATMUN!$B$2:$G$1123,6,0)</f>
        <v>14</v>
      </c>
      <c r="K1451" s="69">
        <v>4421.4826480000002</v>
      </c>
      <c r="L1451" s="69">
        <v>1564</v>
      </c>
      <c r="M1451" s="69">
        <v>799.45062399999995</v>
      </c>
      <c r="N1451" s="69">
        <v>134.99325446004167</v>
      </c>
      <c r="P1451" s="69">
        <v>288.24921799999998</v>
      </c>
      <c r="Q1451">
        <v>0</v>
      </c>
      <c r="R1451">
        <v>418.882812</v>
      </c>
      <c r="S1451" s="69">
        <v>418.882812</v>
      </c>
      <c r="V1451" s="51">
        <v>14</v>
      </c>
      <c r="W1451" s="51">
        <v>132</v>
      </c>
      <c r="X1451" s="51">
        <v>181</v>
      </c>
    </row>
    <row r="1452" spans="1:24" x14ac:dyDescent="0.2">
      <c r="A1452">
        <v>25878</v>
      </c>
      <c r="B1452" t="s">
        <v>1660</v>
      </c>
      <c r="C1452" t="s">
        <v>1549</v>
      </c>
      <c r="D1452">
        <v>2017</v>
      </c>
      <c r="E1452" t="str">
        <f t="shared" si="22"/>
        <v>258782017</v>
      </c>
      <c r="F1452">
        <v>13339</v>
      </c>
      <c r="G1452" t="str">
        <f>VLOOKUP($A1452,CATMUN!$B$2:$C$1123,2,0)</f>
        <v>Medio</v>
      </c>
      <c r="H1452" t="str">
        <f>VLOOKUP($A1452,CATMUN!$B$2:$D$1123,3,0)</f>
        <v>Municipios intermedios</v>
      </c>
      <c r="I1452">
        <f>VLOOKUP($A1452,CATMUN!$B$2:$G$1123,4,0)</f>
        <v>0</v>
      </c>
      <c r="J1452">
        <f>VLOOKUP($A1452,CATMUN!$B$2:$G$1123,6,0)</f>
        <v>14</v>
      </c>
      <c r="K1452" s="69">
        <v>947.66440699999998</v>
      </c>
      <c r="L1452" s="69">
        <v>1564</v>
      </c>
      <c r="M1452" s="69">
        <v>1.8807879999999999</v>
      </c>
      <c r="N1452" s="69">
        <v>134.99325446004167</v>
      </c>
      <c r="P1452" s="69">
        <v>288.24921799999998</v>
      </c>
      <c r="Q1452">
        <v>0</v>
      </c>
      <c r="S1452" s="69">
        <v>418.882812</v>
      </c>
      <c r="T1452">
        <v>0</v>
      </c>
      <c r="V1452" s="51">
        <v>8</v>
      </c>
      <c r="W1452" s="51">
        <v>0</v>
      </c>
      <c r="X1452" s="51">
        <v>445</v>
      </c>
    </row>
    <row r="1453" spans="1:24" x14ac:dyDescent="0.2">
      <c r="A1453">
        <v>25898</v>
      </c>
      <c r="B1453" t="s">
        <v>1662</v>
      </c>
      <c r="C1453" t="s">
        <v>1549</v>
      </c>
      <c r="D1453">
        <v>2017</v>
      </c>
      <c r="E1453" t="str">
        <f t="shared" si="22"/>
        <v>258982017</v>
      </c>
      <c r="F1453">
        <v>5695</v>
      </c>
      <c r="G1453" t="str">
        <f>VLOOKUP($A1453,CATMUN!$B$2:$C$1123,2,0)</f>
        <v>Medio</v>
      </c>
      <c r="H1453" t="str">
        <f>VLOOKUP($A1453,CATMUN!$B$2:$D$1123,3,0)</f>
        <v>Municipios intermedios</v>
      </c>
      <c r="I1453">
        <f>VLOOKUP($A1453,CATMUN!$B$2:$G$1123,4,0)</f>
        <v>0</v>
      </c>
      <c r="J1453">
        <f>VLOOKUP($A1453,CATMUN!$B$2:$G$1123,6,0)</f>
        <v>14</v>
      </c>
      <c r="K1453" s="69">
        <v>601.50937399999998</v>
      </c>
      <c r="L1453" s="69">
        <v>1564</v>
      </c>
      <c r="M1453" s="69">
        <v>14.757583</v>
      </c>
      <c r="N1453" s="69">
        <v>134.99325446004167</v>
      </c>
      <c r="P1453" s="69">
        <v>288.24921799999998</v>
      </c>
      <c r="Q1453">
        <v>0</v>
      </c>
      <c r="S1453" s="69">
        <v>418.882812</v>
      </c>
      <c r="T1453">
        <v>0</v>
      </c>
      <c r="U1453">
        <v>0.6956</v>
      </c>
      <c r="V1453" s="51">
        <v>14</v>
      </c>
      <c r="W1453" s="51">
        <v>2</v>
      </c>
      <c r="X1453" s="51">
        <v>181</v>
      </c>
    </row>
    <row r="1454" spans="1:24" x14ac:dyDescent="0.2">
      <c r="A1454">
        <v>27810</v>
      </c>
      <c r="B1454" t="s">
        <v>1693</v>
      </c>
      <c r="C1454" t="s">
        <v>1664</v>
      </c>
      <c r="D1454">
        <v>2017</v>
      </c>
      <c r="E1454" t="str">
        <f t="shared" si="22"/>
        <v>278102017</v>
      </c>
      <c r="F1454">
        <v>9904</v>
      </c>
      <c r="G1454" t="str">
        <f>VLOOKUP($A1454,CATMUN!$B$2:$C$1123,2,0)</f>
        <v>Bajo</v>
      </c>
      <c r="H1454" t="str">
        <f>VLOOKUP($A1454,CATMUN!$B$2:$D$1123,3,0)</f>
        <v>Municipios intermedios</v>
      </c>
      <c r="I1454">
        <f>VLOOKUP($A1454,CATMUN!$B$2:$G$1123,4,0)</f>
        <v>0</v>
      </c>
      <c r="J1454">
        <f>VLOOKUP($A1454,CATMUN!$B$2:$G$1123,6,0)</f>
        <v>14</v>
      </c>
      <c r="K1454" s="69">
        <v>5.9974720000000001</v>
      </c>
      <c r="L1454" s="69">
        <v>1564</v>
      </c>
      <c r="N1454" s="69">
        <v>134.99325446004167</v>
      </c>
      <c r="P1454" s="69">
        <v>288.24921799999998</v>
      </c>
      <c r="Q1454">
        <v>0</v>
      </c>
      <c r="S1454" s="69">
        <v>418.882812</v>
      </c>
      <c r="T1454">
        <v>0</v>
      </c>
      <c r="V1454" s="51">
        <v>14</v>
      </c>
      <c r="W1454" s="51">
        <v>0</v>
      </c>
      <c r="X1454" s="51">
        <v>181</v>
      </c>
    </row>
    <row r="1455" spans="1:24" x14ac:dyDescent="0.2">
      <c r="A1455">
        <v>41132</v>
      </c>
      <c r="B1455" t="s">
        <v>1702</v>
      </c>
      <c r="C1455" t="s">
        <v>1694</v>
      </c>
      <c r="D1455">
        <v>2017</v>
      </c>
      <c r="E1455" t="str">
        <f t="shared" si="22"/>
        <v>411322017</v>
      </c>
      <c r="F1455">
        <v>34627</v>
      </c>
      <c r="G1455" t="str">
        <f>VLOOKUP($A1455,CATMUN!$B$2:$C$1123,2,0)</f>
        <v>Medio</v>
      </c>
      <c r="H1455" t="str">
        <f>VLOOKUP($A1455,CATMUN!$B$2:$D$1123,3,0)</f>
        <v>Municipios intermedios</v>
      </c>
      <c r="I1455">
        <f>VLOOKUP($A1455,CATMUN!$B$2:$G$1123,4,0)</f>
        <v>0</v>
      </c>
      <c r="J1455">
        <f>VLOOKUP($A1455,CATMUN!$B$2:$G$1123,6,0)</f>
        <v>14</v>
      </c>
      <c r="K1455" s="69">
        <v>1294.7393089999998</v>
      </c>
      <c r="L1455" s="69">
        <v>1564</v>
      </c>
      <c r="M1455" s="69">
        <v>23.623094000000002</v>
      </c>
      <c r="N1455" s="69">
        <v>134.99325446004167</v>
      </c>
      <c r="P1455" s="69">
        <v>288.24921799999998</v>
      </c>
      <c r="Q1455">
        <v>0</v>
      </c>
      <c r="S1455" s="69">
        <v>418.882812</v>
      </c>
      <c r="T1455">
        <v>0</v>
      </c>
      <c r="V1455" s="51">
        <v>14</v>
      </c>
      <c r="W1455" s="51">
        <v>125</v>
      </c>
      <c r="X1455" s="51">
        <v>181</v>
      </c>
    </row>
    <row r="1456" spans="1:24" x14ac:dyDescent="0.2">
      <c r="A1456">
        <v>41298</v>
      </c>
      <c r="B1456" t="s">
        <v>1705</v>
      </c>
      <c r="C1456" t="s">
        <v>1694</v>
      </c>
      <c r="D1456">
        <v>2017</v>
      </c>
      <c r="E1456" t="str">
        <f t="shared" si="22"/>
        <v>412982017</v>
      </c>
      <c r="F1456">
        <v>92186</v>
      </c>
      <c r="G1456" t="str">
        <f>VLOOKUP($A1456,CATMUN!$B$2:$C$1123,2,0)</f>
        <v>Medio</v>
      </c>
      <c r="H1456" t="str">
        <f>VLOOKUP($A1456,CATMUN!$B$2:$D$1123,3,0)</f>
        <v>Municipios intermedios</v>
      </c>
      <c r="I1456">
        <f>VLOOKUP($A1456,CATMUN!$B$2:$G$1123,4,0)</f>
        <v>0</v>
      </c>
      <c r="J1456">
        <f>VLOOKUP($A1456,CATMUN!$B$2:$G$1123,6,0)</f>
        <v>14</v>
      </c>
      <c r="K1456" s="69">
        <v>1656.567929</v>
      </c>
      <c r="L1456" s="69">
        <v>1564</v>
      </c>
      <c r="M1456" s="69">
        <v>27.032135999999998</v>
      </c>
      <c r="N1456" s="69">
        <v>134.99325446004167</v>
      </c>
      <c r="P1456" s="69">
        <v>288.24921799999998</v>
      </c>
      <c r="Q1456">
        <v>0</v>
      </c>
      <c r="S1456" s="69">
        <v>418.882812</v>
      </c>
      <c r="T1456">
        <v>0</v>
      </c>
      <c r="U1456">
        <v>10.272</v>
      </c>
      <c r="V1456" s="51">
        <v>14</v>
      </c>
      <c r="W1456" s="51">
        <v>190</v>
      </c>
      <c r="X1456" s="51">
        <v>181</v>
      </c>
    </row>
    <row r="1457" spans="1:24" x14ac:dyDescent="0.2">
      <c r="A1457">
        <v>41306</v>
      </c>
      <c r="B1457" t="s">
        <v>1706</v>
      </c>
      <c r="C1457" t="s">
        <v>1694</v>
      </c>
      <c r="D1457">
        <v>2017</v>
      </c>
      <c r="E1457" t="str">
        <f t="shared" si="22"/>
        <v>413062017</v>
      </c>
      <c r="F1457">
        <v>34410</v>
      </c>
      <c r="G1457" t="str">
        <f>VLOOKUP($A1457,CATMUN!$B$2:$C$1123,2,0)</f>
        <v>Bajo</v>
      </c>
      <c r="H1457" t="str">
        <f>VLOOKUP($A1457,CATMUN!$B$2:$D$1123,3,0)</f>
        <v>Municipios intermedios</v>
      </c>
      <c r="I1457">
        <f>VLOOKUP($A1457,CATMUN!$B$2:$G$1123,4,0)</f>
        <v>0</v>
      </c>
      <c r="J1457">
        <f>VLOOKUP($A1457,CATMUN!$B$2:$G$1123,6,0)</f>
        <v>14</v>
      </c>
      <c r="K1457" s="69">
        <v>3379.4551340000003</v>
      </c>
      <c r="L1457" s="69">
        <v>1564</v>
      </c>
      <c r="M1457" s="69">
        <v>26.689696999999999</v>
      </c>
      <c r="N1457" s="69">
        <v>134.99325446004167</v>
      </c>
      <c r="O1457" s="69">
        <v>0</v>
      </c>
      <c r="P1457" s="69">
        <v>288.24921799999998</v>
      </c>
      <c r="S1457" s="69">
        <v>418.882812</v>
      </c>
      <c r="T1457">
        <v>0</v>
      </c>
      <c r="V1457" s="51">
        <v>14</v>
      </c>
      <c r="W1457" s="51">
        <v>82</v>
      </c>
      <c r="X1457" s="51">
        <v>181</v>
      </c>
    </row>
    <row r="1458" spans="1:24" x14ac:dyDescent="0.2">
      <c r="A1458">
        <v>41548</v>
      </c>
      <c r="B1458" t="s">
        <v>1717</v>
      </c>
      <c r="C1458" t="s">
        <v>1694</v>
      </c>
      <c r="D1458">
        <v>2017</v>
      </c>
      <c r="E1458" t="str">
        <f t="shared" si="22"/>
        <v>415482017</v>
      </c>
      <c r="F1458">
        <v>13861</v>
      </c>
      <c r="G1458" t="str">
        <f>VLOOKUP($A1458,CATMUN!$B$2:$C$1123,2,0)</f>
        <v>Medio</v>
      </c>
      <c r="H1458" t="str">
        <f>VLOOKUP($A1458,CATMUN!$B$2:$D$1123,3,0)</f>
        <v>Municipios intermedios</v>
      </c>
      <c r="I1458">
        <f>VLOOKUP($A1458,CATMUN!$B$2:$G$1123,4,0)</f>
        <v>0</v>
      </c>
      <c r="J1458">
        <f>VLOOKUP($A1458,CATMUN!$B$2:$G$1123,6,0)</f>
        <v>14</v>
      </c>
      <c r="K1458" s="69">
        <v>214.61864300000002</v>
      </c>
      <c r="L1458" s="69">
        <v>1564</v>
      </c>
      <c r="M1458" s="69">
        <v>2.1889310000000002</v>
      </c>
      <c r="N1458" s="69">
        <v>134.99325446004167</v>
      </c>
      <c r="P1458" s="69">
        <v>288.24921799999998</v>
      </c>
      <c r="Q1458">
        <v>0</v>
      </c>
      <c r="R1458">
        <v>0</v>
      </c>
      <c r="S1458" s="69">
        <v>418.882812</v>
      </c>
      <c r="T1458">
        <v>0</v>
      </c>
      <c r="V1458" s="51">
        <v>14</v>
      </c>
      <c r="W1458" s="51">
        <v>12</v>
      </c>
      <c r="X1458" s="51">
        <v>181</v>
      </c>
    </row>
    <row r="1459" spans="1:24" x14ac:dyDescent="0.2">
      <c r="A1459">
        <v>41807</v>
      </c>
      <c r="B1459" t="s">
        <v>1727</v>
      </c>
      <c r="C1459" t="s">
        <v>1694</v>
      </c>
      <c r="D1459">
        <v>2017</v>
      </c>
      <c r="E1459" t="str">
        <f t="shared" si="22"/>
        <v>418072017</v>
      </c>
      <c r="F1459">
        <v>20386</v>
      </c>
      <c r="G1459" t="str">
        <f>VLOOKUP($A1459,CATMUN!$B$2:$C$1123,2,0)</f>
        <v>Medio</v>
      </c>
      <c r="H1459" t="str">
        <f>VLOOKUP($A1459,CATMUN!$B$2:$D$1123,3,0)</f>
        <v>Municipios intermedios</v>
      </c>
      <c r="I1459">
        <f>VLOOKUP($A1459,CATMUN!$B$2:$G$1123,4,0)</f>
        <v>0</v>
      </c>
      <c r="J1459">
        <f>VLOOKUP($A1459,CATMUN!$B$2:$G$1123,6,0)</f>
        <v>14</v>
      </c>
      <c r="K1459" s="69">
        <v>421.29215199999999</v>
      </c>
      <c r="L1459" s="69">
        <v>1564</v>
      </c>
      <c r="M1459" s="69">
        <v>5.4521800000000002</v>
      </c>
      <c r="N1459" s="69">
        <v>134.99325446004167</v>
      </c>
      <c r="P1459" s="69">
        <v>288.24921799999998</v>
      </c>
      <c r="Q1459">
        <v>0</v>
      </c>
      <c r="S1459" s="69">
        <v>418.882812</v>
      </c>
      <c r="T1459">
        <v>0</v>
      </c>
      <c r="V1459" s="51">
        <v>14</v>
      </c>
      <c r="W1459" s="51">
        <v>22</v>
      </c>
      <c r="X1459" s="51">
        <v>181</v>
      </c>
    </row>
    <row r="1460" spans="1:24" x14ac:dyDescent="0.2">
      <c r="A1460">
        <v>44098</v>
      </c>
      <c r="B1460" t="s">
        <v>1734</v>
      </c>
      <c r="C1460" t="s">
        <v>1730</v>
      </c>
      <c r="D1460">
        <v>2017</v>
      </c>
      <c r="E1460" t="str">
        <f t="shared" si="22"/>
        <v>440982017</v>
      </c>
      <c r="F1460">
        <v>16484</v>
      </c>
      <c r="G1460" t="str">
        <f>VLOOKUP($A1460,CATMUN!$B$2:$C$1123,2,0)</f>
        <v>Medio</v>
      </c>
      <c r="H1460" t="str">
        <f>VLOOKUP($A1460,CATMUN!$B$2:$D$1123,3,0)</f>
        <v>Municipios intermedios</v>
      </c>
      <c r="I1460">
        <f>VLOOKUP($A1460,CATMUN!$B$2:$G$1123,4,0)</f>
        <v>0</v>
      </c>
      <c r="J1460">
        <f>VLOOKUP($A1460,CATMUN!$B$2:$G$1123,6,0)</f>
        <v>14</v>
      </c>
      <c r="K1460" s="69">
        <v>50.576915999999997</v>
      </c>
      <c r="L1460" s="69">
        <v>1564</v>
      </c>
      <c r="M1460" s="69">
        <v>265.70337000000001</v>
      </c>
      <c r="N1460" s="69">
        <v>134.99325446004167</v>
      </c>
      <c r="P1460" s="69">
        <v>288.24921799999998</v>
      </c>
      <c r="Q1460">
        <v>0</v>
      </c>
      <c r="S1460" s="69">
        <v>418.882812</v>
      </c>
      <c r="T1460">
        <v>0</v>
      </c>
      <c r="V1460" s="51">
        <v>14</v>
      </c>
      <c r="W1460" s="51">
        <v>0</v>
      </c>
      <c r="X1460" s="51">
        <v>181</v>
      </c>
    </row>
    <row r="1461" spans="1:24" x14ac:dyDescent="0.2">
      <c r="A1461">
        <v>44279</v>
      </c>
      <c r="B1461" t="s">
        <v>1736</v>
      </c>
      <c r="C1461" t="s">
        <v>1730</v>
      </c>
      <c r="D1461">
        <v>2017</v>
      </c>
      <c r="E1461" t="str">
        <f t="shared" si="22"/>
        <v>442792017</v>
      </c>
      <c r="F1461">
        <v>34286</v>
      </c>
      <c r="G1461" t="str">
        <f>VLOOKUP($A1461,CATMUN!$B$2:$C$1123,2,0)</f>
        <v>Medio</v>
      </c>
      <c r="H1461" t="str">
        <f>VLOOKUP($A1461,CATMUN!$B$2:$D$1123,3,0)</f>
        <v>Municipios intermedios</v>
      </c>
      <c r="I1461">
        <f>VLOOKUP($A1461,CATMUN!$B$2:$G$1123,4,0)</f>
        <v>0</v>
      </c>
      <c r="J1461">
        <f>VLOOKUP($A1461,CATMUN!$B$2:$G$1123,6,0)</f>
        <v>14</v>
      </c>
      <c r="K1461" s="69">
        <v>541.65773899999999</v>
      </c>
      <c r="L1461" s="69">
        <v>1564</v>
      </c>
      <c r="M1461" s="69">
        <v>160.95127299999999</v>
      </c>
      <c r="N1461" s="69">
        <v>134.99325446004167</v>
      </c>
      <c r="O1461" s="69">
        <v>0</v>
      </c>
      <c r="P1461" s="69">
        <v>288.24921799999998</v>
      </c>
      <c r="S1461" s="69">
        <v>418.882812</v>
      </c>
      <c r="T1461">
        <v>0</v>
      </c>
      <c r="V1461" s="51">
        <v>10</v>
      </c>
      <c r="W1461" s="51">
        <v>88</v>
      </c>
      <c r="X1461" s="51">
        <v>124</v>
      </c>
    </row>
    <row r="1462" spans="1:24" x14ac:dyDescent="0.2">
      <c r="A1462">
        <v>44378</v>
      </c>
      <c r="B1462" t="s">
        <v>1737</v>
      </c>
      <c r="C1462" t="s">
        <v>1730</v>
      </c>
      <c r="D1462">
        <v>2017</v>
      </c>
      <c r="E1462" t="str">
        <f t="shared" si="22"/>
        <v>443782017</v>
      </c>
      <c r="F1462">
        <v>26782</v>
      </c>
      <c r="G1462" t="str">
        <f>VLOOKUP($A1462,CATMUN!$B$2:$C$1123,2,0)</f>
        <v>Medio</v>
      </c>
      <c r="H1462" t="str">
        <f>VLOOKUP($A1462,CATMUN!$B$2:$D$1123,3,0)</f>
        <v>Municipios intermedios</v>
      </c>
      <c r="I1462">
        <f>VLOOKUP($A1462,CATMUN!$B$2:$G$1123,4,0)</f>
        <v>0</v>
      </c>
      <c r="J1462">
        <f>VLOOKUP($A1462,CATMUN!$B$2:$G$1123,6,0)</f>
        <v>14</v>
      </c>
      <c r="K1462" s="69">
        <v>515.10708099999999</v>
      </c>
      <c r="L1462" s="69">
        <v>1564</v>
      </c>
      <c r="M1462" s="69">
        <v>2.6212750000000002</v>
      </c>
      <c r="N1462" s="69">
        <v>134.99325446004167</v>
      </c>
      <c r="P1462" s="69">
        <v>288.24921799999998</v>
      </c>
      <c r="S1462" s="69">
        <v>418.882812</v>
      </c>
      <c r="T1462">
        <v>0</v>
      </c>
      <c r="V1462" s="51">
        <v>10</v>
      </c>
      <c r="W1462" s="51">
        <v>38</v>
      </c>
      <c r="X1462" s="51">
        <v>124</v>
      </c>
    </row>
    <row r="1463" spans="1:24" x14ac:dyDescent="0.2">
      <c r="A1463">
        <v>44560</v>
      </c>
      <c r="B1463" t="s">
        <v>1740</v>
      </c>
      <c r="C1463" t="s">
        <v>1730</v>
      </c>
      <c r="D1463">
        <v>2017</v>
      </c>
      <c r="E1463" t="str">
        <f t="shared" si="22"/>
        <v>445602017</v>
      </c>
      <c r="F1463">
        <v>112103</v>
      </c>
      <c r="G1463" t="str">
        <f>VLOOKUP($A1463,CATMUN!$B$2:$C$1123,2,0)</f>
        <v>Medio</v>
      </c>
      <c r="H1463" t="str">
        <f>VLOOKUP($A1463,CATMUN!$B$2:$D$1123,3,0)</f>
        <v>Municipios intermedios</v>
      </c>
      <c r="I1463">
        <f>VLOOKUP($A1463,CATMUN!$B$2:$G$1123,4,0)</f>
        <v>0</v>
      </c>
      <c r="J1463">
        <f>VLOOKUP($A1463,CATMUN!$B$2:$G$1123,6,0)</f>
        <v>14</v>
      </c>
      <c r="K1463" s="69">
        <v>809.26111199999991</v>
      </c>
      <c r="L1463" s="69">
        <v>1564</v>
      </c>
      <c r="M1463" s="69">
        <v>37.534368999999998</v>
      </c>
      <c r="N1463" s="69">
        <v>134.99325446004167</v>
      </c>
      <c r="P1463" s="69">
        <v>288.24921799999998</v>
      </c>
      <c r="Q1463">
        <v>0</v>
      </c>
      <c r="S1463" s="69">
        <v>418.882812</v>
      </c>
      <c r="T1463">
        <v>0</v>
      </c>
      <c r="V1463" s="51">
        <v>14</v>
      </c>
      <c r="W1463" s="51">
        <v>30</v>
      </c>
      <c r="X1463" s="51">
        <v>181</v>
      </c>
    </row>
    <row r="1464" spans="1:24" x14ac:dyDescent="0.2">
      <c r="A1464">
        <v>44855</v>
      </c>
      <c r="B1464" t="s">
        <v>1743</v>
      </c>
      <c r="C1464" t="s">
        <v>1730</v>
      </c>
      <c r="D1464">
        <v>2017</v>
      </c>
      <c r="E1464" t="str">
        <f t="shared" si="22"/>
        <v>448552017</v>
      </c>
      <c r="F1464">
        <v>18792</v>
      </c>
      <c r="G1464" t="str">
        <f>VLOOKUP($A1464,CATMUN!$B$2:$C$1123,2,0)</f>
        <v>Bajo</v>
      </c>
      <c r="H1464" t="str">
        <f>VLOOKUP($A1464,CATMUN!$B$2:$D$1123,3,0)</f>
        <v>Municipios intermedios</v>
      </c>
      <c r="I1464">
        <f>VLOOKUP($A1464,CATMUN!$B$2:$G$1123,4,0)</f>
        <v>0</v>
      </c>
      <c r="J1464">
        <f>VLOOKUP($A1464,CATMUN!$B$2:$G$1123,6,0)</f>
        <v>14</v>
      </c>
      <c r="K1464" s="69">
        <v>39.313300000000005</v>
      </c>
      <c r="L1464" s="69">
        <v>1564</v>
      </c>
      <c r="M1464" s="69">
        <v>1.7497049999999998</v>
      </c>
      <c r="N1464" s="69">
        <v>134.99325446004167</v>
      </c>
      <c r="O1464" s="69">
        <v>0</v>
      </c>
      <c r="P1464" s="69">
        <v>288.24921799999998</v>
      </c>
      <c r="Q1464">
        <v>0</v>
      </c>
      <c r="S1464" s="69">
        <v>418.882812</v>
      </c>
      <c r="T1464">
        <v>0</v>
      </c>
      <c r="V1464" s="51">
        <v>14</v>
      </c>
      <c r="W1464" s="51">
        <v>0</v>
      </c>
      <c r="X1464" s="51">
        <v>181</v>
      </c>
    </row>
    <row r="1465" spans="1:24" x14ac:dyDescent="0.2">
      <c r="A1465">
        <v>44874</v>
      </c>
      <c r="B1465" t="s">
        <v>1287</v>
      </c>
      <c r="C1465" t="s">
        <v>1730</v>
      </c>
      <c r="D1465">
        <v>2017</v>
      </c>
      <c r="E1465" t="str">
        <f t="shared" si="22"/>
        <v>448742017</v>
      </c>
      <c r="F1465">
        <v>28254</v>
      </c>
      <c r="G1465" t="str">
        <f>VLOOKUP($A1465,CATMUN!$B$2:$C$1123,2,0)</f>
        <v>Medio</v>
      </c>
      <c r="H1465" t="str">
        <f>VLOOKUP($A1465,CATMUN!$B$2:$D$1123,3,0)</f>
        <v>Municipios intermedios</v>
      </c>
      <c r="I1465">
        <f>VLOOKUP($A1465,CATMUN!$B$2:$G$1123,4,0)</f>
        <v>0</v>
      </c>
      <c r="J1465">
        <f>VLOOKUP($A1465,CATMUN!$B$2:$G$1123,6,0)</f>
        <v>14</v>
      </c>
      <c r="K1465" s="69">
        <v>210.76798199999999</v>
      </c>
      <c r="L1465" s="69">
        <v>1564</v>
      </c>
      <c r="M1465" s="69">
        <v>0.3</v>
      </c>
      <c r="N1465" s="69">
        <v>134.99325446004167</v>
      </c>
      <c r="O1465" s="69">
        <v>0</v>
      </c>
      <c r="P1465" s="69">
        <v>288.24921799999998</v>
      </c>
      <c r="Q1465">
        <v>0</v>
      </c>
      <c r="S1465" s="69">
        <v>418.882812</v>
      </c>
      <c r="T1465">
        <v>0</v>
      </c>
      <c r="V1465" s="51">
        <v>14</v>
      </c>
      <c r="W1465" s="51">
        <v>28</v>
      </c>
      <c r="X1465" s="51">
        <v>181</v>
      </c>
    </row>
    <row r="1466" spans="1:24" x14ac:dyDescent="0.2">
      <c r="A1466">
        <v>47053</v>
      </c>
      <c r="B1466" t="s">
        <v>1747</v>
      </c>
      <c r="C1466" t="s">
        <v>1744</v>
      </c>
      <c r="D1466">
        <v>2017</v>
      </c>
      <c r="E1466" t="str">
        <f t="shared" si="22"/>
        <v>470532017</v>
      </c>
      <c r="F1466">
        <v>40386</v>
      </c>
      <c r="G1466" t="str">
        <f>VLOOKUP($A1466,CATMUN!$B$2:$C$1123,2,0)</f>
        <v>Bajo</v>
      </c>
      <c r="H1466" t="str">
        <f>VLOOKUP($A1466,CATMUN!$B$2:$D$1123,3,0)</f>
        <v>Municipios intermedios</v>
      </c>
      <c r="I1466">
        <f>VLOOKUP($A1466,CATMUN!$B$2:$G$1123,4,0)</f>
        <v>0</v>
      </c>
      <c r="J1466">
        <f>VLOOKUP($A1466,CATMUN!$B$2:$G$1123,6,0)</f>
        <v>14</v>
      </c>
      <c r="K1466" s="69">
        <v>218.27691799999999</v>
      </c>
      <c r="L1466" s="69">
        <v>1564</v>
      </c>
      <c r="M1466" s="69">
        <v>21.925999999999998</v>
      </c>
      <c r="N1466" s="69">
        <v>134.99325446004167</v>
      </c>
      <c r="P1466" s="69">
        <v>288.24921799999998</v>
      </c>
      <c r="Q1466">
        <v>0</v>
      </c>
      <c r="S1466" s="69">
        <v>418.882812</v>
      </c>
      <c r="T1466">
        <v>0</v>
      </c>
      <c r="V1466" s="51">
        <v>14</v>
      </c>
      <c r="W1466" s="51">
        <v>50</v>
      </c>
      <c r="X1466" s="51">
        <v>181</v>
      </c>
    </row>
    <row r="1467" spans="1:24" x14ac:dyDescent="0.2">
      <c r="A1467">
        <v>47205</v>
      </c>
      <c r="B1467" t="s">
        <v>1752</v>
      </c>
      <c r="C1467" t="s">
        <v>1744</v>
      </c>
      <c r="D1467">
        <v>2017</v>
      </c>
      <c r="E1467" t="str">
        <f t="shared" si="22"/>
        <v>472052017</v>
      </c>
      <c r="F1467">
        <v>9296</v>
      </c>
      <c r="G1467" t="str">
        <f>VLOOKUP($A1467,CATMUN!$B$2:$C$1123,2,0)</f>
        <v>Bajo</v>
      </c>
      <c r="H1467" t="str">
        <f>VLOOKUP($A1467,CATMUN!$B$2:$D$1123,3,0)</f>
        <v>Municipios intermedios</v>
      </c>
      <c r="I1467">
        <f>VLOOKUP($A1467,CATMUN!$B$2:$G$1123,4,0)</f>
        <v>0</v>
      </c>
      <c r="J1467">
        <f>VLOOKUP($A1467,CATMUN!$B$2:$G$1123,6,0)</f>
        <v>14</v>
      </c>
      <c r="K1467" s="69">
        <v>1.7369229793548584</v>
      </c>
      <c r="L1467" s="69">
        <v>1564</v>
      </c>
      <c r="N1467" s="69">
        <v>134.99325446004167</v>
      </c>
      <c r="P1467" s="69">
        <v>288.24921799999998</v>
      </c>
      <c r="Q1467">
        <v>0</v>
      </c>
      <c r="S1467" s="69">
        <v>418.882812</v>
      </c>
      <c r="T1467">
        <v>0</v>
      </c>
      <c r="V1467" s="51">
        <v>14</v>
      </c>
      <c r="W1467" s="51" t="e">
        <v>#N/A</v>
      </c>
      <c r="X1467" s="51" t="e">
        <v>#N/A</v>
      </c>
    </row>
    <row r="1468" spans="1:24" x14ac:dyDescent="0.2">
      <c r="A1468">
        <v>47245</v>
      </c>
      <c r="B1468" t="s">
        <v>1753</v>
      </c>
      <c r="C1468" t="s">
        <v>1744</v>
      </c>
      <c r="D1468">
        <v>2017</v>
      </c>
      <c r="E1468" t="str">
        <f t="shared" si="22"/>
        <v>472452017</v>
      </c>
      <c r="F1468">
        <v>55801</v>
      </c>
      <c r="G1468" t="str">
        <f>VLOOKUP($A1468,CATMUN!$B$2:$C$1123,2,0)</f>
        <v>Bajo</v>
      </c>
      <c r="H1468" t="str">
        <f>VLOOKUP($A1468,CATMUN!$B$2:$D$1123,3,0)</f>
        <v>Municipios intermedios</v>
      </c>
      <c r="I1468">
        <f>VLOOKUP($A1468,CATMUN!$B$2:$G$1123,4,0)</f>
        <v>0</v>
      </c>
      <c r="J1468">
        <f>VLOOKUP($A1468,CATMUN!$B$2:$G$1123,6,0)</f>
        <v>14</v>
      </c>
      <c r="K1468" s="69">
        <v>681.44196799999997</v>
      </c>
      <c r="L1468" s="69">
        <v>1564</v>
      </c>
      <c r="N1468" s="69">
        <v>134.99325446004167</v>
      </c>
      <c r="P1468" s="69">
        <v>288.24921799999998</v>
      </c>
      <c r="Q1468">
        <v>0</v>
      </c>
      <c r="S1468" s="69">
        <v>418.882812</v>
      </c>
      <c r="T1468">
        <v>0</v>
      </c>
      <c r="V1468" s="51">
        <v>8</v>
      </c>
      <c r="W1468" s="51">
        <v>54</v>
      </c>
      <c r="X1468" s="51">
        <v>445</v>
      </c>
    </row>
    <row r="1469" spans="1:24" x14ac:dyDescent="0.2">
      <c r="A1469">
        <v>47268</v>
      </c>
      <c r="B1469" t="s">
        <v>1755</v>
      </c>
      <c r="C1469" t="s">
        <v>1744</v>
      </c>
      <c r="D1469">
        <v>2017</v>
      </c>
      <c r="E1469" t="str">
        <f t="shared" si="22"/>
        <v>472682017</v>
      </c>
      <c r="F1469">
        <v>21494</v>
      </c>
      <c r="G1469" t="str">
        <f>VLOOKUP($A1469,CATMUN!$B$2:$C$1123,2,0)</f>
        <v>Medio</v>
      </c>
      <c r="H1469" t="str">
        <f>VLOOKUP($A1469,CATMUN!$B$2:$D$1123,3,0)</f>
        <v>Municipios intermedios</v>
      </c>
      <c r="I1469">
        <f>VLOOKUP($A1469,CATMUN!$B$2:$G$1123,4,0)</f>
        <v>0</v>
      </c>
      <c r="J1469">
        <f>VLOOKUP($A1469,CATMUN!$B$2:$G$1123,6,0)</f>
        <v>14</v>
      </c>
      <c r="K1469" s="69">
        <v>434.28210300000001</v>
      </c>
      <c r="L1469" s="69">
        <v>1564</v>
      </c>
      <c r="N1469" s="69">
        <v>134.99325446004167</v>
      </c>
      <c r="P1469" s="69">
        <v>288.24921799999998</v>
      </c>
      <c r="Q1469">
        <v>0</v>
      </c>
      <c r="S1469" s="69">
        <v>418.882812</v>
      </c>
      <c r="T1469">
        <v>0</v>
      </c>
      <c r="V1469" s="51">
        <v>14</v>
      </c>
      <c r="W1469" s="51">
        <v>3</v>
      </c>
      <c r="X1469" s="51">
        <v>181</v>
      </c>
    </row>
    <row r="1470" spans="1:24" x14ac:dyDescent="0.2">
      <c r="A1470">
        <v>47288</v>
      </c>
      <c r="B1470" t="s">
        <v>1756</v>
      </c>
      <c r="C1470" t="s">
        <v>1744</v>
      </c>
      <c r="D1470">
        <v>2017</v>
      </c>
      <c r="E1470" t="str">
        <f t="shared" si="22"/>
        <v>472882017</v>
      </c>
      <c r="F1470">
        <v>57456</v>
      </c>
      <c r="G1470" t="str">
        <f>VLOOKUP($A1470,CATMUN!$B$2:$C$1123,2,0)</f>
        <v>Medio</v>
      </c>
      <c r="H1470" t="str">
        <f>VLOOKUP($A1470,CATMUN!$B$2:$D$1123,3,0)</f>
        <v>Municipios intermedios</v>
      </c>
      <c r="I1470">
        <f>VLOOKUP($A1470,CATMUN!$B$2:$G$1123,4,0)</f>
        <v>0</v>
      </c>
      <c r="J1470">
        <f>VLOOKUP($A1470,CATMUN!$B$2:$G$1123,6,0)</f>
        <v>14</v>
      </c>
      <c r="K1470" s="69">
        <v>484.73968199999996</v>
      </c>
      <c r="L1470" s="69">
        <v>1564</v>
      </c>
      <c r="N1470" s="69">
        <v>134.99325446004167</v>
      </c>
      <c r="P1470" s="69">
        <v>288.24921799999998</v>
      </c>
      <c r="Q1470">
        <v>0</v>
      </c>
      <c r="S1470" s="69">
        <v>418.882812</v>
      </c>
      <c r="T1470">
        <v>0</v>
      </c>
      <c r="V1470" s="51">
        <v>14</v>
      </c>
      <c r="W1470" s="51">
        <v>69</v>
      </c>
      <c r="X1470" s="51">
        <v>181</v>
      </c>
    </row>
    <row r="1471" spans="1:24" x14ac:dyDescent="0.2">
      <c r="A1471">
        <v>47555</v>
      </c>
      <c r="B1471" t="s">
        <v>1762</v>
      </c>
      <c r="C1471" t="s">
        <v>1744</v>
      </c>
      <c r="D1471">
        <v>2017</v>
      </c>
      <c r="E1471" t="str">
        <f t="shared" si="22"/>
        <v>475552017</v>
      </c>
      <c r="F1471">
        <v>59814</v>
      </c>
      <c r="G1471" t="str">
        <f>VLOOKUP($A1471,CATMUN!$B$2:$C$1123,2,0)</f>
        <v>Medio</v>
      </c>
      <c r="H1471" t="str">
        <f>VLOOKUP($A1471,CATMUN!$B$2:$D$1123,3,0)</f>
        <v>Municipios intermedios</v>
      </c>
      <c r="I1471">
        <f>VLOOKUP($A1471,CATMUN!$B$2:$G$1123,4,0)</f>
        <v>0</v>
      </c>
      <c r="J1471">
        <f>VLOOKUP($A1471,CATMUN!$B$2:$G$1123,6,0)</f>
        <v>14</v>
      </c>
      <c r="K1471" s="69">
        <v>730.16516100000001</v>
      </c>
      <c r="L1471" s="69">
        <v>1564</v>
      </c>
      <c r="M1471" s="69">
        <v>2.140479</v>
      </c>
      <c r="N1471" s="69">
        <v>134.99325446004167</v>
      </c>
      <c r="P1471" s="69">
        <v>288.24921799999998</v>
      </c>
      <c r="Q1471">
        <v>0</v>
      </c>
      <c r="S1471" s="69">
        <v>418.882812</v>
      </c>
      <c r="T1471">
        <v>0</v>
      </c>
      <c r="V1471" s="51">
        <v>8</v>
      </c>
      <c r="W1471" s="51">
        <v>60</v>
      </c>
      <c r="X1471" s="51">
        <v>445</v>
      </c>
    </row>
    <row r="1472" spans="1:24" x14ac:dyDescent="0.2">
      <c r="A1472">
        <v>47745</v>
      </c>
      <c r="B1472" t="s">
        <v>1770</v>
      </c>
      <c r="C1472" t="s">
        <v>1744</v>
      </c>
      <c r="D1472">
        <v>2017</v>
      </c>
      <c r="E1472" t="str">
        <f t="shared" si="22"/>
        <v>477452017</v>
      </c>
      <c r="F1472">
        <v>32454</v>
      </c>
      <c r="G1472" t="str">
        <f>VLOOKUP($A1472,CATMUN!$B$2:$C$1123,2,0)</f>
        <v>Bajo</v>
      </c>
      <c r="H1472" t="str">
        <f>VLOOKUP($A1472,CATMUN!$B$2:$D$1123,3,0)</f>
        <v>Otros Sistemas de Ciudades</v>
      </c>
      <c r="I1472">
        <f>VLOOKUP($A1472,CATMUN!$B$2:$G$1123,4,0)</f>
        <v>0</v>
      </c>
      <c r="J1472">
        <f>VLOOKUP($A1472,CATMUN!$B$2:$G$1123,6,0)</f>
        <v>14</v>
      </c>
      <c r="K1472" s="69">
        <v>349.12189100000001</v>
      </c>
      <c r="L1472" s="69">
        <v>1564</v>
      </c>
      <c r="M1472" s="69">
        <v>0</v>
      </c>
      <c r="N1472" s="69">
        <v>523.23349570737719</v>
      </c>
      <c r="P1472" s="69">
        <v>2227.7305550000001</v>
      </c>
      <c r="Q1472">
        <v>0</v>
      </c>
      <c r="S1472" s="69">
        <v>926.80019200000004</v>
      </c>
      <c r="T1472">
        <v>0</v>
      </c>
      <c r="V1472" s="51">
        <v>35</v>
      </c>
      <c r="W1472" s="51">
        <v>227</v>
      </c>
      <c r="X1472" s="51">
        <v>181</v>
      </c>
    </row>
    <row r="1473" spans="1:24" x14ac:dyDescent="0.2">
      <c r="A1473">
        <v>47980</v>
      </c>
      <c r="B1473" t="s">
        <v>1773</v>
      </c>
      <c r="C1473" t="s">
        <v>1744</v>
      </c>
      <c r="D1473">
        <v>2017</v>
      </c>
      <c r="E1473" t="str">
        <f t="shared" si="22"/>
        <v>479802017</v>
      </c>
      <c r="F1473">
        <v>61372</v>
      </c>
      <c r="G1473" t="str">
        <f>VLOOKUP($A1473,CATMUN!$B$2:$C$1123,2,0)</f>
        <v>Bajo</v>
      </c>
      <c r="H1473" t="str">
        <f>VLOOKUP($A1473,CATMUN!$B$2:$D$1123,3,0)</f>
        <v>Municipios intermedios</v>
      </c>
      <c r="I1473">
        <f>VLOOKUP($A1473,CATMUN!$B$2:$G$1123,4,0)</f>
        <v>0</v>
      </c>
      <c r="J1473">
        <f>VLOOKUP($A1473,CATMUN!$B$2:$G$1123,6,0)</f>
        <v>14</v>
      </c>
      <c r="K1473" s="69">
        <v>1599.839995</v>
      </c>
      <c r="L1473" s="69">
        <v>1564</v>
      </c>
      <c r="N1473" s="69">
        <v>134.99325446004167</v>
      </c>
      <c r="P1473" s="69">
        <v>288.24921799999998</v>
      </c>
      <c r="Q1473">
        <v>0</v>
      </c>
      <c r="S1473" s="69">
        <v>418.882812</v>
      </c>
      <c r="T1473">
        <v>0</v>
      </c>
      <c r="V1473" s="51">
        <v>14</v>
      </c>
      <c r="W1473" s="51">
        <v>108</v>
      </c>
      <c r="X1473" s="51">
        <v>181</v>
      </c>
    </row>
    <row r="1474" spans="1:24" x14ac:dyDescent="0.2">
      <c r="A1474">
        <v>50006</v>
      </c>
      <c r="B1474" t="s">
        <v>1776</v>
      </c>
      <c r="C1474" t="s">
        <v>1774</v>
      </c>
      <c r="D1474">
        <v>2017</v>
      </c>
      <c r="E1474" t="str">
        <f t="shared" ref="E1474:E1537" si="23">A1474&amp;D1474</f>
        <v>500062017</v>
      </c>
      <c r="F1474">
        <v>72048</v>
      </c>
      <c r="G1474" t="str">
        <f>VLOOKUP($A1474,CATMUN!$B$2:$C$1123,2,0)</f>
        <v>Alto</v>
      </c>
      <c r="H1474" t="str">
        <f>VLOOKUP($A1474,CATMUN!$B$2:$D$1123,3,0)</f>
        <v>Municipios intermedios</v>
      </c>
      <c r="I1474">
        <f>VLOOKUP($A1474,CATMUN!$B$2:$G$1123,4,0)</f>
        <v>0</v>
      </c>
      <c r="J1474">
        <f>VLOOKUP($A1474,CATMUN!$B$2:$G$1123,6,0)</f>
        <v>14</v>
      </c>
      <c r="K1474" s="69">
        <v>12407.756176000001</v>
      </c>
      <c r="L1474" s="69">
        <v>1564</v>
      </c>
      <c r="M1474" s="69">
        <v>637.40121499999998</v>
      </c>
      <c r="N1474" s="69">
        <v>134.99325446004167</v>
      </c>
      <c r="P1474" s="69">
        <v>288.24921799999998</v>
      </c>
      <c r="Q1474">
        <v>0</v>
      </c>
      <c r="S1474" s="69">
        <v>418.882812</v>
      </c>
      <c r="T1474">
        <v>0</v>
      </c>
      <c r="V1474" s="51">
        <v>8</v>
      </c>
      <c r="W1474" s="51">
        <v>1234</v>
      </c>
      <c r="X1474" s="51">
        <v>445</v>
      </c>
    </row>
    <row r="1475" spans="1:24" x14ac:dyDescent="0.2">
      <c r="A1475">
        <v>50313</v>
      </c>
      <c r="B1475" t="s">
        <v>1585</v>
      </c>
      <c r="C1475" t="s">
        <v>1774</v>
      </c>
      <c r="D1475">
        <v>2017</v>
      </c>
      <c r="E1475" t="str">
        <f t="shared" si="23"/>
        <v>503132017</v>
      </c>
      <c r="F1475">
        <v>64695</v>
      </c>
      <c r="G1475" t="str">
        <f>VLOOKUP($A1475,CATMUN!$B$2:$C$1123,2,0)</f>
        <v>Medio</v>
      </c>
      <c r="H1475" t="str">
        <f>VLOOKUP($A1475,CATMUN!$B$2:$D$1123,3,0)</f>
        <v>Municipios intermedios</v>
      </c>
      <c r="I1475">
        <f>VLOOKUP($A1475,CATMUN!$B$2:$G$1123,4,0)</f>
        <v>0</v>
      </c>
      <c r="J1475">
        <f>VLOOKUP($A1475,CATMUN!$B$2:$G$1123,6,0)</f>
        <v>14</v>
      </c>
      <c r="K1475" s="69">
        <v>3188.703884</v>
      </c>
      <c r="L1475" s="69">
        <v>1564</v>
      </c>
      <c r="M1475" s="69">
        <v>412.46534600000001</v>
      </c>
      <c r="N1475" s="69">
        <v>134.99325446004167</v>
      </c>
      <c r="O1475" s="69">
        <v>0</v>
      </c>
      <c r="P1475" s="69">
        <v>288.24921799999998</v>
      </c>
      <c r="Q1475">
        <v>0</v>
      </c>
      <c r="R1475">
        <v>0</v>
      </c>
      <c r="S1475" s="69">
        <v>418.882812</v>
      </c>
      <c r="V1475" s="51">
        <v>14</v>
      </c>
      <c r="W1475" s="51">
        <v>263</v>
      </c>
      <c r="X1475" s="51">
        <v>181</v>
      </c>
    </row>
    <row r="1476" spans="1:24" x14ac:dyDescent="0.2">
      <c r="A1476">
        <v>50606</v>
      </c>
      <c r="B1476" t="s">
        <v>1795</v>
      </c>
      <c r="C1476" t="s">
        <v>1774</v>
      </c>
      <c r="D1476">
        <v>2017</v>
      </c>
      <c r="E1476" t="str">
        <f t="shared" si="23"/>
        <v>506062017</v>
      </c>
      <c r="F1476">
        <v>10655</v>
      </c>
      <c r="G1476" t="str">
        <f>VLOOKUP($A1476,CATMUN!$B$2:$C$1123,2,0)</f>
        <v>Alto</v>
      </c>
      <c r="H1476" t="str">
        <f>VLOOKUP($A1476,CATMUN!$B$2:$D$1123,3,0)</f>
        <v>Otros Sistemas de Ciudades</v>
      </c>
      <c r="I1476">
        <f>VLOOKUP($A1476,CATMUN!$B$2:$G$1123,4,0)</f>
        <v>0</v>
      </c>
      <c r="J1476">
        <f>VLOOKUP($A1476,CATMUN!$B$2:$G$1123,6,0)</f>
        <v>14</v>
      </c>
      <c r="K1476" s="69">
        <v>2178.823183</v>
      </c>
      <c r="L1476" s="69">
        <v>1564</v>
      </c>
      <c r="M1476" s="69">
        <v>668.81647999999996</v>
      </c>
      <c r="N1476" s="69">
        <v>523.23349570737719</v>
      </c>
      <c r="O1476" s="69">
        <v>0</v>
      </c>
      <c r="P1476" s="69">
        <v>2227.7305550000001</v>
      </c>
      <c r="Q1476">
        <v>0</v>
      </c>
      <c r="R1476">
        <v>0</v>
      </c>
      <c r="S1476" s="69">
        <v>926.80019200000004</v>
      </c>
      <c r="T1476">
        <v>0</v>
      </c>
      <c r="U1476">
        <v>0.28999999999999998</v>
      </c>
      <c r="V1476" s="51">
        <v>35</v>
      </c>
      <c r="W1476" s="51">
        <v>40</v>
      </c>
      <c r="X1476" s="51">
        <v>181</v>
      </c>
    </row>
    <row r="1477" spans="1:24" x14ac:dyDescent="0.2">
      <c r="A1477">
        <v>52019</v>
      </c>
      <c r="B1477" t="s">
        <v>1551</v>
      </c>
      <c r="C1477" t="s">
        <v>1606</v>
      </c>
      <c r="D1477">
        <v>2017</v>
      </c>
      <c r="E1477" t="str">
        <f t="shared" si="23"/>
        <v>520192017</v>
      </c>
      <c r="F1477">
        <v>22711</v>
      </c>
      <c r="G1477" t="str">
        <f>VLOOKUP($A1477,CATMUN!$B$2:$C$1123,2,0)</f>
        <v>Bajo</v>
      </c>
      <c r="H1477" t="str">
        <f>VLOOKUP($A1477,CATMUN!$B$2:$D$1123,3,0)</f>
        <v>Municipios intermedios</v>
      </c>
      <c r="I1477">
        <f>VLOOKUP($A1477,CATMUN!$B$2:$G$1123,4,0)</f>
        <v>0</v>
      </c>
      <c r="J1477">
        <f>VLOOKUP($A1477,CATMUN!$B$2:$G$1123,6,0)</f>
        <v>14</v>
      </c>
      <c r="K1477" s="69">
        <v>85.583240000000004</v>
      </c>
      <c r="L1477" s="69">
        <v>1564</v>
      </c>
      <c r="M1477" s="69">
        <v>1.508</v>
      </c>
      <c r="N1477" s="69">
        <v>134.99325446004167</v>
      </c>
      <c r="O1477" s="69">
        <v>0</v>
      </c>
      <c r="P1477" s="69">
        <v>288.24921799999998</v>
      </c>
      <c r="Q1477">
        <v>0</v>
      </c>
      <c r="S1477" s="69">
        <v>418.882812</v>
      </c>
      <c r="T1477">
        <v>0</v>
      </c>
      <c r="V1477" s="51">
        <v>10</v>
      </c>
      <c r="W1477" s="51">
        <v>0</v>
      </c>
      <c r="X1477" s="51">
        <v>124</v>
      </c>
    </row>
    <row r="1478" spans="1:24" x14ac:dyDescent="0.2">
      <c r="A1478">
        <v>52051</v>
      </c>
      <c r="B1478" t="s">
        <v>1803</v>
      </c>
      <c r="C1478" t="s">
        <v>1606</v>
      </c>
      <c r="D1478">
        <v>2017</v>
      </c>
      <c r="E1478" t="str">
        <f t="shared" si="23"/>
        <v>520512017</v>
      </c>
      <c r="F1478">
        <v>7566</v>
      </c>
      <c r="G1478" t="str">
        <f>VLOOKUP($A1478,CATMUN!$B$2:$C$1123,2,0)</f>
        <v>Bajo</v>
      </c>
      <c r="H1478" t="str">
        <f>VLOOKUP($A1478,CATMUN!$B$2:$D$1123,3,0)</f>
        <v>Municipios intermedios</v>
      </c>
      <c r="I1478">
        <f>VLOOKUP($A1478,CATMUN!$B$2:$G$1123,4,0)</f>
        <v>0</v>
      </c>
      <c r="J1478">
        <f>VLOOKUP($A1478,CATMUN!$B$2:$G$1123,6,0)</f>
        <v>14</v>
      </c>
      <c r="K1478" s="69">
        <v>50.642806999999998</v>
      </c>
      <c r="L1478" s="69">
        <v>1564</v>
      </c>
      <c r="M1478" s="69">
        <v>0</v>
      </c>
      <c r="N1478" s="69">
        <v>134.99325446004167</v>
      </c>
      <c r="O1478" s="69">
        <v>0</v>
      </c>
      <c r="P1478" s="69">
        <v>288.24921799999998</v>
      </c>
      <c r="Q1478">
        <v>0</v>
      </c>
      <c r="S1478" s="69">
        <v>418.882812</v>
      </c>
      <c r="T1478">
        <v>0</v>
      </c>
      <c r="V1478" s="51">
        <v>14</v>
      </c>
      <c r="W1478" s="51">
        <v>1</v>
      </c>
      <c r="X1478" s="51">
        <v>181</v>
      </c>
    </row>
    <row r="1479" spans="1:24" x14ac:dyDescent="0.2">
      <c r="A1479">
        <v>52083</v>
      </c>
      <c r="B1479" t="s">
        <v>1294</v>
      </c>
      <c r="C1479" t="s">
        <v>1606</v>
      </c>
      <c r="D1479">
        <v>2017</v>
      </c>
      <c r="E1479" t="str">
        <f t="shared" si="23"/>
        <v>520832017</v>
      </c>
      <c r="F1479">
        <v>7715</v>
      </c>
      <c r="G1479" t="str">
        <f>VLOOKUP($A1479,CATMUN!$B$2:$C$1123,2,0)</f>
        <v>Medio</v>
      </c>
      <c r="H1479" t="str">
        <f>VLOOKUP($A1479,CATMUN!$B$2:$D$1123,3,0)</f>
        <v>Municipios intermedios</v>
      </c>
      <c r="I1479">
        <f>VLOOKUP($A1479,CATMUN!$B$2:$G$1123,4,0)</f>
        <v>0</v>
      </c>
      <c r="J1479">
        <f>VLOOKUP($A1479,CATMUN!$B$2:$G$1123,6,0)</f>
        <v>14</v>
      </c>
      <c r="K1479" s="69">
        <v>18.696507</v>
      </c>
      <c r="L1479" s="69">
        <v>1564</v>
      </c>
      <c r="N1479" s="69">
        <v>134.99325446004167</v>
      </c>
      <c r="P1479" s="69">
        <v>288.24921799999998</v>
      </c>
      <c r="Q1479">
        <v>0</v>
      </c>
      <c r="S1479" s="69">
        <v>418.882812</v>
      </c>
      <c r="T1479">
        <v>0</v>
      </c>
      <c r="V1479" s="51">
        <v>14</v>
      </c>
      <c r="W1479" s="51" t="e">
        <v>#N/A</v>
      </c>
      <c r="X1479" s="51" t="e">
        <v>#N/A</v>
      </c>
    </row>
    <row r="1480" spans="1:24" x14ac:dyDescent="0.2">
      <c r="A1480">
        <v>52203</v>
      </c>
      <c r="B1480" t="s">
        <v>1806</v>
      </c>
      <c r="C1480" t="s">
        <v>1606</v>
      </c>
      <c r="D1480">
        <v>2017</v>
      </c>
      <c r="E1480" t="str">
        <f t="shared" si="23"/>
        <v>522032017</v>
      </c>
      <c r="F1480">
        <v>10206</v>
      </c>
      <c r="G1480" t="str">
        <f>VLOOKUP($A1480,CATMUN!$B$2:$C$1123,2,0)</f>
        <v>Medio</v>
      </c>
      <c r="H1480" t="str">
        <f>VLOOKUP($A1480,CATMUN!$B$2:$D$1123,3,0)</f>
        <v>Municipios intermedios</v>
      </c>
      <c r="I1480">
        <f>VLOOKUP($A1480,CATMUN!$B$2:$G$1123,4,0)</f>
        <v>0</v>
      </c>
      <c r="J1480">
        <f>VLOOKUP($A1480,CATMUN!$B$2:$G$1123,6,0)</f>
        <v>14</v>
      </c>
      <c r="K1480" s="69">
        <v>40.068425000000005</v>
      </c>
      <c r="L1480" s="69">
        <v>1564</v>
      </c>
      <c r="M1480" s="69">
        <v>0.62964100000000001</v>
      </c>
      <c r="N1480" s="69">
        <v>134.99325446004167</v>
      </c>
      <c r="P1480" s="69">
        <v>288.24921799999998</v>
      </c>
      <c r="Q1480">
        <v>0</v>
      </c>
      <c r="S1480" s="69">
        <v>418.882812</v>
      </c>
      <c r="T1480">
        <v>0</v>
      </c>
      <c r="V1480" s="51">
        <v>14</v>
      </c>
      <c r="W1480" s="51" t="e">
        <v>#N/A</v>
      </c>
      <c r="X1480" s="51" t="e">
        <v>#N/A</v>
      </c>
    </row>
    <row r="1481" spans="1:24" x14ac:dyDescent="0.2">
      <c r="A1481">
        <v>52210</v>
      </c>
      <c r="B1481" t="s">
        <v>1808</v>
      </c>
      <c r="C1481" t="s">
        <v>1606</v>
      </c>
      <c r="D1481">
        <v>2017</v>
      </c>
      <c r="E1481" t="str">
        <f t="shared" si="23"/>
        <v>522102017</v>
      </c>
      <c r="F1481">
        <v>7003</v>
      </c>
      <c r="G1481" t="str">
        <f>VLOOKUP($A1481,CATMUN!$B$2:$C$1123,2,0)</f>
        <v>Medio</v>
      </c>
      <c r="H1481" t="str">
        <f>VLOOKUP($A1481,CATMUN!$B$2:$D$1123,3,0)</f>
        <v>Municipios intermedios</v>
      </c>
      <c r="I1481">
        <f>VLOOKUP($A1481,CATMUN!$B$2:$G$1123,4,0)</f>
        <v>0</v>
      </c>
      <c r="J1481">
        <f>VLOOKUP($A1481,CATMUN!$B$2:$G$1123,6,0)</f>
        <v>14</v>
      </c>
      <c r="K1481" s="69">
        <v>43.968565999999996</v>
      </c>
      <c r="L1481" s="69">
        <v>1564</v>
      </c>
      <c r="M1481" s="69">
        <v>0</v>
      </c>
      <c r="N1481" s="69">
        <v>134.99325446004167</v>
      </c>
      <c r="O1481" s="69">
        <v>0</v>
      </c>
      <c r="P1481" s="69">
        <v>288.24921799999998</v>
      </c>
      <c r="Q1481">
        <v>0</v>
      </c>
      <c r="S1481" s="69">
        <v>418.882812</v>
      </c>
      <c r="T1481">
        <v>0</v>
      </c>
      <c r="V1481" s="51">
        <v>14</v>
      </c>
      <c r="W1481" s="51">
        <v>1</v>
      </c>
      <c r="X1481" s="51">
        <v>181</v>
      </c>
    </row>
    <row r="1482" spans="1:24" x14ac:dyDescent="0.2">
      <c r="A1482">
        <v>52224</v>
      </c>
      <c r="B1482" t="s">
        <v>1809</v>
      </c>
      <c r="C1482" t="s">
        <v>1606</v>
      </c>
      <c r="D1482">
        <v>2017</v>
      </c>
      <c r="E1482" t="str">
        <f t="shared" si="23"/>
        <v>522242017</v>
      </c>
      <c r="F1482">
        <v>8689</v>
      </c>
      <c r="G1482" t="str">
        <f>VLOOKUP($A1482,CATMUN!$B$2:$C$1123,2,0)</f>
        <v>Medio</v>
      </c>
      <c r="H1482" t="str">
        <f>VLOOKUP($A1482,CATMUN!$B$2:$D$1123,3,0)</f>
        <v>Municipios intermedios</v>
      </c>
      <c r="I1482">
        <f>VLOOKUP($A1482,CATMUN!$B$2:$G$1123,4,0)</f>
        <v>0</v>
      </c>
      <c r="J1482">
        <f>VLOOKUP($A1482,CATMUN!$B$2:$G$1123,6,0)</f>
        <v>14</v>
      </c>
      <c r="K1482" s="69">
        <v>77.10123200000001</v>
      </c>
      <c r="L1482" s="69">
        <v>1564</v>
      </c>
      <c r="M1482" s="69">
        <v>0</v>
      </c>
      <c r="N1482" s="69">
        <v>134.99325446004167</v>
      </c>
      <c r="P1482" s="69">
        <v>288.24921799999998</v>
      </c>
      <c r="Q1482">
        <v>0</v>
      </c>
      <c r="S1482" s="69">
        <v>418.882812</v>
      </c>
      <c r="T1482">
        <v>0</v>
      </c>
      <c r="V1482" s="51">
        <v>14</v>
      </c>
      <c r="W1482" s="51" t="e">
        <v>#N/A</v>
      </c>
      <c r="X1482" s="51" t="e">
        <v>#N/A</v>
      </c>
    </row>
    <row r="1483" spans="1:24" x14ac:dyDescent="0.2">
      <c r="A1483">
        <v>52320</v>
      </c>
      <c r="B1483" t="s">
        <v>1819</v>
      </c>
      <c r="C1483" t="s">
        <v>1606</v>
      </c>
      <c r="D1483">
        <v>2017</v>
      </c>
      <c r="E1483" t="str">
        <f t="shared" si="23"/>
        <v>523202017</v>
      </c>
      <c r="F1483">
        <v>11681</v>
      </c>
      <c r="G1483" t="str">
        <f>VLOOKUP($A1483,CATMUN!$B$2:$C$1123,2,0)</f>
        <v>Bajo</v>
      </c>
      <c r="H1483" t="str">
        <f>VLOOKUP($A1483,CATMUN!$B$2:$D$1123,3,0)</f>
        <v>Municipios intermedios</v>
      </c>
      <c r="I1483">
        <f>VLOOKUP($A1483,CATMUN!$B$2:$G$1123,4,0)</f>
        <v>0</v>
      </c>
      <c r="J1483">
        <f>VLOOKUP($A1483,CATMUN!$B$2:$G$1123,6,0)</f>
        <v>14</v>
      </c>
      <c r="K1483" s="69">
        <v>117.887789</v>
      </c>
      <c r="L1483" s="69">
        <v>1564</v>
      </c>
      <c r="N1483" s="69">
        <v>134.99325446004167</v>
      </c>
      <c r="P1483" s="69">
        <v>288.24921799999998</v>
      </c>
      <c r="Q1483">
        <v>0</v>
      </c>
      <c r="S1483" s="69">
        <v>418.882812</v>
      </c>
      <c r="T1483">
        <v>0</v>
      </c>
      <c r="U1483">
        <v>0.01</v>
      </c>
      <c r="V1483" s="51">
        <v>14</v>
      </c>
      <c r="W1483" s="51">
        <v>1</v>
      </c>
      <c r="X1483" s="51">
        <v>181</v>
      </c>
    </row>
    <row r="1484" spans="1:24" x14ac:dyDescent="0.2">
      <c r="A1484">
        <v>52323</v>
      </c>
      <c r="B1484" t="s">
        <v>1820</v>
      </c>
      <c r="C1484" t="s">
        <v>1606</v>
      </c>
      <c r="D1484">
        <v>2017</v>
      </c>
      <c r="E1484" t="str">
        <f t="shared" si="23"/>
        <v>523232017</v>
      </c>
      <c r="F1484">
        <v>5778</v>
      </c>
      <c r="G1484" t="str">
        <f>VLOOKUP($A1484,CATMUN!$B$2:$C$1123,2,0)</f>
        <v>Medio</v>
      </c>
      <c r="H1484" t="str">
        <f>VLOOKUP($A1484,CATMUN!$B$2:$D$1123,3,0)</f>
        <v>Municipios intermedios</v>
      </c>
      <c r="I1484">
        <f>VLOOKUP($A1484,CATMUN!$B$2:$G$1123,4,0)</f>
        <v>0</v>
      </c>
      <c r="J1484">
        <f>VLOOKUP($A1484,CATMUN!$B$2:$G$1123,6,0)</f>
        <v>14</v>
      </c>
      <c r="K1484" s="69">
        <v>125.019402</v>
      </c>
      <c r="L1484" s="69">
        <v>1564</v>
      </c>
      <c r="M1484" s="69">
        <v>1.8174000000000001</v>
      </c>
      <c r="N1484" s="69">
        <v>134.99325446004167</v>
      </c>
      <c r="P1484" s="69">
        <v>288.24921799999998</v>
      </c>
      <c r="S1484" s="69">
        <v>418.882812</v>
      </c>
      <c r="T1484">
        <v>0</v>
      </c>
      <c r="V1484" s="51">
        <v>14</v>
      </c>
      <c r="W1484" s="51" t="e">
        <v>#N/A</v>
      </c>
      <c r="X1484" s="51" t="e">
        <v>#N/A</v>
      </c>
    </row>
    <row r="1485" spans="1:24" x14ac:dyDescent="0.2">
      <c r="A1485">
        <v>52352</v>
      </c>
      <c r="B1485" t="s">
        <v>1821</v>
      </c>
      <c r="C1485" t="s">
        <v>1606</v>
      </c>
      <c r="D1485">
        <v>2017</v>
      </c>
      <c r="E1485" t="str">
        <f t="shared" si="23"/>
        <v>523522017</v>
      </c>
      <c r="F1485">
        <v>8871</v>
      </c>
      <c r="G1485" t="str">
        <f>VLOOKUP($A1485,CATMUN!$B$2:$C$1123,2,0)</f>
        <v>Medio</v>
      </c>
      <c r="H1485" t="str">
        <f>VLOOKUP($A1485,CATMUN!$B$2:$D$1123,3,0)</f>
        <v>Municipios intermedios</v>
      </c>
      <c r="I1485">
        <f>VLOOKUP($A1485,CATMUN!$B$2:$G$1123,4,0)</f>
        <v>0</v>
      </c>
      <c r="J1485">
        <f>VLOOKUP($A1485,CATMUN!$B$2:$G$1123,6,0)</f>
        <v>14</v>
      </c>
      <c r="K1485" s="69">
        <v>81.351108999999994</v>
      </c>
      <c r="L1485" s="69">
        <v>1564</v>
      </c>
      <c r="M1485" s="69">
        <v>1.119791</v>
      </c>
      <c r="N1485" s="69">
        <v>134.99325446004167</v>
      </c>
      <c r="O1485" s="69">
        <v>0</v>
      </c>
      <c r="P1485" s="69">
        <v>288.24921799999998</v>
      </c>
      <c r="Q1485">
        <v>0</v>
      </c>
      <c r="S1485" s="69">
        <v>418.882812</v>
      </c>
      <c r="T1485">
        <v>0</v>
      </c>
      <c r="V1485" s="51">
        <v>14</v>
      </c>
      <c r="W1485" s="51">
        <v>1</v>
      </c>
      <c r="X1485" s="51">
        <v>181</v>
      </c>
    </row>
    <row r="1486" spans="1:24" x14ac:dyDescent="0.2">
      <c r="A1486">
        <v>52378</v>
      </c>
      <c r="B1486" t="s">
        <v>1824</v>
      </c>
      <c r="C1486" t="s">
        <v>1606</v>
      </c>
      <c r="D1486">
        <v>2017</v>
      </c>
      <c r="E1486" t="str">
        <f t="shared" si="23"/>
        <v>523782017</v>
      </c>
      <c r="F1486">
        <v>18273</v>
      </c>
      <c r="G1486" t="str">
        <f>VLOOKUP($A1486,CATMUN!$B$2:$C$1123,2,0)</f>
        <v>Medio</v>
      </c>
      <c r="H1486" t="str">
        <f>VLOOKUP($A1486,CATMUN!$B$2:$D$1123,3,0)</f>
        <v>Municipios intermedios</v>
      </c>
      <c r="I1486">
        <f>VLOOKUP($A1486,CATMUN!$B$2:$G$1123,4,0)</f>
        <v>0</v>
      </c>
      <c r="J1486">
        <f>VLOOKUP($A1486,CATMUN!$B$2:$G$1123,6,0)</f>
        <v>14</v>
      </c>
      <c r="K1486" s="69">
        <v>631.89997600000004</v>
      </c>
      <c r="L1486" s="69">
        <v>1564</v>
      </c>
      <c r="M1486" s="69">
        <v>0</v>
      </c>
      <c r="N1486" s="69">
        <v>134.99325446004167</v>
      </c>
      <c r="P1486" s="69">
        <v>288.24921799999998</v>
      </c>
      <c r="Q1486">
        <v>0</v>
      </c>
      <c r="S1486" s="69">
        <v>418.882812</v>
      </c>
      <c r="T1486">
        <v>0</v>
      </c>
      <c r="V1486" s="51">
        <v>14</v>
      </c>
      <c r="W1486" s="51">
        <v>4</v>
      </c>
      <c r="X1486" s="51">
        <v>181</v>
      </c>
    </row>
    <row r="1487" spans="1:24" x14ac:dyDescent="0.2">
      <c r="A1487">
        <v>52399</v>
      </c>
      <c r="B1487" t="s">
        <v>1828</v>
      </c>
      <c r="C1487" t="s">
        <v>1606</v>
      </c>
      <c r="D1487">
        <v>2017</v>
      </c>
      <c r="E1487" t="str">
        <f t="shared" si="23"/>
        <v>523992017</v>
      </c>
      <c r="F1487">
        <v>25689</v>
      </c>
      <c r="G1487" t="str">
        <f>VLOOKUP($A1487,CATMUN!$B$2:$C$1123,2,0)</f>
        <v>Medio</v>
      </c>
      <c r="H1487" t="str">
        <f>VLOOKUP($A1487,CATMUN!$B$2:$D$1123,3,0)</f>
        <v>Municipios intermedios</v>
      </c>
      <c r="I1487">
        <f>VLOOKUP($A1487,CATMUN!$B$2:$G$1123,4,0)</f>
        <v>0</v>
      </c>
      <c r="J1487">
        <f>VLOOKUP($A1487,CATMUN!$B$2:$G$1123,6,0)</f>
        <v>14</v>
      </c>
      <c r="K1487" s="69">
        <v>277.83948700000002</v>
      </c>
      <c r="L1487" s="69">
        <v>1564</v>
      </c>
      <c r="M1487" s="69">
        <v>40.099732000000003</v>
      </c>
      <c r="N1487" s="69">
        <v>134.99325446004167</v>
      </c>
      <c r="O1487" s="69">
        <v>0</v>
      </c>
      <c r="P1487" s="69">
        <v>288.24921799999998</v>
      </c>
      <c r="Q1487">
        <v>0</v>
      </c>
      <c r="R1487">
        <v>0</v>
      </c>
      <c r="S1487" s="69">
        <v>418.882812</v>
      </c>
      <c r="T1487">
        <v>0</v>
      </c>
      <c r="V1487" s="51">
        <v>14</v>
      </c>
      <c r="W1487" s="51">
        <v>39</v>
      </c>
      <c r="X1487" s="51">
        <v>181</v>
      </c>
    </row>
    <row r="1488" spans="1:24" x14ac:dyDescent="0.2">
      <c r="A1488">
        <v>52480</v>
      </c>
      <c r="B1488" t="s">
        <v>1606</v>
      </c>
      <c r="C1488" t="s">
        <v>1606</v>
      </c>
      <c r="D1488">
        <v>2017</v>
      </c>
      <c r="E1488" t="str">
        <f t="shared" si="23"/>
        <v>524802017</v>
      </c>
      <c r="F1488">
        <v>5002</v>
      </c>
      <c r="G1488" t="str">
        <f>VLOOKUP($A1488,CATMUN!$B$2:$C$1123,2,0)</f>
        <v>Medio</v>
      </c>
      <c r="H1488" t="str">
        <f>VLOOKUP($A1488,CATMUN!$B$2:$D$1123,3,0)</f>
        <v>Otros Sistemas de Ciudades</v>
      </c>
      <c r="I1488">
        <f>VLOOKUP($A1488,CATMUN!$B$2:$G$1123,4,0)</f>
        <v>0</v>
      </c>
      <c r="J1488">
        <f>VLOOKUP($A1488,CATMUN!$B$2:$G$1123,6,0)</f>
        <v>14</v>
      </c>
      <c r="K1488" s="69">
        <v>68.143410999999986</v>
      </c>
      <c r="L1488" s="69">
        <v>1564</v>
      </c>
      <c r="M1488" s="69">
        <v>0</v>
      </c>
      <c r="N1488" s="69">
        <v>523.23349570737719</v>
      </c>
      <c r="P1488" s="69">
        <v>2227.7305550000001</v>
      </c>
      <c r="Q1488">
        <v>0</v>
      </c>
      <c r="S1488" s="69">
        <v>926.80019200000004</v>
      </c>
      <c r="T1488">
        <v>0</v>
      </c>
      <c r="V1488" s="51">
        <v>35</v>
      </c>
      <c r="W1488" s="51">
        <v>0</v>
      </c>
      <c r="X1488" s="51">
        <v>181</v>
      </c>
    </row>
    <row r="1489" spans="1:24" x14ac:dyDescent="0.2">
      <c r="A1489">
        <v>52506</v>
      </c>
      <c r="B1489" t="s">
        <v>1835</v>
      </c>
      <c r="C1489" t="s">
        <v>1606</v>
      </c>
      <c r="D1489">
        <v>2017</v>
      </c>
      <c r="E1489" t="str">
        <f t="shared" si="23"/>
        <v>525062017</v>
      </c>
      <c r="F1489">
        <v>8797</v>
      </c>
      <c r="G1489" t="str">
        <f>VLOOKUP($A1489,CATMUN!$B$2:$C$1123,2,0)</f>
        <v>Bajo</v>
      </c>
      <c r="H1489" t="str">
        <f>VLOOKUP($A1489,CATMUN!$B$2:$D$1123,3,0)</f>
        <v>Municipios intermedios</v>
      </c>
      <c r="I1489">
        <f>VLOOKUP($A1489,CATMUN!$B$2:$G$1123,4,0)</f>
        <v>0</v>
      </c>
      <c r="J1489">
        <f>VLOOKUP($A1489,CATMUN!$B$2:$G$1123,6,0)</f>
        <v>14</v>
      </c>
      <c r="K1489" s="69">
        <v>36.852275999999996</v>
      </c>
      <c r="L1489" s="69">
        <v>1564</v>
      </c>
      <c r="M1489" s="69">
        <v>0</v>
      </c>
      <c r="N1489" s="69">
        <v>134.99325446004167</v>
      </c>
      <c r="P1489" s="69">
        <v>288.24921799999998</v>
      </c>
      <c r="Q1489">
        <v>0</v>
      </c>
      <c r="S1489" s="69">
        <v>418.882812</v>
      </c>
      <c r="T1489">
        <v>0</v>
      </c>
      <c r="V1489" s="51">
        <v>14</v>
      </c>
      <c r="W1489" s="51">
        <v>0</v>
      </c>
      <c r="X1489" s="51">
        <v>181</v>
      </c>
    </row>
    <row r="1490" spans="1:24" x14ac:dyDescent="0.2">
      <c r="A1490">
        <v>52565</v>
      </c>
      <c r="B1490" t="s">
        <v>1839</v>
      </c>
      <c r="C1490" t="s">
        <v>1606</v>
      </c>
      <c r="D1490">
        <v>2017</v>
      </c>
      <c r="E1490" t="str">
        <f t="shared" si="23"/>
        <v>525652017</v>
      </c>
      <c r="F1490">
        <v>13566</v>
      </c>
      <c r="G1490" t="str">
        <f>VLOOKUP($A1490,CATMUN!$B$2:$C$1123,2,0)</f>
        <v>Bajo</v>
      </c>
      <c r="H1490" t="str">
        <f>VLOOKUP($A1490,CATMUN!$B$2:$D$1123,3,0)</f>
        <v>Municipios intermedios</v>
      </c>
      <c r="I1490">
        <f>VLOOKUP($A1490,CATMUN!$B$2:$G$1123,4,0)</f>
        <v>0</v>
      </c>
      <c r="J1490">
        <f>VLOOKUP($A1490,CATMUN!$B$2:$G$1123,6,0)</f>
        <v>14</v>
      </c>
      <c r="K1490" s="69">
        <v>8.938915999999999</v>
      </c>
      <c r="L1490" s="69">
        <v>1564</v>
      </c>
      <c r="M1490" s="69">
        <v>0</v>
      </c>
      <c r="N1490" s="69">
        <v>134.99325446004167</v>
      </c>
      <c r="O1490" s="69">
        <v>0</v>
      </c>
      <c r="P1490" s="69">
        <v>288.24921799999998</v>
      </c>
      <c r="Q1490">
        <v>0</v>
      </c>
      <c r="S1490" s="69">
        <v>418.882812</v>
      </c>
      <c r="T1490">
        <v>0</v>
      </c>
      <c r="V1490" s="51">
        <v>14</v>
      </c>
      <c r="W1490" s="51">
        <v>3</v>
      </c>
      <c r="X1490" s="51">
        <v>181</v>
      </c>
    </row>
    <row r="1491" spans="1:24" x14ac:dyDescent="0.2">
      <c r="A1491">
        <v>52585</v>
      </c>
      <c r="B1491" t="s">
        <v>1841</v>
      </c>
      <c r="C1491" t="s">
        <v>1606</v>
      </c>
      <c r="D1491">
        <v>2017</v>
      </c>
      <c r="E1491" t="str">
        <f t="shared" si="23"/>
        <v>525852017</v>
      </c>
      <c r="F1491">
        <v>19548</v>
      </c>
      <c r="G1491" t="str">
        <f>VLOOKUP($A1491,CATMUN!$B$2:$C$1123,2,0)</f>
        <v>Bajo</v>
      </c>
      <c r="H1491" t="str">
        <f>VLOOKUP($A1491,CATMUN!$B$2:$D$1123,3,0)</f>
        <v>Municipios intermedios</v>
      </c>
      <c r="I1491">
        <f>VLOOKUP($A1491,CATMUN!$B$2:$G$1123,4,0)</f>
        <v>0</v>
      </c>
      <c r="J1491">
        <f>VLOOKUP($A1491,CATMUN!$B$2:$G$1123,6,0)</f>
        <v>14</v>
      </c>
      <c r="K1491" s="69">
        <v>352.457876</v>
      </c>
      <c r="L1491" s="69">
        <v>1564</v>
      </c>
      <c r="M1491" s="69">
        <v>1.4998</v>
      </c>
      <c r="N1491" s="69">
        <v>134.99325446004167</v>
      </c>
      <c r="O1491" s="69">
        <v>0</v>
      </c>
      <c r="P1491" s="69">
        <v>288.24921799999998</v>
      </c>
      <c r="Q1491">
        <v>0</v>
      </c>
      <c r="S1491" s="69">
        <v>418.882812</v>
      </c>
      <c r="T1491">
        <v>0</v>
      </c>
      <c r="V1491" s="51">
        <v>14</v>
      </c>
      <c r="W1491" s="51">
        <v>15</v>
      </c>
      <c r="X1491" s="51">
        <v>181</v>
      </c>
    </row>
    <row r="1492" spans="1:24" x14ac:dyDescent="0.2">
      <c r="A1492">
        <v>52678</v>
      </c>
      <c r="B1492" t="s">
        <v>1843</v>
      </c>
      <c r="C1492" t="s">
        <v>1606</v>
      </c>
      <c r="D1492">
        <v>2017</v>
      </c>
      <c r="E1492" t="str">
        <f t="shared" si="23"/>
        <v>526782017</v>
      </c>
      <c r="F1492">
        <v>49362</v>
      </c>
      <c r="G1492" t="str">
        <f>VLOOKUP($A1492,CATMUN!$B$2:$C$1123,2,0)</f>
        <v>Medio</v>
      </c>
      <c r="H1492" t="str">
        <f>VLOOKUP($A1492,CATMUN!$B$2:$D$1123,3,0)</f>
        <v>Municipios intermedios</v>
      </c>
      <c r="I1492">
        <f>VLOOKUP($A1492,CATMUN!$B$2:$G$1123,4,0)</f>
        <v>0</v>
      </c>
      <c r="J1492">
        <f>VLOOKUP($A1492,CATMUN!$B$2:$G$1123,6,0)</f>
        <v>14</v>
      </c>
      <c r="K1492" s="69">
        <v>170.771097</v>
      </c>
      <c r="L1492" s="69">
        <v>1564</v>
      </c>
      <c r="M1492" s="69">
        <v>12.251790000000002</v>
      </c>
      <c r="N1492" s="69">
        <v>134.99325446004167</v>
      </c>
      <c r="O1492" s="69">
        <v>0</v>
      </c>
      <c r="P1492" s="69">
        <v>288.24921799999998</v>
      </c>
      <c r="Q1492">
        <v>0</v>
      </c>
      <c r="S1492" s="69">
        <v>418.882812</v>
      </c>
      <c r="T1492">
        <v>0</v>
      </c>
      <c r="U1492">
        <v>7.8650000000000002</v>
      </c>
      <c r="V1492" s="51">
        <v>14</v>
      </c>
      <c r="W1492" s="51">
        <v>8</v>
      </c>
      <c r="X1492" s="51">
        <v>181</v>
      </c>
    </row>
    <row r="1493" spans="1:24" x14ac:dyDescent="0.2">
      <c r="A1493">
        <v>52683</v>
      </c>
      <c r="B1493" t="s">
        <v>1844</v>
      </c>
      <c r="C1493" t="s">
        <v>1606</v>
      </c>
      <c r="D1493">
        <v>2017</v>
      </c>
      <c r="E1493" t="str">
        <f t="shared" si="23"/>
        <v>526832017</v>
      </c>
      <c r="F1493">
        <v>25730</v>
      </c>
      <c r="G1493" t="str">
        <f>VLOOKUP($A1493,CATMUN!$B$2:$C$1123,2,0)</f>
        <v>Medio</v>
      </c>
      <c r="H1493" t="str">
        <f>VLOOKUP($A1493,CATMUN!$B$2:$D$1123,3,0)</f>
        <v>Municipios intermedios</v>
      </c>
      <c r="I1493">
        <f>VLOOKUP($A1493,CATMUN!$B$2:$G$1123,4,0)</f>
        <v>0</v>
      </c>
      <c r="J1493">
        <f>VLOOKUP($A1493,CATMUN!$B$2:$G$1123,6,0)</f>
        <v>14</v>
      </c>
      <c r="K1493" s="69">
        <v>341.131911</v>
      </c>
      <c r="L1493" s="69">
        <v>1564</v>
      </c>
      <c r="M1493" s="69">
        <v>0</v>
      </c>
      <c r="N1493" s="69">
        <v>134.99325446004167</v>
      </c>
      <c r="P1493" s="69">
        <v>288.24921799999998</v>
      </c>
      <c r="Q1493">
        <v>0</v>
      </c>
      <c r="S1493" s="69">
        <v>418.882812</v>
      </c>
      <c r="T1493">
        <v>0</v>
      </c>
      <c r="V1493" s="51">
        <v>8</v>
      </c>
      <c r="W1493" s="51">
        <v>5</v>
      </c>
      <c r="X1493" s="51">
        <v>445</v>
      </c>
    </row>
    <row r="1494" spans="1:24" x14ac:dyDescent="0.2">
      <c r="A1494">
        <v>52685</v>
      </c>
      <c r="B1494" t="s">
        <v>1625</v>
      </c>
      <c r="C1494" t="s">
        <v>1606</v>
      </c>
      <c r="D1494">
        <v>2017</v>
      </c>
      <c r="E1494" t="str">
        <f t="shared" si="23"/>
        <v>526852017</v>
      </c>
      <c r="F1494">
        <v>20326</v>
      </c>
      <c r="G1494" t="str">
        <f>VLOOKUP($A1494,CATMUN!$B$2:$C$1123,2,0)</f>
        <v>Medio</v>
      </c>
      <c r="H1494" t="str">
        <f>VLOOKUP($A1494,CATMUN!$B$2:$D$1123,3,0)</f>
        <v>Municipios intermedios</v>
      </c>
      <c r="I1494">
        <f>VLOOKUP($A1494,CATMUN!$B$2:$G$1123,4,0)</f>
        <v>0</v>
      </c>
      <c r="J1494">
        <f>VLOOKUP($A1494,CATMUN!$B$2:$G$1123,6,0)</f>
        <v>14</v>
      </c>
      <c r="K1494" s="69">
        <v>42.176555</v>
      </c>
      <c r="L1494" s="69">
        <v>1564</v>
      </c>
      <c r="N1494" s="69">
        <v>134.99325446004167</v>
      </c>
      <c r="P1494" s="69">
        <v>288.24921799999998</v>
      </c>
      <c r="Q1494">
        <v>0</v>
      </c>
      <c r="S1494" s="69">
        <v>418.882812</v>
      </c>
      <c r="T1494">
        <v>0</v>
      </c>
      <c r="V1494" s="51">
        <v>14</v>
      </c>
      <c r="W1494" s="51" t="e">
        <v>#N/A</v>
      </c>
      <c r="X1494" s="51" t="e">
        <v>#N/A</v>
      </c>
    </row>
    <row r="1495" spans="1:24" x14ac:dyDescent="0.2">
      <c r="A1495">
        <v>52693</v>
      </c>
      <c r="B1495" t="s">
        <v>1277</v>
      </c>
      <c r="C1495" t="s">
        <v>1606</v>
      </c>
      <c r="D1495">
        <v>2017</v>
      </c>
      <c r="E1495" t="str">
        <f t="shared" si="23"/>
        <v>526932017</v>
      </c>
      <c r="F1495">
        <v>17312</v>
      </c>
      <c r="G1495" t="str">
        <f>VLOOKUP($A1495,CATMUN!$B$2:$C$1123,2,0)</f>
        <v>Medio</v>
      </c>
      <c r="H1495" t="str">
        <f>VLOOKUP($A1495,CATMUN!$B$2:$D$1123,3,0)</f>
        <v>Municipios intermedios</v>
      </c>
      <c r="I1495">
        <f>VLOOKUP($A1495,CATMUN!$B$2:$G$1123,4,0)</f>
        <v>0</v>
      </c>
      <c r="J1495">
        <f>VLOOKUP($A1495,CATMUN!$B$2:$G$1123,6,0)</f>
        <v>14</v>
      </c>
      <c r="K1495" s="69">
        <v>95.220876000000004</v>
      </c>
      <c r="L1495" s="69">
        <v>1564</v>
      </c>
      <c r="M1495" s="69">
        <v>0</v>
      </c>
      <c r="N1495" s="69">
        <v>134.99325446004167</v>
      </c>
      <c r="P1495" s="69">
        <v>288.24921799999998</v>
      </c>
      <c r="Q1495">
        <v>0</v>
      </c>
      <c r="S1495" s="69">
        <v>418.882812</v>
      </c>
      <c r="T1495">
        <v>0</v>
      </c>
      <c r="U1495">
        <v>20.565000000000001</v>
      </c>
      <c r="V1495" s="51">
        <v>14</v>
      </c>
      <c r="W1495" s="51">
        <v>10</v>
      </c>
      <c r="X1495" s="51">
        <v>181</v>
      </c>
    </row>
    <row r="1496" spans="1:24" x14ac:dyDescent="0.2">
      <c r="A1496">
        <v>52694</v>
      </c>
      <c r="B1496" t="s">
        <v>1846</v>
      </c>
      <c r="C1496" t="s">
        <v>1606</v>
      </c>
      <c r="D1496">
        <v>2017</v>
      </c>
      <c r="E1496" t="str">
        <f t="shared" si="23"/>
        <v>526942017</v>
      </c>
      <c r="F1496">
        <v>7613</v>
      </c>
      <c r="G1496" t="str">
        <f>VLOOKUP($A1496,CATMUN!$B$2:$C$1123,2,0)</f>
        <v>Bajo</v>
      </c>
      <c r="H1496" t="str">
        <f>VLOOKUP($A1496,CATMUN!$B$2:$D$1123,3,0)</f>
        <v>Municipios intermedios</v>
      </c>
      <c r="I1496">
        <f>VLOOKUP($A1496,CATMUN!$B$2:$G$1123,4,0)</f>
        <v>0</v>
      </c>
      <c r="J1496">
        <f>VLOOKUP($A1496,CATMUN!$B$2:$G$1123,6,0)</f>
        <v>14</v>
      </c>
      <c r="K1496" s="69">
        <v>38.976546999999997</v>
      </c>
      <c r="L1496" s="69">
        <v>1564</v>
      </c>
      <c r="M1496" s="69">
        <v>0</v>
      </c>
      <c r="N1496" s="69">
        <v>134.99325446004167</v>
      </c>
      <c r="O1496" s="69">
        <v>0</v>
      </c>
      <c r="P1496" s="69">
        <v>288.24921799999998</v>
      </c>
      <c r="Q1496">
        <v>0</v>
      </c>
      <c r="S1496" s="69">
        <v>418.882812</v>
      </c>
      <c r="T1496">
        <v>0</v>
      </c>
      <c r="V1496" s="51">
        <v>14</v>
      </c>
      <c r="W1496" s="51">
        <v>0</v>
      </c>
      <c r="X1496" s="51">
        <v>181</v>
      </c>
    </row>
    <row r="1497" spans="1:24" x14ac:dyDescent="0.2">
      <c r="A1497">
        <v>52838</v>
      </c>
      <c r="B1497" t="s">
        <v>1853</v>
      </c>
      <c r="C1497" t="s">
        <v>1606</v>
      </c>
      <c r="D1497">
        <v>2017</v>
      </c>
      <c r="E1497" t="str">
        <f t="shared" si="23"/>
        <v>528382017</v>
      </c>
      <c r="F1497">
        <v>40388</v>
      </c>
      <c r="G1497" t="str">
        <f>VLOOKUP($A1497,CATMUN!$B$2:$C$1123,2,0)</f>
        <v>Bajo</v>
      </c>
      <c r="H1497" t="str">
        <f>VLOOKUP($A1497,CATMUN!$B$2:$D$1123,3,0)</f>
        <v>Municipios intermedios</v>
      </c>
      <c r="I1497">
        <f>VLOOKUP($A1497,CATMUN!$B$2:$G$1123,4,0)</f>
        <v>0</v>
      </c>
      <c r="J1497">
        <f>VLOOKUP($A1497,CATMUN!$B$2:$G$1123,6,0)</f>
        <v>14</v>
      </c>
      <c r="K1497" s="69">
        <v>561.94345298000007</v>
      </c>
      <c r="L1497" s="69">
        <v>1564</v>
      </c>
      <c r="M1497" s="69">
        <v>39.929201999999997</v>
      </c>
      <c r="N1497" s="69">
        <v>134.99325446004167</v>
      </c>
      <c r="P1497" s="69">
        <v>288.24921799999998</v>
      </c>
      <c r="Q1497">
        <v>0</v>
      </c>
      <c r="S1497" s="69">
        <v>418.882812</v>
      </c>
      <c r="T1497">
        <v>0</v>
      </c>
      <c r="U1497">
        <v>15.693</v>
      </c>
      <c r="V1497" s="51">
        <v>14</v>
      </c>
      <c r="W1497" s="51">
        <v>27</v>
      </c>
      <c r="X1497" s="51">
        <v>181</v>
      </c>
    </row>
    <row r="1498" spans="1:24" x14ac:dyDescent="0.2">
      <c r="A1498">
        <v>54172</v>
      </c>
      <c r="B1498" t="s">
        <v>1863</v>
      </c>
      <c r="C1498" t="s">
        <v>1855</v>
      </c>
      <c r="D1498">
        <v>2017</v>
      </c>
      <c r="E1498" t="str">
        <f t="shared" si="23"/>
        <v>541722017</v>
      </c>
      <c r="F1498">
        <v>16686</v>
      </c>
      <c r="G1498" t="str">
        <f>VLOOKUP($A1498,CATMUN!$B$2:$C$1123,2,0)</f>
        <v>Alto</v>
      </c>
      <c r="H1498" t="str">
        <f>VLOOKUP($A1498,CATMUN!$B$2:$D$1123,3,0)</f>
        <v>Municipios intermedios</v>
      </c>
      <c r="I1498">
        <f>VLOOKUP($A1498,CATMUN!$B$2:$G$1123,4,0)</f>
        <v>0</v>
      </c>
      <c r="J1498">
        <f>VLOOKUP($A1498,CATMUN!$B$2:$G$1123,6,0)</f>
        <v>14</v>
      </c>
      <c r="K1498" s="69">
        <v>1479.471749</v>
      </c>
      <c r="L1498" s="69">
        <v>1564</v>
      </c>
      <c r="M1498" s="69">
        <v>222.50968400000002</v>
      </c>
      <c r="N1498" s="69">
        <v>134.99325446004167</v>
      </c>
      <c r="P1498" s="69">
        <v>288.24921799999998</v>
      </c>
      <c r="Q1498">
        <v>0</v>
      </c>
      <c r="S1498" s="69">
        <v>418.882812</v>
      </c>
      <c r="T1498">
        <v>0</v>
      </c>
      <c r="U1498">
        <v>4.1479999999999997</v>
      </c>
      <c r="V1498" s="51">
        <v>8</v>
      </c>
      <c r="W1498" s="51">
        <v>20</v>
      </c>
      <c r="X1498" s="51">
        <v>445</v>
      </c>
    </row>
    <row r="1499" spans="1:24" x14ac:dyDescent="0.2">
      <c r="A1499">
        <v>54518</v>
      </c>
      <c r="B1499" t="s">
        <v>1881</v>
      </c>
      <c r="C1499" t="s">
        <v>1855</v>
      </c>
      <c r="D1499">
        <v>2017</v>
      </c>
      <c r="E1499" t="str">
        <f t="shared" si="23"/>
        <v>545182017</v>
      </c>
      <c r="F1499">
        <v>58200</v>
      </c>
      <c r="G1499" t="str">
        <f>VLOOKUP($A1499,CATMUN!$B$2:$C$1123,2,0)</f>
        <v>Medio</v>
      </c>
      <c r="H1499" t="str">
        <f>VLOOKUP($A1499,CATMUN!$B$2:$D$1123,3,0)</f>
        <v>Otros Sistemas de Ciudades</v>
      </c>
      <c r="I1499">
        <f>VLOOKUP($A1499,CATMUN!$B$2:$G$1123,4,0)</f>
        <v>0</v>
      </c>
      <c r="J1499">
        <f>VLOOKUP($A1499,CATMUN!$B$2:$G$1123,6,0)</f>
        <v>14</v>
      </c>
      <c r="K1499" s="69">
        <v>2698.9508040000001</v>
      </c>
      <c r="L1499" s="69">
        <v>1564</v>
      </c>
      <c r="M1499" s="69">
        <v>409.135223</v>
      </c>
      <c r="N1499" s="69">
        <v>523.23349570737719</v>
      </c>
      <c r="P1499" s="69">
        <v>2227.7305550000001</v>
      </c>
      <c r="Q1499">
        <v>0</v>
      </c>
      <c r="S1499" s="69">
        <v>926.80019200000004</v>
      </c>
      <c r="T1499">
        <v>0</v>
      </c>
      <c r="U1499">
        <v>12.446999999999999</v>
      </c>
      <c r="V1499" s="51">
        <v>12</v>
      </c>
      <c r="W1499" s="51">
        <v>102</v>
      </c>
      <c r="X1499" s="51">
        <v>1490</v>
      </c>
    </row>
    <row r="1500" spans="1:24" x14ac:dyDescent="0.2">
      <c r="A1500">
        <v>54553</v>
      </c>
      <c r="B1500" t="s">
        <v>1883</v>
      </c>
      <c r="C1500" t="s">
        <v>1855</v>
      </c>
      <c r="D1500">
        <v>2017</v>
      </c>
      <c r="E1500" t="str">
        <f t="shared" si="23"/>
        <v>545532017</v>
      </c>
      <c r="F1500">
        <v>10590</v>
      </c>
      <c r="G1500" t="str">
        <f>VLOOKUP($A1500,CATMUN!$B$2:$C$1123,2,0)</f>
        <v>Bajo</v>
      </c>
      <c r="H1500" t="str">
        <f>VLOOKUP($A1500,CATMUN!$B$2:$D$1123,3,0)</f>
        <v>Municipios intermedios</v>
      </c>
      <c r="I1500">
        <f>VLOOKUP($A1500,CATMUN!$B$2:$G$1123,4,0)</f>
        <v>0</v>
      </c>
      <c r="J1500">
        <f>VLOOKUP($A1500,CATMUN!$B$2:$G$1123,6,0)</f>
        <v>14</v>
      </c>
      <c r="K1500" s="69">
        <v>93.830713000000003</v>
      </c>
      <c r="L1500" s="69">
        <v>1564</v>
      </c>
      <c r="M1500" s="69">
        <v>26.0488684</v>
      </c>
      <c r="N1500" s="69">
        <v>134.99325446004167</v>
      </c>
      <c r="P1500" s="69">
        <v>288.24921799999998</v>
      </c>
      <c r="Q1500">
        <v>0</v>
      </c>
      <c r="S1500" s="69">
        <v>418.882812</v>
      </c>
      <c r="T1500">
        <v>0</v>
      </c>
      <c r="V1500" s="51">
        <v>14</v>
      </c>
      <c r="W1500" s="51">
        <v>10</v>
      </c>
      <c r="X1500" s="51">
        <v>181</v>
      </c>
    </row>
    <row r="1501" spans="1:24" x14ac:dyDescent="0.2">
      <c r="A1501">
        <v>54599</v>
      </c>
      <c r="B1501" t="s">
        <v>1884</v>
      </c>
      <c r="C1501" t="s">
        <v>1855</v>
      </c>
      <c r="D1501">
        <v>2017</v>
      </c>
      <c r="E1501" t="str">
        <f t="shared" si="23"/>
        <v>545992017</v>
      </c>
      <c r="F1501">
        <v>6902</v>
      </c>
      <c r="G1501" t="str">
        <f>VLOOKUP($A1501,CATMUN!$B$2:$C$1123,2,0)</f>
        <v>Bajo</v>
      </c>
      <c r="H1501" t="str">
        <f>VLOOKUP($A1501,CATMUN!$B$2:$D$1123,3,0)</f>
        <v>Municipios intermedios</v>
      </c>
      <c r="I1501">
        <f>VLOOKUP($A1501,CATMUN!$B$2:$G$1123,4,0)</f>
        <v>0</v>
      </c>
      <c r="J1501">
        <f>VLOOKUP($A1501,CATMUN!$B$2:$G$1123,6,0)</f>
        <v>14</v>
      </c>
      <c r="K1501" s="69">
        <v>66.893552</v>
      </c>
      <c r="L1501" s="69">
        <v>1564</v>
      </c>
      <c r="N1501" s="69">
        <v>134.99325446004167</v>
      </c>
      <c r="P1501" s="69">
        <v>288.24921799999998</v>
      </c>
      <c r="Q1501">
        <v>0</v>
      </c>
      <c r="S1501" s="69">
        <v>418.882812</v>
      </c>
      <c r="T1501">
        <v>0</v>
      </c>
      <c r="V1501" s="51">
        <v>14</v>
      </c>
      <c r="W1501" s="51">
        <v>11</v>
      </c>
      <c r="X1501" s="51">
        <v>181</v>
      </c>
    </row>
    <row r="1502" spans="1:24" x14ac:dyDescent="0.2">
      <c r="A1502">
        <v>63111</v>
      </c>
      <c r="B1502" t="s">
        <v>1299</v>
      </c>
      <c r="C1502" t="s">
        <v>2308</v>
      </c>
      <c r="D1502">
        <v>2017</v>
      </c>
      <c r="E1502" t="str">
        <f t="shared" si="23"/>
        <v>631112017</v>
      </c>
      <c r="F1502">
        <v>2779</v>
      </c>
      <c r="G1502" t="str">
        <f>VLOOKUP($A1502,CATMUN!$B$2:$C$1123,2,0)</f>
        <v>Alto</v>
      </c>
      <c r="H1502" t="str">
        <f>VLOOKUP($A1502,CATMUN!$B$2:$D$1123,3,0)</f>
        <v>Municipios intermedios</v>
      </c>
      <c r="I1502">
        <f>VLOOKUP($A1502,CATMUN!$B$2:$G$1123,4,0)</f>
        <v>0</v>
      </c>
      <c r="J1502">
        <f>VLOOKUP($A1502,CATMUN!$B$2:$G$1123,6,0)</f>
        <v>14</v>
      </c>
      <c r="K1502" s="69">
        <v>368.85101500000002</v>
      </c>
      <c r="L1502" s="69">
        <v>1564</v>
      </c>
      <c r="M1502" s="69">
        <v>8.9084869999999992</v>
      </c>
      <c r="N1502" s="69">
        <v>134.99325446004167</v>
      </c>
      <c r="P1502" s="69">
        <v>288.24921799999998</v>
      </c>
      <c r="Q1502">
        <v>0</v>
      </c>
      <c r="S1502" s="69">
        <v>418.882812</v>
      </c>
      <c r="T1502">
        <v>0</v>
      </c>
      <c r="V1502" s="51">
        <v>14</v>
      </c>
      <c r="W1502" s="51">
        <v>4</v>
      </c>
      <c r="X1502" s="51">
        <v>181</v>
      </c>
    </row>
    <row r="1503" spans="1:24" x14ac:dyDescent="0.2">
      <c r="A1503">
        <v>63130</v>
      </c>
      <c r="B1503" t="s">
        <v>1897</v>
      </c>
      <c r="C1503" t="s">
        <v>2308</v>
      </c>
      <c r="D1503">
        <v>2017</v>
      </c>
      <c r="E1503" t="str">
        <f t="shared" si="23"/>
        <v>631302017</v>
      </c>
      <c r="F1503">
        <v>78385</v>
      </c>
      <c r="G1503" t="str">
        <f>VLOOKUP($A1503,CATMUN!$B$2:$C$1123,2,0)</f>
        <v>Alto</v>
      </c>
      <c r="H1503" t="str">
        <f>VLOOKUP($A1503,CATMUN!$B$2:$D$1123,3,0)</f>
        <v>Otros Sistemas de Ciudades</v>
      </c>
      <c r="I1503">
        <f>VLOOKUP($A1503,CATMUN!$B$2:$G$1123,4,0)</f>
        <v>0</v>
      </c>
      <c r="J1503">
        <f>VLOOKUP($A1503,CATMUN!$B$2:$G$1123,6,0)</f>
        <v>14</v>
      </c>
      <c r="K1503" s="69">
        <v>3647.4092869999999</v>
      </c>
      <c r="L1503" s="69">
        <v>1564</v>
      </c>
      <c r="M1503" s="69">
        <v>383.71022100000005</v>
      </c>
      <c r="N1503" s="69">
        <v>523.23349570737719</v>
      </c>
      <c r="P1503" s="69">
        <v>2227.7305550000001</v>
      </c>
      <c r="Q1503">
        <v>0</v>
      </c>
      <c r="S1503" s="69">
        <v>926.80019200000004</v>
      </c>
      <c r="T1503">
        <v>0</v>
      </c>
      <c r="U1503">
        <v>34.33</v>
      </c>
      <c r="V1503" s="51">
        <v>32</v>
      </c>
      <c r="W1503" s="51">
        <v>133</v>
      </c>
      <c r="X1503" s="51">
        <v>445</v>
      </c>
    </row>
    <row r="1504" spans="1:24" x14ac:dyDescent="0.2">
      <c r="A1504">
        <v>63190</v>
      </c>
      <c r="B1504" t="s">
        <v>1898</v>
      </c>
      <c r="C1504" t="s">
        <v>2308</v>
      </c>
      <c r="D1504">
        <v>2017</v>
      </c>
      <c r="E1504" t="str">
        <f t="shared" si="23"/>
        <v>631902017</v>
      </c>
      <c r="F1504">
        <v>30394</v>
      </c>
      <c r="G1504" t="str">
        <f>VLOOKUP($A1504,CATMUN!$B$2:$C$1123,2,0)</f>
        <v>Alto</v>
      </c>
      <c r="H1504" t="str">
        <f>VLOOKUP($A1504,CATMUN!$B$2:$D$1123,3,0)</f>
        <v>Otros Sistemas de Ciudades</v>
      </c>
      <c r="I1504">
        <f>VLOOKUP($A1504,CATMUN!$B$2:$G$1123,4,0)</f>
        <v>0</v>
      </c>
      <c r="J1504">
        <f>VLOOKUP($A1504,CATMUN!$B$2:$G$1123,6,0)</f>
        <v>14</v>
      </c>
      <c r="K1504" s="69">
        <v>1503.816366</v>
      </c>
      <c r="L1504" s="69">
        <v>1564</v>
      </c>
      <c r="M1504" s="69">
        <v>166.12576000000001</v>
      </c>
      <c r="N1504" s="69">
        <v>523.23349570737719</v>
      </c>
      <c r="P1504" s="69">
        <v>2227.7305550000001</v>
      </c>
      <c r="Q1504">
        <v>0</v>
      </c>
      <c r="S1504" s="69">
        <v>926.80019200000004</v>
      </c>
      <c r="T1504">
        <v>0</v>
      </c>
      <c r="V1504" s="51">
        <v>35</v>
      </c>
      <c r="W1504" s="51">
        <v>81</v>
      </c>
      <c r="X1504" s="51">
        <v>181</v>
      </c>
    </row>
    <row r="1505" spans="1:24" x14ac:dyDescent="0.2">
      <c r="A1505">
        <v>63212</v>
      </c>
      <c r="B1505" t="s">
        <v>1253</v>
      </c>
      <c r="C1505" t="s">
        <v>2308</v>
      </c>
      <c r="D1505">
        <v>2017</v>
      </c>
      <c r="E1505" t="str">
        <f t="shared" si="23"/>
        <v>632122017</v>
      </c>
      <c r="F1505">
        <v>5286</v>
      </c>
      <c r="G1505" t="str">
        <f>VLOOKUP($A1505,CATMUN!$B$2:$C$1123,2,0)</f>
        <v>Medio</v>
      </c>
      <c r="H1505" t="str">
        <f>VLOOKUP($A1505,CATMUN!$B$2:$D$1123,3,0)</f>
        <v>Municipios intermedios</v>
      </c>
      <c r="I1505">
        <f>VLOOKUP($A1505,CATMUN!$B$2:$G$1123,4,0)</f>
        <v>0</v>
      </c>
      <c r="J1505">
        <f>VLOOKUP($A1505,CATMUN!$B$2:$G$1123,6,0)</f>
        <v>14</v>
      </c>
      <c r="K1505" s="69">
        <v>166.758579</v>
      </c>
      <c r="L1505" s="69">
        <v>1564</v>
      </c>
      <c r="M1505" s="69">
        <v>2.399</v>
      </c>
      <c r="N1505" s="69">
        <v>134.99325446004167</v>
      </c>
      <c r="P1505" s="69">
        <v>288.24921799999998</v>
      </c>
      <c r="Q1505">
        <v>0</v>
      </c>
      <c r="S1505" s="69">
        <v>418.882812</v>
      </c>
      <c r="T1505">
        <v>0</v>
      </c>
      <c r="V1505" s="51">
        <v>14</v>
      </c>
      <c r="W1505" s="51">
        <v>6</v>
      </c>
      <c r="X1505" s="51">
        <v>181</v>
      </c>
    </row>
    <row r="1506" spans="1:24" x14ac:dyDescent="0.2">
      <c r="A1506">
        <v>63272</v>
      </c>
      <c r="B1506" t="s">
        <v>1899</v>
      </c>
      <c r="C1506" t="s">
        <v>2308</v>
      </c>
      <c r="D1506">
        <v>2017</v>
      </c>
      <c r="E1506" t="str">
        <f t="shared" si="23"/>
        <v>632722017</v>
      </c>
      <c r="F1506">
        <v>13520</v>
      </c>
      <c r="G1506" t="str">
        <f>VLOOKUP($A1506,CATMUN!$B$2:$C$1123,2,0)</f>
        <v>Alto</v>
      </c>
      <c r="H1506" t="str">
        <f>VLOOKUP($A1506,CATMUN!$B$2:$D$1123,3,0)</f>
        <v>Municipios intermedios</v>
      </c>
      <c r="I1506">
        <f>VLOOKUP($A1506,CATMUN!$B$2:$G$1123,4,0)</f>
        <v>0</v>
      </c>
      <c r="J1506">
        <f>VLOOKUP($A1506,CATMUN!$B$2:$G$1123,6,0)</f>
        <v>14</v>
      </c>
      <c r="K1506" s="69">
        <v>1171.8778200000002</v>
      </c>
      <c r="L1506" s="69">
        <v>1564</v>
      </c>
      <c r="M1506" s="69">
        <v>122.306617</v>
      </c>
      <c r="N1506" s="69">
        <v>134.99325446004167</v>
      </c>
      <c r="P1506" s="69">
        <v>288.24921799999998</v>
      </c>
      <c r="Q1506">
        <v>0</v>
      </c>
      <c r="S1506" s="69">
        <v>418.882812</v>
      </c>
      <c r="T1506">
        <v>0</v>
      </c>
      <c r="V1506" s="51">
        <v>8</v>
      </c>
      <c r="W1506" s="51">
        <v>32</v>
      </c>
      <c r="X1506" s="51">
        <v>445</v>
      </c>
    </row>
    <row r="1507" spans="1:24" x14ac:dyDescent="0.2">
      <c r="A1507">
        <v>63470</v>
      </c>
      <c r="B1507" t="s">
        <v>1902</v>
      </c>
      <c r="C1507" t="s">
        <v>2308</v>
      </c>
      <c r="D1507">
        <v>2017</v>
      </c>
      <c r="E1507" t="str">
        <f t="shared" si="23"/>
        <v>634702017</v>
      </c>
      <c r="F1507">
        <v>41578</v>
      </c>
      <c r="G1507" t="str">
        <f>VLOOKUP($A1507,CATMUN!$B$2:$C$1123,2,0)</f>
        <v>Alto</v>
      </c>
      <c r="H1507" t="str">
        <f>VLOOKUP($A1507,CATMUN!$B$2:$D$1123,3,0)</f>
        <v>Municipios intermedios</v>
      </c>
      <c r="I1507">
        <f>VLOOKUP($A1507,CATMUN!$B$2:$G$1123,4,0)</f>
        <v>0</v>
      </c>
      <c r="J1507">
        <f>VLOOKUP($A1507,CATMUN!$B$2:$G$1123,6,0)</f>
        <v>14</v>
      </c>
      <c r="K1507" s="69">
        <v>3080.0364089999998</v>
      </c>
      <c r="L1507" s="69">
        <v>1564</v>
      </c>
      <c r="M1507" s="69">
        <v>241.64895999999999</v>
      </c>
      <c r="N1507" s="69">
        <v>134.99325446004167</v>
      </c>
      <c r="P1507" s="69">
        <v>288.24921799999998</v>
      </c>
      <c r="Q1507">
        <v>0</v>
      </c>
      <c r="S1507" s="69">
        <v>418.882812</v>
      </c>
      <c r="T1507">
        <v>0</v>
      </c>
      <c r="V1507" s="51">
        <v>14</v>
      </c>
      <c r="W1507" s="51">
        <v>91</v>
      </c>
      <c r="X1507" s="51">
        <v>181</v>
      </c>
    </row>
    <row r="1508" spans="1:24" x14ac:dyDescent="0.2">
      <c r="A1508">
        <v>63594</v>
      </c>
      <c r="B1508" t="s">
        <v>1904</v>
      </c>
      <c r="C1508" t="s">
        <v>2308</v>
      </c>
      <c r="D1508">
        <v>2017</v>
      </c>
      <c r="E1508" t="str">
        <f t="shared" si="23"/>
        <v>635942017</v>
      </c>
      <c r="F1508">
        <v>35118</v>
      </c>
      <c r="G1508" t="str">
        <f>VLOOKUP($A1508,CATMUN!$B$2:$C$1123,2,0)</f>
        <v>Alto</v>
      </c>
      <c r="H1508" t="str">
        <f>VLOOKUP($A1508,CATMUN!$B$2:$D$1123,3,0)</f>
        <v>Municipios intermedios</v>
      </c>
      <c r="I1508">
        <f>VLOOKUP($A1508,CATMUN!$B$2:$G$1123,4,0)</f>
        <v>0</v>
      </c>
      <c r="J1508">
        <f>VLOOKUP($A1508,CATMUN!$B$2:$G$1123,6,0)</f>
        <v>14</v>
      </c>
      <c r="K1508" s="69">
        <v>3314.336722</v>
      </c>
      <c r="L1508" s="69">
        <v>1564</v>
      </c>
      <c r="M1508" s="69">
        <v>112.147048</v>
      </c>
      <c r="N1508" s="69">
        <v>134.99325446004167</v>
      </c>
      <c r="P1508" s="69">
        <v>288.24921799999998</v>
      </c>
      <c r="Q1508">
        <v>0</v>
      </c>
      <c r="S1508" s="69">
        <v>418.882812</v>
      </c>
      <c r="T1508">
        <v>0</v>
      </c>
      <c r="V1508" s="51">
        <v>14</v>
      </c>
      <c r="W1508" s="51">
        <v>90</v>
      </c>
      <c r="X1508" s="51">
        <v>181</v>
      </c>
    </row>
    <row r="1509" spans="1:24" x14ac:dyDescent="0.2">
      <c r="A1509">
        <v>66045</v>
      </c>
      <c r="B1509" t="s">
        <v>1907</v>
      </c>
      <c r="C1509" t="s">
        <v>1431</v>
      </c>
      <c r="D1509">
        <v>2017</v>
      </c>
      <c r="E1509" t="str">
        <f t="shared" si="23"/>
        <v>660452017</v>
      </c>
      <c r="F1509">
        <v>19271</v>
      </c>
      <c r="G1509" t="str">
        <f>VLOOKUP($A1509,CATMUN!$B$2:$C$1123,2,0)</f>
        <v>Medio</v>
      </c>
      <c r="H1509" t="str">
        <f>VLOOKUP($A1509,CATMUN!$B$2:$D$1123,3,0)</f>
        <v>Municipios intermedios</v>
      </c>
      <c r="I1509">
        <f>VLOOKUP($A1509,CATMUN!$B$2:$G$1123,4,0)</f>
        <v>0</v>
      </c>
      <c r="J1509">
        <f>VLOOKUP($A1509,CATMUN!$B$2:$G$1123,6,0)</f>
        <v>14</v>
      </c>
      <c r="K1509" s="69">
        <v>424.37718899999999</v>
      </c>
      <c r="L1509" s="69">
        <v>1564</v>
      </c>
      <c r="M1509" s="69">
        <v>12.352379999999998</v>
      </c>
      <c r="N1509" s="69">
        <v>134.99325446004167</v>
      </c>
      <c r="P1509" s="69">
        <v>288.24921799999998</v>
      </c>
      <c r="Q1509">
        <v>0</v>
      </c>
      <c r="S1509" s="69">
        <v>418.882812</v>
      </c>
      <c r="T1509">
        <v>0</v>
      </c>
      <c r="U1509">
        <v>2.1139999999999999</v>
      </c>
      <c r="V1509" s="51">
        <v>14</v>
      </c>
      <c r="W1509" s="51">
        <v>11</v>
      </c>
      <c r="X1509" s="51">
        <v>181</v>
      </c>
    </row>
    <row r="1510" spans="1:24" x14ac:dyDescent="0.2">
      <c r="A1510">
        <v>66088</v>
      </c>
      <c r="B1510" t="s">
        <v>1908</v>
      </c>
      <c r="C1510" t="s">
        <v>1431</v>
      </c>
      <c r="D1510">
        <v>2017</v>
      </c>
      <c r="E1510" t="str">
        <f t="shared" si="23"/>
        <v>660882017</v>
      </c>
      <c r="F1510">
        <v>27727</v>
      </c>
      <c r="G1510" t="str">
        <f>VLOOKUP($A1510,CATMUN!$B$2:$C$1123,2,0)</f>
        <v>Medio</v>
      </c>
      <c r="H1510" t="str">
        <f>VLOOKUP($A1510,CATMUN!$B$2:$D$1123,3,0)</f>
        <v>Municipios intermedios</v>
      </c>
      <c r="I1510">
        <f>VLOOKUP($A1510,CATMUN!$B$2:$G$1123,4,0)</f>
        <v>0</v>
      </c>
      <c r="J1510">
        <f>VLOOKUP($A1510,CATMUN!$B$2:$G$1123,6,0)</f>
        <v>14</v>
      </c>
      <c r="K1510" s="69">
        <v>830.59368700000005</v>
      </c>
      <c r="L1510" s="69">
        <v>1564</v>
      </c>
      <c r="M1510" s="69">
        <v>38.574185</v>
      </c>
      <c r="N1510" s="69">
        <v>134.99325446004167</v>
      </c>
      <c r="P1510" s="69">
        <v>288.24921799999998</v>
      </c>
      <c r="Q1510">
        <v>0</v>
      </c>
      <c r="S1510" s="69">
        <v>418.882812</v>
      </c>
      <c r="T1510">
        <v>0</v>
      </c>
      <c r="V1510" s="51">
        <v>14</v>
      </c>
      <c r="W1510" s="51">
        <v>42</v>
      </c>
      <c r="X1510" s="51">
        <v>181</v>
      </c>
    </row>
    <row r="1511" spans="1:24" x14ac:dyDescent="0.2">
      <c r="A1511">
        <v>66318</v>
      </c>
      <c r="B1511" t="s">
        <v>1910</v>
      </c>
      <c r="C1511" t="s">
        <v>1431</v>
      </c>
      <c r="D1511">
        <v>2017</v>
      </c>
      <c r="E1511" t="str">
        <f t="shared" si="23"/>
        <v>663182017</v>
      </c>
      <c r="F1511">
        <v>15217</v>
      </c>
      <c r="G1511" t="str">
        <f>VLOOKUP($A1511,CATMUN!$B$2:$C$1123,2,0)</f>
        <v>Medio</v>
      </c>
      <c r="H1511" t="str">
        <f>VLOOKUP($A1511,CATMUN!$B$2:$D$1123,3,0)</f>
        <v>Municipios intermedios</v>
      </c>
      <c r="I1511">
        <f>VLOOKUP($A1511,CATMUN!$B$2:$G$1123,4,0)</f>
        <v>0</v>
      </c>
      <c r="J1511">
        <f>VLOOKUP($A1511,CATMUN!$B$2:$G$1123,6,0)</f>
        <v>14</v>
      </c>
      <c r="K1511" s="69">
        <v>207.01327540000003</v>
      </c>
      <c r="L1511" s="69">
        <v>1564</v>
      </c>
      <c r="M1511" s="69">
        <v>11.775450000000001</v>
      </c>
      <c r="N1511" s="69">
        <v>134.99325446004167</v>
      </c>
      <c r="P1511" s="69">
        <v>288.24921799999998</v>
      </c>
      <c r="Q1511">
        <v>0</v>
      </c>
      <c r="S1511" s="69">
        <v>418.882812</v>
      </c>
      <c r="T1511">
        <v>0</v>
      </c>
      <c r="V1511" s="51">
        <v>14</v>
      </c>
      <c r="W1511" s="51">
        <v>1</v>
      </c>
      <c r="X1511" s="51">
        <v>181</v>
      </c>
    </row>
    <row r="1512" spans="1:24" x14ac:dyDescent="0.2">
      <c r="A1512">
        <v>66383</v>
      </c>
      <c r="B1512" t="s">
        <v>1911</v>
      </c>
      <c r="C1512" t="s">
        <v>1431</v>
      </c>
      <c r="D1512">
        <v>2017</v>
      </c>
      <c r="E1512" t="str">
        <f t="shared" si="23"/>
        <v>663832017</v>
      </c>
      <c r="F1512">
        <v>8568</v>
      </c>
      <c r="G1512" t="str">
        <f>VLOOKUP($A1512,CATMUN!$B$2:$C$1123,2,0)</f>
        <v>Bajo</v>
      </c>
      <c r="H1512" t="str">
        <f>VLOOKUP($A1512,CATMUN!$B$2:$D$1123,3,0)</f>
        <v>Municipios intermedios</v>
      </c>
      <c r="I1512">
        <f>VLOOKUP($A1512,CATMUN!$B$2:$G$1123,4,0)</f>
        <v>0</v>
      </c>
      <c r="J1512">
        <f>VLOOKUP($A1512,CATMUN!$B$2:$G$1123,6,0)</f>
        <v>14</v>
      </c>
      <c r="K1512" s="69">
        <v>181.19922700000001</v>
      </c>
      <c r="L1512" s="69">
        <v>1564</v>
      </c>
      <c r="N1512" s="69">
        <v>134.99325446004167</v>
      </c>
      <c r="P1512" s="69">
        <v>288.24921799999998</v>
      </c>
      <c r="Q1512">
        <v>0</v>
      </c>
      <c r="S1512" s="69">
        <v>418.882812</v>
      </c>
      <c r="T1512">
        <v>0</v>
      </c>
      <c r="V1512" s="51">
        <v>14</v>
      </c>
      <c r="W1512" s="51">
        <v>7</v>
      </c>
      <c r="X1512" s="51">
        <v>181</v>
      </c>
    </row>
    <row r="1513" spans="1:24" x14ac:dyDescent="0.2">
      <c r="A1513">
        <v>66440</v>
      </c>
      <c r="B1513" t="s">
        <v>1913</v>
      </c>
      <c r="C1513" t="s">
        <v>1431</v>
      </c>
      <c r="D1513">
        <v>2017</v>
      </c>
      <c r="E1513" t="str">
        <f t="shared" si="23"/>
        <v>664402017</v>
      </c>
      <c r="F1513">
        <v>23707</v>
      </c>
      <c r="G1513" t="str">
        <f>VLOOKUP($A1513,CATMUN!$B$2:$C$1123,2,0)</f>
        <v>Bajo</v>
      </c>
      <c r="H1513" t="str">
        <f>VLOOKUP($A1513,CATMUN!$B$2:$D$1123,3,0)</f>
        <v>Municipios intermedios</v>
      </c>
      <c r="I1513">
        <f>VLOOKUP($A1513,CATMUN!$B$2:$G$1123,4,0)</f>
        <v>0</v>
      </c>
      <c r="J1513">
        <f>VLOOKUP($A1513,CATMUN!$B$2:$G$1123,6,0)</f>
        <v>14</v>
      </c>
      <c r="K1513" s="69">
        <v>423.89232750999997</v>
      </c>
      <c r="L1513" s="69">
        <v>1564</v>
      </c>
      <c r="M1513" s="69">
        <v>6.9648130000000004</v>
      </c>
      <c r="N1513" s="69">
        <v>134.99325446004167</v>
      </c>
      <c r="P1513" s="69">
        <v>288.24921799999998</v>
      </c>
      <c r="Q1513">
        <v>0</v>
      </c>
      <c r="S1513" s="69">
        <v>418.882812</v>
      </c>
      <c r="T1513">
        <v>0</v>
      </c>
      <c r="V1513" s="51">
        <v>14</v>
      </c>
      <c r="W1513" s="51">
        <v>8</v>
      </c>
      <c r="X1513" s="51">
        <v>181</v>
      </c>
    </row>
    <row r="1514" spans="1:24" x14ac:dyDescent="0.2">
      <c r="A1514">
        <v>66594</v>
      </c>
      <c r="B1514" t="s">
        <v>1916</v>
      </c>
      <c r="C1514" t="s">
        <v>1431</v>
      </c>
      <c r="D1514">
        <v>2017</v>
      </c>
      <c r="E1514" t="str">
        <f t="shared" si="23"/>
        <v>665942017</v>
      </c>
      <c r="F1514">
        <v>33885</v>
      </c>
      <c r="G1514" t="str">
        <f>VLOOKUP($A1514,CATMUN!$B$2:$C$1123,2,0)</f>
        <v>Alto</v>
      </c>
      <c r="H1514" t="str">
        <f>VLOOKUP($A1514,CATMUN!$B$2:$D$1123,3,0)</f>
        <v>Municipios intermedios</v>
      </c>
      <c r="I1514">
        <f>VLOOKUP($A1514,CATMUN!$B$2:$G$1123,4,0)</f>
        <v>0</v>
      </c>
      <c r="J1514">
        <f>VLOOKUP($A1514,CATMUN!$B$2:$G$1123,6,0)</f>
        <v>14</v>
      </c>
      <c r="K1514" s="69">
        <v>430.53966400000002</v>
      </c>
      <c r="L1514" s="69">
        <v>1564</v>
      </c>
      <c r="M1514" s="69">
        <v>15.039928</v>
      </c>
      <c r="N1514" s="69">
        <v>134.99325446004167</v>
      </c>
      <c r="P1514" s="69">
        <v>288.24921799999998</v>
      </c>
      <c r="Q1514">
        <v>0</v>
      </c>
      <c r="S1514" s="69">
        <v>418.882812</v>
      </c>
      <c r="T1514">
        <v>0</v>
      </c>
      <c r="V1514" s="51">
        <v>14</v>
      </c>
      <c r="W1514" s="51">
        <v>21</v>
      </c>
      <c r="X1514" s="51">
        <v>181</v>
      </c>
    </row>
    <row r="1515" spans="1:24" x14ac:dyDescent="0.2">
      <c r="A1515">
        <v>66682</v>
      </c>
      <c r="B1515" t="s">
        <v>1917</v>
      </c>
      <c r="C1515" t="s">
        <v>1431</v>
      </c>
      <c r="D1515">
        <v>2017</v>
      </c>
      <c r="E1515" t="str">
        <f t="shared" si="23"/>
        <v>666822017</v>
      </c>
      <c r="F1515">
        <v>72634</v>
      </c>
      <c r="G1515" t="str">
        <f>VLOOKUP($A1515,CATMUN!$B$2:$C$1123,2,0)</f>
        <v>Alto</v>
      </c>
      <c r="H1515" t="str">
        <f>VLOOKUP($A1515,CATMUN!$B$2:$D$1123,3,0)</f>
        <v>Otros Sistemas de Ciudades</v>
      </c>
      <c r="I1515">
        <f>VLOOKUP($A1515,CATMUN!$B$2:$G$1123,4,0)</f>
        <v>0</v>
      </c>
      <c r="J1515">
        <f>VLOOKUP($A1515,CATMUN!$B$2:$G$1123,6,0)</f>
        <v>14</v>
      </c>
      <c r="K1515" s="69">
        <v>7347.4603280000001</v>
      </c>
      <c r="L1515" s="69">
        <v>1564</v>
      </c>
      <c r="M1515" s="69">
        <v>1557.8871340000001</v>
      </c>
      <c r="N1515" s="69">
        <v>523.23349570737719</v>
      </c>
      <c r="O1515" s="69">
        <v>0.94690799999999997</v>
      </c>
      <c r="P1515" s="69">
        <v>2227.7305550000001</v>
      </c>
      <c r="S1515" s="69">
        <v>926.80019200000004</v>
      </c>
      <c r="T1515">
        <v>0</v>
      </c>
      <c r="V1515" s="51">
        <v>35</v>
      </c>
      <c r="W1515" s="51">
        <v>219</v>
      </c>
      <c r="X1515" s="51">
        <v>181</v>
      </c>
    </row>
    <row r="1516" spans="1:24" x14ac:dyDescent="0.2">
      <c r="A1516">
        <v>66687</v>
      </c>
      <c r="B1516" t="s">
        <v>1918</v>
      </c>
      <c r="C1516" t="s">
        <v>1431</v>
      </c>
      <c r="D1516">
        <v>2017</v>
      </c>
      <c r="E1516" t="str">
        <f t="shared" si="23"/>
        <v>666872017</v>
      </c>
      <c r="F1516">
        <v>15786</v>
      </c>
      <c r="G1516" t="str">
        <f>VLOOKUP($A1516,CATMUN!$B$2:$C$1123,2,0)</f>
        <v>Medio</v>
      </c>
      <c r="H1516" t="str">
        <f>VLOOKUP($A1516,CATMUN!$B$2:$D$1123,3,0)</f>
        <v>Municipios intermedios</v>
      </c>
      <c r="I1516">
        <f>VLOOKUP($A1516,CATMUN!$B$2:$G$1123,4,0)</f>
        <v>0</v>
      </c>
      <c r="J1516">
        <f>VLOOKUP($A1516,CATMUN!$B$2:$G$1123,6,0)</f>
        <v>14</v>
      </c>
      <c r="K1516" s="69">
        <v>489.11832299999998</v>
      </c>
      <c r="L1516" s="69">
        <v>1564</v>
      </c>
      <c r="M1516" s="69">
        <v>7.0859069999999997</v>
      </c>
      <c r="N1516" s="69">
        <v>134.99325446004167</v>
      </c>
      <c r="P1516" s="69">
        <v>288.24921799999998</v>
      </c>
      <c r="Q1516">
        <v>0</v>
      </c>
      <c r="S1516" s="69">
        <v>418.882812</v>
      </c>
      <c r="T1516">
        <v>0</v>
      </c>
      <c r="U1516">
        <v>3.431</v>
      </c>
      <c r="V1516" s="51">
        <v>14</v>
      </c>
      <c r="W1516" s="51">
        <v>11</v>
      </c>
      <c r="X1516" s="51">
        <v>181</v>
      </c>
    </row>
    <row r="1517" spans="1:24" x14ac:dyDescent="0.2">
      <c r="A1517">
        <v>68077</v>
      </c>
      <c r="B1517" t="s">
        <v>1923</v>
      </c>
      <c r="C1517" t="s">
        <v>1919</v>
      </c>
      <c r="D1517">
        <v>2017</v>
      </c>
      <c r="E1517" t="str">
        <f t="shared" si="23"/>
        <v>680772017</v>
      </c>
      <c r="F1517">
        <v>29106</v>
      </c>
      <c r="G1517" t="str">
        <f>VLOOKUP($A1517,CATMUN!$B$2:$C$1123,2,0)</f>
        <v>Medio</v>
      </c>
      <c r="H1517" t="str">
        <f>VLOOKUP($A1517,CATMUN!$B$2:$D$1123,3,0)</f>
        <v>Municipios intermedios</v>
      </c>
      <c r="I1517">
        <f>VLOOKUP($A1517,CATMUN!$B$2:$G$1123,4,0)</f>
        <v>0</v>
      </c>
      <c r="J1517">
        <f>VLOOKUP($A1517,CATMUN!$B$2:$G$1123,6,0)</f>
        <v>14</v>
      </c>
      <c r="K1517" s="69">
        <v>1343.438645</v>
      </c>
      <c r="L1517" s="69">
        <v>1564</v>
      </c>
      <c r="M1517" s="69">
        <v>345.952517</v>
      </c>
      <c r="N1517" s="69">
        <v>134.99325446004167</v>
      </c>
      <c r="P1517" s="69">
        <v>288.24921799999998</v>
      </c>
      <c r="Q1517">
        <v>0</v>
      </c>
      <c r="S1517" s="69">
        <v>418.882812</v>
      </c>
      <c r="T1517">
        <v>0</v>
      </c>
      <c r="V1517" s="51">
        <v>14</v>
      </c>
      <c r="W1517" s="51">
        <v>74</v>
      </c>
      <c r="X1517" s="51">
        <v>181</v>
      </c>
    </row>
    <row r="1518" spans="1:24" x14ac:dyDescent="0.2">
      <c r="A1518">
        <v>68079</v>
      </c>
      <c r="B1518" t="s">
        <v>1924</v>
      </c>
      <c r="C1518" t="s">
        <v>1919</v>
      </c>
      <c r="D1518">
        <v>2017</v>
      </c>
      <c r="E1518" t="str">
        <f t="shared" si="23"/>
        <v>680792017</v>
      </c>
      <c r="F1518">
        <v>7112</v>
      </c>
      <c r="G1518" t="str">
        <f>VLOOKUP($A1518,CATMUN!$B$2:$C$1123,2,0)</f>
        <v>Alto</v>
      </c>
      <c r="H1518" t="str">
        <f>VLOOKUP($A1518,CATMUN!$B$2:$D$1123,3,0)</f>
        <v>Municipios intermedios</v>
      </c>
      <c r="I1518">
        <f>VLOOKUP($A1518,CATMUN!$B$2:$G$1123,4,0)</f>
        <v>0</v>
      </c>
      <c r="J1518">
        <f>VLOOKUP($A1518,CATMUN!$B$2:$G$1123,6,0)</f>
        <v>14</v>
      </c>
      <c r="K1518" s="69">
        <v>1818.0335249999998</v>
      </c>
      <c r="L1518" s="69">
        <v>1564</v>
      </c>
      <c r="M1518" s="69">
        <v>319.46408000000002</v>
      </c>
      <c r="N1518" s="69">
        <v>134.99325446004167</v>
      </c>
      <c r="P1518" s="69">
        <v>288.24921799999998</v>
      </c>
      <c r="Q1518">
        <v>0</v>
      </c>
      <c r="S1518" s="69">
        <v>418.882812</v>
      </c>
      <c r="T1518">
        <v>0</v>
      </c>
      <c r="V1518" s="51">
        <v>8</v>
      </c>
      <c r="W1518" s="51">
        <v>14</v>
      </c>
      <c r="X1518" s="51">
        <v>445</v>
      </c>
    </row>
    <row r="1519" spans="1:24" x14ac:dyDescent="0.2">
      <c r="A1519">
        <v>68147</v>
      </c>
      <c r="B1519" t="s">
        <v>1928</v>
      </c>
      <c r="C1519" t="s">
        <v>1919</v>
      </c>
      <c r="D1519">
        <v>2017</v>
      </c>
      <c r="E1519" t="str">
        <f t="shared" si="23"/>
        <v>681472017</v>
      </c>
      <c r="F1519">
        <v>5481</v>
      </c>
      <c r="G1519" t="str">
        <f>VLOOKUP($A1519,CATMUN!$B$2:$C$1123,2,0)</f>
        <v>Bajo</v>
      </c>
      <c r="H1519" t="str">
        <f>VLOOKUP($A1519,CATMUN!$B$2:$D$1123,3,0)</f>
        <v>Municipios intermedios</v>
      </c>
      <c r="I1519">
        <f>VLOOKUP($A1519,CATMUN!$B$2:$G$1123,4,0)</f>
        <v>0</v>
      </c>
      <c r="J1519">
        <f>VLOOKUP($A1519,CATMUN!$B$2:$G$1123,6,0)</f>
        <v>14</v>
      </c>
      <c r="K1519" s="69">
        <v>81.381608</v>
      </c>
      <c r="L1519" s="69">
        <v>1564</v>
      </c>
      <c r="M1519" s="69">
        <v>11.561828</v>
      </c>
      <c r="N1519" s="69">
        <v>134.99325446004167</v>
      </c>
      <c r="P1519" s="69">
        <v>288.24921799999998</v>
      </c>
      <c r="Q1519">
        <v>0</v>
      </c>
      <c r="S1519" s="69">
        <v>418.882812</v>
      </c>
      <c r="T1519">
        <v>0</v>
      </c>
      <c r="V1519" s="51">
        <v>14</v>
      </c>
      <c r="W1519" s="51">
        <v>7</v>
      </c>
      <c r="X1519" s="51">
        <v>181</v>
      </c>
    </row>
    <row r="1520" spans="1:24" x14ac:dyDescent="0.2">
      <c r="A1520">
        <v>68327</v>
      </c>
      <c r="B1520" t="s">
        <v>1955</v>
      </c>
      <c r="C1520" t="s">
        <v>1919</v>
      </c>
      <c r="D1520">
        <v>2017</v>
      </c>
      <c r="E1520" t="str">
        <f t="shared" si="23"/>
        <v>683272017</v>
      </c>
      <c r="F1520">
        <v>3772</v>
      </c>
      <c r="G1520" t="str">
        <f>VLOOKUP($A1520,CATMUN!$B$2:$C$1123,2,0)</f>
        <v>Alto</v>
      </c>
      <c r="H1520" t="str">
        <f>VLOOKUP($A1520,CATMUN!$B$2:$D$1123,3,0)</f>
        <v>Municipios intermedios</v>
      </c>
      <c r="I1520">
        <f>VLOOKUP($A1520,CATMUN!$B$2:$G$1123,4,0)</f>
        <v>0</v>
      </c>
      <c r="J1520">
        <f>VLOOKUP($A1520,CATMUN!$B$2:$G$1123,6,0)</f>
        <v>14</v>
      </c>
      <c r="K1520" s="69">
        <v>217.90749400000001</v>
      </c>
      <c r="L1520" s="69">
        <v>1564</v>
      </c>
      <c r="M1520" s="69">
        <v>8.3010099999999998</v>
      </c>
      <c r="N1520" s="69">
        <v>134.99325446004167</v>
      </c>
      <c r="P1520" s="69">
        <v>288.24921799999998</v>
      </c>
      <c r="Q1520">
        <v>0</v>
      </c>
      <c r="S1520" s="69">
        <v>418.882812</v>
      </c>
      <c r="T1520">
        <v>0</v>
      </c>
      <c r="V1520" s="51">
        <v>14</v>
      </c>
      <c r="W1520" s="51">
        <v>3</v>
      </c>
      <c r="X1520" s="51">
        <v>181</v>
      </c>
    </row>
    <row r="1521" spans="1:24" x14ac:dyDescent="0.2">
      <c r="A1521">
        <v>68406</v>
      </c>
      <c r="B1521" t="s">
        <v>1961</v>
      </c>
      <c r="C1521" t="s">
        <v>1919</v>
      </c>
      <c r="D1521">
        <v>2017</v>
      </c>
      <c r="E1521" t="str">
        <f t="shared" si="23"/>
        <v>684062017</v>
      </c>
      <c r="F1521">
        <v>40252</v>
      </c>
      <c r="G1521" t="str">
        <f>VLOOKUP($A1521,CATMUN!$B$2:$C$1123,2,0)</f>
        <v>Alto</v>
      </c>
      <c r="H1521" t="str">
        <f>VLOOKUP($A1521,CATMUN!$B$2:$D$1123,3,0)</f>
        <v>Municipios intermedios</v>
      </c>
      <c r="I1521">
        <f>VLOOKUP($A1521,CATMUN!$B$2:$G$1123,4,0)</f>
        <v>0</v>
      </c>
      <c r="J1521">
        <f>VLOOKUP($A1521,CATMUN!$B$2:$G$1123,6,0)</f>
        <v>14</v>
      </c>
      <c r="K1521" s="69">
        <v>4416.8691720000006</v>
      </c>
      <c r="L1521" s="69">
        <v>1564</v>
      </c>
      <c r="M1521" s="69">
        <v>125.14628</v>
      </c>
      <c r="N1521" s="69">
        <v>134.99325446004167</v>
      </c>
      <c r="P1521" s="69">
        <v>288.24921799999998</v>
      </c>
      <c r="Q1521">
        <v>0</v>
      </c>
      <c r="R1521">
        <v>0</v>
      </c>
      <c r="S1521" s="69">
        <v>418.882812</v>
      </c>
      <c r="T1521">
        <v>0</v>
      </c>
      <c r="V1521" s="51">
        <v>8</v>
      </c>
      <c r="W1521" s="51">
        <v>288</v>
      </c>
      <c r="X1521" s="51">
        <v>445</v>
      </c>
    </row>
    <row r="1522" spans="1:24" x14ac:dyDescent="0.2">
      <c r="A1522">
        <v>68432</v>
      </c>
      <c r="B1522" t="s">
        <v>1964</v>
      </c>
      <c r="C1522" t="s">
        <v>1919</v>
      </c>
      <c r="D1522">
        <v>2017</v>
      </c>
      <c r="E1522" t="str">
        <f t="shared" si="23"/>
        <v>684322017</v>
      </c>
      <c r="F1522">
        <v>18308</v>
      </c>
      <c r="G1522" t="str">
        <f>VLOOKUP($A1522,CATMUN!$B$2:$C$1123,2,0)</f>
        <v>Medio</v>
      </c>
      <c r="H1522" t="str">
        <f>VLOOKUP($A1522,CATMUN!$B$2:$D$1123,3,0)</f>
        <v>Otros Sistemas de Ciudades</v>
      </c>
      <c r="I1522">
        <f>VLOOKUP($A1522,CATMUN!$B$2:$G$1123,4,0)</f>
        <v>0</v>
      </c>
      <c r="J1522">
        <f>VLOOKUP($A1522,CATMUN!$B$2:$G$1123,6,0)</f>
        <v>14</v>
      </c>
      <c r="K1522" s="69">
        <v>962.07800275</v>
      </c>
      <c r="L1522" s="69">
        <v>1564</v>
      </c>
      <c r="M1522" s="69">
        <v>36.281714000000001</v>
      </c>
      <c r="N1522" s="69">
        <v>523.23349570737719</v>
      </c>
      <c r="P1522" s="69">
        <v>2227.7305550000001</v>
      </c>
      <c r="Q1522">
        <v>0</v>
      </c>
      <c r="S1522" s="69">
        <v>926.80019200000004</v>
      </c>
      <c r="T1522">
        <v>0</v>
      </c>
      <c r="V1522" s="51">
        <v>12</v>
      </c>
      <c r="W1522" s="51">
        <v>48</v>
      </c>
      <c r="X1522" s="51">
        <v>1490</v>
      </c>
    </row>
    <row r="1523" spans="1:24" x14ac:dyDescent="0.2">
      <c r="A1523">
        <v>68522</v>
      </c>
      <c r="B1523" t="s">
        <v>1971</v>
      </c>
      <c r="C1523" t="s">
        <v>1919</v>
      </c>
      <c r="D1523">
        <v>2017</v>
      </c>
      <c r="E1523" t="str">
        <f t="shared" si="23"/>
        <v>685222017</v>
      </c>
      <c r="F1523">
        <v>3423</v>
      </c>
      <c r="G1523" t="str">
        <f>VLOOKUP($A1523,CATMUN!$B$2:$C$1123,2,0)</f>
        <v>Medio</v>
      </c>
      <c r="H1523" t="str">
        <f>VLOOKUP($A1523,CATMUN!$B$2:$D$1123,3,0)</f>
        <v>Municipios intermedios</v>
      </c>
      <c r="I1523">
        <f>VLOOKUP($A1523,CATMUN!$B$2:$G$1123,4,0)</f>
        <v>0</v>
      </c>
      <c r="J1523">
        <f>VLOOKUP($A1523,CATMUN!$B$2:$G$1123,6,0)</f>
        <v>14</v>
      </c>
      <c r="K1523" s="69">
        <v>90.659997000000004</v>
      </c>
      <c r="L1523" s="69">
        <v>1564</v>
      </c>
      <c r="M1523" s="69">
        <v>2.0936379999999999</v>
      </c>
      <c r="N1523" s="69">
        <v>134.99325446004167</v>
      </c>
      <c r="P1523" s="69">
        <v>288.24921799999998</v>
      </c>
      <c r="Q1523">
        <v>0</v>
      </c>
      <c r="S1523" s="69">
        <v>418.882812</v>
      </c>
      <c r="T1523">
        <v>0</v>
      </c>
      <c r="V1523" s="51">
        <v>14</v>
      </c>
      <c r="W1523" s="51">
        <v>0</v>
      </c>
      <c r="X1523" s="51">
        <v>181</v>
      </c>
    </row>
    <row r="1524" spans="1:24" x14ac:dyDescent="0.2">
      <c r="A1524">
        <v>68533</v>
      </c>
      <c r="B1524" t="s">
        <v>1973</v>
      </c>
      <c r="C1524" t="s">
        <v>1919</v>
      </c>
      <c r="D1524">
        <v>2017</v>
      </c>
      <c r="E1524" t="str">
        <f t="shared" si="23"/>
        <v>685332017</v>
      </c>
      <c r="F1524">
        <v>4201</v>
      </c>
      <c r="G1524" t="str">
        <f>VLOOKUP($A1524,CATMUN!$B$2:$C$1123,2,0)</f>
        <v>Alto</v>
      </c>
      <c r="H1524" t="str">
        <f>VLOOKUP($A1524,CATMUN!$B$2:$D$1123,3,0)</f>
        <v>Municipios intermedios</v>
      </c>
      <c r="I1524">
        <f>VLOOKUP($A1524,CATMUN!$B$2:$G$1123,4,0)</f>
        <v>0</v>
      </c>
      <c r="J1524">
        <f>VLOOKUP($A1524,CATMUN!$B$2:$G$1123,6,0)</f>
        <v>14</v>
      </c>
      <c r="K1524" s="69">
        <v>315.01485400000001</v>
      </c>
      <c r="L1524" s="69">
        <v>1564</v>
      </c>
      <c r="M1524" s="69">
        <v>7.774718</v>
      </c>
      <c r="N1524" s="69">
        <v>134.99325446004167</v>
      </c>
      <c r="P1524" s="69">
        <v>288.24921799999998</v>
      </c>
      <c r="Q1524">
        <v>0</v>
      </c>
      <c r="S1524" s="69">
        <v>418.882812</v>
      </c>
      <c r="T1524">
        <v>0</v>
      </c>
      <c r="V1524" s="51">
        <v>14</v>
      </c>
      <c r="W1524" s="51">
        <v>3</v>
      </c>
      <c r="X1524" s="51">
        <v>181</v>
      </c>
    </row>
    <row r="1525" spans="1:24" x14ac:dyDescent="0.2">
      <c r="A1525">
        <v>68679</v>
      </c>
      <c r="B1525" t="s">
        <v>1983</v>
      </c>
      <c r="C1525" t="s">
        <v>1919</v>
      </c>
      <c r="D1525">
        <v>2017</v>
      </c>
      <c r="E1525" t="str">
        <f t="shared" si="23"/>
        <v>686792017</v>
      </c>
      <c r="F1525">
        <v>45752</v>
      </c>
      <c r="G1525" t="str">
        <f>VLOOKUP($A1525,CATMUN!$B$2:$C$1123,2,0)</f>
        <v>Alto</v>
      </c>
      <c r="H1525" t="str">
        <f>VLOOKUP($A1525,CATMUN!$B$2:$D$1123,3,0)</f>
        <v>Otros Sistemas de Ciudades</v>
      </c>
      <c r="I1525">
        <f>VLOOKUP($A1525,CATMUN!$B$2:$G$1123,4,0)</f>
        <v>0</v>
      </c>
      <c r="J1525">
        <f>VLOOKUP($A1525,CATMUN!$B$2:$G$1123,6,0)</f>
        <v>14</v>
      </c>
      <c r="K1525" s="69">
        <v>7112.3534159999999</v>
      </c>
      <c r="L1525" s="69">
        <v>1564</v>
      </c>
      <c r="M1525" s="69">
        <v>328.70223700000003</v>
      </c>
      <c r="N1525" s="69">
        <v>523.23349570737719</v>
      </c>
      <c r="O1525" s="69">
        <v>0</v>
      </c>
      <c r="P1525" s="69">
        <v>2227.7305550000001</v>
      </c>
      <c r="Q1525">
        <v>0</v>
      </c>
      <c r="R1525">
        <v>0</v>
      </c>
      <c r="S1525" s="69">
        <v>926.80019200000004</v>
      </c>
      <c r="T1525">
        <v>0</v>
      </c>
      <c r="V1525" s="51">
        <v>346</v>
      </c>
      <c r="W1525" s="51">
        <v>236</v>
      </c>
      <c r="X1525" s="51">
        <v>2259</v>
      </c>
    </row>
    <row r="1526" spans="1:24" x14ac:dyDescent="0.2">
      <c r="A1526">
        <v>68855</v>
      </c>
      <c r="B1526" t="s">
        <v>1994</v>
      </c>
      <c r="C1526" t="s">
        <v>1919</v>
      </c>
      <c r="D1526">
        <v>2017</v>
      </c>
      <c r="E1526" t="str">
        <f t="shared" si="23"/>
        <v>688552017</v>
      </c>
      <c r="F1526">
        <v>4551</v>
      </c>
      <c r="G1526" t="str">
        <f>VLOOKUP($A1526,CATMUN!$B$2:$C$1123,2,0)</f>
        <v>Medio</v>
      </c>
      <c r="H1526" t="str">
        <f>VLOOKUP($A1526,CATMUN!$B$2:$D$1123,3,0)</f>
        <v>Municipios intermedios</v>
      </c>
      <c r="I1526">
        <f>VLOOKUP($A1526,CATMUN!$B$2:$G$1123,4,0)</f>
        <v>0</v>
      </c>
      <c r="J1526">
        <f>VLOOKUP($A1526,CATMUN!$B$2:$G$1123,6,0)</f>
        <v>14</v>
      </c>
      <c r="K1526" s="69">
        <v>486.64956699999999</v>
      </c>
      <c r="L1526" s="69">
        <v>1564</v>
      </c>
      <c r="M1526" s="69">
        <v>32.826011000000001</v>
      </c>
      <c r="N1526" s="69">
        <v>134.99325446004167</v>
      </c>
      <c r="O1526" s="69">
        <v>0</v>
      </c>
      <c r="P1526" s="69">
        <v>288.24921799999998</v>
      </c>
      <c r="Q1526">
        <v>0</v>
      </c>
      <c r="S1526" s="69">
        <v>418.882812</v>
      </c>
      <c r="T1526">
        <v>0</v>
      </c>
      <c r="V1526" s="51">
        <v>14</v>
      </c>
      <c r="W1526" s="51">
        <v>4</v>
      </c>
      <c r="X1526" s="51">
        <v>181</v>
      </c>
    </row>
    <row r="1527" spans="1:24" x14ac:dyDescent="0.2">
      <c r="A1527">
        <v>68872</v>
      </c>
      <c r="B1527" t="s">
        <v>1287</v>
      </c>
      <c r="C1527" t="s">
        <v>1919</v>
      </c>
      <c r="D1527">
        <v>2017</v>
      </c>
      <c r="E1527" t="str">
        <f t="shared" si="23"/>
        <v>688722017</v>
      </c>
      <c r="F1527">
        <v>5652</v>
      </c>
      <c r="G1527" t="str">
        <f>VLOOKUP($A1527,CATMUN!$B$2:$C$1123,2,0)</f>
        <v>Alto</v>
      </c>
      <c r="H1527" t="str">
        <f>VLOOKUP($A1527,CATMUN!$B$2:$D$1123,3,0)</f>
        <v>Municipios intermedios</v>
      </c>
      <c r="I1527">
        <f>VLOOKUP($A1527,CATMUN!$B$2:$G$1123,4,0)</f>
        <v>0</v>
      </c>
      <c r="J1527">
        <f>VLOOKUP($A1527,CATMUN!$B$2:$G$1123,6,0)</f>
        <v>14</v>
      </c>
      <c r="K1527" s="69">
        <v>387.04377199999999</v>
      </c>
      <c r="L1527" s="69">
        <v>1564</v>
      </c>
      <c r="M1527" s="69">
        <v>73.327688999999992</v>
      </c>
      <c r="N1527" s="69">
        <v>134.99325446004167</v>
      </c>
      <c r="P1527" s="69">
        <v>288.24921799999998</v>
      </c>
      <c r="Q1527">
        <v>0</v>
      </c>
      <c r="S1527" s="69">
        <v>418.882812</v>
      </c>
      <c r="T1527">
        <v>0</v>
      </c>
      <c r="V1527" s="51">
        <v>14</v>
      </c>
      <c r="W1527" s="51">
        <v>6</v>
      </c>
      <c r="X1527" s="51">
        <v>181</v>
      </c>
    </row>
    <row r="1528" spans="1:24" x14ac:dyDescent="0.2">
      <c r="A1528">
        <v>70110</v>
      </c>
      <c r="B1528" t="s">
        <v>1299</v>
      </c>
      <c r="C1528" t="s">
        <v>1488</v>
      </c>
      <c r="D1528">
        <v>2017</v>
      </c>
      <c r="E1528" t="str">
        <f t="shared" si="23"/>
        <v>701102017</v>
      </c>
      <c r="F1528">
        <v>9680</v>
      </c>
      <c r="G1528" t="str">
        <f>VLOOKUP($A1528,CATMUN!$B$2:$C$1123,2,0)</f>
        <v>Medio</v>
      </c>
      <c r="H1528" t="str">
        <f>VLOOKUP($A1528,CATMUN!$B$2:$D$1123,3,0)</f>
        <v>Municipios intermedios</v>
      </c>
      <c r="I1528">
        <f>VLOOKUP($A1528,CATMUN!$B$2:$G$1123,4,0)</f>
        <v>0</v>
      </c>
      <c r="J1528">
        <f>VLOOKUP($A1528,CATMUN!$B$2:$G$1123,6,0)</f>
        <v>14</v>
      </c>
      <c r="K1528" s="69">
        <v>165.802886</v>
      </c>
      <c r="L1528" s="69">
        <v>1564</v>
      </c>
      <c r="M1528" s="69">
        <v>0.77470000000000006</v>
      </c>
      <c r="N1528" s="69">
        <v>134.99325446004167</v>
      </c>
      <c r="P1528" s="69">
        <v>288.24921799999998</v>
      </c>
      <c r="Q1528">
        <v>0</v>
      </c>
      <c r="S1528" s="69">
        <v>418.882812</v>
      </c>
      <c r="T1528">
        <v>0</v>
      </c>
      <c r="V1528" s="51">
        <v>14</v>
      </c>
      <c r="W1528" s="51">
        <v>6</v>
      </c>
      <c r="X1528" s="51">
        <v>181</v>
      </c>
    </row>
    <row r="1529" spans="1:24" x14ac:dyDescent="0.2">
      <c r="A1529">
        <v>70215</v>
      </c>
      <c r="B1529" t="s">
        <v>2001</v>
      </c>
      <c r="C1529" t="s">
        <v>1488</v>
      </c>
      <c r="D1529">
        <v>2017</v>
      </c>
      <c r="E1529" t="str">
        <f t="shared" si="23"/>
        <v>702152017</v>
      </c>
      <c r="F1529">
        <v>63246</v>
      </c>
      <c r="G1529" t="str">
        <f>VLOOKUP($A1529,CATMUN!$B$2:$C$1123,2,0)</f>
        <v>Bajo</v>
      </c>
      <c r="H1529" t="str">
        <f>VLOOKUP($A1529,CATMUN!$B$2:$D$1123,3,0)</f>
        <v>Municipios intermedios</v>
      </c>
      <c r="I1529">
        <f>VLOOKUP($A1529,CATMUN!$B$2:$G$1123,4,0)</f>
        <v>0</v>
      </c>
      <c r="J1529">
        <f>VLOOKUP($A1529,CATMUN!$B$2:$G$1123,6,0)</f>
        <v>14</v>
      </c>
      <c r="K1529" s="69">
        <v>1642.5913149999999</v>
      </c>
      <c r="L1529" s="69">
        <v>1564</v>
      </c>
      <c r="M1529" s="69">
        <v>104.43321400000001</v>
      </c>
      <c r="N1529" s="69">
        <v>134.99325446004167</v>
      </c>
      <c r="P1529" s="69">
        <v>288.24921799999998</v>
      </c>
      <c r="Q1529">
        <v>0</v>
      </c>
      <c r="S1529" s="69">
        <v>418.882812</v>
      </c>
      <c r="T1529">
        <v>0</v>
      </c>
      <c r="V1529" s="51">
        <v>14</v>
      </c>
      <c r="W1529" s="51">
        <v>89</v>
      </c>
      <c r="X1529" s="51">
        <v>181</v>
      </c>
    </row>
    <row r="1530" spans="1:24" x14ac:dyDescent="0.2">
      <c r="A1530">
        <v>70221</v>
      </c>
      <c r="B1530" t="s">
        <v>2002</v>
      </c>
      <c r="C1530" t="s">
        <v>1488</v>
      </c>
      <c r="D1530">
        <v>2017</v>
      </c>
      <c r="E1530" t="str">
        <f t="shared" si="23"/>
        <v>702212017</v>
      </c>
      <c r="F1530">
        <v>14032</v>
      </c>
      <c r="G1530" t="str">
        <f>VLOOKUP($A1530,CATMUN!$B$2:$C$1123,2,0)</f>
        <v>Alto</v>
      </c>
      <c r="H1530" t="str">
        <f>VLOOKUP($A1530,CATMUN!$B$2:$D$1123,3,0)</f>
        <v>Municipios intermedios</v>
      </c>
      <c r="I1530">
        <f>VLOOKUP($A1530,CATMUN!$B$2:$G$1123,4,0)</f>
        <v>0</v>
      </c>
      <c r="J1530">
        <f>VLOOKUP($A1530,CATMUN!$B$2:$G$1123,6,0)</f>
        <v>14</v>
      </c>
      <c r="K1530" s="69">
        <v>2772.2194989999998</v>
      </c>
      <c r="L1530" s="69">
        <v>1564</v>
      </c>
      <c r="M1530" s="69">
        <v>257.49151699999999</v>
      </c>
      <c r="N1530" s="69">
        <v>134.99325446004167</v>
      </c>
      <c r="P1530" s="69">
        <v>288.24921799999998</v>
      </c>
      <c r="Q1530">
        <v>0</v>
      </c>
      <c r="S1530" s="69">
        <v>418.882812</v>
      </c>
      <c r="T1530">
        <v>0</v>
      </c>
      <c r="V1530" s="51">
        <v>10</v>
      </c>
      <c r="W1530" s="51">
        <v>204</v>
      </c>
      <c r="X1530" s="51">
        <v>124</v>
      </c>
    </row>
    <row r="1531" spans="1:24" x14ac:dyDescent="0.2">
      <c r="A1531">
        <v>70230</v>
      </c>
      <c r="B1531" t="s">
        <v>2003</v>
      </c>
      <c r="C1531" t="s">
        <v>1488</v>
      </c>
      <c r="D1531">
        <v>2017</v>
      </c>
      <c r="E1531" t="str">
        <f t="shared" si="23"/>
        <v>702302017</v>
      </c>
      <c r="F1531">
        <v>4381</v>
      </c>
      <c r="G1531" t="str">
        <f>VLOOKUP($A1531,CATMUN!$B$2:$C$1123,2,0)</f>
        <v>Bajo</v>
      </c>
      <c r="H1531" t="str">
        <f>VLOOKUP($A1531,CATMUN!$B$2:$D$1123,3,0)</f>
        <v>Municipios intermedios</v>
      </c>
      <c r="I1531">
        <f>VLOOKUP($A1531,CATMUN!$B$2:$G$1123,4,0)</f>
        <v>0</v>
      </c>
      <c r="J1531">
        <f>VLOOKUP($A1531,CATMUN!$B$2:$G$1123,6,0)</f>
        <v>14</v>
      </c>
      <c r="K1531" s="69">
        <v>20.054987000000001</v>
      </c>
      <c r="L1531" s="69">
        <v>1564</v>
      </c>
      <c r="M1531" s="69">
        <v>0</v>
      </c>
      <c r="N1531" s="69">
        <v>134.99325446004167</v>
      </c>
      <c r="P1531" s="69">
        <v>288.24921799999998</v>
      </c>
      <c r="Q1531">
        <v>0</v>
      </c>
      <c r="S1531" s="69">
        <v>418.882812</v>
      </c>
      <c r="T1531">
        <v>0</v>
      </c>
      <c r="V1531" s="51">
        <v>14</v>
      </c>
      <c r="W1531" s="51">
        <v>0</v>
      </c>
      <c r="X1531" s="51">
        <v>181</v>
      </c>
    </row>
    <row r="1532" spans="1:24" x14ac:dyDescent="0.2">
      <c r="A1532">
        <v>70233</v>
      </c>
      <c r="B1532" t="s">
        <v>2004</v>
      </c>
      <c r="C1532" t="s">
        <v>1488</v>
      </c>
      <c r="D1532">
        <v>2017</v>
      </c>
      <c r="E1532" t="str">
        <f t="shared" si="23"/>
        <v>702332017</v>
      </c>
      <c r="F1532">
        <v>10805</v>
      </c>
      <c r="G1532" t="str">
        <f>VLOOKUP($A1532,CATMUN!$B$2:$C$1123,2,0)</f>
        <v>Bajo</v>
      </c>
      <c r="H1532" t="str">
        <f>VLOOKUP($A1532,CATMUN!$B$2:$D$1123,3,0)</f>
        <v>Municipios intermedios</v>
      </c>
      <c r="I1532">
        <f>VLOOKUP($A1532,CATMUN!$B$2:$G$1123,4,0)</f>
        <v>0</v>
      </c>
      <c r="J1532">
        <f>VLOOKUP($A1532,CATMUN!$B$2:$G$1123,6,0)</f>
        <v>14</v>
      </c>
      <c r="K1532" s="69">
        <v>62.109966278076172</v>
      </c>
      <c r="L1532" s="69">
        <v>1564</v>
      </c>
      <c r="N1532" s="69">
        <v>134.99325446004167</v>
      </c>
      <c r="P1532" s="69">
        <v>288.24921799999998</v>
      </c>
      <c r="Q1532">
        <v>0</v>
      </c>
      <c r="S1532" s="69">
        <v>418.882812</v>
      </c>
      <c r="T1532">
        <v>0</v>
      </c>
      <c r="V1532" s="51">
        <v>14</v>
      </c>
      <c r="W1532" s="51">
        <v>0</v>
      </c>
      <c r="X1532" s="51">
        <v>181</v>
      </c>
    </row>
    <row r="1533" spans="1:24" x14ac:dyDescent="0.2">
      <c r="A1533">
        <v>70235</v>
      </c>
      <c r="B1533" t="s">
        <v>2005</v>
      </c>
      <c r="C1533" t="s">
        <v>1488</v>
      </c>
      <c r="D1533">
        <v>2017</v>
      </c>
      <c r="E1533" t="str">
        <f t="shared" si="23"/>
        <v>702352017</v>
      </c>
      <c r="F1533">
        <v>20854</v>
      </c>
      <c r="G1533" t="str">
        <f>VLOOKUP($A1533,CATMUN!$B$2:$C$1123,2,0)</f>
        <v>Bajo</v>
      </c>
      <c r="H1533" t="str">
        <f>VLOOKUP($A1533,CATMUN!$B$2:$D$1123,3,0)</f>
        <v>Municipios intermedios</v>
      </c>
      <c r="I1533">
        <f>VLOOKUP($A1533,CATMUN!$B$2:$G$1123,4,0)</f>
        <v>0</v>
      </c>
      <c r="J1533">
        <f>VLOOKUP($A1533,CATMUN!$B$2:$G$1123,6,0)</f>
        <v>14</v>
      </c>
      <c r="K1533" s="69">
        <v>260.37176899999997</v>
      </c>
      <c r="L1533" s="69">
        <v>1564</v>
      </c>
      <c r="N1533" s="69">
        <v>134.99325446004167</v>
      </c>
      <c r="P1533" s="69">
        <v>288.24921799999998</v>
      </c>
      <c r="Q1533">
        <v>0</v>
      </c>
      <c r="S1533" s="69">
        <v>418.882812</v>
      </c>
      <c r="T1533">
        <v>0</v>
      </c>
      <c r="V1533" s="51">
        <v>14</v>
      </c>
      <c r="W1533" s="51" t="e">
        <v>#N/A</v>
      </c>
      <c r="X1533" s="51" t="e">
        <v>#N/A</v>
      </c>
    </row>
    <row r="1534" spans="1:24" x14ac:dyDescent="0.2">
      <c r="A1534">
        <v>70418</v>
      </c>
      <c r="B1534" t="s">
        <v>2007</v>
      </c>
      <c r="C1534" t="s">
        <v>1488</v>
      </c>
      <c r="D1534">
        <v>2017</v>
      </c>
      <c r="E1534" t="str">
        <f t="shared" si="23"/>
        <v>704182017</v>
      </c>
      <c r="F1534">
        <v>19234</v>
      </c>
      <c r="G1534" t="str">
        <f>VLOOKUP($A1534,CATMUN!$B$2:$C$1123,2,0)</f>
        <v>Medio</v>
      </c>
      <c r="H1534" t="str">
        <f>VLOOKUP($A1534,CATMUN!$B$2:$D$1123,3,0)</f>
        <v>Municipios intermedios</v>
      </c>
      <c r="I1534">
        <f>VLOOKUP($A1534,CATMUN!$B$2:$G$1123,4,0)</f>
        <v>0</v>
      </c>
      <c r="J1534">
        <f>VLOOKUP($A1534,CATMUN!$B$2:$G$1123,6,0)</f>
        <v>14</v>
      </c>
      <c r="K1534" s="69">
        <v>103.58318799999999</v>
      </c>
      <c r="L1534" s="69">
        <v>1564</v>
      </c>
      <c r="M1534" s="69">
        <v>0</v>
      </c>
      <c r="N1534" s="69">
        <v>134.99325446004167</v>
      </c>
      <c r="P1534" s="69">
        <v>288.24921799999998</v>
      </c>
      <c r="Q1534">
        <v>0</v>
      </c>
      <c r="S1534" s="69">
        <v>418.882812</v>
      </c>
      <c r="T1534">
        <v>0</v>
      </c>
      <c r="V1534" s="51">
        <v>14</v>
      </c>
      <c r="W1534" s="51">
        <v>1</v>
      </c>
      <c r="X1534" s="51">
        <v>181</v>
      </c>
    </row>
    <row r="1535" spans="1:24" x14ac:dyDescent="0.2">
      <c r="A1535">
        <v>70473</v>
      </c>
      <c r="B1535" t="s">
        <v>2009</v>
      </c>
      <c r="C1535" t="s">
        <v>1488</v>
      </c>
      <c r="D1535">
        <v>2017</v>
      </c>
      <c r="E1535" t="str">
        <f t="shared" si="23"/>
        <v>704732017</v>
      </c>
      <c r="F1535">
        <v>14764</v>
      </c>
      <c r="G1535" t="str">
        <f>VLOOKUP($A1535,CATMUN!$B$2:$C$1123,2,0)</f>
        <v>Bajo</v>
      </c>
      <c r="H1535" t="str">
        <f>VLOOKUP($A1535,CATMUN!$B$2:$D$1123,3,0)</f>
        <v>Municipios intermedios</v>
      </c>
      <c r="I1535">
        <f>VLOOKUP($A1535,CATMUN!$B$2:$G$1123,4,0)</f>
        <v>0</v>
      </c>
      <c r="J1535">
        <f>VLOOKUP($A1535,CATMUN!$B$2:$G$1123,6,0)</f>
        <v>14</v>
      </c>
      <c r="K1535" s="69">
        <v>109.773006</v>
      </c>
      <c r="L1535" s="69">
        <v>1564</v>
      </c>
      <c r="M1535" s="69">
        <v>5</v>
      </c>
      <c r="N1535" s="69">
        <v>134.99325446004167</v>
      </c>
      <c r="P1535" s="69">
        <v>288.24921799999998</v>
      </c>
      <c r="S1535" s="69">
        <v>418.882812</v>
      </c>
      <c r="T1535">
        <v>0</v>
      </c>
      <c r="V1535" s="51">
        <v>14</v>
      </c>
      <c r="W1535" s="51">
        <v>2</v>
      </c>
      <c r="X1535" s="51">
        <v>181</v>
      </c>
    </row>
    <row r="1536" spans="1:24" x14ac:dyDescent="0.2">
      <c r="A1536">
        <v>70523</v>
      </c>
      <c r="B1536" t="s">
        <v>2011</v>
      </c>
      <c r="C1536" t="s">
        <v>1488</v>
      </c>
      <c r="D1536">
        <v>2017</v>
      </c>
      <c r="E1536" t="str">
        <f t="shared" si="23"/>
        <v>705232017</v>
      </c>
      <c r="F1536">
        <v>14224</v>
      </c>
      <c r="G1536" t="str">
        <f>VLOOKUP($A1536,CATMUN!$B$2:$C$1123,2,0)</f>
        <v>Bajo</v>
      </c>
      <c r="H1536" t="str">
        <f>VLOOKUP($A1536,CATMUN!$B$2:$D$1123,3,0)</f>
        <v>Municipios intermedios</v>
      </c>
      <c r="I1536">
        <f>VLOOKUP($A1536,CATMUN!$B$2:$G$1123,4,0)</f>
        <v>0</v>
      </c>
      <c r="J1536">
        <f>VLOOKUP($A1536,CATMUN!$B$2:$G$1123,6,0)</f>
        <v>14</v>
      </c>
      <c r="K1536" s="69">
        <v>407.40848399999999</v>
      </c>
      <c r="L1536" s="69">
        <v>1564</v>
      </c>
      <c r="M1536" s="69">
        <v>0</v>
      </c>
      <c r="N1536" s="69">
        <v>134.99325446004167</v>
      </c>
      <c r="P1536" s="69">
        <v>288.24921799999998</v>
      </c>
      <c r="Q1536">
        <v>0</v>
      </c>
      <c r="S1536" s="69">
        <v>418.882812</v>
      </c>
      <c r="T1536">
        <v>0</v>
      </c>
      <c r="V1536" s="51">
        <v>14</v>
      </c>
      <c r="W1536" s="51">
        <v>16</v>
      </c>
      <c r="X1536" s="51">
        <v>181</v>
      </c>
    </row>
    <row r="1537" spans="1:24" x14ac:dyDescent="0.2">
      <c r="A1537">
        <v>70670</v>
      </c>
      <c r="B1537" t="s">
        <v>2012</v>
      </c>
      <c r="C1537" t="s">
        <v>1488</v>
      </c>
      <c r="D1537">
        <v>2017</v>
      </c>
      <c r="E1537" t="str">
        <f t="shared" si="23"/>
        <v>706702017</v>
      </c>
      <c r="F1537">
        <v>38204</v>
      </c>
      <c r="G1537" t="str">
        <f>VLOOKUP($A1537,CATMUN!$B$2:$C$1123,2,0)</f>
        <v>Bajo</v>
      </c>
      <c r="H1537" t="str">
        <f>VLOOKUP($A1537,CATMUN!$B$2:$D$1123,3,0)</f>
        <v>Municipios intermedios</v>
      </c>
      <c r="I1537">
        <f>VLOOKUP($A1537,CATMUN!$B$2:$G$1123,4,0)</f>
        <v>0</v>
      </c>
      <c r="J1537">
        <f>VLOOKUP($A1537,CATMUN!$B$2:$G$1123,6,0)</f>
        <v>14</v>
      </c>
      <c r="K1537" s="69">
        <v>247.717454</v>
      </c>
      <c r="L1537" s="69">
        <v>1564</v>
      </c>
      <c r="M1537" s="69">
        <v>0</v>
      </c>
      <c r="N1537" s="69">
        <v>134.99325446004167</v>
      </c>
      <c r="P1537" s="69">
        <v>288.24921799999998</v>
      </c>
      <c r="Q1537">
        <v>0</v>
      </c>
      <c r="S1537" s="69">
        <v>418.882812</v>
      </c>
      <c r="T1537">
        <v>0</v>
      </c>
      <c r="V1537" s="51">
        <v>14</v>
      </c>
      <c r="W1537" s="51">
        <v>23</v>
      </c>
      <c r="X1537" s="51">
        <v>181</v>
      </c>
    </row>
    <row r="1538" spans="1:24" x14ac:dyDescent="0.2">
      <c r="A1538">
        <v>70702</v>
      </c>
      <c r="B1538" t="s">
        <v>2014</v>
      </c>
      <c r="C1538" t="s">
        <v>1488</v>
      </c>
      <c r="D1538">
        <v>2017</v>
      </c>
      <c r="E1538" t="str">
        <f t="shared" ref="E1538:E1601" si="24">A1538&amp;D1538</f>
        <v>707022017</v>
      </c>
      <c r="F1538">
        <v>12571</v>
      </c>
      <c r="G1538" t="str">
        <f>VLOOKUP($A1538,CATMUN!$B$2:$C$1123,2,0)</f>
        <v>Bajo</v>
      </c>
      <c r="H1538" t="str">
        <f>VLOOKUP($A1538,CATMUN!$B$2:$D$1123,3,0)</f>
        <v>Municipios intermedios</v>
      </c>
      <c r="I1538">
        <f>VLOOKUP($A1538,CATMUN!$B$2:$G$1123,4,0)</f>
        <v>0</v>
      </c>
      <c r="J1538">
        <f>VLOOKUP($A1538,CATMUN!$B$2:$G$1123,6,0)</f>
        <v>14</v>
      </c>
      <c r="K1538" s="69">
        <v>115.1264468</v>
      </c>
      <c r="L1538" s="69">
        <v>1564</v>
      </c>
      <c r="M1538" s="69">
        <v>0</v>
      </c>
      <c r="N1538" s="69">
        <v>134.99325446004167</v>
      </c>
      <c r="P1538" s="69">
        <v>288.24921799999998</v>
      </c>
      <c r="Q1538">
        <v>0</v>
      </c>
      <c r="S1538" s="69">
        <v>418.882812</v>
      </c>
      <c r="T1538">
        <v>0</v>
      </c>
      <c r="V1538" s="51">
        <v>14</v>
      </c>
      <c r="W1538" s="51">
        <v>2</v>
      </c>
      <c r="X1538" s="51">
        <v>181</v>
      </c>
    </row>
    <row r="1539" spans="1:24" x14ac:dyDescent="0.2">
      <c r="A1539">
        <v>70708</v>
      </c>
      <c r="B1539" t="s">
        <v>2015</v>
      </c>
      <c r="C1539" t="s">
        <v>1488</v>
      </c>
      <c r="D1539">
        <v>2017</v>
      </c>
      <c r="E1539" t="str">
        <f t="shared" si="24"/>
        <v>707082017</v>
      </c>
      <c r="F1539">
        <v>58502</v>
      </c>
      <c r="G1539" t="str">
        <f>VLOOKUP($A1539,CATMUN!$B$2:$C$1123,2,0)</f>
        <v>Medio</v>
      </c>
      <c r="H1539" t="str">
        <f>VLOOKUP($A1539,CATMUN!$B$2:$D$1123,3,0)</f>
        <v>Municipios intermedios</v>
      </c>
      <c r="I1539">
        <f>VLOOKUP($A1539,CATMUN!$B$2:$G$1123,4,0)</f>
        <v>0</v>
      </c>
      <c r="J1539">
        <f>VLOOKUP($A1539,CATMUN!$B$2:$G$1123,6,0)</f>
        <v>14</v>
      </c>
      <c r="K1539" s="69">
        <v>376.49597700000004</v>
      </c>
      <c r="L1539" s="69">
        <v>1564</v>
      </c>
      <c r="M1539" s="69">
        <v>11.9335</v>
      </c>
      <c r="N1539" s="69">
        <v>134.99325446004167</v>
      </c>
      <c r="P1539" s="69">
        <v>288.24921799999998</v>
      </c>
      <c r="Q1539">
        <v>0</v>
      </c>
      <c r="S1539" s="69">
        <v>418.882812</v>
      </c>
      <c r="T1539">
        <v>0</v>
      </c>
      <c r="V1539" s="51">
        <v>10</v>
      </c>
      <c r="W1539" s="51">
        <v>79</v>
      </c>
      <c r="X1539" s="51">
        <v>124</v>
      </c>
    </row>
    <row r="1540" spans="1:24" x14ac:dyDescent="0.2">
      <c r="A1540">
        <v>70717</v>
      </c>
      <c r="B1540" t="s">
        <v>2017</v>
      </c>
      <c r="C1540" t="s">
        <v>1488</v>
      </c>
      <c r="D1540">
        <v>2017</v>
      </c>
      <c r="E1540" t="str">
        <f t="shared" si="24"/>
        <v>707172017</v>
      </c>
      <c r="F1540">
        <v>15961</v>
      </c>
      <c r="G1540" t="str">
        <f>VLOOKUP($A1540,CATMUN!$B$2:$C$1123,2,0)</f>
        <v>Bajo</v>
      </c>
      <c r="H1540" t="str">
        <f>VLOOKUP($A1540,CATMUN!$B$2:$D$1123,3,0)</f>
        <v>Municipios intermedios</v>
      </c>
      <c r="I1540">
        <f>VLOOKUP($A1540,CATMUN!$B$2:$G$1123,4,0)</f>
        <v>0</v>
      </c>
      <c r="J1540">
        <f>VLOOKUP($A1540,CATMUN!$B$2:$G$1123,6,0)</f>
        <v>14</v>
      </c>
      <c r="K1540" s="69">
        <v>150.17065199999999</v>
      </c>
      <c r="L1540" s="69">
        <v>1564</v>
      </c>
      <c r="M1540" s="69">
        <v>0</v>
      </c>
      <c r="N1540" s="69">
        <v>134.99325446004167</v>
      </c>
      <c r="P1540" s="69">
        <v>288.24921799999998</v>
      </c>
      <c r="Q1540">
        <v>0</v>
      </c>
      <c r="S1540" s="69">
        <v>418.882812</v>
      </c>
      <c r="T1540">
        <v>0</v>
      </c>
      <c r="V1540" s="51">
        <v>14</v>
      </c>
      <c r="W1540" s="51">
        <v>17</v>
      </c>
      <c r="X1540" s="51">
        <v>181</v>
      </c>
    </row>
    <row r="1541" spans="1:24" x14ac:dyDescent="0.2">
      <c r="A1541">
        <v>70742</v>
      </c>
      <c r="B1541" t="s">
        <v>2018</v>
      </c>
      <c r="C1541" t="s">
        <v>1488</v>
      </c>
      <c r="D1541">
        <v>2017</v>
      </c>
      <c r="E1541" t="str">
        <f t="shared" si="24"/>
        <v>707422017</v>
      </c>
      <c r="F1541">
        <v>34342</v>
      </c>
      <c r="G1541" t="str">
        <f>VLOOKUP($A1541,CATMUN!$B$2:$C$1123,2,0)</f>
        <v>Bajo</v>
      </c>
      <c r="H1541" t="str">
        <f>VLOOKUP($A1541,CATMUN!$B$2:$D$1123,3,0)</f>
        <v>Municipios intermedios</v>
      </c>
      <c r="I1541">
        <f>VLOOKUP($A1541,CATMUN!$B$2:$G$1123,4,0)</f>
        <v>0</v>
      </c>
      <c r="J1541">
        <f>VLOOKUP($A1541,CATMUN!$B$2:$G$1123,6,0)</f>
        <v>14</v>
      </c>
      <c r="K1541" s="69">
        <v>356.938401</v>
      </c>
      <c r="L1541" s="69">
        <v>1564</v>
      </c>
      <c r="M1541" s="69">
        <v>1.3902999999999999</v>
      </c>
      <c r="N1541" s="69">
        <v>134.99325446004167</v>
      </c>
      <c r="P1541" s="69">
        <v>288.24921799999998</v>
      </c>
      <c r="Q1541">
        <v>0</v>
      </c>
      <c r="S1541" s="69">
        <v>418.882812</v>
      </c>
      <c r="T1541">
        <v>0</v>
      </c>
      <c r="V1541" s="51">
        <v>14</v>
      </c>
      <c r="W1541" s="51">
        <v>0</v>
      </c>
      <c r="X1541" s="51">
        <v>181</v>
      </c>
    </row>
    <row r="1542" spans="1:24" x14ac:dyDescent="0.2">
      <c r="A1542">
        <v>70820</v>
      </c>
      <c r="B1542" t="s">
        <v>2019</v>
      </c>
      <c r="C1542" t="s">
        <v>1488</v>
      </c>
      <c r="D1542">
        <v>2017</v>
      </c>
      <c r="E1542" t="str">
        <f t="shared" si="24"/>
        <v>708202017</v>
      </c>
      <c r="F1542">
        <v>34456</v>
      </c>
      <c r="G1542" t="str">
        <f>VLOOKUP($A1542,CATMUN!$B$2:$C$1123,2,0)</f>
        <v>Medio</v>
      </c>
      <c r="H1542" t="str">
        <f>VLOOKUP($A1542,CATMUN!$B$2:$D$1123,3,0)</f>
        <v>Municipios intermedios</v>
      </c>
      <c r="I1542">
        <f>VLOOKUP($A1542,CATMUN!$B$2:$G$1123,4,0)</f>
        <v>0</v>
      </c>
      <c r="J1542">
        <f>VLOOKUP($A1542,CATMUN!$B$2:$G$1123,6,0)</f>
        <v>14</v>
      </c>
      <c r="K1542" s="69">
        <v>3018.147238</v>
      </c>
      <c r="L1542" s="69">
        <v>1564</v>
      </c>
      <c r="M1542" s="69">
        <v>0</v>
      </c>
      <c r="N1542" s="69">
        <v>134.99325446004167</v>
      </c>
      <c r="P1542" s="69">
        <v>288.24921799999998</v>
      </c>
      <c r="Q1542">
        <v>0</v>
      </c>
      <c r="S1542" s="69">
        <v>418.882812</v>
      </c>
      <c r="T1542">
        <v>0</v>
      </c>
      <c r="V1542" s="51">
        <v>10</v>
      </c>
      <c r="W1542" s="51">
        <v>92</v>
      </c>
      <c r="X1542" s="51">
        <v>124</v>
      </c>
    </row>
    <row r="1543" spans="1:24" x14ac:dyDescent="0.2">
      <c r="A1543">
        <v>73168</v>
      </c>
      <c r="B1543" t="s">
        <v>2033</v>
      </c>
      <c r="C1543" t="s">
        <v>2021</v>
      </c>
      <c r="D1543">
        <v>2017</v>
      </c>
      <c r="E1543" t="str">
        <f t="shared" si="24"/>
        <v>731682017</v>
      </c>
      <c r="F1543">
        <v>47293</v>
      </c>
      <c r="G1543" t="str">
        <f>VLOOKUP($A1543,CATMUN!$B$2:$C$1123,2,0)</f>
        <v>Medio</v>
      </c>
      <c r="H1543" t="str">
        <f>VLOOKUP($A1543,CATMUN!$B$2:$D$1123,3,0)</f>
        <v>Municipios intermedios</v>
      </c>
      <c r="I1543">
        <f>VLOOKUP($A1543,CATMUN!$B$2:$G$1123,4,0)</f>
        <v>0</v>
      </c>
      <c r="J1543">
        <f>VLOOKUP($A1543,CATMUN!$B$2:$G$1123,6,0)</f>
        <v>14</v>
      </c>
      <c r="K1543" s="69">
        <v>1548.8426010000001</v>
      </c>
      <c r="L1543" s="69">
        <v>1564</v>
      </c>
      <c r="M1543" s="69">
        <v>8.6397000000000013</v>
      </c>
      <c r="N1543" s="69">
        <v>134.99325446004167</v>
      </c>
      <c r="P1543" s="69">
        <v>288.24921799999998</v>
      </c>
      <c r="S1543" s="69">
        <v>418.882812</v>
      </c>
      <c r="T1543">
        <v>0</v>
      </c>
      <c r="V1543" s="51">
        <v>10</v>
      </c>
      <c r="W1543" s="51">
        <v>86</v>
      </c>
      <c r="X1543" s="51">
        <v>124</v>
      </c>
    </row>
    <row r="1544" spans="1:24" x14ac:dyDescent="0.2">
      <c r="A1544">
        <v>73275</v>
      </c>
      <c r="B1544" t="s">
        <v>2040</v>
      </c>
      <c r="C1544" t="s">
        <v>2021</v>
      </c>
      <c r="D1544">
        <v>2017</v>
      </c>
      <c r="E1544" t="str">
        <f t="shared" si="24"/>
        <v>732752017</v>
      </c>
      <c r="F1544">
        <v>29296</v>
      </c>
      <c r="G1544" t="str">
        <f>VLOOKUP($A1544,CATMUN!$B$2:$C$1123,2,0)</f>
        <v>Alto</v>
      </c>
      <c r="H1544" t="str">
        <f>VLOOKUP($A1544,CATMUN!$B$2:$D$1123,3,0)</f>
        <v>Otros Sistemas de Ciudades</v>
      </c>
      <c r="I1544">
        <f>VLOOKUP($A1544,CATMUN!$B$2:$G$1123,4,0)</f>
        <v>0</v>
      </c>
      <c r="J1544">
        <f>VLOOKUP($A1544,CATMUN!$B$2:$G$1123,6,0)</f>
        <v>14</v>
      </c>
      <c r="K1544" s="69">
        <v>5291.7035420000002</v>
      </c>
      <c r="L1544" s="69">
        <v>1564</v>
      </c>
      <c r="M1544" s="69">
        <v>16.148885</v>
      </c>
      <c r="N1544" s="69">
        <v>523.23349570737719</v>
      </c>
      <c r="P1544" s="69">
        <v>2227.7305550000001</v>
      </c>
      <c r="Q1544">
        <v>0</v>
      </c>
      <c r="S1544" s="69">
        <v>926.80019200000004</v>
      </c>
      <c r="T1544">
        <v>0</v>
      </c>
      <c r="V1544" s="51">
        <v>35</v>
      </c>
      <c r="W1544" s="51">
        <v>42</v>
      </c>
      <c r="X1544" s="51">
        <v>181</v>
      </c>
    </row>
    <row r="1545" spans="1:24" x14ac:dyDescent="0.2">
      <c r="A1545">
        <v>73283</v>
      </c>
      <c r="B1545" t="s">
        <v>2041</v>
      </c>
      <c r="C1545" t="s">
        <v>2021</v>
      </c>
      <c r="D1545">
        <v>2017</v>
      </c>
      <c r="E1545" t="str">
        <f t="shared" si="24"/>
        <v>732832017</v>
      </c>
      <c r="F1545">
        <v>30047</v>
      </c>
      <c r="G1545" t="str">
        <f>VLOOKUP($A1545,CATMUN!$B$2:$C$1123,2,0)</f>
        <v>Medio</v>
      </c>
      <c r="H1545" t="str">
        <f>VLOOKUP($A1545,CATMUN!$B$2:$D$1123,3,0)</f>
        <v>Municipios intermedios</v>
      </c>
      <c r="I1545">
        <f>VLOOKUP($A1545,CATMUN!$B$2:$G$1123,4,0)</f>
        <v>0</v>
      </c>
      <c r="J1545">
        <f>VLOOKUP($A1545,CATMUN!$B$2:$G$1123,6,0)</f>
        <v>14</v>
      </c>
      <c r="K1545" s="69">
        <v>387.75379200000003</v>
      </c>
      <c r="L1545" s="69">
        <v>1564</v>
      </c>
      <c r="M1545" s="69">
        <v>43.150120000000001</v>
      </c>
      <c r="N1545" s="69">
        <v>134.99325446004167</v>
      </c>
      <c r="P1545" s="69">
        <v>288.24921799999998</v>
      </c>
      <c r="Q1545">
        <v>0</v>
      </c>
      <c r="S1545" s="69">
        <v>418.882812</v>
      </c>
      <c r="T1545">
        <v>0</v>
      </c>
      <c r="V1545" s="51">
        <v>14</v>
      </c>
      <c r="W1545" s="51">
        <v>36</v>
      </c>
      <c r="X1545" s="51">
        <v>181</v>
      </c>
    </row>
    <row r="1546" spans="1:24" x14ac:dyDescent="0.2">
      <c r="A1546">
        <v>73319</v>
      </c>
      <c r="B1546" t="s">
        <v>2042</v>
      </c>
      <c r="C1546" t="s">
        <v>2021</v>
      </c>
      <c r="D1546">
        <v>2017</v>
      </c>
      <c r="E1546" t="str">
        <f t="shared" si="24"/>
        <v>733192017</v>
      </c>
      <c r="F1546">
        <v>31866</v>
      </c>
      <c r="G1546" t="str">
        <f>VLOOKUP($A1546,CATMUN!$B$2:$C$1123,2,0)</f>
        <v>Alto</v>
      </c>
      <c r="H1546" t="str">
        <f>VLOOKUP($A1546,CATMUN!$B$2:$D$1123,3,0)</f>
        <v>Municipios intermedios</v>
      </c>
      <c r="I1546">
        <f>VLOOKUP($A1546,CATMUN!$B$2:$G$1123,4,0)</f>
        <v>0</v>
      </c>
      <c r="J1546">
        <f>VLOOKUP($A1546,CATMUN!$B$2:$G$1123,6,0)</f>
        <v>14</v>
      </c>
      <c r="K1546" s="69">
        <v>2241.460106</v>
      </c>
      <c r="L1546" s="69">
        <v>1564</v>
      </c>
      <c r="M1546" s="69">
        <v>65.726683999999992</v>
      </c>
      <c r="N1546" s="69">
        <v>134.99325446004167</v>
      </c>
      <c r="P1546" s="69">
        <v>288.24921799999998</v>
      </c>
      <c r="Q1546">
        <v>0</v>
      </c>
      <c r="S1546" s="69">
        <v>418.882812</v>
      </c>
      <c r="T1546">
        <v>0</v>
      </c>
      <c r="V1546" s="51">
        <v>14</v>
      </c>
      <c r="W1546" s="51">
        <v>74</v>
      </c>
      <c r="X1546" s="51">
        <v>181</v>
      </c>
    </row>
    <row r="1547" spans="1:24" x14ac:dyDescent="0.2">
      <c r="A1547">
        <v>73349</v>
      </c>
      <c r="B1547" t="s">
        <v>2044</v>
      </c>
      <c r="C1547" t="s">
        <v>2021</v>
      </c>
      <c r="D1547">
        <v>2017</v>
      </c>
      <c r="E1547" t="str">
        <f t="shared" si="24"/>
        <v>733492017</v>
      </c>
      <c r="F1547">
        <v>24311</v>
      </c>
      <c r="G1547" t="str">
        <f>VLOOKUP($A1547,CATMUN!$B$2:$C$1123,2,0)</f>
        <v>Medio</v>
      </c>
      <c r="H1547" t="str">
        <f>VLOOKUP($A1547,CATMUN!$B$2:$D$1123,3,0)</f>
        <v>Otros Sistemas de Ciudades</v>
      </c>
      <c r="I1547">
        <f>VLOOKUP($A1547,CATMUN!$B$2:$G$1123,4,0)</f>
        <v>0</v>
      </c>
      <c r="J1547">
        <f>VLOOKUP($A1547,CATMUN!$B$2:$G$1123,6,0)</f>
        <v>14</v>
      </c>
      <c r="K1547" s="69">
        <v>1950.9745730000002</v>
      </c>
      <c r="L1547" s="69">
        <v>1564</v>
      </c>
      <c r="M1547" s="69">
        <v>55.256715999999997</v>
      </c>
      <c r="N1547" s="69">
        <v>523.23349570737719</v>
      </c>
      <c r="P1547" s="69">
        <v>2227.7305550000001</v>
      </c>
      <c r="S1547" s="69">
        <v>926.80019200000004</v>
      </c>
      <c r="T1547">
        <v>0</v>
      </c>
      <c r="V1547" s="51">
        <v>1</v>
      </c>
      <c r="W1547" s="51">
        <v>63</v>
      </c>
      <c r="X1547" s="51">
        <v>239</v>
      </c>
    </row>
    <row r="1548" spans="1:24" x14ac:dyDescent="0.2">
      <c r="A1548">
        <v>73352</v>
      </c>
      <c r="B1548" t="s">
        <v>2045</v>
      </c>
      <c r="C1548" t="s">
        <v>2021</v>
      </c>
      <c r="D1548">
        <v>2017</v>
      </c>
      <c r="E1548" t="str">
        <f t="shared" si="24"/>
        <v>733522017</v>
      </c>
      <c r="F1548">
        <v>10801</v>
      </c>
      <c r="G1548" t="str">
        <f>VLOOKUP($A1548,CATMUN!$B$2:$C$1123,2,0)</f>
        <v>Medio</v>
      </c>
      <c r="H1548" t="str">
        <f>VLOOKUP($A1548,CATMUN!$B$2:$D$1123,3,0)</f>
        <v>Municipios intermedios</v>
      </c>
      <c r="I1548">
        <f>VLOOKUP($A1548,CATMUN!$B$2:$G$1123,4,0)</f>
        <v>0</v>
      </c>
      <c r="J1548">
        <f>VLOOKUP($A1548,CATMUN!$B$2:$G$1123,6,0)</f>
        <v>14</v>
      </c>
      <c r="K1548" s="69">
        <v>228.528876</v>
      </c>
      <c r="L1548" s="69">
        <v>1564</v>
      </c>
      <c r="M1548" s="69">
        <v>49.458368999999998</v>
      </c>
      <c r="N1548" s="69">
        <v>134.99325446004167</v>
      </c>
      <c r="P1548" s="69">
        <v>288.24921799999998</v>
      </c>
      <c r="Q1548">
        <v>0</v>
      </c>
      <c r="S1548" s="69">
        <v>418.882812</v>
      </c>
      <c r="T1548">
        <v>0</v>
      </c>
      <c r="V1548" s="51">
        <v>14</v>
      </c>
      <c r="W1548" s="51">
        <v>15</v>
      </c>
      <c r="X1548" s="51">
        <v>181</v>
      </c>
    </row>
    <row r="1549" spans="1:24" x14ac:dyDescent="0.2">
      <c r="A1549">
        <v>73408</v>
      </c>
      <c r="B1549" t="s">
        <v>2046</v>
      </c>
      <c r="C1549" t="s">
        <v>2021</v>
      </c>
      <c r="D1549">
        <v>2017</v>
      </c>
      <c r="E1549" t="str">
        <f t="shared" si="24"/>
        <v>734082017</v>
      </c>
      <c r="F1549">
        <v>17197</v>
      </c>
      <c r="G1549" t="str">
        <f>VLOOKUP($A1549,CATMUN!$B$2:$C$1123,2,0)</f>
        <v>Medio</v>
      </c>
      <c r="H1549" t="str">
        <f>VLOOKUP($A1549,CATMUN!$B$2:$D$1123,3,0)</f>
        <v>Municipios intermedios</v>
      </c>
      <c r="I1549">
        <f>VLOOKUP($A1549,CATMUN!$B$2:$G$1123,4,0)</f>
        <v>0</v>
      </c>
      <c r="J1549">
        <f>VLOOKUP($A1549,CATMUN!$B$2:$G$1123,6,0)</f>
        <v>14</v>
      </c>
      <c r="K1549" s="69">
        <v>1231.2803740000002</v>
      </c>
      <c r="L1549" s="69">
        <v>1564</v>
      </c>
      <c r="N1549" s="69">
        <v>134.99325446004167</v>
      </c>
      <c r="P1549" s="69">
        <v>288.24921799999998</v>
      </c>
      <c r="Q1549">
        <v>0</v>
      </c>
      <c r="S1549" s="69">
        <v>418.882812</v>
      </c>
      <c r="T1549">
        <v>0</v>
      </c>
      <c r="U1549">
        <v>5.7960000000000003</v>
      </c>
      <c r="V1549" s="51">
        <v>14</v>
      </c>
      <c r="W1549" s="51">
        <v>95</v>
      </c>
      <c r="X1549" s="51">
        <v>181</v>
      </c>
    </row>
    <row r="1550" spans="1:24" x14ac:dyDescent="0.2">
      <c r="A1550">
        <v>73411</v>
      </c>
      <c r="B1550" t="s">
        <v>2047</v>
      </c>
      <c r="C1550" t="s">
        <v>2021</v>
      </c>
      <c r="D1550">
        <v>2017</v>
      </c>
      <c r="E1550" t="str">
        <f t="shared" si="24"/>
        <v>734112017</v>
      </c>
      <c r="F1550">
        <v>40065</v>
      </c>
      <c r="G1550" t="str">
        <f>VLOOKUP($A1550,CATMUN!$B$2:$C$1123,2,0)</f>
        <v>Medio</v>
      </c>
      <c r="H1550" t="str">
        <f>VLOOKUP($A1550,CATMUN!$B$2:$D$1123,3,0)</f>
        <v>Municipios intermedios</v>
      </c>
      <c r="I1550">
        <f>VLOOKUP($A1550,CATMUN!$B$2:$G$1123,4,0)</f>
        <v>0</v>
      </c>
      <c r="J1550">
        <f>VLOOKUP($A1550,CATMUN!$B$2:$G$1123,6,0)</f>
        <v>14</v>
      </c>
      <c r="K1550" s="69">
        <v>1958.888702</v>
      </c>
      <c r="L1550" s="69">
        <v>1564</v>
      </c>
      <c r="M1550" s="69">
        <v>42.618555999999998</v>
      </c>
      <c r="N1550" s="69">
        <v>134.99325446004167</v>
      </c>
      <c r="P1550" s="69">
        <v>288.24921799999998</v>
      </c>
      <c r="Q1550">
        <v>0</v>
      </c>
      <c r="S1550" s="69">
        <v>418.882812</v>
      </c>
      <c r="T1550">
        <v>0</v>
      </c>
      <c r="V1550" s="51">
        <v>10</v>
      </c>
      <c r="W1550" s="51">
        <v>84</v>
      </c>
      <c r="X1550" s="51">
        <v>124</v>
      </c>
    </row>
    <row r="1551" spans="1:24" x14ac:dyDescent="0.2">
      <c r="A1551">
        <v>73443</v>
      </c>
      <c r="B1551" t="s">
        <v>2048</v>
      </c>
      <c r="C1551" t="s">
        <v>2021</v>
      </c>
      <c r="D1551">
        <v>2017</v>
      </c>
      <c r="E1551" t="str">
        <f t="shared" si="24"/>
        <v>734432017</v>
      </c>
      <c r="F1551">
        <v>33340</v>
      </c>
      <c r="G1551" t="str">
        <f>VLOOKUP($A1551,CATMUN!$B$2:$C$1123,2,0)</f>
        <v>Alto</v>
      </c>
      <c r="H1551" t="str">
        <f>VLOOKUP($A1551,CATMUN!$B$2:$D$1123,3,0)</f>
        <v>Municipios intermedios</v>
      </c>
      <c r="I1551">
        <f>VLOOKUP($A1551,CATMUN!$B$2:$G$1123,4,0)</f>
        <v>0</v>
      </c>
      <c r="J1551">
        <f>VLOOKUP($A1551,CATMUN!$B$2:$G$1123,6,0)</f>
        <v>14</v>
      </c>
      <c r="K1551" s="69">
        <v>2243.2368229999997</v>
      </c>
      <c r="L1551" s="69">
        <v>1564</v>
      </c>
      <c r="M1551" s="69">
        <v>114.0446</v>
      </c>
      <c r="N1551" s="69">
        <v>134.99325446004167</v>
      </c>
      <c r="P1551" s="69">
        <v>288.24921799999998</v>
      </c>
      <c r="S1551" s="69">
        <v>418.882812</v>
      </c>
      <c r="T1551">
        <v>0</v>
      </c>
      <c r="V1551" s="51">
        <v>14</v>
      </c>
      <c r="W1551" s="51">
        <v>242</v>
      </c>
      <c r="X1551" s="51">
        <v>181</v>
      </c>
    </row>
    <row r="1552" spans="1:24" x14ac:dyDescent="0.2">
      <c r="A1552">
        <v>73520</v>
      </c>
      <c r="B1552" t="s">
        <v>2053</v>
      </c>
      <c r="C1552" t="s">
        <v>2021</v>
      </c>
      <c r="D1552">
        <v>2017</v>
      </c>
      <c r="E1552" t="str">
        <f t="shared" si="24"/>
        <v>735202017</v>
      </c>
      <c r="F1552">
        <v>9120</v>
      </c>
      <c r="G1552" t="str">
        <f>VLOOKUP($A1552,CATMUN!$B$2:$C$1123,2,0)</f>
        <v>Medio</v>
      </c>
      <c r="H1552" t="str">
        <f>VLOOKUP($A1552,CATMUN!$B$2:$D$1123,3,0)</f>
        <v>Municipios intermedios</v>
      </c>
      <c r="I1552">
        <f>VLOOKUP($A1552,CATMUN!$B$2:$G$1123,4,0)</f>
        <v>0</v>
      </c>
      <c r="J1552">
        <f>VLOOKUP($A1552,CATMUN!$B$2:$G$1123,6,0)</f>
        <v>14</v>
      </c>
      <c r="K1552" s="69">
        <v>148.12309500000001</v>
      </c>
      <c r="L1552" s="69">
        <v>1564</v>
      </c>
      <c r="N1552" s="69">
        <v>134.99325446004167</v>
      </c>
      <c r="P1552" s="69">
        <v>288.24921799999998</v>
      </c>
      <c r="Q1552">
        <v>0</v>
      </c>
      <c r="S1552" s="69">
        <v>418.882812</v>
      </c>
      <c r="T1552">
        <v>0</v>
      </c>
      <c r="V1552" s="51">
        <v>14</v>
      </c>
      <c r="W1552" s="51">
        <v>9</v>
      </c>
      <c r="X1552" s="51">
        <v>181</v>
      </c>
    </row>
    <row r="1553" spans="1:24" x14ac:dyDescent="0.2">
      <c r="A1553">
        <v>73585</v>
      </c>
      <c r="B1553" t="s">
        <v>2057</v>
      </c>
      <c r="C1553" t="s">
        <v>2021</v>
      </c>
      <c r="D1553">
        <v>2017</v>
      </c>
      <c r="E1553" t="str">
        <f t="shared" si="24"/>
        <v>735852017</v>
      </c>
      <c r="F1553">
        <v>29539</v>
      </c>
      <c r="G1553" t="str">
        <f>VLOOKUP($A1553,CATMUN!$B$2:$C$1123,2,0)</f>
        <v>Medio</v>
      </c>
      <c r="H1553" t="str">
        <f>VLOOKUP($A1553,CATMUN!$B$2:$D$1123,3,0)</f>
        <v>Municipios intermedios</v>
      </c>
      <c r="I1553">
        <f>VLOOKUP($A1553,CATMUN!$B$2:$G$1123,4,0)</f>
        <v>0</v>
      </c>
      <c r="J1553">
        <f>VLOOKUP($A1553,CATMUN!$B$2:$G$1123,6,0)</f>
        <v>14</v>
      </c>
      <c r="K1553" s="69">
        <v>1881.8732930000001</v>
      </c>
      <c r="L1553" s="69">
        <v>1564</v>
      </c>
      <c r="N1553" s="69">
        <v>134.99325446004167</v>
      </c>
      <c r="P1553" s="69">
        <v>288.24921799999998</v>
      </c>
      <c r="Q1553">
        <v>0</v>
      </c>
      <c r="S1553" s="69">
        <v>418.882812</v>
      </c>
      <c r="T1553">
        <v>0</v>
      </c>
      <c r="V1553" s="51">
        <v>8</v>
      </c>
      <c r="W1553" s="51">
        <v>73</v>
      </c>
      <c r="X1553" s="51">
        <v>445</v>
      </c>
    </row>
    <row r="1554" spans="1:24" x14ac:dyDescent="0.2">
      <c r="A1554">
        <v>73671</v>
      </c>
      <c r="B1554" t="s">
        <v>2061</v>
      </c>
      <c r="C1554" t="s">
        <v>2021</v>
      </c>
      <c r="D1554">
        <v>2017</v>
      </c>
      <c r="E1554" t="str">
        <f t="shared" si="24"/>
        <v>736712017</v>
      </c>
      <c r="F1554">
        <v>14329</v>
      </c>
      <c r="G1554" t="str">
        <f>VLOOKUP($A1554,CATMUN!$B$2:$C$1123,2,0)</f>
        <v>Alto</v>
      </c>
      <c r="H1554" t="str">
        <f>VLOOKUP($A1554,CATMUN!$B$2:$D$1123,3,0)</f>
        <v>Municipios intermedios</v>
      </c>
      <c r="I1554">
        <f>VLOOKUP($A1554,CATMUN!$B$2:$G$1123,4,0)</f>
        <v>0</v>
      </c>
      <c r="J1554">
        <f>VLOOKUP($A1554,CATMUN!$B$2:$G$1123,6,0)</f>
        <v>14</v>
      </c>
      <c r="K1554" s="69">
        <v>794.57286199999999</v>
      </c>
      <c r="L1554" s="69">
        <v>1564</v>
      </c>
      <c r="M1554" s="69">
        <v>22.08661</v>
      </c>
      <c r="N1554" s="69">
        <v>134.99325446004167</v>
      </c>
      <c r="P1554" s="69">
        <v>288.24921799999998</v>
      </c>
      <c r="Q1554">
        <v>0</v>
      </c>
      <c r="S1554" s="69">
        <v>418.882812</v>
      </c>
      <c r="U1554">
        <v>0.21446999999999999</v>
      </c>
      <c r="V1554" s="51">
        <v>14</v>
      </c>
      <c r="W1554" s="51">
        <v>58</v>
      </c>
      <c r="X1554" s="51">
        <v>181</v>
      </c>
    </row>
    <row r="1555" spans="1:24" x14ac:dyDescent="0.2">
      <c r="A1555">
        <v>73861</v>
      </c>
      <c r="B1555" t="s">
        <v>2066</v>
      </c>
      <c r="C1555" t="s">
        <v>2021</v>
      </c>
      <c r="D1555">
        <v>2017</v>
      </c>
      <c r="E1555" t="str">
        <f t="shared" si="24"/>
        <v>738612017</v>
      </c>
      <c r="F1555">
        <v>19714</v>
      </c>
      <c r="G1555" t="str">
        <f>VLOOKUP($A1555,CATMUN!$B$2:$C$1123,2,0)</f>
        <v>Bajo</v>
      </c>
      <c r="H1555" t="str">
        <f>VLOOKUP($A1555,CATMUN!$B$2:$D$1123,3,0)</f>
        <v>Municipios intermedios</v>
      </c>
      <c r="I1555">
        <f>VLOOKUP($A1555,CATMUN!$B$2:$G$1123,4,0)</f>
        <v>0</v>
      </c>
      <c r="J1555">
        <f>VLOOKUP($A1555,CATMUN!$B$2:$G$1123,6,0)</f>
        <v>14</v>
      </c>
      <c r="K1555" s="69">
        <v>804.8966210000001</v>
      </c>
      <c r="L1555" s="69">
        <v>1564</v>
      </c>
      <c r="N1555" s="69">
        <v>134.99325446004167</v>
      </c>
      <c r="P1555" s="69">
        <v>288.24921799999998</v>
      </c>
      <c r="Q1555">
        <v>0</v>
      </c>
      <c r="S1555" s="69">
        <v>418.882812</v>
      </c>
      <c r="T1555">
        <v>0</v>
      </c>
      <c r="U1555">
        <v>1.4999999999999999E-2</v>
      </c>
      <c r="V1555" s="51">
        <v>14</v>
      </c>
      <c r="W1555" s="51">
        <v>17</v>
      </c>
      <c r="X1555" s="51">
        <v>181</v>
      </c>
    </row>
    <row r="1556" spans="1:24" x14ac:dyDescent="0.2">
      <c r="A1556">
        <v>76020</v>
      </c>
      <c r="B1556" t="s">
        <v>2070</v>
      </c>
      <c r="C1556" t="s">
        <v>2069</v>
      </c>
      <c r="D1556">
        <v>2017</v>
      </c>
      <c r="E1556" t="str">
        <f t="shared" si="24"/>
        <v>760202017</v>
      </c>
      <c r="F1556">
        <v>22245</v>
      </c>
      <c r="G1556" t="str">
        <f>VLOOKUP($A1556,CATMUN!$B$2:$C$1123,2,0)</f>
        <v>Medio</v>
      </c>
      <c r="H1556" t="str">
        <f>VLOOKUP($A1556,CATMUN!$B$2:$D$1123,3,0)</f>
        <v>Municipios intermedios</v>
      </c>
      <c r="I1556">
        <f>VLOOKUP($A1556,CATMUN!$B$2:$G$1123,4,0)</f>
        <v>0</v>
      </c>
      <c r="J1556">
        <f>VLOOKUP($A1556,CATMUN!$B$2:$G$1123,6,0)</f>
        <v>14</v>
      </c>
      <c r="K1556" s="69">
        <v>619.29422999999997</v>
      </c>
      <c r="L1556" s="69">
        <v>1564</v>
      </c>
      <c r="M1556" s="69">
        <v>1.4965999999999999</v>
      </c>
      <c r="N1556" s="69">
        <v>134.99325446004167</v>
      </c>
      <c r="O1556" s="69">
        <v>0</v>
      </c>
      <c r="P1556" s="69">
        <v>288.24921799999998</v>
      </c>
      <c r="Q1556">
        <v>0</v>
      </c>
      <c r="R1556">
        <v>0</v>
      </c>
      <c r="S1556" s="69">
        <v>418.882812</v>
      </c>
      <c r="T1556">
        <v>0</v>
      </c>
      <c r="V1556" s="51">
        <v>14</v>
      </c>
      <c r="W1556" s="51">
        <v>16</v>
      </c>
      <c r="X1556" s="51">
        <v>181</v>
      </c>
    </row>
    <row r="1557" spans="1:24" x14ac:dyDescent="0.2">
      <c r="A1557">
        <v>76036</v>
      </c>
      <c r="B1557" t="s">
        <v>2071</v>
      </c>
      <c r="C1557" t="s">
        <v>2069</v>
      </c>
      <c r="D1557">
        <v>2017</v>
      </c>
      <c r="E1557" t="str">
        <f t="shared" si="24"/>
        <v>760362017</v>
      </c>
      <c r="F1557">
        <v>17760</v>
      </c>
      <c r="G1557" t="str">
        <f>VLOOKUP($A1557,CATMUN!$B$2:$C$1123,2,0)</f>
        <v>Alto</v>
      </c>
      <c r="H1557" t="str">
        <f>VLOOKUP($A1557,CATMUN!$B$2:$D$1123,3,0)</f>
        <v>Otros Sistemas de Ciudades</v>
      </c>
      <c r="I1557">
        <f>VLOOKUP($A1557,CATMUN!$B$2:$G$1123,4,0)</f>
        <v>0</v>
      </c>
      <c r="J1557">
        <f>VLOOKUP($A1557,CATMUN!$B$2:$G$1123,6,0)</f>
        <v>14</v>
      </c>
      <c r="K1557" s="69">
        <v>1714.9475319999999</v>
      </c>
      <c r="L1557" s="69">
        <v>1564</v>
      </c>
      <c r="M1557" s="69">
        <v>58.910186000000003</v>
      </c>
      <c r="N1557" s="69">
        <v>523.23349570737719</v>
      </c>
      <c r="P1557" s="69">
        <v>2227.7305550000001</v>
      </c>
      <c r="Q1557">
        <v>0</v>
      </c>
      <c r="S1557" s="69">
        <v>926.80019200000004</v>
      </c>
      <c r="T1557">
        <v>0</v>
      </c>
      <c r="V1557" s="51">
        <v>35</v>
      </c>
      <c r="W1557" s="51">
        <v>37</v>
      </c>
      <c r="X1557" s="51">
        <v>181</v>
      </c>
    </row>
    <row r="1558" spans="1:24" x14ac:dyDescent="0.2">
      <c r="A1558">
        <v>76041</v>
      </c>
      <c r="B1558" t="s">
        <v>2072</v>
      </c>
      <c r="C1558" t="s">
        <v>2069</v>
      </c>
      <c r="D1558">
        <v>2017</v>
      </c>
      <c r="E1558" t="str">
        <f t="shared" si="24"/>
        <v>760412017</v>
      </c>
      <c r="F1558">
        <v>19355</v>
      </c>
      <c r="G1558" t="str">
        <f>VLOOKUP($A1558,CATMUN!$B$2:$C$1123,2,0)</f>
        <v>Medio</v>
      </c>
      <c r="H1558" t="str">
        <f>VLOOKUP($A1558,CATMUN!$B$2:$D$1123,3,0)</f>
        <v>Municipios intermedios</v>
      </c>
      <c r="I1558">
        <f>VLOOKUP($A1558,CATMUN!$B$2:$G$1123,4,0)</f>
        <v>0</v>
      </c>
      <c r="J1558">
        <f>VLOOKUP($A1558,CATMUN!$B$2:$G$1123,6,0)</f>
        <v>14</v>
      </c>
      <c r="K1558" s="69">
        <v>986.24600600000008</v>
      </c>
      <c r="L1558" s="69">
        <v>1564</v>
      </c>
      <c r="M1558" s="69">
        <v>8.2333461500000009</v>
      </c>
      <c r="N1558" s="69">
        <v>134.99325446004167</v>
      </c>
      <c r="P1558" s="69">
        <v>288.24921799999998</v>
      </c>
      <c r="Q1558">
        <v>0</v>
      </c>
      <c r="S1558" s="69">
        <v>418.882812</v>
      </c>
      <c r="T1558">
        <v>0</v>
      </c>
      <c r="V1558" s="51">
        <v>14</v>
      </c>
      <c r="W1558" s="51">
        <v>23</v>
      </c>
      <c r="X1558" s="51">
        <v>181</v>
      </c>
    </row>
    <row r="1559" spans="1:24" x14ac:dyDescent="0.2">
      <c r="A1559">
        <v>76054</v>
      </c>
      <c r="B1559" t="s">
        <v>1459</v>
      </c>
      <c r="C1559" t="s">
        <v>2069</v>
      </c>
      <c r="D1559">
        <v>2017</v>
      </c>
      <c r="E1559" t="str">
        <f t="shared" si="24"/>
        <v>760542017</v>
      </c>
      <c r="F1559">
        <v>6392</v>
      </c>
      <c r="G1559" t="str">
        <f>VLOOKUP($A1559,CATMUN!$B$2:$C$1123,2,0)</f>
        <v>Bajo</v>
      </c>
      <c r="H1559" t="str">
        <f>VLOOKUP($A1559,CATMUN!$B$2:$D$1123,3,0)</f>
        <v>Municipios intermedios</v>
      </c>
      <c r="I1559">
        <f>VLOOKUP($A1559,CATMUN!$B$2:$G$1123,4,0)</f>
        <v>0</v>
      </c>
      <c r="J1559">
        <f>VLOOKUP($A1559,CATMUN!$B$2:$G$1123,6,0)</f>
        <v>14</v>
      </c>
      <c r="K1559" s="69">
        <v>173.91674600000002</v>
      </c>
      <c r="L1559" s="69">
        <v>1564</v>
      </c>
      <c r="N1559" s="69">
        <v>134.99325446004167</v>
      </c>
      <c r="P1559" s="69">
        <v>288.24921799999998</v>
      </c>
      <c r="Q1559">
        <v>0</v>
      </c>
      <c r="S1559" s="69">
        <v>418.882812</v>
      </c>
      <c r="T1559">
        <v>0</v>
      </c>
      <c r="V1559" s="51">
        <v>14</v>
      </c>
      <c r="W1559" s="51">
        <v>5</v>
      </c>
      <c r="X1559" s="51">
        <v>181</v>
      </c>
    </row>
    <row r="1560" spans="1:24" x14ac:dyDescent="0.2">
      <c r="A1560">
        <v>76122</v>
      </c>
      <c r="B1560" t="s">
        <v>2076</v>
      </c>
      <c r="C1560" t="s">
        <v>2069</v>
      </c>
      <c r="D1560">
        <v>2017</v>
      </c>
      <c r="E1560" t="str">
        <f t="shared" si="24"/>
        <v>761222017</v>
      </c>
      <c r="F1560">
        <v>29629</v>
      </c>
      <c r="G1560" t="str">
        <f>VLOOKUP($A1560,CATMUN!$B$2:$C$1123,2,0)</f>
        <v>Medio</v>
      </c>
      <c r="H1560" t="str">
        <f>VLOOKUP($A1560,CATMUN!$B$2:$D$1123,3,0)</f>
        <v>Municipios intermedios</v>
      </c>
      <c r="I1560">
        <f>VLOOKUP($A1560,CATMUN!$B$2:$G$1123,4,0)</f>
        <v>0</v>
      </c>
      <c r="J1560">
        <f>VLOOKUP($A1560,CATMUN!$B$2:$G$1123,6,0)</f>
        <v>14</v>
      </c>
      <c r="K1560" s="69">
        <v>1709.5454591199998</v>
      </c>
      <c r="L1560" s="69">
        <v>1564</v>
      </c>
      <c r="M1560" s="69">
        <v>84.766467999999989</v>
      </c>
      <c r="N1560" s="69">
        <v>134.99325446004167</v>
      </c>
      <c r="P1560" s="69">
        <v>288.24921799999998</v>
      </c>
      <c r="Q1560">
        <v>0</v>
      </c>
      <c r="S1560" s="69">
        <v>418.882812</v>
      </c>
      <c r="T1560">
        <v>0</v>
      </c>
      <c r="V1560" s="51">
        <v>8</v>
      </c>
      <c r="W1560" s="51">
        <v>113</v>
      </c>
      <c r="X1560" s="51">
        <v>445</v>
      </c>
    </row>
    <row r="1561" spans="1:24" x14ac:dyDescent="0.2">
      <c r="A1561">
        <v>76248</v>
      </c>
      <c r="B1561" t="s">
        <v>2082</v>
      </c>
      <c r="C1561" t="s">
        <v>2069</v>
      </c>
      <c r="D1561">
        <v>2017</v>
      </c>
      <c r="E1561" t="str">
        <f t="shared" si="24"/>
        <v>762482017</v>
      </c>
      <c r="F1561">
        <v>58028</v>
      </c>
      <c r="G1561" t="str">
        <f>VLOOKUP($A1561,CATMUN!$B$2:$C$1123,2,0)</f>
        <v>Alto</v>
      </c>
      <c r="H1561" t="str">
        <f>VLOOKUP($A1561,CATMUN!$B$2:$D$1123,3,0)</f>
        <v>Municipios intermedios</v>
      </c>
      <c r="I1561">
        <f>VLOOKUP($A1561,CATMUN!$B$2:$G$1123,4,0)</f>
        <v>0</v>
      </c>
      <c r="J1561">
        <f>VLOOKUP($A1561,CATMUN!$B$2:$G$1123,6,0)</f>
        <v>14</v>
      </c>
      <c r="K1561" s="69">
        <v>6072.569348</v>
      </c>
      <c r="L1561" s="69">
        <v>1564</v>
      </c>
      <c r="M1561" s="69">
        <v>39.489358999999993</v>
      </c>
      <c r="N1561" s="69">
        <v>134.99325446004167</v>
      </c>
      <c r="P1561" s="69">
        <v>288.24921799999998</v>
      </c>
      <c r="Q1561">
        <v>0</v>
      </c>
      <c r="S1561" s="69">
        <v>418.882812</v>
      </c>
      <c r="T1561">
        <v>0</v>
      </c>
      <c r="V1561" s="51">
        <v>8</v>
      </c>
      <c r="W1561" s="51">
        <v>126</v>
      </c>
      <c r="X1561" s="51">
        <v>445</v>
      </c>
    </row>
    <row r="1562" spans="1:24" x14ac:dyDescent="0.2">
      <c r="A1562">
        <v>76275</v>
      </c>
      <c r="B1562" t="s">
        <v>2084</v>
      </c>
      <c r="C1562" t="s">
        <v>2069</v>
      </c>
      <c r="D1562">
        <v>2017</v>
      </c>
      <c r="E1562" t="str">
        <f t="shared" si="24"/>
        <v>762752017</v>
      </c>
      <c r="F1562">
        <v>58555</v>
      </c>
      <c r="G1562" t="str">
        <f>VLOOKUP($A1562,CATMUN!$B$2:$C$1123,2,0)</f>
        <v>Medio</v>
      </c>
      <c r="H1562" t="str">
        <f>VLOOKUP($A1562,CATMUN!$B$2:$D$1123,3,0)</f>
        <v>Otros Sistemas de Ciudades</v>
      </c>
      <c r="I1562">
        <f>VLOOKUP($A1562,CATMUN!$B$2:$G$1123,4,0)</f>
        <v>0</v>
      </c>
      <c r="J1562">
        <f>VLOOKUP($A1562,CATMUN!$B$2:$G$1123,6,0)</f>
        <v>14</v>
      </c>
      <c r="K1562" s="69">
        <v>4604.5496160000002</v>
      </c>
      <c r="L1562" s="69">
        <v>1564</v>
      </c>
      <c r="N1562" s="69">
        <v>523.23349570737719</v>
      </c>
      <c r="P1562" s="69">
        <v>2227.7305550000001</v>
      </c>
      <c r="S1562" s="69">
        <v>926.80019200000004</v>
      </c>
      <c r="T1562">
        <v>0</v>
      </c>
      <c r="V1562" s="51">
        <v>32</v>
      </c>
      <c r="W1562" s="51">
        <v>99</v>
      </c>
      <c r="X1562" s="51">
        <v>445</v>
      </c>
    </row>
    <row r="1563" spans="1:24" x14ac:dyDescent="0.2">
      <c r="A1563">
        <v>76306</v>
      </c>
      <c r="B1563" t="s">
        <v>2085</v>
      </c>
      <c r="C1563" t="s">
        <v>2069</v>
      </c>
      <c r="D1563">
        <v>2017</v>
      </c>
      <c r="E1563" t="str">
        <f t="shared" si="24"/>
        <v>763062017</v>
      </c>
      <c r="F1563">
        <v>21433</v>
      </c>
      <c r="G1563" t="str">
        <f>VLOOKUP($A1563,CATMUN!$B$2:$C$1123,2,0)</f>
        <v>Bajo</v>
      </c>
      <c r="H1563" t="str">
        <f>VLOOKUP($A1563,CATMUN!$B$2:$D$1123,3,0)</f>
        <v>Municipios intermedios</v>
      </c>
      <c r="I1563">
        <f>VLOOKUP($A1563,CATMUN!$B$2:$G$1123,4,0)</f>
        <v>0</v>
      </c>
      <c r="J1563">
        <f>VLOOKUP($A1563,CATMUN!$B$2:$G$1123,6,0)</f>
        <v>14</v>
      </c>
      <c r="K1563" s="69">
        <v>1032.976064</v>
      </c>
      <c r="L1563" s="69">
        <v>1564</v>
      </c>
      <c r="M1563" s="69">
        <v>95.502010999999996</v>
      </c>
      <c r="N1563" s="69">
        <v>134.99325446004167</v>
      </c>
      <c r="P1563" s="69">
        <v>288.24921799999998</v>
      </c>
      <c r="Q1563">
        <v>0</v>
      </c>
      <c r="S1563" s="69">
        <v>418.882812</v>
      </c>
      <c r="T1563">
        <v>0</v>
      </c>
      <c r="V1563" s="51">
        <v>14</v>
      </c>
      <c r="W1563" s="51">
        <v>187</v>
      </c>
      <c r="X1563" s="51">
        <v>181</v>
      </c>
    </row>
    <row r="1564" spans="1:24" x14ac:dyDescent="0.2">
      <c r="A1564">
        <v>76318</v>
      </c>
      <c r="B1564" t="s">
        <v>2086</v>
      </c>
      <c r="C1564" t="s">
        <v>2069</v>
      </c>
      <c r="D1564">
        <v>2017</v>
      </c>
      <c r="E1564" t="str">
        <f t="shared" si="24"/>
        <v>763182017</v>
      </c>
      <c r="F1564">
        <v>35087</v>
      </c>
      <c r="G1564" t="str">
        <f>VLOOKUP($A1564,CATMUN!$B$2:$C$1123,2,0)</f>
        <v>Alto</v>
      </c>
      <c r="H1564" t="str">
        <f>VLOOKUP($A1564,CATMUN!$B$2:$D$1123,3,0)</f>
        <v>Municipios intermedios</v>
      </c>
      <c r="I1564">
        <f>VLOOKUP($A1564,CATMUN!$B$2:$G$1123,4,0)</f>
        <v>0</v>
      </c>
      <c r="J1564">
        <f>VLOOKUP($A1564,CATMUN!$B$2:$G$1123,6,0)</f>
        <v>14</v>
      </c>
      <c r="K1564" s="69">
        <v>2018.7730490000001</v>
      </c>
      <c r="L1564" s="69">
        <v>1564</v>
      </c>
      <c r="M1564" s="69">
        <v>0</v>
      </c>
      <c r="N1564" s="69">
        <v>134.99325446004167</v>
      </c>
      <c r="P1564" s="69">
        <v>288.24921799999998</v>
      </c>
      <c r="Q1564">
        <v>0</v>
      </c>
      <c r="S1564" s="69">
        <v>418.882812</v>
      </c>
      <c r="T1564">
        <v>0</v>
      </c>
      <c r="V1564" s="51">
        <v>14</v>
      </c>
      <c r="W1564" s="51">
        <v>42</v>
      </c>
      <c r="X1564" s="51">
        <v>181</v>
      </c>
    </row>
    <row r="1565" spans="1:24" x14ac:dyDescent="0.2">
      <c r="A1565">
        <v>76400</v>
      </c>
      <c r="B1565" t="s">
        <v>1828</v>
      </c>
      <c r="C1565" t="s">
        <v>2069</v>
      </c>
      <c r="D1565">
        <v>2017</v>
      </c>
      <c r="E1565" t="str">
        <f t="shared" si="24"/>
        <v>764002017</v>
      </c>
      <c r="F1565">
        <v>39011</v>
      </c>
      <c r="G1565" t="str">
        <f>VLOOKUP($A1565,CATMUN!$B$2:$C$1123,2,0)</f>
        <v>Alto</v>
      </c>
      <c r="H1565" t="str">
        <f>VLOOKUP($A1565,CATMUN!$B$2:$D$1123,3,0)</f>
        <v>Municipios intermedios</v>
      </c>
      <c r="I1565">
        <f>VLOOKUP($A1565,CATMUN!$B$2:$G$1123,4,0)</f>
        <v>0</v>
      </c>
      <c r="J1565">
        <f>VLOOKUP($A1565,CATMUN!$B$2:$G$1123,6,0)</f>
        <v>14</v>
      </c>
      <c r="K1565" s="69">
        <v>2351.9917530000002</v>
      </c>
      <c r="L1565" s="69">
        <v>1564</v>
      </c>
      <c r="M1565" s="69">
        <v>100.56040899999999</v>
      </c>
      <c r="N1565" s="69">
        <v>134.99325446004167</v>
      </c>
      <c r="P1565" s="69">
        <v>288.24921799999998</v>
      </c>
      <c r="Q1565">
        <v>0</v>
      </c>
      <c r="S1565" s="69">
        <v>418.882812</v>
      </c>
      <c r="T1565">
        <v>0</v>
      </c>
      <c r="V1565" s="51">
        <v>8</v>
      </c>
      <c r="W1565" s="51">
        <v>74</v>
      </c>
      <c r="X1565" s="51">
        <v>445</v>
      </c>
    </row>
    <row r="1566" spans="1:24" x14ac:dyDescent="0.2">
      <c r="A1566">
        <v>76497</v>
      </c>
      <c r="B1566" t="s">
        <v>2089</v>
      </c>
      <c r="C1566" t="s">
        <v>2069</v>
      </c>
      <c r="D1566">
        <v>2017</v>
      </c>
      <c r="E1566" t="str">
        <f t="shared" si="24"/>
        <v>764972017</v>
      </c>
      <c r="F1566">
        <v>15146</v>
      </c>
      <c r="G1566" t="str">
        <f>VLOOKUP($A1566,CATMUN!$B$2:$C$1123,2,0)</f>
        <v>Alto</v>
      </c>
      <c r="H1566" t="str">
        <f>VLOOKUP($A1566,CATMUN!$B$2:$D$1123,3,0)</f>
        <v>Municipios intermedios</v>
      </c>
      <c r="I1566">
        <f>VLOOKUP($A1566,CATMUN!$B$2:$G$1123,4,0)</f>
        <v>0</v>
      </c>
      <c r="J1566">
        <f>VLOOKUP($A1566,CATMUN!$B$2:$G$1123,6,0)</f>
        <v>14</v>
      </c>
      <c r="K1566" s="69">
        <v>1383.719638</v>
      </c>
      <c r="L1566" s="69">
        <v>1564</v>
      </c>
      <c r="M1566" s="69">
        <v>0</v>
      </c>
      <c r="N1566" s="69">
        <v>134.99325446004167</v>
      </c>
      <c r="P1566" s="69">
        <v>288.24921799999998</v>
      </c>
      <c r="Q1566">
        <v>0</v>
      </c>
      <c r="S1566" s="69">
        <v>418.882812</v>
      </c>
      <c r="T1566">
        <v>0</v>
      </c>
      <c r="V1566" s="51">
        <v>14</v>
      </c>
      <c r="W1566" s="51">
        <v>89</v>
      </c>
      <c r="X1566" s="51">
        <v>181</v>
      </c>
    </row>
    <row r="1567" spans="1:24" x14ac:dyDescent="0.2">
      <c r="A1567">
        <v>76563</v>
      </c>
      <c r="B1567" t="s">
        <v>2091</v>
      </c>
      <c r="C1567" t="s">
        <v>2069</v>
      </c>
      <c r="D1567">
        <v>2017</v>
      </c>
      <c r="E1567" t="str">
        <f t="shared" si="24"/>
        <v>765632017</v>
      </c>
      <c r="F1567">
        <v>56545</v>
      </c>
      <c r="G1567" t="str">
        <f>VLOOKUP($A1567,CATMUN!$B$2:$C$1123,2,0)</f>
        <v>Alto</v>
      </c>
      <c r="H1567" t="str">
        <f>VLOOKUP($A1567,CATMUN!$B$2:$D$1123,3,0)</f>
        <v>Otros Sistemas de Ciudades</v>
      </c>
      <c r="I1567">
        <f>VLOOKUP($A1567,CATMUN!$B$2:$G$1123,4,0)</f>
        <v>0</v>
      </c>
      <c r="J1567">
        <f>VLOOKUP($A1567,CATMUN!$B$2:$G$1123,6,0)</f>
        <v>14</v>
      </c>
      <c r="K1567" s="69">
        <v>4325.4079330000004</v>
      </c>
      <c r="L1567" s="69">
        <v>1564</v>
      </c>
      <c r="M1567" s="69">
        <v>25.489806000000002</v>
      </c>
      <c r="N1567" s="69">
        <v>523.23349570737719</v>
      </c>
      <c r="P1567" s="69">
        <v>2227.7305550000001</v>
      </c>
      <c r="Q1567">
        <v>0</v>
      </c>
      <c r="S1567" s="69">
        <v>926.80019200000004</v>
      </c>
      <c r="T1567">
        <v>0</v>
      </c>
      <c r="V1567" s="51">
        <v>32</v>
      </c>
      <c r="W1567" s="51">
        <v>96</v>
      </c>
      <c r="X1567" s="51">
        <v>445</v>
      </c>
    </row>
    <row r="1568" spans="1:24" x14ac:dyDescent="0.2">
      <c r="A1568">
        <v>76606</v>
      </c>
      <c r="B1568" t="s">
        <v>1795</v>
      </c>
      <c r="C1568" t="s">
        <v>2069</v>
      </c>
      <c r="D1568">
        <v>2017</v>
      </c>
      <c r="E1568" t="str">
        <f t="shared" si="24"/>
        <v>766062017</v>
      </c>
      <c r="F1568">
        <v>16323</v>
      </c>
      <c r="G1568" t="str">
        <f>VLOOKUP($A1568,CATMUN!$B$2:$C$1123,2,0)</f>
        <v>Alto</v>
      </c>
      <c r="H1568" t="str">
        <f>VLOOKUP($A1568,CATMUN!$B$2:$D$1123,3,0)</f>
        <v>Municipios intermedios</v>
      </c>
      <c r="I1568">
        <f>VLOOKUP($A1568,CATMUN!$B$2:$G$1123,4,0)</f>
        <v>0</v>
      </c>
      <c r="J1568">
        <f>VLOOKUP($A1568,CATMUN!$B$2:$G$1123,6,0)</f>
        <v>14</v>
      </c>
      <c r="K1568" s="69">
        <v>885.09315700000002</v>
      </c>
      <c r="L1568" s="69">
        <v>1564</v>
      </c>
      <c r="M1568" s="69">
        <v>47.451836</v>
      </c>
      <c r="N1568" s="69">
        <v>134.99325446004167</v>
      </c>
      <c r="P1568" s="69">
        <v>288.24921799999998</v>
      </c>
      <c r="Q1568">
        <v>0</v>
      </c>
      <c r="S1568" s="69">
        <v>418.882812</v>
      </c>
      <c r="T1568">
        <v>0</v>
      </c>
      <c r="U1568">
        <v>6.4000000000000001E-2</v>
      </c>
      <c r="V1568" s="51">
        <v>14</v>
      </c>
      <c r="W1568" s="51">
        <v>41</v>
      </c>
      <c r="X1568" s="51">
        <v>181</v>
      </c>
    </row>
    <row r="1569" spans="1:24" x14ac:dyDescent="0.2">
      <c r="A1569">
        <v>76622</v>
      </c>
      <c r="B1569" t="s">
        <v>2093</v>
      </c>
      <c r="C1569" t="s">
        <v>2069</v>
      </c>
      <c r="D1569">
        <v>2017</v>
      </c>
      <c r="E1569" t="str">
        <f t="shared" si="24"/>
        <v>766222017</v>
      </c>
      <c r="F1569">
        <v>32412</v>
      </c>
      <c r="G1569" t="str">
        <f>VLOOKUP($A1569,CATMUN!$B$2:$C$1123,2,0)</f>
        <v>Alto</v>
      </c>
      <c r="H1569" t="str">
        <f>VLOOKUP($A1569,CATMUN!$B$2:$D$1123,3,0)</f>
        <v>Municipios intermedios</v>
      </c>
      <c r="I1569">
        <f>VLOOKUP($A1569,CATMUN!$B$2:$G$1123,4,0)</f>
        <v>0</v>
      </c>
      <c r="J1569">
        <f>VLOOKUP($A1569,CATMUN!$B$2:$G$1123,6,0)</f>
        <v>14</v>
      </c>
      <c r="K1569" s="69">
        <v>1408.9230989999999</v>
      </c>
      <c r="L1569" s="69">
        <v>1564</v>
      </c>
      <c r="M1569" s="69">
        <v>120.498575</v>
      </c>
      <c r="N1569" s="69">
        <v>134.99325446004167</v>
      </c>
      <c r="P1569" s="69">
        <v>288.24921799999998</v>
      </c>
      <c r="Q1569">
        <v>0</v>
      </c>
      <c r="S1569" s="69">
        <v>418.882812</v>
      </c>
      <c r="T1569">
        <v>0</v>
      </c>
      <c r="V1569" s="51">
        <v>14</v>
      </c>
      <c r="W1569" s="51">
        <v>66</v>
      </c>
      <c r="X1569" s="51">
        <v>181</v>
      </c>
    </row>
    <row r="1570" spans="1:24" x14ac:dyDescent="0.2">
      <c r="A1570">
        <v>76670</v>
      </c>
      <c r="B1570" t="s">
        <v>2017</v>
      </c>
      <c r="C1570" t="s">
        <v>2069</v>
      </c>
      <c r="D1570">
        <v>2017</v>
      </c>
      <c r="E1570" t="str">
        <f t="shared" si="24"/>
        <v>766702017</v>
      </c>
      <c r="F1570">
        <v>18637</v>
      </c>
      <c r="G1570" t="str">
        <f>VLOOKUP($A1570,CATMUN!$B$2:$C$1123,2,0)</f>
        <v>Alto</v>
      </c>
      <c r="H1570" t="str">
        <f>VLOOKUP($A1570,CATMUN!$B$2:$D$1123,3,0)</f>
        <v>Municipios intermedios</v>
      </c>
      <c r="I1570">
        <f>VLOOKUP($A1570,CATMUN!$B$2:$G$1123,4,0)</f>
        <v>0</v>
      </c>
      <c r="J1570">
        <f>VLOOKUP($A1570,CATMUN!$B$2:$G$1123,6,0)</f>
        <v>14</v>
      </c>
      <c r="K1570" s="69">
        <v>799.96437399999991</v>
      </c>
      <c r="L1570" s="69">
        <v>1564</v>
      </c>
      <c r="M1570" s="69">
        <v>4.2439999999999998</v>
      </c>
      <c r="N1570" s="69">
        <v>134.99325446004167</v>
      </c>
      <c r="P1570" s="69">
        <v>288.24921799999998</v>
      </c>
      <c r="Q1570">
        <v>0</v>
      </c>
      <c r="S1570" s="69">
        <v>418.882812</v>
      </c>
      <c r="T1570">
        <v>0</v>
      </c>
      <c r="V1570" s="51">
        <v>14</v>
      </c>
      <c r="W1570" s="51">
        <v>74</v>
      </c>
      <c r="X1570" s="51">
        <v>181</v>
      </c>
    </row>
    <row r="1571" spans="1:24" x14ac:dyDescent="0.2">
      <c r="A1571">
        <v>76736</v>
      </c>
      <c r="B1571" t="s">
        <v>2094</v>
      </c>
      <c r="C1571" t="s">
        <v>2069</v>
      </c>
      <c r="D1571">
        <v>2017</v>
      </c>
      <c r="E1571" t="str">
        <f t="shared" si="24"/>
        <v>767362017</v>
      </c>
      <c r="F1571">
        <v>44590</v>
      </c>
      <c r="G1571" t="str">
        <f>VLOOKUP($A1571,CATMUN!$B$2:$C$1123,2,0)</f>
        <v>Medio</v>
      </c>
      <c r="H1571" t="str">
        <f>VLOOKUP($A1571,CATMUN!$B$2:$D$1123,3,0)</f>
        <v>Municipios intermedios</v>
      </c>
      <c r="I1571">
        <f>VLOOKUP($A1571,CATMUN!$B$2:$G$1123,4,0)</f>
        <v>0</v>
      </c>
      <c r="J1571">
        <f>VLOOKUP($A1571,CATMUN!$B$2:$G$1123,6,0)</f>
        <v>14</v>
      </c>
      <c r="K1571" s="69">
        <v>2057.567877</v>
      </c>
      <c r="L1571" s="69">
        <v>1564</v>
      </c>
      <c r="N1571" s="69">
        <v>134.99325446004167</v>
      </c>
      <c r="P1571" s="69">
        <v>288.24921799999998</v>
      </c>
      <c r="Q1571">
        <v>0</v>
      </c>
      <c r="S1571" s="69">
        <v>418.882812</v>
      </c>
      <c r="T1571">
        <v>0</v>
      </c>
      <c r="V1571" s="51">
        <v>14</v>
      </c>
      <c r="W1571" s="51">
        <v>92</v>
      </c>
      <c r="X1571" s="51">
        <v>181</v>
      </c>
    </row>
    <row r="1572" spans="1:24" x14ac:dyDescent="0.2">
      <c r="A1572">
        <v>76823</v>
      </c>
      <c r="B1572" t="s">
        <v>2095</v>
      </c>
      <c r="C1572" t="s">
        <v>2069</v>
      </c>
      <c r="D1572">
        <v>2017</v>
      </c>
      <c r="E1572" t="str">
        <f t="shared" si="24"/>
        <v>768232017</v>
      </c>
      <c r="F1572">
        <v>16533</v>
      </c>
      <c r="G1572" t="str">
        <f>VLOOKUP($A1572,CATMUN!$B$2:$C$1123,2,0)</f>
        <v>Medio</v>
      </c>
      <c r="H1572" t="str">
        <f>VLOOKUP($A1572,CATMUN!$B$2:$D$1123,3,0)</f>
        <v>Municipios intermedios</v>
      </c>
      <c r="I1572">
        <f>VLOOKUP($A1572,CATMUN!$B$2:$G$1123,4,0)</f>
        <v>0</v>
      </c>
      <c r="J1572">
        <f>VLOOKUP($A1572,CATMUN!$B$2:$G$1123,6,0)</f>
        <v>14</v>
      </c>
      <c r="K1572" s="69">
        <v>1387.542279</v>
      </c>
      <c r="L1572" s="69">
        <v>1564</v>
      </c>
      <c r="N1572" s="69">
        <v>134.99325446004167</v>
      </c>
      <c r="P1572" s="69">
        <v>288.24921799999998</v>
      </c>
      <c r="Q1572">
        <v>0</v>
      </c>
      <c r="S1572" s="69">
        <v>418.882812</v>
      </c>
      <c r="T1572">
        <v>0</v>
      </c>
      <c r="V1572" s="51">
        <v>14</v>
      </c>
      <c r="W1572" s="51">
        <v>14</v>
      </c>
      <c r="X1572" s="51">
        <v>181</v>
      </c>
    </row>
    <row r="1573" spans="1:24" x14ac:dyDescent="0.2">
      <c r="A1573">
        <v>76828</v>
      </c>
      <c r="B1573" t="s">
        <v>2096</v>
      </c>
      <c r="C1573" t="s">
        <v>2069</v>
      </c>
      <c r="D1573">
        <v>2017</v>
      </c>
      <c r="E1573" t="str">
        <f t="shared" si="24"/>
        <v>768282017</v>
      </c>
      <c r="F1573">
        <v>17983</v>
      </c>
      <c r="G1573" t="str">
        <f>VLOOKUP($A1573,CATMUN!$B$2:$C$1123,2,0)</f>
        <v>Medio</v>
      </c>
      <c r="H1573" t="str">
        <f>VLOOKUP($A1573,CATMUN!$B$2:$D$1123,3,0)</f>
        <v>Municipios intermedios</v>
      </c>
      <c r="I1573">
        <f>VLOOKUP($A1573,CATMUN!$B$2:$G$1123,4,0)</f>
        <v>0</v>
      </c>
      <c r="J1573">
        <f>VLOOKUP($A1573,CATMUN!$B$2:$G$1123,6,0)</f>
        <v>14</v>
      </c>
      <c r="K1573" s="69">
        <v>840.87153799999999</v>
      </c>
      <c r="L1573" s="69">
        <v>1564</v>
      </c>
      <c r="N1573" s="69">
        <v>134.99325446004167</v>
      </c>
      <c r="P1573" s="69">
        <v>288.24921799999998</v>
      </c>
      <c r="Q1573">
        <v>0</v>
      </c>
      <c r="S1573" s="69">
        <v>418.882812</v>
      </c>
      <c r="T1573">
        <v>0</v>
      </c>
      <c r="V1573" s="51">
        <v>14</v>
      </c>
      <c r="W1573" s="51">
        <v>16</v>
      </c>
      <c r="X1573" s="51">
        <v>181</v>
      </c>
    </row>
    <row r="1574" spans="1:24" x14ac:dyDescent="0.2">
      <c r="A1574">
        <v>76845</v>
      </c>
      <c r="B1574" t="s">
        <v>2098</v>
      </c>
      <c r="C1574" t="s">
        <v>2069</v>
      </c>
      <c r="D1574">
        <v>2017</v>
      </c>
      <c r="E1574" t="str">
        <f t="shared" si="24"/>
        <v>768452017</v>
      </c>
      <c r="F1574">
        <v>5387</v>
      </c>
      <c r="G1574" t="str">
        <f>VLOOKUP($A1574,CATMUN!$B$2:$C$1123,2,0)</f>
        <v>Medio</v>
      </c>
      <c r="H1574" t="str">
        <f>VLOOKUP($A1574,CATMUN!$B$2:$D$1123,3,0)</f>
        <v>Municipios intermedios</v>
      </c>
      <c r="I1574">
        <f>VLOOKUP($A1574,CATMUN!$B$2:$G$1123,4,0)</f>
        <v>0</v>
      </c>
      <c r="J1574">
        <f>VLOOKUP($A1574,CATMUN!$B$2:$G$1123,6,0)</f>
        <v>14</v>
      </c>
      <c r="K1574" s="69">
        <v>409.681668</v>
      </c>
      <c r="L1574" s="69">
        <v>1564</v>
      </c>
      <c r="M1574" s="69">
        <v>1.2384200000000001</v>
      </c>
      <c r="N1574" s="69">
        <v>134.99325446004167</v>
      </c>
      <c r="P1574" s="69">
        <v>288.24921799999998</v>
      </c>
      <c r="Q1574">
        <v>0</v>
      </c>
      <c r="S1574" s="69">
        <v>418.882812</v>
      </c>
      <c r="T1574">
        <v>0</v>
      </c>
      <c r="V1574" s="51">
        <v>14</v>
      </c>
      <c r="W1574" s="51">
        <v>4</v>
      </c>
      <c r="X1574" s="51">
        <v>181</v>
      </c>
    </row>
    <row r="1575" spans="1:24" x14ac:dyDescent="0.2">
      <c r="A1575">
        <v>76869</v>
      </c>
      <c r="B1575" t="s">
        <v>2100</v>
      </c>
      <c r="C1575" t="s">
        <v>2069</v>
      </c>
      <c r="D1575">
        <v>2017</v>
      </c>
      <c r="E1575" t="str">
        <f t="shared" si="24"/>
        <v>768692017</v>
      </c>
      <c r="F1575">
        <v>11276</v>
      </c>
      <c r="G1575" t="str">
        <f>VLOOKUP($A1575,CATMUN!$B$2:$C$1123,2,0)</f>
        <v>Bajo</v>
      </c>
      <c r="H1575" t="str">
        <f>VLOOKUP($A1575,CATMUN!$B$2:$D$1123,3,0)</f>
        <v>Otros Sistemas de Ciudades</v>
      </c>
      <c r="I1575">
        <f>VLOOKUP($A1575,CATMUN!$B$2:$G$1123,4,0)</f>
        <v>0</v>
      </c>
      <c r="J1575">
        <f>VLOOKUP($A1575,CATMUN!$B$2:$G$1123,6,0)</f>
        <v>14</v>
      </c>
      <c r="K1575" s="69">
        <v>628.81847900000002</v>
      </c>
      <c r="L1575" s="69">
        <v>1564</v>
      </c>
      <c r="M1575" s="69">
        <v>9.2235720000000008</v>
      </c>
      <c r="N1575" s="69">
        <v>523.23349570737719</v>
      </c>
      <c r="P1575" s="69">
        <v>2227.7305550000001</v>
      </c>
      <c r="Q1575">
        <v>0</v>
      </c>
      <c r="S1575" s="69">
        <v>926.80019200000004</v>
      </c>
      <c r="T1575">
        <v>0</v>
      </c>
      <c r="V1575" s="51">
        <v>35</v>
      </c>
      <c r="W1575" s="51">
        <v>9</v>
      </c>
      <c r="X1575" s="51">
        <v>181</v>
      </c>
    </row>
    <row r="1576" spans="1:24" x14ac:dyDescent="0.2">
      <c r="A1576">
        <v>76895</v>
      </c>
      <c r="B1576" t="s">
        <v>2103</v>
      </c>
      <c r="C1576" t="s">
        <v>2069</v>
      </c>
      <c r="D1576">
        <v>2017</v>
      </c>
      <c r="E1576" t="str">
        <f t="shared" si="24"/>
        <v>768952017</v>
      </c>
      <c r="F1576">
        <v>46140</v>
      </c>
      <c r="G1576" t="str">
        <f>VLOOKUP($A1576,CATMUN!$B$2:$C$1123,2,0)</f>
        <v>Alto</v>
      </c>
      <c r="H1576" t="str">
        <f>VLOOKUP($A1576,CATMUN!$B$2:$D$1123,3,0)</f>
        <v>Municipios intermedios</v>
      </c>
      <c r="I1576">
        <f>VLOOKUP($A1576,CATMUN!$B$2:$G$1123,4,0)</f>
        <v>0</v>
      </c>
      <c r="J1576">
        <f>VLOOKUP($A1576,CATMUN!$B$2:$G$1123,6,0)</f>
        <v>14</v>
      </c>
      <c r="K1576" s="69">
        <v>4107.8898309999995</v>
      </c>
      <c r="L1576" s="69">
        <v>1564</v>
      </c>
      <c r="M1576" s="69">
        <v>13.199</v>
      </c>
      <c r="N1576" s="69">
        <v>134.99325446004167</v>
      </c>
      <c r="P1576" s="69">
        <v>288.24921799999998</v>
      </c>
      <c r="Q1576">
        <v>0</v>
      </c>
      <c r="S1576" s="69">
        <v>418.882812</v>
      </c>
      <c r="T1576">
        <v>0</v>
      </c>
      <c r="V1576" s="51">
        <v>8</v>
      </c>
      <c r="W1576" s="51">
        <v>194</v>
      </c>
      <c r="X1576" s="51">
        <v>445</v>
      </c>
    </row>
    <row r="1577" spans="1:24" x14ac:dyDescent="0.2">
      <c r="A1577">
        <v>81736</v>
      </c>
      <c r="B1577" t="s">
        <v>2109</v>
      </c>
      <c r="C1577" t="s">
        <v>2104</v>
      </c>
      <c r="D1577">
        <v>2017</v>
      </c>
      <c r="E1577" t="str">
        <f t="shared" si="24"/>
        <v>817362017</v>
      </c>
      <c r="F1577">
        <v>47957</v>
      </c>
      <c r="G1577" t="str">
        <f>VLOOKUP($A1577,CATMUN!$B$2:$C$1123,2,0)</f>
        <v>Alto</v>
      </c>
      <c r="H1577" t="str">
        <f>VLOOKUP($A1577,CATMUN!$B$2:$D$1123,3,0)</f>
        <v>Municipios intermedios</v>
      </c>
      <c r="I1577">
        <f>VLOOKUP($A1577,CATMUN!$B$2:$G$1123,4,0)</f>
        <v>0</v>
      </c>
      <c r="J1577">
        <f>VLOOKUP($A1577,CATMUN!$B$2:$G$1123,6,0)</f>
        <v>14</v>
      </c>
      <c r="K1577" s="69">
        <v>1343.48807405</v>
      </c>
      <c r="L1577" s="69">
        <v>1564</v>
      </c>
      <c r="M1577" s="69">
        <v>106.72007043000001</v>
      </c>
      <c r="N1577" s="69">
        <v>134.99325446004167</v>
      </c>
      <c r="P1577" s="69">
        <v>288.24921799999998</v>
      </c>
      <c r="Q1577">
        <v>0</v>
      </c>
      <c r="S1577" s="69">
        <v>418.882812</v>
      </c>
      <c r="T1577">
        <v>0</v>
      </c>
      <c r="V1577" s="51">
        <v>14</v>
      </c>
      <c r="W1577" s="51">
        <v>198</v>
      </c>
      <c r="X1577" s="51">
        <v>181</v>
      </c>
    </row>
    <row r="1578" spans="1:24" x14ac:dyDescent="0.2">
      <c r="A1578">
        <v>85010</v>
      </c>
      <c r="B1578" t="s">
        <v>2113</v>
      </c>
      <c r="C1578" t="s">
        <v>2111</v>
      </c>
      <c r="D1578">
        <v>2017</v>
      </c>
      <c r="E1578" t="str">
        <f t="shared" si="24"/>
        <v>850102017</v>
      </c>
      <c r="F1578">
        <v>40819</v>
      </c>
      <c r="G1578" t="str">
        <f>VLOOKUP($A1578,CATMUN!$B$2:$C$1123,2,0)</f>
        <v>Alto</v>
      </c>
      <c r="H1578" t="str">
        <f>VLOOKUP($A1578,CATMUN!$B$2:$D$1123,3,0)</f>
        <v>Municipios intermedios</v>
      </c>
      <c r="I1578">
        <f>VLOOKUP($A1578,CATMUN!$B$2:$G$1123,4,0)</f>
        <v>0</v>
      </c>
      <c r="J1578">
        <f>VLOOKUP($A1578,CATMUN!$B$2:$G$1123,6,0)</f>
        <v>14</v>
      </c>
      <c r="K1578" s="69">
        <v>3592.3460570000002</v>
      </c>
      <c r="L1578" s="69">
        <v>1564</v>
      </c>
      <c r="M1578" s="69">
        <v>143.51523219999999</v>
      </c>
      <c r="N1578" s="69">
        <v>134.99325446004167</v>
      </c>
      <c r="P1578" s="69">
        <v>288.24921799999998</v>
      </c>
      <c r="Q1578">
        <v>0</v>
      </c>
      <c r="S1578" s="69">
        <v>418.882812</v>
      </c>
      <c r="T1578">
        <v>0</v>
      </c>
      <c r="V1578" s="51">
        <v>8</v>
      </c>
      <c r="W1578" s="51">
        <v>419</v>
      </c>
      <c r="X1578" s="51">
        <v>445</v>
      </c>
    </row>
    <row r="1579" spans="1:24" x14ac:dyDescent="0.2">
      <c r="A1579">
        <v>86219</v>
      </c>
      <c r="B1579" t="s">
        <v>1806</v>
      </c>
      <c r="C1579" t="s">
        <v>2129</v>
      </c>
      <c r="D1579">
        <v>2017</v>
      </c>
      <c r="E1579" t="str">
        <f t="shared" si="24"/>
        <v>862192017</v>
      </c>
      <c r="F1579">
        <v>5604</v>
      </c>
      <c r="G1579" t="str">
        <f>VLOOKUP($A1579,CATMUN!$B$2:$C$1123,2,0)</f>
        <v>Medio</v>
      </c>
      <c r="H1579" t="str">
        <f>VLOOKUP($A1579,CATMUN!$B$2:$D$1123,3,0)</f>
        <v>Municipios intermedios</v>
      </c>
      <c r="I1579">
        <f>VLOOKUP($A1579,CATMUN!$B$2:$G$1123,4,0)</f>
        <v>0</v>
      </c>
      <c r="J1579">
        <f>VLOOKUP($A1579,CATMUN!$B$2:$G$1123,6,0)</f>
        <v>14</v>
      </c>
      <c r="K1579" s="69">
        <v>93.829248000000007</v>
      </c>
      <c r="L1579" s="69">
        <v>1564</v>
      </c>
      <c r="M1579" s="69">
        <v>3.2672E-2</v>
      </c>
      <c r="N1579" s="69">
        <v>134.99325446004167</v>
      </c>
      <c r="P1579" s="69">
        <v>288.24921799999998</v>
      </c>
      <c r="Q1579">
        <v>0</v>
      </c>
      <c r="S1579" s="69">
        <v>418.882812</v>
      </c>
      <c r="T1579">
        <v>0</v>
      </c>
      <c r="V1579" s="51">
        <v>14</v>
      </c>
      <c r="W1579" s="51">
        <v>1</v>
      </c>
      <c r="X1579" s="51">
        <v>181</v>
      </c>
    </row>
    <row r="1580" spans="1:24" x14ac:dyDescent="0.2">
      <c r="A1580">
        <v>86568</v>
      </c>
      <c r="B1580" t="s">
        <v>2132</v>
      </c>
      <c r="C1580" t="s">
        <v>2129</v>
      </c>
      <c r="D1580">
        <v>2017</v>
      </c>
      <c r="E1580" t="str">
        <f t="shared" si="24"/>
        <v>865682017</v>
      </c>
      <c r="F1580">
        <v>61483</v>
      </c>
      <c r="G1580" t="str">
        <f>VLOOKUP($A1580,CATMUN!$B$2:$C$1123,2,0)</f>
        <v>Medio</v>
      </c>
      <c r="H1580" t="str">
        <f>VLOOKUP($A1580,CATMUN!$B$2:$D$1123,3,0)</f>
        <v>Otros Sistemas de Ciudades</v>
      </c>
      <c r="I1580">
        <f>VLOOKUP($A1580,CATMUN!$B$2:$G$1123,4,0)</f>
        <v>0</v>
      </c>
      <c r="J1580">
        <f>VLOOKUP($A1580,CATMUN!$B$2:$G$1123,6,0)</f>
        <v>14</v>
      </c>
      <c r="K1580" s="69">
        <v>461.69439199999999</v>
      </c>
      <c r="L1580" s="69">
        <v>1564</v>
      </c>
      <c r="N1580" s="69">
        <v>523.23349570737719</v>
      </c>
      <c r="P1580" s="69">
        <v>2227.7305550000001</v>
      </c>
      <c r="Q1580">
        <v>0</v>
      </c>
      <c r="S1580" s="69">
        <v>926.80019200000004</v>
      </c>
      <c r="T1580">
        <v>0</v>
      </c>
      <c r="V1580" s="51">
        <v>12</v>
      </c>
      <c r="W1580" s="51">
        <v>222</v>
      </c>
      <c r="X1580" s="51">
        <v>1490</v>
      </c>
    </row>
    <row r="1581" spans="1:24" x14ac:dyDescent="0.2">
      <c r="A1581">
        <v>86749</v>
      </c>
      <c r="B1581" t="s">
        <v>2136</v>
      </c>
      <c r="C1581" t="s">
        <v>2129</v>
      </c>
      <c r="D1581">
        <v>2017</v>
      </c>
      <c r="E1581" t="str">
        <f t="shared" si="24"/>
        <v>867492017</v>
      </c>
      <c r="F1581">
        <v>14310</v>
      </c>
      <c r="G1581" t="str">
        <f>VLOOKUP($A1581,CATMUN!$B$2:$C$1123,2,0)</f>
        <v>Alto</v>
      </c>
      <c r="H1581" t="str">
        <f>VLOOKUP($A1581,CATMUN!$B$2:$D$1123,3,0)</f>
        <v>Municipios intermedios</v>
      </c>
      <c r="I1581">
        <f>VLOOKUP($A1581,CATMUN!$B$2:$G$1123,4,0)</f>
        <v>0</v>
      </c>
      <c r="J1581">
        <f>VLOOKUP($A1581,CATMUN!$B$2:$G$1123,6,0)</f>
        <v>14</v>
      </c>
      <c r="K1581" s="69">
        <v>245.80048199999999</v>
      </c>
      <c r="L1581" s="69">
        <v>1564</v>
      </c>
      <c r="M1581" s="69">
        <v>16.585291000000002</v>
      </c>
      <c r="N1581" s="69">
        <v>134.99325446004167</v>
      </c>
      <c r="P1581" s="69">
        <v>288.24921799999998</v>
      </c>
      <c r="Q1581">
        <v>0</v>
      </c>
      <c r="S1581" s="69">
        <v>418.882812</v>
      </c>
      <c r="T1581">
        <v>0</v>
      </c>
      <c r="V1581" s="51">
        <v>14</v>
      </c>
      <c r="W1581" s="51">
        <v>18</v>
      </c>
      <c r="X1581" s="51">
        <v>181</v>
      </c>
    </row>
    <row r="1582" spans="1:24" x14ac:dyDescent="0.2">
      <c r="A1582">
        <v>86865</v>
      </c>
      <c r="B1582" t="s">
        <v>2137</v>
      </c>
      <c r="C1582" t="s">
        <v>2129</v>
      </c>
      <c r="D1582">
        <v>2017</v>
      </c>
      <c r="E1582" t="str">
        <f t="shared" si="24"/>
        <v>868652017</v>
      </c>
      <c r="F1582">
        <v>53057</v>
      </c>
      <c r="G1582" t="str">
        <f>VLOOKUP($A1582,CATMUN!$B$2:$C$1123,2,0)</f>
        <v>Medio</v>
      </c>
      <c r="H1582" t="str">
        <f>VLOOKUP($A1582,CATMUN!$B$2:$D$1123,3,0)</f>
        <v>Municipios intermedios</v>
      </c>
      <c r="I1582">
        <f>VLOOKUP($A1582,CATMUN!$B$2:$G$1123,4,0)</f>
        <v>0</v>
      </c>
      <c r="J1582">
        <f>VLOOKUP($A1582,CATMUN!$B$2:$G$1123,6,0)</f>
        <v>14</v>
      </c>
      <c r="K1582" s="69">
        <v>570.24612400000001</v>
      </c>
      <c r="L1582" s="69">
        <v>1564</v>
      </c>
      <c r="M1582" s="69">
        <v>1.4339999999999999</v>
      </c>
      <c r="N1582" s="69">
        <v>134.99325446004167</v>
      </c>
      <c r="P1582" s="69">
        <v>288.24921799999998</v>
      </c>
      <c r="Q1582">
        <v>0</v>
      </c>
      <c r="S1582" s="69">
        <v>418.882812</v>
      </c>
      <c r="T1582">
        <v>0</v>
      </c>
      <c r="U1582">
        <v>0.31</v>
      </c>
      <c r="V1582" s="51">
        <v>8</v>
      </c>
      <c r="W1582" s="51">
        <v>30</v>
      </c>
      <c r="X1582" s="51">
        <v>445</v>
      </c>
    </row>
    <row r="1583" spans="1:24" x14ac:dyDescent="0.2">
      <c r="A1583">
        <v>88564</v>
      </c>
      <c r="B1583" t="s">
        <v>1839</v>
      </c>
      <c r="C1583" t="s">
        <v>2311</v>
      </c>
      <c r="D1583">
        <v>2017</v>
      </c>
      <c r="E1583" t="str">
        <f t="shared" si="24"/>
        <v>885642017</v>
      </c>
      <c r="F1583">
        <v>5174</v>
      </c>
      <c r="G1583" t="str">
        <f>VLOOKUP($A1583,CATMUN!$B$2:$C$1123,2,0)</f>
        <v>Medio</v>
      </c>
      <c r="H1583" t="str">
        <f>VLOOKUP($A1583,CATMUN!$B$2:$D$1123,3,0)</f>
        <v>Municipios intermedios</v>
      </c>
      <c r="I1583">
        <f>VLOOKUP($A1583,CATMUN!$B$2:$G$1123,4,0)</f>
        <v>0</v>
      </c>
      <c r="J1583">
        <f>VLOOKUP($A1583,CATMUN!$B$2:$G$1123,6,0)</f>
        <v>14</v>
      </c>
      <c r="K1583" s="69">
        <v>232.43892099999999</v>
      </c>
      <c r="L1583" s="69">
        <v>1564</v>
      </c>
      <c r="N1583" s="69">
        <v>134.99325446004167</v>
      </c>
      <c r="P1583" s="69">
        <v>288.24921799999998</v>
      </c>
      <c r="Q1583">
        <v>0</v>
      </c>
      <c r="S1583" s="69">
        <v>418.882812</v>
      </c>
      <c r="T1583">
        <v>0</v>
      </c>
      <c r="V1583" s="51">
        <v>10</v>
      </c>
      <c r="W1583" s="51">
        <v>10</v>
      </c>
      <c r="X1583" s="51">
        <v>124</v>
      </c>
    </row>
    <row r="1584" spans="1:24" x14ac:dyDescent="0.2">
      <c r="A1584">
        <v>5002</v>
      </c>
      <c r="B1584" t="s">
        <v>2178</v>
      </c>
      <c r="C1584" t="s">
        <v>2176</v>
      </c>
      <c r="D1584">
        <v>2017</v>
      </c>
      <c r="E1584" t="str">
        <f t="shared" si="24"/>
        <v>50022017</v>
      </c>
      <c r="F1584">
        <v>19096</v>
      </c>
      <c r="G1584" t="str">
        <f>VLOOKUP($A1584,CATMUN!$B$2:$C$1123,2,0)</f>
        <v>Medio</v>
      </c>
      <c r="H1584" t="str">
        <f>VLOOKUP($A1584,CATMUN!$B$2:$D$1123,3,0)</f>
        <v>Municipios rurales</v>
      </c>
      <c r="I1584">
        <f>VLOOKUP($A1584,CATMUN!$B$2:$G$1123,4,0)</f>
        <v>0</v>
      </c>
      <c r="J1584">
        <f>VLOOKUP($A1584,CATMUN!$B$2:$G$1123,6,0)</f>
        <v>15</v>
      </c>
      <c r="K1584" s="69">
        <v>763.99933099999998</v>
      </c>
      <c r="L1584" s="69">
        <v>423.79490396975808</v>
      </c>
      <c r="M1584" s="69">
        <v>13.230124</v>
      </c>
      <c r="N1584" s="69">
        <v>19.730779842112959</v>
      </c>
      <c r="O1584" s="69">
        <v>1.3083750000000001</v>
      </c>
      <c r="P1584" s="69">
        <v>185.807253</v>
      </c>
      <c r="S1584" s="69">
        <v>974.09391099999993</v>
      </c>
      <c r="T1584">
        <v>0</v>
      </c>
      <c r="V1584" s="51">
        <v>4</v>
      </c>
      <c r="W1584" s="51">
        <v>25</v>
      </c>
      <c r="X1584" s="51">
        <v>38</v>
      </c>
    </row>
    <row r="1585" spans="1:24" x14ac:dyDescent="0.2">
      <c r="A1585">
        <v>5004</v>
      </c>
      <c r="B1585" t="s">
        <v>2179</v>
      </c>
      <c r="C1585" t="s">
        <v>2176</v>
      </c>
      <c r="D1585">
        <v>2017</v>
      </c>
      <c r="E1585" t="str">
        <f t="shared" si="24"/>
        <v>50042017</v>
      </c>
      <c r="F1585">
        <v>2019</v>
      </c>
      <c r="G1585" t="str">
        <f>VLOOKUP($A1585,CATMUN!$B$2:$C$1123,2,0)</f>
        <v>Medio</v>
      </c>
      <c r="H1585" t="str">
        <f>VLOOKUP($A1585,CATMUN!$B$2:$D$1123,3,0)</f>
        <v>Municipios rurales</v>
      </c>
      <c r="I1585">
        <f>VLOOKUP($A1585,CATMUN!$B$2:$G$1123,4,0)</f>
        <v>0</v>
      </c>
      <c r="J1585">
        <f>VLOOKUP($A1585,CATMUN!$B$2:$G$1123,6,0)</f>
        <v>15</v>
      </c>
      <c r="K1585" s="69">
        <v>75.501070999999996</v>
      </c>
      <c r="L1585" s="69">
        <v>423.79490396975808</v>
      </c>
      <c r="M1585" s="69">
        <v>3.1094609999999996</v>
      </c>
      <c r="N1585" s="69">
        <v>19.730779842112959</v>
      </c>
      <c r="P1585" s="69">
        <v>185.807253</v>
      </c>
      <c r="Q1585">
        <v>0</v>
      </c>
      <c r="S1585" s="69">
        <v>974.09391099999993</v>
      </c>
      <c r="T1585">
        <v>0</v>
      </c>
      <c r="V1585" s="51">
        <v>4</v>
      </c>
      <c r="W1585" s="51">
        <v>1</v>
      </c>
      <c r="X1585" s="51">
        <v>38</v>
      </c>
    </row>
    <row r="1586" spans="1:24" x14ac:dyDescent="0.2">
      <c r="A1586">
        <v>5021</v>
      </c>
      <c r="B1586" t="s">
        <v>2180</v>
      </c>
      <c r="C1586" t="s">
        <v>2176</v>
      </c>
      <c r="D1586">
        <v>2017</v>
      </c>
      <c r="E1586" t="str">
        <f t="shared" si="24"/>
        <v>50212017</v>
      </c>
      <c r="F1586">
        <v>3393</v>
      </c>
      <c r="G1586" t="str">
        <f>VLOOKUP($A1586,CATMUN!$B$2:$C$1123,2,0)</f>
        <v>Bajo</v>
      </c>
      <c r="H1586" t="str">
        <f>VLOOKUP($A1586,CATMUN!$B$2:$D$1123,3,0)</f>
        <v>Municipios rurales</v>
      </c>
      <c r="I1586">
        <f>VLOOKUP($A1586,CATMUN!$B$2:$G$1123,4,0)</f>
        <v>0</v>
      </c>
      <c r="J1586">
        <f>VLOOKUP($A1586,CATMUN!$B$2:$G$1123,6,0)</f>
        <v>15</v>
      </c>
      <c r="K1586" s="69">
        <v>198.19864799999999</v>
      </c>
      <c r="L1586" s="69">
        <v>423.79490396975808</v>
      </c>
      <c r="M1586" s="69">
        <v>5.7808120000000001</v>
      </c>
      <c r="N1586" s="69">
        <v>19.730779842112959</v>
      </c>
      <c r="P1586" s="69">
        <v>185.807253</v>
      </c>
      <c r="Q1586">
        <v>0</v>
      </c>
      <c r="S1586" s="69">
        <v>974.09391099999993</v>
      </c>
      <c r="T1586">
        <v>0</v>
      </c>
      <c r="V1586" s="51">
        <v>6</v>
      </c>
      <c r="W1586" s="51">
        <v>6</v>
      </c>
      <c r="X1586" s="51">
        <v>101</v>
      </c>
    </row>
    <row r="1587" spans="1:24" x14ac:dyDescent="0.2">
      <c r="A1587">
        <v>5031</v>
      </c>
      <c r="B1587" t="s">
        <v>2182</v>
      </c>
      <c r="C1587" t="s">
        <v>2176</v>
      </c>
      <c r="D1587">
        <v>2017</v>
      </c>
      <c r="E1587" t="str">
        <f t="shared" si="24"/>
        <v>50312017</v>
      </c>
      <c r="F1587">
        <v>22414</v>
      </c>
      <c r="G1587" t="str">
        <f>VLOOKUP($A1587,CATMUN!$B$2:$C$1123,2,0)</f>
        <v>Alto</v>
      </c>
      <c r="H1587" t="str">
        <f>VLOOKUP($A1587,CATMUN!$B$2:$D$1123,3,0)</f>
        <v>Municipios rurales</v>
      </c>
      <c r="I1587">
        <f>VLOOKUP($A1587,CATMUN!$B$2:$G$1123,4,0)</f>
        <v>0</v>
      </c>
      <c r="J1587">
        <f>VLOOKUP($A1587,CATMUN!$B$2:$G$1123,6,0)</f>
        <v>15</v>
      </c>
      <c r="K1587" s="69">
        <v>1107.6750959999999</v>
      </c>
      <c r="L1587" s="69">
        <v>423.79490396975808</v>
      </c>
      <c r="M1587" s="69">
        <v>59.436415000000004</v>
      </c>
      <c r="N1587" s="69">
        <v>19.730779842112959</v>
      </c>
      <c r="O1587" s="69">
        <v>0</v>
      </c>
      <c r="P1587" s="69">
        <v>185.807253</v>
      </c>
      <c r="S1587" s="69">
        <v>974.09391099999993</v>
      </c>
      <c r="T1587">
        <v>0</v>
      </c>
      <c r="V1587" s="51">
        <v>6</v>
      </c>
      <c r="W1587" s="51">
        <v>64</v>
      </c>
      <c r="X1587" s="51">
        <v>101</v>
      </c>
    </row>
    <row r="1588" spans="1:24" x14ac:dyDescent="0.2">
      <c r="A1588">
        <v>5038</v>
      </c>
      <c r="B1588" t="s">
        <v>2185</v>
      </c>
      <c r="C1588" t="s">
        <v>2176</v>
      </c>
      <c r="D1588">
        <v>2017</v>
      </c>
      <c r="E1588" t="str">
        <f t="shared" si="24"/>
        <v>50382017</v>
      </c>
      <c r="F1588">
        <v>11139</v>
      </c>
      <c r="G1588" t="str">
        <f>VLOOKUP($A1588,CATMUN!$B$2:$C$1123,2,0)</f>
        <v>Medio</v>
      </c>
      <c r="H1588" t="str">
        <f>VLOOKUP($A1588,CATMUN!$B$2:$D$1123,3,0)</f>
        <v>Municipios rurales</v>
      </c>
      <c r="I1588">
        <f>VLOOKUP($A1588,CATMUN!$B$2:$G$1123,4,0)</f>
        <v>0</v>
      </c>
      <c r="J1588">
        <f>VLOOKUP($A1588,CATMUN!$B$2:$G$1123,6,0)</f>
        <v>15</v>
      </c>
      <c r="K1588" s="69">
        <v>784.03626779999991</v>
      </c>
      <c r="L1588" s="69">
        <v>423.79490396975808</v>
      </c>
      <c r="M1588" s="69">
        <v>9.6055790000000005</v>
      </c>
      <c r="N1588" s="69">
        <v>19.730779842112959</v>
      </c>
      <c r="P1588" s="69">
        <v>185.807253</v>
      </c>
      <c r="Q1588">
        <v>0</v>
      </c>
      <c r="S1588" s="69">
        <v>974.09391099999993</v>
      </c>
      <c r="T1588">
        <v>0</v>
      </c>
      <c r="V1588" s="51">
        <v>4</v>
      </c>
      <c r="W1588" s="51">
        <v>16</v>
      </c>
      <c r="X1588" s="51">
        <v>38</v>
      </c>
    </row>
    <row r="1589" spans="1:24" x14ac:dyDescent="0.2">
      <c r="A1589">
        <v>5040</v>
      </c>
      <c r="B1589" t="s">
        <v>2186</v>
      </c>
      <c r="C1589" t="s">
        <v>2176</v>
      </c>
      <c r="D1589">
        <v>2017</v>
      </c>
      <c r="E1589" t="str">
        <f t="shared" si="24"/>
        <v>50402017</v>
      </c>
      <c r="F1589">
        <v>17521</v>
      </c>
      <c r="G1589" t="str">
        <f>VLOOKUP($A1589,CATMUN!$B$2:$C$1123,2,0)</f>
        <v>Medio</v>
      </c>
      <c r="H1589" t="str">
        <f>VLOOKUP($A1589,CATMUN!$B$2:$D$1123,3,0)</f>
        <v>Municipios rurales</v>
      </c>
      <c r="I1589">
        <f>VLOOKUP($A1589,CATMUN!$B$2:$G$1123,4,0)</f>
        <v>0</v>
      </c>
      <c r="J1589">
        <f>VLOOKUP($A1589,CATMUN!$B$2:$G$1123,6,0)</f>
        <v>15</v>
      </c>
      <c r="K1589" s="69">
        <v>540.24391500000002</v>
      </c>
      <c r="L1589" s="69">
        <v>423.79490396975808</v>
      </c>
      <c r="M1589" s="69">
        <v>51.689205999999999</v>
      </c>
      <c r="N1589" s="69">
        <v>19.730779842112959</v>
      </c>
      <c r="P1589" s="69">
        <v>185.807253</v>
      </c>
      <c r="Q1589">
        <v>0</v>
      </c>
      <c r="S1589" s="69">
        <v>974.09391099999993</v>
      </c>
      <c r="T1589">
        <v>0</v>
      </c>
      <c r="V1589" s="51">
        <v>6</v>
      </c>
      <c r="W1589" s="51">
        <v>41</v>
      </c>
      <c r="X1589" s="51">
        <v>101</v>
      </c>
    </row>
    <row r="1590" spans="1:24" x14ac:dyDescent="0.2">
      <c r="A1590">
        <v>5042</v>
      </c>
      <c r="B1590" t="s">
        <v>2259</v>
      </c>
      <c r="C1590" t="s">
        <v>2176</v>
      </c>
      <c r="D1590">
        <v>2017</v>
      </c>
      <c r="E1590" t="str">
        <f t="shared" si="24"/>
        <v>50422017</v>
      </c>
      <c r="F1590">
        <v>24905</v>
      </c>
      <c r="G1590" t="str">
        <f>VLOOKUP($A1590,CATMUN!$B$2:$C$1123,2,0)</f>
        <v>Alto</v>
      </c>
      <c r="H1590" t="str">
        <f>VLOOKUP($A1590,CATMUN!$B$2:$D$1123,3,0)</f>
        <v>Municipios rurales</v>
      </c>
      <c r="I1590">
        <f>VLOOKUP($A1590,CATMUN!$B$2:$G$1123,4,0)</f>
        <v>0</v>
      </c>
      <c r="J1590">
        <f>VLOOKUP($A1590,CATMUN!$B$2:$G$1123,6,0)</f>
        <v>15</v>
      </c>
      <c r="K1590" s="69">
        <v>4768.258546</v>
      </c>
      <c r="L1590" s="69">
        <v>423.79490396975808</v>
      </c>
      <c r="M1590" s="69">
        <v>467.361783</v>
      </c>
      <c r="N1590" s="69">
        <v>19.730779842112959</v>
      </c>
      <c r="P1590" s="69">
        <v>185.807253</v>
      </c>
      <c r="Q1590">
        <v>0</v>
      </c>
      <c r="S1590" s="69">
        <v>974.09391099999993</v>
      </c>
      <c r="T1590">
        <v>0</v>
      </c>
      <c r="V1590" s="51">
        <v>4</v>
      </c>
      <c r="W1590" s="51">
        <v>106</v>
      </c>
      <c r="X1590" s="51">
        <v>38</v>
      </c>
    </row>
    <row r="1591" spans="1:24" x14ac:dyDescent="0.2">
      <c r="A1591">
        <v>5044</v>
      </c>
      <c r="B1591" t="s">
        <v>2187</v>
      </c>
      <c r="C1591" t="s">
        <v>2176</v>
      </c>
      <c r="D1591">
        <v>2017</v>
      </c>
      <c r="E1591" t="str">
        <f t="shared" si="24"/>
        <v>50442017</v>
      </c>
      <c r="F1591">
        <v>7591</v>
      </c>
      <c r="G1591" t="str">
        <f>VLOOKUP($A1591,CATMUN!$B$2:$C$1123,2,0)</f>
        <v>Medio</v>
      </c>
      <c r="H1591" t="str">
        <f>VLOOKUP($A1591,CATMUN!$B$2:$D$1123,3,0)</f>
        <v>Municipios rurales</v>
      </c>
      <c r="I1591">
        <f>VLOOKUP($A1591,CATMUN!$B$2:$G$1123,4,0)</f>
        <v>0</v>
      </c>
      <c r="J1591">
        <f>VLOOKUP($A1591,CATMUN!$B$2:$G$1123,6,0)</f>
        <v>15</v>
      </c>
      <c r="K1591" s="69">
        <v>266.97929999999997</v>
      </c>
      <c r="L1591" s="69">
        <v>423.79490396975808</v>
      </c>
      <c r="M1591" s="69">
        <v>16.647213999999998</v>
      </c>
      <c r="N1591" s="69">
        <v>19.730779842112959</v>
      </c>
      <c r="P1591" s="69">
        <v>185.807253</v>
      </c>
      <c r="Q1591">
        <v>0</v>
      </c>
      <c r="S1591" s="69">
        <v>974.09391099999993</v>
      </c>
      <c r="T1591">
        <v>0</v>
      </c>
      <c r="U1591">
        <v>1.1479999999999999</v>
      </c>
      <c r="V1591" s="51">
        <v>4</v>
      </c>
      <c r="W1591" s="51">
        <v>7</v>
      </c>
      <c r="X1591" s="51">
        <v>38</v>
      </c>
    </row>
    <row r="1592" spans="1:24" x14ac:dyDescent="0.2">
      <c r="A1592">
        <v>5055</v>
      </c>
      <c r="B1592" t="s">
        <v>1459</v>
      </c>
      <c r="C1592" t="s">
        <v>2176</v>
      </c>
      <c r="D1592">
        <v>2017</v>
      </c>
      <c r="E1592" t="str">
        <f t="shared" si="24"/>
        <v>50552017</v>
      </c>
      <c r="F1592">
        <v>8426</v>
      </c>
      <c r="G1592" t="str">
        <f>VLOOKUP($A1592,CATMUN!$B$2:$C$1123,2,0)</f>
        <v>Bajo</v>
      </c>
      <c r="H1592" t="str">
        <f>VLOOKUP($A1592,CATMUN!$B$2:$D$1123,3,0)</f>
        <v>Municipios rurales</v>
      </c>
      <c r="I1592">
        <f>VLOOKUP($A1592,CATMUN!$B$2:$G$1123,4,0)</f>
        <v>0</v>
      </c>
      <c r="J1592">
        <f>VLOOKUP($A1592,CATMUN!$B$2:$G$1123,6,0)</f>
        <v>15</v>
      </c>
      <c r="K1592" s="69">
        <v>109.06293099999999</v>
      </c>
      <c r="L1592" s="69">
        <v>423.79490396975808</v>
      </c>
      <c r="M1592" s="69">
        <v>4.0248249999999999</v>
      </c>
      <c r="N1592" s="69">
        <v>19.730779842112959</v>
      </c>
      <c r="P1592" s="69">
        <v>185.807253</v>
      </c>
      <c r="Q1592">
        <v>0</v>
      </c>
      <c r="S1592" s="69">
        <v>974.09391099999993</v>
      </c>
      <c r="T1592">
        <v>0</v>
      </c>
      <c r="V1592" s="51">
        <v>4</v>
      </c>
      <c r="W1592" s="51">
        <v>13</v>
      </c>
      <c r="X1592" s="51">
        <v>38</v>
      </c>
    </row>
    <row r="1593" spans="1:24" x14ac:dyDescent="0.2">
      <c r="A1593">
        <v>5107</v>
      </c>
      <c r="B1593" t="s">
        <v>1298</v>
      </c>
      <c r="C1593" t="s">
        <v>2176</v>
      </c>
      <c r="D1593">
        <v>2017</v>
      </c>
      <c r="E1593" t="str">
        <f t="shared" si="24"/>
        <v>51072017</v>
      </c>
      <c r="F1593">
        <v>8682</v>
      </c>
      <c r="G1593" t="str">
        <f>VLOOKUP($A1593,CATMUN!$B$2:$C$1123,2,0)</f>
        <v>Alto</v>
      </c>
      <c r="H1593" t="str">
        <f>VLOOKUP($A1593,CATMUN!$B$2:$D$1123,3,0)</f>
        <v>Municipios rurales</v>
      </c>
      <c r="I1593">
        <f>VLOOKUP($A1593,CATMUN!$B$2:$G$1123,4,0)</f>
        <v>0</v>
      </c>
      <c r="J1593">
        <f>VLOOKUP($A1593,CATMUN!$B$2:$G$1123,6,0)</f>
        <v>15</v>
      </c>
      <c r="K1593" s="69">
        <v>197.44508300000001</v>
      </c>
      <c r="L1593" s="69">
        <v>423.79490396975808</v>
      </c>
      <c r="N1593" s="69">
        <v>19.730779842112959</v>
      </c>
      <c r="P1593" s="69">
        <v>185.807253</v>
      </c>
      <c r="Q1593">
        <v>0</v>
      </c>
      <c r="S1593" s="69">
        <v>974.09391099999993</v>
      </c>
      <c r="T1593">
        <v>0</v>
      </c>
      <c r="V1593" s="51">
        <v>4</v>
      </c>
      <c r="W1593" s="51">
        <v>16</v>
      </c>
      <c r="X1593" s="51">
        <v>38</v>
      </c>
    </row>
    <row r="1594" spans="1:24" x14ac:dyDescent="0.2">
      <c r="A1594">
        <v>5113</v>
      </c>
      <c r="B1594" t="s">
        <v>2193</v>
      </c>
      <c r="C1594" t="s">
        <v>2176</v>
      </c>
      <c r="D1594">
        <v>2017</v>
      </c>
      <c r="E1594" t="str">
        <f t="shared" si="24"/>
        <v>51132017</v>
      </c>
      <c r="F1594">
        <v>6531</v>
      </c>
      <c r="G1594" t="str">
        <f>VLOOKUP($A1594,CATMUN!$B$2:$C$1123,2,0)</f>
        <v>Bajo</v>
      </c>
      <c r="H1594" t="str">
        <f>VLOOKUP($A1594,CATMUN!$B$2:$D$1123,3,0)</f>
        <v>Municipios rurales</v>
      </c>
      <c r="I1594">
        <f>VLOOKUP($A1594,CATMUN!$B$2:$G$1123,4,0)</f>
        <v>0</v>
      </c>
      <c r="J1594">
        <f>VLOOKUP($A1594,CATMUN!$B$2:$G$1123,6,0)</f>
        <v>15</v>
      </c>
      <c r="K1594" s="69">
        <v>8.7194938659667969</v>
      </c>
      <c r="L1594" s="69">
        <v>423.79490396975808</v>
      </c>
      <c r="M1594" s="69">
        <v>0.79296199999999994</v>
      </c>
      <c r="N1594" s="69">
        <v>19.730779842112959</v>
      </c>
      <c r="P1594" s="69">
        <v>185.807253</v>
      </c>
      <c r="Q1594">
        <v>0</v>
      </c>
      <c r="S1594" s="69">
        <v>974.09391099999993</v>
      </c>
      <c r="T1594">
        <v>0</v>
      </c>
      <c r="V1594" s="51">
        <v>4</v>
      </c>
      <c r="W1594" s="51">
        <v>4</v>
      </c>
      <c r="X1594" s="51">
        <v>38</v>
      </c>
    </row>
    <row r="1595" spans="1:24" x14ac:dyDescent="0.2">
      <c r="A1595">
        <v>5120</v>
      </c>
      <c r="B1595" t="s">
        <v>2194</v>
      </c>
      <c r="C1595" t="s">
        <v>2176</v>
      </c>
      <c r="D1595">
        <v>2017</v>
      </c>
      <c r="E1595" t="str">
        <f t="shared" si="24"/>
        <v>51202017</v>
      </c>
      <c r="F1595">
        <v>39918</v>
      </c>
      <c r="G1595" t="str">
        <f>VLOOKUP($A1595,CATMUN!$B$2:$C$1123,2,0)</f>
        <v>Bajo</v>
      </c>
      <c r="H1595" t="str">
        <f>VLOOKUP($A1595,CATMUN!$B$2:$D$1123,3,0)</f>
        <v>Municipios rurales</v>
      </c>
      <c r="I1595">
        <f>VLOOKUP($A1595,CATMUN!$B$2:$G$1123,4,0)</f>
        <v>0</v>
      </c>
      <c r="J1595">
        <f>VLOOKUP($A1595,CATMUN!$B$2:$G$1123,6,0)</f>
        <v>15</v>
      </c>
      <c r="K1595" s="69">
        <v>642.91115300000001</v>
      </c>
      <c r="L1595" s="69">
        <v>423.79490396975808</v>
      </c>
      <c r="M1595" s="69">
        <v>5.2001049999999998</v>
      </c>
      <c r="N1595" s="69">
        <v>19.730779842112959</v>
      </c>
      <c r="P1595" s="69">
        <v>185.807253</v>
      </c>
      <c r="Q1595">
        <v>0</v>
      </c>
      <c r="S1595" s="69">
        <v>974.09391099999993</v>
      </c>
      <c r="T1595">
        <v>0</v>
      </c>
      <c r="V1595" s="51">
        <v>4</v>
      </c>
      <c r="W1595" s="51">
        <v>14</v>
      </c>
      <c r="X1595" s="51">
        <v>38</v>
      </c>
    </row>
    <row r="1596" spans="1:24" x14ac:dyDescent="0.2">
      <c r="A1596">
        <v>5125</v>
      </c>
      <c r="B1596" t="s">
        <v>2195</v>
      </c>
      <c r="C1596" t="s">
        <v>2176</v>
      </c>
      <c r="D1596">
        <v>2017</v>
      </c>
      <c r="E1596" t="str">
        <f t="shared" si="24"/>
        <v>51252017</v>
      </c>
      <c r="F1596">
        <v>8330</v>
      </c>
      <c r="G1596" t="str">
        <f>VLOOKUP($A1596,CATMUN!$B$2:$C$1123,2,0)</f>
        <v>Medio</v>
      </c>
      <c r="H1596" t="str">
        <f>VLOOKUP($A1596,CATMUN!$B$2:$D$1123,3,0)</f>
        <v>Municipios rurales</v>
      </c>
      <c r="I1596">
        <f>VLOOKUP($A1596,CATMUN!$B$2:$G$1123,4,0)</f>
        <v>0</v>
      </c>
      <c r="J1596">
        <f>VLOOKUP($A1596,CATMUN!$B$2:$G$1123,6,0)</f>
        <v>15</v>
      </c>
      <c r="K1596" s="69">
        <v>119.67437200000001</v>
      </c>
      <c r="L1596" s="69">
        <v>423.79490396975808</v>
      </c>
      <c r="N1596" s="69">
        <v>19.730779842112959</v>
      </c>
      <c r="P1596" s="69">
        <v>185.807253</v>
      </c>
      <c r="Q1596">
        <v>0</v>
      </c>
      <c r="S1596" s="69">
        <v>974.09391099999993</v>
      </c>
      <c r="T1596">
        <v>0</v>
      </c>
      <c r="V1596" s="51">
        <v>4</v>
      </c>
      <c r="W1596" s="51">
        <v>7</v>
      </c>
      <c r="X1596" s="51">
        <v>38</v>
      </c>
    </row>
    <row r="1597" spans="1:24" x14ac:dyDescent="0.2">
      <c r="A1597">
        <v>5134</v>
      </c>
      <c r="B1597" t="s">
        <v>2196</v>
      </c>
      <c r="C1597" t="s">
        <v>2176</v>
      </c>
      <c r="D1597">
        <v>2017</v>
      </c>
      <c r="E1597" t="str">
        <f t="shared" si="24"/>
        <v>51342017</v>
      </c>
      <c r="F1597">
        <v>8970</v>
      </c>
      <c r="G1597" t="str">
        <f>VLOOKUP($A1597,CATMUN!$B$2:$C$1123,2,0)</f>
        <v>Bajo</v>
      </c>
      <c r="H1597" t="str">
        <f>VLOOKUP($A1597,CATMUN!$B$2:$D$1123,3,0)</f>
        <v>Municipios rurales</v>
      </c>
      <c r="I1597">
        <f>VLOOKUP($A1597,CATMUN!$B$2:$G$1123,4,0)</f>
        <v>0</v>
      </c>
      <c r="J1597">
        <f>VLOOKUP($A1597,CATMUN!$B$2:$G$1123,6,0)</f>
        <v>15</v>
      </c>
      <c r="K1597" s="69">
        <v>211.365633</v>
      </c>
      <c r="L1597" s="69">
        <v>423.79490396975808</v>
      </c>
      <c r="N1597" s="69">
        <v>19.730779842112959</v>
      </c>
      <c r="P1597" s="69">
        <v>185.807253</v>
      </c>
      <c r="Q1597">
        <v>0</v>
      </c>
      <c r="S1597" s="69">
        <v>974.09391099999993</v>
      </c>
      <c r="T1597">
        <v>0</v>
      </c>
      <c r="V1597" s="51">
        <v>4</v>
      </c>
      <c r="W1597" s="51">
        <v>3</v>
      </c>
      <c r="X1597" s="51">
        <v>38</v>
      </c>
    </row>
    <row r="1598" spans="1:24" x14ac:dyDescent="0.2">
      <c r="A1598">
        <v>5138</v>
      </c>
      <c r="B1598" t="s">
        <v>2197</v>
      </c>
      <c r="C1598" t="s">
        <v>2176</v>
      </c>
      <c r="D1598">
        <v>2017</v>
      </c>
      <c r="E1598" t="str">
        <f t="shared" si="24"/>
        <v>51382017</v>
      </c>
      <c r="F1598">
        <v>16745</v>
      </c>
      <c r="G1598" t="str">
        <f>VLOOKUP($A1598,CATMUN!$B$2:$C$1123,2,0)</f>
        <v>Medio</v>
      </c>
      <c r="H1598" t="str">
        <f>VLOOKUP($A1598,CATMUN!$B$2:$D$1123,3,0)</f>
        <v>Municipios rurales</v>
      </c>
      <c r="I1598">
        <f>VLOOKUP($A1598,CATMUN!$B$2:$G$1123,4,0)</f>
        <v>0</v>
      </c>
      <c r="J1598">
        <f>VLOOKUP($A1598,CATMUN!$B$2:$G$1123,6,0)</f>
        <v>15</v>
      </c>
      <c r="K1598" s="69">
        <v>287.27559499999995</v>
      </c>
      <c r="L1598" s="69">
        <v>423.79490396975808</v>
      </c>
      <c r="M1598" s="69">
        <v>8.4065949999999994</v>
      </c>
      <c r="N1598" s="69">
        <v>19.730779842112959</v>
      </c>
      <c r="P1598" s="69">
        <v>185.807253</v>
      </c>
      <c r="Q1598">
        <v>0</v>
      </c>
      <c r="S1598" s="69">
        <v>974.09391099999993</v>
      </c>
      <c r="T1598">
        <v>0</v>
      </c>
      <c r="V1598" s="51">
        <v>4</v>
      </c>
      <c r="W1598" s="51">
        <v>28</v>
      </c>
      <c r="X1598" s="51">
        <v>38</v>
      </c>
    </row>
    <row r="1599" spans="1:24" x14ac:dyDescent="0.2">
      <c r="A1599">
        <v>5150</v>
      </c>
      <c r="B1599" t="s">
        <v>2201</v>
      </c>
      <c r="C1599" t="s">
        <v>2176</v>
      </c>
      <c r="D1599">
        <v>2017</v>
      </c>
      <c r="E1599" t="str">
        <f t="shared" si="24"/>
        <v>51502017</v>
      </c>
      <c r="F1599">
        <v>3552</v>
      </c>
      <c r="G1599" t="str">
        <f>VLOOKUP($A1599,CATMUN!$B$2:$C$1123,2,0)</f>
        <v>Alto</v>
      </c>
      <c r="H1599" t="str">
        <f>VLOOKUP($A1599,CATMUN!$B$2:$D$1123,3,0)</f>
        <v>Municipios rurales</v>
      </c>
      <c r="I1599">
        <f>VLOOKUP($A1599,CATMUN!$B$2:$G$1123,4,0)</f>
        <v>0</v>
      </c>
      <c r="J1599">
        <f>VLOOKUP($A1599,CATMUN!$B$2:$G$1123,6,0)</f>
        <v>15</v>
      </c>
      <c r="K1599" s="69">
        <v>269.94503300000002</v>
      </c>
      <c r="L1599" s="69">
        <v>423.79490396975808</v>
      </c>
      <c r="M1599" s="69">
        <v>2.171297</v>
      </c>
      <c r="N1599" s="69">
        <v>19.730779842112959</v>
      </c>
      <c r="P1599" s="69">
        <v>185.807253</v>
      </c>
      <c r="Q1599">
        <v>0</v>
      </c>
      <c r="S1599" s="69">
        <v>974.09391099999993</v>
      </c>
      <c r="T1599">
        <v>0</v>
      </c>
      <c r="V1599" s="51">
        <v>4</v>
      </c>
      <c r="W1599" s="51">
        <v>24</v>
      </c>
      <c r="X1599" s="51">
        <v>38</v>
      </c>
    </row>
    <row r="1600" spans="1:24" x14ac:dyDescent="0.2">
      <c r="A1600">
        <v>5206</v>
      </c>
      <c r="B1600" t="s">
        <v>1937</v>
      </c>
      <c r="C1600" t="s">
        <v>2176</v>
      </c>
      <c r="D1600">
        <v>2017</v>
      </c>
      <c r="E1600" t="str">
        <f t="shared" si="24"/>
        <v>52062017</v>
      </c>
      <c r="F1600">
        <v>3284</v>
      </c>
      <c r="G1600" t="str">
        <f>VLOOKUP($A1600,CATMUN!$B$2:$C$1123,2,0)</f>
        <v>Medio</v>
      </c>
      <c r="H1600" t="str">
        <f>VLOOKUP($A1600,CATMUN!$B$2:$D$1123,3,0)</f>
        <v>Municipios rurales</v>
      </c>
      <c r="I1600">
        <f>VLOOKUP($A1600,CATMUN!$B$2:$G$1123,4,0)</f>
        <v>0</v>
      </c>
      <c r="J1600">
        <f>VLOOKUP($A1600,CATMUN!$B$2:$G$1123,6,0)</f>
        <v>15</v>
      </c>
      <c r="K1600" s="69">
        <v>299.48022300000002</v>
      </c>
      <c r="L1600" s="69">
        <v>423.79490396975808</v>
      </c>
      <c r="M1600" s="69">
        <v>5.2562189999999998</v>
      </c>
      <c r="N1600" s="69">
        <v>19.730779842112959</v>
      </c>
      <c r="P1600" s="69">
        <v>185.807253</v>
      </c>
      <c r="S1600" s="69">
        <v>974.09391099999993</v>
      </c>
      <c r="T1600">
        <v>0</v>
      </c>
      <c r="V1600" s="51">
        <v>4</v>
      </c>
      <c r="W1600" s="51">
        <v>9</v>
      </c>
      <c r="X1600" s="51">
        <v>38</v>
      </c>
    </row>
    <row r="1601" spans="1:24" x14ac:dyDescent="0.2">
      <c r="A1601">
        <v>5234</v>
      </c>
      <c r="B1601" t="s">
        <v>2208</v>
      </c>
      <c r="C1601" t="s">
        <v>2176</v>
      </c>
      <c r="D1601">
        <v>2017</v>
      </c>
      <c r="E1601" t="str">
        <f t="shared" si="24"/>
        <v>52342017</v>
      </c>
      <c r="F1601">
        <v>23176</v>
      </c>
      <c r="G1601" t="str">
        <f>VLOOKUP($A1601,CATMUN!$B$2:$C$1123,2,0)</f>
        <v>Bajo</v>
      </c>
      <c r="H1601" t="str">
        <f>VLOOKUP($A1601,CATMUN!$B$2:$D$1123,3,0)</f>
        <v>Municipios rurales</v>
      </c>
      <c r="I1601">
        <f>VLOOKUP($A1601,CATMUN!$B$2:$G$1123,4,0)</f>
        <v>0</v>
      </c>
      <c r="J1601">
        <f>VLOOKUP($A1601,CATMUN!$B$2:$G$1123,6,0)</f>
        <v>15</v>
      </c>
      <c r="K1601" s="69">
        <v>166.32012400000002</v>
      </c>
      <c r="L1601" s="69">
        <v>423.79490396975808</v>
      </c>
      <c r="M1601" s="69">
        <v>12.045241000000001</v>
      </c>
      <c r="N1601" s="69">
        <v>19.730779842112959</v>
      </c>
      <c r="P1601" s="69">
        <v>185.807253</v>
      </c>
      <c r="Q1601">
        <v>0</v>
      </c>
      <c r="S1601" s="69">
        <v>974.09391099999993</v>
      </c>
      <c r="T1601">
        <v>0</v>
      </c>
      <c r="V1601" s="51">
        <v>4</v>
      </c>
      <c r="W1601" s="51">
        <v>16</v>
      </c>
      <c r="X1601" s="51">
        <v>38</v>
      </c>
    </row>
    <row r="1602" spans="1:24" x14ac:dyDescent="0.2">
      <c r="A1602">
        <v>5240</v>
      </c>
      <c r="B1602" t="s">
        <v>2210</v>
      </c>
      <c r="C1602" t="s">
        <v>2176</v>
      </c>
      <c r="D1602">
        <v>2017</v>
      </c>
      <c r="E1602" t="str">
        <f t="shared" ref="E1602:E1665" si="25">A1602&amp;D1602</f>
        <v>52402017</v>
      </c>
      <c r="F1602">
        <v>12507</v>
      </c>
      <c r="G1602" t="str">
        <f>VLOOKUP($A1602,CATMUN!$B$2:$C$1123,2,0)</f>
        <v>Medio</v>
      </c>
      <c r="H1602" t="str">
        <f>VLOOKUP($A1602,CATMUN!$B$2:$D$1123,3,0)</f>
        <v>Municipios rurales</v>
      </c>
      <c r="I1602">
        <f>VLOOKUP($A1602,CATMUN!$B$2:$G$1123,4,0)</f>
        <v>0</v>
      </c>
      <c r="J1602">
        <f>VLOOKUP($A1602,CATMUN!$B$2:$G$1123,6,0)</f>
        <v>15</v>
      </c>
      <c r="K1602" s="69">
        <v>749.66364954999995</v>
      </c>
      <c r="L1602" s="69">
        <v>423.79490396975808</v>
      </c>
      <c r="M1602" s="69">
        <v>19.284443</v>
      </c>
      <c r="N1602" s="69">
        <v>19.730779842112959</v>
      </c>
      <c r="P1602" s="69">
        <v>185.807253</v>
      </c>
      <c r="Q1602">
        <v>0</v>
      </c>
      <c r="S1602" s="69">
        <v>974.09391099999993</v>
      </c>
      <c r="T1602">
        <v>0</v>
      </c>
      <c r="V1602" s="51">
        <v>4</v>
      </c>
      <c r="W1602" s="51">
        <v>14</v>
      </c>
      <c r="X1602" s="51">
        <v>38</v>
      </c>
    </row>
    <row r="1603" spans="1:24" x14ac:dyDescent="0.2">
      <c r="A1603">
        <v>5264</v>
      </c>
      <c r="B1603" t="s">
        <v>2216</v>
      </c>
      <c r="C1603" t="s">
        <v>2176</v>
      </c>
      <c r="D1603">
        <v>2017</v>
      </c>
      <c r="E1603" t="str">
        <f t="shared" si="25"/>
        <v>52642017</v>
      </c>
      <c r="F1603">
        <v>10248</v>
      </c>
      <c r="G1603" t="str">
        <f>VLOOKUP($A1603,CATMUN!$B$2:$C$1123,2,0)</f>
        <v>Medio</v>
      </c>
      <c r="H1603" t="str">
        <f>VLOOKUP($A1603,CATMUN!$B$2:$D$1123,3,0)</f>
        <v>Municipios rurales</v>
      </c>
      <c r="I1603">
        <f>VLOOKUP($A1603,CATMUN!$B$2:$G$1123,4,0)</f>
        <v>0</v>
      </c>
      <c r="J1603">
        <f>VLOOKUP($A1603,CATMUN!$B$2:$G$1123,6,0)</f>
        <v>15</v>
      </c>
      <c r="K1603" s="69">
        <v>1211.1817706900001</v>
      </c>
      <c r="L1603" s="69">
        <v>423.79490396975808</v>
      </c>
      <c r="M1603" s="69">
        <v>84.959316000000001</v>
      </c>
      <c r="N1603" s="69">
        <v>19.730779842112959</v>
      </c>
      <c r="P1603" s="69">
        <v>185.807253</v>
      </c>
      <c r="Q1603">
        <v>0</v>
      </c>
      <c r="S1603" s="69">
        <v>974.09391099999993</v>
      </c>
      <c r="T1603">
        <v>0</v>
      </c>
      <c r="V1603" s="51">
        <v>4</v>
      </c>
      <c r="W1603" s="51">
        <v>238</v>
      </c>
      <c r="X1603" s="51">
        <v>38</v>
      </c>
    </row>
    <row r="1604" spans="1:24" x14ac:dyDescent="0.2">
      <c r="A1604">
        <v>5306</v>
      </c>
      <c r="B1604" t="s">
        <v>2220</v>
      </c>
      <c r="C1604" t="s">
        <v>2176</v>
      </c>
      <c r="D1604">
        <v>2017</v>
      </c>
      <c r="E1604" t="str">
        <f t="shared" si="25"/>
        <v>53062017</v>
      </c>
      <c r="F1604">
        <v>3992</v>
      </c>
      <c r="G1604" t="str">
        <f>VLOOKUP($A1604,CATMUN!$B$2:$C$1123,2,0)</f>
        <v>Bajo</v>
      </c>
      <c r="H1604" t="str">
        <f>VLOOKUP($A1604,CATMUN!$B$2:$D$1123,3,0)</f>
        <v>Municipios rurales</v>
      </c>
      <c r="I1604">
        <f>VLOOKUP($A1604,CATMUN!$B$2:$G$1123,4,0)</f>
        <v>0</v>
      </c>
      <c r="J1604">
        <f>VLOOKUP($A1604,CATMUN!$B$2:$G$1123,6,0)</f>
        <v>15</v>
      </c>
      <c r="K1604" s="69">
        <v>131.30303099999998</v>
      </c>
      <c r="L1604" s="69">
        <v>423.79490396975808</v>
      </c>
      <c r="M1604" s="69">
        <v>7.8486530000000005</v>
      </c>
      <c r="N1604" s="69">
        <v>19.730779842112959</v>
      </c>
      <c r="P1604" s="69">
        <v>185.807253</v>
      </c>
      <c r="Q1604">
        <v>0</v>
      </c>
      <c r="S1604" s="69">
        <v>974.09391099999993</v>
      </c>
      <c r="T1604">
        <v>0</v>
      </c>
      <c r="V1604" s="51">
        <v>4</v>
      </c>
      <c r="W1604" s="51">
        <v>7</v>
      </c>
      <c r="X1604" s="51">
        <v>38</v>
      </c>
    </row>
    <row r="1605" spans="1:24" x14ac:dyDescent="0.2">
      <c r="A1605">
        <v>5361</v>
      </c>
      <c r="B1605" t="s">
        <v>2228</v>
      </c>
      <c r="C1605" t="s">
        <v>2176</v>
      </c>
      <c r="D1605">
        <v>2017</v>
      </c>
      <c r="E1605" t="str">
        <f t="shared" si="25"/>
        <v>53612017</v>
      </c>
      <c r="F1605">
        <v>20273</v>
      </c>
      <c r="G1605" t="str">
        <f>VLOOKUP($A1605,CATMUN!$B$2:$C$1123,2,0)</f>
        <v>Medio</v>
      </c>
      <c r="H1605" t="str">
        <f>VLOOKUP($A1605,CATMUN!$B$2:$D$1123,3,0)</f>
        <v>Municipios rurales</v>
      </c>
      <c r="I1605">
        <f>VLOOKUP($A1605,CATMUN!$B$2:$G$1123,4,0)</f>
        <v>0</v>
      </c>
      <c r="J1605">
        <f>VLOOKUP($A1605,CATMUN!$B$2:$G$1123,6,0)</f>
        <v>15</v>
      </c>
      <c r="K1605" s="69">
        <v>293.46348725000001</v>
      </c>
      <c r="L1605" s="69">
        <v>423.79490396975808</v>
      </c>
      <c r="M1605" s="69">
        <v>25.1443175</v>
      </c>
      <c r="N1605" s="69">
        <v>19.730779842112959</v>
      </c>
      <c r="P1605" s="69">
        <v>185.807253</v>
      </c>
      <c r="Q1605">
        <v>0</v>
      </c>
      <c r="S1605" s="69">
        <v>974.09391099999993</v>
      </c>
      <c r="T1605">
        <v>0</v>
      </c>
      <c r="V1605" s="51">
        <v>4</v>
      </c>
      <c r="W1605" s="51">
        <v>28</v>
      </c>
      <c r="X1605" s="51">
        <v>38</v>
      </c>
    </row>
    <row r="1606" spans="1:24" x14ac:dyDescent="0.2">
      <c r="A1606">
        <v>5425</v>
      </c>
      <c r="B1606" t="s">
        <v>2234</v>
      </c>
      <c r="C1606" t="s">
        <v>2176</v>
      </c>
      <c r="D1606">
        <v>2017</v>
      </c>
      <c r="E1606" t="str">
        <f t="shared" si="25"/>
        <v>54252017</v>
      </c>
      <c r="F1606">
        <v>6696</v>
      </c>
      <c r="G1606" t="str">
        <f>VLOOKUP($A1606,CATMUN!$B$2:$C$1123,2,0)</f>
        <v>Medio</v>
      </c>
      <c r="H1606" t="str">
        <f>VLOOKUP($A1606,CATMUN!$B$2:$D$1123,3,0)</f>
        <v>Municipios rurales</v>
      </c>
      <c r="I1606">
        <f>VLOOKUP($A1606,CATMUN!$B$2:$G$1123,4,0)</f>
        <v>0</v>
      </c>
      <c r="J1606">
        <f>VLOOKUP($A1606,CATMUN!$B$2:$G$1123,6,0)</f>
        <v>15</v>
      </c>
      <c r="K1606" s="69">
        <v>406.89479899999998</v>
      </c>
      <c r="L1606" s="69">
        <v>423.79490396975808</v>
      </c>
      <c r="M1606" s="69">
        <v>4.45</v>
      </c>
      <c r="N1606" s="69">
        <v>19.730779842112959</v>
      </c>
      <c r="P1606" s="69">
        <v>185.807253</v>
      </c>
      <c r="Q1606">
        <v>0</v>
      </c>
      <c r="S1606" s="69">
        <v>974.09391099999993</v>
      </c>
      <c r="T1606">
        <v>0</v>
      </c>
      <c r="V1606" s="51">
        <v>4</v>
      </c>
      <c r="W1606" s="51">
        <v>20</v>
      </c>
      <c r="X1606" s="51">
        <v>38</v>
      </c>
    </row>
    <row r="1607" spans="1:24" x14ac:dyDescent="0.2">
      <c r="A1607">
        <v>5475</v>
      </c>
      <c r="B1607" t="s">
        <v>2237</v>
      </c>
      <c r="C1607" t="s">
        <v>2176</v>
      </c>
      <c r="D1607">
        <v>2017</v>
      </c>
      <c r="E1607" t="str">
        <f t="shared" si="25"/>
        <v>54752017</v>
      </c>
      <c r="F1607">
        <v>4795</v>
      </c>
      <c r="G1607" t="str">
        <f>VLOOKUP($A1607,CATMUN!$B$2:$C$1123,2,0)</f>
        <v>Bajo</v>
      </c>
      <c r="H1607" t="str">
        <f>VLOOKUP($A1607,CATMUN!$B$2:$D$1123,3,0)</f>
        <v>Municipios rurales</v>
      </c>
      <c r="I1607">
        <f>VLOOKUP($A1607,CATMUN!$B$2:$G$1123,4,0)</f>
        <v>0</v>
      </c>
      <c r="J1607">
        <f>VLOOKUP($A1607,CATMUN!$B$2:$G$1123,6,0)</f>
        <v>15</v>
      </c>
      <c r="K1607" s="69">
        <v>872.77424600000006</v>
      </c>
      <c r="L1607" s="69">
        <v>423.79490396975808</v>
      </c>
      <c r="N1607" s="69">
        <v>19.730779842112959</v>
      </c>
      <c r="P1607" s="69">
        <v>185.807253</v>
      </c>
      <c r="Q1607">
        <v>0</v>
      </c>
      <c r="S1607" s="69">
        <v>974.09391099999993</v>
      </c>
      <c r="T1607">
        <v>0</v>
      </c>
      <c r="V1607" s="51">
        <v>4</v>
      </c>
      <c r="W1607" s="51">
        <v>0</v>
      </c>
      <c r="X1607" s="51">
        <v>38</v>
      </c>
    </row>
    <row r="1608" spans="1:24" x14ac:dyDescent="0.2">
      <c r="A1608">
        <v>5483</v>
      </c>
      <c r="B1608" t="s">
        <v>1606</v>
      </c>
      <c r="C1608" t="s">
        <v>2176</v>
      </c>
      <c r="D1608">
        <v>2017</v>
      </c>
      <c r="E1608" t="str">
        <f t="shared" si="25"/>
        <v>54832017</v>
      </c>
      <c r="F1608">
        <v>17686</v>
      </c>
      <c r="G1608" t="str">
        <f>VLOOKUP($A1608,CATMUN!$B$2:$C$1123,2,0)</f>
        <v>Bajo</v>
      </c>
      <c r="H1608" t="str">
        <f>VLOOKUP($A1608,CATMUN!$B$2:$D$1123,3,0)</f>
        <v>Municipios rurales</v>
      </c>
      <c r="I1608">
        <f>VLOOKUP($A1608,CATMUN!$B$2:$G$1123,4,0)</f>
        <v>0</v>
      </c>
      <c r="J1608">
        <f>VLOOKUP($A1608,CATMUN!$B$2:$G$1123,6,0)</f>
        <v>15</v>
      </c>
      <c r="K1608" s="69">
        <v>180.05212899999998</v>
      </c>
      <c r="L1608" s="69">
        <v>423.79490396975808</v>
      </c>
      <c r="M1608" s="69">
        <v>9.5750239999999991</v>
      </c>
      <c r="N1608" s="69">
        <v>19.730779842112959</v>
      </c>
      <c r="P1608" s="69">
        <v>185.807253</v>
      </c>
      <c r="Q1608">
        <v>0</v>
      </c>
      <c r="S1608" s="69">
        <v>974.09391099999993</v>
      </c>
      <c r="T1608">
        <v>0</v>
      </c>
      <c r="V1608" s="51">
        <v>4</v>
      </c>
      <c r="W1608" s="51">
        <v>13</v>
      </c>
      <c r="X1608" s="51">
        <v>38</v>
      </c>
    </row>
    <row r="1609" spans="1:24" x14ac:dyDescent="0.2">
      <c r="A1609">
        <v>5490</v>
      </c>
      <c r="B1609" t="s">
        <v>2240</v>
      </c>
      <c r="C1609" t="s">
        <v>2176</v>
      </c>
      <c r="D1609">
        <v>2017</v>
      </c>
      <c r="E1609" t="str">
        <f t="shared" si="25"/>
        <v>54902017</v>
      </c>
      <c r="F1609">
        <v>65663</v>
      </c>
      <c r="G1609" t="str">
        <f>VLOOKUP($A1609,CATMUN!$B$2:$C$1123,2,0)</f>
        <v>Medio</v>
      </c>
      <c r="H1609" t="str">
        <f>VLOOKUP($A1609,CATMUN!$B$2:$D$1123,3,0)</f>
        <v>Municipios rurales</v>
      </c>
      <c r="I1609">
        <f>VLOOKUP($A1609,CATMUN!$B$2:$G$1123,4,0)</f>
        <v>0</v>
      </c>
      <c r="J1609">
        <f>VLOOKUP($A1609,CATMUN!$B$2:$G$1123,6,0)</f>
        <v>15</v>
      </c>
      <c r="K1609" s="69">
        <v>1324.0516710000002</v>
      </c>
      <c r="L1609" s="69">
        <v>423.79490396975808</v>
      </c>
      <c r="M1609" s="69">
        <v>101.69436999999999</v>
      </c>
      <c r="N1609" s="69">
        <v>19.730779842112959</v>
      </c>
      <c r="P1609" s="69">
        <v>185.807253</v>
      </c>
      <c r="Q1609">
        <v>0</v>
      </c>
      <c r="S1609" s="69">
        <v>974.09391099999993</v>
      </c>
      <c r="T1609">
        <v>0</v>
      </c>
      <c r="U1609">
        <v>2.2559999999999998</v>
      </c>
      <c r="V1609" s="51">
        <v>6</v>
      </c>
      <c r="W1609" s="51">
        <v>56</v>
      </c>
      <c r="X1609" s="51">
        <v>101</v>
      </c>
    </row>
    <row r="1610" spans="1:24" x14ac:dyDescent="0.2">
      <c r="A1610">
        <v>5495</v>
      </c>
      <c r="B1610" t="s">
        <v>2239</v>
      </c>
      <c r="C1610" t="s">
        <v>2176</v>
      </c>
      <c r="D1610">
        <v>2017</v>
      </c>
      <c r="E1610" t="str">
        <f t="shared" si="25"/>
        <v>54952017</v>
      </c>
      <c r="F1610">
        <v>27915</v>
      </c>
      <c r="G1610" t="str">
        <f>VLOOKUP($A1610,CATMUN!$B$2:$C$1123,2,0)</f>
        <v>Bajo</v>
      </c>
      <c r="H1610" t="str">
        <f>VLOOKUP($A1610,CATMUN!$B$2:$D$1123,3,0)</f>
        <v>Municipios rurales</v>
      </c>
      <c r="I1610">
        <f>VLOOKUP($A1610,CATMUN!$B$2:$G$1123,4,0)</f>
        <v>0</v>
      </c>
      <c r="J1610">
        <f>VLOOKUP($A1610,CATMUN!$B$2:$G$1123,6,0)</f>
        <v>15</v>
      </c>
      <c r="K1610" s="69">
        <v>85.652360000000002</v>
      </c>
      <c r="L1610" s="69">
        <v>423.79490396975808</v>
      </c>
      <c r="M1610" s="69">
        <v>2.0960680000000003</v>
      </c>
      <c r="N1610" s="69">
        <v>19.730779842112959</v>
      </c>
      <c r="P1610" s="69">
        <v>185.807253</v>
      </c>
      <c r="Q1610">
        <v>0</v>
      </c>
      <c r="S1610" s="69">
        <v>974.09391099999993</v>
      </c>
      <c r="T1610">
        <v>0</v>
      </c>
      <c r="V1610" s="51">
        <v>4</v>
      </c>
      <c r="W1610" s="51">
        <v>13</v>
      </c>
      <c r="X1610" s="51">
        <v>38</v>
      </c>
    </row>
    <row r="1611" spans="1:24" x14ac:dyDescent="0.2">
      <c r="A1611">
        <v>5501</v>
      </c>
      <c r="B1611" t="s">
        <v>2241</v>
      </c>
      <c r="C1611" t="s">
        <v>2176</v>
      </c>
      <c r="D1611">
        <v>2017</v>
      </c>
      <c r="E1611" t="str">
        <f t="shared" si="25"/>
        <v>55012017</v>
      </c>
      <c r="F1611">
        <v>3310</v>
      </c>
      <c r="G1611" t="str">
        <f>VLOOKUP($A1611,CATMUN!$B$2:$C$1123,2,0)</f>
        <v>Medio</v>
      </c>
      <c r="H1611" t="str">
        <f>VLOOKUP($A1611,CATMUN!$B$2:$D$1123,3,0)</f>
        <v>Municipios rurales</v>
      </c>
      <c r="I1611">
        <f>VLOOKUP($A1611,CATMUN!$B$2:$G$1123,4,0)</f>
        <v>0</v>
      </c>
      <c r="J1611">
        <f>VLOOKUP($A1611,CATMUN!$B$2:$G$1123,6,0)</f>
        <v>15</v>
      </c>
      <c r="K1611" s="69">
        <v>309.29240600000003</v>
      </c>
      <c r="L1611" s="69">
        <v>423.79490396975808</v>
      </c>
      <c r="M1611" s="69">
        <v>11.4435</v>
      </c>
      <c r="N1611" s="69">
        <v>19.730779842112959</v>
      </c>
      <c r="P1611" s="69">
        <v>185.807253</v>
      </c>
      <c r="Q1611">
        <v>0</v>
      </c>
      <c r="S1611" s="69">
        <v>974.09391099999993</v>
      </c>
      <c r="T1611">
        <v>0</v>
      </c>
      <c r="V1611" s="51">
        <v>4</v>
      </c>
      <c r="W1611" s="51">
        <v>2</v>
      </c>
      <c r="X1611" s="51">
        <v>38</v>
      </c>
    </row>
    <row r="1612" spans="1:24" x14ac:dyDescent="0.2">
      <c r="A1612">
        <v>5543</v>
      </c>
      <c r="B1612" t="s">
        <v>2242</v>
      </c>
      <c r="C1612" t="s">
        <v>2176</v>
      </c>
      <c r="D1612">
        <v>2017</v>
      </c>
      <c r="E1612" t="str">
        <f t="shared" si="25"/>
        <v>55432017</v>
      </c>
      <c r="F1612">
        <v>11199</v>
      </c>
      <c r="G1612" t="str">
        <f>VLOOKUP($A1612,CATMUN!$B$2:$C$1123,2,0)</f>
        <v>Medio</v>
      </c>
      <c r="H1612" t="str">
        <f>VLOOKUP($A1612,CATMUN!$B$2:$D$1123,3,0)</f>
        <v>Municipios rurales</v>
      </c>
      <c r="I1612">
        <f>VLOOKUP($A1612,CATMUN!$B$2:$G$1123,4,0)</f>
        <v>0</v>
      </c>
      <c r="J1612">
        <f>VLOOKUP($A1612,CATMUN!$B$2:$G$1123,6,0)</f>
        <v>15</v>
      </c>
      <c r="K1612" s="69">
        <v>110.59989</v>
      </c>
      <c r="L1612" s="69">
        <v>423.79490396975808</v>
      </c>
      <c r="M1612" s="69">
        <v>7.2802319999999998</v>
      </c>
      <c r="N1612" s="69">
        <v>19.730779842112959</v>
      </c>
      <c r="P1612" s="69">
        <v>185.807253</v>
      </c>
      <c r="Q1612">
        <v>0</v>
      </c>
      <c r="S1612" s="69">
        <v>974.09391099999993</v>
      </c>
      <c r="T1612">
        <v>0</v>
      </c>
      <c r="V1612" s="51">
        <v>4</v>
      </c>
      <c r="W1612" s="51">
        <v>4</v>
      </c>
      <c r="X1612" s="51">
        <v>38</v>
      </c>
    </row>
    <row r="1613" spans="1:24" x14ac:dyDescent="0.2">
      <c r="A1613">
        <v>5585</v>
      </c>
      <c r="B1613" t="s">
        <v>2245</v>
      </c>
      <c r="C1613" t="s">
        <v>2176</v>
      </c>
      <c r="D1613">
        <v>2017</v>
      </c>
      <c r="E1613" t="str">
        <f t="shared" si="25"/>
        <v>55852017</v>
      </c>
      <c r="F1613">
        <v>19025</v>
      </c>
      <c r="G1613" t="str">
        <f>VLOOKUP($A1613,CATMUN!$B$2:$C$1123,2,0)</f>
        <v>Bajo</v>
      </c>
      <c r="H1613" t="str">
        <f>VLOOKUP($A1613,CATMUN!$B$2:$D$1123,3,0)</f>
        <v>Municipios rurales</v>
      </c>
      <c r="I1613">
        <f>VLOOKUP($A1613,CATMUN!$B$2:$G$1123,4,0)</f>
        <v>0</v>
      </c>
      <c r="J1613">
        <f>VLOOKUP($A1613,CATMUN!$B$2:$G$1123,6,0)</f>
        <v>15</v>
      </c>
      <c r="K1613" s="69">
        <v>569.04497071000003</v>
      </c>
      <c r="L1613" s="69">
        <v>423.79490396975808</v>
      </c>
      <c r="M1613" s="69">
        <v>0</v>
      </c>
      <c r="N1613" s="69">
        <v>19.730779842112959</v>
      </c>
      <c r="P1613" s="69">
        <v>185.807253</v>
      </c>
      <c r="Q1613">
        <v>0</v>
      </c>
      <c r="S1613" s="69">
        <v>974.09391099999993</v>
      </c>
      <c r="T1613">
        <v>0</v>
      </c>
      <c r="V1613" s="51">
        <v>4</v>
      </c>
      <c r="W1613" s="51">
        <v>141</v>
      </c>
      <c r="X1613" s="51">
        <v>38</v>
      </c>
    </row>
    <row r="1614" spans="1:24" x14ac:dyDescent="0.2">
      <c r="A1614">
        <v>5628</v>
      </c>
      <c r="B1614" t="s">
        <v>1235</v>
      </c>
      <c r="C1614" t="s">
        <v>2176</v>
      </c>
      <c r="D1614">
        <v>2017</v>
      </c>
      <c r="E1614" t="str">
        <f t="shared" si="25"/>
        <v>56282017</v>
      </c>
      <c r="F1614">
        <v>8191</v>
      </c>
      <c r="G1614" t="str">
        <f>VLOOKUP($A1614,CATMUN!$B$2:$C$1123,2,0)</f>
        <v>Alto</v>
      </c>
      <c r="H1614" t="str">
        <f>VLOOKUP($A1614,CATMUN!$B$2:$D$1123,3,0)</f>
        <v>Municipios rurales</v>
      </c>
      <c r="I1614">
        <f>VLOOKUP($A1614,CATMUN!$B$2:$G$1123,4,0)</f>
        <v>0</v>
      </c>
      <c r="J1614">
        <f>VLOOKUP($A1614,CATMUN!$B$2:$G$1123,6,0)</f>
        <v>15</v>
      </c>
      <c r="K1614" s="69">
        <v>47.695957183837891</v>
      </c>
      <c r="L1614" s="69">
        <v>423.79490396975808</v>
      </c>
      <c r="M1614" s="69">
        <v>1.8151820000000001</v>
      </c>
      <c r="N1614" s="69">
        <v>19.730779842112959</v>
      </c>
      <c r="P1614" s="69">
        <v>185.807253</v>
      </c>
      <c r="Q1614">
        <v>0</v>
      </c>
      <c r="S1614" s="69">
        <v>974.09391099999993</v>
      </c>
      <c r="T1614">
        <v>0</v>
      </c>
      <c r="U1614">
        <v>21.297000000000001</v>
      </c>
      <c r="V1614" s="51">
        <v>6</v>
      </c>
      <c r="W1614" s="51">
        <v>8</v>
      </c>
      <c r="X1614" s="51">
        <v>101</v>
      </c>
    </row>
    <row r="1615" spans="1:24" x14ac:dyDescent="0.2">
      <c r="A1615">
        <v>5642</v>
      </c>
      <c r="B1615" t="s">
        <v>2249</v>
      </c>
      <c r="C1615" t="s">
        <v>2176</v>
      </c>
      <c r="D1615">
        <v>2017</v>
      </c>
      <c r="E1615" t="str">
        <f t="shared" si="25"/>
        <v>56422017</v>
      </c>
      <c r="F1615">
        <v>17469</v>
      </c>
      <c r="G1615" t="str">
        <f>VLOOKUP($A1615,CATMUN!$B$2:$C$1123,2,0)</f>
        <v>Alto</v>
      </c>
      <c r="H1615" t="str">
        <f>VLOOKUP($A1615,CATMUN!$B$2:$D$1123,3,0)</f>
        <v>Municipios rurales</v>
      </c>
      <c r="I1615">
        <f>VLOOKUP($A1615,CATMUN!$B$2:$G$1123,4,0)</f>
        <v>0</v>
      </c>
      <c r="J1615">
        <f>VLOOKUP($A1615,CATMUN!$B$2:$G$1123,6,0)</f>
        <v>15</v>
      </c>
      <c r="K1615" s="69">
        <v>709.86441200000002</v>
      </c>
      <c r="L1615" s="69">
        <v>423.79490396975808</v>
      </c>
      <c r="M1615" s="69">
        <v>36.873233999999997</v>
      </c>
      <c r="N1615" s="69">
        <v>19.730779842112959</v>
      </c>
      <c r="P1615" s="69">
        <v>185.807253</v>
      </c>
      <c r="Q1615">
        <v>0</v>
      </c>
      <c r="S1615" s="69">
        <v>974.09391099999993</v>
      </c>
      <c r="T1615">
        <v>0</v>
      </c>
      <c r="V1615" s="51">
        <v>4</v>
      </c>
      <c r="W1615" s="51">
        <v>50</v>
      </c>
      <c r="X1615" s="51">
        <v>38</v>
      </c>
    </row>
    <row r="1616" spans="1:24" x14ac:dyDescent="0.2">
      <c r="A1616">
        <v>5649</v>
      </c>
      <c r="B1616" t="s">
        <v>1543</v>
      </c>
      <c r="C1616" t="s">
        <v>2176</v>
      </c>
      <c r="D1616">
        <v>2017</v>
      </c>
      <c r="E1616" t="str">
        <f t="shared" si="25"/>
        <v>56492017</v>
      </c>
      <c r="F1616">
        <v>16111</v>
      </c>
      <c r="G1616" t="str">
        <f>VLOOKUP($A1616,CATMUN!$B$2:$C$1123,2,0)</f>
        <v>Medio</v>
      </c>
      <c r="H1616" t="str">
        <f>VLOOKUP($A1616,CATMUN!$B$2:$D$1123,3,0)</f>
        <v>Municipios rurales</v>
      </c>
      <c r="I1616">
        <f>VLOOKUP($A1616,CATMUN!$B$2:$G$1123,4,0)</f>
        <v>0</v>
      </c>
      <c r="J1616">
        <f>VLOOKUP($A1616,CATMUN!$B$2:$G$1123,6,0)</f>
        <v>15</v>
      </c>
      <c r="K1616" s="69">
        <v>509.52016100000003</v>
      </c>
      <c r="L1616" s="69">
        <v>423.79490396975808</v>
      </c>
      <c r="M1616" s="69">
        <v>110.964045</v>
      </c>
      <c r="N1616" s="69">
        <v>19.730779842112959</v>
      </c>
      <c r="P1616" s="69">
        <v>185.807253</v>
      </c>
      <c r="Q1616">
        <v>0</v>
      </c>
      <c r="S1616" s="69">
        <v>974.09391099999993</v>
      </c>
      <c r="T1616">
        <v>0</v>
      </c>
      <c r="V1616" s="51">
        <v>4</v>
      </c>
      <c r="W1616" s="51">
        <v>17</v>
      </c>
      <c r="X1616" s="51">
        <v>38</v>
      </c>
    </row>
    <row r="1617" spans="1:24" x14ac:dyDescent="0.2">
      <c r="A1617">
        <v>5652</v>
      </c>
      <c r="B1617" t="s">
        <v>1627</v>
      </c>
      <c r="C1617" t="s">
        <v>2176</v>
      </c>
      <c r="D1617">
        <v>2017</v>
      </c>
      <c r="E1617" t="str">
        <f t="shared" si="25"/>
        <v>56522017</v>
      </c>
      <c r="F1617">
        <v>5119</v>
      </c>
      <c r="G1617" t="str">
        <f>VLOOKUP($A1617,CATMUN!$B$2:$C$1123,2,0)</f>
        <v>Medio</v>
      </c>
      <c r="H1617" t="str">
        <f>VLOOKUP($A1617,CATMUN!$B$2:$D$1123,3,0)</f>
        <v>Municipios rurales</v>
      </c>
      <c r="I1617">
        <f>VLOOKUP($A1617,CATMUN!$B$2:$G$1123,4,0)</f>
        <v>0</v>
      </c>
      <c r="J1617">
        <f>VLOOKUP($A1617,CATMUN!$B$2:$G$1123,6,0)</f>
        <v>15</v>
      </c>
      <c r="K1617" s="69">
        <v>41.756352</v>
      </c>
      <c r="L1617" s="69">
        <v>423.79490396975808</v>
      </c>
      <c r="M1617" s="69">
        <v>11.807354999999999</v>
      </c>
      <c r="N1617" s="69">
        <v>19.730779842112959</v>
      </c>
      <c r="P1617" s="69">
        <v>185.807253</v>
      </c>
      <c r="Q1617">
        <v>0</v>
      </c>
      <c r="S1617" s="69">
        <v>974.09391099999993</v>
      </c>
      <c r="T1617">
        <v>0</v>
      </c>
      <c r="V1617" s="51">
        <v>4</v>
      </c>
      <c r="W1617" s="51">
        <v>6</v>
      </c>
      <c r="X1617" s="51">
        <v>38</v>
      </c>
    </row>
    <row r="1618" spans="1:24" x14ac:dyDescent="0.2">
      <c r="A1618">
        <v>5658</v>
      </c>
      <c r="B1618" t="s">
        <v>2252</v>
      </c>
      <c r="C1618" t="s">
        <v>2176</v>
      </c>
      <c r="D1618">
        <v>2017</v>
      </c>
      <c r="E1618" t="str">
        <f t="shared" si="25"/>
        <v>56582017</v>
      </c>
      <c r="F1618">
        <v>3401</v>
      </c>
      <c r="G1618" t="str">
        <f>VLOOKUP($A1618,CATMUN!$B$2:$C$1123,2,0)</f>
        <v>Medio</v>
      </c>
      <c r="H1618" t="str">
        <f>VLOOKUP($A1618,CATMUN!$B$2:$D$1123,3,0)</f>
        <v>Municipios rurales</v>
      </c>
      <c r="I1618">
        <f>VLOOKUP($A1618,CATMUN!$B$2:$G$1123,4,0)</f>
        <v>0</v>
      </c>
      <c r="J1618">
        <f>VLOOKUP($A1618,CATMUN!$B$2:$G$1123,6,0)</f>
        <v>15</v>
      </c>
      <c r="K1618" s="69">
        <v>184.47811899999999</v>
      </c>
      <c r="L1618" s="69">
        <v>423.79490396975808</v>
      </c>
      <c r="M1618" s="69">
        <v>4.8331599999999995</v>
      </c>
      <c r="N1618" s="69">
        <v>19.730779842112959</v>
      </c>
      <c r="P1618" s="69">
        <v>185.807253</v>
      </c>
      <c r="Q1618">
        <v>0</v>
      </c>
      <c r="S1618" s="69">
        <v>974.09391099999993</v>
      </c>
      <c r="T1618">
        <v>0</v>
      </c>
      <c r="V1618" s="51">
        <v>4</v>
      </c>
      <c r="W1618" s="51">
        <v>4</v>
      </c>
      <c r="X1618" s="51">
        <v>38</v>
      </c>
    </row>
    <row r="1619" spans="1:24" x14ac:dyDescent="0.2">
      <c r="A1619">
        <v>5667</v>
      </c>
      <c r="B1619" t="s">
        <v>2256</v>
      </c>
      <c r="C1619" t="s">
        <v>2176</v>
      </c>
      <c r="D1619">
        <v>2017</v>
      </c>
      <c r="E1619" t="str">
        <f t="shared" si="25"/>
        <v>56672017</v>
      </c>
      <c r="F1619">
        <v>12874</v>
      </c>
      <c r="G1619" t="str">
        <f>VLOOKUP($A1619,CATMUN!$B$2:$C$1123,2,0)</f>
        <v>Medio</v>
      </c>
      <c r="H1619" t="str">
        <f>VLOOKUP($A1619,CATMUN!$B$2:$D$1123,3,0)</f>
        <v>Municipios rurales</v>
      </c>
      <c r="I1619">
        <f>VLOOKUP($A1619,CATMUN!$B$2:$G$1123,4,0)</f>
        <v>0</v>
      </c>
      <c r="J1619">
        <f>VLOOKUP($A1619,CATMUN!$B$2:$G$1123,6,0)</f>
        <v>15</v>
      </c>
      <c r="K1619" s="69">
        <v>705.27348600000005</v>
      </c>
      <c r="L1619" s="69">
        <v>423.79490396975808</v>
      </c>
      <c r="M1619" s="69">
        <v>28.146832999999997</v>
      </c>
      <c r="N1619" s="69">
        <v>19.730779842112959</v>
      </c>
      <c r="P1619" s="69">
        <v>185.807253</v>
      </c>
      <c r="Q1619">
        <v>0</v>
      </c>
      <c r="S1619" s="69">
        <v>974.09391099999993</v>
      </c>
      <c r="T1619">
        <v>0</v>
      </c>
      <c r="U1619">
        <v>4.9939999999999998</v>
      </c>
      <c r="V1619" s="51">
        <v>4</v>
      </c>
      <c r="W1619" s="51">
        <v>15</v>
      </c>
      <c r="X1619" s="51">
        <v>38</v>
      </c>
    </row>
    <row r="1620" spans="1:24" x14ac:dyDescent="0.2">
      <c r="A1620">
        <v>5670</v>
      </c>
      <c r="B1620" t="s">
        <v>2257</v>
      </c>
      <c r="C1620" t="s">
        <v>2176</v>
      </c>
      <c r="D1620">
        <v>2017</v>
      </c>
      <c r="E1620" t="str">
        <f t="shared" si="25"/>
        <v>56702017</v>
      </c>
      <c r="F1620">
        <v>16520</v>
      </c>
      <c r="G1620" t="str">
        <f>VLOOKUP($A1620,CATMUN!$B$2:$C$1123,2,0)</f>
        <v>Alto</v>
      </c>
      <c r="H1620" t="str">
        <f>VLOOKUP($A1620,CATMUN!$B$2:$D$1123,3,0)</f>
        <v>Municipios rurales</v>
      </c>
      <c r="I1620">
        <f>VLOOKUP($A1620,CATMUN!$B$2:$G$1123,4,0)</f>
        <v>0</v>
      </c>
      <c r="J1620">
        <f>VLOOKUP($A1620,CATMUN!$B$2:$G$1123,6,0)</f>
        <v>15</v>
      </c>
      <c r="K1620" s="69">
        <v>900.14470499999993</v>
      </c>
      <c r="L1620" s="69">
        <v>423.79490396975808</v>
      </c>
      <c r="M1620" s="69">
        <v>34.305886000000001</v>
      </c>
      <c r="N1620" s="69">
        <v>19.730779842112959</v>
      </c>
      <c r="P1620" s="69">
        <v>185.807253</v>
      </c>
      <c r="Q1620">
        <v>0</v>
      </c>
      <c r="S1620" s="69">
        <v>974.09391099999993</v>
      </c>
      <c r="T1620">
        <v>0</v>
      </c>
      <c r="V1620" s="51">
        <v>4</v>
      </c>
      <c r="W1620" s="51">
        <v>23</v>
      </c>
      <c r="X1620" s="51">
        <v>38</v>
      </c>
    </row>
    <row r="1621" spans="1:24" x14ac:dyDescent="0.2">
      <c r="A1621">
        <v>5686</v>
      </c>
      <c r="B1621" t="s">
        <v>2260</v>
      </c>
      <c r="C1621" t="s">
        <v>2176</v>
      </c>
      <c r="D1621">
        <v>2017</v>
      </c>
      <c r="E1621" t="str">
        <f t="shared" si="25"/>
        <v>56862017</v>
      </c>
      <c r="F1621">
        <v>36548</v>
      </c>
      <c r="G1621" t="str">
        <f>VLOOKUP($A1621,CATMUN!$B$2:$C$1123,2,0)</f>
        <v>Alto</v>
      </c>
      <c r="H1621" t="str">
        <f>VLOOKUP($A1621,CATMUN!$B$2:$D$1123,3,0)</f>
        <v>Municipios rurales</v>
      </c>
      <c r="I1621">
        <f>VLOOKUP($A1621,CATMUN!$B$2:$G$1123,4,0)</f>
        <v>0</v>
      </c>
      <c r="J1621">
        <f>VLOOKUP($A1621,CATMUN!$B$2:$G$1123,6,0)</f>
        <v>15</v>
      </c>
      <c r="K1621" s="69">
        <v>3279.0448309999997</v>
      </c>
      <c r="L1621" s="69">
        <v>423.79490396975808</v>
      </c>
      <c r="M1621" s="69">
        <v>794.25863700000002</v>
      </c>
      <c r="N1621" s="69">
        <v>19.730779842112959</v>
      </c>
      <c r="P1621" s="69">
        <v>185.807253</v>
      </c>
      <c r="Q1621">
        <v>0</v>
      </c>
      <c r="S1621" s="69">
        <v>974.09391099999993</v>
      </c>
      <c r="T1621">
        <v>0</v>
      </c>
      <c r="V1621" s="51">
        <v>4</v>
      </c>
      <c r="W1621" s="51">
        <v>178</v>
      </c>
      <c r="X1621" s="51">
        <v>38</v>
      </c>
    </row>
    <row r="1622" spans="1:24" x14ac:dyDescent="0.2">
      <c r="A1622">
        <v>5690</v>
      </c>
      <c r="B1622" t="s">
        <v>2261</v>
      </c>
      <c r="C1622" t="s">
        <v>2176</v>
      </c>
      <c r="D1622">
        <v>2017</v>
      </c>
      <c r="E1622" t="str">
        <f t="shared" si="25"/>
        <v>56902017</v>
      </c>
      <c r="F1622">
        <v>10173</v>
      </c>
      <c r="G1622" t="str">
        <f>VLOOKUP($A1622,CATMUN!$B$2:$C$1123,2,0)</f>
        <v>Medio</v>
      </c>
      <c r="H1622" t="str">
        <f>VLOOKUP($A1622,CATMUN!$B$2:$D$1123,3,0)</f>
        <v>Municipios rurales</v>
      </c>
      <c r="I1622">
        <f>VLOOKUP($A1622,CATMUN!$B$2:$G$1123,4,0)</f>
        <v>0</v>
      </c>
      <c r="J1622">
        <f>VLOOKUP($A1622,CATMUN!$B$2:$G$1123,6,0)</f>
        <v>15</v>
      </c>
      <c r="K1622" s="69">
        <v>287.61539199999999</v>
      </c>
      <c r="L1622" s="69">
        <v>423.79490396975808</v>
      </c>
      <c r="M1622" s="69">
        <v>78.006382670000008</v>
      </c>
      <c r="N1622" s="69">
        <v>19.730779842112959</v>
      </c>
      <c r="P1622" s="69">
        <v>185.807253</v>
      </c>
      <c r="Q1622">
        <v>0</v>
      </c>
      <c r="S1622" s="69">
        <v>974.09391099999993</v>
      </c>
      <c r="T1622">
        <v>0</v>
      </c>
      <c r="V1622" s="51">
        <v>4</v>
      </c>
      <c r="W1622" s="51">
        <v>14</v>
      </c>
      <c r="X1622" s="51">
        <v>38</v>
      </c>
    </row>
    <row r="1623" spans="1:24" x14ac:dyDescent="0.2">
      <c r="A1623">
        <v>5756</v>
      </c>
      <c r="B1623" t="s">
        <v>2263</v>
      </c>
      <c r="C1623" t="s">
        <v>2176</v>
      </c>
      <c r="D1623">
        <v>2017</v>
      </c>
      <c r="E1623" t="str">
        <f t="shared" si="25"/>
        <v>57562017</v>
      </c>
      <c r="F1623">
        <v>34696</v>
      </c>
      <c r="G1623" t="str">
        <f>VLOOKUP($A1623,CATMUN!$B$2:$C$1123,2,0)</f>
        <v>Medio</v>
      </c>
      <c r="H1623" t="str">
        <f>VLOOKUP($A1623,CATMUN!$B$2:$D$1123,3,0)</f>
        <v>Municipios rurales</v>
      </c>
      <c r="I1623">
        <f>VLOOKUP($A1623,CATMUN!$B$2:$G$1123,4,0)</f>
        <v>0</v>
      </c>
      <c r="J1623">
        <f>VLOOKUP($A1623,CATMUN!$B$2:$G$1123,6,0)</f>
        <v>15</v>
      </c>
      <c r="K1623" s="69">
        <v>1523.0238319999999</v>
      </c>
      <c r="L1623" s="69">
        <v>423.79490396975808</v>
      </c>
      <c r="M1623" s="69">
        <v>67.099808999999993</v>
      </c>
      <c r="N1623" s="69">
        <v>19.730779842112959</v>
      </c>
      <c r="P1623" s="69">
        <v>185.807253</v>
      </c>
      <c r="Q1623">
        <v>0</v>
      </c>
      <c r="S1623" s="69">
        <v>974.09391099999993</v>
      </c>
      <c r="T1623">
        <v>0</v>
      </c>
      <c r="V1623" s="51">
        <v>4</v>
      </c>
      <c r="W1623" s="51">
        <v>79</v>
      </c>
      <c r="X1623" s="51">
        <v>38</v>
      </c>
    </row>
    <row r="1624" spans="1:24" x14ac:dyDescent="0.2">
      <c r="A1624">
        <v>5819</v>
      </c>
      <c r="B1624" t="s">
        <v>1892</v>
      </c>
      <c r="C1624" t="s">
        <v>2176</v>
      </c>
      <c r="D1624">
        <v>2017</v>
      </c>
      <c r="E1624" t="str">
        <f t="shared" si="25"/>
        <v>58192017</v>
      </c>
      <c r="F1624">
        <v>6552</v>
      </c>
      <c r="G1624" t="str">
        <f>VLOOKUP($A1624,CATMUN!$B$2:$C$1123,2,0)</f>
        <v>Medio</v>
      </c>
      <c r="H1624" t="str">
        <f>VLOOKUP($A1624,CATMUN!$B$2:$D$1123,3,0)</f>
        <v>Municipios rurales</v>
      </c>
      <c r="I1624">
        <f>VLOOKUP($A1624,CATMUN!$B$2:$G$1123,4,0)</f>
        <v>0</v>
      </c>
      <c r="J1624">
        <f>VLOOKUP($A1624,CATMUN!$B$2:$G$1123,6,0)</f>
        <v>15</v>
      </c>
      <c r="K1624" s="69">
        <v>90.840170000000001</v>
      </c>
      <c r="L1624" s="69">
        <v>423.79490396975808</v>
      </c>
      <c r="M1624" s="69">
        <v>15.315369</v>
      </c>
      <c r="N1624" s="69">
        <v>19.730779842112959</v>
      </c>
      <c r="P1624" s="69">
        <v>185.807253</v>
      </c>
      <c r="Q1624">
        <v>0</v>
      </c>
      <c r="S1624" s="69">
        <v>974.09391099999993</v>
      </c>
      <c r="T1624">
        <v>0</v>
      </c>
      <c r="U1624">
        <v>1.2410000000000001</v>
      </c>
      <c r="V1624" s="51">
        <v>6</v>
      </c>
      <c r="W1624" s="51">
        <v>61</v>
      </c>
      <c r="X1624" s="51">
        <v>101</v>
      </c>
    </row>
    <row r="1625" spans="1:24" x14ac:dyDescent="0.2">
      <c r="A1625">
        <v>5842</v>
      </c>
      <c r="B1625" t="s">
        <v>2270</v>
      </c>
      <c r="C1625" t="s">
        <v>2176</v>
      </c>
      <c r="D1625">
        <v>2017</v>
      </c>
      <c r="E1625" t="str">
        <f t="shared" si="25"/>
        <v>58422017</v>
      </c>
      <c r="F1625">
        <v>8221</v>
      </c>
      <c r="G1625" t="str">
        <f>VLOOKUP($A1625,CATMUN!$B$2:$C$1123,2,0)</f>
        <v>Medio</v>
      </c>
      <c r="H1625" t="str">
        <f>VLOOKUP($A1625,CATMUN!$B$2:$D$1123,3,0)</f>
        <v>Municipios rurales</v>
      </c>
      <c r="I1625">
        <f>VLOOKUP($A1625,CATMUN!$B$2:$G$1123,4,0)</f>
        <v>0</v>
      </c>
      <c r="J1625">
        <f>VLOOKUP($A1625,CATMUN!$B$2:$G$1123,6,0)</f>
        <v>15</v>
      </c>
      <c r="K1625" s="69">
        <v>129.311252</v>
      </c>
      <c r="L1625" s="69">
        <v>423.79490396975808</v>
      </c>
      <c r="N1625" s="69">
        <v>19.730779842112959</v>
      </c>
      <c r="P1625" s="69">
        <v>185.807253</v>
      </c>
      <c r="Q1625">
        <v>0</v>
      </c>
      <c r="S1625" s="69">
        <v>974.09391099999993</v>
      </c>
      <c r="T1625">
        <v>0</v>
      </c>
      <c r="V1625" s="51">
        <v>4</v>
      </c>
      <c r="W1625" s="51">
        <v>5</v>
      </c>
      <c r="X1625" s="51">
        <v>38</v>
      </c>
    </row>
    <row r="1626" spans="1:24" x14ac:dyDescent="0.2">
      <c r="A1626">
        <v>5847</v>
      </c>
      <c r="B1626" t="s">
        <v>2271</v>
      </c>
      <c r="C1626" t="s">
        <v>2176</v>
      </c>
      <c r="D1626">
        <v>2017</v>
      </c>
      <c r="E1626" t="str">
        <f t="shared" si="25"/>
        <v>58472017</v>
      </c>
      <c r="F1626">
        <v>45896</v>
      </c>
      <c r="G1626" t="str">
        <f>VLOOKUP($A1626,CATMUN!$B$2:$C$1123,2,0)</f>
        <v>Bajo</v>
      </c>
      <c r="H1626" t="str">
        <f>VLOOKUP($A1626,CATMUN!$B$2:$D$1123,3,0)</f>
        <v>Municipios rurales</v>
      </c>
      <c r="I1626">
        <f>VLOOKUP($A1626,CATMUN!$B$2:$G$1123,4,0)</f>
        <v>0</v>
      </c>
      <c r="J1626">
        <f>VLOOKUP($A1626,CATMUN!$B$2:$G$1123,6,0)</f>
        <v>15</v>
      </c>
      <c r="K1626" s="69">
        <v>1408.698527</v>
      </c>
      <c r="L1626" s="69">
        <v>423.79490396975808</v>
      </c>
      <c r="M1626" s="69">
        <v>139.26320999999999</v>
      </c>
      <c r="N1626" s="69">
        <v>19.730779842112959</v>
      </c>
      <c r="P1626" s="69">
        <v>185.807253</v>
      </c>
      <c r="Q1626">
        <v>0</v>
      </c>
      <c r="S1626" s="69">
        <v>974.09391099999993</v>
      </c>
      <c r="T1626">
        <v>0</v>
      </c>
      <c r="V1626" s="51">
        <v>4</v>
      </c>
      <c r="W1626" s="51">
        <v>55</v>
      </c>
      <c r="X1626" s="51">
        <v>38</v>
      </c>
    </row>
    <row r="1627" spans="1:24" x14ac:dyDescent="0.2">
      <c r="A1627">
        <v>5854</v>
      </c>
      <c r="B1627" t="s">
        <v>2272</v>
      </c>
      <c r="C1627" t="s">
        <v>2176</v>
      </c>
      <c r="D1627">
        <v>2017</v>
      </c>
      <c r="E1627" t="str">
        <f t="shared" si="25"/>
        <v>58542017</v>
      </c>
      <c r="F1627">
        <v>23333</v>
      </c>
      <c r="G1627" t="str">
        <f>VLOOKUP($A1627,CATMUN!$B$2:$C$1123,2,0)</f>
        <v>Medio</v>
      </c>
      <c r="H1627" t="str">
        <f>VLOOKUP($A1627,CATMUN!$B$2:$D$1123,3,0)</f>
        <v>Municipios rurales</v>
      </c>
      <c r="I1627">
        <f>VLOOKUP($A1627,CATMUN!$B$2:$G$1123,4,0)</f>
        <v>0</v>
      </c>
      <c r="J1627">
        <f>VLOOKUP($A1627,CATMUN!$B$2:$G$1123,6,0)</f>
        <v>15</v>
      </c>
      <c r="K1627" s="69">
        <v>231.60167999999999</v>
      </c>
      <c r="L1627" s="69">
        <v>423.79490396975808</v>
      </c>
      <c r="N1627" s="69">
        <v>19.730779842112959</v>
      </c>
      <c r="O1627" s="69">
        <v>0.68851300000000004</v>
      </c>
      <c r="P1627" s="69">
        <v>185.807253</v>
      </c>
      <c r="S1627" s="69">
        <v>974.09391099999993</v>
      </c>
      <c r="T1627">
        <v>0</v>
      </c>
      <c r="V1627" s="51">
        <v>4</v>
      </c>
      <c r="W1627" s="51">
        <v>82</v>
      </c>
      <c r="X1627" s="51">
        <v>38</v>
      </c>
    </row>
    <row r="1628" spans="1:24" x14ac:dyDescent="0.2">
      <c r="A1628">
        <v>5856</v>
      </c>
      <c r="B1628" t="s">
        <v>1455</v>
      </c>
      <c r="C1628" t="s">
        <v>2176</v>
      </c>
      <c r="D1628">
        <v>2017</v>
      </c>
      <c r="E1628" t="str">
        <f t="shared" si="25"/>
        <v>58562017</v>
      </c>
      <c r="F1628">
        <v>6131</v>
      </c>
      <c r="G1628" t="str">
        <f>VLOOKUP($A1628,CATMUN!$B$2:$C$1123,2,0)</f>
        <v>Alto</v>
      </c>
      <c r="H1628" t="str">
        <f>VLOOKUP($A1628,CATMUN!$B$2:$D$1123,3,0)</f>
        <v>Municipios rurales</v>
      </c>
      <c r="I1628">
        <f>VLOOKUP($A1628,CATMUN!$B$2:$G$1123,4,0)</f>
        <v>0</v>
      </c>
      <c r="J1628">
        <f>VLOOKUP($A1628,CATMUN!$B$2:$G$1123,6,0)</f>
        <v>15</v>
      </c>
      <c r="K1628" s="69">
        <v>969.24440400000003</v>
      </c>
      <c r="L1628" s="69">
        <v>423.79490396975808</v>
      </c>
      <c r="M1628" s="69">
        <v>53.495756999999998</v>
      </c>
      <c r="N1628" s="69">
        <v>19.730779842112959</v>
      </c>
      <c r="P1628" s="69">
        <v>185.807253</v>
      </c>
      <c r="Q1628">
        <v>0</v>
      </c>
      <c r="S1628" s="69">
        <v>974.09391099999993</v>
      </c>
      <c r="T1628">
        <v>0</v>
      </c>
      <c r="V1628" s="51">
        <v>4</v>
      </c>
      <c r="W1628" s="51">
        <v>7</v>
      </c>
      <c r="X1628" s="51">
        <v>38</v>
      </c>
    </row>
    <row r="1629" spans="1:24" x14ac:dyDescent="0.2">
      <c r="A1629">
        <v>5873</v>
      </c>
      <c r="B1629" t="s">
        <v>2274</v>
      </c>
      <c r="C1629" t="s">
        <v>2176</v>
      </c>
      <c r="D1629">
        <v>2017</v>
      </c>
      <c r="E1629" t="str">
        <f t="shared" si="25"/>
        <v>58732017</v>
      </c>
      <c r="F1629">
        <v>5606</v>
      </c>
      <c r="G1629" t="str">
        <f>VLOOKUP($A1629,CATMUN!$B$2:$C$1123,2,0)</f>
        <v>Medio</v>
      </c>
      <c r="H1629" t="str">
        <f>VLOOKUP($A1629,CATMUN!$B$2:$D$1123,3,0)</f>
        <v>Municipios rurales</v>
      </c>
      <c r="I1629">
        <f>VLOOKUP($A1629,CATMUN!$B$2:$G$1123,4,0)</f>
        <v>0</v>
      </c>
      <c r="J1629">
        <f>VLOOKUP($A1629,CATMUN!$B$2:$G$1123,6,0)</f>
        <v>15</v>
      </c>
      <c r="K1629" s="69">
        <v>591.88730199999998</v>
      </c>
      <c r="L1629" s="69">
        <v>423.79490396975808</v>
      </c>
      <c r="M1629" s="69">
        <v>5.8757409999999997</v>
      </c>
      <c r="N1629" s="69">
        <v>19.730779842112959</v>
      </c>
      <c r="P1629" s="69">
        <v>185.807253</v>
      </c>
      <c r="Q1629">
        <v>0</v>
      </c>
      <c r="S1629" s="69">
        <v>974.09391099999993</v>
      </c>
      <c r="T1629">
        <v>0</v>
      </c>
      <c r="V1629" s="51">
        <v>4</v>
      </c>
      <c r="W1629" s="51">
        <v>1</v>
      </c>
      <c r="X1629" s="51">
        <v>38</v>
      </c>
    </row>
    <row r="1630" spans="1:24" x14ac:dyDescent="0.2">
      <c r="A1630">
        <v>5885</v>
      </c>
      <c r="B1630" t="s">
        <v>2275</v>
      </c>
      <c r="C1630" t="s">
        <v>2176</v>
      </c>
      <c r="D1630">
        <v>2017</v>
      </c>
      <c r="E1630" t="str">
        <f t="shared" si="25"/>
        <v>58852017</v>
      </c>
      <c r="F1630">
        <v>8486</v>
      </c>
      <c r="G1630" t="str">
        <f>VLOOKUP($A1630,CATMUN!$B$2:$C$1123,2,0)</f>
        <v>Bajo</v>
      </c>
      <c r="H1630" t="str">
        <f>VLOOKUP($A1630,CATMUN!$B$2:$D$1123,3,0)</f>
        <v>Municipios rurales</v>
      </c>
      <c r="I1630">
        <f>VLOOKUP($A1630,CATMUN!$B$2:$G$1123,4,0)</f>
        <v>0</v>
      </c>
      <c r="J1630">
        <f>VLOOKUP($A1630,CATMUN!$B$2:$G$1123,6,0)</f>
        <v>15</v>
      </c>
      <c r="K1630" s="69">
        <v>293.39586400000002</v>
      </c>
      <c r="L1630" s="69">
        <v>423.79490396975808</v>
      </c>
      <c r="N1630" s="69">
        <v>19.730779842112959</v>
      </c>
      <c r="P1630" s="69">
        <v>185.807253</v>
      </c>
      <c r="Q1630">
        <v>0</v>
      </c>
      <c r="S1630" s="69">
        <v>974.09391099999993</v>
      </c>
      <c r="T1630">
        <v>0</v>
      </c>
      <c r="V1630" s="51">
        <v>4</v>
      </c>
      <c r="W1630" s="51">
        <v>9</v>
      </c>
      <c r="X1630" s="51">
        <v>38</v>
      </c>
    </row>
    <row r="1631" spans="1:24" x14ac:dyDescent="0.2">
      <c r="A1631">
        <v>5890</v>
      </c>
      <c r="B1631" t="s">
        <v>2277</v>
      </c>
      <c r="C1631" t="s">
        <v>2176</v>
      </c>
      <c r="D1631">
        <v>2017</v>
      </c>
      <c r="E1631" t="str">
        <f t="shared" si="25"/>
        <v>58902017</v>
      </c>
      <c r="F1631">
        <v>24809</v>
      </c>
      <c r="G1631" t="str">
        <f>VLOOKUP($A1631,CATMUN!$B$2:$C$1123,2,0)</f>
        <v>Bajo</v>
      </c>
      <c r="H1631" t="str">
        <f>VLOOKUP($A1631,CATMUN!$B$2:$D$1123,3,0)</f>
        <v>Municipios rurales</v>
      </c>
      <c r="I1631">
        <f>VLOOKUP($A1631,CATMUN!$B$2:$G$1123,4,0)</f>
        <v>0</v>
      </c>
      <c r="J1631">
        <f>VLOOKUP($A1631,CATMUN!$B$2:$G$1123,6,0)</f>
        <v>15</v>
      </c>
      <c r="K1631" s="69">
        <v>645.39434199999994</v>
      </c>
      <c r="L1631" s="69">
        <v>423.79490396975808</v>
      </c>
      <c r="M1631" s="69">
        <v>48.824438999999998</v>
      </c>
      <c r="N1631" s="69">
        <v>19.730779842112959</v>
      </c>
      <c r="P1631" s="69">
        <v>185.807253</v>
      </c>
      <c r="Q1631">
        <v>0</v>
      </c>
      <c r="S1631" s="69">
        <v>974.09391099999993</v>
      </c>
      <c r="T1631">
        <v>0</v>
      </c>
      <c r="U1631">
        <v>4.2939999999999996</v>
      </c>
      <c r="V1631" s="51">
        <v>4</v>
      </c>
      <c r="W1631" s="51">
        <v>43</v>
      </c>
      <c r="X1631" s="51">
        <v>38</v>
      </c>
    </row>
    <row r="1632" spans="1:24" x14ac:dyDescent="0.2">
      <c r="A1632">
        <v>5893</v>
      </c>
      <c r="B1632" t="s">
        <v>2278</v>
      </c>
      <c r="C1632" t="s">
        <v>2176</v>
      </c>
      <c r="D1632">
        <v>2017</v>
      </c>
      <c r="E1632" t="str">
        <f t="shared" si="25"/>
        <v>58932017</v>
      </c>
      <c r="F1632">
        <v>19365</v>
      </c>
      <c r="G1632" t="str">
        <f>VLOOKUP($A1632,CATMUN!$B$2:$C$1123,2,0)</f>
        <v>Medio</v>
      </c>
      <c r="H1632" t="str">
        <f>VLOOKUP($A1632,CATMUN!$B$2:$D$1123,3,0)</f>
        <v>Municipios rurales</v>
      </c>
      <c r="I1632">
        <f>VLOOKUP($A1632,CATMUN!$B$2:$G$1123,4,0)</f>
        <v>0</v>
      </c>
      <c r="J1632">
        <f>VLOOKUP($A1632,CATMUN!$B$2:$G$1123,6,0)</f>
        <v>15</v>
      </c>
      <c r="K1632" s="69">
        <v>1769.2645889999999</v>
      </c>
      <c r="L1632" s="69">
        <v>423.79490396975808</v>
      </c>
      <c r="M1632" s="69">
        <v>1.4410000000000001</v>
      </c>
      <c r="N1632" s="69">
        <v>19.730779842112959</v>
      </c>
      <c r="P1632" s="69">
        <v>185.807253</v>
      </c>
      <c r="Q1632">
        <v>0</v>
      </c>
      <c r="S1632" s="69">
        <v>974.09391099999993</v>
      </c>
      <c r="T1632">
        <v>0</v>
      </c>
      <c r="V1632" s="51">
        <v>6</v>
      </c>
      <c r="W1632" s="51">
        <v>145</v>
      </c>
      <c r="X1632" s="51">
        <v>101</v>
      </c>
    </row>
    <row r="1633" spans="1:24" x14ac:dyDescent="0.2">
      <c r="A1633">
        <v>5895</v>
      </c>
      <c r="B1633" t="s">
        <v>2279</v>
      </c>
      <c r="C1633" t="s">
        <v>2176</v>
      </c>
      <c r="D1633">
        <v>2017</v>
      </c>
      <c r="E1633" t="str">
        <f t="shared" si="25"/>
        <v>58952017</v>
      </c>
      <c r="F1633">
        <v>31503</v>
      </c>
      <c r="G1633" t="str">
        <f>VLOOKUP($A1633,CATMUN!$B$2:$C$1123,2,0)</f>
        <v>Medio</v>
      </c>
      <c r="H1633" t="str">
        <f>VLOOKUP($A1633,CATMUN!$B$2:$D$1123,3,0)</f>
        <v>Municipios rurales</v>
      </c>
      <c r="I1633">
        <f>VLOOKUP($A1633,CATMUN!$B$2:$G$1123,4,0)</f>
        <v>0</v>
      </c>
      <c r="J1633">
        <f>VLOOKUP($A1633,CATMUN!$B$2:$G$1123,6,0)</f>
        <v>15</v>
      </c>
      <c r="K1633" s="69">
        <v>381.92001599999998</v>
      </c>
      <c r="L1633" s="69">
        <v>423.79490396975808</v>
      </c>
      <c r="M1633" s="69">
        <v>0.185861</v>
      </c>
      <c r="N1633" s="69">
        <v>19.730779842112959</v>
      </c>
      <c r="P1633" s="69">
        <v>185.807253</v>
      </c>
      <c r="Q1633">
        <v>0</v>
      </c>
      <c r="S1633" s="69">
        <v>974.09391099999993</v>
      </c>
      <c r="T1633">
        <v>0</v>
      </c>
      <c r="V1633" s="51">
        <v>4</v>
      </c>
      <c r="W1633" s="51">
        <v>93</v>
      </c>
      <c r="X1633" s="51">
        <v>38</v>
      </c>
    </row>
    <row r="1634" spans="1:24" x14ac:dyDescent="0.2">
      <c r="A1634">
        <v>8549</v>
      </c>
      <c r="B1634" t="s">
        <v>1229</v>
      </c>
      <c r="C1634" t="s">
        <v>1219</v>
      </c>
      <c r="D1634">
        <v>2017</v>
      </c>
      <c r="E1634" t="str">
        <f t="shared" si="25"/>
        <v>85492017</v>
      </c>
      <c r="F1634">
        <v>5160</v>
      </c>
      <c r="G1634" t="str">
        <f>VLOOKUP($A1634,CATMUN!$B$2:$C$1123,2,0)</f>
        <v>Bajo</v>
      </c>
      <c r="H1634" t="str">
        <f>VLOOKUP($A1634,CATMUN!$B$2:$D$1123,3,0)</f>
        <v>Municipios rurales</v>
      </c>
      <c r="I1634">
        <f>VLOOKUP($A1634,CATMUN!$B$2:$G$1123,4,0)</f>
        <v>0</v>
      </c>
      <c r="J1634">
        <f>VLOOKUP($A1634,CATMUN!$B$2:$G$1123,6,0)</f>
        <v>15</v>
      </c>
      <c r="K1634" s="69">
        <v>121.94224899999999</v>
      </c>
      <c r="L1634" s="69">
        <v>423.79490396975808</v>
      </c>
      <c r="M1634" s="69">
        <v>0</v>
      </c>
      <c r="N1634" s="69">
        <v>19.730779842112959</v>
      </c>
      <c r="P1634" s="69">
        <v>185.807253</v>
      </c>
      <c r="Q1634">
        <v>0</v>
      </c>
      <c r="R1634">
        <v>0</v>
      </c>
      <c r="S1634" s="69">
        <v>974.09391099999993</v>
      </c>
      <c r="T1634">
        <v>0</v>
      </c>
      <c r="V1634" s="51">
        <v>4</v>
      </c>
      <c r="W1634" s="51">
        <v>1</v>
      </c>
      <c r="X1634" s="51">
        <v>38</v>
      </c>
    </row>
    <row r="1635" spans="1:24" x14ac:dyDescent="0.2">
      <c r="A1635">
        <v>13006</v>
      </c>
      <c r="B1635" t="s">
        <v>1244</v>
      </c>
      <c r="C1635" t="s">
        <v>1242</v>
      </c>
      <c r="D1635">
        <v>2017</v>
      </c>
      <c r="E1635" t="str">
        <f t="shared" si="25"/>
        <v>130062017</v>
      </c>
      <c r="F1635">
        <v>23851</v>
      </c>
      <c r="G1635" t="str">
        <f>VLOOKUP($A1635,CATMUN!$B$2:$C$1123,2,0)</f>
        <v>Medio</v>
      </c>
      <c r="H1635" t="str">
        <f>VLOOKUP($A1635,CATMUN!$B$2:$D$1123,3,0)</f>
        <v>Municipios rurales</v>
      </c>
      <c r="I1635">
        <f>VLOOKUP($A1635,CATMUN!$B$2:$G$1123,4,0)</f>
        <v>0</v>
      </c>
      <c r="J1635">
        <f>VLOOKUP($A1635,CATMUN!$B$2:$G$1123,6,0)</f>
        <v>15</v>
      </c>
      <c r="K1635" s="69">
        <v>69.47093799999999</v>
      </c>
      <c r="L1635" s="69">
        <v>423.79490396975808</v>
      </c>
      <c r="M1635" s="69">
        <v>0</v>
      </c>
      <c r="N1635" s="69">
        <v>19.730779842112959</v>
      </c>
      <c r="P1635" s="69">
        <v>185.807253</v>
      </c>
      <c r="Q1635">
        <v>0</v>
      </c>
      <c r="S1635" s="69">
        <v>974.09391099999993</v>
      </c>
      <c r="T1635">
        <v>0</v>
      </c>
      <c r="V1635" s="51">
        <v>10</v>
      </c>
      <c r="W1635" s="51">
        <v>0</v>
      </c>
      <c r="X1635" s="51">
        <v>16</v>
      </c>
    </row>
    <row r="1636" spans="1:24" x14ac:dyDescent="0.2">
      <c r="A1636">
        <v>13030</v>
      </c>
      <c r="B1636" t="s">
        <v>1245</v>
      </c>
      <c r="C1636" t="s">
        <v>1242</v>
      </c>
      <c r="D1636">
        <v>2017</v>
      </c>
      <c r="E1636" t="str">
        <f t="shared" si="25"/>
        <v>130302017</v>
      </c>
      <c r="F1636">
        <v>14215</v>
      </c>
      <c r="G1636" t="str">
        <f>VLOOKUP($A1636,CATMUN!$B$2:$C$1123,2,0)</f>
        <v>Bajo</v>
      </c>
      <c r="H1636" t="str">
        <f>VLOOKUP($A1636,CATMUN!$B$2:$D$1123,3,0)</f>
        <v>Municipios rurales</v>
      </c>
      <c r="I1636">
        <f>VLOOKUP($A1636,CATMUN!$B$2:$G$1123,4,0)</f>
        <v>0</v>
      </c>
      <c r="J1636">
        <f>VLOOKUP($A1636,CATMUN!$B$2:$G$1123,6,0)</f>
        <v>15</v>
      </c>
      <c r="K1636" s="69">
        <v>25</v>
      </c>
      <c r="L1636" s="69">
        <v>423.79490396975808</v>
      </c>
      <c r="N1636" s="69">
        <v>19.730779842112959</v>
      </c>
      <c r="P1636" s="69">
        <v>185.807253</v>
      </c>
      <c r="Q1636">
        <v>0</v>
      </c>
      <c r="S1636" s="69">
        <v>974.09391099999993</v>
      </c>
      <c r="T1636">
        <v>0</v>
      </c>
      <c r="V1636" s="51">
        <v>4</v>
      </c>
      <c r="W1636" s="51">
        <v>0</v>
      </c>
      <c r="X1636" s="51">
        <v>38</v>
      </c>
    </row>
    <row r="1637" spans="1:24" x14ac:dyDescent="0.2">
      <c r="A1637">
        <v>13042</v>
      </c>
      <c r="B1637" t="s">
        <v>1246</v>
      </c>
      <c r="C1637" t="s">
        <v>1242</v>
      </c>
      <c r="D1637">
        <v>2017</v>
      </c>
      <c r="E1637" t="str">
        <f t="shared" si="25"/>
        <v>130422017</v>
      </c>
      <c r="F1637">
        <v>19743</v>
      </c>
      <c r="G1637" t="str">
        <f>VLOOKUP($A1637,CATMUN!$B$2:$C$1123,2,0)</f>
        <v>Medio</v>
      </c>
      <c r="H1637" t="str">
        <f>VLOOKUP($A1637,CATMUN!$B$2:$D$1123,3,0)</f>
        <v>Municipios rurales</v>
      </c>
      <c r="I1637">
        <f>VLOOKUP($A1637,CATMUN!$B$2:$G$1123,4,0)</f>
        <v>0</v>
      </c>
      <c r="J1637">
        <f>VLOOKUP($A1637,CATMUN!$B$2:$G$1123,6,0)</f>
        <v>15</v>
      </c>
      <c r="K1637" s="69">
        <v>10.869354999999999</v>
      </c>
      <c r="L1637" s="69">
        <v>423.79490396975808</v>
      </c>
      <c r="N1637" s="69">
        <v>19.730779842112959</v>
      </c>
      <c r="P1637" s="69">
        <v>185.807253</v>
      </c>
      <c r="Q1637">
        <v>0</v>
      </c>
      <c r="S1637" s="69">
        <v>974.09391099999993</v>
      </c>
      <c r="T1637">
        <v>0</v>
      </c>
      <c r="V1637" s="51">
        <v>4</v>
      </c>
      <c r="W1637" s="51" t="e">
        <v>#N/A</v>
      </c>
      <c r="X1637" s="51" t="e">
        <v>#N/A</v>
      </c>
    </row>
    <row r="1638" spans="1:24" x14ac:dyDescent="0.2">
      <c r="A1638">
        <v>13074</v>
      </c>
      <c r="B1638" t="s">
        <v>1249</v>
      </c>
      <c r="C1638" t="s">
        <v>1242</v>
      </c>
      <c r="D1638">
        <v>2017</v>
      </c>
      <c r="E1638" t="str">
        <f t="shared" si="25"/>
        <v>130742017</v>
      </c>
      <c r="F1638">
        <v>18426</v>
      </c>
      <c r="G1638" t="str">
        <f>VLOOKUP($A1638,CATMUN!$B$2:$C$1123,2,0)</f>
        <v>Bajo</v>
      </c>
      <c r="H1638" t="str">
        <f>VLOOKUP($A1638,CATMUN!$B$2:$D$1123,3,0)</f>
        <v>Municipios rurales</v>
      </c>
      <c r="I1638">
        <f>VLOOKUP($A1638,CATMUN!$B$2:$G$1123,4,0)</f>
        <v>0</v>
      </c>
      <c r="J1638">
        <f>VLOOKUP($A1638,CATMUN!$B$2:$G$1123,6,0)</f>
        <v>15</v>
      </c>
      <c r="K1638" s="69">
        <v>12.196546</v>
      </c>
      <c r="L1638" s="69">
        <v>423.79490396975808</v>
      </c>
      <c r="M1638" s="69">
        <v>0</v>
      </c>
      <c r="N1638" s="69">
        <v>19.730779842112959</v>
      </c>
      <c r="P1638" s="69">
        <v>185.807253</v>
      </c>
      <c r="Q1638">
        <v>0</v>
      </c>
      <c r="S1638" s="69">
        <v>974.09391099999993</v>
      </c>
      <c r="T1638">
        <v>0</v>
      </c>
      <c r="V1638" s="51">
        <v>4</v>
      </c>
      <c r="W1638" s="51" t="e">
        <v>#N/A</v>
      </c>
      <c r="X1638" s="51" t="e">
        <v>#N/A</v>
      </c>
    </row>
    <row r="1639" spans="1:24" x14ac:dyDescent="0.2">
      <c r="A1639">
        <v>13160</v>
      </c>
      <c r="B1639" t="s">
        <v>1251</v>
      </c>
      <c r="C1639" t="s">
        <v>1242</v>
      </c>
      <c r="D1639">
        <v>2017</v>
      </c>
      <c r="E1639" t="str">
        <f t="shared" si="25"/>
        <v>131602017</v>
      </c>
      <c r="F1639">
        <v>9556</v>
      </c>
      <c r="G1639" t="str">
        <f>VLOOKUP($A1639,CATMUN!$B$2:$C$1123,2,0)</f>
        <v>Medio</v>
      </c>
      <c r="H1639" t="str">
        <f>VLOOKUP($A1639,CATMUN!$B$2:$D$1123,3,0)</f>
        <v>Municipios rurales</v>
      </c>
      <c r="I1639">
        <f>VLOOKUP($A1639,CATMUN!$B$2:$G$1123,4,0)</f>
        <v>0</v>
      </c>
      <c r="J1639">
        <f>VLOOKUP($A1639,CATMUN!$B$2:$G$1123,6,0)</f>
        <v>15</v>
      </c>
      <c r="K1639" s="69">
        <v>52.873160000000006</v>
      </c>
      <c r="L1639" s="69">
        <v>423.79490396975808</v>
      </c>
      <c r="M1639" s="69">
        <v>0</v>
      </c>
      <c r="N1639" s="69">
        <v>19.730779842112959</v>
      </c>
      <c r="P1639" s="69">
        <v>185.807253</v>
      </c>
      <c r="Q1639">
        <v>0</v>
      </c>
      <c r="S1639" s="69">
        <v>974.09391099999993</v>
      </c>
      <c r="T1639">
        <v>0</v>
      </c>
      <c r="V1639" s="51">
        <v>4</v>
      </c>
      <c r="W1639" s="51" t="e">
        <v>#N/A</v>
      </c>
      <c r="X1639" s="51" t="e">
        <v>#N/A</v>
      </c>
    </row>
    <row r="1640" spans="1:24" x14ac:dyDescent="0.2">
      <c r="A1640">
        <v>13212</v>
      </c>
      <c r="B1640" t="s">
        <v>1253</v>
      </c>
      <c r="C1640" t="s">
        <v>1242</v>
      </c>
      <c r="D1640">
        <v>2017</v>
      </c>
      <c r="E1640" t="str">
        <f t="shared" si="25"/>
        <v>132122017</v>
      </c>
      <c r="F1640">
        <v>12342</v>
      </c>
      <c r="G1640" t="str">
        <f>VLOOKUP($A1640,CATMUN!$B$2:$C$1123,2,0)</f>
        <v>Bajo</v>
      </c>
      <c r="H1640" t="str">
        <f>VLOOKUP($A1640,CATMUN!$B$2:$D$1123,3,0)</f>
        <v>Municipios rurales</v>
      </c>
      <c r="I1640">
        <f>VLOOKUP($A1640,CATMUN!$B$2:$G$1123,4,0)</f>
        <v>0</v>
      </c>
      <c r="J1640">
        <f>VLOOKUP($A1640,CATMUN!$B$2:$G$1123,6,0)</f>
        <v>15</v>
      </c>
      <c r="K1640" s="69">
        <v>355.26897400000001</v>
      </c>
      <c r="L1640" s="69">
        <v>423.79490396975808</v>
      </c>
      <c r="N1640" s="69">
        <v>19.730779842112959</v>
      </c>
      <c r="P1640" s="69">
        <v>185.807253</v>
      </c>
      <c r="Q1640">
        <v>0</v>
      </c>
      <c r="S1640" s="69">
        <v>974.09391099999993</v>
      </c>
      <c r="T1640">
        <v>0</v>
      </c>
      <c r="V1640" s="51">
        <v>10</v>
      </c>
      <c r="W1640" s="51">
        <v>0</v>
      </c>
      <c r="X1640" s="51">
        <v>16</v>
      </c>
    </row>
    <row r="1641" spans="1:24" x14ac:dyDescent="0.2">
      <c r="A1641">
        <v>13248</v>
      </c>
      <c r="B1641" t="s">
        <v>1256</v>
      </c>
      <c r="C1641" t="s">
        <v>1242</v>
      </c>
      <c r="D1641">
        <v>2017</v>
      </c>
      <c r="E1641" t="str">
        <f t="shared" si="25"/>
        <v>132482017</v>
      </c>
      <c r="F1641">
        <v>7771</v>
      </c>
      <c r="G1641" t="str">
        <f>VLOOKUP($A1641,CATMUN!$B$2:$C$1123,2,0)</f>
        <v>Bajo</v>
      </c>
      <c r="H1641" t="str">
        <f>VLOOKUP($A1641,CATMUN!$B$2:$D$1123,3,0)</f>
        <v>Municipios rurales</v>
      </c>
      <c r="I1641">
        <f>VLOOKUP($A1641,CATMUN!$B$2:$G$1123,4,0)</f>
        <v>0</v>
      </c>
      <c r="J1641">
        <f>VLOOKUP($A1641,CATMUN!$B$2:$G$1123,6,0)</f>
        <v>15</v>
      </c>
      <c r="K1641" s="69">
        <v>54.243446000000006</v>
      </c>
      <c r="L1641" s="69">
        <v>423.79490396975808</v>
      </c>
      <c r="N1641" s="69">
        <v>19.730779842112959</v>
      </c>
      <c r="P1641" s="69">
        <v>185.807253</v>
      </c>
      <c r="Q1641">
        <v>0</v>
      </c>
      <c r="S1641" s="69">
        <v>974.09391099999993</v>
      </c>
      <c r="T1641">
        <v>0</v>
      </c>
      <c r="V1641" s="51">
        <v>4</v>
      </c>
      <c r="W1641" s="51">
        <v>1</v>
      </c>
      <c r="X1641" s="51">
        <v>38</v>
      </c>
    </row>
    <row r="1642" spans="1:24" x14ac:dyDescent="0.2">
      <c r="A1642">
        <v>13268</v>
      </c>
      <c r="B1642" t="s">
        <v>1257</v>
      </c>
      <c r="C1642" t="s">
        <v>1242</v>
      </c>
      <c r="D1642">
        <v>2017</v>
      </c>
      <c r="E1642" t="str">
        <f t="shared" si="25"/>
        <v>132682017</v>
      </c>
      <c r="F1642">
        <v>9900</v>
      </c>
      <c r="G1642" t="str">
        <f>VLOOKUP($A1642,CATMUN!$B$2:$C$1123,2,0)</f>
        <v>Bajo</v>
      </c>
      <c r="H1642" t="str">
        <f>VLOOKUP($A1642,CATMUN!$B$2:$D$1123,3,0)</f>
        <v>Municipios rurales</v>
      </c>
      <c r="I1642">
        <f>VLOOKUP($A1642,CATMUN!$B$2:$G$1123,4,0)</f>
        <v>0</v>
      </c>
      <c r="J1642">
        <f>VLOOKUP($A1642,CATMUN!$B$2:$G$1123,6,0)</f>
        <v>15</v>
      </c>
      <c r="K1642" s="69">
        <v>49.221035999999998</v>
      </c>
      <c r="L1642" s="69">
        <v>423.79490396975808</v>
      </c>
      <c r="M1642" s="69">
        <v>0</v>
      </c>
      <c r="N1642" s="69">
        <v>19.730779842112959</v>
      </c>
      <c r="O1642" s="69">
        <v>0</v>
      </c>
      <c r="P1642" s="69">
        <v>185.807253</v>
      </c>
      <c r="Q1642">
        <v>0</v>
      </c>
      <c r="S1642" s="69">
        <v>974.09391099999993</v>
      </c>
      <c r="T1642">
        <v>0</v>
      </c>
      <c r="V1642" s="51">
        <v>10</v>
      </c>
      <c r="W1642" s="51">
        <v>0</v>
      </c>
      <c r="X1642" s="51">
        <v>16</v>
      </c>
    </row>
    <row r="1643" spans="1:24" x14ac:dyDescent="0.2">
      <c r="A1643">
        <v>13300</v>
      </c>
      <c r="B1643" t="s">
        <v>1258</v>
      </c>
      <c r="C1643" t="s">
        <v>1242</v>
      </c>
      <c r="D1643">
        <v>2017</v>
      </c>
      <c r="E1643" t="str">
        <f t="shared" si="25"/>
        <v>133002017</v>
      </c>
      <c r="F1643">
        <v>12121</v>
      </c>
      <c r="G1643" t="str">
        <f>VLOOKUP($A1643,CATMUN!$B$2:$C$1123,2,0)</f>
        <v>Medio</v>
      </c>
      <c r="H1643" t="str">
        <f>VLOOKUP($A1643,CATMUN!$B$2:$D$1123,3,0)</f>
        <v>Municipios rurales</v>
      </c>
      <c r="I1643">
        <f>VLOOKUP($A1643,CATMUN!$B$2:$G$1123,4,0)</f>
        <v>0</v>
      </c>
      <c r="J1643">
        <f>VLOOKUP($A1643,CATMUN!$B$2:$G$1123,6,0)</f>
        <v>15</v>
      </c>
      <c r="K1643" s="69">
        <v>9.4444779999999984</v>
      </c>
      <c r="L1643" s="69">
        <v>423.79490396975808</v>
      </c>
      <c r="N1643" s="69">
        <v>19.730779842112959</v>
      </c>
      <c r="P1643" s="69">
        <v>185.807253</v>
      </c>
      <c r="Q1643">
        <v>0</v>
      </c>
      <c r="S1643" s="69">
        <v>974.09391099999993</v>
      </c>
      <c r="T1643">
        <v>0</v>
      </c>
      <c r="V1643" s="51">
        <v>4</v>
      </c>
      <c r="W1643" s="51">
        <v>0</v>
      </c>
      <c r="X1643" s="51">
        <v>38</v>
      </c>
    </row>
    <row r="1644" spans="1:24" x14ac:dyDescent="0.2">
      <c r="A1644">
        <v>13458</v>
      </c>
      <c r="B1644" t="s">
        <v>1263</v>
      </c>
      <c r="C1644" t="s">
        <v>1242</v>
      </c>
      <c r="D1644">
        <v>2017</v>
      </c>
      <c r="E1644" t="str">
        <f t="shared" si="25"/>
        <v>134582017</v>
      </c>
      <c r="F1644">
        <v>22254</v>
      </c>
      <c r="G1644" t="str">
        <f>VLOOKUP($A1644,CATMUN!$B$2:$C$1123,2,0)</f>
        <v>Bajo</v>
      </c>
      <c r="H1644" t="str">
        <f>VLOOKUP($A1644,CATMUN!$B$2:$D$1123,3,0)</f>
        <v>Municipios rurales</v>
      </c>
      <c r="I1644">
        <f>VLOOKUP($A1644,CATMUN!$B$2:$G$1123,4,0)</f>
        <v>0</v>
      </c>
      <c r="J1644">
        <f>VLOOKUP($A1644,CATMUN!$B$2:$G$1123,6,0)</f>
        <v>15</v>
      </c>
      <c r="K1644" s="69">
        <v>0</v>
      </c>
      <c r="L1644" s="69">
        <v>423.79490396975808</v>
      </c>
      <c r="M1644" s="69">
        <v>0</v>
      </c>
      <c r="N1644" s="69">
        <v>19.730779842112959</v>
      </c>
      <c r="P1644" s="69">
        <v>185.807253</v>
      </c>
      <c r="Q1644">
        <v>0</v>
      </c>
      <c r="S1644" s="69">
        <v>974.09391099999993</v>
      </c>
      <c r="T1644">
        <v>0</v>
      </c>
      <c r="V1644" s="51">
        <v>10</v>
      </c>
      <c r="W1644" s="51" t="e">
        <v>#N/A</v>
      </c>
      <c r="X1644" s="51" t="e">
        <v>#N/A</v>
      </c>
    </row>
    <row r="1645" spans="1:24" x14ac:dyDescent="0.2">
      <c r="A1645">
        <v>13473</v>
      </c>
      <c r="B1645" t="s">
        <v>1265</v>
      </c>
      <c r="C1645" t="s">
        <v>1242</v>
      </c>
      <c r="D1645">
        <v>2017</v>
      </c>
      <c r="E1645" t="str">
        <f t="shared" si="25"/>
        <v>134732017</v>
      </c>
      <c r="F1645">
        <v>21828</v>
      </c>
      <c r="G1645" t="str">
        <f>VLOOKUP($A1645,CATMUN!$B$2:$C$1123,2,0)</f>
        <v>Bajo</v>
      </c>
      <c r="H1645" t="str">
        <f>VLOOKUP($A1645,CATMUN!$B$2:$D$1123,3,0)</f>
        <v>Municipios rurales</v>
      </c>
      <c r="I1645">
        <f>VLOOKUP($A1645,CATMUN!$B$2:$G$1123,4,0)</f>
        <v>0</v>
      </c>
      <c r="J1645">
        <f>VLOOKUP($A1645,CATMUN!$B$2:$G$1123,6,0)</f>
        <v>15</v>
      </c>
      <c r="K1645" s="69">
        <v>84.540109000000001</v>
      </c>
      <c r="L1645" s="69">
        <v>423.79490396975808</v>
      </c>
      <c r="M1645" s="69">
        <v>0</v>
      </c>
      <c r="N1645" s="69">
        <v>19.730779842112959</v>
      </c>
      <c r="P1645" s="69">
        <v>185.807253</v>
      </c>
      <c r="Q1645">
        <v>0</v>
      </c>
      <c r="S1645" s="69">
        <v>974.09391099999993</v>
      </c>
      <c r="T1645">
        <v>0</v>
      </c>
      <c r="V1645" s="51">
        <v>10</v>
      </c>
      <c r="W1645" s="51">
        <v>4</v>
      </c>
      <c r="X1645" s="51">
        <v>16</v>
      </c>
    </row>
    <row r="1646" spans="1:24" x14ac:dyDescent="0.2">
      <c r="A1646">
        <v>13490</v>
      </c>
      <c r="B1646" t="s">
        <v>1266</v>
      </c>
      <c r="C1646" t="s">
        <v>1242</v>
      </c>
      <c r="D1646">
        <v>2017</v>
      </c>
      <c r="E1646" t="str">
        <f t="shared" si="25"/>
        <v>134902017</v>
      </c>
      <c r="F1646">
        <v>5148</v>
      </c>
      <c r="G1646" t="str">
        <f>VLOOKUP($A1646,CATMUN!$B$2:$C$1123,2,0)</f>
        <v>Bajo</v>
      </c>
      <c r="H1646" t="str">
        <f>VLOOKUP($A1646,CATMUN!$B$2:$D$1123,3,0)</f>
        <v>Municipios rurales</v>
      </c>
      <c r="I1646">
        <f>VLOOKUP($A1646,CATMUN!$B$2:$G$1123,4,0)</f>
        <v>0</v>
      </c>
      <c r="J1646">
        <f>VLOOKUP($A1646,CATMUN!$B$2:$G$1123,6,0)</f>
        <v>15</v>
      </c>
      <c r="K1646" s="69">
        <v>3.2660019999999998</v>
      </c>
      <c r="L1646" s="69">
        <v>423.79490396975808</v>
      </c>
      <c r="M1646" s="69">
        <v>0</v>
      </c>
      <c r="N1646" s="69">
        <v>19.730779842112959</v>
      </c>
      <c r="P1646" s="69">
        <v>185.807253</v>
      </c>
      <c r="Q1646">
        <v>0</v>
      </c>
      <c r="S1646" s="69">
        <v>974.09391099999993</v>
      </c>
      <c r="T1646">
        <v>0</v>
      </c>
      <c r="V1646" s="51">
        <v>4</v>
      </c>
      <c r="W1646" s="51">
        <v>0</v>
      </c>
      <c r="X1646" s="51">
        <v>38</v>
      </c>
    </row>
    <row r="1647" spans="1:24" x14ac:dyDescent="0.2">
      <c r="A1647">
        <v>13549</v>
      </c>
      <c r="B1647" t="s">
        <v>1267</v>
      </c>
      <c r="C1647" t="s">
        <v>1242</v>
      </c>
      <c r="D1647">
        <v>2017</v>
      </c>
      <c r="E1647" t="str">
        <f t="shared" si="25"/>
        <v>135492017</v>
      </c>
      <c r="F1647">
        <v>25448</v>
      </c>
      <c r="G1647" t="str">
        <f>VLOOKUP($A1647,CATMUN!$B$2:$C$1123,2,0)</f>
        <v>Bajo</v>
      </c>
      <c r="H1647" t="str">
        <f>VLOOKUP($A1647,CATMUN!$B$2:$D$1123,3,0)</f>
        <v>Municipios rurales</v>
      </c>
      <c r="I1647">
        <f>VLOOKUP($A1647,CATMUN!$B$2:$G$1123,4,0)</f>
        <v>0</v>
      </c>
      <c r="J1647">
        <f>VLOOKUP($A1647,CATMUN!$B$2:$G$1123,6,0)</f>
        <v>15</v>
      </c>
      <c r="K1647" s="69">
        <v>7.46</v>
      </c>
      <c r="L1647" s="69">
        <v>423.79490396975808</v>
      </c>
      <c r="M1647" s="69">
        <v>0</v>
      </c>
      <c r="N1647" s="69">
        <v>19.730779842112959</v>
      </c>
      <c r="P1647" s="69">
        <v>185.807253</v>
      </c>
      <c r="Q1647">
        <v>0</v>
      </c>
      <c r="S1647" s="69">
        <v>974.09391099999993</v>
      </c>
      <c r="T1647">
        <v>0</v>
      </c>
      <c r="V1647" s="51">
        <v>4</v>
      </c>
      <c r="W1647" s="51">
        <v>46</v>
      </c>
      <c r="X1647" s="51">
        <v>38</v>
      </c>
    </row>
    <row r="1648" spans="1:24" x14ac:dyDescent="0.2">
      <c r="A1648">
        <v>13600</v>
      </c>
      <c r="B1648" t="s">
        <v>1269</v>
      </c>
      <c r="C1648" t="s">
        <v>1242</v>
      </c>
      <c r="D1648">
        <v>2017</v>
      </c>
      <c r="E1648" t="str">
        <f t="shared" si="25"/>
        <v>136002017</v>
      </c>
      <c r="F1648">
        <v>18670</v>
      </c>
      <c r="G1648" t="str">
        <f>VLOOKUP($A1648,CATMUN!$B$2:$C$1123,2,0)</f>
        <v>Bajo</v>
      </c>
      <c r="H1648" t="str">
        <f>VLOOKUP($A1648,CATMUN!$B$2:$D$1123,3,0)</f>
        <v>Municipios rurales</v>
      </c>
      <c r="I1648">
        <f>VLOOKUP($A1648,CATMUN!$B$2:$G$1123,4,0)</f>
        <v>0</v>
      </c>
      <c r="J1648">
        <f>VLOOKUP($A1648,CATMUN!$B$2:$G$1123,6,0)</f>
        <v>15</v>
      </c>
      <c r="K1648" s="69">
        <v>76.570850000000007</v>
      </c>
      <c r="L1648" s="69">
        <v>423.79490396975808</v>
      </c>
      <c r="M1648" s="69">
        <v>0</v>
      </c>
      <c r="N1648" s="69">
        <v>19.730779842112959</v>
      </c>
      <c r="P1648" s="69">
        <v>185.807253</v>
      </c>
      <c r="Q1648">
        <v>0</v>
      </c>
      <c r="S1648" s="69">
        <v>974.09391099999993</v>
      </c>
      <c r="T1648">
        <v>0</v>
      </c>
      <c r="V1648" s="51">
        <v>4</v>
      </c>
      <c r="W1648" s="51">
        <v>0</v>
      </c>
      <c r="X1648" s="51">
        <v>38</v>
      </c>
    </row>
    <row r="1649" spans="1:24" x14ac:dyDescent="0.2">
      <c r="A1649">
        <v>13650</v>
      </c>
      <c r="B1649" t="s">
        <v>1272</v>
      </c>
      <c r="C1649" t="s">
        <v>1242</v>
      </c>
      <c r="D1649">
        <v>2017</v>
      </c>
      <c r="E1649" t="str">
        <f t="shared" si="25"/>
        <v>136502017</v>
      </c>
      <c r="F1649">
        <v>13944</v>
      </c>
      <c r="G1649" t="str">
        <f>VLOOKUP($A1649,CATMUN!$B$2:$C$1123,2,0)</f>
        <v>Bajo</v>
      </c>
      <c r="H1649" t="str">
        <f>VLOOKUP($A1649,CATMUN!$B$2:$D$1123,3,0)</f>
        <v>Municipios rurales</v>
      </c>
      <c r="I1649">
        <f>VLOOKUP($A1649,CATMUN!$B$2:$G$1123,4,0)</f>
        <v>0</v>
      </c>
      <c r="J1649">
        <f>VLOOKUP($A1649,CATMUN!$B$2:$G$1123,6,0)</f>
        <v>15</v>
      </c>
      <c r="K1649" s="69">
        <v>17.484000000000002</v>
      </c>
      <c r="L1649" s="69">
        <v>423.79490396975808</v>
      </c>
      <c r="N1649" s="69">
        <v>19.730779842112959</v>
      </c>
      <c r="P1649" s="69">
        <v>185.807253</v>
      </c>
      <c r="Q1649">
        <v>0</v>
      </c>
      <c r="S1649" s="69">
        <v>974.09391099999993</v>
      </c>
      <c r="T1649">
        <v>0</v>
      </c>
      <c r="V1649" s="51">
        <v>4</v>
      </c>
      <c r="W1649" s="51" t="e">
        <v>#N/A</v>
      </c>
      <c r="X1649" s="51" t="e">
        <v>#N/A</v>
      </c>
    </row>
    <row r="1650" spans="1:24" x14ac:dyDescent="0.2">
      <c r="A1650">
        <v>13654</v>
      </c>
      <c r="B1650" t="s">
        <v>1273</v>
      </c>
      <c r="C1650" t="s">
        <v>1242</v>
      </c>
      <c r="D1650">
        <v>2017</v>
      </c>
      <c r="E1650" t="str">
        <f t="shared" si="25"/>
        <v>136542017</v>
      </c>
      <c r="F1650">
        <v>21602</v>
      </c>
      <c r="G1650" t="str">
        <f>VLOOKUP($A1650,CATMUN!$B$2:$C$1123,2,0)</f>
        <v>Bajo</v>
      </c>
      <c r="H1650" t="str">
        <f>VLOOKUP($A1650,CATMUN!$B$2:$D$1123,3,0)</f>
        <v>Municipios rurales</v>
      </c>
      <c r="I1650">
        <f>VLOOKUP($A1650,CATMUN!$B$2:$G$1123,4,0)</f>
        <v>0</v>
      </c>
      <c r="J1650">
        <f>VLOOKUP($A1650,CATMUN!$B$2:$G$1123,6,0)</f>
        <v>15</v>
      </c>
      <c r="K1650" s="69">
        <v>115.095637</v>
      </c>
      <c r="L1650" s="69">
        <v>423.79490396975808</v>
      </c>
      <c r="M1650" s="69">
        <v>0.13500000000000001</v>
      </c>
      <c r="N1650" s="69">
        <v>19.730779842112959</v>
      </c>
      <c r="P1650" s="69">
        <v>185.807253</v>
      </c>
      <c r="Q1650">
        <v>0</v>
      </c>
      <c r="S1650" s="69">
        <v>974.09391099999993</v>
      </c>
      <c r="T1650">
        <v>0</v>
      </c>
      <c r="V1650" s="51">
        <v>10</v>
      </c>
      <c r="W1650" s="51">
        <v>9</v>
      </c>
      <c r="X1650" s="51">
        <v>16</v>
      </c>
    </row>
    <row r="1651" spans="1:24" x14ac:dyDescent="0.2">
      <c r="A1651">
        <v>13655</v>
      </c>
      <c r="B1651" t="s">
        <v>1274</v>
      </c>
      <c r="C1651" t="s">
        <v>1242</v>
      </c>
      <c r="D1651">
        <v>2017</v>
      </c>
      <c r="E1651" t="str">
        <f t="shared" si="25"/>
        <v>136552017</v>
      </c>
      <c r="F1651">
        <v>14036</v>
      </c>
      <c r="G1651" t="str">
        <f>VLOOKUP($A1651,CATMUN!$B$2:$C$1123,2,0)</f>
        <v>Bajo</v>
      </c>
      <c r="H1651" t="str">
        <f>VLOOKUP($A1651,CATMUN!$B$2:$D$1123,3,0)</f>
        <v>Municipios rurales</v>
      </c>
      <c r="I1651">
        <f>VLOOKUP($A1651,CATMUN!$B$2:$G$1123,4,0)</f>
        <v>0</v>
      </c>
      <c r="J1651">
        <f>VLOOKUP($A1651,CATMUN!$B$2:$G$1123,6,0)</f>
        <v>15</v>
      </c>
      <c r="K1651" s="69">
        <v>5.5739350000000005</v>
      </c>
      <c r="L1651" s="69">
        <v>423.79490396975808</v>
      </c>
      <c r="M1651" s="69">
        <v>0</v>
      </c>
      <c r="N1651" s="69">
        <v>19.730779842112959</v>
      </c>
      <c r="P1651" s="69">
        <v>185.807253</v>
      </c>
      <c r="Q1651">
        <v>0</v>
      </c>
      <c r="S1651" s="69">
        <v>974.09391099999993</v>
      </c>
      <c r="T1651">
        <v>0</v>
      </c>
      <c r="V1651" s="51">
        <v>4</v>
      </c>
      <c r="W1651" s="51">
        <v>0</v>
      </c>
      <c r="X1651" s="51">
        <v>38</v>
      </c>
    </row>
    <row r="1652" spans="1:24" x14ac:dyDescent="0.2">
      <c r="A1652">
        <v>13667</v>
      </c>
      <c r="B1652" t="s">
        <v>1276</v>
      </c>
      <c r="C1652" t="s">
        <v>1242</v>
      </c>
      <c r="D1652">
        <v>2017</v>
      </c>
      <c r="E1652" t="str">
        <f t="shared" si="25"/>
        <v>136672017</v>
      </c>
      <c r="F1652">
        <v>18079</v>
      </c>
      <c r="G1652" t="str">
        <f>VLOOKUP($A1652,CATMUN!$B$2:$C$1123,2,0)</f>
        <v>Bajo</v>
      </c>
      <c r="H1652" t="str">
        <f>VLOOKUP($A1652,CATMUN!$B$2:$D$1123,3,0)</f>
        <v>Municipios rurales</v>
      </c>
      <c r="I1652">
        <f>VLOOKUP($A1652,CATMUN!$B$2:$G$1123,4,0)</f>
        <v>0</v>
      </c>
      <c r="J1652">
        <f>VLOOKUP($A1652,CATMUN!$B$2:$G$1123,6,0)</f>
        <v>15</v>
      </c>
      <c r="K1652" s="69">
        <v>10.042281000000001</v>
      </c>
      <c r="L1652" s="69">
        <v>423.79490396975808</v>
      </c>
      <c r="N1652" s="69">
        <v>19.730779842112959</v>
      </c>
      <c r="P1652" s="69">
        <v>185.807253</v>
      </c>
      <c r="Q1652">
        <v>0</v>
      </c>
      <c r="S1652" s="69">
        <v>974.09391099999993</v>
      </c>
      <c r="T1652">
        <v>0</v>
      </c>
      <c r="V1652" s="51">
        <v>4</v>
      </c>
      <c r="W1652" s="51">
        <v>1</v>
      </c>
      <c r="X1652" s="51">
        <v>38</v>
      </c>
    </row>
    <row r="1653" spans="1:24" x14ac:dyDescent="0.2">
      <c r="A1653">
        <v>13688</v>
      </c>
      <c r="B1653" t="s">
        <v>1280</v>
      </c>
      <c r="C1653" t="s">
        <v>1242</v>
      </c>
      <c r="D1653">
        <v>2017</v>
      </c>
      <c r="E1653" t="str">
        <f t="shared" si="25"/>
        <v>136882017</v>
      </c>
      <c r="F1653">
        <v>43955</v>
      </c>
      <c r="G1653" t="str">
        <f>VLOOKUP($A1653,CATMUN!$B$2:$C$1123,2,0)</f>
        <v>Medio</v>
      </c>
      <c r="H1653" t="str">
        <f>VLOOKUP($A1653,CATMUN!$B$2:$D$1123,3,0)</f>
        <v>Municipios rurales</v>
      </c>
      <c r="I1653">
        <f>VLOOKUP($A1653,CATMUN!$B$2:$G$1123,4,0)</f>
        <v>0</v>
      </c>
      <c r="J1653">
        <f>VLOOKUP($A1653,CATMUN!$B$2:$G$1123,6,0)</f>
        <v>15</v>
      </c>
      <c r="K1653" s="69">
        <v>604.55118299999992</v>
      </c>
      <c r="L1653" s="69">
        <v>423.79490396975808</v>
      </c>
      <c r="M1653" s="69">
        <v>33.941665</v>
      </c>
      <c r="N1653" s="69">
        <v>19.730779842112959</v>
      </c>
      <c r="P1653" s="69">
        <v>185.807253</v>
      </c>
      <c r="Q1653">
        <v>0</v>
      </c>
      <c r="S1653" s="69">
        <v>974.09391099999993</v>
      </c>
      <c r="T1653">
        <v>0</v>
      </c>
      <c r="V1653" s="51">
        <v>4</v>
      </c>
      <c r="W1653" s="51">
        <v>37</v>
      </c>
      <c r="X1653" s="51">
        <v>38</v>
      </c>
    </row>
    <row r="1654" spans="1:24" x14ac:dyDescent="0.2">
      <c r="A1654">
        <v>13744</v>
      </c>
      <c r="B1654" t="s">
        <v>1281</v>
      </c>
      <c r="C1654" t="s">
        <v>1242</v>
      </c>
      <c r="D1654">
        <v>2017</v>
      </c>
      <c r="E1654" t="str">
        <f t="shared" si="25"/>
        <v>137442017</v>
      </c>
      <c r="F1654">
        <v>20902</v>
      </c>
      <c r="G1654" t="str">
        <f>VLOOKUP($A1654,CATMUN!$B$2:$C$1123,2,0)</f>
        <v>Bajo</v>
      </c>
      <c r="H1654" t="str">
        <f>VLOOKUP($A1654,CATMUN!$B$2:$D$1123,3,0)</f>
        <v>Municipios rurales</v>
      </c>
      <c r="I1654">
        <f>VLOOKUP($A1654,CATMUN!$B$2:$G$1123,4,0)</f>
        <v>0</v>
      </c>
      <c r="J1654">
        <f>VLOOKUP($A1654,CATMUN!$B$2:$G$1123,6,0)</f>
        <v>15</v>
      </c>
      <c r="K1654" s="69">
        <v>190.39863299999999</v>
      </c>
      <c r="L1654" s="69">
        <v>423.79490396975808</v>
      </c>
      <c r="M1654" s="69">
        <v>6.8713549999999994</v>
      </c>
      <c r="N1654" s="69">
        <v>19.730779842112959</v>
      </c>
      <c r="P1654" s="69">
        <v>185.807253</v>
      </c>
      <c r="S1654" s="69">
        <v>974.09391099999993</v>
      </c>
      <c r="T1654">
        <v>0</v>
      </c>
      <c r="V1654" s="51">
        <v>10</v>
      </c>
      <c r="W1654" s="51">
        <v>69</v>
      </c>
      <c r="X1654" s="51">
        <v>16</v>
      </c>
    </row>
    <row r="1655" spans="1:24" x14ac:dyDescent="0.2">
      <c r="A1655">
        <v>13780</v>
      </c>
      <c r="B1655" t="s">
        <v>1283</v>
      </c>
      <c r="C1655" t="s">
        <v>1242</v>
      </c>
      <c r="D1655">
        <v>2017</v>
      </c>
      <c r="E1655" t="str">
        <f t="shared" si="25"/>
        <v>137802017</v>
      </c>
      <c r="F1655">
        <v>11414</v>
      </c>
      <c r="G1655" t="str">
        <f>VLOOKUP($A1655,CATMUN!$B$2:$C$1123,2,0)</f>
        <v>Medio</v>
      </c>
      <c r="H1655" t="str">
        <f>VLOOKUP($A1655,CATMUN!$B$2:$D$1123,3,0)</f>
        <v>Municipios rurales</v>
      </c>
      <c r="I1655">
        <f>VLOOKUP($A1655,CATMUN!$B$2:$G$1123,4,0)</f>
        <v>0</v>
      </c>
      <c r="J1655">
        <f>VLOOKUP($A1655,CATMUN!$B$2:$G$1123,6,0)</f>
        <v>15</v>
      </c>
      <c r="K1655" s="69">
        <v>21.426286000000001</v>
      </c>
      <c r="L1655" s="69">
        <v>423.79490396975808</v>
      </c>
      <c r="M1655" s="69">
        <v>1.127035</v>
      </c>
      <c r="N1655" s="69">
        <v>19.730779842112959</v>
      </c>
      <c r="P1655" s="69">
        <v>185.807253</v>
      </c>
      <c r="Q1655">
        <v>0</v>
      </c>
      <c r="S1655" s="69">
        <v>974.09391099999993</v>
      </c>
      <c r="T1655">
        <v>0</v>
      </c>
      <c r="V1655" s="51">
        <v>4</v>
      </c>
      <c r="W1655" s="51">
        <v>46</v>
      </c>
      <c r="X1655" s="51">
        <v>38</v>
      </c>
    </row>
    <row r="1656" spans="1:24" x14ac:dyDescent="0.2">
      <c r="A1656">
        <v>13810</v>
      </c>
      <c r="B1656" t="s">
        <v>1284</v>
      </c>
      <c r="C1656" t="s">
        <v>1242</v>
      </c>
      <c r="D1656">
        <v>2017</v>
      </c>
      <c r="E1656" t="str">
        <f t="shared" si="25"/>
        <v>138102017</v>
      </c>
      <c r="F1656">
        <v>22928</v>
      </c>
      <c r="G1656" t="str">
        <f>VLOOKUP($A1656,CATMUN!$B$2:$C$1123,2,0)</f>
        <v>Medio</v>
      </c>
      <c r="H1656" t="str">
        <f>VLOOKUP($A1656,CATMUN!$B$2:$D$1123,3,0)</f>
        <v>Municipios rurales</v>
      </c>
      <c r="I1656">
        <f>VLOOKUP($A1656,CATMUN!$B$2:$G$1123,4,0)</f>
        <v>0</v>
      </c>
      <c r="J1656">
        <f>VLOOKUP($A1656,CATMUN!$B$2:$G$1123,6,0)</f>
        <v>15</v>
      </c>
      <c r="K1656" s="69">
        <v>12.048500000000001</v>
      </c>
      <c r="L1656" s="69">
        <v>423.79490396975808</v>
      </c>
      <c r="M1656" s="69">
        <v>0</v>
      </c>
      <c r="N1656" s="69">
        <v>19.730779842112959</v>
      </c>
      <c r="P1656" s="69">
        <v>185.807253</v>
      </c>
      <c r="Q1656">
        <v>0</v>
      </c>
      <c r="S1656" s="69">
        <v>974.09391099999993</v>
      </c>
      <c r="T1656">
        <v>0</v>
      </c>
      <c r="V1656" s="51">
        <v>10</v>
      </c>
      <c r="W1656" s="51">
        <v>0</v>
      </c>
      <c r="X1656" s="51">
        <v>16</v>
      </c>
    </row>
    <row r="1657" spans="1:24" x14ac:dyDescent="0.2">
      <c r="A1657">
        <v>13894</v>
      </c>
      <c r="B1657" t="s">
        <v>1288</v>
      </c>
      <c r="C1657" t="s">
        <v>1242</v>
      </c>
      <c r="D1657">
        <v>2017</v>
      </c>
      <c r="E1657" t="str">
        <f t="shared" si="25"/>
        <v>138942017</v>
      </c>
      <c r="F1657">
        <v>11767</v>
      </c>
      <c r="G1657" t="str">
        <f>VLOOKUP($A1657,CATMUN!$B$2:$C$1123,2,0)</f>
        <v>Medio</v>
      </c>
      <c r="H1657" t="str">
        <f>VLOOKUP($A1657,CATMUN!$B$2:$D$1123,3,0)</f>
        <v>Municipios rurales</v>
      </c>
      <c r="I1657">
        <f>VLOOKUP($A1657,CATMUN!$B$2:$G$1123,4,0)</f>
        <v>0</v>
      </c>
      <c r="J1657">
        <f>VLOOKUP($A1657,CATMUN!$B$2:$G$1123,6,0)</f>
        <v>15</v>
      </c>
      <c r="K1657" s="69">
        <v>314.91217899999998</v>
      </c>
      <c r="L1657" s="69">
        <v>423.79490396975808</v>
      </c>
      <c r="M1657" s="69">
        <v>0</v>
      </c>
      <c r="N1657" s="69">
        <v>19.730779842112959</v>
      </c>
      <c r="P1657" s="69">
        <v>185.807253</v>
      </c>
      <c r="Q1657">
        <v>0</v>
      </c>
      <c r="S1657" s="69">
        <v>974.09391099999993</v>
      </c>
      <c r="T1657">
        <v>0</v>
      </c>
      <c r="V1657" s="51">
        <v>10</v>
      </c>
      <c r="W1657" s="51">
        <v>12</v>
      </c>
      <c r="X1657" s="51">
        <v>16</v>
      </c>
    </row>
    <row r="1658" spans="1:24" x14ac:dyDescent="0.2">
      <c r="A1658">
        <v>15022</v>
      </c>
      <c r="B1658" t="s">
        <v>1291</v>
      </c>
      <c r="C1658" t="s">
        <v>1289</v>
      </c>
      <c r="D1658">
        <v>2017</v>
      </c>
      <c r="E1658" t="str">
        <f t="shared" si="25"/>
        <v>150222017</v>
      </c>
      <c r="F1658">
        <v>1649</v>
      </c>
      <c r="G1658" t="str">
        <f>VLOOKUP($A1658,CATMUN!$B$2:$C$1123,2,0)</f>
        <v>Bajo</v>
      </c>
      <c r="H1658" t="str">
        <f>VLOOKUP($A1658,CATMUN!$B$2:$D$1123,3,0)</f>
        <v>Municipios rurales</v>
      </c>
      <c r="I1658">
        <f>VLOOKUP($A1658,CATMUN!$B$2:$G$1123,4,0)</f>
        <v>0</v>
      </c>
      <c r="J1658">
        <f>VLOOKUP($A1658,CATMUN!$B$2:$G$1123,6,0)</f>
        <v>15</v>
      </c>
      <c r="K1658" s="69">
        <v>80.305644999999998</v>
      </c>
      <c r="L1658" s="69">
        <v>423.79490396975808</v>
      </c>
      <c r="M1658" s="69">
        <v>0</v>
      </c>
      <c r="N1658" s="69">
        <v>19.730779842112959</v>
      </c>
      <c r="P1658" s="69">
        <v>185.807253</v>
      </c>
      <c r="Q1658">
        <v>0</v>
      </c>
      <c r="S1658" s="69">
        <v>974.09391099999993</v>
      </c>
      <c r="T1658">
        <v>0</v>
      </c>
      <c r="V1658" s="51">
        <v>4</v>
      </c>
      <c r="W1658" s="51">
        <v>5</v>
      </c>
      <c r="X1658" s="51">
        <v>38</v>
      </c>
    </row>
    <row r="1659" spans="1:24" x14ac:dyDescent="0.2">
      <c r="A1659">
        <v>15051</v>
      </c>
      <c r="B1659" t="s">
        <v>1293</v>
      </c>
      <c r="C1659" t="s">
        <v>1289</v>
      </c>
      <c r="D1659">
        <v>2017</v>
      </c>
      <c r="E1659" t="str">
        <f t="shared" si="25"/>
        <v>150512017</v>
      </c>
      <c r="F1659">
        <v>5245</v>
      </c>
      <c r="G1659" t="str">
        <f>VLOOKUP($A1659,CATMUN!$B$2:$C$1123,2,0)</f>
        <v>Alto</v>
      </c>
      <c r="H1659" t="str">
        <f>VLOOKUP($A1659,CATMUN!$B$2:$D$1123,3,0)</f>
        <v>Municipios rurales</v>
      </c>
      <c r="I1659">
        <f>VLOOKUP($A1659,CATMUN!$B$2:$G$1123,4,0)</f>
        <v>0</v>
      </c>
      <c r="J1659">
        <f>VLOOKUP($A1659,CATMUN!$B$2:$G$1123,6,0)</f>
        <v>15</v>
      </c>
      <c r="K1659" s="69">
        <v>333.95095400000002</v>
      </c>
      <c r="L1659" s="69">
        <v>423.79490396975808</v>
      </c>
      <c r="M1659" s="69">
        <v>0.78</v>
      </c>
      <c r="N1659" s="69">
        <v>19.730779842112959</v>
      </c>
      <c r="P1659" s="69">
        <v>185.807253</v>
      </c>
      <c r="Q1659">
        <v>0</v>
      </c>
      <c r="S1659" s="69">
        <v>974.09391099999993</v>
      </c>
      <c r="T1659">
        <v>0</v>
      </c>
      <c r="U1659">
        <v>0.184</v>
      </c>
      <c r="V1659" s="51">
        <v>4</v>
      </c>
      <c r="W1659" s="51">
        <v>2</v>
      </c>
      <c r="X1659" s="51">
        <v>38</v>
      </c>
    </row>
    <row r="1660" spans="1:24" x14ac:dyDescent="0.2">
      <c r="A1660">
        <v>15090</v>
      </c>
      <c r="B1660" t="s">
        <v>1295</v>
      </c>
      <c r="C1660" t="s">
        <v>1289</v>
      </c>
      <c r="D1660">
        <v>2017</v>
      </c>
      <c r="E1660" t="str">
        <f t="shared" si="25"/>
        <v>150902017</v>
      </c>
      <c r="F1660">
        <v>1936</v>
      </c>
      <c r="G1660" t="str">
        <f>VLOOKUP($A1660,CATMUN!$B$2:$C$1123,2,0)</f>
        <v>Medio</v>
      </c>
      <c r="H1660" t="str">
        <f>VLOOKUP($A1660,CATMUN!$B$2:$D$1123,3,0)</f>
        <v>Municipios rurales</v>
      </c>
      <c r="I1660">
        <f>VLOOKUP($A1660,CATMUN!$B$2:$G$1123,4,0)</f>
        <v>0</v>
      </c>
      <c r="J1660">
        <f>VLOOKUP($A1660,CATMUN!$B$2:$G$1123,6,0)</f>
        <v>15</v>
      </c>
      <c r="K1660" s="69">
        <v>78.539366999999999</v>
      </c>
      <c r="L1660" s="69">
        <v>423.79490396975808</v>
      </c>
      <c r="N1660" s="69">
        <v>19.730779842112959</v>
      </c>
      <c r="O1660" s="69">
        <v>0</v>
      </c>
      <c r="P1660" s="69">
        <v>185.807253</v>
      </c>
      <c r="Q1660">
        <v>0</v>
      </c>
      <c r="S1660" s="69">
        <v>974.09391099999993</v>
      </c>
      <c r="T1660">
        <v>0</v>
      </c>
      <c r="V1660" s="51">
        <v>4</v>
      </c>
      <c r="W1660" s="51">
        <v>0</v>
      </c>
      <c r="X1660" s="51">
        <v>38</v>
      </c>
    </row>
    <row r="1661" spans="1:24" x14ac:dyDescent="0.2">
      <c r="A1661">
        <v>15092</v>
      </c>
      <c r="B1661" t="s">
        <v>1296</v>
      </c>
      <c r="C1661" t="s">
        <v>1289</v>
      </c>
      <c r="D1661">
        <v>2017</v>
      </c>
      <c r="E1661" t="str">
        <f t="shared" si="25"/>
        <v>150922017</v>
      </c>
      <c r="F1661">
        <v>1979</v>
      </c>
      <c r="G1661" t="str">
        <f>VLOOKUP($A1661,CATMUN!$B$2:$C$1123,2,0)</f>
        <v>Medio</v>
      </c>
      <c r="H1661" t="str">
        <f>VLOOKUP($A1661,CATMUN!$B$2:$D$1123,3,0)</f>
        <v>Municipios rurales</v>
      </c>
      <c r="I1661">
        <f>VLOOKUP($A1661,CATMUN!$B$2:$G$1123,4,0)</f>
        <v>0</v>
      </c>
      <c r="J1661">
        <f>VLOOKUP($A1661,CATMUN!$B$2:$G$1123,6,0)</f>
        <v>15</v>
      </c>
      <c r="K1661" s="69">
        <v>33.633949000000001</v>
      </c>
      <c r="L1661" s="69">
        <v>423.79490396975808</v>
      </c>
      <c r="N1661" s="69">
        <v>19.730779842112959</v>
      </c>
      <c r="P1661" s="69">
        <v>185.807253</v>
      </c>
      <c r="Q1661">
        <v>0</v>
      </c>
      <c r="S1661" s="69">
        <v>974.09391099999993</v>
      </c>
      <c r="T1661">
        <v>0</v>
      </c>
      <c r="V1661" s="51">
        <v>4</v>
      </c>
      <c r="W1661" s="51">
        <v>0</v>
      </c>
      <c r="X1661" s="51">
        <v>38</v>
      </c>
    </row>
    <row r="1662" spans="1:24" x14ac:dyDescent="0.2">
      <c r="A1662">
        <v>15097</v>
      </c>
      <c r="B1662" t="s">
        <v>1297</v>
      </c>
      <c r="C1662" t="s">
        <v>1289</v>
      </c>
      <c r="D1662">
        <v>2017</v>
      </c>
      <c r="E1662" t="str">
        <f t="shared" si="25"/>
        <v>150972017</v>
      </c>
      <c r="F1662">
        <v>6760</v>
      </c>
      <c r="G1662" t="str">
        <f>VLOOKUP($A1662,CATMUN!$B$2:$C$1123,2,0)</f>
        <v>Medio</v>
      </c>
      <c r="H1662" t="str">
        <f>VLOOKUP($A1662,CATMUN!$B$2:$D$1123,3,0)</f>
        <v>Municipios rurales</v>
      </c>
      <c r="I1662">
        <f>VLOOKUP($A1662,CATMUN!$B$2:$G$1123,4,0)</f>
        <v>0</v>
      </c>
      <c r="J1662">
        <f>VLOOKUP($A1662,CATMUN!$B$2:$G$1123,6,0)</f>
        <v>15</v>
      </c>
      <c r="K1662" s="69">
        <v>134.73769300000001</v>
      </c>
      <c r="L1662" s="69">
        <v>423.79490396975808</v>
      </c>
      <c r="M1662" s="69">
        <v>0</v>
      </c>
      <c r="N1662" s="69">
        <v>19.730779842112959</v>
      </c>
      <c r="O1662" s="69">
        <v>0</v>
      </c>
      <c r="P1662" s="69">
        <v>185.807253</v>
      </c>
      <c r="Q1662">
        <v>0</v>
      </c>
      <c r="S1662" s="69">
        <v>974.09391099999993</v>
      </c>
      <c r="T1662">
        <v>0</v>
      </c>
      <c r="V1662" s="51">
        <v>4</v>
      </c>
      <c r="W1662" s="51">
        <v>0</v>
      </c>
      <c r="X1662" s="51">
        <v>38</v>
      </c>
    </row>
    <row r="1663" spans="1:24" x14ac:dyDescent="0.2">
      <c r="A1663">
        <v>15104</v>
      </c>
      <c r="B1663" t="s">
        <v>1289</v>
      </c>
      <c r="C1663" t="s">
        <v>1289</v>
      </c>
      <c r="D1663">
        <v>2017</v>
      </c>
      <c r="E1663" t="str">
        <f t="shared" si="25"/>
        <v>151042017</v>
      </c>
      <c r="F1663">
        <v>4350</v>
      </c>
      <c r="G1663" t="str">
        <f>VLOOKUP($A1663,CATMUN!$B$2:$C$1123,2,0)</f>
        <v>Medio</v>
      </c>
      <c r="H1663" t="str">
        <f>VLOOKUP($A1663,CATMUN!$B$2:$D$1123,3,0)</f>
        <v>Municipios rurales</v>
      </c>
      <c r="I1663">
        <f>VLOOKUP($A1663,CATMUN!$B$2:$G$1123,4,0)</f>
        <v>0</v>
      </c>
      <c r="J1663">
        <f>VLOOKUP($A1663,CATMUN!$B$2:$G$1123,6,0)</f>
        <v>15</v>
      </c>
      <c r="K1663" s="69">
        <v>165.22596299999998</v>
      </c>
      <c r="L1663" s="69">
        <v>423.79490396975808</v>
      </c>
      <c r="M1663" s="69">
        <v>0</v>
      </c>
      <c r="N1663" s="69">
        <v>19.730779842112959</v>
      </c>
      <c r="P1663" s="69">
        <v>185.807253</v>
      </c>
      <c r="Q1663">
        <v>0</v>
      </c>
      <c r="S1663" s="69">
        <v>974.09391099999993</v>
      </c>
      <c r="T1663">
        <v>0</v>
      </c>
      <c r="V1663" s="51">
        <v>4</v>
      </c>
      <c r="W1663" s="51">
        <v>0</v>
      </c>
      <c r="X1663" s="51">
        <v>38</v>
      </c>
    </row>
    <row r="1664" spans="1:24" x14ac:dyDescent="0.2">
      <c r="A1664">
        <v>15106</v>
      </c>
      <c r="B1664" t="s">
        <v>1298</v>
      </c>
      <c r="C1664" t="s">
        <v>1289</v>
      </c>
      <c r="D1664">
        <v>2017</v>
      </c>
      <c r="E1664" t="str">
        <f t="shared" si="25"/>
        <v>151062017</v>
      </c>
      <c r="F1664">
        <v>2552</v>
      </c>
      <c r="G1664" t="str">
        <f>VLOOKUP($A1664,CATMUN!$B$2:$C$1123,2,0)</f>
        <v>Medio</v>
      </c>
      <c r="H1664" t="str">
        <f>VLOOKUP($A1664,CATMUN!$B$2:$D$1123,3,0)</f>
        <v>Municipios rurales</v>
      </c>
      <c r="I1664">
        <f>VLOOKUP($A1664,CATMUN!$B$2:$G$1123,4,0)</f>
        <v>0</v>
      </c>
      <c r="J1664">
        <f>VLOOKUP($A1664,CATMUN!$B$2:$G$1123,6,0)</f>
        <v>15</v>
      </c>
      <c r="K1664" s="69">
        <v>88.107280000000003</v>
      </c>
      <c r="L1664" s="69">
        <v>423.79490396975808</v>
      </c>
      <c r="M1664" s="69">
        <v>0.65478200000000009</v>
      </c>
      <c r="N1664" s="69">
        <v>19.730779842112959</v>
      </c>
      <c r="O1664" s="69">
        <v>0</v>
      </c>
      <c r="P1664" s="69">
        <v>185.807253</v>
      </c>
      <c r="Q1664">
        <v>0</v>
      </c>
      <c r="S1664" s="69">
        <v>974.09391099999993</v>
      </c>
      <c r="T1664">
        <v>0</v>
      </c>
      <c r="V1664" s="51">
        <v>4</v>
      </c>
      <c r="W1664" s="51">
        <v>0</v>
      </c>
      <c r="X1664" s="51">
        <v>38</v>
      </c>
    </row>
    <row r="1665" spans="1:24" x14ac:dyDescent="0.2">
      <c r="A1665">
        <v>15109</v>
      </c>
      <c r="B1665" t="s">
        <v>1299</v>
      </c>
      <c r="C1665" t="s">
        <v>1289</v>
      </c>
      <c r="D1665">
        <v>2017</v>
      </c>
      <c r="E1665" t="str">
        <f t="shared" si="25"/>
        <v>151092017</v>
      </c>
      <c r="F1665">
        <v>5764</v>
      </c>
      <c r="G1665" t="str">
        <f>VLOOKUP($A1665,CATMUN!$B$2:$C$1123,2,0)</f>
        <v>Medio</v>
      </c>
      <c r="H1665" t="str">
        <f>VLOOKUP($A1665,CATMUN!$B$2:$D$1123,3,0)</f>
        <v>Municipios rurales</v>
      </c>
      <c r="I1665">
        <f>VLOOKUP($A1665,CATMUN!$B$2:$G$1123,4,0)</f>
        <v>0</v>
      </c>
      <c r="J1665">
        <f>VLOOKUP($A1665,CATMUN!$B$2:$G$1123,6,0)</f>
        <v>15</v>
      </c>
      <c r="K1665" s="69">
        <v>136.09044500000002</v>
      </c>
      <c r="L1665" s="69">
        <v>423.79490396975808</v>
      </c>
      <c r="M1665" s="69">
        <v>2.1505999999999998</v>
      </c>
      <c r="N1665" s="69">
        <v>19.730779842112959</v>
      </c>
      <c r="P1665" s="69">
        <v>185.807253</v>
      </c>
      <c r="Q1665">
        <v>0</v>
      </c>
      <c r="S1665" s="69">
        <v>974.09391099999993</v>
      </c>
      <c r="T1665">
        <v>0</v>
      </c>
      <c r="V1665" s="51">
        <v>6</v>
      </c>
      <c r="W1665" s="51" t="e">
        <v>#N/A</v>
      </c>
      <c r="X1665" s="51" t="e">
        <v>#N/A</v>
      </c>
    </row>
    <row r="1666" spans="1:24" x14ac:dyDescent="0.2">
      <c r="A1666">
        <v>15131</v>
      </c>
      <c r="B1666" t="s">
        <v>1301</v>
      </c>
      <c r="C1666" t="s">
        <v>1289</v>
      </c>
      <c r="D1666">
        <v>2017</v>
      </c>
      <c r="E1666" t="str">
        <f t="shared" ref="E1666:E1729" si="26">A1666&amp;D1666</f>
        <v>151312017</v>
      </c>
      <c r="F1666">
        <v>3550</v>
      </c>
      <c r="G1666" t="str">
        <f>VLOOKUP($A1666,CATMUN!$B$2:$C$1123,2,0)</f>
        <v>Medio</v>
      </c>
      <c r="H1666" t="str">
        <f>VLOOKUP($A1666,CATMUN!$B$2:$D$1123,3,0)</f>
        <v>Municipios rurales</v>
      </c>
      <c r="I1666">
        <f>VLOOKUP($A1666,CATMUN!$B$2:$G$1123,4,0)</f>
        <v>0</v>
      </c>
      <c r="J1666">
        <f>VLOOKUP($A1666,CATMUN!$B$2:$G$1123,6,0)</f>
        <v>15</v>
      </c>
      <c r="K1666" s="69">
        <v>178.71264300000001</v>
      </c>
      <c r="L1666" s="69">
        <v>423.79490396975808</v>
      </c>
      <c r="M1666" s="69">
        <v>0</v>
      </c>
      <c r="N1666" s="69">
        <v>19.730779842112959</v>
      </c>
      <c r="P1666" s="69">
        <v>185.807253</v>
      </c>
      <c r="Q1666">
        <v>0</v>
      </c>
      <c r="S1666" s="69">
        <v>974.09391099999993</v>
      </c>
      <c r="T1666">
        <v>0</v>
      </c>
      <c r="V1666" s="51">
        <v>4</v>
      </c>
      <c r="W1666" s="51">
        <v>0</v>
      </c>
      <c r="X1666" s="51">
        <v>38</v>
      </c>
    </row>
    <row r="1667" spans="1:24" x14ac:dyDescent="0.2">
      <c r="A1667">
        <v>15135</v>
      </c>
      <c r="B1667" t="s">
        <v>1302</v>
      </c>
      <c r="C1667" t="s">
        <v>1289</v>
      </c>
      <c r="D1667">
        <v>2017</v>
      </c>
      <c r="E1667" t="str">
        <f t="shared" si="26"/>
        <v>151352017</v>
      </c>
      <c r="F1667">
        <v>3785</v>
      </c>
      <c r="G1667" t="str">
        <f>VLOOKUP($A1667,CATMUN!$B$2:$C$1123,2,0)</f>
        <v>Medio</v>
      </c>
      <c r="H1667" t="str">
        <f>VLOOKUP($A1667,CATMUN!$B$2:$D$1123,3,0)</f>
        <v>Municipios rurales</v>
      </c>
      <c r="I1667">
        <f>VLOOKUP($A1667,CATMUN!$B$2:$G$1123,4,0)</f>
        <v>0</v>
      </c>
      <c r="J1667">
        <f>VLOOKUP($A1667,CATMUN!$B$2:$G$1123,6,0)</f>
        <v>15</v>
      </c>
      <c r="K1667" s="69">
        <v>132.372793</v>
      </c>
      <c r="L1667" s="69">
        <v>423.79490396975808</v>
      </c>
      <c r="M1667" s="69">
        <v>1.16995</v>
      </c>
      <c r="N1667" s="69">
        <v>19.730779842112959</v>
      </c>
      <c r="P1667" s="69">
        <v>185.807253</v>
      </c>
      <c r="Q1667">
        <v>0</v>
      </c>
      <c r="S1667" s="69">
        <v>974.09391099999993</v>
      </c>
      <c r="T1667">
        <v>0</v>
      </c>
      <c r="V1667" s="51">
        <v>4</v>
      </c>
      <c r="W1667" s="51">
        <v>1</v>
      </c>
      <c r="X1667" s="51">
        <v>38</v>
      </c>
    </row>
    <row r="1668" spans="1:24" x14ac:dyDescent="0.2">
      <c r="A1668">
        <v>15172</v>
      </c>
      <c r="B1668" t="s">
        <v>1304</v>
      </c>
      <c r="C1668" t="s">
        <v>1289</v>
      </c>
      <c r="D1668">
        <v>2017</v>
      </c>
      <c r="E1668" t="str">
        <f t="shared" si="26"/>
        <v>151722017</v>
      </c>
      <c r="F1668">
        <v>3469</v>
      </c>
      <c r="G1668" t="str">
        <f>VLOOKUP($A1668,CATMUN!$B$2:$C$1123,2,0)</f>
        <v>Alto</v>
      </c>
      <c r="H1668" t="str">
        <f>VLOOKUP($A1668,CATMUN!$B$2:$D$1123,3,0)</f>
        <v>Municipios rurales</v>
      </c>
      <c r="I1668">
        <f>VLOOKUP($A1668,CATMUN!$B$2:$G$1123,4,0)</f>
        <v>0</v>
      </c>
      <c r="J1668">
        <f>VLOOKUP($A1668,CATMUN!$B$2:$G$1123,6,0)</f>
        <v>15</v>
      </c>
      <c r="K1668" s="69">
        <v>183.030472</v>
      </c>
      <c r="L1668" s="69">
        <v>423.79490396975808</v>
      </c>
      <c r="M1668" s="69">
        <v>2.3332316899999999</v>
      </c>
      <c r="N1668" s="69">
        <v>19.730779842112959</v>
      </c>
      <c r="P1668" s="69">
        <v>185.807253</v>
      </c>
      <c r="Q1668">
        <v>0</v>
      </c>
      <c r="S1668" s="69">
        <v>974.09391099999993</v>
      </c>
      <c r="T1668">
        <v>0</v>
      </c>
      <c r="U1668">
        <v>38.357999999999997</v>
      </c>
      <c r="V1668" s="51">
        <v>4</v>
      </c>
      <c r="W1668" s="51">
        <v>2</v>
      </c>
      <c r="X1668" s="51">
        <v>38</v>
      </c>
    </row>
    <row r="1669" spans="1:24" x14ac:dyDescent="0.2">
      <c r="A1669">
        <v>15180</v>
      </c>
      <c r="B1669" t="s">
        <v>1306</v>
      </c>
      <c r="C1669" t="s">
        <v>1289</v>
      </c>
      <c r="D1669">
        <v>2017</v>
      </c>
      <c r="E1669" t="str">
        <f t="shared" si="26"/>
        <v>151802017</v>
      </c>
      <c r="F1669">
        <v>4094</v>
      </c>
      <c r="G1669" t="str">
        <f>VLOOKUP($A1669,CATMUN!$B$2:$C$1123,2,0)</f>
        <v>Bajo</v>
      </c>
      <c r="H1669" t="str">
        <f>VLOOKUP($A1669,CATMUN!$B$2:$D$1123,3,0)</f>
        <v>Municipios rurales</v>
      </c>
      <c r="I1669">
        <f>VLOOKUP($A1669,CATMUN!$B$2:$G$1123,4,0)</f>
        <v>0</v>
      </c>
      <c r="J1669">
        <f>VLOOKUP($A1669,CATMUN!$B$2:$G$1123,6,0)</f>
        <v>15</v>
      </c>
      <c r="K1669" s="69">
        <v>158.940257</v>
      </c>
      <c r="L1669" s="69">
        <v>423.79490396975808</v>
      </c>
      <c r="M1669" s="69">
        <v>34.449569000000004</v>
      </c>
      <c r="N1669" s="69">
        <v>19.730779842112959</v>
      </c>
      <c r="P1669" s="69">
        <v>185.807253</v>
      </c>
      <c r="Q1669">
        <v>0</v>
      </c>
      <c r="S1669" s="69">
        <v>974.09391099999993</v>
      </c>
      <c r="T1669">
        <v>0</v>
      </c>
      <c r="V1669" s="51">
        <v>4</v>
      </c>
      <c r="W1669" s="51">
        <v>0</v>
      </c>
      <c r="X1669" s="51">
        <v>38</v>
      </c>
    </row>
    <row r="1670" spans="1:24" x14ac:dyDescent="0.2">
      <c r="A1670">
        <v>15183</v>
      </c>
      <c r="B1670" t="s">
        <v>1307</v>
      </c>
      <c r="C1670" t="s">
        <v>1289</v>
      </c>
      <c r="D1670">
        <v>2017</v>
      </c>
      <c r="E1670" t="str">
        <f t="shared" si="26"/>
        <v>151832017</v>
      </c>
      <c r="F1670">
        <v>9293</v>
      </c>
      <c r="G1670" t="str">
        <f>VLOOKUP($A1670,CATMUN!$B$2:$C$1123,2,0)</f>
        <v>Medio</v>
      </c>
      <c r="H1670" t="str">
        <f>VLOOKUP($A1670,CATMUN!$B$2:$D$1123,3,0)</f>
        <v>Municipios rurales</v>
      </c>
      <c r="I1670">
        <f>VLOOKUP($A1670,CATMUN!$B$2:$G$1123,4,0)</f>
        <v>0</v>
      </c>
      <c r="J1670">
        <f>VLOOKUP($A1670,CATMUN!$B$2:$G$1123,6,0)</f>
        <v>15</v>
      </c>
      <c r="K1670" s="69">
        <v>140.22834</v>
      </c>
      <c r="L1670" s="69">
        <v>423.79490396975808</v>
      </c>
      <c r="M1670" s="69">
        <v>0</v>
      </c>
      <c r="N1670" s="69">
        <v>19.730779842112959</v>
      </c>
      <c r="P1670" s="69">
        <v>185.807253</v>
      </c>
      <c r="Q1670">
        <v>0</v>
      </c>
      <c r="S1670" s="69">
        <v>974.09391099999993</v>
      </c>
      <c r="T1670">
        <v>0</v>
      </c>
      <c r="V1670" s="51">
        <v>4</v>
      </c>
      <c r="W1670" s="51">
        <v>0</v>
      </c>
      <c r="X1670" s="51">
        <v>38</v>
      </c>
    </row>
    <row r="1671" spans="1:24" x14ac:dyDescent="0.2">
      <c r="A1671">
        <v>15185</v>
      </c>
      <c r="B1671" t="s">
        <v>1308</v>
      </c>
      <c r="C1671" t="s">
        <v>1289</v>
      </c>
      <c r="D1671">
        <v>2017</v>
      </c>
      <c r="E1671" t="str">
        <f t="shared" si="26"/>
        <v>151852017</v>
      </c>
      <c r="F1671">
        <v>5496</v>
      </c>
      <c r="G1671" t="str">
        <f>VLOOKUP($A1671,CATMUN!$B$2:$C$1123,2,0)</f>
        <v>Medio</v>
      </c>
      <c r="H1671" t="str">
        <f>VLOOKUP($A1671,CATMUN!$B$2:$D$1123,3,0)</f>
        <v>Municipios rurales</v>
      </c>
      <c r="I1671">
        <f>VLOOKUP($A1671,CATMUN!$B$2:$G$1123,4,0)</f>
        <v>0</v>
      </c>
      <c r="J1671">
        <f>VLOOKUP($A1671,CATMUN!$B$2:$G$1123,6,0)</f>
        <v>15</v>
      </c>
      <c r="K1671" s="69">
        <v>400.86519300000003</v>
      </c>
      <c r="L1671" s="69">
        <v>423.79490396975808</v>
      </c>
      <c r="M1671" s="69">
        <v>1.8933989999999998</v>
      </c>
      <c r="N1671" s="69">
        <v>19.730779842112959</v>
      </c>
      <c r="P1671" s="69">
        <v>185.807253</v>
      </c>
      <c r="Q1671">
        <v>0</v>
      </c>
      <c r="S1671" s="69">
        <v>974.09391099999993</v>
      </c>
      <c r="T1671">
        <v>0</v>
      </c>
      <c r="V1671" s="51">
        <v>6</v>
      </c>
      <c r="W1671" s="51">
        <v>1</v>
      </c>
      <c r="X1671" s="51">
        <v>101</v>
      </c>
    </row>
    <row r="1672" spans="1:24" x14ac:dyDescent="0.2">
      <c r="A1672">
        <v>15189</v>
      </c>
      <c r="B1672" t="s">
        <v>1310</v>
      </c>
      <c r="C1672" t="s">
        <v>1289</v>
      </c>
      <c r="D1672">
        <v>2017</v>
      </c>
      <c r="E1672" t="str">
        <f t="shared" si="26"/>
        <v>151892017</v>
      </c>
      <c r="F1672">
        <v>4630</v>
      </c>
      <c r="G1672" t="str">
        <f>VLOOKUP($A1672,CATMUN!$B$2:$C$1123,2,0)</f>
        <v>Medio</v>
      </c>
      <c r="H1672" t="str">
        <f>VLOOKUP($A1672,CATMUN!$B$2:$D$1123,3,0)</f>
        <v>Municipios rurales</v>
      </c>
      <c r="I1672">
        <f>VLOOKUP($A1672,CATMUN!$B$2:$G$1123,4,0)</f>
        <v>0</v>
      </c>
      <c r="J1672">
        <f>VLOOKUP($A1672,CATMUN!$B$2:$G$1123,6,0)</f>
        <v>15</v>
      </c>
      <c r="K1672" s="69">
        <v>219.0403</v>
      </c>
      <c r="L1672" s="69">
        <v>423.79490396975808</v>
      </c>
      <c r="M1672" s="69">
        <v>11.429064</v>
      </c>
      <c r="N1672" s="69">
        <v>19.730779842112959</v>
      </c>
      <c r="P1672" s="69">
        <v>185.807253</v>
      </c>
      <c r="Q1672">
        <v>1</v>
      </c>
      <c r="S1672" s="69">
        <v>974.09391099999993</v>
      </c>
      <c r="T1672">
        <v>0</v>
      </c>
      <c r="V1672" s="51">
        <v>4</v>
      </c>
      <c r="W1672" s="51">
        <v>4</v>
      </c>
      <c r="X1672" s="51">
        <v>38</v>
      </c>
    </row>
    <row r="1673" spans="1:24" x14ac:dyDescent="0.2">
      <c r="A1673">
        <v>15212</v>
      </c>
      <c r="B1673" t="s">
        <v>1312</v>
      </c>
      <c r="C1673" t="s">
        <v>1289</v>
      </c>
      <c r="D1673">
        <v>2017</v>
      </c>
      <c r="E1673" t="str">
        <f t="shared" si="26"/>
        <v>152122017</v>
      </c>
      <c r="F1673">
        <v>3568</v>
      </c>
      <c r="G1673" t="str">
        <f>VLOOKUP($A1673,CATMUN!$B$2:$C$1123,2,0)</f>
        <v>Medio</v>
      </c>
      <c r="H1673" t="str">
        <f>VLOOKUP($A1673,CATMUN!$B$2:$D$1123,3,0)</f>
        <v>Municipios rurales</v>
      </c>
      <c r="I1673">
        <f>VLOOKUP($A1673,CATMUN!$B$2:$G$1123,4,0)</f>
        <v>0</v>
      </c>
      <c r="J1673">
        <f>VLOOKUP($A1673,CATMUN!$B$2:$G$1123,6,0)</f>
        <v>15</v>
      </c>
      <c r="K1673" s="69">
        <v>108.424755</v>
      </c>
      <c r="L1673" s="69">
        <v>423.79490396975808</v>
      </c>
      <c r="M1673" s="69">
        <v>0</v>
      </c>
      <c r="N1673" s="69">
        <v>19.730779842112959</v>
      </c>
      <c r="P1673" s="69">
        <v>185.807253</v>
      </c>
      <c r="Q1673">
        <v>0</v>
      </c>
      <c r="S1673" s="69">
        <v>974.09391099999993</v>
      </c>
      <c r="T1673">
        <v>0</v>
      </c>
      <c r="V1673" s="51">
        <v>4</v>
      </c>
      <c r="W1673" s="51">
        <v>0</v>
      </c>
      <c r="X1673" s="51">
        <v>38</v>
      </c>
    </row>
    <row r="1674" spans="1:24" x14ac:dyDescent="0.2">
      <c r="A1674">
        <v>15218</v>
      </c>
      <c r="B1674" t="s">
        <v>1314</v>
      </c>
      <c r="C1674" t="s">
        <v>1289</v>
      </c>
      <c r="D1674">
        <v>2017</v>
      </c>
      <c r="E1674" t="str">
        <f t="shared" si="26"/>
        <v>152182017</v>
      </c>
      <c r="F1674">
        <v>2780</v>
      </c>
      <c r="G1674" t="str">
        <f>VLOOKUP($A1674,CATMUN!$B$2:$C$1123,2,0)</f>
        <v>Bajo</v>
      </c>
      <c r="H1674" t="str">
        <f>VLOOKUP($A1674,CATMUN!$B$2:$D$1123,3,0)</f>
        <v>Municipios rurales</v>
      </c>
      <c r="I1674">
        <f>VLOOKUP($A1674,CATMUN!$B$2:$G$1123,4,0)</f>
        <v>0</v>
      </c>
      <c r="J1674">
        <f>VLOOKUP($A1674,CATMUN!$B$2:$G$1123,6,0)</f>
        <v>15</v>
      </c>
      <c r="K1674" s="69">
        <v>18.955010999999999</v>
      </c>
      <c r="L1674" s="69">
        <v>423.79490396975808</v>
      </c>
      <c r="N1674" s="69">
        <v>19.730779842112959</v>
      </c>
      <c r="P1674" s="69">
        <v>185.807253</v>
      </c>
      <c r="Q1674">
        <v>0</v>
      </c>
      <c r="S1674" s="69">
        <v>974.09391099999993</v>
      </c>
      <c r="T1674">
        <v>0</v>
      </c>
      <c r="V1674" s="51">
        <v>4</v>
      </c>
      <c r="W1674" s="51" t="e">
        <v>#N/A</v>
      </c>
      <c r="X1674" s="51" t="e">
        <v>#N/A</v>
      </c>
    </row>
    <row r="1675" spans="1:24" x14ac:dyDescent="0.2">
      <c r="A1675">
        <v>15223</v>
      </c>
      <c r="B1675" t="s">
        <v>1315</v>
      </c>
      <c r="C1675" t="s">
        <v>1289</v>
      </c>
      <c r="D1675">
        <v>2017</v>
      </c>
      <c r="E1675" t="str">
        <f t="shared" si="26"/>
        <v>152232017</v>
      </c>
      <c r="F1675">
        <v>6735</v>
      </c>
      <c r="G1675" t="str">
        <f>VLOOKUP($A1675,CATMUN!$B$2:$C$1123,2,0)</f>
        <v>Alto</v>
      </c>
      <c r="H1675" t="str">
        <f>VLOOKUP($A1675,CATMUN!$B$2:$D$1123,3,0)</f>
        <v>Municipios rurales</v>
      </c>
      <c r="I1675">
        <f>VLOOKUP($A1675,CATMUN!$B$2:$G$1123,4,0)</f>
        <v>0</v>
      </c>
      <c r="J1675">
        <f>VLOOKUP($A1675,CATMUN!$B$2:$G$1123,6,0)</f>
        <v>15</v>
      </c>
      <c r="K1675" s="69">
        <v>375.95663299999995</v>
      </c>
      <c r="L1675" s="69">
        <v>423.79490396975808</v>
      </c>
      <c r="M1675" s="69">
        <v>6.9500000000000006E-2</v>
      </c>
      <c r="N1675" s="69">
        <v>19.730779842112959</v>
      </c>
      <c r="P1675" s="69">
        <v>185.807253</v>
      </c>
      <c r="Q1675">
        <v>0</v>
      </c>
      <c r="S1675" s="69">
        <v>974.09391099999993</v>
      </c>
      <c r="T1675">
        <v>0</v>
      </c>
      <c r="V1675" s="51">
        <v>10</v>
      </c>
      <c r="W1675" s="51">
        <v>3</v>
      </c>
      <c r="X1675" s="51">
        <v>16</v>
      </c>
    </row>
    <row r="1676" spans="1:24" x14ac:dyDescent="0.2">
      <c r="A1676">
        <v>15232</v>
      </c>
      <c r="B1676" t="s">
        <v>1318</v>
      </c>
      <c r="C1676" t="s">
        <v>1289</v>
      </c>
      <c r="D1676">
        <v>2017</v>
      </c>
      <c r="E1676" t="str">
        <f t="shared" si="26"/>
        <v>152322017</v>
      </c>
      <c r="F1676">
        <v>5368</v>
      </c>
      <c r="G1676" t="str">
        <f>VLOOKUP($A1676,CATMUN!$B$2:$C$1123,2,0)</f>
        <v>Medio</v>
      </c>
      <c r="H1676" t="str">
        <f>VLOOKUP($A1676,CATMUN!$B$2:$D$1123,3,0)</f>
        <v>Municipios rurales</v>
      </c>
      <c r="I1676">
        <f>VLOOKUP($A1676,CATMUN!$B$2:$G$1123,4,0)</f>
        <v>0</v>
      </c>
      <c r="J1676">
        <f>VLOOKUP($A1676,CATMUN!$B$2:$G$1123,6,0)</f>
        <v>15</v>
      </c>
      <c r="K1676" s="69">
        <v>102.488102</v>
      </c>
      <c r="L1676" s="69">
        <v>423.79490396975808</v>
      </c>
      <c r="M1676" s="69">
        <v>1.535771</v>
      </c>
      <c r="N1676" s="69">
        <v>19.730779842112959</v>
      </c>
      <c r="P1676" s="69">
        <v>185.807253</v>
      </c>
      <c r="Q1676">
        <v>0</v>
      </c>
      <c r="S1676" s="69">
        <v>974.09391099999993</v>
      </c>
      <c r="T1676">
        <v>0</v>
      </c>
      <c r="V1676" s="51">
        <v>4</v>
      </c>
      <c r="W1676" s="51">
        <v>1</v>
      </c>
      <c r="X1676" s="51">
        <v>38</v>
      </c>
    </row>
    <row r="1677" spans="1:24" x14ac:dyDescent="0.2">
      <c r="A1677">
        <v>15236</v>
      </c>
      <c r="B1677" t="s">
        <v>1319</v>
      </c>
      <c r="C1677" t="s">
        <v>1289</v>
      </c>
      <c r="D1677">
        <v>2017</v>
      </c>
      <c r="E1677" t="str">
        <f t="shared" si="26"/>
        <v>152362017</v>
      </c>
      <c r="F1677">
        <v>1714</v>
      </c>
      <c r="G1677" t="str">
        <f>VLOOKUP($A1677,CATMUN!$B$2:$C$1123,2,0)</f>
        <v>Medio</v>
      </c>
      <c r="H1677" t="str">
        <f>VLOOKUP($A1677,CATMUN!$B$2:$D$1123,3,0)</f>
        <v>Municipios rurales</v>
      </c>
      <c r="I1677">
        <f>VLOOKUP($A1677,CATMUN!$B$2:$G$1123,4,0)</f>
        <v>0</v>
      </c>
      <c r="J1677">
        <f>VLOOKUP($A1677,CATMUN!$B$2:$G$1123,6,0)</f>
        <v>15</v>
      </c>
      <c r="K1677" s="69">
        <v>78.301473999999999</v>
      </c>
      <c r="L1677" s="69">
        <v>423.79490396975808</v>
      </c>
      <c r="M1677" s="69">
        <v>0</v>
      </c>
      <c r="N1677" s="69">
        <v>19.730779842112959</v>
      </c>
      <c r="P1677" s="69">
        <v>185.807253</v>
      </c>
      <c r="Q1677">
        <v>0</v>
      </c>
      <c r="S1677" s="69">
        <v>974.09391099999993</v>
      </c>
      <c r="T1677">
        <v>0</v>
      </c>
      <c r="V1677" s="51">
        <v>6</v>
      </c>
      <c r="W1677" s="51">
        <v>6</v>
      </c>
      <c r="X1677" s="51">
        <v>101</v>
      </c>
    </row>
    <row r="1678" spans="1:24" x14ac:dyDescent="0.2">
      <c r="A1678">
        <v>15244</v>
      </c>
      <c r="B1678" t="s">
        <v>1321</v>
      </c>
      <c r="C1678" t="s">
        <v>1289</v>
      </c>
      <c r="D1678">
        <v>2017</v>
      </c>
      <c r="E1678" t="str">
        <f t="shared" si="26"/>
        <v>152442017</v>
      </c>
      <c r="F1678">
        <v>5157</v>
      </c>
      <c r="G1678" t="str">
        <f>VLOOKUP($A1678,CATMUN!$B$2:$C$1123,2,0)</f>
        <v>Bajo</v>
      </c>
      <c r="H1678" t="str">
        <f>VLOOKUP($A1678,CATMUN!$B$2:$D$1123,3,0)</f>
        <v>Municipios rurales</v>
      </c>
      <c r="I1678">
        <f>VLOOKUP($A1678,CATMUN!$B$2:$G$1123,4,0)</f>
        <v>0</v>
      </c>
      <c r="J1678">
        <f>VLOOKUP($A1678,CATMUN!$B$2:$G$1123,6,0)</f>
        <v>15</v>
      </c>
      <c r="K1678" s="69">
        <v>271.31354299999998</v>
      </c>
      <c r="L1678" s="69">
        <v>423.79490396975808</v>
      </c>
      <c r="M1678" s="69">
        <v>0.48592000000000002</v>
      </c>
      <c r="N1678" s="69">
        <v>19.730779842112959</v>
      </c>
      <c r="P1678" s="69">
        <v>185.807253</v>
      </c>
      <c r="Q1678">
        <v>0</v>
      </c>
      <c r="S1678" s="69">
        <v>974.09391099999993</v>
      </c>
      <c r="T1678">
        <v>0</v>
      </c>
      <c r="V1678" s="51">
        <v>4</v>
      </c>
      <c r="W1678" s="51">
        <v>3</v>
      </c>
      <c r="X1678" s="51">
        <v>38</v>
      </c>
    </row>
    <row r="1679" spans="1:24" x14ac:dyDescent="0.2">
      <c r="A1679">
        <v>15276</v>
      </c>
      <c r="B1679" t="s">
        <v>1324</v>
      </c>
      <c r="C1679" t="s">
        <v>1289</v>
      </c>
      <c r="D1679">
        <v>2017</v>
      </c>
      <c r="E1679" t="str">
        <f t="shared" si="26"/>
        <v>152762017</v>
      </c>
      <c r="F1679">
        <v>4431</v>
      </c>
      <c r="G1679" t="str">
        <f>VLOOKUP($A1679,CATMUN!$B$2:$C$1123,2,0)</f>
        <v>Bajo</v>
      </c>
      <c r="H1679" t="str">
        <f>VLOOKUP($A1679,CATMUN!$B$2:$D$1123,3,0)</f>
        <v>Municipios rurales</v>
      </c>
      <c r="I1679">
        <f>VLOOKUP($A1679,CATMUN!$B$2:$G$1123,4,0)</f>
        <v>0</v>
      </c>
      <c r="J1679">
        <f>VLOOKUP($A1679,CATMUN!$B$2:$G$1123,6,0)</f>
        <v>15</v>
      </c>
      <c r="K1679" s="69">
        <v>43.968147999999999</v>
      </c>
      <c r="L1679" s="69">
        <v>423.79490396975808</v>
      </c>
      <c r="M1679" s="69">
        <v>2.2708000000000004</v>
      </c>
      <c r="N1679" s="69">
        <v>19.730779842112959</v>
      </c>
      <c r="P1679" s="69">
        <v>185.807253</v>
      </c>
      <c r="Q1679">
        <v>0</v>
      </c>
      <c r="S1679" s="69">
        <v>974.09391099999993</v>
      </c>
      <c r="T1679">
        <v>0</v>
      </c>
      <c r="V1679" s="51">
        <v>4</v>
      </c>
      <c r="W1679" s="51">
        <v>1</v>
      </c>
      <c r="X1679" s="51">
        <v>38</v>
      </c>
    </row>
    <row r="1680" spans="1:24" x14ac:dyDescent="0.2">
      <c r="A1680">
        <v>15293</v>
      </c>
      <c r="B1680" t="s">
        <v>1325</v>
      </c>
      <c r="C1680" t="s">
        <v>1289</v>
      </c>
      <c r="D1680">
        <v>2017</v>
      </c>
      <c r="E1680" t="str">
        <f t="shared" si="26"/>
        <v>152932017</v>
      </c>
      <c r="F1680">
        <v>2569</v>
      </c>
      <c r="G1680" t="str">
        <f>VLOOKUP($A1680,CATMUN!$B$2:$C$1123,2,0)</f>
        <v>Medio</v>
      </c>
      <c r="H1680" t="str">
        <f>VLOOKUP($A1680,CATMUN!$B$2:$D$1123,3,0)</f>
        <v>Municipios rurales</v>
      </c>
      <c r="I1680">
        <f>VLOOKUP($A1680,CATMUN!$B$2:$G$1123,4,0)</f>
        <v>0</v>
      </c>
      <c r="J1680">
        <f>VLOOKUP($A1680,CATMUN!$B$2:$G$1123,6,0)</f>
        <v>15</v>
      </c>
      <c r="K1680" s="69">
        <v>158.46886600000002</v>
      </c>
      <c r="L1680" s="69">
        <v>423.79490396975808</v>
      </c>
      <c r="M1680" s="69">
        <v>9.2500769999999992</v>
      </c>
      <c r="N1680" s="69">
        <v>19.730779842112959</v>
      </c>
      <c r="P1680" s="69">
        <v>185.807253</v>
      </c>
      <c r="Q1680">
        <v>0</v>
      </c>
      <c r="S1680" s="69">
        <v>974.09391099999993</v>
      </c>
      <c r="T1680">
        <v>0</v>
      </c>
      <c r="V1680" s="51">
        <v>4</v>
      </c>
      <c r="W1680" s="51">
        <v>2</v>
      </c>
      <c r="X1680" s="51">
        <v>38</v>
      </c>
    </row>
    <row r="1681" spans="1:24" x14ac:dyDescent="0.2">
      <c r="A1681">
        <v>15296</v>
      </c>
      <c r="B1681" t="s">
        <v>1326</v>
      </c>
      <c r="C1681" t="s">
        <v>1289</v>
      </c>
      <c r="D1681">
        <v>2017</v>
      </c>
      <c r="E1681" t="str">
        <f t="shared" si="26"/>
        <v>152962017</v>
      </c>
      <c r="F1681">
        <v>4697</v>
      </c>
      <c r="G1681" t="str">
        <f>VLOOKUP($A1681,CATMUN!$B$2:$C$1123,2,0)</f>
        <v>Alto</v>
      </c>
      <c r="H1681" t="str">
        <f>VLOOKUP($A1681,CATMUN!$B$2:$D$1123,3,0)</f>
        <v>Municipios rurales</v>
      </c>
      <c r="I1681">
        <f>VLOOKUP($A1681,CATMUN!$B$2:$G$1123,4,0)</f>
        <v>0</v>
      </c>
      <c r="J1681">
        <f>VLOOKUP($A1681,CATMUN!$B$2:$G$1123,6,0)</f>
        <v>15</v>
      </c>
      <c r="K1681" s="69">
        <v>80.460737999999992</v>
      </c>
      <c r="L1681" s="69">
        <v>423.79490396975808</v>
      </c>
      <c r="M1681" s="69">
        <v>0</v>
      </c>
      <c r="N1681" s="69">
        <v>19.730779842112959</v>
      </c>
      <c r="P1681" s="69">
        <v>185.807253</v>
      </c>
      <c r="Q1681">
        <v>0</v>
      </c>
      <c r="S1681" s="69">
        <v>974.09391099999993</v>
      </c>
      <c r="T1681">
        <v>0</v>
      </c>
      <c r="V1681" s="51">
        <v>4</v>
      </c>
      <c r="W1681" s="51">
        <v>0</v>
      </c>
      <c r="X1681" s="51">
        <v>38</v>
      </c>
    </row>
    <row r="1682" spans="1:24" x14ac:dyDescent="0.2">
      <c r="A1682">
        <v>15317</v>
      </c>
      <c r="B1682" t="s">
        <v>1328</v>
      </c>
      <c r="C1682" t="s">
        <v>1289</v>
      </c>
      <c r="D1682">
        <v>2017</v>
      </c>
      <c r="E1682" t="str">
        <f t="shared" si="26"/>
        <v>153172017</v>
      </c>
      <c r="F1682">
        <v>1617</v>
      </c>
      <c r="G1682" t="str">
        <f>VLOOKUP($A1682,CATMUN!$B$2:$C$1123,2,0)</f>
        <v>Medio</v>
      </c>
      <c r="H1682" t="str">
        <f>VLOOKUP($A1682,CATMUN!$B$2:$D$1123,3,0)</f>
        <v>Municipios rurales</v>
      </c>
      <c r="I1682">
        <f>VLOOKUP($A1682,CATMUN!$B$2:$G$1123,4,0)</f>
        <v>0</v>
      </c>
      <c r="J1682">
        <f>VLOOKUP($A1682,CATMUN!$B$2:$G$1123,6,0)</f>
        <v>15</v>
      </c>
      <c r="K1682" s="69">
        <v>58.322972</v>
      </c>
      <c r="L1682" s="69">
        <v>423.79490396975808</v>
      </c>
      <c r="N1682" s="69">
        <v>19.730779842112959</v>
      </c>
      <c r="P1682" s="69">
        <v>185.807253</v>
      </c>
      <c r="Q1682">
        <v>0</v>
      </c>
      <c r="S1682" s="69">
        <v>974.09391099999993</v>
      </c>
      <c r="T1682">
        <v>0</v>
      </c>
      <c r="V1682" s="51">
        <v>4</v>
      </c>
      <c r="W1682" s="51">
        <v>0</v>
      </c>
      <c r="X1682" s="51">
        <v>38</v>
      </c>
    </row>
    <row r="1683" spans="1:24" x14ac:dyDescent="0.2">
      <c r="A1683">
        <v>15325</v>
      </c>
      <c r="B1683" t="s">
        <v>1330</v>
      </c>
      <c r="C1683" t="s">
        <v>1289</v>
      </c>
      <c r="D1683">
        <v>2017</v>
      </c>
      <c r="E1683" t="str">
        <f t="shared" si="26"/>
        <v>153252017</v>
      </c>
      <c r="F1683">
        <v>4898</v>
      </c>
      <c r="G1683" t="str">
        <f>VLOOKUP($A1683,CATMUN!$B$2:$C$1123,2,0)</f>
        <v>Medio</v>
      </c>
      <c r="H1683" t="str">
        <f>VLOOKUP($A1683,CATMUN!$B$2:$D$1123,3,0)</f>
        <v>Municipios rurales</v>
      </c>
      <c r="I1683">
        <f>VLOOKUP($A1683,CATMUN!$B$2:$G$1123,4,0)</f>
        <v>0</v>
      </c>
      <c r="J1683">
        <f>VLOOKUP($A1683,CATMUN!$B$2:$G$1123,6,0)</f>
        <v>15</v>
      </c>
      <c r="K1683" s="69">
        <v>253.83164499999998</v>
      </c>
      <c r="L1683" s="69">
        <v>423.79490396975808</v>
      </c>
      <c r="M1683" s="69">
        <v>2.8105450000000003</v>
      </c>
      <c r="N1683" s="69">
        <v>19.730779842112959</v>
      </c>
      <c r="P1683" s="69">
        <v>185.807253</v>
      </c>
      <c r="Q1683">
        <v>0</v>
      </c>
      <c r="S1683" s="69">
        <v>974.09391099999993</v>
      </c>
      <c r="T1683">
        <v>0</v>
      </c>
      <c r="V1683" s="51">
        <v>6</v>
      </c>
      <c r="W1683" s="51">
        <v>8</v>
      </c>
      <c r="X1683" s="51">
        <v>101</v>
      </c>
    </row>
    <row r="1684" spans="1:24" x14ac:dyDescent="0.2">
      <c r="A1684">
        <v>15332</v>
      </c>
      <c r="B1684" t="s">
        <v>2306</v>
      </c>
      <c r="C1684" t="s">
        <v>1289</v>
      </c>
      <c r="D1684">
        <v>2017</v>
      </c>
      <c r="E1684" t="str">
        <f t="shared" si="26"/>
        <v>153322017</v>
      </c>
      <c r="F1684">
        <v>6701</v>
      </c>
      <c r="G1684" t="str">
        <f>VLOOKUP($A1684,CATMUN!$B$2:$C$1123,2,0)</f>
        <v>Bajo</v>
      </c>
      <c r="H1684" t="str">
        <f>VLOOKUP($A1684,CATMUN!$B$2:$D$1123,3,0)</f>
        <v>Municipios rurales</v>
      </c>
      <c r="I1684">
        <f>VLOOKUP($A1684,CATMUN!$B$2:$G$1123,4,0)</f>
        <v>0</v>
      </c>
      <c r="J1684">
        <f>VLOOKUP($A1684,CATMUN!$B$2:$G$1123,6,0)</f>
        <v>15</v>
      </c>
      <c r="K1684" s="69">
        <v>101.97230400000001</v>
      </c>
      <c r="L1684" s="69">
        <v>423.79490396975808</v>
      </c>
      <c r="N1684" s="69">
        <v>19.730779842112959</v>
      </c>
      <c r="P1684" s="69">
        <v>185.807253</v>
      </c>
      <c r="Q1684">
        <v>0</v>
      </c>
      <c r="S1684" s="69">
        <v>974.09391099999993</v>
      </c>
      <c r="T1684">
        <v>0</v>
      </c>
      <c r="V1684" s="51">
        <v>4</v>
      </c>
      <c r="W1684" s="51">
        <v>0</v>
      </c>
      <c r="X1684" s="51">
        <v>38</v>
      </c>
    </row>
    <row r="1685" spans="1:24" x14ac:dyDescent="0.2">
      <c r="A1685">
        <v>15368</v>
      </c>
      <c r="B1685" t="s">
        <v>1334</v>
      </c>
      <c r="C1685" t="s">
        <v>1289</v>
      </c>
      <c r="D1685">
        <v>2017</v>
      </c>
      <c r="E1685" t="str">
        <f t="shared" si="26"/>
        <v>153682017</v>
      </c>
      <c r="F1685">
        <v>3890</v>
      </c>
      <c r="G1685" t="str">
        <f>VLOOKUP($A1685,CATMUN!$B$2:$C$1123,2,0)</f>
        <v>Alto</v>
      </c>
      <c r="H1685" t="str">
        <f>VLOOKUP($A1685,CATMUN!$B$2:$D$1123,3,0)</f>
        <v>Municipios rurales</v>
      </c>
      <c r="I1685">
        <f>VLOOKUP($A1685,CATMUN!$B$2:$G$1123,4,0)</f>
        <v>0</v>
      </c>
      <c r="J1685">
        <f>VLOOKUP($A1685,CATMUN!$B$2:$G$1123,6,0)</f>
        <v>15</v>
      </c>
      <c r="K1685" s="69">
        <v>25.135918</v>
      </c>
      <c r="L1685" s="69">
        <v>423.79490396975808</v>
      </c>
      <c r="M1685" s="69">
        <v>0</v>
      </c>
      <c r="N1685" s="69">
        <v>19.730779842112959</v>
      </c>
      <c r="P1685" s="69">
        <v>185.807253</v>
      </c>
      <c r="Q1685">
        <v>0</v>
      </c>
      <c r="S1685" s="69">
        <v>974.09391099999993</v>
      </c>
      <c r="T1685">
        <v>0</v>
      </c>
      <c r="V1685" s="51">
        <v>4</v>
      </c>
      <c r="W1685" s="51" t="e">
        <v>#N/A</v>
      </c>
      <c r="X1685" s="51" t="e">
        <v>#N/A</v>
      </c>
    </row>
    <row r="1686" spans="1:24" x14ac:dyDescent="0.2">
      <c r="A1686">
        <v>15377</v>
      </c>
      <c r="B1686" t="s">
        <v>1335</v>
      </c>
      <c r="C1686" t="s">
        <v>1289</v>
      </c>
      <c r="D1686">
        <v>2017</v>
      </c>
      <c r="E1686" t="str">
        <f t="shared" si="26"/>
        <v>153772017</v>
      </c>
      <c r="F1686">
        <v>5035</v>
      </c>
      <c r="G1686" t="str">
        <f>VLOOKUP($A1686,CATMUN!$B$2:$C$1123,2,0)</f>
        <v>Medio</v>
      </c>
      <c r="H1686" t="str">
        <f>VLOOKUP($A1686,CATMUN!$B$2:$D$1123,3,0)</f>
        <v>Municipios rurales</v>
      </c>
      <c r="I1686">
        <f>VLOOKUP($A1686,CATMUN!$B$2:$G$1123,4,0)</f>
        <v>0</v>
      </c>
      <c r="J1686">
        <f>VLOOKUP($A1686,CATMUN!$B$2:$G$1123,6,0)</f>
        <v>15</v>
      </c>
      <c r="K1686" s="69">
        <v>59.01538</v>
      </c>
      <c r="L1686" s="69">
        <v>423.79490396975808</v>
      </c>
      <c r="M1686" s="69">
        <v>0.40400000000000003</v>
      </c>
      <c r="N1686" s="69">
        <v>19.730779842112959</v>
      </c>
      <c r="P1686" s="69">
        <v>185.807253</v>
      </c>
      <c r="Q1686">
        <v>0</v>
      </c>
      <c r="S1686" s="69">
        <v>974.09391099999993</v>
      </c>
      <c r="T1686">
        <v>0</v>
      </c>
      <c r="V1686" s="51">
        <v>4</v>
      </c>
      <c r="W1686" s="51">
        <v>0</v>
      </c>
      <c r="X1686" s="51">
        <v>38</v>
      </c>
    </row>
    <row r="1687" spans="1:24" x14ac:dyDescent="0.2">
      <c r="A1687">
        <v>15380</v>
      </c>
      <c r="B1687" t="s">
        <v>1336</v>
      </c>
      <c r="C1687" t="s">
        <v>1289</v>
      </c>
      <c r="D1687">
        <v>2017</v>
      </c>
      <c r="E1687" t="str">
        <f t="shared" si="26"/>
        <v>153802017</v>
      </c>
      <c r="F1687">
        <v>2450</v>
      </c>
      <c r="G1687" t="str">
        <f>VLOOKUP($A1687,CATMUN!$B$2:$C$1123,2,0)</f>
        <v>Medio</v>
      </c>
      <c r="H1687" t="str">
        <f>VLOOKUP($A1687,CATMUN!$B$2:$D$1123,3,0)</f>
        <v>Municipios rurales</v>
      </c>
      <c r="I1687">
        <f>VLOOKUP($A1687,CATMUN!$B$2:$G$1123,4,0)</f>
        <v>0</v>
      </c>
      <c r="J1687">
        <f>VLOOKUP($A1687,CATMUN!$B$2:$G$1123,6,0)</f>
        <v>15</v>
      </c>
      <c r="K1687" s="69">
        <v>32.746707916259766</v>
      </c>
      <c r="L1687" s="69">
        <v>423.79490396975808</v>
      </c>
      <c r="N1687" s="69">
        <v>19.730779842112959</v>
      </c>
      <c r="P1687" s="69">
        <v>185.807253</v>
      </c>
      <c r="Q1687">
        <v>0</v>
      </c>
      <c r="S1687" s="69">
        <v>974.09391099999993</v>
      </c>
      <c r="T1687">
        <v>0</v>
      </c>
      <c r="V1687" s="51">
        <v>4</v>
      </c>
      <c r="W1687" s="51">
        <v>1</v>
      </c>
      <c r="X1687" s="51">
        <v>38</v>
      </c>
    </row>
    <row r="1688" spans="1:24" x14ac:dyDescent="0.2">
      <c r="A1688">
        <v>15401</v>
      </c>
      <c r="B1688" t="s">
        <v>1337</v>
      </c>
      <c r="C1688" t="s">
        <v>1289</v>
      </c>
      <c r="D1688">
        <v>2017</v>
      </c>
      <c r="E1688" t="str">
        <f t="shared" si="26"/>
        <v>154012017</v>
      </c>
      <c r="F1688">
        <v>1673</v>
      </c>
      <c r="G1688" t="str">
        <f>VLOOKUP($A1688,CATMUN!$B$2:$C$1123,2,0)</f>
        <v>Bajo</v>
      </c>
      <c r="H1688" t="str">
        <f>VLOOKUP($A1688,CATMUN!$B$2:$D$1123,3,0)</f>
        <v>Municipios rurales</v>
      </c>
      <c r="I1688">
        <f>VLOOKUP($A1688,CATMUN!$B$2:$G$1123,4,0)</f>
        <v>0</v>
      </c>
      <c r="J1688">
        <f>VLOOKUP($A1688,CATMUN!$B$2:$G$1123,6,0)</f>
        <v>15</v>
      </c>
      <c r="K1688" s="69">
        <v>11.801686999999999</v>
      </c>
      <c r="L1688" s="69">
        <v>423.79490396975808</v>
      </c>
      <c r="M1688" s="69">
        <v>0</v>
      </c>
      <c r="N1688" s="69">
        <v>19.730779842112959</v>
      </c>
      <c r="P1688" s="69">
        <v>185.807253</v>
      </c>
      <c r="Q1688">
        <v>0</v>
      </c>
      <c r="S1688" s="69">
        <v>974.09391099999993</v>
      </c>
      <c r="T1688">
        <v>0</v>
      </c>
      <c r="V1688" s="51">
        <v>4</v>
      </c>
      <c r="W1688" s="51">
        <v>0</v>
      </c>
      <c r="X1688" s="51">
        <v>38</v>
      </c>
    </row>
    <row r="1689" spans="1:24" x14ac:dyDescent="0.2">
      <c r="A1689">
        <v>15403</v>
      </c>
      <c r="B1689" t="s">
        <v>1338</v>
      </c>
      <c r="C1689" t="s">
        <v>1289</v>
      </c>
      <c r="D1689">
        <v>2017</v>
      </c>
      <c r="E1689" t="str">
        <f t="shared" si="26"/>
        <v>154032017</v>
      </c>
      <c r="F1689">
        <v>2343</v>
      </c>
      <c r="G1689" t="str">
        <f>VLOOKUP($A1689,CATMUN!$B$2:$C$1123,2,0)</f>
        <v>Medio</v>
      </c>
      <c r="H1689" t="str">
        <f>VLOOKUP($A1689,CATMUN!$B$2:$D$1123,3,0)</f>
        <v>Municipios rurales</v>
      </c>
      <c r="I1689">
        <f>VLOOKUP($A1689,CATMUN!$B$2:$G$1123,4,0)</f>
        <v>0</v>
      </c>
      <c r="J1689">
        <f>VLOOKUP($A1689,CATMUN!$B$2:$G$1123,6,0)</f>
        <v>15</v>
      </c>
      <c r="K1689" s="69">
        <v>83.696735000000004</v>
      </c>
      <c r="L1689" s="69">
        <v>423.79490396975808</v>
      </c>
      <c r="M1689" s="69">
        <v>0.1928</v>
      </c>
      <c r="N1689" s="69">
        <v>19.730779842112959</v>
      </c>
      <c r="P1689" s="69">
        <v>185.807253</v>
      </c>
      <c r="Q1689">
        <v>0</v>
      </c>
      <c r="S1689" s="69">
        <v>974.09391099999993</v>
      </c>
      <c r="T1689">
        <v>0</v>
      </c>
      <c r="V1689" s="51">
        <v>4</v>
      </c>
      <c r="W1689" s="51">
        <v>1</v>
      </c>
      <c r="X1689" s="51">
        <v>38</v>
      </c>
    </row>
    <row r="1690" spans="1:24" x14ac:dyDescent="0.2">
      <c r="A1690">
        <v>15425</v>
      </c>
      <c r="B1690" t="s">
        <v>1340</v>
      </c>
      <c r="C1690" t="s">
        <v>1289</v>
      </c>
      <c r="D1690">
        <v>2017</v>
      </c>
      <c r="E1690" t="str">
        <f t="shared" si="26"/>
        <v>154252017</v>
      </c>
      <c r="F1690">
        <v>4833</v>
      </c>
      <c r="G1690" t="str">
        <f>VLOOKUP($A1690,CATMUN!$B$2:$C$1123,2,0)</f>
        <v>Alto</v>
      </c>
      <c r="H1690" t="str">
        <f>VLOOKUP($A1690,CATMUN!$B$2:$D$1123,3,0)</f>
        <v>Municipios rurales</v>
      </c>
      <c r="I1690">
        <f>VLOOKUP($A1690,CATMUN!$B$2:$G$1123,4,0)</f>
        <v>0</v>
      </c>
      <c r="J1690">
        <f>VLOOKUP($A1690,CATMUN!$B$2:$G$1123,6,0)</f>
        <v>15</v>
      </c>
      <c r="K1690" s="69">
        <v>107.21221700000001</v>
      </c>
      <c r="L1690" s="69">
        <v>423.79490396975808</v>
      </c>
      <c r="M1690" s="69">
        <v>5.8211192399999998</v>
      </c>
      <c r="N1690" s="69">
        <v>19.730779842112959</v>
      </c>
      <c r="P1690" s="69">
        <v>185.807253</v>
      </c>
      <c r="Q1690">
        <v>0</v>
      </c>
      <c r="S1690" s="69">
        <v>974.09391099999993</v>
      </c>
      <c r="T1690">
        <v>0</v>
      </c>
      <c r="V1690" s="51">
        <v>4</v>
      </c>
      <c r="W1690" s="51">
        <v>119</v>
      </c>
      <c r="X1690" s="51">
        <v>38</v>
      </c>
    </row>
    <row r="1691" spans="1:24" x14ac:dyDescent="0.2">
      <c r="A1691">
        <v>15442</v>
      </c>
      <c r="B1691" t="s">
        <v>1341</v>
      </c>
      <c r="C1691" t="s">
        <v>1289</v>
      </c>
      <c r="D1691">
        <v>2017</v>
      </c>
      <c r="E1691" t="str">
        <f t="shared" si="26"/>
        <v>154422017</v>
      </c>
      <c r="F1691">
        <v>7372</v>
      </c>
      <c r="G1691" t="str">
        <f>VLOOKUP($A1691,CATMUN!$B$2:$C$1123,2,0)</f>
        <v>Medio</v>
      </c>
      <c r="H1691" t="str">
        <f>VLOOKUP($A1691,CATMUN!$B$2:$D$1123,3,0)</f>
        <v>Municipios rurales</v>
      </c>
      <c r="I1691">
        <f>VLOOKUP($A1691,CATMUN!$B$2:$G$1123,4,0)</f>
        <v>0</v>
      </c>
      <c r="J1691">
        <f>VLOOKUP($A1691,CATMUN!$B$2:$G$1123,6,0)</f>
        <v>15</v>
      </c>
      <c r="K1691" s="69">
        <v>117.390413</v>
      </c>
      <c r="L1691" s="69">
        <v>423.79490396975808</v>
      </c>
      <c r="M1691" s="69">
        <v>0</v>
      </c>
      <c r="N1691" s="69">
        <v>19.730779842112959</v>
      </c>
      <c r="P1691" s="69">
        <v>185.807253</v>
      </c>
      <c r="Q1691">
        <v>0</v>
      </c>
      <c r="S1691" s="69">
        <v>974.09391099999993</v>
      </c>
      <c r="T1691">
        <v>0</v>
      </c>
      <c r="V1691" s="51">
        <v>6</v>
      </c>
      <c r="W1691" s="51">
        <v>21</v>
      </c>
      <c r="X1691" s="51">
        <v>101</v>
      </c>
    </row>
    <row r="1692" spans="1:24" x14ac:dyDescent="0.2">
      <c r="A1692">
        <v>15455</v>
      </c>
      <c r="B1692" t="s">
        <v>1342</v>
      </c>
      <c r="C1692" t="s">
        <v>1289</v>
      </c>
      <c r="D1692">
        <v>2017</v>
      </c>
      <c r="E1692" t="str">
        <f t="shared" si="26"/>
        <v>154552017</v>
      </c>
      <c r="F1692">
        <v>9787</v>
      </c>
      <c r="G1692" t="str">
        <f>VLOOKUP($A1692,CATMUN!$B$2:$C$1123,2,0)</f>
        <v>Alto</v>
      </c>
      <c r="H1692" t="str">
        <f>VLOOKUP($A1692,CATMUN!$B$2:$D$1123,3,0)</f>
        <v>Municipios rurales</v>
      </c>
      <c r="I1692">
        <f>VLOOKUP($A1692,CATMUN!$B$2:$G$1123,4,0)</f>
        <v>0</v>
      </c>
      <c r="J1692">
        <f>VLOOKUP($A1692,CATMUN!$B$2:$G$1123,6,0)</f>
        <v>15</v>
      </c>
      <c r="K1692" s="69">
        <v>279.25585999999998</v>
      </c>
      <c r="L1692" s="69">
        <v>423.79490396975808</v>
      </c>
      <c r="M1692" s="69">
        <v>46.299099999999996</v>
      </c>
      <c r="N1692" s="69">
        <v>19.730779842112959</v>
      </c>
      <c r="P1692" s="69">
        <v>185.807253</v>
      </c>
      <c r="Q1692">
        <v>0</v>
      </c>
      <c r="S1692" s="69">
        <v>974.09391099999993</v>
      </c>
      <c r="T1692">
        <v>0</v>
      </c>
      <c r="U1692">
        <v>1.6864000000000001</v>
      </c>
      <c r="V1692" s="51">
        <v>4</v>
      </c>
      <c r="W1692" s="51">
        <v>10</v>
      </c>
      <c r="X1692" s="51">
        <v>38</v>
      </c>
    </row>
    <row r="1693" spans="1:24" x14ac:dyDescent="0.2">
      <c r="A1693">
        <v>15464</v>
      </c>
      <c r="B1693" t="s">
        <v>1343</v>
      </c>
      <c r="C1693" t="s">
        <v>1289</v>
      </c>
      <c r="D1693">
        <v>2017</v>
      </c>
      <c r="E1693" t="str">
        <f t="shared" si="26"/>
        <v>154642017</v>
      </c>
      <c r="F1693">
        <v>4606</v>
      </c>
      <c r="G1693" t="str">
        <f>VLOOKUP($A1693,CATMUN!$B$2:$C$1123,2,0)</f>
        <v>Bajo</v>
      </c>
      <c r="H1693" t="str">
        <f>VLOOKUP($A1693,CATMUN!$B$2:$D$1123,3,0)</f>
        <v>Municipios rurales</v>
      </c>
      <c r="I1693">
        <f>VLOOKUP($A1693,CATMUN!$B$2:$G$1123,4,0)</f>
        <v>0</v>
      </c>
      <c r="J1693">
        <f>VLOOKUP($A1693,CATMUN!$B$2:$G$1123,6,0)</f>
        <v>15</v>
      </c>
      <c r="K1693" s="69">
        <v>81.446589000000003</v>
      </c>
      <c r="L1693" s="69">
        <v>423.79490396975808</v>
      </c>
      <c r="M1693" s="69">
        <v>0</v>
      </c>
      <c r="N1693" s="69">
        <v>19.730779842112959</v>
      </c>
      <c r="P1693" s="69">
        <v>185.807253</v>
      </c>
      <c r="Q1693">
        <v>0</v>
      </c>
      <c r="S1693" s="69">
        <v>974.09391099999993</v>
      </c>
      <c r="T1693">
        <v>0</v>
      </c>
      <c r="V1693" s="51">
        <v>4</v>
      </c>
      <c r="W1693" s="51">
        <v>0</v>
      </c>
      <c r="X1693" s="51">
        <v>38</v>
      </c>
    </row>
    <row r="1694" spans="1:24" x14ac:dyDescent="0.2">
      <c r="A1694">
        <v>15507</v>
      </c>
      <c r="B1694" t="s">
        <v>1351</v>
      </c>
      <c r="C1694" t="s">
        <v>1289</v>
      </c>
      <c r="D1694">
        <v>2017</v>
      </c>
      <c r="E1694" t="str">
        <f t="shared" si="26"/>
        <v>155072017</v>
      </c>
      <c r="F1694">
        <v>10681</v>
      </c>
      <c r="G1694" t="str">
        <f>VLOOKUP($A1694,CATMUN!$B$2:$C$1123,2,0)</f>
        <v>Bajo</v>
      </c>
      <c r="H1694" t="str">
        <f>VLOOKUP($A1694,CATMUN!$B$2:$D$1123,3,0)</f>
        <v>Municipios rurales</v>
      </c>
      <c r="I1694">
        <f>VLOOKUP($A1694,CATMUN!$B$2:$G$1123,4,0)</f>
        <v>0</v>
      </c>
      <c r="J1694">
        <f>VLOOKUP($A1694,CATMUN!$B$2:$G$1123,6,0)</f>
        <v>15</v>
      </c>
      <c r="K1694" s="69">
        <v>117.20430999999999</v>
      </c>
      <c r="L1694" s="69">
        <v>423.79490396975808</v>
      </c>
      <c r="N1694" s="69">
        <v>19.730779842112959</v>
      </c>
      <c r="P1694" s="69">
        <v>185.807253</v>
      </c>
      <c r="Q1694">
        <v>0</v>
      </c>
      <c r="S1694" s="69">
        <v>974.09391099999993</v>
      </c>
      <c r="T1694">
        <v>0</v>
      </c>
      <c r="V1694" s="51">
        <v>4</v>
      </c>
      <c r="W1694" s="51">
        <v>5</v>
      </c>
      <c r="X1694" s="51">
        <v>38</v>
      </c>
    </row>
    <row r="1695" spans="1:24" x14ac:dyDescent="0.2">
      <c r="A1695">
        <v>15511</v>
      </c>
      <c r="B1695" t="s">
        <v>1352</v>
      </c>
      <c r="C1695" t="s">
        <v>1289</v>
      </c>
      <c r="D1695">
        <v>2017</v>
      </c>
      <c r="E1695" t="str">
        <f t="shared" si="26"/>
        <v>155112017</v>
      </c>
      <c r="F1695">
        <v>2393</v>
      </c>
      <c r="G1695" t="str">
        <f>VLOOKUP($A1695,CATMUN!$B$2:$C$1123,2,0)</f>
        <v>Medio</v>
      </c>
      <c r="H1695" t="str">
        <f>VLOOKUP($A1695,CATMUN!$B$2:$D$1123,3,0)</f>
        <v>Municipios rurales</v>
      </c>
      <c r="I1695">
        <f>VLOOKUP($A1695,CATMUN!$B$2:$G$1123,4,0)</f>
        <v>0</v>
      </c>
      <c r="J1695">
        <f>VLOOKUP($A1695,CATMUN!$B$2:$G$1123,6,0)</f>
        <v>15</v>
      </c>
      <c r="K1695" s="69">
        <v>176.14307300000002</v>
      </c>
      <c r="L1695" s="69">
        <v>423.79490396975808</v>
      </c>
      <c r="M1695" s="69">
        <v>0</v>
      </c>
      <c r="N1695" s="69">
        <v>19.730779842112959</v>
      </c>
      <c r="P1695" s="69">
        <v>185.807253</v>
      </c>
      <c r="Q1695">
        <v>0</v>
      </c>
      <c r="S1695" s="69">
        <v>974.09391099999993</v>
      </c>
      <c r="T1695">
        <v>0</v>
      </c>
      <c r="V1695" s="51">
        <v>4</v>
      </c>
      <c r="W1695" s="51">
        <v>1</v>
      </c>
      <c r="X1695" s="51">
        <v>38</v>
      </c>
    </row>
    <row r="1696" spans="1:24" x14ac:dyDescent="0.2">
      <c r="A1696">
        <v>15514</v>
      </c>
      <c r="B1696" t="s">
        <v>1353</v>
      </c>
      <c r="C1696" t="s">
        <v>1289</v>
      </c>
      <c r="D1696">
        <v>2017</v>
      </c>
      <c r="E1696" t="str">
        <f t="shared" si="26"/>
        <v>155142017</v>
      </c>
      <c r="F1696">
        <v>2834</v>
      </c>
      <c r="G1696" t="str">
        <f>VLOOKUP($A1696,CATMUN!$B$2:$C$1123,2,0)</f>
        <v>Medio</v>
      </c>
      <c r="H1696" t="str">
        <f>VLOOKUP($A1696,CATMUN!$B$2:$D$1123,3,0)</f>
        <v>Municipios rurales</v>
      </c>
      <c r="I1696">
        <f>VLOOKUP($A1696,CATMUN!$B$2:$G$1123,4,0)</f>
        <v>0</v>
      </c>
      <c r="J1696">
        <f>VLOOKUP($A1696,CATMUN!$B$2:$G$1123,6,0)</f>
        <v>15</v>
      </c>
      <c r="K1696" s="69">
        <v>117.68953900000001</v>
      </c>
      <c r="L1696" s="69">
        <v>423.79490396975808</v>
      </c>
      <c r="N1696" s="69">
        <v>19.730779842112959</v>
      </c>
      <c r="P1696" s="69">
        <v>185.807253</v>
      </c>
      <c r="Q1696">
        <v>0</v>
      </c>
      <c r="S1696" s="69">
        <v>974.09391099999993</v>
      </c>
      <c r="T1696">
        <v>0</v>
      </c>
      <c r="V1696" s="51">
        <v>4</v>
      </c>
      <c r="W1696" s="51">
        <v>1</v>
      </c>
      <c r="X1696" s="51">
        <v>38</v>
      </c>
    </row>
    <row r="1697" spans="1:24" x14ac:dyDescent="0.2">
      <c r="A1697">
        <v>15518</v>
      </c>
      <c r="B1697" t="s">
        <v>1355</v>
      </c>
      <c r="C1697" t="s">
        <v>1289</v>
      </c>
      <c r="D1697">
        <v>2017</v>
      </c>
      <c r="E1697" t="str">
        <f t="shared" si="26"/>
        <v>155182017</v>
      </c>
      <c r="F1697">
        <v>1600</v>
      </c>
      <c r="G1697" t="str">
        <f>VLOOKUP($A1697,CATMUN!$B$2:$C$1123,2,0)</f>
        <v>Medio</v>
      </c>
      <c r="H1697" t="str">
        <f>VLOOKUP($A1697,CATMUN!$B$2:$D$1123,3,0)</f>
        <v>Municipios rurales</v>
      </c>
      <c r="I1697">
        <f>VLOOKUP($A1697,CATMUN!$B$2:$G$1123,4,0)</f>
        <v>0</v>
      </c>
      <c r="J1697">
        <f>VLOOKUP($A1697,CATMUN!$B$2:$G$1123,6,0)</f>
        <v>15</v>
      </c>
      <c r="K1697" s="69">
        <v>72.508078560000016</v>
      </c>
      <c r="L1697" s="69">
        <v>423.79490396975808</v>
      </c>
      <c r="N1697" s="69">
        <v>19.730779842112959</v>
      </c>
      <c r="P1697" s="69">
        <v>185.807253</v>
      </c>
      <c r="Q1697">
        <v>0</v>
      </c>
      <c r="S1697" s="69">
        <v>974.09391099999993</v>
      </c>
      <c r="T1697">
        <v>0</v>
      </c>
      <c r="V1697" s="51">
        <v>4</v>
      </c>
      <c r="W1697" s="51">
        <v>63</v>
      </c>
      <c r="X1697" s="51">
        <v>38</v>
      </c>
    </row>
    <row r="1698" spans="1:24" x14ac:dyDescent="0.2">
      <c r="A1698">
        <v>15522</v>
      </c>
      <c r="B1698" t="s">
        <v>1356</v>
      </c>
      <c r="C1698" t="s">
        <v>1289</v>
      </c>
      <c r="D1698">
        <v>2017</v>
      </c>
      <c r="E1698" t="str">
        <f t="shared" si="26"/>
        <v>155222017</v>
      </c>
      <c r="F1698">
        <v>1425</v>
      </c>
      <c r="G1698" t="str">
        <f>VLOOKUP($A1698,CATMUN!$B$2:$C$1123,2,0)</f>
        <v>Medio</v>
      </c>
      <c r="H1698" t="str">
        <f>VLOOKUP($A1698,CATMUN!$B$2:$D$1123,3,0)</f>
        <v>Municipios rurales</v>
      </c>
      <c r="I1698">
        <f>VLOOKUP($A1698,CATMUN!$B$2:$G$1123,4,0)</f>
        <v>0</v>
      </c>
      <c r="J1698">
        <f>VLOOKUP($A1698,CATMUN!$B$2:$G$1123,6,0)</f>
        <v>15</v>
      </c>
      <c r="K1698" s="69">
        <v>56.953102000000001</v>
      </c>
      <c r="L1698" s="69">
        <v>423.79490396975808</v>
      </c>
      <c r="M1698" s="69">
        <v>0</v>
      </c>
      <c r="N1698" s="69">
        <v>19.730779842112959</v>
      </c>
      <c r="P1698" s="69">
        <v>185.807253</v>
      </c>
      <c r="Q1698">
        <v>0</v>
      </c>
      <c r="S1698" s="69">
        <v>974.09391099999993</v>
      </c>
      <c r="T1698">
        <v>0</v>
      </c>
      <c r="V1698" s="51">
        <v>4</v>
      </c>
      <c r="W1698" s="51" t="e">
        <v>#N/A</v>
      </c>
      <c r="X1698" s="51" t="e">
        <v>#N/A</v>
      </c>
    </row>
    <row r="1699" spans="1:24" x14ac:dyDescent="0.2">
      <c r="A1699">
        <v>15531</v>
      </c>
      <c r="B1699" t="s">
        <v>1357</v>
      </c>
      <c r="C1699" t="s">
        <v>1289</v>
      </c>
      <c r="D1699">
        <v>2017</v>
      </c>
      <c r="E1699" t="str">
        <f t="shared" si="26"/>
        <v>155312017</v>
      </c>
      <c r="F1699">
        <v>10811</v>
      </c>
      <c r="G1699" t="str">
        <f>VLOOKUP($A1699,CATMUN!$B$2:$C$1123,2,0)</f>
        <v>Bajo</v>
      </c>
      <c r="H1699" t="str">
        <f>VLOOKUP($A1699,CATMUN!$B$2:$D$1123,3,0)</f>
        <v>Municipios rurales</v>
      </c>
      <c r="I1699">
        <f>VLOOKUP($A1699,CATMUN!$B$2:$G$1123,4,0)</f>
        <v>0</v>
      </c>
      <c r="J1699">
        <f>VLOOKUP($A1699,CATMUN!$B$2:$G$1123,6,0)</f>
        <v>15</v>
      </c>
      <c r="K1699" s="69">
        <v>287.663794</v>
      </c>
      <c r="L1699" s="69">
        <v>423.79490396975808</v>
      </c>
      <c r="M1699" s="69">
        <v>5.0897449999999997</v>
      </c>
      <c r="N1699" s="69">
        <v>19.730779842112959</v>
      </c>
      <c r="P1699" s="69">
        <v>185.807253</v>
      </c>
      <c r="Q1699">
        <v>0</v>
      </c>
      <c r="S1699" s="69">
        <v>974.09391099999993</v>
      </c>
      <c r="T1699">
        <v>0</v>
      </c>
      <c r="U1699">
        <v>0.129</v>
      </c>
      <c r="V1699" s="51">
        <v>6</v>
      </c>
      <c r="W1699" s="51">
        <v>0</v>
      </c>
      <c r="X1699" s="51">
        <v>101</v>
      </c>
    </row>
    <row r="1700" spans="1:24" x14ac:dyDescent="0.2">
      <c r="A1700">
        <v>15533</v>
      </c>
      <c r="B1700" t="s">
        <v>1358</v>
      </c>
      <c r="C1700" t="s">
        <v>1289</v>
      </c>
      <c r="D1700">
        <v>2017</v>
      </c>
      <c r="E1700" t="str">
        <f t="shared" si="26"/>
        <v>155332017</v>
      </c>
      <c r="F1700">
        <v>2524</v>
      </c>
      <c r="G1700" t="str">
        <f>VLOOKUP($A1700,CATMUN!$B$2:$C$1123,2,0)</f>
        <v>Bajo</v>
      </c>
      <c r="H1700" t="str">
        <f>VLOOKUP($A1700,CATMUN!$B$2:$D$1123,3,0)</f>
        <v>Municipios rurales</v>
      </c>
      <c r="I1700">
        <f>VLOOKUP($A1700,CATMUN!$B$2:$G$1123,4,0)</f>
        <v>0</v>
      </c>
      <c r="J1700">
        <f>VLOOKUP($A1700,CATMUN!$B$2:$G$1123,6,0)</f>
        <v>15</v>
      </c>
      <c r="K1700" s="69">
        <v>26.764918000000002</v>
      </c>
      <c r="L1700" s="69">
        <v>423.79490396975808</v>
      </c>
      <c r="M1700" s="69">
        <v>0</v>
      </c>
      <c r="N1700" s="69">
        <v>19.730779842112959</v>
      </c>
      <c r="P1700" s="69">
        <v>185.807253</v>
      </c>
      <c r="Q1700">
        <v>0</v>
      </c>
      <c r="S1700" s="69">
        <v>974.09391099999993</v>
      </c>
      <c r="T1700">
        <v>0</v>
      </c>
      <c r="V1700" s="51">
        <v>4</v>
      </c>
      <c r="W1700" s="51">
        <v>0</v>
      </c>
      <c r="X1700" s="51">
        <v>38</v>
      </c>
    </row>
    <row r="1701" spans="1:24" x14ac:dyDescent="0.2">
      <c r="A1701">
        <v>15537</v>
      </c>
      <c r="B1701" t="s">
        <v>1359</v>
      </c>
      <c r="C1701" t="s">
        <v>1289</v>
      </c>
      <c r="D1701">
        <v>2017</v>
      </c>
      <c r="E1701" t="str">
        <f t="shared" si="26"/>
        <v>155372017</v>
      </c>
      <c r="F1701">
        <v>4561</v>
      </c>
      <c r="G1701" t="str">
        <f>VLOOKUP($A1701,CATMUN!$B$2:$C$1123,2,0)</f>
        <v>Medio</v>
      </c>
      <c r="H1701" t="str">
        <f>VLOOKUP($A1701,CATMUN!$B$2:$D$1123,3,0)</f>
        <v>Municipios rurales</v>
      </c>
      <c r="I1701">
        <f>VLOOKUP($A1701,CATMUN!$B$2:$G$1123,4,0)</f>
        <v>0</v>
      </c>
      <c r="J1701">
        <f>VLOOKUP($A1701,CATMUN!$B$2:$G$1123,6,0)</f>
        <v>15</v>
      </c>
      <c r="K1701" s="69">
        <v>206.955343</v>
      </c>
      <c r="L1701" s="69">
        <v>423.79490396975808</v>
      </c>
      <c r="M1701" s="69">
        <v>0</v>
      </c>
      <c r="N1701" s="69">
        <v>19.730779842112959</v>
      </c>
      <c r="P1701" s="69">
        <v>185.807253</v>
      </c>
      <c r="Q1701">
        <v>0</v>
      </c>
      <c r="S1701" s="69">
        <v>974.09391099999993</v>
      </c>
      <c r="T1701">
        <v>0</v>
      </c>
      <c r="V1701" s="51">
        <v>4</v>
      </c>
      <c r="W1701" s="51">
        <v>16</v>
      </c>
      <c r="X1701" s="51">
        <v>38</v>
      </c>
    </row>
    <row r="1702" spans="1:24" x14ac:dyDescent="0.2">
      <c r="A1702">
        <v>15542</v>
      </c>
      <c r="B1702" t="s">
        <v>1360</v>
      </c>
      <c r="C1702" t="s">
        <v>1289</v>
      </c>
      <c r="D1702">
        <v>2017</v>
      </c>
      <c r="E1702" t="str">
        <f t="shared" si="26"/>
        <v>155422017</v>
      </c>
      <c r="F1702">
        <v>7712</v>
      </c>
      <c r="G1702" t="str">
        <f>VLOOKUP($A1702,CATMUN!$B$2:$C$1123,2,0)</f>
        <v>Alto</v>
      </c>
      <c r="H1702" t="str">
        <f>VLOOKUP($A1702,CATMUN!$B$2:$D$1123,3,0)</f>
        <v>Municipios rurales</v>
      </c>
      <c r="I1702">
        <f>VLOOKUP($A1702,CATMUN!$B$2:$G$1123,4,0)</f>
        <v>0</v>
      </c>
      <c r="J1702">
        <f>VLOOKUP($A1702,CATMUN!$B$2:$G$1123,6,0)</f>
        <v>15</v>
      </c>
      <c r="K1702" s="69">
        <v>186.101744</v>
      </c>
      <c r="L1702" s="69">
        <v>423.79490396975808</v>
      </c>
      <c r="M1702" s="69">
        <v>2.9508679999999998</v>
      </c>
      <c r="N1702" s="69">
        <v>19.730779842112959</v>
      </c>
      <c r="P1702" s="69">
        <v>185.807253</v>
      </c>
      <c r="Q1702">
        <v>0</v>
      </c>
      <c r="S1702" s="69">
        <v>974.09391099999993</v>
      </c>
      <c r="T1702">
        <v>0</v>
      </c>
      <c r="U1702">
        <v>0.33</v>
      </c>
      <c r="V1702" s="51">
        <v>4</v>
      </c>
      <c r="W1702" s="51">
        <v>22</v>
      </c>
      <c r="X1702" s="51">
        <v>38</v>
      </c>
    </row>
    <row r="1703" spans="1:24" x14ac:dyDescent="0.2">
      <c r="A1703">
        <v>15550</v>
      </c>
      <c r="B1703" t="s">
        <v>1361</v>
      </c>
      <c r="C1703" t="s">
        <v>1289</v>
      </c>
      <c r="D1703">
        <v>2017</v>
      </c>
      <c r="E1703" t="str">
        <f t="shared" si="26"/>
        <v>155502017</v>
      </c>
      <c r="F1703">
        <v>1303</v>
      </c>
      <c r="G1703" t="str">
        <f>VLOOKUP($A1703,CATMUN!$B$2:$C$1123,2,0)</f>
        <v>Medio</v>
      </c>
      <c r="H1703" t="str">
        <f>VLOOKUP($A1703,CATMUN!$B$2:$D$1123,3,0)</f>
        <v>Municipios rurales</v>
      </c>
      <c r="I1703">
        <f>VLOOKUP($A1703,CATMUN!$B$2:$G$1123,4,0)</f>
        <v>0</v>
      </c>
      <c r="J1703">
        <f>VLOOKUP($A1703,CATMUN!$B$2:$G$1123,6,0)</f>
        <v>15</v>
      </c>
      <c r="K1703" s="69">
        <v>2.414936</v>
      </c>
      <c r="L1703" s="69">
        <v>423.79490396975808</v>
      </c>
      <c r="M1703" s="69">
        <v>0</v>
      </c>
      <c r="N1703" s="69">
        <v>19.730779842112959</v>
      </c>
      <c r="P1703" s="69">
        <v>185.807253</v>
      </c>
      <c r="S1703" s="69">
        <v>974.09391099999993</v>
      </c>
      <c r="T1703">
        <v>0</v>
      </c>
      <c r="V1703" s="51">
        <v>4</v>
      </c>
      <c r="W1703" s="51">
        <v>0</v>
      </c>
      <c r="X1703" s="51">
        <v>38</v>
      </c>
    </row>
    <row r="1704" spans="1:24" x14ac:dyDescent="0.2">
      <c r="A1704">
        <v>15580</v>
      </c>
      <c r="B1704" t="s">
        <v>1363</v>
      </c>
      <c r="C1704" t="s">
        <v>1289</v>
      </c>
      <c r="D1704">
        <v>2017</v>
      </c>
      <c r="E1704" t="str">
        <f t="shared" si="26"/>
        <v>155802017</v>
      </c>
      <c r="F1704">
        <v>7670</v>
      </c>
      <c r="G1704" t="str">
        <f>VLOOKUP($A1704,CATMUN!$B$2:$C$1123,2,0)</f>
        <v>Bajo</v>
      </c>
      <c r="H1704" t="str">
        <f>VLOOKUP($A1704,CATMUN!$B$2:$D$1123,3,0)</f>
        <v>Municipios rurales</v>
      </c>
      <c r="I1704">
        <f>VLOOKUP($A1704,CATMUN!$B$2:$G$1123,4,0)</f>
        <v>0</v>
      </c>
      <c r="J1704">
        <f>VLOOKUP($A1704,CATMUN!$B$2:$G$1123,6,0)</f>
        <v>15</v>
      </c>
      <c r="K1704" s="69">
        <v>41.217351000000001</v>
      </c>
      <c r="L1704" s="69">
        <v>423.79490396975808</v>
      </c>
      <c r="M1704" s="69">
        <v>2.819178</v>
      </c>
      <c r="N1704" s="69">
        <v>19.730779842112959</v>
      </c>
      <c r="P1704" s="69">
        <v>185.807253</v>
      </c>
      <c r="Q1704">
        <v>0</v>
      </c>
      <c r="S1704" s="69">
        <v>974.09391099999993</v>
      </c>
      <c r="T1704">
        <v>0</v>
      </c>
      <c r="V1704" s="51">
        <v>10</v>
      </c>
      <c r="W1704" s="51">
        <v>0</v>
      </c>
      <c r="X1704" s="51">
        <v>16</v>
      </c>
    </row>
    <row r="1705" spans="1:24" x14ac:dyDescent="0.2">
      <c r="A1705">
        <v>15600</v>
      </c>
      <c r="B1705" t="s">
        <v>1365</v>
      </c>
      <c r="C1705" t="s">
        <v>1289</v>
      </c>
      <c r="D1705">
        <v>2017</v>
      </c>
      <c r="E1705" t="str">
        <f t="shared" si="26"/>
        <v>156002017</v>
      </c>
      <c r="F1705">
        <v>13800</v>
      </c>
      <c r="G1705" t="str">
        <f>VLOOKUP($A1705,CATMUN!$B$2:$C$1123,2,0)</f>
        <v>Medio</v>
      </c>
      <c r="H1705" t="str">
        <f>VLOOKUP($A1705,CATMUN!$B$2:$D$1123,3,0)</f>
        <v>Municipios rurales</v>
      </c>
      <c r="I1705">
        <f>VLOOKUP($A1705,CATMUN!$B$2:$G$1123,4,0)</f>
        <v>0</v>
      </c>
      <c r="J1705">
        <f>VLOOKUP($A1705,CATMUN!$B$2:$G$1123,6,0)</f>
        <v>15</v>
      </c>
      <c r="K1705" s="69">
        <v>294.127793</v>
      </c>
      <c r="L1705" s="69">
        <v>423.79490396975808</v>
      </c>
      <c r="M1705" s="69">
        <v>13.546121999999999</v>
      </c>
      <c r="N1705" s="69">
        <v>19.730779842112959</v>
      </c>
      <c r="P1705" s="69">
        <v>185.807253</v>
      </c>
      <c r="Q1705">
        <v>0</v>
      </c>
      <c r="S1705" s="69">
        <v>974.09391099999993</v>
      </c>
      <c r="T1705">
        <v>0</v>
      </c>
      <c r="V1705" s="51">
        <v>4</v>
      </c>
      <c r="W1705" s="51">
        <v>1</v>
      </c>
      <c r="X1705" s="51">
        <v>38</v>
      </c>
    </row>
    <row r="1706" spans="1:24" x14ac:dyDescent="0.2">
      <c r="A1706">
        <v>15621</v>
      </c>
      <c r="B1706" t="s">
        <v>1366</v>
      </c>
      <c r="C1706" t="s">
        <v>1289</v>
      </c>
      <c r="D1706">
        <v>2017</v>
      </c>
      <c r="E1706" t="str">
        <f t="shared" si="26"/>
        <v>156212017</v>
      </c>
      <c r="F1706">
        <v>2787</v>
      </c>
      <c r="G1706" t="str">
        <f>VLOOKUP($A1706,CATMUN!$B$2:$C$1123,2,0)</f>
        <v>Bajo</v>
      </c>
      <c r="H1706" t="str">
        <f>VLOOKUP($A1706,CATMUN!$B$2:$D$1123,3,0)</f>
        <v>Municipios rurales</v>
      </c>
      <c r="I1706">
        <f>VLOOKUP($A1706,CATMUN!$B$2:$G$1123,4,0)</f>
        <v>0</v>
      </c>
      <c r="J1706">
        <f>VLOOKUP($A1706,CATMUN!$B$2:$G$1123,6,0)</f>
        <v>15</v>
      </c>
      <c r="K1706" s="69">
        <v>53.824283999999999</v>
      </c>
      <c r="L1706" s="69">
        <v>423.79490396975808</v>
      </c>
      <c r="M1706" s="69">
        <v>0</v>
      </c>
      <c r="N1706" s="69">
        <v>19.730779842112959</v>
      </c>
      <c r="P1706" s="69">
        <v>185.807253</v>
      </c>
      <c r="Q1706">
        <v>0</v>
      </c>
      <c r="S1706" s="69">
        <v>974.09391099999993</v>
      </c>
      <c r="T1706">
        <v>0</v>
      </c>
      <c r="V1706" s="51">
        <v>4</v>
      </c>
      <c r="W1706" s="51">
        <v>0</v>
      </c>
      <c r="X1706" s="51">
        <v>38</v>
      </c>
    </row>
    <row r="1707" spans="1:24" x14ac:dyDescent="0.2">
      <c r="A1707">
        <v>15632</v>
      </c>
      <c r="B1707" t="s">
        <v>1367</v>
      </c>
      <c r="C1707" t="s">
        <v>1289</v>
      </c>
      <c r="D1707">
        <v>2017</v>
      </c>
      <c r="E1707" t="str">
        <f t="shared" si="26"/>
        <v>156322017</v>
      </c>
      <c r="F1707">
        <v>12237</v>
      </c>
      <c r="G1707" t="str">
        <f>VLOOKUP($A1707,CATMUN!$B$2:$C$1123,2,0)</f>
        <v>Medio</v>
      </c>
      <c r="H1707" t="str">
        <f>VLOOKUP($A1707,CATMUN!$B$2:$D$1123,3,0)</f>
        <v>Municipios rurales</v>
      </c>
      <c r="I1707">
        <f>VLOOKUP($A1707,CATMUN!$B$2:$G$1123,4,0)</f>
        <v>0</v>
      </c>
      <c r="J1707">
        <f>VLOOKUP($A1707,CATMUN!$B$2:$G$1123,6,0)</f>
        <v>15</v>
      </c>
      <c r="K1707" s="69">
        <v>548.79863799999998</v>
      </c>
      <c r="L1707" s="69">
        <v>423.79490396975808</v>
      </c>
      <c r="N1707" s="69">
        <v>19.730779842112959</v>
      </c>
      <c r="P1707" s="69">
        <v>185.807253</v>
      </c>
      <c r="Q1707">
        <v>0</v>
      </c>
      <c r="S1707" s="69">
        <v>974.09391099999993</v>
      </c>
      <c r="T1707">
        <v>0</v>
      </c>
      <c r="U1707">
        <v>9.3932900000000004</v>
      </c>
      <c r="V1707" s="51">
        <v>4</v>
      </c>
      <c r="W1707" s="51">
        <v>5</v>
      </c>
      <c r="X1707" s="51">
        <v>38</v>
      </c>
    </row>
    <row r="1708" spans="1:24" x14ac:dyDescent="0.2">
      <c r="A1708">
        <v>15660</v>
      </c>
      <c r="B1708" t="s">
        <v>1370</v>
      </c>
      <c r="C1708" t="s">
        <v>1289</v>
      </c>
      <c r="D1708">
        <v>2017</v>
      </c>
      <c r="E1708" t="str">
        <f t="shared" si="26"/>
        <v>156602017</v>
      </c>
      <c r="F1708">
        <v>1861</v>
      </c>
      <c r="G1708" t="str">
        <f>VLOOKUP($A1708,CATMUN!$B$2:$C$1123,2,0)</f>
        <v>Medio</v>
      </c>
      <c r="H1708" t="str">
        <f>VLOOKUP($A1708,CATMUN!$B$2:$D$1123,3,0)</f>
        <v>Municipios rurales</v>
      </c>
      <c r="I1708">
        <f>VLOOKUP($A1708,CATMUN!$B$2:$G$1123,4,0)</f>
        <v>0</v>
      </c>
      <c r="J1708">
        <f>VLOOKUP($A1708,CATMUN!$B$2:$G$1123,6,0)</f>
        <v>15</v>
      </c>
      <c r="K1708" s="69">
        <v>63.649709999999999</v>
      </c>
      <c r="L1708" s="69">
        <v>423.79490396975808</v>
      </c>
      <c r="M1708" s="69">
        <v>0.30649999999999999</v>
      </c>
      <c r="N1708" s="69">
        <v>19.730779842112959</v>
      </c>
      <c r="P1708" s="69">
        <v>185.807253</v>
      </c>
      <c r="Q1708">
        <v>0</v>
      </c>
      <c r="S1708" s="69">
        <v>974.09391099999993</v>
      </c>
      <c r="T1708">
        <v>0</v>
      </c>
      <c r="V1708" s="51">
        <v>4</v>
      </c>
      <c r="W1708" s="51">
        <v>0</v>
      </c>
      <c r="X1708" s="51">
        <v>38</v>
      </c>
    </row>
    <row r="1709" spans="1:24" x14ac:dyDescent="0.2">
      <c r="A1709">
        <v>15664</v>
      </c>
      <c r="B1709" t="s">
        <v>1371</v>
      </c>
      <c r="C1709" t="s">
        <v>1289</v>
      </c>
      <c r="D1709">
        <v>2017</v>
      </c>
      <c r="E1709" t="str">
        <f t="shared" si="26"/>
        <v>156642017</v>
      </c>
      <c r="F1709">
        <v>5092</v>
      </c>
      <c r="G1709" t="str">
        <f>VLOOKUP($A1709,CATMUN!$B$2:$C$1123,2,0)</f>
        <v>Medio</v>
      </c>
      <c r="H1709" t="str">
        <f>VLOOKUP($A1709,CATMUN!$B$2:$D$1123,3,0)</f>
        <v>Municipios rurales</v>
      </c>
      <c r="I1709">
        <f>VLOOKUP($A1709,CATMUN!$B$2:$G$1123,4,0)</f>
        <v>0</v>
      </c>
      <c r="J1709">
        <f>VLOOKUP($A1709,CATMUN!$B$2:$G$1123,6,0)</f>
        <v>15</v>
      </c>
      <c r="K1709" s="69">
        <v>537.74282299999993</v>
      </c>
      <c r="L1709" s="69">
        <v>423.79490396975808</v>
      </c>
      <c r="M1709" s="69">
        <v>1.637629</v>
      </c>
      <c r="N1709" s="69">
        <v>19.730779842112959</v>
      </c>
      <c r="P1709" s="69">
        <v>185.807253</v>
      </c>
      <c r="Q1709">
        <v>0</v>
      </c>
      <c r="S1709" s="69">
        <v>974.09391099999993</v>
      </c>
      <c r="T1709">
        <v>0</v>
      </c>
      <c r="V1709" s="51">
        <v>6</v>
      </c>
      <c r="W1709" s="51">
        <v>3</v>
      </c>
      <c r="X1709" s="51">
        <v>101</v>
      </c>
    </row>
    <row r="1710" spans="1:24" x14ac:dyDescent="0.2">
      <c r="A1710">
        <v>15667</v>
      </c>
      <c r="B1710" t="s">
        <v>1372</v>
      </c>
      <c r="C1710" t="s">
        <v>1289</v>
      </c>
      <c r="D1710">
        <v>2017</v>
      </c>
      <c r="E1710" t="str">
        <f t="shared" si="26"/>
        <v>156672017</v>
      </c>
      <c r="F1710">
        <v>4891</v>
      </c>
      <c r="G1710" t="str">
        <f>VLOOKUP($A1710,CATMUN!$B$2:$C$1123,2,0)</f>
        <v>Alto</v>
      </c>
      <c r="H1710" t="str">
        <f>VLOOKUP($A1710,CATMUN!$B$2:$D$1123,3,0)</f>
        <v>Municipios rurales</v>
      </c>
      <c r="I1710">
        <f>VLOOKUP($A1710,CATMUN!$B$2:$G$1123,4,0)</f>
        <v>0</v>
      </c>
      <c r="J1710">
        <f>VLOOKUP($A1710,CATMUN!$B$2:$G$1123,6,0)</f>
        <v>15</v>
      </c>
      <c r="K1710" s="69">
        <v>209.96720099999999</v>
      </c>
      <c r="L1710" s="69">
        <v>423.79490396975808</v>
      </c>
      <c r="M1710" s="69">
        <v>15.521024160000001</v>
      </c>
      <c r="N1710" s="69">
        <v>19.730779842112959</v>
      </c>
      <c r="P1710" s="69">
        <v>185.807253</v>
      </c>
      <c r="Q1710">
        <v>0</v>
      </c>
      <c r="S1710" s="69">
        <v>974.09391099999993</v>
      </c>
      <c r="T1710">
        <v>0</v>
      </c>
      <c r="V1710" s="51">
        <v>4</v>
      </c>
      <c r="W1710" s="51" t="e">
        <v>#N/A</v>
      </c>
      <c r="X1710" s="51" t="e">
        <v>#N/A</v>
      </c>
    </row>
    <row r="1711" spans="1:24" x14ac:dyDescent="0.2">
      <c r="A1711">
        <v>15673</v>
      </c>
      <c r="B1711" t="s">
        <v>1373</v>
      </c>
      <c r="C1711" t="s">
        <v>1289</v>
      </c>
      <c r="D1711">
        <v>2017</v>
      </c>
      <c r="E1711" t="str">
        <f t="shared" si="26"/>
        <v>156732017</v>
      </c>
      <c r="F1711">
        <v>3489</v>
      </c>
      <c r="G1711" t="str">
        <f>VLOOKUP($A1711,CATMUN!$B$2:$C$1123,2,0)</f>
        <v>Bajo</v>
      </c>
      <c r="H1711" t="str">
        <f>VLOOKUP($A1711,CATMUN!$B$2:$D$1123,3,0)</f>
        <v>Municipios rurales</v>
      </c>
      <c r="I1711">
        <f>VLOOKUP($A1711,CATMUN!$B$2:$G$1123,4,0)</f>
        <v>0</v>
      </c>
      <c r="J1711">
        <f>VLOOKUP($A1711,CATMUN!$B$2:$G$1123,6,0)</f>
        <v>15</v>
      </c>
      <c r="K1711" s="69">
        <v>73.580131999999992</v>
      </c>
      <c r="L1711" s="69">
        <v>423.79490396975808</v>
      </c>
      <c r="N1711" s="69">
        <v>19.730779842112959</v>
      </c>
      <c r="P1711" s="69">
        <v>185.807253</v>
      </c>
      <c r="Q1711">
        <v>0</v>
      </c>
      <c r="S1711" s="69">
        <v>974.09391099999993</v>
      </c>
      <c r="V1711" s="51">
        <v>4</v>
      </c>
      <c r="W1711" s="51">
        <v>0</v>
      </c>
      <c r="X1711" s="51">
        <v>38</v>
      </c>
    </row>
    <row r="1712" spans="1:24" x14ac:dyDescent="0.2">
      <c r="A1712">
        <v>15676</v>
      </c>
      <c r="B1712" t="s">
        <v>1374</v>
      </c>
      <c r="C1712" t="s">
        <v>1289</v>
      </c>
      <c r="D1712">
        <v>2017</v>
      </c>
      <c r="E1712" t="str">
        <f t="shared" si="26"/>
        <v>156762017</v>
      </c>
      <c r="F1712">
        <v>4540</v>
      </c>
      <c r="G1712" t="str">
        <f>VLOOKUP($A1712,CATMUN!$B$2:$C$1123,2,0)</f>
        <v>Alto</v>
      </c>
      <c r="H1712" t="str">
        <f>VLOOKUP($A1712,CATMUN!$B$2:$D$1123,3,0)</f>
        <v>Municipios rurales</v>
      </c>
      <c r="I1712">
        <f>VLOOKUP($A1712,CATMUN!$B$2:$G$1123,4,0)</f>
        <v>0</v>
      </c>
      <c r="J1712">
        <f>VLOOKUP($A1712,CATMUN!$B$2:$G$1123,6,0)</f>
        <v>15</v>
      </c>
      <c r="K1712" s="69">
        <v>715.14284750000002</v>
      </c>
      <c r="L1712" s="69">
        <v>423.79490396975808</v>
      </c>
      <c r="N1712" s="69">
        <v>19.730779842112959</v>
      </c>
      <c r="P1712" s="69">
        <v>185.807253</v>
      </c>
      <c r="Q1712">
        <v>0</v>
      </c>
      <c r="S1712" s="69">
        <v>974.09391099999993</v>
      </c>
      <c r="T1712">
        <v>0</v>
      </c>
      <c r="V1712" s="51">
        <v>4</v>
      </c>
      <c r="W1712" s="51" t="e">
        <v>#N/A</v>
      </c>
      <c r="X1712" s="51" t="e">
        <v>#N/A</v>
      </c>
    </row>
    <row r="1713" spans="1:24" x14ac:dyDescent="0.2">
      <c r="A1713">
        <v>15681</v>
      </c>
      <c r="B1713" t="s">
        <v>1375</v>
      </c>
      <c r="C1713" t="s">
        <v>1289</v>
      </c>
      <c r="D1713">
        <v>2017</v>
      </c>
      <c r="E1713" t="str">
        <f t="shared" si="26"/>
        <v>156812017</v>
      </c>
      <c r="F1713">
        <v>10430</v>
      </c>
      <c r="G1713" t="str">
        <f>VLOOKUP($A1713,CATMUN!$B$2:$C$1123,2,0)</f>
        <v>Bajo</v>
      </c>
      <c r="H1713" t="str">
        <f>VLOOKUP($A1713,CATMUN!$B$2:$D$1123,3,0)</f>
        <v>Municipios rurales</v>
      </c>
      <c r="I1713">
        <f>VLOOKUP($A1713,CATMUN!$B$2:$G$1123,4,0)</f>
        <v>0</v>
      </c>
      <c r="J1713">
        <f>VLOOKUP($A1713,CATMUN!$B$2:$G$1123,6,0)</f>
        <v>15</v>
      </c>
      <c r="K1713" s="69">
        <v>118.976026</v>
      </c>
      <c r="L1713" s="69">
        <v>423.79490396975808</v>
      </c>
      <c r="M1713" s="69">
        <v>0</v>
      </c>
      <c r="N1713" s="69">
        <v>19.730779842112959</v>
      </c>
      <c r="P1713" s="69">
        <v>185.807253</v>
      </c>
      <c r="Q1713">
        <v>0</v>
      </c>
      <c r="S1713" s="69">
        <v>974.09391099999993</v>
      </c>
      <c r="T1713">
        <v>0</v>
      </c>
      <c r="V1713" s="51">
        <v>6</v>
      </c>
      <c r="W1713" s="51">
        <v>0</v>
      </c>
      <c r="X1713" s="51">
        <v>101</v>
      </c>
    </row>
    <row r="1714" spans="1:24" x14ac:dyDescent="0.2">
      <c r="A1714">
        <v>15690</v>
      </c>
      <c r="B1714" t="s">
        <v>1377</v>
      </c>
      <c r="C1714" t="s">
        <v>1289</v>
      </c>
      <c r="D1714">
        <v>2017</v>
      </c>
      <c r="E1714" t="str">
        <f t="shared" si="26"/>
        <v>156902017</v>
      </c>
      <c r="F1714">
        <v>3850</v>
      </c>
      <c r="G1714" t="str">
        <f>VLOOKUP($A1714,CATMUN!$B$2:$C$1123,2,0)</f>
        <v>Alto</v>
      </c>
      <c r="H1714" t="str">
        <f>VLOOKUP($A1714,CATMUN!$B$2:$D$1123,3,0)</f>
        <v>Municipios rurales</v>
      </c>
      <c r="I1714">
        <f>VLOOKUP($A1714,CATMUN!$B$2:$G$1123,4,0)</f>
        <v>0</v>
      </c>
      <c r="J1714">
        <f>VLOOKUP($A1714,CATMUN!$B$2:$G$1123,6,0)</f>
        <v>15</v>
      </c>
      <c r="K1714" s="69">
        <v>263.93919699999998</v>
      </c>
      <c r="L1714" s="69">
        <v>423.79490396975808</v>
      </c>
      <c r="M1714" s="69">
        <v>16.394008999999997</v>
      </c>
      <c r="N1714" s="69">
        <v>19.730779842112959</v>
      </c>
      <c r="P1714" s="69">
        <v>185.807253</v>
      </c>
      <c r="S1714" s="69">
        <v>974.09391099999993</v>
      </c>
      <c r="T1714">
        <v>0</v>
      </c>
      <c r="V1714" s="51">
        <v>4</v>
      </c>
      <c r="W1714" s="51">
        <v>47</v>
      </c>
      <c r="X1714" s="51">
        <v>38</v>
      </c>
    </row>
    <row r="1715" spans="1:24" x14ac:dyDescent="0.2">
      <c r="A1715">
        <v>15696</v>
      </c>
      <c r="B1715" t="s">
        <v>1379</v>
      </c>
      <c r="C1715" t="s">
        <v>1289</v>
      </c>
      <c r="D1715">
        <v>2017</v>
      </c>
      <c r="E1715" t="str">
        <f t="shared" si="26"/>
        <v>156962017</v>
      </c>
      <c r="F1715">
        <v>2629</v>
      </c>
      <c r="G1715" t="str">
        <f>VLOOKUP($A1715,CATMUN!$B$2:$C$1123,2,0)</f>
        <v>Medio</v>
      </c>
      <c r="H1715" t="str">
        <f>VLOOKUP($A1715,CATMUN!$B$2:$D$1123,3,0)</f>
        <v>Municipios rurales</v>
      </c>
      <c r="I1715">
        <f>VLOOKUP($A1715,CATMUN!$B$2:$G$1123,4,0)</f>
        <v>0</v>
      </c>
      <c r="J1715">
        <f>VLOOKUP($A1715,CATMUN!$B$2:$G$1123,6,0)</f>
        <v>15</v>
      </c>
      <c r="K1715" s="69">
        <v>59.423963000000001</v>
      </c>
      <c r="L1715" s="69">
        <v>423.79490396975808</v>
      </c>
      <c r="M1715" s="69">
        <v>22.592903</v>
      </c>
      <c r="N1715" s="69">
        <v>19.730779842112959</v>
      </c>
      <c r="P1715" s="69">
        <v>185.807253</v>
      </c>
      <c r="Q1715">
        <v>0</v>
      </c>
      <c r="S1715" s="69">
        <v>974.09391099999993</v>
      </c>
      <c r="T1715">
        <v>0</v>
      </c>
      <c r="V1715" s="51">
        <v>4</v>
      </c>
      <c r="W1715" s="51">
        <v>0</v>
      </c>
      <c r="X1715" s="51">
        <v>38</v>
      </c>
    </row>
    <row r="1716" spans="1:24" x14ac:dyDescent="0.2">
      <c r="A1716">
        <v>15720</v>
      </c>
      <c r="B1716" t="s">
        <v>1380</v>
      </c>
      <c r="C1716" t="s">
        <v>1289</v>
      </c>
      <c r="D1716">
        <v>2017</v>
      </c>
      <c r="E1716" t="str">
        <f t="shared" si="26"/>
        <v>157202017</v>
      </c>
      <c r="F1716">
        <v>2252</v>
      </c>
      <c r="G1716" t="str">
        <f>VLOOKUP($A1716,CATMUN!$B$2:$C$1123,2,0)</f>
        <v>Medio</v>
      </c>
      <c r="H1716" t="str">
        <f>VLOOKUP($A1716,CATMUN!$B$2:$D$1123,3,0)</f>
        <v>Municipios rurales</v>
      </c>
      <c r="I1716">
        <f>VLOOKUP($A1716,CATMUN!$B$2:$G$1123,4,0)</f>
        <v>0</v>
      </c>
      <c r="J1716">
        <f>VLOOKUP($A1716,CATMUN!$B$2:$G$1123,6,0)</f>
        <v>15</v>
      </c>
      <c r="K1716" s="69">
        <v>29.031564999999997</v>
      </c>
      <c r="L1716" s="69">
        <v>423.79490396975808</v>
      </c>
      <c r="M1716" s="69">
        <v>0</v>
      </c>
      <c r="N1716" s="69">
        <v>19.730779842112959</v>
      </c>
      <c r="P1716" s="69">
        <v>185.807253</v>
      </c>
      <c r="Q1716">
        <v>0</v>
      </c>
      <c r="S1716" s="69">
        <v>974.09391099999993</v>
      </c>
      <c r="T1716">
        <v>0</v>
      </c>
      <c r="V1716" s="51">
        <v>4</v>
      </c>
      <c r="W1716" s="51">
        <v>0</v>
      </c>
      <c r="X1716" s="51">
        <v>38</v>
      </c>
    </row>
    <row r="1717" spans="1:24" x14ac:dyDescent="0.2">
      <c r="A1717">
        <v>15723</v>
      </c>
      <c r="B1717" t="s">
        <v>1381</v>
      </c>
      <c r="C1717" t="s">
        <v>1289</v>
      </c>
      <c r="D1717">
        <v>2017</v>
      </c>
      <c r="E1717" t="str">
        <f t="shared" si="26"/>
        <v>157232017</v>
      </c>
      <c r="F1717">
        <v>1066</v>
      </c>
      <c r="G1717" t="str">
        <f>VLOOKUP($A1717,CATMUN!$B$2:$C$1123,2,0)</f>
        <v>Medio</v>
      </c>
      <c r="H1717" t="str">
        <f>VLOOKUP($A1717,CATMUN!$B$2:$D$1123,3,0)</f>
        <v>Municipios rurales</v>
      </c>
      <c r="I1717">
        <f>VLOOKUP($A1717,CATMUN!$B$2:$G$1123,4,0)</f>
        <v>0</v>
      </c>
      <c r="J1717">
        <f>VLOOKUP($A1717,CATMUN!$B$2:$G$1123,6,0)</f>
        <v>15</v>
      </c>
      <c r="K1717" s="69">
        <v>15.921573</v>
      </c>
      <c r="L1717" s="69">
        <v>423.79490396975808</v>
      </c>
      <c r="N1717" s="69">
        <v>19.730779842112959</v>
      </c>
      <c r="P1717" s="69">
        <v>185.807253</v>
      </c>
      <c r="Q1717">
        <v>0</v>
      </c>
      <c r="S1717" s="69">
        <v>974.09391099999993</v>
      </c>
      <c r="T1717">
        <v>0</v>
      </c>
      <c r="V1717" s="51">
        <v>4</v>
      </c>
      <c r="W1717" s="51" t="e">
        <v>#N/A</v>
      </c>
      <c r="X1717" s="51" t="e">
        <v>#N/A</v>
      </c>
    </row>
    <row r="1718" spans="1:24" x14ac:dyDescent="0.2">
      <c r="A1718">
        <v>15740</v>
      </c>
      <c r="B1718" t="s">
        <v>1382</v>
      </c>
      <c r="C1718" t="s">
        <v>1289</v>
      </c>
      <c r="D1718">
        <v>2017</v>
      </c>
      <c r="E1718" t="str">
        <f t="shared" si="26"/>
        <v>157402017</v>
      </c>
      <c r="F1718">
        <v>8970</v>
      </c>
      <c r="G1718" t="str">
        <f>VLOOKUP($A1718,CATMUN!$B$2:$C$1123,2,0)</f>
        <v>Medio</v>
      </c>
      <c r="H1718" t="str">
        <f>VLOOKUP($A1718,CATMUN!$B$2:$D$1123,3,0)</f>
        <v>Municipios rurales</v>
      </c>
      <c r="I1718">
        <f>VLOOKUP($A1718,CATMUN!$B$2:$G$1123,4,0)</f>
        <v>0</v>
      </c>
      <c r="J1718">
        <f>VLOOKUP($A1718,CATMUN!$B$2:$G$1123,6,0)</f>
        <v>15</v>
      </c>
      <c r="K1718" s="69">
        <v>163.940699</v>
      </c>
      <c r="L1718" s="69">
        <v>423.79490396975808</v>
      </c>
      <c r="M1718" s="69">
        <v>4.3838999999999997</v>
      </c>
      <c r="N1718" s="69">
        <v>19.730779842112959</v>
      </c>
      <c r="P1718" s="69">
        <v>185.807253</v>
      </c>
      <c r="Q1718">
        <v>0</v>
      </c>
      <c r="S1718" s="69">
        <v>974.09391099999993</v>
      </c>
      <c r="T1718">
        <v>0</v>
      </c>
      <c r="V1718" s="51">
        <v>4</v>
      </c>
      <c r="W1718" s="51">
        <v>1</v>
      </c>
      <c r="X1718" s="51">
        <v>38</v>
      </c>
    </row>
    <row r="1719" spans="1:24" x14ac:dyDescent="0.2">
      <c r="A1719">
        <v>15755</v>
      </c>
      <c r="B1719" t="s">
        <v>1384</v>
      </c>
      <c r="C1719" t="s">
        <v>1289</v>
      </c>
      <c r="D1719">
        <v>2017</v>
      </c>
      <c r="E1719" t="str">
        <f t="shared" si="26"/>
        <v>157552017</v>
      </c>
      <c r="F1719">
        <v>7739</v>
      </c>
      <c r="G1719" t="str">
        <f>VLOOKUP($A1719,CATMUN!$B$2:$C$1123,2,0)</f>
        <v>Medio</v>
      </c>
      <c r="H1719" t="str">
        <f>VLOOKUP($A1719,CATMUN!$B$2:$D$1123,3,0)</f>
        <v>Municipios rurales</v>
      </c>
      <c r="I1719">
        <f>VLOOKUP($A1719,CATMUN!$B$2:$G$1123,4,0)</f>
        <v>0</v>
      </c>
      <c r="J1719">
        <f>VLOOKUP($A1719,CATMUN!$B$2:$G$1123,6,0)</f>
        <v>15</v>
      </c>
      <c r="K1719" s="69">
        <v>41.455582</v>
      </c>
      <c r="L1719" s="69">
        <v>423.79490396975808</v>
      </c>
      <c r="M1719" s="69">
        <v>0.37885800000000003</v>
      </c>
      <c r="N1719" s="69">
        <v>19.730779842112959</v>
      </c>
      <c r="P1719" s="69">
        <v>185.807253</v>
      </c>
      <c r="Q1719">
        <v>0</v>
      </c>
      <c r="S1719" s="69">
        <v>974.09391099999993</v>
      </c>
      <c r="T1719">
        <v>0</v>
      </c>
      <c r="V1719" s="51">
        <v>4</v>
      </c>
      <c r="W1719" s="51">
        <v>0</v>
      </c>
      <c r="X1719" s="51">
        <v>38</v>
      </c>
    </row>
    <row r="1720" spans="1:24" x14ac:dyDescent="0.2">
      <c r="A1720">
        <v>15757</v>
      </c>
      <c r="B1720" t="s">
        <v>1385</v>
      </c>
      <c r="C1720" t="s">
        <v>1289</v>
      </c>
      <c r="D1720">
        <v>2017</v>
      </c>
      <c r="E1720" t="str">
        <f t="shared" si="26"/>
        <v>157572017</v>
      </c>
      <c r="F1720">
        <v>7032</v>
      </c>
      <c r="G1720" t="str">
        <f>VLOOKUP($A1720,CATMUN!$B$2:$C$1123,2,0)</f>
        <v>Alto</v>
      </c>
      <c r="H1720" t="str">
        <f>VLOOKUP($A1720,CATMUN!$B$2:$D$1123,3,0)</f>
        <v>Municipios rurales</v>
      </c>
      <c r="I1720">
        <f>VLOOKUP($A1720,CATMUN!$B$2:$G$1123,4,0)</f>
        <v>0</v>
      </c>
      <c r="J1720">
        <f>VLOOKUP($A1720,CATMUN!$B$2:$G$1123,6,0)</f>
        <v>15</v>
      </c>
      <c r="K1720" s="69">
        <v>223.01716289999999</v>
      </c>
      <c r="L1720" s="69">
        <v>423.79490396975808</v>
      </c>
      <c r="M1720" s="69">
        <v>6.2808270000000004</v>
      </c>
      <c r="N1720" s="69">
        <v>19.730779842112959</v>
      </c>
      <c r="P1720" s="69">
        <v>185.807253</v>
      </c>
      <c r="Q1720">
        <v>0</v>
      </c>
      <c r="S1720" s="69">
        <v>974.09391099999993</v>
      </c>
      <c r="T1720">
        <v>0</v>
      </c>
      <c r="V1720" s="51">
        <v>4</v>
      </c>
      <c r="W1720" s="51">
        <v>8</v>
      </c>
      <c r="X1720" s="51">
        <v>38</v>
      </c>
    </row>
    <row r="1721" spans="1:24" x14ac:dyDescent="0.2">
      <c r="A1721">
        <v>15761</v>
      </c>
      <c r="B1721" t="s">
        <v>1387</v>
      </c>
      <c r="C1721" t="s">
        <v>1289</v>
      </c>
      <c r="D1721">
        <v>2017</v>
      </c>
      <c r="E1721" t="str">
        <f t="shared" si="26"/>
        <v>157612017</v>
      </c>
      <c r="F1721">
        <v>3482</v>
      </c>
      <c r="G1721" t="str">
        <f>VLOOKUP($A1721,CATMUN!$B$2:$C$1123,2,0)</f>
        <v>Medio</v>
      </c>
      <c r="H1721" t="str">
        <f>VLOOKUP($A1721,CATMUN!$B$2:$D$1123,3,0)</f>
        <v>Municipios rurales</v>
      </c>
      <c r="I1721">
        <f>VLOOKUP($A1721,CATMUN!$B$2:$G$1123,4,0)</f>
        <v>0</v>
      </c>
      <c r="J1721">
        <f>VLOOKUP($A1721,CATMUN!$B$2:$G$1123,6,0)</f>
        <v>15</v>
      </c>
      <c r="K1721" s="69">
        <v>126.29663599999999</v>
      </c>
      <c r="L1721" s="69">
        <v>423.79490396975808</v>
      </c>
      <c r="M1721" s="69">
        <v>1.8525590000000001</v>
      </c>
      <c r="N1721" s="69">
        <v>19.730779842112959</v>
      </c>
      <c r="P1721" s="69">
        <v>185.807253</v>
      </c>
      <c r="Q1721">
        <v>0</v>
      </c>
      <c r="S1721" s="69">
        <v>974.09391099999993</v>
      </c>
      <c r="T1721">
        <v>0</v>
      </c>
      <c r="V1721" s="51">
        <v>4</v>
      </c>
      <c r="W1721" s="51">
        <v>2</v>
      </c>
      <c r="X1721" s="51">
        <v>38</v>
      </c>
    </row>
    <row r="1722" spans="1:24" x14ac:dyDescent="0.2">
      <c r="A1722">
        <v>15762</v>
      </c>
      <c r="B1722" t="s">
        <v>1388</v>
      </c>
      <c r="C1722" t="s">
        <v>1289</v>
      </c>
      <c r="D1722">
        <v>2017</v>
      </c>
      <c r="E1722" t="str">
        <f t="shared" si="26"/>
        <v>157622017</v>
      </c>
      <c r="F1722">
        <v>3028</v>
      </c>
      <c r="G1722" t="str">
        <f>VLOOKUP($A1722,CATMUN!$B$2:$C$1123,2,0)</f>
        <v>Medio</v>
      </c>
      <c r="H1722" t="str">
        <f>VLOOKUP($A1722,CATMUN!$B$2:$D$1123,3,0)</f>
        <v>Municipios rurales</v>
      </c>
      <c r="I1722">
        <f>VLOOKUP($A1722,CATMUN!$B$2:$G$1123,4,0)</f>
        <v>0</v>
      </c>
      <c r="J1722">
        <f>VLOOKUP($A1722,CATMUN!$B$2:$G$1123,6,0)</f>
        <v>15</v>
      </c>
      <c r="K1722" s="69">
        <v>42.866813999999998</v>
      </c>
      <c r="L1722" s="69">
        <v>423.79490396975808</v>
      </c>
      <c r="M1722" s="69">
        <v>0</v>
      </c>
      <c r="N1722" s="69">
        <v>19.730779842112959</v>
      </c>
      <c r="P1722" s="69">
        <v>185.807253</v>
      </c>
      <c r="Q1722">
        <v>0</v>
      </c>
      <c r="S1722" s="69">
        <v>974.09391099999993</v>
      </c>
      <c r="T1722">
        <v>0</v>
      </c>
      <c r="V1722" s="51">
        <v>4</v>
      </c>
      <c r="W1722" s="51">
        <v>0</v>
      </c>
      <c r="X1722" s="51">
        <v>38</v>
      </c>
    </row>
    <row r="1723" spans="1:24" x14ac:dyDescent="0.2">
      <c r="A1723">
        <v>15763</v>
      </c>
      <c r="B1723" t="s">
        <v>1389</v>
      </c>
      <c r="C1723" t="s">
        <v>1289</v>
      </c>
      <c r="D1723">
        <v>2017</v>
      </c>
      <c r="E1723" t="str">
        <f t="shared" si="26"/>
        <v>157632017</v>
      </c>
      <c r="F1723">
        <v>7460</v>
      </c>
      <c r="G1723" t="str">
        <f>VLOOKUP($A1723,CATMUN!$B$2:$C$1123,2,0)</f>
        <v>Alto</v>
      </c>
      <c r="H1723" t="str">
        <f>VLOOKUP($A1723,CATMUN!$B$2:$D$1123,3,0)</f>
        <v>Municipios rurales</v>
      </c>
      <c r="I1723">
        <f>VLOOKUP($A1723,CATMUN!$B$2:$G$1123,4,0)</f>
        <v>0</v>
      </c>
      <c r="J1723">
        <f>VLOOKUP($A1723,CATMUN!$B$2:$G$1123,6,0)</f>
        <v>15</v>
      </c>
      <c r="K1723" s="69">
        <v>606.32541500000002</v>
      </c>
      <c r="L1723" s="69">
        <v>423.79490396975808</v>
      </c>
      <c r="M1723" s="69">
        <v>12.653219999999999</v>
      </c>
      <c r="N1723" s="69">
        <v>19.730779842112959</v>
      </c>
      <c r="P1723" s="69">
        <v>185.807253</v>
      </c>
      <c r="Q1723">
        <v>0</v>
      </c>
      <c r="S1723" s="69">
        <v>974.09391099999993</v>
      </c>
      <c r="T1723">
        <v>0</v>
      </c>
      <c r="V1723" s="51">
        <v>4</v>
      </c>
      <c r="W1723" s="51">
        <v>2</v>
      </c>
      <c r="X1723" s="51">
        <v>38</v>
      </c>
    </row>
    <row r="1724" spans="1:24" x14ac:dyDescent="0.2">
      <c r="A1724">
        <v>15764</v>
      </c>
      <c r="B1724" t="s">
        <v>1390</v>
      </c>
      <c r="C1724" t="s">
        <v>1289</v>
      </c>
      <c r="D1724">
        <v>2017</v>
      </c>
      <c r="E1724" t="str">
        <f t="shared" si="26"/>
        <v>157642017</v>
      </c>
      <c r="F1724">
        <v>5226</v>
      </c>
      <c r="G1724" t="str">
        <f>VLOOKUP($A1724,CATMUN!$B$2:$C$1123,2,0)</f>
        <v>Bajo</v>
      </c>
      <c r="H1724" t="str">
        <f>VLOOKUP($A1724,CATMUN!$B$2:$D$1123,3,0)</f>
        <v>Municipios rurales</v>
      </c>
      <c r="I1724">
        <f>VLOOKUP($A1724,CATMUN!$B$2:$G$1123,4,0)</f>
        <v>0</v>
      </c>
      <c r="J1724">
        <f>VLOOKUP($A1724,CATMUN!$B$2:$G$1123,6,0)</f>
        <v>15</v>
      </c>
      <c r="K1724" s="69">
        <v>349.61711400000002</v>
      </c>
      <c r="L1724" s="69">
        <v>423.79490396975808</v>
      </c>
      <c r="M1724" s="69">
        <v>20.981527</v>
      </c>
      <c r="N1724" s="69">
        <v>19.730779842112959</v>
      </c>
      <c r="P1724" s="69">
        <v>185.807253</v>
      </c>
      <c r="Q1724">
        <v>0</v>
      </c>
      <c r="S1724" s="69">
        <v>974.09391099999993</v>
      </c>
      <c r="T1724">
        <v>0</v>
      </c>
      <c r="V1724" s="51">
        <v>6</v>
      </c>
      <c r="W1724" s="51">
        <v>3</v>
      </c>
      <c r="X1724" s="51">
        <v>101</v>
      </c>
    </row>
    <row r="1725" spans="1:24" x14ac:dyDescent="0.2">
      <c r="A1725">
        <v>15774</v>
      </c>
      <c r="B1725" t="s">
        <v>1391</v>
      </c>
      <c r="C1725" t="s">
        <v>1289</v>
      </c>
      <c r="D1725">
        <v>2017</v>
      </c>
      <c r="E1725" t="str">
        <f t="shared" si="26"/>
        <v>157742017</v>
      </c>
      <c r="F1725">
        <v>2982</v>
      </c>
      <c r="G1725" t="str">
        <f>VLOOKUP($A1725,CATMUN!$B$2:$C$1123,2,0)</f>
        <v>Bajo</v>
      </c>
      <c r="H1725" t="str">
        <f>VLOOKUP($A1725,CATMUN!$B$2:$D$1123,3,0)</f>
        <v>Municipios rurales</v>
      </c>
      <c r="I1725">
        <f>VLOOKUP($A1725,CATMUN!$B$2:$G$1123,4,0)</f>
        <v>0</v>
      </c>
      <c r="J1725">
        <f>VLOOKUP($A1725,CATMUN!$B$2:$G$1123,6,0)</f>
        <v>15</v>
      </c>
      <c r="K1725" s="69">
        <v>7.2680702209472656</v>
      </c>
      <c r="L1725" s="69">
        <v>423.79490396975808</v>
      </c>
      <c r="M1725" s="69">
        <v>0</v>
      </c>
      <c r="N1725" s="69">
        <v>19.730779842112959</v>
      </c>
      <c r="P1725" s="69">
        <v>185.807253</v>
      </c>
      <c r="Q1725">
        <v>0</v>
      </c>
      <c r="S1725" s="69">
        <v>974.09391099999993</v>
      </c>
      <c r="T1725">
        <v>0</v>
      </c>
      <c r="V1725" s="51">
        <v>4</v>
      </c>
      <c r="W1725" s="51">
        <v>0</v>
      </c>
      <c r="X1725" s="51">
        <v>38</v>
      </c>
    </row>
    <row r="1726" spans="1:24" x14ac:dyDescent="0.2">
      <c r="A1726">
        <v>15776</v>
      </c>
      <c r="B1726" t="s">
        <v>1392</v>
      </c>
      <c r="C1726" t="s">
        <v>1289</v>
      </c>
      <c r="D1726">
        <v>2017</v>
      </c>
      <c r="E1726" t="str">
        <f t="shared" si="26"/>
        <v>157762017</v>
      </c>
      <c r="F1726">
        <v>5862</v>
      </c>
      <c r="G1726" t="str">
        <f>VLOOKUP($A1726,CATMUN!$B$2:$C$1123,2,0)</f>
        <v>Alto</v>
      </c>
      <c r="H1726" t="str">
        <f>VLOOKUP($A1726,CATMUN!$B$2:$D$1123,3,0)</f>
        <v>Municipios rurales</v>
      </c>
      <c r="I1726">
        <f>VLOOKUP($A1726,CATMUN!$B$2:$G$1123,4,0)</f>
        <v>0</v>
      </c>
      <c r="J1726">
        <f>VLOOKUP($A1726,CATMUN!$B$2:$G$1123,6,0)</f>
        <v>15</v>
      </c>
      <c r="K1726" s="69">
        <v>212.72615999999999</v>
      </c>
      <c r="L1726" s="69">
        <v>423.79490396975808</v>
      </c>
      <c r="M1726" s="69">
        <v>26.672297</v>
      </c>
      <c r="N1726" s="69">
        <v>19.730779842112959</v>
      </c>
      <c r="P1726" s="69">
        <v>185.807253</v>
      </c>
      <c r="Q1726">
        <v>0</v>
      </c>
      <c r="S1726" s="69">
        <v>974.09391099999993</v>
      </c>
      <c r="T1726">
        <v>0</v>
      </c>
      <c r="V1726" s="51">
        <v>4</v>
      </c>
      <c r="W1726" s="51">
        <v>48</v>
      </c>
      <c r="X1726" s="51">
        <v>38</v>
      </c>
    </row>
    <row r="1727" spans="1:24" x14ac:dyDescent="0.2">
      <c r="A1727">
        <v>15790</v>
      </c>
      <c r="B1727" t="s">
        <v>1394</v>
      </c>
      <c r="C1727" t="s">
        <v>1289</v>
      </c>
      <c r="D1727">
        <v>2017</v>
      </c>
      <c r="E1727" t="str">
        <f t="shared" si="26"/>
        <v>157902017</v>
      </c>
      <c r="F1727">
        <v>6237</v>
      </c>
      <c r="G1727" t="str">
        <f>VLOOKUP($A1727,CATMUN!$B$2:$C$1123,2,0)</f>
        <v>Medio</v>
      </c>
      <c r="H1727" t="str">
        <f>VLOOKUP($A1727,CATMUN!$B$2:$D$1123,3,0)</f>
        <v>Municipios rurales</v>
      </c>
      <c r="I1727">
        <f>VLOOKUP($A1727,CATMUN!$B$2:$G$1123,4,0)</f>
        <v>0</v>
      </c>
      <c r="J1727">
        <f>VLOOKUP($A1727,CATMUN!$B$2:$G$1123,6,0)</f>
        <v>15</v>
      </c>
      <c r="K1727" s="69">
        <v>93.578551000000004</v>
      </c>
      <c r="L1727" s="69">
        <v>423.79490396975808</v>
      </c>
      <c r="M1727" s="69">
        <v>1.8212000000000002</v>
      </c>
      <c r="N1727" s="69">
        <v>19.730779842112959</v>
      </c>
      <c r="P1727" s="69">
        <v>185.807253</v>
      </c>
      <c r="Q1727">
        <v>0</v>
      </c>
      <c r="S1727" s="69">
        <v>974.09391099999993</v>
      </c>
      <c r="T1727">
        <v>0</v>
      </c>
      <c r="V1727" s="51">
        <v>4</v>
      </c>
      <c r="W1727" s="51">
        <v>0</v>
      </c>
      <c r="X1727" s="51">
        <v>38</v>
      </c>
    </row>
    <row r="1728" spans="1:24" x14ac:dyDescent="0.2">
      <c r="A1728">
        <v>15798</v>
      </c>
      <c r="B1728" t="s">
        <v>1395</v>
      </c>
      <c r="C1728" t="s">
        <v>1289</v>
      </c>
      <c r="D1728">
        <v>2017</v>
      </c>
      <c r="E1728" t="str">
        <f t="shared" si="26"/>
        <v>157982017</v>
      </c>
      <c r="F1728">
        <v>4002</v>
      </c>
      <c r="G1728" t="str">
        <f>VLOOKUP($A1728,CATMUN!$B$2:$C$1123,2,0)</f>
        <v>Alto</v>
      </c>
      <c r="H1728" t="str">
        <f>VLOOKUP($A1728,CATMUN!$B$2:$D$1123,3,0)</f>
        <v>Municipios rurales</v>
      </c>
      <c r="I1728">
        <f>VLOOKUP($A1728,CATMUN!$B$2:$G$1123,4,0)</f>
        <v>0</v>
      </c>
      <c r="J1728">
        <f>VLOOKUP($A1728,CATMUN!$B$2:$G$1123,6,0)</f>
        <v>15</v>
      </c>
      <c r="K1728" s="69">
        <v>262.37222800000001</v>
      </c>
      <c r="L1728" s="69">
        <v>423.79490396975808</v>
      </c>
      <c r="M1728" s="69">
        <v>5.1763770000000005</v>
      </c>
      <c r="N1728" s="69">
        <v>19.730779842112959</v>
      </c>
      <c r="P1728" s="69">
        <v>185.807253</v>
      </c>
      <c r="Q1728">
        <v>0</v>
      </c>
      <c r="S1728" s="69">
        <v>974.09391099999993</v>
      </c>
      <c r="T1728">
        <v>0</v>
      </c>
      <c r="V1728" s="51">
        <v>6</v>
      </c>
      <c r="W1728" s="51">
        <v>5</v>
      </c>
      <c r="X1728" s="51">
        <v>101</v>
      </c>
    </row>
    <row r="1729" spans="1:24" x14ac:dyDescent="0.2">
      <c r="A1729">
        <v>15804</v>
      </c>
      <c r="B1729" t="s">
        <v>1396</v>
      </c>
      <c r="C1729" t="s">
        <v>1289</v>
      </c>
      <c r="D1729">
        <v>2017</v>
      </c>
      <c r="E1729" t="str">
        <f t="shared" si="26"/>
        <v>158042017</v>
      </c>
      <c r="F1729">
        <v>9080</v>
      </c>
      <c r="G1729" t="str">
        <f>VLOOKUP($A1729,CATMUN!$B$2:$C$1123,2,0)</f>
        <v>Medio</v>
      </c>
      <c r="H1729" t="str">
        <f>VLOOKUP($A1729,CATMUN!$B$2:$D$1123,3,0)</f>
        <v>Municipios rurales</v>
      </c>
      <c r="I1729">
        <f>VLOOKUP($A1729,CATMUN!$B$2:$G$1123,4,0)</f>
        <v>0</v>
      </c>
      <c r="J1729">
        <f>VLOOKUP($A1729,CATMUN!$B$2:$G$1123,6,0)</f>
        <v>15</v>
      </c>
      <c r="K1729" s="69">
        <v>503.77587699999998</v>
      </c>
      <c r="L1729" s="69">
        <v>423.79490396975808</v>
      </c>
      <c r="M1729" s="69">
        <v>24.905049999999999</v>
      </c>
      <c r="N1729" s="69">
        <v>19.730779842112959</v>
      </c>
      <c r="P1729" s="69">
        <v>185.807253</v>
      </c>
      <c r="R1729">
        <v>0</v>
      </c>
      <c r="S1729" s="69">
        <v>974.09391099999993</v>
      </c>
      <c r="T1729">
        <v>0</v>
      </c>
      <c r="V1729" s="51">
        <v>4</v>
      </c>
      <c r="W1729" s="51">
        <v>0</v>
      </c>
      <c r="X1729" s="51">
        <v>38</v>
      </c>
    </row>
    <row r="1730" spans="1:24" x14ac:dyDescent="0.2">
      <c r="A1730">
        <v>15808</v>
      </c>
      <c r="B1730" t="s">
        <v>1398</v>
      </c>
      <c r="C1730" t="s">
        <v>1289</v>
      </c>
      <c r="D1730">
        <v>2017</v>
      </c>
      <c r="E1730" t="str">
        <f t="shared" ref="E1730:E1793" si="27">A1730&amp;D1730</f>
        <v>158082017</v>
      </c>
      <c r="F1730">
        <v>3042</v>
      </c>
      <c r="G1730" t="str">
        <f>VLOOKUP($A1730,CATMUN!$B$2:$C$1123,2,0)</f>
        <v>Medio</v>
      </c>
      <c r="H1730" t="str">
        <f>VLOOKUP($A1730,CATMUN!$B$2:$D$1123,3,0)</f>
        <v>Municipios rurales</v>
      </c>
      <c r="I1730">
        <f>VLOOKUP($A1730,CATMUN!$B$2:$G$1123,4,0)</f>
        <v>0</v>
      </c>
      <c r="J1730">
        <f>VLOOKUP($A1730,CATMUN!$B$2:$G$1123,6,0)</f>
        <v>15</v>
      </c>
      <c r="K1730" s="69">
        <v>142.89666800000001</v>
      </c>
      <c r="L1730" s="69">
        <v>423.79490396975808</v>
      </c>
      <c r="M1730" s="69">
        <v>0</v>
      </c>
      <c r="N1730" s="69">
        <v>19.730779842112959</v>
      </c>
      <c r="P1730" s="69">
        <v>185.807253</v>
      </c>
      <c r="Q1730">
        <v>0</v>
      </c>
      <c r="S1730" s="69">
        <v>974.09391099999993</v>
      </c>
      <c r="T1730">
        <v>0</v>
      </c>
      <c r="U1730">
        <v>1.6E-2</v>
      </c>
      <c r="V1730" s="51">
        <v>4</v>
      </c>
      <c r="W1730" s="51">
        <v>0</v>
      </c>
      <c r="X1730" s="51">
        <v>38</v>
      </c>
    </row>
    <row r="1731" spans="1:24" x14ac:dyDescent="0.2">
      <c r="A1731">
        <v>15810</v>
      </c>
      <c r="B1731" t="s">
        <v>1399</v>
      </c>
      <c r="C1731" t="s">
        <v>1289</v>
      </c>
      <c r="D1731">
        <v>2017</v>
      </c>
      <c r="E1731" t="str">
        <f t="shared" si="27"/>
        <v>158102017</v>
      </c>
      <c r="F1731">
        <v>3093</v>
      </c>
      <c r="G1731" t="str">
        <f>VLOOKUP($A1731,CATMUN!$B$2:$C$1123,2,0)</f>
        <v>Medio</v>
      </c>
      <c r="H1731" t="str">
        <f>VLOOKUP($A1731,CATMUN!$B$2:$D$1123,3,0)</f>
        <v>Municipios rurales</v>
      </c>
      <c r="I1731">
        <f>VLOOKUP($A1731,CATMUN!$B$2:$G$1123,4,0)</f>
        <v>0</v>
      </c>
      <c r="J1731">
        <f>VLOOKUP($A1731,CATMUN!$B$2:$G$1123,6,0)</f>
        <v>15</v>
      </c>
      <c r="K1731" s="69">
        <v>36.236067000000006</v>
      </c>
      <c r="L1731" s="69">
        <v>423.79490396975808</v>
      </c>
      <c r="N1731" s="69">
        <v>19.730779842112959</v>
      </c>
      <c r="P1731" s="69">
        <v>185.807253</v>
      </c>
      <c r="Q1731">
        <v>0</v>
      </c>
      <c r="S1731" s="69">
        <v>974.09391099999993</v>
      </c>
      <c r="T1731">
        <v>0</v>
      </c>
      <c r="V1731" s="51">
        <v>4</v>
      </c>
      <c r="W1731" s="51">
        <v>0</v>
      </c>
      <c r="X1731" s="51">
        <v>38</v>
      </c>
    </row>
    <row r="1732" spans="1:24" x14ac:dyDescent="0.2">
      <c r="A1732">
        <v>15816</v>
      </c>
      <c r="B1732" t="s">
        <v>1401</v>
      </c>
      <c r="C1732" t="s">
        <v>1289</v>
      </c>
      <c r="D1732">
        <v>2017</v>
      </c>
      <c r="E1732" t="str">
        <f t="shared" si="27"/>
        <v>158162017</v>
      </c>
      <c r="F1732">
        <v>4895</v>
      </c>
      <c r="G1732" t="str">
        <f>VLOOKUP($A1732,CATMUN!$B$2:$C$1123,2,0)</f>
        <v>Medio</v>
      </c>
      <c r="H1732" t="str">
        <f>VLOOKUP($A1732,CATMUN!$B$2:$D$1123,3,0)</f>
        <v>Municipios rurales</v>
      </c>
      <c r="I1732">
        <f>VLOOKUP($A1732,CATMUN!$B$2:$G$1123,4,0)</f>
        <v>0</v>
      </c>
      <c r="J1732">
        <f>VLOOKUP($A1732,CATMUN!$B$2:$G$1123,6,0)</f>
        <v>15</v>
      </c>
      <c r="K1732" s="69">
        <v>349.18188500000002</v>
      </c>
      <c r="L1732" s="69">
        <v>423.79490396975808</v>
      </c>
      <c r="M1732" s="69">
        <v>6.799671</v>
      </c>
      <c r="N1732" s="69">
        <v>19.730779842112959</v>
      </c>
      <c r="P1732" s="69">
        <v>185.807253</v>
      </c>
      <c r="Q1732">
        <v>0</v>
      </c>
      <c r="S1732" s="69">
        <v>974.09391099999993</v>
      </c>
      <c r="T1732">
        <v>0</v>
      </c>
      <c r="V1732" s="51">
        <v>4</v>
      </c>
      <c r="W1732" s="51">
        <v>1</v>
      </c>
      <c r="X1732" s="51">
        <v>38</v>
      </c>
    </row>
    <row r="1733" spans="1:24" x14ac:dyDescent="0.2">
      <c r="A1733">
        <v>15832</v>
      </c>
      <c r="B1733" t="s">
        <v>1404</v>
      </c>
      <c r="C1733" t="s">
        <v>1289</v>
      </c>
      <c r="D1733">
        <v>2017</v>
      </c>
      <c r="E1733" t="str">
        <f t="shared" si="27"/>
        <v>158322017</v>
      </c>
      <c r="F1733">
        <v>1883</v>
      </c>
      <c r="G1733" t="str">
        <f>VLOOKUP($A1733,CATMUN!$B$2:$C$1123,2,0)</f>
        <v>Medio</v>
      </c>
      <c r="H1733" t="str">
        <f>VLOOKUP($A1733,CATMUN!$B$2:$D$1123,3,0)</f>
        <v>Municipios rurales</v>
      </c>
      <c r="I1733">
        <f>VLOOKUP($A1733,CATMUN!$B$2:$G$1123,4,0)</f>
        <v>0</v>
      </c>
      <c r="J1733">
        <f>VLOOKUP($A1733,CATMUN!$B$2:$G$1123,6,0)</f>
        <v>15</v>
      </c>
      <c r="K1733" s="69">
        <v>36.724599999999995</v>
      </c>
      <c r="L1733" s="69">
        <v>423.79490396975808</v>
      </c>
      <c r="N1733" s="69">
        <v>19.730779842112959</v>
      </c>
      <c r="P1733" s="69">
        <v>185.807253</v>
      </c>
      <c r="Q1733">
        <v>0</v>
      </c>
      <c r="S1733" s="69">
        <v>974.09391099999993</v>
      </c>
      <c r="T1733">
        <v>0</v>
      </c>
      <c r="V1733" s="51">
        <v>4</v>
      </c>
      <c r="W1733" s="51">
        <v>0</v>
      </c>
      <c r="X1733" s="51">
        <v>38</v>
      </c>
    </row>
    <row r="1734" spans="1:24" x14ac:dyDescent="0.2">
      <c r="A1734">
        <v>15839</v>
      </c>
      <c r="B1734" t="s">
        <v>1407</v>
      </c>
      <c r="C1734" t="s">
        <v>1289</v>
      </c>
      <c r="D1734">
        <v>2017</v>
      </c>
      <c r="E1734" t="str">
        <f t="shared" si="27"/>
        <v>158392017</v>
      </c>
      <c r="F1734">
        <v>1820</v>
      </c>
      <c r="G1734" t="str">
        <f>VLOOKUP($A1734,CATMUN!$B$2:$C$1123,2,0)</f>
        <v>Medio</v>
      </c>
      <c r="H1734" t="str">
        <f>VLOOKUP($A1734,CATMUN!$B$2:$D$1123,3,0)</f>
        <v>Municipios rurales</v>
      </c>
      <c r="I1734">
        <f>VLOOKUP($A1734,CATMUN!$B$2:$G$1123,4,0)</f>
        <v>0</v>
      </c>
      <c r="J1734">
        <f>VLOOKUP($A1734,CATMUN!$B$2:$G$1123,6,0)</f>
        <v>15</v>
      </c>
      <c r="K1734" s="69">
        <v>56.704400999999997</v>
      </c>
      <c r="L1734" s="69">
        <v>423.79490396975808</v>
      </c>
      <c r="M1734" s="69">
        <v>0</v>
      </c>
      <c r="N1734" s="69">
        <v>19.730779842112959</v>
      </c>
      <c r="P1734" s="69">
        <v>185.807253</v>
      </c>
      <c r="Q1734">
        <v>0</v>
      </c>
      <c r="S1734" s="69">
        <v>974.09391099999993</v>
      </c>
      <c r="T1734">
        <v>0</v>
      </c>
      <c r="V1734" s="51">
        <v>4</v>
      </c>
      <c r="W1734" s="51">
        <v>0</v>
      </c>
      <c r="X1734" s="51">
        <v>38</v>
      </c>
    </row>
    <row r="1735" spans="1:24" x14ac:dyDescent="0.2">
      <c r="A1735">
        <v>15842</v>
      </c>
      <c r="B1735" t="s">
        <v>1408</v>
      </c>
      <c r="C1735" t="s">
        <v>1289</v>
      </c>
      <c r="D1735">
        <v>2017</v>
      </c>
      <c r="E1735" t="str">
        <f t="shared" si="27"/>
        <v>158422017</v>
      </c>
      <c r="F1735">
        <v>10330</v>
      </c>
      <c r="G1735" t="str">
        <f>VLOOKUP($A1735,CATMUN!$B$2:$C$1123,2,0)</f>
        <v>Medio</v>
      </c>
      <c r="H1735" t="str">
        <f>VLOOKUP($A1735,CATMUN!$B$2:$D$1123,3,0)</f>
        <v>Municipios rurales</v>
      </c>
      <c r="I1735">
        <f>VLOOKUP($A1735,CATMUN!$B$2:$G$1123,4,0)</f>
        <v>0</v>
      </c>
      <c r="J1735">
        <f>VLOOKUP($A1735,CATMUN!$B$2:$G$1123,6,0)</f>
        <v>15</v>
      </c>
      <c r="K1735" s="69">
        <v>287.51256599999999</v>
      </c>
      <c r="L1735" s="69">
        <v>423.79490396975808</v>
      </c>
      <c r="M1735" s="69">
        <v>1.1917200000000001</v>
      </c>
      <c r="N1735" s="69">
        <v>19.730779842112959</v>
      </c>
      <c r="P1735" s="69">
        <v>185.807253</v>
      </c>
      <c r="S1735" s="69">
        <v>974.09391099999993</v>
      </c>
      <c r="T1735">
        <v>0</v>
      </c>
      <c r="V1735" s="51">
        <v>4</v>
      </c>
      <c r="W1735" s="51">
        <v>0</v>
      </c>
      <c r="X1735" s="51">
        <v>38</v>
      </c>
    </row>
    <row r="1736" spans="1:24" x14ac:dyDescent="0.2">
      <c r="A1736">
        <v>15879</v>
      </c>
      <c r="B1736" t="s">
        <v>1410</v>
      </c>
      <c r="C1736" t="s">
        <v>1289</v>
      </c>
      <c r="D1736">
        <v>2017</v>
      </c>
      <c r="E1736" t="str">
        <f t="shared" si="27"/>
        <v>158792017</v>
      </c>
      <c r="F1736">
        <v>3172</v>
      </c>
      <c r="G1736" t="str">
        <f>VLOOKUP($A1736,CATMUN!$B$2:$C$1123,2,0)</f>
        <v>Medio</v>
      </c>
      <c r="H1736" t="str">
        <f>VLOOKUP($A1736,CATMUN!$B$2:$D$1123,3,0)</f>
        <v>Municipios rurales</v>
      </c>
      <c r="I1736">
        <f>VLOOKUP($A1736,CATMUN!$B$2:$G$1123,4,0)</f>
        <v>0</v>
      </c>
      <c r="J1736">
        <f>VLOOKUP($A1736,CATMUN!$B$2:$G$1123,6,0)</f>
        <v>15</v>
      </c>
      <c r="K1736" s="69">
        <v>100.53463400000001</v>
      </c>
      <c r="L1736" s="69">
        <v>423.79490396975808</v>
      </c>
      <c r="N1736" s="69">
        <v>19.730779842112959</v>
      </c>
      <c r="P1736" s="69">
        <v>185.807253</v>
      </c>
      <c r="Q1736">
        <v>0</v>
      </c>
      <c r="S1736" s="69">
        <v>974.09391099999993</v>
      </c>
      <c r="T1736">
        <v>0</v>
      </c>
      <c r="U1736">
        <v>5.7545699999999993</v>
      </c>
      <c r="V1736" s="51">
        <v>4</v>
      </c>
      <c r="W1736" s="51">
        <v>0</v>
      </c>
      <c r="X1736" s="51">
        <v>38</v>
      </c>
    </row>
    <row r="1737" spans="1:24" x14ac:dyDescent="0.2">
      <c r="A1737">
        <v>15897</v>
      </c>
      <c r="B1737" t="s">
        <v>1411</v>
      </c>
      <c r="C1737" t="s">
        <v>1289</v>
      </c>
      <c r="D1737">
        <v>2017</v>
      </c>
      <c r="E1737" t="str">
        <f t="shared" si="27"/>
        <v>158972017</v>
      </c>
      <c r="F1737">
        <v>4441</v>
      </c>
      <c r="G1737" t="str">
        <f>VLOOKUP($A1737,CATMUN!$B$2:$C$1123,2,0)</f>
        <v>Alto</v>
      </c>
      <c r="H1737" t="str">
        <f>VLOOKUP($A1737,CATMUN!$B$2:$D$1123,3,0)</f>
        <v>Municipios rurales</v>
      </c>
      <c r="I1737">
        <f>VLOOKUP($A1737,CATMUN!$B$2:$G$1123,4,0)</f>
        <v>0</v>
      </c>
      <c r="J1737">
        <f>VLOOKUP($A1737,CATMUN!$B$2:$G$1123,6,0)</f>
        <v>15</v>
      </c>
      <c r="K1737" s="69">
        <v>139.89802399999999</v>
      </c>
      <c r="L1737" s="69">
        <v>423.79490396975808</v>
      </c>
      <c r="M1737" s="69">
        <v>0</v>
      </c>
      <c r="N1737" s="69">
        <v>19.730779842112959</v>
      </c>
      <c r="P1737" s="69">
        <v>185.807253</v>
      </c>
      <c r="Q1737">
        <v>0</v>
      </c>
      <c r="S1737" s="69">
        <v>974.09391099999993</v>
      </c>
      <c r="T1737">
        <v>0</v>
      </c>
      <c r="V1737" s="51">
        <v>4</v>
      </c>
      <c r="W1737" s="51">
        <v>0</v>
      </c>
      <c r="X1737" s="51">
        <v>38</v>
      </c>
    </row>
    <row r="1738" spans="1:24" x14ac:dyDescent="0.2">
      <c r="A1738">
        <v>17013</v>
      </c>
      <c r="B1738" t="s">
        <v>1413</v>
      </c>
      <c r="C1738" t="s">
        <v>1301</v>
      </c>
      <c r="D1738">
        <v>2017</v>
      </c>
      <c r="E1738" t="str">
        <f t="shared" si="27"/>
        <v>170132017</v>
      </c>
      <c r="F1738">
        <v>21653</v>
      </c>
      <c r="G1738" t="str">
        <f>VLOOKUP($A1738,CATMUN!$B$2:$C$1123,2,0)</f>
        <v>Medio</v>
      </c>
      <c r="H1738" t="str">
        <f>VLOOKUP($A1738,CATMUN!$B$2:$D$1123,3,0)</f>
        <v>Municipios rurales</v>
      </c>
      <c r="I1738">
        <f>VLOOKUP($A1738,CATMUN!$B$2:$G$1123,4,0)</f>
        <v>0</v>
      </c>
      <c r="J1738">
        <f>VLOOKUP($A1738,CATMUN!$B$2:$G$1123,6,0)</f>
        <v>15</v>
      </c>
      <c r="K1738" s="69">
        <v>855.26792599999999</v>
      </c>
      <c r="L1738" s="69">
        <v>423.79490396975808</v>
      </c>
      <c r="M1738" s="69">
        <v>18.4604</v>
      </c>
      <c r="N1738" s="69">
        <v>19.730779842112959</v>
      </c>
      <c r="P1738" s="69">
        <v>185.807253</v>
      </c>
      <c r="Q1738">
        <v>0</v>
      </c>
      <c r="S1738" s="69">
        <v>974.09391099999993</v>
      </c>
      <c r="T1738">
        <v>0</v>
      </c>
      <c r="V1738" s="51">
        <v>6</v>
      </c>
      <c r="W1738" s="51">
        <v>33</v>
      </c>
      <c r="X1738" s="51">
        <v>101</v>
      </c>
    </row>
    <row r="1739" spans="1:24" x14ac:dyDescent="0.2">
      <c r="A1739">
        <v>17446</v>
      </c>
      <c r="B1739" t="s">
        <v>1424</v>
      </c>
      <c r="C1739" t="s">
        <v>1301</v>
      </c>
      <c r="D1739">
        <v>2017</v>
      </c>
      <c r="E1739" t="str">
        <f t="shared" si="27"/>
        <v>174462017</v>
      </c>
      <c r="F1739">
        <v>3393</v>
      </c>
      <c r="G1739" t="str">
        <f>VLOOKUP($A1739,CATMUN!$B$2:$C$1123,2,0)</f>
        <v>Medio</v>
      </c>
      <c r="H1739" t="str">
        <f>VLOOKUP($A1739,CATMUN!$B$2:$D$1123,3,0)</f>
        <v>Municipios rurales</v>
      </c>
      <c r="I1739">
        <f>VLOOKUP($A1739,CATMUN!$B$2:$G$1123,4,0)</f>
        <v>0</v>
      </c>
      <c r="J1739">
        <f>VLOOKUP($A1739,CATMUN!$B$2:$G$1123,6,0)</f>
        <v>15</v>
      </c>
      <c r="K1739" s="69">
        <v>194.93590900000001</v>
      </c>
      <c r="L1739" s="69">
        <v>423.79490396975808</v>
      </c>
      <c r="M1739" s="69">
        <v>0.26088</v>
      </c>
      <c r="N1739" s="69">
        <v>19.730779842112959</v>
      </c>
      <c r="P1739" s="69">
        <v>185.807253</v>
      </c>
      <c r="Q1739">
        <v>0</v>
      </c>
      <c r="S1739" s="69">
        <v>974.09391099999993</v>
      </c>
      <c r="T1739">
        <v>0</v>
      </c>
      <c r="V1739" s="51">
        <v>4</v>
      </c>
      <c r="W1739" s="51">
        <v>3</v>
      </c>
      <c r="X1739" s="51">
        <v>38</v>
      </c>
    </row>
    <row r="1740" spans="1:24" x14ac:dyDescent="0.2">
      <c r="A1740">
        <v>17495</v>
      </c>
      <c r="B1740" t="s">
        <v>1426</v>
      </c>
      <c r="C1740" t="s">
        <v>1301</v>
      </c>
      <c r="D1740">
        <v>2017</v>
      </c>
      <c r="E1740" t="str">
        <f t="shared" si="27"/>
        <v>174952017</v>
      </c>
      <c r="F1740">
        <v>6272</v>
      </c>
      <c r="G1740" t="str">
        <f>VLOOKUP($A1740,CATMUN!$B$2:$C$1123,2,0)</f>
        <v>Alto</v>
      </c>
      <c r="H1740" t="str">
        <f>VLOOKUP($A1740,CATMUN!$B$2:$D$1123,3,0)</f>
        <v>Municipios rurales</v>
      </c>
      <c r="I1740">
        <f>VLOOKUP($A1740,CATMUN!$B$2:$G$1123,4,0)</f>
        <v>0</v>
      </c>
      <c r="J1740">
        <f>VLOOKUP($A1740,CATMUN!$B$2:$G$1123,6,0)</f>
        <v>15</v>
      </c>
      <c r="K1740" s="69">
        <v>407.79595699999999</v>
      </c>
      <c r="L1740" s="69">
        <v>423.79490396975808</v>
      </c>
      <c r="M1740" s="69">
        <v>0</v>
      </c>
      <c r="N1740" s="69">
        <v>19.730779842112959</v>
      </c>
      <c r="P1740" s="69">
        <v>185.807253</v>
      </c>
      <c r="Q1740">
        <v>0</v>
      </c>
      <c r="S1740" s="69">
        <v>974.09391099999993</v>
      </c>
      <c r="T1740">
        <v>0</v>
      </c>
      <c r="V1740" s="51">
        <v>4</v>
      </c>
      <c r="W1740" s="51">
        <v>12</v>
      </c>
      <c r="X1740" s="51">
        <v>38</v>
      </c>
    </row>
    <row r="1741" spans="1:24" x14ac:dyDescent="0.2">
      <c r="A1741">
        <v>17513</v>
      </c>
      <c r="B1741" t="s">
        <v>1427</v>
      </c>
      <c r="C1741" t="s">
        <v>1301</v>
      </c>
      <c r="D1741">
        <v>2017</v>
      </c>
      <c r="E1741" t="str">
        <f t="shared" si="27"/>
        <v>175132017</v>
      </c>
      <c r="F1741">
        <v>11399</v>
      </c>
      <c r="G1741" t="str">
        <f>VLOOKUP($A1741,CATMUN!$B$2:$C$1123,2,0)</f>
        <v>Medio</v>
      </c>
      <c r="H1741" t="str">
        <f>VLOOKUP($A1741,CATMUN!$B$2:$D$1123,3,0)</f>
        <v>Municipios rurales</v>
      </c>
      <c r="I1741">
        <f>VLOOKUP($A1741,CATMUN!$B$2:$G$1123,4,0)</f>
        <v>0</v>
      </c>
      <c r="J1741">
        <f>VLOOKUP($A1741,CATMUN!$B$2:$G$1123,6,0)</f>
        <v>15</v>
      </c>
      <c r="K1741" s="69">
        <v>438.31076200000001</v>
      </c>
      <c r="L1741" s="69">
        <v>423.79490396975808</v>
      </c>
      <c r="M1741" s="69">
        <v>18.297428</v>
      </c>
      <c r="N1741" s="69">
        <v>19.730779842112959</v>
      </c>
      <c r="P1741" s="69">
        <v>185.807253</v>
      </c>
      <c r="Q1741">
        <v>0</v>
      </c>
      <c r="S1741" s="69">
        <v>974.09391099999993</v>
      </c>
      <c r="T1741">
        <v>0</v>
      </c>
      <c r="V1741" s="51">
        <v>4</v>
      </c>
      <c r="W1741" s="51">
        <v>21</v>
      </c>
      <c r="X1741" s="51">
        <v>38</v>
      </c>
    </row>
    <row r="1742" spans="1:24" x14ac:dyDescent="0.2">
      <c r="A1742">
        <v>17541</v>
      </c>
      <c r="B1742" t="s">
        <v>1429</v>
      </c>
      <c r="C1742" t="s">
        <v>1301</v>
      </c>
      <c r="D1742">
        <v>2017</v>
      </c>
      <c r="E1742" t="str">
        <f t="shared" si="27"/>
        <v>175412017</v>
      </c>
      <c r="F1742">
        <v>26347</v>
      </c>
      <c r="G1742" t="str">
        <f>VLOOKUP($A1742,CATMUN!$B$2:$C$1123,2,0)</f>
        <v>Medio</v>
      </c>
      <c r="H1742" t="str">
        <f>VLOOKUP($A1742,CATMUN!$B$2:$D$1123,3,0)</f>
        <v>Municipios rurales</v>
      </c>
      <c r="I1742">
        <f>VLOOKUP($A1742,CATMUN!$B$2:$G$1123,4,0)</f>
        <v>0</v>
      </c>
      <c r="J1742">
        <f>VLOOKUP($A1742,CATMUN!$B$2:$G$1123,6,0)</f>
        <v>15</v>
      </c>
      <c r="K1742" s="69">
        <v>540.54336699999999</v>
      </c>
      <c r="L1742" s="69">
        <v>423.79490396975808</v>
      </c>
      <c r="M1742" s="69">
        <v>5.1078000000000001</v>
      </c>
      <c r="N1742" s="69">
        <v>19.730779842112959</v>
      </c>
      <c r="P1742" s="69">
        <v>185.807253</v>
      </c>
      <c r="Q1742">
        <v>0</v>
      </c>
      <c r="S1742" s="69">
        <v>974.09391099999993</v>
      </c>
      <c r="T1742">
        <v>0</v>
      </c>
      <c r="V1742" s="51">
        <v>4</v>
      </c>
      <c r="W1742" s="51">
        <v>19</v>
      </c>
      <c r="X1742" s="51">
        <v>38</v>
      </c>
    </row>
    <row r="1743" spans="1:24" x14ac:dyDescent="0.2">
      <c r="A1743">
        <v>17653</v>
      </c>
      <c r="B1743" t="s">
        <v>1432</v>
      </c>
      <c r="C1743" t="s">
        <v>1301</v>
      </c>
      <c r="D1743">
        <v>2017</v>
      </c>
      <c r="E1743" t="str">
        <f t="shared" si="27"/>
        <v>176532017</v>
      </c>
      <c r="F1743">
        <v>16005</v>
      </c>
      <c r="G1743" t="str">
        <f>VLOOKUP($A1743,CATMUN!$B$2:$C$1123,2,0)</f>
        <v>Alto</v>
      </c>
      <c r="H1743" t="str">
        <f>VLOOKUP($A1743,CATMUN!$B$2:$D$1123,3,0)</f>
        <v>Municipios rurales</v>
      </c>
      <c r="I1743">
        <f>VLOOKUP($A1743,CATMUN!$B$2:$G$1123,4,0)</f>
        <v>0</v>
      </c>
      <c r="J1743">
        <f>VLOOKUP($A1743,CATMUN!$B$2:$G$1123,6,0)</f>
        <v>15</v>
      </c>
      <c r="K1743" s="69">
        <v>868.04464899999994</v>
      </c>
      <c r="L1743" s="69">
        <v>423.79490396975808</v>
      </c>
      <c r="M1743" s="69">
        <v>2.2576499999999999</v>
      </c>
      <c r="N1743" s="69">
        <v>19.730779842112959</v>
      </c>
      <c r="P1743" s="69">
        <v>185.807253</v>
      </c>
      <c r="Q1743">
        <v>0</v>
      </c>
      <c r="S1743" s="69">
        <v>974.09391099999993</v>
      </c>
      <c r="T1743">
        <v>0</v>
      </c>
      <c r="V1743" s="51">
        <v>4</v>
      </c>
      <c r="W1743" s="51">
        <v>22</v>
      </c>
      <c r="X1743" s="51">
        <v>38</v>
      </c>
    </row>
    <row r="1744" spans="1:24" x14ac:dyDescent="0.2">
      <c r="A1744">
        <v>17662</v>
      </c>
      <c r="B1744" t="s">
        <v>1433</v>
      </c>
      <c r="C1744" t="s">
        <v>1301</v>
      </c>
      <c r="D1744">
        <v>2017</v>
      </c>
      <c r="E1744" t="str">
        <f t="shared" si="27"/>
        <v>176622017</v>
      </c>
      <c r="F1744">
        <v>25789</v>
      </c>
      <c r="G1744" t="str">
        <f>VLOOKUP($A1744,CATMUN!$B$2:$C$1123,2,0)</f>
        <v>Medio</v>
      </c>
      <c r="H1744" t="str">
        <f>VLOOKUP($A1744,CATMUN!$B$2:$D$1123,3,0)</f>
        <v>Municipios rurales</v>
      </c>
      <c r="I1744">
        <f>VLOOKUP($A1744,CATMUN!$B$2:$G$1123,4,0)</f>
        <v>0</v>
      </c>
      <c r="J1744">
        <f>VLOOKUP($A1744,CATMUN!$B$2:$G$1123,6,0)</f>
        <v>15</v>
      </c>
      <c r="K1744" s="69">
        <v>348.48792499999996</v>
      </c>
      <c r="L1744" s="69">
        <v>423.79490396975808</v>
      </c>
      <c r="M1744" s="69">
        <v>19.024956</v>
      </c>
      <c r="N1744" s="69">
        <v>19.730779842112959</v>
      </c>
      <c r="P1744" s="69">
        <v>185.807253</v>
      </c>
      <c r="Q1744">
        <v>0</v>
      </c>
      <c r="S1744" s="69">
        <v>974.09391099999993</v>
      </c>
      <c r="T1744">
        <v>0</v>
      </c>
      <c r="V1744" s="51">
        <v>4</v>
      </c>
      <c r="W1744" s="51">
        <v>13</v>
      </c>
      <c r="X1744" s="51">
        <v>38</v>
      </c>
    </row>
    <row r="1745" spans="1:24" x14ac:dyDescent="0.2">
      <c r="A1745">
        <v>17867</v>
      </c>
      <c r="B1745" t="s">
        <v>1436</v>
      </c>
      <c r="C1745" t="s">
        <v>1301</v>
      </c>
      <c r="D1745">
        <v>2017</v>
      </c>
      <c r="E1745" t="str">
        <f t="shared" si="27"/>
        <v>178672017</v>
      </c>
      <c r="F1745">
        <v>8224</v>
      </c>
      <c r="G1745" t="str">
        <f>VLOOKUP($A1745,CATMUN!$B$2:$C$1123,2,0)</f>
        <v>Alto</v>
      </c>
      <c r="H1745" t="str">
        <f>VLOOKUP($A1745,CATMUN!$B$2:$D$1123,3,0)</f>
        <v>Municipios rurales</v>
      </c>
      <c r="I1745">
        <f>VLOOKUP($A1745,CATMUN!$B$2:$G$1123,4,0)</f>
        <v>0</v>
      </c>
      <c r="J1745">
        <f>VLOOKUP($A1745,CATMUN!$B$2:$G$1123,6,0)</f>
        <v>15</v>
      </c>
      <c r="K1745" s="69">
        <v>968.76800200000002</v>
      </c>
      <c r="L1745" s="69">
        <v>423.79490396975808</v>
      </c>
      <c r="M1745" s="69">
        <v>0</v>
      </c>
      <c r="N1745" s="69">
        <v>19.730779842112959</v>
      </c>
      <c r="O1745" s="69">
        <v>0</v>
      </c>
      <c r="P1745" s="69">
        <v>185.807253</v>
      </c>
      <c r="Q1745">
        <v>0</v>
      </c>
      <c r="S1745" s="69">
        <v>974.09391099999993</v>
      </c>
      <c r="T1745">
        <v>0</v>
      </c>
      <c r="V1745" s="51">
        <v>6</v>
      </c>
      <c r="W1745" s="51">
        <v>12</v>
      </c>
      <c r="X1745" s="51">
        <v>101</v>
      </c>
    </row>
    <row r="1746" spans="1:24" x14ac:dyDescent="0.2">
      <c r="A1746">
        <v>18029</v>
      </c>
      <c r="B1746" t="s">
        <v>1441</v>
      </c>
      <c r="C1746" t="s">
        <v>1439</v>
      </c>
      <c r="D1746">
        <v>2017</v>
      </c>
      <c r="E1746" t="str">
        <f t="shared" si="27"/>
        <v>180292017</v>
      </c>
      <c r="F1746">
        <v>6435</v>
      </c>
      <c r="G1746" t="str">
        <f>VLOOKUP($A1746,CATMUN!$B$2:$C$1123,2,0)</f>
        <v>Medio</v>
      </c>
      <c r="H1746" t="str">
        <f>VLOOKUP($A1746,CATMUN!$B$2:$D$1123,3,0)</f>
        <v>Municipios rurales</v>
      </c>
      <c r="I1746">
        <f>VLOOKUP($A1746,CATMUN!$B$2:$G$1123,4,0)</f>
        <v>0</v>
      </c>
      <c r="J1746">
        <f>VLOOKUP($A1746,CATMUN!$B$2:$G$1123,6,0)</f>
        <v>15</v>
      </c>
      <c r="K1746" s="69">
        <v>125.5611241</v>
      </c>
      <c r="L1746" s="69">
        <v>423.79490396975808</v>
      </c>
      <c r="N1746" s="69">
        <v>19.730779842112959</v>
      </c>
      <c r="P1746" s="69">
        <v>185.807253</v>
      </c>
      <c r="Q1746">
        <v>0</v>
      </c>
      <c r="S1746" s="69">
        <v>974.09391099999993</v>
      </c>
      <c r="T1746">
        <v>0</v>
      </c>
      <c r="V1746" s="51">
        <v>4</v>
      </c>
      <c r="W1746" s="51">
        <v>2</v>
      </c>
      <c r="X1746" s="51">
        <v>38</v>
      </c>
    </row>
    <row r="1747" spans="1:24" x14ac:dyDescent="0.2">
      <c r="A1747">
        <v>18094</v>
      </c>
      <c r="B1747" t="s">
        <v>1442</v>
      </c>
      <c r="C1747" t="s">
        <v>1439</v>
      </c>
      <c r="D1747">
        <v>2017</v>
      </c>
      <c r="E1747" t="str">
        <f t="shared" si="27"/>
        <v>180942017</v>
      </c>
      <c r="F1747">
        <v>11663</v>
      </c>
      <c r="G1747" t="str">
        <f>VLOOKUP($A1747,CATMUN!$B$2:$C$1123,2,0)</f>
        <v>Medio</v>
      </c>
      <c r="H1747" t="str">
        <f>VLOOKUP($A1747,CATMUN!$B$2:$D$1123,3,0)</f>
        <v>Municipios rurales</v>
      </c>
      <c r="I1747">
        <f>VLOOKUP($A1747,CATMUN!$B$2:$G$1123,4,0)</f>
        <v>0</v>
      </c>
      <c r="J1747">
        <f>VLOOKUP($A1747,CATMUN!$B$2:$G$1123,6,0)</f>
        <v>15</v>
      </c>
      <c r="K1747" s="69">
        <v>550.75289499999997</v>
      </c>
      <c r="L1747" s="69">
        <v>423.79490396975808</v>
      </c>
      <c r="M1747" s="69">
        <v>0.1027</v>
      </c>
      <c r="N1747" s="69">
        <v>19.730779842112959</v>
      </c>
      <c r="P1747" s="69">
        <v>185.807253</v>
      </c>
      <c r="Q1747">
        <v>0</v>
      </c>
      <c r="S1747" s="69">
        <v>974.09391099999993</v>
      </c>
      <c r="T1747">
        <v>0</v>
      </c>
      <c r="V1747" s="51">
        <v>6</v>
      </c>
      <c r="W1747" s="51">
        <v>4</v>
      </c>
      <c r="X1747" s="51">
        <v>101</v>
      </c>
    </row>
    <row r="1748" spans="1:24" x14ac:dyDescent="0.2">
      <c r="A1748">
        <v>18150</v>
      </c>
      <c r="B1748" t="s">
        <v>1443</v>
      </c>
      <c r="C1748" t="s">
        <v>1439</v>
      </c>
      <c r="D1748">
        <v>2017</v>
      </c>
      <c r="E1748" t="str">
        <f t="shared" si="27"/>
        <v>181502017</v>
      </c>
      <c r="F1748">
        <v>34429</v>
      </c>
      <c r="G1748" t="str">
        <f>VLOOKUP($A1748,CATMUN!$B$2:$C$1123,2,0)</f>
        <v>Medio</v>
      </c>
      <c r="H1748" t="str">
        <f>VLOOKUP($A1748,CATMUN!$B$2:$D$1123,3,0)</f>
        <v>Municipios rurales</v>
      </c>
      <c r="I1748">
        <f>VLOOKUP($A1748,CATMUN!$B$2:$G$1123,4,0)</f>
        <v>0</v>
      </c>
      <c r="J1748">
        <f>VLOOKUP($A1748,CATMUN!$B$2:$G$1123,6,0)</f>
        <v>15</v>
      </c>
      <c r="K1748" s="69">
        <v>1090.4589550000001</v>
      </c>
      <c r="L1748" s="69">
        <v>423.79490396975808</v>
      </c>
      <c r="M1748" s="69">
        <v>6.3717999999999997E-2</v>
      </c>
      <c r="N1748" s="69">
        <v>19.730779842112959</v>
      </c>
      <c r="P1748" s="69">
        <v>185.807253</v>
      </c>
      <c r="Q1748">
        <v>0</v>
      </c>
      <c r="S1748" s="69">
        <v>974.09391099999993</v>
      </c>
      <c r="T1748">
        <v>0</v>
      </c>
      <c r="V1748" s="51">
        <v>6</v>
      </c>
      <c r="W1748" s="51">
        <v>10</v>
      </c>
      <c r="X1748" s="51">
        <v>101</v>
      </c>
    </row>
    <row r="1749" spans="1:24" x14ac:dyDescent="0.2">
      <c r="A1749">
        <v>18205</v>
      </c>
      <c r="B1749" t="s">
        <v>1444</v>
      </c>
      <c r="C1749" t="s">
        <v>1439</v>
      </c>
      <c r="D1749">
        <v>2017</v>
      </c>
      <c r="E1749" t="str">
        <f t="shared" si="27"/>
        <v>182052017</v>
      </c>
      <c r="F1749">
        <v>11789</v>
      </c>
      <c r="G1749" t="str">
        <f>VLOOKUP($A1749,CATMUN!$B$2:$C$1123,2,0)</f>
        <v>Bajo</v>
      </c>
      <c r="H1749" t="str">
        <f>VLOOKUP($A1749,CATMUN!$B$2:$D$1123,3,0)</f>
        <v>Municipios rurales</v>
      </c>
      <c r="I1749">
        <f>VLOOKUP($A1749,CATMUN!$B$2:$G$1123,4,0)</f>
        <v>0</v>
      </c>
      <c r="J1749">
        <f>VLOOKUP($A1749,CATMUN!$B$2:$G$1123,6,0)</f>
        <v>15</v>
      </c>
      <c r="K1749" s="69">
        <v>110.13137300000001</v>
      </c>
      <c r="L1749" s="69">
        <v>423.79490396975808</v>
      </c>
      <c r="M1749" s="69">
        <v>0</v>
      </c>
      <c r="N1749" s="69">
        <v>19.730779842112959</v>
      </c>
      <c r="P1749" s="69">
        <v>185.807253</v>
      </c>
      <c r="Q1749">
        <v>0</v>
      </c>
      <c r="S1749" s="69">
        <v>974.09391099999993</v>
      </c>
      <c r="T1749">
        <v>0</v>
      </c>
      <c r="V1749" s="51">
        <v>10</v>
      </c>
      <c r="W1749" s="51">
        <v>0</v>
      </c>
      <c r="X1749" s="51">
        <v>16</v>
      </c>
    </row>
    <row r="1750" spans="1:24" x14ac:dyDescent="0.2">
      <c r="A1750">
        <v>18247</v>
      </c>
      <c r="B1750" t="s">
        <v>1445</v>
      </c>
      <c r="C1750" t="s">
        <v>1439</v>
      </c>
      <c r="D1750">
        <v>2017</v>
      </c>
      <c r="E1750" t="str">
        <f t="shared" si="27"/>
        <v>182472017</v>
      </c>
      <c r="F1750">
        <v>22227</v>
      </c>
      <c r="G1750" t="str">
        <f>VLOOKUP($A1750,CATMUN!$B$2:$C$1123,2,0)</f>
        <v>Medio</v>
      </c>
      <c r="H1750" t="str">
        <f>VLOOKUP($A1750,CATMUN!$B$2:$D$1123,3,0)</f>
        <v>Municipios rurales</v>
      </c>
      <c r="I1750">
        <f>VLOOKUP($A1750,CATMUN!$B$2:$G$1123,4,0)</f>
        <v>0</v>
      </c>
      <c r="J1750">
        <f>VLOOKUP($A1750,CATMUN!$B$2:$G$1123,6,0)</f>
        <v>15</v>
      </c>
      <c r="K1750" s="69">
        <v>684.21496100000002</v>
      </c>
      <c r="L1750" s="69">
        <v>423.79490396975808</v>
      </c>
      <c r="M1750" s="69">
        <v>11.11678</v>
      </c>
      <c r="N1750" s="69">
        <v>19.730779842112959</v>
      </c>
      <c r="P1750" s="69">
        <v>185.807253</v>
      </c>
      <c r="Q1750">
        <v>0</v>
      </c>
      <c r="S1750" s="69">
        <v>974.09391099999993</v>
      </c>
      <c r="T1750">
        <v>0</v>
      </c>
      <c r="U1750">
        <v>11.638999999999999</v>
      </c>
      <c r="V1750" s="51">
        <v>4</v>
      </c>
      <c r="W1750" s="51">
        <v>36</v>
      </c>
      <c r="X1750" s="51">
        <v>38</v>
      </c>
    </row>
    <row r="1751" spans="1:24" x14ac:dyDescent="0.2">
      <c r="A1751">
        <v>18256</v>
      </c>
      <c r="B1751" t="s">
        <v>1446</v>
      </c>
      <c r="C1751" t="s">
        <v>1439</v>
      </c>
      <c r="D1751">
        <v>2017</v>
      </c>
      <c r="E1751" t="str">
        <f t="shared" si="27"/>
        <v>182562017</v>
      </c>
      <c r="F1751">
        <v>20832</v>
      </c>
      <c r="G1751" t="str">
        <f>VLOOKUP($A1751,CATMUN!$B$2:$C$1123,2,0)</f>
        <v>Medio</v>
      </c>
      <c r="H1751" t="str">
        <f>VLOOKUP($A1751,CATMUN!$B$2:$D$1123,3,0)</f>
        <v>Municipios rurales</v>
      </c>
      <c r="I1751">
        <f>VLOOKUP($A1751,CATMUN!$B$2:$G$1123,4,0)</f>
        <v>0</v>
      </c>
      <c r="J1751">
        <f>VLOOKUP($A1751,CATMUN!$B$2:$G$1123,6,0)</f>
        <v>15</v>
      </c>
      <c r="K1751" s="69">
        <v>304.63919300000003</v>
      </c>
      <c r="L1751" s="69">
        <v>423.79490396975808</v>
      </c>
      <c r="M1751" s="69">
        <v>0.60475000000000001</v>
      </c>
      <c r="N1751" s="69">
        <v>19.730779842112959</v>
      </c>
      <c r="P1751" s="69">
        <v>185.807253</v>
      </c>
      <c r="Q1751">
        <v>0</v>
      </c>
      <c r="S1751" s="69">
        <v>974.09391099999993</v>
      </c>
      <c r="T1751">
        <v>0</v>
      </c>
      <c r="V1751" s="51">
        <v>4</v>
      </c>
      <c r="W1751" s="51">
        <v>10</v>
      </c>
      <c r="X1751" s="51">
        <v>38</v>
      </c>
    </row>
    <row r="1752" spans="1:24" x14ac:dyDescent="0.2">
      <c r="A1752">
        <v>18410</v>
      </c>
      <c r="B1752" t="s">
        <v>1447</v>
      </c>
      <c r="C1752" t="s">
        <v>1439</v>
      </c>
      <c r="D1752">
        <v>2017</v>
      </c>
      <c r="E1752" t="str">
        <f t="shared" si="27"/>
        <v>184102017</v>
      </c>
      <c r="F1752">
        <v>23962</v>
      </c>
      <c r="G1752" t="str">
        <f>VLOOKUP($A1752,CATMUN!$B$2:$C$1123,2,0)</f>
        <v>Medio</v>
      </c>
      <c r="H1752" t="str">
        <f>VLOOKUP($A1752,CATMUN!$B$2:$D$1123,3,0)</f>
        <v>Municipios rurales</v>
      </c>
      <c r="I1752">
        <f>VLOOKUP($A1752,CATMUN!$B$2:$G$1123,4,0)</f>
        <v>0</v>
      </c>
      <c r="J1752">
        <f>VLOOKUP($A1752,CATMUN!$B$2:$G$1123,6,0)</f>
        <v>15</v>
      </c>
      <c r="K1752" s="69">
        <v>380.31689399999999</v>
      </c>
      <c r="L1752" s="69">
        <v>423.79490396975808</v>
      </c>
      <c r="M1752" s="69">
        <v>1.58412</v>
      </c>
      <c r="N1752" s="69">
        <v>19.730779842112959</v>
      </c>
      <c r="P1752" s="69">
        <v>185.807253</v>
      </c>
      <c r="S1752" s="69">
        <v>974.09391099999993</v>
      </c>
      <c r="T1752">
        <v>0</v>
      </c>
      <c r="V1752" s="51">
        <v>6</v>
      </c>
      <c r="W1752" s="51">
        <v>4</v>
      </c>
      <c r="X1752" s="51">
        <v>101</v>
      </c>
    </row>
    <row r="1753" spans="1:24" x14ac:dyDescent="0.2">
      <c r="A1753">
        <v>18460</v>
      </c>
      <c r="B1753" t="s">
        <v>1448</v>
      </c>
      <c r="C1753" t="s">
        <v>1439</v>
      </c>
      <c r="D1753">
        <v>2017</v>
      </c>
      <c r="E1753" t="str">
        <f t="shared" si="27"/>
        <v>184602017</v>
      </c>
      <c r="F1753">
        <v>11802</v>
      </c>
      <c r="G1753" t="str">
        <f>VLOOKUP($A1753,CATMUN!$B$2:$C$1123,2,0)</f>
        <v>Bajo</v>
      </c>
      <c r="H1753" t="str">
        <f>VLOOKUP($A1753,CATMUN!$B$2:$D$1123,3,0)</f>
        <v>Municipios rurales</v>
      </c>
      <c r="I1753">
        <f>VLOOKUP($A1753,CATMUN!$B$2:$G$1123,4,0)</f>
        <v>0</v>
      </c>
      <c r="J1753">
        <f>VLOOKUP($A1753,CATMUN!$B$2:$G$1123,6,0)</f>
        <v>15</v>
      </c>
      <c r="K1753" s="69">
        <v>198.67844200000002</v>
      </c>
      <c r="L1753" s="69">
        <v>423.79490396975808</v>
      </c>
      <c r="M1753" s="69">
        <v>2.0469200000000001</v>
      </c>
      <c r="N1753" s="69">
        <v>19.730779842112959</v>
      </c>
      <c r="P1753" s="69">
        <v>185.807253</v>
      </c>
      <c r="Q1753">
        <v>0</v>
      </c>
      <c r="S1753" s="69">
        <v>974.09391099999993</v>
      </c>
      <c r="T1753">
        <v>0</v>
      </c>
      <c r="V1753" s="51">
        <v>4</v>
      </c>
      <c r="W1753" s="51">
        <v>3</v>
      </c>
      <c r="X1753" s="51">
        <v>38</v>
      </c>
    </row>
    <row r="1754" spans="1:24" x14ac:dyDescent="0.2">
      <c r="A1754">
        <v>18479</v>
      </c>
      <c r="B1754" t="s">
        <v>1449</v>
      </c>
      <c r="C1754" t="s">
        <v>1439</v>
      </c>
      <c r="D1754">
        <v>2017</v>
      </c>
      <c r="E1754" t="str">
        <f t="shared" si="27"/>
        <v>184792017</v>
      </c>
      <c r="F1754">
        <v>3863</v>
      </c>
      <c r="G1754" t="str">
        <f>VLOOKUP($A1754,CATMUN!$B$2:$C$1123,2,0)</f>
        <v>Bajo</v>
      </c>
      <c r="H1754" t="str">
        <f>VLOOKUP($A1754,CATMUN!$B$2:$D$1123,3,0)</f>
        <v>Municipios rurales</v>
      </c>
      <c r="I1754">
        <f>VLOOKUP($A1754,CATMUN!$B$2:$G$1123,4,0)</f>
        <v>0</v>
      </c>
      <c r="J1754">
        <f>VLOOKUP($A1754,CATMUN!$B$2:$G$1123,6,0)</f>
        <v>15</v>
      </c>
      <c r="K1754" s="69">
        <v>317.41265500000003</v>
      </c>
      <c r="L1754" s="69">
        <v>423.79490396975808</v>
      </c>
      <c r="N1754" s="69">
        <v>19.730779842112959</v>
      </c>
      <c r="P1754" s="69">
        <v>185.807253</v>
      </c>
      <c r="Q1754">
        <v>0</v>
      </c>
      <c r="S1754" s="69">
        <v>974.09391099999993</v>
      </c>
      <c r="T1754">
        <v>0</v>
      </c>
      <c r="V1754" s="51">
        <v>4</v>
      </c>
      <c r="W1754" s="51">
        <v>5</v>
      </c>
      <c r="X1754" s="51">
        <v>38</v>
      </c>
    </row>
    <row r="1755" spans="1:24" x14ac:dyDescent="0.2">
      <c r="A1755">
        <v>18592</v>
      </c>
      <c r="B1755" t="s">
        <v>1450</v>
      </c>
      <c r="C1755" t="s">
        <v>1439</v>
      </c>
      <c r="D1755">
        <v>2017</v>
      </c>
      <c r="E1755" t="str">
        <f t="shared" si="27"/>
        <v>185922017</v>
      </c>
      <c r="F1755">
        <v>33543</v>
      </c>
      <c r="G1755" t="str">
        <f>VLOOKUP($A1755,CATMUN!$B$2:$C$1123,2,0)</f>
        <v>Medio</v>
      </c>
      <c r="H1755" t="str">
        <f>VLOOKUP($A1755,CATMUN!$B$2:$D$1123,3,0)</f>
        <v>Municipios rurales</v>
      </c>
      <c r="I1755">
        <f>VLOOKUP($A1755,CATMUN!$B$2:$G$1123,4,0)</f>
        <v>0</v>
      </c>
      <c r="J1755">
        <f>VLOOKUP($A1755,CATMUN!$B$2:$G$1123,6,0)</f>
        <v>15</v>
      </c>
      <c r="K1755" s="69">
        <v>809.44563000000005</v>
      </c>
      <c r="L1755" s="69">
        <v>423.79490396975808</v>
      </c>
      <c r="M1755" s="69">
        <v>2.7581439999999997</v>
      </c>
      <c r="N1755" s="69">
        <v>19.730779842112959</v>
      </c>
      <c r="P1755" s="69">
        <v>185.807253</v>
      </c>
      <c r="Q1755">
        <v>0</v>
      </c>
      <c r="S1755" s="69">
        <v>974.09391099999993</v>
      </c>
      <c r="T1755">
        <v>0</v>
      </c>
      <c r="V1755" s="51">
        <v>6</v>
      </c>
      <c r="W1755" s="51">
        <v>18</v>
      </c>
      <c r="X1755" s="51">
        <v>101</v>
      </c>
    </row>
    <row r="1756" spans="1:24" x14ac:dyDescent="0.2">
      <c r="A1756">
        <v>18610</v>
      </c>
      <c r="B1756" t="s">
        <v>1451</v>
      </c>
      <c r="C1756" t="s">
        <v>1439</v>
      </c>
      <c r="D1756">
        <v>2017</v>
      </c>
      <c r="E1756" t="str">
        <f t="shared" si="27"/>
        <v>186102017</v>
      </c>
      <c r="F1756">
        <v>15125</v>
      </c>
      <c r="G1756" t="str">
        <f>VLOOKUP($A1756,CATMUN!$B$2:$C$1123,2,0)</f>
        <v>Medio</v>
      </c>
      <c r="H1756" t="str">
        <f>VLOOKUP($A1756,CATMUN!$B$2:$D$1123,3,0)</f>
        <v>Municipios rurales</v>
      </c>
      <c r="I1756">
        <f>VLOOKUP($A1756,CATMUN!$B$2:$G$1123,4,0)</f>
        <v>0</v>
      </c>
      <c r="J1756">
        <f>VLOOKUP($A1756,CATMUN!$B$2:$G$1123,6,0)</f>
        <v>15</v>
      </c>
      <c r="K1756" s="69">
        <v>132.923475</v>
      </c>
      <c r="L1756" s="69">
        <v>423.79490396975808</v>
      </c>
      <c r="M1756" s="69">
        <v>0.16800200000000001</v>
      </c>
      <c r="N1756" s="69">
        <v>19.730779842112959</v>
      </c>
      <c r="P1756" s="69">
        <v>185.807253</v>
      </c>
      <c r="Q1756">
        <v>0</v>
      </c>
      <c r="S1756" s="69">
        <v>974.09391099999993</v>
      </c>
      <c r="T1756">
        <v>0</v>
      </c>
      <c r="V1756" s="51">
        <v>4</v>
      </c>
      <c r="W1756" s="51">
        <v>0</v>
      </c>
      <c r="X1756" s="51">
        <v>38</v>
      </c>
    </row>
    <row r="1757" spans="1:24" x14ac:dyDescent="0.2">
      <c r="A1757">
        <v>18753</v>
      </c>
      <c r="B1757" t="s">
        <v>1452</v>
      </c>
      <c r="C1757" t="s">
        <v>1439</v>
      </c>
      <c r="D1757">
        <v>2017</v>
      </c>
      <c r="E1757" t="str">
        <f t="shared" si="27"/>
        <v>187532017</v>
      </c>
      <c r="F1757">
        <v>70453</v>
      </c>
      <c r="G1757" t="str">
        <f>VLOOKUP($A1757,CATMUN!$B$2:$C$1123,2,0)</f>
        <v>Medio</v>
      </c>
      <c r="H1757" t="str">
        <f>VLOOKUP($A1757,CATMUN!$B$2:$D$1123,3,0)</f>
        <v>Municipios rurales</v>
      </c>
      <c r="I1757">
        <f>VLOOKUP($A1757,CATMUN!$B$2:$G$1123,4,0)</f>
        <v>0</v>
      </c>
      <c r="J1757">
        <f>VLOOKUP($A1757,CATMUN!$B$2:$G$1123,6,0)</f>
        <v>15</v>
      </c>
      <c r="K1757" s="69">
        <v>1440.6382919999999</v>
      </c>
      <c r="L1757" s="69">
        <v>423.79490396975808</v>
      </c>
      <c r="M1757" s="69">
        <v>47.567938000000005</v>
      </c>
      <c r="N1757" s="69">
        <v>19.730779842112959</v>
      </c>
      <c r="P1757" s="69">
        <v>185.807253</v>
      </c>
      <c r="Q1757">
        <v>0</v>
      </c>
      <c r="S1757" s="69">
        <v>974.09391099999993</v>
      </c>
      <c r="T1757">
        <v>0</v>
      </c>
      <c r="V1757" s="51">
        <v>6</v>
      </c>
      <c r="W1757" s="51">
        <v>123</v>
      </c>
      <c r="X1757" s="51">
        <v>101</v>
      </c>
    </row>
    <row r="1758" spans="1:24" x14ac:dyDescent="0.2">
      <c r="A1758">
        <v>18756</v>
      </c>
      <c r="B1758" t="s">
        <v>1453</v>
      </c>
      <c r="C1758" t="s">
        <v>1439</v>
      </c>
      <c r="D1758">
        <v>2017</v>
      </c>
      <c r="E1758" t="str">
        <f t="shared" si="27"/>
        <v>187562017</v>
      </c>
      <c r="F1758">
        <v>24603</v>
      </c>
      <c r="G1758" t="str">
        <f>VLOOKUP($A1758,CATMUN!$B$2:$C$1123,2,0)</f>
        <v>Bajo</v>
      </c>
      <c r="H1758" t="str">
        <f>VLOOKUP($A1758,CATMUN!$B$2:$D$1123,3,0)</f>
        <v>Municipios rurales</v>
      </c>
      <c r="I1758">
        <f>VLOOKUP($A1758,CATMUN!$B$2:$G$1123,4,0)</f>
        <v>0</v>
      </c>
      <c r="J1758">
        <f>VLOOKUP($A1758,CATMUN!$B$2:$G$1123,6,0)</f>
        <v>15</v>
      </c>
      <c r="K1758" s="69">
        <v>45.490836999999999</v>
      </c>
      <c r="L1758" s="69">
        <v>423.79490396975808</v>
      </c>
      <c r="M1758" s="69">
        <v>0.52769699999999997</v>
      </c>
      <c r="N1758" s="69">
        <v>19.730779842112959</v>
      </c>
      <c r="P1758" s="69">
        <v>185.807253</v>
      </c>
      <c r="Q1758">
        <v>0</v>
      </c>
      <c r="S1758" s="69">
        <v>974.09391099999993</v>
      </c>
      <c r="T1758">
        <v>0</v>
      </c>
      <c r="V1758" s="51">
        <v>4</v>
      </c>
      <c r="W1758" s="51">
        <v>2</v>
      </c>
      <c r="X1758" s="51">
        <v>38</v>
      </c>
    </row>
    <row r="1759" spans="1:24" x14ac:dyDescent="0.2">
      <c r="A1759">
        <v>18785</v>
      </c>
      <c r="B1759" t="s">
        <v>1454</v>
      </c>
      <c r="C1759" t="s">
        <v>1439</v>
      </c>
      <c r="D1759">
        <v>2017</v>
      </c>
      <c r="E1759" t="str">
        <f t="shared" si="27"/>
        <v>187852017</v>
      </c>
      <c r="F1759">
        <v>9149</v>
      </c>
      <c r="G1759" t="str">
        <f>VLOOKUP($A1759,CATMUN!$B$2:$C$1123,2,0)</f>
        <v>Bajo</v>
      </c>
      <c r="H1759" t="str">
        <f>VLOOKUP($A1759,CATMUN!$B$2:$D$1123,3,0)</f>
        <v>Municipios rurales</v>
      </c>
      <c r="I1759">
        <f>VLOOKUP($A1759,CATMUN!$B$2:$G$1123,4,0)</f>
        <v>0</v>
      </c>
      <c r="J1759">
        <f>VLOOKUP($A1759,CATMUN!$B$2:$G$1123,6,0)</f>
        <v>15</v>
      </c>
      <c r="K1759" s="69">
        <v>157.71603299999998</v>
      </c>
      <c r="L1759" s="69">
        <v>423.79490396975808</v>
      </c>
      <c r="N1759" s="69">
        <v>19.730779842112959</v>
      </c>
      <c r="P1759" s="69">
        <v>185.807253</v>
      </c>
      <c r="Q1759">
        <v>0</v>
      </c>
      <c r="S1759" s="69">
        <v>974.09391099999993</v>
      </c>
      <c r="T1759">
        <v>1</v>
      </c>
      <c r="V1759" s="51">
        <v>10</v>
      </c>
      <c r="W1759" s="51">
        <v>1</v>
      </c>
      <c r="X1759" s="51">
        <v>16</v>
      </c>
    </row>
    <row r="1760" spans="1:24" x14ac:dyDescent="0.2">
      <c r="A1760">
        <v>18860</v>
      </c>
      <c r="B1760" t="s">
        <v>1455</v>
      </c>
      <c r="C1760" t="s">
        <v>1439</v>
      </c>
      <c r="D1760">
        <v>2017</v>
      </c>
      <c r="E1760" t="str">
        <f t="shared" si="27"/>
        <v>188602017</v>
      </c>
      <c r="F1760">
        <v>11731</v>
      </c>
      <c r="G1760" t="str">
        <f>VLOOKUP($A1760,CATMUN!$B$2:$C$1123,2,0)</f>
        <v>Bajo</v>
      </c>
      <c r="H1760" t="str">
        <f>VLOOKUP($A1760,CATMUN!$B$2:$D$1123,3,0)</f>
        <v>Municipios rurales</v>
      </c>
      <c r="I1760">
        <f>VLOOKUP($A1760,CATMUN!$B$2:$G$1123,4,0)</f>
        <v>0</v>
      </c>
      <c r="J1760">
        <f>VLOOKUP($A1760,CATMUN!$B$2:$G$1123,6,0)</f>
        <v>15</v>
      </c>
      <c r="K1760" s="69">
        <v>484.972556</v>
      </c>
      <c r="L1760" s="69">
        <v>423.79490396975808</v>
      </c>
      <c r="M1760" s="69">
        <v>0</v>
      </c>
      <c r="N1760" s="69">
        <v>19.730779842112959</v>
      </c>
      <c r="P1760" s="69">
        <v>185.807253</v>
      </c>
      <c r="Q1760">
        <v>0</v>
      </c>
      <c r="S1760" s="69">
        <v>974.09391099999993</v>
      </c>
      <c r="T1760">
        <v>0</v>
      </c>
      <c r="V1760" s="51">
        <v>10</v>
      </c>
      <c r="W1760" s="51">
        <v>8</v>
      </c>
      <c r="X1760" s="51">
        <v>16</v>
      </c>
    </row>
    <row r="1761" spans="1:24" x14ac:dyDescent="0.2">
      <c r="A1761">
        <v>19022</v>
      </c>
      <c r="B1761" t="s">
        <v>1458</v>
      </c>
      <c r="C1761" t="s">
        <v>1456</v>
      </c>
      <c r="D1761">
        <v>2017</v>
      </c>
      <c r="E1761" t="str">
        <f t="shared" si="27"/>
        <v>190222017</v>
      </c>
      <c r="F1761">
        <v>21322</v>
      </c>
      <c r="G1761" t="str">
        <f>VLOOKUP($A1761,CATMUN!$B$2:$C$1123,2,0)</f>
        <v>Bajo</v>
      </c>
      <c r="H1761" t="str">
        <f>VLOOKUP($A1761,CATMUN!$B$2:$D$1123,3,0)</f>
        <v>Municipios rurales</v>
      </c>
      <c r="I1761">
        <f>VLOOKUP($A1761,CATMUN!$B$2:$G$1123,4,0)</f>
        <v>0</v>
      </c>
      <c r="J1761">
        <f>VLOOKUP($A1761,CATMUN!$B$2:$G$1123,6,0)</f>
        <v>15</v>
      </c>
      <c r="K1761" s="69">
        <v>80.813001999999997</v>
      </c>
      <c r="L1761" s="69">
        <v>423.79490396975808</v>
      </c>
      <c r="N1761" s="69">
        <v>19.730779842112959</v>
      </c>
      <c r="P1761" s="69">
        <v>185.807253</v>
      </c>
      <c r="Q1761">
        <v>0</v>
      </c>
      <c r="S1761" s="69">
        <v>974.09391099999993</v>
      </c>
      <c r="T1761">
        <v>0</v>
      </c>
      <c r="V1761" s="51">
        <v>10</v>
      </c>
      <c r="W1761" s="51">
        <v>0</v>
      </c>
      <c r="X1761" s="51">
        <v>16</v>
      </c>
    </row>
    <row r="1762" spans="1:24" x14ac:dyDescent="0.2">
      <c r="A1762">
        <v>19050</v>
      </c>
      <c r="B1762" t="s">
        <v>1459</v>
      </c>
      <c r="C1762" t="s">
        <v>1456</v>
      </c>
      <c r="D1762">
        <v>2017</v>
      </c>
      <c r="E1762" t="str">
        <f t="shared" si="27"/>
        <v>190502017</v>
      </c>
      <c r="F1762">
        <v>27221</v>
      </c>
      <c r="G1762" t="str">
        <f>VLOOKUP($A1762,CATMUN!$B$2:$C$1123,2,0)</f>
        <v>Medio</v>
      </c>
      <c r="H1762" t="str">
        <f>VLOOKUP($A1762,CATMUN!$B$2:$D$1123,3,0)</f>
        <v>Municipios rurales</v>
      </c>
      <c r="I1762">
        <f>VLOOKUP($A1762,CATMUN!$B$2:$G$1123,4,0)</f>
        <v>0</v>
      </c>
      <c r="J1762">
        <f>VLOOKUP($A1762,CATMUN!$B$2:$G$1123,6,0)</f>
        <v>15</v>
      </c>
      <c r="K1762" s="69">
        <v>20.442683000000002</v>
      </c>
      <c r="L1762" s="69">
        <v>423.79490396975808</v>
      </c>
      <c r="N1762" s="69">
        <v>19.730779842112959</v>
      </c>
      <c r="P1762" s="69">
        <v>185.807253</v>
      </c>
      <c r="S1762" s="69">
        <v>974.09391099999993</v>
      </c>
      <c r="T1762">
        <v>0</v>
      </c>
      <c r="V1762" s="51">
        <v>4</v>
      </c>
      <c r="W1762" s="51">
        <v>5091</v>
      </c>
      <c r="X1762" s="51">
        <v>38</v>
      </c>
    </row>
    <row r="1763" spans="1:24" x14ac:dyDescent="0.2">
      <c r="A1763">
        <v>19075</v>
      </c>
      <c r="B1763" t="s">
        <v>1460</v>
      </c>
      <c r="C1763" t="s">
        <v>1456</v>
      </c>
      <c r="D1763">
        <v>2017</v>
      </c>
      <c r="E1763" t="str">
        <f t="shared" si="27"/>
        <v>190752017</v>
      </c>
      <c r="F1763">
        <v>26005</v>
      </c>
      <c r="G1763" t="str">
        <f>VLOOKUP($A1763,CATMUN!$B$2:$C$1123,2,0)</f>
        <v>Medio</v>
      </c>
      <c r="H1763" t="str">
        <f>VLOOKUP($A1763,CATMUN!$B$2:$D$1123,3,0)</f>
        <v>Municipios rurales</v>
      </c>
      <c r="I1763">
        <f>VLOOKUP($A1763,CATMUN!$B$2:$G$1123,4,0)</f>
        <v>0</v>
      </c>
      <c r="J1763">
        <f>VLOOKUP($A1763,CATMUN!$B$2:$G$1123,6,0)</f>
        <v>15</v>
      </c>
      <c r="K1763" s="69">
        <v>107.700193</v>
      </c>
      <c r="L1763" s="69">
        <v>423.79490396975808</v>
      </c>
      <c r="N1763" s="69">
        <v>19.730779842112959</v>
      </c>
      <c r="P1763" s="69">
        <v>185.807253</v>
      </c>
      <c r="Q1763">
        <v>0</v>
      </c>
      <c r="S1763" s="69">
        <v>974.09391099999993</v>
      </c>
      <c r="T1763">
        <v>0</v>
      </c>
      <c r="V1763" s="51">
        <v>10</v>
      </c>
      <c r="W1763" s="51">
        <v>0</v>
      </c>
      <c r="X1763" s="51">
        <v>16</v>
      </c>
    </row>
    <row r="1764" spans="1:24" x14ac:dyDescent="0.2">
      <c r="A1764">
        <v>19100</v>
      </c>
      <c r="B1764" t="s">
        <v>1242</v>
      </c>
      <c r="C1764" t="s">
        <v>1456</v>
      </c>
      <c r="D1764">
        <v>2017</v>
      </c>
      <c r="E1764" t="str">
        <f t="shared" si="27"/>
        <v>191002017</v>
      </c>
      <c r="F1764">
        <v>44793</v>
      </c>
      <c r="G1764" t="str">
        <f>VLOOKUP($A1764,CATMUN!$B$2:$C$1123,2,0)</f>
        <v>Bajo</v>
      </c>
      <c r="H1764" t="str">
        <f>VLOOKUP($A1764,CATMUN!$B$2:$D$1123,3,0)</f>
        <v>Municipios rurales</v>
      </c>
      <c r="I1764">
        <f>VLOOKUP($A1764,CATMUN!$B$2:$G$1123,4,0)</f>
        <v>0</v>
      </c>
      <c r="J1764">
        <f>VLOOKUP($A1764,CATMUN!$B$2:$G$1123,6,0)</f>
        <v>15</v>
      </c>
      <c r="K1764" s="69">
        <v>215.29445000000001</v>
      </c>
      <c r="L1764" s="69">
        <v>423.79490396975808</v>
      </c>
      <c r="M1764" s="69">
        <v>0.41199999999999998</v>
      </c>
      <c r="N1764" s="69">
        <v>19.730779842112959</v>
      </c>
      <c r="P1764" s="69">
        <v>185.807253</v>
      </c>
      <c r="Q1764">
        <v>0</v>
      </c>
      <c r="S1764" s="69">
        <v>974.09391099999993</v>
      </c>
      <c r="T1764">
        <v>0</v>
      </c>
      <c r="V1764" s="51">
        <v>4</v>
      </c>
      <c r="W1764" s="51">
        <v>9</v>
      </c>
      <c r="X1764" s="51">
        <v>38</v>
      </c>
    </row>
    <row r="1765" spans="1:24" x14ac:dyDescent="0.2">
      <c r="A1765">
        <v>19110</v>
      </c>
      <c r="B1765" t="s">
        <v>1461</v>
      </c>
      <c r="C1765" t="s">
        <v>1456</v>
      </c>
      <c r="D1765">
        <v>2017</v>
      </c>
      <c r="E1765" t="str">
        <f t="shared" si="27"/>
        <v>191102017</v>
      </c>
      <c r="F1765">
        <v>33435</v>
      </c>
      <c r="G1765" t="str">
        <f>VLOOKUP($A1765,CATMUN!$B$2:$C$1123,2,0)</f>
        <v>Medio</v>
      </c>
      <c r="H1765" t="str">
        <f>VLOOKUP($A1765,CATMUN!$B$2:$D$1123,3,0)</f>
        <v>Municipios rurales</v>
      </c>
      <c r="I1765">
        <f>VLOOKUP($A1765,CATMUN!$B$2:$G$1123,4,0)</f>
        <v>0</v>
      </c>
      <c r="J1765">
        <f>VLOOKUP($A1765,CATMUN!$B$2:$G$1123,6,0)</f>
        <v>15</v>
      </c>
      <c r="K1765" s="69">
        <v>130.07400999999999</v>
      </c>
      <c r="L1765" s="69">
        <v>423.79490396975808</v>
      </c>
      <c r="M1765" s="69">
        <v>1.4619000000000002</v>
      </c>
      <c r="N1765" s="69">
        <v>19.730779842112959</v>
      </c>
      <c r="P1765" s="69">
        <v>185.807253</v>
      </c>
      <c r="Q1765">
        <v>0</v>
      </c>
      <c r="S1765" s="69">
        <v>974.09391099999993</v>
      </c>
      <c r="T1765">
        <v>0</v>
      </c>
      <c r="V1765" s="51">
        <v>4</v>
      </c>
      <c r="W1765" s="51">
        <v>11</v>
      </c>
      <c r="X1765" s="51">
        <v>38</v>
      </c>
    </row>
    <row r="1766" spans="1:24" x14ac:dyDescent="0.2">
      <c r="A1766">
        <v>19130</v>
      </c>
      <c r="B1766" t="s">
        <v>1462</v>
      </c>
      <c r="C1766" t="s">
        <v>1456</v>
      </c>
      <c r="D1766">
        <v>2017</v>
      </c>
      <c r="E1766" t="str">
        <f t="shared" si="27"/>
        <v>191302017</v>
      </c>
      <c r="F1766">
        <v>38149</v>
      </c>
      <c r="G1766" t="str">
        <f>VLOOKUP($A1766,CATMUN!$B$2:$C$1123,2,0)</f>
        <v>Bajo</v>
      </c>
      <c r="H1766" t="str">
        <f>VLOOKUP($A1766,CATMUN!$B$2:$D$1123,3,0)</f>
        <v>Municipios rurales</v>
      </c>
      <c r="I1766">
        <f>VLOOKUP($A1766,CATMUN!$B$2:$G$1123,4,0)</f>
        <v>0</v>
      </c>
      <c r="J1766">
        <f>VLOOKUP($A1766,CATMUN!$B$2:$G$1123,6,0)</f>
        <v>15</v>
      </c>
      <c r="K1766" s="69">
        <v>974.72251599999993</v>
      </c>
      <c r="L1766" s="69">
        <v>423.79490396975808</v>
      </c>
      <c r="M1766" s="69">
        <v>0</v>
      </c>
      <c r="N1766" s="69">
        <v>19.730779842112959</v>
      </c>
      <c r="P1766" s="69">
        <v>185.807253</v>
      </c>
      <c r="Q1766">
        <v>0</v>
      </c>
      <c r="S1766" s="69">
        <v>974.09391099999993</v>
      </c>
      <c r="T1766">
        <v>0</v>
      </c>
      <c r="V1766" s="51">
        <v>6</v>
      </c>
      <c r="W1766" s="51">
        <v>10</v>
      </c>
      <c r="X1766" s="51">
        <v>101</v>
      </c>
    </row>
    <row r="1767" spans="1:24" x14ac:dyDescent="0.2">
      <c r="A1767">
        <v>19137</v>
      </c>
      <c r="B1767" t="s">
        <v>1463</v>
      </c>
      <c r="C1767" t="s">
        <v>1456</v>
      </c>
      <c r="D1767">
        <v>2017</v>
      </c>
      <c r="E1767" t="str">
        <f t="shared" si="27"/>
        <v>191372017</v>
      </c>
      <c r="F1767">
        <v>33653</v>
      </c>
      <c r="G1767" t="str">
        <f>VLOOKUP($A1767,CATMUN!$B$2:$C$1123,2,0)</f>
        <v>Medio</v>
      </c>
      <c r="H1767" t="str">
        <f>VLOOKUP($A1767,CATMUN!$B$2:$D$1123,3,0)</f>
        <v>Municipios rurales</v>
      </c>
      <c r="I1767">
        <f>VLOOKUP($A1767,CATMUN!$B$2:$G$1123,4,0)</f>
        <v>0</v>
      </c>
      <c r="J1767">
        <f>VLOOKUP($A1767,CATMUN!$B$2:$G$1123,6,0)</f>
        <v>15</v>
      </c>
      <c r="K1767" s="69">
        <v>309.22297600000002</v>
      </c>
      <c r="L1767" s="69">
        <v>423.79490396975808</v>
      </c>
      <c r="N1767" s="69">
        <v>19.730779842112959</v>
      </c>
      <c r="P1767" s="69">
        <v>185.807253</v>
      </c>
      <c r="Q1767">
        <v>0</v>
      </c>
      <c r="S1767" s="69">
        <v>974.09391099999993</v>
      </c>
      <c r="T1767">
        <v>0</v>
      </c>
      <c r="V1767" s="51">
        <v>4</v>
      </c>
      <c r="W1767" s="51">
        <v>9</v>
      </c>
      <c r="X1767" s="51">
        <v>38</v>
      </c>
    </row>
    <row r="1768" spans="1:24" x14ac:dyDescent="0.2">
      <c r="A1768">
        <v>19142</v>
      </c>
      <c r="B1768" t="s">
        <v>1464</v>
      </c>
      <c r="C1768" t="s">
        <v>1456</v>
      </c>
      <c r="D1768">
        <v>2017</v>
      </c>
      <c r="E1768" t="str">
        <f t="shared" si="27"/>
        <v>191422017</v>
      </c>
      <c r="F1768">
        <v>17713</v>
      </c>
      <c r="G1768" t="str">
        <f>VLOOKUP($A1768,CATMUN!$B$2:$C$1123,2,0)</f>
        <v>Alto</v>
      </c>
      <c r="H1768" t="str">
        <f>VLOOKUP($A1768,CATMUN!$B$2:$D$1123,3,0)</f>
        <v>Municipios rurales</v>
      </c>
      <c r="I1768">
        <f>VLOOKUP($A1768,CATMUN!$B$2:$G$1123,4,0)</f>
        <v>0</v>
      </c>
      <c r="J1768">
        <f>VLOOKUP($A1768,CATMUN!$B$2:$G$1123,6,0)</f>
        <v>15</v>
      </c>
      <c r="K1768" s="69">
        <v>3302.5487740000003</v>
      </c>
      <c r="L1768" s="69">
        <v>423.79490396975808</v>
      </c>
      <c r="M1768" s="69">
        <v>348.67103600000002</v>
      </c>
      <c r="N1768" s="69">
        <v>19.730779842112959</v>
      </c>
      <c r="P1768" s="69">
        <v>185.807253</v>
      </c>
      <c r="Q1768">
        <v>0</v>
      </c>
      <c r="S1768" s="69">
        <v>974.09391099999993</v>
      </c>
      <c r="T1768">
        <v>0</v>
      </c>
      <c r="V1768" s="51">
        <v>10</v>
      </c>
      <c r="W1768" s="51">
        <v>27</v>
      </c>
      <c r="X1768" s="51">
        <v>16</v>
      </c>
    </row>
    <row r="1769" spans="1:24" x14ac:dyDescent="0.2">
      <c r="A1769">
        <v>19256</v>
      </c>
      <c r="B1769" t="s">
        <v>1466</v>
      </c>
      <c r="C1769" t="s">
        <v>1456</v>
      </c>
      <c r="D1769">
        <v>2017</v>
      </c>
      <c r="E1769" t="str">
        <f t="shared" si="27"/>
        <v>192562017</v>
      </c>
      <c r="F1769">
        <v>47818</v>
      </c>
      <c r="G1769" t="str">
        <f>VLOOKUP($A1769,CATMUN!$B$2:$C$1123,2,0)</f>
        <v>Medio</v>
      </c>
      <c r="H1769" t="str">
        <f>VLOOKUP($A1769,CATMUN!$B$2:$D$1123,3,0)</f>
        <v>Municipios rurales</v>
      </c>
      <c r="I1769">
        <f>VLOOKUP($A1769,CATMUN!$B$2:$G$1123,4,0)</f>
        <v>0</v>
      </c>
      <c r="J1769">
        <f>VLOOKUP($A1769,CATMUN!$B$2:$G$1123,6,0)</f>
        <v>15</v>
      </c>
      <c r="K1769" s="69">
        <v>353.186466</v>
      </c>
      <c r="L1769" s="69">
        <v>423.79490396975808</v>
      </c>
      <c r="M1769" s="69">
        <v>2.4700000000000002</v>
      </c>
      <c r="N1769" s="69">
        <v>19.730779842112959</v>
      </c>
      <c r="P1769" s="69">
        <v>185.807253</v>
      </c>
      <c r="Q1769">
        <v>0</v>
      </c>
      <c r="S1769" s="69">
        <v>974.09391099999993</v>
      </c>
      <c r="T1769">
        <v>0</v>
      </c>
      <c r="V1769" s="51">
        <v>4</v>
      </c>
      <c r="W1769" s="51">
        <v>0</v>
      </c>
      <c r="X1769" s="51">
        <v>38</v>
      </c>
    </row>
    <row r="1770" spans="1:24" x14ac:dyDescent="0.2">
      <c r="A1770">
        <v>19318</v>
      </c>
      <c r="B1770" t="s">
        <v>1468</v>
      </c>
      <c r="C1770" t="s">
        <v>1456</v>
      </c>
      <c r="D1770">
        <v>2017</v>
      </c>
      <c r="E1770" t="str">
        <f t="shared" si="27"/>
        <v>193182017</v>
      </c>
      <c r="F1770">
        <v>29867</v>
      </c>
      <c r="G1770" t="str">
        <f>VLOOKUP($A1770,CATMUN!$B$2:$C$1123,2,0)</f>
        <v>Medio</v>
      </c>
      <c r="H1770" t="str">
        <f>VLOOKUP($A1770,CATMUN!$B$2:$D$1123,3,0)</f>
        <v>Municipios rurales</v>
      </c>
      <c r="I1770">
        <f>VLOOKUP($A1770,CATMUN!$B$2:$G$1123,4,0)</f>
        <v>0</v>
      </c>
      <c r="J1770">
        <f>VLOOKUP($A1770,CATMUN!$B$2:$G$1123,6,0)</f>
        <v>15</v>
      </c>
      <c r="K1770" s="69">
        <v>75.564544999999995</v>
      </c>
      <c r="L1770" s="69">
        <v>423.79490396975808</v>
      </c>
      <c r="N1770" s="69">
        <v>19.730779842112959</v>
      </c>
      <c r="P1770" s="69">
        <v>185.807253</v>
      </c>
      <c r="Q1770">
        <v>0</v>
      </c>
      <c r="S1770" s="69">
        <v>974.09391099999993</v>
      </c>
      <c r="T1770">
        <v>0</v>
      </c>
      <c r="V1770" s="51">
        <v>4</v>
      </c>
      <c r="W1770" s="51" t="e">
        <v>#N/A</v>
      </c>
      <c r="X1770" s="51" t="e">
        <v>#N/A</v>
      </c>
    </row>
    <row r="1771" spans="1:24" x14ac:dyDescent="0.2">
      <c r="A1771">
        <v>19355</v>
      </c>
      <c r="B1771" t="s">
        <v>1469</v>
      </c>
      <c r="C1771" t="s">
        <v>1456</v>
      </c>
      <c r="D1771">
        <v>2017</v>
      </c>
      <c r="E1771" t="str">
        <f t="shared" si="27"/>
        <v>193552017</v>
      </c>
      <c r="F1771">
        <v>31701</v>
      </c>
      <c r="G1771" t="str">
        <f>VLOOKUP($A1771,CATMUN!$B$2:$C$1123,2,0)</f>
        <v>Bajo</v>
      </c>
      <c r="H1771" t="str">
        <f>VLOOKUP($A1771,CATMUN!$B$2:$D$1123,3,0)</f>
        <v>Municipios rurales</v>
      </c>
      <c r="I1771">
        <f>VLOOKUP($A1771,CATMUN!$B$2:$G$1123,4,0)</f>
        <v>0</v>
      </c>
      <c r="J1771">
        <f>VLOOKUP($A1771,CATMUN!$B$2:$G$1123,6,0)</f>
        <v>15</v>
      </c>
      <c r="K1771" s="69">
        <v>79.993706000000003</v>
      </c>
      <c r="L1771" s="69">
        <v>423.79490396975808</v>
      </c>
      <c r="N1771" s="69">
        <v>19.730779842112959</v>
      </c>
      <c r="P1771" s="69">
        <v>185.807253</v>
      </c>
      <c r="Q1771">
        <v>0</v>
      </c>
      <c r="S1771" s="69">
        <v>974.09391099999993</v>
      </c>
      <c r="T1771">
        <v>0</v>
      </c>
      <c r="V1771" s="51">
        <v>4</v>
      </c>
      <c r="W1771" s="51">
        <v>6</v>
      </c>
      <c r="X1771" s="51">
        <v>38</v>
      </c>
    </row>
    <row r="1772" spans="1:24" x14ac:dyDescent="0.2">
      <c r="A1772">
        <v>19364</v>
      </c>
      <c r="B1772" t="s">
        <v>1470</v>
      </c>
      <c r="C1772" t="s">
        <v>1456</v>
      </c>
      <c r="D1772">
        <v>2017</v>
      </c>
      <c r="E1772" t="str">
        <f t="shared" si="27"/>
        <v>193642017</v>
      </c>
      <c r="F1772">
        <v>18303</v>
      </c>
      <c r="G1772" t="str">
        <f>VLOOKUP($A1772,CATMUN!$B$2:$C$1123,2,0)</f>
        <v>Bajo</v>
      </c>
      <c r="H1772" t="str">
        <f>VLOOKUP($A1772,CATMUN!$B$2:$D$1123,3,0)</f>
        <v>Municipios rurales</v>
      </c>
      <c r="I1772">
        <f>VLOOKUP($A1772,CATMUN!$B$2:$G$1123,4,0)</f>
        <v>0</v>
      </c>
      <c r="J1772">
        <f>VLOOKUP($A1772,CATMUN!$B$2:$G$1123,6,0)</f>
        <v>15</v>
      </c>
      <c r="K1772" s="69">
        <v>168.13847799999999</v>
      </c>
      <c r="L1772" s="69">
        <v>423.79490396975808</v>
      </c>
      <c r="M1772" s="69">
        <v>0</v>
      </c>
      <c r="N1772" s="69">
        <v>19.730779842112959</v>
      </c>
      <c r="P1772" s="69">
        <v>185.807253</v>
      </c>
      <c r="Q1772">
        <v>0</v>
      </c>
      <c r="S1772" s="69">
        <v>974.09391099999993</v>
      </c>
      <c r="T1772">
        <v>0</v>
      </c>
      <c r="V1772" s="51">
        <v>4</v>
      </c>
      <c r="W1772" s="51">
        <v>0</v>
      </c>
      <c r="X1772" s="51">
        <v>38</v>
      </c>
    </row>
    <row r="1773" spans="1:24" x14ac:dyDescent="0.2">
      <c r="A1773">
        <v>19392</v>
      </c>
      <c r="B1773" t="s">
        <v>1471</v>
      </c>
      <c r="C1773" t="s">
        <v>1456</v>
      </c>
      <c r="D1773">
        <v>2017</v>
      </c>
      <c r="E1773" t="str">
        <f t="shared" si="27"/>
        <v>193922017</v>
      </c>
      <c r="F1773">
        <v>10609</v>
      </c>
      <c r="G1773" t="str">
        <f>VLOOKUP($A1773,CATMUN!$B$2:$C$1123,2,0)</f>
        <v>Bajo</v>
      </c>
      <c r="H1773" t="str">
        <f>VLOOKUP($A1773,CATMUN!$B$2:$D$1123,3,0)</f>
        <v>Municipios rurales</v>
      </c>
      <c r="I1773">
        <f>VLOOKUP($A1773,CATMUN!$B$2:$G$1123,4,0)</f>
        <v>0</v>
      </c>
      <c r="J1773">
        <f>VLOOKUP($A1773,CATMUN!$B$2:$G$1123,6,0)</f>
        <v>15</v>
      </c>
      <c r="K1773" s="69">
        <v>44.548444000000003</v>
      </c>
      <c r="L1773" s="69">
        <v>423.79490396975808</v>
      </c>
      <c r="N1773" s="69">
        <v>19.730779842112959</v>
      </c>
      <c r="P1773" s="69">
        <v>185.807253</v>
      </c>
      <c r="Q1773">
        <v>0</v>
      </c>
      <c r="S1773" s="69">
        <v>974.09391099999993</v>
      </c>
      <c r="T1773">
        <v>0</v>
      </c>
      <c r="V1773" s="51">
        <v>4</v>
      </c>
      <c r="W1773" s="51">
        <v>1</v>
      </c>
      <c r="X1773" s="51">
        <v>38</v>
      </c>
    </row>
    <row r="1774" spans="1:24" x14ac:dyDescent="0.2">
      <c r="A1774">
        <v>19397</v>
      </c>
      <c r="B1774" t="s">
        <v>1472</v>
      </c>
      <c r="C1774" t="s">
        <v>1456</v>
      </c>
      <c r="D1774">
        <v>2017</v>
      </c>
      <c r="E1774" t="str">
        <f t="shared" si="27"/>
        <v>193972017</v>
      </c>
      <c r="F1774">
        <v>46561</v>
      </c>
      <c r="G1774" t="str">
        <f>VLOOKUP($A1774,CATMUN!$B$2:$C$1123,2,0)</f>
        <v>Bajo</v>
      </c>
      <c r="H1774" t="str">
        <f>VLOOKUP($A1774,CATMUN!$B$2:$D$1123,3,0)</f>
        <v>Municipios rurales</v>
      </c>
      <c r="I1774">
        <f>VLOOKUP($A1774,CATMUN!$B$2:$G$1123,4,0)</f>
        <v>0</v>
      </c>
      <c r="J1774">
        <f>VLOOKUP($A1774,CATMUN!$B$2:$G$1123,6,0)</f>
        <v>15</v>
      </c>
      <c r="K1774" s="69">
        <v>19.975330000000003</v>
      </c>
      <c r="L1774" s="69">
        <v>423.79490396975808</v>
      </c>
      <c r="M1774" s="69">
        <v>0.13100000000000001</v>
      </c>
      <c r="N1774" s="69">
        <v>19.730779842112959</v>
      </c>
      <c r="P1774" s="69">
        <v>185.807253</v>
      </c>
      <c r="Q1774">
        <v>0</v>
      </c>
      <c r="S1774" s="69">
        <v>974.09391099999993</v>
      </c>
      <c r="T1774">
        <v>0</v>
      </c>
      <c r="V1774" s="51">
        <v>4</v>
      </c>
      <c r="W1774" s="51" t="e">
        <v>#N/A</v>
      </c>
      <c r="X1774" s="51" t="e">
        <v>#N/A</v>
      </c>
    </row>
    <row r="1775" spans="1:24" x14ac:dyDescent="0.2">
      <c r="A1775">
        <v>19418</v>
      </c>
      <c r="B1775" t="s">
        <v>1473</v>
      </c>
      <c r="C1775" t="s">
        <v>1456</v>
      </c>
      <c r="D1775">
        <v>2017</v>
      </c>
      <c r="E1775" t="str">
        <f t="shared" si="27"/>
        <v>194182017</v>
      </c>
      <c r="F1775">
        <v>20581</v>
      </c>
      <c r="G1775" t="str">
        <f>VLOOKUP($A1775,CATMUN!$B$2:$C$1123,2,0)</f>
        <v>Bajo</v>
      </c>
      <c r="H1775" t="str">
        <f>VLOOKUP($A1775,CATMUN!$B$2:$D$1123,3,0)</f>
        <v>Municipios rurales</v>
      </c>
      <c r="I1775">
        <f>VLOOKUP($A1775,CATMUN!$B$2:$G$1123,4,0)</f>
        <v>0</v>
      </c>
      <c r="J1775">
        <f>VLOOKUP($A1775,CATMUN!$B$2:$G$1123,6,0)</f>
        <v>15</v>
      </c>
      <c r="K1775" s="69">
        <v>14.94265</v>
      </c>
      <c r="L1775" s="69">
        <v>423.79490396975808</v>
      </c>
      <c r="N1775" s="69">
        <v>19.730779842112959</v>
      </c>
      <c r="P1775" s="69">
        <v>185.807253</v>
      </c>
      <c r="Q1775">
        <v>0</v>
      </c>
      <c r="S1775" s="69">
        <v>974.09391099999993</v>
      </c>
      <c r="T1775">
        <v>0</v>
      </c>
      <c r="V1775" s="51">
        <v>10</v>
      </c>
      <c r="W1775" s="51">
        <v>9</v>
      </c>
      <c r="X1775" s="51">
        <v>16</v>
      </c>
    </row>
    <row r="1776" spans="1:24" x14ac:dyDescent="0.2">
      <c r="A1776">
        <v>19450</v>
      </c>
      <c r="B1776" t="s">
        <v>1474</v>
      </c>
      <c r="C1776" t="s">
        <v>1456</v>
      </c>
      <c r="D1776">
        <v>2017</v>
      </c>
      <c r="E1776" t="str">
        <f t="shared" si="27"/>
        <v>194502017</v>
      </c>
      <c r="F1776">
        <v>18151</v>
      </c>
      <c r="G1776" t="str">
        <f>VLOOKUP($A1776,CATMUN!$B$2:$C$1123,2,0)</f>
        <v>Bajo</v>
      </c>
      <c r="H1776" t="str">
        <f>VLOOKUP($A1776,CATMUN!$B$2:$D$1123,3,0)</f>
        <v>Municipios rurales</v>
      </c>
      <c r="I1776">
        <f>VLOOKUP($A1776,CATMUN!$B$2:$G$1123,4,0)</f>
        <v>0</v>
      </c>
      <c r="J1776">
        <f>VLOOKUP($A1776,CATMUN!$B$2:$G$1123,6,0)</f>
        <v>15</v>
      </c>
      <c r="K1776" s="69">
        <v>83.010677999999999</v>
      </c>
      <c r="L1776" s="69">
        <v>423.79490396975808</v>
      </c>
      <c r="N1776" s="69">
        <v>19.730779842112959</v>
      </c>
      <c r="P1776" s="69">
        <v>185.807253</v>
      </c>
      <c r="Q1776">
        <v>0</v>
      </c>
      <c r="S1776" s="69">
        <v>974.09391099999993</v>
      </c>
      <c r="T1776">
        <v>0</v>
      </c>
      <c r="V1776" s="51">
        <v>4</v>
      </c>
      <c r="W1776" s="51" t="e">
        <v>#N/A</v>
      </c>
      <c r="X1776" s="51" t="e">
        <v>#N/A</v>
      </c>
    </row>
    <row r="1777" spans="1:24" x14ac:dyDescent="0.2">
      <c r="A1777">
        <v>19473</v>
      </c>
      <c r="B1777" t="s">
        <v>1265</v>
      </c>
      <c r="C1777" t="s">
        <v>1456</v>
      </c>
      <c r="D1777">
        <v>2017</v>
      </c>
      <c r="E1777" t="str">
        <f t="shared" si="27"/>
        <v>194732017</v>
      </c>
      <c r="F1777">
        <v>26358</v>
      </c>
      <c r="G1777" t="str">
        <f>VLOOKUP($A1777,CATMUN!$B$2:$C$1123,2,0)</f>
        <v>Medio</v>
      </c>
      <c r="H1777" t="str">
        <f>VLOOKUP($A1777,CATMUN!$B$2:$D$1123,3,0)</f>
        <v>Municipios rurales</v>
      </c>
      <c r="I1777">
        <f>VLOOKUP($A1777,CATMUN!$B$2:$G$1123,4,0)</f>
        <v>0</v>
      </c>
      <c r="J1777">
        <f>VLOOKUP($A1777,CATMUN!$B$2:$G$1123,6,0)</f>
        <v>15</v>
      </c>
      <c r="K1777" s="69">
        <v>537.29360299999996</v>
      </c>
      <c r="L1777" s="69">
        <v>423.79490396975808</v>
      </c>
      <c r="M1777" s="69">
        <v>6.2139379999999997</v>
      </c>
      <c r="N1777" s="69">
        <v>19.730779842112959</v>
      </c>
      <c r="P1777" s="69">
        <v>185.807253</v>
      </c>
      <c r="Q1777">
        <v>0</v>
      </c>
      <c r="S1777" s="69">
        <v>974.09391099999993</v>
      </c>
      <c r="T1777">
        <v>0</v>
      </c>
      <c r="V1777" s="51">
        <v>6</v>
      </c>
      <c r="W1777" s="51">
        <v>6</v>
      </c>
      <c r="X1777" s="51">
        <v>101</v>
      </c>
    </row>
    <row r="1778" spans="1:24" x14ac:dyDescent="0.2">
      <c r="A1778">
        <v>19517</v>
      </c>
      <c r="B1778" t="s">
        <v>1353</v>
      </c>
      <c r="C1778" t="s">
        <v>1456</v>
      </c>
      <c r="D1778">
        <v>2017</v>
      </c>
      <c r="E1778" t="str">
        <f t="shared" si="27"/>
        <v>195172017</v>
      </c>
      <c r="F1778">
        <v>35871</v>
      </c>
      <c r="G1778" t="str">
        <f>VLOOKUP($A1778,CATMUN!$B$2:$C$1123,2,0)</f>
        <v>Bajo</v>
      </c>
      <c r="H1778" t="str">
        <f>VLOOKUP($A1778,CATMUN!$B$2:$D$1123,3,0)</f>
        <v>Municipios rurales</v>
      </c>
      <c r="I1778">
        <f>VLOOKUP($A1778,CATMUN!$B$2:$G$1123,4,0)</f>
        <v>0</v>
      </c>
      <c r="J1778">
        <f>VLOOKUP($A1778,CATMUN!$B$2:$G$1123,6,0)</f>
        <v>15</v>
      </c>
      <c r="K1778" s="69">
        <v>1207.542895</v>
      </c>
      <c r="L1778" s="69">
        <v>423.79490396975808</v>
      </c>
      <c r="M1778" s="69">
        <v>0</v>
      </c>
      <c r="N1778" s="69">
        <v>19.730779842112959</v>
      </c>
      <c r="P1778" s="69">
        <v>185.807253</v>
      </c>
      <c r="Q1778">
        <v>0</v>
      </c>
      <c r="S1778" s="69">
        <v>974.09391099999993</v>
      </c>
      <c r="T1778">
        <v>0</v>
      </c>
      <c r="V1778" s="51">
        <v>4</v>
      </c>
      <c r="W1778" s="51">
        <v>5</v>
      </c>
      <c r="X1778" s="51">
        <v>38</v>
      </c>
    </row>
    <row r="1779" spans="1:24" x14ac:dyDescent="0.2">
      <c r="A1779">
        <v>19532</v>
      </c>
      <c r="B1779" t="s">
        <v>1477</v>
      </c>
      <c r="C1779" t="s">
        <v>1456</v>
      </c>
      <c r="D1779">
        <v>2017</v>
      </c>
      <c r="E1779" t="str">
        <f t="shared" si="27"/>
        <v>195322017</v>
      </c>
      <c r="F1779">
        <v>36895</v>
      </c>
      <c r="G1779" t="str">
        <f>VLOOKUP($A1779,CATMUN!$B$2:$C$1123,2,0)</f>
        <v>Medio</v>
      </c>
      <c r="H1779" t="str">
        <f>VLOOKUP($A1779,CATMUN!$B$2:$D$1123,3,0)</f>
        <v>Municipios rurales</v>
      </c>
      <c r="I1779">
        <f>VLOOKUP($A1779,CATMUN!$B$2:$G$1123,4,0)</f>
        <v>0</v>
      </c>
      <c r="J1779">
        <f>VLOOKUP($A1779,CATMUN!$B$2:$G$1123,6,0)</f>
        <v>15</v>
      </c>
      <c r="K1779" s="69">
        <v>682.78536199999996</v>
      </c>
      <c r="L1779" s="69">
        <v>423.79490396975808</v>
      </c>
      <c r="M1779" s="69">
        <v>17.01286</v>
      </c>
      <c r="N1779" s="69">
        <v>19.730779842112959</v>
      </c>
      <c r="P1779" s="69">
        <v>185.807253</v>
      </c>
      <c r="Q1779">
        <v>0</v>
      </c>
      <c r="S1779" s="69">
        <v>974.09391099999993</v>
      </c>
      <c r="T1779">
        <v>0</v>
      </c>
      <c r="V1779" s="51">
        <v>6</v>
      </c>
      <c r="W1779" s="51">
        <v>46</v>
      </c>
      <c r="X1779" s="51">
        <v>101</v>
      </c>
    </row>
    <row r="1780" spans="1:24" x14ac:dyDescent="0.2">
      <c r="A1780">
        <v>19533</v>
      </c>
      <c r="B1780" t="s">
        <v>1478</v>
      </c>
      <c r="C1780" t="s">
        <v>1456</v>
      </c>
      <c r="D1780">
        <v>2017</v>
      </c>
      <c r="E1780" t="str">
        <f t="shared" si="27"/>
        <v>195332017</v>
      </c>
      <c r="F1780">
        <v>7417</v>
      </c>
      <c r="G1780" t="str">
        <f>VLOOKUP($A1780,CATMUN!$B$2:$C$1123,2,0)</f>
        <v>Bajo</v>
      </c>
      <c r="H1780" t="str">
        <f>VLOOKUP($A1780,CATMUN!$B$2:$D$1123,3,0)</f>
        <v>Municipios rurales</v>
      </c>
      <c r="I1780">
        <f>VLOOKUP($A1780,CATMUN!$B$2:$G$1123,4,0)</f>
        <v>0</v>
      </c>
      <c r="J1780">
        <f>VLOOKUP($A1780,CATMUN!$B$2:$G$1123,6,0)</f>
        <v>15</v>
      </c>
      <c r="K1780" s="69">
        <v>34.044360999999995</v>
      </c>
      <c r="L1780" s="69">
        <v>423.79490396975808</v>
      </c>
      <c r="N1780" s="69">
        <v>19.730779842112959</v>
      </c>
      <c r="P1780" s="69">
        <v>185.807253</v>
      </c>
      <c r="Q1780">
        <v>0</v>
      </c>
      <c r="S1780" s="69">
        <v>974.09391099999993</v>
      </c>
      <c r="T1780">
        <v>0</v>
      </c>
      <c r="V1780" s="51">
        <v>4</v>
      </c>
      <c r="W1780" s="51">
        <v>0</v>
      </c>
      <c r="X1780" s="51">
        <v>38</v>
      </c>
    </row>
    <row r="1781" spans="1:24" x14ac:dyDescent="0.2">
      <c r="A1781">
        <v>19585</v>
      </c>
      <c r="B1781" t="s">
        <v>1481</v>
      </c>
      <c r="C1781" t="s">
        <v>1456</v>
      </c>
      <c r="D1781">
        <v>2017</v>
      </c>
      <c r="E1781" t="str">
        <f t="shared" si="27"/>
        <v>195852017</v>
      </c>
      <c r="F1781">
        <v>15274</v>
      </c>
      <c r="G1781" t="str">
        <f>VLOOKUP($A1781,CATMUN!$B$2:$C$1123,2,0)</f>
        <v>Bajo</v>
      </c>
      <c r="H1781" t="str">
        <f>VLOOKUP($A1781,CATMUN!$B$2:$D$1123,3,0)</f>
        <v>Municipios rurales</v>
      </c>
      <c r="I1781">
        <f>VLOOKUP($A1781,CATMUN!$B$2:$G$1123,4,0)</f>
        <v>0</v>
      </c>
      <c r="J1781">
        <f>VLOOKUP($A1781,CATMUN!$B$2:$G$1123,6,0)</f>
        <v>15</v>
      </c>
      <c r="K1781" s="69">
        <v>105.601178</v>
      </c>
      <c r="L1781" s="69">
        <v>423.79490396975808</v>
      </c>
      <c r="M1781" s="69">
        <v>0.54319500000000009</v>
      </c>
      <c r="N1781" s="69">
        <v>19.730779842112959</v>
      </c>
      <c r="P1781" s="69">
        <v>185.807253</v>
      </c>
      <c r="Q1781">
        <v>0</v>
      </c>
      <c r="S1781" s="69">
        <v>974.09391099999993</v>
      </c>
      <c r="T1781">
        <v>0</v>
      </c>
      <c r="V1781" s="51">
        <v>4</v>
      </c>
      <c r="W1781" s="51">
        <v>1</v>
      </c>
      <c r="X1781" s="51">
        <v>38</v>
      </c>
    </row>
    <row r="1782" spans="1:24" x14ac:dyDescent="0.2">
      <c r="A1782">
        <v>19693</v>
      </c>
      <c r="B1782" t="s">
        <v>1483</v>
      </c>
      <c r="C1782" t="s">
        <v>1456</v>
      </c>
      <c r="D1782">
        <v>2017</v>
      </c>
      <c r="E1782" t="str">
        <f t="shared" si="27"/>
        <v>196932017</v>
      </c>
      <c r="F1782">
        <v>14186</v>
      </c>
      <c r="G1782" t="str">
        <f>VLOOKUP($A1782,CATMUN!$B$2:$C$1123,2,0)</f>
        <v>Bajo</v>
      </c>
      <c r="H1782" t="str">
        <f>VLOOKUP($A1782,CATMUN!$B$2:$D$1123,3,0)</f>
        <v>Municipios rurales</v>
      </c>
      <c r="I1782">
        <f>VLOOKUP($A1782,CATMUN!$B$2:$G$1123,4,0)</f>
        <v>0</v>
      </c>
      <c r="J1782">
        <f>VLOOKUP($A1782,CATMUN!$B$2:$G$1123,6,0)</f>
        <v>15</v>
      </c>
      <c r="K1782" s="69">
        <v>116.76277499999999</v>
      </c>
      <c r="L1782" s="69">
        <v>423.79490396975808</v>
      </c>
      <c r="N1782" s="69">
        <v>19.730779842112959</v>
      </c>
      <c r="P1782" s="69">
        <v>185.807253</v>
      </c>
      <c r="Q1782">
        <v>0</v>
      </c>
      <c r="S1782" s="69">
        <v>974.09391099999993</v>
      </c>
      <c r="T1782">
        <v>0</v>
      </c>
      <c r="V1782" s="51">
        <v>4</v>
      </c>
      <c r="W1782" s="51">
        <v>4</v>
      </c>
      <c r="X1782" s="51">
        <v>38</v>
      </c>
    </row>
    <row r="1783" spans="1:24" x14ac:dyDescent="0.2">
      <c r="A1783">
        <v>19701</v>
      </c>
      <c r="B1783" t="s">
        <v>1279</v>
      </c>
      <c r="C1783" t="s">
        <v>1456</v>
      </c>
      <c r="D1783">
        <v>2017</v>
      </c>
      <c r="E1783" t="str">
        <f t="shared" si="27"/>
        <v>197012017</v>
      </c>
      <c r="F1783">
        <v>10688</v>
      </c>
      <c r="G1783" t="str">
        <f>VLOOKUP($A1783,CATMUN!$B$2:$C$1123,2,0)</f>
        <v>Bajo</v>
      </c>
      <c r="H1783" t="str">
        <f>VLOOKUP($A1783,CATMUN!$B$2:$D$1123,3,0)</f>
        <v>Municipios rurales</v>
      </c>
      <c r="I1783">
        <f>VLOOKUP($A1783,CATMUN!$B$2:$G$1123,4,0)</f>
        <v>0</v>
      </c>
      <c r="J1783">
        <f>VLOOKUP($A1783,CATMUN!$B$2:$G$1123,6,0)</f>
        <v>15</v>
      </c>
      <c r="K1783" s="69">
        <v>9.6217000000000006</v>
      </c>
      <c r="L1783" s="69">
        <v>423.79490396975808</v>
      </c>
      <c r="N1783" s="69">
        <v>19.730779842112959</v>
      </c>
      <c r="P1783" s="69">
        <v>185.807253</v>
      </c>
      <c r="Q1783">
        <v>0</v>
      </c>
      <c r="S1783" s="69">
        <v>974.09391099999993</v>
      </c>
      <c r="T1783">
        <v>0</v>
      </c>
      <c r="V1783" s="51">
        <v>4</v>
      </c>
      <c r="W1783" s="51">
        <v>0</v>
      </c>
      <c r="X1783" s="51">
        <v>38</v>
      </c>
    </row>
    <row r="1784" spans="1:24" x14ac:dyDescent="0.2">
      <c r="A1784">
        <v>19743</v>
      </c>
      <c r="B1784" t="s">
        <v>1485</v>
      </c>
      <c r="C1784" t="s">
        <v>1456</v>
      </c>
      <c r="D1784">
        <v>2017</v>
      </c>
      <c r="E1784" t="str">
        <f t="shared" si="27"/>
        <v>197432017</v>
      </c>
      <c r="F1784">
        <v>32462</v>
      </c>
      <c r="G1784" t="str">
        <f>VLOOKUP($A1784,CATMUN!$B$2:$C$1123,2,0)</f>
        <v>Bajo</v>
      </c>
      <c r="H1784" t="str">
        <f>VLOOKUP($A1784,CATMUN!$B$2:$D$1123,3,0)</f>
        <v>Municipios rurales</v>
      </c>
      <c r="I1784">
        <f>VLOOKUP($A1784,CATMUN!$B$2:$G$1123,4,0)</f>
        <v>0</v>
      </c>
      <c r="J1784">
        <f>VLOOKUP($A1784,CATMUN!$B$2:$G$1123,6,0)</f>
        <v>15</v>
      </c>
      <c r="K1784" s="69">
        <v>157.970517</v>
      </c>
      <c r="L1784" s="69">
        <v>423.79490396975808</v>
      </c>
      <c r="M1784" s="69">
        <v>12.419945</v>
      </c>
      <c r="N1784" s="69">
        <v>19.730779842112959</v>
      </c>
      <c r="P1784" s="69">
        <v>185.807253</v>
      </c>
      <c r="Q1784">
        <v>0</v>
      </c>
      <c r="S1784" s="69">
        <v>974.09391099999993</v>
      </c>
      <c r="T1784">
        <v>0</v>
      </c>
      <c r="V1784" s="51">
        <v>4</v>
      </c>
      <c r="W1784" s="51">
        <v>6</v>
      </c>
      <c r="X1784" s="51">
        <v>38</v>
      </c>
    </row>
    <row r="1785" spans="1:24" x14ac:dyDescent="0.2">
      <c r="A1785">
        <v>19760</v>
      </c>
      <c r="B1785" t="s">
        <v>1486</v>
      </c>
      <c r="C1785" t="s">
        <v>1456</v>
      </c>
      <c r="D1785">
        <v>2017</v>
      </c>
      <c r="E1785" t="str">
        <f t="shared" si="27"/>
        <v>197602017</v>
      </c>
      <c r="F1785">
        <v>17273</v>
      </c>
      <c r="G1785" t="str">
        <f>VLOOKUP($A1785,CATMUN!$B$2:$C$1123,2,0)</f>
        <v>Medio</v>
      </c>
      <c r="H1785" t="str">
        <f>VLOOKUP($A1785,CATMUN!$B$2:$D$1123,3,0)</f>
        <v>Municipios rurales</v>
      </c>
      <c r="I1785">
        <f>VLOOKUP($A1785,CATMUN!$B$2:$G$1123,4,0)</f>
        <v>0</v>
      </c>
      <c r="J1785">
        <f>VLOOKUP($A1785,CATMUN!$B$2:$G$1123,6,0)</f>
        <v>15</v>
      </c>
      <c r="K1785" s="69">
        <v>338.41330900000003</v>
      </c>
      <c r="L1785" s="69">
        <v>423.79490396975808</v>
      </c>
      <c r="N1785" s="69">
        <v>19.730779842112959</v>
      </c>
      <c r="P1785" s="69">
        <v>185.807253</v>
      </c>
      <c r="Q1785">
        <v>0</v>
      </c>
      <c r="S1785" s="69">
        <v>974.09391099999993</v>
      </c>
      <c r="T1785">
        <v>0</v>
      </c>
      <c r="V1785" s="51">
        <v>4</v>
      </c>
      <c r="W1785" s="51">
        <v>1</v>
      </c>
      <c r="X1785" s="51">
        <v>38</v>
      </c>
    </row>
    <row r="1786" spans="1:24" x14ac:dyDescent="0.2">
      <c r="A1786">
        <v>19780</v>
      </c>
      <c r="B1786" t="s">
        <v>1487</v>
      </c>
      <c r="C1786" t="s">
        <v>1456</v>
      </c>
      <c r="D1786">
        <v>2017</v>
      </c>
      <c r="E1786" t="str">
        <f t="shared" si="27"/>
        <v>197802017</v>
      </c>
      <c r="F1786">
        <v>18550</v>
      </c>
      <c r="G1786" t="str">
        <f>VLOOKUP($A1786,CATMUN!$B$2:$C$1123,2,0)</f>
        <v>Bajo</v>
      </c>
      <c r="H1786" t="str">
        <f>VLOOKUP($A1786,CATMUN!$B$2:$D$1123,3,0)</f>
        <v>Municipios rurales</v>
      </c>
      <c r="I1786">
        <f>VLOOKUP($A1786,CATMUN!$B$2:$G$1123,4,0)</f>
        <v>0</v>
      </c>
      <c r="J1786">
        <f>VLOOKUP($A1786,CATMUN!$B$2:$G$1123,6,0)</f>
        <v>15</v>
      </c>
      <c r="K1786" s="69">
        <v>345.65323599999999</v>
      </c>
      <c r="L1786" s="69">
        <v>423.79490396975808</v>
      </c>
      <c r="N1786" s="69">
        <v>19.730779842112959</v>
      </c>
      <c r="P1786" s="69">
        <v>185.807253</v>
      </c>
      <c r="Q1786">
        <v>0</v>
      </c>
      <c r="S1786" s="69">
        <v>974.09391099999993</v>
      </c>
      <c r="T1786">
        <v>0</v>
      </c>
      <c r="V1786" s="51">
        <v>10</v>
      </c>
      <c r="W1786" s="51">
        <v>20</v>
      </c>
      <c r="X1786" s="51">
        <v>16</v>
      </c>
    </row>
    <row r="1787" spans="1:24" x14ac:dyDescent="0.2">
      <c r="A1787">
        <v>19785</v>
      </c>
      <c r="B1787" t="s">
        <v>1488</v>
      </c>
      <c r="C1787" t="s">
        <v>1456</v>
      </c>
      <c r="D1787">
        <v>2017</v>
      </c>
      <c r="E1787" t="str">
        <f t="shared" si="27"/>
        <v>197852017</v>
      </c>
      <c r="F1787">
        <v>8885</v>
      </c>
      <c r="G1787" t="str">
        <f>VLOOKUP($A1787,CATMUN!$B$2:$C$1123,2,0)</f>
        <v>Bajo</v>
      </c>
      <c r="H1787" t="str">
        <f>VLOOKUP($A1787,CATMUN!$B$2:$D$1123,3,0)</f>
        <v>Municipios rurales</v>
      </c>
      <c r="I1787">
        <f>VLOOKUP($A1787,CATMUN!$B$2:$G$1123,4,0)</f>
        <v>0</v>
      </c>
      <c r="J1787">
        <f>VLOOKUP($A1787,CATMUN!$B$2:$G$1123,6,0)</f>
        <v>15</v>
      </c>
      <c r="K1787" s="69">
        <v>89.853533999999996</v>
      </c>
      <c r="L1787" s="69">
        <v>423.79490396975808</v>
      </c>
      <c r="N1787" s="69">
        <v>19.730779842112959</v>
      </c>
      <c r="P1787" s="69">
        <v>185.807253</v>
      </c>
      <c r="Q1787">
        <v>0</v>
      </c>
      <c r="S1787" s="69">
        <v>974.09391099999993</v>
      </c>
      <c r="T1787">
        <v>0</v>
      </c>
      <c r="V1787" s="51">
        <v>4</v>
      </c>
      <c r="W1787" s="51">
        <v>1</v>
      </c>
      <c r="X1787" s="51">
        <v>38</v>
      </c>
    </row>
    <row r="1788" spans="1:24" x14ac:dyDescent="0.2">
      <c r="A1788">
        <v>19809</v>
      </c>
      <c r="B1788" t="s">
        <v>1490</v>
      </c>
      <c r="C1788" t="s">
        <v>1456</v>
      </c>
      <c r="D1788">
        <v>2017</v>
      </c>
      <c r="E1788" t="str">
        <f t="shared" si="27"/>
        <v>198092017</v>
      </c>
      <c r="F1788">
        <v>21862</v>
      </c>
      <c r="G1788" t="str">
        <f>VLOOKUP($A1788,CATMUN!$B$2:$C$1123,2,0)</f>
        <v>Alto</v>
      </c>
      <c r="H1788" t="str">
        <f>VLOOKUP($A1788,CATMUN!$B$2:$D$1123,3,0)</f>
        <v>Municipios rurales</v>
      </c>
      <c r="I1788">
        <f>VLOOKUP($A1788,CATMUN!$B$2:$G$1123,4,0)</f>
        <v>0</v>
      </c>
      <c r="J1788">
        <f>VLOOKUP($A1788,CATMUN!$B$2:$G$1123,6,0)</f>
        <v>15</v>
      </c>
      <c r="K1788" s="69">
        <v>897.18448999999998</v>
      </c>
      <c r="L1788" s="69">
        <v>423.79490396975808</v>
      </c>
      <c r="M1788" s="69">
        <v>0.15</v>
      </c>
      <c r="N1788" s="69">
        <v>19.730779842112959</v>
      </c>
      <c r="O1788" s="69">
        <v>0</v>
      </c>
      <c r="P1788" s="69">
        <v>185.807253</v>
      </c>
      <c r="Q1788">
        <v>0</v>
      </c>
      <c r="S1788" s="69">
        <v>974.09391099999993</v>
      </c>
      <c r="T1788">
        <v>0</v>
      </c>
      <c r="V1788" s="51">
        <v>4</v>
      </c>
      <c r="W1788" s="51" t="e">
        <v>#N/A</v>
      </c>
      <c r="X1788" s="51" t="e">
        <v>#N/A</v>
      </c>
    </row>
    <row r="1789" spans="1:24" x14ac:dyDescent="0.2">
      <c r="A1789">
        <v>19821</v>
      </c>
      <c r="B1789" t="s">
        <v>1491</v>
      </c>
      <c r="C1789" t="s">
        <v>1456</v>
      </c>
      <c r="D1789">
        <v>2017</v>
      </c>
      <c r="E1789" t="str">
        <f t="shared" si="27"/>
        <v>198212017</v>
      </c>
      <c r="F1789">
        <v>29818</v>
      </c>
      <c r="G1789" t="str">
        <f>VLOOKUP($A1789,CATMUN!$B$2:$C$1123,2,0)</f>
        <v>Bajo</v>
      </c>
      <c r="H1789" t="str">
        <f>VLOOKUP($A1789,CATMUN!$B$2:$D$1123,3,0)</f>
        <v>Municipios rurales</v>
      </c>
      <c r="I1789">
        <f>VLOOKUP($A1789,CATMUN!$B$2:$G$1123,4,0)</f>
        <v>0</v>
      </c>
      <c r="J1789">
        <f>VLOOKUP($A1789,CATMUN!$B$2:$G$1123,6,0)</f>
        <v>15</v>
      </c>
      <c r="K1789" s="69">
        <v>156.58634899999998</v>
      </c>
      <c r="L1789" s="69">
        <v>423.79490396975808</v>
      </c>
      <c r="N1789" s="69">
        <v>19.730779842112959</v>
      </c>
      <c r="P1789" s="69">
        <v>185.807253</v>
      </c>
      <c r="Q1789">
        <v>0</v>
      </c>
      <c r="S1789" s="69">
        <v>974.09391099999993</v>
      </c>
      <c r="T1789">
        <v>0</v>
      </c>
      <c r="V1789" s="51">
        <v>6</v>
      </c>
      <c r="W1789" s="51">
        <v>11</v>
      </c>
      <c r="X1789" s="51">
        <v>101</v>
      </c>
    </row>
    <row r="1790" spans="1:24" x14ac:dyDescent="0.2">
      <c r="A1790">
        <v>19824</v>
      </c>
      <c r="B1790" t="s">
        <v>1492</v>
      </c>
      <c r="C1790" t="s">
        <v>1456</v>
      </c>
      <c r="D1790">
        <v>2017</v>
      </c>
      <c r="E1790" t="str">
        <f t="shared" si="27"/>
        <v>198242017</v>
      </c>
      <c r="F1790">
        <v>20720</v>
      </c>
      <c r="G1790" t="str">
        <f>VLOOKUP($A1790,CATMUN!$B$2:$C$1123,2,0)</f>
        <v>Bajo</v>
      </c>
      <c r="H1790" t="str">
        <f>VLOOKUP($A1790,CATMUN!$B$2:$D$1123,3,0)</f>
        <v>Municipios rurales</v>
      </c>
      <c r="I1790">
        <f>VLOOKUP($A1790,CATMUN!$B$2:$G$1123,4,0)</f>
        <v>0</v>
      </c>
      <c r="J1790">
        <f>VLOOKUP($A1790,CATMUN!$B$2:$G$1123,6,0)</f>
        <v>15</v>
      </c>
      <c r="K1790" s="69">
        <v>633.77197909000006</v>
      </c>
      <c r="L1790" s="69">
        <v>423.79490396975808</v>
      </c>
      <c r="N1790" s="69">
        <v>19.730779842112959</v>
      </c>
      <c r="P1790" s="69">
        <v>185.807253</v>
      </c>
      <c r="Q1790">
        <v>0</v>
      </c>
      <c r="S1790" s="69">
        <v>974.09391099999993</v>
      </c>
      <c r="T1790">
        <v>0</v>
      </c>
      <c r="V1790" s="51">
        <v>4</v>
      </c>
      <c r="W1790" s="51">
        <v>0</v>
      </c>
      <c r="X1790" s="51">
        <v>38</v>
      </c>
    </row>
    <row r="1791" spans="1:24" x14ac:dyDescent="0.2">
      <c r="A1791">
        <v>20032</v>
      </c>
      <c r="B1791" t="s">
        <v>1498</v>
      </c>
      <c r="C1791" t="s">
        <v>1494</v>
      </c>
      <c r="D1791">
        <v>2017</v>
      </c>
      <c r="E1791" t="str">
        <f t="shared" si="27"/>
        <v>200322017</v>
      </c>
      <c r="F1791">
        <v>19305</v>
      </c>
      <c r="G1791" t="str">
        <f>VLOOKUP($A1791,CATMUN!$B$2:$C$1123,2,0)</f>
        <v>Bajo</v>
      </c>
      <c r="H1791" t="str">
        <f>VLOOKUP($A1791,CATMUN!$B$2:$D$1123,3,0)</f>
        <v>Municipios rurales</v>
      </c>
      <c r="I1791">
        <f>VLOOKUP($A1791,CATMUN!$B$2:$G$1123,4,0)</f>
        <v>0</v>
      </c>
      <c r="J1791">
        <f>VLOOKUP($A1791,CATMUN!$B$2:$G$1123,6,0)</f>
        <v>15</v>
      </c>
      <c r="K1791" s="69">
        <v>196.643518</v>
      </c>
      <c r="L1791" s="69">
        <v>423.79490396975808</v>
      </c>
      <c r="N1791" s="69">
        <v>19.730779842112959</v>
      </c>
      <c r="P1791" s="69">
        <v>185.807253</v>
      </c>
      <c r="Q1791">
        <v>0</v>
      </c>
      <c r="S1791" s="69">
        <v>974.09391099999993</v>
      </c>
      <c r="T1791">
        <v>0</v>
      </c>
      <c r="V1791" s="51">
        <v>4</v>
      </c>
      <c r="W1791" s="51">
        <v>5</v>
      </c>
      <c r="X1791" s="51">
        <v>38</v>
      </c>
    </row>
    <row r="1792" spans="1:24" x14ac:dyDescent="0.2">
      <c r="A1792">
        <v>20045</v>
      </c>
      <c r="B1792" t="s">
        <v>1499</v>
      </c>
      <c r="C1792" t="s">
        <v>1494</v>
      </c>
      <c r="D1792">
        <v>2017</v>
      </c>
      <c r="E1792" t="str">
        <f t="shared" si="27"/>
        <v>200452017</v>
      </c>
      <c r="F1792">
        <v>13322</v>
      </c>
      <c r="G1792" t="str">
        <f>VLOOKUP($A1792,CATMUN!$B$2:$C$1123,2,0)</f>
        <v>Alto</v>
      </c>
      <c r="H1792" t="str">
        <f>VLOOKUP($A1792,CATMUN!$B$2:$D$1123,3,0)</f>
        <v>Municipios rurales</v>
      </c>
      <c r="I1792">
        <f>VLOOKUP($A1792,CATMUN!$B$2:$G$1123,4,0)</f>
        <v>0</v>
      </c>
      <c r="J1792">
        <f>VLOOKUP($A1792,CATMUN!$B$2:$G$1123,6,0)</f>
        <v>15</v>
      </c>
      <c r="K1792" s="69">
        <v>2275.4092170000004</v>
      </c>
      <c r="L1792" s="69">
        <v>423.79490396975808</v>
      </c>
      <c r="M1792" s="69">
        <v>9.1245910000000006</v>
      </c>
      <c r="N1792" s="69">
        <v>19.730779842112959</v>
      </c>
      <c r="P1792" s="69">
        <v>185.807253</v>
      </c>
      <c r="Q1792">
        <v>0</v>
      </c>
      <c r="S1792" s="69">
        <v>974.09391099999993</v>
      </c>
      <c r="T1792">
        <v>0</v>
      </c>
      <c r="V1792" s="51">
        <v>4</v>
      </c>
      <c r="W1792" s="51">
        <v>76</v>
      </c>
      <c r="X1792" s="51">
        <v>38</v>
      </c>
    </row>
    <row r="1793" spans="1:24" x14ac:dyDescent="0.2">
      <c r="A1793">
        <v>20175</v>
      </c>
      <c r="B1793" t="s">
        <v>1501</v>
      </c>
      <c r="C1793" t="s">
        <v>1494</v>
      </c>
      <c r="D1793">
        <v>2017</v>
      </c>
      <c r="E1793" t="str">
        <f t="shared" si="27"/>
        <v>201752017</v>
      </c>
      <c r="F1793">
        <v>30493</v>
      </c>
      <c r="G1793" t="str">
        <f>VLOOKUP($A1793,CATMUN!$B$2:$C$1123,2,0)</f>
        <v>Bajo</v>
      </c>
      <c r="H1793" t="str">
        <f>VLOOKUP($A1793,CATMUN!$B$2:$D$1123,3,0)</f>
        <v>Municipios rurales</v>
      </c>
      <c r="I1793">
        <f>VLOOKUP($A1793,CATMUN!$B$2:$G$1123,4,0)</f>
        <v>0</v>
      </c>
      <c r="J1793">
        <f>VLOOKUP($A1793,CATMUN!$B$2:$G$1123,6,0)</f>
        <v>15</v>
      </c>
      <c r="K1793" s="69">
        <v>124.22758999999999</v>
      </c>
      <c r="L1793" s="69">
        <v>423.79490396975808</v>
      </c>
      <c r="M1793" s="69">
        <v>0.1396</v>
      </c>
      <c r="N1793" s="69">
        <v>19.730779842112959</v>
      </c>
      <c r="P1793" s="69">
        <v>185.807253</v>
      </c>
      <c r="Q1793">
        <v>0</v>
      </c>
      <c r="S1793" s="69">
        <v>974.09391099999993</v>
      </c>
      <c r="T1793">
        <v>0</v>
      </c>
      <c r="V1793" s="51">
        <v>4</v>
      </c>
      <c r="W1793" s="51">
        <v>36</v>
      </c>
      <c r="X1793" s="51">
        <v>38</v>
      </c>
    </row>
    <row r="1794" spans="1:24" x14ac:dyDescent="0.2">
      <c r="A1794">
        <v>20178</v>
      </c>
      <c r="B1794" t="s">
        <v>1502</v>
      </c>
      <c r="C1794" t="s">
        <v>1494</v>
      </c>
      <c r="D1794">
        <v>2017</v>
      </c>
      <c r="E1794" t="str">
        <f t="shared" ref="E1794:E1857" si="28">A1794&amp;D1794</f>
        <v>201782017</v>
      </c>
      <c r="F1794">
        <v>19121</v>
      </c>
      <c r="G1794" t="str">
        <f>VLOOKUP($A1794,CATMUN!$B$2:$C$1123,2,0)</f>
        <v>Medio</v>
      </c>
      <c r="H1794" t="str">
        <f>VLOOKUP($A1794,CATMUN!$B$2:$D$1123,3,0)</f>
        <v>Municipios rurales</v>
      </c>
      <c r="I1794">
        <f>VLOOKUP($A1794,CATMUN!$B$2:$G$1123,4,0)</f>
        <v>0</v>
      </c>
      <c r="J1794">
        <f>VLOOKUP($A1794,CATMUN!$B$2:$G$1123,6,0)</f>
        <v>15</v>
      </c>
      <c r="K1794" s="69">
        <v>460.07562100000001</v>
      </c>
      <c r="L1794" s="69">
        <v>423.79490396975808</v>
      </c>
      <c r="M1794" s="69">
        <v>0</v>
      </c>
      <c r="N1794" s="69">
        <v>19.730779842112959</v>
      </c>
      <c r="P1794" s="69">
        <v>185.807253</v>
      </c>
      <c r="Q1794">
        <v>0</v>
      </c>
      <c r="S1794" s="69">
        <v>974.09391099999993</v>
      </c>
      <c r="T1794">
        <v>0</v>
      </c>
      <c r="V1794" s="51">
        <v>4</v>
      </c>
      <c r="W1794" s="51">
        <v>30</v>
      </c>
      <c r="X1794" s="51">
        <v>38</v>
      </c>
    </row>
    <row r="1795" spans="1:24" x14ac:dyDescent="0.2">
      <c r="A1795">
        <v>20228</v>
      </c>
      <c r="B1795" t="s">
        <v>1503</v>
      </c>
      <c r="C1795" t="s">
        <v>1494</v>
      </c>
      <c r="D1795">
        <v>2017</v>
      </c>
      <c r="E1795" t="str">
        <f t="shared" si="28"/>
        <v>202282017</v>
      </c>
      <c r="F1795">
        <v>23699</v>
      </c>
      <c r="G1795" t="str">
        <f>VLOOKUP($A1795,CATMUN!$B$2:$C$1123,2,0)</f>
        <v>Medio</v>
      </c>
      <c r="H1795" t="str">
        <f>VLOOKUP($A1795,CATMUN!$B$2:$D$1123,3,0)</f>
        <v>Municipios rurales</v>
      </c>
      <c r="I1795">
        <f>VLOOKUP($A1795,CATMUN!$B$2:$G$1123,4,0)</f>
        <v>0</v>
      </c>
      <c r="J1795">
        <f>VLOOKUP($A1795,CATMUN!$B$2:$G$1123,6,0)</f>
        <v>15</v>
      </c>
      <c r="K1795" s="69">
        <v>513.38811399999997</v>
      </c>
      <c r="L1795" s="69">
        <v>423.79490396975808</v>
      </c>
      <c r="M1795" s="69">
        <v>0</v>
      </c>
      <c r="N1795" s="69">
        <v>19.730779842112959</v>
      </c>
      <c r="P1795" s="69">
        <v>185.807253</v>
      </c>
      <c r="Q1795">
        <v>0</v>
      </c>
      <c r="S1795" s="69">
        <v>974.09391099999993</v>
      </c>
      <c r="T1795">
        <v>0</v>
      </c>
      <c r="V1795" s="51">
        <v>4</v>
      </c>
      <c r="W1795" s="51">
        <v>116</v>
      </c>
      <c r="X1795" s="51">
        <v>38</v>
      </c>
    </row>
    <row r="1796" spans="1:24" x14ac:dyDescent="0.2">
      <c r="A1796">
        <v>20238</v>
      </c>
      <c r="B1796" t="s">
        <v>1504</v>
      </c>
      <c r="C1796" t="s">
        <v>1494</v>
      </c>
      <c r="D1796">
        <v>2017</v>
      </c>
      <c r="E1796" t="str">
        <f t="shared" si="28"/>
        <v>202382017</v>
      </c>
      <c r="F1796">
        <v>26701</v>
      </c>
      <c r="G1796" t="str">
        <f>VLOOKUP($A1796,CATMUN!$B$2:$C$1123,2,0)</f>
        <v>Medio</v>
      </c>
      <c r="H1796" t="str">
        <f>VLOOKUP($A1796,CATMUN!$B$2:$D$1123,3,0)</f>
        <v>Municipios rurales</v>
      </c>
      <c r="I1796">
        <f>VLOOKUP($A1796,CATMUN!$B$2:$G$1123,4,0)</f>
        <v>0</v>
      </c>
      <c r="J1796">
        <f>VLOOKUP($A1796,CATMUN!$B$2:$G$1123,6,0)</f>
        <v>15</v>
      </c>
      <c r="K1796" s="69">
        <v>488.015759</v>
      </c>
      <c r="L1796" s="69">
        <v>423.79490396975808</v>
      </c>
      <c r="M1796" s="69">
        <v>6.0829526600000001</v>
      </c>
      <c r="N1796" s="69">
        <v>19.730779842112959</v>
      </c>
      <c r="P1796" s="69">
        <v>185.807253</v>
      </c>
      <c r="Q1796">
        <v>0</v>
      </c>
      <c r="S1796" s="69">
        <v>974.09391099999993</v>
      </c>
      <c r="T1796">
        <v>0</v>
      </c>
      <c r="V1796" s="51">
        <v>4</v>
      </c>
      <c r="W1796" s="51">
        <v>46</v>
      </c>
      <c r="X1796" s="51">
        <v>38</v>
      </c>
    </row>
    <row r="1797" spans="1:24" x14ac:dyDescent="0.2">
      <c r="A1797">
        <v>20250</v>
      </c>
      <c r="B1797" t="s">
        <v>1505</v>
      </c>
      <c r="C1797" t="s">
        <v>1494</v>
      </c>
      <c r="D1797">
        <v>2017</v>
      </c>
      <c r="E1797" t="str">
        <f t="shared" si="28"/>
        <v>202502017</v>
      </c>
      <c r="F1797">
        <v>23187</v>
      </c>
      <c r="G1797" t="str">
        <f>VLOOKUP($A1797,CATMUN!$B$2:$C$1123,2,0)</f>
        <v>Alto</v>
      </c>
      <c r="H1797" t="str">
        <f>VLOOKUP($A1797,CATMUN!$B$2:$D$1123,3,0)</f>
        <v>Municipios rurales</v>
      </c>
      <c r="I1797">
        <f>VLOOKUP($A1797,CATMUN!$B$2:$G$1123,4,0)</f>
        <v>0</v>
      </c>
      <c r="J1797">
        <f>VLOOKUP($A1797,CATMUN!$B$2:$G$1123,6,0)</f>
        <v>15</v>
      </c>
      <c r="K1797" s="69">
        <v>695.76877000000002</v>
      </c>
      <c r="L1797" s="69">
        <v>423.79490396975808</v>
      </c>
      <c r="M1797" s="69">
        <v>51.784661999999997</v>
      </c>
      <c r="N1797" s="69">
        <v>19.730779842112959</v>
      </c>
      <c r="P1797" s="69">
        <v>185.807253</v>
      </c>
      <c r="Q1797">
        <v>0</v>
      </c>
      <c r="S1797" s="69">
        <v>974.09391099999993</v>
      </c>
      <c r="T1797">
        <v>0</v>
      </c>
      <c r="V1797" s="51">
        <v>10</v>
      </c>
      <c r="W1797" s="51">
        <v>69</v>
      </c>
      <c r="X1797" s="51">
        <v>16</v>
      </c>
    </row>
    <row r="1798" spans="1:24" x14ac:dyDescent="0.2">
      <c r="A1798">
        <v>20295</v>
      </c>
      <c r="B1798" t="s">
        <v>1506</v>
      </c>
      <c r="C1798" t="s">
        <v>1494</v>
      </c>
      <c r="D1798">
        <v>2017</v>
      </c>
      <c r="E1798" t="str">
        <f t="shared" si="28"/>
        <v>202952017</v>
      </c>
      <c r="F1798">
        <v>17061</v>
      </c>
      <c r="G1798" t="str">
        <f>VLOOKUP($A1798,CATMUN!$B$2:$C$1123,2,0)</f>
        <v>Bajo</v>
      </c>
      <c r="H1798" t="str">
        <f>VLOOKUP($A1798,CATMUN!$B$2:$D$1123,3,0)</f>
        <v>Municipios rurales</v>
      </c>
      <c r="I1798">
        <f>VLOOKUP($A1798,CATMUN!$B$2:$G$1123,4,0)</f>
        <v>0</v>
      </c>
      <c r="J1798">
        <f>VLOOKUP($A1798,CATMUN!$B$2:$G$1123,6,0)</f>
        <v>15</v>
      </c>
      <c r="K1798" s="69">
        <v>342.76279899999997</v>
      </c>
      <c r="L1798" s="69">
        <v>423.79490396975808</v>
      </c>
      <c r="M1798" s="69">
        <v>0</v>
      </c>
      <c r="N1798" s="69">
        <v>19.730779842112959</v>
      </c>
      <c r="P1798" s="69">
        <v>185.807253</v>
      </c>
      <c r="Q1798">
        <v>0</v>
      </c>
      <c r="S1798" s="69">
        <v>974.09391099999993</v>
      </c>
      <c r="T1798">
        <v>0</v>
      </c>
      <c r="V1798" s="51">
        <v>4</v>
      </c>
      <c r="W1798" s="51">
        <v>7</v>
      </c>
      <c r="X1798" s="51">
        <v>38</v>
      </c>
    </row>
    <row r="1799" spans="1:24" x14ac:dyDescent="0.2">
      <c r="A1799">
        <v>20310</v>
      </c>
      <c r="B1799" t="s">
        <v>1507</v>
      </c>
      <c r="C1799" t="s">
        <v>1494</v>
      </c>
      <c r="D1799">
        <v>2017</v>
      </c>
      <c r="E1799" t="str">
        <f t="shared" si="28"/>
        <v>203102017</v>
      </c>
      <c r="F1799">
        <v>6593</v>
      </c>
      <c r="G1799" t="str">
        <f>VLOOKUP($A1799,CATMUN!$B$2:$C$1123,2,0)</f>
        <v>Bajo</v>
      </c>
      <c r="H1799" t="str">
        <f>VLOOKUP($A1799,CATMUN!$B$2:$D$1123,3,0)</f>
        <v>Municipios rurales</v>
      </c>
      <c r="I1799">
        <f>VLOOKUP($A1799,CATMUN!$B$2:$G$1123,4,0)</f>
        <v>0</v>
      </c>
      <c r="J1799">
        <f>VLOOKUP($A1799,CATMUN!$B$2:$G$1123,6,0)</f>
        <v>15</v>
      </c>
      <c r="K1799" s="69">
        <v>25.303273000000001</v>
      </c>
      <c r="L1799" s="69">
        <v>423.79490396975808</v>
      </c>
      <c r="N1799" s="69">
        <v>19.730779842112959</v>
      </c>
      <c r="P1799" s="69">
        <v>185.807253</v>
      </c>
      <c r="Q1799">
        <v>0</v>
      </c>
      <c r="S1799" s="69">
        <v>974.09391099999993</v>
      </c>
      <c r="T1799">
        <v>0</v>
      </c>
      <c r="U1799">
        <v>0.58399999999999996</v>
      </c>
      <c r="V1799" s="51">
        <v>4</v>
      </c>
      <c r="W1799" s="51">
        <v>0</v>
      </c>
      <c r="X1799" s="51">
        <v>38</v>
      </c>
    </row>
    <row r="1800" spans="1:24" x14ac:dyDescent="0.2">
      <c r="A1800">
        <v>20383</v>
      </c>
      <c r="B1800" t="s">
        <v>1508</v>
      </c>
      <c r="C1800" t="s">
        <v>1494</v>
      </c>
      <c r="D1800">
        <v>2017</v>
      </c>
      <c r="E1800" t="str">
        <f t="shared" si="28"/>
        <v>203832017</v>
      </c>
      <c r="F1800">
        <v>12591</v>
      </c>
      <c r="G1800" t="str">
        <f>VLOOKUP($A1800,CATMUN!$B$2:$C$1123,2,0)</f>
        <v>Alto</v>
      </c>
      <c r="H1800" t="str">
        <f>VLOOKUP($A1800,CATMUN!$B$2:$D$1123,3,0)</f>
        <v>Municipios rurales</v>
      </c>
      <c r="I1800">
        <f>VLOOKUP($A1800,CATMUN!$B$2:$G$1123,4,0)</f>
        <v>0</v>
      </c>
      <c r="J1800">
        <f>VLOOKUP($A1800,CATMUN!$B$2:$G$1123,6,0)</f>
        <v>15</v>
      </c>
      <c r="K1800" s="69">
        <v>712.53296900000009</v>
      </c>
      <c r="L1800" s="69">
        <v>423.79490396975808</v>
      </c>
      <c r="N1800" s="69">
        <v>19.730779842112959</v>
      </c>
      <c r="P1800" s="69">
        <v>185.807253</v>
      </c>
      <c r="Q1800">
        <v>0</v>
      </c>
      <c r="S1800" s="69">
        <v>974.09391099999993</v>
      </c>
      <c r="T1800">
        <v>0</v>
      </c>
      <c r="V1800" s="51">
        <v>4</v>
      </c>
      <c r="W1800" s="51">
        <v>63</v>
      </c>
      <c r="X1800" s="51">
        <v>38</v>
      </c>
    </row>
    <row r="1801" spans="1:24" x14ac:dyDescent="0.2">
      <c r="A1801">
        <v>20517</v>
      </c>
      <c r="B1801" t="s">
        <v>1511</v>
      </c>
      <c r="C1801" t="s">
        <v>1494</v>
      </c>
      <c r="D1801">
        <v>2017</v>
      </c>
      <c r="E1801" t="str">
        <f t="shared" si="28"/>
        <v>205172017</v>
      </c>
      <c r="F1801">
        <v>17369</v>
      </c>
      <c r="G1801" t="str">
        <f>VLOOKUP($A1801,CATMUN!$B$2:$C$1123,2,0)</f>
        <v>Bajo</v>
      </c>
      <c r="H1801" t="str">
        <f>VLOOKUP($A1801,CATMUN!$B$2:$D$1123,3,0)</f>
        <v>Municipios rurales</v>
      </c>
      <c r="I1801">
        <f>VLOOKUP($A1801,CATMUN!$B$2:$G$1123,4,0)</f>
        <v>0</v>
      </c>
      <c r="J1801">
        <f>VLOOKUP($A1801,CATMUN!$B$2:$G$1123,6,0)</f>
        <v>15</v>
      </c>
      <c r="K1801" s="69">
        <v>324.23973100000001</v>
      </c>
      <c r="L1801" s="69">
        <v>423.79490396975808</v>
      </c>
      <c r="N1801" s="69">
        <v>19.730779842112959</v>
      </c>
      <c r="P1801" s="69">
        <v>185.807253</v>
      </c>
      <c r="Q1801">
        <v>0</v>
      </c>
      <c r="S1801" s="69">
        <v>974.09391099999993</v>
      </c>
      <c r="T1801">
        <v>0</v>
      </c>
      <c r="U1801">
        <v>8.1639999999999997</v>
      </c>
      <c r="V1801" s="51">
        <v>4</v>
      </c>
      <c r="W1801" s="51" t="e">
        <v>#N/A</v>
      </c>
      <c r="X1801" s="51" t="e">
        <v>#N/A</v>
      </c>
    </row>
    <row r="1802" spans="1:24" x14ac:dyDescent="0.2">
      <c r="A1802">
        <v>20550</v>
      </c>
      <c r="B1802" t="s">
        <v>1512</v>
      </c>
      <c r="C1802" t="s">
        <v>1494</v>
      </c>
      <c r="D1802">
        <v>2017</v>
      </c>
      <c r="E1802" t="str">
        <f t="shared" si="28"/>
        <v>205502017</v>
      </c>
      <c r="F1802">
        <v>18134</v>
      </c>
      <c r="G1802" t="str">
        <f>VLOOKUP($A1802,CATMUN!$B$2:$C$1123,2,0)</f>
        <v>Medio</v>
      </c>
      <c r="H1802" t="str">
        <f>VLOOKUP($A1802,CATMUN!$B$2:$D$1123,3,0)</f>
        <v>Municipios rurales</v>
      </c>
      <c r="I1802">
        <f>VLOOKUP($A1802,CATMUN!$B$2:$G$1123,4,0)</f>
        <v>0</v>
      </c>
      <c r="J1802">
        <f>VLOOKUP($A1802,CATMUN!$B$2:$G$1123,6,0)</f>
        <v>15</v>
      </c>
      <c r="K1802" s="69">
        <v>268.62969199999998</v>
      </c>
      <c r="L1802" s="69">
        <v>423.79490396975808</v>
      </c>
      <c r="M1802" s="69">
        <v>2.2280900000000003</v>
      </c>
      <c r="N1802" s="69">
        <v>19.730779842112959</v>
      </c>
      <c r="P1802" s="69">
        <v>185.807253</v>
      </c>
      <c r="Q1802">
        <v>0</v>
      </c>
      <c r="S1802" s="69">
        <v>974.09391099999993</v>
      </c>
      <c r="T1802">
        <v>0</v>
      </c>
      <c r="V1802" s="51">
        <v>4</v>
      </c>
      <c r="W1802" s="51">
        <v>55</v>
      </c>
      <c r="X1802" s="51">
        <v>38</v>
      </c>
    </row>
    <row r="1803" spans="1:24" x14ac:dyDescent="0.2">
      <c r="A1803">
        <v>20570</v>
      </c>
      <c r="B1803" t="s">
        <v>1513</v>
      </c>
      <c r="C1803" t="s">
        <v>1494</v>
      </c>
      <c r="D1803">
        <v>2017</v>
      </c>
      <c r="E1803" t="str">
        <f t="shared" si="28"/>
        <v>205702017</v>
      </c>
      <c r="F1803">
        <v>23404</v>
      </c>
      <c r="G1803" t="str">
        <f>VLOOKUP($A1803,CATMUN!$B$2:$C$1123,2,0)</f>
        <v>Bajo</v>
      </c>
      <c r="H1803" t="str">
        <f>VLOOKUP($A1803,CATMUN!$B$2:$D$1123,3,0)</f>
        <v>Municipios rurales</v>
      </c>
      <c r="I1803">
        <f>VLOOKUP($A1803,CATMUN!$B$2:$G$1123,4,0)</f>
        <v>0</v>
      </c>
      <c r="J1803">
        <f>VLOOKUP($A1803,CATMUN!$B$2:$G$1123,6,0)</f>
        <v>15</v>
      </c>
      <c r="K1803" s="69">
        <v>47.627489999999995</v>
      </c>
      <c r="L1803" s="69">
        <v>423.79490396975808</v>
      </c>
      <c r="M1803" s="69">
        <v>5.1445889999999999</v>
      </c>
      <c r="N1803" s="69">
        <v>19.730779842112959</v>
      </c>
      <c r="P1803" s="69">
        <v>185.807253</v>
      </c>
      <c r="Q1803">
        <v>0</v>
      </c>
      <c r="S1803" s="69">
        <v>974.09391099999993</v>
      </c>
      <c r="T1803">
        <v>0</v>
      </c>
      <c r="V1803" s="51">
        <v>4</v>
      </c>
      <c r="W1803" s="51" t="e">
        <v>#N/A</v>
      </c>
      <c r="X1803" s="51" t="e">
        <v>#N/A</v>
      </c>
    </row>
    <row r="1804" spans="1:24" x14ac:dyDescent="0.2">
      <c r="A1804">
        <v>20614</v>
      </c>
      <c r="B1804" t="s">
        <v>1514</v>
      </c>
      <c r="C1804" t="s">
        <v>1494</v>
      </c>
      <c r="D1804">
        <v>2017</v>
      </c>
      <c r="E1804" t="str">
        <f t="shared" si="28"/>
        <v>206142017</v>
      </c>
      <c r="F1804">
        <v>13946</v>
      </c>
      <c r="G1804" t="str">
        <f>VLOOKUP($A1804,CATMUN!$B$2:$C$1123,2,0)</f>
        <v>Bajo</v>
      </c>
      <c r="H1804" t="str">
        <f>VLOOKUP($A1804,CATMUN!$B$2:$D$1123,3,0)</f>
        <v>Municipios rurales</v>
      </c>
      <c r="I1804">
        <f>VLOOKUP($A1804,CATMUN!$B$2:$G$1123,4,0)</f>
        <v>0</v>
      </c>
      <c r="J1804">
        <f>VLOOKUP($A1804,CATMUN!$B$2:$G$1123,6,0)</f>
        <v>15</v>
      </c>
      <c r="K1804" s="69">
        <v>568.01330000000007</v>
      </c>
      <c r="L1804" s="69">
        <v>423.79490396975808</v>
      </c>
      <c r="N1804" s="69">
        <v>19.730779842112959</v>
      </c>
      <c r="P1804" s="69">
        <v>185.807253</v>
      </c>
      <c r="Q1804">
        <v>0</v>
      </c>
      <c r="S1804" s="69">
        <v>974.09391099999993</v>
      </c>
      <c r="T1804">
        <v>0</v>
      </c>
      <c r="V1804" s="51">
        <v>4</v>
      </c>
      <c r="W1804" s="51">
        <v>0</v>
      </c>
      <c r="X1804" s="51">
        <v>38</v>
      </c>
    </row>
    <row r="1805" spans="1:24" x14ac:dyDescent="0.2">
      <c r="A1805">
        <v>20621</v>
      </c>
      <c r="B1805" t="s">
        <v>1515</v>
      </c>
      <c r="C1805" t="s">
        <v>1494</v>
      </c>
      <c r="D1805">
        <v>2017</v>
      </c>
      <c r="E1805" t="str">
        <f t="shared" si="28"/>
        <v>206212017</v>
      </c>
      <c r="F1805">
        <v>22929</v>
      </c>
      <c r="G1805" t="str">
        <f>VLOOKUP($A1805,CATMUN!$B$2:$C$1123,2,0)</f>
        <v>Medio</v>
      </c>
      <c r="H1805" t="str">
        <f>VLOOKUP($A1805,CATMUN!$B$2:$D$1123,3,0)</f>
        <v>Municipios rurales</v>
      </c>
      <c r="I1805">
        <f>VLOOKUP($A1805,CATMUN!$B$2:$G$1123,4,0)</f>
        <v>0</v>
      </c>
      <c r="J1805">
        <f>VLOOKUP($A1805,CATMUN!$B$2:$G$1123,6,0)</f>
        <v>15</v>
      </c>
      <c r="K1805" s="69">
        <v>460.57967486000001</v>
      </c>
      <c r="L1805" s="69">
        <v>423.79490396975808</v>
      </c>
      <c r="M1805" s="69">
        <v>12.855565</v>
      </c>
      <c r="N1805" s="69">
        <v>19.730779842112959</v>
      </c>
      <c r="O1805" s="69">
        <v>0</v>
      </c>
      <c r="P1805" s="69">
        <v>185.807253</v>
      </c>
      <c r="Q1805">
        <v>0</v>
      </c>
      <c r="R1805">
        <v>0</v>
      </c>
      <c r="S1805" s="69">
        <v>974.09391099999993</v>
      </c>
      <c r="T1805">
        <v>0</v>
      </c>
      <c r="V1805" s="51">
        <v>4</v>
      </c>
      <c r="W1805" s="51">
        <v>25</v>
      </c>
      <c r="X1805" s="51">
        <v>38</v>
      </c>
    </row>
    <row r="1806" spans="1:24" x14ac:dyDescent="0.2">
      <c r="A1806">
        <v>20710</v>
      </c>
      <c r="B1806" t="s">
        <v>1516</v>
      </c>
      <c r="C1806" t="s">
        <v>1494</v>
      </c>
      <c r="D1806">
        <v>2017</v>
      </c>
      <c r="E1806" t="str">
        <f t="shared" si="28"/>
        <v>207102017</v>
      </c>
      <c r="F1806">
        <v>25603</v>
      </c>
      <c r="G1806" t="str">
        <f>VLOOKUP($A1806,CATMUN!$B$2:$C$1123,2,0)</f>
        <v>Alto</v>
      </c>
      <c r="H1806" t="str">
        <f>VLOOKUP($A1806,CATMUN!$B$2:$D$1123,3,0)</f>
        <v>Municipios rurales</v>
      </c>
      <c r="I1806">
        <f>VLOOKUP($A1806,CATMUN!$B$2:$G$1123,4,0)</f>
        <v>0</v>
      </c>
      <c r="J1806">
        <f>VLOOKUP($A1806,CATMUN!$B$2:$G$1123,6,0)</f>
        <v>15</v>
      </c>
      <c r="K1806" s="69">
        <v>2601.1360529999997</v>
      </c>
      <c r="L1806" s="69">
        <v>423.79490396975808</v>
      </c>
      <c r="M1806" s="69">
        <v>11.214700000000001</v>
      </c>
      <c r="N1806" s="69">
        <v>19.730779842112959</v>
      </c>
      <c r="P1806" s="69">
        <v>185.807253</v>
      </c>
      <c r="Q1806">
        <v>0</v>
      </c>
      <c r="S1806" s="69">
        <v>974.09391099999993</v>
      </c>
      <c r="T1806">
        <v>0</v>
      </c>
      <c r="V1806" s="51">
        <v>4</v>
      </c>
      <c r="W1806" s="51">
        <v>305</v>
      </c>
      <c r="X1806" s="51">
        <v>38</v>
      </c>
    </row>
    <row r="1807" spans="1:24" x14ac:dyDescent="0.2">
      <c r="A1807">
        <v>20750</v>
      </c>
      <c r="B1807" t="s">
        <v>1517</v>
      </c>
      <c r="C1807" t="s">
        <v>1494</v>
      </c>
      <c r="D1807">
        <v>2017</v>
      </c>
      <c r="E1807" t="str">
        <f t="shared" si="28"/>
        <v>207502017</v>
      </c>
      <c r="F1807">
        <v>13266</v>
      </c>
      <c r="G1807" t="str">
        <f>VLOOKUP($A1807,CATMUN!$B$2:$C$1123,2,0)</f>
        <v>Bajo</v>
      </c>
      <c r="H1807" t="str">
        <f>VLOOKUP($A1807,CATMUN!$B$2:$D$1123,3,0)</f>
        <v>Municipios rurales</v>
      </c>
      <c r="I1807">
        <f>VLOOKUP($A1807,CATMUN!$B$2:$G$1123,4,0)</f>
        <v>0</v>
      </c>
      <c r="J1807">
        <f>VLOOKUP($A1807,CATMUN!$B$2:$G$1123,6,0)</f>
        <v>15</v>
      </c>
      <c r="K1807" s="69">
        <v>305.61638799999997</v>
      </c>
      <c r="L1807" s="69">
        <v>423.79490396975808</v>
      </c>
      <c r="M1807" s="69">
        <v>14.399004999999999</v>
      </c>
      <c r="N1807" s="69">
        <v>19.730779842112959</v>
      </c>
      <c r="P1807" s="69">
        <v>185.807253</v>
      </c>
      <c r="Q1807">
        <v>0</v>
      </c>
      <c r="S1807" s="69">
        <v>974.09391099999993</v>
      </c>
      <c r="T1807">
        <v>0</v>
      </c>
      <c r="V1807" s="51">
        <v>4</v>
      </c>
      <c r="W1807" s="51">
        <v>13</v>
      </c>
      <c r="X1807" s="51">
        <v>38</v>
      </c>
    </row>
    <row r="1808" spans="1:24" x14ac:dyDescent="0.2">
      <c r="A1808">
        <v>20770</v>
      </c>
      <c r="B1808" t="s">
        <v>1518</v>
      </c>
      <c r="C1808" t="s">
        <v>1494</v>
      </c>
      <c r="D1808">
        <v>2017</v>
      </c>
      <c r="E1808" t="str">
        <f t="shared" si="28"/>
        <v>207702017</v>
      </c>
      <c r="F1808">
        <v>18748</v>
      </c>
      <c r="G1808" t="str">
        <f>VLOOKUP($A1808,CATMUN!$B$2:$C$1123,2,0)</f>
        <v>Alto</v>
      </c>
      <c r="H1808" t="str">
        <f>VLOOKUP($A1808,CATMUN!$B$2:$D$1123,3,0)</f>
        <v>Municipios rurales</v>
      </c>
      <c r="I1808">
        <f>VLOOKUP($A1808,CATMUN!$B$2:$G$1123,4,0)</f>
        <v>0</v>
      </c>
      <c r="J1808">
        <f>VLOOKUP($A1808,CATMUN!$B$2:$G$1123,6,0)</f>
        <v>15</v>
      </c>
      <c r="K1808" s="69">
        <v>1593.4376420000001</v>
      </c>
      <c r="L1808" s="69">
        <v>423.79490396975808</v>
      </c>
      <c r="M1808" s="69">
        <v>17.533000000000001</v>
      </c>
      <c r="N1808" s="69">
        <v>19.730779842112959</v>
      </c>
      <c r="P1808" s="69">
        <v>185.807253</v>
      </c>
      <c r="Q1808">
        <v>0</v>
      </c>
      <c r="S1808" s="69">
        <v>974.09391099999993</v>
      </c>
      <c r="T1808">
        <v>0</v>
      </c>
      <c r="V1808" s="51">
        <v>4</v>
      </c>
      <c r="W1808" s="51">
        <v>121</v>
      </c>
      <c r="X1808" s="51">
        <v>38</v>
      </c>
    </row>
    <row r="1809" spans="1:24" x14ac:dyDescent="0.2">
      <c r="A1809">
        <v>20787</v>
      </c>
      <c r="B1809" t="s">
        <v>1519</v>
      </c>
      <c r="C1809" t="s">
        <v>1494</v>
      </c>
      <c r="D1809">
        <v>2017</v>
      </c>
      <c r="E1809" t="str">
        <f t="shared" si="28"/>
        <v>207872017</v>
      </c>
      <c r="F1809">
        <v>13802</v>
      </c>
      <c r="G1809" t="str">
        <f>VLOOKUP($A1809,CATMUN!$B$2:$C$1123,2,0)</f>
        <v>Medio</v>
      </c>
      <c r="H1809" t="str">
        <f>VLOOKUP($A1809,CATMUN!$B$2:$D$1123,3,0)</f>
        <v>Municipios rurales</v>
      </c>
      <c r="I1809">
        <f>VLOOKUP($A1809,CATMUN!$B$2:$G$1123,4,0)</f>
        <v>0</v>
      </c>
      <c r="J1809">
        <f>VLOOKUP($A1809,CATMUN!$B$2:$G$1123,6,0)</f>
        <v>15</v>
      </c>
      <c r="K1809" s="69">
        <v>357.11304280000002</v>
      </c>
      <c r="L1809" s="69">
        <v>423.79490396975808</v>
      </c>
      <c r="M1809" s="69">
        <v>3.2053180000000001</v>
      </c>
      <c r="N1809" s="69">
        <v>19.730779842112959</v>
      </c>
      <c r="P1809" s="69">
        <v>185.807253</v>
      </c>
      <c r="Q1809">
        <v>0</v>
      </c>
      <c r="S1809" s="69">
        <v>974.09391099999993</v>
      </c>
      <c r="T1809">
        <v>0</v>
      </c>
      <c r="V1809" s="51">
        <v>4</v>
      </c>
      <c r="W1809" s="51">
        <v>8</v>
      </c>
      <c r="X1809" s="51">
        <v>38</v>
      </c>
    </row>
    <row r="1810" spans="1:24" x14ac:dyDescent="0.2">
      <c r="A1810">
        <v>23090</v>
      </c>
      <c r="B1810" t="s">
        <v>1522</v>
      </c>
      <c r="C1810" t="s">
        <v>1253</v>
      </c>
      <c r="D1810">
        <v>2017</v>
      </c>
      <c r="E1810" t="str">
        <f t="shared" si="28"/>
        <v>230902017</v>
      </c>
      <c r="F1810">
        <v>22542</v>
      </c>
      <c r="G1810" t="str">
        <f>VLOOKUP($A1810,CATMUN!$B$2:$C$1123,2,0)</f>
        <v>Medio</v>
      </c>
      <c r="H1810" t="str">
        <f>VLOOKUP($A1810,CATMUN!$B$2:$D$1123,3,0)</f>
        <v>Municipios rurales</v>
      </c>
      <c r="I1810">
        <f>VLOOKUP($A1810,CATMUN!$B$2:$G$1123,4,0)</f>
        <v>0</v>
      </c>
      <c r="J1810">
        <f>VLOOKUP($A1810,CATMUN!$B$2:$G$1123,6,0)</f>
        <v>15</v>
      </c>
      <c r="K1810" s="69">
        <v>520.69238400000006</v>
      </c>
      <c r="L1810" s="69">
        <v>423.79490396975808</v>
      </c>
      <c r="N1810" s="69">
        <v>19.730779842112959</v>
      </c>
      <c r="P1810" s="69">
        <v>185.807253</v>
      </c>
      <c r="Q1810">
        <v>0</v>
      </c>
      <c r="S1810" s="69">
        <v>974.09391099999993</v>
      </c>
      <c r="T1810">
        <v>0</v>
      </c>
      <c r="V1810" s="51">
        <v>4</v>
      </c>
      <c r="W1810" s="51">
        <v>6</v>
      </c>
      <c r="X1810" s="51">
        <v>38</v>
      </c>
    </row>
    <row r="1811" spans="1:24" x14ac:dyDescent="0.2">
      <c r="A1811">
        <v>23168</v>
      </c>
      <c r="B1811" t="s">
        <v>1524</v>
      </c>
      <c r="C1811" t="s">
        <v>1253</v>
      </c>
      <c r="D1811">
        <v>2017</v>
      </c>
      <c r="E1811" t="str">
        <f t="shared" si="28"/>
        <v>231682017</v>
      </c>
      <c r="F1811">
        <v>15304</v>
      </c>
      <c r="G1811" t="str">
        <f>VLOOKUP($A1811,CATMUN!$B$2:$C$1123,2,0)</f>
        <v>Bajo</v>
      </c>
      <c r="H1811" t="str">
        <f>VLOOKUP($A1811,CATMUN!$B$2:$D$1123,3,0)</f>
        <v>Municipios rurales</v>
      </c>
      <c r="I1811">
        <f>VLOOKUP($A1811,CATMUN!$B$2:$G$1123,4,0)</f>
        <v>0</v>
      </c>
      <c r="J1811">
        <f>VLOOKUP($A1811,CATMUN!$B$2:$G$1123,6,0)</f>
        <v>15</v>
      </c>
      <c r="K1811" s="69">
        <v>140.808819</v>
      </c>
      <c r="L1811" s="69">
        <v>423.79490396975808</v>
      </c>
      <c r="M1811" s="69">
        <v>0</v>
      </c>
      <c r="N1811" s="69">
        <v>19.730779842112959</v>
      </c>
      <c r="P1811" s="69">
        <v>185.807253</v>
      </c>
      <c r="Q1811">
        <v>0</v>
      </c>
      <c r="S1811" s="69">
        <v>974.09391099999993</v>
      </c>
      <c r="T1811">
        <v>0</v>
      </c>
      <c r="V1811" s="51">
        <v>4</v>
      </c>
      <c r="W1811" s="51">
        <v>0</v>
      </c>
      <c r="X1811" s="51">
        <v>38</v>
      </c>
    </row>
    <row r="1812" spans="1:24" x14ac:dyDescent="0.2">
      <c r="A1812">
        <v>23419</v>
      </c>
      <c r="B1812" t="s">
        <v>1530</v>
      </c>
      <c r="C1812" t="s">
        <v>1253</v>
      </c>
      <c r="D1812">
        <v>2017</v>
      </c>
      <c r="E1812" t="str">
        <f t="shared" si="28"/>
        <v>234192017</v>
      </c>
      <c r="F1812">
        <v>25208</v>
      </c>
      <c r="G1812" t="str">
        <f>VLOOKUP($A1812,CATMUN!$B$2:$C$1123,2,0)</f>
        <v>Medio</v>
      </c>
      <c r="H1812" t="str">
        <f>VLOOKUP($A1812,CATMUN!$B$2:$D$1123,3,0)</f>
        <v>Municipios rurales</v>
      </c>
      <c r="I1812">
        <f>VLOOKUP($A1812,CATMUN!$B$2:$G$1123,4,0)</f>
        <v>0</v>
      </c>
      <c r="J1812">
        <f>VLOOKUP($A1812,CATMUN!$B$2:$G$1123,6,0)</f>
        <v>15</v>
      </c>
      <c r="K1812" s="69">
        <v>822.99943200000007</v>
      </c>
      <c r="L1812" s="69">
        <v>423.79490396975808</v>
      </c>
      <c r="M1812" s="69">
        <v>0.32245800000000002</v>
      </c>
      <c r="N1812" s="69">
        <v>19.730779842112959</v>
      </c>
      <c r="P1812" s="69">
        <v>185.807253</v>
      </c>
      <c r="Q1812">
        <v>0</v>
      </c>
      <c r="S1812" s="69">
        <v>974.09391099999993</v>
      </c>
      <c r="T1812">
        <v>0</v>
      </c>
      <c r="V1812" s="51">
        <v>4</v>
      </c>
      <c r="W1812" s="51">
        <v>0</v>
      </c>
      <c r="X1812" s="51">
        <v>38</v>
      </c>
    </row>
    <row r="1813" spans="1:24" x14ac:dyDescent="0.2">
      <c r="A1813">
        <v>23570</v>
      </c>
      <c r="B1813" t="s">
        <v>1535</v>
      </c>
      <c r="C1813" t="s">
        <v>1253</v>
      </c>
      <c r="D1813">
        <v>2017</v>
      </c>
      <c r="E1813" t="str">
        <f t="shared" si="28"/>
        <v>235702017</v>
      </c>
      <c r="F1813">
        <v>40129</v>
      </c>
      <c r="G1813" t="str">
        <f>VLOOKUP($A1813,CATMUN!$B$2:$C$1123,2,0)</f>
        <v>Bajo</v>
      </c>
      <c r="H1813" t="str">
        <f>VLOOKUP($A1813,CATMUN!$B$2:$D$1123,3,0)</f>
        <v>Municipios rurales</v>
      </c>
      <c r="I1813">
        <f>VLOOKUP($A1813,CATMUN!$B$2:$G$1123,4,0)</f>
        <v>0</v>
      </c>
      <c r="J1813">
        <f>VLOOKUP($A1813,CATMUN!$B$2:$G$1123,6,0)</f>
        <v>15</v>
      </c>
      <c r="K1813" s="69">
        <v>1137.087413</v>
      </c>
      <c r="L1813" s="69">
        <v>423.79490396975808</v>
      </c>
      <c r="M1813" s="69">
        <v>3.59</v>
      </c>
      <c r="N1813" s="69">
        <v>19.730779842112959</v>
      </c>
      <c r="P1813" s="69">
        <v>185.807253</v>
      </c>
      <c r="Q1813">
        <v>0</v>
      </c>
      <c r="S1813" s="69">
        <v>974.09391099999993</v>
      </c>
      <c r="T1813">
        <v>0</v>
      </c>
      <c r="V1813" s="51">
        <v>4</v>
      </c>
      <c r="W1813" s="51">
        <v>29</v>
      </c>
      <c r="X1813" s="51">
        <v>38</v>
      </c>
    </row>
    <row r="1814" spans="1:24" x14ac:dyDescent="0.2">
      <c r="A1814">
        <v>23574</v>
      </c>
      <c r="B1814" t="s">
        <v>1536</v>
      </c>
      <c r="C1814" t="s">
        <v>1253</v>
      </c>
      <c r="D1814">
        <v>2017</v>
      </c>
      <c r="E1814" t="str">
        <f t="shared" si="28"/>
        <v>235742017</v>
      </c>
      <c r="F1814">
        <v>30923</v>
      </c>
      <c r="G1814" t="str">
        <f>VLOOKUP($A1814,CATMUN!$B$2:$C$1123,2,0)</f>
        <v>Medio</v>
      </c>
      <c r="H1814" t="str">
        <f>VLOOKUP($A1814,CATMUN!$B$2:$D$1123,3,0)</f>
        <v>Municipios rurales</v>
      </c>
      <c r="I1814">
        <f>VLOOKUP($A1814,CATMUN!$B$2:$G$1123,4,0)</f>
        <v>0</v>
      </c>
      <c r="J1814">
        <f>VLOOKUP($A1814,CATMUN!$B$2:$G$1123,6,0)</f>
        <v>15</v>
      </c>
      <c r="K1814" s="69">
        <v>722.39923600000009</v>
      </c>
      <c r="L1814" s="69">
        <v>423.79490396975808</v>
      </c>
      <c r="M1814" s="69">
        <v>0</v>
      </c>
      <c r="N1814" s="69">
        <v>19.730779842112959</v>
      </c>
      <c r="P1814" s="69">
        <v>185.807253</v>
      </c>
      <c r="Q1814">
        <v>0</v>
      </c>
      <c r="S1814" s="69">
        <v>974.09391099999993</v>
      </c>
      <c r="T1814">
        <v>0</v>
      </c>
      <c r="V1814" s="51">
        <v>4</v>
      </c>
      <c r="W1814" s="51">
        <v>2</v>
      </c>
      <c r="X1814" s="51">
        <v>38</v>
      </c>
    </row>
    <row r="1815" spans="1:24" x14ac:dyDescent="0.2">
      <c r="A1815">
        <v>23580</v>
      </c>
      <c r="B1815" t="s">
        <v>1537</v>
      </c>
      <c r="C1815" t="s">
        <v>1253</v>
      </c>
      <c r="D1815">
        <v>2017</v>
      </c>
      <c r="E1815" t="str">
        <f t="shared" si="28"/>
        <v>235802017</v>
      </c>
      <c r="F1815">
        <v>50755</v>
      </c>
      <c r="G1815" t="str">
        <f>VLOOKUP($A1815,CATMUN!$B$2:$C$1123,2,0)</f>
        <v>Bajo</v>
      </c>
      <c r="H1815" t="str">
        <f>VLOOKUP($A1815,CATMUN!$B$2:$D$1123,3,0)</f>
        <v>Municipios rurales</v>
      </c>
      <c r="I1815">
        <f>VLOOKUP($A1815,CATMUN!$B$2:$G$1123,4,0)</f>
        <v>0</v>
      </c>
      <c r="J1815">
        <f>VLOOKUP($A1815,CATMUN!$B$2:$G$1123,6,0)</f>
        <v>15</v>
      </c>
      <c r="K1815" s="69">
        <v>195.76280799999998</v>
      </c>
      <c r="L1815" s="69">
        <v>423.79490396975808</v>
      </c>
      <c r="M1815" s="69">
        <v>0</v>
      </c>
      <c r="N1815" s="69">
        <v>19.730779842112959</v>
      </c>
      <c r="P1815" s="69">
        <v>185.807253</v>
      </c>
      <c r="Q1815">
        <v>0</v>
      </c>
      <c r="S1815" s="69">
        <v>974.09391099999993</v>
      </c>
      <c r="T1815">
        <v>0</v>
      </c>
      <c r="V1815" s="51">
        <v>10</v>
      </c>
      <c r="W1815" s="51">
        <v>0</v>
      </c>
      <c r="X1815" s="51">
        <v>16</v>
      </c>
    </row>
    <row r="1816" spans="1:24" x14ac:dyDescent="0.2">
      <c r="A1816">
        <v>23678</v>
      </c>
      <c r="B1816" t="s">
        <v>1543</v>
      </c>
      <c r="C1816" t="s">
        <v>1253</v>
      </c>
      <c r="D1816">
        <v>2017</v>
      </c>
      <c r="E1816" t="str">
        <f t="shared" si="28"/>
        <v>236782017</v>
      </c>
      <c r="F1816">
        <v>27858</v>
      </c>
      <c r="G1816" t="str">
        <f>VLOOKUP($A1816,CATMUN!$B$2:$C$1123,2,0)</f>
        <v>Bajo</v>
      </c>
      <c r="H1816" t="str">
        <f>VLOOKUP($A1816,CATMUN!$B$2:$D$1123,3,0)</f>
        <v>Municipios rurales</v>
      </c>
      <c r="I1816">
        <f>VLOOKUP($A1816,CATMUN!$B$2:$G$1123,4,0)</f>
        <v>0</v>
      </c>
      <c r="J1816">
        <f>VLOOKUP($A1816,CATMUN!$B$2:$G$1123,6,0)</f>
        <v>15</v>
      </c>
      <c r="K1816" s="69">
        <v>136.31424799999999</v>
      </c>
      <c r="L1816" s="69">
        <v>423.79490396975808</v>
      </c>
      <c r="M1816" s="69">
        <v>0</v>
      </c>
      <c r="N1816" s="69">
        <v>19.730779842112959</v>
      </c>
      <c r="P1816" s="69">
        <v>185.807253</v>
      </c>
      <c r="Q1816">
        <v>0</v>
      </c>
      <c r="S1816" s="69">
        <v>974.09391099999993</v>
      </c>
      <c r="T1816">
        <v>0</v>
      </c>
      <c r="V1816" s="51">
        <v>4</v>
      </c>
      <c r="W1816" s="51">
        <v>1</v>
      </c>
      <c r="X1816" s="51">
        <v>38</v>
      </c>
    </row>
    <row r="1817" spans="1:24" x14ac:dyDescent="0.2">
      <c r="A1817">
        <v>23682</v>
      </c>
      <c r="B1817" t="s">
        <v>1544</v>
      </c>
      <c r="C1817" t="s">
        <v>1253</v>
      </c>
      <c r="D1817">
        <v>2017</v>
      </c>
      <c r="E1817" t="str">
        <f t="shared" si="28"/>
        <v>236822017</v>
      </c>
      <c r="F1817">
        <v>11357</v>
      </c>
      <c r="G1817" t="str">
        <f>VLOOKUP($A1817,CATMUN!$B$2:$C$1123,2,0)</f>
        <v>Bajo</v>
      </c>
      <c r="H1817" t="str">
        <f>VLOOKUP($A1817,CATMUN!$B$2:$D$1123,3,0)</f>
        <v>Municipios rurales</v>
      </c>
      <c r="I1817">
        <f>VLOOKUP($A1817,CATMUN!$B$2:$G$1123,4,0)</f>
        <v>0</v>
      </c>
      <c r="J1817">
        <f>VLOOKUP($A1817,CATMUN!$B$2:$G$1123,6,0)</f>
        <v>15</v>
      </c>
      <c r="K1817" s="69">
        <v>286.87501700000001</v>
      </c>
      <c r="L1817" s="69">
        <v>423.79490396975808</v>
      </c>
      <c r="M1817" s="69">
        <v>1.272597</v>
      </c>
      <c r="N1817" s="69">
        <v>19.730779842112959</v>
      </c>
      <c r="P1817" s="69">
        <v>185.807253</v>
      </c>
      <c r="Q1817">
        <v>0</v>
      </c>
      <c r="S1817" s="69">
        <v>974.09391099999993</v>
      </c>
      <c r="T1817">
        <v>0</v>
      </c>
      <c r="V1817" s="51">
        <v>10</v>
      </c>
      <c r="W1817" s="51">
        <v>0</v>
      </c>
      <c r="X1817" s="51">
        <v>16</v>
      </c>
    </row>
    <row r="1818" spans="1:24" x14ac:dyDescent="0.2">
      <c r="A1818">
        <v>23686</v>
      </c>
      <c r="B1818" t="s">
        <v>1545</v>
      </c>
      <c r="C1818" t="s">
        <v>1253</v>
      </c>
      <c r="D1818">
        <v>2017</v>
      </c>
      <c r="E1818" t="str">
        <f t="shared" si="28"/>
        <v>236862017</v>
      </c>
      <c r="F1818">
        <v>44530</v>
      </c>
      <c r="G1818" t="str">
        <f>VLOOKUP($A1818,CATMUN!$B$2:$C$1123,2,0)</f>
        <v>Medio</v>
      </c>
      <c r="H1818" t="str">
        <f>VLOOKUP($A1818,CATMUN!$B$2:$D$1123,3,0)</f>
        <v>Municipios rurales</v>
      </c>
      <c r="I1818">
        <f>VLOOKUP($A1818,CATMUN!$B$2:$G$1123,4,0)</f>
        <v>0</v>
      </c>
      <c r="J1818">
        <f>VLOOKUP($A1818,CATMUN!$B$2:$G$1123,6,0)</f>
        <v>15</v>
      </c>
      <c r="K1818" s="69">
        <v>769.96313170000008</v>
      </c>
      <c r="L1818" s="69">
        <v>423.79490396975808</v>
      </c>
      <c r="M1818" s="69">
        <v>0</v>
      </c>
      <c r="N1818" s="69">
        <v>19.730779842112959</v>
      </c>
      <c r="P1818" s="69">
        <v>185.807253</v>
      </c>
      <c r="Q1818">
        <v>0</v>
      </c>
      <c r="S1818" s="69">
        <v>974.09391099999993</v>
      </c>
      <c r="T1818">
        <v>0</v>
      </c>
      <c r="V1818" s="51">
        <v>4</v>
      </c>
      <c r="W1818" s="51">
        <v>16</v>
      </c>
      <c r="X1818" s="51">
        <v>38</v>
      </c>
    </row>
    <row r="1819" spans="1:24" x14ac:dyDescent="0.2">
      <c r="A1819">
        <v>23855</v>
      </c>
      <c r="B1819" t="s">
        <v>1548</v>
      </c>
      <c r="C1819" t="s">
        <v>1253</v>
      </c>
      <c r="D1819">
        <v>2017</v>
      </c>
      <c r="E1819" t="str">
        <f t="shared" si="28"/>
        <v>238552017</v>
      </c>
      <c r="F1819">
        <v>44946</v>
      </c>
      <c r="G1819" t="str">
        <f>VLOOKUP($A1819,CATMUN!$B$2:$C$1123,2,0)</f>
        <v>Medio</v>
      </c>
      <c r="H1819" t="str">
        <f>VLOOKUP($A1819,CATMUN!$B$2:$D$1123,3,0)</f>
        <v>Municipios rurales</v>
      </c>
      <c r="I1819">
        <f>VLOOKUP($A1819,CATMUN!$B$2:$G$1123,4,0)</f>
        <v>0</v>
      </c>
      <c r="J1819">
        <f>VLOOKUP($A1819,CATMUN!$B$2:$G$1123,6,0)</f>
        <v>15</v>
      </c>
      <c r="K1819" s="69">
        <v>375.69257795999999</v>
      </c>
      <c r="L1819" s="69">
        <v>423.79490396975808</v>
      </c>
      <c r="M1819" s="69">
        <v>0</v>
      </c>
      <c r="N1819" s="69">
        <v>19.730779842112959</v>
      </c>
      <c r="P1819" s="69">
        <v>185.807253</v>
      </c>
      <c r="Q1819">
        <v>0</v>
      </c>
      <c r="S1819" s="69">
        <v>974.09391099999993</v>
      </c>
      <c r="T1819">
        <v>0</v>
      </c>
      <c r="V1819" s="51">
        <v>6</v>
      </c>
      <c r="W1819" s="51">
        <v>14</v>
      </c>
      <c r="X1819" s="51">
        <v>101</v>
      </c>
    </row>
    <row r="1820" spans="1:24" x14ac:dyDescent="0.2">
      <c r="A1820">
        <v>25086</v>
      </c>
      <c r="B1820" t="s">
        <v>1555</v>
      </c>
      <c r="C1820" t="s">
        <v>1549</v>
      </c>
      <c r="D1820">
        <v>2017</v>
      </c>
      <c r="E1820" t="str">
        <f t="shared" si="28"/>
        <v>250862017</v>
      </c>
      <c r="F1820">
        <v>2256</v>
      </c>
      <c r="G1820" t="str">
        <f>VLOOKUP($A1820,CATMUN!$B$2:$C$1123,2,0)</f>
        <v>Alto</v>
      </c>
      <c r="H1820" t="str">
        <f>VLOOKUP($A1820,CATMUN!$B$2:$D$1123,3,0)</f>
        <v>Municipios rurales</v>
      </c>
      <c r="I1820">
        <f>VLOOKUP($A1820,CATMUN!$B$2:$G$1123,4,0)</f>
        <v>0</v>
      </c>
      <c r="J1820">
        <f>VLOOKUP($A1820,CATMUN!$B$2:$G$1123,6,0)</f>
        <v>15</v>
      </c>
      <c r="K1820" s="69">
        <v>282.00349499999999</v>
      </c>
      <c r="L1820" s="69">
        <v>423.79490396975808</v>
      </c>
      <c r="M1820" s="69">
        <v>0</v>
      </c>
      <c r="N1820" s="69">
        <v>19.730779842112959</v>
      </c>
      <c r="P1820" s="69">
        <v>185.807253</v>
      </c>
      <c r="Q1820">
        <v>0</v>
      </c>
      <c r="R1820">
        <v>0</v>
      </c>
      <c r="S1820" s="69">
        <v>974.09391099999993</v>
      </c>
      <c r="T1820">
        <v>0</v>
      </c>
      <c r="V1820" s="51">
        <v>4</v>
      </c>
      <c r="W1820" s="51">
        <v>1</v>
      </c>
      <c r="X1820" s="51">
        <v>38</v>
      </c>
    </row>
    <row r="1821" spans="1:24" x14ac:dyDescent="0.2">
      <c r="A1821">
        <v>25095</v>
      </c>
      <c r="B1821" t="s">
        <v>1556</v>
      </c>
      <c r="C1821" t="s">
        <v>1549</v>
      </c>
      <c r="D1821">
        <v>2017</v>
      </c>
      <c r="E1821" t="str">
        <f t="shared" si="28"/>
        <v>250952017</v>
      </c>
      <c r="F1821">
        <v>2500</v>
      </c>
      <c r="G1821" t="str">
        <f>VLOOKUP($A1821,CATMUN!$B$2:$C$1123,2,0)</f>
        <v>Bajo</v>
      </c>
      <c r="H1821" t="str">
        <f>VLOOKUP($A1821,CATMUN!$B$2:$D$1123,3,0)</f>
        <v>Municipios rurales</v>
      </c>
      <c r="I1821">
        <f>VLOOKUP($A1821,CATMUN!$B$2:$G$1123,4,0)</f>
        <v>0</v>
      </c>
      <c r="J1821">
        <f>VLOOKUP($A1821,CATMUN!$B$2:$G$1123,6,0)</f>
        <v>15</v>
      </c>
      <c r="K1821" s="69">
        <v>199.45921999999999</v>
      </c>
      <c r="L1821" s="69">
        <v>423.79490396975808</v>
      </c>
      <c r="M1821" s="69">
        <v>4.4026880000000004</v>
      </c>
      <c r="N1821" s="69">
        <v>19.730779842112959</v>
      </c>
      <c r="P1821" s="69">
        <v>185.807253</v>
      </c>
      <c r="Q1821">
        <v>0</v>
      </c>
      <c r="S1821" s="69">
        <v>974.09391099999993</v>
      </c>
      <c r="T1821">
        <v>0</v>
      </c>
      <c r="V1821" s="51">
        <v>4</v>
      </c>
      <c r="W1821" s="51">
        <v>1</v>
      </c>
      <c r="X1821" s="51">
        <v>38</v>
      </c>
    </row>
    <row r="1822" spans="1:24" x14ac:dyDescent="0.2">
      <c r="A1822">
        <v>25120</v>
      </c>
      <c r="B1822" t="s">
        <v>1558</v>
      </c>
      <c r="C1822" t="s">
        <v>1549</v>
      </c>
      <c r="D1822">
        <v>2017</v>
      </c>
      <c r="E1822" t="str">
        <f t="shared" si="28"/>
        <v>251202017</v>
      </c>
      <c r="F1822">
        <v>4456</v>
      </c>
      <c r="G1822" t="str">
        <f>VLOOKUP($A1822,CATMUN!$B$2:$C$1123,2,0)</f>
        <v>Bajo</v>
      </c>
      <c r="H1822" t="str">
        <f>VLOOKUP($A1822,CATMUN!$B$2:$D$1123,3,0)</f>
        <v>Municipios rurales</v>
      </c>
      <c r="I1822">
        <f>VLOOKUP($A1822,CATMUN!$B$2:$G$1123,4,0)</f>
        <v>0</v>
      </c>
      <c r="J1822">
        <f>VLOOKUP($A1822,CATMUN!$B$2:$G$1123,6,0)</f>
        <v>15</v>
      </c>
      <c r="K1822" s="69">
        <v>138.62575000000001</v>
      </c>
      <c r="L1822" s="69">
        <v>423.79490396975808</v>
      </c>
      <c r="M1822" s="69">
        <v>0</v>
      </c>
      <c r="N1822" s="69">
        <v>19.730779842112959</v>
      </c>
      <c r="P1822" s="69">
        <v>185.807253</v>
      </c>
      <c r="Q1822">
        <v>0</v>
      </c>
      <c r="S1822" s="69">
        <v>974.09391099999993</v>
      </c>
      <c r="T1822">
        <v>0</v>
      </c>
      <c r="V1822" s="51">
        <v>4</v>
      </c>
      <c r="W1822" s="51">
        <v>3</v>
      </c>
      <c r="X1822" s="51">
        <v>38</v>
      </c>
    </row>
    <row r="1823" spans="1:24" x14ac:dyDescent="0.2">
      <c r="A1823">
        <v>25148</v>
      </c>
      <c r="B1823" t="s">
        <v>1561</v>
      </c>
      <c r="C1823" t="s">
        <v>1549</v>
      </c>
      <c r="D1823">
        <v>2017</v>
      </c>
      <c r="E1823" t="str">
        <f t="shared" si="28"/>
        <v>251482017</v>
      </c>
      <c r="F1823">
        <v>16720</v>
      </c>
      <c r="G1823" t="str">
        <f>VLOOKUP($A1823,CATMUN!$B$2:$C$1123,2,0)</f>
        <v>Medio</v>
      </c>
      <c r="H1823" t="str">
        <f>VLOOKUP($A1823,CATMUN!$B$2:$D$1123,3,0)</f>
        <v>Municipios rurales</v>
      </c>
      <c r="I1823">
        <f>VLOOKUP($A1823,CATMUN!$B$2:$G$1123,4,0)</f>
        <v>0</v>
      </c>
      <c r="J1823">
        <f>VLOOKUP($A1823,CATMUN!$B$2:$G$1123,6,0)</f>
        <v>15</v>
      </c>
      <c r="K1823" s="69">
        <v>354.66844799999996</v>
      </c>
      <c r="L1823" s="69">
        <v>423.79490396975808</v>
      </c>
      <c r="M1823" s="69">
        <v>11.667235</v>
      </c>
      <c r="N1823" s="69">
        <v>19.730779842112959</v>
      </c>
      <c r="P1823" s="69">
        <v>185.807253</v>
      </c>
      <c r="Q1823">
        <v>0</v>
      </c>
      <c r="S1823" s="69">
        <v>974.09391099999993</v>
      </c>
      <c r="T1823">
        <v>0</v>
      </c>
      <c r="V1823" s="51">
        <v>4</v>
      </c>
      <c r="W1823" s="51">
        <v>27</v>
      </c>
      <c r="X1823" s="51">
        <v>38</v>
      </c>
    </row>
    <row r="1824" spans="1:24" x14ac:dyDescent="0.2">
      <c r="A1824">
        <v>25154</v>
      </c>
      <c r="B1824" t="s">
        <v>1563</v>
      </c>
      <c r="C1824" t="s">
        <v>1549</v>
      </c>
      <c r="D1824">
        <v>2017</v>
      </c>
      <c r="E1824" t="str">
        <f t="shared" si="28"/>
        <v>251542017</v>
      </c>
      <c r="F1824">
        <v>9276</v>
      </c>
      <c r="G1824" t="str">
        <f>VLOOKUP($A1824,CATMUN!$B$2:$C$1123,2,0)</f>
        <v>Alto</v>
      </c>
      <c r="H1824" t="str">
        <f>VLOOKUP($A1824,CATMUN!$B$2:$D$1123,3,0)</f>
        <v>Municipios rurales</v>
      </c>
      <c r="I1824">
        <f>VLOOKUP($A1824,CATMUN!$B$2:$G$1123,4,0)</f>
        <v>0</v>
      </c>
      <c r="J1824">
        <f>VLOOKUP($A1824,CATMUN!$B$2:$G$1123,6,0)</f>
        <v>15</v>
      </c>
      <c r="K1824" s="69">
        <v>435.66646200000002</v>
      </c>
      <c r="L1824" s="69">
        <v>423.79490396975808</v>
      </c>
      <c r="M1824" s="69">
        <v>8.1086239999999989</v>
      </c>
      <c r="N1824" s="69">
        <v>19.730779842112959</v>
      </c>
      <c r="P1824" s="69">
        <v>185.807253</v>
      </c>
      <c r="Q1824">
        <v>0</v>
      </c>
      <c r="S1824" s="69">
        <v>974.09391099999993</v>
      </c>
      <c r="T1824">
        <v>0</v>
      </c>
      <c r="V1824" s="51">
        <v>4</v>
      </c>
      <c r="W1824" s="51">
        <v>7</v>
      </c>
      <c r="X1824" s="51">
        <v>38</v>
      </c>
    </row>
    <row r="1825" spans="1:24" x14ac:dyDescent="0.2">
      <c r="A1825">
        <v>25168</v>
      </c>
      <c r="B1825" t="s">
        <v>1564</v>
      </c>
      <c r="C1825" t="s">
        <v>1549</v>
      </c>
      <c r="D1825">
        <v>2017</v>
      </c>
      <c r="E1825" t="str">
        <f t="shared" si="28"/>
        <v>251682017</v>
      </c>
      <c r="F1825">
        <v>3968</v>
      </c>
      <c r="G1825" t="str">
        <f>VLOOKUP($A1825,CATMUN!$B$2:$C$1123,2,0)</f>
        <v>Bajo</v>
      </c>
      <c r="H1825" t="str">
        <f>VLOOKUP($A1825,CATMUN!$B$2:$D$1123,3,0)</f>
        <v>Municipios rurales</v>
      </c>
      <c r="I1825">
        <f>VLOOKUP($A1825,CATMUN!$B$2:$G$1123,4,0)</f>
        <v>0</v>
      </c>
      <c r="J1825">
        <f>VLOOKUP($A1825,CATMUN!$B$2:$G$1123,6,0)</f>
        <v>15</v>
      </c>
      <c r="K1825" s="69">
        <v>92.811261000000002</v>
      </c>
      <c r="L1825" s="69">
        <v>423.79490396975808</v>
      </c>
      <c r="N1825" s="69">
        <v>19.730779842112959</v>
      </c>
      <c r="P1825" s="69">
        <v>185.807253</v>
      </c>
      <c r="Q1825">
        <v>0</v>
      </c>
      <c r="S1825" s="69">
        <v>974.09391099999993</v>
      </c>
      <c r="T1825">
        <v>0</v>
      </c>
      <c r="V1825" s="51">
        <v>4</v>
      </c>
      <c r="W1825" s="51" t="e">
        <v>#N/A</v>
      </c>
      <c r="X1825" s="51" t="e">
        <v>#N/A</v>
      </c>
    </row>
    <row r="1826" spans="1:24" x14ac:dyDescent="0.2">
      <c r="A1826">
        <v>25178</v>
      </c>
      <c r="B1826" t="s">
        <v>1566</v>
      </c>
      <c r="C1826" t="s">
        <v>1549</v>
      </c>
      <c r="D1826">
        <v>2017</v>
      </c>
      <c r="E1826" t="str">
        <f t="shared" si="28"/>
        <v>251782017</v>
      </c>
      <c r="F1826">
        <v>8401</v>
      </c>
      <c r="G1826" t="str">
        <f>VLOOKUP($A1826,CATMUN!$B$2:$C$1123,2,0)</f>
        <v>Medio</v>
      </c>
      <c r="H1826" t="str">
        <f>VLOOKUP($A1826,CATMUN!$B$2:$D$1123,3,0)</f>
        <v>Municipios rurales</v>
      </c>
      <c r="I1826">
        <f>VLOOKUP($A1826,CATMUN!$B$2:$G$1123,4,0)</f>
        <v>0</v>
      </c>
      <c r="J1826">
        <f>VLOOKUP($A1826,CATMUN!$B$2:$G$1123,6,0)</f>
        <v>15</v>
      </c>
      <c r="K1826" s="69">
        <v>359.26871799999998</v>
      </c>
      <c r="L1826" s="69">
        <v>423.79490396975808</v>
      </c>
      <c r="M1826" s="69">
        <v>47.359501999999999</v>
      </c>
      <c r="N1826" s="69">
        <v>19.730779842112959</v>
      </c>
      <c r="P1826" s="69">
        <v>185.807253</v>
      </c>
      <c r="Q1826">
        <v>0</v>
      </c>
      <c r="S1826" s="69">
        <v>974.09391099999993</v>
      </c>
      <c r="T1826">
        <v>0</v>
      </c>
      <c r="V1826" s="51">
        <v>4</v>
      </c>
      <c r="W1826" s="51">
        <v>108</v>
      </c>
      <c r="X1826" s="51">
        <v>38</v>
      </c>
    </row>
    <row r="1827" spans="1:24" x14ac:dyDescent="0.2">
      <c r="A1827">
        <v>25224</v>
      </c>
      <c r="B1827" t="s">
        <v>1571</v>
      </c>
      <c r="C1827" t="s">
        <v>1549</v>
      </c>
      <c r="D1827">
        <v>2017</v>
      </c>
      <c r="E1827" t="str">
        <f t="shared" si="28"/>
        <v>252242017</v>
      </c>
      <c r="F1827">
        <v>7561</v>
      </c>
      <c r="G1827" t="str">
        <f>VLOOKUP($A1827,CATMUN!$B$2:$C$1123,2,0)</f>
        <v>Bajo</v>
      </c>
      <c r="H1827" t="str">
        <f>VLOOKUP($A1827,CATMUN!$B$2:$D$1123,3,0)</f>
        <v>Municipios rurales</v>
      </c>
      <c r="I1827">
        <f>VLOOKUP($A1827,CATMUN!$B$2:$G$1123,4,0)</f>
        <v>0</v>
      </c>
      <c r="J1827">
        <f>VLOOKUP($A1827,CATMUN!$B$2:$G$1123,6,0)</f>
        <v>15</v>
      </c>
      <c r="K1827" s="69">
        <v>375.36275000000001</v>
      </c>
      <c r="L1827" s="69">
        <v>423.79490396975808</v>
      </c>
      <c r="M1827" s="69">
        <v>6.1254539999999995</v>
      </c>
      <c r="N1827" s="69">
        <v>19.730779842112959</v>
      </c>
      <c r="P1827" s="69">
        <v>185.807253</v>
      </c>
      <c r="Q1827">
        <v>0</v>
      </c>
      <c r="S1827" s="69">
        <v>974.09391099999993</v>
      </c>
      <c r="T1827">
        <v>0</v>
      </c>
      <c r="V1827" s="51">
        <v>4</v>
      </c>
      <c r="W1827" s="51">
        <v>10</v>
      </c>
      <c r="X1827" s="51">
        <v>38</v>
      </c>
    </row>
    <row r="1828" spans="1:24" x14ac:dyDescent="0.2">
      <c r="A1828">
        <v>25258</v>
      </c>
      <c r="B1828" t="s">
        <v>1257</v>
      </c>
      <c r="C1828" t="s">
        <v>1549</v>
      </c>
      <c r="D1828">
        <v>2017</v>
      </c>
      <c r="E1828" t="str">
        <f t="shared" si="28"/>
        <v>252582017</v>
      </c>
      <c r="F1828">
        <v>4786</v>
      </c>
      <c r="G1828" t="str">
        <f>VLOOKUP($A1828,CATMUN!$B$2:$C$1123,2,0)</f>
        <v>Medio</v>
      </c>
      <c r="H1828" t="str">
        <f>VLOOKUP($A1828,CATMUN!$B$2:$D$1123,3,0)</f>
        <v>Municipios rurales</v>
      </c>
      <c r="I1828">
        <f>VLOOKUP($A1828,CATMUN!$B$2:$G$1123,4,0)</f>
        <v>0</v>
      </c>
      <c r="J1828">
        <f>VLOOKUP($A1828,CATMUN!$B$2:$G$1123,6,0)</f>
        <v>15</v>
      </c>
      <c r="K1828" s="69">
        <v>144.39962400000002</v>
      </c>
      <c r="L1828" s="69">
        <v>423.79490396975808</v>
      </c>
      <c r="N1828" s="69">
        <v>19.730779842112959</v>
      </c>
      <c r="P1828" s="69">
        <v>185.807253</v>
      </c>
      <c r="Q1828">
        <v>0</v>
      </c>
      <c r="S1828" s="69">
        <v>974.09391099999993</v>
      </c>
      <c r="T1828">
        <v>0</v>
      </c>
      <c r="V1828" s="51">
        <v>4</v>
      </c>
      <c r="W1828" s="51">
        <v>0</v>
      </c>
      <c r="X1828" s="51">
        <v>38</v>
      </c>
    </row>
    <row r="1829" spans="1:24" x14ac:dyDescent="0.2">
      <c r="A1829">
        <v>25279</v>
      </c>
      <c r="B1829" t="s">
        <v>1575</v>
      </c>
      <c r="C1829" t="s">
        <v>1549</v>
      </c>
      <c r="D1829">
        <v>2017</v>
      </c>
      <c r="E1829" t="str">
        <f t="shared" si="28"/>
        <v>252792017</v>
      </c>
      <c r="F1829">
        <v>12231</v>
      </c>
      <c r="G1829" t="str">
        <f>VLOOKUP($A1829,CATMUN!$B$2:$C$1123,2,0)</f>
        <v>Alto</v>
      </c>
      <c r="H1829" t="str">
        <f>VLOOKUP($A1829,CATMUN!$B$2:$D$1123,3,0)</f>
        <v>Municipios rurales</v>
      </c>
      <c r="I1829">
        <f>VLOOKUP($A1829,CATMUN!$B$2:$G$1123,4,0)</f>
        <v>0</v>
      </c>
      <c r="J1829">
        <f>VLOOKUP($A1829,CATMUN!$B$2:$G$1123,6,0)</f>
        <v>15</v>
      </c>
      <c r="K1829" s="69">
        <v>739.74812199999997</v>
      </c>
      <c r="L1829" s="69">
        <v>423.79490396975808</v>
      </c>
      <c r="M1829" s="69">
        <v>14.667256999999999</v>
      </c>
      <c r="N1829" s="69">
        <v>19.730779842112959</v>
      </c>
      <c r="P1829" s="69">
        <v>185.807253</v>
      </c>
      <c r="Q1829">
        <v>0</v>
      </c>
      <c r="S1829" s="69">
        <v>974.09391099999993</v>
      </c>
      <c r="T1829">
        <v>0</v>
      </c>
      <c r="V1829" s="51">
        <v>4</v>
      </c>
      <c r="W1829" s="51">
        <v>23</v>
      </c>
      <c r="X1829" s="51">
        <v>38</v>
      </c>
    </row>
    <row r="1830" spans="1:24" x14ac:dyDescent="0.2">
      <c r="A1830">
        <v>25281</v>
      </c>
      <c r="B1830" t="s">
        <v>1576</v>
      </c>
      <c r="C1830" t="s">
        <v>1549</v>
      </c>
      <c r="D1830">
        <v>2017</v>
      </c>
      <c r="E1830" t="str">
        <f t="shared" si="28"/>
        <v>252812017</v>
      </c>
      <c r="F1830">
        <v>7740</v>
      </c>
      <c r="G1830" t="str">
        <f>VLOOKUP($A1830,CATMUN!$B$2:$C$1123,2,0)</f>
        <v>Medio</v>
      </c>
      <c r="H1830" t="str">
        <f>VLOOKUP($A1830,CATMUN!$B$2:$D$1123,3,0)</f>
        <v>Municipios rurales</v>
      </c>
      <c r="I1830">
        <f>VLOOKUP($A1830,CATMUN!$B$2:$G$1123,4,0)</f>
        <v>0</v>
      </c>
      <c r="J1830">
        <f>VLOOKUP($A1830,CATMUN!$B$2:$G$1123,6,0)</f>
        <v>15</v>
      </c>
      <c r="K1830" s="69">
        <v>104.965186</v>
      </c>
      <c r="L1830" s="69">
        <v>423.79490396975808</v>
      </c>
      <c r="M1830" s="69">
        <v>0</v>
      </c>
      <c r="N1830" s="69">
        <v>19.730779842112959</v>
      </c>
      <c r="P1830" s="69">
        <v>185.807253</v>
      </c>
      <c r="Q1830">
        <v>0</v>
      </c>
      <c r="S1830" s="69">
        <v>974.09391099999993</v>
      </c>
      <c r="T1830">
        <v>0</v>
      </c>
      <c r="V1830" s="51">
        <v>4</v>
      </c>
      <c r="W1830" s="51">
        <v>0</v>
      </c>
      <c r="X1830" s="51">
        <v>38</v>
      </c>
    </row>
    <row r="1831" spans="1:24" x14ac:dyDescent="0.2">
      <c r="A1831">
        <v>25288</v>
      </c>
      <c r="B1831" t="s">
        <v>1578</v>
      </c>
      <c r="C1831" t="s">
        <v>1549</v>
      </c>
      <c r="D1831">
        <v>2017</v>
      </c>
      <c r="E1831" t="str">
        <f t="shared" si="28"/>
        <v>252882017</v>
      </c>
      <c r="F1831">
        <v>5723</v>
      </c>
      <c r="G1831" t="str">
        <f>VLOOKUP($A1831,CATMUN!$B$2:$C$1123,2,0)</f>
        <v>Medio</v>
      </c>
      <c r="H1831" t="str">
        <f>VLOOKUP($A1831,CATMUN!$B$2:$D$1123,3,0)</f>
        <v>Municipios rurales</v>
      </c>
      <c r="I1831">
        <f>VLOOKUP($A1831,CATMUN!$B$2:$G$1123,4,0)</f>
        <v>0</v>
      </c>
      <c r="J1831">
        <f>VLOOKUP($A1831,CATMUN!$B$2:$G$1123,6,0)</f>
        <v>15</v>
      </c>
      <c r="K1831" s="69">
        <v>392.60629700000004</v>
      </c>
      <c r="L1831" s="69">
        <v>423.79490396975808</v>
      </c>
      <c r="M1831" s="69">
        <v>0</v>
      </c>
      <c r="N1831" s="69">
        <v>19.730779842112959</v>
      </c>
      <c r="P1831" s="69">
        <v>185.807253</v>
      </c>
      <c r="Q1831">
        <v>0</v>
      </c>
      <c r="S1831" s="69">
        <v>974.09391099999993</v>
      </c>
      <c r="T1831">
        <v>0</v>
      </c>
      <c r="V1831" s="51">
        <v>4</v>
      </c>
      <c r="W1831" s="51">
        <v>6</v>
      </c>
      <c r="X1831" s="51">
        <v>38</v>
      </c>
    </row>
    <row r="1832" spans="1:24" x14ac:dyDescent="0.2">
      <c r="A1832">
        <v>25293</v>
      </c>
      <c r="B1832" t="s">
        <v>1580</v>
      </c>
      <c r="C1832" t="s">
        <v>1549</v>
      </c>
      <c r="D1832">
        <v>2017</v>
      </c>
      <c r="E1832" t="str">
        <f t="shared" si="28"/>
        <v>252932017</v>
      </c>
      <c r="F1832">
        <v>5687</v>
      </c>
      <c r="G1832" t="str">
        <f>VLOOKUP($A1832,CATMUN!$B$2:$C$1123,2,0)</f>
        <v>Medio</v>
      </c>
      <c r="H1832" t="str">
        <f>VLOOKUP($A1832,CATMUN!$B$2:$D$1123,3,0)</f>
        <v>Municipios rurales</v>
      </c>
      <c r="I1832">
        <f>VLOOKUP($A1832,CATMUN!$B$2:$G$1123,4,0)</f>
        <v>0</v>
      </c>
      <c r="J1832">
        <f>VLOOKUP($A1832,CATMUN!$B$2:$G$1123,6,0)</f>
        <v>15</v>
      </c>
      <c r="K1832" s="69">
        <v>184.76993200000001</v>
      </c>
      <c r="L1832" s="69">
        <v>423.79490396975808</v>
      </c>
      <c r="M1832" s="69">
        <v>1.634703</v>
      </c>
      <c r="N1832" s="69">
        <v>19.730779842112959</v>
      </c>
      <c r="P1832" s="69">
        <v>185.807253</v>
      </c>
      <c r="Q1832">
        <v>0</v>
      </c>
      <c r="S1832" s="69">
        <v>974.09391099999993</v>
      </c>
      <c r="T1832">
        <v>0</v>
      </c>
      <c r="V1832" s="51">
        <v>4</v>
      </c>
      <c r="W1832" s="51">
        <v>46</v>
      </c>
      <c r="X1832" s="51">
        <v>38</v>
      </c>
    </row>
    <row r="1833" spans="1:24" x14ac:dyDescent="0.2">
      <c r="A1833">
        <v>25297</v>
      </c>
      <c r="B1833" t="s">
        <v>1582</v>
      </c>
      <c r="C1833" t="s">
        <v>1549</v>
      </c>
      <c r="D1833">
        <v>2017</v>
      </c>
      <c r="E1833" t="str">
        <f t="shared" si="28"/>
        <v>252972017</v>
      </c>
      <c r="F1833">
        <v>11236</v>
      </c>
      <c r="G1833" t="str">
        <f>VLOOKUP($A1833,CATMUN!$B$2:$C$1123,2,0)</f>
        <v>Medio</v>
      </c>
      <c r="H1833" t="str">
        <f>VLOOKUP($A1833,CATMUN!$B$2:$D$1123,3,0)</f>
        <v>Municipios rurales</v>
      </c>
      <c r="I1833">
        <f>VLOOKUP($A1833,CATMUN!$B$2:$G$1123,4,0)</f>
        <v>0</v>
      </c>
      <c r="J1833">
        <f>VLOOKUP($A1833,CATMUN!$B$2:$G$1123,6,0)</f>
        <v>15</v>
      </c>
      <c r="K1833" s="69">
        <v>734.52331400000003</v>
      </c>
      <c r="L1833" s="69">
        <v>423.79490396975808</v>
      </c>
      <c r="M1833" s="69">
        <v>0</v>
      </c>
      <c r="N1833" s="69">
        <v>19.730779842112959</v>
      </c>
      <c r="P1833" s="69">
        <v>185.807253</v>
      </c>
      <c r="Q1833">
        <v>0</v>
      </c>
      <c r="S1833" s="69">
        <v>974.09391099999993</v>
      </c>
      <c r="T1833">
        <v>0</v>
      </c>
      <c r="V1833" s="51">
        <v>4</v>
      </c>
      <c r="W1833" s="51">
        <v>9</v>
      </c>
      <c r="X1833" s="51">
        <v>38</v>
      </c>
    </row>
    <row r="1834" spans="1:24" x14ac:dyDescent="0.2">
      <c r="A1834">
        <v>25299</v>
      </c>
      <c r="B1834" t="s">
        <v>1583</v>
      </c>
      <c r="C1834" t="s">
        <v>1549</v>
      </c>
      <c r="D1834">
        <v>2017</v>
      </c>
      <c r="E1834" t="str">
        <f t="shared" si="28"/>
        <v>252992017</v>
      </c>
      <c r="F1834">
        <v>4028</v>
      </c>
      <c r="G1834" t="str">
        <f>VLOOKUP($A1834,CATMUN!$B$2:$C$1123,2,0)</f>
        <v>Medio</v>
      </c>
      <c r="H1834" t="str">
        <f>VLOOKUP($A1834,CATMUN!$B$2:$D$1123,3,0)</f>
        <v>Municipios rurales</v>
      </c>
      <c r="I1834">
        <f>VLOOKUP($A1834,CATMUN!$B$2:$G$1123,4,0)</f>
        <v>0</v>
      </c>
      <c r="J1834">
        <f>VLOOKUP($A1834,CATMUN!$B$2:$G$1123,6,0)</f>
        <v>15</v>
      </c>
      <c r="K1834" s="69">
        <v>80.820879000000005</v>
      </c>
      <c r="L1834" s="69">
        <v>423.79490396975808</v>
      </c>
      <c r="M1834" s="69">
        <v>1.81965</v>
      </c>
      <c r="N1834" s="69">
        <v>19.730779842112959</v>
      </c>
      <c r="P1834" s="69">
        <v>185.807253</v>
      </c>
      <c r="Q1834">
        <v>0</v>
      </c>
      <c r="S1834" s="69">
        <v>974.09391099999993</v>
      </c>
      <c r="T1834">
        <v>0</v>
      </c>
      <c r="V1834" s="51">
        <v>4</v>
      </c>
      <c r="W1834" s="51">
        <v>15</v>
      </c>
      <c r="X1834" s="51">
        <v>38</v>
      </c>
    </row>
    <row r="1835" spans="1:24" x14ac:dyDescent="0.2">
      <c r="A1835">
        <v>25320</v>
      </c>
      <c r="B1835" t="s">
        <v>1587</v>
      </c>
      <c r="C1835" t="s">
        <v>1549</v>
      </c>
      <c r="D1835">
        <v>2017</v>
      </c>
      <c r="E1835" t="str">
        <f t="shared" si="28"/>
        <v>253202017</v>
      </c>
      <c r="F1835">
        <v>39748</v>
      </c>
      <c r="G1835" t="str">
        <f>VLOOKUP($A1835,CATMUN!$B$2:$C$1123,2,0)</f>
        <v>Medio</v>
      </c>
      <c r="H1835" t="str">
        <f>VLOOKUP($A1835,CATMUN!$B$2:$D$1123,3,0)</f>
        <v>Municipios rurales</v>
      </c>
      <c r="I1835">
        <f>VLOOKUP($A1835,CATMUN!$B$2:$G$1123,4,0)</f>
        <v>0</v>
      </c>
      <c r="J1835">
        <f>VLOOKUP($A1835,CATMUN!$B$2:$G$1123,6,0)</f>
        <v>15</v>
      </c>
      <c r="K1835" s="69">
        <v>1760.4061819999999</v>
      </c>
      <c r="L1835" s="69">
        <v>423.79490396975808</v>
      </c>
      <c r="M1835" s="69">
        <v>76.058646560000014</v>
      </c>
      <c r="N1835" s="69">
        <v>19.730779842112959</v>
      </c>
      <c r="P1835" s="69">
        <v>185.807253</v>
      </c>
      <c r="Q1835">
        <v>0</v>
      </c>
      <c r="S1835" s="69">
        <v>974.09391099999993</v>
      </c>
      <c r="T1835">
        <v>0</v>
      </c>
      <c r="U1835">
        <v>0.15</v>
      </c>
      <c r="V1835" s="51">
        <v>4</v>
      </c>
      <c r="W1835" s="51">
        <v>72</v>
      </c>
      <c r="X1835" s="51">
        <v>38</v>
      </c>
    </row>
    <row r="1836" spans="1:24" x14ac:dyDescent="0.2">
      <c r="A1836">
        <v>25322</v>
      </c>
      <c r="B1836" t="s">
        <v>1588</v>
      </c>
      <c r="C1836" t="s">
        <v>1549</v>
      </c>
      <c r="D1836">
        <v>2017</v>
      </c>
      <c r="E1836" t="str">
        <f t="shared" si="28"/>
        <v>253222017</v>
      </c>
      <c r="F1836">
        <v>15246</v>
      </c>
      <c r="G1836" t="str">
        <f>VLOOKUP($A1836,CATMUN!$B$2:$C$1123,2,0)</f>
        <v>Alto</v>
      </c>
      <c r="H1836" t="str">
        <f>VLOOKUP($A1836,CATMUN!$B$2:$D$1123,3,0)</f>
        <v>Municipios rurales</v>
      </c>
      <c r="I1836">
        <f>VLOOKUP($A1836,CATMUN!$B$2:$G$1123,4,0)</f>
        <v>0</v>
      </c>
      <c r="J1836">
        <f>VLOOKUP($A1836,CATMUN!$B$2:$G$1123,6,0)</f>
        <v>15</v>
      </c>
      <c r="K1836" s="69">
        <v>3789.3554610000001</v>
      </c>
      <c r="L1836" s="69">
        <v>423.79490396975808</v>
      </c>
      <c r="M1836" s="69">
        <v>356.20299999999997</v>
      </c>
      <c r="N1836" s="69">
        <v>19.730779842112959</v>
      </c>
      <c r="P1836" s="69">
        <v>185.807253</v>
      </c>
      <c r="Q1836">
        <v>0</v>
      </c>
      <c r="R1836">
        <v>8.7279999999999998</v>
      </c>
      <c r="S1836" s="69">
        <v>974.09391099999993</v>
      </c>
      <c r="V1836" s="51">
        <v>4</v>
      </c>
      <c r="W1836" s="51">
        <v>63</v>
      </c>
      <c r="X1836" s="51">
        <v>38</v>
      </c>
    </row>
    <row r="1837" spans="1:24" x14ac:dyDescent="0.2">
      <c r="A1837">
        <v>25324</v>
      </c>
      <c r="B1837" t="s">
        <v>1589</v>
      </c>
      <c r="C1837" t="s">
        <v>1549</v>
      </c>
      <c r="D1837">
        <v>2017</v>
      </c>
      <c r="E1837" t="str">
        <f t="shared" si="28"/>
        <v>253242017</v>
      </c>
      <c r="F1837">
        <v>2669</v>
      </c>
      <c r="G1837" t="str">
        <f>VLOOKUP($A1837,CATMUN!$B$2:$C$1123,2,0)</f>
        <v>Alto</v>
      </c>
      <c r="H1837" t="str">
        <f>VLOOKUP($A1837,CATMUN!$B$2:$D$1123,3,0)</f>
        <v>Municipios rurales</v>
      </c>
      <c r="I1837">
        <f>VLOOKUP($A1837,CATMUN!$B$2:$G$1123,4,0)</f>
        <v>0</v>
      </c>
      <c r="J1837">
        <f>VLOOKUP($A1837,CATMUN!$B$2:$G$1123,6,0)</f>
        <v>15</v>
      </c>
      <c r="K1837" s="69">
        <v>139.77351099999998</v>
      </c>
      <c r="L1837" s="69">
        <v>423.79490396975808</v>
      </c>
      <c r="M1837" s="69">
        <v>3.1813060000000002</v>
      </c>
      <c r="N1837" s="69">
        <v>19.730779842112959</v>
      </c>
      <c r="P1837" s="69">
        <v>185.807253</v>
      </c>
      <c r="Q1837">
        <v>0</v>
      </c>
      <c r="S1837" s="69">
        <v>974.09391099999993</v>
      </c>
      <c r="T1837">
        <v>0</v>
      </c>
      <c r="V1837" s="51">
        <v>4</v>
      </c>
      <c r="W1837" s="51">
        <v>2</v>
      </c>
      <c r="X1837" s="51">
        <v>38</v>
      </c>
    </row>
    <row r="1838" spans="1:24" x14ac:dyDescent="0.2">
      <c r="A1838">
        <v>25328</v>
      </c>
      <c r="B1838" t="s">
        <v>1591</v>
      </c>
      <c r="C1838" t="s">
        <v>1549</v>
      </c>
      <c r="D1838">
        <v>2017</v>
      </c>
      <c r="E1838" t="str">
        <f t="shared" si="28"/>
        <v>253282017</v>
      </c>
      <c r="F1838">
        <v>3651</v>
      </c>
      <c r="G1838" t="str">
        <f>VLOOKUP($A1838,CATMUN!$B$2:$C$1123,2,0)</f>
        <v>Alto</v>
      </c>
      <c r="H1838" t="str">
        <f>VLOOKUP($A1838,CATMUN!$B$2:$D$1123,3,0)</f>
        <v>Municipios rurales</v>
      </c>
      <c r="I1838">
        <f>VLOOKUP($A1838,CATMUN!$B$2:$G$1123,4,0)</f>
        <v>0</v>
      </c>
      <c r="J1838">
        <f>VLOOKUP($A1838,CATMUN!$B$2:$G$1123,6,0)</f>
        <v>15</v>
      </c>
      <c r="K1838" s="69">
        <v>379.72057100000001</v>
      </c>
      <c r="L1838" s="69">
        <v>423.79490396975808</v>
      </c>
      <c r="M1838" s="69">
        <v>9.0027289999999986</v>
      </c>
      <c r="N1838" s="69">
        <v>19.730779842112959</v>
      </c>
      <c r="P1838" s="69">
        <v>185.807253</v>
      </c>
      <c r="Q1838">
        <v>0</v>
      </c>
      <c r="S1838" s="69">
        <v>974.09391099999993</v>
      </c>
      <c r="T1838">
        <v>0</v>
      </c>
      <c r="V1838" s="51">
        <v>4</v>
      </c>
      <c r="W1838" s="51">
        <v>48</v>
      </c>
      <c r="X1838" s="51">
        <v>38</v>
      </c>
    </row>
    <row r="1839" spans="1:24" x14ac:dyDescent="0.2">
      <c r="A1839">
        <v>25335</v>
      </c>
      <c r="B1839" t="s">
        <v>1592</v>
      </c>
      <c r="C1839" t="s">
        <v>1549</v>
      </c>
      <c r="D1839">
        <v>2017</v>
      </c>
      <c r="E1839" t="str">
        <f t="shared" si="28"/>
        <v>253352017</v>
      </c>
      <c r="F1839">
        <v>4984</v>
      </c>
      <c r="G1839" t="str">
        <f>VLOOKUP($A1839,CATMUN!$B$2:$C$1123,2,0)</f>
        <v>Alto</v>
      </c>
      <c r="H1839" t="str">
        <f>VLOOKUP($A1839,CATMUN!$B$2:$D$1123,3,0)</f>
        <v>Municipios rurales</v>
      </c>
      <c r="I1839">
        <f>VLOOKUP($A1839,CATMUN!$B$2:$G$1123,4,0)</f>
        <v>0</v>
      </c>
      <c r="J1839">
        <f>VLOOKUP($A1839,CATMUN!$B$2:$G$1123,6,0)</f>
        <v>15</v>
      </c>
      <c r="K1839" s="69">
        <v>79.322232999999997</v>
      </c>
      <c r="L1839" s="69">
        <v>423.79490396975808</v>
      </c>
      <c r="M1839" s="69">
        <v>0</v>
      </c>
      <c r="N1839" s="69">
        <v>19.730779842112959</v>
      </c>
      <c r="P1839" s="69">
        <v>185.807253</v>
      </c>
      <c r="Q1839">
        <v>0</v>
      </c>
      <c r="R1839">
        <v>173.59867199999999</v>
      </c>
      <c r="S1839" s="69">
        <v>974.09391099999993</v>
      </c>
      <c r="V1839" s="51">
        <v>4</v>
      </c>
      <c r="W1839" s="51">
        <v>408</v>
      </c>
      <c r="X1839" s="51">
        <v>38</v>
      </c>
    </row>
    <row r="1840" spans="1:24" x14ac:dyDescent="0.2">
      <c r="A1840">
        <v>25339</v>
      </c>
      <c r="B1840" t="s">
        <v>1593</v>
      </c>
      <c r="C1840" t="s">
        <v>1549</v>
      </c>
      <c r="D1840">
        <v>2017</v>
      </c>
      <c r="E1840" t="str">
        <f t="shared" si="28"/>
        <v>253392017</v>
      </c>
      <c r="F1840">
        <v>4242</v>
      </c>
      <c r="G1840" t="str">
        <f>VLOOKUP($A1840,CATMUN!$B$2:$C$1123,2,0)</f>
        <v>Bajo</v>
      </c>
      <c r="H1840" t="str">
        <f>VLOOKUP($A1840,CATMUN!$B$2:$D$1123,3,0)</f>
        <v>Municipios rurales</v>
      </c>
      <c r="I1840">
        <f>VLOOKUP($A1840,CATMUN!$B$2:$G$1123,4,0)</f>
        <v>0</v>
      </c>
      <c r="J1840">
        <f>VLOOKUP($A1840,CATMUN!$B$2:$G$1123,6,0)</f>
        <v>15</v>
      </c>
      <c r="K1840" s="69">
        <v>74.390085000000013</v>
      </c>
      <c r="L1840" s="69">
        <v>423.79490396975808</v>
      </c>
      <c r="M1840" s="69">
        <v>0</v>
      </c>
      <c r="N1840" s="69">
        <v>19.730779842112959</v>
      </c>
      <c r="P1840" s="69">
        <v>185.807253</v>
      </c>
      <c r="Q1840">
        <v>0</v>
      </c>
      <c r="S1840" s="69">
        <v>974.09391099999993</v>
      </c>
      <c r="T1840">
        <v>0</v>
      </c>
      <c r="V1840" s="51">
        <v>4</v>
      </c>
      <c r="W1840" s="51">
        <v>1</v>
      </c>
      <c r="X1840" s="51">
        <v>38</v>
      </c>
    </row>
    <row r="1841" spans="1:24" x14ac:dyDescent="0.2">
      <c r="A1841">
        <v>25372</v>
      </c>
      <c r="B1841" t="s">
        <v>1595</v>
      </c>
      <c r="C1841" t="s">
        <v>1549</v>
      </c>
      <c r="D1841">
        <v>2017</v>
      </c>
      <c r="E1841" t="str">
        <f t="shared" si="28"/>
        <v>253722017</v>
      </c>
      <c r="F1841">
        <v>8672</v>
      </c>
      <c r="G1841" t="str">
        <f>VLOOKUP($A1841,CATMUN!$B$2:$C$1123,2,0)</f>
        <v>Medio</v>
      </c>
      <c r="H1841" t="str">
        <f>VLOOKUP($A1841,CATMUN!$B$2:$D$1123,3,0)</f>
        <v>Municipios rurales</v>
      </c>
      <c r="I1841">
        <f>VLOOKUP($A1841,CATMUN!$B$2:$G$1123,4,0)</f>
        <v>0</v>
      </c>
      <c r="J1841">
        <f>VLOOKUP($A1841,CATMUN!$B$2:$G$1123,6,0)</f>
        <v>15</v>
      </c>
      <c r="K1841" s="69">
        <v>282.20495</v>
      </c>
      <c r="L1841" s="69">
        <v>423.79490396975808</v>
      </c>
      <c r="M1841" s="69">
        <v>7.57395</v>
      </c>
      <c r="N1841" s="69">
        <v>19.730779842112959</v>
      </c>
      <c r="P1841" s="69">
        <v>185.807253</v>
      </c>
      <c r="Q1841">
        <v>0</v>
      </c>
      <c r="S1841" s="69">
        <v>974.09391099999993</v>
      </c>
      <c r="T1841">
        <v>0</v>
      </c>
      <c r="V1841" s="51">
        <v>4</v>
      </c>
      <c r="W1841" s="51">
        <v>10</v>
      </c>
      <c r="X1841" s="51">
        <v>38</v>
      </c>
    </row>
    <row r="1842" spans="1:24" x14ac:dyDescent="0.2">
      <c r="A1842">
        <v>25398</v>
      </c>
      <c r="B1842" t="s">
        <v>1599</v>
      </c>
      <c r="C1842" t="s">
        <v>1549</v>
      </c>
      <c r="D1842">
        <v>2017</v>
      </c>
      <c r="E1842" t="str">
        <f t="shared" si="28"/>
        <v>253982017</v>
      </c>
      <c r="F1842">
        <v>7040</v>
      </c>
      <c r="G1842" t="str">
        <f>VLOOKUP($A1842,CATMUN!$B$2:$C$1123,2,0)</f>
        <v>Medio</v>
      </c>
      <c r="H1842" t="str">
        <f>VLOOKUP($A1842,CATMUN!$B$2:$D$1123,3,0)</f>
        <v>Municipios rurales</v>
      </c>
      <c r="I1842">
        <f>VLOOKUP($A1842,CATMUN!$B$2:$G$1123,4,0)</f>
        <v>0</v>
      </c>
      <c r="J1842">
        <f>VLOOKUP($A1842,CATMUN!$B$2:$G$1123,6,0)</f>
        <v>15</v>
      </c>
      <c r="K1842" s="69">
        <v>129.658962</v>
      </c>
      <c r="L1842" s="69">
        <v>423.79490396975808</v>
      </c>
      <c r="M1842" s="69">
        <v>2.673</v>
      </c>
      <c r="N1842" s="69">
        <v>19.730779842112959</v>
      </c>
      <c r="O1842" s="69">
        <v>0</v>
      </c>
      <c r="P1842" s="69">
        <v>185.807253</v>
      </c>
      <c r="Q1842">
        <v>0</v>
      </c>
      <c r="R1842">
        <v>0</v>
      </c>
      <c r="S1842" s="69">
        <v>974.09391099999993</v>
      </c>
      <c r="T1842">
        <v>0</v>
      </c>
      <c r="V1842" s="51">
        <v>4</v>
      </c>
      <c r="W1842" s="51">
        <v>2</v>
      </c>
      <c r="X1842" s="51">
        <v>38</v>
      </c>
    </row>
    <row r="1843" spans="1:24" x14ac:dyDescent="0.2">
      <c r="A1843">
        <v>25407</v>
      </c>
      <c r="B1843" t="s">
        <v>1600</v>
      </c>
      <c r="C1843" t="s">
        <v>1549</v>
      </c>
      <c r="D1843">
        <v>2017</v>
      </c>
      <c r="E1843" t="str">
        <f t="shared" si="28"/>
        <v>254072017</v>
      </c>
      <c r="F1843">
        <v>10352</v>
      </c>
      <c r="G1843" t="str">
        <f>VLOOKUP($A1843,CATMUN!$B$2:$C$1123,2,0)</f>
        <v>Medio</v>
      </c>
      <c r="H1843" t="str">
        <f>VLOOKUP($A1843,CATMUN!$B$2:$D$1123,3,0)</f>
        <v>Municipios rurales</v>
      </c>
      <c r="I1843">
        <f>VLOOKUP($A1843,CATMUN!$B$2:$G$1123,4,0)</f>
        <v>0</v>
      </c>
      <c r="J1843">
        <f>VLOOKUP($A1843,CATMUN!$B$2:$G$1123,6,0)</f>
        <v>15</v>
      </c>
      <c r="K1843" s="69">
        <v>690.76179200000001</v>
      </c>
      <c r="L1843" s="69">
        <v>423.79490396975808</v>
      </c>
      <c r="N1843" s="69">
        <v>19.730779842112959</v>
      </c>
      <c r="P1843" s="69">
        <v>185.807253</v>
      </c>
      <c r="Q1843">
        <v>0</v>
      </c>
      <c r="S1843" s="69">
        <v>974.09391099999993</v>
      </c>
      <c r="T1843">
        <v>0</v>
      </c>
      <c r="V1843" s="51">
        <v>4</v>
      </c>
      <c r="W1843" s="51">
        <v>15</v>
      </c>
      <c r="X1843" s="51">
        <v>38</v>
      </c>
    </row>
    <row r="1844" spans="1:24" x14ac:dyDescent="0.2">
      <c r="A1844">
        <v>25426</v>
      </c>
      <c r="B1844" t="s">
        <v>1601</v>
      </c>
      <c r="C1844" t="s">
        <v>1549</v>
      </c>
      <c r="D1844">
        <v>2017</v>
      </c>
      <c r="E1844" t="str">
        <f t="shared" si="28"/>
        <v>254262017</v>
      </c>
      <c r="F1844">
        <v>6226</v>
      </c>
      <c r="G1844" t="str">
        <f>VLOOKUP($A1844,CATMUN!$B$2:$C$1123,2,0)</f>
        <v>Bajo</v>
      </c>
      <c r="H1844" t="str">
        <f>VLOOKUP($A1844,CATMUN!$B$2:$D$1123,3,0)</f>
        <v>Municipios rurales</v>
      </c>
      <c r="I1844">
        <f>VLOOKUP($A1844,CATMUN!$B$2:$G$1123,4,0)</f>
        <v>0</v>
      </c>
      <c r="J1844">
        <f>VLOOKUP($A1844,CATMUN!$B$2:$G$1123,6,0)</f>
        <v>15</v>
      </c>
      <c r="K1844" s="69">
        <v>419.44440900000001</v>
      </c>
      <c r="L1844" s="69">
        <v>423.79490396975808</v>
      </c>
      <c r="M1844" s="69">
        <v>21.69219137</v>
      </c>
      <c r="N1844" s="69">
        <v>19.730779842112959</v>
      </c>
      <c r="P1844" s="69">
        <v>185.807253</v>
      </c>
      <c r="Q1844">
        <v>0</v>
      </c>
      <c r="S1844" s="69">
        <v>974.09391099999993</v>
      </c>
      <c r="T1844">
        <v>0</v>
      </c>
      <c r="V1844" s="51">
        <v>4</v>
      </c>
      <c r="W1844" s="51">
        <v>13</v>
      </c>
      <c r="X1844" s="51">
        <v>38</v>
      </c>
    </row>
    <row r="1845" spans="1:24" x14ac:dyDescent="0.2">
      <c r="A1845">
        <v>25436</v>
      </c>
      <c r="B1845" t="s">
        <v>1603</v>
      </c>
      <c r="C1845" t="s">
        <v>1549</v>
      </c>
      <c r="D1845">
        <v>2017</v>
      </c>
      <c r="E1845" t="str">
        <f t="shared" si="28"/>
        <v>254362017</v>
      </c>
      <c r="F1845">
        <v>4754</v>
      </c>
      <c r="G1845" t="str">
        <f>VLOOKUP($A1845,CATMUN!$B$2:$C$1123,2,0)</f>
        <v>Bajo</v>
      </c>
      <c r="H1845" t="str">
        <f>VLOOKUP($A1845,CATMUN!$B$2:$D$1123,3,0)</f>
        <v>Municipios rurales</v>
      </c>
      <c r="I1845">
        <f>VLOOKUP($A1845,CATMUN!$B$2:$G$1123,4,0)</f>
        <v>0</v>
      </c>
      <c r="J1845">
        <f>VLOOKUP($A1845,CATMUN!$B$2:$G$1123,6,0)</f>
        <v>15</v>
      </c>
      <c r="K1845" s="69">
        <v>271.41934200000003</v>
      </c>
      <c r="L1845" s="69">
        <v>423.79490396975808</v>
      </c>
      <c r="M1845" s="69">
        <v>7.8453559999999998</v>
      </c>
      <c r="N1845" s="69">
        <v>19.730779842112959</v>
      </c>
      <c r="P1845" s="69">
        <v>185.807253</v>
      </c>
      <c r="Q1845">
        <v>0</v>
      </c>
      <c r="S1845" s="69">
        <v>974.09391099999993</v>
      </c>
      <c r="T1845">
        <v>0</v>
      </c>
      <c r="V1845" s="51">
        <v>4</v>
      </c>
      <c r="W1845" s="51">
        <v>4</v>
      </c>
      <c r="X1845" s="51">
        <v>38</v>
      </c>
    </row>
    <row r="1846" spans="1:24" x14ac:dyDescent="0.2">
      <c r="A1846">
        <v>25438</v>
      </c>
      <c r="B1846" t="s">
        <v>1604</v>
      </c>
      <c r="C1846" t="s">
        <v>1549</v>
      </c>
      <c r="D1846">
        <v>2017</v>
      </c>
      <c r="E1846" t="str">
        <f t="shared" si="28"/>
        <v>254382017</v>
      </c>
      <c r="F1846">
        <v>10162</v>
      </c>
      <c r="G1846" t="str">
        <f>VLOOKUP($A1846,CATMUN!$B$2:$C$1123,2,0)</f>
        <v>Bajo</v>
      </c>
      <c r="H1846" t="str">
        <f>VLOOKUP($A1846,CATMUN!$B$2:$D$1123,3,0)</f>
        <v>Municipios rurales</v>
      </c>
      <c r="I1846">
        <f>VLOOKUP($A1846,CATMUN!$B$2:$G$1123,4,0)</f>
        <v>0</v>
      </c>
      <c r="J1846">
        <f>VLOOKUP($A1846,CATMUN!$B$2:$G$1123,6,0)</f>
        <v>15</v>
      </c>
      <c r="K1846" s="69">
        <v>730.97505100000001</v>
      </c>
      <c r="L1846" s="69">
        <v>423.79490396975808</v>
      </c>
      <c r="M1846" s="69">
        <v>1.1286010000000002</v>
      </c>
      <c r="N1846" s="69">
        <v>19.730779842112959</v>
      </c>
      <c r="P1846" s="69">
        <v>185.807253</v>
      </c>
      <c r="Q1846">
        <v>0</v>
      </c>
      <c r="S1846" s="69">
        <v>974.09391099999993</v>
      </c>
      <c r="T1846">
        <v>0</v>
      </c>
      <c r="V1846" s="51">
        <v>4</v>
      </c>
      <c r="W1846" s="51">
        <v>4</v>
      </c>
      <c r="X1846" s="51">
        <v>38</v>
      </c>
    </row>
    <row r="1847" spans="1:24" x14ac:dyDescent="0.2">
      <c r="A1847">
        <v>25483</v>
      </c>
      <c r="B1847" t="s">
        <v>1606</v>
      </c>
      <c r="C1847" t="s">
        <v>1549</v>
      </c>
      <c r="D1847">
        <v>2017</v>
      </c>
      <c r="E1847" t="str">
        <f t="shared" si="28"/>
        <v>254832017</v>
      </c>
      <c r="F1847">
        <v>2233</v>
      </c>
      <c r="G1847" t="str">
        <f>VLOOKUP($A1847,CATMUN!$B$2:$C$1123,2,0)</f>
        <v>Alto</v>
      </c>
      <c r="H1847" t="str">
        <f>VLOOKUP($A1847,CATMUN!$B$2:$D$1123,3,0)</f>
        <v>Municipios rurales</v>
      </c>
      <c r="I1847">
        <f>VLOOKUP($A1847,CATMUN!$B$2:$G$1123,4,0)</f>
        <v>0</v>
      </c>
      <c r="J1847">
        <f>VLOOKUP($A1847,CATMUN!$B$2:$G$1123,6,0)</f>
        <v>15</v>
      </c>
      <c r="K1847" s="69">
        <v>168.07752600000001</v>
      </c>
      <c r="L1847" s="69">
        <v>423.79490396975808</v>
      </c>
      <c r="M1847" s="69">
        <v>47.389338000000002</v>
      </c>
      <c r="N1847" s="69">
        <v>19.730779842112959</v>
      </c>
      <c r="P1847" s="69">
        <v>185.807253</v>
      </c>
      <c r="S1847" s="69">
        <v>974.09391099999993</v>
      </c>
      <c r="V1847" s="51">
        <v>4</v>
      </c>
      <c r="W1847" s="51">
        <v>2</v>
      </c>
      <c r="X1847" s="51">
        <v>38</v>
      </c>
    </row>
    <row r="1848" spans="1:24" x14ac:dyDescent="0.2">
      <c r="A1848">
        <v>25488</v>
      </c>
      <c r="B1848" t="s">
        <v>1608</v>
      </c>
      <c r="C1848" t="s">
        <v>1549</v>
      </c>
      <c r="D1848">
        <v>2017</v>
      </c>
      <c r="E1848" t="str">
        <f t="shared" si="28"/>
        <v>254882017</v>
      </c>
      <c r="F1848">
        <v>19328</v>
      </c>
      <c r="G1848" t="str">
        <f>VLOOKUP($A1848,CATMUN!$B$2:$C$1123,2,0)</f>
        <v>Alto</v>
      </c>
      <c r="H1848" t="str">
        <f>VLOOKUP($A1848,CATMUN!$B$2:$D$1123,3,0)</f>
        <v>Municipios rurales</v>
      </c>
      <c r="I1848">
        <f>VLOOKUP($A1848,CATMUN!$B$2:$G$1123,4,0)</f>
        <v>0</v>
      </c>
      <c r="J1848">
        <f>VLOOKUP($A1848,CATMUN!$B$2:$G$1123,6,0)</f>
        <v>15</v>
      </c>
      <c r="K1848" s="69">
        <v>4395.0831950000002</v>
      </c>
      <c r="L1848" s="69">
        <v>423.79490396975808</v>
      </c>
      <c r="M1848" s="69">
        <v>73.675339999999991</v>
      </c>
      <c r="N1848" s="69">
        <v>19.730779842112959</v>
      </c>
      <c r="P1848" s="69">
        <v>185.807253</v>
      </c>
      <c r="Q1848">
        <v>0</v>
      </c>
      <c r="R1848">
        <v>974.09391099999993</v>
      </c>
      <c r="S1848" s="69">
        <v>974.09391099999993</v>
      </c>
      <c r="T1848">
        <v>1</v>
      </c>
      <c r="V1848" s="51">
        <v>4</v>
      </c>
      <c r="W1848" s="51">
        <v>227</v>
      </c>
      <c r="X1848" s="51">
        <v>38</v>
      </c>
    </row>
    <row r="1849" spans="1:24" x14ac:dyDescent="0.2">
      <c r="A1849">
        <v>25506</v>
      </c>
      <c r="B1849" t="s">
        <v>1611</v>
      </c>
      <c r="C1849" t="s">
        <v>1549</v>
      </c>
      <c r="D1849">
        <v>2017</v>
      </c>
      <c r="E1849" t="str">
        <f t="shared" si="28"/>
        <v>255062017</v>
      </c>
      <c r="F1849">
        <v>4087</v>
      </c>
      <c r="G1849" t="str">
        <f>VLOOKUP($A1849,CATMUN!$B$2:$C$1123,2,0)</f>
        <v>Bajo</v>
      </c>
      <c r="H1849" t="str">
        <f>VLOOKUP($A1849,CATMUN!$B$2:$D$1123,3,0)</f>
        <v>Municipios rurales</v>
      </c>
      <c r="I1849">
        <f>VLOOKUP($A1849,CATMUN!$B$2:$G$1123,4,0)</f>
        <v>0</v>
      </c>
      <c r="J1849">
        <f>VLOOKUP($A1849,CATMUN!$B$2:$G$1123,6,0)</f>
        <v>15</v>
      </c>
      <c r="K1849" s="69">
        <v>175.64656299999999</v>
      </c>
      <c r="L1849" s="69">
        <v>423.79490396975808</v>
      </c>
      <c r="N1849" s="69">
        <v>19.730779842112959</v>
      </c>
      <c r="P1849" s="69">
        <v>185.807253</v>
      </c>
      <c r="Q1849">
        <v>0</v>
      </c>
      <c r="S1849" s="69">
        <v>974.09391099999993</v>
      </c>
      <c r="T1849">
        <v>0</v>
      </c>
      <c r="U1849">
        <v>2.9390000000000001</v>
      </c>
      <c r="V1849" s="51">
        <v>4</v>
      </c>
      <c r="W1849" s="51">
        <v>3</v>
      </c>
      <c r="X1849" s="51">
        <v>38</v>
      </c>
    </row>
    <row r="1850" spans="1:24" x14ac:dyDescent="0.2">
      <c r="A1850">
        <v>25518</v>
      </c>
      <c r="B1850" t="s">
        <v>1613</v>
      </c>
      <c r="C1850" t="s">
        <v>1549</v>
      </c>
      <c r="D1850">
        <v>2017</v>
      </c>
      <c r="E1850" t="str">
        <f t="shared" si="28"/>
        <v>255182017</v>
      </c>
      <c r="F1850">
        <v>4339</v>
      </c>
      <c r="G1850" t="str">
        <f>VLOOKUP($A1850,CATMUN!$B$2:$C$1123,2,0)</f>
        <v>Medio</v>
      </c>
      <c r="H1850" t="str">
        <f>VLOOKUP($A1850,CATMUN!$B$2:$D$1123,3,0)</f>
        <v>Municipios rurales</v>
      </c>
      <c r="I1850">
        <f>VLOOKUP($A1850,CATMUN!$B$2:$G$1123,4,0)</f>
        <v>0</v>
      </c>
      <c r="J1850">
        <f>VLOOKUP($A1850,CATMUN!$B$2:$G$1123,6,0)</f>
        <v>15</v>
      </c>
      <c r="K1850" s="69">
        <v>134.55122399999999</v>
      </c>
      <c r="L1850" s="69">
        <v>423.79490396975808</v>
      </c>
      <c r="M1850" s="69">
        <v>0</v>
      </c>
      <c r="N1850" s="69">
        <v>19.730779842112959</v>
      </c>
      <c r="P1850" s="69">
        <v>185.807253</v>
      </c>
      <c r="Q1850">
        <v>0</v>
      </c>
      <c r="S1850" s="69">
        <v>974.09391099999993</v>
      </c>
      <c r="T1850">
        <v>0</v>
      </c>
      <c r="V1850" s="51">
        <v>4</v>
      </c>
      <c r="W1850" s="51" t="e">
        <v>#N/A</v>
      </c>
      <c r="X1850" s="51" t="e">
        <v>#N/A</v>
      </c>
    </row>
    <row r="1851" spans="1:24" x14ac:dyDescent="0.2">
      <c r="A1851">
        <v>25524</v>
      </c>
      <c r="B1851" t="s">
        <v>1614</v>
      </c>
      <c r="C1851" t="s">
        <v>1549</v>
      </c>
      <c r="D1851">
        <v>2017</v>
      </c>
      <c r="E1851" t="str">
        <f t="shared" si="28"/>
        <v>255242017</v>
      </c>
      <c r="F1851">
        <v>5697</v>
      </c>
      <c r="G1851" t="str">
        <f>VLOOKUP($A1851,CATMUN!$B$2:$C$1123,2,0)</f>
        <v>Bajo</v>
      </c>
      <c r="H1851" t="str">
        <f>VLOOKUP($A1851,CATMUN!$B$2:$D$1123,3,0)</f>
        <v>Municipios rurales</v>
      </c>
      <c r="I1851">
        <f>VLOOKUP($A1851,CATMUN!$B$2:$G$1123,4,0)</f>
        <v>0</v>
      </c>
      <c r="J1851">
        <f>VLOOKUP($A1851,CATMUN!$B$2:$G$1123,6,0)</f>
        <v>15</v>
      </c>
      <c r="K1851" s="69">
        <v>257.72402</v>
      </c>
      <c r="L1851" s="69">
        <v>423.79490396975808</v>
      </c>
      <c r="M1851" s="69">
        <v>27.565330000000003</v>
      </c>
      <c r="N1851" s="69">
        <v>19.730779842112959</v>
      </c>
      <c r="P1851" s="69">
        <v>185.807253</v>
      </c>
      <c r="Q1851">
        <v>0</v>
      </c>
      <c r="S1851" s="69">
        <v>974.09391099999993</v>
      </c>
      <c r="T1851">
        <v>0</v>
      </c>
      <c r="V1851" s="51">
        <v>4</v>
      </c>
      <c r="W1851" s="51">
        <v>4</v>
      </c>
      <c r="X1851" s="51">
        <v>38</v>
      </c>
    </row>
    <row r="1852" spans="1:24" x14ac:dyDescent="0.2">
      <c r="A1852">
        <v>25530</v>
      </c>
      <c r="B1852" t="s">
        <v>1615</v>
      </c>
      <c r="C1852" t="s">
        <v>1549</v>
      </c>
      <c r="D1852">
        <v>2017</v>
      </c>
      <c r="E1852" t="str">
        <f t="shared" si="28"/>
        <v>255302017</v>
      </c>
      <c r="F1852">
        <v>7782</v>
      </c>
      <c r="G1852" t="str">
        <f>VLOOKUP($A1852,CATMUN!$B$2:$C$1123,2,0)</f>
        <v>Alto</v>
      </c>
      <c r="H1852" t="str">
        <f>VLOOKUP($A1852,CATMUN!$B$2:$D$1123,3,0)</f>
        <v>Municipios rurales</v>
      </c>
      <c r="I1852">
        <f>VLOOKUP($A1852,CATMUN!$B$2:$G$1123,4,0)</f>
        <v>0</v>
      </c>
      <c r="J1852">
        <f>VLOOKUP($A1852,CATMUN!$B$2:$G$1123,6,0)</f>
        <v>15</v>
      </c>
      <c r="K1852" s="69">
        <v>782.4471850000001</v>
      </c>
      <c r="L1852" s="69">
        <v>423.79490396975808</v>
      </c>
      <c r="M1852" s="69">
        <v>0</v>
      </c>
      <c r="N1852" s="69">
        <v>19.730779842112959</v>
      </c>
      <c r="O1852" s="69">
        <v>0</v>
      </c>
      <c r="P1852" s="69">
        <v>185.807253</v>
      </c>
      <c r="Q1852">
        <v>0</v>
      </c>
      <c r="R1852">
        <v>0</v>
      </c>
      <c r="S1852" s="69">
        <v>974.09391099999993</v>
      </c>
      <c r="T1852">
        <v>0</v>
      </c>
      <c r="V1852" s="51">
        <v>4</v>
      </c>
      <c r="W1852" s="51">
        <v>46</v>
      </c>
      <c r="X1852" s="51">
        <v>38</v>
      </c>
    </row>
    <row r="1853" spans="1:24" x14ac:dyDescent="0.2">
      <c r="A1853">
        <v>25535</v>
      </c>
      <c r="B1853" t="s">
        <v>1616</v>
      </c>
      <c r="C1853" t="s">
        <v>1549</v>
      </c>
      <c r="D1853">
        <v>2017</v>
      </c>
      <c r="E1853" t="str">
        <f t="shared" si="28"/>
        <v>255352017</v>
      </c>
      <c r="F1853">
        <v>12378</v>
      </c>
      <c r="G1853" t="str">
        <f>VLOOKUP($A1853,CATMUN!$B$2:$C$1123,2,0)</f>
        <v>Medio</v>
      </c>
      <c r="H1853" t="str">
        <f>VLOOKUP($A1853,CATMUN!$B$2:$D$1123,3,0)</f>
        <v>Municipios rurales</v>
      </c>
      <c r="I1853">
        <f>VLOOKUP($A1853,CATMUN!$B$2:$G$1123,4,0)</f>
        <v>0</v>
      </c>
      <c r="J1853">
        <f>VLOOKUP($A1853,CATMUN!$B$2:$G$1123,6,0)</f>
        <v>15</v>
      </c>
      <c r="K1853" s="69">
        <v>672.75873650000005</v>
      </c>
      <c r="L1853" s="69">
        <v>423.79490396975808</v>
      </c>
      <c r="N1853" s="69">
        <v>19.730779842112959</v>
      </c>
      <c r="P1853" s="69">
        <v>185.807253</v>
      </c>
      <c r="Q1853">
        <v>0</v>
      </c>
      <c r="S1853" s="69">
        <v>974.09391099999993</v>
      </c>
      <c r="T1853">
        <v>0</v>
      </c>
      <c r="V1853" s="51">
        <v>4</v>
      </c>
      <c r="W1853" s="51">
        <v>11</v>
      </c>
      <c r="X1853" s="51">
        <v>38</v>
      </c>
    </row>
    <row r="1854" spans="1:24" x14ac:dyDescent="0.2">
      <c r="A1854">
        <v>25572</v>
      </c>
      <c r="B1854" t="s">
        <v>1617</v>
      </c>
      <c r="C1854" t="s">
        <v>1549</v>
      </c>
      <c r="D1854">
        <v>2017</v>
      </c>
      <c r="E1854" t="str">
        <f t="shared" si="28"/>
        <v>255722017</v>
      </c>
      <c r="F1854">
        <v>19337</v>
      </c>
      <c r="G1854" t="str">
        <f>VLOOKUP($A1854,CATMUN!$B$2:$C$1123,2,0)</f>
        <v>Alto</v>
      </c>
      <c r="H1854" t="str">
        <f>VLOOKUP($A1854,CATMUN!$B$2:$D$1123,3,0)</f>
        <v>Municipios rurales</v>
      </c>
      <c r="I1854">
        <f>VLOOKUP($A1854,CATMUN!$B$2:$G$1123,4,0)</f>
        <v>0</v>
      </c>
      <c r="J1854">
        <f>VLOOKUP($A1854,CATMUN!$B$2:$G$1123,6,0)</f>
        <v>15</v>
      </c>
      <c r="K1854" s="69">
        <v>2906.380948</v>
      </c>
      <c r="L1854" s="69">
        <v>423.79490396975808</v>
      </c>
      <c r="M1854" s="69">
        <v>57.338885999999995</v>
      </c>
      <c r="N1854" s="69">
        <v>19.730779842112959</v>
      </c>
      <c r="P1854" s="69">
        <v>185.807253</v>
      </c>
      <c r="Q1854">
        <v>0</v>
      </c>
      <c r="S1854" s="69">
        <v>974.09391099999993</v>
      </c>
      <c r="T1854">
        <v>0</v>
      </c>
      <c r="V1854" s="51">
        <v>4</v>
      </c>
      <c r="W1854" s="51">
        <v>281</v>
      </c>
      <c r="X1854" s="51">
        <v>38</v>
      </c>
    </row>
    <row r="1855" spans="1:24" x14ac:dyDescent="0.2">
      <c r="A1855">
        <v>25580</v>
      </c>
      <c r="B1855" t="s">
        <v>1618</v>
      </c>
      <c r="C1855" t="s">
        <v>1549</v>
      </c>
      <c r="D1855">
        <v>2017</v>
      </c>
      <c r="E1855" t="str">
        <f t="shared" si="28"/>
        <v>255802017</v>
      </c>
      <c r="F1855">
        <v>3024</v>
      </c>
      <c r="G1855" t="str">
        <f>VLOOKUP($A1855,CATMUN!$B$2:$C$1123,2,0)</f>
        <v>Medio</v>
      </c>
      <c r="H1855" t="str">
        <f>VLOOKUP($A1855,CATMUN!$B$2:$D$1123,3,0)</f>
        <v>Municipios rurales</v>
      </c>
      <c r="I1855">
        <f>VLOOKUP($A1855,CATMUN!$B$2:$G$1123,4,0)</f>
        <v>0</v>
      </c>
      <c r="J1855">
        <f>VLOOKUP($A1855,CATMUN!$B$2:$G$1123,6,0)</f>
        <v>15</v>
      </c>
      <c r="K1855" s="69">
        <v>116.37430000000001</v>
      </c>
      <c r="L1855" s="69">
        <v>423.79490396975808</v>
      </c>
      <c r="M1855" s="69">
        <v>1.337717</v>
      </c>
      <c r="N1855" s="69">
        <v>19.730779842112959</v>
      </c>
      <c r="P1855" s="69">
        <v>185.807253</v>
      </c>
      <c r="Q1855">
        <v>0</v>
      </c>
      <c r="S1855" s="69">
        <v>974.09391099999993</v>
      </c>
      <c r="T1855">
        <v>0</v>
      </c>
      <c r="V1855" s="51">
        <v>4</v>
      </c>
      <c r="W1855" s="51">
        <v>1</v>
      </c>
      <c r="X1855" s="51">
        <v>38</v>
      </c>
    </row>
    <row r="1856" spans="1:24" x14ac:dyDescent="0.2">
      <c r="A1856">
        <v>25592</v>
      </c>
      <c r="B1856" t="s">
        <v>1619</v>
      </c>
      <c r="C1856" t="s">
        <v>1549</v>
      </c>
      <c r="D1856">
        <v>2017</v>
      </c>
      <c r="E1856" t="str">
        <f t="shared" si="28"/>
        <v>255922017</v>
      </c>
      <c r="F1856">
        <v>4759</v>
      </c>
      <c r="G1856" t="str">
        <f>VLOOKUP($A1856,CATMUN!$B$2:$C$1123,2,0)</f>
        <v>Medio</v>
      </c>
      <c r="H1856" t="str">
        <f>VLOOKUP($A1856,CATMUN!$B$2:$D$1123,3,0)</f>
        <v>Municipios rurales</v>
      </c>
      <c r="I1856">
        <f>VLOOKUP($A1856,CATMUN!$B$2:$G$1123,4,0)</f>
        <v>0</v>
      </c>
      <c r="J1856">
        <f>VLOOKUP($A1856,CATMUN!$B$2:$G$1123,6,0)</f>
        <v>15</v>
      </c>
      <c r="K1856" s="69">
        <v>441.22106600000001</v>
      </c>
      <c r="L1856" s="69">
        <v>423.79490396975808</v>
      </c>
      <c r="M1856" s="69">
        <v>222.55268799999999</v>
      </c>
      <c r="N1856" s="69">
        <v>19.730779842112959</v>
      </c>
      <c r="P1856" s="69">
        <v>185.807253</v>
      </c>
      <c r="Q1856">
        <v>0</v>
      </c>
      <c r="S1856" s="69">
        <v>974.09391099999993</v>
      </c>
      <c r="T1856">
        <v>0</v>
      </c>
      <c r="V1856" s="51">
        <v>4</v>
      </c>
      <c r="W1856" s="51">
        <v>2</v>
      </c>
      <c r="X1856" s="51">
        <v>38</v>
      </c>
    </row>
    <row r="1857" spans="1:24" x14ac:dyDescent="0.2">
      <c r="A1857">
        <v>25594</v>
      </c>
      <c r="B1857" t="s">
        <v>1620</v>
      </c>
      <c r="C1857" t="s">
        <v>1549</v>
      </c>
      <c r="D1857">
        <v>2017</v>
      </c>
      <c r="E1857" t="str">
        <f t="shared" si="28"/>
        <v>255942017</v>
      </c>
      <c r="F1857">
        <v>7241</v>
      </c>
      <c r="G1857" t="str">
        <f>VLOOKUP($A1857,CATMUN!$B$2:$C$1123,2,0)</f>
        <v>Bajo</v>
      </c>
      <c r="H1857" t="str">
        <f>VLOOKUP($A1857,CATMUN!$B$2:$D$1123,3,0)</f>
        <v>Municipios rurales</v>
      </c>
      <c r="I1857">
        <f>VLOOKUP($A1857,CATMUN!$B$2:$G$1123,4,0)</f>
        <v>0</v>
      </c>
      <c r="J1857">
        <f>VLOOKUP($A1857,CATMUN!$B$2:$G$1123,6,0)</f>
        <v>15</v>
      </c>
      <c r="K1857" s="69">
        <v>112.73659699999999</v>
      </c>
      <c r="L1857" s="69">
        <v>423.79490396975808</v>
      </c>
      <c r="M1857" s="69">
        <v>0</v>
      </c>
      <c r="N1857" s="69">
        <v>19.730779842112959</v>
      </c>
      <c r="P1857" s="69">
        <v>185.807253</v>
      </c>
      <c r="Q1857">
        <v>0</v>
      </c>
      <c r="S1857" s="69">
        <v>974.09391099999993</v>
      </c>
      <c r="T1857">
        <v>0</v>
      </c>
      <c r="V1857" s="51">
        <v>4</v>
      </c>
      <c r="W1857" s="51">
        <v>403</v>
      </c>
      <c r="X1857" s="51">
        <v>38</v>
      </c>
    </row>
    <row r="1858" spans="1:24" x14ac:dyDescent="0.2">
      <c r="A1858">
        <v>25596</v>
      </c>
      <c r="B1858" t="s">
        <v>1621</v>
      </c>
      <c r="C1858" t="s">
        <v>1549</v>
      </c>
      <c r="D1858">
        <v>2017</v>
      </c>
      <c r="E1858" t="str">
        <f t="shared" ref="E1858:E1921" si="29">A1858&amp;D1858</f>
        <v>255962017</v>
      </c>
      <c r="F1858">
        <v>8150</v>
      </c>
      <c r="G1858" t="str">
        <f>VLOOKUP($A1858,CATMUN!$B$2:$C$1123,2,0)</f>
        <v>Bajo</v>
      </c>
      <c r="H1858" t="str">
        <f>VLOOKUP($A1858,CATMUN!$B$2:$D$1123,3,0)</f>
        <v>Municipios rurales</v>
      </c>
      <c r="I1858">
        <f>VLOOKUP($A1858,CATMUN!$B$2:$G$1123,4,0)</f>
        <v>0</v>
      </c>
      <c r="J1858">
        <f>VLOOKUP($A1858,CATMUN!$B$2:$G$1123,6,0)</f>
        <v>15</v>
      </c>
      <c r="K1858" s="69">
        <v>220.387202</v>
      </c>
      <c r="L1858" s="69">
        <v>423.79490396975808</v>
      </c>
      <c r="M1858" s="69">
        <v>3.0013490000000003</v>
      </c>
      <c r="N1858" s="69">
        <v>19.730779842112959</v>
      </c>
      <c r="P1858" s="69">
        <v>185.807253</v>
      </c>
      <c r="Q1858">
        <v>0</v>
      </c>
      <c r="S1858" s="69">
        <v>974.09391099999993</v>
      </c>
      <c r="T1858">
        <v>0</v>
      </c>
      <c r="V1858" s="51">
        <v>4</v>
      </c>
      <c r="W1858" s="51">
        <v>4</v>
      </c>
      <c r="X1858" s="51">
        <v>38</v>
      </c>
    </row>
    <row r="1859" spans="1:24" x14ac:dyDescent="0.2">
      <c r="A1859">
        <v>25649</v>
      </c>
      <c r="B1859" t="s">
        <v>1625</v>
      </c>
      <c r="C1859" t="s">
        <v>1549</v>
      </c>
      <c r="D1859">
        <v>2017</v>
      </c>
      <c r="E1859" t="str">
        <f t="shared" si="29"/>
        <v>256492017</v>
      </c>
      <c r="F1859">
        <v>10745</v>
      </c>
      <c r="G1859" t="str">
        <f>VLOOKUP($A1859,CATMUN!$B$2:$C$1123,2,0)</f>
        <v>Medio</v>
      </c>
      <c r="H1859" t="str">
        <f>VLOOKUP($A1859,CATMUN!$B$2:$D$1123,3,0)</f>
        <v>Municipios rurales</v>
      </c>
      <c r="I1859">
        <f>VLOOKUP($A1859,CATMUN!$B$2:$G$1123,4,0)</f>
        <v>0</v>
      </c>
      <c r="J1859">
        <f>VLOOKUP($A1859,CATMUN!$B$2:$G$1123,6,0)</f>
        <v>15</v>
      </c>
      <c r="K1859" s="69">
        <v>439.61547200000001</v>
      </c>
      <c r="L1859" s="69">
        <v>423.79490396975808</v>
      </c>
      <c r="M1859" s="69">
        <v>35.255927</v>
      </c>
      <c r="N1859" s="69">
        <v>19.730779842112959</v>
      </c>
      <c r="P1859" s="69">
        <v>185.807253</v>
      </c>
      <c r="S1859" s="69">
        <v>974.09391099999993</v>
      </c>
      <c r="T1859">
        <v>0</v>
      </c>
      <c r="U1859">
        <v>0.372</v>
      </c>
      <c r="V1859" s="51">
        <v>4</v>
      </c>
      <c r="W1859" s="51">
        <v>8</v>
      </c>
      <c r="X1859" s="51">
        <v>38</v>
      </c>
    </row>
    <row r="1860" spans="1:24" x14ac:dyDescent="0.2">
      <c r="A1860">
        <v>25653</v>
      </c>
      <c r="B1860" t="s">
        <v>1626</v>
      </c>
      <c r="C1860" t="s">
        <v>1549</v>
      </c>
      <c r="D1860">
        <v>2017</v>
      </c>
      <c r="E1860" t="str">
        <f t="shared" si="29"/>
        <v>256532017</v>
      </c>
      <c r="F1860">
        <v>5351</v>
      </c>
      <c r="G1860" t="str">
        <f>VLOOKUP($A1860,CATMUN!$B$2:$C$1123,2,0)</f>
        <v>Medio</v>
      </c>
      <c r="H1860" t="str">
        <f>VLOOKUP($A1860,CATMUN!$B$2:$D$1123,3,0)</f>
        <v>Municipios rurales</v>
      </c>
      <c r="I1860">
        <f>VLOOKUP($A1860,CATMUN!$B$2:$G$1123,4,0)</f>
        <v>0</v>
      </c>
      <c r="J1860">
        <f>VLOOKUP($A1860,CATMUN!$B$2:$G$1123,6,0)</f>
        <v>15</v>
      </c>
      <c r="K1860" s="69">
        <v>147.09732199999999</v>
      </c>
      <c r="L1860" s="69">
        <v>423.79490396975808</v>
      </c>
      <c r="M1860" s="69">
        <v>3.0213359999999998</v>
      </c>
      <c r="N1860" s="69">
        <v>19.730779842112959</v>
      </c>
      <c r="P1860" s="69">
        <v>185.807253</v>
      </c>
      <c r="Q1860">
        <v>0</v>
      </c>
      <c r="S1860" s="69">
        <v>974.09391099999993</v>
      </c>
      <c r="T1860">
        <v>0</v>
      </c>
      <c r="V1860" s="51">
        <v>4</v>
      </c>
      <c r="W1860" s="51" t="e">
        <v>#N/A</v>
      </c>
      <c r="X1860" s="51" t="e">
        <v>#N/A</v>
      </c>
    </row>
    <row r="1861" spans="1:24" x14ac:dyDescent="0.2">
      <c r="A1861">
        <v>25662</v>
      </c>
      <c r="B1861" t="s">
        <v>1628</v>
      </c>
      <c r="C1861" t="s">
        <v>1549</v>
      </c>
      <c r="D1861">
        <v>2017</v>
      </c>
      <c r="E1861" t="str">
        <f t="shared" si="29"/>
        <v>256622017</v>
      </c>
      <c r="F1861">
        <v>9668</v>
      </c>
      <c r="G1861" t="str">
        <f>VLOOKUP($A1861,CATMUN!$B$2:$C$1123,2,0)</f>
        <v>Medio</v>
      </c>
      <c r="H1861" t="str">
        <f>VLOOKUP($A1861,CATMUN!$B$2:$D$1123,3,0)</f>
        <v>Municipios rurales</v>
      </c>
      <c r="I1861">
        <f>VLOOKUP($A1861,CATMUN!$B$2:$G$1123,4,0)</f>
        <v>0</v>
      </c>
      <c r="J1861">
        <f>VLOOKUP($A1861,CATMUN!$B$2:$G$1123,6,0)</f>
        <v>15</v>
      </c>
      <c r="K1861" s="69">
        <v>545.39277400000003</v>
      </c>
      <c r="L1861" s="69">
        <v>423.79490396975808</v>
      </c>
      <c r="M1861" s="69">
        <v>34.588448069999998</v>
      </c>
      <c r="N1861" s="69">
        <v>19.730779842112959</v>
      </c>
      <c r="P1861" s="69">
        <v>185.807253</v>
      </c>
      <c r="Q1861">
        <v>0</v>
      </c>
      <c r="S1861" s="69">
        <v>974.09391099999993</v>
      </c>
      <c r="T1861">
        <v>0</v>
      </c>
      <c r="V1861" s="51">
        <v>4</v>
      </c>
      <c r="W1861" s="51">
        <v>26</v>
      </c>
      <c r="X1861" s="51">
        <v>38</v>
      </c>
    </row>
    <row r="1862" spans="1:24" x14ac:dyDescent="0.2">
      <c r="A1862">
        <v>25718</v>
      </c>
      <c r="B1862" t="s">
        <v>1629</v>
      </c>
      <c r="C1862" t="s">
        <v>1549</v>
      </c>
      <c r="D1862">
        <v>2017</v>
      </c>
      <c r="E1862" t="str">
        <f t="shared" si="29"/>
        <v>257182017</v>
      </c>
      <c r="F1862">
        <v>10778</v>
      </c>
      <c r="G1862" t="str">
        <f>VLOOKUP($A1862,CATMUN!$B$2:$C$1123,2,0)</f>
        <v>Alto</v>
      </c>
      <c r="H1862" t="str">
        <f>VLOOKUP($A1862,CATMUN!$B$2:$D$1123,3,0)</f>
        <v>Municipios rurales</v>
      </c>
      <c r="I1862">
        <f>VLOOKUP($A1862,CATMUN!$B$2:$G$1123,4,0)</f>
        <v>0</v>
      </c>
      <c r="J1862">
        <f>VLOOKUP($A1862,CATMUN!$B$2:$G$1123,6,0)</f>
        <v>15</v>
      </c>
      <c r="K1862" s="69">
        <v>1158.5845239999999</v>
      </c>
      <c r="L1862" s="69">
        <v>423.79490396975808</v>
      </c>
      <c r="M1862" s="69">
        <v>146.58436300000002</v>
      </c>
      <c r="N1862" s="69">
        <v>19.730779842112959</v>
      </c>
      <c r="P1862" s="69">
        <v>185.807253</v>
      </c>
      <c r="Q1862">
        <v>0</v>
      </c>
      <c r="S1862" s="69">
        <v>974.09391099999993</v>
      </c>
      <c r="T1862">
        <v>0</v>
      </c>
      <c r="V1862" s="51">
        <v>4</v>
      </c>
      <c r="W1862" s="51">
        <v>29</v>
      </c>
      <c r="X1862" s="51">
        <v>38</v>
      </c>
    </row>
    <row r="1863" spans="1:24" x14ac:dyDescent="0.2">
      <c r="A1863">
        <v>25777</v>
      </c>
      <c r="B1863" t="s">
        <v>1638</v>
      </c>
      <c r="C1863" t="s">
        <v>1549</v>
      </c>
      <c r="D1863">
        <v>2017</v>
      </c>
      <c r="E1863" t="str">
        <f t="shared" si="29"/>
        <v>257772017</v>
      </c>
      <c r="F1863">
        <v>5027</v>
      </c>
      <c r="G1863" t="str">
        <f>VLOOKUP($A1863,CATMUN!$B$2:$C$1123,2,0)</f>
        <v>Medio</v>
      </c>
      <c r="H1863" t="str">
        <f>VLOOKUP($A1863,CATMUN!$B$2:$D$1123,3,0)</f>
        <v>Municipios rurales</v>
      </c>
      <c r="I1863">
        <f>VLOOKUP($A1863,CATMUN!$B$2:$G$1123,4,0)</f>
        <v>0</v>
      </c>
      <c r="J1863">
        <f>VLOOKUP($A1863,CATMUN!$B$2:$G$1123,6,0)</f>
        <v>15</v>
      </c>
      <c r="K1863" s="69">
        <v>344.49910800000004</v>
      </c>
      <c r="L1863" s="69">
        <v>423.79490396975808</v>
      </c>
      <c r="M1863" s="69">
        <v>12.511899</v>
      </c>
      <c r="N1863" s="69">
        <v>19.730779842112959</v>
      </c>
      <c r="P1863" s="69">
        <v>185.807253</v>
      </c>
      <c r="Q1863">
        <v>0</v>
      </c>
      <c r="R1863">
        <v>0</v>
      </c>
      <c r="S1863" s="69">
        <v>974.09391099999993</v>
      </c>
      <c r="T1863">
        <v>0</v>
      </c>
      <c r="V1863" s="51">
        <v>4</v>
      </c>
      <c r="W1863" s="51">
        <v>10</v>
      </c>
      <c r="X1863" s="51">
        <v>38</v>
      </c>
    </row>
    <row r="1864" spans="1:24" x14ac:dyDescent="0.2">
      <c r="A1864">
        <v>25805</v>
      </c>
      <c r="B1864" t="s">
        <v>1645</v>
      </c>
      <c r="C1864" t="s">
        <v>1549</v>
      </c>
      <c r="D1864">
        <v>2017</v>
      </c>
      <c r="E1864" t="str">
        <f t="shared" si="29"/>
        <v>258052017</v>
      </c>
      <c r="F1864">
        <v>4822</v>
      </c>
      <c r="G1864" t="str">
        <f>VLOOKUP($A1864,CATMUN!$B$2:$C$1123,2,0)</f>
        <v>Medio</v>
      </c>
      <c r="H1864" t="str">
        <f>VLOOKUP($A1864,CATMUN!$B$2:$D$1123,3,0)</f>
        <v>Municipios rurales</v>
      </c>
      <c r="I1864">
        <f>VLOOKUP($A1864,CATMUN!$B$2:$G$1123,4,0)</f>
        <v>0</v>
      </c>
      <c r="J1864">
        <f>VLOOKUP($A1864,CATMUN!$B$2:$G$1123,6,0)</f>
        <v>15</v>
      </c>
      <c r="K1864" s="69">
        <v>372.14902699999999</v>
      </c>
      <c r="L1864" s="69">
        <v>423.79490396975808</v>
      </c>
      <c r="N1864" s="69">
        <v>19.730779842112959</v>
      </c>
      <c r="P1864" s="69">
        <v>185.807253</v>
      </c>
      <c r="Q1864">
        <v>0</v>
      </c>
      <c r="S1864" s="69">
        <v>974.09391099999993</v>
      </c>
      <c r="V1864" s="51">
        <v>4</v>
      </c>
      <c r="W1864" s="51">
        <v>3</v>
      </c>
      <c r="X1864" s="51">
        <v>38</v>
      </c>
    </row>
    <row r="1865" spans="1:24" x14ac:dyDescent="0.2">
      <c r="A1865">
        <v>25807</v>
      </c>
      <c r="B1865" t="s">
        <v>1646</v>
      </c>
      <c r="C1865" t="s">
        <v>1549</v>
      </c>
      <c r="D1865">
        <v>2017</v>
      </c>
      <c r="E1865" t="str">
        <f t="shared" si="29"/>
        <v>258072017</v>
      </c>
      <c r="F1865">
        <v>2943</v>
      </c>
      <c r="G1865" t="str">
        <f>VLOOKUP($A1865,CATMUN!$B$2:$C$1123,2,0)</f>
        <v>Medio</v>
      </c>
      <c r="H1865" t="str">
        <f>VLOOKUP($A1865,CATMUN!$B$2:$D$1123,3,0)</f>
        <v>Municipios rurales</v>
      </c>
      <c r="I1865">
        <f>VLOOKUP($A1865,CATMUN!$B$2:$G$1123,4,0)</f>
        <v>0</v>
      </c>
      <c r="J1865">
        <f>VLOOKUP($A1865,CATMUN!$B$2:$G$1123,6,0)</f>
        <v>15</v>
      </c>
      <c r="K1865" s="69">
        <v>113.55260199999999</v>
      </c>
      <c r="L1865" s="69">
        <v>423.79490396975808</v>
      </c>
      <c r="M1865" s="69">
        <v>0.17982699999999999</v>
      </c>
      <c r="N1865" s="69">
        <v>19.730779842112959</v>
      </c>
      <c r="P1865" s="69">
        <v>185.807253</v>
      </c>
      <c r="Q1865">
        <v>0</v>
      </c>
      <c r="S1865" s="69">
        <v>974.09391099999993</v>
      </c>
      <c r="T1865">
        <v>0</v>
      </c>
      <c r="V1865" s="51">
        <v>4</v>
      </c>
      <c r="W1865" s="51">
        <v>0</v>
      </c>
      <c r="X1865" s="51">
        <v>38</v>
      </c>
    </row>
    <row r="1866" spans="1:24" x14ac:dyDescent="0.2">
      <c r="A1866">
        <v>25823</v>
      </c>
      <c r="B1866" t="s">
        <v>1649</v>
      </c>
      <c r="C1866" t="s">
        <v>1549</v>
      </c>
      <c r="D1866">
        <v>2017</v>
      </c>
      <c r="E1866" t="str">
        <f t="shared" si="29"/>
        <v>258232017</v>
      </c>
      <c r="F1866">
        <v>4504</v>
      </c>
      <c r="G1866" t="str">
        <f>VLOOKUP($A1866,CATMUN!$B$2:$C$1123,2,0)</f>
        <v>Bajo</v>
      </c>
      <c r="H1866" t="str">
        <f>VLOOKUP($A1866,CATMUN!$B$2:$D$1123,3,0)</f>
        <v>Municipios rurales</v>
      </c>
      <c r="I1866">
        <f>VLOOKUP($A1866,CATMUN!$B$2:$G$1123,4,0)</f>
        <v>0</v>
      </c>
      <c r="J1866">
        <f>VLOOKUP($A1866,CATMUN!$B$2:$G$1123,6,0)</f>
        <v>15</v>
      </c>
      <c r="K1866" s="69">
        <v>38.112300000000005</v>
      </c>
      <c r="L1866" s="69">
        <v>423.79490396975808</v>
      </c>
      <c r="N1866" s="69">
        <v>19.730779842112959</v>
      </c>
      <c r="P1866" s="69">
        <v>185.807253</v>
      </c>
      <c r="Q1866">
        <v>0</v>
      </c>
      <c r="S1866" s="69">
        <v>974.09391099999993</v>
      </c>
      <c r="T1866">
        <v>0</v>
      </c>
      <c r="V1866" s="51">
        <v>4</v>
      </c>
      <c r="W1866" s="51">
        <v>1</v>
      </c>
      <c r="X1866" s="51">
        <v>38</v>
      </c>
    </row>
    <row r="1867" spans="1:24" x14ac:dyDescent="0.2">
      <c r="A1867">
        <v>25839</v>
      </c>
      <c r="B1867" t="s">
        <v>1650</v>
      </c>
      <c r="C1867" t="s">
        <v>1549</v>
      </c>
      <c r="D1867">
        <v>2017</v>
      </c>
      <c r="E1867" t="str">
        <f t="shared" si="29"/>
        <v>258392017</v>
      </c>
      <c r="F1867">
        <v>10467</v>
      </c>
      <c r="G1867" t="str">
        <f>VLOOKUP($A1867,CATMUN!$B$2:$C$1123,2,0)</f>
        <v>Medio</v>
      </c>
      <c r="H1867" t="str">
        <f>VLOOKUP($A1867,CATMUN!$B$2:$D$1123,3,0)</f>
        <v>Municipios rurales</v>
      </c>
      <c r="I1867">
        <f>VLOOKUP($A1867,CATMUN!$B$2:$G$1123,4,0)</f>
        <v>0</v>
      </c>
      <c r="J1867">
        <f>VLOOKUP($A1867,CATMUN!$B$2:$G$1123,6,0)</f>
        <v>15</v>
      </c>
      <c r="K1867" s="69">
        <v>455.06894599999998</v>
      </c>
      <c r="L1867" s="69">
        <v>423.79490396975808</v>
      </c>
      <c r="M1867" s="69">
        <v>1.1093689999999998</v>
      </c>
      <c r="N1867" s="69">
        <v>19.730779842112959</v>
      </c>
      <c r="P1867" s="69">
        <v>185.807253</v>
      </c>
      <c r="Q1867">
        <v>0</v>
      </c>
      <c r="R1867">
        <v>0</v>
      </c>
      <c r="S1867" s="69">
        <v>974.09391099999993</v>
      </c>
      <c r="T1867">
        <v>0</v>
      </c>
      <c r="V1867" s="51">
        <v>4</v>
      </c>
      <c r="W1867" s="51">
        <v>44</v>
      </c>
      <c r="X1867" s="51">
        <v>38</v>
      </c>
    </row>
    <row r="1868" spans="1:24" x14ac:dyDescent="0.2">
      <c r="A1868">
        <v>25841</v>
      </c>
      <c r="B1868" t="s">
        <v>1651</v>
      </c>
      <c r="C1868" t="s">
        <v>1549</v>
      </c>
      <c r="D1868">
        <v>2017</v>
      </c>
      <c r="E1868" t="str">
        <f t="shared" si="29"/>
        <v>258412017</v>
      </c>
      <c r="F1868">
        <v>6036</v>
      </c>
      <c r="G1868" t="str">
        <f>VLOOKUP($A1868,CATMUN!$B$2:$C$1123,2,0)</f>
        <v>Medio</v>
      </c>
      <c r="H1868" t="str">
        <f>VLOOKUP($A1868,CATMUN!$B$2:$D$1123,3,0)</f>
        <v>Municipios rurales</v>
      </c>
      <c r="I1868">
        <f>VLOOKUP($A1868,CATMUN!$B$2:$G$1123,4,0)</f>
        <v>0</v>
      </c>
      <c r="J1868">
        <f>VLOOKUP($A1868,CATMUN!$B$2:$G$1123,6,0)</f>
        <v>15</v>
      </c>
      <c r="K1868" s="69">
        <v>318.63449600000001</v>
      </c>
      <c r="L1868" s="69">
        <v>423.79490396975808</v>
      </c>
      <c r="N1868" s="69">
        <v>19.730779842112959</v>
      </c>
      <c r="P1868" s="69">
        <v>185.807253</v>
      </c>
      <c r="Q1868">
        <v>0</v>
      </c>
      <c r="S1868" s="69">
        <v>974.09391099999993</v>
      </c>
      <c r="T1868">
        <v>0</v>
      </c>
      <c r="V1868" s="51">
        <v>4</v>
      </c>
      <c r="W1868" s="51" t="e">
        <v>#N/A</v>
      </c>
      <c r="X1868" s="51" t="e">
        <v>#N/A</v>
      </c>
    </row>
    <row r="1869" spans="1:24" x14ac:dyDescent="0.2">
      <c r="A1869">
        <v>25845</v>
      </c>
      <c r="B1869" t="s">
        <v>1653</v>
      </c>
      <c r="C1869" t="s">
        <v>1549</v>
      </c>
      <c r="D1869">
        <v>2017</v>
      </c>
      <c r="E1869" t="str">
        <f t="shared" si="29"/>
        <v>258452017</v>
      </c>
      <c r="F1869">
        <v>9435</v>
      </c>
      <c r="G1869" t="str">
        <f>VLOOKUP($A1869,CATMUN!$B$2:$C$1123,2,0)</f>
        <v>Medio</v>
      </c>
      <c r="H1869" t="str">
        <f>VLOOKUP($A1869,CATMUN!$B$2:$D$1123,3,0)</f>
        <v>Municipios rurales</v>
      </c>
      <c r="I1869">
        <f>VLOOKUP($A1869,CATMUN!$B$2:$G$1123,4,0)</f>
        <v>0</v>
      </c>
      <c r="J1869">
        <f>VLOOKUP($A1869,CATMUN!$B$2:$G$1123,6,0)</f>
        <v>15</v>
      </c>
      <c r="K1869" s="69">
        <v>322.25388400000003</v>
      </c>
      <c r="L1869" s="69">
        <v>423.79490396975808</v>
      </c>
      <c r="M1869" s="69">
        <v>0</v>
      </c>
      <c r="N1869" s="69">
        <v>19.730779842112959</v>
      </c>
      <c r="P1869" s="69">
        <v>185.807253</v>
      </c>
      <c r="Q1869">
        <v>0</v>
      </c>
      <c r="S1869" s="69">
        <v>974.09391099999993</v>
      </c>
      <c r="T1869">
        <v>0</v>
      </c>
      <c r="V1869" s="51">
        <v>4</v>
      </c>
      <c r="W1869" s="51">
        <v>7</v>
      </c>
      <c r="X1869" s="51">
        <v>38</v>
      </c>
    </row>
    <row r="1870" spans="1:24" x14ac:dyDescent="0.2">
      <c r="A1870">
        <v>25862</v>
      </c>
      <c r="B1870" t="s">
        <v>1655</v>
      </c>
      <c r="C1870" t="s">
        <v>1549</v>
      </c>
      <c r="D1870">
        <v>2017</v>
      </c>
      <c r="E1870" t="str">
        <f t="shared" si="29"/>
        <v>258622017</v>
      </c>
      <c r="F1870">
        <v>7704</v>
      </c>
      <c r="G1870" t="str">
        <f>VLOOKUP($A1870,CATMUN!$B$2:$C$1123,2,0)</f>
        <v>Medio</v>
      </c>
      <c r="H1870" t="str">
        <f>VLOOKUP($A1870,CATMUN!$B$2:$D$1123,3,0)</f>
        <v>Municipios rurales</v>
      </c>
      <c r="I1870">
        <f>VLOOKUP($A1870,CATMUN!$B$2:$G$1123,4,0)</f>
        <v>0</v>
      </c>
      <c r="J1870">
        <f>VLOOKUP($A1870,CATMUN!$B$2:$G$1123,6,0)</f>
        <v>15</v>
      </c>
      <c r="K1870" s="69">
        <v>216.85666800000001</v>
      </c>
      <c r="L1870" s="69">
        <v>423.79490396975808</v>
      </c>
      <c r="M1870" s="69">
        <v>6.338273</v>
      </c>
      <c r="N1870" s="69">
        <v>19.730779842112959</v>
      </c>
      <c r="O1870" s="69">
        <v>0</v>
      </c>
      <c r="P1870" s="69">
        <v>185.807253</v>
      </c>
      <c r="Q1870">
        <v>0</v>
      </c>
      <c r="R1870">
        <v>0</v>
      </c>
      <c r="S1870" s="69">
        <v>974.09391099999993</v>
      </c>
      <c r="T1870">
        <v>0</v>
      </c>
      <c r="V1870" s="51">
        <v>4</v>
      </c>
      <c r="W1870" s="51">
        <v>14</v>
      </c>
      <c r="X1870" s="51">
        <v>38</v>
      </c>
    </row>
    <row r="1871" spans="1:24" x14ac:dyDescent="0.2">
      <c r="A1871">
        <v>25871</v>
      </c>
      <c r="B1871" t="s">
        <v>1657</v>
      </c>
      <c r="C1871" t="s">
        <v>1549</v>
      </c>
      <c r="D1871">
        <v>2017</v>
      </c>
      <c r="E1871" t="str">
        <f t="shared" si="29"/>
        <v>258712017</v>
      </c>
      <c r="F1871">
        <v>2166</v>
      </c>
      <c r="G1871" t="str">
        <f>VLOOKUP($A1871,CATMUN!$B$2:$C$1123,2,0)</f>
        <v>Bajo</v>
      </c>
      <c r="H1871" t="str">
        <f>VLOOKUP($A1871,CATMUN!$B$2:$D$1123,3,0)</f>
        <v>Municipios rurales</v>
      </c>
      <c r="I1871">
        <f>VLOOKUP($A1871,CATMUN!$B$2:$G$1123,4,0)</f>
        <v>0</v>
      </c>
      <c r="J1871">
        <f>VLOOKUP($A1871,CATMUN!$B$2:$G$1123,6,0)</f>
        <v>15</v>
      </c>
      <c r="K1871" s="69">
        <v>23.918763999999999</v>
      </c>
      <c r="L1871" s="69">
        <v>423.79490396975808</v>
      </c>
      <c r="N1871" s="69">
        <v>19.730779842112959</v>
      </c>
      <c r="P1871" s="69">
        <v>185.807253</v>
      </c>
      <c r="Q1871">
        <v>0</v>
      </c>
      <c r="S1871" s="69">
        <v>974.09391099999993</v>
      </c>
      <c r="T1871">
        <v>0</v>
      </c>
      <c r="V1871" s="51">
        <v>4</v>
      </c>
      <c r="W1871" s="51">
        <v>2</v>
      </c>
      <c r="X1871" s="51">
        <v>38</v>
      </c>
    </row>
    <row r="1872" spans="1:24" x14ac:dyDescent="0.2">
      <c r="A1872">
        <v>25885</v>
      </c>
      <c r="B1872" t="s">
        <v>1661</v>
      </c>
      <c r="C1872" t="s">
        <v>1549</v>
      </c>
      <c r="D1872">
        <v>2017</v>
      </c>
      <c r="E1872" t="str">
        <f t="shared" si="29"/>
        <v>258852017</v>
      </c>
      <c r="F1872">
        <v>17067</v>
      </c>
      <c r="G1872" t="str">
        <f>VLOOKUP($A1872,CATMUN!$B$2:$C$1123,2,0)</f>
        <v>Bajo</v>
      </c>
      <c r="H1872" t="str">
        <f>VLOOKUP($A1872,CATMUN!$B$2:$D$1123,3,0)</f>
        <v>Municipios rurales</v>
      </c>
      <c r="I1872">
        <f>VLOOKUP($A1872,CATMUN!$B$2:$G$1123,4,0)</f>
        <v>0</v>
      </c>
      <c r="J1872">
        <f>VLOOKUP($A1872,CATMUN!$B$2:$G$1123,6,0)</f>
        <v>15</v>
      </c>
      <c r="K1872" s="69">
        <v>245.11241899999999</v>
      </c>
      <c r="L1872" s="69">
        <v>423.79490396975808</v>
      </c>
      <c r="M1872" s="69">
        <v>1.4257439999999999</v>
      </c>
      <c r="N1872" s="69">
        <v>19.730779842112959</v>
      </c>
      <c r="P1872" s="69">
        <v>185.807253</v>
      </c>
      <c r="Q1872">
        <v>0</v>
      </c>
      <c r="S1872" s="69">
        <v>974.09391099999993</v>
      </c>
      <c r="T1872">
        <v>0</v>
      </c>
      <c r="V1872" s="51">
        <v>4</v>
      </c>
      <c r="W1872" s="51">
        <v>3</v>
      </c>
      <c r="X1872" s="51">
        <v>38</v>
      </c>
    </row>
    <row r="1873" spans="1:24" x14ac:dyDescent="0.2">
      <c r="A1873">
        <v>27006</v>
      </c>
      <c r="B1873" t="s">
        <v>1666</v>
      </c>
      <c r="C1873" t="s">
        <v>1664</v>
      </c>
      <c r="D1873">
        <v>2017</v>
      </c>
      <c r="E1873" t="str">
        <f t="shared" si="29"/>
        <v>270062017</v>
      </c>
      <c r="F1873">
        <v>9408</v>
      </c>
      <c r="G1873" t="str">
        <f>VLOOKUP($A1873,CATMUN!$B$2:$C$1123,2,0)</f>
        <v>Medio</v>
      </c>
      <c r="H1873" t="str">
        <f>VLOOKUP($A1873,CATMUN!$B$2:$D$1123,3,0)</f>
        <v>Municipios rurales</v>
      </c>
      <c r="I1873">
        <f>VLOOKUP($A1873,CATMUN!$B$2:$G$1123,4,0)</f>
        <v>0</v>
      </c>
      <c r="J1873">
        <f>VLOOKUP($A1873,CATMUN!$B$2:$G$1123,6,0)</f>
        <v>15</v>
      </c>
      <c r="K1873" s="69">
        <v>292.39005500000002</v>
      </c>
      <c r="L1873" s="69">
        <v>423.79490396975808</v>
      </c>
      <c r="M1873" s="69">
        <v>7.5834610000000007</v>
      </c>
      <c r="N1873" s="69">
        <v>19.730779842112959</v>
      </c>
      <c r="P1873" s="69">
        <v>185.807253</v>
      </c>
      <c r="S1873" s="69">
        <v>974.09391099999993</v>
      </c>
      <c r="T1873">
        <v>0</v>
      </c>
      <c r="U1873">
        <v>28.082999999999998</v>
      </c>
      <c r="V1873" s="51">
        <v>4</v>
      </c>
      <c r="W1873" s="51">
        <v>1</v>
      </c>
      <c r="X1873" s="51">
        <v>38</v>
      </c>
    </row>
    <row r="1874" spans="1:24" x14ac:dyDescent="0.2">
      <c r="A1874">
        <v>27025</v>
      </c>
      <c r="B1874" t="s">
        <v>1667</v>
      </c>
      <c r="C1874" t="s">
        <v>1664</v>
      </c>
      <c r="D1874">
        <v>2017</v>
      </c>
      <c r="E1874" t="str">
        <f t="shared" si="29"/>
        <v>270252017</v>
      </c>
      <c r="F1874">
        <v>38670</v>
      </c>
      <c r="G1874" t="str">
        <f>VLOOKUP($A1874,CATMUN!$B$2:$C$1123,2,0)</f>
        <v>Bajo</v>
      </c>
      <c r="H1874" t="str">
        <f>VLOOKUP($A1874,CATMUN!$B$2:$D$1123,3,0)</f>
        <v>Municipios rurales</v>
      </c>
      <c r="I1874">
        <f>VLOOKUP($A1874,CATMUN!$B$2:$G$1123,4,0)</f>
        <v>0</v>
      </c>
      <c r="J1874">
        <f>VLOOKUP($A1874,CATMUN!$B$2:$G$1123,6,0)</f>
        <v>15</v>
      </c>
      <c r="K1874" s="69">
        <v>1371.467249</v>
      </c>
      <c r="L1874" s="69">
        <v>423.79490396975808</v>
      </c>
      <c r="N1874" s="69">
        <v>19.730779842112959</v>
      </c>
      <c r="P1874" s="69">
        <v>185.807253</v>
      </c>
      <c r="Q1874">
        <v>0</v>
      </c>
      <c r="S1874" s="69">
        <v>974.09391099999993</v>
      </c>
      <c r="T1874">
        <v>0</v>
      </c>
      <c r="V1874" s="51">
        <v>4</v>
      </c>
      <c r="W1874" s="51" t="e">
        <v>#N/A</v>
      </c>
      <c r="X1874" s="51" t="e">
        <v>#N/A</v>
      </c>
    </row>
    <row r="1875" spans="1:24" x14ac:dyDescent="0.2">
      <c r="A1875">
        <v>27050</v>
      </c>
      <c r="B1875" t="s">
        <v>1668</v>
      </c>
      <c r="C1875" t="s">
        <v>1664</v>
      </c>
      <c r="D1875">
        <v>2017</v>
      </c>
      <c r="E1875" t="str">
        <f t="shared" si="29"/>
        <v>270502017</v>
      </c>
      <c r="F1875">
        <v>10471</v>
      </c>
      <c r="G1875" t="str">
        <f>VLOOKUP($A1875,CATMUN!$B$2:$C$1123,2,0)</f>
        <v>Bajo</v>
      </c>
      <c r="H1875" t="str">
        <f>VLOOKUP($A1875,CATMUN!$B$2:$D$1123,3,0)</f>
        <v>Municipios rurales</v>
      </c>
      <c r="I1875">
        <f>VLOOKUP($A1875,CATMUN!$B$2:$G$1123,4,0)</f>
        <v>0</v>
      </c>
      <c r="J1875">
        <f>VLOOKUP($A1875,CATMUN!$B$2:$G$1123,6,0)</f>
        <v>15</v>
      </c>
      <c r="K1875" s="69">
        <v>0</v>
      </c>
      <c r="L1875" s="69">
        <v>423.79490396975808</v>
      </c>
      <c r="N1875" s="69">
        <v>19.730779842112959</v>
      </c>
      <c r="P1875" s="69">
        <v>185.807253</v>
      </c>
      <c r="Q1875">
        <v>0</v>
      </c>
      <c r="S1875" s="69">
        <v>974.09391099999993</v>
      </c>
      <c r="T1875">
        <v>0</v>
      </c>
      <c r="V1875" s="51">
        <v>4</v>
      </c>
      <c r="W1875" s="51" t="e">
        <v>#N/A</v>
      </c>
      <c r="X1875" s="51" t="e">
        <v>#N/A</v>
      </c>
    </row>
    <row r="1876" spans="1:24" x14ac:dyDescent="0.2">
      <c r="A1876">
        <v>27073</v>
      </c>
      <c r="B1876" t="s">
        <v>1669</v>
      </c>
      <c r="C1876" t="s">
        <v>1664</v>
      </c>
      <c r="D1876">
        <v>2017</v>
      </c>
      <c r="E1876" t="str">
        <f t="shared" si="29"/>
        <v>270732017</v>
      </c>
      <c r="F1876">
        <v>7984</v>
      </c>
      <c r="G1876" t="str">
        <f>VLOOKUP($A1876,CATMUN!$B$2:$C$1123,2,0)</f>
        <v>Bajo</v>
      </c>
      <c r="H1876" t="str">
        <f>VLOOKUP($A1876,CATMUN!$B$2:$D$1123,3,0)</f>
        <v>Municipios rurales</v>
      </c>
      <c r="I1876">
        <f>VLOOKUP($A1876,CATMUN!$B$2:$G$1123,4,0)</f>
        <v>0</v>
      </c>
      <c r="J1876">
        <f>VLOOKUP($A1876,CATMUN!$B$2:$G$1123,6,0)</f>
        <v>15</v>
      </c>
      <c r="K1876" s="69">
        <v>1986.5830129999999</v>
      </c>
      <c r="L1876" s="69">
        <v>423.79490396975808</v>
      </c>
      <c r="N1876" s="69">
        <v>19.730779842112959</v>
      </c>
      <c r="P1876" s="69">
        <v>185.807253</v>
      </c>
      <c r="S1876" s="69">
        <v>974.09391099999993</v>
      </c>
      <c r="T1876">
        <v>0</v>
      </c>
      <c r="V1876" s="51">
        <v>4</v>
      </c>
      <c r="W1876" s="51">
        <v>1</v>
      </c>
      <c r="X1876" s="51">
        <v>38</v>
      </c>
    </row>
    <row r="1877" spans="1:24" x14ac:dyDescent="0.2">
      <c r="A1877">
        <v>27075</v>
      </c>
      <c r="B1877" t="s">
        <v>1670</v>
      </c>
      <c r="C1877" t="s">
        <v>1664</v>
      </c>
      <c r="D1877">
        <v>2017</v>
      </c>
      <c r="E1877" t="str">
        <f t="shared" si="29"/>
        <v>270752017</v>
      </c>
      <c r="F1877">
        <v>9375</v>
      </c>
      <c r="G1877" t="str">
        <f>VLOOKUP($A1877,CATMUN!$B$2:$C$1123,2,0)</f>
        <v>Bajo</v>
      </c>
      <c r="H1877" t="str">
        <f>VLOOKUP($A1877,CATMUN!$B$2:$D$1123,3,0)</f>
        <v>Municipios rurales</v>
      </c>
      <c r="I1877">
        <f>VLOOKUP($A1877,CATMUN!$B$2:$G$1123,4,0)</f>
        <v>0</v>
      </c>
      <c r="J1877">
        <f>VLOOKUP($A1877,CATMUN!$B$2:$G$1123,6,0)</f>
        <v>15</v>
      </c>
      <c r="K1877" s="69">
        <v>108.865173</v>
      </c>
      <c r="L1877" s="69">
        <v>423.79490396975808</v>
      </c>
      <c r="M1877" s="69">
        <v>0</v>
      </c>
      <c r="N1877" s="69">
        <v>19.730779842112959</v>
      </c>
      <c r="P1877" s="69">
        <v>185.807253</v>
      </c>
      <c r="Q1877">
        <v>0</v>
      </c>
      <c r="S1877" s="69">
        <v>974.09391099999993</v>
      </c>
      <c r="T1877">
        <v>0</v>
      </c>
      <c r="V1877" s="51">
        <v>4</v>
      </c>
      <c r="W1877" s="51">
        <v>1</v>
      </c>
      <c r="X1877" s="51">
        <v>38</v>
      </c>
    </row>
    <row r="1878" spans="1:24" x14ac:dyDescent="0.2">
      <c r="A1878">
        <v>27077</v>
      </c>
      <c r="B1878" t="s">
        <v>1671</v>
      </c>
      <c r="C1878" t="s">
        <v>1664</v>
      </c>
      <c r="D1878">
        <v>2017</v>
      </c>
      <c r="E1878" t="str">
        <f t="shared" si="29"/>
        <v>270772017</v>
      </c>
      <c r="F1878">
        <v>17617</v>
      </c>
      <c r="G1878" t="str">
        <f>VLOOKUP($A1878,CATMUN!$B$2:$C$1123,2,0)</f>
        <v>Alto</v>
      </c>
      <c r="H1878" t="str">
        <f>VLOOKUP($A1878,CATMUN!$B$2:$D$1123,3,0)</f>
        <v>Municipios rurales</v>
      </c>
      <c r="I1878">
        <f>VLOOKUP($A1878,CATMUN!$B$2:$G$1123,4,0)</f>
        <v>0</v>
      </c>
      <c r="J1878">
        <f>VLOOKUP($A1878,CATMUN!$B$2:$G$1123,6,0)</f>
        <v>15</v>
      </c>
      <c r="K1878" s="69">
        <v>2535.8211679999999</v>
      </c>
      <c r="L1878" s="69">
        <v>423.79490396975808</v>
      </c>
      <c r="M1878" s="69">
        <v>6.5495000000000001</v>
      </c>
      <c r="N1878" s="69">
        <v>19.730779842112959</v>
      </c>
      <c r="P1878" s="69">
        <v>185.807253</v>
      </c>
      <c r="Q1878">
        <v>0</v>
      </c>
      <c r="S1878" s="69">
        <v>974.09391099999993</v>
      </c>
      <c r="T1878">
        <v>0</v>
      </c>
      <c r="V1878" s="51">
        <v>4</v>
      </c>
      <c r="W1878" s="51">
        <v>0</v>
      </c>
      <c r="X1878" s="51">
        <v>38</v>
      </c>
    </row>
    <row r="1879" spans="1:24" x14ac:dyDescent="0.2">
      <c r="A1879">
        <v>27099</v>
      </c>
      <c r="B1879" t="s">
        <v>1672</v>
      </c>
      <c r="C1879" t="s">
        <v>1664</v>
      </c>
      <c r="D1879">
        <v>2017</v>
      </c>
      <c r="E1879" t="str">
        <f t="shared" si="29"/>
        <v>270992017</v>
      </c>
      <c r="F1879">
        <v>10116</v>
      </c>
      <c r="G1879" t="str">
        <f>VLOOKUP($A1879,CATMUN!$B$2:$C$1123,2,0)</f>
        <v>Medio</v>
      </c>
      <c r="H1879" t="str">
        <f>VLOOKUP($A1879,CATMUN!$B$2:$D$1123,3,0)</f>
        <v>Municipios rurales</v>
      </c>
      <c r="I1879">
        <f>VLOOKUP($A1879,CATMUN!$B$2:$G$1123,4,0)</f>
        <v>0</v>
      </c>
      <c r="J1879">
        <f>VLOOKUP($A1879,CATMUN!$B$2:$G$1123,6,0)</f>
        <v>15</v>
      </c>
      <c r="K1879" s="69">
        <v>828.19357600000001</v>
      </c>
      <c r="L1879" s="69">
        <v>423.79490396975808</v>
      </c>
      <c r="M1879" s="69">
        <v>2.5402</v>
      </c>
      <c r="N1879" s="69">
        <v>19.730779842112959</v>
      </c>
      <c r="P1879" s="69">
        <v>185.807253</v>
      </c>
      <c r="Q1879">
        <v>0</v>
      </c>
      <c r="S1879" s="69">
        <v>974.09391099999993</v>
      </c>
      <c r="T1879">
        <v>0</v>
      </c>
      <c r="V1879" s="51">
        <v>4</v>
      </c>
      <c r="W1879" s="51">
        <v>2</v>
      </c>
      <c r="X1879" s="51">
        <v>38</v>
      </c>
    </row>
    <row r="1880" spans="1:24" x14ac:dyDescent="0.2">
      <c r="A1880">
        <v>27135</v>
      </c>
      <c r="B1880" t="s">
        <v>1673</v>
      </c>
      <c r="C1880" t="s">
        <v>1664</v>
      </c>
      <c r="D1880">
        <v>2017</v>
      </c>
      <c r="E1880" t="str">
        <f t="shared" si="29"/>
        <v>271352017</v>
      </c>
      <c r="F1880">
        <v>8375</v>
      </c>
      <c r="G1880" t="str">
        <f>VLOOKUP($A1880,CATMUN!$B$2:$C$1123,2,0)</f>
        <v>Bajo</v>
      </c>
      <c r="H1880" t="str">
        <f>VLOOKUP($A1880,CATMUN!$B$2:$D$1123,3,0)</f>
        <v>Municipios rurales</v>
      </c>
      <c r="I1880">
        <f>VLOOKUP($A1880,CATMUN!$B$2:$G$1123,4,0)</f>
        <v>0</v>
      </c>
      <c r="J1880">
        <f>VLOOKUP($A1880,CATMUN!$B$2:$G$1123,6,0)</f>
        <v>15</v>
      </c>
      <c r="K1880" s="69">
        <v>0</v>
      </c>
      <c r="L1880" s="69">
        <v>423.79490396975808</v>
      </c>
      <c r="N1880" s="69">
        <v>19.730779842112959</v>
      </c>
      <c r="P1880" s="69">
        <v>185.807253</v>
      </c>
      <c r="Q1880">
        <v>0</v>
      </c>
      <c r="S1880" s="69">
        <v>974.09391099999993</v>
      </c>
      <c r="T1880">
        <v>0</v>
      </c>
      <c r="V1880" s="51">
        <v>4</v>
      </c>
      <c r="W1880" s="51">
        <v>0</v>
      </c>
      <c r="X1880" s="51">
        <v>38</v>
      </c>
    </row>
    <row r="1881" spans="1:24" x14ac:dyDescent="0.2">
      <c r="A1881">
        <v>27150</v>
      </c>
      <c r="B1881" t="s">
        <v>1674</v>
      </c>
      <c r="C1881" t="s">
        <v>1664</v>
      </c>
      <c r="D1881">
        <v>2017</v>
      </c>
      <c r="E1881" t="str">
        <f t="shared" si="29"/>
        <v>271502017</v>
      </c>
      <c r="F1881">
        <v>5524</v>
      </c>
      <c r="G1881" t="str">
        <f>VLOOKUP($A1881,CATMUN!$B$2:$C$1123,2,0)</f>
        <v>Bajo</v>
      </c>
      <c r="H1881" t="str">
        <f>VLOOKUP($A1881,CATMUN!$B$2:$D$1123,3,0)</f>
        <v>Municipios rurales</v>
      </c>
      <c r="I1881">
        <f>VLOOKUP($A1881,CATMUN!$B$2:$G$1123,4,0)</f>
        <v>0</v>
      </c>
      <c r="J1881">
        <f>VLOOKUP($A1881,CATMUN!$B$2:$G$1123,6,0)</f>
        <v>15</v>
      </c>
      <c r="K1881" s="69">
        <v>1515.953548</v>
      </c>
      <c r="L1881" s="69">
        <v>423.79490396975808</v>
      </c>
      <c r="M1881" s="69">
        <v>0</v>
      </c>
      <c r="N1881" s="69">
        <v>19.730779842112959</v>
      </c>
      <c r="P1881" s="69">
        <v>185.807253</v>
      </c>
      <c r="Q1881">
        <v>0</v>
      </c>
      <c r="S1881" s="69">
        <v>974.09391099999993</v>
      </c>
      <c r="T1881">
        <v>0</v>
      </c>
      <c r="V1881" s="51">
        <v>4</v>
      </c>
      <c r="W1881" s="51">
        <v>2</v>
      </c>
      <c r="X1881" s="51">
        <v>38</v>
      </c>
    </row>
    <row r="1882" spans="1:24" x14ac:dyDescent="0.2">
      <c r="A1882">
        <v>27160</v>
      </c>
      <c r="B1882" t="s">
        <v>1675</v>
      </c>
      <c r="C1882" t="s">
        <v>1664</v>
      </c>
      <c r="D1882">
        <v>2017</v>
      </c>
      <c r="E1882" t="str">
        <f t="shared" si="29"/>
        <v>271602017</v>
      </c>
      <c r="F1882">
        <v>10153</v>
      </c>
      <c r="G1882" t="str">
        <f>VLOOKUP($A1882,CATMUN!$B$2:$C$1123,2,0)</f>
        <v>Medio</v>
      </c>
      <c r="H1882" t="str">
        <f>VLOOKUP($A1882,CATMUN!$B$2:$D$1123,3,0)</f>
        <v>Municipios rurales</v>
      </c>
      <c r="I1882">
        <f>VLOOKUP($A1882,CATMUN!$B$2:$G$1123,4,0)</f>
        <v>0</v>
      </c>
      <c r="J1882">
        <f>VLOOKUP($A1882,CATMUN!$B$2:$G$1123,6,0)</f>
        <v>15</v>
      </c>
      <c r="K1882" s="69">
        <v>22.143194999999999</v>
      </c>
      <c r="L1882" s="69">
        <v>423.79490396975808</v>
      </c>
      <c r="M1882" s="69">
        <v>6.45</v>
      </c>
      <c r="N1882" s="69">
        <v>19.730779842112959</v>
      </c>
      <c r="P1882" s="69">
        <v>185.807253</v>
      </c>
      <c r="Q1882">
        <v>0</v>
      </c>
      <c r="S1882" s="69">
        <v>974.09391099999993</v>
      </c>
      <c r="T1882">
        <v>0</v>
      </c>
      <c r="V1882" s="51">
        <v>4</v>
      </c>
      <c r="W1882" s="51">
        <v>8</v>
      </c>
      <c r="X1882" s="51">
        <v>38</v>
      </c>
    </row>
    <row r="1883" spans="1:24" x14ac:dyDescent="0.2">
      <c r="A1883">
        <v>27205</v>
      </c>
      <c r="B1883" t="s">
        <v>1676</v>
      </c>
      <c r="C1883" t="s">
        <v>1664</v>
      </c>
      <c r="D1883">
        <v>2017</v>
      </c>
      <c r="E1883" t="str">
        <f t="shared" si="29"/>
        <v>272052017</v>
      </c>
      <c r="F1883">
        <v>14991</v>
      </c>
      <c r="G1883" t="str">
        <f>VLOOKUP($A1883,CATMUN!$B$2:$C$1123,2,0)</f>
        <v>Medio</v>
      </c>
      <c r="H1883" t="str">
        <f>VLOOKUP($A1883,CATMUN!$B$2:$D$1123,3,0)</f>
        <v>Municipios rurales</v>
      </c>
      <c r="I1883">
        <f>VLOOKUP($A1883,CATMUN!$B$2:$G$1123,4,0)</f>
        <v>0</v>
      </c>
      <c r="J1883">
        <f>VLOOKUP($A1883,CATMUN!$B$2:$G$1123,6,0)</f>
        <v>15</v>
      </c>
      <c r="K1883" s="69">
        <v>62.931159000000001</v>
      </c>
      <c r="L1883" s="69">
        <v>423.79490396975808</v>
      </c>
      <c r="N1883" s="69">
        <v>19.730779842112959</v>
      </c>
      <c r="P1883" s="69">
        <v>185.807253</v>
      </c>
      <c r="Q1883">
        <v>0</v>
      </c>
      <c r="S1883" s="69">
        <v>974.09391099999993</v>
      </c>
      <c r="T1883">
        <v>0</v>
      </c>
      <c r="V1883" s="51">
        <v>4</v>
      </c>
      <c r="W1883" s="51">
        <v>5</v>
      </c>
      <c r="X1883" s="51">
        <v>38</v>
      </c>
    </row>
    <row r="1884" spans="1:24" x14ac:dyDescent="0.2">
      <c r="A1884">
        <v>27245</v>
      </c>
      <c r="B1884" t="s">
        <v>1677</v>
      </c>
      <c r="C1884" t="s">
        <v>1664</v>
      </c>
      <c r="D1884">
        <v>2017</v>
      </c>
      <c r="E1884" t="str">
        <f t="shared" si="29"/>
        <v>272452017</v>
      </c>
      <c r="F1884">
        <v>14524</v>
      </c>
      <c r="G1884" t="str">
        <f>VLOOKUP($A1884,CATMUN!$B$2:$C$1123,2,0)</f>
        <v>Bajo</v>
      </c>
      <c r="H1884" t="str">
        <f>VLOOKUP($A1884,CATMUN!$B$2:$D$1123,3,0)</f>
        <v>Municipios rurales</v>
      </c>
      <c r="I1884">
        <f>VLOOKUP($A1884,CATMUN!$B$2:$G$1123,4,0)</f>
        <v>0</v>
      </c>
      <c r="J1884">
        <f>VLOOKUP($A1884,CATMUN!$B$2:$G$1123,6,0)</f>
        <v>15</v>
      </c>
      <c r="K1884" s="69">
        <v>90.205461</v>
      </c>
      <c r="L1884" s="69">
        <v>423.79490396975808</v>
      </c>
      <c r="N1884" s="69">
        <v>19.730779842112959</v>
      </c>
      <c r="P1884" s="69">
        <v>185.807253</v>
      </c>
      <c r="Q1884">
        <v>0</v>
      </c>
      <c r="S1884" s="69">
        <v>974.09391099999993</v>
      </c>
      <c r="T1884">
        <v>0</v>
      </c>
      <c r="V1884" s="51">
        <v>4</v>
      </c>
      <c r="W1884" s="51">
        <v>3</v>
      </c>
      <c r="X1884" s="51">
        <v>38</v>
      </c>
    </row>
    <row r="1885" spans="1:24" x14ac:dyDescent="0.2">
      <c r="A1885">
        <v>27250</v>
      </c>
      <c r="B1885" t="s">
        <v>1678</v>
      </c>
      <c r="C1885" t="s">
        <v>1664</v>
      </c>
      <c r="D1885">
        <v>2017</v>
      </c>
      <c r="E1885" t="str">
        <f t="shared" si="29"/>
        <v>272502017</v>
      </c>
      <c r="F1885">
        <v>15994</v>
      </c>
      <c r="G1885" t="str">
        <f>VLOOKUP($A1885,CATMUN!$B$2:$C$1123,2,0)</f>
        <v>Bajo</v>
      </c>
      <c r="H1885" t="str">
        <f>VLOOKUP($A1885,CATMUN!$B$2:$D$1123,3,0)</f>
        <v>Municipios rurales</v>
      </c>
      <c r="I1885">
        <f>VLOOKUP($A1885,CATMUN!$B$2:$G$1123,4,0)</f>
        <v>0</v>
      </c>
      <c r="J1885">
        <f>VLOOKUP($A1885,CATMUN!$B$2:$G$1123,6,0)</f>
        <v>15</v>
      </c>
      <c r="K1885" s="69">
        <v>0</v>
      </c>
      <c r="L1885" s="69">
        <v>423.79490396975808</v>
      </c>
      <c r="M1885" s="69">
        <v>0</v>
      </c>
      <c r="N1885" s="69">
        <v>19.730779842112959</v>
      </c>
      <c r="P1885" s="69">
        <v>185.807253</v>
      </c>
      <c r="Q1885">
        <v>0</v>
      </c>
      <c r="S1885" s="69">
        <v>974.09391099999993</v>
      </c>
      <c r="T1885">
        <v>0</v>
      </c>
      <c r="V1885" s="51">
        <v>4</v>
      </c>
      <c r="W1885" s="51" t="e">
        <v>#N/A</v>
      </c>
      <c r="X1885" s="51" t="e">
        <v>#N/A</v>
      </c>
    </row>
    <row r="1886" spans="1:24" x14ac:dyDescent="0.2">
      <c r="A1886">
        <v>27361</v>
      </c>
      <c r="B1886" t="s">
        <v>1679</v>
      </c>
      <c r="C1886" t="s">
        <v>1664</v>
      </c>
      <c r="D1886">
        <v>2017</v>
      </c>
      <c r="E1886" t="str">
        <f t="shared" si="29"/>
        <v>273612017</v>
      </c>
      <c r="F1886">
        <v>25686</v>
      </c>
      <c r="G1886" t="str">
        <f>VLOOKUP($A1886,CATMUN!$B$2:$C$1123,2,0)</f>
        <v>Medio</v>
      </c>
      <c r="H1886" t="str">
        <f>VLOOKUP($A1886,CATMUN!$B$2:$D$1123,3,0)</f>
        <v>Municipios rurales</v>
      </c>
      <c r="I1886">
        <f>VLOOKUP($A1886,CATMUN!$B$2:$G$1123,4,0)</f>
        <v>0</v>
      </c>
      <c r="J1886">
        <f>VLOOKUP($A1886,CATMUN!$B$2:$G$1123,6,0)</f>
        <v>15</v>
      </c>
      <c r="K1886" s="69">
        <v>573.39277099999993</v>
      </c>
      <c r="L1886" s="69">
        <v>423.79490396975808</v>
      </c>
      <c r="M1886" s="69">
        <v>0.42</v>
      </c>
      <c r="N1886" s="69">
        <v>19.730779842112959</v>
      </c>
      <c r="P1886" s="69">
        <v>185.807253</v>
      </c>
      <c r="Q1886">
        <v>0</v>
      </c>
      <c r="S1886" s="69">
        <v>974.09391099999993</v>
      </c>
      <c r="T1886">
        <v>0</v>
      </c>
      <c r="V1886" s="51">
        <v>4</v>
      </c>
      <c r="W1886" s="51">
        <v>64</v>
      </c>
      <c r="X1886" s="51">
        <v>38</v>
      </c>
    </row>
    <row r="1887" spans="1:24" x14ac:dyDescent="0.2">
      <c r="A1887">
        <v>27372</v>
      </c>
      <c r="B1887" t="s">
        <v>1680</v>
      </c>
      <c r="C1887" t="s">
        <v>1664</v>
      </c>
      <c r="D1887">
        <v>2017</v>
      </c>
      <c r="E1887" t="str">
        <f t="shared" si="29"/>
        <v>273722017</v>
      </c>
      <c r="F1887">
        <v>3267</v>
      </c>
      <c r="G1887" t="str">
        <f>VLOOKUP($A1887,CATMUN!$B$2:$C$1123,2,0)</f>
        <v>Alto</v>
      </c>
      <c r="H1887" t="str">
        <f>VLOOKUP($A1887,CATMUN!$B$2:$D$1123,3,0)</f>
        <v>Municipios rurales</v>
      </c>
      <c r="I1887">
        <f>VLOOKUP($A1887,CATMUN!$B$2:$G$1123,4,0)</f>
        <v>0</v>
      </c>
      <c r="J1887">
        <f>VLOOKUP($A1887,CATMUN!$B$2:$G$1123,6,0)</f>
        <v>15</v>
      </c>
      <c r="K1887" s="69">
        <v>0</v>
      </c>
      <c r="L1887" s="69">
        <v>423.79490396975808</v>
      </c>
      <c r="M1887" s="69">
        <v>0</v>
      </c>
      <c r="N1887" s="69">
        <v>19.730779842112959</v>
      </c>
      <c r="P1887" s="69">
        <v>185.807253</v>
      </c>
      <c r="Q1887">
        <v>0</v>
      </c>
      <c r="S1887" s="69">
        <v>974.09391099999993</v>
      </c>
      <c r="T1887">
        <v>0</v>
      </c>
      <c r="V1887" s="51">
        <v>4</v>
      </c>
      <c r="W1887" s="51">
        <v>1</v>
      </c>
      <c r="X1887" s="51">
        <v>38</v>
      </c>
    </row>
    <row r="1888" spans="1:24" x14ac:dyDescent="0.2">
      <c r="A1888">
        <v>27413</v>
      </c>
      <c r="B1888" t="s">
        <v>1681</v>
      </c>
      <c r="C1888" t="s">
        <v>1664</v>
      </c>
      <c r="D1888">
        <v>2017</v>
      </c>
      <c r="E1888" t="str">
        <f t="shared" si="29"/>
        <v>274132017</v>
      </c>
      <c r="F1888">
        <v>11372</v>
      </c>
      <c r="G1888" t="str">
        <f>VLOOKUP($A1888,CATMUN!$B$2:$C$1123,2,0)</f>
        <v>Bajo</v>
      </c>
      <c r="H1888" t="str">
        <f>VLOOKUP($A1888,CATMUN!$B$2:$D$1123,3,0)</f>
        <v>Municipios rurales</v>
      </c>
      <c r="I1888">
        <f>VLOOKUP($A1888,CATMUN!$B$2:$G$1123,4,0)</f>
        <v>0</v>
      </c>
      <c r="J1888">
        <f>VLOOKUP($A1888,CATMUN!$B$2:$G$1123,6,0)</f>
        <v>15</v>
      </c>
      <c r="K1888" s="69">
        <v>286.825424</v>
      </c>
      <c r="L1888" s="69">
        <v>423.79490396975808</v>
      </c>
      <c r="M1888" s="69">
        <v>0</v>
      </c>
      <c r="N1888" s="69">
        <v>19.730779842112959</v>
      </c>
      <c r="P1888" s="69">
        <v>185.807253</v>
      </c>
      <c r="Q1888">
        <v>0</v>
      </c>
      <c r="S1888" s="69">
        <v>974.09391099999993</v>
      </c>
      <c r="T1888">
        <v>0</v>
      </c>
      <c r="V1888" s="51">
        <v>4</v>
      </c>
      <c r="W1888" s="51">
        <v>0</v>
      </c>
      <c r="X1888" s="51">
        <v>38</v>
      </c>
    </row>
    <row r="1889" spans="1:24" x14ac:dyDescent="0.2">
      <c r="A1889">
        <v>27425</v>
      </c>
      <c r="B1889" t="s">
        <v>1682</v>
      </c>
      <c r="C1889" t="s">
        <v>1664</v>
      </c>
      <c r="D1889">
        <v>2017</v>
      </c>
      <c r="E1889" t="str">
        <f t="shared" si="29"/>
        <v>274252017</v>
      </c>
      <c r="F1889">
        <v>31465</v>
      </c>
      <c r="G1889" t="str">
        <f>VLOOKUP($A1889,CATMUN!$B$2:$C$1123,2,0)</f>
        <v>Bajo</v>
      </c>
      <c r="H1889" t="str">
        <f>VLOOKUP($A1889,CATMUN!$B$2:$D$1123,3,0)</f>
        <v>Municipios rurales</v>
      </c>
      <c r="I1889">
        <f>VLOOKUP($A1889,CATMUN!$B$2:$G$1123,4,0)</f>
        <v>0</v>
      </c>
      <c r="J1889">
        <f>VLOOKUP($A1889,CATMUN!$B$2:$G$1123,6,0)</f>
        <v>15</v>
      </c>
      <c r="K1889" s="69">
        <v>667.59510400000011</v>
      </c>
      <c r="L1889" s="69">
        <v>423.79490396975808</v>
      </c>
      <c r="N1889" s="69">
        <v>19.730779842112959</v>
      </c>
      <c r="P1889" s="69">
        <v>185.807253</v>
      </c>
      <c r="Q1889">
        <v>0</v>
      </c>
      <c r="S1889" s="69">
        <v>974.09391099999993</v>
      </c>
      <c r="T1889">
        <v>0</v>
      </c>
      <c r="V1889" s="51">
        <v>4</v>
      </c>
      <c r="W1889" s="51">
        <v>10</v>
      </c>
      <c r="X1889" s="51">
        <v>38</v>
      </c>
    </row>
    <row r="1890" spans="1:24" x14ac:dyDescent="0.2">
      <c r="A1890">
        <v>27430</v>
      </c>
      <c r="B1890" t="s">
        <v>1683</v>
      </c>
      <c r="C1890" t="s">
        <v>1664</v>
      </c>
      <c r="D1890">
        <v>2017</v>
      </c>
      <c r="E1890" t="str">
        <f t="shared" si="29"/>
        <v>274302017</v>
      </c>
      <c r="F1890">
        <v>13951</v>
      </c>
      <c r="G1890" t="str">
        <f>VLOOKUP($A1890,CATMUN!$B$2:$C$1123,2,0)</f>
        <v>Alto</v>
      </c>
      <c r="H1890" t="str">
        <f>VLOOKUP($A1890,CATMUN!$B$2:$D$1123,3,0)</f>
        <v>Municipios rurales</v>
      </c>
      <c r="I1890">
        <f>VLOOKUP($A1890,CATMUN!$B$2:$G$1123,4,0)</f>
        <v>0</v>
      </c>
      <c r="J1890">
        <f>VLOOKUP($A1890,CATMUN!$B$2:$G$1123,6,0)</f>
        <v>15</v>
      </c>
      <c r="K1890" s="69">
        <v>427.25289299999997</v>
      </c>
      <c r="L1890" s="69">
        <v>423.79490396975808</v>
      </c>
      <c r="N1890" s="69">
        <v>19.730779842112959</v>
      </c>
      <c r="P1890" s="69">
        <v>185.807253</v>
      </c>
      <c r="Q1890">
        <v>0</v>
      </c>
      <c r="S1890" s="69">
        <v>974.09391099999993</v>
      </c>
      <c r="T1890">
        <v>0</v>
      </c>
      <c r="V1890" s="51">
        <v>4</v>
      </c>
      <c r="W1890" s="51" t="e">
        <v>#N/A</v>
      </c>
      <c r="X1890" s="51" t="e">
        <v>#N/A</v>
      </c>
    </row>
    <row r="1891" spans="1:24" x14ac:dyDescent="0.2">
      <c r="A1891">
        <v>27450</v>
      </c>
      <c r="B1891" t="s">
        <v>1684</v>
      </c>
      <c r="C1891" t="s">
        <v>1664</v>
      </c>
      <c r="D1891">
        <v>2017</v>
      </c>
      <c r="E1891" t="str">
        <f t="shared" si="29"/>
        <v>274502017</v>
      </c>
      <c r="F1891">
        <v>17071</v>
      </c>
      <c r="G1891" t="str">
        <f>VLOOKUP($A1891,CATMUN!$B$2:$C$1123,2,0)</f>
        <v>Bajo</v>
      </c>
      <c r="H1891" t="str">
        <f>VLOOKUP($A1891,CATMUN!$B$2:$D$1123,3,0)</f>
        <v>Municipios rurales</v>
      </c>
      <c r="I1891">
        <f>VLOOKUP($A1891,CATMUN!$B$2:$G$1123,4,0)</f>
        <v>0</v>
      </c>
      <c r="J1891">
        <f>VLOOKUP($A1891,CATMUN!$B$2:$G$1123,6,0)</f>
        <v>15</v>
      </c>
      <c r="K1891" s="69">
        <v>123.410557</v>
      </c>
      <c r="L1891" s="69">
        <v>423.79490396975808</v>
      </c>
      <c r="N1891" s="69">
        <v>19.730779842112959</v>
      </c>
      <c r="P1891" s="69">
        <v>185.807253</v>
      </c>
      <c r="Q1891">
        <v>0</v>
      </c>
      <c r="S1891" s="69">
        <v>974.09391099999993</v>
      </c>
      <c r="T1891">
        <v>0</v>
      </c>
      <c r="V1891" s="51">
        <v>4</v>
      </c>
      <c r="W1891" s="51">
        <v>0</v>
      </c>
      <c r="X1891" s="51">
        <v>38</v>
      </c>
    </row>
    <row r="1892" spans="1:24" x14ac:dyDescent="0.2">
      <c r="A1892">
        <v>27491</v>
      </c>
      <c r="B1892" t="s">
        <v>1685</v>
      </c>
      <c r="C1892" t="s">
        <v>1664</v>
      </c>
      <c r="D1892">
        <v>2017</v>
      </c>
      <c r="E1892" t="str">
        <f t="shared" si="29"/>
        <v>274912017</v>
      </c>
      <c r="F1892">
        <v>7963</v>
      </c>
      <c r="G1892" t="str">
        <f>VLOOKUP($A1892,CATMUN!$B$2:$C$1123,2,0)</f>
        <v>Bajo</v>
      </c>
      <c r="H1892" t="str">
        <f>VLOOKUP($A1892,CATMUN!$B$2:$D$1123,3,0)</f>
        <v>Municipios rurales</v>
      </c>
      <c r="I1892">
        <f>VLOOKUP($A1892,CATMUN!$B$2:$G$1123,4,0)</f>
        <v>0</v>
      </c>
      <c r="J1892">
        <f>VLOOKUP($A1892,CATMUN!$B$2:$G$1123,6,0)</f>
        <v>15</v>
      </c>
      <c r="K1892" s="69">
        <v>19.675544000000002</v>
      </c>
      <c r="L1892" s="69">
        <v>423.79490396975808</v>
      </c>
      <c r="N1892" s="69">
        <v>19.730779842112959</v>
      </c>
      <c r="P1892" s="69">
        <v>185.807253</v>
      </c>
      <c r="Q1892">
        <v>0</v>
      </c>
      <c r="S1892" s="69">
        <v>974.09391099999993</v>
      </c>
      <c r="T1892">
        <v>0</v>
      </c>
      <c r="V1892" s="51">
        <v>4</v>
      </c>
      <c r="W1892" s="51">
        <v>1</v>
      </c>
      <c r="X1892" s="51">
        <v>38</v>
      </c>
    </row>
    <row r="1893" spans="1:24" x14ac:dyDescent="0.2">
      <c r="A1893">
        <v>27495</v>
      </c>
      <c r="B1893" t="s">
        <v>1686</v>
      </c>
      <c r="C1893" t="s">
        <v>1664</v>
      </c>
      <c r="D1893">
        <v>2017</v>
      </c>
      <c r="E1893" t="str">
        <f t="shared" si="29"/>
        <v>274952017</v>
      </c>
      <c r="F1893">
        <v>8775</v>
      </c>
      <c r="G1893" t="str">
        <f>VLOOKUP($A1893,CATMUN!$B$2:$C$1123,2,0)</f>
        <v>Bajo</v>
      </c>
      <c r="H1893" t="str">
        <f>VLOOKUP($A1893,CATMUN!$B$2:$D$1123,3,0)</f>
        <v>Municipios rurales</v>
      </c>
      <c r="I1893">
        <f>VLOOKUP($A1893,CATMUN!$B$2:$G$1123,4,0)</f>
        <v>0</v>
      </c>
      <c r="J1893">
        <f>VLOOKUP($A1893,CATMUN!$B$2:$G$1123,6,0)</f>
        <v>15</v>
      </c>
      <c r="K1893" s="69">
        <v>323.86492800000002</v>
      </c>
      <c r="L1893" s="69">
        <v>423.79490396975808</v>
      </c>
      <c r="M1893" s="69">
        <v>0</v>
      </c>
      <c r="N1893" s="69">
        <v>19.730779842112959</v>
      </c>
      <c r="P1893" s="69">
        <v>185.807253</v>
      </c>
      <c r="Q1893">
        <v>0</v>
      </c>
      <c r="S1893" s="69">
        <v>974.09391099999993</v>
      </c>
      <c r="T1893">
        <v>0</v>
      </c>
      <c r="V1893" s="51">
        <v>10</v>
      </c>
      <c r="W1893" s="51">
        <v>0</v>
      </c>
      <c r="X1893" s="51">
        <v>16</v>
      </c>
    </row>
    <row r="1894" spans="1:24" x14ac:dyDescent="0.2">
      <c r="A1894">
        <v>27580</v>
      </c>
      <c r="B1894" t="s">
        <v>1687</v>
      </c>
      <c r="C1894" t="s">
        <v>1664</v>
      </c>
      <c r="D1894">
        <v>2017</v>
      </c>
      <c r="E1894" t="str">
        <f t="shared" si="29"/>
        <v>275802017</v>
      </c>
      <c r="F1894">
        <v>10042</v>
      </c>
      <c r="G1894" t="str">
        <f>VLOOKUP($A1894,CATMUN!$B$2:$C$1123,2,0)</f>
        <v>Bajo</v>
      </c>
      <c r="H1894" t="str">
        <f>VLOOKUP($A1894,CATMUN!$B$2:$D$1123,3,0)</f>
        <v>Municipios rurales</v>
      </c>
      <c r="I1894">
        <f>VLOOKUP($A1894,CATMUN!$B$2:$G$1123,4,0)</f>
        <v>0</v>
      </c>
      <c r="J1894">
        <f>VLOOKUP($A1894,CATMUN!$B$2:$G$1123,6,0)</f>
        <v>15</v>
      </c>
      <c r="K1894" s="69">
        <v>0</v>
      </c>
      <c r="L1894" s="69">
        <v>423.79490396975808</v>
      </c>
      <c r="N1894" s="69">
        <v>19.730779842112959</v>
      </c>
      <c r="P1894" s="69">
        <v>185.807253</v>
      </c>
      <c r="Q1894">
        <v>0</v>
      </c>
      <c r="S1894" s="69">
        <v>974.09391099999993</v>
      </c>
      <c r="T1894">
        <v>0</v>
      </c>
      <c r="V1894" s="51">
        <v>4</v>
      </c>
      <c r="W1894" s="51" t="e">
        <v>#N/A</v>
      </c>
      <c r="X1894" s="51" t="e">
        <v>#N/A</v>
      </c>
    </row>
    <row r="1895" spans="1:24" x14ac:dyDescent="0.2">
      <c r="A1895">
        <v>27600</v>
      </c>
      <c r="B1895" t="s">
        <v>1688</v>
      </c>
      <c r="C1895" t="s">
        <v>1664</v>
      </c>
      <c r="D1895">
        <v>2017</v>
      </c>
      <c r="E1895" t="str">
        <f t="shared" si="29"/>
        <v>276002017</v>
      </c>
      <c r="F1895">
        <v>9180</v>
      </c>
      <c r="G1895" t="str">
        <f>VLOOKUP($A1895,CATMUN!$B$2:$C$1123,2,0)</f>
        <v>Bajo</v>
      </c>
      <c r="H1895" t="str">
        <f>VLOOKUP($A1895,CATMUN!$B$2:$D$1123,3,0)</f>
        <v>Municipios rurales</v>
      </c>
      <c r="I1895">
        <f>VLOOKUP($A1895,CATMUN!$B$2:$G$1123,4,0)</f>
        <v>0</v>
      </c>
      <c r="J1895">
        <f>VLOOKUP($A1895,CATMUN!$B$2:$G$1123,6,0)</f>
        <v>15</v>
      </c>
      <c r="K1895" s="69">
        <v>0</v>
      </c>
      <c r="L1895" s="69">
        <v>423.79490396975808</v>
      </c>
      <c r="M1895" s="69">
        <v>0</v>
      </c>
      <c r="N1895" s="69">
        <v>19.730779842112959</v>
      </c>
      <c r="P1895" s="69">
        <v>185.807253</v>
      </c>
      <c r="Q1895">
        <v>0</v>
      </c>
      <c r="S1895" s="69">
        <v>974.09391099999993</v>
      </c>
      <c r="T1895">
        <v>0</v>
      </c>
      <c r="V1895" s="51">
        <v>4</v>
      </c>
      <c r="W1895" s="51">
        <v>0</v>
      </c>
      <c r="X1895" s="51">
        <v>38</v>
      </c>
    </row>
    <row r="1896" spans="1:24" x14ac:dyDescent="0.2">
      <c r="A1896">
        <v>27615</v>
      </c>
      <c r="B1896" t="s">
        <v>1430</v>
      </c>
      <c r="C1896" t="s">
        <v>1664</v>
      </c>
      <c r="D1896">
        <v>2017</v>
      </c>
      <c r="E1896" t="str">
        <f t="shared" si="29"/>
        <v>276152017</v>
      </c>
      <c r="F1896">
        <v>28923</v>
      </c>
      <c r="G1896" t="str">
        <f>VLOOKUP($A1896,CATMUN!$B$2:$C$1123,2,0)</f>
        <v>Medio</v>
      </c>
      <c r="H1896" t="str">
        <f>VLOOKUP($A1896,CATMUN!$B$2:$D$1123,3,0)</f>
        <v>Municipios rurales</v>
      </c>
      <c r="I1896">
        <f>VLOOKUP($A1896,CATMUN!$B$2:$G$1123,4,0)</f>
        <v>0</v>
      </c>
      <c r="J1896">
        <f>VLOOKUP($A1896,CATMUN!$B$2:$G$1123,6,0)</f>
        <v>15</v>
      </c>
      <c r="K1896" s="69">
        <v>42.392249000000007</v>
      </c>
      <c r="L1896" s="69">
        <v>423.79490396975808</v>
      </c>
      <c r="M1896" s="69">
        <v>0</v>
      </c>
      <c r="N1896" s="69">
        <v>19.730779842112959</v>
      </c>
      <c r="P1896" s="69">
        <v>185.807253</v>
      </c>
      <c r="Q1896">
        <v>0</v>
      </c>
      <c r="S1896" s="69">
        <v>974.09391099999993</v>
      </c>
      <c r="T1896">
        <v>0</v>
      </c>
      <c r="V1896" s="51">
        <v>4</v>
      </c>
      <c r="W1896" s="51">
        <v>57</v>
      </c>
      <c r="X1896" s="51">
        <v>38</v>
      </c>
    </row>
    <row r="1897" spans="1:24" x14ac:dyDescent="0.2">
      <c r="A1897">
        <v>27660</v>
      </c>
      <c r="B1897" t="s">
        <v>1689</v>
      </c>
      <c r="C1897" t="s">
        <v>1664</v>
      </c>
      <c r="D1897">
        <v>2017</v>
      </c>
      <c r="E1897" t="str">
        <f t="shared" si="29"/>
        <v>276602017</v>
      </c>
      <c r="F1897">
        <v>4768</v>
      </c>
      <c r="G1897" t="str">
        <f>VLOOKUP($A1897,CATMUN!$B$2:$C$1123,2,0)</f>
        <v>Medio</v>
      </c>
      <c r="H1897" t="str">
        <f>VLOOKUP($A1897,CATMUN!$B$2:$D$1123,3,0)</f>
        <v>Municipios rurales</v>
      </c>
      <c r="I1897">
        <f>VLOOKUP($A1897,CATMUN!$B$2:$G$1123,4,0)</f>
        <v>0</v>
      </c>
      <c r="J1897">
        <f>VLOOKUP($A1897,CATMUN!$B$2:$G$1123,6,0)</f>
        <v>15</v>
      </c>
      <c r="K1897" s="69">
        <v>55.119347000000005</v>
      </c>
      <c r="L1897" s="69">
        <v>423.79490396975808</v>
      </c>
      <c r="M1897" s="69">
        <v>2.0707939999999998</v>
      </c>
      <c r="N1897" s="69">
        <v>19.730779842112959</v>
      </c>
      <c r="P1897" s="69">
        <v>185.807253</v>
      </c>
      <c r="Q1897">
        <v>0</v>
      </c>
      <c r="S1897" s="69">
        <v>974.09391099999993</v>
      </c>
      <c r="T1897">
        <v>0</v>
      </c>
      <c r="V1897" s="51">
        <v>10</v>
      </c>
      <c r="W1897" s="51">
        <v>2</v>
      </c>
      <c r="X1897" s="51">
        <v>16</v>
      </c>
    </row>
    <row r="1898" spans="1:24" x14ac:dyDescent="0.2">
      <c r="A1898">
        <v>27745</v>
      </c>
      <c r="B1898" t="s">
        <v>1690</v>
      </c>
      <c r="C1898" t="s">
        <v>1664</v>
      </c>
      <c r="D1898">
        <v>2017</v>
      </c>
      <c r="E1898" t="str">
        <f t="shared" si="29"/>
        <v>277452017</v>
      </c>
      <c r="F1898">
        <v>4154</v>
      </c>
      <c r="G1898" t="str">
        <f>VLOOKUP($A1898,CATMUN!$B$2:$C$1123,2,0)</f>
        <v>Bajo</v>
      </c>
      <c r="H1898" t="str">
        <f>VLOOKUP($A1898,CATMUN!$B$2:$D$1123,3,0)</f>
        <v>Municipios rurales</v>
      </c>
      <c r="I1898">
        <f>VLOOKUP($A1898,CATMUN!$B$2:$G$1123,4,0)</f>
        <v>0</v>
      </c>
      <c r="J1898">
        <f>VLOOKUP($A1898,CATMUN!$B$2:$G$1123,6,0)</f>
        <v>15</v>
      </c>
      <c r="K1898" s="69">
        <v>197.92084800000001</v>
      </c>
      <c r="L1898" s="69">
        <v>423.79490396975808</v>
      </c>
      <c r="M1898" s="69">
        <v>0</v>
      </c>
      <c r="N1898" s="69">
        <v>19.730779842112959</v>
      </c>
      <c r="P1898" s="69">
        <v>185.807253</v>
      </c>
      <c r="Q1898">
        <v>0</v>
      </c>
      <c r="S1898" s="69">
        <v>974.09391099999993</v>
      </c>
      <c r="T1898">
        <v>0</v>
      </c>
      <c r="V1898" s="51">
        <v>4</v>
      </c>
      <c r="W1898" s="51">
        <v>3</v>
      </c>
      <c r="X1898" s="51">
        <v>38</v>
      </c>
    </row>
    <row r="1899" spans="1:24" x14ac:dyDescent="0.2">
      <c r="A1899">
        <v>27787</v>
      </c>
      <c r="B1899" t="s">
        <v>1691</v>
      </c>
      <c r="C1899" t="s">
        <v>1664</v>
      </c>
      <c r="D1899">
        <v>2017</v>
      </c>
      <c r="E1899" t="str">
        <f t="shared" si="29"/>
        <v>277872017</v>
      </c>
      <c r="F1899">
        <v>19043</v>
      </c>
      <c r="G1899" t="str">
        <f>VLOOKUP($A1899,CATMUN!$B$2:$C$1123,2,0)</f>
        <v>Bajo</v>
      </c>
      <c r="H1899" t="str">
        <f>VLOOKUP($A1899,CATMUN!$B$2:$D$1123,3,0)</f>
        <v>Municipios rurales</v>
      </c>
      <c r="I1899">
        <f>VLOOKUP($A1899,CATMUN!$B$2:$G$1123,4,0)</f>
        <v>0</v>
      </c>
      <c r="J1899">
        <f>VLOOKUP($A1899,CATMUN!$B$2:$G$1123,6,0)</f>
        <v>15</v>
      </c>
      <c r="K1899" s="69">
        <v>15.412239</v>
      </c>
      <c r="L1899" s="69">
        <v>423.79490396975808</v>
      </c>
      <c r="M1899" s="69">
        <v>0</v>
      </c>
      <c r="N1899" s="69">
        <v>19.730779842112959</v>
      </c>
      <c r="O1899" s="69">
        <v>0</v>
      </c>
      <c r="P1899" s="69">
        <v>185.807253</v>
      </c>
      <c r="Q1899">
        <v>0</v>
      </c>
      <c r="R1899">
        <v>0</v>
      </c>
      <c r="S1899" s="69">
        <v>974.09391099999993</v>
      </c>
      <c r="T1899">
        <v>0</v>
      </c>
      <c r="V1899" s="51">
        <v>4</v>
      </c>
      <c r="W1899" s="51">
        <v>0</v>
      </c>
      <c r="X1899" s="51">
        <v>38</v>
      </c>
    </row>
    <row r="1900" spans="1:24" x14ac:dyDescent="0.2">
      <c r="A1900">
        <v>27800</v>
      </c>
      <c r="B1900" t="s">
        <v>1692</v>
      </c>
      <c r="C1900" t="s">
        <v>1664</v>
      </c>
      <c r="D1900">
        <v>2017</v>
      </c>
      <c r="E1900" t="str">
        <f t="shared" si="29"/>
        <v>278002017</v>
      </c>
      <c r="F1900">
        <v>15223</v>
      </c>
      <c r="G1900" t="str">
        <f>VLOOKUP($A1900,CATMUN!$B$2:$C$1123,2,0)</f>
        <v>Bajo</v>
      </c>
      <c r="H1900" t="str">
        <f>VLOOKUP($A1900,CATMUN!$B$2:$D$1123,3,0)</f>
        <v>Municipios rurales</v>
      </c>
      <c r="I1900">
        <f>VLOOKUP($A1900,CATMUN!$B$2:$G$1123,4,0)</f>
        <v>0</v>
      </c>
      <c r="J1900">
        <f>VLOOKUP($A1900,CATMUN!$B$2:$G$1123,6,0)</f>
        <v>15</v>
      </c>
      <c r="K1900" s="69">
        <v>405.09691200000003</v>
      </c>
      <c r="L1900" s="69">
        <v>423.79490396975808</v>
      </c>
      <c r="M1900" s="69">
        <v>0.48098099999999999</v>
      </c>
      <c r="N1900" s="69">
        <v>19.730779842112959</v>
      </c>
      <c r="P1900" s="69">
        <v>185.807253</v>
      </c>
      <c r="Q1900">
        <v>0</v>
      </c>
      <c r="S1900" s="69">
        <v>974.09391099999993</v>
      </c>
      <c r="T1900">
        <v>0</v>
      </c>
      <c r="V1900" s="51">
        <v>4</v>
      </c>
      <c r="W1900" s="51">
        <v>4</v>
      </c>
      <c r="X1900" s="51">
        <v>38</v>
      </c>
    </row>
    <row r="1901" spans="1:24" x14ac:dyDescent="0.2">
      <c r="A1901">
        <v>41006</v>
      </c>
      <c r="B1901" t="s">
        <v>1696</v>
      </c>
      <c r="C1901" t="s">
        <v>1694</v>
      </c>
      <c r="D1901">
        <v>2017</v>
      </c>
      <c r="E1901" t="str">
        <f t="shared" si="29"/>
        <v>410062017</v>
      </c>
      <c r="F1901">
        <v>34354</v>
      </c>
      <c r="G1901" t="str">
        <f>VLOOKUP($A1901,CATMUN!$B$2:$C$1123,2,0)</f>
        <v>Medio</v>
      </c>
      <c r="H1901" t="str">
        <f>VLOOKUP($A1901,CATMUN!$B$2:$D$1123,3,0)</f>
        <v>Municipios rurales</v>
      </c>
      <c r="I1901">
        <f>VLOOKUP($A1901,CATMUN!$B$2:$G$1123,4,0)</f>
        <v>0</v>
      </c>
      <c r="J1901">
        <f>VLOOKUP($A1901,CATMUN!$B$2:$G$1123,6,0)</f>
        <v>15</v>
      </c>
      <c r="K1901" s="69">
        <v>278.23754700000001</v>
      </c>
      <c r="L1901" s="69">
        <v>423.79490396975808</v>
      </c>
      <c r="M1901" s="69">
        <v>12.199930029999999</v>
      </c>
      <c r="N1901" s="69">
        <v>19.730779842112959</v>
      </c>
      <c r="P1901" s="69">
        <v>185.807253</v>
      </c>
      <c r="Q1901">
        <v>0</v>
      </c>
      <c r="S1901" s="69">
        <v>974.09391099999993</v>
      </c>
      <c r="T1901">
        <v>0</v>
      </c>
      <c r="V1901" s="51">
        <v>4</v>
      </c>
      <c r="W1901" s="51">
        <v>28</v>
      </c>
      <c r="X1901" s="51">
        <v>38</v>
      </c>
    </row>
    <row r="1902" spans="1:24" x14ac:dyDescent="0.2">
      <c r="A1902">
        <v>41013</v>
      </c>
      <c r="B1902" t="s">
        <v>1697</v>
      </c>
      <c r="C1902" t="s">
        <v>1694</v>
      </c>
      <c r="D1902">
        <v>2017</v>
      </c>
      <c r="E1902" t="str">
        <f t="shared" si="29"/>
        <v>410132017</v>
      </c>
      <c r="F1902">
        <v>9168</v>
      </c>
      <c r="G1902" t="str">
        <f>VLOOKUP($A1902,CATMUN!$B$2:$C$1123,2,0)</f>
        <v>Medio</v>
      </c>
      <c r="H1902" t="str">
        <f>VLOOKUP($A1902,CATMUN!$B$2:$D$1123,3,0)</f>
        <v>Municipios rurales</v>
      </c>
      <c r="I1902">
        <f>VLOOKUP($A1902,CATMUN!$B$2:$G$1123,4,0)</f>
        <v>0</v>
      </c>
      <c r="J1902">
        <f>VLOOKUP($A1902,CATMUN!$B$2:$G$1123,6,0)</f>
        <v>15</v>
      </c>
      <c r="K1902" s="69">
        <v>487.31302699999998</v>
      </c>
      <c r="L1902" s="69">
        <v>423.79490396975808</v>
      </c>
      <c r="M1902" s="69">
        <v>2.6831370000000003</v>
      </c>
      <c r="N1902" s="69">
        <v>19.730779842112959</v>
      </c>
      <c r="P1902" s="69">
        <v>185.807253</v>
      </c>
      <c r="Q1902">
        <v>0</v>
      </c>
      <c r="S1902" s="69">
        <v>974.09391099999993</v>
      </c>
      <c r="T1902">
        <v>0</v>
      </c>
      <c r="V1902" s="51">
        <v>4</v>
      </c>
      <c r="W1902" s="51">
        <v>3</v>
      </c>
      <c r="X1902" s="51">
        <v>38</v>
      </c>
    </row>
    <row r="1903" spans="1:24" x14ac:dyDescent="0.2">
      <c r="A1903">
        <v>41016</v>
      </c>
      <c r="B1903" t="s">
        <v>1698</v>
      </c>
      <c r="C1903" t="s">
        <v>1694</v>
      </c>
      <c r="D1903">
        <v>2017</v>
      </c>
      <c r="E1903" t="str">
        <f t="shared" si="29"/>
        <v>410162017</v>
      </c>
      <c r="F1903">
        <v>27669</v>
      </c>
      <c r="G1903" t="str">
        <f>VLOOKUP($A1903,CATMUN!$B$2:$C$1123,2,0)</f>
        <v>Medio</v>
      </c>
      <c r="H1903" t="str">
        <f>VLOOKUP($A1903,CATMUN!$B$2:$D$1123,3,0)</f>
        <v>Municipios rurales</v>
      </c>
      <c r="I1903">
        <f>VLOOKUP($A1903,CATMUN!$B$2:$G$1123,4,0)</f>
        <v>0</v>
      </c>
      <c r="J1903">
        <f>VLOOKUP($A1903,CATMUN!$B$2:$G$1123,6,0)</f>
        <v>15</v>
      </c>
      <c r="K1903" s="69">
        <v>254.89725099999998</v>
      </c>
      <c r="L1903" s="69">
        <v>423.79490396975808</v>
      </c>
      <c r="M1903" s="69">
        <v>3.3735630000000003</v>
      </c>
      <c r="N1903" s="69">
        <v>19.730779842112959</v>
      </c>
      <c r="P1903" s="69">
        <v>185.807253</v>
      </c>
      <c r="Q1903">
        <v>0</v>
      </c>
      <c r="S1903" s="69">
        <v>974.09391099999993</v>
      </c>
      <c r="T1903">
        <v>0</v>
      </c>
      <c r="V1903" s="51">
        <v>4</v>
      </c>
      <c r="W1903" s="51">
        <v>103</v>
      </c>
      <c r="X1903" s="51">
        <v>38</v>
      </c>
    </row>
    <row r="1904" spans="1:24" x14ac:dyDescent="0.2">
      <c r="A1904">
        <v>41020</v>
      </c>
      <c r="B1904" t="s">
        <v>1699</v>
      </c>
      <c r="C1904" t="s">
        <v>1694</v>
      </c>
      <c r="D1904">
        <v>2017</v>
      </c>
      <c r="E1904" t="str">
        <f t="shared" si="29"/>
        <v>410202017</v>
      </c>
      <c r="F1904">
        <v>24611</v>
      </c>
      <c r="G1904" t="str">
        <f>VLOOKUP($A1904,CATMUN!$B$2:$C$1123,2,0)</f>
        <v>Medio</v>
      </c>
      <c r="H1904" t="str">
        <f>VLOOKUP($A1904,CATMUN!$B$2:$D$1123,3,0)</f>
        <v>Municipios rurales</v>
      </c>
      <c r="I1904">
        <f>VLOOKUP($A1904,CATMUN!$B$2:$G$1123,4,0)</f>
        <v>0</v>
      </c>
      <c r="J1904">
        <f>VLOOKUP($A1904,CATMUN!$B$2:$G$1123,6,0)</f>
        <v>15</v>
      </c>
      <c r="K1904" s="69">
        <v>199.07719599999999</v>
      </c>
      <c r="L1904" s="69">
        <v>423.79490396975808</v>
      </c>
      <c r="M1904" s="69">
        <v>8.5871129999999987</v>
      </c>
      <c r="N1904" s="69">
        <v>19.730779842112959</v>
      </c>
      <c r="P1904" s="69">
        <v>185.807253</v>
      </c>
      <c r="Q1904">
        <v>0</v>
      </c>
      <c r="S1904" s="69">
        <v>974.09391099999993</v>
      </c>
      <c r="T1904">
        <v>0</v>
      </c>
      <c r="U1904">
        <v>2.633</v>
      </c>
      <c r="V1904" s="51">
        <v>4</v>
      </c>
      <c r="W1904" s="51">
        <v>12</v>
      </c>
      <c r="X1904" s="51">
        <v>38</v>
      </c>
    </row>
    <row r="1905" spans="1:24" x14ac:dyDescent="0.2">
      <c r="A1905">
        <v>41026</v>
      </c>
      <c r="B1905" t="s">
        <v>1700</v>
      </c>
      <c r="C1905" t="s">
        <v>1694</v>
      </c>
      <c r="D1905">
        <v>2017</v>
      </c>
      <c r="E1905" t="str">
        <f t="shared" si="29"/>
        <v>410262017</v>
      </c>
      <c r="F1905">
        <v>4455</v>
      </c>
      <c r="G1905" t="str">
        <f>VLOOKUP($A1905,CATMUN!$B$2:$C$1123,2,0)</f>
        <v>Alto</v>
      </c>
      <c r="H1905" t="str">
        <f>VLOOKUP($A1905,CATMUN!$B$2:$D$1123,3,0)</f>
        <v>Municipios rurales</v>
      </c>
      <c r="I1905">
        <f>VLOOKUP($A1905,CATMUN!$B$2:$G$1123,4,0)</f>
        <v>0</v>
      </c>
      <c r="J1905">
        <f>VLOOKUP($A1905,CATMUN!$B$2:$G$1123,6,0)</f>
        <v>15</v>
      </c>
      <c r="K1905" s="69">
        <v>152.50457399999999</v>
      </c>
      <c r="L1905" s="69">
        <v>423.79490396975808</v>
      </c>
      <c r="M1905" s="69">
        <v>3.6165410000000002</v>
      </c>
      <c r="N1905" s="69">
        <v>19.730779842112959</v>
      </c>
      <c r="P1905" s="69">
        <v>185.807253</v>
      </c>
      <c r="Q1905">
        <v>0</v>
      </c>
      <c r="S1905" s="69">
        <v>974.09391099999993</v>
      </c>
      <c r="T1905">
        <v>0</v>
      </c>
      <c r="V1905" s="51">
        <v>4</v>
      </c>
      <c r="W1905" s="51">
        <v>1</v>
      </c>
      <c r="X1905" s="51">
        <v>38</v>
      </c>
    </row>
    <row r="1906" spans="1:24" x14ac:dyDescent="0.2">
      <c r="A1906">
        <v>41078</v>
      </c>
      <c r="B1906" t="s">
        <v>1701</v>
      </c>
      <c r="C1906" t="s">
        <v>1694</v>
      </c>
      <c r="D1906">
        <v>2017</v>
      </c>
      <c r="E1906" t="str">
        <f t="shared" si="29"/>
        <v>410782017</v>
      </c>
      <c r="F1906">
        <v>9682</v>
      </c>
      <c r="G1906" t="str">
        <f>VLOOKUP($A1906,CATMUN!$B$2:$C$1123,2,0)</f>
        <v>Medio</v>
      </c>
      <c r="H1906" t="str">
        <f>VLOOKUP($A1906,CATMUN!$B$2:$D$1123,3,0)</f>
        <v>Municipios rurales</v>
      </c>
      <c r="I1906">
        <f>VLOOKUP($A1906,CATMUN!$B$2:$G$1123,4,0)</f>
        <v>0</v>
      </c>
      <c r="J1906">
        <f>VLOOKUP($A1906,CATMUN!$B$2:$G$1123,6,0)</f>
        <v>15</v>
      </c>
      <c r="K1906" s="69">
        <v>190.72841500000001</v>
      </c>
      <c r="L1906" s="69">
        <v>423.79490396975808</v>
      </c>
      <c r="N1906" s="69">
        <v>19.730779842112959</v>
      </c>
      <c r="P1906" s="69">
        <v>185.807253</v>
      </c>
      <c r="Q1906">
        <v>0</v>
      </c>
      <c r="S1906" s="69">
        <v>974.09391099999993</v>
      </c>
      <c r="T1906">
        <v>0</v>
      </c>
      <c r="U1906">
        <v>1.407</v>
      </c>
      <c r="V1906" s="51">
        <v>4</v>
      </c>
      <c r="W1906" s="51">
        <v>6</v>
      </c>
      <c r="X1906" s="51">
        <v>38</v>
      </c>
    </row>
    <row r="1907" spans="1:24" x14ac:dyDescent="0.2">
      <c r="A1907">
        <v>41206</v>
      </c>
      <c r="B1907" t="s">
        <v>1703</v>
      </c>
      <c r="C1907" t="s">
        <v>1694</v>
      </c>
      <c r="D1907">
        <v>2017</v>
      </c>
      <c r="E1907" t="str">
        <f t="shared" si="29"/>
        <v>412062017</v>
      </c>
      <c r="F1907">
        <v>12655</v>
      </c>
      <c r="G1907" t="str">
        <f>VLOOKUP($A1907,CATMUN!$B$2:$C$1123,2,0)</f>
        <v>Bajo</v>
      </c>
      <c r="H1907" t="str">
        <f>VLOOKUP($A1907,CATMUN!$B$2:$D$1123,3,0)</f>
        <v>Municipios rurales</v>
      </c>
      <c r="I1907">
        <f>VLOOKUP($A1907,CATMUN!$B$2:$G$1123,4,0)</f>
        <v>0</v>
      </c>
      <c r="J1907">
        <f>VLOOKUP($A1907,CATMUN!$B$2:$G$1123,6,0)</f>
        <v>15</v>
      </c>
      <c r="K1907" s="69">
        <v>50.286650000000002</v>
      </c>
      <c r="L1907" s="69">
        <v>423.79490396975808</v>
      </c>
      <c r="M1907" s="69">
        <v>1.29E-2</v>
      </c>
      <c r="N1907" s="69">
        <v>19.730779842112959</v>
      </c>
      <c r="P1907" s="69">
        <v>185.807253</v>
      </c>
      <c r="Q1907">
        <v>0</v>
      </c>
      <c r="S1907" s="69">
        <v>974.09391099999993</v>
      </c>
      <c r="T1907">
        <v>0</v>
      </c>
      <c r="V1907" s="51">
        <v>4</v>
      </c>
      <c r="W1907" s="51">
        <v>4</v>
      </c>
      <c r="X1907" s="51">
        <v>38</v>
      </c>
    </row>
    <row r="1908" spans="1:24" x14ac:dyDescent="0.2">
      <c r="A1908">
        <v>41244</v>
      </c>
      <c r="B1908" t="s">
        <v>1704</v>
      </c>
      <c r="C1908" t="s">
        <v>1694</v>
      </c>
      <c r="D1908">
        <v>2017</v>
      </c>
      <c r="E1908" t="str">
        <f t="shared" si="29"/>
        <v>412442017</v>
      </c>
      <c r="F1908">
        <v>4064</v>
      </c>
      <c r="G1908" t="str">
        <f>VLOOKUP($A1908,CATMUN!$B$2:$C$1123,2,0)</f>
        <v>Medio</v>
      </c>
      <c r="H1908" t="str">
        <f>VLOOKUP($A1908,CATMUN!$B$2:$D$1123,3,0)</f>
        <v>Municipios rurales</v>
      </c>
      <c r="I1908">
        <f>VLOOKUP($A1908,CATMUN!$B$2:$G$1123,4,0)</f>
        <v>0</v>
      </c>
      <c r="J1908">
        <f>VLOOKUP($A1908,CATMUN!$B$2:$G$1123,6,0)</f>
        <v>15</v>
      </c>
      <c r="K1908" s="69">
        <v>132.838832</v>
      </c>
      <c r="L1908" s="69">
        <v>423.79490396975808</v>
      </c>
      <c r="N1908" s="69">
        <v>19.730779842112959</v>
      </c>
      <c r="P1908" s="69">
        <v>185.807253</v>
      </c>
      <c r="Q1908">
        <v>0</v>
      </c>
      <c r="S1908" s="69">
        <v>974.09391099999993</v>
      </c>
      <c r="T1908">
        <v>0</v>
      </c>
      <c r="V1908" s="51">
        <v>4</v>
      </c>
      <c r="W1908" s="51">
        <v>1</v>
      </c>
      <c r="X1908" s="51">
        <v>38</v>
      </c>
    </row>
    <row r="1909" spans="1:24" x14ac:dyDescent="0.2">
      <c r="A1909">
        <v>41319</v>
      </c>
      <c r="B1909" t="s">
        <v>1707</v>
      </c>
      <c r="C1909" t="s">
        <v>1694</v>
      </c>
      <c r="D1909">
        <v>2017</v>
      </c>
      <c r="E1909" t="str">
        <f t="shared" si="29"/>
        <v>413192017</v>
      </c>
      <c r="F1909">
        <v>22060</v>
      </c>
      <c r="G1909" t="str">
        <f>VLOOKUP($A1909,CATMUN!$B$2:$C$1123,2,0)</f>
        <v>Medio</v>
      </c>
      <c r="H1909" t="str">
        <f>VLOOKUP($A1909,CATMUN!$B$2:$D$1123,3,0)</f>
        <v>Municipios rurales</v>
      </c>
      <c r="I1909">
        <f>VLOOKUP($A1909,CATMUN!$B$2:$G$1123,4,0)</f>
        <v>0</v>
      </c>
      <c r="J1909">
        <f>VLOOKUP($A1909,CATMUN!$B$2:$G$1123,6,0)</f>
        <v>15</v>
      </c>
      <c r="K1909" s="69">
        <v>243.36545900000002</v>
      </c>
      <c r="L1909" s="69">
        <v>423.79490396975808</v>
      </c>
      <c r="M1909" s="69">
        <v>6.4518519999999997</v>
      </c>
      <c r="N1909" s="69">
        <v>19.730779842112959</v>
      </c>
      <c r="P1909" s="69">
        <v>185.807253</v>
      </c>
      <c r="Q1909">
        <v>0</v>
      </c>
      <c r="S1909" s="69">
        <v>974.09391099999993</v>
      </c>
      <c r="T1909">
        <v>0</v>
      </c>
      <c r="V1909" s="51">
        <v>4</v>
      </c>
      <c r="W1909" s="51">
        <v>15</v>
      </c>
      <c r="X1909" s="51">
        <v>38</v>
      </c>
    </row>
    <row r="1910" spans="1:24" x14ac:dyDescent="0.2">
      <c r="A1910">
        <v>41349</v>
      </c>
      <c r="B1910" t="s">
        <v>1708</v>
      </c>
      <c r="C1910" t="s">
        <v>1694</v>
      </c>
      <c r="D1910">
        <v>2017</v>
      </c>
      <c r="E1910" t="str">
        <f t="shared" si="29"/>
        <v>413492017</v>
      </c>
      <c r="F1910">
        <v>6986</v>
      </c>
      <c r="G1910" t="str">
        <f>VLOOKUP($A1910,CATMUN!$B$2:$C$1123,2,0)</f>
        <v>Medio</v>
      </c>
      <c r="H1910" t="str">
        <f>VLOOKUP($A1910,CATMUN!$B$2:$D$1123,3,0)</f>
        <v>Municipios rurales</v>
      </c>
      <c r="I1910">
        <f>VLOOKUP($A1910,CATMUN!$B$2:$G$1123,4,0)</f>
        <v>0</v>
      </c>
      <c r="J1910">
        <f>VLOOKUP($A1910,CATMUN!$B$2:$G$1123,6,0)</f>
        <v>15</v>
      </c>
      <c r="K1910" s="69">
        <v>189.31660200000002</v>
      </c>
      <c r="L1910" s="69">
        <v>423.79490396975808</v>
      </c>
      <c r="M1910" s="69">
        <v>0</v>
      </c>
      <c r="N1910" s="69">
        <v>19.730779842112959</v>
      </c>
      <c r="P1910" s="69">
        <v>185.807253</v>
      </c>
      <c r="Q1910">
        <v>0</v>
      </c>
      <c r="S1910" s="69">
        <v>974.09391099999993</v>
      </c>
      <c r="T1910">
        <v>0</v>
      </c>
      <c r="V1910" s="51">
        <v>4</v>
      </c>
      <c r="W1910" s="51">
        <v>11</v>
      </c>
      <c r="X1910" s="51">
        <v>38</v>
      </c>
    </row>
    <row r="1911" spans="1:24" x14ac:dyDescent="0.2">
      <c r="A1911">
        <v>41357</v>
      </c>
      <c r="B1911" t="s">
        <v>1709</v>
      </c>
      <c r="C1911" t="s">
        <v>1694</v>
      </c>
      <c r="D1911">
        <v>2017</v>
      </c>
      <c r="E1911" t="str">
        <f t="shared" si="29"/>
        <v>413572017</v>
      </c>
      <c r="F1911">
        <v>13178</v>
      </c>
      <c r="G1911" t="str">
        <f>VLOOKUP($A1911,CATMUN!$B$2:$C$1123,2,0)</f>
        <v>Medio</v>
      </c>
      <c r="H1911" t="str">
        <f>VLOOKUP($A1911,CATMUN!$B$2:$D$1123,3,0)</f>
        <v>Municipios rurales</v>
      </c>
      <c r="I1911">
        <f>VLOOKUP($A1911,CATMUN!$B$2:$G$1123,4,0)</f>
        <v>0</v>
      </c>
      <c r="J1911">
        <f>VLOOKUP($A1911,CATMUN!$B$2:$G$1123,6,0)</f>
        <v>15</v>
      </c>
      <c r="K1911" s="69">
        <v>118.32123200000001</v>
      </c>
      <c r="L1911" s="69">
        <v>423.79490396975808</v>
      </c>
      <c r="M1911" s="69">
        <v>0.6859059999999999</v>
      </c>
      <c r="N1911" s="69">
        <v>19.730779842112959</v>
      </c>
      <c r="P1911" s="69">
        <v>185.807253</v>
      </c>
      <c r="Q1911">
        <v>0</v>
      </c>
      <c r="S1911" s="69">
        <v>974.09391099999993</v>
      </c>
      <c r="V1911" s="51">
        <v>4</v>
      </c>
      <c r="W1911" s="51">
        <v>4</v>
      </c>
      <c r="X1911" s="51">
        <v>38</v>
      </c>
    </row>
    <row r="1912" spans="1:24" x14ac:dyDescent="0.2">
      <c r="A1912">
        <v>41359</v>
      </c>
      <c r="B1912" t="s">
        <v>1710</v>
      </c>
      <c r="C1912" t="s">
        <v>1694</v>
      </c>
      <c r="D1912">
        <v>2017</v>
      </c>
      <c r="E1912" t="str">
        <f t="shared" si="29"/>
        <v>413592017</v>
      </c>
      <c r="F1912">
        <v>27830</v>
      </c>
      <c r="G1912" t="str">
        <f>VLOOKUP($A1912,CATMUN!$B$2:$C$1123,2,0)</f>
        <v>Medio</v>
      </c>
      <c r="H1912" t="str">
        <f>VLOOKUP($A1912,CATMUN!$B$2:$D$1123,3,0)</f>
        <v>Municipios rurales</v>
      </c>
      <c r="I1912">
        <f>VLOOKUP($A1912,CATMUN!$B$2:$G$1123,4,0)</f>
        <v>0</v>
      </c>
      <c r="J1912">
        <f>VLOOKUP($A1912,CATMUN!$B$2:$G$1123,6,0)</f>
        <v>15</v>
      </c>
      <c r="K1912" s="69">
        <v>331.91139299999998</v>
      </c>
      <c r="L1912" s="69">
        <v>423.79490396975808</v>
      </c>
      <c r="M1912" s="69">
        <v>10.554868000000001</v>
      </c>
      <c r="N1912" s="69">
        <v>19.730779842112959</v>
      </c>
      <c r="P1912" s="69">
        <v>185.807253</v>
      </c>
      <c r="Q1912">
        <v>0</v>
      </c>
      <c r="S1912" s="69">
        <v>974.09391099999993</v>
      </c>
      <c r="T1912">
        <v>0</v>
      </c>
      <c r="V1912" s="51">
        <v>4</v>
      </c>
      <c r="W1912" s="51">
        <v>12</v>
      </c>
      <c r="X1912" s="51">
        <v>38</v>
      </c>
    </row>
    <row r="1913" spans="1:24" x14ac:dyDescent="0.2">
      <c r="A1913">
        <v>41378</v>
      </c>
      <c r="B1913" t="s">
        <v>1711</v>
      </c>
      <c r="C1913" t="s">
        <v>1694</v>
      </c>
      <c r="D1913">
        <v>2017</v>
      </c>
      <c r="E1913" t="str">
        <f t="shared" si="29"/>
        <v>413782017</v>
      </c>
      <c r="F1913">
        <v>14532</v>
      </c>
      <c r="G1913" t="str">
        <f>VLOOKUP($A1913,CATMUN!$B$2:$C$1123,2,0)</f>
        <v>Medio</v>
      </c>
      <c r="H1913" t="str">
        <f>VLOOKUP($A1913,CATMUN!$B$2:$D$1123,3,0)</f>
        <v>Municipios rurales</v>
      </c>
      <c r="I1913">
        <f>VLOOKUP($A1913,CATMUN!$B$2:$G$1123,4,0)</f>
        <v>0</v>
      </c>
      <c r="J1913">
        <f>VLOOKUP($A1913,CATMUN!$B$2:$G$1123,6,0)</f>
        <v>15</v>
      </c>
      <c r="K1913" s="69">
        <v>122.819287</v>
      </c>
      <c r="L1913" s="69">
        <v>423.79490396975808</v>
      </c>
      <c r="N1913" s="69">
        <v>19.730779842112959</v>
      </c>
      <c r="P1913" s="69">
        <v>185.807253</v>
      </c>
      <c r="Q1913">
        <v>0</v>
      </c>
      <c r="S1913" s="69">
        <v>974.09391099999993</v>
      </c>
      <c r="T1913">
        <v>0</v>
      </c>
      <c r="V1913" s="51">
        <v>4</v>
      </c>
      <c r="W1913" s="51">
        <v>9</v>
      </c>
      <c r="X1913" s="51">
        <v>38</v>
      </c>
    </row>
    <row r="1914" spans="1:24" x14ac:dyDescent="0.2">
      <c r="A1914">
        <v>41483</v>
      </c>
      <c r="B1914" t="s">
        <v>1713</v>
      </c>
      <c r="C1914" t="s">
        <v>1694</v>
      </c>
      <c r="D1914">
        <v>2017</v>
      </c>
      <c r="E1914" t="str">
        <f t="shared" si="29"/>
        <v>414832017</v>
      </c>
      <c r="F1914">
        <v>6443</v>
      </c>
      <c r="G1914" t="str">
        <f>VLOOKUP($A1914,CATMUN!$B$2:$C$1123,2,0)</f>
        <v>Alto</v>
      </c>
      <c r="H1914" t="str">
        <f>VLOOKUP($A1914,CATMUN!$B$2:$D$1123,3,0)</f>
        <v>Municipios rurales</v>
      </c>
      <c r="I1914">
        <f>VLOOKUP($A1914,CATMUN!$B$2:$G$1123,4,0)</f>
        <v>0</v>
      </c>
      <c r="J1914">
        <f>VLOOKUP($A1914,CATMUN!$B$2:$G$1123,6,0)</f>
        <v>15</v>
      </c>
      <c r="K1914" s="69">
        <v>41.233201999999999</v>
      </c>
      <c r="L1914" s="69">
        <v>423.79490396975808</v>
      </c>
      <c r="M1914" s="69">
        <v>5.0900000000000001E-2</v>
      </c>
      <c r="N1914" s="69">
        <v>19.730779842112959</v>
      </c>
      <c r="P1914" s="69">
        <v>185.807253</v>
      </c>
      <c r="Q1914">
        <v>0</v>
      </c>
      <c r="S1914" s="69">
        <v>974.09391099999993</v>
      </c>
      <c r="T1914">
        <v>0</v>
      </c>
      <c r="V1914" s="51">
        <v>4</v>
      </c>
      <c r="W1914" s="51">
        <v>3</v>
      </c>
      <c r="X1914" s="51">
        <v>38</v>
      </c>
    </row>
    <row r="1915" spans="1:24" x14ac:dyDescent="0.2">
      <c r="A1915">
        <v>41503</v>
      </c>
      <c r="B1915" t="s">
        <v>1714</v>
      </c>
      <c r="C1915" t="s">
        <v>1694</v>
      </c>
      <c r="D1915">
        <v>2017</v>
      </c>
      <c r="E1915" t="str">
        <f t="shared" si="29"/>
        <v>415032017</v>
      </c>
      <c r="F1915">
        <v>14141</v>
      </c>
      <c r="G1915" t="str">
        <f>VLOOKUP($A1915,CATMUN!$B$2:$C$1123,2,0)</f>
        <v>Medio</v>
      </c>
      <c r="H1915" t="str">
        <f>VLOOKUP($A1915,CATMUN!$B$2:$D$1123,3,0)</f>
        <v>Municipios rurales</v>
      </c>
      <c r="I1915">
        <f>VLOOKUP($A1915,CATMUN!$B$2:$G$1123,4,0)</f>
        <v>0</v>
      </c>
      <c r="J1915">
        <f>VLOOKUP($A1915,CATMUN!$B$2:$G$1123,6,0)</f>
        <v>15</v>
      </c>
      <c r="K1915" s="69">
        <v>41.898060999999998</v>
      </c>
      <c r="L1915" s="69">
        <v>423.79490396975808</v>
      </c>
      <c r="M1915" s="69">
        <v>0</v>
      </c>
      <c r="N1915" s="69">
        <v>19.730779842112959</v>
      </c>
      <c r="P1915" s="69">
        <v>185.807253</v>
      </c>
      <c r="Q1915">
        <v>0</v>
      </c>
      <c r="S1915" s="69">
        <v>974.09391099999993</v>
      </c>
      <c r="T1915">
        <v>0</v>
      </c>
      <c r="U1915">
        <v>0.42599999999999999</v>
      </c>
      <c r="V1915" s="51">
        <v>4</v>
      </c>
      <c r="W1915" s="51">
        <v>1</v>
      </c>
      <c r="X1915" s="51">
        <v>38</v>
      </c>
    </row>
    <row r="1916" spans="1:24" x14ac:dyDescent="0.2">
      <c r="A1916">
        <v>41518</v>
      </c>
      <c r="B1916" t="s">
        <v>1715</v>
      </c>
      <c r="C1916" t="s">
        <v>1694</v>
      </c>
      <c r="D1916">
        <v>2017</v>
      </c>
      <c r="E1916" t="str">
        <f t="shared" si="29"/>
        <v>415182017</v>
      </c>
      <c r="F1916">
        <v>5648</v>
      </c>
      <c r="G1916" t="str">
        <f>VLOOKUP($A1916,CATMUN!$B$2:$C$1123,2,0)</f>
        <v>Medio</v>
      </c>
      <c r="H1916" t="str">
        <f>VLOOKUP($A1916,CATMUN!$B$2:$D$1123,3,0)</f>
        <v>Municipios rurales</v>
      </c>
      <c r="I1916">
        <f>VLOOKUP($A1916,CATMUN!$B$2:$G$1123,4,0)</f>
        <v>0</v>
      </c>
      <c r="J1916">
        <f>VLOOKUP($A1916,CATMUN!$B$2:$G$1123,6,0)</f>
        <v>15</v>
      </c>
      <c r="K1916" s="69">
        <v>95.483652000000006</v>
      </c>
      <c r="L1916" s="69">
        <v>423.79490396975808</v>
      </c>
      <c r="M1916" s="69">
        <v>5.8250000000000003E-2</v>
      </c>
      <c r="N1916" s="69">
        <v>19.730779842112959</v>
      </c>
      <c r="P1916" s="69">
        <v>185.807253</v>
      </c>
      <c r="Q1916">
        <v>0</v>
      </c>
      <c r="S1916" s="69">
        <v>974.09391099999993</v>
      </c>
      <c r="T1916">
        <v>0</v>
      </c>
      <c r="U1916">
        <v>2.3010000000000002</v>
      </c>
      <c r="V1916" s="51">
        <v>4</v>
      </c>
      <c r="W1916" s="51">
        <v>0</v>
      </c>
      <c r="X1916" s="51">
        <v>38</v>
      </c>
    </row>
    <row r="1917" spans="1:24" x14ac:dyDescent="0.2">
      <c r="A1917">
        <v>41524</v>
      </c>
      <c r="B1917" t="s">
        <v>1716</v>
      </c>
      <c r="C1917" t="s">
        <v>1694</v>
      </c>
      <c r="D1917">
        <v>2017</v>
      </c>
      <c r="E1917" t="str">
        <f t="shared" si="29"/>
        <v>415242017</v>
      </c>
      <c r="F1917">
        <v>33825</v>
      </c>
      <c r="G1917" t="str">
        <f>VLOOKUP($A1917,CATMUN!$B$2:$C$1123,2,0)</f>
        <v>Alto</v>
      </c>
      <c r="H1917" t="str">
        <f>VLOOKUP($A1917,CATMUN!$B$2:$D$1123,3,0)</f>
        <v>Municipios rurales</v>
      </c>
      <c r="I1917">
        <f>VLOOKUP($A1917,CATMUN!$B$2:$G$1123,4,0)</f>
        <v>0</v>
      </c>
      <c r="J1917">
        <f>VLOOKUP($A1917,CATMUN!$B$2:$G$1123,6,0)</f>
        <v>15</v>
      </c>
      <c r="K1917" s="69">
        <v>1742.4296280000001</v>
      </c>
      <c r="L1917" s="69">
        <v>423.79490396975808</v>
      </c>
      <c r="M1917" s="69">
        <v>46.921258999999999</v>
      </c>
      <c r="N1917" s="69">
        <v>19.730779842112959</v>
      </c>
      <c r="P1917" s="69">
        <v>185.807253</v>
      </c>
      <c r="Q1917">
        <v>0</v>
      </c>
      <c r="S1917" s="69">
        <v>974.09391099999993</v>
      </c>
      <c r="T1917">
        <v>0</v>
      </c>
      <c r="U1917">
        <v>11.196</v>
      </c>
      <c r="V1917" s="51">
        <v>4</v>
      </c>
      <c r="W1917" s="51">
        <v>110</v>
      </c>
      <c r="X1917" s="51">
        <v>38</v>
      </c>
    </row>
    <row r="1918" spans="1:24" x14ac:dyDescent="0.2">
      <c r="A1918">
        <v>41530</v>
      </c>
      <c r="B1918" t="s">
        <v>1428</v>
      </c>
      <c r="C1918" t="s">
        <v>1694</v>
      </c>
      <c r="D1918">
        <v>2017</v>
      </c>
      <c r="E1918" t="str">
        <f t="shared" si="29"/>
        <v>415302017</v>
      </c>
      <c r="F1918">
        <v>11820</v>
      </c>
      <c r="G1918" t="str">
        <f>VLOOKUP($A1918,CATMUN!$B$2:$C$1123,2,0)</f>
        <v>Medio</v>
      </c>
      <c r="H1918" t="str">
        <f>VLOOKUP($A1918,CATMUN!$B$2:$D$1123,3,0)</f>
        <v>Municipios rurales</v>
      </c>
      <c r="I1918">
        <f>VLOOKUP($A1918,CATMUN!$B$2:$G$1123,4,0)</f>
        <v>0</v>
      </c>
      <c r="J1918">
        <f>VLOOKUP($A1918,CATMUN!$B$2:$G$1123,6,0)</f>
        <v>15</v>
      </c>
      <c r="K1918" s="69">
        <v>86.140619000000001</v>
      </c>
      <c r="L1918" s="69">
        <v>423.79490396975808</v>
      </c>
      <c r="M1918" s="69">
        <v>1.7050879999999999</v>
      </c>
      <c r="N1918" s="69">
        <v>19.730779842112959</v>
      </c>
      <c r="P1918" s="69">
        <v>185.807253</v>
      </c>
      <c r="Q1918">
        <v>0</v>
      </c>
      <c r="S1918" s="69">
        <v>974.09391099999993</v>
      </c>
      <c r="T1918">
        <v>0</v>
      </c>
      <c r="U1918">
        <v>2.7610000000000001</v>
      </c>
      <c r="V1918" s="51">
        <v>4</v>
      </c>
      <c r="W1918" s="51">
        <v>3</v>
      </c>
      <c r="X1918" s="51">
        <v>38</v>
      </c>
    </row>
    <row r="1919" spans="1:24" x14ac:dyDescent="0.2">
      <c r="A1919">
        <v>41660</v>
      </c>
      <c r="B1919" t="s">
        <v>1720</v>
      </c>
      <c r="C1919" t="s">
        <v>1694</v>
      </c>
      <c r="D1919">
        <v>2017</v>
      </c>
      <c r="E1919" t="str">
        <f t="shared" si="29"/>
        <v>416602017</v>
      </c>
      <c r="F1919">
        <v>11699</v>
      </c>
      <c r="G1919" t="str">
        <f>VLOOKUP($A1919,CATMUN!$B$2:$C$1123,2,0)</f>
        <v>Medio</v>
      </c>
      <c r="H1919" t="str">
        <f>VLOOKUP($A1919,CATMUN!$B$2:$D$1123,3,0)</f>
        <v>Municipios rurales</v>
      </c>
      <c r="I1919">
        <f>VLOOKUP($A1919,CATMUN!$B$2:$G$1123,4,0)</f>
        <v>0</v>
      </c>
      <c r="J1919">
        <f>VLOOKUP($A1919,CATMUN!$B$2:$G$1123,6,0)</f>
        <v>15</v>
      </c>
      <c r="K1919" s="69">
        <v>144.10881852</v>
      </c>
      <c r="L1919" s="69">
        <v>423.79490396975808</v>
      </c>
      <c r="M1919" s="69">
        <v>14.59789</v>
      </c>
      <c r="N1919" s="69">
        <v>19.730779842112959</v>
      </c>
      <c r="P1919" s="69">
        <v>185.807253</v>
      </c>
      <c r="Q1919">
        <v>0</v>
      </c>
      <c r="S1919" s="69">
        <v>974.09391099999993</v>
      </c>
      <c r="T1919">
        <v>0</v>
      </c>
      <c r="V1919" s="51">
        <v>4</v>
      </c>
      <c r="W1919" s="51">
        <v>9</v>
      </c>
      <c r="X1919" s="51">
        <v>38</v>
      </c>
    </row>
    <row r="1920" spans="1:24" x14ac:dyDescent="0.2">
      <c r="A1920">
        <v>41668</v>
      </c>
      <c r="B1920" t="s">
        <v>1721</v>
      </c>
      <c r="C1920" t="s">
        <v>1694</v>
      </c>
      <c r="D1920">
        <v>2017</v>
      </c>
      <c r="E1920" t="str">
        <f t="shared" si="29"/>
        <v>416682017</v>
      </c>
      <c r="F1920">
        <v>33517</v>
      </c>
      <c r="G1920" t="str">
        <f>VLOOKUP($A1920,CATMUN!$B$2:$C$1123,2,0)</f>
        <v>Medio</v>
      </c>
      <c r="H1920" t="str">
        <f>VLOOKUP($A1920,CATMUN!$B$2:$D$1123,3,0)</f>
        <v>Municipios rurales</v>
      </c>
      <c r="I1920">
        <f>VLOOKUP($A1920,CATMUN!$B$2:$G$1123,4,0)</f>
        <v>0</v>
      </c>
      <c r="J1920">
        <f>VLOOKUP($A1920,CATMUN!$B$2:$G$1123,6,0)</f>
        <v>15</v>
      </c>
      <c r="K1920" s="69">
        <v>475.02906100000001</v>
      </c>
      <c r="L1920" s="69">
        <v>423.79490396975808</v>
      </c>
      <c r="M1920" s="69">
        <v>41.123176000000001</v>
      </c>
      <c r="N1920" s="69">
        <v>19.730779842112959</v>
      </c>
      <c r="P1920" s="69">
        <v>185.807253</v>
      </c>
      <c r="Q1920">
        <v>0</v>
      </c>
      <c r="S1920" s="69">
        <v>974.09391099999993</v>
      </c>
      <c r="T1920">
        <v>0</v>
      </c>
      <c r="V1920" s="51">
        <v>4</v>
      </c>
      <c r="W1920" s="51">
        <v>36</v>
      </c>
      <c r="X1920" s="51">
        <v>38</v>
      </c>
    </row>
    <row r="1921" spans="1:24" x14ac:dyDescent="0.2">
      <c r="A1921">
        <v>41676</v>
      </c>
      <c r="B1921" t="s">
        <v>1377</v>
      </c>
      <c r="C1921" t="s">
        <v>1694</v>
      </c>
      <c r="D1921">
        <v>2017</v>
      </c>
      <c r="E1921" t="str">
        <f t="shared" si="29"/>
        <v>416762017</v>
      </c>
      <c r="F1921">
        <v>11556</v>
      </c>
      <c r="G1921" t="str">
        <f>VLOOKUP($A1921,CATMUN!$B$2:$C$1123,2,0)</f>
        <v>Medio</v>
      </c>
      <c r="H1921" t="str">
        <f>VLOOKUP($A1921,CATMUN!$B$2:$D$1123,3,0)</f>
        <v>Municipios rurales</v>
      </c>
      <c r="I1921">
        <f>VLOOKUP($A1921,CATMUN!$B$2:$G$1123,4,0)</f>
        <v>0</v>
      </c>
      <c r="J1921">
        <f>VLOOKUP($A1921,CATMUN!$B$2:$G$1123,6,0)</f>
        <v>15</v>
      </c>
      <c r="K1921" s="69">
        <v>179.16598999999999</v>
      </c>
      <c r="L1921" s="69">
        <v>423.79490396975808</v>
      </c>
      <c r="M1921" s="69">
        <v>3.703166</v>
      </c>
      <c r="N1921" s="69">
        <v>19.730779842112959</v>
      </c>
      <c r="P1921" s="69">
        <v>185.807253</v>
      </c>
      <c r="Q1921">
        <v>0</v>
      </c>
      <c r="S1921" s="69">
        <v>974.09391099999993</v>
      </c>
      <c r="T1921">
        <v>0</v>
      </c>
      <c r="U1921">
        <v>2.782</v>
      </c>
      <c r="V1921" s="51">
        <v>4</v>
      </c>
      <c r="W1921" s="51">
        <v>7</v>
      </c>
      <c r="X1921" s="51">
        <v>38</v>
      </c>
    </row>
    <row r="1922" spans="1:24" x14ac:dyDescent="0.2">
      <c r="A1922">
        <v>41770</v>
      </c>
      <c r="B1922" t="s">
        <v>1722</v>
      </c>
      <c r="C1922" t="s">
        <v>1694</v>
      </c>
      <c r="D1922">
        <v>2017</v>
      </c>
      <c r="E1922" t="str">
        <f t="shared" ref="E1922:E1985" si="30">A1922&amp;D1922</f>
        <v>417702017</v>
      </c>
      <c r="F1922">
        <v>20019</v>
      </c>
      <c r="G1922" t="str">
        <f>VLOOKUP($A1922,CATMUN!$B$2:$C$1123,2,0)</f>
        <v>Bajo</v>
      </c>
      <c r="H1922" t="str">
        <f>VLOOKUP($A1922,CATMUN!$B$2:$D$1123,3,0)</f>
        <v>Municipios rurales</v>
      </c>
      <c r="I1922">
        <f>VLOOKUP($A1922,CATMUN!$B$2:$G$1123,4,0)</f>
        <v>0</v>
      </c>
      <c r="J1922">
        <f>VLOOKUP($A1922,CATMUN!$B$2:$G$1123,6,0)</f>
        <v>15</v>
      </c>
      <c r="K1922" s="69">
        <v>132.34832600000001</v>
      </c>
      <c r="L1922" s="69">
        <v>423.79490396975808</v>
      </c>
      <c r="M1922" s="69">
        <v>4.117413</v>
      </c>
      <c r="N1922" s="69">
        <v>19.730779842112959</v>
      </c>
      <c r="P1922" s="69">
        <v>185.807253</v>
      </c>
      <c r="Q1922">
        <v>0</v>
      </c>
      <c r="S1922" s="69">
        <v>974.09391099999993</v>
      </c>
      <c r="T1922">
        <v>0</v>
      </c>
      <c r="V1922" s="51">
        <v>4</v>
      </c>
      <c r="W1922" s="51">
        <v>17</v>
      </c>
      <c r="X1922" s="51">
        <v>38</v>
      </c>
    </row>
    <row r="1923" spans="1:24" x14ac:dyDescent="0.2">
      <c r="A1923">
        <v>41791</v>
      </c>
      <c r="B1923" t="s">
        <v>1723</v>
      </c>
      <c r="C1923" t="s">
        <v>1694</v>
      </c>
      <c r="D1923">
        <v>2017</v>
      </c>
      <c r="E1923" t="str">
        <f t="shared" si="30"/>
        <v>417912017</v>
      </c>
      <c r="F1923">
        <v>17931</v>
      </c>
      <c r="G1923" t="str">
        <f>VLOOKUP($A1923,CATMUN!$B$2:$C$1123,2,0)</f>
        <v>Medio</v>
      </c>
      <c r="H1923" t="str">
        <f>VLOOKUP($A1923,CATMUN!$B$2:$D$1123,3,0)</f>
        <v>Municipios rurales</v>
      </c>
      <c r="I1923">
        <f>VLOOKUP($A1923,CATMUN!$B$2:$G$1123,4,0)</f>
        <v>0</v>
      </c>
      <c r="J1923">
        <f>VLOOKUP($A1923,CATMUN!$B$2:$G$1123,6,0)</f>
        <v>15</v>
      </c>
      <c r="K1923" s="69">
        <v>175.03831299999999</v>
      </c>
      <c r="L1923" s="69">
        <v>423.79490396975808</v>
      </c>
      <c r="M1923" s="69">
        <v>4.3419109999999996</v>
      </c>
      <c r="N1923" s="69">
        <v>19.730779842112959</v>
      </c>
      <c r="P1923" s="69">
        <v>185.807253</v>
      </c>
      <c r="Q1923">
        <v>0</v>
      </c>
      <c r="S1923" s="69">
        <v>974.09391099999993</v>
      </c>
      <c r="T1923">
        <v>0</v>
      </c>
      <c r="U1923">
        <v>2.9039999999999999</v>
      </c>
      <c r="V1923" s="51">
        <v>4</v>
      </c>
      <c r="W1923" s="51">
        <v>11</v>
      </c>
      <c r="X1923" s="51">
        <v>38</v>
      </c>
    </row>
    <row r="1924" spans="1:24" x14ac:dyDescent="0.2">
      <c r="A1924">
        <v>41797</v>
      </c>
      <c r="B1924" t="s">
        <v>1724</v>
      </c>
      <c r="C1924" t="s">
        <v>1694</v>
      </c>
      <c r="D1924">
        <v>2017</v>
      </c>
      <c r="E1924" t="str">
        <f t="shared" si="30"/>
        <v>417972017</v>
      </c>
      <c r="F1924">
        <v>9305</v>
      </c>
      <c r="G1924" t="str">
        <f>VLOOKUP($A1924,CATMUN!$B$2:$C$1123,2,0)</f>
        <v>Alto</v>
      </c>
      <c r="H1924" t="str">
        <f>VLOOKUP($A1924,CATMUN!$B$2:$D$1123,3,0)</f>
        <v>Municipios rurales</v>
      </c>
      <c r="I1924">
        <f>VLOOKUP($A1924,CATMUN!$B$2:$G$1123,4,0)</f>
        <v>0</v>
      </c>
      <c r="J1924">
        <f>VLOOKUP($A1924,CATMUN!$B$2:$G$1123,6,0)</f>
        <v>15</v>
      </c>
      <c r="K1924" s="69">
        <v>214.322912</v>
      </c>
      <c r="L1924" s="69">
        <v>423.79490396975808</v>
      </c>
      <c r="M1924" s="69">
        <v>0.41726200000000002</v>
      </c>
      <c r="N1924" s="69">
        <v>19.730779842112959</v>
      </c>
      <c r="P1924" s="69">
        <v>185.807253</v>
      </c>
      <c r="Q1924">
        <v>0</v>
      </c>
      <c r="S1924" s="69">
        <v>974.09391099999993</v>
      </c>
      <c r="T1924">
        <v>0</v>
      </c>
      <c r="V1924" s="51">
        <v>4</v>
      </c>
      <c r="W1924" s="51">
        <v>35</v>
      </c>
      <c r="X1924" s="51">
        <v>38</v>
      </c>
    </row>
    <row r="1925" spans="1:24" x14ac:dyDescent="0.2">
      <c r="A1925">
        <v>41799</v>
      </c>
      <c r="B1925" t="s">
        <v>1725</v>
      </c>
      <c r="C1925" t="s">
        <v>1694</v>
      </c>
      <c r="D1925">
        <v>2017</v>
      </c>
      <c r="E1925" t="str">
        <f t="shared" si="30"/>
        <v>417992017</v>
      </c>
      <c r="F1925">
        <v>14358</v>
      </c>
      <c r="G1925" t="str">
        <f>VLOOKUP($A1925,CATMUN!$B$2:$C$1123,2,0)</f>
        <v>Medio</v>
      </c>
      <c r="H1925" t="str">
        <f>VLOOKUP($A1925,CATMUN!$B$2:$D$1123,3,0)</f>
        <v>Municipios rurales</v>
      </c>
      <c r="I1925">
        <f>VLOOKUP($A1925,CATMUN!$B$2:$G$1123,4,0)</f>
        <v>0</v>
      </c>
      <c r="J1925">
        <f>VLOOKUP($A1925,CATMUN!$B$2:$G$1123,6,0)</f>
        <v>15</v>
      </c>
      <c r="K1925" s="69">
        <v>265.79104899999999</v>
      </c>
      <c r="L1925" s="69">
        <v>423.79490396975808</v>
      </c>
      <c r="M1925" s="69">
        <v>0</v>
      </c>
      <c r="N1925" s="69">
        <v>19.730779842112959</v>
      </c>
      <c r="P1925" s="69">
        <v>185.807253</v>
      </c>
      <c r="Q1925">
        <v>0</v>
      </c>
      <c r="S1925" s="69">
        <v>974.09391099999993</v>
      </c>
      <c r="T1925">
        <v>0</v>
      </c>
      <c r="V1925" s="51">
        <v>4</v>
      </c>
      <c r="W1925" s="51">
        <v>30</v>
      </c>
      <c r="X1925" s="51">
        <v>38</v>
      </c>
    </row>
    <row r="1926" spans="1:24" x14ac:dyDescent="0.2">
      <c r="A1926">
        <v>41801</v>
      </c>
      <c r="B1926" t="s">
        <v>1726</v>
      </c>
      <c r="C1926" t="s">
        <v>1694</v>
      </c>
      <c r="D1926">
        <v>2017</v>
      </c>
      <c r="E1926" t="str">
        <f t="shared" si="30"/>
        <v>418012017</v>
      </c>
      <c r="F1926">
        <v>8838</v>
      </c>
      <c r="G1926" t="str">
        <f>VLOOKUP($A1926,CATMUN!$B$2:$C$1123,2,0)</f>
        <v>Medio</v>
      </c>
      <c r="H1926" t="str">
        <f>VLOOKUP($A1926,CATMUN!$B$2:$D$1123,3,0)</f>
        <v>Municipios rurales</v>
      </c>
      <c r="I1926">
        <f>VLOOKUP($A1926,CATMUN!$B$2:$G$1123,4,0)</f>
        <v>0</v>
      </c>
      <c r="J1926">
        <f>VLOOKUP($A1926,CATMUN!$B$2:$G$1123,6,0)</f>
        <v>15</v>
      </c>
      <c r="K1926" s="69">
        <v>108.372522</v>
      </c>
      <c r="L1926" s="69">
        <v>423.79490396975808</v>
      </c>
      <c r="M1926" s="69">
        <v>1.2618943000000002</v>
      </c>
      <c r="N1926" s="69">
        <v>19.730779842112959</v>
      </c>
      <c r="P1926" s="69">
        <v>185.807253</v>
      </c>
      <c r="Q1926">
        <v>0</v>
      </c>
      <c r="S1926" s="69">
        <v>974.09391099999993</v>
      </c>
      <c r="T1926">
        <v>0</v>
      </c>
      <c r="V1926" s="51">
        <v>4</v>
      </c>
      <c r="W1926" s="51">
        <v>7</v>
      </c>
      <c r="X1926" s="51">
        <v>38</v>
      </c>
    </row>
    <row r="1927" spans="1:24" x14ac:dyDescent="0.2">
      <c r="A1927">
        <v>41872</v>
      </c>
      <c r="B1927" t="s">
        <v>1728</v>
      </c>
      <c r="C1927" t="s">
        <v>1694</v>
      </c>
      <c r="D1927">
        <v>2017</v>
      </c>
      <c r="E1927" t="str">
        <f t="shared" si="30"/>
        <v>418722017</v>
      </c>
      <c r="F1927">
        <v>7308</v>
      </c>
      <c r="G1927" t="str">
        <f>VLOOKUP($A1927,CATMUN!$B$2:$C$1123,2,0)</f>
        <v>Medio</v>
      </c>
      <c r="H1927" t="str">
        <f>VLOOKUP($A1927,CATMUN!$B$2:$D$1123,3,0)</f>
        <v>Municipios rurales</v>
      </c>
      <c r="I1927">
        <f>VLOOKUP($A1927,CATMUN!$B$2:$G$1123,4,0)</f>
        <v>0</v>
      </c>
      <c r="J1927">
        <f>VLOOKUP($A1927,CATMUN!$B$2:$G$1123,6,0)</f>
        <v>15</v>
      </c>
      <c r="K1927" s="69">
        <v>232.671606</v>
      </c>
      <c r="L1927" s="69">
        <v>423.79490396975808</v>
      </c>
      <c r="M1927" s="69">
        <v>0.60712500000000003</v>
      </c>
      <c r="N1927" s="69">
        <v>19.730779842112959</v>
      </c>
      <c r="P1927" s="69">
        <v>185.807253</v>
      </c>
      <c r="Q1927">
        <v>0</v>
      </c>
      <c r="S1927" s="69">
        <v>974.09391099999993</v>
      </c>
      <c r="T1927">
        <v>0</v>
      </c>
      <c r="V1927" s="51">
        <v>4</v>
      </c>
      <c r="W1927" s="51">
        <v>2</v>
      </c>
      <c r="X1927" s="51">
        <v>38</v>
      </c>
    </row>
    <row r="1928" spans="1:24" x14ac:dyDescent="0.2">
      <c r="A1928">
        <v>41885</v>
      </c>
      <c r="B1928" t="s">
        <v>1729</v>
      </c>
      <c r="C1928" t="s">
        <v>1694</v>
      </c>
      <c r="D1928">
        <v>2017</v>
      </c>
      <c r="E1928" t="str">
        <f t="shared" si="30"/>
        <v>418852017</v>
      </c>
      <c r="F1928">
        <v>9176</v>
      </c>
      <c r="G1928" t="str">
        <f>VLOOKUP($A1928,CATMUN!$B$2:$C$1123,2,0)</f>
        <v>Alto</v>
      </c>
      <c r="H1928" t="str">
        <f>VLOOKUP($A1928,CATMUN!$B$2:$D$1123,3,0)</f>
        <v>Municipios rurales</v>
      </c>
      <c r="I1928">
        <f>VLOOKUP($A1928,CATMUN!$B$2:$G$1123,4,0)</f>
        <v>0</v>
      </c>
      <c r="J1928">
        <f>VLOOKUP($A1928,CATMUN!$B$2:$G$1123,6,0)</f>
        <v>15</v>
      </c>
      <c r="K1928" s="69">
        <v>850.67877499999997</v>
      </c>
      <c r="L1928" s="69">
        <v>423.79490396975808</v>
      </c>
      <c r="M1928" s="69">
        <v>9.0289999999999999</v>
      </c>
      <c r="N1928" s="69">
        <v>19.730779842112959</v>
      </c>
      <c r="P1928" s="69">
        <v>185.807253</v>
      </c>
      <c r="Q1928">
        <v>0</v>
      </c>
      <c r="S1928" s="69">
        <v>974.09391099999993</v>
      </c>
      <c r="T1928">
        <v>0</v>
      </c>
      <c r="V1928" s="51">
        <v>4</v>
      </c>
      <c r="W1928" s="51">
        <v>68</v>
      </c>
      <c r="X1928" s="51">
        <v>38</v>
      </c>
    </row>
    <row r="1929" spans="1:24" x14ac:dyDescent="0.2">
      <c r="A1929">
        <v>44035</v>
      </c>
      <c r="B1929" t="s">
        <v>1441</v>
      </c>
      <c r="C1929" t="s">
        <v>1730</v>
      </c>
      <c r="D1929">
        <v>2017</v>
      </c>
      <c r="E1929" t="str">
        <f t="shared" si="30"/>
        <v>440352017</v>
      </c>
      <c r="F1929">
        <v>27589</v>
      </c>
      <c r="G1929" t="str">
        <f>VLOOKUP($A1929,CATMUN!$B$2:$C$1123,2,0)</f>
        <v>Medio</v>
      </c>
      <c r="H1929" t="str">
        <f>VLOOKUP($A1929,CATMUN!$B$2:$D$1123,3,0)</f>
        <v>Municipios rurales</v>
      </c>
      <c r="I1929">
        <f>VLOOKUP($A1929,CATMUN!$B$2:$G$1123,4,0)</f>
        <v>0</v>
      </c>
      <c r="J1929">
        <f>VLOOKUP($A1929,CATMUN!$B$2:$G$1123,6,0)</f>
        <v>15</v>
      </c>
      <c r="K1929" s="69">
        <v>3805.3447340000002</v>
      </c>
      <c r="L1929" s="69">
        <v>423.79490396975808</v>
      </c>
      <c r="N1929" s="69">
        <v>19.730779842112959</v>
      </c>
      <c r="P1929" s="69">
        <v>185.807253</v>
      </c>
      <c r="Q1929">
        <v>0</v>
      </c>
      <c r="S1929" s="69">
        <v>974.09391099999993</v>
      </c>
      <c r="T1929">
        <v>0</v>
      </c>
      <c r="V1929" s="51">
        <v>10</v>
      </c>
      <c r="W1929" s="51">
        <v>210</v>
      </c>
      <c r="X1929" s="51">
        <v>16</v>
      </c>
    </row>
    <row r="1930" spans="1:24" x14ac:dyDescent="0.2">
      <c r="A1930">
        <v>44078</v>
      </c>
      <c r="B1930" t="s">
        <v>1732</v>
      </c>
      <c r="C1930" t="s">
        <v>1730</v>
      </c>
      <c r="D1930">
        <v>2017</v>
      </c>
      <c r="E1930" t="str">
        <f t="shared" si="30"/>
        <v>440782017</v>
      </c>
      <c r="F1930">
        <v>36134</v>
      </c>
      <c r="G1930" t="str">
        <f>VLOOKUP($A1930,CATMUN!$B$2:$C$1123,2,0)</f>
        <v>Bajo</v>
      </c>
      <c r="H1930" t="str">
        <f>VLOOKUP($A1930,CATMUN!$B$2:$D$1123,3,0)</f>
        <v>Municipios rurales</v>
      </c>
      <c r="I1930">
        <f>VLOOKUP($A1930,CATMUN!$B$2:$G$1123,4,0)</f>
        <v>0</v>
      </c>
      <c r="J1930">
        <f>VLOOKUP($A1930,CATMUN!$B$2:$G$1123,6,0)</f>
        <v>15</v>
      </c>
      <c r="K1930" s="69">
        <v>378.75485100000003</v>
      </c>
      <c r="L1930" s="69">
        <v>423.79490396975808</v>
      </c>
      <c r="N1930" s="69">
        <v>19.730779842112959</v>
      </c>
      <c r="P1930" s="69">
        <v>185.807253</v>
      </c>
      <c r="Q1930">
        <v>0</v>
      </c>
      <c r="S1930" s="69">
        <v>974.09391099999993</v>
      </c>
      <c r="T1930">
        <v>0</v>
      </c>
      <c r="V1930" s="51">
        <v>4</v>
      </c>
      <c r="W1930" s="51">
        <v>127</v>
      </c>
      <c r="X1930" s="51">
        <v>38</v>
      </c>
    </row>
    <row r="1931" spans="1:24" x14ac:dyDescent="0.2">
      <c r="A1931">
        <v>44090</v>
      </c>
      <c r="B1931" t="s">
        <v>1733</v>
      </c>
      <c r="C1931" t="s">
        <v>1730</v>
      </c>
      <c r="D1931">
        <v>2017</v>
      </c>
      <c r="E1931" t="str">
        <f t="shared" si="30"/>
        <v>440902017</v>
      </c>
      <c r="F1931">
        <v>35404</v>
      </c>
      <c r="G1931" t="str">
        <f>VLOOKUP($A1931,CATMUN!$B$2:$C$1123,2,0)</f>
        <v>Bajo</v>
      </c>
      <c r="H1931" t="str">
        <f>VLOOKUP($A1931,CATMUN!$B$2:$D$1123,3,0)</f>
        <v>Municipios rurales</v>
      </c>
      <c r="I1931">
        <f>VLOOKUP($A1931,CATMUN!$B$2:$G$1123,4,0)</f>
        <v>0</v>
      </c>
      <c r="J1931">
        <f>VLOOKUP($A1931,CATMUN!$B$2:$G$1123,6,0)</f>
        <v>15</v>
      </c>
      <c r="K1931" s="69">
        <v>1064.245508</v>
      </c>
      <c r="L1931" s="69">
        <v>423.79490396975808</v>
      </c>
      <c r="M1931" s="69">
        <v>57.94294</v>
      </c>
      <c r="N1931" s="69">
        <v>19.730779842112959</v>
      </c>
      <c r="P1931" s="69">
        <v>185.807253</v>
      </c>
      <c r="Q1931">
        <v>0</v>
      </c>
      <c r="R1931">
        <v>0</v>
      </c>
      <c r="S1931" s="69">
        <v>974.09391099999993</v>
      </c>
      <c r="T1931">
        <v>0</v>
      </c>
      <c r="V1931" s="51">
        <v>10</v>
      </c>
      <c r="W1931" s="51">
        <v>66</v>
      </c>
      <c r="X1931" s="51">
        <v>16</v>
      </c>
    </row>
    <row r="1932" spans="1:24" x14ac:dyDescent="0.2">
      <c r="A1932">
        <v>44110</v>
      </c>
      <c r="B1932" t="s">
        <v>1735</v>
      </c>
      <c r="C1932" t="s">
        <v>1730</v>
      </c>
      <c r="D1932">
        <v>2017</v>
      </c>
      <c r="E1932" t="str">
        <f t="shared" si="30"/>
        <v>441102017</v>
      </c>
      <c r="F1932">
        <v>8940</v>
      </c>
      <c r="G1932" t="str">
        <f>VLOOKUP($A1932,CATMUN!$B$2:$C$1123,2,0)</f>
        <v>Bajo</v>
      </c>
      <c r="H1932" t="str">
        <f>VLOOKUP($A1932,CATMUN!$B$2:$D$1123,3,0)</f>
        <v>Municipios rurales</v>
      </c>
      <c r="I1932">
        <f>VLOOKUP($A1932,CATMUN!$B$2:$G$1123,4,0)</f>
        <v>0</v>
      </c>
      <c r="J1932">
        <f>VLOOKUP($A1932,CATMUN!$B$2:$G$1123,6,0)</f>
        <v>15</v>
      </c>
      <c r="K1932" s="69">
        <v>41.355578999999999</v>
      </c>
      <c r="L1932" s="69">
        <v>423.79490396975808</v>
      </c>
      <c r="M1932" s="69">
        <v>0.1</v>
      </c>
      <c r="N1932" s="69">
        <v>19.730779842112959</v>
      </c>
      <c r="O1932" s="69">
        <v>0</v>
      </c>
      <c r="P1932" s="69">
        <v>185.807253</v>
      </c>
      <c r="Q1932">
        <v>0</v>
      </c>
      <c r="S1932" s="69">
        <v>974.09391099999993</v>
      </c>
      <c r="T1932">
        <v>0</v>
      </c>
      <c r="V1932" s="51">
        <v>4</v>
      </c>
      <c r="W1932" s="51">
        <v>1</v>
      </c>
      <c r="X1932" s="51">
        <v>38</v>
      </c>
    </row>
    <row r="1933" spans="1:24" x14ac:dyDescent="0.2">
      <c r="A1933">
        <v>44420</v>
      </c>
      <c r="B1933" t="s">
        <v>1738</v>
      </c>
      <c r="C1933" t="s">
        <v>1730</v>
      </c>
      <c r="D1933">
        <v>2017</v>
      </c>
      <c r="E1933" t="str">
        <f t="shared" si="30"/>
        <v>444202017</v>
      </c>
      <c r="F1933">
        <v>3289</v>
      </c>
      <c r="G1933" t="str">
        <f>VLOOKUP($A1933,CATMUN!$B$2:$C$1123,2,0)</f>
        <v>Bajo</v>
      </c>
      <c r="H1933" t="str">
        <f>VLOOKUP($A1933,CATMUN!$B$2:$D$1123,3,0)</f>
        <v>Municipios rurales</v>
      </c>
      <c r="I1933">
        <f>VLOOKUP($A1933,CATMUN!$B$2:$G$1123,4,0)</f>
        <v>0</v>
      </c>
      <c r="J1933">
        <f>VLOOKUP($A1933,CATMUN!$B$2:$G$1123,6,0)</f>
        <v>15</v>
      </c>
      <c r="K1933" s="69">
        <v>54.672857999999998</v>
      </c>
      <c r="L1933" s="69">
        <v>423.79490396975808</v>
      </c>
      <c r="M1933" s="69">
        <v>0.38128400000000001</v>
      </c>
      <c r="N1933" s="69">
        <v>19.730779842112959</v>
      </c>
      <c r="O1933" s="69">
        <v>0</v>
      </c>
      <c r="P1933" s="69">
        <v>185.807253</v>
      </c>
      <c r="Q1933">
        <v>0</v>
      </c>
      <c r="S1933" s="69">
        <v>974.09391099999993</v>
      </c>
      <c r="T1933">
        <v>0</v>
      </c>
      <c r="V1933" s="51">
        <v>6</v>
      </c>
      <c r="W1933" s="51">
        <v>0</v>
      </c>
      <c r="X1933" s="51">
        <v>101</v>
      </c>
    </row>
    <row r="1934" spans="1:24" x14ac:dyDescent="0.2">
      <c r="A1934">
        <v>44650</v>
      </c>
      <c r="B1934" t="s">
        <v>1741</v>
      </c>
      <c r="C1934" t="s">
        <v>1730</v>
      </c>
      <c r="D1934">
        <v>2017</v>
      </c>
      <c r="E1934" t="str">
        <f t="shared" si="30"/>
        <v>446502017</v>
      </c>
      <c r="F1934">
        <v>38351</v>
      </c>
      <c r="G1934" t="str">
        <f>VLOOKUP($A1934,CATMUN!$B$2:$C$1123,2,0)</f>
        <v>Bajo</v>
      </c>
      <c r="H1934" t="str">
        <f>VLOOKUP($A1934,CATMUN!$B$2:$D$1123,3,0)</f>
        <v>Municipios rurales</v>
      </c>
      <c r="I1934">
        <f>VLOOKUP($A1934,CATMUN!$B$2:$G$1123,4,0)</f>
        <v>0</v>
      </c>
      <c r="J1934">
        <f>VLOOKUP($A1934,CATMUN!$B$2:$G$1123,6,0)</f>
        <v>15</v>
      </c>
      <c r="K1934" s="69">
        <v>431.83055099999996</v>
      </c>
      <c r="L1934" s="69">
        <v>423.79490396975808</v>
      </c>
      <c r="M1934" s="69">
        <v>3.8950549999999997</v>
      </c>
      <c r="N1934" s="69">
        <v>19.730779842112959</v>
      </c>
      <c r="P1934" s="69">
        <v>185.807253</v>
      </c>
      <c r="Q1934">
        <v>0</v>
      </c>
      <c r="S1934" s="69">
        <v>974.09391099999993</v>
      </c>
      <c r="T1934">
        <v>0</v>
      </c>
      <c r="V1934" s="51">
        <v>10</v>
      </c>
      <c r="W1934" s="51">
        <v>6</v>
      </c>
      <c r="X1934" s="51">
        <v>16</v>
      </c>
    </row>
    <row r="1935" spans="1:24" x14ac:dyDescent="0.2">
      <c r="A1935">
        <v>44847</v>
      </c>
      <c r="B1935" t="s">
        <v>1742</v>
      </c>
      <c r="C1935" t="s">
        <v>1730</v>
      </c>
      <c r="D1935">
        <v>2017</v>
      </c>
      <c r="E1935" t="str">
        <f t="shared" si="30"/>
        <v>448472017</v>
      </c>
      <c r="F1935">
        <v>186532</v>
      </c>
      <c r="G1935" t="str">
        <f>VLOOKUP($A1935,CATMUN!$B$2:$C$1123,2,0)</f>
        <v>Medio</v>
      </c>
      <c r="H1935" t="str">
        <f>VLOOKUP($A1935,CATMUN!$B$2:$D$1123,3,0)</f>
        <v>Municipios rurales</v>
      </c>
      <c r="I1935">
        <f>VLOOKUP($A1935,CATMUN!$B$2:$G$1123,4,0)</f>
        <v>0</v>
      </c>
      <c r="J1935">
        <f>VLOOKUP($A1935,CATMUN!$B$2:$G$1123,6,0)</f>
        <v>15</v>
      </c>
      <c r="K1935" s="69">
        <v>7903.1408569999994</v>
      </c>
      <c r="L1935" s="69">
        <v>423.79490396975808</v>
      </c>
      <c r="N1935" s="69">
        <v>19.730779842112959</v>
      </c>
      <c r="P1935" s="69">
        <v>185.807253</v>
      </c>
      <c r="Q1935">
        <v>0</v>
      </c>
      <c r="S1935" s="69">
        <v>974.09391099999993</v>
      </c>
      <c r="T1935">
        <v>0</v>
      </c>
      <c r="V1935" s="51">
        <v>4</v>
      </c>
      <c r="W1935" s="51">
        <v>295</v>
      </c>
      <c r="X1935" s="51">
        <v>38</v>
      </c>
    </row>
    <row r="1936" spans="1:24" x14ac:dyDescent="0.2">
      <c r="A1936">
        <v>47030</v>
      </c>
      <c r="B1936" t="s">
        <v>1746</v>
      </c>
      <c r="C1936" t="s">
        <v>1744</v>
      </c>
      <c r="D1936">
        <v>2017</v>
      </c>
      <c r="E1936" t="str">
        <f t="shared" si="30"/>
        <v>470302017</v>
      </c>
      <c r="F1936">
        <v>12741</v>
      </c>
      <c r="G1936" t="str">
        <f>VLOOKUP($A1936,CATMUN!$B$2:$C$1123,2,0)</f>
        <v>Bajo</v>
      </c>
      <c r="H1936" t="str">
        <f>VLOOKUP($A1936,CATMUN!$B$2:$D$1123,3,0)</f>
        <v>Municipios rurales</v>
      </c>
      <c r="I1936">
        <f>VLOOKUP($A1936,CATMUN!$B$2:$G$1123,4,0)</f>
        <v>0</v>
      </c>
      <c r="J1936">
        <f>VLOOKUP($A1936,CATMUN!$B$2:$G$1123,6,0)</f>
        <v>15</v>
      </c>
      <c r="K1936" s="69">
        <v>81.183419000000001</v>
      </c>
      <c r="L1936" s="69">
        <v>423.79490396975808</v>
      </c>
      <c r="N1936" s="69">
        <v>19.730779842112959</v>
      </c>
      <c r="P1936" s="69">
        <v>185.807253</v>
      </c>
      <c r="Q1936">
        <v>0</v>
      </c>
      <c r="S1936" s="69">
        <v>974.09391099999993</v>
      </c>
      <c r="T1936">
        <v>0</v>
      </c>
      <c r="V1936" s="51">
        <v>4</v>
      </c>
      <c r="W1936" s="51">
        <v>21</v>
      </c>
      <c r="X1936" s="51">
        <v>38</v>
      </c>
    </row>
    <row r="1937" spans="1:24" x14ac:dyDescent="0.2">
      <c r="A1937">
        <v>47058</v>
      </c>
      <c r="B1937" t="s">
        <v>1748</v>
      </c>
      <c r="C1937" t="s">
        <v>1744</v>
      </c>
      <c r="D1937">
        <v>2017</v>
      </c>
      <c r="E1937" t="str">
        <f t="shared" si="30"/>
        <v>470582017</v>
      </c>
      <c r="F1937">
        <v>32409</v>
      </c>
      <c r="G1937" t="str">
        <f>VLOOKUP($A1937,CATMUN!$B$2:$C$1123,2,0)</f>
        <v>Medio</v>
      </c>
      <c r="H1937" t="str">
        <f>VLOOKUP($A1937,CATMUN!$B$2:$D$1123,3,0)</f>
        <v>Municipios rurales</v>
      </c>
      <c r="I1937">
        <f>VLOOKUP($A1937,CATMUN!$B$2:$G$1123,4,0)</f>
        <v>0</v>
      </c>
      <c r="J1937">
        <f>VLOOKUP($A1937,CATMUN!$B$2:$G$1123,6,0)</f>
        <v>15</v>
      </c>
      <c r="K1937" s="69">
        <v>493.04194580000001</v>
      </c>
      <c r="L1937" s="69">
        <v>423.79490396975808</v>
      </c>
      <c r="M1937" s="69">
        <v>4.4276429999999998</v>
      </c>
      <c r="N1937" s="69">
        <v>19.730779842112959</v>
      </c>
      <c r="P1937" s="69">
        <v>185.807253</v>
      </c>
      <c r="Q1937">
        <v>0</v>
      </c>
      <c r="S1937" s="69">
        <v>974.09391099999993</v>
      </c>
      <c r="T1937">
        <v>0</v>
      </c>
      <c r="V1937" s="51">
        <v>4</v>
      </c>
      <c r="W1937" s="51">
        <v>65</v>
      </c>
      <c r="X1937" s="51">
        <v>38</v>
      </c>
    </row>
    <row r="1938" spans="1:24" x14ac:dyDescent="0.2">
      <c r="A1938">
        <v>47161</v>
      </c>
      <c r="B1938" t="s">
        <v>1749</v>
      </c>
      <c r="C1938" t="s">
        <v>1744</v>
      </c>
      <c r="D1938">
        <v>2017</v>
      </c>
      <c r="E1938" t="str">
        <f t="shared" si="30"/>
        <v>471612017</v>
      </c>
      <c r="F1938">
        <v>7768</v>
      </c>
      <c r="G1938" t="str">
        <f>VLOOKUP($A1938,CATMUN!$B$2:$C$1123,2,0)</f>
        <v>Bajo</v>
      </c>
      <c r="H1938" t="str">
        <f>VLOOKUP($A1938,CATMUN!$B$2:$D$1123,3,0)</f>
        <v>Municipios rurales</v>
      </c>
      <c r="I1938">
        <f>VLOOKUP($A1938,CATMUN!$B$2:$G$1123,4,0)</f>
        <v>0</v>
      </c>
      <c r="J1938">
        <f>VLOOKUP($A1938,CATMUN!$B$2:$G$1123,6,0)</f>
        <v>15</v>
      </c>
      <c r="K1938" s="69">
        <v>16.804226999999997</v>
      </c>
      <c r="L1938" s="69">
        <v>423.79490396975808</v>
      </c>
      <c r="N1938" s="69">
        <v>19.730779842112959</v>
      </c>
      <c r="P1938" s="69">
        <v>185.807253</v>
      </c>
      <c r="Q1938">
        <v>0</v>
      </c>
      <c r="S1938" s="69">
        <v>974.09391099999993</v>
      </c>
      <c r="T1938">
        <v>0</v>
      </c>
      <c r="V1938" s="51">
        <v>4</v>
      </c>
      <c r="W1938" s="51">
        <v>3</v>
      </c>
      <c r="X1938" s="51">
        <v>38</v>
      </c>
    </row>
    <row r="1939" spans="1:24" x14ac:dyDescent="0.2">
      <c r="A1939">
        <v>47170</v>
      </c>
      <c r="B1939" t="s">
        <v>1750</v>
      </c>
      <c r="C1939" t="s">
        <v>1744</v>
      </c>
      <c r="D1939">
        <v>2017</v>
      </c>
      <c r="E1939" t="str">
        <f t="shared" si="30"/>
        <v>471702017</v>
      </c>
      <c r="F1939">
        <v>15848</v>
      </c>
      <c r="G1939" t="str">
        <f>VLOOKUP($A1939,CATMUN!$B$2:$C$1123,2,0)</f>
        <v>Bajo</v>
      </c>
      <c r="H1939" t="str">
        <f>VLOOKUP($A1939,CATMUN!$B$2:$D$1123,3,0)</f>
        <v>Municipios rurales</v>
      </c>
      <c r="I1939">
        <f>VLOOKUP($A1939,CATMUN!$B$2:$G$1123,4,0)</f>
        <v>0</v>
      </c>
      <c r="J1939">
        <f>VLOOKUP($A1939,CATMUN!$B$2:$G$1123,6,0)</f>
        <v>15</v>
      </c>
      <c r="K1939" s="69">
        <v>126.75142200000001</v>
      </c>
      <c r="L1939" s="69">
        <v>423.79490396975808</v>
      </c>
      <c r="M1939" s="69">
        <v>3.9083860000000001</v>
      </c>
      <c r="N1939" s="69">
        <v>19.730779842112959</v>
      </c>
      <c r="P1939" s="69">
        <v>185.807253</v>
      </c>
      <c r="Q1939">
        <v>0</v>
      </c>
      <c r="S1939" s="69">
        <v>974.09391099999993</v>
      </c>
      <c r="T1939">
        <v>0</v>
      </c>
      <c r="V1939" s="51">
        <v>10</v>
      </c>
      <c r="W1939" s="51">
        <v>8</v>
      </c>
      <c r="X1939" s="51">
        <v>16</v>
      </c>
    </row>
    <row r="1940" spans="1:24" x14ac:dyDescent="0.2">
      <c r="A1940">
        <v>47258</v>
      </c>
      <c r="B1940" t="s">
        <v>1754</v>
      </c>
      <c r="C1940" t="s">
        <v>1744</v>
      </c>
      <c r="D1940">
        <v>2017</v>
      </c>
      <c r="E1940" t="str">
        <f t="shared" si="30"/>
        <v>472582017</v>
      </c>
      <c r="F1940">
        <v>16729</v>
      </c>
      <c r="G1940" t="str">
        <f>VLOOKUP($A1940,CATMUN!$B$2:$C$1123,2,0)</f>
        <v>Bajo</v>
      </c>
      <c r="H1940" t="str">
        <f>VLOOKUP($A1940,CATMUN!$B$2:$D$1123,3,0)</f>
        <v>Municipios rurales</v>
      </c>
      <c r="I1940">
        <f>VLOOKUP($A1940,CATMUN!$B$2:$G$1123,4,0)</f>
        <v>0</v>
      </c>
      <c r="J1940">
        <f>VLOOKUP($A1940,CATMUN!$B$2:$G$1123,6,0)</f>
        <v>15</v>
      </c>
      <c r="K1940" s="69">
        <v>98.758212999999998</v>
      </c>
      <c r="L1940" s="69">
        <v>423.79490396975808</v>
      </c>
      <c r="N1940" s="69">
        <v>19.730779842112959</v>
      </c>
      <c r="P1940" s="69">
        <v>185.807253</v>
      </c>
      <c r="Q1940">
        <v>0</v>
      </c>
      <c r="S1940" s="69">
        <v>974.09391099999993</v>
      </c>
      <c r="T1940">
        <v>0</v>
      </c>
      <c r="V1940" s="51">
        <v>4</v>
      </c>
      <c r="W1940" s="51" t="e">
        <v>#N/A</v>
      </c>
      <c r="X1940" s="51" t="e">
        <v>#N/A</v>
      </c>
    </row>
    <row r="1941" spans="1:24" x14ac:dyDescent="0.2">
      <c r="A1941">
        <v>47318</v>
      </c>
      <c r="B1941" t="s">
        <v>1757</v>
      </c>
      <c r="C1941" t="s">
        <v>1744</v>
      </c>
      <c r="D1941">
        <v>2017</v>
      </c>
      <c r="E1941" t="str">
        <f t="shared" si="30"/>
        <v>473182017</v>
      </c>
      <c r="F1941">
        <v>27761</v>
      </c>
      <c r="G1941" t="str">
        <f>VLOOKUP($A1941,CATMUN!$B$2:$C$1123,2,0)</f>
        <v>Medio</v>
      </c>
      <c r="H1941" t="str">
        <f>VLOOKUP($A1941,CATMUN!$B$2:$D$1123,3,0)</f>
        <v>Municipios rurales</v>
      </c>
      <c r="I1941">
        <f>VLOOKUP($A1941,CATMUN!$B$2:$G$1123,4,0)</f>
        <v>0</v>
      </c>
      <c r="J1941">
        <f>VLOOKUP($A1941,CATMUN!$B$2:$G$1123,6,0)</f>
        <v>15</v>
      </c>
      <c r="K1941" s="69">
        <v>70.202633000000006</v>
      </c>
      <c r="L1941" s="69">
        <v>423.79490396975808</v>
      </c>
      <c r="M1941" s="69">
        <v>8.1775730000000006</v>
      </c>
      <c r="N1941" s="69">
        <v>19.730779842112959</v>
      </c>
      <c r="P1941" s="69">
        <v>185.807253</v>
      </c>
      <c r="Q1941">
        <v>0</v>
      </c>
      <c r="S1941" s="69">
        <v>974.09391099999993</v>
      </c>
      <c r="T1941">
        <v>0</v>
      </c>
      <c r="V1941" s="51">
        <v>4</v>
      </c>
      <c r="W1941" s="51">
        <v>4</v>
      </c>
      <c r="X1941" s="51">
        <v>38</v>
      </c>
    </row>
    <row r="1942" spans="1:24" x14ac:dyDescent="0.2">
      <c r="A1942">
        <v>47541</v>
      </c>
      <c r="B1942" t="s">
        <v>1759</v>
      </c>
      <c r="C1942" t="s">
        <v>1744</v>
      </c>
      <c r="D1942">
        <v>2017</v>
      </c>
      <c r="E1942" t="str">
        <f t="shared" si="30"/>
        <v>475412017</v>
      </c>
      <c r="F1942">
        <v>8092</v>
      </c>
      <c r="G1942" t="str">
        <f>VLOOKUP($A1942,CATMUN!$B$2:$C$1123,2,0)</f>
        <v>Bajo</v>
      </c>
      <c r="H1942" t="str">
        <f>VLOOKUP($A1942,CATMUN!$B$2:$D$1123,3,0)</f>
        <v>Municipios rurales</v>
      </c>
      <c r="I1942">
        <f>VLOOKUP($A1942,CATMUN!$B$2:$G$1123,4,0)</f>
        <v>0</v>
      </c>
      <c r="J1942">
        <f>VLOOKUP($A1942,CATMUN!$B$2:$G$1123,6,0)</f>
        <v>15</v>
      </c>
      <c r="K1942" s="69">
        <v>7.9376920000000002</v>
      </c>
      <c r="L1942" s="69">
        <v>423.79490396975808</v>
      </c>
      <c r="N1942" s="69">
        <v>19.730779842112959</v>
      </c>
      <c r="P1942" s="69">
        <v>185.807253</v>
      </c>
      <c r="Q1942">
        <v>0</v>
      </c>
      <c r="S1942" s="69">
        <v>974.09391099999993</v>
      </c>
      <c r="T1942">
        <v>0</v>
      </c>
      <c r="V1942" s="51">
        <v>4</v>
      </c>
      <c r="W1942" s="51">
        <v>0</v>
      </c>
      <c r="X1942" s="51">
        <v>38</v>
      </c>
    </row>
    <row r="1943" spans="1:24" x14ac:dyDescent="0.2">
      <c r="A1943">
        <v>47545</v>
      </c>
      <c r="B1943" t="s">
        <v>1760</v>
      </c>
      <c r="C1943" t="s">
        <v>1744</v>
      </c>
      <c r="D1943">
        <v>2017</v>
      </c>
      <c r="E1943" t="str">
        <f t="shared" si="30"/>
        <v>475452017</v>
      </c>
      <c r="F1943">
        <v>16186</v>
      </c>
      <c r="G1943" t="str">
        <f>VLOOKUP($A1943,CATMUN!$B$2:$C$1123,2,0)</f>
        <v>Bajo</v>
      </c>
      <c r="H1943" t="str">
        <f>VLOOKUP($A1943,CATMUN!$B$2:$D$1123,3,0)</f>
        <v>Municipios rurales</v>
      </c>
      <c r="I1943">
        <f>VLOOKUP($A1943,CATMUN!$B$2:$G$1123,4,0)</f>
        <v>0</v>
      </c>
      <c r="J1943">
        <f>VLOOKUP($A1943,CATMUN!$B$2:$G$1123,6,0)</f>
        <v>15</v>
      </c>
      <c r="K1943" s="69">
        <v>182.211905</v>
      </c>
      <c r="L1943" s="69">
        <v>423.79490396975808</v>
      </c>
      <c r="M1943" s="69">
        <v>0</v>
      </c>
      <c r="N1943" s="69">
        <v>19.730779842112959</v>
      </c>
      <c r="P1943" s="69">
        <v>185.807253</v>
      </c>
      <c r="Q1943">
        <v>0</v>
      </c>
      <c r="S1943" s="69">
        <v>974.09391099999993</v>
      </c>
      <c r="T1943">
        <v>0</v>
      </c>
      <c r="V1943" s="51">
        <v>4</v>
      </c>
      <c r="W1943" s="51">
        <v>0</v>
      </c>
      <c r="X1943" s="51">
        <v>38</v>
      </c>
    </row>
    <row r="1944" spans="1:24" x14ac:dyDescent="0.2">
      <c r="A1944">
        <v>47551</v>
      </c>
      <c r="B1944" t="s">
        <v>1761</v>
      </c>
      <c r="C1944" t="s">
        <v>1744</v>
      </c>
      <c r="D1944">
        <v>2017</v>
      </c>
      <c r="E1944" t="str">
        <f t="shared" si="30"/>
        <v>475512017</v>
      </c>
      <c r="F1944">
        <v>33572</v>
      </c>
      <c r="G1944" t="str">
        <f>VLOOKUP($A1944,CATMUN!$B$2:$C$1123,2,0)</f>
        <v>Bajo</v>
      </c>
      <c r="H1944" t="str">
        <f>VLOOKUP($A1944,CATMUN!$B$2:$D$1123,3,0)</f>
        <v>Municipios rurales</v>
      </c>
      <c r="I1944">
        <f>VLOOKUP($A1944,CATMUN!$B$2:$G$1123,4,0)</f>
        <v>0</v>
      </c>
      <c r="J1944">
        <f>VLOOKUP($A1944,CATMUN!$B$2:$G$1123,6,0)</f>
        <v>15</v>
      </c>
      <c r="K1944" s="69">
        <v>1072.176436</v>
      </c>
      <c r="L1944" s="69">
        <v>423.79490396975808</v>
      </c>
      <c r="M1944" s="69">
        <v>12.052235000000001</v>
      </c>
      <c r="N1944" s="69">
        <v>19.730779842112959</v>
      </c>
      <c r="P1944" s="69">
        <v>185.807253</v>
      </c>
      <c r="Q1944">
        <v>0</v>
      </c>
      <c r="S1944" s="69">
        <v>974.09391099999993</v>
      </c>
      <c r="T1944">
        <v>0</v>
      </c>
      <c r="V1944" s="51">
        <v>10</v>
      </c>
      <c r="W1944" s="51">
        <v>48</v>
      </c>
      <c r="X1944" s="51">
        <v>16</v>
      </c>
    </row>
    <row r="1945" spans="1:24" x14ac:dyDescent="0.2">
      <c r="A1945">
        <v>47570</v>
      </c>
      <c r="B1945" t="s">
        <v>1763</v>
      </c>
      <c r="C1945" t="s">
        <v>1744</v>
      </c>
      <c r="D1945">
        <v>2017</v>
      </c>
      <c r="E1945" t="str">
        <f t="shared" si="30"/>
        <v>475702017</v>
      </c>
      <c r="F1945">
        <v>31697</v>
      </c>
      <c r="G1945" t="str">
        <f>VLOOKUP($A1945,CATMUN!$B$2:$C$1123,2,0)</f>
        <v>Bajo</v>
      </c>
      <c r="H1945" t="str">
        <f>VLOOKUP($A1945,CATMUN!$B$2:$D$1123,3,0)</f>
        <v>Municipios rurales</v>
      </c>
      <c r="I1945">
        <f>VLOOKUP($A1945,CATMUN!$B$2:$G$1123,4,0)</f>
        <v>0</v>
      </c>
      <c r="J1945">
        <f>VLOOKUP($A1945,CATMUN!$B$2:$G$1123,6,0)</f>
        <v>15</v>
      </c>
      <c r="K1945" s="69">
        <v>105.782708</v>
      </c>
      <c r="L1945" s="69">
        <v>423.79490396975808</v>
      </c>
      <c r="N1945" s="69">
        <v>19.730779842112959</v>
      </c>
      <c r="P1945" s="69">
        <v>185.807253</v>
      </c>
      <c r="Q1945">
        <v>0</v>
      </c>
      <c r="S1945" s="69">
        <v>974.09391099999993</v>
      </c>
      <c r="T1945">
        <v>0</v>
      </c>
      <c r="V1945" s="51">
        <v>4</v>
      </c>
      <c r="W1945" s="51" t="e">
        <v>#N/A</v>
      </c>
      <c r="X1945" s="51" t="e">
        <v>#N/A</v>
      </c>
    </row>
    <row r="1946" spans="1:24" x14ac:dyDescent="0.2">
      <c r="A1946">
        <v>47605</v>
      </c>
      <c r="B1946" t="s">
        <v>1764</v>
      </c>
      <c r="C1946" t="s">
        <v>1744</v>
      </c>
      <c r="D1946">
        <v>2017</v>
      </c>
      <c r="E1946" t="str">
        <f t="shared" si="30"/>
        <v>476052017</v>
      </c>
      <c r="F1946">
        <v>8047</v>
      </c>
      <c r="G1946" t="str">
        <f>VLOOKUP($A1946,CATMUN!$B$2:$C$1123,2,0)</f>
        <v>Bajo</v>
      </c>
      <c r="H1946" t="str">
        <f>VLOOKUP($A1946,CATMUN!$B$2:$D$1123,3,0)</f>
        <v>Municipios rurales</v>
      </c>
      <c r="I1946">
        <f>VLOOKUP($A1946,CATMUN!$B$2:$G$1123,4,0)</f>
        <v>0</v>
      </c>
      <c r="J1946">
        <f>VLOOKUP($A1946,CATMUN!$B$2:$G$1123,6,0)</f>
        <v>15</v>
      </c>
      <c r="K1946" s="69">
        <v>158.38588899999999</v>
      </c>
      <c r="L1946" s="69">
        <v>423.79490396975808</v>
      </c>
      <c r="N1946" s="69">
        <v>19.730779842112959</v>
      </c>
      <c r="P1946" s="69">
        <v>185.807253</v>
      </c>
      <c r="Q1946">
        <v>0</v>
      </c>
      <c r="S1946" s="69">
        <v>974.09391099999993</v>
      </c>
      <c r="T1946">
        <v>0</v>
      </c>
      <c r="V1946" s="51">
        <v>4</v>
      </c>
      <c r="W1946" s="51">
        <v>0</v>
      </c>
      <c r="X1946" s="51">
        <v>38</v>
      </c>
    </row>
    <row r="1947" spans="1:24" x14ac:dyDescent="0.2">
      <c r="A1947">
        <v>47605</v>
      </c>
      <c r="B1947" t="s">
        <v>1764</v>
      </c>
      <c r="C1947" t="s">
        <v>1744</v>
      </c>
      <c r="D1947">
        <v>2017</v>
      </c>
      <c r="E1947" t="str">
        <f t="shared" si="30"/>
        <v>476052017</v>
      </c>
      <c r="F1947">
        <v>8047</v>
      </c>
      <c r="G1947" t="str">
        <f>VLOOKUP($A1947,CATMUN!$B$2:$C$1123,2,0)</f>
        <v>Bajo</v>
      </c>
      <c r="H1947" t="str">
        <f>VLOOKUP($A1947,CATMUN!$B$2:$D$1123,3,0)</f>
        <v>Municipios rurales</v>
      </c>
      <c r="I1947">
        <f>VLOOKUP($A1947,CATMUN!$B$2:$G$1123,4,0)</f>
        <v>0</v>
      </c>
      <c r="J1947">
        <f>VLOOKUP($A1947,CATMUN!$B$2:$G$1123,6,0)</f>
        <v>15</v>
      </c>
      <c r="K1947" s="69">
        <v>158.38588899999999</v>
      </c>
      <c r="L1947" s="69">
        <v>423.79490396975808</v>
      </c>
      <c r="N1947" s="69">
        <v>19.730779842112959</v>
      </c>
      <c r="P1947" s="69">
        <v>185.807253</v>
      </c>
      <c r="Q1947">
        <v>0</v>
      </c>
      <c r="S1947" s="69">
        <v>974.09391099999993</v>
      </c>
      <c r="T1947">
        <v>0</v>
      </c>
      <c r="V1947" s="51">
        <v>4</v>
      </c>
      <c r="W1947" s="51">
        <v>0</v>
      </c>
      <c r="X1947" s="51">
        <v>38</v>
      </c>
    </row>
    <row r="1948" spans="1:24" x14ac:dyDescent="0.2">
      <c r="A1948">
        <v>47660</v>
      </c>
      <c r="B1948" t="s">
        <v>1765</v>
      </c>
      <c r="C1948" t="s">
        <v>1744</v>
      </c>
      <c r="D1948">
        <v>2017</v>
      </c>
      <c r="E1948" t="str">
        <f t="shared" si="30"/>
        <v>476602017</v>
      </c>
      <c r="F1948">
        <v>17321</v>
      </c>
      <c r="G1948" t="str">
        <f>VLOOKUP($A1948,CATMUN!$B$2:$C$1123,2,0)</f>
        <v>Medio</v>
      </c>
      <c r="H1948" t="str">
        <f>VLOOKUP($A1948,CATMUN!$B$2:$D$1123,3,0)</f>
        <v>Municipios rurales</v>
      </c>
      <c r="I1948">
        <f>VLOOKUP($A1948,CATMUN!$B$2:$G$1123,4,0)</f>
        <v>0</v>
      </c>
      <c r="J1948">
        <f>VLOOKUP($A1948,CATMUN!$B$2:$G$1123,6,0)</f>
        <v>15</v>
      </c>
      <c r="K1948" s="69">
        <v>261.05492000000004</v>
      </c>
      <c r="L1948" s="69">
        <v>423.79490396975808</v>
      </c>
      <c r="N1948" s="69">
        <v>19.730779842112959</v>
      </c>
      <c r="P1948" s="69">
        <v>185.807253</v>
      </c>
      <c r="Q1948">
        <v>0</v>
      </c>
      <c r="S1948" s="69">
        <v>974.09391099999993</v>
      </c>
      <c r="T1948">
        <v>0</v>
      </c>
      <c r="V1948" s="51">
        <v>6</v>
      </c>
      <c r="W1948" s="51">
        <v>22</v>
      </c>
      <c r="X1948" s="51">
        <v>101</v>
      </c>
    </row>
    <row r="1949" spans="1:24" x14ac:dyDescent="0.2">
      <c r="A1949">
        <v>47675</v>
      </c>
      <c r="B1949" t="s">
        <v>1432</v>
      </c>
      <c r="C1949" t="s">
        <v>1744</v>
      </c>
      <c r="D1949">
        <v>2017</v>
      </c>
      <c r="E1949" t="str">
        <f t="shared" si="30"/>
        <v>476752017</v>
      </c>
      <c r="F1949">
        <v>6875</v>
      </c>
      <c r="G1949" t="str">
        <f>VLOOKUP($A1949,CATMUN!$B$2:$C$1123,2,0)</f>
        <v>Medio</v>
      </c>
      <c r="H1949" t="str">
        <f>VLOOKUP($A1949,CATMUN!$B$2:$D$1123,3,0)</f>
        <v>Municipios rurales</v>
      </c>
      <c r="I1949">
        <f>VLOOKUP($A1949,CATMUN!$B$2:$G$1123,4,0)</f>
        <v>0</v>
      </c>
      <c r="J1949">
        <f>VLOOKUP($A1949,CATMUN!$B$2:$G$1123,6,0)</f>
        <v>15</v>
      </c>
      <c r="K1949" s="69">
        <v>139.59381500000001</v>
      </c>
      <c r="L1949" s="69">
        <v>423.79490396975808</v>
      </c>
      <c r="M1949" s="69">
        <v>0</v>
      </c>
      <c r="N1949" s="69">
        <v>19.730779842112959</v>
      </c>
      <c r="P1949" s="69">
        <v>185.807253</v>
      </c>
      <c r="Q1949">
        <v>0</v>
      </c>
      <c r="S1949" s="69">
        <v>974.09391099999993</v>
      </c>
      <c r="T1949">
        <v>0</v>
      </c>
      <c r="V1949" s="51">
        <v>4</v>
      </c>
      <c r="W1949" s="51">
        <v>5</v>
      </c>
      <c r="X1949" s="51">
        <v>38</v>
      </c>
    </row>
    <row r="1950" spans="1:24" x14ac:dyDescent="0.2">
      <c r="A1950">
        <v>47692</v>
      </c>
      <c r="B1950" t="s">
        <v>1766</v>
      </c>
      <c r="C1950" t="s">
        <v>1744</v>
      </c>
      <c r="D1950">
        <v>2017</v>
      </c>
      <c r="E1950" t="str">
        <f t="shared" si="30"/>
        <v>476922017</v>
      </c>
      <c r="F1950">
        <v>17539</v>
      </c>
      <c r="G1950" t="str">
        <f>VLOOKUP($A1950,CATMUN!$B$2:$C$1123,2,0)</f>
        <v>Medio</v>
      </c>
      <c r="H1950" t="str">
        <f>VLOOKUP($A1950,CATMUN!$B$2:$D$1123,3,0)</f>
        <v>Municipios rurales</v>
      </c>
      <c r="I1950">
        <f>VLOOKUP($A1950,CATMUN!$B$2:$G$1123,4,0)</f>
        <v>0</v>
      </c>
      <c r="J1950">
        <f>VLOOKUP($A1950,CATMUN!$B$2:$G$1123,6,0)</f>
        <v>15</v>
      </c>
      <c r="K1950" s="69">
        <v>51.717227000000001</v>
      </c>
      <c r="L1950" s="69">
        <v>423.79490396975808</v>
      </c>
      <c r="M1950" s="69">
        <v>3</v>
      </c>
      <c r="N1950" s="69">
        <v>19.730779842112959</v>
      </c>
      <c r="P1950" s="69">
        <v>185.807253</v>
      </c>
      <c r="Q1950">
        <v>0</v>
      </c>
      <c r="S1950" s="69">
        <v>974.09391099999993</v>
      </c>
      <c r="T1950">
        <v>0</v>
      </c>
      <c r="V1950" s="51">
        <v>4</v>
      </c>
      <c r="W1950" s="51">
        <v>0</v>
      </c>
      <c r="X1950" s="51">
        <v>38</v>
      </c>
    </row>
    <row r="1951" spans="1:24" x14ac:dyDescent="0.2">
      <c r="A1951">
        <v>47703</v>
      </c>
      <c r="B1951" t="s">
        <v>1767</v>
      </c>
      <c r="C1951" t="s">
        <v>1744</v>
      </c>
      <c r="D1951">
        <v>2017</v>
      </c>
      <c r="E1951" t="str">
        <f t="shared" si="30"/>
        <v>477032017</v>
      </c>
      <c r="F1951">
        <v>9154</v>
      </c>
      <c r="G1951" t="str">
        <f>VLOOKUP($A1951,CATMUN!$B$2:$C$1123,2,0)</f>
        <v>Medio</v>
      </c>
      <c r="H1951" t="str">
        <f>VLOOKUP($A1951,CATMUN!$B$2:$D$1123,3,0)</f>
        <v>Municipios rurales</v>
      </c>
      <c r="I1951">
        <f>VLOOKUP($A1951,CATMUN!$B$2:$G$1123,4,0)</f>
        <v>0</v>
      </c>
      <c r="J1951">
        <f>VLOOKUP($A1951,CATMUN!$B$2:$G$1123,6,0)</f>
        <v>15</v>
      </c>
      <c r="K1951" s="69">
        <v>161.32276931999999</v>
      </c>
      <c r="L1951" s="69">
        <v>423.79490396975808</v>
      </c>
      <c r="N1951" s="69">
        <v>19.730779842112959</v>
      </c>
      <c r="P1951" s="69">
        <v>185.807253</v>
      </c>
      <c r="Q1951">
        <v>0</v>
      </c>
      <c r="S1951" s="69">
        <v>974.09391099999993</v>
      </c>
      <c r="T1951">
        <v>0</v>
      </c>
      <c r="V1951" s="51">
        <v>4</v>
      </c>
      <c r="W1951" s="51">
        <v>0</v>
      </c>
      <c r="X1951" s="51">
        <v>38</v>
      </c>
    </row>
    <row r="1952" spans="1:24" x14ac:dyDescent="0.2">
      <c r="A1952">
        <v>47707</v>
      </c>
      <c r="B1952" t="s">
        <v>1768</v>
      </c>
      <c r="C1952" t="s">
        <v>1744</v>
      </c>
      <c r="D1952">
        <v>2017</v>
      </c>
      <c r="E1952" t="str">
        <f t="shared" si="30"/>
        <v>477072017</v>
      </c>
      <c r="F1952">
        <v>26584</v>
      </c>
      <c r="G1952" t="str">
        <f>VLOOKUP($A1952,CATMUN!$B$2:$C$1123,2,0)</f>
        <v>Bajo</v>
      </c>
      <c r="H1952" t="str">
        <f>VLOOKUP($A1952,CATMUN!$B$2:$D$1123,3,0)</f>
        <v>Municipios rurales</v>
      </c>
      <c r="I1952">
        <f>VLOOKUP($A1952,CATMUN!$B$2:$G$1123,4,0)</f>
        <v>0</v>
      </c>
      <c r="J1952">
        <f>VLOOKUP($A1952,CATMUN!$B$2:$G$1123,6,0)</f>
        <v>15</v>
      </c>
      <c r="K1952" s="69">
        <v>403.59618900000004</v>
      </c>
      <c r="L1952" s="69">
        <v>423.79490396975808</v>
      </c>
      <c r="N1952" s="69">
        <v>19.730779842112959</v>
      </c>
      <c r="P1952" s="69">
        <v>185.807253</v>
      </c>
      <c r="Q1952">
        <v>0</v>
      </c>
      <c r="S1952" s="69">
        <v>974.09391099999993</v>
      </c>
      <c r="T1952">
        <v>0</v>
      </c>
      <c r="V1952" s="51">
        <v>4</v>
      </c>
      <c r="W1952" s="51">
        <v>15</v>
      </c>
      <c r="X1952" s="51">
        <v>38</v>
      </c>
    </row>
    <row r="1953" spans="1:24" x14ac:dyDescent="0.2">
      <c r="A1953">
        <v>47720</v>
      </c>
      <c r="B1953" t="s">
        <v>1769</v>
      </c>
      <c r="C1953" t="s">
        <v>1744</v>
      </c>
      <c r="D1953">
        <v>2017</v>
      </c>
      <c r="E1953" t="str">
        <f t="shared" si="30"/>
        <v>477202017</v>
      </c>
      <c r="F1953">
        <v>12935</v>
      </c>
      <c r="G1953" t="str">
        <f>VLOOKUP($A1953,CATMUN!$B$2:$C$1123,2,0)</f>
        <v>Bajo</v>
      </c>
      <c r="H1953" t="str">
        <f>VLOOKUP($A1953,CATMUN!$B$2:$D$1123,3,0)</f>
        <v>Municipios rurales</v>
      </c>
      <c r="I1953">
        <f>VLOOKUP($A1953,CATMUN!$B$2:$G$1123,4,0)</f>
        <v>0</v>
      </c>
      <c r="J1953">
        <f>VLOOKUP($A1953,CATMUN!$B$2:$G$1123,6,0)</f>
        <v>15</v>
      </c>
      <c r="K1953" s="69">
        <v>396.33534200000003</v>
      </c>
      <c r="L1953" s="69">
        <v>423.79490396975808</v>
      </c>
      <c r="M1953" s="69">
        <v>0</v>
      </c>
      <c r="N1953" s="69">
        <v>19.730779842112959</v>
      </c>
      <c r="P1953" s="69">
        <v>185.807253</v>
      </c>
      <c r="Q1953">
        <v>0</v>
      </c>
      <c r="S1953" s="69">
        <v>974.09391099999993</v>
      </c>
      <c r="T1953">
        <v>0</v>
      </c>
      <c r="V1953" s="51">
        <v>4</v>
      </c>
      <c r="W1953" s="51">
        <v>0</v>
      </c>
      <c r="X1953" s="51">
        <v>38</v>
      </c>
    </row>
    <row r="1954" spans="1:24" x14ac:dyDescent="0.2">
      <c r="A1954">
        <v>47798</v>
      </c>
      <c r="B1954" t="s">
        <v>1771</v>
      </c>
      <c r="C1954" t="s">
        <v>1744</v>
      </c>
      <c r="D1954">
        <v>2017</v>
      </c>
      <c r="E1954" t="str">
        <f t="shared" si="30"/>
        <v>477982017</v>
      </c>
      <c r="F1954">
        <v>12224</v>
      </c>
      <c r="G1954" t="str">
        <f>VLOOKUP($A1954,CATMUN!$B$2:$C$1123,2,0)</f>
        <v>Bajo</v>
      </c>
      <c r="H1954" t="str">
        <f>VLOOKUP($A1954,CATMUN!$B$2:$D$1123,3,0)</f>
        <v>Municipios rurales</v>
      </c>
      <c r="I1954">
        <f>VLOOKUP($A1954,CATMUN!$B$2:$G$1123,4,0)</f>
        <v>0</v>
      </c>
      <c r="J1954">
        <f>VLOOKUP($A1954,CATMUN!$B$2:$G$1123,6,0)</f>
        <v>15</v>
      </c>
      <c r="K1954" s="69">
        <v>45.630438999999996</v>
      </c>
      <c r="L1954" s="69">
        <v>423.79490396975808</v>
      </c>
      <c r="M1954" s="69">
        <v>0.02</v>
      </c>
      <c r="N1954" s="69">
        <v>19.730779842112959</v>
      </c>
      <c r="P1954" s="69">
        <v>185.807253</v>
      </c>
      <c r="Q1954">
        <v>0</v>
      </c>
      <c r="S1954" s="69">
        <v>974.09391099999993</v>
      </c>
      <c r="T1954">
        <v>0</v>
      </c>
      <c r="V1954" s="51">
        <v>4</v>
      </c>
      <c r="W1954" s="51">
        <v>5</v>
      </c>
      <c r="X1954" s="51">
        <v>38</v>
      </c>
    </row>
    <row r="1955" spans="1:24" x14ac:dyDescent="0.2">
      <c r="A1955">
        <v>47960</v>
      </c>
      <c r="B1955" t="s">
        <v>1772</v>
      </c>
      <c r="C1955" t="s">
        <v>1744</v>
      </c>
      <c r="D1955">
        <v>2017</v>
      </c>
      <c r="E1955" t="str">
        <f t="shared" si="30"/>
        <v>479602017</v>
      </c>
      <c r="F1955">
        <v>8869</v>
      </c>
      <c r="G1955" t="str">
        <f>VLOOKUP($A1955,CATMUN!$B$2:$C$1123,2,0)</f>
        <v>Bajo</v>
      </c>
      <c r="H1955" t="str">
        <f>VLOOKUP($A1955,CATMUN!$B$2:$D$1123,3,0)</f>
        <v>Municipios rurales</v>
      </c>
      <c r="I1955">
        <f>VLOOKUP($A1955,CATMUN!$B$2:$G$1123,4,0)</f>
        <v>0</v>
      </c>
      <c r="J1955">
        <f>VLOOKUP($A1955,CATMUN!$B$2:$G$1123,6,0)</f>
        <v>15</v>
      </c>
      <c r="K1955" s="69">
        <v>19.643115000000002</v>
      </c>
      <c r="L1955" s="69">
        <v>423.79490396975808</v>
      </c>
      <c r="N1955" s="69">
        <v>19.730779842112959</v>
      </c>
      <c r="P1955" s="69">
        <v>185.807253</v>
      </c>
      <c r="Q1955">
        <v>0</v>
      </c>
      <c r="S1955" s="69">
        <v>974.09391099999993</v>
      </c>
      <c r="T1955">
        <v>0</v>
      </c>
      <c r="V1955" s="51">
        <v>4</v>
      </c>
      <c r="W1955" s="51" t="e">
        <v>#N/A</v>
      </c>
      <c r="X1955" s="51" t="e">
        <v>#N/A</v>
      </c>
    </row>
    <row r="1956" spans="1:24" x14ac:dyDescent="0.2">
      <c r="A1956">
        <v>50110</v>
      </c>
      <c r="B1956" t="s">
        <v>1777</v>
      </c>
      <c r="C1956" t="s">
        <v>1774</v>
      </c>
      <c r="D1956">
        <v>2017</v>
      </c>
      <c r="E1956" t="str">
        <f t="shared" si="30"/>
        <v>501102017</v>
      </c>
      <c r="F1956">
        <v>4097</v>
      </c>
      <c r="G1956" t="str">
        <f>VLOOKUP($A1956,CATMUN!$B$2:$C$1123,2,0)</f>
        <v>Alto</v>
      </c>
      <c r="H1956" t="str">
        <f>VLOOKUP($A1956,CATMUN!$B$2:$D$1123,3,0)</f>
        <v>Municipios rurales</v>
      </c>
      <c r="I1956">
        <f>VLOOKUP($A1956,CATMUN!$B$2:$G$1123,4,0)</f>
        <v>0</v>
      </c>
      <c r="J1956">
        <f>VLOOKUP($A1956,CATMUN!$B$2:$G$1123,6,0)</f>
        <v>15</v>
      </c>
      <c r="K1956" s="69">
        <v>279.96323100000001</v>
      </c>
      <c r="L1956" s="69">
        <v>423.79490396975808</v>
      </c>
      <c r="M1956" s="69">
        <v>20.201827000000002</v>
      </c>
      <c r="N1956" s="69">
        <v>19.730779842112959</v>
      </c>
      <c r="P1956" s="69">
        <v>185.807253</v>
      </c>
      <c r="Q1956">
        <v>0</v>
      </c>
      <c r="S1956" s="69">
        <v>974.09391099999993</v>
      </c>
      <c r="T1956">
        <v>0</v>
      </c>
      <c r="V1956" s="51">
        <v>4</v>
      </c>
      <c r="W1956" s="51">
        <v>108</v>
      </c>
      <c r="X1956" s="51">
        <v>38</v>
      </c>
    </row>
    <row r="1957" spans="1:24" x14ac:dyDescent="0.2">
      <c r="A1957">
        <v>50124</v>
      </c>
      <c r="B1957" t="s">
        <v>1778</v>
      </c>
      <c r="C1957" t="s">
        <v>1774</v>
      </c>
      <c r="D1957">
        <v>2017</v>
      </c>
      <c r="E1957" t="str">
        <f t="shared" si="30"/>
        <v>501242017</v>
      </c>
      <c r="F1957">
        <v>4078</v>
      </c>
      <c r="G1957" t="str">
        <f>VLOOKUP($A1957,CATMUN!$B$2:$C$1123,2,0)</f>
        <v>Alto</v>
      </c>
      <c r="H1957" t="str">
        <f>VLOOKUP($A1957,CATMUN!$B$2:$D$1123,3,0)</f>
        <v>Municipios rurales</v>
      </c>
      <c r="I1957">
        <f>VLOOKUP($A1957,CATMUN!$B$2:$G$1123,4,0)</f>
        <v>0</v>
      </c>
      <c r="J1957">
        <f>VLOOKUP($A1957,CATMUN!$B$2:$G$1123,6,0)</f>
        <v>15</v>
      </c>
      <c r="K1957" s="69">
        <v>662.75499500000001</v>
      </c>
      <c r="L1957" s="69">
        <v>423.79490396975808</v>
      </c>
      <c r="M1957" s="69">
        <v>0</v>
      </c>
      <c r="N1957" s="69">
        <v>19.730779842112959</v>
      </c>
      <c r="P1957" s="69">
        <v>185.807253</v>
      </c>
      <c r="Q1957">
        <v>0</v>
      </c>
      <c r="S1957" s="69">
        <v>974.09391099999993</v>
      </c>
      <c r="T1957">
        <v>0</v>
      </c>
      <c r="V1957" s="51">
        <v>4</v>
      </c>
      <c r="W1957" s="51">
        <v>149</v>
      </c>
      <c r="X1957" s="51">
        <v>38</v>
      </c>
    </row>
    <row r="1958" spans="1:24" x14ac:dyDescent="0.2">
      <c r="A1958">
        <v>50150</v>
      </c>
      <c r="B1958" t="s">
        <v>1779</v>
      </c>
      <c r="C1958" t="s">
        <v>1774</v>
      </c>
      <c r="D1958">
        <v>2017</v>
      </c>
      <c r="E1958" t="str">
        <f t="shared" si="30"/>
        <v>501502017</v>
      </c>
      <c r="F1958">
        <v>10194</v>
      </c>
      <c r="G1958" t="str">
        <f>VLOOKUP($A1958,CATMUN!$B$2:$C$1123,2,0)</f>
        <v>Alto</v>
      </c>
      <c r="H1958" t="str">
        <f>VLOOKUP($A1958,CATMUN!$B$2:$D$1123,3,0)</f>
        <v>Municipios rurales</v>
      </c>
      <c r="I1958">
        <f>VLOOKUP($A1958,CATMUN!$B$2:$G$1123,4,0)</f>
        <v>0</v>
      </c>
      <c r="J1958">
        <f>VLOOKUP($A1958,CATMUN!$B$2:$G$1123,6,0)</f>
        <v>15</v>
      </c>
      <c r="K1958" s="69">
        <v>1525.996312</v>
      </c>
      <c r="L1958" s="69">
        <v>423.79490396975808</v>
      </c>
      <c r="M1958" s="69">
        <v>71.340903999999995</v>
      </c>
      <c r="N1958" s="69">
        <v>19.730779842112959</v>
      </c>
      <c r="P1958" s="69">
        <v>185.807253</v>
      </c>
      <c r="Q1958">
        <v>0</v>
      </c>
      <c r="S1958" s="69">
        <v>974.09391099999993</v>
      </c>
      <c r="T1958">
        <v>0</v>
      </c>
      <c r="V1958" s="51">
        <v>4</v>
      </c>
      <c r="W1958" s="51">
        <v>492</v>
      </c>
      <c r="X1958" s="51">
        <v>38</v>
      </c>
    </row>
    <row r="1959" spans="1:24" x14ac:dyDescent="0.2">
      <c r="A1959">
        <v>50223</v>
      </c>
      <c r="B1959" t="s">
        <v>2307</v>
      </c>
      <c r="C1959" t="s">
        <v>1774</v>
      </c>
      <c r="D1959">
        <v>2017</v>
      </c>
      <c r="E1959" t="str">
        <f t="shared" si="30"/>
        <v>502232017</v>
      </c>
      <c r="F1959">
        <v>6107</v>
      </c>
      <c r="G1959" t="str">
        <f>VLOOKUP($A1959,CATMUN!$B$2:$C$1123,2,0)</f>
        <v>Medio</v>
      </c>
      <c r="H1959" t="str">
        <f>VLOOKUP($A1959,CATMUN!$B$2:$D$1123,3,0)</f>
        <v>Municipios rurales</v>
      </c>
      <c r="I1959">
        <f>VLOOKUP($A1959,CATMUN!$B$2:$G$1123,4,0)</f>
        <v>0</v>
      </c>
      <c r="J1959">
        <f>VLOOKUP($A1959,CATMUN!$B$2:$G$1123,6,0)</f>
        <v>15</v>
      </c>
      <c r="K1959" s="69">
        <v>383.27730300000002</v>
      </c>
      <c r="L1959" s="69">
        <v>423.79490396975808</v>
      </c>
      <c r="M1959" s="69">
        <v>8.3652000000000015</v>
      </c>
      <c r="N1959" s="69">
        <v>19.730779842112959</v>
      </c>
      <c r="P1959" s="69">
        <v>185.807253</v>
      </c>
      <c r="Q1959">
        <v>0</v>
      </c>
      <c r="S1959" s="69">
        <v>974.09391099999993</v>
      </c>
      <c r="T1959">
        <v>0</v>
      </c>
      <c r="U1959">
        <v>0.84399999999999997</v>
      </c>
      <c r="V1959" s="51">
        <v>4</v>
      </c>
      <c r="W1959" s="51">
        <v>8</v>
      </c>
      <c r="X1959" s="51">
        <v>38</v>
      </c>
    </row>
    <row r="1960" spans="1:24" x14ac:dyDescent="0.2">
      <c r="A1960">
        <v>50226</v>
      </c>
      <c r="B1960" t="s">
        <v>1781</v>
      </c>
      <c r="C1960" t="s">
        <v>1774</v>
      </c>
      <c r="D1960">
        <v>2017</v>
      </c>
      <c r="E1960" t="str">
        <f t="shared" si="30"/>
        <v>502262017</v>
      </c>
      <c r="F1960">
        <v>18270</v>
      </c>
      <c r="G1960" t="str">
        <f>VLOOKUP($A1960,CATMUN!$B$2:$C$1123,2,0)</f>
        <v>Alto</v>
      </c>
      <c r="H1960" t="str">
        <f>VLOOKUP($A1960,CATMUN!$B$2:$D$1123,3,0)</f>
        <v>Municipios rurales</v>
      </c>
      <c r="I1960">
        <f>VLOOKUP($A1960,CATMUN!$B$2:$G$1123,4,0)</f>
        <v>0</v>
      </c>
      <c r="J1960">
        <f>VLOOKUP($A1960,CATMUN!$B$2:$G$1123,6,0)</f>
        <v>15</v>
      </c>
      <c r="K1960" s="69">
        <v>1789.1309329999999</v>
      </c>
      <c r="L1960" s="69">
        <v>423.79490396975808</v>
      </c>
      <c r="M1960" s="69">
        <v>0</v>
      </c>
      <c r="N1960" s="69">
        <v>19.730779842112959</v>
      </c>
      <c r="O1960" s="69">
        <v>0</v>
      </c>
      <c r="P1960" s="69">
        <v>185.807253</v>
      </c>
      <c r="Q1960">
        <v>0</v>
      </c>
      <c r="S1960" s="69">
        <v>974.09391099999993</v>
      </c>
      <c r="T1960">
        <v>0</v>
      </c>
      <c r="V1960" s="51">
        <v>4</v>
      </c>
      <c r="W1960" s="51">
        <v>56</v>
      </c>
      <c r="X1960" s="51">
        <v>38</v>
      </c>
    </row>
    <row r="1961" spans="1:24" x14ac:dyDescent="0.2">
      <c r="A1961">
        <v>50245</v>
      </c>
      <c r="B1961" t="s">
        <v>1782</v>
      </c>
      <c r="C1961" t="s">
        <v>1774</v>
      </c>
      <c r="D1961">
        <v>2017</v>
      </c>
      <c r="E1961" t="str">
        <f t="shared" si="30"/>
        <v>502452017</v>
      </c>
      <c r="F1961">
        <v>2235</v>
      </c>
      <c r="G1961" t="str">
        <f>VLOOKUP($A1961,CATMUN!$B$2:$C$1123,2,0)</f>
        <v>Alto</v>
      </c>
      <c r="H1961" t="str">
        <f>VLOOKUP($A1961,CATMUN!$B$2:$D$1123,3,0)</f>
        <v>Municipios rurales</v>
      </c>
      <c r="I1961">
        <f>VLOOKUP($A1961,CATMUN!$B$2:$G$1123,4,0)</f>
        <v>0</v>
      </c>
      <c r="J1961">
        <f>VLOOKUP($A1961,CATMUN!$B$2:$G$1123,6,0)</f>
        <v>15</v>
      </c>
      <c r="K1961" s="69">
        <v>71.993217999999999</v>
      </c>
      <c r="L1961" s="69">
        <v>423.79490396975808</v>
      </c>
      <c r="N1961" s="69">
        <v>19.730779842112959</v>
      </c>
      <c r="P1961" s="69">
        <v>185.807253</v>
      </c>
      <c r="Q1961">
        <v>0</v>
      </c>
      <c r="S1961" s="69">
        <v>974.09391099999993</v>
      </c>
      <c r="T1961">
        <v>0</v>
      </c>
      <c r="V1961" s="51">
        <v>4</v>
      </c>
      <c r="W1961" s="51">
        <v>0</v>
      </c>
      <c r="X1961" s="51">
        <v>38</v>
      </c>
    </row>
    <row r="1962" spans="1:24" x14ac:dyDescent="0.2">
      <c r="A1962">
        <v>50251</v>
      </c>
      <c r="B1962" t="s">
        <v>1783</v>
      </c>
      <c r="C1962" t="s">
        <v>1774</v>
      </c>
      <c r="D1962">
        <v>2017</v>
      </c>
      <c r="E1962" t="str">
        <f t="shared" si="30"/>
        <v>502512017</v>
      </c>
      <c r="F1962">
        <v>6244</v>
      </c>
      <c r="G1962" t="str">
        <f>VLOOKUP($A1962,CATMUN!$B$2:$C$1123,2,0)</f>
        <v>Alto</v>
      </c>
      <c r="H1962" t="str">
        <f>VLOOKUP($A1962,CATMUN!$B$2:$D$1123,3,0)</f>
        <v>Municipios rurales</v>
      </c>
      <c r="I1962">
        <f>VLOOKUP($A1962,CATMUN!$B$2:$G$1123,4,0)</f>
        <v>0</v>
      </c>
      <c r="J1962">
        <f>VLOOKUP($A1962,CATMUN!$B$2:$G$1123,6,0)</f>
        <v>15</v>
      </c>
      <c r="K1962" s="69">
        <v>431.93512500000003</v>
      </c>
      <c r="L1962" s="69">
        <v>423.79490396975808</v>
      </c>
      <c r="M1962" s="69">
        <v>5.227919</v>
      </c>
      <c r="N1962" s="69">
        <v>19.730779842112959</v>
      </c>
      <c r="P1962" s="69">
        <v>185.807253</v>
      </c>
      <c r="Q1962">
        <v>0</v>
      </c>
      <c r="S1962" s="69">
        <v>974.09391099999993</v>
      </c>
      <c r="T1962">
        <v>0</v>
      </c>
      <c r="V1962" s="51">
        <v>4</v>
      </c>
      <c r="W1962" s="51">
        <v>6</v>
      </c>
      <c r="X1962" s="51">
        <v>38</v>
      </c>
    </row>
    <row r="1963" spans="1:24" x14ac:dyDescent="0.2">
      <c r="A1963">
        <v>50270</v>
      </c>
      <c r="B1963" t="s">
        <v>1784</v>
      </c>
      <c r="C1963" t="s">
        <v>1774</v>
      </c>
      <c r="D1963">
        <v>2017</v>
      </c>
      <c r="E1963" t="str">
        <f t="shared" si="30"/>
        <v>502702017</v>
      </c>
      <c r="F1963">
        <v>3445</v>
      </c>
      <c r="G1963" t="str">
        <f>VLOOKUP($A1963,CATMUN!$B$2:$C$1123,2,0)</f>
        <v>Bajo</v>
      </c>
      <c r="H1963" t="str">
        <f>VLOOKUP($A1963,CATMUN!$B$2:$D$1123,3,0)</f>
        <v>Municipios rurales</v>
      </c>
      <c r="I1963">
        <f>VLOOKUP($A1963,CATMUN!$B$2:$G$1123,4,0)</f>
        <v>0</v>
      </c>
      <c r="J1963">
        <f>VLOOKUP($A1963,CATMUN!$B$2:$G$1123,6,0)</f>
        <v>15</v>
      </c>
      <c r="K1963" s="69">
        <v>227.651802</v>
      </c>
      <c r="L1963" s="69">
        <v>423.79490396975808</v>
      </c>
      <c r="M1963" s="69">
        <v>0.88528700000000005</v>
      </c>
      <c r="N1963" s="69">
        <v>19.730779842112959</v>
      </c>
      <c r="P1963" s="69">
        <v>185.807253</v>
      </c>
      <c r="Q1963">
        <v>0</v>
      </c>
      <c r="S1963" s="69">
        <v>974.09391099999993</v>
      </c>
      <c r="T1963">
        <v>0</v>
      </c>
      <c r="V1963" s="51">
        <v>4</v>
      </c>
      <c r="W1963" s="51">
        <v>1</v>
      </c>
      <c r="X1963" s="51">
        <v>38</v>
      </c>
    </row>
    <row r="1964" spans="1:24" x14ac:dyDescent="0.2">
      <c r="A1964">
        <v>50287</v>
      </c>
      <c r="B1964" t="s">
        <v>1785</v>
      </c>
      <c r="C1964" t="s">
        <v>1774</v>
      </c>
      <c r="D1964">
        <v>2017</v>
      </c>
      <c r="E1964" t="str">
        <f t="shared" si="30"/>
        <v>502872017</v>
      </c>
      <c r="F1964">
        <v>13698</v>
      </c>
      <c r="G1964" t="str">
        <f>VLOOKUP($A1964,CATMUN!$B$2:$C$1123,2,0)</f>
        <v>Medio</v>
      </c>
      <c r="H1964" t="str">
        <f>VLOOKUP($A1964,CATMUN!$B$2:$D$1123,3,0)</f>
        <v>Municipios rurales</v>
      </c>
      <c r="I1964">
        <f>VLOOKUP($A1964,CATMUN!$B$2:$G$1123,4,0)</f>
        <v>0</v>
      </c>
      <c r="J1964">
        <f>VLOOKUP($A1964,CATMUN!$B$2:$G$1123,6,0)</f>
        <v>15</v>
      </c>
      <c r="K1964" s="69">
        <v>914.54403300000001</v>
      </c>
      <c r="L1964" s="69">
        <v>423.79490396975808</v>
      </c>
      <c r="M1964" s="69">
        <v>20.567754000000001</v>
      </c>
      <c r="N1964" s="69">
        <v>19.730779842112959</v>
      </c>
      <c r="P1964" s="69">
        <v>185.807253</v>
      </c>
      <c r="Q1964">
        <v>0</v>
      </c>
      <c r="S1964" s="69">
        <v>974.09391099999993</v>
      </c>
      <c r="T1964">
        <v>0</v>
      </c>
      <c r="V1964" s="51">
        <v>4</v>
      </c>
      <c r="W1964" s="51">
        <v>14</v>
      </c>
      <c r="X1964" s="51">
        <v>38</v>
      </c>
    </row>
    <row r="1965" spans="1:24" x14ac:dyDescent="0.2">
      <c r="A1965">
        <v>50318</v>
      </c>
      <c r="B1965" t="s">
        <v>1757</v>
      </c>
      <c r="C1965" t="s">
        <v>1774</v>
      </c>
      <c r="D1965">
        <v>2017</v>
      </c>
      <c r="E1965" t="str">
        <f t="shared" si="30"/>
        <v>503182017</v>
      </c>
      <c r="F1965">
        <v>9449</v>
      </c>
      <c r="G1965" t="str">
        <f>VLOOKUP($A1965,CATMUN!$B$2:$C$1123,2,0)</f>
        <v>Alto</v>
      </c>
      <c r="H1965" t="str">
        <f>VLOOKUP($A1965,CATMUN!$B$2:$D$1123,3,0)</f>
        <v>Municipios rurales</v>
      </c>
      <c r="I1965">
        <f>VLOOKUP($A1965,CATMUN!$B$2:$G$1123,4,0)</f>
        <v>0</v>
      </c>
      <c r="J1965">
        <f>VLOOKUP($A1965,CATMUN!$B$2:$G$1123,6,0)</f>
        <v>15</v>
      </c>
      <c r="K1965" s="69">
        <v>990.31554900000003</v>
      </c>
      <c r="L1965" s="69">
        <v>423.79490396975808</v>
      </c>
      <c r="M1965" s="69">
        <v>51.568638</v>
      </c>
      <c r="N1965" s="69">
        <v>19.730779842112959</v>
      </c>
      <c r="P1965" s="69">
        <v>185.807253</v>
      </c>
      <c r="Q1965">
        <v>0</v>
      </c>
      <c r="S1965" s="69">
        <v>974.09391099999993</v>
      </c>
      <c r="T1965">
        <v>0</v>
      </c>
      <c r="V1965" s="51">
        <v>4</v>
      </c>
      <c r="W1965" s="51">
        <v>133</v>
      </c>
      <c r="X1965" s="51">
        <v>38</v>
      </c>
    </row>
    <row r="1966" spans="1:24" x14ac:dyDescent="0.2">
      <c r="A1966">
        <v>50325</v>
      </c>
      <c r="B1966" t="s">
        <v>1786</v>
      </c>
      <c r="C1966" t="s">
        <v>1774</v>
      </c>
      <c r="D1966">
        <v>2017</v>
      </c>
      <c r="E1966" t="str">
        <f t="shared" si="30"/>
        <v>503252017</v>
      </c>
      <c r="F1966">
        <v>18091</v>
      </c>
      <c r="G1966" t="str">
        <f>VLOOKUP($A1966,CATMUN!$B$2:$C$1123,2,0)</f>
        <v>Bajo</v>
      </c>
      <c r="H1966" t="str">
        <f>VLOOKUP($A1966,CATMUN!$B$2:$D$1123,3,0)</f>
        <v>Municipios rurales</v>
      </c>
      <c r="I1966">
        <f>VLOOKUP($A1966,CATMUN!$B$2:$G$1123,4,0)</f>
        <v>0</v>
      </c>
      <c r="J1966">
        <f>VLOOKUP($A1966,CATMUN!$B$2:$G$1123,6,0)</f>
        <v>15</v>
      </c>
      <c r="K1966" s="69">
        <v>144.15894337999998</v>
      </c>
      <c r="L1966" s="69">
        <v>423.79490396975808</v>
      </c>
      <c r="M1966" s="69">
        <v>0</v>
      </c>
      <c r="N1966" s="69">
        <v>19.730779842112959</v>
      </c>
      <c r="P1966" s="69">
        <v>185.807253</v>
      </c>
      <c r="Q1966">
        <v>0</v>
      </c>
      <c r="S1966" s="69">
        <v>974.09391099999993</v>
      </c>
      <c r="T1966">
        <v>0</v>
      </c>
      <c r="V1966" s="51">
        <v>6</v>
      </c>
      <c r="W1966" s="51">
        <v>1</v>
      </c>
      <c r="X1966" s="51">
        <v>101</v>
      </c>
    </row>
    <row r="1967" spans="1:24" x14ac:dyDescent="0.2">
      <c r="A1967">
        <v>50330</v>
      </c>
      <c r="B1967" t="s">
        <v>1787</v>
      </c>
      <c r="C1967" t="s">
        <v>1774</v>
      </c>
      <c r="D1967">
        <v>2017</v>
      </c>
      <c r="E1967" t="str">
        <f t="shared" si="30"/>
        <v>503302017</v>
      </c>
      <c r="F1967">
        <v>11405</v>
      </c>
      <c r="G1967" t="str">
        <f>VLOOKUP($A1967,CATMUN!$B$2:$C$1123,2,0)</f>
        <v>Medio</v>
      </c>
      <c r="H1967" t="str">
        <f>VLOOKUP($A1967,CATMUN!$B$2:$D$1123,3,0)</f>
        <v>Municipios rurales</v>
      </c>
      <c r="I1967">
        <f>VLOOKUP($A1967,CATMUN!$B$2:$G$1123,4,0)</f>
        <v>0</v>
      </c>
      <c r="J1967">
        <f>VLOOKUP($A1967,CATMUN!$B$2:$G$1123,6,0)</f>
        <v>15</v>
      </c>
      <c r="K1967" s="69">
        <v>307.017292</v>
      </c>
      <c r="L1967" s="69">
        <v>423.79490396975808</v>
      </c>
      <c r="N1967" s="69">
        <v>19.730779842112959</v>
      </c>
      <c r="P1967" s="69">
        <v>185.807253</v>
      </c>
      <c r="Q1967">
        <v>0</v>
      </c>
      <c r="S1967" s="69">
        <v>974.09391099999993</v>
      </c>
      <c r="T1967">
        <v>0</v>
      </c>
      <c r="V1967" s="51">
        <v>6</v>
      </c>
      <c r="W1967" s="51">
        <v>5</v>
      </c>
      <c r="X1967" s="51">
        <v>101</v>
      </c>
    </row>
    <row r="1968" spans="1:24" x14ac:dyDescent="0.2">
      <c r="A1968">
        <v>50350</v>
      </c>
      <c r="B1968" t="s">
        <v>1788</v>
      </c>
      <c r="C1968" t="s">
        <v>1774</v>
      </c>
      <c r="D1968">
        <v>2017</v>
      </c>
      <c r="E1968" t="str">
        <f t="shared" si="30"/>
        <v>503502017</v>
      </c>
      <c r="F1968">
        <v>34787</v>
      </c>
      <c r="G1968" t="str">
        <f>VLOOKUP($A1968,CATMUN!$B$2:$C$1123,2,0)</f>
        <v>Bajo</v>
      </c>
      <c r="H1968" t="str">
        <f>VLOOKUP($A1968,CATMUN!$B$2:$D$1123,3,0)</f>
        <v>Municipios rurales</v>
      </c>
      <c r="I1968">
        <f>VLOOKUP($A1968,CATMUN!$B$2:$G$1123,4,0)</f>
        <v>0</v>
      </c>
      <c r="J1968">
        <f>VLOOKUP($A1968,CATMUN!$B$2:$G$1123,6,0)</f>
        <v>15</v>
      </c>
      <c r="K1968" s="69">
        <v>86.469554000000002</v>
      </c>
      <c r="L1968" s="69">
        <v>423.79490396975808</v>
      </c>
      <c r="M1968" s="69">
        <v>38.523350960000002</v>
      </c>
      <c r="N1968" s="69">
        <v>19.730779842112959</v>
      </c>
      <c r="O1968" s="69">
        <v>0</v>
      </c>
      <c r="P1968" s="69">
        <v>185.807253</v>
      </c>
      <c r="Q1968">
        <v>0</v>
      </c>
      <c r="S1968" s="69">
        <v>974.09391099999993</v>
      </c>
      <c r="T1968">
        <v>0</v>
      </c>
      <c r="V1968" s="51">
        <v>4</v>
      </c>
      <c r="W1968" s="51">
        <v>17</v>
      </c>
      <c r="X1968" s="51">
        <v>38</v>
      </c>
    </row>
    <row r="1969" spans="1:24" x14ac:dyDescent="0.2">
      <c r="A1969">
        <v>50370</v>
      </c>
      <c r="B1969" t="s">
        <v>1789</v>
      </c>
      <c r="C1969" t="s">
        <v>1774</v>
      </c>
      <c r="D1969">
        <v>2017</v>
      </c>
      <c r="E1969" t="str">
        <f t="shared" si="30"/>
        <v>503702017</v>
      </c>
      <c r="F1969">
        <v>16934</v>
      </c>
      <c r="G1969" t="str">
        <f>VLOOKUP($A1969,CATMUN!$B$2:$C$1123,2,0)</f>
        <v>Medio</v>
      </c>
      <c r="H1969" t="str">
        <f>VLOOKUP($A1969,CATMUN!$B$2:$D$1123,3,0)</f>
        <v>Municipios rurales</v>
      </c>
      <c r="I1969">
        <f>VLOOKUP($A1969,CATMUN!$B$2:$G$1123,4,0)</f>
        <v>0</v>
      </c>
      <c r="J1969">
        <f>VLOOKUP($A1969,CATMUN!$B$2:$G$1123,6,0)</f>
        <v>15</v>
      </c>
      <c r="K1969" s="69">
        <v>92.893375000000006</v>
      </c>
      <c r="L1969" s="69">
        <v>423.79490396975808</v>
      </c>
      <c r="N1969" s="69">
        <v>19.730779842112959</v>
      </c>
      <c r="O1969" s="69">
        <v>0</v>
      </c>
      <c r="P1969" s="69">
        <v>185.807253</v>
      </c>
      <c r="Q1969">
        <v>0</v>
      </c>
      <c r="S1969" s="69">
        <v>974.09391099999993</v>
      </c>
      <c r="T1969">
        <v>0</v>
      </c>
      <c r="V1969" s="51">
        <v>4</v>
      </c>
      <c r="W1969" s="51">
        <v>2</v>
      </c>
      <c r="X1969" s="51">
        <v>38</v>
      </c>
    </row>
    <row r="1970" spans="1:24" x14ac:dyDescent="0.2">
      <c r="A1970">
        <v>50400</v>
      </c>
      <c r="B1970" t="s">
        <v>1790</v>
      </c>
      <c r="C1970" t="s">
        <v>1774</v>
      </c>
      <c r="D1970">
        <v>2017</v>
      </c>
      <c r="E1970" t="str">
        <f t="shared" si="30"/>
        <v>504002017</v>
      </c>
      <c r="F1970">
        <v>9342</v>
      </c>
      <c r="G1970" t="str">
        <f>VLOOKUP($A1970,CATMUN!$B$2:$C$1123,2,0)</f>
        <v>Alto</v>
      </c>
      <c r="H1970" t="str">
        <f>VLOOKUP($A1970,CATMUN!$B$2:$D$1123,3,0)</f>
        <v>Municipios rurales</v>
      </c>
      <c r="I1970">
        <f>VLOOKUP($A1970,CATMUN!$B$2:$G$1123,4,0)</f>
        <v>0</v>
      </c>
      <c r="J1970">
        <f>VLOOKUP($A1970,CATMUN!$B$2:$G$1123,6,0)</f>
        <v>15</v>
      </c>
      <c r="K1970" s="69">
        <v>679.70154246000004</v>
      </c>
      <c r="L1970" s="69">
        <v>423.79490396975808</v>
      </c>
      <c r="M1970" s="69">
        <v>19.233601</v>
      </c>
      <c r="N1970" s="69">
        <v>19.730779842112959</v>
      </c>
      <c r="P1970" s="69">
        <v>185.807253</v>
      </c>
      <c r="Q1970">
        <v>0</v>
      </c>
      <c r="S1970" s="69">
        <v>974.09391099999993</v>
      </c>
      <c r="T1970">
        <v>0</v>
      </c>
      <c r="V1970" s="51">
        <v>4</v>
      </c>
      <c r="W1970" s="51">
        <v>6</v>
      </c>
      <c r="X1970" s="51">
        <v>38</v>
      </c>
    </row>
    <row r="1971" spans="1:24" x14ac:dyDescent="0.2">
      <c r="A1971">
        <v>50450</v>
      </c>
      <c r="B1971" t="s">
        <v>1791</v>
      </c>
      <c r="C1971" t="s">
        <v>1774</v>
      </c>
      <c r="D1971">
        <v>2017</v>
      </c>
      <c r="E1971" t="str">
        <f t="shared" si="30"/>
        <v>504502017</v>
      </c>
      <c r="F1971">
        <v>22000</v>
      </c>
      <c r="G1971" t="str">
        <f>VLOOKUP($A1971,CATMUN!$B$2:$C$1123,2,0)</f>
        <v>Bajo</v>
      </c>
      <c r="H1971" t="str">
        <f>VLOOKUP($A1971,CATMUN!$B$2:$D$1123,3,0)</f>
        <v>Municipios rurales</v>
      </c>
      <c r="I1971">
        <f>VLOOKUP($A1971,CATMUN!$B$2:$G$1123,4,0)</f>
        <v>0</v>
      </c>
      <c r="J1971">
        <f>VLOOKUP($A1971,CATMUN!$B$2:$G$1123,6,0)</f>
        <v>15</v>
      </c>
      <c r="K1971" s="69">
        <v>323.23093</v>
      </c>
      <c r="L1971" s="69">
        <v>423.79490396975808</v>
      </c>
      <c r="M1971" s="69">
        <v>2.2131509999999999</v>
      </c>
      <c r="N1971" s="69">
        <v>19.730779842112959</v>
      </c>
      <c r="O1971" s="69">
        <v>0</v>
      </c>
      <c r="P1971" s="69">
        <v>185.807253</v>
      </c>
      <c r="Q1971">
        <v>0</v>
      </c>
      <c r="S1971" s="69">
        <v>974.09391099999993</v>
      </c>
      <c r="T1971">
        <v>0</v>
      </c>
      <c r="V1971" s="51">
        <v>6</v>
      </c>
      <c r="W1971" s="51">
        <v>1</v>
      </c>
      <c r="X1971" s="51">
        <v>101</v>
      </c>
    </row>
    <row r="1972" spans="1:24" x14ac:dyDescent="0.2">
      <c r="A1972">
        <v>50568</v>
      </c>
      <c r="B1972" t="s">
        <v>1792</v>
      </c>
      <c r="C1972" t="s">
        <v>1774</v>
      </c>
      <c r="D1972">
        <v>2017</v>
      </c>
      <c r="E1972" t="str">
        <f t="shared" si="30"/>
        <v>505682017</v>
      </c>
      <c r="F1972">
        <v>18792</v>
      </c>
      <c r="G1972" t="str">
        <f>VLOOKUP($A1972,CATMUN!$B$2:$C$1123,2,0)</f>
        <v>Alto</v>
      </c>
      <c r="H1972" t="str">
        <f>VLOOKUP($A1972,CATMUN!$B$2:$D$1123,3,0)</f>
        <v>Municipios rurales</v>
      </c>
      <c r="I1972">
        <f>VLOOKUP($A1972,CATMUN!$B$2:$G$1123,4,0)</f>
        <v>0</v>
      </c>
      <c r="J1972">
        <f>VLOOKUP($A1972,CATMUN!$B$2:$G$1123,6,0)</f>
        <v>15</v>
      </c>
      <c r="K1972" s="69">
        <v>4802.832985</v>
      </c>
      <c r="L1972" s="69">
        <v>423.79490396975808</v>
      </c>
      <c r="N1972" s="69">
        <v>19.730779842112959</v>
      </c>
      <c r="P1972" s="69">
        <v>185.807253</v>
      </c>
      <c r="Q1972">
        <v>0</v>
      </c>
      <c r="S1972" s="69">
        <v>974.09391099999993</v>
      </c>
      <c r="T1972">
        <v>0</v>
      </c>
      <c r="V1972" s="51">
        <v>6</v>
      </c>
      <c r="W1972" s="51">
        <v>2681</v>
      </c>
      <c r="X1972" s="51">
        <v>101</v>
      </c>
    </row>
    <row r="1973" spans="1:24" x14ac:dyDescent="0.2">
      <c r="A1973">
        <v>50573</v>
      </c>
      <c r="B1973" t="s">
        <v>1793</v>
      </c>
      <c r="C1973" t="s">
        <v>1774</v>
      </c>
      <c r="D1973">
        <v>2017</v>
      </c>
      <c r="E1973" t="str">
        <f t="shared" si="30"/>
        <v>505732017</v>
      </c>
      <c r="F1973">
        <v>34283</v>
      </c>
      <c r="G1973" t="str">
        <f>VLOOKUP($A1973,CATMUN!$B$2:$C$1123,2,0)</f>
        <v>Alto</v>
      </c>
      <c r="H1973" t="str">
        <f>VLOOKUP($A1973,CATMUN!$B$2:$D$1123,3,0)</f>
        <v>Municipios rurales</v>
      </c>
      <c r="I1973">
        <f>VLOOKUP($A1973,CATMUN!$B$2:$G$1123,4,0)</f>
        <v>0</v>
      </c>
      <c r="J1973">
        <f>VLOOKUP($A1973,CATMUN!$B$2:$G$1123,6,0)</f>
        <v>15</v>
      </c>
      <c r="K1973" s="69">
        <v>12297.357972</v>
      </c>
      <c r="L1973" s="69">
        <v>423.79490396975808</v>
      </c>
      <c r="M1973" s="69">
        <v>22.31776</v>
      </c>
      <c r="N1973" s="69">
        <v>19.730779842112959</v>
      </c>
      <c r="P1973" s="69">
        <v>185.807253</v>
      </c>
      <c r="Q1973">
        <v>0</v>
      </c>
      <c r="S1973" s="69">
        <v>974.09391099999993</v>
      </c>
      <c r="T1973">
        <v>0</v>
      </c>
      <c r="V1973" s="51">
        <v>6</v>
      </c>
      <c r="W1973" s="51">
        <v>136</v>
      </c>
      <c r="X1973" s="51">
        <v>101</v>
      </c>
    </row>
    <row r="1974" spans="1:24" x14ac:dyDescent="0.2">
      <c r="A1974">
        <v>50577</v>
      </c>
      <c r="B1974" t="s">
        <v>1794</v>
      </c>
      <c r="C1974" t="s">
        <v>1774</v>
      </c>
      <c r="D1974">
        <v>2017</v>
      </c>
      <c r="E1974" t="str">
        <f t="shared" si="30"/>
        <v>505772017</v>
      </c>
      <c r="F1974">
        <v>9593</v>
      </c>
      <c r="G1974" t="str">
        <f>VLOOKUP($A1974,CATMUN!$B$2:$C$1123,2,0)</f>
        <v>Alto</v>
      </c>
      <c r="H1974" t="str">
        <f>VLOOKUP($A1974,CATMUN!$B$2:$D$1123,3,0)</f>
        <v>Municipios rurales</v>
      </c>
      <c r="I1974">
        <f>VLOOKUP($A1974,CATMUN!$B$2:$G$1123,4,0)</f>
        <v>0</v>
      </c>
      <c r="J1974">
        <f>VLOOKUP($A1974,CATMUN!$B$2:$G$1123,6,0)</f>
        <v>15</v>
      </c>
      <c r="K1974" s="69">
        <v>922.71081900000001</v>
      </c>
      <c r="L1974" s="69">
        <v>423.79490396975808</v>
      </c>
      <c r="M1974" s="69">
        <v>3.2555730000000001</v>
      </c>
      <c r="N1974" s="69">
        <v>19.730779842112959</v>
      </c>
      <c r="O1974" s="69">
        <v>0</v>
      </c>
      <c r="P1974" s="69">
        <v>185.807253</v>
      </c>
      <c r="Q1974">
        <v>0</v>
      </c>
      <c r="R1974">
        <v>0</v>
      </c>
      <c r="S1974" s="69">
        <v>974.09391099999993</v>
      </c>
      <c r="T1974">
        <v>0</v>
      </c>
      <c r="V1974" s="51">
        <v>4</v>
      </c>
      <c r="W1974" s="51">
        <v>32</v>
      </c>
      <c r="X1974" s="51">
        <v>38</v>
      </c>
    </row>
    <row r="1975" spans="1:24" x14ac:dyDescent="0.2">
      <c r="A1975">
        <v>50590</v>
      </c>
      <c r="B1975" t="s">
        <v>1450</v>
      </c>
      <c r="C1975" t="s">
        <v>1774</v>
      </c>
      <c r="D1975">
        <v>2017</v>
      </c>
      <c r="E1975" t="str">
        <f t="shared" si="30"/>
        <v>505902017</v>
      </c>
      <c r="F1975">
        <v>18793</v>
      </c>
      <c r="G1975" t="str">
        <f>VLOOKUP($A1975,CATMUN!$B$2:$C$1123,2,0)</f>
        <v>Medio</v>
      </c>
      <c r="H1975" t="str">
        <f>VLOOKUP($A1975,CATMUN!$B$2:$D$1123,3,0)</f>
        <v>Municipios rurales</v>
      </c>
      <c r="I1975">
        <f>VLOOKUP($A1975,CATMUN!$B$2:$G$1123,4,0)</f>
        <v>0</v>
      </c>
      <c r="J1975">
        <f>VLOOKUP($A1975,CATMUN!$B$2:$G$1123,6,0)</f>
        <v>15</v>
      </c>
      <c r="K1975" s="69">
        <v>481.16402099999999</v>
      </c>
      <c r="L1975" s="69">
        <v>423.79490396975808</v>
      </c>
      <c r="M1975" s="69">
        <v>1.026</v>
      </c>
      <c r="N1975" s="69">
        <v>19.730779842112959</v>
      </c>
      <c r="P1975" s="69">
        <v>185.807253</v>
      </c>
      <c r="Q1975">
        <v>0</v>
      </c>
      <c r="S1975" s="69">
        <v>974.09391099999993</v>
      </c>
      <c r="T1975">
        <v>0</v>
      </c>
      <c r="V1975" s="51">
        <v>6</v>
      </c>
      <c r="W1975" s="51">
        <v>3</v>
      </c>
      <c r="X1975" s="51">
        <v>101</v>
      </c>
    </row>
    <row r="1976" spans="1:24" x14ac:dyDescent="0.2">
      <c r="A1976">
        <v>50680</v>
      </c>
      <c r="B1976" t="s">
        <v>1796</v>
      </c>
      <c r="C1976" t="s">
        <v>1774</v>
      </c>
      <c r="D1976">
        <v>2017</v>
      </c>
      <c r="E1976" t="str">
        <f t="shared" si="30"/>
        <v>506802017</v>
      </c>
      <c r="F1976">
        <v>10299</v>
      </c>
      <c r="G1976" t="str">
        <f>VLOOKUP($A1976,CATMUN!$B$2:$C$1123,2,0)</f>
        <v>Alto</v>
      </c>
      <c r="H1976" t="str">
        <f>VLOOKUP($A1976,CATMUN!$B$2:$D$1123,3,0)</f>
        <v>Municipios rurales</v>
      </c>
      <c r="I1976">
        <f>VLOOKUP($A1976,CATMUN!$B$2:$G$1123,4,0)</f>
        <v>0</v>
      </c>
      <c r="J1976">
        <f>VLOOKUP($A1976,CATMUN!$B$2:$G$1123,6,0)</f>
        <v>15</v>
      </c>
      <c r="K1976" s="69">
        <v>1001.986906</v>
      </c>
      <c r="L1976" s="69">
        <v>423.79490396975808</v>
      </c>
      <c r="M1976" s="69">
        <v>151.24379999999999</v>
      </c>
      <c r="N1976" s="69">
        <v>19.730779842112959</v>
      </c>
      <c r="O1976" s="69">
        <v>0</v>
      </c>
      <c r="P1976" s="69">
        <v>185.807253</v>
      </c>
      <c r="Q1976">
        <v>0</v>
      </c>
      <c r="S1976" s="69">
        <v>974.09391099999993</v>
      </c>
      <c r="T1976">
        <v>0</v>
      </c>
      <c r="U1976">
        <v>0.49099999999999999</v>
      </c>
      <c r="V1976" s="51">
        <v>4</v>
      </c>
      <c r="W1976" s="51">
        <v>79</v>
      </c>
      <c r="X1976" s="51">
        <v>38</v>
      </c>
    </row>
    <row r="1977" spans="1:24" x14ac:dyDescent="0.2">
      <c r="A1977">
        <v>50683</v>
      </c>
      <c r="B1977" t="s">
        <v>1797</v>
      </c>
      <c r="C1977" t="s">
        <v>1774</v>
      </c>
      <c r="D1977">
        <v>2017</v>
      </c>
      <c r="E1977" t="str">
        <f t="shared" si="30"/>
        <v>506832017</v>
      </c>
      <c r="F1977">
        <v>8764</v>
      </c>
      <c r="G1977" t="str">
        <f>VLOOKUP($A1977,CATMUN!$B$2:$C$1123,2,0)</f>
        <v>Alto</v>
      </c>
      <c r="H1977" t="str">
        <f>VLOOKUP($A1977,CATMUN!$B$2:$D$1123,3,0)</f>
        <v>Municipios rurales</v>
      </c>
      <c r="I1977">
        <f>VLOOKUP($A1977,CATMUN!$B$2:$G$1123,4,0)</f>
        <v>0</v>
      </c>
      <c r="J1977">
        <f>VLOOKUP($A1977,CATMUN!$B$2:$G$1123,6,0)</f>
        <v>15</v>
      </c>
      <c r="K1977" s="69">
        <v>568.98904799999991</v>
      </c>
      <c r="L1977" s="69">
        <v>423.79490396975808</v>
      </c>
      <c r="M1977" s="69">
        <v>8.0594931399999989</v>
      </c>
      <c r="N1977" s="69">
        <v>19.730779842112959</v>
      </c>
      <c r="O1977" s="69">
        <v>0</v>
      </c>
      <c r="P1977" s="69">
        <v>185.807253</v>
      </c>
      <c r="Q1977">
        <v>0</v>
      </c>
      <c r="S1977" s="69">
        <v>974.09391099999993</v>
      </c>
      <c r="T1977">
        <v>0</v>
      </c>
      <c r="V1977" s="51">
        <v>4</v>
      </c>
      <c r="W1977" s="51">
        <v>7</v>
      </c>
      <c r="X1977" s="51">
        <v>38</v>
      </c>
    </row>
    <row r="1978" spans="1:24" x14ac:dyDescent="0.2">
      <c r="A1978">
        <v>50686</v>
      </c>
      <c r="B1978" t="s">
        <v>1798</v>
      </c>
      <c r="C1978" t="s">
        <v>1774</v>
      </c>
      <c r="D1978">
        <v>2017</v>
      </c>
      <c r="E1978" t="str">
        <f t="shared" si="30"/>
        <v>506862017</v>
      </c>
      <c r="F1978">
        <v>2207</v>
      </c>
      <c r="G1978" t="str">
        <f>VLOOKUP($A1978,CATMUN!$B$2:$C$1123,2,0)</f>
        <v>Alto</v>
      </c>
      <c r="H1978" t="str">
        <f>VLOOKUP($A1978,CATMUN!$B$2:$D$1123,3,0)</f>
        <v>Municipios rurales</v>
      </c>
      <c r="I1978">
        <f>VLOOKUP($A1978,CATMUN!$B$2:$G$1123,4,0)</f>
        <v>0</v>
      </c>
      <c r="J1978">
        <f>VLOOKUP($A1978,CATMUN!$B$2:$G$1123,6,0)</f>
        <v>15</v>
      </c>
      <c r="K1978" s="69">
        <v>33.646372</v>
      </c>
      <c r="L1978" s="69">
        <v>423.79490396975808</v>
      </c>
      <c r="N1978" s="69">
        <v>19.730779842112959</v>
      </c>
      <c r="P1978" s="69">
        <v>185.807253</v>
      </c>
      <c r="Q1978">
        <v>0</v>
      </c>
      <c r="S1978" s="69">
        <v>974.09391099999993</v>
      </c>
      <c r="T1978">
        <v>0</v>
      </c>
      <c r="V1978" s="51">
        <v>4</v>
      </c>
      <c r="W1978" s="51" t="e">
        <v>#N/A</v>
      </c>
      <c r="X1978" s="51" t="e">
        <v>#N/A</v>
      </c>
    </row>
    <row r="1979" spans="1:24" x14ac:dyDescent="0.2">
      <c r="A1979">
        <v>50689</v>
      </c>
      <c r="B1979" t="s">
        <v>1518</v>
      </c>
      <c r="C1979" t="s">
        <v>1774</v>
      </c>
      <c r="D1979">
        <v>2017</v>
      </c>
      <c r="E1979" t="str">
        <f t="shared" si="30"/>
        <v>506892017</v>
      </c>
      <c r="F1979">
        <v>25298</v>
      </c>
      <c r="G1979" t="str">
        <f>VLOOKUP($A1979,CATMUN!$B$2:$C$1123,2,0)</f>
        <v>Medio</v>
      </c>
      <c r="H1979" t="str">
        <f>VLOOKUP($A1979,CATMUN!$B$2:$D$1123,3,0)</f>
        <v>Municipios rurales</v>
      </c>
      <c r="I1979">
        <f>VLOOKUP($A1979,CATMUN!$B$2:$G$1123,4,0)</f>
        <v>0</v>
      </c>
      <c r="J1979">
        <f>VLOOKUP($A1979,CATMUN!$B$2:$G$1123,6,0)</f>
        <v>15</v>
      </c>
      <c r="K1979" s="69">
        <v>4112.1379699999998</v>
      </c>
      <c r="L1979" s="69">
        <v>423.79490396975808</v>
      </c>
      <c r="M1979" s="69">
        <v>76.212123000000005</v>
      </c>
      <c r="N1979" s="69">
        <v>19.730779842112959</v>
      </c>
      <c r="O1979" s="69">
        <v>0</v>
      </c>
      <c r="P1979" s="69">
        <v>185.807253</v>
      </c>
      <c r="Q1979">
        <v>0</v>
      </c>
      <c r="R1979">
        <v>0</v>
      </c>
      <c r="S1979" s="69">
        <v>974.09391099999993</v>
      </c>
      <c r="T1979">
        <v>0</v>
      </c>
      <c r="V1979" s="51">
        <v>4</v>
      </c>
      <c r="W1979" s="51">
        <v>248</v>
      </c>
      <c r="X1979" s="51">
        <v>38</v>
      </c>
    </row>
    <row r="1980" spans="1:24" x14ac:dyDescent="0.2">
      <c r="A1980">
        <v>50711</v>
      </c>
      <c r="B1980" t="s">
        <v>1799</v>
      </c>
      <c r="C1980" t="s">
        <v>1774</v>
      </c>
      <c r="D1980">
        <v>2017</v>
      </c>
      <c r="E1980" t="str">
        <f t="shared" si="30"/>
        <v>507112017</v>
      </c>
      <c r="F1980">
        <v>26347</v>
      </c>
      <c r="G1980" t="str">
        <f>VLOOKUP($A1980,CATMUN!$B$2:$C$1123,2,0)</f>
        <v>Medio</v>
      </c>
      <c r="H1980" t="str">
        <f>VLOOKUP($A1980,CATMUN!$B$2:$D$1123,3,0)</f>
        <v>Municipios rurales</v>
      </c>
      <c r="I1980">
        <f>VLOOKUP($A1980,CATMUN!$B$2:$G$1123,4,0)</f>
        <v>0</v>
      </c>
      <c r="J1980">
        <f>VLOOKUP($A1980,CATMUN!$B$2:$G$1123,6,0)</f>
        <v>15</v>
      </c>
      <c r="K1980" s="69">
        <v>326.09163100000001</v>
      </c>
      <c r="L1980" s="69">
        <v>423.79490396975808</v>
      </c>
      <c r="M1980" s="69">
        <v>1.502737</v>
      </c>
      <c r="N1980" s="69">
        <v>19.730779842112959</v>
      </c>
      <c r="O1980" s="69">
        <v>0</v>
      </c>
      <c r="P1980" s="69">
        <v>185.807253</v>
      </c>
      <c r="Q1980">
        <v>0</v>
      </c>
      <c r="S1980" s="69">
        <v>974.09391099999993</v>
      </c>
      <c r="T1980">
        <v>0</v>
      </c>
      <c r="V1980" s="51">
        <v>6</v>
      </c>
      <c r="W1980" s="51">
        <v>73</v>
      </c>
      <c r="X1980" s="51">
        <v>101</v>
      </c>
    </row>
    <row r="1981" spans="1:24" x14ac:dyDescent="0.2">
      <c r="A1981">
        <v>52022</v>
      </c>
      <c r="B1981" t="s">
        <v>1801</v>
      </c>
      <c r="C1981" t="s">
        <v>1606</v>
      </c>
      <c r="D1981">
        <v>2017</v>
      </c>
      <c r="E1981" t="str">
        <f t="shared" si="30"/>
        <v>520222017</v>
      </c>
      <c r="F1981">
        <v>5929</v>
      </c>
      <c r="G1981" t="str">
        <f>VLOOKUP($A1981,CATMUN!$B$2:$C$1123,2,0)</f>
        <v>Medio</v>
      </c>
      <c r="H1981" t="str">
        <f>VLOOKUP($A1981,CATMUN!$B$2:$D$1123,3,0)</f>
        <v>Municipios rurales</v>
      </c>
      <c r="I1981">
        <f>VLOOKUP($A1981,CATMUN!$B$2:$G$1123,4,0)</f>
        <v>0</v>
      </c>
      <c r="J1981">
        <f>VLOOKUP($A1981,CATMUN!$B$2:$G$1123,6,0)</f>
        <v>15</v>
      </c>
      <c r="K1981" s="69">
        <v>161.336309</v>
      </c>
      <c r="L1981" s="69">
        <v>423.79490396975808</v>
      </c>
      <c r="M1981" s="69">
        <v>0.40464800000000001</v>
      </c>
      <c r="N1981" s="69">
        <v>19.730779842112959</v>
      </c>
      <c r="P1981" s="69">
        <v>185.807253</v>
      </c>
      <c r="Q1981">
        <v>0</v>
      </c>
      <c r="S1981" s="69">
        <v>974.09391099999993</v>
      </c>
      <c r="T1981">
        <v>0</v>
      </c>
      <c r="V1981" s="51">
        <v>4</v>
      </c>
      <c r="W1981" s="51">
        <v>2</v>
      </c>
      <c r="X1981" s="51">
        <v>38</v>
      </c>
    </row>
    <row r="1982" spans="1:24" x14ac:dyDescent="0.2">
      <c r="A1982">
        <v>52036</v>
      </c>
      <c r="B1982" t="s">
        <v>1802</v>
      </c>
      <c r="C1982" t="s">
        <v>1606</v>
      </c>
      <c r="D1982">
        <v>2017</v>
      </c>
      <c r="E1982" t="str">
        <f t="shared" si="30"/>
        <v>520362017</v>
      </c>
      <c r="F1982">
        <v>6745</v>
      </c>
      <c r="G1982" t="str">
        <f>VLOOKUP($A1982,CATMUN!$B$2:$C$1123,2,0)</f>
        <v>Bajo</v>
      </c>
      <c r="H1982" t="str">
        <f>VLOOKUP($A1982,CATMUN!$B$2:$D$1123,3,0)</f>
        <v>Municipios rurales</v>
      </c>
      <c r="I1982">
        <f>VLOOKUP($A1982,CATMUN!$B$2:$G$1123,4,0)</f>
        <v>0</v>
      </c>
      <c r="J1982">
        <f>VLOOKUP($A1982,CATMUN!$B$2:$G$1123,6,0)</f>
        <v>15</v>
      </c>
      <c r="K1982" s="69">
        <v>35.318376999999998</v>
      </c>
      <c r="L1982" s="69">
        <v>423.79490396975808</v>
      </c>
      <c r="N1982" s="69">
        <v>19.730779842112959</v>
      </c>
      <c r="P1982" s="69">
        <v>185.807253</v>
      </c>
      <c r="Q1982">
        <v>0</v>
      </c>
      <c r="S1982" s="69">
        <v>974.09391099999993</v>
      </c>
      <c r="T1982">
        <v>0</v>
      </c>
      <c r="V1982" s="51">
        <v>4</v>
      </c>
      <c r="W1982" s="51" t="e">
        <v>#N/A</v>
      </c>
      <c r="X1982" s="51" t="e">
        <v>#N/A</v>
      </c>
    </row>
    <row r="1983" spans="1:24" x14ac:dyDescent="0.2">
      <c r="A1983">
        <v>52079</v>
      </c>
      <c r="B1983" t="s">
        <v>1804</v>
      </c>
      <c r="C1983" t="s">
        <v>1606</v>
      </c>
      <c r="D1983">
        <v>2017</v>
      </c>
      <c r="E1983" t="str">
        <f t="shared" si="30"/>
        <v>520792017</v>
      </c>
      <c r="F1983">
        <v>39564</v>
      </c>
      <c r="G1983" t="str">
        <f>VLOOKUP($A1983,CATMUN!$B$2:$C$1123,2,0)</f>
        <v>Bajo</v>
      </c>
      <c r="H1983" t="str">
        <f>VLOOKUP($A1983,CATMUN!$B$2:$D$1123,3,0)</f>
        <v>Municipios rurales</v>
      </c>
      <c r="I1983">
        <f>VLOOKUP($A1983,CATMUN!$B$2:$G$1123,4,0)</f>
        <v>0</v>
      </c>
      <c r="J1983">
        <f>VLOOKUP($A1983,CATMUN!$B$2:$G$1123,6,0)</f>
        <v>15</v>
      </c>
      <c r="K1983" s="69">
        <v>511.831254</v>
      </c>
      <c r="L1983" s="69">
        <v>423.79490396975808</v>
      </c>
      <c r="N1983" s="69">
        <v>19.730779842112959</v>
      </c>
      <c r="P1983" s="69">
        <v>185.807253</v>
      </c>
      <c r="Q1983">
        <v>0</v>
      </c>
      <c r="S1983" s="69">
        <v>974.09391099999993</v>
      </c>
      <c r="T1983">
        <v>0</v>
      </c>
      <c r="V1983" s="51">
        <v>4</v>
      </c>
      <c r="W1983" s="51" t="e">
        <v>#N/A</v>
      </c>
      <c r="X1983" s="51" t="e">
        <v>#N/A</v>
      </c>
    </row>
    <row r="1984" spans="1:24" x14ac:dyDescent="0.2">
      <c r="A1984">
        <v>52110</v>
      </c>
      <c r="B1984" t="s">
        <v>1805</v>
      </c>
      <c r="C1984" t="s">
        <v>1606</v>
      </c>
      <c r="D1984">
        <v>2017</v>
      </c>
      <c r="E1984" t="str">
        <f t="shared" si="30"/>
        <v>521102017</v>
      </c>
      <c r="F1984">
        <v>25653</v>
      </c>
      <c r="G1984" t="str">
        <f>VLOOKUP($A1984,CATMUN!$B$2:$C$1123,2,0)</f>
        <v>Medio</v>
      </c>
      <c r="H1984" t="str">
        <f>VLOOKUP($A1984,CATMUN!$B$2:$D$1123,3,0)</f>
        <v>Municipios rurales</v>
      </c>
      <c r="I1984">
        <f>VLOOKUP($A1984,CATMUN!$B$2:$G$1123,4,0)</f>
        <v>0</v>
      </c>
      <c r="J1984">
        <f>VLOOKUP($A1984,CATMUN!$B$2:$G$1123,6,0)</f>
        <v>15</v>
      </c>
      <c r="K1984" s="69">
        <v>395.03181699999999</v>
      </c>
      <c r="L1984" s="69">
        <v>423.79490396975808</v>
      </c>
      <c r="M1984" s="69">
        <v>17.666349999999998</v>
      </c>
      <c r="N1984" s="69">
        <v>19.730779842112959</v>
      </c>
      <c r="O1984" s="69">
        <v>0.06</v>
      </c>
      <c r="P1984" s="69">
        <v>185.807253</v>
      </c>
      <c r="S1984" s="69">
        <v>974.09391099999993</v>
      </c>
      <c r="T1984">
        <v>0</v>
      </c>
      <c r="U1984">
        <v>10.388</v>
      </c>
      <c r="V1984" s="51">
        <v>4</v>
      </c>
      <c r="W1984" s="51">
        <v>8</v>
      </c>
      <c r="X1984" s="51">
        <v>38</v>
      </c>
    </row>
    <row r="1985" spans="1:24" x14ac:dyDescent="0.2">
      <c r="A1985">
        <v>52207</v>
      </c>
      <c r="B1985" t="s">
        <v>1807</v>
      </c>
      <c r="C1985" t="s">
        <v>1606</v>
      </c>
      <c r="D1985">
        <v>2017</v>
      </c>
      <c r="E1985" t="str">
        <f t="shared" si="30"/>
        <v>522072017</v>
      </c>
      <c r="F1985">
        <v>9201</v>
      </c>
      <c r="G1985" t="str">
        <f>VLOOKUP($A1985,CATMUN!$B$2:$C$1123,2,0)</f>
        <v>Medio</v>
      </c>
      <c r="H1985" t="str">
        <f>VLOOKUP($A1985,CATMUN!$B$2:$D$1123,3,0)</f>
        <v>Municipios rurales</v>
      </c>
      <c r="I1985">
        <f>VLOOKUP($A1985,CATMUN!$B$2:$G$1123,4,0)</f>
        <v>0</v>
      </c>
      <c r="J1985">
        <f>VLOOKUP($A1985,CATMUN!$B$2:$G$1123,6,0)</f>
        <v>15</v>
      </c>
      <c r="K1985" s="69">
        <v>66.901730999999998</v>
      </c>
      <c r="L1985" s="69">
        <v>423.79490396975808</v>
      </c>
      <c r="N1985" s="69">
        <v>19.730779842112959</v>
      </c>
      <c r="P1985" s="69">
        <v>185.807253</v>
      </c>
      <c r="Q1985">
        <v>0</v>
      </c>
      <c r="S1985" s="69">
        <v>974.09391099999993</v>
      </c>
      <c r="T1985">
        <v>0</v>
      </c>
      <c r="V1985" s="51">
        <v>4</v>
      </c>
      <c r="W1985" s="51">
        <v>4</v>
      </c>
      <c r="X1985" s="51">
        <v>38</v>
      </c>
    </row>
    <row r="1986" spans="1:24" x14ac:dyDescent="0.2">
      <c r="A1986">
        <v>52215</v>
      </c>
      <c r="B1986" t="s">
        <v>1253</v>
      </c>
      <c r="C1986" t="s">
        <v>1606</v>
      </c>
      <c r="D1986">
        <v>2017</v>
      </c>
      <c r="E1986" t="str">
        <f t="shared" ref="E1986:E2049" si="31">A1986&amp;D1986</f>
        <v>522152017</v>
      </c>
      <c r="F1986">
        <v>14066</v>
      </c>
      <c r="G1986" t="str">
        <f>VLOOKUP($A1986,CATMUN!$B$2:$C$1123,2,0)</f>
        <v>Bajo</v>
      </c>
      <c r="H1986" t="str">
        <f>VLOOKUP($A1986,CATMUN!$B$2:$D$1123,3,0)</f>
        <v>Municipios rurales</v>
      </c>
      <c r="I1986">
        <f>VLOOKUP($A1986,CATMUN!$B$2:$G$1123,4,0)</f>
        <v>0</v>
      </c>
      <c r="J1986">
        <f>VLOOKUP($A1986,CATMUN!$B$2:$G$1123,6,0)</f>
        <v>15</v>
      </c>
      <c r="K1986" s="69">
        <v>38.291209000000002</v>
      </c>
      <c r="L1986" s="69">
        <v>423.79490396975808</v>
      </c>
      <c r="N1986" s="69">
        <v>19.730779842112959</v>
      </c>
      <c r="P1986" s="69">
        <v>185.807253</v>
      </c>
      <c r="Q1986">
        <v>0</v>
      </c>
      <c r="S1986" s="69">
        <v>974.09391099999993</v>
      </c>
      <c r="T1986">
        <v>0</v>
      </c>
      <c r="V1986" s="51">
        <v>4</v>
      </c>
      <c r="W1986" s="51">
        <v>2</v>
      </c>
      <c r="X1986" s="51">
        <v>38</v>
      </c>
    </row>
    <row r="1987" spans="1:24" x14ac:dyDescent="0.2">
      <c r="A1987">
        <v>52227</v>
      </c>
      <c r="B1987" t="s">
        <v>1810</v>
      </c>
      <c r="C1987" t="s">
        <v>1606</v>
      </c>
      <c r="D1987">
        <v>2017</v>
      </c>
      <c r="E1987" t="str">
        <f t="shared" si="31"/>
        <v>522272017</v>
      </c>
      <c r="F1987">
        <v>39066</v>
      </c>
      <c r="G1987" t="str">
        <f>VLOOKUP($A1987,CATMUN!$B$2:$C$1123,2,0)</f>
        <v>Bajo</v>
      </c>
      <c r="H1987" t="str">
        <f>VLOOKUP($A1987,CATMUN!$B$2:$D$1123,3,0)</f>
        <v>Municipios rurales</v>
      </c>
      <c r="I1987">
        <f>VLOOKUP($A1987,CATMUN!$B$2:$G$1123,4,0)</f>
        <v>0</v>
      </c>
      <c r="J1987">
        <f>VLOOKUP($A1987,CATMUN!$B$2:$G$1123,6,0)</f>
        <v>15</v>
      </c>
      <c r="K1987" s="69">
        <v>44.205355000000004</v>
      </c>
      <c r="L1987" s="69">
        <v>423.79490396975808</v>
      </c>
      <c r="N1987" s="69">
        <v>19.730779842112959</v>
      </c>
      <c r="P1987" s="69">
        <v>185.807253</v>
      </c>
      <c r="Q1987">
        <v>0</v>
      </c>
      <c r="S1987" s="69">
        <v>974.09391099999993</v>
      </c>
      <c r="T1987">
        <v>0</v>
      </c>
      <c r="V1987" s="51">
        <v>4</v>
      </c>
      <c r="W1987" s="51">
        <v>4</v>
      </c>
      <c r="X1987" s="51">
        <v>38</v>
      </c>
    </row>
    <row r="1988" spans="1:24" x14ac:dyDescent="0.2">
      <c r="A1988">
        <v>52233</v>
      </c>
      <c r="B1988" t="s">
        <v>1811</v>
      </c>
      <c r="C1988" t="s">
        <v>1606</v>
      </c>
      <c r="D1988">
        <v>2017</v>
      </c>
      <c r="E1988" t="str">
        <f t="shared" si="31"/>
        <v>522332017</v>
      </c>
      <c r="F1988">
        <v>16129</v>
      </c>
      <c r="G1988" t="str">
        <f>VLOOKUP($A1988,CATMUN!$B$2:$C$1123,2,0)</f>
        <v>Medio</v>
      </c>
      <c r="H1988" t="str">
        <f>VLOOKUP($A1988,CATMUN!$B$2:$D$1123,3,0)</f>
        <v>Municipios rurales</v>
      </c>
      <c r="I1988">
        <f>VLOOKUP($A1988,CATMUN!$B$2:$G$1123,4,0)</f>
        <v>0</v>
      </c>
      <c r="J1988">
        <f>VLOOKUP($A1988,CATMUN!$B$2:$G$1123,6,0)</f>
        <v>15</v>
      </c>
      <c r="K1988" s="69">
        <v>23.283663000000001</v>
      </c>
      <c r="L1988" s="69">
        <v>423.79490396975808</v>
      </c>
      <c r="M1988" s="69">
        <v>0.01</v>
      </c>
      <c r="N1988" s="69">
        <v>19.730779842112959</v>
      </c>
      <c r="P1988" s="69">
        <v>185.807253</v>
      </c>
      <c r="Q1988">
        <v>0</v>
      </c>
      <c r="S1988" s="69">
        <v>974.09391099999993</v>
      </c>
      <c r="T1988">
        <v>0</v>
      </c>
      <c r="V1988" s="51">
        <v>4</v>
      </c>
      <c r="W1988" s="51">
        <v>2</v>
      </c>
      <c r="X1988" s="51">
        <v>38</v>
      </c>
    </row>
    <row r="1989" spans="1:24" x14ac:dyDescent="0.2">
      <c r="A1989">
        <v>52250</v>
      </c>
      <c r="B1989" t="s">
        <v>1813</v>
      </c>
      <c r="C1989" t="s">
        <v>1606</v>
      </c>
      <c r="D1989">
        <v>2017</v>
      </c>
      <c r="E1989" t="str">
        <f t="shared" si="31"/>
        <v>522502017</v>
      </c>
      <c r="F1989">
        <v>39600</v>
      </c>
      <c r="G1989" t="str">
        <f>VLOOKUP($A1989,CATMUN!$B$2:$C$1123,2,0)</f>
        <v>Bajo</v>
      </c>
      <c r="H1989" t="str">
        <f>VLOOKUP($A1989,CATMUN!$B$2:$D$1123,3,0)</f>
        <v>Municipios rurales</v>
      </c>
      <c r="I1989">
        <f>VLOOKUP($A1989,CATMUN!$B$2:$G$1123,4,0)</f>
        <v>0</v>
      </c>
      <c r="J1989">
        <f>VLOOKUP($A1989,CATMUN!$B$2:$G$1123,6,0)</f>
        <v>15</v>
      </c>
      <c r="K1989" s="69">
        <v>0.77795000000000003</v>
      </c>
      <c r="L1989" s="69">
        <v>423.79490396975808</v>
      </c>
      <c r="N1989" s="69">
        <v>19.730779842112959</v>
      </c>
      <c r="P1989" s="69">
        <v>185.807253</v>
      </c>
      <c r="Q1989">
        <v>0</v>
      </c>
      <c r="S1989" s="69">
        <v>974.09391099999993</v>
      </c>
      <c r="T1989">
        <v>0</v>
      </c>
      <c r="V1989" s="51">
        <v>4</v>
      </c>
      <c r="W1989" s="51">
        <v>5</v>
      </c>
      <c r="X1989" s="51">
        <v>38</v>
      </c>
    </row>
    <row r="1990" spans="1:24" x14ac:dyDescent="0.2">
      <c r="A1990">
        <v>52254</v>
      </c>
      <c r="B1990" t="s">
        <v>1814</v>
      </c>
      <c r="C1990" t="s">
        <v>1606</v>
      </c>
      <c r="D1990">
        <v>2017</v>
      </c>
      <c r="E1990" t="str">
        <f t="shared" si="31"/>
        <v>522542017</v>
      </c>
      <c r="F1990">
        <v>6430</v>
      </c>
      <c r="G1990" t="str">
        <f>VLOOKUP($A1990,CATMUN!$B$2:$C$1123,2,0)</f>
        <v>Medio</v>
      </c>
      <c r="H1990" t="str">
        <f>VLOOKUP($A1990,CATMUN!$B$2:$D$1123,3,0)</f>
        <v>Municipios rurales</v>
      </c>
      <c r="I1990">
        <f>VLOOKUP($A1990,CATMUN!$B$2:$G$1123,4,0)</f>
        <v>0</v>
      </c>
      <c r="J1990">
        <f>VLOOKUP($A1990,CATMUN!$B$2:$G$1123,6,0)</f>
        <v>15</v>
      </c>
      <c r="K1990" s="69">
        <v>51.392448999999999</v>
      </c>
      <c r="L1990" s="69">
        <v>423.79490396975808</v>
      </c>
      <c r="N1990" s="69">
        <v>19.730779842112959</v>
      </c>
      <c r="P1990" s="69">
        <v>185.807253</v>
      </c>
      <c r="Q1990">
        <v>0</v>
      </c>
      <c r="S1990" s="69">
        <v>974.09391099999993</v>
      </c>
      <c r="T1990">
        <v>0</v>
      </c>
      <c r="V1990" s="51">
        <v>4</v>
      </c>
      <c r="W1990" s="51" t="e">
        <v>#N/A</v>
      </c>
      <c r="X1990" s="51" t="e">
        <v>#N/A</v>
      </c>
    </row>
    <row r="1991" spans="1:24" x14ac:dyDescent="0.2">
      <c r="A1991">
        <v>52256</v>
      </c>
      <c r="B1991" t="s">
        <v>1815</v>
      </c>
      <c r="C1991" t="s">
        <v>1606</v>
      </c>
      <c r="D1991">
        <v>2017</v>
      </c>
      <c r="E1991" t="str">
        <f t="shared" si="31"/>
        <v>522562017</v>
      </c>
      <c r="F1991">
        <v>9938</v>
      </c>
      <c r="G1991" t="str">
        <f>VLOOKUP($A1991,CATMUN!$B$2:$C$1123,2,0)</f>
        <v>Bajo</v>
      </c>
      <c r="H1991" t="str">
        <f>VLOOKUP($A1991,CATMUN!$B$2:$D$1123,3,0)</f>
        <v>Municipios rurales</v>
      </c>
      <c r="I1991">
        <f>VLOOKUP($A1991,CATMUN!$B$2:$G$1123,4,0)</f>
        <v>0</v>
      </c>
      <c r="J1991">
        <f>VLOOKUP($A1991,CATMUN!$B$2:$G$1123,6,0)</f>
        <v>15</v>
      </c>
      <c r="K1991" s="69">
        <v>9.944132999999999</v>
      </c>
      <c r="L1991" s="69">
        <v>423.79490396975808</v>
      </c>
      <c r="M1991" s="69">
        <v>0</v>
      </c>
      <c r="N1991" s="69">
        <v>19.730779842112959</v>
      </c>
      <c r="O1991" s="69">
        <v>0</v>
      </c>
      <c r="P1991" s="69">
        <v>185.807253</v>
      </c>
      <c r="Q1991">
        <v>0</v>
      </c>
      <c r="S1991" s="69">
        <v>974.09391099999993</v>
      </c>
      <c r="T1991">
        <v>0</v>
      </c>
      <c r="V1991" s="51">
        <v>4</v>
      </c>
      <c r="W1991" s="51">
        <v>0</v>
      </c>
      <c r="X1991" s="51">
        <v>38</v>
      </c>
    </row>
    <row r="1992" spans="1:24" x14ac:dyDescent="0.2">
      <c r="A1992">
        <v>52258</v>
      </c>
      <c r="B1992" t="s">
        <v>1816</v>
      </c>
      <c r="C1992" t="s">
        <v>1606</v>
      </c>
      <c r="D1992">
        <v>2017</v>
      </c>
      <c r="E1992" t="str">
        <f t="shared" si="31"/>
        <v>522582017</v>
      </c>
      <c r="F1992">
        <v>12515</v>
      </c>
      <c r="G1992" t="str">
        <f>VLOOKUP($A1992,CATMUN!$B$2:$C$1123,2,0)</f>
        <v>Bajo</v>
      </c>
      <c r="H1992" t="str">
        <f>VLOOKUP($A1992,CATMUN!$B$2:$D$1123,3,0)</f>
        <v>Municipios rurales</v>
      </c>
      <c r="I1992">
        <f>VLOOKUP($A1992,CATMUN!$B$2:$G$1123,4,0)</f>
        <v>0</v>
      </c>
      <c r="J1992">
        <f>VLOOKUP($A1992,CATMUN!$B$2:$G$1123,6,0)</f>
        <v>15</v>
      </c>
      <c r="K1992" s="69">
        <v>34.089404999999999</v>
      </c>
      <c r="L1992" s="69">
        <v>423.79490396975808</v>
      </c>
      <c r="M1992" s="69">
        <v>0</v>
      </c>
      <c r="N1992" s="69">
        <v>19.730779842112959</v>
      </c>
      <c r="O1992" s="69">
        <v>0</v>
      </c>
      <c r="P1992" s="69">
        <v>185.807253</v>
      </c>
      <c r="Q1992">
        <v>0</v>
      </c>
      <c r="S1992" s="69">
        <v>974.09391099999993</v>
      </c>
      <c r="T1992">
        <v>0</v>
      </c>
      <c r="V1992" s="51">
        <v>4</v>
      </c>
      <c r="W1992" s="51" t="e">
        <v>#N/A</v>
      </c>
      <c r="X1992" s="51" t="e">
        <v>#N/A</v>
      </c>
    </row>
    <row r="1993" spans="1:24" x14ac:dyDescent="0.2">
      <c r="A1993">
        <v>52260</v>
      </c>
      <c r="B1993" t="s">
        <v>1466</v>
      </c>
      <c r="C1993" t="s">
        <v>1606</v>
      </c>
      <c r="D1993">
        <v>2017</v>
      </c>
      <c r="E1993" t="str">
        <f t="shared" si="31"/>
        <v>522602017</v>
      </c>
      <c r="F1993">
        <v>11901</v>
      </c>
      <c r="G1993" t="str">
        <f>VLOOKUP($A1993,CATMUN!$B$2:$C$1123,2,0)</f>
        <v>Medio</v>
      </c>
      <c r="H1993" t="str">
        <f>VLOOKUP($A1993,CATMUN!$B$2:$D$1123,3,0)</f>
        <v>Municipios rurales</v>
      </c>
      <c r="I1993">
        <f>VLOOKUP($A1993,CATMUN!$B$2:$G$1123,4,0)</f>
        <v>0</v>
      </c>
      <c r="J1993">
        <f>VLOOKUP($A1993,CATMUN!$B$2:$G$1123,6,0)</f>
        <v>15</v>
      </c>
      <c r="K1993" s="69">
        <v>109.25100999999999</v>
      </c>
      <c r="L1993" s="69">
        <v>423.79490396975808</v>
      </c>
      <c r="M1993" s="69">
        <v>10.17</v>
      </c>
      <c r="N1993" s="69">
        <v>19.730779842112959</v>
      </c>
      <c r="P1993" s="69">
        <v>185.807253</v>
      </c>
      <c r="Q1993">
        <v>0</v>
      </c>
      <c r="S1993" s="69">
        <v>974.09391099999993</v>
      </c>
      <c r="T1993">
        <v>0</v>
      </c>
      <c r="V1993" s="51">
        <v>4</v>
      </c>
      <c r="W1993" s="51">
        <v>6</v>
      </c>
      <c r="X1993" s="51">
        <v>38</v>
      </c>
    </row>
    <row r="1994" spans="1:24" x14ac:dyDescent="0.2">
      <c r="A1994">
        <v>52287</v>
      </c>
      <c r="B1994" t="s">
        <v>1817</v>
      </c>
      <c r="C1994" t="s">
        <v>1606</v>
      </c>
      <c r="D1994">
        <v>2017</v>
      </c>
      <c r="E1994" t="str">
        <f t="shared" si="31"/>
        <v>522872017</v>
      </c>
      <c r="F1994">
        <v>6402</v>
      </c>
      <c r="G1994" t="str">
        <f>VLOOKUP($A1994,CATMUN!$B$2:$C$1123,2,0)</f>
        <v>Medio</v>
      </c>
      <c r="H1994" t="str">
        <f>VLOOKUP($A1994,CATMUN!$B$2:$D$1123,3,0)</f>
        <v>Municipios rurales</v>
      </c>
      <c r="I1994">
        <f>VLOOKUP($A1994,CATMUN!$B$2:$G$1123,4,0)</f>
        <v>0</v>
      </c>
      <c r="J1994">
        <f>VLOOKUP($A1994,CATMUN!$B$2:$G$1123,6,0)</f>
        <v>15</v>
      </c>
      <c r="K1994" s="69">
        <v>55.095720999999998</v>
      </c>
      <c r="L1994" s="69">
        <v>423.79490396975808</v>
      </c>
      <c r="M1994" s="69">
        <v>0</v>
      </c>
      <c r="N1994" s="69">
        <v>19.730779842112959</v>
      </c>
      <c r="P1994" s="69">
        <v>185.807253</v>
      </c>
      <c r="Q1994">
        <v>0</v>
      </c>
      <c r="S1994" s="69">
        <v>974.09391099999993</v>
      </c>
      <c r="T1994">
        <v>0</v>
      </c>
      <c r="V1994" s="51">
        <v>4</v>
      </c>
      <c r="W1994" s="51">
        <v>0</v>
      </c>
      <c r="X1994" s="51">
        <v>38</v>
      </c>
    </row>
    <row r="1995" spans="1:24" x14ac:dyDescent="0.2">
      <c r="A1995">
        <v>52317</v>
      </c>
      <c r="B1995" t="s">
        <v>1818</v>
      </c>
      <c r="C1995" t="s">
        <v>1606</v>
      </c>
      <c r="D1995">
        <v>2017</v>
      </c>
      <c r="E1995" t="str">
        <f t="shared" si="31"/>
        <v>523172017</v>
      </c>
      <c r="F1995">
        <v>15410</v>
      </c>
      <c r="G1995" t="str">
        <f>VLOOKUP($A1995,CATMUN!$B$2:$C$1123,2,0)</f>
        <v>Medio</v>
      </c>
      <c r="H1995" t="str">
        <f>VLOOKUP($A1995,CATMUN!$B$2:$D$1123,3,0)</f>
        <v>Municipios rurales</v>
      </c>
      <c r="I1995">
        <f>VLOOKUP($A1995,CATMUN!$B$2:$G$1123,4,0)</f>
        <v>0</v>
      </c>
      <c r="J1995">
        <f>VLOOKUP($A1995,CATMUN!$B$2:$G$1123,6,0)</f>
        <v>15</v>
      </c>
      <c r="K1995" s="69">
        <v>146.61246599999998</v>
      </c>
      <c r="L1995" s="69">
        <v>423.79490396975808</v>
      </c>
      <c r="M1995" s="69">
        <v>0</v>
      </c>
      <c r="N1995" s="69">
        <v>19.730779842112959</v>
      </c>
      <c r="O1995" s="69">
        <v>0</v>
      </c>
      <c r="P1995" s="69">
        <v>185.807253</v>
      </c>
      <c r="Q1995">
        <v>0</v>
      </c>
      <c r="S1995" s="69">
        <v>974.09391099999993</v>
      </c>
      <c r="T1995">
        <v>0</v>
      </c>
      <c r="V1995" s="51">
        <v>4</v>
      </c>
      <c r="W1995" s="51">
        <v>4</v>
      </c>
      <c r="X1995" s="51">
        <v>38</v>
      </c>
    </row>
    <row r="1996" spans="1:24" x14ac:dyDescent="0.2">
      <c r="A1996">
        <v>52354</v>
      </c>
      <c r="B1996" t="s">
        <v>1822</v>
      </c>
      <c r="C1996" t="s">
        <v>1606</v>
      </c>
      <c r="D1996">
        <v>2017</v>
      </c>
      <c r="E1996" t="str">
        <f t="shared" si="31"/>
        <v>523542017</v>
      </c>
      <c r="F1996">
        <v>6004</v>
      </c>
      <c r="G1996" t="str">
        <f>VLOOKUP($A1996,CATMUN!$B$2:$C$1123,2,0)</f>
        <v>Medio</v>
      </c>
      <c r="H1996" t="str">
        <f>VLOOKUP($A1996,CATMUN!$B$2:$D$1123,3,0)</f>
        <v>Municipios rurales</v>
      </c>
      <c r="I1996">
        <f>VLOOKUP($A1996,CATMUN!$B$2:$G$1123,4,0)</f>
        <v>0</v>
      </c>
      <c r="J1996">
        <f>VLOOKUP($A1996,CATMUN!$B$2:$G$1123,6,0)</f>
        <v>15</v>
      </c>
      <c r="K1996" s="69">
        <v>61.044882000000001</v>
      </c>
      <c r="L1996" s="69">
        <v>423.79490396975808</v>
      </c>
      <c r="M1996" s="69">
        <v>5.3988849999999999</v>
      </c>
      <c r="N1996" s="69">
        <v>19.730779842112959</v>
      </c>
      <c r="P1996" s="69">
        <v>185.807253</v>
      </c>
      <c r="Q1996">
        <v>0</v>
      </c>
      <c r="S1996" s="69">
        <v>974.09391099999993</v>
      </c>
      <c r="T1996">
        <v>0</v>
      </c>
      <c r="V1996" s="51">
        <v>4</v>
      </c>
      <c r="W1996" s="51">
        <v>0</v>
      </c>
      <c r="X1996" s="51">
        <v>38</v>
      </c>
    </row>
    <row r="1997" spans="1:24" x14ac:dyDescent="0.2">
      <c r="A1997">
        <v>52381</v>
      </c>
      <c r="B1997" t="s">
        <v>1825</v>
      </c>
      <c r="C1997" t="s">
        <v>1606</v>
      </c>
      <c r="D1997">
        <v>2017</v>
      </c>
      <c r="E1997" t="str">
        <f t="shared" si="31"/>
        <v>523812017</v>
      </c>
      <c r="F1997">
        <v>9368</v>
      </c>
      <c r="G1997" t="str">
        <f>VLOOKUP($A1997,CATMUN!$B$2:$C$1123,2,0)</f>
        <v>Bajo</v>
      </c>
      <c r="H1997" t="str">
        <f>VLOOKUP($A1997,CATMUN!$B$2:$D$1123,3,0)</f>
        <v>Municipios rurales</v>
      </c>
      <c r="I1997">
        <f>VLOOKUP($A1997,CATMUN!$B$2:$G$1123,4,0)</f>
        <v>0</v>
      </c>
      <c r="J1997">
        <f>VLOOKUP($A1997,CATMUN!$B$2:$G$1123,6,0)</f>
        <v>15</v>
      </c>
      <c r="K1997" s="69">
        <v>52.723705000000002</v>
      </c>
      <c r="L1997" s="69">
        <v>423.79490396975808</v>
      </c>
      <c r="N1997" s="69">
        <v>19.730779842112959</v>
      </c>
      <c r="P1997" s="69">
        <v>185.807253</v>
      </c>
      <c r="Q1997">
        <v>0</v>
      </c>
      <c r="S1997" s="69">
        <v>974.09391099999993</v>
      </c>
      <c r="T1997">
        <v>0</v>
      </c>
      <c r="V1997" s="51">
        <v>4</v>
      </c>
      <c r="W1997" s="51">
        <v>2</v>
      </c>
      <c r="X1997" s="51">
        <v>38</v>
      </c>
    </row>
    <row r="1998" spans="1:24" x14ac:dyDescent="0.2">
      <c r="A1998">
        <v>52385</v>
      </c>
      <c r="B1998" t="s">
        <v>1826</v>
      </c>
      <c r="C1998" t="s">
        <v>1606</v>
      </c>
      <c r="D1998">
        <v>2017</v>
      </c>
      <c r="E1998" t="str">
        <f t="shared" si="31"/>
        <v>523852017</v>
      </c>
      <c r="F1998">
        <v>5648</v>
      </c>
      <c r="G1998" t="str">
        <f>VLOOKUP($A1998,CATMUN!$B$2:$C$1123,2,0)</f>
        <v>Bajo</v>
      </c>
      <c r="H1998" t="str">
        <f>VLOOKUP($A1998,CATMUN!$B$2:$D$1123,3,0)</f>
        <v>Municipios rurales</v>
      </c>
      <c r="I1998">
        <f>VLOOKUP($A1998,CATMUN!$B$2:$G$1123,4,0)</f>
        <v>0</v>
      </c>
      <c r="J1998">
        <f>VLOOKUP($A1998,CATMUN!$B$2:$G$1123,6,0)</f>
        <v>15</v>
      </c>
      <c r="K1998" s="69">
        <v>19.912174999999998</v>
      </c>
      <c r="L1998" s="69">
        <v>423.79490396975808</v>
      </c>
      <c r="N1998" s="69">
        <v>19.730779842112959</v>
      </c>
      <c r="P1998" s="69">
        <v>185.807253</v>
      </c>
      <c r="Q1998">
        <v>0</v>
      </c>
      <c r="S1998" s="69">
        <v>974.09391099999993</v>
      </c>
      <c r="T1998">
        <v>0</v>
      </c>
      <c r="V1998" s="51">
        <v>4</v>
      </c>
      <c r="W1998" s="51">
        <v>0</v>
      </c>
      <c r="X1998" s="51">
        <v>38</v>
      </c>
    </row>
    <row r="1999" spans="1:24" x14ac:dyDescent="0.2">
      <c r="A1999">
        <v>52390</v>
      </c>
      <c r="B1999" t="s">
        <v>1827</v>
      </c>
      <c r="C1999" t="s">
        <v>1606</v>
      </c>
      <c r="D1999">
        <v>2017</v>
      </c>
      <c r="E1999" t="str">
        <f t="shared" si="31"/>
        <v>523902017</v>
      </c>
      <c r="F1999">
        <v>13669</v>
      </c>
      <c r="G1999" t="str">
        <f>VLOOKUP($A1999,CATMUN!$B$2:$C$1123,2,0)</f>
        <v>Bajo</v>
      </c>
      <c r="H1999" t="str">
        <f>VLOOKUP($A1999,CATMUN!$B$2:$D$1123,3,0)</f>
        <v>Municipios rurales</v>
      </c>
      <c r="I1999">
        <f>VLOOKUP($A1999,CATMUN!$B$2:$G$1123,4,0)</f>
        <v>0</v>
      </c>
      <c r="J1999">
        <f>VLOOKUP($A1999,CATMUN!$B$2:$G$1123,6,0)</f>
        <v>15</v>
      </c>
      <c r="K1999" s="69">
        <v>0</v>
      </c>
      <c r="L1999" s="69">
        <v>423.79490396975808</v>
      </c>
      <c r="N1999" s="69">
        <v>19.730779842112959</v>
      </c>
      <c r="P1999" s="69">
        <v>185.807253</v>
      </c>
      <c r="Q1999">
        <v>0</v>
      </c>
      <c r="S1999" s="69">
        <v>974.09391099999993</v>
      </c>
      <c r="T1999">
        <v>0</v>
      </c>
      <c r="V1999" s="51">
        <v>4</v>
      </c>
      <c r="W1999" s="51">
        <v>2</v>
      </c>
      <c r="X1999" s="51">
        <v>38</v>
      </c>
    </row>
    <row r="2000" spans="1:24" x14ac:dyDescent="0.2">
      <c r="A2000">
        <v>52405</v>
      </c>
      <c r="B2000" t="s">
        <v>1829</v>
      </c>
      <c r="C2000" t="s">
        <v>1606</v>
      </c>
      <c r="D2000">
        <v>2017</v>
      </c>
      <c r="E2000" t="str">
        <f t="shared" si="31"/>
        <v>524052017</v>
      </c>
      <c r="F2000">
        <v>14266</v>
      </c>
      <c r="G2000" t="str">
        <f>VLOOKUP($A2000,CATMUN!$B$2:$C$1123,2,0)</f>
        <v>Bajo</v>
      </c>
      <c r="H2000" t="str">
        <f>VLOOKUP($A2000,CATMUN!$B$2:$D$1123,3,0)</f>
        <v>Municipios rurales</v>
      </c>
      <c r="I2000">
        <f>VLOOKUP($A2000,CATMUN!$B$2:$G$1123,4,0)</f>
        <v>0</v>
      </c>
      <c r="J2000">
        <f>VLOOKUP($A2000,CATMUN!$B$2:$G$1123,6,0)</f>
        <v>15</v>
      </c>
      <c r="K2000" s="69">
        <v>21.798312000000003</v>
      </c>
      <c r="L2000" s="69">
        <v>423.79490396975808</v>
      </c>
      <c r="N2000" s="69">
        <v>19.730779842112959</v>
      </c>
      <c r="P2000" s="69">
        <v>185.807253</v>
      </c>
      <c r="Q2000">
        <v>0</v>
      </c>
      <c r="S2000" s="69">
        <v>974.09391099999993</v>
      </c>
      <c r="T2000">
        <v>0</v>
      </c>
      <c r="V2000" s="51">
        <v>4</v>
      </c>
      <c r="W2000" s="51">
        <v>0</v>
      </c>
      <c r="X2000" s="51">
        <v>38</v>
      </c>
    </row>
    <row r="2001" spans="1:24" x14ac:dyDescent="0.2">
      <c r="A2001">
        <v>52411</v>
      </c>
      <c r="B2001" t="s">
        <v>1830</v>
      </c>
      <c r="C2001" t="s">
        <v>1606</v>
      </c>
      <c r="D2001">
        <v>2017</v>
      </c>
      <c r="E2001" t="str">
        <f t="shared" si="31"/>
        <v>524112017</v>
      </c>
      <c r="F2001">
        <v>9699</v>
      </c>
      <c r="G2001" t="str">
        <f>VLOOKUP($A2001,CATMUN!$B$2:$C$1123,2,0)</f>
        <v>Medio</v>
      </c>
      <c r="H2001" t="str">
        <f>VLOOKUP($A2001,CATMUN!$B$2:$D$1123,3,0)</f>
        <v>Municipios rurales</v>
      </c>
      <c r="I2001">
        <f>VLOOKUP($A2001,CATMUN!$B$2:$G$1123,4,0)</f>
        <v>0</v>
      </c>
      <c r="J2001">
        <f>VLOOKUP($A2001,CATMUN!$B$2:$G$1123,6,0)</f>
        <v>15</v>
      </c>
      <c r="K2001" s="69">
        <v>85.054376999999988</v>
      </c>
      <c r="L2001" s="69">
        <v>423.79490396975808</v>
      </c>
      <c r="M2001" s="69">
        <v>0.68123900000000004</v>
      </c>
      <c r="N2001" s="69">
        <v>19.730779842112959</v>
      </c>
      <c r="O2001" s="69">
        <v>5.1999999999999998E-2</v>
      </c>
      <c r="P2001" s="69">
        <v>185.807253</v>
      </c>
      <c r="S2001" s="69">
        <v>974.09391099999993</v>
      </c>
      <c r="T2001">
        <v>0</v>
      </c>
      <c r="U2001">
        <v>0.97499999999999998</v>
      </c>
      <c r="V2001" s="51">
        <v>4</v>
      </c>
      <c r="W2001" s="51">
        <v>4</v>
      </c>
      <c r="X2001" s="51">
        <v>38</v>
      </c>
    </row>
    <row r="2002" spans="1:24" x14ac:dyDescent="0.2">
      <c r="A2002">
        <v>52418</v>
      </c>
      <c r="B2002" t="s">
        <v>1831</v>
      </c>
      <c r="C2002" t="s">
        <v>1606</v>
      </c>
      <c r="D2002">
        <v>2017</v>
      </c>
      <c r="E2002" t="str">
        <f t="shared" si="31"/>
        <v>524182017</v>
      </c>
      <c r="F2002">
        <v>20128</v>
      </c>
      <c r="G2002" t="str">
        <f>VLOOKUP($A2002,CATMUN!$B$2:$C$1123,2,0)</f>
        <v>Medio</v>
      </c>
      <c r="H2002" t="str">
        <f>VLOOKUP($A2002,CATMUN!$B$2:$D$1123,3,0)</f>
        <v>Municipios rurales</v>
      </c>
      <c r="I2002">
        <f>VLOOKUP($A2002,CATMUN!$B$2:$G$1123,4,0)</f>
        <v>0</v>
      </c>
      <c r="J2002">
        <f>VLOOKUP($A2002,CATMUN!$B$2:$G$1123,6,0)</f>
        <v>15</v>
      </c>
      <c r="K2002" s="69">
        <v>24.252580000000002</v>
      </c>
      <c r="L2002" s="69">
        <v>423.79490396975808</v>
      </c>
      <c r="M2002" s="69">
        <v>0</v>
      </c>
      <c r="N2002" s="69">
        <v>19.730779842112959</v>
      </c>
      <c r="O2002" s="69">
        <v>0</v>
      </c>
      <c r="P2002" s="69">
        <v>185.807253</v>
      </c>
      <c r="Q2002">
        <v>0</v>
      </c>
      <c r="S2002" s="69">
        <v>974.09391099999993</v>
      </c>
      <c r="T2002">
        <v>0</v>
      </c>
      <c r="V2002" s="51">
        <v>4</v>
      </c>
      <c r="W2002" s="51">
        <v>1</v>
      </c>
      <c r="X2002" s="51">
        <v>38</v>
      </c>
    </row>
    <row r="2003" spans="1:24" x14ac:dyDescent="0.2">
      <c r="A2003">
        <v>52427</v>
      </c>
      <c r="B2003" t="s">
        <v>1832</v>
      </c>
      <c r="C2003" t="s">
        <v>1606</v>
      </c>
      <c r="D2003">
        <v>2017</v>
      </c>
      <c r="E2003" t="str">
        <f t="shared" si="31"/>
        <v>524272017</v>
      </c>
      <c r="F2003">
        <v>23869</v>
      </c>
      <c r="G2003" t="str">
        <f>VLOOKUP($A2003,CATMUN!$B$2:$C$1123,2,0)</f>
        <v>Bajo</v>
      </c>
      <c r="H2003" t="str">
        <f>VLOOKUP($A2003,CATMUN!$B$2:$D$1123,3,0)</f>
        <v>Municipios rurales</v>
      </c>
      <c r="I2003">
        <f>VLOOKUP($A2003,CATMUN!$B$2:$G$1123,4,0)</f>
        <v>0</v>
      </c>
      <c r="J2003">
        <f>VLOOKUP($A2003,CATMUN!$B$2:$G$1123,6,0)</f>
        <v>15</v>
      </c>
      <c r="K2003" s="69">
        <v>0</v>
      </c>
      <c r="L2003" s="69">
        <v>423.79490396975808</v>
      </c>
      <c r="M2003" s="69">
        <v>0</v>
      </c>
      <c r="N2003" s="69">
        <v>19.730779842112959</v>
      </c>
      <c r="O2003" s="69">
        <v>0</v>
      </c>
      <c r="P2003" s="69">
        <v>185.807253</v>
      </c>
      <c r="Q2003">
        <v>0</v>
      </c>
      <c r="S2003" s="69">
        <v>974.09391099999993</v>
      </c>
      <c r="T2003">
        <v>0</v>
      </c>
      <c r="V2003" s="51">
        <v>4</v>
      </c>
      <c r="W2003" s="51" t="e">
        <v>#N/A</v>
      </c>
      <c r="X2003" s="51" t="e">
        <v>#N/A</v>
      </c>
    </row>
    <row r="2004" spans="1:24" x14ac:dyDescent="0.2">
      <c r="A2004">
        <v>52435</v>
      </c>
      <c r="B2004" t="s">
        <v>1833</v>
      </c>
      <c r="C2004" t="s">
        <v>1606</v>
      </c>
      <c r="D2004">
        <v>2017</v>
      </c>
      <c r="E2004" t="str">
        <f t="shared" si="31"/>
        <v>524352017</v>
      </c>
      <c r="F2004">
        <v>7471</v>
      </c>
      <c r="G2004" t="str">
        <f>VLOOKUP($A2004,CATMUN!$B$2:$C$1123,2,0)</f>
        <v>Medio</v>
      </c>
      <c r="H2004" t="str">
        <f>VLOOKUP($A2004,CATMUN!$B$2:$D$1123,3,0)</f>
        <v>Municipios rurales</v>
      </c>
      <c r="I2004">
        <f>VLOOKUP($A2004,CATMUN!$B$2:$G$1123,4,0)</f>
        <v>0</v>
      </c>
      <c r="J2004">
        <f>VLOOKUP($A2004,CATMUN!$B$2:$G$1123,6,0)</f>
        <v>15</v>
      </c>
      <c r="K2004" s="69">
        <v>84.456782000000004</v>
      </c>
      <c r="L2004" s="69">
        <v>423.79490396975808</v>
      </c>
      <c r="M2004" s="69">
        <v>0</v>
      </c>
      <c r="N2004" s="69">
        <v>19.730779842112959</v>
      </c>
      <c r="P2004" s="69">
        <v>185.807253</v>
      </c>
      <c r="Q2004">
        <v>0</v>
      </c>
      <c r="S2004" s="69">
        <v>974.09391099999993</v>
      </c>
      <c r="T2004">
        <v>0</v>
      </c>
      <c r="V2004" s="51">
        <v>4</v>
      </c>
      <c r="W2004" s="51" t="e">
        <v>#N/A</v>
      </c>
      <c r="X2004" s="51" t="e">
        <v>#N/A</v>
      </c>
    </row>
    <row r="2005" spans="1:24" x14ac:dyDescent="0.2">
      <c r="A2005">
        <v>52473</v>
      </c>
      <c r="B2005" t="s">
        <v>1605</v>
      </c>
      <c r="C2005" t="s">
        <v>1606</v>
      </c>
      <c r="D2005">
        <v>2017</v>
      </c>
      <c r="E2005" t="str">
        <f t="shared" si="31"/>
        <v>524732017</v>
      </c>
      <c r="F2005">
        <v>17275</v>
      </c>
      <c r="G2005" t="str">
        <f>VLOOKUP($A2005,CATMUN!$B$2:$C$1123,2,0)</f>
        <v>Bajo</v>
      </c>
      <c r="H2005" t="str">
        <f>VLOOKUP($A2005,CATMUN!$B$2:$D$1123,3,0)</f>
        <v>Municipios rurales</v>
      </c>
      <c r="I2005">
        <f>VLOOKUP($A2005,CATMUN!$B$2:$G$1123,4,0)</f>
        <v>0</v>
      </c>
      <c r="J2005">
        <f>VLOOKUP($A2005,CATMUN!$B$2:$G$1123,6,0)</f>
        <v>15</v>
      </c>
      <c r="K2005" s="69">
        <v>0</v>
      </c>
      <c r="L2005" s="69">
        <v>423.79490396975808</v>
      </c>
      <c r="M2005" s="69">
        <v>0</v>
      </c>
      <c r="N2005" s="69">
        <v>19.730779842112959</v>
      </c>
      <c r="P2005" s="69">
        <v>185.807253</v>
      </c>
      <c r="Q2005">
        <v>0</v>
      </c>
      <c r="S2005" s="69">
        <v>974.09391099999993</v>
      </c>
      <c r="T2005">
        <v>0</v>
      </c>
      <c r="V2005" s="51">
        <v>4</v>
      </c>
      <c r="W2005" s="51">
        <v>0</v>
      </c>
      <c r="X2005" s="51">
        <v>38</v>
      </c>
    </row>
    <row r="2006" spans="1:24" x14ac:dyDescent="0.2">
      <c r="A2006">
        <v>52490</v>
      </c>
      <c r="B2006" t="s">
        <v>1834</v>
      </c>
      <c r="C2006" t="s">
        <v>1606</v>
      </c>
      <c r="D2006">
        <v>2017</v>
      </c>
      <c r="E2006" t="str">
        <f t="shared" si="31"/>
        <v>524902017</v>
      </c>
      <c r="F2006">
        <v>31986</v>
      </c>
      <c r="G2006" t="str">
        <f>VLOOKUP($A2006,CATMUN!$B$2:$C$1123,2,0)</f>
        <v>Bajo</v>
      </c>
      <c r="H2006" t="str">
        <f>VLOOKUP($A2006,CATMUN!$B$2:$D$1123,3,0)</f>
        <v>Municipios rurales</v>
      </c>
      <c r="I2006">
        <f>VLOOKUP($A2006,CATMUN!$B$2:$G$1123,4,0)</f>
        <v>0</v>
      </c>
      <c r="J2006">
        <f>VLOOKUP($A2006,CATMUN!$B$2:$G$1123,6,0)</f>
        <v>15</v>
      </c>
      <c r="K2006" s="69">
        <v>11.352959999999999</v>
      </c>
      <c r="L2006" s="69">
        <v>423.79490396975808</v>
      </c>
      <c r="M2006" s="69">
        <v>0</v>
      </c>
      <c r="N2006" s="69">
        <v>19.730779842112959</v>
      </c>
      <c r="O2006" s="69">
        <v>0</v>
      </c>
      <c r="P2006" s="69">
        <v>185.807253</v>
      </c>
      <c r="Q2006">
        <v>0</v>
      </c>
      <c r="S2006" s="69">
        <v>974.09391099999993</v>
      </c>
      <c r="T2006">
        <v>0</v>
      </c>
      <c r="V2006" s="51">
        <v>4</v>
      </c>
      <c r="W2006" s="51">
        <v>0</v>
      </c>
      <c r="X2006" s="51">
        <v>38</v>
      </c>
    </row>
    <row r="2007" spans="1:24" x14ac:dyDescent="0.2">
      <c r="A2007">
        <v>52520</v>
      </c>
      <c r="B2007" t="s">
        <v>1836</v>
      </c>
      <c r="C2007" t="s">
        <v>1606</v>
      </c>
      <c r="D2007">
        <v>2017</v>
      </c>
      <c r="E2007" t="str">
        <f t="shared" si="31"/>
        <v>525202017</v>
      </c>
      <c r="F2007">
        <v>15975</v>
      </c>
      <c r="G2007" t="str">
        <f>VLOOKUP($A2007,CATMUN!$B$2:$C$1123,2,0)</f>
        <v>Bajo</v>
      </c>
      <c r="H2007" t="str">
        <f>VLOOKUP($A2007,CATMUN!$B$2:$D$1123,3,0)</f>
        <v>Municipios rurales</v>
      </c>
      <c r="I2007">
        <f>VLOOKUP($A2007,CATMUN!$B$2:$G$1123,4,0)</f>
        <v>0</v>
      </c>
      <c r="J2007">
        <f>VLOOKUP($A2007,CATMUN!$B$2:$G$1123,6,0)</f>
        <v>15</v>
      </c>
      <c r="K2007" s="69">
        <v>0</v>
      </c>
      <c r="L2007" s="69">
        <v>423.79490396975808</v>
      </c>
      <c r="M2007" s="69">
        <v>0</v>
      </c>
      <c r="N2007" s="69">
        <v>19.730779842112959</v>
      </c>
      <c r="O2007" s="69">
        <v>0</v>
      </c>
      <c r="P2007" s="69">
        <v>185.807253</v>
      </c>
      <c r="Q2007">
        <v>0</v>
      </c>
      <c r="S2007" s="69">
        <v>974.09391099999993</v>
      </c>
      <c r="T2007">
        <v>0</v>
      </c>
      <c r="V2007" s="51">
        <v>4</v>
      </c>
      <c r="W2007" s="51">
        <v>0</v>
      </c>
      <c r="X2007" s="51">
        <v>38</v>
      </c>
    </row>
    <row r="2008" spans="1:24" x14ac:dyDescent="0.2">
      <c r="A2008">
        <v>52540</v>
      </c>
      <c r="B2008" t="s">
        <v>1837</v>
      </c>
      <c r="C2008" t="s">
        <v>1606</v>
      </c>
      <c r="D2008">
        <v>2017</v>
      </c>
      <c r="E2008" t="str">
        <f t="shared" si="31"/>
        <v>525402017</v>
      </c>
      <c r="F2008">
        <v>17469</v>
      </c>
      <c r="G2008" t="str">
        <f>VLOOKUP($A2008,CATMUN!$B$2:$C$1123,2,0)</f>
        <v>Bajo</v>
      </c>
      <c r="H2008" t="str">
        <f>VLOOKUP($A2008,CATMUN!$B$2:$D$1123,3,0)</f>
        <v>Municipios rurales</v>
      </c>
      <c r="I2008">
        <f>VLOOKUP($A2008,CATMUN!$B$2:$G$1123,4,0)</f>
        <v>0</v>
      </c>
      <c r="J2008">
        <f>VLOOKUP($A2008,CATMUN!$B$2:$G$1123,6,0)</f>
        <v>15</v>
      </c>
      <c r="K2008" s="69">
        <v>25.011696000000001</v>
      </c>
      <c r="L2008" s="69">
        <v>423.79490396975808</v>
      </c>
      <c r="M2008" s="69">
        <v>0</v>
      </c>
      <c r="N2008" s="69">
        <v>19.730779842112959</v>
      </c>
      <c r="O2008" s="69">
        <v>0</v>
      </c>
      <c r="P2008" s="69">
        <v>185.807253</v>
      </c>
      <c r="Q2008">
        <v>0</v>
      </c>
      <c r="S2008" s="69">
        <v>974.09391099999993</v>
      </c>
      <c r="T2008">
        <v>0</v>
      </c>
      <c r="U2008">
        <v>3.5000000000000003E-2</v>
      </c>
      <c r="V2008" s="51">
        <v>4</v>
      </c>
      <c r="W2008" s="51">
        <v>1</v>
      </c>
      <c r="X2008" s="51">
        <v>38</v>
      </c>
    </row>
    <row r="2009" spans="1:24" x14ac:dyDescent="0.2">
      <c r="A2009">
        <v>52540</v>
      </c>
      <c r="B2009" t="s">
        <v>1837</v>
      </c>
      <c r="C2009" t="s">
        <v>1606</v>
      </c>
      <c r="D2009">
        <v>2017</v>
      </c>
      <c r="E2009" t="str">
        <f t="shared" si="31"/>
        <v>525402017</v>
      </c>
      <c r="F2009">
        <v>17469</v>
      </c>
      <c r="G2009" t="str">
        <f>VLOOKUP($A2009,CATMUN!$B$2:$C$1123,2,0)</f>
        <v>Bajo</v>
      </c>
      <c r="H2009" t="str">
        <f>VLOOKUP($A2009,CATMUN!$B$2:$D$1123,3,0)</f>
        <v>Municipios rurales</v>
      </c>
      <c r="I2009">
        <f>VLOOKUP($A2009,CATMUN!$B$2:$G$1123,4,0)</f>
        <v>0</v>
      </c>
      <c r="J2009">
        <f>VLOOKUP($A2009,CATMUN!$B$2:$G$1123,6,0)</f>
        <v>15</v>
      </c>
      <c r="K2009" s="69">
        <v>25.011696000000001</v>
      </c>
      <c r="L2009" s="69">
        <v>423.79490396975808</v>
      </c>
      <c r="M2009" s="69">
        <v>0</v>
      </c>
      <c r="N2009" s="69">
        <v>19.730779842112959</v>
      </c>
      <c r="O2009" s="69">
        <v>0</v>
      </c>
      <c r="P2009" s="69">
        <v>185.807253</v>
      </c>
      <c r="Q2009">
        <v>0</v>
      </c>
      <c r="S2009" s="69">
        <v>974.09391099999993</v>
      </c>
      <c r="T2009">
        <v>0</v>
      </c>
      <c r="V2009" s="51">
        <v>4</v>
      </c>
      <c r="W2009" s="51">
        <v>1</v>
      </c>
      <c r="X2009" s="51">
        <v>38</v>
      </c>
    </row>
    <row r="2010" spans="1:24" x14ac:dyDescent="0.2">
      <c r="A2010">
        <v>52560</v>
      </c>
      <c r="B2010" t="s">
        <v>1838</v>
      </c>
      <c r="C2010" t="s">
        <v>1606</v>
      </c>
      <c r="D2010">
        <v>2017</v>
      </c>
      <c r="E2010" t="str">
        <f t="shared" si="31"/>
        <v>525602017</v>
      </c>
      <c r="F2010">
        <v>11932</v>
      </c>
      <c r="G2010" t="str">
        <f>VLOOKUP($A2010,CATMUN!$B$2:$C$1123,2,0)</f>
        <v>Medio</v>
      </c>
      <c r="H2010" t="str">
        <f>VLOOKUP($A2010,CATMUN!$B$2:$D$1123,3,0)</f>
        <v>Municipios rurales</v>
      </c>
      <c r="I2010">
        <f>VLOOKUP($A2010,CATMUN!$B$2:$G$1123,4,0)</f>
        <v>0</v>
      </c>
      <c r="J2010">
        <f>VLOOKUP($A2010,CATMUN!$B$2:$G$1123,6,0)</f>
        <v>15</v>
      </c>
      <c r="K2010" s="69">
        <v>358.664312</v>
      </c>
      <c r="L2010" s="69">
        <v>423.79490396975808</v>
      </c>
      <c r="M2010" s="69">
        <v>0</v>
      </c>
      <c r="N2010" s="69">
        <v>19.730779842112959</v>
      </c>
      <c r="O2010" s="69">
        <v>0</v>
      </c>
      <c r="P2010" s="69">
        <v>185.807253</v>
      </c>
      <c r="Q2010">
        <v>0</v>
      </c>
      <c r="S2010" s="69">
        <v>974.09391099999993</v>
      </c>
      <c r="T2010">
        <v>0</v>
      </c>
      <c r="V2010" s="51">
        <v>4</v>
      </c>
      <c r="W2010" s="51">
        <v>1</v>
      </c>
      <c r="X2010" s="51">
        <v>38</v>
      </c>
    </row>
    <row r="2011" spans="1:24" x14ac:dyDescent="0.2">
      <c r="A2011">
        <v>52573</v>
      </c>
      <c r="B2011" t="s">
        <v>1840</v>
      </c>
      <c r="C2011" t="s">
        <v>1606</v>
      </c>
      <c r="D2011">
        <v>2017</v>
      </c>
      <c r="E2011" t="str">
        <f t="shared" si="31"/>
        <v>525732017</v>
      </c>
      <c r="F2011">
        <v>8259</v>
      </c>
      <c r="G2011" t="str">
        <f>VLOOKUP($A2011,CATMUN!$B$2:$C$1123,2,0)</f>
        <v>Bajo</v>
      </c>
      <c r="H2011" t="str">
        <f>VLOOKUP($A2011,CATMUN!$B$2:$D$1123,3,0)</f>
        <v>Municipios rurales</v>
      </c>
      <c r="I2011">
        <f>VLOOKUP($A2011,CATMUN!$B$2:$G$1123,4,0)</f>
        <v>0</v>
      </c>
      <c r="J2011">
        <f>VLOOKUP($A2011,CATMUN!$B$2:$G$1123,6,0)</f>
        <v>15</v>
      </c>
      <c r="K2011" s="69">
        <v>54.779946000000002</v>
      </c>
      <c r="L2011" s="69">
        <v>423.79490396975808</v>
      </c>
      <c r="M2011" s="69">
        <v>0</v>
      </c>
      <c r="N2011" s="69">
        <v>19.730779842112959</v>
      </c>
      <c r="O2011" s="69">
        <v>0</v>
      </c>
      <c r="P2011" s="69">
        <v>185.807253</v>
      </c>
      <c r="Q2011">
        <v>0</v>
      </c>
      <c r="S2011" s="69">
        <v>974.09391099999993</v>
      </c>
      <c r="T2011">
        <v>0</v>
      </c>
      <c r="U2011">
        <v>0.746</v>
      </c>
      <c r="V2011" s="51">
        <v>4</v>
      </c>
      <c r="W2011" s="51">
        <v>53</v>
      </c>
      <c r="X2011" s="51">
        <v>38</v>
      </c>
    </row>
    <row r="2012" spans="1:24" x14ac:dyDescent="0.2">
      <c r="A2012">
        <v>52612</v>
      </c>
      <c r="B2012" t="s">
        <v>1623</v>
      </c>
      <c r="C2012" t="s">
        <v>1606</v>
      </c>
      <c r="D2012">
        <v>2017</v>
      </c>
      <c r="E2012" t="str">
        <f t="shared" si="31"/>
        <v>526122017</v>
      </c>
      <c r="F2012">
        <v>19495</v>
      </c>
      <c r="G2012" t="str">
        <f>VLOOKUP($A2012,CATMUN!$B$2:$C$1123,2,0)</f>
        <v>Bajo</v>
      </c>
      <c r="H2012" t="str">
        <f>VLOOKUP($A2012,CATMUN!$B$2:$D$1123,3,0)</f>
        <v>Municipios rurales</v>
      </c>
      <c r="I2012">
        <f>VLOOKUP($A2012,CATMUN!$B$2:$G$1123,4,0)</f>
        <v>0</v>
      </c>
      <c r="J2012">
        <f>VLOOKUP($A2012,CATMUN!$B$2:$G$1123,6,0)</f>
        <v>15</v>
      </c>
      <c r="K2012" s="69">
        <v>337.521343</v>
      </c>
      <c r="L2012" s="69">
        <v>423.79490396975808</v>
      </c>
      <c r="M2012" s="69">
        <v>1.4882039999999999</v>
      </c>
      <c r="N2012" s="69">
        <v>19.730779842112959</v>
      </c>
      <c r="O2012" s="69">
        <v>0</v>
      </c>
      <c r="P2012" s="69">
        <v>185.807253</v>
      </c>
      <c r="Q2012">
        <v>0</v>
      </c>
      <c r="R2012">
        <v>0</v>
      </c>
      <c r="S2012" s="69">
        <v>974.09391099999993</v>
      </c>
      <c r="T2012">
        <v>0</v>
      </c>
      <c r="V2012" s="51">
        <v>4</v>
      </c>
      <c r="W2012" s="51">
        <v>0</v>
      </c>
      <c r="X2012" s="51">
        <v>38</v>
      </c>
    </row>
    <row r="2013" spans="1:24" x14ac:dyDescent="0.2">
      <c r="A2013">
        <v>52621</v>
      </c>
      <c r="B2013" t="s">
        <v>1842</v>
      </c>
      <c r="C2013" t="s">
        <v>1606</v>
      </c>
      <c r="D2013">
        <v>2017</v>
      </c>
      <c r="E2013" t="str">
        <f t="shared" si="31"/>
        <v>526212017</v>
      </c>
      <c r="F2013">
        <v>23984</v>
      </c>
      <c r="G2013" t="str">
        <f>VLOOKUP($A2013,CATMUN!$B$2:$C$1123,2,0)</f>
        <v>Bajo</v>
      </c>
      <c r="H2013" t="str">
        <f>VLOOKUP($A2013,CATMUN!$B$2:$D$1123,3,0)</f>
        <v>Municipios rurales</v>
      </c>
      <c r="I2013">
        <f>VLOOKUP($A2013,CATMUN!$B$2:$G$1123,4,0)</f>
        <v>0</v>
      </c>
      <c r="J2013">
        <f>VLOOKUP($A2013,CATMUN!$B$2:$G$1123,6,0)</f>
        <v>15</v>
      </c>
      <c r="K2013" s="69">
        <v>0</v>
      </c>
      <c r="L2013" s="69">
        <v>423.79490396975808</v>
      </c>
      <c r="M2013" s="69">
        <v>0</v>
      </c>
      <c r="N2013" s="69">
        <v>19.730779842112959</v>
      </c>
      <c r="O2013" s="69">
        <v>0</v>
      </c>
      <c r="P2013" s="69">
        <v>185.807253</v>
      </c>
      <c r="Q2013">
        <v>0</v>
      </c>
      <c r="S2013" s="69">
        <v>974.09391099999993</v>
      </c>
      <c r="T2013">
        <v>0</v>
      </c>
      <c r="V2013" s="51">
        <v>4</v>
      </c>
      <c r="W2013" s="51" t="e">
        <v>#N/A</v>
      </c>
      <c r="X2013" s="51" t="e">
        <v>#N/A</v>
      </c>
    </row>
    <row r="2014" spans="1:24" x14ac:dyDescent="0.2">
      <c r="A2014">
        <v>52687</v>
      </c>
      <c r="B2014" t="s">
        <v>1845</v>
      </c>
      <c r="C2014" t="s">
        <v>1606</v>
      </c>
      <c r="D2014">
        <v>2017</v>
      </c>
      <c r="E2014" t="str">
        <f t="shared" si="31"/>
        <v>526872017</v>
      </c>
      <c r="F2014">
        <v>20147</v>
      </c>
      <c r="G2014" t="str">
        <f>VLOOKUP($A2014,CATMUN!$B$2:$C$1123,2,0)</f>
        <v>Bajo</v>
      </c>
      <c r="H2014" t="str">
        <f>VLOOKUP($A2014,CATMUN!$B$2:$D$1123,3,0)</f>
        <v>Municipios rurales</v>
      </c>
      <c r="I2014">
        <f>VLOOKUP($A2014,CATMUN!$B$2:$G$1123,4,0)</f>
        <v>0</v>
      </c>
      <c r="J2014">
        <f>VLOOKUP($A2014,CATMUN!$B$2:$G$1123,6,0)</f>
        <v>15</v>
      </c>
      <c r="K2014" s="69">
        <v>65.842339999999993</v>
      </c>
      <c r="L2014" s="69">
        <v>423.79490396975808</v>
      </c>
      <c r="M2014" s="69">
        <v>0</v>
      </c>
      <c r="N2014" s="69">
        <v>19.730779842112959</v>
      </c>
      <c r="P2014" s="69">
        <v>185.807253</v>
      </c>
      <c r="Q2014">
        <v>0</v>
      </c>
      <c r="S2014" s="69">
        <v>974.09391099999993</v>
      </c>
      <c r="T2014">
        <v>0</v>
      </c>
      <c r="V2014" s="51">
        <v>4</v>
      </c>
      <c r="W2014" s="51">
        <v>10</v>
      </c>
      <c r="X2014" s="51">
        <v>38</v>
      </c>
    </row>
    <row r="2015" spans="1:24" x14ac:dyDescent="0.2">
      <c r="A2015">
        <v>52696</v>
      </c>
      <c r="B2015" t="s">
        <v>1847</v>
      </c>
      <c r="C2015" t="s">
        <v>1606</v>
      </c>
      <c r="D2015">
        <v>2017</v>
      </c>
      <c r="E2015" t="str">
        <f t="shared" si="31"/>
        <v>526962017</v>
      </c>
      <c r="F2015">
        <v>14630</v>
      </c>
      <c r="G2015" t="str">
        <f>VLOOKUP($A2015,CATMUN!$B$2:$C$1123,2,0)</f>
        <v>Bajo</v>
      </c>
      <c r="H2015" t="str">
        <f>VLOOKUP($A2015,CATMUN!$B$2:$D$1123,3,0)</f>
        <v>Municipios rurales</v>
      </c>
      <c r="I2015">
        <f>VLOOKUP($A2015,CATMUN!$B$2:$G$1123,4,0)</f>
        <v>0</v>
      </c>
      <c r="J2015">
        <f>VLOOKUP($A2015,CATMUN!$B$2:$G$1123,6,0)</f>
        <v>15</v>
      </c>
      <c r="K2015" s="69">
        <v>0</v>
      </c>
      <c r="L2015" s="69">
        <v>423.79490396975808</v>
      </c>
      <c r="M2015" s="69">
        <v>0.21</v>
      </c>
      <c r="N2015" s="69">
        <v>19.730779842112959</v>
      </c>
      <c r="P2015" s="69">
        <v>185.807253</v>
      </c>
      <c r="Q2015">
        <v>0</v>
      </c>
      <c r="S2015" s="69">
        <v>974.09391099999993</v>
      </c>
      <c r="T2015">
        <v>0</v>
      </c>
      <c r="V2015" s="51">
        <v>4</v>
      </c>
      <c r="W2015" s="51">
        <v>3</v>
      </c>
      <c r="X2015" s="51">
        <v>38</v>
      </c>
    </row>
    <row r="2016" spans="1:24" x14ac:dyDescent="0.2">
      <c r="A2016">
        <v>52699</v>
      </c>
      <c r="B2016" t="s">
        <v>1848</v>
      </c>
      <c r="C2016" t="s">
        <v>1606</v>
      </c>
      <c r="D2016">
        <v>2017</v>
      </c>
      <c r="E2016" t="str">
        <f t="shared" si="31"/>
        <v>526992017</v>
      </c>
      <c r="F2016">
        <v>29963</v>
      </c>
      <c r="G2016" t="str">
        <f>VLOOKUP($A2016,CATMUN!$B$2:$C$1123,2,0)</f>
        <v>Bajo</v>
      </c>
      <c r="H2016" t="str">
        <f>VLOOKUP($A2016,CATMUN!$B$2:$D$1123,3,0)</f>
        <v>Municipios rurales</v>
      </c>
      <c r="I2016">
        <f>VLOOKUP($A2016,CATMUN!$B$2:$G$1123,4,0)</f>
        <v>0</v>
      </c>
      <c r="J2016">
        <f>VLOOKUP($A2016,CATMUN!$B$2:$G$1123,6,0)</f>
        <v>15</v>
      </c>
      <c r="K2016" s="69">
        <v>104.01745200000001</v>
      </c>
      <c r="L2016" s="69">
        <v>423.79490396975808</v>
      </c>
      <c r="M2016" s="69">
        <v>0.315</v>
      </c>
      <c r="N2016" s="69">
        <v>19.730779842112959</v>
      </c>
      <c r="O2016" s="69">
        <v>0</v>
      </c>
      <c r="P2016" s="69">
        <v>185.807253</v>
      </c>
      <c r="Q2016">
        <v>0</v>
      </c>
      <c r="S2016" s="69">
        <v>974.09391099999993</v>
      </c>
      <c r="T2016">
        <v>0</v>
      </c>
      <c r="V2016" s="51">
        <v>4</v>
      </c>
      <c r="W2016" s="51">
        <v>0</v>
      </c>
      <c r="X2016" s="51">
        <v>38</v>
      </c>
    </row>
    <row r="2017" spans="1:24" x14ac:dyDescent="0.2">
      <c r="A2017">
        <v>52720</v>
      </c>
      <c r="B2017" t="s">
        <v>1849</v>
      </c>
      <c r="C2017" t="s">
        <v>1606</v>
      </c>
      <c r="D2017">
        <v>2017</v>
      </c>
      <c r="E2017" t="str">
        <f t="shared" si="31"/>
        <v>527202017</v>
      </c>
      <c r="F2017">
        <v>6124</v>
      </c>
      <c r="G2017" t="str">
        <f>VLOOKUP($A2017,CATMUN!$B$2:$C$1123,2,0)</f>
        <v>Bajo</v>
      </c>
      <c r="H2017" t="str">
        <f>VLOOKUP($A2017,CATMUN!$B$2:$D$1123,3,0)</f>
        <v>Municipios rurales</v>
      </c>
      <c r="I2017">
        <f>VLOOKUP($A2017,CATMUN!$B$2:$G$1123,4,0)</f>
        <v>0</v>
      </c>
      <c r="J2017">
        <f>VLOOKUP($A2017,CATMUN!$B$2:$G$1123,6,0)</f>
        <v>15</v>
      </c>
      <c r="K2017" s="69">
        <v>199.37037000000001</v>
      </c>
      <c r="L2017" s="69">
        <v>423.79490396975808</v>
      </c>
      <c r="N2017" s="69">
        <v>19.730779842112959</v>
      </c>
      <c r="P2017" s="69">
        <v>185.807253</v>
      </c>
      <c r="Q2017">
        <v>0</v>
      </c>
      <c r="S2017" s="69">
        <v>974.09391099999993</v>
      </c>
      <c r="T2017">
        <v>0</v>
      </c>
      <c r="V2017" s="51">
        <v>4</v>
      </c>
      <c r="W2017" s="51">
        <v>0</v>
      </c>
      <c r="X2017" s="51">
        <v>38</v>
      </c>
    </row>
    <row r="2018" spans="1:24" x14ac:dyDescent="0.2">
      <c r="A2018">
        <v>52786</v>
      </c>
      <c r="B2018" t="s">
        <v>1850</v>
      </c>
      <c r="C2018" t="s">
        <v>1606</v>
      </c>
      <c r="D2018">
        <v>2017</v>
      </c>
      <c r="E2018" t="str">
        <f t="shared" si="31"/>
        <v>527862017</v>
      </c>
      <c r="F2018">
        <v>21265</v>
      </c>
      <c r="G2018" t="str">
        <f>VLOOKUP($A2018,CATMUN!$B$2:$C$1123,2,0)</f>
        <v>Bajo</v>
      </c>
      <c r="H2018" t="str">
        <f>VLOOKUP($A2018,CATMUN!$B$2:$D$1123,3,0)</f>
        <v>Municipios rurales</v>
      </c>
      <c r="I2018">
        <f>VLOOKUP($A2018,CATMUN!$B$2:$G$1123,4,0)</f>
        <v>0</v>
      </c>
      <c r="J2018">
        <f>VLOOKUP($A2018,CATMUN!$B$2:$G$1123,6,0)</f>
        <v>15</v>
      </c>
      <c r="K2018" s="69">
        <v>219.957605</v>
      </c>
      <c r="L2018" s="69">
        <v>423.79490396975808</v>
      </c>
      <c r="M2018" s="69">
        <v>0</v>
      </c>
      <c r="N2018" s="69">
        <v>19.730779842112959</v>
      </c>
      <c r="P2018" s="69">
        <v>185.807253</v>
      </c>
      <c r="Q2018">
        <v>0</v>
      </c>
      <c r="S2018" s="69">
        <v>974.09391099999993</v>
      </c>
      <c r="T2018">
        <v>0</v>
      </c>
      <c r="V2018" s="51">
        <v>4</v>
      </c>
      <c r="W2018" s="51">
        <v>0</v>
      </c>
      <c r="X2018" s="51">
        <v>38</v>
      </c>
    </row>
    <row r="2019" spans="1:24" x14ac:dyDescent="0.2">
      <c r="A2019">
        <v>52788</v>
      </c>
      <c r="B2019" t="s">
        <v>1851</v>
      </c>
      <c r="C2019" t="s">
        <v>1606</v>
      </c>
      <c r="D2019">
        <v>2017</v>
      </c>
      <c r="E2019" t="str">
        <f t="shared" si="31"/>
        <v>527882017</v>
      </c>
      <c r="F2019">
        <v>9383</v>
      </c>
      <c r="G2019" t="str">
        <f>VLOOKUP($A2019,CATMUN!$B$2:$C$1123,2,0)</f>
        <v>Medio</v>
      </c>
      <c r="H2019" t="str">
        <f>VLOOKUP($A2019,CATMUN!$B$2:$D$1123,3,0)</f>
        <v>Municipios rurales</v>
      </c>
      <c r="I2019">
        <f>VLOOKUP($A2019,CATMUN!$B$2:$G$1123,4,0)</f>
        <v>0</v>
      </c>
      <c r="J2019">
        <f>VLOOKUP($A2019,CATMUN!$B$2:$G$1123,6,0)</f>
        <v>15</v>
      </c>
      <c r="K2019" s="69">
        <v>171.17053200000001</v>
      </c>
      <c r="L2019" s="69">
        <v>423.79490396975808</v>
      </c>
      <c r="M2019" s="69">
        <v>0</v>
      </c>
      <c r="N2019" s="69">
        <v>19.730779842112959</v>
      </c>
      <c r="O2019" s="69">
        <v>0</v>
      </c>
      <c r="P2019" s="69">
        <v>185.807253</v>
      </c>
      <c r="Q2019">
        <v>0</v>
      </c>
      <c r="R2019">
        <v>0</v>
      </c>
      <c r="S2019" s="69">
        <v>974.09391099999993</v>
      </c>
      <c r="T2019">
        <v>0</v>
      </c>
      <c r="V2019" s="51">
        <v>4</v>
      </c>
      <c r="W2019" s="51">
        <v>0</v>
      </c>
      <c r="X2019" s="51">
        <v>38</v>
      </c>
    </row>
    <row r="2020" spans="1:24" x14ac:dyDescent="0.2">
      <c r="A2020">
        <v>52885</v>
      </c>
      <c r="B2020" t="s">
        <v>1854</v>
      </c>
      <c r="C2020" t="s">
        <v>1606</v>
      </c>
      <c r="D2020">
        <v>2017</v>
      </c>
      <c r="E2020" t="str">
        <f t="shared" si="31"/>
        <v>528852017</v>
      </c>
      <c r="F2020">
        <v>11158</v>
      </c>
      <c r="G2020" t="str">
        <f>VLOOKUP($A2020,CATMUN!$B$2:$C$1123,2,0)</f>
        <v>Bajo</v>
      </c>
      <c r="H2020" t="str">
        <f>VLOOKUP($A2020,CATMUN!$B$2:$D$1123,3,0)</f>
        <v>Municipios rurales</v>
      </c>
      <c r="I2020">
        <f>VLOOKUP($A2020,CATMUN!$B$2:$G$1123,4,0)</f>
        <v>0</v>
      </c>
      <c r="J2020">
        <f>VLOOKUP($A2020,CATMUN!$B$2:$G$1123,6,0)</f>
        <v>15</v>
      </c>
      <c r="K2020" s="69">
        <v>64.032644000000005</v>
      </c>
      <c r="L2020" s="69">
        <v>423.79490396975808</v>
      </c>
      <c r="M2020" s="69">
        <v>0</v>
      </c>
      <c r="N2020" s="69">
        <v>19.730779842112959</v>
      </c>
      <c r="O2020" s="69">
        <v>0</v>
      </c>
      <c r="P2020" s="69">
        <v>185.807253</v>
      </c>
      <c r="Q2020">
        <v>0</v>
      </c>
      <c r="S2020" s="69">
        <v>974.09391099999993</v>
      </c>
      <c r="T2020">
        <v>0</v>
      </c>
      <c r="U2020">
        <v>7.9370000000000003</v>
      </c>
      <c r="V2020" s="51">
        <v>4</v>
      </c>
      <c r="W2020" s="51">
        <v>1</v>
      </c>
      <c r="X2020" s="51">
        <v>38</v>
      </c>
    </row>
    <row r="2021" spans="1:24" x14ac:dyDescent="0.2">
      <c r="A2021">
        <v>54003</v>
      </c>
      <c r="B2021" t="s">
        <v>1857</v>
      </c>
      <c r="C2021" t="s">
        <v>1855</v>
      </c>
      <c r="D2021">
        <v>2017</v>
      </c>
      <c r="E2021" t="str">
        <f t="shared" si="31"/>
        <v>540032017</v>
      </c>
      <c r="F2021">
        <v>38733</v>
      </c>
      <c r="G2021" t="str">
        <f>VLOOKUP($A2021,CATMUN!$B$2:$C$1123,2,0)</f>
        <v>Medio</v>
      </c>
      <c r="H2021" t="str">
        <f>VLOOKUP($A2021,CATMUN!$B$2:$D$1123,3,0)</f>
        <v>Municipios rurales</v>
      </c>
      <c r="I2021">
        <f>VLOOKUP($A2021,CATMUN!$B$2:$G$1123,4,0)</f>
        <v>0</v>
      </c>
      <c r="J2021">
        <f>VLOOKUP($A2021,CATMUN!$B$2:$G$1123,6,0)</f>
        <v>15</v>
      </c>
      <c r="K2021" s="69">
        <v>343.82152000000002</v>
      </c>
      <c r="L2021" s="69">
        <v>423.79490396975808</v>
      </c>
      <c r="M2021" s="69">
        <v>21.884094000000001</v>
      </c>
      <c r="N2021" s="69">
        <v>19.730779842112959</v>
      </c>
      <c r="P2021" s="69">
        <v>185.807253</v>
      </c>
      <c r="Q2021">
        <v>0</v>
      </c>
      <c r="S2021" s="69">
        <v>974.09391099999993</v>
      </c>
      <c r="T2021">
        <v>0</v>
      </c>
      <c r="V2021" s="51">
        <v>4</v>
      </c>
      <c r="W2021" s="51">
        <v>0</v>
      </c>
      <c r="X2021" s="51">
        <v>38</v>
      </c>
    </row>
    <row r="2022" spans="1:24" x14ac:dyDescent="0.2">
      <c r="A2022">
        <v>54051</v>
      </c>
      <c r="B2022" t="s">
        <v>1858</v>
      </c>
      <c r="C2022" t="s">
        <v>1855</v>
      </c>
      <c r="D2022">
        <v>2017</v>
      </c>
      <c r="E2022" t="str">
        <f t="shared" si="31"/>
        <v>540512017</v>
      </c>
      <c r="F2022">
        <v>8958</v>
      </c>
      <c r="G2022" t="str">
        <f>VLOOKUP($A2022,CATMUN!$B$2:$C$1123,2,0)</f>
        <v>Medio</v>
      </c>
      <c r="H2022" t="str">
        <f>VLOOKUP($A2022,CATMUN!$B$2:$D$1123,3,0)</f>
        <v>Municipios rurales</v>
      </c>
      <c r="I2022">
        <f>VLOOKUP($A2022,CATMUN!$B$2:$G$1123,4,0)</f>
        <v>0</v>
      </c>
      <c r="J2022">
        <f>VLOOKUP($A2022,CATMUN!$B$2:$G$1123,6,0)</f>
        <v>15</v>
      </c>
      <c r="K2022" s="69">
        <v>95.440212000000002</v>
      </c>
      <c r="L2022" s="69">
        <v>423.79490396975808</v>
      </c>
      <c r="M2022" s="69">
        <v>0.43455300000000002</v>
      </c>
      <c r="N2022" s="69">
        <v>19.730779842112959</v>
      </c>
      <c r="P2022" s="69">
        <v>185.807253</v>
      </c>
      <c r="Q2022">
        <v>0</v>
      </c>
      <c r="S2022" s="69">
        <v>974.09391099999993</v>
      </c>
      <c r="T2022">
        <v>0</v>
      </c>
      <c r="V2022" s="51">
        <v>4</v>
      </c>
      <c r="W2022" s="51" t="e">
        <v>#N/A</v>
      </c>
      <c r="X2022" s="51" t="e">
        <v>#N/A</v>
      </c>
    </row>
    <row r="2023" spans="1:24" x14ac:dyDescent="0.2">
      <c r="A2023">
        <v>54099</v>
      </c>
      <c r="B2023" t="s">
        <v>1859</v>
      </c>
      <c r="C2023" t="s">
        <v>1855</v>
      </c>
      <c r="D2023">
        <v>2017</v>
      </c>
      <c r="E2023" t="str">
        <f t="shared" si="31"/>
        <v>540992017</v>
      </c>
      <c r="F2023">
        <v>7060</v>
      </c>
      <c r="G2023" t="str">
        <f>VLOOKUP($A2023,CATMUN!$B$2:$C$1123,2,0)</f>
        <v>Medio</v>
      </c>
      <c r="H2023" t="str">
        <f>VLOOKUP($A2023,CATMUN!$B$2:$D$1123,3,0)</f>
        <v>Municipios rurales</v>
      </c>
      <c r="I2023">
        <f>VLOOKUP($A2023,CATMUN!$B$2:$G$1123,4,0)</f>
        <v>0</v>
      </c>
      <c r="J2023">
        <f>VLOOKUP($A2023,CATMUN!$B$2:$G$1123,6,0)</f>
        <v>15</v>
      </c>
      <c r="K2023" s="69">
        <v>194.74735000000001</v>
      </c>
      <c r="L2023" s="69">
        <v>423.79490396975808</v>
      </c>
      <c r="M2023" s="69">
        <v>9.7060100000000009</v>
      </c>
      <c r="N2023" s="69">
        <v>19.730779842112959</v>
      </c>
      <c r="P2023" s="69">
        <v>185.807253</v>
      </c>
      <c r="Q2023">
        <v>0</v>
      </c>
      <c r="S2023" s="69">
        <v>974.09391099999993</v>
      </c>
      <c r="T2023">
        <v>0</v>
      </c>
      <c r="V2023" s="51">
        <v>6</v>
      </c>
      <c r="W2023" s="51">
        <v>2</v>
      </c>
      <c r="X2023" s="51">
        <v>101</v>
      </c>
    </row>
    <row r="2024" spans="1:24" x14ac:dyDescent="0.2">
      <c r="A2024">
        <v>54109</v>
      </c>
      <c r="B2024" t="s">
        <v>1860</v>
      </c>
      <c r="C2024" t="s">
        <v>1855</v>
      </c>
      <c r="D2024">
        <v>2017</v>
      </c>
      <c r="E2024" t="str">
        <f t="shared" si="31"/>
        <v>541092017</v>
      </c>
      <c r="F2024">
        <v>4566</v>
      </c>
      <c r="G2024" t="str">
        <f>VLOOKUP($A2024,CATMUN!$B$2:$C$1123,2,0)</f>
        <v>Bajo</v>
      </c>
      <c r="H2024" t="str">
        <f>VLOOKUP($A2024,CATMUN!$B$2:$D$1123,3,0)</f>
        <v>Municipios rurales</v>
      </c>
      <c r="I2024">
        <f>VLOOKUP($A2024,CATMUN!$B$2:$G$1123,4,0)</f>
        <v>0</v>
      </c>
      <c r="J2024">
        <f>VLOOKUP($A2024,CATMUN!$B$2:$G$1123,6,0)</f>
        <v>15</v>
      </c>
      <c r="K2024" s="69">
        <v>29.017885999999997</v>
      </c>
      <c r="L2024" s="69">
        <v>423.79490396975808</v>
      </c>
      <c r="N2024" s="69">
        <v>19.730779842112959</v>
      </c>
      <c r="P2024" s="69">
        <v>185.807253</v>
      </c>
      <c r="Q2024">
        <v>0</v>
      </c>
      <c r="S2024" s="69">
        <v>974.09391099999993</v>
      </c>
      <c r="T2024">
        <v>0</v>
      </c>
      <c r="V2024" s="51">
        <v>4</v>
      </c>
      <c r="W2024" s="51" t="e">
        <v>#N/A</v>
      </c>
      <c r="X2024" s="51" t="e">
        <v>#N/A</v>
      </c>
    </row>
    <row r="2025" spans="1:24" x14ac:dyDescent="0.2">
      <c r="A2025">
        <v>54125</v>
      </c>
      <c r="B2025" t="s">
        <v>1861</v>
      </c>
      <c r="C2025" t="s">
        <v>1855</v>
      </c>
      <c r="D2025">
        <v>2017</v>
      </c>
      <c r="E2025" t="str">
        <f t="shared" si="31"/>
        <v>541252017</v>
      </c>
      <c r="F2025">
        <v>1819</v>
      </c>
      <c r="G2025" t="str">
        <f>VLOOKUP($A2025,CATMUN!$B$2:$C$1123,2,0)</f>
        <v>Alto</v>
      </c>
      <c r="H2025" t="str">
        <f>VLOOKUP($A2025,CATMUN!$B$2:$D$1123,3,0)</f>
        <v>Municipios rurales</v>
      </c>
      <c r="I2025">
        <f>VLOOKUP($A2025,CATMUN!$B$2:$G$1123,4,0)</f>
        <v>0</v>
      </c>
      <c r="J2025">
        <f>VLOOKUP($A2025,CATMUN!$B$2:$G$1123,6,0)</f>
        <v>15</v>
      </c>
      <c r="K2025" s="69">
        <v>42.093859999999999</v>
      </c>
      <c r="L2025" s="69">
        <v>423.79490396975808</v>
      </c>
      <c r="M2025" s="69">
        <v>2.8912847900000003</v>
      </c>
      <c r="N2025" s="69">
        <v>19.730779842112959</v>
      </c>
      <c r="P2025" s="69">
        <v>185.807253</v>
      </c>
      <c r="Q2025">
        <v>0</v>
      </c>
      <c r="S2025" s="69">
        <v>974.09391099999993</v>
      </c>
      <c r="T2025">
        <v>0</v>
      </c>
      <c r="V2025" s="51">
        <v>4</v>
      </c>
      <c r="W2025" s="51" t="e">
        <v>#N/A</v>
      </c>
      <c r="X2025" s="51" t="e">
        <v>#N/A</v>
      </c>
    </row>
    <row r="2026" spans="1:24" x14ac:dyDescent="0.2">
      <c r="A2026">
        <v>54128</v>
      </c>
      <c r="B2026" t="s">
        <v>1862</v>
      </c>
      <c r="C2026" t="s">
        <v>1855</v>
      </c>
      <c r="D2026">
        <v>2017</v>
      </c>
      <c r="E2026" t="str">
        <f t="shared" si="31"/>
        <v>541282017</v>
      </c>
      <c r="F2026">
        <v>11050</v>
      </c>
      <c r="G2026" t="str">
        <f>VLOOKUP($A2026,CATMUN!$B$2:$C$1123,2,0)</f>
        <v>Medio</v>
      </c>
      <c r="H2026" t="str">
        <f>VLOOKUP($A2026,CATMUN!$B$2:$D$1123,3,0)</f>
        <v>Municipios rurales</v>
      </c>
      <c r="I2026">
        <f>VLOOKUP($A2026,CATMUN!$B$2:$G$1123,4,0)</f>
        <v>0</v>
      </c>
      <c r="J2026">
        <f>VLOOKUP($A2026,CATMUN!$B$2:$G$1123,6,0)</f>
        <v>15</v>
      </c>
      <c r="K2026" s="69">
        <v>153.70117000000002</v>
      </c>
      <c r="L2026" s="69">
        <v>423.79490396975808</v>
      </c>
      <c r="M2026" s="69">
        <v>10.21898</v>
      </c>
      <c r="N2026" s="69">
        <v>19.730779842112959</v>
      </c>
      <c r="O2026" s="69">
        <v>0</v>
      </c>
      <c r="P2026" s="69">
        <v>185.807253</v>
      </c>
      <c r="S2026" s="69">
        <v>974.09391099999993</v>
      </c>
      <c r="T2026">
        <v>0</v>
      </c>
      <c r="V2026" s="51">
        <v>4</v>
      </c>
      <c r="W2026" s="51">
        <v>1</v>
      </c>
      <c r="X2026" s="51">
        <v>38</v>
      </c>
    </row>
    <row r="2027" spans="1:24" x14ac:dyDescent="0.2">
      <c r="A2027">
        <v>54174</v>
      </c>
      <c r="B2027" t="s">
        <v>1864</v>
      </c>
      <c r="C2027" t="s">
        <v>1855</v>
      </c>
      <c r="D2027">
        <v>2017</v>
      </c>
      <c r="E2027" t="str">
        <f t="shared" si="31"/>
        <v>541742017</v>
      </c>
      <c r="F2027">
        <v>10409</v>
      </c>
      <c r="G2027" t="str">
        <f>VLOOKUP($A2027,CATMUN!$B$2:$C$1123,2,0)</f>
        <v>Medio</v>
      </c>
      <c r="H2027" t="str">
        <f>VLOOKUP($A2027,CATMUN!$B$2:$D$1123,3,0)</f>
        <v>Municipios rurales</v>
      </c>
      <c r="I2027">
        <f>VLOOKUP($A2027,CATMUN!$B$2:$G$1123,4,0)</f>
        <v>0</v>
      </c>
      <c r="J2027">
        <f>VLOOKUP($A2027,CATMUN!$B$2:$G$1123,6,0)</f>
        <v>15</v>
      </c>
      <c r="K2027" s="69">
        <v>87.983578999999992</v>
      </c>
      <c r="L2027" s="69">
        <v>423.79490396975808</v>
      </c>
      <c r="N2027" s="69">
        <v>19.730779842112959</v>
      </c>
      <c r="P2027" s="69">
        <v>185.807253</v>
      </c>
      <c r="Q2027">
        <v>0</v>
      </c>
      <c r="S2027" s="69">
        <v>974.09391099999993</v>
      </c>
      <c r="T2027">
        <v>0</v>
      </c>
      <c r="V2027" s="51">
        <v>4</v>
      </c>
      <c r="W2027" s="51" t="e">
        <v>#N/A</v>
      </c>
      <c r="X2027" s="51" t="e">
        <v>#N/A</v>
      </c>
    </row>
    <row r="2028" spans="1:24" x14ac:dyDescent="0.2">
      <c r="A2028">
        <v>54206</v>
      </c>
      <c r="B2028" t="s">
        <v>1865</v>
      </c>
      <c r="C2028" t="s">
        <v>1855</v>
      </c>
      <c r="D2028">
        <v>2017</v>
      </c>
      <c r="E2028" t="str">
        <f t="shared" si="31"/>
        <v>542062017</v>
      </c>
      <c r="F2028">
        <v>13030</v>
      </c>
      <c r="G2028" t="str">
        <f>VLOOKUP($A2028,CATMUN!$B$2:$C$1123,2,0)</f>
        <v>Medio</v>
      </c>
      <c r="H2028" t="str">
        <f>VLOOKUP($A2028,CATMUN!$B$2:$D$1123,3,0)</f>
        <v>Municipios rurales</v>
      </c>
      <c r="I2028">
        <f>VLOOKUP($A2028,CATMUN!$B$2:$G$1123,4,0)</f>
        <v>0</v>
      </c>
      <c r="J2028">
        <f>VLOOKUP($A2028,CATMUN!$B$2:$G$1123,6,0)</f>
        <v>15</v>
      </c>
      <c r="K2028" s="69">
        <v>384.65334799999999</v>
      </c>
      <c r="L2028" s="69">
        <v>423.79490396975808</v>
      </c>
      <c r="M2028" s="69">
        <v>1.7169400000000001</v>
      </c>
      <c r="N2028" s="69">
        <v>19.730779842112959</v>
      </c>
      <c r="P2028" s="69">
        <v>185.807253</v>
      </c>
      <c r="Q2028">
        <v>0</v>
      </c>
      <c r="S2028" s="69">
        <v>974.09391099999993</v>
      </c>
      <c r="T2028">
        <v>0</v>
      </c>
      <c r="V2028" s="51">
        <v>4</v>
      </c>
      <c r="W2028" s="51" t="e">
        <v>#N/A</v>
      </c>
      <c r="X2028" s="51" t="e">
        <v>#N/A</v>
      </c>
    </row>
    <row r="2029" spans="1:24" x14ac:dyDescent="0.2">
      <c r="A2029">
        <v>54223</v>
      </c>
      <c r="B2029" t="s">
        <v>1866</v>
      </c>
      <c r="C2029" t="s">
        <v>1855</v>
      </c>
      <c r="D2029">
        <v>2017</v>
      </c>
      <c r="E2029" t="str">
        <f t="shared" si="31"/>
        <v>542232017</v>
      </c>
      <c r="F2029">
        <v>7559</v>
      </c>
      <c r="G2029" t="str">
        <f>VLOOKUP($A2029,CATMUN!$B$2:$C$1123,2,0)</f>
        <v>Medio</v>
      </c>
      <c r="H2029" t="str">
        <f>VLOOKUP($A2029,CATMUN!$B$2:$D$1123,3,0)</f>
        <v>Municipios rurales</v>
      </c>
      <c r="I2029">
        <f>VLOOKUP($A2029,CATMUN!$B$2:$G$1123,4,0)</f>
        <v>0</v>
      </c>
      <c r="J2029">
        <f>VLOOKUP($A2029,CATMUN!$B$2:$G$1123,6,0)</f>
        <v>15</v>
      </c>
      <c r="K2029" s="69">
        <v>87.645948000000004</v>
      </c>
      <c r="L2029" s="69">
        <v>423.79490396975808</v>
      </c>
      <c r="N2029" s="69">
        <v>19.730779842112959</v>
      </c>
      <c r="P2029" s="69">
        <v>185.807253</v>
      </c>
      <c r="Q2029">
        <v>0</v>
      </c>
      <c r="S2029" s="69">
        <v>974.09391099999993</v>
      </c>
      <c r="T2029">
        <v>0</v>
      </c>
      <c r="V2029" s="51">
        <v>4</v>
      </c>
      <c r="W2029" s="51">
        <v>6</v>
      </c>
      <c r="X2029" s="51">
        <v>38</v>
      </c>
    </row>
    <row r="2030" spans="1:24" x14ac:dyDescent="0.2">
      <c r="A2030">
        <v>54239</v>
      </c>
      <c r="B2030" t="s">
        <v>1867</v>
      </c>
      <c r="C2030" t="s">
        <v>1855</v>
      </c>
      <c r="D2030">
        <v>2017</v>
      </c>
      <c r="E2030" t="str">
        <f t="shared" si="31"/>
        <v>542392017</v>
      </c>
      <c r="F2030">
        <v>3706</v>
      </c>
      <c r="G2030" t="str">
        <f>VLOOKUP($A2030,CATMUN!$B$2:$C$1123,2,0)</f>
        <v>Bajo</v>
      </c>
      <c r="H2030" t="str">
        <f>VLOOKUP($A2030,CATMUN!$B$2:$D$1123,3,0)</f>
        <v>Municipios rurales</v>
      </c>
      <c r="I2030">
        <f>VLOOKUP($A2030,CATMUN!$B$2:$G$1123,4,0)</f>
        <v>0</v>
      </c>
      <c r="J2030">
        <f>VLOOKUP($A2030,CATMUN!$B$2:$G$1123,6,0)</f>
        <v>15</v>
      </c>
      <c r="K2030" s="69">
        <v>97.067394000000007</v>
      </c>
      <c r="L2030" s="69">
        <v>423.79490396975808</v>
      </c>
      <c r="M2030" s="69">
        <v>20.435409</v>
      </c>
      <c r="N2030" s="69">
        <v>19.730779842112959</v>
      </c>
      <c r="P2030" s="69">
        <v>185.807253</v>
      </c>
      <c r="Q2030">
        <v>0</v>
      </c>
      <c r="S2030" s="69">
        <v>974.09391099999993</v>
      </c>
      <c r="T2030">
        <v>0</v>
      </c>
      <c r="V2030" s="51">
        <v>4</v>
      </c>
      <c r="W2030" s="51">
        <v>0</v>
      </c>
      <c r="X2030" s="51">
        <v>38</v>
      </c>
    </row>
    <row r="2031" spans="1:24" x14ac:dyDescent="0.2">
      <c r="A2031">
        <v>54245</v>
      </c>
      <c r="B2031" t="s">
        <v>1868</v>
      </c>
      <c r="C2031" t="s">
        <v>1855</v>
      </c>
      <c r="D2031">
        <v>2017</v>
      </c>
      <c r="E2031" t="str">
        <f t="shared" si="31"/>
        <v>542452017</v>
      </c>
      <c r="F2031">
        <v>13575</v>
      </c>
      <c r="G2031" t="str">
        <f>VLOOKUP($A2031,CATMUN!$B$2:$C$1123,2,0)</f>
        <v>Medio</v>
      </c>
      <c r="H2031" t="str">
        <f>VLOOKUP($A2031,CATMUN!$B$2:$D$1123,3,0)</f>
        <v>Municipios rurales</v>
      </c>
      <c r="I2031">
        <f>VLOOKUP($A2031,CATMUN!$B$2:$G$1123,4,0)</f>
        <v>0</v>
      </c>
      <c r="J2031">
        <f>VLOOKUP($A2031,CATMUN!$B$2:$G$1123,6,0)</f>
        <v>15</v>
      </c>
      <c r="K2031" s="69">
        <v>95.540301999999997</v>
      </c>
      <c r="L2031" s="69">
        <v>423.79490396975808</v>
      </c>
      <c r="M2031" s="69">
        <v>0</v>
      </c>
      <c r="N2031" s="69">
        <v>19.730779842112959</v>
      </c>
      <c r="P2031" s="69">
        <v>185.807253</v>
      </c>
      <c r="Q2031">
        <v>0</v>
      </c>
      <c r="S2031" s="69">
        <v>974.09391099999993</v>
      </c>
      <c r="T2031">
        <v>0</v>
      </c>
      <c r="V2031" s="51">
        <v>4</v>
      </c>
      <c r="W2031" s="51" t="e">
        <v>#N/A</v>
      </c>
      <c r="X2031" s="51" t="e">
        <v>#N/A</v>
      </c>
    </row>
    <row r="2032" spans="1:24" x14ac:dyDescent="0.2">
      <c r="A2032">
        <v>54250</v>
      </c>
      <c r="B2032" t="s">
        <v>1869</v>
      </c>
      <c r="C2032" t="s">
        <v>1855</v>
      </c>
      <c r="D2032">
        <v>2017</v>
      </c>
      <c r="E2032" t="str">
        <f t="shared" si="31"/>
        <v>542502017</v>
      </c>
      <c r="F2032">
        <v>11002</v>
      </c>
      <c r="G2032" t="str">
        <f>VLOOKUP($A2032,CATMUN!$B$2:$C$1123,2,0)</f>
        <v>Medio</v>
      </c>
      <c r="H2032" t="str">
        <f>VLOOKUP($A2032,CATMUN!$B$2:$D$1123,3,0)</f>
        <v>Municipios rurales</v>
      </c>
      <c r="I2032">
        <f>VLOOKUP($A2032,CATMUN!$B$2:$G$1123,4,0)</f>
        <v>0</v>
      </c>
      <c r="J2032">
        <f>VLOOKUP($A2032,CATMUN!$B$2:$G$1123,6,0)</f>
        <v>15</v>
      </c>
      <c r="K2032" s="69">
        <v>71.791336599999994</v>
      </c>
      <c r="L2032" s="69">
        <v>423.79490396975808</v>
      </c>
      <c r="M2032" s="69">
        <v>0</v>
      </c>
      <c r="N2032" s="69">
        <v>19.730779842112959</v>
      </c>
      <c r="P2032" s="69">
        <v>185.807253</v>
      </c>
      <c r="Q2032">
        <v>0</v>
      </c>
      <c r="S2032" s="69">
        <v>974.09391099999993</v>
      </c>
      <c r="T2032">
        <v>0</v>
      </c>
      <c r="V2032" s="51">
        <v>4</v>
      </c>
      <c r="W2032" s="51">
        <v>85</v>
      </c>
      <c r="X2032" s="51">
        <v>38</v>
      </c>
    </row>
    <row r="2033" spans="1:24" x14ac:dyDescent="0.2">
      <c r="A2033">
        <v>54261</v>
      </c>
      <c r="B2033" t="s">
        <v>1870</v>
      </c>
      <c r="C2033" t="s">
        <v>1855</v>
      </c>
      <c r="D2033">
        <v>2017</v>
      </c>
      <c r="E2033" t="str">
        <f t="shared" si="31"/>
        <v>542612017</v>
      </c>
      <c r="F2033">
        <v>23388</v>
      </c>
      <c r="G2033" t="str">
        <f>VLOOKUP($A2033,CATMUN!$B$2:$C$1123,2,0)</f>
        <v>Alto</v>
      </c>
      <c r="H2033" t="str">
        <f>VLOOKUP($A2033,CATMUN!$B$2:$D$1123,3,0)</f>
        <v>Municipios rurales</v>
      </c>
      <c r="I2033">
        <f>VLOOKUP($A2033,CATMUN!$B$2:$G$1123,4,0)</f>
        <v>0</v>
      </c>
      <c r="J2033">
        <f>VLOOKUP($A2033,CATMUN!$B$2:$G$1123,6,0)</f>
        <v>15</v>
      </c>
      <c r="K2033" s="69">
        <v>334.67253999999997</v>
      </c>
      <c r="L2033" s="69">
        <v>423.79490396975808</v>
      </c>
      <c r="M2033" s="69">
        <v>71.098047999999991</v>
      </c>
      <c r="N2033" s="69">
        <v>19.730779842112959</v>
      </c>
      <c r="P2033" s="69">
        <v>185.807253</v>
      </c>
      <c r="S2033" s="69">
        <v>974.09391099999993</v>
      </c>
      <c r="T2033">
        <v>0</v>
      </c>
      <c r="V2033" s="51">
        <v>4</v>
      </c>
      <c r="W2033" s="51">
        <v>41</v>
      </c>
      <c r="X2033" s="51">
        <v>38</v>
      </c>
    </row>
    <row r="2034" spans="1:24" x14ac:dyDescent="0.2">
      <c r="A2034">
        <v>54313</v>
      </c>
      <c r="B2034" t="s">
        <v>1871</v>
      </c>
      <c r="C2034" t="s">
        <v>1855</v>
      </c>
      <c r="D2034">
        <v>2017</v>
      </c>
      <c r="E2034" t="str">
        <f t="shared" si="31"/>
        <v>543132017</v>
      </c>
      <c r="F2034">
        <v>5442</v>
      </c>
      <c r="G2034" t="str">
        <f>VLOOKUP($A2034,CATMUN!$B$2:$C$1123,2,0)</f>
        <v>Bajo</v>
      </c>
      <c r="H2034" t="str">
        <f>VLOOKUP($A2034,CATMUN!$B$2:$D$1123,3,0)</f>
        <v>Municipios rurales</v>
      </c>
      <c r="I2034">
        <f>VLOOKUP($A2034,CATMUN!$B$2:$G$1123,4,0)</f>
        <v>0</v>
      </c>
      <c r="J2034">
        <f>VLOOKUP($A2034,CATMUN!$B$2:$G$1123,6,0)</f>
        <v>15</v>
      </c>
      <c r="K2034" s="69">
        <v>93.208092000000008</v>
      </c>
      <c r="L2034" s="69">
        <v>423.79490396975808</v>
      </c>
      <c r="N2034" s="69">
        <v>19.730779842112959</v>
      </c>
      <c r="P2034" s="69">
        <v>185.807253</v>
      </c>
      <c r="Q2034">
        <v>0</v>
      </c>
      <c r="S2034" s="69">
        <v>974.09391099999993</v>
      </c>
      <c r="T2034">
        <v>0</v>
      </c>
      <c r="V2034" s="51">
        <v>4</v>
      </c>
      <c r="W2034" s="51" t="e">
        <v>#N/A</v>
      </c>
      <c r="X2034" s="51" t="e">
        <v>#N/A</v>
      </c>
    </row>
    <row r="2035" spans="1:24" x14ac:dyDescent="0.2">
      <c r="A2035">
        <v>54344</v>
      </c>
      <c r="B2035" t="s">
        <v>1872</v>
      </c>
      <c r="C2035" t="s">
        <v>1855</v>
      </c>
      <c r="D2035">
        <v>2017</v>
      </c>
      <c r="E2035" t="str">
        <f t="shared" si="31"/>
        <v>543442017</v>
      </c>
      <c r="F2035">
        <v>10790</v>
      </c>
      <c r="G2035" t="str">
        <f>VLOOKUP($A2035,CATMUN!$B$2:$C$1123,2,0)</f>
        <v>Medio</v>
      </c>
      <c r="H2035" t="str">
        <f>VLOOKUP($A2035,CATMUN!$B$2:$D$1123,3,0)</f>
        <v>Municipios rurales</v>
      </c>
      <c r="I2035">
        <f>VLOOKUP($A2035,CATMUN!$B$2:$G$1123,4,0)</f>
        <v>0</v>
      </c>
      <c r="J2035">
        <f>VLOOKUP($A2035,CATMUN!$B$2:$G$1123,6,0)</f>
        <v>15</v>
      </c>
      <c r="K2035" s="69">
        <v>16.704730999999999</v>
      </c>
      <c r="L2035" s="69">
        <v>423.79490396975808</v>
      </c>
      <c r="M2035" s="69">
        <v>0</v>
      </c>
      <c r="N2035" s="69">
        <v>19.730779842112959</v>
      </c>
      <c r="P2035" s="69">
        <v>185.807253</v>
      </c>
      <c r="Q2035">
        <v>0</v>
      </c>
      <c r="S2035" s="69">
        <v>974.09391099999993</v>
      </c>
      <c r="T2035">
        <v>0</v>
      </c>
      <c r="V2035" s="51">
        <v>4</v>
      </c>
      <c r="W2035" s="51">
        <v>0</v>
      </c>
      <c r="X2035" s="51">
        <v>38</v>
      </c>
    </row>
    <row r="2036" spans="1:24" x14ac:dyDescent="0.2">
      <c r="A2036">
        <v>54347</v>
      </c>
      <c r="B2036" t="s">
        <v>1873</v>
      </c>
      <c r="C2036" t="s">
        <v>1855</v>
      </c>
      <c r="D2036">
        <v>2017</v>
      </c>
      <c r="E2036" t="str">
        <f t="shared" si="31"/>
        <v>543472017</v>
      </c>
      <c r="F2036">
        <v>3960</v>
      </c>
      <c r="G2036" t="str">
        <f>VLOOKUP($A2036,CATMUN!$B$2:$C$1123,2,0)</f>
        <v>Medio</v>
      </c>
      <c r="H2036" t="str">
        <f>VLOOKUP($A2036,CATMUN!$B$2:$D$1123,3,0)</f>
        <v>Municipios rurales</v>
      </c>
      <c r="I2036">
        <f>VLOOKUP($A2036,CATMUN!$B$2:$G$1123,4,0)</f>
        <v>0</v>
      </c>
      <c r="J2036">
        <f>VLOOKUP($A2036,CATMUN!$B$2:$G$1123,6,0)</f>
        <v>15</v>
      </c>
      <c r="K2036" s="69">
        <v>34.602488000000001</v>
      </c>
      <c r="L2036" s="69">
        <v>423.79490396975808</v>
      </c>
      <c r="N2036" s="69">
        <v>19.730779842112959</v>
      </c>
      <c r="P2036" s="69">
        <v>185.807253</v>
      </c>
      <c r="Q2036">
        <v>0</v>
      </c>
      <c r="S2036" s="69">
        <v>974.09391099999993</v>
      </c>
      <c r="T2036">
        <v>0</v>
      </c>
      <c r="V2036" s="51">
        <v>4</v>
      </c>
      <c r="W2036" s="51">
        <v>8</v>
      </c>
      <c r="X2036" s="51">
        <v>38</v>
      </c>
    </row>
    <row r="2037" spans="1:24" x14ac:dyDescent="0.2">
      <c r="A2037">
        <v>54377</v>
      </c>
      <c r="B2037" t="s">
        <v>1874</v>
      </c>
      <c r="C2037" t="s">
        <v>1855</v>
      </c>
      <c r="D2037">
        <v>2017</v>
      </c>
      <c r="E2037" t="str">
        <f t="shared" si="31"/>
        <v>543772017</v>
      </c>
      <c r="F2037">
        <v>5886</v>
      </c>
      <c r="G2037" t="str">
        <f>VLOOKUP($A2037,CATMUN!$B$2:$C$1123,2,0)</f>
        <v>Bajo</v>
      </c>
      <c r="H2037" t="str">
        <f>VLOOKUP($A2037,CATMUN!$B$2:$D$1123,3,0)</f>
        <v>Municipios rurales</v>
      </c>
      <c r="I2037">
        <f>VLOOKUP($A2037,CATMUN!$B$2:$G$1123,4,0)</f>
        <v>0</v>
      </c>
      <c r="J2037">
        <f>VLOOKUP($A2037,CATMUN!$B$2:$G$1123,6,0)</f>
        <v>15</v>
      </c>
      <c r="K2037" s="69">
        <v>64.725245999999999</v>
      </c>
      <c r="L2037" s="69">
        <v>423.79490396975808</v>
      </c>
      <c r="M2037" s="69">
        <v>0.73250000000000004</v>
      </c>
      <c r="N2037" s="69">
        <v>19.730779842112959</v>
      </c>
      <c r="P2037" s="69">
        <v>185.807253</v>
      </c>
      <c r="Q2037">
        <v>0</v>
      </c>
      <c r="S2037" s="69">
        <v>974.09391099999993</v>
      </c>
      <c r="T2037">
        <v>0</v>
      </c>
      <c r="V2037" s="51">
        <v>4</v>
      </c>
      <c r="W2037" s="51">
        <v>1</v>
      </c>
      <c r="X2037" s="51">
        <v>38</v>
      </c>
    </row>
    <row r="2038" spans="1:24" x14ac:dyDescent="0.2">
      <c r="A2038">
        <v>54385</v>
      </c>
      <c r="B2038" t="s">
        <v>1875</v>
      </c>
      <c r="C2038" t="s">
        <v>1855</v>
      </c>
      <c r="D2038">
        <v>2017</v>
      </c>
      <c r="E2038" t="str">
        <f t="shared" si="31"/>
        <v>543852017</v>
      </c>
      <c r="F2038">
        <v>12240</v>
      </c>
      <c r="G2038" t="str">
        <f>VLOOKUP($A2038,CATMUN!$B$2:$C$1123,2,0)</f>
        <v>Alto</v>
      </c>
      <c r="H2038" t="str">
        <f>VLOOKUP($A2038,CATMUN!$B$2:$D$1123,3,0)</f>
        <v>Municipios rurales</v>
      </c>
      <c r="I2038">
        <f>VLOOKUP($A2038,CATMUN!$B$2:$G$1123,4,0)</f>
        <v>0</v>
      </c>
      <c r="J2038">
        <f>VLOOKUP($A2038,CATMUN!$B$2:$G$1123,6,0)</f>
        <v>15</v>
      </c>
      <c r="K2038" s="69">
        <v>557.90669700000001</v>
      </c>
      <c r="L2038" s="69">
        <v>423.79490396975808</v>
      </c>
      <c r="M2038" s="69">
        <v>0</v>
      </c>
      <c r="N2038" s="69">
        <v>19.730779842112959</v>
      </c>
      <c r="P2038" s="69">
        <v>185.807253</v>
      </c>
      <c r="Q2038">
        <v>0</v>
      </c>
      <c r="S2038" s="69">
        <v>974.09391099999993</v>
      </c>
      <c r="T2038">
        <v>0</v>
      </c>
      <c r="V2038" s="51">
        <v>4</v>
      </c>
      <c r="W2038" s="51">
        <v>18</v>
      </c>
      <c r="X2038" s="51">
        <v>38</v>
      </c>
    </row>
    <row r="2039" spans="1:24" x14ac:dyDescent="0.2">
      <c r="A2039">
        <v>54398</v>
      </c>
      <c r="B2039" t="s">
        <v>1876</v>
      </c>
      <c r="C2039" t="s">
        <v>1855</v>
      </c>
      <c r="D2039">
        <v>2017</v>
      </c>
      <c r="E2039" t="str">
        <f t="shared" si="31"/>
        <v>543982017</v>
      </c>
      <c r="F2039">
        <v>8559</v>
      </c>
      <c r="G2039" t="str">
        <f>VLOOKUP($A2039,CATMUN!$B$2:$C$1123,2,0)</f>
        <v>Bajo</v>
      </c>
      <c r="H2039" t="str">
        <f>VLOOKUP($A2039,CATMUN!$B$2:$D$1123,3,0)</f>
        <v>Municipios rurales</v>
      </c>
      <c r="I2039">
        <f>VLOOKUP($A2039,CATMUN!$B$2:$G$1123,4,0)</f>
        <v>0</v>
      </c>
      <c r="J2039">
        <f>VLOOKUP($A2039,CATMUN!$B$2:$G$1123,6,0)</f>
        <v>15</v>
      </c>
      <c r="K2039" s="69">
        <v>43.794798</v>
      </c>
      <c r="L2039" s="69">
        <v>423.79490396975808</v>
      </c>
      <c r="M2039" s="69">
        <v>0.98</v>
      </c>
      <c r="N2039" s="69">
        <v>19.730779842112959</v>
      </c>
      <c r="P2039" s="69">
        <v>185.807253</v>
      </c>
      <c r="Q2039">
        <v>0</v>
      </c>
      <c r="S2039" s="69">
        <v>974.09391099999993</v>
      </c>
      <c r="T2039">
        <v>0</v>
      </c>
      <c r="V2039" s="51">
        <v>4</v>
      </c>
      <c r="W2039" s="51">
        <v>4</v>
      </c>
      <c r="X2039" s="51">
        <v>38</v>
      </c>
    </row>
    <row r="2040" spans="1:24" x14ac:dyDescent="0.2">
      <c r="A2040">
        <v>54418</v>
      </c>
      <c r="B2040" t="s">
        <v>1878</v>
      </c>
      <c r="C2040" t="s">
        <v>1855</v>
      </c>
      <c r="D2040">
        <v>2017</v>
      </c>
      <c r="E2040" t="str">
        <f t="shared" si="31"/>
        <v>544182017</v>
      </c>
      <c r="F2040">
        <v>3360</v>
      </c>
      <c r="G2040" t="str">
        <f>VLOOKUP($A2040,CATMUN!$B$2:$C$1123,2,0)</f>
        <v>Medio</v>
      </c>
      <c r="H2040" t="str">
        <f>VLOOKUP($A2040,CATMUN!$B$2:$D$1123,3,0)</f>
        <v>Municipios rurales</v>
      </c>
      <c r="I2040">
        <f>VLOOKUP($A2040,CATMUN!$B$2:$G$1123,4,0)</f>
        <v>0</v>
      </c>
      <c r="J2040">
        <f>VLOOKUP($A2040,CATMUN!$B$2:$G$1123,6,0)</f>
        <v>15</v>
      </c>
      <c r="K2040" s="69">
        <v>51.281860000000002</v>
      </c>
      <c r="L2040" s="69">
        <v>423.79490396975808</v>
      </c>
      <c r="N2040" s="69">
        <v>19.730779842112959</v>
      </c>
      <c r="P2040" s="69">
        <v>185.807253</v>
      </c>
      <c r="Q2040">
        <v>0</v>
      </c>
      <c r="S2040" s="69">
        <v>974.09391099999993</v>
      </c>
      <c r="T2040">
        <v>0</v>
      </c>
      <c r="V2040" s="51">
        <v>4</v>
      </c>
      <c r="W2040" s="51" t="e">
        <v>#N/A</v>
      </c>
      <c r="X2040" s="51" t="e">
        <v>#N/A</v>
      </c>
    </row>
    <row r="2041" spans="1:24" x14ac:dyDescent="0.2">
      <c r="A2041">
        <v>54480</v>
      </c>
      <c r="B2041" t="s">
        <v>1879</v>
      </c>
      <c r="C2041" t="s">
        <v>1855</v>
      </c>
      <c r="D2041">
        <v>2017</v>
      </c>
      <c r="E2041" t="str">
        <f t="shared" si="31"/>
        <v>544802017</v>
      </c>
      <c r="F2041">
        <v>3727</v>
      </c>
      <c r="G2041" t="str">
        <f>VLOOKUP($A2041,CATMUN!$B$2:$C$1123,2,0)</f>
        <v>Alto</v>
      </c>
      <c r="H2041" t="str">
        <f>VLOOKUP($A2041,CATMUN!$B$2:$D$1123,3,0)</f>
        <v>Municipios rurales</v>
      </c>
      <c r="I2041">
        <f>VLOOKUP($A2041,CATMUN!$B$2:$G$1123,4,0)</f>
        <v>0</v>
      </c>
      <c r="J2041">
        <f>VLOOKUP($A2041,CATMUN!$B$2:$G$1123,6,0)</f>
        <v>15</v>
      </c>
      <c r="K2041" s="69">
        <v>167.62559400000001</v>
      </c>
      <c r="L2041" s="69">
        <v>423.79490396975808</v>
      </c>
      <c r="N2041" s="69">
        <v>19.730779842112959</v>
      </c>
      <c r="P2041" s="69">
        <v>185.807253</v>
      </c>
      <c r="Q2041">
        <v>0</v>
      </c>
      <c r="S2041" s="69">
        <v>974.09391099999993</v>
      </c>
      <c r="T2041">
        <v>0</v>
      </c>
      <c r="V2041" s="51">
        <v>4</v>
      </c>
      <c r="W2041" s="51">
        <v>1</v>
      </c>
      <c r="X2041" s="51">
        <v>38</v>
      </c>
    </row>
    <row r="2042" spans="1:24" x14ac:dyDescent="0.2">
      <c r="A2042">
        <v>54520</v>
      </c>
      <c r="B2042" t="s">
        <v>1882</v>
      </c>
      <c r="C2042" t="s">
        <v>1855</v>
      </c>
      <c r="D2042">
        <v>2017</v>
      </c>
      <c r="E2042" t="str">
        <f t="shared" si="31"/>
        <v>545202017</v>
      </c>
      <c r="F2042">
        <v>4958</v>
      </c>
      <c r="G2042" t="str">
        <f>VLOOKUP($A2042,CATMUN!$B$2:$C$1123,2,0)</f>
        <v>Alto</v>
      </c>
      <c r="H2042" t="str">
        <f>VLOOKUP($A2042,CATMUN!$B$2:$D$1123,3,0)</f>
        <v>Municipios rurales</v>
      </c>
      <c r="I2042">
        <f>VLOOKUP($A2042,CATMUN!$B$2:$G$1123,4,0)</f>
        <v>0</v>
      </c>
      <c r="J2042">
        <f>VLOOKUP($A2042,CATMUN!$B$2:$G$1123,6,0)</f>
        <v>15</v>
      </c>
      <c r="K2042" s="69">
        <v>130.39131800000001</v>
      </c>
      <c r="L2042" s="69">
        <v>423.79490396975808</v>
      </c>
      <c r="M2042" s="69">
        <v>4.6331620000000004</v>
      </c>
      <c r="N2042" s="69">
        <v>19.730779842112959</v>
      </c>
      <c r="P2042" s="69">
        <v>185.807253</v>
      </c>
      <c r="Q2042">
        <v>0</v>
      </c>
      <c r="S2042" s="69">
        <v>974.09391099999993</v>
      </c>
      <c r="T2042">
        <v>0</v>
      </c>
      <c r="U2042">
        <v>0.30569999999999997</v>
      </c>
      <c r="V2042" s="51">
        <v>4</v>
      </c>
      <c r="W2042" s="51">
        <v>2</v>
      </c>
      <c r="X2042" s="51">
        <v>38</v>
      </c>
    </row>
    <row r="2043" spans="1:24" x14ac:dyDescent="0.2">
      <c r="A2043">
        <v>54660</v>
      </c>
      <c r="B2043" t="s">
        <v>1885</v>
      </c>
      <c r="C2043" t="s">
        <v>1855</v>
      </c>
      <c r="D2043">
        <v>2017</v>
      </c>
      <c r="E2043" t="str">
        <f t="shared" si="31"/>
        <v>546602017</v>
      </c>
      <c r="F2043">
        <v>8900</v>
      </c>
      <c r="G2043" t="str">
        <f>VLOOKUP($A2043,CATMUN!$B$2:$C$1123,2,0)</f>
        <v>Medio</v>
      </c>
      <c r="H2043" t="str">
        <f>VLOOKUP($A2043,CATMUN!$B$2:$D$1123,3,0)</f>
        <v>Municipios rurales</v>
      </c>
      <c r="I2043">
        <f>VLOOKUP($A2043,CATMUN!$B$2:$G$1123,4,0)</f>
        <v>0</v>
      </c>
      <c r="J2043">
        <f>VLOOKUP($A2043,CATMUN!$B$2:$G$1123,6,0)</f>
        <v>15</v>
      </c>
      <c r="K2043" s="69">
        <v>170.10357999999999</v>
      </c>
      <c r="L2043" s="69">
        <v>423.79490396975808</v>
      </c>
      <c r="M2043" s="69">
        <v>4.5183479999999996</v>
      </c>
      <c r="N2043" s="69">
        <v>19.730779842112959</v>
      </c>
      <c r="P2043" s="69">
        <v>185.807253</v>
      </c>
      <c r="Q2043">
        <v>0</v>
      </c>
      <c r="S2043" s="69">
        <v>974.09391099999993</v>
      </c>
      <c r="T2043">
        <v>0</v>
      </c>
      <c r="U2043">
        <v>0.14399999999999999</v>
      </c>
      <c r="V2043" s="51">
        <v>4</v>
      </c>
      <c r="W2043" s="51">
        <v>3</v>
      </c>
      <c r="X2043" s="51">
        <v>38</v>
      </c>
    </row>
    <row r="2044" spans="1:24" x14ac:dyDescent="0.2">
      <c r="A2044">
        <v>54670</v>
      </c>
      <c r="B2044" t="s">
        <v>1886</v>
      </c>
      <c r="C2044" t="s">
        <v>1855</v>
      </c>
      <c r="D2044">
        <v>2017</v>
      </c>
      <c r="E2044" t="str">
        <f t="shared" si="31"/>
        <v>546702017</v>
      </c>
      <c r="F2044">
        <v>13753</v>
      </c>
      <c r="G2044" t="str">
        <f>VLOOKUP($A2044,CATMUN!$B$2:$C$1123,2,0)</f>
        <v>Bajo</v>
      </c>
      <c r="H2044" t="str">
        <f>VLOOKUP($A2044,CATMUN!$B$2:$D$1123,3,0)</f>
        <v>Municipios rurales</v>
      </c>
      <c r="I2044">
        <f>VLOOKUP($A2044,CATMUN!$B$2:$G$1123,4,0)</f>
        <v>0</v>
      </c>
      <c r="J2044">
        <f>VLOOKUP($A2044,CATMUN!$B$2:$G$1123,6,0)</f>
        <v>15</v>
      </c>
      <c r="K2044" s="69">
        <v>7.7335910000000005</v>
      </c>
      <c r="L2044" s="69">
        <v>423.79490396975808</v>
      </c>
      <c r="M2044" s="69">
        <v>0.74250000000000005</v>
      </c>
      <c r="N2044" s="69">
        <v>19.730779842112959</v>
      </c>
      <c r="P2044" s="69">
        <v>185.807253</v>
      </c>
      <c r="Q2044">
        <v>0</v>
      </c>
      <c r="S2044" s="69">
        <v>974.09391099999993</v>
      </c>
      <c r="T2044">
        <v>0</v>
      </c>
      <c r="V2044" s="51">
        <v>4</v>
      </c>
      <c r="W2044" s="51">
        <v>4</v>
      </c>
      <c r="X2044" s="51">
        <v>38</v>
      </c>
    </row>
    <row r="2045" spans="1:24" x14ac:dyDescent="0.2">
      <c r="A2045">
        <v>54680</v>
      </c>
      <c r="B2045" t="s">
        <v>1887</v>
      </c>
      <c r="C2045" t="s">
        <v>1855</v>
      </c>
      <c r="D2045">
        <v>2017</v>
      </c>
      <c r="E2045" t="str">
        <f t="shared" si="31"/>
        <v>546802017</v>
      </c>
      <c r="F2045">
        <v>2853</v>
      </c>
      <c r="G2045" t="str">
        <f>VLOOKUP($A2045,CATMUN!$B$2:$C$1123,2,0)</f>
        <v>Medio</v>
      </c>
      <c r="H2045" t="str">
        <f>VLOOKUP($A2045,CATMUN!$B$2:$D$1123,3,0)</f>
        <v>Municipios rurales</v>
      </c>
      <c r="I2045">
        <f>VLOOKUP($A2045,CATMUN!$B$2:$G$1123,4,0)</f>
        <v>0</v>
      </c>
      <c r="J2045">
        <f>VLOOKUP($A2045,CATMUN!$B$2:$G$1123,6,0)</f>
        <v>15</v>
      </c>
      <c r="K2045" s="69">
        <v>35.007441</v>
      </c>
      <c r="L2045" s="69">
        <v>423.79490396975808</v>
      </c>
      <c r="N2045" s="69">
        <v>19.730779842112959</v>
      </c>
      <c r="P2045" s="69">
        <v>185.807253</v>
      </c>
      <c r="Q2045">
        <v>0</v>
      </c>
      <c r="S2045" s="69">
        <v>974.09391099999993</v>
      </c>
      <c r="T2045">
        <v>0</v>
      </c>
      <c r="V2045" s="51">
        <v>4</v>
      </c>
      <c r="W2045" s="51">
        <v>0</v>
      </c>
      <c r="X2045" s="51">
        <v>38</v>
      </c>
    </row>
    <row r="2046" spans="1:24" x14ac:dyDescent="0.2">
      <c r="A2046">
        <v>54743</v>
      </c>
      <c r="B2046" t="s">
        <v>1889</v>
      </c>
      <c r="C2046" t="s">
        <v>1855</v>
      </c>
      <c r="D2046">
        <v>2017</v>
      </c>
      <c r="E2046" t="str">
        <f t="shared" si="31"/>
        <v>547432017</v>
      </c>
      <c r="F2046">
        <v>4285</v>
      </c>
      <c r="G2046" t="str">
        <f>VLOOKUP($A2046,CATMUN!$B$2:$C$1123,2,0)</f>
        <v>Medio</v>
      </c>
      <c r="H2046" t="str">
        <f>VLOOKUP($A2046,CATMUN!$B$2:$D$1123,3,0)</f>
        <v>Municipios rurales</v>
      </c>
      <c r="I2046">
        <f>VLOOKUP($A2046,CATMUN!$B$2:$G$1123,4,0)</f>
        <v>0</v>
      </c>
      <c r="J2046">
        <f>VLOOKUP($A2046,CATMUN!$B$2:$G$1123,6,0)</f>
        <v>15</v>
      </c>
      <c r="K2046" s="69">
        <v>94.119149999999991</v>
      </c>
      <c r="L2046" s="69">
        <v>423.79490396975808</v>
      </c>
      <c r="M2046" s="69">
        <v>0</v>
      </c>
      <c r="N2046" s="69">
        <v>19.730779842112959</v>
      </c>
      <c r="P2046" s="69">
        <v>185.807253</v>
      </c>
      <c r="Q2046">
        <v>0</v>
      </c>
      <c r="S2046" s="69">
        <v>974.09391099999993</v>
      </c>
      <c r="T2046">
        <v>0</v>
      </c>
      <c r="V2046" s="51">
        <v>4</v>
      </c>
      <c r="W2046" s="51">
        <v>2</v>
      </c>
      <c r="X2046" s="51">
        <v>38</v>
      </c>
    </row>
    <row r="2047" spans="1:24" x14ac:dyDescent="0.2">
      <c r="A2047">
        <v>54800</v>
      </c>
      <c r="B2047" t="s">
        <v>1890</v>
      </c>
      <c r="C2047" t="s">
        <v>1855</v>
      </c>
      <c r="D2047">
        <v>2017</v>
      </c>
      <c r="E2047" t="str">
        <f t="shared" si="31"/>
        <v>548002017</v>
      </c>
      <c r="F2047">
        <v>22438</v>
      </c>
      <c r="G2047" t="str">
        <f>VLOOKUP($A2047,CATMUN!$B$2:$C$1123,2,0)</f>
        <v>Medio</v>
      </c>
      <c r="H2047" t="str">
        <f>VLOOKUP($A2047,CATMUN!$B$2:$D$1123,3,0)</f>
        <v>Municipios rurales</v>
      </c>
      <c r="I2047">
        <f>VLOOKUP($A2047,CATMUN!$B$2:$G$1123,4,0)</f>
        <v>0</v>
      </c>
      <c r="J2047">
        <f>VLOOKUP($A2047,CATMUN!$B$2:$G$1123,6,0)</f>
        <v>15</v>
      </c>
      <c r="K2047" s="69">
        <v>73.062961999999999</v>
      </c>
      <c r="L2047" s="69">
        <v>423.79490396975808</v>
      </c>
      <c r="M2047" s="69">
        <v>1.4675119999999999</v>
      </c>
      <c r="N2047" s="69">
        <v>19.730779842112959</v>
      </c>
      <c r="P2047" s="69">
        <v>185.807253</v>
      </c>
      <c r="S2047" s="69">
        <v>974.09391099999993</v>
      </c>
      <c r="T2047">
        <v>0</v>
      </c>
      <c r="V2047" s="51">
        <v>4</v>
      </c>
      <c r="W2047" s="51">
        <v>1</v>
      </c>
      <c r="X2047" s="51">
        <v>38</v>
      </c>
    </row>
    <row r="2048" spans="1:24" x14ac:dyDescent="0.2">
      <c r="A2048">
        <v>54810</v>
      </c>
      <c r="B2048" t="s">
        <v>1891</v>
      </c>
      <c r="C2048" t="s">
        <v>1855</v>
      </c>
      <c r="D2048">
        <v>2017</v>
      </c>
      <c r="E2048" t="str">
        <f t="shared" si="31"/>
        <v>548102017</v>
      </c>
      <c r="F2048">
        <v>36907</v>
      </c>
      <c r="G2048" t="str">
        <f>VLOOKUP($A2048,CATMUN!$B$2:$C$1123,2,0)</f>
        <v>Medio</v>
      </c>
      <c r="H2048" t="str">
        <f>VLOOKUP($A2048,CATMUN!$B$2:$D$1123,3,0)</f>
        <v>Municipios rurales</v>
      </c>
      <c r="I2048">
        <f>VLOOKUP($A2048,CATMUN!$B$2:$G$1123,4,0)</f>
        <v>0</v>
      </c>
      <c r="J2048">
        <f>VLOOKUP($A2048,CATMUN!$B$2:$G$1123,6,0)</f>
        <v>15</v>
      </c>
      <c r="K2048" s="69">
        <v>1107.5343009999999</v>
      </c>
      <c r="L2048" s="69">
        <v>423.79490396975808</v>
      </c>
      <c r="M2048" s="69">
        <v>65.886341000000002</v>
      </c>
      <c r="N2048" s="69">
        <v>19.730779842112959</v>
      </c>
      <c r="P2048" s="69">
        <v>185.807253</v>
      </c>
      <c r="Q2048">
        <v>0</v>
      </c>
      <c r="S2048" s="69">
        <v>974.09391099999993</v>
      </c>
      <c r="T2048">
        <v>0</v>
      </c>
      <c r="V2048" s="51">
        <v>6</v>
      </c>
      <c r="W2048" s="51">
        <v>185</v>
      </c>
      <c r="X2048" s="51">
        <v>101</v>
      </c>
    </row>
    <row r="2049" spans="1:24" x14ac:dyDescent="0.2">
      <c r="A2049">
        <v>54820</v>
      </c>
      <c r="B2049" t="s">
        <v>1892</v>
      </c>
      <c r="C2049" t="s">
        <v>1855</v>
      </c>
      <c r="D2049">
        <v>2017</v>
      </c>
      <c r="E2049" t="str">
        <f t="shared" si="31"/>
        <v>548202017</v>
      </c>
      <c r="F2049">
        <v>17285</v>
      </c>
      <c r="G2049" t="str">
        <f>VLOOKUP($A2049,CATMUN!$B$2:$C$1123,2,0)</f>
        <v>Alto</v>
      </c>
      <c r="H2049" t="str">
        <f>VLOOKUP($A2049,CATMUN!$B$2:$D$1123,3,0)</f>
        <v>Municipios rurales</v>
      </c>
      <c r="I2049">
        <f>VLOOKUP($A2049,CATMUN!$B$2:$G$1123,4,0)</f>
        <v>0</v>
      </c>
      <c r="J2049">
        <f>VLOOKUP($A2049,CATMUN!$B$2:$G$1123,6,0)</f>
        <v>15</v>
      </c>
      <c r="K2049" s="69">
        <v>181.74793100000002</v>
      </c>
      <c r="L2049" s="69">
        <v>423.79490396975808</v>
      </c>
      <c r="M2049" s="69">
        <v>6.984966</v>
      </c>
      <c r="N2049" s="69">
        <v>19.730779842112959</v>
      </c>
      <c r="P2049" s="69">
        <v>185.807253</v>
      </c>
      <c r="Q2049">
        <v>0</v>
      </c>
      <c r="S2049" s="69">
        <v>974.09391099999993</v>
      </c>
      <c r="T2049">
        <v>0</v>
      </c>
      <c r="V2049" s="51">
        <v>4</v>
      </c>
      <c r="W2049" s="51">
        <v>353</v>
      </c>
      <c r="X2049" s="51">
        <v>38</v>
      </c>
    </row>
    <row r="2050" spans="1:24" x14ac:dyDescent="0.2">
      <c r="A2050">
        <v>54871</v>
      </c>
      <c r="B2050" t="s">
        <v>1893</v>
      </c>
      <c r="C2050" t="s">
        <v>1855</v>
      </c>
      <c r="D2050">
        <v>2017</v>
      </c>
      <c r="E2050" t="str">
        <f t="shared" ref="E2050:E2113" si="32">A2050&amp;D2050</f>
        <v>548712017</v>
      </c>
      <c r="F2050">
        <v>5216</v>
      </c>
      <c r="G2050" t="str">
        <f>VLOOKUP($A2050,CATMUN!$B$2:$C$1123,2,0)</f>
        <v>Medio</v>
      </c>
      <c r="H2050" t="str">
        <f>VLOOKUP($A2050,CATMUN!$B$2:$D$1123,3,0)</f>
        <v>Municipios rurales</v>
      </c>
      <c r="I2050">
        <f>VLOOKUP($A2050,CATMUN!$B$2:$G$1123,4,0)</f>
        <v>0</v>
      </c>
      <c r="J2050">
        <f>VLOOKUP($A2050,CATMUN!$B$2:$G$1123,6,0)</f>
        <v>15</v>
      </c>
      <c r="K2050" s="69">
        <v>69.527079999999998</v>
      </c>
      <c r="L2050" s="69">
        <v>423.79490396975808</v>
      </c>
      <c r="M2050" s="69">
        <v>25.745686000000003</v>
      </c>
      <c r="N2050" s="69">
        <v>19.730779842112959</v>
      </c>
      <c r="P2050" s="69">
        <v>185.807253</v>
      </c>
      <c r="Q2050">
        <v>0</v>
      </c>
      <c r="S2050" s="69">
        <v>974.09391099999993</v>
      </c>
      <c r="T2050">
        <v>0</v>
      </c>
      <c r="V2050" s="51">
        <v>4</v>
      </c>
      <c r="W2050" s="51" t="e">
        <v>#N/A</v>
      </c>
      <c r="X2050" s="51" t="e">
        <v>#N/A</v>
      </c>
    </row>
    <row r="2051" spans="1:24" x14ac:dyDescent="0.2">
      <c r="A2051">
        <v>63302</v>
      </c>
      <c r="B2051" t="s">
        <v>1900</v>
      </c>
      <c r="C2051" t="s">
        <v>2308</v>
      </c>
      <c r="D2051">
        <v>2017</v>
      </c>
      <c r="E2051" t="str">
        <f t="shared" si="32"/>
        <v>633022017</v>
      </c>
      <c r="F2051">
        <v>7631</v>
      </c>
      <c r="G2051" t="str">
        <f>VLOOKUP($A2051,CATMUN!$B$2:$C$1123,2,0)</f>
        <v>Alto</v>
      </c>
      <c r="H2051" t="str">
        <f>VLOOKUP($A2051,CATMUN!$B$2:$D$1123,3,0)</f>
        <v>Municipios rurales</v>
      </c>
      <c r="I2051">
        <f>VLOOKUP($A2051,CATMUN!$B$2:$G$1123,4,0)</f>
        <v>0</v>
      </c>
      <c r="J2051">
        <f>VLOOKUP($A2051,CATMUN!$B$2:$G$1123,6,0)</f>
        <v>15</v>
      </c>
      <c r="K2051" s="69">
        <v>438.91039899999998</v>
      </c>
      <c r="L2051" s="69">
        <v>423.79490396975808</v>
      </c>
      <c r="M2051" s="69">
        <v>6.7601649999999998</v>
      </c>
      <c r="N2051" s="69">
        <v>19.730779842112959</v>
      </c>
      <c r="P2051" s="69">
        <v>185.807253</v>
      </c>
      <c r="Q2051">
        <v>0</v>
      </c>
      <c r="S2051" s="69">
        <v>974.09391099999993</v>
      </c>
      <c r="T2051">
        <v>0</v>
      </c>
      <c r="V2051" s="51">
        <v>4</v>
      </c>
      <c r="W2051" s="51">
        <v>9</v>
      </c>
      <c r="X2051" s="51">
        <v>38</v>
      </c>
    </row>
    <row r="2052" spans="1:24" x14ac:dyDescent="0.2">
      <c r="A2052">
        <v>63548</v>
      </c>
      <c r="B2052" t="s">
        <v>1903</v>
      </c>
      <c r="C2052" t="s">
        <v>2308</v>
      </c>
      <c r="D2052">
        <v>2017</v>
      </c>
      <c r="E2052" t="str">
        <f t="shared" si="32"/>
        <v>635482017</v>
      </c>
      <c r="F2052">
        <v>6040</v>
      </c>
      <c r="G2052" t="str">
        <f>VLOOKUP($A2052,CATMUN!$B$2:$C$1123,2,0)</f>
        <v>Medio</v>
      </c>
      <c r="H2052" t="str">
        <f>VLOOKUP($A2052,CATMUN!$B$2:$D$1123,3,0)</f>
        <v>Municipios rurales</v>
      </c>
      <c r="I2052">
        <f>VLOOKUP($A2052,CATMUN!$B$2:$G$1123,4,0)</f>
        <v>0</v>
      </c>
      <c r="J2052">
        <f>VLOOKUP($A2052,CATMUN!$B$2:$G$1123,6,0)</f>
        <v>15</v>
      </c>
      <c r="K2052" s="69">
        <v>327.56011599999999</v>
      </c>
      <c r="L2052" s="69">
        <v>423.79490396975808</v>
      </c>
      <c r="M2052" s="69">
        <v>0</v>
      </c>
      <c r="N2052" s="69">
        <v>19.730779842112959</v>
      </c>
      <c r="P2052" s="69">
        <v>185.807253</v>
      </c>
      <c r="Q2052">
        <v>0</v>
      </c>
      <c r="S2052" s="69">
        <v>974.09391099999993</v>
      </c>
      <c r="T2052">
        <v>0</v>
      </c>
      <c r="V2052" s="51">
        <v>4</v>
      </c>
      <c r="W2052" s="51">
        <v>5</v>
      </c>
      <c r="X2052" s="51">
        <v>38</v>
      </c>
    </row>
    <row r="2053" spans="1:24" x14ac:dyDescent="0.2">
      <c r="A2053">
        <v>63690</v>
      </c>
      <c r="B2053" t="s">
        <v>1905</v>
      </c>
      <c r="C2053" t="s">
        <v>2308</v>
      </c>
      <c r="D2053">
        <v>2017</v>
      </c>
      <c r="E2053" t="str">
        <f t="shared" si="32"/>
        <v>636902017</v>
      </c>
      <c r="F2053">
        <v>7103</v>
      </c>
      <c r="G2053" t="str">
        <f>VLOOKUP($A2053,CATMUN!$B$2:$C$1123,2,0)</f>
        <v>Alto</v>
      </c>
      <c r="H2053" t="str">
        <f>VLOOKUP($A2053,CATMUN!$B$2:$D$1123,3,0)</f>
        <v>Municipios rurales</v>
      </c>
      <c r="I2053">
        <f>VLOOKUP($A2053,CATMUN!$B$2:$G$1123,4,0)</f>
        <v>0</v>
      </c>
      <c r="J2053">
        <f>VLOOKUP($A2053,CATMUN!$B$2:$G$1123,6,0)</f>
        <v>15</v>
      </c>
      <c r="K2053" s="69">
        <v>1022.3326139999999</v>
      </c>
      <c r="L2053" s="69">
        <v>423.79490396975808</v>
      </c>
      <c r="M2053" s="69">
        <v>55.418402999999998</v>
      </c>
      <c r="N2053" s="69">
        <v>19.730779842112959</v>
      </c>
      <c r="P2053" s="69">
        <v>185.807253</v>
      </c>
      <c r="Q2053">
        <v>0</v>
      </c>
      <c r="S2053" s="69">
        <v>974.09391099999993</v>
      </c>
      <c r="T2053">
        <v>0</v>
      </c>
      <c r="V2053" s="51">
        <v>6</v>
      </c>
      <c r="W2053" s="51">
        <v>53</v>
      </c>
      <c r="X2053" s="51">
        <v>101</v>
      </c>
    </row>
    <row r="2054" spans="1:24" x14ac:dyDescent="0.2">
      <c r="A2054">
        <v>66075</v>
      </c>
      <c r="B2054" t="s">
        <v>1460</v>
      </c>
      <c r="C2054" t="s">
        <v>1431</v>
      </c>
      <c r="D2054">
        <v>2017</v>
      </c>
      <c r="E2054" t="str">
        <f t="shared" si="32"/>
        <v>660752017</v>
      </c>
      <c r="F2054">
        <v>6328</v>
      </c>
      <c r="G2054" t="str">
        <f>VLOOKUP($A2054,CATMUN!$B$2:$C$1123,2,0)</f>
        <v>Alto</v>
      </c>
      <c r="H2054" t="str">
        <f>VLOOKUP($A2054,CATMUN!$B$2:$D$1123,3,0)</f>
        <v>Municipios rurales</v>
      </c>
      <c r="I2054">
        <f>VLOOKUP($A2054,CATMUN!$B$2:$G$1123,4,0)</f>
        <v>0</v>
      </c>
      <c r="J2054">
        <f>VLOOKUP($A2054,CATMUN!$B$2:$G$1123,6,0)</f>
        <v>15</v>
      </c>
      <c r="K2054" s="69">
        <v>646.75702000000001</v>
      </c>
      <c r="L2054" s="69">
        <v>423.79490396975808</v>
      </c>
      <c r="M2054" s="69">
        <v>7.6341019999999995</v>
      </c>
      <c r="N2054" s="69">
        <v>19.730779842112959</v>
      </c>
      <c r="P2054" s="69">
        <v>185.807253</v>
      </c>
      <c r="Q2054">
        <v>0</v>
      </c>
      <c r="S2054" s="69">
        <v>974.09391099999993</v>
      </c>
      <c r="T2054">
        <v>0</v>
      </c>
      <c r="V2054" s="51">
        <v>4</v>
      </c>
      <c r="W2054" s="51" t="e">
        <v>#N/A</v>
      </c>
      <c r="X2054" s="51" t="e">
        <v>#N/A</v>
      </c>
    </row>
    <row r="2055" spans="1:24" x14ac:dyDescent="0.2">
      <c r="A2055">
        <v>66456</v>
      </c>
      <c r="B2055" t="s">
        <v>1914</v>
      </c>
      <c r="C2055" t="s">
        <v>1431</v>
      </c>
      <c r="D2055">
        <v>2017</v>
      </c>
      <c r="E2055" t="str">
        <f t="shared" si="32"/>
        <v>664562017</v>
      </c>
      <c r="F2055">
        <v>16454</v>
      </c>
      <c r="G2055" t="str">
        <f>VLOOKUP($A2055,CATMUN!$B$2:$C$1123,2,0)</f>
        <v>Medio</v>
      </c>
      <c r="H2055" t="str">
        <f>VLOOKUP($A2055,CATMUN!$B$2:$D$1123,3,0)</f>
        <v>Municipios rurales</v>
      </c>
      <c r="I2055">
        <f>VLOOKUP($A2055,CATMUN!$B$2:$G$1123,4,0)</f>
        <v>0</v>
      </c>
      <c r="J2055">
        <f>VLOOKUP($A2055,CATMUN!$B$2:$G$1123,6,0)</f>
        <v>15</v>
      </c>
      <c r="K2055" s="69">
        <v>149.73098099999999</v>
      </c>
      <c r="L2055" s="69">
        <v>423.79490396975808</v>
      </c>
      <c r="M2055" s="69">
        <v>11.151591</v>
      </c>
      <c r="N2055" s="69">
        <v>19.730779842112959</v>
      </c>
      <c r="P2055" s="69">
        <v>185.807253</v>
      </c>
      <c r="Q2055">
        <v>0</v>
      </c>
      <c r="S2055" s="69">
        <v>974.09391099999993</v>
      </c>
      <c r="T2055">
        <v>0</v>
      </c>
      <c r="V2055" s="51">
        <v>4</v>
      </c>
      <c r="W2055" s="51">
        <v>9</v>
      </c>
      <c r="X2055" s="51">
        <v>38</v>
      </c>
    </row>
    <row r="2056" spans="1:24" x14ac:dyDescent="0.2">
      <c r="A2056">
        <v>66572</v>
      </c>
      <c r="B2056" t="s">
        <v>1915</v>
      </c>
      <c r="C2056" t="s">
        <v>1431</v>
      </c>
      <c r="D2056">
        <v>2017</v>
      </c>
      <c r="E2056" t="str">
        <f t="shared" si="32"/>
        <v>665722017</v>
      </c>
      <c r="F2056">
        <v>13630</v>
      </c>
      <c r="G2056" t="str">
        <f>VLOOKUP($A2056,CATMUN!$B$2:$C$1123,2,0)</f>
        <v>Medio</v>
      </c>
      <c r="H2056" t="str">
        <f>VLOOKUP($A2056,CATMUN!$B$2:$D$1123,3,0)</f>
        <v>Municipios rurales</v>
      </c>
      <c r="I2056">
        <f>VLOOKUP($A2056,CATMUN!$B$2:$G$1123,4,0)</f>
        <v>0</v>
      </c>
      <c r="J2056">
        <f>VLOOKUP($A2056,CATMUN!$B$2:$G$1123,6,0)</f>
        <v>15</v>
      </c>
      <c r="K2056" s="69">
        <v>126.33648699999999</v>
      </c>
      <c r="L2056" s="69">
        <v>423.79490396975808</v>
      </c>
      <c r="M2056" s="69">
        <v>3.9831379999999998</v>
      </c>
      <c r="N2056" s="69">
        <v>19.730779842112959</v>
      </c>
      <c r="P2056" s="69">
        <v>185.807253</v>
      </c>
      <c r="Q2056">
        <v>0</v>
      </c>
      <c r="S2056" s="69">
        <v>974.09391099999993</v>
      </c>
      <c r="T2056">
        <v>0</v>
      </c>
      <c r="U2056">
        <v>0.05</v>
      </c>
      <c r="V2056" s="51">
        <v>4</v>
      </c>
      <c r="W2056" s="51">
        <v>9</v>
      </c>
      <c r="X2056" s="51">
        <v>38</v>
      </c>
    </row>
    <row r="2057" spans="1:24" x14ac:dyDescent="0.2">
      <c r="A2057">
        <v>68013</v>
      </c>
      <c r="B2057" t="s">
        <v>1921</v>
      </c>
      <c r="C2057" t="s">
        <v>1919</v>
      </c>
      <c r="D2057">
        <v>2017</v>
      </c>
      <c r="E2057" t="str">
        <f t="shared" si="32"/>
        <v>680132017</v>
      </c>
      <c r="F2057">
        <v>1800</v>
      </c>
      <c r="G2057" t="str">
        <f>VLOOKUP($A2057,CATMUN!$B$2:$C$1123,2,0)</f>
        <v>Bajo</v>
      </c>
      <c r="H2057" t="str">
        <f>VLOOKUP($A2057,CATMUN!$B$2:$D$1123,3,0)</f>
        <v>Municipios rurales</v>
      </c>
      <c r="I2057">
        <f>VLOOKUP($A2057,CATMUN!$B$2:$G$1123,4,0)</f>
        <v>0</v>
      </c>
      <c r="J2057">
        <f>VLOOKUP($A2057,CATMUN!$B$2:$G$1123,6,0)</f>
        <v>15</v>
      </c>
      <c r="K2057" s="69">
        <v>37.472411999999998</v>
      </c>
      <c r="L2057" s="69">
        <v>423.79490396975808</v>
      </c>
      <c r="M2057" s="69">
        <v>0</v>
      </c>
      <c r="N2057" s="69">
        <v>19.730779842112959</v>
      </c>
      <c r="P2057" s="69">
        <v>185.807253</v>
      </c>
      <c r="Q2057">
        <v>0</v>
      </c>
      <c r="S2057" s="69">
        <v>974.09391099999993</v>
      </c>
      <c r="T2057">
        <v>0</v>
      </c>
      <c r="V2057" s="51">
        <v>4</v>
      </c>
      <c r="W2057" s="51">
        <v>0</v>
      </c>
      <c r="X2057" s="51">
        <v>38</v>
      </c>
    </row>
    <row r="2058" spans="1:24" x14ac:dyDescent="0.2">
      <c r="A2058">
        <v>68020</v>
      </c>
      <c r="B2058" t="s">
        <v>1441</v>
      </c>
      <c r="C2058" t="s">
        <v>1919</v>
      </c>
      <c r="D2058">
        <v>2017</v>
      </c>
      <c r="E2058" t="str">
        <f t="shared" si="32"/>
        <v>680202017</v>
      </c>
      <c r="F2058">
        <v>5230</v>
      </c>
      <c r="G2058" t="str">
        <f>VLOOKUP($A2058,CATMUN!$B$2:$C$1123,2,0)</f>
        <v>Medio</v>
      </c>
      <c r="H2058" t="str">
        <f>VLOOKUP($A2058,CATMUN!$B$2:$D$1123,3,0)</f>
        <v>Municipios rurales</v>
      </c>
      <c r="I2058">
        <f>VLOOKUP($A2058,CATMUN!$B$2:$G$1123,4,0)</f>
        <v>0</v>
      </c>
      <c r="J2058">
        <f>VLOOKUP($A2058,CATMUN!$B$2:$G$1123,6,0)</f>
        <v>15</v>
      </c>
      <c r="K2058" s="69">
        <v>98.859988999999999</v>
      </c>
      <c r="L2058" s="69">
        <v>423.79490396975808</v>
      </c>
      <c r="N2058" s="69">
        <v>19.730779842112959</v>
      </c>
      <c r="P2058" s="69">
        <v>185.807253</v>
      </c>
      <c r="Q2058">
        <v>0</v>
      </c>
      <c r="S2058" s="69">
        <v>974.09391099999993</v>
      </c>
      <c r="T2058">
        <v>0</v>
      </c>
      <c r="V2058" s="51">
        <v>4</v>
      </c>
      <c r="W2058" s="51" t="e">
        <v>#N/A</v>
      </c>
      <c r="X2058" s="51" t="e">
        <v>#N/A</v>
      </c>
    </row>
    <row r="2059" spans="1:24" x14ac:dyDescent="0.2">
      <c r="A2059">
        <v>68051</v>
      </c>
      <c r="B2059" t="s">
        <v>1922</v>
      </c>
      <c r="C2059" t="s">
        <v>1919</v>
      </c>
      <c r="D2059">
        <v>2017</v>
      </c>
      <c r="E2059" t="str">
        <f t="shared" si="32"/>
        <v>680512017</v>
      </c>
      <c r="F2059">
        <v>8291</v>
      </c>
      <c r="G2059" t="str">
        <f>VLOOKUP($A2059,CATMUN!$B$2:$C$1123,2,0)</f>
        <v>Medio</v>
      </c>
      <c r="H2059" t="str">
        <f>VLOOKUP($A2059,CATMUN!$B$2:$D$1123,3,0)</f>
        <v>Municipios rurales</v>
      </c>
      <c r="I2059">
        <f>VLOOKUP($A2059,CATMUN!$B$2:$G$1123,4,0)</f>
        <v>0</v>
      </c>
      <c r="J2059">
        <f>VLOOKUP($A2059,CATMUN!$B$2:$G$1123,6,0)</f>
        <v>15</v>
      </c>
      <c r="K2059" s="69">
        <v>345.81584299999997</v>
      </c>
      <c r="L2059" s="69">
        <v>423.79490396975808</v>
      </c>
      <c r="M2059" s="69">
        <v>8.2875189999999996</v>
      </c>
      <c r="N2059" s="69">
        <v>19.730779842112959</v>
      </c>
      <c r="P2059" s="69">
        <v>185.807253</v>
      </c>
      <c r="Q2059">
        <v>0</v>
      </c>
      <c r="S2059" s="69">
        <v>974.09391099999993</v>
      </c>
      <c r="T2059">
        <v>0</v>
      </c>
      <c r="V2059" s="51">
        <v>4</v>
      </c>
      <c r="W2059" s="51">
        <v>13</v>
      </c>
      <c r="X2059" s="51">
        <v>38</v>
      </c>
    </row>
    <row r="2060" spans="1:24" x14ac:dyDescent="0.2">
      <c r="A2060">
        <v>68092</v>
      </c>
      <c r="B2060" t="s">
        <v>1926</v>
      </c>
      <c r="C2060" t="s">
        <v>1919</v>
      </c>
      <c r="D2060">
        <v>2017</v>
      </c>
      <c r="E2060" t="str">
        <f t="shared" si="32"/>
        <v>680922017</v>
      </c>
      <c r="F2060">
        <v>5061</v>
      </c>
      <c r="G2060" t="str">
        <f>VLOOKUP($A2060,CATMUN!$B$2:$C$1123,2,0)</f>
        <v>Alto</v>
      </c>
      <c r="H2060" t="str">
        <f>VLOOKUP($A2060,CATMUN!$B$2:$D$1123,3,0)</f>
        <v>Municipios rurales</v>
      </c>
      <c r="I2060">
        <f>VLOOKUP($A2060,CATMUN!$B$2:$G$1123,4,0)</f>
        <v>0</v>
      </c>
      <c r="J2060">
        <f>VLOOKUP($A2060,CATMUN!$B$2:$G$1123,6,0)</f>
        <v>15</v>
      </c>
      <c r="K2060" s="69">
        <v>600.546561</v>
      </c>
      <c r="L2060" s="69">
        <v>423.79490396975808</v>
      </c>
      <c r="M2060" s="69">
        <v>3.1049499999999997</v>
      </c>
      <c r="N2060" s="69">
        <v>19.730779842112959</v>
      </c>
      <c r="P2060" s="69">
        <v>185.807253</v>
      </c>
      <c r="Q2060">
        <v>0</v>
      </c>
      <c r="S2060" s="69">
        <v>974.09391099999993</v>
      </c>
      <c r="T2060">
        <v>0</v>
      </c>
      <c r="V2060" s="51">
        <v>4</v>
      </c>
      <c r="W2060" s="51">
        <v>240</v>
      </c>
      <c r="X2060" s="51">
        <v>38</v>
      </c>
    </row>
    <row r="2061" spans="1:24" x14ac:dyDescent="0.2">
      <c r="A2061">
        <v>68101</v>
      </c>
      <c r="B2061" t="s">
        <v>1242</v>
      </c>
      <c r="C2061" t="s">
        <v>1919</v>
      </c>
      <c r="D2061">
        <v>2017</v>
      </c>
      <c r="E2061" t="str">
        <f t="shared" si="32"/>
        <v>681012017</v>
      </c>
      <c r="F2061">
        <v>12060</v>
      </c>
      <c r="G2061" t="str">
        <f>VLOOKUP($A2061,CATMUN!$B$2:$C$1123,2,0)</f>
        <v>Bajo</v>
      </c>
      <c r="H2061" t="str">
        <f>VLOOKUP($A2061,CATMUN!$B$2:$D$1123,3,0)</f>
        <v>Municipios rurales</v>
      </c>
      <c r="I2061">
        <f>VLOOKUP($A2061,CATMUN!$B$2:$G$1123,4,0)</f>
        <v>0</v>
      </c>
      <c r="J2061">
        <f>VLOOKUP($A2061,CATMUN!$B$2:$G$1123,6,0)</f>
        <v>15</v>
      </c>
      <c r="K2061" s="69">
        <v>294.76912199999998</v>
      </c>
      <c r="L2061" s="69">
        <v>423.79490396975808</v>
      </c>
      <c r="N2061" s="69">
        <v>19.730779842112959</v>
      </c>
      <c r="P2061" s="69">
        <v>185.807253</v>
      </c>
      <c r="Q2061">
        <v>0</v>
      </c>
      <c r="S2061" s="69">
        <v>974.09391099999993</v>
      </c>
      <c r="T2061">
        <v>0</v>
      </c>
      <c r="V2061" s="51">
        <v>4</v>
      </c>
      <c r="W2061" s="51">
        <v>28</v>
      </c>
      <c r="X2061" s="51">
        <v>38</v>
      </c>
    </row>
    <row r="2062" spans="1:24" x14ac:dyDescent="0.2">
      <c r="A2062">
        <v>68121</v>
      </c>
      <c r="B2062" t="s">
        <v>1558</v>
      </c>
      <c r="C2062" t="s">
        <v>1919</v>
      </c>
      <c r="D2062">
        <v>2017</v>
      </c>
      <c r="E2062" t="str">
        <f t="shared" si="32"/>
        <v>681212017</v>
      </c>
      <c r="F2062">
        <v>2356</v>
      </c>
      <c r="G2062" t="str">
        <f>VLOOKUP($A2062,CATMUN!$B$2:$C$1123,2,0)</f>
        <v>Alto</v>
      </c>
      <c r="H2062" t="str">
        <f>VLOOKUP($A2062,CATMUN!$B$2:$D$1123,3,0)</f>
        <v>Municipios rurales</v>
      </c>
      <c r="I2062">
        <f>VLOOKUP($A2062,CATMUN!$B$2:$G$1123,4,0)</f>
        <v>0</v>
      </c>
      <c r="J2062">
        <f>VLOOKUP($A2062,CATMUN!$B$2:$G$1123,6,0)</f>
        <v>15</v>
      </c>
      <c r="K2062" s="69">
        <v>135.97267199999999</v>
      </c>
      <c r="L2062" s="69">
        <v>423.79490396975808</v>
      </c>
      <c r="M2062" s="69">
        <v>0.68600000000000005</v>
      </c>
      <c r="N2062" s="69">
        <v>19.730779842112959</v>
      </c>
      <c r="P2062" s="69">
        <v>185.807253</v>
      </c>
      <c r="Q2062">
        <v>0</v>
      </c>
      <c r="S2062" s="69">
        <v>974.09391099999993</v>
      </c>
      <c r="T2062">
        <v>0</v>
      </c>
      <c r="V2062" s="51">
        <v>4</v>
      </c>
      <c r="W2062" s="51">
        <v>0</v>
      </c>
      <c r="X2062" s="51">
        <v>38</v>
      </c>
    </row>
    <row r="2063" spans="1:24" x14ac:dyDescent="0.2">
      <c r="A2063">
        <v>68132</v>
      </c>
      <c r="B2063" t="s">
        <v>1927</v>
      </c>
      <c r="C2063" t="s">
        <v>1919</v>
      </c>
      <c r="D2063">
        <v>2017</v>
      </c>
      <c r="E2063" t="str">
        <f t="shared" si="32"/>
        <v>681322017</v>
      </c>
      <c r="F2063">
        <v>2020</v>
      </c>
      <c r="G2063" t="str">
        <f>VLOOKUP($A2063,CATMUN!$B$2:$C$1123,2,0)</f>
        <v>Medio</v>
      </c>
      <c r="H2063" t="str">
        <f>VLOOKUP($A2063,CATMUN!$B$2:$D$1123,3,0)</f>
        <v>Municipios rurales</v>
      </c>
      <c r="I2063">
        <f>VLOOKUP($A2063,CATMUN!$B$2:$G$1123,4,0)</f>
        <v>0</v>
      </c>
      <c r="J2063">
        <f>VLOOKUP($A2063,CATMUN!$B$2:$G$1123,6,0)</f>
        <v>15</v>
      </c>
      <c r="K2063" s="69">
        <v>79.135585410000004</v>
      </c>
      <c r="L2063" s="69">
        <v>423.79490396975808</v>
      </c>
      <c r="M2063" s="69">
        <v>0.66738199999999992</v>
      </c>
      <c r="N2063" s="69">
        <v>19.730779842112959</v>
      </c>
      <c r="P2063" s="69">
        <v>185.807253</v>
      </c>
      <c r="Q2063">
        <v>0</v>
      </c>
      <c r="S2063" s="69">
        <v>974.09391099999993</v>
      </c>
      <c r="T2063">
        <v>0</v>
      </c>
      <c r="V2063" s="51">
        <v>10</v>
      </c>
      <c r="W2063" s="51">
        <v>2</v>
      </c>
      <c r="X2063" s="51">
        <v>16</v>
      </c>
    </row>
    <row r="2064" spans="1:24" x14ac:dyDescent="0.2">
      <c r="A2064">
        <v>68152</v>
      </c>
      <c r="B2064" t="s">
        <v>1929</v>
      </c>
      <c r="C2064" t="s">
        <v>1919</v>
      </c>
      <c r="D2064">
        <v>2017</v>
      </c>
      <c r="E2064" t="str">
        <f t="shared" si="32"/>
        <v>681522017</v>
      </c>
      <c r="F2064">
        <v>4989</v>
      </c>
      <c r="G2064" t="str">
        <f>VLOOKUP($A2064,CATMUN!$B$2:$C$1123,2,0)</f>
        <v>Bajo</v>
      </c>
      <c r="H2064" t="str">
        <f>VLOOKUP($A2064,CATMUN!$B$2:$D$1123,3,0)</f>
        <v>Municipios rurales</v>
      </c>
      <c r="I2064">
        <f>VLOOKUP($A2064,CATMUN!$B$2:$G$1123,4,0)</f>
        <v>0</v>
      </c>
      <c r="J2064">
        <f>VLOOKUP($A2064,CATMUN!$B$2:$G$1123,6,0)</f>
        <v>15</v>
      </c>
      <c r="K2064" s="69">
        <v>119.5373</v>
      </c>
      <c r="L2064" s="69">
        <v>423.79490396975808</v>
      </c>
      <c r="M2064" s="69">
        <v>0.27</v>
      </c>
      <c r="N2064" s="69">
        <v>19.730779842112959</v>
      </c>
      <c r="P2064" s="69">
        <v>185.807253</v>
      </c>
      <c r="Q2064">
        <v>0</v>
      </c>
      <c r="S2064" s="69">
        <v>974.09391099999993</v>
      </c>
      <c r="T2064">
        <v>0</v>
      </c>
      <c r="V2064" s="51">
        <v>4</v>
      </c>
      <c r="W2064" s="51">
        <v>2</v>
      </c>
      <c r="X2064" s="51">
        <v>38</v>
      </c>
    </row>
    <row r="2065" spans="1:24" x14ac:dyDescent="0.2">
      <c r="A2065">
        <v>68160</v>
      </c>
      <c r="B2065" t="s">
        <v>1930</v>
      </c>
      <c r="C2065" t="s">
        <v>1919</v>
      </c>
      <c r="D2065">
        <v>2017</v>
      </c>
      <c r="E2065" t="str">
        <f t="shared" si="32"/>
        <v>681602017</v>
      </c>
      <c r="F2065">
        <v>1832</v>
      </c>
      <c r="G2065" t="str">
        <f>VLOOKUP($A2065,CATMUN!$B$2:$C$1123,2,0)</f>
        <v>Bajo</v>
      </c>
      <c r="H2065" t="str">
        <f>VLOOKUP($A2065,CATMUN!$B$2:$D$1123,3,0)</f>
        <v>Municipios rurales</v>
      </c>
      <c r="I2065">
        <f>VLOOKUP($A2065,CATMUN!$B$2:$G$1123,4,0)</f>
        <v>0</v>
      </c>
      <c r="J2065">
        <f>VLOOKUP($A2065,CATMUN!$B$2:$G$1123,6,0)</f>
        <v>15</v>
      </c>
      <c r="K2065" s="69">
        <v>51.200919999999996</v>
      </c>
      <c r="L2065" s="69">
        <v>423.79490396975808</v>
      </c>
      <c r="M2065" s="69">
        <v>0</v>
      </c>
      <c r="N2065" s="69">
        <v>19.730779842112959</v>
      </c>
      <c r="P2065" s="69">
        <v>185.807253</v>
      </c>
      <c r="Q2065">
        <v>0</v>
      </c>
      <c r="S2065" s="69">
        <v>974.09391099999993</v>
      </c>
      <c r="T2065">
        <v>0</v>
      </c>
      <c r="V2065" s="51">
        <v>4</v>
      </c>
      <c r="W2065" s="51">
        <v>1</v>
      </c>
      <c r="X2065" s="51">
        <v>38</v>
      </c>
    </row>
    <row r="2066" spans="1:24" x14ac:dyDescent="0.2">
      <c r="A2066">
        <v>68162</v>
      </c>
      <c r="B2066" t="s">
        <v>1931</v>
      </c>
      <c r="C2066" t="s">
        <v>1919</v>
      </c>
      <c r="D2066">
        <v>2017</v>
      </c>
      <c r="E2066" t="str">
        <f t="shared" si="32"/>
        <v>681622017</v>
      </c>
      <c r="F2066">
        <v>5596</v>
      </c>
      <c r="G2066" t="str">
        <f>VLOOKUP($A2066,CATMUN!$B$2:$C$1123,2,0)</f>
        <v>Medio</v>
      </c>
      <c r="H2066" t="str">
        <f>VLOOKUP($A2066,CATMUN!$B$2:$D$1123,3,0)</f>
        <v>Municipios rurales</v>
      </c>
      <c r="I2066">
        <f>VLOOKUP($A2066,CATMUN!$B$2:$G$1123,4,0)</f>
        <v>0</v>
      </c>
      <c r="J2066">
        <f>VLOOKUP($A2066,CATMUN!$B$2:$G$1123,6,0)</f>
        <v>15</v>
      </c>
      <c r="K2066" s="69">
        <v>142.31687599999998</v>
      </c>
      <c r="L2066" s="69">
        <v>423.79490396975808</v>
      </c>
      <c r="M2066" s="69">
        <v>3.1074999999999999</v>
      </c>
      <c r="N2066" s="69">
        <v>19.730779842112959</v>
      </c>
      <c r="P2066" s="69">
        <v>185.807253</v>
      </c>
      <c r="Q2066">
        <v>0</v>
      </c>
      <c r="S2066" s="69">
        <v>974.09391099999993</v>
      </c>
      <c r="T2066">
        <v>0</v>
      </c>
      <c r="V2066" s="51">
        <v>4</v>
      </c>
      <c r="W2066" s="51">
        <v>2</v>
      </c>
      <c r="X2066" s="51">
        <v>38</v>
      </c>
    </row>
    <row r="2067" spans="1:24" x14ac:dyDescent="0.2">
      <c r="A2067">
        <v>68167</v>
      </c>
      <c r="B2067" t="s">
        <v>1932</v>
      </c>
      <c r="C2067" t="s">
        <v>1919</v>
      </c>
      <c r="D2067">
        <v>2017</v>
      </c>
      <c r="E2067" t="str">
        <f t="shared" si="32"/>
        <v>681672017</v>
      </c>
      <c r="F2067">
        <v>10373</v>
      </c>
      <c r="G2067" t="str">
        <f>VLOOKUP($A2067,CATMUN!$B$2:$C$1123,2,0)</f>
        <v>Alto</v>
      </c>
      <c r="H2067" t="str">
        <f>VLOOKUP($A2067,CATMUN!$B$2:$D$1123,3,0)</f>
        <v>Municipios rurales</v>
      </c>
      <c r="I2067">
        <f>VLOOKUP($A2067,CATMUN!$B$2:$G$1123,4,0)</f>
        <v>0</v>
      </c>
      <c r="J2067">
        <f>VLOOKUP($A2067,CATMUN!$B$2:$G$1123,6,0)</f>
        <v>15</v>
      </c>
      <c r="K2067" s="69">
        <v>805.41414300000008</v>
      </c>
      <c r="L2067" s="69">
        <v>423.79490396975808</v>
      </c>
      <c r="M2067" s="69">
        <v>62.205336000000003</v>
      </c>
      <c r="N2067" s="69">
        <v>19.730779842112959</v>
      </c>
      <c r="P2067" s="69">
        <v>185.807253</v>
      </c>
      <c r="Q2067">
        <v>0</v>
      </c>
      <c r="S2067" s="69">
        <v>974.09391099999993</v>
      </c>
      <c r="T2067">
        <v>0</v>
      </c>
      <c r="V2067" s="51">
        <v>4</v>
      </c>
      <c r="W2067" s="51">
        <v>13</v>
      </c>
      <c r="X2067" s="51">
        <v>38</v>
      </c>
    </row>
    <row r="2068" spans="1:24" x14ac:dyDescent="0.2">
      <c r="A2068">
        <v>68169</v>
      </c>
      <c r="B2068" t="s">
        <v>1933</v>
      </c>
      <c r="C2068" t="s">
        <v>1919</v>
      </c>
      <c r="D2068">
        <v>2017</v>
      </c>
      <c r="E2068" t="str">
        <f t="shared" si="32"/>
        <v>681692017</v>
      </c>
      <c r="F2068">
        <v>2592</v>
      </c>
      <c r="G2068" t="str">
        <f>VLOOKUP($A2068,CATMUN!$B$2:$C$1123,2,0)</f>
        <v>Bajo</v>
      </c>
      <c r="H2068" t="str">
        <f>VLOOKUP($A2068,CATMUN!$B$2:$D$1123,3,0)</f>
        <v>Municipios rurales</v>
      </c>
      <c r="I2068">
        <f>VLOOKUP($A2068,CATMUN!$B$2:$G$1123,4,0)</f>
        <v>0</v>
      </c>
      <c r="J2068">
        <f>VLOOKUP($A2068,CATMUN!$B$2:$G$1123,6,0)</f>
        <v>15</v>
      </c>
      <c r="K2068" s="69">
        <v>99.802723999999998</v>
      </c>
      <c r="L2068" s="69">
        <v>423.79490396975808</v>
      </c>
      <c r="N2068" s="69">
        <v>19.730779842112959</v>
      </c>
      <c r="P2068" s="69">
        <v>185.807253</v>
      </c>
      <c r="Q2068">
        <v>0</v>
      </c>
      <c r="S2068" s="69">
        <v>974.09391099999993</v>
      </c>
      <c r="T2068">
        <v>0</v>
      </c>
      <c r="V2068" s="51">
        <v>6</v>
      </c>
      <c r="W2068" s="51" t="e">
        <v>#N/A</v>
      </c>
      <c r="X2068" s="51" t="e">
        <v>#N/A</v>
      </c>
    </row>
    <row r="2069" spans="1:24" x14ac:dyDescent="0.2">
      <c r="A2069">
        <v>68176</v>
      </c>
      <c r="B2069" t="s">
        <v>1934</v>
      </c>
      <c r="C2069" t="s">
        <v>1919</v>
      </c>
      <c r="D2069">
        <v>2017</v>
      </c>
      <c r="E2069" t="str">
        <f t="shared" si="32"/>
        <v>681762017</v>
      </c>
      <c r="F2069">
        <v>3042</v>
      </c>
      <c r="G2069" t="str">
        <f>VLOOKUP($A2069,CATMUN!$B$2:$C$1123,2,0)</f>
        <v>Medio</v>
      </c>
      <c r="H2069" t="str">
        <f>VLOOKUP($A2069,CATMUN!$B$2:$D$1123,3,0)</f>
        <v>Municipios rurales</v>
      </c>
      <c r="I2069">
        <f>VLOOKUP($A2069,CATMUN!$B$2:$G$1123,4,0)</f>
        <v>0</v>
      </c>
      <c r="J2069">
        <f>VLOOKUP($A2069,CATMUN!$B$2:$G$1123,6,0)</f>
        <v>15</v>
      </c>
      <c r="K2069" s="69">
        <v>171.37092000000001</v>
      </c>
      <c r="L2069" s="69">
        <v>423.79490396975808</v>
      </c>
      <c r="M2069" s="69">
        <v>1.3305089999999999</v>
      </c>
      <c r="N2069" s="69">
        <v>19.730779842112959</v>
      </c>
      <c r="P2069" s="69">
        <v>185.807253</v>
      </c>
      <c r="Q2069">
        <v>0</v>
      </c>
      <c r="S2069" s="69">
        <v>974.09391099999993</v>
      </c>
      <c r="T2069">
        <v>0</v>
      </c>
      <c r="V2069" s="51">
        <v>4</v>
      </c>
      <c r="W2069" s="51">
        <v>1</v>
      </c>
      <c r="X2069" s="51">
        <v>38</v>
      </c>
    </row>
    <row r="2070" spans="1:24" x14ac:dyDescent="0.2">
      <c r="A2070">
        <v>68179</v>
      </c>
      <c r="B2070" t="s">
        <v>1935</v>
      </c>
      <c r="C2070" t="s">
        <v>1919</v>
      </c>
      <c r="D2070">
        <v>2017</v>
      </c>
      <c r="E2070" t="str">
        <f t="shared" si="32"/>
        <v>681792017</v>
      </c>
      <c r="F2070">
        <v>5071</v>
      </c>
      <c r="G2070" t="str">
        <f>VLOOKUP($A2070,CATMUN!$B$2:$C$1123,2,0)</f>
        <v>Medio</v>
      </c>
      <c r="H2070" t="str">
        <f>VLOOKUP($A2070,CATMUN!$B$2:$D$1123,3,0)</f>
        <v>Municipios rurales</v>
      </c>
      <c r="I2070">
        <f>VLOOKUP($A2070,CATMUN!$B$2:$G$1123,4,0)</f>
        <v>0</v>
      </c>
      <c r="J2070">
        <f>VLOOKUP($A2070,CATMUN!$B$2:$G$1123,6,0)</f>
        <v>15</v>
      </c>
      <c r="K2070" s="69">
        <v>309.99476600000003</v>
      </c>
      <c r="L2070" s="69">
        <v>423.79490396975808</v>
      </c>
      <c r="N2070" s="69">
        <v>19.730779842112959</v>
      </c>
      <c r="P2070" s="69">
        <v>185.807253</v>
      </c>
      <c r="Q2070">
        <v>0</v>
      </c>
      <c r="S2070" s="69">
        <v>974.09391099999993</v>
      </c>
      <c r="T2070">
        <v>0</v>
      </c>
      <c r="V2070" s="51">
        <v>4</v>
      </c>
      <c r="W2070" s="51" t="e">
        <v>#N/A</v>
      </c>
      <c r="X2070" s="51" t="e">
        <v>#N/A</v>
      </c>
    </row>
    <row r="2071" spans="1:24" x14ac:dyDescent="0.2">
      <c r="A2071">
        <v>68190</v>
      </c>
      <c r="B2071" t="s">
        <v>1936</v>
      </c>
      <c r="C2071" t="s">
        <v>1919</v>
      </c>
      <c r="D2071">
        <v>2017</v>
      </c>
      <c r="E2071" t="str">
        <f t="shared" si="32"/>
        <v>681902017</v>
      </c>
      <c r="F2071">
        <v>47096</v>
      </c>
      <c r="G2071" t="str">
        <f>VLOOKUP($A2071,CATMUN!$B$2:$C$1123,2,0)</f>
        <v>Medio</v>
      </c>
      <c r="H2071" t="str">
        <f>VLOOKUP($A2071,CATMUN!$B$2:$D$1123,3,0)</f>
        <v>Municipios rurales</v>
      </c>
      <c r="I2071">
        <f>VLOOKUP($A2071,CATMUN!$B$2:$G$1123,4,0)</f>
        <v>0</v>
      </c>
      <c r="J2071">
        <f>VLOOKUP($A2071,CATMUN!$B$2:$G$1123,6,0)</f>
        <v>15</v>
      </c>
      <c r="K2071" s="69">
        <v>1559.5971010000001</v>
      </c>
      <c r="L2071" s="69">
        <v>423.79490396975808</v>
      </c>
      <c r="M2071" s="69">
        <v>28.031331999999999</v>
      </c>
      <c r="N2071" s="69">
        <v>19.730779842112959</v>
      </c>
      <c r="P2071" s="69">
        <v>185.807253</v>
      </c>
      <c r="Q2071">
        <v>0</v>
      </c>
      <c r="S2071" s="69">
        <v>974.09391099999993</v>
      </c>
      <c r="T2071">
        <v>0</v>
      </c>
      <c r="V2071" s="51">
        <v>4</v>
      </c>
      <c r="W2071" s="51">
        <v>390</v>
      </c>
      <c r="X2071" s="51">
        <v>38</v>
      </c>
    </row>
    <row r="2072" spans="1:24" x14ac:dyDescent="0.2">
      <c r="A2072">
        <v>68207</v>
      </c>
      <c r="B2072" t="s">
        <v>1937</v>
      </c>
      <c r="C2072" t="s">
        <v>1919</v>
      </c>
      <c r="D2072">
        <v>2017</v>
      </c>
      <c r="E2072" t="str">
        <f t="shared" si="32"/>
        <v>682072017</v>
      </c>
      <c r="F2072">
        <v>5177</v>
      </c>
      <c r="G2072" t="str">
        <f>VLOOKUP($A2072,CATMUN!$B$2:$C$1123,2,0)</f>
        <v>Medio</v>
      </c>
      <c r="H2072" t="str">
        <f>VLOOKUP($A2072,CATMUN!$B$2:$D$1123,3,0)</f>
        <v>Municipios rurales</v>
      </c>
      <c r="I2072">
        <f>VLOOKUP($A2072,CATMUN!$B$2:$G$1123,4,0)</f>
        <v>0</v>
      </c>
      <c r="J2072">
        <f>VLOOKUP($A2072,CATMUN!$B$2:$G$1123,6,0)</f>
        <v>15</v>
      </c>
      <c r="K2072" s="69">
        <v>136.566362</v>
      </c>
      <c r="L2072" s="69">
        <v>423.79490396975808</v>
      </c>
      <c r="M2072" s="69">
        <v>3.7646519999999999</v>
      </c>
      <c r="N2072" s="69">
        <v>19.730779842112959</v>
      </c>
      <c r="P2072" s="69">
        <v>185.807253</v>
      </c>
      <c r="Q2072">
        <v>0</v>
      </c>
      <c r="S2072" s="69">
        <v>974.09391099999993</v>
      </c>
      <c r="T2072">
        <v>0</v>
      </c>
      <c r="V2072" s="51">
        <v>4</v>
      </c>
      <c r="W2072" s="51">
        <v>0</v>
      </c>
      <c r="X2072" s="51">
        <v>38</v>
      </c>
    </row>
    <row r="2073" spans="1:24" x14ac:dyDescent="0.2">
      <c r="A2073">
        <v>68209</v>
      </c>
      <c r="B2073" t="s">
        <v>1938</v>
      </c>
      <c r="C2073" t="s">
        <v>1919</v>
      </c>
      <c r="D2073">
        <v>2017</v>
      </c>
      <c r="E2073" t="str">
        <f t="shared" si="32"/>
        <v>682092017</v>
      </c>
      <c r="F2073">
        <v>2698</v>
      </c>
      <c r="G2073" t="str">
        <f>VLOOKUP($A2073,CATMUN!$B$2:$C$1123,2,0)</f>
        <v>Alto</v>
      </c>
      <c r="H2073" t="str">
        <f>VLOOKUP($A2073,CATMUN!$B$2:$D$1123,3,0)</f>
        <v>Municipios rurales</v>
      </c>
      <c r="I2073">
        <f>VLOOKUP($A2073,CATMUN!$B$2:$G$1123,4,0)</f>
        <v>0</v>
      </c>
      <c r="J2073">
        <f>VLOOKUP($A2073,CATMUN!$B$2:$G$1123,6,0)</f>
        <v>15</v>
      </c>
      <c r="K2073" s="69">
        <v>198.13931099999999</v>
      </c>
      <c r="L2073" s="69">
        <v>423.79490396975808</v>
      </c>
      <c r="M2073" s="69">
        <v>4.1672500000000001</v>
      </c>
      <c r="N2073" s="69">
        <v>19.730779842112959</v>
      </c>
      <c r="P2073" s="69">
        <v>185.807253</v>
      </c>
      <c r="Q2073">
        <v>0</v>
      </c>
      <c r="S2073" s="69">
        <v>974.09391099999993</v>
      </c>
      <c r="T2073">
        <v>0</v>
      </c>
      <c r="V2073" s="51">
        <v>6</v>
      </c>
      <c r="W2073" s="51">
        <v>1</v>
      </c>
      <c r="X2073" s="51">
        <v>101</v>
      </c>
    </row>
    <row r="2074" spans="1:24" x14ac:dyDescent="0.2">
      <c r="A2074">
        <v>68211</v>
      </c>
      <c r="B2074" t="s">
        <v>1939</v>
      </c>
      <c r="C2074" t="s">
        <v>1919</v>
      </c>
      <c r="D2074">
        <v>2017</v>
      </c>
      <c r="E2074" t="str">
        <f t="shared" si="32"/>
        <v>682112017</v>
      </c>
      <c r="F2074">
        <v>3409</v>
      </c>
      <c r="G2074" t="str">
        <f>VLOOKUP($A2074,CATMUN!$B$2:$C$1123,2,0)</f>
        <v>Alto</v>
      </c>
      <c r="H2074" t="str">
        <f>VLOOKUP($A2074,CATMUN!$B$2:$D$1123,3,0)</f>
        <v>Municipios rurales</v>
      </c>
      <c r="I2074">
        <f>VLOOKUP($A2074,CATMUN!$B$2:$G$1123,4,0)</f>
        <v>0</v>
      </c>
      <c r="J2074">
        <f>VLOOKUP($A2074,CATMUN!$B$2:$G$1123,6,0)</f>
        <v>15</v>
      </c>
      <c r="K2074" s="69">
        <v>97.794327199999998</v>
      </c>
      <c r="L2074" s="69">
        <v>423.79490396975808</v>
      </c>
      <c r="M2074" s="69">
        <v>2.3558249999999998</v>
      </c>
      <c r="N2074" s="69">
        <v>19.730779842112959</v>
      </c>
      <c r="P2074" s="69">
        <v>185.807253</v>
      </c>
      <c r="Q2074">
        <v>0</v>
      </c>
      <c r="S2074" s="69">
        <v>974.09391099999993</v>
      </c>
      <c r="T2074">
        <v>0</v>
      </c>
      <c r="V2074" s="51">
        <v>4</v>
      </c>
      <c r="W2074" s="51">
        <v>2</v>
      </c>
      <c r="X2074" s="51">
        <v>38</v>
      </c>
    </row>
    <row r="2075" spans="1:24" x14ac:dyDescent="0.2">
      <c r="A2075">
        <v>68217</v>
      </c>
      <c r="B2075" t="s">
        <v>1940</v>
      </c>
      <c r="C2075" t="s">
        <v>1919</v>
      </c>
      <c r="D2075">
        <v>2017</v>
      </c>
      <c r="E2075" t="str">
        <f t="shared" si="32"/>
        <v>682172017</v>
      </c>
      <c r="F2075">
        <v>7612</v>
      </c>
      <c r="G2075" t="str">
        <f>VLOOKUP($A2075,CATMUN!$B$2:$C$1123,2,0)</f>
        <v>Medio</v>
      </c>
      <c r="H2075" t="str">
        <f>VLOOKUP($A2075,CATMUN!$B$2:$D$1123,3,0)</f>
        <v>Municipios rurales</v>
      </c>
      <c r="I2075">
        <f>VLOOKUP($A2075,CATMUN!$B$2:$G$1123,4,0)</f>
        <v>0</v>
      </c>
      <c r="J2075">
        <f>VLOOKUP($A2075,CATMUN!$B$2:$G$1123,6,0)</f>
        <v>15</v>
      </c>
      <c r="K2075" s="69">
        <v>171.29534799999999</v>
      </c>
      <c r="L2075" s="69">
        <v>423.79490396975808</v>
      </c>
      <c r="M2075" s="69">
        <v>2.3852820000000001</v>
      </c>
      <c r="N2075" s="69">
        <v>19.730779842112959</v>
      </c>
      <c r="P2075" s="69">
        <v>185.807253</v>
      </c>
      <c r="Q2075">
        <v>0</v>
      </c>
      <c r="S2075" s="69">
        <v>974.09391099999993</v>
      </c>
      <c r="T2075">
        <v>0</v>
      </c>
      <c r="V2075" s="51">
        <v>4</v>
      </c>
      <c r="W2075" s="51">
        <v>2</v>
      </c>
      <c r="X2075" s="51">
        <v>38</v>
      </c>
    </row>
    <row r="2076" spans="1:24" x14ac:dyDescent="0.2">
      <c r="A2076">
        <v>68229</v>
      </c>
      <c r="B2076" t="s">
        <v>1941</v>
      </c>
      <c r="C2076" t="s">
        <v>1919</v>
      </c>
      <c r="D2076">
        <v>2017</v>
      </c>
      <c r="E2076" t="str">
        <f t="shared" si="32"/>
        <v>682292017</v>
      </c>
      <c r="F2076">
        <v>11980</v>
      </c>
      <c r="G2076" t="str">
        <f>VLOOKUP($A2076,CATMUN!$B$2:$C$1123,2,0)</f>
        <v>Bajo</v>
      </c>
      <c r="H2076" t="str">
        <f>VLOOKUP($A2076,CATMUN!$B$2:$D$1123,3,0)</f>
        <v>Municipios rurales</v>
      </c>
      <c r="I2076">
        <f>VLOOKUP($A2076,CATMUN!$B$2:$G$1123,4,0)</f>
        <v>0</v>
      </c>
      <c r="J2076">
        <f>VLOOKUP($A2076,CATMUN!$B$2:$G$1123,6,0)</f>
        <v>15</v>
      </c>
      <c r="K2076" s="69">
        <v>549.18252800000005</v>
      </c>
      <c r="L2076" s="69">
        <v>423.79490396975808</v>
      </c>
      <c r="M2076" s="69">
        <v>40.015656</v>
      </c>
      <c r="N2076" s="69">
        <v>19.730779842112959</v>
      </c>
      <c r="P2076" s="69">
        <v>185.807253</v>
      </c>
      <c r="Q2076">
        <v>0</v>
      </c>
      <c r="S2076" s="69">
        <v>974.09391099999993</v>
      </c>
      <c r="T2076">
        <v>0</v>
      </c>
      <c r="V2076" s="51">
        <v>4</v>
      </c>
      <c r="W2076" s="51">
        <v>13</v>
      </c>
      <c r="X2076" s="51">
        <v>38</v>
      </c>
    </row>
    <row r="2077" spans="1:24" x14ac:dyDescent="0.2">
      <c r="A2077">
        <v>68235</v>
      </c>
      <c r="B2077" t="s">
        <v>1942</v>
      </c>
      <c r="C2077" t="s">
        <v>1919</v>
      </c>
      <c r="D2077">
        <v>2017</v>
      </c>
      <c r="E2077" t="str">
        <f t="shared" si="32"/>
        <v>682352017</v>
      </c>
      <c r="F2077">
        <v>20476</v>
      </c>
      <c r="G2077" t="str">
        <f>VLOOKUP($A2077,CATMUN!$B$2:$C$1123,2,0)</f>
        <v>Medio</v>
      </c>
      <c r="H2077" t="str">
        <f>VLOOKUP($A2077,CATMUN!$B$2:$D$1123,3,0)</f>
        <v>Municipios rurales</v>
      </c>
      <c r="I2077">
        <f>VLOOKUP($A2077,CATMUN!$B$2:$G$1123,4,0)</f>
        <v>0</v>
      </c>
      <c r="J2077">
        <f>VLOOKUP($A2077,CATMUN!$B$2:$G$1123,6,0)</f>
        <v>15</v>
      </c>
      <c r="K2077" s="69">
        <v>666.86866099999997</v>
      </c>
      <c r="L2077" s="69">
        <v>423.79490396975808</v>
      </c>
      <c r="M2077" s="69">
        <v>53.397756999999999</v>
      </c>
      <c r="N2077" s="69">
        <v>19.730779842112959</v>
      </c>
      <c r="P2077" s="69">
        <v>185.807253</v>
      </c>
      <c r="Q2077">
        <v>0</v>
      </c>
      <c r="S2077" s="69">
        <v>974.09391099999993</v>
      </c>
      <c r="T2077">
        <v>0</v>
      </c>
      <c r="V2077" s="51">
        <v>6</v>
      </c>
      <c r="W2077" s="51">
        <v>25</v>
      </c>
      <c r="X2077" s="51">
        <v>101</v>
      </c>
    </row>
    <row r="2078" spans="1:24" x14ac:dyDescent="0.2">
      <c r="A2078">
        <v>68245</v>
      </c>
      <c r="B2078" t="s">
        <v>1943</v>
      </c>
      <c r="C2078" t="s">
        <v>1919</v>
      </c>
      <c r="D2078">
        <v>2017</v>
      </c>
      <c r="E2078" t="str">
        <f t="shared" si="32"/>
        <v>682452017</v>
      </c>
      <c r="F2078">
        <v>1943</v>
      </c>
      <c r="G2078" t="str">
        <f>VLOOKUP($A2078,CATMUN!$B$2:$C$1123,2,0)</f>
        <v>Alto</v>
      </c>
      <c r="H2078" t="str">
        <f>VLOOKUP($A2078,CATMUN!$B$2:$D$1123,3,0)</f>
        <v>Municipios rurales</v>
      </c>
      <c r="I2078">
        <f>VLOOKUP($A2078,CATMUN!$B$2:$G$1123,4,0)</f>
        <v>0</v>
      </c>
      <c r="J2078">
        <f>VLOOKUP($A2078,CATMUN!$B$2:$G$1123,6,0)</f>
        <v>15</v>
      </c>
      <c r="K2078" s="69">
        <v>124.90167699999999</v>
      </c>
      <c r="L2078" s="69">
        <v>423.79490396975808</v>
      </c>
      <c r="M2078" s="69">
        <v>0.29509600000000002</v>
      </c>
      <c r="N2078" s="69">
        <v>19.730779842112959</v>
      </c>
      <c r="P2078" s="69">
        <v>185.807253</v>
      </c>
      <c r="Q2078">
        <v>0</v>
      </c>
      <c r="S2078" s="69">
        <v>974.09391099999993</v>
      </c>
      <c r="T2078">
        <v>0</v>
      </c>
      <c r="V2078" s="51">
        <v>4</v>
      </c>
      <c r="W2078" s="51">
        <v>0</v>
      </c>
      <c r="X2078" s="51">
        <v>38</v>
      </c>
    </row>
    <row r="2079" spans="1:24" x14ac:dyDescent="0.2">
      <c r="A2079">
        <v>68250</v>
      </c>
      <c r="B2079" t="s">
        <v>1257</v>
      </c>
      <c r="C2079" t="s">
        <v>1919</v>
      </c>
      <c r="D2079">
        <v>2017</v>
      </c>
      <c r="E2079" t="str">
        <f t="shared" si="32"/>
        <v>682502017</v>
      </c>
      <c r="F2079">
        <v>5076</v>
      </c>
      <c r="G2079" t="str">
        <f>VLOOKUP($A2079,CATMUN!$B$2:$C$1123,2,0)</f>
        <v>Bajo</v>
      </c>
      <c r="H2079" t="str">
        <f>VLOOKUP($A2079,CATMUN!$B$2:$D$1123,3,0)</f>
        <v>Municipios rurales</v>
      </c>
      <c r="I2079">
        <f>VLOOKUP($A2079,CATMUN!$B$2:$G$1123,4,0)</f>
        <v>0</v>
      </c>
      <c r="J2079">
        <f>VLOOKUP($A2079,CATMUN!$B$2:$G$1123,6,0)</f>
        <v>15</v>
      </c>
      <c r="K2079" s="69">
        <v>83.723850999999996</v>
      </c>
      <c r="L2079" s="69">
        <v>423.79490396975808</v>
      </c>
      <c r="M2079" s="69">
        <v>0</v>
      </c>
      <c r="N2079" s="69">
        <v>19.730779842112959</v>
      </c>
      <c r="P2079" s="69">
        <v>185.807253</v>
      </c>
      <c r="Q2079">
        <v>0</v>
      </c>
      <c r="S2079" s="69">
        <v>974.09391099999993</v>
      </c>
      <c r="T2079">
        <v>0</v>
      </c>
      <c r="V2079" s="51">
        <v>4</v>
      </c>
      <c r="W2079" s="51">
        <v>1</v>
      </c>
      <c r="X2079" s="51">
        <v>38</v>
      </c>
    </row>
    <row r="2080" spans="1:24" x14ac:dyDescent="0.2">
      <c r="A2080">
        <v>68255</v>
      </c>
      <c r="B2080" t="s">
        <v>1944</v>
      </c>
      <c r="C2080" t="s">
        <v>1919</v>
      </c>
      <c r="D2080">
        <v>2017</v>
      </c>
      <c r="E2080" t="str">
        <f t="shared" si="32"/>
        <v>682552017</v>
      </c>
      <c r="F2080">
        <v>11520</v>
      </c>
      <c r="G2080" t="str">
        <f>VLOOKUP($A2080,CATMUN!$B$2:$C$1123,2,0)</f>
        <v>Medio</v>
      </c>
      <c r="H2080" t="str">
        <f>VLOOKUP($A2080,CATMUN!$B$2:$D$1123,3,0)</f>
        <v>Municipios rurales</v>
      </c>
      <c r="I2080">
        <f>VLOOKUP($A2080,CATMUN!$B$2:$G$1123,4,0)</f>
        <v>0</v>
      </c>
      <c r="J2080">
        <f>VLOOKUP($A2080,CATMUN!$B$2:$G$1123,6,0)</f>
        <v>15</v>
      </c>
      <c r="K2080" s="69">
        <v>277.09814299999999</v>
      </c>
      <c r="L2080" s="69">
        <v>423.79490396975808</v>
      </c>
      <c r="N2080" s="69">
        <v>19.730779842112959</v>
      </c>
      <c r="P2080" s="69">
        <v>185.807253</v>
      </c>
      <c r="Q2080">
        <v>0</v>
      </c>
      <c r="S2080" s="69">
        <v>974.09391099999993</v>
      </c>
      <c r="T2080">
        <v>0</v>
      </c>
      <c r="V2080" s="51">
        <v>4</v>
      </c>
      <c r="W2080" s="51">
        <v>18</v>
      </c>
      <c r="X2080" s="51">
        <v>38</v>
      </c>
    </row>
    <row r="2081" spans="1:24" x14ac:dyDescent="0.2">
      <c r="A2081">
        <v>68264</v>
      </c>
      <c r="B2081" t="s">
        <v>1945</v>
      </c>
      <c r="C2081" t="s">
        <v>1919</v>
      </c>
      <c r="D2081">
        <v>2017</v>
      </c>
      <c r="E2081" t="str">
        <f t="shared" si="32"/>
        <v>682642017</v>
      </c>
      <c r="F2081">
        <v>2459</v>
      </c>
      <c r="G2081" t="str">
        <f>VLOOKUP($A2081,CATMUN!$B$2:$C$1123,2,0)</f>
        <v>Medio</v>
      </c>
      <c r="H2081" t="str">
        <f>VLOOKUP($A2081,CATMUN!$B$2:$D$1123,3,0)</f>
        <v>Municipios rurales</v>
      </c>
      <c r="I2081">
        <f>VLOOKUP($A2081,CATMUN!$B$2:$G$1123,4,0)</f>
        <v>0</v>
      </c>
      <c r="J2081">
        <f>VLOOKUP($A2081,CATMUN!$B$2:$G$1123,6,0)</f>
        <v>15</v>
      </c>
      <c r="K2081" s="69">
        <v>111.11217600000001</v>
      </c>
      <c r="L2081" s="69">
        <v>423.79490396975808</v>
      </c>
      <c r="M2081" s="69">
        <v>0.70936100000000002</v>
      </c>
      <c r="N2081" s="69">
        <v>19.730779842112959</v>
      </c>
      <c r="P2081" s="69">
        <v>185.807253</v>
      </c>
      <c r="Q2081">
        <v>0</v>
      </c>
      <c r="S2081" s="69">
        <v>974.09391099999993</v>
      </c>
      <c r="T2081">
        <v>0</v>
      </c>
      <c r="V2081" s="51">
        <v>4</v>
      </c>
      <c r="W2081" s="51">
        <v>0</v>
      </c>
      <c r="X2081" s="51">
        <v>38</v>
      </c>
    </row>
    <row r="2082" spans="1:24" x14ac:dyDescent="0.2">
      <c r="A2082">
        <v>68266</v>
      </c>
      <c r="B2082" t="s">
        <v>1946</v>
      </c>
      <c r="C2082" t="s">
        <v>1919</v>
      </c>
      <c r="D2082">
        <v>2017</v>
      </c>
      <c r="E2082" t="str">
        <f t="shared" si="32"/>
        <v>682662017</v>
      </c>
      <c r="F2082">
        <v>3202</v>
      </c>
      <c r="G2082" t="str">
        <f>VLOOKUP($A2082,CATMUN!$B$2:$C$1123,2,0)</f>
        <v>Medio</v>
      </c>
      <c r="H2082" t="str">
        <f>VLOOKUP($A2082,CATMUN!$B$2:$D$1123,3,0)</f>
        <v>Municipios rurales</v>
      </c>
      <c r="I2082">
        <f>VLOOKUP($A2082,CATMUN!$B$2:$G$1123,4,0)</f>
        <v>0</v>
      </c>
      <c r="J2082">
        <f>VLOOKUP($A2082,CATMUN!$B$2:$G$1123,6,0)</f>
        <v>15</v>
      </c>
      <c r="K2082" s="69">
        <v>61.445089000000003</v>
      </c>
      <c r="L2082" s="69">
        <v>423.79490396975808</v>
      </c>
      <c r="M2082" s="69">
        <v>0</v>
      </c>
      <c r="N2082" s="69">
        <v>19.730779842112959</v>
      </c>
      <c r="P2082" s="69">
        <v>185.807253</v>
      </c>
      <c r="Q2082">
        <v>0</v>
      </c>
      <c r="S2082" s="69">
        <v>974.09391099999993</v>
      </c>
      <c r="T2082">
        <v>0</v>
      </c>
      <c r="V2082" s="51">
        <v>4</v>
      </c>
      <c r="W2082" s="51">
        <v>0</v>
      </c>
      <c r="X2082" s="51">
        <v>38</v>
      </c>
    </row>
    <row r="2083" spans="1:24" x14ac:dyDescent="0.2">
      <c r="A2083">
        <v>68271</v>
      </c>
      <c r="B2083" t="s">
        <v>1947</v>
      </c>
      <c r="C2083" t="s">
        <v>1919</v>
      </c>
      <c r="D2083">
        <v>2017</v>
      </c>
      <c r="E2083" t="str">
        <f t="shared" si="32"/>
        <v>682712017</v>
      </c>
      <c r="F2083">
        <v>6284</v>
      </c>
      <c r="G2083" t="str">
        <f>VLOOKUP($A2083,CATMUN!$B$2:$C$1123,2,0)</f>
        <v>Alto</v>
      </c>
      <c r="H2083" t="str">
        <f>VLOOKUP($A2083,CATMUN!$B$2:$D$1123,3,0)</f>
        <v>Municipios rurales</v>
      </c>
      <c r="I2083">
        <f>VLOOKUP($A2083,CATMUN!$B$2:$G$1123,4,0)</f>
        <v>0</v>
      </c>
      <c r="J2083">
        <f>VLOOKUP($A2083,CATMUN!$B$2:$G$1123,6,0)</f>
        <v>15</v>
      </c>
      <c r="K2083" s="69">
        <v>143.825469</v>
      </c>
      <c r="L2083" s="69">
        <v>423.79490396975808</v>
      </c>
      <c r="N2083" s="69">
        <v>19.730779842112959</v>
      </c>
      <c r="P2083" s="69">
        <v>185.807253</v>
      </c>
      <c r="Q2083">
        <v>0</v>
      </c>
      <c r="S2083" s="69">
        <v>974.09391099999993</v>
      </c>
      <c r="T2083">
        <v>0</v>
      </c>
      <c r="V2083" s="51">
        <v>4</v>
      </c>
      <c r="W2083" s="51">
        <v>3</v>
      </c>
      <c r="X2083" s="51">
        <v>38</v>
      </c>
    </row>
    <row r="2084" spans="1:24" x14ac:dyDescent="0.2">
      <c r="A2084">
        <v>68296</v>
      </c>
      <c r="B2084" t="s">
        <v>1949</v>
      </c>
      <c r="C2084" t="s">
        <v>1919</v>
      </c>
      <c r="D2084">
        <v>2017</v>
      </c>
      <c r="E2084" t="str">
        <f t="shared" si="32"/>
        <v>682962017</v>
      </c>
      <c r="F2084">
        <v>2196</v>
      </c>
      <c r="G2084" t="str">
        <f>VLOOKUP($A2084,CATMUN!$B$2:$C$1123,2,0)</f>
        <v>Medio</v>
      </c>
      <c r="H2084" t="str">
        <f>VLOOKUP($A2084,CATMUN!$B$2:$D$1123,3,0)</f>
        <v>Municipios rurales</v>
      </c>
      <c r="I2084">
        <f>VLOOKUP($A2084,CATMUN!$B$2:$G$1123,4,0)</f>
        <v>0</v>
      </c>
      <c r="J2084">
        <f>VLOOKUP($A2084,CATMUN!$B$2:$G$1123,6,0)</f>
        <v>15</v>
      </c>
      <c r="K2084" s="69">
        <v>218.675174</v>
      </c>
      <c r="L2084" s="69">
        <v>423.79490396975808</v>
      </c>
      <c r="M2084" s="69">
        <v>1.755762</v>
      </c>
      <c r="N2084" s="69">
        <v>19.730779842112959</v>
      </c>
      <c r="P2084" s="69">
        <v>185.807253</v>
      </c>
      <c r="Q2084">
        <v>0</v>
      </c>
      <c r="S2084" s="69">
        <v>974.09391099999993</v>
      </c>
      <c r="T2084">
        <v>0</v>
      </c>
      <c r="V2084" s="51">
        <v>4</v>
      </c>
      <c r="W2084" s="51">
        <v>1</v>
      </c>
      <c r="X2084" s="51">
        <v>38</v>
      </c>
    </row>
    <row r="2085" spans="1:24" x14ac:dyDescent="0.2">
      <c r="A2085">
        <v>68298</v>
      </c>
      <c r="B2085" t="s">
        <v>1950</v>
      </c>
      <c r="C2085" t="s">
        <v>1919</v>
      </c>
      <c r="D2085">
        <v>2017</v>
      </c>
      <c r="E2085" t="str">
        <f t="shared" si="32"/>
        <v>682982017</v>
      </c>
      <c r="F2085">
        <v>5038</v>
      </c>
      <c r="G2085" t="str">
        <f>VLOOKUP($A2085,CATMUN!$B$2:$C$1123,2,0)</f>
        <v>Medio</v>
      </c>
      <c r="H2085" t="str">
        <f>VLOOKUP($A2085,CATMUN!$B$2:$D$1123,3,0)</f>
        <v>Municipios rurales</v>
      </c>
      <c r="I2085">
        <f>VLOOKUP($A2085,CATMUN!$B$2:$G$1123,4,0)</f>
        <v>0</v>
      </c>
      <c r="J2085">
        <f>VLOOKUP($A2085,CATMUN!$B$2:$G$1123,6,0)</f>
        <v>15</v>
      </c>
      <c r="K2085" s="69">
        <v>207.17365599999999</v>
      </c>
      <c r="L2085" s="69">
        <v>423.79490396975808</v>
      </c>
      <c r="M2085" s="69">
        <v>1.854147</v>
      </c>
      <c r="N2085" s="69">
        <v>19.730779842112959</v>
      </c>
      <c r="P2085" s="69">
        <v>185.807253</v>
      </c>
      <c r="Q2085">
        <v>0</v>
      </c>
      <c r="S2085" s="69">
        <v>974.09391099999993</v>
      </c>
      <c r="T2085">
        <v>0</v>
      </c>
      <c r="V2085" s="51">
        <v>4</v>
      </c>
      <c r="W2085" s="51">
        <v>2</v>
      </c>
      <c r="X2085" s="51">
        <v>38</v>
      </c>
    </row>
    <row r="2086" spans="1:24" x14ac:dyDescent="0.2">
      <c r="A2086">
        <v>68318</v>
      </c>
      <c r="B2086" t="s">
        <v>1952</v>
      </c>
      <c r="C2086" t="s">
        <v>1919</v>
      </c>
      <c r="D2086">
        <v>2017</v>
      </c>
      <c r="E2086" t="str">
        <f t="shared" si="32"/>
        <v>683182017</v>
      </c>
      <c r="F2086">
        <v>6296</v>
      </c>
      <c r="G2086" t="str">
        <f>VLOOKUP($A2086,CATMUN!$B$2:$C$1123,2,0)</f>
        <v>Bajo</v>
      </c>
      <c r="H2086" t="str">
        <f>VLOOKUP($A2086,CATMUN!$B$2:$D$1123,3,0)</f>
        <v>Municipios rurales</v>
      </c>
      <c r="I2086">
        <f>VLOOKUP($A2086,CATMUN!$B$2:$G$1123,4,0)</f>
        <v>0</v>
      </c>
      <c r="J2086">
        <f>VLOOKUP($A2086,CATMUN!$B$2:$G$1123,6,0)</f>
        <v>15</v>
      </c>
      <c r="K2086" s="69">
        <v>127.714034</v>
      </c>
      <c r="L2086" s="69">
        <v>423.79490396975808</v>
      </c>
      <c r="M2086" s="69">
        <v>0</v>
      </c>
      <c r="N2086" s="69">
        <v>19.730779842112959</v>
      </c>
      <c r="P2086" s="69">
        <v>185.807253</v>
      </c>
      <c r="Q2086">
        <v>0</v>
      </c>
      <c r="S2086" s="69">
        <v>974.09391099999993</v>
      </c>
      <c r="T2086">
        <v>0</v>
      </c>
      <c r="V2086" s="51">
        <v>4</v>
      </c>
      <c r="W2086" s="51">
        <v>1</v>
      </c>
      <c r="X2086" s="51">
        <v>38</v>
      </c>
    </row>
    <row r="2087" spans="1:24" x14ac:dyDescent="0.2">
      <c r="A2087">
        <v>68320</v>
      </c>
      <c r="B2087" t="s">
        <v>1707</v>
      </c>
      <c r="C2087" t="s">
        <v>1919</v>
      </c>
      <c r="D2087">
        <v>2017</v>
      </c>
      <c r="E2087" t="str">
        <f t="shared" si="32"/>
        <v>683202017</v>
      </c>
      <c r="F2087">
        <v>4604</v>
      </c>
      <c r="G2087" t="str">
        <f>VLOOKUP($A2087,CATMUN!$B$2:$C$1123,2,0)</f>
        <v>Medio</v>
      </c>
      <c r="H2087" t="str">
        <f>VLOOKUP($A2087,CATMUN!$B$2:$D$1123,3,0)</f>
        <v>Municipios rurales</v>
      </c>
      <c r="I2087">
        <f>VLOOKUP($A2087,CATMUN!$B$2:$G$1123,4,0)</f>
        <v>0</v>
      </c>
      <c r="J2087">
        <f>VLOOKUP($A2087,CATMUN!$B$2:$G$1123,6,0)</f>
        <v>15</v>
      </c>
      <c r="K2087" s="69">
        <v>265.74726099999998</v>
      </c>
      <c r="L2087" s="69">
        <v>423.79490396975808</v>
      </c>
      <c r="M2087" s="69">
        <v>16.872195999999999</v>
      </c>
      <c r="N2087" s="69">
        <v>19.730779842112959</v>
      </c>
      <c r="P2087" s="69">
        <v>185.807253</v>
      </c>
      <c r="Q2087">
        <v>0</v>
      </c>
      <c r="S2087" s="69">
        <v>974.09391099999993</v>
      </c>
      <c r="T2087">
        <v>0</v>
      </c>
      <c r="V2087" s="51">
        <v>4</v>
      </c>
      <c r="W2087" s="51">
        <v>2</v>
      </c>
      <c r="X2087" s="51">
        <v>38</v>
      </c>
    </row>
    <row r="2088" spans="1:24" x14ac:dyDescent="0.2">
      <c r="A2088">
        <v>68322</v>
      </c>
      <c r="B2088" t="s">
        <v>1953</v>
      </c>
      <c r="C2088" t="s">
        <v>1919</v>
      </c>
      <c r="D2088">
        <v>2017</v>
      </c>
      <c r="E2088" t="str">
        <f t="shared" si="32"/>
        <v>683222017</v>
      </c>
      <c r="F2088">
        <v>2112</v>
      </c>
      <c r="G2088" t="str">
        <f>VLOOKUP($A2088,CATMUN!$B$2:$C$1123,2,0)</f>
        <v>Alto</v>
      </c>
      <c r="H2088" t="str">
        <f>VLOOKUP($A2088,CATMUN!$B$2:$D$1123,3,0)</f>
        <v>Municipios rurales</v>
      </c>
      <c r="I2088">
        <f>VLOOKUP($A2088,CATMUN!$B$2:$G$1123,4,0)</f>
        <v>0</v>
      </c>
      <c r="J2088">
        <f>VLOOKUP($A2088,CATMUN!$B$2:$G$1123,6,0)</f>
        <v>15</v>
      </c>
      <c r="K2088" s="69">
        <v>168.10344499999999</v>
      </c>
      <c r="L2088" s="69">
        <v>423.79490396975808</v>
      </c>
      <c r="M2088" s="69">
        <v>5.0631149999999998</v>
      </c>
      <c r="N2088" s="69">
        <v>19.730779842112959</v>
      </c>
      <c r="P2088" s="69">
        <v>185.807253</v>
      </c>
      <c r="Q2088">
        <v>0</v>
      </c>
      <c r="S2088" s="69">
        <v>974.09391099999993</v>
      </c>
      <c r="T2088">
        <v>0</v>
      </c>
      <c r="V2088" s="51">
        <v>10</v>
      </c>
      <c r="W2088" s="51">
        <v>2</v>
      </c>
      <c r="X2088" s="51">
        <v>16</v>
      </c>
    </row>
    <row r="2089" spans="1:24" x14ac:dyDescent="0.2">
      <c r="A2089">
        <v>68324</v>
      </c>
      <c r="B2089" t="s">
        <v>1954</v>
      </c>
      <c r="C2089" t="s">
        <v>1919</v>
      </c>
      <c r="D2089">
        <v>2017</v>
      </c>
      <c r="E2089" t="str">
        <f t="shared" si="32"/>
        <v>683242017</v>
      </c>
      <c r="F2089">
        <v>3549</v>
      </c>
      <c r="G2089" t="str">
        <f>VLOOKUP($A2089,CATMUN!$B$2:$C$1123,2,0)</f>
        <v>Medio</v>
      </c>
      <c r="H2089" t="str">
        <f>VLOOKUP($A2089,CATMUN!$B$2:$D$1123,3,0)</f>
        <v>Municipios rurales</v>
      </c>
      <c r="I2089">
        <f>VLOOKUP($A2089,CATMUN!$B$2:$G$1123,4,0)</f>
        <v>0</v>
      </c>
      <c r="J2089">
        <f>VLOOKUP($A2089,CATMUN!$B$2:$G$1123,6,0)</f>
        <v>15</v>
      </c>
      <c r="K2089" s="69">
        <v>188.74820800000001</v>
      </c>
      <c r="L2089" s="69">
        <v>423.79490396975808</v>
      </c>
      <c r="M2089" s="69">
        <v>1.033088</v>
      </c>
      <c r="N2089" s="69">
        <v>19.730779842112959</v>
      </c>
      <c r="P2089" s="69">
        <v>185.807253</v>
      </c>
      <c r="Q2089">
        <v>0</v>
      </c>
      <c r="S2089" s="69">
        <v>974.09391099999993</v>
      </c>
      <c r="T2089">
        <v>0</v>
      </c>
      <c r="V2089" s="51">
        <v>4</v>
      </c>
      <c r="W2089" s="51">
        <v>5</v>
      </c>
      <c r="X2089" s="51">
        <v>38</v>
      </c>
    </row>
    <row r="2090" spans="1:24" x14ac:dyDescent="0.2">
      <c r="A2090">
        <v>68344</v>
      </c>
      <c r="B2090" t="s">
        <v>1956</v>
      </c>
      <c r="C2090" t="s">
        <v>1919</v>
      </c>
      <c r="D2090">
        <v>2017</v>
      </c>
      <c r="E2090" t="str">
        <f t="shared" si="32"/>
        <v>683442017</v>
      </c>
      <c r="F2090">
        <v>2331</v>
      </c>
      <c r="G2090" t="str">
        <f>VLOOKUP($A2090,CATMUN!$B$2:$C$1123,2,0)</f>
        <v>Medio</v>
      </c>
      <c r="H2090" t="str">
        <f>VLOOKUP($A2090,CATMUN!$B$2:$D$1123,3,0)</f>
        <v>Municipios rurales</v>
      </c>
      <c r="I2090">
        <f>VLOOKUP($A2090,CATMUN!$B$2:$G$1123,4,0)</f>
        <v>0</v>
      </c>
      <c r="J2090">
        <f>VLOOKUP($A2090,CATMUN!$B$2:$G$1123,6,0)</f>
        <v>15</v>
      </c>
      <c r="K2090" s="69">
        <v>104.19607499999999</v>
      </c>
      <c r="L2090" s="69">
        <v>423.79490396975808</v>
      </c>
      <c r="M2090" s="69">
        <v>1.2792000000000001</v>
      </c>
      <c r="N2090" s="69">
        <v>19.730779842112959</v>
      </c>
      <c r="P2090" s="69">
        <v>185.807253</v>
      </c>
      <c r="Q2090">
        <v>0</v>
      </c>
      <c r="S2090" s="69">
        <v>974.09391099999993</v>
      </c>
      <c r="T2090">
        <v>0</v>
      </c>
      <c r="V2090" s="51">
        <v>6</v>
      </c>
      <c r="W2090" s="51">
        <v>1</v>
      </c>
      <c r="X2090" s="51">
        <v>101</v>
      </c>
    </row>
    <row r="2091" spans="1:24" x14ac:dyDescent="0.2">
      <c r="A2091">
        <v>68368</v>
      </c>
      <c r="B2091" t="s">
        <v>1957</v>
      </c>
      <c r="C2091" t="s">
        <v>1919</v>
      </c>
      <c r="D2091">
        <v>2017</v>
      </c>
      <c r="E2091" t="str">
        <f t="shared" si="32"/>
        <v>683682017</v>
      </c>
      <c r="F2091">
        <v>3080</v>
      </c>
      <c r="G2091" t="str">
        <f>VLOOKUP($A2091,CATMUN!$B$2:$C$1123,2,0)</f>
        <v>Medio</v>
      </c>
      <c r="H2091" t="str">
        <f>VLOOKUP($A2091,CATMUN!$B$2:$D$1123,3,0)</f>
        <v>Municipios rurales</v>
      </c>
      <c r="I2091">
        <f>VLOOKUP($A2091,CATMUN!$B$2:$G$1123,4,0)</f>
        <v>0</v>
      </c>
      <c r="J2091">
        <f>VLOOKUP($A2091,CATMUN!$B$2:$G$1123,6,0)</f>
        <v>15</v>
      </c>
      <c r="K2091" s="69">
        <v>110.994365</v>
      </c>
      <c r="L2091" s="69">
        <v>423.79490396975808</v>
      </c>
      <c r="M2091" s="69">
        <v>0.84191700000000003</v>
      </c>
      <c r="N2091" s="69">
        <v>19.730779842112959</v>
      </c>
      <c r="P2091" s="69">
        <v>185.807253</v>
      </c>
      <c r="Q2091">
        <v>0</v>
      </c>
      <c r="S2091" s="69">
        <v>974.09391099999993</v>
      </c>
      <c r="T2091">
        <v>0</v>
      </c>
      <c r="U2091">
        <v>0.189</v>
      </c>
      <c r="V2091" s="51">
        <v>4</v>
      </c>
      <c r="W2091" s="51">
        <v>3</v>
      </c>
      <c r="X2091" s="51">
        <v>38</v>
      </c>
    </row>
    <row r="2092" spans="1:24" x14ac:dyDescent="0.2">
      <c r="A2092">
        <v>68370</v>
      </c>
      <c r="B2092" t="s">
        <v>1958</v>
      </c>
      <c r="C2092" t="s">
        <v>1919</v>
      </c>
      <c r="D2092">
        <v>2017</v>
      </c>
      <c r="E2092" t="str">
        <f t="shared" si="32"/>
        <v>683702017</v>
      </c>
      <c r="F2092">
        <v>1092</v>
      </c>
      <c r="G2092" t="str">
        <f>VLOOKUP($A2092,CATMUN!$B$2:$C$1123,2,0)</f>
        <v>Alto</v>
      </c>
      <c r="H2092" t="str">
        <f>VLOOKUP($A2092,CATMUN!$B$2:$D$1123,3,0)</f>
        <v>Municipios rurales</v>
      </c>
      <c r="I2092">
        <f>VLOOKUP($A2092,CATMUN!$B$2:$G$1123,4,0)</f>
        <v>0</v>
      </c>
      <c r="J2092">
        <f>VLOOKUP($A2092,CATMUN!$B$2:$G$1123,6,0)</f>
        <v>15</v>
      </c>
      <c r="K2092" s="69">
        <v>29.779662999999999</v>
      </c>
      <c r="L2092" s="69">
        <v>423.79490396975808</v>
      </c>
      <c r="M2092" s="69">
        <v>1.5983499999999999</v>
      </c>
      <c r="N2092" s="69">
        <v>19.730779842112959</v>
      </c>
      <c r="P2092" s="69">
        <v>185.807253</v>
      </c>
      <c r="Q2092">
        <v>0</v>
      </c>
      <c r="S2092" s="69">
        <v>974.09391099999993</v>
      </c>
      <c r="T2092">
        <v>0</v>
      </c>
      <c r="V2092" s="51">
        <v>4</v>
      </c>
      <c r="W2092" s="51">
        <v>0</v>
      </c>
      <c r="X2092" s="51">
        <v>38</v>
      </c>
    </row>
    <row r="2093" spans="1:24" x14ac:dyDescent="0.2">
      <c r="A2093">
        <v>68377</v>
      </c>
      <c r="B2093" t="s">
        <v>1959</v>
      </c>
      <c r="C2093" t="s">
        <v>1919</v>
      </c>
      <c r="D2093">
        <v>2017</v>
      </c>
      <c r="E2093" t="str">
        <f t="shared" si="32"/>
        <v>683772017</v>
      </c>
      <c r="F2093">
        <v>8594</v>
      </c>
      <c r="G2093" t="str">
        <f>VLOOKUP($A2093,CATMUN!$B$2:$C$1123,2,0)</f>
        <v>Alto</v>
      </c>
      <c r="H2093" t="str">
        <f>VLOOKUP($A2093,CATMUN!$B$2:$D$1123,3,0)</f>
        <v>Municipios rurales</v>
      </c>
      <c r="I2093">
        <f>VLOOKUP($A2093,CATMUN!$B$2:$G$1123,4,0)</f>
        <v>0</v>
      </c>
      <c r="J2093">
        <f>VLOOKUP($A2093,CATMUN!$B$2:$G$1123,6,0)</f>
        <v>15</v>
      </c>
      <c r="K2093" s="69">
        <v>160.56153800000001</v>
      </c>
      <c r="L2093" s="69">
        <v>423.79490396975808</v>
      </c>
      <c r="N2093" s="69">
        <v>19.730779842112959</v>
      </c>
      <c r="P2093" s="69">
        <v>185.807253</v>
      </c>
      <c r="Q2093">
        <v>0</v>
      </c>
      <c r="S2093" s="69">
        <v>974.09391099999993</v>
      </c>
      <c r="T2093">
        <v>0</v>
      </c>
      <c r="V2093" s="51">
        <v>4</v>
      </c>
      <c r="W2093" s="51">
        <v>2</v>
      </c>
      <c r="X2093" s="51">
        <v>38</v>
      </c>
    </row>
    <row r="2094" spans="1:24" x14ac:dyDescent="0.2">
      <c r="A2094">
        <v>68385</v>
      </c>
      <c r="B2094" t="s">
        <v>1960</v>
      </c>
      <c r="C2094" t="s">
        <v>1919</v>
      </c>
      <c r="D2094">
        <v>2017</v>
      </c>
      <c r="E2094" t="str">
        <f t="shared" si="32"/>
        <v>683852017</v>
      </c>
      <c r="F2094">
        <v>15418</v>
      </c>
      <c r="G2094" t="str">
        <f>VLOOKUP($A2094,CATMUN!$B$2:$C$1123,2,0)</f>
        <v>Bajo</v>
      </c>
      <c r="H2094" t="str">
        <f>VLOOKUP($A2094,CATMUN!$B$2:$D$1123,3,0)</f>
        <v>Municipios rurales</v>
      </c>
      <c r="I2094">
        <f>VLOOKUP($A2094,CATMUN!$B$2:$G$1123,4,0)</f>
        <v>0</v>
      </c>
      <c r="J2094">
        <f>VLOOKUP($A2094,CATMUN!$B$2:$G$1123,6,0)</f>
        <v>15</v>
      </c>
      <c r="K2094" s="69">
        <v>155.63736600000001</v>
      </c>
      <c r="L2094" s="69">
        <v>423.79490396975808</v>
      </c>
      <c r="M2094" s="69">
        <v>8.8245459999999998</v>
      </c>
      <c r="N2094" s="69">
        <v>19.730779842112959</v>
      </c>
      <c r="P2094" s="69">
        <v>185.807253</v>
      </c>
      <c r="Q2094">
        <v>0</v>
      </c>
      <c r="S2094" s="69">
        <v>974.09391099999993</v>
      </c>
      <c r="T2094">
        <v>0</v>
      </c>
      <c r="V2094" s="51">
        <v>4</v>
      </c>
      <c r="W2094" s="51">
        <v>4</v>
      </c>
      <c r="X2094" s="51">
        <v>38</v>
      </c>
    </row>
    <row r="2095" spans="1:24" x14ac:dyDescent="0.2">
      <c r="A2095">
        <v>68397</v>
      </c>
      <c r="B2095" t="s">
        <v>1515</v>
      </c>
      <c r="C2095" t="s">
        <v>1919</v>
      </c>
      <c r="D2095">
        <v>2017</v>
      </c>
      <c r="E2095" t="str">
        <f t="shared" si="32"/>
        <v>683972017</v>
      </c>
      <c r="F2095">
        <v>5075</v>
      </c>
      <c r="G2095" t="str">
        <f>VLOOKUP($A2095,CATMUN!$B$2:$C$1123,2,0)</f>
        <v>Medio</v>
      </c>
      <c r="H2095" t="str">
        <f>VLOOKUP($A2095,CATMUN!$B$2:$D$1123,3,0)</f>
        <v>Municipios rurales</v>
      </c>
      <c r="I2095">
        <f>VLOOKUP($A2095,CATMUN!$B$2:$G$1123,4,0)</f>
        <v>0</v>
      </c>
      <c r="J2095">
        <f>VLOOKUP($A2095,CATMUN!$B$2:$G$1123,6,0)</f>
        <v>15</v>
      </c>
      <c r="K2095" s="69">
        <v>203.202844</v>
      </c>
      <c r="L2095" s="69">
        <v>423.79490396975808</v>
      </c>
      <c r="M2095" s="69">
        <v>0.25820100000000001</v>
      </c>
      <c r="N2095" s="69">
        <v>19.730779842112959</v>
      </c>
      <c r="P2095" s="69">
        <v>185.807253</v>
      </c>
      <c r="Q2095">
        <v>0</v>
      </c>
      <c r="S2095" s="69">
        <v>974.09391099999993</v>
      </c>
      <c r="T2095">
        <v>0</v>
      </c>
      <c r="V2095" s="51">
        <v>4</v>
      </c>
      <c r="W2095" s="51">
        <v>1</v>
      </c>
      <c r="X2095" s="51">
        <v>38</v>
      </c>
    </row>
    <row r="2096" spans="1:24" x14ac:dyDescent="0.2">
      <c r="A2096">
        <v>68418</v>
      </c>
      <c r="B2096" t="s">
        <v>1962</v>
      </c>
      <c r="C2096" t="s">
        <v>1919</v>
      </c>
      <c r="D2096">
        <v>2017</v>
      </c>
      <c r="E2096" t="str">
        <f t="shared" si="32"/>
        <v>684182017</v>
      </c>
      <c r="F2096">
        <v>12423</v>
      </c>
      <c r="G2096" t="str">
        <f>VLOOKUP($A2096,CATMUN!$B$2:$C$1123,2,0)</f>
        <v>Alto</v>
      </c>
      <c r="H2096" t="str">
        <f>VLOOKUP($A2096,CATMUN!$B$2:$D$1123,3,0)</f>
        <v>Municipios rurales</v>
      </c>
      <c r="I2096">
        <f>VLOOKUP($A2096,CATMUN!$B$2:$G$1123,4,0)</f>
        <v>0</v>
      </c>
      <c r="J2096">
        <f>VLOOKUP($A2096,CATMUN!$B$2:$G$1123,6,0)</f>
        <v>15</v>
      </c>
      <c r="K2096" s="69">
        <v>1667.312052</v>
      </c>
      <c r="L2096" s="69">
        <v>423.79490396975808</v>
      </c>
      <c r="M2096" s="69">
        <v>348.69341499999996</v>
      </c>
      <c r="N2096" s="69">
        <v>19.730779842112959</v>
      </c>
      <c r="P2096" s="69">
        <v>185.807253</v>
      </c>
      <c r="Q2096">
        <v>0</v>
      </c>
      <c r="S2096" s="69">
        <v>974.09391099999993</v>
      </c>
      <c r="T2096">
        <v>0</v>
      </c>
      <c r="V2096" s="51">
        <v>6</v>
      </c>
      <c r="W2096" s="51">
        <v>6</v>
      </c>
      <c r="X2096" s="51">
        <v>101</v>
      </c>
    </row>
    <row r="2097" spans="1:24" x14ac:dyDescent="0.2">
      <c r="A2097">
        <v>68425</v>
      </c>
      <c r="B2097" t="s">
        <v>1963</v>
      </c>
      <c r="C2097" t="s">
        <v>1919</v>
      </c>
      <c r="D2097">
        <v>2017</v>
      </c>
      <c r="E2097" t="str">
        <f t="shared" si="32"/>
        <v>684252017</v>
      </c>
      <c r="F2097">
        <v>2299</v>
      </c>
      <c r="G2097" t="str">
        <f>VLOOKUP($A2097,CATMUN!$B$2:$C$1123,2,0)</f>
        <v>Medio</v>
      </c>
      <c r="H2097" t="str">
        <f>VLOOKUP($A2097,CATMUN!$B$2:$D$1123,3,0)</f>
        <v>Municipios rurales</v>
      </c>
      <c r="I2097">
        <f>VLOOKUP($A2097,CATMUN!$B$2:$G$1123,4,0)</f>
        <v>0</v>
      </c>
      <c r="J2097">
        <f>VLOOKUP($A2097,CATMUN!$B$2:$G$1123,6,0)</f>
        <v>15</v>
      </c>
      <c r="K2097" s="69">
        <v>74.867797999999993</v>
      </c>
      <c r="L2097" s="69">
        <v>423.79490396975808</v>
      </c>
      <c r="N2097" s="69">
        <v>19.730779842112959</v>
      </c>
      <c r="P2097" s="69">
        <v>185.807253</v>
      </c>
      <c r="Q2097">
        <v>0</v>
      </c>
      <c r="S2097" s="69">
        <v>974.09391099999993</v>
      </c>
      <c r="T2097">
        <v>0</v>
      </c>
      <c r="V2097" s="51">
        <v>4</v>
      </c>
      <c r="W2097" s="51" t="e">
        <v>#N/A</v>
      </c>
      <c r="X2097" s="51" t="e">
        <v>#N/A</v>
      </c>
    </row>
    <row r="2098" spans="1:24" x14ac:dyDescent="0.2">
      <c r="A2098">
        <v>68444</v>
      </c>
      <c r="B2098" t="s">
        <v>1965</v>
      </c>
      <c r="C2098" t="s">
        <v>1919</v>
      </c>
      <c r="D2098">
        <v>2017</v>
      </c>
      <c r="E2098" t="str">
        <f t="shared" si="32"/>
        <v>684442017</v>
      </c>
      <c r="F2098">
        <v>5201</v>
      </c>
      <c r="G2098" t="str">
        <f>VLOOKUP($A2098,CATMUN!$B$2:$C$1123,2,0)</f>
        <v>Alto</v>
      </c>
      <c r="H2098" t="str">
        <f>VLOOKUP($A2098,CATMUN!$B$2:$D$1123,3,0)</f>
        <v>Municipios rurales</v>
      </c>
      <c r="I2098">
        <f>VLOOKUP($A2098,CATMUN!$B$2:$G$1123,4,0)</f>
        <v>0</v>
      </c>
      <c r="J2098">
        <f>VLOOKUP($A2098,CATMUN!$B$2:$G$1123,6,0)</f>
        <v>15</v>
      </c>
      <c r="K2098" s="69">
        <v>177.240568</v>
      </c>
      <c r="L2098" s="69">
        <v>423.79490396975808</v>
      </c>
      <c r="M2098" s="69">
        <v>0</v>
      </c>
      <c r="N2098" s="69">
        <v>19.730779842112959</v>
      </c>
      <c r="P2098" s="69">
        <v>185.807253</v>
      </c>
      <c r="Q2098">
        <v>0</v>
      </c>
      <c r="S2098" s="69">
        <v>974.09391099999993</v>
      </c>
      <c r="T2098">
        <v>0</v>
      </c>
      <c r="V2098" s="51">
        <v>4</v>
      </c>
      <c r="W2098" s="51">
        <v>5</v>
      </c>
      <c r="X2098" s="51">
        <v>38</v>
      </c>
    </row>
    <row r="2099" spans="1:24" x14ac:dyDescent="0.2">
      <c r="A2099">
        <v>68464</v>
      </c>
      <c r="B2099" t="s">
        <v>1966</v>
      </c>
      <c r="C2099" t="s">
        <v>1919</v>
      </c>
      <c r="D2099">
        <v>2017</v>
      </c>
      <c r="E2099" t="str">
        <f t="shared" si="32"/>
        <v>684642017</v>
      </c>
      <c r="F2099">
        <v>10878</v>
      </c>
      <c r="G2099" t="str">
        <f>VLOOKUP($A2099,CATMUN!$B$2:$C$1123,2,0)</f>
        <v>Medio</v>
      </c>
      <c r="H2099" t="str">
        <f>VLOOKUP($A2099,CATMUN!$B$2:$D$1123,3,0)</f>
        <v>Municipios rurales</v>
      </c>
      <c r="I2099">
        <f>VLOOKUP($A2099,CATMUN!$B$2:$G$1123,4,0)</f>
        <v>0</v>
      </c>
      <c r="J2099">
        <f>VLOOKUP($A2099,CATMUN!$B$2:$G$1123,6,0)</f>
        <v>15</v>
      </c>
      <c r="K2099" s="69">
        <v>551.26753300000007</v>
      </c>
      <c r="L2099" s="69">
        <v>423.79490396975808</v>
      </c>
      <c r="M2099" s="69">
        <v>21.839831999999998</v>
      </c>
      <c r="N2099" s="69">
        <v>19.730779842112959</v>
      </c>
      <c r="P2099" s="69">
        <v>185.807253</v>
      </c>
      <c r="Q2099">
        <v>0</v>
      </c>
      <c r="S2099" s="69">
        <v>974.09391099999993</v>
      </c>
      <c r="T2099">
        <v>0</v>
      </c>
      <c r="V2099" s="51">
        <v>10</v>
      </c>
      <c r="W2099" s="51">
        <v>6</v>
      </c>
      <c r="X2099" s="51">
        <v>16</v>
      </c>
    </row>
    <row r="2100" spans="1:24" x14ac:dyDescent="0.2">
      <c r="A2100">
        <v>68468</v>
      </c>
      <c r="B2100" t="s">
        <v>1967</v>
      </c>
      <c r="C2100" t="s">
        <v>1919</v>
      </c>
      <c r="D2100">
        <v>2017</v>
      </c>
      <c r="E2100" t="str">
        <f t="shared" si="32"/>
        <v>684682017</v>
      </c>
      <c r="F2100">
        <v>5087</v>
      </c>
      <c r="G2100" t="str">
        <f>VLOOKUP($A2100,CATMUN!$B$2:$C$1123,2,0)</f>
        <v>Medio</v>
      </c>
      <c r="H2100" t="str">
        <f>VLOOKUP($A2100,CATMUN!$B$2:$D$1123,3,0)</f>
        <v>Municipios rurales</v>
      </c>
      <c r="I2100">
        <f>VLOOKUP($A2100,CATMUN!$B$2:$G$1123,4,0)</f>
        <v>0</v>
      </c>
      <c r="J2100">
        <f>VLOOKUP($A2100,CATMUN!$B$2:$G$1123,6,0)</f>
        <v>15</v>
      </c>
      <c r="K2100" s="69">
        <v>78.542278999999994</v>
      </c>
      <c r="L2100" s="69">
        <v>423.79490396975808</v>
      </c>
      <c r="M2100" s="69">
        <v>0.16369999999999998</v>
      </c>
      <c r="N2100" s="69">
        <v>19.730779842112959</v>
      </c>
      <c r="P2100" s="69">
        <v>185.807253</v>
      </c>
      <c r="Q2100">
        <v>0</v>
      </c>
      <c r="S2100" s="69">
        <v>974.09391099999993</v>
      </c>
      <c r="T2100">
        <v>0</v>
      </c>
      <c r="V2100" s="51">
        <v>4</v>
      </c>
      <c r="W2100" s="51">
        <v>1</v>
      </c>
      <c r="X2100" s="51">
        <v>38</v>
      </c>
    </row>
    <row r="2101" spans="1:24" x14ac:dyDescent="0.2">
      <c r="A2101">
        <v>68498</v>
      </c>
      <c r="B2101" t="s">
        <v>1968</v>
      </c>
      <c r="C2101" t="s">
        <v>1919</v>
      </c>
      <c r="D2101">
        <v>2017</v>
      </c>
      <c r="E2101" t="str">
        <f t="shared" si="32"/>
        <v>684982017</v>
      </c>
      <c r="F2101">
        <v>4723</v>
      </c>
      <c r="G2101" t="str">
        <f>VLOOKUP($A2101,CATMUN!$B$2:$C$1123,2,0)</f>
        <v>Medio</v>
      </c>
      <c r="H2101" t="str">
        <f>VLOOKUP($A2101,CATMUN!$B$2:$D$1123,3,0)</f>
        <v>Municipios rurales</v>
      </c>
      <c r="I2101">
        <f>VLOOKUP($A2101,CATMUN!$B$2:$G$1123,4,0)</f>
        <v>0</v>
      </c>
      <c r="J2101">
        <f>VLOOKUP($A2101,CATMUN!$B$2:$G$1123,6,0)</f>
        <v>15</v>
      </c>
      <c r="K2101" s="69">
        <v>224.88101500000002</v>
      </c>
      <c r="L2101" s="69">
        <v>423.79490396975808</v>
      </c>
      <c r="M2101" s="69">
        <v>5.8819170000000005</v>
      </c>
      <c r="N2101" s="69">
        <v>19.730779842112959</v>
      </c>
      <c r="P2101" s="69">
        <v>185.807253</v>
      </c>
      <c r="Q2101">
        <v>0</v>
      </c>
      <c r="S2101" s="69">
        <v>974.09391099999993</v>
      </c>
      <c r="T2101">
        <v>0</v>
      </c>
      <c r="V2101" s="51">
        <v>4</v>
      </c>
      <c r="W2101" s="51">
        <v>2</v>
      </c>
      <c r="X2101" s="51">
        <v>38</v>
      </c>
    </row>
    <row r="2102" spans="1:24" x14ac:dyDescent="0.2">
      <c r="A2102">
        <v>68500</v>
      </c>
      <c r="B2102" t="s">
        <v>1969</v>
      </c>
      <c r="C2102" t="s">
        <v>1919</v>
      </c>
      <c r="D2102">
        <v>2017</v>
      </c>
      <c r="E2102" t="str">
        <f t="shared" si="32"/>
        <v>685002017</v>
      </c>
      <c r="F2102">
        <v>11896</v>
      </c>
      <c r="G2102" t="str">
        <f>VLOOKUP($A2102,CATMUN!$B$2:$C$1123,2,0)</f>
        <v>Alto</v>
      </c>
      <c r="H2102" t="str">
        <f>VLOOKUP($A2102,CATMUN!$B$2:$D$1123,3,0)</f>
        <v>Municipios rurales</v>
      </c>
      <c r="I2102">
        <f>VLOOKUP($A2102,CATMUN!$B$2:$G$1123,4,0)</f>
        <v>0</v>
      </c>
      <c r="J2102">
        <f>VLOOKUP($A2102,CATMUN!$B$2:$G$1123,6,0)</f>
        <v>15</v>
      </c>
      <c r="K2102" s="69">
        <v>485.80086599999998</v>
      </c>
      <c r="L2102" s="69">
        <v>423.79490396975808</v>
      </c>
      <c r="M2102" s="69">
        <v>67.173610029999992</v>
      </c>
      <c r="N2102" s="69">
        <v>19.730779842112959</v>
      </c>
      <c r="P2102" s="69">
        <v>185.807253</v>
      </c>
      <c r="Q2102">
        <v>0</v>
      </c>
      <c r="S2102" s="69">
        <v>974.09391099999993</v>
      </c>
      <c r="T2102">
        <v>0</v>
      </c>
      <c r="V2102" s="51">
        <v>4</v>
      </c>
      <c r="W2102" s="51">
        <v>9</v>
      </c>
      <c r="X2102" s="51">
        <v>38</v>
      </c>
    </row>
    <row r="2103" spans="1:24" x14ac:dyDescent="0.2">
      <c r="A2103">
        <v>68502</v>
      </c>
      <c r="B2103" t="s">
        <v>1970</v>
      </c>
      <c r="C2103" t="s">
        <v>1919</v>
      </c>
      <c r="D2103">
        <v>2017</v>
      </c>
      <c r="E2103" t="str">
        <f t="shared" si="32"/>
        <v>685022017</v>
      </c>
      <c r="F2103">
        <v>4946</v>
      </c>
      <c r="G2103" t="str">
        <f>VLOOKUP($A2103,CATMUN!$B$2:$C$1123,2,0)</f>
        <v>Medio</v>
      </c>
      <c r="H2103" t="str">
        <f>VLOOKUP($A2103,CATMUN!$B$2:$D$1123,3,0)</f>
        <v>Municipios rurales</v>
      </c>
      <c r="I2103">
        <f>VLOOKUP($A2103,CATMUN!$B$2:$G$1123,4,0)</f>
        <v>0</v>
      </c>
      <c r="J2103">
        <f>VLOOKUP($A2103,CATMUN!$B$2:$G$1123,6,0)</f>
        <v>15</v>
      </c>
      <c r="K2103" s="69">
        <v>195.4888</v>
      </c>
      <c r="L2103" s="69">
        <v>423.79490396975808</v>
      </c>
      <c r="M2103" s="69">
        <v>3.0900509999999999</v>
      </c>
      <c r="N2103" s="69">
        <v>19.730779842112959</v>
      </c>
      <c r="P2103" s="69">
        <v>185.807253</v>
      </c>
      <c r="Q2103">
        <v>0</v>
      </c>
      <c r="S2103" s="69">
        <v>974.09391099999993</v>
      </c>
      <c r="T2103">
        <v>0</v>
      </c>
      <c r="V2103" s="51">
        <v>10</v>
      </c>
      <c r="W2103" s="51" t="e">
        <v>#N/A</v>
      </c>
      <c r="X2103" s="51" t="e">
        <v>#N/A</v>
      </c>
    </row>
    <row r="2104" spans="1:24" x14ac:dyDescent="0.2">
      <c r="A2104">
        <v>68524</v>
      </c>
      <c r="B2104" t="s">
        <v>1972</v>
      </c>
      <c r="C2104" t="s">
        <v>1919</v>
      </c>
      <c r="D2104">
        <v>2017</v>
      </c>
      <c r="E2104" t="str">
        <f t="shared" si="32"/>
        <v>685242017</v>
      </c>
      <c r="F2104">
        <v>2220</v>
      </c>
      <c r="G2104" t="str">
        <f>VLOOKUP($A2104,CATMUN!$B$2:$C$1123,2,0)</f>
        <v>Alto</v>
      </c>
      <c r="H2104" t="str">
        <f>VLOOKUP($A2104,CATMUN!$B$2:$D$1123,3,0)</f>
        <v>Municipios rurales</v>
      </c>
      <c r="I2104">
        <f>VLOOKUP($A2104,CATMUN!$B$2:$G$1123,4,0)</f>
        <v>0</v>
      </c>
      <c r="J2104">
        <f>VLOOKUP($A2104,CATMUN!$B$2:$G$1123,6,0)</f>
        <v>15</v>
      </c>
      <c r="K2104" s="69">
        <v>271.32018300000004</v>
      </c>
      <c r="L2104" s="69">
        <v>423.79490396975808</v>
      </c>
      <c r="N2104" s="69">
        <v>19.730779842112959</v>
      </c>
      <c r="P2104" s="69">
        <v>185.807253</v>
      </c>
      <c r="Q2104">
        <v>0</v>
      </c>
      <c r="S2104" s="69">
        <v>974.09391099999993</v>
      </c>
      <c r="T2104">
        <v>0</v>
      </c>
      <c r="V2104" s="51">
        <v>6</v>
      </c>
      <c r="W2104" s="51" t="e">
        <v>#N/A</v>
      </c>
      <c r="X2104" s="51" t="e">
        <v>#N/A</v>
      </c>
    </row>
    <row r="2105" spans="1:24" x14ac:dyDescent="0.2">
      <c r="A2105">
        <v>68549</v>
      </c>
      <c r="B2105" t="s">
        <v>1975</v>
      </c>
      <c r="C2105" t="s">
        <v>1919</v>
      </c>
      <c r="D2105">
        <v>2017</v>
      </c>
      <c r="E2105" t="str">
        <f t="shared" si="32"/>
        <v>685492017</v>
      </c>
      <c r="F2105">
        <v>5373</v>
      </c>
      <c r="G2105" t="str">
        <f>VLOOKUP($A2105,CATMUN!$B$2:$C$1123,2,0)</f>
        <v>Bajo</v>
      </c>
      <c r="H2105" t="str">
        <f>VLOOKUP($A2105,CATMUN!$B$2:$D$1123,3,0)</f>
        <v>Municipios rurales</v>
      </c>
      <c r="I2105">
        <f>VLOOKUP($A2105,CATMUN!$B$2:$G$1123,4,0)</f>
        <v>0</v>
      </c>
      <c r="J2105">
        <f>VLOOKUP($A2105,CATMUN!$B$2:$G$1123,6,0)</f>
        <v>15</v>
      </c>
      <c r="K2105" s="69">
        <v>287.75286</v>
      </c>
      <c r="L2105" s="69">
        <v>423.79490396975808</v>
      </c>
      <c r="M2105" s="69">
        <v>13.831213999999999</v>
      </c>
      <c r="N2105" s="69">
        <v>19.730779842112959</v>
      </c>
      <c r="P2105" s="69">
        <v>185.807253</v>
      </c>
      <c r="S2105" s="69">
        <v>974.09391099999993</v>
      </c>
      <c r="T2105">
        <v>0</v>
      </c>
      <c r="V2105" s="51">
        <v>4</v>
      </c>
      <c r="W2105" s="51">
        <v>24</v>
      </c>
      <c r="X2105" s="51">
        <v>38</v>
      </c>
    </row>
    <row r="2106" spans="1:24" x14ac:dyDescent="0.2">
      <c r="A2106">
        <v>68572</v>
      </c>
      <c r="B2106" t="s">
        <v>1976</v>
      </c>
      <c r="C2106" t="s">
        <v>1919</v>
      </c>
      <c r="D2106">
        <v>2017</v>
      </c>
      <c r="E2106" t="str">
        <f t="shared" si="32"/>
        <v>685722017</v>
      </c>
      <c r="F2106">
        <v>12086</v>
      </c>
      <c r="G2106" t="str">
        <f>VLOOKUP($A2106,CATMUN!$B$2:$C$1123,2,0)</f>
        <v>Alto</v>
      </c>
      <c r="H2106" t="str">
        <f>VLOOKUP($A2106,CATMUN!$B$2:$D$1123,3,0)</f>
        <v>Municipios rurales</v>
      </c>
      <c r="I2106">
        <f>VLOOKUP($A2106,CATMUN!$B$2:$G$1123,4,0)</f>
        <v>0</v>
      </c>
      <c r="J2106">
        <f>VLOOKUP($A2106,CATMUN!$B$2:$G$1123,6,0)</f>
        <v>15</v>
      </c>
      <c r="K2106" s="69">
        <v>880.413903</v>
      </c>
      <c r="L2106" s="69">
        <v>423.79490396975808</v>
      </c>
      <c r="M2106" s="69">
        <v>45.590389000000002</v>
      </c>
      <c r="N2106" s="69">
        <v>19.730779842112959</v>
      </c>
      <c r="P2106" s="69">
        <v>185.807253</v>
      </c>
      <c r="Q2106">
        <v>0</v>
      </c>
      <c r="S2106" s="69">
        <v>974.09391099999993</v>
      </c>
      <c r="T2106">
        <v>0</v>
      </c>
      <c r="U2106">
        <v>0.49399999999999999</v>
      </c>
      <c r="V2106" s="51">
        <v>4</v>
      </c>
      <c r="W2106" s="51">
        <v>24</v>
      </c>
      <c r="X2106" s="51">
        <v>38</v>
      </c>
    </row>
    <row r="2107" spans="1:24" x14ac:dyDescent="0.2">
      <c r="A2107">
        <v>68573</v>
      </c>
      <c r="B2107" t="s">
        <v>1977</v>
      </c>
      <c r="C2107" t="s">
        <v>1919</v>
      </c>
      <c r="D2107">
        <v>2017</v>
      </c>
      <c r="E2107" t="str">
        <f t="shared" si="32"/>
        <v>685732017</v>
      </c>
      <c r="F2107">
        <v>7768</v>
      </c>
      <c r="G2107" t="str">
        <f>VLOOKUP($A2107,CATMUN!$B$2:$C$1123,2,0)</f>
        <v>Alto</v>
      </c>
      <c r="H2107" t="str">
        <f>VLOOKUP($A2107,CATMUN!$B$2:$D$1123,3,0)</f>
        <v>Municipios rurales</v>
      </c>
      <c r="I2107">
        <f>VLOOKUP($A2107,CATMUN!$B$2:$G$1123,4,0)</f>
        <v>0</v>
      </c>
      <c r="J2107">
        <f>VLOOKUP($A2107,CATMUN!$B$2:$G$1123,6,0)</f>
        <v>15</v>
      </c>
      <c r="K2107" s="69">
        <v>889.19632610000008</v>
      </c>
      <c r="L2107" s="69">
        <v>423.79490396975808</v>
      </c>
      <c r="N2107" s="69">
        <v>19.730779842112959</v>
      </c>
      <c r="P2107" s="69">
        <v>185.807253</v>
      </c>
      <c r="Q2107">
        <v>0</v>
      </c>
      <c r="S2107" s="69">
        <v>974.09391099999993</v>
      </c>
      <c r="T2107">
        <v>0</v>
      </c>
      <c r="V2107" s="51">
        <v>6</v>
      </c>
      <c r="W2107" s="51">
        <v>33</v>
      </c>
      <c r="X2107" s="51">
        <v>101</v>
      </c>
    </row>
    <row r="2108" spans="1:24" x14ac:dyDescent="0.2">
      <c r="A2108">
        <v>68575</v>
      </c>
      <c r="B2108" t="s">
        <v>1978</v>
      </c>
      <c r="C2108" t="s">
        <v>1919</v>
      </c>
      <c r="D2108">
        <v>2017</v>
      </c>
      <c r="E2108" t="str">
        <f t="shared" si="32"/>
        <v>685752017</v>
      </c>
      <c r="F2108">
        <v>31501</v>
      </c>
      <c r="G2108" t="str">
        <f>VLOOKUP($A2108,CATMUN!$B$2:$C$1123,2,0)</f>
        <v>Medio</v>
      </c>
      <c r="H2108" t="str">
        <f>VLOOKUP($A2108,CATMUN!$B$2:$D$1123,3,0)</f>
        <v>Municipios rurales</v>
      </c>
      <c r="I2108">
        <f>VLOOKUP($A2108,CATMUN!$B$2:$G$1123,4,0)</f>
        <v>0</v>
      </c>
      <c r="J2108">
        <f>VLOOKUP($A2108,CATMUN!$B$2:$G$1123,6,0)</f>
        <v>15</v>
      </c>
      <c r="K2108" s="69">
        <v>1345.76882002</v>
      </c>
      <c r="L2108" s="69">
        <v>423.79490396975808</v>
      </c>
      <c r="M2108" s="69">
        <v>4.3410510000000002</v>
      </c>
      <c r="N2108" s="69">
        <v>19.730779842112959</v>
      </c>
      <c r="P2108" s="69">
        <v>185.807253</v>
      </c>
      <c r="Q2108">
        <v>0</v>
      </c>
      <c r="S2108" s="69">
        <v>974.09391099999993</v>
      </c>
      <c r="T2108">
        <v>0</v>
      </c>
      <c r="V2108" s="51">
        <v>4</v>
      </c>
      <c r="W2108" s="51">
        <v>174</v>
      </c>
      <c r="X2108" s="51">
        <v>38</v>
      </c>
    </row>
    <row r="2109" spans="1:24" x14ac:dyDescent="0.2">
      <c r="A2109">
        <v>68615</v>
      </c>
      <c r="B2109" t="s">
        <v>1979</v>
      </c>
      <c r="C2109" t="s">
        <v>1919</v>
      </c>
      <c r="D2109">
        <v>2017</v>
      </c>
      <c r="E2109" t="str">
        <f t="shared" si="32"/>
        <v>686152017</v>
      </c>
      <c r="F2109">
        <v>26680</v>
      </c>
      <c r="G2109" t="str">
        <f>VLOOKUP($A2109,CATMUN!$B$2:$C$1123,2,0)</f>
        <v>Medio</v>
      </c>
      <c r="H2109" t="str">
        <f>VLOOKUP($A2109,CATMUN!$B$2:$D$1123,3,0)</f>
        <v>Municipios rurales</v>
      </c>
      <c r="I2109">
        <f>VLOOKUP($A2109,CATMUN!$B$2:$G$1123,4,0)</f>
        <v>0</v>
      </c>
      <c r="J2109">
        <f>VLOOKUP($A2109,CATMUN!$B$2:$G$1123,6,0)</f>
        <v>15</v>
      </c>
      <c r="K2109" s="69">
        <v>1555.3721929999999</v>
      </c>
      <c r="L2109" s="69">
        <v>423.79490396975808</v>
      </c>
      <c r="M2109" s="69">
        <v>3.672193</v>
      </c>
      <c r="N2109" s="69">
        <v>19.730779842112959</v>
      </c>
      <c r="P2109" s="69">
        <v>185.807253</v>
      </c>
      <c r="Q2109">
        <v>0</v>
      </c>
      <c r="S2109" s="69">
        <v>974.09391099999993</v>
      </c>
      <c r="T2109">
        <v>0</v>
      </c>
      <c r="V2109" s="51">
        <v>6</v>
      </c>
      <c r="W2109" s="51">
        <v>67</v>
      </c>
      <c r="X2109" s="51">
        <v>101</v>
      </c>
    </row>
    <row r="2110" spans="1:24" x14ac:dyDescent="0.2">
      <c r="A2110">
        <v>68655</v>
      </c>
      <c r="B2110" t="s">
        <v>1980</v>
      </c>
      <c r="C2110" t="s">
        <v>1919</v>
      </c>
      <c r="D2110">
        <v>2017</v>
      </c>
      <c r="E2110" t="str">
        <f t="shared" si="32"/>
        <v>686552017</v>
      </c>
      <c r="F2110">
        <v>18325</v>
      </c>
      <c r="G2110" t="str">
        <f>VLOOKUP($A2110,CATMUN!$B$2:$C$1123,2,0)</f>
        <v>Alto</v>
      </c>
      <c r="H2110" t="str">
        <f>VLOOKUP($A2110,CATMUN!$B$2:$D$1123,3,0)</f>
        <v>Municipios rurales</v>
      </c>
      <c r="I2110">
        <f>VLOOKUP($A2110,CATMUN!$B$2:$G$1123,4,0)</f>
        <v>0</v>
      </c>
      <c r="J2110">
        <f>VLOOKUP($A2110,CATMUN!$B$2:$G$1123,6,0)</f>
        <v>15</v>
      </c>
      <c r="K2110" s="69">
        <v>1292.707445</v>
      </c>
      <c r="L2110" s="69">
        <v>423.79490396975808</v>
      </c>
      <c r="M2110" s="69">
        <v>89.688754000000003</v>
      </c>
      <c r="N2110" s="69">
        <v>19.730779842112959</v>
      </c>
      <c r="P2110" s="69">
        <v>185.807253</v>
      </c>
      <c r="Q2110">
        <v>0</v>
      </c>
      <c r="S2110" s="69">
        <v>974.09391099999993</v>
      </c>
      <c r="T2110">
        <v>0</v>
      </c>
      <c r="V2110" s="51">
        <v>4</v>
      </c>
      <c r="W2110" s="51">
        <v>373</v>
      </c>
      <c r="X2110" s="51">
        <v>38</v>
      </c>
    </row>
    <row r="2111" spans="1:24" x14ac:dyDescent="0.2">
      <c r="A2111">
        <v>68669</v>
      </c>
      <c r="B2111" t="s">
        <v>1981</v>
      </c>
      <c r="C2111" t="s">
        <v>1919</v>
      </c>
      <c r="D2111">
        <v>2017</v>
      </c>
      <c r="E2111" t="str">
        <f t="shared" si="32"/>
        <v>686692017</v>
      </c>
      <c r="F2111">
        <v>8315</v>
      </c>
      <c r="G2111" t="str">
        <f>VLOOKUP($A2111,CATMUN!$B$2:$C$1123,2,0)</f>
        <v>Medio</v>
      </c>
      <c r="H2111" t="str">
        <f>VLOOKUP($A2111,CATMUN!$B$2:$D$1123,3,0)</f>
        <v>Municipios rurales</v>
      </c>
      <c r="I2111">
        <f>VLOOKUP($A2111,CATMUN!$B$2:$G$1123,4,0)</f>
        <v>0</v>
      </c>
      <c r="J2111">
        <f>VLOOKUP($A2111,CATMUN!$B$2:$G$1123,6,0)</f>
        <v>15</v>
      </c>
      <c r="K2111" s="69">
        <v>323.68094199999996</v>
      </c>
      <c r="L2111" s="69">
        <v>423.79490396975808</v>
      </c>
      <c r="M2111" s="69">
        <v>16.113724000000001</v>
      </c>
      <c r="N2111" s="69">
        <v>19.730779842112959</v>
      </c>
      <c r="P2111" s="69">
        <v>185.807253</v>
      </c>
      <c r="Q2111">
        <v>0</v>
      </c>
      <c r="S2111" s="69">
        <v>974.09391099999993</v>
      </c>
      <c r="T2111">
        <v>0</v>
      </c>
      <c r="V2111" s="51">
        <v>6</v>
      </c>
      <c r="W2111" s="51">
        <v>5</v>
      </c>
      <c r="X2111" s="51">
        <v>101</v>
      </c>
    </row>
    <row r="2112" spans="1:24" x14ac:dyDescent="0.2">
      <c r="A2112">
        <v>68673</v>
      </c>
      <c r="B2112" t="s">
        <v>1982</v>
      </c>
      <c r="C2112" t="s">
        <v>1919</v>
      </c>
      <c r="D2112">
        <v>2017</v>
      </c>
      <c r="E2112" t="str">
        <f t="shared" si="32"/>
        <v>686732017</v>
      </c>
      <c r="F2112">
        <v>4007</v>
      </c>
      <c r="G2112" t="str">
        <f>VLOOKUP($A2112,CATMUN!$B$2:$C$1123,2,0)</f>
        <v>Medio</v>
      </c>
      <c r="H2112" t="str">
        <f>VLOOKUP($A2112,CATMUN!$B$2:$D$1123,3,0)</f>
        <v>Municipios rurales</v>
      </c>
      <c r="I2112">
        <f>VLOOKUP($A2112,CATMUN!$B$2:$G$1123,4,0)</f>
        <v>0</v>
      </c>
      <c r="J2112">
        <f>VLOOKUP($A2112,CATMUN!$B$2:$G$1123,6,0)</f>
        <v>15</v>
      </c>
      <c r="K2112" s="69">
        <v>103.25766800000001</v>
      </c>
      <c r="L2112" s="69">
        <v>423.79490396975808</v>
      </c>
      <c r="M2112" s="69">
        <v>0.33199339999999999</v>
      </c>
      <c r="N2112" s="69">
        <v>19.730779842112959</v>
      </c>
      <c r="P2112" s="69">
        <v>185.807253</v>
      </c>
      <c r="Q2112">
        <v>0</v>
      </c>
      <c r="S2112" s="69">
        <v>974.09391099999993</v>
      </c>
      <c r="T2112">
        <v>0</v>
      </c>
      <c r="U2112">
        <v>0.29299999999999998</v>
      </c>
      <c r="V2112" s="51">
        <v>4</v>
      </c>
      <c r="W2112" s="51">
        <v>0</v>
      </c>
      <c r="X2112" s="51">
        <v>38</v>
      </c>
    </row>
    <row r="2113" spans="1:24" x14ac:dyDescent="0.2">
      <c r="A2113">
        <v>68682</v>
      </c>
      <c r="B2113" t="s">
        <v>1984</v>
      </c>
      <c r="C2113" t="s">
        <v>1919</v>
      </c>
      <c r="D2113">
        <v>2017</v>
      </c>
      <c r="E2113" t="str">
        <f t="shared" si="32"/>
        <v>686822017</v>
      </c>
      <c r="F2113">
        <v>2407</v>
      </c>
      <c r="G2113" t="str">
        <f>VLOOKUP($A2113,CATMUN!$B$2:$C$1123,2,0)</f>
        <v>Bajo</v>
      </c>
      <c r="H2113" t="str">
        <f>VLOOKUP($A2113,CATMUN!$B$2:$D$1123,3,0)</f>
        <v>Municipios rurales</v>
      </c>
      <c r="I2113">
        <f>VLOOKUP($A2113,CATMUN!$B$2:$G$1123,4,0)</f>
        <v>0</v>
      </c>
      <c r="J2113">
        <f>VLOOKUP($A2113,CATMUN!$B$2:$G$1123,6,0)</f>
        <v>15</v>
      </c>
      <c r="K2113" s="69">
        <v>88.214172000000005</v>
      </c>
      <c r="L2113" s="69">
        <v>423.79490396975808</v>
      </c>
      <c r="M2113" s="69">
        <v>1.8039369999999999</v>
      </c>
      <c r="N2113" s="69">
        <v>19.730779842112959</v>
      </c>
      <c r="P2113" s="69">
        <v>185.807253</v>
      </c>
      <c r="Q2113">
        <v>0</v>
      </c>
      <c r="S2113" s="69">
        <v>974.09391099999993</v>
      </c>
      <c r="T2113">
        <v>0</v>
      </c>
      <c r="V2113" s="51">
        <v>4</v>
      </c>
      <c r="W2113" s="51">
        <v>1</v>
      </c>
      <c r="X2113" s="51">
        <v>38</v>
      </c>
    </row>
    <row r="2114" spans="1:24" x14ac:dyDescent="0.2">
      <c r="A2114">
        <v>68684</v>
      </c>
      <c r="B2114" t="s">
        <v>1985</v>
      </c>
      <c r="C2114" t="s">
        <v>1919</v>
      </c>
      <c r="D2114">
        <v>2017</v>
      </c>
      <c r="E2114" t="str">
        <f t="shared" ref="E2114:E2177" si="33">A2114&amp;D2114</f>
        <v>686842017</v>
      </c>
      <c r="F2114">
        <v>4256</v>
      </c>
      <c r="G2114" t="str">
        <f>VLOOKUP($A2114,CATMUN!$B$2:$C$1123,2,0)</f>
        <v>Bajo</v>
      </c>
      <c r="H2114" t="str">
        <f>VLOOKUP($A2114,CATMUN!$B$2:$D$1123,3,0)</f>
        <v>Municipios rurales</v>
      </c>
      <c r="I2114">
        <f>VLOOKUP($A2114,CATMUN!$B$2:$G$1123,4,0)</f>
        <v>0</v>
      </c>
      <c r="J2114">
        <f>VLOOKUP($A2114,CATMUN!$B$2:$G$1123,6,0)</f>
        <v>15</v>
      </c>
      <c r="K2114" s="69">
        <v>95.801939000000004</v>
      </c>
      <c r="L2114" s="69">
        <v>423.79490396975808</v>
      </c>
      <c r="N2114" s="69">
        <v>19.730779842112959</v>
      </c>
      <c r="P2114" s="69">
        <v>185.807253</v>
      </c>
      <c r="Q2114">
        <v>0</v>
      </c>
      <c r="S2114" s="69">
        <v>974.09391099999993</v>
      </c>
      <c r="T2114">
        <v>0</v>
      </c>
      <c r="V2114" s="51">
        <v>4</v>
      </c>
      <c r="W2114" s="51">
        <v>3</v>
      </c>
      <c r="X2114" s="51">
        <v>38</v>
      </c>
    </row>
    <row r="2115" spans="1:24" x14ac:dyDescent="0.2">
      <c r="A2115">
        <v>68686</v>
      </c>
      <c r="B2115" t="s">
        <v>1986</v>
      </c>
      <c r="C2115" t="s">
        <v>1919</v>
      </c>
      <c r="D2115">
        <v>2017</v>
      </c>
      <c r="E2115" t="str">
        <f t="shared" si="33"/>
        <v>686862017</v>
      </c>
      <c r="F2115">
        <v>2310</v>
      </c>
      <c r="G2115" t="str">
        <f>VLOOKUP($A2115,CATMUN!$B$2:$C$1123,2,0)</f>
        <v>Bajo</v>
      </c>
      <c r="H2115" t="str">
        <f>VLOOKUP($A2115,CATMUN!$B$2:$D$1123,3,0)</f>
        <v>Municipios rurales</v>
      </c>
      <c r="I2115">
        <f>VLOOKUP($A2115,CATMUN!$B$2:$G$1123,4,0)</f>
        <v>0</v>
      </c>
      <c r="J2115">
        <f>VLOOKUP($A2115,CATMUN!$B$2:$G$1123,6,0)</f>
        <v>15</v>
      </c>
      <c r="K2115" s="69">
        <v>60.604065999999996</v>
      </c>
      <c r="L2115" s="69">
        <v>423.79490396975808</v>
      </c>
      <c r="N2115" s="69">
        <v>19.730779842112959</v>
      </c>
      <c r="P2115" s="69">
        <v>185.807253</v>
      </c>
      <c r="Q2115">
        <v>0</v>
      </c>
      <c r="S2115" s="69">
        <v>974.09391099999993</v>
      </c>
      <c r="T2115">
        <v>0</v>
      </c>
      <c r="V2115" s="51">
        <v>4</v>
      </c>
      <c r="W2115" s="51">
        <v>0</v>
      </c>
      <c r="X2115" s="51">
        <v>38</v>
      </c>
    </row>
    <row r="2116" spans="1:24" x14ac:dyDescent="0.2">
      <c r="A2116">
        <v>68689</v>
      </c>
      <c r="B2116" t="s">
        <v>1987</v>
      </c>
      <c r="C2116" t="s">
        <v>1919</v>
      </c>
      <c r="D2116">
        <v>2017</v>
      </c>
      <c r="E2116" t="str">
        <f t="shared" si="33"/>
        <v>686892017</v>
      </c>
      <c r="F2116">
        <v>34881</v>
      </c>
      <c r="G2116" t="str">
        <f>VLOOKUP($A2116,CATMUN!$B$2:$C$1123,2,0)</f>
        <v>Medio</v>
      </c>
      <c r="H2116" t="str">
        <f>VLOOKUP($A2116,CATMUN!$B$2:$D$1123,3,0)</f>
        <v>Municipios rurales</v>
      </c>
      <c r="I2116">
        <f>VLOOKUP($A2116,CATMUN!$B$2:$G$1123,4,0)</f>
        <v>0</v>
      </c>
      <c r="J2116">
        <f>VLOOKUP($A2116,CATMUN!$B$2:$G$1123,6,0)</f>
        <v>15</v>
      </c>
      <c r="K2116" s="69">
        <v>1997.838315</v>
      </c>
      <c r="L2116" s="69">
        <v>423.79490396975808</v>
      </c>
      <c r="M2116" s="69">
        <v>19.512430000000002</v>
      </c>
      <c r="N2116" s="69">
        <v>19.730779842112959</v>
      </c>
      <c r="P2116" s="69">
        <v>185.807253</v>
      </c>
      <c r="Q2116">
        <v>0</v>
      </c>
      <c r="S2116" s="69">
        <v>974.09391099999993</v>
      </c>
      <c r="T2116">
        <v>0</v>
      </c>
      <c r="V2116" s="51">
        <v>6</v>
      </c>
      <c r="W2116" s="51">
        <v>92</v>
      </c>
      <c r="X2116" s="51">
        <v>101</v>
      </c>
    </row>
    <row r="2117" spans="1:24" x14ac:dyDescent="0.2">
      <c r="A2117">
        <v>68720</v>
      </c>
      <c r="B2117" t="s">
        <v>1988</v>
      </c>
      <c r="C2117" t="s">
        <v>1919</v>
      </c>
      <c r="D2117">
        <v>2017</v>
      </c>
      <c r="E2117" t="str">
        <f t="shared" si="33"/>
        <v>687202017</v>
      </c>
      <c r="F2117">
        <v>4275</v>
      </c>
      <c r="G2117" t="str">
        <f>VLOOKUP($A2117,CATMUN!$B$2:$C$1123,2,0)</f>
        <v>Medio</v>
      </c>
      <c r="H2117" t="str">
        <f>VLOOKUP($A2117,CATMUN!$B$2:$D$1123,3,0)</f>
        <v>Municipios rurales</v>
      </c>
      <c r="I2117">
        <f>VLOOKUP($A2117,CATMUN!$B$2:$G$1123,4,0)</f>
        <v>0</v>
      </c>
      <c r="J2117">
        <f>VLOOKUP($A2117,CATMUN!$B$2:$G$1123,6,0)</f>
        <v>15</v>
      </c>
      <c r="K2117" s="69">
        <v>199.694761</v>
      </c>
      <c r="L2117" s="69">
        <v>423.79490396975808</v>
      </c>
      <c r="M2117" s="69">
        <v>0</v>
      </c>
      <c r="N2117" s="69">
        <v>19.730779842112959</v>
      </c>
      <c r="O2117" s="69">
        <v>0</v>
      </c>
      <c r="P2117" s="69">
        <v>185.807253</v>
      </c>
      <c r="Q2117">
        <v>0</v>
      </c>
      <c r="S2117" s="69">
        <v>974.09391099999993</v>
      </c>
      <c r="T2117">
        <v>0</v>
      </c>
      <c r="V2117" s="51">
        <v>4</v>
      </c>
      <c r="W2117" s="51">
        <v>0</v>
      </c>
      <c r="X2117" s="51">
        <v>38</v>
      </c>
    </row>
    <row r="2118" spans="1:24" x14ac:dyDescent="0.2">
      <c r="A2118">
        <v>68745</v>
      </c>
      <c r="B2118" t="s">
        <v>1989</v>
      </c>
      <c r="C2118" t="s">
        <v>1919</v>
      </c>
      <c r="D2118">
        <v>2017</v>
      </c>
      <c r="E2118" t="str">
        <f t="shared" si="33"/>
        <v>687452017</v>
      </c>
      <c r="F2118">
        <v>7593</v>
      </c>
      <c r="G2118" t="str">
        <f>VLOOKUP($A2118,CATMUN!$B$2:$C$1123,2,0)</f>
        <v>Bajo</v>
      </c>
      <c r="H2118" t="str">
        <f>VLOOKUP($A2118,CATMUN!$B$2:$D$1123,3,0)</f>
        <v>Municipios rurales</v>
      </c>
      <c r="I2118">
        <f>VLOOKUP($A2118,CATMUN!$B$2:$G$1123,4,0)</f>
        <v>0</v>
      </c>
      <c r="J2118">
        <f>VLOOKUP($A2118,CATMUN!$B$2:$G$1123,6,0)</f>
        <v>15</v>
      </c>
      <c r="K2118" s="69">
        <v>712.55829900000003</v>
      </c>
      <c r="L2118" s="69">
        <v>423.79490396975808</v>
      </c>
      <c r="M2118" s="69">
        <v>12.85543107</v>
      </c>
      <c r="N2118" s="69">
        <v>19.730779842112959</v>
      </c>
      <c r="P2118" s="69">
        <v>185.807253</v>
      </c>
      <c r="Q2118">
        <v>0</v>
      </c>
      <c r="S2118" s="69">
        <v>974.09391099999993</v>
      </c>
      <c r="T2118">
        <v>0</v>
      </c>
      <c r="V2118" s="51">
        <v>4</v>
      </c>
      <c r="W2118" s="51">
        <v>6</v>
      </c>
      <c r="X2118" s="51">
        <v>38</v>
      </c>
    </row>
    <row r="2119" spans="1:24" x14ac:dyDescent="0.2">
      <c r="A2119">
        <v>68770</v>
      </c>
      <c r="B2119" t="s">
        <v>1991</v>
      </c>
      <c r="C2119" t="s">
        <v>1919</v>
      </c>
      <c r="D2119">
        <v>2017</v>
      </c>
      <c r="E2119" t="str">
        <f t="shared" si="33"/>
        <v>687702017</v>
      </c>
      <c r="F2119">
        <v>10142</v>
      </c>
      <c r="G2119" t="str">
        <f>VLOOKUP($A2119,CATMUN!$B$2:$C$1123,2,0)</f>
        <v>Medio</v>
      </c>
      <c r="H2119" t="str">
        <f>VLOOKUP($A2119,CATMUN!$B$2:$D$1123,3,0)</f>
        <v>Municipios rurales</v>
      </c>
      <c r="I2119">
        <f>VLOOKUP($A2119,CATMUN!$B$2:$G$1123,4,0)</f>
        <v>0</v>
      </c>
      <c r="J2119">
        <f>VLOOKUP($A2119,CATMUN!$B$2:$G$1123,6,0)</f>
        <v>15</v>
      </c>
      <c r="K2119" s="69">
        <v>414.40861200000001</v>
      </c>
      <c r="L2119" s="69">
        <v>423.79490396975808</v>
      </c>
      <c r="M2119" s="69">
        <v>5.7814939999999995</v>
      </c>
      <c r="N2119" s="69">
        <v>19.730779842112959</v>
      </c>
      <c r="P2119" s="69">
        <v>185.807253</v>
      </c>
      <c r="Q2119">
        <v>0</v>
      </c>
      <c r="S2119" s="69">
        <v>974.09391099999993</v>
      </c>
      <c r="T2119">
        <v>0</v>
      </c>
      <c r="V2119" s="51">
        <v>4</v>
      </c>
      <c r="W2119" s="51">
        <v>4</v>
      </c>
      <c r="X2119" s="51">
        <v>38</v>
      </c>
    </row>
    <row r="2120" spans="1:24" x14ac:dyDescent="0.2">
      <c r="A2120">
        <v>68773</v>
      </c>
      <c r="B2120" t="s">
        <v>1488</v>
      </c>
      <c r="C2120" t="s">
        <v>1919</v>
      </c>
      <c r="D2120">
        <v>2017</v>
      </c>
      <c r="E2120" t="str">
        <f t="shared" si="33"/>
        <v>687732017</v>
      </c>
      <c r="F2120">
        <v>8246</v>
      </c>
      <c r="G2120" t="str">
        <f>VLOOKUP($A2120,CATMUN!$B$2:$C$1123,2,0)</f>
        <v>Medio</v>
      </c>
      <c r="H2120" t="str">
        <f>VLOOKUP($A2120,CATMUN!$B$2:$D$1123,3,0)</f>
        <v>Municipios rurales</v>
      </c>
      <c r="I2120">
        <f>VLOOKUP($A2120,CATMUN!$B$2:$G$1123,4,0)</f>
        <v>0</v>
      </c>
      <c r="J2120">
        <f>VLOOKUP($A2120,CATMUN!$B$2:$G$1123,6,0)</f>
        <v>15</v>
      </c>
      <c r="K2120" s="69">
        <v>146.462942</v>
      </c>
      <c r="L2120" s="69">
        <v>423.79490396975808</v>
      </c>
      <c r="M2120" s="69">
        <v>0</v>
      </c>
      <c r="N2120" s="69">
        <v>19.730779842112959</v>
      </c>
      <c r="P2120" s="69">
        <v>185.807253</v>
      </c>
      <c r="Q2120">
        <v>0</v>
      </c>
      <c r="S2120" s="69">
        <v>974.09391099999993</v>
      </c>
      <c r="T2120">
        <v>0</v>
      </c>
      <c r="V2120" s="51">
        <v>4</v>
      </c>
      <c r="W2120" s="51">
        <v>2</v>
      </c>
      <c r="X2120" s="51">
        <v>38</v>
      </c>
    </row>
    <row r="2121" spans="1:24" x14ac:dyDescent="0.2">
      <c r="A2121">
        <v>68780</v>
      </c>
      <c r="B2121" t="s">
        <v>1992</v>
      </c>
      <c r="C2121" t="s">
        <v>1919</v>
      </c>
      <c r="D2121">
        <v>2017</v>
      </c>
      <c r="E2121" t="str">
        <f t="shared" si="33"/>
        <v>687802017</v>
      </c>
      <c r="F2121">
        <v>3225</v>
      </c>
      <c r="G2121" t="str">
        <f>VLOOKUP($A2121,CATMUN!$B$2:$C$1123,2,0)</f>
        <v>Medio</v>
      </c>
      <c r="H2121" t="str">
        <f>VLOOKUP($A2121,CATMUN!$B$2:$D$1123,3,0)</f>
        <v>Municipios rurales</v>
      </c>
      <c r="I2121">
        <f>VLOOKUP($A2121,CATMUN!$B$2:$G$1123,4,0)</f>
        <v>0</v>
      </c>
      <c r="J2121">
        <f>VLOOKUP($A2121,CATMUN!$B$2:$G$1123,6,0)</f>
        <v>15</v>
      </c>
      <c r="K2121" s="69">
        <v>121.09136957</v>
      </c>
      <c r="L2121" s="69">
        <v>423.79490396975808</v>
      </c>
      <c r="M2121" s="69">
        <v>2.5311835199999999</v>
      </c>
      <c r="N2121" s="69">
        <v>19.730779842112959</v>
      </c>
      <c r="P2121" s="69">
        <v>185.807253</v>
      </c>
      <c r="Q2121">
        <v>0</v>
      </c>
      <c r="S2121" s="69">
        <v>974.09391099999993</v>
      </c>
      <c r="T2121">
        <v>0</v>
      </c>
      <c r="V2121" s="51">
        <v>4</v>
      </c>
      <c r="W2121" s="51">
        <v>1</v>
      </c>
      <c r="X2121" s="51">
        <v>38</v>
      </c>
    </row>
    <row r="2122" spans="1:24" x14ac:dyDescent="0.2">
      <c r="A2122">
        <v>68820</v>
      </c>
      <c r="B2122" t="s">
        <v>1993</v>
      </c>
      <c r="C2122" t="s">
        <v>1919</v>
      </c>
      <c r="D2122">
        <v>2017</v>
      </c>
      <c r="E2122" t="str">
        <f t="shared" si="33"/>
        <v>688202017</v>
      </c>
      <c r="F2122">
        <v>7168</v>
      </c>
      <c r="G2122" t="str">
        <f>VLOOKUP($A2122,CATMUN!$B$2:$C$1123,2,0)</f>
        <v>Medio</v>
      </c>
      <c r="H2122" t="str">
        <f>VLOOKUP($A2122,CATMUN!$B$2:$D$1123,3,0)</f>
        <v>Municipios rurales</v>
      </c>
      <c r="I2122">
        <f>VLOOKUP($A2122,CATMUN!$B$2:$G$1123,4,0)</f>
        <v>0</v>
      </c>
      <c r="J2122">
        <f>VLOOKUP($A2122,CATMUN!$B$2:$G$1123,6,0)</f>
        <v>15</v>
      </c>
      <c r="K2122" s="69">
        <v>356.98597699999999</v>
      </c>
      <c r="L2122" s="69">
        <v>423.79490396975808</v>
      </c>
      <c r="M2122" s="69">
        <v>0</v>
      </c>
      <c r="N2122" s="69">
        <v>19.730779842112959</v>
      </c>
      <c r="P2122" s="69">
        <v>185.807253</v>
      </c>
      <c r="Q2122">
        <v>0</v>
      </c>
      <c r="S2122" s="69">
        <v>974.09391099999993</v>
      </c>
      <c r="T2122">
        <v>0</v>
      </c>
      <c r="V2122" s="51">
        <v>4</v>
      </c>
      <c r="W2122" s="51">
        <v>4</v>
      </c>
      <c r="X2122" s="51">
        <v>38</v>
      </c>
    </row>
    <row r="2123" spans="1:24" x14ac:dyDescent="0.2">
      <c r="A2123">
        <v>68861</v>
      </c>
      <c r="B2123" t="s">
        <v>1995</v>
      </c>
      <c r="C2123" t="s">
        <v>1919</v>
      </c>
      <c r="D2123">
        <v>2017</v>
      </c>
      <c r="E2123" t="str">
        <f t="shared" si="33"/>
        <v>688612017</v>
      </c>
      <c r="F2123">
        <v>18932</v>
      </c>
      <c r="G2123" t="str">
        <f>VLOOKUP($A2123,CATMUN!$B$2:$C$1123,2,0)</f>
        <v>Alto</v>
      </c>
      <c r="H2123" t="str">
        <f>VLOOKUP($A2123,CATMUN!$B$2:$D$1123,3,0)</f>
        <v>Municipios rurales</v>
      </c>
      <c r="I2123">
        <f>VLOOKUP($A2123,CATMUN!$B$2:$G$1123,4,0)</f>
        <v>0</v>
      </c>
      <c r="J2123">
        <f>VLOOKUP($A2123,CATMUN!$B$2:$G$1123,6,0)</f>
        <v>15</v>
      </c>
      <c r="K2123" s="69">
        <v>1569.6205519999999</v>
      </c>
      <c r="L2123" s="69">
        <v>423.79490396975808</v>
      </c>
      <c r="M2123" s="69">
        <v>153.308076</v>
      </c>
      <c r="N2123" s="69">
        <v>19.730779842112959</v>
      </c>
      <c r="P2123" s="69">
        <v>185.807253</v>
      </c>
      <c r="S2123" s="69">
        <v>974.09391099999993</v>
      </c>
      <c r="T2123">
        <v>0</v>
      </c>
      <c r="V2123" s="51">
        <v>6</v>
      </c>
      <c r="W2123" s="51">
        <v>16</v>
      </c>
      <c r="X2123" s="51">
        <v>101</v>
      </c>
    </row>
    <row r="2124" spans="1:24" x14ac:dyDescent="0.2">
      <c r="A2124">
        <v>68867</v>
      </c>
      <c r="B2124" t="s">
        <v>1996</v>
      </c>
      <c r="C2124" t="s">
        <v>1919</v>
      </c>
      <c r="D2124">
        <v>2017</v>
      </c>
      <c r="E2124" t="str">
        <f t="shared" si="33"/>
        <v>688672017</v>
      </c>
      <c r="F2124">
        <v>2454</v>
      </c>
      <c r="G2124" t="str">
        <f>VLOOKUP($A2124,CATMUN!$B$2:$C$1123,2,0)</f>
        <v>Bajo</v>
      </c>
      <c r="H2124" t="str">
        <f>VLOOKUP($A2124,CATMUN!$B$2:$D$1123,3,0)</f>
        <v>Municipios rurales</v>
      </c>
      <c r="I2124">
        <f>VLOOKUP($A2124,CATMUN!$B$2:$G$1123,4,0)</f>
        <v>0</v>
      </c>
      <c r="J2124">
        <f>VLOOKUP($A2124,CATMUN!$B$2:$G$1123,6,0)</f>
        <v>15</v>
      </c>
      <c r="K2124" s="69">
        <v>69.991208999999998</v>
      </c>
      <c r="L2124" s="69">
        <v>423.79490396975808</v>
      </c>
      <c r="M2124" s="69">
        <v>0.46732499999999999</v>
      </c>
      <c r="N2124" s="69">
        <v>19.730779842112959</v>
      </c>
      <c r="P2124" s="69">
        <v>185.807253</v>
      </c>
      <c r="Q2124">
        <v>0</v>
      </c>
      <c r="S2124" s="69">
        <v>974.09391099999993</v>
      </c>
      <c r="T2124">
        <v>0</v>
      </c>
      <c r="V2124" s="51">
        <v>10</v>
      </c>
      <c r="W2124" s="51">
        <v>0</v>
      </c>
      <c r="X2124" s="51">
        <v>16</v>
      </c>
    </row>
    <row r="2125" spans="1:24" x14ac:dyDescent="0.2">
      <c r="A2125">
        <v>68895</v>
      </c>
      <c r="B2125" t="s">
        <v>1997</v>
      </c>
      <c r="C2125" t="s">
        <v>1919</v>
      </c>
      <c r="D2125">
        <v>2017</v>
      </c>
      <c r="E2125" t="str">
        <f t="shared" si="33"/>
        <v>688952017</v>
      </c>
      <c r="F2125">
        <v>8847</v>
      </c>
      <c r="G2125" t="str">
        <f>VLOOKUP($A2125,CATMUN!$B$2:$C$1123,2,0)</f>
        <v>Alto</v>
      </c>
      <c r="H2125" t="str">
        <f>VLOOKUP($A2125,CATMUN!$B$2:$D$1123,3,0)</f>
        <v>Municipios rurales</v>
      </c>
      <c r="I2125">
        <f>VLOOKUP($A2125,CATMUN!$B$2:$G$1123,4,0)</f>
        <v>0</v>
      </c>
      <c r="J2125">
        <f>VLOOKUP($A2125,CATMUN!$B$2:$G$1123,6,0)</f>
        <v>15</v>
      </c>
      <c r="K2125" s="69">
        <v>772.374909</v>
      </c>
      <c r="L2125" s="69">
        <v>423.79490396975808</v>
      </c>
      <c r="M2125" s="69">
        <v>74.783621549999992</v>
      </c>
      <c r="N2125" s="69">
        <v>19.730779842112959</v>
      </c>
      <c r="P2125" s="69">
        <v>185.807253</v>
      </c>
      <c r="Q2125">
        <v>0</v>
      </c>
      <c r="S2125" s="69">
        <v>974.09391099999993</v>
      </c>
      <c r="T2125">
        <v>0</v>
      </c>
      <c r="V2125" s="51">
        <v>6</v>
      </c>
      <c r="W2125" s="51">
        <v>31</v>
      </c>
      <c r="X2125" s="51">
        <v>101</v>
      </c>
    </row>
    <row r="2126" spans="1:24" x14ac:dyDescent="0.2">
      <c r="A2126">
        <v>70124</v>
      </c>
      <c r="B2126" t="s">
        <v>1999</v>
      </c>
      <c r="C2126" t="s">
        <v>1488</v>
      </c>
      <c r="D2126">
        <v>2017</v>
      </c>
      <c r="E2126" t="str">
        <f t="shared" si="33"/>
        <v>701242017</v>
      </c>
      <c r="F2126">
        <v>12303</v>
      </c>
      <c r="G2126" t="str">
        <f>VLOOKUP($A2126,CATMUN!$B$2:$C$1123,2,0)</f>
        <v>Bajo</v>
      </c>
      <c r="H2126" t="str">
        <f>VLOOKUP($A2126,CATMUN!$B$2:$D$1123,3,0)</f>
        <v>Municipios rurales</v>
      </c>
      <c r="I2126">
        <f>VLOOKUP($A2126,CATMUN!$B$2:$G$1123,4,0)</f>
        <v>0</v>
      </c>
      <c r="J2126">
        <f>VLOOKUP($A2126,CATMUN!$B$2:$G$1123,6,0)</f>
        <v>15</v>
      </c>
      <c r="K2126" s="69">
        <v>181.74701099999999</v>
      </c>
      <c r="L2126" s="69">
        <v>423.79490396975808</v>
      </c>
      <c r="N2126" s="69">
        <v>19.730779842112959</v>
      </c>
      <c r="P2126" s="69">
        <v>185.807253</v>
      </c>
      <c r="Q2126">
        <v>0</v>
      </c>
      <c r="S2126" s="69">
        <v>974.09391099999993</v>
      </c>
      <c r="T2126">
        <v>0</v>
      </c>
      <c r="V2126" s="51">
        <v>10</v>
      </c>
      <c r="W2126" s="51">
        <v>2</v>
      </c>
      <c r="X2126" s="51">
        <v>16</v>
      </c>
    </row>
    <row r="2127" spans="1:24" x14ac:dyDescent="0.2">
      <c r="A2127">
        <v>70204</v>
      </c>
      <c r="B2127" t="s">
        <v>2309</v>
      </c>
      <c r="C2127" t="s">
        <v>1488</v>
      </c>
      <c r="D2127">
        <v>2017</v>
      </c>
      <c r="E2127" t="str">
        <f t="shared" si="33"/>
        <v>702042017</v>
      </c>
      <c r="F2127">
        <v>5768</v>
      </c>
      <c r="G2127" t="str">
        <f>VLOOKUP($A2127,CATMUN!$B$2:$C$1123,2,0)</f>
        <v>Bajo</v>
      </c>
      <c r="H2127" t="str">
        <f>VLOOKUP($A2127,CATMUN!$B$2:$D$1123,3,0)</f>
        <v>Municipios rurales</v>
      </c>
      <c r="I2127">
        <f>VLOOKUP($A2127,CATMUN!$B$2:$G$1123,4,0)</f>
        <v>0</v>
      </c>
      <c r="J2127">
        <f>VLOOKUP($A2127,CATMUN!$B$2:$G$1123,6,0)</f>
        <v>15</v>
      </c>
      <c r="K2127" s="69">
        <v>12.281197000000001</v>
      </c>
      <c r="L2127" s="69">
        <v>423.79490396975808</v>
      </c>
      <c r="M2127" s="69">
        <v>0</v>
      </c>
      <c r="N2127" s="69">
        <v>19.730779842112959</v>
      </c>
      <c r="P2127" s="69">
        <v>185.807253</v>
      </c>
      <c r="Q2127">
        <v>0</v>
      </c>
      <c r="S2127" s="69">
        <v>974.09391099999993</v>
      </c>
      <c r="T2127">
        <v>0</v>
      </c>
      <c r="V2127" s="51">
        <v>4</v>
      </c>
      <c r="W2127" s="51">
        <v>0</v>
      </c>
      <c r="X2127" s="51">
        <v>38</v>
      </c>
    </row>
    <row r="2128" spans="1:24" x14ac:dyDescent="0.2">
      <c r="A2128">
        <v>70265</v>
      </c>
      <c r="B2128" t="s">
        <v>2006</v>
      </c>
      <c r="C2128" t="s">
        <v>1488</v>
      </c>
      <c r="D2128">
        <v>2017</v>
      </c>
      <c r="E2128" t="str">
        <f t="shared" si="33"/>
        <v>702652017</v>
      </c>
      <c r="F2128">
        <v>17883</v>
      </c>
      <c r="G2128" t="str">
        <f>VLOOKUP($A2128,CATMUN!$B$2:$C$1123,2,0)</f>
        <v>Bajo</v>
      </c>
      <c r="H2128" t="str">
        <f>VLOOKUP($A2128,CATMUN!$B$2:$D$1123,3,0)</f>
        <v>Municipios rurales</v>
      </c>
      <c r="I2128">
        <f>VLOOKUP($A2128,CATMUN!$B$2:$G$1123,4,0)</f>
        <v>0</v>
      </c>
      <c r="J2128">
        <f>VLOOKUP($A2128,CATMUN!$B$2:$G$1123,6,0)</f>
        <v>15</v>
      </c>
      <c r="K2128" s="69">
        <v>53.397332999999996</v>
      </c>
      <c r="L2128" s="69">
        <v>423.79490396975808</v>
      </c>
      <c r="M2128" s="69">
        <v>0</v>
      </c>
      <c r="N2128" s="69">
        <v>19.730779842112959</v>
      </c>
      <c r="P2128" s="69">
        <v>185.807253</v>
      </c>
      <c r="Q2128">
        <v>0</v>
      </c>
      <c r="S2128" s="69">
        <v>974.09391099999993</v>
      </c>
      <c r="T2128">
        <v>0</v>
      </c>
      <c r="V2128" s="51">
        <v>4</v>
      </c>
      <c r="W2128" s="51">
        <v>10</v>
      </c>
      <c r="X2128" s="51">
        <v>38</v>
      </c>
    </row>
    <row r="2129" spans="1:24" x14ac:dyDescent="0.2">
      <c r="A2129">
        <v>70400</v>
      </c>
      <c r="B2129" t="s">
        <v>1828</v>
      </c>
      <c r="C2129" t="s">
        <v>1488</v>
      </c>
      <c r="D2129">
        <v>2017</v>
      </c>
      <c r="E2129" t="str">
        <f t="shared" si="33"/>
        <v>704002017</v>
      </c>
      <c r="F2129">
        <v>11362</v>
      </c>
      <c r="G2129" t="str">
        <f>VLOOKUP($A2129,CATMUN!$B$2:$C$1123,2,0)</f>
        <v>Medio</v>
      </c>
      <c r="H2129" t="str">
        <f>VLOOKUP($A2129,CATMUN!$B$2:$D$1123,3,0)</f>
        <v>Municipios rurales</v>
      </c>
      <c r="I2129">
        <f>VLOOKUP($A2129,CATMUN!$B$2:$G$1123,4,0)</f>
        <v>0</v>
      </c>
      <c r="J2129">
        <f>VLOOKUP($A2129,CATMUN!$B$2:$G$1123,6,0)</f>
        <v>15</v>
      </c>
      <c r="K2129" s="69">
        <v>93.897986000000003</v>
      </c>
      <c r="L2129" s="69">
        <v>423.79490396975808</v>
      </c>
      <c r="M2129" s="69">
        <v>0</v>
      </c>
      <c r="N2129" s="69">
        <v>19.730779842112959</v>
      </c>
      <c r="P2129" s="69">
        <v>185.807253</v>
      </c>
      <c r="S2129" s="69">
        <v>974.09391099999993</v>
      </c>
      <c r="T2129">
        <v>0</v>
      </c>
      <c r="V2129" s="51">
        <v>4</v>
      </c>
      <c r="W2129" s="51">
        <v>16</v>
      </c>
      <c r="X2129" s="51">
        <v>38</v>
      </c>
    </row>
    <row r="2130" spans="1:24" x14ac:dyDescent="0.2">
      <c r="A2130">
        <v>70429</v>
      </c>
      <c r="B2130" t="s">
        <v>2008</v>
      </c>
      <c r="C2130" t="s">
        <v>1488</v>
      </c>
      <c r="D2130">
        <v>2017</v>
      </c>
      <c r="E2130" t="str">
        <f t="shared" si="33"/>
        <v>704292017</v>
      </c>
      <c r="F2130">
        <v>33625</v>
      </c>
      <c r="G2130" t="str">
        <f>VLOOKUP($A2130,CATMUN!$B$2:$C$1123,2,0)</f>
        <v>Medio</v>
      </c>
      <c r="H2130" t="str">
        <f>VLOOKUP($A2130,CATMUN!$B$2:$D$1123,3,0)</f>
        <v>Municipios rurales</v>
      </c>
      <c r="I2130">
        <f>VLOOKUP($A2130,CATMUN!$B$2:$G$1123,4,0)</f>
        <v>0</v>
      </c>
      <c r="J2130">
        <f>VLOOKUP($A2130,CATMUN!$B$2:$G$1123,6,0)</f>
        <v>15</v>
      </c>
      <c r="K2130" s="69">
        <v>169.32248100000001</v>
      </c>
      <c r="L2130" s="69">
        <v>423.79490396975808</v>
      </c>
      <c r="M2130" s="69">
        <v>1.590465</v>
      </c>
      <c r="N2130" s="69">
        <v>19.730779842112959</v>
      </c>
      <c r="P2130" s="69">
        <v>185.807253</v>
      </c>
      <c r="Q2130">
        <v>0</v>
      </c>
      <c r="S2130" s="69">
        <v>974.09391099999993</v>
      </c>
      <c r="T2130">
        <v>0</v>
      </c>
      <c r="V2130" s="51">
        <v>4</v>
      </c>
      <c r="W2130" s="51">
        <v>25</v>
      </c>
      <c r="X2130" s="51">
        <v>38</v>
      </c>
    </row>
    <row r="2131" spans="1:24" x14ac:dyDescent="0.2">
      <c r="A2131">
        <v>70678</v>
      </c>
      <c r="B2131" t="s">
        <v>2013</v>
      </c>
      <c r="C2131" t="s">
        <v>1488</v>
      </c>
      <c r="D2131">
        <v>2017</v>
      </c>
      <c r="E2131" t="str">
        <f t="shared" si="33"/>
        <v>706782017</v>
      </c>
      <c r="F2131">
        <v>26005</v>
      </c>
      <c r="G2131" t="str">
        <f>VLOOKUP($A2131,CATMUN!$B$2:$C$1123,2,0)</f>
        <v>Bajo</v>
      </c>
      <c r="H2131" t="str">
        <f>VLOOKUP($A2131,CATMUN!$B$2:$D$1123,3,0)</f>
        <v>Municipios rurales</v>
      </c>
      <c r="I2131">
        <f>VLOOKUP($A2131,CATMUN!$B$2:$G$1123,4,0)</f>
        <v>0</v>
      </c>
      <c r="J2131">
        <f>VLOOKUP($A2131,CATMUN!$B$2:$G$1123,6,0)</f>
        <v>15</v>
      </c>
      <c r="K2131" s="69">
        <v>429.05931400000003</v>
      </c>
      <c r="L2131" s="69">
        <v>423.79490396975808</v>
      </c>
      <c r="N2131" s="69">
        <v>19.730779842112959</v>
      </c>
      <c r="P2131" s="69">
        <v>185.807253</v>
      </c>
      <c r="Q2131">
        <v>0</v>
      </c>
      <c r="S2131" s="69">
        <v>974.09391099999993</v>
      </c>
      <c r="T2131">
        <v>0</v>
      </c>
      <c r="V2131" s="51">
        <v>4</v>
      </c>
      <c r="W2131" s="51" t="e">
        <v>#N/A</v>
      </c>
      <c r="X2131" s="51" t="e">
        <v>#N/A</v>
      </c>
    </row>
    <row r="2132" spans="1:24" x14ac:dyDescent="0.2">
      <c r="A2132">
        <v>70713</v>
      </c>
      <c r="B2132" t="s">
        <v>2016</v>
      </c>
      <c r="C2132" t="s">
        <v>1488</v>
      </c>
      <c r="D2132">
        <v>2017</v>
      </c>
      <c r="E2132" t="str">
        <f t="shared" si="33"/>
        <v>707132017</v>
      </c>
      <c r="F2132">
        <v>51084</v>
      </c>
      <c r="G2132" t="str">
        <f>VLOOKUP($A2132,CATMUN!$B$2:$C$1123,2,0)</f>
        <v>Bajo</v>
      </c>
      <c r="H2132" t="str">
        <f>VLOOKUP($A2132,CATMUN!$B$2:$D$1123,3,0)</f>
        <v>Municipios rurales</v>
      </c>
      <c r="I2132">
        <f>VLOOKUP($A2132,CATMUN!$B$2:$G$1123,4,0)</f>
        <v>0</v>
      </c>
      <c r="J2132">
        <f>VLOOKUP($A2132,CATMUN!$B$2:$G$1123,6,0)</f>
        <v>15</v>
      </c>
      <c r="K2132" s="69">
        <v>78.717756999999992</v>
      </c>
      <c r="L2132" s="69">
        <v>423.79490396975808</v>
      </c>
      <c r="M2132" s="69">
        <v>0</v>
      </c>
      <c r="N2132" s="69">
        <v>19.730779842112959</v>
      </c>
      <c r="P2132" s="69">
        <v>185.807253</v>
      </c>
      <c r="Q2132">
        <v>0</v>
      </c>
      <c r="S2132" s="69">
        <v>974.09391099999993</v>
      </c>
      <c r="T2132">
        <v>0</v>
      </c>
      <c r="V2132" s="51">
        <v>4</v>
      </c>
      <c r="W2132" s="51">
        <v>0</v>
      </c>
      <c r="X2132" s="51">
        <v>38</v>
      </c>
    </row>
    <row r="2133" spans="1:24" x14ac:dyDescent="0.2">
      <c r="A2133">
        <v>70771</v>
      </c>
      <c r="B2133" t="s">
        <v>1488</v>
      </c>
      <c r="C2133" t="s">
        <v>1488</v>
      </c>
      <c r="D2133">
        <v>2017</v>
      </c>
      <c r="E2133" t="str">
        <f t="shared" si="33"/>
        <v>707712017</v>
      </c>
      <c r="F2133">
        <v>22424</v>
      </c>
      <c r="G2133" t="str">
        <f>VLOOKUP($A2133,CATMUN!$B$2:$C$1123,2,0)</f>
        <v>Medio</v>
      </c>
      <c r="H2133" t="str">
        <f>VLOOKUP($A2133,CATMUN!$B$2:$D$1123,3,0)</f>
        <v>Municipios rurales</v>
      </c>
      <c r="I2133">
        <f>VLOOKUP($A2133,CATMUN!$B$2:$G$1123,4,0)</f>
        <v>0</v>
      </c>
      <c r="J2133">
        <f>VLOOKUP($A2133,CATMUN!$B$2:$G$1123,6,0)</f>
        <v>15</v>
      </c>
      <c r="K2133" s="69">
        <v>47.757041000000001</v>
      </c>
      <c r="L2133" s="69">
        <v>423.79490396975808</v>
      </c>
      <c r="M2133" s="69">
        <v>0</v>
      </c>
      <c r="N2133" s="69">
        <v>19.730779842112959</v>
      </c>
      <c r="P2133" s="69">
        <v>185.807253</v>
      </c>
      <c r="Q2133">
        <v>0</v>
      </c>
      <c r="S2133" s="69">
        <v>974.09391099999993</v>
      </c>
      <c r="T2133">
        <v>0</v>
      </c>
      <c r="V2133" s="51">
        <v>4</v>
      </c>
      <c r="W2133" s="51">
        <v>15</v>
      </c>
      <c r="X2133" s="51">
        <v>38</v>
      </c>
    </row>
    <row r="2134" spans="1:24" x14ac:dyDescent="0.2">
      <c r="A2134">
        <v>70823</v>
      </c>
      <c r="B2134" t="s">
        <v>2020</v>
      </c>
      <c r="C2134" t="s">
        <v>1488</v>
      </c>
      <c r="D2134">
        <v>2017</v>
      </c>
      <c r="E2134" t="str">
        <f t="shared" si="33"/>
        <v>708232017</v>
      </c>
      <c r="F2134">
        <v>18893</v>
      </c>
      <c r="G2134" t="str">
        <f>VLOOKUP($A2134,CATMUN!$B$2:$C$1123,2,0)</f>
        <v>Medio</v>
      </c>
      <c r="H2134" t="str">
        <f>VLOOKUP($A2134,CATMUN!$B$2:$D$1123,3,0)</f>
        <v>Municipios rurales</v>
      </c>
      <c r="I2134">
        <f>VLOOKUP($A2134,CATMUN!$B$2:$G$1123,4,0)</f>
        <v>0</v>
      </c>
      <c r="J2134">
        <f>VLOOKUP($A2134,CATMUN!$B$2:$G$1123,6,0)</f>
        <v>15</v>
      </c>
      <c r="K2134" s="69">
        <v>344.50109600000002</v>
      </c>
      <c r="L2134" s="69">
        <v>423.79490396975808</v>
      </c>
      <c r="M2134" s="69">
        <v>6.5310709999999998</v>
      </c>
      <c r="N2134" s="69">
        <v>19.730779842112959</v>
      </c>
      <c r="P2134" s="69">
        <v>185.807253</v>
      </c>
      <c r="Q2134">
        <v>0</v>
      </c>
      <c r="S2134" s="69">
        <v>974.09391099999993</v>
      </c>
      <c r="T2134">
        <v>0</v>
      </c>
      <c r="V2134" s="51">
        <v>4</v>
      </c>
      <c r="W2134" s="51">
        <v>9</v>
      </c>
      <c r="X2134" s="51">
        <v>38</v>
      </c>
    </row>
    <row r="2135" spans="1:24" x14ac:dyDescent="0.2">
      <c r="A2135">
        <v>73024</v>
      </c>
      <c r="B2135" t="s">
        <v>2024</v>
      </c>
      <c r="C2135" t="s">
        <v>2021</v>
      </c>
      <c r="D2135">
        <v>2017</v>
      </c>
      <c r="E2135" t="str">
        <f t="shared" si="33"/>
        <v>730242017</v>
      </c>
      <c r="F2135">
        <v>4963</v>
      </c>
      <c r="G2135" t="str">
        <f>VLOOKUP($A2135,CATMUN!$B$2:$C$1123,2,0)</f>
        <v>Medio</v>
      </c>
      <c r="H2135" t="str">
        <f>VLOOKUP($A2135,CATMUN!$B$2:$D$1123,3,0)</f>
        <v>Municipios rurales</v>
      </c>
      <c r="I2135">
        <f>VLOOKUP($A2135,CATMUN!$B$2:$G$1123,4,0)</f>
        <v>0</v>
      </c>
      <c r="J2135">
        <f>VLOOKUP($A2135,CATMUN!$B$2:$G$1123,6,0)</f>
        <v>15</v>
      </c>
      <c r="K2135" s="69">
        <v>134.188962</v>
      </c>
      <c r="L2135" s="69">
        <v>423.79490396975808</v>
      </c>
      <c r="N2135" s="69">
        <v>19.730779842112959</v>
      </c>
      <c r="P2135" s="69">
        <v>185.807253</v>
      </c>
      <c r="Q2135">
        <v>0</v>
      </c>
      <c r="S2135" s="69">
        <v>974.09391099999993</v>
      </c>
      <c r="T2135">
        <v>0</v>
      </c>
      <c r="U2135">
        <v>0.45800000000000002</v>
      </c>
      <c r="V2135" s="51">
        <v>4</v>
      </c>
      <c r="W2135" s="51">
        <v>6</v>
      </c>
      <c r="X2135" s="51">
        <v>38</v>
      </c>
    </row>
    <row r="2136" spans="1:24" x14ac:dyDescent="0.2">
      <c r="A2136">
        <v>73026</v>
      </c>
      <c r="B2136" t="s">
        <v>2025</v>
      </c>
      <c r="C2136" t="s">
        <v>2021</v>
      </c>
      <c r="D2136">
        <v>2017</v>
      </c>
      <c r="E2136" t="str">
        <f t="shared" si="33"/>
        <v>730262017</v>
      </c>
      <c r="F2136">
        <v>8796</v>
      </c>
      <c r="G2136" t="str">
        <f>VLOOKUP($A2136,CATMUN!$B$2:$C$1123,2,0)</f>
        <v>Alto</v>
      </c>
      <c r="H2136" t="str">
        <f>VLOOKUP($A2136,CATMUN!$B$2:$D$1123,3,0)</f>
        <v>Municipios rurales</v>
      </c>
      <c r="I2136">
        <f>VLOOKUP($A2136,CATMUN!$B$2:$G$1123,4,0)</f>
        <v>0</v>
      </c>
      <c r="J2136">
        <f>VLOOKUP($A2136,CATMUN!$B$2:$G$1123,6,0)</f>
        <v>15</v>
      </c>
      <c r="K2136" s="69">
        <v>759.15760900000009</v>
      </c>
      <c r="L2136" s="69">
        <v>423.79490396975808</v>
      </c>
      <c r="M2136" s="69">
        <v>87.711962</v>
      </c>
      <c r="N2136" s="69">
        <v>19.730779842112959</v>
      </c>
      <c r="P2136" s="69">
        <v>185.807253</v>
      </c>
      <c r="Q2136">
        <v>0</v>
      </c>
      <c r="R2136">
        <v>112.924184</v>
      </c>
      <c r="S2136" s="69">
        <v>974.09391099999993</v>
      </c>
      <c r="V2136" s="51">
        <v>4</v>
      </c>
      <c r="W2136" s="51">
        <v>0</v>
      </c>
      <c r="X2136" s="51">
        <v>38</v>
      </c>
    </row>
    <row r="2137" spans="1:24" x14ac:dyDescent="0.2">
      <c r="A2137">
        <v>73030</v>
      </c>
      <c r="B2137" t="s">
        <v>2026</v>
      </c>
      <c r="C2137" t="s">
        <v>2021</v>
      </c>
      <c r="D2137">
        <v>2017</v>
      </c>
      <c r="E2137" t="str">
        <f t="shared" si="33"/>
        <v>730302017</v>
      </c>
      <c r="F2137">
        <v>6683</v>
      </c>
      <c r="G2137" t="str">
        <f>VLOOKUP($A2137,CATMUN!$B$2:$C$1123,2,0)</f>
        <v>Alto</v>
      </c>
      <c r="H2137" t="str">
        <f>VLOOKUP($A2137,CATMUN!$B$2:$D$1123,3,0)</f>
        <v>Municipios rurales</v>
      </c>
      <c r="I2137">
        <f>VLOOKUP($A2137,CATMUN!$B$2:$G$1123,4,0)</f>
        <v>0</v>
      </c>
      <c r="J2137">
        <f>VLOOKUP($A2137,CATMUN!$B$2:$G$1123,6,0)</f>
        <v>15</v>
      </c>
      <c r="K2137" s="69">
        <v>638.05084599999998</v>
      </c>
      <c r="L2137" s="69">
        <v>423.79490396975808</v>
      </c>
      <c r="N2137" s="69">
        <v>19.730779842112959</v>
      </c>
      <c r="P2137" s="69">
        <v>185.807253</v>
      </c>
      <c r="Q2137">
        <v>0</v>
      </c>
      <c r="S2137" s="69">
        <v>974.09391099999993</v>
      </c>
      <c r="T2137">
        <v>0</v>
      </c>
      <c r="V2137" s="51">
        <v>4</v>
      </c>
      <c r="W2137" s="51">
        <v>23</v>
      </c>
      <c r="X2137" s="51">
        <v>38</v>
      </c>
    </row>
    <row r="2138" spans="1:24" x14ac:dyDescent="0.2">
      <c r="A2138">
        <v>73043</v>
      </c>
      <c r="B2138" t="s">
        <v>2027</v>
      </c>
      <c r="C2138" t="s">
        <v>2021</v>
      </c>
      <c r="D2138">
        <v>2017</v>
      </c>
      <c r="E2138" t="str">
        <f t="shared" si="33"/>
        <v>730432017</v>
      </c>
      <c r="F2138">
        <v>18849</v>
      </c>
      <c r="G2138" t="str">
        <f>VLOOKUP($A2138,CATMUN!$B$2:$C$1123,2,0)</f>
        <v>Bajo</v>
      </c>
      <c r="H2138" t="str">
        <f>VLOOKUP($A2138,CATMUN!$B$2:$D$1123,3,0)</f>
        <v>Municipios rurales</v>
      </c>
      <c r="I2138">
        <f>VLOOKUP($A2138,CATMUN!$B$2:$G$1123,4,0)</f>
        <v>0</v>
      </c>
      <c r="J2138">
        <f>VLOOKUP($A2138,CATMUN!$B$2:$G$1123,6,0)</f>
        <v>15</v>
      </c>
      <c r="K2138" s="69">
        <v>85.181441000000007</v>
      </c>
      <c r="L2138" s="69">
        <v>423.79490396975808</v>
      </c>
      <c r="M2138" s="69">
        <v>0</v>
      </c>
      <c r="N2138" s="69">
        <v>19.730779842112959</v>
      </c>
      <c r="P2138" s="69">
        <v>185.807253</v>
      </c>
      <c r="Q2138">
        <v>0</v>
      </c>
      <c r="S2138" s="69">
        <v>974.09391099999993</v>
      </c>
      <c r="T2138">
        <v>0</v>
      </c>
      <c r="V2138" s="51">
        <v>4</v>
      </c>
      <c r="W2138" s="51">
        <v>17</v>
      </c>
      <c r="X2138" s="51">
        <v>38</v>
      </c>
    </row>
    <row r="2139" spans="1:24" x14ac:dyDescent="0.2">
      <c r="A2139">
        <v>73055</v>
      </c>
      <c r="B2139" t="s">
        <v>2028</v>
      </c>
      <c r="C2139" t="s">
        <v>2021</v>
      </c>
      <c r="D2139">
        <v>2017</v>
      </c>
      <c r="E2139" t="str">
        <f t="shared" si="33"/>
        <v>730552017</v>
      </c>
      <c r="F2139">
        <v>11724</v>
      </c>
      <c r="G2139" t="str">
        <f>VLOOKUP($A2139,CATMUN!$B$2:$C$1123,2,0)</f>
        <v>Alto</v>
      </c>
      <c r="H2139" t="str">
        <f>VLOOKUP($A2139,CATMUN!$B$2:$D$1123,3,0)</f>
        <v>Municipios rurales</v>
      </c>
      <c r="I2139">
        <f>VLOOKUP($A2139,CATMUN!$B$2:$G$1123,4,0)</f>
        <v>0</v>
      </c>
      <c r="J2139">
        <f>VLOOKUP($A2139,CATMUN!$B$2:$G$1123,6,0)</f>
        <v>15</v>
      </c>
      <c r="K2139" s="69">
        <v>885.14715699999999</v>
      </c>
      <c r="L2139" s="69">
        <v>423.79490396975808</v>
      </c>
      <c r="M2139" s="69">
        <v>6.7530000000000001</v>
      </c>
      <c r="N2139" s="69">
        <v>19.730779842112959</v>
      </c>
      <c r="P2139" s="69">
        <v>185.807253</v>
      </c>
      <c r="Q2139">
        <v>0</v>
      </c>
      <c r="S2139" s="69">
        <v>974.09391099999993</v>
      </c>
      <c r="T2139">
        <v>0</v>
      </c>
      <c r="V2139" s="51">
        <v>4</v>
      </c>
      <c r="W2139" s="51">
        <v>17</v>
      </c>
      <c r="X2139" s="51">
        <v>38</v>
      </c>
    </row>
    <row r="2140" spans="1:24" x14ac:dyDescent="0.2">
      <c r="A2140">
        <v>73067</v>
      </c>
      <c r="B2140" t="s">
        <v>2029</v>
      </c>
      <c r="C2140" t="s">
        <v>2021</v>
      </c>
      <c r="D2140">
        <v>2017</v>
      </c>
      <c r="E2140" t="str">
        <f t="shared" si="33"/>
        <v>730672017</v>
      </c>
      <c r="F2140">
        <v>22669</v>
      </c>
      <c r="G2140" t="str">
        <f>VLOOKUP($A2140,CATMUN!$B$2:$C$1123,2,0)</f>
        <v>Bajo</v>
      </c>
      <c r="H2140" t="str">
        <f>VLOOKUP($A2140,CATMUN!$B$2:$D$1123,3,0)</f>
        <v>Municipios rurales</v>
      </c>
      <c r="I2140">
        <f>VLOOKUP($A2140,CATMUN!$B$2:$G$1123,4,0)</f>
        <v>0</v>
      </c>
      <c r="J2140">
        <f>VLOOKUP($A2140,CATMUN!$B$2:$G$1123,6,0)</f>
        <v>15</v>
      </c>
      <c r="K2140" s="69">
        <v>236.95635000000001</v>
      </c>
      <c r="L2140" s="69">
        <v>423.79490396975808</v>
      </c>
      <c r="M2140" s="69">
        <v>5.5109000000000005E-2</v>
      </c>
      <c r="N2140" s="69">
        <v>19.730779842112959</v>
      </c>
      <c r="P2140" s="69">
        <v>185.807253</v>
      </c>
      <c r="Q2140">
        <v>0</v>
      </c>
      <c r="S2140" s="69">
        <v>974.09391099999993</v>
      </c>
      <c r="T2140">
        <v>0</v>
      </c>
      <c r="V2140" s="51">
        <v>4</v>
      </c>
      <c r="W2140" s="51">
        <v>5</v>
      </c>
      <c r="X2140" s="51">
        <v>38</v>
      </c>
    </row>
    <row r="2141" spans="1:24" x14ac:dyDescent="0.2">
      <c r="A2141">
        <v>73124</v>
      </c>
      <c r="B2141" t="s">
        <v>2030</v>
      </c>
      <c r="C2141" t="s">
        <v>2021</v>
      </c>
      <c r="D2141">
        <v>2017</v>
      </c>
      <c r="E2141" t="str">
        <f t="shared" si="33"/>
        <v>731242017</v>
      </c>
      <c r="F2141">
        <v>19626</v>
      </c>
      <c r="G2141" t="str">
        <f>VLOOKUP($A2141,CATMUN!$B$2:$C$1123,2,0)</f>
        <v>Medio</v>
      </c>
      <c r="H2141" t="str">
        <f>VLOOKUP($A2141,CATMUN!$B$2:$D$1123,3,0)</f>
        <v>Municipios rurales</v>
      </c>
      <c r="I2141">
        <f>VLOOKUP($A2141,CATMUN!$B$2:$G$1123,4,0)</f>
        <v>0</v>
      </c>
      <c r="J2141">
        <f>VLOOKUP($A2141,CATMUN!$B$2:$G$1123,6,0)</f>
        <v>15</v>
      </c>
      <c r="K2141" s="69">
        <v>622.90425800000003</v>
      </c>
      <c r="L2141" s="69">
        <v>423.79490396975808</v>
      </c>
      <c r="M2141" s="69">
        <v>12.320371999999999</v>
      </c>
      <c r="N2141" s="69">
        <v>19.730779842112959</v>
      </c>
      <c r="P2141" s="69">
        <v>185.807253</v>
      </c>
      <c r="Q2141">
        <v>0</v>
      </c>
      <c r="S2141" s="69">
        <v>974.09391099999993</v>
      </c>
      <c r="T2141">
        <v>0</v>
      </c>
      <c r="V2141" s="51">
        <v>4</v>
      </c>
      <c r="W2141" s="51">
        <v>33</v>
      </c>
      <c r="X2141" s="51">
        <v>38</v>
      </c>
    </row>
    <row r="2142" spans="1:24" x14ac:dyDescent="0.2">
      <c r="A2142">
        <v>73148</v>
      </c>
      <c r="B2142" t="s">
        <v>2031</v>
      </c>
      <c r="C2142" t="s">
        <v>2021</v>
      </c>
      <c r="D2142">
        <v>2017</v>
      </c>
      <c r="E2142" t="str">
        <f t="shared" si="33"/>
        <v>731482017</v>
      </c>
      <c r="F2142">
        <v>8880</v>
      </c>
      <c r="G2142" t="str">
        <f>VLOOKUP($A2142,CATMUN!$B$2:$C$1123,2,0)</f>
        <v>Alto</v>
      </c>
      <c r="H2142" t="str">
        <f>VLOOKUP($A2142,CATMUN!$B$2:$D$1123,3,0)</f>
        <v>Municipios rurales</v>
      </c>
      <c r="I2142">
        <f>VLOOKUP($A2142,CATMUN!$B$2:$G$1123,4,0)</f>
        <v>0</v>
      </c>
      <c r="J2142">
        <f>VLOOKUP($A2142,CATMUN!$B$2:$G$1123,6,0)</f>
        <v>15</v>
      </c>
      <c r="K2142" s="69">
        <v>1882.2058219999999</v>
      </c>
      <c r="L2142" s="69">
        <v>423.79490396975808</v>
      </c>
      <c r="M2142" s="69">
        <v>437.43369000000001</v>
      </c>
      <c r="N2142" s="69">
        <v>19.730779842112959</v>
      </c>
      <c r="O2142" s="69">
        <v>185.807253</v>
      </c>
      <c r="P2142" s="69">
        <v>185.807253</v>
      </c>
      <c r="Q2142">
        <v>1</v>
      </c>
      <c r="S2142" s="69">
        <v>974.09391099999993</v>
      </c>
      <c r="T2142">
        <v>0</v>
      </c>
      <c r="V2142" s="51">
        <v>10</v>
      </c>
      <c r="W2142" s="51">
        <v>18</v>
      </c>
      <c r="X2142" s="51">
        <v>16</v>
      </c>
    </row>
    <row r="2143" spans="1:24" x14ac:dyDescent="0.2">
      <c r="A2143">
        <v>73152</v>
      </c>
      <c r="B2143" t="s">
        <v>2032</v>
      </c>
      <c r="C2143" t="s">
        <v>2021</v>
      </c>
      <c r="D2143">
        <v>2017</v>
      </c>
      <c r="E2143" t="str">
        <f t="shared" si="33"/>
        <v>731522017</v>
      </c>
      <c r="F2143">
        <v>6639</v>
      </c>
      <c r="G2143" t="str">
        <f>VLOOKUP($A2143,CATMUN!$B$2:$C$1123,2,0)</f>
        <v>Medio</v>
      </c>
      <c r="H2143" t="str">
        <f>VLOOKUP($A2143,CATMUN!$B$2:$D$1123,3,0)</f>
        <v>Municipios rurales</v>
      </c>
      <c r="I2143">
        <f>VLOOKUP($A2143,CATMUN!$B$2:$G$1123,4,0)</f>
        <v>0</v>
      </c>
      <c r="J2143">
        <f>VLOOKUP($A2143,CATMUN!$B$2:$G$1123,6,0)</f>
        <v>15</v>
      </c>
      <c r="K2143" s="69">
        <v>97.220611999999988</v>
      </c>
      <c r="L2143" s="69">
        <v>423.79490396975808</v>
      </c>
      <c r="M2143" s="69">
        <v>0.83646799999999999</v>
      </c>
      <c r="N2143" s="69">
        <v>19.730779842112959</v>
      </c>
      <c r="P2143" s="69">
        <v>185.807253</v>
      </c>
      <c r="Q2143">
        <v>0</v>
      </c>
      <c r="S2143" s="69">
        <v>974.09391099999993</v>
      </c>
      <c r="T2143">
        <v>0</v>
      </c>
      <c r="V2143" s="51">
        <v>4</v>
      </c>
      <c r="W2143" s="51">
        <v>2</v>
      </c>
      <c r="X2143" s="51">
        <v>38</v>
      </c>
    </row>
    <row r="2144" spans="1:24" x14ac:dyDescent="0.2">
      <c r="A2144">
        <v>73200</v>
      </c>
      <c r="B2144" t="s">
        <v>2034</v>
      </c>
      <c r="C2144" t="s">
        <v>2021</v>
      </c>
      <c r="D2144">
        <v>2017</v>
      </c>
      <c r="E2144" t="str">
        <f t="shared" si="33"/>
        <v>732002017</v>
      </c>
      <c r="F2144">
        <v>9887</v>
      </c>
      <c r="G2144" t="str">
        <f>VLOOKUP($A2144,CATMUN!$B$2:$C$1123,2,0)</f>
        <v>Medio</v>
      </c>
      <c r="H2144" t="str">
        <f>VLOOKUP($A2144,CATMUN!$B$2:$D$1123,3,0)</f>
        <v>Municipios rurales</v>
      </c>
      <c r="I2144">
        <f>VLOOKUP($A2144,CATMUN!$B$2:$G$1123,4,0)</f>
        <v>0</v>
      </c>
      <c r="J2144">
        <f>VLOOKUP($A2144,CATMUN!$B$2:$G$1123,6,0)</f>
        <v>15</v>
      </c>
      <c r="K2144" s="69">
        <v>311.25798800000001</v>
      </c>
      <c r="L2144" s="69">
        <v>423.79490396975808</v>
      </c>
      <c r="M2144" s="69">
        <v>3.4569360000000002</v>
      </c>
      <c r="N2144" s="69">
        <v>19.730779842112959</v>
      </c>
      <c r="P2144" s="69">
        <v>185.807253</v>
      </c>
      <c r="Q2144">
        <v>0</v>
      </c>
      <c r="S2144" s="69">
        <v>974.09391099999993</v>
      </c>
      <c r="T2144">
        <v>0</v>
      </c>
      <c r="V2144" s="51">
        <v>4</v>
      </c>
      <c r="W2144" s="51">
        <v>78</v>
      </c>
      <c r="X2144" s="51">
        <v>38</v>
      </c>
    </row>
    <row r="2145" spans="1:24" x14ac:dyDescent="0.2">
      <c r="A2145">
        <v>73217</v>
      </c>
      <c r="B2145" t="s">
        <v>2035</v>
      </c>
      <c r="C2145" t="s">
        <v>2021</v>
      </c>
      <c r="D2145">
        <v>2017</v>
      </c>
      <c r="E2145" t="str">
        <f t="shared" si="33"/>
        <v>732172017</v>
      </c>
      <c r="F2145">
        <v>28379</v>
      </c>
      <c r="G2145" t="str">
        <f>VLOOKUP($A2145,CATMUN!$B$2:$C$1123,2,0)</f>
        <v>Bajo</v>
      </c>
      <c r="H2145" t="str">
        <f>VLOOKUP($A2145,CATMUN!$B$2:$D$1123,3,0)</f>
        <v>Municipios rurales</v>
      </c>
      <c r="I2145">
        <f>VLOOKUP($A2145,CATMUN!$B$2:$G$1123,4,0)</f>
        <v>0</v>
      </c>
      <c r="J2145">
        <f>VLOOKUP($A2145,CATMUN!$B$2:$G$1123,6,0)</f>
        <v>15</v>
      </c>
      <c r="K2145" s="69">
        <v>321.37811299999998</v>
      </c>
      <c r="L2145" s="69">
        <v>423.79490396975808</v>
      </c>
      <c r="N2145" s="69">
        <v>19.730779842112959</v>
      </c>
      <c r="P2145" s="69">
        <v>185.807253</v>
      </c>
      <c r="Q2145">
        <v>0</v>
      </c>
      <c r="S2145" s="69">
        <v>974.09391099999993</v>
      </c>
      <c r="T2145">
        <v>0</v>
      </c>
      <c r="V2145" s="51">
        <v>4</v>
      </c>
      <c r="W2145" s="51" t="e">
        <v>#N/A</v>
      </c>
      <c r="X2145" s="51" t="e">
        <v>#N/A</v>
      </c>
    </row>
    <row r="2146" spans="1:24" x14ac:dyDescent="0.2">
      <c r="A2146">
        <v>73226</v>
      </c>
      <c r="B2146" t="s">
        <v>2036</v>
      </c>
      <c r="C2146" t="s">
        <v>2021</v>
      </c>
      <c r="D2146">
        <v>2017</v>
      </c>
      <c r="E2146" t="str">
        <f t="shared" si="33"/>
        <v>732262017</v>
      </c>
      <c r="F2146">
        <v>9544</v>
      </c>
      <c r="G2146" t="str">
        <f>VLOOKUP($A2146,CATMUN!$B$2:$C$1123,2,0)</f>
        <v>Medio</v>
      </c>
      <c r="H2146" t="str">
        <f>VLOOKUP($A2146,CATMUN!$B$2:$D$1123,3,0)</f>
        <v>Municipios rurales</v>
      </c>
      <c r="I2146">
        <f>VLOOKUP($A2146,CATMUN!$B$2:$G$1123,4,0)</f>
        <v>0</v>
      </c>
      <c r="J2146">
        <f>VLOOKUP($A2146,CATMUN!$B$2:$G$1123,6,0)</f>
        <v>15</v>
      </c>
      <c r="K2146" s="69">
        <v>313.06400400000001</v>
      </c>
      <c r="L2146" s="69">
        <v>423.79490396975808</v>
      </c>
      <c r="M2146" s="69">
        <v>0</v>
      </c>
      <c r="N2146" s="69">
        <v>19.730779842112959</v>
      </c>
      <c r="P2146" s="69">
        <v>185.807253</v>
      </c>
      <c r="Q2146">
        <v>0</v>
      </c>
      <c r="S2146" s="69">
        <v>974.09391099999993</v>
      </c>
      <c r="T2146">
        <v>0</v>
      </c>
      <c r="V2146" s="51">
        <v>4</v>
      </c>
      <c r="W2146" s="51">
        <v>5</v>
      </c>
      <c r="X2146" s="51">
        <v>38</v>
      </c>
    </row>
    <row r="2147" spans="1:24" x14ac:dyDescent="0.2">
      <c r="A2147">
        <v>73236</v>
      </c>
      <c r="B2147" t="s">
        <v>2037</v>
      </c>
      <c r="C2147" t="s">
        <v>2021</v>
      </c>
      <c r="D2147">
        <v>2017</v>
      </c>
      <c r="E2147" t="str">
        <f t="shared" si="33"/>
        <v>732362017</v>
      </c>
      <c r="F2147">
        <v>7923</v>
      </c>
      <c r="G2147" t="str">
        <f>VLOOKUP($A2147,CATMUN!$B$2:$C$1123,2,0)</f>
        <v>Medio</v>
      </c>
      <c r="H2147" t="str">
        <f>VLOOKUP($A2147,CATMUN!$B$2:$D$1123,3,0)</f>
        <v>Municipios rurales</v>
      </c>
      <c r="I2147">
        <f>VLOOKUP($A2147,CATMUN!$B$2:$G$1123,4,0)</f>
        <v>0</v>
      </c>
      <c r="J2147">
        <f>VLOOKUP($A2147,CATMUN!$B$2:$G$1123,6,0)</f>
        <v>15</v>
      </c>
      <c r="K2147" s="69">
        <v>137.59432899999999</v>
      </c>
      <c r="L2147" s="69">
        <v>423.79490396975808</v>
      </c>
      <c r="M2147" s="69">
        <v>4.61334</v>
      </c>
      <c r="N2147" s="69">
        <v>19.730779842112959</v>
      </c>
      <c r="P2147" s="69">
        <v>185.807253</v>
      </c>
      <c r="Q2147">
        <v>0</v>
      </c>
      <c r="S2147" s="69">
        <v>974.09391099999993</v>
      </c>
      <c r="T2147">
        <v>0</v>
      </c>
      <c r="V2147" s="51">
        <v>4</v>
      </c>
      <c r="W2147" s="51">
        <v>7</v>
      </c>
      <c r="X2147" s="51">
        <v>38</v>
      </c>
    </row>
    <row r="2148" spans="1:24" x14ac:dyDescent="0.2">
      <c r="A2148">
        <v>73270</v>
      </c>
      <c r="B2148" t="s">
        <v>2039</v>
      </c>
      <c r="C2148" t="s">
        <v>2021</v>
      </c>
      <c r="D2148">
        <v>2017</v>
      </c>
      <c r="E2148" t="str">
        <f t="shared" si="33"/>
        <v>732702017</v>
      </c>
      <c r="F2148">
        <v>9204</v>
      </c>
      <c r="G2148" t="str">
        <f>VLOOKUP($A2148,CATMUN!$B$2:$C$1123,2,0)</f>
        <v>Bajo</v>
      </c>
      <c r="H2148" t="str">
        <f>VLOOKUP($A2148,CATMUN!$B$2:$D$1123,3,0)</f>
        <v>Municipios rurales</v>
      </c>
      <c r="I2148">
        <f>VLOOKUP($A2148,CATMUN!$B$2:$G$1123,4,0)</f>
        <v>0</v>
      </c>
      <c r="J2148">
        <f>VLOOKUP($A2148,CATMUN!$B$2:$G$1123,6,0)</f>
        <v>15</v>
      </c>
      <c r="K2148" s="69">
        <v>134.40035</v>
      </c>
      <c r="L2148" s="69">
        <v>423.79490396975808</v>
      </c>
      <c r="M2148" s="69">
        <v>3.8328519999999999</v>
      </c>
      <c r="N2148" s="69">
        <v>19.730779842112959</v>
      </c>
      <c r="P2148" s="69">
        <v>185.807253</v>
      </c>
      <c r="Q2148">
        <v>0</v>
      </c>
      <c r="S2148" s="69">
        <v>974.09391099999993</v>
      </c>
      <c r="T2148">
        <v>0</v>
      </c>
      <c r="V2148" s="51">
        <v>4</v>
      </c>
      <c r="W2148" s="51">
        <v>2</v>
      </c>
      <c r="X2148" s="51">
        <v>38</v>
      </c>
    </row>
    <row r="2149" spans="1:24" x14ac:dyDescent="0.2">
      <c r="A2149">
        <v>73347</v>
      </c>
      <c r="B2149" t="s">
        <v>2043</v>
      </c>
      <c r="C2149" t="s">
        <v>2021</v>
      </c>
      <c r="D2149">
        <v>2017</v>
      </c>
      <c r="E2149" t="str">
        <f t="shared" si="33"/>
        <v>733472017</v>
      </c>
      <c r="F2149">
        <v>7893</v>
      </c>
      <c r="G2149" t="str">
        <f>VLOOKUP($A2149,CATMUN!$B$2:$C$1123,2,0)</f>
        <v>Bajo</v>
      </c>
      <c r="H2149" t="str">
        <f>VLOOKUP($A2149,CATMUN!$B$2:$D$1123,3,0)</f>
        <v>Municipios rurales</v>
      </c>
      <c r="I2149">
        <f>VLOOKUP($A2149,CATMUN!$B$2:$G$1123,4,0)</f>
        <v>0</v>
      </c>
      <c r="J2149">
        <f>VLOOKUP($A2149,CATMUN!$B$2:$G$1123,6,0)</f>
        <v>15</v>
      </c>
      <c r="K2149" s="69">
        <v>196.71048000000002</v>
      </c>
      <c r="L2149" s="69">
        <v>423.79490396975808</v>
      </c>
      <c r="N2149" s="69">
        <v>19.730779842112959</v>
      </c>
      <c r="P2149" s="69">
        <v>185.807253</v>
      </c>
      <c r="Q2149">
        <v>0</v>
      </c>
      <c r="S2149" s="69">
        <v>974.09391099999993</v>
      </c>
      <c r="T2149">
        <v>0</v>
      </c>
      <c r="V2149" s="51">
        <v>4</v>
      </c>
      <c r="W2149" s="51">
        <v>10</v>
      </c>
      <c r="X2149" s="51">
        <v>38</v>
      </c>
    </row>
    <row r="2150" spans="1:24" x14ac:dyDescent="0.2">
      <c r="A2150">
        <v>73461</v>
      </c>
      <c r="B2150" t="s">
        <v>2050</v>
      </c>
      <c r="C2150" t="s">
        <v>2021</v>
      </c>
      <c r="D2150">
        <v>2017</v>
      </c>
      <c r="E2150" t="str">
        <f t="shared" si="33"/>
        <v>734612017</v>
      </c>
      <c r="F2150">
        <v>5010</v>
      </c>
      <c r="G2150" t="str">
        <f>VLOOKUP($A2150,CATMUN!$B$2:$C$1123,2,0)</f>
        <v>Bajo</v>
      </c>
      <c r="H2150" t="str">
        <f>VLOOKUP($A2150,CATMUN!$B$2:$D$1123,3,0)</f>
        <v>Municipios rurales</v>
      </c>
      <c r="I2150">
        <f>VLOOKUP($A2150,CATMUN!$B$2:$G$1123,4,0)</f>
        <v>0</v>
      </c>
      <c r="J2150">
        <f>VLOOKUP($A2150,CATMUN!$B$2:$G$1123,6,0)</f>
        <v>15</v>
      </c>
      <c r="K2150" s="69">
        <v>180.18193100000002</v>
      </c>
      <c r="L2150" s="69">
        <v>423.79490396975808</v>
      </c>
      <c r="M2150" s="69">
        <v>0</v>
      </c>
      <c r="N2150" s="69">
        <v>19.730779842112959</v>
      </c>
      <c r="P2150" s="69">
        <v>185.807253</v>
      </c>
      <c r="Q2150">
        <v>0</v>
      </c>
      <c r="S2150" s="69">
        <v>974.09391099999993</v>
      </c>
      <c r="T2150">
        <v>0</v>
      </c>
      <c r="V2150" s="51">
        <v>4</v>
      </c>
      <c r="W2150" s="51">
        <v>4</v>
      </c>
      <c r="X2150" s="51">
        <v>38</v>
      </c>
    </row>
    <row r="2151" spans="1:24" x14ac:dyDescent="0.2">
      <c r="A2151">
        <v>73483</v>
      </c>
      <c r="B2151" t="s">
        <v>2051</v>
      </c>
      <c r="C2151" t="s">
        <v>2021</v>
      </c>
      <c r="D2151">
        <v>2017</v>
      </c>
      <c r="E2151" t="str">
        <f t="shared" si="33"/>
        <v>734832017</v>
      </c>
      <c r="F2151">
        <v>22455</v>
      </c>
      <c r="G2151" t="str">
        <f>VLOOKUP($A2151,CATMUN!$B$2:$C$1123,2,0)</f>
        <v>Bajo</v>
      </c>
      <c r="H2151" t="str">
        <f>VLOOKUP($A2151,CATMUN!$B$2:$D$1123,3,0)</f>
        <v>Municipios rurales</v>
      </c>
      <c r="I2151">
        <f>VLOOKUP($A2151,CATMUN!$B$2:$G$1123,4,0)</f>
        <v>0</v>
      </c>
      <c r="J2151">
        <f>VLOOKUP($A2151,CATMUN!$B$2:$G$1123,6,0)</f>
        <v>15</v>
      </c>
      <c r="K2151" s="69">
        <v>199.89298700000001</v>
      </c>
      <c r="L2151" s="69">
        <v>423.79490396975808</v>
      </c>
      <c r="M2151" s="69">
        <v>0</v>
      </c>
      <c r="N2151" s="69">
        <v>19.730779842112959</v>
      </c>
      <c r="P2151" s="69">
        <v>185.807253</v>
      </c>
      <c r="Q2151">
        <v>0</v>
      </c>
      <c r="S2151" s="69">
        <v>974.09391099999993</v>
      </c>
      <c r="T2151">
        <v>0</v>
      </c>
      <c r="V2151" s="51">
        <v>4</v>
      </c>
      <c r="W2151" s="51">
        <v>25</v>
      </c>
      <c r="X2151" s="51">
        <v>38</v>
      </c>
    </row>
    <row r="2152" spans="1:24" x14ac:dyDescent="0.2">
      <c r="A2152">
        <v>73504</v>
      </c>
      <c r="B2152" t="s">
        <v>2052</v>
      </c>
      <c r="C2152" t="s">
        <v>2021</v>
      </c>
      <c r="D2152">
        <v>2017</v>
      </c>
      <c r="E2152" t="str">
        <f t="shared" si="33"/>
        <v>735042017</v>
      </c>
      <c r="F2152">
        <v>32337</v>
      </c>
      <c r="G2152" t="str">
        <f>VLOOKUP($A2152,CATMUN!$B$2:$C$1123,2,0)</f>
        <v>Medio</v>
      </c>
      <c r="H2152" t="str">
        <f>VLOOKUP($A2152,CATMUN!$B$2:$D$1123,3,0)</f>
        <v>Municipios rurales</v>
      </c>
      <c r="I2152">
        <f>VLOOKUP($A2152,CATMUN!$B$2:$G$1123,4,0)</f>
        <v>0</v>
      </c>
      <c r="J2152">
        <f>VLOOKUP($A2152,CATMUN!$B$2:$G$1123,6,0)</f>
        <v>15</v>
      </c>
      <c r="K2152" s="69">
        <v>450.96766300000002</v>
      </c>
      <c r="L2152" s="69">
        <v>423.79490396975808</v>
      </c>
      <c r="M2152" s="69">
        <v>15.324783999999999</v>
      </c>
      <c r="N2152" s="69">
        <v>19.730779842112959</v>
      </c>
      <c r="P2152" s="69">
        <v>185.807253</v>
      </c>
      <c r="Q2152">
        <v>0</v>
      </c>
      <c r="S2152" s="69">
        <v>974.09391099999993</v>
      </c>
      <c r="T2152">
        <v>0</v>
      </c>
      <c r="V2152" s="51">
        <v>4</v>
      </c>
      <c r="W2152" s="51">
        <v>15</v>
      </c>
      <c r="X2152" s="51">
        <v>38</v>
      </c>
    </row>
    <row r="2153" spans="1:24" x14ac:dyDescent="0.2">
      <c r="A2153">
        <v>73547</v>
      </c>
      <c r="B2153" t="s">
        <v>2054</v>
      </c>
      <c r="C2153" t="s">
        <v>2021</v>
      </c>
      <c r="D2153">
        <v>2017</v>
      </c>
      <c r="E2153" t="str">
        <f t="shared" si="33"/>
        <v>735472017</v>
      </c>
      <c r="F2153">
        <v>5662</v>
      </c>
      <c r="G2153" t="str">
        <f>VLOOKUP($A2153,CATMUN!$B$2:$C$1123,2,0)</f>
        <v>Medio</v>
      </c>
      <c r="H2153" t="str">
        <f>VLOOKUP($A2153,CATMUN!$B$2:$D$1123,3,0)</f>
        <v>Municipios rurales</v>
      </c>
      <c r="I2153">
        <f>VLOOKUP($A2153,CATMUN!$B$2:$G$1123,4,0)</f>
        <v>0</v>
      </c>
      <c r="J2153">
        <f>VLOOKUP($A2153,CATMUN!$B$2:$G$1123,6,0)</f>
        <v>15</v>
      </c>
      <c r="K2153" s="69">
        <v>219.76386499999998</v>
      </c>
      <c r="L2153" s="69">
        <v>423.79490396975808</v>
      </c>
      <c r="M2153" s="69">
        <v>0.547906</v>
      </c>
      <c r="N2153" s="69">
        <v>19.730779842112959</v>
      </c>
      <c r="P2153" s="69">
        <v>185.807253</v>
      </c>
      <c r="Q2153">
        <v>0</v>
      </c>
      <c r="S2153" s="69">
        <v>974.09391099999993</v>
      </c>
      <c r="T2153">
        <v>0</v>
      </c>
      <c r="V2153" s="51">
        <v>4</v>
      </c>
      <c r="W2153" s="51">
        <v>28</v>
      </c>
      <c r="X2153" s="51">
        <v>38</v>
      </c>
    </row>
    <row r="2154" spans="1:24" x14ac:dyDescent="0.2">
      <c r="A2154">
        <v>73555</v>
      </c>
      <c r="B2154" t="s">
        <v>2055</v>
      </c>
      <c r="C2154" t="s">
        <v>2021</v>
      </c>
      <c r="D2154">
        <v>2017</v>
      </c>
      <c r="E2154" t="str">
        <f t="shared" si="33"/>
        <v>735552017</v>
      </c>
      <c r="F2154">
        <v>30023</v>
      </c>
      <c r="G2154" t="str">
        <f>VLOOKUP($A2154,CATMUN!$B$2:$C$1123,2,0)</f>
        <v>Medio</v>
      </c>
      <c r="H2154" t="str">
        <f>VLOOKUP($A2154,CATMUN!$B$2:$D$1123,3,0)</f>
        <v>Municipios rurales</v>
      </c>
      <c r="I2154">
        <f>VLOOKUP($A2154,CATMUN!$B$2:$G$1123,4,0)</f>
        <v>0</v>
      </c>
      <c r="J2154">
        <f>VLOOKUP($A2154,CATMUN!$B$2:$G$1123,6,0)</f>
        <v>15</v>
      </c>
      <c r="K2154" s="69">
        <v>254.595045</v>
      </c>
      <c r="L2154" s="69">
        <v>423.79490396975808</v>
      </c>
      <c r="M2154" s="69">
        <v>5.8823429999999997</v>
      </c>
      <c r="N2154" s="69">
        <v>19.730779842112959</v>
      </c>
      <c r="P2154" s="69">
        <v>185.807253</v>
      </c>
      <c r="Q2154">
        <v>0</v>
      </c>
      <c r="S2154" s="69">
        <v>974.09391099999993</v>
      </c>
      <c r="T2154">
        <v>0</v>
      </c>
      <c r="V2154" s="51">
        <v>4</v>
      </c>
      <c r="W2154" s="51">
        <v>36</v>
      </c>
      <c r="X2154" s="51">
        <v>38</v>
      </c>
    </row>
    <row r="2155" spans="1:24" x14ac:dyDescent="0.2">
      <c r="A2155">
        <v>73563</v>
      </c>
      <c r="B2155" t="s">
        <v>2056</v>
      </c>
      <c r="C2155" t="s">
        <v>2021</v>
      </c>
      <c r="D2155">
        <v>2017</v>
      </c>
      <c r="E2155" t="str">
        <f t="shared" si="33"/>
        <v>735632017</v>
      </c>
      <c r="F2155">
        <v>7607</v>
      </c>
      <c r="G2155" t="str">
        <f>VLOOKUP($A2155,CATMUN!$B$2:$C$1123,2,0)</f>
        <v>Medio</v>
      </c>
      <c r="H2155" t="str">
        <f>VLOOKUP($A2155,CATMUN!$B$2:$D$1123,3,0)</f>
        <v>Municipios rurales</v>
      </c>
      <c r="I2155">
        <f>VLOOKUP($A2155,CATMUN!$B$2:$G$1123,4,0)</f>
        <v>0</v>
      </c>
      <c r="J2155">
        <f>VLOOKUP($A2155,CATMUN!$B$2:$G$1123,6,0)</f>
        <v>15</v>
      </c>
      <c r="K2155" s="69">
        <v>719.77834199999995</v>
      </c>
      <c r="L2155" s="69">
        <v>423.79490396975808</v>
      </c>
      <c r="M2155" s="69">
        <v>0</v>
      </c>
      <c r="N2155" s="69">
        <v>19.730779842112959</v>
      </c>
      <c r="P2155" s="69">
        <v>185.807253</v>
      </c>
      <c r="Q2155">
        <v>0</v>
      </c>
      <c r="S2155" s="69">
        <v>974.09391099999993</v>
      </c>
      <c r="T2155">
        <v>0</v>
      </c>
      <c r="U2155">
        <v>9.6660000000000004</v>
      </c>
      <c r="V2155" s="51">
        <v>10</v>
      </c>
      <c r="W2155" s="51">
        <v>6</v>
      </c>
      <c r="X2155" s="51">
        <v>16</v>
      </c>
    </row>
    <row r="2156" spans="1:24" x14ac:dyDescent="0.2">
      <c r="A2156">
        <v>73616</v>
      </c>
      <c r="B2156" t="s">
        <v>2058</v>
      </c>
      <c r="C2156" t="s">
        <v>2021</v>
      </c>
      <c r="D2156">
        <v>2017</v>
      </c>
      <c r="E2156" t="str">
        <f t="shared" si="33"/>
        <v>736162017</v>
      </c>
      <c r="F2156">
        <v>24345</v>
      </c>
      <c r="G2156" t="str">
        <f>VLOOKUP($A2156,CATMUN!$B$2:$C$1123,2,0)</f>
        <v>Medio</v>
      </c>
      <c r="H2156" t="str">
        <f>VLOOKUP($A2156,CATMUN!$B$2:$D$1123,3,0)</f>
        <v>Municipios rurales</v>
      </c>
      <c r="I2156">
        <f>VLOOKUP($A2156,CATMUN!$B$2:$G$1123,4,0)</f>
        <v>0</v>
      </c>
      <c r="J2156">
        <f>VLOOKUP($A2156,CATMUN!$B$2:$G$1123,6,0)</f>
        <v>15</v>
      </c>
      <c r="K2156" s="69">
        <v>293.50865299999998</v>
      </c>
      <c r="L2156" s="69">
        <v>423.79490396975808</v>
      </c>
      <c r="M2156" s="69">
        <v>0.53914300000000004</v>
      </c>
      <c r="N2156" s="69">
        <v>19.730779842112959</v>
      </c>
      <c r="P2156" s="69">
        <v>185.807253</v>
      </c>
      <c r="Q2156">
        <v>0</v>
      </c>
      <c r="S2156" s="69">
        <v>974.09391099999993</v>
      </c>
      <c r="T2156">
        <v>0</v>
      </c>
      <c r="V2156" s="51">
        <v>4</v>
      </c>
      <c r="W2156" s="51">
        <v>37</v>
      </c>
      <c r="X2156" s="51">
        <v>38</v>
      </c>
    </row>
    <row r="2157" spans="1:24" x14ac:dyDescent="0.2">
      <c r="A2157">
        <v>73622</v>
      </c>
      <c r="B2157" t="s">
        <v>2059</v>
      </c>
      <c r="C2157" t="s">
        <v>2021</v>
      </c>
      <c r="D2157">
        <v>2017</v>
      </c>
      <c r="E2157" t="str">
        <f t="shared" si="33"/>
        <v>736222017</v>
      </c>
      <c r="F2157">
        <v>6340</v>
      </c>
      <c r="G2157" t="str">
        <f>VLOOKUP($A2157,CATMUN!$B$2:$C$1123,2,0)</f>
        <v>Medio</v>
      </c>
      <c r="H2157" t="str">
        <f>VLOOKUP($A2157,CATMUN!$B$2:$D$1123,3,0)</f>
        <v>Municipios rurales</v>
      </c>
      <c r="I2157">
        <f>VLOOKUP($A2157,CATMUN!$B$2:$G$1123,4,0)</f>
        <v>0</v>
      </c>
      <c r="J2157">
        <f>VLOOKUP($A2157,CATMUN!$B$2:$G$1123,6,0)</f>
        <v>15</v>
      </c>
      <c r="K2157" s="69">
        <v>108.333731</v>
      </c>
      <c r="L2157" s="69">
        <v>423.79490396975808</v>
      </c>
      <c r="N2157" s="69">
        <v>19.730779842112959</v>
      </c>
      <c r="P2157" s="69">
        <v>185.807253</v>
      </c>
      <c r="Q2157">
        <v>0</v>
      </c>
      <c r="S2157" s="69">
        <v>974.09391099999993</v>
      </c>
      <c r="T2157">
        <v>0</v>
      </c>
      <c r="V2157" s="51">
        <v>4</v>
      </c>
      <c r="W2157" s="51">
        <v>6</v>
      </c>
      <c r="X2157" s="51">
        <v>38</v>
      </c>
    </row>
    <row r="2158" spans="1:24" x14ac:dyDescent="0.2">
      <c r="A2158">
        <v>73624</v>
      </c>
      <c r="B2158" t="s">
        <v>2060</v>
      </c>
      <c r="C2158" t="s">
        <v>2021</v>
      </c>
      <c r="D2158">
        <v>2017</v>
      </c>
      <c r="E2158" t="str">
        <f t="shared" si="33"/>
        <v>736242017</v>
      </c>
      <c r="F2158">
        <v>20452</v>
      </c>
      <c r="G2158" t="str">
        <f>VLOOKUP($A2158,CATMUN!$B$2:$C$1123,2,0)</f>
        <v>Medio</v>
      </c>
      <c r="H2158" t="str">
        <f>VLOOKUP($A2158,CATMUN!$B$2:$D$1123,3,0)</f>
        <v>Municipios rurales</v>
      </c>
      <c r="I2158">
        <f>VLOOKUP($A2158,CATMUN!$B$2:$G$1123,4,0)</f>
        <v>0</v>
      </c>
      <c r="J2158">
        <f>VLOOKUP($A2158,CATMUN!$B$2:$G$1123,6,0)</f>
        <v>15</v>
      </c>
      <c r="K2158" s="69">
        <v>403.987078</v>
      </c>
      <c r="L2158" s="69">
        <v>423.79490396975808</v>
      </c>
      <c r="M2158" s="69">
        <v>11.618499999999999</v>
      </c>
      <c r="N2158" s="69">
        <v>19.730779842112959</v>
      </c>
      <c r="P2158" s="69">
        <v>185.807253</v>
      </c>
      <c r="Q2158">
        <v>0</v>
      </c>
      <c r="S2158" s="69">
        <v>974.09391099999993</v>
      </c>
      <c r="T2158">
        <v>0</v>
      </c>
      <c r="V2158" s="51">
        <v>6</v>
      </c>
      <c r="W2158" s="51">
        <v>13</v>
      </c>
      <c r="X2158" s="51">
        <v>101</v>
      </c>
    </row>
    <row r="2159" spans="1:24" x14ac:dyDescent="0.2">
      <c r="A2159">
        <v>73675</v>
      </c>
      <c r="B2159" t="s">
        <v>2062</v>
      </c>
      <c r="C2159" t="s">
        <v>2021</v>
      </c>
      <c r="D2159">
        <v>2017</v>
      </c>
      <c r="E2159" t="str">
        <f t="shared" si="33"/>
        <v>736752017</v>
      </c>
      <c r="F2159">
        <v>14219</v>
      </c>
      <c r="G2159" t="str">
        <f>VLOOKUP($A2159,CATMUN!$B$2:$C$1123,2,0)</f>
        <v>Bajo</v>
      </c>
      <c r="H2159" t="str">
        <f>VLOOKUP($A2159,CATMUN!$B$2:$D$1123,3,0)</f>
        <v>Municipios rurales</v>
      </c>
      <c r="I2159">
        <f>VLOOKUP($A2159,CATMUN!$B$2:$G$1123,4,0)</f>
        <v>0</v>
      </c>
      <c r="J2159">
        <f>VLOOKUP($A2159,CATMUN!$B$2:$G$1123,6,0)</f>
        <v>15</v>
      </c>
      <c r="K2159" s="69">
        <v>168.47563099999999</v>
      </c>
      <c r="L2159" s="69">
        <v>423.79490396975808</v>
      </c>
      <c r="N2159" s="69">
        <v>19.730779842112959</v>
      </c>
      <c r="P2159" s="69">
        <v>185.807253</v>
      </c>
      <c r="Q2159">
        <v>0</v>
      </c>
      <c r="S2159" s="69">
        <v>974.09391099999993</v>
      </c>
      <c r="T2159">
        <v>0</v>
      </c>
      <c r="V2159" s="51">
        <v>4</v>
      </c>
      <c r="W2159" s="51">
        <v>12</v>
      </c>
      <c r="X2159" s="51">
        <v>38</v>
      </c>
    </row>
    <row r="2160" spans="1:24" x14ac:dyDescent="0.2">
      <c r="A2160">
        <v>73678</v>
      </c>
      <c r="B2160" t="s">
        <v>2063</v>
      </c>
      <c r="C2160" t="s">
        <v>2021</v>
      </c>
      <c r="D2160">
        <v>2017</v>
      </c>
      <c r="E2160" t="str">
        <f t="shared" si="33"/>
        <v>736782017</v>
      </c>
      <c r="F2160">
        <v>19141</v>
      </c>
      <c r="G2160" t="str">
        <f>VLOOKUP($A2160,CATMUN!$B$2:$C$1123,2,0)</f>
        <v>Bajo</v>
      </c>
      <c r="H2160" t="str">
        <f>VLOOKUP($A2160,CATMUN!$B$2:$D$1123,3,0)</f>
        <v>Municipios rurales</v>
      </c>
      <c r="I2160">
        <f>VLOOKUP($A2160,CATMUN!$B$2:$G$1123,4,0)</f>
        <v>0</v>
      </c>
      <c r="J2160">
        <f>VLOOKUP($A2160,CATMUN!$B$2:$G$1123,6,0)</f>
        <v>15</v>
      </c>
      <c r="K2160" s="69">
        <v>226.606979</v>
      </c>
      <c r="L2160" s="69">
        <v>423.79490396975808</v>
      </c>
      <c r="M2160" s="69">
        <v>16.432980000000001</v>
      </c>
      <c r="N2160" s="69">
        <v>19.730779842112959</v>
      </c>
      <c r="P2160" s="69">
        <v>185.807253</v>
      </c>
      <c r="Q2160">
        <v>0</v>
      </c>
      <c r="S2160" s="69">
        <v>974.09391099999993</v>
      </c>
      <c r="T2160">
        <v>0</v>
      </c>
      <c r="V2160" s="51">
        <v>4</v>
      </c>
      <c r="W2160" s="51">
        <v>29</v>
      </c>
      <c r="X2160" s="51">
        <v>38</v>
      </c>
    </row>
    <row r="2161" spans="1:24" x14ac:dyDescent="0.2">
      <c r="A2161">
        <v>73686</v>
      </c>
      <c r="B2161" t="s">
        <v>2064</v>
      </c>
      <c r="C2161" t="s">
        <v>2021</v>
      </c>
      <c r="D2161">
        <v>2017</v>
      </c>
      <c r="E2161" t="str">
        <f t="shared" si="33"/>
        <v>736862017</v>
      </c>
      <c r="F2161">
        <v>6340</v>
      </c>
      <c r="G2161" t="str">
        <f>VLOOKUP($A2161,CATMUN!$B$2:$C$1123,2,0)</f>
        <v>Medio</v>
      </c>
      <c r="H2161" t="str">
        <f>VLOOKUP($A2161,CATMUN!$B$2:$D$1123,3,0)</f>
        <v>Municipios rurales</v>
      </c>
      <c r="I2161">
        <f>VLOOKUP($A2161,CATMUN!$B$2:$G$1123,4,0)</f>
        <v>0</v>
      </c>
      <c r="J2161">
        <f>VLOOKUP($A2161,CATMUN!$B$2:$G$1123,6,0)</f>
        <v>15</v>
      </c>
      <c r="K2161" s="69">
        <v>89.075998000000013</v>
      </c>
      <c r="L2161" s="69">
        <v>423.79490396975808</v>
      </c>
      <c r="M2161" s="69">
        <v>0.57911999999999997</v>
      </c>
      <c r="N2161" s="69">
        <v>19.730779842112959</v>
      </c>
      <c r="P2161" s="69">
        <v>185.807253</v>
      </c>
      <c r="Q2161">
        <v>0</v>
      </c>
      <c r="S2161" s="69">
        <v>974.09391099999993</v>
      </c>
      <c r="T2161">
        <v>0</v>
      </c>
      <c r="U2161">
        <v>2E-3</v>
      </c>
      <c r="V2161" s="51">
        <v>4</v>
      </c>
      <c r="W2161" s="51">
        <v>5</v>
      </c>
      <c r="X2161" s="51">
        <v>38</v>
      </c>
    </row>
    <row r="2162" spans="1:24" x14ac:dyDescent="0.2">
      <c r="A2162">
        <v>73770</v>
      </c>
      <c r="B2162" t="s">
        <v>1487</v>
      </c>
      <c r="C2162" t="s">
        <v>2021</v>
      </c>
      <c r="D2162">
        <v>2017</v>
      </c>
      <c r="E2162" t="str">
        <f t="shared" si="33"/>
        <v>737702017</v>
      </c>
      <c r="F2162">
        <v>4553</v>
      </c>
      <c r="G2162" t="str">
        <f>VLOOKUP($A2162,CATMUN!$B$2:$C$1123,2,0)</f>
        <v>Bajo</v>
      </c>
      <c r="H2162" t="str">
        <f>VLOOKUP($A2162,CATMUN!$B$2:$D$1123,3,0)</f>
        <v>Municipios rurales</v>
      </c>
      <c r="I2162">
        <f>VLOOKUP($A2162,CATMUN!$B$2:$G$1123,4,0)</f>
        <v>0</v>
      </c>
      <c r="J2162">
        <f>VLOOKUP($A2162,CATMUN!$B$2:$G$1123,6,0)</f>
        <v>15</v>
      </c>
      <c r="K2162" s="69">
        <v>252.87657300000001</v>
      </c>
      <c r="L2162" s="69">
        <v>423.79490396975808</v>
      </c>
      <c r="N2162" s="69">
        <v>19.730779842112959</v>
      </c>
      <c r="P2162" s="69">
        <v>185.807253</v>
      </c>
      <c r="Q2162">
        <v>0</v>
      </c>
      <c r="S2162" s="69">
        <v>974.09391099999993</v>
      </c>
      <c r="T2162">
        <v>0</v>
      </c>
      <c r="V2162" s="51">
        <v>4</v>
      </c>
      <c r="W2162" s="51" t="e">
        <v>#N/A</v>
      </c>
      <c r="X2162" s="51" t="e">
        <v>#N/A</v>
      </c>
    </row>
    <row r="2163" spans="1:24" x14ac:dyDescent="0.2">
      <c r="A2163">
        <v>73854</v>
      </c>
      <c r="B2163" t="s">
        <v>2065</v>
      </c>
      <c r="C2163" t="s">
        <v>2021</v>
      </c>
      <c r="D2163">
        <v>2017</v>
      </c>
      <c r="E2163" t="str">
        <f t="shared" si="33"/>
        <v>738542017</v>
      </c>
      <c r="F2163">
        <v>6387</v>
      </c>
      <c r="G2163" t="str">
        <f>VLOOKUP($A2163,CATMUN!$B$2:$C$1123,2,0)</f>
        <v>Medio</v>
      </c>
      <c r="H2163" t="str">
        <f>VLOOKUP($A2163,CATMUN!$B$2:$D$1123,3,0)</f>
        <v>Municipios rurales</v>
      </c>
      <c r="I2163">
        <f>VLOOKUP($A2163,CATMUN!$B$2:$G$1123,4,0)</f>
        <v>0</v>
      </c>
      <c r="J2163">
        <f>VLOOKUP($A2163,CATMUN!$B$2:$G$1123,6,0)</f>
        <v>15</v>
      </c>
      <c r="K2163" s="69">
        <v>142.376938</v>
      </c>
      <c r="L2163" s="69">
        <v>423.79490396975808</v>
      </c>
      <c r="M2163" s="69">
        <v>0.12295300000000001</v>
      </c>
      <c r="N2163" s="69">
        <v>19.730779842112959</v>
      </c>
      <c r="P2163" s="69">
        <v>185.807253</v>
      </c>
      <c r="Q2163">
        <v>0</v>
      </c>
      <c r="S2163" s="69">
        <v>974.09391099999993</v>
      </c>
      <c r="T2163">
        <v>0</v>
      </c>
      <c r="V2163" s="51">
        <v>4</v>
      </c>
      <c r="W2163" s="51">
        <v>3</v>
      </c>
      <c r="X2163" s="51">
        <v>38</v>
      </c>
    </row>
    <row r="2164" spans="1:24" x14ac:dyDescent="0.2">
      <c r="A2164">
        <v>73870</v>
      </c>
      <c r="B2164" t="s">
        <v>2067</v>
      </c>
      <c r="C2164" t="s">
        <v>2021</v>
      </c>
      <c r="D2164">
        <v>2017</v>
      </c>
      <c r="E2164" t="str">
        <f t="shared" si="33"/>
        <v>738702017</v>
      </c>
      <c r="F2164">
        <v>10591</v>
      </c>
      <c r="G2164" t="str">
        <f>VLOOKUP($A2164,CATMUN!$B$2:$C$1123,2,0)</f>
        <v>Bajo</v>
      </c>
      <c r="H2164" t="str">
        <f>VLOOKUP($A2164,CATMUN!$B$2:$D$1123,3,0)</f>
        <v>Municipios rurales</v>
      </c>
      <c r="I2164">
        <f>VLOOKUP($A2164,CATMUN!$B$2:$G$1123,4,0)</f>
        <v>0</v>
      </c>
      <c r="J2164">
        <f>VLOOKUP($A2164,CATMUN!$B$2:$G$1123,6,0)</f>
        <v>15</v>
      </c>
      <c r="K2164" s="69">
        <v>209.95162572000001</v>
      </c>
      <c r="L2164" s="69">
        <v>423.79490396975808</v>
      </c>
      <c r="N2164" s="69">
        <v>19.730779842112959</v>
      </c>
      <c r="P2164" s="69">
        <v>185.807253</v>
      </c>
      <c r="Q2164">
        <v>0</v>
      </c>
      <c r="S2164" s="69">
        <v>974.09391099999993</v>
      </c>
      <c r="T2164">
        <v>0</v>
      </c>
      <c r="V2164" s="51">
        <v>4</v>
      </c>
      <c r="W2164" s="51">
        <v>4</v>
      </c>
      <c r="X2164" s="51">
        <v>38</v>
      </c>
    </row>
    <row r="2165" spans="1:24" x14ac:dyDescent="0.2">
      <c r="A2165">
        <v>73873</v>
      </c>
      <c r="B2165" t="s">
        <v>2068</v>
      </c>
      <c r="C2165" t="s">
        <v>2021</v>
      </c>
      <c r="D2165">
        <v>2017</v>
      </c>
      <c r="E2165" t="str">
        <f t="shared" si="33"/>
        <v>738732017</v>
      </c>
      <c r="F2165">
        <v>5312</v>
      </c>
      <c r="G2165" t="str">
        <f>VLOOKUP($A2165,CATMUN!$B$2:$C$1123,2,0)</f>
        <v>Bajo</v>
      </c>
      <c r="H2165" t="str">
        <f>VLOOKUP($A2165,CATMUN!$B$2:$D$1123,3,0)</f>
        <v>Municipios rurales</v>
      </c>
      <c r="I2165">
        <f>VLOOKUP($A2165,CATMUN!$B$2:$G$1123,4,0)</f>
        <v>0</v>
      </c>
      <c r="J2165">
        <f>VLOOKUP($A2165,CATMUN!$B$2:$G$1123,6,0)</f>
        <v>15</v>
      </c>
      <c r="K2165" s="69">
        <v>43.561869000000002</v>
      </c>
      <c r="L2165" s="69">
        <v>423.79490396975808</v>
      </c>
      <c r="M2165" s="69">
        <v>4.0589140000000006</v>
      </c>
      <c r="N2165" s="69">
        <v>19.730779842112959</v>
      </c>
      <c r="P2165" s="69">
        <v>185.807253</v>
      </c>
      <c r="Q2165">
        <v>0</v>
      </c>
      <c r="S2165" s="69">
        <v>974.09391099999993</v>
      </c>
      <c r="T2165">
        <v>0</v>
      </c>
      <c r="V2165" s="51">
        <v>4</v>
      </c>
      <c r="W2165" s="51">
        <v>4</v>
      </c>
      <c r="X2165" s="51">
        <v>38</v>
      </c>
    </row>
    <row r="2166" spans="1:24" x14ac:dyDescent="0.2">
      <c r="A2166">
        <v>76100</v>
      </c>
      <c r="B2166" t="s">
        <v>1242</v>
      </c>
      <c r="C2166" t="s">
        <v>2069</v>
      </c>
      <c r="D2166">
        <v>2017</v>
      </c>
      <c r="E2166" t="str">
        <f t="shared" si="33"/>
        <v>761002017</v>
      </c>
      <c r="F2166">
        <v>13131</v>
      </c>
      <c r="G2166" t="str">
        <f>VLOOKUP($A2166,CATMUN!$B$2:$C$1123,2,0)</f>
        <v>Medio</v>
      </c>
      <c r="H2166" t="str">
        <f>VLOOKUP($A2166,CATMUN!$B$2:$D$1123,3,0)</f>
        <v>Municipios rurales</v>
      </c>
      <c r="I2166">
        <f>VLOOKUP($A2166,CATMUN!$B$2:$G$1123,4,0)</f>
        <v>0</v>
      </c>
      <c r="J2166">
        <f>VLOOKUP($A2166,CATMUN!$B$2:$G$1123,6,0)</f>
        <v>15</v>
      </c>
      <c r="K2166" s="69">
        <v>545.31181800000002</v>
      </c>
      <c r="L2166" s="69">
        <v>423.79490396975808</v>
      </c>
      <c r="M2166" s="69">
        <v>17.829145</v>
      </c>
      <c r="N2166" s="69">
        <v>19.730779842112959</v>
      </c>
      <c r="P2166" s="69">
        <v>185.807253</v>
      </c>
      <c r="Q2166">
        <v>0</v>
      </c>
      <c r="S2166" s="69">
        <v>974.09391099999993</v>
      </c>
      <c r="T2166">
        <v>0</v>
      </c>
      <c r="V2166" s="51">
        <v>4</v>
      </c>
      <c r="W2166" s="51">
        <v>10</v>
      </c>
      <c r="X2166" s="51">
        <v>38</v>
      </c>
    </row>
    <row r="2167" spans="1:24" x14ac:dyDescent="0.2">
      <c r="A2167">
        <v>76113</v>
      </c>
      <c r="B2167" t="s">
        <v>2075</v>
      </c>
      <c r="C2167" t="s">
        <v>2069</v>
      </c>
      <c r="D2167">
        <v>2017</v>
      </c>
      <c r="E2167" t="str">
        <f t="shared" si="33"/>
        <v>761132017</v>
      </c>
      <c r="F2167">
        <v>21075</v>
      </c>
      <c r="G2167" t="str">
        <f>VLOOKUP($A2167,CATMUN!$B$2:$C$1123,2,0)</f>
        <v>Alto</v>
      </c>
      <c r="H2167" t="str">
        <f>VLOOKUP($A2167,CATMUN!$B$2:$D$1123,3,0)</f>
        <v>Municipios rurales</v>
      </c>
      <c r="I2167">
        <f>VLOOKUP($A2167,CATMUN!$B$2:$G$1123,4,0)</f>
        <v>0</v>
      </c>
      <c r="J2167">
        <f>VLOOKUP($A2167,CATMUN!$B$2:$G$1123,6,0)</f>
        <v>15</v>
      </c>
      <c r="K2167" s="69">
        <v>4054.2825589999998</v>
      </c>
      <c r="L2167" s="69">
        <v>423.79490396975808</v>
      </c>
      <c r="M2167" s="69">
        <v>8.2042850000000005</v>
      </c>
      <c r="N2167" s="69">
        <v>19.730779842112959</v>
      </c>
      <c r="P2167" s="69">
        <v>185.807253</v>
      </c>
      <c r="Q2167">
        <v>0</v>
      </c>
      <c r="S2167" s="69">
        <v>974.09391099999993</v>
      </c>
      <c r="T2167">
        <v>0</v>
      </c>
      <c r="V2167" s="51">
        <v>6</v>
      </c>
      <c r="W2167" s="51">
        <v>531</v>
      </c>
      <c r="X2167" s="51">
        <v>101</v>
      </c>
    </row>
    <row r="2168" spans="1:24" x14ac:dyDescent="0.2">
      <c r="A2168">
        <v>76126</v>
      </c>
      <c r="B2168" t="s">
        <v>2077</v>
      </c>
      <c r="C2168" t="s">
        <v>2069</v>
      </c>
      <c r="D2168">
        <v>2017</v>
      </c>
      <c r="E2168" t="str">
        <f t="shared" si="33"/>
        <v>761262017</v>
      </c>
      <c r="F2168">
        <v>15824</v>
      </c>
      <c r="G2168" t="str">
        <f>VLOOKUP($A2168,CATMUN!$B$2:$C$1123,2,0)</f>
        <v>Alto</v>
      </c>
      <c r="H2168" t="str">
        <f>VLOOKUP($A2168,CATMUN!$B$2:$D$1123,3,0)</f>
        <v>Municipios rurales</v>
      </c>
      <c r="I2168">
        <f>VLOOKUP($A2168,CATMUN!$B$2:$G$1123,4,0)</f>
        <v>0</v>
      </c>
      <c r="J2168">
        <f>VLOOKUP($A2168,CATMUN!$B$2:$G$1123,6,0)</f>
        <v>15</v>
      </c>
      <c r="K2168" s="69">
        <v>2049.8674219999998</v>
      </c>
      <c r="L2168" s="69">
        <v>423.79490396975808</v>
      </c>
      <c r="M2168" s="69">
        <v>21.720483000000002</v>
      </c>
      <c r="N2168" s="69">
        <v>19.730779842112959</v>
      </c>
      <c r="O2168" s="69">
        <v>0</v>
      </c>
      <c r="P2168" s="69">
        <v>185.807253</v>
      </c>
      <c r="Q2168">
        <v>0</v>
      </c>
      <c r="S2168" s="69">
        <v>974.09391099999993</v>
      </c>
      <c r="T2168">
        <v>0</v>
      </c>
      <c r="V2168" s="51">
        <v>4</v>
      </c>
      <c r="W2168" s="51">
        <v>5</v>
      </c>
      <c r="X2168" s="51">
        <v>38</v>
      </c>
    </row>
    <row r="2169" spans="1:24" x14ac:dyDescent="0.2">
      <c r="A2169">
        <v>76233</v>
      </c>
      <c r="B2169" t="s">
        <v>2079</v>
      </c>
      <c r="C2169" t="s">
        <v>2069</v>
      </c>
      <c r="D2169">
        <v>2017</v>
      </c>
      <c r="E2169" t="str">
        <f t="shared" si="33"/>
        <v>762332017</v>
      </c>
      <c r="F2169">
        <v>36652</v>
      </c>
      <c r="G2169" t="str">
        <f>VLOOKUP($A2169,CATMUN!$B$2:$C$1123,2,0)</f>
        <v>Alto</v>
      </c>
      <c r="H2169" t="str">
        <f>VLOOKUP($A2169,CATMUN!$B$2:$D$1123,3,0)</f>
        <v>Municipios rurales</v>
      </c>
      <c r="I2169">
        <f>VLOOKUP($A2169,CATMUN!$B$2:$G$1123,4,0)</f>
        <v>0</v>
      </c>
      <c r="J2169">
        <f>VLOOKUP($A2169,CATMUN!$B$2:$G$1123,6,0)</f>
        <v>15</v>
      </c>
      <c r="K2169" s="69">
        <v>1652.0190849999999</v>
      </c>
      <c r="L2169" s="69">
        <v>423.79490396975808</v>
      </c>
      <c r="M2169" s="69">
        <v>145.40046599999999</v>
      </c>
      <c r="N2169" s="69">
        <v>19.730779842112959</v>
      </c>
      <c r="P2169" s="69">
        <v>185.807253</v>
      </c>
      <c r="Q2169">
        <v>0</v>
      </c>
      <c r="S2169" s="69">
        <v>974.09391099999993</v>
      </c>
      <c r="T2169">
        <v>0</v>
      </c>
      <c r="V2169" s="51">
        <v>4</v>
      </c>
      <c r="W2169" s="51">
        <v>156</v>
      </c>
      <c r="X2169" s="51">
        <v>38</v>
      </c>
    </row>
    <row r="2170" spans="1:24" x14ac:dyDescent="0.2">
      <c r="A2170">
        <v>76243</v>
      </c>
      <c r="B2170" t="s">
        <v>2080</v>
      </c>
      <c r="C2170" t="s">
        <v>2069</v>
      </c>
      <c r="D2170">
        <v>2017</v>
      </c>
      <c r="E2170" t="str">
        <f t="shared" si="33"/>
        <v>762432017</v>
      </c>
      <c r="F2170">
        <v>11164</v>
      </c>
      <c r="G2170" t="str">
        <f>VLOOKUP($A2170,CATMUN!$B$2:$C$1123,2,0)</f>
        <v>Medio</v>
      </c>
      <c r="H2170" t="str">
        <f>VLOOKUP($A2170,CATMUN!$B$2:$D$1123,3,0)</f>
        <v>Municipios rurales</v>
      </c>
      <c r="I2170">
        <f>VLOOKUP($A2170,CATMUN!$B$2:$G$1123,4,0)</f>
        <v>0</v>
      </c>
      <c r="J2170">
        <f>VLOOKUP($A2170,CATMUN!$B$2:$G$1123,6,0)</f>
        <v>15</v>
      </c>
      <c r="K2170" s="69">
        <v>306.073397</v>
      </c>
      <c r="L2170" s="69">
        <v>423.79490396975808</v>
      </c>
      <c r="N2170" s="69">
        <v>19.730779842112959</v>
      </c>
      <c r="P2170" s="69">
        <v>185.807253</v>
      </c>
      <c r="Q2170">
        <v>0</v>
      </c>
      <c r="S2170" s="69">
        <v>974.09391099999993</v>
      </c>
      <c r="T2170">
        <v>0</v>
      </c>
      <c r="V2170" s="51">
        <v>4</v>
      </c>
      <c r="W2170" s="51">
        <v>5</v>
      </c>
      <c r="X2170" s="51">
        <v>38</v>
      </c>
    </row>
    <row r="2171" spans="1:24" x14ac:dyDescent="0.2">
      <c r="A2171">
        <v>76246</v>
      </c>
      <c r="B2171" t="s">
        <v>2081</v>
      </c>
      <c r="C2171" t="s">
        <v>2069</v>
      </c>
      <c r="D2171">
        <v>2017</v>
      </c>
      <c r="E2171" t="str">
        <f t="shared" si="33"/>
        <v>762462017</v>
      </c>
      <c r="F2171">
        <v>10116</v>
      </c>
      <c r="G2171" t="str">
        <f>VLOOKUP($A2171,CATMUN!$B$2:$C$1123,2,0)</f>
        <v>Medio</v>
      </c>
      <c r="H2171" t="str">
        <f>VLOOKUP($A2171,CATMUN!$B$2:$D$1123,3,0)</f>
        <v>Municipios rurales</v>
      </c>
      <c r="I2171">
        <f>VLOOKUP($A2171,CATMUN!$B$2:$G$1123,4,0)</f>
        <v>0</v>
      </c>
      <c r="J2171">
        <f>VLOOKUP($A2171,CATMUN!$B$2:$G$1123,6,0)</f>
        <v>15</v>
      </c>
      <c r="K2171" s="69">
        <v>209.197158</v>
      </c>
      <c r="L2171" s="69">
        <v>423.79490396975808</v>
      </c>
      <c r="N2171" s="69">
        <v>19.730779842112959</v>
      </c>
      <c r="P2171" s="69">
        <v>185.807253</v>
      </c>
      <c r="Q2171">
        <v>0</v>
      </c>
      <c r="S2171" s="69">
        <v>974.09391099999993</v>
      </c>
      <c r="T2171">
        <v>0</v>
      </c>
      <c r="V2171" s="51">
        <v>4</v>
      </c>
      <c r="W2171" s="51">
        <v>7</v>
      </c>
      <c r="X2171" s="51">
        <v>38</v>
      </c>
    </row>
    <row r="2172" spans="1:24" x14ac:dyDescent="0.2">
      <c r="A2172">
        <v>76250</v>
      </c>
      <c r="B2172" t="s">
        <v>2083</v>
      </c>
      <c r="C2172" t="s">
        <v>2069</v>
      </c>
      <c r="D2172">
        <v>2017</v>
      </c>
      <c r="E2172" t="str">
        <f t="shared" si="33"/>
        <v>762502017</v>
      </c>
      <c r="F2172">
        <v>8326</v>
      </c>
      <c r="G2172" t="str">
        <f>VLOOKUP($A2172,CATMUN!$B$2:$C$1123,2,0)</f>
        <v>Bajo</v>
      </c>
      <c r="H2172" t="str">
        <f>VLOOKUP($A2172,CATMUN!$B$2:$D$1123,3,0)</f>
        <v>Municipios rurales</v>
      </c>
      <c r="I2172">
        <f>VLOOKUP($A2172,CATMUN!$B$2:$G$1123,4,0)</f>
        <v>0</v>
      </c>
      <c r="J2172">
        <f>VLOOKUP($A2172,CATMUN!$B$2:$G$1123,6,0)</f>
        <v>15</v>
      </c>
      <c r="K2172" s="69">
        <v>303.060519</v>
      </c>
      <c r="L2172" s="69">
        <v>423.79490396975808</v>
      </c>
      <c r="M2172" s="69">
        <v>2.0884200000000002</v>
      </c>
      <c r="N2172" s="69">
        <v>19.730779842112959</v>
      </c>
      <c r="P2172" s="69">
        <v>185.807253</v>
      </c>
      <c r="Q2172">
        <v>0</v>
      </c>
      <c r="S2172" s="69">
        <v>974.09391099999993</v>
      </c>
      <c r="T2172">
        <v>0</v>
      </c>
      <c r="V2172" s="51">
        <v>4</v>
      </c>
      <c r="W2172" s="51">
        <v>8</v>
      </c>
      <c r="X2172" s="51">
        <v>38</v>
      </c>
    </row>
    <row r="2173" spans="1:24" x14ac:dyDescent="0.2">
      <c r="A2173">
        <v>76377</v>
      </c>
      <c r="B2173" t="s">
        <v>2088</v>
      </c>
      <c r="C2173" t="s">
        <v>2069</v>
      </c>
      <c r="D2173">
        <v>2017</v>
      </c>
      <c r="E2173" t="str">
        <f t="shared" si="33"/>
        <v>763772017</v>
      </c>
      <c r="F2173">
        <v>11614</v>
      </c>
      <c r="G2173" t="str">
        <f>VLOOKUP($A2173,CATMUN!$B$2:$C$1123,2,0)</f>
        <v>Alto</v>
      </c>
      <c r="H2173" t="str">
        <f>VLOOKUP($A2173,CATMUN!$B$2:$D$1123,3,0)</f>
        <v>Municipios rurales</v>
      </c>
      <c r="I2173">
        <f>VLOOKUP($A2173,CATMUN!$B$2:$G$1123,4,0)</f>
        <v>0</v>
      </c>
      <c r="J2173">
        <f>VLOOKUP($A2173,CATMUN!$B$2:$G$1123,6,0)</f>
        <v>15</v>
      </c>
      <c r="K2173" s="69">
        <v>948.10240199999998</v>
      </c>
      <c r="L2173" s="69">
        <v>423.79490396975808</v>
      </c>
      <c r="M2173" s="69">
        <v>9.5561749999999996</v>
      </c>
      <c r="N2173" s="69">
        <v>19.730779842112959</v>
      </c>
      <c r="P2173" s="69">
        <v>185.807253</v>
      </c>
      <c r="Q2173">
        <v>0</v>
      </c>
      <c r="S2173" s="69">
        <v>974.09391099999993</v>
      </c>
      <c r="T2173">
        <v>0</v>
      </c>
      <c r="V2173" s="51">
        <v>4</v>
      </c>
      <c r="W2173" s="51">
        <v>12</v>
      </c>
      <c r="X2173" s="51">
        <v>38</v>
      </c>
    </row>
    <row r="2174" spans="1:24" x14ac:dyDescent="0.2">
      <c r="A2174">
        <v>76403</v>
      </c>
      <c r="B2174" t="s">
        <v>1337</v>
      </c>
      <c r="C2174" t="s">
        <v>2069</v>
      </c>
      <c r="D2174">
        <v>2017</v>
      </c>
      <c r="E2174" t="str">
        <f t="shared" si="33"/>
        <v>764032017</v>
      </c>
      <c r="F2174">
        <v>13076</v>
      </c>
      <c r="G2174" t="str">
        <f>VLOOKUP($A2174,CATMUN!$B$2:$C$1123,2,0)</f>
        <v>Alto</v>
      </c>
      <c r="H2174" t="str">
        <f>VLOOKUP($A2174,CATMUN!$B$2:$D$1123,3,0)</f>
        <v>Municipios rurales</v>
      </c>
      <c r="I2174">
        <f>VLOOKUP($A2174,CATMUN!$B$2:$G$1123,4,0)</f>
        <v>0</v>
      </c>
      <c r="J2174">
        <f>VLOOKUP($A2174,CATMUN!$B$2:$G$1123,6,0)</f>
        <v>15</v>
      </c>
      <c r="K2174" s="69">
        <v>1169.100244</v>
      </c>
      <c r="L2174" s="69">
        <v>423.79490396975808</v>
      </c>
      <c r="M2174" s="69">
        <v>20.372649000000003</v>
      </c>
      <c r="N2174" s="69">
        <v>19.730779842112959</v>
      </c>
      <c r="P2174" s="69">
        <v>185.807253</v>
      </c>
      <c r="Q2174">
        <v>0</v>
      </c>
      <c r="S2174" s="69">
        <v>974.09391099999993</v>
      </c>
      <c r="T2174">
        <v>0</v>
      </c>
      <c r="V2174" s="51">
        <v>4</v>
      </c>
      <c r="W2174" s="51">
        <v>48</v>
      </c>
      <c r="X2174" s="51">
        <v>38</v>
      </c>
    </row>
    <row r="2175" spans="1:24" x14ac:dyDescent="0.2">
      <c r="A2175">
        <v>76616</v>
      </c>
      <c r="B2175" t="s">
        <v>2092</v>
      </c>
      <c r="C2175" t="s">
        <v>2069</v>
      </c>
      <c r="D2175">
        <v>2017</v>
      </c>
      <c r="E2175" t="str">
        <f t="shared" si="33"/>
        <v>766162017</v>
      </c>
      <c r="F2175">
        <v>14258</v>
      </c>
      <c r="G2175" t="str">
        <f>VLOOKUP($A2175,CATMUN!$B$2:$C$1123,2,0)</f>
        <v>Alto</v>
      </c>
      <c r="H2175" t="str">
        <f>VLOOKUP($A2175,CATMUN!$B$2:$D$1123,3,0)</f>
        <v>Municipios rurales</v>
      </c>
      <c r="I2175">
        <f>VLOOKUP($A2175,CATMUN!$B$2:$G$1123,4,0)</f>
        <v>0</v>
      </c>
      <c r="J2175">
        <f>VLOOKUP($A2175,CATMUN!$B$2:$G$1123,6,0)</f>
        <v>15</v>
      </c>
      <c r="K2175" s="69">
        <v>1441.074036</v>
      </c>
      <c r="L2175" s="69">
        <v>423.79490396975808</v>
      </c>
      <c r="N2175" s="69">
        <v>19.730779842112959</v>
      </c>
      <c r="P2175" s="69">
        <v>185.807253</v>
      </c>
      <c r="Q2175">
        <v>0</v>
      </c>
      <c r="S2175" s="69">
        <v>974.09391099999993</v>
      </c>
      <c r="T2175">
        <v>0</v>
      </c>
      <c r="V2175" s="51">
        <v>4</v>
      </c>
      <c r="W2175" s="51">
        <v>89</v>
      </c>
      <c r="X2175" s="51">
        <v>38</v>
      </c>
    </row>
    <row r="2176" spans="1:24" x14ac:dyDescent="0.2">
      <c r="A2176">
        <v>76863</v>
      </c>
      <c r="B2176" t="s">
        <v>2099</v>
      </c>
      <c r="C2176" t="s">
        <v>2069</v>
      </c>
      <c r="D2176">
        <v>2017</v>
      </c>
      <c r="E2176" t="str">
        <f t="shared" si="33"/>
        <v>768632017</v>
      </c>
      <c r="F2176">
        <v>7017</v>
      </c>
      <c r="G2176" t="str">
        <f>VLOOKUP($A2176,CATMUN!$B$2:$C$1123,2,0)</f>
        <v>Medio</v>
      </c>
      <c r="H2176" t="str">
        <f>VLOOKUP($A2176,CATMUN!$B$2:$D$1123,3,0)</f>
        <v>Municipios rurales</v>
      </c>
      <c r="I2176">
        <f>VLOOKUP($A2176,CATMUN!$B$2:$G$1123,4,0)</f>
        <v>0</v>
      </c>
      <c r="J2176">
        <f>VLOOKUP($A2176,CATMUN!$B$2:$G$1123,6,0)</f>
        <v>15</v>
      </c>
      <c r="K2176" s="69">
        <v>303.37037199999997</v>
      </c>
      <c r="L2176" s="69">
        <v>423.79490396975808</v>
      </c>
      <c r="M2176" s="69">
        <v>1.86825</v>
      </c>
      <c r="N2176" s="69">
        <v>19.730779842112959</v>
      </c>
      <c r="P2176" s="69">
        <v>185.807253</v>
      </c>
      <c r="Q2176">
        <v>0</v>
      </c>
      <c r="S2176" s="69">
        <v>974.09391099999993</v>
      </c>
      <c r="T2176">
        <v>0</v>
      </c>
      <c r="V2176" s="51">
        <v>4</v>
      </c>
      <c r="W2176" s="51">
        <v>11</v>
      </c>
      <c r="X2176" s="51">
        <v>38</v>
      </c>
    </row>
    <row r="2177" spans="1:24" x14ac:dyDescent="0.2">
      <c r="A2177">
        <v>76890</v>
      </c>
      <c r="B2177" t="s">
        <v>2101</v>
      </c>
      <c r="C2177" t="s">
        <v>2069</v>
      </c>
      <c r="D2177">
        <v>2017</v>
      </c>
      <c r="E2177" t="str">
        <f t="shared" si="33"/>
        <v>768902017</v>
      </c>
      <c r="F2177">
        <v>16418</v>
      </c>
      <c r="G2177" t="str">
        <f>VLOOKUP($A2177,CATMUN!$B$2:$C$1123,2,0)</f>
        <v>Alto</v>
      </c>
      <c r="H2177" t="str">
        <f>VLOOKUP($A2177,CATMUN!$B$2:$D$1123,3,0)</f>
        <v>Municipios rurales</v>
      </c>
      <c r="I2177">
        <f>VLOOKUP($A2177,CATMUN!$B$2:$G$1123,4,0)</f>
        <v>0</v>
      </c>
      <c r="J2177">
        <f>VLOOKUP($A2177,CATMUN!$B$2:$G$1123,6,0)</f>
        <v>15</v>
      </c>
      <c r="K2177" s="69">
        <v>2105.7624289999999</v>
      </c>
      <c r="L2177" s="69">
        <v>423.79490396975808</v>
      </c>
      <c r="M2177" s="69">
        <v>512.45145400000001</v>
      </c>
      <c r="N2177" s="69">
        <v>19.730779842112959</v>
      </c>
      <c r="O2177" s="69">
        <v>0</v>
      </c>
      <c r="P2177" s="69">
        <v>185.807253</v>
      </c>
      <c r="Q2177">
        <v>0</v>
      </c>
      <c r="S2177" s="69">
        <v>974.09391099999993</v>
      </c>
      <c r="T2177">
        <v>0</v>
      </c>
      <c r="V2177" s="51">
        <v>4</v>
      </c>
      <c r="W2177" s="51">
        <v>47</v>
      </c>
      <c r="X2177" s="51">
        <v>38</v>
      </c>
    </row>
    <row r="2178" spans="1:24" x14ac:dyDescent="0.2">
      <c r="A2178">
        <v>81065</v>
      </c>
      <c r="B2178" t="s">
        <v>2105</v>
      </c>
      <c r="C2178" t="s">
        <v>2104</v>
      </c>
      <c r="D2178">
        <v>2017</v>
      </c>
      <c r="E2178" t="str">
        <f t="shared" ref="E2178:E2241" si="34">A2178&amp;D2178</f>
        <v>810652017</v>
      </c>
      <c r="F2178">
        <v>42171</v>
      </c>
      <c r="G2178" t="str">
        <f>VLOOKUP($A2178,CATMUN!$B$2:$C$1123,2,0)</f>
        <v>Alto</v>
      </c>
      <c r="H2178" t="str">
        <f>VLOOKUP($A2178,CATMUN!$B$2:$D$1123,3,0)</f>
        <v>Municipios rurales</v>
      </c>
      <c r="I2178">
        <f>VLOOKUP($A2178,CATMUN!$B$2:$G$1123,4,0)</f>
        <v>0</v>
      </c>
      <c r="J2178">
        <f>VLOOKUP($A2178,CATMUN!$B$2:$G$1123,6,0)</f>
        <v>15</v>
      </c>
      <c r="K2178" s="69">
        <v>318.69850500000001</v>
      </c>
      <c r="L2178" s="69">
        <v>423.79490396975808</v>
      </c>
      <c r="M2178" s="69">
        <v>717.99741180000001</v>
      </c>
      <c r="N2178" s="69">
        <v>19.730779842112959</v>
      </c>
      <c r="P2178" s="69">
        <v>185.807253</v>
      </c>
      <c r="Q2178">
        <v>0</v>
      </c>
      <c r="S2178" s="69">
        <v>974.09391099999993</v>
      </c>
      <c r="T2178">
        <v>0</v>
      </c>
      <c r="V2178" s="51">
        <v>4</v>
      </c>
      <c r="W2178" s="51">
        <v>112</v>
      </c>
      <c r="X2178" s="51">
        <v>38</v>
      </c>
    </row>
    <row r="2179" spans="1:24" x14ac:dyDescent="0.2">
      <c r="A2179">
        <v>81220</v>
      </c>
      <c r="B2179" t="s">
        <v>2106</v>
      </c>
      <c r="C2179" t="s">
        <v>2104</v>
      </c>
      <c r="D2179">
        <v>2017</v>
      </c>
      <c r="E2179" t="str">
        <f t="shared" si="34"/>
        <v>812202017</v>
      </c>
      <c r="F2179">
        <v>3263</v>
      </c>
      <c r="G2179" t="str">
        <f>VLOOKUP($A2179,CATMUN!$B$2:$C$1123,2,0)</f>
        <v>Medio</v>
      </c>
      <c r="H2179" t="str">
        <f>VLOOKUP($A2179,CATMUN!$B$2:$D$1123,3,0)</f>
        <v>Municipios rurales</v>
      </c>
      <c r="I2179">
        <f>VLOOKUP($A2179,CATMUN!$B$2:$G$1123,4,0)</f>
        <v>0</v>
      </c>
      <c r="J2179">
        <f>VLOOKUP($A2179,CATMUN!$B$2:$G$1123,6,0)</f>
        <v>15</v>
      </c>
      <c r="K2179" s="69">
        <v>24.151772000000001</v>
      </c>
      <c r="L2179" s="69">
        <v>423.79490396975808</v>
      </c>
      <c r="M2179" s="69">
        <v>0</v>
      </c>
      <c r="N2179" s="69">
        <v>19.730779842112959</v>
      </c>
      <c r="O2179" s="69">
        <v>0</v>
      </c>
      <c r="P2179" s="69">
        <v>185.807253</v>
      </c>
      <c r="Q2179">
        <v>0</v>
      </c>
      <c r="S2179" s="69">
        <v>974.09391099999993</v>
      </c>
      <c r="T2179">
        <v>0</v>
      </c>
      <c r="V2179" s="51">
        <v>4</v>
      </c>
      <c r="W2179" s="51">
        <v>2</v>
      </c>
      <c r="X2179" s="51">
        <v>38</v>
      </c>
    </row>
    <row r="2180" spans="1:24" x14ac:dyDescent="0.2">
      <c r="A2180">
        <v>81300</v>
      </c>
      <c r="B2180" t="s">
        <v>2107</v>
      </c>
      <c r="C2180" t="s">
        <v>2104</v>
      </c>
      <c r="D2180">
        <v>2017</v>
      </c>
      <c r="E2180" t="str">
        <f t="shared" si="34"/>
        <v>813002017</v>
      </c>
      <c r="F2180">
        <v>26107</v>
      </c>
      <c r="G2180" t="str">
        <f>VLOOKUP($A2180,CATMUN!$B$2:$C$1123,2,0)</f>
        <v>Medio</v>
      </c>
      <c r="H2180" t="str">
        <f>VLOOKUP($A2180,CATMUN!$B$2:$D$1123,3,0)</f>
        <v>Municipios rurales</v>
      </c>
      <c r="I2180">
        <f>VLOOKUP($A2180,CATMUN!$B$2:$G$1123,4,0)</f>
        <v>0</v>
      </c>
      <c r="J2180">
        <f>VLOOKUP($A2180,CATMUN!$B$2:$G$1123,6,0)</f>
        <v>15</v>
      </c>
      <c r="K2180" s="69">
        <v>119.814629</v>
      </c>
      <c r="L2180" s="69">
        <v>423.79490396975808</v>
      </c>
      <c r="M2180" s="69">
        <v>50.599046020000003</v>
      </c>
      <c r="N2180" s="69">
        <v>19.730779842112959</v>
      </c>
      <c r="P2180" s="69">
        <v>185.807253</v>
      </c>
      <c r="Q2180">
        <v>0</v>
      </c>
      <c r="S2180" s="69">
        <v>974.09391099999993</v>
      </c>
      <c r="T2180">
        <v>0</v>
      </c>
      <c r="V2180" s="51">
        <v>4</v>
      </c>
      <c r="W2180" s="51">
        <v>10</v>
      </c>
      <c r="X2180" s="51">
        <v>38</v>
      </c>
    </row>
    <row r="2181" spans="1:24" x14ac:dyDescent="0.2">
      <c r="A2181">
        <v>81591</v>
      </c>
      <c r="B2181" t="s">
        <v>2108</v>
      </c>
      <c r="C2181" t="s">
        <v>2104</v>
      </c>
      <c r="D2181">
        <v>2017</v>
      </c>
      <c r="E2181" t="str">
        <f t="shared" si="34"/>
        <v>815912017</v>
      </c>
      <c r="F2181">
        <v>3831</v>
      </c>
      <c r="G2181" t="str">
        <f>VLOOKUP($A2181,CATMUN!$B$2:$C$1123,2,0)</f>
        <v>Medio</v>
      </c>
      <c r="H2181" t="str">
        <f>VLOOKUP($A2181,CATMUN!$B$2:$D$1123,3,0)</f>
        <v>Municipios rurales</v>
      </c>
      <c r="I2181">
        <f>VLOOKUP($A2181,CATMUN!$B$2:$G$1123,4,0)</f>
        <v>0</v>
      </c>
      <c r="J2181">
        <f>VLOOKUP($A2181,CATMUN!$B$2:$G$1123,6,0)</f>
        <v>15</v>
      </c>
      <c r="K2181" s="69">
        <v>53.189972000000004</v>
      </c>
      <c r="L2181" s="69">
        <v>423.79490396975808</v>
      </c>
      <c r="M2181" s="69">
        <v>0.87378099999999992</v>
      </c>
      <c r="N2181" s="69">
        <v>19.730779842112959</v>
      </c>
      <c r="P2181" s="69">
        <v>185.807253</v>
      </c>
      <c r="Q2181">
        <v>0</v>
      </c>
      <c r="S2181" s="69">
        <v>974.09391099999993</v>
      </c>
      <c r="T2181">
        <v>0</v>
      </c>
      <c r="U2181">
        <v>0.11</v>
      </c>
      <c r="V2181" s="51">
        <v>4</v>
      </c>
      <c r="W2181" s="51">
        <v>3</v>
      </c>
      <c r="X2181" s="51">
        <v>38</v>
      </c>
    </row>
    <row r="2182" spans="1:24" x14ac:dyDescent="0.2">
      <c r="A2182">
        <v>81794</v>
      </c>
      <c r="B2182" t="s">
        <v>2110</v>
      </c>
      <c r="C2182" t="s">
        <v>2104</v>
      </c>
      <c r="D2182">
        <v>2017</v>
      </c>
      <c r="E2182" t="str">
        <f t="shared" si="34"/>
        <v>817942017</v>
      </c>
      <c r="F2182">
        <v>53739</v>
      </c>
      <c r="G2182" t="str">
        <f>VLOOKUP($A2182,CATMUN!$B$2:$C$1123,2,0)</f>
        <v>Medio</v>
      </c>
      <c r="H2182" t="str">
        <f>VLOOKUP($A2182,CATMUN!$B$2:$D$1123,3,0)</f>
        <v>Municipios rurales</v>
      </c>
      <c r="I2182">
        <f>VLOOKUP($A2182,CATMUN!$B$2:$G$1123,4,0)</f>
        <v>0</v>
      </c>
      <c r="J2182">
        <f>VLOOKUP($A2182,CATMUN!$B$2:$G$1123,6,0)</f>
        <v>15</v>
      </c>
      <c r="K2182" s="69">
        <v>978.69727399999999</v>
      </c>
      <c r="L2182" s="69">
        <v>423.79490396975808</v>
      </c>
      <c r="M2182" s="69">
        <v>63.439152999999997</v>
      </c>
      <c r="N2182" s="69">
        <v>19.730779842112959</v>
      </c>
      <c r="P2182" s="69">
        <v>185.807253</v>
      </c>
      <c r="Q2182">
        <v>0</v>
      </c>
      <c r="S2182" s="69">
        <v>974.09391099999993</v>
      </c>
      <c r="T2182">
        <v>0</v>
      </c>
      <c r="V2182" s="51">
        <v>4</v>
      </c>
      <c r="W2182" s="51">
        <v>247</v>
      </c>
      <c r="X2182" s="51">
        <v>38</v>
      </c>
    </row>
    <row r="2183" spans="1:24" x14ac:dyDescent="0.2">
      <c r="A2183">
        <v>85015</v>
      </c>
      <c r="B2183" t="s">
        <v>2114</v>
      </c>
      <c r="C2183" t="s">
        <v>2111</v>
      </c>
      <c r="D2183">
        <v>2017</v>
      </c>
      <c r="E2183" t="str">
        <f t="shared" si="34"/>
        <v>850152017</v>
      </c>
      <c r="F2183">
        <v>2558</v>
      </c>
      <c r="G2183" t="str">
        <f>VLOOKUP($A2183,CATMUN!$B$2:$C$1123,2,0)</f>
        <v>Medio</v>
      </c>
      <c r="H2183" t="str">
        <f>VLOOKUP($A2183,CATMUN!$B$2:$D$1123,3,0)</f>
        <v>Municipios rurales</v>
      </c>
      <c r="I2183">
        <f>VLOOKUP($A2183,CATMUN!$B$2:$G$1123,4,0)</f>
        <v>0</v>
      </c>
      <c r="J2183">
        <f>VLOOKUP($A2183,CATMUN!$B$2:$G$1123,6,0)</f>
        <v>15</v>
      </c>
      <c r="K2183" s="69">
        <v>56.756203999999997</v>
      </c>
      <c r="L2183" s="69">
        <v>423.79490396975808</v>
      </c>
      <c r="M2183" s="69">
        <v>0</v>
      </c>
      <c r="N2183" s="69">
        <v>19.730779842112959</v>
      </c>
      <c r="P2183" s="69">
        <v>185.807253</v>
      </c>
      <c r="Q2183">
        <v>0</v>
      </c>
      <c r="S2183" s="69">
        <v>974.09391099999993</v>
      </c>
      <c r="T2183">
        <v>0</v>
      </c>
      <c r="V2183" s="51">
        <v>4</v>
      </c>
      <c r="W2183" s="51">
        <v>0</v>
      </c>
      <c r="X2183" s="51">
        <v>38</v>
      </c>
    </row>
    <row r="2184" spans="1:24" x14ac:dyDescent="0.2">
      <c r="A2184">
        <v>85125</v>
      </c>
      <c r="B2184" t="s">
        <v>2115</v>
      </c>
      <c r="C2184" t="s">
        <v>2111</v>
      </c>
      <c r="D2184">
        <v>2017</v>
      </c>
      <c r="E2184" t="str">
        <f t="shared" si="34"/>
        <v>851252017</v>
      </c>
      <c r="F2184">
        <v>12578</v>
      </c>
      <c r="G2184" t="str">
        <f>VLOOKUP($A2184,CATMUN!$B$2:$C$1123,2,0)</f>
        <v>Bajo</v>
      </c>
      <c r="H2184" t="str">
        <f>VLOOKUP($A2184,CATMUN!$B$2:$D$1123,3,0)</f>
        <v>Municipios rurales</v>
      </c>
      <c r="I2184">
        <f>VLOOKUP($A2184,CATMUN!$B$2:$G$1123,4,0)</f>
        <v>0</v>
      </c>
      <c r="J2184">
        <f>VLOOKUP($A2184,CATMUN!$B$2:$G$1123,6,0)</f>
        <v>15</v>
      </c>
      <c r="K2184" s="69">
        <v>234.61464999999998</v>
      </c>
      <c r="L2184" s="69">
        <v>423.79490396975808</v>
      </c>
      <c r="M2184" s="69">
        <v>0.73771699999999996</v>
      </c>
      <c r="N2184" s="69">
        <v>19.730779842112959</v>
      </c>
      <c r="P2184" s="69">
        <v>185.807253</v>
      </c>
      <c r="Q2184">
        <v>0</v>
      </c>
      <c r="S2184" s="69">
        <v>974.09391099999993</v>
      </c>
      <c r="T2184">
        <v>0</v>
      </c>
      <c r="V2184" s="51">
        <v>4</v>
      </c>
      <c r="W2184" s="51">
        <v>4</v>
      </c>
      <c r="X2184" s="51">
        <v>38</v>
      </c>
    </row>
    <row r="2185" spans="1:24" x14ac:dyDescent="0.2">
      <c r="A2185">
        <v>85136</v>
      </c>
      <c r="B2185" t="s">
        <v>2116</v>
      </c>
      <c r="C2185" t="s">
        <v>2111</v>
      </c>
      <c r="D2185">
        <v>2017</v>
      </c>
      <c r="E2185" t="str">
        <f t="shared" si="34"/>
        <v>851362017</v>
      </c>
      <c r="F2185">
        <v>1449</v>
      </c>
      <c r="G2185" t="str">
        <f>VLOOKUP($A2185,CATMUN!$B$2:$C$1123,2,0)</f>
        <v>Medio</v>
      </c>
      <c r="H2185" t="str">
        <f>VLOOKUP($A2185,CATMUN!$B$2:$D$1123,3,0)</f>
        <v>Municipios rurales</v>
      </c>
      <c r="I2185">
        <f>VLOOKUP($A2185,CATMUN!$B$2:$G$1123,4,0)</f>
        <v>0</v>
      </c>
      <c r="J2185">
        <f>VLOOKUP($A2185,CATMUN!$B$2:$G$1123,6,0)</f>
        <v>15</v>
      </c>
      <c r="K2185" s="69">
        <v>6.5835980000000003</v>
      </c>
      <c r="L2185" s="69">
        <v>423.79490396975808</v>
      </c>
      <c r="N2185" s="69">
        <v>19.730779842112959</v>
      </c>
      <c r="P2185" s="69">
        <v>185.807253</v>
      </c>
      <c r="Q2185">
        <v>0</v>
      </c>
      <c r="S2185" s="69">
        <v>974.09391099999993</v>
      </c>
      <c r="T2185">
        <v>0</v>
      </c>
      <c r="V2185" s="51">
        <v>4</v>
      </c>
      <c r="W2185" s="51">
        <v>1</v>
      </c>
      <c r="X2185" s="51">
        <v>38</v>
      </c>
    </row>
    <row r="2186" spans="1:24" x14ac:dyDescent="0.2">
      <c r="A2186">
        <v>85139</v>
      </c>
      <c r="B2186" t="s">
        <v>2117</v>
      </c>
      <c r="C2186" t="s">
        <v>2111</v>
      </c>
      <c r="D2186">
        <v>2017</v>
      </c>
      <c r="E2186" t="str">
        <f t="shared" si="34"/>
        <v>851392017</v>
      </c>
      <c r="F2186">
        <v>11123</v>
      </c>
      <c r="G2186" t="str">
        <f>VLOOKUP($A2186,CATMUN!$B$2:$C$1123,2,0)</f>
        <v>Alto</v>
      </c>
      <c r="H2186" t="str">
        <f>VLOOKUP($A2186,CATMUN!$B$2:$D$1123,3,0)</f>
        <v>Municipios rurales</v>
      </c>
      <c r="I2186">
        <f>VLOOKUP($A2186,CATMUN!$B$2:$G$1123,4,0)</f>
        <v>0</v>
      </c>
      <c r="J2186">
        <f>VLOOKUP($A2186,CATMUN!$B$2:$G$1123,6,0)</f>
        <v>15</v>
      </c>
      <c r="K2186" s="69">
        <v>2121.0298117999996</v>
      </c>
      <c r="L2186" s="69">
        <v>423.79490396975808</v>
      </c>
      <c r="M2186" s="69">
        <v>7.0174479999999999</v>
      </c>
      <c r="N2186" s="69">
        <v>19.730779842112959</v>
      </c>
      <c r="P2186" s="69">
        <v>185.807253</v>
      </c>
      <c r="Q2186">
        <v>0</v>
      </c>
      <c r="S2186" s="69">
        <v>974.09391099999993</v>
      </c>
      <c r="T2186">
        <v>0</v>
      </c>
      <c r="V2186" s="51">
        <v>4</v>
      </c>
      <c r="W2186" s="51">
        <v>267</v>
      </c>
      <c r="X2186" s="51">
        <v>38</v>
      </c>
    </row>
    <row r="2187" spans="1:24" x14ac:dyDescent="0.2">
      <c r="A2187">
        <v>85162</v>
      </c>
      <c r="B2187" t="s">
        <v>2118</v>
      </c>
      <c r="C2187" t="s">
        <v>2111</v>
      </c>
      <c r="D2187">
        <v>2017</v>
      </c>
      <c r="E2187" t="str">
        <f t="shared" si="34"/>
        <v>851622017</v>
      </c>
      <c r="F2187">
        <v>15213</v>
      </c>
      <c r="G2187" t="str">
        <f>VLOOKUP($A2187,CATMUN!$B$2:$C$1123,2,0)</f>
        <v>Alto</v>
      </c>
      <c r="H2187" t="str">
        <f>VLOOKUP($A2187,CATMUN!$B$2:$D$1123,3,0)</f>
        <v>Municipios rurales</v>
      </c>
      <c r="I2187">
        <f>VLOOKUP($A2187,CATMUN!$B$2:$G$1123,4,0)</f>
        <v>0</v>
      </c>
      <c r="J2187">
        <f>VLOOKUP($A2187,CATMUN!$B$2:$G$1123,6,0)</f>
        <v>15</v>
      </c>
      <c r="K2187" s="69">
        <v>800.00732900000003</v>
      </c>
      <c r="L2187" s="69">
        <v>423.79490396975808</v>
      </c>
      <c r="M2187" s="69">
        <v>27.430140999999999</v>
      </c>
      <c r="N2187" s="69">
        <v>19.730779842112959</v>
      </c>
      <c r="P2187" s="69">
        <v>185.807253</v>
      </c>
      <c r="Q2187">
        <v>0</v>
      </c>
      <c r="S2187" s="69">
        <v>974.09391099999993</v>
      </c>
      <c r="T2187">
        <v>0</v>
      </c>
      <c r="V2187" s="51">
        <v>4</v>
      </c>
      <c r="W2187" s="51">
        <v>288</v>
      </c>
      <c r="X2187" s="51">
        <v>38</v>
      </c>
    </row>
    <row r="2188" spans="1:24" x14ac:dyDescent="0.2">
      <c r="A2188">
        <v>85225</v>
      </c>
      <c r="B2188" t="s">
        <v>2119</v>
      </c>
      <c r="C2188" t="s">
        <v>2111</v>
      </c>
      <c r="D2188">
        <v>2017</v>
      </c>
      <c r="E2188" t="str">
        <f t="shared" si="34"/>
        <v>852252017</v>
      </c>
      <c r="F2188">
        <v>8906</v>
      </c>
      <c r="G2188" t="str">
        <f>VLOOKUP($A2188,CATMUN!$B$2:$C$1123,2,0)</f>
        <v>Bajo</v>
      </c>
      <c r="H2188" t="str">
        <f>VLOOKUP($A2188,CATMUN!$B$2:$D$1123,3,0)</f>
        <v>Municipios rurales</v>
      </c>
      <c r="I2188">
        <f>VLOOKUP($A2188,CATMUN!$B$2:$G$1123,4,0)</f>
        <v>0</v>
      </c>
      <c r="J2188">
        <f>VLOOKUP($A2188,CATMUN!$B$2:$G$1123,6,0)</f>
        <v>15</v>
      </c>
      <c r="K2188" s="69">
        <v>268.45977600000003</v>
      </c>
      <c r="L2188" s="69">
        <v>423.79490396975808</v>
      </c>
      <c r="M2188" s="69">
        <v>2.1469009999999997</v>
      </c>
      <c r="N2188" s="69">
        <v>19.730779842112959</v>
      </c>
      <c r="P2188" s="69">
        <v>185.807253</v>
      </c>
      <c r="Q2188">
        <v>0</v>
      </c>
      <c r="S2188" s="69">
        <v>974.09391099999993</v>
      </c>
      <c r="T2188">
        <v>0</v>
      </c>
      <c r="U2188">
        <v>0.27550000000000002</v>
      </c>
      <c r="V2188" s="51">
        <v>4</v>
      </c>
      <c r="W2188" s="51">
        <v>27</v>
      </c>
      <c r="X2188" s="51">
        <v>38</v>
      </c>
    </row>
    <row r="2189" spans="1:24" x14ac:dyDescent="0.2">
      <c r="A2189">
        <v>85230</v>
      </c>
      <c r="B2189" t="s">
        <v>2120</v>
      </c>
      <c r="C2189" t="s">
        <v>2111</v>
      </c>
      <c r="D2189">
        <v>2017</v>
      </c>
      <c r="E2189" t="str">
        <f t="shared" si="34"/>
        <v>852302017</v>
      </c>
      <c r="F2189">
        <v>8389</v>
      </c>
      <c r="G2189" t="str">
        <f>VLOOKUP($A2189,CATMUN!$B$2:$C$1123,2,0)</f>
        <v>Alto</v>
      </c>
      <c r="H2189" t="str">
        <f>VLOOKUP($A2189,CATMUN!$B$2:$D$1123,3,0)</f>
        <v>Municipios rurales</v>
      </c>
      <c r="I2189">
        <f>VLOOKUP($A2189,CATMUN!$B$2:$G$1123,4,0)</f>
        <v>0</v>
      </c>
      <c r="J2189">
        <f>VLOOKUP($A2189,CATMUN!$B$2:$G$1123,6,0)</f>
        <v>15</v>
      </c>
      <c r="K2189" s="69">
        <v>1158.527558</v>
      </c>
      <c r="L2189" s="69">
        <v>423.79490396975808</v>
      </c>
      <c r="N2189" s="69">
        <v>19.730779842112959</v>
      </c>
      <c r="P2189" s="69">
        <v>185.807253</v>
      </c>
      <c r="Q2189">
        <v>0</v>
      </c>
      <c r="S2189" s="69">
        <v>974.09391099999993</v>
      </c>
      <c r="T2189">
        <v>0</v>
      </c>
      <c r="V2189" s="51">
        <v>4</v>
      </c>
      <c r="W2189" s="51">
        <v>196</v>
      </c>
      <c r="X2189" s="51">
        <v>38</v>
      </c>
    </row>
    <row r="2190" spans="1:24" x14ac:dyDescent="0.2">
      <c r="A2190">
        <v>85250</v>
      </c>
      <c r="B2190" t="s">
        <v>2121</v>
      </c>
      <c r="C2190" t="s">
        <v>2111</v>
      </c>
      <c r="D2190">
        <v>2017</v>
      </c>
      <c r="E2190" t="str">
        <f t="shared" si="34"/>
        <v>852502017</v>
      </c>
      <c r="F2190">
        <v>26458</v>
      </c>
      <c r="G2190" t="str">
        <f>VLOOKUP($A2190,CATMUN!$B$2:$C$1123,2,0)</f>
        <v>Alto</v>
      </c>
      <c r="H2190" t="str">
        <f>VLOOKUP($A2190,CATMUN!$B$2:$D$1123,3,0)</f>
        <v>Municipios rurales</v>
      </c>
      <c r="I2190">
        <f>VLOOKUP($A2190,CATMUN!$B$2:$G$1123,4,0)</f>
        <v>0</v>
      </c>
      <c r="J2190">
        <f>VLOOKUP($A2190,CATMUN!$B$2:$G$1123,6,0)</f>
        <v>15</v>
      </c>
      <c r="K2190" s="69">
        <v>1196.4732309999999</v>
      </c>
      <c r="L2190" s="69">
        <v>423.79490396975808</v>
      </c>
      <c r="M2190" s="69">
        <v>31.632939999999998</v>
      </c>
      <c r="N2190" s="69">
        <v>19.730779842112959</v>
      </c>
      <c r="P2190" s="69">
        <v>185.807253</v>
      </c>
      <c r="Q2190">
        <v>0</v>
      </c>
      <c r="S2190" s="69">
        <v>974.09391099999993</v>
      </c>
      <c r="T2190">
        <v>0</v>
      </c>
      <c r="V2190" s="51">
        <v>4</v>
      </c>
      <c r="W2190" s="51">
        <v>245</v>
      </c>
      <c r="X2190" s="51">
        <v>38</v>
      </c>
    </row>
    <row r="2191" spans="1:24" x14ac:dyDescent="0.2">
      <c r="A2191">
        <v>85263</v>
      </c>
      <c r="B2191" t="s">
        <v>2122</v>
      </c>
      <c r="C2191" t="s">
        <v>2111</v>
      </c>
      <c r="D2191">
        <v>2017</v>
      </c>
      <c r="E2191" t="str">
        <f t="shared" si="34"/>
        <v>852632017</v>
      </c>
      <c r="F2191">
        <v>7914</v>
      </c>
      <c r="G2191" t="str">
        <f>VLOOKUP($A2191,CATMUN!$B$2:$C$1123,2,0)</f>
        <v>Medio</v>
      </c>
      <c r="H2191" t="str">
        <f>VLOOKUP($A2191,CATMUN!$B$2:$D$1123,3,0)</f>
        <v>Municipios rurales</v>
      </c>
      <c r="I2191">
        <f>VLOOKUP($A2191,CATMUN!$B$2:$G$1123,4,0)</f>
        <v>0</v>
      </c>
      <c r="J2191">
        <f>VLOOKUP($A2191,CATMUN!$B$2:$G$1123,6,0)</f>
        <v>15</v>
      </c>
      <c r="K2191" s="69">
        <v>214.603193</v>
      </c>
      <c r="L2191" s="69">
        <v>423.79490396975808</v>
      </c>
      <c r="M2191" s="69">
        <v>22.298115000000003</v>
      </c>
      <c r="N2191" s="69">
        <v>19.730779842112959</v>
      </c>
      <c r="P2191" s="69">
        <v>185.807253</v>
      </c>
      <c r="Q2191">
        <v>0</v>
      </c>
      <c r="S2191" s="69">
        <v>974.09391099999993</v>
      </c>
      <c r="T2191">
        <v>0</v>
      </c>
      <c r="V2191" s="51">
        <v>4</v>
      </c>
      <c r="W2191" s="51">
        <v>24</v>
      </c>
      <c r="X2191" s="51">
        <v>38</v>
      </c>
    </row>
    <row r="2192" spans="1:24" x14ac:dyDescent="0.2">
      <c r="A2192">
        <v>85279</v>
      </c>
      <c r="B2192" t="s">
        <v>2123</v>
      </c>
      <c r="C2192" t="s">
        <v>2111</v>
      </c>
      <c r="D2192">
        <v>2017</v>
      </c>
      <c r="E2192" t="str">
        <f t="shared" si="34"/>
        <v>852792017</v>
      </c>
      <c r="F2192">
        <v>4375</v>
      </c>
      <c r="G2192" t="str">
        <f>VLOOKUP($A2192,CATMUN!$B$2:$C$1123,2,0)</f>
        <v>Bajo</v>
      </c>
      <c r="H2192" t="str">
        <f>VLOOKUP($A2192,CATMUN!$B$2:$D$1123,3,0)</f>
        <v>Municipios rurales</v>
      </c>
      <c r="I2192">
        <f>VLOOKUP($A2192,CATMUN!$B$2:$G$1123,4,0)</f>
        <v>0</v>
      </c>
      <c r="J2192">
        <f>VLOOKUP($A2192,CATMUN!$B$2:$G$1123,6,0)</f>
        <v>15</v>
      </c>
      <c r="K2192" s="69">
        <v>26.752763999999999</v>
      </c>
      <c r="L2192" s="69">
        <v>423.79490396975808</v>
      </c>
      <c r="N2192" s="69">
        <v>19.730779842112959</v>
      </c>
      <c r="P2192" s="69">
        <v>185.807253</v>
      </c>
      <c r="Q2192">
        <v>0</v>
      </c>
      <c r="S2192" s="69">
        <v>974.09391099999993</v>
      </c>
      <c r="T2192">
        <v>0</v>
      </c>
      <c r="V2192" s="51">
        <v>4</v>
      </c>
      <c r="W2192" s="51">
        <v>19</v>
      </c>
      <c r="X2192" s="51">
        <v>38</v>
      </c>
    </row>
    <row r="2193" spans="1:24" x14ac:dyDescent="0.2">
      <c r="A2193">
        <v>85300</v>
      </c>
      <c r="B2193" t="s">
        <v>1235</v>
      </c>
      <c r="C2193" t="s">
        <v>2111</v>
      </c>
      <c r="D2193">
        <v>2017</v>
      </c>
      <c r="E2193" t="str">
        <f t="shared" si="34"/>
        <v>853002017</v>
      </c>
      <c r="F2193">
        <v>2893</v>
      </c>
      <c r="G2193" t="str">
        <f>VLOOKUP($A2193,CATMUN!$B$2:$C$1123,2,0)</f>
        <v>Alto</v>
      </c>
      <c r="H2193" t="str">
        <f>VLOOKUP($A2193,CATMUN!$B$2:$D$1123,3,0)</f>
        <v>Municipios rurales</v>
      </c>
      <c r="I2193">
        <f>VLOOKUP($A2193,CATMUN!$B$2:$G$1123,4,0)</f>
        <v>0</v>
      </c>
      <c r="J2193">
        <f>VLOOKUP($A2193,CATMUN!$B$2:$G$1123,6,0)</f>
        <v>15</v>
      </c>
      <c r="K2193" s="69">
        <v>450.95635399999998</v>
      </c>
      <c r="L2193" s="69">
        <v>423.79490396975808</v>
      </c>
      <c r="N2193" s="69">
        <v>19.730779842112959</v>
      </c>
      <c r="P2193" s="69">
        <v>185.807253</v>
      </c>
      <c r="Q2193">
        <v>0</v>
      </c>
      <c r="S2193" s="69">
        <v>974.09391099999993</v>
      </c>
      <c r="T2193">
        <v>0</v>
      </c>
      <c r="V2193" s="51">
        <v>4</v>
      </c>
      <c r="W2193" s="51">
        <v>45</v>
      </c>
      <c r="X2193" s="51">
        <v>38</v>
      </c>
    </row>
    <row r="2194" spans="1:24" x14ac:dyDescent="0.2">
      <c r="A2194">
        <v>85315</v>
      </c>
      <c r="B2194" t="s">
        <v>2124</v>
      </c>
      <c r="C2194" t="s">
        <v>2111</v>
      </c>
      <c r="D2194">
        <v>2017</v>
      </c>
      <c r="E2194" t="str">
        <f t="shared" si="34"/>
        <v>853152017</v>
      </c>
      <c r="F2194">
        <v>2062</v>
      </c>
      <c r="G2194" t="str">
        <f>VLOOKUP($A2194,CATMUN!$B$2:$C$1123,2,0)</f>
        <v>Medio</v>
      </c>
      <c r="H2194" t="str">
        <f>VLOOKUP($A2194,CATMUN!$B$2:$D$1123,3,0)</f>
        <v>Municipios rurales</v>
      </c>
      <c r="I2194">
        <f>VLOOKUP($A2194,CATMUN!$B$2:$G$1123,4,0)</f>
        <v>0</v>
      </c>
      <c r="J2194">
        <f>VLOOKUP($A2194,CATMUN!$B$2:$G$1123,6,0)</f>
        <v>15</v>
      </c>
      <c r="K2194" s="69">
        <v>13.398819999999999</v>
      </c>
      <c r="L2194" s="69">
        <v>423.79490396975808</v>
      </c>
      <c r="N2194" s="69">
        <v>19.730779842112959</v>
      </c>
      <c r="P2194" s="69">
        <v>185.807253</v>
      </c>
      <c r="Q2194">
        <v>0</v>
      </c>
      <c r="S2194" s="69">
        <v>974.09391099999993</v>
      </c>
      <c r="T2194">
        <v>0</v>
      </c>
      <c r="V2194" s="51">
        <v>4</v>
      </c>
      <c r="W2194" s="51" t="e">
        <v>#N/A</v>
      </c>
      <c r="X2194" s="51" t="e">
        <v>#N/A</v>
      </c>
    </row>
    <row r="2195" spans="1:24" x14ac:dyDescent="0.2">
      <c r="A2195">
        <v>85325</v>
      </c>
      <c r="B2195" t="s">
        <v>2125</v>
      </c>
      <c r="C2195" t="s">
        <v>2111</v>
      </c>
      <c r="D2195">
        <v>2017</v>
      </c>
      <c r="E2195" t="str">
        <f t="shared" si="34"/>
        <v>853252017</v>
      </c>
      <c r="F2195">
        <v>7856</v>
      </c>
      <c r="G2195" t="str">
        <f>VLOOKUP($A2195,CATMUN!$B$2:$C$1123,2,0)</f>
        <v>Medio</v>
      </c>
      <c r="H2195" t="str">
        <f>VLOOKUP($A2195,CATMUN!$B$2:$D$1123,3,0)</f>
        <v>Municipios rurales</v>
      </c>
      <c r="I2195">
        <f>VLOOKUP($A2195,CATMUN!$B$2:$G$1123,4,0)</f>
        <v>0</v>
      </c>
      <c r="J2195">
        <f>VLOOKUP($A2195,CATMUN!$B$2:$G$1123,6,0)</f>
        <v>15</v>
      </c>
      <c r="K2195" s="69">
        <v>288.80799400000001</v>
      </c>
      <c r="L2195" s="69">
        <v>423.79490396975808</v>
      </c>
      <c r="N2195" s="69">
        <v>19.730779842112959</v>
      </c>
      <c r="P2195" s="69">
        <v>185.807253</v>
      </c>
      <c r="S2195" s="69">
        <v>974.09391099999993</v>
      </c>
      <c r="T2195">
        <v>0</v>
      </c>
      <c r="V2195" s="51">
        <v>4</v>
      </c>
      <c r="W2195" s="51">
        <v>175</v>
      </c>
      <c r="X2195" s="51">
        <v>38</v>
      </c>
    </row>
    <row r="2196" spans="1:24" x14ac:dyDescent="0.2">
      <c r="A2196">
        <v>85400</v>
      </c>
      <c r="B2196" t="s">
        <v>2126</v>
      </c>
      <c r="C2196" t="s">
        <v>2111</v>
      </c>
      <c r="D2196">
        <v>2017</v>
      </c>
      <c r="E2196" t="str">
        <f t="shared" si="34"/>
        <v>854002017</v>
      </c>
      <c r="F2196">
        <v>7034</v>
      </c>
      <c r="G2196" t="str">
        <f>VLOOKUP($A2196,CATMUN!$B$2:$C$1123,2,0)</f>
        <v>Bajo</v>
      </c>
      <c r="H2196" t="str">
        <f>VLOOKUP($A2196,CATMUN!$B$2:$D$1123,3,0)</f>
        <v>Municipios rurales</v>
      </c>
      <c r="I2196">
        <f>VLOOKUP($A2196,CATMUN!$B$2:$G$1123,4,0)</f>
        <v>0</v>
      </c>
      <c r="J2196">
        <f>VLOOKUP($A2196,CATMUN!$B$2:$G$1123,6,0)</f>
        <v>15</v>
      </c>
      <c r="K2196" s="69">
        <v>49.917220999999998</v>
      </c>
      <c r="L2196" s="69">
        <v>423.79490396975808</v>
      </c>
      <c r="M2196" s="69">
        <v>0.15</v>
      </c>
      <c r="N2196" s="69">
        <v>19.730779842112959</v>
      </c>
      <c r="P2196" s="69">
        <v>185.807253</v>
      </c>
      <c r="Q2196">
        <v>0</v>
      </c>
      <c r="S2196" s="69">
        <v>974.09391099999993</v>
      </c>
      <c r="T2196">
        <v>0</v>
      </c>
      <c r="V2196" s="51">
        <v>4</v>
      </c>
      <c r="W2196" s="51">
        <v>6</v>
      </c>
      <c r="X2196" s="51">
        <v>38</v>
      </c>
    </row>
    <row r="2197" spans="1:24" x14ac:dyDescent="0.2">
      <c r="A2197">
        <v>85410</v>
      </c>
      <c r="B2197" t="s">
        <v>2127</v>
      </c>
      <c r="C2197" t="s">
        <v>2111</v>
      </c>
      <c r="D2197">
        <v>2017</v>
      </c>
      <c r="E2197" t="str">
        <f t="shared" si="34"/>
        <v>854102017</v>
      </c>
      <c r="F2197">
        <v>23387</v>
      </c>
      <c r="G2197" t="str">
        <f>VLOOKUP($A2197,CATMUN!$B$2:$C$1123,2,0)</f>
        <v>Alto</v>
      </c>
      <c r="H2197" t="str">
        <f>VLOOKUP($A2197,CATMUN!$B$2:$D$1123,3,0)</f>
        <v>Municipios rurales</v>
      </c>
      <c r="I2197">
        <f>VLOOKUP($A2197,CATMUN!$B$2:$G$1123,4,0)</f>
        <v>0</v>
      </c>
      <c r="J2197">
        <f>VLOOKUP($A2197,CATMUN!$B$2:$G$1123,6,0)</f>
        <v>15</v>
      </c>
      <c r="K2197" s="69">
        <v>2949.6899950000002</v>
      </c>
      <c r="L2197" s="69">
        <v>423.79490396975808</v>
      </c>
      <c r="M2197" s="69">
        <v>4.6991999999999994</v>
      </c>
      <c r="N2197" s="69">
        <v>19.730779842112959</v>
      </c>
      <c r="P2197" s="69">
        <v>185.807253</v>
      </c>
      <c r="Q2197">
        <v>0</v>
      </c>
      <c r="S2197" s="69">
        <v>974.09391099999993</v>
      </c>
      <c r="T2197">
        <v>0</v>
      </c>
      <c r="V2197" s="51">
        <v>6</v>
      </c>
      <c r="W2197" s="51">
        <v>638</v>
      </c>
      <c r="X2197" s="51">
        <v>101</v>
      </c>
    </row>
    <row r="2198" spans="1:24" x14ac:dyDescent="0.2">
      <c r="A2198">
        <v>85430</v>
      </c>
      <c r="B2198" t="s">
        <v>2128</v>
      </c>
      <c r="C2198" t="s">
        <v>2111</v>
      </c>
      <c r="D2198">
        <v>2017</v>
      </c>
      <c r="E2198" t="str">
        <f t="shared" si="34"/>
        <v>854302017</v>
      </c>
      <c r="F2198">
        <v>15472</v>
      </c>
      <c r="G2198" t="str">
        <f>VLOOKUP($A2198,CATMUN!$B$2:$C$1123,2,0)</f>
        <v>Medio</v>
      </c>
      <c r="H2198" t="str">
        <f>VLOOKUP($A2198,CATMUN!$B$2:$D$1123,3,0)</f>
        <v>Municipios rurales</v>
      </c>
      <c r="I2198">
        <f>VLOOKUP($A2198,CATMUN!$B$2:$G$1123,4,0)</f>
        <v>0</v>
      </c>
      <c r="J2198">
        <f>VLOOKUP($A2198,CATMUN!$B$2:$G$1123,6,0)</f>
        <v>15</v>
      </c>
      <c r="K2198" s="69">
        <v>259.81697000000003</v>
      </c>
      <c r="L2198" s="69">
        <v>423.79490396975808</v>
      </c>
      <c r="M2198" s="69">
        <v>2.6612450000000001</v>
      </c>
      <c r="N2198" s="69">
        <v>19.730779842112959</v>
      </c>
      <c r="P2198" s="69">
        <v>185.807253</v>
      </c>
      <c r="Q2198">
        <v>0</v>
      </c>
      <c r="S2198" s="69">
        <v>974.09391099999993</v>
      </c>
      <c r="T2198">
        <v>0</v>
      </c>
      <c r="U2198">
        <v>2.2499999999999999E-2</v>
      </c>
      <c r="V2198" s="51">
        <v>4</v>
      </c>
      <c r="W2198" s="51">
        <v>111</v>
      </c>
      <c r="X2198" s="51">
        <v>38</v>
      </c>
    </row>
    <row r="2199" spans="1:24" x14ac:dyDescent="0.2">
      <c r="A2199">
        <v>85440</v>
      </c>
      <c r="B2199" t="s">
        <v>1287</v>
      </c>
      <c r="C2199" t="s">
        <v>2111</v>
      </c>
      <c r="D2199">
        <v>2017</v>
      </c>
      <c r="E2199" t="str">
        <f t="shared" si="34"/>
        <v>854402017</v>
      </c>
      <c r="F2199">
        <v>24301</v>
      </c>
      <c r="G2199" t="str">
        <f>VLOOKUP($A2199,CATMUN!$B$2:$C$1123,2,0)</f>
        <v>Medio</v>
      </c>
      <c r="H2199" t="str">
        <f>VLOOKUP($A2199,CATMUN!$B$2:$D$1123,3,0)</f>
        <v>Municipios rurales</v>
      </c>
      <c r="I2199">
        <f>VLOOKUP($A2199,CATMUN!$B$2:$G$1123,4,0)</f>
        <v>0</v>
      </c>
      <c r="J2199">
        <f>VLOOKUP($A2199,CATMUN!$B$2:$G$1123,6,0)</f>
        <v>15</v>
      </c>
      <c r="K2199" s="69">
        <v>1228.0365649999999</v>
      </c>
      <c r="L2199" s="69">
        <v>423.79490396975808</v>
      </c>
      <c r="M2199" s="69">
        <v>96.353800000000007</v>
      </c>
      <c r="N2199" s="69">
        <v>19.730779842112959</v>
      </c>
      <c r="P2199" s="69">
        <v>185.807253</v>
      </c>
      <c r="Q2199">
        <v>0</v>
      </c>
      <c r="S2199" s="69">
        <v>974.09391099999993</v>
      </c>
      <c r="T2199">
        <v>0</v>
      </c>
      <c r="V2199" s="51">
        <v>4</v>
      </c>
      <c r="W2199" s="51">
        <v>264</v>
      </c>
      <c r="X2199" s="51">
        <v>38</v>
      </c>
    </row>
    <row r="2200" spans="1:24" x14ac:dyDescent="0.2">
      <c r="A2200">
        <v>86320</v>
      </c>
      <c r="B2200" t="s">
        <v>2131</v>
      </c>
      <c r="C2200" t="s">
        <v>2129</v>
      </c>
      <c r="D2200">
        <v>2017</v>
      </c>
      <c r="E2200" t="str">
        <f t="shared" si="34"/>
        <v>863202017</v>
      </c>
      <c r="F2200">
        <v>55018</v>
      </c>
      <c r="G2200" t="str">
        <f>VLOOKUP($A2200,CATMUN!$B$2:$C$1123,2,0)</f>
        <v>Bajo</v>
      </c>
      <c r="H2200" t="str">
        <f>VLOOKUP($A2200,CATMUN!$B$2:$D$1123,3,0)</f>
        <v>Municipios rurales</v>
      </c>
      <c r="I2200">
        <f>VLOOKUP($A2200,CATMUN!$B$2:$G$1123,4,0)</f>
        <v>0</v>
      </c>
      <c r="J2200">
        <f>VLOOKUP($A2200,CATMUN!$B$2:$G$1123,6,0)</f>
        <v>15</v>
      </c>
      <c r="K2200" s="69">
        <v>526.57472199999995</v>
      </c>
      <c r="L2200" s="69">
        <v>423.79490396975808</v>
      </c>
      <c r="M2200" s="69">
        <v>10.283100000000001</v>
      </c>
      <c r="N2200" s="69">
        <v>19.730779842112959</v>
      </c>
      <c r="P2200" s="69">
        <v>185.807253</v>
      </c>
      <c r="Q2200">
        <v>0</v>
      </c>
      <c r="S2200" s="69">
        <v>974.09391099999993</v>
      </c>
      <c r="T2200">
        <v>0</v>
      </c>
      <c r="V2200" s="51">
        <v>4</v>
      </c>
      <c r="W2200" s="51">
        <v>465</v>
      </c>
      <c r="X2200" s="51">
        <v>38</v>
      </c>
    </row>
    <row r="2201" spans="1:24" x14ac:dyDescent="0.2">
      <c r="A2201">
        <v>86569</v>
      </c>
      <c r="B2201" t="s">
        <v>2133</v>
      </c>
      <c r="C2201" t="s">
        <v>2129</v>
      </c>
      <c r="D2201">
        <v>2017</v>
      </c>
      <c r="E2201" t="str">
        <f t="shared" si="34"/>
        <v>865692017</v>
      </c>
      <c r="F2201">
        <v>14675</v>
      </c>
      <c r="G2201" t="str">
        <f>VLOOKUP($A2201,CATMUN!$B$2:$C$1123,2,0)</f>
        <v>Bajo</v>
      </c>
      <c r="H2201" t="str">
        <f>VLOOKUP($A2201,CATMUN!$B$2:$D$1123,3,0)</f>
        <v>Municipios rurales</v>
      </c>
      <c r="I2201">
        <f>VLOOKUP($A2201,CATMUN!$B$2:$G$1123,4,0)</f>
        <v>0</v>
      </c>
      <c r="J2201">
        <f>VLOOKUP($A2201,CATMUN!$B$2:$G$1123,6,0)</f>
        <v>15</v>
      </c>
      <c r="K2201" s="69">
        <v>97.337648000000002</v>
      </c>
      <c r="L2201" s="69">
        <v>423.79490396975808</v>
      </c>
      <c r="N2201" s="69">
        <v>19.730779842112959</v>
      </c>
      <c r="P2201" s="69">
        <v>185.807253</v>
      </c>
      <c r="Q2201">
        <v>0</v>
      </c>
      <c r="S2201" s="69">
        <v>974.09391099999993</v>
      </c>
      <c r="T2201">
        <v>0</v>
      </c>
      <c r="V2201" s="51">
        <v>4</v>
      </c>
      <c r="W2201" s="51">
        <v>8</v>
      </c>
      <c r="X2201" s="51">
        <v>38</v>
      </c>
    </row>
    <row r="2202" spans="1:24" x14ac:dyDescent="0.2">
      <c r="A2202">
        <v>86571</v>
      </c>
      <c r="B2202" t="s">
        <v>2134</v>
      </c>
      <c r="C2202" t="s">
        <v>2129</v>
      </c>
      <c r="D2202">
        <v>2017</v>
      </c>
      <c r="E2202" t="str">
        <f t="shared" si="34"/>
        <v>865712017</v>
      </c>
      <c r="F2202">
        <v>23994</v>
      </c>
      <c r="G2202" t="str">
        <f>VLOOKUP($A2202,CATMUN!$B$2:$C$1123,2,0)</f>
        <v>Bajo</v>
      </c>
      <c r="H2202" t="str">
        <f>VLOOKUP($A2202,CATMUN!$B$2:$D$1123,3,0)</f>
        <v>Municipios rurales</v>
      </c>
      <c r="I2202">
        <f>VLOOKUP($A2202,CATMUN!$B$2:$G$1123,4,0)</f>
        <v>0</v>
      </c>
      <c r="J2202">
        <f>VLOOKUP($A2202,CATMUN!$B$2:$G$1123,6,0)</f>
        <v>15</v>
      </c>
      <c r="K2202" s="69">
        <v>29.065865000000002</v>
      </c>
      <c r="L2202" s="69">
        <v>423.79490396975808</v>
      </c>
      <c r="N2202" s="69">
        <v>19.730779842112959</v>
      </c>
      <c r="P2202" s="69">
        <v>185.807253</v>
      </c>
      <c r="Q2202">
        <v>0</v>
      </c>
      <c r="S2202" s="69">
        <v>974.09391099999993</v>
      </c>
      <c r="T2202">
        <v>0</v>
      </c>
      <c r="V2202" s="51">
        <v>4</v>
      </c>
      <c r="W2202" s="51">
        <v>8</v>
      </c>
      <c r="X2202" s="51">
        <v>38</v>
      </c>
    </row>
    <row r="2203" spans="1:24" x14ac:dyDescent="0.2">
      <c r="A2203">
        <v>86573</v>
      </c>
      <c r="B2203" t="s">
        <v>2135</v>
      </c>
      <c r="C2203" t="s">
        <v>2129</v>
      </c>
      <c r="D2203">
        <v>2017</v>
      </c>
      <c r="E2203" t="str">
        <f t="shared" si="34"/>
        <v>865732017</v>
      </c>
      <c r="F2203">
        <v>15396</v>
      </c>
      <c r="G2203" t="str">
        <f>VLOOKUP($A2203,CATMUN!$B$2:$C$1123,2,0)</f>
        <v>Bajo</v>
      </c>
      <c r="H2203" t="str">
        <f>VLOOKUP($A2203,CATMUN!$B$2:$D$1123,3,0)</f>
        <v>Municipios rurales</v>
      </c>
      <c r="I2203">
        <f>VLOOKUP($A2203,CATMUN!$B$2:$G$1123,4,0)</f>
        <v>0</v>
      </c>
      <c r="J2203">
        <f>VLOOKUP($A2203,CATMUN!$B$2:$G$1123,6,0)</f>
        <v>15</v>
      </c>
      <c r="K2203" s="69">
        <v>315.38608299999999</v>
      </c>
      <c r="L2203" s="69">
        <v>423.79490396975808</v>
      </c>
      <c r="M2203" s="69">
        <v>3.8898929999999998</v>
      </c>
      <c r="N2203" s="69">
        <v>19.730779842112959</v>
      </c>
      <c r="P2203" s="69">
        <v>185.807253</v>
      </c>
      <c r="Q2203">
        <v>0</v>
      </c>
      <c r="S2203" s="69">
        <v>974.09391099999993</v>
      </c>
      <c r="T2203">
        <v>0</v>
      </c>
      <c r="V2203" s="51">
        <v>4</v>
      </c>
      <c r="W2203" s="51">
        <v>14</v>
      </c>
      <c r="X2203" s="51">
        <v>38</v>
      </c>
    </row>
    <row r="2204" spans="1:24" x14ac:dyDescent="0.2">
      <c r="A2204">
        <v>86755</v>
      </c>
      <c r="B2204" t="s">
        <v>1627</v>
      </c>
      <c r="C2204" t="s">
        <v>2129</v>
      </c>
      <c r="D2204">
        <v>2017</v>
      </c>
      <c r="E2204" t="str">
        <f t="shared" si="34"/>
        <v>867552017</v>
      </c>
      <c r="F2204">
        <v>7151</v>
      </c>
      <c r="G2204" t="str">
        <f>VLOOKUP($A2204,CATMUN!$B$2:$C$1123,2,0)</f>
        <v>Alto</v>
      </c>
      <c r="H2204" t="str">
        <f>VLOOKUP($A2204,CATMUN!$B$2:$D$1123,3,0)</f>
        <v>Municipios rurales</v>
      </c>
      <c r="I2204">
        <f>VLOOKUP($A2204,CATMUN!$B$2:$G$1123,4,0)</f>
        <v>0</v>
      </c>
      <c r="J2204">
        <f>VLOOKUP($A2204,CATMUN!$B$2:$G$1123,6,0)</f>
        <v>15</v>
      </c>
      <c r="K2204" s="69">
        <v>26.442173</v>
      </c>
      <c r="L2204" s="69">
        <v>423.79490396975808</v>
      </c>
      <c r="N2204" s="69">
        <v>19.730779842112959</v>
      </c>
      <c r="P2204" s="69">
        <v>185.807253</v>
      </c>
      <c r="Q2204">
        <v>0</v>
      </c>
      <c r="S2204" s="69">
        <v>974.09391099999993</v>
      </c>
      <c r="T2204">
        <v>0</v>
      </c>
      <c r="V2204" s="51">
        <v>4</v>
      </c>
      <c r="W2204" s="51">
        <v>0</v>
      </c>
      <c r="X2204" s="51">
        <v>38</v>
      </c>
    </row>
    <row r="2205" spans="1:24" x14ac:dyDescent="0.2">
      <c r="A2205">
        <v>86757</v>
      </c>
      <c r="B2205" t="s">
        <v>1986</v>
      </c>
      <c r="C2205" t="s">
        <v>2129</v>
      </c>
      <c r="D2205">
        <v>2017</v>
      </c>
      <c r="E2205" t="str">
        <f t="shared" si="34"/>
        <v>867572017</v>
      </c>
      <c r="F2205">
        <v>27707</v>
      </c>
      <c r="G2205" t="str">
        <f>VLOOKUP($A2205,CATMUN!$B$2:$C$1123,2,0)</f>
        <v>Bajo</v>
      </c>
      <c r="H2205" t="str">
        <f>VLOOKUP($A2205,CATMUN!$B$2:$D$1123,3,0)</f>
        <v>Municipios rurales</v>
      </c>
      <c r="I2205">
        <f>VLOOKUP($A2205,CATMUN!$B$2:$G$1123,4,0)</f>
        <v>0</v>
      </c>
      <c r="J2205">
        <f>VLOOKUP($A2205,CATMUN!$B$2:$G$1123,6,0)</f>
        <v>15</v>
      </c>
      <c r="K2205" s="69">
        <v>167.07700599999998</v>
      </c>
      <c r="L2205" s="69">
        <v>423.79490396975808</v>
      </c>
      <c r="M2205" s="69">
        <v>1.9250799999999999</v>
      </c>
      <c r="N2205" s="69">
        <v>19.730779842112959</v>
      </c>
      <c r="P2205" s="69">
        <v>185.807253</v>
      </c>
      <c r="Q2205">
        <v>0</v>
      </c>
      <c r="S2205" s="69">
        <v>974.09391099999993</v>
      </c>
      <c r="T2205">
        <v>0</v>
      </c>
      <c r="V2205" s="51">
        <v>10</v>
      </c>
      <c r="W2205" s="51">
        <v>2</v>
      </c>
      <c r="X2205" s="51">
        <v>16</v>
      </c>
    </row>
    <row r="2206" spans="1:24" x14ac:dyDescent="0.2">
      <c r="A2206">
        <v>86760</v>
      </c>
      <c r="B2206" t="s">
        <v>1887</v>
      </c>
      <c r="C2206" t="s">
        <v>2129</v>
      </c>
      <c r="D2206">
        <v>2017</v>
      </c>
      <c r="E2206" t="str">
        <f t="shared" si="34"/>
        <v>867602017</v>
      </c>
      <c r="F2206">
        <v>10661</v>
      </c>
      <c r="G2206" t="str">
        <f>VLOOKUP($A2206,CATMUN!$B$2:$C$1123,2,0)</f>
        <v>Medio</v>
      </c>
      <c r="H2206" t="str">
        <f>VLOOKUP($A2206,CATMUN!$B$2:$D$1123,3,0)</f>
        <v>Municipios rurales</v>
      </c>
      <c r="I2206">
        <f>VLOOKUP($A2206,CATMUN!$B$2:$G$1123,4,0)</f>
        <v>0</v>
      </c>
      <c r="J2206">
        <f>VLOOKUP($A2206,CATMUN!$B$2:$G$1123,6,0)</f>
        <v>15</v>
      </c>
      <c r="K2206" s="69">
        <v>45.744216999999999</v>
      </c>
      <c r="L2206" s="69">
        <v>423.79490396975808</v>
      </c>
      <c r="M2206" s="69">
        <v>0</v>
      </c>
      <c r="N2206" s="69">
        <v>19.730779842112959</v>
      </c>
      <c r="P2206" s="69">
        <v>185.807253</v>
      </c>
      <c r="Q2206">
        <v>0</v>
      </c>
      <c r="S2206" s="69">
        <v>974.09391099999993</v>
      </c>
      <c r="T2206">
        <v>0</v>
      </c>
      <c r="V2206" s="51">
        <v>4</v>
      </c>
      <c r="W2206" s="51">
        <v>1</v>
      </c>
      <c r="X2206" s="51">
        <v>38</v>
      </c>
    </row>
    <row r="2207" spans="1:24" x14ac:dyDescent="0.2">
      <c r="A2207">
        <v>86885</v>
      </c>
      <c r="B2207" t="s">
        <v>2138</v>
      </c>
      <c r="C2207" t="s">
        <v>2129</v>
      </c>
      <c r="D2207">
        <v>2017</v>
      </c>
      <c r="E2207" t="str">
        <f t="shared" si="34"/>
        <v>868852017</v>
      </c>
      <c r="F2207">
        <v>21307</v>
      </c>
      <c r="G2207" t="str">
        <f>VLOOKUP($A2207,CATMUN!$B$2:$C$1123,2,0)</f>
        <v>Medio</v>
      </c>
      <c r="H2207" t="str">
        <f>VLOOKUP($A2207,CATMUN!$B$2:$D$1123,3,0)</f>
        <v>Municipios rurales</v>
      </c>
      <c r="I2207">
        <f>VLOOKUP($A2207,CATMUN!$B$2:$G$1123,4,0)</f>
        <v>0</v>
      </c>
      <c r="J2207">
        <f>VLOOKUP($A2207,CATMUN!$B$2:$G$1123,6,0)</f>
        <v>15</v>
      </c>
      <c r="K2207" s="69">
        <v>412.64369400000004</v>
      </c>
      <c r="L2207" s="69">
        <v>423.79490396975808</v>
      </c>
      <c r="M2207" s="69">
        <v>41.204500000000003</v>
      </c>
      <c r="N2207" s="69">
        <v>19.730779842112959</v>
      </c>
      <c r="O2207" s="69">
        <v>0</v>
      </c>
      <c r="P2207" s="69">
        <v>185.807253</v>
      </c>
      <c r="Q2207">
        <v>0</v>
      </c>
      <c r="R2207">
        <v>0</v>
      </c>
      <c r="S2207" s="69">
        <v>974.09391099999993</v>
      </c>
      <c r="T2207">
        <v>0</v>
      </c>
      <c r="V2207" s="51">
        <v>10</v>
      </c>
      <c r="W2207" s="51">
        <v>103</v>
      </c>
      <c r="X2207" s="51">
        <v>16</v>
      </c>
    </row>
    <row r="2208" spans="1:24" x14ac:dyDescent="0.2">
      <c r="A2208">
        <v>91540</v>
      </c>
      <c r="B2208" t="s">
        <v>2148</v>
      </c>
      <c r="C2208" t="s">
        <v>2140</v>
      </c>
      <c r="D2208">
        <v>2017</v>
      </c>
      <c r="E2208" t="str">
        <f t="shared" si="34"/>
        <v>915402017</v>
      </c>
      <c r="F2208">
        <v>8398</v>
      </c>
      <c r="G2208" t="str">
        <f>VLOOKUP($A2208,CATMUN!$B$2:$C$1123,2,0)</f>
        <v>Bajo</v>
      </c>
      <c r="H2208" t="str">
        <f>VLOOKUP($A2208,CATMUN!$B$2:$D$1123,3,0)</f>
        <v>Municipios rurales</v>
      </c>
      <c r="I2208">
        <f>VLOOKUP($A2208,CATMUN!$B$2:$G$1123,4,0)</f>
        <v>0</v>
      </c>
      <c r="J2208">
        <f>VLOOKUP($A2208,CATMUN!$B$2:$G$1123,6,0)</f>
        <v>15</v>
      </c>
      <c r="K2208" s="69">
        <v>18.149811000000003</v>
      </c>
      <c r="L2208" s="69">
        <v>423.79490396975808</v>
      </c>
      <c r="M2208" s="69">
        <v>0.9</v>
      </c>
      <c r="N2208" s="69">
        <v>19.730779842112959</v>
      </c>
      <c r="P2208" s="69">
        <v>185.807253</v>
      </c>
      <c r="Q2208">
        <v>0</v>
      </c>
      <c r="S2208" s="69">
        <v>974.09391099999993</v>
      </c>
      <c r="T2208">
        <v>0</v>
      </c>
      <c r="V2208" s="51">
        <v>10</v>
      </c>
      <c r="W2208" s="51">
        <v>1</v>
      </c>
      <c r="X2208" s="51">
        <v>16</v>
      </c>
    </row>
    <row r="2209" spans="1:24" x14ac:dyDescent="0.2">
      <c r="A2209">
        <v>95015</v>
      </c>
      <c r="B2209" t="s">
        <v>1250</v>
      </c>
      <c r="C2209" t="s">
        <v>2159</v>
      </c>
      <c r="D2209">
        <v>2017</v>
      </c>
      <c r="E2209" t="str">
        <f t="shared" si="34"/>
        <v>950152017</v>
      </c>
      <c r="F2209">
        <v>8665</v>
      </c>
      <c r="G2209" t="str">
        <f>VLOOKUP($A2209,CATMUN!$B$2:$C$1123,2,0)</f>
        <v>Bajo</v>
      </c>
      <c r="H2209" t="str">
        <f>VLOOKUP($A2209,CATMUN!$B$2:$D$1123,3,0)</f>
        <v>Municipios rurales</v>
      </c>
      <c r="I2209">
        <f>VLOOKUP($A2209,CATMUN!$B$2:$G$1123,4,0)</f>
        <v>0</v>
      </c>
      <c r="J2209">
        <f>VLOOKUP($A2209,CATMUN!$B$2:$G$1123,6,0)</f>
        <v>15</v>
      </c>
      <c r="K2209" s="69">
        <v>60.652035000000005</v>
      </c>
      <c r="L2209" s="69">
        <v>423.79490396975808</v>
      </c>
      <c r="M2209" s="69">
        <v>0</v>
      </c>
      <c r="N2209" s="69">
        <v>19.730779842112959</v>
      </c>
      <c r="P2209" s="69">
        <v>185.807253</v>
      </c>
      <c r="Q2209">
        <v>0</v>
      </c>
      <c r="S2209" s="69">
        <v>974.09391099999993</v>
      </c>
      <c r="T2209">
        <v>0</v>
      </c>
      <c r="U2209">
        <v>0.251</v>
      </c>
      <c r="V2209" s="51">
        <v>4</v>
      </c>
      <c r="W2209" s="51">
        <v>7</v>
      </c>
      <c r="X2209" s="51">
        <v>38</v>
      </c>
    </row>
    <row r="2210" spans="1:24" x14ac:dyDescent="0.2">
      <c r="A2210">
        <v>95025</v>
      </c>
      <c r="B2210" t="s">
        <v>2161</v>
      </c>
      <c r="C2210" t="s">
        <v>2159</v>
      </c>
      <c r="D2210">
        <v>2017</v>
      </c>
      <c r="E2210" t="str">
        <f t="shared" si="34"/>
        <v>950252017</v>
      </c>
      <c r="F2210">
        <v>23756</v>
      </c>
      <c r="G2210" t="str">
        <f>VLOOKUP($A2210,CATMUN!$B$2:$C$1123,2,0)</f>
        <v>Bajo</v>
      </c>
      <c r="H2210" t="str">
        <f>VLOOKUP($A2210,CATMUN!$B$2:$D$1123,3,0)</f>
        <v>Municipios rurales</v>
      </c>
      <c r="I2210">
        <f>VLOOKUP($A2210,CATMUN!$B$2:$G$1123,4,0)</f>
        <v>0</v>
      </c>
      <c r="J2210">
        <f>VLOOKUP($A2210,CATMUN!$B$2:$G$1123,6,0)</f>
        <v>15</v>
      </c>
      <c r="K2210" s="69">
        <v>185.99161280000001</v>
      </c>
      <c r="L2210" s="69">
        <v>423.79490396975808</v>
      </c>
      <c r="M2210" s="69">
        <v>5.1691880000000001</v>
      </c>
      <c r="N2210" s="69">
        <v>19.730779842112959</v>
      </c>
      <c r="P2210" s="69">
        <v>185.807253</v>
      </c>
      <c r="Q2210">
        <v>0</v>
      </c>
      <c r="S2210" s="69">
        <v>974.09391099999993</v>
      </c>
      <c r="T2210">
        <v>0</v>
      </c>
      <c r="V2210" s="51">
        <v>4</v>
      </c>
      <c r="W2210" s="51">
        <v>3</v>
      </c>
      <c r="X2210" s="51">
        <v>38</v>
      </c>
    </row>
    <row r="2211" spans="1:24" x14ac:dyDescent="0.2">
      <c r="A2211">
        <v>95200</v>
      </c>
      <c r="B2211" t="s">
        <v>1342</v>
      </c>
      <c r="C2211" t="s">
        <v>2159</v>
      </c>
      <c r="D2211">
        <v>2017</v>
      </c>
      <c r="E2211" t="str">
        <f t="shared" si="34"/>
        <v>952002017</v>
      </c>
      <c r="F2211">
        <v>15107</v>
      </c>
      <c r="G2211" t="str">
        <f>VLOOKUP($A2211,CATMUN!$B$2:$C$1123,2,0)</f>
        <v>Bajo</v>
      </c>
      <c r="H2211" t="str">
        <f>VLOOKUP($A2211,CATMUN!$B$2:$D$1123,3,0)</f>
        <v>Municipios rurales</v>
      </c>
      <c r="I2211">
        <f>VLOOKUP($A2211,CATMUN!$B$2:$G$1123,4,0)</f>
        <v>0</v>
      </c>
      <c r="J2211">
        <f>VLOOKUP($A2211,CATMUN!$B$2:$G$1123,6,0)</f>
        <v>15</v>
      </c>
      <c r="K2211" s="69">
        <v>0</v>
      </c>
      <c r="L2211" s="69">
        <v>423.79490396975808</v>
      </c>
      <c r="N2211" s="69">
        <v>19.730779842112959</v>
      </c>
      <c r="P2211" s="69">
        <v>185.807253</v>
      </c>
      <c r="Q2211">
        <v>0</v>
      </c>
      <c r="S2211" s="69">
        <v>974.09391099999993</v>
      </c>
      <c r="T2211">
        <v>0</v>
      </c>
      <c r="V2211" s="51">
        <v>4</v>
      </c>
      <c r="W2211" s="51">
        <v>1</v>
      </c>
      <c r="X2211" s="51">
        <v>38</v>
      </c>
    </row>
    <row r="2212" spans="1:24" x14ac:dyDescent="0.2">
      <c r="A2212">
        <v>97161</v>
      </c>
      <c r="B2212" t="s">
        <v>2164</v>
      </c>
      <c r="C2212" t="s">
        <v>2162</v>
      </c>
      <c r="D2212">
        <v>2017</v>
      </c>
      <c r="E2212" t="str">
        <f t="shared" si="34"/>
        <v>971612017</v>
      </c>
      <c r="F2212">
        <v>3336</v>
      </c>
      <c r="G2212" t="str">
        <f>VLOOKUP($A2212,CATMUN!$B$2:$C$1123,2,0)</f>
        <v>Bajo</v>
      </c>
      <c r="H2212" t="str">
        <f>VLOOKUP($A2212,CATMUN!$B$2:$D$1123,3,0)</f>
        <v>Municipios rurales</v>
      </c>
      <c r="I2212">
        <f>VLOOKUP($A2212,CATMUN!$B$2:$G$1123,4,0)</f>
        <v>0</v>
      </c>
      <c r="J2212">
        <f>VLOOKUP($A2212,CATMUN!$B$2:$G$1123,6,0)</f>
        <v>15</v>
      </c>
      <c r="K2212" s="69">
        <v>0</v>
      </c>
      <c r="L2212" s="69">
        <v>423.79490396975808</v>
      </c>
      <c r="N2212" s="69">
        <v>19.730779842112959</v>
      </c>
      <c r="P2212" s="69">
        <v>185.807253</v>
      </c>
      <c r="Q2212">
        <v>0</v>
      </c>
      <c r="S2212" s="69">
        <v>974.09391099999993</v>
      </c>
      <c r="T2212">
        <v>0</v>
      </c>
      <c r="V2212" s="51">
        <v>4</v>
      </c>
      <c r="W2212" s="51">
        <v>0</v>
      </c>
      <c r="X2212" s="51">
        <v>38</v>
      </c>
    </row>
    <row r="2213" spans="1:24" x14ac:dyDescent="0.2">
      <c r="A2213">
        <v>97666</v>
      </c>
      <c r="B2213" t="s">
        <v>2166</v>
      </c>
      <c r="C2213" t="s">
        <v>2162</v>
      </c>
      <c r="D2213">
        <v>2017</v>
      </c>
      <c r="E2213" t="str">
        <f t="shared" si="34"/>
        <v>976662017</v>
      </c>
      <c r="F2213">
        <v>960</v>
      </c>
      <c r="G2213" t="str">
        <f>VLOOKUP($A2213,CATMUN!$B$2:$C$1123,2,0)</f>
        <v>Bajo</v>
      </c>
      <c r="H2213" t="str">
        <f>VLOOKUP($A2213,CATMUN!$B$2:$D$1123,3,0)</f>
        <v>Municipios rurales</v>
      </c>
      <c r="I2213">
        <f>VLOOKUP($A2213,CATMUN!$B$2:$G$1123,4,0)</f>
        <v>0</v>
      </c>
      <c r="J2213">
        <f>VLOOKUP($A2213,CATMUN!$B$2:$G$1123,6,0)</f>
        <v>15</v>
      </c>
      <c r="K2213" s="69">
        <v>1234.3513640000001</v>
      </c>
      <c r="L2213" s="69">
        <v>423.79490396975808</v>
      </c>
      <c r="N2213" s="69">
        <v>19.730779842112959</v>
      </c>
      <c r="P2213" s="69">
        <v>185.807253</v>
      </c>
      <c r="Q2213">
        <v>0</v>
      </c>
      <c r="S2213" s="69">
        <v>974.09391099999993</v>
      </c>
      <c r="T2213">
        <v>0</v>
      </c>
      <c r="V2213" s="51">
        <v>4</v>
      </c>
      <c r="W2213" s="51">
        <v>0</v>
      </c>
      <c r="X2213" s="51">
        <v>38</v>
      </c>
    </row>
    <row r="2214" spans="1:24" x14ac:dyDescent="0.2">
      <c r="A2214">
        <v>99524</v>
      </c>
      <c r="B2214" t="s">
        <v>2171</v>
      </c>
      <c r="C2214" t="s">
        <v>2169</v>
      </c>
      <c r="D2214">
        <v>2017</v>
      </c>
      <c r="E2214" t="str">
        <f t="shared" si="34"/>
        <v>995242017</v>
      </c>
      <c r="F2214">
        <v>16447</v>
      </c>
      <c r="G2214" t="str">
        <f>VLOOKUP($A2214,CATMUN!$B$2:$C$1123,2,0)</f>
        <v>Bajo</v>
      </c>
      <c r="H2214" t="str">
        <f>VLOOKUP($A2214,CATMUN!$B$2:$D$1123,3,0)</f>
        <v>Municipios rurales</v>
      </c>
      <c r="I2214">
        <f>VLOOKUP($A2214,CATMUN!$B$2:$G$1123,4,0)</f>
        <v>0</v>
      </c>
      <c r="J2214">
        <f>VLOOKUP($A2214,CATMUN!$B$2:$G$1123,6,0)</f>
        <v>15</v>
      </c>
      <c r="K2214" s="69">
        <v>742.65938399999993</v>
      </c>
      <c r="L2214" s="69">
        <v>423.79490396975808</v>
      </c>
      <c r="M2214" s="69">
        <v>16.115417000000001</v>
      </c>
      <c r="N2214" s="69">
        <v>19.730779842112959</v>
      </c>
      <c r="P2214" s="69">
        <v>185.807253</v>
      </c>
      <c r="Q2214">
        <v>0</v>
      </c>
      <c r="S2214" s="69">
        <v>974.09391099999993</v>
      </c>
      <c r="T2214">
        <v>0</v>
      </c>
      <c r="V2214" s="51">
        <v>10</v>
      </c>
      <c r="W2214" s="51">
        <v>5</v>
      </c>
      <c r="X2214" s="51">
        <v>16</v>
      </c>
    </row>
    <row r="2215" spans="1:24" x14ac:dyDescent="0.2">
      <c r="A2215">
        <v>99624</v>
      </c>
      <c r="B2215" t="s">
        <v>2172</v>
      </c>
      <c r="C2215" t="s">
        <v>2169</v>
      </c>
      <c r="D2215">
        <v>2017</v>
      </c>
      <c r="E2215" t="str">
        <f t="shared" si="34"/>
        <v>996242017</v>
      </c>
      <c r="F2215">
        <v>4138</v>
      </c>
      <c r="G2215" t="str">
        <f>VLOOKUP($A2215,CATMUN!$B$2:$C$1123,2,0)</f>
        <v>Bajo</v>
      </c>
      <c r="H2215" t="str">
        <f>VLOOKUP($A2215,CATMUN!$B$2:$D$1123,3,0)</f>
        <v>Municipios rurales</v>
      </c>
      <c r="I2215">
        <f>VLOOKUP($A2215,CATMUN!$B$2:$G$1123,4,0)</f>
        <v>0</v>
      </c>
      <c r="J2215">
        <f>VLOOKUP($A2215,CATMUN!$B$2:$G$1123,6,0)</f>
        <v>15</v>
      </c>
      <c r="K2215" s="69">
        <v>96.838926000000001</v>
      </c>
      <c r="L2215" s="69">
        <v>423.79490396975808</v>
      </c>
      <c r="M2215" s="69">
        <v>0</v>
      </c>
      <c r="N2215" s="69">
        <v>19.730779842112959</v>
      </c>
      <c r="O2215" s="69">
        <v>0</v>
      </c>
      <c r="P2215" s="69">
        <v>185.807253</v>
      </c>
      <c r="Q2215">
        <v>0</v>
      </c>
      <c r="S2215" s="69">
        <v>974.09391099999993</v>
      </c>
      <c r="T2215">
        <v>0</v>
      </c>
      <c r="V2215" s="51">
        <v>10</v>
      </c>
      <c r="W2215" s="51">
        <v>4</v>
      </c>
      <c r="X2215" s="51">
        <v>16</v>
      </c>
    </row>
    <row r="2216" spans="1:24" x14ac:dyDescent="0.2">
      <c r="A2216">
        <v>99773</v>
      </c>
      <c r="B2216" t="s">
        <v>2173</v>
      </c>
      <c r="C2216" t="s">
        <v>2169</v>
      </c>
      <c r="D2216">
        <v>2017</v>
      </c>
      <c r="E2216" t="str">
        <f t="shared" si="34"/>
        <v>997732017</v>
      </c>
      <c r="F2216">
        <v>38634</v>
      </c>
      <c r="G2216" t="str">
        <f>VLOOKUP($A2216,CATMUN!$B$2:$C$1123,2,0)</f>
        <v>Bajo</v>
      </c>
      <c r="H2216" t="str">
        <f>VLOOKUP($A2216,CATMUN!$B$2:$D$1123,3,0)</f>
        <v>Municipios rurales</v>
      </c>
      <c r="I2216">
        <f>VLOOKUP($A2216,CATMUN!$B$2:$G$1123,4,0)</f>
        <v>0</v>
      </c>
      <c r="J2216">
        <f>VLOOKUP($A2216,CATMUN!$B$2:$G$1123,6,0)</f>
        <v>15</v>
      </c>
      <c r="K2216" s="69">
        <v>200.516762</v>
      </c>
      <c r="L2216" s="69">
        <v>423.79490396975808</v>
      </c>
      <c r="M2216" s="69">
        <v>4.796068</v>
      </c>
      <c r="N2216" s="69">
        <v>19.730779842112959</v>
      </c>
      <c r="O2216" s="69">
        <v>0</v>
      </c>
      <c r="P2216" s="69">
        <v>185.807253</v>
      </c>
      <c r="Q2216">
        <v>0</v>
      </c>
      <c r="S2216" s="69">
        <v>974.09391099999993</v>
      </c>
      <c r="T2216">
        <v>0</v>
      </c>
      <c r="V2216" s="51">
        <v>10</v>
      </c>
      <c r="W2216" s="51">
        <v>6</v>
      </c>
      <c r="X2216" s="51">
        <v>16</v>
      </c>
    </row>
    <row r="2217" spans="1:24" x14ac:dyDescent="0.2">
      <c r="A2217">
        <v>5001</v>
      </c>
      <c r="B2217" t="s">
        <v>2177</v>
      </c>
      <c r="C2217" t="s">
        <v>2176</v>
      </c>
      <c r="D2217">
        <v>2017</v>
      </c>
      <c r="E2217" t="str">
        <f t="shared" si="34"/>
        <v>50012017</v>
      </c>
      <c r="F2217" s="69">
        <v>2508452</v>
      </c>
      <c r="G2217" t="str">
        <f>VLOOKUP($A2217,CATMUN!$B$2:$C$1123,2,0)</f>
        <v>Alto</v>
      </c>
      <c r="H2217" t="str">
        <f>VLOOKUP($A2217,CATMUN!$B$2:$D$1123,3,0)</f>
        <v>04 Grandes Urbes</v>
      </c>
      <c r="I2217">
        <f>VLOOKUP($A2217,CATMUN!$B$2:$G$1123,4,0)</f>
        <v>1</v>
      </c>
      <c r="J2217" t="str">
        <f>VLOOKUP($A2217,CATMUN!$B$2:$G$1123,6,0)</f>
        <v>01</v>
      </c>
      <c r="K2217" s="69">
        <v>659033.79122200003</v>
      </c>
      <c r="L2217" s="69">
        <v>972182.68586248753</v>
      </c>
      <c r="M2217" s="69">
        <v>19462.560706</v>
      </c>
      <c r="N2217" s="69">
        <v>26746.644242000002</v>
      </c>
      <c r="O2217" s="69">
        <v>73903.950037000002</v>
      </c>
      <c r="P2217" s="69">
        <v>73903.950037000002</v>
      </c>
      <c r="Q2217">
        <v>1</v>
      </c>
      <c r="S2217" s="69">
        <v>20816.603999999999</v>
      </c>
      <c r="T2217">
        <v>0</v>
      </c>
      <c r="U2217">
        <v>5346.3689999999997</v>
      </c>
      <c r="V2217" s="51">
        <v>2231</v>
      </c>
      <c r="W2217" s="51">
        <v>45536</v>
      </c>
      <c r="X2217" s="51">
        <v>13511</v>
      </c>
    </row>
    <row r="2218" spans="1:24" x14ac:dyDescent="0.2">
      <c r="A2218">
        <v>8001</v>
      </c>
      <c r="B2218" t="s">
        <v>2304</v>
      </c>
      <c r="C2218" t="s">
        <v>1219</v>
      </c>
      <c r="D2218">
        <v>2017</v>
      </c>
      <c r="E2218" t="str">
        <f t="shared" si="34"/>
        <v>80012017</v>
      </c>
      <c r="F2218" s="69">
        <v>1228271</v>
      </c>
      <c r="G2218" t="str">
        <f>VLOOKUP($A2218,CATMUN!$B$2:$C$1123,2,0)</f>
        <v>Alto</v>
      </c>
      <c r="H2218" t="str">
        <f>VLOOKUP($A2218,CATMUN!$B$2:$D$1123,3,0)</f>
        <v>04 Grandes Urbes</v>
      </c>
      <c r="I2218">
        <f>VLOOKUP($A2218,CATMUN!$B$2:$G$1123,4,0)</f>
        <v>1</v>
      </c>
      <c r="J2218" t="str">
        <f>VLOOKUP($A2218,CATMUN!$B$2:$G$1123,6,0)</f>
        <v>01</v>
      </c>
      <c r="K2218" s="69">
        <v>263138.78350299998</v>
      </c>
      <c r="L2218" s="69">
        <v>972182.68586248753</v>
      </c>
      <c r="M2218" s="69">
        <v>11259.273607000001</v>
      </c>
      <c r="N2218" s="69">
        <v>26746.644242000002</v>
      </c>
      <c r="O2218" s="69">
        <v>15316.141745999999</v>
      </c>
      <c r="P2218" s="69">
        <v>73903.950037000002</v>
      </c>
      <c r="S2218" s="69">
        <v>20816.603999999999</v>
      </c>
      <c r="T2218">
        <v>0</v>
      </c>
      <c r="V2218" s="51">
        <v>2231</v>
      </c>
      <c r="W2218" s="51">
        <v>29510</v>
      </c>
      <c r="X2218" s="51">
        <v>13511</v>
      </c>
    </row>
    <row r="2219" spans="1:24" x14ac:dyDescent="0.2">
      <c r="A2219">
        <v>11001</v>
      </c>
      <c r="B2219" t="s">
        <v>2174</v>
      </c>
      <c r="C2219" t="s">
        <v>2305</v>
      </c>
      <c r="D2219">
        <v>2017</v>
      </c>
      <c r="E2219" t="str">
        <f t="shared" si="34"/>
        <v>110012017</v>
      </c>
      <c r="F2219" s="69">
        <v>8080734</v>
      </c>
      <c r="G2219" t="str">
        <f>VLOOKUP($A2219,CATMUN!$B$2:$C$1123,2,0)</f>
        <v>Alto</v>
      </c>
      <c r="H2219" t="str">
        <f>VLOOKUP($A2219,CATMUN!$B$2:$D$1123,3,0)</f>
        <v>04 Grandes Urbes</v>
      </c>
      <c r="I2219">
        <f>VLOOKUP($A2219,CATMUN!$B$2:$G$1123,4,0)</f>
        <v>1</v>
      </c>
      <c r="J2219" t="str">
        <f>VLOOKUP($A2219,CATMUN!$B$2:$G$1123,6,0)</f>
        <v>01</v>
      </c>
      <c r="K2219" s="69">
        <v>2866183.1777719501</v>
      </c>
      <c r="L2219" s="69">
        <v>972182.68586248753</v>
      </c>
      <c r="M2219" s="69">
        <v>58309.966970000001</v>
      </c>
      <c r="N2219" s="69">
        <v>26746.644242000002</v>
      </c>
      <c r="O2219" s="69">
        <v>16824.107929000002</v>
      </c>
      <c r="P2219" s="69">
        <v>73903.950037000002</v>
      </c>
      <c r="R2219">
        <v>20816.603999999999</v>
      </c>
      <c r="S2219" s="69">
        <v>20816.603999999999</v>
      </c>
      <c r="T2219">
        <v>1</v>
      </c>
      <c r="V2219" s="51">
        <v>2231</v>
      </c>
      <c r="W2219" s="51" t="e">
        <v>#N/A</v>
      </c>
      <c r="X2219" s="51" t="e">
        <v>#N/A</v>
      </c>
    </row>
    <row r="2220" spans="1:24" x14ac:dyDescent="0.2">
      <c r="A2220">
        <v>76001</v>
      </c>
      <c r="B2220" t="s">
        <v>2310</v>
      </c>
      <c r="C2220" t="s">
        <v>2069</v>
      </c>
      <c r="D2220">
        <v>2017</v>
      </c>
      <c r="E2220" t="str">
        <f t="shared" si="34"/>
        <v>760012017</v>
      </c>
      <c r="F2220" s="69">
        <v>2420114</v>
      </c>
      <c r="G2220" t="str">
        <f>VLOOKUP($A2220,CATMUN!$B$2:$C$1123,2,0)</f>
        <v>Alto</v>
      </c>
      <c r="H2220" t="str">
        <f>VLOOKUP($A2220,CATMUN!$B$2:$D$1123,3,0)</f>
        <v>04 Grandes Urbes</v>
      </c>
      <c r="I2220">
        <f>VLOOKUP($A2220,CATMUN!$B$2:$G$1123,4,0)</f>
        <v>1</v>
      </c>
      <c r="J2220" t="str">
        <f>VLOOKUP($A2220,CATMUN!$B$2:$G$1123,6,0)</f>
        <v>01</v>
      </c>
      <c r="K2220" s="69">
        <v>100374.990953</v>
      </c>
      <c r="L2220" s="69">
        <v>972182.68586248753</v>
      </c>
      <c r="M2220" s="69">
        <v>17954.775684999997</v>
      </c>
      <c r="N2220" s="69">
        <v>26746.644242000002</v>
      </c>
      <c r="O2220" s="69">
        <v>21166.905767</v>
      </c>
      <c r="P2220" s="69">
        <v>73903.950037000002</v>
      </c>
      <c r="R2220">
        <v>0</v>
      </c>
      <c r="S2220" s="69">
        <v>20816.603999999999</v>
      </c>
      <c r="V2220" s="51">
        <v>2231</v>
      </c>
      <c r="W2220" s="51">
        <v>28144</v>
      </c>
      <c r="X2220" s="51">
        <v>13511</v>
      </c>
    </row>
    <row r="2221" spans="1:24" x14ac:dyDescent="0.2">
      <c r="A2221">
        <v>5266</v>
      </c>
      <c r="B2221" t="s">
        <v>2217</v>
      </c>
      <c r="C2221" t="s">
        <v>2176</v>
      </c>
      <c r="D2221">
        <v>2018</v>
      </c>
      <c r="E2221" t="str">
        <f t="shared" si="34"/>
        <v>52662018</v>
      </c>
      <c r="F2221">
        <v>228848</v>
      </c>
      <c r="G2221" t="str">
        <f>VLOOKUP($A2221,CATMUN!$B$2:$C$1123,2,0)</f>
        <v>Alto</v>
      </c>
      <c r="H2221" t="str">
        <f>VLOOKUP($A2221,CATMUN!$B$2:$D$1123,3,0)</f>
        <v>03 Ciudades Aglomeradas</v>
      </c>
      <c r="I2221">
        <f>VLOOKUP($A2221,CATMUN!$B$2:$G$1123,4,0)</f>
        <v>1</v>
      </c>
      <c r="J2221">
        <f>VLOOKUP($A2221,CATMUN!$B$2:$G$1123,6,0)</f>
        <v>2</v>
      </c>
      <c r="K2221" s="69">
        <v>100746.14100300001</v>
      </c>
      <c r="L2221" s="69">
        <v>58803.804814666677</v>
      </c>
      <c r="M2221" s="69">
        <v>26059.525307</v>
      </c>
      <c r="N2221" s="69">
        <v>9180.0543942766653</v>
      </c>
      <c r="O2221" s="69">
        <v>15635.395917</v>
      </c>
      <c r="P2221" s="69">
        <v>15635.395917</v>
      </c>
      <c r="Q2221">
        <v>1</v>
      </c>
      <c r="R2221" s="282">
        <v>0</v>
      </c>
      <c r="S2221" s="69">
        <v>2475.7592279999999</v>
      </c>
      <c r="V2221" s="51">
        <v>39</v>
      </c>
      <c r="W2221" s="51">
        <v>5204</v>
      </c>
      <c r="X2221" s="51">
        <v>530</v>
      </c>
    </row>
    <row r="2222" spans="1:24" x14ac:dyDescent="0.2">
      <c r="A2222">
        <v>68276</v>
      </c>
      <c r="B2222" t="s">
        <v>1948</v>
      </c>
      <c r="C2222" t="s">
        <v>1919</v>
      </c>
      <c r="D2222">
        <v>2018</v>
      </c>
      <c r="E2222" t="str">
        <f t="shared" si="34"/>
        <v>682762018</v>
      </c>
      <c r="F2222">
        <v>291935</v>
      </c>
      <c r="G2222" t="str">
        <f>VLOOKUP($A2222,CATMUN!$B$2:$C$1123,2,0)</f>
        <v>Alto</v>
      </c>
      <c r="H2222" t="str">
        <f>VLOOKUP($A2222,CATMUN!$B$2:$D$1123,3,0)</f>
        <v>03 Ciudades Aglomeradas</v>
      </c>
      <c r="I2222">
        <f>VLOOKUP($A2222,CATMUN!$B$2:$G$1123,4,0)</f>
        <v>1</v>
      </c>
      <c r="J2222">
        <f>VLOOKUP($A2222,CATMUN!$B$2:$G$1123,6,0)</f>
        <v>2</v>
      </c>
      <c r="K2222" s="69">
        <v>60022.394027000002</v>
      </c>
      <c r="L2222" s="69">
        <v>58803.804814666677</v>
      </c>
      <c r="M2222" s="69">
        <v>1293.8425918299997</v>
      </c>
      <c r="N2222" s="69">
        <v>9180.0543942766653</v>
      </c>
      <c r="P2222" s="69">
        <v>15635.395917</v>
      </c>
      <c r="Q2222">
        <v>0</v>
      </c>
      <c r="R2222" s="282">
        <v>2475.7592279999999</v>
      </c>
      <c r="S2222" s="69">
        <v>2475.7592279999999</v>
      </c>
      <c r="V2222" s="51">
        <v>39</v>
      </c>
      <c r="W2222" s="51">
        <v>2662</v>
      </c>
      <c r="X2222" s="51">
        <v>530</v>
      </c>
    </row>
    <row r="2223" spans="1:24" x14ac:dyDescent="0.2">
      <c r="A2223">
        <v>76130</v>
      </c>
      <c r="B2223" t="s">
        <v>1222</v>
      </c>
      <c r="C2223" t="s">
        <v>2069</v>
      </c>
      <c r="D2223">
        <v>2018</v>
      </c>
      <c r="E2223" t="str">
        <f t="shared" si="34"/>
        <v>761302018</v>
      </c>
      <c r="F2223">
        <v>91825</v>
      </c>
      <c r="G2223" t="str">
        <f>VLOOKUP($A2223,CATMUN!$B$2:$C$1123,2,0)</f>
        <v>Alto</v>
      </c>
      <c r="H2223" t="str">
        <f>VLOOKUP($A2223,CATMUN!$B$2:$D$1123,3,0)</f>
        <v>03 Ciudades Aglomeradas</v>
      </c>
      <c r="I2223">
        <f>VLOOKUP($A2223,CATMUN!$B$2:$G$1123,4,0)</f>
        <v>1</v>
      </c>
      <c r="J2223">
        <f>VLOOKUP($A2223,CATMUN!$B$2:$G$1123,6,0)</f>
        <v>2</v>
      </c>
      <c r="K2223" s="69">
        <v>15642.879414000001</v>
      </c>
      <c r="L2223" s="69">
        <v>58803.804814666677</v>
      </c>
      <c r="M2223" s="69">
        <v>186.79528400000001</v>
      </c>
      <c r="N2223" s="69">
        <v>9180.0543942766653</v>
      </c>
      <c r="O2223" s="69">
        <v>0</v>
      </c>
      <c r="P2223" s="69">
        <v>15635.395917</v>
      </c>
      <c r="R2223" s="282"/>
      <c r="S2223" s="69">
        <v>2475.7592279999999</v>
      </c>
      <c r="T2223">
        <v>0</v>
      </c>
      <c r="V2223" s="51">
        <v>39</v>
      </c>
      <c r="W2223" s="51">
        <v>554</v>
      </c>
      <c r="X2223" s="51">
        <v>530</v>
      </c>
    </row>
    <row r="2224" spans="1:24" x14ac:dyDescent="0.2">
      <c r="A2224">
        <v>13836</v>
      </c>
      <c r="B2224" t="s">
        <v>1285</v>
      </c>
      <c r="C2224" t="s">
        <v>1242</v>
      </c>
      <c r="D2224">
        <v>2018</v>
      </c>
      <c r="E2224" t="str">
        <f t="shared" si="34"/>
        <v>138362018</v>
      </c>
      <c r="F2224">
        <v>105166</v>
      </c>
      <c r="G2224" t="str">
        <f>VLOOKUP($A2224,CATMUN!$B$2:$C$1123,2,0)</f>
        <v>Medio</v>
      </c>
      <c r="H2224" t="str">
        <f>VLOOKUP($A2224,CATMUN!$B$2:$D$1123,3,0)</f>
        <v>03 Ciudades Aglomeradas</v>
      </c>
      <c r="I2224">
        <f>VLOOKUP($A2224,CATMUN!$B$2:$G$1123,4,0)</f>
        <v>1</v>
      </c>
      <c r="J2224">
        <f>VLOOKUP($A2224,CATMUN!$B$2:$G$1123,6,0)</f>
        <v>3</v>
      </c>
      <c r="K2224" s="69">
        <v>2896.6594749999999</v>
      </c>
      <c r="L2224" s="69">
        <v>5735</v>
      </c>
      <c r="M2224" s="69">
        <v>489.44291100000004</v>
      </c>
      <c r="N2224" s="69">
        <v>443.40900550000003</v>
      </c>
      <c r="P2224" s="69">
        <v>0</v>
      </c>
      <c r="Q2224">
        <v>0</v>
      </c>
      <c r="S2224" s="69">
        <v>0</v>
      </c>
      <c r="T2224">
        <v>0</v>
      </c>
      <c r="V2224" s="51">
        <v>19</v>
      </c>
      <c r="W2224" s="51">
        <v>311</v>
      </c>
      <c r="X2224" s="51">
        <v>221</v>
      </c>
    </row>
    <row r="2225" spans="1:24" x14ac:dyDescent="0.2">
      <c r="A2225">
        <v>54405</v>
      </c>
      <c r="B2225" t="s">
        <v>1877</v>
      </c>
      <c r="C2225" t="s">
        <v>1855</v>
      </c>
      <c r="D2225">
        <v>2018</v>
      </c>
      <c r="E2225" t="str">
        <f t="shared" si="34"/>
        <v>544052018</v>
      </c>
      <c r="F2225">
        <v>89091</v>
      </c>
      <c r="G2225" t="str">
        <f>VLOOKUP($A2225,CATMUN!$B$2:$C$1123,2,0)</f>
        <v>Bajo</v>
      </c>
      <c r="H2225" t="str">
        <f>VLOOKUP($A2225,CATMUN!$B$2:$D$1123,3,0)</f>
        <v>03 Ciudades Aglomeradas</v>
      </c>
      <c r="I2225">
        <f>VLOOKUP($A2225,CATMUN!$B$2:$G$1123,4,0)</f>
        <v>1</v>
      </c>
      <c r="J2225">
        <f>VLOOKUP($A2225,CATMUN!$B$2:$G$1123,6,0)</f>
        <v>3</v>
      </c>
      <c r="K2225" s="69">
        <v>9790.7550219999994</v>
      </c>
      <c r="L2225" s="69">
        <v>5735</v>
      </c>
      <c r="M2225" s="69">
        <v>361.46770000000004</v>
      </c>
      <c r="N2225" s="69">
        <v>361.46770000000004</v>
      </c>
      <c r="P2225" s="69">
        <v>0</v>
      </c>
      <c r="Q2225">
        <v>0</v>
      </c>
      <c r="S2225" s="69">
        <v>0</v>
      </c>
      <c r="T2225">
        <v>0</v>
      </c>
      <c r="V2225" s="51">
        <v>19</v>
      </c>
      <c r="W2225" s="51">
        <v>455</v>
      </c>
      <c r="X2225" s="51">
        <v>221</v>
      </c>
    </row>
    <row r="2226" spans="1:24" x14ac:dyDescent="0.2">
      <c r="A2226">
        <v>54874</v>
      </c>
      <c r="B2226" t="s">
        <v>1894</v>
      </c>
      <c r="C2226" t="s">
        <v>1855</v>
      </c>
      <c r="D2226">
        <v>2018</v>
      </c>
      <c r="E2226" t="str">
        <f t="shared" si="34"/>
        <v>548742018</v>
      </c>
      <c r="F2226">
        <v>101952</v>
      </c>
      <c r="G2226" t="str">
        <f>VLOOKUP($A2226,CATMUN!$B$2:$C$1123,2,0)</f>
        <v>Medio</v>
      </c>
      <c r="H2226" t="str">
        <f>VLOOKUP($A2226,CATMUN!$B$2:$D$1123,3,0)</f>
        <v>03 Ciudades Aglomeradas</v>
      </c>
      <c r="I2226">
        <f>VLOOKUP($A2226,CATMUN!$B$2:$G$1123,4,0)</f>
        <v>1</v>
      </c>
      <c r="J2226">
        <f>VLOOKUP($A2226,CATMUN!$B$2:$G$1123,6,0)</f>
        <v>3</v>
      </c>
      <c r="K2226" s="69">
        <v>4516.4404830000003</v>
      </c>
      <c r="L2226" s="69">
        <v>5735</v>
      </c>
      <c r="M2226" s="69">
        <v>397.37509999999997</v>
      </c>
      <c r="N2226" s="69">
        <v>443.40900550000003</v>
      </c>
      <c r="P2226" s="69">
        <v>0</v>
      </c>
      <c r="Q2226">
        <v>0</v>
      </c>
      <c r="S2226" s="69">
        <v>0</v>
      </c>
      <c r="T2226">
        <v>0</v>
      </c>
      <c r="V2226" s="51">
        <v>19</v>
      </c>
      <c r="W2226" s="51">
        <v>404</v>
      </c>
      <c r="X2226" s="51">
        <v>221</v>
      </c>
    </row>
    <row r="2227" spans="1:24" x14ac:dyDescent="0.2">
      <c r="A2227">
        <v>15001</v>
      </c>
      <c r="B2227" t="s">
        <v>1290</v>
      </c>
      <c r="C2227" t="s">
        <v>1289</v>
      </c>
      <c r="D2227">
        <v>2018</v>
      </c>
      <c r="E2227" t="str">
        <f t="shared" si="34"/>
        <v>150012018</v>
      </c>
      <c r="F2227">
        <v>172548</v>
      </c>
      <c r="G2227" t="str">
        <f>VLOOKUP($A2227,CATMUN!$B$2:$C$1123,2,0)</f>
        <v>Alto</v>
      </c>
      <c r="H2227" t="str">
        <f>VLOOKUP($A2227,CATMUN!$B$2:$D$1123,3,0)</f>
        <v>02 Nodos Estratégicos</v>
      </c>
      <c r="I2227">
        <f>VLOOKUP($A2227,CATMUN!$B$2:$G$1123,4,0)</f>
        <v>1</v>
      </c>
      <c r="J2227">
        <f>VLOOKUP($A2227,CATMUN!$B$2:$G$1123,6,0)</f>
        <v>4</v>
      </c>
      <c r="K2227" s="69">
        <v>52006.117709320002</v>
      </c>
      <c r="L2227" s="69">
        <v>52006.117709320002</v>
      </c>
      <c r="M2227" s="69">
        <v>872.95106899999996</v>
      </c>
      <c r="N2227" s="69">
        <v>872.95106899999996</v>
      </c>
      <c r="P2227" s="69">
        <v>0</v>
      </c>
      <c r="Q2227">
        <v>0</v>
      </c>
      <c r="S2227" s="69">
        <v>0</v>
      </c>
      <c r="T2227">
        <v>0</v>
      </c>
      <c r="V2227" s="51">
        <v>4138</v>
      </c>
      <c r="W2227" s="51">
        <v>2538</v>
      </c>
      <c r="X2227" s="51">
        <v>14561</v>
      </c>
    </row>
    <row r="2228" spans="1:24" x14ac:dyDescent="0.2">
      <c r="A2228">
        <v>13430</v>
      </c>
      <c r="B2228" t="s">
        <v>1259</v>
      </c>
      <c r="C2228" t="s">
        <v>1242</v>
      </c>
      <c r="D2228">
        <v>2018</v>
      </c>
      <c r="E2228" t="str">
        <f t="shared" si="34"/>
        <v>134302018</v>
      </c>
      <c r="F2228">
        <v>133270</v>
      </c>
      <c r="G2228" t="str">
        <f>VLOOKUP($A2228,CATMUN!$B$2:$C$1123,2,0)</f>
        <v>Medio</v>
      </c>
      <c r="H2228" t="str">
        <f>VLOOKUP($A2228,CATMUN!$B$2:$D$1123,3,0)</f>
        <v>01 Ciudades Emergentes</v>
      </c>
      <c r="I2228">
        <f>VLOOKUP($A2228,CATMUN!$B$2:$G$1123,4,0)</f>
        <v>1</v>
      </c>
      <c r="J2228">
        <f>VLOOKUP($A2228,CATMUN!$B$2:$G$1123,6,0)</f>
        <v>5</v>
      </c>
      <c r="K2228" s="69">
        <v>1965.5495524000003</v>
      </c>
      <c r="L2228" s="69">
        <v>1965.5495524000003</v>
      </c>
      <c r="M2228" s="69">
        <v>99.532251000000002</v>
      </c>
      <c r="N2228" s="69">
        <v>99.532251000000002</v>
      </c>
      <c r="O2228" s="69">
        <v>0</v>
      </c>
      <c r="P2228" s="69">
        <v>0</v>
      </c>
      <c r="Q2228">
        <v>0</v>
      </c>
      <c r="S2228" s="69">
        <v>0</v>
      </c>
      <c r="T2228">
        <v>0</v>
      </c>
      <c r="V2228" s="51">
        <v>8</v>
      </c>
      <c r="W2228" s="51">
        <v>360</v>
      </c>
      <c r="X2228" s="51">
        <v>151</v>
      </c>
    </row>
    <row r="2229" spans="1:24" x14ac:dyDescent="0.2">
      <c r="A2229">
        <v>5079</v>
      </c>
      <c r="B2229" t="s">
        <v>1923</v>
      </c>
      <c r="C2229" t="s">
        <v>2176</v>
      </c>
      <c r="D2229">
        <v>2018</v>
      </c>
      <c r="E2229" t="str">
        <f t="shared" si="34"/>
        <v>50792018</v>
      </c>
      <c r="F2229">
        <v>51969</v>
      </c>
      <c r="G2229" t="str">
        <f>VLOOKUP($A2229,CATMUN!$B$2:$C$1123,2,0)</f>
        <v>Alto</v>
      </c>
      <c r="H2229" t="str">
        <f>VLOOKUP($A2229,CATMUN!$B$2:$D$1123,3,0)</f>
        <v>Otros Sistemas de Ciudades</v>
      </c>
      <c r="I2229">
        <f>VLOOKUP($A2229,CATMUN!$B$2:$G$1123,4,0)</f>
        <v>1</v>
      </c>
      <c r="J2229">
        <f>VLOOKUP($A2229,CATMUN!$B$2:$G$1123,6,0)</f>
        <v>6</v>
      </c>
      <c r="K2229" s="69">
        <v>5476.7863189999998</v>
      </c>
      <c r="L2229" s="69">
        <v>3981</v>
      </c>
      <c r="M2229" s="69">
        <v>606.93818599999997</v>
      </c>
      <c r="N2229" s="69">
        <v>292.0444715065384</v>
      </c>
      <c r="P2229" s="69">
        <v>436.233026</v>
      </c>
      <c r="Q2229">
        <v>0</v>
      </c>
      <c r="S2229" s="69">
        <v>2272.5054360000004</v>
      </c>
      <c r="T2229">
        <v>0</v>
      </c>
      <c r="V2229" s="51">
        <v>19</v>
      </c>
      <c r="W2229" s="51">
        <v>265</v>
      </c>
      <c r="X2229" s="51">
        <v>221</v>
      </c>
    </row>
    <row r="2230" spans="1:24" x14ac:dyDescent="0.2">
      <c r="A2230">
        <v>5101</v>
      </c>
      <c r="B2230" t="s">
        <v>2205</v>
      </c>
      <c r="C2230" t="s">
        <v>2176</v>
      </c>
      <c r="D2230">
        <v>2018</v>
      </c>
      <c r="E2230" t="str">
        <f t="shared" si="34"/>
        <v>51012018</v>
      </c>
      <c r="F2230">
        <v>26118</v>
      </c>
      <c r="G2230" t="str">
        <f>VLOOKUP($A2230,CATMUN!$B$2:$C$1123,2,0)</f>
        <v>Alto</v>
      </c>
      <c r="H2230" t="str">
        <f>VLOOKUP($A2230,CATMUN!$B$2:$D$1123,3,0)</f>
        <v>Municipios intermedios</v>
      </c>
      <c r="I2230">
        <f>VLOOKUP($A2230,CATMUN!$B$2:$G$1123,4,0)</f>
        <v>1</v>
      </c>
      <c r="J2230">
        <f>VLOOKUP($A2230,CATMUN!$B$2:$G$1123,6,0)</f>
        <v>6</v>
      </c>
      <c r="K2230" s="69">
        <v>2126.4940590000001</v>
      </c>
      <c r="L2230" s="69">
        <v>3981</v>
      </c>
      <c r="M2230" s="69">
        <v>94.750584000000003</v>
      </c>
      <c r="N2230" s="69">
        <v>292.0444715065384</v>
      </c>
      <c r="P2230" s="69">
        <v>436.233026</v>
      </c>
      <c r="Q2230">
        <v>0</v>
      </c>
      <c r="S2230" s="69">
        <v>2272.5054360000004</v>
      </c>
      <c r="T2230">
        <v>0</v>
      </c>
      <c r="V2230" s="51">
        <v>38</v>
      </c>
      <c r="W2230" s="51">
        <v>136</v>
      </c>
      <c r="X2230" s="51">
        <v>530</v>
      </c>
    </row>
    <row r="2231" spans="1:24" x14ac:dyDescent="0.2">
      <c r="A2231">
        <v>5308</v>
      </c>
      <c r="B2231" t="s">
        <v>2221</v>
      </c>
      <c r="C2231" t="s">
        <v>2176</v>
      </c>
      <c r="D2231">
        <v>2018</v>
      </c>
      <c r="E2231" t="str">
        <f t="shared" si="34"/>
        <v>53082018</v>
      </c>
      <c r="F2231">
        <v>51662</v>
      </c>
      <c r="G2231" t="str">
        <f>VLOOKUP($A2231,CATMUN!$B$2:$C$1123,2,0)</f>
        <v>Alto</v>
      </c>
      <c r="H2231" t="str">
        <f>VLOOKUP($A2231,CATMUN!$B$2:$D$1123,3,0)</f>
        <v>Otros Sistemas de Ciudades</v>
      </c>
      <c r="I2231">
        <f>VLOOKUP($A2231,CATMUN!$B$2:$G$1123,4,0)</f>
        <v>1</v>
      </c>
      <c r="J2231">
        <f>VLOOKUP($A2231,CATMUN!$B$2:$G$1123,6,0)</f>
        <v>6</v>
      </c>
      <c r="K2231" s="69">
        <v>7766.2315070000004</v>
      </c>
      <c r="L2231" s="69">
        <v>3981</v>
      </c>
      <c r="M2231" s="69">
        <v>920.22314700000004</v>
      </c>
      <c r="N2231" s="69">
        <v>292.0444715065384</v>
      </c>
      <c r="P2231" s="69">
        <v>436.233026</v>
      </c>
      <c r="S2231" s="69">
        <v>2272.5054360000004</v>
      </c>
      <c r="T2231">
        <v>0</v>
      </c>
      <c r="U2231">
        <v>1.8265899999999999</v>
      </c>
      <c r="V2231" s="51">
        <v>19</v>
      </c>
      <c r="W2231" s="51">
        <v>1336</v>
      </c>
      <c r="X2231" s="51">
        <v>221</v>
      </c>
    </row>
    <row r="2232" spans="1:24" x14ac:dyDescent="0.2">
      <c r="A2232">
        <v>5315</v>
      </c>
      <c r="B2232" t="s">
        <v>1707</v>
      </c>
      <c r="C2232" t="s">
        <v>2176</v>
      </c>
      <c r="D2232">
        <v>2018</v>
      </c>
      <c r="E2232" t="str">
        <f t="shared" si="34"/>
        <v>53152018</v>
      </c>
      <c r="F2232">
        <v>6560</v>
      </c>
      <c r="G2232" t="str">
        <f>VLOOKUP($A2232,CATMUN!$B$2:$C$1123,2,0)</f>
        <v>Alto</v>
      </c>
      <c r="H2232" t="str">
        <f>VLOOKUP($A2232,CATMUN!$B$2:$D$1123,3,0)</f>
        <v>Municipios intermedios</v>
      </c>
      <c r="I2232">
        <f>VLOOKUP($A2232,CATMUN!$B$2:$G$1123,4,0)</f>
        <v>1</v>
      </c>
      <c r="J2232">
        <f>VLOOKUP($A2232,CATMUN!$B$2:$G$1123,6,0)</f>
        <v>6</v>
      </c>
      <c r="K2232" s="69">
        <v>322.36168300000003</v>
      </c>
      <c r="L2232" s="69">
        <v>3981</v>
      </c>
      <c r="M2232" s="69">
        <v>9.7905979999999992</v>
      </c>
      <c r="N2232" s="69">
        <v>292.0444715065384</v>
      </c>
      <c r="P2232" s="69">
        <v>436.233026</v>
      </c>
      <c r="Q2232">
        <v>0</v>
      </c>
      <c r="S2232" s="69">
        <v>2272.5054360000004</v>
      </c>
      <c r="T2232">
        <v>0</v>
      </c>
      <c r="V2232" s="51">
        <v>8</v>
      </c>
      <c r="W2232" s="51">
        <v>35</v>
      </c>
      <c r="X2232" s="51">
        <v>151</v>
      </c>
    </row>
    <row r="2233" spans="1:24" x14ac:dyDescent="0.2">
      <c r="A2233">
        <v>5376</v>
      </c>
      <c r="B2233" t="s">
        <v>2230</v>
      </c>
      <c r="C2233" t="s">
        <v>2176</v>
      </c>
      <c r="D2233">
        <v>2018</v>
      </c>
      <c r="E2233" t="str">
        <f t="shared" si="34"/>
        <v>53762018</v>
      </c>
      <c r="F2233">
        <v>64889</v>
      </c>
      <c r="G2233" t="str">
        <f>VLOOKUP($A2233,CATMUN!$B$2:$C$1123,2,0)</f>
        <v>Alto</v>
      </c>
      <c r="H2233" t="str">
        <f>VLOOKUP($A2233,CATMUN!$B$2:$D$1123,3,0)</f>
        <v>Otros Sistemas de Ciudades</v>
      </c>
      <c r="I2233">
        <f>VLOOKUP($A2233,CATMUN!$B$2:$G$1123,4,0)</f>
        <v>1</v>
      </c>
      <c r="J2233">
        <f>VLOOKUP($A2233,CATMUN!$B$2:$G$1123,6,0)</f>
        <v>6</v>
      </c>
      <c r="K2233" s="69">
        <v>13608.051941</v>
      </c>
      <c r="L2233" s="69">
        <v>3981</v>
      </c>
      <c r="M2233" s="69">
        <v>2865.343296</v>
      </c>
      <c r="N2233" s="69">
        <v>292.0444715065384</v>
      </c>
      <c r="O2233" s="69">
        <v>436.233026</v>
      </c>
      <c r="P2233" s="69">
        <v>436.233026</v>
      </c>
      <c r="R2233">
        <v>2272.5054360000004</v>
      </c>
      <c r="S2233" s="69">
        <v>2272.5054360000004</v>
      </c>
      <c r="V2233" s="51">
        <v>39</v>
      </c>
      <c r="W2233" s="51">
        <v>378</v>
      </c>
      <c r="X2233" s="51">
        <v>530</v>
      </c>
    </row>
    <row r="2234" spans="1:24" x14ac:dyDescent="0.2">
      <c r="A2234">
        <v>5579</v>
      </c>
      <c r="B2234" t="s">
        <v>2244</v>
      </c>
      <c r="C2234" t="s">
        <v>2176</v>
      </c>
      <c r="D2234">
        <v>2018</v>
      </c>
      <c r="E2234" t="str">
        <f t="shared" si="34"/>
        <v>55792018</v>
      </c>
      <c r="F2234">
        <v>39314</v>
      </c>
      <c r="G2234" t="str">
        <f>VLOOKUP($A2234,CATMUN!$B$2:$C$1123,2,0)</f>
        <v>Alto</v>
      </c>
      <c r="H2234" t="str">
        <f>VLOOKUP($A2234,CATMUN!$B$2:$D$1123,3,0)</f>
        <v>Municipios intermedios</v>
      </c>
      <c r="I2234">
        <f>VLOOKUP($A2234,CATMUN!$B$2:$G$1123,4,0)</f>
        <v>1</v>
      </c>
      <c r="J2234">
        <f>VLOOKUP($A2234,CATMUN!$B$2:$G$1123,6,0)</f>
        <v>6</v>
      </c>
      <c r="K2234" s="69">
        <v>2551.387076</v>
      </c>
      <c r="L2234" s="69">
        <v>3981</v>
      </c>
      <c r="M2234" s="69">
        <v>243.25946100000002</v>
      </c>
      <c r="N2234" s="69">
        <v>292.0444715065384</v>
      </c>
      <c r="P2234" s="69">
        <v>436.233026</v>
      </c>
      <c r="Q2234">
        <v>0</v>
      </c>
      <c r="S2234" s="69">
        <v>2272.5054360000004</v>
      </c>
      <c r="T2234">
        <v>0</v>
      </c>
      <c r="V2234" s="51">
        <v>17</v>
      </c>
      <c r="W2234" s="51">
        <v>80</v>
      </c>
      <c r="X2234" s="51">
        <v>221</v>
      </c>
    </row>
    <row r="2235" spans="1:24" x14ac:dyDescent="0.2">
      <c r="A2235">
        <v>15367</v>
      </c>
      <c r="B2235" t="s">
        <v>1333</v>
      </c>
      <c r="C2235" t="s">
        <v>1289</v>
      </c>
      <c r="D2235">
        <v>2018</v>
      </c>
      <c r="E2235" t="str">
        <f t="shared" si="34"/>
        <v>153672018</v>
      </c>
      <c r="F2235">
        <v>7200</v>
      </c>
      <c r="G2235" t="str">
        <f>VLOOKUP($A2235,CATMUN!$B$2:$C$1123,2,0)</f>
        <v>Alto</v>
      </c>
      <c r="H2235" t="str">
        <f>VLOOKUP($A2235,CATMUN!$B$2:$D$1123,3,0)</f>
        <v>Municipios intermedios</v>
      </c>
      <c r="I2235">
        <f>VLOOKUP($A2235,CATMUN!$B$2:$G$1123,4,0)</f>
        <v>1</v>
      </c>
      <c r="J2235">
        <f>VLOOKUP($A2235,CATMUN!$B$2:$G$1123,6,0)</f>
        <v>6</v>
      </c>
      <c r="K2235" s="69">
        <v>859.22978000000001</v>
      </c>
      <c r="L2235" s="69">
        <v>3981</v>
      </c>
      <c r="M2235" s="69">
        <v>9.08718</v>
      </c>
      <c r="N2235" s="69">
        <v>292.0444715065384</v>
      </c>
      <c r="P2235" s="69">
        <v>436.233026</v>
      </c>
      <c r="Q2235">
        <v>0</v>
      </c>
      <c r="S2235" s="69">
        <v>2272.5054360000004</v>
      </c>
      <c r="T2235">
        <v>0</v>
      </c>
      <c r="V2235" s="51">
        <v>38</v>
      </c>
      <c r="W2235" s="51">
        <v>5</v>
      </c>
      <c r="X2235" s="51">
        <v>530</v>
      </c>
    </row>
    <row r="2236" spans="1:24" x14ac:dyDescent="0.2">
      <c r="A2236">
        <v>15806</v>
      </c>
      <c r="B2236" t="s">
        <v>1397</v>
      </c>
      <c r="C2236" t="s">
        <v>1289</v>
      </c>
      <c r="D2236">
        <v>2018</v>
      </c>
      <c r="E2236" t="str">
        <f t="shared" si="34"/>
        <v>158062018</v>
      </c>
      <c r="F2236">
        <v>12940</v>
      </c>
      <c r="G2236" t="str">
        <f>VLOOKUP($A2236,CATMUN!$B$2:$C$1123,2,0)</f>
        <v>Alto</v>
      </c>
      <c r="H2236" t="str">
        <f>VLOOKUP($A2236,CATMUN!$B$2:$D$1123,3,0)</f>
        <v>Otros Sistemas de Ciudades</v>
      </c>
      <c r="I2236">
        <f>VLOOKUP($A2236,CATMUN!$B$2:$G$1123,4,0)</f>
        <v>1</v>
      </c>
      <c r="J2236">
        <f>VLOOKUP($A2236,CATMUN!$B$2:$G$1123,6,0)</f>
        <v>6</v>
      </c>
      <c r="K2236" s="69">
        <v>2227.3317000000002</v>
      </c>
      <c r="L2236" s="69">
        <v>3981</v>
      </c>
      <c r="M2236" s="69">
        <v>46.730654999999999</v>
      </c>
      <c r="N2236" s="69">
        <v>292.0444715065384</v>
      </c>
      <c r="P2236" s="69">
        <v>436.233026</v>
      </c>
      <c r="Q2236">
        <v>1</v>
      </c>
      <c r="S2236" s="69">
        <v>2272.5054360000004</v>
      </c>
      <c r="T2236">
        <v>0</v>
      </c>
      <c r="V2236" s="51">
        <v>1</v>
      </c>
      <c r="W2236" s="51">
        <v>609</v>
      </c>
      <c r="X2236" s="51">
        <v>151</v>
      </c>
    </row>
    <row r="2237" spans="1:24" x14ac:dyDescent="0.2">
      <c r="A2237">
        <v>25181</v>
      </c>
      <c r="B2237" t="s">
        <v>1567</v>
      </c>
      <c r="C2237" t="s">
        <v>1549</v>
      </c>
      <c r="D2237">
        <v>2018</v>
      </c>
      <c r="E2237" t="str">
        <f t="shared" si="34"/>
        <v>251812018</v>
      </c>
      <c r="F2237">
        <v>10961</v>
      </c>
      <c r="G2237" t="str">
        <f>VLOOKUP($A2237,CATMUN!$B$2:$C$1123,2,0)</f>
        <v>Alto</v>
      </c>
      <c r="H2237" t="str">
        <f>VLOOKUP($A2237,CATMUN!$B$2:$D$1123,3,0)</f>
        <v>Municipios intermedios</v>
      </c>
      <c r="I2237">
        <f>VLOOKUP($A2237,CATMUN!$B$2:$G$1123,4,0)</f>
        <v>1</v>
      </c>
      <c r="J2237">
        <f>VLOOKUP($A2237,CATMUN!$B$2:$G$1123,6,0)</f>
        <v>6</v>
      </c>
      <c r="K2237" s="69">
        <v>1444.678138</v>
      </c>
      <c r="L2237" s="69">
        <v>3981</v>
      </c>
      <c r="M2237" s="69">
        <v>158.198522</v>
      </c>
      <c r="N2237" s="69">
        <v>292.0444715065384</v>
      </c>
      <c r="P2237" s="69">
        <v>436.233026</v>
      </c>
      <c r="Q2237">
        <v>0</v>
      </c>
      <c r="R2237">
        <v>0</v>
      </c>
      <c r="S2237" s="69">
        <v>2272.5054360000004</v>
      </c>
      <c r="T2237">
        <v>0</v>
      </c>
      <c r="V2237" s="51">
        <v>38</v>
      </c>
      <c r="W2237" s="51">
        <v>33</v>
      </c>
      <c r="X2237" s="51">
        <v>530</v>
      </c>
    </row>
    <row r="2238" spans="1:24" x14ac:dyDescent="0.2">
      <c r="A2238">
        <v>25736</v>
      </c>
      <c r="B2238" t="s">
        <v>1630</v>
      </c>
      <c r="C2238" t="s">
        <v>1549</v>
      </c>
      <c r="D2238">
        <v>2018</v>
      </c>
      <c r="E2238" t="str">
        <f t="shared" si="34"/>
        <v>257362018</v>
      </c>
      <c r="F2238">
        <v>11423</v>
      </c>
      <c r="G2238" t="str">
        <f>VLOOKUP($A2238,CATMUN!$B$2:$C$1123,2,0)</f>
        <v>Alto</v>
      </c>
      <c r="H2238" t="str">
        <f>VLOOKUP($A2238,CATMUN!$B$2:$D$1123,3,0)</f>
        <v>Otros Sistemas de Ciudades</v>
      </c>
      <c r="I2238">
        <f>VLOOKUP($A2238,CATMUN!$B$2:$G$1123,4,0)</f>
        <v>1</v>
      </c>
      <c r="J2238">
        <f>VLOOKUP($A2238,CATMUN!$B$2:$G$1123,6,0)</f>
        <v>6</v>
      </c>
      <c r="K2238" s="69">
        <v>3667.9128580000001</v>
      </c>
      <c r="L2238" s="69">
        <v>3981</v>
      </c>
      <c r="M2238" s="69">
        <v>26.213919000000001</v>
      </c>
      <c r="N2238" s="69">
        <v>292.0444715065384</v>
      </c>
      <c r="P2238" s="69">
        <v>436.233026</v>
      </c>
      <c r="Q2238">
        <v>0</v>
      </c>
      <c r="R2238">
        <v>41.564098999999999</v>
      </c>
      <c r="S2238" s="69">
        <v>2272.5054360000004</v>
      </c>
      <c r="V2238" s="51">
        <v>39</v>
      </c>
      <c r="W2238" s="51">
        <v>81</v>
      </c>
      <c r="X2238" s="51">
        <v>530</v>
      </c>
    </row>
    <row r="2239" spans="1:24" x14ac:dyDescent="0.2">
      <c r="A2239">
        <v>25743</v>
      </c>
      <c r="B2239" t="s">
        <v>1632</v>
      </c>
      <c r="C2239" t="s">
        <v>1549</v>
      </c>
      <c r="D2239">
        <v>2018</v>
      </c>
      <c r="E2239" t="str">
        <f t="shared" si="34"/>
        <v>257432018</v>
      </c>
      <c r="F2239">
        <v>21625</v>
      </c>
      <c r="G2239" t="str">
        <f>VLOOKUP($A2239,CATMUN!$B$2:$C$1123,2,0)</f>
        <v>Alto</v>
      </c>
      <c r="H2239" t="str">
        <f>VLOOKUP($A2239,CATMUN!$B$2:$D$1123,3,0)</f>
        <v>Municipios intermedios</v>
      </c>
      <c r="I2239">
        <f>VLOOKUP($A2239,CATMUN!$B$2:$G$1123,4,0)</f>
        <v>1</v>
      </c>
      <c r="J2239">
        <f>VLOOKUP($A2239,CATMUN!$B$2:$G$1123,6,0)</f>
        <v>6</v>
      </c>
      <c r="K2239" s="69">
        <v>2886.9855990000001</v>
      </c>
      <c r="L2239" s="69">
        <v>3981</v>
      </c>
      <c r="M2239" s="69">
        <v>337.98451899999998</v>
      </c>
      <c r="N2239" s="69">
        <v>292.0444715065384</v>
      </c>
      <c r="P2239" s="69">
        <v>436.233026</v>
      </c>
      <c r="Q2239">
        <v>0</v>
      </c>
      <c r="S2239" s="69">
        <v>2272.5054360000004</v>
      </c>
      <c r="U2239">
        <v>1.6030009999999999</v>
      </c>
      <c r="V2239" s="51">
        <v>38</v>
      </c>
      <c r="W2239" s="51">
        <v>42</v>
      </c>
      <c r="X2239" s="51">
        <v>530</v>
      </c>
    </row>
    <row r="2240" spans="1:24" x14ac:dyDescent="0.2">
      <c r="A2240">
        <v>41396</v>
      </c>
      <c r="B2240" t="s">
        <v>1712</v>
      </c>
      <c r="C2240" t="s">
        <v>1694</v>
      </c>
      <c r="D2240">
        <v>2018</v>
      </c>
      <c r="E2240" t="str">
        <f t="shared" si="34"/>
        <v>413962018</v>
      </c>
      <c r="F2240">
        <v>61026</v>
      </c>
      <c r="G2240" t="str">
        <f>VLOOKUP($A2240,CATMUN!$B$2:$C$1123,2,0)</f>
        <v>Alto</v>
      </c>
      <c r="H2240" t="str">
        <f>VLOOKUP($A2240,CATMUN!$B$2:$D$1123,3,0)</f>
        <v>Municipios intermedios</v>
      </c>
      <c r="I2240">
        <f>VLOOKUP($A2240,CATMUN!$B$2:$G$1123,4,0)</f>
        <v>1</v>
      </c>
      <c r="J2240">
        <f>VLOOKUP($A2240,CATMUN!$B$2:$G$1123,6,0)</f>
        <v>6</v>
      </c>
      <c r="K2240" s="69">
        <v>848.09104100000002</v>
      </c>
      <c r="L2240" s="69">
        <v>3981</v>
      </c>
      <c r="M2240" s="69">
        <v>109.67418259999999</v>
      </c>
      <c r="N2240" s="69">
        <v>292.0444715065384</v>
      </c>
      <c r="O2240" s="69">
        <v>0</v>
      </c>
      <c r="P2240" s="69">
        <v>436.233026</v>
      </c>
      <c r="Q2240">
        <v>0</v>
      </c>
      <c r="R2240">
        <v>0</v>
      </c>
      <c r="S2240" s="69">
        <v>2272.5054360000004</v>
      </c>
      <c r="T2240">
        <v>0</v>
      </c>
      <c r="U2240">
        <v>6.5750049400000004</v>
      </c>
      <c r="V2240" s="51">
        <v>17</v>
      </c>
      <c r="W2240" s="51">
        <v>154</v>
      </c>
      <c r="X2240" s="51">
        <v>221</v>
      </c>
    </row>
    <row r="2241" spans="1:24" x14ac:dyDescent="0.2">
      <c r="A2241">
        <v>68755</v>
      </c>
      <c r="B2241" t="s">
        <v>1990</v>
      </c>
      <c r="C2241" t="s">
        <v>1919</v>
      </c>
      <c r="D2241">
        <v>2018</v>
      </c>
      <c r="E2241" t="str">
        <f t="shared" si="34"/>
        <v>687552018</v>
      </c>
      <c r="F2241">
        <v>32158</v>
      </c>
      <c r="G2241" t="str">
        <f>VLOOKUP($A2241,CATMUN!$B$2:$C$1123,2,0)</f>
        <v>Alto</v>
      </c>
      <c r="H2241" t="str">
        <f>VLOOKUP($A2241,CATMUN!$B$2:$D$1123,3,0)</f>
        <v>Municipios intermedios</v>
      </c>
      <c r="I2241">
        <f>VLOOKUP($A2241,CATMUN!$B$2:$G$1123,4,0)</f>
        <v>1</v>
      </c>
      <c r="J2241">
        <f>VLOOKUP($A2241,CATMUN!$B$2:$G$1123,6,0)</f>
        <v>6</v>
      </c>
      <c r="K2241" s="69">
        <v>2213.7001780000001</v>
      </c>
      <c r="L2241" s="69">
        <v>3981</v>
      </c>
      <c r="M2241" s="69">
        <v>27.747349999999997</v>
      </c>
      <c r="N2241" s="69">
        <v>292.0444715065384</v>
      </c>
      <c r="P2241" s="69">
        <v>436.233026</v>
      </c>
      <c r="Q2241">
        <v>0</v>
      </c>
      <c r="S2241" s="69">
        <v>2272.5054360000004</v>
      </c>
      <c r="T2241">
        <v>0</v>
      </c>
      <c r="V2241" s="51">
        <v>17</v>
      </c>
      <c r="W2241" s="51">
        <v>165</v>
      </c>
      <c r="X2241" s="51">
        <v>221</v>
      </c>
    </row>
    <row r="2242" spans="1:24" x14ac:dyDescent="0.2">
      <c r="A2242">
        <v>73268</v>
      </c>
      <c r="B2242" t="s">
        <v>2038</v>
      </c>
      <c r="C2242" t="s">
        <v>2021</v>
      </c>
      <c r="D2242">
        <v>2018</v>
      </c>
      <c r="E2242" t="str">
        <f t="shared" ref="E2242:E2305" si="35">A2242&amp;D2242</f>
        <v>732682018</v>
      </c>
      <c r="F2242">
        <v>70494</v>
      </c>
      <c r="G2242" t="str">
        <f>VLOOKUP($A2242,CATMUN!$B$2:$C$1123,2,0)</f>
        <v>Alto</v>
      </c>
      <c r="H2242" t="str">
        <f>VLOOKUP($A2242,CATMUN!$B$2:$D$1123,3,0)</f>
        <v>Municipios intermedios</v>
      </c>
      <c r="I2242">
        <f>VLOOKUP($A2242,CATMUN!$B$2:$G$1123,4,0)</f>
        <v>1</v>
      </c>
      <c r="J2242">
        <f>VLOOKUP($A2242,CATMUN!$B$2:$G$1123,6,0)</f>
        <v>6</v>
      </c>
      <c r="K2242" s="69">
        <v>6992.7022649999999</v>
      </c>
      <c r="L2242" s="69">
        <v>3981</v>
      </c>
      <c r="M2242" s="69">
        <v>518.31611899999996</v>
      </c>
      <c r="N2242" s="69">
        <v>292.0444715065384</v>
      </c>
      <c r="P2242" s="69">
        <v>436.233026</v>
      </c>
      <c r="S2242" s="69">
        <v>2272.5054360000004</v>
      </c>
      <c r="T2242">
        <v>0</v>
      </c>
      <c r="V2242" s="51">
        <v>38</v>
      </c>
      <c r="W2242" s="51">
        <v>827</v>
      </c>
      <c r="X2242" s="51">
        <v>530</v>
      </c>
    </row>
    <row r="2243" spans="1:24" x14ac:dyDescent="0.2">
      <c r="A2243">
        <v>73449</v>
      </c>
      <c r="B2243" t="s">
        <v>2049</v>
      </c>
      <c r="C2243" t="s">
        <v>2021</v>
      </c>
      <c r="D2243">
        <v>2018</v>
      </c>
      <c r="E2243" t="str">
        <f t="shared" si="35"/>
        <v>734492018</v>
      </c>
      <c r="F2243">
        <v>36536</v>
      </c>
      <c r="G2243" t="str">
        <f>VLOOKUP($A2243,CATMUN!$B$2:$C$1123,2,0)</f>
        <v>Alto</v>
      </c>
      <c r="H2243" t="str">
        <f>VLOOKUP($A2243,CATMUN!$B$2:$D$1123,3,0)</f>
        <v>Municipios intermedios</v>
      </c>
      <c r="I2243">
        <f>VLOOKUP($A2243,CATMUN!$B$2:$G$1123,4,0)</f>
        <v>1</v>
      </c>
      <c r="J2243">
        <f>VLOOKUP($A2243,CATMUN!$B$2:$G$1123,6,0)</f>
        <v>6</v>
      </c>
      <c r="K2243" s="69">
        <v>6729.1363500899997</v>
      </c>
      <c r="L2243" s="69">
        <v>3981</v>
      </c>
      <c r="M2243" s="69">
        <v>862.28954656999997</v>
      </c>
      <c r="N2243" s="69">
        <v>292.0444715065384</v>
      </c>
      <c r="P2243" s="69">
        <v>436.233026</v>
      </c>
      <c r="S2243" s="69">
        <v>2272.5054360000004</v>
      </c>
      <c r="T2243">
        <v>0</v>
      </c>
      <c r="V2243" s="51">
        <v>17</v>
      </c>
      <c r="W2243" s="51">
        <v>356</v>
      </c>
      <c r="X2243" s="51">
        <v>221</v>
      </c>
    </row>
    <row r="2244" spans="1:24" x14ac:dyDescent="0.2">
      <c r="A2244">
        <v>5282</v>
      </c>
      <c r="B2244" t="s">
        <v>2218</v>
      </c>
      <c r="C2244" t="s">
        <v>2176</v>
      </c>
      <c r="D2244">
        <v>2018</v>
      </c>
      <c r="E2244" t="str">
        <f t="shared" si="35"/>
        <v>52822018</v>
      </c>
      <c r="F2244">
        <v>24408</v>
      </c>
      <c r="G2244" t="str">
        <f>VLOOKUP($A2244,CATMUN!$B$2:$C$1123,2,0)</f>
        <v>Medio</v>
      </c>
      <c r="H2244" t="str">
        <f>VLOOKUP($A2244,CATMUN!$B$2:$D$1123,3,0)</f>
        <v>Municipios intermedios</v>
      </c>
      <c r="I2244">
        <f>VLOOKUP($A2244,CATMUN!$B$2:$G$1123,4,0)</f>
        <v>1</v>
      </c>
      <c r="J2244">
        <f>VLOOKUP($A2244,CATMUN!$B$2:$G$1123,6,0)</f>
        <v>7</v>
      </c>
      <c r="K2244" s="69">
        <v>2505.3962759999999</v>
      </c>
      <c r="L2244" s="69">
        <v>814</v>
      </c>
      <c r="N2244" s="69">
        <v>292.0444715065384</v>
      </c>
      <c r="P2244" s="69">
        <v>436.233026</v>
      </c>
      <c r="Q2244">
        <v>0</v>
      </c>
      <c r="S2244" s="69">
        <v>2272.5054360000004</v>
      </c>
      <c r="T2244">
        <v>0</v>
      </c>
      <c r="V2244" s="51">
        <v>17</v>
      </c>
      <c r="W2244" s="51">
        <v>95</v>
      </c>
      <c r="X2244" s="51">
        <v>221</v>
      </c>
    </row>
    <row r="2245" spans="1:24" x14ac:dyDescent="0.2">
      <c r="A2245">
        <v>5736</v>
      </c>
      <c r="B2245" t="s">
        <v>2262</v>
      </c>
      <c r="C2245" t="s">
        <v>2176</v>
      </c>
      <c r="D2245">
        <v>2018</v>
      </c>
      <c r="E2245" t="str">
        <f t="shared" si="35"/>
        <v>57362018</v>
      </c>
      <c r="F2245">
        <v>37900</v>
      </c>
      <c r="G2245" t="str">
        <f>VLOOKUP($A2245,CATMUN!$B$2:$C$1123,2,0)</f>
        <v>Bajo</v>
      </c>
      <c r="H2245" t="str">
        <f>VLOOKUP($A2245,CATMUN!$B$2:$D$1123,3,0)</f>
        <v>Municipios intermedios</v>
      </c>
      <c r="I2245">
        <f>VLOOKUP($A2245,CATMUN!$B$2:$G$1123,4,0)</f>
        <v>1</v>
      </c>
      <c r="J2245">
        <f>VLOOKUP($A2245,CATMUN!$B$2:$G$1123,6,0)</f>
        <v>7</v>
      </c>
      <c r="K2245" s="69">
        <v>1294.3867230000001</v>
      </c>
      <c r="L2245" s="69">
        <v>814</v>
      </c>
      <c r="M2245" s="69">
        <v>0</v>
      </c>
      <c r="N2245" s="69">
        <v>292.0444715065384</v>
      </c>
      <c r="P2245" s="69">
        <v>436.233026</v>
      </c>
      <c r="Q2245">
        <v>0</v>
      </c>
      <c r="S2245" s="69">
        <v>2272.5054360000004</v>
      </c>
      <c r="T2245">
        <v>0</v>
      </c>
      <c r="U2245">
        <v>1.1052999999999999</v>
      </c>
      <c r="V2245" s="51">
        <v>17</v>
      </c>
      <c r="W2245" s="51">
        <v>218</v>
      </c>
      <c r="X2245" s="51">
        <v>221</v>
      </c>
    </row>
    <row r="2246" spans="1:24" x14ac:dyDescent="0.2">
      <c r="A2246">
        <v>5809</v>
      </c>
      <c r="B2246" t="s">
        <v>2268</v>
      </c>
      <c r="C2246" t="s">
        <v>2176</v>
      </c>
      <c r="D2246">
        <v>2018</v>
      </c>
      <c r="E2246" t="str">
        <f t="shared" si="35"/>
        <v>58092018</v>
      </c>
      <c r="F2246">
        <v>10775</v>
      </c>
      <c r="G2246" t="str">
        <f>VLOOKUP($A2246,CATMUN!$B$2:$C$1123,2,0)</f>
        <v>Medio</v>
      </c>
      <c r="H2246" t="str">
        <f>VLOOKUP($A2246,CATMUN!$B$2:$D$1123,3,0)</f>
        <v>Municipios intermedios</v>
      </c>
      <c r="I2246">
        <f>VLOOKUP($A2246,CATMUN!$B$2:$G$1123,4,0)</f>
        <v>1</v>
      </c>
      <c r="J2246">
        <f>VLOOKUP($A2246,CATMUN!$B$2:$G$1123,6,0)</f>
        <v>7</v>
      </c>
      <c r="K2246" s="69">
        <v>1035.0101260000001</v>
      </c>
      <c r="L2246" s="69">
        <v>814</v>
      </c>
      <c r="M2246" s="69">
        <v>19.784134999999999</v>
      </c>
      <c r="N2246" s="69">
        <v>292.0444715065384</v>
      </c>
      <c r="P2246" s="69">
        <v>436.233026</v>
      </c>
      <c r="Q2246">
        <v>0</v>
      </c>
      <c r="S2246" s="69">
        <v>2272.5054360000004</v>
      </c>
      <c r="T2246">
        <v>0</v>
      </c>
      <c r="V2246" s="51">
        <v>8</v>
      </c>
      <c r="W2246" s="51">
        <v>21</v>
      </c>
      <c r="X2246" s="51">
        <v>151</v>
      </c>
    </row>
    <row r="2247" spans="1:24" x14ac:dyDescent="0.2">
      <c r="A2247">
        <v>8137</v>
      </c>
      <c r="B2247" t="s">
        <v>1221</v>
      </c>
      <c r="C2247" t="s">
        <v>1219</v>
      </c>
      <c r="D2247">
        <v>2018</v>
      </c>
      <c r="E2247" t="str">
        <f t="shared" si="35"/>
        <v>81372018</v>
      </c>
      <c r="F2247">
        <v>22879</v>
      </c>
      <c r="G2247" t="str">
        <f>VLOOKUP($A2247,CATMUN!$B$2:$C$1123,2,0)</f>
        <v>Bajo</v>
      </c>
      <c r="H2247" t="str">
        <f>VLOOKUP($A2247,CATMUN!$B$2:$D$1123,3,0)</f>
        <v>Municipios intermedios</v>
      </c>
      <c r="I2247">
        <f>VLOOKUP($A2247,CATMUN!$B$2:$G$1123,4,0)</f>
        <v>1</v>
      </c>
      <c r="J2247">
        <f>VLOOKUP($A2247,CATMUN!$B$2:$G$1123,6,0)</f>
        <v>7</v>
      </c>
      <c r="K2247" s="69">
        <v>44.407609999999998</v>
      </c>
      <c r="L2247" s="69">
        <v>814</v>
      </c>
      <c r="M2247" s="69">
        <v>112.091667</v>
      </c>
      <c r="N2247" s="69">
        <v>292.0444715065384</v>
      </c>
      <c r="P2247" s="69">
        <v>436.233026</v>
      </c>
      <c r="Q2247">
        <v>0</v>
      </c>
      <c r="S2247" s="69">
        <v>2272.5054360000004</v>
      </c>
      <c r="T2247">
        <v>0</v>
      </c>
      <c r="V2247" s="51">
        <v>8</v>
      </c>
      <c r="W2247" s="51">
        <v>10</v>
      </c>
      <c r="X2247" s="51">
        <v>151</v>
      </c>
    </row>
    <row r="2248" spans="1:24" x14ac:dyDescent="0.2">
      <c r="A2248">
        <v>8675</v>
      </c>
      <c r="B2248" t="s">
        <v>1236</v>
      </c>
      <c r="C2248" t="s">
        <v>1219</v>
      </c>
      <c r="D2248">
        <v>2018</v>
      </c>
      <c r="E2248" t="str">
        <f t="shared" si="35"/>
        <v>86752018</v>
      </c>
      <c r="F2248">
        <v>16023</v>
      </c>
      <c r="G2248" t="str">
        <f>VLOOKUP($A2248,CATMUN!$B$2:$C$1123,2,0)</f>
        <v>Medio</v>
      </c>
      <c r="H2248" t="str">
        <f>VLOOKUP($A2248,CATMUN!$B$2:$D$1123,3,0)</f>
        <v>Municipios intermedios</v>
      </c>
      <c r="I2248">
        <f>VLOOKUP($A2248,CATMUN!$B$2:$G$1123,4,0)</f>
        <v>1</v>
      </c>
      <c r="J2248">
        <f>VLOOKUP($A2248,CATMUN!$B$2:$G$1123,6,0)</f>
        <v>7</v>
      </c>
      <c r="K2248" s="69">
        <v>7.0345979999999999</v>
      </c>
      <c r="L2248" s="69">
        <v>814</v>
      </c>
      <c r="M2248" s="69">
        <v>15.412122999999999</v>
      </c>
      <c r="N2248" s="69">
        <v>292.0444715065384</v>
      </c>
      <c r="P2248" s="69">
        <v>436.233026</v>
      </c>
      <c r="Q2248">
        <v>0</v>
      </c>
      <c r="S2248" s="69">
        <v>2272.5054360000004</v>
      </c>
      <c r="T2248">
        <v>0</v>
      </c>
      <c r="V2248" s="51">
        <v>8</v>
      </c>
      <c r="W2248" s="51">
        <v>2</v>
      </c>
      <c r="X2248" s="51">
        <v>151</v>
      </c>
    </row>
    <row r="2249" spans="1:24" x14ac:dyDescent="0.2">
      <c r="A2249">
        <v>8770</v>
      </c>
      <c r="B2249" t="s">
        <v>1239</v>
      </c>
      <c r="C2249" t="s">
        <v>1219</v>
      </c>
      <c r="D2249">
        <v>2018</v>
      </c>
      <c r="E2249" t="str">
        <f t="shared" si="35"/>
        <v>87702018</v>
      </c>
      <c r="F2249">
        <v>11940</v>
      </c>
      <c r="G2249" t="str">
        <f>VLOOKUP($A2249,CATMUN!$B$2:$C$1123,2,0)</f>
        <v>Medio</v>
      </c>
      <c r="H2249" t="str">
        <f>VLOOKUP($A2249,CATMUN!$B$2:$D$1123,3,0)</f>
        <v>Municipios intermedios</v>
      </c>
      <c r="I2249">
        <f>VLOOKUP($A2249,CATMUN!$B$2:$G$1123,4,0)</f>
        <v>1</v>
      </c>
      <c r="J2249">
        <f>VLOOKUP($A2249,CATMUN!$B$2:$G$1123,6,0)</f>
        <v>7</v>
      </c>
      <c r="K2249" s="69">
        <v>27.811739000000003</v>
      </c>
      <c r="L2249" s="69">
        <v>814</v>
      </c>
      <c r="M2249" s="69">
        <v>0.821932</v>
      </c>
      <c r="N2249" s="69">
        <v>292.0444715065384</v>
      </c>
      <c r="P2249" s="69">
        <v>436.233026</v>
      </c>
      <c r="Q2249">
        <v>0</v>
      </c>
      <c r="S2249" s="69">
        <v>2272.5054360000004</v>
      </c>
      <c r="T2249">
        <v>0</v>
      </c>
      <c r="V2249" s="51">
        <v>38</v>
      </c>
      <c r="W2249" s="51">
        <v>4</v>
      </c>
      <c r="X2249" s="51">
        <v>530</v>
      </c>
    </row>
    <row r="2250" spans="1:24" x14ac:dyDescent="0.2">
      <c r="A2250">
        <v>13620</v>
      </c>
      <c r="B2250" t="s">
        <v>1270</v>
      </c>
      <c r="C2250" t="s">
        <v>1242</v>
      </c>
      <c r="D2250">
        <v>2018</v>
      </c>
      <c r="E2250" t="str">
        <f t="shared" si="35"/>
        <v>136202018</v>
      </c>
      <c r="F2250">
        <v>8054</v>
      </c>
      <c r="G2250" t="str">
        <f>VLOOKUP($A2250,CATMUN!$B$2:$C$1123,2,0)</f>
        <v>Bajo</v>
      </c>
      <c r="H2250" t="str">
        <f>VLOOKUP($A2250,CATMUN!$B$2:$D$1123,3,0)</f>
        <v>Otros Sistemas de Ciudades</v>
      </c>
      <c r="I2250">
        <f>VLOOKUP($A2250,CATMUN!$B$2:$G$1123,4,0)</f>
        <v>1</v>
      </c>
      <c r="J2250">
        <f>VLOOKUP($A2250,CATMUN!$B$2:$G$1123,6,0)</f>
        <v>7</v>
      </c>
      <c r="K2250" s="69">
        <v>18.998093000000001</v>
      </c>
      <c r="L2250" s="69">
        <v>814</v>
      </c>
      <c r="N2250" s="69">
        <v>292.0444715065384</v>
      </c>
      <c r="P2250" s="69">
        <v>436.233026</v>
      </c>
      <c r="Q2250">
        <v>0</v>
      </c>
      <c r="S2250" s="69">
        <v>2272.5054360000004</v>
      </c>
      <c r="T2250">
        <v>0</v>
      </c>
      <c r="V2250" s="51">
        <v>39</v>
      </c>
      <c r="W2250" s="51">
        <v>0</v>
      </c>
      <c r="X2250" s="51">
        <v>530</v>
      </c>
    </row>
    <row r="2251" spans="1:24" x14ac:dyDescent="0.2">
      <c r="A2251">
        <v>23350</v>
      </c>
      <c r="B2251" t="s">
        <v>1528</v>
      </c>
      <c r="C2251" t="s">
        <v>1253</v>
      </c>
      <c r="D2251">
        <v>2018</v>
      </c>
      <c r="E2251" t="str">
        <f t="shared" si="35"/>
        <v>233502018</v>
      </c>
      <c r="F2251">
        <v>14866</v>
      </c>
      <c r="G2251" t="str">
        <f>VLOOKUP($A2251,CATMUN!$B$2:$C$1123,2,0)</f>
        <v>Medio</v>
      </c>
      <c r="H2251" t="str">
        <f>VLOOKUP($A2251,CATMUN!$B$2:$D$1123,3,0)</f>
        <v>Municipios intermedios</v>
      </c>
      <c r="I2251">
        <f>VLOOKUP($A2251,CATMUN!$B$2:$G$1123,4,0)</f>
        <v>1</v>
      </c>
      <c r="J2251">
        <f>VLOOKUP($A2251,CATMUN!$B$2:$G$1123,6,0)</f>
        <v>7</v>
      </c>
      <c r="K2251" s="69">
        <v>374.70506399999999</v>
      </c>
      <c r="L2251" s="69">
        <v>814</v>
      </c>
      <c r="M2251" s="69">
        <v>0.39100000000000001</v>
      </c>
      <c r="N2251" s="69">
        <v>292.0444715065384</v>
      </c>
      <c r="P2251" s="69">
        <v>436.233026</v>
      </c>
      <c r="Q2251">
        <v>0</v>
      </c>
      <c r="S2251" s="69">
        <v>2272.5054360000004</v>
      </c>
      <c r="T2251">
        <v>0</v>
      </c>
      <c r="V2251" s="51">
        <v>8</v>
      </c>
      <c r="W2251" s="51" t="e">
        <v>#N/A</v>
      </c>
      <c r="X2251" s="51" t="e">
        <v>#N/A</v>
      </c>
    </row>
    <row r="2252" spans="1:24" x14ac:dyDescent="0.2">
      <c r="A2252">
        <v>23500</v>
      </c>
      <c r="B2252" t="s">
        <v>1533</v>
      </c>
      <c r="C2252" t="s">
        <v>1253</v>
      </c>
      <c r="D2252">
        <v>2018</v>
      </c>
      <c r="E2252" t="str">
        <f t="shared" si="35"/>
        <v>235002018</v>
      </c>
      <c r="F2252">
        <v>29833</v>
      </c>
      <c r="G2252" t="str">
        <f>VLOOKUP($A2252,CATMUN!$B$2:$C$1123,2,0)</f>
        <v>Medio</v>
      </c>
      <c r="H2252" t="str">
        <f>VLOOKUP($A2252,CATMUN!$B$2:$D$1123,3,0)</f>
        <v>Municipios intermedios</v>
      </c>
      <c r="I2252">
        <f>VLOOKUP($A2252,CATMUN!$B$2:$G$1123,4,0)</f>
        <v>1</v>
      </c>
      <c r="J2252">
        <f>VLOOKUP($A2252,CATMUN!$B$2:$G$1123,6,0)</f>
        <v>7</v>
      </c>
      <c r="K2252" s="69">
        <v>192.92594386000002</v>
      </c>
      <c r="L2252" s="69">
        <v>814</v>
      </c>
      <c r="N2252" s="69">
        <v>292.0444715065384</v>
      </c>
      <c r="P2252" s="69">
        <v>436.233026</v>
      </c>
      <c r="Q2252">
        <v>0</v>
      </c>
      <c r="S2252" s="69">
        <v>2272.5054360000004</v>
      </c>
      <c r="T2252">
        <v>0</v>
      </c>
      <c r="V2252" s="51">
        <v>38</v>
      </c>
      <c r="W2252" s="51">
        <v>10</v>
      </c>
      <c r="X2252" s="51">
        <v>530</v>
      </c>
    </row>
    <row r="2253" spans="1:24" x14ac:dyDescent="0.2">
      <c r="A2253">
        <v>25151</v>
      </c>
      <c r="B2253" t="s">
        <v>1562</v>
      </c>
      <c r="C2253" t="s">
        <v>1549</v>
      </c>
      <c r="D2253">
        <v>2018</v>
      </c>
      <c r="E2253" t="str">
        <f t="shared" si="35"/>
        <v>251512018</v>
      </c>
      <c r="F2253">
        <v>17099</v>
      </c>
      <c r="G2253" t="str">
        <f>VLOOKUP($A2253,CATMUN!$B$2:$C$1123,2,0)</f>
        <v>Medio</v>
      </c>
      <c r="H2253" t="str">
        <f>VLOOKUP($A2253,CATMUN!$B$2:$D$1123,3,0)</f>
        <v>Municipios intermedios</v>
      </c>
      <c r="I2253">
        <f>VLOOKUP($A2253,CATMUN!$B$2:$G$1123,4,0)</f>
        <v>1</v>
      </c>
      <c r="J2253">
        <f>VLOOKUP($A2253,CATMUN!$B$2:$G$1123,6,0)</f>
        <v>7</v>
      </c>
      <c r="K2253" s="69">
        <v>1239.778307</v>
      </c>
      <c r="L2253" s="69">
        <v>814</v>
      </c>
      <c r="M2253" s="69">
        <v>4.6484170000000002</v>
      </c>
      <c r="N2253" s="69">
        <v>292.0444715065384</v>
      </c>
      <c r="P2253" s="69">
        <v>436.233026</v>
      </c>
      <c r="Q2253">
        <v>0</v>
      </c>
      <c r="S2253" s="69">
        <v>2272.5054360000004</v>
      </c>
      <c r="T2253">
        <v>0</v>
      </c>
      <c r="U2253">
        <v>5.8820230000000002</v>
      </c>
      <c r="V2253" s="51">
        <v>38</v>
      </c>
      <c r="W2253" s="51">
        <v>442</v>
      </c>
      <c r="X2253" s="51">
        <v>530</v>
      </c>
    </row>
    <row r="2254" spans="1:24" x14ac:dyDescent="0.2">
      <c r="A2254">
        <v>52240</v>
      </c>
      <c r="B2254" t="s">
        <v>1812</v>
      </c>
      <c r="C2254" t="s">
        <v>1606</v>
      </c>
      <c r="D2254">
        <v>2018</v>
      </c>
      <c r="E2254" t="str">
        <f t="shared" si="35"/>
        <v>522402018</v>
      </c>
      <c r="F2254">
        <v>15354</v>
      </c>
      <c r="G2254" t="str">
        <f>VLOOKUP($A2254,CATMUN!$B$2:$C$1123,2,0)</f>
        <v>Medio</v>
      </c>
      <c r="H2254" t="str">
        <f>VLOOKUP($A2254,CATMUN!$B$2:$D$1123,3,0)</f>
        <v>Municipios intermedios</v>
      </c>
      <c r="I2254">
        <f>VLOOKUP($A2254,CATMUN!$B$2:$G$1123,4,0)</f>
        <v>1</v>
      </c>
      <c r="J2254">
        <f>VLOOKUP($A2254,CATMUN!$B$2:$G$1123,6,0)</f>
        <v>7</v>
      </c>
      <c r="K2254" s="69">
        <v>1286.9574210000001</v>
      </c>
      <c r="L2254" s="69">
        <v>814</v>
      </c>
      <c r="M2254" s="69">
        <v>315.62411500000002</v>
      </c>
      <c r="N2254" s="69">
        <v>292.0444715065384</v>
      </c>
      <c r="P2254" s="69">
        <v>436.233026</v>
      </c>
      <c r="Q2254">
        <v>0</v>
      </c>
      <c r="S2254" s="69">
        <v>2272.5054360000004</v>
      </c>
      <c r="T2254">
        <v>0</v>
      </c>
      <c r="V2254" s="51">
        <v>17</v>
      </c>
      <c r="W2254" s="51">
        <v>55</v>
      </c>
      <c r="X2254" s="51">
        <v>221</v>
      </c>
    </row>
    <row r="2255" spans="1:24" x14ac:dyDescent="0.2">
      <c r="A2255">
        <v>54673</v>
      </c>
      <c r="B2255" t="s">
        <v>1626</v>
      </c>
      <c r="C2255" t="s">
        <v>1855</v>
      </c>
      <c r="D2255">
        <v>2018</v>
      </c>
      <c r="E2255" t="str">
        <f t="shared" si="35"/>
        <v>546732018</v>
      </c>
      <c r="F2255">
        <v>6978</v>
      </c>
      <c r="G2255" t="str">
        <f>VLOOKUP($A2255,CATMUN!$B$2:$C$1123,2,0)</f>
        <v>Medio</v>
      </c>
      <c r="H2255" t="str">
        <f>VLOOKUP($A2255,CATMUN!$B$2:$D$1123,3,0)</f>
        <v>Otros Sistemas de Ciudades</v>
      </c>
      <c r="I2255">
        <f>VLOOKUP($A2255,CATMUN!$B$2:$G$1123,4,0)</f>
        <v>1</v>
      </c>
      <c r="J2255">
        <f>VLOOKUP($A2255,CATMUN!$B$2:$G$1123,6,0)</f>
        <v>7</v>
      </c>
      <c r="K2255" s="69">
        <v>74.662279999999996</v>
      </c>
      <c r="L2255" s="69">
        <v>814</v>
      </c>
      <c r="M2255" s="69">
        <v>8.9773250000000004</v>
      </c>
      <c r="N2255" s="69">
        <v>292.0444715065384</v>
      </c>
      <c r="P2255" s="69">
        <v>436.233026</v>
      </c>
      <c r="Q2255">
        <v>0</v>
      </c>
      <c r="S2255" s="69">
        <v>2272.5054360000004</v>
      </c>
      <c r="T2255">
        <v>0</v>
      </c>
      <c r="V2255" s="51">
        <v>19</v>
      </c>
      <c r="W2255" s="51">
        <v>34</v>
      </c>
      <c r="X2255" s="51">
        <v>221</v>
      </c>
    </row>
    <row r="2256" spans="1:24" x14ac:dyDescent="0.2">
      <c r="A2256">
        <v>63401</v>
      </c>
      <c r="B2256" t="s">
        <v>1901</v>
      </c>
      <c r="C2256" t="s">
        <v>2308</v>
      </c>
      <c r="D2256">
        <v>2018</v>
      </c>
      <c r="E2256" t="str">
        <f t="shared" si="35"/>
        <v>634012018</v>
      </c>
      <c r="F2256">
        <v>33451</v>
      </c>
      <c r="G2256" t="str">
        <f>VLOOKUP($A2256,CATMUN!$B$2:$C$1123,2,0)</f>
        <v>Medio</v>
      </c>
      <c r="H2256" t="str">
        <f>VLOOKUP($A2256,CATMUN!$B$2:$D$1123,3,0)</f>
        <v>Otros Sistemas de Ciudades</v>
      </c>
      <c r="I2256">
        <f>VLOOKUP($A2256,CATMUN!$B$2:$G$1123,4,0)</f>
        <v>1</v>
      </c>
      <c r="J2256">
        <f>VLOOKUP($A2256,CATMUN!$B$2:$G$1123,6,0)</f>
        <v>7</v>
      </c>
      <c r="K2256" s="69">
        <v>2480.3630929999999</v>
      </c>
      <c r="L2256" s="69">
        <v>814</v>
      </c>
      <c r="M2256" s="69">
        <v>274.20986299999998</v>
      </c>
      <c r="N2256" s="69">
        <v>292.0444715065384</v>
      </c>
      <c r="P2256" s="69">
        <v>436.233026</v>
      </c>
      <c r="Q2256">
        <v>0</v>
      </c>
      <c r="S2256" s="69">
        <v>2272.5054360000004</v>
      </c>
      <c r="T2256">
        <v>0</v>
      </c>
      <c r="V2256" s="51">
        <v>19</v>
      </c>
      <c r="W2256" s="51">
        <v>132</v>
      </c>
      <c r="X2256" s="51">
        <v>221</v>
      </c>
    </row>
    <row r="2257" spans="1:24" x14ac:dyDescent="0.2">
      <c r="A2257">
        <v>5858</v>
      </c>
      <c r="B2257" t="s">
        <v>2273</v>
      </c>
      <c r="C2257" t="s">
        <v>2176</v>
      </c>
      <c r="D2257">
        <v>2018</v>
      </c>
      <c r="E2257" t="str">
        <f t="shared" si="35"/>
        <v>58582018</v>
      </c>
      <c r="F2257">
        <v>11810</v>
      </c>
      <c r="G2257" t="str">
        <f>VLOOKUP($A2257,CATMUN!$B$2:$C$1123,2,0)</f>
        <v>Alto</v>
      </c>
      <c r="H2257" t="str">
        <f>VLOOKUP($A2257,CATMUN!$B$2:$D$1123,3,0)</f>
        <v>Municipios rurales</v>
      </c>
      <c r="I2257">
        <f>VLOOKUP($A2257,CATMUN!$B$2:$G$1123,4,0)</f>
        <v>1</v>
      </c>
      <c r="J2257">
        <f>VLOOKUP($A2257,CATMUN!$B$2:$G$1123,6,0)</f>
        <v>8</v>
      </c>
      <c r="K2257" s="69">
        <v>932.90272800000002</v>
      </c>
      <c r="L2257" s="69">
        <v>348</v>
      </c>
      <c r="M2257" s="69">
        <v>8.5354609999999997</v>
      </c>
      <c r="N2257" s="69">
        <v>18.746607980434781</v>
      </c>
      <c r="P2257" s="69">
        <v>5.9600939999999998</v>
      </c>
      <c r="Q2257">
        <v>0</v>
      </c>
      <c r="S2257" s="69">
        <v>0</v>
      </c>
      <c r="T2257">
        <v>0</v>
      </c>
      <c r="U2257">
        <v>5.5774869999999996</v>
      </c>
      <c r="V2257" s="51">
        <v>3</v>
      </c>
      <c r="W2257" s="51">
        <v>43</v>
      </c>
      <c r="X2257" s="51">
        <v>31</v>
      </c>
    </row>
    <row r="2258" spans="1:24" x14ac:dyDescent="0.2">
      <c r="A2258">
        <v>15226</v>
      </c>
      <c r="B2258" t="s">
        <v>1317</v>
      </c>
      <c r="C2258" t="s">
        <v>1289</v>
      </c>
      <c r="D2258">
        <v>2018</v>
      </c>
      <c r="E2258" t="str">
        <f t="shared" si="35"/>
        <v>152262018</v>
      </c>
      <c r="F2258">
        <v>1798</v>
      </c>
      <c r="G2258" t="str">
        <f>VLOOKUP($A2258,CATMUN!$B$2:$C$1123,2,0)</f>
        <v>Alto</v>
      </c>
      <c r="H2258" t="str">
        <f>VLOOKUP($A2258,CATMUN!$B$2:$D$1123,3,0)</f>
        <v>Municipios rurales</v>
      </c>
      <c r="I2258">
        <f>VLOOKUP($A2258,CATMUN!$B$2:$G$1123,4,0)</f>
        <v>1</v>
      </c>
      <c r="J2258">
        <f>VLOOKUP($A2258,CATMUN!$B$2:$G$1123,6,0)</f>
        <v>8</v>
      </c>
      <c r="K2258" s="69">
        <v>129.583259</v>
      </c>
      <c r="L2258" s="69">
        <v>348</v>
      </c>
      <c r="M2258" s="69">
        <v>39.374729000000002</v>
      </c>
      <c r="N2258" s="69">
        <v>18.746607980434781</v>
      </c>
      <c r="P2258" s="69">
        <v>5.9600939999999998</v>
      </c>
      <c r="Q2258">
        <v>0</v>
      </c>
      <c r="S2258" s="69">
        <v>0</v>
      </c>
      <c r="T2258">
        <v>0</v>
      </c>
      <c r="V2258" s="51">
        <v>1</v>
      </c>
      <c r="W2258" s="51">
        <v>0</v>
      </c>
      <c r="X2258" s="51">
        <v>136</v>
      </c>
    </row>
    <row r="2259" spans="1:24" x14ac:dyDescent="0.2">
      <c r="A2259">
        <v>15822</v>
      </c>
      <c r="B2259" t="s">
        <v>1403</v>
      </c>
      <c r="C2259" t="s">
        <v>1289</v>
      </c>
      <c r="D2259">
        <v>2018</v>
      </c>
      <c r="E2259" t="str">
        <f t="shared" si="35"/>
        <v>158222018</v>
      </c>
      <c r="F2259">
        <v>5179</v>
      </c>
      <c r="G2259" t="str">
        <f>VLOOKUP($A2259,CATMUN!$B$2:$C$1123,2,0)</f>
        <v>Alto</v>
      </c>
      <c r="H2259" t="str">
        <f>VLOOKUP($A2259,CATMUN!$B$2:$D$1123,3,0)</f>
        <v>Municipios rurales</v>
      </c>
      <c r="I2259">
        <f>VLOOKUP($A2259,CATMUN!$B$2:$G$1123,4,0)</f>
        <v>1</v>
      </c>
      <c r="J2259">
        <f>VLOOKUP($A2259,CATMUN!$B$2:$G$1123,6,0)</f>
        <v>8</v>
      </c>
      <c r="K2259" s="69">
        <v>200.56220000000002</v>
      </c>
      <c r="L2259" s="69">
        <v>348</v>
      </c>
      <c r="M2259" s="69">
        <v>0.99161500000000002</v>
      </c>
      <c r="N2259" s="69">
        <v>18.746607980434781</v>
      </c>
      <c r="P2259" s="69">
        <v>5.9600939999999998</v>
      </c>
      <c r="Q2259">
        <v>0</v>
      </c>
      <c r="S2259" s="69">
        <v>0</v>
      </c>
      <c r="T2259">
        <v>0</v>
      </c>
      <c r="V2259" s="51">
        <v>1</v>
      </c>
      <c r="W2259" s="51">
        <v>0</v>
      </c>
      <c r="X2259" s="51">
        <v>136</v>
      </c>
    </row>
    <row r="2260" spans="1:24" x14ac:dyDescent="0.2">
      <c r="A2260">
        <v>68705</v>
      </c>
      <c r="B2260" t="s">
        <v>1847</v>
      </c>
      <c r="C2260" t="s">
        <v>1919</v>
      </c>
      <c r="D2260">
        <v>2018</v>
      </c>
      <c r="E2260" t="str">
        <f t="shared" si="35"/>
        <v>687052018</v>
      </c>
      <c r="F2260">
        <v>2401</v>
      </c>
      <c r="G2260" t="str">
        <f>VLOOKUP($A2260,CATMUN!$B$2:$C$1123,2,0)</f>
        <v>Alto</v>
      </c>
      <c r="H2260" t="str">
        <f>VLOOKUP($A2260,CATMUN!$B$2:$D$1123,3,0)</f>
        <v>Municipios rurales</v>
      </c>
      <c r="I2260">
        <f>VLOOKUP($A2260,CATMUN!$B$2:$G$1123,4,0)</f>
        <v>1</v>
      </c>
      <c r="J2260">
        <f>VLOOKUP($A2260,CATMUN!$B$2:$G$1123,6,0)</f>
        <v>8</v>
      </c>
      <c r="K2260" s="69">
        <v>129.55057693000001</v>
      </c>
      <c r="L2260" s="69">
        <v>348</v>
      </c>
      <c r="M2260" s="69">
        <v>2.3871329999999999</v>
      </c>
      <c r="N2260" s="69">
        <v>18.746607980434781</v>
      </c>
      <c r="P2260" s="69">
        <v>5.9600939999999998</v>
      </c>
      <c r="Q2260">
        <v>0</v>
      </c>
      <c r="S2260" s="69">
        <v>0</v>
      </c>
      <c r="T2260">
        <v>0</v>
      </c>
      <c r="V2260" s="51">
        <v>3</v>
      </c>
      <c r="W2260" s="51">
        <v>1</v>
      </c>
      <c r="X2260" s="51">
        <v>31</v>
      </c>
    </row>
    <row r="2261" spans="1:24" x14ac:dyDescent="0.2">
      <c r="A2261">
        <v>5059</v>
      </c>
      <c r="B2261" t="s">
        <v>1896</v>
      </c>
      <c r="C2261" t="s">
        <v>2176</v>
      </c>
      <c r="D2261">
        <v>2018</v>
      </c>
      <c r="E2261" t="str">
        <f t="shared" si="35"/>
        <v>50592018</v>
      </c>
      <c r="F2261">
        <v>5139</v>
      </c>
      <c r="G2261" t="str">
        <f>VLOOKUP($A2261,CATMUN!$B$2:$C$1123,2,0)</f>
        <v>Medio</v>
      </c>
      <c r="H2261" t="str">
        <f>VLOOKUP($A2261,CATMUN!$B$2:$D$1123,3,0)</f>
        <v>Municipios rurales</v>
      </c>
      <c r="I2261">
        <f>VLOOKUP($A2261,CATMUN!$B$2:$G$1123,4,0)</f>
        <v>1</v>
      </c>
      <c r="J2261">
        <f>VLOOKUP($A2261,CATMUN!$B$2:$G$1123,6,0)</f>
        <v>9</v>
      </c>
      <c r="K2261" s="69">
        <v>296.26687699999997</v>
      </c>
      <c r="L2261" s="69">
        <v>442</v>
      </c>
      <c r="M2261" s="69">
        <v>0</v>
      </c>
      <c r="N2261" s="69">
        <v>18.746607980434781</v>
      </c>
      <c r="P2261" s="69">
        <v>5.9600939999999998</v>
      </c>
      <c r="Q2261">
        <v>0</v>
      </c>
      <c r="S2261" s="69">
        <v>0</v>
      </c>
      <c r="T2261">
        <v>0</v>
      </c>
      <c r="V2261" s="51">
        <v>3</v>
      </c>
      <c r="W2261" s="51">
        <v>3</v>
      </c>
      <c r="X2261" s="51">
        <v>31</v>
      </c>
    </row>
    <row r="2262" spans="1:24" x14ac:dyDescent="0.2">
      <c r="A2262">
        <v>5086</v>
      </c>
      <c r="B2262" t="s">
        <v>2191</v>
      </c>
      <c r="C2262" t="s">
        <v>2176</v>
      </c>
      <c r="D2262">
        <v>2018</v>
      </c>
      <c r="E2262" t="str">
        <f t="shared" si="35"/>
        <v>50862018</v>
      </c>
      <c r="F2262">
        <v>6000</v>
      </c>
      <c r="G2262" t="str">
        <f>VLOOKUP($A2262,CATMUN!$B$2:$C$1123,2,0)</f>
        <v>Medio</v>
      </c>
      <c r="H2262" t="str">
        <f>VLOOKUP($A2262,CATMUN!$B$2:$D$1123,3,0)</f>
        <v>Municipios rurales</v>
      </c>
      <c r="I2262">
        <f>VLOOKUP($A2262,CATMUN!$B$2:$G$1123,4,0)</f>
        <v>1</v>
      </c>
      <c r="J2262">
        <f>VLOOKUP($A2262,CATMUN!$B$2:$G$1123,6,0)</f>
        <v>9</v>
      </c>
      <c r="K2262" s="69">
        <v>451.33529599999997</v>
      </c>
      <c r="L2262" s="69">
        <v>442</v>
      </c>
      <c r="M2262" s="69">
        <v>8.4404580000000013</v>
      </c>
      <c r="N2262" s="69">
        <v>18.746607980434781</v>
      </c>
      <c r="P2262" s="69">
        <v>5.9600939999999998</v>
      </c>
      <c r="Q2262">
        <v>0</v>
      </c>
      <c r="S2262" s="69">
        <v>0</v>
      </c>
      <c r="T2262">
        <v>0</v>
      </c>
      <c r="V2262" s="51">
        <v>1</v>
      </c>
      <c r="W2262" s="51">
        <v>8</v>
      </c>
      <c r="X2262" s="51">
        <v>136</v>
      </c>
    </row>
    <row r="2263" spans="1:24" x14ac:dyDescent="0.2">
      <c r="A2263">
        <v>5142</v>
      </c>
      <c r="B2263" t="s">
        <v>2198</v>
      </c>
      <c r="C2263" t="s">
        <v>2176</v>
      </c>
      <c r="D2263">
        <v>2018</v>
      </c>
      <c r="E2263" t="str">
        <f t="shared" si="35"/>
        <v>51422018</v>
      </c>
      <c r="F2263">
        <v>4582</v>
      </c>
      <c r="G2263" t="str">
        <f>VLOOKUP($A2263,CATMUN!$B$2:$C$1123,2,0)</f>
        <v>Medio</v>
      </c>
      <c r="H2263" t="str">
        <f>VLOOKUP($A2263,CATMUN!$B$2:$D$1123,3,0)</f>
        <v>Municipios rurales</v>
      </c>
      <c r="I2263">
        <f>VLOOKUP($A2263,CATMUN!$B$2:$G$1123,4,0)</f>
        <v>1</v>
      </c>
      <c r="J2263">
        <f>VLOOKUP($A2263,CATMUN!$B$2:$G$1123,6,0)</f>
        <v>9</v>
      </c>
      <c r="K2263" s="69">
        <v>212.270139</v>
      </c>
      <c r="L2263" s="69">
        <v>442</v>
      </c>
      <c r="M2263" s="69">
        <v>4.3665399999999996</v>
      </c>
      <c r="N2263" s="69">
        <v>18.746607980434781</v>
      </c>
      <c r="P2263" s="69">
        <v>5.9600939999999998</v>
      </c>
      <c r="Q2263">
        <v>0</v>
      </c>
      <c r="S2263" s="69">
        <v>0</v>
      </c>
      <c r="T2263">
        <v>0</v>
      </c>
      <c r="V2263" s="51">
        <v>5</v>
      </c>
      <c r="W2263" s="51">
        <v>8</v>
      </c>
      <c r="X2263" s="51">
        <v>28</v>
      </c>
    </row>
    <row r="2264" spans="1:24" x14ac:dyDescent="0.2">
      <c r="A2264">
        <v>5197</v>
      </c>
      <c r="B2264" t="s">
        <v>2206</v>
      </c>
      <c r="C2264" t="s">
        <v>2176</v>
      </c>
      <c r="D2264">
        <v>2018</v>
      </c>
      <c r="E2264" t="str">
        <f t="shared" si="35"/>
        <v>51972018</v>
      </c>
      <c r="F2264">
        <v>15444</v>
      </c>
      <c r="G2264" t="str">
        <f>VLOOKUP($A2264,CATMUN!$B$2:$C$1123,2,0)</f>
        <v>Medio</v>
      </c>
      <c r="H2264" t="str">
        <f>VLOOKUP($A2264,CATMUN!$B$2:$D$1123,3,0)</f>
        <v>Municipios rurales</v>
      </c>
      <c r="I2264">
        <f>VLOOKUP($A2264,CATMUN!$B$2:$G$1123,4,0)</f>
        <v>1</v>
      </c>
      <c r="J2264">
        <f>VLOOKUP($A2264,CATMUN!$B$2:$G$1123,6,0)</f>
        <v>9</v>
      </c>
      <c r="K2264" s="69">
        <v>549.35403799999995</v>
      </c>
      <c r="L2264" s="69">
        <v>442</v>
      </c>
      <c r="M2264" s="69">
        <v>136.08093400000001</v>
      </c>
      <c r="N2264" s="69">
        <v>18.746607980434781</v>
      </c>
      <c r="P2264" s="69">
        <v>5.9600939999999998</v>
      </c>
      <c r="Q2264">
        <v>0</v>
      </c>
      <c r="S2264" s="69">
        <v>0</v>
      </c>
      <c r="T2264">
        <v>0</v>
      </c>
      <c r="V2264" s="51">
        <v>1</v>
      </c>
      <c r="W2264" s="51">
        <v>43</v>
      </c>
      <c r="X2264" s="51">
        <v>136</v>
      </c>
    </row>
    <row r="2265" spans="1:24" x14ac:dyDescent="0.2">
      <c r="A2265">
        <v>5284</v>
      </c>
      <c r="B2265" t="s">
        <v>2219</v>
      </c>
      <c r="C2265" t="s">
        <v>2176</v>
      </c>
      <c r="D2265">
        <v>2018</v>
      </c>
      <c r="E2265" t="str">
        <f t="shared" si="35"/>
        <v>52842018</v>
      </c>
      <c r="F2265">
        <v>20739</v>
      </c>
      <c r="G2265" t="str">
        <f>VLOOKUP($A2265,CATMUN!$B$2:$C$1123,2,0)</f>
        <v>Medio</v>
      </c>
      <c r="H2265" t="str">
        <f>VLOOKUP($A2265,CATMUN!$B$2:$D$1123,3,0)</f>
        <v>Municipios rurales</v>
      </c>
      <c r="I2265">
        <f>VLOOKUP($A2265,CATMUN!$B$2:$G$1123,4,0)</f>
        <v>1</v>
      </c>
      <c r="J2265">
        <f>VLOOKUP($A2265,CATMUN!$B$2:$G$1123,6,0)</f>
        <v>9</v>
      </c>
      <c r="K2265" s="69">
        <v>464.60883000000001</v>
      </c>
      <c r="L2265" s="69">
        <v>442</v>
      </c>
      <c r="M2265" s="69">
        <v>39.162669000000001</v>
      </c>
      <c r="N2265" s="69">
        <v>18.746607980434781</v>
      </c>
      <c r="O2265" s="69">
        <v>3.0704250000000002</v>
      </c>
      <c r="P2265" s="69">
        <v>5.9600939999999998</v>
      </c>
      <c r="S2265" s="69">
        <v>0</v>
      </c>
      <c r="T2265">
        <v>0</v>
      </c>
      <c r="U2265">
        <v>0.67706599999999995</v>
      </c>
      <c r="V2265" s="51">
        <v>5</v>
      </c>
      <c r="W2265" s="51">
        <v>62</v>
      </c>
      <c r="X2265" s="51">
        <v>28</v>
      </c>
    </row>
    <row r="2266" spans="1:24" x14ac:dyDescent="0.2">
      <c r="A2266">
        <v>5310</v>
      </c>
      <c r="B2266" t="s">
        <v>2222</v>
      </c>
      <c r="C2266" t="s">
        <v>2176</v>
      </c>
      <c r="D2266">
        <v>2018</v>
      </c>
      <c r="E2266" t="str">
        <f t="shared" si="35"/>
        <v>53102018</v>
      </c>
      <c r="F2266">
        <v>9753</v>
      </c>
      <c r="G2266" t="str">
        <f>VLOOKUP($A2266,CATMUN!$B$2:$C$1123,2,0)</f>
        <v>Medio</v>
      </c>
      <c r="H2266" t="str">
        <f>VLOOKUP($A2266,CATMUN!$B$2:$D$1123,3,0)</f>
        <v>Municipios rurales</v>
      </c>
      <c r="I2266">
        <f>VLOOKUP($A2266,CATMUN!$B$2:$G$1123,4,0)</f>
        <v>1</v>
      </c>
      <c r="J2266">
        <f>VLOOKUP($A2266,CATMUN!$B$2:$G$1123,6,0)</f>
        <v>9</v>
      </c>
      <c r="K2266" s="69">
        <v>493.77231399999999</v>
      </c>
      <c r="L2266" s="69">
        <v>442</v>
      </c>
      <c r="M2266" s="69">
        <v>74.322986</v>
      </c>
      <c r="N2266" s="69">
        <v>18.746607980434781</v>
      </c>
      <c r="P2266" s="69">
        <v>5.9600939999999998</v>
      </c>
      <c r="Q2266">
        <v>0</v>
      </c>
      <c r="S2266" s="69">
        <v>0</v>
      </c>
      <c r="T2266">
        <v>0</v>
      </c>
      <c r="V2266" s="51">
        <v>1</v>
      </c>
      <c r="W2266" s="51">
        <v>69</v>
      </c>
      <c r="X2266" s="51">
        <v>136</v>
      </c>
    </row>
    <row r="2267" spans="1:24" x14ac:dyDescent="0.2">
      <c r="A2267">
        <v>5411</v>
      </c>
      <c r="B2267" t="s">
        <v>2233</v>
      </c>
      <c r="C2267" t="s">
        <v>2176</v>
      </c>
      <c r="D2267">
        <v>2018</v>
      </c>
      <c r="E2267" t="str">
        <f t="shared" si="35"/>
        <v>54112018</v>
      </c>
      <c r="F2267">
        <v>10028</v>
      </c>
      <c r="G2267" t="str">
        <f>VLOOKUP($A2267,CATMUN!$B$2:$C$1123,2,0)</f>
        <v>Bajo</v>
      </c>
      <c r="H2267" t="str">
        <f>VLOOKUP($A2267,CATMUN!$B$2:$D$1123,3,0)</f>
        <v>Municipios rurales</v>
      </c>
      <c r="I2267">
        <f>VLOOKUP($A2267,CATMUN!$B$2:$G$1123,4,0)</f>
        <v>1</v>
      </c>
      <c r="J2267">
        <f>VLOOKUP($A2267,CATMUN!$B$2:$G$1123,6,0)</f>
        <v>9</v>
      </c>
      <c r="K2267" s="69">
        <v>295.11027200000001</v>
      </c>
      <c r="L2267" s="69">
        <v>442</v>
      </c>
      <c r="M2267" s="69">
        <v>29.069216000000001</v>
      </c>
      <c r="N2267" s="69">
        <v>18.746607980434781</v>
      </c>
      <c r="P2267" s="69">
        <v>5.9600939999999998</v>
      </c>
      <c r="Q2267">
        <v>0</v>
      </c>
      <c r="S2267" s="69">
        <v>0</v>
      </c>
      <c r="T2267">
        <v>0</v>
      </c>
      <c r="V2267" s="51">
        <v>5</v>
      </c>
      <c r="W2267" s="51">
        <v>13</v>
      </c>
      <c r="X2267" s="51">
        <v>28</v>
      </c>
    </row>
    <row r="2268" spans="1:24" x14ac:dyDescent="0.2">
      <c r="A2268">
        <v>5480</v>
      </c>
      <c r="B2268" t="s">
        <v>2238</v>
      </c>
      <c r="C2268" t="s">
        <v>2176</v>
      </c>
      <c r="D2268">
        <v>2018</v>
      </c>
      <c r="E2268" t="str">
        <f t="shared" si="35"/>
        <v>54802018</v>
      </c>
      <c r="F2268">
        <v>13991</v>
      </c>
      <c r="G2268" t="str">
        <f>VLOOKUP($A2268,CATMUN!$B$2:$C$1123,2,0)</f>
        <v>Medio</v>
      </c>
      <c r="H2268" t="str">
        <f>VLOOKUP($A2268,CATMUN!$B$2:$D$1123,3,0)</f>
        <v>Municipios rurales</v>
      </c>
      <c r="I2268">
        <f>VLOOKUP($A2268,CATMUN!$B$2:$G$1123,4,0)</f>
        <v>1</v>
      </c>
      <c r="J2268">
        <f>VLOOKUP($A2268,CATMUN!$B$2:$G$1123,6,0)</f>
        <v>9</v>
      </c>
      <c r="K2268" s="69">
        <v>637.83296400000006</v>
      </c>
      <c r="L2268" s="69">
        <v>442</v>
      </c>
      <c r="M2268" s="69">
        <v>2.505309</v>
      </c>
      <c r="N2268" s="69">
        <v>18.746607980434781</v>
      </c>
      <c r="P2268" s="69">
        <v>5.9600939999999998</v>
      </c>
      <c r="Q2268">
        <v>0</v>
      </c>
      <c r="S2268" s="69">
        <v>0</v>
      </c>
      <c r="T2268">
        <v>0</v>
      </c>
      <c r="V2268" s="51">
        <v>1</v>
      </c>
      <c r="W2268" s="51">
        <v>12</v>
      </c>
      <c r="X2268" s="51">
        <v>136</v>
      </c>
    </row>
    <row r="2269" spans="1:24" x14ac:dyDescent="0.2">
      <c r="A2269">
        <v>5604</v>
      </c>
      <c r="B2269" t="s">
        <v>2247</v>
      </c>
      <c r="C2269" t="s">
        <v>2176</v>
      </c>
      <c r="D2269">
        <v>2018</v>
      </c>
      <c r="E2269" t="str">
        <f t="shared" si="35"/>
        <v>56042018</v>
      </c>
      <c r="F2269">
        <v>28415</v>
      </c>
      <c r="G2269" t="str">
        <f>VLOOKUP($A2269,CATMUN!$B$2:$C$1123,2,0)</f>
        <v>Medio</v>
      </c>
      <c r="H2269" t="str">
        <f>VLOOKUP($A2269,CATMUN!$B$2:$D$1123,3,0)</f>
        <v>Municipios rurales</v>
      </c>
      <c r="I2269">
        <f>VLOOKUP($A2269,CATMUN!$B$2:$G$1123,4,0)</f>
        <v>1</v>
      </c>
      <c r="J2269">
        <f>VLOOKUP($A2269,CATMUN!$B$2:$G$1123,6,0)</f>
        <v>9</v>
      </c>
      <c r="K2269" s="69">
        <v>461.44109100000003</v>
      </c>
      <c r="L2269" s="69">
        <v>442</v>
      </c>
      <c r="M2269" s="69">
        <v>1.7420899999999999</v>
      </c>
      <c r="N2269" s="69">
        <v>18.746607980434781</v>
      </c>
      <c r="P2269" s="69">
        <v>5.9600939999999998</v>
      </c>
      <c r="Q2269">
        <v>0</v>
      </c>
      <c r="S2269" s="69">
        <v>0</v>
      </c>
      <c r="T2269">
        <v>0</v>
      </c>
      <c r="U2269">
        <v>2.5646499999999999</v>
      </c>
      <c r="V2269" s="51">
        <v>5</v>
      </c>
      <c r="W2269" s="51">
        <v>61</v>
      </c>
      <c r="X2269" s="51">
        <v>28</v>
      </c>
    </row>
    <row r="2270" spans="1:24" x14ac:dyDescent="0.2">
      <c r="A2270">
        <v>5647</v>
      </c>
      <c r="B2270" t="s">
        <v>2250</v>
      </c>
      <c r="C2270" t="s">
        <v>2176</v>
      </c>
      <c r="D2270">
        <v>2018</v>
      </c>
      <c r="E2270" t="str">
        <f t="shared" si="35"/>
        <v>56472018</v>
      </c>
      <c r="F2270">
        <v>7235</v>
      </c>
      <c r="G2270" t="str">
        <f>VLOOKUP($A2270,CATMUN!$B$2:$C$1123,2,0)</f>
        <v>Bajo</v>
      </c>
      <c r="H2270" t="str">
        <f>VLOOKUP($A2270,CATMUN!$B$2:$D$1123,3,0)</f>
        <v>Municipios rurales</v>
      </c>
      <c r="I2270">
        <f>VLOOKUP($A2270,CATMUN!$B$2:$G$1123,4,0)</f>
        <v>1</v>
      </c>
      <c r="J2270">
        <f>VLOOKUP($A2270,CATMUN!$B$2:$G$1123,6,0)</f>
        <v>9</v>
      </c>
      <c r="K2270" s="69">
        <v>221.871419</v>
      </c>
      <c r="L2270" s="69">
        <v>442</v>
      </c>
      <c r="M2270" s="69">
        <v>2.0251549999999998</v>
      </c>
      <c r="N2270" s="69">
        <v>18.746607980434781</v>
      </c>
      <c r="P2270" s="69">
        <v>5.9600939999999998</v>
      </c>
      <c r="Q2270">
        <v>0</v>
      </c>
      <c r="S2270" s="69">
        <v>0</v>
      </c>
      <c r="T2270">
        <v>0</v>
      </c>
      <c r="V2270" s="51">
        <v>3</v>
      </c>
      <c r="W2270" s="51">
        <v>8</v>
      </c>
      <c r="X2270" s="51">
        <v>31</v>
      </c>
    </row>
    <row r="2271" spans="1:24" x14ac:dyDescent="0.2">
      <c r="A2271">
        <v>5660</v>
      </c>
      <c r="B2271" t="s">
        <v>2063</v>
      </c>
      <c r="C2271" t="s">
        <v>2176</v>
      </c>
      <c r="D2271">
        <v>2018</v>
      </c>
      <c r="E2271" t="str">
        <f t="shared" si="35"/>
        <v>56602018</v>
      </c>
      <c r="F2271">
        <v>12995</v>
      </c>
      <c r="G2271" t="str">
        <f>VLOOKUP($A2271,CATMUN!$B$2:$C$1123,2,0)</f>
        <v>Medio</v>
      </c>
      <c r="H2271" t="str">
        <f>VLOOKUP($A2271,CATMUN!$B$2:$D$1123,3,0)</f>
        <v>Municipios rurales</v>
      </c>
      <c r="I2271">
        <f>VLOOKUP($A2271,CATMUN!$B$2:$G$1123,4,0)</f>
        <v>1</v>
      </c>
      <c r="J2271">
        <f>VLOOKUP($A2271,CATMUN!$B$2:$G$1123,6,0)</f>
        <v>9</v>
      </c>
      <c r="K2271" s="69">
        <v>366.81559399999998</v>
      </c>
      <c r="L2271" s="69">
        <v>442</v>
      </c>
      <c r="M2271" s="69">
        <v>49.575553999999997</v>
      </c>
      <c r="N2271" s="69">
        <v>18.746607980434781</v>
      </c>
      <c r="P2271" s="69">
        <v>5.9600939999999998</v>
      </c>
      <c r="Q2271">
        <v>0</v>
      </c>
      <c r="S2271" s="69">
        <v>0</v>
      </c>
      <c r="T2271">
        <v>0</v>
      </c>
      <c r="V2271" s="51">
        <v>5</v>
      </c>
      <c r="W2271" s="51">
        <v>51</v>
      </c>
      <c r="X2271" s="51">
        <v>28</v>
      </c>
    </row>
    <row r="2272" spans="1:24" x14ac:dyDescent="0.2">
      <c r="A2272">
        <v>13440</v>
      </c>
      <c r="B2272" t="s">
        <v>1261</v>
      </c>
      <c r="C2272" t="s">
        <v>1242</v>
      </c>
      <c r="D2272">
        <v>2018</v>
      </c>
      <c r="E2272" t="str">
        <f t="shared" si="35"/>
        <v>134402018</v>
      </c>
      <c r="F2272">
        <v>10673</v>
      </c>
      <c r="G2272" t="str">
        <f>VLOOKUP($A2272,CATMUN!$B$2:$C$1123,2,0)</f>
        <v>Medio</v>
      </c>
      <c r="H2272" t="str">
        <f>VLOOKUP($A2272,CATMUN!$B$2:$D$1123,3,0)</f>
        <v>Municipios rurales</v>
      </c>
      <c r="I2272">
        <f>VLOOKUP($A2272,CATMUN!$B$2:$G$1123,4,0)</f>
        <v>1</v>
      </c>
      <c r="J2272">
        <f>VLOOKUP($A2272,CATMUN!$B$2:$G$1123,6,0)</f>
        <v>9</v>
      </c>
      <c r="K2272" s="69">
        <v>22.580818000000001</v>
      </c>
      <c r="L2272" s="69">
        <v>442</v>
      </c>
      <c r="N2272" s="69">
        <v>18.746607980434781</v>
      </c>
      <c r="P2272" s="69">
        <v>5.9600939999999998</v>
      </c>
      <c r="Q2272">
        <v>0</v>
      </c>
      <c r="S2272" s="69">
        <v>0</v>
      </c>
      <c r="T2272">
        <v>0</v>
      </c>
      <c r="V2272" s="51">
        <v>3</v>
      </c>
      <c r="W2272" s="51">
        <v>0</v>
      </c>
      <c r="X2272" s="51">
        <v>31</v>
      </c>
    </row>
    <row r="2273" spans="1:24" x14ac:dyDescent="0.2">
      <c r="A2273">
        <v>15047</v>
      </c>
      <c r="B2273" t="s">
        <v>1292</v>
      </c>
      <c r="C2273" t="s">
        <v>1289</v>
      </c>
      <c r="D2273">
        <v>2018</v>
      </c>
      <c r="E2273" t="str">
        <f t="shared" si="35"/>
        <v>150472018</v>
      </c>
      <c r="F2273">
        <v>15377</v>
      </c>
      <c r="G2273" t="str">
        <f>VLOOKUP($A2273,CATMUN!$B$2:$C$1123,2,0)</f>
        <v>Bajo</v>
      </c>
      <c r="H2273" t="str">
        <f>VLOOKUP($A2273,CATMUN!$B$2:$D$1123,3,0)</f>
        <v>Municipios rurales</v>
      </c>
      <c r="I2273">
        <f>VLOOKUP($A2273,CATMUN!$B$2:$G$1123,4,0)</f>
        <v>1</v>
      </c>
      <c r="J2273">
        <f>VLOOKUP($A2273,CATMUN!$B$2:$G$1123,6,0)</f>
        <v>9</v>
      </c>
      <c r="K2273" s="69">
        <v>621.99186199999997</v>
      </c>
      <c r="L2273" s="69">
        <v>442</v>
      </c>
      <c r="M2273" s="69">
        <v>11.22918555</v>
      </c>
      <c r="N2273" s="69">
        <v>18.746607980434781</v>
      </c>
      <c r="O2273" s="69">
        <v>5.9600939999999998</v>
      </c>
      <c r="P2273" s="69">
        <v>5.9600939999999998</v>
      </c>
      <c r="Q2273">
        <v>1</v>
      </c>
      <c r="S2273" s="69">
        <v>0</v>
      </c>
      <c r="T2273">
        <v>0</v>
      </c>
      <c r="V2273" s="51">
        <v>1</v>
      </c>
      <c r="W2273" s="51">
        <v>7</v>
      </c>
      <c r="X2273" s="51">
        <v>136</v>
      </c>
    </row>
    <row r="2274" spans="1:24" x14ac:dyDescent="0.2">
      <c r="A2274">
        <v>15837</v>
      </c>
      <c r="B2274" t="s">
        <v>1406</v>
      </c>
      <c r="C2274" t="s">
        <v>1289</v>
      </c>
      <c r="D2274">
        <v>2018</v>
      </c>
      <c r="E2274" t="str">
        <f t="shared" si="35"/>
        <v>158372018</v>
      </c>
      <c r="F2274">
        <v>8266</v>
      </c>
      <c r="G2274" t="str">
        <f>VLOOKUP($A2274,CATMUN!$B$2:$C$1123,2,0)</f>
        <v>Medio</v>
      </c>
      <c r="H2274" t="str">
        <f>VLOOKUP($A2274,CATMUN!$B$2:$D$1123,3,0)</f>
        <v>Municipios rurales</v>
      </c>
      <c r="I2274">
        <f>VLOOKUP($A2274,CATMUN!$B$2:$G$1123,4,0)</f>
        <v>1</v>
      </c>
      <c r="J2274">
        <f>VLOOKUP($A2274,CATMUN!$B$2:$G$1123,6,0)</f>
        <v>9</v>
      </c>
      <c r="K2274" s="69">
        <v>913.45443545000001</v>
      </c>
      <c r="L2274" s="69">
        <v>442</v>
      </c>
      <c r="M2274" s="69">
        <v>8.0184620000000013</v>
      </c>
      <c r="N2274" s="69">
        <v>18.746607980434781</v>
      </c>
      <c r="P2274" s="69">
        <v>5.9600939999999998</v>
      </c>
      <c r="Q2274">
        <v>0</v>
      </c>
      <c r="S2274" s="69">
        <v>0</v>
      </c>
      <c r="T2274">
        <v>0</v>
      </c>
      <c r="V2274" s="51">
        <v>1</v>
      </c>
      <c r="W2274" s="51">
        <v>23</v>
      </c>
      <c r="X2274" s="51">
        <v>136</v>
      </c>
    </row>
    <row r="2275" spans="1:24" x14ac:dyDescent="0.2">
      <c r="A2275">
        <v>20400</v>
      </c>
      <c r="B2275" t="s">
        <v>1509</v>
      </c>
      <c r="C2275" t="s">
        <v>1494</v>
      </c>
      <c r="D2275">
        <v>2018</v>
      </c>
      <c r="E2275" t="str">
        <f t="shared" si="35"/>
        <v>204002018</v>
      </c>
      <c r="F2275">
        <v>46722</v>
      </c>
      <c r="G2275" t="str">
        <f>VLOOKUP($A2275,CATMUN!$B$2:$C$1123,2,0)</f>
        <v>Medio</v>
      </c>
      <c r="H2275" t="str">
        <f>VLOOKUP($A2275,CATMUN!$B$2:$D$1123,3,0)</f>
        <v>Municipios rurales</v>
      </c>
      <c r="I2275">
        <f>VLOOKUP($A2275,CATMUN!$B$2:$G$1123,4,0)</f>
        <v>1</v>
      </c>
      <c r="J2275">
        <f>VLOOKUP($A2275,CATMUN!$B$2:$G$1123,6,0)</f>
        <v>9</v>
      </c>
      <c r="K2275" s="69">
        <v>872.26297782999995</v>
      </c>
      <c r="L2275" s="69">
        <v>442</v>
      </c>
      <c r="M2275" s="69">
        <v>2.8970500000000001</v>
      </c>
      <c r="N2275" s="69">
        <v>18.746607980434781</v>
      </c>
      <c r="P2275" s="69">
        <v>5.9600939999999998</v>
      </c>
      <c r="Q2275">
        <v>0</v>
      </c>
      <c r="S2275" s="69">
        <v>0</v>
      </c>
      <c r="T2275">
        <v>0</v>
      </c>
      <c r="V2275" s="51">
        <v>1</v>
      </c>
      <c r="W2275" s="51">
        <v>2839</v>
      </c>
      <c r="X2275" s="51">
        <v>136</v>
      </c>
    </row>
    <row r="2276" spans="1:24" x14ac:dyDescent="0.2">
      <c r="A2276">
        <v>23079</v>
      </c>
      <c r="B2276" t="s">
        <v>1299</v>
      </c>
      <c r="C2276" t="s">
        <v>1253</v>
      </c>
      <c r="D2276">
        <v>2018</v>
      </c>
      <c r="E2276" t="str">
        <f t="shared" si="35"/>
        <v>230792018</v>
      </c>
      <c r="F2276">
        <v>21078</v>
      </c>
      <c r="G2276" t="str">
        <f>VLOOKUP($A2276,CATMUN!$B$2:$C$1123,2,0)</f>
        <v>Medio</v>
      </c>
      <c r="H2276" t="str">
        <f>VLOOKUP($A2276,CATMUN!$B$2:$D$1123,3,0)</f>
        <v>Municipios rurales</v>
      </c>
      <c r="I2276">
        <f>VLOOKUP($A2276,CATMUN!$B$2:$G$1123,4,0)</f>
        <v>1</v>
      </c>
      <c r="J2276">
        <f>VLOOKUP($A2276,CATMUN!$B$2:$G$1123,6,0)</f>
        <v>9</v>
      </c>
      <c r="K2276" s="69">
        <v>607.23002872000006</v>
      </c>
      <c r="L2276" s="69">
        <v>442</v>
      </c>
      <c r="M2276" s="69">
        <v>0</v>
      </c>
      <c r="N2276" s="69">
        <v>18.746607980434781</v>
      </c>
      <c r="P2276" s="69">
        <v>5.9600939999999998</v>
      </c>
      <c r="Q2276">
        <v>0</v>
      </c>
      <c r="S2276" s="69">
        <v>0</v>
      </c>
      <c r="T2276">
        <v>0</v>
      </c>
      <c r="V2276" s="51">
        <v>3</v>
      </c>
      <c r="W2276" s="51">
        <v>18</v>
      </c>
      <c r="X2276" s="51">
        <v>31</v>
      </c>
    </row>
    <row r="2277" spans="1:24" x14ac:dyDescent="0.2">
      <c r="A2277">
        <v>25368</v>
      </c>
      <c r="B2277" t="s">
        <v>1594</v>
      </c>
      <c r="C2277" t="s">
        <v>1549</v>
      </c>
      <c r="D2277">
        <v>2018</v>
      </c>
      <c r="E2277" t="str">
        <f t="shared" si="35"/>
        <v>253682018</v>
      </c>
      <c r="F2277">
        <v>2281</v>
      </c>
      <c r="G2277" t="str">
        <f>VLOOKUP($A2277,CATMUN!$B$2:$C$1123,2,0)</f>
        <v>Medio</v>
      </c>
      <c r="H2277" t="str">
        <f>VLOOKUP($A2277,CATMUN!$B$2:$D$1123,3,0)</f>
        <v>Municipios rurales</v>
      </c>
      <c r="I2277">
        <f>VLOOKUP($A2277,CATMUN!$B$2:$G$1123,4,0)</f>
        <v>1</v>
      </c>
      <c r="J2277">
        <f>VLOOKUP($A2277,CATMUN!$B$2:$G$1123,6,0)</f>
        <v>9</v>
      </c>
      <c r="K2277" s="69">
        <v>137.16862400000002</v>
      </c>
      <c r="L2277" s="69">
        <v>442</v>
      </c>
      <c r="M2277" s="69">
        <v>1.0802</v>
      </c>
      <c r="N2277" s="69">
        <v>18.746607980434781</v>
      </c>
      <c r="O2277" s="69">
        <v>0</v>
      </c>
      <c r="P2277" s="69">
        <v>5.9600939999999998</v>
      </c>
      <c r="Q2277">
        <v>0</v>
      </c>
      <c r="R2277">
        <v>0</v>
      </c>
      <c r="S2277" s="69">
        <v>0</v>
      </c>
      <c r="T2277">
        <v>0</v>
      </c>
      <c r="U2277">
        <v>0.14760000000000001</v>
      </c>
      <c r="V2277" s="51">
        <v>1</v>
      </c>
      <c r="W2277" s="51">
        <v>8</v>
      </c>
      <c r="X2277" s="51">
        <v>136</v>
      </c>
    </row>
    <row r="2278" spans="1:24" x14ac:dyDescent="0.2">
      <c r="A2278">
        <v>41615</v>
      </c>
      <c r="B2278" t="s">
        <v>1719</v>
      </c>
      <c r="C2278" t="s">
        <v>1694</v>
      </c>
      <c r="D2278">
        <v>2018</v>
      </c>
      <c r="E2278" t="str">
        <f t="shared" si="35"/>
        <v>416152018</v>
      </c>
      <c r="F2278">
        <v>24312</v>
      </c>
      <c r="G2278" t="str">
        <f>VLOOKUP($A2278,CATMUN!$B$2:$C$1123,2,0)</f>
        <v>Medio</v>
      </c>
      <c r="H2278" t="str">
        <f>VLOOKUP($A2278,CATMUN!$B$2:$D$1123,3,0)</f>
        <v>Municipios rurales</v>
      </c>
      <c r="I2278">
        <f>VLOOKUP($A2278,CATMUN!$B$2:$G$1123,4,0)</f>
        <v>1</v>
      </c>
      <c r="J2278">
        <f>VLOOKUP($A2278,CATMUN!$B$2:$G$1123,6,0)</f>
        <v>9</v>
      </c>
      <c r="K2278" s="69">
        <v>953.01741599999991</v>
      </c>
      <c r="L2278" s="69">
        <v>442</v>
      </c>
      <c r="M2278" s="69">
        <v>9.1112369999999991</v>
      </c>
      <c r="N2278" s="69">
        <v>18.746607980434781</v>
      </c>
      <c r="P2278" s="69">
        <v>5.9600939999999998</v>
      </c>
      <c r="Q2278">
        <v>0</v>
      </c>
      <c r="S2278" s="69">
        <v>0</v>
      </c>
      <c r="T2278">
        <v>0</v>
      </c>
      <c r="V2278" s="51">
        <v>1</v>
      </c>
      <c r="W2278" s="51">
        <v>354</v>
      </c>
      <c r="X2278" s="51">
        <v>136</v>
      </c>
    </row>
    <row r="2279" spans="1:24" x14ac:dyDescent="0.2">
      <c r="A2279">
        <v>47460</v>
      </c>
      <c r="B2279" t="s">
        <v>1758</v>
      </c>
      <c r="C2279" t="s">
        <v>1744</v>
      </c>
      <c r="D2279">
        <v>2018</v>
      </c>
      <c r="E2279" t="str">
        <f t="shared" si="35"/>
        <v>474602018</v>
      </c>
      <c r="F2279">
        <v>19663</v>
      </c>
      <c r="G2279" t="str">
        <f>VLOOKUP($A2279,CATMUN!$B$2:$C$1123,2,0)</f>
        <v>Bajo</v>
      </c>
      <c r="H2279" t="str">
        <f>VLOOKUP($A2279,CATMUN!$B$2:$D$1123,3,0)</f>
        <v>Municipios rurales</v>
      </c>
      <c r="I2279">
        <f>VLOOKUP($A2279,CATMUN!$B$2:$G$1123,4,0)</f>
        <v>1</v>
      </c>
      <c r="J2279">
        <f>VLOOKUP($A2279,CATMUN!$B$2:$G$1123,6,0)</f>
        <v>9</v>
      </c>
      <c r="K2279" s="69">
        <v>388.76734916999999</v>
      </c>
      <c r="L2279" s="69">
        <v>442</v>
      </c>
      <c r="N2279" s="69">
        <v>18.746607980434781</v>
      </c>
      <c r="P2279" s="69">
        <v>5.9600939999999998</v>
      </c>
      <c r="Q2279">
        <v>0</v>
      </c>
      <c r="S2279" s="69">
        <v>0</v>
      </c>
      <c r="T2279">
        <v>0</v>
      </c>
      <c r="V2279" s="51">
        <v>3</v>
      </c>
      <c r="W2279" s="51">
        <v>22</v>
      </c>
      <c r="X2279" s="51">
        <v>31</v>
      </c>
    </row>
    <row r="2280" spans="1:24" x14ac:dyDescent="0.2">
      <c r="A2280">
        <v>54720</v>
      </c>
      <c r="B2280" t="s">
        <v>1888</v>
      </c>
      <c r="C2280" t="s">
        <v>1855</v>
      </c>
      <c r="D2280">
        <v>2018</v>
      </c>
      <c r="E2280" t="str">
        <f t="shared" si="35"/>
        <v>547202018</v>
      </c>
      <c r="F2280">
        <v>25142</v>
      </c>
      <c r="G2280" t="str">
        <f>VLOOKUP($A2280,CATMUN!$B$2:$C$1123,2,0)</f>
        <v>Bajo</v>
      </c>
      <c r="H2280" t="str">
        <f>VLOOKUP($A2280,CATMUN!$B$2:$D$1123,3,0)</f>
        <v>Municipios rurales</v>
      </c>
      <c r="I2280">
        <f>VLOOKUP($A2280,CATMUN!$B$2:$G$1123,4,0)</f>
        <v>1</v>
      </c>
      <c r="J2280">
        <f>VLOOKUP($A2280,CATMUN!$B$2:$G$1123,6,0)</f>
        <v>9</v>
      </c>
      <c r="K2280" s="69">
        <v>197.221597</v>
      </c>
      <c r="L2280" s="69">
        <v>442</v>
      </c>
      <c r="M2280" s="69">
        <v>0.25600000000000001</v>
      </c>
      <c r="N2280" s="69">
        <v>18.746607980434781</v>
      </c>
      <c r="P2280" s="69">
        <v>5.9600939999999998</v>
      </c>
      <c r="Q2280">
        <v>0</v>
      </c>
      <c r="S2280" s="69">
        <v>0</v>
      </c>
      <c r="T2280">
        <v>0</v>
      </c>
      <c r="U2280">
        <v>2.643815</v>
      </c>
      <c r="V2280" s="51">
        <v>5</v>
      </c>
      <c r="W2280" s="51">
        <v>25</v>
      </c>
      <c r="X2280" s="51">
        <v>28</v>
      </c>
    </row>
    <row r="2281" spans="1:24" x14ac:dyDescent="0.2">
      <c r="A2281">
        <v>70508</v>
      </c>
      <c r="B2281" t="s">
        <v>2010</v>
      </c>
      <c r="C2281" t="s">
        <v>1488</v>
      </c>
      <c r="D2281">
        <v>2018</v>
      </c>
      <c r="E2281" t="str">
        <f t="shared" si="35"/>
        <v>705082018</v>
      </c>
      <c r="F2281">
        <v>22871</v>
      </c>
      <c r="G2281" t="str">
        <f>VLOOKUP($A2281,CATMUN!$B$2:$C$1123,2,0)</f>
        <v>Bajo</v>
      </c>
      <c r="H2281" t="str">
        <f>VLOOKUP($A2281,CATMUN!$B$2:$D$1123,3,0)</f>
        <v>Municipios rurales</v>
      </c>
      <c r="I2281">
        <f>VLOOKUP($A2281,CATMUN!$B$2:$G$1123,4,0)</f>
        <v>1</v>
      </c>
      <c r="J2281">
        <f>VLOOKUP($A2281,CATMUN!$B$2:$G$1123,6,0)</f>
        <v>9</v>
      </c>
      <c r="K2281" s="69">
        <v>124.05729600000001</v>
      </c>
      <c r="L2281" s="69">
        <v>442</v>
      </c>
      <c r="M2281" s="69">
        <v>0</v>
      </c>
      <c r="N2281" s="69">
        <v>18.746607980434781</v>
      </c>
      <c r="P2281" s="69">
        <v>5.9600939999999998</v>
      </c>
      <c r="Q2281">
        <v>0</v>
      </c>
      <c r="S2281" s="69">
        <v>0</v>
      </c>
      <c r="T2281">
        <v>0</v>
      </c>
      <c r="V2281" s="51">
        <v>3</v>
      </c>
      <c r="W2281" s="51">
        <v>8</v>
      </c>
      <c r="X2281" s="51">
        <v>31</v>
      </c>
    </row>
    <row r="2282" spans="1:24" x14ac:dyDescent="0.2">
      <c r="A2282">
        <v>13001</v>
      </c>
      <c r="B2282" t="s">
        <v>1243</v>
      </c>
      <c r="C2282" t="s">
        <v>1242</v>
      </c>
      <c r="D2282">
        <v>2018</v>
      </c>
      <c r="E2282" t="str">
        <f t="shared" si="35"/>
        <v>130012018</v>
      </c>
      <c r="F2282">
        <v>973045</v>
      </c>
      <c r="G2282" t="str">
        <f>VLOOKUP($A2282,CATMUN!$B$2:$C$1123,2,0)</f>
        <v>Alto</v>
      </c>
      <c r="H2282" t="str">
        <f>VLOOKUP($A2282,CATMUN!$B$2:$D$1123,3,0)</f>
        <v>04 Grandes Urbes</v>
      </c>
      <c r="I2282">
        <f>VLOOKUP($A2282,CATMUN!$B$2:$G$1123,4,0)</f>
        <v>0</v>
      </c>
      <c r="J2282">
        <f>VLOOKUP($A2282,CATMUN!$B$2:$G$1123,6,0)</f>
        <v>10</v>
      </c>
      <c r="K2282" s="69">
        <v>253861.38101815002</v>
      </c>
      <c r="L2282" s="69">
        <v>147868.75829671667</v>
      </c>
      <c r="M2282" s="69">
        <v>7006.9631429900001</v>
      </c>
      <c r="N2282" s="69">
        <v>2755.4289106966667</v>
      </c>
      <c r="O2282" s="69">
        <v>480.41626299999996</v>
      </c>
      <c r="P2282" s="69">
        <v>6129.107524</v>
      </c>
      <c r="S2282" s="69">
        <v>34.405250000000002</v>
      </c>
      <c r="T2282">
        <v>0</v>
      </c>
      <c r="U2282">
        <v>1764.936553</v>
      </c>
      <c r="V2282" s="51">
        <v>1765</v>
      </c>
      <c r="W2282" s="51" t="e">
        <v>#N/A</v>
      </c>
      <c r="X2282" s="51" t="e">
        <v>#N/A</v>
      </c>
    </row>
    <row r="2283" spans="1:24" x14ac:dyDescent="0.2">
      <c r="A2283">
        <v>54001</v>
      </c>
      <c r="B2283" t="s">
        <v>1856</v>
      </c>
      <c r="C2283" t="s">
        <v>1855</v>
      </c>
      <c r="D2283">
        <v>2018</v>
      </c>
      <c r="E2283" t="str">
        <f t="shared" si="35"/>
        <v>540012018</v>
      </c>
      <c r="F2283">
        <v>711715</v>
      </c>
      <c r="G2283" t="str">
        <f>VLOOKUP($A2283,CATMUN!$B$2:$C$1123,2,0)</f>
        <v>Medio</v>
      </c>
      <c r="H2283" t="str">
        <f>VLOOKUP($A2283,CATMUN!$B$2:$D$1123,3,0)</f>
        <v>04 Grandes Urbes</v>
      </c>
      <c r="I2283">
        <f>VLOOKUP($A2283,CATMUN!$B$2:$G$1123,4,0)</f>
        <v>0</v>
      </c>
      <c r="J2283">
        <f>VLOOKUP($A2283,CATMUN!$B$2:$G$1123,6,0)</f>
        <v>10</v>
      </c>
      <c r="K2283" s="69">
        <v>71073.667556</v>
      </c>
      <c r="L2283" s="69">
        <v>147868.75829671667</v>
      </c>
      <c r="M2283" s="69">
        <v>695.80560000000003</v>
      </c>
      <c r="N2283" s="69">
        <v>2755.4289106966667</v>
      </c>
      <c r="O2283" s="69">
        <v>4217.7764709899993</v>
      </c>
      <c r="P2283" s="69">
        <v>6129.107524</v>
      </c>
      <c r="R2283">
        <v>34.405250000000002</v>
      </c>
      <c r="S2283" s="69">
        <v>34.405250000000002</v>
      </c>
      <c r="V2283" s="51">
        <v>4138</v>
      </c>
      <c r="W2283" s="51">
        <v>2443</v>
      </c>
      <c r="X2283" s="51">
        <v>14561</v>
      </c>
    </row>
    <row r="2284" spans="1:24" x14ac:dyDescent="0.2">
      <c r="A2284">
        <v>68001</v>
      </c>
      <c r="B2284" t="s">
        <v>1920</v>
      </c>
      <c r="C2284" t="s">
        <v>1919</v>
      </c>
      <c r="D2284">
        <v>2018</v>
      </c>
      <c r="E2284" t="str">
        <f t="shared" si="35"/>
        <v>680012018</v>
      </c>
      <c r="F2284">
        <v>581130</v>
      </c>
      <c r="G2284" t="str">
        <f>VLOOKUP($A2284,CATMUN!$B$2:$C$1123,2,0)</f>
        <v>Alto</v>
      </c>
      <c r="H2284" t="str">
        <f>VLOOKUP($A2284,CATMUN!$B$2:$D$1123,3,0)</f>
        <v>04 Grandes Urbes</v>
      </c>
      <c r="I2284">
        <f>VLOOKUP($A2284,CATMUN!$B$2:$G$1123,4,0)</f>
        <v>0</v>
      </c>
      <c r="J2284">
        <f>VLOOKUP($A2284,CATMUN!$B$2:$G$1123,6,0)</f>
        <v>10</v>
      </c>
      <c r="K2284" s="69">
        <v>118671.226316</v>
      </c>
      <c r="L2284" s="69">
        <v>147868.75829671667</v>
      </c>
      <c r="M2284" s="69">
        <v>563.51798910000002</v>
      </c>
      <c r="N2284" s="69">
        <v>2755.4289106966667</v>
      </c>
      <c r="O2284" s="69">
        <v>6129.107524</v>
      </c>
      <c r="P2284" s="69">
        <v>6129.107524</v>
      </c>
      <c r="R2284">
        <v>0</v>
      </c>
      <c r="S2284" s="69">
        <v>34.405250000000002</v>
      </c>
      <c r="T2284">
        <v>0</v>
      </c>
      <c r="V2284" s="51">
        <v>4138</v>
      </c>
      <c r="W2284" s="51">
        <v>13810</v>
      </c>
      <c r="X2284" s="51">
        <v>14561</v>
      </c>
    </row>
    <row r="2285" spans="1:24" x14ac:dyDescent="0.2">
      <c r="A2285">
        <v>5088</v>
      </c>
      <c r="B2285" t="s">
        <v>2190</v>
      </c>
      <c r="C2285" t="s">
        <v>2176</v>
      </c>
      <c r="D2285">
        <v>2018</v>
      </c>
      <c r="E2285" t="str">
        <f t="shared" si="35"/>
        <v>50882018</v>
      </c>
      <c r="F2285">
        <v>522264</v>
      </c>
      <c r="G2285" t="str">
        <f>VLOOKUP($A2285,CATMUN!$B$2:$C$1123,2,0)</f>
        <v>Alto</v>
      </c>
      <c r="H2285" t="str">
        <f>VLOOKUP($A2285,CATMUN!$B$2:$D$1123,3,0)</f>
        <v>03 Ciudades Aglomeradas</v>
      </c>
      <c r="I2285">
        <f>VLOOKUP($A2285,CATMUN!$B$2:$G$1123,4,0)</f>
        <v>0</v>
      </c>
      <c r="J2285">
        <f>VLOOKUP($A2285,CATMUN!$B$2:$G$1123,6,0)</f>
        <v>11</v>
      </c>
      <c r="K2285" s="69">
        <v>50040.587811999998</v>
      </c>
      <c r="L2285" s="69">
        <v>27462.825621075714</v>
      </c>
      <c r="M2285" s="69">
        <v>5411.4176789999992</v>
      </c>
      <c r="N2285" s="69">
        <v>4549.9611793784206</v>
      </c>
      <c r="P2285" s="69">
        <v>6513.683368</v>
      </c>
      <c r="S2285" s="69">
        <v>6465.6249970000008</v>
      </c>
      <c r="V2285" s="51">
        <v>19</v>
      </c>
      <c r="W2285" s="51">
        <v>4193</v>
      </c>
      <c r="X2285" s="51">
        <v>221</v>
      </c>
    </row>
    <row r="2286" spans="1:24" x14ac:dyDescent="0.2">
      <c r="A2286">
        <v>5129</v>
      </c>
      <c r="B2286" t="s">
        <v>1301</v>
      </c>
      <c r="C2286" t="s">
        <v>2176</v>
      </c>
      <c r="D2286">
        <v>2018</v>
      </c>
      <c r="E2286" t="str">
        <f t="shared" si="35"/>
        <v>51292018</v>
      </c>
      <c r="F2286">
        <v>79638</v>
      </c>
      <c r="G2286" t="str">
        <f>VLOOKUP($A2286,CATMUN!$B$2:$C$1123,2,0)</f>
        <v>Alto</v>
      </c>
      <c r="H2286" t="str">
        <f>VLOOKUP($A2286,CATMUN!$B$2:$D$1123,3,0)</f>
        <v>03 Ciudades Aglomeradas</v>
      </c>
      <c r="I2286">
        <f>VLOOKUP($A2286,CATMUN!$B$2:$G$1123,4,0)</f>
        <v>0</v>
      </c>
      <c r="J2286">
        <f>VLOOKUP($A2286,CATMUN!$B$2:$G$1123,6,0)</f>
        <v>11</v>
      </c>
      <c r="K2286" s="69">
        <v>8598.8060310000001</v>
      </c>
      <c r="L2286" s="69">
        <v>27462.825621075714</v>
      </c>
      <c r="M2286" s="69">
        <v>2158.5854939999999</v>
      </c>
      <c r="N2286" s="69">
        <v>4549.9611793784206</v>
      </c>
      <c r="P2286" s="69">
        <v>6513.683368</v>
      </c>
      <c r="Q2286">
        <v>0</v>
      </c>
      <c r="S2286" s="69">
        <v>6465.6249970000008</v>
      </c>
      <c r="T2286">
        <v>0</v>
      </c>
      <c r="U2286">
        <v>2.2302420000000001</v>
      </c>
      <c r="V2286" s="51">
        <v>19</v>
      </c>
      <c r="W2286" s="51">
        <v>707</v>
      </c>
      <c r="X2286" s="51">
        <v>221</v>
      </c>
    </row>
    <row r="2287" spans="1:24" x14ac:dyDescent="0.2">
      <c r="A2287">
        <v>5360</v>
      </c>
      <c r="B2287" t="s">
        <v>2227</v>
      </c>
      <c r="C2287" t="s">
        <v>2176</v>
      </c>
      <c r="D2287">
        <v>2018</v>
      </c>
      <c r="E2287" t="str">
        <f t="shared" si="35"/>
        <v>53602018</v>
      </c>
      <c r="F2287">
        <v>276744</v>
      </c>
      <c r="G2287" t="str">
        <f>VLOOKUP($A2287,CATMUN!$B$2:$C$1123,2,0)</f>
        <v>Alto</v>
      </c>
      <c r="H2287" t="str">
        <f>VLOOKUP($A2287,CATMUN!$B$2:$D$1123,3,0)</f>
        <v>03 Ciudades Aglomeradas</v>
      </c>
      <c r="I2287">
        <f>VLOOKUP($A2287,CATMUN!$B$2:$G$1123,4,0)</f>
        <v>0</v>
      </c>
      <c r="J2287">
        <f>VLOOKUP($A2287,CATMUN!$B$2:$G$1123,6,0)</f>
        <v>11</v>
      </c>
      <c r="K2287" s="69">
        <v>66478.144029360003</v>
      </c>
      <c r="L2287" s="69">
        <v>27462.825621075714</v>
      </c>
      <c r="M2287" s="69">
        <v>2585.9076479999999</v>
      </c>
      <c r="N2287" s="69">
        <v>4549.9611793784206</v>
      </c>
      <c r="P2287" s="69">
        <v>6513.683368</v>
      </c>
      <c r="Q2287">
        <v>0</v>
      </c>
      <c r="S2287" s="69">
        <v>6465.6249970000008</v>
      </c>
      <c r="T2287">
        <v>0</v>
      </c>
      <c r="V2287" s="51">
        <v>19</v>
      </c>
      <c r="W2287" s="51">
        <v>6121</v>
      </c>
      <c r="X2287" s="51">
        <v>221</v>
      </c>
    </row>
    <row r="2288" spans="1:24" x14ac:dyDescent="0.2">
      <c r="A2288">
        <v>5380</v>
      </c>
      <c r="B2288" t="s">
        <v>2231</v>
      </c>
      <c r="C2288" t="s">
        <v>2176</v>
      </c>
      <c r="D2288">
        <v>2018</v>
      </c>
      <c r="E2288" t="str">
        <f t="shared" si="35"/>
        <v>53802018</v>
      </c>
      <c r="F2288">
        <v>71545</v>
      </c>
      <c r="G2288" t="str">
        <f>VLOOKUP($A2288,CATMUN!$B$2:$C$1123,2,0)</f>
        <v>Alto</v>
      </c>
      <c r="H2288" t="str">
        <f>VLOOKUP($A2288,CATMUN!$B$2:$D$1123,3,0)</f>
        <v>03 Ciudades Aglomeradas</v>
      </c>
      <c r="I2288">
        <f>VLOOKUP($A2288,CATMUN!$B$2:$G$1123,4,0)</f>
        <v>0</v>
      </c>
      <c r="J2288">
        <f>VLOOKUP($A2288,CATMUN!$B$2:$G$1123,6,0)</f>
        <v>11</v>
      </c>
      <c r="K2288" s="69">
        <v>11782.265513890001</v>
      </c>
      <c r="L2288" s="69">
        <v>27462.825621075714</v>
      </c>
      <c r="M2288" s="69">
        <v>3967.2065103499999</v>
      </c>
      <c r="N2288" s="69">
        <v>4549.9611793784206</v>
      </c>
      <c r="P2288" s="69">
        <v>6513.683368</v>
      </c>
      <c r="Q2288">
        <v>0</v>
      </c>
      <c r="R2288">
        <v>21.887751000000002</v>
      </c>
      <c r="S2288" s="69">
        <v>6465.6249970000008</v>
      </c>
      <c r="V2288" s="51">
        <v>19</v>
      </c>
      <c r="W2288" s="51">
        <v>1328</v>
      </c>
      <c r="X2288" s="51">
        <v>221</v>
      </c>
    </row>
    <row r="2289" spans="1:24" x14ac:dyDescent="0.2">
      <c r="A2289">
        <v>5631</v>
      </c>
      <c r="B2289" t="s">
        <v>2248</v>
      </c>
      <c r="C2289" t="s">
        <v>2176</v>
      </c>
      <c r="D2289">
        <v>2018</v>
      </c>
      <c r="E2289" t="str">
        <f t="shared" si="35"/>
        <v>56312018</v>
      </c>
      <c r="F2289">
        <v>82375</v>
      </c>
      <c r="G2289" t="str">
        <f>VLOOKUP($A2289,CATMUN!$B$2:$C$1123,2,0)</f>
        <v>Alto</v>
      </c>
      <c r="H2289" t="str">
        <f>VLOOKUP($A2289,CATMUN!$B$2:$D$1123,3,0)</f>
        <v>03 Ciudades Aglomeradas</v>
      </c>
      <c r="I2289">
        <f>VLOOKUP($A2289,CATMUN!$B$2:$G$1123,4,0)</f>
        <v>0</v>
      </c>
      <c r="J2289">
        <f>VLOOKUP($A2289,CATMUN!$B$2:$G$1123,6,0)</f>
        <v>11</v>
      </c>
      <c r="K2289" s="69">
        <v>40927.610604999994</v>
      </c>
      <c r="L2289" s="69">
        <v>27462.825621075714</v>
      </c>
      <c r="M2289" s="69">
        <v>5096.4905319999998</v>
      </c>
      <c r="N2289" s="69">
        <v>4549.9611793784206</v>
      </c>
      <c r="P2289" s="69">
        <v>6513.683368</v>
      </c>
      <c r="Q2289">
        <v>0</v>
      </c>
      <c r="S2289" s="69">
        <v>6465.6249970000008</v>
      </c>
      <c r="T2289">
        <v>0</v>
      </c>
      <c r="V2289" s="51">
        <v>39</v>
      </c>
      <c r="W2289" s="51">
        <v>3334</v>
      </c>
      <c r="X2289" s="51">
        <v>530</v>
      </c>
    </row>
    <row r="2290" spans="1:24" x14ac:dyDescent="0.2">
      <c r="A2290">
        <v>8433</v>
      </c>
      <c r="B2290" t="s">
        <v>1226</v>
      </c>
      <c r="C2290" t="s">
        <v>1219</v>
      </c>
      <c r="D2290">
        <v>2018</v>
      </c>
      <c r="E2290" t="str">
        <f t="shared" si="35"/>
        <v>84332018</v>
      </c>
      <c r="F2290">
        <v>128203</v>
      </c>
      <c r="G2290" t="str">
        <f>VLOOKUP($A2290,CATMUN!$B$2:$C$1123,2,0)</f>
        <v>Medio</v>
      </c>
      <c r="H2290" t="str">
        <f>VLOOKUP($A2290,CATMUN!$B$2:$D$1123,3,0)</f>
        <v>03 Ciudades Aglomeradas</v>
      </c>
      <c r="I2290">
        <f>VLOOKUP($A2290,CATMUN!$B$2:$G$1123,4,0)</f>
        <v>0</v>
      </c>
      <c r="J2290">
        <f>VLOOKUP($A2290,CATMUN!$B$2:$G$1123,6,0)</f>
        <v>11</v>
      </c>
      <c r="K2290" s="69">
        <v>4359.6182489499997</v>
      </c>
      <c r="L2290" s="69">
        <v>27462.825621075714</v>
      </c>
      <c r="M2290" s="69">
        <v>84.722087000000002</v>
      </c>
      <c r="N2290" s="69">
        <v>4549.9611793784206</v>
      </c>
      <c r="P2290" s="69">
        <v>6513.683368</v>
      </c>
      <c r="Q2290">
        <v>0</v>
      </c>
      <c r="R2290">
        <v>0</v>
      </c>
      <c r="S2290" s="69">
        <v>6465.6249970000008</v>
      </c>
      <c r="V2290" s="51">
        <v>39</v>
      </c>
      <c r="W2290" s="51">
        <v>666</v>
      </c>
      <c r="X2290" s="51">
        <v>530</v>
      </c>
    </row>
    <row r="2291" spans="1:24" x14ac:dyDescent="0.2">
      <c r="A2291">
        <v>8573</v>
      </c>
      <c r="B2291" t="s">
        <v>1232</v>
      </c>
      <c r="C2291" t="s">
        <v>1219</v>
      </c>
      <c r="D2291">
        <v>2018</v>
      </c>
      <c r="E2291" t="str">
        <f t="shared" si="35"/>
        <v>85732018</v>
      </c>
      <c r="F2291">
        <v>49264</v>
      </c>
      <c r="G2291" t="str">
        <f>VLOOKUP($A2291,CATMUN!$B$2:$C$1123,2,0)</f>
        <v>Alto</v>
      </c>
      <c r="H2291" t="str">
        <f>VLOOKUP($A2291,CATMUN!$B$2:$D$1123,3,0)</f>
        <v>03 Ciudades Aglomeradas</v>
      </c>
      <c r="I2291">
        <f>VLOOKUP($A2291,CATMUN!$B$2:$G$1123,4,0)</f>
        <v>0</v>
      </c>
      <c r="J2291">
        <f>VLOOKUP($A2291,CATMUN!$B$2:$G$1123,6,0)</f>
        <v>11</v>
      </c>
      <c r="K2291" s="69">
        <v>13540.075036</v>
      </c>
      <c r="L2291" s="69">
        <v>27462.825621075714</v>
      </c>
      <c r="M2291" s="69">
        <v>1413.3382469999999</v>
      </c>
      <c r="N2291" s="69">
        <v>4549.9611793784206</v>
      </c>
      <c r="O2291" s="69">
        <v>2000</v>
      </c>
      <c r="P2291" s="69">
        <v>6513.683368</v>
      </c>
      <c r="Q2291">
        <v>1</v>
      </c>
      <c r="S2291" s="69">
        <v>6465.6249970000008</v>
      </c>
      <c r="T2291">
        <v>0</v>
      </c>
      <c r="V2291" s="51">
        <v>19</v>
      </c>
      <c r="W2291" s="51">
        <v>957</v>
      </c>
      <c r="X2291" s="51">
        <v>221</v>
      </c>
    </row>
    <row r="2292" spans="1:24" x14ac:dyDescent="0.2">
      <c r="A2292">
        <v>8638</v>
      </c>
      <c r="B2292" t="s">
        <v>1235</v>
      </c>
      <c r="C2292" t="s">
        <v>1219</v>
      </c>
      <c r="D2292">
        <v>2018</v>
      </c>
      <c r="E2292" t="str">
        <f t="shared" si="35"/>
        <v>86382018</v>
      </c>
      <c r="F2292">
        <v>93261</v>
      </c>
      <c r="G2292" t="str">
        <f>VLOOKUP($A2292,CATMUN!$B$2:$C$1123,2,0)</f>
        <v>Bajo</v>
      </c>
      <c r="H2292" t="str">
        <f>VLOOKUP($A2292,CATMUN!$B$2:$D$1123,3,0)</f>
        <v>03 Ciudades Aglomeradas</v>
      </c>
      <c r="I2292">
        <f>VLOOKUP($A2292,CATMUN!$B$2:$G$1123,4,0)</f>
        <v>0</v>
      </c>
      <c r="J2292">
        <f>VLOOKUP($A2292,CATMUN!$B$2:$G$1123,6,0)</f>
        <v>11</v>
      </c>
      <c r="K2292" s="69">
        <v>1136.301518</v>
      </c>
      <c r="L2292" s="69">
        <v>27462.825621075714</v>
      </c>
      <c r="N2292" s="69">
        <v>4549.9611793784206</v>
      </c>
      <c r="P2292" s="69">
        <v>6513.683368</v>
      </c>
      <c r="Q2292">
        <v>0</v>
      </c>
      <c r="S2292" s="69">
        <v>6465.6249970000008</v>
      </c>
      <c r="T2292">
        <v>0</v>
      </c>
      <c r="V2292" s="51">
        <v>1</v>
      </c>
      <c r="W2292" s="51">
        <v>252</v>
      </c>
      <c r="X2292" s="51">
        <v>151</v>
      </c>
    </row>
    <row r="2293" spans="1:24" x14ac:dyDescent="0.2">
      <c r="A2293">
        <v>8758</v>
      </c>
      <c r="B2293" t="s">
        <v>1238</v>
      </c>
      <c r="C2293" t="s">
        <v>1219</v>
      </c>
      <c r="D2293">
        <v>2018</v>
      </c>
      <c r="E2293" t="str">
        <f t="shared" si="35"/>
        <v>87582018</v>
      </c>
      <c r="F2293">
        <v>603999</v>
      </c>
      <c r="G2293" t="str">
        <f>VLOOKUP($A2293,CATMUN!$B$2:$C$1123,2,0)</f>
        <v>Alto</v>
      </c>
      <c r="H2293" t="str">
        <f>VLOOKUP($A2293,CATMUN!$B$2:$D$1123,3,0)</f>
        <v>03 Ciudades Aglomeradas</v>
      </c>
      <c r="I2293">
        <f>VLOOKUP($A2293,CATMUN!$B$2:$G$1123,4,0)</f>
        <v>0</v>
      </c>
      <c r="J2293">
        <f>VLOOKUP($A2293,CATMUN!$B$2:$G$1123,6,0)</f>
        <v>11</v>
      </c>
      <c r="K2293" s="69">
        <v>25944.086079150002</v>
      </c>
      <c r="L2293" s="69">
        <v>27462.825621075714</v>
      </c>
      <c r="M2293" s="69">
        <v>1205.7292092000002</v>
      </c>
      <c r="N2293" s="69">
        <v>4549.9611793784206</v>
      </c>
      <c r="P2293" s="69">
        <v>6513.683368</v>
      </c>
      <c r="Q2293">
        <v>0</v>
      </c>
      <c r="S2293" s="69">
        <v>6465.6249970000008</v>
      </c>
      <c r="T2293">
        <v>0</v>
      </c>
      <c r="V2293" s="51">
        <v>39</v>
      </c>
      <c r="W2293" s="51">
        <v>3786</v>
      </c>
      <c r="X2293" s="51">
        <v>530</v>
      </c>
    </row>
    <row r="2294" spans="1:24" x14ac:dyDescent="0.2">
      <c r="A2294">
        <v>25126</v>
      </c>
      <c r="B2294" t="s">
        <v>1560</v>
      </c>
      <c r="C2294" t="s">
        <v>1549</v>
      </c>
      <c r="D2294">
        <v>2018</v>
      </c>
      <c r="E2294" t="str">
        <f t="shared" si="35"/>
        <v>251262018</v>
      </c>
      <c r="F2294">
        <v>82244</v>
      </c>
      <c r="G2294" t="str">
        <f>VLOOKUP($A2294,CATMUN!$B$2:$C$1123,2,0)</f>
        <v>Alto</v>
      </c>
      <c r="H2294" t="str">
        <f>VLOOKUP($A2294,CATMUN!$B$2:$D$1123,3,0)</f>
        <v>03 Ciudades Aglomeradas</v>
      </c>
      <c r="I2294">
        <f>VLOOKUP($A2294,CATMUN!$B$2:$G$1123,4,0)</f>
        <v>0</v>
      </c>
      <c r="J2294">
        <f>VLOOKUP($A2294,CATMUN!$B$2:$G$1123,6,0)</f>
        <v>11</v>
      </c>
      <c r="K2294" s="69">
        <v>20047.951198999999</v>
      </c>
      <c r="L2294" s="69">
        <v>27462.825621075714</v>
      </c>
      <c r="M2294" s="69">
        <v>4324.1119239999998</v>
      </c>
      <c r="N2294" s="69">
        <v>4549.9611793784206</v>
      </c>
      <c r="P2294" s="69">
        <v>6513.683368</v>
      </c>
      <c r="Q2294">
        <v>0</v>
      </c>
      <c r="R2294">
        <v>0</v>
      </c>
      <c r="S2294" s="69">
        <v>6465.6249970000008</v>
      </c>
      <c r="V2294" s="51">
        <v>39</v>
      </c>
      <c r="W2294" s="51">
        <v>2338</v>
      </c>
      <c r="X2294" s="51">
        <v>530</v>
      </c>
    </row>
    <row r="2295" spans="1:24" x14ac:dyDescent="0.2">
      <c r="A2295">
        <v>25175</v>
      </c>
      <c r="B2295" t="s">
        <v>1565</v>
      </c>
      <c r="C2295" t="s">
        <v>1549</v>
      </c>
      <c r="D2295">
        <v>2018</v>
      </c>
      <c r="E2295" t="str">
        <f t="shared" si="35"/>
        <v>251752018</v>
      </c>
      <c r="F2295">
        <v>132181</v>
      </c>
      <c r="G2295" t="str">
        <f>VLOOKUP($A2295,CATMUN!$B$2:$C$1123,2,0)</f>
        <v>Alto</v>
      </c>
      <c r="H2295" t="str">
        <f>VLOOKUP($A2295,CATMUN!$B$2:$D$1123,3,0)</f>
        <v>03 Ciudades Aglomeradas</v>
      </c>
      <c r="I2295">
        <f>VLOOKUP($A2295,CATMUN!$B$2:$G$1123,4,0)</f>
        <v>0</v>
      </c>
      <c r="J2295">
        <f>VLOOKUP($A2295,CATMUN!$B$2:$G$1123,6,0)</f>
        <v>11</v>
      </c>
      <c r="K2295" s="69">
        <v>61215.642990999993</v>
      </c>
      <c r="L2295" s="69">
        <v>27462.825621075714</v>
      </c>
      <c r="M2295" s="69">
        <v>12982.574994000001</v>
      </c>
      <c r="N2295" s="69">
        <v>4549.9611793784206</v>
      </c>
      <c r="O2295" s="69">
        <v>0</v>
      </c>
      <c r="P2295" s="69">
        <v>6513.683368</v>
      </c>
      <c r="R2295">
        <v>927.95282900000007</v>
      </c>
      <c r="S2295" s="69">
        <v>6465.6249970000008</v>
      </c>
      <c r="V2295" s="51">
        <v>39</v>
      </c>
      <c r="W2295" s="51">
        <v>4387</v>
      </c>
      <c r="X2295" s="51">
        <v>530</v>
      </c>
    </row>
    <row r="2296" spans="1:24" x14ac:dyDescent="0.2">
      <c r="A2296">
        <v>25286</v>
      </c>
      <c r="B2296" t="s">
        <v>1577</v>
      </c>
      <c r="C2296" t="s">
        <v>1549</v>
      </c>
      <c r="D2296">
        <v>2018</v>
      </c>
      <c r="E2296" t="str">
        <f t="shared" si="35"/>
        <v>252862018</v>
      </c>
      <c r="F2296">
        <v>93154</v>
      </c>
      <c r="G2296" t="str">
        <f>VLOOKUP($A2296,CATMUN!$B$2:$C$1123,2,0)</f>
        <v>Alto</v>
      </c>
      <c r="H2296" t="str">
        <f>VLOOKUP($A2296,CATMUN!$B$2:$D$1123,3,0)</f>
        <v>03 Ciudades Aglomeradas</v>
      </c>
      <c r="I2296">
        <f>VLOOKUP($A2296,CATMUN!$B$2:$G$1123,4,0)</f>
        <v>0</v>
      </c>
      <c r="J2296">
        <f>VLOOKUP($A2296,CATMUN!$B$2:$G$1123,6,0)</f>
        <v>11</v>
      </c>
      <c r="K2296" s="69">
        <v>24353.217261000002</v>
      </c>
      <c r="L2296" s="69">
        <v>27462.825621075714</v>
      </c>
      <c r="M2296" s="69">
        <v>2349.7522330000002</v>
      </c>
      <c r="N2296" s="69">
        <v>4549.9611793784206</v>
      </c>
      <c r="P2296" s="69">
        <v>6513.683368</v>
      </c>
      <c r="Q2296">
        <v>0</v>
      </c>
      <c r="R2296">
        <v>6465.6249970000008</v>
      </c>
      <c r="S2296" s="69">
        <v>6465.6249970000008</v>
      </c>
      <c r="T2296">
        <v>1</v>
      </c>
      <c r="V2296" s="51">
        <v>39</v>
      </c>
      <c r="W2296" s="51">
        <v>3197</v>
      </c>
      <c r="X2296" s="51">
        <v>530</v>
      </c>
    </row>
    <row r="2297" spans="1:24" x14ac:dyDescent="0.2">
      <c r="A2297">
        <v>25430</v>
      </c>
      <c r="B2297" t="s">
        <v>1602</v>
      </c>
      <c r="C2297" t="s">
        <v>1549</v>
      </c>
      <c r="D2297">
        <v>2018</v>
      </c>
      <c r="E2297" t="str">
        <f t="shared" si="35"/>
        <v>254302018</v>
      </c>
      <c r="F2297">
        <v>112254</v>
      </c>
      <c r="G2297" t="str">
        <f>VLOOKUP($A2297,CATMUN!$B$2:$C$1123,2,0)</f>
        <v>Alto</v>
      </c>
      <c r="H2297" t="str">
        <f>VLOOKUP($A2297,CATMUN!$B$2:$D$1123,3,0)</f>
        <v>03 Ciudades Aglomeradas</v>
      </c>
      <c r="I2297">
        <f>VLOOKUP($A2297,CATMUN!$B$2:$G$1123,4,0)</f>
        <v>0</v>
      </c>
      <c r="J2297">
        <f>VLOOKUP($A2297,CATMUN!$B$2:$G$1123,6,0)</f>
        <v>11</v>
      </c>
      <c r="K2297" s="69">
        <v>12997.739578000001</v>
      </c>
      <c r="L2297" s="69">
        <v>27462.825621075714</v>
      </c>
      <c r="M2297" s="69">
        <v>17854.663033000001</v>
      </c>
      <c r="N2297" s="69">
        <v>4549.9611793784206</v>
      </c>
      <c r="P2297" s="69">
        <v>6513.683368</v>
      </c>
      <c r="Q2297">
        <v>0</v>
      </c>
      <c r="R2297">
        <v>0</v>
      </c>
      <c r="S2297" s="69">
        <v>6465.6249970000008</v>
      </c>
      <c r="V2297" s="51">
        <v>19</v>
      </c>
      <c r="W2297" s="51">
        <v>1508</v>
      </c>
      <c r="X2297" s="51">
        <v>221</v>
      </c>
    </row>
    <row r="2298" spans="1:24" x14ac:dyDescent="0.2">
      <c r="A2298">
        <v>25473</v>
      </c>
      <c r="B2298" t="s">
        <v>1605</v>
      </c>
      <c r="C2298" t="s">
        <v>1549</v>
      </c>
      <c r="D2298">
        <v>2018</v>
      </c>
      <c r="E2298" t="str">
        <f t="shared" si="35"/>
        <v>254732018</v>
      </c>
      <c r="F2298">
        <v>130221</v>
      </c>
      <c r="G2298" t="str">
        <f>VLOOKUP($A2298,CATMUN!$B$2:$C$1123,2,0)</f>
        <v>Alto</v>
      </c>
      <c r="H2298" t="str">
        <f>VLOOKUP($A2298,CATMUN!$B$2:$D$1123,3,0)</f>
        <v>03 Ciudades Aglomeradas</v>
      </c>
      <c r="I2298">
        <f>VLOOKUP($A2298,CATMUN!$B$2:$G$1123,4,0)</f>
        <v>0</v>
      </c>
      <c r="J2298">
        <f>VLOOKUP($A2298,CATMUN!$B$2:$G$1123,6,0)</f>
        <v>11</v>
      </c>
      <c r="K2298" s="69">
        <v>25480.530885</v>
      </c>
      <c r="L2298" s="69">
        <v>27462.825621075714</v>
      </c>
      <c r="M2298" s="69">
        <v>2673.8460180000002</v>
      </c>
      <c r="N2298" s="69">
        <v>4549.9611793784206</v>
      </c>
      <c r="O2298" s="69">
        <v>6.8610469999999992</v>
      </c>
      <c r="P2298" s="69">
        <v>6513.683368</v>
      </c>
      <c r="R2298">
        <v>0</v>
      </c>
      <c r="S2298" s="69">
        <v>6465.6249970000008</v>
      </c>
      <c r="V2298" s="51">
        <v>19</v>
      </c>
      <c r="W2298" s="51">
        <v>3310</v>
      </c>
      <c r="X2298" s="51">
        <v>221</v>
      </c>
    </row>
    <row r="2299" spans="1:24" x14ac:dyDescent="0.2">
      <c r="A2299">
        <v>25740</v>
      </c>
      <c r="B2299" t="s">
        <v>1631</v>
      </c>
      <c r="C2299" t="s">
        <v>1549</v>
      </c>
      <c r="D2299">
        <v>2018</v>
      </c>
      <c r="E2299" t="str">
        <f t="shared" si="35"/>
        <v>257402018</v>
      </c>
      <c r="F2299">
        <v>33491</v>
      </c>
      <c r="G2299" t="str">
        <f>VLOOKUP($A2299,CATMUN!$B$2:$C$1123,2,0)</f>
        <v>Alto</v>
      </c>
      <c r="H2299" t="str">
        <f>VLOOKUP($A2299,CATMUN!$B$2:$D$1123,3,0)</f>
        <v>03 Ciudades Aglomeradas</v>
      </c>
      <c r="I2299">
        <f>VLOOKUP($A2299,CATMUN!$B$2:$G$1123,4,0)</f>
        <v>0</v>
      </c>
      <c r="J2299">
        <f>VLOOKUP($A2299,CATMUN!$B$2:$G$1123,6,0)</f>
        <v>11</v>
      </c>
      <c r="K2299" s="69">
        <v>2934.684366</v>
      </c>
      <c r="L2299" s="69">
        <v>27462.825621075714</v>
      </c>
      <c r="N2299" s="69">
        <v>4549.9611793784206</v>
      </c>
      <c r="P2299" s="69">
        <v>6513.683368</v>
      </c>
      <c r="Q2299">
        <v>0</v>
      </c>
      <c r="R2299">
        <v>79.435327000000001</v>
      </c>
      <c r="S2299" s="69">
        <v>6465.6249970000008</v>
      </c>
      <c r="V2299" s="51">
        <v>19</v>
      </c>
      <c r="W2299" s="51">
        <v>672</v>
      </c>
      <c r="X2299" s="51">
        <v>221</v>
      </c>
    </row>
    <row r="2300" spans="1:24" x14ac:dyDescent="0.2">
      <c r="A2300">
        <v>25754</v>
      </c>
      <c r="B2300" t="s">
        <v>1634</v>
      </c>
      <c r="C2300" t="s">
        <v>1549</v>
      </c>
      <c r="D2300">
        <v>2018</v>
      </c>
      <c r="E2300" t="str">
        <f t="shared" si="35"/>
        <v>257542018</v>
      </c>
      <c r="F2300" s="39">
        <v>660179</v>
      </c>
      <c r="G2300" t="str">
        <f>VLOOKUP($A2300,CATMUN!$B$2:$C$1123,2,0)</f>
        <v>Medio</v>
      </c>
      <c r="H2300" t="str">
        <f>VLOOKUP($A2300,CATMUN!$B$2:$D$1123,3,0)</f>
        <v>03 Ciudades Aglomeradas</v>
      </c>
      <c r="I2300">
        <f>VLOOKUP($A2300,CATMUN!$B$2:$G$1123,4,0)</f>
        <v>0</v>
      </c>
      <c r="J2300">
        <f>VLOOKUP($A2300,CATMUN!$B$2:$G$1123,6,0)</f>
        <v>11</v>
      </c>
      <c r="K2300" s="69">
        <v>35159.180471</v>
      </c>
      <c r="L2300" s="69">
        <v>27462.825621075714</v>
      </c>
      <c r="M2300" s="69">
        <v>13833.451999999999</v>
      </c>
      <c r="N2300" s="69">
        <v>4549.9611793784206</v>
      </c>
      <c r="P2300" s="69">
        <v>6513.683368</v>
      </c>
      <c r="Q2300">
        <v>0</v>
      </c>
      <c r="S2300" s="69">
        <v>6465.6249970000008</v>
      </c>
      <c r="T2300">
        <v>0</v>
      </c>
      <c r="V2300" s="51">
        <v>19</v>
      </c>
      <c r="W2300" s="51">
        <v>4159</v>
      </c>
      <c r="X2300" s="51">
        <v>221</v>
      </c>
    </row>
    <row r="2301" spans="1:24" x14ac:dyDescent="0.2">
      <c r="A2301">
        <v>68307</v>
      </c>
      <c r="B2301" t="s">
        <v>1951</v>
      </c>
      <c r="C2301" t="s">
        <v>1919</v>
      </c>
      <c r="D2301">
        <v>2018</v>
      </c>
      <c r="E2301" t="str">
        <f t="shared" si="35"/>
        <v>683072018</v>
      </c>
      <c r="F2301">
        <v>160403</v>
      </c>
      <c r="G2301" t="str">
        <f>VLOOKUP($A2301,CATMUN!$B$2:$C$1123,2,0)</f>
        <v>Alto</v>
      </c>
      <c r="H2301" t="str">
        <f>VLOOKUP($A2301,CATMUN!$B$2:$D$1123,3,0)</f>
        <v>03 Ciudades Aglomeradas</v>
      </c>
      <c r="I2301">
        <f>VLOOKUP($A2301,CATMUN!$B$2:$G$1123,4,0)</f>
        <v>0</v>
      </c>
      <c r="J2301">
        <f>VLOOKUP($A2301,CATMUN!$B$2:$G$1123,6,0)</f>
        <v>11</v>
      </c>
      <c r="K2301" s="69">
        <v>14913.537085000002</v>
      </c>
      <c r="L2301" s="69">
        <v>27462.825621075714</v>
      </c>
      <c r="M2301" s="69">
        <v>1133.5319500000001</v>
      </c>
      <c r="N2301" s="69">
        <v>4549.9611793784206</v>
      </c>
      <c r="P2301" s="69">
        <v>6513.683368</v>
      </c>
      <c r="Q2301">
        <v>0</v>
      </c>
      <c r="R2301">
        <v>0</v>
      </c>
      <c r="S2301" s="69">
        <v>6465.6249970000008</v>
      </c>
      <c r="T2301">
        <v>0</v>
      </c>
      <c r="V2301" s="51">
        <v>19</v>
      </c>
      <c r="W2301" s="51">
        <v>1475</v>
      </c>
      <c r="X2301" s="51">
        <v>221</v>
      </c>
    </row>
    <row r="2302" spans="1:24" x14ac:dyDescent="0.2">
      <c r="A2302">
        <v>68547</v>
      </c>
      <c r="B2302" t="s">
        <v>1974</v>
      </c>
      <c r="C2302" t="s">
        <v>1919</v>
      </c>
      <c r="D2302">
        <v>2018</v>
      </c>
      <c r="E2302" t="str">
        <f t="shared" si="35"/>
        <v>685472018</v>
      </c>
      <c r="F2302">
        <v>170625</v>
      </c>
      <c r="G2302" t="str">
        <f>VLOOKUP($A2302,CATMUN!$B$2:$C$1123,2,0)</f>
        <v>Alto</v>
      </c>
      <c r="H2302" t="str">
        <f>VLOOKUP($A2302,CATMUN!$B$2:$D$1123,3,0)</f>
        <v>03 Ciudades Aglomeradas</v>
      </c>
      <c r="I2302">
        <f>VLOOKUP($A2302,CATMUN!$B$2:$G$1123,4,0)</f>
        <v>0</v>
      </c>
      <c r="J2302">
        <f>VLOOKUP($A2302,CATMUN!$B$2:$G$1123,6,0)</f>
        <v>11</v>
      </c>
      <c r="K2302" s="69">
        <v>26854.853784999999</v>
      </c>
      <c r="L2302" s="69">
        <v>27462.825621075714</v>
      </c>
      <c r="M2302" s="69">
        <v>2621.8234769999999</v>
      </c>
      <c r="N2302" s="69">
        <v>4549.9611793784206</v>
      </c>
      <c r="P2302" s="69">
        <v>6513.683368</v>
      </c>
      <c r="R2302">
        <v>0</v>
      </c>
      <c r="S2302" s="69">
        <v>6465.6249970000008</v>
      </c>
      <c r="V2302" s="51">
        <v>1</v>
      </c>
      <c r="W2302" s="51">
        <v>890</v>
      </c>
      <c r="X2302" s="51">
        <v>151</v>
      </c>
    </row>
    <row r="2303" spans="1:24" x14ac:dyDescent="0.2">
      <c r="A2303">
        <v>76364</v>
      </c>
      <c r="B2303" t="s">
        <v>2087</v>
      </c>
      <c r="C2303" t="s">
        <v>2069</v>
      </c>
      <c r="D2303">
        <v>2018</v>
      </c>
      <c r="E2303" t="str">
        <f t="shared" si="35"/>
        <v>763642018</v>
      </c>
      <c r="F2303">
        <v>159877</v>
      </c>
      <c r="G2303" t="str">
        <f>VLOOKUP($A2303,CATMUN!$B$2:$C$1123,2,0)</f>
        <v>Alto</v>
      </c>
      <c r="H2303" t="str">
        <f>VLOOKUP($A2303,CATMUN!$B$2:$D$1123,3,0)</f>
        <v>03 Ciudades Aglomeradas</v>
      </c>
      <c r="I2303">
        <f>VLOOKUP($A2303,CATMUN!$B$2:$G$1123,4,0)</f>
        <v>0</v>
      </c>
      <c r="J2303">
        <f>VLOOKUP($A2303,CATMUN!$B$2:$G$1123,6,0)</f>
        <v>11</v>
      </c>
      <c r="K2303" s="69">
        <v>20913.003396700002</v>
      </c>
      <c r="L2303" s="69">
        <v>27462.825621075714</v>
      </c>
      <c r="M2303" s="69">
        <v>4704.8481426400003</v>
      </c>
      <c r="N2303" s="69">
        <v>4549.9611793784206</v>
      </c>
      <c r="P2303" s="69">
        <v>6513.683368</v>
      </c>
      <c r="Q2303">
        <v>0</v>
      </c>
      <c r="R2303">
        <v>0</v>
      </c>
      <c r="S2303" s="69">
        <v>6465.6249970000008</v>
      </c>
      <c r="T2303">
        <v>1</v>
      </c>
      <c r="U2303">
        <v>0.2641</v>
      </c>
      <c r="V2303" s="51">
        <v>1</v>
      </c>
      <c r="W2303" s="51">
        <v>708</v>
      </c>
      <c r="X2303" s="51">
        <v>151</v>
      </c>
    </row>
    <row r="2304" spans="1:24" x14ac:dyDescent="0.2">
      <c r="A2304">
        <v>76520</v>
      </c>
      <c r="B2304" t="s">
        <v>2090</v>
      </c>
      <c r="C2304" t="s">
        <v>2069</v>
      </c>
      <c r="D2304">
        <v>2018</v>
      </c>
      <c r="E2304" t="str">
        <f t="shared" si="35"/>
        <v>765202018</v>
      </c>
      <c r="F2304">
        <v>349294</v>
      </c>
      <c r="G2304" t="str">
        <f>VLOOKUP($A2304,CATMUN!$B$2:$C$1123,2,0)</f>
        <v>Alto</v>
      </c>
      <c r="H2304" t="str">
        <f>VLOOKUP($A2304,CATMUN!$B$2:$D$1123,3,0)</f>
        <v>03 Ciudades Aglomeradas</v>
      </c>
      <c r="I2304">
        <f>VLOOKUP($A2304,CATMUN!$B$2:$G$1123,4,0)</f>
        <v>0</v>
      </c>
      <c r="J2304">
        <f>VLOOKUP($A2304,CATMUN!$B$2:$G$1123,6,0)</f>
        <v>11</v>
      </c>
      <c r="K2304" s="69">
        <v>64220.401275540004</v>
      </c>
      <c r="L2304" s="69">
        <v>27462.825621075714</v>
      </c>
      <c r="M2304" s="69">
        <v>347.63355300000001</v>
      </c>
      <c r="N2304" s="69">
        <v>4549.9611793784206</v>
      </c>
      <c r="P2304" s="69">
        <v>6513.683368</v>
      </c>
      <c r="S2304" s="69">
        <v>6465.6249970000008</v>
      </c>
      <c r="T2304">
        <v>0</v>
      </c>
      <c r="V2304" s="51">
        <v>157</v>
      </c>
      <c r="W2304" s="51">
        <v>3807</v>
      </c>
      <c r="X2304" s="51">
        <v>2699</v>
      </c>
    </row>
    <row r="2305" spans="1:24" x14ac:dyDescent="0.2">
      <c r="A2305">
        <v>76892</v>
      </c>
      <c r="B2305" t="s">
        <v>2102</v>
      </c>
      <c r="C2305" t="s">
        <v>2069</v>
      </c>
      <c r="D2305">
        <v>2018</v>
      </c>
      <c r="E2305" t="str">
        <f t="shared" si="35"/>
        <v>768922018</v>
      </c>
      <c r="F2305">
        <v>107334</v>
      </c>
      <c r="G2305" t="str">
        <f>VLOOKUP($A2305,CATMUN!$B$2:$C$1123,2,0)</f>
        <v>Alto</v>
      </c>
      <c r="H2305" t="str">
        <f>VLOOKUP($A2305,CATMUN!$B$2:$D$1123,3,0)</f>
        <v>03 Ciudades Aglomeradas</v>
      </c>
      <c r="I2305">
        <f>VLOOKUP($A2305,CATMUN!$B$2:$G$1123,4,0)</f>
        <v>0</v>
      </c>
      <c r="J2305">
        <f>VLOOKUP($A2305,CATMUN!$B$2:$G$1123,6,0)</f>
        <v>11</v>
      </c>
      <c r="K2305" s="69">
        <v>44821.100876000004</v>
      </c>
      <c r="L2305" s="69">
        <v>27462.825621075714</v>
      </c>
      <c r="M2305" s="69">
        <v>1699.6276769999999</v>
      </c>
      <c r="N2305" s="69">
        <v>4549.9611793784206</v>
      </c>
      <c r="O2305" s="69">
        <v>6513.683368</v>
      </c>
      <c r="P2305" s="69">
        <v>6513.683368</v>
      </c>
      <c r="S2305" s="69">
        <v>6465.6249970000008</v>
      </c>
      <c r="T2305">
        <v>0</v>
      </c>
      <c r="V2305" s="51">
        <v>39</v>
      </c>
      <c r="W2305" s="51">
        <v>3949</v>
      </c>
      <c r="X2305" s="51">
        <v>530</v>
      </c>
    </row>
    <row r="2306" spans="1:24" x14ac:dyDescent="0.2">
      <c r="A2306">
        <v>5615</v>
      </c>
      <c r="B2306" t="s">
        <v>1979</v>
      </c>
      <c r="C2306" t="s">
        <v>2176</v>
      </c>
      <c r="D2306">
        <v>2018</v>
      </c>
      <c r="E2306" t="str">
        <f t="shared" ref="E2306:E2369" si="36">A2306&amp;D2306</f>
        <v>56152018</v>
      </c>
      <c r="F2306">
        <v>135465</v>
      </c>
      <c r="G2306" t="str">
        <f>VLOOKUP($A2306,CATMUN!$B$2:$C$1123,2,0)</f>
        <v>Alto</v>
      </c>
      <c r="H2306" t="str">
        <f>VLOOKUP($A2306,CATMUN!$B$2:$D$1123,3,0)</f>
        <v>02 Nodos Estratégicos</v>
      </c>
      <c r="I2306">
        <f>VLOOKUP($A2306,CATMUN!$B$2:$G$1123,4,0)</f>
        <v>0</v>
      </c>
      <c r="J2306">
        <f>VLOOKUP($A2306,CATMUN!$B$2:$G$1123,6,0)</f>
        <v>12</v>
      </c>
      <c r="K2306" s="69">
        <v>58180.256341</v>
      </c>
      <c r="L2306" s="69">
        <v>42163.206616703996</v>
      </c>
      <c r="M2306" s="69">
        <v>15503.748040999999</v>
      </c>
      <c r="N2306" s="69">
        <v>2637.0610874954996</v>
      </c>
      <c r="O2306" s="69">
        <v>1327.4542300000001</v>
      </c>
      <c r="P2306" s="69">
        <v>9055.1683670000002</v>
      </c>
      <c r="R2306">
        <v>1833.381384</v>
      </c>
      <c r="S2306" s="69">
        <v>1833.381384</v>
      </c>
      <c r="U2306">
        <v>22.781789</v>
      </c>
      <c r="V2306" s="51">
        <v>256</v>
      </c>
      <c r="W2306" s="51">
        <v>5121</v>
      </c>
      <c r="X2306" s="51">
        <v>2743</v>
      </c>
    </row>
    <row r="2307" spans="1:24" x14ac:dyDescent="0.2">
      <c r="A2307">
        <v>17001</v>
      </c>
      <c r="B2307" t="s">
        <v>1412</v>
      </c>
      <c r="C2307" t="s">
        <v>1301</v>
      </c>
      <c r="D2307">
        <v>2018</v>
      </c>
      <c r="E2307" t="str">
        <f t="shared" si="36"/>
        <v>170012018</v>
      </c>
      <c r="F2307">
        <v>434403</v>
      </c>
      <c r="G2307" t="str">
        <f>VLOOKUP($A2307,CATMUN!$B$2:$C$1123,2,0)</f>
        <v>Alto</v>
      </c>
      <c r="H2307" t="str">
        <f>VLOOKUP($A2307,CATMUN!$B$2:$D$1123,3,0)</f>
        <v>02 Nodos Estratégicos</v>
      </c>
      <c r="I2307">
        <f>VLOOKUP($A2307,CATMUN!$B$2:$G$1123,4,0)</f>
        <v>0</v>
      </c>
      <c r="J2307">
        <f>VLOOKUP($A2307,CATMUN!$B$2:$G$1123,6,0)</f>
        <v>12</v>
      </c>
      <c r="K2307" s="69">
        <v>68377.290790069994</v>
      </c>
      <c r="L2307" s="69">
        <v>42163.206616703996</v>
      </c>
      <c r="M2307" s="69">
        <v>3062.4173480000004</v>
      </c>
      <c r="N2307" s="69">
        <v>2637.0610874954996</v>
      </c>
      <c r="P2307" s="69">
        <v>9055.1683670000002</v>
      </c>
      <c r="Q2307">
        <v>0</v>
      </c>
      <c r="S2307" s="69">
        <v>1833.381384</v>
      </c>
      <c r="T2307">
        <v>0</v>
      </c>
      <c r="U2307">
        <v>2194.9279265599998</v>
      </c>
      <c r="V2307" s="51">
        <v>4138</v>
      </c>
      <c r="W2307" s="51">
        <v>4377</v>
      </c>
      <c r="X2307" s="51">
        <v>14561</v>
      </c>
    </row>
    <row r="2308" spans="1:24" x14ac:dyDescent="0.2">
      <c r="A2308">
        <v>19001</v>
      </c>
      <c r="B2308" t="s">
        <v>1457</v>
      </c>
      <c r="C2308" t="s">
        <v>1456</v>
      </c>
      <c r="D2308">
        <v>2018</v>
      </c>
      <c r="E2308" t="str">
        <f t="shared" si="36"/>
        <v>190012018</v>
      </c>
      <c r="F2308">
        <v>318059</v>
      </c>
      <c r="G2308" t="str">
        <f>VLOOKUP($A2308,CATMUN!$B$2:$C$1123,2,0)</f>
        <v>Alto</v>
      </c>
      <c r="H2308" t="str">
        <f>VLOOKUP($A2308,CATMUN!$B$2:$D$1123,3,0)</f>
        <v>02 Nodos Estratégicos</v>
      </c>
      <c r="I2308">
        <f>VLOOKUP($A2308,CATMUN!$B$2:$G$1123,4,0)</f>
        <v>0</v>
      </c>
      <c r="J2308">
        <f>VLOOKUP($A2308,CATMUN!$B$2:$G$1123,6,0)</f>
        <v>12</v>
      </c>
      <c r="K2308" s="69">
        <v>33289.419591999998</v>
      </c>
      <c r="L2308" s="69">
        <v>42163.206616703996</v>
      </c>
      <c r="M2308" s="69">
        <v>668.67449999999997</v>
      </c>
      <c r="N2308" s="69">
        <v>2637.0610874954996</v>
      </c>
      <c r="O2308" s="69">
        <v>0</v>
      </c>
      <c r="P2308" s="69">
        <v>9055.1683670000002</v>
      </c>
      <c r="R2308">
        <v>0</v>
      </c>
      <c r="S2308" s="69">
        <v>1833.381384</v>
      </c>
      <c r="T2308">
        <v>0</v>
      </c>
      <c r="V2308" s="51">
        <v>157</v>
      </c>
      <c r="W2308" s="51">
        <v>2421</v>
      </c>
      <c r="X2308" s="51">
        <v>2699</v>
      </c>
    </row>
    <row r="2309" spans="1:24" x14ac:dyDescent="0.2">
      <c r="A2309">
        <v>20001</v>
      </c>
      <c r="B2309" t="s">
        <v>1495</v>
      </c>
      <c r="C2309" t="s">
        <v>1494</v>
      </c>
      <c r="D2309">
        <v>2018</v>
      </c>
      <c r="E2309" t="str">
        <f t="shared" si="36"/>
        <v>200012018</v>
      </c>
      <c r="F2309">
        <v>490075</v>
      </c>
      <c r="G2309" t="str">
        <f>VLOOKUP($A2309,CATMUN!$B$2:$C$1123,2,0)</f>
        <v>Medio</v>
      </c>
      <c r="H2309" t="str">
        <f>VLOOKUP($A2309,CATMUN!$B$2:$D$1123,3,0)</f>
        <v>02 Nodos Estratégicos</v>
      </c>
      <c r="I2309">
        <f>VLOOKUP($A2309,CATMUN!$B$2:$G$1123,4,0)</f>
        <v>0</v>
      </c>
      <c r="J2309">
        <f>VLOOKUP($A2309,CATMUN!$B$2:$G$1123,6,0)</f>
        <v>12</v>
      </c>
      <c r="K2309" s="69">
        <v>32269.879902000001</v>
      </c>
      <c r="L2309" s="69">
        <v>42163.206616703996</v>
      </c>
      <c r="M2309" s="69">
        <v>1949.086</v>
      </c>
      <c r="N2309" s="69">
        <v>2637.0610874954996</v>
      </c>
      <c r="P2309" s="69">
        <v>9055.1683670000002</v>
      </c>
      <c r="Q2309">
        <v>0</v>
      </c>
      <c r="R2309">
        <v>247.60300000000001</v>
      </c>
      <c r="S2309" s="69">
        <v>1833.381384</v>
      </c>
      <c r="V2309" s="51">
        <v>157</v>
      </c>
      <c r="W2309" s="51">
        <v>4546</v>
      </c>
      <c r="X2309" s="51">
        <v>2699</v>
      </c>
    </row>
    <row r="2310" spans="1:24" x14ac:dyDescent="0.2">
      <c r="A2310">
        <v>23001</v>
      </c>
      <c r="B2310" t="s">
        <v>1520</v>
      </c>
      <c r="C2310" t="s">
        <v>1253</v>
      </c>
      <c r="D2310">
        <v>2018</v>
      </c>
      <c r="E2310" t="str">
        <f t="shared" si="36"/>
        <v>230012018</v>
      </c>
      <c r="F2310">
        <v>490935</v>
      </c>
      <c r="G2310" t="str">
        <f>VLOOKUP($A2310,CATMUN!$B$2:$C$1123,2,0)</f>
        <v>Medio</v>
      </c>
      <c r="H2310" t="str">
        <f>VLOOKUP($A2310,CATMUN!$B$2:$D$1123,3,0)</f>
        <v>02 Nodos Estratégicos</v>
      </c>
      <c r="I2310">
        <f>VLOOKUP($A2310,CATMUN!$B$2:$G$1123,4,0)</f>
        <v>0</v>
      </c>
      <c r="J2310">
        <f>VLOOKUP($A2310,CATMUN!$B$2:$G$1123,6,0)</f>
        <v>12</v>
      </c>
      <c r="K2310" s="69">
        <v>35884.784101000005</v>
      </c>
      <c r="L2310" s="69">
        <v>42163.206616703996</v>
      </c>
      <c r="M2310" s="69">
        <v>1101.5655379999998</v>
      </c>
      <c r="N2310" s="69">
        <v>2637.0610874954996</v>
      </c>
      <c r="O2310" s="69">
        <v>789.05424100000005</v>
      </c>
      <c r="P2310" s="69">
        <v>9055.1683670000002</v>
      </c>
      <c r="Q2310">
        <v>1</v>
      </c>
      <c r="R2310">
        <v>667.79443299999991</v>
      </c>
      <c r="S2310" s="69">
        <v>1833.381384</v>
      </c>
      <c r="T2310">
        <v>1</v>
      </c>
      <c r="V2310" s="51">
        <v>157</v>
      </c>
      <c r="W2310" s="51">
        <v>3617</v>
      </c>
      <c r="X2310" s="51">
        <v>2699</v>
      </c>
    </row>
    <row r="2311" spans="1:24" x14ac:dyDescent="0.2">
      <c r="A2311">
        <v>25269</v>
      </c>
      <c r="B2311" t="s">
        <v>1574</v>
      </c>
      <c r="C2311" t="s">
        <v>1549</v>
      </c>
      <c r="D2311">
        <v>2018</v>
      </c>
      <c r="E2311" t="str">
        <f t="shared" si="36"/>
        <v>252692018</v>
      </c>
      <c r="F2311">
        <v>139441</v>
      </c>
      <c r="G2311" t="str">
        <f>VLOOKUP($A2311,CATMUN!$B$2:$C$1123,2,0)</f>
        <v>Alto</v>
      </c>
      <c r="H2311" t="str">
        <f>VLOOKUP($A2311,CATMUN!$B$2:$D$1123,3,0)</f>
        <v>02 Nodos Estratégicos</v>
      </c>
      <c r="I2311">
        <f>VLOOKUP($A2311,CATMUN!$B$2:$G$1123,4,0)</f>
        <v>0</v>
      </c>
      <c r="J2311">
        <f>VLOOKUP($A2311,CATMUN!$B$2:$G$1123,6,0)</f>
        <v>12</v>
      </c>
      <c r="K2311" s="69">
        <v>11911.917073999999</v>
      </c>
      <c r="L2311" s="69">
        <v>42163.206616703996</v>
      </c>
      <c r="M2311" s="69">
        <v>1285.98495</v>
      </c>
      <c r="N2311" s="69">
        <v>2637.0610874954996</v>
      </c>
      <c r="O2311" s="69">
        <v>0</v>
      </c>
      <c r="P2311" s="69">
        <v>9055.1683670000002</v>
      </c>
      <c r="R2311">
        <v>0</v>
      </c>
      <c r="S2311" s="69">
        <v>1833.381384</v>
      </c>
      <c r="V2311" s="51">
        <v>19</v>
      </c>
      <c r="W2311" s="51">
        <v>1217</v>
      </c>
      <c r="X2311" s="51">
        <v>221</v>
      </c>
    </row>
    <row r="2312" spans="1:24" x14ac:dyDescent="0.2">
      <c r="A2312">
        <v>25290</v>
      </c>
      <c r="B2312" t="s">
        <v>1579</v>
      </c>
      <c r="C2312" t="s">
        <v>1549</v>
      </c>
      <c r="D2312">
        <v>2018</v>
      </c>
      <c r="E2312" t="str">
        <f t="shared" si="36"/>
        <v>252902018</v>
      </c>
      <c r="F2312">
        <v>138498</v>
      </c>
      <c r="G2312" t="str">
        <f>VLOOKUP($A2312,CATMUN!$B$2:$C$1123,2,0)</f>
        <v>Alto</v>
      </c>
      <c r="H2312" t="str">
        <f>VLOOKUP($A2312,CATMUN!$B$2:$D$1123,3,0)</f>
        <v>02 Nodos Estratégicos</v>
      </c>
      <c r="I2312">
        <f>VLOOKUP($A2312,CATMUN!$B$2:$G$1123,4,0)</f>
        <v>0</v>
      </c>
      <c r="J2312">
        <f>VLOOKUP($A2312,CATMUN!$B$2:$G$1123,6,0)</f>
        <v>12</v>
      </c>
      <c r="K2312" s="69">
        <v>28682.552908000001</v>
      </c>
      <c r="L2312" s="69">
        <v>42163.206616703996</v>
      </c>
      <c r="M2312" s="69">
        <v>3211.2298650000002</v>
      </c>
      <c r="N2312" s="69">
        <v>2637.0610874954996</v>
      </c>
      <c r="O2312" s="69">
        <v>0</v>
      </c>
      <c r="P2312" s="69">
        <v>9055.1683670000002</v>
      </c>
      <c r="S2312" s="69">
        <v>1833.381384</v>
      </c>
      <c r="U2312">
        <v>15.7744</v>
      </c>
      <c r="V2312" s="51">
        <v>157</v>
      </c>
      <c r="W2312" s="51">
        <v>989</v>
      </c>
      <c r="X2312" s="51">
        <v>2699</v>
      </c>
    </row>
    <row r="2313" spans="1:24" x14ac:dyDescent="0.2">
      <c r="A2313">
        <v>25290</v>
      </c>
      <c r="B2313" t="s">
        <v>1579</v>
      </c>
      <c r="C2313" t="s">
        <v>1549</v>
      </c>
      <c r="D2313">
        <v>2018</v>
      </c>
      <c r="E2313" t="str">
        <f t="shared" si="36"/>
        <v>252902018</v>
      </c>
      <c r="F2313">
        <v>138498</v>
      </c>
      <c r="G2313" t="str">
        <f>VLOOKUP($A2313,CATMUN!$B$2:$C$1123,2,0)</f>
        <v>Alto</v>
      </c>
      <c r="H2313" t="str">
        <f>VLOOKUP($A2313,CATMUN!$B$2:$D$1123,3,0)</f>
        <v>02 Nodos Estratégicos</v>
      </c>
      <c r="I2313">
        <f>VLOOKUP($A2313,CATMUN!$B$2:$G$1123,4,0)</f>
        <v>0</v>
      </c>
      <c r="J2313">
        <f>VLOOKUP($A2313,CATMUN!$B$2:$G$1123,6,0)</f>
        <v>12</v>
      </c>
      <c r="K2313" s="69">
        <v>28682.552908000001</v>
      </c>
      <c r="L2313" s="69">
        <v>42163.206616703996</v>
      </c>
      <c r="M2313" s="69">
        <v>3211.2298650000002</v>
      </c>
      <c r="N2313" s="69">
        <v>2637.0610874954996</v>
      </c>
      <c r="O2313" s="69">
        <v>0</v>
      </c>
      <c r="P2313" s="69">
        <v>9055.1683670000002</v>
      </c>
      <c r="S2313" s="69">
        <v>1833.381384</v>
      </c>
      <c r="U2313">
        <v>10.748799999999999</v>
      </c>
      <c r="V2313" s="51">
        <v>157</v>
      </c>
      <c r="W2313" s="51">
        <v>989</v>
      </c>
      <c r="X2313" s="51">
        <v>2699</v>
      </c>
    </row>
    <row r="2314" spans="1:24" x14ac:dyDescent="0.2">
      <c r="A2314">
        <v>25899</v>
      </c>
      <c r="B2314" t="s">
        <v>1663</v>
      </c>
      <c r="C2314" t="s">
        <v>1549</v>
      </c>
      <c r="D2314">
        <v>2018</v>
      </c>
      <c r="E2314" t="str">
        <f t="shared" si="36"/>
        <v>258992018</v>
      </c>
      <c r="F2314">
        <v>130537</v>
      </c>
      <c r="G2314" t="str">
        <f>VLOOKUP($A2314,CATMUN!$B$2:$C$1123,2,0)</f>
        <v>Alto</v>
      </c>
      <c r="H2314" t="str">
        <f>VLOOKUP($A2314,CATMUN!$B$2:$D$1123,3,0)</f>
        <v>02 Nodos Estratégicos</v>
      </c>
      <c r="I2314">
        <f>VLOOKUP($A2314,CATMUN!$B$2:$G$1123,4,0)</f>
        <v>0</v>
      </c>
      <c r="J2314">
        <f>VLOOKUP($A2314,CATMUN!$B$2:$G$1123,6,0)</f>
        <v>12</v>
      </c>
      <c r="K2314" s="69">
        <v>18572.647021000001</v>
      </c>
      <c r="L2314" s="69">
        <v>42163.206616703996</v>
      </c>
      <c r="M2314" s="69">
        <v>9314.3109650000006</v>
      </c>
      <c r="N2314" s="69">
        <v>2637.0610874954996</v>
      </c>
      <c r="P2314" s="69">
        <v>9055.1683670000002</v>
      </c>
      <c r="Q2314">
        <v>0</v>
      </c>
      <c r="R2314">
        <v>451.77312699999999</v>
      </c>
      <c r="S2314" s="69">
        <v>1833.381384</v>
      </c>
      <c r="V2314" s="51">
        <v>19</v>
      </c>
      <c r="W2314" s="51">
        <v>1311</v>
      </c>
      <c r="X2314" s="51">
        <v>221</v>
      </c>
    </row>
    <row r="2315" spans="1:24" x14ac:dyDescent="0.2">
      <c r="A2315">
        <v>41001</v>
      </c>
      <c r="B2315" t="s">
        <v>1695</v>
      </c>
      <c r="C2315" t="s">
        <v>1694</v>
      </c>
      <c r="D2315">
        <v>2018</v>
      </c>
      <c r="E2315" t="str">
        <f t="shared" si="36"/>
        <v>410012018</v>
      </c>
      <c r="F2315">
        <v>357392</v>
      </c>
      <c r="G2315" t="str">
        <f>VLOOKUP($A2315,CATMUN!$B$2:$C$1123,2,0)</f>
        <v>Alto</v>
      </c>
      <c r="H2315" t="str">
        <f>VLOOKUP($A2315,CATMUN!$B$2:$D$1123,3,0)</f>
        <v>02 Nodos Estratégicos</v>
      </c>
      <c r="I2315">
        <f>VLOOKUP($A2315,CATMUN!$B$2:$G$1123,4,0)</f>
        <v>0</v>
      </c>
      <c r="J2315">
        <f>VLOOKUP($A2315,CATMUN!$B$2:$G$1123,6,0)</f>
        <v>12</v>
      </c>
      <c r="K2315" s="69">
        <v>35609.580018000001</v>
      </c>
      <c r="L2315" s="69">
        <v>42163.206616703996</v>
      </c>
      <c r="M2315" s="69">
        <v>334.5924</v>
      </c>
      <c r="N2315" s="69">
        <v>2637.0610874954996</v>
      </c>
      <c r="P2315" s="69">
        <v>9055.1683670000002</v>
      </c>
      <c r="S2315" s="69">
        <v>1833.381384</v>
      </c>
      <c r="T2315">
        <v>0</v>
      </c>
      <c r="U2315">
        <v>280.46567099999999</v>
      </c>
      <c r="V2315" s="51">
        <v>157</v>
      </c>
      <c r="W2315" s="51">
        <v>3554</v>
      </c>
      <c r="X2315" s="51">
        <v>2699</v>
      </c>
    </row>
    <row r="2316" spans="1:24" x14ac:dyDescent="0.2">
      <c r="A2316">
        <v>44001</v>
      </c>
      <c r="B2316" t="s">
        <v>1731</v>
      </c>
      <c r="C2316" t="s">
        <v>1730</v>
      </c>
      <c r="D2316">
        <v>2018</v>
      </c>
      <c r="E2316" t="str">
        <f t="shared" si="36"/>
        <v>440012018</v>
      </c>
      <c r="F2316">
        <v>188014</v>
      </c>
      <c r="G2316" t="str">
        <f>VLOOKUP($A2316,CATMUN!$B$2:$C$1123,2,0)</f>
        <v>Medio</v>
      </c>
      <c r="H2316" t="str">
        <f>VLOOKUP($A2316,CATMUN!$B$2:$D$1123,3,0)</f>
        <v>02 Nodos Estratégicos</v>
      </c>
      <c r="I2316">
        <f>VLOOKUP($A2316,CATMUN!$B$2:$G$1123,4,0)</f>
        <v>0</v>
      </c>
      <c r="J2316">
        <f>VLOOKUP($A2316,CATMUN!$B$2:$G$1123,6,0)</f>
        <v>12</v>
      </c>
      <c r="K2316" s="69">
        <v>6638.4159910000008</v>
      </c>
      <c r="L2316" s="69">
        <v>42163.206616703996</v>
      </c>
      <c r="M2316" s="69">
        <v>40.912605000000006</v>
      </c>
      <c r="N2316" s="69">
        <v>2637.0610874954996</v>
      </c>
      <c r="P2316" s="69">
        <v>9055.1683670000002</v>
      </c>
      <c r="Q2316">
        <v>1</v>
      </c>
      <c r="S2316" s="69">
        <v>1833.381384</v>
      </c>
      <c r="T2316">
        <v>0</v>
      </c>
      <c r="U2316">
        <v>1.6579999999999999</v>
      </c>
      <c r="V2316" s="51">
        <v>2</v>
      </c>
      <c r="W2316" s="51">
        <v>871</v>
      </c>
      <c r="X2316" s="51">
        <v>388</v>
      </c>
    </row>
    <row r="2317" spans="1:24" x14ac:dyDescent="0.2">
      <c r="A2317">
        <v>47001</v>
      </c>
      <c r="B2317" t="s">
        <v>1745</v>
      </c>
      <c r="C2317" t="s">
        <v>1744</v>
      </c>
      <c r="D2317">
        <v>2018</v>
      </c>
      <c r="E2317" t="str">
        <f t="shared" si="36"/>
        <v>470012018</v>
      </c>
      <c r="F2317">
        <v>499192</v>
      </c>
      <c r="G2317" t="str">
        <f>VLOOKUP($A2317,CATMUN!$B$2:$C$1123,2,0)</f>
        <v>Alto</v>
      </c>
      <c r="H2317" t="str">
        <f>VLOOKUP($A2317,CATMUN!$B$2:$D$1123,3,0)</f>
        <v>02 Nodos Estratégicos</v>
      </c>
      <c r="I2317">
        <f>VLOOKUP($A2317,CATMUN!$B$2:$G$1123,4,0)</f>
        <v>0</v>
      </c>
      <c r="J2317">
        <f>VLOOKUP($A2317,CATMUN!$B$2:$G$1123,6,0)</f>
        <v>12</v>
      </c>
      <c r="K2317" s="69">
        <v>55310.518853000001</v>
      </c>
      <c r="L2317" s="69">
        <v>42163.206616703996</v>
      </c>
      <c r="M2317" s="69">
        <v>710.74609448000001</v>
      </c>
      <c r="N2317" s="69">
        <v>2637.0610874954996</v>
      </c>
      <c r="P2317" s="69">
        <v>9055.1683670000002</v>
      </c>
      <c r="Q2317">
        <v>0</v>
      </c>
      <c r="S2317" s="69">
        <v>1833.381384</v>
      </c>
      <c r="T2317">
        <v>0</v>
      </c>
      <c r="U2317">
        <v>319.66119587000003</v>
      </c>
      <c r="V2317" s="51">
        <v>157</v>
      </c>
      <c r="W2317" s="51">
        <v>7036</v>
      </c>
      <c r="X2317" s="51">
        <v>2699</v>
      </c>
    </row>
    <row r="2318" spans="1:24" x14ac:dyDescent="0.2">
      <c r="A2318">
        <v>50001</v>
      </c>
      <c r="B2318" t="s">
        <v>1775</v>
      </c>
      <c r="C2318" t="s">
        <v>1774</v>
      </c>
      <c r="D2318">
        <v>2018</v>
      </c>
      <c r="E2318" t="str">
        <f t="shared" si="36"/>
        <v>500012018</v>
      </c>
      <c r="F2318">
        <v>531275</v>
      </c>
      <c r="G2318" t="str">
        <f>VLOOKUP($A2318,CATMUN!$B$2:$C$1123,2,0)</f>
        <v>Alto</v>
      </c>
      <c r="H2318" t="str">
        <f>VLOOKUP($A2318,CATMUN!$B$2:$D$1123,3,0)</f>
        <v>02 Nodos Estratégicos</v>
      </c>
      <c r="I2318">
        <f>VLOOKUP($A2318,CATMUN!$B$2:$G$1123,4,0)</f>
        <v>0</v>
      </c>
      <c r="J2318">
        <f>VLOOKUP($A2318,CATMUN!$B$2:$G$1123,6,0)</f>
        <v>12</v>
      </c>
      <c r="K2318" s="69">
        <v>50582.153749999998</v>
      </c>
      <c r="L2318" s="69">
        <v>42163.206616703996</v>
      </c>
      <c r="M2318" s="69">
        <v>2294.5693846300001</v>
      </c>
      <c r="N2318" s="69">
        <v>2637.0610874954996</v>
      </c>
      <c r="P2318" s="69">
        <v>9055.1683670000002</v>
      </c>
      <c r="Q2318">
        <v>0</v>
      </c>
      <c r="R2318">
        <v>1507.9615689999998</v>
      </c>
      <c r="S2318" s="69">
        <v>1833.381384</v>
      </c>
      <c r="T2318">
        <v>1</v>
      </c>
      <c r="U2318">
        <v>813</v>
      </c>
      <c r="V2318" s="51">
        <v>256</v>
      </c>
      <c r="W2318" s="51">
        <v>3680</v>
      </c>
      <c r="X2318" s="51">
        <v>2743</v>
      </c>
    </row>
    <row r="2319" spans="1:24" x14ac:dyDescent="0.2">
      <c r="A2319">
        <v>52001</v>
      </c>
      <c r="B2319" t="s">
        <v>1800</v>
      </c>
      <c r="C2319" t="s">
        <v>1606</v>
      </c>
      <c r="D2319">
        <v>2018</v>
      </c>
      <c r="E2319" t="str">
        <f t="shared" si="36"/>
        <v>520012018</v>
      </c>
      <c r="F2319">
        <v>392930</v>
      </c>
      <c r="G2319" t="str">
        <f>VLOOKUP($A2319,CATMUN!$B$2:$C$1123,2,0)</f>
        <v>Alto</v>
      </c>
      <c r="H2319" t="str">
        <f>VLOOKUP($A2319,CATMUN!$B$2:$D$1123,3,0)</f>
        <v>02 Nodos Estratégicos</v>
      </c>
      <c r="I2319">
        <f>VLOOKUP($A2319,CATMUN!$B$2:$G$1123,4,0)</f>
        <v>0</v>
      </c>
      <c r="J2319">
        <f>VLOOKUP($A2319,CATMUN!$B$2:$G$1123,6,0)</f>
        <v>12</v>
      </c>
      <c r="K2319" s="69">
        <v>48533.083696000002</v>
      </c>
      <c r="L2319" s="69">
        <v>42163.206616703996</v>
      </c>
      <c r="M2319" s="69">
        <v>2357.1092521999999</v>
      </c>
      <c r="N2319" s="69">
        <v>2637.0610874954996</v>
      </c>
      <c r="O2319" s="69">
        <v>6322.3957460000001</v>
      </c>
      <c r="P2319" s="69">
        <v>9055.1683670000002</v>
      </c>
      <c r="S2319" s="69">
        <v>1833.381384</v>
      </c>
      <c r="T2319">
        <v>0</v>
      </c>
      <c r="V2319" s="51">
        <v>4138</v>
      </c>
      <c r="W2319" s="51">
        <v>3900</v>
      </c>
      <c r="X2319" s="51">
        <v>14561</v>
      </c>
    </row>
    <row r="2320" spans="1:24" x14ac:dyDescent="0.2">
      <c r="A2320">
        <v>63001</v>
      </c>
      <c r="B2320" t="s">
        <v>1896</v>
      </c>
      <c r="C2320" t="s">
        <v>2308</v>
      </c>
      <c r="D2320">
        <v>2018</v>
      </c>
      <c r="E2320" t="str">
        <f t="shared" si="36"/>
        <v>630012018</v>
      </c>
      <c r="F2320">
        <v>295208</v>
      </c>
      <c r="G2320" t="str">
        <f>VLOOKUP($A2320,CATMUN!$B$2:$C$1123,2,0)</f>
        <v>Alto</v>
      </c>
      <c r="H2320" t="str">
        <f>VLOOKUP($A2320,CATMUN!$B$2:$D$1123,3,0)</f>
        <v>02 Nodos Estratégicos</v>
      </c>
      <c r="I2320">
        <f>VLOOKUP($A2320,CATMUN!$B$2:$G$1123,4,0)</f>
        <v>0</v>
      </c>
      <c r="J2320">
        <f>VLOOKUP($A2320,CATMUN!$B$2:$G$1123,6,0)</f>
        <v>12</v>
      </c>
      <c r="K2320" s="69">
        <v>46014.839523000002</v>
      </c>
      <c r="L2320" s="69">
        <v>42163.206616703996</v>
      </c>
      <c r="M2320" s="69">
        <v>1602.9700889999999</v>
      </c>
      <c r="N2320" s="69">
        <v>2637.0610874954996</v>
      </c>
      <c r="O2320" s="69">
        <v>9055.1683670000002</v>
      </c>
      <c r="P2320" s="69">
        <v>9055.1683670000002</v>
      </c>
      <c r="Q2320">
        <v>1</v>
      </c>
      <c r="S2320" s="69">
        <v>1833.381384</v>
      </c>
      <c r="T2320">
        <v>0</v>
      </c>
      <c r="V2320" s="51">
        <v>1765</v>
      </c>
      <c r="W2320" s="51" t="e">
        <v>#N/A</v>
      </c>
      <c r="X2320" s="51" t="e">
        <v>#N/A</v>
      </c>
    </row>
    <row r="2321" spans="1:24" x14ac:dyDescent="0.2">
      <c r="A2321">
        <v>66001</v>
      </c>
      <c r="B2321" t="s">
        <v>1906</v>
      </c>
      <c r="C2321" t="s">
        <v>1431</v>
      </c>
      <c r="D2321">
        <v>2018</v>
      </c>
      <c r="E2321" t="str">
        <f t="shared" si="36"/>
        <v>660012018</v>
      </c>
      <c r="F2321">
        <v>467269</v>
      </c>
      <c r="G2321" t="str">
        <f>VLOOKUP($A2321,CATMUN!$B$2:$C$1123,2,0)</f>
        <v>Alto</v>
      </c>
      <c r="H2321" t="str">
        <f>VLOOKUP($A2321,CATMUN!$B$2:$D$1123,3,0)</f>
        <v>02 Nodos Estratégicos</v>
      </c>
      <c r="I2321">
        <f>VLOOKUP($A2321,CATMUN!$B$2:$G$1123,4,0)</f>
        <v>0</v>
      </c>
      <c r="J2321">
        <f>VLOOKUP($A2321,CATMUN!$B$2:$G$1123,6,0)</f>
        <v>12</v>
      </c>
      <c r="K2321" s="69">
        <v>99913.538687000007</v>
      </c>
      <c r="L2321" s="69">
        <v>42163.206616703996</v>
      </c>
      <c r="M2321" s="69">
        <v>3076.9982990000003</v>
      </c>
      <c r="N2321" s="69">
        <v>2637.0610874954996</v>
      </c>
      <c r="O2321" s="69">
        <v>91.974600999999993</v>
      </c>
      <c r="P2321" s="69">
        <v>9055.1683670000002</v>
      </c>
      <c r="R2321">
        <v>699.47967599999993</v>
      </c>
      <c r="S2321" s="69">
        <v>1833.381384</v>
      </c>
      <c r="U2321">
        <v>2489.6599839999999</v>
      </c>
      <c r="V2321" s="51">
        <v>4138</v>
      </c>
      <c r="W2321" s="51">
        <v>9350</v>
      </c>
      <c r="X2321" s="51">
        <v>14561</v>
      </c>
    </row>
    <row r="2322" spans="1:24" x14ac:dyDescent="0.2">
      <c r="A2322">
        <v>70001</v>
      </c>
      <c r="B2322" t="s">
        <v>1998</v>
      </c>
      <c r="C2322" t="s">
        <v>1488</v>
      </c>
      <c r="D2322">
        <v>2018</v>
      </c>
      <c r="E2322" t="str">
        <f t="shared" si="36"/>
        <v>700012018</v>
      </c>
      <c r="F2322">
        <v>277773</v>
      </c>
      <c r="G2322" t="str">
        <f>VLOOKUP($A2322,CATMUN!$B$2:$C$1123,2,0)</f>
        <v>Alto</v>
      </c>
      <c r="H2322" t="str">
        <f>VLOOKUP($A2322,CATMUN!$B$2:$D$1123,3,0)</f>
        <v>02 Nodos Estratégicos</v>
      </c>
      <c r="I2322">
        <f>VLOOKUP($A2322,CATMUN!$B$2:$G$1123,4,0)</f>
        <v>0</v>
      </c>
      <c r="J2322">
        <f>VLOOKUP($A2322,CATMUN!$B$2:$G$1123,6,0)</f>
        <v>12</v>
      </c>
      <c r="K2322" s="69">
        <v>20928.317374499999</v>
      </c>
      <c r="L2322" s="69">
        <v>42163.206616703996</v>
      </c>
      <c r="M2322" s="69">
        <v>485.39459999999997</v>
      </c>
      <c r="N2322" s="69">
        <v>2637.0610874954996</v>
      </c>
      <c r="P2322" s="69">
        <v>9055.1683670000002</v>
      </c>
      <c r="Q2322">
        <v>0</v>
      </c>
      <c r="S2322" s="69">
        <v>1833.381384</v>
      </c>
      <c r="T2322">
        <v>0</v>
      </c>
      <c r="V2322" s="51">
        <v>157</v>
      </c>
      <c r="W2322" s="51">
        <v>3078</v>
      </c>
      <c r="X2322" s="51">
        <v>2699</v>
      </c>
    </row>
    <row r="2323" spans="1:24" x14ac:dyDescent="0.2">
      <c r="A2323">
        <v>73001</v>
      </c>
      <c r="B2323" t="s">
        <v>2022</v>
      </c>
      <c r="C2323" t="s">
        <v>2021</v>
      </c>
      <c r="D2323">
        <v>2018</v>
      </c>
      <c r="E2323" t="str">
        <f t="shared" si="36"/>
        <v>730012018</v>
      </c>
      <c r="F2323">
        <v>529635</v>
      </c>
      <c r="G2323" t="str">
        <f>VLOOKUP($A2323,CATMUN!$B$2:$C$1123,2,0)</f>
        <v>Alto</v>
      </c>
      <c r="H2323" t="str">
        <f>VLOOKUP($A2323,CATMUN!$B$2:$D$1123,3,0)</f>
        <v>02 Nodos Estratégicos</v>
      </c>
      <c r="I2323">
        <f>VLOOKUP($A2323,CATMUN!$B$2:$G$1123,4,0)</f>
        <v>0</v>
      </c>
      <c r="J2323">
        <f>VLOOKUP($A2323,CATMUN!$B$2:$G$1123,6,0)</f>
        <v>12</v>
      </c>
      <c r="K2323" s="69">
        <v>67749.174006000001</v>
      </c>
      <c r="L2323" s="69">
        <v>42163.206616703996</v>
      </c>
      <c r="M2323" s="69">
        <v>2138.0747820000001</v>
      </c>
      <c r="N2323" s="69">
        <v>2637.0610874954996</v>
      </c>
      <c r="P2323" s="69">
        <v>9055.1683670000002</v>
      </c>
      <c r="S2323" s="69">
        <v>1833.381384</v>
      </c>
      <c r="T2323">
        <v>0</v>
      </c>
      <c r="V2323" s="51">
        <v>157</v>
      </c>
      <c r="W2323" s="51">
        <v>6397</v>
      </c>
      <c r="X2323" s="51">
        <v>2699</v>
      </c>
    </row>
    <row r="2324" spans="1:24" x14ac:dyDescent="0.2">
      <c r="A2324">
        <v>76109</v>
      </c>
      <c r="B2324" t="s">
        <v>2073</v>
      </c>
      <c r="C2324" t="s">
        <v>2069</v>
      </c>
      <c r="D2324">
        <v>2018</v>
      </c>
      <c r="E2324" t="str">
        <f t="shared" si="36"/>
        <v>761092018</v>
      </c>
      <c r="F2324">
        <v>308188</v>
      </c>
      <c r="G2324" t="str">
        <f>VLOOKUP($A2324,CATMUN!$B$2:$C$1123,2,0)</f>
        <v>Alto</v>
      </c>
      <c r="H2324" t="str">
        <f>VLOOKUP($A2324,CATMUN!$B$2:$D$1123,3,0)</f>
        <v>02 Nodos Estratégicos</v>
      </c>
      <c r="I2324">
        <f>VLOOKUP($A2324,CATMUN!$B$2:$G$1123,4,0)</f>
        <v>0</v>
      </c>
      <c r="J2324">
        <f>VLOOKUP($A2324,CATMUN!$B$2:$G$1123,6,0)</f>
        <v>12</v>
      </c>
      <c r="K2324" s="69">
        <v>66978.55431800001</v>
      </c>
      <c r="L2324" s="69">
        <v>42163.206616703996</v>
      </c>
      <c r="M2324" s="69">
        <v>321.4011716</v>
      </c>
      <c r="N2324" s="69">
        <v>2637.0610874954996</v>
      </c>
      <c r="O2324" s="69">
        <v>0</v>
      </c>
      <c r="P2324" s="69">
        <v>9055.1683670000002</v>
      </c>
      <c r="R2324">
        <v>0</v>
      </c>
      <c r="S2324" s="69">
        <v>1833.381384</v>
      </c>
      <c r="V2324" s="51">
        <v>157</v>
      </c>
      <c r="W2324" s="51">
        <v>1532</v>
      </c>
      <c r="X2324" s="51">
        <v>2699</v>
      </c>
    </row>
    <row r="2325" spans="1:24" x14ac:dyDescent="0.2">
      <c r="A2325">
        <v>76834</v>
      </c>
      <c r="B2325" t="s">
        <v>2097</v>
      </c>
      <c r="C2325" t="s">
        <v>2069</v>
      </c>
      <c r="D2325">
        <v>2018</v>
      </c>
      <c r="E2325" t="str">
        <f t="shared" si="36"/>
        <v>768342018</v>
      </c>
      <c r="F2325">
        <v>212685</v>
      </c>
      <c r="G2325" t="str">
        <f>VLOOKUP($A2325,CATMUN!$B$2:$C$1123,2,0)</f>
        <v>Alto</v>
      </c>
      <c r="H2325" t="str">
        <f>VLOOKUP($A2325,CATMUN!$B$2:$D$1123,3,0)</f>
        <v>02 Nodos Estratégicos</v>
      </c>
      <c r="I2325">
        <f>VLOOKUP($A2325,CATMUN!$B$2:$G$1123,4,0)</f>
        <v>0</v>
      </c>
      <c r="J2325">
        <f>VLOOKUP($A2325,CATMUN!$B$2:$G$1123,6,0)</f>
        <v>12</v>
      </c>
      <c r="K2325" s="69">
        <v>29154.655480509999</v>
      </c>
      <c r="L2325" s="69">
        <v>42163.206616703996</v>
      </c>
      <c r="M2325" s="69">
        <v>70.206000000000003</v>
      </c>
      <c r="N2325" s="69">
        <v>2637.0610874954996</v>
      </c>
      <c r="P2325" s="69">
        <v>9055.1683670000002</v>
      </c>
      <c r="S2325" s="69">
        <v>1833.381384</v>
      </c>
      <c r="T2325">
        <v>0</v>
      </c>
      <c r="U2325">
        <v>165.62899999999999</v>
      </c>
      <c r="V2325" s="51">
        <v>256</v>
      </c>
      <c r="W2325" s="51">
        <v>1302</v>
      </c>
      <c r="X2325" s="51">
        <v>2743</v>
      </c>
    </row>
    <row r="2326" spans="1:24" x14ac:dyDescent="0.2">
      <c r="A2326">
        <v>5045</v>
      </c>
      <c r="B2326" t="s">
        <v>2188</v>
      </c>
      <c r="C2326" t="s">
        <v>2176</v>
      </c>
      <c r="D2326">
        <v>2018</v>
      </c>
      <c r="E2326" t="str">
        <f t="shared" si="36"/>
        <v>50452018</v>
      </c>
      <c r="F2326">
        <v>121003</v>
      </c>
      <c r="G2326" t="str">
        <f>VLOOKUP($A2326,CATMUN!$B$2:$C$1123,2,0)</f>
        <v>Alto</v>
      </c>
      <c r="H2326" t="str">
        <f>VLOOKUP($A2326,CATMUN!$B$2:$D$1123,3,0)</f>
        <v>01 Ciudades Emergentes</v>
      </c>
      <c r="I2326">
        <f>VLOOKUP($A2326,CATMUN!$B$2:$G$1123,4,0)</f>
        <v>0</v>
      </c>
      <c r="J2326">
        <f>VLOOKUP($A2326,CATMUN!$B$2:$G$1123,6,0)</f>
        <v>13</v>
      </c>
      <c r="K2326" s="69">
        <v>7505.6191169999993</v>
      </c>
      <c r="L2326" s="69">
        <v>8257.698492464815</v>
      </c>
      <c r="M2326" s="69">
        <v>867.76778899999999</v>
      </c>
      <c r="N2326" s="69">
        <v>332.17944507407412</v>
      </c>
      <c r="O2326" s="69">
        <v>3803.63454</v>
      </c>
      <c r="P2326" s="69">
        <v>3803.63454</v>
      </c>
      <c r="Q2326">
        <v>1</v>
      </c>
      <c r="R2326">
        <v>41.558062</v>
      </c>
      <c r="S2326" s="69">
        <v>426.82307120000002</v>
      </c>
      <c r="U2326">
        <v>52.333140999999998</v>
      </c>
      <c r="V2326" s="51">
        <v>109</v>
      </c>
      <c r="W2326" s="51">
        <v>1102</v>
      </c>
      <c r="X2326" s="51">
        <v>1735</v>
      </c>
    </row>
    <row r="2327" spans="1:24" x14ac:dyDescent="0.2">
      <c r="A2327">
        <v>5154</v>
      </c>
      <c r="B2327" t="s">
        <v>2202</v>
      </c>
      <c r="C2327" t="s">
        <v>2176</v>
      </c>
      <c r="D2327">
        <v>2018</v>
      </c>
      <c r="E2327" t="str">
        <f t="shared" si="36"/>
        <v>51542018</v>
      </c>
      <c r="F2327">
        <v>90213</v>
      </c>
      <c r="G2327" t="str">
        <f>VLOOKUP($A2327,CATMUN!$B$2:$C$1123,2,0)</f>
        <v>Alto</v>
      </c>
      <c r="H2327" t="str">
        <f>VLOOKUP($A2327,CATMUN!$B$2:$D$1123,3,0)</f>
        <v>01 Ciudades Emergentes</v>
      </c>
      <c r="I2327">
        <f>VLOOKUP($A2327,CATMUN!$B$2:$G$1123,4,0)</f>
        <v>0</v>
      </c>
      <c r="J2327">
        <f>VLOOKUP($A2327,CATMUN!$B$2:$G$1123,6,0)</f>
        <v>13</v>
      </c>
      <c r="K2327" s="69">
        <v>2560.1198260000001</v>
      </c>
      <c r="L2327" s="69">
        <v>8257.698492464815</v>
      </c>
      <c r="M2327" s="69">
        <v>225.84729800000002</v>
      </c>
      <c r="N2327" s="69">
        <v>332.17944507407412</v>
      </c>
      <c r="P2327" s="69">
        <v>3803.63454</v>
      </c>
      <c r="Q2327">
        <v>0</v>
      </c>
      <c r="S2327" s="69">
        <v>426.82307120000002</v>
      </c>
      <c r="T2327">
        <v>0</v>
      </c>
      <c r="V2327" s="51">
        <v>109</v>
      </c>
      <c r="W2327" s="51">
        <v>575</v>
      </c>
      <c r="X2327" s="51">
        <v>1735</v>
      </c>
    </row>
    <row r="2328" spans="1:24" x14ac:dyDescent="0.2">
      <c r="A2328">
        <v>5837</v>
      </c>
      <c r="B2328" t="s">
        <v>2269</v>
      </c>
      <c r="C2328" t="s">
        <v>2176</v>
      </c>
      <c r="D2328">
        <v>2018</v>
      </c>
      <c r="E2328" t="str">
        <f t="shared" si="36"/>
        <v>58372018</v>
      </c>
      <c r="F2328">
        <v>124552</v>
      </c>
      <c r="G2328" t="str">
        <f>VLOOKUP($A2328,CATMUN!$B$2:$C$1123,2,0)</f>
        <v>Medio</v>
      </c>
      <c r="H2328" t="str">
        <f>VLOOKUP($A2328,CATMUN!$B$2:$D$1123,3,0)</f>
        <v>01 Ciudades Emergentes</v>
      </c>
      <c r="I2328">
        <f>VLOOKUP($A2328,CATMUN!$B$2:$G$1123,4,0)</f>
        <v>0</v>
      </c>
      <c r="J2328">
        <f>VLOOKUP($A2328,CATMUN!$B$2:$G$1123,6,0)</f>
        <v>13</v>
      </c>
      <c r="K2328" s="69">
        <v>4874.4219752099998</v>
      </c>
      <c r="L2328" s="69">
        <v>8257.698492464815</v>
      </c>
      <c r="M2328" s="69">
        <v>187.90175600000001</v>
      </c>
      <c r="N2328" s="69">
        <v>332.17944507407412</v>
      </c>
      <c r="P2328" s="69">
        <v>3803.63454</v>
      </c>
      <c r="Q2328">
        <v>0</v>
      </c>
      <c r="R2328">
        <v>426.82307120000002</v>
      </c>
      <c r="S2328" s="69">
        <v>426.82307120000002</v>
      </c>
      <c r="T2328">
        <v>1</v>
      </c>
      <c r="U2328">
        <v>269.554641</v>
      </c>
      <c r="V2328" s="51">
        <v>109</v>
      </c>
      <c r="W2328" s="51">
        <v>486</v>
      </c>
      <c r="X2328" s="51">
        <v>1735</v>
      </c>
    </row>
    <row r="2329" spans="1:24" x14ac:dyDescent="0.2">
      <c r="A2329">
        <v>15238</v>
      </c>
      <c r="B2329" t="s">
        <v>1320</v>
      </c>
      <c r="C2329" t="s">
        <v>1289</v>
      </c>
      <c r="D2329">
        <v>2018</v>
      </c>
      <c r="E2329" t="str">
        <f t="shared" si="36"/>
        <v>152382018</v>
      </c>
      <c r="F2329">
        <v>122436</v>
      </c>
      <c r="G2329" t="str">
        <f>VLOOKUP($A2329,CATMUN!$B$2:$C$1123,2,0)</f>
        <v>Alto</v>
      </c>
      <c r="H2329" t="str">
        <f>VLOOKUP($A2329,CATMUN!$B$2:$D$1123,3,0)</f>
        <v>01 Ciudades Emergentes</v>
      </c>
      <c r="I2329">
        <f>VLOOKUP($A2329,CATMUN!$B$2:$G$1123,4,0)</f>
        <v>0</v>
      </c>
      <c r="J2329">
        <f>VLOOKUP($A2329,CATMUN!$B$2:$G$1123,6,0)</f>
        <v>13</v>
      </c>
      <c r="K2329" s="69">
        <v>15049.566675</v>
      </c>
      <c r="L2329" s="69">
        <v>8257.698492464815</v>
      </c>
      <c r="M2329" s="69">
        <v>107.58241700000001</v>
      </c>
      <c r="N2329" s="69">
        <v>332.17944507407412</v>
      </c>
      <c r="P2329" s="69">
        <v>3803.63454</v>
      </c>
      <c r="Q2329">
        <v>0</v>
      </c>
      <c r="S2329" s="69">
        <v>426.82307120000002</v>
      </c>
      <c r="T2329">
        <v>0</v>
      </c>
      <c r="V2329" s="51">
        <v>1765</v>
      </c>
      <c r="W2329" s="51">
        <v>1170</v>
      </c>
      <c r="X2329" s="51">
        <v>1170</v>
      </c>
    </row>
    <row r="2330" spans="1:24" x14ac:dyDescent="0.2">
      <c r="A2330">
        <v>15759</v>
      </c>
      <c r="B2330" t="s">
        <v>1386</v>
      </c>
      <c r="C2330" t="s">
        <v>1289</v>
      </c>
      <c r="D2330">
        <v>2018</v>
      </c>
      <c r="E2330" t="str">
        <f t="shared" si="36"/>
        <v>157592018</v>
      </c>
      <c r="F2330">
        <v>127235</v>
      </c>
      <c r="G2330" t="str">
        <f>VLOOKUP($A2330,CATMUN!$B$2:$C$1123,2,0)</f>
        <v>Alto</v>
      </c>
      <c r="H2330" t="str">
        <f>VLOOKUP($A2330,CATMUN!$B$2:$D$1123,3,0)</f>
        <v>01 Ciudades Emergentes</v>
      </c>
      <c r="I2330">
        <f>VLOOKUP($A2330,CATMUN!$B$2:$G$1123,4,0)</f>
        <v>0</v>
      </c>
      <c r="J2330">
        <f>VLOOKUP($A2330,CATMUN!$B$2:$G$1123,6,0)</f>
        <v>13</v>
      </c>
      <c r="K2330" s="69">
        <v>15989.682401</v>
      </c>
      <c r="L2330" s="69">
        <v>8257.698492464815</v>
      </c>
      <c r="M2330" s="69">
        <v>180.66782900000001</v>
      </c>
      <c r="N2330" s="69">
        <v>332.17944507407412</v>
      </c>
      <c r="P2330" s="69">
        <v>3803.63454</v>
      </c>
      <c r="Q2330">
        <v>0</v>
      </c>
      <c r="S2330" s="69">
        <v>426.82307120000002</v>
      </c>
      <c r="T2330">
        <v>0</v>
      </c>
      <c r="V2330" s="51">
        <v>4138</v>
      </c>
      <c r="W2330" s="51">
        <v>1367</v>
      </c>
      <c r="X2330" s="51">
        <v>14561</v>
      </c>
    </row>
    <row r="2331" spans="1:24" x14ac:dyDescent="0.2">
      <c r="A2331">
        <v>18001</v>
      </c>
      <c r="B2331" t="s">
        <v>1440</v>
      </c>
      <c r="C2331" t="s">
        <v>1439</v>
      </c>
      <c r="D2331">
        <v>2018</v>
      </c>
      <c r="E2331" t="str">
        <f t="shared" si="36"/>
        <v>180012018</v>
      </c>
      <c r="F2331">
        <v>168346</v>
      </c>
      <c r="G2331" t="str">
        <f>VLOOKUP($A2331,CATMUN!$B$2:$C$1123,2,0)</f>
        <v>Alto</v>
      </c>
      <c r="H2331" t="str">
        <f>VLOOKUP($A2331,CATMUN!$B$2:$D$1123,3,0)</f>
        <v>01 Ciudades Emergentes</v>
      </c>
      <c r="I2331">
        <f>VLOOKUP($A2331,CATMUN!$B$2:$G$1123,4,0)</f>
        <v>0</v>
      </c>
      <c r="J2331">
        <f>VLOOKUP($A2331,CATMUN!$B$2:$G$1123,6,0)</f>
        <v>13</v>
      </c>
      <c r="K2331" s="69">
        <v>16031.683342</v>
      </c>
      <c r="L2331" s="69">
        <v>8257.698492464815</v>
      </c>
      <c r="M2331" s="69">
        <v>721.57849699999997</v>
      </c>
      <c r="N2331" s="69">
        <v>332.17944507407412</v>
      </c>
      <c r="O2331" s="69">
        <v>3.6480000000000001</v>
      </c>
      <c r="P2331" s="69">
        <v>3803.63454</v>
      </c>
      <c r="R2331">
        <v>0</v>
      </c>
      <c r="S2331" s="69">
        <v>426.82307120000002</v>
      </c>
      <c r="T2331">
        <v>0</v>
      </c>
      <c r="V2331" s="51">
        <v>157</v>
      </c>
      <c r="W2331" s="51">
        <v>1134</v>
      </c>
      <c r="X2331" s="51">
        <v>2699</v>
      </c>
    </row>
    <row r="2332" spans="1:24" x14ac:dyDescent="0.2">
      <c r="A2332">
        <v>25307</v>
      </c>
      <c r="B2332" t="s">
        <v>1584</v>
      </c>
      <c r="C2332" t="s">
        <v>1549</v>
      </c>
      <c r="D2332">
        <v>2018</v>
      </c>
      <c r="E2332" t="str">
        <f t="shared" si="36"/>
        <v>253072018</v>
      </c>
      <c r="F2332">
        <v>101018</v>
      </c>
      <c r="G2332" t="str">
        <f>VLOOKUP($A2332,CATMUN!$B$2:$C$1123,2,0)</f>
        <v>Alto</v>
      </c>
      <c r="H2332" t="str">
        <f>VLOOKUP($A2332,CATMUN!$B$2:$D$1123,3,0)</f>
        <v>01 Ciudades Emergentes</v>
      </c>
      <c r="I2332">
        <f>VLOOKUP($A2332,CATMUN!$B$2:$G$1123,4,0)</f>
        <v>0</v>
      </c>
      <c r="J2332">
        <f>VLOOKUP($A2332,CATMUN!$B$2:$G$1123,6,0)</f>
        <v>13</v>
      </c>
      <c r="K2332" s="69">
        <v>20800.546956000002</v>
      </c>
      <c r="L2332" s="69">
        <v>8257.698492464815</v>
      </c>
      <c r="M2332" s="69">
        <v>1430.03063</v>
      </c>
      <c r="N2332" s="69">
        <v>332.17944507407412</v>
      </c>
      <c r="O2332" s="69">
        <v>33.691735000000001</v>
      </c>
      <c r="P2332" s="69">
        <v>3803.63454</v>
      </c>
      <c r="Q2332">
        <v>1</v>
      </c>
      <c r="S2332" s="69">
        <v>426.82307120000002</v>
      </c>
      <c r="T2332">
        <v>0</v>
      </c>
      <c r="U2332">
        <v>23.759584</v>
      </c>
      <c r="V2332" s="51">
        <v>256</v>
      </c>
      <c r="W2332" s="51">
        <v>868</v>
      </c>
      <c r="X2332" s="51">
        <v>2743</v>
      </c>
    </row>
    <row r="2333" spans="1:24" x14ac:dyDescent="0.2">
      <c r="A2333">
        <v>27001</v>
      </c>
      <c r="B2333" t="s">
        <v>1665</v>
      </c>
      <c r="C2333" t="s">
        <v>1664</v>
      </c>
      <c r="D2333">
        <v>2018</v>
      </c>
      <c r="E2333" t="str">
        <f t="shared" si="36"/>
        <v>270012018</v>
      </c>
      <c r="F2333">
        <v>129237</v>
      </c>
      <c r="G2333" t="str">
        <f>VLOOKUP($A2333,CATMUN!$B$2:$C$1123,2,0)</f>
        <v>Medio</v>
      </c>
      <c r="H2333" t="str">
        <f>VLOOKUP($A2333,CATMUN!$B$2:$D$1123,3,0)</f>
        <v>01 Ciudades Emergentes</v>
      </c>
      <c r="I2333">
        <f>VLOOKUP($A2333,CATMUN!$B$2:$G$1123,4,0)</f>
        <v>0</v>
      </c>
      <c r="J2333">
        <f>VLOOKUP($A2333,CATMUN!$B$2:$G$1123,6,0)</f>
        <v>13</v>
      </c>
      <c r="K2333" s="69">
        <v>9726.1084849999988</v>
      </c>
      <c r="L2333" s="69">
        <v>8257.698492464815</v>
      </c>
      <c r="M2333" s="69">
        <v>296.89640600000001</v>
      </c>
      <c r="N2333" s="69">
        <v>332.17944507407412</v>
      </c>
      <c r="P2333" s="69">
        <v>3803.63454</v>
      </c>
      <c r="Q2333">
        <v>0</v>
      </c>
      <c r="S2333" s="69">
        <v>426.82307120000002</v>
      </c>
      <c r="T2333">
        <v>0</v>
      </c>
      <c r="V2333" s="51">
        <v>157</v>
      </c>
      <c r="W2333" s="51">
        <v>251</v>
      </c>
      <c r="X2333" s="51">
        <v>2699</v>
      </c>
    </row>
    <row r="2334" spans="1:24" x14ac:dyDescent="0.2">
      <c r="A2334">
        <v>41551</v>
      </c>
      <c r="B2334" t="s">
        <v>1718</v>
      </c>
      <c r="C2334" t="s">
        <v>1694</v>
      </c>
      <c r="D2334">
        <v>2018</v>
      </c>
      <c r="E2334" t="str">
        <f t="shared" si="36"/>
        <v>415512018</v>
      </c>
      <c r="F2334">
        <v>124359</v>
      </c>
      <c r="G2334" t="str">
        <f>VLOOKUP($A2334,CATMUN!$B$2:$C$1123,2,0)</f>
        <v>Alto</v>
      </c>
      <c r="H2334" t="str">
        <f>VLOOKUP($A2334,CATMUN!$B$2:$D$1123,3,0)</f>
        <v>01 Ciudades Emergentes</v>
      </c>
      <c r="I2334">
        <f>VLOOKUP($A2334,CATMUN!$B$2:$G$1123,4,0)</f>
        <v>0</v>
      </c>
      <c r="J2334">
        <f>VLOOKUP($A2334,CATMUN!$B$2:$G$1123,6,0)</f>
        <v>13</v>
      </c>
      <c r="K2334" s="69">
        <v>7274.2248243500007</v>
      </c>
      <c r="L2334" s="69">
        <v>8257.698492464815</v>
      </c>
      <c r="M2334" s="69">
        <v>31.010823000000002</v>
      </c>
      <c r="N2334" s="69">
        <v>332.17944507407412</v>
      </c>
      <c r="O2334" s="69">
        <v>2.1719949999999999</v>
      </c>
      <c r="P2334" s="69">
        <v>3803.63454</v>
      </c>
      <c r="S2334" s="69">
        <v>426.82307120000002</v>
      </c>
      <c r="T2334">
        <v>0</v>
      </c>
      <c r="V2334" s="51">
        <v>17</v>
      </c>
      <c r="W2334" s="51">
        <v>662</v>
      </c>
      <c r="X2334" s="51">
        <v>221</v>
      </c>
    </row>
    <row r="2335" spans="1:24" x14ac:dyDescent="0.2">
      <c r="A2335">
        <v>44430</v>
      </c>
      <c r="B2335" t="s">
        <v>1739</v>
      </c>
      <c r="C2335" t="s">
        <v>1730</v>
      </c>
      <c r="D2335">
        <v>2018</v>
      </c>
      <c r="E2335" t="str">
        <f t="shared" si="36"/>
        <v>444302018</v>
      </c>
      <c r="F2335">
        <v>170582</v>
      </c>
      <c r="G2335" t="str">
        <f>VLOOKUP($A2335,CATMUN!$B$2:$C$1123,2,0)</f>
        <v>Medio</v>
      </c>
      <c r="H2335" t="str">
        <f>VLOOKUP($A2335,CATMUN!$B$2:$D$1123,3,0)</f>
        <v>01 Ciudades Emergentes</v>
      </c>
      <c r="I2335">
        <f>VLOOKUP($A2335,CATMUN!$B$2:$G$1123,4,0)</f>
        <v>0</v>
      </c>
      <c r="J2335">
        <f>VLOOKUP($A2335,CATMUN!$B$2:$G$1123,6,0)</f>
        <v>13</v>
      </c>
      <c r="K2335" s="69">
        <v>2728.1200529999996</v>
      </c>
      <c r="L2335" s="69">
        <v>8257.698492464815</v>
      </c>
      <c r="M2335" s="69">
        <v>56.418417999999996</v>
      </c>
      <c r="N2335" s="69">
        <v>332.17944507407412</v>
      </c>
      <c r="O2335" s="69">
        <v>37.818071000000003</v>
      </c>
      <c r="P2335" s="69">
        <v>3803.63454</v>
      </c>
      <c r="S2335" s="69">
        <v>426.82307120000002</v>
      </c>
      <c r="T2335">
        <v>0</v>
      </c>
      <c r="V2335" s="51">
        <v>109</v>
      </c>
      <c r="W2335" s="51">
        <v>435</v>
      </c>
      <c r="X2335" s="51">
        <v>1735</v>
      </c>
    </row>
    <row r="2336" spans="1:24" x14ac:dyDescent="0.2">
      <c r="A2336">
        <v>47189</v>
      </c>
      <c r="B2336" t="s">
        <v>1751</v>
      </c>
      <c r="C2336" t="s">
        <v>1744</v>
      </c>
      <c r="D2336">
        <v>2018</v>
      </c>
      <c r="E2336" t="str">
        <f t="shared" si="36"/>
        <v>471892018</v>
      </c>
      <c r="F2336">
        <v>120071</v>
      </c>
      <c r="G2336" t="str">
        <f>VLOOKUP($A2336,CATMUN!$B$2:$C$1123,2,0)</f>
        <v>Medio</v>
      </c>
      <c r="H2336" t="str">
        <f>VLOOKUP($A2336,CATMUN!$B$2:$D$1123,3,0)</f>
        <v>01 Ciudades Emergentes</v>
      </c>
      <c r="I2336">
        <f>VLOOKUP($A2336,CATMUN!$B$2:$G$1123,4,0)</f>
        <v>0</v>
      </c>
      <c r="J2336">
        <f>VLOOKUP($A2336,CATMUN!$B$2:$G$1123,6,0)</f>
        <v>13</v>
      </c>
      <c r="K2336" s="69">
        <v>1836.410071</v>
      </c>
      <c r="L2336" s="69">
        <v>8257.698492464815</v>
      </c>
      <c r="M2336" s="69">
        <v>22.303999999999998</v>
      </c>
      <c r="N2336" s="69">
        <v>332.17944507407412</v>
      </c>
      <c r="P2336" s="69">
        <v>3803.63454</v>
      </c>
      <c r="Q2336">
        <v>0</v>
      </c>
      <c r="S2336" s="69">
        <v>426.82307120000002</v>
      </c>
      <c r="T2336">
        <v>0</v>
      </c>
      <c r="V2336" s="51">
        <v>109</v>
      </c>
      <c r="W2336" s="51">
        <v>605</v>
      </c>
      <c r="X2336" s="51">
        <v>1735</v>
      </c>
    </row>
    <row r="2337" spans="1:24" x14ac:dyDescent="0.2">
      <c r="A2337">
        <v>52356</v>
      </c>
      <c r="B2337" t="s">
        <v>1823</v>
      </c>
      <c r="C2337" t="s">
        <v>1606</v>
      </c>
      <c r="D2337">
        <v>2018</v>
      </c>
      <c r="E2337" t="str">
        <f t="shared" si="36"/>
        <v>523562018</v>
      </c>
      <c r="F2337">
        <v>116136</v>
      </c>
      <c r="G2337" t="str">
        <f>VLOOKUP($A2337,CATMUN!$B$2:$C$1123,2,0)</f>
        <v>Bajo</v>
      </c>
      <c r="H2337" t="str">
        <f>VLOOKUP($A2337,CATMUN!$B$2:$D$1123,3,0)</f>
        <v>01 Ciudades Emergentes</v>
      </c>
      <c r="I2337">
        <f>VLOOKUP($A2337,CATMUN!$B$2:$G$1123,4,0)</f>
        <v>0</v>
      </c>
      <c r="J2337">
        <f>VLOOKUP($A2337,CATMUN!$B$2:$G$1123,6,0)</f>
        <v>13</v>
      </c>
      <c r="K2337" s="69">
        <v>8033.807476</v>
      </c>
      <c r="L2337" s="69">
        <v>8257.698492464815</v>
      </c>
      <c r="M2337" s="69">
        <v>669.14083600000004</v>
      </c>
      <c r="N2337" s="69">
        <v>332.17944507407412</v>
      </c>
      <c r="O2337" s="69">
        <v>0</v>
      </c>
      <c r="P2337" s="69">
        <v>3803.63454</v>
      </c>
      <c r="Q2337">
        <v>0</v>
      </c>
      <c r="R2337">
        <v>0</v>
      </c>
      <c r="S2337" s="69">
        <v>426.82307120000002</v>
      </c>
      <c r="T2337">
        <v>0</v>
      </c>
      <c r="V2337" s="51">
        <v>109</v>
      </c>
      <c r="W2337" s="51">
        <v>1146</v>
      </c>
      <c r="X2337" s="51">
        <v>1735</v>
      </c>
    </row>
    <row r="2338" spans="1:24" x14ac:dyDescent="0.2">
      <c r="A2338">
        <v>52835</v>
      </c>
      <c r="B2338" t="s">
        <v>1852</v>
      </c>
      <c r="C2338" t="s">
        <v>1606</v>
      </c>
      <c r="D2338">
        <v>2018</v>
      </c>
      <c r="E2338" t="str">
        <f t="shared" si="36"/>
        <v>528352018</v>
      </c>
      <c r="F2338">
        <v>253637</v>
      </c>
      <c r="G2338" t="str">
        <f>VLOOKUP($A2338,CATMUN!$B$2:$C$1123,2,0)</f>
        <v>Bajo</v>
      </c>
      <c r="H2338" t="str">
        <f>VLOOKUP($A2338,CATMUN!$B$2:$D$1123,3,0)</f>
        <v>01 Ciudades Emergentes</v>
      </c>
      <c r="I2338">
        <f>VLOOKUP($A2338,CATMUN!$B$2:$G$1123,4,0)</f>
        <v>0</v>
      </c>
      <c r="J2338">
        <f>VLOOKUP($A2338,CATMUN!$B$2:$G$1123,6,0)</f>
        <v>13</v>
      </c>
      <c r="K2338" s="69">
        <v>3323.7876879999999</v>
      </c>
      <c r="L2338" s="69">
        <v>8257.698492464815</v>
      </c>
      <c r="M2338" s="69">
        <v>33.721351999999996</v>
      </c>
      <c r="N2338" s="69">
        <v>332.17944507407412</v>
      </c>
      <c r="P2338" s="69">
        <v>3803.63454</v>
      </c>
      <c r="Q2338">
        <v>0</v>
      </c>
      <c r="S2338" s="69">
        <v>426.82307120000002</v>
      </c>
      <c r="T2338">
        <v>0</v>
      </c>
      <c r="V2338" s="51">
        <v>2</v>
      </c>
      <c r="W2338" s="51">
        <v>470</v>
      </c>
      <c r="X2338" s="51">
        <v>388</v>
      </c>
    </row>
    <row r="2339" spans="1:24" x14ac:dyDescent="0.2">
      <c r="A2339">
        <v>54498</v>
      </c>
      <c r="B2339" t="s">
        <v>1880</v>
      </c>
      <c r="C2339" t="s">
        <v>1855</v>
      </c>
      <c r="D2339">
        <v>2018</v>
      </c>
      <c r="E2339" t="str">
        <f t="shared" si="36"/>
        <v>544982018</v>
      </c>
      <c r="F2339">
        <v>118273</v>
      </c>
      <c r="G2339" t="str">
        <f>VLOOKUP($A2339,CATMUN!$B$2:$C$1123,2,0)</f>
        <v>Medio</v>
      </c>
      <c r="H2339" t="str">
        <f>VLOOKUP($A2339,CATMUN!$B$2:$D$1123,3,0)</f>
        <v>01 Ciudades Emergentes</v>
      </c>
      <c r="I2339">
        <f>VLOOKUP($A2339,CATMUN!$B$2:$G$1123,4,0)</f>
        <v>0</v>
      </c>
      <c r="J2339">
        <f>VLOOKUP($A2339,CATMUN!$B$2:$G$1123,6,0)</f>
        <v>13</v>
      </c>
      <c r="K2339" s="69">
        <v>3995.1757599999996</v>
      </c>
      <c r="L2339" s="69">
        <v>8257.698492464815</v>
      </c>
      <c r="M2339" s="69">
        <v>357.21679999999998</v>
      </c>
      <c r="N2339" s="69">
        <v>332.17944507407412</v>
      </c>
      <c r="P2339" s="69">
        <v>3803.63454</v>
      </c>
      <c r="Q2339">
        <v>0</v>
      </c>
      <c r="S2339" s="69">
        <v>426.82307120000002</v>
      </c>
      <c r="T2339">
        <v>0</v>
      </c>
      <c r="V2339" s="51">
        <v>109</v>
      </c>
      <c r="W2339" s="51">
        <v>255</v>
      </c>
      <c r="X2339" s="51">
        <v>1735</v>
      </c>
    </row>
    <row r="2340" spans="1:24" x14ac:dyDescent="0.2">
      <c r="A2340">
        <v>66170</v>
      </c>
      <c r="B2340" t="s">
        <v>1909</v>
      </c>
      <c r="C2340" t="s">
        <v>1431</v>
      </c>
      <c r="D2340">
        <v>2018</v>
      </c>
      <c r="E2340" t="str">
        <f t="shared" si="36"/>
        <v>661702018</v>
      </c>
      <c r="F2340">
        <v>217178</v>
      </c>
      <c r="G2340" t="str">
        <f>VLOOKUP($A2340,CATMUN!$B$2:$C$1123,2,0)</f>
        <v>Alto</v>
      </c>
      <c r="H2340" t="str">
        <f>VLOOKUP($A2340,CATMUN!$B$2:$D$1123,3,0)</f>
        <v>01 Ciudades Emergentes</v>
      </c>
      <c r="I2340">
        <f>VLOOKUP($A2340,CATMUN!$B$2:$G$1123,4,0)</f>
        <v>0</v>
      </c>
      <c r="J2340">
        <f>VLOOKUP($A2340,CATMUN!$B$2:$G$1123,6,0)</f>
        <v>13</v>
      </c>
      <c r="K2340" s="69">
        <v>19720.873993999998</v>
      </c>
      <c r="L2340" s="69">
        <v>8257.698492464815</v>
      </c>
      <c r="M2340" s="69">
        <v>921.66415300000006</v>
      </c>
      <c r="N2340" s="69">
        <v>332.17944507407412</v>
      </c>
      <c r="P2340" s="69">
        <v>3803.63454</v>
      </c>
      <c r="Q2340">
        <v>0</v>
      </c>
      <c r="S2340" s="69">
        <v>426.82307120000002</v>
      </c>
      <c r="T2340">
        <v>0</v>
      </c>
      <c r="V2340" s="51">
        <v>19</v>
      </c>
      <c r="W2340" s="51">
        <v>3251</v>
      </c>
      <c r="X2340" s="51">
        <v>221</v>
      </c>
    </row>
    <row r="2341" spans="1:24" x14ac:dyDescent="0.2">
      <c r="A2341">
        <v>66400</v>
      </c>
      <c r="B2341" t="s">
        <v>1912</v>
      </c>
      <c r="C2341" t="s">
        <v>1431</v>
      </c>
      <c r="D2341">
        <v>2018</v>
      </c>
      <c r="E2341" t="str">
        <f t="shared" si="36"/>
        <v>664002018</v>
      </c>
      <c r="F2341">
        <v>27923</v>
      </c>
      <c r="G2341" t="str">
        <f>VLOOKUP($A2341,CATMUN!$B$2:$C$1123,2,0)</f>
        <v>Medio</v>
      </c>
      <c r="H2341" t="str">
        <f>VLOOKUP($A2341,CATMUN!$B$2:$D$1123,3,0)</f>
        <v>01 Ciudades Emergentes</v>
      </c>
      <c r="I2341">
        <f>VLOOKUP($A2341,CATMUN!$B$2:$G$1123,4,0)</f>
        <v>0</v>
      </c>
      <c r="J2341">
        <f>VLOOKUP($A2341,CATMUN!$B$2:$G$1123,6,0)</f>
        <v>13</v>
      </c>
      <c r="K2341" s="69">
        <v>1846.5416992</v>
      </c>
      <c r="L2341" s="69">
        <v>8257.698492464815</v>
      </c>
      <c r="M2341" s="69">
        <v>78.157199140000003</v>
      </c>
      <c r="N2341" s="69">
        <v>332.17944507407412</v>
      </c>
      <c r="P2341" s="69">
        <v>3803.63454</v>
      </c>
      <c r="Q2341">
        <v>0</v>
      </c>
      <c r="S2341" s="69">
        <v>426.82307120000002</v>
      </c>
      <c r="T2341">
        <v>0</v>
      </c>
      <c r="V2341" s="51">
        <v>38</v>
      </c>
      <c r="W2341" s="51">
        <v>115</v>
      </c>
      <c r="X2341" s="51">
        <v>530</v>
      </c>
    </row>
    <row r="2342" spans="1:24" x14ac:dyDescent="0.2">
      <c r="A2342">
        <v>68081</v>
      </c>
      <c r="B2342" t="s">
        <v>1925</v>
      </c>
      <c r="C2342" t="s">
        <v>1919</v>
      </c>
      <c r="D2342">
        <v>2018</v>
      </c>
      <c r="E2342" t="str">
        <f t="shared" si="36"/>
        <v>680812018</v>
      </c>
      <c r="F2342">
        <v>203537</v>
      </c>
      <c r="G2342" t="str">
        <f>VLOOKUP($A2342,CATMUN!$B$2:$C$1123,2,0)</f>
        <v>Alto</v>
      </c>
      <c r="H2342" t="str">
        <f>VLOOKUP($A2342,CATMUN!$B$2:$D$1123,3,0)</f>
        <v>01 Ciudades Emergentes</v>
      </c>
      <c r="I2342">
        <f>VLOOKUP($A2342,CATMUN!$B$2:$G$1123,4,0)</f>
        <v>0</v>
      </c>
      <c r="J2342">
        <f>VLOOKUP($A2342,CATMUN!$B$2:$G$1123,6,0)</f>
        <v>13</v>
      </c>
      <c r="K2342" s="69">
        <v>31911.727660999997</v>
      </c>
      <c r="L2342" s="69">
        <v>8257.698492464815</v>
      </c>
      <c r="M2342" s="69">
        <v>209.185644</v>
      </c>
      <c r="N2342" s="69">
        <v>332.17944507407412</v>
      </c>
      <c r="P2342" s="69">
        <v>3803.63454</v>
      </c>
      <c r="Q2342">
        <v>0</v>
      </c>
      <c r="S2342" s="69">
        <v>426.82307120000002</v>
      </c>
      <c r="T2342">
        <v>0</v>
      </c>
      <c r="V2342" s="51">
        <v>109</v>
      </c>
      <c r="W2342" s="51">
        <v>20743</v>
      </c>
      <c r="X2342" s="51">
        <v>1735</v>
      </c>
    </row>
    <row r="2343" spans="1:24" x14ac:dyDescent="0.2">
      <c r="A2343">
        <v>76111</v>
      </c>
      <c r="B2343" t="s">
        <v>2074</v>
      </c>
      <c r="C2343" t="s">
        <v>2069</v>
      </c>
      <c r="D2343">
        <v>2018</v>
      </c>
      <c r="E2343" t="str">
        <f t="shared" si="36"/>
        <v>761112018</v>
      </c>
      <c r="F2343">
        <v>127545</v>
      </c>
      <c r="G2343" t="str">
        <f>VLOOKUP($A2343,CATMUN!$B$2:$C$1123,2,0)</f>
        <v>Alto</v>
      </c>
      <c r="H2343" t="str">
        <f>VLOOKUP($A2343,CATMUN!$B$2:$D$1123,3,0)</f>
        <v>01 Ciudades Emergentes</v>
      </c>
      <c r="I2343">
        <f>VLOOKUP($A2343,CATMUN!$B$2:$G$1123,4,0)</f>
        <v>0</v>
      </c>
      <c r="J2343">
        <f>VLOOKUP($A2343,CATMUN!$B$2:$G$1123,6,0)</f>
        <v>13</v>
      </c>
      <c r="K2343" s="69">
        <v>11505.302246200001</v>
      </c>
      <c r="L2343" s="69">
        <v>8257.698492464815</v>
      </c>
      <c r="M2343" s="69">
        <v>14.973270000000001</v>
      </c>
      <c r="N2343" s="69">
        <v>332.17944507407412</v>
      </c>
      <c r="O2343" s="69">
        <v>8.6959999999999989E-3</v>
      </c>
      <c r="P2343" s="69">
        <v>3803.63454</v>
      </c>
      <c r="S2343" s="69">
        <v>426.82307120000002</v>
      </c>
      <c r="T2343">
        <v>0</v>
      </c>
      <c r="V2343" s="51">
        <v>157</v>
      </c>
      <c r="W2343" s="51">
        <v>1447</v>
      </c>
      <c r="X2343" s="51">
        <v>2699</v>
      </c>
    </row>
    <row r="2344" spans="1:24" x14ac:dyDescent="0.2">
      <c r="A2344">
        <v>76147</v>
      </c>
      <c r="B2344" t="s">
        <v>2078</v>
      </c>
      <c r="C2344" t="s">
        <v>2069</v>
      </c>
      <c r="D2344">
        <v>2018</v>
      </c>
      <c r="E2344" t="str">
        <f t="shared" si="36"/>
        <v>761472018</v>
      </c>
      <c r="F2344">
        <v>135729</v>
      </c>
      <c r="G2344" t="str">
        <f>VLOOKUP($A2344,CATMUN!$B$2:$C$1123,2,0)</f>
        <v>Alto</v>
      </c>
      <c r="H2344" t="str">
        <f>VLOOKUP($A2344,CATMUN!$B$2:$D$1123,3,0)</f>
        <v>01 Ciudades Emergentes</v>
      </c>
      <c r="I2344">
        <f>VLOOKUP($A2344,CATMUN!$B$2:$G$1123,4,0)</f>
        <v>0</v>
      </c>
      <c r="J2344">
        <f>VLOOKUP($A2344,CATMUN!$B$2:$G$1123,6,0)</f>
        <v>13</v>
      </c>
      <c r="K2344" s="69">
        <v>12504.517142719998</v>
      </c>
      <c r="L2344" s="69">
        <v>8257.698492464815</v>
      </c>
      <c r="M2344" s="69">
        <v>650.65488800000003</v>
      </c>
      <c r="N2344" s="69">
        <v>332.17944507407412</v>
      </c>
      <c r="P2344" s="69">
        <v>3803.63454</v>
      </c>
      <c r="Q2344">
        <v>0</v>
      </c>
      <c r="S2344" s="69">
        <v>426.82307120000002</v>
      </c>
      <c r="T2344">
        <v>0</v>
      </c>
      <c r="V2344" s="51">
        <v>109</v>
      </c>
      <c r="W2344" s="51">
        <v>390</v>
      </c>
      <c r="X2344" s="51">
        <v>1735</v>
      </c>
    </row>
    <row r="2345" spans="1:24" x14ac:dyDescent="0.2">
      <c r="A2345">
        <v>81001</v>
      </c>
      <c r="B2345" t="s">
        <v>2104</v>
      </c>
      <c r="C2345" t="s">
        <v>2104</v>
      </c>
      <c r="D2345">
        <v>2018</v>
      </c>
      <c r="E2345" t="str">
        <f t="shared" si="36"/>
        <v>810012018</v>
      </c>
      <c r="F2345">
        <v>85585</v>
      </c>
      <c r="G2345" t="str">
        <f>VLOOKUP($A2345,CATMUN!$B$2:$C$1123,2,0)</f>
        <v>Medio</v>
      </c>
      <c r="H2345" t="str">
        <f>VLOOKUP($A2345,CATMUN!$B$2:$D$1123,3,0)</f>
        <v>01 Ciudades Emergentes</v>
      </c>
      <c r="I2345">
        <f>VLOOKUP($A2345,CATMUN!$B$2:$G$1123,4,0)</f>
        <v>0</v>
      </c>
      <c r="J2345">
        <f>VLOOKUP($A2345,CATMUN!$B$2:$G$1123,6,0)</f>
        <v>13</v>
      </c>
      <c r="K2345" s="69">
        <v>2564.6682500000002</v>
      </c>
      <c r="L2345" s="69">
        <v>8257.698492464815</v>
      </c>
      <c r="M2345" s="69">
        <v>563.88956286000007</v>
      </c>
      <c r="N2345" s="69">
        <v>332.17944507407412</v>
      </c>
      <c r="P2345" s="69">
        <v>3803.63454</v>
      </c>
      <c r="Q2345">
        <v>0</v>
      </c>
      <c r="S2345" s="69">
        <v>426.82307120000002</v>
      </c>
      <c r="T2345">
        <v>0</v>
      </c>
      <c r="V2345" s="51">
        <v>109</v>
      </c>
      <c r="W2345" s="51">
        <v>793</v>
      </c>
      <c r="X2345" s="51">
        <v>1735</v>
      </c>
    </row>
    <row r="2346" spans="1:24" x14ac:dyDescent="0.2">
      <c r="A2346">
        <v>85001</v>
      </c>
      <c r="B2346" t="s">
        <v>2112</v>
      </c>
      <c r="C2346" t="s">
        <v>2111</v>
      </c>
      <c r="D2346">
        <v>2018</v>
      </c>
      <c r="E2346" t="str">
        <f t="shared" si="36"/>
        <v>850012018</v>
      </c>
      <c r="F2346">
        <v>168433</v>
      </c>
      <c r="G2346" t="str">
        <f>VLOOKUP($A2346,CATMUN!$B$2:$C$1123,2,0)</f>
        <v>Medio</v>
      </c>
      <c r="H2346" t="str">
        <f>VLOOKUP($A2346,CATMUN!$B$2:$D$1123,3,0)</f>
        <v>01 Ciudades Emergentes</v>
      </c>
      <c r="I2346">
        <f>VLOOKUP($A2346,CATMUN!$B$2:$G$1123,4,0)</f>
        <v>0</v>
      </c>
      <c r="J2346">
        <f>VLOOKUP($A2346,CATMUN!$B$2:$G$1123,6,0)</f>
        <v>13</v>
      </c>
      <c r="K2346" s="69">
        <v>14935.142046200002</v>
      </c>
      <c r="L2346" s="69">
        <v>8257.698492464815</v>
      </c>
      <c r="M2346" s="69">
        <v>959.56369200000006</v>
      </c>
      <c r="N2346" s="69">
        <v>332.17944507407412</v>
      </c>
      <c r="P2346" s="69">
        <v>3803.63454</v>
      </c>
      <c r="Q2346">
        <v>0</v>
      </c>
      <c r="R2346">
        <v>0</v>
      </c>
      <c r="S2346" s="69">
        <v>426.82307120000002</v>
      </c>
      <c r="T2346">
        <v>0</v>
      </c>
      <c r="V2346" s="51">
        <v>109</v>
      </c>
      <c r="W2346" s="51">
        <v>2175</v>
      </c>
      <c r="X2346" s="51">
        <v>1735</v>
      </c>
    </row>
    <row r="2347" spans="1:24" x14ac:dyDescent="0.2">
      <c r="A2347">
        <v>86001</v>
      </c>
      <c r="B2347" t="s">
        <v>2130</v>
      </c>
      <c r="C2347" t="s">
        <v>2129</v>
      </c>
      <c r="D2347">
        <v>2018</v>
      </c>
      <c r="E2347" t="str">
        <f t="shared" si="36"/>
        <v>860012018</v>
      </c>
      <c r="F2347">
        <v>56398</v>
      </c>
      <c r="G2347" t="str">
        <f>VLOOKUP($A2347,CATMUN!$B$2:$C$1123,2,0)</f>
        <v>Medio</v>
      </c>
      <c r="H2347" t="str">
        <f>VLOOKUP($A2347,CATMUN!$B$2:$D$1123,3,0)</f>
        <v>01 Ciudades Emergentes</v>
      </c>
      <c r="I2347">
        <f>VLOOKUP($A2347,CATMUN!$B$2:$G$1123,4,0)</f>
        <v>0</v>
      </c>
      <c r="J2347">
        <f>VLOOKUP($A2347,CATMUN!$B$2:$G$1123,6,0)</f>
        <v>13</v>
      </c>
      <c r="K2347" s="69">
        <v>1961.6501329999999</v>
      </c>
      <c r="L2347" s="69">
        <v>8257.698492464815</v>
      </c>
      <c r="M2347" s="69">
        <v>152.592375</v>
      </c>
      <c r="N2347" s="69">
        <v>332.17944507407412</v>
      </c>
      <c r="P2347" s="69">
        <v>3803.63454</v>
      </c>
      <c r="Q2347">
        <v>0</v>
      </c>
      <c r="S2347" s="69">
        <v>426.82307120000002</v>
      </c>
      <c r="T2347">
        <v>0</v>
      </c>
      <c r="V2347" s="51">
        <v>157</v>
      </c>
      <c r="W2347" s="51">
        <v>350</v>
      </c>
      <c r="X2347" s="51">
        <v>2699</v>
      </c>
    </row>
    <row r="2348" spans="1:24" x14ac:dyDescent="0.2">
      <c r="A2348">
        <v>91001</v>
      </c>
      <c r="B2348" t="s">
        <v>2141</v>
      </c>
      <c r="C2348" t="s">
        <v>2140</v>
      </c>
      <c r="D2348">
        <v>2018</v>
      </c>
      <c r="E2348" t="str">
        <f t="shared" si="36"/>
        <v>910012018</v>
      </c>
      <c r="F2348">
        <v>48144</v>
      </c>
      <c r="G2348" t="str">
        <f>VLOOKUP($A2348,CATMUN!$B$2:$C$1123,2,0)</f>
        <v>Bajo</v>
      </c>
      <c r="H2348" t="str">
        <f>VLOOKUP($A2348,CATMUN!$B$2:$D$1123,3,0)</f>
        <v>01 Ciudades Emergentes</v>
      </c>
      <c r="I2348">
        <f>VLOOKUP($A2348,CATMUN!$B$2:$G$1123,4,0)</f>
        <v>0</v>
      </c>
      <c r="J2348">
        <f>VLOOKUP($A2348,CATMUN!$B$2:$G$1123,6,0)</f>
        <v>13</v>
      </c>
      <c r="K2348" s="69">
        <v>3122.7255580000001</v>
      </c>
      <c r="L2348" s="69">
        <v>8257.698492464815</v>
      </c>
      <c r="M2348" s="69">
        <v>0</v>
      </c>
      <c r="N2348" s="69">
        <v>332.17944507407412</v>
      </c>
      <c r="P2348" s="69">
        <v>3803.63454</v>
      </c>
      <c r="Q2348">
        <v>0</v>
      </c>
      <c r="S2348" s="69">
        <v>426.82307120000002</v>
      </c>
      <c r="T2348">
        <v>0</v>
      </c>
      <c r="V2348" s="51">
        <v>2</v>
      </c>
      <c r="W2348" s="51">
        <v>497</v>
      </c>
      <c r="X2348" s="51">
        <v>388</v>
      </c>
    </row>
    <row r="2349" spans="1:24" x14ac:dyDescent="0.2">
      <c r="A2349">
        <v>94001</v>
      </c>
      <c r="B2349" t="s">
        <v>2151</v>
      </c>
      <c r="C2349" t="s">
        <v>2150</v>
      </c>
      <c r="D2349">
        <v>2018</v>
      </c>
      <c r="E2349" t="str">
        <f t="shared" si="36"/>
        <v>940012018</v>
      </c>
      <c r="F2349">
        <v>31514</v>
      </c>
      <c r="G2349" t="str">
        <f>VLOOKUP($A2349,CATMUN!$B$2:$C$1123,2,0)</f>
        <v>Medio</v>
      </c>
      <c r="H2349" t="str">
        <f>VLOOKUP($A2349,CATMUN!$B$2:$D$1123,3,0)</f>
        <v>01 Ciudades Emergentes</v>
      </c>
      <c r="I2349">
        <f>VLOOKUP($A2349,CATMUN!$B$2:$G$1123,4,0)</f>
        <v>0</v>
      </c>
      <c r="J2349">
        <f>VLOOKUP($A2349,CATMUN!$B$2:$G$1123,6,0)</f>
        <v>13</v>
      </c>
      <c r="K2349" s="69">
        <v>403.32753499999995</v>
      </c>
      <c r="L2349" s="69">
        <v>8257.698492464815</v>
      </c>
      <c r="M2349" s="69">
        <v>28.900500000000001</v>
      </c>
      <c r="N2349" s="69">
        <v>332.17944507407412</v>
      </c>
      <c r="P2349" s="69">
        <v>3803.63454</v>
      </c>
      <c r="Q2349">
        <v>0</v>
      </c>
      <c r="S2349" s="69">
        <v>426.82307120000002</v>
      </c>
      <c r="T2349">
        <v>0</v>
      </c>
      <c r="V2349" s="51">
        <v>109</v>
      </c>
      <c r="W2349" s="51">
        <v>72</v>
      </c>
      <c r="X2349" s="51">
        <v>1735</v>
      </c>
    </row>
    <row r="2350" spans="1:24" x14ac:dyDescent="0.2">
      <c r="A2350">
        <v>95001</v>
      </c>
      <c r="B2350" t="s">
        <v>2160</v>
      </c>
      <c r="C2350" t="s">
        <v>2159</v>
      </c>
      <c r="D2350">
        <v>2018</v>
      </c>
      <c r="E2350" t="str">
        <f t="shared" si="36"/>
        <v>950012018</v>
      </c>
      <c r="F2350">
        <v>52815</v>
      </c>
      <c r="G2350" t="str">
        <f>VLOOKUP($A2350,CATMUN!$B$2:$C$1123,2,0)</f>
        <v>Medio</v>
      </c>
      <c r="H2350" t="str">
        <f>VLOOKUP($A2350,CATMUN!$B$2:$D$1123,3,0)</f>
        <v>01 Ciudades Emergentes</v>
      </c>
      <c r="I2350">
        <f>VLOOKUP($A2350,CATMUN!$B$2:$G$1123,4,0)</f>
        <v>0</v>
      </c>
      <c r="J2350">
        <f>VLOOKUP($A2350,CATMUN!$B$2:$G$1123,6,0)</f>
        <v>13</v>
      </c>
      <c r="K2350" s="69">
        <v>1494.4379157100002</v>
      </c>
      <c r="L2350" s="69">
        <v>8257.698492464815</v>
      </c>
      <c r="M2350" s="69">
        <v>132.942589</v>
      </c>
      <c r="N2350" s="69">
        <v>332.17944507407412</v>
      </c>
      <c r="P2350" s="69">
        <v>3803.63454</v>
      </c>
      <c r="Q2350">
        <v>0</v>
      </c>
      <c r="S2350" s="69">
        <v>426.82307120000002</v>
      </c>
      <c r="T2350">
        <v>0</v>
      </c>
      <c r="V2350" s="51">
        <v>109</v>
      </c>
      <c r="W2350" s="51">
        <v>166</v>
      </c>
      <c r="X2350" s="51">
        <v>1735</v>
      </c>
    </row>
    <row r="2351" spans="1:24" x14ac:dyDescent="0.2">
      <c r="A2351">
        <v>97001</v>
      </c>
      <c r="B2351" t="s">
        <v>2163</v>
      </c>
      <c r="C2351" t="s">
        <v>2162</v>
      </c>
      <c r="D2351">
        <v>2018</v>
      </c>
      <c r="E2351" t="str">
        <f t="shared" si="36"/>
        <v>970012018</v>
      </c>
      <c r="F2351">
        <v>29850</v>
      </c>
      <c r="G2351" t="str">
        <f>VLOOKUP($A2351,CATMUN!$B$2:$C$1123,2,0)</f>
        <v>Bajo</v>
      </c>
      <c r="H2351" t="str">
        <f>VLOOKUP($A2351,CATMUN!$B$2:$D$1123,3,0)</f>
        <v>01 Ciudades Emergentes</v>
      </c>
      <c r="I2351">
        <f>VLOOKUP($A2351,CATMUN!$B$2:$G$1123,4,0)</f>
        <v>0</v>
      </c>
      <c r="J2351">
        <f>VLOOKUP($A2351,CATMUN!$B$2:$G$1123,6,0)</f>
        <v>13</v>
      </c>
      <c r="K2351" s="69">
        <v>283.02556499999997</v>
      </c>
      <c r="L2351" s="69">
        <v>8257.698492464815</v>
      </c>
      <c r="M2351" s="69">
        <v>52.010300000000001</v>
      </c>
      <c r="N2351" s="69">
        <v>332.17944507407412</v>
      </c>
      <c r="P2351" s="69">
        <v>3803.63454</v>
      </c>
      <c r="Q2351">
        <v>0</v>
      </c>
      <c r="S2351" s="69">
        <v>426.82307120000002</v>
      </c>
      <c r="T2351">
        <v>0</v>
      </c>
      <c r="U2351">
        <v>6.5</v>
      </c>
      <c r="V2351" s="51">
        <v>109</v>
      </c>
      <c r="W2351" s="51">
        <v>25</v>
      </c>
      <c r="X2351" s="51">
        <v>1735</v>
      </c>
    </row>
    <row r="2352" spans="1:24" x14ac:dyDescent="0.2">
      <c r="A2352">
        <v>99001</v>
      </c>
      <c r="B2352" t="s">
        <v>2170</v>
      </c>
      <c r="C2352" t="s">
        <v>2169</v>
      </c>
      <c r="D2352">
        <v>2018</v>
      </c>
      <c r="E2352" t="str">
        <f t="shared" si="36"/>
        <v>990012018</v>
      </c>
      <c r="F2352">
        <v>20936</v>
      </c>
      <c r="G2352" t="str">
        <f>VLOOKUP($A2352,CATMUN!$B$2:$C$1123,2,0)</f>
        <v>Medio</v>
      </c>
      <c r="H2352" t="str">
        <f>VLOOKUP($A2352,CATMUN!$B$2:$D$1123,3,0)</f>
        <v>01 Ciudades Emergentes</v>
      </c>
      <c r="I2352">
        <f>VLOOKUP($A2352,CATMUN!$B$2:$G$1123,4,0)</f>
        <v>0</v>
      </c>
      <c r="J2352">
        <f>VLOOKUP($A2352,CATMUN!$B$2:$G$1123,6,0)</f>
        <v>13</v>
      </c>
      <c r="K2352" s="69">
        <v>974.64490095999997</v>
      </c>
      <c r="L2352" s="69">
        <v>8257.698492464815</v>
      </c>
      <c r="M2352" s="69">
        <v>16.225992999999999</v>
      </c>
      <c r="N2352" s="69">
        <v>332.17944507407412</v>
      </c>
      <c r="O2352" s="69">
        <v>0</v>
      </c>
      <c r="P2352" s="69">
        <v>3803.63454</v>
      </c>
      <c r="Q2352">
        <v>0</v>
      </c>
      <c r="S2352" s="69">
        <v>426.82307120000002</v>
      </c>
      <c r="T2352">
        <v>0</v>
      </c>
      <c r="V2352" s="51">
        <v>2</v>
      </c>
      <c r="W2352" s="51">
        <v>40</v>
      </c>
      <c r="X2352" s="51">
        <v>388</v>
      </c>
    </row>
    <row r="2353" spans="1:24" x14ac:dyDescent="0.2">
      <c r="A2353">
        <v>5030</v>
      </c>
      <c r="B2353" t="s">
        <v>2181</v>
      </c>
      <c r="C2353" t="s">
        <v>2176</v>
      </c>
      <c r="D2353">
        <v>2018</v>
      </c>
      <c r="E2353" t="str">
        <f t="shared" si="36"/>
        <v>50302018</v>
      </c>
      <c r="F2353">
        <v>30227</v>
      </c>
      <c r="G2353" t="str">
        <f>VLOOKUP($A2353,CATMUN!$B$2:$C$1123,2,0)</f>
        <v>Alto</v>
      </c>
      <c r="H2353" t="str">
        <f>VLOOKUP($A2353,CATMUN!$B$2:$D$1123,3,0)</f>
        <v>Municipios intermedios</v>
      </c>
      <c r="I2353">
        <f>VLOOKUP($A2353,CATMUN!$B$2:$G$1123,4,0)</f>
        <v>0</v>
      </c>
      <c r="J2353">
        <f>VLOOKUP($A2353,CATMUN!$B$2:$G$1123,6,0)</f>
        <v>14</v>
      </c>
      <c r="K2353" s="69">
        <v>1816.4542379999998</v>
      </c>
      <c r="L2353" s="69">
        <v>1632</v>
      </c>
      <c r="M2353" s="69">
        <v>277.46051400000005</v>
      </c>
      <c r="N2353" s="69">
        <v>150.88139043449155</v>
      </c>
      <c r="P2353" s="69">
        <v>249.73210548</v>
      </c>
      <c r="Q2353">
        <v>0</v>
      </c>
      <c r="S2353" s="69">
        <v>663.19442000000004</v>
      </c>
      <c r="T2353">
        <v>0</v>
      </c>
      <c r="U2353">
        <v>0.13025</v>
      </c>
      <c r="V2353" s="51">
        <v>17</v>
      </c>
      <c r="W2353" s="51">
        <v>259</v>
      </c>
      <c r="X2353" s="51">
        <v>221</v>
      </c>
    </row>
    <row r="2354" spans="1:24" x14ac:dyDescent="0.2">
      <c r="A2354">
        <v>5034</v>
      </c>
      <c r="B2354" t="s">
        <v>2183</v>
      </c>
      <c r="C2354" t="s">
        <v>2176</v>
      </c>
      <c r="D2354">
        <v>2018</v>
      </c>
      <c r="E2354" t="str">
        <f t="shared" si="36"/>
        <v>50342018</v>
      </c>
      <c r="F2354">
        <v>43269</v>
      </c>
      <c r="G2354" t="str">
        <f>VLOOKUP($A2354,CATMUN!$B$2:$C$1123,2,0)</f>
        <v>Medio</v>
      </c>
      <c r="H2354" t="str">
        <f>VLOOKUP($A2354,CATMUN!$B$2:$D$1123,3,0)</f>
        <v>Municipios intermedios</v>
      </c>
      <c r="I2354">
        <f>VLOOKUP($A2354,CATMUN!$B$2:$G$1123,4,0)</f>
        <v>0</v>
      </c>
      <c r="J2354">
        <f>VLOOKUP($A2354,CATMUN!$B$2:$G$1123,6,0)</f>
        <v>14</v>
      </c>
      <c r="K2354" s="69">
        <v>431.05601968000002</v>
      </c>
      <c r="L2354" s="69">
        <v>1632</v>
      </c>
      <c r="M2354" s="69">
        <v>233.5405586</v>
      </c>
      <c r="N2354" s="69">
        <v>150.88139043449155</v>
      </c>
      <c r="P2354" s="69">
        <v>249.73210548</v>
      </c>
      <c r="Q2354">
        <v>0</v>
      </c>
      <c r="S2354" s="69">
        <v>663.19442000000004</v>
      </c>
      <c r="T2354">
        <v>0</v>
      </c>
      <c r="U2354">
        <v>25.857713</v>
      </c>
      <c r="V2354" s="51">
        <v>17</v>
      </c>
      <c r="W2354" s="51">
        <v>358</v>
      </c>
      <c r="X2354" s="51">
        <v>221</v>
      </c>
    </row>
    <row r="2355" spans="1:24" x14ac:dyDescent="0.2">
      <c r="A2355">
        <v>5036</v>
      </c>
      <c r="B2355" t="s">
        <v>2184</v>
      </c>
      <c r="C2355" t="s">
        <v>2176</v>
      </c>
      <c r="D2355">
        <v>2018</v>
      </c>
      <c r="E2355" t="str">
        <f t="shared" si="36"/>
        <v>50362018</v>
      </c>
      <c r="F2355">
        <v>5756</v>
      </c>
      <c r="G2355" t="str">
        <f>VLOOKUP($A2355,CATMUN!$B$2:$C$1123,2,0)</f>
        <v>Bajo</v>
      </c>
      <c r="H2355" t="str">
        <f>VLOOKUP($A2355,CATMUN!$B$2:$D$1123,3,0)</f>
        <v>Municipios intermedios</v>
      </c>
      <c r="I2355">
        <f>VLOOKUP($A2355,CATMUN!$B$2:$G$1123,4,0)</f>
        <v>0</v>
      </c>
      <c r="J2355">
        <f>VLOOKUP($A2355,CATMUN!$B$2:$G$1123,6,0)</f>
        <v>14</v>
      </c>
      <c r="K2355" s="69">
        <v>310.952719</v>
      </c>
      <c r="L2355" s="69">
        <v>1632</v>
      </c>
      <c r="N2355" s="69">
        <v>150.88139043449155</v>
      </c>
      <c r="P2355" s="69">
        <v>249.73210548</v>
      </c>
      <c r="Q2355">
        <v>0</v>
      </c>
      <c r="S2355" s="69">
        <v>663.19442000000004</v>
      </c>
      <c r="T2355">
        <v>0</v>
      </c>
      <c r="V2355" s="51">
        <v>17</v>
      </c>
      <c r="W2355" s="51">
        <v>5</v>
      </c>
      <c r="X2355" s="51">
        <v>221</v>
      </c>
    </row>
    <row r="2356" spans="1:24" x14ac:dyDescent="0.2">
      <c r="A2356">
        <v>5051</v>
      </c>
      <c r="B2356" t="s">
        <v>2189</v>
      </c>
      <c r="C2356" t="s">
        <v>2176</v>
      </c>
      <c r="D2356">
        <v>2018</v>
      </c>
      <c r="E2356" t="str">
        <f t="shared" si="36"/>
        <v>50512018</v>
      </c>
      <c r="F2356">
        <v>29295</v>
      </c>
      <c r="G2356" t="str">
        <f>VLOOKUP($A2356,CATMUN!$B$2:$C$1123,2,0)</f>
        <v>Bajo</v>
      </c>
      <c r="H2356" t="str">
        <f>VLOOKUP($A2356,CATMUN!$B$2:$D$1123,3,0)</f>
        <v>Municipios intermedios</v>
      </c>
      <c r="I2356">
        <f>VLOOKUP($A2356,CATMUN!$B$2:$G$1123,4,0)</f>
        <v>0</v>
      </c>
      <c r="J2356">
        <f>VLOOKUP($A2356,CATMUN!$B$2:$G$1123,6,0)</f>
        <v>14</v>
      </c>
      <c r="K2356" s="69">
        <v>690.81543700000009</v>
      </c>
      <c r="L2356" s="69">
        <v>1632</v>
      </c>
      <c r="M2356" s="69">
        <v>0</v>
      </c>
      <c r="N2356" s="69">
        <v>150.88139043449155</v>
      </c>
      <c r="O2356" s="69">
        <v>249.73210548</v>
      </c>
      <c r="P2356" s="69">
        <v>249.73210548</v>
      </c>
      <c r="Q2356">
        <v>1</v>
      </c>
      <c r="S2356" s="69">
        <v>663.19442000000004</v>
      </c>
      <c r="T2356">
        <v>0</v>
      </c>
      <c r="V2356" s="51">
        <v>17</v>
      </c>
      <c r="W2356" s="51">
        <v>40</v>
      </c>
      <c r="X2356" s="51">
        <v>221</v>
      </c>
    </row>
    <row r="2357" spans="1:24" x14ac:dyDescent="0.2">
      <c r="A2357">
        <v>5091</v>
      </c>
      <c r="B2357" t="s">
        <v>2192</v>
      </c>
      <c r="C2357" t="s">
        <v>2176</v>
      </c>
      <c r="D2357">
        <v>2018</v>
      </c>
      <c r="E2357" t="str">
        <f t="shared" si="36"/>
        <v>50912018</v>
      </c>
      <c r="F2357">
        <v>10323</v>
      </c>
      <c r="G2357" t="str">
        <f>VLOOKUP($A2357,CATMUN!$B$2:$C$1123,2,0)</f>
        <v>Medio</v>
      </c>
      <c r="H2357" t="str">
        <f>VLOOKUP($A2357,CATMUN!$B$2:$D$1123,3,0)</f>
        <v>Municipios intermedios</v>
      </c>
      <c r="I2357">
        <f>VLOOKUP($A2357,CATMUN!$B$2:$G$1123,4,0)</f>
        <v>0</v>
      </c>
      <c r="J2357">
        <f>VLOOKUP($A2357,CATMUN!$B$2:$G$1123,6,0)</f>
        <v>14</v>
      </c>
      <c r="K2357" s="69">
        <v>679.57712100000003</v>
      </c>
      <c r="L2357" s="69">
        <v>1632</v>
      </c>
      <c r="M2357" s="69">
        <v>10.297008999999999</v>
      </c>
      <c r="N2357" s="69">
        <v>150.88139043449155</v>
      </c>
      <c r="P2357" s="69">
        <v>249.73210548</v>
      </c>
      <c r="Q2357">
        <v>0</v>
      </c>
      <c r="S2357" s="69">
        <v>663.19442000000004</v>
      </c>
      <c r="T2357">
        <v>0</v>
      </c>
      <c r="V2357" s="51">
        <v>17</v>
      </c>
      <c r="W2357" s="51">
        <v>21</v>
      </c>
      <c r="X2357" s="51">
        <v>221</v>
      </c>
    </row>
    <row r="2358" spans="1:24" x14ac:dyDescent="0.2">
      <c r="A2358">
        <v>5093</v>
      </c>
      <c r="B2358" t="s">
        <v>1926</v>
      </c>
      <c r="C2358" t="s">
        <v>2176</v>
      </c>
      <c r="D2358">
        <v>2018</v>
      </c>
      <c r="E2358" t="str">
        <f t="shared" si="36"/>
        <v>50932018</v>
      </c>
      <c r="F2358">
        <v>15607</v>
      </c>
      <c r="G2358" t="str">
        <f>VLOOKUP($A2358,CATMUN!$B$2:$C$1123,2,0)</f>
        <v>Bajo</v>
      </c>
      <c r="H2358" t="str">
        <f>VLOOKUP($A2358,CATMUN!$B$2:$D$1123,3,0)</f>
        <v>Municipios intermedios</v>
      </c>
      <c r="I2358">
        <f>VLOOKUP($A2358,CATMUN!$B$2:$G$1123,4,0)</f>
        <v>0</v>
      </c>
      <c r="J2358">
        <f>VLOOKUP($A2358,CATMUN!$B$2:$G$1123,6,0)</f>
        <v>14</v>
      </c>
      <c r="K2358" s="69">
        <v>465.990161</v>
      </c>
      <c r="L2358" s="69">
        <v>1632</v>
      </c>
      <c r="M2358" s="69">
        <v>22.759280999999998</v>
      </c>
      <c r="N2358" s="69">
        <v>150.88139043449155</v>
      </c>
      <c r="P2358" s="69">
        <v>249.73210548</v>
      </c>
      <c r="Q2358">
        <v>0</v>
      </c>
      <c r="S2358" s="69">
        <v>663.19442000000004</v>
      </c>
      <c r="T2358">
        <v>0</v>
      </c>
      <c r="V2358" s="51">
        <v>17</v>
      </c>
      <c r="W2358" s="51">
        <v>35</v>
      </c>
      <c r="X2358" s="51">
        <v>221</v>
      </c>
    </row>
    <row r="2359" spans="1:24" x14ac:dyDescent="0.2">
      <c r="A2359">
        <v>5145</v>
      </c>
      <c r="B2359" t="s">
        <v>2199</v>
      </c>
      <c r="C2359" t="s">
        <v>2176</v>
      </c>
      <c r="D2359">
        <v>2018</v>
      </c>
      <c r="E2359" t="str">
        <f t="shared" si="36"/>
        <v>51452018</v>
      </c>
      <c r="F2359">
        <v>4743</v>
      </c>
      <c r="G2359" t="str">
        <f>VLOOKUP($A2359,CATMUN!$B$2:$C$1123,2,0)</f>
        <v>Medio</v>
      </c>
      <c r="H2359" t="str">
        <f>VLOOKUP($A2359,CATMUN!$B$2:$D$1123,3,0)</f>
        <v>Municipios intermedios</v>
      </c>
      <c r="I2359">
        <f>VLOOKUP($A2359,CATMUN!$B$2:$G$1123,4,0)</f>
        <v>0</v>
      </c>
      <c r="J2359">
        <f>VLOOKUP($A2359,CATMUN!$B$2:$G$1123,6,0)</f>
        <v>14</v>
      </c>
      <c r="K2359" s="69">
        <v>271.38924244999998</v>
      </c>
      <c r="L2359" s="69">
        <v>1632</v>
      </c>
      <c r="N2359" s="69">
        <v>150.88139043449155</v>
      </c>
      <c r="P2359" s="69">
        <v>249.73210548</v>
      </c>
      <c r="Q2359">
        <v>0</v>
      </c>
      <c r="S2359" s="69">
        <v>663.19442000000004</v>
      </c>
      <c r="T2359">
        <v>0</v>
      </c>
      <c r="V2359" s="51">
        <v>17</v>
      </c>
      <c r="W2359" s="51">
        <v>6</v>
      </c>
      <c r="X2359" s="51">
        <v>221</v>
      </c>
    </row>
    <row r="2360" spans="1:24" x14ac:dyDescent="0.2">
      <c r="A2360">
        <v>5147</v>
      </c>
      <c r="B2360" t="s">
        <v>2200</v>
      </c>
      <c r="C2360" t="s">
        <v>2176</v>
      </c>
      <c r="D2360">
        <v>2018</v>
      </c>
      <c r="E2360" t="str">
        <f t="shared" si="36"/>
        <v>51472018</v>
      </c>
      <c r="F2360">
        <v>47932</v>
      </c>
      <c r="G2360" t="str">
        <f>VLOOKUP($A2360,CATMUN!$B$2:$C$1123,2,0)</f>
        <v>Alto</v>
      </c>
      <c r="H2360" t="str">
        <f>VLOOKUP($A2360,CATMUN!$B$2:$D$1123,3,0)</f>
        <v>Municipios intermedios</v>
      </c>
      <c r="I2360">
        <f>VLOOKUP($A2360,CATMUN!$B$2:$G$1123,4,0)</f>
        <v>0</v>
      </c>
      <c r="J2360">
        <f>VLOOKUP($A2360,CATMUN!$B$2:$G$1123,6,0)</f>
        <v>14</v>
      </c>
      <c r="K2360" s="69">
        <v>3420.9291071599996</v>
      </c>
      <c r="L2360" s="69">
        <v>1632</v>
      </c>
      <c r="M2360" s="69">
        <v>195.37398999999999</v>
      </c>
      <c r="N2360" s="69">
        <v>150.88139043449155</v>
      </c>
      <c r="P2360" s="69">
        <v>249.73210548</v>
      </c>
      <c r="Q2360">
        <v>0</v>
      </c>
      <c r="S2360" s="69">
        <v>663.19442000000004</v>
      </c>
      <c r="T2360">
        <v>0</v>
      </c>
      <c r="V2360" s="51">
        <v>17</v>
      </c>
      <c r="W2360" s="51">
        <v>161</v>
      </c>
      <c r="X2360" s="51">
        <v>221</v>
      </c>
    </row>
    <row r="2361" spans="1:24" x14ac:dyDescent="0.2">
      <c r="A2361">
        <v>5148</v>
      </c>
      <c r="B2361" t="s">
        <v>2212</v>
      </c>
      <c r="C2361" t="s">
        <v>2176</v>
      </c>
      <c r="D2361">
        <v>2018</v>
      </c>
      <c r="E2361" t="str">
        <f t="shared" si="36"/>
        <v>51482018</v>
      </c>
      <c r="F2361">
        <v>59416</v>
      </c>
      <c r="G2361" t="str">
        <f>VLOOKUP($A2361,CATMUN!$B$2:$C$1123,2,0)</f>
        <v>Alto</v>
      </c>
      <c r="H2361" t="str">
        <f>VLOOKUP($A2361,CATMUN!$B$2:$D$1123,3,0)</f>
        <v>Otros Sistemas de Ciudades</v>
      </c>
      <c r="I2361">
        <f>VLOOKUP($A2361,CATMUN!$B$2:$G$1123,4,0)</f>
        <v>0</v>
      </c>
      <c r="J2361">
        <f>VLOOKUP($A2361,CATMUN!$B$2:$G$1123,6,0)</f>
        <v>14</v>
      </c>
      <c r="K2361" s="69">
        <v>9558.3434980000002</v>
      </c>
      <c r="L2361" s="69">
        <v>1632</v>
      </c>
      <c r="M2361" s="69">
        <v>3081.4879989999999</v>
      </c>
      <c r="N2361" s="69">
        <v>590.3581823939345</v>
      </c>
      <c r="O2361" s="69">
        <v>7.1004999999999999E-2</v>
      </c>
      <c r="P2361" s="69">
        <v>190.51995000000002</v>
      </c>
      <c r="R2361">
        <v>129.92003399999999</v>
      </c>
      <c r="S2361" s="69">
        <v>160.96876800000001</v>
      </c>
      <c r="V2361" s="51">
        <v>19</v>
      </c>
      <c r="W2361" s="51">
        <v>280</v>
      </c>
      <c r="X2361" s="51">
        <v>221</v>
      </c>
    </row>
    <row r="2362" spans="1:24" x14ac:dyDescent="0.2">
      <c r="A2362">
        <v>5172</v>
      </c>
      <c r="B2362" t="s">
        <v>2203</v>
      </c>
      <c r="C2362" t="s">
        <v>2176</v>
      </c>
      <c r="D2362">
        <v>2018</v>
      </c>
      <c r="E2362" t="str">
        <f t="shared" si="36"/>
        <v>51722018</v>
      </c>
      <c r="F2362">
        <v>57375</v>
      </c>
      <c r="G2362" t="str">
        <f>VLOOKUP($A2362,CATMUN!$B$2:$C$1123,2,0)</f>
        <v>Medio</v>
      </c>
      <c r="H2362" t="str">
        <f>VLOOKUP($A2362,CATMUN!$B$2:$D$1123,3,0)</f>
        <v>Municipios intermedios</v>
      </c>
      <c r="I2362">
        <f>VLOOKUP($A2362,CATMUN!$B$2:$G$1123,4,0)</f>
        <v>0</v>
      </c>
      <c r="J2362">
        <f>VLOOKUP($A2362,CATMUN!$B$2:$G$1123,6,0)</f>
        <v>14</v>
      </c>
      <c r="K2362" s="69">
        <v>3425.3917040000001</v>
      </c>
      <c r="L2362" s="69">
        <v>1632</v>
      </c>
      <c r="M2362" s="69">
        <v>105.35670399999999</v>
      </c>
      <c r="N2362" s="69">
        <v>150.88139043449155</v>
      </c>
      <c r="P2362" s="69">
        <v>249.73210548</v>
      </c>
      <c r="Q2362">
        <v>1</v>
      </c>
      <c r="S2362" s="69">
        <v>663.19442000000004</v>
      </c>
      <c r="T2362">
        <v>0</v>
      </c>
      <c r="V2362" s="51">
        <v>38</v>
      </c>
      <c r="W2362" s="51">
        <v>206</v>
      </c>
      <c r="X2362" s="51">
        <v>530</v>
      </c>
    </row>
    <row r="2363" spans="1:24" x14ac:dyDescent="0.2">
      <c r="A2363">
        <v>5190</v>
      </c>
      <c r="B2363" t="s">
        <v>2204</v>
      </c>
      <c r="C2363" t="s">
        <v>2176</v>
      </c>
      <c r="D2363">
        <v>2018</v>
      </c>
      <c r="E2363" t="str">
        <f t="shared" si="36"/>
        <v>51902018</v>
      </c>
      <c r="F2363">
        <v>9775</v>
      </c>
      <c r="G2363" t="str">
        <f>VLOOKUP($A2363,CATMUN!$B$2:$C$1123,2,0)</f>
        <v>Medio</v>
      </c>
      <c r="H2363" t="str">
        <f>VLOOKUP($A2363,CATMUN!$B$2:$D$1123,3,0)</f>
        <v>Municipios intermedios</v>
      </c>
      <c r="I2363">
        <f>VLOOKUP($A2363,CATMUN!$B$2:$G$1123,4,0)</f>
        <v>0</v>
      </c>
      <c r="J2363">
        <f>VLOOKUP($A2363,CATMUN!$B$2:$G$1123,6,0)</f>
        <v>14</v>
      </c>
      <c r="K2363" s="69">
        <v>737.58551599999998</v>
      </c>
      <c r="L2363" s="69">
        <v>1632</v>
      </c>
      <c r="M2363" s="69">
        <v>24.008803</v>
      </c>
      <c r="N2363" s="69">
        <v>150.88139043449155</v>
      </c>
      <c r="P2363" s="69">
        <v>249.73210548</v>
      </c>
      <c r="Q2363">
        <v>0</v>
      </c>
      <c r="S2363" s="69">
        <v>663.19442000000004</v>
      </c>
      <c r="T2363">
        <v>0</v>
      </c>
      <c r="V2363" s="51">
        <v>38</v>
      </c>
      <c r="W2363" s="51">
        <v>5</v>
      </c>
      <c r="X2363" s="51">
        <v>530</v>
      </c>
    </row>
    <row r="2364" spans="1:24" x14ac:dyDescent="0.2">
      <c r="A2364">
        <v>5209</v>
      </c>
      <c r="B2364" t="s">
        <v>1752</v>
      </c>
      <c r="C2364" t="s">
        <v>2176</v>
      </c>
      <c r="D2364">
        <v>2018</v>
      </c>
      <c r="E2364" t="str">
        <f t="shared" si="36"/>
        <v>52092018</v>
      </c>
      <c r="F2364">
        <v>21377</v>
      </c>
      <c r="G2364" t="str">
        <f>VLOOKUP($A2364,CATMUN!$B$2:$C$1123,2,0)</f>
        <v>Alto</v>
      </c>
      <c r="H2364" t="str">
        <f>VLOOKUP($A2364,CATMUN!$B$2:$D$1123,3,0)</f>
        <v>Municipios intermedios</v>
      </c>
      <c r="I2364">
        <f>VLOOKUP($A2364,CATMUN!$B$2:$G$1123,4,0)</f>
        <v>0</v>
      </c>
      <c r="J2364">
        <f>VLOOKUP($A2364,CATMUN!$B$2:$G$1123,6,0)</f>
        <v>14</v>
      </c>
      <c r="K2364" s="69">
        <v>1131.0198500000001</v>
      </c>
      <c r="L2364" s="69">
        <v>1632</v>
      </c>
      <c r="M2364" s="69">
        <v>77.227723999999995</v>
      </c>
      <c r="N2364" s="69">
        <v>150.88139043449155</v>
      </c>
      <c r="P2364" s="69">
        <v>249.73210548</v>
      </c>
      <c r="Q2364">
        <v>0</v>
      </c>
      <c r="S2364" s="69">
        <v>663.19442000000004</v>
      </c>
      <c r="T2364">
        <v>0</v>
      </c>
      <c r="U2364">
        <v>19.153110000000002</v>
      </c>
      <c r="V2364" s="51">
        <v>17</v>
      </c>
      <c r="W2364" s="51">
        <v>58</v>
      </c>
      <c r="X2364" s="51">
        <v>221</v>
      </c>
    </row>
    <row r="2365" spans="1:24" x14ac:dyDescent="0.2">
      <c r="A2365">
        <v>5212</v>
      </c>
      <c r="B2365" t="s">
        <v>2207</v>
      </c>
      <c r="C2365" t="s">
        <v>2176</v>
      </c>
      <c r="D2365">
        <v>2018</v>
      </c>
      <c r="E2365" t="str">
        <f t="shared" si="36"/>
        <v>52122018</v>
      </c>
      <c r="F2365">
        <v>77884</v>
      </c>
      <c r="G2365" t="str">
        <f>VLOOKUP($A2365,CATMUN!$B$2:$C$1123,2,0)</f>
        <v>Alto</v>
      </c>
      <c r="H2365" t="str">
        <f>VLOOKUP($A2365,CATMUN!$B$2:$D$1123,3,0)</f>
        <v>Otros Sistemas de Ciudades</v>
      </c>
      <c r="I2365">
        <f>VLOOKUP($A2365,CATMUN!$B$2:$G$1123,4,0)</f>
        <v>0</v>
      </c>
      <c r="J2365">
        <f>VLOOKUP($A2365,CATMUN!$B$2:$G$1123,6,0)</f>
        <v>14</v>
      </c>
      <c r="K2365" s="69">
        <v>10081.955206000001</v>
      </c>
      <c r="L2365" s="69">
        <v>1632</v>
      </c>
      <c r="M2365" s="69">
        <v>2905.5056090000003</v>
      </c>
      <c r="N2365" s="69">
        <v>590.3581823939345</v>
      </c>
      <c r="P2365" s="69">
        <v>190.51995000000002</v>
      </c>
      <c r="S2365" s="69">
        <v>160.96876800000001</v>
      </c>
      <c r="T2365">
        <v>0</v>
      </c>
      <c r="U2365">
        <v>7.3436560000000002</v>
      </c>
      <c r="V2365" s="51">
        <v>19</v>
      </c>
      <c r="W2365" s="51">
        <v>977</v>
      </c>
      <c r="X2365" s="51">
        <v>221</v>
      </c>
    </row>
    <row r="2366" spans="1:24" x14ac:dyDescent="0.2">
      <c r="A2366">
        <v>5237</v>
      </c>
      <c r="B2366" t="s">
        <v>2209</v>
      </c>
      <c r="C2366" t="s">
        <v>2176</v>
      </c>
      <c r="D2366">
        <v>2018</v>
      </c>
      <c r="E2366" t="str">
        <f t="shared" si="36"/>
        <v>52372018</v>
      </c>
      <c r="F2366">
        <v>18902</v>
      </c>
      <c r="G2366" t="str">
        <f>VLOOKUP($A2366,CATMUN!$B$2:$C$1123,2,0)</f>
        <v>Alto</v>
      </c>
      <c r="H2366" t="str">
        <f>VLOOKUP($A2366,CATMUN!$B$2:$D$1123,3,0)</f>
        <v>Municipios intermedios</v>
      </c>
      <c r="I2366">
        <f>VLOOKUP($A2366,CATMUN!$B$2:$G$1123,4,0)</f>
        <v>0</v>
      </c>
      <c r="J2366">
        <f>VLOOKUP($A2366,CATMUN!$B$2:$G$1123,6,0)</f>
        <v>14</v>
      </c>
      <c r="K2366" s="69">
        <v>1892.4572209999999</v>
      </c>
      <c r="L2366" s="69">
        <v>1632</v>
      </c>
      <c r="M2366" s="69">
        <v>274.187434</v>
      </c>
      <c r="N2366" s="69">
        <v>150.88139043449155</v>
      </c>
      <c r="P2366" s="69">
        <v>249.73210548</v>
      </c>
      <c r="Q2366">
        <v>0</v>
      </c>
      <c r="S2366" s="69">
        <v>663.19442000000004</v>
      </c>
      <c r="T2366">
        <v>0</v>
      </c>
      <c r="U2366">
        <v>49.883299999999998</v>
      </c>
      <c r="V2366" s="51">
        <v>17</v>
      </c>
      <c r="W2366" s="51">
        <v>181</v>
      </c>
      <c r="X2366" s="51">
        <v>221</v>
      </c>
    </row>
    <row r="2367" spans="1:24" x14ac:dyDescent="0.2">
      <c r="A2367">
        <v>5250</v>
      </c>
      <c r="B2367" t="s">
        <v>2211</v>
      </c>
      <c r="C2367" t="s">
        <v>2176</v>
      </c>
      <c r="D2367">
        <v>2018</v>
      </c>
      <c r="E2367" t="str">
        <f t="shared" si="36"/>
        <v>52502018</v>
      </c>
      <c r="F2367">
        <v>51862</v>
      </c>
      <c r="G2367" t="str">
        <f>VLOOKUP($A2367,CATMUN!$B$2:$C$1123,2,0)</f>
        <v>Medio</v>
      </c>
      <c r="H2367" t="str">
        <f>VLOOKUP($A2367,CATMUN!$B$2:$D$1123,3,0)</f>
        <v>Municipios intermedios</v>
      </c>
      <c r="I2367">
        <f>VLOOKUP($A2367,CATMUN!$B$2:$G$1123,4,0)</f>
        <v>0</v>
      </c>
      <c r="J2367">
        <f>VLOOKUP($A2367,CATMUN!$B$2:$G$1123,6,0)</f>
        <v>14</v>
      </c>
      <c r="K2367" s="69">
        <v>787.27299800000003</v>
      </c>
      <c r="L2367" s="69">
        <v>1632</v>
      </c>
      <c r="M2367" s="69">
        <v>4.6073370000000002</v>
      </c>
      <c r="N2367" s="69">
        <v>150.88139043449155</v>
      </c>
      <c r="P2367" s="69">
        <v>249.73210548</v>
      </c>
      <c r="Q2367">
        <v>0</v>
      </c>
      <c r="S2367" s="69">
        <v>663.19442000000004</v>
      </c>
      <c r="T2367">
        <v>0</v>
      </c>
      <c r="V2367" s="51">
        <v>17</v>
      </c>
      <c r="W2367" s="51">
        <v>75</v>
      </c>
      <c r="X2367" s="51">
        <v>221</v>
      </c>
    </row>
    <row r="2368" spans="1:24" x14ac:dyDescent="0.2">
      <c r="A2368">
        <v>5313</v>
      </c>
      <c r="B2368" t="s">
        <v>1585</v>
      </c>
      <c r="C2368" t="s">
        <v>2176</v>
      </c>
      <c r="D2368">
        <v>2018</v>
      </c>
      <c r="E2368" t="str">
        <f t="shared" si="36"/>
        <v>53132018</v>
      </c>
      <c r="F2368">
        <v>10117</v>
      </c>
      <c r="G2368" t="str">
        <f>VLOOKUP($A2368,CATMUN!$B$2:$C$1123,2,0)</f>
        <v>Medio</v>
      </c>
      <c r="H2368" t="str">
        <f>VLOOKUP($A2368,CATMUN!$B$2:$D$1123,3,0)</f>
        <v>Municipios intermedios</v>
      </c>
      <c r="I2368">
        <f>VLOOKUP($A2368,CATMUN!$B$2:$G$1123,4,0)</f>
        <v>0</v>
      </c>
      <c r="J2368">
        <f>VLOOKUP($A2368,CATMUN!$B$2:$G$1123,6,0)</f>
        <v>14</v>
      </c>
      <c r="K2368" s="69">
        <v>260.74342300000001</v>
      </c>
      <c r="L2368" s="69">
        <v>1632</v>
      </c>
      <c r="M2368" s="69">
        <v>21.540419</v>
      </c>
      <c r="N2368" s="69">
        <v>150.88139043449155</v>
      </c>
      <c r="P2368" s="69">
        <v>249.73210548</v>
      </c>
      <c r="Q2368">
        <v>0</v>
      </c>
      <c r="S2368" s="69">
        <v>663.19442000000004</v>
      </c>
      <c r="T2368">
        <v>0</v>
      </c>
      <c r="V2368" s="51">
        <v>17</v>
      </c>
      <c r="W2368" s="51">
        <v>19</v>
      </c>
      <c r="X2368" s="51">
        <v>221</v>
      </c>
    </row>
    <row r="2369" spans="1:24" x14ac:dyDescent="0.2">
      <c r="A2369">
        <v>5318</v>
      </c>
      <c r="B2369" t="s">
        <v>2223</v>
      </c>
      <c r="C2369" t="s">
        <v>2176</v>
      </c>
      <c r="D2369">
        <v>2018</v>
      </c>
      <c r="E2369" t="str">
        <f t="shared" si="36"/>
        <v>53182018</v>
      </c>
      <c r="F2369">
        <v>55121</v>
      </c>
      <c r="G2369" t="str">
        <f>VLOOKUP($A2369,CATMUN!$B$2:$C$1123,2,0)</f>
        <v>Alto</v>
      </c>
      <c r="H2369" t="str">
        <f>VLOOKUP($A2369,CATMUN!$B$2:$D$1123,3,0)</f>
        <v>Otros Sistemas de Ciudades</v>
      </c>
      <c r="I2369">
        <f>VLOOKUP($A2369,CATMUN!$B$2:$G$1123,4,0)</f>
        <v>0</v>
      </c>
      <c r="J2369">
        <f>VLOOKUP($A2369,CATMUN!$B$2:$G$1123,6,0)</f>
        <v>14</v>
      </c>
      <c r="K2369" s="69">
        <v>7319.3452929999994</v>
      </c>
      <c r="L2369" s="69">
        <v>1632</v>
      </c>
      <c r="M2369" s="69">
        <v>3347.4080610000001</v>
      </c>
      <c r="N2369" s="69">
        <v>590.3581823939345</v>
      </c>
      <c r="O2369" s="69">
        <v>0.35005999999999998</v>
      </c>
      <c r="P2369" s="69">
        <v>190.51995000000002</v>
      </c>
      <c r="S2369" s="69">
        <v>160.96876800000001</v>
      </c>
      <c r="T2369">
        <v>0</v>
      </c>
      <c r="U2369">
        <v>26.756295999999999</v>
      </c>
      <c r="V2369" s="51">
        <v>39</v>
      </c>
      <c r="W2369" s="51">
        <v>350</v>
      </c>
      <c r="X2369" s="51">
        <v>530</v>
      </c>
    </row>
    <row r="2370" spans="1:24" x14ac:dyDescent="0.2">
      <c r="A2370">
        <v>5321</v>
      </c>
      <c r="B2370" t="s">
        <v>2224</v>
      </c>
      <c r="C2370" t="s">
        <v>2176</v>
      </c>
      <c r="D2370">
        <v>2018</v>
      </c>
      <c r="E2370" t="str">
        <f t="shared" ref="E2370:E2433" si="37">A2370&amp;D2370</f>
        <v>53212018</v>
      </c>
      <c r="F2370">
        <v>8363</v>
      </c>
      <c r="G2370" t="str">
        <f>VLOOKUP($A2370,CATMUN!$B$2:$C$1123,2,0)</f>
        <v>Alto</v>
      </c>
      <c r="H2370" t="str">
        <f>VLOOKUP($A2370,CATMUN!$B$2:$D$1123,3,0)</f>
        <v>Municipios intermedios</v>
      </c>
      <c r="I2370">
        <f>VLOOKUP($A2370,CATMUN!$B$2:$G$1123,4,0)</f>
        <v>0</v>
      </c>
      <c r="J2370">
        <f>VLOOKUP($A2370,CATMUN!$B$2:$G$1123,6,0)</f>
        <v>14</v>
      </c>
      <c r="K2370" s="69">
        <v>2660.9797829999998</v>
      </c>
      <c r="L2370" s="69">
        <v>1632</v>
      </c>
      <c r="M2370" s="69">
        <v>294.69454899999999</v>
      </c>
      <c r="N2370" s="69">
        <v>150.88139043449155</v>
      </c>
      <c r="P2370" s="69">
        <v>249.73210548</v>
      </c>
      <c r="Q2370">
        <v>0</v>
      </c>
      <c r="S2370" s="69">
        <v>663.19442000000004</v>
      </c>
      <c r="T2370">
        <v>0</v>
      </c>
      <c r="U2370">
        <v>0.73367199999999999</v>
      </c>
      <c r="V2370" s="51">
        <v>38</v>
      </c>
      <c r="W2370" s="51">
        <v>68</v>
      </c>
      <c r="X2370" s="51">
        <v>530</v>
      </c>
    </row>
    <row r="2371" spans="1:24" x14ac:dyDescent="0.2">
      <c r="A2371">
        <v>5347</v>
      </c>
      <c r="B2371" t="s">
        <v>2225</v>
      </c>
      <c r="C2371" t="s">
        <v>2176</v>
      </c>
      <c r="D2371">
        <v>2018</v>
      </c>
      <c r="E2371" t="str">
        <f t="shared" si="37"/>
        <v>53472018</v>
      </c>
      <c r="F2371">
        <v>5451</v>
      </c>
      <c r="G2371" t="str">
        <f>VLOOKUP($A2371,CATMUN!$B$2:$C$1123,2,0)</f>
        <v>Medio</v>
      </c>
      <c r="H2371" t="str">
        <f>VLOOKUP($A2371,CATMUN!$B$2:$D$1123,3,0)</f>
        <v>Municipios intermedios</v>
      </c>
      <c r="I2371">
        <f>VLOOKUP($A2371,CATMUN!$B$2:$G$1123,4,0)</f>
        <v>0</v>
      </c>
      <c r="J2371">
        <f>VLOOKUP($A2371,CATMUN!$B$2:$G$1123,6,0)</f>
        <v>14</v>
      </c>
      <c r="K2371" s="69">
        <v>329.19928600000003</v>
      </c>
      <c r="L2371" s="69">
        <v>1632</v>
      </c>
      <c r="M2371" s="69">
        <v>62.183019999999999</v>
      </c>
      <c r="N2371" s="69">
        <v>150.88139043449155</v>
      </c>
      <c r="P2371" s="69">
        <v>249.73210548</v>
      </c>
      <c r="Q2371">
        <v>0</v>
      </c>
      <c r="S2371" s="69">
        <v>663.19442000000004</v>
      </c>
      <c r="T2371">
        <v>0</v>
      </c>
      <c r="V2371" s="51">
        <v>17</v>
      </c>
      <c r="W2371" s="51">
        <v>6</v>
      </c>
      <c r="X2371" s="51">
        <v>221</v>
      </c>
    </row>
    <row r="2372" spans="1:24" x14ac:dyDescent="0.2">
      <c r="A2372">
        <v>5353</v>
      </c>
      <c r="B2372" t="s">
        <v>2226</v>
      </c>
      <c r="C2372" t="s">
        <v>2176</v>
      </c>
      <c r="D2372">
        <v>2018</v>
      </c>
      <c r="E2372" t="str">
        <f t="shared" si="37"/>
        <v>53532018</v>
      </c>
      <c r="F2372">
        <v>5469</v>
      </c>
      <c r="G2372" t="str">
        <f>VLOOKUP($A2372,CATMUN!$B$2:$C$1123,2,0)</f>
        <v>Bajo</v>
      </c>
      <c r="H2372" t="str">
        <f>VLOOKUP($A2372,CATMUN!$B$2:$D$1123,3,0)</f>
        <v>Municipios intermedios</v>
      </c>
      <c r="I2372">
        <f>VLOOKUP($A2372,CATMUN!$B$2:$G$1123,4,0)</f>
        <v>0</v>
      </c>
      <c r="J2372">
        <f>VLOOKUP($A2372,CATMUN!$B$2:$G$1123,6,0)</f>
        <v>14</v>
      </c>
      <c r="K2372" s="69">
        <v>340.74584100000004</v>
      </c>
      <c r="L2372" s="69">
        <v>1632</v>
      </c>
      <c r="M2372" s="69">
        <v>46.472235999999995</v>
      </c>
      <c r="N2372" s="69">
        <v>150.88139043449155</v>
      </c>
      <c r="P2372" s="69">
        <v>249.73210548</v>
      </c>
      <c r="Q2372">
        <v>0</v>
      </c>
      <c r="R2372">
        <v>0</v>
      </c>
      <c r="S2372" s="69">
        <v>663.19442000000004</v>
      </c>
      <c r="T2372">
        <v>0</v>
      </c>
      <c r="V2372" s="51">
        <v>17</v>
      </c>
      <c r="W2372" s="51">
        <v>30</v>
      </c>
      <c r="X2372" s="51">
        <v>221</v>
      </c>
    </row>
    <row r="2373" spans="1:24" x14ac:dyDescent="0.2">
      <c r="A2373">
        <v>5364</v>
      </c>
      <c r="B2373" t="s">
        <v>2229</v>
      </c>
      <c r="C2373" t="s">
        <v>2176</v>
      </c>
      <c r="D2373">
        <v>2018</v>
      </c>
      <c r="E2373" t="str">
        <f t="shared" si="37"/>
        <v>53642018</v>
      </c>
      <c r="F2373">
        <v>14518</v>
      </c>
      <c r="G2373" t="str">
        <f>VLOOKUP($A2373,CATMUN!$B$2:$C$1123,2,0)</f>
        <v>Medio</v>
      </c>
      <c r="H2373" t="str">
        <f>VLOOKUP($A2373,CATMUN!$B$2:$D$1123,3,0)</f>
        <v>Municipios intermedios</v>
      </c>
      <c r="I2373">
        <f>VLOOKUP($A2373,CATMUN!$B$2:$G$1123,4,0)</f>
        <v>0</v>
      </c>
      <c r="J2373">
        <f>VLOOKUP($A2373,CATMUN!$B$2:$G$1123,6,0)</f>
        <v>14</v>
      </c>
      <c r="K2373" s="69">
        <v>794.96006499999999</v>
      </c>
      <c r="L2373" s="69">
        <v>1632</v>
      </c>
      <c r="M2373" s="69">
        <v>28.899615000000001</v>
      </c>
      <c r="N2373" s="69">
        <v>150.88139043449155</v>
      </c>
      <c r="P2373" s="69">
        <v>249.73210548</v>
      </c>
      <c r="Q2373">
        <v>0</v>
      </c>
      <c r="S2373" s="69">
        <v>663.19442000000004</v>
      </c>
      <c r="T2373">
        <v>0</v>
      </c>
      <c r="V2373" s="51">
        <v>17</v>
      </c>
      <c r="W2373" s="51">
        <v>74</v>
      </c>
      <c r="X2373" s="51">
        <v>221</v>
      </c>
    </row>
    <row r="2374" spans="1:24" x14ac:dyDescent="0.2">
      <c r="A2374">
        <v>5368</v>
      </c>
      <c r="B2374" t="s">
        <v>1334</v>
      </c>
      <c r="C2374" t="s">
        <v>2176</v>
      </c>
      <c r="D2374">
        <v>2018</v>
      </c>
      <c r="E2374" t="str">
        <f t="shared" si="37"/>
        <v>53682018</v>
      </c>
      <c r="F2374">
        <v>13640</v>
      </c>
      <c r="G2374" t="str">
        <f>VLOOKUP($A2374,CATMUN!$B$2:$C$1123,2,0)</f>
        <v>Medio</v>
      </c>
      <c r="H2374" t="str">
        <f>VLOOKUP($A2374,CATMUN!$B$2:$D$1123,3,0)</f>
        <v>Municipios intermedios</v>
      </c>
      <c r="I2374">
        <f>VLOOKUP($A2374,CATMUN!$B$2:$G$1123,4,0)</f>
        <v>0</v>
      </c>
      <c r="J2374">
        <f>VLOOKUP($A2374,CATMUN!$B$2:$G$1123,6,0)</f>
        <v>14</v>
      </c>
      <c r="K2374" s="69">
        <v>1483.602766</v>
      </c>
      <c r="L2374" s="69">
        <v>1632</v>
      </c>
      <c r="M2374" s="69">
        <v>253.58323499999997</v>
      </c>
      <c r="N2374" s="69">
        <v>150.88139043449155</v>
      </c>
      <c r="P2374" s="69">
        <v>249.73210548</v>
      </c>
      <c r="Q2374">
        <v>0</v>
      </c>
      <c r="S2374" s="69">
        <v>663.19442000000004</v>
      </c>
      <c r="T2374">
        <v>0</v>
      </c>
      <c r="V2374" s="51">
        <v>17</v>
      </c>
      <c r="W2374" s="51">
        <v>42</v>
      </c>
      <c r="X2374" s="51">
        <v>221</v>
      </c>
    </row>
    <row r="2375" spans="1:24" x14ac:dyDescent="0.2">
      <c r="A2375">
        <v>5390</v>
      </c>
      <c r="B2375" t="s">
        <v>2232</v>
      </c>
      <c r="C2375" t="s">
        <v>2176</v>
      </c>
      <c r="D2375">
        <v>2018</v>
      </c>
      <c r="E2375" t="str">
        <f t="shared" si="37"/>
        <v>53902018</v>
      </c>
      <c r="F2375">
        <v>8114</v>
      </c>
      <c r="G2375" t="str">
        <f>VLOOKUP($A2375,CATMUN!$B$2:$C$1123,2,0)</f>
        <v>Alto</v>
      </c>
      <c r="H2375" t="str">
        <f>VLOOKUP($A2375,CATMUN!$B$2:$D$1123,3,0)</f>
        <v>Municipios intermedios</v>
      </c>
      <c r="I2375">
        <f>VLOOKUP($A2375,CATMUN!$B$2:$G$1123,4,0)</f>
        <v>0</v>
      </c>
      <c r="J2375">
        <f>VLOOKUP($A2375,CATMUN!$B$2:$G$1123,6,0)</f>
        <v>14</v>
      </c>
      <c r="K2375" s="69">
        <v>2945.7520030000001</v>
      </c>
      <c r="L2375" s="69">
        <v>1632</v>
      </c>
      <c r="M2375" s="69">
        <v>0</v>
      </c>
      <c r="N2375" s="69">
        <v>150.88139043449155</v>
      </c>
      <c r="P2375" s="69">
        <v>249.73210548</v>
      </c>
      <c r="S2375" s="69">
        <v>663.19442000000004</v>
      </c>
      <c r="T2375">
        <v>0</v>
      </c>
      <c r="V2375" s="51">
        <v>8</v>
      </c>
      <c r="W2375" s="51">
        <v>68</v>
      </c>
      <c r="X2375" s="51">
        <v>151</v>
      </c>
    </row>
    <row r="2376" spans="1:24" x14ac:dyDescent="0.2">
      <c r="A2376">
        <v>5400</v>
      </c>
      <c r="B2376" t="s">
        <v>1828</v>
      </c>
      <c r="C2376" t="s">
        <v>2176</v>
      </c>
      <c r="D2376">
        <v>2018</v>
      </c>
      <c r="E2376" t="str">
        <f t="shared" si="37"/>
        <v>54002018</v>
      </c>
      <c r="F2376">
        <v>21475</v>
      </c>
      <c r="G2376" t="str">
        <f>VLOOKUP($A2376,CATMUN!$B$2:$C$1123,2,0)</f>
        <v>Alto</v>
      </c>
      <c r="H2376" t="str">
        <f>VLOOKUP($A2376,CATMUN!$B$2:$D$1123,3,0)</f>
        <v>Municipios intermedios</v>
      </c>
      <c r="I2376">
        <f>VLOOKUP($A2376,CATMUN!$B$2:$G$1123,4,0)</f>
        <v>0</v>
      </c>
      <c r="J2376">
        <f>VLOOKUP($A2376,CATMUN!$B$2:$G$1123,6,0)</f>
        <v>14</v>
      </c>
      <c r="K2376" s="69">
        <v>1188.0743409899999</v>
      </c>
      <c r="L2376" s="69">
        <v>1632</v>
      </c>
      <c r="M2376" s="69">
        <v>226.868945</v>
      </c>
      <c r="N2376" s="69">
        <v>150.88139043449155</v>
      </c>
      <c r="P2376" s="69">
        <v>249.73210548</v>
      </c>
      <c r="S2376" s="69">
        <v>663.19442000000004</v>
      </c>
      <c r="T2376">
        <v>0</v>
      </c>
      <c r="V2376" s="51">
        <v>17</v>
      </c>
      <c r="W2376" s="51">
        <v>164</v>
      </c>
      <c r="X2376" s="51">
        <v>221</v>
      </c>
    </row>
    <row r="2377" spans="1:24" x14ac:dyDescent="0.2">
      <c r="A2377">
        <v>5440</v>
      </c>
      <c r="B2377" t="s">
        <v>2235</v>
      </c>
      <c r="C2377" t="s">
        <v>2176</v>
      </c>
      <c r="D2377">
        <v>2018</v>
      </c>
      <c r="E2377" t="str">
        <f t="shared" si="37"/>
        <v>54402018</v>
      </c>
      <c r="F2377">
        <v>64645</v>
      </c>
      <c r="G2377" t="str">
        <f>VLOOKUP($A2377,CATMUN!$B$2:$C$1123,2,0)</f>
        <v>Alto</v>
      </c>
      <c r="H2377" t="str">
        <f>VLOOKUP($A2377,CATMUN!$B$2:$D$1123,3,0)</f>
        <v>Otros Sistemas de Ciudades</v>
      </c>
      <c r="I2377">
        <f>VLOOKUP($A2377,CATMUN!$B$2:$G$1123,4,0)</f>
        <v>0</v>
      </c>
      <c r="J2377">
        <f>VLOOKUP($A2377,CATMUN!$B$2:$G$1123,6,0)</f>
        <v>14</v>
      </c>
      <c r="K2377" s="69">
        <v>6149.5833739999998</v>
      </c>
      <c r="L2377" s="69">
        <v>1632</v>
      </c>
      <c r="M2377" s="69">
        <v>3276.3161709999999</v>
      </c>
      <c r="N2377" s="69">
        <v>590.3581823939345</v>
      </c>
      <c r="O2377" s="69">
        <v>190.51995000000002</v>
      </c>
      <c r="P2377" s="69">
        <v>190.51995000000002</v>
      </c>
      <c r="R2377">
        <v>160.96876800000001</v>
      </c>
      <c r="S2377" s="69">
        <v>160.96876800000001</v>
      </c>
      <c r="U2377">
        <v>70.683548999999999</v>
      </c>
      <c r="V2377" s="51">
        <v>19</v>
      </c>
      <c r="W2377" s="51">
        <v>434</v>
      </c>
      <c r="X2377" s="51">
        <v>221</v>
      </c>
    </row>
    <row r="2378" spans="1:24" x14ac:dyDescent="0.2">
      <c r="A2378">
        <v>5467</v>
      </c>
      <c r="B2378" t="s">
        <v>2236</v>
      </c>
      <c r="C2378" t="s">
        <v>2176</v>
      </c>
      <c r="D2378">
        <v>2018</v>
      </c>
      <c r="E2378" t="str">
        <f t="shared" si="37"/>
        <v>54672018</v>
      </c>
      <c r="F2378">
        <v>6680</v>
      </c>
      <c r="G2378" t="str">
        <f>VLOOKUP($A2378,CATMUN!$B$2:$C$1123,2,0)</f>
        <v>Medio</v>
      </c>
      <c r="H2378" t="str">
        <f>VLOOKUP($A2378,CATMUN!$B$2:$D$1123,3,0)</f>
        <v>Municipios intermedios</v>
      </c>
      <c r="I2378">
        <f>VLOOKUP($A2378,CATMUN!$B$2:$G$1123,4,0)</f>
        <v>0</v>
      </c>
      <c r="J2378">
        <f>VLOOKUP($A2378,CATMUN!$B$2:$G$1123,6,0)</f>
        <v>14</v>
      </c>
      <c r="K2378" s="69">
        <v>271.88116600000001</v>
      </c>
      <c r="L2378" s="69">
        <v>1632</v>
      </c>
      <c r="M2378" s="69">
        <v>26.23202302</v>
      </c>
      <c r="N2378" s="69">
        <v>150.88139043449155</v>
      </c>
      <c r="P2378" s="69">
        <v>249.73210548</v>
      </c>
      <c r="Q2378">
        <v>0</v>
      </c>
      <c r="S2378" s="69">
        <v>663.19442000000004</v>
      </c>
      <c r="T2378">
        <v>0</v>
      </c>
      <c r="V2378" s="51">
        <v>17</v>
      </c>
      <c r="W2378" s="51">
        <v>8</v>
      </c>
      <c r="X2378" s="51">
        <v>221</v>
      </c>
    </row>
    <row r="2379" spans="1:24" x14ac:dyDescent="0.2">
      <c r="A2379">
        <v>5541</v>
      </c>
      <c r="B2379" t="s">
        <v>2213</v>
      </c>
      <c r="C2379" t="s">
        <v>2176</v>
      </c>
      <c r="D2379">
        <v>2018</v>
      </c>
      <c r="E2379" t="str">
        <f t="shared" si="37"/>
        <v>55412018</v>
      </c>
      <c r="F2379">
        <v>21049</v>
      </c>
      <c r="G2379" t="str">
        <f>VLOOKUP($A2379,CATMUN!$B$2:$C$1123,2,0)</f>
        <v>Medio</v>
      </c>
      <c r="H2379" t="str">
        <f>VLOOKUP($A2379,CATMUN!$B$2:$D$1123,3,0)</f>
        <v>Municipios intermedios</v>
      </c>
      <c r="I2379">
        <f>VLOOKUP($A2379,CATMUN!$B$2:$G$1123,4,0)</f>
        <v>0</v>
      </c>
      <c r="J2379">
        <f>VLOOKUP($A2379,CATMUN!$B$2:$G$1123,6,0)</f>
        <v>14</v>
      </c>
      <c r="K2379" s="69">
        <v>1263.6433189999998</v>
      </c>
      <c r="L2379" s="69">
        <v>1632</v>
      </c>
      <c r="M2379" s="69">
        <v>425.662238</v>
      </c>
      <c r="N2379" s="69">
        <v>150.88139043449155</v>
      </c>
      <c r="P2379" s="69">
        <v>249.73210548</v>
      </c>
      <c r="Q2379">
        <v>0</v>
      </c>
      <c r="R2379">
        <v>100.569328</v>
      </c>
      <c r="S2379" s="69">
        <v>663.19442000000004</v>
      </c>
      <c r="V2379" s="51">
        <v>17</v>
      </c>
      <c r="W2379" s="51">
        <v>27</v>
      </c>
      <c r="X2379" s="51">
        <v>221</v>
      </c>
    </row>
    <row r="2380" spans="1:24" x14ac:dyDescent="0.2">
      <c r="A2380">
        <v>5576</v>
      </c>
      <c r="B2380" t="s">
        <v>2243</v>
      </c>
      <c r="C2380" t="s">
        <v>2176</v>
      </c>
      <c r="D2380">
        <v>2018</v>
      </c>
      <c r="E2380" t="str">
        <f t="shared" si="37"/>
        <v>55762018</v>
      </c>
      <c r="F2380">
        <v>8664</v>
      </c>
      <c r="G2380" t="str">
        <f>VLOOKUP($A2380,CATMUN!$B$2:$C$1123,2,0)</f>
        <v>Alto</v>
      </c>
      <c r="H2380" t="str">
        <f>VLOOKUP($A2380,CATMUN!$B$2:$D$1123,3,0)</f>
        <v>Municipios intermedios</v>
      </c>
      <c r="I2380">
        <f>VLOOKUP($A2380,CATMUN!$B$2:$G$1123,4,0)</f>
        <v>0</v>
      </c>
      <c r="J2380">
        <f>VLOOKUP($A2380,CATMUN!$B$2:$G$1123,6,0)</f>
        <v>14</v>
      </c>
      <c r="K2380" s="69">
        <v>430.253917</v>
      </c>
      <c r="L2380" s="69">
        <v>1632</v>
      </c>
      <c r="M2380" s="69">
        <v>24.014565999999999</v>
      </c>
      <c r="N2380" s="69">
        <v>150.88139043449155</v>
      </c>
      <c r="P2380" s="69">
        <v>249.73210548</v>
      </c>
      <c r="Q2380">
        <v>0</v>
      </c>
      <c r="S2380" s="69">
        <v>663.19442000000004</v>
      </c>
      <c r="V2380" s="51">
        <v>17</v>
      </c>
      <c r="W2380" s="51">
        <v>17</v>
      </c>
      <c r="X2380" s="51">
        <v>221</v>
      </c>
    </row>
    <row r="2381" spans="1:24" x14ac:dyDescent="0.2">
      <c r="A2381">
        <v>5591</v>
      </c>
      <c r="B2381" t="s">
        <v>2246</v>
      </c>
      <c r="C2381" t="s">
        <v>2176</v>
      </c>
      <c r="D2381">
        <v>2018</v>
      </c>
      <c r="E2381" t="str">
        <f t="shared" si="37"/>
        <v>55912018</v>
      </c>
      <c r="F2381">
        <v>18055</v>
      </c>
      <c r="G2381" t="str">
        <f>VLOOKUP($A2381,CATMUN!$B$2:$C$1123,2,0)</f>
        <v>Medio</v>
      </c>
      <c r="H2381" t="str">
        <f>VLOOKUP($A2381,CATMUN!$B$2:$D$1123,3,0)</f>
        <v>Municipios intermedios</v>
      </c>
      <c r="I2381">
        <f>VLOOKUP($A2381,CATMUN!$B$2:$G$1123,4,0)</f>
        <v>0</v>
      </c>
      <c r="J2381">
        <f>VLOOKUP($A2381,CATMUN!$B$2:$G$1123,6,0)</f>
        <v>14</v>
      </c>
      <c r="K2381" s="69">
        <v>831.53217099999995</v>
      </c>
      <c r="L2381" s="69">
        <v>1632</v>
      </c>
      <c r="M2381" s="69">
        <v>196.92956000000001</v>
      </c>
      <c r="N2381" s="69">
        <v>150.88139043449155</v>
      </c>
      <c r="P2381" s="69">
        <v>249.73210548</v>
      </c>
      <c r="Q2381">
        <v>0</v>
      </c>
      <c r="S2381" s="69">
        <v>663.19442000000004</v>
      </c>
      <c r="T2381">
        <v>0</v>
      </c>
      <c r="V2381" s="51">
        <v>17</v>
      </c>
      <c r="W2381" s="51">
        <v>89</v>
      </c>
      <c r="X2381" s="51">
        <v>221</v>
      </c>
    </row>
    <row r="2382" spans="1:24" x14ac:dyDescent="0.2">
      <c r="A2382">
        <v>5607</v>
      </c>
      <c r="B2382" t="s">
        <v>2214</v>
      </c>
      <c r="C2382" t="s">
        <v>2176</v>
      </c>
      <c r="D2382">
        <v>2018</v>
      </c>
      <c r="E2382" t="str">
        <f t="shared" si="37"/>
        <v>56072018</v>
      </c>
      <c r="F2382">
        <v>23514</v>
      </c>
      <c r="G2382" t="str">
        <f>VLOOKUP($A2382,CATMUN!$B$2:$C$1123,2,0)</f>
        <v>Alto</v>
      </c>
      <c r="H2382" t="str">
        <f>VLOOKUP($A2382,CATMUN!$B$2:$D$1123,3,0)</f>
        <v>Municipios intermedios</v>
      </c>
      <c r="I2382">
        <f>VLOOKUP($A2382,CATMUN!$B$2:$G$1123,4,0)</f>
        <v>0</v>
      </c>
      <c r="J2382">
        <f>VLOOKUP($A2382,CATMUN!$B$2:$G$1123,6,0)</f>
        <v>14</v>
      </c>
      <c r="K2382" s="69">
        <v>16470.297212999998</v>
      </c>
      <c r="L2382" s="69">
        <v>1632</v>
      </c>
      <c r="M2382" s="69">
        <v>5748.5010650000004</v>
      </c>
      <c r="N2382" s="69">
        <v>150.88139043449155</v>
      </c>
      <c r="P2382" s="69">
        <v>249.73210548</v>
      </c>
      <c r="S2382" s="69">
        <v>663.19442000000004</v>
      </c>
      <c r="T2382">
        <v>0</v>
      </c>
      <c r="V2382" s="51">
        <v>17</v>
      </c>
      <c r="W2382" s="51">
        <v>232</v>
      </c>
      <c r="X2382" s="51">
        <v>221</v>
      </c>
    </row>
    <row r="2383" spans="1:24" x14ac:dyDescent="0.2">
      <c r="A2383">
        <v>5656</v>
      </c>
      <c r="B2383" t="s">
        <v>2251</v>
      </c>
      <c r="C2383" t="s">
        <v>2176</v>
      </c>
      <c r="D2383">
        <v>2018</v>
      </c>
      <c r="E2383" t="str">
        <f t="shared" si="37"/>
        <v>56562018</v>
      </c>
      <c r="F2383">
        <v>15361</v>
      </c>
      <c r="G2383" t="str">
        <f>VLOOKUP($A2383,CATMUN!$B$2:$C$1123,2,0)</f>
        <v>Alto</v>
      </c>
      <c r="H2383" t="str">
        <f>VLOOKUP($A2383,CATMUN!$B$2:$D$1123,3,0)</f>
        <v>Municipios intermedios</v>
      </c>
      <c r="I2383">
        <f>VLOOKUP($A2383,CATMUN!$B$2:$G$1123,4,0)</f>
        <v>0</v>
      </c>
      <c r="J2383">
        <f>VLOOKUP($A2383,CATMUN!$B$2:$G$1123,6,0)</f>
        <v>14</v>
      </c>
      <c r="K2383" s="69">
        <v>3435.2398800000001</v>
      </c>
      <c r="L2383" s="69">
        <v>1632</v>
      </c>
      <c r="M2383" s="69">
        <v>616.26966799999991</v>
      </c>
      <c r="N2383" s="69">
        <v>150.88139043449155</v>
      </c>
      <c r="P2383" s="69">
        <v>249.73210548</v>
      </c>
      <c r="Q2383">
        <v>0</v>
      </c>
      <c r="S2383" s="69">
        <v>663.19442000000004</v>
      </c>
      <c r="T2383">
        <v>0</v>
      </c>
      <c r="U2383">
        <v>2.335181</v>
      </c>
      <c r="V2383" s="51">
        <v>17</v>
      </c>
      <c r="W2383" s="51">
        <v>80</v>
      </c>
      <c r="X2383" s="51">
        <v>221</v>
      </c>
    </row>
    <row r="2384" spans="1:24" x14ac:dyDescent="0.2">
      <c r="A2384">
        <v>5659</v>
      </c>
      <c r="B2384" t="s">
        <v>2253</v>
      </c>
      <c r="C2384" t="s">
        <v>2176</v>
      </c>
      <c r="D2384">
        <v>2018</v>
      </c>
      <c r="E2384" t="str">
        <f t="shared" si="37"/>
        <v>56592018</v>
      </c>
      <c r="F2384">
        <v>20093</v>
      </c>
      <c r="G2384" t="str">
        <f>VLOOKUP($A2384,CATMUN!$B$2:$C$1123,2,0)</f>
        <v>Bajo</v>
      </c>
      <c r="H2384" t="str">
        <f>VLOOKUP($A2384,CATMUN!$B$2:$D$1123,3,0)</f>
        <v>Municipios intermedios</v>
      </c>
      <c r="I2384">
        <f>VLOOKUP($A2384,CATMUN!$B$2:$G$1123,4,0)</f>
        <v>0</v>
      </c>
      <c r="J2384">
        <f>VLOOKUP($A2384,CATMUN!$B$2:$G$1123,6,0)</f>
        <v>14</v>
      </c>
      <c r="K2384" s="69">
        <v>333.31722772000001</v>
      </c>
      <c r="L2384" s="69">
        <v>1632</v>
      </c>
      <c r="M2384" s="69">
        <v>0.98519488</v>
      </c>
      <c r="N2384" s="69">
        <v>150.88139043449155</v>
      </c>
      <c r="P2384" s="69">
        <v>249.73210548</v>
      </c>
      <c r="Q2384">
        <v>0</v>
      </c>
      <c r="S2384" s="69">
        <v>663.19442000000004</v>
      </c>
      <c r="T2384">
        <v>0</v>
      </c>
      <c r="V2384" s="51">
        <v>17</v>
      </c>
      <c r="W2384" s="51">
        <v>23</v>
      </c>
      <c r="X2384" s="51">
        <v>221</v>
      </c>
    </row>
    <row r="2385" spans="1:24" x14ac:dyDescent="0.2">
      <c r="A2385">
        <v>5664</v>
      </c>
      <c r="B2385" t="s">
        <v>2254</v>
      </c>
      <c r="C2385" t="s">
        <v>2176</v>
      </c>
      <c r="D2385">
        <v>2018</v>
      </c>
      <c r="E2385" t="str">
        <f t="shared" si="37"/>
        <v>56642018</v>
      </c>
      <c r="F2385">
        <v>21949</v>
      </c>
      <c r="G2385" t="str">
        <f>VLOOKUP($A2385,CATMUN!$B$2:$C$1123,2,0)</f>
        <v>Alto</v>
      </c>
      <c r="H2385" t="str">
        <f>VLOOKUP($A2385,CATMUN!$B$2:$D$1123,3,0)</f>
        <v>Municipios intermedios</v>
      </c>
      <c r="I2385">
        <f>VLOOKUP($A2385,CATMUN!$B$2:$G$1123,4,0)</f>
        <v>0</v>
      </c>
      <c r="J2385">
        <f>VLOOKUP($A2385,CATMUN!$B$2:$G$1123,6,0)</f>
        <v>14</v>
      </c>
      <c r="K2385" s="69">
        <v>2688.6808839999999</v>
      </c>
      <c r="L2385" s="69">
        <v>1632</v>
      </c>
      <c r="M2385" s="69">
        <v>223.29383200000001</v>
      </c>
      <c r="N2385" s="69">
        <v>150.88139043449155</v>
      </c>
      <c r="P2385" s="69">
        <v>249.73210548</v>
      </c>
      <c r="Q2385">
        <v>0</v>
      </c>
      <c r="S2385" s="69">
        <v>663.19442000000004</v>
      </c>
      <c r="T2385">
        <v>0</v>
      </c>
      <c r="V2385" s="51">
        <v>8</v>
      </c>
      <c r="W2385" s="51">
        <v>534</v>
      </c>
      <c r="X2385" s="51">
        <v>151</v>
      </c>
    </row>
    <row r="2386" spans="1:24" x14ac:dyDescent="0.2">
      <c r="A2386">
        <v>5665</v>
      </c>
      <c r="B2386" t="s">
        <v>2255</v>
      </c>
      <c r="C2386" t="s">
        <v>2176</v>
      </c>
      <c r="D2386">
        <v>2018</v>
      </c>
      <c r="E2386" t="str">
        <f t="shared" si="37"/>
        <v>56652018</v>
      </c>
      <c r="F2386">
        <v>30932</v>
      </c>
      <c r="G2386" t="str">
        <f>VLOOKUP($A2386,CATMUN!$B$2:$C$1123,2,0)</f>
        <v>Medio</v>
      </c>
      <c r="H2386" t="str">
        <f>VLOOKUP($A2386,CATMUN!$B$2:$D$1123,3,0)</f>
        <v>Municipios intermedios</v>
      </c>
      <c r="I2386">
        <f>VLOOKUP($A2386,CATMUN!$B$2:$G$1123,4,0)</f>
        <v>0</v>
      </c>
      <c r="J2386">
        <f>VLOOKUP($A2386,CATMUN!$B$2:$G$1123,6,0)</f>
        <v>14</v>
      </c>
      <c r="K2386" s="69">
        <v>582.60145072000012</v>
      </c>
      <c r="L2386" s="69">
        <v>1632</v>
      </c>
      <c r="M2386" s="69">
        <v>35.303879999999999</v>
      </c>
      <c r="N2386" s="69">
        <v>150.88139043449155</v>
      </c>
      <c r="P2386" s="69">
        <v>249.73210548</v>
      </c>
      <c r="Q2386">
        <v>0</v>
      </c>
      <c r="S2386" s="69">
        <v>663.19442000000004</v>
      </c>
      <c r="T2386">
        <v>0</v>
      </c>
      <c r="V2386" s="51">
        <v>17</v>
      </c>
      <c r="W2386" s="51">
        <v>36</v>
      </c>
      <c r="X2386" s="51">
        <v>221</v>
      </c>
    </row>
    <row r="2387" spans="1:24" x14ac:dyDescent="0.2">
      <c r="A2387">
        <v>5674</v>
      </c>
      <c r="B2387" t="s">
        <v>2258</v>
      </c>
      <c r="C2387" t="s">
        <v>2176</v>
      </c>
      <c r="D2387">
        <v>2018</v>
      </c>
      <c r="E2387" t="str">
        <f t="shared" si="37"/>
        <v>56742018</v>
      </c>
      <c r="F2387">
        <v>22093</v>
      </c>
      <c r="G2387" t="str">
        <f>VLOOKUP($A2387,CATMUN!$B$2:$C$1123,2,0)</f>
        <v>Alto</v>
      </c>
      <c r="H2387" t="str">
        <f>VLOOKUP($A2387,CATMUN!$B$2:$D$1123,3,0)</f>
        <v>Municipios intermedios</v>
      </c>
      <c r="I2387">
        <f>VLOOKUP($A2387,CATMUN!$B$2:$G$1123,4,0)</f>
        <v>0</v>
      </c>
      <c r="J2387">
        <f>VLOOKUP($A2387,CATMUN!$B$2:$G$1123,6,0)</f>
        <v>14</v>
      </c>
      <c r="K2387" s="69">
        <v>1336.9386059999999</v>
      </c>
      <c r="L2387" s="69">
        <v>1632</v>
      </c>
      <c r="M2387" s="69">
        <v>19.093799999999998</v>
      </c>
      <c r="N2387" s="69">
        <v>150.88139043449155</v>
      </c>
      <c r="P2387" s="69">
        <v>249.73210548</v>
      </c>
      <c r="Q2387">
        <v>0</v>
      </c>
      <c r="S2387" s="69">
        <v>663.19442000000004</v>
      </c>
      <c r="T2387">
        <v>0</v>
      </c>
      <c r="V2387" s="51">
        <v>8</v>
      </c>
      <c r="W2387" s="51">
        <v>44</v>
      </c>
      <c r="X2387" s="51">
        <v>151</v>
      </c>
    </row>
    <row r="2388" spans="1:24" x14ac:dyDescent="0.2">
      <c r="A2388">
        <v>5679</v>
      </c>
      <c r="B2388" t="s">
        <v>1847</v>
      </c>
      <c r="C2388" t="s">
        <v>2176</v>
      </c>
      <c r="D2388">
        <v>2018</v>
      </c>
      <c r="E2388" t="str">
        <f t="shared" si="37"/>
        <v>56792018</v>
      </c>
      <c r="F2388">
        <v>26784</v>
      </c>
      <c r="G2388" t="str">
        <f>VLOOKUP($A2388,CATMUN!$B$2:$C$1123,2,0)</f>
        <v>Alto</v>
      </c>
      <c r="H2388" t="str">
        <f>VLOOKUP($A2388,CATMUN!$B$2:$D$1123,3,0)</f>
        <v>Municipios intermedios</v>
      </c>
      <c r="I2388">
        <f>VLOOKUP($A2388,CATMUN!$B$2:$G$1123,4,0)</f>
        <v>0</v>
      </c>
      <c r="J2388">
        <f>VLOOKUP($A2388,CATMUN!$B$2:$G$1123,6,0)</f>
        <v>14</v>
      </c>
      <c r="K2388" s="69">
        <v>1136.0650130000001</v>
      </c>
      <c r="L2388" s="69">
        <v>1632</v>
      </c>
      <c r="M2388" s="69">
        <v>149.17521299999999</v>
      </c>
      <c r="N2388" s="69">
        <v>150.88139043449155</v>
      </c>
      <c r="P2388" s="69">
        <v>249.73210548</v>
      </c>
      <c r="Q2388">
        <v>0</v>
      </c>
      <c r="S2388" s="69">
        <v>663.19442000000004</v>
      </c>
      <c r="T2388">
        <v>0</v>
      </c>
      <c r="V2388" s="51">
        <v>17</v>
      </c>
      <c r="W2388" s="51">
        <v>60</v>
      </c>
      <c r="X2388" s="51">
        <v>221</v>
      </c>
    </row>
    <row r="2389" spans="1:24" x14ac:dyDescent="0.2">
      <c r="A2389">
        <v>5697</v>
      </c>
      <c r="B2389" t="s">
        <v>2215</v>
      </c>
      <c r="C2389" t="s">
        <v>2176</v>
      </c>
      <c r="D2389">
        <v>2018</v>
      </c>
      <c r="E2389" t="str">
        <f t="shared" si="37"/>
        <v>56972018</v>
      </c>
      <c r="F2389">
        <v>35422</v>
      </c>
      <c r="G2389" t="str">
        <f>VLOOKUP($A2389,CATMUN!$B$2:$C$1123,2,0)</f>
        <v>Alto</v>
      </c>
      <c r="H2389" t="str">
        <f>VLOOKUP($A2389,CATMUN!$B$2:$D$1123,3,0)</f>
        <v>Municipios intermedios</v>
      </c>
      <c r="I2389">
        <f>VLOOKUP($A2389,CATMUN!$B$2:$G$1123,4,0)</f>
        <v>0</v>
      </c>
      <c r="J2389">
        <f>VLOOKUP($A2389,CATMUN!$B$2:$G$1123,6,0)</f>
        <v>14</v>
      </c>
      <c r="K2389" s="69">
        <v>2760.5377349999999</v>
      </c>
      <c r="L2389" s="69">
        <v>1632</v>
      </c>
      <c r="M2389" s="69">
        <v>599.74921699999993</v>
      </c>
      <c r="N2389" s="69">
        <v>150.88139043449155</v>
      </c>
      <c r="P2389" s="69">
        <v>249.73210548</v>
      </c>
      <c r="Q2389">
        <v>0</v>
      </c>
      <c r="S2389" s="69">
        <v>663.19442000000004</v>
      </c>
      <c r="U2389">
        <v>197.69608199999999</v>
      </c>
      <c r="V2389" s="51">
        <v>17</v>
      </c>
      <c r="W2389" s="51">
        <v>201</v>
      </c>
      <c r="X2389" s="51">
        <v>221</v>
      </c>
    </row>
    <row r="2390" spans="1:24" x14ac:dyDescent="0.2">
      <c r="A2390">
        <v>5761</v>
      </c>
      <c r="B2390" t="s">
        <v>2264</v>
      </c>
      <c r="C2390" t="s">
        <v>2176</v>
      </c>
      <c r="D2390">
        <v>2018</v>
      </c>
      <c r="E2390" t="str">
        <f t="shared" si="37"/>
        <v>57612018</v>
      </c>
      <c r="F2390">
        <v>15053</v>
      </c>
      <c r="G2390" t="str">
        <f>VLOOKUP($A2390,CATMUN!$B$2:$C$1123,2,0)</f>
        <v>Alto</v>
      </c>
      <c r="H2390" t="str">
        <f>VLOOKUP($A2390,CATMUN!$B$2:$D$1123,3,0)</f>
        <v>Municipios intermedios</v>
      </c>
      <c r="I2390">
        <f>VLOOKUP($A2390,CATMUN!$B$2:$G$1123,4,0)</f>
        <v>0</v>
      </c>
      <c r="J2390">
        <f>VLOOKUP($A2390,CATMUN!$B$2:$G$1123,6,0)</f>
        <v>14</v>
      </c>
      <c r="K2390" s="69">
        <v>2692.855873</v>
      </c>
      <c r="L2390" s="69">
        <v>1632</v>
      </c>
      <c r="M2390" s="69">
        <v>726.105728</v>
      </c>
      <c r="N2390" s="69">
        <v>150.88139043449155</v>
      </c>
      <c r="P2390" s="69">
        <v>249.73210548</v>
      </c>
      <c r="Q2390">
        <v>0</v>
      </c>
      <c r="S2390" s="69">
        <v>663.19442000000004</v>
      </c>
      <c r="T2390">
        <v>0</v>
      </c>
      <c r="V2390" s="51">
        <v>38</v>
      </c>
      <c r="W2390" s="51">
        <v>40</v>
      </c>
      <c r="X2390" s="51">
        <v>530</v>
      </c>
    </row>
    <row r="2391" spans="1:24" x14ac:dyDescent="0.2">
      <c r="A2391">
        <v>5789</v>
      </c>
      <c r="B2391" t="s">
        <v>2265</v>
      </c>
      <c r="C2391" t="s">
        <v>2176</v>
      </c>
      <c r="D2391">
        <v>2018</v>
      </c>
      <c r="E2391" t="str">
        <f t="shared" si="37"/>
        <v>57892018</v>
      </c>
      <c r="F2391">
        <v>16281</v>
      </c>
      <c r="G2391" t="str">
        <f>VLOOKUP($A2391,CATMUN!$B$2:$C$1123,2,0)</f>
        <v>Medio</v>
      </c>
      <c r="H2391" t="str">
        <f>VLOOKUP($A2391,CATMUN!$B$2:$D$1123,3,0)</f>
        <v>Municipios intermedios</v>
      </c>
      <c r="I2391">
        <f>VLOOKUP($A2391,CATMUN!$B$2:$G$1123,4,0)</f>
        <v>0</v>
      </c>
      <c r="J2391">
        <f>VLOOKUP($A2391,CATMUN!$B$2:$G$1123,6,0)</f>
        <v>14</v>
      </c>
      <c r="K2391" s="69">
        <v>1454.5732029999999</v>
      </c>
      <c r="L2391" s="69">
        <v>1632</v>
      </c>
      <c r="M2391" s="69">
        <v>88.168548999999999</v>
      </c>
      <c r="N2391" s="69">
        <v>150.88139043449155</v>
      </c>
      <c r="P2391" s="69">
        <v>249.73210548</v>
      </c>
      <c r="Q2391">
        <v>0</v>
      </c>
      <c r="S2391" s="69">
        <v>663.19442000000004</v>
      </c>
      <c r="T2391">
        <v>0</v>
      </c>
      <c r="V2391" s="51">
        <v>17</v>
      </c>
      <c r="W2391" s="51">
        <v>42</v>
      </c>
      <c r="X2391" s="51">
        <v>221</v>
      </c>
    </row>
    <row r="2392" spans="1:24" x14ac:dyDescent="0.2">
      <c r="A2392">
        <v>5790</v>
      </c>
      <c r="B2392" t="s">
        <v>2266</v>
      </c>
      <c r="C2392" t="s">
        <v>2176</v>
      </c>
      <c r="D2392">
        <v>2018</v>
      </c>
      <c r="E2392" t="str">
        <f t="shared" si="37"/>
        <v>57902018</v>
      </c>
      <c r="F2392">
        <v>26964</v>
      </c>
      <c r="G2392" t="str">
        <f>VLOOKUP($A2392,CATMUN!$B$2:$C$1123,2,0)</f>
        <v>Bajo</v>
      </c>
      <c r="H2392" t="str">
        <f>VLOOKUP($A2392,CATMUN!$B$2:$D$1123,3,0)</f>
        <v>Municipios intermedios</v>
      </c>
      <c r="I2392">
        <f>VLOOKUP($A2392,CATMUN!$B$2:$G$1123,4,0)</f>
        <v>0</v>
      </c>
      <c r="J2392">
        <f>VLOOKUP($A2392,CATMUN!$B$2:$G$1123,6,0)</f>
        <v>14</v>
      </c>
      <c r="K2392" s="69">
        <v>461.72443400000003</v>
      </c>
      <c r="L2392" s="69">
        <v>1632</v>
      </c>
      <c r="M2392" s="69">
        <v>11.532436000000001</v>
      </c>
      <c r="N2392" s="69">
        <v>150.88139043449155</v>
      </c>
      <c r="P2392" s="69">
        <v>249.73210548</v>
      </c>
      <c r="Q2392">
        <v>0</v>
      </c>
      <c r="S2392" s="69">
        <v>663.19442000000004</v>
      </c>
      <c r="T2392">
        <v>0</v>
      </c>
      <c r="V2392" s="51">
        <v>17</v>
      </c>
      <c r="W2392" s="51">
        <v>26</v>
      </c>
      <c r="X2392" s="51">
        <v>221</v>
      </c>
    </row>
    <row r="2393" spans="1:24" x14ac:dyDescent="0.2">
      <c r="A2393">
        <v>5792</v>
      </c>
      <c r="B2393" t="s">
        <v>2267</v>
      </c>
      <c r="C2393" t="s">
        <v>2176</v>
      </c>
      <c r="D2393">
        <v>2018</v>
      </c>
      <c r="E2393" t="str">
        <f t="shared" si="37"/>
        <v>57922018</v>
      </c>
      <c r="F2393">
        <v>6184</v>
      </c>
      <c r="G2393" t="str">
        <f>VLOOKUP($A2393,CATMUN!$B$2:$C$1123,2,0)</f>
        <v>Alto</v>
      </c>
      <c r="H2393" t="str">
        <f>VLOOKUP($A2393,CATMUN!$B$2:$D$1123,3,0)</f>
        <v>Municipios intermedios</v>
      </c>
      <c r="I2393">
        <f>VLOOKUP($A2393,CATMUN!$B$2:$G$1123,4,0)</f>
        <v>0</v>
      </c>
      <c r="J2393">
        <f>VLOOKUP($A2393,CATMUN!$B$2:$G$1123,6,0)</f>
        <v>14</v>
      </c>
      <c r="K2393" s="69">
        <v>955.38192200000003</v>
      </c>
      <c r="L2393" s="69">
        <v>1632</v>
      </c>
      <c r="M2393" s="69">
        <v>94.200102999999999</v>
      </c>
      <c r="N2393" s="69">
        <v>150.88139043449155</v>
      </c>
      <c r="P2393" s="69">
        <v>249.73210548</v>
      </c>
      <c r="Q2393">
        <v>0</v>
      </c>
      <c r="S2393" s="69">
        <v>663.19442000000004</v>
      </c>
      <c r="T2393">
        <v>0</v>
      </c>
      <c r="V2393" s="51">
        <v>17</v>
      </c>
      <c r="W2393" s="51">
        <v>17</v>
      </c>
      <c r="X2393" s="51">
        <v>221</v>
      </c>
    </row>
    <row r="2394" spans="1:24" x14ac:dyDescent="0.2">
      <c r="A2394">
        <v>5861</v>
      </c>
      <c r="B2394" t="s">
        <v>1611</v>
      </c>
      <c r="C2394" t="s">
        <v>2176</v>
      </c>
      <c r="D2394">
        <v>2018</v>
      </c>
      <c r="E2394" t="str">
        <f t="shared" si="37"/>
        <v>58612018</v>
      </c>
      <c r="F2394">
        <v>11602</v>
      </c>
      <c r="G2394" t="str">
        <f>VLOOKUP($A2394,CATMUN!$B$2:$C$1123,2,0)</f>
        <v>Alto</v>
      </c>
      <c r="H2394" t="str">
        <f>VLOOKUP($A2394,CATMUN!$B$2:$D$1123,3,0)</f>
        <v>Municipios intermedios</v>
      </c>
      <c r="I2394">
        <f>VLOOKUP($A2394,CATMUN!$B$2:$G$1123,4,0)</f>
        <v>0</v>
      </c>
      <c r="J2394">
        <f>VLOOKUP($A2394,CATMUN!$B$2:$G$1123,6,0)</f>
        <v>14</v>
      </c>
      <c r="K2394" s="69">
        <v>2171.6774500000001</v>
      </c>
      <c r="L2394" s="69">
        <v>1632</v>
      </c>
      <c r="M2394" s="69">
        <v>216.32567900000001</v>
      </c>
      <c r="N2394" s="69">
        <v>150.88139043449155</v>
      </c>
      <c r="P2394" s="69">
        <v>249.73210548</v>
      </c>
      <c r="Q2394">
        <v>0</v>
      </c>
      <c r="S2394" s="69">
        <v>663.19442000000004</v>
      </c>
      <c r="T2394">
        <v>0</v>
      </c>
      <c r="V2394" s="51">
        <v>38</v>
      </c>
      <c r="W2394" s="51">
        <v>70</v>
      </c>
      <c r="X2394" s="51">
        <v>530</v>
      </c>
    </row>
    <row r="2395" spans="1:24" x14ac:dyDescent="0.2">
      <c r="A2395">
        <v>5887</v>
      </c>
      <c r="B2395" t="s">
        <v>2276</v>
      </c>
      <c r="C2395" t="s">
        <v>2176</v>
      </c>
      <c r="D2395">
        <v>2018</v>
      </c>
      <c r="E2395" t="str">
        <f t="shared" si="37"/>
        <v>58872018</v>
      </c>
      <c r="F2395">
        <v>41542</v>
      </c>
      <c r="G2395" t="str">
        <f>VLOOKUP($A2395,CATMUN!$B$2:$C$1123,2,0)</f>
        <v>Medio</v>
      </c>
      <c r="H2395" t="str">
        <f>VLOOKUP($A2395,CATMUN!$B$2:$D$1123,3,0)</f>
        <v>Municipios intermedios</v>
      </c>
      <c r="I2395">
        <f>VLOOKUP($A2395,CATMUN!$B$2:$G$1123,4,0)</f>
        <v>0</v>
      </c>
      <c r="J2395">
        <f>VLOOKUP($A2395,CATMUN!$B$2:$G$1123,6,0)</f>
        <v>14</v>
      </c>
      <c r="K2395" s="69">
        <v>3335.5804429999998</v>
      </c>
      <c r="L2395" s="69">
        <v>1632</v>
      </c>
      <c r="M2395" s="69">
        <v>258.19063799999998</v>
      </c>
      <c r="N2395" s="69">
        <v>150.88139043449155</v>
      </c>
      <c r="P2395" s="69">
        <v>249.73210548</v>
      </c>
      <c r="Q2395">
        <v>0</v>
      </c>
      <c r="S2395" s="69">
        <v>663.19442000000004</v>
      </c>
      <c r="T2395">
        <v>0</v>
      </c>
      <c r="V2395" s="51">
        <v>8</v>
      </c>
      <c r="W2395" s="51">
        <v>242</v>
      </c>
      <c r="X2395" s="51">
        <v>151</v>
      </c>
    </row>
    <row r="2396" spans="1:24" x14ac:dyDescent="0.2">
      <c r="A2396">
        <v>8078</v>
      </c>
      <c r="B2396" t="s">
        <v>1220</v>
      </c>
      <c r="C2396" t="s">
        <v>1219</v>
      </c>
      <c r="D2396">
        <v>2018</v>
      </c>
      <c r="E2396" t="str">
        <f t="shared" si="37"/>
        <v>80782018</v>
      </c>
      <c r="F2396">
        <v>62382</v>
      </c>
      <c r="G2396" t="str">
        <f>VLOOKUP($A2396,CATMUN!$B$2:$C$1123,2,0)</f>
        <v>Bajo</v>
      </c>
      <c r="H2396" t="str">
        <f>VLOOKUP($A2396,CATMUN!$B$2:$D$1123,3,0)</f>
        <v>Otros Sistemas de Ciudades</v>
      </c>
      <c r="I2396">
        <f>VLOOKUP($A2396,CATMUN!$B$2:$G$1123,4,0)</f>
        <v>0</v>
      </c>
      <c r="J2396">
        <f>VLOOKUP($A2396,CATMUN!$B$2:$G$1123,6,0)</f>
        <v>14</v>
      </c>
      <c r="K2396" s="69">
        <v>1679.20073</v>
      </c>
      <c r="L2396" s="69">
        <v>1632</v>
      </c>
      <c r="M2396" s="69">
        <v>163.20267699999999</v>
      </c>
      <c r="N2396" s="69">
        <v>590.3581823939345</v>
      </c>
      <c r="O2396" s="69">
        <v>0</v>
      </c>
      <c r="P2396" s="69">
        <v>190.51995000000002</v>
      </c>
      <c r="Q2396">
        <v>0</v>
      </c>
      <c r="R2396">
        <v>0</v>
      </c>
      <c r="S2396" s="69">
        <v>160.96876800000001</v>
      </c>
      <c r="T2396">
        <v>0</v>
      </c>
      <c r="V2396" s="51">
        <v>39</v>
      </c>
      <c r="W2396" s="51">
        <v>183</v>
      </c>
      <c r="X2396" s="51">
        <v>530</v>
      </c>
    </row>
    <row r="2397" spans="1:24" x14ac:dyDescent="0.2">
      <c r="A2397">
        <v>8141</v>
      </c>
      <c r="B2397" t="s">
        <v>1222</v>
      </c>
      <c r="C2397" t="s">
        <v>1219</v>
      </c>
      <c r="D2397">
        <v>2018</v>
      </c>
      <c r="E2397" t="str">
        <f t="shared" si="37"/>
        <v>81412018</v>
      </c>
      <c r="F2397">
        <v>15982</v>
      </c>
      <c r="G2397" t="str">
        <f>VLOOKUP($A2397,CATMUN!$B$2:$C$1123,2,0)</f>
        <v>Bajo</v>
      </c>
      <c r="H2397" t="str">
        <f>VLOOKUP($A2397,CATMUN!$B$2:$D$1123,3,0)</f>
        <v>Municipios intermedios</v>
      </c>
      <c r="I2397">
        <f>VLOOKUP($A2397,CATMUN!$B$2:$G$1123,4,0)</f>
        <v>0</v>
      </c>
      <c r="J2397">
        <f>VLOOKUP($A2397,CATMUN!$B$2:$G$1123,6,0)</f>
        <v>14</v>
      </c>
      <c r="K2397" s="69">
        <v>113.393804</v>
      </c>
      <c r="L2397" s="69">
        <v>1632</v>
      </c>
      <c r="M2397" s="69">
        <v>0</v>
      </c>
      <c r="N2397" s="69">
        <v>150.88139043449155</v>
      </c>
      <c r="P2397" s="69">
        <v>249.73210548</v>
      </c>
      <c r="Q2397">
        <v>0</v>
      </c>
      <c r="S2397" s="69">
        <v>663.19442000000004</v>
      </c>
      <c r="T2397">
        <v>0</v>
      </c>
      <c r="V2397" s="51">
        <v>17</v>
      </c>
      <c r="W2397" s="51">
        <v>6</v>
      </c>
      <c r="X2397" s="51">
        <v>221</v>
      </c>
    </row>
    <row r="2398" spans="1:24" x14ac:dyDescent="0.2">
      <c r="A2398">
        <v>8296</v>
      </c>
      <c r="B2398" t="s">
        <v>1223</v>
      </c>
      <c r="C2398" t="s">
        <v>1219</v>
      </c>
      <c r="D2398">
        <v>2018</v>
      </c>
      <c r="E2398" t="str">
        <f t="shared" si="37"/>
        <v>82962018</v>
      </c>
      <c r="F2398">
        <v>60708</v>
      </c>
      <c r="G2398" t="str">
        <f>VLOOKUP($A2398,CATMUN!$B$2:$C$1123,2,0)</f>
        <v>Alto</v>
      </c>
      <c r="H2398" t="str">
        <f>VLOOKUP($A2398,CATMUN!$B$2:$D$1123,3,0)</f>
        <v>Otros Sistemas de Ciudades</v>
      </c>
      <c r="I2398">
        <f>VLOOKUP($A2398,CATMUN!$B$2:$G$1123,4,0)</f>
        <v>0</v>
      </c>
      <c r="J2398">
        <f>VLOOKUP($A2398,CATMUN!$B$2:$G$1123,6,0)</f>
        <v>14</v>
      </c>
      <c r="K2398" s="69">
        <v>2755.7678879999999</v>
      </c>
      <c r="L2398" s="69">
        <v>1632</v>
      </c>
      <c r="M2398" s="69">
        <v>422.61673400000001</v>
      </c>
      <c r="N2398" s="69">
        <v>590.3581823939345</v>
      </c>
      <c r="P2398" s="69">
        <v>190.51995000000002</v>
      </c>
      <c r="Q2398">
        <v>0</v>
      </c>
      <c r="R2398">
        <v>0.1368</v>
      </c>
      <c r="S2398" s="69">
        <v>160.96876800000001</v>
      </c>
      <c r="V2398" s="51">
        <v>19</v>
      </c>
      <c r="W2398" s="51">
        <v>827</v>
      </c>
      <c r="X2398" s="51">
        <v>221</v>
      </c>
    </row>
    <row r="2399" spans="1:24" x14ac:dyDescent="0.2">
      <c r="A2399">
        <v>8372</v>
      </c>
      <c r="B2399" t="s">
        <v>1224</v>
      </c>
      <c r="C2399" t="s">
        <v>1219</v>
      </c>
      <c r="D2399">
        <v>2018</v>
      </c>
      <c r="E2399" t="str">
        <f t="shared" si="37"/>
        <v>83722018</v>
      </c>
      <c r="F2399">
        <v>20999</v>
      </c>
      <c r="G2399" t="str">
        <f>VLOOKUP($A2399,CATMUN!$B$2:$C$1123,2,0)</f>
        <v>Medio</v>
      </c>
      <c r="H2399" t="str">
        <f>VLOOKUP($A2399,CATMUN!$B$2:$D$1123,3,0)</f>
        <v>Municipios intermedios</v>
      </c>
      <c r="I2399">
        <f>VLOOKUP($A2399,CATMUN!$B$2:$G$1123,4,0)</f>
        <v>0</v>
      </c>
      <c r="J2399">
        <f>VLOOKUP($A2399,CATMUN!$B$2:$G$1123,6,0)</f>
        <v>14</v>
      </c>
      <c r="K2399" s="69">
        <v>1267.2557139999999</v>
      </c>
      <c r="L2399" s="69">
        <v>1632</v>
      </c>
      <c r="M2399" s="69">
        <v>206.57925399999999</v>
      </c>
      <c r="N2399" s="69">
        <v>150.88139043449155</v>
      </c>
      <c r="O2399" s="69">
        <v>0</v>
      </c>
      <c r="P2399" s="69">
        <v>249.73210548</v>
      </c>
      <c r="Q2399">
        <v>0</v>
      </c>
      <c r="R2399">
        <v>0</v>
      </c>
      <c r="S2399" s="69">
        <v>663.19442000000004</v>
      </c>
      <c r="T2399">
        <v>0</v>
      </c>
      <c r="V2399" s="51">
        <v>17</v>
      </c>
      <c r="W2399" s="51">
        <v>0</v>
      </c>
      <c r="X2399" s="51">
        <v>221</v>
      </c>
    </row>
    <row r="2400" spans="1:24" x14ac:dyDescent="0.2">
      <c r="A2400">
        <v>8421</v>
      </c>
      <c r="B2400" t="s">
        <v>1225</v>
      </c>
      <c r="C2400" t="s">
        <v>1219</v>
      </c>
      <c r="D2400">
        <v>2018</v>
      </c>
      <c r="E2400" t="str">
        <f t="shared" si="37"/>
        <v>84212018</v>
      </c>
      <c r="F2400">
        <v>28175</v>
      </c>
      <c r="G2400" t="str">
        <f>VLOOKUP($A2400,CATMUN!$B$2:$C$1123,2,0)</f>
        <v>Bajo</v>
      </c>
      <c r="H2400" t="str">
        <f>VLOOKUP($A2400,CATMUN!$B$2:$D$1123,3,0)</f>
        <v>Municipios intermedios</v>
      </c>
      <c r="I2400">
        <f>VLOOKUP($A2400,CATMUN!$B$2:$G$1123,4,0)</f>
        <v>0</v>
      </c>
      <c r="J2400">
        <f>VLOOKUP($A2400,CATMUN!$B$2:$G$1123,6,0)</f>
        <v>14</v>
      </c>
      <c r="K2400" s="69">
        <v>191.05365499999999</v>
      </c>
      <c r="L2400" s="69">
        <v>1632</v>
      </c>
      <c r="M2400" s="69">
        <v>0</v>
      </c>
      <c r="N2400" s="69">
        <v>150.88139043449155</v>
      </c>
      <c r="P2400" s="69">
        <v>249.73210548</v>
      </c>
      <c r="Q2400">
        <v>0</v>
      </c>
      <c r="S2400" s="69">
        <v>663.19442000000004</v>
      </c>
      <c r="T2400">
        <v>0</v>
      </c>
      <c r="V2400" s="51">
        <v>17</v>
      </c>
      <c r="W2400" s="51">
        <v>40</v>
      </c>
      <c r="X2400" s="51">
        <v>221</v>
      </c>
    </row>
    <row r="2401" spans="1:24" x14ac:dyDescent="0.2">
      <c r="A2401">
        <v>8436</v>
      </c>
      <c r="B2401" t="s">
        <v>1227</v>
      </c>
      <c r="C2401" t="s">
        <v>1219</v>
      </c>
      <c r="D2401">
        <v>2018</v>
      </c>
      <c r="E2401" t="str">
        <f t="shared" si="37"/>
        <v>84362018</v>
      </c>
      <c r="F2401">
        <v>19808</v>
      </c>
      <c r="G2401" t="str">
        <f>VLOOKUP($A2401,CATMUN!$B$2:$C$1123,2,0)</f>
        <v>Bajo</v>
      </c>
      <c r="H2401" t="str">
        <f>VLOOKUP($A2401,CATMUN!$B$2:$D$1123,3,0)</f>
        <v>Municipios intermedios</v>
      </c>
      <c r="I2401">
        <f>VLOOKUP($A2401,CATMUN!$B$2:$G$1123,4,0)</f>
        <v>0</v>
      </c>
      <c r="J2401">
        <f>VLOOKUP($A2401,CATMUN!$B$2:$G$1123,6,0)</f>
        <v>14</v>
      </c>
      <c r="K2401" s="69">
        <v>129.91567600000002</v>
      </c>
      <c r="L2401" s="69">
        <v>1632</v>
      </c>
      <c r="M2401" s="69">
        <v>55.807156000000006</v>
      </c>
      <c r="N2401" s="69">
        <v>150.88139043449155</v>
      </c>
      <c r="P2401" s="69">
        <v>249.73210548</v>
      </c>
      <c r="Q2401">
        <v>0</v>
      </c>
      <c r="S2401" s="69">
        <v>663.19442000000004</v>
      </c>
      <c r="T2401">
        <v>0</v>
      </c>
      <c r="V2401" s="51">
        <v>17</v>
      </c>
      <c r="W2401" s="51">
        <v>0</v>
      </c>
      <c r="X2401" s="51">
        <v>221</v>
      </c>
    </row>
    <row r="2402" spans="1:24" x14ac:dyDescent="0.2">
      <c r="A2402">
        <v>8520</v>
      </c>
      <c r="B2402" t="s">
        <v>1228</v>
      </c>
      <c r="C2402" t="s">
        <v>1219</v>
      </c>
      <c r="D2402">
        <v>2018</v>
      </c>
      <c r="E2402" t="str">
        <f t="shared" si="37"/>
        <v>85202018</v>
      </c>
      <c r="F2402">
        <v>28932</v>
      </c>
      <c r="G2402" t="str">
        <f>VLOOKUP($A2402,CATMUN!$B$2:$C$1123,2,0)</f>
        <v>Medio</v>
      </c>
      <c r="H2402" t="str">
        <f>VLOOKUP($A2402,CATMUN!$B$2:$D$1123,3,0)</f>
        <v>Otros Sistemas de Ciudades</v>
      </c>
      <c r="I2402">
        <f>VLOOKUP($A2402,CATMUN!$B$2:$G$1123,4,0)</f>
        <v>0</v>
      </c>
      <c r="J2402">
        <f>VLOOKUP($A2402,CATMUN!$B$2:$G$1123,6,0)</f>
        <v>14</v>
      </c>
      <c r="K2402" s="69">
        <v>279.33011700000003</v>
      </c>
      <c r="L2402" s="69">
        <v>1632</v>
      </c>
      <c r="M2402" s="69">
        <v>309.76752299999998</v>
      </c>
      <c r="N2402" s="69">
        <v>590.3581823939345</v>
      </c>
      <c r="P2402" s="69">
        <v>190.51995000000002</v>
      </c>
      <c r="Q2402">
        <v>0</v>
      </c>
      <c r="S2402" s="69">
        <v>160.96876800000001</v>
      </c>
      <c r="T2402">
        <v>0</v>
      </c>
      <c r="V2402" s="51">
        <v>19</v>
      </c>
      <c r="W2402" s="51">
        <v>22</v>
      </c>
      <c r="X2402" s="51">
        <v>221</v>
      </c>
    </row>
    <row r="2403" spans="1:24" x14ac:dyDescent="0.2">
      <c r="A2403">
        <v>8558</v>
      </c>
      <c r="B2403" t="s">
        <v>1230</v>
      </c>
      <c r="C2403" t="s">
        <v>1219</v>
      </c>
      <c r="D2403">
        <v>2018</v>
      </c>
      <c r="E2403" t="str">
        <f t="shared" si="37"/>
        <v>85582018</v>
      </c>
      <c r="F2403">
        <v>18197</v>
      </c>
      <c r="G2403" t="str">
        <f>VLOOKUP($A2403,CATMUN!$B$2:$C$1123,2,0)</f>
        <v>Bajo</v>
      </c>
      <c r="H2403" t="str">
        <f>VLOOKUP($A2403,CATMUN!$B$2:$D$1123,3,0)</f>
        <v>Otros Sistemas de Ciudades</v>
      </c>
      <c r="I2403">
        <f>VLOOKUP($A2403,CATMUN!$B$2:$G$1123,4,0)</f>
        <v>0</v>
      </c>
      <c r="J2403">
        <f>VLOOKUP($A2403,CATMUN!$B$2:$G$1123,6,0)</f>
        <v>14</v>
      </c>
      <c r="K2403" s="69">
        <v>336.03793400000001</v>
      </c>
      <c r="L2403" s="69">
        <v>1632</v>
      </c>
      <c r="M2403" s="69">
        <v>0</v>
      </c>
      <c r="N2403" s="69">
        <v>590.3581823939345</v>
      </c>
      <c r="P2403" s="69">
        <v>190.51995000000002</v>
      </c>
      <c r="Q2403">
        <v>0</v>
      </c>
      <c r="S2403" s="69">
        <v>160.96876800000001</v>
      </c>
      <c r="T2403">
        <v>0</v>
      </c>
      <c r="V2403" s="51">
        <v>19</v>
      </c>
      <c r="W2403" s="51">
        <v>28</v>
      </c>
      <c r="X2403" s="51">
        <v>221</v>
      </c>
    </row>
    <row r="2404" spans="1:24" x14ac:dyDescent="0.2">
      <c r="A2404">
        <v>8560</v>
      </c>
      <c r="B2404" t="s">
        <v>1231</v>
      </c>
      <c r="C2404" t="s">
        <v>1219</v>
      </c>
      <c r="D2404">
        <v>2018</v>
      </c>
      <c r="E2404" t="str">
        <f t="shared" si="37"/>
        <v>85602018</v>
      </c>
      <c r="F2404">
        <v>23848</v>
      </c>
      <c r="G2404" t="str">
        <f>VLOOKUP($A2404,CATMUN!$B$2:$C$1123,2,0)</f>
        <v>Bajo</v>
      </c>
      <c r="H2404" t="str">
        <f>VLOOKUP($A2404,CATMUN!$B$2:$D$1123,3,0)</f>
        <v>Otros Sistemas de Ciudades</v>
      </c>
      <c r="I2404">
        <f>VLOOKUP($A2404,CATMUN!$B$2:$G$1123,4,0)</f>
        <v>0</v>
      </c>
      <c r="J2404">
        <f>VLOOKUP($A2404,CATMUN!$B$2:$G$1123,6,0)</f>
        <v>14</v>
      </c>
      <c r="K2404" s="69">
        <v>291.31626899999998</v>
      </c>
      <c r="L2404" s="69">
        <v>1632</v>
      </c>
      <c r="N2404" s="69">
        <v>590.3581823939345</v>
      </c>
      <c r="P2404" s="69">
        <v>190.51995000000002</v>
      </c>
      <c r="Q2404">
        <v>0</v>
      </c>
      <c r="S2404" s="69">
        <v>160.96876800000001</v>
      </c>
      <c r="T2404">
        <v>0</v>
      </c>
      <c r="V2404" s="51">
        <v>19</v>
      </c>
      <c r="W2404" s="51">
        <v>31</v>
      </c>
      <c r="X2404" s="51">
        <v>221</v>
      </c>
    </row>
    <row r="2405" spans="1:24" x14ac:dyDescent="0.2">
      <c r="A2405">
        <v>8606</v>
      </c>
      <c r="B2405" t="s">
        <v>1233</v>
      </c>
      <c r="C2405" t="s">
        <v>1219</v>
      </c>
      <c r="D2405">
        <v>2018</v>
      </c>
      <c r="E2405" t="str">
        <f t="shared" si="37"/>
        <v>86062018</v>
      </c>
      <c r="F2405">
        <v>26200</v>
      </c>
      <c r="G2405" t="str">
        <f>VLOOKUP($A2405,CATMUN!$B$2:$C$1123,2,0)</f>
        <v>Bajo</v>
      </c>
      <c r="H2405" t="str">
        <f>VLOOKUP($A2405,CATMUN!$B$2:$D$1123,3,0)</f>
        <v>Municipios intermedios</v>
      </c>
      <c r="I2405">
        <f>VLOOKUP($A2405,CATMUN!$B$2:$G$1123,4,0)</f>
        <v>0</v>
      </c>
      <c r="J2405">
        <f>VLOOKUP($A2405,CATMUN!$B$2:$G$1123,6,0)</f>
        <v>14</v>
      </c>
      <c r="K2405" s="69">
        <v>225.91098099999999</v>
      </c>
      <c r="L2405" s="69">
        <v>1632</v>
      </c>
      <c r="M2405" s="69">
        <v>1.1362950000000001</v>
      </c>
      <c r="N2405" s="69">
        <v>150.88139043449155</v>
      </c>
      <c r="P2405" s="69">
        <v>249.73210548</v>
      </c>
      <c r="Q2405">
        <v>0</v>
      </c>
      <c r="S2405" s="69">
        <v>663.19442000000004</v>
      </c>
      <c r="T2405">
        <v>0</v>
      </c>
      <c r="V2405" s="51">
        <v>17</v>
      </c>
      <c r="W2405" s="51">
        <v>17</v>
      </c>
      <c r="X2405" s="51">
        <v>221</v>
      </c>
    </row>
    <row r="2406" spans="1:24" x14ac:dyDescent="0.2">
      <c r="A2406">
        <v>8634</v>
      </c>
      <c r="B2406" t="s">
        <v>1234</v>
      </c>
      <c r="C2406" t="s">
        <v>1219</v>
      </c>
      <c r="D2406">
        <v>2018</v>
      </c>
      <c r="E2406" t="str">
        <f t="shared" si="37"/>
        <v>86342018</v>
      </c>
      <c r="F2406">
        <v>32334</v>
      </c>
      <c r="G2406" t="str">
        <f>VLOOKUP($A2406,CATMUN!$B$2:$C$1123,2,0)</f>
        <v>Medio</v>
      </c>
      <c r="H2406" t="str">
        <f>VLOOKUP($A2406,CATMUN!$B$2:$D$1123,3,0)</f>
        <v>Otros Sistemas de Ciudades</v>
      </c>
      <c r="I2406">
        <f>VLOOKUP($A2406,CATMUN!$B$2:$G$1123,4,0)</f>
        <v>0</v>
      </c>
      <c r="J2406">
        <f>VLOOKUP($A2406,CATMUN!$B$2:$G$1123,6,0)</f>
        <v>14</v>
      </c>
      <c r="K2406" s="69">
        <v>387.39766969999999</v>
      </c>
      <c r="L2406" s="69">
        <v>1632</v>
      </c>
      <c r="M2406" s="69">
        <v>26.537960629999997</v>
      </c>
      <c r="N2406" s="69">
        <v>590.3581823939345</v>
      </c>
      <c r="P2406" s="69">
        <v>190.51995000000002</v>
      </c>
      <c r="Q2406">
        <v>0</v>
      </c>
      <c r="S2406" s="69">
        <v>160.96876800000001</v>
      </c>
      <c r="T2406">
        <v>0</v>
      </c>
      <c r="V2406" s="51">
        <v>19</v>
      </c>
      <c r="W2406" s="51">
        <v>185</v>
      </c>
      <c r="X2406" s="51">
        <v>221</v>
      </c>
    </row>
    <row r="2407" spans="1:24" x14ac:dyDescent="0.2">
      <c r="A2407">
        <v>8685</v>
      </c>
      <c r="B2407" t="s">
        <v>1237</v>
      </c>
      <c r="C2407" t="s">
        <v>1219</v>
      </c>
      <c r="D2407">
        <v>2018</v>
      </c>
      <c r="E2407" t="str">
        <f t="shared" si="37"/>
        <v>86852018</v>
      </c>
      <c r="F2407">
        <v>29829</v>
      </c>
      <c r="G2407" t="str">
        <f>VLOOKUP($A2407,CATMUN!$B$2:$C$1123,2,0)</f>
        <v>Medio</v>
      </c>
      <c r="H2407" t="str">
        <f>VLOOKUP($A2407,CATMUN!$B$2:$D$1123,3,0)</f>
        <v>Otros Sistemas de Ciudades</v>
      </c>
      <c r="I2407">
        <f>VLOOKUP($A2407,CATMUN!$B$2:$G$1123,4,0)</f>
        <v>0</v>
      </c>
      <c r="J2407">
        <f>VLOOKUP($A2407,CATMUN!$B$2:$G$1123,6,0)</f>
        <v>14</v>
      </c>
      <c r="K2407" s="69">
        <v>602.94167799999991</v>
      </c>
      <c r="L2407" s="69">
        <v>1632</v>
      </c>
      <c r="M2407" s="69">
        <v>59.047198999999999</v>
      </c>
      <c r="N2407" s="69">
        <v>590.3581823939345</v>
      </c>
      <c r="P2407" s="69">
        <v>190.51995000000002</v>
      </c>
      <c r="Q2407">
        <v>0</v>
      </c>
      <c r="R2407">
        <v>0</v>
      </c>
      <c r="S2407" s="69">
        <v>160.96876800000001</v>
      </c>
      <c r="T2407">
        <v>0</v>
      </c>
      <c r="V2407" s="51">
        <v>19</v>
      </c>
      <c r="W2407" s="51">
        <v>79</v>
      </c>
      <c r="X2407" s="51">
        <v>221</v>
      </c>
    </row>
    <row r="2408" spans="1:24" x14ac:dyDescent="0.2">
      <c r="A2408">
        <v>8832</v>
      </c>
      <c r="B2408" t="s">
        <v>1240</v>
      </c>
      <c r="C2408" t="s">
        <v>1219</v>
      </c>
      <c r="D2408">
        <v>2018</v>
      </c>
      <c r="E2408" t="str">
        <f t="shared" si="37"/>
        <v>88322018</v>
      </c>
      <c r="F2408">
        <v>17377</v>
      </c>
      <c r="G2408" t="str">
        <f>VLOOKUP($A2408,CATMUN!$B$2:$C$1123,2,0)</f>
        <v>Medio</v>
      </c>
      <c r="H2408" t="str">
        <f>VLOOKUP($A2408,CATMUN!$B$2:$D$1123,3,0)</f>
        <v>Otros Sistemas de Ciudades</v>
      </c>
      <c r="I2408">
        <f>VLOOKUP($A2408,CATMUN!$B$2:$G$1123,4,0)</f>
        <v>0</v>
      </c>
      <c r="J2408">
        <f>VLOOKUP($A2408,CATMUN!$B$2:$G$1123,6,0)</f>
        <v>14</v>
      </c>
      <c r="K2408" s="69">
        <v>1667.0071062499999</v>
      </c>
      <c r="L2408" s="69">
        <v>1632</v>
      </c>
      <c r="M2408" s="69">
        <v>159.40994952000003</v>
      </c>
      <c r="N2408" s="69">
        <v>590.3581823939345</v>
      </c>
      <c r="P2408" s="69">
        <v>190.51995000000002</v>
      </c>
      <c r="Q2408">
        <v>0</v>
      </c>
      <c r="S2408" s="69">
        <v>160.96876800000001</v>
      </c>
      <c r="T2408">
        <v>0</v>
      </c>
      <c r="V2408" s="51">
        <v>19</v>
      </c>
      <c r="W2408" s="51">
        <v>54</v>
      </c>
      <c r="X2408" s="51">
        <v>221</v>
      </c>
    </row>
    <row r="2409" spans="1:24" x14ac:dyDescent="0.2">
      <c r="A2409">
        <v>8849</v>
      </c>
      <c r="B2409" t="s">
        <v>1241</v>
      </c>
      <c r="C2409" t="s">
        <v>1219</v>
      </c>
      <c r="D2409">
        <v>2018</v>
      </c>
      <c r="E2409" t="str">
        <f t="shared" si="37"/>
        <v>88492018</v>
      </c>
      <c r="F2409">
        <v>12250</v>
      </c>
      <c r="G2409" t="str">
        <f>VLOOKUP($A2409,CATMUN!$B$2:$C$1123,2,0)</f>
        <v>Medio</v>
      </c>
      <c r="H2409" t="str">
        <f>VLOOKUP($A2409,CATMUN!$B$2:$D$1123,3,0)</f>
        <v>Otros Sistemas de Ciudades</v>
      </c>
      <c r="I2409">
        <f>VLOOKUP($A2409,CATMUN!$B$2:$G$1123,4,0)</f>
        <v>0</v>
      </c>
      <c r="J2409">
        <f>VLOOKUP($A2409,CATMUN!$B$2:$G$1123,6,0)</f>
        <v>14</v>
      </c>
      <c r="K2409" s="69">
        <v>284.30503000000004</v>
      </c>
      <c r="L2409" s="69">
        <v>1632</v>
      </c>
      <c r="M2409" s="69">
        <v>6.2129759999999994</v>
      </c>
      <c r="N2409" s="69">
        <v>590.3581823939345</v>
      </c>
      <c r="O2409" s="69">
        <v>0</v>
      </c>
      <c r="P2409" s="69">
        <v>190.51995000000002</v>
      </c>
      <c r="Q2409">
        <v>0</v>
      </c>
      <c r="S2409" s="69">
        <v>160.96876800000001</v>
      </c>
      <c r="T2409">
        <v>0</v>
      </c>
      <c r="V2409" s="51">
        <v>19</v>
      </c>
      <c r="W2409" s="51">
        <v>4</v>
      </c>
      <c r="X2409" s="51">
        <v>221</v>
      </c>
    </row>
    <row r="2410" spans="1:24" x14ac:dyDescent="0.2">
      <c r="A2410">
        <v>13052</v>
      </c>
      <c r="B2410" t="s">
        <v>1247</v>
      </c>
      <c r="C2410" t="s">
        <v>1242</v>
      </c>
      <c r="D2410">
        <v>2018</v>
      </c>
      <c r="E2410" t="str">
        <f t="shared" si="37"/>
        <v>130522018</v>
      </c>
      <c r="F2410">
        <v>69503</v>
      </c>
      <c r="G2410" t="str">
        <f>VLOOKUP($A2410,CATMUN!$B$2:$C$1123,2,0)</f>
        <v>Medio</v>
      </c>
      <c r="H2410" t="str">
        <f>VLOOKUP($A2410,CATMUN!$B$2:$D$1123,3,0)</f>
        <v>Otros Sistemas de Ciudades</v>
      </c>
      <c r="I2410">
        <f>VLOOKUP($A2410,CATMUN!$B$2:$G$1123,4,0)</f>
        <v>0</v>
      </c>
      <c r="J2410">
        <f>VLOOKUP($A2410,CATMUN!$B$2:$G$1123,6,0)</f>
        <v>14</v>
      </c>
      <c r="K2410" s="69">
        <v>2159.758695</v>
      </c>
      <c r="L2410" s="69">
        <v>1632</v>
      </c>
      <c r="M2410" s="69">
        <v>0</v>
      </c>
      <c r="N2410" s="69">
        <v>590.3581823939345</v>
      </c>
      <c r="O2410" s="69">
        <v>0</v>
      </c>
      <c r="P2410" s="69">
        <v>190.51995000000002</v>
      </c>
      <c r="Q2410">
        <v>0</v>
      </c>
      <c r="S2410" s="69">
        <v>160.96876800000001</v>
      </c>
      <c r="T2410">
        <v>0</v>
      </c>
      <c r="V2410" s="51">
        <v>39</v>
      </c>
      <c r="W2410" s="51">
        <v>52</v>
      </c>
      <c r="X2410" s="51">
        <v>530</v>
      </c>
    </row>
    <row r="2411" spans="1:24" x14ac:dyDescent="0.2">
      <c r="A2411">
        <v>13062</v>
      </c>
      <c r="B2411" t="s">
        <v>1248</v>
      </c>
      <c r="C2411" t="s">
        <v>1242</v>
      </c>
      <c r="D2411">
        <v>2018</v>
      </c>
      <c r="E2411" t="str">
        <f t="shared" si="37"/>
        <v>130622018</v>
      </c>
      <c r="F2411">
        <v>8254</v>
      </c>
      <c r="G2411" t="str">
        <f>VLOOKUP($A2411,CATMUN!$B$2:$C$1123,2,0)</f>
        <v>Medio</v>
      </c>
      <c r="H2411" t="str">
        <f>VLOOKUP($A2411,CATMUN!$B$2:$D$1123,3,0)</f>
        <v>Municipios intermedios</v>
      </c>
      <c r="I2411">
        <f>VLOOKUP($A2411,CATMUN!$B$2:$G$1123,4,0)</f>
        <v>0</v>
      </c>
      <c r="J2411">
        <f>VLOOKUP($A2411,CATMUN!$B$2:$G$1123,6,0)</f>
        <v>14</v>
      </c>
      <c r="K2411" s="69">
        <v>86.585802999999999</v>
      </c>
      <c r="L2411" s="69">
        <v>1632</v>
      </c>
      <c r="N2411" s="69">
        <v>150.88139043449155</v>
      </c>
      <c r="P2411" s="69">
        <v>249.73210548</v>
      </c>
      <c r="Q2411">
        <v>0</v>
      </c>
      <c r="S2411" s="69">
        <v>663.19442000000004</v>
      </c>
      <c r="T2411">
        <v>0</v>
      </c>
      <c r="V2411" s="51">
        <v>17</v>
      </c>
      <c r="W2411" s="51">
        <v>2</v>
      </c>
      <c r="X2411" s="51">
        <v>221</v>
      </c>
    </row>
    <row r="2412" spans="1:24" x14ac:dyDescent="0.2">
      <c r="A2412">
        <v>13140</v>
      </c>
      <c r="B2412" t="s">
        <v>1250</v>
      </c>
      <c r="C2412" t="s">
        <v>1242</v>
      </c>
      <c r="D2412">
        <v>2018</v>
      </c>
      <c r="E2412" t="str">
        <f t="shared" si="37"/>
        <v>131402018</v>
      </c>
      <c r="F2412">
        <v>22474</v>
      </c>
      <c r="G2412" t="str">
        <f>VLOOKUP($A2412,CATMUN!$B$2:$C$1123,2,0)</f>
        <v>Bajo</v>
      </c>
      <c r="H2412" t="str">
        <f>VLOOKUP($A2412,CATMUN!$B$2:$D$1123,3,0)</f>
        <v>Municipios intermedios</v>
      </c>
      <c r="I2412">
        <f>VLOOKUP($A2412,CATMUN!$B$2:$G$1123,4,0)</f>
        <v>0</v>
      </c>
      <c r="J2412">
        <f>VLOOKUP($A2412,CATMUN!$B$2:$G$1123,6,0)</f>
        <v>14</v>
      </c>
      <c r="K2412" s="69">
        <v>92.653187000000003</v>
      </c>
      <c r="L2412" s="69">
        <v>1632</v>
      </c>
      <c r="M2412" s="69">
        <v>3.6886049999999999</v>
      </c>
      <c r="N2412" s="69">
        <v>150.88139043449155</v>
      </c>
      <c r="P2412" s="69">
        <v>249.73210548</v>
      </c>
      <c r="Q2412">
        <v>0</v>
      </c>
      <c r="S2412" s="69">
        <v>663.19442000000004</v>
      </c>
      <c r="T2412">
        <v>0</v>
      </c>
      <c r="V2412" s="51">
        <v>17</v>
      </c>
      <c r="W2412" s="51">
        <v>21</v>
      </c>
      <c r="X2412" s="51">
        <v>221</v>
      </c>
    </row>
    <row r="2413" spans="1:24" x14ac:dyDescent="0.2">
      <c r="A2413">
        <v>13188</v>
      </c>
      <c r="B2413" t="s">
        <v>1252</v>
      </c>
      <c r="C2413" t="s">
        <v>1242</v>
      </c>
      <c r="D2413">
        <v>2018</v>
      </c>
      <c r="E2413" t="str">
        <f t="shared" si="37"/>
        <v>131882018</v>
      </c>
      <c r="F2413">
        <v>13442</v>
      </c>
      <c r="G2413" t="str">
        <f>VLOOKUP($A2413,CATMUN!$B$2:$C$1123,2,0)</f>
        <v>Medio</v>
      </c>
      <c r="H2413" t="str">
        <f>VLOOKUP($A2413,CATMUN!$B$2:$D$1123,3,0)</f>
        <v>Municipios intermedios</v>
      </c>
      <c r="I2413">
        <f>VLOOKUP($A2413,CATMUN!$B$2:$G$1123,4,0)</f>
        <v>0</v>
      </c>
      <c r="J2413">
        <f>VLOOKUP($A2413,CATMUN!$B$2:$G$1123,6,0)</f>
        <v>14</v>
      </c>
      <c r="K2413" s="69">
        <v>63.744357999999998</v>
      </c>
      <c r="L2413" s="69">
        <v>1632</v>
      </c>
      <c r="M2413" s="69">
        <v>0</v>
      </c>
      <c r="N2413" s="69">
        <v>150.88139043449155</v>
      </c>
      <c r="O2413" s="69">
        <v>0</v>
      </c>
      <c r="P2413" s="69">
        <v>249.73210548</v>
      </c>
      <c r="Q2413">
        <v>0</v>
      </c>
      <c r="S2413" s="69">
        <v>663.19442000000004</v>
      </c>
      <c r="T2413">
        <v>0</v>
      </c>
      <c r="V2413" s="51">
        <v>38</v>
      </c>
      <c r="W2413" s="51">
        <v>0</v>
      </c>
      <c r="X2413" s="51">
        <v>530</v>
      </c>
    </row>
    <row r="2414" spans="1:24" x14ac:dyDescent="0.2">
      <c r="A2414">
        <v>13188</v>
      </c>
      <c r="B2414" t="s">
        <v>1252</v>
      </c>
      <c r="C2414" t="s">
        <v>1242</v>
      </c>
      <c r="D2414">
        <v>2018</v>
      </c>
      <c r="E2414" t="str">
        <f t="shared" si="37"/>
        <v>131882018</v>
      </c>
      <c r="F2414">
        <v>13442</v>
      </c>
      <c r="G2414" t="str">
        <f>VLOOKUP($A2414,CATMUN!$B$2:$C$1123,2,0)</f>
        <v>Medio</v>
      </c>
      <c r="H2414" t="str">
        <f>VLOOKUP($A2414,CATMUN!$B$2:$D$1123,3,0)</f>
        <v>Municipios intermedios</v>
      </c>
      <c r="I2414">
        <f>VLOOKUP($A2414,CATMUN!$B$2:$G$1123,4,0)</f>
        <v>0</v>
      </c>
      <c r="J2414">
        <f>VLOOKUP($A2414,CATMUN!$B$2:$G$1123,6,0)</f>
        <v>14</v>
      </c>
      <c r="K2414" s="69">
        <v>63.744357999999998</v>
      </c>
      <c r="L2414" s="69">
        <v>1632</v>
      </c>
      <c r="M2414" s="69">
        <v>0</v>
      </c>
      <c r="N2414" s="69">
        <v>150.88139043449155</v>
      </c>
      <c r="O2414" s="69">
        <v>0</v>
      </c>
      <c r="P2414" s="69">
        <v>249.73210548</v>
      </c>
      <c r="Q2414">
        <v>0</v>
      </c>
      <c r="S2414" s="69">
        <v>663.19442000000004</v>
      </c>
      <c r="T2414">
        <v>0</v>
      </c>
      <c r="V2414" s="51">
        <v>38</v>
      </c>
      <c r="W2414" s="51">
        <v>0</v>
      </c>
      <c r="X2414" s="51">
        <v>530</v>
      </c>
    </row>
    <row r="2415" spans="1:24" x14ac:dyDescent="0.2">
      <c r="A2415">
        <v>13222</v>
      </c>
      <c r="B2415" t="s">
        <v>1254</v>
      </c>
      <c r="C2415" t="s">
        <v>1242</v>
      </c>
      <c r="D2415">
        <v>2018</v>
      </c>
      <c r="E2415" t="str">
        <f t="shared" si="37"/>
        <v>132222018</v>
      </c>
      <c r="F2415">
        <v>14511</v>
      </c>
      <c r="G2415" t="str">
        <f>VLOOKUP($A2415,CATMUN!$B$2:$C$1123,2,0)</f>
        <v>Medio</v>
      </c>
      <c r="H2415" t="str">
        <f>VLOOKUP($A2415,CATMUN!$B$2:$D$1123,3,0)</f>
        <v>Otros Sistemas de Ciudades</v>
      </c>
      <c r="I2415">
        <f>VLOOKUP($A2415,CATMUN!$B$2:$G$1123,4,0)</f>
        <v>0</v>
      </c>
      <c r="J2415">
        <f>VLOOKUP($A2415,CATMUN!$B$2:$G$1123,6,0)</f>
        <v>14</v>
      </c>
      <c r="K2415" s="69">
        <v>262.77467099999996</v>
      </c>
      <c r="L2415" s="69">
        <v>1632</v>
      </c>
      <c r="M2415" s="69">
        <v>0</v>
      </c>
      <c r="N2415" s="69">
        <v>590.3581823939345</v>
      </c>
      <c r="P2415" s="69">
        <v>190.51995000000002</v>
      </c>
      <c r="Q2415">
        <v>0</v>
      </c>
      <c r="S2415" s="69">
        <v>160.96876800000001</v>
      </c>
      <c r="T2415">
        <v>0</v>
      </c>
      <c r="V2415" s="51">
        <v>39</v>
      </c>
      <c r="W2415" s="51">
        <v>32</v>
      </c>
      <c r="X2415" s="51">
        <v>530</v>
      </c>
    </row>
    <row r="2416" spans="1:24" x14ac:dyDescent="0.2">
      <c r="A2416">
        <v>13244</v>
      </c>
      <c r="B2416" t="s">
        <v>1255</v>
      </c>
      <c r="C2416" t="s">
        <v>1242</v>
      </c>
      <c r="D2416">
        <v>2018</v>
      </c>
      <c r="E2416" t="str">
        <f t="shared" si="37"/>
        <v>132442018</v>
      </c>
      <c r="F2416">
        <v>70131</v>
      </c>
      <c r="G2416" t="str">
        <f>VLOOKUP($A2416,CATMUN!$B$2:$C$1123,2,0)</f>
        <v>Bajo</v>
      </c>
      <c r="H2416" t="str">
        <f>VLOOKUP($A2416,CATMUN!$B$2:$D$1123,3,0)</f>
        <v>Municipios intermedios</v>
      </c>
      <c r="I2416">
        <f>VLOOKUP($A2416,CATMUN!$B$2:$G$1123,4,0)</f>
        <v>0</v>
      </c>
      <c r="J2416">
        <f>VLOOKUP($A2416,CATMUN!$B$2:$G$1123,6,0)</f>
        <v>14</v>
      </c>
      <c r="K2416" s="69">
        <v>270.71595400000001</v>
      </c>
      <c r="L2416" s="69">
        <v>1632</v>
      </c>
      <c r="M2416" s="69">
        <v>0</v>
      </c>
      <c r="N2416" s="69">
        <v>150.88139043449155</v>
      </c>
      <c r="P2416" s="69">
        <v>249.73210548</v>
      </c>
      <c r="Q2416">
        <v>0</v>
      </c>
      <c r="S2416" s="69">
        <v>663.19442000000004</v>
      </c>
      <c r="T2416">
        <v>0</v>
      </c>
      <c r="V2416" s="51">
        <v>17</v>
      </c>
      <c r="W2416" s="51">
        <v>47</v>
      </c>
      <c r="X2416" s="51">
        <v>221</v>
      </c>
    </row>
    <row r="2417" spans="1:24" x14ac:dyDescent="0.2">
      <c r="A2417">
        <v>13433</v>
      </c>
      <c r="B2417" t="s">
        <v>1260</v>
      </c>
      <c r="C2417" t="s">
        <v>1242</v>
      </c>
      <c r="D2417">
        <v>2018</v>
      </c>
      <c r="E2417" t="str">
        <f t="shared" si="37"/>
        <v>134332018</v>
      </c>
      <c r="F2417">
        <v>27692</v>
      </c>
      <c r="G2417" t="str">
        <f>VLOOKUP($A2417,CATMUN!$B$2:$C$1123,2,0)</f>
        <v>Bajo</v>
      </c>
      <c r="H2417" t="str">
        <f>VLOOKUP($A2417,CATMUN!$B$2:$D$1123,3,0)</f>
        <v>Municipios intermedios</v>
      </c>
      <c r="I2417">
        <f>VLOOKUP($A2417,CATMUN!$B$2:$G$1123,4,0)</f>
        <v>0</v>
      </c>
      <c r="J2417">
        <f>VLOOKUP($A2417,CATMUN!$B$2:$G$1123,6,0)</f>
        <v>14</v>
      </c>
      <c r="K2417" s="69">
        <v>163.23681200000001</v>
      </c>
      <c r="L2417" s="69">
        <v>1632</v>
      </c>
      <c r="M2417" s="69">
        <v>1.6562750000000002</v>
      </c>
      <c r="N2417" s="69">
        <v>150.88139043449155</v>
      </c>
      <c r="O2417" s="69">
        <v>0</v>
      </c>
      <c r="P2417" s="69">
        <v>249.73210548</v>
      </c>
      <c r="Q2417">
        <v>0</v>
      </c>
      <c r="R2417">
        <v>0</v>
      </c>
      <c r="S2417" s="69">
        <v>663.19442000000004</v>
      </c>
      <c r="T2417">
        <v>0</v>
      </c>
      <c r="V2417" s="51">
        <v>17</v>
      </c>
      <c r="W2417" s="51">
        <v>25</v>
      </c>
      <c r="X2417" s="51">
        <v>221</v>
      </c>
    </row>
    <row r="2418" spans="1:24" x14ac:dyDescent="0.2">
      <c r="A2418">
        <v>13442</v>
      </c>
      <c r="B2418" t="s">
        <v>1262</v>
      </c>
      <c r="C2418" t="s">
        <v>1242</v>
      </c>
      <c r="D2418">
        <v>2018</v>
      </c>
      <c r="E2418" t="str">
        <f t="shared" si="37"/>
        <v>134422018</v>
      </c>
      <c r="F2418">
        <v>46112</v>
      </c>
      <c r="G2418" t="str">
        <f>VLOOKUP($A2418,CATMUN!$B$2:$C$1123,2,0)</f>
        <v>Medio</v>
      </c>
      <c r="H2418" t="str">
        <f>VLOOKUP($A2418,CATMUN!$B$2:$D$1123,3,0)</f>
        <v>Municipios intermedios</v>
      </c>
      <c r="I2418">
        <f>VLOOKUP($A2418,CATMUN!$B$2:$G$1123,4,0)</f>
        <v>0</v>
      </c>
      <c r="J2418">
        <f>VLOOKUP($A2418,CATMUN!$B$2:$G$1123,6,0)</f>
        <v>14</v>
      </c>
      <c r="K2418" s="69">
        <v>281.93532299999998</v>
      </c>
      <c r="L2418" s="69">
        <v>1632</v>
      </c>
      <c r="N2418" s="69">
        <v>150.88139043449155</v>
      </c>
      <c r="P2418" s="69">
        <v>249.73210548</v>
      </c>
      <c r="Q2418">
        <v>1</v>
      </c>
      <c r="S2418" s="69">
        <v>663.19442000000004</v>
      </c>
      <c r="T2418">
        <v>0</v>
      </c>
      <c r="V2418" s="51">
        <v>8</v>
      </c>
      <c r="W2418" s="51">
        <v>21</v>
      </c>
      <c r="X2418" s="51">
        <v>151</v>
      </c>
    </row>
    <row r="2419" spans="1:24" x14ac:dyDescent="0.2">
      <c r="A2419">
        <v>13468</v>
      </c>
      <c r="B2419" t="s">
        <v>1264</v>
      </c>
      <c r="C2419" t="s">
        <v>1242</v>
      </c>
      <c r="D2419">
        <v>2018</v>
      </c>
      <c r="E2419" t="str">
        <f t="shared" si="37"/>
        <v>134682018</v>
      </c>
      <c r="F2419">
        <v>44442</v>
      </c>
      <c r="G2419" t="str">
        <f>VLOOKUP($A2419,CATMUN!$B$2:$C$1123,2,0)</f>
        <v>Medio</v>
      </c>
      <c r="H2419" t="str">
        <f>VLOOKUP($A2419,CATMUN!$B$2:$D$1123,3,0)</f>
        <v>Municipios intermedios</v>
      </c>
      <c r="I2419">
        <f>VLOOKUP($A2419,CATMUN!$B$2:$G$1123,4,0)</f>
        <v>0</v>
      </c>
      <c r="J2419">
        <f>VLOOKUP($A2419,CATMUN!$B$2:$G$1123,6,0)</f>
        <v>14</v>
      </c>
      <c r="K2419" s="69">
        <v>672.63095999999996</v>
      </c>
      <c r="L2419" s="69">
        <v>1632</v>
      </c>
      <c r="M2419" s="69">
        <v>4.55</v>
      </c>
      <c r="N2419" s="69">
        <v>150.88139043449155</v>
      </c>
      <c r="O2419" s="69">
        <v>0</v>
      </c>
      <c r="P2419" s="69">
        <v>249.73210548</v>
      </c>
      <c r="Q2419">
        <v>0</v>
      </c>
      <c r="R2419">
        <v>0</v>
      </c>
      <c r="S2419" s="69">
        <v>663.19442000000004</v>
      </c>
      <c r="T2419">
        <v>0</v>
      </c>
      <c r="U2419">
        <v>5.8250000000000002</v>
      </c>
      <c r="V2419" s="51">
        <v>8</v>
      </c>
      <c r="W2419" s="51">
        <v>62</v>
      </c>
      <c r="X2419" s="51">
        <v>151</v>
      </c>
    </row>
    <row r="2420" spans="1:24" x14ac:dyDescent="0.2">
      <c r="A2420">
        <v>13580</v>
      </c>
      <c r="B2420" t="s">
        <v>1268</v>
      </c>
      <c r="C2420" t="s">
        <v>1242</v>
      </c>
      <c r="D2420">
        <v>2018</v>
      </c>
      <c r="E2420" t="str">
        <f t="shared" si="37"/>
        <v>135802018</v>
      </c>
      <c r="F2420">
        <v>6723</v>
      </c>
      <c r="G2420" t="str">
        <f>VLOOKUP($A2420,CATMUN!$B$2:$C$1123,2,0)</f>
        <v>Medio</v>
      </c>
      <c r="H2420" t="str">
        <f>VLOOKUP($A2420,CATMUN!$B$2:$D$1123,3,0)</f>
        <v>Municipios intermedios</v>
      </c>
      <c r="I2420">
        <f>VLOOKUP($A2420,CATMUN!$B$2:$G$1123,4,0)</f>
        <v>0</v>
      </c>
      <c r="J2420">
        <f>VLOOKUP($A2420,CATMUN!$B$2:$G$1123,6,0)</f>
        <v>14</v>
      </c>
      <c r="K2420" s="69">
        <v>114.19263679999999</v>
      </c>
      <c r="L2420" s="69">
        <v>1632</v>
      </c>
      <c r="M2420" s="69">
        <v>0</v>
      </c>
      <c r="N2420" s="69">
        <v>150.88139043449155</v>
      </c>
      <c r="P2420" s="69">
        <v>249.73210548</v>
      </c>
      <c r="Q2420">
        <v>0</v>
      </c>
      <c r="S2420" s="69">
        <v>663.19442000000004</v>
      </c>
      <c r="T2420">
        <v>0</v>
      </c>
      <c r="V2420" s="51">
        <v>8</v>
      </c>
      <c r="W2420" s="51">
        <v>0</v>
      </c>
      <c r="X2420" s="51">
        <v>151</v>
      </c>
    </row>
    <row r="2421" spans="1:24" x14ac:dyDescent="0.2">
      <c r="A2421">
        <v>13647</v>
      </c>
      <c r="B2421" t="s">
        <v>1271</v>
      </c>
      <c r="C2421" t="s">
        <v>1242</v>
      </c>
      <c r="D2421">
        <v>2018</v>
      </c>
      <c r="E2421" t="str">
        <f t="shared" si="37"/>
        <v>136472018</v>
      </c>
      <c r="F2421">
        <v>18251</v>
      </c>
      <c r="G2421" t="str">
        <f>VLOOKUP($A2421,CATMUN!$B$2:$C$1123,2,0)</f>
        <v>Medio</v>
      </c>
      <c r="H2421" t="str">
        <f>VLOOKUP($A2421,CATMUN!$B$2:$D$1123,3,0)</f>
        <v>Municipios intermedios</v>
      </c>
      <c r="I2421">
        <f>VLOOKUP($A2421,CATMUN!$B$2:$G$1123,4,0)</f>
        <v>0</v>
      </c>
      <c r="J2421">
        <f>VLOOKUP($A2421,CATMUN!$B$2:$G$1123,6,0)</f>
        <v>14</v>
      </c>
      <c r="K2421" s="69">
        <v>59.577178999999994</v>
      </c>
      <c r="L2421" s="69">
        <v>1632</v>
      </c>
      <c r="M2421" s="69">
        <v>0</v>
      </c>
      <c r="N2421" s="69">
        <v>150.88139043449155</v>
      </c>
      <c r="O2421" s="69">
        <v>0</v>
      </c>
      <c r="P2421" s="69">
        <v>249.73210548</v>
      </c>
      <c r="Q2421">
        <v>0</v>
      </c>
      <c r="R2421">
        <v>0</v>
      </c>
      <c r="S2421" s="69">
        <v>663.19442000000004</v>
      </c>
      <c r="T2421">
        <v>0</v>
      </c>
      <c r="V2421" s="51">
        <v>17</v>
      </c>
      <c r="W2421" s="51">
        <v>18</v>
      </c>
      <c r="X2421" s="51">
        <v>221</v>
      </c>
    </row>
    <row r="2422" spans="1:24" x14ac:dyDescent="0.2">
      <c r="A2422">
        <v>13657</v>
      </c>
      <c r="B2422" t="s">
        <v>1275</v>
      </c>
      <c r="C2422" t="s">
        <v>1242</v>
      </c>
      <c r="D2422">
        <v>2018</v>
      </c>
      <c r="E2422" t="str">
        <f t="shared" si="37"/>
        <v>136572018</v>
      </c>
      <c r="F2422">
        <v>36874</v>
      </c>
      <c r="G2422" t="str">
        <f>VLOOKUP($A2422,CATMUN!$B$2:$C$1123,2,0)</f>
        <v>Bajo</v>
      </c>
      <c r="H2422" t="str">
        <f>VLOOKUP($A2422,CATMUN!$B$2:$D$1123,3,0)</f>
        <v>Municipios intermedios</v>
      </c>
      <c r="I2422">
        <f>VLOOKUP($A2422,CATMUN!$B$2:$G$1123,4,0)</f>
        <v>0</v>
      </c>
      <c r="J2422">
        <f>VLOOKUP($A2422,CATMUN!$B$2:$G$1123,6,0)</f>
        <v>14</v>
      </c>
      <c r="K2422" s="69">
        <v>231.56779800000001</v>
      </c>
      <c r="L2422" s="69">
        <v>1632</v>
      </c>
      <c r="M2422" s="69">
        <v>23.024138999999998</v>
      </c>
      <c r="N2422" s="69">
        <v>150.88139043449155</v>
      </c>
      <c r="P2422" s="69">
        <v>249.73210548</v>
      </c>
      <c r="Q2422">
        <v>0</v>
      </c>
      <c r="S2422" s="69">
        <v>663.19442000000004</v>
      </c>
      <c r="T2422">
        <v>0</v>
      </c>
      <c r="V2422" s="51">
        <v>8</v>
      </c>
      <c r="W2422" s="51">
        <v>42</v>
      </c>
      <c r="X2422" s="51">
        <v>151</v>
      </c>
    </row>
    <row r="2423" spans="1:24" x14ac:dyDescent="0.2">
      <c r="A2423">
        <v>13670</v>
      </c>
      <c r="B2423" t="s">
        <v>1277</v>
      </c>
      <c r="C2423" t="s">
        <v>1242</v>
      </c>
      <c r="D2423">
        <v>2018</v>
      </c>
      <c r="E2423" t="str">
        <f t="shared" si="37"/>
        <v>136702018</v>
      </c>
      <c r="F2423">
        <v>27190</v>
      </c>
      <c r="G2423" t="str">
        <f>VLOOKUP($A2423,CATMUN!$B$2:$C$1123,2,0)</f>
        <v>Medio</v>
      </c>
      <c r="H2423" t="str">
        <f>VLOOKUP($A2423,CATMUN!$B$2:$D$1123,3,0)</f>
        <v>Municipios intermedios</v>
      </c>
      <c r="I2423">
        <f>VLOOKUP($A2423,CATMUN!$B$2:$G$1123,4,0)</f>
        <v>0</v>
      </c>
      <c r="J2423">
        <f>VLOOKUP($A2423,CATMUN!$B$2:$G$1123,6,0)</f>
        <v>14</v>
      </c>
      <c r="K2423" s="69">
        <v>288.94702006999995</v>
      </c>
      <c r="L2423" s="69">
        <v>1632</v>
      </c>
      <c r="M2423" s="69">
        <v>44.680484</v>
      </c>
      <c r="N2423" s="69">
        <v>150.88139043449155</v>
      </c>
      <c r="P2423" s="69">
        <v>249.73210548</v>
      </c>
      <c r="Q2423">
        <v>0</v>
      </c>
      <c r="S2423" s="69">
        <v>663.19442000000004</v>
      </c>
      <c r="T2423">
        <v>0</v>
      </c>
      <c r="V2423" s="51">
        <v>38</v>
      </c>
      <c r="W2423" s="51">
        <v>90</v>
      </c>
      <c r="X2423" s="51">
        <v>530</v>
      </c>
    </row>
    <row r="2424" spans="1:24" x14ac:dyDescent="0.2">
      <c r="A2424">
        <v>13673</v>
      </c>
      <c r="B2424" t="s">
        <v>1278</v>
      </c>
      <c r="C2424" t="s">
        <v>1242</v>
      </c>
      <c r="D2424">
        <v>2018</v>
      </c>
      <c r="E2424" t="str">
        <f t="shared" si="37"/>
        <v>136732018</v>
      </c>
      <c r="F2424">
        <v>14563</v>
      </c>
      <c r="G2424" t="str">
        <f>VLOOKUP($A2424,CATMUN!$B$2:$C$1123,2,0)</f>
        <v>Medio</v>
      </c>
      <c r="H2424" t="str">
        <f>VLOOKUP($A2424,CATMUN!$B$2:$D$1123,3,0)</f>
        <v>Municipios intermedios</v>
      </c>
      <c r="I2424">
        <f>VLOOKUP($A2424,CATMUN!$B$2:$G$1123,4,0)</f>
        <v>0</v>
      </c>
      <c r="J2424">
        <f>VLOOKUP($A2424,CATMUN!$B$2:$G$1123,6,0)</f>
        <v>14</v>
      </c>
      <c r="K2424" s="69">
        <v>527.84387199999992</v>
      </c>
      <c r="L2424" s="69">
        <v>1632</v>
      </c>
      <c r="M2424" s="69">
        <v>0</v>
      </c>
      <c r="N2424" s="69">
        <v>150.88139043449155</v>
      </c>
      <c r="P2424" s="69">
        <v>249.73210548</v>
      </c>
      <c r="Q2424">
        <v>0</v>
      </c>
      <c r="S2424" s="69">
        <v>663.19442000000004</v>
      </c>
      <c r="T2424">
        <v>0</v>
      </c>
      <c r="V2424" s="51">
        <v>17</v>
      </c>
      <c r="W2424" s="51">
        <v>12</v>
      </c>
      <c r="X2424" s="51">
        <v>221</v>
      </c>
    </row>
    <row r="2425" spans="1:24" x14ac:dyDescent="0.2">
      <c r="A2425">
        <v>13683</v>
      </c>
      <c r="B2425" t="s">
        <v>1279</v>
      </c>
      <c r="C2425" t="s">
        <v>1242</v>
      </c>
      <c r="D2425">
        <v>2018</v>
      </c>
      <c r="E2425" t="str">
        <f t="shared" si="37"/>
        <v>136832018</v>
      </c>
      <c r="F2425">
        <v>20963</v>
      </c>
      <c r="G2425" t="str">
        <f>VLOOKUP($A2425,CATMUN!$B$2:$C$1123,2,0)</f>
        <v>Medio</v>
      </c>
      <c r="H2425" t="str">
        <f>VLOOKUP($A2425,CATMUN!$B$2:$D$1123,3,0)</f>
        <v>Otros Sistemas de Ciudades</v>
      </c>
      <c r="I2425">
        <f>VLOOKUP($A2425,CATMUN!$B$2:$G$1123,4,0)</f>
        <v>0</v>
      </c>
      <c r="J2425">
        <f>VLOOKUP($A2425,CATMUN!$B$2:$G$1123,6,0)</f>
        <v>14</v>
      </c>
      <c r="K2425" s="69">
        <v>747.63955899999996</v>
      </c>
      <c r="L2425" s="69">
        <v>1632</v>
      </c>
      <c r="M2425" s="69">
        <v>26.116293000000002</v>
      </c>
      <c r="N2425" s="69">
        <v>590.3581823939345</v>
      </c>
      <c r="O2425" s="69">
        <v>0</v>
      </c>
      <c r="P2425" s="69">
        <v>190.51995000000002</v>
      </c>
      <c r="Q2425">
        <v>0</v>
      </c>
      <c r="R2425">
        <v>0</v>
      </c>
      <c r="S2425" s="69">
        <v>160.96876800000001</v>
      </c>
      <c r="T2425">
        <v>0</v>
      </c>
      <c r="V2425" s="51">
        <v>1</v>
      </c>
      <c r="W2425" s="51">
        <v>9</v>
      </c>
      <c r="X2425" s="51">
        <v>151</v>
      </c>
    </row>
    <row r="2426" spans="1:24" x14ac:dyDescent="0.2">
      <c r="A2426">
        <v>13760</v>
      </c>
      <c r="B2426" t="s">
        <v>1282</v>
      </c>
      <c r="C2426" t="s">
        <v>1242</v>
      </c>
      <c r="D2426">
        <v>2018</v>
      </c>
      <c r="E2426" t="str">
        <f t="shared" si="37"/>
        <v>137602018</v>
      </c>
      <c r="F2426">
        <v>10650</v>
      </c>
      <c r="G2426" t="str">
        <f>VLOOKUP($A2426,CATMUN!$B$2:$C$1123,2,0)</f>
        <v>Bajo</v>
      </c>
      <c r="H2426" t="str">
        <f>VLOOKUP($A2426,CATMUN!$B$2:$D$1123,3,0)</f>
        <v>Municipios intermedios</v>
      </c>
      <c r="I2426">
        <f>VLOOKUP($A2426,CATMUN!$B$2:$G$1123,4,0)</f>
        <v>0</v>
      </c>
      <c r="J2426">
        <f>VLOOKUP($A2426,CATMUN!$B$2:$G$1123,6,0)</f>
        <v>14</v>
      </c>
      <c r="K2426" s="69">
        <v>1.321277</v>
      </c>
      <c r="L2426" s="69">
        <v>1632</v>
      </c>
      <c r="M2426" s="69">
        <v>0</v>
      </c>
      <c r="N2426" s="69">
        <v>150.88139043449155</v>
      </c>
      <c r="P2426" s="69">
        <v>249.73210548</v>
      </c>
      <c r="Q2426">
        <v>0</v>
      </c>
      <c r="S2426" s="69">
        <v>663.19442000000004</v>
      </c>
      <c r="T2426">
        <v>0</v>
      </c>
      <c r="V2426" s="51">
        <v>17</v>
      </c>
      <c r="W2426" s="51">
        <v>0</v>
      </c>
      <c r="X2426" s="51">
        <v>221</v>
      </c>
    </row>
    <row r="2427" spans="1:24" x14ac:dyDescent="0.2">
      <c r="A2427">
        <v>13838</v>
      </c>
      <c r="B2427" t="s">
        <v>1286</v>
      </c>
      <c r="C2427" t="s">
        <v>1242</v>
      </c>
      <c r="D2427">
        <v>2018</v>
      </c>
      <c r="E2427" t="str">
        <f t="shared" si="37"/>
        <v>138382018</v>
      </c>
      <c r="F2427">
        <v>16403</v>
      </c>
      <c r="G2427" t="str">
        <f>VLOOKUP($A2427,CATMUN!$B$2:$C$1123,2,0)</f>
        <v>Bajo</v>
      </c>
      <c r="H2427" t="str">
        <f>VLOOKUP($A2427,CATMUN!$B$2:$D$1123,3,0)</f>
        <v>Otros Sistemas de Ciudades</v>
      </c>
      <c r="I2427">
        <f>VLOOKUP($A2427,CATMUN!$B$2:$G$1123,4,0)</f>
        <v>0</v>
      </c>
      <c r="J2427">
        <f>VLOOKUP($A2427,CATMUN!$B$2:$G$1123,6,0)</f>
        <v>14</v>
      </c>
      <c r="K2427" s="69">
        <v>1123.8994720000001</v>
      </c>
      <c r="L2427" s="69">
        <v>1632</v>
      </c>
      <c r="M2427" s="69">
        <v>0</v>
      </c>
      <c r="N2427" s="69">
        <v>590.3581823939345</v>
      </c>
      <c r="P2427" s="69">
        <v>190.51995000000002</v>
      </c>
      <c r="Q2427">
        <v>0</v>
      </c>
      <c r="S2427" s="69">
        <v>160.96876800000001</v>
      </c>
      <c r="T2427">
        <v>0</v>
      </c>
      <c r="V2427" s="51">
        <v>1</v>
      </c>
      <c r="W2427" s="51">
        <v>63</v>
      </c>
      <c r="X2427" s="51">
        <v>151</v>
      </c>
    </row>
    <row r="2428" spans="1:24" x14ac:dyDescent="0.2">
      <c r="A2428">
        <v>13873</v>
      </c>
      <c r="B2428" t="s">
        <v>1287</v>
      </c>
      <c r="C2428" t="s">
        <v>1242</v>
      </c>
      <c r="D2428">
        <v>2018</v>
      </c>
      <c r="E2428" t="str">
        <f t="shared" si="37"/>
        <v>138732018</v>
      </c>
      <c r="F2428">
        <v>23777</v>
      </c>
      <c r="G2428" t="str">
        <f>VLOOKUP($A2428,CATMUN!$B$2:$C$1123,2,0)</f>
        <v>Bajo</v>
      </c>
      <c r="H2428" t="str">
        <f>VLOOKUP($A2428,CATMUN!$B$2:$D$1123,3,0)</f>
        <v>Otros Sistemas de Ciudades</v>
      </c>
      <c r="I2428">
        <f>VLOOKUP($A2428,CATMUN!$B$2:$G$1123,4,0)</f>
        <v>0</v>
      </c>
      <c r="J2428">
        <f>VLOOKUP($A2428,CATMUN!$B$2:$G$1123,6,0)</f>
        <v>14</v>
      </c>
      <c r="K2428" s="69">
        <v>250.70137500000001</v>
      </c>
      <c r="L2428" s="69">
        <v>1632</v>
      </c>
      <c r="M2428" s="69">
        <v>9.1436009100000017</v>
      </c>
      <c r="N2428" s="69">
        <v>590.3581823939345</v>
      </c>
      <c r="P2428" s="69">
        <v>190.51995000000002</v>
      </c>
      <c r="Q2428">
        <v>0</v>
      </c>
      <c r="S2428" s="69">
        <v>160.96876800000001</v>
      </c>
      <c r="T2428">
        <v>0</v>
      </c>
      <c r="V2428" s="51">
        <v>19</v>
      </c>
      <c r="W2428" s="51">
        <v>18</v>
      </c>
      <c r="X2428" s="51">
        <v>221</v>
      </c>
    </row>
    <row r="2429" spans="1:24" x14ac:dyDescent="0.2">
      <c r="A2429">
        <v>15087</v>
      </c>
      <c r="B2429" t="s">
        <v>1294</v>
      </c>
      <c r="C2429" t="s">
        <v>1289</v>
      </c>
      <c r="D2429">
        <v>2018</v>
      </c>
      <c r="E2429" t="str">
        <f t="shared" si="37"/>
        <v>150872018</v>
      </c>
      <c r="F2429">
        <v>7481</v>
      </c>
      <c r="G2429" t="str">
        <f>VLOOKUP($A2429,CATMUN!$B$2:$C$1123,2,0)</f>
        <v>Medio</v>
      </c>
      <c r="H2429" t="str">
        <f>VLOOKUP($A2429,CATMUN!$B$2:$D$1123,3,0)</f>
        <v>Municipios intermedios</v>
      </c>
      <c r="I2429">
        <f>VLOOKUP($A2429,CATMUN!$B$2:$G$1123,4,0)</f>
        <v>0</v>
      </c>
      <c r="J2429">
        <f>VLOOKUP($A2429,CATMUN!$B$2:$G$1123,6,0)</f>
        <v>14</v>
      </c>
      <c r="K2429" s="69">
        <v>319.064932</v>
      </c>
      <c r="L2429" s="69">
        <v>1632</v>
      </c>
      <c r="N2429" s="69">
        <v>150.88139043449155</v>
      </c>
      <c r="P2429" s="69">
        <v>249.73210548</v>
      </c>
      <c r="Q2429">
        <v>0</v>
      </c>
      <c r="S2429" s="69">
        <v>663.19442000000004</v>
      </c>
      <c r="T2429">
        <v>0</v>
      </c>
      <c r="V2429" s="51">
        <v>17</v>
      </c>
      <c r="W2429" s="51">
        <v>8</v>
      </c>
      <c r="X2429" s="51">
        <v>221</v>
      </c>
    </row>
    <row r="2430" spans="1:24" x14ac:dyDescent="0.2">
      <c r="A2430">
        <v>15114</v>
      </c>
      <c r="B2430" t="s">
        <v>1300</v>
      </c>
      <c r="C2430" t="s">
        <v>1289</v>
      </c>
      <c r="D2430">
        <v>2018</v>
      </c>
      <c r="E2430" t="str">
        <f t="shared" si="37"/>
        <v>151142018</v>
      </c>
      <c r="F2430">
        <v>1118</v>
      </c>
      <c r="G2430" t="str">
        <f>VLOOKUP($A2430,CATMUN!$B$2:$C$1123,2,0)</f>
        <v>Medio</v>
      </c>
      <c r="H2430" t="str">
        <f>VLOOKUP($A2430,CATMUN!$B$2:$D$1123,3,0)</f>
        <v>Otros Sistemas de Ciudades</v>
      </c>
      <c r="I2430">
        <f>VLOOKUP($A2430,CATMUN!$B$2:$G$1123,4,0)</f>
        <v>0</v>
      </c>
      <c r="J2430">
        <f>VLOOKUP($A2430,CATMUN!$B$2:$G$1123,6,0)</f>
        <v>14</v>
      </c>
      <c r="K2430" s="69">
        <v>9.5811349999999997</v>
      </c>
      <c r="L2430" s="69">
        <v>1632</v>
      </c>
      <c r="M2430" s="69">
        <v>0</v>
      </c>
      <c r="N2430" s="69">
        <v>590.3581823939345</v>
      </c>
      <c r="P2430" s="69">
        <v>190.51995000000002</v>
      </c>
      <c r="Q2430">
        <v>0</v>
      </c>
      <c r="S2430" s="69">
        <v>160.96876800000001</v>
      </c>
      <c r="T2430">
        <v>0</v>
      </c>
      <c r="V2430" s="51">
        <v>19</v>
      </c>
      <c r="W2430" s="51">
        <v>0</v>
      </c>
      <c r="X2430" s="51">
        <v>221</v>
      </c>
    </row>
    <row r="2431" spans="1:24" x14ac:dyDescent="0.2">
      <c r="A2431">
        <v>15162</v>
      </c>
      <c r="B2431" t="s">
        <v>1303</v>
      </c>
      <c r="C2431" t="s">
        <v>1289</v>
      </c>
      <c r="D2431">
        <v>2018</v>
      </c>
      <c r="E2431" t="str">
        <f t="shared" si="37"/>
        <v>151622018</v>
      </c>
      <c r="F2431">
        <v>3713</v>
      </c>
      <c r="G2431" t="str">
        <f>VLOOKUP($A2431,CATMUN!$B$2:$C$1123,2,0)</f>
        <v>Medio</v>
      </c>
      <c r="H2431" t="str">
        <f>VLOOKUP($A2431,CATMUN!$B$2:$D$1123,3,0)</f>
        <v>Otros Sistemas de Ciudades</v>
      </c>
      <c r="I2431">
        <f>VLOOKUP($A2431,CATMUN!$B$2:$G$1123,4,0)</f>
        <v>0</v>
      </c>
      <c r="J2431">
        <f>VLOOKUP($A2431,CATMUN!$B$2:$G$1123,6,0)</f>
        <v>14</v>
      </c>
      <c r="K2431" s="69">
        <v>63.195101000000001</v>
      </c>
      <c r="L2431" s="69">
        <v>1632</v>
      </c>
      <c r="M2431" s="69">
        <v>1.0304169999999999</v>
      </c>
      <c r="N2431" s="69">
        <v>590.3581823939345</v>
      </c>
      <c r="P2431" s="69">
        <v>190.51995000000002</v>
      </c>
      <c r="S2431" s="69">
        <v>160.96876800000001</v>
      </c>
      <c r="T2431">
        <v>0</v>
      </c>
      <c r="V2431" s="51">
        <v>19</v>
      </c>
      <c r="W2431" s="51">
        <v>1</v>
      </c>
      <c r="X2431" s="51">
        <v>221</v>
      </c>
    </row>
    <row r="2432" spans="1:24" x14ac:dyDescent="0.2">
      <c r="A2432">
        <v>15176</v>
      </c>
      <c r="B2432" t="s">
        <v>1305</v>
      </c>
      <c r="C2432" t="s">
        <v>1289</v>
      </c>
      <c r="D2432">
        <v>2018</v>
      </c>
      <c r="E2432" t="str">
        <f t="shared" si="37"/>
        <v>151762018</v>
      </c>
      <c r="F2432">
        <v>56054</v>
      </c>
      <c r="G2432" t="str">
        <f>VLOOKUP($A2432,CATMUN!$B$2:$C$1123,2,0)</f>
        <v>Alto</v>
      </c>
      <c r="H2432" t="str">
        <f>VLOOKUP($A2432,CATMUN!$B$2:$D$1123,3,0)</f>
        <v>Municipios intermedios</v>
      </c>
      <c r="I2432">
        <f>VLOOKUP($A2432,CATMUN!$B$2:$G$1123,4,0)</f>
        <v>0</v>
      </c>
      <c r="J2432">
        <f>VLOOKUP($A2432,CATMUN!$B$2:$G$1123,6,0)</f>
        <v>14</v>
      </c>
      <c r="K2432" s="69">
        <v>5671.8682819999995</v>
      </c>
      <c r="L2432" s="69">
        <v>1632</v>
      </c>
      <c r="M2432" s="69">
        <v>157.730008</v>
      </c>
      <c r="N2432" s="69">
        <v>150.88139043449155</v>
      </c>
      <c r="P2432" s="69">
        <v>249.73210548</v>
      </c>
      <c r="Q2432">
        <v>0</v>
      </c>
      <c r="S2432" s="69">
        <v>663.19442000000004</v>
      </c>
      <c r="T2432">
        <v>0</v>
      </c>
      <c r="V2432" s="51">
        <v>17</v>
      </c>
      <c r="W2432" s="51">
        <v>324</v>
      </c>
      <c r="X2432" s="51">
        <v>221</v>
      </c>
    </row>
    <row r="2433" spans="1:24" x14ac:dyDescent="0.2">
      <c r="A2433">
        <v>15187</v>
      </c>
      <c r="B2433" t="s">
        <v>1309</v>
      </c>
      <c r="C2433" t="s">
        <v>1289</v>
      </c>
      <c r="D2433">
        <v>2018</v>
      </c>
      <c r="E2433" t="str">
        <f t="shared" si="37"/>
        <v>151872018</v>
      </c>
      <c r="F2433">
        <v>2788</v>
      </c>
      <c r="G2433" t="str">
        <f>VLOOKUP($A2433,CATMUN!$B$2:$C$1123,2,0)</f>
        <v>Medio</v>
      </c>
      <c r="H2433" t="str">
        <f>VLOOKUP($A2433,CATMUN!$B$2:$D$1123,3,0)</f>
        <v>Otros Sistemas de Ciudades</v>
      </c>
      <c r="I2433">
        <f>VLOOKUP($A2433,CATMUN!$B$2:$G$1123,4,0)</f>
        <v>0</v>
      </c>
      <c r="J2433">
        <f>VLOOKUP($A2433,CATMUN!$B$2:$G$1123,6,0)</f>
        <v>14</v>
      </c>
      <c r="K2433" s="69">
        <v>124.807202</v>
      </c>
      <c r="L2433" s="69">
        <v>1632</v>
      </c>
      <c r="M2433" s="69">
        <v>0</v>
      </c>
      <c r="N2433" s="69">
        <v>590.3581823939345</v>
      </c>
      <c r="P2433" s="69">
        <v>190.51995000000002</v>
      </c>
      <c r="Q2433">
        <v>0</v>
      </c>
      <c r="S2433" s="69">
        <v>160.96876800000001</v>
      </c>
      <c r="T2433">
        <v>0</v>
      </c>
      <c r="V2433" s="51">
        <v>39</v>
      </c>
      <c r="W2433" s="51">
        <v>0</v>
      </c>
      <c r="X2433" s="51">
        <v>530</v>
      </c>
    </row>
    <row r="2434" spans="1:24" x14ac:dyDescent="0.2">
      <c r="A2434">
        <v>15204</v>
      </c>
      <c r="B2434" t="s">
        <v>1311</v>
      </c>
      <c r="C2434" t="s">
        <v>1289</v>
      </c>
      <c r="D2434">
        <v>2018</v>
      </c>
      <c r="E2434" t="str">
        <f t="shared" ref="E2434:E2497" si="38">A2434&amp;D2434</f>
        <v>152042018</v>
      </c>
      <c r="F2434">
        <v>12970</v>
      </c>
      <c r="G2434" t="str">
        <f>VLOOKUP($A2434,CATMUN!$B$2:$C$1123,2,0)</f>
        <v>Medio</v>
      </c>
      <c r="H2434" t="str">
        <f>VLOOKUP($A2434,CATMUN!$B$2:$D$1123,3,0)</f>
        <v>Otros Sistemas de Ciudades</v>
      </c>
      <c r="I2434">
        <f>VLOOKUP($A2434,CATMUN!$B$2:$G$1123,4,0)</f>
        <v>0</v>
      </c>
      <c r="J2434">
        <f>VLOOKUP($A2434,CATMUN!$B$2:$G$1123,6,0)</f>
        <v>14</v>
      </c>
      <c r="K2434" s="69">
        <v>585.228927</v>
      </c>
      <c r="L2434" s="69">
        <v>1632</v>
      </c>
      <c r="M2434" s="69">
        <v>0</v>
      </c>
      <c r="N2434" s="69">
        <v>590.3581823939345</v>
      </c>
      <c r="P2434" s="69">
        <v>190.51995000000002</v>
      </c>
      <c r="Q2434">
        <v>0</v>
      </c>
      <c r="S2434" s="69">
        <v>160.96876800000001</v>
      </c>
      <c r="T2434">
        <v>0</v>
      </c>
      <c r="V2434" s="51">
        <v>39</v>
      </c>
      <c r="W2434" s="51">
        <v>45</v>
      </c>
      <c r="X2434" s="51">
        <v>530</v>
      </c>
    </row>
    <row r="2435" spans="1:24" x14ac:dyDescent="0.2">
      <c r="A2435">
        <v>15215</v>
      </c>
      <c r="B2435" t="s">
        <v>1313</v>
      </c>
      <c r="C2435" t="s">
        <v>1289</v>
      </c>
      <c r="D2435">
        <v>2018</v>
      </c>
      <c r="E2435" t="str">
        <f t="shared" si="38"/>
        <v>152152018</v>
      </c>
      <c r="F2435">
        <v>2498</v>
      </c>
      <c r="G2435" t="str">
        <f>VLOOKUP($A2435,CATMUN!$B$2:$C$1123,2,0)</f>
        <v>Alto</v>
      </c>
      <c r="H2435" t="str">
        <f>VLOOKUP($A2435,CATMUN!$B$2:$D$1123,3,0)</f>
        <v>Otros Sistemas de Ciudades</v>
      </c>
      <c r="I2435">
        <f>VLOOKUP($A2435,CATMUN!$B$2:$G$1123,4,0)</f>
        <v>0</v>
      </c>
      <c r="J2435">
        <f>VLOOKUP($A2435,CATMUN!$B$2:$G$1123,6,0)</f>
        <v>14</v>
      </c>
      <c r="K2435" s="69">
        <v>56.568372000000004</v>
      </c>
      <c r="L2435" s="69">
        <v>1632</v>
      </c>
      <c r="M2435" s="69">
        <v>0.98960000000000004</v>
      </c>
      <c r="N2435" s="69">
        <v>590.3581823939345</v>
      </c>
      <c r="P2435" s="69">
        <v>190.51995000000002</v>
      </c>
      <c r="Q2435">
        <v>0</v>
      </c>
      <c r="S2435" s="69">
        <v>160.96876800000001</v>
      </c>
      <c r="T2435">
        <v>0</v>
      </c>
      <c r="V2435" s="51">
        <v>19</v>
      </c>
      <c r="W2435" s="51">
        <v>0</v>
      </c>
      <c r="X2435" s="51">
        <v>221</v>
      </c>
    </row>
    <row r="2436" spans="1:24" x14ac:dyDescent="0.2">
      <c r="A2436">
        <v>15224</v>
      </c>
      <c r="B2436" t="s">
        <v>1316</v>
      </c>
      <c r="C2436" t="s">
        <v>1289</v>
      </c>
      <c r="D2436">
        <v>2018</v>
      </c>
      <c r="E2436" t="str">
        <f t="shared" si="38"/>
        <v>152242018</v>
      </c>
      <c r="F2436">
        <v>3725</v>
      </c>
      <c r="G2436" t="str">
        <f>VLOOKUP($A2436,CATMUN!$B$2:$C$1123,2,0)</f>
        <v>Alto</v>
      </c>
      <c r="H2436" t="str">
        <f>VLOOKUP($A2436,CATMUN!$B$2:$D$1123,3,0)</f>
        <v>Municipios intermedios</v>
      </c>
      <c r="I2436">
        <f>VLOOKUP($A2436,CATMUN!$B$2:$G$1123,4,0)</f>
        <v>0</v>
      </c>
      <c r="J2436">
        <f>VLOOKUP($A2436,CATMUN!$B$2:$G$1123,6,0)</f>
        <v>14</v>
      </c>
      <c r="K2436" s="69">
        <v>223.043713</v>
      </c>
      <c r="L2436" s="69">
        <v>1632</v>
      </c>
      <c r="M2436" s="69">
        <v>13.223210999999999</v>
      </c>
      <c r="N2436" s="69">
        <v>150.88139043449155</v>
      </c>
      <c r="P2436" s="69">
        <v>249.73210548</v>
      </c>
      <c r="Q2436">
        <v>0</v>
      </c>
      <c r="S2436" s="69">
        <v>663.19442000000004</v>
      </c>
      <c r="T2436">
        <v>0</v>
      </c>
      <c r="V2436" s="51">
        <v>38</v>
      </c>
      <c r="W2436" s="51">
        <v>3</v>
      </c>
      <c r="X2436" s="51">
        <v>530</v>
      </c>
    </row>
    <row r="2437" spans="1:24" x14ac:dyDescent="0.2">
      <c r="A2437">
        <v>15248</v>
      </c>
      <c r="B2437" t="s">
        <v>1322</v>
      </c>
      <c r="C2437" t="s">
        <v>1289</v>
      </c>
      <c r="D2437">
        <v>2018</v>
      </c>
      <c r="E2437" t="str">
        <f t="shared" si="38"/>
        <v>152482018</v>
      </c>
      <c r="F2437">
        <v>3061</v>
      </c>
      <c r="G2437" t="str">
        <f>VLOOKUP($A2437,CATMUN!$B$2:$C$1123,2,0)</f>
        <v>Bajo</v>
      </c>
      <c r="H2437" t="str">
        <f>VLOOKUP($A2437,CATMUN!$B$2:$D$1123,3,0)</f>
        <v>Municipios intermedios</v>
      </c>
      <c r="I2437">
        <f>VLOOKUP($A2437,CATMUN!$B$2:$G$1123,4,0)</f>
        <v>0</v>
      </c>
      <c r="J2437">
        <f>VLOOKUP($A2437,CATMUN!$B$2:$G$1123,6,0)</f>
        <v>14</v>
      </c>
      <c r="K2437" s="69">
        <v>108.94575999999999</v>
      </c>
      <c r="L2437" s="69">
        <v>1632</v>
      </c>
      <c r="N2437" s="69">
        <v>150.88139043449155</v>
      </c>
      <c r="P2437" s="69">
        <v>249.73210548</v>
      </c>
      <c r="Q2437">
        <v>0</v>
      </c>
      <c r="S2437" s="69">
        <v>663.19442000000004</v>
      </c>
      <c r="T2437">
        <v>0</v>
      </c>
      <c r="V2437" s="51">
        <v>17</v>
      </c>
      <c r="W2437" s="51">
        <v>0</v>
      </c>
      <c r="X2437" s="51">
        <v>221</v>
      </c>
    </row>
    <row r="2438" spans="1:24" x14ac:dyDescent="0.2">
      <c r="A2438">
        <v>15272</v>
      </c>
      <c r="B2438" t="s">
        <v>1323</v>
      </c>
      <c r="C2438" t="s">
        <v>1289</v>
      </c>
      <c r="D2438">
        <v>2018</v>
      </c>
      <c r="E2438" t="str">
        <f t="shared" si="38"/>
        <v>152722018</v>
      </c>
      <c r="F2438">
        <v>6662</v>
      </c>
      <c r="G2438" t="str">
        <f>VLOOKUP($A2438,CATMUN!$B$2:$C$1123,2,0)</f>
        <v>Alto</v>
      </c>
      <c r="H2438" t="str">
        <f>VLOOKUP($A2438,CATMUN!$B$2:$D$1123,3,0)</f>
        <v>Otros Sistemas de Ciudades</v>
      </c>
      <c r="I2438">
        <f>VLOOKUP($A2438,CATMUN!$B$2:$G$1123,4,0)</f>
        <v>0</v>
      </c>
      <c r="J2438">
        <f>VLOOKUP($A2438,CATMUN!$B$2:$G$1123,6,0)</f>
        <v>14</v>
      </c>
      <c r="K2438" s="69">
        <v>467.70016600000002</v>
      </c>
      <c r="L2438" s="69">
        <v>1632</v>
      </c>
      <c r="M2438" s="69">
        <v>19.470223000000001</v>
      </c>
      <c r="N2438" s="69">
        <v>590.3581823939345</v>
      </c>
      <c r="P2438" s="69">
        <v>190.51995000000002</v>
      </c>
      <c r="Q2438">
        <v>0</v>
      </c>
      <c r="S2438" s="69">
        <v>160.96876800000001</v>
      </c>
      <c r="T2438">
        <v>0</v>
      </c>
      <c r="V2438" s="51">
        <v>19</v>
      </c>
      <c r="W2438" s="51">
        <v>2</v>
      </c>
      <c r="X2438" s="51">
        <v>221</v>
      </c>
    </row>
    <row r="2439" spans="1:24" x14ac:dyDescent="0.2">
      <c r="A2439">
        <v>15299</v>
      </c>
      <c r="B2439" t="s">
        <v>1327</v>
      </c>
      <c r="C2439" t="s">
        <v>1289</v>
      </c>
      <c r="D2439">
        <v>2018</v>
      </c>
      <c r="E2439" t="str">
        <f t="shared" si="38"/>
        <v>152992018</v>
      </c>
      <c r="F2439">
        <v>17932</v>
      </c>
      <c r="G2439" t="str">
        <f>VLOOKUP($A2439,CATMUN!$B$2:$C$1123,2,0)</f>
        <v>Alto</v>
      </c>
      <c r="H2439" t="str">
        <f>VLOOKUP($A2439,CATMUN!$B$2:$D$1123,3,0)</f>
        <v>Municipios intermedios</v>
      </c>
      <c r="I2439">
        <f>VLOOKUP($A2439,CATMUN!$B$2:$G$1123,4,0)</f>
        <v>0</v>
      </c>
      <c r="J2439">
        <f>VLOOKUP($A2439,CATMUN!$B$2:$G$1123,6,0)</f>
        <v>14</v>
      </c>
      <c r="K2439" s="69">
        <v>955.18713400000001</v>
      </c>
      <c r="L2439" s="69">
        <v>1632</v>
      </c>
      <c r="M2439" s="69">
        <v>87.341714999999994</v>
      </c>
      <c r="N2439" s="69">
        <v>150.88139043449155</v>
      </c>
      <c r="P2439" s="69">
        <v>249.73210548</v>
      </c>
      <c r="Q2439">
        <v>0</v>
      </c>
      <c r="S2439" s="69">
        <v>663.19442000000004</v>
      </c>
      <c r="T2439">
        <v>0</v>
      </c>
      <c r="V2439" s="51">
        <v>17</v>
      </c>
      <c r="W2439" s="51">
        <v>74</v>
      </c>
      <c r="X2439" s="51">
        <v>221</v>
      </c>
    </row>
    <row r="2440" spans="1:24" x14ac:dyDescent="0.2">
      <c r="A2440">
        <v>15322</v>
      </c>
      <c r="B2440" t="s">
        <v>1329</v>
      </c>
      <c r="C2440" t="s">
        <v>1289</v>
      </c>
      <c r="D2440">
        <v>2018</v>
      </c>
      <c r="E2440" t="str">
        <f t="shared" si="38"/>
        <v>153222018</v>
      </c>
      <c r="F2440">
        <v>10699</v>
      </c>
      <c r="G2440" t="str">
        <f>VLOOKUP($A2440,CATMUN!$B$2:$C$1123,2,0)</f>
        <v>Alto</v>
      </c>
      <c r="H2440" t="str">
        <f>VLOOKUP($A2440,CATMUN!$B$2:$D$1123,3,0)</f>
        <v>Municipios intermedios</v>
      </c>
      <c r="I2440">
        <f>VLOOKUP($A2440,CATMUN!$B$2:$G$1123,4,0)</f>
        <v>0</v>
      </c>
      <c r="J2440">
        <f>VLOOKUP($A2440,CATMUN!$B$2:$G$1123,6,0)</f>
        <v>14</v>
      </c>
      <c r="K2440" s="69">
        <v>510.55858823</v>
      </c>
      <c r="L2440" s="69">
        <v>1632</v>
      </c>
      <c r="M2440" s="69">
        <v>40.611750000000001</v>
      </c>
      <c r="N2440" s="69">
        <v>150.88139043449155</v>
      </c>
      <c r="P2440" s="69">
        <v>249.73210548</v>
      </c>
      <c r="Q2440">
        <v>0</v>
      </c>
      <c r="S2440" s="69">
        <v>663.19442000000004</v>
      </c>
      <c r="T2440">
        <v>0</v>
      </c>
      <c r="U2440">
        <v>3.0512999999999999</v>
      </c>
      <c r="V2440" s="51">
        <v>17</v>
      </c>
      <c r="W2440" s="51">
        <v>47</v>
      </c>
      <c r="X2440" s="51">
        <v>221</v>
      </c>
    </row>
    <row r="2441" spans="1:24" x14ac:dyDescent="0.2">
      <c r="A2441">
        <v>15362</v>
      </c>
      <c r="B2441" t="s">
        <v>1332</v>
      </c>
      <c r="C2441" t="s">
        <v>1289</v>
      </c>
      <c r="D2441">
        <v>2018</v>
      </c>
      <c r="E2441" t="str">
        <f t="shared" si="38"/>
        <v>153622018</v>
      </c>
      <c r="F2441">
        <v>1947</v>
      </c>
      <c r="G2441" t="str">
        <f>VLOOKUP($A2441,CATMUN!$B$2:$C$1123,2,0)</f>
        <v>Alto</v>
      </c>
      <c r="H2441" t="str">
        <f>VLOOKUP($A2441,CATMUN!$B$2:$D$1123,3,0)</f>
        <v>Otros Sistemas de Ciudades</v>
      </c>
      <c r="I2441">
        <f>VLOOKUP($A2441,CATMUN!$B$2:$G$1123,4,0)</f>
        <v>0</v>
      </c>
      <c r="J2441">
        <f>VLOOKUP($A2441,CATMUN!$B$2:$G$1123,6,0)</f>
        <v>14</v>
      </c>
      <c r="K2441" s="69">
        <v>169.55238900000001</v>
      </c>
      <c r="L2441" s="69">
        <v>1632</v>
      </c>
      <c r="M2441" s="69">
        <v>22.145204969999998</v>
      </c>
      <c r="N2441" s="69">
        <v>590.3581823939345</v>
      </c>
      <c r="P2441" s="69">
        <v>190.51995000000002</v>
      </c>
      <c r="Q2441">
        <v>0</v>
      </c>
      <c r="S2441" s="69">
        <v>160.96876800000001</v>
      </c>
      <c r="T2441">
        <v>0</v>
      </c>
      <c r="V2441" s="51">
        <v>19</v>
      </c>
      <c r="W2441" s="51">
        <v>2</v>
      </c>
      <c r="X2441" s="51">
        <v>221</v>
      </c>
    </row>
    <row r="2442" spans="1:24" x14ac:dyDescent="0.2">
      <c r="A2442">
        <v>15407</v>
      </c>
      <c r="B2442" t="s">
        <v>1339</v>
      </c>
      <c r="C2442" t="s">
        <v>1289</v>
      </c>
      <c r="D2442">
        <v>2018</v>
      </c>
      <c r="E2442" t="str">
        <f t="shared" si="38"/>
        <v>154072018</v>
      </c>
      <c r="F2442">
        <v>16139</v>
      </c>
      <c r="G2442" t="str">
        <f>VLOOKUP($A2442,CATMUN!$B$2:$C$1123,2,0)</f>
        <v>Alto</v>
      </c>
      <c r="H2442" t="str">
        <f>VLOOKUP($A2442,CATMUN!$B$2:$D$1123,3,0)</f>
        <v>Municipios intermedios</v>
      </c>
      <c r="I2442">
        <f>VLOOKUP($A2442,CATMUN!$B$2:$G$1123,4,0)</f>
        <v>0</v>
      </c>
      <c r="J2442">
        <f>VLOOKUP($A2442,CATMUN!$B$2:$G$1123,6,0)</f>
        <v>14</v>
      </c>
      <c r="K2442" s="69">
        <v>3782.6752099999999</v>
      </c>
      <c r="L2442" s="69">
        <v>1632</v>
      </c>
      <c r="M2442" s="69">
        <v>2152.3048476100003</v>
      </c>
      <c r="N2442" s="69">
        <v>150.88139043449155</v>
      </c>
      <c r="P2442" s="69">
        <v>249.73210548</v>
      </c>
      <c r="Q2442">
        <v>0</v>
      </c>
      <c r="S2442" s="69">
        <v>663.19442000000004</v>
      </c>
      <c r="T2442">
        <v>0</v>
      </c>
      <c r="U2442">
        <v>274.31653399999999</v>
      </c>
      <c r="V2442" s="51">
        <v>38</v>
      </c>
      <c r="W2442" s="51">
        <v>102</v>
      </c>
      <c r="X2442" s="51">
        <v>530</v>
      </c>
    </row>
    <row r="2443" spans="1:24" x14ac:dyDescent="0.2">
      <c r="A2443">
        <v>15466</v>
      </c>
      <c r="B2443" t="s">
        <v>1344</v>
      </c>
      <c r="C2443" t="s">
        <v>1289</v>
      </c>
      <c r="D2443">
        <v>2018</v>
      </c>
      <c r="E2443" t="str">
        <f t="shared" si="38"/>
        <v>154662018</v>
      </c>
      <c r="F2443">
        <v>4234</v>
      </c>
      <c r="G2443" t="str">
        <f>VLOOKUP($A2443,CATMUN!$B$2:$C$1123,2,0)</f>
        <v>Bajo</v>
      </c>
      <c r="H2443" t="str">
        <f>VLOOKUP($A2443,CATMUN!$B$2:$D$1123,3,0)</f>
        <v>Otros Sistemas de Ciudades</v>
      </c>
      <c r="I2443">
        <f>VLOOKUP($A2443,CATMUN!$B$2:$G$1123,4,0)</f>
        <v>0</v>
      </c>
      <c r="J2443">
        <f>VLOOKUP($A2443,CATMUN!$B$2:$G$1123,6,0)</f>
        <v>14</v>
      </c>
      <c r="K2443" s="69">
        <v>151.48999700000002</v>
      </c>
      <c r="L2443" s="69">
        <v>1632</v>
      </c>
      <c r="M2443" s="69">
        <v>0</v>
      </c>
      <c r="N2443" s="69">
        <v>590.3581823939345</v>
      </c>
      <c r="P2443" s="69">
        <v>190.51995000000002</v>
      </c>
      <c r="Q2443">
        <v>0</v>
      </c>
      <c r="S2443" s="69">
        <v>160.96876800000001</v>
      </c>
      <c r="T2443">
        <v>0</v>
      </c>
      <c r="U2443">
        <v>3.2784</v>
      </c>
      <c r="V2443" s="51">
        <v>19</v>
      </c>
      <c r="W2443" s="51">
        <v>2</v>
      </c>
      <c r="X2443" s="51">
        <v>221</v>
      </c>
    </row>
    <row r="2444" spans="1:24" x14ac:dyDescent="0.2">
      <c r="A2444">
        <v>15469</v>
      </c>
      <c r="B2444" t="s">
        <v>1345</v>
      </c>
      <c r="C2444" t="s">
        <v>1289</v>
      </c>
      <c r="D2444">
        <v>2018</v>
      </c>
      <c r="E2444" t="str">
        <f t="shared" si="38"/>
        <v>154692018</v>
      </c>
      <c r="F2444">
        <v>22572</v>
      </c>
      <c r="G2444" t="str">
        <f>VLOOKUP($A2444,CATMUN!$B$2:$C$1123,2,0)</f>
        <v>Medio</v>
      </c>
      <c r="H2444" t="str">
        <f>VLOOKUP($A2444,CATMUN!$B$2:$D$1123,3,0)</f>
        <v>Municipios intermedios</v>
      </c>
      <c r="I2444">
        <f>VLOOKUP($A2444,CATMUN!$B$2:$G$1123,4,0)</f>
        <v>0</v>
      </c>
      <c r="J2444">
        <f>VLOOKUP($A2444,CATMUN!$B$2:$G$1123,6,0)</f>
        <v>14</v>
      </c>
      <c r="K2444" s="69">
        <v>2261.0445869999999</v>
      </c>
      <c r="L2444" s="69">
        <v>1632</v>
      </c>
      <c r="M2444" s="69">
        <v>322.46191499999998</v>
      </c>
      <c r="N2444" s="69">
        <v>150.88139043449155</v>
      </c>
      <c r="P2444" s="69">
        <v>249.73210548</v>
      </c>
      <c r="Q2444">
        <v>0</v>
      </c>
      <c r="S2444" s="69">
        <v>663.19442000000004</v>
      </c>
      <c r="T2444">
        <v>0</v>
      </c>
      <c r="V2444" s="51">
        <v>38</v>
      </c>
      <c r="W2444" s="51">
        <v>34</v>
      </c>
      <c r="X2444" s="51">
        <v>530</v>
      </c>
    </row>
    <row r="2445" spans="1:24" x14ac:dyDescent="0.2">
      <c r="A2445">
        <v>15476</v>
      </c>
      <c r="B2445" t="s">
        <v>1346</v>
      </c>
      <c r="C2445" t="s">
        <v>1289</v>
      </c>
      <c r="D2445">
        <v>2018</v>
      </c>
      <c r="E2445" t="str">
        <f t="shared" si="38"/>
        <v>154762018</v>
      </c>
      <c r="F2445">
        <v>5569</v>
      </c>
      <c r="G2445" t="str">
        <f>VLOOKUP($A2445,CATMUN!$B$2:$C$1123,2,0)</f>
        <v>Medio</v>
      </c>
      <c r="H2445" t="str">
        <f>VLOOKUP($A2445,CATMUN!$B$2:$D$1123,3,0)</f>
        <v>Otros Sistemas de Ciudades</v>
      </c>
      <c r="I2445">
        <f>VLOOKUP($A2445,CATMUN!$B$2:$G$1123,4,0)</f>
        <v>0</v>
      </c>
      <c r="J2445">
        <f>VLOOKUP($A2445,CATMUN!$B$2:$G$1123,6,0)</f>
        <v>14</v>
      </c>
      <c r="K2445" s="69">
        <v>372.45235100000002</v>
      </c>
      <c r="L2445" s="69">
        <v>1632</v>
      </c>
      <c r="M2445" s="69">
        <v>3.9399999999999998E-2</v>
      </c>
      <c r="N2445" s="69">
        <v>590.3581823939345</v>
      </c>
      <c r="P2445" s="69">
        <v>190.51995000000002</v>
      </c>
      <c r="Q2445">
        <v>0</v>
      </c>
      <c r="S2445" s="69">
        <v>160.96876800000001</v>
      </c>
      <c r="T2445">
        <v>0</v>
      </c>
      <c r="U2445">
        <v>0.87885000000000002</v>
      </c>
      <c r="V2445" s="51">
        <v>1</v>
      </c>
      <c r="W2445" s="51">
        <v>2</v>
      </c>
      <c r="X2445" s="51">
        <v>151</v>
      </c>
    </row>
    <row r="2446" spans="1:24" x14ac:dyDescent="0.2">
      <c r="A2446">
        <v>15480</v>
      </c>
      <c r="B2446" t="s">
        <v>1347</v>
      </c>
      <c r="C2446" t="s">
        <v>1289</v>
      </c>
      <c r="D2446">
        <v>2018</v>
      </c>
      <c r="E2446" t="str">
        <f t="shared" si="38"/>
        <v>154802018</v>
      </c>
      <c r="F2446">
        <v>8597</v>
      </c>
      <c r="G2446" t="str">
        <f>VLOOKUP($A2446,CATMUN!$B$2:$C$1123,2,0)</f>
        <v>Medio</v>
      </c>
      <c r="H2446" t="str">
        <f>VLOOKUP($A2446,CATMUN!$B$2:$D$1123,3,0)</f>
        <v>Municipios intermedios</v>
      </c>
      <c r="I2446">
        <f>VLOOKUP($A2446,CATMUN!$B$2:$G$1123,4,0)</f>
        <v>0</v>
      </c>
      <c r="J2446">
        <f>VLOOKUP($A2446,CATMUN!$B$2:$G$1123,6,0)</f>
        <v>14</v>
      </c>
      <c r="K2446" s="69">
        <v>71.841965999999999</v>
      </c>
      <c r="L2446" s="69">
        <v>1632</v>
      </c>
      <c r="M2446" s="69">
        <v>2.5931999999999999</v>
      </c>
      <c r="N2446" s="69">
        <v>150.88139043449155</v>
      </c>
      <c r="P2446" s="69">
        <v>249.73210548</v>
      </c>
      <c r="Q2446">
        <v>0</v>
      </c>
      <c r="S2446" s="69">
        <v>663.19442000000004</v>
      </c>
      <c r="T2446">
        <v>0</v>
      </c>
      <c r="V2446" s="51">
        <v>17</v>
      </c>
      <c r="W2446" s="51">
        <v>135</v>
      </c>
      <c r="X2446" s="51">
        <v>221</v>
      </c>
    </row>
    <row r="2447" spans="1:24" x14ac:dyDescent="0.2">
      <c r="A2447">
        <v>15491</v>
      </c>
      <c r="B2447" t="s">
        <v>1348</v>
      </c>
      <c r="C2447" t="s">
        <v>1289</v>
      </c>
      <c r="D2447">
        <v>2018</v>
      </c>
      <c r="E2447" t="str">
        <f t="shared" si="38"/>
        <v>154912018</v>
      </c>
      <c r="F2447">
        <v>15976</v>
      </c>
      <c r="G2447" t="str">
        <f>VLOOKUP($A2447,CATMUN!$B$2:$C$1123,2,0)</f>
        <v>Medio</v>
      </c>
      <c r="H2447" t="str">
        <f>VLOOKUP($A2447,CATMUN!$B$2:$D$1123,3,0)</f>
        <v>Otros Sistemas de Ciudades</v>
      </c>
      <c r="I2447">
        <f>VLOOKUP($A2447,CATMUN!$B$2:$G$1123,4,0)</f>
        <v>0</v>
      </c>
      <c r="J2447">
        <f>VLOOKUP($A2447,CATMUN!$B$2:$G$1123,6,0)</f>
        <v>14</v>
      </c>
      <c r="K2447" s="69">
        <v>1833.2537830000001</v>
      </c>
      <c r="L2447" s="69">
        <v>1632</v>
      </c>
      <c r="M2447" s="69">
        <v>81.501597680000003</v>
      </c>
      <c r="N2447" s="69">
        <v>590.3581823939345</v>
      </c>
      <c r="P2447" s="69">
        <v>190.51995000000002</v>
      </c>
      <c r="Q2447">
        <v>0</v>
      </c>
      <c r="S2447" s="69">
        <v>160.96876800000001</v>
      </c>
      <c r="T2447">
        <v>0</v>
      </c>
      <c r="V2447" s="51">
        <v>19</v>
      </c>
      <c r="W2447" s="51">
        <v>1164</v>
      </c>
      <c r="X2447" s="51">
        <v>221</v>
      </c>
    </row>
    <row r="2448" spans="1:24" x14ac:dyDescent="0.2">
      <c r="A2448">
        <v>15494</v>
      </c>
      <c r="B2448" t="s">
        <v>1349</v>
      </c>
      <c r="C2448" t="s">
        <v>1289</v>
      </c>
      <c r="D2448">
        <v>2018</v>
      </c>
      <c r="E2448" t="str">
        <f t="shared" si="38"/>
        <v>154942018</v>
      </c>
      <c r="F2448">
        <v>5121</v>
      </c>
      <c r="G2448" t="str">
        <f>VLOOKUP($A2448,CATMUN!$B$2:$C$1123,2,0)</f>
        <v>Bajo</v>
      </c>
      <c r="H2448" t="str">
        <f>VLOOKUP($A2448,CATMUN!$B$2:$D$1123,3,0)</f>
        <v>Municipios intermedios</v>
      </c>
      <c r="I2448">
        <f>VLOOKUP($A2448,CATMUN!$B$2:$G$1123,4,0)</f>
        <v>0</v>
      </c>
      <c r="J2448">
        <f>VLOOKUP($A2448,CATMUN!$B$2:$G$1123,6,0)</f>
        <v>14</v>
      </c>
      <c r="K2448" s="69">
        <v>310.53438199999999</v>
      </c>
      <c r="L2448" s="69">
        <v>1632</v>
      </c>
      <c r="M2448" s="69">
        <v>12.543847</v>
      </c>
      <c r="N2448" s="69">
        <v>150.88139043449155</v>
      </c>
      <c r="P2448" s="69">
        <v>249.73210548</v>
      </c>
      <c r="Q2448">
        <v>0</v>
      </c>
      <c r="S2448" s="69">
        <v>663.19442000000004</v>
      </c>
      <c r="T2448">
        <v>0</v>
      </c>
      <c r="V2448" s="51">
        <v>8</v>
      </c>
      <c r="W2448" s="51">
        <v>0</v>
      </c>
      <c r="X2448" s="51">
        <v>151</v>
      </c>
    </row>
    <row r="2449" spans="1:24" x14ac:dyDescent="0.2">
      <c r="A2449">
        <v>15500</v>
      </c>
      <c r="B2449" t="s">
        <v>1350</v>
      </c>
      <c r="C2449" t="s">
        <v>1289</v>
      </c>
      <c r="D2449">
        <v>2018</v>
      </c>
      <c r="E2449" t="str">
        <f t="shared" si="38"/>
        <v>155002018</v>
      </c>
      <c r="F2449">
        <v>2821</v>
      </c>
      <c r="G2449" t="str">
        <f>VLOOKUP($A2449,CATMUN!$B$2:$C$1123,2,0)</f>
        <v>Alto</v>
      </c>
      <c r="H2449" t="str">
        <f>VLOOKUP($A2449,CATMUN!$B$2:$D$1123,3,0)</f>
        <v>Otros Sistemas de Ciudades</v>
      </c>
      <c r="I2449">
        <f>VLOOKUP($A2449,CATMUN!$B$2:$G$1123,4,0)</f>
        <v>0</v>
      </c>
      <c r="J2449">
        <f>VLOOKUP($A2449,CATMUN!$B$2:$G$1123,6,0)</f>
        <v>14</v>
      </c>
      <c r="K2449" s="69">
        <v>329.89961</v>
      </c>
      <c r="L2449" s="69">
        <v>1632</v>
      </c>
      <c r="M2449" s="69">
        <v>27.170526000000002</v>
      </c>
      <c r="N2449" s="69">
        <v>590.3581823939345</v>
      </c>
      <c r="P2449" s="69">
        <v>190.51995000000002</v>
      </c>
      <c r="Q2449">
        <v>0</v>
      </c>
      <c r="S2449" s="69">
        <v>160.96876800000001</v>
      </c>
      <c r="T2449">
        <v>0</v>
      </c>
      <c r="V2449" s="51">
        <v>39</v>
      </c>
      <c r="W2449" s="51">
        <v>4</v>
      </c>
      <c r="X2449" s="51">
        <v>530</v>
      </c>
    </row>
    <row r="2450" spans="1:24" x14ac:dyDescent="0.2">
      <c r="A2450">
        <v>15516</v>
      </c>
      <c r="B2450" t="s">
        <v>1354</v>
      </c>
      <c r="C2450" t="s">
        <v>1289</v>
      </c>
      <c r="D2450">
        <v>2018</v>
      </c>
      <c r="E2450" t="str">
        <f t="shared" si="38"/>
        <v>155162018</v>
      </c>
      <c r="F2450">
        <v>33535</v>
      </c>
      <c r="G2450" t="str">
        <f>VLOOKUP($A2450,CATMUN!$B$2:$C$1123,2,0)</f>
        <v>Alto</v>
      </c>
      <c r="H2450" t="str">
        <f>VLOOKUP($A2450,CATMUN!$B$2:$D$1123,3,0)</f>
        <v>Municipios intermedios</v>
      </c>
      <c r="I2450">
        <f>VLOOKUP($A2450,CATMUN!$B$2:$G$1123,4,0)</f>
        <v>0</v>
      </c>
      <c r="J2450">
        <f>VLOOKUP($A2450,CATMUN!$B$2:$G$1123,6,0)</f>
        <v>14</v>
      </c>
      <c r="K2450" s="69">
        <v>4975.1417270000002</v>
      </c>
      <c r="L2450" s="69">
        <v>1632</v>
      </c>
      <c r="M2450" s="69">
        <v>292.58771899999999</v>
      </c>
      <c r="N2450" s="69">
        <v>150.88139043449155</v>
      </c>
      <c r="P2450" s="69">
        <v>249.73210548</v>
      </c>
      <c r="R2450">
        <v>0</v>
      </c>
      <c r="S2450" s="69">
        <v>663.19442000000004</v>
      </c>
      <c r="T2450">
        <v>0</v>
      </c>
      <c r="V2450" s="51">
        <v>38</v>
      </c>
      <c r="W2450" s="51">
        <v>480</v>
      </c>
      <c r="X2450" s="51">
        <v>530</v>
      </c>
    </row>
    <row r="2451" spans="1:24" x14ac:dyDescent="0.2">
      <c r="A2451">
        <v>15572</v>
      </c>
      <c r="B2451" t="s">
        <v>1362</v>
      </c>
      <c r="C2451" t="s">
        <v>1289</v>
      </c>
      <c r="D2451">
        <v>2018</v>
      </c>
      <c r="E2451" t="str">
        <f t="shared" si="38"/>
        <v>155722018</v>
      </c>
      <c r="F2451">
        <v>46736</v>
      </c>
      <c r="G2451" t="str">
        <f>VLOOKUP($A2451,CATMUN!$B$2:$C$1123,2,0)</f>
        <v>Medio</v>
      </c>
      <c r="H2451" t="str">
        <f>VLOOKUP($A2451,CATMUN!$B$2:$D$1123,3,0)</f>
        <v>Municipios intermedios</v>
      </c>
      <c r="I2451">
        <f>VLOOKUP($A2451,CATMUN!$B$2:$G$1123,4,0)</f>
        <v>0</v>
      </c>
      <c r="J2451">
        <f>VLOOKUP($A2451,CATMUN!$B$2:$G$1123,6,0)</f>
        <v>14</v>
      </c>
      <c r="K2451" s="69">
        <v>3611.4541519999998</v>
      </c>
      <c r="L2451" s="69">
        <v>1632</v>
      </c>
      <c r="M2451" s="69">
        <v>86.897544999999994</v>
      </c>
      <c r="N2451" s="69">
        <v>150.88139043449155</v>
      </c>
      <c r="O2451" s="69">
        <v>0</v>
      </c>
      <c r="P2451" s="69">
        <v>249.73210548</v>
      </c>
      <c r="R2451">
        <v>38.798999999999999</v>
      </c>
      <c r="S2451" s="69">
        <v>663.19442000000004</v>
      </c>
      <c r="V2451" s="51">
        <v>17</v>
      </c>
      <c r="W2451" s="51">
        <v>364</v>
      </c>
      <c r="X2451" s="51">
        <v>221</v>
      </c>
    </row>
    <row r="2452" spans="1:24" x14ac:dyDescent="0.2">
      <c r="A2452">
        <v>15599</v>
      </c>
      <c r="B2452" t="s">
        <v>1364</v>
      </c>
      <c r="C2452" t="s">
        <v>1289</v>
      </c>
      <c r="D2452">
        <v>2018</v>
      </c>
      <c r="E2452" t="str">
        <f t="shared" si="38"/>
        <v>155992018</v>
      </c>
      <c r="F2452">
        <v>9887</v>
      </c>
      <c r="G2452" t="str">
        <f>VLOOKUP($A2452,CATMUN!$B$2:$C$1123,2,0)</f>
        <v>Medio</v>
      </c>
      <c r="H2452" t="str">
        <f>VLOOKUP($A2452,CATMUN!$B$2:$D$1123,3,0)</f>
        <v>Municipios intermedios</v>
      </c>
      <c r="I2452">
        <f>VLOOKUP($A2452,CATMUN!$B$2:$G$1123,4,0)</f>
        <v>0</v>
      </c>
      <c r="J2452">
        <f>VLOOKUP($A2452,CATMUN!$B$2:$G$1123,6,0)</f>
        <v>14</v>
      </c>
      <c r="K2452" s="69">
        <v>750.77154500000006</v>
      </c>
      <c r="L2452" s="69">
        <v>1632</v>
      </c>
      <c r="M2452" s="69">
        <v>0</v>
      </c>
      <c r="N2452" s="69">
        <v>150.88139043449155</v>
      </c>
      <c r="O2452" s="69">
        <v>0</v>
      </c>
      <c r="P2452" s="69">
        <v>249.73210548</v>
      </c>
      <c r="Q2452">
        <v>0</v>
      </c>
      <c r="S2452" s="69">
        <v>663.19442000000004</v>
      </c>
      <c r="T2452">
        <v>0</v>
      </c>
      <c r="V2452" s="51">
        <v>17</v>
      </c>
      <c r="W2452" s="51">
        <v>19</v>
      </c>
      <c r="X2452" s="51">
        <v>221</v>
      </c>
    </row>
    <row r="2453" spans="1:24" x14ac:dyDescent="0.2">
      <c r="A2453">
        <v>15638</v>
      </c>
      <c r="B2453" t="s">
        <v>1368</v>
      </c>
      <c r="C2453" t="s">
        <v>1289</v>
      </c>
      <c r="D2453">
        <v>2018</v>
      </c>
      <c r="E2453" t="str">
        <f t="shared" si="38"/>
        <v>156382018</v>
      </c>
      <c r="F2453">
        <v>5452</v>
      </c>
      <c r="G2453" t="str">
        <f>VLOOKUP($A2453,CATMUN!$B$2:$C$1123,2,0)</f>
        <v>Alto</v>
      </c>
      <c r="H2453" t="str">
        <f>VLOOKUP($A2453,CATMUN!$B$2:$D$1123,3,0)</f>
        <v>Municipios intermedios</v>
      </c>
      <c r="I2453">
        <f>VLOOKUP($A2453,CATMUN!$B$2:$G$1123,4,0)</f>
        <v>0</v>
      </c>
      <c r="J2453">
        <f>VLOOKUP($A2453,CATMUN!$B$2:$G$1123,6,0)</f>
        <v>14</v>
      </c>
      <c r="K2453" s="69">
        <v>129.87882390000001</v>
      </c>
      <c r="L2453" s="69">
        <v>1632</v>
      </c>
      <c r="M2453" s="69">
        <v>52.403074119999999</v>
      </c>
      <c r="N2453" s="69">
        <v>150.88139043449155</v>
      </c>
      <c r="P2453" s="69">
        <v>249.73210548</v>
      </c>
      <c r="Q2453">
        <v>0</v>
      </c>
      <c r="S2453" s="69">
        <v>663.19442000000004</v>
      </c>
      <c r="T2453">
        <v>0</v>
      </c>
      <c r="V2453" s="51">
        <v>17</v>
      </c>
      <c r="W2453" s="51">
        <v>20</v>
      </c>
      <c r="X2453" s="51">
        <v>221</v>
      </c>
    </row>
    <row r="2454" spans="1:24" x14ac:dyDescent="0.2">
      <c r="A2454">
        <v>15646</v>
      </c>
      <c r="B2454" t="s">
        <v>1369</v>
      </c>
      <c r="C2454" t="s">
        <v>1289</v>
      </c>
      <c r="D2454">
        <v>2018</v>
      </c>
      <c r="E2454" t="str">
        <f t="shared" si="38"/>
        <v>156462018</v>
      </c>
      <c r="F2454">
        <v>18298</v>
      </c>
      <c r="G2454" t="str">
        <f>VLOOKUP($A2454,CATMUN!$B$2:$C$1123,2,0)</f>
        <v>Medio</v>
      </c>
      <c r="H2454" t="str">
        <f>VLOOKUP($A2454,CATMUN!$B$2:$D$1123,3,0)</f>
        <v>Municipios intermedios</v>
      </c>
      <c r="I2454">
        <f>VLOOKUP($A2454,CATMUN!$B$2:$G$1123,4,0)</f>
        <v>0</v>
      </c>
      <c r="J2454">
        <f>VLOOKUP($A2454,CATMUN!$B$2:$G$1123,6,0)</f>
        <v>14</v>
      </c>
      <c r="K2454" s="69">
        <v>1381.5839189999999</v>
      </c>
      <c r="L2454" s="69">
        <v>1632</v>
      </c>
      <c r="M2454" s="69">
        <v>26.627989000000003</v>
      </c>
      <c r="N2454" s="69">
        <v>150.88139043449155</v>
      </c>
      <c r="P2454" s="69">
        <v>249.73210548</v>
      </c>
      <c r="Q2454">
        <v>0</v>
      </c>
      <c r="S2454" s="69">
        <v>663.19442000000004</v>
      </c>
      <c r="T2454">
        <v>0</v>
      </c>
      <c r="V2454" s="51">
        <v>38</v>
      </c>
      <c r="W2454" s="51">
        <v>65</v>
      </c>
      <c r="X2454" s="51">
        <v>530</v>
      </c>
    </row>
    <row r="2455" spans="1:24" x14ac:dyDescent="0.2">
      <c r="A2455">
        <v>15686</v>
      </c>
      <c r="B2455" t="s">
        <v>1376</v>
      </c>
      <c r="C2455" t="s">
        <v>1289</v>
      </c>
      <c r="D2455">
        <v>2018</v>
      </c>
      <c r="E2455" t="str">
        <f t="shared" si="38"/>
        <v>156862018</v>
      </c>
      <c r="F2455">
        <v>7565</v>
      </c>
      <c r="G2455" t="str">
        <f>VLOOKUP($A2455,CATMUN!$B$2:$C$1123,2,0)</f>
        <v>Alto</v>
      </c>
      <c r="H2455" t="str">
        <f>VLOOKUP($A2455,CATMUN!$B$2:$D$1123,3,0)</f>
        <v>Municipios intermedios</v>
      </c>
      <c r="I2455">
        <f>VLOOKUP($A2455,CATMUN!$B$2:$G$1123,4,0)</f>
        <v>0</v>
      </c>
      <c r="J2455">
        <f>VLOOKUP($A2455,CATMUN!$B$2:$G$1123,6,0)</f>
        <v>14</v>
      </c>
      <c r="K2455" s="69">
        <v>252.89731718000002</v>
      </c>
      <c r="L2455" s="69">
        <v>1632</v>
      </c>
      <c r="M2455" s="69">
        <v>4.1338990000000004</v>
      </c>
      <c r="N2455" s="69">
        <v>150.88139043449155</v>
      </c>
      <c r="P2455" s="69">
        <v>249.73210548</v>
      </c>
      <c r="Q2455">
        <v>0</v>
      </c>
      <c r="S2455" s="69">
        <v>663.19442000000004</v>
      </c>
      <c r="T2455">
        <v>0</v>
      </c>
      <c r="V2455" s="51">
        <v>17</v>
      </c>
      <c r="W2455" s="51">
        <v>2</v>
      </c>
      <c r="X2455" s="51">
        <v>221</v>
      </c>
    </row>
    <row r="2456" spans="1:24" x14ac:dyDescent="0.2">
      <c r="A2456">
        <v>15693</v>
      </c>
      <c r="B2456" t="s">
        <v>1378</v>
      </c>
      <c r="C2456" t="s">
        <v>1289</v>
      </c>
      <c r="D2456">
        <v>2018</v>
      </c>
      <c r="E2456" t="str">
        <f t="shared" si="38"/>
        <v>156932018</v>
      </c>
      <c r="F2456">
        <v>13066</v>
      </c>
      <c r="G2456" t="str">
        <f>VLOOKUP($A2456,CATMUN!$B$2:$C$1123,2,0)</f>
        <v>Medio</v>
      </c>
      <c r="H2456" t="str">
        <f>VLOOKUP($A2456,CATMUN!$B$2:$D$1123,3,0)</f>
        <v>Municipios intermedios</v>
      </c>
      <c r="I2456">
        <f>VLOOKUP($A2456,CATMUN!$B$2:$G$1123,4,0)</f>
        <v>0</v>
      </c>
      <c r="J2456">
        <f>VLOOKUP($A2456,CATMUN!$B$2:$G$1123,6,0)</f>
        <v>14</v>
      </c>
      <c r="K2456" s="69">
        <v>596.16506600000002</v>
      </c>
      <c r="L2456" s="69">
        <v>1632</v>
      </c>
      <c r="M2456" s="69">
        <v>0</v>
      </c>
      <c r="N2456" s="69">
        <v>150.88139043449155</v>
      </c>
      <c r="P2456" s="69">
        <v>249.73210548</v>
      </c>
      <c r="S2456" s="69">
        <v>663.19442000000004</v>
      </c>
      <c r="T2456">
        <v>0</v>
      </c>
      <c r="U2456">
        <v>1.1420999999999999</v>
      </c>
      <c r="V2456" s="51">
        <v>17</v>
      </c>
      <c r="W2456" s="51">
        <v>7</v>
      </c>
      <c r="X2456" s="51">
        <v>221</v>
      </c>
    </row>
    <row r="2457" spans="1:24" x14ac:dyDescent="0.2">
      <c r="A2457">
        <v>15753</v>
      </c>
      <c r="B2457" t="s">
        <v>1383</v>
      </c>
      <c r="C2457" t="s">
        <v>1289</v>
      </c>
      <c r="D2457">
        <v>2018</v>
      </c>
      <c r="E2457" t="str">
        <f t="shared" si="38"/>
        <v>157532018</v>
      </c>
      <c r="F2457">
        <v>9066</v>
      </c>
      <c r="G2457" t="str">
        <f>VLOOKUP($A2457,CATMUN!$B$2:$C$1123,2,0)</f>
        <v>Medio</v>
      </c>
      <c r="H2457" t="str">
        <f>VLOOKUP($A2457,CATMUN!$B$2:$D$1123,3,0)</f>
        <v>Municipios intermedios</v>
      </c>
      <c r="I2457">
        <f>VLOOKUP($A2457,CATMUN!$B$2:$G$1123,4,0)</f>
        <v>0</v>
      </c>
      <c r="J2457">
        <f>VLOOKUP($A2457,CATMUN!$B$2:$G$1123,6,0)</f>
        <v>14</v>
      </c>
      <c r="K2457" s="69">
        <v>489.476292</v>
      </c>
      <c r="L2457" s="69">
        <v>1632</v>
      </c>
      <c r="M2457" s="69">
        <v>43.041625999999994</v>
      </c>
      <c r="N2457" s="69">
        <v>150.88139043449155</v>
      </c>
      <c r="P2457" s="69">
        <v>249.73210548</v>
      </c>
      <c r="Q2457">
        <v>0</v>
      </c>
      <c r="S2457" s="69">
        <v>663.19442000000004</v>
      </c>
      <c r="T2457">
        <v>0</v>
      </c>
      <c r="V2457" s="51">
        <v>38</v>
      </c>
      <c r="W2457" s="51">
        <v>13</v>
      </c>
      <c r="X2457" s="51">
        <v>530</v>
      </c>
    </row>
    <row r="2458" spans="1:24" x14ac:dyDescent="0.2">
      <c r="A2458">
        <v>15778</v>
      </c>
      <c r="B2458" t="s">
        <v>1393</v>
      </c>
      <c r="C2458" t="s">
        <v>1289</v>
      </c>
      <c r="D2458">
        <v>2018</v>
      </c>
      <c r="E2458" t="str">
        <f t="shared" si="38"/>
        <v>157782018</v>
      </c>
      <c r="F2458">
        <v>4233</v>
      </c>
      <c r="G2458" t="str">
        <f>VLOOKUP($A2458,CATMUN!$B$2:$C$1123,2,0)</f>
        <v>Medio</v>
      </c>
      <c r="H2458" t="str">
        <f>VLOOKUP($A2458,CATMUN!$B$2:$D$1123,3,0)</f>
        <v>Municipios intermedios</v>
      </c>
      <c r="I2458">
        <f>VLOOKUP($A2458,CATMUN!$B$2:$G$1123,4,0)</f>
        <v>0</v>
      </c>
      <c r="J2458">
        <f>VLOOKUP($A2458,CATMUN!$B$2:$G$1123,6,0)</f>
        <v>14</v>
      </c>
      <c r="K2458" s="69">
        <v>128.760355</v>
      </c>
      <c r="L2458" s="69">
        <v>1632</v>
      </c>
      <c r="M2458" s="69">
        <v>0.97052300000000002</v>
      </c>
      <c r="N2458" s="69">
        <v>150.88139043449155</v>
      </c>
      <c r="P2458" s="69">
        <v>249.73210548</v>
      </c>
      <c r="Q2458">
        <v>0</v>
      </c>
      <c r="S2458" s="69">
        <v>663.19442000000004</v>
      </c>
      <c r="T2458">
        <v>0</v>
      </c>
      <c r="V2458" s="51">
        <v>17</v>
      </c>
      <c r="W2458" s="51">
        <v>0</v>
      </c>
      <c r="X2458" s="51">
        <v>221</v>
      </c>
    </row>
    <row r="2459" spans="1:24" x14ac:dyDescent="0.2">
      <c r="A2459">
        <v>15814</v>
      </c>
      <c r="B2459" t="s">
        <v>1400</v>
      </c>
      <c r="C2459" t="s">
        <v>1289</v>
      </c>
      <c r="D2459">
        <v>2018</v>
      </c>
      <c r="E2459" t="str">
        <f t="shared" si="38"/>
        <v>158142018</v>
      </c>
      <c r="F2459">
        <v>8767</v>
      </c>
      <c r="G2459" t="str">
        <f>VLOOKUP($A2459,CATMUN!$B$2:$C$1123,2,0)</f>
        <v>Medio</v>
      </c>
      <c r="H2459" t="str">
        <f>VLOOKUP($A2459,CATMUN!$B$2:$D$1123,3,0)</f>
        <v>Municipios intermedios</v>
      </c>
      <c r="I2459">
        <f>VLOOKUP($A2459,CATMUN!$B$2:$G$1123,4,0)</f>
        <v>0</v>
      </c>
      <c r="J2459">
        <f>VLOOKUP($A2459,CATMUN!$B$2:$G$1123,6,0)</f>
        <v>14</v>
      </c>
      <c r="K2459" s="69">
        <v>395.42298399999999</v>
      </c>
      <c r="L2459" s="69">
        <v>1632</v>
      </c>
      <c r="M2459" s="69">
        <v>8.0594350000000006</v>
      </c>
      <c r="N2459" s="69">
        <v>150.88139043449155</v>
      </c>
      <c r="P2459" s="69">
        <v>249.73210548</v>
      </c>
      <c r="Q2459">
        <v>0</v>
      </c>
      <c r="S2459" s="69">
        <v>663.19442000000004</v>
      </c>
      <c r="T2459">
        <v>0</v>
      </c>
      <c r="U2459">
        <v>0.40105499999999999</v>
      </c>
      <c r="V2459" s="51">
        <v>17</v>
      </c>
      <c r="W2459" s="51">
        <v>3</v>
      </c>
      <c r="X2459" s="51">
        <v>221</v>
      </c>
    </row>
    <row r="2460" spans="1:24" x14ac:dyDescent="0.2">
      <c r="A2460">
        <v>15820</v>
      </c>
      <c r="B2460" t="s">
        <v>1402</v>
      </c>
      <c r="C2460" t="s">
        <v>1289</v>
      </c>
      <c r="D2460">
        <v>2018</v>
      </c>
      <c r="E2460" t="str">
        <f t="shared" si="38"/>
        <v>158202018</v>
      </c>
      <c r="F2460">
        <v>3617</v>
      </c>
      <c r="G2460" t="str">
        <f>VLOOKUP($A2460,CATMUN!$B$2:$C$1123,2,0)</f>
        <v>Alto</v>
      </c>
      <c r="H2460" t="str">
        <f>VLOOKUP($A2460,CATMUN!$B$2:$D$1123,3,0)</f>
        <v>Otros Sistemas de Ciudades</v>
      </c>
      <c r="I2460">
        <f>VLOOKUP($A2460,CATMUN!$B$2:$G$1123,4,0)</f>
        <v>0</v>
      </c>
      <c r="J2460">
        <f>VLOOKUP($A2460,CATMUN!$B$2:$G$1123,6,0)</f>
        <v>14</v>
      </c>
      <c r="K2460" s="69">
        <v>62.933955000000005</v>
      </c>
      <c r="L2460" s="69">
        <v>1632</v>
      </c>
      <c r="M2460" s="69">
        <v>0.63</v>
      </c>
      <c r="N2460" s="69">
        <v>590.3581823939345</v>
      </c>
      <c r="P2460" s="69">
        <v>190.51995000000002</v>
      </c>
      <c r="Q2460">
        <v>0</v>
      </c>
      <c r="S2460" s="69">
        <v>160.96876800000001</v>
      </c>
      <c r="T2460">
        <v>0</v>
      </c>
      <c r="V2460" s="51">
        <v>19</v>
      </c>
      <c r="W2460" s="51">
        <v>1</v>
      </c>
      <c r="X2460" s="51">
        <v>221</v>
      </c>
    </row>
    <row r="2461" spans="1:24" x14ac:dyDescent="0.2">
      <c r="A2461">
        <v>15835</v>
      </c>
      <c r="B2461" t="s">
        <v>1405</v>
      </c>
      <c r="C2461" t="s">
        <v>1289</v>
      </c>
      <c r="D2461">
        <v>2018</v>
      </c>
      <c r="E2461" t="str">
        <f t="shared" si="38"/>
        <v>158352018</v>
      </c>
      <c r="F2461">
        <v>6118</v>
      </c>
      <c r="G2461" t="str">
        <f>VLOOKUP($A2461,CATMUN!$B$2:$C$1123,2,0)</f>
        <v>Medio</v>
      </c>
      <c r="H2461" t="str">
        <f>VLOOKUP($A2461,CATMUN!$B$2:$D$1123,3,0)</f>
        <v>Municipios intermedios</v>
      </c>
      <c r="I2461">
        <f>VLOOKUP($A2461,CATMUN!$B$2:$G$1123,4,0)</f>
        <v>0</v>
      </c>
      <c r="J2461">
        <f>VLOOKUP($A2461,CATMUN!$B$2:$G$1123,6,0)</f>
        <v>14</v>
      </c>
      <c r="K2461" s="69">
        <v>385.54010700000003</v>
      </c>
      <c r="L2461" s="69">
        <v>1632</v>
      </c>
      <c r="M2461" s="69">
        <v>10.76989</v>
      </c>
      <c r="N2461" s="69">
        <v>150.88139043449155</v>
      </c>
      <c r="P2461" s="69">
        <v>249.73210548</v>
      </c>
      <c r="Q2461">
        <v>0</v>
      </c>
      <c r="S2461" s="69">
        <v>663.19442000000004</v>
      </c>
      <c r="T2461">
        <v>0</v>
      </c>
      <c r="V2461" s="51">
        <v>17</v>
      </c>
      <c r="W2461" s="51">
        <v>2</v>
      </c>
      <c r="X2461" s="51">
        <v>221</v>
      </c>
    </row>
    <row r="2462" spans="1:24" x14ac:dyDescent="0.2">
      <c r="A2462">
        <v>15861</v>
      </c>
      <c r="B2462" t="s">
        <v>1409</v>
      </c>
      <c r="C2462" t="s">
        <v>1289</v>
      </c>
      <c r="D2462">
        <v>2018</v>
      </c>
      <c r="E2462" t="str">
        <f t="shared" si="38"/>
        <v>158612018</v>
      </c>
      <c r="F2462">
        <v>15706</v>
      </c>
      <c r="G2462" t="str">
        <f>VLOOKUP($A2462,CATMUN!$B$2:$C$1123,2,0)</f>
        <v>Medio</v>
      </c>
      <c r="H2462" t="str">
        <f>VLOOKUP($A2462,CATMUN!$B$2:$D$1123,3,0)</f>
        <v>Municipios intermedios</v>
      </c>
      <c r="I2462">
        <f>VLOOKUP($A2462,CATMUN!$B$2:$G$1123,4,0)</f>
        <v>0</v>
      </c>
      <c r="J2462">
        <f>VLOOKUP($A2462,CATMUN!$B$2:$G$1123,6,0)</f>
        <v>14</v>
      </c>
      <c r="K2462" s="69">
        <v>897.02001599999994</v>
      </c>
      <c r="L2462" s="69">
        <v>1632</v>
      </c>
      <c r="M2462" s="69">
        <v>60.557366000000002</v>
      </c>
      <c r="N2462" s="69">
        <v>150.88139043449155</v>
      </c>
      <c r="P2462" s="69">
        <v>249.73210548</v>
      </c>
      <c r="Q2462">
        <v>0</v>
      </c>
      <c r="S2462" s="69">
        <v>663.19442000000004</v>
      </c>
      <c r="T2462">
        <v>0</v>
      </c>
      <c r="U2462">
        <v>11.723100000000001</v>
      </c>
      <c r="V2462" s="51">
        <v>38</v>
      </c>
      <c r="W2462" s="51">
        <v>10</v>
      </c>
      <c r="X2462" s="51">
        <v>530</v>
      </c>
    </row>
    <row r="2463" spans="1:24" x14ac:dyDescent="0.2">
      <c r="A2463">
        <v>17042</v>
      </c>
      <c r="B2463" t="s">
        <v>1414</v>
      </c>
      <c r="C2463" t="s">
        <v>1301</v>
      </c>
      <c r="D2463">
        <v>2018</v>
      </c>
      <c r="E2463" t="str">
        <f t="shared" si="38"/>
        <v>170422018</v>
      </c>
      <c r="F2463">
        <v>36149</v>
      </c>
      <c r="G2463" t="str">
        <f>VLOOKUP($A2463,CATMUN!$B$2:$C$1123,2,0)</f>
        <v>Medio</v>
      </c>
      <c r="H2463" t="str">
        <f>VLOOKUP($A2463,CATMUN!$B$2:$D$1123,3,0)</f>
        <v>Municipios intermedios</v>
      </c>
      <c r="I2463">
        <f>VLOOKUP($A2463,CATMUN!$B$2:$G$1123,4,0)</f>
        <v>0</v>
      </c>
      <c r="J2463">
        <f>VLOOKUP($A2463,CATMUN!$B$2:$G$1123,6,0)</f>
        <v>14</v>
      </c>
      <c r="K2463" s="69">
        <v>2192.8694799999998</v>
      </c>
      <c r="L2463" s="69">
        <v>1632</v>
      </c>
      <c r="M2463" s="69">
        <v>139.51139499999999</v>
      </c>
      <c r="N2463" s="69">
        <v>150.88139043449155</v>
      </c>
      <c r="P2463" s="69">
        <v>249.73210548</v>
      </c>
      <c r="Q2463">
        <v>0</v>
      </c>
      <c r="S2463" s="69">
        <v>663.19442000000004</v>
      </c>
      <c r="T2463">
        <v>0</v>
      </c>
      <c r="V2463" s="51">
        <v>38</v>
      </c>
      <c r="W2463" s="51">
        <v>74</v>
      </c>
      <c r="X2463" s="51">
        <v>530</v>
      </c>
    </row>
    <row r="2464" spans="1:24" x14ac:dyDescent="0.2">
      <c r="A2464">
        <v>17050</v>
      </c>
      <c r="B2464" t="s">
        <v>1415</v>
      </c>
      <c r="C2464" t="s">
        <v>1301</v>
      </c>
      <c r="D2464">
        <v>2018</v>
      </c>
      <c r="E2464" t="str">
        <f t="shared" si="38"/>
        <v>170502018</v>
      </c>
      <c r="F2464">
        <v>10557</v>
      </c>
      <c r="G2464" t="str">
        <f>VLOOKUP($A2464,CATMUN!$B$2:$C$1123,2,0)</f>
        <v>Medio</v>
      </c>
      <c r="H2464" t="str">
        <f>VLOOKUP($A2464,CATMUN!$B$2:$D$1123,3,0)</f>
        <v>Municipios intermedios</v>
      </c>
      <c r="I2464">
        <f>VLOOKUP($A2464,CATMUN!$B$2:$G$1123,4,0)</f>
        <v>0</v>
      </c>
      <c r="J2464">
        <f>VLOOKUP($A2464,CATMUN!$B$2:$G$1123,6,0)</f>
        <v>14</v>
      </c>
      <c r="K2464" s="69">
        <v>167.04700800000001</v>
      </c>
      <c r="L2464" s="69">
        <v>1632</v>
      </c>
      <c r="M2464" s="69">
        <v>14.772186</v>
      </c>
      <c r="N2464" s="69">
        <v>150.88139043449155</v>
      </c>
      <c r="P2464" s="69">
        <v>249.73210548</v>
      </c>
      <c r="Q2464">
        <v>0</v>
      </c>
      <c r="S2464" s="69">
        <v>663.19442000000004</v>
      </c>
      <c r="T2464">
        <v>0</v>
      </c>
      <c r="V2464" s="51">
        <v>17</v>
      </c>
      <c r="W2464" s="51">
        <v>32</v>
      </c>
      <c r="X2464" s="51">
        <v>221</v>
      </c>
    </row>
    <row r="2465" spans="1:24" x14ac:dyDescent="0.2">
      <c r="A2465">
        <v>17088</v>
      </c>
      <c r="B2465" t="s">
        <v>1416</v>
      </c>
      <c r="C2465" t="s">
        <v>1301</v>
      </c>
      <c r="D2465">
        <v>2018</v>
      </c>
      <c r="E2465" t="str">
        <f t="shared" si="38"/>
        <v>170882018</v>
      </c>
      <c r="F2465">
        <v>10660</v>
      </c>
      <c r="G2465" t="str">
        <f>VLOOKUP($A2465,CATMUN!$B$2:$C$1123,2,0)</f>
        <v>Medio</v>
      </c>
      <c r="H2465" t="str">
        <f>VLOOKUP($A2465,CATMUN!$B$2:$D$1123,3,0)</f>
        <v>Municipios intermedios</v>
      </c>
      <c r="I2465">
        <f>VLOOKUP($A2465,CATMUN!$B$2:$G$1123,4,0)</f>
        <v>0</v>
      </c>
      <c r="J2465">
        <f>VLOOKUP($A2465,CATMUN!$B$2:$G$1123,6,0)</f>
        <v>14</v>
      </c>
      <c r="K2465" s="69">
        <v>582.78097600000001</v>
      </c>
      <c r="L2465" s="69">
        <v>1632</v>
      </c>
      <c r="M2465" s="69">
        <v>10.430408999999999</v>
      </c>
      <c r="N2465" s="69">
        <v>150.88139043449155</v>
      </c>
      <c r="P2465" s="69">
        <v>249.73210548</v>
      </c>
      <c r="Q2465">
        <v>0</v>
      </c>
      <c r="S2465" s="69">
        <v>663.19442000000004</v>
      </c>
      <c r="T2465">
        <v>0</v>
      </c>
      <c r="U2465">
        <v>5.8468150000000003</v>
      </c>
      <c r="V2465" s="51">
        <v>17</v>
      </c>
      <c r="W2465" s="51">
        <v>26</v>
      </c>
      <c r="X2465" s="51">
        <v>221</v>
      </c>
    </row>
    <row r="2466" spans="1:24" x14ac:dyDescent="0.2">
      <c r="A2466">
        <v>17174</v>
      </c>
      <c r="B2466" t="s">
        <v>1417</v>
      </c>
      <c r="C2466" t="s">
        <v>1301</v>
      </c>
      <c r="D2466">
        <v>2018</v>
      </c>
      <c r="E2466" t="str">
        <f t="shared" si="38"/>
        <v>171742018</v>
      </c>
      <c r="F2466">
        <v>51271</v>
      </c>
      <c r="G2466" t="str">
        <f>VLOOKUP($A2466,CATMUN!$B$2:$C$1123,2,0)</f>
        <v>Alto</v>
      </c>
      <c r="H2466" t="str">
        <f>VLOOKUP($A2466,CATMUN!$B$2:$D$1123,3,0)</f>
        <v>Municipios intermedios</v>
      </c>
      <c r="I2466">
        <f>VLOOKUP($A2466,CATMUN!$B$2:$G$1123,4,0)</f>
        <v>0</v>
      </c>
      <c r="J2466">
        <f>VLOOKUP($A2466,CATMUN!$B$2:$G$1123,6,0)</f>
        <v>14</v>
      </c>
      <c r="K2466" s="69">
        <v>4001.564742</v>
      </c>
      <c r="L2466" s="69">
        <v>1632</v>
      </c>
      <c r="M2466" s="69">
        <v>232.26954900000001</v>
      </c>
      <c r="N2466" s="69">
        <v>150.88139043449155</v>
      </c>
      <c r="P2466" s="69">
        <v>249.73210548</v>
      </c>
      <c r="Q2466">
        <v>0</v>
      </c>
      <c r="S2466" s="69">
        <v>663.19442000000004</v>
      </c>
      <c r="T2466">
        <v>0</v>
      </c>
      <c r="V2466" s="51">
        <v>17</v>
      </c>
      <c r="W2466" s="51">
        <v>412</v>
      </c>
      <c r="X2466" s="51">
        <v>221</v>
      </c>
    </row>
    <row r="2467" spans="1:24" x14ac:dyDescent="0.2">
      <c r="A2467">
        <v>17272</v>
      </c>
      <c r="B2467" t="s">
        <v>1418</v>
      </c>
      <c r="C2467" t="s">
        <v>1301</v>
      </c>
      <c r="D2467">
        <v>2018</v>
      </c>
      <c r="E2467" t="str">
        <f t="shared" si="38"/>
        <v>172722018</v>
      </c>
      <c r="F2467">
        <v>11451</v>
      </c>
      <c r="G2467" t="str">
        <f>VLOOKUP($A2467,CATMUN!$B$2:$C$1123,2,0)</f>
        <v>Bajo</v>
      </c>
      <c r="H2467" t="str">
        <f>VLOOKUP($A2467,CATMUN!$B$2:$D$1123,3,0)</f>
        <v>Municipios intermedios</v>
      </c>
      <c r="I2467">
        <f>VLOOKUP($A2467,CATMUN!$B$2:$G$1123,4,0)</f>
        <v>0</v>
      </c>
      <c r="J2467">
        <f>VLOOKUP($A2467,CATMUN!$B$2:$G$1123,6,0)</f>
        <v>14</v>
      </c>
      <c r="K2467" s="69">
        <v>344.00389899999999</v>
      </c>
      <c r="L2467" s="69">
        <v>1632</v>
      </c>
      <c r="M2467" s="69">
        <v>1.8115969999999999</v>
      </c>
      <c r="N2467" s="69">
        <v>150.88139043449155</v>
      </c>
      <c r="P2467" s="69">
        <v>249.73210548</v>
      </c>
      <c r="Q2467">
        <v>0</v>
      </c>
      <c r="S2467" s="69">
        <v>663.19442000000004</v>
      </c>
      <c r="T2467">
        <v>0</v>
      </c>
      <c r="V2467" s="51">
        <v>17</v>
      </c>
      <c r="W2467" s="51">
        <v>14</v>
      </c>
      <c r="X2467" s="51">
        <v>221</v>
      </c>
    </row>
    <row r="2468" spans="1:24" x14ac:dyDescent="0.2">
      <c r="A2468">
        <v>17380</v>
      </c>
      <c r="B2468" t="s">
        <v>1419</v>
      </c>
      <c r="C2468" t="s">
        <v>1301</v>
      </c>
      <c r="D2468">
        <v>2018</v>
      </c>
      <c r="E2468" t="str">
        <f t="shared" si="38"/>
        <v>173802018</v>
      </c>
      <c r="F2468">
        <v>71905</v>
      </c>
      <c r="G2468" t="str">
        <f>VLOOKUP($A2468,CATMUN!$B$2:$C$1123,2,0)</f>
        <v>Alto</v>
      </c>
      <c r="H2468" t="str">
        <f>VLOOKUP($A2468,CATMUN!$B$2:$D$1123,3,0)</f>
        <v>Municipios intermedios</v>
      </c>
      <c r="I2468">
        <f>VLOOKUP($A2468,CATMUN!$B$2:$G$1123,4,0)</f>
        <v>0</v>
      </c>
      <c r="J2468">
        <f>VLOOKUP($A2468,CATMUN!$B$2:$G$1123,6,0)</f>
        <v>14</v>
      </c>
      <c r="K2468" s="69">
        <v>6647.9707709999993</v>
      </c>
      <c r="L2468" s="69">
        <v>1632</v>
      </c>
      <c r="M2468" s="69">
        <v>109.327333</v>
      </c>
      <c r="N2468" s="69">
        <v>150.88139043449155</v>
      </c>
      <c r="P2468" s="69">
        <v>249.73210548</v>
      </c>
      <c r="S2468" s="69">
        <v>663.19442000000004</v>
      </c>
      <c r="T2468">
        <v>0</v>
      </c>
      <c r="V2468" s="51">
        <v>17</v>
      </c>
      <c r="W2468" s="51">
        <v>432</v>
      </c>
      <c r="X2468" s="51">
        <v>221</v>
      </c>
    </row>
    <row r="2469" spans="1:24" x14ac:dyDescent="0.2">
      <c r="A2469">
        <v>17388</v>
      </c>
      <c r="B2469" t="s">
        <v>1420</v>
      </c>
      <c r="C2469" t="s">
        <v>1301</v>
      </c>
      <c r="D2469">
        <v>2018</v>
      </c>
      <c r="E2469" t="str">
        <f t="shared" si="38"/>
        <v>173882018</v>
      </c>
      <c r="F2469">
        <v>6003</v>
      </c>
      <c r="G2469" t="str">
        <f>VLOOKUP($A2469,CATMUN!$B$2:$C$1123,2,0)</f>
        <v>Bajo</v>
      </c>
      <c r="H2469" t="str">
        <f>VLOOKUP($A2469,CATMUN!$B$2:$D$1123,3,0)</f>
        <v>Municipios intermedios</v>
      </c>
      <c r="I2469">
        <f>VLOOKUP($A2469,CATMUN!$B$2:$G$1123,4,0)</f>
        <v>0</v>
      </c>
      <c r="J2469">
        <f>VLOOKUP($A2469,CATMUN!$B$2:$G$1123,6,0)</f>
        <v>14</v>
      </c>
      <c r="K2469" s="69">
        <v>170.62356700000001</v>
      </c>
      <c r="L2469" s="69">
        <v>1632</v>
      </c>
      <c r="M2469" s="69">
        <v>2.1465590000000003</v>
      </c>
      <c r="N2469" s="69">
        <v>150.88139043449155</v>
      </c>
      <c r="P2469" s="69">
        <v>249.73210548</v>
      </c>
      <c r="Q2469">
        <v>0</v>
      </c>
      <c r="S2469" s="69">
        <v>663.19442000000004</v>
      </c>
      <c r="T2469">
        <v>0</v>
      </c>
      <c r="V2469" s="51">
        <v>17</v>
      </c>
      <c r="W2469" s="51">
        <v>10</v>
      </c>
      <c r="X2469" s="51">
        <v>221</v>
      </c>
    </row>
    <row r="2470" spans="1:24" x14ac:dyDescent="0.2">
      <c r="A2470">
        <v>17433</v>
      </c>
      <c r="B2470" t="s">
        <v>1421</v>
      </c>
      <c r="C2470" t="s">
        <v>1301</v>
      </c>
      <c r="D2470">
        <v>2018</v>
      </c>
      <c r="E2470" t="str">
        <f t="shared" si="38"/>
        <v>174332018</v>
      </c>
      <c r="F2470">
        <v>17928</v>
      </c>
      <c r="G2470" t="str">
        <f>VLOOKUP($A2470,CATMUN!$B$2:$C$1123,2,0)</f>
        <v>Bajo</v>
      </c>
      <c r="H2470" t="str">
        <f>VLOOKUP($A2470,CATMUN!$B$2:$D$1123,3,0)</f>
        <v>Municipios intermedios</v>
      </c>
      <c r="I2470">
        <f>VLOOKUP($A2470,CATMUN!$B$2:$G$1123,4,0)</f>
        <v>0</v>
      </c>
      <c r="J2470">
        <f>VLOOKUP($A2470,CATMUN!$B$2:$G$1123,6,0)</f>
        <v>14</v>
      </c>
      <c r="K2470" s="69">
        <v>232.241827</v>
      </c>
      <c r="L2470" s="69">
        <v>1632</v>
      </c>
      <c r="M2470" s="69">
        <v>2.0539540000000001</v>
      </c>
      <c r="N2470" s="69">
        <v>150.88139043449155</v>
      </c>
      <c r="P2470" s="69">
        <v>249.73210548</v>
      </c>
      <c r="Q2470">
        <v>0</v>
      </c>
      <c r="S2470" s="69">
        <v>663.19442000000004</v>
      </c>
      <c r="T2470">
        <v>0</v>
      </c>
      <c r="V2470" s="51">
        <v>17</v>
      </c>
      <c r="W2470" s="51">
        <v>35</v>
      </c>
      <c r="X2470" s="51">
        <v>221</v>
      </c>
    </row>
    <row r="2471" spans="1:24" x14ac:dyDescent="0.2">
      <c r="A2471">
        <v>17442</v>
      </c>
      <c r="B2471" t="s">
        <v>1422</v>
      </c>
      <c r="C2471" t="s">
        <v>1301</v>
      </c>
      <c r="D2471">
        <v>2018</v>
      </c>
      <c r="E2471" t="str">
        <f t="shared" si="38"/>
        <v>174422018</v>
      </c>
      <c r="F2471">
        <v>8888</v>
      </c>
      <c r="G2471" t="str">
        <f>VLOOKUP($A2471,CATMUN!$B$2:$C$1123,2,0)</f>
        <v>Medio</v>
      </c>
      <c r="H2471" t="str">
        <f>VLOOKUP($A2471,CATMUN!$B$2:$D$1123,3,0)</f>
        <v>Municipios intermedios</v>
      </c>
      <c r="I2471">
        <f>VLOOKUP($A2471,CATMUN!$B$2:$G$1123,4,0)</f>
        <v>0</v>
      </c>
      <c r="J2471">
        <f>VLOOKUP($A2471,CATMUN!$B$2:$G$1123,6,0)</f>
        <v>14</v>
      </c>
      <c r="K2471" s="69">
        <v>124.785005</v>
      </c>
      <c r="L2471" s="69">
        <v>1632</v>
      </c>
      <c r="M2471" s="69">
        <v>5.2419200000000004</v>
      </c>
      <c r="N2471" s="69">
        <v>150.88139043449155</v>
      </c>
      <c r="P2471" s="69">
        <v>249.73210548</v>
      </c>
      <c r="Q2471">
        <v>0</v>
      </c>
      <c r="S2471" s="69">
        <v>663.19442000000004</v>
      </c>
      <c r="T2471">
        <v>0</v>
      </c>
      <c r="V2471" s="51">
        <v>17</v>
      </c>
      <c r="W2471" s="51">
        <v>15</v>
      </c>
      <c r="X2471" s="51">
        <v>221</v>
      </c>
    </row>
    <row r="2472" spans="1:24" x14ac:dyDescent="0.2">
      <c r="A2472">
        <v>17444</v>
      </c>
      <c r="B2472" t="s">
        <v>1423</v>
      </c>
      <c r="C2472" t="s">
        <v>1301</v>
      </c>
      <c r="D2472">
        <v>2018</v>
      </c>
      <c r="E2472" t="str">
        <f t="shared" si="38"/>
        <v>174442018</v>
      </c>
      <c r="F2472">
        <v>13245</v>
      </c>
      <c r="G2472" t="str">
        <f>VLOOKUP($A2472,CATMUN!$B$2:$C$1123,2,0)</f>
        <v>Bajo</v>
      </c>
      <c r="H2472" t="str">
        <f>VLOOKUP($A2472,CATMUN!$B$2:$D$1123,3,0)</f>
        <v>Municipios intermedios</v>
      </c>
      <c r="I2472">
        <f>VLOOKUP($A2472,CATMUN!$B$2:$G$1123,4,0)</f>
        <v>0</v>
      </c>
      <c r="J2472">
        <f>VLOOKUP($A2472,CATMUN!$B$2:$G$1123,6,0)</f>
        <v>14</v>
      </c>
      <c r="K2472" s="69">
        <v>355.66343000000001</v>
      </c>
      <c r="L2472" s="69">
        <v>1632</v>
      </c>
      <c r="M2472" s="69">
        <v>7.9982839999999999</v>
      </c>
      <c r="N2472" s="69">
        <v>150.88139043449155</v>
      </c>
      <c r="P2472" s="69">
        <v>249.73210548</v>
      </c>
      <c r="Q2472">
        <v>0</v>
      </c>
      <c r="S2472" s="69">
        <v>663.19442000000004</v>
      </c>
      <c r="T2472">
        <v>0</v>
      </c>
      <c r="V2472" s="51">
        <v>17</v>
      </c>
      <c r="W2472" s="51">
        <v>12</v>
      </c>
      <c r="X2472" s="51">
        <v>221</v>
      </c>
    </row>
    <row r="2473" spans="1:24" x14ac:dyDescent="0.2">
      <c r="A2473">
        <v>17486</v>
      </c>
      <c r="B2473" t="s">
        <v>1425</v>
      </c>
      <c r="C2473" t="s">
        <v>1301</v>
      </c>
      <c r="D2473">
        <v>2018</v>
      </c>
      <c r="E2473" t="str">
        <f t="shared" si="38"/>
        <v>174862018</v>
      </c>
      <c r="F2473">
        <v>21024</v>
      </c>
      <c r="G2473" t="str">
        <f>VLOOKUP($A2473,CATMUN!$B$2:$C$1123,2,0)</f>
        <v>Alto</v>
      </c>
      <c r="H2473" t="str">
        <f>VLOOKUP($A2473,CATMUN!$B$2:$D$1123,3,0)</f>
        <v>Municipios intermedios</v>
      </c>
      <c r="I2473">
        <f>VLOOKUP($A2473,CATMUN!$B$2:$G$1123,4,0)</f>
        <v>0</v>
      </c>
      <c r="J2473">
        <f>VLOOKUP($A2473,CATMUN!$B$2:$G$1123,6,0)</f>
        <v>14</v>
      </c>
      <c r="K2473" s="69">
        <v>1479.7980049999999</v>
      </c>
      <c r="L2473" s="69">
        <v>1632</v>
      </c>
      <c r="M2473" s="69">
        <v>170.22177600000001</v>
      </c>
      <c r="N2473" s="69">
        <v>150.88139043449155</v>
      </c>
      <c r="P2473" s="69">
        <v>249.73210548</v>
      </c>
      <c r="Q2473">
        <v>0</v>
      </c>
      <c r="S2473" s="69">
        <v>663.19442000000004</v>
      </c>
      <c r="T2473">
        <v>0</v>
      </c>
      <c r="V2473" s="51">
        <v>17</v>
      </c>
      <c r="W2473" s="51">
        <v>77</v>
      </c>
      <c r="X2473" s="51">
        <v>221</v>
      </c>
    </row>
    <row r="2474" spans="1:24" x14ac:dyDescent="0.2">
      <c r="A2474">
        <v>17524</v>
      </c>
      <c r="B2474" t="s">
        <v>1428</v>
      </c>
      <c r="C2474" t="s">
        <v>1301</v>
      </c>
      <c r="D2474">
        <v>2018</v>
      </c>
      <c r="E2474" t="str">
        <f t="shared" si="38"/>
        <v>175242018</v>
      </c>
      <c r="F2474">
        <v>15555</v>
      </c>
      <c r="G2474" t="str">
        <f>VLOOKUP($A2474,CATMUN!$B$2:$C$1123,2,0)</f>
        <v>Medio</v>
      </c>
      <c r="H2474" t="str">
        <f>VLOOKUP($A2474,CATMUN!$B$2:$D$1123,3,0)</f>
        <v>Municipios intermedios</v>
      </c>
      <c r="I2474">
        <f>VLOOKUP($A2474,CATMUN!$B$2:$G$1123,4,0)</f>
        <v>0</v>
      </c>
      <c r="J2474">
        <f>VLOOKUP($A2474,CATMUN!$B$2:$G$1123,6,0)</f>
        <v>14</v>
      </c>
      <c r="K2474" s="69">
        <v>2114.3703190000001</v>
      </c>
      <c r="L2474" s="69">
        <v>1632</v>
      </c>
      <c r="M2474" s="69">
        <v>65.646398000000005</v>
      </c>
      <c r="N2474" s="69">
        <v>150.88139043449155</v>
      </c>
      <c r="P2474" s="69">
        <v>249.73210548</v>
      </c>
      <c r="S2474" s="69">
        <v>663.19442000000004</v>
      </c>
      <c r="T2474">
        <v>0</v>
      </c>
      <c r="U2474">
        <v>10.005240000000001</v>
      </c>
      <c r="V2474" s="51">
        <v>17</v>
      </c>
      <c r="W2474" s="51">
        <v>32</v>
      </c>
      <c r="X2474" s="51">
        <v>221</v>
      </c>
    </row>
    <row r="2475" spans="1:24" x14ac:dyDescent="0.2">
      <c r="A2475">
        <v>17614</v>
      </c>
      <c r="B2475" t="s">
        <v>1430</v>
      </c>
      <c r="C2475" t="s">
        <v>1301</v>
      </c>
      <c r="D2475">
        <v>2018</v>
      </c>
      <c r="E2475" t="str">
        <f t="shared" si="38"/>
        <v>176142018</v>
      </c>
      <c r="F2475">
        <v>50775</v>
      </c>
      <c r="G2475" t="str">
        <f>VLOOKUP($A2475,CATMUN!$B$2:$C$1123,2,0)</f>
        <v>Medio</v>
      </c>
      <c r="H2475" t="str">
        <f>VLOOKUP($A2475,CATMUN!$B$2:$D$1123,3,0)</f>
        <v>Municipios intermedios</v>
      </c>
      <c r="I2475">
        <f>VLOOKUP($A2475,CATMUN!$B$2:$G$1123,4,0)</f>
        <v>0</v>
      </c>
      <c r="J2475">
        <f>VLOOKUP($A2475,CATMUN!$B$2:$G$1123,6,0)</f>
        <v>14</v>
      </c>
      <c r="K2475" s="69">
        <v>3593.332872</v>
      </c>
      <c r="L2475" s="69">
        <v>1632</v>
      </c>
      <c r="M2475" s="69">
        <v>26.014234000000002</v>
      </c>
      <c r="N2475" s="69">
        <v>150.88139043449155</v>
      </c>
      <c r="P2475" s="69">
        <v>249.73210548</v>
      </c>
      <c r="S2475" s="69">
        <v>663.19442000000004</v>
      </c>
      <c r="T2475">
        <v>0</v>
      </c>
      <c r="V2475" s="51">
        <v>17</v>
      </c>
      <c r="W2475" s="51">
        <v>96</v>
      </c>
      <c r="X2475" s="51">
        <v>221</v>
      </c>
    </row>
    <row r="2476" spans="1:24" x14ac:dyDescent="0.2">
      <c r="A2476">
        <v>17616</v>
      </c>
      <c r="B2476" t="s">
        <v>1431</v>
      </c>
      <c r="C2476" t="s">
        <v>1301</v>
      </c>
      <c r="D2476">
        <v>2018</v>
      </c>
      <c r="E2476" t="str">
        <f t="shared" si="38"/>
        <v>176162018</v>
      </c>
      <c r="F2476">
        <v>10815</v>
      </c>
      <c r="G2476" t="str">
        <f>VLOOKUP($A2476,CATMUN!$B$2:$C$1123,2,0)</f>
        <v>Alto</v>
      </c>
      <c r="H2476" t="str">
        <f>VLOOKUP($A2476,CATMUN!$B$2:$D$1123,3,0)</f>
        <v>Municipios intermedios</v>
      </c>
      <c r="I2476">
        <f>VLOOKUP($A2476,CATMUN!$B$2:$G$1123,4,0)</f>
        <v>0</v>
      </c>
      <c r="J2476">
        <f>VLOOKUP($A2476,CATMUN!$B$2:$G$1123,6,0)</f>
        <v>14</v>
      </c>
      <c r="K2476" s="69">
        <v>357.33840600000002</v>
      </c>
      <c r="L2476" s="69">
        <v>1632</v>
      </c>
      <c r="M2476" s="69">
        <v>0</v>
      </c>
      <c r="N2476" s="69">
        <v>150.88139043449155</v>
      </c>
      <c r="P2476" s="69">
        <v>249.73210548</v>
      </c>
      <c r="Q2476">
        <v>0</v>
      </c>
      <c r="S2476" s="69">
        <v>663.19442000000004</v>
      </c>
      <c r="T2476">
        <v>0</v>
      </c>
      <c r="V2476" s="51">
        <v>17</v>
      </c>
      <c r="W2476" s="51">
        <v>0</v>
      </c>
      <c r="X2476" s="51">
        <v>221</v>
      </c>
    </row>
    <row r="2477" spans="1:24" x14ac:dyDescent="0.2">
      <c r="A2477">
        <v>17665</v>
      </c>
      <c r="B2477" t="s">
        <v>1434</v>
      </c>
      <c r="C2477" t="s">
        <v>1301</v>
      </c>
      <c r="D2477">
        <v>2018</v>
      </c>
      <c r="E2477" t="str">
        <f t="shared" si="38"/>
        <v>176652018</v>
      </c>
      <c r="F2477">
        <v>4835</v>
      </c>
      <c r="G2477" t="str">
        <f>VLOOKUP($A2477,CATMUN!$B$2:$C$1123,2,0)</f>
        <v>Medio</v>
      </c>
      <c r="H2477" t="str">
        <f>VLOOKUP($A2477,CATMUN!$B$2:$D$1123,3,0)</f>
        <v>Municipios intermedios</v>
      </c>
      <c r="I2477">
        <f>VLOOKUP($A2477,CATMUN!$B$2:$G$1123,4,0)</f>
        <v>0</v>
      </c>
      <c r="J2477">
        <f>VLOOKUP($A2477,CATMUN!$B$2:$G$1123,6,0)</f>
        <v>14</v>
      </c>
      <c r="K2477" s="69">
        <v>385.72927199999998</v>
      </c>
      <c r="L2477" s="69">
        <v>1632</v>
      </c>
      <c r="M2477" s="69">
        <v>24.344578000000002</v>
      </c>
      <c r="N2477" s="69">
        <v>150.88139043449155</v>
      </c>
      <c r="P2477" s="69">
        <v>249.73210548</v>
      </c>
      <c r="Q2477">
        <v>0</v>
      </c>
      <c r="S2477" s="69">
        <v>663.19442000000004</v>
      </c>
      <c r="T2477">
        <v>0</v>
      </c>
      <c r="V2477" s="51">
        <v>17</v>
      </c>
      <c r="W2477" s="51">
        <v>17</v>
      </c>
      <c r="X2477" s="51">
        <v>221</v>
      </c>
    </row>
    <row r="2478" spans="1:24" x14ac:dyDescent="0.2">
      <c r="A2478">
        <v>17777</v>
      </c>
      <c r="B2478" t="s">
        <v>1435</v>
      </c>
      <c r="C2478" t="s">
        <v>1301</v>
      </c>
      <c r="D2478">
        <v>2018</v>
      </c>
      <c r="E2478" t="str">
        <f t="shared" si="38"/>
        <v>177772018</v>
      </c>
      <c r="F2478">
        <v>28642</v>
      </c>
      <c r="G2478" t="str">
        <f>VLOOKUP($A2478,CATMUN!$B$2:$C$1123,2,0)</f>
        <v>Medio</v>
      </c>
      <c r="H2478" t="str">
        <f>VLOOKUP($A2478,CATMUN!$B$2:$D$1123,3,0)</f>
        <v>Municipios intermedios</v>
      </c>
      <c r="I2478">
        <f>VLOOKUP($A2478,CATMUN!$B$2:$G$1123,4,0)</f>
        <v>0</v>
      </c>
      <c r="J2478">
        <f>VLOOKUP($A2478,CATMUN!$B$2:$G$1123,6,0)</f>
        <v>14</v>
      </c>
      <c r="K2478" s="69">
        <v>901.21229900000003</v>
      </c>
      <c r="L2478" s="69">
        <v>1632</v>
      </c>
      <c r="M2478" s="69">
        <v>64.342515000000006</v>
      </c>
      <c r="N2478" s="69">
        <v>150.88139043449155</v>
      </c>
      <c r="P2478" s="69">
        <v>249.73210548</v>
      </c>
      <c r="Q2478">
        <v>0</v>
      </c>
      <c r="S2478" s="69">
        <v>663.19442000000004</v>
      </c>
      <c r="T2478">
        <v>0</v>
      </c>
      <c r="V2478" s="51">
        <v>17</v>
      </c>
      <c r="W2478" s="51">
        <v>46</v>
      </c>
      <c r="X2478" s="51">
        <v>221</v>
      </c>
    </row>
    <row r="2479" spans="1:24" x14ac:dyDescent="0.2">
      <c r="A2479">
        <v>17873</v>
      </c>
      <c r="B2479" t="s">
        <v>1437</v>
      </c>
      <c r="C2479" t="s">
        <v>1301</v>
      </c>
      <c r="D2479">
        <v>2018</v>
      </c>
      <c r="E2479" t="str">
        <f t="shared" si="38"/>
        <v>178732018</v>
      </c>
      <c r="F2479">
        <v>64652</v>
      </c>
      <c r="G2479" t="str">
        <f>VLOOKUP($A2479,CATMUN!$B$2:$C$1123,2,0)</f>
        <v>Alto</v>
      </c>
      <c r="H2479" t="str">
        <f>VLOOKUP($A2479,CATMUN!$B$2:$D$1123,3,0)</f>
        <v>Otros Sistemas de Ciudades</v>
      </c>
      <c r="I2479">
        <f>VLOOKUP($A2479,CATMUN!$B$2:$G$1123,4,0)</f>
        <v>0</v>
      </c>
      <c r="J2479">
        <f>VLOOKUP($A2479,CATMUN!$B$2:$G$1123,6,0)</f>
        <v>14</v>
      </c>
      <c r="K2479" s="69">
        <v>4912.6956639999999</v>
      </c>
      <c r="L2479" s="69">
        <v>1632</v>
      </c>
      <c r="M2479" s="69">
        <v>408.280708</v>
      </c>
      <c r="N2479" s="69">
        <v>590.3581823939345</v>
      </c>
      <c r="O2479" s="69">
        <v>0.17410262000000001</v>
      </c>
      <c r="P2479" s="69">
        <v>190.51995000000002</v>
      </c>
      <c r="S2479" s="69">
        <v>160.96876800000001</v>
      </c>
      <c r="T2479">
        <v>0</v>
      </c>
      <c r="V2479" s="51">
        <v>19</v>
      </c>
      <c r="W2479" s="51">
        <v>291</v>
      </c>
      <c r="X2479" s="51">
        <v>221</v>
      </c>
    </row>
    <row r="2480" spans="1:24" x14ac:dyDescent="0.2">
      <c r="A2480">
        <v>17877</v>
      </c>
      <c r="B2480" t="s">
        <v>1438</v>
      </c>
      <c r="C2480" t="s">
        <v>1301</v>
      </c>
      <c r="D2480">
        <v>2018</v>
      </c>
      <c r="E2480" t="str">
        <f t="shared" si="38"/>
        <v>178772018</v>
      </c>
      <c r="F2480">
        <v>12734</v>
      </c>
      <c r="G2480" t="str">
        <f>VLOOKUP($A2480,CATMUN!$B$2:$C$1123,2,0)</f>
        <v>Medio</v>
      </c>
      <c r="H2480" t="str">
        <f>VLOOKUP($A2480,CATMUN!$B$2:$D$1123,3,0)</f>
        <v>Municipios intermedios</v>
      </c>
      <c r="I2480">
        <f>VLOOKUP($A2480,CATMUN!$B$2:$G$1123,4,0)</f>
        <v>0</v>
      </c>
      <c r="J2480">
        <f>VLOOKUP($A2480,CATMUN!$B$2:$G$1123,6,0)</f>
        <v>14</v>
      </c>
      <c r="K2480" s="69">
        <v>862.06357300000002</v>
      </c>
      <c r="L2480" s="69">
        <v>1632</v>
      </c>
      <c r="N2480" s="69">
        <v>150.88139043449155</v>
      </c>
      <c r="O2480" s="69">
        <v>0</v>
      </c>
      <c r="P2480" s="69">
        <v>249.73210548</v>
      </c>
      <c r="S2480" s="69">
        <v>663.19442000000004</v>
      </c>
      <c r="T2480">
        <v>0</v>
      </c>
      <c r="U2480">
        <v>26.212160000000001</v>
      </c>
      <c r="V2480" s="51">
        <v>17</v>
      </c>
      <c r="W2480" s="51">
        <v>34</v>
      </c>
      <c r="X2480" s="51">
        <v>221</v>
      </c>
    </row>
    <row r="2481" spans="1:24" x14ac:dyDescent="0.2">
      <c r="A2481">
        <v>19212</v>
      </c>
      <c r="B2481" t="s">
        <v>1465</v>
      </c>
      <c r="C2481" t="s">
        <v>1456</v>
      </c>
      <c r="D2481">
        <v>2018</v>
      </c>
      <c r="E2481" t="str">
        <f t="shared" si="38"/>
        <v>192122018</v>
      </c>
      <c r="F2481">
        <v>25286</v>
      </c>
      <c r="G2481" t="str">
        <f>VLOOKUP($A2481,CATMUN!$B$2:$C$1123,2,0)</f>
        <v>Bajo</v>
      </c>
      <c r="H2481" t="str">
        <f>VLOOKUP($A2481,CATMUN!$B$2:$D$1123,3,0)</f>
        <v>Municipios intermedios</v>
      </c>
      <c r="I2481">
        <f>VLOOKUP($A2481,CATMUN!$B$2:$G$1123,4,0)</f>
        <v>0</v>
      </c>
      <c r="J2481">
        <f>VLOOKUP($A2481,CATMUN!$B$2:$G$1123,6,0)</f>
        <v>14</v>
      </c>
      <c r="K2481" s="69">
        <v>563.00744399999996</v>
      </c>
      <c r="L2481" s="69">
        <v>1632</v>
      </c>
      <c r="M2481" s="69">
        <v>12.740500000000001</v>
      </c>
      <c r="N2481" s="69">
        <v>150.88139043449155</v>
      </c>
      <c r="P2481" s="69">
        <v>249.73210548</v>
      </c>
      <c r="Q2481">
        <v>0</v>
      </c>
      <c r="S2481" s="69">
        <v>663.19442000000004</v>
      </c>
      <c r="T2481">
        <v>0</v>
      </c>
      <c r="U2481">
        <v>1.6140000000000001</v>
      </c>
      <c r="V2481" s="51">
        <v>38</v>
      </c>
      <c r="W2481" s="51">
        <v>30</v>
      </c>
      <c r="X2481" s="51">
        <v>530</v>
      </c>
    </row>
    <row r="2482" spans="1:24" x14ac:dyDescent="0.2">
      <c r="A2482">
        <v>19290</v>
      </c>
      <c r="B2482" t="s">
        <v>1440</v>
      </c>
      <c r="C2482" t="s">
        <v>1456</v>
      </c>
      <c r="D2482">
        <v>2018</v>
      </c>
      <c r="E2482" t="str">
        <f t="shared" si="38"/>
        <v>192902018</v>
      </c>
      <c r="F2482">
        <v>5202</v>
      </c>
      <c r="G2482" t="str">
        <f>VLOOKUP($A2482,CATMUN!$B$2:$C$1123,2,0)</f>
        <v>Medio</v>
      </c>
      <c r="H2482" t="str">
        <f>VLOOKUP($A2482,CATMUN!$B$2:$D$1123,3,0)</f>
        <v>Municipios intermedios</v>
      </c>
      <c r="I2482">
        <f>VLOOKUP($A2482,CATMUN!$B$2:$G$1123,4,0)</f>
        <v>0</v>
      </c>
      <c r="J2482">
        <f>VLOOKUP($A2482,CATMUN!$B$2:$G$1123,6,0)</f>
        <v>14</v>
      </c>
      <c r="K2482" s="69">
        <v>35.281368000000001</v>
      </c>
      <c r="L2482" s="69">
        <v>1632</v>
      </c>
      <c r="M2482" s="69">
        <v>1.6371199999999999</v>
      </c>
      <c r="N2482" s="69">
        <v>150.88139043449155</v>
      </c>
      <c r="P2482" s="69">
        <v>249.73210548</v>
      </c>
      <c r="Q2482">
        <v>0</v>
      </c>
      <c r="S2482" s="69">
        <v>663.19442000000004</v>
      </c>
      <c r="T2482">
        <v>0</v>
      </c>
      <c r="V2482" s="51">
        <v>17</v>
      </c>
      <c r="W2482" s="51">
        <v>0</v>
      </c>
      <c r="X2482" s="51">
        <v>221</v>
      </c>
    </row>
    <row r="2483" spans="1:24" x14ac:dyDescent="0.2">
      <c r="A2483">
        <v>19300</v>
      </c>
      <c r="B2483" t="s">
        <v>1467</v>
      </c>
      <c r="C2483" t="s">
        <v>1456</v>
      </c>
      <c r="D2483">
        <v>2018</v>
      </c>
      <c r="E2483" t="str">
        <f t="shared" si="38"/>
        <v>193002018</v>
      </c>
      <c r="F2483">
        <v>19671</v>
      </c>
      <c r="G2483" t="str">
        <f>VLOOKUP($A2483,CATMUN!$B$2:$C$1123,2,0)</f>
        <v>Alto</v>
      </c>
      <c r="H2483" t="str">
        <f>VLOOKUP($A2483,CATMUN!$B$2:$D$1123,3,0)</f>
        <v>Municipios intermedios</v>
      </c>
      <c r="I2483">
        <f>VLOOKUP($A2483,CATMUN!$B$2:$G$1123,4,0)</f>
        <v>0</v>
      </c>
      <c r="J2483">
        <f>VLOOKUP($A2483,CATMUN!$B$2:$G$1123,6,0)</f>
        <v>14</v>
      </c>
      <c r="K2483" s="69">
        <v>1198.3198110000001</v>
      </c>
      <c r="L2483" s="69">
        <v>1632</v>
      </c>
      <c r="M2483" s="69">
        <v>50.056656000000004</v>
      </c>
      <c r="N2483" s="69">
        <v>150.88139043449155</v>
      </c>
      <c r="P2483" s="69">
        <v>249.73210548</v>
      </c>
      <c r="Q2483">
        <v>0</v>
      </c>
      <c r="S2483" s="69">
        <v>663.19442000000004</v>
      </c>
      <c r="T2483">
        <v>0</v>
      </c>
      <c r="V2483" s="51">
        <v>17</v>
      </c>
      <c r="W2483" s="51">
        <v>2</v>
      </c>
      <c r="X2483" s="51">
        <v>221</v>
      </c>
    </row>
    <row r="2484" spans="1:24" x14ac:dyDescent="0.2">
      <c r="A2484">
        <v>19455</v>
      </c>
      <c r="B2484" t="s">
        <v>1475</v>
      </c>
      <c r="C2484" t="s">
        <v>1456</v>
      </c>
      <c r="D2484">
        <v>2018</v>
      </c>
      <c r="E2484" t="str">
        <f t="shared" si="38"/>
        <v>194552018</v>
      </c>
      <c r="F2484">
        <v>31360</v>
      </c>
      <c r="G2484" t="str">
        <f>VLOOKUP($A2484,CATMUN!$B$2:$C$1123,2,0)</f>
        <v>Alto</v>
      </c>
      <c r="H2484" t="str">
        <f>VLOOKUP($A2484,CATMUN!$B$2:$D$1123,3,0)</f>
        <v>Municipios intermedios</v>
      </c>
      <c r="I2484">
        <f>VLOOKUP($A2484,CATMUN!$B$2:$G$1123,4,0)</f>
        <v>0</v>
      </c>
      <c r="J2484">
        <f>VLOOKUP($A2484,CATMUN!$B$2:$G$1123,6,0)</f>
        <v>14</v>
      </c>
      <c r="K2484" s="69">
        <v>3402.1460630000001</v>
      </c>
      <c r="L2484" s="69">
        <v>1632</v>
      </c>
      <c r="M2484" s="69">
        <v>18.679766000000001</v>
      </c>
      <c r="N2484" s="69">
        <v>150.88139043449155</v>
      </c>
      <c r="P2484" s="69">
        <v>249.73210548</v>
      </c>
      <c r="Q2484">
        <v>0</v>
      </c>
      <c r="S2484" s="69">
        <v>663.19442000000004</v>
      </c>
      <c r="T2484">
        <v>0</v>
      </c>
      <c r="V2484" s="51">
        <v>38</v>
      </c>
      <c r="W2484" s="51">
        <v>46</v>
      </c>
      <c r="X2484" s="51">
        <v>530</v>
      </c>
    </row>
    <row r="2485" spans="1:24" x14ac:dyDescent="0.2">
      <c r="A2485">
        <v>19513</v>
      </c>
      <c r="B2485" t="s">
        <v>1476</v>
      </c>
      <c r="C2485" t="s">
        <v>1456</v>
      </c>
      <c r="D2485">
        <v>2018</v>
      </c>
      <c r="E2485" t="str">
        <f t="shared" si="38"/>
        <v>195132018</v>
      </c>
      <c r="F2485">
        <v>9937</v>
      </c>
      <c r="G2485" t="str">
        <f>VLOOKUP($A2485,CATMUN!$B$2:$C$1123,2,0)</f>
        <v>Bajo</v>
      </c>
      <c r="H2485" t="str">
        <f>VLOOKUP($A2485,CATMUN!$B$2:$D$1123,3,0)</f>
        <v>Otros Sistemas de Ciudades</v>
      </c>
      <c r="I2485">
        <f>VLOOKUP($A2485,CATMUN!$B$2:$G$1123,4,0)</f>
        <v>0</v>
      </c>
      <c r="J2485">
        <f>VLOOKUP($A2485,CATMUN!$B$2:$G$1123,6,0)</f>
        <v>14</v>
      </c>
      <c r="K2485" s="69">
        <v>967.50127099999997</v>
      </c>
      <c r="L2485" s="69">
        <v>1632</v>
      </c>
      <c r="M2485" s="69">
        <v>0</v>
      </c>
      <c r="N2485" s="69">
        <v>590.3581823939345</v>
      </c>
      <c r="P2485" s="69">
        <v>190.51995000000002</v>
      </c>
      <c r="Q2485">
        <v>0</v>
      </c>
      <c r="R2485">
        <v>0</v>
      </c>
      <c r="S2485" s="69">
        <v>160.96876800000001</v>
      </c>
      <c r="T2485">
        <v>0</v>
      </c>
      <c r="V2485" s="51">
        <v>19</v>
      </c>
      <c r="W2485" s="51">
        <v>6</v>
      </c>
      <c r="X2485" s="51">
        <v>221</v>
      </c>
    </row>
    <row r="2486" spans="1:24" x14ac:dyDescent="0.2">
      <c r="A2486">
        <v>19548</v>
      </c>
      <c r="B2486" t="s">
        <v>1479</v>
      </c>
      <c r="C2486" t="s">
        <v>1456</v>
      </c>
      <c r="D2486">
        <v>2018</v>
      </c>
      <c r="E2486" t="str">
        <f t="shared" si="38"/>
        <v>195482018</v>
      </c>
      <c r="F2486">
        <v>40818</v>
      </c>
      <c r="G2486" t="str">
        <f>VLOOKUP($A2486,CATMUN!$B$2:$C$1123,2,0)</f>
        <v>Medio</v>
      </c>
      <c r="H2486" t="str">
        <f>VLOOKUP($A2486,CATMUN!$B$2:$D$1123,3,0)</f>
        <v>Municipios intermedios</v>
      </c>
      <c r="I2486">
        <f>VLOOKUP($A2486,CATMUN!$B$2:$G$1123,4,0)</f>
        <v>0</v>
      </c>
      <c r="J2486">
        <f>VLOOKUP($A2486,CATMUN!$B$2:$G$1123,6,0)</f>
        <v>14</v>
      </c>
      <c r="K2486" s="69">
        <v>436.37583599999999</v>
      </c>
      <c r="L2486" s="69">
        <v>1632</v>
      </c>
      <c r="M2486" s="69">
        <v>2.4896439999999997</v>
      </c>
      <c r="N2486" s="69">
        <v>150.88139043449155</v>
      </c>
      <c r="P2486" s="69">
        <v>249.73210548</v>
      </c>
      <c r="Q2486">
        <v>0</v>
      </c>
      <c r="S2486" s="69">
        <v>663.19442000000004</v>
      </c>
      <c r="T2486">
        <v>0</v>
      </c>
      <c r="U2486">
        <v>2.2444999999999999</v>
      </c>
      <c r="V2486" s="51">
        <v>17</v>
      </c>
      <c r="W2486" s="51">
        <v>64</v>
      </c>
      <c r="X2486" s="51">
        <v>221</v>
      </c>
    </row>
    <row r="2487" spans="1:24" x14ac:dyDescent="0.2">
      <c r="A2487">
        <v>19573</v>
      </c>
      <c r="B2487" t="s">
        <v>1480</v>
      </c>
      <c r="C2487" t="s">
        <v>1456</v>
      </c>
      <c r="D2487">
        <v>2018</v>
      </c>
      <c r="E2487" t="str">
        <f t="shared" si="38"/>
        <v>195732018</v>
      </c>
      <c r="F2487">
        <v>41615</v>
      </c>
      <c r="G2487" t="str">
        <f>VLOOKUP($A2487,CATMUN!$B$2:$C$1123,2,0)</f>
        <v>Alto</v>
      </c>
      <c r="H2487" t="str">
        <f>VLOOKUP($A2487,CATMUN!$B$2:$D$1123,3,0)</f>
        <v>Otros Sistemas de Ciudades</v>
      </c>
      <c r="I2487">
        <f>VLOOKUP($A2487,CATMUN!$B$2:$G$1123,4,0)</f>
        <v>0</v>
      </c>
      <c r="J2487">
        <f>VLOOKUP($A2487,CATMUN!$B$2:$G$1123,6,0)</f>
        <v>14</v>
      </c>
      <c r="K2487" s="69">
        <v>2445.2773900000002</v>
      </c>
      <c r="L2487" s="69">
        <v>1632</v>
      </c>
      <c r="M2487" s="69">
        <v>30.29513</v>
      </c>
      <c r="N2487" s="69">
        <v>590.3581823939345</v>
      </c>
      <c r="P2487" s="69">
        <v>190.51995000000002</v>
      </c>
      <c r="Q2487">
        <v>0</v>
      </c>
      <c r="R2487">
        <v>0</v>
      </c>
      <c r="S2487" s="69">
        <v>160.96876800000001</v>
      </c>
      <c r="T2487">
        <v>0</v>
      </c>
      <c r="V2487" s="51">
        <v>19</v>
      </c>
      <c r="W2487" s="51">
        <v>148</v>
      </c>
      <c r="X2487" s="51">
        <v>221</v>
      </c>
    </row>
    <row r="2488" spans="1:24" x14ac:dyDescent="0.2">
      <c r="A2488">
        <v>19622</v>
      </c>
      <c r="B2488" t="s">
        <v>1482</v>
      </c>
      <c r="C2488" t="s">
        <v>1456</v>
      </c>
      <c r="D2488">
        <v>2018</v>
      </c>
      <c r="E2488" t="str">
        <f t="shared" si="38"/>
        <v>196222018</v>
      </c>
      <c r="F2488">
        <v>11475</v>
      </c>
      <c r="G2488" t="str">
        <f>VLOOKUP($A2488,CATMUN!$B$2:$C$1123,2,0)</f>
        <v>Bajo</v>
      </c>
      <c r="H2488" t="str">
        <f>VLOOKUP($A2488,CATMUN!$B$2:$D$1123,3,0)</f>
        <v>Municipios intermedios</v>
      </c>
      <c r="I2488">
        <f>VLOOKUP($A2488,CATMUN!$B$2:$G$1123,4,0)</f>
        <v>0</v>
      </c>
      <c r="J2488">
        <f>VLOOKUP($A2488,CATMUN!$B$2:$G$1123,6,0)</f>
        <v>14</v>
      </c>
      <c r="K2488" s="69">
        <v>49.938003999999999</v>
      </c>
      <c r="L2488" s="69">
        <v>1632</v>
      </c>
      <c r="N2488" s="69">
        <v>150.88139043449155</v>
      </c>
      <c r="P2488" s="69">
        <v>249.73210548</v>
      </c>
      <c r="Q2488">
        <v>0</v>
      </c>
      <c r="S2488" s="69">
        <v>663.19442000000004</v>
      </c>
      <c r="T2488">
        <v>0</v>
      </c>
      <c r="V2488" s="51">
        <v>17</v>
      </c>
      <c r="W2488" s="51">
        <v>5</v>
      </c>
      <c r="X2488" s="51">
        <v>221</v>
      </c>
    </row>
    <row r="2489" spans="1:24" x14ac:dyDescent="0.2">
      <c r="A2489">
        <v>19698</v>
      </c>
      <c r="B2489" t="s">
        <v>1484</v>
      </c>
      <c r="C2489" t="s">
        <v>1456</v>
      </c>
      <c r="D2489">
        <v>2018</v>
      </c>
      <c r="E2489" t="str">
        <f t="shared" si="38"/>
        <v>196982018</v>
      </c>
      <c r="F2489">
        <v>110445</v>
      </c>
      <c r="G2489" t="str">
        <f>VLOOKUP($A2489,CATMUN!$B$2:$C$1123,2,0)</f>
        <v>Medio</v>
      </c>
      <c r="H2489" t="str">
        <f>VLOOKUP($A2489,CATMUN!$B$2:$D$1123,3,0)</f>
        <v>Municipios intermedios</v>
      </c>
      <c r="I2489">
        <f>VLOOKUP($A2489,CATMUN!$B$2:$G$1123,4,0)</f>
        <v>0</v>
      </c>
      <c r="J2489">
        <f>VLOOKUP($A2489,CATMUN!$B$2:$G$1123,6,0)</f>
        <v>14</v>
      </c>
      <c r="K2489" s="69">
        <v>3730.8209596199999</v>
      </c>
      <c r="L2489" s="69">
        <v>1632</v>
      </c>
      <c r="M2489" s="69">
        <v>640.31763832000001</v>
      </c>
      <c r="N2489" s="69">
        <v>150.88139043449155</v>
      </c>
      <c r="O2489" s="69">
        <v>0</v>
      </c>
      <c r="P2489" s="69">
        <v>249.73210548</v>
      </c>
      <c r="S2489" s="69">
        <v>663.19442000000004</v>
      </c>
      <c r="T2489">
        <v>0</v>
      </c>
      <c r="V2489" s="51">
        <v>17</v>
      </c>
      <c r="W2489" s="51">
        <v>306</v>
      </c>
      <c r="X2489" s="51">
        <v>221</v>
      </c>
    </row>
    <row r="2490" spans="1:24" x14ac:dyDescent="0.2">
      <c r="A2490">
        <v>19807</v>
      </c>
      <c r="B2490" t="s">
        <v>1489</v>
      </c>
      <c r="C2490" t="s">
        <v>1456</v>
      </c>
      <c r="D2490">
        <v>2018</v>
      </c>
      <c r="E2490" t="str">
        <f t="shared" si="38"/>
        <v>198072018</v>
      </c>
      <c r="F2490">
        <v>35479</v>
      </c>
      <c r="G2490" t="str">
        <f>VLOOKUP($A2490,CATMUN!$B$2:$C$1123,2,0)</f>
        <v>Medio</v>
      </c>
      <c r="H2490" t="str">
        <f>VLOOKUP($A2490,CATMUN!$B$2:$D$1123,3,0)</f>
        <v>Municipios intermedios</v>
      </c>
      <c r="I2490">
        <f>VLOOKUP($A2490,CATMUN!$B$2:$G$1123,4,0)</f>
        <v>0</v>
      </c>
      <c r="J2490">
        <f>VLOOKUP($A2490,CATMUN!$B$2:$G$1123,6,0)</f>
        <v>14</v>
      </c>
      <c r="K2490" s="69">
        <v>696.78022999999996</v>
      </c>
      <c r="L2490" s="69">
        <v>1632</v>
      </c>
      <c r="M2490" s="69">
        <v>33.284084999999997</v>
      </c>
      <c r="N2490" s="69">
        <v>150.88139043449155</v>
      </c>
      <c r="P2490" s="69">
        <v>249.73210548</v>
      </c>
      <c r="Q2490">
        <v>0</v>
      </c>
      <c r="S2490" s="69">
        <v>663.19442000000004</v>
      </c>
      <c r="T2490">
        <v>0</v>
      </c>
      <c r="V2490" s="51">
        <v>8</v>
      </c>
      <c r="W2490" s="51">
        <v>30</v>
      </c>
      <c r="X2490" s="51">
        <v>151</v>
      </c>
    </row>
    <row r="2491" spans="1:24" x14ac:dyDescent="0.2">
      <c r="A2491">
        <v>19845</v>
      </c>
      <c r="B2491" t="s">
        <v>1493</v>
      </c>
      <c r="C2491" t="s">
        <v>1456</v>
      </c>
      <c r="D2491">
        <v>2018</v>
      </c>
      <c r="E2491" t="str">
        <f t="shared" si="38"/>
        <v>198452018</v>
      </c>
      <c r="F2491">
        <v>20693</v>
      </c>
      <c r="G2491" t="str">
        <f>VLOOKUP($A2491,CATMUN!$B$2:$C$1123,2,0)</f>
        <v>Alto</v>
      </c>
      <c r="H2491" t="str">
        <f>VLOOKUP($A2491,CATMUN!$B$2:$D$1123,3,0)</f>
        <v>Otros Sistemas de Ciudades</v>
      </c>
      <c r="I2491">
        <f>VLOOKUP($A2491,CATMUN!$B$2:$G$1123,4,0)</f>
        <v>0</v>
      </c>
      <c r="J2491">
        <f>VLOOKUP($A2491,CATMUN!$B$2:$G$1123,6,0)</f>
        <v>14</v>
      </c>
      <c r="K2491" s="69">
        <v>902.62538899999993</v>
      </c>
      <c r="L2491" s="69">
        <v>1632</v>
      </c>
      <c r="M2491" s="69">
        <v>18.284158999999999</v>
      </c>
      <c r="N2491" s="69">
        <v>590.3581823939345</v>
      </c>
      <c r="P2491" s="69">
        <v>190.51995000000002</v>
      </c>
      <c r="Q2491">
        <v>0</v>
      </c>
      <c r="S2491" s="69">
        <v>160.96876800000001</v>
      </c>
      <c r="T2491">
        <v>0</v>
      </c>
      <c r="V2491" s="51">
        <v>19</v>
      </c>
      <c r="W2491" s="51">
        <v>409</v>
      </c>
      <c r="X2491" s="51">
        <v>221</v>
      </c>
    </row>
    <row r="2492" spans="1:24" x14ac:dyDescent="0.2">
      <c r="A2492">
        <v>20011</v>
      </c>
      <c r="B2492" t="s">
        <v>1496</v>
      </c>
      <c r="C2492" t="s">
        <v>1494</v>
      </c>
      <c r="D2492">
        <v>2018</v>
      </c>
      <c r="E2492" t="str">
        <f t="shared" si="38"/>
        <v>200112018</v>
      </c>
      <c r="F2492">
        <v>109621</v>
      </c>
      <c r="G2492" t="str">
        <f>VLOOKUP($A2492,CATMUN!$B$2:$C$1123,2,0)</f>
        <v>Bajo</v>
      </c>
      <c r="H2492" t="str">
        <f>VLOOKUP($A2492,CATMUN!$B$2:$D$1123,3,0)</f>
        <v>Municipios intermedios</v>
      </c>
      <c r="I2492">
        <f>VLOOKUP($A2492,CATMUN!$B$2:$G$1123,4,0)</f>
        <v>0</v>
      </c>
      <c r="J2492">
        <f>VLOOKUP($A2492,CATMUN!$B$2:$G$1123,6,0)</f>
        <v>14</v>
      </c>
      <c r="K2492" s="69">
        <v>2732.2562000000003</v>
      </c>
      <c r="L2492" s="69">
        <v>1632</v>
      </c>
      <c r="M2492" s="69">
        <v>113.229</v>
      </c>
      <c r="N2492" s="69">
        <v>150.88139043449155</v>
      </c>
      <c r="P2492" s="69">
        <v>249.73210548</v>
      </c>
      <c r="S2492" s="69">
        <v>663.19442000000004</v>
      </c>
      <c r="T2492">
        <v>0</v>
      </c>
      <c r="V2492" s="51">
        <v>8</v>
      </c>
      <c r="W2492" s="51">
        <v>579</v>
      </c>
      <c r="X2492" s="51">
        <v>151</v>
      </c>
    </row>
    <row r="2493" spans="1:24" x14ac:dyDescent="0.2">
      <c r="A2493">
        <v>20013</v>
      </c>
      <c r="B2493" t="s">
        <v>1497</v>
      </c>
      <c r="C2493" t="s">
        <v>1494</v>
      </c>
      <c r="D2493">
        <v>2018</v>
      </c>
      <c r="E2493" t="str">
        <f t="shared" si="38"/>
        <v>200132018</v>
      </c>
      <c r="F2493">
        <v>60768</v>
      </c>
      <c r="G2493" t="str">
        <f>VLOOKUP($A2493,CATMUN!$B$2:$C$1123,2,0)</f>
        <v>Medio</v>
      </c>
      <c r="H2493" t="str">
        <f>VLOOKUP($A2493,CATMUN!$B$2:$D$1123,3,0)</f>
        <v>Municipios intermedios</v>
      </c>
      <c r="I2493">
        <f>VLOOKUP($A2493,CATMUN!$B$2:$G$1123,4,0)</f>
        <v>0</v>
      </c>
      <c r="J2493">
        <f>VLOOKUP($A2493,CATMUN!$B$2:$G$1123,6,0)</f>
        <v>14</v>
      </c>
      <c r="K2493" s="69">
        <v>3443.7297041599995</v>
      </c>
      <c r="L2493" s="69">
        <v>1632</v>
      </c>
      <c r="M2493" s="69">
        <v>1.8348420000000001</v>
      </c>
      <c r="N2493" s="69">
        <v>150.88139043449155</v>
      </c>
      <c r="O2493" s="69">
        <v>0</v>
      </c>
      <c r="P2493" s="69">
        <v>249.73210548</v>
      </c>
      <c r="Q2493">
        <v>0</v>
      </c>
      <c r="R2493">
        <v>0</v>
      </c>
      <c r="S2493" s="69">
        <v>663.19442000000004</v>
      </c>
      <c r="T2493">
        <v>0</v>
      </c>
      <c r="V2493" s="51">
        <v>17</v>
      </c>
      <c r="W2493" s="51">
        <v>43</v>
      </c>
      <c r="X2493" s="51">
        <v>221</v>
      </c>
    </row>
    <row r="2494" spans="1:24" x14ac:dyDescent="0.2">
      <c r="A2494">
        <v>20060</v>
      </c>
      <c r="B2494" t="s">
        <v>1500</v>
      </c>
      <c r="C2494" t="s">
        <v>1494</v>
      </c>
      <c r="D2494">
        <v>2018</v>
      </c>
      <c r="E2494" t="str">
        <f t="shared" si="38"/>
        <v>200602018</v>
      </c>
      <c r="F2494">
        <v>40022</v>
      </c>
      <c r="G2494" t="str">
        <f>VLOOKUP($A2494,CATMUN!$B$2:$C$1123,2,0)</f>
        <v>Medio</v>
      </c>
      <c r="H2494" t="str">
        <f>VLOOKUP($A2494,CATMUN!$B$2:$D$1123,3,0)</f>
        <v>Municipios intermedios</v>
      </c>
      <c r="I2494">
        <f>VLOOKUP($A2494,CATMUN!$B$2:$G$1123,4,0)</f>
        <v>0</v>
      </c>
      <c r="J2494">
        <f>VLOOKUP($A2494,CATMUN!$B$2:$G$1123,6,0)</f>
        <v>14</v>
      </c>
      <c r="K2494" s="69">
        <v>618.17833700000006</v>
      </c>
      <c r="L2494" s="69">
        <v>1632</v>
      </c>
      <c r="M2494" s="69">
        <v>8.7157900000000001</v>
      </c>
      <c r="N2494" s="69">
        <v>150.88139043449155</v>
      </c>
      <c r="P2494" s="69">
        <v>249.73210548</v>
      </c>
      <c r="Q2494">
        <v>0</v>
      </c>
      <c r="S2494" s="69">
        <v>663.19442000000004</v>
      </c>
      <c r="T2494">
        <v>0</v>
      </c>
      <c r="U2494">
        <v>9.6</v>
      </c>
      <c r="V2494" s="51">
        <v>8</v>
      </c>
      <c r="W2494" s="51">
        <v>225</v>
      </c>
      <c r="X2494" s="51">
        <v>151</v>
      </c>
    </row>
    <row r="2495" spans="1:24" x14ac:dyDescent="0.2">
      <c r="A2495">
        <v>20443</v>
      </c>
      <c r="B2495" t="s">
        <v>1510</v>
      </c>
      <c r="C2495" t="s">
        <v>1494</v>
      </c>
      <c r="D2495">
        <v>2018</v>
      </c>
      <c r="E2495" t="str">
        <f t="shared" si="38"/>
        <v>204432018</v>
      </c>
      <c r="F2495">
        <v>10047</v>
      </c>
      <c r="G2495" t="str">
        <f>VLOOKUP($A2495,CATMUN!$B$2:$C$1123,2,0)</f>
        <v>Bajo</v>
      </c>
      <c r="H2495" t="str">
        <f>VLOOKUP($A2495,CATMUN!$B$2:$D$1123,3,0)</f>
        <v>Municipios intermedios</v>
      </c>
      <c r="I2495">
        <f>VLOOKUP($A2495,CATMUN!$B$2:$G$1123,4,0)</f>
        <v>0</v>
      </c>
      <c r="J2495">
        <f>VLOOKUP($A2495,CATMUN!$B$2:$G$1123,6,0)</f>
        <v>14</v>
      </c>
      <c r="K2495" s="69">
        <v>97.931907999999993</v>
      </c>
      <c r="L2495" s="69">
        <v>1632</v>
      </c>
      <c r="M2495" s="69">
        <v>2.2427550000000003</v>
      </c>
      <c r="N2495" s="69">
        <v>150.88139043449155</v>
      </c>
      <c r="P2495" s="69">
        <v>249.73210548</v>
      </c>
      <c r="Q2495">
        <v>0</v>
      </c>
      <c r="S2495" s="69">
        <v>663.19442000000004</v>
      </c>
      <c r="T2495">
        <v>0</v>
      </c>
      <c r="V2495" s="51">
        <v>17</v>
      </c>
      <c r="W2495" s="51">
        <v>15</v>
      </c>
      <c r="X2495" s="51">
        <v>221</v>
      </c>
    </row>
    <row r="2496" spans="1:24" x14ac:dyDescent="0.2">
      <c r="A2496">
        <v>23068</v>
      </c>
      <c r="B2496" t="s">
        <v>1521</v>
      </c>
      <c r="C2496" t="s">
        <v>1253</v>
      </c>
      <c r="D2496">
        <v>2018</v>
      </c>
      <c r="E2496" t="str">
        <f t="shared" si="38"/>
        <v>230682018</v>
      </c>
      <c r="F2496">
        <v>46968</v>
      </c>
      <c r="G2496" t="str">
        <f>VLOOKUP($A2496,CATMUN!$B$2:$C$1123,2,0)</f>
        <v>Medio</v>
      </c>
      <c r="H2496" t="str">
        <f>VLOOKUP($A2496,CATMUN!$B$2:$D$1123,3,0)</f>
        <v>Municipios intermedios</v>
      </c>
      <c r="I2496">
        <f>VLOOKUP($A2496,CATMUN!$B$2:$G$1123,4,0)</f>
        <v>0</v>
      </c>
      <c r="J2496">
        <f>VLOOKUP($A2496,CATMUN!$B$2:$G$1123,6,0)</f>
        <v>14</v>
      </c>
      <c r="K2496" s="69">
        <v>1707.2121689999999</v>
      </c>
      <c r="L2496" s="69">
        <v>1632</v>
      </c>
      <c r="M2496" s="69">
        <v>5.697851</v>
      </c>
      <c r="N2496" s="69">
        <v>150.88139043449155</v>
      </c>
      <c r="P2496" s="69">
        <v>249.73210548</v>
      </c>
      <c r="Q2496">
        <v>0</v>
      </c>
      <c r="S2496" s="69">
        <v>663.19442000000004</v>
      </c>
      <c r="T2496">
        <v>0</v>
      </c>
      <c r="V2496" s="51">
        <v>17</v>
      </c>
      <c r="W2496" s="51">
        <v>45</v>
      </c>
      <c r="X2496" s="51">
        <v>221</v>
      </c>
    </row>
    <row r="2497" spans="1:24" x14ac:dyDescent="0.2">
      <c r="A2497">
        <v>23162</v>
      </c>
      <c r="B2497" t="s">
        <v>1523</v>
      </c>
      <c r="C2497" t="s">
        <v>1253</v>
      </c>
      <c r="D2497">
        <v>2018</v>
      </c>
      <c r="E2497" t="str">
        <f t="shared" si="38"/>
        <v>231622018</v>
      </c>
      <c r="F2497">
        <v>105815</v>
      </c>
      <c r="G2497" t="str">
        <f>VLOOKUP($A2497,CATMUN!$B$2:$C$1123,2,0)</f>
        <v>Medio</v>
      </c>
      <c r="H2497" t="str">
        <f>VLOOKUP($A2497,CATMUN!$B$2:$D$1123,3,0)</f>
        <v>Municipios intermedios</v>
      </c>
      <c r="I2497">
        <f>VLOOKUP($A2497,CATMUN!$B$2:$G$1123,4,0)</f>
        <v>0</v>
      </c>
      <c r="J2497">
        <f>VLOOKUP($A2497,CATMUN!$B$2:$G$1123,6,0)</f>
        <v>14</v>
      </c>
      <c r="K2497" s="69">
        <v>2389.70217</v>
      </c>
      <c r="L2497" s="69">
        <v>1632</v>
      </c>
      <c r="M2497" s="69">
        <v>77.157732999999993</v>
      </c>
      <c r="N2497" s="69">
        <v>150.88139043449155</v>
      </c>
      <c r="P2497" s="69">
        <v>249.73210548</v>
      </c>
      <c r="Q2497">
        <v>0</v>
      </c>
      <c r="S2497" s="69">
        <v>663.19442000000004</v>
      </c>
      <c r="T2497">
        <v>0</v>
      </c>
      <c r="U2497">
        <v>0.63900000000000001</v>
      </c>
      <c r="V2497" s="51">
        <v>17</v>
      </c>
      <c r="W2497" s="51">
        <v>172</v>
      </c>
      <c r="X2497" s="51">
        <v>221</v>
      </c>
    </row>
    <row r="2498" spans="1:24" x14ac:dyDescent="0.2">
      <c r="A2498">
        <v>23182</v>
      </c>
      <c r="B2498" t="s">
        <v>1525</v>
      </c>
      <c r="C2498" t="s">
        <v>1253</v>
      </c>
      <c r="D2498">
        <v>2018</v>
      </c>
      <c r="E2498" t="str">
        <f t="shared" ref="E2498:E2561" si="39">A2498&amp;D2498</f>
        <v>231822018</v>
      </c>
      <c r="F2498">
        <v>47917</v>
      </c>
      <c r="G2498" t="str">
        <f>VLOOKUP($A2498,CATMUN!$B$2:$C$1123,2,0)</f>
        <v>Medio</v>
      </c>
      <c r="H2498" t="str">
        <f>VLOOKUP($A2498,CATMUN!$B$2:$D$1123,3,0)</f>
        <v>Municipios intermedios</v>
      </c>
      <c r="I2498">
        <f>VLOOKUP($A2498,CATMUN!$B$2:$G$1123,4,0)</f>
        <v>0</v>
      </c>
      <c r="J2498">
        <f>VLOOKUP($A2498,CATMUN!$B$2:$G$1123,6,0)</f>
        <v>14</v>
      </c>
      <c r="K2498" s="69">
        <v>689.506125</v>
      </c>
      <c r="L2498" s="69">
        <v>1632</v>
      </c>
      <c r="M2498" s="69">
        <v>3.7651779999999997</v>
      </c>
      <c r="N2498" s="69">
        <v>150.88139043449155</v>
      </c>
      <c r="P2498" s="69">
        <v>249.73210548</v>
      </c>
      <c r="Q2498">
        <v>0</v>
      </c>
      <c r="S2498" s="69">
        <v>663.19442000000004</v>
      </c>
      <c r="T2498">
        <v>0</v>
      </c>
      <c r="V2498" s="51">
        <v>8</v>
      </c>
      <c r="W2498" s="51">
        <v>50</v>
      </c>
      <c r="X2498" s="51">
        <v>151</v>
      </c>
    </row>
    <row r="2499" spans="1:24" x14ac:dyDescent="0.2">
      <c r="A2499">
        <v>23189</v>
      </c>
      <c r="B2499" t="s">
        <v>1526</v>
      </c>
      <c r="C2499" t="s">
        <v>1253</v>
      </c>
      <c r="D2499">
        <v>2018</v>
      </c>
      <c r="E2499" t="str">
        <f t="shared" si="39"/>
        <v>231892018</v>
      </c>
      <c r="F2499">
        <v>59086</v>
      </c>
      <c r="G2499" t="str">
        <f>VLOOKUP($A2499,CATMUN!$B$2:$C$1123,2,0)</f>
        <v>Medio</v>
      </c>
      <c r="H2499" t="str">
        <f>VLOOKUP($A2499,CATMUN!$B$2:$D$1123,3,0)</f>
        <v>Municipios intermedios</v>
      </c>
      <c r="I2499">
        <f>VLOOKUP($A2499,CATMUN!$B$2:$G$1123,4,0)</f>
        <v>0</v>
      </c>
      <c r="J2499">
        <f>VLOOKUP($A2499,CATMUN!$B$2:$G$1123,6,0)</f>
        <v>14</v>
      </c>
      <c r="K2499" s="69">
        <v>1528.2463279999999</v>
      </c>
      <c r="L2499" s="69">
        <v>1632</v>
      </c>
      <c r="M2499" s="69">
        <v>1499.2634699999999</v>
      </c>
      <c r="N2499" s="69">
        <v>150.88139043449155</v>
      </c>
      <c r="P2499" s="69">
        <v>249.73210548</v>
      </c>
      <c r="Q2499">
        <v>0</v>
      </c>
      <c r="S2499" s="69">
        <v>663.19442000000004</v>
      </c>
      <c r="T2499">
        <v>0</v>
      </c>
      <c r="V2499" s="51">
        <v>17</v>
      </c>
      <c r="W2499" s="51">
        <v>42</v>
      </c>
      <c r="X2499" s="51">
        <v>221</v>
      </c>
    </row>
    <row r="2500" spans="1:24" x14ac:dyDescent="0.2">
      <c r="A2500">
        <v>23300</v>
      </c>
      <c r="B2500" t="s">
        <v>1527</v>
      </c>
      <c r="C2500" t="s">
        <v>1253</v>
      </c>
      <c r="D2500">
        <v>2018</v>
      </c>
      <c r="E2500" t="str">
        <f t="shared" si="39"/>
        <v>233002018</v>
      </c>
      <c r="F2500">
        <v>19041</v>
      </c>
      <c r="G2500" t="str">
        <f>VLOOKUP($A2500,CATMUN!$B$2:$C$1123,2,0)</f>
        <v>Medio</v>
      </c>
      <c r="H2500" t="str">
        <f>VLOOKUP($A2500,CATMUN!$B$2:$D$1123,3,0)</f>
        <v>Municipios intermedios</v>
      </c>
      <c r="I2500">
        <f>VLOOKUP($A2500,CATMUN!$B$2:$G$1123,4,0)</f>
        <v>0</v>
      </c>
      <c r="J2500">
        <f>VLOOKUP($A2500,CATMUN!$B$2:$G$1123,6,0)</f>
        <v>14</v>
      </c>
      <c r="K2500" s="69">
        <v>143.15996299999998</v>
      </c>
      <c r="L2500" s="69">
        <v>1632</v>
      </c>
      <c r="M2500" s="69">
        <v>0</v>
      </c>
      <c r="N2500" s="69">
        <v>150.88139043449155</v>
      </c>
      <c r="P2500" s="69">
        <v>249.73210548</v>
      </c>
      <c r="Q2500">
        <v>0</v>
      </c>
      <c r="S2500" s="69">
        <v>663.19442000000004</v>
      </c>
      <c r="T2500">
        <v>0</v>
      </c>
      <c r="V2500" s="51">
        <v>38</v>
      </c>
      <c r="W2500" s="51">
        <v>5</v>
      </c>
      <c r="X2500" s="51">
        <v>530</v>
      </c>
    </row>
    <row r="2501" spans="1:24" x14ac:dyDescent="0.2">
      <c r="A2501">
        <v>23417</v>
      </c>
      <c r="B2501" t="s">
        <v>1529</v>
      </c>
      <c r="C2501" t="s">
        <v>1253</v>
      </c>
      <c r="D2501">
        <v>2018</v>
      </c>
      <c r="E2501" t="str">
        <f t="shared" si="39"/>
        <v>234172018</v>
      </c>
      <c r="F2501">
        <v>113909</v>
      </c>
      <c r="G2501" t="str">
        <f>VLOOKUP($A2501,CATMUN!$B$2:$C$1123,2,0)</f>
        <v>Medio</v>
      </c>
      <c r="H2501" t="str">
        <f>VLOOKUP($A2501,CATMUN!$B$2:$D$1123,3,0)</f>
        <v>Municipios intermedios</v>
      </c>
      <c r="I2501">
        <f>VLOOKUP($A2501,CATMUN!$B$2:$G$1123,4,0)</f>
        <v>0</v>
      </c>
      <c r="J2501">
        <f>VLOOKUP($A2501,CATMUN!$B$2:$G$1123,6,0)</f>
        <v>14</v>
      </c>
      <c r="K2501" s="69">
        <v>2460.9543588800002</v>
      </c>
      <c r="L2501" s="69">
        <v>1632</v>
      </c>
      <c r="M2501" s="69">
        <v>71.582374989999991</v>
      </c>
      <c r="N2501" s="69">
        <v>150.88139043449155</v>
      </c>
      <c r="P2501" s="69">
        <v>249.73210548</v>
      </c>
      <c r="Q2501">
        <v>0</v>
      </c>
      <c r="S2501" s="69">
        <v>663.19442000000004</v>
      </c>
      <c r="T2501">
        <v>0</v>
      </c>
      <c r="V2501" s="51">
        <v>17</v>
      </c>
      <c r="W2501" s="51">
        <v>222</v>
      </c>
      <c r="X2501" s="51">
        <v>221</v>
      </c>
    </row>
    <row r="2502" spans="1:24" x14ac:dyDescent="0.2">
      <c r="A2502">
        <v>23464</v>
      </c>
      <c r="B2502" t="s">
        <v>1531</v>
      </c>
      <c r="C2502" t="s">
        <v>1253</v>
      </c>
      <c r="D2502">
        <v>2018</v>
      </c>
      <c r="E2502" t="str">
        <f t="shared" si="39"/>
        <v>234642018</v>
      </c>
      <c r="F2502">
        <v>19590</v>
      </c>
      <c r="G2502" t="str">
        <f>VLOOKUP($A2502,CATMUN!$B$2:$C$1123,2,0)</f>
        <v>Bajo</v>
      </c>
      <c r="H2502" t="str">
        <f>VLOOKUP($A2502,CATMUN!$B$2:$D$1123,3,0)</f>
        <v>Municipios intermedios</v>
      </c>
      <c r="I2502">
        <f>VLOOKUP($A2502,CATMUN!$B$2:$G$1123,4,0)</f>
        <v>0</v>
      </c>
      <c r="J2502">
        <f>VLOOKUP($A2502,CATMUN!$B$2:$G$1123,6,0)</f>
        <v>14</v>
      </c>
      <c r="K2502" s="69">
        <v>59.217211000000006</v>
      </c>
      <c r="L2502" s="69">
        <v>1632</v>
      </c>
      <c r="M2502" s="69">
        <v>8.6251499999999997</v>
      </c>
      <c r="N2502" s="69">
        <v>150.88139043449155</v>
      </c>
      <c r="P2502" s="69">
        <v>249.73210548</v>
      </c>
      <c r="Q2502">
        <v>0</v>
      </c>
      <c r="S2502" s="69">
        <v>663.19442000000004</v>
      </c>
      <c r="T2502">
        <v>0</v>
      </c>
      <c r="V2502" s="51">
        <v>17</v>
      </c>
      <c r="W2502" s="51">
        <v>12</v>
      </c>
      <c r="X2502" s="51">
        <v>221</v>
      </c>
    </row>
    <row r="2503" spans="1:24" x14ac:dyDescent="0.2">
      <c r="A2503">
        <v>23466</v>
      </c>
      <c r="B2503" t="s">
        <v>1532</v>
      </c>
      <c r="C2503" t="s">
        <v>1253</v>
      </c>
      <c r="D2503">
        <v>2018</v>
      </c>
      <c r="E2503" t="str">
        <f t="shared" si="39"/>
        <v>234662018</v>
      </c>
      <c r="F2503">
        <v>81641</v>
      </c>
      <c r="G2503" t="str">
        <f>VLOOKUP($A2503,CATMUN!$B$2:$C$1123,2,0)</f>
        <v>Medio</v>
      </c>
      <c r="H2503" t="str">
        <f>VLOOKUP($A2503,CATMUN!$B$2:$D$1123,3,0)</f>
        <v>Municipios intermedios</v>
      </c>
      <c r="I2503">
        <f>VLOOKUP($A2503,CATMUN!$B$2:$G$1123,4,0)</f>
        <v>0</v>
      </c>
      <c r="J2503">
        <f>VLOOKUP($A2503,CATMUN!$B$2:$G$1123,6,0)</f>
        <v>14</v>
      </c>
      <c r="K2503" s="69">
        <v>3028.808822</v>
      </c>
      <c r="L2503" s="69">
        <v>1632</v>
      </c>
      <c r="M2503" s="69">
        <v>50.875857000000003</v>
      </c>
      <c r="N2503" s="69">
        <v>150.88139043449155</v>
      </c>
      <c r="P2503" s="69">
        <v>249.73210548</v>
      </c>
      <c r="S2503" s="69">
        <v>663.19442000000004</v>
      </c>
      <c r="T2503">
        <v>0</v>
      </c>
      <c r="V2503" s="51">
        <v>17</v>
      </c>
      <c r="W2503" s="51">
        <v>246</v>
      </c>
      <c r="X2503" s="51">
        <v>221</v>
      </c>
    </row>
    <row r="2504" spans="1:24" x14ac:dyDescent="0.2">
      <c r="A2504">
        <v>23555</v>
      </c>
      <c r="B2504" t="s">
        <v>1534</v>
      </c>
      <c r="C2504" t="s">
        <v>1253</v>
      </c>
      <c r="D2504">
        <v>2018</v>
      </c>
      <c r="E2504" t="str">
        <f t="shared" si="39"/>
        <v>235552018</v>
      </c>
      <c r="F2504">
        <v>64205</v>
      </c>
      <c r="G2504" t="str">
        <f>VLOOKUP($A2504,CATMUN!$B$2:$C$1123,2,0)</f>
        <v>Medio</v>
      </c>
      <c r="H2504" t="str">
        <f>VLOOKUP($A2504,CATMUN!$B$2:$D$1123,3,0)</f>
        <v>Municipios intermedios</v>
      </c>
      <c r="I2504">
        <f>VLOOKUP($A2504,CATMUN!$B$2:$G$1123,4,0)</f>
        <v>0</v>
      </c>
      <c r="J2504">
        <f>VLOOKUP($A2504,CATMUN!$B$2:$G$1123,6,0)</f>
        <v>14</v>
      </c>
      <c r="K2504" s="69">
        <v>2763.864012</v>
      </c>
      <c r="L2504" s="69">
        <v>1632</v>
      </c>
      <c r="M2504" s="69">
        <v>54.306788999999995</v>
      </c>
      <c r="N2504" s="69">
        <v>150.88139043449155</v>
      </c>
      <c r="P2504" s="69">
        <v>249.73210548</v>
      </c>
      <c r="Q2504">
        <v>0</v>
      </c>
      <c r="S2504" s="69">
        <v>663.19442000000004</v>
      </c>
      <c r="T2504">
        <v>0</v>
      </c>
      <c r="V2504" s="51">
        <v>17</v>
      </c>
      <c r="W2504" s="51">
        <v>254</v>
      </c>
      <c r="X2504" s="51">
        <v>221</v>
      </c>
    </row>
    <row r="2505" spans="1:24" x14ac:dyDescent="0.2">
      <c r="A2505">
        <v>23586</v>
      </c>
      <c r="B2505" t="s">
        <v>1538</v>
      </c>
      <c r="C2505" t="s">
        <v>1253</v>
      </c>
      <c r="D2505">
        <v>2018</v>
      </c>
      <c r="E2505" t="str">
        <f t="shared" si="39"/>
        <v>235862018</v>
      </c>
      <c r="F2505">
        <v>17206</v>
      </c>
      <c r="G2505" t="str">
        <f>VLOOKUP($A2505,CATMUN!$B$2:$C$1123,2,0)</f>
        <v>Bajo</v>
      </c>
      <c r="H2505" t="str">
        <f>VLOOKUP($A2505,CATMUN!$B$2:$D$1123,3,0)</f>
        <v>Municipios intermedios</v>
      </c>
      <c r="I2505">
        <f>VLOOKUP($A2505,CATMUN!$B$2:$G$1123,4,0)</f>
        <v>0</v>
      </c>
      <c r="J2505">
        <f>VLOOKUP($A2505,CATMUN!$B$2:$G$1123,6,0)</f>
        <v>14</v>
      </c>
      <c r="K2505" s="69">
        <v>75</v>
      </c>
      <c r="L2505" s="69">
        <v>1632</v>
      </c>
      <c r="M2505" s="69">
        <v>0</v>
      </c>
      <c r="N2505" s="69">
        <v>150.88139043449155</v>
      </c>
      <c r="P2505" s="69">
        <v>249.73210548</v>
      </c>
      <c r="Q2505">
        <v>0</v>
      </c>
      <c r="S2505" s="69">
        <v>663.19442000000004</v>
      </c>
      <c r="T2505">
        <v>0</v>
      </c>
      <c r="V2505" s="51">
        <v>17</v>
      </c>
      <c r="W2505" s="51">
        <v>0</v>
      </c>
      <c r="X2505" s="51">
        <v>221</v>
      </c>
    </row>
    <row r="2506" spans="1:24" x14ac:dyDescent="0.2">
      <c r="A2506">
        <v>23660</v>
      </c>
      <c r="B2506" t="s">
        <v>1539</v>
      </c>
      <c r="C2506" t="s">
        <v>1253</v>
      </c>
      <c r="D2506">
        <v>2018</v>
      </c>
      <c r="E2506" t="str">
        <f t="shared" si="39"/>
        <v>236602018</v>
      </c>
      <c r="F2506">
        <v>107636</v>
      </c>
      <c r="G2506" t="str">
        <f>VLOOKUP($A2506,CATMUN!$B$2:$C$1123,2,0)</f>
        <v>Alto</v>
      </c>
      <c r="H2506" t="str">
        <f>VLOOKUP($A2506,CATMUN!$B$2:$D$1123,3,0)</f>
        <v>Municipios intermedios</v>
      </c>
      <c r="I2506">
        <f>VLOOKUP($A2506,CATMUN!$B$2:$G$1123,4,0)</f>
        <v>0</v>
      </c>
      <c r="J2506">
        <f>VLOOKUP($A2506,CATMUN!$B$2:$G$1123,6,0)</f>
        <v>14</v>
      </c>
      <c r="K2506" s="69">
        <v>2853.2184649999999</v>
      </c>
      <c r="L2506" s="69">
        <v>1632</v>
      </c>
      <c r="M2506" s="69">
        <v>58.805699999999995</v>
      </c>
      <c r="N2506" s="69">
        <v>150.88139043449155</v>
      </c>
      <c r="P2506" s="69">
        <v>249.73210548</v>
      </c>
      <c r="Q2506">
        <v>0</v>
      </c>
      <c r="S2506" s="69">
        <v>663.19442000000004</v>
      </c>
      <c r="T2506">
        <v>0</v>
      </c>
      <c r="U2506">
        <v>2.7000000000000001E-3</v>
      </c>
      <c r="V2506" s="51">
        <v>17</v>
      </c>
      <c r="W2506" s="51">
        <v>207</v>
      </c>
      <c r="X2506" s="51">
        <v>221</v>
      </c>
    </row>
    <row r="2507" spans="1:24" x14ac:dyDescent="0.2">
      <c r="A2507">
        <v>23670</v>
      </c>
      <c r="B2507" t="s">
        <v>1540</v>
      </c>
      <c r="C2507" t="s">
        <v>1253</v>
      </c>
      <c r="D2507">
        <v>2018</v>
      </c>
      <c r="E2507" t="str">
        <f t="shared" si="39"/>
        <v>236702018</v>
      </c>
      <c r="F2507">
        <v>48610</v>
      </c>
      <c r="G2507" t="str">
        <f>VLOOKUP($A2507,CATMUN!$B$2:$C$1123,2,0)</f>
        <v>Medio</v>
      </c>
      <c r="H2507" t="str">
        <f>VLOOKUP($A2507,CATMUN!$B$2:$D$1123,3,0)</f>
        <v>Municipios intermedios</v>
      </c>
      <c r="I2507">
        <f>VLOOKUP($A2507,CATMUN!$B$2:$G$1123,4,0)</f>
        <v>0</v>
      </c>
      <c r="J2507">
        <f>VLOOKUP($A2507,CATMUN!$B$2:$G$1123,6,0)</f>
        <v>14</v>
      </c>
      <c r="K2507" s="69">
        <v>229.07782699999998</v>
      </c>
      <c r="L2507" s="69">
        <v>1632</v>
      </c>
      <c r="M2507" s="69">
        <v>9.4873410000000007</v>
      </c>
      <c r="N2507" s="69">
        <v>150.88139043449155</v>
      </c>
      <c r="P2507" s="69">
        <v>249.73210548</v>
      </c>
      <c r="Q2507">
        <v>0</v>
      </c>
      <c r="S2507" s="69">
        <v>663.19442000000004</v>
      </c>
      <c r="T2507">
        <v>0</v>
      </c>
      <c r="V2507" s="51">
        <v>17</v>
      </c>
      <c r="W2507" s="51">
        <v>0</v>
      </c>
      <c r="X2507" s="51">
        <v>221</v>
      </c>
    </row>
    <row r="2508" spans="1:24" x14ac:dyDescent="0.2">
      <c r="A2508">
        <v>23672</v>
      </c>
      <c r="B2508" t="s">
        <v>1541</v>
      </c>
      <c r="C2508" t="s">
        <v>1253</v>
      </c>
      <c r="D2508">
        <v>2018</v>
      </c>
      <c r="E2508" t="str">
        <f t="shared" si="39"/>
        <v>236722018</v>
      </c>
      <c r="F2508">
        <v>33878</v>
      </c>
      <c r="G2508" t="str">
        <f>VLOOKUP($A2508,CATMUN!$B$2:$C$1123,2,0)</f>
        <v>Alto</v>
      </c>
      <c r="H2508" t="str">
        <f>VLOOKUP($A2508,CATMUN!$B$2:$D$1123,3,0)</f>
        <v>Municipios intermedios</v>
      </c>
      <c r="I2508">
        <f>VLOOKUP($A2508,CATMUN!$B$2:$G$1123,4,0)</f>
        <v>0</v>
      </c>
      <c r="J2508">
        <f>VLOOKUP($A2508,CATMUN!$B$2:$G$1123,6,0)</f>
        <v>14</v>
      </c>
      <c r="K2508" s="69">
        <v>1080.0624140000002</v>
      </c>
      <c r="L2508" s="69">
        <v>1632</v>
      </c>
      <c r="M2508" s="69">
        <v>49.522260000000003</v>
      </c>
      <c r="N2508" s="69">
        <v>150.88139043449155</v>
      </c>
      <c r="P2508" s="69">
        <v>249.73210548</v>
      </c>
      <c r="Q2508">
        <v>0</v>
      </c>
      <c r="S2508" s="69">
        <v>663.19442000000004</v>
      </c>
      <c r="T2508">
        <v>0</v>
      </c>
      <c r="V2508" s="51">
        <v>17</v>
      </c>
      <c r="W2508" s="51">
        <v>33</v>
      </c>
      <c r="X2508" s="51">
        <v>221</v>
      </c>
    </row>
    <row r="2509" spans="1:24" x14ac:dyDescent="0.2">
      <c r="A2509">
        <v>23675</v>
      </c>
      <c r="B2509" t="s">
        <v>1542</v>
      </c>
      <c r="C2509" t="s">
        <v>1253</v>
      </c>
      <c r="D2509">
        <v>2018</v>
      </c>
      <c r="E2509" t="str">
        <f t="shared" si="39"/>
        <v>236752018</v>
      </c>
      <c r="F2509">
        <v>37007</v>
      </c>
      <c r="G2509" t="str">
        <f>VLOOKUP($A2509,CATMUN!$B$2:$C$1123,2,0)</f>
        <v>Bajo</v>
      </c>
      <c r="H2509" t="str">
        <f>VLOOKUP($A2509,CATMUN!$B$2:$D$1123,3,0)</f>
        <v>Municipios intermedios</v>
      </c>
      <c r="I2509">
        <f>VLOOKUP($A2509,CATMUN!$B$2:$G$1123,4,0)</f>
        <v>0</v>
      </c>
      <c r="J2509">
        <f>VLOOKUP($A2509,CATMUN!$B$2:$G$1123,6,0)</f>
        <v>14</v>
      </c>
      <c r="K2509" s="69">
        <v>56.325504000000002</v>
      </c>
      <c r="L2509" s="69">
        <v>1632</v>
      </c>
      <c r="M2509" s="69">
        <v>0</v>
      </c>
      <c r="N2509" s="69">
        <v>150.88139043449155</v>
      </c>
      <c r="P2509" s="69">
        <v>249.73210548</v>
      </c>
      <c r="Q2509">
        <v>0</v>
      </c>
      <c r="S2509" s="69">
        <v>663.19442000000004</v>
      </c>
      <c r="T2509">
        <v>0</v>
      </c>
      <c r="V2509" s="51">
        <v>17</v>
      </c>
      <c r="W2509" s="51">
        <v>0</v>
      </c>
      <c r="X2509" s="51">
        <v>221</v>
      </c>
    </row>
    <row r="2510" spans="1:24" x14ac:dyDescent="0.2">
      <c r="A2510">
        <v>23807</v>
      </c>
      <c r="B2510" t="s">
        <v>1546</v>
      </c>
      <c r="C2510" t="s">
        <v>1253</v>
      </c>
      <c r="D2510">
        <v>2018</v>
      </c>
      <c r="E2510" t="str">
        <f t="shared" si="39"/>
        <v>238072018</v>
      </c>
      <c r="F2510">
        <v>92349</v>
      </c>
      <c r="G2510" t="str">
        <f>VLOOKUP($A2510,CATMUN!$B$2:$C$1123,2,0)</f>
        <v>Alto</v>
      </c>
      <c r="H2510" t="str">
        <f>VLOOKUP($A2510,CATMUN!$B$2:$D$1123,3,0)</f>
        <v>Municipios intermedios</v>
      </c>
      <c r="I2510">
        <f>VLOOKUP($A2510,CATMUN!$B$2:$G$1123,4,0)</f>
        <v>0</v>
      </c>
      <c r="J2510">
        <f>VLOOKUP($A2510,CATMUN!$B$2:$G$1123,6,0)</f>
        <v>14</v>
      </c>
      <c r="K2510" s="69">
        <v>1475.8827760899999</v>
      </c>
      <c r="L2510" s="69">
        <v>1632</v>
      </c>
      <c r="M2510" s="69">
        <v>23.637080000000001</v>
      </c>
      <c r="N2510" s="69">
        <v>150.88139043449155</v>
      </c>
      <c r="P2510" s="69">
        <v>249.73210548</v>
      </c>
      <c r="Q2510">
        <v>0</v>
      </c>
      <c r="S2510" s="69">
        <v>663.19442000000004</v>
      </c>
      <c r="T2510">
        <v>0</v>
      </c>
      <c r="V2510" s="51">
        <v>38</v>
      </c>
      <c r="W2510" s="51">
        <v>67</v>
      </c>
      <c r="X2510" s="51">
        <v>530</v>
      </c>
    </row>
    <row r="2511" spans="1:24" x14ac:dyDescent="0.2">
      <c r="A2511">
        <v>23815</v>
      </c>
      <c r="B2511" t="s">
        <v>1547</v>
      </c>
      <c r="C2511" t="s">
        <v>1253</v>
      </c>
      <c r="D2511">
        <v>2018</v>
      </c>
      <c r="E2511" t="str">
        <f t="shared" si="39"/>
        <v>238152018</v>
      </c>
      <c r="F2511">
        <v>52606</v>
      </c>
      <c r="G2511" t="str">
        <f>VLOOKUP($A2511,CATMUN!$B$2:$C$1123,2,0)</f>
        <v>Bajo</v>
      </c>
      <c r="H2511" t="str">
        <f>VLOOKUP($A2511,CATMUN!$B$2:$D$1123,3,0)</f>
        <v>Municipios intermedios</v>
      </c>
      <c r="I2511">
        <f>VLOOKUP($A2511,CATMUN!$B$2:$G$1123,4,0)</f>
        <v>0</v>
      </c>
      <c r="J2511">
        <f>VLOOKUP($A2511,CATMUN!$B$2:$G$1123,6,0)</f>
        <v>14</v>
      </c>
      <c r="K2511" s="69">
        <v>99.485112999999998</v>
      </c>
      <c r="L2511" s="69">
        <v>1632</v>
      </c>
      <c r="M2511" s="69">
        <v>2.5</v>
      </c>
      <c r="N2511" s="69">
        <v>150.88139043449155</v>
      </c>
      <c r="P2511" s="69">
        <v>249.73210548</v>
      </c>
      <c r="S2511" s="69">
        <v>663.19442000000004</v>
      </c>
      <c r="T2511">
        <v>0</v>
      </c>
      <c r="V2511" s="51">
        <v>8</v>
      </c>
      <c r="W2511" s="51">
        <v>7</v>
      </c>
      <c r="X2511" s="51">
        <v>151</v>
      </c>
    </row>
    <row r="2512" spans="1:24" x14ac:dyDescent="0.2">
      <c r="A2512">
        <v>25001</v>
      </c>
      <c r="B2512" t="s">
        <v>1550</v>
      </c>
      <c r="C2512" t="s">
        <v>1549</v>
      </c>
      <c r="D2512">
        <v>2018</v>
      </c>
      <c r="E2512" t="str">
        <f t="shared" si="39"/>
        <v>250012018</v>
      </c>
      <c r="F2512">
        <v>11685</v>
      </c>
      <c r="G2512" t="str">
        <f>VLOOKUP($A2512,CATMUN!$B$2:$C$1123,2,0)</f>
        <v>Medio</v>
      </c>
      <c r="H2512" t="str">
        <f>VLOOKUP($A2512,CATMUN!$B$2:$D$1123,3,0)</f>
        <v>Municipios intermedios</v>
      </c>
      <c r="I2512">
        <f>VLOOKUP($A2512,CATMUN!$B$2:$G$1123,4,0)</f>
        <v>0</v>
      </c>
      <c r="J2512">
        <f>VLOOKUP($A2512,CATMUN!$B$2:$G$1123,6,0)</f>
        <v>14</v>
      </c>
      <c r="K2512" s="69">
        <v>984.641525</v>
      </c>
      <c r="L2512" s="69">
        <v>1632</v>
      </c>
      <c r="M2512" s="69">
        <v>128.2597288</v>
      </c>
      <c r="N2512" s="69">
        <v>150.88139043449155</v>
      </c>
      <c r="P2512" s="69">
        <v>249.73210548</v>
      </c>
      <c r="Q2512">
        <v>0</v>
      </c>
      <c r="R2512">
        <v>0</v>
      </c>
      <c r="S2512" s="69">
        <v>663.19442000000004</v>
      </c>
      <c r="T2512">
        <v>0</v>
      </c>
      <c r="U2512">
        <v>6.5605000000000002</v>
      </c>
      <c r="V2512" s="51">
        <v>17</v>
      </c>
      <c r="W2512" s="51">
        <v>45</v>
      </c>
      <c r="X2512" s="51">
        <v>221</v>
      </c>
    </row>
    <row r="2513" spans="1:24" x14ac:dyDescent="0.2">
      <c r="A2513">
        <v>25019</v>
      </c>
      <c r="B2513" t="s">
        <v>1551</v>
      </c>
      <c r="C2513" t="s">
        <v>1549</v>
      </c>
      <c r="D2513">
        <v>2018</v>
      </c>
      <c r="E2513" t="str">
        <f t="shared" si="39"/>
        <v>250192018</v>
      </c>
      <c r="F2513">
        <v>6438</v>
      </c>
      <c r="G2513" t="str">
        <f>VLOOKUP($A2513,CATMUN!$B$2:$C$1123,2,0)</f>
        <v>Medio</v>
      </c>
      <c r="H2513" t="str">
        <f>VLOOKUP($A2513,CATMUN!$B$2:$D$1123,3,0)</f>
        <v>Municipios intermedios</v>
      </c>
      <c r="I2513">
        <f>VLOOKUP($A2513,CATMUN!$B$2:$G$1123,4,0)</f>
        <v>0</v>
      </c>
      <c r="J2513">
        <f>VLOOKUP($A2513,CATMUN!$B$2:$G$1123,6,0)</f>
        <v>14</v>
      </c>
      <c r="K2513" s="69">
        <v>558.96698199999992</v>
      </c>
      <c r="L2513" s="69">
        <v>1632</v>
      </c>
      <c r="N2513" s="69">
        <v>150.88139043449155</v>
      </c>
      <c r="P2513" s="69">
        <v>249.73210548</v>
      </c>
      <c r="Q2513">
        <v>0</v>
      </c>
      <c r="S2513" s="69">
        <v>663.19442000000004</v>
      </c>
      <c r="T2513">
        <v>0</v>
      </c>
      <c r="V2513" s="51">
        <v>17</v>
      </c>
      <c r="W2513" s="51">
        <v>37</v>
      </c>
      <c r="X2513" s="51">
        <v>221</v>
      </c>
    </row>
    <row r="2514" spans="1:24" x14ac:dyDescent="0.2">
      <c r="A2514">
        <v>25035</v>
      </c>
      <c r="B2514" t="s">
        <v>1552</v>
      </c>
      <c r="C2514" t="s">
        <v>1549</v>
      </c>
      <c r="D2514">
        <v>2018</v>
      </c>
      <c r="E2514" t="str">
        <f t="shared" si="39"/>
        <v>250352018</v>
      </c>
      <c r="F2514">
        <v>14519</v>
      </c>
      <c r="G2514" t="str">
        <f>VLOOKUP($A2514,CATMUN!$B$2:$C$1123,2,0)</f>
        <v>Alto</v>
      </c>
      <c r="H2514" t="str">
        <f>VLOOKUP($A2514,CATMUN!$B$2:$D$1123,3,0)</f>
        <v>Municipios intermedios</v>
      </c>
      <c r="I2514">
        <f>VLOOKUP($A2514,CATMUN!$B$2:$G$1123,4,0)</f>
        <v>0</v>
      </c>
      <c r="J2514">
        <f>VLOOKUP($A2514,CATMUN!$B$2:$G$1123,6,0)</f>
        <v>14</v>
      </c>
      <c r="K2514" s="69">
        <v>12968.662333</v>
      </c>
      <c r="L2514" s="69">
        <v>1632</v>
      </c>
      <c r="M2514" s="69">
        <v>2376.0165904</v>
      </c>
      <c r="N2514" s="69">
        <v>150.88139043449155</v>
      </c>
      <c r="P2514" s="69">
        <v>249.73210548</v>
      </c>
      <c r="Q2514">
        <v>0</v>
      </c>
      <c r="R2514">
        <v>0</v>
      </c>
      <c r="S2514" s="69">
        <v>663.19442000000004</v>
      </c>
      <c r="T2514">
        <v>0</v>
      </c>
      <c r="V2514" s="51">
        <v>38</v>
      </c>
      <c r="W2514" s="51">
        <v>173</v>
      </c>
      <c r="X2514" s="51">
        <v>530</v>
      </c>
    </row>
    <row r="2515" spans="1:24" x14ac:dyDescent="0.2">
      <c r="A2515">
        <v>25040</v>
      </c>
      <c r="B2515" t="s">
        <v>1553</v>
      </c>
      <c r="C2515" t="s">
        <v>1549</v>
      </c>
      <c r="D2515">
        <v>2018</v>
      </c>
      <c r="E2515" t="str">
        <f t="shared" si="39"/>
        <v>250402018</v>
      </c>
      <c r="F2515">
        <v>13816</v>
      </c>
      <c r="G2515" t="str">
        <f>VLOOKUP($A2515,CATMUN!$B$2:$C$1123,2,0)</f>
        <v>Bajo</v>
      </c>
      <c r="H2515" t="str">
        <f>VLOOKUP($A2515,CATMUN!$B$2:$D$1123,3,0)</f>
        <v>Municipios intermedios</v>
      </c>
      <c r="I2515">
        <f>VLOOKUP($A2515,CATMUN!$B$2:$G$1123,4,0)</f>
        <v>0</v>
      </c>
      <c r="J2515">
        <f>VLOOKUP($A2515,CATMUN!$B$2:$G$1123,6,0)</f>
        <v>14</v>
      </c>
      <c r="K2515" s="69">
        <v>1067.4428540000001</v>
      </c>
      <c r="L2515" s="69">
        <v>1632</v>
      </c>
      <c r="M2515" s="69">
        <v>0</v>
      </c>
      <c r="N2515" s="69">
        <v>150.88139043449155</v>
      </c>
      <c r="P2515" s="69">
        <v>249.73210548</v>
      </c>
      <c r="Q2515">
        <v>0</v>
      </c>
      <c r="S2515" s="69">
        <v>663.19442000000004</v>
      </c>
      <c r="T2515">
        <v>0</v>
      </c>
      <c r="V2515" s="51">
        <v>17</v>
      </c>
      <c r="W2515" s="51">
        <v>23</v>
      </c>
      <c r="X2515" s="51">
        <v>221</v>
      </c>
    </row>
    <row r="2516" spans="1:24" x14ac:dyDescent="0.2">
      <c r="A2516">
        <v>25053</v>
      </c>
      <c r="B2516" t="s">
        <v>1554</v>
      </c>
      <c r="C2516" t="s">
        <v>1549</v>
      </c>
      <c r="D2516">
        <v>2018</v>
      </c>
      <c r="E2516" t="str">
        <f t="shared" si="39"/>
        <v>250532018</v>
      </c>
      <c r="F2516">
        <v>10860</v>
      </c>
      <c r="G2516" t="str">
        <f>VLOOKUP($A2516,CATMUN!$B$2:$C$1123,2,0)</f>
        <v>Medio</v>
      </c>
      <c r="H2516" t="str">
        <f>VLOOKUP($A2516,CATMUN!$B$2:$D$1123,3,0)</f>
        <v>Municipios intermedios</v>
      </c>
      <c r="I2516">
        <f>VLOOKUP($A2516,CATMUN!$B$2:$G$1123,4,0)</f>
        <v>0</v>
      </c>
      <c r="J2516">
        <f>VLOOKUP($A2516,CATMUN!$B$2:$G$1123,6,0)</f>
        <v>14</v>
      </c>
      <c r="K2516" s="69">
        <v>844.52588700000001</v>
      </c>
      <c r="L2516" s="69">
        <v>1632</v>
      </c>
      <c r="M2516" s="69">
        <v>148.35038215000003</v>
      </c>
      <c r="N2516" s="69">
        <v>150.88139043449155</v>
      </c>
      <c r="P2516" s="69">
        <v>249.73210548</v>
      </c>
      <c r="Q2516">
        <v>0</v>
      </c>
      <c r="S2516" s="69">
        <v>663.19442000000004</v>
      </c>
      <c r="T2516">
        <v>0</v>
      </c>
      <c r="V2516" s="51">
        <v>17</v>
      </c>
      <c r="W2516" s="51">
        <v>15</v>
      </c>
      <c r="X2516" s="51">
        <v>221</v>
      </c>
    </row>
    <row r="2517" spans="1:24" x14ac:dyDescent="0.2">
      <c r="A2517">
        <v>25099</v>
      </c>
      <c r="B2517" t="s">
        <v>1557</v>
      </c>
      <c r="C2517" t="s">
        <v>1549</v>
      </c>
      <c r="D2517">
        <v>2018</v>
      </c>
      <c r="E2517" t="str">
        <f t="shared" si="39"/>
        <v>250992018</v>
      </c>
      <c r="F2517">
        <v>9913</v>
      </c>
      <c r="G2517" t="str">
        <f>VLOOKUP($A2517,CATMUN!$B$2:$C$1123,2,0)</f>
        <v>Medio</v>
      </c>
      <c r="H2517" t="str">
        <f>VLOOKUP($A2517,CATMUN!$B$2:$D$1123,3,0)</f>
        <v>Otros Sistemas de Ciudades</v>
      </c>
      <c r="I2517">
        <f>VLOOKUP($A2517,CATMUN!$B$2:$G$1123,4,0)</f>
        <v>0</v>
      </c>
      <c r="J2517">
        <f>VLOOKUP($A2517,CATMUN!$B$2:$G$1123,6,0)</f>
        <v>14</v>
      </c>
      <c r="K2517" s="69">
        <v>1101.5390519999999</v>
      </c>
      <c r="L2517" s="69">
        <v>1632</v>
      </c>
      <c r="M2517" s="69">
        <v>61.073091999999995</v>
      </c>
      <c r="N2517" s="69">
        <v>590.3581823939345</v>
      </c>
      <c r="P2517" s="69">
        <v>190.51995000000002</v>
      </c>
      <c r="Q2517">
        <v>0</v>
      </c>
      <c r="S2517" s="69">
        <v>160.96876800000001</v>
      </c>
      <c r="T2517">
        <v>0</v>
      </c>
      <c r="V2517" s="51">
        <v>19</v>
      </c>
      <c r="W2517" s="51">
        <v>33</v>
      </c>
      <c r="X2517" s="51">
        <v>221</v>
      </c>
    </row>
    <row r="2518" spans="1:24" x14ac:dyDescent="0.2">
      <c r="A2518">
        <v>25123</v>
      </c>
      <c r="B2518" t="s">
        <v>1559</v>
      </c>
      <c r="C2518" t="s">
        <v>1549</v>
      </c>
      <c r="D2518">
        <v>2018</v>
      </c>
      <c r="E2518" t="str">
        <f t="shared" si="39"/>
        <v>251232018</v>
      </c>
      <c r="F2518">
        <v>9972</v>
      </c>
      <c r="G2518" t="str">
        <f>VLOOKUP($A2518,CATMUN!$B$2:$C$1123,2,0)</f>
        <v>Medio</v>
      </c>
      <c r="H2518" t="str">
        <f>VLOOKUP($A2518,CATMUN!$B$2:$D$1123,3,0)</f>
        <v>Municipios intermedios</v>
      </c>
      <c r="I2518">
        <f>VLOOKUP($A2518,CATMUN!$B$2:$G$1123,4,0)</f>
        <v>0</v>
      </c>
      <c r="J2518">
        <f>VLOOKUP($A2518,CATMUN!$B$2:$G$1123,6,0)</f>
        <v>14</v>
      </c>
      <c r="K2518" s="69">
        <v>1310.033308</v>
      </c>
      <c r="L2518" s="69">
        <v>1632</v>
      </c>
      <c r="N2518" s="69">
        <v>150.88139043449155</v>
      </c>
      <c r="P2518" s="69">
        <v>249.73210548</v>
      </c>
      <c r="Q2518">
        <v>0</v>
      </c>
      <c r="S2518" s="69">
        <v>663.19442000000004</v>
      </c>
      <c r="T2518">
        <v>0</v>
      </c>
      <c r="V2518" s="51">
        <v>38</v>
      </c>
      <c r="W2518" s="51">
        <v>1</v>
      </c>
      <c r="X2518" s="51">
        <v>530</v>
      </c>
    </row>
    <row r="2519" spans="1:24" x14ac:dyDescent="0.2">
      <c r="A2519">
        <v>25183</v>
      </c>
      <c r="B2519" t="s">
        <v>1568</v>
      </c>
      <c r="C2519" t="s">
        <v>1549</v>
      </c>
      <c r="D2519">
        <v>2018</v>
      </c>
      <c r="E2519" t="str">
        <f t="shared" si="39"/>
        <v>251832018</v>
      </c>
      <c r="F2519">
        <v>20568</v>
      </c>
      <c r="G2519" t="str">
        <f>VLOOKUP($A2519,CATMUN!$B$2:$C$1123,2,0)</f>
        <v>Alto</v>
      </c>
      <c r="H2519" t="str">
        <f>VLOOKUP($A2519,CATMUN!$B$2:$D$1123,3,0)</f>
        <v>Municipios intermedios</v>
      </c>
      <c r="I2519">
        <f>VLOOKUP($A2519,CATMUN!$B$2:$G$1123,4,0)</f>
        <v>0</v>
      </c>
      <c r="J2519">
        <f>VLOOKUP($A2519,CATMUN!$B$2:$G$1123,6,0)</f>
        <v>14</v>
      </c>
      <c r="K2519" s="69">
        <v>3521.9104311999999</v>
      </c>
      <c r="L2519" s="69">
        <v>1632</v>
      </c>
      <c r="M2519" s="69">
        <v>126.637303</v>
      </c>
      <c r="N2519" s="69">
        <v>150.88139043449155</v>
      </c>
      <c r="P2519" s="69">
        <v>249.73210548</v>
      </c>
      <c r="Q2519">
        <v>0</v>
      </c>
      <c r="R2519">
        <v>0</v>
      </c>
      <c r="S2519" s="69">
        <v>663.19442000000004</v>
      </c>
      <c r="T2519">
        <v>0</v>
      </c>
      <c r="V2519" s="51">
        <v>38</v>
      </c>
      <c r="W2519" s="51">
        <v>61</v>
      </c>
      <c r="X2519" s="51">
        <v>530</v>
      </c>
    </row>
    <row r="2520" spans="1:24" x14ac:dyDescent="0.2">
      <c r="A2520">
        <v>25200</v>
      </c>
      <c r="B2520" t="s">
        <v>1569</v>
      </c>
      <c r="C2520" t="s">
        <v>1549</v>
      </c>
      <c r="D2520">
        <v>2018</v>
      </c>
      <c r="E2520" t="str">
        <f t="shared" si="39"/>
        <v>252002018</v>
      </c>
      <c r="F2520">
        <v>22067</v>
      </c>
      <c r="G2520" t="str">
        <f>VLOOKUP($A2520,CATMUN!$B$2:$C$1123,2,0)</f>
        <v>Alto</v>
      </c>
      <c r="H2520" t="str">
        <f>VLOOKUP($A2520,CATMUN!$B$2:$D$1123,3,0)</f>
        <v>Otros Sistemas de Ciudades</v>
      </c>
      <c r="I2520">
        <f>VLOOKUP($A2520,CATMUN!$B$2:$G$1123,4,0)</f>
        <v>0</v>
      </c>
      <c r="J2520">
        <f>VLOOKUP($A2520,CATMUN!$B$2:$G$1123,6,0)</f>
        <v>14</v>
      </c>
      <c r="K2520" s="69">
        <v>3209.1781599999999</v>
      </c>
      <c r="L2520" s="69">
        <v>1632</v>
      </c>
      <c r="M2520" s="69">
        <v>137.04367199999999</v>
      </c>
      <c r="N2520" s="69">
        <v>590.3581823939345</v>
      </c>
      <c r="P2520" s="69">
        <v>190.51995000000002</v>
      </c>
      <c r="Q2520">
        <v>0</v>
      </c>
      <c r="S2520" s="69">
        <v>160.96876800000001</v>
      </c>
      <c r="V2520" s="51">
        <v>19</v>
      </c>
      <c r="W2520" s="51">
        <v>546</v>
      </c>
      <c r="X2520" s="51">
        <v>221</v>
      </c>
    </row>
    <row r="2521" spans="1:24" x14ac:dyDescent="0.2">
      <c r="A2521">
        <v>25214</v>
      </c>
      <c r="B2521" t="s">
        <v>1570</v>
      </c>
      <c r="C2521" t="s">
        <v>1549</v>
      </c>
      <c r="D2521">
        <v>2018</v>
      </c>
      <c r="E2521" t="str">
        <f t="shared" si="39"/>
        <v>252142018</v>
      </c>
      <c r="F2521">
        <v>32691</v>
      </c>
      <c r="G2521" t="str">
        <f>VLOOKUP($A2521,CATMUN!$B$2:$C$1123,2,0)</f>
        <v>Alto</v>
      </c>
      <c r="H2521" t="str">
        <f>VLOOKUP($A2521,CATMUN!$B$2:$D$1123,3,0)</f>
        <v>Otros Sistemas de Ciudades</v>
      </c>
      <c r="I2521">
        <f>VLOOKUP($A2521,CATMUN!$B$2:$G$1123,4,0)</f>
        <v>0</v>
      </c>
      <c r="J2521">
        <f>VLOOKUP($A2521,CATMUN!$B$2:$G$1123,6,0)</f>
        <v>14</v>
      </c>
      <c r="K2521" s="69">
        <v>19820.617844999997</v>
      </c>
      <c r="L2521" s="69">
        <v>1632</v>
      </c>
      <c r="M2521" s="69">
        <v>5039.1841100000001</v>
      </c>
      <c r="N2521" s="69">
        <v>590.3581823939345</v>
      </c>
      <c r="P2521" s="69">
        <v>190.51995000000002</v>
      </c>
      <c r="Q2521">
        <v>0</v>
      </c>
      <c r="S2521" s="69">
        <v>160.96876800000001</v>
      </c>
      <c r="T2521">
        <v>0</v>
      </c>
      <c r="V2521" s="51">
        <v>19</v>
      </c>
      <c r="W2521" s="51">
        <v>4530</v>
      </c>
      <c r="X2521" s="51">
        <v>221</v>
      </c>
    </row>
    <row r="2522" spans="1:24" x14ac:dyDescent="0.2">
      <c r="A2522">
        <v>25245</v>
      </c>
      <c r="B2522" t="s">
        <v>1572</v>
      </c>
      <c r="C2522" t="s">
        <v>1549</v>
      </c>
      <c r="D2522">
        <v>2018</v>
      </c>
      <c r="E2522" t="str">
        <f t="shared" si="39"/>
        <v>252452018</v>
      </c>
      <c r="F2522">
        <v>23886</v>
      </c>
      <c r="G2522" t="str">
        <f>VLOOKUP($A2522,CATMUN!$B$2:$C$1123,2,0)</f>
        <v>Alto</v>
      </c>
      <c r="H2522" t="str">
        <f>VLOOKUP($A2522,CATMUN!$B$2:$D$1123,3,0)</f>
        <v>Municipios intermedios</v>
      </c>
      <c r="I2522">
        <f>VLOOKUP($A2522,CATMUN!$B$2:$G$1123,4,0)</f>
        <v>0</v>
      </c>
      <c r="J2522">
        <f>VLOOKUP($A2522,CATMUN!$B$2:$G$1123,6,0)</f>
        <v>14</v>
      </c>
      <c r="K2522" s="69">
        <v>3340.57152</v>
      </c>
      <c r="L2522" s="69">
        <v>1632</v>
      </c>
      <c r="M2522" s="69">
        <v>600.82337800000005</v>
      </c>
      <c r="N2522" s="69">
        <v>150.88139043449155</v>
      </c>
      <c r="P2522" s="69">
        <v>249.73210548</v>
      </c>
      <c r="Q2522">
        <v>0</v>
      </c>
      <c r="S2522" s="69">
        <v>663.19442000000004</v>
      </c>
      <c r="T2522">
        <v>0</v>
      </c>
      <c r="U2522">
        <v>130.00324800000001</v>
      </c>
      <c r="V2522" s="51">
        <v>17</v>
      </c>
      <c r="W2522" s="51">
        <v>151</v>
      </c>
      <c r="X2522" s="51">
        <v>221</v>
      </c>
    </row>
    <row r="2523" spans="1:24" x14ac:dyDescent="0.2">
      <c r="A2523">
        <v>25260</v>
      </c>
      <c r="B2523" t="s">
        <v>1573</v>
      </c>
      <c r="C2523" t="s">
        <v>1549</v>
      </c>
      <c r="D2523">
        <v>2018</v>
      </c>
      <c r="E2523" t="str">
        <f t="shared" si="39"/>
        <v>252602018</v>
      </c>
      <c r="F2523">
        <v>22065</v>
      </c>
      <c r="G2523" t="str">
        <f>VLOOKUP($A2523,CATMUN!$B$2:$C$1123,2,0)</f>
        <v>Alto</v>
      </c>
      <c r="H2523" t="str">
        <f>VLOOKUP($A2523,CATMUN!$B$2:$D$1123,3,0)</f>
        <v>Municipios intermedios</v>
      </c>
      <c r="I2523">
        <f>VLOOKUP($A2523,CATMUN!$B$2:$G$1123,4,0)</f>
        <v>0</v>
      </c>
      <c r="J2523">
        <f>VLOOKUP($A2523,CATMUN!$B$2:$G$1123,6,0)</f>
        <v>14</v>
      </c>
      <c r="K2523" s="69">
        <v>2379.51854</v>
      </c>
      <c r="L2523" s="69">
        <v>1632</v>
      </c>
      <c r="M2523" s="69">
        <v>119.708353</v>
      </c>
      <c r="N2523" s="69">
        <v>150.88139043449155</v>
      </c>
      <c r="P2523" s="69">
        <v>249.73210548</v>
      </c>
      <c r="Q2523">
        <v>0</v>
      </c>
      <c r="R2523">
        <v>41.633881000000002</v>
      </c>
      <c r="S2523" s="69">
        <v>663.19442000000004</v>
      </c>
      <c r="T2523">
        <v>1</v>
      </c>
      <c r="V2523" s="51">
        <v>17</v>
      </c>
      <c r="W2523" s="51">
        <v>123</v>
      </c>
      <c r="X2523" s="51">
        <v>221</v>
      </c>
    </row>
    <row r="2524" spans="1:24" x14ac:dyDescent="0.2">
      <c r="A2524">
        <v>25295</v>
      </c>
      <c r="B2524" t="s">
        <v>1581</v>
      </c>
      <c r="C2524" t="s">
        <v>1549</v>
      </c>
      <c r="D2524">
        <v>2018</v>
      </c>
      <c r="E2524" t="str">
        <f t="shared" si="39"/>
        <v>252952018</v>
      </c>
      <c r="F2524">
        <v>17026</v>
      </c>
      <c r="G2524" t="str">
        <f>VLOOKUP($A2524,CATMUN!$B$2:$C$1123,2,0)</f>
        <v>Alto</v>
      </c>
      <c r="H2524" t="str">
        <f>VLOOKUP($A2524,CATMUN!$B$2:$D$1123,3,0)</f>
        <v>Otros Sistemas de Ciudades</v>
      </c>
      <c r="I2524">
        <f>VLOOKUP($A2524,CATMUN!$B$2:$G$1123,4,0)</f>
        <v>0</v>
      </c>
      <c r="J2524">
        <f>VLOOKUP($A2524,CATMUN!$B$2:$G$1123,6,0)</f>
        <v>14</v>
      </c>
      <c r="K2524" s="69">
        <v>1.53490858</v>
      </c>
      <c r="L2524" s="69">
        <v>1632</v>
      </c>
      <c r="M2524" s="69">
        <v>0.25637132000000001</v>
      </c>
      <c r="N2524" s="69">
        <v>590.3581823939345</v>
      </c>
      <c r="O2524" s="69">
        <v>0</v>
      </c>
      <c r="P2524" s="69">
        <v>190.51995000000002</v>
      </c>
      <c r="Q2524">
        <v>0</v>
      </c>
      <c r="R2524">
        <v>1.2591342800000001</v>
      </c>
      <c r="S2524" s="69">
        <v>160.96876800000001</v>
      </c>
      <c r="T2524">
        <v>1</v>
      </c>
      <c r="V2524" s="51">
        <v>19</v>
      </c>
      <c r="W2524" s="51">
        <v>0</v>
      </c>
      <c r="X2524" s="51">
        <v>221</v>
      </c>
    </row>
    <row r="2525" spans="1:24" x14ac:dyDescent="0.2">
      <c r="A2525">
        <v>25312</v>
      </c>
      <c r="B2525" t="s">
        <v>1585</v>
      </c>
      <c r="C2525" t="s">
        <v>1549</v>
      </c>
      <c r="D2525">
        <v>2018</v>
      </c>
      <c r="E2525" t="str">
        <f t="shared" si="39"/>
        <v>253122018</v>
      </c>
      <c r="F2525">
        <v>7179</v>
      </c>
      <c r="G2525" t="str">
        <f>VLOOKUP($A2525,CATMUN!$B$2:$C$1123,2,0)</f>
        <v>Medio</v>
      </c>
      <c r="H2525" t="str">
        <f>VLOOKUP($A2525,CATMUN!$B$2:$D$1123,3,0)</f>
        <v>Municipios intermedios</v>
      </c>
      <c r="I2525">
        <f>VLOOKUP($A2525,CATMUN!$B$2:$G$1123,4,0)</f>
        <v>0</v>
      </c>
      <c r="J2525">
        <f>VLOOKUP($A2525,CATMUN!$B$2:$G$1123,6,0)</f>
        <v>14</v>
      </c>
      <c r="K2525" s="69">
        <v>939.35901200000001</v>
      </c>
      <c r="L2525" s="69">
        <v>1632</v>
      </c>
      <c r="N2525" s="69">
        <v>150.88139043449155</v>
      </c>
      <c r="P2525" s="69">
        <v>249.73210548</v>
      </c>
      <c r="Q2525">
        <v>0</v>
      </c>
      <c r="S2525" s="69">
        <v>663.19442000000004</v>
      </c>
      <c r="T2525">
        <v>0</v>
      </c>
      <c r="V2525" s="51">
        <v>17</v>
      </c>
      <c r="W2525" s="51">
        <v>164</v>
      </c>
      <c r="X2525" s="51">
        <v>221</v>
      </c>
    </row>
    <row r="2526" spans="1:24" x14ac:dyDescent="0.2">
      <c r="A2526">
        <v>25317</v>
      </c>
      <c r="B2526" t="s">
        <v>1586</v>
      </c>
      <c r="C2526" t="s">
        <v>1549</v>
      </c>
      <c r="D2526">
        <v>2018</v>
      </c>
      <c r="E2526" t="str">
        <f t="shared" si="39"/>
        <v>253172018</v>
      </c>
      <c r="F2526">
        <v>13285</v>
      </c>
      <c r="G2526" t="str">
        <f>VLOOKUP($A2526,CATMUN!$B$2:$C$1123,2,0)</f>
        <v>Alto</v>
      </c>
      <c r="H2526" t="str">
        <f>VLOOKUP($A2526,CATMUN!$B$2:$D$1123,3,0)</f>
        <v>Municipios intermedios</v>
      </c>
      <c r="I2526">
        <f>VLOOKUP($A2526,CATMUN!$B$2:$G$1123,4,0)</f>
        <v>0</v>
      </c>
      <c r="J2526">
        <f>VLOOKUP($A2526,CATMUN!$B$2:$G$1123,6,0)</f>
        <v>14</v>
      </c>
      <c r="K2526" s="69">
        <v>1045.2648449999999</v>
      </c>
      <c r="L2526" s="69">
        <v>1632</v>
      </c>
      <c r="M2526" s="69">
        <v>82.610661999999991</v>
      </c>
      <c r="N2526" s="69">
        <v>150.88139043449155</v>
      </c>
      <c r="P2526" s="69">
        <v>249.73210548</v>
      </c>
      <c r="Q2526">
        <v>0</v>
      </c>
      <c r="S2526" s="69">
        <v>663.19442000000004</v>
      </c>
      <c r="T2526">
        <v>0</v>
      </c>
      <c r="V2526" s="51">
        <v>17</v>
      </c>
      <c r="W2526" s="51">
        <v>12</v>
      </c>
      <c r="X2526" s="51">
        <v>221</v>
      </c>
    </row>
    <row r="2527" spans="1:24" x14ac:dyDescent="0.2">
      <c r="A2527">
        <v>25326</v>
      </c>
      <c r="B2527" t="s">
        <v>1590</v>
      </c>
      <c r="C2527" t="s">
        <v>1549</v>
      </c>
      <c r="D2527">
        <v>2018</v>
      </c>
      <c r="E2527" t="str">
        <f t="shared" si="39"/>
        <v>253262018</v>
      </c>
      <c r="F2527">
        <v>6325</v>
      </c>
      <c r="G2527" t="str">
        <f>VLOOKUP($A2527,CATMUN!$B$2:$C$1123,2,0)</f>
        <v>Medio</v>
      </c>
      <c r="H2527" t="str">
        <f>VLOOKUP($A2527,CATMUN!$B$2:$D$1123,3,0)</f>
        <v>Otros Sistemas de Ciudades</v>
      </c>
      <c r="I2527">
        <f>VLOOKUP($A2527,CATMUN!$B$2:$G$1123,4,0)</f>
        <v>0</v>
      </c>
      <c r="J2527">
        <f>VLOOKUP($A2527,CATMUN!$B$2:$G$1123,6,0)</f>
        <v>14</v>
      </c>
      <c r="K2527" s="69">
        <v>768.41742099999999</v>
      </c>
      <c r="L2527" s="69">
        <v>1632</v>
      </c>
      <c r="M2527" s="69">
        <v>73.696891000000008</v>
      </c>
      <c r="N2527" s="69">
        <v>590.3581823939345</v>
      </c>
      <c r="P2527" s="69">
        <v>190.51995000000002</v>
      </c>
      <c r="Q2527">
        <v>0</v>
      </c>
      <c r="S2527" s="69">
        <v>160.96876800000001</v>
      </c>
      <c r="T2527">
        <v>0</v>
      </c>
      <c r="V2527" s="51">
        <v>19</v>
      </c>
      <c r="W2527" s="51">
        <v>31</v>
      </c>
      <c r="X2527" s="51">
        <v>221</v>
      </c>
    </row>
    <row r="2528" spans="1:24" x14ac:dyDescent="0.2">
      <c r="A2528">
        <v>25377</v>
      </c>
      <c r="B2528" t="s">
        <v>1596</v>
      </c>
      <c r="C2528" t="s">
        <v>1549</v>
      </c>
      <c r="D2528">
        <v>2018</v>
      </c>
      <c r="E2528" t="str">
        <f t="shared" si="39"/>
        <v>253772018</v>
      </c>
      <c r="F2528">
        <v>29868</v>
      </c>
      <c r="G2528" t="str">
        <f>VLOOKUP($A2528,CATMUN!$B$2:$C$1123,2,0)</f>
        <v>Alto</v>
      </c>
      <c r="H2528" t="str">
        <f>VLOOKUP($A2528,CATMUN!$B$2:$D$1123,3,0)</f>
        <v>Otros Sistemas de Ciudades</v>
      </c>
      <c r="I2528">
        <f>VLOOKUP($A2528,CATMUN!$B$2:$G$1123,4,0)</f>
        <v>0</v>
      </c>
      <c r="J2528">
        <f>VLOOKUP($A2528,CATMUN!$B$2:$G$1123,6,0)</f>
        <v>14</v>
      </c>
      <c r="K2528" s="69">
        <v>9127.2087979999997</v>
      </c>
      <c r="L2528" s="69">
        <v>1632</v>
      </c>
      <c r="M2528" s="69">
        <v>2607.4981419999999</v>
      </c>
      <c r="N2528" s="69">
        <v>590.3581823939345</v>
      </c>
      <c r="P2528" s="69">
        <v>190.51995000000002</v>
      </c>
      <c r="Q2528">
        <v>0</v>
      </c>
      <c r="S2528" s="69">
        <v>160.96876800000001</v>
      </c>
      <c r="T2528">
        <v>0</v>
      </c>
      <c r="U2528">
        <v>29.772200000000002</v>
      </c>
      <c r="V2528" s="51">
        <v>19</v>
      </c>
      <c r="W2528" s="51">
        <v>560</v>
      </c>
      <c r="X2528" s="51">
        <v>221</v>
      </c>
    </row>
    <row r="2529" spans="1:24" x14ac:dyDescent="0.2">
      <c r="A2529">
        <v>25386</v>
      </c>
      <c r="B2529" t="s">
        <v>1597</v>
      </c>
      <c r="C2529" t="s">
        <v>1549</v>
      </c>
      <c r="D2529">
        <v>2018</v>
      </c>
      <c r="E2529" t="str">
        <f t="shared" si="39"/>
        <v>253862018</v>
      </c>
      <c r="F2529">
        <v>32694</v>
      </c>
      <c r="G2529" t="str">
        <f>VLOOKUP($A2529,CATMUN!$B$2:$C$1123,2,0)</f>
        <v>Alto</v>
      </c>
      <c r="H2529" t="str">
        <f>VLOOKUP($A2529,CATMUN!$B$2:$D$1123,3,0)</f>
        <v>Municipios intermedios</v>
      </c>
      <c r="I2529">
        <f>VLOOKUP($A2529,CATMUN!$B$2:$G$1123,4,0)</f>
        <v>0</v>
      </c>
      <c r="J2529">
        <f>VLOOKUP($A2529,CATMUN!$B$2:$G$1123,6,0)</f>
        <v>14</v>
      </c>
      <c r="K2529" s="69">
        <v>9603.3129690000005</v>
      </c>
      <c r="L2529" s="69">
        <v>1632</v>
      </c>
      <c r="M2529" s="69">
        <v>1141.842482</v>
      </c>
      <c r="N2529" s="69">
        <v>150.88139043449155</v>
      </c>
      <c r="P2529" s="69">
        <v>249.73210548</v>
      </c>
      <c r="Q2529">
        <v>0</v>
      </c>
      <c r="S2529" s="69">
        <v>663.19442000000004</v>
      </c>
      <c r="V2529" s="51">
        <v>38</v>
      </c>
      <c r="W2529" s="51">
        <v>129</v>
      </c>
      <c r="X2529" s="51">
        <v>530</v>
      </c>
    </row>
    <row r="2530" spans="1:24" x14ac:dyDescent="0.2">
      <c r="A2530">
        <v>25394</v>
      </c>
      <c r="B2530" t="s">
        <v>1598</v>
      </c>
      <c r="C2530" t="s">
        <v>1549</v>
      </c>
      <c r="D2530">
        <v>2018</v>
      </c>
      <c r="E2530" t="str">
        <f t="shared" si="39"/>
        <v>253942018</v>
      </c>
      <c r="F2530">
        <v>9467</v>
      </c>
      <c r="G2530" t="str">
        <f>VLOOKUP($A2530,CATMUN!$B$2:$C$1123,2,0)</f>
        <v>Medio</v>
      </c>
      <c r="H2530" t="str">
        <f>VLOOKUP($A2530,CATMUN!$B$2:$D$1123,3,0)</f>
        <v>Municipios intermedios</v>
      </c>
      <c r="I2530">
        <f>VLOOKUP($A2530,CATMUN!$B$2:$G$1123,4,0)</f>
        <v>0</v>
      </c>
      <c r="J2530">
        <f>VLOOKUP($A2530,CATMUN!$B$2:$G$1123,6,0)</f>
        <v>14</v>
      </c>
      <c r="K2530" s="69">
        <v>315.82430699999998</v>
      </c>
      <c r="L2530" s="69">
        <v>1632</v>
      </c>
      <c r="N2530" s="69">
        <v>150.88139043449155</v>
      </c>
      <c r="P2530" s="69">
        <v>249.73210548</v>
      </c>
      <c r="S2530" s="69">
        <v>663.19442000000004</v>
      </c>
      <c r="T2530">
        <v>0</v>
      </c>
      <c r="V2530" s="51">
        <v>8</v>
      </c>
      <c r="W2530" s="51">
        <v>6</v>
      </c>
      <c r="X2530" s="51">
        <v>151</v>
      </c>
    </row>
    <row r="2531" spans="1:24" x14ac:dyDescent="0.2">
      <c r="A2531">
        <v>25402</v>
      </c>
      <c r="B2531" t="s">
        <v>1472</v>
      </c>
      <c r="C2531" t="s">
        <v>1549</v>
      </c>
      <c r="D2531">
        <v>2018</v>
      </c>
      <c r="E2531" t="str">
        <f t="shared" si="39"/>
        <v>254022018</v>
      </c>
      <c r="F2531">
        <v>16986</v>
      </c>
      <c r="G2531" t="str">
        <f>VLOOKUP($A2531,CATMUN!$B$2:$C$1123,2,0)</f>
        <v>Alto</v>
      </c>
      <c r="H2531" t="str">
        <f>VLOOKUP($A2531,CATMUN!$B$2:$D$1123,3,0)</f>
        <v>Municipios intermedios</v>
      </c>
      <c r="I2531">
        <f>VLOOKUP($A2531,CATMUN!$B$2:$G$1123,4,0)</f>
        <v>0</v>
      </c>
      <c r="J2531">
        <f>VLOOKUP($A2531,CATMUN!$B$2:$G$1123,6,0)</f>
        <v>14</v>
      </c>
      <c r="K2531" s="69">
        <v>4681.7476569999999</v>
      </c>
      <c r="L2531" s="69">
        <v>1632</v>
      </c>
      <c r="M2531" s="69">
        <v>686.05021799999997</v>
      </c>
      <c r="N2531" s="69">
        <v>150.88139043449155</v>
      </c>
      <c r="O2531" s="69">
        <v>0</v>
      </c>
      <c r="P2531" s="69">
        <v>249.73210548</v>
      </c>
      <c r="Q2531">
        <v>0</v>
      </c>
      <c r="R2531">
        <v>322.49084199999999</v>
      </c>
      <c r="S2531" s="69">
        <v>663.19442000000004</v>
      </c>
      <c r="V2531" s="51">
        <v>17</v>
      </c>
      <c r="W2531" s="51">
        <v>94</v>
      </c>
      <c r="X2531" s="51">
        <v>221</v>
      </c>
    </row>
    <row r="2532" spans="1:24" x14ac:dyDescent="0.2">
      <c r="A2532">
        <v>25486</v>
      </c>
      <c r="B2532" t="s">
        <v>1607</v>
      </c>
      <c r="C2532" t="s">
        <v>1549</v>
      </c>
      <c r="D2532">
        <v>2018</v>
      </c>
      <c r="E2532" t="str">
        <f t="shared" si="39"/>
        <v>254862018</v>
      </c>
      <c r="F2532">
        <v>13171</v>
      </c>
      <c r="G2532" t="str">
        <f>VLOOKUP($A2532,CATMUN!$B$2:$C$1123,2,0)</f>
        <v>Medio</v>
      </c>
      <c r="H2532" t="str">
        <f>VLOOKUP($A2532,CATMUN!$B$2:$D$1123,3,0)</f>
        <v>Otros Sistemas de Ciudades</v>
      </c>
      <c r="I2532">
        <f>VLOOKUP($A2532,CATMUN!$B$2:$G$1123,4,0)</f>
        <v>0</v>
      </c>
      <c r="J2532">
        <f>VLOOKUP($A2532,CATMUN!$B$2:$G$1123,6,0)</f>
        <v>14</v>
      </c>
      <c r="K2532" s="69">
        <v>1528.754203</v>
      </c>
      <c r="L2532" s="69">
        <v>1632</v>
      </c>
      <c r="M2532" s="69">
        <v>1183.488163</v>
      </c>
      <c r="N2532" s="69">
        <v>590.3581823939345</v>
      </c>
      <c r="P2532" s="69">
        <v>190.51995000000002</v>
      </c>
      <c r="Q2532">
        <v>0</v>
      </c>
      <c r="R2532">
        <v>0</v>
      </c>
      <c r="S2532" s="69">
        <v>160.96876800000001</v>
      </c>
      <c r="V2532" s="51">
        <v>19</v>
      </c>
      <c r="W2532" s="51">
        <v>47</v>
      </c>
      <c r="X2532" s="51">
        <v>221</v>
      </c>
    </row>
    <row r="2533" spans="1:24" x14ac:dyDescent="0.2">
      <c r="A2533">
        <v>25489</v>
      </c>
      <c r="B2533" t="s">
        <v>1609</v>
      </c>
      <c r="C2533" t="s">
        <v>1549</v>
      </c>
      <c r="D2533">
        <v>2018</v>
      </c>
      <c r="E2533" t="str">
        <f t="shared" si="39"/>
        <v>254892018</v>
      </c>
      <c r="F2533">
        <v>3589</v>
      </c>
      <c r="G2533" t="str">
        <f>VLOOKUP($A2533,CATMUN!$B$2:$C$1123,2,0)</f>
        <v>Bajo</v>
      </c>
      <c r="H2533" t="str">
        <f>VLOOKUP($A2533,CATMUN!$B$2:$D$1123,3,0)</f>
        <v>Municipios intermedios</v>
      </c>
      <c r="I2533">
        <f>VLOOKUP($A2533,CATMUN!$B$2:$G$1123,4,0)</f>
        <v>0</v>
      </c>
      <c r="J2533">
        <f>VLOOKUP($A2533,CATMUN!$B$2:$G$1123,6,0)</f>
        <v>14</v>
      </c>
      <c r="K2533" s="69">
        <v>188.25985900000001</v>
      </c>
      <c r="L2533" s="69">
        <v>1632</v>
      </c>
      <c r="N2533" s="69">
        <v>150.88139043449155</v>
      </c>
      <c r="P2533" s="69">
        <v>249.73210548</v>
      </c>
      <c r="Q2533">
        <v>0</v>
      </c>
      <c r="S2533" s="69">
        <v>663.19442000000004</v>
      </c>
      <c r="T2533">
        <v>0</v>
      </c>
      <c r="U2533">
        <v>0.49299999999999999</v>
      </c>
      <c r="V2533" s="51">
        <v>17</v>
      </c>
      <c r="W2533" s="51">
        <v>5</v>
      </c>
      <c r="X2533" s="51">
        <v>221</v>
      </c>
    </row>
    <row r="2534" spans="1:24" x14ac:dyDescent="0.2">
      <c r="A2534">
        <v>25491</v>
      </c>
      <c r="B2534" t="s">
        <v>1610</v>
      </c>
      <c r="C2534" t="s">
        <v>1549</v>
      </c>
      <c r="D2534">
        <v>2018</v>
      </c>
      <c r="E2534" t="str">
        <f t="shared" si="39"/>
        <v>254912018</v>
      </c>
      <c r="F2534">
        <v>6092</v>
      </c>
      <c r="G2534" t="str">
        <f>VLOOKUP($A2534,CATMUN!$B$2:$C$1123,2,0)</f>
        <v>Medio</v>
      </c>
      <c r="H2534" t="str">
        <f>VLOOKUP($A2534,CATMUN!$B$2:$D$1123,3,0)</f>
        <v>Municipios intermedios</v>
      </c>
      <c r="I2534">
        <f>VLOOKUP($A2534,CATMUN!$B$2:$G$1123,4,0)</f>
        <v>0</v>
      </c>
      <c r="J2534">
        <f>VLOOKUP($A2534,CATMUN!$B$2:$G$1123,6,0)</f>
        <v>14</v>
      </c>
      <c r="K2534" s="69">
        <v>360.58411099999995</v>
      </c>
      <c r="L2534" s="69">
        <v>1632</v>
      </c>
      <c r="M2534" s="69">
        <v>25.283322640000002</v>
      </c>
      <c r="N2534" s="69">
        <v>150.88139043449155</v>
      </c>
      <c r="P2534" s="69">
        <v>249.73210548</v>
      </c>
      <c r="Q2534">
        <v>0</v>
      </c>
      <c r="R2534">
        <v>67.820387799999992</v>
      </c>
      <c r="S2534" s="69">
        <v>663.19442000000004</v>
      </c>
      <c r="V2534" s="51">
        <v>17</v>
      </c>
      <c r="W2534" s="51">
        <v>11</v>
      </c>
      <c r="X2534" s="51">
        <v>221</v>
      </c>
    </row>
    <row r="2535" spans="1:24" x14ac:dyDescent="0.2">
      <c r="A2535">
        <v>25513</v>
      </c>
      <c r="B2535" t="s">
        <v>1612</v>
      </c>
      <c r="C2535" t="s">
        <v>1549</v>
      </c>
      <c r="D2535">
        <v>2018</v>
      </c>
      <c r="E2535" t="str">
        <f t="shared" si="39"/>
        <v>255132018</v>
      </c>
      <c r="F2535">
        <v>24413</v>
      </c>
      <c r="G2535" t="str">
        <f>VLOOKUP($A2535,CATMUN!$B$2:$C$1123,2,0)</f>
        <v>Alto</v>
      </c>
      <c r="H2535" t="str">
        <f>VLOOKUP($A2535,CATMUN!$B$2:$D$1123,3,0)</f>
        <v>Municipios intermedios</v>
      </c>
      <c r="I2535">
        <f>VLOOKUP($A2535,CATMUN!$B$2:$G$1123,4,0)</f>
        <v>0</v>
      </c>
      <c r="J2535">
        <f>VLOOKUP($A2535,CATMUN!$B$2:$G$1123,6,0)</f>
        <v>14</v>
      </c>
      <c r="K2535" s="69">
        <v>2080.3554079999999</v>
      </c>
      <c r="L2535" s="69">
        <v>1632</v>
      </c>
      <c r="M2535" s="69">
        <v>316.84915100000001</v>
      </c>
      <c r="N2535" s="69">
        <v>150.88139043449155</v>
      </c>
      <c r="O2535" s="69">
        <v>1.5571079999999999</v>
      </c>
      <c r="P2535" s="69">
        <v>249.73210548</v>
      </c>
      <c r="R2535">
        <v>0</v>
      </c>
      <c r="S2535" s="69">
        <v>663.19442000000004</v>
      </c>
      <c r="T2535">
        <v>0</v>
      </c>
      <c r="V2535" s="51">
        <v>17</v>
      </c>
      <c r="W2535" s="51">
        <v>89</v>
      </c>
      <c r="X2535" s="51">
        <v>221</v>
      </c>
    </row>
    <row r="2536" spans="1:24" x14ac:dyDescent="0.2">
      <c r="A2536">
        <v>25599</v>
      </c>
      <c r="B2536" t="s">
        <v>1622</v>
      </c>
      <c r="C2536" t="s">
        <v>1549</v>
      </c>
      <c r="D2536">
        <v>2018</v>
      </c>
      <c r="E2536" t="str">
        <f t="shared" si="39"/>
        <v>255992018</v>
      </c>
      <c r="F2536">
        <v>8192</v>
      </c>
      <c r="G2536" t="str">
        <f>VLOOKUP($A2536,CATMUN!$B$2:$C$1123,2,0)</f>
        <v>Alto</v>
      </c>
      <c r="H2536" t="str">
        <f>VLOOKUP($A2536,CATMUN!$B$2:$D$1123,3,0)</f>
        <v>Municipios intermedios</v>
      </c>
      <c r="I2536">
        <f>VLOOKUP($A2536,CATMUN!$B$2:$G$1123,4,0)</f>
        <v>0</v>
      </c>
      <c r="J2536">
        <f>VLOOKUP($A2536,CATMUN!$B$2:$G$1123,6,0)</f>
        <v>14</v>
      </c>
      <c r="K2536" s="69">
        <v>1011.183257</v>
      </c>
      <c r="L2536" s="69">
        <v>1632</v>
      </c>
      <c r="M2536" s="69">
        <v>66.919156000000001</v>
      </c>
      <c r="N2536" s="69">
        <v>150.88139043449155</v>
      </c>
      <c r="P2536" s="69">
        <v>249.73210548</v>
      </c>
      <c r="Q2536">
        <v>0</v>
      </c>
      <c r="S2536" s="69">
        <v>663.19442000000004</v>
      </c>
      <c r="T2536">
        <v>0</v>
      </c>
      <c r="V2536" s="51">
        <v>38</v>
      </c>
      <c r="W2536" s="51">
        <v>19</v>
      </c>
      <c r="X2536" s="51">
        <v>530</v>
      </c>
    </row>
    <row r="2537" spans="1:24" x14ac:dyDescent="0.2">
      <c r="A2537">
        <v>25612</v>
      </c>
      <c r="B2537" t="s">
        <v>1623</v>
      </c>
      <c r="C2537" t="s">
        <v>1549</v>
      </c>
      <c r="D2537">
        <v>2018</v>
      </c>
      <c r="E2537" t="str">
        <f t="shared" si="39"/>
        <v>256122018</v>
      </c>
      <c r="F2537">
        <v>12881</v>
      </c>
      <c r="G2537" t="str">
        <f>VLOOKUP($A2537,CATMUN!$B$2:$C$1123,2,0)</f>
        <v>Alto</v>
      </c>
      <c r="H2537" t="str">
        <f>VLOOKUP($A2537,CATMUN!$B$2:$D$1123,3,0)</f>
        <v>Otros Sistemas de Ciudades</v>
      </c>
      <c r="I2537">
        <f>VLOOKUP($A2537,CATMUN!$B$2:$G$1123,4,0)</f>
        <v>0</v>
      </c>
      <c r="J2537">
        <f>VLOOKUP($A2537,CATMUN!$B$2:$G$1123,6,0)</f>
        <v>14</v>
      </c>
      <c r="K2537" s="69">
        <v>11090.794241590002</v>
      </c>
      <c r="L2537" s="69">
        <v>1632</v>
      </c>
      <c r="M2537" s="69">
        <v>4604.7101199999997</v>
      </c>
      <c r="N2537" s="69">
        <v>590.3581823939345</v>
      </c>
      <c r="P2537" s="69">
        <v>190.51995000000002</v>
      </c>
      <c r="Q2537">
        <v>0</v>
      </c>
      <c r="R2537">
        <v>0</v>
      </c>
      <c r="S2537" s="69">
        <v>160.96876800000001</v>
      </c>
      <c r="T2537">
        <v>0</v>
      </c>
      <c r="V2537" s="51">
        <v>19</v>
      </c>
      <c r="W2537" s="51">
        <v>238</v>
      </c>
      <c r="X2537" s="51">
        <v>221</v>
      </c>
    </row>
    <row r="2538" spans="1:24" x14ac:dyDescent="0.2">
      <c r="A2538">
        <v>25645</v>
      </c>
      <c r="B2538" t="s">
        <v>1624</v>
      </c>
      <c r="C2538" t="s">
        <v>1549</v>
      </c>
      <c r="D2538">
        <v>2018</v>
      </c>
      <c r="E2538" t="str">
        <f t="shared" si="39"/>
        <v>256452018</v>
      </c>
      <c r="F2538">
        <v>11870</v>
      </c>
      <c r="G2538" t="str">
        <f>VLOOKUP($A2538,CATMUN!$B$2:$C$1123,2,0)</f>
        <v>Medio</v>
      </c>
      <c r="H2538" t="str">
        <f>VLOOKUP($A2538,CATMUN!$B$2:$D$1123,3,0)</f>
        <v>Municipios intermedios</v>
      </c>
      <c r="I2538">
        <f>VLOOKUP($A2538,CATMUN!$B$2:$G$1123,4,0)</f>
        <v>0</v>
      </c>
      <c r="J2538">
        <f>VLOOKUP($A2538,CATMUN!$B$2:$G$1123,6,0)</f>
        <v>14</v>
      </c>
      <c r="K2538" s="69">
        <v>1276.549945</v>
      </c>
      <c r="L2538" s="69">
        <v>1632</v>
      </c>
      <c r="N2538" s="69">
        <v>150.88139043449155</v>
      </c>
      <c r="P2538" s="69">
        <v>249.73210548</v>
      </c>
      <c r="Q2538">
        <v>0</v>
      </c>
      <c r="S2538" s="69">
        <v>663.19442000000004</v>
      </c>
      <c r="T2538">
        <v>0</v>
      </c>
      <c r="V2538" s="51">
        <v>17</v>
      </c>
      <c r="W2538" s="51">
        <v>11</v>
      </c>
      <c r="X2538" s="51">
        <v>221</v>
      </c>
    </row>
    <row r="2539" spans="1:24" x14ac:dyDescent="0.2">
      <c r="A2539">
        <v>25658</v>
      </c>
      <c r="B2539" t="s">
        <v>1627</v>
      </c>
      <c r="C2539" t="s">
        <v>1549</v>
      </c>
      <c r="D2539">
        <v>2018</v>
      </c>
      <c r="E2539" t="str">
        <f t="shared" si="39"/>
        <v>256582018</v>
      </c>
      <c r="F2539">
        <v>10755</v>
      </c>
      <c r="G2539" t="str">
        <f>VLOOKUP($A2539,CATMUN!$B$2:$C$1123,2,0)</f>
        <v>Medio</v>
      </c>
      <c r="H2539" t="str">
        <f>VLOOKUP($A2539,CATMUN!$B$2:$D$1123,3,0)</f>
        <v>Municipios intermedios</v>
      </c>
      <c r="I2539">
        <f>VLOOKUP($A2539,CATMUN!$B$2:$G$1123,4,0)</f>
        <v>0</v>
      </c>
      <c r="J2539">
        <f>VLOOKUP($A2539,CATMUN!$B$2:$G$1123,6,0)</f>
        <v>14</v>
      </c>
      <c r="K2539" s="69">
        <v>974.22476300000005</v>
      </c>
      <c r="L2539" s="69">
        <v>1632</v>
      </c>
      <c r="M2539" s="69">
        <v>54.51605</v>
      </c>
      <c r="N2539" s="69">
        <v>150.88139043449155</v>
      </c>
      <c r="P2539" s="69">
        <v>249.73210548</v>
      </c>
      <c r="Q2539">
        <v>0</v>
      </c>
      <c r="S2539" s="69">
        <v>663.19442000000004</v>
      </c>
      <c r="T2539">
        <v>0</v>
      </c>
      <c r="V2539" s="51">
        <v>17</v>
      </c>
      <c r="W2539" s="51">
        <v>23</v>
      </c>
      <c r="X2539" s="51">
        <v>221</v>
      </c>
    </row>
    <row r="2540" spans="1:24" x14ac:dyDescent="0.2">
      <c r="A2540">
        <v>25745</v>
      </c>
      <c r="B2540" t="s">
        <v>1633</v>
      </c>
      <c r="C2540" t="s">
        <v>1549</v>
      </c>
      <c r="D2540">
        <v>2018</v>
      </c>
      <c r="E2540" t="str">
        <f t="shared" si="39"/>
        <v>257452018</v>
      </c>
      <c r="F2540">
        <v>12847</v>
      </c>
      <c r="G2540" t="str">
        <f>VLOOKUP($A2540,CATMUN!$B$2:$C$1123,2,0)</f>
        <v>Medio</v>
      </c>
      <c r="H2540" t="str">
        <f>VLOOKUP($A2540,CATMUN!$B$2:$D$1123,3,0)</f>
        <v>Municipios intermedios</v>
      </c>
      <c r="I2540">
        <f>VLOOKUP($A2540,CATMUN!$B$2:$G$1123,4,0)</f>
        <v>0</v>
      </c>
      <c r="J2540">
        <f>VLOOKUP($A2540,CATMUN!$B$2:$G$1123,6,0)</f>
        <v>14</v>
      </c>
      <c r="K2540" s="69">
        <v>1025.3037160000001</v>
      </c>
      <c r="L2540" s="69">
        <v>1632</v>
      </c>
      <c r="M2540" s="69">
        <v>22.087223000000002</v>
      </c>
      <c r="N2540" s="69">
        <v>150.88139043449155</v>
      </c>
      <c r="P2540" s="69">
        <v>249.73210548</v>
      </c>
      <c r="Q2540">
        <v>0</v>
      </c>
      <c r="R2540">
        <v>0</v>
      </c>
      <c r="S2540" s="69">
        <v>663.19442000000004</v>
      </c>
      <c r="T2540">
        <v>0</v>
      </c>
      <c r="V2540" s="51">
        <v>17</v>
      </c>
      <c r="W2540" s="51">
        <v>71</v>
      </c>
      <c r="X2540" s="51">
        <v>221</v>
      </c>
    </row>
    <row r="2541" spans="1:24" x14ac:dyDescent="0.2">
      <c r="A2541">
        <v>25758</v>
      </c>
      <c r="B2541" t="s">
        <v>1635</v>
      </c>
      <c r="C2541" t="s">
        <v>1549</v>
      </c>
      <c r="D2541">
        <v>2018</v>
      </c>
      <c r="E2541" t="str">
        <f t="shared" si="39"/>
        <v>257582018</v>
      </c>
      <c r="F2541">
        <v>25782</v>
      </c>
      <c r="G2541" t="str">
        <f>VLOOKUP($A2541,CATMUN!$B$2:$C$1123,2,0)</f>
        <v>Alto</v>
      </c>
      <c r="H2541" t="str">
        <f>VLOOKUP($A2541,CATMUN!$B$2:$D$1123,3,0)</f>
        <v>Otros Sistemas de Ciudades</v>
      </c>
      <c r="I2541">
        <f>VLOOKUP($A2541,CATMUN!$B$2:$G$1123,4,0)</f>
        <v>0</v>
      </c>
      <c r="J2541">
        <f>VLOOKUP($A2541,CATMUN!$B$2:$G$1123,6,0)</f>
        <v>14</v>
      </c>
      <c r="K2541" s="69">
        <v>6611.0592824999994</v>
      </c>
      <c r="L2541" s="69">
        <v>1632</v>
      </c>
      <c r="M2541" s="69">
        <v>3348.4192950000001</v>
      </c>
      <c r="N2541" s="69">
        <v>590.3581823939345</v>
      </c>
      <c r="P2541" s="69">
        <v>190.51995000000002</v>
      </c>
      <c r="Q2541">
        <v>0</v>
      </c>
      <c r="R2541">
        <v>25.952067</v>
      </c>
      <c r="S2541" s="69">
        <v>160.96876800000001</v>
      </c>
      <c r="V2541" s="51">
        <v>19</v>
      </c>
      <c r="W2541" s="51">
        <v>1312</v>
      </c>
      <c r="X2541" s="51">
        <v>221</v>
      </c>
    </row>
    <row r="2542" spans="1:24" x14ac:dyDescent="0.2">
      <c r="A2542">
        <v>25769</v>
      </c>
      <c r="B2542" t="s">
        <v>1636</v>
      </c>
      <c r="C2542" t="s">
        <v>1549</v>
      </c>
      <c r="D2542">
        <v>2018</v>
      </c>
      <c r="E2542" t="str">
        <f t="shared" si="39"/>
        <v>257692018</v>
      </c>
      <c r="F2542">
        <v>15690</v>
      </c>
      <c r="G2542" t="str">
        <f>VLOOKUP($A2542,CATMUN!$B$2:$C$1123,2,0)</f>
        <v>Alto</v>
      </c>
      <c r="H2542" t="str">
        <f>VLOOKUP($A2542,CATMUN!$B$2:$D$1123,3,0)</f>
        <v>Municipios intermedios</v>
      </c>
      <c r="I2542">
        <f>VLOOKUP($A2542,CATMUN!$B$2:$G$1123,4,0)</f>
        <v>0</v>
      </c>
      <c r="J2542">
        <f>VLOOKUP($A2542,CATMUN!$B$2:$G$1123,6,0)</f>
        <v>14</v>
      </c>
      <c r="K2542" s="69">
        <v>2837.727112</v>
      </c>
      <c r="L2542" s="69">
        <v>1632</v>
      </c>
      <c r="M2542" s="69">
        <v>872.11770200000001</v>
      </c>
      <c r="N2542" s="69">
        <v>150.88139043449155</v>
      </c>
      <c r="P2542" s="69">
        <v>249.73210548</v>
      </c>
      <c r="Q2542">
        <v>0</v>
      </c>
      <c r="R2542">
        <v>0</v>
      </c>
      <c r="S2542" s="69">
        <v>663.19442000000004</v>
      </c>
      <c r="V2542" s="51">
        <v>17</v>
      </c>
      <c r="W2542" s="51">
        <v>95</v>
      </c>
      <c r="X2542" s="51">
        <v>221</v>
      </c>
    </row>
    <row r="2543" spans="1:24" x14ac:dyDescent="0.2">
      <c r="A2543">
        <v>25772</v>
      </c>
      <c r="B2543" t="s">
        <v>1637</v>
      </c>
      <c r="C2543" t="s">
        <v>1549</v>
      </c>
      <c r="D2543">
        <v>2018</v>
      </c>
      <c r="E2543" t="str">
        <f t="shared" si="39"/>
        <v>257722018</v>
      </c>
      <c r="F2543">
        <v>17021</v>
      </c>
      <c r="G2543" t="str">
        <f>VLOOKUP($A2543,CATMUN!$B$2:$C$1123,2,0)</f>
        <v>Medio</v>
      </c>
      <c r="H2543" t="str">
        <f>VLOOKUP($A2543,CATMUN!$B$2:$D$1123,3,0)</f>
        <v>Municipios intermedios</v>
      </c>
      <c r="I2543">
        <f>VLOOKUP($A2543,CATMUN!$B$2:$G$1123,4,0)</f>
        <v>0</v>
      </c>
      <c r="J2543">
        <f>VLOOKUP($A2543,CATMUN!$B$2:$G$1123,6,0)</f>
        <v>14</v>
      </c>
      <c r="K2543" s="69">
        <v>1303.076822</v>
      </c>
      <c r="L2543" s="69">
        <v>1632</v>
      </c>
      <c r="M2543" s="69">
        <v>0</v>
      </c>
      <c r="N2543" s="69">
        <v>150.88139043449155</v>
      </c>
      <c r="P2543" s="69">
        <v>249.73210548</v>
      </c>
      <c r="Q2543">
        <v>0</v>
      </c>
      <c r="S2543" s="69">
        <v>663.19442000000004</v>
      </c>
      <c r="T2543">
        <v>0</v>
      </c>
      <c r="V2543" s="51">
        <v>17</v>
      </c>
      <c r="W2543" s="51">
        <v>149</v>
      </c>
      <c r="X2543" s="51">
        <v>221</v>
      </c>
    </row>
    <row r="2544" spans="1:24" x14ac:dyDescent="0.2">
      <c r="A2544">
        <v>25779</v>
      </c>
      <c r="B2544" t="s">
        <v>1639</v>
      </c>
      <c r="C2544" t="s">
        <v>1549</v>
      </c>
      <c r="D2544">
        <v>2018</v>
      </c>
      <c r="E2544" t="str">
        <f t="shared" si="39"/>
        <v>257792018</v>
      </c>
      <c r="F2544">
        <v>6454</v>
      </c>
      <c r="G2544" t="str">
        <f>VLOOKUP($A2544,CATMUN!$B$2:$C$1123,2,0)</f>
        <v>Bajo</v>
      </c>
      <c r="H2544" t="str">
        <f>VLOOKUP($A2544,CATMUN!$B$2:$D$1123,3,0)</f>
        <v>Municipios intermedios</v>
      </c>
      <c r="I2544">
        <f>VLOOKUP($A2544,CATMUN!$B$2:$G$1123,4,0)</f>
        <v>0</v>
      </c>
      <c r="J2544">
        <f>VLOOKUP($A2544,CATMUN!$B$2:$G$1123,6,0)</f>
        <v>14</v>
      </c>
      <c r="K2544" s="69">
        <v>402.84174099999996</v>
      </c>
      <c r="L2544" s="69">
        <v>1632</v>
      </c>
      <c r="N2544" s="69">
        <v>150.88139043449155</v>
      </c>
      <c r="P2544" s="69">
        <v>249.73210548</v>
      </c>
      <c r="Q2544">
        <v>0</v>
      </c>
      <c r="S2544" s="69">
        <v>663.19442000000004</v>
      </c>
      <c r="T2544">
        <v>0</v>
      </c>
      <c r="V2544" s="51">
        <v>17</v>
      </c>
      <c r="W2544" s="51">
        <v>5</v>
      </c>
      <c r="X2544" s="51">
        <v>221</v>
      </c>
    </row>
    <row r="2545" spans="1:24" x14ac:dyDescent="0.2">
      <c r="A2545">
        <v>25781</v>
      </c>
      <c r="B2545" t="s">
        <v>1640</v>
      </c>
      <c r="C2545" t="s">
        <v>1549</v>
      </c>
      <c r="D2545">
        <v>2018</v>
      </c>
      <c r="E2545" t="str">
        <f t="shared" si="39"/>
        <v>257812018</v>
      </c>
      <c r="F2545">
        <v>5887</v>
      </c>
      <c r="G2545" t="str">
        <f>VLOOKUP($A2545,CATMUN!$B$2:$C$1123,2,0)</f>
        <v>Medio</v>
      </c>
      <c r="H2545" t="str">
        <f>VLOOKUP($A2545,CATMUN!$B$2:$D$1123,3,0)</f>
        <v>Otros Sistemas de Ciudades</v>
      </c>
      <c r="I2545">
        <f>VLOOKUP($A2545,CATMUN!$B$2:$G$1123,4,0)</f>
        <v>0</v>
      </c>
      <c r="J2545">
        <f>VLOOKUP($A2545,CATMUN!$B$2:$G$1123,6,0)</f>
        <v>14</v>
      </c>
      <c r="K2545" s="69">
        <v>205.32021700000001</v>
      </c>
      <c r="L2545" s="69">
        <v>1632</v>
      </c>
      <c r="M2545" s="69">
        <v>42.247821000000002</v>
      </c>
      <c r="N2545" s="69">
        <v>590.3581823939345</v>
      </c>
      <c r="P2545" s="69">
        <v>190.51995000000002</v>
      </c>
      <c r="Q2545">
        <v>0</v>
      </c>
      <c r="S2545" s="69">
        <v>160.96876800000001</v>
      </c>
      <c r="T2545">
        <v>0</v>
      </c>
      <c r="V2545" s="51">
        <v>19</v>
      </c>
      <c r="W2545" s="51">
        <v>21</v>
      </c>
      <c r="X2545" s="51">
        <v>221</v>
      </c>
    </row>
    <row r="2546" spans="1:24" x14ac:dyDescent="0.2">
      <c r="A2546">
        <v>25785</v>
      </c>
      <c r="B2546" t="s">
        <v>1641</v>
      </c>
      <c r="C2546" t="s">
        <v>1549</v>
      </c>
      <c r="D2546">
        <v>2018</v>
      </c>
      <c r="E2546" t="str">
        <f t="shared" si="39"/>
        <v>257852018</v>
      </c>
      <c r="F2546">
        <v>21665</v>
      </c>
      <c r="G2546" t="str">
        <f>VLOOKUP($A2546,CATMUN!$B$2:$C$1123,2,0)</f>
        <v>Alto</v>
      </c>
      <c r="H2546" t="str">
        <f>VLOOKUP($A2546,CATMUN!$B$2:$D$1123,3,0)</f>
        <v>Otros Sistemas de Ciudades</v>
      </c>
      <c r="I2546">
        <f>VLOOKUP($A2546,CATMUN!$B$2:$G$1123,4,0)</f>
        <v>0</v>
      </c>
      <c r="J2546">
        <f>VLOOKUP($A2546,CATMUN!$B$2:$G$1123,6,0)</f>
        <v>14</v>
      </c>
      <c r="K2546" s="69">
        <v>5770.916185</v>
      </c>
      <c r="L2546" s="69">
        <v>1632</v>
      </c>
      <c r="M2546" s="69">
        <v>784.83143900000005</v>
      </c>
      <c r="N2546" s="69">
        <v>590.3581823939345</v>
      </c>
      <c r="P2546" s="69">
        <v>190.51995000000002</v>
      </c>
      <c r="Q2546">
        <v>0</v>
      </c>
      <c r="S2546" s="69">
        <v>160.96876800000001</v>
      </c>
      <c r="V2546" s="51">
        <v>19</v>
      </c>
      <c r="W2546" s="51">
        <v>79</v>
      </c>
      <c r="X2546" s="51">
        <v>221</v>
      </c>
    </row>
    <row r="2547" spans="1:24" x14ac:dyDescent="0.2">
      <c r="A2547">
        <v>25793</v>
      </c>
      <c r="B2547" t="s">
        <v>1642</v>
      </c>
      <c r="C2547" t="s">
        <v>1549</v>
      </c>
      <c r="D2547">
        <v>2018</v>
      </c>
      <c r="E2547" t="str">
        <f t="shared" si="39"/>
        <v>257932018</v>
      </c>
      <c r="F2547">
        <v>8067</v>
      </c>
      <c r="G2547" t="str">
        <f>VLOOKUP($A2547,CATMUN!$B$2:$C$1123,2,0)</f>
        <v>Alto</v>
      </c>
      <c r="H2547" t="str">
        <f>VLOOKUP($A2547,CATMUN!$B$2:$D$1123,3,0)</f>
        <v>Otros Sistemas de Ciudades</v>
      </c>
      <c r="I2547">
        <f>VLOOKUP($A2547,CATMUN!$B$2:$G$1123,4,0)</f>
        <v>0</v>
      </c>
      <c r="J2547">
        <f>VLOOKUP($A2547,CATMUN!$B$2:$G$1123,6,0)</f>
        <v>14</v>
      </c>
      <c r="K2547" s="69">
        <v>608.28949499999999</v>
      </c>
      <c r="L2547" s="69">
        <v>1632</v>
      </c>
      <c r="M2547" s="69">
        <v>17.296182999999999</v>
      </c>
      <c r="N2547" s="69">
        <v>590.3581823939345</v>
      </c>
      <c r="P2547" s="69">
        <v>190.51995000000002</v>
      </c>
      <c r="Q2547">
        <v>0</v>
      </c>
      <c r="S2547" s="69">
        <v>160.96876800000001</v>
      </c>
      <c r="T2547">
        <v>0</v>
      </c>
      <c r="V2547" s="51">
        <v>19</v>
      </c>
      <c r="W2547" s="51">
        <v>45</v>
      </c>
      <c r="X2547" s="51">
        <v>221</v>
      </c>
    </row>
    <row r="2548" spans="1:24" x14ac:dyDescent="0.2">
      <c r="A2548">
        <v>25797</v>
      </c>
      <c r="B2548" t="s">
        <v>1643</v>
      </c>
      <c r="C2548" t="s">
        <v>1549</v>
      </c>
      <c r="D2548">
        <v>2018</v>
      </c>
      <c r="E2548" t="str">
        <f t="shared" si="39"/>
        <v>257972018</v>
      </c>
      <c r="F2548">
        <v>9567</v>
      </c>
      <c r="G2548" t="str">
        <f>VLOOKUP($A2548,CATMUN!$B$2:$C$1123,2,0)</f>
        <v>Medio</v>
      </c>
      <c r="H2548" t="str">
        <f>VLOOKUP($A2548,CATMUN!$B$2:$D$1123,3,0)</f>
        <v>Municipios intermedios</v>
      </c>
      <c r="I2548">
        <f>VLOOKUP($A2548,CATMUN!$B$2:$G$1123,4,0)</f>
        <v>0</v>
      </c>
      <c r="J2548">
        <f>VLOOKUP($A2548,CATMUN!$B$2:$G$1123,6,0)</f>
        <v>14</v>
      </c>
      <c r="K2548" s="69">
        <v>995.70783200000005</v>
      </c>
      <c r="L2548" s="69">
        <v>1632</v>
      </c>
      <c r="M2548" s="69">
        <v>201.33295999999999</v>
      </c>
      <c r="N2548" s="69">
        <v>150.88139043449155</v>
      </c>
      <c r="P2548" s="69">
        <v>249.73210548</v>
      </c>
      <c r="Q2548">
        <v>0</v>
      </c>
      <c r="S2548" s="69">
        <v>663.19442000000004</v>
      </c>
      <c r="V2548" s="51">
        <v>17</v>
      </c>
      <c r="W2548" s="51">
        <v>12</v>
      </c>
      <c r="X2548" s="51">
        <v>221</v>
      </c>
    </row>
    <row r="2549" spans="1:24" x14ac:dyDescent="0.2">
      <c r="A2549">
        <v>25799</v>
      </c>
      <c r="B2549" t="s">
        <v>1644</v>
      </c>
      <c r="C2549" t="s">
        <v>1549</v>
      </c>
      <c r="D2549">
        <v>2018</v>
      </c>
      <c r="E2549" t="str">
        <f t="shared" si="39"/>
        <v>257992018</v>
      </c>
      <c r="F2549">
        <v>21935</v>
      </c>
      <c r="G2549" t="str">
        <f>VLOOKUP($A2549,CATMUN!$B$2:$C$1123,2,0)</f>
        <v>Alto</v>
      </c>
      <c r="H2549" t="str">
        <f>VLOOKUP($A2549,CATMUN!$B$2:$D$1123,3,0)</f>
        <v>Municipios intermedios</v>
      </c>
      <c r="I2549">
        <f>VLOOKUP($A2549,CATMUN!$B$2:$G$1123,4,0)</f>
        <v>0</v>
      </c>
      <c r="J2549">
        <f>VLOOKUP($A2549,CATMUN!$B$2:$G$1123,6,0)</f>
        <v>14</v>
      </c>
      <c r="K2549" s="69">
        <v>14696.46825</v>
      </c>
      <c r="L2549" s="69">
        <v>1632</v>
      </c>
      <c r="M2549" s="69">
        <v>1853.4417800000001</v>
      </c>
      <c r="N2549" s="69">
        <v>150.88139043449155</v>
      </c>
      <c r="P2549" s="69">
        <v>249.73210548</v>
      </c>
      <c r="Q2549">
        <v>0</v>
      </c>
      <c r="R2549">
        <v>97.574450999999996</v>
      </c>
      <c r="S2549" s="69">
        <v>663.19442000000004</v>
      </c>
      <c r="T2549">
        <v>1</v>
      </c>
      <c r="V2549" s="51">
        <v>38</v>
      </c>
      <c r="W2549" s="51">
        <v>1497</v>
      </c>
      <c r="X2549" s="51">
        <v>530</v>
      </c>
    </row>
    <row r="2550" spans="1:24" x14ac:dyDescent="0.2">
      <c r="A2550">
        <v>25815</v>
      </c>
      <c r="B2550" t="s">
        <v>1647</v>
      </c>
      <c r="C2550" t="s">
        <v>1549</v>
      </c>
      <c r="D2550">
        <v>2018</v>
      </c>
      <c r="E2550" t="str">
        <f t="shared" si="39"/>
        <v>258152018</v>
      </c>
      <c r="F2550">
        <v>15735</v>
      </c>
      <c r="G2550" t="str">
        <f>VLOOKUP($A2550,CATMUN!$B$2:$C$1123,2,0)</f>
        <v>Alto</v>
      </c>
      <c r="H2550" t="str">
        <f>VLOOKUP($A2550,CATMUN!$B$2:$D$1123,3,0)</f>
        <v>Municipios intermedios</v>
      </c>
      <c r="I2550">
        <f>VLOOKUP($A2550,CATMUN!$B$2:$G$1123,4,0)</f>
        <v>0</v>
      </c>
      <c r="J2550">
        <f>VLOOKUP($A2550,CATMUN!$B$2:$G$1123,6,0)</f>
        <v>14</v>
      </c>
      <c r="K2550" s="69">
        <v>2329.2856330999998</v>
      </c>
      <c r="L2550" s="69">
        <v>1632</v>
      </c>
      <c r="M2550" s="69">
        <v>1192.1351200000001</v>
      </c>
      <c r="N2550" s="69">
        <v>150.88139043449155</v>
      </c>
      <c r="P2550" s="69">
        <v>249.73210548</v>
      </c>
      <c r="Q2550">
        <v>0</v>
      </c>
      <c r="R2550">
        <v>0</v>
      </c>
      <c r="S2550" s="69">
        <v>663.19442000000004</v>
      </c>
      <c r="T2550">
        <v>0</v>
      </c>
      <c r="V2550" s="51">
        <v>17</v>
      </c>
      <c r="W2550" s="51">
        <v>49</v>
      </c>
      <c r="X2550" s="51">
        <v>221</v>
      </c>
    </row>
    <row r="2551" spans="1:24" x14ac:dyDescent="0.2">
      <c r="A2551">
        <v>25817</v>
      </c>
      <c r="B2551" t="s">
        <v>1648</v>
      </c>
      <c r="C2551" t="s">
        <v>1549</v>
      </c>
      <c r="D2551">
        <v>2018</v>
      </c>
      <c r="E2551" t="str">
        <f t="shared" si="39"/>
        <v>258172018</v>
      </c>
      <c r="F2551">
        <v>39996</v>
      </c>
      <c r="G2551" t="str">
        <f>VLOOKUP($A2551,CATMUN!$B$2:$C$1123,2,0)</f>
        <v>Alto</v>
      </c>
      <c r="H2551" t="str">
        <f>VLOOKUP($A2551,CATMUN!$B$2:$D$1123,3,0)</f>
        <v>Otros Sistemas de Ciudades</v>
      </c>
      <c r="I2551">
        <f>VLOOKUP($A2551,CATMUN!$B$2:$G$1123,4,0)</f>
        <v>0</v>
      </c>
      <c r="J2551">
        <f>VLOOKUP($A2551,CATMUN!$B$2:$G$1123,6,0)</f>
        <v>14</v>
      </c>
      <c r="K2551" s="69">
        <v>23009.262441999999</v>
      </c>
      <c r="L2551" s="69">
        <v>1632</v>
      </c>
      <c r="M2551" s="69">
        <v>0</v>
      </c>
      <c r="N2551" s="69">
        <v>590.3581823939345</v>
      </c>
      <c r="O2551" s="69">
        <v>0</v>
      </c>
      <c r="P2551" s="69">
        <v>190.51995000000002</v>
      </c>
      <c r="R2551">
        <v>0</v>
      </c>
      <c r="S2551" s="69">
        <v>160.96876800000001</v>
      </c>
      <c r="V2551" s="51">
        <v>39</v>
      </c>
      <c r="W2551" s="51">
        <v>0</v>
      </c>
      <c r="X2551" s="51">
        <v>530</v>
      </c>
    </row>
    <row r="2552" spans="1:24" x14ac:dyDescent="0.2">
      <c r="A2552">
        <v>25843</v>
      </c>
      <c r="B2552" t="s">
        <v>1652</v>
      </c>
      <c r="C2552" t="s">
        <v>1549</v>
      </c>
      <c r="D2552">
        <v>2018</v>
      </c>
      <c r="E2552" t="str">
        <f t="shared" si="39"/>
        <v>258432018</v>
      </c>
      <c r="F2552">
        <v>42558</v>
      </c>
      <c r="G2552" t="str">
        <f>VLOOKUP($A2552,CATMUN!$B$2:$C$1123,2,0)</f>
        <v>Medio</v>
      </c>
      <c r="H2552" t="str">
        <f>VLOOKUP($A2552,CATMUN!$B$2:$D$1123,3,0)</f>
        <v>Municipios intermedios</v>
      </c>
      <c r="I2552">
        <f>VLOOKUP($A2552,CATMUN!$B$2:$G$1123,4,0)</f>
        <v>0</v>
      </c>
      <c r="J2552">
        <f>VLOOKUP($A2552,CATMUN!$B$2:$G$1123,6,0)</f>
        <v>14</v>
      </c>
      <c r="K2552" s="69">
        <v>2817.8165639999997</v>
      </c>
      <c r="L2552" s="69">
        <v>1632</v>
      </c>
      <c r="M2552" s="69">
        <v>294.1671308</v>
      </c>
      <c r="N2552" s="69">
        <v>150.88139043449155</v>
      </c>
      <c r="O2552" s="69">
        <v>0.12065000000000001</v>
      </c>
      <c r="P2552" s="69">
        <v>249.73210548</v>
      </c>
      <c r="S2552" s="69">
        <v>663.19442000000004</v>
      </c>
      <c r="T2552">
        <v>0</v>
      </c>
      <c r="V2552" s="51">
        <v>17</v>
      </c>
      <c r="W2552" s="51">
        <v>224</v>
      </c>
      <c r="X2552" s="51">
        <v>221</v>
      </c>
    </row>
    <row r="2553" spans="1:24" x14ac:dyDescent="0.2">
      <c r="A2553">
        <v>25851</v>
      </c>
      <c r="B2553" t="s">
        <v>1654</v>
      </c>
      <c r="C2553" t="s">
        <v>1549</v>
      </c>
      <c r="D2553">
        <v>2018</v>
      </c>
      <c r="E2553" t="str">
        <f t="shared" si="39"/>
        <v>258512018</v>
      </c>
      <c r="F2553">
        <v>4246</v>
      </c>
      <c r="G2553" t="str">
        <f>VLOOKUP($A2553,CATMUN!$B$2:$C$1123,2,0)</f>
        <v>Medio</v>
      </c>
      <c r="H2553" t="str">
        <f>VLOOKUP($A2553,CATMUN!$B$2:$D$1123,3,0)</f>
        <v>Municipios intermedios</v>
      </c>
      <c r="I2553">
        <f>VLOOKUP($A2553,CATMUN!$B$2:$G$1123,4,0)</f>
        <v>0</v>
      </c>
      <c r="J2553">
        <f>VLOOKUP($A2553,CATMUN!$B$2:$G$1123,6,0)</f>
        <v>14</v>
      </c>
      <c r="K2553" s="69">
        <v>289.69451099999998</v>
      </c>
      <c r="L2553" s="69">
        <v>1632</v>
      </c>
      <c r="M2553" s="69">
        <v>6.2383980000000001</v>
      </c>
      <c r="N2553" s="69">
        <v>150.88139043449155</v>
      </c>
      <c r="P2553" s="69">
        <v>249.73210548</v>
      </c>
      <c r="Q2553">
        <v>0</v>
      </c>
      <c r="S2553" s="69">
        <v>663.19442000000004</v>
      </c>
      <c r="T2553">
        <v>0</v>
      </c>
      <c r="V2553" s="51">
        <v>17</v>
      </c>
      <c r="W2553" s="51">
        <v>11</v>
      </c>
      <c r="X2553" s="51">
        <v>221</v>
      </c>
    </row>
    <row r="2554" spans="1:24" x14ac:dyDescent="0.2">
      <c r="A2554">
        <v>25867</v>
      </c>
      <c r="B2554" t="s">
        <v>1656</v>
      </c>
      <c r="C2554" t="s">
        <v>1549</v>
      </c>
      <c r="D2554">
        <v>2018</v>
      </c>
      <c r="E2554" t="str">
        <f t="shared" si="39"/>
        <v>258672018</v>
      </c>
      <c r="F2554">
        <v>4339</v>
      </c>
      <c r="G2554" t="str">
        <f>VLOOKUP($A2554,CATMUN!$B$2:$C$1123,2,0)</f>
        <v>Medio</v>
      </c>
      <c r="H2554" t="str">
        <f>VLOOKUP($A2554,CATMUN!$B$2:$D$1123,3,0)</f>
        <v>Municipios intermedios</v>
      </c>
      <c r="I2554">
        <f>VLOOKUP($A2554,CATMUN!$B$2:$G$1123,4,0)</f>
        <v>0</v>
      </c>
      <c r="J2554">
        <f>VLOOKUP($A2554,CATMUN!$B$2:$G$1123,6,0)</f>
        <v>14</v>
      </c>
      <c r="K2554" s="69">
        <v>148.450716</v>
      </c>
      <c r="L2554" s="69">
        <v>1632</v>
      </c>
      <c r="N2554" s="69">
        <v>150.88139043449155</v>
      </c>
      <c r="P2554" s="69">
        <v>249.73210548</v>
      </c>
      <c r="Q2554">
        <v>0</v>
      </c>
      <c r="S2554" s="69">
        <v>663.19442000000004</v>
      </c>
      <c r="T2554">
        <v>0</v>
      </c>
      <c r="V2554" s="51">
        <v>17</v>
      </c>
      <c r="W2554" s="51">
        <v>112</v>
      </c>
      <c r="X2554" s="51">
        <v>221</v>
      </c>
    </row>
    <row r="2555" spans="1:24" x14ac:dyDescent="0.2">
      <c r="A2555">
        <v>25873</v>
      </c>
      <c r="B2555" t="s">
        <v>1658</v>
      </c>
      <c r="C2555" t="s">
        <v>1549</v>
      </c>
      <c r="D2555">
        <v>2018</v>
      </c>
      <c r="E2555" t="str">
        <f t="shared" si="39"/>
        <v>258732018</v>
      </c>
      <c r="F2555">
        <v>17187</v>
      </c>
      <c r="G2555" t="str">
        <f>VLOOKUP($A2555,CATMUN!$B$2:$C$1123,2,0)</f>
        <v>Medio</v>
      </c>
      <c r="H2555" t="str">
        <f>VLOOKUP($A2555,CATMUN!$B$2:$D$1123,3,0)</f>
        <v>Municipios intermedios</v>
      </c>
      <c r="I2555">
        <f>VLOOKUP($A2555,CATMUN!$B$2:$G$1123,4,0)</f>
        <v>0</v>
      </c>
      <c r="J2555">
        <f>VLOOKUP($A2555,CATMUN!$B$2:$G$1123,6,0)</f>
        <v>14</v>
      </c>
      <c r="K2555" s="69">
        <v>1262.3563359999998</v>
      </c>
      <c r="L2555" s="69">
        <v>1632</v>
      </c>
      <c r="M2555" s="69">
        <v>168.049756</v>
      </c>
      <c r="N2555" s="69">
        <v>150.88139043449155</v>
      </c>
      <c r="P2555" s="69">
        <v>249.73210548</v>
      </c>
      <c r="Q2555">
        <v>0</v>
      </c>
      <c r="S2555" s="69">
        <v>663.19442000000004</v>
      </c>
      <c r="V2555" s="51">
        <v>17</v>
      </c>
      <c r="W2555" s="51">
        <v>54</v>
      </c>
      <c r="X2555" s="51">
        <v>221</v>
      </c>
    </row>
    <row r="2556" spans="1:24" x14ac:dyDescent="0.2">
      <c r="A2556">
        <v>25875</v>
      </c>
      <c r="B2556" t="s">
        <v>1659</v>
      </c>
      <c r="C2556" t="s">
        <v>1549</v>
      </c>
      <c r="D2556">
        <v>2018</v>
      </c>
      <c r="E2556" t="str">
        <f t="shared" si="39"/>
        <v>258752018</v>
      </c>
      <c r="F2556">
        <v>26873</v>
      </c>
      <c r="G2556" t="str">
        <f>VLOOKUP($A2556,CATMUN!$B$2:$C$1123,2,0)</f>
        <v>Alto</v>
      </c>
      <c r="H2556" t="str">
        <f>VLOOKUP($A2556,CATMUN!$B$2:$D$1123,3,0)</f>
        <v>Municipios intermedios</v>
      </c>
      <c r="I2556">
        <f>VLOOKUP($A2556,CATMUN!$B$2:$G$1123,4,0)</f>
        <v>0</v>
      </c>
      <c r="J2556">
        <f>VLOOKUP($A2556,CATMUN!$B$2:$G$1123,6,0)</f>
        <v>14</v>
      </c>
      <c r="K2556" s="69">
        <v>4640.8925659999995</v>
      </c>
      <c r="L2556" s="69">
        <v>1632</v>
      </c>
      <c r="M2556" s="69">
        <v>707.87528899999995</v>
      </c>
      <c r="N2556" s="69">
        <v>150.88139043449155</v>
      </c>
      <c r="P2556" s="69">
        <v>249.73210548</v>
      </c>
      <c r="Q2556">
        <v>0</v>
      </c>
      <c r="R2556">
        <v>663.19442000000004</v>
      </c>
      <c r="S2556" s="69">
        <v>663.19442000000004</v>
      </c>
      <c r="V2556" s="51">
        <v>17</v>
      </c>
      <c r="W2556" s="51">
        <v>189</v>
      </c>
      <c r="X2556" s="51">
        <v>221</v>
      </c>
    </row>
    <row r="2557" spans="1:24" x14ac:dyDescent="0.2">
      <c r="A2557">
        <v>25878</v>
      </c>
      <c r="B2557" t="s">
        <v>1660</v>
      </c>
      <c r="C2557" t="s">
        <v>1549</v>
      </c>
      <c r="D2557">
        <v>2018</v>
      </c>
      <c r="E2557" t="str">
        <f t="shared" si="39"/>
        <v>258782018</v>
      </c>
      <c r="F2557">
        <v>13234</v>
      </c>
      <c r="G2557" t="str">
        <f>VLOOKUP($A2557,CATMUN!$B$2:$C$1123,2,0)</f>
        <v>Medio</v>
      </c>
      <c r="H2557" t="str">
        <f>VLOOKUP($A2557,CATMUN!$B$2:$D$1123,3,0)</f>
        <v>Municipios intermedios</v>
      </c>
      <c r="I2557">
        <f>VLOOKUP($A2557,CATMUN!$B$2:$G$1123,4,0)</f>
        <v>0</v>
      </c>
      <c r="J2557">
        <f>VLOOKUP($A2557,CATMUN!$B$2:$G$1123,6,0)</f>
        <v>14</v>
      </c>
      <c r="K2557" s="69">
        <v>1094.1428330000001</v>
      </c>
      <c r="L2557" s="69">
        <v>1632</v>
      </c>
      <c r="M2557" s="69">
        <v>0</v>
      </c>
      <c r="N2557" s="69">
        <v>150.88139043449155</v>
      </c>
      <c r="P2557" s="69">
        <v>249.73210548</v>
      </c>
      <c r="Q2557">
        <v>0</v>
      </c>
      <c r="S2557" s="69">
        <v>663.19442000000004</v>
      </c>
      <c r="T2557">
        <v>0</v>
      </c>
      <c r="V2557" s="51">
        <v>38</v>
      </c>
      <c r="W2557" s="51">
        <v>13</v>
      </c>
      <c r="X2557" s="51">
        <v>530</v>
      </c>
    </row>
    <row r="2558" spans="1:24" x14ac:dyDescent="0.2">
      <c r="A2558">
        <v>25898</v>
      </c>
      <c r="B2558" t="s">
        <v>1662</v>
      </c>
      <c r="C2558" t="s">
        <v>1549</v>
      </c>
      <c r="D2558">
        <v>2018</v>
      </c>
      <c r="E2558" t="str">
        <f t="shared" si="39"/>
        <v>258982018</v>
      </c>
      <c r="F2558">
        <v>4659</v>
      </c>
      <c r="G2558" t="str">
        <f>VLOOKUP($A2558,CATMUN!$B$2:$C$1123,2,0)</f>
        <v>Medio</v>
      </c>
      <c r="H2558" t="str">
        <f>VLOOKUP($A2558,CATMUN!$B$2:$D$1123,3,0)</f>
        <v>Municipios intermedios</v>
      </c>
      <c r="I2558">
        <f>VLOOKUP($A2558,CATMUN!$B$2:$G$1123,4,0)</f>
        <v>0</v>
      </c>
      <c r="J2558">
        <f>VLOOKUP($A2558,CATMUN!$B$2:$G$1123,6,0)</f>
        <v>14</v>
      </c>
      <c r="K2558" s="69">
        <v>565.03889300000003</v>
      </c>
      <c r="L2558" s="69">
        <v>1632</v>
      </c>
      <c r="M2558" s="69">
        <v>7.0313360000000005</v>
      </c>
      <c r="N2558" s="69">
        <v>150.88139043449155</v>
      </c>
      <c r="P2558" s="69">
        <v>249.73210548</v>
      </c>
      <c r="Q2558">
        <v>0</v>
      </c>
      <c r="S2558" s="69">
        <v>663.19442000000004</v>
      </c>
      <c r="T2558">
        <v>0</v>
      </c>
      <c r="U2558">
        <v>0.6905</v>
      </c>
      <c r="V2558" s="51">
        <v>17</v>
      </c>
      <c r="W2558" s="51">
        <v>2</v>
      </c>
      <c r="X2558" s="51">
        <v>221</v>
      </c>
    </row>
    <row r="2559" spans="1:24" x14ac:dyDescent="0.2">
      <c r="A2559">
        <v>27810</v>
      </c>
      <c r="B2559" t="s">
        <v>1693</v>
      </c>
      <c r="C2559" t="s">
        <v>1664</v>
      </c>
      <c r="D2559">
        <v>2018</v>
      </c>
      <c r="E2559" t="str">
        <f t="shared" si="39"/>
        <v>278102018</v>
      </c>
      <c r="F2559">
        <v>6816</v>
      </c>
      <c r="G2559" t="str">
        <f>VLOOKUP($A2559,CATMUN!$B$2:$C$1123,2,0)</f>
        <v>Bajo</v>
      </c>
      <c r="H2559" t="str">
        <f>VLOOKUP($A2559,CATMUN!$B$2:$D$1123,3,0)</f>
        <v>Municipios intermedios</v>
      </c>
      <c r="I2559">
        <f>VLOOKUP($A2559,CATMUN!$B$2:$G$1123,4,0)</f>
        <v>0</v>
      </c>
      <c r="J2559">
        <f>VLOOKUP($A2559,CATMUN!$B$2:$G$1123,6,0)</f>
        <v>14</v>
      </c>
      <c r="K2559" s="69">
        <v>5.8218040000000002</v>
      </c>
      <c r="L2559" s="69">
        <v>1632</v>
      </c>
      <c r="N2559" s="69">
        <v>150.88139043449155</v>
      </c>
      <c r="P2559" s="69">
        <v>249.73210548</v>
      </c>
      <c r="Q2559">
        <v>0</v>
      </c>
      <c r="S2559" s="69">
        <v>663.19442000000004</v>
      </c>
      <c r="T2559">
        <v>0</v>
      </c>
      <c r="V2559" s="51">
        <v>17</v>
      </c>
      <c r="W2559" s="51">
        <v>5</v>
      </c>
      <c r="X2559" s="51">
        <v>221</v>
      </c>
    </row>
    <row r="2560" spans="1:24" x14ac:dyDescent="0.2">
      <c r="A2560">
        <v>41132</v>
      </c>
      <c r="B2560" t="s">
        <v>1702</v>
      </c>
      <c r="C2560" t="s">
        <v>1694</v>
      </c>
      <c r="D2560">
        <v>2018</v>
      </c>
      <c r="E2560" t="str">
        <f t="shared" si="39"/>
        <v>411322018</v>
      </c>
      <c r="F2560">
        <v>31087</v>
      </c>
      <c r="G2560" t="str">
        <f>VLOOKUP($A2560,CATMUN!$B$2:$C$1123,2,0)</f>
        <v>Medio</v>
      </c>
      <c r="H2560" t="str">
        <f>VLOOKUP($A2560,CATMUN!$B$2:$D$1123,3,0)</f>
        <v>Municipios intermedios</v>
      </c>
      <c r="I2560">
        <f>VLOOKUP($A2560,CATMUN!$B$2:$G$1123,4,0)</f>
        <v>0</v>
      </c>
      <c r="J2560">
        <f>VLOOKUP($A2560,CATMUN!$B$2:$G$1123,6,0)</f>
        <v>14</v>
      </c>
      <c r="K2560" s="69">
        <v>911.76625200000001</v>
      </c>
      <c r="L2560" s="69">
        <v>1632</v>
      </c>
      <c r="M2560" s="69">
        <v>21.989463000000001</v>
      </c>
      <c r="N2560" s="69">
        <v>150.88139043449155</v>
      </c>
      <c r="P2560" s="69">
        <v>249.73210548</v>
      </c>
      <c r="Q2560">
        <v>0</v>
      </c>
      <c r="S2560" s="69">
        <v>663.19442000000004</v>
      </c>
      <c r="T2560">
        <v>0</v>
      </c>
      <c r="V2560" s="51">
        <v>17</v>
      </c>
      <c r="W2560" s="51">
        <v>193</v>
      </c>
      <c r="X2560" s="51">
        <v>221</v>
      </c>
    </row>
    <row r="2561" spans="1:24" x14ac:dyDescent="0.2">
      <c r="A2561">
        <v>41298</v>
      </c>
      <c r="B2561" t="s">
        <v>1705</v>
      </c>
      <c r="C2561" t="s">
        <v>1694</v>
      </c>
      <c r="D2561">
        <v>2018</v>
      </c>
      <c r="E2561" t="str">
        <f t="shared" si="39"/>
        <v>412982018</v>
      </c>
      <c r="F2561">
        <v>72382</v>
      </c>
      <c r="G2561" t="str">
        <f>VLOOKUP($A2561,CATMUN!$B$2:$C$1123,2,0)</f>
        <v>Medio</v>
      </c>
      <c r="H2561" t="str">
        <f>VLOOKUP($A2561,CATMUN!$B$2:$D$1123,3,0)</f>
        <v>Municipios intermedios</v>
      </c>
      <c r="I2561">
        <f>VLOOKUP($A2561,CATMUN!$B$2:$G$1123,4,0)</f>
        <v>0</v>
      </c>
      <c r="J2561">
        <f>VLOOKUP($A2561,CATMUN!$B$2:$G$1123,6,0)</f>
        <v>14</v>
      </c>
      <c r="K2561" s="69">
        <v>1613.3025419999999</v>
      </c>
      <c r="L2561" s="69">
        <v>1632</v>
      </c>
      <c r="M2561" s="69">
        <v>15.380818999999999</v>
      </c>
      <c r="N2561" s="69">
        <v>150.88139043449155</v>
      </c>
      <c r="P2561" s="69">
        <v>249.73210548</v>
      </c>
      <c r="Q2561">
        <v>0</v>
      </c>
      <c r="S2561" s="69">
        <v>663.19442000000004</v>
      </c>
      <c r="T2561">
        <v>0</v>
      </c>
      <c r="U2561">
        <v>20.644485</v>
      </c>
      <c r="V2561" s="51">
        <v>17</v>
      </c>
      <c r="W2561" s="51">
        <v>238</v>
      </c>
      <c r="X2561" s="51">
        <v>221</v>
      </c>
    </row>
    <row r="2562" spans="1:24" x14ac:dyDescent="0.2">
      <c r="A2562">
        <v>41306</v>
      </c>
      <c r="B2562" t="s">
        <v>1706</v>
      </c>
      <c r="C2562" t="s">
        <v>1694</v>
      </c>
      <c r="D2562">
        <v>2018</v>
      </c>
      <c r="E2562" t="str">
        <f t="shared" ref="E2562:E2625" si="40">A2562&amp;D2562</f>
        <v>413062018</v>
      </c>
      <c r="F2562">
        <v>24583</v>
      </c>
      <c r="G2562" t="str">
        <f>VLOOKUP($A2562,CATMUN!$B$2:$C$1123,2,0)</f>
        <v>Bajo</v>
      </c>
      <c r="H2562" t="str">
        <f>VLOOKUP($A2562,CATMUN!$B$2:$D$1123,3,0)</f>
        <v>Municipios intermedios</v>
      </c>
      <c r="I2562">
        <f>VLOOKUP($A2562,CATMUN!$B$2:$G$1123,4,0)</f>
        <v>0</v>
      </c>
      <c r="J2562">
        <f>VLOOKUP($A2562,CATMUN!$B$2:$G$1123,6,0)</f>
        <v>14</v>
      </c>
      <c r="K2562" s="69">
        <v>700.74701629999993</v>
      </c>
      <c r="L2562" s="69">
        <v>1632</v>
      </c>
      <c r="M2562" s="69">
        <v>46.997931999999999</v>
      </c>
      <c r="N2562" s="69">
        <v>150.88139043449155</v>
      </c>
      <c r="P2562" s="69">
        <v>249.73210548</v>
      </c>
      <c r="S2562" s="69">
        <v>663.19442000000004</v>
      </c>
      <c r="T2562">
        <v>0</v>
      </c>
      <c r="V2562" s="51">
        <v>17</v>
      </c>
      <c r="W2562" s="51">
        <v>44</v>
      </c>
      <c r="X2562" s="51">
        <v>221</v>
      </c>
    </row>
    <row r="2563" spans="1:24" x14ac:dyDescent="0.2">
      <c r="A2563">
        <v>41548</v>
      </c>
      <c r="B2563" t="s">
        <v>1717</v>
      </c>
      <c r="C2563" t="s">
        <v>1694</v>
      </c>
      <c r="D2563">
        <v>2018</v>
      </c>
      <c r="E2563" t="str">
        <f t="shared" si="40"/>
        <v>415482018</v>
      </c>
      <c r="F2563">
        <v>13787</v>
      </c>
      <c r="G2563" t="str">
        <f>VLOOKUP($A2563,CATMUN!$B$2:$C$1123,2,0)</f>
        <v>Medio</v>
      </c>
      <c r="H2563" t="str">
        <f>VLOOKUP($A2563,CATMUN!$B$2:$D$1123,3,0)</f>
        <v>Municipios intermedios</v>
      </c>
      <c r="I2563">
        <f>VLOOKUP($A2563,CATMUN!$B$2:$G$1123,4,0)</f>
        <v>0</v>
      </c>
      <c r="J2563">
        <f>VLOOKUP($A2563,CATMUN!$B$2:$G$1123,6,0)</f>
        <v>14</v>
      </c>
      <c r="K2563" s="69">
        <v>176.21372600000001</v>
      </c>
      <c r="L2563" s="69">
        <v>1632</v>
      </c>
      <c r="M2563" s="69">
        <v>2.3270940000000002</v>
      </c>
      <c r="N2563" s="69">
        <v>150.88139043449155</v>
      </c>
      <c r="P2563" s="69">
        <v>249.73210548</v>
      </c>
      <c r="Q2563">
        <v>0</v>
      </c>
      <c r="R2563">
        <v>0</v>
      </c>
      <c r="S2563" s="69">
        <v>663.19442000000004</v>
      </c>
      <c r="T2563">
        <v>0</v>
      </c>
      <c r="V2563" s="51">
        <v>17</v>
      </c>
      <c r="W2563" s="51">
        <v>14</v>
      </c>
      <c r="X2563" s="51">
        <v>221</v>
      </c>
    </row>
    <row r="2564" spans="1:24" x14ac:dyDescent="0.2">
      <c r="A2564">
        <v>41807</v>
      </c>
      <c r="B2564" t="s">
        <v>1727</v>
      </c>
      <c r="C2564" t="s">
        <v>1694</v>
      </c>
      <c r="D2564">
        <v>2018</v>
      </c>
      <c r="E2564" t="str">
        <f t="shared" si="40"/>
        <v>418072018</v>
      </c>
      <c r="F2564">
        <v>21799</v>
      </c>
      <c r="G2564" t="str">
        <f>VLOOKUP($A2564,CATMUN!$B$2:$C$1123,2,0)</f>
        <v>Medio</v>
      </c>
      <c r="H2564" t="str">
        <f>VLOOKUP($A2564,CATMUN!$B$2:$D$1123,3,0)</f>
        <v>Municipios intermedios</v>
      </c>
      <c r="I2564">
        <f>VLOOKUP($A2564,CATMUN!$B$2:$G$1123,4,0)</f>
        <v>0</v>
      </c>
      <c r="J2564">
        <f>VLOOKUP($A2564,CATMUN!$B$2:$G$1123,6,0)</f>
        <v>14</v>
      </c>
      <c r="K2564" s="69">
        <v>397.09325100000001</v>
      </c>
      <c r="L2564" s="69">
        <v>1632</v>
      </c>
      <c r="M2564" s="69">
        <v>7.5898909999999997</v>
      </c>
      <c r="N2564" s="69">
        <v>150.88139043449155</v>
      </c>
      <c r="P2564" s="69">
        <v>249.73210548</v>
      </c>
      <c r="Q2564">
        <v>0</v>
      </c>
      <c r="S2564" s="69">
        <v>663.19442000000004</v>
      </c>
      <c r="T2564">
        <v>0</v>
      </c>
      <c r="V2564" s="51">
        <v>17</v>
      </c>
      <c r="W2564" s="51">
        <v>30</v>
      </c>
      <c r="X2564" s="51">
        <v>221</v>
      </c>
    </row>
    <row r="2565" spans="1:24" x14ac:dyDescent="0.2">
      <c r="A2565">
        <v>44098</v>
      </c>
      <c r="B2565" t="s">
        <v>1734</v>
      </c>
      <c r="C2565" t="s">
        <v>1730</v>
      </c>
      <c r="D2565">
        <v>2018</v>
      </c>
      <c r="E2565" t="str">
        <f t="shared" si="40"/>
        <v>440982018</v>
      </c>
      <c r="F2565">
        <v>13016</v>
      </c>
      <c r="G2565" t="str">
        <f>VLOOKUP($A2565,CATMUN!$B$2:$C$1123,2,0)</f>
        <v>Medio</v>
      </c>
      <c r="H2565" t="str">
        <f>VLOOKUP($A2565,CATMUN!$B$2:$D$1123,3,0)</f>
        <v>Municipios intermedios</v>
      </c>
      <c r="I2565">
        <f>VLOOKUP($A2565,CATMUN!$B$2:$G$1123,4,0)</f>
        <v>0</v>
      </c>
      <c r="J2565">
        <f>VLOOKUP($A2565,CATMUN!$B$2:$G$1123,6,0)</f>
        <v>14</v>
      </c>
      <c r="K2565" s="69">
        <v>259.17242600000003</v>
      </c>
      <c r="L2565" s="69">
        <v>1632</v>
      </c>
      <c r="M2565" s="69">
        <v>89.570933000000011</v>
      </c>
      <c r="N2565" s="69">
        <v>150.88139043449155</v>
      </c>
      <c r="P2565" s="69">
        <v>249.73210548</v>
      </c>
      <c r="Q2565">
        <v>0</v>
      </c>
      <c r="S2565" s="69">
        <v>663.19442000000004</v>
      </c>
      <c r="T2565">
        <v>0</v>
      </c>
      <c r="V2565" s="51">
        <v>17</v>
      </c>
      <c r="W2565" s="51">
        <v>0</v>
      </c>
      <c r="X2565" s="51">
        <v>221</v>
      </c>
    </row>
    <row r="2566" spans="1:24" x14ac:dyDescent="0.2">
      <c r="A2566">
        <v>44279</v>
      </c>
      <c r="B2566" t="s">
        <v>1736</v>
      </c>
      <c r="C2566" t="s">
        <v>1730</v>
      </c>
      <c r="D2566">
        <v>2018</v>
      </c>
      <c r="E2566" t="str">
        <f t="shared" si="40"/>
        <v>442792018</v>
      </c>
      <c r="F2566">
        <v>42772</v>
      </c>
      <c r="G2566" t="str">
        <f>VLOOKUP($A2566,CATMUN!$B$2:$C$1123,2,0)</f>
        <v>Medio</v>
      </c>
      <c r="H2566" t="str">
        <f>VLOOKUP($A2566,CATMUN!$B$2:$D$1123,3,0)</f>
        <v>Municipios intermedios</v>
      </c>
      <c r="I2566">
        <f>VLOOKUP($A2566,CATMUN!$B$2:$G$1123,4,0)</f>
        <v>0</v>
      </c>
      <c r="J2566">
        <f>VLOOKUP($A2566,CATMUN!$B$2:$G$1123,6,0)</f>
        <v>14</v>
      </c>
      <c r="K2566" s="69">
        <v>711.48065599999995</v>
      </c>
      <c r="L2566" s="69">
        <v>1632</v>
      </c>
      <c r="M2566" s="69">
        <v>43.854413999999998</v>
      </c>
      <c r="N2566" s="69">
        <v>150.88139043449155</v>
      </c>
      <c r="O2566" s="69">
        <v>0</v>
      </c>
      <c r="P2566" s="69">
        <v>249.73210548</v>
      </c>
      <c r="S2566" s="69">
        <v>663.19442000000004</v>
      </c>
      <c r="T2566">
        <v>0</v>
      </c>
      <c r="V2566" s="51">
        <v>8</v>
      </c>
      <c r="W2566" s="51">
        <v>65</v>
      </c>
      <c r="X2566" s="51">
        <v>151</v>
      </c>
    </row>
    <row r="2567" spans="1:24" x14ac:dyDescent="0.2">
      <c r="A2567">
        <v>44378</v>
      </c>
      <c r="B2567" t="s">
        <v>1737</v>
      </c>
      <c r="C2567" t="s">
        <v>1730</v>
      </c>
      <c r="D2567">
        <v>2018</v>
      </c>
      <c r="E2567" t="str">
        <f t="shared" si="40"/>
        <v>443782018</v>
      </c>
      <c r="F2567">
        <v>20044</v>
      </c>
      <c r="G2567" t="str">
        <f>VLOOKUP($A2567,CATMUN!$B$2:$C$1123,2,0)</f>
        <v>Medio</v>
      </c>
      <c r="H2567" t="str">
        <f>VLOOKUP($A2567,CATMUN!$B$2:$D$1123,3,0)</f>
        <v>Municipios intermedios</v>
      </c>
      <c r="I2567">
        <f>VLOOKUP($A2567,CATMUN!$B$2:$G$1123,4,0)</f>
        <v>0</v>
      </c>
      <c r="J2567">
        <f>VLOOKUP($A2567,CATMUN!$B$2:$G$1123,6,0)</f>
        <v>14</v>
      </c>
      <c r="K2567" s="69">
        <v>527.60826899999995</v>
      </c>
      <c r="L2567" s="69">
        <v>1632</v>
      </c>
      <c r="M2567" s="69">
        <v>3.8345470000000001</v>
      </c>
      <c r="N2567" s="69">
        <v>150.88139043449155</v>
      </c>
      <c r="P2567" s="69">
        <v>249.73210548</v>
      </c>
      <c r="S2567" s="69">
        <v>663.19442000000004</v>
      </c>
      <c r="T2567">
        <v>0</v>
      </c>
      <c r="V2567" s="51">
        <v>8</v>
      </c>
      <c r="W2567" s="51">
        <v>55</v>
      </c>
      <c r="X2567" s="51">
        <v>151</v>
      </c>
    </row>
    <row r="2568" spans="1:24" x14ac:dyDescent="0.2">
      <c r="A2568">
        <v>44560</v>
      </c>
      <c r="B2568" t="s">
        <v>1740</v>
      </c>
      <c r="C2568" t="s">
        <v>1730</v>
      </c>
      <c r="D2568">
        <v>2018</v>
      </c>
      <c r="E2568" t="str">
        <f t="shared" si="40"/>
        <v>445602018</v>
      </c>
      <c r="F2568">
        <v>83072</v>
      </c>
      <c r="G2568" t="str">
        <f>VLOOKUP($A2568,CATMUN!$B$2:$C$1123,2,0)</f>
        <v>Medio</v>
      </c>
      <c r="H2568" t="str">
        <f>VLOOKUP($A2568,CATMUN!$B$2:$D$1123,3,0)</f>
        <v>Municipios intermedios</v>
      </c>
      <c r="I2568">
        <f>VLOOKUP($A2568,CATMUN!$B$2:$G$1123,4,0)</f>
        <v>0</v>
      </c>
      <c r="J2568">
        <f>VLOOKUP($A2568,CATMUN!$B$2:$G$1123,6,0)</f>
        <v>14</v>
      </c>
      <c r="K2568" s="69">
        <v>1283.3016279999999</v>
      </c>
      <c r="L2568" s="69">
        <v>1632</v>
      </c>
      <c r="M2568" s="69">
        <v>0.88525999999999994</v>
      </c>
      <c r="N2568" s="69">
        <v>150.88139043449155</v>
      </c>
      <c r="P2568" s="69">
        <v>249.73210548</v>
      </c>
      <c r="Q2568">
        <v>0</v>
      </c>
      <c r="S2568" s="69">
        <v>663.19442000000004</v>
      </c>
      <c r="T2568">
        <v>0</v>
      </c>
      <c r="U2568">
        <v>6.4512470000000004</v>
      </c>
      <c r="V2568" s="51">
        <v>17</v>
      </c>
      <c r="W2568" s="51">
        <v>27</v>
      </c>
      <c r="X2568" s="51">
        <v>221</v>
      </c>
    </row>
    <row r="2569" spans="1:24" x14ac:dyDescent="0.2">
      <c r="A2569">
        <v>44855</v>
      </c>
      <c r="B2569" t="s">
        <v>1743</v>
      </c>
      <c r="C2569" t="s">
        <v>1730</v>
      </c>
      <c r="D2569">
        <v>2018</v>
      </c>
      <c r="E2569" t="str">
        <f t="shared" si="40"/>
        <v>448552018</v>
      </c>
      <c r="F2569">
        <v>10985</v>
      </c>
      <c r="G2569" t="str">
        <f>VLOOKUP($A2569,CATMUN!$B$2:$C$1123,2,0)</f>
        <v>Bajo</v>
      </c>
      <c r="H2569" t="str">
        <f>VLOOKUP($A2569,CATMUN!$B$2:$D$1123,3,0)</f>
        <v>Municipios intermedios</v>
      </c>
      <c r="I2569">
        <f>VLOOKUP($A2569,CATMUN!$B$2:$G$1123,4,0)</f>
        <v>0</v>
      </c>
      <c r="J2569">
        <f>VLOOKUP($A2569,CATMUN!$B$2:$G$1123,6,0)</f>
        <v>14</v>
      </c>
      <c r="K2569" s="69">
        <v>29.909728999999999</v>
      </c>
      <c r="L2569" s="69">
        <v>1632</v>
      </c>
      <c r="M2569" s="69">
        <v>4.7403069999999996</v>
      </c>
      <c r="N2569" s="69">
        <v>150.88139043449155</v>
      </c>
      <c r="O2569" s="69">
        <v>0</v>
      </c>
      <c r="P2569" s="69">
        <v>249.73210548</v>
      </c>
      <c r="Q2569">
        <v>0</v>
      </c>
      <c r="S2569" s="69">
        <v>663.19442000000004</v>
      </c>
      <c r="T2569">
        <v>0</v>
      </c>
      <c r="V2569" s="51">
        <v>17</v>
      </c>
      <c r="W2569" s="51">
        <v>0</v>
      </c>
      <c r="X2569" s="51">
        <v>221</v>
      </c>
    </row>
    <row r="2570" spans="1:24" x14ac:dyDescent="0.2">
      <c r="A2570">
        <v>44874</v>
      </c>
      <c r="B2570" t="s">
        <v>1287</v>
      </c>
      <c r="C2570" t="s">
        <v>1730</v>
      </c>
      <c r="D2570">
        <v>2018</v>
      </c>
      <c r="E2570" t="str">
        <f t="shared" si="40"/>
        <v>448742018</v>
      </c>
      <c r="F2570">
        <v>28346</v>
      </c>
      <c r="G2570" t="str">
        <f>VLOOKUP($A2570,CATMUN!$B$2:$C$1123,2,0)</f>
        <v>Medio</v>
      </c>
      <c r="H2570" t="str">
        <f>VLOOKUP($A2570,CATMUN!$B$2:$D$1123,3,0)</f>
        <v>Municipios intermedios</v>
      </c>
      <c r="I2570">
        <f>VLOOKUP($A2570,CATMUN!$B$2:$G$1123,4,0)</f>
        <v>0</v>
      </c>
      <c r="J2570">
        <f>VLOOKUP($A2570,CATMUN!$B$2:$G$1123,6,0)</f>
        <v>14</v>
      </c>
      <c r="K2570" s="69">
        <v>269.08949899999999</v>
      </c>
      <c r="L2570" s="69">
        <v>1632</v>
      </c>
      <c r="M2570" s="69">
        <v>0</v>
      </c>
      <c r="N2570" s="69">
        <v>150.88139043449155</v>
      </c>
      <c r="O2570" s="69">
        <v>0</v>
      </c>
      <c r="P2570" s="69">
        <v>249.73210548</v>
      </c>
      <c r="Q2570">
        <v>0</v>
      </c>
      <c r="S2570" s="69">
        <v>663.19442000000004</v>
      </c>
      <c r="T2570">
        <v>0</v>
      </c>
      <c r="V2570" s="51">
        <v>17</v>
      </c>
      <c r="W2570" s="51">
        <v>27</v>
      </c>
      <c r="X2570" s="51">
        <v>221</v>
      </c>
    </row>
    <row r="2571" spans="1:24" x14ac:dyDescent="0.2">
      <c r="A2571">
        <v>47053</v>
      </c>
      <c r="B2571" t="s">
        <v>1747</v>
      </c>
      <c r="C2571" t="s">
        <v>1744</v>
      </c>
      <c r="D2571">
        <v>2018</v>
      </c>
      <c r="E2571" t="str">
        <f t="shared" si="40"/>
        <v>470532018</v>
      </c>
      <c r="F2571">
        <v>39857</v>
      </c>
      <c r="G2571" t="str">
        <f>VLOOKUP($A2571,CATMUN!$B$2:$C$1123,2,0)</f>
        <v>Bajo</v>
      </c>
      <c r="H2571" t="str">
        <f>VLOOKUP($A2571,CATMUN!$B$2:$D$1123,3,0)</f>
        <v>Municipios intermedios</v>
      </c>
      <c r="I2571">
        <f>VLOOKUP($A2571,CATMUN!$B$2:$G$1123,4,0)</f>
        <v>0</v>
      </c>
      <c r="J2571">
        <f>VLOOKUP($A2571,CATMUN!$B$2:$G$1123,6,0)</f>
        <v>14</v>
      </c>
      <c r="K2571" s="69">
        <v>349.42862000000002</v>
      </c>
      <c r="L2571" s="69">
        <v>1632</v>
      </c>
      <c r="M2571" s="69">
        <v>1.9304749999999999</v>
      </c>
      <c r="N2571" s="69">
        <v>150.88139043449155</v>
      </c>
      <c r="P2571" s="69">
        <v>249.73210548</v>
      </c>
      <c r="Q2571">
        <v>0</v>
      </c>
      <c r="S2571" s="69">
        <v>663.19442000000004</v>
      </c>
      <c r="T2571">
        <v>0</v>
      </c>
      <c r="V2571" s="51">
        <v>17</v>
      </c>
      <c r="W2571" s="51">
        <v>84</v>
      </c>
      <c r="X2571" s="51">
        <v>221</v>
      </c>
    </row>
    <row r="2572" spans="1:24" x14ac:dyDescent="0.2">
      <c r="A2572">
        <v>47205</v>
      </c>
      <c r="B2572" t="s">
        <v>1752</v>
      </c>
      <c r="C2572" t="s">
        <v>1744</v>
      </c>
      <c r="D2572">
        <v>2018</v>
      </c>
      <c r="E2572" t="str">
        <f t="shared" si="40"/>
        <v>472052018</v>
      </c>
      <c r="F2572">
        <v>10505</v>
      </c>
      <c r="G2572" t="str">
        <f>VLOOKUP($A2572,CATMUN!$B$2:$C$1123,2,0)</f>
        <v>Bajo</v>
      </c>
      <c r="H2572" t="str">
        <f>VLOOKUP($A2572,CATMUN!$B$2:$D$1123,3,0)</f>
        <v>Municipios intermedios</v>
      </c>
      <c r="I2572">
        <f>VLOOKUP($A2572,CATMUN!$B$2:$G$1123,4,0)</f>
        <v>0</v>
      </c>
      <c r="J2572">
        <f>VLOOKUP($A2572,CATMUN!$B$2:$G$1123,6,0)</f>
        <v>14</v>
      </c>
      <c r="K2572" s="69">
        <v>37.772587000000001</v>
      </c>
      <c r="L2572" s="69">
        <v>1632</v>
      </c>
      <c r="N2572" s="69">
        <v>150.88139043449155</v>
      </c>
      <c r="P2572" s="69">
        <v>249.73210548</v>
      </c>
      <c r="Q2572">
        <v>0</v>
      </c>
      <c r="S2572" s="69">
        <v>663.19442000000004</v>
      </c>
      <c r="T2572">
        <v>0</v>
      </c>
      <c r="V2572" s="51">
        <v>17</v>
      </c>
      <c r="W2572" s="51">
        <v>12</v>
      </c>
      <c r="X2572" s="51">
        <v>221</v>
      </c>
    </row>
    <row r="2573" spans="1:24" x14ac:dyDescent="0.2">
      <c r="A2573">
        <v>47245</v>
      </c>
      <c r="B2573" t="s">
        <v>1753</v>
      </c>
      <c r="C2573" t="s">
        <v>1744</v>
      </c>
      <c r="D2573">
        <v>2018</v>
      </c>
      <c r="E2573" t="str">
        <f t="shared" si="40"/>
        <v>472452018</v>
      </c>
      <c r="F2573">
        <v>65457</v>
      </c>
      <c r="G2573" t="str">
        <f>VLOOKUP($A2573,CATMUN!$B$2:$C$1123,2,0)</f>
        <v>Bajo</v>
      </c>
      <c r="H2573" t="str">
        <f>VLOOKUP($A2573,CATMUN!$B$2:$D$1123,3,0)</f>
        <v>Municipios intermedios</v>
      </c>
      <c r="I2573">
        <f>VLOOKUP($A2573,CATMUN!$B$2:$G$1123,4,0)</f>
        <v>0</v>
      </c>
      <c r="J2573">
        <f>VLOOKUP($A2573,CATMUN!$B$2:$G$1123,6,0)</f>
        <v>14</v>
      </c>
      <c r="K2573" s="69">
        <v>865.76075300000002</v>
      </c>
      <c r="L2573" s="69">
        <v>1632</v>
      </c>
      <c r="N2573" s="69">
        <v>150.88139043449155</v>
      </c>
      <c r="P2573" s="69">
        <v>249.73210548</v>
      </c>
      <c r="Q2573">
        <v>0</v>
      </c>
      <c r="S2573" s="69">
        <v>663.19442000000004</v>
      </c>
      <c r="T2573">
        <v>0</v>
      </c>
      <c r="V2573" s="51">
        <v>38</v>
      </c>
      <c r="W2573" s="51">
        <v>106</v>
      </c>
      <c r="X2573" s="51">
        <v>530</v>
      </c>
    </row>
    <row r="2574" spans="1:24" x14ac:dyDescent="0.2">
      <c r="A2574">
        <v>47268</v>
      </c>
      <c r="B2574" t="s">
        <v>1755</v>
      </c>
      <c r="C2574" t="s">
        <v>1744</v>
      </c>
      <c r="D2574">
        <v>2018</v>
      </c>
      <c r="E2574" t="str">
        <f t="shared" si="40"/>
        <v>472682018</v>
      </c>
      <c r="F2574">
        <v>19697</v>
      </c>
      <c r="G2574" t="str">
        <f>VLOOKUP($A2574,CATMUN!$B$2:$C$1123,2,0)</f>
        <v>Medio</v>
      </c>
      <c r="H2574" t="str">
        <f>VLOOKUP($A2574,CATMUN!$B$2:$D$1123,3,0)</f>
        <v>Municipios intermedios</v>
      </c>
      <c r="I2574">
        <f>VLOOKUP($A2574,CATMUN!$B$2:$G$1123,4,0)</f>
        <v>0</v>
      </c>
      <c r="J2574">
        <f>VLOOKUP($A2574,CATMUN!$B$2:$G$1123,6,0)</f>
        <v>14</v>
      </c>
      <c r="K2574" s="69">
        <v>287.677412</v>
      </c>
      <c r="L2574" s="69">
        <v>1632</v>
      </c>
      <c r="N2574" s="69">
        <v>150.88139043449155</v>
      </c>
      <c r="P2574" s="69">
        <v>249.73210548</v>
      </c>
      <c r="Q2574">
        <v>0</v>
      </c>
      <c r="S2574" s="69">
        <v>663.19442000000004</v>
      </c>
      <c r="T2574">
        <v>0</v>
      </c>
      <c r="V2574" s="51">
        <v>17</v>
      </c>
      <c r="W2574" s="51">
        <v>8</v>
      </c>
      <c r="X2574" s="51">
        <v>221</v>
      </c>
    </row>
    <row r="2575" spans="1:24" x14ac:dyDescent="0.2">
      <c r="A2575">
        <v>47288</v>
      </c>
      <c r="B2575" t="s">
        <v>1756</v>
      </c>
      <c r="C2575" t="s">
        <v>1744</v>
      </c>
      <c r="D2575">
        <v>2018</v>
      </c>
      <c r="E2575" t="str">
        <f t="shared" si="40"/>
        <v>472882018</v>
      </c>
      <c r="F2575">
        <v>66433</v>
      </c>
      <c r="G2575" t="str">
        <f>VLOOKUP($A2575,CATMUN!$B$2:$C$1123,2,0)</f>
        <v>Medio</v>
      </c>
      <c r="H2575" t="str">
        <f>VLOOKUP($A2575,CATMUN!$B$2:$D$1123,3,0)</f>
        <v>Municipios intermedios</v>
      </c>
      <c r="I2575">
        <f>VLOOKUP($A2575,CATMUN!$B$2:$G$1123,4,0)</f>
        <v>0</v>
      </c>
      <c r="J2575">
        <f>VLOOKUP($A2575,CATMUN!$B$2:$G$1123,6,0)</f>
        <v>14</v>
      </c>
      <c r="K2575" s="69">
        <v>482.98134931000004</v>
      </c>
      <c r="L2575" s="69">
        <v>1632</v>
      </c>
      <c r="N2575" s="69">
        <v>150.88139043449155</v>
      </c>
      <c r="P2575" s="69">
        <v>249.73210548</v>
      </c>
      <c r="Q2575">
        <v>0</v>
      </c>
      <c r="S2575" s="69">
        <v>663.19442000000004</v>
      </c>
      <c r="T2575">
        <v>0</v>
      </c>
      <c r="V2575" s="51">
        <v>17</v>
      </c>
      <c r="W2575" s="51">
        <v>141</v>
      </c>
      <c r="X2575" s="51">
        <v>221</v>
      </c>
    </row>
    <row r="2576" spans="1:24" x14ac:dyDescent="0.2">
      <c r="A2576">
        <v>47555</v>
      </c>
      <c r="B2576" t="s">
        <v>1762</v>
      </c>
      <c r="C2576" t="s">
        <v>1744</v>
      </c>
      <c r="D2576">
        <v>2018</v>
      </c>
      <c r="E2576" t="str">
        <f t="shared" si="40"/>
        <v>475552018</v>
      </c>
      <c r="F2576">
        <v>61766</v>
      </c>
      <c r="G2576" t="str">
        <f>VLOOKUP($A2576,CATMUN!$B$2:$C$1123,2,0)</f>
        <v>Medio</v>
      </c>
      <c r="H2576" t="str">
        <f>VLOOKUP($A2576,CATMUN!$B$2:$D$1123,3,0)</f>
        <v>Municipios intermedios</v>
      </c>
      <c r="I2576">
        <f>VLOOKUP($A2576,CATMUN!$B$2:$G$1123,4,0)</f>
        <v>0</v>
      </c>
      <c r="J2576">
        <f>VLOOKUP($A2576,CATMUN!$B$2:$G$1123,6,0)</f>
        <v>14</v>
      </c>
      <c r="K2576" s="69">
        <v>818.88549951999994</v>
      </c>
      <c r="L2576" s="69">
        <v>1632</v>
      </c>
      <c r="M2576" s="69">
        <v>0.2</v>
      </c>
      <c r="N2576" s="69">
        <v>150.88139043449155</v>
      </c>
      <c r="P2576" s="69">
        <v>249.73210548</v>
      </c>
      <c r="Q2576">
        <v>0</v>
      </c>
      <c r="S2576" s="69">
        <v>663.19442000000004</v>
      </c>
      <c r="T2576">
        <v>0</v>
      </c>
      <c r="V2576" s="51">
        <v>38</v>
      </c>
      <c r="W2576" s="51">
        <v>46</v>
      </c>
      <c r="X2576" s="51">
        <v>530</v>
      </c>
    </row>
    <row r="2577" spans="1:24" x14ac:dyDescent="0.2">
      <c r="A2577">
        <v>47745</v>
      </c>
      <c r="B2577" t="s">
        <v>1770</v>
      </c>
      <c r="C2577" t="s">
        <v>1744</v>
      </c>
      <c r="D2577">
        <v>2018</v>
      </c>
      <c r="E2577" t="str">
        <f t="shared" si="40"/>
        <v>477452018</v>
      </c>
      <c r="F2577">
        <v>27128</v>
      </c>
      <c r="G2577" t="str">
        <f>VLOOKUP($A2577,CATMUN!$B$2:$C$1123,2,0)</f>
        <v>Bajo</v>
      </c>
      <c r="H2577" t="str">
        <f>VLOOKUP($A2577,CATMUN!$B$2:$D$1123,3,0)</f>
        <v>Otros Sistemas de Ciudades</v>
      </c>
      <c r="I2577">
        <f>VLOOKUP($A2577,CATMUN!$B$2:$G$1123,4,0)</f>
        <v>0</v>
      </c>
      <c r="J2577">
        <f>VLOOKUP($A2577,CATMUN!$B$2:$G$1123,6,0)</f>
        <v>14</v>
      </c>
      <c r="K2577" s="69">
        <v>171.12166122000002</v>
      </c>
      <c r="L2577" s="69">
        <v>1632</v>
      </c>
      <c r="M2577" s="69">
        <v>0</v>
      </c>
      <c r="N2577" s="69">
        <v>590.3581823939345</v>
      </c>
      <c r="P2577" s="69">
        <v>190.51995000000002</v>
      </c>
      <c r="Q2577">
        <v>0</v>
      </c>
      <c r="S2577" s="69">
        <v>160.96876800000001</v>
      </c>
      <c r="T2577">
        <v>0</v>
      </c>
      <c r="V2577" s="51">
        <v>19</v>
      </c>
      <c r="W2577" s="51">
        <v>439</v>
      </c>
      <c r="X2577" s="51">
        <v>221</v>
      </c>
    </row>
    <row r="2578" spans="1:24" x14ac:dyDescent="0.2">
      <c r="A2578">
        <v>47980</v>
      </c>
      <c r="B2578" t="s">
        <v>1773</v>
      </c>
      <c r="C2578" t="s">
        <v>1744</v>
      </c>
      <c r="D2578">
        <v>2018</v>
      </c>
      <c r="E2578" t="str">
        <f t="shared" si="40"/>
        <v>479802018</v>
      </c>
      <c r="F2578">
        <v>68722</v>
      </c>
      <c r="G2578" t="str">
        <f>VLOOKUP($A2578,CATMUN!$B$2:$C$1123,2,0)</f>
        <v>Bajo</v>
      </c>
      <c r="H2578" t="str">
        <f>VLOOKUP($A2578,CATMUN!$B$2:$D$1123,3,0)</f>
        <v>Municipios intermedios</v>
      </c>
      <c r="I2578">
        <f>VLOOKUP($A2578,CATMUN!$B$2:$G$1123,4,0)</f>
        <v>0</v>
      </c>
      <c r="J2578">
        <f>VLOOKUP($A2578,CATMUN!$B$2:$G$1123,6,0)</f>
        <v>14</v>
      </c>
      <c r="K2578" s="69">
        <v>1689.5279259000001</v>
      </c>
      <c r="L2578" s="69">
        <v>1632</v>
      </c>
      <c r="N2578" s="69">
        <v>150.88139043449155</v>
      </c>
      <c r="P2578" s="69">
        <v>249.73210548</v>
      </c>
      <c r="Q2578">
        <v>0</v>
      </c>
      <c r="S2578" s="69">
        <v>663.19442000000004</v>
      </c>
      <c r="T2578">
        <v>0</v>
      </c>
      <c r="V2578" s="51">
        <v>17</v>
      </c>
      <c r="W2578" s="51">
        <v>148</v>
      </c>
      <c r="X2578" s="51">
        <v>221</v>
      </c>
    </row>
    <row r="2579" spans="1:24" x14ac:dyDescent="0.2">
      <c r="A2579">
        <v>50006</v>
      </c>
      <c r="B2579" t="s">
        <v>1776</v>
      </c>
      <c r="C2579" t="s">
        <v>1774</v>
      </c>
      <c r="D2579">
        <v>2018</v>
      </c>
      <c r="E2579" t="str">
        <f t="shared" si="40"/>
        <v>500062018</v>
      </c>
      <c r="F2579">
        <v>88023</v>
      </c>
      <c r="G2579" t="str">
        <f>VLOOKUP($A2579,CATMUN!$B$2:$C$1123,2,0)</f>
        <v>Alto</v>
      </c>
      <c r="H2579" t="str">
        <f>VLOOKUP($A2579,CATMUN!$B$2:$D$1123,3,0)</f>
        <v>Municipios intermedios</v>
      </c>
      <c r="I2579">
        <f>VLOOKUP($A2579,CATMUN!$B$2:$G$1123,4,0)</f>
        <v>0</v>
      </c>
      <c r="J2579">
        <f>VLOOKUP($A2579,CATMUN!$B$2:$G$1123,6,0)</f>
        <v>14</v>
      </c>
      <c r="K2579" s="69">
        <v>12535.796235</v>
      </c>
      <c r="L2579" s="69">
        <v>1632</v>
      </c>
      <c r="M2579" s="69">
        <v>483.30255599999998</v>
      </c>
      <c r="N2579" s="69">
        <v>150.88139043449155</v>
      </c>
      <c r="P2579" s="69">
        <v>249.73210548</v>
      </c>
      <c r="Q2579">
        <v>0</v>
      </c>
      <c r="S2579" s="69">
        <v>663.19442000000004</v>
      </c>
      <c r="T2579">
        <v>0</v>
      </c>
      <c r="V2579" s="51">
        <v>38</v>
      </c>
      <c r="W2579" s="51">
        <v>690</v>
      </c>
      <c r="X2579" s="51">
        <v>530</v>
      </c>
    </row>
    <row r="2580" spans="1:24" x14ac:dyDescent="0.2">
      <c r="A2580">
        <v>50313</v>
      </c>
      <c r="B2580" t="s">
        <v>1585</v>
      </c>
      <c r="C2580" t="s">
        <v>1774</v>
      </c>
      <c r="D2580">
        <v>2018</v>
      </c>
      <c r="E2580" t="str">
        <f t="shared" si="40"/>
        <v>503132018</v>
      </c>
      <c r="F2580">
        <v>68876</v>
      </c>
      <c r="G2580" t="str">
        <f>VLOOKUP($A2580,CATMUN!$B$2:$C$1123,2,0)</f>
        <v>Medio</v>
      </c>
      <c r="H2580" t="str">
        <f>VLOOKUP($A2580,CATMUN!$B$2:$D$1123,3,0)</f>
        <v>Municipios intermedios</v>
      </c>
      <c r="I2580">
        <f>VLOOKUP($A2580,CATMUN!$B$2:$G$1123,4,0)</f>
        <v>0</v>
      </c>
      <c r="J2580">
        <f>VLOOKUP($A2580,CATMUN!$B$2:$G$1123,6,0)</f>
        <v>14</v>
      </c>
      <c r="K2580" s="69">
        <v>3816.4405830000001</v>
      </c>
      <c r="L2580" s="69">
        <v>1632</v>
      </c>
      <c r="M2580" s="69">
        <v>208.206502</v>
      </c>
      <c r="N2580" s="69">
        <v>150.88139043449155</v>
      </c>
      <c r="O2580" s="69">
        <v>0</v>
      </c>
      <c r="P2580" s="69">
        <v>249.73210548</v>
      </c>
      <c r="Q2580">
        <v>0</v>
      </c>
      <c r="R2580">
        <v>0</v>
      </c>
      <c r="S2580" s="69">
        <v>663.19442000000004</v>
      </c>
      <c r="V2580" s="51">
        <v>17</v>
      </c>
      <c r="W2580" s="51">
        <v>308</v>
      </c>
      <c r="X2580" s="51">
        <v>221</v>
      </c>
    </row>
    <row r="2581" spans="1:24" x14ac:dyDescent="0.2">
      <c r="A2581">
        <v>50606</v>
      </c>
      <c r="B2581" t="s">
        <v>1795</v>
      </c>
      <c r="C2581" t="s">
        <v>1774</v>
      </c>
      <c r="D2581">
        <v>2018</v>
      </c>
      <c r="E2581" t="str">
        <f t="shared" si="40"/>
        <v>506062018</v>
      </c>
      <c r="F2581">
        <v>18268</v>
      </c>
      <c r="G2581" t="str">
        <f>VLOOKUP($A2581,CATMUN!$B$2:$C$1123,2,0)</f>
        <v>Alto</v>
      </c>
      <c r="H2581" t="str">
        <f>VLOOKUP($A2581,CATMUN!$B$2:$D$1123,3,0)</f>
        <v>Otros Sistemas de Ciudades</v>
      </c>
      <c r="I2581">
        <f>VLOOKUP($A2581,CATMUN!$B$2:$G$1123,4,0)</f>
        <v>0</v>
      </c>
      <c r="J2581">
        <f>VLOOKUP($A2581,CATMUN!$B$2:$G$1123,6,0)</f>
        <v>14</v>
      </c>
      <c r="K2581" s="69">
        <v>3068.8906970000003</v>
      </c>
      <c r="L2581" s="69">
        <v>1632</v>
      </c>
      <c r="M2581" s="69">
        <v>1353.324918</v>
      </c>
      <c r="N2581" s="69">
        <v>590.3581823939345</v>
      </c>
      <c r="O2581" s="69">
        <v>0</v>
      </c>
      <c r="P2581" s="69">
        <v>190.51995000000002</v>
      </c>
      <c r="Q2581">
        <v>0</v>
      </c>
      <c r="R2581">
        <v>0</v>
      </c>
      <c r="S2581" s="69">
        <v>160.96876800000001</v>
      </c>
      <c r="T2581">
        <v>0</v>
      </c>
      <c r="V2581" s="51">
        <v>19</v>
      </c>
      <c r="W2581" s="51">
        <v>29</v>
      </c>
      <c r="X2581" s="51">
        <v>221</v>
      </c>
    </row>
    <row r="2582" spans="1:24" x14ac:dyDescent="0.2">
      <c r="A2582">
        <v>52019</v>
      </c>
      <c r="B2582" t="s">
        <v>1551</v>
      </c>
      <c r="C2582" t="s">
        <v>1606</v>
      </c>
      <c r="D2582">
        <v>2018</v>
      </c>
      <c r="E2582" t="str">
        <f t="shared" si="40"/>
        <v>520192018</v>
      </c>
      <c r="F2582">
        <v>9642</v>
      </c>
      <c r="G2582" t="str">
        <f>VLOOKUP($A2582,CATMUN!$B$2:$C$1123,2,0)</f>
        <v>Bajo</v>
      </c>
      <c r="H2582" t="str">
        <f>VLOOKUP($A2582,CATMUN!$B$2:$D$1123,3,0)</f>
        <v>Municipios intermedios</v>
      </c>
      <c r="I2582">
        <f>VLOOKUP($A2582,CATMUN!$B$2:$G$1123,4,0)</f>
        <v>0</v>
      </c>
      <c r="J2582">
        <f>VLOOKUP($A2582,CATMUN!$B$2:$G$1123,6,0)</f>
        <v>14</v>
      </c>
      <c r="K2582" s="69">
        <v>84.840190000000007</v>
      </c>
      <c r="L2582" s="69">
        <v>1632</v>
      </c>
      <c r="M2582" s="69">
        <v>1.72</v>
      </c>
      <c r="N2582" s="69">
        <v>150.88139043449155</v>
      </c>
      <c r="O2582" s="69">
        <v>0</v>
      </c>
      <c r="P2582" s="69">
        <v>249.73210548</v>
      </c>
      <c r="Q2582">
        <v>0</v>
      </c>
      <c r="S2582" s="69">
        <v>663.19442000000004</v>
      </c>
      <c r="T2582">
        <v>0</v>
      </c>
      <c r="V2582" s="51">
        <v>8</v>
      </c>
      <c r="W2582" s="51">
        <v>7</v>
      </c>
      <c r="X2582" s="51">
        <v>151</v>
      </c>
    </row>
    <row r="2583" spans="1:24" x14ac:dyDescent="0.2">
      <c r="A2583">
        <v>52051</v>
      </c>
      <c r="B2583" t="s">
        <v>1803</v>
      </c>
      <c r="C2583" t="s">
        <v>1606</v>
      </c>
      <c r="D2583">
        <v>2018</v>
      </c>
      <c r="E2583" t="str">
        <f t="shared" si="40"/>
        <v>520512018</v>
      </c>
      <c r="F2583">
        <v>8443</v>
      </c>
      <c r="G2583" t="str">
        <f>VLOOKUP($A2583,CATMUN!$B$2:$C$1123,2,0)</f>
        <v>Bajo</v>
      </c>
      <c r="H2583" t="str">
        <f>VLOOKUP($A2583,CATMUN!$B$2:$D$1123,3,0)</f>
        <v>Municipios intermedios</v>
      </c>
      <c r="I2583">
        <f>VLOOKUP($A2583,CATMUN!$B$2:$G$1123,4,0)</f>
        <v>0</v>
      </c>
      <c r="J2583">
        <f>VLOOKUP($A2583,CATMUN!$B$2:$G$1123,6,0)</f>
        <v>14</v>
      </c>
      <c r="K2583" s="69">
        <v>36.077135999999996</v>
      </c>
      <c r="L2583" s="69">
        <v>1632</v>
      </c>
      <c r="M2583" s="69">
        <v>0</v>
      </c>
      <c r="N2583" s="69">
        <v>150.88139043449155</v>
      </c>
      <c r="O2583" s="69">
        <v>0</v>
      </c>
      <c r="P2583" s="69">
        <v>249.73210548</v>
      </c>
      <c r="Q2583">
        <v>0</v>
      </c>
      <c r="S2583" s="69">
        <v>663.19442000000004</v>
      </c>
      <c r="T2583">
        <v>0</v>
      </c>
      <c r="V2583" s="51">
        <v>17</v>
      </c>
      <c r="W2583" s="51" t="e">
        <v>#N/A</v>
      </c>
      <c r="X2583" s="51" t="e">
        <v>#N/A</v>
      </c>
    </row>
    <row r="2584" spans="1:24" x14ac:dyDescent="0.2">
      <c r="A2584">
        <v>52083</v>
      </c>
      <c r="B2584" t="s">
        <v>1294</v>
      </c>
      <c r="C2584" t="s">
        <v>1606</v>
      </c>
      <c r="D2584">
        <v>2018</v>
      </c>
      <c r="E2584" t="str">
        <f t="shared" si="40"/>
        <v>520832018</v>
      </c>
      <c r="F2584">
        <v>6322</v>
      </c>
      <c r="G2584" t="str">
        <f>VLOOKUP($A2584,CATMUN!$B$2:$C$1123,2,0)</f>
        <v>Medio</v>
      </c>
      <c r="H2584" t="str">
        <f>VLOOKUP($A2584,CATMUN!$B$2:$D$1123,3,0)</f>
        <v>Municipios intermedios</v>
      </c>
      <c r="I2584">
        <f>VLOOKUP($A2584,CATMUN!$B$2:$G$1123,4,0)</f>
        <v>0</v>
      </c>
      <c r="J2584">
        <f>VLOOKUP($A2584,CATMUN!$B$2:$G$1123,6,0)</f>
        <v>14</v>
      </c>
      <c r="K2584" s="69">
        <v>21.933160000000001</v>
      </c>
      <c r="L2584" s="69">
        <v>1632</v>
      </c>
      <c r="N2584" s="69">
        <v>150.88139043449155</v>
      </c>
      <c r="P2584" s="69">
        <v>249.73210548</v>
      </c>
      <c r="Q2584">
        <v>0</v>
      </c>
      <c r="S2584" s="69">
        <v>663.19442000000004</v>
      </c>
      <c r="T2584">
        <v>0</v>
      </c>
      <c r="V2584" s="51">
        <v>17</v>
      </c>
      <c r="W2584" s="51" t="e">
        <v>#N/A</v>
      </c>
      <c r="X2584" s="51" t="e">
        <v>#N/A</v>
      </c>
    </row>
    <row r="2585" spans="1:24" x14ac:dyDescent="0.2">
      <c r="A2585">
        <v>52203</v>
      </c>
      <c r="B2585" t="s">
        <v>1806</v>
      </c>
      <c r="C2585" t="s">
        <v>1606</v>
      </c>
      <c r="D2585">
        <v>2018</v>
      </c>
      <c r="E2585" t="str">
        <f t="shared" si="40"/>
        <v>522032018</v>
      </c>
      <c r="F2585">
        <v>8526</v>
      </c>
      <c r="G2585" t="str">
        <f>VLOOKUP($A2585,CATMUN!$B$2:$C$1123,2,0)</f>
        <v>Medio</v>
      </c>
      <c r="H2585" t="str">
        <f>VLOOKUP($A2585,CATMUN!$B$2:$D$1123,3,0)</f>
        <v>Municipios intermedios</v>
      </c>
      <c r="I2585">
        <f>VLOOKUP($A2585,CATMUN!$B$2:$G$1123,4,0)</f>
        <v>0</v>
      </c>
      <c r="J2585">
        <f>VLOOKUP($A2585,CATMUN!$B$2:$G$1123,6,0)</f>
        <v>14</v>
      </c>
      <c r="K2585" s="69">
        <v>42.017173</v>
      </c>
      <c r="L2585" s="69">
        <v>1632</v>
      </c>
      <c r="M2585" s="69">
        <v>1.203541</v>
      </c>
      <c r="N2585" s="69">
        <v>150.88139043449155</v>
      </c>
      <c r="P2585" s="69">
        <v>249.73210548</v>
      </c>
      <c r="Q2585">
        <v>0</v>
      </c>
      <c r="S2585" s="69">
        <v>663.19442000000004</v>
      </c>
      <c r="T2585">
        <v>0</v>
      </c>
      <c r="U2585">
        <v>0.1</v>
      </c>
      <c r="V2585" s="51">
        <v>17</v>
      </c>
      <c r="W2585" s="51">
        <v>16</v>
      </c>
      <c r="X2585" s="51">
        <v>221</v>
      </c>
    </row>
    <row r="2586" spans="1:24" x14ac:dyDescent="0.2">
      <c r="A2586">
        <v>52210</v>
      </c>
      <c r="B2586" t="s">
        <v>1808</v>
      </c>
      <c r="C2586" t="s">
        <v>1606</v>
      </c>
      <c r="D2586">
        <v>2018</v>
      </c>
      <c r="E2586" t="str">
        <f t="shared" si="40"/>
        <v>522102018</v>
      </c>
      <c r="F2586">
        <v>7270</v>
      </c>
      <c r="G2586" t="str">
        <f>VLOOKUP($A2586,CATMUN!$B$2:$C$1123,2,0)</f>
        <v>Medio</v>
      </c>
      <c r="H2586" t="str">
        <f>VLOOKUP($A2586,CATMUN!$B$2:$D$1123,3,0)</f>
        <v>Municipios intermedios</v>
      </c>
      <c r="I2586">
        <f>VLOOKUP($A2586,CATMUN!$B$2:$G$1123,4,0)</f>
        <v>0</v>
      </c>
      <c r="J2586">
        <f>VLOOKUP($A2586,CATMUN!$B$2:$G$1123,6,0)</f>
        <v>14</v>
      </c>
      <c r="K2586" s="69">
        <v>37.097516999999996</v>
      </c>
      <c r="L2586" s="69">
        <v>1632</v>
      </c>
      <c r="M2586" s="69">
        <v>0</v>
      </c>
      <c r="N2586" s="69">
        <v>150.88139043449155</v>
      </c>
      <c r="O2586" s="69">
        <v>0</v>
      </c>
      <c r="P2586" s="69">
        <v>249.73210548</v>
      </c>
      <c r="Q2586">
        <v>0</v>
      </c>
      <c r="S2586" s="69">
        <v>663.19442000000004</v>
      </c>
      <c r="T2586">
        <v>0</v>
      </c>
      <c r="V2586" s="51">
        <v>17</v>
      </c>
      <c r="W2586" s="51">
        <v>0</v>
      </c>
      <c r="X2586" s="51">
        <v>221</v>
      </c>
    </row>
    <row r="2587" spans="1:24" x14ac:dyDescent="0.2">
      <c r="A2587">
        <v>52224</v>
      </c>
      <c r="B2587" t="s">
        <v>1809</v>
      </c>
      <c r="C2587" t="s">
        <v>1606</v>
      </c>
      <c r="D2587">
        <v>2018</v>
      </c>
      <c r="E2587" t="str">
        <f t="shared" si="40"/>
        <v>522242018</v>
      </c>
      <c r="F2587">
        <v>9201</v>
      </c>
      <c r="G2587" t="str">
        <f>VLOOKUP($A2587,CATMUN!$B$2:$C$1123,2,0)</f>
        <v>Medio</v>
      </c>
      <c r="H2587" t="str">
        <f>VLOOKUP($A2587,CATMUN!$B$2:$D$1123,3,0)</f>
        <v>Municipios intermedios</v>
      </c>
      <c r="I2587">
        <f>VLOOKUP($A2587,CATMUN!$B$2:$G$1123,4,0)</f>
        <v>0</v>
      </c>
      <c r="J2587">
        <f>VLOOKUP($A2587,CATMUN!$B$2:$G$1123,6,0)</f>
        <v>14</v>
      </c>
      <c r="K2587" s="69">
        <v>66.076508000000004</v>
      </c>
      <c r="L2587" s="69">
        <v>1632</v>
      </c>
      <c r="M2587" s="69">
        <v>0</v>
      </c>
      <c r="N2587" s="69">
        <v>150.88139043449155</v>
      </c>
      <c r="P2587" s="69">
        <v>249.73210548</v>
      </c>
      <c r="Q2587">
        <v>0</v>
      </c>
      <c r="S2587" s="69">
        <v>663.19442000000004</v>
      </c>
      <c r="T2587">
        <v>0</v>
      </c>
      <c r="V2587" s="51">
        <v>17</v>
      </c>
      <c r="W2587" s="51" t="e">
        <v>#N/A</v>
      </c>
      <c r="X2587" s="51" t="e">
        <v>#N/A</v>
      </c>
    </row>
    <row r="2588" spans="1:24" x14ac:dyDescent="0.2">
      <c r="A2588">
        <v>52320</v>
      </c>
      <c r="B2588" t="s">
        <v>1819</v>
      </c>
      <c r="C2588" t="s">
        <v>1606</v>
      </c>
      <c r="D2588">
        <v>2018</v>
      </c>
      <c r="E2588" t="str">
        <f t="shared" si="40"/>
        <v>523202018</v>
      </c>
      <c r="F2588">
        <v>11582</v>
      </c>
      <c r="G2588" t="str">
        <f>VLOOKUP($A2588,CATMUN!$B$2:$C$1123,2,0)</f>
        <v>Bajo</v>
      </c>
      <c r="H2588" t="str">
        <f>VLOOKUP($A2588,CATMUN!$B$2:$D$1123,3,0)</f>
        <v>Municipios intermedios</v>
      </c>
      <c r="I2588">
        <f>VLOOKUP($A2588,CATMUN!$B$2:$G$1123,4,0)</f>
        <v>0</v>
      </c>
      <c r="J2588">
        <f>VLOOKUP($A2588,CATMUN!$B$2:$G$1123,6,0)</f>
        <v>14</v>
      </c>
      <c r="K2588" s="69">
        <v>91.552995999999993</v>
      </c>
      <c r="L2588" s="69">
        <v>1632</v>
      </c>
      <c r="N2588" s="69">
        <v>150.88139043449155</v>
      </c>
      <c r="P2588" s="69">
        <v>249.73210548</v>
      </c>
      <c r="Q2588">
        <v>0</v>
      </c>
      <c r="S2588" s="69">
        <v>663.19442000000004</v>
      </c>
      <c r="T2588">
        <v>0</v>
      </c>
      <c r="U2588">
        <v>0.65115800000000001</v>
      </c>
      <c r="V2588" s="51">
        <v>17</v>
      </c>
      <c r="W2588" s="51">
        <v>2</v>
      </c>
      <c r="X2588" s="51">
        <v>221</v>
      </c>
    </row>
    <row r="2589" spans="1:24" x14ac:dyDescent="0.2">
      <c r="A2589">
        <v>52323</v>
      </c>
      <c r="B2589" t="s">
        <v>1820</v>
      </c>
      <c r="C2589" t="s">
        <v>1606</v>
      </c>
      <c r="D2589">
        <v>2018</v>
      </c>
      <c r="E2589" t="str">
        <f t="shared" si="40"/>
        <v>523232018</v>
      </c>
      <c r="F2589">
        <v>7057</v>
      </c>
      <c r="G2589" t="str">
        <f>VLOOKUP($A2589,CATMUN!$B$2:$C$1123,2,0)</f>
        <v>Medio</v>
      </c>
      <c r="H2589" t="str">
        <f>VLOOKUP($A2589,CATMUN!$B$2:$D$1123,3,0)</f>
        <v>Municipios intermedios</v>
      </c>
      <c r="I2589">
        <f>VLOOKUP($A2589,CATMUN!$B$2:$G$1123,4,0)</f>
        <v>0</v>
      </c>
      <c r="J2589">
        <f>VLOOKUP($A2589,CATMUN!$B$2:$G$1123,6,0)</f>
        <v>14</v>
      </c>
      <c r="K2589" s="69">
        <v>143.96485200000001</v>
      </c>
      <c r="L2589" s="69">
        <v>1632</v>
      </c>
      <c r="M2589" s="69">
        <v>2.9004980000000002</v>
      </c>
      <c r="N2589" s="69">
        <v>150.88139043449155</v>
      </c>
      <c r="P2589" s="69">
        <v>249.73210548</v>
      </c>
      <c r="S2589" s="69">
        <v>663.19442000000004</v>
      </c>
      <c r="T2589">
        <v>0</v>
      </c>
      <c r="V2589" s="51">
        <v>17</v>
      </c>
      <c r="W2589" s="51">
        <v>4</v>
      </c>
      <c r="X2589" s="51">
        <v>221</v>
      </c>
    </row>
    <row r="2590" spans="1:24" x14ac:dyDescent="0.2">
      <c r="A2590">
        <v>52352</v>
      </c>
      <c r="B2590" t="s">
        <v>1821</v>
      </c>
      <c r="C2590" t="s">
        <v>1606</v>
      </c>
      <c r="D2590">
        <v>2018</v>
      </c>
      <c r="E2590" t="str">
        <f t="shared" si="40"/>
        <v>523522018</v>
      </c>
      <c r="F2590">
        <v>7662</v>
      </c>
      <c r="G2590" t="str">
        <f>VLOOKUP($A2590,CATMUN!$B$2:$C$1123,2,0)</f>
        <v>Medio</v>
      </c>
      <c r="H2590" t="str">
        <f>VLOOKUP($A2590,CATMUN!$B$2:$D$1123,3,0)</f>
        <v>Municipios intermedios</v>
      </c>
      <c r="I2590">
        <f>VLOOKUP($A2590,CATMUN!$B$2:$G$1123,4,0)</f>
        <v>0</v>
      </c>
      <c r="J2590">
        <f>VLOOKUP($A2590,CATMUN!$B$2:$G$1123,6,0)</f>
        <v>14</v>
      </c>
      <c r="K2590" s="69">
        <v>53.926241999999995</v>
      </c>
      <c r="L2590" s="69">
        <v>1632</v>
      </c>
      <c r="M2590" s="69">
        <v>8.842981</v>
      </c>
      <c r="N2590" s="69">
        <v>150.88139043449155</v>
      </c>
      <c r="O2590" s="69">
        <v>0</v>
      </c>
      <c r="P2590" s="69">
        <v>249.73210548</v>
      </c>
      <c r="Q2590">
        <v>0</v>
      </c>
      <c r="S2590" s="69">
        <v>663.19442000000004</v>
      </c>
      <c r="T2590">
        <v>0</v>
      </c>
      <c r="V2590" s="51">
        <v>17</v>
      </c>
      <c r="W2590" s="51">
        <v>4</v>
      </c>
      <c r="X2590" s="51">
        <v>221</v>
      </c>
    </row>
    <row r="2591" spans="1:24" x14ac:dyDescent="0.2">
      <c r="A2591">
        <v>52378</v>
      </c>
      <c r="B2591" t="s">
        <v>1824</v>
      </c>
      <c r="C2591" t="s">
        <v>1606</v>
      </c>
      <c r="D2591">
        <v>2018</v>
      </c>
      <c r="E2591" t="str">
        <f t="shared" si="40"/>
        <v>523782018</v>
      </c>
      <c r="F2591">
        <v>18754</v>
      </c>
      <c r="G2591" t="str">
        <f>VLOOKUP($A2591,CATMUN!$B$2:$C$1123,2,0)</f>
        <v>Medio</v>
      </c>
      <c r="H2591" t="str">
        <f>VLOOKUP($A2591,CATMUN!$B$2:$D$1123,3,0)</f>
        <v>Municipios intermedios</v>
      </c>
      <c r="I2591">
        <f>VLOOKUP($A2591,CATMUN!$B$2:$G$1123,4,0)</f>
        <v>0</v>
      </c>
      <c r="J2591">
        <f>VLOOKUP($A2591,CATMUN!$B$2:$G$1123,6,0)</f>
        <v>14</v>
      </c>
      <c r="K2591" s="69">
        <v>135.453653</v>
      </c>
      <c r="L2591" s="69">
        <v>1632</v>
      </c>
      <c r="N2591" s="69">
        <v>150.88139043449155</v>
      </c>
      <c r="P2591" s="69">
        <v>249.73210548</v>
      </c>
      <c r="Q2591">
        <v>0</v>
      </c>
      <c r="S2591" s="69">
        <v>663.19442000000004</v>
      </c>
      <c r="T2591">
        <v>0</v>
      </c>
      <c r="V2591" s="51">
        <v>17</v>
      </c>
      <c r="W2591" s="51">
        <v>26</v>
      </c>
      <c r="X2591" s="51">
        <v>221</v>
      </c>
    </row>
    <row r="2592" spans="1:24" x14ac:dyDescent="0.2">
      <c r="A2592">
        <v>52399</v>
      </c>
      <c r="B2592" t="s">
        <v>1828</v>
      </c>
      <c r="C2592" t="s">
        <v>1606</v>
      </c>
      <c r="D2592">
        <v>2018</v>
      </c>
      <c r="E2592" t="str">
        <f t="shared" si="40"/>
        <v>523992018</v>
      </c>
      <c r="F2592">
        <v>31858</v>
      </c>
      <c r="G2592" t="str">
        <f>VLOOKUP($A2592,CATMUN!$B$2:$C$1123,2,0)</f>
        <v>Medio</v>
      </c>
      <c r="H2592" t="str">
        <f>VLOOKUP($A2592,CATMUN!$B$2:$D$1123,3,0)</f>
        <v>Municipios intermedios</v>
      </c>
      <c r="I2592">
        <f>VLOOKUP($A2592,CATMUN!$B$2:$G$1123,4,0)</f>
        <v>0</v>
      </c>
      <c r="J2592">
        <f>VLOOKUP($A2592,CATMUN!$B$2:$G$1123,6,0)</f>
        <v>14</v>
      </c>
      <c r="K2592" s="69">
        <v>351.47831300000001</v>
      </c>
      <c r="L2592" s="69">
        <v>1632</v>
      </c>
      <c r="M2592" s="69">
        <v>38.093256000000004</v>
      </c>
      <c r="N2592" s="69">
        <v>150.88139043449155</v>
      </c>
      <c r="O2592" s="69">
        <v>0</v>
      </c>
      <c r="P2592" s="69">
        <v>249.73210548</v>
      </c>
      <c r="Q2592">
        <v>0</v>
      </c>
      <c r="S2592" s="69">
        <v>663.19442000000004</v>
      </c>
      <c r="T2592">
        <v>0</v>
      </c>
      <c r="V2592" s="51">
        <v>17</v>
      </c>
      <c r="W2592" s="51">
        <v>59</v>
      </c>
      <c r="X2592" s="51">
        <v>221</v>
      </c>
    </row>
    <row r="2593" spans="1:24" x14ac:dyDescent="0.2">
      <c r="A2593">
        <v>52480</v>
      </c>
      <c r="B2593" t="s">
        <v>1606</v>
      </c>
      <c r="C2593" t="s">
        <v>1606</v>
      </c>
      <c r="D2593">
        <v>2018</v>
      </c>
      <c r="E2593" t="str">
        <f t="shared" si="40"/>
        <v>524802018</v>
      </c>
      <c r="F2593">
        <v>4364</v>
      </c>
      <c r="G2593" t="str">
        <f>VLOOKUP($A2593,CATMUN!$B$2:$C$1123,2,0)</f>
        <v>Medio</v>
      </c>
      <c r="H2593" t="str">
        <f>VLOOKUP($A2593,CATMUN!$B$2:$D$1123,3,0)</f>
        <v>Otros Sistemas de Ciudades</v>
      </c>
      <c r="I2593">
        <f>VLOOKUP($A2593,CATMUN!$B$2:$G$1123,4,0)</f>
        <v>0</v>
      </c>
      <c r="J2593">
        <f>VLOOKUP($A2593,CATMUN!$B$2:$G$1123,6,0)</f>
        <v>14</v>
      </c>
      <c r="K2593" s="69">
        <v>54.040360999999997</v>
      </c>
      <c r="L2593" s="69">
        <v>1632</v>
      </c>
      <c r="M2593" s="69">
        <v>0</v>
      </c>
      <c r="N2593" s="69">
        <v>590.3581823939345</v>
      </c>
      <c r="P2593" s="69">
        <v>190.51995000000002</v>
      </c>
      <c r="Q2593">
        <v>0</v>
      </c>
      <c r="S2593" s="69">
        <v>160.96876800000001</v>
      </c>
      <c r="T2593">
        <v>0</v>
      </c>
      <c r="V2593" s="51">
        <v>19</v>
      </c>
      <c r="W2593" s="51">
        <v>2</v>
      </c>
      <c r="X2593" s="51">
        <v>221</v>
      </c>
    </row>
    <row r="2594" spans="1:24" x14ac:dyDescent="0.2">
      <c r="A2594">
        <v>52506</v>
      </c>
      <c r="B2594" t="s">
        <v>1835</v>
      </c>
      <c r="C2594" t="s">
        <v>1606</v>
      </c>
      <c r="D2594">
        <v>2018</v>
      </c>
      <c r="E2594" t="str">
        <f t="shared" si="40"/>
        <v>525062018</v>
      </c>
      <c r="F2594">
        <v>7105</v>
      </c>
      <c r="G2594" t="str">
        <f>VLOOKUP($A2594,CATMUN!$B$2:$C$1123,2,0)</f>
        <v>Bajo</v>
      </c>
      <c r="H2594" t="str">
        <f>VLOOKUP($A2594,CATMUN!$B$2:$D$1123,3,0)</f>
        <v>Municipios intermedios</v>
      </c>
      <c r="I2594">
        <f>VLOOKUP($A2594,CATMUN!$B$2:$G$1123,4,0)</f>
        <v>0</v>
      </c>
      <c r="J2594">
        <f>VLOOKUP($A2594,CATMUN!$B$2:$G$1123,6,0)</f>
        <v>14</v>
      </c>
      <c r="K2594" s="69">
        <v>51.218220000000002</v>
      </c>
      <c r="L2594" s="69">
        <v>1632</v>
      </c>
      <c r="M2594" s="69">
        <v>0</v>
      </c>
      <c r="N2594" s="69">
        <v>150.88139043449155</v>
      </c>
      <c r="P2594" s="69">
        <v>249.73210548</v>
      </c>
      <c r="Q2594">
        <v>0</v>
      </c>
      <c r="S2594" s="69">
        <v>663.19442000000004</v>
      </c>
      <c r="T2594">
        <v>0</v>
      </c>
      <c r="V2594" s="51">
        <v>17</v>
      </c>
      <c r="W2594" s="51" t="e">
        <v>#N/A</v>
      </c>
      <c r="X2594" s="51" t="e">
        <v>#N/A</v>
      </c>
    </row>
    <row r="2595" spans="1:24" x14ac:dyDescent="0.2">
      <c r="A2595">
        <v>52565</v>
      </c>
      <c r="B2595" t="s">
        <v>1839</v>
      </c>
      <c r="C2595" t="s">
        <v>1606</v>
      </c>
      <c r="D2595">
        <v>2018</v>
      </c>
      <c r="E2595" t="str">
        <f t="shared" si="40"/>
        <v>525652018</v>
      </c>
      <c r="F2595">
        <v>5572</v>
      </c>
      <c r="G2595" t="str">
        <f>VLOOKUP($A2595,CATMUN!$B$2:$C$1123,2,0)</f>
        <v>Bajo</v>
      </c>
      <c r="H2595" t="str">
        <f>VLOOKUP($A2595,CATMUN!$B$2:$D$1123,3,0)</f>
        <v>Municipios intermedios</v>
      </c>
      <c r="I2595">
        <f>VLOOKUP($A2595,CATMUN!$B$2:$G$1123,4,0)</f>
        <v>0</v>
      </c>
      <c r="J2595">
        <f>VLOOKUP($A2595,CATMUN!$B$2:$G$1123,6,0)</f>
        <v>14</v>
      </c>
      <c r="K2595" s="69">
        <v>8.6703010000000003</v>
      </c>
      <c r="L2595" s="69">
        <v>1632</v>
      </c>
      <c r="M2595" s="69">
        <v>0</v>
      </c>
      <c r="N2595" s="69">
        <v>150.88139043449155</v>
      </c>
      <c r="O2595" s="69">
        <v>0</v>
      </c>
      <c r="P2595" s="69">
        <v>249.73210548</v>
      </c>
      <c r="Q2595">
        <v>0</v>
      </c>
      <c r="S2595" s="69">
        <v>663.19442000000004</v>
      </c>
      <c r="T2595">
        <v>0</v>
      </c>
      <c r="V2595" s="51">
        <v>17</v>
      </c>
      <c r="W2595" s="51">
        <v>0</v>
      </c>
      <c r="X2595" s="51">
        <v>221</v>
      </c>
    </row>
    <row r="2596" spans="1:24" x14ac:dyDescent="0.2">
      <c r="A2596">
        <v>52585</v>
      </c>
      <c r="B2596" t="s">
        <v>1841</v>
      </c>
      <c r="C2596" t="s">
        <v>1606</v>
      </c>
      <c r="D2596">
        <v>2018</v>
      </c>
      <c r="E2596" t="str">
        <f t="shared" si="40"/>
        <v>525852018</v>
      </c>
      <c r="F2596">
        <v>17491</v>
      </c>
      <c r="G2596" t="str">
        <f>VLOOKUP($A2596,CATMUN!$B$2:$C$1123,2,0)</f>
        <v>Bajo</v>
      </c>
      <c r="H2596" t="str">
        <f>VLOOKUP($A2596,CATMUN!$B$2:$D$1123,3,0)</f>
        <v>Municipios intermedios</v>
      </c>
      <c r="I2596">
        <f>VLOOKUP($A2596,CATMUN!$B$2:$G$1123,4,0)</f>
        <v>0</v>
      </c>
      <c r="J2596">
        <f>VLOOKUP($A2596,CATMUN!$B$2:$G$1123,6,0)</f>
        <v>14</v>
      </c>
      <c r="K2596" s="69">
        <v>380.46312900000004</v>
      </c>
      <c r="L2596" s="69">
        <v>1632</v>
      </c>
      <c r="M2596" s="69">
        <v>9.4480020000000007</v>
      </c>
      <c r="N2596" s="69">
        <v>150.88139043449155</v>
      </c>
      <c r="O2596" s="69">
        <v>0</v>
      </c>
      <c r="P2596" s="69">
        <v>249.73210548</v>
      </c>
      <c r="Q2596">
        <v>0</v>
      </c>
      <c r="S2596" s="69">
        <v>663.19442000000004</v>
      </c>
      <c r="T2596">
        <v>0</v>
      </c>
      <c r="U2596">
        <v>0.68977100000000002</v>
      </c>
      <c r="V2596" s="51">
        <v>17</v>
      </c>
      <c r="W2596" s="51">
        <v>21</v>
      </c>
      <c r="X2596" s="51">
        <v>221</v>
      </c>
    </row>
    <row r="2597" spans="1:24" x14ac:dyDescent="0.2">
      <c r="A2597">
        <v>52678</v>
      </c>
      <c r="B2597" t="s">
        <v>1843</v>
      </c>
      <c r="C2597" t="s">
        <v>1606</v>
      </c>
      <c r="D2597">
        <v>2018</v>
      </c>
      <c r="E2597" t="str">
        <f t="shared" si="40"/>
        <v>526782018</v>
      </c>
      <c r="F2597">
        <v>29414</v>
      </c>
      <c r="G2597" t="str">
        <f>VLOOKUP($A2597,CATMUN!$B$2:$C$1123,2,0)</f>
        <v>Medio</v>
      </c>
      <c r="H2597" t="str">
        <f>VLOOKUP($A2597,CATMUN!$B$2:$D$1123,3,0)</f>
        <v>Municipios intermedios</v>
      </c>
      <c r="I2597">
        <f>VLOOKUP($A2597,CATMUN!$B$2:$G$1123,4,0)</f>
        <v>0</v>
      </c>
      <c r="J2597">
        <f>VLOOKUP($A2597,CATMUN!$B$2:$G$1123,6,0)</f>
        <v>14</v>
      </c>
      <c r="K2597" s="69">
        <v>226.71270199999998</v>
      </c>
      <c r="L2597" s="69">
        <v>1632</v>
      </c>
      <c r="M2597" s="69">
        <v>30.067</v>
      </c>
      <c r="N2597" s="69">
        <v>150.88139043449155</v>
      </c>
      <c r="O2597" s="69">
        <v>0</v>
      </c>
      <c r="P2597" s="69">
        <v>249.73210548</v>
      </c>
      <c r="Q2597">
        <v>0</v>
      </c>
      <c r="S2597" s="69">
        <v>663.19442000000004</v>
      </c>
      <c r="T2597">
        <v>0</v>
      </c>
      <c r="V2597" s="51">
        <v>17</v>
      </c>
      <c r="W2597" s="51">
        <v>19</v>
      </c>
      <c r="X2597" s="51">
        <v>221</v>
      </c>
    </row>
    <row r="2598" spans="1:24" x14ac:dyDescent="0.2">
      <c r="A2598">
        <v>52683</v>
      </c>
      <c r="B2598" t="s">
        <v>1844</v>
      </c>
      <c r="C2598" t="s">
        <v>1606</v>
      </c>
      <c r="D2598">
        <v>2018</v>
      </c>
      <c r="E2598" t="str">
        <f t="shared" si="40"/>
        <v>526832018</v>
      </c>
      <c r="F2598">
        <v>20773</v>
      </c>
      <c r="G2598" t="str">
        <f>VLOOKUP($A2598,CATMUN!$B$2:$C$1123,2,0)</f>
        <v>Medio</v>
      </c>
      <c r="H2598" t="str">
        <f>VLOOKUP($A2598,CATMUN!$B$2:$D$1123,3,0)</f>
        <v>Municipios intermedios</v>
      </c>
      <c r="I2598">
        <f>VLOOKUP($A2598,CATMUN!$B$2:$G$1123,4,0)</f>
        <v>0</v>
      </c>
      <c r="J2598">
        <f>VLOOKUP($A2598,CATMUN!$B$2:$G$1123,6,0)</f>
        <v>14</v>
      </c>
      <c r="K2598" s="69">
        <v>384.535055</v>
      </c>
      <c r="L2598" s="69">
        <v>1632</v>
      </c>
      <c r="M2598" s="69">
        <v>0</v>
      </c>
      <c r="N2598" s="69">
        <v>150.88139043449155</v>
      </c>
      <c r="P2598" s="69">
        <v>249.73210548</v>
      </c>
      <c r="Q2598">
        <v>0</v>
      </c>
      <c r="S2598" s="69">
        <v>663.19442000000004</v>
      </c>
      <c r="T2598">
        <v>0</v>
      </c>
      <c r="V2598" s="51">
        <v>38</v>
      </c>
      <c r="W2598" s="51">
        <v>8</v>
      </c>
      <c r="X2598" s="51">
        <v>530</v>
      </c>
    </row>
    <row r="2599" spans="1:24" x14ac:dyDescent="0.2">
      <c r="A2599">
        <v>52685</v>
      </c>
      <c r="B2599" t="s">
        <v>1625</v>
      </c>
      <c r="C2599" t="s">
        <v>1606</v>
      </c>
      <c r="D2599">
        <v>2018</v>
      </c>
      <c r="E2599" t="str">
        <f t="shared" si="40"/>
        <v>526852018</v>
      </c>
      <c r="F2599">
        <v>9202</v>
      </c>
      <c r="G2599" t="str">
        <f>VLOOKUP($A2599,CATMUN!$B$2:$C$1123,2,0)</f>
        <v>Medio</v>
      </c>
      <c r="H2599" t="str">
        <f>VLOOKUP($A2599,CATMUN!$B$2:$D$1123,3,0)</f>
        <v>Municipios intermedios</v>
      </c>
      <c r="I2599">
        <f>VLOOKUP($A2599,CATMUN!$B$2:$G$1123,4,0)</f>
        <v>0</v>
      </c>
      <c r="J2599">
        <f>VLOOKUP($A2599,CATMUN!$B$2:$G$1123,6,0)</f>
        <v>14</v>
      </c>
      <c r="K2599" s="69">
        <v>104.731859</v>
      </c>
      <c r="L2599" s="69">
        <v>1632</v>
      </c>
      <c r="N2599" s="69">
        <v>150.88139043449155</v>
      </c>
      <c r="P2599" s="69">
        <v>249.73210548</v>
      </c>
      <c r="Q2599">
        <v>0</v>
      </c>
      <c r="S2599" s="69">
        <v>663.19442000000004</v>
      </c>
      <c r="T2599">
        <v>0</v>
      </c>
      <c r="U2599">
        <v>0.90600000000000003</v>
      </c>
      <c r="V2599" s="51">
        <v>17</v>
      </c>
      <c r="W2599" s="51">
        <v>1</v>
      </c>
      <c r="X2599" s="51">
        <v>221</v>
      </c>
    </row>
    <row r="2600" spans="1:24" x14ac:dyDescent="0.2">
      <c r="A2600">
        <v>52693</v>
      </c>
      <c r="B2600" t="s">
        <v>1277</v>
      </c>
      <c r="C2600" t="s">
        <v>1606</v>
      </c>
      <c r="D2600">
        <v>2018</v>
      </c>
      <c r="E2600" t="str">
        <f t="shared" si="40"/>
        <v>526932018</v>
      </c>
      <c r="F2600">
        <v>15389</v>
      </c>
      <c r="G2600" t="str">
        <f>VLOOKUP($A2600,CATMUN!$B$2:$C$1123,2,0)</f>
        <v>Medio</v>
      </c>
      <c r="H2600" t="str">
        <f>VLOOKUP($A2600,CATMUN!$B$2:$D$1123,3,0)</f>
        <v>Municipios intermedios</v>
      </c>
      <c r="I2600">
        <f>VLOOKUP($A2600,CATMUN!$B$2:$G$1123,4,0)</f>
        <v>0</v>
      </c>
      <c r="J2600">
        <f>VLOOKUP($A2600,CATMUN!$B$2:$G$1123,6,0)</f>
        <v>14</v>
      </c>
      <c r="K2600" s="69">
        <v>81.463092000000003</v>
      </c>
      <c r="L2600" s="69">
        <v>1632</v>
      </c>
      <c r="N2600" s="69">
        <v>150.88139043449155</v>
      </c>
      <c r="P2600" s="69">
        <v>249.73210548</v>
      </c>
      <c r="Q2600">
        <v>0</v>
      </c>
      <c r="S2600" s="69">
        <v>663.19442000000004</v>
      </c>
      <c r="T2600">
        <v>0</v>
      </c>
      <c r="U2600">
        <v>29.420100000000001</v>
      </c>
      <c r="V2600" s="51">
        <v>17</v>
      </c>
      <c r="W2600" s="51">
        <v>10</v>
      </c>
      <c r="X2600" s="51">
        <v>221</v>
      </c>
    </row>
    <row r="2601" spans="1:24" x14ac:dyDescent="0.2">
      <c r="A2601">
        <v>52694</v>
      </c>
      <c r="B2601" t="s">
        <v>1846</v>
      </c>
      <c r="C2601" t="s">
        <v>1606</v>
      </c>
      <c r="D2601">
        <v>2018</v>
      </c>
      <c r="E2601" t="str">
        <f t="shared" si="40"/>
        <v>526942018</v>
      </c>
      <c r="F2601">
        <v>6843</v>
      </c>
      <c r="G2601" t="str">
        <f>VLOOKUP($A2601,CATMUN!$B$2:$C$1123,2,0)</f>
        <v>Bajo</v>
      </c>
      <c r="H2601" t="str">
        <f>VLOOKUP($A2601,CATMUN!$B$2:$D$1123,3,0)</f>
        <v>Municipios intermedios</v>
      </c>
      <c r="I2601">
        <f>VLOOKUP($A2601,CATMUN!$B$2:$G$1123,4,0)</f>
        <v>0</v>
      </c>
      <c r="J2601">
        <f>VLOOKUP($A2601,CATMUN!$B$2:$G$1123,6,0)</f>
        <v>14</v>
      </c>
      <c r="K2601" s="69">
        <v>36.746656999999999</v>
      </c>
      <c r="L2601" s="69">
        <v>1632</v>
      </c>
      <c r="M2601" s="69">
        <v>0</v>
      </c>
      <c r="N2601" s="69">
        <v>150.88139043449155</v>
      </c>
      <c r="O2601" s="69">
        <v>0</v>
      </c>
      <c r="P2601" s="69">
        <v>249.73210548</v>
      </c>
      <c r="Q2601">
        <v>0</v>
      </c>
      <c r="S2601" s="69">
        <v>663.19442000000004</v>
      </c>
      <c r="T2601">
        <v>0</v>
      </c>
      <c r="V2601" s="51">
        <v>17</v>
      </c>
      <c r="W2601" s="51">
        <v>0</v>
      </c>
      <c r="X2601" s="51">
        <v>221</v>
      </c>
    </row>
    <row r="2602" spans="1:24" x14ac:dyDescent="0.2">
      <c r="A2602">
        <v>52838</v>
      </c>
      <c r="B2602" t="s">
        <v>1853</v>
      </c>
      <c r="C2602" t="s">
        <v>1606</v>
      </c>
      <c r="D2602">
        <v>2018</v>
      </c>
      <c r="E2602" t="str">
        <f t="shared" si="40"/>
        <v>528382018</v>
      </c>
      <c r="F2602">
        <v>44729</v>
      </c>
      <c r="G2602" t="str">
        <f>VLOOKUP($A2602,CATMUN!$B$2:$C$1123,2,0)</f>
        <v>Bajo</v>
      </c>
      <c r="H2602" t="str">
        <f>VLOOKUP($A2602,CATMUN!$B$2:$D$1123,3,0)</f>
        <v>Municipios intermedios</v>
      </c>
      <c r="I2602">
        <f>VLOOKUP($A2602,CATMUN!$B$2:$G$1123,4,0)</f>
        <v>0</v>
      </c>
      <c r="J2602">
        <f>VLOOKUP($A2602,CATMUN!$B$2:$G$1123,6,0)</f>
        <v>14</v>
      </c>
      <c r="K2602" s="69">
        <v>534.08526899999993</v>
      </c>
      <c r="L2602" s="69">
        <v>1632</v>
      </c>
      <c r="M2602" s="69">
        <v>50.458508999999999</v>
      </c>
      <c r="N2602" s="69">
        <v>150.88139043449155</v>
      </c>
      <c r="P2602" s="69">
        <v>249.73210548</v>
      </c>
      <c r="Q2602">
        <v>0</v>
      </c>
      <c r="S2602" s="69">
        <v>663.19442000000004</v>
      </c>
      <c r="T2602">
        <v>0</v>
      </c>
      <c r="U2602">
        <v>37.745171999999997</v>
      </c>
      <c r="V2602" s="51">
        <v>17</v>
      </c>
      <c r="W2602" s="51">
        <v>79</v>
      </c>
      <c r="X2602" s="51">
        <v>221</v>
      </c>
    </row>
    <row r="2603" spans="1:24" x14ac:dyDescent="0.2">
      <c r="A2603">
        <v>54172</v>
      </c>
      <c r="B2603" t="s">
        <v>1863</v>
      </c>
      <c r="C2603" t="s">
        <v>1855</v>
      </c>
      <c r="D2603">
        <v>2018</v>
      </c>
      <c r="E2603" t="str">
        <f t="shared" si="40"/>
        <v>541722018</v>
      </c>
      <c r="F2603">
        <v>17263</v>
      </c>
      <c r="G2603" t="str">
        <f>VLOOKUP($A2603,CATMUN!$B$2:$C$1123,2,0)</f>
        <v>Alto</v>
      </c>
      <c r="H2603" t="str">
        <f>VLOOKUP($A2603,CATMUN!$B$2:$D$1123,3,0)</f>
        <v>Municipios intermedios</v>
      </c>
      <c r="I2603">
        <f>VLOOKUP($A2603,CATMUN!$B$2:$G$1123,4,0)</f>
        <v>0</v>
      </c>
      <c r="J2603">
        <f>VLOOKUP($A2603,CATMUN!$B$2:$G$1123,6,0)</f>
        <v>14</v>
      </c>
      <c r="K2603" s="69">
        <v>1553.7056480000001</v>
      </c>
      <c r="L2603" s="69">
        <v>1632</v>
      </c>
      <c r="M2603" s="69">
        <v>271.51858099999998</v>
      </c>
      <c r="N2603" s="69">
        <v>150.88139043449155</v>
      </c>
      <c r="P2603" s="69">
        <v>249.73210548</v>
      </c>
      <c r="Q2603">
        <v>0</v>
      </c>
      <c r="S2603" s="69">
        <v>663.19442000000004</v>
      </c>
      <c r="T2603">
        <v>0</v>
      </c>
      <c r="U2603">
        <v>3.6580330000000001</v>
      </c>
      <c r="V2603" s="51">
        <v>38</v>
      </c>
      <c r="W2603" s="51">
        <v>27</v>
      </c>
      <c r="X2603" s="51">
        <v>530</v>
      </c>
    </row>
    <row r="2604" spans="1:24" x14ac:dyDescent="0.2">
      <c r="A2604">
        <v>54518</v>
      </c>
      <c r="B2604" t="s">
        <v>1881</v>
      </c>
      <c r="C2604" t="s">
        <v>1855</v>
      </c>
      <c r="D2604">
        <v>2018</v>
      </c>
      <c r="E2604" t="str">
        <f t="shared" si="40"/>
        <v>545182018</v>
      </c>
      <c r="F2604">
        <v>50025</v>
      </c>
      <c r="G2604" t="str">
        <f>VLOOKUP($A2604,CATMUN!$B$2:$C$1123,2,0)</f>
        <v>Medio</v>
      </c>
      <c r="H2604" t="str">
        <f>VLOOKUP($A2604,CATMUN!$B$2:$D$1123,3,0)</f>
        <v>Otros Sistemas de Ciudades</v>
      </c>
      <c r="I2604">
        <f>VLOOKUP($A2604,CATMUN!$B$2:$G$1123,4,0)</f>
        <v>0</v>
      </c>
      <c r="J2604">
        <f>VLOOKUP($A2604,CATMUN!$B$2:$G$1123,6,0)</f>
        <v>14</v>
      </c>
      <c r="K2604" s="69">
        <v>2466.473297</v>
      </c>
      <c r="L2604" s="69">
        <v>1632</v>
      </c>
      <c r="M2604" s="69">
        <v>422.68020000000001</v>
      </c>
      <c r="N2604" s="69">
        <v>590.3581823939345</v>
      </c>
      <c r="P2604" s="69">
        <v>190.51995000000002</v>
      </c>
      <c r="Q2604">
        <v>0</v>
      </c>
      <c r="S2604" s="69">
        <v>160.96876800000001</v>
      </c>
      <c r="T2604">
        <v>0</v>
      </c>
      <c r="V2604" s="51">
        <v>109</v>
      </c>
      <c r="W2604" s="51">
        <v>155</v>
      </c>
      <c r="X2604" s="51">
        <v>1735</v>
      </c>
    </row>
    <row r="2605" spans="1:24" x14ac:dyDescent="0.2">
      <c r="A2605">
        <v>54553</v>
      </c>
      <c r="B2605" t="s">
        <v>1883</v>
      </c>
      <c r="C2605" t="s">
        <v>1855</v>
      </c>
      <c r="D2605">
        <v>2018</v>
      </c>
      <c r="E2605" t="str">
        <f t="shared" si="40"/>
        <v>545532018</v>
      </c>
      <c r="F2605">
        <v>8502</v>
      </c>
      <c r="G2605" t="str">
        <f>VLOOKUP($A2605,CATMUN!$B$2:$C$1123,2,0)</f>
        <v>Bajo</v>
      </c>
      <c r="H2605" t="str">
        <f>VLOOKUP($A2605,CATMUN!$B$2:$D$1123,3,0)</f>
        <v>Municipios intermedios</v>
      </c>
      <c r="I2605">
        <f>VLOOKUP($A2605,CATMUN!$B$2:$G$1123,4,0)</f>
        <v>0</v>
      </c>
      <c r="J2605">
        <f>VLOOKUP($A2605,CATMUN!$B$2:$G$1123,6,0)</f>
        <v>14</v>
      </c>
      <c r="K2605" s="69">
        <v>107.937057</v>
      </c>
      <c r="L2605" s="69">
        <v>1632</v>
      </c>
      <c r="M2605" s="69">
        <v>5.1486674999999993</v>
      </c>
      <c r="N2605" s="69">
        <v>150.88139043449155</v>
      </c>
      <c r="P2605" s="69">
        <v>249.73210548</v>
      </c>
      <c r="Q2605">
        <v>0</v>
      </c>
      <c r="S2605" s="69">
        <v>663.19442000000004</v>
      </c>
      <c r="T2605">
        <v>0</v>
      </c>
      <c r="V2605" s="51">
        <v>17</v>
      </c>
      <c r="W2605" s="51">
        <v>17</v>
      </c>
      <c r="X2605" s="51">
        <v>221</v>
      </c>
    </row>
    <row r="2606" spans="1:24" x14ac:dyDescent="0.2">
      <c r="A2606">
        <v>54599</v>
      </c>
      <c r="B2606" t="s">
        <v>1884</v>
      </c>
      <c r="C2606" t="s">
        <v>1855</v>
      </c>
      <c r="D2606">
        <v>2018</v>
      </c>
      <c r="E2606" t="str">
        <f t="shared" si="40"/>
        <v>545992018</v>
      </c>
      <c r="F2606">
        <v>5899</v>
      </c>
      <c r="G2606" t="str">
        <f>VLOOKUP($A2606,CATMUN!$B$2:$C$1123,2,0)</f>
        <v>Bajo</v>
      </c>
      <c r="H2606" t="str">
        <f>VLOOKUP($A2606,CATMUN!$B$2:$D$1123,3,0)</f>
        <v>Municipios intermedios</v>
      </c>
      <c r="I2606">
        <f>VLOOKUP($A2606,CATMUN!$B$2:$G$1123,4,0)</f>
        <v>0</v>
      </c>
      <c r="J2606">
        <f>VLOOKUP($A2606,CATMUN!$B$2:$G$1123,6,0)</f>
        <v>14</v>
      </c>
      <c r="K2606" s="69">
        <v>57.973754999999997</v>
      </c>
      <c r="L2606" s="69">
        <v>1632</v>
      </c>
      <c r="N2606" s="69">
        <v>150.88139043449155</v>
      </c>
      <c r="P2606" s="69">
        <v>249.73210548</v>
      </c>
      <c r="Q2606">
        <v>0</v>
      </c>
      <c r="S2606" s="69">
        <v>663.19442000000004</v>
      </c>
      <c r="T2606">
        <v>0</v>
      </c>
      <c r="V2606" s="51">
        <v>17</v>
      </c>
      <c r="W2606" s="51">
        <v>10</v>
      </c>
      <c r="X2606" s="51">
        <v>221</v>
      </c>
    </row>
    <row r="2607" spans="1:24" x14ac:dyDescent="0.2">
      <c r="A2607">
        <v>63111</v>
      </c>
      <c r="B2607" t="s">
        <v>1299</v>
      </c>
      <c r="C2607" t="s">
        <v>2308</v>
      </c>
      <c r="D2607">
        <v>2018</v>
      </c>
      <c r="E2607" t="str">
        <f t="shared" si="40"/>
        <v>631112018</v>
      </c>
      <c r="F2607">
        <v>3095</v>
      </c>
      <c r="G2607" t="str">
        <f>VLOOKUP($A2607,CATMUN!$B$2:$C$1123,2,0)</f>
        <v>Alto</v>
      </c>
      <c r="H2607" t="str">
        <f>VLOOKUP($A2607,CATMUN!$B$2:$D$1123,3,0)</f>
        <v>Municipios intermedios</v>
      </c>
      <c r="I2607">
        <f>VLOOKUP($A2607,CATMUN!$B$2:$G$1123,4,0)</f>
        <v>0</v>
      </c>
      <c r="J2607">
        <f>VLOOKUP($A2607,CATMUN!$B$2:$G$1123,6,0)</f>
        <v>14</v>
      </c>
      <c r="K2607" s="69">
        <v>328.45926899999995</v>
      </c>
      <c r="L2607" s="69">
        <v>1632</v>
      </c>
      <c r="M2607" s="69">
        <v>3.5916770000000002</v>
      </c>
      <c r="N2607" s="69">
        <v>150.88139043449155</v>
      </c>
      <c r="P2607" s="69">
        <v>249.73210548</v>
      </c>
      <c r="Q2607">
        <v>0</v>
      </c>
      <c r="S2607" s="69">
        <v>663.19442000000004</v>
      </c>
      <c r="T2607">
        <v>0</v>
      </c>
      <c r="V2607" s="51">
        <v>17</v>
      </c>
      <c r="W2607" s="51">
        <v>6</v>
      </c>
      <c r="X2607" s="51">
        <v>221</v>
      </c>
    </row>
    <row r="2608" spans="1:24" x14ac:dyDescent="0.2">
      <c r="A2608">
        <v>63130</v>
      </c>
      <c r="B2608" t="s">
        <v>1897</v>
      </c>
      <c r="C2608" t="s">
        <v>2308</v>
      </c>
      <c r="D2608">
        <v>2018</v>
      </c>
      <c r="E2608" t="str">
        <f t="shared" si="40"/>
        <v>631302018</v>
      </c>
      <c r="F2608">
        <v>72783</v>
      </c>
      <c r="G2608" t="str">
        <f>VLOOKUP($A2608,CATMUN!$B$2:$C$1123,2,0)</f>
        <v>Alto</v>
      </c>
      <c r="H2608" t="str">
        <f>VLOOKUP($A2608,CATMUN!$B$2:$D$1123,3,0)</f>
        <v>Otros Sistemas de Ciudades</v>
      </c>
      <c r="I2608">
        <f>VLOOKUP($A2608,CATMUN!$B$2:$G$1123,4,0)</f>
        <v>0</v>
      </c>
      <c r="J2608">
        <f>VLOOKUP($A2608,CATMUN!$B$2:$G$1123,6,0)</f>
        <v>14</v>
      </c>
      <c r="K2608" s="69">
        <v>3236.3276379999998</v>
      </c>
      <c r="L2608" s="69">
        <v>1632</v>
      </c>
      <c r="M2608" s="69">
        <v>641.50268900000003</v>
      </c>
      <c r="N2608" s="69">
        <v>590.3581823939345</v>
      </c>
      <c r="P2608" s="69">
        <v>190.51995000000002</v>
      </c>
      <c r="Q2608">
        <v>0</v>
      </c>
      <c r="S2608" s="69">
        <v>160.96876800000001</v>
      </c>
      <c r="T2608">
        <v>0</v>
      </c>
      <c r="U2608">
        <v>51.570489000000002</v>
      </c>
      <c r="V2608" s="51">
        <v>39</v>
      </c>
      <c r="W2608" s="51">
        <v>251</v>
      </c>
      <c r="X2608" s="51">
        <v>530</v>
      </c>
    </row>
    <row r="2609" spans="1:24" x14ac:dyDescent="0.2">
      <c r="A2609">
        <v>63190</v>
      </c>
      <c r="B2609" t="s">
        <v>1898</v>
      </c>
      <c r="C2609" t="s">
        <v>2308</v>
      </c>
      <c r="D2609">
        <v>2018</v>
      </c>
      <c r="E2609" t="str">
        <f t="shared" si="40"/>
        <v>631902018</v>
      </c>
      <c r="F2609">
        <v>28162</v>
      </c>
      <c r="G2609" t="str">
        <f>VLOOKUP($A2609,CATMUN!$B$2:$C$1123,2,0)</f>
        <v>Alto</v>
      </c>
      <c r="H2609" t="str">
        <f>VLOOKUP($A2609,CATMUN!$B$2:$D$1123,3,0)</f>
        <v>Otros Sistemas de Ciudades</v>
      </c>
      <c r="I2609">
        <f>VLOOKUP($A2609,CATMUN!$B$2:$G$1123,4,0)</f>
        <v>0</v>
      </c>
      <c r="J2609">
        <f>VLOOKUP($A2609,CATMUN!$B$2:$G$1123,6,0)</f>
        <v>14</v>
      </c>
      <c r="K2609" s="69">
        <v>1527.2728060000002</v>
      </c>
      <c r="L2609" s="69">
        <v>1632</v>
      </c>
      <c r="M2609" s="69">
        <v>82.102611999999993</v>
      </c>
      <c r="N2609" s="69">
        <v>590.3581823939345</v>
      </c>
      <c r="P2609" s="69">
        <v>190.51995000000002</v>
      </c>
      <c r="Q2609">
        <v>0</v>
      </c>
      <c r="S2609" s="69">
        <v>160.96876800000001</v>
      </c>
      <c r="T2609">
        <v>0</v>
      </c>
      <c r="V2609" s="51">
        <v>19</v>
      </c>
      <c r="W2609" s="51">
        <v>98</v>
      </c>
      <c r="X2609" s="51">
        <v>221</v>
      </c>
    </row>
    <row r="2610" spans="1:24" x14ac:dyDescent="0.2">
      <c r="A2610">
        <v>63212</v>
      </c>
      <c r="B2610" t="s">
        <v>1253</v>
      </c>
      <c r="C2610" t="s">
        <v>2308</v>
      </c>
      <c r="D2610">
        <v>2018</v>
      </c>
      <c r="E2610" t="str">
        <f t="shared" si="40"/>
        <v>632122018</v>
      </c>
      <c r="F2610">
        <v>5642</v>
      </c>
      <c r="G2610" t="str">
        <f>VLOOKUP($A2610,CATMUN!$B$2:$C$1123,2,0)</f>
        <v>Medio</v>
      </c>
      <c r="H2610" t="str">
        <f>VLOOKUP($A2610,CATMUN!$B$2:$D$1123,3,0)</f>
        <v>Municipios intermedios</v>
      </c>
      <c r="I2610">
        <f>VLOOKUP($A2610,CATMUN!$B$2:$G$1123,4,0)</f>
        <v>0</v>
      </c>
      <c r="J2610">
        <f>VLOOKUP($A2610,CATMUN!$B$2:$G$1123,6,0)</f>
        <v>14</v>
      </c>
      <c r="K2610" s="69">
        <v>195.81395000000001</v>
      </c>
      <c r="L2610" s="69">
        <v>1632</v>
      </c>
      <c r="M2610" s="69">
        <v>8.2314325100000012</v>
      </c>
      <c r="N2610" s="69">
        <v>150.88139043449155</v>
      </c>
      <c r="P2610" s="69">
        <v>249.73210548</v>
      </c>
      <c r="Q2610">
        <v>0</v>
      </c>
      <c r="S2610" s="69">
        <v>663.19442000000004</v>
      </c>
      <c r="T2610">
        <v>0</v>
      </c>
      <c r="V2610" s="51">
        <v>17</v>
      </c>
      <c r="W2610" s="51">
        <v>7</v>
      </c>
      <c r="X2610" s="51">
        <v>221</v>
      </c>
    </row>
    <row r="2611" spans="1:24" x14ac:dyDescent="0.2">
      <c r="A2611">
        <v>63272</v>
      </c>
      <c r="B2611" t="s">
        <v>1899</v>
      </c>
      <c r="C2611" t="s">
        <v>2308</v>
      </c>
      <c r="D2611">
        <v>2018</v>
      </c>
      <c r="E2611" t="str">
        <f t="shared" si="40"/>
        <v>632722018</v>
      </c>
      <c r="F2611">
        <v>12066</v>
      </c>
      <c r="G2611" t="str">
        <f>VLOOKUP($A2611,CATMUN!$B$2:$C$1123,2,0)</f>
        <v>Alto</v>
      </c>
      <c r="H2611" t="str">
        <f>VLOOKUP($A2611,CATMUN!$B$2:$D$1123,3,0)</f>
        <v>Municipios intermedios</v>
      </c>
      <c r="I2611">
        <f>VLOOKUP($A2611,CATMUN!$B$2:$G$1123,4,0)</f>
        <v>0</v>
      </c>
      <c r="J2611">
        <f>VLOOKUP($A2611,CATMUN!$B$2:$G$1123,6,0)</f>
        <v>14</v>
      </c>
      <c r="K2611" s="69">
        <v>1013.741532</v>
      </c>
      <c r="L2611" s="69">
        <v>1632</v>
      </c>
      <c r="M2611" s="69">
        <v>144.50083699999999</v>
      </c>
      <c r="N2611" s="69">
        <v>150.88139043449155</v>
      </c>
      <c r="P2611" s="69">
        <v>249.73210548</v>
      </c>
      <c r="Q2611">
        <v>0</v>
      </c>
      <c r="S2611" s="69">
        <v>663.19442000000004</v>
      </c>
      <c r="T2611">
        <v>0</v>
      </c>
      <c r="V2611" s="51">
        <v>38</v>
      </c>
      <c r="W2611" s="51">
        <v>47</v>
      </c>
      <c r="X2611" s="51">
        <v>530</v>
      </c>
    </row>
    <row r="2612" spans="1:24" x14ac:dyDescent="0.2">
      <c r="A2612">
        <v>63470</v>
      </c>
      <c r="B2612" t="s">
        <v>1902</v>
      </c>
      <c r="C2612" t="s">
        <v>2308</v>
      </c>
      <c r="D2612">
        <v>2018</v>
      </c>
      <c r="E2612" t="str">
        <f t="shared" si="40"/>
        <v>634702018</v>
      </c>
      <c r="F2612">
        <v>36751</v>
      </c>
      <c r="G2612" t="str">
        <f>VLOOKUP($A2612,CATMUN!$B$2:$C$1123,2,0)</f>
        <v>Alto</v>
      </c>
      <c r="H2612" t="str">
        <f>VLOOKUP($A2612,CATMUN!$B$2:$D$1123,3,0)</f>
        <v>Municipios intermedios</v>
      </c>
      <c r="I2612">
        <f>VLOOKUP($A2612,CATMUN!$B$2:$G$1123,4,0)</f>
        <v>0</v>
      </c>
      <c r="J2612">
        <f>VLOOKUP($A2612,CATMUN!$B$2:$G$1123,6,0)</f>
        <v>14</v>
      </c>
      <c r="K2612" s="69">
        <v>2665.1469959999999</v>
      </c>
      <c r="L2612" s="69">
        <v>1632</v>
      </c>
      <c r="M2612" s="69">
        <v>425.90186900000003</v>
      </c>
      <c r="N2612" s="69">
        <v>150.88139043449155</v>
      </c>
      <c r="P2612" s="69">
        <v>249.73210548</v>
      </c>
      <c r="Q2612">
        <v>0</v>
      </c>
      <c r="S2612" s="69">
        <v>663.19442000000004</v>
      </c>
      <c r="T2612">
        <v>0</v>
      </c>
      <c r="V2612" s="51">
        <v>17</v>
      </c>
      <c r="W2612" s="51">
        <v>133</v>
      </c>
      <c r="X2612" s="51">
        <v>221</v>
      </c>
    </row>
    <row r="2613" spans="1:24" x14ac:dyDescent="0.2">
      <c r="A2613">
        <v>63594</v>
      </c>
      <c r="B2613" t="s">
        <v>1904</v>
      </c>
      <c r="C2613" t="s">
        <v>2308</v>
      </c>
      <c r="D2613">
        <v>2018</v>
      </c>
      <c r="E2613" t="str">
        <f t="shared" si="40"/>
        <v>635942018</v>
      </c>
      <c r="F2613">
        <v>30751</v>
      </c>
      <c r="G2613" t="str">
        <f>VLOOKUP($A2613,CATMUN!$B$2:$C$1123,2,0)</f>
        <v>Alto</v>
      </c>
      <c r="H2613" t="str">
        <f>VLOOKUP($A2613,CATMUN!$B$2:$D$1123,3,0)</f>
        <v>Municipios intermedios</v>
      </c>
      <c r="I2613">
        <f>VLOOKUP($A2613,CATMUN!$B$2:$G$1123,4,0)</f>
        <v>0</v>
      </c>
      <c r="J2613">
        <f>VLOOKUP($A2613,CATMUN!$B$2:$G$1123,6,0)</f>
        <v>14</v>
      </c>
      <c r="K2613" s="69">
        <v>3161.8114150000001</v>
      </c>
      <c r="L2613" s="69">
        <v>1632</v>
      </c>
      <c r="M2613" s="69">
        <v>94.81765399999999</v>
      </c>
      <c r="N2613" s="69">
        <v>150.88139043449155</v>
      </c>
      <c r="P2613" s="69">
        <v>249.73210548</v>
      </c>
      <c r="Q2613">
        <v>0</v>
      </c>
      <c r="S2613" s="69">
        <v>663.19442000000004</v>
      </c>
      <c r="T2613">
        <v>0</v>
      </c>
      <c r="V2613" s="51">
        <v>17</v>
      </c>
      <c r="W2613" s="51">
        <v>91</v>
      </c>
      <c r="X2613" s="51">
        <v>221</v>
      </c>
    </row>
    <row r="2614" spans="1:24" x14ac:dyDescent="0.2">
      <c r="A2614">
        <v>66045</v>
      </c>
      <c r="B2614" t="s">
        <v>1907</v>
      </c>
      <c r="C2614" t="s">
        <v>1431</v>
      </c>
      <c r="D2614">
        <v>2018</v>
      </c>
      <c r="E2614" t="str">
        <f t="shared" si="40"/>
        <v>660452018</v>
      </c>
      <c r="F2614">
        <v>12406</v>
      </c>
      <c r="G2614" t="str">
        <f>VLOOKUP($A2614,CATMUN!$B$2:$C$1123,2,0)</f>
        <v>Medio</v>
      </c>
      <c r="H2614" t="str">
        <f>VLOOKUP($A2614,CATMUN!$B$2:$D$1123,3,0)</f>
        <v>Municipios intermedios</v>
      </c>
      <c r="I2614">
        <f>VLOOKUP($A2614,CATMUN!$B$2:$G$1123,4,0)</f>
        <v>0</v>
      </c>
      <c r="J2614">
        <f>VLOOKUP($A2614,CATMUN!$B$2:$G$1123,6,0)</f>
        <v>14</v>
      </c>
      <c r="K2614" s="69">
        <v>345.78349699999995</v>
      </c>
      <c r="L2614" s="69">
        <v>1632</v>
      </c>
      <c r="M2614" s="69">
        <v>7.6689939999999996</v>
      </c>
      <c r="N2614" s="69">
        <v>150.88139043449155</v>
      </c>
      <c r="P2614" s="69">
        <v>249.73210548</v>
      </c>
      <c r="Q2614">
        <v>0</v>
      </c>
      <c r="S2614" s="69">
        <v>663.19442000000004</v>
      </c>
      <c r="T2614">
        <v>0</v>
      </c>
      <c r="V2614" s="51">
        <v>17</v>
      </c>
      <c r="W2614" s="51">
        <v>24</v>
      </c>
      <c r="X2614" s="51">
        <v>221</v>
      </c>
    </row>
    <row r="2615" spans="1:24" x14ac:dyDescent="0.2">
      <c r="A2615">
        <v>66088</v>
      </c>
      <c r="B2615" t="s">
        <v>1908</v>
      </c>
      <c r="C2615" t="s">
        <v>1431</v>
      </c>
      <c r="D2615">
        <v>2018</v>
      </c>
      <c r="E2615" t="str">
        <f t="shared" si="40"/>
        <v>660882018</v>
      </c>
      <c r="F2615">
        <v>24690</v>
      </c>
      <c r="G2615" t="str">
        <f>VLOOKUP($A2615,CATMUN!$B$2:$C$1123,2,0)</f>
        <v>Medio</v>
      </c>
      <c r="H2615" t="str">
        <f>VLOOKUP($A2615,CATMUN!$B$2:$D$1123,3,0)</f>
        <v>Municipios intermedios</v>
      </c>
      <c r="I2615">
        <f>VLOOKUP($A2615,CATMUN!$B$2:$G$1123,4,0)</f>
        <v>0</v>
      </c>
      <c r="J2615">
        <f>VLOOKUP($A2615,CATMUN!$B$2:$G$1123,6,0)</f>
        <v>14</v>
      </c>
      <c r="K2615" s="69">
        <v>826.44129199999998</v>
      </c>
      <c r="L2615" s="69">
        <v>1632</v>
      </c>
      <c r="M2615" s="69">
        <v>53.248860899999997</v>
      </c>
      <c r="N2615" s="69">
        <v>150.88139043449155</v>
      </c>
      <c r="P2615" s="69">
        <v>249.73210548</v>
      </c>
      <c r="Q2615">
        <v>0</v>
      </c>
      <c r="S2615" s="69">
        <v>663.19442000000004</v>
      </c>
      <c r="T2615">
        <v>0</v>
      </c>
      <c r="V2615" s="51">
        <v>17</v>
      </c>
      <c r="W2615" s="51">
        <v>73</v>
      </c>
      <c r="X2615" s="51">
        <v>221</v>
      </c>
    </row>
    <row r="2616" spans="1:24" x14ac:dyDescent="0.2">
      <c r="A2616">
        <v>66318</v>
      </c>
      <c r="B2616" t="s">
        <v>1910</v>
      </c>
      <c r="C2616" t="s">
        <v>1431</v>
      </c>
      <c r="D2616">
        <v>2018</v>
      </c>
      <c r="E2616" t="str">
        <f t="shared" si="40"/>
        <v>663182018</v>
      </c>
      <c r="F2616">
        <v>12158</v>
      </c>
      <c r="G2616" t="str">
        <f>VLOOKUP($A2616,CATMUN!$B$2:$C$1123,2,0)</f>
        <v>Medio</v>
      </c>
      <c r="H2616" t="str">
        <f>VLOOKUP($A2616,CATMUN!$B$2:$D$1123,3,0)</f>
        <v>Municipios intermedios</v>
      </c>
      <c r="I2616">
        <f>VLOOKUP($A2616,CATMUN!$B$2:$G$1123,4,0)</f>
        <v>0</v>
      </c>
      <c r="J2616">
        <f>VLOOKUP($A2616,CATMUN!$B$2:$G$1123,6,0)</f>
        <v>14</v>
      </c>
      <c r="K2616" s="69">
        <v>194.99770599999999</v>
      </c>
      <c r="L2616" s="69">
        <v>1632</v>
      </c>
      <c r="M2616" s="69">
        <v>14.805099999999999</v>
      </c>
      <c r="N2616" s="69">
        <v>150.88139043449155</v>
      </c>
      <c r="P2616" s="69">
        <v>249.73210548</v>
      </c>
      <c r="Q2616">
        <v>0</v>
      </c>
      <c r="S2616" s="69">
        <v>663.19442000000004</v>
      </c>
      <c r="T2616">
        <v>0</v>
      </c>
      <c r="V2616" s="51">
        <v>17</v>
      </c>
      <c r="W2616" s="51">
        <v>8</v>
      </c>
      <c r="X2616" s="51">
        <v>221</v>
      </c>
    </row>
    <row r="2617" spans="1:24" x14ac:dyDescent="0.2">
      <c r="A2617">
        <v>66383</v>
      </c>
      <c r="B2617" t="s">
        <v>1911</v>
      </c>
      <c r="C2617" t="s">
        <v>1431</v>
      </c>
      <c r="D2617">
        <v>2018</v>
      </c>
      <c r="E2617" t="str">
        <f t="shared" si="40"/>
        <v>663832018</v>
      </c>
      <c r="F2617">
        <v>7514</v>
      </c>
      <c r="G2617" t="str">
        <f>VLOOKUP($A2617,CATMUN!$B$2:$C$1123,2,0)</f>
        <v>Bajo</v>
      </c>
      <c r="H2617" t="str">
        <f>VLOOKUP($A2617,CATMUN!$B$2:$D$1123,3,0)</f>
        <v>Municipios intermedios</v>
      </c>
      <c r="I2617">
        <f>VLOOKUP($A2617,CATMUN!$B$2:$G$1123,4,0)</f>
        <v>0</v>
      </c>
      <c r="J2617">
        <f>VLOOKUP($A2617,CATMUN!$B$2:$G$1123,6,0)</f>
        <v>14</v>
      </c>
      <c r="K2617" s="69">
        <v>201.961005</v>
      </c>
      <c r="L2617" s="69">
        <v>1632</v>
      </c>
      <c r="N2617" s="69">
        <v>150.88139043449155</v>
      </c>
      <c r="P2617" s="69">
        <v>249.73210548</v>
      </c>
      <c r="Q2617">
        <v>0</v>
      </c>
      <c r="S2617" s="69">
        <v>663.19442000000004</v>
      </c>
      <c r="T2617">
        <v>0</v>
      </c>
      <c r="V2617" s="51">
        <v>17</v>
      </c>
      <c r="W2617" s="51">
        <v>9</v>
      </c>
      <c r="X2617" s="51">
        <v>221</v>
      </c>
    </row>
    <row r="2618" spans="1:24" x14ac:dyDescent="0.2">
      <c r="A2618">
        <v>66440</v>
      </c>
      <c r="B2618" t="s">
        <v>1913</v>
      </c>
      <c r="C2618" t="s">
        <v>1431</v>
      </c>
      <c r="D2618">
        <v>2018</v>
      </c>
      <c r="E2618" t="str">
        <f t="shared" si="40"/>
        <v>664402018</v>
      </c>
      <c r="F2618">
        <v>16940</v>
      </c>
      <c r="G2618" t="str">
        <f>VLOOKUP($A2618,CATMUN!$B$2:$C$1123,2,0)</f>
        <v>Bajo</v>
      </c>
      <c r="H2618" t="str">
        <f>VLOOKUP($A2618,CATMUN!$B$2:$D$1123,3,0)</f>
        <v>Municipios intermedios</v>
      </c>
      <c r="I2618">
        <f>VLOOKUP($A2618,CATMUN!$B$2:$G$1123,4,0)</f>
        <v>0</v>
      </c>
      <c r="J2618">
        <f>VLOOKUP($A2618,CATMUN!$B$2:$G$1123,6,0)</f>
        <v>14</v>
      </c>
      <c r="K2618" s="69">
        <v>533.07563095</v>
      </c>
      <c r="L2618" s="69">
        <v>1632</v>
      </c>
      <c r="M2618" s="69">
        <v>5.0026029999999997</v>
      </c>
      <c r="N2618" s="69">
        <v>150.88139043449155</v>
      </c>
      <c r="P2618" s="69">
        <v>249.73210548</v>
      </c>
      <c r="Q2618">
        <v>0</v>
      </c>
      <c r="S2618" s="69">
        <v>663.19442000000004</v>
      </c>
      <c r="T2618">
        <v>0</v>
      </c>
      <c r="V2618" s="51">
        <v>17</v>
      </c>
      <c r="W2618" s="51">
        <v>25</v>
      </c>
      <c r="X2618" s="51">
        <v>221</v>
      </c>
    </row>
    <row r="2619" spans="1:24" x14ac:dyDescent="0.2">
      <c r="A2619">
        <v>66594</v>
      </c>
      <c r="B2619" t="s">
        <v>1916</v>
      </c>
      <c r="C2619" t="s">
        <v>1431</v>
      </c>
      <c r="D2619">
        <v>2018</v>
      </c>
      <c r="E2619" t="str">
        <f t="shared" si="40"/>
        <v>665942018</v>
      </c>
      <c r="F2619">
        <v>27292</v>
      </c>
      <c r="G2619" t="str">
        <f>VLOOKUP($A2619,CATMUN!$B$2:$C$1123,2,0)</f>
        <v>Alto</v>
      </c>
      <c r="H2619" t="str">
        <f>VLOOKUP($A2619,CATMUN!$B$2:$D$1123,3,0)</f>
        <v>Municipios intermedios</v>
      </c>
      <c r="I2619">
        <f>VLOOKUP($A2619,CATMUN!$B$2:$G$1123,4,0)</f>
        <v>0</v>
      </c>
      <c r="J2619">
        <f>VLOOKUP($A2619,CATMUN!$B$2:$G$1123,6,0)</f>
        <v>14</v>
      </c>
      <c r="K2619" s="69">
        <v>449.01141600000005</v>
      </c>
      <c r="L2619" s="69">
        <v>1632</v>
      </c>
      <c r="M2619" s="69">
        <v>40.697142999999997</v>
      </c>
      <c r="N2619" s="69">
        <v>150.88139043449155</v>
      </c>
      <c r="P2619" s="69">
        <v>249.73210548</v>
      </c>
      <c r="Q2619">
        <v>0</v>
      </c>
      <c r="S2619" s="69">
        <v>663.19442000000004</v>
      </c>
      <c r="T2619">
        <v>0</v>
      </c>
      <c r="V2619" s="51">
        <v>17</v>
      </c>
      <c r="W2619" s="51">
        <v>48</v>
      </c>
      <c r="X2619" s="51">
        <v>221</v>
      </c>
    </row>
    <row r="2620" spans="1:24" x14ac:dyDescent="0.2">
      <c r="A2620">
        <v>66682</v>
      </c>
      <c r="B2620" t="s">
        <v>1917</v>
      </c>
      <c r="C2620" t="s">
        <v>1431</v>
      </c>
      <c r="D2620">
        <v>2018</v>
      </c>
      <c r="E2620" t="str">
        <f t="shared" si="40"/>
        <v>666822018</v>
      </c>
      <c r="F2620">
        <v>77838</v>
      </c>
      <c r="G2620" t="str">
        <f>VLOOKUP($A2620,CATMUN!$B$2:$C$1123,2,0)</f>
        <v>Alto</v>
      </c>
      <c r="H2620" t="str">
        <f>VLOOKUP($A2620,CATMUN!$B$2:$D$1123,3,0)</f>
        <v>Otros Sistemas de Ciudades</v>
      </c>
      <c r="I2620">
        <f>VLOOKUP($A2620,CATMUN!$B$2:$G$1123,4,0)</f>
        <v>0</v>
      </c>
      <c r="J2620">
        <f>VLOOKUP($A2620,CATMUN!$B$2:$G$1123,6,0)</f>
        <v>14</v>
      </c>
      <c r="K2620" s="69">
        <v>7148.6741179999999</v>
      </c>
      <c r="L2620" s="69">
        <v>1632</v>
      </c>
      <c r="M2620" s="69">
        <v>608.88910900000008</v>
      </c>
      <c r="N2620" s="69">
        <v>590.3581823939345</v>
      </c>
      <c r="O2620" s="69">
        <v>0</v>
      </c>
      <c r="P2620" s="69">
        <v>190.51995000000002</v>
      </c>
      <c r="S2620" s="69">
        <v>160.96876800000001</v>
      </c>
      <c r="T2620">
        <v>0</v>
      </c>
      <c r="V2620" s="51">
        <v>19</v>
      </c>
      <c r="W2620" s="51">
        <v>303</v>
      </c>
      <c r="X2620" s="51">
        <v>221</v>
      </c>
    </row>
    <row r="2621" spans="1:24" x14ac:dyDescent="0.2">
      <c r="A2621">
        <v>66687</v>
      </c>
      <c r="B2621" t="s">
        <v>1918</v>
      </c>
      <c r="C2621" t="s">
        <v>1431</v>
      </c>
      <c r="D2621">
        <v>2018</v>
      </c>
      <c r="E2621" t="str">
        <f t="shared" si="40"/>
        <v>666872018</v>
      </c>
      <c r="F2621">
        <v>12664</v>
      </c>
      <c r="G2621" t="str">
        <f>VLOOKUP($A2621,CATMUN!$B$2:$C$1123,2,0)</f>
        <v>Medio</v>
      </c>
      <c r="H2621" t="str">
        <f>VLOOKUP($A2621,CATMUN!$B$2:$D$1123,3,0)</f>
        <v>Municipios intermedios</v>
      </c>
      <c r="I2621">
        <f>VLOOKUP($A2621,CATMUN!$B$2:$G$1123,4,0)</f>
        <v>0</v>
      </c>
      <c r="J2621">
        <f>VLOOKUP($A2621,CATMUN!$B$2:$G$1123,6,0)</f>
        <v>14</v>
      </c>
      <c r="K2621" s="69">
        <v>507.21007099999997</v>
      </c>
      <c r="L2621" s="69">
        <v>1632</v>
      </c>
      <c r="M2621" s="69">
        <v>6.2431210000000004</v>
      </c>
      <c r="N2621" s="69">
        <v>150.88139043449155</v>
      </c>
      <c r="P2621" s="69">
        <v>249.73210548</v>
      </c>
      <c r="Q2621">
        <v>0</v>
      </c>
      <c r="S2621" s="69">
        <v>663.19442000000004</v>
      </c>
      <c r="T2621">
        <v>0</v>
      </c>
      <c r="U2621">
        <v>0.77615999999999996</v>
      </c>
      <c r="V2621" s="51">
        <v>17</v>
      </c>
      <c r="W2621" s="51">
        <v>22</v>
      </c>
      <c r="X2621" s="51">
        <v>221</v>
      </c>
    </row>
    <row r="2622" spans="1:24" x14ac:dyDescent="0.2">
      <c r="A2622">
        <v>68077</v>
      </c>
      <c r="B2622" t="s">
        <v>1923</v>
      </c>
      <c r="C2622" t="s">
        <v>1919</v>
      </c>
      <c r="D2622">
        <v>2018</v>
      </c>
      <c r="E2622" t="str">
        <f t="shared" si="40"/>
        <v>680772018</v>
      </c>
      <c r="F2622">
        <v>31050</v>
      </c>
      <c r="G2622" t="str">
        <f>VLOOKUP($A2622,CATMUN!$B$2:$C$1123,2,0)</f>
        <v>Medio</v>
      </c>
      <c r="H2622" t="str">
        <f>VLOOKUP($A2622,CATMUN!$B$2:$D$1123,3,0)</f>
        <v>Municipios intermedios</v>
      </c>
      <c r="I2622">
        <f>VLOOKUP($A2622,CATMUN!$B$2:$G$1123,4,0)</f>
        <v>0</v>
      </c>
      <c r="J2622">
        <f>VLOOKUP($A2622,CATMUN!$B$2:$G$1123,6,0)</f>
        <v>14</v>
      </c>
      <c r="K2622" s="69">
        <v>1479.1803792999999</v>
      </c>
      <c r="L2622" s="69">
        <v>1632</v>
      </c>
      <c r="M2622" s="69">
        <v>719.59297430000004</v>
      </c>
      <c r="N2622" s="69">
        <v>150.88139043449155</v>
      </c>
      <c r="P2622" s="69">
        <v>249.73210548</v>
      </c>
      <c r="Q2622">
        <v>0</v>
      </c>
      <c r="S2622" s="69">
        <v>663.19442000000004</v>
      </c>
      <c r="T2622">
        <v>0</v>
      </c>
      <c r="V2622" s="51">
        <v>17</v>
      </c>
      <c r="W2622" s="51">
        <v>113</v>
      </c>
      <c r="X2622" s="51">
        <v>221</v>
      </c>
    </row>
    <row r="2623" spans="1:24" x14ac:dyDescent="0.2">
      <c r="A2623">
        <v>68079</v>
      </c>
      <c r="B2623" t="s">
        <v>1924</v>
      </c>
      <c r="C2623" t="s">
        <v>1919</v>
      </c>
      <c r="D2623">
        <v>2018</v>
      </c>
      <c r="E2623" t="str">
        <f t="shared" si="40"/>
        <v>680792018</v>
      </c>
      <c r="F2623">
        <v>10486</v>
      </c>
      <c r="G2623" t="str">
        <f>VLOOKUP($A2623,CATMUN!$B$2:$C$1123,2,0)</f>
        <v>Alto</v>
      </c>
      <c r="H2623" t="str">
        <f>VLOOKUP($A2623,CATMUN!$B$2:$D$1123,3,0)</f>
        <v>Municipios intermedios</v>
      </c>
      <c r="I2623">
        <f>VLOOKUP($A2623,CATMUN!$B$2:$G$1123,4,0)</f>
        <v>0</v>
      </c>
      <c r="J2623">
        <f>VLOOKUP($A2623,CATMUN!$B$2:$G$1123,6,0)</f>
        <v>14</v>
      </c>
      <c r="K2623" s="69">
        <v>1548.8450399999999</v>
      </c>
      <c r="L2623" s="69">
        <v>1632</v>
      </c>
      <c r="M2623" s="69">
        <v>393.448915</v>
      </c>
      <c r="N2623" s="69">
        <v>150.88139043449155</v>
      </c>
      <c r="P2623" s="69">
        <v>249.73210548</v>
      </c>
      <c r="Q2623">
        <v>0</v>
      </c>
      <c r="S2623" s="69">
        <v>663.19442000000004</v>
      </c>
      <c r="T2623">
        <v>0</v>
      </c>
      <c r="V2623" s="51">
        <v>38</v>
      </c>
      <c r="W2623" s="51">
        <v>30</v>
      </c>
      <c r="X2623" s="51">
        <v>530</v>
      </c>
    </row>
    <row r="2624" spans="1:24" x14ac:dyDescent="0.2">
      <c r="A2624">
        <v>68147</v>
      </c>
      <c r="B2624" t="s">
        <v>1928</v>
      </c>
      <c r="C2624" t="s">
        <v>1919</v>
      </c>
      <c r="D2624">
        <v>2018</v>
      </c>
      <c r="E2624" t="str">
        <f t="shared" si="40"/>
        <v>681472018</v>
      </c>
      <c r="F2624">
        <v>5505</v>
      </c>
      <c r="G2624" t="str">
        <f>VLOOKUP($A2624,CATMUN!$B$2:$C$1123,2,0)</f>
        <v>Bajo</v>
      </c>
      <c r="H2624" t="str">
        <f>VLOOKUP($A2624,CATMUN!$B$2:$D$1123,3,0)</f>
        <v>Municipios intermedios</v>
      </c>
      <c r="I2624">
        <f>VLOOKUP($A2624,CATMUN!$B$2:$G$1123,4,0)</f>
        <v>0</v>
      </c>
      <c r="J2624">
        <f>VLOOKUP($A2624,CATMUN!$B$2:$G$1123,6,0)</f>
        <v>14</v>
      </c>
      <c r="K2624" s="69">
        <v>82.907619000000011</v>
      </c>
      <c r="L2624" s="69">
        <v>1632</v>
      </c>
      <c r="M2624" s="69">
        <v>9.4581780000000002</v>
      </c>
      <c r="N2624" s="69">
        <v>150.88139043449155</v>
      </c>
      <c r="P2624" s="69">
        <v>249.73210548</v>
      </c>
      <c r="Q2624">
        <v>0</v>
      </c>
      <c r="S2624" s="69">
        <v>663.19442000000004</v>
      </c>
      <c r="T2624">
        <v>0</v>
      </c>
      <c r="V2624" s="51">
        <v>17</v>
      </c>
      <c r="W2624" s="51">
        <v>7</v>
      </c>
      <c r="X2624" s="51">
        <v>221</v>
      </c>
    </row>
    <row r="2625" spans="1:24" x14ac:dyDescent="0.2">
      <c r="A2625">
        <v>68327</v>
      </c>
      <c r="B2625" t="s">
        <v>1955</v>
      </c>
      <c r="C2625" t="s">
        <v>1919</v>
      </c>
      <c r="D2625">
        <v>2018</v>
      </c>
      <c r="E2625" t="str">
        <f t="shared" si="40"/>
        <v>683272018</v>
      </c>
      <c r="F2625">
        <v>5114</v>
      </c>
      <c r="G2625" t="str">
        <f>VLOOKUP($A2625,CATMUN!$B$2:$C$1123,2,0)</f>
        <v>Alto</v>
      </c>
      <c r="H2625" t="str">
        <f>VLOOKUP($A2625,CATMUN!$B$2:$D$1123,3,0)</f>
        <v>Municipios intermedios</v>
      </c>
      <c r="I2625">
        <f>VLOOKUP($A2625,CATMUN!$B$2:$G$1123,4,0)</f>
        <v>0</v>
      </c>
      <c r="J2625">
        <f>VLOOKUP($A2625,CATMUN!$B$2:$G$1123,6,0)</f>
        <v>14</v>
      </c>
      <c r="K2625" s="69">
        <v>281.52004199999999</v>
      </c>
      <c r="L2625" s="69">
        <v>1632</v>
      </c>
      <c r="M2625" s="69">
        <v>9.6658999999999988</v>
      </c>
      <c r="N2625" s="69">
        <v>150.88139043449155</v>
      </c>
      <c r="P2625" s="69">
        <v>249.73210548</v>
      </c>
      <c r="Q2625">
        <v>0</v>
      </c>
      <c r="S2625" s="69">
        <v>663.19442000000004</v>
      </c>
      <c r="T2625">
        <v>0</v>
      </c>
      <c r="V2625" s="51">
        <v>17</v>
      </c>
      <c r="W2625" s="51">
        <v>4</v>
      </c>
      <c r="X2625" s="51">
        <v>221</v>
      </c>
    </row>
    <row r="2626" spans="1:24" x14ac:dyDescent="0.2">
      <c r="A2626">
        <v>68406</v>
      </c>
      <c r="B2626" t="s">
        <v>1961</v>
      </c>
      <c r="C2626" t="s">
        <v>1919</v>
      </c>
      <c r="D2626">
        <v>2018</v>
      </c>
      <c r="E2626" t="str">
        <f t="shared" ref="E2626:E2689" si="41">A2626&amp;D2626</f>
        <v>684062018</v>
      </c>
      <c r="F2626">
        <v>41835</v>
      </c>
      <c r="G2626" t="str">
        <f>VLOOKUP($A2626,CATMUN!$B$2:$C$1123,2,0)</f>
        <v>Alto</v>
      </c>
      <c r="H2626" t="str">
        <f>VLOOKUP($A2626,CATMUN!$B$2:$D$1123,3,0)</f>
        <v>Municipios intermedios</v>
      </c>
      <c r="I2626">
        <f>VLOOKUP($A2626,CATMUN!$B$2:$G$1123,4,0)</f>
        <v>0</v>
      </c>
      <c r="J2626">
        <f>VLOOKUP($A2626,CATMUN!$B$2:$G$1123,6,0)</f>
        <v>14</v>
      </c>
      <c r="K2626" s="69">
        <v>5065.2800710000001</v>
      </c>
      <c r="L2626" s="69">
        <v>1632</v>
      </c>
      <c r="M2626" s="69">
        <v>147.305139</v>
      </c>
      <c r="N2626" s="69">
        <v>150.88139043449155</v>
      </c>
      <c r="P2626" s="69">
        <v>249.73210548</v>
      </c>
      <c r="Q2626">
        <v>0</v>
      </c>
      <c r="R2626">
        <v>0</v>
      </c>
      <c r="S2626" s="69">
        <v>663.19442000000004</v>
      </c>
      <c r="T2626">
        <v>0</v>
      </c>
      <c r="V2626" s="51">
        <v>38</v>
      </c>
      <c r="W2626" s="51">
        <v>382</v>
      </c>
      <c r="X2626" s="51">
        <v>530</v>
      </c>
    </row>
    <row r="2627" spans="1:24" x14ac:dyDescent="0.2">
      <c r="A2627">
        <v>68432</v>
      </c>
      <c r="B2627" t="s">
        <v>1964</v>
      </c>
      <c r="C2627" t="s">
        <v>1919</v>
      </c>
      <c r="D2627">
        <v>2018</v>
      </c>
      <c r="E2627" t="str">
        <f t="shared" si="41"/>
        <v>684322018</v>
      </c>
      <c r="F2627">
        <v>20945</v>
      </c>
      <c r="G2627" t="str">
        <f>VLOOKUP($A2627,CATMUN!$B$2:$C$1123,2,0)</f>
        <v>Medio</v>
      </c>
      <c r="H2627" t="str">
        <f>VLOOKUP($A2627,CATMUN!$B$2:$D$1123,3,0)</f>
        <v>Otros Sistemas de Ciudades</v>
      </c>
      <c r="I2627">
        <f>VLOOKUP($A2627,CATMUN!$B$2:$G$1123,4,0)</f>
        <v>0</v>
      </c>
      <c r="J2627">
        <f>VLOOKUP($A2627,CATMUN!$B$2:$G$1123,6,0)</f>
        <v>14</v>
      </c>
      <c r="K2627" s="69">
        <v>690.05714699999999</v>
      </c>
      <c r="L2627" s="69">
        <v>1632</v>
      </c>
      <c r="M2627" s="69">
        <v>36.747553999999994</v>
      </c>
      <c r="N2627" s="69">
        <v>590.3581823939345</v>
      </c>
      <c r="P2627" s="69">
        <v>190.51995000000002</v>
      </c>
      <c r="Q2627">
        <v>0</v>
      </c>
      <c r="S2627" s="69">
        <v>160.96876800000001</v>
      </c>
      <c r="T2627">
        <v>0</v>
      </c>
      <c r="V2627" s="51">
        <v>109</v>
      </c>
      <c r="W2627" s="51">
        <v>73</v>
      </c>
      <c r="X2627" s="51">
        <v>1735</v>
      </c>
    </row>
    <row r="2628" spans="1:24" x14ac:dyDescent="0.2">
      <c r="A2628">
        <v>68522</v>
      </c>
      <c r="B2628" t="s">
        <v>1971</v>
      </c>
      <c r="C2628" t="s">
        <v>1919</v>
      </c>
      <c r="D2628">
        <v>2018</v>
      </c>
      <c r="E2628" t="str">
        <f t="shared" si="41"/>
        <v>685222018</v>
      </c>
      <c r="F2628">
        <v>1361</v>
      </c>
      <c r="G2628" t="str">
        <f>VLOOKUP($A2628,CATMUN!$B$2:$C$1123,2,0)</f>
        <v>Medio</v>
      </c>
      <c r="H2628" t="str">
        <f>VLOOKUP($A2628,CATMUN!$B$2:$D$1123,3,0)</f>
        <v>Municipios intermedios</v>
      </c>
      <c r="I2628">
        <f>VLOOKUP($A2628,CATMUN!$B$2:$G$1123,4,0)</f>
        <v>0</v>
      </c>
      <c r="J2628">
        <f>VLOOKUP($A2628,CATMUN!$B$2:$G$1123,6,0)</f>
        <v>14</v>
      </c>
      <c r="K2628" s="69">
        <v>92.108944000000008</v>
      </c>
      <c r="L2628" s="69">
        <v>1632</v>
      </c>
      <c r="M2628" s="69">
        <v>0.75993600000000006</v>
      </c>
      <c r="N2628" s="69">
        <v>150.88139043449155</v>
      </c>
      <c r="P2628" s="69">
        <v>249.73210548</v>
      </c>
      <c r="Q2628">
        <v>0</v>
      </c>
      <c r="S2628" s="69">
        <v>663.19442000000004</v>
      </c>
      <c r="T2628">
        <v>0</v>
      </c>
      <c r="V2628" s="51">
        <v>17</v>
      </c>
      <c r="W2628" s="51">
        <v>0</v>
      </c>
      <c r="X2628" s="51">
        <v>221</v>
      </c>
    </row>
    <row r="2629" spans="1:24" x14ac:dyDescent="0.2">
      <c r="A2629">
        <v>68533</v>
      </c>
      <c r="B2629" t="s">
        <v>1973</v>
      </c>
      <c r="C2629" t="s">
        <v>1919</v>
      </c>
      <c r="D2629">
        <v>2018</v>
      </c>
      <c r="E2629" t="str">
        <f t="shared" si="41"/>
        <v>685332018</v>
      </c>
      <c r="F2629">
        <v>4654</v>
      </c>
      <c r="G2629" t="str">
        <f>VLOOKUP($A2629,CATMUN!$B$2:$C$1123,2,0)</f>
        <v>Alto</v>
      </c>
      <c r="H2629" t="str">
        <f>VLOOKUP($A2629,CATMUN!$B$2:$D$1123,3,0)</f>
        <v>Municipios intermedios</v>
      </c>
      <c r="I2629">
        <f>VLOOKUP($A2629,CATMUN!$B$2:$G$1123,4,0)</f>
        <v>0</v>
      </c>
      <c r="J2629">
        <f>VLOOKUP($A2629,CATMUN!$B$2:$G$1123,6,0)</f>
        <v>14</v>
      </c>
      <c r="K2629" s="69">
        <v>289.00941499999999</v>
      </c>
      <c r="L2629" s="69">
        <v>1632</v>
      </c>
      <c r="M2629" s="69">
        <v>13.984337999999999</v>
      </c>
      <c r="N2629" s="69">
        <v>150.88139043449155</v>
      </c>
      <c r="P2629" s="69">
        <v>249.73210548</v>
      </c>
      <c r="Q2629">
        <v>0</v>
      </c>
      <c r="S2629" s="69">
        <v>663.19442000000004</v>
      </c>
      <c r="T2629">
        <v>0</v>
      </c>
      <c r="V2629" s="51">
        <v>17</v>
      </c>
      <c r="W2629" s="51">
        <v>2</v>
      </c>
      <c r="X2629" s="51">
        <v>221</v>
      </c>
    </row>
    <row r="2630" spans="1:24" x14ac:dyDescent="0.2">
      <c r="A2630">
        <v>68679</v>
      </c>
      <c r="B2630" t="s">
        <v>1983</v>
      </c>
      <c r="C2630" t="s">
        <v>1919</v>
      </c>
      <c r="D2630">
        <v>2018</v>
      </c>
      <c r="E2630" t="str">
        <f t="shared" si="41"/>
        <v>686792018</v>
      </c>
      <c r="F2630">
        <v>56037</v>
      </c>
      <c r="G2630" t="str">
        <f>VLOOKUP($A2630,CATMUN!$B$2:$C$1123,2,0)</f>
        <v>Alto</v>
      </c>
      <c r="H2630" t="str">
        <f>VLOOKUP($A2630,CATMUN!$B$2:$D$1123,3,0)</f>
        <v>Otros Sistemas de Ciudades</v>
      </c>
      <c r="I2630">
        <f>VLOOKUP($A2630,CATMUN!$B$2:$G$1123,4,0)</f>
        <v>0</v>
      </c>
      <c r="J2630">
        <f>VLOOKUP($A2630,CATMUN!$B$2:$G$1123,6,0)</f>
        <v>14</v>
      </c>
      <c r="K2630" s="69">
        <v>7171.902975</v>
      </c>
      <c r="L2630" s="69">
        <v>1632</v>
      </c>
      <c r="M2630" s="69">
        <v>371.46469100000002</v>
      </c>
      <c r="N2630" s="69">
        <v>590.3581823939345</v>
      </c>
      <c r="O2630" s="69">
        <v>0</v>
      </c>
      <c r="P2630" s="69">
        <v>190.51995000000002</v>
      </c>
      <c r="Q2630">
        <v>0</v>
      </c>
      <c r="R2630">
        <v>0</v>
      </c>
      <c r="S2630" s="69">
        <v>160.96876800000001</v>
      </c>
      <c r="T2630">
        <v>0</v>
      </c>
      <c r="V2630" s="51">
        <v>157</v>
      </c>
      <c r="W2630" s="51">
        <v>320</v>
      </c>
      <c r="X2630" s="51">
        <v>2699</v>
      </c>
    </row>
    <row r="2631" spans="1:24" x14ac:dyDescent="0.2">
      <c r="A2631">
        <v>68855</v>
      </c>
      <c r="B2631" t="s">
        <v>1994</v>
      </c>
      <c r="C2631" t="s">
        <v>1919</v>
      </c>
      <c r="D2631">
        <v>2018</v>
      </c>
      <c r="E2631" t="str">
        <f t="shared" si="41"/>
        <v>688552018</v>
      </c>
      <c r="F2631">
        <v>6084</v>
      </c>
      <c r="G2631" t="str">
        <f>VLOOKUP($A2631,CATMUN!$B$2:$C$1123,2,0)</f>
        <v>Medio</v>
      </c>
      <c r="H2631" t="str">
        <f>VLOOKUP($A2631,CATMUN!$B$2:$D$1123,3,0)</f>
        <v>Municipios intermedios</v>
      </c>
      <c r="I2631">
        <f>VLOOKUP($A2631,CATMUN!$B$2:$G$1123,4,0)</f>
        <v>0</v>
      </c>
      <c r="J2631">
        <f>VLOOKUP($A2631,CATMUN!$B$2:$G$1123,6,0)</f>
        <v>14</v>
      </c>
      <c r="K2631" s="69">
        <v>399.739214</v>
      </c>
      <c r="L2631" s="69">
        <v>1632</v>
      </c>
      <c r="M2631" s="69">
        <v>113.71146400000001</v>
      </c>
      <c r="N2631" s="69">
        <v>150.88139043449155</v>
      </c>
      <c r="O2631" s="69">
        <v>0</v>
      </c>
      <c r="P2631" s="69">
        <v>249.73210548</v>
      </c>
      <c r="Q2631">
        <v>0</v>
      </c>
      <c r="S2631" s="69">
        <v>663.19442000000004</v>
      </c>
      <c r="T2631">
        <v>0</v>
      </c>
      <c r="V2631" s="51">
        <v>17</v>
      </c>
      <c r="W2631" s="51">
        <v>4</v>
      </c>
      <c r="X2631" s="51">
        <v>221</v>
      </c>
    </row>
    <row r="2632" spans="1:24" x14ac:dyDescent="0.2">
      <c r="A2632">
        <v>68872</v>
      </c>
      <c r="B2632" t="s">
        <v>1287</v>
      </c>
      <c r="C2632" t="s">
        <v>1919</v>
      </c>
      <c r="D2632">
        <v>2018</v>
      </c>
      <c r="E2632" t="str">
        <f t="shared" si="41"/>
        <v>688722018</v>
      </c>
      <c r="F2632">
        <v>7873</v>
      </c>
      <c r="G2632" t="str">
        <f>VLOOKUP($A2632,CATMUN!$B$2:$C$1123,2,0)</f>
        <v>Alto</v>
      </c>
      <c r="H2632" t="str">
        <f>VLOOKUP($A2632,CATMUN!$B$2:$D$1123,3,0)</f>
        <v>Municipios intermedios</v>
      </c>
      <c r="I2632">
        <f>VLOOKUP($A2632,CATMUN!$B$2:$G$1123,4,0)</f>
        <v>0</v>
      </c>
      <c r="J2632">
        <f>VLOOKUP($A2632,CATMUN!$B$2:$G$1123,6,0)</f>
        <v>14</v>
      </c>
      <c r="K2632" s="69">
        <v>453.89275500000002</v>
      </c>
      <c r="L2632" s="69">
        <v>1632</v>
      </c>
      <c r="M2632" s="69">
        <v>98.227941999999999</v>
      </c>
      <c r="N2632" s="69">
        <v>150.88139043449155</v>
      </c>
      <c r="P2632" s="69">
        <v>249.73210548</v>
      </c>
      <c r="Q2632">
        <v>0</v>
      </c>
      <c r="S2632" s="69">
        <v>663.19442000000004</v>
      </c>
      <c r="T2632">
        <v>0</v>
      </c>
      <c r="V2632" s="51">
        <v>17</v>
      </c>
      <c r="W2632" s="51">
        <v>10</v>
      </c>
      <c r="X2632" s="51">
        <v>221</v>
      </c>
    </row>
    <row r="2633" spans="1:24" x14ac:dyDescent="0.2">
      <c r="A2633">
        <v>70110</v>
      </c>
      <c r="B2633" t="s">
        <v>1299</v>
      </c>
      <c r="C2633" t="s">
        <v>1488</v>
      </c>
      <c r="D2633">
        <v>2018</v>
      </c>
      <c r="E2633" t="str">
        <f t="shared" si="41"/>
        <v>701102018</v>
      </c>
      <c r="F2633">
        <v>10441</v>
      </c>
      <c r="G2633" t="str">
        <f>VLOOKUP($A2633,CATMUN!$B$2:$C$1123,2,0)</f>
        <v>Medio</v>
      </c>
      <c r="H2633" t="str">
        <f>VLOOKUP($A2633,CATMUN!$B$2:$D$1123,3,0)</f>
        <v>Municipios intermedios</v>
      </c>
      <c r="I2633">
        <f>VLOOKUP($A2633,CATMUN!$B$2:$G$1123,4,0)</f>
        <v>0</v>
      </c>
      <c r="J2633">
        <f>VLOOKUP($A2633,CATMUN!$B$2:$G$1123,6,0)</f>
        <v>14</v>
      </c>
      <c r="K2633" s="69">
        <v>60.015096</v>
      </c>
      <c r="L2633" s="69">
        <v>1632</v>
      </c>
      <c r="M2633" s="69">
        <v>0.15632400000000002</v>
      </c>
      <c r="N2633" s="69">
        <v>150.88139043449155</v>
      </c>
      <c r="P2633" s="69">
        <v>249.73210548</v>
      </c>
      <c r="Q2633">
        <v>0</v>
      </c>
      <c r="S2633" s="69">
        <v>663.19442000000004</v>
      </c>
      <c r="T2633">
        <v>0</v>
      </c>
      <c r="V2633" s="51">
        <v>17</v>
      </c>
      <c r="W2633" s="51">
        <v>2</v>
      </c>
      <c r="X2633" s="51">
        <v>221</v>
      </c>
    </row>
    <row r="2634" spans="1:24" x14ac:dyDescent="0.2">
      <c r="A2634">
        <v>70215</v>
      </c>
      <c r="B2634" t="s">
        <v>2001</v>
      </c>
      <c r="C2634" t="s">
        <v>1488</v>
      </c>
      <c r="D2634">
        <v>2018</v>
      </c>
      <c r="E2634" t="str">
        <f t="shared" si="41"/>
        <v>702152018</v>
      </c>
      <c r="F2634">
        <v>67371</v>
      </c>
      <c r="G2634" t="str">
        <f>VLOOKUP($A2634,CATMUN!$B$2:$C$1123,2,0)</f>
        <v>Bajo</v>
      </c>
      <c r="H2634" t="str">
        <f>VLOOKUP($A2634,CATMUN!$B$2:$D$1123,3,0)</f>
        <v>Municipios intermedios</v>
      </c>
      <c r="I2634">
        <f>VLOOKUP($A2634,CATMUN!$B$2:$G$1123,4,0)</f>
        <v>0</v>
      </c>
      <c r="J2634">
        <f>VLOOKUP($A2634,CATMUN!$B$2:$G$1123,6,0)</f>
        <v>14</v>
      </c>
      <c r="K2634" s="69">
        <v>1456.5542209999999</v>
      </c>
      <c r="L2634" s="69">
        <v>1632</v>
      </c>
      <c r="M2634" s="69">
        <v>167.264115</v>
      </c>
      <c r="N2634" s="69">
        <v>150.88139043449155</v>
      </c>
      <c r="P2634" s="69">
        <v>249.73210548</v>
      </c>
      <c r="Q2634">
        <v>0</v>
      </c>
      <c r="S2634" s="69">
        <v>663.19442000000004</v>
      </c>
      <c r="T2634">
        <v>0</v>
      </c>
      <c r="V2634" s="51">
        <v>17</v>
      </c>
      <c r="W2634" s="51">
        <v>234</v>
      </c>
      <c r="X2634" s="51">
        <v>221</v>
      </c>
    </row>
    <row r="2635" spans="1:24" x14ac:dyDescent="0.2">
      <c r="A2635">
        <v>70221</v>
      </c>
      <c r="B2635" t="s">
        <v>2002</v>
      </c>
      <c r="C2635" t="s">
        <v>1488</v>
      </c>
      <c r="D2635">
        <v>2018</v>
      </c>
      <c r="E2635" t="str">
        <f t="shared" si="41"/>
        <v>702212018</v>
      </c>
      <c r="F2635">
        <v>18250</v>
      </c>
      <c r="G2635" t="str">
        <f>VLOOKUP($A2635,CATMUN!$B$2:$C$1123,2,0)</f>
        <v>Alto</v>
      </c>
      <c r="H2635" t="str">
        <f>VLOOKUP($A2635,CATMUN!$B$2:$D$1123,3,0)</f>
        <v>Municipios intermedios</v>
      </c>
      <c r="I2635">
        <f>VLOOKUP($A2635,CATMUN!$B$2:$G$1123,4,0)</f>
        <v>0</v>
      </c>
      <c r="J2635">
        <f>VLOOKUP($A2635,CATMUN!$B$2:$G$1123,6,0)</f>
        <v>14</v>
      </c>
      <c r="K2635" s="69">
        <v>3572.2372519999999</v>
      </c>
      <c r="L2635" s="69">
        <v>1632</v>
      </c>
      <c r="M2635" s="69">
        <v>104.525103</v>
      </c>
      <c r="N2635" s="69">
        <v>150.88139043449155</v>
      </c>
      <c r="P2635" s="69">
        <v>249.73210548</v>
      </c>
      <c r="Q2635">
        <v>0</v>
      </c>
      <c r="S2635" s="69">
        <v>663.19442000000004</v>
      </c>
      <c r="T2635">
        <v>0</v>
      </c>
      <c r="V2635" s="51">
        <v>8</v>
      </c>
      <c r="W2635" s="51">
        <v>56</v>
      </c>
      <c r="X2635" s="51">
        <v>151</v>
      </c>
    </row>
    <row r="2636" spans="1:24" x14ac:dyDescent="0.2">
      <c r="A2636">
        <v>70230</v>
      </c>
      <c r="B2636" t="s">
        <v>2003</v>
      </c>
      <c r="C2636" t="s">
        <v>1488</v>
      </c>
      <c r="D2636">
        <v>2018</v>
      </c>
      <c r="E2636" t="str">
        <f t="shared" si="41"/>
        <v>702302018</v>
      </c>
      <c r="F2636">
        <v>4466</v>
      </c>
      <c r="G2636" t="str">
        <f>VLOOKUP($A2636,CATMUN!$B$2:$C$1123,2,0)</f>
        <v>Bajo</v>
      </c>
      <c r="H2636" t="str">
        <f>VLOOKUP($A2636,CATMUN!$B$2:$D$1123,3,0)</f>
        <v>Municipios intermedios</v>
      </c>
      <c r="I2636">
        <f>VLOOKUP($A2636,CATMUN!$B$2:$G$1123,4,0)</f>
        <v>0</v>
      </c>
      <c r="J2636">
        <f>VLOOKUP($A2636,CATMUN!$B$2:$G$1123,6,0)</f>
        <v>14</v>
      </c>
      <c r="K2636" s="69">
        <v>18.533094999999999</v>
      </c>
      <c r="L2636" s="69">
        <v>1632</v>
      </c>
      <c r="M2636" s="69">
        <v>0.8</v>
      </c>
      <c r="N2636" s="69">
        <v>150.88139043449155</v>
      </c>
      <c r="P2636" s="69">
        <v>249.73210548</v>
      </c>
      <c r="Q2636">
        <v>0</v>
      </c>
      <c r="S2636" s="69">
        <v>663.19442000000004</v>
      </c>
      <c r="T2636">
        <v>0</v>
      </c>
      <c r="V2636" s="51">
        <v>17</v>
      </c>
      <c r="W2636" s="51">
        <v>6</v>
      </c>
      <c r="X2636" s="51">
        <v>221</v>
      </c>
    </row>
    <row r="2637" spans="1:24" x14ac:dyDescent="0.2">
      <c r="A2637">
        <v>70233</v>
      </c>
      <c r="B2637" t="s">
        <v>2004</v>
      </c>
      <c r="C2637" t="s">
        <v>1488</v>
      </c>
      <c r="D2637">
        <v>2018</v>
      </c>
      <c r="E2637" t="str">
        <f t="shared" si="41"/>
        <v>702332018</v>
      </c>
      <c r="F2637">
        <v>9944</v>
      </c>
      <c r="G2637" t="str">
        <f>VLOOKUP($A2637,CATMUN!$B$2:$C$1123,2,0)</f>
        <v>Bajo</v>
      </c>
      <c r="H2637" t="str">
        <f>VLOOKUP($A2637,CATMUN!$B$2:$D$1123,3,0)</f>
        <v>Municipios intermedios</v>
      </c>
      <c r="I2637">
        <f>VLOOKUP($A2637,CATMUN!$B$2:$G$1123,4,0)</f>
        <v>0</v>
      </c>
      <c r="J2637">
        <f>VLOOKUP($A2637,CATMUN!$B$2:$G$1123,6,0)</f>
        <v>14</v>
      </c>
      <c r="K2637" s="69">
        <v>70.595952999999994</v>
      </c>
      <c r="L2637" s="69">
        <v>1632</v>
      </c>
      <c r="M2637" s="69">
        <v>0</v>
      </c>
      <c r="N2637" s="69">
        <v>150.88139043449155</v>
      </c>
      <c r="P2637" s="69">
        <v>249.73210548</v>
      </c>
      <c r="Q2637">
        <v>0</v>
      </c>
      <c r="S2637" s="69">
        <v>663.19442000000004</v>
      </c>
      <c r="T2637">
        <v>0</v>
      </c>
      <c r="V2637" s="51">
        <v>17</v>
      </c>
      <c r="W2637" s="51">
        <v>0</v>
      </c>
      <c r="X2637" s="51">
        <v>221</v>
      </c>
    </row>
    <row r="2638" spans="1:24" x14ac:dyDescent="0.2">
      <c r="A2638">
        <v>70235</v>
      </c>
      <c r="B2638" t="s">
        <v>2005</v>
      </c>
      <c r="C2638" t="s">
        <v>1488</v>
      </c>
      <c r="D2638">
        <v>2018</v>
      </c>
      <c r="E2638" t="str">
        <f t="shared" si="41"/>
        <v>702352018</v>
      </c>
      <c r="F2638">
        <v>21982</v>
      </c>
      <c r="G2638" t="str">
        <f>VLOOKUP($A2638,CATMUN!$B$2:$C$1123,2,0)</f>
        <v>Bajo</v>
      </c>
      <c r="H2638" t="str">
        <f>VLOOKUP($A2638,CATMUN!$B$2:$D$1123,3,0)</f>
        <v>Municipios intermedios</v>
      </c>
      <c r="I2638">
        <f>VLOOKUP($A2638,CATMUN!$B$2:$G$1123,4,0)</f>
        <v>0</v>
      </c>
      <c r="J2638">
        <f>VLOOKUP($A2638,CATMUN!$B$2:$G$1123,6,0)</f>
        <v>14</v>
      </c>
      <c r="K2638" s="69">
        <v>232.867402</v>
      </c>
      <c r="L2638" s="69">
        <v>1632</v>
      </c>
      <c r="N2638" s="69">
        <v>150.88139043449155</v>
      </c>
      <c r="P2638" s="69">
        <v>249.73210548</v>
      </c>
      <c r="Q2638">
        <v>0</v>
      </c>
      <c r="S2638" s="69">
        <v>663.19442000000004</v>
      </c>
      <c r="T2638">
        <v>0</v>
      </c>
      <c r="V2638" s="51">
        <v>17</v>
      </c>
      <c r="W2638" s="51" t="e">
        <v>#N/A</v>
      </c>
      <c r="X2638" s="51" t="e">
        <v>#N/A</v>
      </c>
    </row>
    <row r="2639" spans="1:24" x14ac:dyDescent="0.2">
      <c r="A2639">
        <v>70418</v>
      </c>
      <c r="B2639" t="s">
        <v>2007</v>
      </c>
      <c r="C2639" t="s">
        <v>1488</v>
      </c>
      <c r="D2639">
        <v>2018</v>
      </c>
      <c r="E2639" t="str">
        <f t="shared" si="41"/>
        <v>704182018</v>
      </c>
      <c r="F2639">
        <v>22880</v>
      </c>
      <c r="G2639" t="str">
        <f>VLOOKUP($A2639,CATMUN!$B$2:$C$1123,2,0)</f>
        <v>Medio</v>
      </c>
      <c r="H2639" t="str">
        <f>VLOOKUP($A2639,CATMUN!$B$2:$D$1123,3,0)</f>
        <v>Municipios intermedios</v>
      </c>
      <c r="I2639">
        <f>VLOOKUP($A2639,CATMUN!$B$2:$G$1123,4,0)</f>
        <v>0</v>
      </c>
      <c r="J2639">
        <f>VLOOKUP($A2639,CATMUN!$B$2:$G$1123,6,0)</f>
        <v>14</v>
      </c>
      <c r="K2639" s="69">
        <v>218.0962016</v>
      </c>
      <c r="L2639" s="69">
        <v>1632</v>
      </c>
      <c r="M2639" s="69">
        <v>0</v>
      </c>
      <c r="N2639" s="69">
        <v>150.88139043449155</v>
      </c>
      <c r="P2639" s="69">
        <v>249.73210548</v>
      </c>
      <c r="Q2639">
        <v>0</v>
      </c>
      <c r="S2639" s="69">
        <v>663.19442000000004</v>
      </c>
      <c r="T2639">
        <v>0</v>
      </c>
      <c r="V2639" s="51">
        <v>17</v>
      </c>
      <c r="W2639" s="51">
        <v>5</v>
      </c>
      <c r="X2639" s="51">
        <v>221</v>
      </c>
    </row>
    <row r="2640" spans="1:24" x14ac:dyDescent="0.2">
      <c r="A2640">
        <v>70473</v>
      </c>
      <c r="B2640" t="s">
        <v>2009</v>
      </c>
      <c r="C2640" t="s">
        <v>1488</v>
      </c>
      <c r="D2640">
        <v>2018</v>
      </c>
      <c r="E2640" t="str">
        <f t="shared" si="41"/>
        <v>704732018</v>
      </c>
      <c r="F2640">
        <v>15061</v>
      </c>
      <c r="G2640" t="str">
        <f>VLOOKUP($A2640,CATMUN!$B$2:$C$1123,2,0)</f>
        <v>Bajo</v>
      </c>
      <c r="H2640" t="str">
        <f>VLOOKUP($A2640,CATMUN!$B$2:$D$1123,3,0)</f>
        <v>Municipios intermedios</v>
      </c>
      <c r="I2640">
        <f>VLOOKUP($A2640,CATMUN!$B$2:$G$1123,4,0)</f>
        <v>0</v>
      </c>
      <c r="J2640">
        <f>VLOOKUP($A2640,CATMUN!$B$2:$G$1123,6,0)</f>
        <v>14</v>
      </c>
      <c r="K2640" s="69">
        <v>70.286982999999992</v>
      </c>
      <c r="L2640" s="69">
        <v>1632</v>
      </c>
      <c r="M2640" s="69">
        <v>2.75</v>
      </c>
      <c r="N2640" s="69">
        <v>150.88139043449155</v>
      </c>
      <c r="P2640" s="69">
        <v>249.73210548</v>
      </c>
      <c r="S2640" s="69">
        <v>663.19442000000004</v>
      </c>
      <c r="T2640">
        <v>0</v>
      </c>
      <c r="V2640" s="51">
        <v>17</v>
      </c>
      <c r="W2640" s="51">
        <v>13</v>
      </c>
      <c r="X2640" s="51">
        <v>221</v>
      </c>
    </row>
    <row r="2641" spans="1:24" x14ac:dyDescent="0.2">
      <c r="A2641">
        <v>70523</v>
      </c>
      <c r="B2641" t="s">
        <v>2011</v>
      </c>
      <c r="C2641" t="s">
        <v>1488</v>
      </c>
      <c r="D2641">
        <v>2018</v>
      </c>
      <c r="E2641" t="str">
        <f t="shared" si="41"/>
        <v>705232018</v>
      </c>
      <c r="F2641">
        <v>14114</v>
      </c>
      <c r="G2641" t="str">
        <f>VLOOKUP($A2641,CATMUN!$B$2:$C$1123,2,0)</f>
        <v>Bajo</v>
      </c>
      <c r="H2641" t="str">
        <f>VLOOKUP($A2641,CATMUN!$B$2:$D$1123,3,0)</f>
        <v>Municipios intermedios</v>
      </c>
      <c r="I2641">
        <f>VLOOKUP($A2641,CATMUN!$B$2:$G$1123,4,0)</f>
        <v>0</v>
      </c>
      <c r="J2641">
        <f>VLOOKUP($A2641,CATMUN!$B$2:$G$1123,6,0)</f>
        <v>14</v>
      </c>
      <c r="K2641" s="69">
        <v>114.46404</v>
      </c>
      <c r="L2641" s="69">
        <v>1632</v>
      </c>
      <c r="M2641" s="69">
        <v>0</v>
      </c>
      <c r="N2641" s="69">
        <v>150.88139043449155</v>
      </c>
      <c r="P2641" s="69">
        <v>249.73210548</v>
      </c>
      <c r="Q2641">
        <v>0</v>
      </c>
      <c r="S2641" s="69">
        <v>663.19442000000004</v>
      </c>
      <c r="T2641">
        <v>0</v>
      </c>
      <c r="V2641" s="51">
        <v>17</v>
      </c>
      <c r="W2641" s="51">
        <v>0</v>
      </c>
      <c r="X2641" s="51">
        <v>221</v>
      </c>
    </row>
    <row r="2642" spans="1:24" x14ac:dyDescent="0.2">
      <c r="A2642">
        <v>70670</v>
      </c>
      <c r="B2642" t="s">
        <v>2012</v>
      </c>
      <c r="C2642" t="s">
        <v>1488</v>
      </c>
      <c r="D2642">
        <v>2018</v>
      </c>
      <c r="E2642" t="str">
        <f t="shared" si="41"/>
        <v>706702018</v>
      </c>
      <c r="F2642">
        <v>46455</v>
      </c>
      <c r="G2642" t="str">
        <f>VLOOKUP($A2642,CATMUN!$B$2:$C$1123,2,0)</f>
        <v>Bajo</v>
      </c>
      <c r="H2642" t="str">
        <f>VLOOKUP($A2642,CATMUN!$B$2:$D$1123,3,0)</f>
        <v>Municipios intermedios</v>
      </c>
      <c r="I2642">
        <f>VLOOKUP($A2642,CATMUN!$B$2:$G$1123,4,0)</f>
        <v>0</v>
      </c>
      <c r="J2642">
        <f>VLOOKUP($A2642,CATMUN!$B$2:$G$1123,6,0)</f>
        <v>14</v>
      </c>
      <c r="K2642" s="69">
        <v>251.87704399999998</v>
      </c>
      <c r="L2642" s="69">
        <v>1632</v>
      </c>
      <c r="M2642" s="69">
        <v>1.991379</v>
      </c>
      <c r="N2642" s="69">
        <v>150.88139043449155</v>
      </c>
      <c r="P2642" s="69">
        <v>249.73210548</v>
      </c>
      <c r="Q2642">
        <v>0</v>
      </c>
      <c r="S2642" s="69">
        <v>663.19442000000004</v>
      </c>
      <c r="T2642">
        <v>0</v>
      </c>
      <c r="V2642" s="51">
        <v>17</v>
      </c>
      <c r="W2642" s="51">
        <v>33</v>
      </c>
      <c r="X2642" s="51">
        <v>221</v>
      </c>
    </row>
    <row r="2643" spans="1:24" x14ac:dyDescent="0.2">
      <c r="A2643">
        <v>70702</v>
      </c>
      <c r="B2643" t="s">
        <v>2014</v>
      </c>
      <c r="C2643" t="s">
        <v>1488</v>
      </c>
      <c r="D2643">
        <v>2018</v>
      </c>
      <c r="E2643" t="str">
        <f t="shared" si="41"/>
        <v>707022018</v>
      </c>
      <c r="F2643">
        <v>13535</v>
      </c>
      <c r="G2643" t="str">
        <f>VLOOKUP($A2643,CATMUN!$B$2:$C$1123,2,0)</f>
        <v>Bajo</v>
      </c>
      <c r="H2643" t="str">
        <f>VLOOKUP($A2643,CATMUN!$B$2:$D$1123,3,0)</f>
        <v>Municipios intermedios</v>
      </c>
      <c r="I2643">
        <f>VLOOKUP($A2643,CATMUN!$B$2:$G$1123,4,0)</f>
        <v>0</v>
      </c>
      <c r="J2643">
        <f>VLOOKUP($A2643,CATMUN!$B$2:$G$1123,6,0)</f>
        <v>14</v>
      </c>
      <c r="K2643" s="69">
        <v>69.989773119999995</v>
      </c>
      <c r="L2643" s="69">
        <v>1632</v>
      </c>
      <c r="M2643" s="69">
        <v>0</v>
      </c>
      <c r="N2643" s="69">
        <v>150.88139043449155</v>
      </c>
      <c r="P2643" s="69">
        <v>249.73210548</v>
      </c>
      <c r="Q2643">
        <v>0</v>
      </c>
      <c r="S2643" s="69">
        <v>663.19442000000004</v>
      </c>
      <c r="T2643">
        <v>0</v>
      </c>
      <c r="V2643" s="51">
        <v>17</v>
      </c>
      <c r="W2643" s="51">
        <v>2</v>
      </c>
      <c r="X2643" s="51">
        <v>221</v>
      </c>
    </row>
    <row r="2644" spans="1:24" x14ac:dyDescent="0.2">
      <c r="A2644">
        <v>70708</v>
      </c>
      <c r="B2644" t="s">
        <v>2015</v>
      </c>
      <c r="C2644" t="s">
        <v>1488</v>
      </c>
      <c r="D2644">
        <v>2018</v>
      </c>
      <c r="E2644" t="str">
        <f t="shared" si="41"/>
        <v>707082018</v>
      </c>
      <c r="F2644">
        <v>57672</v>
      </c>
      <c r="G2644" t="str">
        <f>VLOOKUP($A2644,CATMUN!$B$2:$C$1123,2,0)</f>
        <v>Medio</v>
      </c>
      <c r="H2644" t="str">
        <f>VLOOKUP($A2644,CATMUN!$B$2:$D$1123,3,0)</f>
        <v>Municipios intermedios</v>
      </c>
      <c r="I2644">
        <f>VLOOKUP($A2644,CATMUN!$B$2:$G$1123,4,0)</f>
        <v>0</v>
      </c>
      <c r="J2644">
        <f>VLOOKUP($A2644,CATMUN!$B$2:$G$1123,6,0)</f>
        <v>14</v>
      </c>
      <c r="K2644" s="69">
        <v>756.87218500000006</v>
      </c>
      <c r="L2644" s="69">
        <v>1632</v>
      </c>
      <c r="M2644" s="69">
        <v>13.299065000000001</v>
      </c>
      <c r="N2644" s="69">
        <v>150.88139043449155</v>
      </c>
      <c r="P2644" s="69">
        <v>249.73210548</v>
      </c>
      <c r="Q2644">
        <v>0</v>
      </c>
      <c r="S2644" s="69">
        <v>663.19442000000004</v>
      </c>
      <c r="T2644">
        <v>0</v>
      </c>
      <c r="V2644" s="51">
        <v>8</v>
      </c>
      <c r="W2644" s="51">
        <v>95</v>
      </c>
      <c r="X2644" s="51">
        <v>151</v>
      </c>
    </row>
    <row r="2645" spans="1:24" x14ac:dyDescent="0.2">
      <c r="A2645">
        <v>70717</v>
      </c>
      <c r="B2645" t="s">
        <v>2017</v>
      </c>
      <c r="C2645" t="s">
        <v>1488</v>
      </c>
      <c r="D2645">
        <v>2018</v>
      </c>
      <c r="E2645" t="str">
        <f t="shared" si="41"/>
        <v>707172018</v>
      </c>
      <c r="F2645">
        <v>18590</v>
      </c>
      <c r="G2645" t="str">
        <f>VLOOKUP($A2645,CATMUN!$B$2:$C$1123,2,0)</f>
        <v>Bajo</v>
      </c>
      <c r="H2645" t="str">
        <f>VLOOKUP($A2645,CATMUN!$B$2:$D$1123,3,0)</f>
        <v>Municipios intermedios</v>
      </c>
      <c r="I2645">
        <f>VLOOKUP($A2645,CATMUN!$B$2:$G$1123,4,0)</f>
        <v>0</v>
      </c>
      <c r="J2645">
        <f>VLOOKUP($A2645,CATMUN!$B$2:$G$1123,6,0)</f>
        <v>14</v>
      </c>
      <c r="K2645" s="69">
        <v>142.19349100000002</v>
      </c>
      <c r="L2645" s="69">
        <v>1632</v>
      </c>
      <c r="M2645" s="69">
        <v>0</v>
      </c>
      <c r="N2645" s="69">
        <v>150.88139043449155</v>
      </c>
      <c r="P2645" s="69">
        <v>249.73210548</v>
      </c>
      <c r="Q2645">
        <v>0</v>
      </c>
      <c r="S2645" s="69">
        <v>663.19442000000004</v>
      </c>
      <c r="T2645">
        <v>0</v>
      </c>
      <c r="V2645" s="51">
        <v>17</v>
      </c>
      <c r="W2645" s="51">
        <v>15</v>
      </c>
      <c r="X2645" s="51">
        <v>221</v>
      </c>
    </row>
    <row r="2646" spans="1:24" x14ac:dyDescent="0.2">
      <c r="A2646">
        <v>70742</v>
      </c>
      <c r="B2646" t="s">
        <v>2018</v>
      </c>
      <c r="C2646" t="s">
        <v>1488</v>
      </c>
      <c r="D2646">
        <v>2018</v>
      </c>
      <c r="E2646" t="str">
        <f t="shared" si="41"/>
        <v>707422018</v>
      </c>
      <c r="F2646">
        <v>30773</v>
      </c>
      <c r="G2646" t="str">
        <f>VLOOKUP($A2646,CATMUN!$B$2:$C$1123,2,0)</f>
        <v>Bajo</v>
      </c>
      <c r="H2646" t="str">
        <f>VLOOKUP($A2646,CATMUN!$B$2:$D$1123,3,0)</f>
        <v>Municipios intermedios</v>
      </c>
      <c r="I2646">
        <f>VLOOKUP($A2646,CATMUN!$B$2:$G$1123,4,0)</f>
        <v>0</v>
      </c>
      <c r="J2646">
        <f>VLOOKUP($A2646,CATMUN!$B$2:$G$1123,6,0)</f>
        <v>14</v>
      </c>
      <c r="K2646" s="69">
        <v>603.07237600000008</v>
      </c>
      <c r="L2646" s="69">
        <v>1632</v>
      </c>
      <c r="M2646" s="69">
        <v>1.8369800000000001</v>
      </c>
      <c r="N2646" s="69">
        <v>150.88139043449155</v>
      </c>
      <c r="P2646" s="69">
        <v>249.73210548</v>
      </c>
      <c r="Q2646">
        <v>0</v>
      </c>
      <c r="S2646" s="69">
        <v>663.19442000000004</v>
      </c>
      <c r="T2646">
        <v>0</v>
      </c>
      <c r="V2646" s="51">
        <v>17</v>
      </c>
      <c r="W2646" s="51">
        <v>0</v>
      </c>
      <c r="X2646" s="51">
        <v>221</v>
      </c>
    </row>
    <row r="2647" spans="1:24" x14ac:dyDescent="0.2">
      <c r="A2647">
        <v>70820</v>
      </c>
      <c r="B2647" t="s">
        <v>2019</v>
      </c>
      <c r="C2647" t="s">
        <v>1488</v>
      </c>
      <c r="D2647">
        <v>2018</v>
      </c>
      <c r="E2647" t="str">
        <f t="shared" si="41"/>
        <v>708202018</v>
      </c>
      <c r="F2647">
        <v>32922</v>
      </c>
      <c r="G2647" t="str">
        <f>VLOOKUP($A2647,CATMUN!$B$2:$C$1123,2,0)</f>
        <v>Medio</v>
      </c>
      <c r="H2647" t="str">
        <f>VLOOKUP($A2647,CATMUN!$B$2:$D$1123,3,0)</f>
        <v>Municipios intermedios</v>
      </c>
      <c r="I2647">
        <f>VLOOKUP($A2647,CATMUN!$B$2:$G$1123,4,0)</f>
        <v>0</v>
      </c>
      <c r="J2647">
        <f>VLOOKUP($A2647,CATMUN!$B$2:$G$1123,6,0)</f>
        <v>14</v>
      </c>
      <c r="K2647" s="69">
        <v>2999.9986469999999</v>
      </c>
      <c r="L2647" s="69">
        <v>1632</v>
      </c>
      <c r="M2647" s="69">
        <v>0</v>
      </c>
      <c r="N2647" s="69">
        <v>150.88139043449155</v>
      </c>
      <c r="P2647" s="69">
        <v>249.73210548</v>
      </c>
      <c r="Q2647">
        <v>0</v>
      </c>
      <c r="S2647" s="69">
        <v>663.19442000000004</v>
      </c>
      <c r="T2647">
        <v>0</v>
      </c>
      <c r="V2647" s="51">
        <v>8</v>
      </c>
      <c r="W2647" s="51">
        <v>61</v>
      </c>
      <c r="X2647" s="51">
        <v>151</v>
      </c>
    </row>
    <row r="2648" spans="1:24" x14ac:dyDescent="0.2">
      <c r="A2648">
        <v>73168</v>
      </c>
      <c r="B2648" t="s">
        <v>2033</v>
      </c>
      <c r="C2648" t="s">
        <v>2021</v>
      </c>
      <c r="D2648">
        <v>2018</v>
      </c>
      <c r="E2648" t="str">
        <f t="shared" si="41"/>
        <v>731682018</v>
      </c>
      <c r="F2648">
        <v>50367</v>
      </c>
      <c r="G2648" t="str">
        <f>VLOOKUP($A2648,CATMUN!$B$2:$C$1123,2,0)</f>
        <v>Medio</v>
      </c>
      <c r="H2648" t="str">
        <f>VLOOKUP($A2648,CATMUN!$B$2:$D$1123,3,0)</f>
        <v>Municipios intermedios</v>
      </c>
      <c r="I2648">
        <f>VLOOKUP($A2648,CATMUN!$B$2:$G$1123,4,0)</f>
        <v>0</v>
      </c>
      <c r="J2648">
        <f>VLOOKUP($A2648,CATMUN!$B$2:$G$1123,6,0)</f>
        <v>14</v>
      </c>
      <c r="K2648" s="69">
        <v>1644.15066</v>
      </c>
      <c r="L2648" s="69">
        <v>1632</v>
      </c>
      <c r="M2648" s="69">
        <v>14.282700999999999</v>
      </c>
      <c r="N2648" s="69">
        <v>150.88139043449155</v>
      </c>
      <c r="P2648" s="69">
        <v>249.73210548</v>
      </c>
      <c r="S2648" s="69">
        <v>663.19442000000004</v>
      </c>
      <c r="T2648">
        <v>0</v>
      </c>
      <c r="V2648" s="51">
        <v>8</v>
      </c>
      <c r="W2648" s="51">
        <v>123</v>
      </c>
      <c r="X2648" s="51">
        <v>151</v>
      </c>
    </row>
    <row r="2649" spans="1:24" x14ac:dyDescent="0.2">
      <c r="A2649">
        <v>73275</v>
      </c>
      <c r="B2649" t="s">
        <v>2040</v>
      </c>
      <c r="C2649" t="s">
        <v>2021</v>
      </c>
      <c r="D2649">
        <v>2018</v>
      </c>
      <c r="E2649" t="str">
        <f t="shared" si="41"/>
        <v>732752018</v>
      </c>
      <c r="F2649">
        <v>28389</v>
      </c>
      <c r="G2649" t="str">
        <f>VLOOKUP($A2649,CATMUN!$B$2:$C$1123,2,0)</f>
        <v>Alto</v>
      </c>
      <c r="H2649" t="str">
        <f>VLOOKUP($A2649,CATMUN!$B$2:$D$1123,3,0)</f>
        <v>Otros Sistemas de Ciudades</v>
      </c>
      <c r="I2649">
        <f>VLOOKUP($A2649,CATMUN!$B$2:$G$1123,4,0)</f>
        <v>0</v>
      </c>
      <c r="J2649">
        <f>VLOOKUP($A2649,CATMUN!$B$2:$G$1123,6,0)</f>
        <v>14</v>
      </c>
      <c r="K2649" s="69">
        <v>5251.2533880000001</v>
      </c>
      <c r="L2649" s="69">
        <v>1632</v>
      </c>
      <c r="M2649" s="69">
        <v>17.683019000000002</v>
      </c>
      <c r="N2649" s="69">
        <v>590.3581823939345</v>
      </c>
      <c r="P2649" s="69">
        <v>190.51995000000002</v>
      </c>
      <c r="Q2649">
        <v>0</v>
      </c>
      <c r="S2649" s="69">
        <v>160.96876800000001</v>
      </c>
      <c r="T2649">
        <v>0</v>
      </c>
      <c r="V2649" s="51">
        <v>19</v>
      </c>
      <c r="W2649" s="51">
        <v>107</v>
      </c>
      <c r="X2649" s="51">
        <v>221</v>
      </c>
    </row>
    <row r="2650" spans="1:24" x14ac:dyDescent="0.2">
      <c r="A2650">
        <v>73283</v>
      </c>
      <c r="B2650" t="s">
        <v>2041</v>
      </c>
      <c r="C2650" t="s">
        <v>2021</v>
      </c>
      <c r="D2650">
        <v>2018</v>
      </c>
      <c r="E2650" t="str">
        <f t="shared" si="41"/>
        <v>732832018</v>
      </c>
      <c r="F2650">
        <v>31069</v>
      </c>
      <c r="G2650" t="str">
        <f>VLOOKUP($A2650,CATMUN!$B$2:$C$1123,2,0)</f>
        <v>Medio</v>
      </c>
      <c r="H2650" t="str">
        <f>VLOOKUP($A2650,CATMUN!$B$2:$D$1123,3,0)</f>
        <v>Municipios intermedios</v>
      </c>
      <c r="I2650">
        <f>VLOOKUP($A2650,CATMUN!$B$2:$G$1123,4,0)</f>
        <v>0</v>
      </c>
      <c r="J2650">
        <f>VLOOKUP($A2650,CATMUN!$B$2:$G$1123,6,0)</f>
        <v>14</v>
      </c>
      <c r="K2650" s="69">
        <v>452.81187</v>
      </c>
      <c r="L2650" s="69">
        <v>1632</v>
      </c>
      <c r="M2650" s="69">
        <v>107.81071</v>
      </c>
      <c r="N2650" s="69">
        <v>150.88139043449155</v>
      </c>
      <c r="P2650" s="69">
        <v>249.73210548</v>
      </c>
      <c r="Q2650">
        <v>0</v>
      </c>
      <c r="S2650" s="69">
        <v>663.19442000000004</v>
      </c>
      <c r="T2650">
        <v>0</v>
      </c>
      <c r="V2650" s="51">
        <v>17</v>
      </c>
      <c r="W2650" s="51">
        <v>56</v>
      </c>
      <c r="X2650" s="51">
        <v>221</v>
      </c>
    </row>
    <row r="2651" spans="1:24" x14ac:dyDescent="0.2">
      <c r="A2651">
        <v>73319</v>
      </c>
      <c r="B2651" t="s">
        <v>2042</v>
      </c>
      <c r="C2651" t="s">
        <v>2021</v>
      </c>
      <c r="D2651">
        <v>2018</v>
      </c>
      <c r="E2651" t="str">
        <f t="shared" si="41"/>
        <v>733192018</v>
      </c>
      <c r="F2651">
        <v>32940</v>
      </c>
      <c r="G2651" t="str">
        <f>VLOOKUP($A2651,CATMUN!$B$2:$C$1123,2,0)</f>
        <v>Alto</v>
      </c>
      <c r="H2651" t="str">
        <f>VLOOKUP($A2651,CATMUN!$B$2:$D$1123,3,0)</f>
        <v>Municipios intermedios</v>
      </c>
      <c r="I2651">
        <f>VLOOKUP($A2651,CATMUN!$B$2:$G$1123,4,0)</f>
        <v>0</v>
      </c>
      <c r="J2651">
        <f>VLOOKUP($A2651,CATMUN!$B$2:$G$1123,6,0)</f>
        <v>14</v>
      </c>
      <c r="K2651" s="69">
        <v>2319.0588779999998</v>
      </c>
      <c r="L2651" s="69">
        <v>1632</v>
      </c>
      <c r="M2651" s="69">
        <v>59.880220000000001</v>
      </c>
      <c r="N2651" s="69">
        <v>150.88139043449155</v>
      </c>
      <c r="P2651" s="69">
        <v>249.73210548</v>
      </c>
      <c r="Q2651">
        <v>0</v>
      </c>
      <c r="S2651" s="69">
        <v>663.19442000000004</v>
      </c>
      <c r="T2651">
        <v>0</v>
      </c>
      <c r="U2651">
        <v>6.1536</v>
      </c>
      <c r="V2651" s="51">
        <v>17</v>
      </c>
      <c r="W2651" s="51">
        <v>104</v>
      </c>
      <c r="X2651" s="51">
        <v>221</v>
      </c>
    </row>
    <row r="2652" spans="1:24" x14ac:dyDescent="0.2">
      <c r="A2652">
        <v>73349</v>
      </c>
      <c r="B2652" t="s">
        <v>2044</v>
      </c>
      <c r="C2652" t="s">
        <v>2021</v>
      </c>
      <c r="D2652">
        <v>2018</v>
      </c>
      <c r="E2652" t="str">
        <f t="shared" si="41"/>
        <v>733492018</v>
      </c>
      <c r="F2652">
        <v>24693</v>
      </c>
      <c r="G2652" t="str">
        <f>VLOOKUP($A2652,CATMUN!$B$2:$C$1123,2,0)</f>
        <v>Medio</v>
      </c>
      <c r="H2652" t="str">
        <f>VLOOKUP($A2652,CATMUN!$B$2:$D$1123,3,0)</f>
        <v>Otros Sistemas de Ciudades</v>
      </c>
      <c r="I2652">
        <f>VLOOKUP($A2652,CATMUN!$B$2:$G$1123,4,0)</f>
        <v>0</v>
      </c>
      <c r="J2652">
        <f>VLOOKUP($A2652,CATMUN!$B$2:$G$1123,6,0)</f>
        <v>14</v>
      </c>
      <c r="K2652" s="69">
        <v>2467.9344040000001</v>
      </c>
      <c r="L2652" s="69">
        <v>1632</v>
      </c>
      <c r="M2652" s="69">
        <v>53.947559999999996</v>
      </c>
      <c r="N2652" s="69">
        <v>590.3581823939345</v>
      </c>
      <c r="P2652" s="69">
        <v>190.51995000000002</v>
      </c>
      <c r="S2652" s="69">
        <v>160.96876800000001</v>
      </c>
      <c r="T2652">
        <v>0</v>
      </c>
      <c r="V2652" s="51">
        <v>2</v>
      </c>
      <c r="W2652" s="51">
        <v>62</v>
      </c>
      <c r="X2652" s="51">
        <v>388</v>
      </c>
    </row>
    <row r="2653" spans="1:24" x14ac:dyDescent="0.2">
      <c r="A2653">
        <v>73352</v>
      </c>
      <c r="B2653" t="s">
        <v>2045</v>
      </c>
      <c r="C2653" t="s">
        <v>2021</v>
      </c>
      <c r="D2653">
        <v>2018</v>
      </c>
      <c r="E2653" t="str">
        <f t="shared" si="41"/>
        <v>733522018</v>
      </c>
      <c r="F2653">
        <v>11887</v>
      </c>
      <c r="G2653" t="str">
        <f>VLOOKUP($A2653,CATMUN!$B$2:$C$1123,2,0)</f>
        <v>Medio</v>
      </c>
      <c r="H2653" t="str">
        <f>VLOOKUP($A2653,CATMUN!$B$2:$D$1123,3,0)</f>
        <v>Municipios intermedios</v>
      </c>
      <c r="I2653">
        <f>VLOOKUP($A2653,CATMUN!$B$2:$G$1123,4,0)</f>
        <v>0</v>
      </c>
      <c r="J2653">
        <f>VLOOKUP($A2653,CATMUN!$B$2:$G$1123,6,0)</f>
        <v>14</v>
      </c>
      <c r="K2653" s="69">
        <v>209.84198999999998</v>
      </c>
      <c r="L2653" s="69">
        <v>1632</v>
      </c>
      <c r="M2653" s="69">
        <v>49.237876999999997</v>
      </c>
      <c r="N2653" s="69">
        <v>150.88139043449155</v>
      </c>
      <c r="P2653" s="69">
        <v>249.73210548</v>
      </c>
      <c r="Q2653">
        <v>0</v>
      </c>
      <c r="S2653" s="69">
        <v>663.19442000000004</v>
      </c>
      <c r="T2653">
        <v>0</v>
      </c>
      <c r="V2653" s="51">
        <v>17</v>
      </c>
      <c r="W2653" s="51">
        <v>29</v>
      </c>
      <c r="X2653" s="51">
        <v>221</v>
      </c>
    </row>
    <row r="2654" spans="1:24" x14ac:dyDescent="0.2">
      <c r="A2654">
        <v>73408</v>
      </c>
      <c r="B2654" t="s">
        <v>2046</v>
      </c>
      <c r="C2654" t="s">
        <v>2021</v>
      </c>
      <c r="D2654">
        <v>2018</v>
      </c>
      <c r="E2654" t="str">
        <f t="shared" si="41"/>
        <v>734082018</v>
      </c>
      <c r="F2654">
        <v>18574</v>
      </c>
      <c r="G2654" t="str">
        <f>VLOOKUP($A2654,CATMUN!$B$2:$C$1123,2,0)</f>
        <v>Medio</v>
      </c>
      <c r="H2654" t="str">
        <f>VLOOKUP($A2654,CATMUN!$B$2:$D$1123,3,0)</f>
        <v>Municipios intermedios</v>
      </c>
      <c r="I2654">
        <f>VLOOKUP($A2654,CATMUN!$B$2:$G$1123,4,0)</f>
        <v>0</v>
      </c>
      <c r="J2654">
        <f>VLOOKUP($A2654,CATMUN!$B$2:$G$1123,6,0)</f>
        <v>14</v>
      </c>
      <c r="K2654" s="69">
        <v>1482.2560294000002</v>
      </c>
      <c r="L2654" s="69">
        <v>1632</v>
      </c>
      <c r="N2654" s="69">
        <v>150.88139043449155</v>
      </c>
      <c r="P2654" s="69">
        <v>249.73210548</v>
      </c>
      <c r="Q2654">
        <v>0</v>
      </c>
      <c r="S2654" s="69">
        <v>663.19442000000004</v>
      </c>
      <c r="T2654">
        <v>0</v>
      </c>
      <c r="U2654">
        <v>0.26</v>
      </c>
      <c r="V2654" s="51">
        <v>17</v>
      </c>
      <c r="W2654" s="51">
        <v>190</v>
      </c>
      <c r="X2654" s="51">
        <v>221</v>
      </c>
    </row>
    <row r="2655" spans="1:24" x14ac:dyDescent="0.2">
      <c r="A2655">
        <v>73411</v>
      </c>
      <c r="B2655" t="s">
        <v>2047</v>
      </c>
      <c r="C2655" t="s">
        <v>2021</v>
      </c>
      <c r="D2655">
        <v>2018</v>
      </c>
      <c r="E2655" t="str">
        <f t="shared" si="41"/>
        <v>734112018</v>
      </c>
      <c r="F2655">
        <v>36773</v>
      </c>
      <c r="G2655" t="str">
        <f>VLOOKUP($A2655,CATMUN!$B$2:$C$1123,2,0)</f>
        <v>Medio</v>
      </c>
      <c r="H2655" t="str">
        <f>VLOOKUP($A2655,CATMUN!$B$2:$D$1123,3,0)</f>
        <v>Municipios intermedios</v>
      </c>
      <c r="I2655">
        <f>VLOOKUP($A2655,CATMUN!$B$2:$G$1123,4,0)</f>
        <v>0</v>
      </c>
      <c r="J2655">
        <f>VLOOKUP($A2655,CATMUN!$B$2:$G$1123,6,0)</f>
        <v>14</v>
      </c>
      <c r="K2655" s="69">
        <v>1848.7321140000001</v>
      </c>
      <c r="L2655" s="69">
        <v>1632</v>
      </c>
      <c r="M2655" s="69">
        <v>80.262242000000001</v>
      </c>
      <c r="N2655" s="69">
        <v>150.88139043449155</v>
      </c>
      <c r="P2655" s="69">
        <v>249.73210548</v>
      </c>
      <c r="Q2655">
        <v>0</v>
      </c>
      <c r="S2655" s="69">
        <v>663.19442000000004</v>
      </c>
      <c r="T2655">
        <v>0</v>
      </c>
      <c r="V2655" s="51">
        <v>8</v>
      </c>
      <c r="W2655" s="51">
        <v>111</v>
      </c>
      <c r="X2655" s="51">
        <v>151</v>
      </c>
    </row>
    <row r="2656" spans="1:24" x14ac:dyDescent="0.2">
      <c r="A2656">
        <v>73443</v>
      </c>
      <c r="B2656" t="s">
        <v>2048</v>
      </c>
      <c r="C2656" t="s">
        <v>2021</v>
      </c>
      <c r="D2656">
        <v>2018</v>
      </c>
      <c r="E2656" t="str">
        <f t="shared" si="41"/>
        <v>734432018</v>
      </c>
      <c r="F2656">
        <v>37770</v>
      </c>
      <c r="G2656" t="str">
        <f>VLOOKUP($A2656,CATMUN!$B$2:$C$1123,2,0)</f>
        <v>Alto</v>
      </c>
      <c r="H2656" t="str">
        <f>VLOOKUP($A2656,CATMUN!$B$2:$D$1123,3,0)</f>
        <v>Municipios intermedios</v>
      </c>
      <c r="I2656">
        <f>VLOOKUP($A2656,CATMUN!$B$2:$G$1123,4,0)</f>
        <v>0</v>
      </c>
      <c r="J2656">
        <f>VLOOKUP($A2656,CATMUN!$B$2:$G$1123,6,0)</f>
        <v>14</v>
      </c>
      <c r="K2656" s="69">
        <v>2318.3917149999997</v>
      </c>
      <c r="L2656" s="69">
        <v>1632</v>
      </c>
      <c r="M2656" s="69">
        <v>171.98439999999999</v>
      </c>
      <c r="N2656" s="69">
        <v>150.88139043449155</v>
      </c>
      <c r="P2656" s="69">
        <v>249.73210548</v>
      </c>
      <c r="S2656" s="69">
        <v>663.19442000000004</v>
      </c>
      <c r="T2656">
        <v>0</v>
      </c>
      <c r="V2656" s="51">
        <v>17</v>
      </c>
      <c r="W2656" s="51">
        <v>252</v>
      </c>
      <c r="X2656" s="51">
        <v>221</v>
      </c>
    </row>
    <row r="2657" spans="1:24" x14ac:dyDescent="0.2">
      <c r="A2657">
        <v>73520</v>
      </c>
      <c r="B2657" t="s">
        <v>2053</v>
      </c>
      <c r="C2657" t="s">
        <v>2021</v>
      </c>
      <c r="D2657">
        <v>2018</v>
      </c>
      <c r="E2657" t="str">
        <f t="shared" si="41"/>
        <v>735202018</v>
      </c>
      <c r="F2657">
        <v>9730</v>
      </c>
      <c r="G2657" t="str">
        <f>VLOOKUP($A2657,CATMUN!$B$2:$C$1123,2,0)</f>
        <v>Medio</v>
      </c>
      <c r="H2657" t="str">
        <f>VLOOKUP($A2657,CATMUN!$B$2:$D$1123,3,0)</f>
        <v>Municipios intermedios</v>
      </c>
      <c r="I2657">
        <f>VLOOKUP($A2657,CATMUN!$B$2:$G$1123,4,0)</f>
        <v>0</v>
      </c>
      <c r="J2657">
        <f>VLOOKUP($A2657,CATMUN!$B$2:$G$1123,6,0)</f>
        <v>14</v>
      </c>
      <c r="K2657" s="69">
        <v>85.681307000000004</v>
      </c>
      <c r="L2657" s="69">
        <v>1632</v>
      </c>
      <c r="N2657" s="69">
        <v>150.88139043449155</v>
      </c>
      <c r="P2657" s="69">
        <v>249.73210548</v>
      </c>
      <c r="Q2657">
        <v>0</v>
      </c>
      <c r="S2657" s="69">
        <v>663.19442000000004</v>
      </c>
      <c r="T2657">
        <v>0</v>
      </c>
      <c r="V2657" s="51">
        <v>17</v>
      </c>
      <c r="W2657" s="51">
        <v>11</v>
      </c>
      <c r="X2657" s="51">
        <v>221</v>
      </c>
    </row>
    <row r="2658" spans="1:24" x14ac:dyDescent="0.2">
      <c r="A2658">
        <v>73585</v>
      </c>
      <c r="B2658" t="s">
        <v>2057</v>
      </c>
      <c r="C2658" t="s">
        <v>2021</v>
      </c>
      <c r="D2658">
        <v>2018</v>
      </c>
      <c r="E2658" t="str">
        <f t="shared" si="41"/>
        <v>735852018</v>
      </c>
      <c r="F2658">
        <v>23536</v>
      </c>
      <c r="G2658" t="str">
        <f>VLOOKUP($A2658,CATMUN!$B$2:$C$1123,2,0)</f>
        <v>Medio</v>
      </c>
      <c r="H2658" t="str">
        <f>VLOOKUP($A2658,CATMUN!$B$2:$D$1123,3,0)</f>
        <v>Municipios intermedios</v>
      </c>
      <c r="I2658">
        <f>VLOOKUP($A2658,CATMUN!$B$2:$G$1123,4,0)</f>
        <v>0</v>
      </c>
      <c r="J2658">
        <f>VLOOKUP($A2658,CATMUN!$B$2:$G$1123,6,0)</f>
        <v>14</v>
      </c>
      <c r="K2658" s="69">
        <v>2171.0497102800005</v>
      </c>
      <c r="L2658" s="69">
        <v>1632</v>
      </c>
      <c r="N2658" s="69">
        <v>150.88139043449155</v>
      </c>
      <c r="P2658" s="69">
        <v>249.73210548</v>
      </c>
      <c r="Q2658">
        <v>0</v>
      </c>
      <c r="S2658" s="69">
        <v>663.19442000000004</v>
      </c>
      <c r="T2658">
        <v>0</v>
      </c>
      <c r="U2658">
        <v>8.4431480000000008</v>
      </c>
      <c r="V2658" s="51">
        <v>38</v>
      </c>
      <c r="W2658" s="51">
        <v>71</v>
      </c>
      <c r="X2658" s="51">
        <v>530</v>
      </c>
    </row>
    <row r="2659" spans="1:24" x14ac:dyDescent="0.2">
      <c r="A2659">
        <v>73671</v>
      </c>
      <c r="B2659" t="s">
        <v>2061</v>
      </c>
      <c r="C2659" t="s">
        <v>2021</v>
      </c>
      <c r="D2659">
        <v>2018</v>
      </c>
      <c r="E2659" t="str">
        <f t="shared" si="41"/>
        <v>736712018</v>
      </c>
      <c r="F2659">
        <v>14435</v>
      </c>
      <c r="G2659" t="str">
        <f>VLOOKUP($A2659,CATMUN!$B$2:$C$1123,2,0)</f>
        <v>Alto</v>
      </c>
      <c r="H2659" t="str">
        <f>VLOOKUP($A2659,CATMUN!$B$2:$D$1123,3,0)</f>
        <v>Municipios intermedios</v>
      </c>
      <c r="I2659">
        <f>VLOOKUP($A2659,CATMUN!$B$2:$G$1123,4,0)</f>
        <v>0</v>
      </c>
      <c r="J2659">
        <f>VLOOKUP($A2659,CATMUN!$B$2:$G$1123,6,0)</f>
        <v>14</v>
      </c>
      <c r="K2659" s="69">
        <v>777.99214800000004</v>
      </c>
      <c r="L2659" s="69">
        <v>1632</v>
      </c>
      <c r="M2659" s="69">
        <v>23.534976999999998</v>
      </c>
      <c r="N2659" s="69">
        <v>150.88139043449155</v>
      </c>
      <c r="P2659" s="69">
        <v>249.73210548</v>
      </c>
      <c r="Q2659">
        <v>0</v>
      </c>
      <c r="S2659" s="69">
        <v>663.19442000000004</v>
      </c>
      <c r="V2659" s="51">
        <v>17</v>
      </c>
      <c r="W2659" s="51">
        <v>170</v>
      </c>
      <c r="X2659" s="51">
        <v>221</v>
      </c>
    </row>
    <row r="2660" spans="1:24" x14ac:dyDescent="0.2">
      <c r="A2660">
        <v>73861</v>
      </c>
      <c r="B2660" t="s">
        <v>2066</v>
      </c>
      <c r="C2660" t="s">
        <v>2021</v>
      </c>
      <c r="D2660">
        <v>2018</v>
      </c>
      <c r="E2660" t="str">
        <f t="shared" si="41"/>
        <v>738612018</v>
      </c>
      <c r="F2660">
        <v>12817</v>
      </c>
      <c r="G2660" t="str">
        <f>VLOOKUP($A2660,CATMUN!$B$2:$C$1123,2,0)</f>
        <v>Bajo</v>
      </c>
      <c r="H2660" t="str">
        <f>VLOOKUP($A2660,CATMUN!$B$2:$D$1123,3,0)</f>
        <v>Municipios intermedios</v>
      </c>
      <c r="I2660">
        <f>VLOOKUP($A2660,CATMUN!$B$2:$G$1123,4,0)</f>
        <v>0</v>
      </c>
      <c r="J2660">
        <f>VLOOKUP($A2660,CATMUN!$B$2:$G$1123,6,0)</f>
        <v>14</v>
      </c>
      <c r="K2660" s="69">
        <v>701.05084299999999</v>
      </c>
      <c r="L2660" s="69">
        <v>1632</v>
      </c>
      <c r="N2660" s="69">
        <v>150.88139043449155</v>
      </c>
      <c r="P2660" s="69">
        <v>249.73210548</v>
      </c>
      <c r="Q2660">
        <v>0</v>
      </c>
      <c r="S2660" s="69">
        <v>663.19442000000004</v>
      </c>
      <c r="T2660">
        <v>0</v>
      </c>
      <c r="V2660" s="51">
        <v>17</v>
      </c>
      <c r="W2660" s="51">
        <v>35</v>
      </c>
      <c r="X2660" s="51">
        <v>221</v>
      </c>
    </row>
    <row r="2661" spans="1:24" x14ac:dyDescent="0.2">
      <c r="A2661">
        <v>76020</v>
      </c>
      <c r="B2661" t="s">
        <v>2070</v>
      </c>
      <c r="C2661" t="s">
        <v>2069</v>
      </c>
      <c r="D2661">
        <v>2018</v>
      </c>
      <c r="E2661" t="str">
        <f t="shared" si="41"/>
        <v>760202018</v>
      </c>
      <c r="F2661">
        <v>14062</v>
      </c>
      <c r="G2661" t="str">
        <f>VLOOKUP($A2661,CATMUN!$B$2:$C$1123,2,0)</f>
        <v>Medio</v>
      </c>
      <c r="H2661" t="str">
        <f>VLOOKUP($A2661,CATMUN!$B$2:$D$1123,3,0)</f>
        <v>Municipios intermedios</v>
      </c>
      <c r="I2661">
        <f>VLOOKUP($A2661,CATMUN!$B$2:$G$1123,4,0)</f>
        <v>0</v>
      </c>
      <c r="J2661">
        <f>VLOOKUP($A2661,CATMUN!$B$2:$G$1123,6,0)</f>
        <v>14</v>
      </c>
      <c r="K2661" s="69">
        <v>630.91830799999991</v>
      </c>
      <c r="L2661" s="69">
        <v>1632</v>
      </c>
      <c r="M2661" s="69">
        <v>0</v>
      </c>
      <c r="N2661" s="69">
        <v>150.88139043449155</v>
      </c>
      <c r="O2661" s="69">
        <v>0</v>
      </c>
      <c r="P2661" s="69">
        <v>249.73210548</v>
      </c>
      <c r="Q2661">
        <v>0</v>
      </c>
      <c r="R2661">
        <v>0</v>
      </c>
      <c r="S2661" s="69">
        <v>663.19442000000004</v>
      </c>
      <c r="T2661">
        <v>0</v>
      </c>
      <c r="U2661">
        <v>0.71499999999999997</v>
      </c>
      <c r="V2661" s="51">
        <v>17</v>
      </c>
      <c r="W2661" s="51">
        <v>15</v>
      </c>
      <c r="X2661" s="51">
        <v>221</v>
      </c>
    </row>
    <row r="2662" spans="1:24" x14ac:dyDescent="0.2">
      <c r="A2662">
        <v>76020</v>
      </c>
      <c r="B2662" t="s">
        <v>2070</v>
      </c>
      <c r="C2662" t="s">
        <v>2069</v>
      </c>
      <c r="D2662">
        <v>2018</v>
      </c>
      <c r="E2662" t="str">
        <f t="shared" si="41"/>
        <v>760202018</v>
      </c>
      <c r="F2662">
        <v>14062</v>
      </c>
      <c r="G2662" t="str">
        <f>VLOOKUP($A2662,CATMUN!$B$2:$C$1123,2,0)</f>
        <v>Medio</v>
      </c>
      <c r="H2662" t="str">
        <f>VLOOKUP($A2662,CATMUN!$B$2:$D$1123,3,0)</f>
        <v>Municipios intermedios</v>
      </c>
      <c r="I2662">
        <f>VLOOKUP($A2662,CATMUN!$B$2:$G$1123,4,0)</f>
        <v>0</v>
      </c>
      <c r="J2662">
        <f>VLOOKUP($A2662,CATMUN!$B$2:$G$1123,6,0)</f>
        <v>14</v>
      </c>
      <c r="K2662" s="69">
        <v>630.91830799999991</v>
      </c>
      <c r="L2662" s="69">
        <v>1632</v>
      </c>
      <c r="M2662" s="69">
        <v>0</v>
      </c>
      <c r="N2662" s="69">
        <v>150.88139043449155</v>
      </c>
      <c r="O2662" s="69">
        <v>0</v>
      </c>
      <c r="P2662" s="69">
        <v>249.73210548</v>
      </c>
      <c r="Q2662">
        <v>0</v>
      </c>
      <c r="R2662">
        <v>0</v>
      </c>
      <c r="S2662" s="69">
        <v>663.19442000000004</v>
      </c>
      <c r="T2662">
        <v>0</v>
      </c>
      <c r="U2662">
        <v>0.443</v>
      </c>
      <c r="V2662" s="51">
        <v>17</v>
      </c>
      <c r="W2662" s="51">
        <v>15</v>
      </c>
      <c r="X2662" s="51">
        <v>221</v>
      </c>
    </row>
    <row r="2663" spans="1:24" x14ac:dyDescent="0.2">
      <c r="A2663">
        <v>76036</v>
      </c>
      <c r="B2663" t="s">
        <v>2071</v>
      </c>
      <c r="C2663" t="s">
        <v>2069</v>
      </c>
      <c r="D2663">
        <v>2018</v>
      </c>
      <c r="E2663" t="str">
        <f t="shared" si="41"/>
        <v>760362018</v>
      </c>
      <c r="F2663">
        <v>22436</v>
      </c>
      <c r="G2663" t="str">
        <f>VLOOKUP($A2663,CATMUN!$B$2:$C$1123,2,0)</f>
        <v>Alto</v>
      </c>
      <c r="H2663" t="str">
        <f>VLOOKUP($A2663,CATMUN!$B$2:$D$1123,3,0)</f>
        <v>Otros Sistemas de Ciudades</v>
      </c>
      <c r="I2663">
        <f>VLOOKUP($A2663,CATMUN!$B$2:$G$1123,4,0)</f>
        <v>0</v>
      </c>
      <c r="J2663">
        <f>VLOOKUP($A2663,CATMUN!$B$2:$G$1123,6,0)</f>
        <v>14</v>
      </c>
      <c r="K2663" s="69">
        <v>1427.6580100000001</v>
      </c>
      <c r="L2663" s="69">
        <v>1632</v>
      </c>
      <c r="M2663" s="69">
        <v>48.175764999999998</v>
      </c>
      <c r="N2663" s="69">
        <v>590.3581823939345</v>
      </c>
      <c r="P2663" s="69">
        <v>190.51995000000002</v>
      </c>
      <c r="Q2663">
        <v>0</v>
      </c>
      <c r="S2663" s="69">
        <v>160.96876800000001</v>
      </c>
      <c r="T2663">
        <v>0</v>
      </c>
      <c r="V2663" s="51">
        <v>19</v>
      </c>
      <c r="W2663" s="51">
        <v>21</v>
      </c>
      <c r="X2663" s="51">
        <v>221</v>
      </c>
    </row>
    <row r="2664" spans="1:24" x14ac:dyDescent="0.2">
      <c r="A2664">
        <v>76041</v>
      </c>
      <c r="B2664" t="s">
        <v>2072</v>
      </c>
      <c r="C2664" t="s">
        <v>2069</v>
      </c>
      <c r="D2664">
        <v>2018</v>
      </c>
      <c r="E2664" t="str">
        <f t="shared" si="41"/>
        <v>760412018</v>
      </c>
      <c r="F2664">
        <v>17448</v>
      </c>
      <c r="G2664" t="str">
        <f>VLOOKUP($A2664,CATMUN!$B$2:$C$1123,2,0)</f>
        <v>Medio</v>
      </c>
      <c r="H2664" t="str">
        <f>VLOOKUP($A2664,CATMUN!$B$2:$D$1123,3,0)</f>
        <v>Municipios intermedios</v>
      </c>
      <c r="I2664">
        <f>VLOOKUP($A2664,CATMUN!$B$2:$G$1123,4,0)</f>
        <v>0</v>
      </c>
      <c r="J2664">
        <f>VLOOKUP($A2664,CATMUN!$B$2:$G$1123,6,0)</f>
        <v>14</v>
      </c>
      <c r="K2664" s="69">
        <v>1092.4852990000002</v>
      </c>
      <c r="L2664" s="69">
        <v>1632</v>
      </c>
      <c r="M2664" s="69">
        <v>6.3505069999999995</v>
      </c>
      <c r="N2664" s="69">
        <v>150.88139043449155</v>
      </c>
      <c r="P2664" s="69">
        <v>249.73210548</v>
      </c>
      <c r="Q2664">
        <v>0</v>
      </c>
      <c r="S2664" s="69">
        <v>663.19442000000004</v>
      </c>
      <c r="T2664">
        <v>0</v>
      </c>
      <c r="V2664" s="51">
        <v>17</v>
      </c>
      <c r="W2664" s="51">
        <v>35</v>
      </c>
      <c r="X2664" s="51">
        <v>221</v>
      </c>
    </row>
    <row r="2665" spans="1:24" x14ac:dyDescent="0.2">
      <c r="A2665">
        <v>76054</v>
      </c>
      <c r="B2665" t="s">
        <v>1459</v>
      </c>
      <c r="C2665" t="s">
        <v>2069</v>
      </c>
      <c r="D2665">
        <v>2018</v>
      </c>
      <c r="E2665" t="str">
        <f t="shared" si="41"/>
        <v>760542018</v>
      </c>
      <c r="F2665">
        <v>5397</v>
      </c>
      <c r="G2665" t="str">
        <f>VLOOKUP($A2665,CATMUN!$B$2:$C$1123,2,0)</f>
        <v>Bajo</v>
      </c>
      <c r="H2665" t="str">
        <f>VLOOKUP($A2665,CATMUN!$B$2:$D$1123,3,0)</f>
        <v>Municipios intermedios</v>
      </c>
      <c r="I2665">
        <f>VLOOKUP($A2665,CATMUN!$B$2:$G$1123,4,0)</f>
        <v>0</v>
      </c>
      <c r="J2665">
        <f>VLOOKUP($A2665,CATMUN!$B$2:$G$1123,6,0)</f>
        <v>14</v>
      </c>
      <c r="K2665" s="69">
        <v>136.37232</v>
      </c>
      <c r="L2665" s="69">
        <v>1632</v>
      </c>
      <c r="N2665" s="69">
        <v>150.88139043449155</v>
      </c>
      <c r="P2665" s="69">
        <v>249.73210548</v>
      </c>
      <c r="Q2665">
        <v>0</v>
      </c>
      <c r="S2665" s="69">
        <v>663.19442000000004</v>
      </c>
      <c r="T2665">
        <v>0</v>
      </c>
      <c r="V2665" s="51">
        <v>17</v>
      </c>
      <c r="W2665" s="51">
        <v>8</v>
      </c>
      <c r="X2665" s="51">
        <v>221</v>
      </c>
    </row>
    <row r="2666" spans="1:24" x14ac:dyDescent="0.2">
      <c r="A2666">
        <v>76122</v>
      </c>
      <c r="B2666" t="s">
        <v>2076</v>
      </c>
      <c r="C2666" t="s">
        <v>2069</v>
      </c>
      <c r="D2666">
        <v>2018</v>
      </c>
      <c r="E2666" t="str">
        <f t="shared" si="41"/>
        <v>761222018</v>
      </c>
      <c r="F2666">
        <v>28825</v>
      </c>
      <c r="G2666" t="str">
        <f>VLOOKUP($A2666,CATMUN!$B$2:$C$1123,2,0)</f>
        <v>Medio</v>
      </c>
      <c r="H2666" t="str">
        <f>VLOOKUP($A2666,CATMUN!$B$2:$D$1123,3,0)</f>
        <v>Municipios intermedios</v>
      </c>
      <c r="I2666">
        <f>VLOOKUP($A2666,CATMUN!$B$2:$G$1123,4,0)</f>
        <v>0</v>
      </c>
      <c r="J2666">
        <f>VLOOKUP($A2666,CATMUN!$B$2:$G$1123,6,0)</f>
        <v>14</v>
      </c>
      <c r="K2666" s="69">
        <v>1702.778628</v>
      </c>
      <c r="L2666" s="69">
        <v>1632</v>
      </c>
      <c r="M2666" s="69">
        <v>148.62101199999998</v>
      </c>
      <c r="N2666" s="69">
        <v>150.88139043449155</v>
      </c>
      <c r="P2666" s="69">
        <v>249.73210548</v>
      </c>
      <c r="Q2666">
        <v>0</v>
      </c>
      <c r="S2666" s="69">
        <v>663.19442000000004</v>
      </c>
      <c r="T2666">
        <v>0</v>
      </c>
      <c r="V2666" s="51">
        <v>38</v>
      </c>
      <c r="W2666" s="51">
        <v>140</v>
      </c>
      <c r="X2666" s="51">
        <v>530</v>
      </c>
    </row>
    <row r="2667" spans="1:24" x14ac:dyDescent="0.2">
      <c r="A2667">
        <v>76248</v>
      </c>
      <c r="B2667" t="s">
        <v>2082</v>
      </c>
      <c r="C2667" t="s">
        <v>2069</v>
      </c>
      <c r="D2667">
        <v>2018</v>
      </c>
      <c r="E2667" t="str">
        <f t="shared" si="41"/>
        <v>762482018</v>
      </c>
      <c r="F2667">
        <v>56470</v>
      </c>
      <c r="G2667" t="str">
        <f>VLOOKUP($A2667,CATMUN!$B$2:$C$1123,2,0)</f>
        <v>Alto</v>
      </c>
      <c r="H2667" t="str">
        <f>VLOOKUP($A2667,CATMUN!$B$2:$D$1123,3,0)</f>
        <v>Municipios intermedios</v>
      </c>
      <c r="I2667">
        <f>VLOOKUP($A2667,CATMUN!$B$2:$G$1123,4,0)</f>
        <v>0</v>
      </c>
      <c r="J2667">
        <f>VLOOKUP($A2667,CATMUN!$B$2:$G$1123,6,0)</f>
        <v>14</v>
      </c>
      <c r="K2667" s="69">
        <v>6335.0923660000008</v>
      </c>
      <c r="L2667" s="69">
        <v>1632</v>
      </c>
      <c r="M2667" s="69">
        <v>46.160809999999998</v>
      </c>
      <c r="N2667" s="69">
        <v>150.88139043449155</v>
      </c>
      <c r="P2667" s="69">
        <v>249.73210548</v>
      </c>
      <c r="Q2667">
        <v>0</v>
      </c>
      <c r="S2667" s="69">
        <v>663.19442000000004</v>
      </c>
      <c r="T2667">
        <v>0</v>
      </c>
      <c r="V2667" s="51">
        <v>38</v>
      </c>
      <c r="W2667" s="51">
        <v>183</v>
      </c>
      <c r="X2667" s="51">
        <v>530</v>
      </c>
    </row>
    <row r="2668" spans="1:24" x14ac:dyDescent="0.2">
      <c r="A2668">
        <v>76275</v>
      </c>
      <c r="B2668" t="s">
        <v>2084</v>
      </c>
      <c r="C2668" t="s">
        <v>2069</v>
      </c>
      <c r="D2668">
        <v>2018</v>
      </c>
      <c r="E2668" t="str">
        <f t="shared" si="41"/>
        <v>762752018</v>
      </c>
      <c r="F2668">
        <v>57374</v>
      </c>
      <c r="G2668" t="str">
        <f>VLOOKUP($A2668,CATMUN!$B$2:$C$1123,2,0)</f>
        <v>Medio</v>
      </c>
      <c r="H2668" t="str">
        <f>VLOOKUP($A2668,CATMUN!$B$2:$D$1123,3,0)</f>
        <v>Otros Sistemas de Ciudades</v>
      </c>
      <c r="I2668">
        <f>VLOOKUP($A2668,CATMUN!$B$2:$G$1123,4,0)</f>
        <v>0</v>
      </c>
      <c r="J2668">
        <f>VLOOKUP($A2668,CATMUN!$B$2:$G$1123,6,0)</f>
        <v>14</v>
      </c>
      <c r="K2668" s="69">
        <v>4060.529078</v>
      </c>
      <c r="L2668" s="69">
        <v>1632</v>
      </c>
      <c r="N2668" s="69">
        <v>590.3581823939345</v>
      </c>
      <c r="P2668" s="69">
        <v>190.51995000000002</v>
      </c>
      <c r="S2668" s="69">
        <v>160.96876800000001</v>
      </c>
      <c r="T2668">
        <v>0</v>
      </c>
      <c r="V2668" s="51">
        <v>39</v>
      </c>
      <c r="W2668" s="51">
        <v>135</v>
      </c>
      <c r="X2668" s="51">
        <v>530</v>
      </c>
    </row>
    <row r="2669" spans="1:24" x14ac:dyDescent="0.2">
      <c r="A2669">
        <v>76306</v>
      </c>
      <c r="B2669" t="s">
        <v>2085</v>
      </c>
      <c r="C2669" t="s">
        <v>2069</v>
      </c>
      <c r="D2669">
        <v>2018</v>
      </c>
      <c r="E2669" t="str">
        <f t="shared" si="41"/>
        <v>763062018</v>
      </c>
      <c r="F2669">
        <v>22741</v>
      </c>
      <c r="G2669" t="str">
        <f>VLOOKUP($A2669,CATMUN!$B$2:$C$1123,2,0)</f>
        <v>Bajo</v>
      </c>
      <c r="H2669" t="str">
        <f>VLOOKUP($A2669,CATMUN!$B$2:$D$1123,3,0)</f>
        <v>Municipios intermedios</v>
      </c>
      <c r="I2669">
        <f>VLOOKUP($A2669,CATMUN!$B$2:$G$1123,4,0)</f>
        <v>0</v>
      </c>
      <c r="J2669">
        <f>VLOOKUP($A2669,CATMUN!$B$2:$G$1123,6,0)</f>
        <v>14</v>
      </c>
      <c r="K2669" s="69">
        <v>1111.480354</v>
      </c>
      <c r="L2669" s="69">
        <v>1632</v>
      </c>
      <c r="M2669" s="69">
        <v>93.040206000000012</v>
      </c>
      <c r="N2669" s="69">
        <v>150.88139043449155</v>
      </c>
      <c r="P2669" s="69">
        <v>249.73210548</v>
      </c>
      <c r="Q2669">
        <v>0</v>
      </c>
      <c r="S2669" s="69">
        <v>663.19442000000004</v>
      </c>
      <c r="T2669">
        <v>0</v>
      </c>
      <c r="V2669" s="51">
        <v>17</v>
      </c>
      <c r="W2669" s="51">
        <v>75</v>
      </c>
      <c r="X2669" s="51">
        <v>221</v>
      </c>
    </row>
    <row r="2670" spans="1:24" x14ac:dyDescent="0.2">
      <c r="A2670">
        <v>76318</v>
      </c>
      <c r="B2670" t="s">
        <v>2086</v>
      </c>
      <c r="C2670" t="s">
        <v>2069</v>
      </c>
      <c r="D2670">
        <v>2018</v>
      </c>
      <c r="E2670" t="str">
        <f t="shared" si="41"/>
        <v>763182018</v>
      </c>
      <c r="F2670">
        <v>33191</v>
      </c>
      <c r="G2670" t="str">
        <f>VLOOKUP($A2670,CATMUN!$B$2:$C$1123,2,0)</f>
        <v>Alto</v>
      </c>
      <c r="H2670" t="str">
        <f>VLOOKUP($A2670,CATMUN!$B$2:$D$1123,3,0)</f>
        <v>Municipios intermedios</v>
      </c>
      <c r="I2670">
        <f>VLOOKUP($A2670,CATMUN!$B$2:$G$1123,4,0)</f>
        <v>0</v>
      </c>
      <c r="J2670">
        <f>VLOOKUP($A2670,CATMUN!$B$2:$G$1123,6,0)</f>
        <v>14</v>
      </c>
      <c r="K2670" s="69">
        <v>1877.848837</v>
      </c>
      <c r="L2670" s="69">
        <v>1632</v>
      </c>
      <c r="M2670" s="69">
        <v>0</v>
      </c>
      <c r="N2670" s="69">
        <v>150.88139043449155</v>
      </c>
      <c r="P2670" s="69">
        <v>249.73210548</v>
      </c>
      <c r="Q2670">
        <v>0</v>
      </c>
      <c r="S2670" s="69">
        <v>663.19442000000004</v>
      </c>
      <c r="T2670">
        <v>0</v>
      </c>
      <c r="V2670" s="51">
        <v>17</v>
      </c>
      <c r="W2670" s="51">
        <v>60</v>
      </c>
      <c r="X2670" s="51">
        <v>221</v>
      </c>
    </row>
    <row r="2671" spans="1:24" x14ac:dyDescent="0.2">
      <c r="A2671">
        <v>76400</v>
      </c>
      <c r="B2671" t="s">
        <v>1828</v>
      </c>
      <c r="C2671" t="s">
        <v>2069</v>
      </c>
      <c r="D2671">
        <v>2018</v>
      </c>
      <c r="E2671" t="str">
        <f t="shared" si="41"/>
        <v>764002018</v>
      </c>
      <c r="F2671">
        <v>33953</v>
      </c>
      <c r="G2671" t="str">
        <f>VLOOKUP($A2671,CATMUN!$B$2:$C$1123,2,0)</f>
        <v>Alto</v>
      </c>
      <c r="H2671" t="str">
        <f>VLOOKUP($A2671,CATMUN!$B$2:$D$1123,3,0)</f>
        <v>Municipios intermedios</v>
      </c>
      <c r="I2671">
        <f>VLOOKUP($A2671,CATMUN!$B$2:$G$1123,4,0)</f>
        <v>0</v>
      </c>
      <c r="J2671">
        <f>VLOOKUP($A2671,CATMUN!$B$2:$G$1123,6,0)</f>
        <v>14</v>
      </c>
      <c r="K2671" s="69">
        <v>2370.8097526100005</v>
      </c>
      <c r="L2671" s="69">
        <v>1632</v>
      </c>
      <c r="M2671" s="69">
        <v>104.377737</v>
      </c>
      <c r="N2671" s="69">
        <v>150.88139043449155</v>
      </c>
      <c r="P2671" s="69">
        <v>249.73210548</v>
      </c>
      <c r="Q2671">
        <v>0</v>
      </c>
      <c r="S2671" s="69">
        <v>663.19442000000004</v>
      </c>
      <c r="T2671">
        <v>0</v>
      </c>
      <c r="V2671" s="51">
        <v>38</v>
      </c>
      <c r="W2671" s="51">
        <v>141</v>
      </c>
      <c r="X2671" s="51">
        <v>530</v>
      </c>
    </row>
    <row r="2672" spans="1:24" x14ac:dyDescent="0.2">
      <c r="A2672">
        <v>76497</v>
      </c>
      <c r="B2672" t="s">
        <v>2089</v>
      </c>
      <c r="C2672" t="s">
        <v>2069</v>
      </c>
      <c r="D2672">
        <v>2018</v>
      </c>
      <c r="E2672" t="str">
        <f t="shared" si="41"/>
        <v>764972018</v>
      </c>
      <c r="F2672">
        <v>12312</v>
      </c>
      <c r="G2672" t="str">
        <f>VLOOKUP($A2672,CATMUN!$B$2:$C$1123,2,0)</f>
        <v>Alto</v>
      </c>
      <c r="H2672" t="str">
        <f>VLOOKUP($A2672,CATMUN!$B$2:$D$1123,3,0)</f>
        <v>Municipios intermedios</v>
      </c>
      <c r="I2672">
        <f>VLOOKUP($A2672,CATMUN!$B$2:$G$1123,4,0)</f>
        <v>0</v>
      </c>
      <c r="J2672">
        <f>VLOOKUP($A2672,CATMUN!$B$2:$G$1123,6,0)</f>
        <v>14</v>
      </c>
      <c r="K2672" s="69">
        <v>1640.424516</v>
      </c>
      <c r="L2672" s="69">
        <v>1632</v>
      </c>
      <c r="M2672" s="69">
        <v>7.9658000000000007E-2</v>
      </c>
      <c r="N2672" s="69">
        <v>150.88139043449155</v>
      </c>
      <c r="O2672" s="69">
        <v>0</v>
      </c>
      <c r="P2672" s="69">
        <v>249.73210548</v>
      </c>
      <c r="Q2672">
        <v>0</v>
      </c>
      <c r="R2672">
        <v>0</v>
      </c>
      <c r="S2672" s="69">
        <v>663.19442000000004</v>
      </c>
      <c r="T2672">
        <v>0</v>
      </c>
      <c r="V2672" s="51">
        <v>17</v>
      </c>
      <c r="W2672" s="51">
        <v>46</v>
      </c>
      <c r="X2672" s="51">
        <v>221</v>
      </c>
    </row>
    <row r="2673" spans="1:24" x14ac:dyDescent="0.2">
      <c r="A2673">
        <v>76563</v>
      </c>
      <c r="B2673" t="s">
        <v>2091</v>
      </c>
      <c r="C2673" t="s">
        <v>2069</v>
      </c>
      <c r="D2673">
        <v>2018</v>
      </c>
      <c r="E2673" t="str">
        <f t="shared" si="41"/>
        <v>765632018</v>
      </c>
      <c r="F2673">
        <v>47615</v>
      </c>
      <c r="G2673" t="str">
        <f>VLOOKUP($A2673,CATMUN!$B$2:$C$1123,2,0)</f>
        <v>Alto</v>
      </c>
      <c r="H2673" t="str">
        <f>VLOOKUP($A2673,CATMUN!$B$2:$D$1123,3,0)</f>
        <v>Otros Sistemas de Ciudades</v>
      </c>
      <c r="I2673">
        <f>VLOOKUP($A2673,CATMUN!$B$2:$G$1123,4,0)</f>
        <v>0</v>
      </c>
      <c r="J2673">
        <f>VLOOKUP($A2673,CATMUN!$B$2:$G$1123,6,0)</f>
        <v>14</v>
      </c>
      <c r="K2673" s="69">
        <v>4275.1986459999998</v>
      </c>
      <c r="L2673" s="69">
        <v>1632</v>
      </c>
      <c r="M2673" s="69">
        <v>28.261476999999999</v>
      </c>
      <c r="N2673" s="69">
        <v>590.3581823939345</v>
      </c>
      <c r="P2673" s="69">
        <v>190.51995000000002</v>
      </c>
      <c r="Q2673">
        <v>0</v>
      </c>
      <c r="S2673" s="69">
        <v>160.96876800000001</v>
      </c>
      <c r="T2673">
        <v>0</v>
      </c>
      <c r="V2673" s="51">
        <v>39</v>
      </c>
      <c r="W2673" s="51">
        <v>95</v>
      </c>
      <c r="X2673" s="51">
        <v>530</v>
      </c>
    </row>
    <row r="2674" spans="1:24" x14ac:dyDescent="0.2">
      <c r="A2674">
        <v>76606</v>
      </c>
      <c r="B2674" t="s">
        <v>1795</v>
      </c>
      <c r="C2674" t="s">
        <v>2069</v>
      </c>
      <c r="D2674">
        <v>2018</v>
      </c>
      <c r="E2674" t="str">
        <f t="shared" si="41"/>
        <v>766062018</v>
      </c>
      <c r="F2674">
        <v>15307</v>
      </c>
      <c r="G2674" t="str">
        <f>VLOOKUP($A2674,CATMUN!$B$2:$C$1123,2,0)</f>
        <v>Alto</v>
      </c>
      <c r="H2674" t="str">
        <f>VLOOKUP($A2674,CATMUN!$B$2:$D$1123,3,0)</f>
        <v>Municipios intermedios</v>
      </c>
      <c r="I2674">
        <f>VLOOKUP($A2674,CATMUN!$B$2:$G$1123,4,0)</f>
        <v>0</v>
      </c>
      <c r="J2674">
        <f>VLOOKUP($A2674,CATMUN!$B$2:$G$1123,6,0)</f>
        <v>14</v>
      </c>
      <c r="K2674" s="69">
        <v>778.10870806000003</v>
      </c>
      <c r="L2674" s="69">
        <v>1632</v>
      </c>
      <c r="M2674" s="69">
        <v>38.332455000000003</v>
      </c>
      <c r="N2674" s="69">
        <v>150.88139043449155</v>
      </c>
      <c r="P2674" s="69">
        <v>249.73210548</v>
      </c>
      <c r="Q2674">
        <v>0</v>
      </c>
      <c r="S2674" s="69">
        <v>663.19442000000004</v>
      </c>
      <c r="T2674">
        <v>0</v>
      </c>
      <c r="U2674">
        <v>0.2278</v>
      </c>
      <c r="V2674" s="51">
        <v>17</v>
      </c>
      <c r="W2674" s="51">
        <v>55</v>
      </c>
      <c r="X2674" s="51">
        <v>221</v>
      </c>
    </row>
    <row r="2675" spans="1:24" x14ac:dyDescent="0.2">
      <c r="A2675">
        <v>76622</v>
      </c>
      <c r="B2675" t="s">
        <v>2093</v>
      </c>
      <c r="C2675" t="s">
        <v>2069</v>
      </c>
      <c r="D2675">
        <v>2018</v>
      </c>
      <c r="E2675" t="str">
        <f t="shared" si="41"/>
        <v>766222018</v>
      </c>
      <c r="F2675">
        <v>36797</v>
      </c>
      <c r="G2675" t="str">
        <f>VLOOKUP($A2675,CATMUN!$B$2:$C$1123,2,0)</f>
        <v>Alto</v>
      </c>
      <c r="H2675" t="str">
        <f>VLOOKUP($A2675,CATMUN!$B$2:$D$1123,3,0)</f>
        <v>Municipios intermedios</v>
      </c>
      <c r="I2675">
        <f>VLOOKUP($A2675,CATMUN!$B$2:$G$1123,4,0)</f>
        <v>0</v>
      </c>
      <c r="J2675">
        <f>VLOOKUP($A2675,CATMUN!$B$2:$G$1123,6,0)</f>
        <v>14</v>
      </c>
      <c r="K2675" s="69">
        <v>2548.6863829999998</v>
      </c>
      <c r="L2675" s="69">
        <v>1632</v>
      </c>
      <c r="M2675" s="69">
        <v>91.315008000000006</v>
      </c>
      <c r="N2675" s="69">
        <v>150.88139043449155</v>
      </c>
      <c r="P2675" s="69">
        <v>249.73210548</v>
      </c>
      <c r="Q2675">
        <v>0</v>
      </c>
      <c r="S2675" s="69">
        <v>663.19442000000004</v>
      </c>
      <c r="T2675">
        <v>0</v>
      </c>
      <c r="V2675" s="51">
        <v>17</v>
      </c>
      <c r="W2675" s="51">
        <v>117</v>
      </c>
      <c r="X2675" s="51">
        <v>221</v>
      </c>
    </row>
    <row r="2676" spans="1:24" x14ac:dyDescent="0.2">
      <c r="A2676">
        <v>76670</v>
      </c>
      <c r="B2676" t="s">
        <v>2017</v>
      </c>
      <c r="C2676" t="s">
        <v>2069</v>
      </c>
      <c r="D2676">
        <v>2018</v>
      </c>
      <c r="E2676" t="str">
        <f t="shared" si="41"/>
        <v>766702018</v>
      </c>
      <c r="F2676">
        <v>16942</v>
      </c>
      <c r="G2676" t="str">
        <f>VLOOKUP($A2676,CATMUN!$B$2:$C$1123,2,0)</f>
        <v>Alto</v>
      </c>
      <c r="H2676" t="str">
        <f>VLOOKUP($A2676,CATMUN!$B$2:$D$1123,3,0)</f>
        <v>Municipios intermedios</v>
      </c>
      <c r="I2676">
        <f>VLOOKUP($A2676,CATMUN!$B$2:$G$1123,4,0)</f>
        <v>0</v>
      </c>
      <c r="J2676">
        <f>VLOOKUP($A2676,CATMUN!$B$2:$G$1123,6,0)</f>
        <v>14</v>
      </c>
      <c r="K2676" s="69">
        <v>916.67456000000004</v>
      </c>
      <c r="L2676" s="69">
        <v>1632</v>
      </c>
      <c r="M2676" s="69">
        <v>19.057803</v>
      </c>
      <c r="N2676" s="69">
        <v>150.88139043449155</v>
      </c>
      <c r="P2676" s="69">
        <v>249.73210548</v>
      </c>
      <c r="Q2676">
        <v>0</v>
      </c>
      <c r="S2676" s="69">
        <v>663.19442000000004</v>
      </c>
      <c r="T2676">
        <v>0</v>
      </c>
      <c r="V2676" s="51">
        <v>17</v>
      </c>
      <c r="W2676" s="51">
        <v>73</v>
      </c>
      <c r="X2676" s="51">
        <v>221</v>
      </c>
    </row>
    <row r="2677" spans="1:24" x14ac:dyDescent="0.2">
      <c r="A2677">
        <v>76736</v>
      </c>
      <c r="B2677" t="s">
        <v>2094</v>
      </c>
      <c r="C2677" t="s">
        <v>2069</v>
      </c>
      <c r="D2677">
        <v>2018</v>
      </c>
      <c r="E2677" t="str">
        <f t="shared" si="41"/>
        <v>767362018</v>
      </c>
      <c r="F2677">
        <v>42133</v>
      </c>
      <c r="G2677" t="str">
        <f>VLOOKUP($A2677,CATMUN!$B$2:$C$1123,2,0)</f>
        <v>Medio</v>
      </c>
      <c r="H2677" t="str">
        <f>VLOOKUP($A2677,CATMUN!$B$2:$D$1123,3,0)</f>
        <v>Municipios intermedios</v>
      </c>
      <c r="I2677">
        <f>VLOOKUP($A2677,CATMUN!$B$2:$G$1123,4,0)</f>
        <v>0</v>
      </c>
      <c r="J2677">
        <f>VLOOKUP($A2677,CATMUN!$B$2:$G$1123,6,0)</f>
        <v>14</v>
      </c>
      <c r="K2677" s="69">
        <v>1950.4929866</v>
      </c>
      <c r="L2677" s="69">
        <v>1632</v>
      </c>
      <c r="N2677" s="69">
        <v>150.88139043449155</v>
      </c>
      <c r="P2677" s="69">
        <v>249.73210548</v>
      </c>
      <c r="Q2677">
        <v>0</v>
      </c>
      <c r="S2677" s="69">
        <v>663.19442000000004</v>
      </c>
      <c r="T2677">
        <v>0</v>
      </c>
      <c r="V2677" s="51">
        <v>17</v>
      </c>
      <c r="W2677" s="51">
        <v>108</v>
      </c>
      <c r="X2677" s="51">
        <v>221</v>
      </c>
    </row>
    <row r="2678" spans="1:24" x14ac:dyDescent="0.2">
      <c r="A2678">
        <v>76823</v>
      </c>
      <c r="B2678" t="s">
        <v>2095</v>
      </c>
      <c r="C2678" t="s">
        <v>2069</v>
      </c>
      <c r="D2678">
        <v>2018</v>
      </c>
      <c r="E2678" t="str">
        <f t="shared" si="41"/>
        <v>768232018</v>
      </c>
      <c r="F2678">
        <v>14612</v>
      </c>
      <c r="G2678" t="str">
        <f>VLOOKUP($A2678,CATMUN!$B$2:$C$1123,2,0)</f>
        <v>Medio</v>
      </c>
      <c r="H2678" t="str">
        <f>VLOOKUP($A2678,CATMUN!$B$2:$D$1123,3,0)</f>
        <v>Municipios intermedios</v>
      </c>
      <c r="I2678">
        <f>VLOOKUP($A2678,CATMUN!$B$2:$G$1123,4,0)</f>
        <v>0</v>
      </c>
      <c r="J2678">
        <f>VLOOKUP($A2678,CATMUN!$B$2:$G$1123,6,0)</f>
        <v>14</v>
      </c>
      <c r="K2678" s="69">
        <v>876.94519300000002</v>
      </c>
      <c r="L2678" s="69">
        <v>1632</v>
      </c>
      <c r="N2678" s="69">
        <v>150.88139043449155</v>
      </c>
      <c r="P2678" s="69">
        <v>249.73210548</v>
      </c>
      <c r="Q2678">
        <v>0</v>
      </c>
      <c r="S2678" s="69">
        <v>663.19442000000004</v>
      </c>
      <c r="T2678">
        <v>0</v>
      </c>
      <c r="V2678" s="51">
        <v>17</v>
      </c>
      <c r="W2678" s="51">
        <v>22</v>
      </c>
      <c r="X2678" s="51">
        <v>221</v>
      </c>
    </row>
    <row r="2679" spans="1:24" x14ac:dyDescent="0.2">
      <c r="A2679">
        <v>76828</v>
      </c>
      <c r="B2679" t="s">
        <v>2096</v>
      </c>
      <c r="C2679" t="s">
        <v>2069</v>
      </c>
      <c r="D2679">
        <v>2018</v>
      </c>
      <c r="E2679" t="str">
        <f t="shared" si="41"/>
        <v>768282018</v>
      </c>
      <c r="F2679">
        <v>19226</v>
      </c>
      <c r="G2679" t="str">
        <f>VLOOKUP($A2679,CATMUN!$B$2:$C$1123,2,0)</f>
        <v>Medio</v>
      </c>
      <c r="H2679" t="str">
        <f>VLOOKUP($A2679,CATMUN!$B$2:$D$1123,3,0)</f>
        <v>Municipios intermedios</v>
      </c>
      <c r="I2679">
        <f>VLOOKUP($A2679,CATMUN!$B$2:$G$1123,4,0)</f>
        <v>0</v>
      </c>
      <c r="J2679">
        <f>VLOOKUP($A2679,CATMUN!$B$2:$G$1123,6,0)</f>
        <v>14</v>
      </c>
      <c r="K2679" s="69">
        <v>875.78639099999998</v>
      </c>
      <c r="L2679" s="69">
        <v>1632</v>
      </c>
      <c r="M2679" s="69">
        <v>59.230693000000002</v>
      </c>
      <c r="N2679" s="69">
        <v>150.88139043449155</v>
      </c>
      <c r="P2679" s="69">
        <v>249.73210548</v>
      </c>
      <c r="Q2679">
        <v>0</v>
      </c>
      <c r="S2679" s="69">
        <v>663.19442000000004</v>
      </c>
      <c r="T2679">
        <v>0</v>
      </c>
      <c r="V2679" s="51">
        <v>17</v>
      </c>
      <c r="W2679" s="51">
        <v>27</v>
      </c>
      <c r="X2679" s="51">
        <v>221</v>
      </c>
    </row>
    <row r="2680" spans="1:24" x14ac:dyDescent="0.2">
      <c r="A2680">
        <v>76845</v>
      </c>
      <c r="B2680" t="s">
        <v>2098</v>
      </c>
      <c r="C2680" t="s">
        <v>2069</v>
      </c>
      <c r="D2680">
        <v>2018</v>
      </c>
      <c r="E2680" t="str">
        <f t="shared" si="41"/>
        <v>768452018</v>
      </c>
      <c r="F2680">
        <v>5465</v>
      </c>
      <c r="G2680" t="str">
        <f>VLOOKUP($A2680,CATMUN!$B$2:$C$1123,2,0)</f>
        <v>Medio</v>
      </c>
      <c r="H2680" t="str">
        <f>VLOOKUP($A2680,CATMUN!$B$2:$D$1123,3,0)</f>
        <v>Municipios intermedios</v>
      </c>
      <c r="I2680">
        <f>VLOOKUP($A2680,CATMUN!$B$2:$G$1123,4,0)</f>
        <v>0</v>
      </c>
      <c r="J2680">
        <f>VLOOKUP($A2680,CATMUN!$B$2:$G$1123,6,0)</f>
        <v>14</v>
      </c>
      <c r="K2680" s="69">
        <v>427.405688</v>
      </c>
      <c r="L2680" s="69">
        <v>1632</v>
      </c>
      <c r="M2680" s="69">
        <v>2.0894459999999997</v>
      </c>
      <c r="N2680" s="69">
        <v>150.88139043449155</v>
      </c>
      <c r="P2680" s="69">
        <v>249.73210548</v>
      </c>
      <c r="Q2680">
        <v>0</v>
      </c>
      <c r="S2680" s="69">
        <v>663.19442000000004</v>
      </c>
      <c r="T2680">
        <v>0</v>
      </c>
      <c r="V2680" s="51">
        <v>17</v>
      </c>
      <c r="W2680" s="51">
        <v>4</v>
      </c>
      <c r="X2680" s="51">
        <v>221</v>
      </c>
    </row>
    <row r="2681" spans="1:24" x14ac:dyDescent="0.2">
      <c r="A2681">
        <v>76869</v>
      </c>
      <c r="B2681" t="s">
        <v>2100</v>
      </c>
      <c r="C2681" t="s">
        <v>2069</v>
      </c>
      <c r="D2681">
        <v>2018</v>
      </c>
      <c r="E2681" t="str">
        <f t="shared" si="41"/>
        <v>768692018</v>
      </c>
      <c r="F2681">
        <v>12734</v>
      </c>
      <c r="G2681" t="str">
        <f>VLOOKUP($A2681,CATMUN!$B$2:$C$1123,2,0)</f>
        <v>Bajo</v>
      </c>
      <c r="H2681" t="str">
        <f>VLOOKUP($A2681,CATMUN!$B$2:$D$1123,3,0)</f>
        <v>Otros Sistemas de Ciudades</v>
      </c>
      <c r="I2681">
        <f>VLOOKUP($A2681,CATMUN!$B$2:$G$1123,4,0)</f>
        <v>0</v>
      </c>
      <c r="J2681">
        <f>VLOOKUP($A2681,CATMUN!$B$2:$G$1123,6,0)</f>
        <v>14</v>
      </c>
      <c r="K2681" s="69">
        <v>575.428856</v>
      </c>
      <c r="L2681" s="69">
        <v>1632</v>
      </c>
      <c r="M2681" s="69">
        <v>8.5817000000000014</v>
      </c>
      <c r="N2681" s="69">
        <v>590.3581823939345</v>
      </c>
      <c r="P2681" s="69">
        <v>190.51995000000002</v>
      </c>
      <c r="Q2681">
        <v>0</v>
      </c>
      <c r="S2681" s="69">
        <v>160.96876800000001</v>
      </c>
      <c r="T2681">
        <v>0</v>
      </c>
      <c r="V2681" s="51">
        <v>19</v>
      </c>
      <c r="W2681" s="51">
        <v>17</v>
      </c>
      <c r="X2681" s="51">
        <v>221</v>
      </c>
    </row>
    <row r="2682" spans="1:24" x14ac:dyDescent="0.2">
      <c r="A2682">
        <v>76895</v>
      </c>
      <c r="B2682" t="s">
        <v>2103</v>
      </c>
      <c r="C2682" t="s">
        <v>2069</v>
      </c>
      <c r="D2682">
        <v>2018</v>
      </c>
      <c r="E2682" t="str">
        <f t="shared" si="41"/>
        <v>768952018</v>
      </c>
      <c r="F2682">
        <v>41925</v>
      </c>
      <c r="G2682" t="str">
        <f>VLOOKUP($A2682,CATMUN!$B$2:$C$1123,2,0)</f>
        <v>Alto</v>
      </c>
      <c r="H2682" t="str">
        <f>VLOOKUP($A2682,CATMUN!$B$2:$D$1123,3,0)</f>
        <v>Municipios intermedios</v>
      </c>
      <c r="I2682">
        <f>VLOOKUP($A2682,CATMUN!$B$2:$G$1123,4,0)</f>
        <v>0</v>
      </c>
      <c r="J2682">
        <f>VLOOKUP($A2682,CATMUN!$B$2:$G$1123,6,0)</f>
        <v>14</v>
      </c>
      <c r="K2682" s="69">
        <v>6373.3175630000005</v>
      </c>
      <c r="L2682" s="69">
        <v>1632</v>
      </c>
      <c r="M2682" s="69">
        <v>0.03</v>
      </c>
      <c r="N2682" s="69">
        <v>150.88139043449155</v>
      </c>
      <c r="P2682" s="69">
        <v>249.73210548</v>
      </c>
      <c r="Q2682">
        <v>0</v>
      </c>
      <c r="S2682" s="69">
        <v>663.19442000000004</v>
      </c>
      <c r="T2682">
        <v>0</v>
      </c>
      <c r="V2682" s="51">
        <v>38</v>
      </c>
      <c r="W2682" s="51">
        <v>275</v>
      </c>
      <c r="X2682" s="51">
        <v>530</v>
      </c>
    </row>
    <row r="2683" spans="1:24" x14ac:dyDescent="0.2">
      <c r="A2683">
        <v>81736</v>
      </c>
      <c r="B2683" t="s">
        <v>2109</v>
      </c>
      <c r="C2683" t="s">
        <v>2104</v>
      </c>
      <c r="D2683">
        <v>2018</v>
      </c>
      <c r="E2683" t="str">
        <f t="shared" si="41"/>
        <v>817362018</v>
      </c>
      <c r="F2683">
        <v>55554</v>
      </c>
      <c r="G2683" t="str">
        <f>VLOOKUP($A2683,CATMUN!$B$2:$C$1123,2,0)</f>
        <v>Alto</v>
      </c>
      <c r="H2683" t="str">
        <f>VLOOKUP($A2683,CATMUN!$B$2:$D$1123,3,0)</f>
        <v>Municipios intermedios</v>
      </c>
      <c r="I2683">
        <f>VLOOKUP($A2683,CATMUN!$B$2:$G$1123,4,0)</f>
        <v>0</v>
      </c>
      <c r="J2683">
        <f>VLOOKUP($A2683,CATMUN!$B$2:$G$1123,6,0)</f>
        <v>14</v>
      </c>
      <c r="K2683" s="69">
        <v>1384.238744</v>
      </c>
      <c r="L2683" s="69">
        <v>1632</v>
      </c>
      <c r="M2683" s="69">
        <v>223.67356700000002</v>
      </c>
      <c r="N2683" s="69">
        <v>150.88139043449155</v>
      </c>
      <c r="P2683" s="69">
        <v>249.73210548</v>
      </c>
      <c r="Q2683">
        <v>0</v>
      </c>
      <c r="S2683" s="69">
        <v>663.19442000000004</v>
      </c>
      <c r="T2683">
        <v>0</v>
      </c>
      <c r="V2683" s="51">
        <v>17</v>
      </c>
      <c r="W2683" s="51">
        <v>5</v>
      </c>
      <c r="X2683" s="51">
        <v>221</v>
      </c>
    </row>
    <row r="2684" spans="1:24" x14ac:dyDescent="0.2">
      <c r="A2684">
        <v>85010</v>
      </c>
      <c r="B2684" t="s">
        <v>2113</v>
      </c>
      <c r="C2684" t="s">
        <v>2111</v>
      </c>
      <c r="D2684">
        <v>2018</v>
      </c>
      <c r="E2684" t="str">
        <f t="shared" si="41"/>
        <v>850102018</v>
      </c>
      <c r="F2684">
        <v>36915</v>
      </c>
      <c r="G2684" t="str">
        <f>VLOOKUP($A2684,CATMUN!$B$2:$C$1123,2,0)</f>
        <v>Alto</v>
      </c>
      <c r="H2684" t="str">
        <f>VLOOKUP($A2684,CATMUN!$B$2:$D$1123,3,0)</f>
        <v>Municipios intermedios</v>
      </c>
      <c r="I2684">
        <f>VLOOKUP($A2684,CATMUN!$B$2:$G$1123,4,0)</f>
        <v>0</v>
      </c>
      <c r="J2684">
        <f>VLOOKUP($A2684,CATMUN!$B$2:$G$1123,6,0)</f>
        <v>14</v>
      </c>
      <c r="K2684" s="69">
        <v>3613.0409491199998</v>
      </c>
      <c r="L2684" s="69">
        <v>1632</v>
      </c>
      <c r="M2684" s="69">
        <v>92.848996999999997</v>
      </c>
      <c r="N2684" s="69">
        <v>150.88139043449155</v>
      </c>
      <c r="P2684" s="69">
        <v>249.73210548</v>
      </c>
      <c r="Q2684">
        <v>0</v>
      </c>
      <c r="S2684" s="69">
        <v>663.19442000000004</v>
      </c>
      <c r="T2684">
        <v>0</v>
      </c>
      <c r="V2684" s="51">
        <v>38</v>
      </c>
      <c r="W2684" s="51">
        <v>372</v>
      </c>
      <c r="X2684" s="51">
        <v>530</v>
      </c>
    </row>
    <row r="2685" spans="1:24" x14ac:dyDescent="0.2">
      <c r="A2685">
        <v>86219</v>
      </c>
      <c r="B2685" t="s">
        <v>1806</v>
      </c>
      <c r="C2685" t="s">
        <v>2129</v>
      </c>
      <c r="D2685">
        <v>2018</v>
      </c>
      <c r="E2685" t="str">
        <f t="shared" si="41"/>
        <v>862192018</v>
      </c>
      <c r="F2685">
        <v>5407</v>
      </c>
      <c r="G2685" t="str">
        <f>VLOOKUP($A2685,CATMUN!$B$2:$C$1123,2,0)</f>
        <v>Medio</v>
      </c>
      <c r="H2685" t="str">
        <f>VLOOKUP($A2685,CATMUN!$B$2:$D$1123,3,0)</f>
        <v>Municipios intermedios</v>
      </c>
      <c r="I2685">
        <f>VLOOKUP($A2685,CATMUN!$B$2:$G$1123,4,0)</f>
        <v>0</v>
      </c>
      <c r="J2685">
        <f>VLOOKUP($A2685,CATMUN!$B$2:$G$1123,6,0)</f>
        <v>14</v>
      </c>
      <c r="K2685" s="69">
        <v>226.633951</v>
      </c>
      <c r="L2685" s="69">
        <v>1632</v>
      </c>
      <c r="M2685" s="69">
        <v>1.5049999999999999</v>
      </c>
      <c r="N2685" s="69">
        <v>150.88139043449155</v>
      </c>
      <c r="P2685" s="69">
        <v>249.73210548</v>
      </c>
      <c r="Q2685">
        <v>0</v>
      </c>
      <c r="S2685" s="69">
        <v>663.19442000000004</v>
      </c>
      <c r="T2685">
        <v>0</v>
      </c>
      <c r="V2685" s="51">
        <v>17</v>
      </c>
      <c r="W2685" s="51">
        <v>1</v>
      </c>
      <c r="X2685" s="51">
        <v>221</v>
      </c>
    </row>
    <row r="2686" spans="1:24" x14ac:dyDescent="0.2">
      <c r="A2686">
        <v>86568</v>
      </c>
      <c r="B2686" t="s">
        <v>2132</v>
      </c>
      <c r="C2686" t="s">
        <v>2129</v>
      </c>
      <c r="D2686">
        <v>2018</v>
      </c>
      <c r="E2686" t="str">
        <f t="shared" si="41"/>
        <v>865682018</v>
      </c>
      <c r="F2686">
        <v>64867</v>
      </c>
      <c r="G2686" t="str">
        <f>VLOOKUP($A2686,CATMUN!$B$2:$C$1123,2,0)</f>
        <v>Medio</v>
      </c>
      <c r="H2686" t="str">
        <f>VLOOKUP($A2686,CATMUN!$B$2:$D$1123,3,0)</f>
        <v>Otros Sistemas de Ciudades</v>
      </c>
      <c r="I2686">
        <f>VLOOKUP($A2686,CATMUN!$B$2:$G$1123,4,0)</f>
        <v>0</v>
      </c>
      <c r="J2686">
        <f>VLOOKUP($A2686,CATMUN!$B$2:$G$1123,6,0)</f>
        <v>14</v>
      </c>
      <c r="K2686" s="69">
        <v>647.14199199999996</v>
      </c>
      <c r="L2686" s="69">
        <v>1632</v>
      </c>
      <c r="M2686" s="69">
        <v>36.132813999999996</v>
      </c>
      <c r="N2686" s="69">
        <v>590.3581823939345</v>
      </c>
      <c r="P2686" s="69">
        <v>190.51995000000002</v>
      </c>
      <c r="Q2686">
        <v>0</v>
      </c>
      <c r="S2686" s="69">
        <v>160.96876800000001</v>
      </c>
      <c r="T2686">
        <v>0</v>
      </c>
      <c r="V2686" s="51">
        <v>109</v>
      </c>
      <c r="W2686" s="51">
        <v>302</v>
      </c>
      <c r="X2686" s="51">
        <v>1735</v>
      </c>
    </row>
    <row r="2687" spans="1:24" x14ac:dyDescent="0.2">
      <c r="A2687">
        <v>86749</v>
      </c>
      <c r="B2687" t="s">
        <v>2136</v>
      </c>
      <c r="C2687" t="s">
        <v>2129</v>
      </c>
      <c r="D2687">
        <v>2018</v>
      </c>
      <c r="E2687" t="str">
        <f t="shared" si="41"/>
        <v>867492018</v>
      </c>
      <c r="F2687">
        <v>14940</v>
      </c>
      <c r="G2687" t="str">
        <f>VLOOKUP($A2687,CATMUN!$B$2:$C$1123,2,0)</f>
        <v>Alto</v>
      </c>
      <c r="H2687" t="str">
        <f>VLOOKUP($A2687,CATMUN!$B$2:$D$1123,3,0)</f>
        <v>Municipios intermedios</v>
      </c>
      <c r="I2687">
        <f>VLOOKUP($A2687,CATMUN!$B$2:$G$1123,4,0)</f>
        <v>0</v>
      </c>
      <c r="J2687">
        <f>VLOOKUP($A2687,CATMUN!$B$2:$G$1123,6,0)</f>
        <v>14</v>
      </c>
      <c r="K2687" s="69">
        <v>317.04879399999999</v>
      </c>
      <c r="L2687" s="69">
        <v>1632</v>
      </c>
      <c r="M2687" s="69">
        <v>9.9197740000000003</v>
      </c>
      <c r="N2687" s="69">
        <v>150.88139043449155</v>
      </c>
      <c r="P2687" s="69">
        <v>249.73210548</v>
      </c>
      <c r="Q2687">
        <v>0</v>
      </c>
      <c r="S2687" s="69">
        <v>663.19442000000004</v>
      </c>
      <c r="T2687">
        <v>0</v>
      </c>
      <c r="U2687">
        <v>1.6681999999999999</v>
      </c>
      <c r="V2687" s="51">
        <v>17</v>
      </c>
      <c r="W2687" s="51">
        <v>47</v>
      </c>
      <c r="X2687" s="51">
        <v>221</v>
      </c>
    </row>
    <row r="2688" spans="1:24" x14ac:dyDescent="0.2">
      <c r="A2688">
        <v>86865</v>
      </c>
      <c r="B2688" t="s">
        <v>2137</v>
      </c>
      <c r="C2688" t="s">
        <v>2129</v>
      </c>
      <c r="D2688">
        <v>2018</v>
      </c>
      <c r="E2688" t="str">
        <f t="shared" si="41"/>
        <v>868652018</v>
      </c>
      <c r="F2688">
        <v>33457</v>
      </c>
      <c r="G2688" t="str">
        <f>VLOOKUP($A2688,CATMUN!$B$2:$C$1123,2,0)</f>
        <v>Medio</v>
      </c>
      <c r="H2688" t="str">
        <f>VLOOKUP($A2688,CATMUN!$B$2:$D$1123,3,0)</f>
        <v>Municipios intermedios</v>
      </c>
      <c r="I2688">
        <f>VLOOKUP($A2688,CATMUN!$B$2:$G$1123,4,0)</f>
        <v>0</v>
      </c>
      <c r="J2688">
        <f>VLOOKUP($A2688,CATMUN!$B$2:$G$1123,6,0)</f>
        <v>14</v>
      </c>
      <c r="K2688" s="69">
        <v>484.927593</v>
      </c>
      <c r="L2688" s="69">
        <v>1632</v>
      </c>
      <c r="M2688" s="69">
        <v>0.9768</v>
      </c>
      <c r="N2688" s="69">
        <v>150.88139043449155</v>
      </c>
      <c r="P2688" s="69">
        <v>249.73210548</v>
      </c>
      <c r="Q2688">
        <v>0</v>
      </c>
      <c r="S2688" s="69">
        <v>663.19442000000004</v>
      </c>
      <c r="T2688">
        <v>0</v>
      </c>
      <c r="V2688" s="51">
        <v>38</v>
      </c>
      <c r="W2688" s="51">
        <v>83</v>
      </c>
      <c r="X2688" s="51">
        <v>530</v>
      </c>
    </row>
    <row r="2689" spans="1:24" x14ac:dyDescent="0.2">
      <c r="A2689">
        <v>88564</v>
      </c>
      <c r="B2689" t="s">
        <v>1839</v>
      </c>
      <c r="C2689" t="s">
        <v>2311</v>
      </c>
      <c r="D2689">
        <v>2018</v>
      </c>
      <c r="E2689" t="str">
        <f t="shared" si="41"/>
        <v>885642018</v>
      </c>
      <c r="F2689">
        <v>5989</v>
      </c>
      <c r="G2689" t="str">
        <f>VLOOKUP($A2689,CATMUN!$B$2:$C$1123,2,0)</f>
        <v>Medio</v>
      </c>
      <c r="H2689" t="str">
        <f>VLOOKUP($A2689,CATMUN!$B$2:$D$1123,3,0)</f>
        <v>Municipios intermedios</v>
      </c>
      <c r="I2689">
        <f>VLOOKUP($A2689,CATMUN!$B$2:$G$1123,4,0)</f>
        <v>0</v>
      </c>
      <c r="J2689">
        <f>VLOOKUP($A2689,CATMUN!$B$2:$G$1123,6,0)</f>
        <v>14</v>
      </c>
      <c r="K2689" s="69">
        <v>227.16030300000003</v>
      </c>
      <c r="L2689" s="69">
        <v>1632</v>
      </c>
      <c r="N2689" s="69">
        <v>150.88139043449155</v>
      </c>
      <c r="P2689" s="69">
        <v>249.73210548</v>
      </c>
      <c r="Q2689">
        <v>0</v>
      </c>
      <c r="S2689" s="69">
        <v>663.19442000000004</v>
      </c>
      <c r="T2689">
        <v>0</v>
      </c>
      <c r="V2689" s="51">
        <v>8</v>
      </c>
      <c r="W2689" s="51">
        <v>0</v>
      </c>
      <c r="X2689" s="51">
        <v>151</v>
      </c>
    </row>
    <row r="2690" spans="1:24" x14ac:dyDescent="0.2">
      <c r="A2690">
        <v>5002</v>
      </c>
      <c r="B2690" t="s">
        <v>2178</v>
      </c>
      <c r="C2690" t="s">
        <v>2176</v>
      </c>
      <c r="D2690">
        <v>2018</v>
      </c>
      <c r="E2690" t="str">
        <f t="shared" ref="E2690:E2753" si="42">A2690&amp;D2690</f>
        <v>50022018</v>
      </c>
      <c r="F2690">
        <v>20367</v>
      </c>
      <c r="G2690" t="str">
        <f>VLOOKUP($A2690,CATMUN!$B$2:$C$1123,2,0)</f>
        <v>Medio</v>
      </c>
      <c r="H2690" t="str">
        <f>VLOOKUP($A2690,CATMUN!$B$2:$D$1123,3,0)</f>
        <v>Municipios rurales</v>
      </c>
      <c r="I2690">
        <f>VLOOKUP($A2690,CATMUN!$B$2:$G$1123,4,0)</f>
        <v>0</v>
      </c>
      <c r="J2690">
        <f>VLOOKUP($A2690,CATMUN!$B$2:$G$1123,6,0)</f>
        <v>15</v>
      </c>
      <c r="K2690" s="69">
        <v>690.29799600000001</v>
      </c>
      <c r="L2690" s="69">
        <v>484.42117360951084</v>
      </c>
      <c r="M2690" s="69">
        <v>28.647839999999999</v>
      </c>
      <c r="N2690" s="69">
        <v>23.02298234517821</v>
      </c>
      <c r="O2690" s="69">
        <v>1.089512</v>
      </c>
      <c r="P2690" s="69">
        <v>235.096508</v>
      </c>
      <c r="S2690" s="69">
        <v>340.64341899999999</v>
      </c>
      <c r="T2690">
        <v>0</v>
      </c>
      <c r="V2690" s="51">
        <v>5</v>
      </c>
      <c r="W2690" s="51">
        <v>28</v>
      </c>
      <c r="X2690" s="51">
        <v>28</v>
      </c>
    </row>
    <row r="2691" spans="1:24" x14ac:dyDescent="0.2">
      <c r="A2691">
        <v>5004</v>
      </c>
      <c r="B2691" t="s">
        <v>2179</v>
      </c>
      <c r="C2691" t="s">
        <v>2176</v>
      </c>
      <c r="D2691">
        <v>2018</v>
      </c>
      <c r="E2691" t="str">
        <f t="shared" si="42"/>
        <v>50042018</v>
      </c>
      <c r="F2691">
        <v>2695</v>
      </c>
      <c r="G2691" t="str">
        <f>VLOOKUP($A2691,CATMUN!$B$2:$C$1123,2,0)</f>
        <v>Medio</v>
      </c>
      <c r="H2691" t="str">
        <f>VLOOKUP($A2691,CATMUN!$B$2:$D$1123,3,0)</f>
        <v>Municipios rurales</v>
      </c>
      <c r="I2691">
        <f>VLOOKUP($A2691,CATMUN!$B$2:$G$1123,4,0)</f>
        <v>0</v>
      </c>
      <c r="J2691">
        <f>VLOOKUP($A2691,CATMUN!$B$2:$G$1123,6,0)</f>
        <v>15</v>
      </c>
      <c r="K2691" s="69">
        <v>57.166156999999998</v>
      </c>
      <c r="L2691" s="69">
        <v>484.42117360951084</v>
      </c>
      <c r="M2691" s="69">
        <v>2.063126</v>
      </c>
      <c r="N2691" s="69">
        <v>23.02298234517821</v>
      </c>
      <c r="P2691" s="69">
        <v>235.096508</v>
      </c>
      <c r="Q2691">
        <v>0</v>
      </c>
      <c r="S2691" s="69">
        <v>340.64341899999999</v>
      </c>
      <c r="T2691">
        <v>0</v>
      </c>
      <c r="V2691" s="51">
        <v>5</v>
      </c>
      <c r="W2691" s="51">
        <v>1</v>
      </c>
      <c r="X2691" s="51">
        <v>28</v>
      </c>
    </row>
    <row r="2692" spans="1:24" x14ac:dyDescent="0.2">
      <c r="A2692">
        <v>5021</v>
      </c>
      <c r="B2692" t="s">
        <v>2180</v>
      </c>
      <c r="C2692" t="s">
        <v>2176</v>
      </c>
      <c r="D2692">
        <v>2018</v>
      </c>
      <c r="E2692" t="str">
        <f t="shared" si="42"/>
        <v>50212018</v>
      </c>
      <c r="F2692">
        <v>4657</v>
      </c>
      <c r="G2692" t="str">
        <f>VLOOKUP($A2692,CATMUN!$B$2:$C$1123,2,0)</f>
        <v>Bajo</v>
      </c>
      <c r="H2692" t="str">
        <f>VLOOKUP($A2692,CATMUN!$B$2:$D$1123,3,0)</f>
        <v>Municipios rurales</v>
      </c>
      <c r="I2692">
        <f>VLOOKUP($A2692,CATMUN!$B$2:$G$1123,4,0)</f>
        <v>0</v>
      </c>
      <c r="J2692">
        <f>VLOOKUP($A2692,CATMUN!$B$2:$G$1123,6,0)</f>
        <v>15</v>
      </c>
      <c r="K2692" s="69">
        <v>183.20110699999998</v>
      </c>
      <c r="L2692" s="69">
        <v>484.42117360951084</v>
      </c>
      <c r="M2692" s="69">
        <v>0.61331899999999995</v>
      </c>
      <c r="N2692" s="69">
        <v>23.02298234517821</v>
      </c>
      <c r="P2692" s="69">
        <v>235.096508</v>
      </c>
      <c r="Q2692">
        <v>0</v>
      </c>
      <c r="S2692" s="69">
        <v>340.64341899999999</v>
      </c>
      <c r="T2692">
        <v>0</v>
      </c>
      <c r="V2692" s="51">
        <v>1</v>
      </c>
      <c r="W2692" s="51">
        <v>27</v>
      </c>
      <c r="X2692" s="51">
        <v>136</v>
      </c>
    </row>
    <row r="2693" spans="1:24" x14ac:dyDescent="0.2">
      <c r="A2693">
        <v>5031</v>
      </c>
      <c r="B2693" t="s">
        <v>2182</v>
      </c>
      <c r="C2693" t="s">
        <v>2176</v>
      </c>
      <c r="D2693">
        <v>2018</v>
      </c>
      <c r="E2693" t="str">
        <f t="shared" si="42"/>
        <v>50312018</v>
      </c>
      <c r="F2693">
        <v>25962</v>
      </c>
      <c r="G2693" t="str">
        <f>VLOOKUP($A2693,CATMUN!$B$2:$C$1123,2,0)</f>
        <v>Alto</v>
      </c>
      <c r="H2693" t="str">
        <f>VLOOKUP($A2693,CATMUN!$B$2:$D$1123,3,0)</f>
        <v>Municipios rurales</v>
      </c>
      <c r="I2693">
        <f>VLOOKUP($A2693,CATMUN!$B$2:$G$1123,4,0)</f>
        <v>0</v>
      </c>
      <c r="J2693">
        <f>VLOOKUP($A2693,CATMUN!$B$2:$G$1123,6,0)</f>
        <v>15</v>
      </c>
      <c r="K2693" s="69">
        <v>1262.486281</v>
      </c>
      <c r="L2693" s="69">
        <v>484.42117360951084</v>
      </c>
      <c r="M2693" s="69">
        <v>53.468933</v>
      </c>
      <c r="N2693" s="69">
        <v>23.02298234517821</v>
      </c>
      <c r="P2693" s="69">
        <v>235.096508</v>
      </c>
      <c r="S2693" s="69">
        <v>340.64341899999999</v>
      </c>
      <c r="T2693">
        <v>0</v>
      </c>
      <c r="V2693" s="51">
        <v>1</v>
      </c>
      <c r="W2693" s="51">
        <v>107</v>
      </c>
      <c r="X2693" s="51">
        <v>136</v>
      </c>
    </row>
    <row r="2694" spans="1:24" x14ac:dyDescent="0.2">
      <c r="A2694">
        <v>5038</v>
      </c>
      <c r="B2694" t="s">
        <v>2185</v>
      </c>
      <c r="C2694" t="s">
        <v>2176</v>
      </c>
      <c r="D2694">
        <v>2018</v>
      </c>
      <c r="E2694" t="str">
        <f t="shared" si="42"/>
        <v>50382018</v>
      </c>
      <c r="F2694">
        <v>11437</v>
      </c>
      <c r="G2694" t="str">
        <f>VLOOKUP($A2694,CATMUN!$B$2:$C$1123,2,0)</f>
        <v>Medio</v>
      </c>
      <c r="H2694" t="str">
        <f>VLOOKUP($A2694,CATMUN!$B$2:$D$1123,3,0)</f>
        <v>Municipios rurales</v>
      </c>
      <c r="I2694">
        <f>VLOOKUP($A2694,CATMUN!$B$2:$G$1123,4,0)</f>
        <v>0</v>
      </c>
      <c r="J2694">
        <f>VLOOKUP($A2694,CATMUN!$B$2:$G$1123,6,0)</f>
        <v>15</v>
      </c>
      <c r="K2694" s="69">
        <v>830.69641299999989</v>
      </c>
      <c r="L2694" s="69">
        <v>484.42117360951084</v>
      </c>
      <c r="M2694" s="69">
        <v>25.044241999999997</v>
      </c>
      <c r="N2694" s="69">
        <v>23.02298234517821</v>
      </c>
      <c r="P2694" s="69">
        <v>235.096508</v>
      </c>
      <c r="Q2694">
        <v>0</v>
      </c>
      <c r="S2694" s="69">
        <v>340.64341899999999</v>
      </c>
      <c r="T2694">
        <v>0</v>
      </c>
      <c r="V2694" s="51">
        <v>5</v>
      </c>
      <c r="W2694" s="51">
        <v>33</v>
      </c>
      <c r="X2694" s="51">
        <v>28</v>
      </c>
    </row>
    <row r="2695" spans="1:24" x14ac:dyDescent="0.2">
      <c r="A2695">
        <v>5040</v>
      </c>
      <c r="B2695" t="s">
        <v>2186</v>
      </c>
      <c r="C2695" t="s">
        <v>2176</v>
      </c>
      <c r="D2695">
        <v>2018</v>
      </c>
      <c r="E2695" t="str">
        <f t="shared" si="42"/>
        <v>50402018</v>
      </c>
      <c r="F2695">
        <v>18321</v>
      </c>
      <c r="G2695" t="str">
        <f>VLOOKUP($A2695,CATMUN!$B$2:$C$1123,2,0)</f>
        <v>Medio</v>
      </c>
      <c r="H2695" t="str">
        <f>VLOOKUP($A2695,CATMUN!$B$2:$D$1123,3,0)</f>
        <v>Municipios rurales</v>
      </c>
      <c r="I2695">
        <f>VLOOKUP($A2695,CATMUN!$B$2:$G$1123,4,0)</f>
        <v>0</v>
      </c>
      <c r="J2695">
        <f>VLOOKUP($A2695,CATMUN!$B$2:$G$1123,6,0)</f>
        <v>15</v>
      </c>
      <c r="K2695" s="69">
        <v>448.30763199999996</v>
      </c>
      <c r="L2695" s="69">
        <v>484.42117360951084</v>
      </c>
      <c r="M2695" s="69">
        <v>49.98086</v>
      </c>
      <c r="N2695" s="69">
        <v>23.02298234517821</v>
      </c>
      <c r="P2695" s="69">
        <v>235.096508</v>
      </c>
      <c r="Q2695">
        <v>0</v>
      </c>
      <c r="S2695" s="69">
        <v>340.64341899999999</v>
      </c>
      <c r="T2695">
        <v>0</v>
      </c>
      <c r="V2695" s="51">
        <v>1</v>
      </c>
      <c r="W2695" s="51">
        <v>58</v>
      </c>
      <c r="X2695" s="51">
        <v>136</v>
      </c>
    </row>
    <row r="2696" spans="1:24" x14ac:dyDescent="0.2">
      <c r="A2696">
        <v>5042</v>
      </c>
      <c r="B2696" t="s">
        <v>2259</v>
      </c>
      <c r="C2696" t="s">
        <v>2176</v>
      </c>
      <c r="D2696">
        <v>2018</v>
      </c>
      <c r="E2696" t="str">
        <f t="shared" si="42"/>
        <v>50422018</v>
      </c>
      <c r="F2696">
        <v>26164</v>
      </c>
      <c r="G2696" t="str">
        <f>VLOOKUP($A2696,CATMUN!$B$2:$C$1123,2,0)</f>
        <v>Alto</v>
      </c>
      <c r="H2696" t="str">
        <f>VLOOKUP($A2696,CATMUN!$B$2:$D$1123,3,0)</f>
        <v>Municipios rurales</v>
      </c>
      <c r="I2696">
        <f>VLOOKUP($A2696,CATMUN!$B$2:$G$1123,4,0)</f>
        <v>0</v>
      </c>
      <c r="J2696">
        <f>VLOOKUP($A2696,CATMUN!$B$2:$G$1123,6,0)</f>
        <v>15</v>
      </c>
      <c r="K2696" s="69">
        <v>5350.9710190000005</v>
      </c>
      <c r="L2696" s="69">
        <v>484.42117360951084</v>
      </c>
      <c r="M2696" s="69">
        <v>529.76672199999996</v>
      </c>
      <c r="N2696" s="69">
        <v>23.02298234517821</v>
      </c>
      <c r="P2696" s="69">
        <v>235.096508</v>
      </c>
      <c r="Q2696">
        <v>0</v>
      </c>
      <c r="S2696" s="69">
        <v>340.64341899999999</v>
      </c>
      <c r="T2696">
        <v>0</v>
      </c>
      <c r="V2696" s="51">
        <v>5</v>
      </c>
      <c r="W2696" s="51">
        <v>191</v>
      </c>
      <c r="X2696" s="51">
        <v>28</v>
      </c>
    </row>
    <row r="2697" spans="1:24" x14ac:dyDescent="0.2">
      <c r="A2697">
        <v>5044</v>
      </c>
      <c r="B2697" t="s">
        <v>2187</v>
      </c>
      <c r="C2697" t="s">
        <v>2176</v>
      </c>
      <c r="D2697">
        <v>2018</v>
      </c>
      <c r="E2697" t="str">
        <f t="shared" si="42"/>
        <v>50442018</v>
      </c>
      <c r="F2697">
        <v>7010</v>
      </c>
      <c r="G2697" t="str">
        <f>VLOOKUP($A2697,CATMUN!$B$2:$C$1123,2,0)</f>
        <v>Medio</v>
      </c>
      <c r="H2697" t="str">
        <f>VLOOKUP($A2697,CATMUN!$B$2:$D$1123,3,0)</f>
        <v>Municipios rurales</v>
      </c>
      <c r="I2697">
        <f>VLOOKUP($A2697,CATMUN!$B$2:$G$1123,4,0)</f>
        <v>0</v>
      </c>
      <c r="J2697">
        <f>VLOOKUP($A2697,CATMUN!$B$2:$G$1123,6,0)</f>
        <v>15</v>
      </c>
      <c r="K2697" s="69">
        <v>184.29647500000002</v>
      </c>
      <c r="L2697" s="69">
        <v>484.42117360951084</v>
      </c>
      <c r="M2697" s="69">
        <v>10.375408</v>
      </c>
      <c r="N2697" s="69">
        <v>23.02298234517821</v>
      </c>
      <c r="P2697" s="69">
        <v>235.096508</v>
      </c>
      <c r="Q2697">
        <v>0</v>
      </c>
      <c r="S2697" s="69">
        <v>340.64341899999999</v>
      </c>
      <c r="T2697">
        <v>0</v>
      </c>
      <c r="V2697" s="51">
        <v>5</v>
      </c>
      <c r="W2697" s="51">
        <v>5</v>
      </c>
      <c r="X2697" s="51">
        <v>28</v>
      </c>
    </row>
    <row r="2698" spans="1:24" x14ac:dyDescent="0.2">
      <c r="A2698">
        <v>5055</v>
      </c>
      <c r="B2698" t="s">
        <v>1459</v>
      </c>
      <c r="C2698" t="s">
        <v>2176</v>
      </c>
      <c r="D2698">
        <v>2018</v>
      </c>
      <c r="E2698" t="str">
        <f t="shared" si="42"/>
        <v>50552018</v>
      </c>
      <c r="F2698">
        <v>7689</v>
      </c>
      <c r="G2698" t="str">
        <f>VLOOKUP($A2698,CATMUN!$B$2:$C$1123,2,0)</f>
        <v>Bajo</v>
      </c>
      <c r="H2698" t="str">
        <f>VLOOKUP($A2698,CATMUN!$B$2:$D$1123,3,0)</f>
        <v>Municipios rurales</v>
      </c>
      <c r="I2698">
        <f>VLOOKUP($A2698,CATMUN!$B$2:$G$1123,4,0)</f>
        <v>0</v>
      </c>
      <c r="J2698">
        <f>VLOOKUP($A2698,CATMUN!$B$2:$G$1123,6,0)</f>
        <v>15</v>
      </c>
      <c r="K2698" s="69">
        <v>83.534873000000005</v>
      </c>
      <c r="L2698" s="69">
        <v>484.42117360951084</v>
      </c>
      <c r="M2698" s="69">
        <v>2.8865720000000001</v>
      </c>
      <c r="N2698" s="69">
        <v>23.02298234517821</v>
      </c>
      <c r="P2698" s="69">
        <v>235.096508</v>
      </c>
      <c r="Q2698">
        <v>0</v>
      </c>
      <c r="S2698" s="69">
        <v>340.64341899999999</v>
      </c>
      <c r="T2698">
        <v>0</v>
      </c>
      <c r="V2698" s="51">
        <v>5</v>
      </c>
      <c r="W2698" s="51">
        <v>9</v>
      </c>
      <c r="X2698" s="51">
        <v>28</v>
      </c>
    </row>
    <row r="2699" spans="1:24" x14ac:dyDescent="0.2">
      <c r="A2699">
        <v>5107</v>
      </c>
      <c r="B2699" t="s">
        <v>1298</v>
      </c>
      <c r="C2699" t="s">
        <v>2176</v>
      </c>
      <c r="D2699">
        <v>2018</v>
      </c>
      <c r="E2699" t="str">
        <f t="shared" si="42"/>
        <v>51072018</v>
      </c>
      <c r="F2699">
        <v>8039</v>
      </c>
      <c r="G2699" t="str">
        <f>VLOOKUP($A2699,CATMUN!$B$2:$C$1123,2,0)</f>
        <v>Alto</v>
      </c>
      <c r="H2699" t="str">
        <f>VLOOKUP($A2699,CATMUN!$B$2:$D$1123,3,0)</f>
        <v>Municipios rurales</v>
      </c>
      <c r="I2699">
        <f>VLOOKUP($A2699,CATMUN!$B$2:$G$1123,4,0)</f>
        <v>0</v>
      </c>
      <c r="J2699">
        <f>VLOOKUP($A2699,CATMUN!$B$2:$G$1123,6,0)</f>
        <v>15</v>
      </c>
      <c r="K2699" s="69">
        <v>316.919714</v>
      </c>
      <c r="L2699" s="69">
        <v>484.42117360951084</v>
      </c>
      <c r="N2699" s="69">
        <v>23.02298234517821</v>
      </c>
      <c r="P2699" s="69">
        <v>235.096508</v>
      </c>
      <c r="Q2699">
        <v>0</v>
      </c>
      <c r="S2699" s="69">
        <v>340.64341899999999</v>
      </c>
      <c r="T2699">
        <v>0</v>
      </c>
      <c r="V2699" s="51">
        <v>5</v>
      </c>
      <c r="W2699" s="51">
        <v>6</v>
      </c>
      <c r="X2699" s="51">
        <v>28</v>
      </c>
    </row>
    <row r="2700" spans="1:24" x14ac:dyDescent="0.2">
      <c r="A2700">
        <v>5113</v>
      </c>
      <c r="B2700" t="s">
        <v>2193</v>
      </c>
      <c r="C2700" t="s">
        <v>2176</v>
      </c>
      <c r="D2700">
        <v>2018</v>
      </c>
      <c r="E2700" t="str">
        <f t="shared" si="42"/>
        <v>51132018</v>
      </c>
      <c r="F2700">
        <v>9354</v>
      </c>
      <c r="G2700" t="str">
        <f>VLOOKUP($A2700,CATMUN!$B$2:$C$1123,2,0)</f>
        <v>Bajo</v>
      </c>
      <c r="H2700" t="str">
        <f>VLOOKUP($A2700,CATMUN!$B$2:$D$1123,3,0)</f>
        <v>Municipios rurales</v>
      </c>
      <c r="I2700">
        <f>VLOOKUP($A2700,CATMUN!$B$2:$G$1123,4,0)</f>
        <v>0</v>
      </c>
      <c r="J2700">
        <f>VLOOKUP($A2700,CATMUN!$B$2:$G$1123,6,0)</f>
        <v>15</v>
      </c>
      <c r="K2700" s="69">
        <v>101.750934</v>
      </c>
      <c r="L2700" s="69">
        <v>484.42117360951084</v>
      </c>
      <c r="M2700" s="69">
        <v>3.4644499999999998</v>
      </c>
      <c r="N2700" s="69">
        <v>23.02298234517821</v>
      </c>
      <c r="P2700" s="69">
        <v>235.096508</v>
      </c>
      <c r="Q2700">
        <v>0</v>
      </c>
      <c r="S2700" s="69">
        <v>340.64341899999999</v>
      </c>
      <c r="T2700">
        <v>0</v>
      </c>
      <c r="V2700" s="51">
        <v>5</v>
      </c>
      <c r="W2700" s="51">
        <v>11</v>
      </c>
      <c r="X2700" s="51">
        <v>28</v>
      </c>
    </row>
    <row r="2701" spans="1:24" x14ac:dyDescent="0.2">
      <c r="A2701">
        <v>5120</v>
      </c>
      <c r="B2701" t="s">
        <v>2194</v>
      </c>
      <c r="C2701" t="s">
        <v>2176</v>
      </c>
      <c r="D2701">
        <v>2018</v>
      </c>
      <c r="E2701" t="str">
        <f t="shared" si="42"/>
        <v>51202018</v>
      </c>
      <c r="F2701">
        <v>28996</v>
      </c>
      <c r="G2701" t="str">
        <f>VLOOKUP($A2701,CATMUN!$B$2:$C$1123,2,0)</f>
        <v>Bajo</v>
      </c>
      <c r="H2701" t="str">
        <f>VLOOKUP($A2701,CATMUN!$B$2:$D$1123,3,0)</f>
        <v>Municipios rurales</v>
      </c>
      <c r="I2701">
        <f>VLOOKUP($A2701,CATMUN!$B$2:$G$1123,4,0)</f>
        <v>0</v>
      </c>
      <c r="J2701">
        <f>VLOOKUP($A2701,CATMUN!$B$2:$G$1123,6,0)</f>
        <v>15</v>
      </c>
      <c r="K2701" s="69">
        <v>693.81605200000001</v>
      </c>
      <c r="L2701" s="69">
        <v>484.42117360951084</v>
      </c>
      <c r="M2701" s="69">
        <v>3.053814</v>
      </c>
      <c r="N2701" s="69">
        <v>23.02298234517821</v>
      </c>
      <c r="P2701" s="69">
        <v>235.096508</v>
      </c>
      <c r="Q2701">
        <v>0</v>
      </c>
      <c r="S2701" s="69">
        <v>340.64341899999999</v>
      </c>
      <c r="T2701">
        <v>0</v>
      </c>
      <c r="V2701" s="51">
        <v>5</v>
      </c>
      <c r="W2701" s="51">
        <v>5</v>
      </c>
      <c r="X2701" s="51">
        <v>28</v>
      </c>
    </row>
    <row r="2702" spans="1:24" x14ac:dyDescent="0.2">
      <c r="A2702">
        <v>5125</v>
      </c>
      <c r="B2702" t="s">
        <v>2195</v>
      </c>
      <c r="C2702" t="s">
        <v>2176</v>
      </c>
      <c r="D2702">
        <v>2018</v>
      </c>
      <c r="E2702" t="str">
        <f t="shared" si="42"/>
        <v>51252018</v>
      </c>
      <c r="F2702">
        <v>8297</v>
      </c>
      <c r="G2702" t="str">
        <f>VLOOKUP($A2702,CATMUN!$B$2:$C$1123,2,0)</f>
        <v>Medio</v>
      </c>
      <c r="H2702" t="str">
        <f>VLOOKUP($A2702,CATMUN!$B$2:$D$1123,3,0)</f>
        <v>Municipios rurales</v>
      </c>
      <c r="I2702">
        <f>VLOOKUP($A2702,CATMUN!$B$2:$G$1123,4,0)</f>
        <v>0</v>
      </c>
      <c r="J2702">
        <f>VLOOKUP($A2702,CATMUN!$B$2:$G$1123,6,0)</f>
        <v>15</v>
      </c>
      <c r="K2702" s="69">
        <v>107.13079399999999</v>
      </c>
      <c r="L2702" s="69">
        <v>484.42117360951084</v>
      </c>
      <c r="N2702" s="69">
        <v>23.02298234517821</v>
      </c>
      <c r="P2702" s="69">
        <v>235.096508</v>
      </c>
      <c r="Q2702">
        <v>0</v>
      </c>
      <c r="S2702" s="69">
        <v>340.64341899999999</v>
      </c>
      <c r="T2702">
        <v>0</v>
      </c>
      <c r="V2702" s="51">
        <v>5</v>
      </c>
      <c r="W2702" s="51">
        <v>8</v>
      </c>
      <c r="X2702" s="51">
        <v>28</v>
      </c>
    </row>
    <row r="2703" spans="1:24" x14ac:dyDescent="0.2">
      <c r="A2703">
        <v>5134</v>
      </c>
      <c r="B2703" t="s">
        <v>2196</v>
      </c>
      <c r="C2703" t="s">
        <v>2176</v>
      </c>
      <c r="D2703">
        <v>2018</v>
      </c>
      <c r="E2703" t="str">
        <f t="shared" si="42"/>
        <v>51342018</v>
      </c>
      <c r="F2703">
        <v>9203</v>
      </c>
      <c r="G2703" t="str">
        <f>VLOOKUP($A2703,CATMUN!$B$2:$C$1123,2,0)</f>
        <v>Bajo</v>
      </c>
      <c r="H2703" t="str">
        <f>VLOOKUP($A2703,CATMUN!$B$2:$D$1123,3,0)</f>
        <v>Municipios rurales</v>
      </c>
      <c r="I2703">
        <f>VLOOKUP($A2703,CATMUN!$B$2:$G$1123,4,0)</f>
        <v>0</v>
      </c>
      <c r="J2703">
        <f>VLOOKUP($A2703,CATMUN!$B$2:$G$1123,6,0)</f>
        <v>15</v>
      </c>
      <c r="K2703" s="69">
        <v>128.72998978000001</v>
      </c>
      <c r="L2703" s="69">
        <v>484.42117360951084</v>
      </c>
      <c r="N2703" s="69">
        <v>23.02298234517821</v>
      </c>
      <c r="P2703" s="69">
        <v>235.096508</v>
      </c>
      <c r="Q2703">
        <v>0</v>
      </c>
      <c r="S2703" s="69">
        <v>340.64341899999999</v>
      </c>
      <c r="T2703">
        <v>0</v>
      </c>
      <c r="V2703" s="51">
        <v>5</v>
      </c>
      <c r="W2703" s="51">
        <v>7</v>
      </c>
      <c r="X2703" s="51">
        <v>28</v>
      </c>
    </row>
    <row r="2704" spans="1:24" x14ac:dyDescent="0.2">
      <c r="A2704">
        <v>5138</v>
      </c>
      <c r="B2704" t="s">
        <v>2197</v>
      </c>
      <c r="C2704" t="s">
        <v>2176</v>
      </c>
      <c r="D2704">
        <v>2018</v>
      </c>
      <c r="E2704" t="str">
        <f t="shared" si="42"/>
        <v>51382018</v>
      </c>
      <c r="F2704">
        <v>15523</v>
      </c>
      <c r="G2704" t="str">
        <f>VLOOKUP($A2704,CATMUN!$B$2:$C$1123,2,0)</f>
        <v>Medio</v>
      </c>
      <c r="H2704" t="str">
        <f>VLOOKUP($A2704,CATMUN!$B$2:$D$1123,3,0)</f>
        <v>Municipios rurales</v>
      </c>
      <c r="I2704">
        <f>VLOOKUP($A2704,CATMUN!$B$2:$G$1123,4,0)</f>
        <v>0</v>
      </c>
      <c r="J2704">
        <f>VLOOKUP($A2704,CATMUN!$B$2:$G$1123,6,0)</f>
        <v>15</v>
      </c>
      <c r="K2704" s="69">
        <v>232.566112</v>
      </c>
      <c r="L2704" s="69">
        <v>484.42117360951084</v>
      </c>
      <c r="M2704" s="69">
        <v>8.6663420000000002</v>
      </c>
      <c r="N2704" s="69">
        <v>23.02298234517821</v>
      </c>
      <c r="P2704" s="69">
        <v>235.096508</v>
      </c>
      <c r="Q2704">
        <v>0</v>
      </c>
      <c r="S2704" s="69">
        <v>340.64341899999999</v>
      </c>
      <c r="T2704">
        <v>0</v>
      </c>
      <c r="V2704" s="51">
        <v>5</v>
      </c>
      <c r="W2704" s="51">
        <v>9</v>
      </c>
      <c r="X2704" s="51">
        <v>28</v>
      </c>
    </row>
    <row r="2705" spans="1:24" x14ac:dyDescent="0.2">
      <c r="A2705">
        <v>5150</v>
      </c>
      <c r="B2705" t="s">
        <v>2201</v>
      </c>
      <c r="C2705" t="s">
        <v>2176</v>
      </c>
      <c r="D2705">
        <v>2018</v>
      </c>
      <c r="E2705" t="str">
        <f t="shared" si="42"/>
        <v>51502018</v>
      </c>
      <c r="F2705">
        <v>3954</v>
      </c>
      <c r="G2705" t="str">
        <f>VLOOKUP($A2705,CATMUN!$B$2:$C$1123,2,0)</f>
        <v>Alto</v>
      </c>
      <c r="H2705" t="str">
        <f>VLOOKUP($A2705,CATMUN!$B$2:$D$1123,3,0)</f>
        <v>Municipios rurales</v>
      </c>
      <c r="I2705">
        <f>VLOOKUP($A2705,CATMUN!$B$2:$G$1123,4,0)</f>
        <v>0</v>
      </c>
      <c r="J2705">
        <f>VLOOKUP($A2705,CATMUN!$B$2:$G$1123,6,0)</f>
        <v>15</v>
      </c>
      <c r="K2705" s="69">
        <v>267.88926099999998</v>
      </c>
      <c r="L2705" s="69">
        <v>484.42117360951084</v>
      </c>
      <c r="M2705" s="69">
        <v>7.4081980000000005</v>
      </c>
      <c r="N2705" s="69">
        <v>23.02298234517821</v>
      </c>
      <c r="P2705" s="69">
        <v>235.096508</v>
      </c>
      <c r="Q2705">
        <v>0</v>
      </c>
      <c r="S2705" s="69">
        <v>340.64341899999999</v>
      </c>
      <c r="T2705">
        <v>0</v>
      </c>
      <c r="V2705" s="51">
        <v>5</v>
      </c>
      <c r="W2705" s="51">
        <v>3</v>
      </c>
      <c r="X2705" s="51">
        <v>28</v>
      </c>
    </row>
    <row r="2706" spans="1:24" x14ac:dyDescent="0.2">
      <c r="A2706">
        <v>5206</v>
      </c>
      <c r="B2706" t="s">
        <v>1937</v>
      </c>
      <c r="C2706" t="s">
        <v>2176</v>
      </c>
      <c r="D2706">
        <v>2018</v>
      </c>
      <c r="E2706" t="str">
        <f t="shared" si="42"/>
        <v>52062018</v>
      </c>
      <c r="F2706">
        <v>4797</v>
      </c>
      <c r="G2706" t="str">
        <f>VLOOKUP($A2706,CATMUN!$B$2:$C$1123,2,0)</f>
        <v>Medio</v>
      </c>
      <c r="H2706" t="str">
        <f>VLOOKUP($A2706,CATMUN!$B$2:$D$1123,3,0)</f>
        <v>Municipios rurales</v>
      </c>
      <c r="I2706">
        <f>VLOOKUP($A2706,CATMUN!$B$2:$G$1123,4,0)</f>
        <v>0</v>
      </c>
      <c r="J2706">
        <f>VLOOKUP($A2706,CATMUN!$B$2:$G$1123,6,0)</f>
        <v>15</v>
      </c>
      <c r="K2706" s="69">
        <v>315.19743499999998</v>
      </c>
      <c r="L2706" s="69">
        <v>484.42117360951084</v>
      </c>
      <c r="M2706" s="69">
        <v>4.6259300000000003</v>
      </c>
      <c r="N2706" s="69">
        <v>23.02298234517821</v>
      </c>
      <c r="P2706" s="69">
        <v>235.096508</v>
      </c>
      <c r="S2706" s="69">
        <v>340.64341899999999</v>
      </c>
      <c r="T2706">
        <v>0</v>
      </c>
      <c r="V2706" s="51">
        <v>5</v>
      </c>
      <c r="W2706" s="51">
        <v>9</v>
      </c>
      <c r="X2706" s="51">
        <v>28</v>
      </c>
    </row>
    <row r="2707" spans="1:24" x14ac:dyDescent="0.2">
      <c r="A2707">
        <v>5234</v>
      </c>
      <c r="B2707" t="s">
        <v>2208</v>
      </c>
      <c r="C2707" t="s">
        <v>2176</v>
      </c>
      <c r="D2707">
        <v>2018</v>
      </c>
      <c r="E2707" t="str">
        <f t="shared" si="42"/>
        <v>52342018</v>
      </c>
      <c r="F2707">
        <v>23044</v>
      </c>
      <c r="G2707" t="str">
        <f>VLOOKUP($A2707,CATMUN!$B$2:$C$1123,2,0)</f>
        <v>Bajo</v>
      </c>
      <c r="H2707" t="str">
        <f>VLOOKUP($A2707,CATMUN!$B$2:$D$1123,3,0)</f>
        <v>Municipios rurales</v>
      </c>
      <c r="I2707">
        <f>VLOOKUP($A2707,CATMUN!$B$2:$G$1123,4,0)</f>
        <v>0</v>
      </c>
      <c r="J2707">
        <f>VLOOKUP($A2707,CATMUN!$B$2:$G$1123,6,0)</f>
        <v>15</v>
      </c>
      <c r="K2707" s="69">
        <v>190.73985099999999</v>
      </c>
      <c r="L2707" s="69">
        <v>484.42117360951084</v>
      </c>
      <c r="M2707" s="69">
        <v>15.415865</v>
      </c>
      <c r="N2707" s="69">
        <v>23.02298234517821</v>
      </c>
      <c r="P2707" s="69">
        <v>235.096508</v>
      </c>
      <c r="Q2707">
        <v>0</v>
      </c>
      <c r="S2707" s="69">
        <v>340.64341899999999</v>
      </c>
      <c r="T2707">
        <v>0</v>
      </c>
      <c r="V2707" s="51">
        <v>5</v>
      </c>
      <c r="W2707" s="51">
        <v>20</v>
      </c>
      <c r="X2707" s="51">
        <v>28</v>
      </c>
    </row>
    <row r="2708" spans="1:24" x14ac:dyDescent="0.2">
      <c r="A2708">
        <v>5240</v>
      </c>
      <c r="B2708" t="s">
        <v>2210</v>
      </c>
      <c r="C2708" t="s">
        <v>2176</v>
      </c>
      <c r="D2708">
        <v>2018</v>
      </c>
      <c r="E2708" t="str">
        <f t="shared" si="42"/>
        <v>52402018</v>
      </c>
      <c r="F2708">
        <v>12158</v>
      </c>
      <c r="G2708" t="str">
        <f>VLOOKUP($A2708,CATMUN!$B$2:$C$1123,2,0)</f>
        <v>Medio</v>
      </c>
      <c r="H2708" t="str">
        <f>VLOOKUP($A2708,CATMUN!$B$2:$D$1123,3,0)</f>
        <v>Municipios rurales</v>
      </c>
      <c r="I2708">
        <f>VLOOKUP($A2708,CATMUN!$B$2:$G$1123,4,0)</f>
        <v>0</v>
      </c>
      <c r="J2708">
        <f>VLOOKUP($A2708,CATMUN!$B$2:$G$1123,6,0)</f>
        <v>15</v>
      </c>
      <c r="K2708" s="69">
        <v>638.20067099999994</v>
      </c>
      <c r="L2708" s="69">
        <v>484.42117360951084</v>
      </c>
      <c r="M2708" s="69">
        <v>17.930580000000003</v>
      </c>
      <c r="N2708" s="69">
        <v>23.02298234517821</v>
      </c>
      <c r="P2708" s="69">
        <v>235.096508</v>
      </c>
      <c r="Q2708">
        <v>0</v>
      </c>
      <c r="S2708" s="69">
        <v>340.64341899999999</v>
      </c>
      <c r="T2708">
        <v>0</v>
      </c>
      <c r="V2708" s="51">
        <v>5</v>
      </c>
      <c r="W2708" s="51">
        <v>14</v>
      </c>
      <c r="X2708" s="51">
        <v>28</v>
      </c>
    </row>
    <row r="2709" spans="1:24" x14ac:dyDescent="0.2">
      <c r="A2709">
        <v>5264</v>
      </c>
      <c r="B2709" t="s">
        <v>2216</v>
      </c>
      <c r="C2709" t="s">
        <v>2176</v>
      </c>
      <c r="D2709">
        <v>2018</v>
      </c>
      <c r="E2709" t="str">
        <f t="shared" si="42"/>
        <v>52642018</v>
      </c>
      <c r="F2709">
        <v>11159</v>
      </c>
      <c r="G2709" t="str">
        <f>VLOOKUP($A2709,CATMUN!$B$2:$C$1123,2,0)</f>
        <v>Medio</v>
      </c>
      <c r="H2709" t="str">
        <f>VLOOKUP($A2709,CATMUN!$B$2:$D$1123,3,0)</f>
        <v>Municipios rurales</v>
      </c>
      <c r="I2709">
        <f>VLOOKUP($A2709,CATMUN!$B$2:$G$1123,4,0)</f>
        <v>0</v>
      </c>
      <c r="J2709">
        <f>VLOOKUP($A2709,CATMUN!$B$2:$G$1123,6,0)</f>
        <v>15</v>
      </c>
      <c r="K2709" s="69">
        <v>1139.9704521199999</v>
      </c>
      <c r="L2709" s="69">
        <v>484.42117360951084</v>
      </c>
      <c r="M2709" s="69">
        <v>160.98481700000002</v>
      </c>
      <c r="N2709" s="69">
        <v>23.02298234517821</v>
      </c>
      <c r="P2709" s="69">
        <v>235.096508</v>
      </c>
      <c r="Q2709">
        <v>0</v>
      </c>
      <c r="S2709" s="69">
        <v>340.64341899999999</v>
      </c>
      <c r="T2709">
        <v>0</v>
      </c>
      <c r="V2709" s="51">
        <v>5</v>
      </c>
      <c r="W2709" s="51">
        <v>95</v>
      </c>
      <c r="X2709" s="51">
        <v>28</v>
      </c>
    </row>
    <row r="2710" spans="1:24" x14ac:dyDescent="0.2">
      <c r="A2710">
        <v>5306</v>
      </c>
      <c r="B2710" t="s">
        <v>2220</v>
      </c>
      <c r="C2710" t="s">
        <v>2176</v>
      </c>
      <c r="D2710">
        <v>2018</v>
      </c>
      <c r="E2710" t="str">
        <f t="shared" si="42"/>
        <v>53062018</v>
      </c>
      <c r="F2710">
        <v>5544</v>
      </c>
      <c r="G2710" t="str">
        <f>VLOOKUP($A2710,CATMUN!$B$2:$C$1123,2,0)</f>
        <v>Bajo</v>
      </c>
      <c r="H2710" t="str">
        <f>VLOOKUP($A2710,CATMUN!$B$2:$D$1123,3,0)</f>
        <v>Municipios rurales</v>
      </c>
      <c r="I2710">
        <f>VLOOKUP($A2710,CATMUN!$B$2:$G$1123,4,0)</f>
        <v>0</v>
      </c>
      <c r="J2710">
        <f>VLOOKUP($A2710,CATMUN!$B$2:$G$1123,6,0)</f>
        <v>15</v>
      </c>
      <c r="K2710" s="69">
        <v>153.83948000000001</v>
      </c>
      <c r="L2710" s="69">
        <v>484.42117360951084</v>
      </c>
      <c r="M2710" s="69">
        <v>3.8819729999999999</v>
      </c>
      <c r="N2710" s="69">
        <v>23.02298234517821</v>
      </c>
      <c r="P2710" s="69">
        <v>235.096508</v>
      </c>
      <c r="Q2710">
        <v>0</v>
      </c>
      <c r="S2710" s="69">
        <v>340.64341899999999</v>
      </c>
      <c r="T2710">
        <v>0</v>
      </c>
      <c r="U2710">
        <v>3.8484940000000001</v>
      </c>
      <c r="V2710" s="51">
        <v>5</v>
      </c>
      <c r="W2710" s="51">
        <v>7</v>
      </c>
      <c r="X2710" s="51">
        <v>28</v>
      </c>
    </row>
    <row r="2711" spans="1:24" x14ac:dyDescent="0.2">
      <c r="A2711">
        <v>5361</v>
      </c>
      <c r="B2711" t="s">
        <v>2228</v>
      </c>
      <c r="C2711" t="s">
        <v>2176</v>
      </c>
      <c r="D2711">
        <v>2018</v>
      </c>
      <c r="E2711" t="str">
        <f t="shared" si="42"/>
        <v>53612018</v>
      </c>
      <c r="F2711">
        <v>27074</v>
      </c>
      <c r="G2711" t="str">
        <f>VLOOKUP($A2711,CATMUN!$B$2:$C$1123,2,0)</f>
        <v>Medio</v>
      </c>
      <c r="H2711" t="str">
        <f>VLOOKUP($A2711,CATMUN!$B$2:$D$1123,3,0)</f>
        <v>Municipios rurales</v>
      </c>
      <c r="I2711">
        <f>VLOOKUP($A2711,CATMUN!$B$2:$G$1123,4,0)</f>
        <v>0</v>
      </c>
      <c r="J2711">
        <f>VLOOKUP($A2711,CATMUN!$B$2:$G$1123,6,0)</f>
        <v>15</v>
      </c>
      <c r="K2711" s="69">
        <v>408.84672620999999</v>
      </c>
      <c r="L2711" s="69">
        <v>484.42117360951084</v>
      </c>
      <c r="M2711" s="69">
        <v>14.66317156</v>
      </c>
      <c r="N2711" s="69">
        <v>23.02298234517821</v>
      </c>
      <c r="P2711" s="69">
        <v>235.096508</v>
      </c>
      <c r="Q2711">
        <v>0</v>
      </c>
      <c r="S2711" s="69">
        <v>340.64341899999999</v>
      </c>
      <c r="T2711">
        <v>0</v>
      </c>
      <c r="V2711" s="51">
        <v>5</v>
      </c>
      <c r="W2711" s="51">
        <v>289</v>
      </c>
      <c r="X2711" s="51">
        <v>28</v>
      </c>
    </row>
    <row r="2712" spans="1:24" x14ac:dyDescent="0.2">
      <c r="A2712">
        <v>5425</v>
      </c>
      <c r="B2712" t="s">
        <v>2234</v>
      </c>
      <c r="C2712" t="s">
        <v>2176</v>
      </c>
      <c r="D2712">
        <v>2018</v>
      </c>
      <c r="E2712" t="str">
        <f t="shared" si="42"/>
        <v>54252018</v>
      </c>
      <c r="F2712">
        <v>8221</v>
      </c>
      <c r="G2712" t="str">
        <f>VLOOKUP($A2712,CATMUN!$B$2:$C$1123,2,0)</f>
        <v>Medio</v>
      </c>
      <c r="H2712" t="str">
        <f>VLOOKUP($A2712,CATMUN!$B$2:$D$1123,3,0)</f>
        <v>Municipios rurales</v>
      </c>
      <c r="I2712">
        <f>VLOOKUP($A2712,CATMUN!$B$2:$G$1123,4,0)</f>
        <v>0</v>
      </c>
      <c r="J2712">
        <f>VLOOKUP($A2712,CATMUN!$B$2:$G$1123,6,0)</f>
        <v>15</v>
      </c>
      <c r="K2712" s="69">
        <v>436.89896399999998</v>
      </c>
      <c r="L2712" s="69">
        <v>484.42117360951084</v>
      </c>
      <c r="M2712" s="69">
        <v>39.111795000000001</v>
      </c>
      <c r="N2712" s="69">
        <v>23.02298234517821</v>
      </c>
      <c r="P2712" s="69">
        <v>235.096508</v>
      </c>
      <c r="Q2712">
        <v>0</v>
      </c>
      <c r="S2712" s="69">
        <v>340.64341899999999</v>
      </c>
      <c r="T2712">
        <v>0</v>
      </c>
      <c r="V2712" s="51">
        <v>5</v>
      </c>
      <c r="W2712" s="51">
        <v>24</v>
      </c>
      <c r="X2712" s="51">
        <v>28</v>
      </c>
    </row>
    <row r="2713" spans="1:24" x14ac:dyDescent="0.2">
      <c r="A2713">
        <v>5475</v>
      </c>
      <c r="B2713" t="s">
        <v>2237</v>
      </c>
      <c r="C2713" t="s">
        <v>2176</v>
      </c>
      <c r="D2713">
        <v>2018</v>
      </c>
      <c r="E2713" t="str">
        <f t="shared" si="42"/>
        <v>54752018</v>
      </c>
      <c r="F2713">
        <v>4911</v>
      </c>
      <c r="G2713" t="str">
        <f>VLOOKUP($A2713,CATMUN!$B$2:$C$1123,2,0)</f>
        <v>Bajo</v>
      </c>
      <c r="H2713" t="str">
        <f>VLOOKUP($A2713,CATMUN!$B$2:$D$1123,3,0)</f>
        <v>Municipios rurales</v>
      </c>
      <c r="I2713">
        <f>VLOOKUP($A2713,CATMUN!$B$2:$G$1123,4,0)</f>
        <v>0</v>
      </c>
      <c r="J2713">
        <f>VLOOKUP($A2713,CATMUN!$B$2:$G$1123,6,0)</f>
        <v>15</v>
      </c>
      <c r="K2713" s="69">
        <v>989.93831399999999</v>
      </c>
      <c r="L2713" s="69">
        <v>484.42117360951084</v>
      </c>
      <c r="N2713" s="69">
        <v>23.02298234517821</v>
      </c>
      <c r="P2713" s="69">
        <v>235.096508</v>
      </c>
      <c r="Q2713">
        <v>0</v>
      </c>
      <c r="S2713" s="69">
        <v>340.64341899999999</v>
      </c>
      <c r="T2713">
        <v>0</v>
      </c>
      <c r="U2713">
        <v>4.1278499999999996</v>
      </c>
      <c r="V2713" s="51">
        <v>5</v>
      </c>
      <c r="W2713" s="51">
        <v>1</v>
      </c>
      <c r="X2713" s="51">
        <v>28</v>
      </c>
    </row>
    <row r="2714" spans="1:24" x14ac:dyDescent="0.2">
      <c r="A2714">
        <v>5483</v>
      </c>
      <c r="B2714" t="s">
        <v>1606</v>
      </c>
      <c r="C2714" t="s">
        <v>2176</v>
      </c>
      <c r="D2714">
        <v>2018</v>
      </c>
      <c r="E2714" t="str">
        <f t="shared" si="42"/>
        <v>54832018</v>
      </c>
      <c r="F2714">
        <v>10153</v>
      </c>
      <c r="G2714" t="str">
        <f>VLOOKUP($A2714,CATMUN!$B$2:$C$1123,2,0)</f>
        <v>Bajo</v>
      </c>
      <c r="H2714" t="str">
        <f>VLOOKUP($A2714,CATMUN!$B$2:$D$1123,3,0)</f>
        <v>Municipios rurales</v>
      </c>
      <c r="I2714">
        <f>VLOOKUP($A2714,CATMUN!$B$2:$G$1123,4,0)</f>
        <v>0</v>
      </c>
      <c r="J2714">
        <f>VLOOKUP($A2714,CATMUN!$B$2:$G$1123,6,0)</f>
        <v>15</v>
      </c>
      <c r="K2714" s="69">
        <v>138.84018499999999</v>
      </c>
      <c r="L2714" s="69">
        <v>484.42117360951084</v>
      </c>
      <c r="M2714" s="69">
        <v>2.748783</v>
      </c>
      <c r="N2714" s="69">
        <v>23.02298234517821</v>
      </c>
      <c r="P2714" s="69">
        <v>235.096508</v>
      </c>
      <c r="Q2714">
        <v>0</v>
      </c>
      <c r="S2714" s="69">
        <v>340.64341899999999</v>
      </c>
      <c r="T2714">
        <v>0</v>
      </c>
      <c r="V2714" s="51">
        <v>5</v>
      </c>
      <c r="W2714" s="51">
        <v>17</v>
      </c>
      <c r="X2714" s="51">
        <v>28</v>
      </c>
    </row>
    <row r="2715" spans="1:24" x14ac:dyDescent="0.2">
      <c r="A2715">
        <v>5490</v>
      </c>
      <c r="B2715" t="s">
        <v>2240</v>
      </c>
      <c r="C2715" t="s">
        <v>2176</v>
      </c>
      <c r="D2715">
        <v>2018</v>
      </c>
      <c r="E2715" t="str">
        <f t="shared" si="42"/>
        <v>54902018</v>
      </c>
      <c r="F2715">
        <v>42281</v>
      </c>
      <c r="G2715" t="str">
        <f>VLOOKUP($A2715,CATMUN!$B$2:$C$1123,2,0)</f>
        <v>Medio</v>
      </c>
      <c r="H2715" t="str">
        <f>VLOOKUP($A2715,CATMUN!$B$2:$D$1123,3,0)</f>
        <v>Municipios rurales</v>
      </c>
      <c r="I2715">
        <f>VLOOKUP($A2715,CATMUN!$B$2:$G$1123,4,0)</f>
        <v>0</v>
      </c>
      <c r="J2715">
        <f>VLOOKUP($A2715,CATMUN!$B$2:$G$1123,6,0)</f>
        <v>15</v>
      </c>
      <c r="K2715" s="69">
        <v>1759.6319920000001</v>
      </c>
      <c r="L2715" s="69">
        <v>484.42117360951084</v>
      </c>
      <c r="M2715" s="69">
        <v>53.317470999999998</v>
      </c>
      <c r="N2715" s="69">
        <v>23.02298234517821</v>
      </c>
      <c r="P2715" s="69">
        <v>235.096508</v>
      </c>
      <c r="Q2715">
        <v>0</v>
      </c>
      <c r="S2715" s="69">
        <v>340.64341899999999</v>
      </c>
      <c r="T2715">
        <v>0</v>
      </c>
      <c r="U2715">
        <v>1.16208</v>
      </c>
      <c r="V2715" s="51">
        <v>1</v>
      </c>
      <c r="W2715" s="51">
        <v>62</v>
      </c>
      <c r="X2715" s="51">
        <v>136</v>
      </c>
    </row>
    <row r="2716" spans="1:24" x14ac:dyDescent="0.2">
      <c r="A2716">
        <v>5495</v>
      </c>
      <c r="B2716" t="s">
        <v>2239</v>
      </c>
      <c r="C2716" t="s">
        <v>2176</v>
      </c>
      <c r="D2716">
        <v>2018</v>
      </c>
      <c r="E2716" t="str">
        <f t="shared" si="42"/>
        <v>54952018</v>
      </c>
      <c r="F2716">
        <v>25790</v>
      </c>
      <c r="G2716" t="str">
        <f>VLOOKUP($A2716,CATMUN!$B$2:$C$1123,2,0)</f>
        <v>Bajo</v>
      </c>
      <c r="H2716" t="str">
        <f>VLOOKUP($A2716,CATMUN!$B$2:$D$1123,3,0)</f>
        <v>Municipios rurales</v>
      </c>
      <c r="I2716">
        <f>VLOOKUP($A2716,CATMUN!$B$2:$G$1123,4,0)</f>
        <v>0</v>
      </c>
      <c r="J2716">
        <f>VLOOKUP($A2716,CATMUN!$B$2:$G$1123,6,0)</f>
        <v>15</v>
      </c>
      <c r="K2716" s="69">
        <v>86.146626999999995</v>
      </c>
      <c r="L2716" s="69">
        <v>484.42117360951084</v>
      </c>
      <c r="M2716" s="69">
        <v>2.1811400000000001</v>
      </c>
      <c r="N2716" s="69">
        <v>23.02298234517821</v>
      </c>
      <c r="P2716" s="69">
        <v>235.096508</v>
      </c>
      <c r="Q2716">
        <v>0</v>
      </c>
      <c r="S2716" s="69">
        <v>340.64341899999999</v>
      </c>
      <c r="T2716">
        <v>0</v>
      </c>
      <c r="V2716" s="51">
        <v>5</v>
      </c>
      <c r="W2716" s="51">
        <v>9</v>
      </c>
      <c r="X2716" s="51">
        <v>28</v>
      </c>
    </row>
    <row r="2717" spans="1:24" x14ac:dyDescent="0.2">
      <c r="A2717">
        <v>5501</v>
      </c>
      <c r="B2717" t="s">
        <v>2241</v>
      </c>
      <c r="C2717" t="s">
        <v>2176</v>
      </c>
      <c r="D2717">
        <v>2018</v>
      </c>
      <c r="E2717" t="str">
        <f t="shared" si="42"/>
        <v>55012018</v>
      </c>
      <c r="F2717">
        <v>3127</v>
      </c>
      <c r="G2717" t="str">
        <f>VLOOKUP($A2717,CATMUN!$B$2:$C$1123,2,0)</f>
        <v>Medio</v>
      </c>
      <c r="H2717" t="str">
        <f>VLOOKUP($A2717,CATMUN!$B$2:$D$1123,3,0)</f>
        <v>Municipios rurales</v>
      </c>
      <c r="I2717">
        <f>VLOOKUP($A2717,CATMUN!$B$2:$G$1123,4,0)</f>
        <v>0</v>
      </c>
      <c r="J2717">
        <f>VLOOKUP($A2717,CATMUN!$B$2:$G$1123,6,0)</f>
        <v>15</v>
      </c>
      <c r="K2717" s="69">
        <v>408.85785900000002</v>
      </c>
      <c r="L2717" s="69">
        <v>484.42117360951084</v>
      </c>
      <c r="M2717" s="69">
        <v>19.710794999999997</v>
      </c>
      <c r="N2717" s="69">
        <v>23.02298234517821</v>
      </c>
      <c r="P2717" s="69">
        <v>235.096508</v>
      </c>
      <c r="Q2717">
        <v>0</v>
      </c>
      <c r="S2717" s="69">
        <v>340.64341899999999</v>
      </c>
      <c r="T2717">
        <v>0</v>
      </c>
      <c r="V2717" s="51">
        <v>5</v>
      </c>
      <c r="W2717" s="51">
        <v>1</v>
      </c>
      <c r="X2717" s="51">
        <v>28</v>
      </c>
    </row>
    <row r="2718" spans="1:24" x14ac:dyDescent="0.2">
      <c r="A2718">
        <v>5543</v>
      </c>
      <c r="B2718" t="s">
        <v>2242</v>
      </c>
      <c r="C2718" t="s">
        <v>2176</v>
      </c>
      <c r="D2718">
        <v>2018</v>
      </c>
      <c r="E2718" t="str">
        <f t="shared" si="42"/>
        <v>55432018</v>
      </c>
      <c r="F2718">
        <v>8097</v>
      </c>
      <c r="G2718" t="str">
        <f>VLOOKUP($A2718,CATMUN!$B$2:$C$1123,2,0)</f>
        <v>Medio</v>
      </c>
      <c r="H2718" t="str">
        <f>VLOOKUP($A2718,CATMUN!$B$2:$D$1123,3,0)</f>
        <v>Municipios rurales</v>
      </c>
      <c r="I2718">
        <f>VLOOKUP($A2718,CATMUN!$B$2:$G$1123,4,0)</f>
        <v>0</v>
      </c>
      <c r="J2718">
        <f>VLOOKUP($A2718,CATMUN!$B$2:$G$1123,6,0)</f>
        <v>15</v>
      </c>
      <c r="K2718" s="69">
        <v>99.753089000000003</v>
      </c>
      <c r="L2718" s="69">
        <v>484.42117360951084</v>
      </c>
      <c r="M2718" s="69">
        <v>8.3217549999999996</v>
      </c>
      <c r="N2718" s="69">
        <v>23.02298234517821</v>
      </c>
      <c r="P2718" s="69">
        <v>235.096508</v>
      </c>
      <c r="Q2718">
        <v>0</v>
      </c>
      <c r="S2718" s="69">
        <v>340.64341899999999</v>
      </c>
      <c r="T2718">
        <v>0</v>
      </c>
      <c r="V2718" s="51">
        <v>5</v>
      </c>
      <c r="W2718" s="51">
        <v>5</v>
      </c>
      <c r="X2718" s="51">
        <v>28</v>
      </c>
    </row>
    <row r="2719" spans="1:24" x14ac:dyDescent="0.2">
      <c r="A2719">
        <v>5585</v>
      </c>
      <c r="B2719" t="s">
        <v>2245</v>
      </c>
      <c r="C2719" t="s">
        <v>2176</v>
      </c>
      <c r="D2719">
        <v>2018</v>
      </c>
      <c r="E2719" t="str">
        <f t="shared" si="42"/>
        <v>55852018</v>
      </c>
      <c r="F2719">
        <v>14380</v>
      </c>
      <c r="G2719" t="str">
        <f>VLOOKUP($A2719,CATMUN!$B$2:$C$1123,2,0)</f>
        <v>Bajo</v>
      </c>
      <c r="H2719" t="str">
        <f>VLOOKUP($A2719,CATMUN!$B$2:$D$1123,3,0)</f>
        <v>Municipios rurales</v>
      </c>
      <c r="I2719">
        <f>VLOOKUP($A2719,CATMUN!$B$2:$G$1123,4,0)</f>
        <v>0</v>
      </c>
      <c r="J2719">
        <f>VLOOKUP($A2719,CATMUN!$B$2:$G$1123,6,0)</f>
        <v>15</v>
      </c>
      <c r="K2719" s="69">
        <v>585.00527299999999</v>
      </c>
      <c r="L2719" s="69">
        <v>484.42117360951084</v>
      </c>
      <c r="M2719" s="69">
        <v>0</v>
      </c>
      <c r="N2719" s="69">
        <v>23.02298234517821</v>
      </c>
      <c r="P2719" s="69">
        <v>235.096508</v>
      </c>
      <c r="Q2719">
        <v>0</v>
      </c>
      <c r="S2719" s="69">
        <v>340.64341899999999</v>
      </c>
      <c r="T2719">
        <v>0</v>
      </c>
      <c r="V2719" s="51">
        <v>5</v>
      </c>
      <c r="W2719" s="51">
        <v>97</v>
      </c>
      <c r="X2719" s="51">
        <v>28</v>
      </c>
    </row>
    <row r="2720" spans="1:24" x14ac:dyDescent="0.2">
      <c r="A2720">
        <v>5628</v>
      </c>
      <c r="B2720" t="s">
        <v>1235</v>
      </c>
      <c r="C2720" t="s">
        <v>2176</v>
      </c>
      <c r="D2720">
        <v>2018</v>
      </c>
      <c r="E2720" t="str">
        <f t="shared" si="42"/>
        <v>56282018</v>
      </c>
      <c r="F2720">
        <v>9032</v>
      </c>
      <c r="G2720" t="str">
        <f>VLOOKUP($A2720,CATMUN!$B$2:$C$1123,2,0)</f>
        <v>Alto</v>
      </c>
      <c r="H2720" t="str">
        <f>VLOOKUP($A2720,CATMUN!$B$2:$D$1123,3,0)</f>
        <v>Municipios rurales</v>
      </c>
      <c r="I2720">
        <f>VLOOKUP($A2720,CATMUN!$B$2:$G$1123,4,0)</f>
        <v>0</v>
      </c>
      <c r="J2720">
        <f>VLOOKUP($A2720,CATMUN!$B$2:$G$1123,6,0)</f>
        <v>15</v>
      </c>
      <c r="K2720" s="69">
        <v>143.812702</v>
      </c>
      <c r="L2720" s="69">
        <v>484.42117360951084</v>
      </c>
      <c r="M2720" s="69">
        <v>6.9036620000000006</v>
      </c>
      <c r="N2720" s="69">
        <v>23.02298234517821</v>
      </c>
      <c r="P2720" s="69">
        <v>235.096508</v>
      </c>
      <c r="Q2720">
        <v>0</v>
      </c>
      <c r="S2720" s="69">
        <v>340.64341899999999</v>
      </c>
      <c r="T2720">
        <v>0</v>
      </c>
      <c r="V2720" s="51">
        <v>1</v>
      </c>
      <c r="W2720" s="51">
        <v>10</v>
      </c>
      <c r="X2720" s="51">
        <v>136</v>
      </c>
    </row>
    <row r="2721" spans="1:24" x14ac:dyDescent="0.2">
      <c r="A2721">
        <v>5642</v>
      </c>
      <c r="B2721" t="s">
        <v>2249</v>
      </c>
      <c r="C2721" t="s">
        <v>2176</v>
      </c>
      <c r="D2721">
        <v>2018</v>
      </c>
      <c r="E2721" t="str">
        <f t="shared" si="42"/>
        <v>56422018</v>
      </c>
      <c r="F2721">
        <v>18258</v>
      </c>
      <c r="G2721" t="str">
        <f>VLOOKUP($A2721,CATMUN!$B$2:$C$1123,2,0)</f>
        <v>Alto</v>
      </c>
      <c r="H2721" t="str">
        <f>VLOOKUP($A2721,CATMUN!$B$2:$D$1123,3,0)</f>
        <v>Municipios rurales</v>
      </c>
      <c r="I2721">
        <f>VLOOKUP($A2721,CATMUN!$B$2:$G$1123,4,0)</f>
        <v>0</v>
      </c>
      <c r="J2721">
        <f>VLOOKUP($A2721,CATMUN!$B$2:$G$1123,6,0)</f>
        <v>15</v>
      </c>
      <c r="K2721" s="69">
        <v>684.24118500000009</v>
      </c>
      <c r="L2721" s="69">
        <v>484.42117360951084</v>
      </c>
      <c r="M2721" s="69">
        <v>47.709061999999996</v>
      </c>
      <c r="N2721" s="69">
        <v>23.02298234517821</v>
      </c>
      <c r="P2721" s="69">
        <v>235.096508</v>
      </c>
      <c r="Q2721">
        <v>0</v>
      </c>
      <c r="S2721" s="69">
        <v>340.64341899999999</v>
      </c>
      <c r="T2721">
        <v>0</v>
      </c>
      <c r="V2721" s="51">
        <v>5</v>
      </c>
      <c r="W2721" s="51">
        <v>64</v>
      </c>
      <c r="X2721" s="51">
        <v>28</v>
      </c>
    </row>
    <row r="2722" spans="1:24" x14ac:dyDescent="0.2">
      <c r="A2722">
        <v>5649</v>
      </c>
      <c r="B2722" t="s">
        <v>1543</v>
      </c>
      <c r="C2722" t="s">
        <v>2176</v>
      </c>
      <c r="D2722">
        <v>2018</v>
      </c>
      <c r="E2722" t="str">
        <f t="shared" si="42"/>
        <v>56492018</v>
      </c>
      <c r="F2722">
        <v>16247</v>
      </c>
      <c r="G2722" t="str">
        <f>VLOOKUP($A2722,CATMUN!$B$2:$C$1123,2,0)</f>
        <v>Medio</v>
      </c>
      <c r="H2722" t="str">
        <f>VLOOKUP($A2722,CATMUN!$B$2:$D$1123,3,0)</f>
        <v>Municipios rurales</v>
      </c>
      <c r="I2722">
        <f>VLOOKUP($A2722,CATMUN!$B$2:$G$1123,4,0)</f>
        <v>0</v>
      </c>
      <c r="J2722">
        <f>VLOOKUP($A2722,CATMUN!$B$2:$G$1123,6,0)</f>
        <v>15</v>
      </c>
      <c r="K2722" s="69">
        <v>461.95387300000004</v>
      </c>
      <c r="L2722" s="69">
        <v>484.42117360951084</v>
      </c>
      <c r="M2722" s="69">
        <v>56.450803999999998</v>
      </c>
      <c r="N2722" s="69">
        <v>23.02298234517821</v>
      </c>
      <c r="P2722" s="69">
        <v>235.096508</v>
      </c>
      <c r="Q2722">
        <v>0</v>
      </c>
      <c r="S2722" s="69">
        <v>340.64341899999999</v>
      </c>
      <c r="T2722">
        <v>0</v>
      </c>
      <c r="V2722" s="51">
        <v>5</v>
      </c>
      <c r="W2722" s="51">
        <v>21</v>
      </c>
      <c r="X2722" s="51">
        <v>28</v>
      </c>
    </row>
    <row r="2723" spans="1:24" x14ac:dyDescent="0.2">
      <c r="A2723">
        <v>5652</v>
      </c>
      <c r="B2723" t="s">
        <v>1627</v>
      </c>
      <c r="C2723" t="s">
        <v>2176</v>
      </c>
      <c r="D2723">
        <v>2018</v>
      </c>
      <c r="E2723" t="str">
        <f t="shared" si="42"/>
        <v>56522018</v>
      </c>
      <c r="F2723">
        <v>5648</v>
      </c>
      <c r="G2723" t="str">
        <f>VLOOKUP($A2723,CATMUN!$B$2:$C$1123,2,0)</f>
        <v>Medio</v>
      </c>
      <c r="H2723" t="str">
        <f>VLOOKUP($A2723,CATMUN!$B$2:$D$1123,3,0)</f>
        <v>Municipios rurales</v>
      </c>
      <c r="I2723">
        <f>VLOOKUP($A2723,CATMUN!$B$2:$G$1123,4,0)</f>
        <v>0</v>
      </c>
      <c r="J2723">
        <f>VLOOKUP($A2723,CATMUN!$B$2:$G$1123,6,0)</f>
        <v>15</v>
      </c>
      <c r="K2723" s="69">
        <v>27.754581999999999</v>
      </c>
      <c r="L2723" s="69">
        <v>484.42117360951084</v>
      </c>
      <c r="M2723" s="69">
        <v>16.612283999999999</v>
      </c>
      <c r="N2723" s="69">
        <v>23.02298234517821</v>
      </c>
      <c r="P2723" s="69">
        <v>235.096508</v>
      </c>
      <c r="Q2723">
        <v>0</v>
      </c>
      <c r="S2723" s="69">
        <v>340.64341899999999</v>
      </c>
      <c r="T2723">
        <v>0</v>
      </c>
      <c r="V2723" s="51">
        <v>5</v>
      </c>
      <c r="W2723" s="51">
        <v>9</v>
      </c>
      <c r="X2723" s="51">
        <v>28</v>
      </c>
    </row>
    <row r="2724" spans="1:24" x14ac:dyDescent="0.2">
      <c r="A2724">
        <v>5658</v>
      </c>
      <c r="B2724" t="s">
        <v>2252</v>
      </c>
      <c r="C2724" t="s">
        <v>2176</v>
      </c>
      <c r="D2724">
        <v>2018</v>
      </c>
      <c r="E2724" t="str">
        <f t="shared" si="42"/>
        <v>56582018</v>
      </c>
      <c r="F2724">
        <v>3646</v>
      </c>
      <c r="G2724" t="str">
        <f>VLOOKUP($A2724,CATMUN!$B$2:$C$1123,2,0)</f>
        <v>Medio</v>
      </c>
      <c r="H2724" t="str">
        <f>VLOOKUP($A2724,CATMUN!$B$2:$D$1123,3,0)</f>
        <v>Municipios rurales</v>
      </c>
      <c r="I2724">
        <f>VLOOKUP($A2724,CATMUN!$B$2:$G$1123,4,0)</f>
        <v>0</v>
      </c>
      <c r="J2724">
        <f>VLOOKUP($A2724,CATMUN!$B$2:$G$1123,6,0)</f>
        <v>15</v>
      </c>
      <c r="K2724" s="69">
        <v>149.11146199999999</v>
      </c>
      <c r="L2724" s="69">
        <v>484.42117360951084</v>
      </c>
      <c r="M2724" s="69">
        <v>16.939396000000002</v>
      </c>
      <c r="N2724" s="69">
        <v>23.02298234517821</v>
      </c>
      <c r="P2724" s="69">
        <v>235.096508</v>
      </c>
      <c r="Q2724">
        <v>0</v>
      </c>
      <c r="S2724" s="69">
        <v>340.64341899999999</v>
      </c>
      <c r="T2724">
        <v>0</v>
      </c>
      <c r="V2724" s="51">
        <v>5</v>
      </c>
      <c r="W2724" s="51">
        <v>4</v>
      </c>
      <c r="X2724" s="51">
        <v>28</v>
      </c>
    </row>
    <row r="2725" spans="1:24" x14ac:dyDescent="0.2">
      <c r="A2725">
        <v>5667</v>
      </c>
      <c r="B2725" t="s">
        <v>2256</v>
      </c>
      <c r="C2725" t="s">
        <v>2176</v>
      </c>
      <c r="D2725">
        <v>2018</v>
      </c>
      <c r="E2725" t="str">
        <f t="shared" si="42"/>
        <v>56672018</v>
      </c>
      <c r="F2725">
        <v>15698</v>
      </c>
      <c r="G2725" t="str">
        <f>VLOOKUP($A2725,CATMUN!$B$2:$C$1123,2,0)</f>
        <v>Medio</v>
      </c>
      <c r="H2725" t="str">
        <f>VLOOKUP($A2725,CATMUN!$B$2:$D$1123,3,0)</f>
        <v>Municipios rurales</v>
      </c>
      <c r="I2725">
        <f>VLOOKUP($A2725,CATMUN!$B$2:$G$1123,4,0)</f>
        <v>0</v>
      </c>
      <c r="J2725">
        <f>VLOOKUP($A2725,CATMUN!$B$2:$G$1123,6,0)</f>
        <v>15</v>
      </c>
      <c r="K2725" s="69">
        <v>776.81570499999998</v>
      </c>
      <c r="L2725" s="69">
        <v>484.42117360951084</v>
      </c>
      <c r="M2725" s="69">
        <v>126.621</v>
      </c>
      <c r="N2725" s="69">
        <v>23.02298234517821</v>
      </c>
      <c r="P2725" s="69">
        <v>235.096508</v>
      </c>
      <c r="Q2725">
        <v>0</v>
      </c>
      <c r="S2725" s="69">
        <v>340.64341899999999</v>
      </c>
      <c r="T2725">
        <v>0</v>
      </c>
      <c r="U2725">
        <v>4.6870000000000003</v>
      </c>
      <c r="V2725" s="51">
        <v>5</v>
      </c>
      <c r="W2725" s="51">
        <v>57</v>
      </c>
      <c r="X2725" s="51">
        <v>28</v>
      </c>
    </row>
    <row r="2726" spans="1:24" x14ac:dyDescent="0.2">
      <c r="A2726">
        <v>5670</v>
      </c>
      <c r="B2726" t="s">
        <v>2257</v>
      </c>
      <c r="C2726" t="s">
        <v>2176</v>
      </c>
      <c r="D2726">
        <v>2018</v>
      </c>
      <c r="E2726" t="str">
        <f t="shared" si="42"/>
        <v>56702018</v>
      </c>
      <c r="F2726">
        <v>21519</v>
      </c>
      <c r="G2726" t="str">
        <f>VLOOKUP($A2726,CATMUN!$B$2:$C$1123,2,0)</f>
        <v>Alto</v>
      </c>
      <c r="H2726" t="str">
        <f>VLOOKUP($A2726,CATMUN!$B$2:$D$1123,3,0)</f>
        <v>Municipios rurales</v>
      </c>
      <c r="I2726">
        <f>VLOOKUP($A2726,CATMUN!$B$2:$G$1123,4,0)</f>
        <v>0</v>
      </c>
      <c r="J2726">
        <f>VLOOKUP($A2726,CATMUN!$B$2:$G$1123,6,0)</f>
        <v>15</v>
      </c>
      <c r="K2726" s="69">
        <v>1002.440487</v>
      </c>
      <c r="L2726" s="69">
        <v>484.42117360951084</v>
      </c>
      <c r="M2726" s="69">
        <v>46.812392999999993</v>
      </c>
      <c r="N2726" s="69">
        <v>23.02298234517821</v>
      </c>
      <c r="P2726" s="69">
        <v>235.096508</v>
      </c>
      <c r="Q2726">
        <v>0</v>
      </c>
      <c r="S2726" s="69">
        <v>340.64341899999999</v>
      </c>
      <c r="T2726">
        <v>0</v>
      </c>
      <c r="V2726" s="51">
        <v>5</v>
      </c>
      <c r="W2726" s="51">
        <v>29</v>
      </c>
      <c r="X2726" s="51">
        <v>28</v>
      </c>
    </row>
    <row r="2727" spans="1:24" x14ac:dyDescent="0.2">
      <c r="A2727">
        <v>5686</v>
      </c>
      <c r="B2727" t="s">
        <v>2260</v>
      </c>
      <c r="C2727" t="s">
        <v>2176</v>
      </c>
      <c r="D2727">
        <v>2018</v>
      </c>
      <c r="E2727" t="str">
        <f t="shared" si="42"/>
        <v>56862018</v>
      </c>
      <c r="F2727">
        <v>36318</v>
      </c>
      <c r="G2727" t="str">
        <f>VLOOKUP($A2727,CATMUN!$B$2:$C$1123,2,0)</f>
        <v>Alto</v>
      </c>
      <c r="H2727" t="str">
        <f>VLOOKUP($A2727,CATMUN!$B$2:$D$1123,3,0)</f>
        <v>Municipios rurales</v>
      </c>
      <c r="I2727">
        <f>VLOOKUP($A2727,CATMUN!$B$2:$G$1123,4,0)</f>
        <v>0</v>
      </c>
      <c r="J2727">
        <f>VLOOKUP($A2727,CATMUN!$B$2:$G$1123,6,0)</f>
        <v>15</v>
      </c>
      <c r="K2727" s="69">
        <v>3339.086225</v>
      </c>
      <c r="L2727" s="69">
        <v>484.42117360951084</v>
      </c>
      <c r="M2727" s="69">
        <v>926.84240199999999</v>
      </c>
      <c r="N2727" s="69">
        <v>23.02298234517821</v>
      </c>
      <c r="P2727" s="69">
        <v>235.096508</v>
      </c>
      <c r="Q2727">
        <v>0</v>
      </c>
      <c r="S2727" s="69">
        <v>340.64341899999999</v>
      </c>
      <c r="T2727">
        <v>0</v>
      </c>
      <c r="V2727" s="51">
        <v>5</v>
      </c>
      <c r="W2727" s="51">
        <v>281</v>
      </c>
      <c r="X2727" s="51">
        <v>28</v>
      </c>
    </row>
    <row r="2728" spans="1:24" x14ac:dyDescent="0.2">
      <c r="A2728">
        <v>5690</v>
      </c>
      <c r="B2728" t="s">
        <v>2261</v>
      </c>
      <c r="C2728" t="s">
        <v>2176</v>
      </c>
      <c r="D2728">
        <v>2018</v>
      </c>
      <c r="E2728" t="str">
        <f t="shared" si="42"/>
        <v>56902018</v>
      </c>
      <c r="F2728">
        <v>12394</v>
      </c>
      <c r="G2728" t="str">
        <f>VLOOKUP($A2728,CATMUN!$B$2:$C$1123,2,0)</f>
        <v>Medio</v>
      </c>
      <c r="H2728" t="str">
        <f>VLOOKUP($A2728,CATMUN!$B$2:$D$1123,3,0)</f>
        <v>Municipios rurales</v>
      </c>
      <c r="I2728">
        <f>VLOOKUP($A2728,CATMUN!$B$2:$G$1123,4,0)</f>
        <v>0</v>
      </c>
      <c r="J2728">
        <f>VLOOKUP($A2728,CATMUN!$B$2:$G$1123,6,0)</f>
        <v>15</v>
      </c>
      <c r="K2728" s="69">
        <v>267.54815384</v>
      </c>
      <c r="L2728" s="69">
        <v>484.42117360951084</v>
      </c>
      <c r="M2728" s="69">
        <v>85.036446609999999</v>
      </c>
      <c r="N2728" s="69">
        <v>23.02298234517821</v>
      </c>
      <c r="P2728" s="69">
        <v>235.096508</v>
      </c>
      <c r="Q2728">
        <v>0</v>
      </c>
      <c r="S2728" s="69">
        <v>340.64341899999999</v>
      </c>
      <c r="T2728">
        <v>0</v>
      </c>
      <c r="V2728" s="51">
        <v>5</v>
      </c>
      <c r="W2728" s="51">
        <v>26</v>
      </c>
      <c r="X2728" s="51">
        <v>28</v>
      </c>
    </row>
    <row r="2729" spans="1:24" x14ac:dyDescent="0.2">
      <c r="A2729">
        <v>5756</v>
      </c>
      <c r="B2729" t="s">
        <v>2263</v>
      </c>
      <c r="C2729" t="s">
        <v>2176</v>
      </c>
      <c r="D2729">
        <v>2018</v>
      </c>
      <c r="E2729" t="str">
        <f t="shared" si="42"/>
        <v>57562018</v>
      </c>
      <c r="F2729">
        <v>36321</v>
      </c>
      <c r="G2729" t="str">
        <f>VLOOKUP($A2729,CATMUN!$B$2:$C$1123,2,0)</f>
        <v>Medio</v>
      </c>
      <c r="H2729" t="str">
        <f>VLOOKUP($A2729,CATMUN!$B$2:$D$1123,3,0)</f>
        <v>Municipios rurales</v>
      </c>
      <c r="I2729">
        <f>VLOOKUP($A2729,CATMUN!$B$2:$G$1123,4,0)</f>
        <v>0</v>
      </c>
      <c r="J2729">
        <f>VLOOKUP($A2729,CATMUN!$B$2:$G$1123,6,0)</f>
        <v>15</v>
      </c>
      <c r="K2729" s="69">
        <v>1329.2381170000001</v>
      </c>
      <c r="L2729" s="69">
        <v>484.42117360951084</v>
      </c>
      <c r="M2729" s="69">
        <v>483.968075</v>
      </c>
      <c r="N2729" s="69">
        <v>23.02298234517821</v>
      </c>
      <c r="P2729" s="69">
        <v>235.096508</v>
      </c>
      <c r="Q2729">
        <v>0</v>
      </c>
      <c r="S2729" s="69">
        <v>340.64341899999999</v>
      </c>
      <c r="T2729">
        <v>0</v>
      </c>
      <c r="V2729" s="51">
        <v>5</v>
      </c>
      <c r="W2729" s="51">
        <v>128</v>
      </c>
      <c r="X2729" s="51">
        <v>28</v>
      </c>
    </row>
    <row r="2730" spans="1:24" x14ac:dyDescent="0.2">
      <c r="A2730">
        <v>5819</v>
      </c>
      <c r="B2730" t="s">
        <v>1892</v>
      </c>
      <c r="C2730" t="s">
        <v>2176</v>
      </c>
      <c r="D2730">
        <v>2018</v>
      </c>
      <c r="E2730" t="str">
        <f t="shared" si="42"/>
        <v>58192018</v>
      </c>
      <c r="F2730">
        <v>4993</v>
      </c>
      <c r="G2730" t="str">
        <f>VLOOKUP($A2730,CATMUN!$B$2:$C$1123,2,0)</f>
        <v>Medio</v>
      </c>
      <c r="H2730" t="str">
        <f>VLOOKUP($A2730,CATMUN!$B$2:$D$1123,3,0)</f>
        <v>Municipios rurales</v>
      </c>
      <c r="I2730">
        <f>VLOOKUP($A2730,CATMUN!$B$2:$G$1123,4,0)</f>
        <v>0</v>
      </c>
      <c r="J2730">
        <f>VLOOKUP($A2730,CATMUN!$B$2:$G$1123,6,0)</f>
        <v>15</v>
      </c>
      <c r="K2730" s="69">
        <v>171.84420399999999</v>
      </c>
      <c r="L2730" s="69">
        <v>484.42117360951084</v>
      </c>
      <c r="M2730" s="69">
        <v>0.42814400000000002</v>
      </c>
      <c r="N2730" s="69">
        <v>23.02298234517821</v>
      </c>
      <c r="P2730" s="69">
        <v>235.096508</v>
      </c>
      <c r="Q2730">
        <v>0</v>
      </c>
      <c r="S2730" s="69">
        <v>340.64341899999999</v>
      </c>
      <c r="T2730">
        <v>0</v>
      </c>
      <c r="V2730" s="51">
        <v>1</v>
      </c>
      <c r="W2730" s="51">
        <v>19</v>
      </c>
      <c r="X2730" s="51">
        <v>136</v>
      </c>
    </row>
    <row r="2731" spans="1:24" x14ac:dyDescent="0.2">
      <c r="A2731">
        <v>5842</v>
      </c>
      <c r="B2731" t="s">
        <v>2270</v>
      </c>
      <c r="C2731" t="s">
        <v>2176</v>
      </c>
      <c r="D2731">
        <v>2018</v>
      </c>
      <c r="E2731" t="str">
        <f t="shared" si="42"/>
        <v>58422018</v>
      </c>
      <c r="F2731">
        <v>6888</v>
      </c>
      <c r="G2731" t="str">
        <f>VLOOKUP($A2731,CATMUN!$B$2:$C$1123,2,0)</f>
        <v>Medio</v>
      </c>
      <c r="H2731" t="str">
        <f>VLOOKUP($A2731,CATMUN!$B$2:$D$1123,3,0)</f>
        <v>Municipios rurales</v>
      </c>
      <c r="I2731">
        <f>VLOOKUP($A2731,CATMUN!$B$2:$G$1123,4,0)</f>
        <v>0</v>
      </c>
      <c r="J2731">
        <f>VLOOKUP($A2731,CATMUN!$B$2:$G$1123,6,0)</f>
        <v>15</v>
      </c>
      <c r="K2731" s="69">
        <v>88.545365000000004</v>
      </c>
      <c r="L2731" s="69">
        <v>484.42117360951084</v>
      </c>
      <c r="N2731" s="69">
        <v>23.02298234517821</v>
      </c>
      <c r="P2731" s="69">
        <v>235.096508</v>
      </c>
      <c r="Q2731">
        <v>0</v>
      </c>
      <c r="S2731" s="69">
        <v>340.64341899999999</v>
      </c>
      <c r="T2731">
        <v>0</v>
      </c>
      <c r="V2731" s="51">
        <v>5</v>
      </c>
      <c r="W2731" s="51">
        <v>4</v>
      </c>
      <c r="X2731" s="51">
        <v>28</v>
      </c>
    </row>
    <row r="2732" spans="1:24" x14ac:dyDescent="0.2">
      <c r="A2732">
        <v>5847</v>
      </c>
      <c r="B2732" t="s">
        <v>2271</v>
      </c>
      <c r="C2732" t="s">
        <v>2176</v>
      </c>
      <c r="D2732">
        <v>2018</v>
      </c>
      <c r="E2732" t="str">
        <f t="shared" si="42"/>
        <v>58472018</v>
      </c>
      <c r="F2732">
        <v>30127</v>
      </c>
      <c r="G2732" t="str">
        <f>VLOOKUP($A2732,CATMUN!$B$2:$C$1123,2,0)</f>
        <v>Bajo</v>
      </c>
      <c r="H2732" t="str">
        <f>VLOOKUP($A2732,CATMUN!$B$2:$D$1123,3,0)</f>
        <v>Municipios rurales</v>
      </c>
      <c r="I2732">
        <f>VLOOKUP($A2732,CATMUN!$B$2:$G$1123,4,0)</f>
        <v>0</v>
      </c>
      <c r="J2732">
        <f>VLOOKUP($A2732,CATMUN!$B$2:$G$1123,6,0)</f>
        <v>15</v>
      </c>
      <c r="K2732" s="69">
        <v>1493.0975530000001</v>
      </c>
      <c r="L2732" s="69">
        <v>484.42117360951084</v>
      </c>
      <c r="M2732" s="69">
        <v>148.08068499999999</v>
      </c>
      <c r="N2732" s="69">
        <v>23.02298234517821</v>
      </c>
      <c r="P2732" s="69">
        <v>235.096508</v>
      </c>
      <c r="Q2732">
        <v>0</v>
      </c>
      <c r="S2732" s="69">
        <v>340.64341899999999</v>
      </c>
      <c r="T2732">
        <v>0</v>
      </c>
      <c r="V2732" s="51">
        <v>5</v>
      </c>
      <c r="W2732" s="51">
        <v>73</v>
      </c>
      <c r="X2732" s="51">
        <v>28</v>
      </c>
    </row>
    <row r="2733" spans="1:24" x14ac:dyDescent="0.2">
      <c r="A2733">
        <v>5854</v>
      </c>
      <c r="B2733" t="s">
        <v>2272</v>
      </c>
      <c r="C2733" t="s">
        <v>2176</v>
      </c>
      <c r="D2733">
        <v>2018</v>
      </c>
      <c r="E2733" t="str">
        <f t="shared" si="42"/>
        <v>58542018</v>
      </c>
      <c r="F2733">
        <v>13801</v>
      </c>
      <c r="G2733" t="str">
        <f>VLOOKUP($A2733,CATMUN!$B$2:$C$1123,2,0)</f>
        <v>Medio</v>
      </c>
      <c r="H2733" t="str">
        <f>VLOOKUP($A2733,CATMUN!$B$2:$D$1123,3,0)</f>
        <v>Municipios rurales</v>
      </c>
      <c r="I2733">
        <f>VLOOKUP($A2733,CATMUN!$B$2:$G$1123,4,0)</f>
        <v>0</v>
      </c>
      <c r="J2733">
        <f>VLOOKUP($A2733,CATMUN!$B$2:$G$1123,6,0)</f>
        <v>15</v>
      </c>
      <c r="K2733" s="69">
        <v>180.42377500000001</v>
      </c>
      <c r="L2733" s="69">
        <v>484.42117360951084</v>
      </c>
      <c r="N2733" s="69">
        <v>23.02298234517821</v>
      </c>
      <c r="P2733" s="69">
        <v>235.096508</v>
      </c>
      <c r="S2733" s="69">
        <v>340.64341899999999</v>
      </c>
      <c r="T2733">
        <v>0</v>
      </c>
      <c r="V2733" s="51">
        <v>5</v>
      </c>
      <c r="W2733" s="51">
        <v>65</v>
      </c>
      <c r="X2733" s="51">
        <v>28</v>
      </c>
    </row>
    <row r="2734" spans="1:24" x14ac:dyDescent="0.2">
      <c r="A2734">
        <v>5856</v>
      </c>
      <c r="B2734" t="s">
        <v>1455</v>
      </c>
      <c r="C2734" t="s">
        <v>2176</v>
      </c>
      <c r="D2734">
        <v>2018</v>
      </c>
      <c r="E2734" t="str">
        <f t="shared" si="42"/>
        <v>58562018</v>
      </c>
      <c r="F2734">
        <v>6498</v>
      </c>
      <c r="G2734" t="str">
        <f>VLOOKUP($A2734,CATMUN!$B$2:$C$1123,2,0)</f>
        <v>Alto</v>
      </c>
      <c r="H2734" t="str">
        <f>VLOOKUP($A2734,CATMUN!$B$2:$D$1123,3,0)</f>
        <v>Municipios rurales</v>
      </c>
      <c r="I2734">
        <f>VLOOKUP($A2734,CATMUN!$B$2:$G$1123,4,0)</f>
        <v>0</v>
      </c>
      <c r="J2734">
        <f>VLOOKUP($A2734,CATMUN!$B$2:$G$1123,6,0)</f>
        <v>15</v>
      </c>
      <c r="K2734" s="69">
        <v>979.61633100000006</v>
      </c>
      <c r="L2734" s="69">
        <v>484.42117360951084</v>
      </c>
      <c r="M2734" s="69">
        <v>24.766739000000001</v>
      </c>
      <c r="N2734" s="69">
        <v>23.02298234517821</v>
      </c>
      <c r="P2734" s="69">
        <v>235.096508</v>
      </c>
      <c r="Q2734">
        <v>0</v>
      </c>
      <c r="S2734" s="69">
        <v>340.64341899999999</v>
      </c>
      <c r="T2734">
        <v>0</v>
      </c>
      <c r="V2734" s="51">
        <v>5</v>
      </c>
      <c r="W2734" s="51">
        <v>6</v>
      </c>
      <c r="X2734" s="51">
        <v>28</v>
      </c>
    </row>
    <row r="2735" spans="1:24" x14ac:dyDescent="0.2">
      <c r="A2735">
        <v>5873</v>
      </c>
      <c r="B2735" t="s">
        <v>2274</v>
      </c>
      <c r="C2735" t="s">
        <v>2176</v>
      </c>
      <c r="D2735">
        <v>2018</v>
      </c>
      <c r="E2735" t="str">
        <f t="shared" si="42"/>
        <v>58732018</v>
      </c>
      <c r="F2735">
        <v>9093</v>
      </c>
      <c r="G2735" t="str">
        <f>VLOOKUP($A2735,CATMUN!$B$2:$C$1123,2,0)</f>
        <v>Medio</v>
      </c>
      <c r="H2735" t="str">
        <f>VLOOKUP($A2735,CATMUN!$B$2:$D$1123,3,0)</f>
        <v>Municipios rurales</v>
      </c>
      <c r="I2735">
        <f>VLOOKUP($A2735,CATMUN!$B$2:$G$1123,4,0)</f>
        <v>0</v>
      </c>
      <c r="J2735">
        <f>VLOOKUP($A2735,CATMUN!$B$2:$G$1123,6,0)</f>
        <v>15</v>
      </c>
      <c r="K2735" s="69">
        <v>882.16885300000001</v>
      </c>
      <c r="L2735" s="69">
        <v>484.42117360951084</v>
      </c>
      <c r="M2735" s="69">
        <v>7.1158909999999995</v>
      </c>
      <c r="N2735" s="69">
        <v>23.02298234517821</v>
      </c>
      <c r="P2735" s="69">
        <v>235.096508</v>
      </c>
      <c r="Q2735">
        <v>0</v>
      </c>
      <c r="S2735" s="69">
        <v>340.64341899999999</v>
      </c>
      <c r="T2735">
        <v>0</v>
      </c>
      <c r="V2735" s="51">
        <v>5</v>
      </c>
      <c r="W2735" s="51">
        <v>1</v>
      </c>
      <c r="X2735" s="51">
        <v>28</v>
      </c>
    </row>
    <row r="2736" spans="1:24" x14ac:dyDescent="0.2">
      <c r="A2736">
        <v>5885</v>
      </c>
      <c r="B2736" t="s">
        <v>2275</v>
      </c>
      <c r="C2736" t="s">
        <v>2176</v>
      </c>
      <c r="D2736">
        <v>2018</v>
      </c>
      <c r="E2736" t="str">
        <f t="shared" si="42"/>
        <v>58852018</v>
      </c>
      <c r="F2736">
        <v>7608</v>
      </c>
      <c r="G2736" t="str">
        <f>VLOOKUP($A2736,CATMUN!$B$2:$C$1123,2,0)</f>
        <v>Bajo</v>
      </c>
      <c r="H2736" t="str">
        <f>VLOOKUP($A2736,CATMUN!$B$2:$D$1123,3,0)</f>
        <v>Municipios rurales</v>
      </c>
      <c r="I2736">
        <f>VLOOKUP($A2736,CATMUN!$B$2:$G$1123,4,0)</f>
        <v>0</v>
      </c>
      <c r="J2736">
        <f>VLOOKUP($A2736,CATMUN!$B$2:$G$1123,6,0)</f>
        <v>15</v>
      </c>
      <c r="K2736" s="69">
        <v>261.40777700000001</v>
      </c>
      <c r="L2736" s="69">
        <v>484.42117360951084</v>
      </c>
      <c r="N2736" s="69">
        <v>23.02298234517821</v>
      </c>
      <c r="P2736" s="69">
        <v>235.096508</v>
      </c>
      <c r="Q2736">
        <v>0</v>
      </c>
      <c r="S2736" s="69">
        <v>340.64341899999999</v>
      </c>
      <c r="T2736">
        <v>0</v>
      </c>
      <c r="V2736" s="51">
        <v>5</v>
      </c>
      <c r="W2736" s="51">
        <v>13</v>
      </c>
      <c r="X2736" s="51">
        <v>28</v>
      </c>
    </row>
    <row r="2737" spans="1:24" x14ac:dyDescent="0.2">
      <c r="A2737">
        <v>5890</v>
      </c>
      <c r="B2737" t="s">
        <v>2277</v>
      </c>
      <c r="C2737" t="s">
        <v>2176</v>
      </c>
      <c r="D2737">
        <v>2018</v>
      </c>
      <c r="E2737" t="str">
        <f t="shared" si="42"/>
        <v>58902018</v>
      </c>
      <c r="F2737">
        <v>22538</v>
      </c>
      <c r="G2737" t="str">
        <f>VLOOKUP($A2737,CATMUN!$B$2:$C$1123,2,0)</f>
        <v>Bajo</v>
      </c>
      <c r="H2737" t="str">
        <f>VLOOKUP($A2737,CATMUN!$B$2:$D$1123,3,0)</f>
        <v>Municipios rurales</v>
      </c>
      <c r="I2737">
        <f>VLOOKUP($A2737,CATMUN!$B$2:$G$1123,4,0)</f>
        <v>0</v>
      </c>
      <c r="J2737">
        <f>VLOOKUP($A2737,CATMUN!$B$2:$G$1123,6,0)</f>
        <v>15</v>
      </c>
      <c r="K2737" s="69">
        <v>623.35413000000005</v>
      </c>
      <c r="L2737" s="69">
        <v>484.42117360951084</v>
      </c>
      <c r="M2737" s="69">
        <v>59.490447999999994</v>
      </c>
      <c r="N2737" s="69">
        <v>23.02298234517821</v>
      </c>
      <c r="P2737" s="69">
        <v>235.096508</v>
      </c>
      <c r="Q2737">
        <v>0</v>
      </c>
      <c r="S2737" s="69">
        <v>340.64341899999999</v>
      </c>
      <c r="T2737">
        <v>0</v>
      </c>
      <c r="V2737" s="51">
        <v>5</v>
      </c>
      <c r="W2737" s="51">
        <v>56</v>
      </c>
      <c r="X2737" s="51">
        <v>28</v>
      </c>
    </row>
    <row r="2738" spans="1:24" x14ac:dyDescent="0.2">
      <c r="A2738">
        <v>5893</v>
      </c>
      <c r="B2738" t="s">
        <v>2278</v>
      </c>
      <c r="C2738" t="s">
        <v>2176</v>
      </c>
      <c r="D2738">
        <v>2018</v>
      </c>
      <c r="E2738" t="str">
        <f t="shared" si="42"/>
        <v>58932018</v>
      </c>
      <c r="F2738">
        <v>19040</v>
      </c>
      <c r="G2738" t="str">
        <f>VLOOKUP($A2738,CATMUN!$B$2:$C$1123,2,0)</f>
        <v>Medio</v>
      </c>
      <c r="H2738" t="str">
        <f>VLOOKUP($A2738,CATMUN!$B$2:$D$1123,3,0)</f>
        <v>Municipios rurales</v>
      </c>
      <c r="I2738">
        <f>VLOOKUP($A2738,CATMUN!$B$2:$G$1123,4,0)</f>
        <v>0</v>
      </c>
      <c r="J2738">
        <f>VLOOKUP($A2738,CATMUN!$B$2:$G$1123,6,0)</f>
        <v>15</v>
      </c>
      <c r="K2738" s="69">
        <v>1653.255418</v>
      </c>
      <c r="L2738" s="69">
        <v>484.42117360951084</v>
      </c>
      <c r="M2738" s="69">
        <v>7.2756000000000001E-2</v>
      </c>
      <c r="N2738" s="69">
        <v>23.02298234517821</v>
      </c>
      <c r="P2738" s="69">
        <v>235.096508</v>
      </c>
      <c r="Q2738">
        <v>0</v>
      </c>
      <c r="S2738" s="69">
        <v>340.64341899999999</v>
      </c>
      <c r="T2738">
        <v>0</v>
      </c>
      <c r="V2738" s="51">
        <v>1</v>
      </c>
      <c r="W2738" s="51">
        <v>129</v>
      </c>
      <c r="X2738" s="51">
        <v>136</v>
      </c>
    </row>
    <row r="2739" spans="1:24" x14ac:dyDescent="0.2">
      <c r="A2739">
        <v>5895</v>
      </c>
      <c r="B2739" t="s">
        <v>2279</v>
      </c>
      <c r="C2739" t="s">
        <v>2176</v>
      </c>
      <c r="D2739">
        <v>2018</v>
      </c>
      <c r="E2739" t="str">
        <f t="shared" si="42"/>
        <v>58952018</v>
      </c>
      <c r="F2739">
        <v>24651</v>
      </c>
      <c r="G2739" t="str">
        <f>VLOOKUP($A2739,CATMUN!$B$2:$C$1123,2,0)</f>
        <v>Medio</v>
      </c>
      <c r="H2739" t="str">
        <f>VLOOKUP($A2739,CATMUN!$B$2:$D$1123,3,0)</f>
        <v>Municipios rurales</v>
      </c>
      <c r="I2739">
        <f>VLOOKUP($A2739,CATMUN!$B$2:$G$1123,4,0)</f>
        <v>0</v>
      </c>
      <c r="J2739">
        <f>VLOOKUP($A2739,CATMUN!$B$2:$G$1123,6,0)</f>
        <v>15</v>
      </c>
      <c r="K2739" s="69">
        <v>420.08676800000001</v>
      </c>
      <c r="L2739" s="69">
        <v>484.42117360951084</v>
      </c>
      <c r="M2739" s="69">
        <v>3.5445579999999999</v>
      </c>
      <c r="N2739" s="69">
        <v>23.02298234517821</v>
      </c>
      <c r="P2739" s="69">
        <v>235.096508</v>
      </c>
      <c r="Q2739">
        <v>0</v>
      </c>
      <c r="S2739" s="69">
        <v>340.64341899999999</v>
      </c>
      <c r="T2739">
        <v>0</v>
      </c>
      <c r="V2739" s="51">
        <v>5</v>
      </c>
      <c r="W2739" s="51">
        <v>145</v>
      </c>
      <c r="X2739" s="51">
        <v>28</v>
      </c>
    </row>
    <row r="2740" spans="1:24" x14ac:dyDescent="0.2">
      <c r="A2740">
        <v>8549</v>
      </c>
      <c r="B2740" t="s">
        <v>1229</v>
      </c>
      <c r="C2740" t="s">
        <v>1219</v>
      </c>
      <c r="D2740">
        <v>2018</v>
      </c>
      <c r="E2740" t="str">
        <f t="shared" si="42"/>
        <v>85492018</v>
      </c>
      <c r="F2740">
        <v>6608</v>
      </c>
      <c r="G2740" t="str">
        <f>VLOOKUP($A2740,CATMUN!$B$2:$C$1123,2,0)</f>
        <v>Bajo</v>
      </c>
      <c r="H2740" t="str">
        <f>VLOOKUP($A2740,CATMUN!$B$2:$D$1123,3,0)</f>
        <v>Municipios rurales</v>
      </c>
      <c r="I2740">
        <f>VLOOKUP($A2740,CATMUN!$B$2:$G$1123,4,0)</f>
        <v>0</v>
      </c>
      <c r="J2740">
        <f>VLOOKUP($A2740,CATMUN!$B$2:$G$1123,6,0)</f>
        <v>15</v>
      </c>
      <c r="K2740" s="69">
        <v>162.07704899999999</v>
      </c>
      <c r="L2740" s="69">
        <v>484.42117360951084</v>
      </c>
      <c r="M2740" s="69">
        <v>3.5672320000000002</v>
      </c>
      <c r="N2740" s="69">
        <v>23.02298234517821</v>
      </c>
      <c r="P2740" s="69">
        <v>235.096508</v>
      </c>
      <c r="Q2740">
        <v>0</v>
      </c>
      <c r="S2740" s="69">
        <v>340.64341899999999</v>
      </c>
      <c r="T2740">
        <v>0</v>
      </c>
      <c r="V2740" s="51">
        <v>5</v>
      </c>
      <c r="W2740" s="51">
        <v>4</v>
      </c>
      <c r="X2740" s="51">
        <v>28</v>
      </c>
    </row>
    <row r="2741" spans="1:24" x14ac:dyDescent="0.2">
      <c r="A2741">
        <v>13006</v>
      </c>
      <c r="B2741" t="s">
        <v>1244</v>
      </c>
      <c r="C2741" t="s">
        <v>1242</v>
      </c>
      <c r="D2741">
        <v>2018</v>
      </c>
      <c r="E2741" t="str">
        <f t="shared" si="42"/>
        <v>130062018</v>
      </c>
      <c r="F2741">
        <v>24352</v>
      </c>
      <c r="G2741" t="str">
        <f>VLOOKUP($A2741,CATMUN!$B$2:$C$1123,2,0)</f>
        <v>Medio</v>
      </c>
      <c r="H2741" t="str">
        <f>VLOOKUP($A2741,CATMUN!$B$2:$D$1123,3,0)</f>
        <v>Municipios rurales</v>
      </c>
      <c r="I2741">
        <f>VLOOKUP($A2741,CATMUN!$B$2:$G$1123,4,0)</f>
        <v>0</v>
      </c>
      <c r="J2741">
        <f>VLOOKUP($A2741,CATMUN!$B$2:$G$1123,6,0)</f>
        <v>15</v>
      </c>
      <c r="K2741" s="69">
        <v>67.849999999999994</v>
      </c>
      <c r="L2741" s="69">
        <v>484.42117360951084</v>
      </c>
      <c r="M2741" s="69">
        <v>0</v>
      </c>
      <c r="N2741" s="69">
        <v>23.02298234517821</v>
      </c>
      <c r="P2741" s="69">
        <v>235.096508</v>
      </c>
      <c r="Q2741">
        <v>0</v>
      </c>
      <c r="S2741" s="69">
        <v>340.64341899999999</v>
      </c>
      <c r="T2741">
        <v>0</v>
      </c>
      <c r="V2741" s="51">
        <v>3</v>
      </c>
      <c r="W2741" s="51">
        <v>0</v>
      </c>
      <c r="X2741" s="51">
        <v>31</v>
      </c>
    </row>
    <row r="2742" spans="1:24" x14ac:dyDescent="0.2">
      <c r="A2742">
        <v>13030</v>
      </c>
      <c r="B2742" t="s">
        <v>1245</v>
      </c>
      <c r="C2742" t="s">
        <v>1242</v>
      </c>
      <c r="D2742">
        <v>2018</v>
      </c>
      <c r="E2742" t="str">
        <f t="shared" si="42"/>
        <v>130302018</v>
      </c>
      <c r="F2742">
        <v>10972</v>
      </c>
      <c r="G2742" t="str">
        <f>VLOOKUP($A2742,CATMUN!$B$2:$C$1123,2,0)</f>
        <v>Bajo</v>
      </c>
      <c r="H2742" t="str">
        <f>VLOOKUP($A2742,CATMUN!$B$2:$D$1123,3,0)</f>
        <v>Municipios rurales</v>
      </c>
      <c r="I2742">
        <f>VLOOKUP($A2742,CATMUN!$B$2:$G$1123,4,0)</f>
        <v>0</v>
      </c>
      <c r="J2742">
        <f>VLOOKUP($A2742,CATMUN!$B$2:$G$1123,6,0)</f>
        <v>15</v>
      </c>
      <c r="K2742" s="69">
        <v>50</v>
      </c>
      <c r="L2742" s="69">
        <v>484.42117360951084</v>
      </c>
      <c r="N2742" s="69">
        <v>23.02298234517821</v>
      </c>
      <c r="P2742" s="69">
        <v>235.096508</v>
      </c>
      <c r="Q2742">
        <v>0</v>
      </c>
      <c r="S2742" s="69">
        <v>340.64341899999999</v>
      </c>
      <c r="T2742">
        <v>0</v>
      </c>
      <c r="V2742" s="51">
        <v>5</v>
      </c>
      <c r="W2742" s="51">
        <v>0</v>
      </c>
      <c r="X2742" s="51">
        <v>28</v>
      </c>
    </row>
    <row r="2743" spans="1:24" x14ac:dyDescent="0.2">
      <c r="A2743">
        <v>13042</v>
      </c>
      <c r="B2743" t="s">
        <v>1246</v>
      </c>
      <c r="C2743" t="s">
        <v>1242</v>
      </c>
      <c r="D2743">
        <v>2018</v>
      </c>
      <c r="E2743" t="str">
        <f t="shared" si="42"/>
        <v>130422018</v>
      </c>
      <c r="F2743">
        <v>7365</v>
      </c>
      <c r="G2743" t="str">
        <f>VLOOKUP($A2743,CATMUN!$B$2:$C$1123,2,0)</f>
        <v>Medio</v>
      </c>
      <c r="H2743" t="str">
        <f>VLOOKUP($A2743,CATMUN!$B$2:$D$1123,3,0)</f>
        <v>Municipios rurales</v>
      </c>
      <c r="I2743">
        <f>VLOOKUP($A2743,CATMUN!$B$2:$G$1123,4,0)</f>
        <v>0</v>
      </c>
      <c r="J2743">
        <f>VLOOKUP($A2743,CATMUN!$B$2:$G$1123,6,0)</f>
        <v>15</v>
      </c>
      <c r="K2743" s="69">
        <v>9.3168979999999983</v>
      </c>
      <c r="L2743" s="69">
        <v>484.42117360951084</v>
      </c>
      <c r="M2743" s="69">
        <v>1</v>
      </c>
      <c r="N2743" s="69">
        <v>23.02298234517821</v>
      </c>
      <c r="P2743" s="69">
        <v>235.096508</v>
      </c>
      <c r="Q2743">
        <v>0</v>
      </c>
      <c r="S2743" s="69">
        <v>340.64341899999999</v>
      </c>
      <c r="T2743">
        <v>0</v>
      </c>
      <c r="V2743" s="51">
        <v>5</v>
      </c>
      <c r="W2743" s="51">
        <v>1</v>
      </c>
      <c r="X2743" s="51">
        <v>28</v>
      </c>
    </row>
    <row r="2744" spans="1:24" x14ac:dyDescent="0.2">
      <c r="A2744">
        <v>13074</v>
      </c>
      <c r="B2744" t="s">
        <v>1249</v>
      </c>
      <c r="C2744" t="s">
        <v>1242</v>
      </c>
      <c r="D2744">
        <v>2018</v>
      </c>
      <c r="E2744" t="str">
        <f t="shared" si="42"/>
        <v>130742018</v>
      </c>
      <c r="F2744">
        <v>14836</v>
      </c>
      <c r="G2744" t="str">
        <f>VLOOKUP($A2744,CATMUN!$B$2:$C$1123,2,0)</f>
        <v>Bajo</v>
      </c>
      <c r="H2744" t="str">
        <f>VLOOKUP($A2744,CATMUN!$B$2:$D$1123,3,0)</f>
        <v>Municipios rurales</v>
      </c>
      <c r="I2744">
        <f>VLOOKUP($A2744,CATMUN!$B$2:$G$1123,4,0)</f>
        <v>0</v>
      </c>
      <c r="J2744">
        <f>VLOOKUP($A2744,CATMUN!$B$2:$G$1123,6,0)</f>
        <v>15</v>
      </c>
      <c r="K2744" s="69">
        <v>18.351051999999999</v>
      </c>
      <c r="L2744" s="69">
        <v>484.42117360951084</v>
      </c>
      <c r="M2744" s="69">
        <v>0</v>
      </c>
      <c r="N2744" s="69">
        <v>23.02298234517821</v>
      </c>
      <c r="P2744" s="69">
        <v>235.096508</v>
      </c>
      <c r="Q2744">
        <v>0</v>
      </c>
      <c r="S2744" s="69">
        <v>340.64341899999999</v>
      </c>
      <c r="T2744">
        <v>0</v>
      </c>
      <c r="V2744" s="51">
        <v>5</v>
      </c>
      <c r="W2744" s="51">
        <v>0</v>
      </c>
      <c r="X2744" s="51">
        <v>28</v>
      </c>
    </row>
    <row r="2745" spans="1:24" x14ac:dyDescent="0.2">
      <c r="A2745">
        <v>13160</v>
      </c>
      <c r="B2745" t="s">
        <v>1251</v>
      </c>
      <c r="C2745" t="s">
        <v>1242</v>
      </c>
      <c r="D2745">
        <v>2018</v>
      </c>
      <c r="E2745" t="str">
        <f t="shared" si="42"/>
        <v>131602018</v>
      </c>
      <c r="F2745">
        <v>8234</v>
      </c>
      <c r="G2745" t="str">
        <f>VLOOKUP($A2745,CATMUN!$B$2:$C$1123,2,0)</f>
        <v>Medio</v>
      </c>
      <c r="H2745" t="str">
        <f>VLOOKUP($A2745,CATMUN!$B$2:$D$1123,3,0)</f>
        <v>Municipios rurales</v>
      </c>
      <c r="I2745">
        <f>VLOOKUP($A2745,CATMUN!$B$2:$G$1123,4,0)</f>
        <v>0</v>
      </c>
      <c r="J2745">
        <f>VLOOKUP($A2745,CATMUN!$B$2:$G$1123,6,0)</f>
        <v>15</v>
      </c>
      <c r="K2745" s="69">
        <v>56.268277999999995</v>
      </c>
      <c r="L2745" s="69">
        <v>484.42117360951084</v>
      </c>
      <c r="M2745" s="69">
        <v>0</v>
      </c>
      <c r="N2745" s="69">
        <v>23.02298234517821</v>
      </c>
      <c r="P2745" s="69">
        <v>235.096508</v>
      </c>
      <c r="Q2745">
        <v>0</v>
      </c>
      <c r="S2745" s="69">
        <v>340.64341899999999</v>
      </c>
      <c r="T2745">
        <v>0</v>
      </c>
      <c r="V2745" s="51">
        <v>5</v>
      </c>
      <c r="W2745" s="51" t="e">
        <v>#N/A</v>
      </c>
      <c r="X2745" s="51" t="e">
        <v>#N/A</v>
      </c>
    </row>
    <row r="2746" spans="1:24" x14ac:dyDescent="0.2">
      <c r="A2746">
        <v>13212</v>
      </c>
      <c r="B2746" t="s">
        <v>1253</v>
      </c>
      <c r="C2746" t="s">
        <v>1242</v>
      </c>
      <c r="D2746">
        <v>2018</v>
      </c>
      <c r="E2746" t="str">
        <f t="shared" si="42"/>
        <v>132122018</v>
      </c>
      <c r="F2746">
        <v>15960</v>
      </c>
      <c r="G2746" t="str">
        <f>VLOOKUP($A2746,CATMUN!$B$2:$C$1123,2,0)</f>
        <v>Bajo</v>
      </c>
      <c r="H2746" t="str">
        <f>VLOOKUP($A2746,CATMUN!$B$2:$D$1123,3,0)</f>
        <v>Municipios rurales</v>
      </c>
      <c r="I2746">
        <f>VLOOKUP($A2746,CATMUN!$B$2:$G$1123,4,0)</f>
        <v>0</v>
      </c>
      <c r="J2746">
        <f>VLOOKUP($A2746,CATMUN!$B$2:$G$1123,6,0)</f>
        <v>15</v>
      </c>
      <c r="K2746" s="69">
        <v>246.71671669999998</v>
      </c>
      <c r="L2746" s="69">
        <v>484.42117360951084</v>
      </c>
      <c r="N2746" s="69">
        <v>23.02298234517821</v>
      </c>
      <c r="P2746" s="69">
        <v>235.096508</v>
      </c>
      <c r="Q2746">
        <v>0</v>
      </c>
      <c r="S2746" s="69">
        <v>340.64341899999999</v>
      </c>
      <c r="T2746">
        <v>0</v>
      </c>
      <c r="V2746" s="51">
        <v>3</v>
      </c>
      <c r="W2746" s="51">
        <v>0</v>
      </c>
      <c r="X2746" s="51">
        <v>31</v>
      </c>
    </row>
    <row r="2747" spans="1:24" x14ac:dyDescent="0.2">
      <c r="A2747">
        <v>13248</v>
      </c>
      <c r="B2747" t="s">
        <v>1256</v>
      </c>
      <c r="C2747" t="s">
        <v>1242</v>
      </c>
      <c r="D2747">
        <v>2018</v>
      </c>
      <c r="E2747" t="str">
        <f t="shared" si="42"/>
        <v>132482018</v>
      </c>
      <c r="F2747">
        <v>8647</v>
      </c>
      <c r="G2747" t="str">
        <f>VLOOKUP($A2747,CATMUN!$B$2:$C$1123,2,0)</f>
        <v>Bajo</v>
      </c>
      <c r="H2747" t="str">
        <f>VLOOKUP($A2747,CATMUN!$B$2:$D$1123,3,0)</f>
        <v>Municipios rurales</v>
      </c>
      <c r="I2747">
        <f>VLOOKUP($A2747,CATMUN!$B$2:$G$1123,4,0)</f>
        <v>0</v>
      </c>
      <c r="J2747">
        <f>VLOOKUP($A2747,CATMUN!$B$2:$G$1123,6,0)</f>
        <v>15</v>
      </c>
      <c r="K2747" s="69">
        <v>32.231422999999999</v>
      </c>
      <c r="L2747" s="69">
        <v>484.42117360951084</v>
      </c>
      <c r="N2747" s="69">
        <v>23.02298234517821</v>
      </c>
      <c r="P2747" s="69">
        <v>235.096508</v>
      </c>
      <c r="Q2747">
        <v>0</v>
      </c>
      <c r="S2747" s="69">
        <v>340.64341899999999</v>
      </c>
      <c r="T2747">
        <v>0</v>
      </c>
      <c r="V2747" s="51">
        <v>5</v>
      </c>
      <c r="W2747" s="51">
        <v>1</v>
      </c>
      <c r="X2747" s="51">
        <v>28</v>
      </c>
    </row>
    <row r="2748" spans="1:24" x14ac:dyDescent="0.2">
      <c r="A2748">
        <v>13268</v>
      </c>
      <c r="B2748" t="s">
        <v>1257</v>
      </c>
      <c r="C2748" t="s">
        <v>1242</v>
      </c>
      <c r="D2748">
        <v>2018</v>
      </c>
      <c r="E2748" t="str">
        <f t="shared" si="42"/>
        <v>132682018</v>
      </c>
      <c r="F2748">
        <v>7651</v>
      </c>
      <c r="G2748" t="str">
        <f>VLOOKUP($A2748,CATMUN!$B$2:$C$1123,2,0)</f>
        <v>Bajo</v>
      </c>
      <c r="H2748" t="str">
        <f>VLOOKUP($A2748,CATMUN!$B$2:$D$1123,3,0)</f>
        <v>Municipios rurales</v>
      </c>
      <c r="I2748">
        <f>VLOOKUP($A2748,CATMUN!$B$2:$G$1123,4,0)</f>
        <v>0</v>
      </c>
      <c r="J2748">
        <f>VLOOKUP($A2748,CATMUN!$B$2:$G$1123,6,0)</f>
        <v>15</v>
      </c>
      <c r="K2748" s="69">
        <v>43.193913999999999</v>
      </c>
      <c r="L2748" s="69">
        <v>484.42117360951084</v>
      </c>
      <c r="M2748" s="69">
        <v>0</v>
      </c>
      <c r="N2748" s="69">
        <v>23.02298234517821</v>
      </c>
      <c r="P2748" s="69">
        <v>235.096508</v>
      </c>
      <c r="Q2748">
        <v>0</v>
      </c>
      <c r="S2748" s="69">
        <v>340.64341899999999</v>
      </c>
      <c r="T2748">
        <v>0</v>
      </c>
      <c r="V2748" s="51">
        <v>3</v>
      </c>
      <c r="W2748" s="51">
        <v>4</v>
      </c>
      <c r="X2748" s="51">
        <v>31</v>
      </c>
    </row>
    <row r="2749" spans="1:24" x14ac:dyDescent="0.2">
      <c r="A2749">
        <v>13300</v>
      </c>
      <c r="B2749" t="s">
        <v>1258</v>
      </c>
      <c r="C2749" t="s">
        <v>1242</v>
      </c>
      <c r="D2749">
        <v>2018</v>
      </c>
      <c r="E2749" t="str">
        <f t="shared" si="42"/>
        <v>133002018</v>
      </c>
      <c r="F2749">
        <v>12317</v>
      </c>
      <c r="G2749" t="str">
        <f>VLOOKUP($A2749,CATMUN!$B$2:$C$1123,2,0)</f>
        <v>Medio</v>
      </c>
      <c r="H2749" t="str">
        <f>VLOOKUP($A2749,CATMUN!$B$2:$D$1123,3,0)</f>
        <v>Municipios rurales</v>
      </c>
      <c r="I2749">
        <f>VLOOKUP($A2749,CATMUN!$B$2:$G$1123,4,0)</f>
        <v>0</v>
      </c>
      <c r="J2749">
        <f>VLOOKUP($A2749,CATMUN!$B$2:$G$1123,6,0)</f>
        <v>15</v>
      </c>
      <c r="K2749" s="69">
        <v>16.1203</v>
      </c>
      <c r="L2749" s="69">
        <v>484.42117360951084</v>
      </c>
      <c r="N2749" s="69">
        <v>23.02298234517821</v>
      </c>
      <c r="P2749" s="69">
        <v>235.096508</v>
      </c>
      <c r="Q2749">
        <v>0</v>
      </c>
      <c r="S2749" s="69">
        <v>340.64341899999999</v>
      </c>
      <c r="T2749">
        <v>0</v>
      </c>
      <c r="V2749" s="51">
        <v>5</v>
      </c>
      <c r="W2749" s="51">
        <v>2</v>
      </c>
      <c r="X2749" s="51">
        <v>28</v>
      </c>
    </row>
    <row r="2750" spans="1:24" x14ac:dyDescent="0.2">
      <c r="A2750">
        <v>13458</v>
      </c>
      <c r="B2750" t="s">
        <v>1263</v>
      </c>
      <c r="C2750" t="s">
        <v>1242</v>
      </c>
      <c r="D2750">
        <v>2018</v>
      </c>
      <c r="E2750" t="str">
        <f t="shared" si="42"/>
        <v>134582018</v>
      </c>
      <c r="F2750">
        <v>16389</v>
      </c>
      <c r="G2750" t="str">
        <f>VLOOKUP($A2750,CATMUN!$B$2:$C$1123,2,0)</f>
        <v>Bajo</v>
      </c>
      <c r="H2750" t="str">
        <f>VLOOKUP($A2750,CATMUN!$B$2:$D$1123,3,0)</f>
        <v>Municipios rurales</v>
      </c>
      <c r="I2750">
        <f>VLOOKUP($A2750,CATMUN!$B$2:$G$1123,4,0)</f>
        <v>0</v>
      </c>
      <c r="J2750">
        <f>VLOOKUP($A2750,CATMUN!$B$2:$G$1123,6,0)</f>
        <v>15</v>
      </c>
      <c r="K2750" s="69">
        <v>0</v>
      </c>
      <c r="L2750" s="69">
        <v>484.42117360951084</v>
      </c>
      <c r="M2750" s="69">
        <v>0</v>
      </c>
      <c r="N2750" s="69">
        <v>23.02298234517821</v>
      </c>
      <c r="P2750" s="69">
        <v>235.096508</v>
      </c>
      <c r="Q2750">
        <v>0</v>
      </c>
      <c r="S2750" s="69">
        <v>340.64341899999999</v>
      </c>
      <c r="T2750">
        <v>0</v>
      </c>
      <c r="V2750" s="51">
        <v>3</v>
      </c>
      <c r="W2750" s="51">
        <v>0</v>
      </c>
      <c r="X2750" s="51">
        <v>31</v>
      </c>
    </row>
    <row r="2751" spans="1:24" x14ac:dyDescent="0.2">
      <c r="A2751">
        <v>13473</v>
      </c>
      <c r="B2751" t="s">
        <v>1265</v>
      </c>
      <c r="C2751" t="s">
        <v>1242</v>
      </c>
      <c r="D2751">
        <v>2018</v>
      </c>
      <c r="E2751" t="str">
        <f t="shared" si="42"/>
        <v>134732018</v>
      </c>
      <c r="F2751">
        <v>22259</v>
      </c>
      <c r="G2751" t="str">
        <f>VLOOKUP($A2751,CATMUN!$B$2:$C$1123,2,0)</f>
        <v>Bajo</v>
      </c>
      <c r="H2751" t="str">
        <f>VLOOKUP($A2751,CATMUN!$B$2:$D$1123,3,0)</f>
        <v>Municipios rurales</v>
      </c>
      <c r="I2751">
        <f>VLOOKUP($A2751,CATMUN!$B$2:$G$1123,4,0)</f>
        <v>0</v>
      </c>
      <c r="J2751">
        <f>VLOOKUP($A2751,CATMUN!$B$2:$G$1123,6,0)</f>
        <v>15</v>
      </c>
      <c r="K2751" s="69">
        <v>93.983863999999997</v>
      </c>
      <c r="L2751" s="69">
        <v>484.42117360951084</v>
      </c>
      <c r="M2751" s="69">
        <v>0</v>
      </c>
      <c r="N2751" s="69">
        <v>23.02298234517821</v>
      </c>
      <c r="P2751" s="69">
        <v>235.096508</v>
      </c>
      <c r="Q2751">
        <v>0</v>
      </c>
      <c r="S2751" s="69">
        <v>340.64341899999999</v>
      </c>
      <c r="T2751">
        <v>0</v>
      </c>
      <c r="V2751" s="51">
        <v>3</v>
      </c>
      <c r="W2751" s="51">
        <v>4</v>
      </c>
      <c r="X2751" s="51">
        <v>31</v>
      </c>
    </row>
    <row r="2752" spans="1:24" x14ac:dyDescent="0.2">
      <c r="A2752">
        <v>13490</v>
      </c>
      <c r="B2752" t="s">
        <v>1266</v>
      </c>
      <c r="C2752" t="s">
        <v>1242</v>
      </c>
      <c r="D2752">
        <v>2018</v>
      </c>
      <c r="E2752" t="str">
        <f t="shared" si="42"/>
        <v>134902018</v>
      </c>
      <c r="F2752">
        <v>9212</v>
      </c>
      <c r="G2752" t="str">
        <f>VLOOKUP($A2752,CATMUN!$B$2:$C$1123,2,0)</f>
        <v>Bajo</v>
      </c>
      <c r="H2752" t="str">
        <f>VLOOKUP($A2752,CATMUN!$B$2:$D$1123,3,0)</f>
        <v>Municipios rurales</v>
      </c>
      <c r="I2752">
        <f>VLOOKUP($A2752,CATMUN!$B$2:$G$1123,4,0)</f>
        <v>0</v>
      </c>
      <c r="J2752">
        <f>VLOOKUP($A2752,CATMUN!$B$2:$G$1123,6,0)</f>
        <v>15</v>
      </c>
      <c r="K2752" s="69">
        <v>3.7559019999999999</v>
      </c>
      <c r="L2752" s="69">
        <v>484.42117360951084</v>
      </c>
      <c r="M2752" s="69">
        <v>0</v>
      </c>
      <c r="N2752" s="69">
        <v>23.02298234517821</v>
      </c>
      <c r="P2752" s="69">
        <v>235.096508</v>
      </c>
      <c r="Q2752">
        <v>0</v>
      </c>
      <c r="S2752" s="69">
        <v>340.64341899999999</v>
      </c>
      <c r="T2752">
        <v>0</v>
      </c>
      <c r="V2752" s="51">
        <v>5</v>
      </c>
      <c r="W2752" s="51">
        <v>0</v>
      </c>
      <c r="X2752" s="51">
        <v>28</v>
      </c>
    </row>
    <row r="2753" spans="1:24" x14ac:dyDescent="0.2">
      <c r="A2753">
        <v>13549</v>
      </c>
      <c r="B2753" t="s">
        <v>1267</v>
      </c>
      <c r="C2753" t="s">
        <v>1242</v>
      </c>
      <c r="D2753">
        <v>2018</v>
      </c>
      <c r="E2753" t="str">
        <f t="shared" si="42"/>
        <v>135492018</v>
      </c>
      <c r="F2753">
        <v>24218</v>
      </c>
      <c r="G2753" t="str">
        <f>VLOOKUP($A2753,CATMUN!$B$2:$C$1123,2,0)</f>
        <v>Bajo</v>
      </c>
      <c r="H2753" t="str">
        <f>VLOOKUP($A2753,CATMUN!$B$2:$D$1123,3,0)</f>
        <v>Municipios rurales</v>
      </c>
      <c r="I2753">
        <f>VLOOKUP($A2753,CATMUN!$B$2:$G$1123,4,0)</f>
        <v>0</v>
      </c>
      <c r="J2753">
        <f>VLOOKUP($A2753,CATMUN!$B$2:$G$1123,6,0)</f>
        <v>15</v>
      </c>
      <c r="K2753" s="69">
        <v>24.371866000000001</v>
      </c>
      <c r="L2753" s="69">
        <v>484.42117360951084</v>
      </c>
      <c r="M2753" s="69">
        <v>0</v>
      </c>
      <c r="N2753" s="69">
        <v>23.02298234517821</v>
      </c>
      <c r="P2753" s="69">
        <v>235.096508</v>
      </c>
      <c r="Q2753">
        <v>0</v>
      </c>
      <c r="S2753" s="69">
        <v>340.64341899999999</v>
      </c>
      <c r="T2753">
        <v>0</v>
      </c>
      <c r="V2753" s="51">
        <v>5</v>
      </c>
      <c r="W2753" s="51">
        <v>14</v>
      </c>
      <c r="X2753" s="51">
        <v>28</v>
      </c>
    </row>
    <row r="2754" spans="1:24" x14ac:dyDescent="0.2">
      <c r="A2754">
        <v>13600</v>
      </c>
      <c r="B2754" t="s">
        <v>1269</v>
      </c>
      <c r="C2754" t="s">
        <v>1242</v>
      </c>
      <c r="D2754">
        <v>2018</v>
      </c>
      <c r="E2754" t="str">
        <f t="shared" ref="E2754:E2817" si="43">A2754&amp;D2754</f>
        <v>136002018</v>
      </c>
      <c r="F2754">
        <v>10598</v>
      </c>
      <c r="G2754" t="str">
        <f>VLOOKUP($A2754,CATMUN!$B$2:$C$1123,2,0)</f>
        <v>Bajo</v>
      </c>
      <c r="H2754" t="str">
        <f>VLOOKUP($A2754,CATMUN!$B$2:$D$1123,3,0)</f>
        <v>Municipios rurales</v>
      </c>
      <c r="I2754">
        <f>VLOOKUP($A2754,CATMUN!$B$2:$G$1123,4,0)</f>
        <v>0</v>
      </c>
      <c r="J2754">
        <f>VLOOKUP($A2754,CATMUN!$B$2:$G$1123,6,0)</f>
        <v>15</v>
      </c>
      <c r="K2754" s="69">
        <v>20.739467000000001</v>
      </c>
      <c r="L2754" s="69">
        <v>484.42117360951084</v>
      </c>
      <c r="M2754" s="69">
        <v>0</v>
      </c>
      <c r="N2754" s="69">
        <v>23.02298234517821</v>
      </c>
      <c r="P2754" s="69">
        <v>235.096508</v>
      </c>
      <c r="Q2754">
        <v>0</v>
      </c>
      <c r="S2754" s="69">
        <v>340.64341899999999</v>
      </c>
      <c r="T2754">
        <v>0</v>
      </c>
      <c r="V2754" s="51">
        <v>5</v>
      </c>
      <c r="W2754" s="51">
        <v>0</v>
      </c>
      <c r="X2754" s="51">
        <v>28</v>
      </c>
    </row>
    <row r="2755" spans="1:24" x14ac:dyDescent="0.2">
      <c r="A2755">
        <v>13650</v>
      </c>
      <c r="B2755" t="s">
        <v>1272</v>
      </c>
      <c r="C2755" t="s">
        <v>1242</v>
      </c>
      <c r="D2755">
        <v>2018</v>
      </c>
      <c r="E2755" t="str">
        <f t="shared" si="43"/>
        <v>136502018</v>
      </c>
      <c r="F2755">
        <v>12536</v>
      </c>
      <c r="G2755" t="str">
        <f>VLOOKUP($A2755,CATMUN!$B$2:$C$1123,2,0)</f>
        <v>Bajo</v>
      </c>
      <c r="H2755" t="str">
        <f>VLOOKUP($A2755,CATMUN!$B$2:$D$1123,3,0)</f>
        <v>Municipios rurales</v>
      </c>
      <c r="I2755">
        <f>VLOOKUP($A2755,CATMUN!$B$2:$G$1123,4,0)</f>
        <v>0</v>
      </c>
      <c r="J2755">
        <f>VLOOKUP($A2755,CATMUN!$B$2:$G$1123,6,0)</f>
        <v>15</v>
      </c>
      <c r="K2755" s="69">
        <v>95.58</v>
      </c>
      <c r="L2755" s="69">
        <v>484.42117360951084</v>
      </c>
      <c r="N2755" s="69">
        <v>23.02298234517821</v>
      </c>
      <c r="P2755" s="69">
        <v>235.096508</v>
      </c>
      <c r="Q2755">
        <v>0</v>
      </c>
      <c r="S2755" s="69">
        <v>340.64341899999999</v>
      </c>
      <c r="T2755">
        <v>0</v>
      </c>
      <c r="V2755" s="51">
        <v>5</v>
      </c>
      <c r="W2755" s="51" t="e">
        <v>#N/A</v>
      </c>
      <c r="X2755" s="51" t="e">
        <v>#N/A</v>
      </c>
    </row>
    <row r="2756" spans="1:24" x14ac:dyDescent="0.2">
      <c r="A2756">
        <v>13654</v>
      </c>
      <c r="B2756" t="s">
        <v>1273</v>
      </c>
      <c r="C2756" t="s">
        <v>1242</v>
      </c>
      <c r="D2756">
        <v>2018</v>
      </c>
      <c r="E2756" t="str">
        <f t="shared" si="43"/>
        <v>136542018</v>
      </c>
      <c r="F2756">
        <v>23913</v>
      </c>
      <c r="G2756" t="str">
        <f>VLOOKUP($A2756,CATMUN!$B$2:$C$1123,2,0)</f>
        <v>Bajo</v>
      </c>
      <c r="H2756" t="str">
        <f>VLOOKUP($A2756,CATMUN!$B$2:$D$1123,3,0)</f>
        <v>Municipios rurales</v>
      </c>
      <c r="I2756">
        <f>VLOOKUP($A2756,CATMUN!$B$2:$G$1123,4,0)</f>
        <v>0</v>
      </c>
      <c r="J2756">
        <f>VLOOKUP($A2756,CATMUN!$B$2:$G$1123,6,0)</f>
        <v>15</v>
      </c>
      <c r="K2756" s="69">
        <v>149.228465</v>
      </c>
      <c r="L2756" s="69">
        <v>484.42117360951084</v>
      </c>
      <c r="M2756" s="69">
        <v>2.3434379999999999</v>
      </c>
      <c r="N2756" s="69">
        <v>23.02298234517821</v>
      </c>
      <c r="P2756" s="69">
        <v>235.096508</v>
      </c>
      <c r="Q2756">
        <v>0</v>
      </c>
      <c r="S2756" s="69">
        <v>340.64341899999999</v>
      </c>
      <c r="T2756">
        <v>0</v>
      </c>
      <c r="V2756" s="51">
        <v>3</v>
      </c>
      <c r="W2756" s="51">
        <v>15</v>
      </c>
      <c r="X2756" s="51">
        <v>31</v>
      </c>
    </row>
    <row r="2757" spans="1:24" x14ac:dyDescent="0.2">
      <c r="A2757">
        <v>13655</v>
      </c>
      <c r="B2757" t="s">
        <v>1274</v>
      </c>
      <c r="C2757" t="s">
        <v>1242</v>
      </c>
      <c r="D2757">
        <v>2018</v>
      </c>
      <c r="E2757" t="str">
        <f t="shared" si="43"/>
        <v>136552018</v>
      </c>
      <c r="F2757">
        <v>9935</v>
      </c>
      <c r="G2757" t="str">
        <f>VLOOKUP($A2757,CATMUN!$B$2:$C$1123,2,0)</f>
        <v>Bajo</v>
      </c>
      <c r="H2757" t="str">
        <f>VLOOKUP($A2757,CATMUN!$B$2:$D$1123,3,0)</f>
        <v>Municipios rurales</v>
      </c>
      <c r="I2757">
        <f>VLOOKUP($A2757,CATMUN!$B$2:$G$1123,4,0)</f>
        <v>0</v>
      </c>
      <c r="J2757">
        <f>VLOOKUP($A2757,CATMUN!$B$2:$G$1123,6,0)</f>
        <v>15</v>
      </c>
      <c r="K2757" s="69">
        <v>2.5295649999999998</v>
      </c>
      <c r="L2757" s="69">
        <v>484.42117360951084</v>
      </c>
      <c r="N2757" s="69">
        <v>23.02298234517821</v>
      </c>
      <c r="P2757" s="69">
        <v>235.096508</v>
      </c>
      <c r="Q2757">
        <v>0</v>
      </c>
      <c r="S2757" s="69">
        <v>340.64341899999999</v>
      </c>
      <c r="T2757">
        <v>0</v>
      </c>
      <c r="V2757" s="51">
        <v>5</v>
      </c>
      <c r="W2757" s="51">
        <v>0</v>
      </c>
      <c r="X2757" s="51">
        <v>28</v>
      </c>
    </row>
    <row r="2758" spans="1:24" x14ac:dyDescent="0.2">
      <c r="A2758">
        <v>13667</v>
      </c>
      <c r="B2758" t="s">
        <v>1276</v>
      </c>
      <c r="C2758" t="s">
        <v>1242</v>
      </c>
      <c r="D2758">
        <v>2018</v>
      </c>
      <c r="E2758" t="str">
        <f t="shared" si="43"/>
        <v>136672018</v>
      </c>
      <c r="F2758">
        <v>14774</v>
      </c>
      <c r="G2758" t="str">
        <f>VLOOKUP($A2758,CATMUN!$B$2:$C$1123,2,0)</f>
        <v>Bajo</v>
      </c>
      <c r="H2758" t="str">
        <f>VLOOKUP($A2758,CATMUN!$B$2:$D$1123,3,0)</f>
        <v>Municipios rurales</v>
      </c>
      <c r="I2758">
        <f>VLOOKUP($A2758,CATMUN!$B$2:$G$1123,4,0)</f>
        <v>0</v>
      </c>
      <c r="J2758">
        <f>VLOOKUP($A2758,CATMUN!$B$2:$G$1123,6,0)</f>
        <v>15</v>
      </c>
      <c r="K2758" s="69">
        <v>10.816000000000001</v>
      </c>
      <c r="L2758" s="69">
        <v>484.42117360951084</v>
      </c>
      <c r="N2758" s="69">
        <v>23.02298234517821</v>
      </c>
      <c r="P2758" s="69">
        <v>235.096508</v>
      </c>
      <c r="Q2758">
        <v>0</v>
      </c>
      <c r="S2758" s="69">
        <v>340.64341899999999</v>
      </c>
      <c r="T2758">
        <v>0</v>
      </c>
      <c r="V2758" s="51">
        <v>5</v>
      </c>
      <c r="W2758" s="51">
        <v>17</v>
      </c>
      <c r="X2758" s="51">
        <v>28</v>
      </c>
    </row>
    <row r="2759" spans="1:24" x14ac:dyDescent="0.2">
      <c r="A2759">
        <v>13688</v>
      </c>
      <c r="B2759" t="s">
        <v>1280</v>
      </c>
      <c r="C2759" t="s">
        <v>1242</v>
      </c>
      <c r="D2759">
        <v>2018</v>
      </c>
      <c r="E2759" t="str">
        <f t="shared" si="43"/>
        <v>136882018</v>
      </c>
      <c r="F2759">
        <v>32646</v>
      </c>
      <c r="G2759" t="str">
        <f>VLOOKUP($A2759,CATMUN!$B$2:$C$1123,2,0)</f>
        <v>Medio</v>
      </c>
      <c r="H2759" t="str">
        <f>VLOOKUP($A2759,CATMUN!$B$2:$D$1123,3,0)</f>
        <v>Municipios rurales</v>
      </c>
      <c r="I2759">
        <f>VLOOKUP($A2759,CATMUN!$B$2:$G$1123,4,0)</f>
        <v>0</v>
      </c>
      <c r="J2759">
        <f>VLOOKUP($A2759,CATMUN!$B$2:$G$1123,6,0)</f>
        <v>15</v>
      </c>
      <c r="K2759" s="69">
        <v>565.03983299999993</v>
      </c>
      <c r="L2759" s="69">
        <v>484.42117360951084</v>
      </c>
      <c r="M2759" s="69">
        <v>92.411887540000009</v>
      </c>
      <c r="N2759" s="69">
        <v>23.02298234517821</v>
      </c>
      <c r="P2759" s="69">
        <v>235.096508</v>
      </c>
      <c r="Q2759">
        <v>0</v>
      </c>
      <c r="S2759" s="69">
        <v>340.64341899999999</v>
      </c>
      <c r="T2759">
        <v>0</v>
      </c>
      <c r="V2759" s="51">
        <v>5</v>
      </c>
      <c r="W2759" s="51">
        <v>65</v>
      </c>
      <c r="X2759" s="51">
        <v>28</v>
      </c>
    </row>
    <row r="2760" spans="1:24" x14ac:dyDescent="0.2">
      <c r="A2760">
        <v>13744</v>
      </c>
      <c r="B2760" t="s">
        <v>1281</v>
      </c>
      <c r="C2760" t="s">
        <v>1242</v>
      </c>
      <c r="D2760">
        <v>2018</v>
      </c>
      <c r="E2760" t="str">
        <f t="shared" si="43"/>
        <v>137442018</v>
      </c>
      <c r="F2760">
        <v>18110</v>
      </c>
      <c r="G2760" t="str">
        <f>VLOOKUP($A2760,CATMUN!$B$2:$C$1123,2,0)</f>
        <v>Bajo</v>
      </c>
      <c r="H2760" t="str">
        <f>VLOOKUP($A2760,CATMUN!$B$2:$D$1123,3,0)</f>
        <v>Municipios rurales</v>
      </c>
      <c r="I2760">
        <f>VLOOKUP($A2760,CATMUN!$B$2:$G$1123,4,0)</f>
        <v>0</v>
      </c>
      <c r="J2760">
        <f>VLOOKUP($A2760,CATMUN!$B$2:$G$1123,6,0)</f>
        <v>15</v>
      </c>
      <c r="K2760" s="69">
        <v>223.03135500000002</v>
      </c>
      <c r="L2760" s="69">
        <v>484.42117360951084</v>
      </c>
      <c r="M2760" s="69">
        <v>7.4705709999999996</v>
      </c>
      <c r="N2760" s="69">
        <v>23.02298234517821</v>
      </c>
      <c r="P2760" s="69">
        <v>235.096508</v>
      </c>
      <c r="S2760" s="69">
        <v>340.64341899999999</v>
      </c>
      <c r="T2760">
        <v>0</v>
      </c>
      <c r="V2760" s="51">
        <v>3</v>
      </c>
      <c r="W2760" s="51">
        <v>11</v>
      </c>
      <c r="X2760" s="51">
        <v>31</v>
      </c>
    </row>
    <row r="2761" spans="1:24" x14ac:dyDescent="0.2">
      <c r="A2761">
        <v>13780</v>
      </c>
      <c r="B2761" t="s">
        <v>1283</v>
      </c>
      <c r="C2761" t="s">
        <v>1242</v>
      </c>
      <c r="D2761">
        <v>2018</v>
      </c>
      <c r="E2761" t="str">
        <f t="shared" si="43"/>
        <v>137802018</v>
      </c>
      <c r="F2761">
        <v>13108</v>
      </c>
      <c r="G2761" t="str">
        <f>VLOOKUP($A2761,CATMUN!$B$2:$C$1123,2,0)</f>
        <v>Medio</v>
      </c>
      <c r="H2761" t="str">
        <f>VLOOKUP($A2761,CATMUN!$B$2:$D$1123,3,0)</f>
        <v>Municipios rurales</v>
      </c>
      <c r="I2761">
        <f>VLOOKUP($A2761,CATMUN!$B$2:$G$1123,4,0)</f>
        <v>0</v>
      </c>
      <c r="J2761">
        <f>VLOOKUP($A2761,CATMUN!$B$2:$G$1123,6,0)</f>
        <v>15</v>
      </c>
      <c r="K2761" s="69">
        <v>36.053092999999997</v>
      </c>
      <c r="L2761" s="69">
        <v>484.42117360951084</v>
      </c>
      <c r="M2761" s="69">
        <v>0.96528599999999998</v>
      </c>
      <c r="N2761" s="69">
        <v>23.02298234517821</v>
      </c>
      <c r="P2761" s="69">
        <v>235.096508</v>
      </c>
      <c r="Q2761">
        <v>0</v>
      </c>
      <c r="S2761" s="69">
        <v>340.64341899999999</v>
      </c>
      <c r="T2761">
        <v>0</v>
      </c>
      <c r="V2761" s="51">
        <v>5</v>
      </c>
      <c r="W2761" s="51">
        <v>34</v>
      </c>
      <c r="X2761" s="51">
        <v>28</v>
      </c>
    </row>
    <row r="2762" spans="1:24" x14ac:dyDescent="0.2">
      <c r="A2762">
        <v>13810</v>
      </c>
      <c r="B2762" t="s">
        <v>1284</v>
      </c>
      <c r="C2762" t="s">
        <v>1242</v>
      </c>
      <c r="D2762">
        <v>2018</v>
      </c>
      <c r="E2762" t="str">
        <f t="shared" si="43"/>
        <v>138102018</v>
      </c>
      <c r="F2762">
        <v>18035</v>
      </c>
      <c r="G2762" t="str">
        <f>VLOOKUP($A2762,CATMUN!$B$2:$C$1123,2,0)</f>
        <v>Medio</v>
      </c>
      <c r="H2762" t="str">
        <f>VLOOKUP($A2762,CATMUN!$B$2:$D$1123,3,0)</f>
        <v>Municipios rurales</v>
      </c>
      <c r="I2762">
        <f>VLOOKUP($A2762,CATMUN!$B$2:$G$1123,4,0)</f>
        <v>0</v>
      </c>
      <c r="J2762">
        <f>VLOOKUP($A2762,CATMUN!$B$2:$G$1123,6,0)</f>
        <v>15</v>
      </c>
      <c r="K2762" s="69">
        <v>7.4157999999999999</v>
      </c>
      <c r="L2762" s="69">
        <v>484.42117360951084</v>
      </c>
      <c r="M2762" s="69">
        <v>0</v>
      </c>
      <c r="N2762" s="69">
        <v>23.02298234517821</v>
      </c>
      <c r="P2762" s="69">
        <v>235.096508</v>
      </c>
      <c r="Q2762">
        <v>0</v>
      </c>
      <c r="S2762" s="69">
        <v>340.64341899999999</v>
      </c>
      <c r="T2762">
        <v>0</v>
      </c>
      <c r="V2762" s="51">
        <v>3</v>
      </c>
      <c r="W2762" s="51">
        <v>4</v>
      </c>
      <c r="X2762" s="51">
        <v>31</v>
      </c>
    </row>
    <row r="2763" spans="1:24" x14ac:dyDescent="0.2">
      <c r="A2763">
        <v>13894</v>
      </c>
      <c r="B2763" t="s">
        <v>1288</v>
      </c>
      <c r="C2763" t="s">
        <v>1242</v>
      </c>
      <c r="D2763">
        <v>2018</v>
      </c>
      <c r="E2763" t="str">
        <f t="shared" si="43"/>
        <v>138942018</v>
      </c>
      <c r="F2763">
        <v>11880</v>
      </c>
      <c r="G2763" t="str">
        <f>VLOOKUP($A2763,CATMUN!$B$2:$C$1123,2,0)</f>
        <v>Medio</v>
      </c>
      <c r="H2763" t="str">
        <f>VLOOKUP($A2763,CATMUN!$B$2:$D$1123,3,0)</f>
        <v>Municipios rurales</v>
      </c>
      <c r="I2763">
        <f>VLOOKUP($A2763,CATMUN!$B$2:$G$1123,4,0)</f>
        <v>0</v>
      </c>
      <c r="J2763">
        <f>VLOOKUP($A2763,CATMUN!$B$2:$G$1123,6,0)</f>
        <v>15</v>
      </c>
      <c r="K2763" s="69">
        <v>334.84699699999999</v>
      </c>
      <c r="L2763" s="69">
        <v>484.42117360951084</v>
      </c>
      <c r="N2763" s="69">
        <v>23.02298234517821</v>
      </c>
      <c r="P2763" s="69">
        <v>235.096508</v>
      </c>
      <c r="Q2763">
        <v>0</v>
      </c>
      <c r="S2763" s="69">
        <v>340.64341899999999</v>
      </c>
      <c r="T2763">
        <v>0</v>
      </c>
      <c r="V2763" s="51">
        <v>3</v>
      </c>
      <c r="W2763" s="51">
        <v>2</v>
      </c>
      <c r="X2763" s="51">
        <v>31</v>
      </c>
    </row>
    <row r="2764" spans="1:24" x14ac:dyDescent="0.2">
      <c r="A2764">
        <v>15022</v>
      </c>
      <c r="B2764" t="s">
        <v>1291</v>
      </c>
      <c r="C2764" t="s">
        <v>1289</v>
      </c>
      <c r="D2764">
        <v>2018</v>
      </c>
      <c r="E2764" t="str">
        <f t="shared" si="43"/>
        <v>150222018</v>
      </c>
      <c r="F2764">
        <v>1910</v>
      </c>
      <c r="G2764" t="str">
        <f>VLOOKUP($A2764,CATMUN!$B$2:$C$1123,2,0)</f>
        <v>Bajo</v>
      </c>
      <c r="H2764" t="str">
        <f>VLOOKUP($A2764,CATMUN!$B$2:$D$1123,3,0)</f>
        <v>Municipios rurales</v>
      </c>
      <c r="I2764">
        <f>VLOOKUP($A2764,CATMUN!$B$2:$G$1123,4,0)</f>
        <v>0</v>
      </c>
      <c r="J2764">
        <f>VLOOKUP($A2764,CATMUN!$B$2:$G$1123,6,0)</f>
        <v>15</v>
      </c>
      <c r="K2764" s="69">
        <v>64.810982999999993</v>
      </c>
      <c r="L2764" s="69">
        <v>484.42117360951084</v>
      </c>
      <c r="M2764" s="69">
        <v>0</v>
      </c>
      <c r="N2764" s="69">
        <v>23.02298234517821</v>
      </c>
      <c r="P2764" s="69">
        <v>235.096508</v>
      </c>
      <c r="Q2764">
        <v>0</v>
      </c>
      <c r="S2764" s="69">
        <v>340.64341899999999</v>
      </c>
      <c r="T2764">
        <v>0</v>
      </c>
      <c r="V2764" s="51">
        <v>5</v>
      </c>
      <c r="W2764" s="51">
        <v>15</v>
      </c>
      <c r="X2764" s="51">
        <v>28</v>
      </c>
    </row>
    <row r="2765" spans="1:24" x14ac:dyDescent="0.2">
      <c r="A2765">
        <v>15051</v>
      </c>
      <c r="B2765" t="s">
        <v>1293</v>
      </c>
      <c r="C2765" t="s">
        <v>1289</v>
      </c>
      <c r="D2765">
        <v>2018</v>
      </c>
      <c r="E2765" t="str">
        <f t="shared" si="43"/>
        <v>150512018</v>
      </c>
      <c r="F2765">
        <v>5831</v>
      </c>
      <c r="G2765" t="str">
        <f>VLOOKUP($A2765,CATMUN!$B$2:$C$1123,2,0)</f>
        <v>Alto</v>
      </c>
      <c r="H2765" t="str">
        <f>VLOOKUP($A2765,CATMUN!$B$2:$D$1123,3,0)</f>
        <v>Municipios rurales</v>
      </c>
      <c r="I2765">
        <f>VLOOKUP($A2765,CATMUN!$B$2:$G$1123,4,0)</f>
        <v>0</v>
      </c>
      <c r="J2765">
        <f>VLOOKUP($A2765,CATMUN!$B$2:$G$1123,6,0)</f>
        <v>15</v>
      </c>
      <c r="K2765" s="69">
        <v>444.08017899999999</v>
      </c>
      <c r="L2765" s="69">
        <v>484.42117360951084</v>
      </c>
      <c r="M2765" s="69">
        <v>1.5634000000000001</v>
      </c>
      <c r="N2765" s="69">
        <v>23.02298234517821</v>
      </c>
      <c r="P2765" s="69">
        <v>235.096508</v>
      </c>
      <c r="Q2765">
        <v>0</v>
      </c>
      <c r="S2765" s="69">
        <v>340.64341899999999</v>
      </c>
      <c r="T2765">
        <v>0</v>
      </c>
      <c r="V2765" s="51">
        <v>5</v>
      </c>
      <c r="W2765" s="51">
        <v>6</v>
      </c>
      <c r="X2765" s="51">
        <v>28</v>
      </c>
    </row>
    <row r="2766" spans="1:24" x14ac:dyDescent="0.2">
      <c r="A2766">
        <v>15090</v>
      </c>
      <c r="B2766" t="s">
        <v>1295</v>
      </c>
      <c r="C2766" t="s">
        <v>1289</v>
      </c>
      <c r="D2766">
        <v>2018</v>
      </c>
      <c r="E2766" t="str">
        <f t="shared" si="43"/>
        <v>150902018</v>
      </c>
      <c r="F2766">
        <v>1596</v>
      </c>
      <c r="G2766" t="str">
        <f>VLOOKUP($A2766,CATMUN!$B$2:$C$1123,2,0)</f>
        <v>Medio</v>
      </c>
      <c r="H2766" t="str">
        <f>VLOOKUP($A2766,CATMUN!$B$2:$D$1123,3,0)</f>
        <v>Municipios rurales</v>
      </c>
      <c r="I2766">
        <f>VLOOKUP($A2766,CATMUN!$B$2:$G$1123,4,0)</f>
        <v>0</v>
      </c>
      <c r="J2766">
        <f>VLOOKUP($A2766,CATMUN!$B$2:$G$1123,6,0)</f>
        <v>15</v>
      </c>
      <c r="K2766" s="69">
        <v>63.078327999999999</v>
      </c>
      <c r="L2766" s="69">
        <v>484.42117360951084</v>
      </c>
      <c r="M2766" s="69">
        <v>0</v>
      </c>
      <c r="N2766" s="69">
        <v>23.02298234517821</v>
      </c>
      <c r="O2766" s="69">
        <v>0</v>
      </c>
      <c r="P2766" s="69">
        <v>235.096508</v>
      </c>
      <c r="Q2766">
        <v>0</v>
      </c>
      <c r="S2766" s="69">
        <v>340.64341899999999</v>
      </c>
      <c r="T2766">
        <v>0</v>
      </c>
      <c r="V2766" s="51">
        <v>5</v>
      </c>
      <c r="W2766" s="51">
        <v>0</v>
      </c>
      <c r="X2766" s="51">
        <v>28</v>
      </c>
    </row>
    <row r="2767" spans="1:24" x14ac:dyDescent="0.2">
      <c r="A2767">
        <v>15092</v>
      </c>
      <c r="B2767" t="s">
        <v>1296</v>
      </c>
      <c r="C2767" t="s">
        <v>1289</v>
      </c>
      <c r="D2767">
        <v>2018</v>
      </c>
      <c r="E2767" t="str">
        <f t="shared" si="43"/>
        <v>150922018</v>
      </c>
      <c r="F2767">
        <v>1963</v>
      </c>
      <c r="G2767" t="str">
        <f>VLOOKUP($A2767,CATMUN!$B$2:$C$1123,2,0)</f>
        <v>Medio</v>
      </c>
      <c r="H2767" t="str">
        <f>VLOOKUP($A2767,CATMUN!$B$2:$D$1123,3,0)</f>
        <v>Municipios rurales</v>
      </c>
      <c r="I2767">
        <f>VLOOKUP($A2767,CATMUN!$B$2:$G$1123,4,0)</f>
        <v>0</v>
      </c>
      <c r="J2767">
        <f>VLOOKUP($A2767,CATMUN!$B$2:$G$1123,6,0)</f>
        <v>15</v>
      </c>
      <c r="K2767" s="69">
        <v>31.896910999999999</v>
      </c>
      <c r="L2767" s="69">
        <v>484.42117360951084</v>
      </c>
      <c r="N2767" s="69">
        <v>23.02298234517821</v>
      </c>
      <c r="P2767" s="69">
        <v>235.096508</v>
      </c>
      <c r="Q2767">
        <v>0</v>
      </c>
      <c r="S2767" s="69">
        <v>340.64341899999999</v>
      </c>
      <c r="T2767">
        <v>0</v>
      </c>
      <c r="V2767" s="51">
        <v>5</v>
      </c>
      <c r="W2767" s="51">
        <v>1</v>
      </c>
      <c r="X2767" s="51">
        <v>28</v>
      </c>
    </row>
    <row r="2768" spans="1:24" x14ac:dyDescent="0.2">
      <c r="A2768">
        <v>15097</v>
      </c>
      <c r="B2768" t="s">
        <v>1297</v>
      </c>
      <c r="C2768" t="s">
        <v>1289</v>
      </c>
      <c r="D2768">
        <v>2018</v>
      </c>
      <c r="E2768" t="str">
        <f t="shared" si="43"/>
        <v>150972018</v>
      </c>
      <c r="F2768">
        <v>5059</v>
      </c>
      <c r="G2768" t="str">
        <f>VLOOKUP($A2768,CATMUN!$B$2:$C$1123,2,0)</f>
        <v>Medio</v>
      </c>
      <c r="H2768" t="str">
        <f>VLOOKUP($A2768,CATMUN!$B$2:$D$1123,3,0)</f>
        <v>Municipios rurales</v>
      </c>
      <c r="I2768">
        <f>VLOOKUP($A2768,CATMUN!$B$2:$G$1123,4,0)</f>
        <v>0</v>
      </c>
      <c r="J2768">
        <f>VLOOKUP($A2768,CATMUN!$B$2:$G$1123,6,0)</f>
        <v>15</v>
      </c>
      <c r="K2768" s="69">
        <v>131.62812765000001</v>
      </c>
      <c r="L2768" s="69">
        <v>484.42117360951084</v>
      </c>
      <c r="M2768" s="69">
        <v>7.9631419999999995</v>
      </c>
      <c r="N2768" s="69">
        <v>23.02298234517821</v>
      </c>
      <c r="P2768" s="69">
        <v>235.096508</v>
      </c>
      <c r="Q2768">
        <v>0</v>
      </c>
      <c r="S2768" s="69">
        <v>340.64341899999999</v>
      </c>
      <c r="T2768">
        <v>0</v>
      </c>
      <c r="V2768" s="51">
        <v>5</v>
      </c>
      <c r="W2768" s="51">
        <v>0</v>
      </c>
      <c r="X2768" s="51">
        <v>28</v>
      </c>
    </row>
    <row r="2769" spans="1:24" x14ac:dyDescent="0.2">
      <c r="A2769">
        <v>15104</v>
      </c>
      <c r="B2769" t="s">
        <v>1289</v>
      </c>
      <c r="C2769" t="s">
        <v>1289</v>
      </c>
      <c r="D2769">
        <v>2018</v>
      </c>
      <c r="E2769" t="str">
        <f t="shared" si="43"/>
        <v>151042018</v>
      </c>
      <c r="F2769">
        <v>5089</v>
      </c>
      <c r="G2769" t="str">
        <f>VLOOKUP($A2769,CATMUN!$B$2:$C$1123,2,0)</f>
        <v>Medio</v>
      </c>
      <c r="H2769" t="str">
        <f>VLOOKUP($A2769,CATMUN!$B$2:$D$1123,3,0)</f>
        <v>Municipios rurales</v>
      </c>
      <c r="I2769">
        <f>VLOOKUP($A2769,CATMUN!$B$2:$G$1123,4,0)</f>
        <v>0</v>
      </c>
      <c r="J2769">
        <f>VLOOKUP($A2769,CATMUN!$B$2:$G$1123,6,0)</f>
        <v>15</v>
      </c>
      <c r="K2769" s="69">
        <v>156.15457599999999</v>
      </c>
      <c r="L2769" s="69">
        <v>484.42117360951084</v>
      </c>
      <c r="M2769" s="69">
        <v>2.0309269999999997</v>
      </c>
      <c r="N2769" s="69">
        <v>23.02298234517821</v>
      </c>
      <c r="P2769" s="69">
        <v>235.096508</v>
      </c>
      <c r="Q2769">
        <v>0</v>
      </c>
      <c r="S2769" s="69">
        <v>340.64341899999999</v>
      </c>
      <c r="T2769">
        <v>0</v>
      </c>
      <c r="V2769" s="51">
        <v>5</v>
      </c>
      <c r="W2769" s="51">
        <v>1</v>
      </c>
      <c r="X2769" s="51">
        <v>28</v>
      </c>
    </row>
    <row r="2770" spans="1:24" x14ac:dyDescent="0.2">
      <c r="A2770">
        <v>15106</v>
      </c>
      <c r="B2770" t="s">
        <v>1298</v>
      </c>
      <c r="C2770" t="s">
        <v>1289</v>
      </c>
      <c r="D2770">
        <v>2018</v>
      </c>
      <c r="E2770" t="str">
        <f t="shared" si="43"/>
        <v>151062018</v>
      </c>
      <c r="F2770">
        <v>2198</v>
      </c>
      <c r="G2770" t="str">
        <f>VLOOKUP($A2770,CATMUN!$B$2:$C$1123,2,0)</f>
        <v>Medio</v>
      </c>
      <c r="H2770" t="str">
        <f>VLOOKUP($A2770,CATMUN!$B$2:$D$1123,3,0)</f>
        <v>Municipios rurales</v>
      </c>
      <c r="I2770">
        <f>VLOOKUP($A2770,CATMUN!$B$2:$G$1123,4,0)</f>
        <v>0</v>
      </c>
      <c r="J2770">
        <f>VLOOKUP($A2770,CATMUN!$B$2:$G$1123,6,0)</f>
        <v>15</v>
      </c>
      <c r="K2770" s="69">
        <v>96.742883000000006</v>
      </c>
      <c r="L2770" s="69">
        <v>484.42117360951084</v>
      </c>
      <c r="M2770" s="69">
        <v>0</v>
      </c>
      <c r="N2770" s="69">
        <v>23.02298234517821</v>
      </c>
      <c r="O2770" s="69">
        <v>0</v>
      </c>
      <c r="P2770" s="69">
        <v>235.096508</v>
      </c>
      <c r="Q2770">
        <v>0</v>
      </c>
      <c r="S2770" s="69">
        <v>340.64341899999999</v>
      </c>
      <c r="T2770">
        <v>0</v>
      </c>
      <c r="V2770" s="51">
        <v>5</v>
      </c>
      <c r="W2770" s="51">
        <v>0</v>
      </c>
      <c r="X2770" s="51">
        <v>28</v>
      </c>
    </row>
    <row r="2771" spans="1:24" x14ac:dyDescent="0.2">
      <c r="A2771">
        <v>15109</v>
      </c>
      <c r="B2771" t="s">
        <v>1299</v>
      </c>
      <c r="C2771" t="s">
        <v>1289</v>
      </c>
      <c r="D2771">
        <v>2018</v>
      </c>
      <c r="E2771" t="str">
        <f t="shared" si="43"/>
        <v>151092018</v>
      </c>
      <c r="F2771">
        <v>4409</v>
      </c>
      <c r="G2771" t="str">
        <f>VLOOKUP($A2771,CATMUN!$B$2:$C$1123,2,0)</f>
        <v>Medio</v>
      </c>
      <c r="H2771" t="str">
        <f>VLOOKUP($A2771,CATMUN!$B$2:$D$1123,3,0)</f>
        <v>Municipios rurales</v>
      </c>
      <c r="I2771">
        <f>VLOOKUP($A2771,CATMUN!$B$2:$G$1123,4,0)</f>
        <v>0</v>
      </c>
      <c r="J2771">
        <f>VLOOKUP($A2771,CATMUN!$B$2:$G$1123,6,0)</f>
        <v>15</v>
      </c>
      <c r="K2771" s="69">
        <v>139.405484</v>
      </c>
      <c r="L2771" s="69">
        <v>484.42117360951084</v>
      </c>
      <c r="M2771" s="69">
        <v>3.8371919999999999</v>
      </c>
      <c r="N2771" s="69">
        <v>23.02298234517821</v>
      </c>
      <c r="P2771" s="69">
        <v>235.096508</v>
      </c>
      <c r="Q2771">
        <v>0</v>
      </c>
      <c r="S2771" s="69">
        <v>340.64341899999999</v>
      </c>
      <c r="T2771">
        <v>0</v>
      </c>
      <c r="V2771" s="51">
        <v>1</v>
      </c>
      <c r="W2771" s="51">
        <v>0</v>
      </c>
      <c r="X2771" s="51">
        <v>136</v>
      </c>
    </row>
    <row r="2772" spans="1:24" x14ac:dyDescent="0.2">
      <c r="A2772">
        <v>15131</v>
      </c>
      <c r="B2772" t="s">
        <v>1301</v>
      </c>
      <c r="C2772" t="s">
        <v>1289</v>
      </c>
      <c r="D2772">
        <v>2018</v>
      </c>
      <c r="E2772" t="str">
        <f t="shared" si="43"/>
        <v>151312018</v>
      </c>
      <c r="F2772">
        <v>3143</v>
      </c>
      <c r="G2772" t="str">
        <f>VLOOKUP($A2772,CATMUN!$B$2:$C$1123,2,0)</f>
        <v>Medio</v>
      </c>
      <c r="H2772" t="str">
        <f>VLOOKUP($A2772,CATMUN!$B$2:$D$1123,3,0)</f>
        <v>Municipios rurales</v>
      </c>
      <c r="I2772">
        <f>VLOOKUP($A2772,CATMUN!$B$2:$G$1123,4,0)</f>
        <v>0</v>
      </c>
      <c r="J2772">
        <f>VLOOKUP($A2772,CATMUN!$B$2:$G$1123,6,0)</f>
        <v>15</v>
      </c>
      <c r="K2772" s="69">
        <v>162.559957</v>
      </c>
      <c r="L2772" s="69">
        <v>484.42117360951084</v>
      </c>
      <c r="M2772" s="69">
        <v>6.8736000000000005E-2</v>
      </c>
      <c r="N2772" s="69">
        <v>23.02298234517821</v>
      </c>
      <c r="P2772" s="69">
        <v>235.096508</v>
      </c>
      <c r="Q2772">
        <v>0</v>
      </c>
      <c r="S2772" s="69">
        <v>340.64341899999999</v>
      </c>
      <c r="T2772">
        <v>0</v>
      </c>
      <c r="V2772" s="51">
        <v>5</v>
      </c>
      <c r="W2772" s="51">
        <v>0</v>
      </c>
      <c r="X2772" s="51">
        <v>28</v>
      </c>
    </row>
    <row r="2773" spans="1:24" x14ac:dyDescent="0.2">
      <c r="A2773">
        <v>15135</v>
      </c>
      <c r="B2773" t="s">
        <v>1302</v>
      </c>
      <c r="C2773" t="s">
        <v>1289</v>
      </c>
      <c r="D2773">
        <v>2018</v>
      </c>
      <c r="E2773" t="str">
        <f t="shared" si="43"/>
        <v>151352018</v>
      </c>
      <c r="F2773">
        <v>3121</v>
      </c>
      <c r="G2773" t="str">
        <f>VLOOKUP($A2773,CATMUN!$B$2:$C$1123,2,0)</f>
        <v>Medio</v>
      </c>
      <c r="H2773" t="str">
        <f>VLOOKUP($A2773,CATMUN!$B$2:$D$1123,3,0)</f>
        <v>Municipios rurales</v>
      </c>
      <c r="I2773">
        <f>VLOOKUP($A2773,CATMUN!$B$2:$G$1123,4,0)</f>
        <v>0</v>
      </c>
      <c r="J2773">
        <f>VLOOKUP($A2773,CATMUN!$B$2:$G$1123,6,0)</f>
        <v>15</v>
      </c>
      <c r="K2773" s="69">
        <v>100.50030000000001</v>
      </c>
      <c r="L2773" s="69">
        <v>484.42117360951084</v>
      </c>
      <c r="N2773" s="69">
        <v>23.02298234517821</v>
      </c>
      <c r="P2773" s="69">
        <v>235.096508</v>
      </c>
      <c r="Q2773">
        <v>0</v>
      </c>
      <c r="S2773" s="69">
        <v>340.64341899999999</v>
      </c>
      <c r="T2773">
        <v>0</v>
      </c>
      <c r="V2773" s="51">
        <v>5</v>
      </c>
      <c r="W2773" s="51">
        <v>2</v>
      </c>
      <c r="X2773" s="51">
        <v>28</v>
      </c>
    </row>
    <row r="2774" spans="1:24" x14ac:dyDescent="0.2">
      <c r="A2774">
        <v>15172</v>
      </c>
      <c r="B2774" t="s">
        <v>1304</v>
      </c>
      <c r="C2774" t="s">
        <v>1289</v>
      </c>
      <c r="D2774">
        <v>2018</v>
      </c>
      <c r="E2774" t="str">
        <f t="shared" si="43"/>
        <v>151722018</v>
      </c>
      <c r="F2774">
        <v>3209</v>
      </c>
      <c r="G2774" t="str">
        <f>VLOOKUP($A2774,CATMUN!$B$2:$C$1123,2,0)</f>
        <v>Alto</v>
      </c>
      <c r="H2774" t="str">
        <f>VLOOKUP($A2774,CATMUN!$B$2:$D$1123,3,0)</f>
        <v>Municipios rurales</v>
      </c>
      <c r="I2774">
        <f>VLOOKUP($A2774,CATMUN!$B$2:$G$1123,4,0)</f>
        <v>0</v>
      </c>
      <c r="J2774">
        <f>VLOOKUP($A2774,CATMUN!$B$2:$G$1123,6,0)</f>
        <v>15</v>
      </c>
      <c r="K2774" s="69">
        <v>209.192779</v>
      </c>
      <c r="L2774" s="69">
        <v>484.42117360951084</v>
      </c>
      <c r="M2774" s="69">
        <v>4.0984218599999993</v>
      </c>
      <c r="N2774" s="69">
        <v>23.02298234517821</v>
      </c>
      <c r="P2774" s="69">
        <v>235.096508</v>
      </c>
      <c r="Q2774">
        <v>0</v>
      </c>
      <c r="S2774" s="69">
        <v>340.64341899999999</v>
      </c>
      <c r="T2774">
        <v>0</v>
      </c>
      <c r="U2774">
        <v>28.092155999999999</v>
      </c>
      <c r="V2774" s="51">
        <v>5</v>
      </c>
      <c r="W2774" s="51">
        <v>4</v>
      </c>
      <c r="X2774" s="51">
        <v>28</v>
      </c>
    </row>
    <row r="2775" spans="1:24" x14ac:dyDescent="0.2">
      <c r="A2775">
        <v>15180</v>
      </c>
      <c r="B2775" t="s">
        <v>1306</v>
      </c>
      <c r="C2775" t="s">
        <v>1289</v>
      </c>
      <c r="D2775">
        <v>2018</v>
      </c>
      <c r="E2775" t="str">
        <f t="shared" si="43"/>
        <v>151802018</v>
      </c>
      <c r="F2775">
        <v>3994</v>
      </c>
      <c r="G2775" t="str">
        <f>VLOOKUP($A2775,CATMUN!$B$2:$C$1123,2,0)</f>
        <v>Bajo</v>
      </c>
      <c r="H2775" t="str">
        <f>VLOOKUP($A2775,CATMUN!$B$2:$D$1123,3,0)</f>
        <v>Municipios rurales</v>
      </c>
      <c r="I2775">
        <f>VLOOKUP($A2775,CATMUN!$B$2:$G$1123,4,0)</f>
        <v>0</v>
      </c>
      <c r="J2775">
        <f>VLOOKUP($A2775,CATMUN!$B$2:$G$1123,6,0)</f>
        <v>15</v>
      </c>
      <c r="K2775" s="69">
        <v>112.26358999999999</v>
      </c>
      <c r="L2775" s="69">
        <v>484.42117360951084</v>
      </c>
      <c r="N2775" s="69">
        <v>23.02298234517821</v>
      </c>
      <c r="P2775" s="69">
        <v>235.096508</v>
      </c>
      <c r="Q2775">
        <v>0</v>
      </c>
      <c r="S2775" s="69">
        <v>340.64341899999999</v>
      </c>
      <c r="T2775">
        <v>0</v>
      </c>
      <c r="V2775" s="51">
        <v>5</v>
      </c>
      <c r="W2775" s="51">
        <v>0</v>
      </c>
      <c r="X2775" s="51">
        <v>28</v>
      </c>
    </row>
    <row r="2776" spans="1:24" x14ac:dyDescent="0.2">
      <c r="A2776">
        <v>15183</v>
      </c>
      <c r="B2776" t="s">
        <v>1307</v>
      </c>
      <c r="C2776" t="s">
        <v>1289</v>
      </c>
      <c r="D2776">
        <v>2018</v>
      </c>
      <c r="E2776" t="str">
        <f t="shared" si="43"/>
        <v>151832018</v>
      </c>
      <c r="F2776">
        <v>8045</v>
      </c>
      <c r="G2776" t="str">
        <f>VLOOKUP($A2776,CATMUN!$B$2:$C$1123,2,0)</f>
        <v>Medio</v>
      </c>
      <c r="H2776" t="str">
        <f>VLOOKUP($A2776,CATMUN!$B$2:$D$1123,3,0)</f>
        <v>Municipios rurales</v>
      </c>
      <c r="I2776">
        <f>VLOOKUP($A2776,CATMUN!$B$2:$G$1123,4,0)</f>
        <v>0</v>
      </c>
      <c r="J2776">
        <f>VLOOKUP($A2776,CATMUN!$B$2:$G$1123,6,0)</f>
        <v>15</v>
      </c>
      <c r="K2776" s="69">
        <v>104.445025</v>
      </c>
      <c r="L2776" s="69">
        <v>484.42117360951084</v>
      </c>
      <c r="M2776" s="69">
        <v>1.1913479999999999</v>
      </c>
      <c r="N2776" s="69">
        <v>23.02298234517821</v>
      </c>
      <c r="P2776" s="69">
        <v>235.096508</v>
      </c>
      <c r="Q2776">
        <v>0</v>
      </c>
      <c r="S2776" s="69">
        <v>340.64341899999999</v>
      </c>
      <c r="T2776">
        <v>0</v>
      </c>
      <c r="U2776">
        <v>3.4532E-2</v>
      </c>
      <c r="V2776" s="51">
        <v>5</v>
      </c>
      <c r="W2776" s="51">
        <v>3</v>
      </c>
      <c r="X2776" s="51">
        <v>28</v>
      </c>
    </row>
    <row r="2777" spans="1:24" x14ac:dyDescent="0.2">
      <c r="A2777">
        <v>15185</v>
      </c>
      <c r="B2777" t="s">
        <v>1308</v>
      </c>
      <c r="C2777" t="s">
        <v>1289</v>
      </c>
      <c r="D2777">
        <v>2018</v>
      </c>
      <c r="E2777" t="str">
        <f t="shared" si="43"/>
        <v>151852018</v>
      </c>
      <c r="F2777">
        <v>5830</v>
      </c>
      <c r="G2777" t="str">
        <f>VLOOKUP($A2777,CATMUN!$B$2:$C$1123,2,0)</f>
        <v>Medio</v>
      </c>
      <c r="H2777" t="str">
        <f>VLOOKUP($A2777,CATMUN!$B$2:$D$1123,3,0)</f>
        <v>Municipios rurales</v>
      </c>
      <c r="I2777">
        <f>VLOOKUP($A2777,CATMUN!$B$2:$G$1123,4,0)</f>
        <v>0</v>
      </c>
      <c r="J2777">
        <f>VLOOKUP($A2777,CATMUN!$B$2:$G$1123,6,0)</f>
        <v>15</v>
      </c>
      <c r="K2777" s="69">
        <v>291.06382900000006</v>
      </c>
      <c r="L2777" s="69">
        <v>484.42117360951084</v>
      </c>
      <c r="M2777" s="69">
        <v>1.1992539999999998</v>
      </c>
      <c r="N2777" s="69">
        <v>23.02298234517821</v>
      </c>
      <c r="P2777" s="69">
        <v>235.096508</v>
      </c>
      <c r="Q2777">
        <v>0</v>
      </c>
      <c r="S2777" s="69">
        <v>340.64341899999999</v>
      </c>
      <c r="T2777">
        <v>0</v>
      </c>
      <c r="V2777" s="51">
        <v>1</v>
      </c>
      <c r="W2777" s="51">
        <v>1</v>
      </c>
      <c r="X2777" s="51">
        <v>136</v>
      </c>
    </row>
    <row r="2778" spans="1:24" x14ac:dyDescent="0.2">
      <c r="A2778">
        <v>15189</v>
      </c>
      <c r="B2778" t="s">
        <v>1310</v>
      </c>
      <c r="C2778" t="s">
        <v>1289</v>
      </c>
      <c r="D2778">
        <v>2018</v>
      </c>
      <c r="E2778" t="str">
        <f t="shared" si="43"/>
        <v>151892018</v>
      </c>
      <c r="F2778">
        <v>4635</v>
      </c>
      <c r="G2778" t="str">
        <f>VLOOKUP($A2778,CATMUN!$B$2:$C$1123,2,0)</f>
        <v>Medio</v>
      </c>
      <c r="H2778" t="str">
        <f>VLOOKUP($A2778,CATMUN!$B$2:$D$1123,3,0)</f>
        <v>Municipios rurales</v>
      </c>
      <c r="I2778">
        <f>VLOOKUP($A2778,CATMUN!$B$2:$G$1123,4,0)</f>
        <v>0</v>
      </c>
      <c r="J2778">
        <f>VLOOKUP($A2778,CATMUN!$B$2:$G$1123,6,0)</f>
        <v>15</v>
      </c>
      <c r="K2778" s="69">
        <v>181.61924999999999</v>
      </c>
      <c r="L2778" s="69">
        <v>484.42117360951084</v>
      </c>
      <c r="M2778" s="69">
        <v>8.8735879999999998</v>
      </c>
      <c r="N2778" s="69">
        <v>23.02298234517821</v>
      </c>
      <c r="O2778" s="69">
        <v>27.921984999999999</v>
      </c>
      <c r="P2778" s="69">
        <v>235.096508</v>
      </c>
      <c r="Q2778">
        <v>1</v>
      </c>
      <c r="S2778" s="69">
        <v>340.64341899999999</v>
      </c>
      <c r="T2778">
        <v>0</v>
      </c>
      <c r="V2778" s="51">
        <v>5</v>
      </c>
      <c r="W2778" s="51">
        <v>0</v>
      </c>
      <c r="X2778" s="51">
        <v>28</v>
      </c>
    </row>
    <row r="2779" spans="1:24" x14ac:dyDescent="0.2">
      <c r="A2779">
        <v>15212</v>
      </c>
      <c r="B2779" t="s">
        <v>1312</v>
      </c>
      <c r="C2779" t="s">
        <v>1289</v>
      </c>
      <c r="D2779">
        <v>2018</v>
      </c>
      <c r="E2779" t="str">
        <f t="shared" si="43"/>
        <v>152122018</v>
      </c>
      <c r="F2779">
        <v>3619</v>
      </c>
      <c r="G2779" t="str">
        <f>VLOOKUP($A2779,CATMUN!$B$2:$C$1123,2,0)</f>
        <v>Medio</v>
      </c>
      <c r="H2779" t="str">
        <f>VLOOKUP($A2779,CATMUN!$B$2:$D$1123,3,0)</f>
        <v>Municipios rurales</v>
      </c>
      <c r="I2779">
        <f>VLOOKUP($A2779,CATMUN!$B$2:$G$1123,4,0)</f>
        <v>0</v>
      </c>
      <c r="J2779">
        <f>VLOOKUP($A2779,CATMUN!$B$2:$G$1123,6,0)</f>
        <v>15</v>
      </c>
      <c r="K2779" s="69">
        <v>125.79763800000001</v>
      </c>
      <c r="L2779" s="69">
        <v>484.42117360951084</v>
      </c>
      <c r="M2779" s="69">
        <v>0</v>
      </c>
      <c r="N2779" s="69">
        <v>23.02298234517821</v>
      </c>
      <c r="P2779" s="69">
        <v>235.096508</v>
      </c>
      <c r="Q2779">
        <v>0</v>
      </c>
      <c r="S2779" s="69">
        <v>340.64341899999999</v>
      </c>
      <c r="T2779">
        <v>0</v>
      </c>
      <c r="V2779" s="51">
        <v>5</v>
      </c>
      <c r="W2779" s="51">
        <v>0</v>
      </c>
      <c r="X2779" s="51">
        <v>28</v>
      </c>
    </row>
    <row r="2780" spans="1:24" x14ac:dyDescent="0.2">
      <c r="A2780">
        <v>15218</v>
      </c>
      <c r="B2780" t="s">
        <v>1314</v>
      </c>
      <c r="C2780" t="s">
        <v>1289</v>
      </c>
      <c r="D2780">
        <v>2018</v>
      </c>
      <c r="E2780" t="str">
        <f t="shared" si="43"/>
        <v>152182018</v>
      </c>
      <c r="F2780">
        <v>2806</v>
      </c>
      <c r="G2780" t="str">
        <f>VLOOKUP($A2780,CATMUN!$B$2:$C$1123,2,0)</f>
        <v>Bajo</v>
      </c>
      <c r="H2780" t="str">
        <f>VLOOKUP($A2780,CATMUN!$B$2:$D$1123,3,0)</f>
        <v>Municipios rurales</v>
      </c>
      <c r="I2780">
        <f>VLOOKUP($A2780,CATMUN!$B$2:$G$1123,4,0)</f>
        <v>0</v>
      </c>
      <c r="J2780">
        <f>VLOOKUP($A2780,CATMUN!$B$2:$G$1123,6,0)</f>
        <v>15</v>
      </c>
      <c r="K2780" s="69">
        <v>17.706616999999998</v>
      </c>
      <c r="L2780" s="69">
        <v>484.42117360951084</v>
      </c>
      <c r="N2780" s="69">
        <v>23.02298234517821</v>
      </c>
      <c r="P2780" s="69">
        <v>235.096508</v>
      </c>
      <c r="Q2780">
        <v>0</v>
      </c>
      <c r="S2780" s="69">
        <v>340.64341899999999</v>
      </c>
      <c r="T2780">
        <v>0</v>
      </c>
      <c r="V2780" s="51">
        <v>5</v>
      </c>
      <c r="W2780" s="51" t="e">
        <v>#N/A</v>
      </c>
      <c r="X2780" s="51" t="e">
        <v>#N/A</v>
      </c>
    </row>
    <row r="2781" spans="1:24" x14ac:dyDescent="0.2">
      <c r="A2781">
        <v>15223</v>
      </c>
      <c r="B2781" t="s">
        <v>1315</v>
      </c>
      <c r="C2781" t="s">
        <v>1289</v>
      </c>
      <c r="D2781">
        <v>2018</v>
      </c>
      <c r="E2781" t="str">
        <f t="shared" si="43"/>
        <v>152232018</v>
      </c>
      <c r="F2781">
        <v>10319</v>
      </c>
      <c r="G2781" t="str">
        <f>VLOOKUP($A2781,CATMUN!$B$2:$C$1123,2,0)</f>
        <v>Alto</v>
      </c>
      <c r="H2781" t="str">
        <f>VLOOKUP($A2781,CATMUN!$B$2:$D$1123,3,0)</f>
        <v>Municipios rurales</v>
      </c>
      <c r="I2781">
        <f>VLOOKUP($A2781,CATMUN!$B$2:$G$1123,4,0)</f>
        <v>0</v>
      </c>
      <c r="J2781">
        <f>VLOOKUP($A2781,CATMUN!$B$2:$G$1123,6,0)</f>
        <v>15</v>
      </c>
      <c r="K2781" s="69">
        <v>408.36307299999999</v>
      </c>
      <c r="L2781" s="69">
        <v>484.42117360951084</v>
      </c>
      <c r="M2781" s="69">
        <v>2.1115999999999997</v>
      </c>
      <c r="N2781" s="69">
        <v>23.02298234517821</v>
      </c>
      <c r="P2781" s="69">
        <v>235.096508</v>
      </c>
      <c r="Q2781">
        <v>0</v>
      </c>
      <c r="S2781" s="69">
        <v>340.64341899999999</v>
      </c>
      <c r="T2781">
        <v>0</v>
      </c>
      <c r="V2781" s="51">
        <v>3</v>
      </c>
      <c r="W2781" s="51">
        <v>3</v>
      </c>
      <c r="X2781" s="51">
        <v>31</v>
      </c>
    </row>
    <row r="2782" spans="1:24" x14ac:dyDescent="0.2">
      <c r="A2782">
        <v>15232</v>
      </c>
      <c r="B2782" t="s">
        <v>1318</v>
      </c>
      <c r="C2782" t="s">
        <v>1289</v>
      </c>
      <c r="D2782">
        <v>2018</v>
      </c>
      <c r="E2782" t="str">
        <f t="shared" si="43"/>
        <v>152322018</v>
      </c>
      <c r="F2782">
        <v>4684</v>
      </c>
      <c r="G2782" t="str">
        <f>VLOOKUP($A2782,CATMUN!$B$2:$C$1123,2,0)</f>
        <v>Medio</v>
      </c>
      <c r="H2782" t="str">
        <f>VLOOKUP($A2782,CATMUN!$B$2:$D$1123,3,0)</f>
        <v>Municipios rurales</v>
      </c>
      <c r="I2782">
        <f>VLOOKUP($A2782,CATMUN!$B$2:$G$1123,4,0)</f>
        <v>0</v>
      </c>
      <c r="J2782">
        <f>VLOOKUP($A2782,CATMUN!$B$2:$G$1123,6,0)</f>
        <v>15</v>
      </c>
      <c r="K2782" s="69">
        <v>186.621332</v>
      </c>
      <c r="L2782" s="69">
        <v>484.42117360951084</v>
      </c>
      <c r="M2782" s="69">
        <v>0.79691899999999993</v>
      </c>
      <c r="N2782" s="69">
        <v>23.02298234517821</v>
      </c>
      <c r="P2782" s="69">
        <v>235.096508</v>
      </c>
      <c r="Q2782">
        <v>0</v>
      </c>
      <c r="S2782" s="69">
        <v>340.64341899999999</v>
      </c>
      <c r="T2782">
        <v>0</v>
      </c>
      <c r="V2782" s="51">
        <v>5</v>
      </c>
      <c r="W2782" s="51">
        <v>1</v>
      </c>
      <c r="X2782" s="51">
        <v>28</v>
      </c>
    </row>
    <row r="2783" spans="1:24" x14ac:dyDescent="0.2">
      <c r="A2783">
        <v>15236</v>
      </c>
      <c r="B2783" t="s">
        <v>1319</v>
      </c>
      <c r="C2783" t="s">
        <v>1289</v>
      </c>
      <c r="D2783">
        <v>2018</v>
      </c>
      <c r="E2783" t="str">
        <f t="shared" si="43"/>
        <v>152362018</v>
      </c>
      <c r="F2783">
        <v>2479</v>
      </c>
      <c r="G2783" t="str">
        <f>VLOOKUP($A2783,CATMUN!$B$2:$C$1123,2,0)</f>
        <v>Medio</v>
      </c>
      <c r="H2783" t="str">
        <f>VLOOKUP($A2783,CATMUN!$B$2:$D$1123,3,0)</f>
        <v>Municipios rurales</v>
      </c>
      <c r="I2783">
        <f>VLOOKUP($A2783,CATMUN!$B$2:$G$1123,4,0)</f>
        <v>0</v>
      </c>
      <c r="J2783">
        <f>VLOOKUP($A2783,CATMUN!$B$2:$G$1123,6,0)</f>
        <v>15</v>
      </c>
      <c r="K2783" s="69">
        <v>54.558098000000001</v>
      </c>
      <c r="L2783" s="69">
        <v>484.42117360951084</v>
      </c>
      <c r="M2783" s="69">
        <v>0</v>
      </c>
      <c r="N2783" s="69">
        <v>23.02298234517821</v>
      </c>
      <c r="P2783" s="69">
        <v>235.096508</v>
      </c>
      <c r="Q2783">
        <v>0</v>
      </c>
      <c r="S2783" s="69">
        <v>340.64341899999999</v>
      </c>
      <c r="T2783">
        <v>0</v>
      </c>
      <c r="V2783" s="51">
        <v>1</v>
      </c>
      <c r="W2783" s="51">
        <v>6</v>
      </c>
      <c r="X2783" s="51">
        <v>136</v>
      </c>
    </row>
    <row r="2784" spans="1:24" x14ac:dyDescent="0.2">
      <c r="A2784">
        <v>15244</v>
      </c>
      <c r="B2784" t="s">
        <v>1321</v>
      </c>
      <c r="C2784" t="s">
        <v>1289</v>
      </c>
      <c r="D2784">
        <v>2018</v>
      </c>
      <c r="E2784" t="str">
        <f t="shared" si="43"/>
        <v>152442018</v>
      </c>
      <c r="F2784">
        <v>4215</v>
      </c>
      <c r="G2784" t="str">
        <f>VLOOKUP($A2784,CATMUN!$B$2:$C$1123,2,0)</f>
        <v>Bajo</v>
      </c>
      <c r="H2784" t="str">
        <f>VLOOKUP($A2784,CATMUN!$B$2:$D$1123,3,0)</f>
        <v>Municipios rurales</v>
      </c>
      <c r="I2784">
        <f>VLOOKUP($A2784,CATMUN!$B$2:$G$1123,4,0)</f>
        <v>0</v>
      </c>
      <c r="J2784">
        <f>VLOOKUP($A2784,CATMUN!$B$2:$G$1123,6,0)</f>
        <v>15</v>
      </c>
      <c r="K2784" s="69">
        <v>245.122569</v>
      </c>
      <c r="L2784" s="69">
        <v>484.42117360951084</v>
      </c>
      <c r="M2784" s="69">
        <v>0</v>
      </c>
      <c r="N2784" s="69">
        <v>23.02298234517821</v>
      </c>
      <c r="P2784" s="69">
        <v>235.096508</v>
      </c>
      <c r="Q2784">
        <v>0</v>
      </c>
      <c r="R2784">
        <v>0</v>
      </c>
      <c r="S2784" s="69">
        <v>340.64341899999999</v>
      </c>
      <c r="T2784">
        <v>0</v>
      </c>
      <c r="V2784" s="51">
        <v>5</v>
      </c>
      <c r="W2784" s="51">
        <v>2</v>
      </c>
      <c r="X2784" s="51">
        <v>28</v>
      </c>
    </row>
    <row r="2785" spans="1:24" x14ac:dyDescent="0.2">
      <c r="A2785">
        <v>15276</v>
      </c>
      <c r="B2785" t="s">
        <v>1324</v>
      </c>
      <c r="C2785" t="s">
        <v>1289</v>
      </c>
      <c r="D2785">
        <v>2018</v>
      </c>
      <c r="E2785" t="str">
        <f t="shared" si="43"/>
        <v>152762018</v>
      </c>
      <c r="F2785">
        <v>3266</v>
      </c>
      <c r="G2785" t="str">
        <f>VLOOKUP($A2785,CATMUN!$B$2:$C$1123,2,0)</f>
        <v>Bajo</v>
      </c>
      <c r="H2785" t="str">
        <f>VLOOKUP($A2785,CATMUN!$B$2:$D$1123,3,0)</f>
        <v>Municipios rurales</v>
      </c>
      <c r="I2785">
        <f>VLOOKUP($A2785,CATMUN!$B$2:$G$1123,4,0)</f>
        <v>0</v>
      </c>
      <c r="J2785">
        <f>VLOOKUP($A2785,CATMUN!$B$2:$G$1123,6,0)</f>
        <v>15</v>
      </c>
      <c r="K2785" s="69">
        <v>52.404851999999998</v>
      </c>
      <c r="L2785" s="69">
        <v>484.42117360951084</v>
      </c>
      <c r="M2785" s="69">
        <v>1.2838000000000001</v>
      </c>
      <c r="N2785" s="69">
        <v>23.02298234517821</v>
      </c>
      <c r="P2785" s="69">
        <v>235.096508</v>
      </c>
      <c r="Q2785">
        <v>0</v>
      </c>
      <c r="S2785" s="69">
        <v>340.64341899999999</v>
      </c>
      <c r="T2785">
        <v>0</v>
      </c>
      <c r="V2785" s="51">
        <v>5</v>
      </c>
      <c r="W2785" s="51">
        <v>2</v>
      </c>
      <c r="X2785" s="51">
        <v>28</v>
      </c>
    </row>
    <row r="2786" spans="1:24" x14ac:dyDescent="0.2">
      <c r="A2786">
        <v>15293</v>
      </c>
      <c r="B2786" t="s">
        <v>1325</v>
      </c>
      <c r="C2786" t="s">
        <v>1289</v>
      </c>
      <c r="D2786">
        <v>2018</v>
      </c>
      <c r="E2786" t="str">
        <f t="shared" si="43"/>
        <v>152932018</v>
      </c>
      <c r="F2786">
        <v>2789</v>
      </c>
      <c r="G2786" t="str">
        <f>VLOOKUP($A2786,CATMUN!$B$2:$C$1123,2,0)</f>
        <v>Medio</v>
      </c>
      <c r="H2786" t="str">
        <f>VLOOKUP($A2786,CATMUN!$B$2:$D$1123,3,0)</f>
        <v>Municipios rurales</v>
      </c>
      <c r="I2786">
        <f>VLOOKUP($A2786,CATMUN!$B$2:$G$1123,4,0)</f>
        <v>0</v>
      </c>
      <c r="J2786">
        <f>VLOOKUP($A2786,CATMUN!$B$2:$G$1123,6,0)</f>
        <v>15</v>
      </c>
      <c r="K2786" s="69">
        <v>113.53730299999999</v>
      </c>
      <c r="L2786" s="69">
        <v>484.42117360951084</v>
      </c>
      <c r="M2786" s="69">
        <v>21.237759999999998</v>
      </c>
      <c r="N2786" s="69">
        <v>23.02298234517821</v>
      </c>
      <c r="P2786" s="69">
        <v>235.096508</v>
      </c>
      <c r="Q2786">
        <v>0</v>
      </c>
      <c r="S2786" s="69">
        <v>340.64341899999999</v>
      </c>
      <c r="T2786">
        <v>0</v>
      </c>
      <c r="V2786" s="51">
        <v>5</v>
      </c>
      <c r="W2786" s="51">
        <v>0</v>
      </c>
      <c r="X2786" s="51">
        <v>28</v>
      </c>
    </row>
    <row r="2787" spans="1:24" x14ac:dyDescent="0.2">
      <c r="A2787">
        <v>15296</v>
      </c>
      <c r="B2787" t="s">
        <v>1326</v>
      </c>
      <c r="C2787" t="s">
        <v>1289</v>
      </c>
      <c r="D2787">
        <v>2018</v>
      </c>
      <c r="E2787" t="str">
        <f t="shared" si="43"/>
        <v>152962018</v>
      </c>
      <c r="F2787">
        <v>4850</v>
      </c>
      <c r="G2787" t="str">
        <f>VLOOKUP($A2787,CATMUN!$B$2:$C$1123,2,0)</f>
        <v>Alto</v>
      </c>
      <c r="H2787" t="str">
        <f>VLOOKUP($A2787,CATMUN!$B$2:$D$1123,3,0)</f>
        <v>Municipios rurales</v>
      </c>
      <c r="I2787">
        <f>VLOOKUP($A2787,CATMUN!$B$2:$G$1123,4,0)</f>
        <v>0</v>
      </c>
      <c r="J2787">
        <f>VLOOKUP($A2787,CATMUN!$B$2:$G$1123,6,0)</f>
        <v>15</v>
      </c>
      <c r="K2787" s="69">
        <v>72.884235000000004</v>
      </c>
      <c r="L2787" s="69">
        <v>484.42117360951084</v>
      </c>
      <c r="M2787" s="69">
        <v>0</v>
      </c>
      <c r="N2787" s="69">
        <v>23.02298234517821</v>
      </c>
      <c r="P2787" s="69">
        <v>235.096508</v>
      </c>
      <c r="Q2787">
        <v>0</v>
      </c>
      <c r="S2787" s="69">
        <v>340.64341899999999</v>
      </c>
      <c r="T2787">
        <v>0</v>
      </c>
      <c r="V2787" s="51">
        <v>5</v>
      </c>
      <c r="W2787" s="51">
        <v>0</v>
      </c>
      <c r="X2787" s="51">
        <v>28</v>
      </c>
    </row>
    <row r="2788" spans="1:24" x14ac:dyDescent="0.2">
      <c r="A2788">
        <v>15317</v>
      </c>
      <c r="B2788" t="s">
        <v>1328</v>
      </c>
      <c r="C2788" t="s">
        <v>1289</v>
      </c>
      <c r="D2788">
        <v>2018</v>
      </c>
      <c r="E2788" t="str">
        <f t="shared" si="43"/>
        <v>153172018</v>
      </c>
      <c r="F2788">
        <v>1865</v>
      </c>
      <c r="G2788" t="str">
        <f>VLOOKUP($A2788,CATMUN!$B$2:$C$1123,2,0)</f>
        <v>Medio</v>
      </c>
      <c r="H2788" t="str">
        <f>VLOOKUP($A2788,CATMUN!$B$2:$D$1123,3,0)</f>
        <v>Municipios rurales</v>
      </c>
      <c r="I2788">
        <f>VLOOKUP($A2788,CATMUN!$B$2:$G$1123,4,0)</f>
        <v>0</v>
      </c>
      <c r="J2788">
        <f>VLOOKUP($A2788,CATMUN!$B$2:$G$1123,6,0)</f>
        <v>15</v>
      </c>
      <c r="K2788" s="69">
        <v>38.902551000000003</v>
      </c>
      <c r="L2788" s="69">
        <v>484.42117360951084</v>
      </c>
      <c r="N2788" s="69">
        <v>23.02298234517821</v>
      </c>
      <c r="P2788" s="69">
        <v>235.096508</v>
      </c>
      <c r="Q2788">
        <v>0</v>
      </c>
      <c r="S2788" s="69">
        <v>340.64341899999999</v>
      </c>
      <c r="T2788">
        <v>0</v>
      </c>
      <c r="V2788" s="51">
        <v>5</v>
      </c>
      <c r="W2788" s="51">
        <v>2</v>
      </c>
      <c r="X2788" s="51">
        <v>28</v>
      </c>
    </row>
    <row r="2789" spans="1:24" x14ac:dyDescent="0.2">
      <c r="A2789">
        <v>15325</v>
      </c>
      <c r="B2789" t="s">
        <v>1330</v>
      </c>
      <c r="C2789" t="s">
        <v>1289</v>
      </c>
      <c r="D2789">
        <v>2018</v>
      </c>
      <c r="E2789" t="str">
        <f t="shared" si="43"/>
        <v>153252018</v>
      </c>
      <c r="F2789">
        <v>3400</v>
      </c>
      <c r="G2789" t="str">
        <f>VLOOKUP($A2789,CATMUN!$B$2:$C$1123,2,0)</f>
        <v>Medio</v>
      </c>
      <c r="H2789" t="str">
        <f>VLOOKUP($A2789,CATMUN!$B$2:$D$1123,3,0)</f>
        <v>Municipios rurales</v>
      </c>
      <c r="I2789">
        <f>VLOOKUP($A2789,CATMUN!$B$2:$G$1123,4,0)</f>
        <v>0</v>
      </c>
      <c r="J2789">
        <f>VLOOKUP($A2789,CATMUN!$B$2:$G$1123,6,0)</f>
        <v>15</v>
      </c>
      <c r="K2789" s="69">
        <v>212.342669</v>
      </c>
      <c r="L2789" s="69">
        <v>484.42117360951084</v>
      </c>
      <c r="M2789" s="69">
        <v>1.5697070000000002</v>
      </c>
      <c r="N2789" s="69">
        <v>23.02298234517821</v>
      </c>
      <c r="P2789" s="69">
        <v>235.096508</v>
      </c>
      <c r="Q2789">
        <v>0</v>
      </c>
      <c r="S2789" s="69">
        <v>340.64341899999999</v>
      </c>
      <c r="T2789">
        <v>0</v>
      </c>
      <c r="V2789" s="51">
        <v>1</v>
      </c>
      <c r="W2789" s="51">
        <v>4</v>
      </c>
      <c r="X2789" s="51">
        <v>136</v>
      </c>
    </row>
    <row r="2790" spans="1:24" x14ac:dyDescent="0.2">
      <c r="A2790">
        <v>15332</v>
      </c>
      <c r="B2790" t="s">
        <v>2306</v>
      </c>
      <c r="C2790" t="s">
        <v>1289</v>
      </c>
      <c r="D2790">
        <v>2018</v>
      </c>
      <c r="E2790" t="str">
        <f t="shared" si="43"/>
        <v>153322018</v>
      </c>
      <c r="F2790">
        <v>4279</v>
      </c>
      <c r="G2790" t="str">
        <f>VLOOKUP($A2790,CATMUN!$B$2:$C$1123,2,0)</f>
        <v>Bajo</v>
      </c>
      <c r="H2790" t="str">
        <f>VLOOKUP($A2790,CATMUN!$B$2:$D$1123,3,0)</f>
        <v>Municipios rurales</v>
      </c>
      <c r="I2790">
        <f>VLOOKUP($A2790,CATMUN!$B$2:$G$1123,4,0)</f>
        <v>0</v>
      </c>
      <c r="J2790">
        <f>VLOOKUP($A2790,CATMUN!$B$2:$G$1123,6,0)</f>
        <v>15</v>
      </c>
      <c r="K2790" s="69">
        <v>99.266464000000013</v>
      </c>
      <c r="L2790" s="69">
        <v>484.42117360951084</v>
      </c>
      <c r="N2790" s="69">
        <v>23.02298234517821</v>
      </c>
      <c r="P2790" s="69">
        <v>235.096508</v>
      </c>
      <c r="Q2790">
        <v>0</v>
      </c>
      <c r="S2790" s="69">
        <v>340.64341899999999</v>
      </c>
      <c r="T2790">
        <v>0</v>
      </c>
      <c r="V2790" s="51">
        <v>5</v>
      </c>
      <c r="W2790" s="51">
        <v>0</v>
      </c>
      <c r="X2790" s="51">
        <v>28</v>
      </c>
    </row>
    <row r="2791" spans="1:24" x14ac:dyDescent="0.2">
      <c r="A2791">
        <v>15368</v>
      </c>
      <c r="B2791" t="s">
        <v>1334</v>
      </c>
      <c r="C2791" t="s">
        <v>1289</v>
      </c>
      <c r="D2791">
        <v>2018</v>
      </c>
      <c r="E2791" t="str">
        <f t="shared" si="43"/>
        <v>153682018</v>
      </c>
      <c r="F2791">
        <v>3929</v>
      </c>
      <c r="G2791" t="str">
        <f>VLOOKUP($A2791,CATMUN!$B$2:$C$1123,2,0)</f>
        <v>Alto</v>
      </c>
      <c r="H2791" t="str">
        <f>VLOOKUP($A2791,CATMUN!$B$2:$D$1123,3,0)</f>
        <v>Municipios rurales</v>
      </c>
      <c r="I2791">
        <f>VLOOKUP($A2791,CATMUN!$B$2:$G$1123,4,0)</f>
        <v>0</v>
      </c>
      <c r="J2791">
        <f>VLOOKUP($A2791,CATMUN!$B$2:$G$1123,6,0)</f>
        <v>15</v>
      </c>
      <c r="K2791" s="69">
        <v>27.184851999999999</v>
      </c>
      <c r="L2791" s="69">
        <v>484.42117360951084</v>
      </c>
      <c r="M2791" s="69">
        <v>0</v>
      </c>
      <c r="N2791" s="69">
        <v>23.02298234517821</v>
      </c>
      <c r="P2791" s="69">
        <v>235.096508</v>
      </c>
      <c r="Q2791">
        <v>0</v>
      </c>
      <c r="S2791" s="69">
        <v>340.64341899999999</v>
      </c>
      <c r="T2791">
        <v>0</v>
      </c>
      <c r="V2791" s="51">
        <v>5</v>
      </c>
      <c r="W2791" s="51">
        <v>0</v>
      </c>
      <c r="X2791" s="51">
        <v>28</v>
      </c>
    </row>
    <row r="2792" spans="1:24" x14ac:dyDescent="0.2">
      <c r="A2792">
        <v>15377</v>
      </c>
      <c r="B2792" t="s">
        <v>1335</v>
      </c>
      <c r="C2792" t="s">
        <v>1289</v>
      </c>
      <c r="D2792">
        <v>2018</v>
      </c>
      <c r="E2792" t="str">
        <f t="shared" si="43"/>
        <v>153772018</v>
      </c>
      <c r="F2792">
        <v>3526</v>
      </c>
      <c r="G2792" t="str">
        <f>VLOOKUP($A2792,CATMUN!$B$2:$C$1123,2,0)</f>
        <v>Medio</v>
      </c>
      <c r="H2792" t="str">
        <f>VLOOKUP($A2792,CATMUN!$B$2:$D$1123,3,0)</f>
        <v>Municipios rurales</v>
      </c>
      <c r="I2792">
        <f>VLOOKUP($A2792,CATMUN!$B$2:$G$1123,4,0)</f>
        <v>0</v>
      </c>
      <c r="J2792">
        <f>VLOOKUP($A2792,CATMUN!$B$2:$G$1123,6,0)</f>
        <v>15</v>
      </c>
      <c r="K2792" s="69">
        <v>52.455010999999999</v>
      </c>
      <c r="L2792" s="69">
        <v>484.42117360951084</v>
      </c>
      <c r="M2792" s="69">
        <v>0.47599999999999998</v>
      </c>
      <c r="N2792" s="69">
        <v>23.02298234517821</v>
      </c>
      <c r="P2792" s="69">
        <v>235.096508</v>
      </c>
      <c r="Q2792">
        <v>0</v>
      </c>
      <c r="S2792" s="69">
        <v>340.64341899999999</v>
      </c>
      <c r="T2792">
        <v>0</v>
      </c>
      <c r="V2792" s="51">
        <v>5</v>
      </c>
      <c r="W2792" s="51">
        <v>0</v>
      </c>
      <c r="X2792" s="51">
        <v>28</v>
      </c>
    </row>
    <row r="2793" spans="1:24" x14ac:dyDescent="0.2">
      <c r="A2793">
        <v>15380</v>
      </c>
      <c r="B2793" t="s">
        <v>1336</v>
      </c>
      <c r="C2793" t="s">
        <v>1289</v>
      </c>
      <c r="D2793">
        <v>2018</v>
      </c>
      <c r="E2793" t="str">
        <f t="shared" si="43"/>
        <v>153802018</v>
      </c>
      <c r="F2793">
        <v>2689</v>
      </c>
      <c r="G2793" t="str">
        <f>VLOOKUP($A2793,CATMUN!$B$2:$C$1123,2,0)</f>
        <v>Medio</v>
      </c>
      <c r="H2793" t="str">
        <f>VLOOKUP($A2793,CATMUN!$B$2:$D$1123,3,0)</f>
        <v>Municipios rurales</v>
      </c>
      <c r="I2793">
        <f>VLOOKUP($A2793,CATMUN!$B$2:$G$1123,4,0)</f>
        <v>0</v>
      </c>
      <c r="J2793">
        <f>VLOOKUP($A2793,CATMUN!$B$2:$G$1123,6,0)</f>
        <v>15</v>
      </c>
      <c r="K2793" s="69">
        <v>185.33389600000001</v>
      </c>
      <c r="L2793" s="69">
        <v>484.42117360951084</v>
      </c>
      <c r="N2793" s="69">
        <v>23.02298234517821</v>
      </c>
      <c r="P2793" s="69">
        <v>235.096508</v>
      </c>
      <c r="Q2793">
        <v>0</v>
      </c>
      <c r="S2793" s="69">
        <v>340.64341899999999</v>
      </c>
      <c r="T2793">
        <v>0</v>
      </c>
      <c r="V2793" s="51">
        <v>5</v>
      </c>
      <c r="W2793" s="51">
        <v>0</v>
      </c>
      <c r="X2793" s="51">
        <v>28</v>
      </c>
    </row>
    <row r="2794" spans="1:24" x14ac:dyDescent="0.2">
      <c r="A2794">
        <v>15401</v>
      </c>
      <c r="B2794" t="s">
        <v>1337</v>
      </c>
      <c r="C2794" t="s">
        <v>1289</v>
      </c>
      <c r="D2794">
        <v>2018</v>
      </c>
      <c r="E2794" t="str">
        <f t="shared" si="43"/>
        <v>154012018</v>
      </c>
      <c r="F2794">
        <v>1118</v>
      </c>
      <c r="G2794" t="str">
        <f>VLOOKUP($A2794,CATMUN!$B$2:$C$1123,2,0)</f>
        <v>Bajo</v>
      </c>
      <c r="H2794" t="str">
        <f>VLOOKUP($A2794,CATMUN!$B$2:$D$1123,3,0)</f>
        <v>Municipios rurales</v>
      </c>
      <c r="I2794">
        <f>VLOOKUP($A2794,CATMUN!$B$2:$G$1123,4,0)</f>
        <v>0</v>
      </c>
      <c r="J2794">
        <f>VLOOKUP($A2794,CATMUN!$B$2:$G$1123,6,0)</f>
        <v>15</v>
      </c>
      <c r="K2794" s="69">
        <v>11.203006</v>
      </c>
      <c r="L2794" s="69">
        <v>484.42117360951084</v>
      </c>
      <c r="M2794" s="69">
        <v>0</v>
      </c>
      <c r="N2794" s="69">
        <v>23.02298234517821</v>
      </c>
      <c r="P2794" s="69">
        <v>235.096508</v>
      </c>
      <c r="Q2794">
        <v>0</v>
      </c>
      <c r="S2794" s="69">
        <v>340.64341899999999</v>
      </c>
      <c r="T2794">
        <v>0</v>
      </c>
      <c r="V2794" s="51">
        <v>5</v>
      </c>
      <c r="W2794" s="51">
        <v>0</v>
      </c>
      <c r="X2794" s="51">
        <v>28</v>
      </c>
    </row>
    <row r="2795" spans="1:24" x14ac:dyDescent="0.2">
      <c r="A2795">
        <v>15403</v>
      </c>
      <c r="B2795" t="s">
        <v>1338</v>
      </c>
      <c r="C2795" t="s">
        <v>1289</v>
      </c>
      <c r="D2795">
        <v>2018</v>
      </c>
      <c r="E2795" t="str">
        <f t="shared" si="43"/>
        <v>154032018</v>
      </c>
      <c r="F2795">
        <v>2999</v>
      </c>
      <c r="G2795" t="str">
        <f>VLOOKUP($A2795,CATMUN!$B$2:$C$1123,2,0)</f>
        <v>Medio</v>
      </c>
      <c r="H2795" t="str">
        <f>VLOOKUP($A2795,CATMUN!$B$2:$D$1123,3,0)</f>
        <v>Municipios rurales</v>
      </c>
      <c r="I2795">
        <f>VLOOKUP($A2795,CATMUN!$B$2:$G$1123,4,0)</f>
        <v>0</v>
      </c>
      <c r="J2795">
        <f>VLOOKUP($A2795,CATMUN!$B$2:$G$1123,6,0)</f>
        <v>15</v>
      </c>
      <c r="K2795" s="69">
        <v>66.693355199999999</v>
      </c>
      <c r="L2795" s="69">
        <v>484.42117360951084</v>
      </c>
      <c r="M2795" s="69">
        <v>0</v>
      </c>
      <c r="N2795" s="69">
        <v>23.02298234517821</v>
      </c>
      <c r="P2795" s="69">
        <v>235.096508</v>
      </c>
      <c r="Q2795">
        <v>0</v>
      </c>
      <c r="S2795" s="69">
        <v>340.64341899999999</v>
      </c>
      <c r="T2795">
        <v>0</v>
      </c>
      <c r="V2795" s="51">
        <v>5</v>
      </c>
      <c r="W2795" s="51">
        <v>1</v>
      </c>
      <c r="X2795" s="51">
        <v>28</v>
      </c>
    </row>
    <row r="2796" spans="1:24" x14ac:dyDescent="0.2">
      <c r="A2796">
        <v>15425</v>
      </c>
      <c r="B2796" t="s">
        <v>1340</v>
      </c>
      <c r="C2796" t="s">
        <v>1289</v>
      </c>
      <c r="D2796">
        <v>2018</v>
      </c>
      <c r="E2796" t="str">
        <f t="shared" si="43"/>
        <v>154252018</v>
      </c>
      <c r="F2796">
        <v>4976</v>
      </c>
      <c r="G2796" t="str">
        <f>VLOOKUP($A2796,CATMUN!$B$2:$C$1123,2,0)</f>
        <v>Alto</v>
      </c>
      <c r="H2796" t="str">
        <f>VLOOKUP($A2796,CATMUN!$B$2:$D$1123,3,0)</f>
        <v>Municipios rurales</v>
      </c>
      <c r="I2796">
        <f>VLOOKUP($A2796,CATMUN!$B$2:$G$1123,4,0)</f>
        <v>0</v>
      </c>
      <c r="J2796">
        <f>VLOOKUP($A2796,CATMUN!$B$2:$G$1123,6,0)</f>
        <v>15</v>
      </c>
      <c r="K2796" s="69">
        <v>85.405869999999993</v>
      </c>
      <c r="L2796" s="69">
        <v>484.42117360951084</v>
      </c>
      <c r="M2796" s="69">
        <v>3.8658009999999998</v>
      </c>
      <c r="N2796" s="69">
        <v>23.02298234517821</v>
      </c>
      <c r="P2796" s="69">
        <v>235.096508</v>
      </c>
      <c r="Q2796">
        <v>0</v>
      </c>
      <c r="S2796" s="69">
        <v>340.64341899999999</v>
      </c>
      <c r="T2796">
        <v>0</v>
      </c>
      <c r="V2796" s="51">
        <v>5</v>
      </c>
      <c r="W2796" s="51">
        <v>35</v>
      </c>
      <c r="X2796" s="51">
        <v>28</v>
      </c>
    </row>
    <row r="2797" spans="1:24" x14ac:dyDescent="0.2">
      <c r="A2797">
        <v>15442</v>
      </c>
      <c r="B2797" t="s">
        <v>1341</v>
      </c>
      <c r="C2797" t="s">
        <v>1289</v>
      </c>
      <c r="D2797">
        <v>2018</v>
      </c>
      <c r="E2797" t="str">
        <f t="shared" si="43"/>
        <v>154422018</v>
      </c>
      <c r="F2797">
        <v>5741</v>
      </c>
      <c r="G2797" t="str">
        <f>VLOOKUP($A2797,CATMUN!$B$2:$C$1123,2,0)</f>
        <v>Medio</v>
      </c>
      <c r="H2797" t="str">
        <f>VLOOKUP($A2797,CATMUN!$B$2:$D$1123,3,0)</f>
        <v>Municipios rurales</v>
      </c>
      <c r="I2797">
        <f>VLOOKUP($A2797,CATMUN!$B$2:$G$1123,4,0)</f>
        <v>0</v>
      </c>
      <c r="J2797">
        <f>VLOOKUP($A2797,CATMUN!$B$2:$G$1123,6,0)</f>
        <v>15</v>
      </c>
      <c r="K2797" s="69">
        <v>92.242388000000005</v>
      </c>
      <c r="L2797" s="69">
        <v>484.42117360951084</v>
      </c>
      <c r="M2797" s="69">
        <v>0.3</v>
      </c>
      <c r="N2797" s="69">
        <v>23.02298234517821</v>
      </c>
      <c r="P2797" s="69">
        <v>235.096508</v>
      </c>
      <c r="Q2797">
        <v>0</v>
      </c>
      <c r="S2797" s="69">
        <v>340.64341899999999</v>
      </c>
      <c r="T2797">
        <v>0</v>
      </c>
      <c r="V2797" s="51">
        <v>1</v>
      </c>
      <c r="W2797" s="51">
        <v>0</v>
      </c>
      <c r="X2797" s="51">
        <v>136</v>
      </c>
    </row>
    <row r="2798" spans="1:24" x14ac:dyDescent="0.2">
      <c r="A2798">
        <v>15455</v>
      </c>
      <c r="B2798" t="s">
        <v>1342</v>
      </c>
      <c r="C2798" t="s">
        <v>1289</v>
      </c>
      <c r="D2798">
        <v>2018</v>
      </c>
      <c r="E2798" t="str">
        <f t="shared" si="43"/>
        <v>154552018</v>
      </c>
      <c r="F2798">
        <v>8847</v>
      </c>
      <c r="G2798" t="str">
        <f>VLOOKUP($A2798,CATMUN!$B$2:$C$1123,2,0)</f>
        <v>Alto</v>
      </c>
      <c r="H2798" t="str">
        <f>VLOOKUP($A2798,CATMUN!$B$2:$D$1123,3,0)</f>
        <v>Municipios rurales</v>
      </c>
      <c r="I2798">
        <f>VLOOKUP($A2798,CATMUN!$B$2:$G$1123,4,0)</f>
        <v>0</v>
      </c>
      <c r="J2798">
        <f>VLOOKUP($A2798,CATMUN!$B$2:$G$1123,6,0)</f>
        <v>15</v>
      </c>
      <c r="K2798" s="69">
        <v>271.93062500000002</v>
      </c>
      <c r="L2798" s="69">
        <v>484.42117360951084</v>
      </c>
      <c r="M2798" s="69">
        <v>17.944284</v>
      </c>
      <c r="N2798" s="69">
        <v>23.02298234517821</v>
      </c>
      <c r="P2798" s="69">
        <v>235.096508</v>
      </c>
      <c r="Q2798">
        <v>0</v>
      </c>
      <c r="S2798" s="69">
        <v>340.64341899999999</v>
      </c>
      <c r="T2798">
        <v>0</v>
      </c>
      <c r="U2798">
        <v>0.17949999999999999</v>
      </c>
      <c r="V2798" s="51">
        <v>5</v>
      </c>
      <c r="W2798" s="51">
        <v>6</v>
      </c>
      <c r="X2798" s="51">
        <v>28</v>
      </c>
    </row>
    <row r="2799" spans="1:24" x14ac:dyDescent="0.2">
      <c r="A2799">
        <v>15464</v>
      </c>
      <c r="B2799" t="s">
        <v>1343</v>
      </c>
      <c r="C2799" t="s">
        <v>1289</v>
      </c>
      <c r="D2799">
        <v>2018</v>
      </c>
      <c r="E2799" t="str">
        <f t="shared" si="43"/>
        <v>154642018</v>
      </c>
      <c r="F2799">
        <v>4636</v>
      </c>
      <c r="G2799" t="str">
        <f>VLOOKUP($A2799,CATMUN!$B$2:$C$1123,2,0)</f>
        <v>Bajo</v>
      </c>
      <c r="H2799" t="str">
        <f>VLOOKUP($A2799,CATMUN!$B$2:$D$1123,3,0)</f>
        <v>Municipios rurales</v>
      </c>
      <c r="I2799">
        <f>VLOOKUP($A2799,CATMUN!$B$2:$G$1123,4,0)</f>
        <v>0</v>
      </c>
      <c r="J2799">
        <f>VLOOKUP($A2799,CATMUN!$B$2:$G$1123,6,0)</f>
        <v>15</v>
      </c>
      <c r="K2799" s="69">
        <v>60.692424000000003</v>
      </c>
      <c r="L2799" s="69">
        <v>484.42117360951084</v>
      </c>
      <c r="M2799" s="69">
        <v>0.54179999999999995</v>
      </c>
      <c r="N2799" s="69">
        <v>23.02298234517821</v>
      </c>
      <c r="P2799" s="69">
        <v>235.096508</v>
      </c>
      <c r="Q2799">
        <v>0</v>
      </c>
      <c r="S2799" s="69">
        <v>340.64341899999999</v>
      </c>
      <c r="T2799">
        <v>0</v>
      </c>
      <c r="V2799" s="51">
        <v>5</v>
      </c>
      <c r="W2799" s="51">
        <v>0</v>
      </c>
      <c r="X2799" s="51">
        <v>28</v>
      </c>
    </row>
    <row r="2800" spans="1:24" x14ac:dyDescent="0.2">
      <c r="A2800">
        <v>15507</v>
      </c>
      <c r="B2800" t="s">
        <v>1351</v>
      </c>
      <c r="C2800" t="s">
        <v>1289</v>
      </c>
      <c r="D2800">
        <v>2018</v>
      </c>
      <c r="E2800" t="str">
        <f t="shared" si="43"/>
        <v>155072018</v>
      </c>
      <c r="F2800">
        <v>8018</v>
      </c>
      <c r="G2800" t="str">
        <f>VLOOKUP($A2800,CATMUN!$B$2:$C$1123,2,0)</f>
        <v>Bajo</v>
      </c>
      <c r="H2800" t="str">
        <f>VLOOKUP($A2800,CATMUN!$B$2:$D$1123,3,0)</f>
        <v>Municipios rurales</v>
      </c>
      <c r="I2800">
        <f>VLOOKUP($A2800,CATMUN!$B$2:$G$1123,4,0)</f>
        <v>0</v>
      </c>
      <c r="J2800">
        <f>VLOOKUP($A2800,CATMUN!$B$2:$G$1123,6,0)</f>
        <v>15</v>
      </c>
      <c r="K2800" s="69">
        <v>105.62014000000001</v>
      </c>
      <c r="L2800" s="69">
        <v>484.42117360951084</v>
      </c>
      <c r="M2800" s="69">
        <v>0</v>
      </c>
      <c r="N2800" s="69">
        <v>23.02298234517821</v>
      </c>
      <c r="P2800" s="69">
        <v>235.096508</v>
      </c>
      <c r="Q2800">
        <v>0</v>
      </c>
      <c r="S2800" s="69">
        <v>340.64341899999999</v>
      </c>
      <c r="T2800">
        <v>0</v>
      </c>
      <c r="V2800" s="51">
        <v>5</v>
      </c>
      <c r="W2800" s="51">
        <v>11</v>
      </c>
      <c r="X2800" s="51">
        <v>28</v>
      </c>
    </row>
    <row r="2801" spans="1:24" x14ac:dyDescent="0.2">
      <c r="A2801">
        <v>15511</v>
      </c>
      <c r="B2801" t="s">
        <v>1352</v>
      </c>
      <c r="C2801" t="s">
        <v>1289</v>
      </c>
      <c r="D2801">
        <v>2018</v>
      </c>
      <c r="E2801" t="str">
        <f t="shared" si="43"/>
        <v>155112018</v>
      </c>
      <c r="F2801">
        <v>2467</v>
      </c>
      <c r="G2801" t="str">
        <f>VLOOKUP($A2801,CATMUN!$B$2:$C$1123,2,0)</f>
        <v>Medio</v>
      </c>
      <c r="H2801" t="str">
        <f>VLOOKUP($A2801,CATMUN!$B$2:$D$1123,3,0)</f>
        <v>Municipios rurales</v>
      </c>
      <c r="I2801">
        <f>VLOOKUP($A2801,CATMUN!$B$2:$G$1123,4,0)</f>
        <v>0</v>
      </c>
      <c r="J2801">
        <f>VLOOKUP($A2801,CATMUN!$B$2:$G$1123,6,0)</f>
        <v>15</v>
      </c>
      <c r="K2801" s="69">
        <v>128.207821</v>
      </c>
      <c r="L2801" s="69">
        <v>484.42117360951084</v>
      </c>
      <c r="M2801" s="69">
        <v>2.10825</v>
      </c>
      <c r="N2801" s="69">
        <v>23.02298234517821</v>
      </c>
      <c r="P2801" s="69">
        <v>235.096508</v>
      </c>
      <c r="Q2801">
        <v>0</v>
      </c>
      <c r="S2801" s="69">
        <v>340.64341899999999</v>
      </c>
      <c r="T2801">
        <v>0</v>
      </c>
      <c r="V2801" s="51">
        <v>5</v>
      </c>
      <c r="W2801" s="51">
        <v>2</v>
      </c>
      <c r="X2801" s="51">
        <v>28</v>
      </c>
    </row>
    <row r="2802" spans="1:24" x14ac:dyDescent="0.2">
      <c r="A2802">
        <v>15514</v>
      </c>
      <c r="B2802" t="s">
        <v>1353</v>
      </c>
      <c r="C2802" t="s">
        <v>1289</v>
      </c>
      <c r="D2802">
        <v>2018</v>
      </c>
      <c r="E2802" t="str">
        <f t="shared" si="43"/>
        <v>155142018</v>
      </c>
      <c r="F2802">
        <v>3283</v>
      </c>
      <c r="G2802" t="str">
        <f>VLOOKUP($A2802,CATMUN!$B$2:$C$1123,2,0)</f>
        <v>Medio</v>
      </c>
      <c r="H2802" t="str">
        <f>VLOOKUP($A2802,CATMUN!$B$2:$D$1123,3,0)</f>
        <v>Municipios rurales</v>
      </c>
      <c r="I2802">
        <f>VLOOKUP($A2802,CATMUN!$B$2:$G$1123,4,0)</f>
        <v>0</v>
      </c>
      <c r="J2802">
        <f>VLOOKUP($A2802,CATMUN!$B$2:$G$1123,6,0)</f>
        <v>15</v>
      </c>
      <c r="K2802" s="69">
        <v>119.37232899999999</v>
      </c>
      <c r="L2802" s="69">
        <v>484.42117360951084</v>
      </c>
      <c r="N2802" s="69">
        <v>23.02298234517821</v>
      </c>
      <c r="P2802" s="69">
        <v>235.096508</v>
      </c>
      <c r="Q2802">
        <v>0</v>
      </c>
      <c r="S2802" s="69">
        <v>340.64341899999999</v>
      </c>
      <c r="T2802">
        <v>0</v>
      </c>
      <c r="V2802" s="51">
        <v>5</v>
      </c>
      <c r="W2802" s="51">
        <v>17</v>
      </c>
      <c r="X2802" s="51">
        <v>28</v>
      </c>
    </row>
    <row r="2803" spans="1:24" x14ac:dyDescent="0.2">
      <c r="A2803">
        <v>15518</v>
      </c>
      <c r="B2803" t="s">
        <v>1355</v>
      </c>
      <c r="C2803" t="s">
        <v>1289</v>
      </c>
      <c r="D2803">
        <v>2018</v>
      </c>
      <c r="E2803" t="str">
        <f t="shared" si="43"/>
        <v>155182018</v>
      </c>
      <c r="F2803">
        <v>2390</v>
      </c>
      <c r="G2803" t="str">
        <f>VLOOKUP($A2803,CATMUN!$B$2:$C$1123,2,0)</f>
        <v>Medio</v>
      </c>
      <c r="H2803" t="str">
        <f>VLOOKUP($A2803,CATMUN!$B$2:$D$1123,3,0)</f>
        <v>Municipios rurales</v>
      </c>
      <c r="I2803">
        <f>VLOOKUP($A2803,CATMUN!$B$2:$G$1123,4,0)</f>
        <v>0</v>
      </c>
      <c r="J2803">
        <f>VLOOKUP($A2803,CATMUN!$B$2:$G$1123,6,0)</f>
        <v>15</v>
      </c>
      <c r="K2803" s="69">
        <v>37.17071576</v>
      </c>
      <c r="L2803" s="69">
        <v>484.42117360951084</v>
      </c>
      <c r="N2803" s="69">
        <v>23.02298234517821</v>
      </c>
      <c r="P2803" s="69">
        <v>235.096508</v>
      </c>
      <c r="Q2803">
        <v>0</v>
      </c>
      <c r="S2803" s="69">
        <v>340.64341899999999</v>
      </c>
      <c r="T2803">
        <v>0</v>
      </c>
      <c r="V2803" s="51">
        <v>5</v>
      </c>
      <c r="W2803" s="51">
        <v>7</v>
      </c>
      <c r="X2803" s="51">
        <v>28</v>
      </c>
    </row>
    <row r="2804" spans="1:24" x14ac:dyDescent="0.2">
      <c r="A2804">
        <v>15522</v>
      </c>
      <c r="B2804" t="s">
        <v>1356</v>
      </c>
      <c r="C2804" t="s">
        <v>1289</v>
      </c>
      <c r="D2804">
        <v>2018</v>
      </c>
      <c r="E2804" t="str">
        <f t="shared" si="43"/>
        <v>155222018</v>
      </c>
      <c r="F2804">
        <v>1717</v>
      </c>
      <c r="G2804" t="str">
        <f>VLOOKUP($A2804,CATMUN!$B$2:$C$1123,2,0)</f>
        <v>Medio</v>
      </c>
      <c r="H2804" t="str">
        <f>VLOOKUP($A2804,CATMUN!$B$2:$D$1123,3,0)</f>
        <v>Municipios rurales</v>
      </c>
      <c r="I2804">
        <f>VLOOKUP($A2804,CATMUN!$B$2:$G$1123,4,0)</f>
        <v>0</v>
      </c>
      <c r="J2804">
        <f>VLOOKUP($A2804,CATMUN!$B$2:$G$1123,6,0)</f>
        <v>15</v>
      </c>
      <c r="K2804" s="69">
        <v>47.587540999999995</v>
      </c>
      <c r="L2804" s="69">
        <v>484.42117360951084</v>
      </c>
      <c r="M2804" s="69">
        <v>0.91997299999999993</v>
      </c>
      <c r="N2804" s="69">
        <v>23.02298234517821</v>
      </c>
      <c r="P2804" s="69">
        <v>235.096508</v>
      </c>
      <c r="Q2804">
        <v>0</v>
      </c>
      <c r="S2804" s="69">
        <v>340.64341899999999</v>
      </c>
      <c r="T2804">
        <v>0</v>
      </c>
      <c r="V2804" s="51">
        <v>5</v>
      </c>
      <c r="W2804" s="51" t="e">
        <v>#N/A</v>
      </c>
      <c r="X2804" s="51" t="e">
        <v>#N/A</v>
      </c>
    </row>
    <row r="2805" spans="1:24" x14ac:dyDescent="0.2">
      <c r="A2805">
        <v>15531</v>
      </c>
      <c r="B2805" t="s">
        <v>1357</v>
      </c>
      <c r="C2805" t="s">
        <v>1289</v>
      </c>
      <c r="D2805">
        <v>2018</v>
      </c>
      <c r="E2805" t="str">
        <f t="shared" si="43"/>
        <v>155312018</v>
      </c>
      <c r="F2805">
        <v>7185</v>
      </c>
      <c r="G2805" t="str">
        <f>VLOOKUP($A2805,CATMUN!$B$2:$C$1123,2,0)</f>
        <v>Bajo</v>
      </c>
      <c r="H2805" t="str">
        <f>VLOOKUP($A2805,CATMUN!$B$2:$D$1123,3,0)</f>
        <v>Municipios rurales</v>
      </c>
      <c r="I2805">
        <f>VLOOKUP($A2805,CATMUN!$B$2:$G$1123,4,0)</f>
        <v>0</v>
      </c>
      <c r="J2805">
        <f>VLOOKUP($A2805,CATMUN!$B$2:$G$1123,6,0)</f>
        <v>15</v>
      </c>
      <c r="K2805" s="69">
        <v>277.46621600000003</v>
      </c>
      <c r="L2805" s="69">
        <v>484.42117360951084</v>
      </c>
      <c r="M2805" s="69">
        <v>2.91</v>
      </c>
      <c r="N2805" s="69">
        <v>23.02298234517821</v>
      </c>
      <c r="P2805" s="69">
        <v>235.096508</v>
      </c>
      <c r="Q2805">
        <v>0</v>
      </c>
      <c r="S2805" s="69">
        <v>340.64341899999999</v>
      </c>
      <c r="T2805">
        <v>0</v>
      </c>
      <c r="V2805" s="51">
        <v>1</v>
      </c>
      <c r="W2805" s="51">
        <v>12</v>
      </c>
      <c r="X2805" s="51">
        <v>136</v>
      </c>
    </row>
    <row r="2806" spans="1:24" x14ac:dyDescent="0.2">
      <c r="A2806">
        <v>15533</v>
      </c>
      <c r="B2806" t="s">
        <v>1358</v>
      </c>
      <c r="C2806" t="s">
        <v>1289</v>
      </c>
      <c r="D2806">
        <v>2018</v>
      </c>
      <c r="E2806" t="str">
        <f t="shared" si="43"/>
        <v>155332018</v>
      </c>
      <c r="F2806">
        <v>2593</v>
      </c>
      <c r="G2806" t="str">
        <f>VLOOKUP($A2806,CATMUN!$B$2:$C$1123,2,0)</f>
        <v>Bajo</v>
      </c>
      <c r="H2806" t="str">
        <f>VLOOKUP($A2806,CATMUN!$B$2:$D$1123,3,0)</f>
        <v>Municipios rurales</v>
      </c>
      <c r="I2806">
        <f>VLOOKUP($A2806,CATMUN!$B$2:$G$1123,4,0)</f>
        <v>0</v>
      </c>
      <c r="J2806">
        <f>VLOOKUP($A2806,CATMUN!$B$2:$G$1123,6,0)</f>
        <v>15</v>
      </c>
      <c r="K2806" s="69">
        <v>13.819000000000001</v>
      </c>
      <c r="L2806" s="69">
        <v>484.42117360951084</v>
      </c>
      <c r="M2806" s="69">
        <v>0</v>
      </c>
      <c r="N2806" s="69">
        <v>23.02298234517821</v>
      </c>
      <c r="P2806" s="69">
        <v>235.096508</v>
      </c>
      <c r="Q2806">
        <v>0</v>
      </c>
      <c r="S2806" s="69">
        <v>340.64341899999999</v>
      </c>
      <c r="T2806">
        <v>0</v>
      </c>
      <c r="V2806" s="51">
        <v>5</v>
      </c>
      <c r="W2806" s="51">
        <v>0</v>
      </c>
      <c r="X2806" s="51">
        <v>28</v>
      </c>
    </row>
    <row r="2807" spans="1:24" x14ac:dyDescent="0.2">
      <c r="A2807">
        <v>15537</v>
      </c>
      <c r="B2807" t="s">
        <v>1359</v>
      </c>
      <c r="C2807" t="s">
        <v>1289</v>
      </c>
      <c r="D2807">
        <v>2018</v>
      </c>
      <c r="E2807" t="str">
        <f t="shared" si="43"/>
        <v>155372018</v>
      </c>
      <c r="F2807">
        <v>4285</v>
      </c>
      <c r="G2807" t="str">
        <f>VLOOKUP($A2807,CATMUN!$B$2:$C$1123,2,0)</f>
        <v>Medio</v>
      </c>
      <c r="H2807" t="str">
        <f>VLOOKUP($A2807,CATMUN!$B$2:$D$1123,3,0)</f>
        <v>Municipios rurales</v>
      </c>
      <c r="I2807">
        <f>VLOOKUP($A2807,CATMUN!$B$2:$G$1123,4,0)</f>
        <v>0</v>
      </c>
      <c r="J2807">
        <f>VLOOKUP($A2807,CATMUN!$B$2:$G$1123,6,0)</f>
        <v>15</v>
      </c>
      <c r="K2807" s="69">
        <v>197.01352</v>
      </c>
      <c r="L2807" s="69">
        <v>484.42117360951084</v>
      </c>
      <c r="M2807" s="69">
        <v>0</v>
      </c>
      <c r="N2807" s="69">
        <v>23.02298234517821</v>
      </c>
      <c r="P2807" s="69">
        <v>235.096508</v>
      </c>
      <c r="Q2807">
        <v>0</v>
      </c>
      <c r="S2807" s="69">
        <v>340.64341899999999</v>
      </c>
      <c r="T2807">
        <v>0</v>
      </c>
      <c r="V2807" s="51">
        <v>5</v>
      </c>
      <c r="W2807" s="51">
        <v>11</v>
      </c>
      <c r="X2807" s="51">
        <v>28</v>
      </c>
    </row>
    <row r="2808" spans="1:24" x14ac:dyDescent="0.2">
      <c r="A2808">
        <v>15542</v>
      </c>
      <c r="B2808" t="s">
        <v>1360</v>
      </c>
      <c r="C2808" t="s">
        <v>1289</v>
      </c>
      <c r="D2808">
        <v>2018</v>
      </c>
      <c r="E2808" t="str">
        <f t="shared" si="43"/>
        <v>155422018</v>
      </c>
      <c r="F2808">
        <v>6852</v>
      </c>
      <c r="G2808" t="str">
        <f>VLOOKUP($A2808,CATMUN!$B$2:$C$1123,2,0)</f>
        <v>Alto</v>
      </c>
      <c r="H2808" t="str">
        <f>VLOOKUP($A2808,CATMUN!$B$2:$D$1123,3,0)</f>
        <v>Municipios rurales</v>
      </c>
      <c r="I2808">
        <f>VLOOKUP($A2808,CATMUN!$B$2:$G$1123,4,0)</f>
        <v>0</v>
      </c>
      <c r="J2808">
        <f>VLOOKUP($A2808,CATMUN!$B$2:$G$1123,6,0)</f>
        <v>15</v>
      </c>
      <c r="K2808" s="69">
        <v>257.67094800000001</v>
      </c>
      <c r="L2808" s="69">
        <v>484.42117360951084</v>
      </c>
      <c r="M2808" s="69">
        <v>9.8747249999999998</v>
      </c>
      <c r="N2808" s="69">
        <v>23.02298234517821</v>
      </c>
      <c r="P2808" s="69">
        <v>235.096508</v>
      </c>
      <c r="Q2808">
        <v>0</v>
      </c>
      <c r="S2808" s="69">
        <v>340.64341899999999</v>
      </c>
      <c r="T2808">
        <v>0</v>
      </c>
      <c r="V2808" s="51">
        <v>5</v>
      </c>
      <c r="W2808" s="51">
        <v>2</v>
      </c>
      <c r="X2808" s="51">
        <v>28</v>
      </c>
    </row>
    <row r="2809" spans="1:24" x14ac:dyDescent="0.2">
      <c r="A2809">
        <v>15550</v>
      </c>
      <c r="B2809" t="s">
        <v>1361</v>
      </c>
      <c r="C2809" t="s">
        <v>1289</v>
      </c>
      <c r="D2809">
        <v>2018</v>
      </c>
      <c r="E2809" t="str">
        <f t="shared" si="43"/>
        <v>155502018</v>
      </c>
      <c r="F2809">
        <v>1763</v>
      </c>
      <c r="G2809" t="str">
        <f>VLOOKUP($A2809,CATMUN!$B$2:$C$1123,2,0)</f>
        <v>Medio</v>
      </c>
      <c r="H2809" t="str">
        <f>VLOOKUP($A2809,CATMUN!$B$2:$D$1123,3,0)</f>
        <v>Municipios rurales</v>
      </c>
      <c r="I2809">
        <f>VLOOKUP($A2809,CATMUN!$B$2:$G$1123,4,0)</f>
        <v>0</v>
      </c>
      <c r="J2809">
        <f>VLOOKUP($A2809,CATMUN!$B$2:$G$1123,6,0)</f>
        <v>15</v>
      </c>
      <c r="K2809" s="69">
        <v>3.6669169999999998</v>
      </c>
      <c r="L2809" s="69">
        <v>484.42117360951084</v>
      </c>
      <c r="M2809" s="69">
        <v>0</v>
      </c>
      <c r="N2809" s="69">
        <v>23.02298234517821</v>
      </c>
      <c r="P2809" s="69">
        <v>235.096508</v>
      </c>
      <c r="S2809" s="69">
        <v>340.64341899999999</v>
      </c>
      <c r="T2809">
        <v>0</v>
      </c>
      <c r="V2809" s="51">
        <v>5</v>
      </c>
      <c r="W2809" s="51">
        <v>0</v>
      </c>
      <c r="X2809" s="51">
        <v>28</v>
      </c>
    </row>
    <row r="2810" spans="1:24" x14ac:dyDescent="0.2">
      <c r="A2810">
        <v>15580</v>
      </c>
      <c r="B2810" t="s">
        <v>1363</v>
      </c>
      <c r="C2810" t="s">
        <v>1289</v>
      </c>
      <c r="D2810">
        <v>2018</v>
      </c>
      <c r="E2810" t="str">
        <f t="shared" si="43"/>
        <v>155802018</v>
      </c>
      <c r="F2810">
        <v>4889</v>
      </c>
      <c r="G2810" t="str">
        <f>VLOOKUP($A2810,CATMUN!$B$2:$C$1123,2,0)</f>
        <v>Bajo</v>
      </c>
      <c r="H2810" t="str">
        <f>VLOOKUP($A2810,CATMUN!$B$2:$D$1123,3,0)</f>
        <v>Municipios rurales</v>
      </c>
      <c r="I2810">
        <f>VLOOKUP($A2810,CATMUN!$B$2:$G$1123,4,0)</f>
        <v>0</v>
      </c>
      <c r="J2810">
        <f>VLOOKUP($A2810,CATMUN!$B$2:$G$1123,6,0)</f>
        <v>15</v>
      </c>
      <c r="K2810" s="69">
        <v>40.530372</v>
      </c>
      <c r="L2810" s="69">
        <v>484.42117360951084</v>
      </c>
      <c r="M2810" s="69">
        <v>0.29742200000000002</v>
      </c>
      <c r="N2810" s="69">
        <v>23.02298234517821</v>
      </c>
      <c r="P2810" s="69">
        <v>235.096508</v>
      </c>
      <c r="Q2810">
        <v>0</v>
      </c>
      <c r="S2810" s="69">
        <v>340.64341899999999</v>
      </c>
      <c r="T2810">
        <v>0</v>
      </c>
      <c r="V2810" s="51">
        <v>3</v>
      </c>
      <c r="W2810" s="51">
        <v>23</v>
      </c>
      <c r="X2810" s="51">
        <v>31</v>
      </c>
    </row>
    <row r="2811" spans="1:24" x14ac:dyDescent="0.2">
      <c r="A2811">
        <v>15600</v>
      </c>
      <c r="B2811" t="s">
        <v>1365</v>
      </c>
      <c r="C2811" t="s">
        <v>1289</v>
      </c>
      <c r="D2811">
        <v>2018</v>
      </c>
      <c r="E2811" t="str">
        <f t="shared" si="43"/>
        <v>156002018</v>
      </c>
      <c r="F2811">
        <v>7877</v>
      </c>
      <c r="G2811" t="str">
        <f>VLOOKUP($A2811,CATMUN!$B$2:$C$1123,2,0)</f>
        <v>Medio</v>
      </c>
      <c r="H2811" t="str">
        <f>VLOOKUP($A2811,CATMUN!$B$2:$D$1123,3,0)</f>
        <v>Municipios rurales</v>
      </c>
      <c r="I2811">
        <f>VLOOKUP($A2811,CATMUN!$B$2:$G$1123,4,0)</f>
        <v>0</v>
      </c>
      <c r="J2811">
        <f>VLOOKUP($A2811,CATMUN!$B$2:$G$1123,6,0)</f>
        <v>15</v>
      </c>
      <c r="K2811" s="69">
        <v>312.65020299999998</v>
      </c>
      <c r="L2811" s="69">
        <v>484.42117360951084</v>
      </c>
      <c r="M2811" s="69">
        <v>34.193358000000003</v>
      </c>
      <c r="N2811" s="69">
        <v>23.02298234517821</v>
      </c>
      <c r="P2811" s="69">
        <v>235.096508</v>
      </c>
      <c r="Q2811">
        <v>0</v>
      </c>
      <c r="S2811" s="69">
        <v>340.64341899999999</v>
      </c>
      <c r="T2811">
        <v>0</v>
      </c>
      <c r="V2811" s="51">
        <v>5</v>
      </c>
      <c r="W2811" s="51">
        <v>8</v>
      </c>
      <c r="X2811" s="51">
        <v>28</v>
      </c>
    </row>
    <row r="2812" spans="1:24" x14ac:dyDescent="0.2">
      <c r="A2812">
        <v>15621</v>
      </c>
      <c r="B2812" t="s">
        <v>1366</v>
      </c>
      <c r="C2812" t="s">
        <v>1289</v>
      </c>
      <c r="D2812">
        <v>2018</v>
      </c>
      <c r="E2812" t="str">
        <f t="shared" si="43"/>
        <v>156212018</v>
      </c>
      <c r="F2812">
        <v>2407</v>
      </c>
      <c r="G2812" t="str">
        <f>VLOOKUP($A2812,CATMUN!$B$2:$C$1123,2,0)</f>
        <v>Bajo</v>
      </c>
      <c r="H2812" t="str">
        <f>VLOOKUP($A2812,CATMUN!$B$2:$D$1123,3,0)</f>
        <v>Municipios rurales</v>
      </c>
      <c r="I2812">
        <f>VLOOKUP($A2812,CATMUN!$B$2:$G$1123,4,0)</f>
        <v>0</v>
      </c>
      <c r="J2812">
        <f>VLOOKUP($A2812,CATMUN!$B$2:$G$1123,6,0)</f>
        <v>15</v>
      </c>
      <c r="K2812" s="69">
        <v>60.395936999999996</v>
      </c>
      <c r="L2812" s="69">
        <v>484.42117360951084</v>
      </c>
      <c r="M2812" s="69">
        <v>0</v>
      </c>
      <c r="N2812" s="69">
        <v>23.02298234517821</v>
      </c>
      <c r="P2812" s="69">
        <v>235.096508</v>
      </c>
      <c r="Q2812">
        <v>0</v>
      </c>
      <c r="S2812" s="69">
        <v>340.64341899999999</v>
      </c>
      <c r="T2812">
        <v>0</v>
      </c>
      <c r="V2812" s="51">
        <v>5</v>
      </c>
      <c r="W2812" s="51">
        <v>0</v>
      </c>
      <c r="X2812" s="51">
        <v>28</v>
      </c>
    </row>
    <row r="2813" spans="1:24" x14ac:dyDescent="0.2">
      <c r="A2813">
        <v>15632</v>
      </c>
      <c r="B2813" t="s">
        <v>1367</v>
      </c>
      <c r="C2813" t="s">
        <v>1289</v>
      </c>
      <c r="D2813">
        <v>2018</v>
      </c>
      <c r="E2813" t="str">
        <f t="shared" si="43"/>
        <v>156322018</v>
      </c>
      <c r="F2813">
        <v>13588</v>
      </c>
      <c r="G2813" t="str">
        <f>VLOOKUP($A2813,CATMUN!$B$2:$C$1123,2,0)</f>
        <v>Medio</v>
      </c>
      <c r="H2813" t="str">
        <f>VLOOKUP($A2813,CATMUN!$B$2:$D$1123,3,0)</f>
        <v>Municipios rurales</v>
      </c>
      <c r="I2813">
        <f>VLOOKUP($A2813,CATMUN!$B$2:$G$1123,4,0)</f>
        <v>0</v>
      </c>
      <c r="J2813">
        <f>VLOOKUP($A2813,CATMUN!$B$2:$G$1123,6,0)</f>
        <v>15</v>
      </c>
      <c r="K2813" s="69">
        <v>573.92280900000003</v>
      </c>
      <c r="L2813" s="69">
        <v>484.42117360951084</v>
      </c>
      <c r="N2813" s="69">
        <v>23.02298234517821</v>
      </c>
      <c r="P2813" s="69">
        <v>235.096508</v>
      </c>
      <c r="Q2813">
        <v>0</v>
      </c>
      <c r="S2813" s="69">
        <v>340.64341899999999</v>
      </c>
      <c r="T2813">
        <v>0</v>
      </c>
      <c r="U2813">
        <v>8.4131940000000007</v>
      </c>
      <c r="V2813" s="51">
        <v>5</v>
      </c>
      <c r="W2813" s="51">
        <v>7</v>
      </c>
      <c r="X2813" s="51">
        <v>28</v>
      </c>
    </row>
    <row r="2814" spans="1:24" x14ac:dyDescent="0.2">
      <c r="A2814">
        <v>15660</v>
      </c>
      <c r="B2814" t="s">
        <v>1370</v>
      </c>
      <c r="C2814" t="s">
        <v>1289</v>
      </c>
      <c r="D2814">
        <v>2018</v>
      </c>
      <c r="E2814" t="str">
        <f t="shared" si="43"/>
        <v>156602018</v>
      </c>
      <c r="F2814">
        <v>1701</v>
      </c>
      <c r="G2814" t="str">
        <f>VLOOKUP($A2814,CATMUN!$B$2:$C$1123,2,0)</f>
        <v>Medio</v>
      </c>
      <c r="H2814" t="str">
        <f>VLOOKUP($A2814,CATMUN!$B$2:$D$1123,3,0)</f>
        <v>Municipios rurales</v>
      </c>
      <c r="I2814">
        <f>VLOOKUP($A2814,CATMUN!$B$2:$G$1123,4,0)</f>
        <v>0</v>
      </c>
      <c r="J2814">
        <f>VLOOKUP($A2814,CATMUN!$B$2:$G$1123,6,0)</f>
        <v>15</v>
      </c>
      <c r="K2814" s="69">
        <v>67.173260999999997</v>
      </c>
      <c r="L2814" s="69">
        <v>484.42117360951084</v>
      </c>
      <c r="M2814" s="69">
        <v>0.780385</v>
      </c>
      <c r="N2814" s="69">
        <v>23.02298234517821</v>
      </c>
      <c r="P2814" s="69">
        <v>235.096508</v>
      </c>
      <c r="Q2814">
        <v>0</v>
      </c>
      <c r="S2814" s="69">
        <v>340.64341899999999</v>
      </c>
      <c r="T2814">
        <v>0</v>
      </c>
      <c r="V2814" s="51">
        <v>5</v>
      </c>
      <c r="W2814" s="51">
        <v>0</v>
      </c>
      <c r="X2814" s="51">
        <v>28</v>
      </c>
    </row>
    <row r="2815" spans="1:24" x14ac:dyDescent="0.2">
      <c r="A2815">
        <v>15664</v>
      </c>
      <c r="B2815" t="s">
        <v>1371</v>
      </c>
      <c r="C2815" t="s">
        <v>1289</v>
      </c>
      <c r="D2815">
        <v>2018</v>
      </c>
      <c r="E2815" t="str">
        <f t="shared" si="43"/>
        <v>156642018</v>
      </c>
      <c r="F2815">
        <v>4988</v>
      </c>
      <c r="G2815" t="str">
        <f>VLOOKUP($A2815,CATMUN!$B$2:$C$1123,2,0)</f>
        <v>Medio</v>
      </c>
      <c r="H2815" t="str">
        <f>VLOOKUP($A2815,CATMUN!$B$2:$D$1123,3,0)</f>
        <v>Municipios rurales</v>
      </c>
      <c r="I2815">
        <f>VLOOKUP($A2815,CATMUN!$B$2:$G$1123,4,0)</f>
        <v>0</v>
      </c>
      <c r="J2815">
        <f>VLOOKUP($A2815,CATMUN!$B$2:$G$1123,6,0)</f>
        <v>15</v>
      </c>
      <c r="K2815" s="69">
        <v>388.88387800000004</v>
      </c>
      <c r="L2815" s="69">
        <v>484.42117360951084</v>
      </c>
      <c r="M2815" s="69">
        <v>7.4903599999999999</v>
      </c>
      <c r="N2815" s="69">
        <v>23.02298234517821</v>
      </c>
      <c r="O2815" s="69">
        <v>0</v>
      </c>
      <c r="P2815" s="69">
        <v>235.096508</v>
      </c>
      <c r="Q2815">
        <v>0</v>
      </c>
      <c r="R2815">
        <v>0</v>
      </c>
      <c r="S2815" s="69">
        <v>340.64341899999999</v>
      </c>
      <c r="T2815">
        <v>0</v>
      </c>
      <c r="V2815" s="51">
        <v>1</v>
      </c>
      <c r="W2815" s="51">
        <v>0</v>
      </c>
      <c r="X2815" s="51">
        <v>136</v>
      </c>
    </row>
    <row r="2816" spans="1:24" x14ac:dyDescent="0.2">
      <c r="A2816">
        <v>15667</v>
      </c>
      <c r="B2816" t="s">
        <v>1372</v>
      </c>
      <c r="C2816" t="s">
        <v>1289</v>
      </c>
      <c r="D2816">
        <v>2018</v>
      </c>
      <c r="E2816" t="str">
        <f t="shared" si="43"/>
        <v>156672018</v>
      </c>
      <c r="F2816">
        <v>5499</v>
      </c>
      <c r="G2816" t="str">
        <f>VLOOKUP($A2816,CATMUN!$B$2:$C$1123,2,0)</f>
        <v>Alto</v>
      </c>
      <c r="H2816" t="str">
        <f>VLOOKUP($A2816,CATMUN!$B$2:$D$1123,3,0)</f>
        <v>Municipios rurales</v>
      </c>
      <c r="I2816">
        <f>VLOOKUP($A2816,CATMUN!$B$2:$G$1123,4,0)</f>
        <v>0</v>
      </c>
      <c r="J2816">
        <f>VLOOKUP($A2816,CATMUN!$B$2:$G$1123,6,0)</f>
        <v>15</v>
      </c>
      <c r="K2816" s="69">
        <v>204.01391599999999</v>
      </c>
      <c r="L2816" s="69">
        <v>484.42117360951084</v>
      </c>
      <c r="M2816" s="69">
        <v>14.799543</v>
      </c>
      <c r="N2816" s="69">
        <v>23.02298234517821</v>
      </c>
      <c r="P2816" s="69">
        <v>235.096508</v>
      </c>
      <c r="Q2816">
        <v>0</v>
      </c>
      <c r="S2816" s="69">
        <v>340.64341899999999</v>
      </c>
      <c r="T2816">
        <v>0</v>
      </c>
      <c r="V2816" s="51">
        <v>5</v>
      </c>
      <c r="W2816" s="51">
        <v>3</v>
      </c>
      <c r="X2816" s="51">
        <v>28</v>
      </c>
    </row>
    <row r="2817" spans="1:24" x14ac:dyDescent="0.2">
      <c r="A2817">
        <v>15673</v>
      </c>
      <c r="B2817" t="s">
        <v>1373</v>
      </c>
      <c r="C2817" t="s">
        <v>1289</v>
      </c>
      <c r="D2817">
        <v>2018</v>
      </c>
      <c r="E2817" t="str">
        <f t="shared" si="43"/>
        <v>156732018</v>
      </c>
      <c r="F2817">
        <v>3332</v>
      </c>
      <c r="G2817" t="str">
        <f>VLOOKUP($A2817,CATMUN!$B$2:$C$1123,2,0)</f>
        <v>Bajo</v>
      </c>
      <c r="H2817" t="str">
        <f>VLOOKUP($A2817,CATMUN!$B$2:$D$1123,3,0)</f>
        <v>Municipios rurales</v>
      </c>
      <c r="I2817">
        <f>VLOOKUP($A2817,CATMUN!$B$2:$G$1123,4,0)</f>
        <v>0</v>
      </c>
      <c r="J2817">
        <f>VLOOKUP($A2817,CATMUN!$B$2:$G$1123,6,0)</f>
        <v>15</v>
      </c>
      <c r="K2817" s="69">
        <v>77.475259000000008</v>
      </c>
      <c r="L2817" s="69">
        <v>484.42117360951084</v>
      </c>
      <c r="N2817" s="69">
        <v>23.02298234517821</v>
      </c>
      <c r="P2817" s="69">
        <v>235.096508</v>
      </c>
      <c r="Q2817">
        <v>0</v>
      </c>
      <c r="S2817" s="69">
        <v>340.64341899999999</v>
      </c>
      <c r="V2817" s="51">
        <v>5</v>
      </c>
      <c r="W2817" s="51">
        <v>1</v>
      </c>
      <c r="X2817" s="51">
        <v>28</v>
      </c>
    </row>
    <row r="2818" spans="1:24" x14ac:dyDescent="0.2">
      <c r="A2818">
        <v>15676</v>
      </c>
      <c r="B2818" t="s">
        <v>1374</v>
      </c>
      <c r="C2818" t="s">
        <v>1289</v>
      </c>
      <c r="D2818">
        <v>2018</v>
      </c>
      <c r="E2818" t="str">
        <f t="shared" ref="E2818:E2881" si="44">A2818&amp;D2818</f>
        <v>156762018</v>
      </c>
      <c r="F2818">
        <v>3009</v>
      </c>
      <c r="G2818" t="str">
        <f>VLOOKUP($A2818,CATMUN!$B$2:$C$1123,2,0)</f>
        <v>Alto</v>
      </c>
      <c r="H2818" t="str">
        <f>VLOOKUP($A2818,CATMUN!$B$2:$D$1123,3,0)</f>
        <v>Municipios rurales</v>
      </c>
      <c r="I2818">
        <f>VLOOKUP($A2818,CATMUN!$B$2:$G$1123,4,0)</f>
        <v>0</v>
      </c>
      <c r="J2818">
        <f>VLOOKUP($A2818,CATMUN!$B$2:$G$1123,6,0)</f>
        <v>15</v>
      </c>
      <c r="K2818" s="69">
        <v>963.1677562000001</v>
      </c>
      <c r="L2818" s="69">
        <v>484.42117360951084</v>
      </c>
      <c r="N2818" s="69">
        <v>23.02298234517821</v>
      </c>
      <c r="P2818" s="69">
        <v>235.096508</v>
      </c>
      <c r="Q2818">
        <v>0</v>
      </c>
      <c r="S2818" s="69">
        <v>340.64341899999999</v>
      </c>
      <c r="T2818">
        <v>0</v>
      </c>
      <c r="V2818" s="51">
        <v>5</v>
      </c>
      <c r="W2818" s="51">
        <v>1</v>
      </c>
      <c r="X2818" s="51">
        <v>28</v>
      </c>
    </row>
    <row r="2819" spans="1:24" x14ac:dyDescent="0.2">
      <c r="A2819">
        <v>15681</v>
      </c>
      <c r="B2819" t="s">
        <v>1375</v>
      </c>
      <c r="C2819" t="s">
        <v>1289</v>
      </c>
      <c r="D2819">
        <v>2018</v>
      </c>
      <c r="E2819" t="str">
        <f t="shared" si="44"/>
        <v>156812018</v>
      </c>
      <c r="F2819">
        <v>6608</v>
      </c>
      <c r="G2819" t="str">
        <f>VLOOKUP($A2819,CATMUN!$B$2:$C$1123,2,0)</f>
        <v>Bajo</v>
      </c>
      <c r="H2819" t="str">
        <f>VLOOKUP($A2819,CATMUN!$B$2:$D$1123,3,0)</f>
        <v>Municipios rurales</v>
      </c>
      <c r="I2819">
        <f>VLOOKUP($A2819,CATMUN!$B$2:$G$1123,4,0)</f>
        <v>0</v>
      </c>
      <c r="J2819">
        <f>VLOOKUP($A2819,CATMUN!$B$2:$G$1123,6,0)</f>
        <v>15</v>
      </c>
      <c r="K2819" s="69">
        <v>118.36894599999999</v>
      </c>
      <c r="L2819" s="69">
        <v>484.42117360951084</v>
      </c>
      <c r="M2819" s="69">
        <v>0</v>
      </c>
      <c r="N2819" s="69">
        <v>23.02298234517821</v>
      </c>
      <c r="P2819" s="69">
        <v>235.096508</v>
      </c>
      <c r="Q2819">
        <v>0</v>
      </c>
      <c r="S2819" s="69">
        <v>340.64341899999999</v>
      </c>
      <c r="T2819">
        <v>0</v>
      </c>
      <c r="V2819" s="51">
        <v>1</v>
      </c>
      <c r="W2819" s="51">
        <v>14</v>
      </c>
      <c r="X2819" s="51">
        <v>136</v>
      </c>
    </row>
    <row r="2820" spans="1:24" x14ac:dyDescent="0.2">
      <c r="A2820">
        <v>15690</v>
      </c>
      <c r="B2820" t="s">
        <v>1377</v>
      </c>
      <c r="C2820" t="s">
        <v>1289</v>
      </c>
      <c r="D2820">
        <v>2018</v>
      </c>
      <c r="E2820" t="str">
        <f t="shared" si="44"/>
        <v>156902018</v>
      </c>
      <c r="F2820">
        <v>3559</v>
      </c>
      <c r="G2820" t="str">
        <f>VLOOKUP($A2820,CATMUN!$B$2:$C$1123,2,0)</f>
        <v>Alto</v>
      </c>
      <c r="H2820" t="str">
        <f>VLOOKUP($A2820,CATMUN!$B$2:$D$1123,3,0)</f>
        <v>Municipios rurales</v>
      </c>
      <c r="I2820">
        <f>VLOOKUP($A2820,CATMUN!$B$2:$G$1123,4,0)</f>
        <v>0</v>
      </c>
      <c r="J2820">
        <f>VLOOKUP($A2820,CATMUN!$B$2:$G$1123,6,0)</f>
        <v>15</v>
      </c>
      <c r="K2820" s="69">
        <v>255.66411505000002</v>
      </c>
      <c r="L2820" s="69">
        <v>484.42117360951084</v>
      </c>
      <c r="N2820" s="69">
        <v>23.02298234517821</v>
      </c>
      <c r="P2820" s="69">
        <v>235.096508</v>
      </c>
      <c r="S2820" s="69">
        <v>340.64341899999999</v>
      </c>
      <c r="T2820">
        <v>0</v>
      </c>
      <c r="V2820" s="51">
        <v>5</v>
      </c>
      <c r="W2820" s="51">
        <v>49</v>
      </c>
      <c r="X2820" s="51">
        <v>28</v>
      </c>
    </row>
    <row r="2821" spans="1:24" x14ac:dyDescent="0.2">
      <c r="A2821">
        <v>15696</v>
      </c>
      <c r="B2821" t="s">
        <v>1379</v>
      </c>
      <c r="C2821" t="s">
        <v>1289</v>
      </c>
      <c r="D2821">
        <v>2018</v>
      </c>
      <c r="E2821" t="str">
        <f t="shared" si="44"/>
        <v>156962018</v>
      </c>
      <c r="F2821">
        <v>3179</v>
      </c>
      <c r="G2821" t="str">
        <f>VLOOKUP($A2821,CATMUN!$B$2:$C$1123,2,0)</f>
        <v>Medio</v>
      </c>
      <c r="H2821" t="str">
        <f>VLOOKUP($A2821,CATMUN!$B$2:$D$1123,3,0)</f>
        <v>Municipios rurales</v>
      </c>
      <c r="I2821">
        <f>VLOOKUP($A2821,CATMUN!$B$2:$G$1123,4,0)</f>
        <v>0</v>
      </c>
      <c r="J2821">
        <f>VLOOKUP($A2821,CATMUN!$B$2:$G$1123,6,0)</f>
        <v>15</v>
      </c>
      <c r="K2821" s="69">
        <v>62.778461999999998</v>
      </c>
      <c r="L2821" s="69">
        <v>484.42117360951084</v>
      </c>
      <c r="M2821" s="69">
        <v>12.394399999999999</v>
      </c>
      <c r="N2821" s="69">
        <v>23.02298234517821</v>
      </c>
      <c r="P2821" s="69">
        <v>235.096508</v>
      </c>
      <c r="Q2821">
        <v>0</v>
      </c>
      <c r="S2821" s="69">
        <v>340.64341899999999</v>
      </c>
      <c r="T2821">
        <v>0</v>
      </c>
      <c r="V2821" s="51">
        <v>5</v>
      </c>
      <c r="W2821" s="51">
        <v>0</v>
      </c>
      <c r="X2821" s="51">
        <v>28</v>
      </c>
    </row>
    <row r="2822" spans="1:24" x14ac:dyDescent="0.2">
      <c r="A2822">
        <v>15720</v>
      </c>
      <c r="B2822" t="s">
        <v>1380</v>
      </c>
      <c r="C2822" t="s">
        <v>1289</v>
      </c>
      <c r="D2822">
        <v>2018</v>
      </c>
      <c r="E2822" t="str">
        <f t="shared" si="44"/>
        <v>157202018</v>
      </c>
      <c r="F2822">
        <v>2221</v>
      </c>
      <c r="G2822" t="str">
        <f>VLOOKUP($A2822,CATMUN!$B$2:$C$1123,2,0)</f>
        <v>Medio</v>
      </c>
      <c r="H2822" t="str">
        <f>VLOOKUP($A2822,CATMUN!$B$2:$D$1123,3,0)</f>
        <v>Municipios rurales</v>
      </c>
      <c r="I2822">
        <f>VLOOKUP($A2822,CATMUN!$B$2:$G$1123,4,0)</f>
        <v>0</v>
      </c>
      <c r="J2822">
        <f>VLOOKUP($A2822,CATMUN!$B$2:$G$1123,6,0)</f>
        <v>15</v>
      </c>
      <c r="K2822" s="69">
        <v>24.644683000000001</v>
      </c>
      <c r="L2822" s="69">
        <v>484.42117360951084</v>
      </c>
      <c r="N2822" s="69">
        <v>23.02298234517821</v>
      </c>
      <c r="P2822" s="69">
        <v>235.096508</v>
      </c>
      <c r="Q2822">
        <v>0</v>
      </c>
      <c r="S2822" s="69">
        <v>340.64341899999999</v>
      </c>
      <c r="T2822">
        <v>0</v>
      </c>
      <c r="V2822" s="51">
        <v>5</v>
      </c>
      <c r="W2822" s="51">
        <v>0</v>
      </c>
      <c r="X2822" s="51">
        <v>28</v>
      </c>
    </row>
    <row r="2823" spans="1:24" x14ac:dyDescent="0.2">
      <c r="A2823">
        <v>15723</v>
      </c>
      <c r="B2823" t="s">
        <v>1381</v>
      </c>
      <c r="C2823" t="s">
        <v>1289</v>
      </c>
      <c r="D2823">
        <v>2018</v>
      </c>
      <c r="E2823" t="str">
        <f t="shared" si="44"/>
        <v>157232018</v>
      </c>
      <c r="F2823">
        <v>1097</v>
      </c>
      <c r="G2823" t="str">
        <f>VLOOKUP($A2823,CATMUN!$B$2:$C$1123,2,0)</f>
        <v>Medio</v>
      </c>
      <c r="H2823" t="str">
        <f>VLOOKUP($A2823,CATMUN!$B$2:$D$1123,3,0)</f>
        <v>Municipios rurales</v>
      </c>
      <c r="I2823">
        <f>VLOOKUP($A2823,CATMUN!$B$2:$G$1123,4,0)</f>
        <v>0</v>
      </c>
      <c r="J2823">
        <f>VLOOKUP($A2823,CATMUN!$B$2:$G$1123,6,0)</f>
        <v>15</v>
      </c>
      <c r="K2823" s="69">
        <v>18.705119</v>
      </c>
      <c r="L2823" s="69">
        <v>484.42117360951084</v>
      </c>
      <c r="N2823" s="69">
        <v>23.02298234517821</v>
      </c>
      <c r="P2823" s="69">
        <v>235.096508</v>
      </c>
      <c r="Q2823">
        <v>0</v>
      </c>
      <c r="S2823" s="69">
        <v>340.64341899999999</v>
      </c>
      <c r="T2823">
        <v>0</v>
      </c>
      <c r="V2823" s="51">
        <v>5</v>
      </c>
      <c r="W2823" s="51" t="e">
        <v>#N/A</v>
      </c>
      <c r="X2823" s="51" t="e">
        <v>#N/A</v>
      </c>
    </row>
    <row r="2824" spans="1:24" x14ac:dyDescent="0.2">
      <c r="A2824">
        <v>15740</v>
      </c>
      <c r="B2824" t="s">
        <v>1382</v>
      </c>
      <c r="C2824" t="s">
        <v>1289</v>
      </c>
      <c r="D2824">
        <v>2018</v>
      </c>
      <c r="E2824" t="str">
        <f t="shared" si="44"/>
        <v>157402018</v>
      </c>
      <c r="F2824">
        <v>6729</v>
      </c>
      <c r="G2824" t="str">
        <f>VLOOKUP($A2824,CATMUN!$B$2:$C$1123,2,0)</f>
        <v>Medio</v>
      </c>
      <c r="H2824" t="str">
        <f>VLOOKUP($A2824,CATMUN!$B$2:$D$1123,3,0)</f>
        <v>Municipios rurales</v>
      </c>
      <c r="I2824">
        <f>VLOOKUP($A2824,CATMUN!$B$2:$G$1123,4,0)</f>
        <v>0</v>
      </c>
      <c r="J2824">
        <f>VLOOKUP($A2824,CATMUN!$B$2:$G$1123,6,0)</f>
        <v>15</v>
      </c>
      <c r="K2824" s="69">
        <v>182.35530799999998</v>
      </c>
      <c r="L2824" s="69">
        <v>484.42117360951084</v>
      </c>
      <c r="M2824" s="69">
        <v>4.5919999999999996</v>
      </c>
      <c r="N2824" s="69">
        <v>23.02298234517821</v>
      </c>
      <c r="P2824" s="69">
        <v>235.096508</v>
      </c>
      <c r="Q2824">
        <v>0</v>
      </c>
      <c r="S2824" s="69">
        <v>340.64341899999999</v>
      </c>
      <c r="T2824">
        <v>0</v>
      </c>
      <c r="U2824">
        <v>9.5359999999999996</v>
      </c>
      <c r="V2824" s="51">
        <v>5</v>
      </c>
      <c r="W2824" s="51">
        <v>4</v>
      </c>
      <c r="X2824" s="51">
        <v>28</v>
      </c>
    </row>
    <row r="2825" spans="1:24" x14ac:dyDescent="0.2">
      <c r="A2825">
        <v>15755</v>
      </c>
      <c r="B2825" t="s">
        <v>1384</v>
      </c>
      <c r="C2825" t="s">
        <v>1289</v>
      </c>
      <c r="D2825">
        <v>2018</v>
      </c>
      <c r="E2825" t="str">
        <f t="shared" si="44"/>
        <v>157552018</v>
      </c>
      <c r="F2825">
        <v>7298</v>
      </c>
      <c r="G2825" t="str">
        <f>VLOOKUP($A2825,CATMUN!$B$2:$C$1123,2,0)</f>
        <v>Medio</v>
      </c>
      <c r="H2825" t="str">
        <f>VLOOKUP($A2825,CATMUN!$B$2:$D$1123,3,0)</f>
        <v>Municipios rurales</v>
      </c>
      <c r="I2825">
        <f>VLOOKUP($A2825,CATMUN!$B$2:$G$1123,4,0)</f>
        <v>0</v>
      </c>
      <c r="J2825">
        <f>VLOOKUP($A2825,CATMUN!$B$2:$G$1123,6,0)</f>
        <v>15</v>
      </c>
      <c r="K2825" s="69">
        <v>36.251928999999997</v>
      </c>
      <c r="L2825" s="69">
        <v>484.42117360951084</v>
      </c>
      <c r="M2825" s="69">
        <v>0</v>
      </c>
      <c r="N2825" s="69">
        <v>23.02298234517821</v>
      </c>
      <c r="P2825" s="69">
        <v>235.096508</v>
      </c>
      <c r="Q2825">
        <v>0</v>
      </c>
      <c r="S2825" s="69">
        <v>340.64341899999999</v>
      </c>
      <c r="T2825">
        <v>0</v>
      </c>
      <c r="U2825">
        <v>0.30009999999999998</v>
      </c>
      <c r="V2825" s="51">
        <v>5</v>
      </c>
      <c r="W2825" s="51">
        <v>0</v>
      </c>
      <c r="X2825" s="51">
        <v>28</v>
      </c>
    </row>
    <row r="2826" spans="1:24" x14ac:dyDescent="0.2">
      <c r="A2826">
        <v>15757</v>
      </c>
      <c r="B2826" t="s">
        <v>1385</v>
      </c>
      <c r="C2826" t="s">
        <v>1289</v>
      </c>
      <c r="D2826">
        <v>2018</v>
      </c>
      <c r="E2826" t="str">
        <f t="shared" si="44"/>
        <v>157572018</v>
      </c>
      <c r="F2826">
        <v>7938</v>
      </c>
      <c r="G2826" t="str">
        <f>VLOOKUP($A2826,CATMUN!$B$2:$C$1123,2,0)</f>
        <v>Alto</v>
      </c>
      <c r="H2826" t="str">
        <f>VLOOKUP($A2826,CATMUN!$B$2:$D$1123,3,0)</f>
        <v>Municipios rurales</v>
      </c>
      <c r="I2826">
        <f>VLOOKUP($A2826,CATMUN!$B$2:$G$1123,4,0)</f>
        <v>0</v>
      </c>
      <c r="J2826">
        <f>VLOOKUP($A2826,CATMUN!$B$2:$G$1123,6,0)</f>
        <v>15</v>
      </c>
      <c r="K2826" s="69">
        <v>221.60628400000002</v>
      </c>
      <c r="L2826" s="69">
        <v>484.42117360951084</v>
      </c>
      <c r="M2826" s="69">
        <v>2.8811999999999998</v>
      </c>
      <c r="N2826" s="69">
        <v>23.02298234517821</v>
      </c>
      <c r="P2826" s="69">
        <v>235.096508</v>
      </c>
      <c r="Q2826">
        <v>0</v>
      </c>
      <c r="S2826" s="69">
        <v>340.64341899999999</v>
      </c>
      <c r="T2826">
        <v>0</v>
      </c>
      <c r="V2826" s="51">
        <v>5</v>
      </c>
      <c r="W2826" s="51">
        <v>15</v>
      </c>
      <c r="X2826" s="51">
        <v>28</v>
      </c>
    </row>
    <row r="2827" spans="1:24" x14ac:dyDescent="0.2">
      <c r="A2827">
        <v>15761</v>
      </c>
      <c r="B2827" t="s">
        <v>1387</v>
      </c>
      <c r="C2827" t="s">
        <v>1289</v>
      </c>
      <c r="D2827">
        <v>2018</v>
      </c>
      <c r="E2827" t="str">
        <f t="shared" si="44"/>
        <v>157612018</v>
      </c>
      <c r="F2827">
        <v>2910</v>
      </c>
      <c r="G2827" t="str">
        <f>VLOOKUP($A2827,CATMUN!$B$2:$C$1123,2,0)</f>
        <v>Medio</v>
      </c>
      <c r="H2827" t="str">
        <f>VLOOKUP($A2827,CATMUN!$B$2:$D$1123,3,0)</f>
        <v>Municipios rurales</v>
      </c>
      <c r="I2827">
        <f>VLOOKUP($A2827,CATMUN!$B$2:$G$1123,4,0)</f>
        <v>0</v>
      </c>
      <c r="J2827">
        <f>VLOOKUP($A2827,CATMUN!$B$2:$G$1123,6,0)</f>
        <v>15</v>
      </c>
      <c r="K2827" s="69">
        <v>90.132449999999992</v>
      </c>
      <c r="L2827" s="69">
        <v>484.42117360951084</v>
      </c>
      <c r="M2827" s="69">
        <v>1.7788689999999998</v>
      </c>
      <c r="N2827" s="69">
        <v>23.02298234517821</v>
      </c>
      <c r="P2827" s="69">
        <v>235.096508</v>
      </c>
      <c r="Q2827">
        <v>0</v>
      </c>
      <c r="S2827" s="69">
        <v>340.64341899999999</v>
      </c>
      <c r="T2827">
        <v>0</v>
      </c>
      <c r="V2827" s="51">
        <v>5</v>
      </c>
      <c r="W2827" s="51">
        <v>4</v>
      </c>
      <c r="X2827" s="51">
        <v>28</v>
      </c>
    </row>
    <row r="2828" spans="1:24" x14ac:dyDescent="0.2">
      <c r="A2828">
        <v>15762</v>
      </c>
      <c r="B2828" t="s">
        <v>1388</v>
      </c>
      <c r="C2828" t="s">
        <v>1289</v>
      </c>
      <c r="D2828">
        <v>2018</v>
      </c>
      <c r="E2828" t="str">
        <f t="shared" si="44"/>
        <v>157622018</v>
      </c>
      <c r="F2828">
        <v>3019</v>
      </c>
      <c r="G2828" t="str">
        <f>VLOOKUP($A2828,CATMUN!$B$2:$C$1123,2,0)</f>
        <v>Medio</v>
      </c>
      <c r="H2828" t="str">
        <f>VLOOKUP($A2828,CATMUN!$B$2:$D$1123,3,0)</f>
        <v>Municipios rurales</v>
      </c>
      <c r="I2828">
        <f>VLOOKUP($A2828,CATMUN!$B$2:$G$1123,4,0)</f>
        <v>0</v>
      </c>
      <c r="J2828">
        <f>VLOOKUP($A2828,CATMUN!$B$2:$G$1123,6,0)</f>
        <v>15</v>
      </c>
      <c r="K2828" s="69">
        <v>66.003437999999989</v>
      </c>
      <c r="L2828" s="69">
        <v>484.42117360951084</v>
      </c>
      <c r="M2828" s="69">
        <v>2.3533629999999999</v>
      </c>
      <c r="N2828" s="69">
        <v>23.02298234517821</v>
      </c>
      <c r="P2828" s="69">
        <v>235.096508</v>
      </c>
      <c r="Q2828">
        <v>0</v>
      </c>
      <c r="S2828" s="69">
        <v>340.64341899999999</v>
      </c>
      <c r="T2828">
        <v>0</v>
      </c>
      <c r="V2828" s="51">
        <v>5</v>
      </c>
      <c r="W2828" s="51">
        <v>0</v>
      </c>
      <c r="X2828" s="51">
        <v>28</v>
      </c>
    </row>
    <row r="2829" spans="1:24" x14ac:dyDescent="0.2">
      <c r="A2829">
        <v>15763</v>
      </c>
      <c r="B2829" t="s">
        <v>1389</v>
      </c>
      <c r="C2829" t="s">
        <v>1289</v>
      </c>
      <c r="D2829">
        <v>2018</v>
      </c>
      <c r="E2829" t="str">
        <f t="shared" si="44"/>
        <v>157632018</v>
      </c>
      <c r="F2829">
        <v>8162</v>
      </c>
      <c r="G2829" t="str">
        <f>VLOOKUP($A2829,CATMUN!$B$2:$C$1123,2,0)</f>
        <v>Alto</v>
      </c>
      <c r="H2829" t="str">
        <f>VLOOKUP($A2829,CATMUN!$B$2:$D$1123,3,0)</f>
        <v>Municipios rurales</v>
      </c>
      <c r="I2829">
        <f>VLOOKUP($A2829,CATMUN!$B$2:$G$1123,4,0)</f>
        <v>0</v>
      </c>
      <c r="J2829">
        <f>VLOOKUP($A2829,CATMUN!$B$2:$G$1123,6,0)</f>
        <v>15</v>
      </c>
      <c r="K2829" s="69">
        <v>571.04380900000001</v>
      </c>
      <c r="L2829" s="69">
        <v>484.42117360951084</v>
      </c>
      <c r="M2829" s="69">
        <v>8.6972729999999991</v>
      </c>
      <c r="N2829" s="69">
        <v>23.02298234517821</v>
      </c>
      <c r="P2829" s="69">
        <v>235.096508</v>
      </c>
      <c r="Q2829">
        <v>0</v>
      </c>
      <c r="S2829" s="69">
        <v>340.64341899999999</v>
      </c>
      <c r="T2829">
        <v>0</v>
      </c>
      <c r="V2829" s="51">
        <v>5</v>
      </c>
      <c r="W2829" s="51">
        <v>15</v>
      </c>
      <c r="X2829" s="51">
        <v>28</v>
      </c>
    </row>
    <row r="2830" spans="1:24" x14ac:dyDescent="0.2">
      <c r="A2830">
        <v>15764</v>
      </c>
      <c r="B2830" t="s">
        <v>1390</v>
      </c>
      <c r="C2830" t="s">
        <v>1289</v>
      </c>
      <c r="D2830">
        <v>2018</v>
      </c>
      <c r="E2830" t="str">
        <f t="shared" si="44"/>
        <v>157642018</v>
      </c>
      <c r="F2830">
        <v>5954</v>
      </c>
      <c r="G2830" t="str">
        <f>VLOOKUP($A2830,CATMUN!$B$2:$C$1123,2,0)</f>
        <v>Bajo</v>
      </c>
      <c r="H2830" t="str">
        <f>VLOOKUP($A2830,CATMUN!$B$2:$D$1123,3,0)</f>
        <v>Municipios rurales</v>
      </c>
      <c r="I2830">
        <f>VLOOKUP($A2830,CATMUN!$B$2:$G$1123,4,0)</f>
        <v>0</v>
      </c>
      <c r="J2830">
        <f>VLOOKUP($A2830,CATMUN!$B$2:$G$1123,6,0)</f>
        <v>15</v>
      </c>
      <c r="K2830" s="69">
        <v>303.15449699999999</v>
      </c>
      <c r="L2830" s="69">
        <v>484.42117360951084</v>
      </c>
      <c r="N2830" s="69">
        <v>23.02298234517821</v>
      </c>
      <c r="P2830" s="69">
        <v>235.096508</v>
      </c>
      <c r="Q2830">
        <v>0</v>
      </c>
      <c r="S2830" s="69">
        <v>340.64341899999999</v>
      </c>
      <c r="T2830">
        <v>0</v>
      </c>
      <c r="V2830" s="51">
        <v>1</v>
      </c>
      <c r="W2830" s="51">
        <v>12</v>
      </c>
      <c r="X2830" s="51">
        <v>136</v>
      </c>
    </row>
    <row r="2831" spans="1:24" x14ac:dyDescent="0.2">
      <c r="A2831">
        <v>15774</v>
      </c>
      <c r="B2831" t="s">
        <v>1391</v>
      </c>
      <c r="C2831" t="s">
        <v>1289</v>
      </c>
      <c r="D2831">
        <v>2018</v>
      </c>
      <c r="E2831" t="str">
        <f t="shared" si="44"/>
        <v>157742018</v>
      </c>
      <c r="F2831">
        <v>2717</v>
      </c>
      <c r="G2831" t="str">
        <f>VLOOKUP($A2831,CATMUN!$B$2:$C$1123,2,0)</f>
        <v>Bajo</v>
      </c>
      <c r="H2831" t="str">
        <f>VLOOKUP($A2831,CATMUN!$B$2:$D$1123,3,0)</f>
        <v>Municipios rurales</v>
      </c>
      <c r="I2831">
        <f>VLOOKUP($A2831,CATMUN!$B$2:$G$1123,4,0)</f>
        <v>0</v>
      </c>
      <c r="J2831">
        <f>VLOOKUP($A2831,CATMUN!$B$2:$G$1123,6,0)</f>
        <v>15</v>
      </c>
      <c r="K2831" s="69">
        <v>7.2680699999999998</v>
      </c>
      <c r="L2831" s="69">
        <v>484.42117360951084</v>
      </c>
      <c r="M2831" s="69">
        <v>0</v>
      </c>
      <c r="N2831" s="69">
        <v>23.02298234517821</v>
      </c>
      <c r="P2831" s="69">
        <v>235.096508</v>
      </c>
      <c r="Q2831">
        <v>0</v>
      </c>
      <c r="S2831" s="69">
        <v>340.64341899999999</v>
      </c>
      <c r="T2831">
        <v>0</v>
      </c>
      <c r="V2831" s="51">
        <v>5</v>
      </c>
      <c r="W2831" s="51">
        <v>0</v>
      </c>
      <c r="X2831" s="51">
        <v>28</v>
      </c>
    </row>
    <row r="2832" spans="1:24" x14ac:dyDescent="0.2">
      <c r="A2832">
        <v>15776</v>
      </c>
      <c r="B2832" t="s">
        <v>1392</v>
      </c>
      <c r="C2832" t="s">
        <v>1289</v>
      </c>
      <c r="D2832">
        <v>2018</v>
      </c>
      <c r="E2832" t="str">
        <f t="shared" si="44"/>
        <v>157762018</v>
      </c>
      <c r="F2832">
        <v>6092</v>
      </c>
      <c r="G2832" t="str">
        <f>VLOOKUP($A2832,CATMUN!$B$2:$C$1123,2,0)</f>
        <v>Alto</v>
      </c>
      <c r="H2832" t="str">
        <f>VLOOKUP($A2832,CATMUN!$B$2:$D$1123,3,0)</f>
        <v>Municipios rurales</v>
      </c>
      <c r="I2832">
        <f>VLOOKUP($A2832,CATMUN!$B$2:$G$1123,4,0)</f>
        <v>0</v>
      </c>
      <c r="J2832">
        <f>VLOOKUP($A2832,CATMUN!$B$2:$G$1123,6,0)</f>
        <v>15</v>
      </c>
      <c r="K2832" s="69">
        <v>238.14079000000001</v>
      </c>
      <c r="L2832" s="69">
        <v>484.42117360951084</v>
      </c>
      <c r="M2832" s="69">
        <v>41.097705999999995</v>
      </c>
      <c r="N2832" s="69">
        <v>23.02298234517821</v>
      </c>
      <c r="P2832" s="69">
        <v>235.096508</v>
      </c>
      <c r="Q2832">
        <v>0</v>
      </c>
      <c r="S2832" s="69">
        <v>340.64341899999999</v>
      </c>
      <c r="T2832">
        <v>0</v>
      </c>
      <c r="V2832" s="51">
        <v>5</v>
      </c>
      <c r="W2832" s="51">
        <v>34</v>
      </c>
      <c r="X2832" s="51">
        <v>28</v>
      </c>
    </row>
    <row r="2833" spans="1:24" x14ac:dyDescent="0.2">
      <c r="A2833">
        <v>15790</v>
      </c>
      <c r="B2833" t="s">
        <v>1394</v>
      </c>
      <c r="C2833" t="s">
        <v>1289</v>
      </c>
      <c r="D2833">
        <v>2018</v>
      </c>
      <c r="E2833" t="str">
        <f t="shared" si="44"/>
        <v>157902018</v>
      </c>
      <c r="F2833">
        <v>5882</v>
      </c>
      <c r="G2833" t="str">
        <f>VLOOKUP($A2833,CATMUN!$B$2:$C$1123,2,0)</f>
        <v>Medio</v>
      </c>
      <c r="H2833" t="str">
        <f>VLOOKUP($A2833,CATMUN!$B$2:$D$1123,3,0)</f>
        <v>Municipios rurales</v>
      </c>
      <c r="I2833">
        <f>VLOOKUP($A2833,CATMUN!$B$2:$G$1123,4,0)</f>
        <v>0</v>
      </c>
      <c r="J2833">
        <f>VLOOKUP($A2833,CATMUN!$B$2:$G$1123,6,0)</f>
        <v>15</v>
      </c>
      <c r="K2833" s="69">
        <v>103.154162</v>
      </c>
      <c r="L2833" s="69">
        <v>484.42117360951084</v>
      </c>
      <c r="M2833" s="69">
        <v>1.0680499999999999</v>
      </c>
      <c r="N2833" s="69">
        <v>23.02298234517821</v>
      </c>
      <c r="P2833" s="69">
        <v>235.096508</v>
      </c>
      <c r="Q2833">
        <v>0</v>
      </c>
      <c r="R2833">
        <v>0</v>
      </c>
      <c r="S2833" s="69">
        <v>340.64341899999999</v>
      </c>
      <c r="T2833">
        <v>0</v>
      </c>
      <c r="V2833" s="51">
        <v>5</v>
      </c>
      <c r="W2833" s="51">
        <v>1</v>
      </c>
      <c r="X2833" s="51">
        <v>28</v>
      </c>
    </row>
    <row r="2834" spans="1:24" x14ac:dyDescent="0.2">
      <c r="A2834">
        <v>15798</v>
      </c>
      <c r="B2834" t="s">
        <v>1395</v>
      </c>
      <c r="C2834" t="s">
        <v>1289</v>
      </c>
      <c r="D2834">
        <v>2018</v>
      </c>
      <c r="E2834" t="str">
        <f t="shared" si="44"/>
        <v>157982018</v>
      </c>
      <c r="F2834">
        <v>3851</v>
      </c>
      <c r="G2834" t="str">
        <f>VLOOKUP($A2834,CATMUN!$B$2:$C$1123,2,0)</f>
        <v>Alto</v>
      </c>
      <c r="H2834" t="str">
        <f>VLOOKUP($A2834,CATMUN!$B$2:$D$1123,3,0)</f>
        <v>Municipios rurales</v>
      </c>
      <c r="I2834">
        <f>VLOOKUP($A2834,CATMUN!$B$2:$G$1123,4,0)</f>
        <v>0</v>
      </c>
      <c r="J2834">
        <f>VLOOKUP($A2834,CATMUN!$B$2:$G$1123,6,0)</f>
        <v>15</v>
      </c>
      <c r="K2834" s="69">
        <v>258.09052100000002</v>
      </c>
      <c r="L2834" s="69">
        <v>484.42117360951084</v>
      </c>
      <c r="M2834" s="69">
        <v>7.7582870000000002</v>
      </c>
      <c r="N2834" s="69">
        <v>23.02298234517821</v>
      </c>
      <c r="P2834" s="69">
        <v>235.096508</v>
      </c>
      <c r="Q2834">
        <v>0</v>
      </c>
      <c r="S2834" s="69">
        <v>340.64341899999999</v>
      </c>
      <c r="T2834">
        <v>0</v>
      </c>
      <c r="V2834" s="51">
        <v>1</v>
      </c>
      <c r="W2834" s="51">
        <v>5</v>
      </c>
      <c r="X2834" s="51">
        <v>136</v>
      </c>
    </row>
    <row r="2835" spans="1:24" x14ac:dyDescent="0.2">
      <c r="A2835">
        <v>15804</v>
      </c>
      <c r="B2835" t="s">
        <v>1396</v>
      </c>
      <c r="C2835" t="s">
        <v>1289</v>
      </c>
      <c r="D2835">
        <v>2018</v>
      </c>
      <c r="E2835" t="str">
        <f t="shared" si="44"/>
        <v>158042018</v>
      </c>
      <c r="F2835">
        <v>9051</v>
      </c>
      <c r="G2835" t="str">
        <f>VLOOKUP($A2835,CATMUN!$B$2:$C$1123,2,0)</f>
        <v>Medio</v>
      </c>
      <c r="H2835" t="str">
        <f>VLOOKUP($A2835,CATMUN!$B$2:$D$1123,3,0)</f>
        <v>Municipios rurales</v>
      </c>
      <c r="I2835">
        <f>VLOOKUP($A2835,CATMUN!$B$2:$G$1123,4,0)</f>
        <v>0</v>
      </c>
      <c r="J2835">
        <f>VLOOKUP($A2835,CATMUN!$B$2:$G$1123,6,0)</f>
        <v>15</v>
      </c>
      <c r="K2835" s="69">
        <v>477.34212099999996</v>
      </c>
      <c r="L2835" s="69">
        <v>484.42117360951084</v>
      </c>
      <c r="M2835" s="69">
        <v>17.309587000000001</v>
      </c>
      <c r="N2835" s="69">
        <v>23.02298234517821</v>
      </c>
      <c r="P2835" s="69">
        <v>235.096508</v>
      </c>
      <c r="S2835" s="69">
        <v>340.64341899999999</v>
      </c>
      <c r="T2835">
        <v>0</v>
      </c>
      <c r="V2835" s="51">
        <v>5</v>
      </c>
      <c r="W2835" s="51">
        <v>0</v>
      </c>
      <c r="X2835" s="51">
        <v>28</v>
      </c>
    </row>
    <row r="2836" spans="1:24" x14ac:dyDescent="0.2">
      <c r="A2836">
        <v>15808</v>
      </c>
      <c r="B2836" t="s">
        <v>1398</v>
      </c>
      <c r="C2836" t="s">
        <v>1289</v>
      </c>
      <c r="D2836">
        <v>2018</v>
      </c>
      <c r="E2836" t="str">
        <f t="shared" si="44"/>
        <v>158082018</v>
      </c>
      <c r="F2836">
        <v>3266</v>
      </c>
      <c r="G2836" t="str">
        <f>VLOOKUP($A2836,CATMUN!$B$2:$C$1123,2,0)</f>
        <v>Medio</v>
      </c>
      <c r="H2836" t="str">
        <f>VLOOKUP($A2836,CATMUN!$B$2:$D$1123,3,0)</f>
        <v>Municipios rurales</v>
      </c>
      <c r="I2836">
        <f>VLOOKUP($A2836,CATMUN!$B$2:$G$1123,4,0)</f>
        <v>0</v>
      </c>
      <c r="J2836">
        <f>VLOOKUP($A2836,CATMUN!$B$2:$G$1123,6,0)</f>
        <v>15</v>
      </c>
      <c r="K2836" s="69">
        <v>159.687816</v>
      </c>
      <c r="L2836" s="69">
        <v>484.42117360951084</v>
      </c>
      <c r="M2836" s="69">
        <v>0</v>
      </c>
      <c r="N2836" s="69">
        <v>23.02298234517821</v>
      </c>
      <c r="P2836" s="69">
        <v>235.096508</v>
      </c>
      <c r="Q2836">
        <v>0</v>
      </c>
      <c r="S2836" s="69">
        <v>340.64341899999999</v>
      </c>
      <c r="T2836">
        <v>0</v>
      </c>
      <c r="V2836" s="51">
        <v>5</v>
      </c>
      <c r="W2836" s="51">
        <v>0</v>
      </c>
      <c r="X2836" s="51">
        <v>28</v>
      </c>
    </row>
    <row r="2837" spans="1:24" x14ac:dyDescent="0.2">
      <c r="A2837">
        <v>15810</v>
      </c>
      <c r="B2837" t="s">
        <v>1399</v>
      </c>
      <c r="C2837" t="s">
        <v>1289</v>
      </c>
      <c r="D2837">
        <v>2018</v>
      </c>
      <c r="E2837" t="str">
        <f t="shared" si="44"/>
        <v>158102018</v>
      </c>
      <c r="F2837">
        <v>3323</v>
      </c>
      <c r="G2837" t="str">
        <f>VLOOKUP($A2837,CATMUN!$B$2:$C$1123,2,0)</f>
        <v>Medio</v>
      </c>
      <c r="H2837" t="str">
        <f>VLOOKUP($A2837,CATMUN!$B$2:$D$1123,3,0)</f>
        <v>Municipios rurales</v>
      </c>
      <c r="I2837">
        <f>VLOOKUP($A2837,CATMUN!$B$2:$G$1123,4,0)</f>
        <v>0</v>
      </c>
      <c r="J2837">
        <f>VLOOKUP($A2837,CATMUN!$B$2:$G$1123,6,0)</f>
        <v>15</v>
      </c>
      <c r="K2837" s="69">
        <v>37.556881999999995</v>
      </c>
      <c r="L2837" s="69">
        <v>484.42117360951084</v>
      </c>
      <c r="N2837" s="69">
        <v>23.02298234517821</v>
      </c>
      <c r="P2837" s="69">
        <v>235.096508</v>
      </c>
      <c r="Q2837">
        <v>0</v>
      </c>
      <c r="S2837" s="69">
        <v>340.64341899999999</v>
      </c>
      <c r="T2837">
        <v>0</v>
      </c>
      <c r="V2837" s="51">
        <v>5</v>
      </c>
      <c r="W2837" s="51" t="e">
        <v>#N/A</v>
      </c>
      <c r="X2837" s="51" t="e">
        <v>#N/A</v>
      </c>
    </row>
    <row r="2838" spans="1:24" x14ac:dyDescent="0.2">
      <c r="A2838">
        <v>15816</v>
      </c>
      <c r="B2838" t="s">
        <v>1401</v>
      </c>
      <c r="C2838" t="s">
        <v>1289</v>
      </c>
      <c r="D2838">
        <v>2018</v>
      </c>
      <c r="E2838" t="str">
        <f t="shared" si="44"/>
        <v>158162018</v>
      </c>
      <c r="F2838">
        <v>4335</v>
      </c>
      <c r="G2838" t="str">
        <f>VLOOKUP($A2838,CATMUN!$B$2:$C$1123,2,0)</f>
        <v>Medio</v>
      </c>
      <c r="H2838" t="str">
        <f>VLOOKUP($A2838,CATMUN!$B$2:$D$1123,3,0)</f>
        <v>Municipios rurales</v>
      </c>
      <c r="I2838">
        <f>VLOOKUP($A2838,CATMUN!$B$2:$G$1123,4,0)</f>
        <v>0</v>
      </c>
      <c r="J2838">
        <f>VLOOKUP($A2838,CATMUN!$B$2:$G$1123,6,0)</f>
        <v>15</v>
      </c>
      <c r="K2838" s="69">
        <v>204.26457099999999</v>
      </c>
      <c r="L2838" s="69">
        <v>484.42117360951084</v>
      </c>
      <c r="M2838" s="69">
        <v>5.8987309999999997</v>
      </c>
      <c r="N2838" s="69">
        <v>23.02298234517821</v>
      </c>
      <c r="P2838" s="69">
        <v>235.096508</v>
      </c>
      <c r="Q2838">
        <v>0</v>
      </c>
      <c r="S2838" s="69">
        <v>340.64341899999999</v>
      </c>
      <c r="T2838">
        <v>0</v>
      </c>
      <c r="V2838" s="51">
        <v>5</v>
      </c>
      <c r="W2838" s="51">
        <v>4</v>
      </c>
      <c r="X2838" s="51">
        <v>28</v>
      </c>
    </row>
    <row r="2839" spans="1:24" x14ac:dyDescent="0.2">
      <c r="A2839">
        <v>15832</v>
      </c>
      <c r="B2839" t="s">
        <v>1404</v>
      </c>
      <c r="C2839" t="s">
        <v>1289</v>
      </c>
      <c r="D2839">
        <v>2018</v>
      </c>
      <c r="E2839" t="str">
        <f t="shared" si="44"/>
        <v>158322018</v>
      </c>
      <c r="F2839">
        <v>1540</v>
      </c>
      <c r="G2839" t="str">
        <f>VLOOKUP($A2839,CATMUN!$B$2:$C$1123,2,0)</f>
        <v>Medio</v>
      </c>
      <c r="H2839" t="str">
        <f>VLOOKUP($A2839,CATMUN!$B$2:$D$1123,3,0)</f>
        <v>Municipios rurales</v>
      </c>
      <c r="I2839">
        <f>VLOOKUP($A2839,CATMUN!$B$2:$G$1123,4,0)</f>
        <v>0</v>
      </c>
      <c r="J2839">
        <f>VLOOKUP($A2839,CATMUN!$B$2:$G$1123,6,0)</f>
        <v>15</v>
      </c>
      <c r="K2839" s="69">
        <v>36.724599999999995</v>
      </c>
      <c r="L2839" s="69">
        <v>484.42117360951084</v>
      </c>
      <c r="N2839" s="69">
        <v>23.02298234517821</v>
      </c>
      <c r="P2839" s="69">
        <v>235.096508</v>
      </c>
      <c r="Q2839">
        <v>0</v>
      </c>
      <c r="S2839" s="69">
        <v>340.64341899999999</v>
      </c>
      <c r="T2839">
        <v>0</v>
      </c>
      <c r="V2839" s="51">
        <v>5</v>
      </c>
      <c r="W2839" s="51">
        <v>0</v>
      </c>
      <c r="X2839" s="51">
        <v>28</v>
      </c>
    </row>
    <row r="2840" spans="1:24" x14ac:dyDescent="0.2">
      <c r="A2840">
        <v>15839</v>
      </c>
      <c r="B2840" t="s">
        <v>1407</v>
      </c>
      <c r="C2840" t="s">
        <v>1289</v>
      </c>
      <c r="D2840">
        <v>2018</v>
      </c>
      <c r="E2840" t="str">
        <f t="shared" si="44"/>
        <v>158392018</v>
      </c>
      <c r="F2840">
        <v>2040</v>
      </c>
      <c r="G2840" t="str">
        <f>VLOOKUP($A2840,CATMUN!$B$2:$C$1123,2,0)</f>
        <v>Medio</v>
      </c>
      <c r="H2840" t="str">
        <f>VLOOKUP($A2840,CATMUN!$B$2:$D$1123,3,0)</f>
        <v>Municipios rurales</v>
      </c>
      <c r="I2840">
        <f>VLOOKUP($A2840,CATMUN!$B$2:$G$1123,4,0)</f>
        <v>0</v>
      </c>
      <c r="J2840">
        <f>VLOOKUP($A2840,CATMUN!$B$2:$G$1123,6,0)</f>
        <v>15</v>
      </c>
      <c r="K2840" s="69">
        <v>48.164982000000002</v>
      </c>
      <c r="L2840" s="69">
        <v>484.42117360951084</v>
      </c>
      <c r="N2840" s="69">
        <v>23.02298234517821</v>
      </c>
      <c r="P2840" s="69">
        <v>235.096508</v>
      </c>
      <c r="Q2840">
        <v>0</v>
      </c>
      <c r="S2840" s="69">
        <v>340.64341899999999</v>
      </c>
      <c r="T2840">
        <v>0</v>
      </c>
      <c r="V2840" s="51">
        <v>5</v>
      </c>
      <c r="W2840" s="51" t="e">
        <v>#N/A</v>
      </c>
      <c r="X2840" s="51" t="e">
        <v>#N/A</v>
      </c>
    </row>
    <row r="2841" spans="1:24" x14ac:dyDescent="0.2">
      <c r="A2841">
        <v>15842</v>
      </c>
      <c r="B2841" t="s">
        <v>1408</v>
      </c>
      <c r="C2841" t="s">
        <v>1289</v>
      </c>
      <c r="D2841">
        <v>2018</v>
      </c>
      <c r="E2841" t="str">
        <f t="shared" si="44"/>
        <v>158422018</v>
      </c>
      <c r="F2841">
        <v>7530</v>
      </c>
      <c r="G2841" t="str">
        <f>VLOOKUP($A2841,CATMUN!$B$2:$C$1123,2,0)</f>
        <v>Medio</v>
      </c>
      <c r="H2841" t="str">
        <f>VLOOKUP($A2841,CATMUN!$B$2:$D$1123,3,0)</f>
        <v>Municipios rurales</v>
      </c>
      <c r="I2841">
        <f>VLOOKUP($A2841,CATMUN!$B$2:$G$1123,4,0)</f>
        <v>0</v>
      </c>
      <c r="J2841">
        <f>VLOOKUP($A2841,CATMUN!$B$2:$G$1123,6,0)</f>
        <v>15</v>
      </c>
      <c r="K2841" s="69">
        <v>284.06307099999998</v>
      </c>
      <c r="L2841" s="69">
        <v>484.42117360951084</v>
      </c>
      <c r="M2841" s="69">
        <v>0.39500000000000002</v>
      </c>
      <c r="N2841" s="69">
        <v>23.02298234517821</v>
      </c>
      <c r="P2841" s="69">
        <v>235.096508</v>
      </c>
      <c r="S2841" s="69">
        <v>340.64341899999999</v>
      </c>
      <c r="T2841">
        <v>0</v>
      </c>
      <c r="V2841" s="51">
        <v>5</v>
      </c>
      <c r="W2841" s="51">
        <v>5</v>
      </c>
      <c r="X2841" s="51">
        <v>28</v>
      </c>
    </row>
    <row r="2842" spans="1:24" x14ac:dyDescent="0.2">
      <c r="A2842">
        <v>15879</v>
      </c>
      <c r="B2842" t="s">
        <v>1410</v>
      </c>
      <c r="C2842" t="s">
        <v>1289</v>
      </c>
      <c r="D2842">
        <v>2018</v>
      </c>
      <c r="E2842" t="str">
        <f t="shared" si="44"/>
        <v>158792018</v>
      </c>
      <c r="F2842">
        <v>2837</v>
      </c>
      <c r="G2842" t="str">
        <f>VLOOKUP($A2842,CATMUN!$B$2:$C$1123,2,0)</f>
        <v>Medio</v>
      </c>
      <c r="H2842" t="str">
        <f>VLOOKUP($A2842,CATMUN!$B$2:$D$1123,3,0)</f>
        <v>Municipios rurales</v>
      </c>
      <c r="I2842">
        <f>VLOOKUP($A2842,CATMUN!$B$2:$G$1123,4,0)</f>
        <v>0</v>
      </c>
      <c r="J2842">
        <f>VLOOKUP($A2842,CATMUN!$B$2:$G$1123,6,0)</f>
        <v>15</v>
      </c>
      <c r="K2842" s="69">
        <v>77.543813999999998</v>
      </c>
      <c r="L2842" s="69">
        <v>484.42117360951084</v>
      </c>
      <c r="M2842" s="69">
        <v>0.25650000000000001</v>
      </c>
      <c r="N2842" s="69">
        <v>23.02298234517821</v>
      </c>
      <c r="P2842" s="69">
        <v>235.096508</v>
      </c>
      <c r="Q2842">
        <v>0</v>
      </c>
      <c r="S2842" s="69">
        <v>340.64341899999999</v>
      </c>
      <c r="T2842">
        <v>0</v>
      </c>
      <c r="V2842" s="51">
        <v>5</v>
      </c>
      <c r="W2842" s="51">
        <v>1</v>
      </c>
      <c r="X2842" s="51">
        <v>28</v>
      </c>
    </row>
    <row r="2843" spans="1:24" x14ac:dyDescent="0.2">
      <c r="A2843">
        <v>15897</v>
      </c>
      <c r="B2843" t="s">
        <v>1411</v>
      </c>
      <c r="C2843" t="s">
        <v>1289</v>
      </c>
      <c r="D2843">
        <v>2018</v>
      </c>
      <c r="E2843" t="str">
        <f t="shared" si="44"/>
        <v>158972018</v>
      </c>
      <c r="F2843">
        <v>4629</v>
      </c>
      <c r="G2843" t="str">
        <f>VLOOKUP($A2843,CATMUN!$B$2:$C$1123,2,0)</f>
        <v>Alto</v>
      </c>
      <c r="H2843" t="str">
        <f>VLOOKUP($A2843,CATMUN!$B$2:$D$1123,3,0)</f>
        <v>Municipios rurales</v>
      </c>
      <c r="I2843">
        <f>VLOOKUP($A2843,CATMUN!$B$2:$G$1123,4,0)</f>
        <v>0</v>
      </c>
      <c r="J2843">
        <f>VLOOKUP($A2843,CATMUN!$B$2:$G$1123,6,0)</f>
        <v>15</v>
      </c>
      <c r="K2843" s="69">
        <v>126.246488</v>
      </c>
      <c r="L2843" s="69">
        <v>484.42117360951084</v>
      </c>
      <c r="M2843" s="69">
        <v>0</v>
      </c>
      <c r="N2843" s="69">
        <v>23.02298234517821</v>
      </c>
      <c r="P2843" s="69">
        <v>235.096508</v>
      </c>
      <c r="Q2843">
        <v>0</v>
      </c>
      <c r="S2843" s="69">
        <v>340.64341899999999</v>
      </c>
      <c r="T2843">
        <v>0</v>
      </c>
      <c r="U2843">
        <v>0.21199999999999999</v>
      </c>
      <c r="V2843" s="51">
        <v>5</v>
      </c>
      <c r="W2843" s="51">
        <v>2</v>
      </c>
      <c r="X2843" s="51">
        <v>28</v>
      </c>
    </row>
    <row r="2844" spans="1:24" x14ac:dyDescent="0.2">
      <c r="A2844">
        <v>17013</v>
      </c>
      <c r="B2844" t="s">
        <v>1413</v>
      </c>
      <c r="C2844" t="s">
        <v>1301</v>
      </c>
      <c r="D2844">
        <v>2018</v>
      </c>
      <c r="E2844" t="str">
        <f t="shared" si="44"/>
        <v>170132018</v>
      </c>
      <c r="F2844">
        <v>22823</v>
      </c>
      <c r="G2844" t="str">
        <f>VLOOKUP($A2844,CATMUN!$B$2:$C$1123,2,0)</f>
        <v>Medio</v>
      </c>
      <c r="H2844" t="str">
        <f>VLOOKUP($A2844,CATMUN!$B$2:$D$1123,3,0)</f>
        <v>Municipios rurales</v>
      </c>
      <c r="I2844">
        <f>VLOOKUP($A2844,CATMUN!$B$2:$G$1123,4,0)</f>
        <v>0</v>
      </c>
      <c r="J2844">
        <f>VLOOKUP($A2844,CATMUN!$B$2:$G$1123,6,0)</f>
        <v>15</v>
      </c>
      <c r="K2844" s="69">
        <v>896.16789899999992</v>
      </c>
      <c r="L2844" s="69">
        <v>484.42117360951084</v>
      </c>
      <c r="M2844" s="69">
        <v>21.202210000000001</v>
      </c>
      <c r="N2844" s="69">
        <v>23.02298234517821</v>
      </c>
      <c r="P2844" s="69">
        <v>235.096508</v>
      </c>
      <c r="Q2844">
        <v>0</v>
      </c>
      <c r="S2844" s="69">
        <v>340.64341899999999</v>
      </c>
      <c r="T2844">
        <v>0</v>
      </c>
      <c r="V2844" s="51">
        <v>1</v>
      </c>
      <c r="W2844" s="51">
        <v>47</v>
      </c>
      <c r="X2844" s="51">
        <v>136</v>
      </c>
    </row>
    <row r="2845" spans="1:24" x14ac:dyDescent="0.2">
      <c r="A2845">
        <v>17446</v>
      </c>
      <c r="B2845" t="s">
        <v>1424</v>
      </c>
      <c r="C2845" t="s">
        <v>1301</v>
      </c>
      <c r="D2845">
        <v>2018</v>
      </c>
      <c r="E2845" t="str">
        <f t="shared" si="44"/>
        <v>174462018</v>
      </c>
      <c r="F2845">
        <v>2607</v>
      </c>
      <c r="G2845" t="str">
        <f>VLOOKUP($A2845,CATMUN!$B$2:$C$1123,2,0)</f>
        <v>Medio</v>
      </c>
      <c r="H2845" t="str">
        <f>VLOOKUP($A2845,CATMUN!$B$2:$D$1123,3,0)</f>
        <v>Municipios rurales</v>
      </c>
      <c r="I2845">
        <f>VLOOKUP($A2845,CATMUN!$B$2:$G$1123,4,0)</f>
        <v>0</v>
      </c>
      <c r="J2845">
        <f>VLOOKUP($A2845,CATMUN!$B$2:$G$1123,6,0)</f>
        <v>15</v>
      </c>
      <c r="K2845" s="69">
        <v>173.088111</v>
      </c>
      <c r="L2845" s="69">
        <v>484.42117360951084</v>
      </c>
      <c r="M2845" s="69">
        <v>0.01</v>
      </c>
      <c r="N2845" s="69">
        <v>23.02298234517821</v>
      </c>
      <c r="P2845" s="69">
        <v>235.096508</v>
      </c>
      <c r="Q2845">
        <v>0</v>
      </c>
      <c r="S2845" s="69">
        <v>340.64341899999999</v>
      </c>
      <c r="T2845">
        <v>0</v>
      </c>
      <c r="V2845" s="51">
        <v>5</v>
      </c>
      <c r="W2845" s="51" t="e">
        <v>#N/A</v>
      </c>
      <c r="X2845" s="51" t="e">
        <v>#N/A</v>
      </c>
    </row>
    <row r="2846" spans="1:24" x14ac:dyDescent="0.2">
      <c r="A2846">
        <v>17495</v>
      </c>
      <c r="B2846" t="s">
        <v>1426</v>
      </c>
      <c r="C2846" t="s">
        <v>1301</v>
      </c>
      <c r="D2846">
        <v>2018</v>
      </c>
      <c r="E2846" t="str">
        <f t="shared" si="44"/>
        <v>174952018</v>
      </c>
      <c r="F2846">
        <v>6022</v>
      </c>
      <c r="G2846" t="str">
        <f>VLOOKUP($A2846,CATMUN!$B$2:$C$1123,2,0)</f>
        <v>Alto</v>
      </c>
      <c r="H2846" t="str">
        <f>VLOOKUP($A2846,CATMUN!$B$2:$D$1123,3,0)</f>
        <v>Municipios rurales</v>
      </c>
      <c r="I2846">
        <f>VLOOKUP($A2846,CATMUN!$B$2:$G$1123,4,0)</f>
        <v>0</v>
      </c>
      <c r="J2846">
        <f>VLOOKUP($A2846,CATMUN!$B$2:$G$1123,6,0)</f>
        <v>15</v>
      </c>
      <c r="K2846" s="69">
        <v>294.39549800000003</v>
      </c>
      <c r="L2846" s="69">
        <v>484.42117360951084</v>
      </c>
      <c r="M2846" s="69">
        <v>0</v>
      </c>
      <c r="N2846" s="69">
        <v>23.02298234517821</v>
      </c>
      <c r="P2846" s="69">
        <v>235.096508</v>
      </c>
      <c r="Q2846">
        <v>0</v>
      </c>
      <c r="S2846" s="69">
        <v>340.64341899999999</v>
      </c>
      <c r="T2846">
        <v>0</v>
      </c>
      <c r="V2846" s="51">
        <v>5</v>
      </c>
      <c r="W2846" s="51">
        <v>11</v>
      </c>
      <c r="X2846" s="51">
        <v>28</v>
      </c>
    </row>
    <row r="2847" spans="1:24" x14ac:dyDescent="0.2">
      <c r="A2847">
        <v>17513</v>
      </c>
      <c r="B2847" t="s">
        <v>1427</v>
      </c>
      <c r="C2847" t="s">
        <v>1301</v>
      </c>
      <c r="D2847">
        <v>2018</v>
      </c>
      <c r="E2847" t="str">
        <f t="shared" si="44"/>
        <v>175132018</v>
      </c>
      <c r="F2847">
        <v>15325</v>
      </c>
      <c r="G2847" t="str">
        <f>VLOOKUP($A2847,CATMUN!$B$2:$C$1123,2,0)</f>
        <v>Medio</v>
      </c>
      <c r="H2847" t="str">
        <f>VLOOKUP($A2847,CATMUN!$B$2:$D$1123,3,0)</f>
        <v>Municipios rurales</v>
      </c>
      <c r="I2847">
        <f>VLOOKUP($A2847,CATMUN!$B$2:$G$1123,4,0)</f>
        <v>0</v>
      </c>
      <c r="J2847">
        <f>VLOOKUP($A2847,CATMUN!$B$2:$G$1123,6,0)</f>
        <v>15</v>
      </c>
      <c r="K2847" s="69">
        <v>505.93948599999999</v>
      </c>
      <c r="L2847" s="69">
        <v>484.42117360951084</v>
      </c>
      <c r="M2847" s="69">
        <v>19.544436000000001</v>
      </c>
      <c r="N2847" s="69">
        <v>23.02298234517821</v>
      </c>
      <c r="P2847" s="69">
        <v>235.096508</v>
      </c>
      <c r="Q2847">
        <v>0</v>
      </c>
      <c r="S2847" s="69">
        <v>340.64341899999999</v>
      </c>
      <c r="T2847">
        <v>0</v>
      </c>
      <c r="V2847" s="51">
        <v>5</v>
      </c>
      <c r="W2847" s="51">
        <v>28</v>
      </c>
      <c r="X2847" s="51">
        <v>28</v>
      </c>
    </row>
    <row r="2848" spans="1:24" x14ac:dyDescent="0.2">
      <c r="A2848">
        <v>17541</v>
      </c>
      <c r="B2848" t="s">
        <v>1429</v>
      </c>
      <c r="C2848" t="s">
        <v>1301</v>
      </c>
      <c r="D2848">
        <v>2018</v>
      </c>
      <c r="E2848" t="str">
        <f t="shared" si="44"/>
        <v>175412018</v>
      </c>
      <c r="F2848">
        <v>19908</v>
      </c>
      <c r="G2848" t="str">
        <f>VLOOKUP($A2848,CATMUN!$B$2:$C$1123,2,0)</f>
        <v>Medio</v>
      </c>
      <c r="H2848" t="str">
        <f>VLOOKUP($A2848,CATMUN!$B$2:$D$1123,3,0)</f>
        <v>Municipios rurales</v>
      </c>
      <c r="I2848">
        <f>VLOOKUP($A2848,CATMUN!$B$2:$G$1123,4,0)</f>
        <v>0</v>
      </c>
      <c r="J2848">
        <f>VLOOKUP($A2848,CATMUN!$B$2:$G$1123,6,0)</f>
        <v>15</v>
      </c>
      <c r="K2848" s="69">
        <v>525.28116499999999</v>
      </c>
      <c r="L2848" s="69">
        <v>484.42117360951084</v>
      </c>
      <c r="M2848" s="69">
        <v>7.8570000000000002</v>
      </c>
      <c r="N2848" s="69">
        <v>23.02298234517821</v>
      </c>
      <c r="P2848" s="69">
        <v>235.096508</v>
      </c>
      <c r="Q2848">
        <v>0</v>
      </c>
      <c r="S2848" s="69">
        <v>340.64341899999999</v>
      </c>
      <c r="T2848">
        <v>0</v>
      </c>
      <c r="V2848" s="51">
        <v>5</v>
      </c>
      <c r="W2848" s="51">
        <v>2</v>
      </c>
      <c r="X2848" s="51">
        <v>28</v>
      </c>
    </row>
    <row r="2849" spans="1:24" x14ac:dyDescent="0.2">
      <c r="A2849">
        <v>17653</v>
      </c>
      <c r="B2849" t="s">
        <v>1432</v>
      </c>
      <c r="C2849" t="s">
        <v>1301</v>
      </c>
      <c r="D2849">
        <v>2018</v>
      </c>
      <c r="E2849" t="str">
        <f t="shared" si="44"/>
        <v>176532018</v>
      </c>
      <c r="F2849">
        <v>19467</v>
      </c>
      <c r="G2849" t="str">
        <f>VLOOKUP($A2849,CATMUN!$B$2:$C$1123,2,0)</f>
        <v>Alto</v>
      </c>
      <c r="H2849" t="str">
        <f>VLOOKUP($A2849,CATMUN!$B$2:$D$1123,3,0)</f>
        <v>Municipios rurales</v>
      </c>
      <c r="I2849">
        <f>VLOOKUP($A2849,CATMUN!$B$2:$G$1123,4,0)</f>
        <v>0</v>
      </c>
      <c r="J2849">
        <f>VLOOKUP($A2849,CATMUN!$B$2:$G$1123,6,0)</f>
        <v>15</v>
      </c>
      <c r="K2849" s="69">
        <v>942.30268899999999</v>
      </c>
      <c r="L2849" s="69">
        <v>484.42117360951084</v>
      </c>
      <c r="M2849" s="69">
        <v>4.6480449999999998</v>
      </c>
      <c r="N2849" s="69">
        <v>23.02298234517821</v>
      </c>
      <c r="P2849" s="69">
        <v>235.096508</v>
      </c>
      <c r="Q2849">
        <v>0</v>
      </c>
      <c r="S2849" s="69">
        <v>340.64341899999999</v>
      </c>
      <c r="T2849">
        <v>0</v>
      </c>
      <c r="V2849" s="51">
        <v>5</v>
      </c>
      <c r="W2849" s="51">
        <v>34</v>
      </c>
      <c r="X2849" s="51">
        <v>28</v>
      </c>
    </row>
    <row r="2850" spans="1:24" x14ac:dyDescent="0.2">
      <c r="A2850">
        <v>17662</v>
      </c>
      <c r="B2850" t="s">
        <v>1433</v>
      </c>
      <c r="C2850" t="s">
        <v>1301</v>
      </c>
      <c r="D2850">
        <v>2018</v>
      </c>
      <c r="E2850" t="str">
        <f t="shared" si="44"/>
        <v>176622018</v>
      </c>
      <c r="F2850">
        <v>20454</v>
      </c>
      <c r="G2850" t="str">
        <f>VLOOKUP($A2850,CATMUN!$B$2:$C$1123,2,0)</f>
        <v>Medio</v>
      </c>
      <c r="H2850" t="str">
        <f>VLOOKUP($A2850,CATMUN!$B$2:$D$1123,3,0)</f>
        <v>Municipios rurales</v>
      </c>
      <c r="I2850">
        <f>VLOOKUP($A2850,CATMUN!$B$2:$G$1123,4,0)</f>
        <v>0</v>
      </c>
      <c r="J2850">
        <f>VLOOKUP($A2850,CATMUN!$B$2:$G$1123,6,0)</f>
        <v>15</v>
      </c>
      <c r="K2850" s="69">
        <v>325.99896899999999</v>
      </c>
      <c r="L2850" s="69">
        <v>484.42117360951084</v>
      </c>
      <c r="M2850" s="69">
        <v>3.0899999999999997E-2</v>
      </c>
      <c r="N2850" s="69">
        <v>23.02298234517821</v>
      </c>
      <c r="P2850" s="69">
        <v>235.096508</v>
      </c>
      <c r="Q2850">
        <v>0</v>
      </c>
      <c r="S2850" s="69">
        <v>340.64341899999999</v>
      </c>
      <c r="T2850">
        <v>0</v>
      </c>
      <c r="V2850" s="51">
        <v>5</v>
      </c>
      <c r="W2850" s="51">
        <v>21</v>
      </c>
      <c r="X2850" s="51">
        <v>28</v>
      </c>
    </row>
    <row r="2851" spans="1:24" x14ac:dyDescent="0.2">
      <c r="A2851">
        <v>17867</v>
      </c>
      <c r="B2851" t="s">
        <v>1436</v>
      </c>
      <c r="C2851" t="s">
        <v>1301</v>
      </c>
      <c r="D2851">
        <v>2018</v>
      </c>
      <c r="E2851" t="str">
        <f t="shared" si="44"/>
        <v>178672018</v>
      </c>
      <c r="F2851">
        <v>10157</v>
      </c>
      <c r="G2851" t="str">
        <f>VLOOKUP($A2851,CATMUN!$B$2:$C$1123,2,0)</f>
        <v>Alto</v>
      </c>
      <c r="H2851" t="str">
        <f>VLOOKUP($A2851,CATMUN!$B$2:$D$1123,3,0)</f>
        <v>Municipios rurales</v>
      </c>
      <c r="I2851">
        <f>VLOOKUP($A2851,CATMUN!$B$2:$G$1123,4,0)</f>
        <v>0</v>
      </c>
      <c r="J2851">
        <f>VLOOKUP($A2851,CATMUN!$B$2:$G$1123,6,0)</f>
        <v>15</v>
      </c>
      <c r="K2851" s="69">
        <v>902.35133600000006</v>
      </c>
      <c r="L2851" s="69">
        <v>484.42117360951084</v>
      </c>
      <c r="M2851" s="69">
        <v>2.0826500000000001</v>
      </c>
      <c r="N2851" s="69">
        <v>23.02298234517821</v>
      </c>
      <c r="O2851" s="69">
        <v>0</v>
      </c>
      <c r="P2851" s="69">
        <v>235.096508</v>
      </c>
      <c r="Q2851">
        <v>0</v>
      </c>
      <c r="S2851" s="69">
        <v>340.64341899999999</v>
      </c>
      <c r="T2851">
        <v>0</v>
      </c>
      <c r="V2851" s="51">
        <v>1</v>
      </c>
      <c r="W2851" s="51">
        <v>15</v>
      </c>
      <c r="X2851" s="51">
        <v>136</v>
      </c>
    </row>
    <row r="2852" spans="1:24" x14ac:dyDescent="0.2">
      <c r="A2852">
        <v>18029</v>
      </c>
      <c r="B2852" t="s">
        <v>1441</v>
      </c>
      <c r="C2852" t="s">
        <v>1439</v>
      </c>
      <c r="D2852">
        <v>2018</v>
      </c>
      <c r="E2852" t="str">
        <f t="shared" si="44"/>
        <v>180292018</v>
      </c>
      <c r="F2852">
        <v>4675</v>
      </c>
      <c r="G2852" t="str">
        <f>VLOOKUP($A2852,CATMUN!$B$2:$C$1123,2,0)</f>
        <v>Medio</v>
      </c>
      <c r="H2852" t="str">
        <f>VLOOKUP($A2852,CATMUN!$B$2:$D$1123,3,0)</f>
        <v>Municipios rurales</v>
      </c>
      <c r="I2852">
        <f>VLOOKUP($A2852,CATMUN!$B$2:$G$1123,4,0)</f>
        <v>0</v>
      </c>
      <c r="J2852">
        <f>VLOOKUP($A2852,CATMUN!$B$2:$G$1123,6,0)</f>
        <v>15</v>
      </c>
      <c r="K2852" s="69">
        <v>98.272460000000009</v>
      </c>
      <c r="L2852" s="69">
        <v>484.42117360951084</v>
      </c>
      <c r="N2852" s="69">
        <v>23.02298234517821</v>
      </c>
      <c r="P2852" s="69">
        <v>235.096508</v>
      </c>
      <c r="Q2852">
        <v>0</v>
      </c>
      <c r="S2852" s="69">
        <v>340.64341899999999</v>
      </c>
      <c r="T2852">
        <v>0</v>
      </c>
      <c r="V2852" s="51">
        <v>5</v>
      </c>
      <c r="W2852" s="51">
        <v>4</v>
      </c>
      <c r="X2852" s="51">
        <v>28</v>
      </c>
    </row>
    <row r="2853" spans="1:24" x14ac:dyDescent="0.2">
      <c r="A2853">
        <v>18094</v>
      </c>
      <c r="B2853" t="s">
        <v>1442</v>
      </c>
      <c r="C2853" t="s">
        <v>1439</v>
      </c>
      <c r="D2853">
        <v>2018</v>
      </c>
      <c r="E2853" t="str">
        <f t="shared" si="44"/>
        <v>180942018</v>
      </c>
      <c r="F2853">
        <v>11021</v>
      </c>
      <c r="G2853" t="str">
        <f>VLOOKUP($A2853,CATMUN!$B$2:$C$1123,2,0)</f>
        <v>Medio</v>
      </c>
      <c r="H2853" t="str">
        <f>VLOOKUP($A2853,CATMUN!$B$2:$D$1123,3,0)</f>
        <v>Municipios rurales</v>
      </c>
      <c r="I2853">
        <f>VLOOKUP($A2853,CATMUN!$B$2:$G$1123,4,0)</f>
        <v>0</v>
      </c>
      <c r="J2853">
        <f>VLOOKUP($A2853,CATMUN!$B$2:$G$1123,6,0)</f>
        <v>15</v>
      </c>
      <c r="K2853" s="69">
        <v>632.56515400000001</v>
      </c>
      <c r="L2853" s="69">
        <v>484.42117360951084</v>
      </c>
      <c r="M2853" s="69">
        <v>0</v>
      </c>
      <c r="N2853" s="69">
        <v>23.02298234517821</v>
      </c>
      <c r="P2853" s="69">
        <v>235.096508</v>
      </c>
      <c r="Q2853">
        <v>0</v>
      </c>
      <c r="S2853" s="69">
        <v>340.64341899999999</v>
      </c>
      <c r="T2853">
        <v>0</v>
      </c>
      <c r="V2853" s="51">
        <v>1</v>
      </c>
      <c r="W2853" s="51">
        <v>4</v>
      </c>
      <c r="X2853" s="51">
        <v>136</v>
      </c>
    </row>
    <row r="2854" spans="1:24" x14ac:dyDescent="0.2">
      <c r="A2854">
        <v>18150</v>
      </c>
      <c r="B2854" t="s">
        <v>1443</v>
      </c>
      <c r="C2854" t="s">
        <v>1439</v>
      </c>
      <c r="D2854">
        <v>2018</v>
      </c>
      <c r="E2854" t="str">
        <f t="shared" si="44"/>
        <v>181502018</v>
      </c>
      <c r="F2854">
        <v>30399</v>
      </c>
      <c r="G2854" t="str">
        <f>VLOOKUP($A2854,CATMUN!$B$2:$C$1123,2,0)</f>
        <v>Medio</v>
      </c>
      <c r="H2854" t="str">
        <f>VLOOKUP($A2854,CATMUN!$B$2:$D$1123,3,0)</f>
        <v>Municipios rurales</v>
      </c>
      <c r="I2854">
        <f>VLOOKUP($A2854,CATMUN!$B$2:$G$1123,4,0)</f>
        <v>0</v>
      </c>
      <c r="J2854">
        <f>VLOOKUP($A2854,CATMUN!$B$2:$G$1123,6,0)</f>
        <v>15</v>
      </c>
      <c r="K2854" s="69">
        <v>804.89795978999996</v>
      </c>
      <c r="L2854" s="69">
        <v>484.42117360951084</v>
      </c>
      <c r="M2854" s="69">
        <v>1.9E-2</v>
      </c>
      <c r="N2854" s="69">
        <v>23.02298234517821</v>
      </c>
      <c r="P2854" s="69">
        <v>235.096508</v>
      </c>
      <c r="Q2854">
        <v>0</v>
      </c>
      <c r="S2854" s="69">
        <v>340.64341899999999</v>
      </c>
      <c r="T2854">
        <v>0</v>
      </c>
      <c r="U2854">
        <v>0.39441599999999999</v>
      </c>
      <c r="V2854" s="51">
        <v>1</v>
      </c>
      <c r="W2854" s="51">
        <v>31</v>
      </c>
      <c r="X2854" s="51">
        <v>136</v>
      </c>
    </row>
    <row r="2855" spans="1:24" x14ac:dyDescent="0.2">
      <c r="A2855">
        <v>18205</v>
      </c>
      <c r="B2855" t="s">
        <v>1444</v>
      </c>
      <c r="C2855" t="s">
        <v>1439</v>
      </c>
      <c r="D2855">
        <v>2018</v>
      </c>
      <c r="E2855" t="str">
        <f t="shared" si="44"/>
        <v>182052018</v>
      </c>
      <c r="F2855">
        <v>7593</v>
      </c>
      <c r="G2855" t="str">
        <f>VLOOKUP($A2855,CATMUN!$B$2:$C$1123,2,0)</f>
        <v>Bajo</v>
      </c>
      <c r="H2855" t="str">
        <f>VLOOKUP($A2855,CATMUN!$B$2:$D$1123,3,0)</f>
        <v>Municipios rurales</v>
      </c>
      <c r="I2855">
        <f>VLOOKUP($A2855,CATMUN!$B$2:$G$1123,4,0)</f>
        <v>0</v>
      </c>
      <c r="J2855">
        <f>VLOOKUP($A2855,CATMUN!$B$2:$G$1123,6,0)</f>
        <v>15</v>
      </c>
      <c r="K2855" s="69">
        <v>110.398022</v>
      </c>
      <c r="L2855" s="69">
        <v>484.42117360951084</v>
      </c>
      <c r="M2855" s="69">
        <v>0</v>
      </c>
      <c r="N2855" s="69">
        <v>23.02298234517821</v>
      </c>
      <c r="P2855" s="69">
        <v>235.096508</v>
      </c>
      <c r="Q2855">
        <v>0</v>
      </c>
      <c r="S2855" s="69">
        <v>340.64341899999999</v>
      </c>
      <c r="T2855">
        <v>0</v>
      </c>
      <c r="V2855" s="51">
        <v>3</v>
      </c>
      <c r="W2855" s="51">
        <v>8</v>
      </c>
      <c r="X2855" s="51">
        <v>31</v>
      </c>
    </row>
    <row r="2856" spans="1:24" x14ac:dyDescent="0.2">
      <c r="A2856">
        <v>18247</v>
      </c>
      <c r="B2856" t="s">
        <v>1445</v>
      </c>
      <c r="C2856" t="s">
        <v>1439</v>
      </c>
      <c r="D2856">
        <v>2018</v>
      </c>
      <c r="E2856" t="str">
        <f t="shared" si="44"/>
        <v>182472018</v>
      </c>
      <c r="F2856">
        <v>19294</v>
      </c>
      <c r="G2856" t="str">
        <f>VLOOKUP($A2856,CATMUN!$B$2:$C$1123,2,0)</f>
        <v>Medio</v>
      </c>
      <c r="H2856" t="str">
        <f>VLOOKUP($A2856,CATMUN!$B$2:$D$1123,3,0)</f>
        <v>Municipios rurales</v>
      </c>
      <c r="I2856">
        <f>VLOOKUP($A2856,CATMUN!$B$2:$G$1123,4,0)</f>
        <v>0</v>
      </c>
      <c r="J2856">
        <f>VLOOKUP($A2856,CATMUN!$B$2:$G$1123,6,0)</f>
        <v>15</v>
      </c>
      <c r="K2856" s="69">
        <v>619.06332299999997</v>
      </c>
      <c r="L2856" s="69">
        <v>484.42117360951084</v>
      </c>
      <c r="M2856" s="69">
        <v>8.5412020000000002</v>
      </c>
      <c r="N2856" s="69">
        <v>23.02298234517821</v>
      </c>
      <c r="P2856" s="69">
        <v>235.096508</v>
      </c>
      <c r="Q2856">
        <v>0</v>
      </c>
      <c r="S2856" s="69">
        <v>340.64341899999999</v>
      </c>
      <c r="T2856">
        <v>0</v>
      </c>
      <c r="V2856" s="51">
        <v>5</v>
      </c>
      <c r="W2856" s="51">
        <v>49</v>
      </c>
      <c r="X2856" s="51">
        <v>28</v>
      </c>
    </row>
    <row r="2857" spans="1:24" x14ac:dyDescent="0.2">
      <c r="A2857">
        <v>18256</v>
      </c>
      <c r="B2857" t="s">
        <v>1446</v>
      </c>
      <c r="C2857" t="s">
        <v>1439</v>
      </c>
      <c r="D2857">
        <v>2018</v>
      </c>
      <c r="E2857" t="str">
        <f t="shared" si="44"/>
        <v>182562018</v>
      </c>
      <c r="F2857">
        <v>18036</v>
      </c>
      <c r="G2857" t="str">
        <f>VLOOKUP($A2857,CATMUN!$B$2:$C$1123,2,0)</f>
        <v>Medio</v>
      </c>
      <c r="H2857" t="str">
        <f>VLOOKUP($A2857,CATMUN!$B$2:$D$1123,3,0)</f>
        <v>Municipios rurales</v>
      </c>
      <c r="I2857">
        <f>VLOOKUP($A2857,CATMUN!$B$2:$G$1123,4,0)</f>
        <v>0</v>
      </c>
      <c r="J2857">
        <f>VLOOKUP($A2857,CATMUN!$B$2:$G$1123,6,0)</f>
        <v>15</v>
      </c>
      <c r="K2857" s="69">
        <v>253.75954999999999</v>
      </c>
      <c r="L2857" s="69">
        <v>484.42117360951084</v>
      </c>
      <c r="M2857" s="69">
        <v>1.089904</v>
      </c>
      <c r="N2857" s="69">
        <v>23.02298234517821</v>
      </c>
      <c r="P2857" s="69">
        <v>235.096508</v>
      </c>
      <c r="Q2857">
        <v>0</v>
      </c>
      <c r="S2857" s="69">
        <v>340.64341899999999</v>
      </c>
      <c r="T2857">
        <v>0</v>
      </c>
      <c r="V2857" s="51">
        <v>5</v>
      </c>
      <c r="W2857" s="51">
        <v>21</v>
      </c>
      <c r="X2857" s="51">
        <v>28</v>
      </c>
    </row>
    <row r="2858" spans="1:24" x14ac:dyDescent="0.2">
      <c r="A2858">
        <v>18410</v>
      </c>
      <c r="B2858" t="s">
        <v>1447</v>
      </c>
      <c r="C2858" t="s">
        <v>1439</v>
      </c>
      <c r="D2858">
        <v>2018</v>
      </c>
      <c r="E2858" t="str">
        <f t="shared" si="44"/>
        <v>184102018</v>
      </c>
      <c r="F2858">
        <v>14714</v>
      </c>
      <c r="G2858" t="str">
        <f>VLOOKUP($A2858,CATMUN!$B$2:$C$1123,2,0)</f>
        <v>Medio</v>
      </c>
      <c r="H2858" t="str">
        <f>VLOOKUP($A2858,CATMUN!$B$2:$D$1123,3,0)</f>
        <v>Municipios rurales</v>
      </c>
      <c r="I2858">
        <f>VLOOKUP($A2858,CATMUN!$B$2:$G$1123,4,0)</f>
        <v>0</v>
      </c>
      <c r="J2858">
        <f>VLOOKUP($A2858,CATMUN!$B$2:$G$1123,6,0)</f>
        <v>15</v>
      </c>
      <c r="K2858" s="69">
        <v>388.401477</v>
      </c>
      <c r="L2858" s="69">
        <v>484.42117360951084</v>
      </c>
      <c r="M2858" s="69">
        <v>1.3184400000000001</v>
      </c>
      <c r="N2858" s="69">
        <v>23.02298234517821</v>
      </c>
      <c r="P2858" s="69">
        <v>235.096508</v>
      </c>
      <c r="S2858" s="69">
        <v>340.64341899999999</v>
      </c>
      <c r="T2858">
        <v>0</v>
      </c>
      <c r="V2858" s="51">
        <v>1</v>
      </c>
      <c r="W2858" s="51">
        <v>11</v>
      </c>
      <c r="X2858" s="51">
        <v>136</v>
      </c>
    </row>
    <row r="2859" spans="1:24" x14ac:dyDescent="0.2">
      <c r="A2859">
        <v>18460</v>
      </c>
      <c r="B2859" t="s">
        <v>1448</v>
      </c>
      <c r="C2859" t="s">
        <v>1439</v>
      </c>
      <c r="D2859">
        <v>2018</v>
      </c>
      <c r="E2859" t="str">
        <f t="shared" si="44"/>
        <v>184602018</v>
      </c>
      <c r="F2859">
        <v>9723</v>
      </c>
      <c r="G2859" t="str">
        <f>VLOOKUP($A2859,CATMUN!$B$2:$C$1123,2,0)</f>
        <v>Bajo</v>
      </c>
      <c r="H2859" t="str">
        <f>VLOOKUP($A2859,CATMUN!$B$2:$D$1123,3,0)</f>
        <v>Municipios rurales</v>
      </c>
      <c r="I2859">
        <f>VLOOKUP($A2859,CATMUN!$B$2:$G$1123,4,0)</f>
        <v>0</v>
      </c>
      <c r="J2859">
        <f>VLOOKUP($A2859,CATMUN!$B$2:$G$1123,6,0)</f>
        <v>15</v>
      </c>
      <c r="K2859" s="69">
        <v>143.25875500000001</v>
      </c>
      <c r="L2859" s="69">
        <v>484.42117360951084</v>
      </c>
      <c r="M2859" s="69">
        <v>1.4938439999999999</v>
      </c>
      <c r="N2859" s="69">
        <v>23.02298234517821</v>
      </c>
      <c r="P2859" s="69">
        <v>235.096508</v>
      </c>
      <c r="Q2859">
        <v>0</v>
      </c>
      <c r="S2859" s="69">
        <v>340.64341899999999</v>
      </c>
      <c r="T2859">
        <v>0</v>
      </c>
      <c r="V2859" s="51">
        <v>5</v>
      </c>
      <c r="W2859" s="51">
        <v>3</v>
      </c>
      <c r="X2859" s="51">
        <v>28</v>
      </c>
    </row>
    <row r="2860" spans="1:24" x14ac:dyDescent="0.2">
      <c r="A2860">
        <v>18479</v>
      </c>
      <c r="B2860" t="s">
        <v>1449</v>
      </c>
      <c r="C2860" t="s">
        <v>1439</v>
      </c>
      <c r="D2860">
        <v>2018</v>
      </c>
      <c r="E2860" t="str">
        <f t="shared" si="44"/>
        <v>184792018</v>
      </c>
      <c r="F2860">
        <v>3698</v>
      </c>
      <c r="G2860" t="str">
        <f>VLOOKUP($A2860,CATMUN!$B$2:$C$1123,2,0)</f>
        <v>Bajo</v>
      </c>
      <c r="H2860" t="str">
        <f>VLOOKUP($A2860,CATMUN!$B$2:$D$1123,3,0)</f>
        <v>Municipios rurales</v>
      </c>
      <c r="I2860">
        <f>VLOOKUP($A2860,CATMUN!$B$2:$G$1123,4,0)</f>
        <v>0</v>
      </c>
      <c r="J2860">
        <f>VLOOKUP($A2860,CATMUN!$B$2:$G$1123,6,0)</f>
        <v>15</v>
      </c>
      <c r="K2860" s="69">
        <v>251.756328</v>
      </c>
      <c r="L2860" s="69">
        <v>484.42117360951084</v>
      </c>
      <c r="M2860" s="69">
        <v>0.80546499999999999</v>
      </c>
      <c r="N2860" s="69">
        <v>23.02298234517821</v>
      </c>
      <c r="P2860" s="69">
        <v>235.096508</v>
      </c>
      <c r="Q2860">
        <v>0</v>
      </c>
      <c r="S2860" s="69">
        <v>340.64341899999999</v>
      </c>
      <c r="T2860">
        <v>0</v>
      </c>
      <c r="V2860" s="51">
        <v>5</v>
      </c>
      <c r="W2860" s="51">
        <v>6</v>
      </c>
      <c r="X2860" s="51">
        <v>28</v>
      </c>
    </row>
    <row r="2861" spans="1:24" x14ac:dyDescent="0.2">
      <c r="A2861">
        <v>18592</v>
      </c>
      <c r="B2861" t="s">
        <v>1450</v>
      </c>
      <c r="C2861" t="s">
        <v>1439</v>
      </c>
      <c r="D2861">
        <v>2018</v>
      </c>
      <c r="E2861" t="str">
        <f t="shared" si="44"/>
        <v>185922018</v>
      </c>
      <c r="F2861">
        <v>26517</v>
      </c>
      <c r="G2861" t="str">
        <f>VLOOKUP($A2861,CATMUN!$B$2:$C$1123,2,0)</f>
        <v>Medio</v>
      </c>
      <c r="H2861" t="str">
        <f>VLOOKUP($A2861,CATMUN!$B$2:$D$1123,3,0)</f>
        <v>Municipios rurales</v>
      </c>
      <c r="I2861">
        <f>VLOOKUP($A2861,CATMUN!$B$2:$G$1123,4,0)</f>
        <v>0</v>
      </c>
      <c r="J2861">
        <f>VLOOKUP($A2861,CATMUN!$B$2:$G$1123,6,0)</f>
        <v>15</v>
      </c>
      <c r="K2861" s="69">
        <v>790.81754100000001</v>
      </c>
      <c r="L2861" s="69">
        <v>484.42117360951084</v>
      </c>
      <c r="M2861" s="69">
        <v>6.9108000000000001</v>
      </c>
      <c r="N2861" s="69">
        <v>23.02298234517821</v>
      </c>
      <c r="P2861" s="69">
        <v>235.096508</v>
      </c>
      <c r="Q2861">
        <v>0</v>
      </c>
      <c r="S2861" s="69">
        <v>340.64341899999999</v>
      </c>
      <c r="T2861">
        <v>0</v>
      </c>
      <c r="V2861" s="51">
        <v>1</v>
      </c>
      <c r="W2861" s="51">
        <v>25</v>
      </c>
      <c r="X2861" s="51">
        <v>136</v>
      </c>
    </row>
    <row r="2862" spans="1:24" x14ac:dyDescent="0.2">
      <c r="A2862">
        <v>18610</v>
      </c>
      <c r="B2862" t="s">
        <v>1451</v>
      </c>
      <c r="C2862" t="s">
        <v>1439</v>
      </c>
      <c r="D2862">
        <v>2018</v>
      </c>
      <c r="E2862" t="str">
        <f t="shared" si="44"/>
        <v>186102018</v>
      </c>
      <c r="F2862">
        <v>12797</v>
      </c>
      <c r="G2862" t="str">
        <f>VLOOKUP($A2862,CATMUN!$B$2:$C$1123,2,0)</f>
        <v>Medio</v>
      </c>
      <c r="H2862" t="str">
        <f>VLOOKUP($A2862,CATMUN!$B$2:$D$1123,3,0)</f>
        <v>Municipios rurales</v>
      </c>
      <c r="I2862">
        <f>VLOOKUP($A2862,CATMUN!$B$2:$G$1123,4,0)</f>
        <v>0</v>
      </c>
      <c r="J2862">
        <f>VLOOKUP($A2862,CATMUN!$B$2:$G$1123,6,0)</f>
        <v>15</v>
      </c>
      <c r="K2862" s="69">
        <v>125.485462</v>
      </c>
      <c r="L2862" s="69">
        <v>484.42117360951084</v>
      </c>
      <c r="M2862" s="69">
        <v>5.2925910000000007</v>
      </c>
      <c r="N2862" s="69">
        <v>23.02298234517821</v>
      </c>
      <c r="P2862" s="69">
        <v>235.096508</v>
      </c>
      <c r="Q2862">
        <v>0</v>
      </c>
      <c r="S2862" s="69">
        <v>340.64341899999999</v>
      </c>
      <c r="T2862">
        <v>0</v>
      </c>
      <c r="V2862" s="51">
        <v>5</v>
      </c>
      <c r="W2862" s="51">
        <v>2</v>
      </c>
      <c r="X2862" s="51">
        <v>28</v>
      </c>
    </row>
    <row r="2863" spans="1:24" x14ac:dyDescent="0.2">
      <c r="A2863">
        <v>18753</v>
      </c>
      <c r="B2863" t="s">
        <v>1452</v>
      </c>
      <c r="C2863" t="s">
        <v>1439</v>
      </c>
      <c r="D2863">
        <v>2018</v>
      </c>
      <c r="E2863" t="str">
        <f t="shared" si="44"/>
        <v>187532018</v>
      </c>
      <c r="F2863">
        <v>50719</v>
      </c>
      <c r="G2863" t="str">
        <f>VLOOKUP($A2863,CATMUN!$B$2:$C$1123,2,0)</f>
        <v>Medio</v>
      </c>
      <c r="H2863" t="str">
        <f>VLOOKUP($A2863,CATMUN!$B$2:$D$1123,3,0)</f>
        <v>Municipios rurales</v>
      </c>
      <c r="I2863">
        <f>VLOOKUP($A2863,CATMUN!$B$2:$G$1123,4,0)</f>
        <v>0</v>
      </c>
      <c r="J2863">
        <f>VLOOKUP($A2863,CATMUN!$B$2:$G$1123,6,0)</f>
        <v>15</v>
      </c>
      <c r="K2863" s="69">
        <v>1548.6001780000001</v>
      </c>
      <c r="L2863" s="69">
        <v>484.42117360951084</v>
      </c>
      <c r="M2863" s="69">
        <v>32.324439999999996</v>
      </c>
      <c r="N2863" s="69">
        <v>23.02298234517821</v>
      </c>
      <c r="P2863" s="69">
        <v>235.096508</v>
      </c>
      <c r="Q2863">
        <v>0</v>
      </c>
      <c r="S2863" s="69">
        <v>340.64341899999999</v>
      </c>
      <c r="T2863">
        <v>0</v>
      </c>
      <c r="V2863" s="51">
        <v>1</v>
      </c>
      <c r="W2863" s="51">
        <v>203</v>
      </c>
      <c r="X2863" s="51">
        <v>136</v>
      </c>
    </row>
    <row r="2864" spans="1:24" x14ac:dyDescent="0.2">
      <c r="A2864">
        <v>18756</v>
      </c>
      <c r="B2864" t="s">
        <v>1453</v>
      </c>
      <c r="C2864" t="s">
        <v>1439</v>
      </c>
      <c r="D2864">
        <v>2018</v>
      </c>
      <c r="E2864" t="str">
        <f t="shared" si="44"/>
        <v>187562018</v>
      </c>
      <c r="F2864">
        <v>11214</v>
      </c>
      <c r="G2864" t="str">
        <f>VLOOKUP($A2864,CATMUN!$B$2:$C$1123,2,0)</f>
        <v>Bajo</v>
      </c>
      <c r="H2864" t="str">
        <f>VLOOKUP($A2864,CATMUN!$B$2:$D$1123,3,0)</f>
        <v>Municipios rurales</v>
      </c>
      <c r="I2864">
        <f>VLOOKUP($A2864,CATMUN!$B$2:$G$1123,4,0)</f>
        <v>0</v>
      </c>
      <c r="J2864">
        <f>VLOOKUP($A2864,CATMUN!$B$2:$G$1123,6,0)</f>
        <v>15</v>
      </c>
      <c r="K2864" s="69">
        <v>144.49996200000001</v>
      </c>
      <c r="L2864" s="69">
        <v>484.42117360951084</v>
      </c>
      <c r="N2864" s="69">
        <v>23.02298234517821</v>
      </c>
      <c r="P2864" s="69">
        <v>235.096508</v>
      </c>
      <c r="Q2864">
        <v>0</v>
      </c>
      <c r="S2864" s="69">
        <v>340.64341899999999</v>
      </c>
      <c r="T2864">
        <v>0</v>
      </c>
      <c r="V2864" s="51">
        <v>5</v>
      </c>
      <c r="W2864" s="51">
        <v>5</v>
      </c>
      <c r="X2864" s="51">
        <v>28</v>
      </c>
    </row>
    <row r="2865" spans="1:24" x14ac:dyDescent="0.2">
      <c r="A2865">
        <v>18785</v>
      </c>
      <c r="B2865" t="s">
        <v>1454</v>
      </c>
      <c r="C2865" t="s">
        <v>1439</v>
      </c>
      <c r="D2865">
        <v>2018</v>
      </c>
      <c r="E2865" t="str">
        <f t="shared" si="44"/>
        <v>187852018</v>
      </c>
      <c r="F2865">
        <v>6216</v>
      </c>
      <c r="G2865" t="str">
        <f>VLOOKUP($A2865,CATMUN!$B$2:$C$1123,2,0)</f>
        <v>Bajo</v>
      </c>
      <c r="H2865" t="str">
        <f>VLOOKUP($A2865,CATMUN!$B$2:$D$1123,3,0)</f>
        <v>Municipios rurales</v>
      </c>
      <c r="I2865">
        <f>VLOOKUP($A2865,CATMUN!$B$2:$G$1123,4,0)</f>
        <v>0</v>
      </c>
      <c r="J2865">
        <f>VLOOKUP($A2865,CATMUN!$B$2:$G$1123,6,0)</f>
        <v>15</v>
      </c>
      <c r="K2865" s="69">
        <v>74.364244999999997</v>
      </c>
      <c r="L2865" s="69">
        <v>484.42117360951084</v>
      </c>
      <c r="N2865" s="69">
        <v>23.02298234517821</v>
      </c>
      <c r="P2865" s="69">
        <v>235.096508</v>
      </c>
      <c r="Q2865">
        <v>0</v>
      </c>
      <c r="S2865" s="69">
        <v>340.64341899999999</v>
      </c>
      <c r="T2865">
        <v>1</v>
      </c>
      <c r="V2865" s="51">
        <v>3</v>
      </c>
      <c r="W2865" s="51">
        <v>3</v>
      </c>
      <c r="X2865" s="51">
        <v>31</v>
      </c>
    </row>
    <row r="2866" spans="1:24" x14ac:dyDescent="0.2">
      <c r="A2866">
        <v>18860</v>
      </c>
      <c r="B2866" t="s">
        <v>1455</v>
      </c>
      <c r="C2866" t="s">
        <v>1439</v>
      </c>
      <c r="D2866">
        <v>2018</v>
      </c>
      <c r="E2866" t="str">
        <f t="shared" si="44"/>
        <v>188602018</v>
      </c>
      <c r="F2866">
        <v>6887</v>
      </c>
      <c r="G2866" t="str">
        <f>VLOOKUP($A2866,CATMUN!$B$2:$C$1123,2,0)</f>
        <v>Bajo</v>
      </c>
      <c r="H2866" t="str">
        <f>VLOOKUP($A2866,CATMUN!$B$2:$D$1123,3,0)</f>
        <v>Municipios rurales</v>
      </c>
      <c r="I2866">
        <f>VLOOKUP($A2866,CATMUN!$B$2:$G$1123,4,0)</f>
        <v>0</v>
      </c>
      <c r="J2866">
        <f>VLOOKUP($A2866,CATMUN!$B$2:$G$1123,6,0)</f>
        <v>15</v>
      </c>
      <c r="K2866" s="69">
        <v>264.675904</v>
      </c>
      <c r="L2866" s="69">
        <v>484.42117360951084</v>
      </c>
      <c r="M2866" s="69">
        <v>0.34786800000000001</v>
      </c>
      <c r="N2866" s="69">
        <v>23.02298234517821</v>
      </c>
      <c r="P2866" s="69">
        <v>235.096508</v>
      </c>
      <c r="Q2866">
        <v>0</v>
      </c>
      <c r="S2866" s="69">
        <v>340.64341899999999</v>
      </c>
      <c r="T2866">
        <v>0</v>
      </c>
      <c r="V2866" s="51">
        <v>3</v>
      </c>
      <c r="W2866" s="51">
        <v>5</v>
      </c>
      <c r="X2866" s="51">
        <v>31</v>
      </c>
    </row>
    <row r="2867" spans="1:24" x14ac:dyDescent="0.2">
      <c r="A2867">
        <v>19022</v>
      </c>
      <c r="B2867" t="s">
        <v>1458</v>
      </c>
      <c r="C2867" t="s">
        <v>1456</v>
      </c>
      <c r="D2867">
        <v>2018</v>
      </c>
      <c r="E2867" t="str">
        <f t="shared" si="44"/>
        <v>190222018</v>
      </c>
      <c r="F2867">
        <v>18449</v>
      </c>
      <c r="G2867" t="str">
        <f>VLOOKUP($A2867,CATMUN!$B$2:$C$1123,2,0)</f>
        <v>Bajo</v>
      </c>
      <c r="H2867" t="str">
        <f>VLOOKUP($A2867,CATMUN!$B$2:$D$1123,3,0)</f>
        <v>Municipios rurales</v>
      </c>
      <c r="I2867">
        <f>VLOOKUP($A2867,CATMUN!$B$2:$G$1123,4,0)</f>
        <v>0</v>
      </c>
      <c r="J2867">
        <f>VLOOKUP($A2867,CATMUN!$B$2:$G$1123,6,0)</f>
        <v>15</v>
      </c>
      <c r="K2867" s="69">
        <v>64.120404499999992</v>
      </c>
      <c r="L2867" s="69">
        <v>484.42117360951084</v>
      </c>
      <c r="N2867" s="69">
        <v>23.02298234517821</v>
      </c>
      <c r="P2867" s="69">
        <v>235.096508</v>
      </c>
      <c r="Q2867">
        <v>0</v>
      </c>
      <c r="S2867" s="69">
        <v>340.64341899999999</v>
      </c>
      <c r="T2867">
        <v>0</v>
      </c>
      <c r="V2867" s="51">
        <v>3</v>
      </c>
      <c r="W2867" s="51">
        <v>0</v>
      </c>
      <c r="X2867" s="51">
        <v>31</v>
      </c>
    </row>
    <row r="2868" spans="1:24" x14ac:dyDescent="0.2">
      <c r="A2868">
        <v>19050</v>
      </c>
      <c r="B2868" t="s">
        <v>1459</v>
      </c>
      <c r="C2868" t="s">
        <v>1456</v>
      </c>
      <c r="D2868">
        <v>2018</v>
      </c>
      <c r="E2868" t="str">
        <f t="shared" si="44"/>
        <v>190502018</v>
      </c>
      <c r="F2868">
        <v>26144</v>
      </c>
      <c r="G2868" t="str">
        <f>VLOOKUP($A2868,CATMUN!$B$2:$C$1123,2,0)</f>
        <v>Medio</v>
      </c>
      <c r="H2868" t="str">
        <f>VLOOKUP($A2868,CATMUN!$B$2:$D$1123,3,0)</f>
        <v>Municipios rurales</v>
      </c>
      <c r="I2868">
        <f>VLOOKUP($A2868,CATMUN!$B$2:$G$1123,4,0)</f>
        <v>0</v>
      </c>
      <c r="J2868">
        <f>VLOOKUP($A2868,CATMUN!$B$2:$G$1123,6,0)</f>
        <v>15</v>
      </c>
      <c r="K2868" s="69">
        <v>31.865673999999999</v>
      </c>
      <c r="L2868" s="69">
        <v>484.42117360951084</v>
      </c>
      <c r="M2868" s="69">
        <v>0</v>
      </c>
      <c r="N2868" s="69">
        <v>23.02298234517821</v>
      </c>
      <c r="P2868" s="69">
        <v>235.096508</v>
      </c>
      <c r="S2868" s="69">
        <v>340.64341899999999</v>
      </c>
      <c r="T2868">
        <v>0</v>
      </c>
      <c r="V2868" s="51">
        <v>5</v>
      </c>
      <c r="W2868" s="51">
        <v>9</v>
      </c>
      <c r="X2868" s="51">
        <v>28</v>
      </c>
    </row>
    <row r="2869" spans="1:24" x14ac:dyDescent="0.2">
      <c r="A2869">
        <v>19075</v>
      </c>
      <c r="B2869" t="s">
        <v>1460</v>
      </c>
      <c r="C2869" t="s">
        <v>1456</v>
      </c>
      <c r="D2869">
        <v>2018</v>
      </c>
      <c r="E2869" t="str">
        <f t="shared" si="44"/>
        <v>190752018</v>
      </c>
      <c r="F2869">
        <v>21108</v>
      </c>
      <c r="G2869" t="str">
        <f>VLOOKUP($A2869,CATMUN!$B$2:$C$1123,2,0)</f>
        <v>Medio</v>
      </c>
      <c r="H2869" t="str">
        <f>VLOOKUP($A2869,CATMUN!$B$2:$D$1123,3,0)</f>
        <v>Municipios rurales</v>
      </c>
      <c r="I2869">
        <f>VLOOKUP($A2869,CATMUN!$B$2:$G$1123,4,0)</f>
        <v>0</v>
      </c>
      <c r="J2869">
        <f>VLOOKUP($A2869,CATMUN!$B$2:$G$1123,6,0)</f>
        <v>15</v>
      </c>
      <c r="K2869" s="69">
        <v>199.11809199999999</v>
      </c>
      <c r="L2869" s="69">
        <v>484.42117360951084</v>
      </c>
      <c r="N2869" s="69">
        <v>23.02298234517821</v>
      </c>
      <c r="P2869" s="69">
        <v>235.096508</v>
      </c>
      <c r="Q2869">
        <v>0</v>
      </c>
      <c r="S2869" s="69">
        <v>340.64341899999999</v>
      </c>
      <c r="T2869">
        <v>0</v>
      </c>
      <c r="V2869" s="51">
        <v>3</v>
      </c>
      <c r="W2869" s="51">
        <v>0</v>
      </c>
      <c r="X2869" s="51">
        <v>31</v>
      </c>
    </row>
    <row r="2870" spans="1:24" x14ac:dyDescent="0.2">
      <c r="A2870">
        <v>19100</v>
      </c>
      <c r="B2870" t="s">
        <v>1242</v>
      </c>
      <c r="C2870" t="s">
        <v>1456</v>
      </c>
      <c r="D2870">
        <v>2018</v>
      </c>
      <c r="E2870" t="str">
        <f t="shared" si="44"/>
        <v>191002018</v>
      </c>
      <c r="F2870">
        <v>38048</v>
      </c>
      <c r="G2870" t="str">
        <f>VLOOKUP($A2870,CATMUN!$B$2:$C$1123,2,0)</f>
        <v>Bajo</v>
      </c>
      <c r="H2870" t="str">
        <f>VLOOKUP($A2870,CATMUN!$B$2:$D$1123,3,0)</f>
        <v>Municipios rurales</v>
      </c>
      <c r="I2870">
        <f>VLOOKUP($A2870,CATMUN!$B$2:$G$1123,4,0)</f>
        <v>0</v>
      </c>
      <c r="J2870">
        <f>VLOOKUP($A2870,CATMUN!$B$2:$G$1123,6,0)</f>
        <v>15</v>
      </c>
      <c r="K2870" s="69">
        <v>258.45005100000003</v>
      </c>
      <c r="L2870" s="69">
        <v>484.42117360951084</v>
      </c>
      <c r="M2870" s="69">
        <v>5.6668000000000003</v>
      </c>
      <c r="N2870" s="69">
        <v>23.02298234517821</v>
      </c>
      <c r="P2870" s="69">
        <v>235.096508</v>
      </c>
      <c r="Q2870">
        <v>0</v>
      </c>
      <c r="S2870" s="69">
        <v>340.64341899999999</v>
      </c>
      <c r="T2870">
        <v>0</v>
      </c>
      <c r="U2870">
        <v>2.145</v>
      </c>
      <c r="V2870" s="51">
        <v>5</v>
      </c>
      <c r="W2870" s="51">
        <v>21</v>
      </c>
      <c r="X2870" s="51">
        <v>28</v>
      </c>
    </row>
    <row r="2871" spans="1:24" x14ac:dyDescent="0.2">
      <c r="A2871">
        <v>19110</v>
      </c>
      <c r="B2871" t="s">
        <v>1461</v>
      </c>
      <c r="C2871" t="s">
        <v>1456</v>
      </c>
      <c r="D2871">
        <v>2018</v>
      </c>
      <c r="E2871" t="str">
        <f t="shared" si="44"/>
        <v>191102018</v>
      </c>
      <c r="F2871">
        <v>31436</v>
      </c>
      <c r="G2871" t="str">
        <f>VLOOKUP($A2871,CATMUN!$B$2:$C$1123,2,0)</f>
        <v>Medio</v>
      </c>
      <c r="H2871" t="str">
        <f>VLOOKUP($A2871,CATMUN!$B$2:$D$1123,3,0)</f>
        <v>Municipios rurales</v>
      </c>
      <c r="I2871">
        <f>VLOOKUP($A2871,CATMUN!$B$2:$G$1123,4,0)</f>
        <v>0</v>
      </c>
      <c r="J2871">
        <f>VLOOKUP($A2871,CATMUN!$B$2:$G$1123,6,0)</f>
        <v>15</v>
      </c>
      <c r="K2871" s="69">
        <v>161.424217</v>
      </c>
      <c r="L2871" s="69">
        <v>484.42117360951084</v>
      </c>
      <c r="M2871" s="69">
        <v>0.89679799999999998</v>
      </c>
      <c r="N2871" s="69">
        <v>23.02298234517821</v>
      </c>
      <c r="P2871" s="69">
        <v>235.096508</v>
      </c>
      <c r="Q2871">
        <v>0</v>
      </c>
      <c r="S2871" s="69">
        <v>340.64341899999999</v>
      </c>
      <c r="T2871">
        <v>0</v>
      </c>
      <c r="V2871" s="51">
        <v>5</v>
      </c>
      <c r="W2871" s="51">
        <v>15</v>
      </c>
      <c r="X2871" s="51">
        <v>28</v>
      </c>
    </row>
    <row r="2872" spans="1:24" x14ac:dyDescent="0.2">
      <c r="A2872">
        <v>19130</v>
      </c>
      <c r="B2872" t="s">
        <v>1462</v>
      </c>
      <c r="C2872" t="s">
        <v>1456</v>
      </c>
      <c r="D2872">
        <v>2018</v>
      </c>
      <c r="E2872" t="str">
        <f t="shared" si="44"/>
        <v>191302018</v>
      </c>
      <c r="F2872">
        <v>42014</v>
      </c>
      <c r="G2872" t="str">
        <f>VLOOKUP($A2872,CATMUN!$B$2:$C$1123,2,0)</f>
        <v>Bajo</v>
      </c>
      <c r="H2872" t="str">
        <f>VLOOKUP($A2872,CATMUN!$B$2:$D$1123,3,0)</f>
        <v>Municipios rurales</v>
      </c>
      <c r="I2872">
        <f>VLOOKUP($A2872,CATMUN!$B$2:$G$1123,4,0)</f>
        <v>0</v>
      </c>
      <c r="J2872">
        <f>VLOOKUP($A2872,CATMUN!$B$2:$G$1123,6,0)</f>
        <v>15</v>
      </c>
      <c r="K2872" s="69">
        <v>729.95</v>
      </c>
      <c r="L2872" s="69">
        <v>484.42117360951084</v>
      </c>
      <c r="M2872" s="69">
        <v>0</v>
      </c>
      <c r="N2872" s="69">
        <v>23.02298234517821</v>
      </c>
      <c r="P2872" s="69">
        <v>235.096508</v>
      </c>
      <c r="Q2872">
        <v>0</v>
      </c>
      <c r="S2872" s="69">
        <v>340.64341899999999</v>
      </c>
      <c r="T2872">
        <v>0</v>
      </c>
      <c r="V2872" s="51">
        <v>1</v>
      </c>
      <c r="W2872" s="51">
        <v>6</v>
      </c>
      <c r="X2872" s="51">
        <v>136</v>
      </c>
    </row>
    <row r="2873" spans="1:24" x14ac:dyDescent="0.2">
      <c r="A2873">
        <v>19137</v>
      </c>
      <c r="B2873" t="s">
        <v>1463</v>
      </c>
      <c r="C2873" t="s">
        <v>1456</v>
      </c>
      <c r="D2873">
        <v>2018</v>
      </c>
      <c r="E2873" t="str">
        <f t="shared" si="44"/>
        <v>191372018</v>
      </c>
      <c r="F2873">
        <v>39946</v>
      </c>
      <c r="G2873" t="str">
        <f>VLOOKUP($A2873,CATMUN!$B$2:$C$1123,2,0)</f>
        <v>Medio</v>
      </c>
      <c r="H2873" t="str">
        <f>VLOOKUP($A2873,CATMUN!$B$2:$D$1123,3,0)</f>
        <v>Municipios rurales</v>
      </c>
      <c r="I2873">
        <f>VLOOKUP($A2873,CATMUN!$B$2:$G$1123,4,0)</f>
        <v>0</v>
      </c>
      <c r="J2873">
        <f>VLOOKUP($A2873,CATMUN!$B$2:$G$1123,6,0)</f>
        <v>15</v>
      </c>
      <c r="K2873" s="69">
        <v>85.728730999999996</v>
      </c>
      <c r="L2873" s="69">
        <v>484.42117360951084</v>
      </c>
      <c r="N2873" s="69">
        <v>23.02298234517821</v>
      </c>
      <c r="P2873" s="69">
        <v>235.096508</v>
      </c>
      <c r="Q2873">
        <v>0</v>
      </c>
      <c r="S2873" s="69">
        <v>340.64341899999999</v>
      </c>
      <c r="T2873">
        <v>0</v>
      </c>
      <c r="V2873" s="51">
        <v>5</v>
      </c>
      <c r="W2873" s="51">
        <v>6</v>
      </c>
      <c r="X2873" s="51">
        <v>28</v>
      </c>
    </row>
    <row r="2874" spans="1:24" x14ac:dyDescent="0.2">
      <c r="A2874">
        <v>19142</v>
      </c>
      <c r="B2874" t="s">
        <v>1464</v>
      </c>
      <c r="C2874" t="s">
        <v>1456</v>
      </c>
      <c r="D2874">
        <v>2018</v>
      </c>
      <c r="E2874" t="str">
        <f t="shared" si="44"/>
        <v>191422018</v>
      </c>
      <c r="F2874">
        <v>30181</v>
      </c>
      <c r="G2874" t="str">
        <f>VLOOKUP($A2874,CATMUN!$B$2:$C$1123,2,0)</f>
        <v>Alto</v>
      </c>
      <c r="H2874" t="str">
        <f>VLOOKUP($A2874,CATMUN!$B$2:$D$1123,3,0)</f>
        <v>Municipios rurales</v>
      </c>
      <c r="I2874">
        <f>VLOOKUP($A2874,CATMUN!$B$2:$G$1123,4,0)</f>
        <v>0</v>
      </c>
      <c r="J2874">
        <f>VLOOKUP($A2874,CATMUN!$B$2:$G$1123,6,0)</f>
        <v>15</v>
      </c>
      <c r="K2874" s="69">
        <v>1681.9445460000002</v>
      </c>
      <c r="L2874" s="69">
        <v>484.42117360951084</v>
      </c>
      <c r="M2874" s="69">
        <v>5.1429900000000002</v>
      </c>
      <c r="N2874" s="69">
        <v>23.02298234517821</v>
      </c>
      <c r="P2874" s="69">
        <v>235.096508</v>
      </c>
      <c r="Q2874">
        <v>0</v>
      </c>
      <c r="S2874" s="69">
        <v>340.64341899999999</v>
      </c>
      <c r="T2874">
        <v>0</v>
      </c>
      <c r="V2874" s="51">
        <v>3</v>
      </c>
      <c r="W2874" s="51">
        <v>224</v>
      </c>
      <c r="X2874" s="51">
        <v>31</v>
      </c>
    </row>
    <row r="2875" spans="1:24" x14ac:dyDescent="0.2">
      <c r="A2875">
        <v>19256</v>
      </c>
      <c r="B2875" t="s">
        <v>1466</v>
      </c>
      <c r="C2875" t="s">
        <v>1456</v>
      </c>
      <c r="D2875">
        <v>2018</v>
      </c>
      <c r="E2875" t="str">
        <f t="shared" si="44"/>
        <v>192562018</v>
      </c>
      <c r="F2875">
        <v>53891</v>
      </c>
      <c r="G2875" t="str">
        <f>VLOOKUP($A2875,CATMUN!$B$2:$C$1123,2,0)</f>
        <v>Medio</v>
      </c>
      <c r="H2875" t="str">
        <f>VLOOKUP($A2875,CATMUN!$B$2:$D$1123,3,0)</f>
        <v>Municipios rurales</v>
      </c>
      <c r="I2875">
        <f>VLOOKUP($A2875,CATMUN!$B$2:$G$1123,4,0)</f>
        <v>0</v>
      </c>
      <c r="J2875">
        <f>VLOOKUP($A2875,CATMUN!$B$2:$G$1123,6,0)</f>
        <v>15</v>
      </c>
      <c r="K2875" s="69">
        <v>418.395196</v>
      </c>
      <c r="L2875" s="69">
        <v>484.42117360951084</v>
      </c>
      <c r="M2875" s="69">
        <v>4.1551999999999998</v>
      </c>
      <c r="N2875" s="69">
        <v>23.02298234517821</v>
      </c>
      <c r="P2875" s="69">
        <v>235.096508</v>
      </c>
      <c r="Q2875">
        <v>0</v>
      </c>
      <c r="S2875" s="69">
        <v>340.64341899999999</v>
      </c>
      <c r="T2875">
        <v>0</v>
      </c>
      <c r="V2875" s="51">
        <v>5</v>
      </c>
      <c r="W2875" s="51">
        <v>25</v>
      </c>
      <c r="X2875" s="51">
        <v>28</v>
      </c>
    </row>
    <row r="2876" spans="1:24" x14ac:dyDescent="0.2">
      <c r="A2876">
        <v>19318</v>
      </c>
      <c r="B2876" t="s">
        <v>1468</v>
      </c>
      <c r="C2876" t="s">
        <v>1456</v>
      </c>
      <c r="D2876">
        <v>2018</v>
      </c>
      <c r="E2876" t="str">
        <f t="shared" si="44"/>
        <v>193182018</v>
      </c>
      <c r="F2876">
        <v>27616</v>
      </c>
      <c r="G2876" t="str">
        <f>VLOOKUP($A2876,CATMUN!$B$2:$C$1123,2,0)</f>
        <v>Medio</v>
      </c>
      <c r="H2876" t="str">
        <f>VLOOKUP($A2876,CATMUN!$B$2:$D$1123,3,0)</f>
        <v>Municipios rurales</v>
      </c>
      <c r="I2876">
        <f>VLOOKUP($A2876,CATMUN!$B$2:$G$1123,4,0)</f>
        <v>0</v>
      </c>
      <c r="J2876">
        <f>VLOOKUP($A2876,CATMUN!$B$2:$G$1123,6,0)</f>
        <v>15</v>
      </c>
      <c r="K2876" s="69">
        <v>1694.2144329999999</v>
      </c>
      <c r="L2876" s="69">
        <v>484.42117360951084</v>
      </c>
      <c r="N2876" s="69">
        <v>23.02298234517821</v>
      </c>
      <c r="P2876" s="69">
        <v>235.096508</v>
      </c>
      <c r="Q2876">
        <v>0</v>
      </c>
      <c r="S2876" s="69">
        <v>340.64341899999999</v>
      </c>
      <c r="T2876">
        <v>0</v>
      </c>
      <c r="V2876" s="51">
        <v>5</v>
      </c>
      <c r="W2876" s="51">
        <v>18</v>
      </c>
      <c r="X2876" s="51">
        <v>28</v>
      </c>
    </row>
    <row r="2877" spans="1:24" x14ac:dyDescent="0.2">
      <c r="A2877">
        <v>19355</v>
      </c>
      <c r="B2877" t="s">
        <v>1469</v>
      </c>
      <c r="C2877" t="s">
        <v>1456</v>
      </c>
      <c r="D2877">
        <v>2018</v>
      </c>
      <c r="E2877" t="str">
        <f t="shared" si="44"/>
        <v>193552018</v>
      </c>
      <c r="F2877">
        <v>28879</v>
      </c>
      <c r="G2877" t="str">
        <f>VLOOKUP($A2877,CATMUN!$B$2:$C$1123,2,0)</f>
        <v>Bajo</v>
      </c>
      <c r="H2877" t="str">
        <f>VLOOKUP($A2877,CATMUN!$B$2:$D$1123,3,0)</f>
        <v>Municipios rurales</v>
      </c>
      <c r="I2877">
        <f>VLOOKUP($A2877,CATMUN!$B$2:$G$1123,4,0)</f>
        <v>0</v>
      </c>
      <c r="J2877">
        <f>VLOOKUP($A2877,CATMUN!$B$2:$G$1123,6,0)</f>
        <v>15</v>
      </c>
      <c r="K2877" s="69">
        <v>63.166805999999994</v>
      </c>
      <c r="L2877" s="69">
        <v>484.42117360951084</v>
      </c>
      <c r="N2877" s="69">
        <v>23.02298234517821</v>
      </c>
      <c r="P2877" s="69">
        <v>235.096508</v>
      </c>
      <c r="Q2877">
        <v>0</v>
      </c>
      <c r="S2877" s="69">
        <v>340.64341899999999</v>
      </c>
      <c r="T2877">
        <v>0</v>
      </c>
      <c r="V2877" s="51">
        <v>5</v>
      </c>
      <c r="W2877" s="51">
        <v>6</v>
      </c>
      <c r="X2877" s="51">
        <v>28</v>
      </c>
    </row>
    <row r="2878" spans="1:24" x14ac:dyDescent="0.2">
      <c r="A2878">
        <v>19364</v>
      </c>
      <c r="B2878" t="s">
        <v>1470</v>
      </c>
      <c r="C2878" t="s">
        <v>1456</v>
      </c>
      <c r="D2878">
        <v>2018</v>
      </c>
      <c r="E2878" t="str">
        <f t="shared" si="44"/>
        <v>193642018</v>
      </c>
      <c r="F2878">
        <v>17841</v>
      </c>
      <c r="G2878" t="str">
        <f>VLOOKUP($A2878,CATMUN!$B$2:$C$1123,2,0)</f>
        <v>Bajo</v>
      </c>
      <c r="H2878" t="str">
        <f>VLOOKUP($A2878,CATMUN!$B$2:$D$1123,3,0)</f>
        <v>Municipios rurales</v>
      </c>
      <c r="I2878">
        <f>VLOOKUP($A2878,CATMUN!$B$2:$G$1123,4,0)</f>
        <v>0</v>
      </c>
      <c r="J2878">
        <f>VLOOKUP($A2878,CATMUN!$B$2:$G$1123,6,0)</f>
        <v>15</v>
      </c>
      <c r="K2878" s="69">
        <v>290.39851600000003</v>
      </c>
      <c r="L2878" s="69">
        <v>484.42117360951084</v>
      </c>
      <c r="M2878" s="69">
        <v>0</v>
      </c>
      <c r="N2878" s="69">
        <v>23.02298234517821</v>
      </c>
      <c r="P2878" s="69">
        <v>235.096508</v>
      </c>
      <c r="Q2878">
        <v>0</v>
      </c>
      <c r="S2878" s="69">
        <v>340.64341899999999</v>
      </c>
      <c r="T2878">
        <v>0</v>
      </c>
      <c r="V2878" s="51">
        <v>5</v>
      </c>
      <c r="W2878" s="51">
        <v>1</v>
      </c>
      <c r="X2878" s="51">
        <v>28</v>
      </c>
    </row>
    <row r="2879" spans="1:24" x14ac:dyDescent="0.2">
      <c r="A2879">
        <v>19392</v>
      </c>
      <c r="B2879" t="s">
        <v>1471</v>
      </c>
      <c r="C2879" t="s">
        <v>1456</v>
      </c>
      <c r="D2879">
        <v>2018</v>
      </c>
      <c r="E2879" t="str">
        <f t="shared" si="44"/>
        <v>193922018</v>
      </c>
      <c r="F2879">
        <v>10749</v>
      </c>
      <c r="G2879" t="str">
        <f>VLOOKUP($A2879,CATMUN!$B$2:$C$1123,2,0)</f>
        <v>Bajo</v>
      </c>
      <c r="H2879" t="str">
        <f>VLOOKUP($A2879,CATMUN!$B$2:$D$1123,3,0)</f>
        <v>Municipios rurales</v>
      </c>
      <c r="I2879">
        <f>VLOOKUP($A2879,CATMUN!$B$2:$G$1123,4,0)</f>
        <v>0</v>
      </c>
      <c r="J2879">
        <f>VLOOKUP($A2879,CATMUN!$B$2:$G$1123,6,0)</f>
        <v>15</v>
      </c>
      <c r="K2879" s="69">
        <v>28.738616</v>
      </c>
      <c r="L2879" s="69">
        <v>484.42117360951084</v>
      </c>
      <c r="M2879" s="69">
        <v>0</v>
      </c>
      <c r="N2879" s="69">
        <v>23.02298234517821</v>
      </c>
      <c r="P2879" s="69">
        <v>235.096508</v>
      </c>
      <c r="Q2879">
        <v>0</v>
      </c>
      <c r="S2879" s="69">
        <v>340.64341899999999</v>
      </c>
      <c r="T2879">
        <v>0</v>
      </c>
      <c r="V2879" s="51">
        <v>5</v>
      </c>
      <c r="W2879" s="51">
        <v>1</v>
      </c>
      <c r="X2879" s="51">
        <v>28</v>
      </c>
    </row>
    <row r="2880" spans="1:24" x14ac:dyDescent="0.2">
      <c r="A2880">
        <v>19397</v>
      </c>
      <c r="B2880" t="s">
        <v>1472</v>
      </c>
      <c r="C2880" t="s">
        <v>1456</v>
      </c>
      <c r="D2880">
        <v>2018</v>
      </c>
      <c r="E2880" t="str">
        <f t="shared" si="44"/>
        <v>193972018</v>
      </c>
      <c r="F2880">
        <v>24501</v>
      </c>
      <c r="G2880" t="str">
        <f>VLOOKUP($A2880,CATMUN!$B$2:$C$1123,2,0)</f>
        <v>Bajo</v>
      </c>
      <c r="H2880" t="str">
        <f>VLOOKUP($A2880,CATMUN!$B$2:$D$1123,3,0)</f>
        <v>Municipios rurales</v>
      </c>
      <c r="I2880">
        <f>VLOOKUP($A2880,CATMUN!$B$2:$G$1123,4,0)</f>
        <v>0</v>
      </c>
      <c r="J2880">
        <f>VLOOKUP($A2880,CATMUN!$B$2:$G$1123,6,0)</f>
        <v>15</v>
      </c>
      <c r="K2880" s="69">
        <v>49.400974999999995</v>
      </c>
      <c r="L2880" s="69">
        <v>484.42117360951084</v>
      </c>
      <c r="M2880" s="69">
        <v>0.215</v>
      </c>
      <c r="N2880" s="69">
        <v>23.02298234517821</v>
      </c>
      <c r="P2880" s="69">
        <v>235.096508</v>
      </c>
      <c r="Q2880">
        <v>0</v>
      </c>
      <c r="S2880" s="69">
        <v>340.64341899999999</v>
      </c>
      <c r="T2880">
        <v>0</v>
      </c>
      <c r="V2880" s="51">
        <v>5</v>
      </c>
      <c r="W2880" s="51">
        <v>0</v>
      </c>
      <c r="X2880" s="51">
        <v>28</v>
      </c>
    </row>
    <row r="2881" spans="1:24" x14ac:dyDescent="0.2">
      <c r="A2881">
        <v>19418</v>
      </c>
      <c r="B2881" t="s">
        <v>1473</v>
      </c>
      <c r="C2881" t="s">
        <v>1456</v>
      </c>
      <c r="D2881">
        <v>2018</v>
      </c>
      <c r="E2881" t="str">
        <f t="shared" si="44"/>
        <v>194182018</v>
      </c>
      <c r="F2881">
        <v>18580</v>
      </c>
      <c r="G2881" t="str">
        <f>VLOOKUP($A2881,CATMUN!$B$2:$C$1123,2,0)</f>
        <v>Bajo</v>
      </c>
      <c r="H2881" t="str">
        <f>VLOOKUP($A2881,CATMUN!$B$2:$D$1123,3,0)</f>
        <v>Municipios rurales</v>
      </c>
      <c r="I2881">
        <f>VLOOKUP($A2881,CATMUN!$B$2:$G$1123,4,0)</f>
        <v>0</v>
      </c>
      <c r="J2881">
        <f>VLOOKUP($A2881,CATMUN!$B$2:$G$1123,6,0)</f>
        <v>15</v>
      </c>
      <c r="K2881" s="69">
        <v>23.7989</v>
      </c>
      <c r="L2881" s="69">
        <v>484.42117360951084</v>
      </c>
      <c r="N2881" s="69">
        <v>23.02298234517821</v>
      </c>
      <c r="P2881" s="69">
        <v>235.096508</v>
      </c>
      <c r="Q2881">
        <v>0</v>
      </c>
      <c r="S2881" s="69">
        <v>340.64341899999999</v>
      </c>
      <c r="T2881">
        <v>0</v>
      </c>
      <c r="V2881" s="51">
        <v>3</v>
      </c>
      <c r="W2881" s="51" t="e">
        <v>#N/A</v>
      </c>
      <c r="X2881" s="51" t="e">
        <v>#N/A</v>
      </c>
    </row>
    <row r="2882" spans="1:24" x14ac:dyDescent="0.2">
      <c r="A2882">
        <v>19450</v>
      </c>
      <c r="B2882" t="s">
        <v>1474</v>
      </c>
      <c r="C2882" t="s">
        <v>1456</v>
      </c>
      <c r="D2882">
        <v>2018</v>
      </c>
      <c r="E2882" t="str">
        <f t="shared" ref="E2882:E2945" si="45">A2882&amp;D2882</f>
        <v>194502018</v>
      </c>
      <c r="F2882">
        <v>22688</v>
      </c>
      <c r="G2882" t="str">
        <f>VLOOKUP($A2882,CATMUN!$B$2:$C$1123,2,0)</f>
        <v>Bajo</v>
      </c>
      <c r="H2882" t="str">
        <f>VLOOKUP($A2882,CATMUN!$B$2:$D$1123,3,0)</f>
        <v>Municipios rurales</v>
      </c>
      <c r="I2882">
        <f>VLOOKUP($A2882,CATMUN!$B$2:$G$1123,4,0)</f>
        <v>0</v>
      </c>
      <c r="J2882">
        <f>VLOOKUP($A2882,CATMUN!$B$2:$G$1123,6,0)</f>
        <v>15</v>
      </c>
      <c r="K2882" s="69">
        <v>92.042308999999989</v>
      </c>
      <c r="L2882" s="69">
        <v>484.42117360951084</v>
      </c>
      <c r="N2882" s="69">
        <v>23.02298234517821</v>
      </c>
      <c r="P2882" s="69">
        <v>235.096508</v>
      </c>
      <c r="Q2882">
        <v>0</v>
      </c>
      <c r="S2882" s="69">
        <v>340.64341899999999</v>
      </c>
      <c r="T2882">
        <v>0</v>
      </c>
      <c r="V2882" s="51">
        <v>5</v>
      </c>
      <c r="W2882" s="51">
        <v>0</v>
      </c>
      <c r="X2882" s="51">
        <v>28</v>
      </c>
    </row>
    <row r="2883" spans="1:24" x14ac:dyDescent="0.2">
      <c r="A2883">
        <v>19473</v>
      </c>
      <c r="B2883" t="s">
        <v>1265</v>
      </c>
      <c r="C2883" t="s">
        <v>1456</v>
      </c>
      <c r="D2883">
        <v>2018</v>
      </c>
      <c r="E2883" t="str">
        <f t="shared" si="45"/>
        <v>194732018</v>
      </c>
      <c r="F2883">
        <v>38838</v>
      </c>
      <c r="G2883" t="str">
        <f>VLOOKUP($A2883,CATMUN!$B$2:$C$1123,2,0)</f>
        <v>Medio</v>
      </c>
      <c r="H2883" t="str">
        <f>VLOOKUP($A2883,CATMUN!$B$2:$D$1123,3,0)</f>
        <v>Municipios rurales</v>
      </c>
      <c r="I2883">
        <f>VLOOKUP($A2883,CATMUN!$B$2:$G$1123,4,0)</f>
        <v>0</v>
      </c>
      <c r="J2883">
        <f>VLOOKUP($A2883,CATMUN!$B$2:$G$1123,6,0)</f>
        <v>15</v>
      </c>
      <c r="K2883" s="69">
        <v>319.858363</v>
      </c>
      <c r="L2883" s="69">
        <v>484.42117360951084</v>
      </c>
      <c r="M2883" s="69">
        <v>10.366768</v>
      </c>
      <c r="N2883" s="69">
        <v>23.02298234517821</v>
      </c>
      <c r="P2883" s="69">
        <v>235.096508</v>
      </c>
      <c r="Q2883">
        <v>0</v>
      </c>
      <c r="S2883" s="69">
        <v>340.64341899999999</v>
      </c>
      <c r="T2883">
        <v>0</v>
      </c>
      <c r="V2883" s="51">
        <v>1</v>
      </c>
      <c r="W2883" s="51">
        <v>12</v>
      </c>
      <c r="X2883" s="51">
        <v>136</v>
      </c>
    </row>
    <row r="2884" spans="1:24" x14ac:dyDescent="0.2">
      <c r="A2884">
        <v>19517</v>
      </c>
      <c r="B2884" t="s">
        <v>1353</v>
      </c>
      <c r="C2884" t="s">
        <v>1456</v>
      </c>
      <c r="D2884">
        <v>2018</v>
      </c>
      <c r="E2884" t="str">
        <f t="shared" si="45"/>
        <v>195172018</v>
      </c>
      <c r="F2884">
        <v>45776</v>
      </c>
      <c r="G2884" t="str">
        <f>VLOOKUP($A2884,CATMUN!$B$2:$C$1123,2,0)</f>
        <v>Bajo</v>
      </c>
      <c r="H2884" t="str">
        <f>VLOOKUP($A2884,CATMUN!$B$2:$D$1123,3,0)</f>
        <v>Municipios rurales</v>
      </c>
      <c r="I2884">
        <f>VLOOKUP($A2884,CATMUN!$B$2:$G$1123,4,0)</f>
        <v>0</v>
      </c>
      <c r="J2884">
        <f>VLOOKUP($A2884,CATMUN!$B$2:$G$1123,6,0)</f>
        <v>15</v>
      </c>
      <c r="K2884" s="69">
        <v>655.55801199999996</v>
      </c>
      <c r="L2884" s="69">
        <v>484.42117360951084</v>
      </c>
      <c r="M2884" s="69">
        <v>0.63766499999999993</v>
      </c>
      <c r="N2884" s="69">
        <v>23.02298234517821</v>
      </c>
      <c r="P2884" s="69">
        <v>235.096508</v>
      </c>
      <c r="Q2884">
        <v>0</v>
      </c>
      <c r="S2884" s="69">
        <v>340.64341899999999</v>
      </c>
      <c r="T2884">
        <v>0</v>
      </c>
      <c r="V2884" s="51">
        <v>5</v>
      </c>
      <c r="W2884" s="51">
        <v>7</v>
      </c>
      <c r="X2884" s="51">
        <v>28</v>
      </c>
    </row>
    <row r="2885" spans="1:24" x14ac:dyDescent="0.2">
      <c r="A2885">
        <v>19532</v>
      </c>
      <c r="B2885" t="s">
        <v>1477</v>
      </c>
      <c r="C2885" t="s">
        <v>1456</v>
      </c>
      <c r="D2885">
        <v>2018</v>
      </c>
      <c r="E2885" t="str">
        <f t="shared" si="45"/>
        <v>195322018</v>
      </c>
      <c r="F2885">
        <v>36848</v>
      </c>
      <c r="G2885" t="str">
        <f>VLOOKUP($A2885,CATMUN!$B$2:$C$1123,2,0)</f>
        <v>Medio</v>
      </c>
      <c r="H2885" t="str">
        <f>VLOOKUP($A2885,CATMUN!$B$2:$D$1123,3,0)</f>
        <v>Municipios rurales</v>
      </c>
      <c r="I2885">
        <f>VLOOKUP($A2885,CATMUN!$B$2:$G$1123,4,0)</f>
        <v>0</v>
      </c>
      <c r="J2885">
        <f>VLOOKUP($A2885,CATMUN!$B$2:$G$1123,6,0)</f>
        <v>15</v>
      </c>
      <c r="K2885" s="69">
        <v>685.44812000000002</v>
      </c>
      <c r="L2885" s="69">
        <v>484.42117360951084</v>
      </c>
      <c r="M2885" s="69">
        <v>38.871434000000001</v>
      </c>
      <c r="N2885" s="69">
        <v>23.02298234517821</v>
      </c>
      <c r="P2885" s="69">
        <v>235.096508</v>
      </c>
      <c r="Q2885">
        <v>0</v>
      </c>
      <c r="S2885" s="69">
        <v>340.64341899999999</v>
      </c>
      <c r="T2885">
        <v>0</v>
      </c>
      <c r="V2885" s="51">
        <v>1</v>
      </c>
      <c r="W2885" s="51">
        <v>60</v>
      </c>
      <c r="X2885" s="51">
        <v>136</v>
      </c>
    </row>
    <row r="2886" spans="1:24" x14ac:dyDescent="0.2">
      <c r="A2886">
        <v>19533</v>
      </c>
      <c r="B2886" t="s">
        <v>1478</v>
      </c>
      <c r="C2886" t="s">
        <v>1456</v>
      </c>
      <c r="D2886">
        <v>2018</v>
      </c>
      <c r="E2886" t="str">
        <f t="shared" si="45"/>
        <v>195332018</v>
      </c>
      <c r="F2886">
        <v>8811</v>
      </c>
      <c r="G2886" t="str">
        <f>VLOOKUP($A2886,CATMUN!$B$2:$C$1123,2,0)</f>
        <v>Bajo</v>
      </c>
      <c r="H2886" t="str">
        <f>VLOOKUP($A2886,CATMUN!$B$2:$D$1123,3,0)</f>
        <v>Municipios rurales</v>
      </c>
      <c r="I2886">
        <f>VLOOKUP($A2886,CATMUN!$B$2:$G$1123,4,0)</f>
        <v>0</v>
      </c>
      <c r="J2886">
        <f>VLOOKUP($A2886,CATMUN!$B$2:$G$1123,6,0)</f>
        <v>15</v>
      </c>
      <c r="K2886" s="69">
        <v>35.772453999999996</v>
      </c>
      <c r="L2886" s="69">
        <v>484.42117360951084</v>
      </c>
      <c r="N2886" s="69">
        <v>23.02298234517821</v>
      </c>
      <c r="P2886" s="69">
        <v>235.096508</v>
      </c>
      <c r="Q2886">
        <v>0</v>
      </c>
      <c r="S2886" s="69">
        <v>340.64341899999999</v>
      </c>
      <c r="T2886">
        <v>0</v>
      </c>
      <c r="V2886" s="51">
        <v>5</v>
      </c>
      <c r="W2886" s="51" t="e">
        <v>#N/A</v>
      </c>
      <c r="X2886" s="51" t="e">
        <v>#N/A</v>
      </c>
    </row>
    <row r="2887" spans="1:24" x14ac:dyDescent="0.2">
      <c r="A2887">
        <v>19585</v>
      </c>
      <c r="B2887" t="s">
        <v>1481</v>
      </c>
      <c r="C2887" t="s">
        <v>1456</v>
      </c>
      <c r="D2887">
        <v>2018</v>
      </c>
      <c r="E2887" t="str">
        <f t="shared" si="45"/>
        <v>195852018</v>
      </c>
      <c r="F2887">
        <v>17272</v>
      </c>
      <c r="G2887" t="str">
        <f>VLOOKUP($A2887,CATMUN!$B$2:$C$1123,2,0)</f>
        <v>Bajo</v>
      </c>
      <c r="H2887" t="str">
        <f>VLOOKUP($A2887,CATMUN!$B$2:$D$1123,3,0)</f>
        <v>Municipios rurales</v>
      </c>
      <c r="I2887">
        <f>VLOOKUP($A2887,CATMUN!$B$2:$G$1123,4,0)</f>
        <v>0</v>
      </c>
      <c r="J2887">
        <f>VLOOKUP($A2887,CATMUN!$B$2:$G$1123,6,0)</f>
        <v>15</v>
      </c>
      <c r="K2887" s="69">
        <v>26.150379000000001</v>
      </c>
      <c r="L2887" s="69">
        <v>484.42117360951084</v>
      </c>
      <c r="M2887" s="69">
        <v>0</v>
      </c>
      <c r="N2887" s="69">
        <v>23.02298234517821</v>
      </c>
      <c r="P2887" s="69">
        <v>235.096508</v>
      </c>
      <c r="Q2887">
        <v>0</v>
      </c>
      <c r="S2887" s="69">
        <v>340.64341899999999</v>
      </c>
      <c r="T2887">
        <v>0</v>
      </c>
      <c r="V2887" s="51">
        <v>5</v>
      </c>
      <c r="W2887" s="51">
        <v>1</v>
      </c>
      <c r="X2887" s="51">
        <v>28</v>
      </c>
    </row>
    <row r="2888" spans="1:24" x14ac:dyDescent="0.2">
      <c r="A2888">
        <v>19693</v>
      </c>
      <c r="B2888" t="s">
        <v>1483</v>
      </c>
      <c r="C2888" t="s">
        <v>1456</v>
      </c>
      <c r="D2888">
        <v>2018</v>
      </c>
      <c r="E2888" t="str">
        <f t="shared" si="45"/>
        <v>196932018</v>
      </c>
      <c r="F2888">
        <v>10948</v>
      </c>
      <c r="G2888" t="str">
        <f>VLOOKUP($A2888,CATMUN!$B$2:$C$1123,2,0)</f>
        <v>Bajo</v>
      </c>
      <c r="H2888" t="str">
        <f>VLOOKUP($A2888,CATMUN!$B$2:$D$1123,3,0)</f>
        <v>Municipios rurales</v>
      </c>
      <c r="I2888">
        <f>VLOOKUP($A2888,CATMUN!$B$2:$G$1123,4,0)</f>
        <v>0</v>
      </c>
      <c r="J2888">
        <f>VLOOKUP($A2888,CATMUN!$B$2:$G$1123,6,0)</f>
        <v>15</v>
      </c>
      <c r="K2888" s="69">
        <v>54.364629999999998</v>
      </c>
      <c r="L2888" s="69">
        <v>484.42117360951084</v>
      </c>
      <c r="N2888" s="69">
        <v>23.02298234517821</v>
      </c>
      <c r="P2888" s="69">
        <v>235.096508</v>
      </c>
      <c r="Q2888">
        <v>0</v>
      </c>
      <c r="S2888" s="69">
        <v>340.64341899999999</v>
      </c>
      <c r="T2888">
        <v>0</v>
      </c>
      <c r="V2888" s="51">
        <v>5</v>
      </c>
      <c r="W2888" s="51">
        <v>1</v>
      </c>
      <c r="X2888" s="51">
        <v>28</v>
      </c>
    </row>
    <row r="2889" spans="1:24" x14ac:dyDescent="0.2">
      <c r="A2889">
        <v>19701</v>
      </c>
      <c r="B2889" t="s">
        <v>1279</v>
      </c>
      <c r="C2889" t="s">
        <v>1456</v>
      </c>
      <c r="D2889">
        <v>2018</v>
      </c>
      <c r="E2889" t="str">
        <f t="shared" si="45"/>
        <v>197012018</v>
      </c>
      <c r="F2889">
        <v>5339</v>
      </c>
      <c r="G2889" t="str">
        <f>VLOOKUP($A2889,CATMUN!$B$2:$C$1123,2,0)</f>
        <v>Bajo</v>
      </c>
      <c r="H2889" t="str">
        <f>VLOOKUP($A2889,CATMUN!$B$2:$D$1123,3,0)</f>
        <v>Municipios rurales</v>
      </c>
      <c r="I2889">
        <f>VLOOKUP($A2889,CATMUN!$B$2:$G$1123,4,0)</f>
        <v>0</v>
      </c>
      <c r="J2889">
        <f>VLOOKUP($A2889,CATMUN!$B$2:$G$1123,6,0)</f>
        <v>15</v>
      </c>
      <c r="K2889" s="69">
        <v>8.5977800000000002</v>
      </c>
      <c r="L2889" s="69">
        <v>484.42117360951084</v>
      </c>
      <c r="N2889" s="69">
        <v>23.02298234517821</v>
      </c>
      <c r="P2889" s="69">
        <v>235.096508</v>
      </c>
      <c r="Q2889">
        <v>0</v>
      </c>
      <c r="S2889" s="69">
        <v>340.64341899999999</v>
      </c>
      <c r="T2889">
        <v>0</v>
      </c>
      <c r="V2889" s="51">
        <v>5</v>
      </c>
      <c r="W2889" s="51">
        <v>0</v>
      </c>
      <c r="X2889" s="51">
        <v>28</v>
      </c>
    </row>
    <row r="2890" spans="1:24" x14ac:dyDescent="0.2">
      <c r="A2890">
        <v>19743</v>
      </c>
      <c r="B2890" t="s">
        <v>1485</v>
      </c>
      <c r="C2890" t="s">
        <v>1456</v>
      </c>
      <c r="D2890">
        <v>2018</v>
      </c>
      <c r="E2890" t="str">
        <f t="shared" si="45"/>
        <v>197432018</v>
      </c>
      <c r="F2890">
        <v>37337</v>
      </c>
      <c r="G2890" t="str">
        <f>VLOOKUP($A2890,CATMUN!$B$2:$C$1123,2,0)</f>
        <v>Bajo</v>
      </c>
      <c r="H2890" t="str">
        <f>VLOOKUP($A2890,CATMUN!$B$2:$D$1123,3,0)</f>
        <v>Municipios rurales</v>
      </c>
      <c r="I2890">
        <f>VLOOKUP($A2890,CATMUN!$B$2:$G$1123,4,0)</f>
        <v>0</v>
      </c>
      <c r="J2890">
        <f>VLOOKUP($A2890,CATMUN!$B$2:$G$1123,6,0)</f>
        <v>15</v>
      </c>
      <c r="K2890" s="69">
        <v>411.79608100000002</v>
      </c>
      <c r="L2890" s="69">
        <v>484.42117360951084</v>
      </c>
      <c r="M2890" s="69">
        <v>14.982927</v>
      </c>
      <c r="N2890" s="69">
        <v>23.02298234517821</v>
      </c>
      <c r="P2890" s="69">
        <v>235.096508</v>
      </c>
      <c r="Q2890">
        <v>0</v>
      </c>
      <c r="S2890" s="69">
        <v>340.64341899999999</v>
      </c>
      <c r="T2890">
        <v>0</v>
      </c>
      <c r="V2890" s="51">
        <v>5</v>
      </c>
      <c r="W2890" s="51">
        <v>11</v>
      </c>
      <c r="X2890" s="51">
        <v>28</v>
      </c>
    </row>
    <row r="2891" spans="1:24" x14ac:dyDescent="0.2">
      <c r="A2891">
        <v>19760</v>
      </c>
      <c r="B2891" t="s">
        <v>1486</v>
      </c>
      <c r="C2891" t="s">
        <v>1456</v>
      </c>
      <c r="D2891">
        <v>2018</v>
      </c>
      <c r="E2891" t="str">
        <f t="shared" si="45"/>
        <v>197602018</v>
      </c>
      <c r="F2891">
        <v>13939</v>
      </c>
      <c r="G2891" t="str">
        <f>VLOOKUP($A2891,CATMUN!$B$2:$C$1123,2,0)</f>
        <v>Medio</v>
      </c>
      <c r="H2891" t="str">
        <f>VLOOKUP($A2891,CATMUN!$B$2:$D$1123,3,0)</f>
        <v>Municipios rurales</v>
      </c>
      <c r="I2891">
        <f>VLOOKUP($A2891,CATMUN!$B$2:$G$1123,4,0)</f>
        <v>0</v>
      </c>
      <c r="J2891">
        <f>VLOOKUP($A2891,CATMUN!$B$2:$G$1123,6,0)</f>
        <v>15</v>
      </c>
      <c r="K2891" s="69">
        <v>241.73002299999999</v>
      </c>
      <c r="L2891" s="69">
        <v>484.42117360951084</v>
      </c>
      <c r="N2891" s="69">
        <v>23.02298234517821</v>
      </c>
      <c r="P2891" s="69">
        <v>235.096508</v>
      </c>
      <c r="Q2891">
        <v>0</v>
      </c>
      <c r="S2891" s="69">
        <v>340.64341899999999</v>
      </c>
      <c r="T2891">
        <v>0</v>
      </c>
      <c r="V2891" s="51">
        <v>5</v>
      </c>
      <c r="W2891" s="51">
        <v>1</v>
      </c>
      <c r="X2891" s="51">
        <v>28</v>
      </c>
    </row>
    <row r="2892" spans="1:24" x14ac:dyDescent="0.2">
      <c r="A2892">
        <v>19780</v>
      </c>
      <c r="B2892" t="s">
        <v>1487</v>
      </c>
      <c r="C2892" t="s">
        <v>1456</v>
      </c>
      <c r="D2892">
        <v>2018</v>
      </c>
      <c r="E2892" t="str">
        <f t="shared" si="45"/>
        <v>197802018</v>
      </c>
      <c r="F2892">
        <v>31904</v>
      </c>
      <c r="G2892" t="str">
        <f>VLOOKUP($A2892,CATMUN!$B$2:$C$1123,2,0)</f>
        <v>Bajo</v>
      </c>
      <c r="H2892" t="str">
        <f>VLOOKUP($A2892,CATMUN!$B$2:$D$1123,3,0)</f>
        <v>Municipios rurales</v>
      </c>
      <c r="I2892">
        <f>VLOOKUP($A2892,CATMUN!$B$2:$G$1123,4,0)</f>
        <v>0</v>
      </c>
      <c r="J2892">
        <f>VLOOKUP($A2892,CATMUN!$B$2:$G$1123,6,0)</f>
        <v>15</v>
      </c>
      <c r="K2892" s="69">
        <v>427.02346299999999</v>
      </c>
      <c r="L2892" s="69">
        <v>484.42117360951084</v>
      </c>
      <c r="N2892" s="69">
        <v>23.02298234517821</v>
      </c>
      <c r="P2892" s="69">
        <v>235.096508</v>
      </c>
      <c r="Q2892">
        <v>0</v>
      </c>
      <c r="S2892" s="69">
        <v>340.64341899999999</v>
      </c>
      <c r="T2892">
        <v>0</v>
      </c>
      <c r="V2892" s="51">
        <v>3</v>
      </c>
      <c r="W2892" s="51">
        <v>32</v>
      </c>
      <c r="X2892" s="51">
        <v>31</v>
      </c>
    </row>
    <row r="2893" spans="1:24" x14ac:dyDescent="0.2">
      <c r="A2893">
        <v>19785</v>
      </c>
      <c r="B2893" t="s">
        <v>1488</v>
      </c>
      <c r="C2893" t="s">
        <v>1456</v>
      </c>
      <c r="D2893">
        <v>2018</v>
      </c>
      <c r="E2893" t="str">
        <f t="shared" si="45"/>
        <v>197852018</v>
      </c>
      <c r="F2893">
        <v>9489</v>
      </c>
      <c r="G2893" t="str">
        <f>VLOOKUP($A2893,CATMUN!$B$2:$C$1123,2,0)</f>
        <v>Bajo</v>
      </c>
      <c r="H2893" t="str">
        <f>VLOOKUP($A2893,CATMUN!$B$2:$D$1123,3,0)</f>
        <v>Municipios rurales</v>
      </c>
      <c r="I2893">
        <f>VLOOKUP($A2893,CATMUN!$B$2:$G$1123,4,0)</f>
        <v>0</v>
      </c>
      <c r="J2893">
        <f>VLOOKUP($A2893,CATMUN!$B$2:$G$1123,6,0)</f>
        <v>15</v>
      </c>
      <c r="K2893" s="69">
        <v>47.100970000000004</v>
      </c>
      <c r="L2893" s="69">
        <v>484.42117360951084</v>
      </c>
      <c r="N2893" s="69">
        <v>23.02298234517821</v>
      </c>
      <c r="P2893" s="69">
        <v>235.096508</v>
      </c>
      <c r="Q2893">
        <v>0</v>
      </c>
      <c r="S2893" s="69">
        <v>340.64341899999999</v>
      </c>
      <c r="T2893">
        <v>0</v>
      </c>
      <c r="V2893" s="51">
        <v>5</v>
      </c>
      <c r="W2893" s="51">
        <v>1</v>
      </c>
      <c r="X2893" s="51">
        <v>28</v>
      </c>
    </row>
    <row r="2894" spans="1:24" x14ac:dyDescent="0.2">
      <c r="A2894">
        <v>19809</v>
      </c>
      <c r="B2894" t="s">
        <v>1490</v>
      </c>
      <c r="C2894" t="s">
        <v>1456</v>
      </c>
      <c r="D2894">
        <v>2018</v>
      </c>
      <c r="E2894" t="str">
        <f t="shared" si="45"/>
        <v>198092018</v>
      </c>
      <c r="F2894">
        <v>26100</v>
      </c>
      <c r="G2894" t="str">
        <f>VLOOKUP($A2894,CATMUN!$B$2:$C$1123,2,0)</f>
        <v>Alto</v>
      </c>
      <c r="H2894" t="str">
        <f>VLOOKUP($A2894,CATMUN!$B$2:$D$1123,3,0)</f>
        <v>Municipios rurales</v>
      </c>
      <c r="I2894">
        <f>VLOOKUP($A2894,CATMUN!$B$2:$G$1123,4,0)</f>
        <v>0</v>
      </c>
      <c r="J2894">
        <f>VLOOKUP($A2894,CATMUN!$B$2:$G$1123,6,0)</f>
        <v>15</v>
      </c>
      <c r="K2894" s="69">
        <v>4906.7498649999998</v>
      </c>
      <c r="L2894" s="69">
        <v>484.42117360951084</v>
      </c>
      <c r="N2894" s="69">
        <v>23.02298234517821</v>
      </c>
      <c r="P2894" s="69">
        <v>235.096508</v>
      </c>
      <c r="Q2894">
        <v>0</v>
      </c>
      <c r="S2894" s="69">
        <v>340.64341899999999</v>
      </c>
      <c r="T2894">
        <v>0</v>
      </c>
      <c r="V2894" s="51">
        <v>5</v>
      </c>
      <c r="W2894" s="51">
        <v>4</v>
      </c>
      <c r="X2894" s="51">
        <v>28</v>
      </c>
    </row>
    <row r="2895" spans="1:24" x14ac:dyDescent="0.2">
      <c r="A2895">
        <v>19821</v>
      </c>
      <c r="B2895" t="s">
        <v>1491</v>
      </c>
      <c r="C2895" t="s">
        <v>1456</v>
      </c>
      <c r="D2895">
        <v>2018</v>
      </c>
      <c r="E2895" t="str">
        <f t="shared" si="45"/>
        <v>198212018</v>
      </c>
      <c r="F2895">
        <v>35218</v>
      </c>
      <c r="G2895" t="str">
        <f>VLOOKUP($A2895,CATMUN!$B$2:$C$1123,2,0)</f>
        <v>Bajo</v>
      </c>
      <c r="H2895" t="str">
        <f>VLOOKUP($A2895,CATMUN!$B$2:$D$1123,3,0)</f>
        <v>Municipios rurales</v>
      </c>
      <c r="I2895">
        <f>VLOOKUP($A2895,CATMUN!$B$2:$G$1123,4,0)</f>
        <v>0</v>
      </c>
      <c r="J2895">
        <f>VLOOKUP($A2895,CATMUN!$B$2:$G$1123,6,0)</f>
        <v>15</v>
      </c>
      <c r="K2895" s="69">
        <v>41.033714000000003</v>
      </c>
      <c r="L2895" s="69">
        <v>484.42117360951084</v>
      </c>
      <c r="N2895" s="69">
        <v>23.02298234517821</v>
      </c>
      <c r="P2895" s="69">
        <v>235.096508</v>
      </c>
      <c r="Q2895">
        <v>0</v>
      </c>
      <c r="S2895" s="69">
        <v>340.64341899999999</v>
      </c>
      <c r="T2895">
        <v>0</v>
      </c>
      <c r="V2895" s="51">
        <v>1</v>
      </c>
      <c r="W2895" s="51">
        <v>21</v>
      </c>
      <c r="X2895" s="51">
        <v>136</v>
      </c>
    </row>
    <row r="2896" spans="1:24" x14ac:dyDescent="0.2">
      <c r="A2896">
        <v>19824</v>
      </c>
      <c r="B2896" t="s">
        <v>1492</v>
      </c>
      <c r="C2896" t="s">
        <v>1456</v>
      </c>
      <c r="D2896">
        <v>2018</v>
      </c>
      <c r="E2896" t="str">
        <f t="shared" si="45"/>
        <v>198242018</v>
      </c>
      <c r="F2896">
        <v>24558</v>
      </c>
      <c r="G2896" t="str">
        <f>VLOOKUP($A2896,CATMUN!$B$2:$C$1123,2,0)</f>
        <v>Bajo</v>
      </c>
      <c r="H2896" t="str">
        <f>VLOOKUP($A2896,CATMUN!$B$2:$D$1123,3,0)</f>
        <v>Municipios rurales</v>
      </c>
      <c r="I2896">
        <f>VLOOKUP($A2896,CATMUN!$B$2:$G$1123,4,0)</f>
        <v>0</v>
      </c>
      <c r="J2896">
        <f>VLOOKUP($A2896,CATMUN!$B$2:$G$1123,6,0)</f>
        <v>15</v>
      </c>
      <c r="K2896" s="69">
        <v>502.27051383000003</v>
      </c>
      <c r="L2896" s="69">
        <v>484.42117360951084</v>
      </c>
      <c r="N2896" s="69">
        <v>23.02298234517821</v>
      </c>
      <c r="P2896" s="69">
        <v>235.096508</v>
      </c>
      <c r="Q2896">
        <v>0</v>
      </c>
      <c r="S2896" s="69">
        <v>340.64341899999999</v>
      </c>
      <c r="T2896">
        <v>0</v>
      </c>
      <c r="V2896" s="51">
        <v>5</v>
      </c>
      <c r="W2896" s="51">
        <v>5</v>
      </c>
      <c r="X2896" s="51">
        <v>28</v>
      </c>
    </row>
    <row r="2897" spans="1:24" x14ac:dyDescent="0.2">
      <c r="A2897">
        <v>20032</v>
      </c>
      <c r="B2897" t="s">
        <v>1498</v>
      </c>
      <c r="C2897" t="s">
        <v>1494</v>
      </c>
      <c r="D2897">
        <v>2018</v>
      </c>
      <c r="E2897" t="str">
        <f t="shared" si="45"/>
        <v>200322018</v>
      </c>
      <c r="F2897">
        <v>20120</v>
      </c>
      <c r="G2897" t="str">
        <f>VLOOKUP($A2897,CATMUN!$B$2:$C$1123,2,0)</f>
        <v>Bajo</v>
      </c>
      <c r="H2897" t="str">
        <f>VLOOKUP($A2897,CATMUN!$B$2:$D$1123,3,0)</f>
        <v>Municipios rurales</v>
      </c>
      <c r="I2897">
        <f>VLOOKUP($A2897,CATMUN!$B$2:$G$1123,4,0)</f>
        <v>0</v>
      </c>
      <c r="J2897">
        <f>VLOOKUP($A2897,CATMUN!$B$2:$G$1123,6,0)</f>
        <v>15</v>
      </c>
      <c r="K2897" s="69">
        <v>209.94926000000001</v>
      </c>
      <c r="L2897" s="69">
        <v>484.42117360951084</v>
      </c>
      <c r="N2897" s="69">
        <v>23.02298234517821</v>
      </c>
      <c r="P2897" s="69">
        <v>235.096508</v>
      </c>
      <c r="Q2897">
        <v>0</v>
      </c>
      <c r="S2897" s="69">
        <v>340.64341899999999</v>
      </c>
      <c r="T2897">
        <v>0</v>
      </c>
      <c r="V2897" s="51">
        <v>5</v>
      </c>
      <c r="W2897" s="51">
        <v>34</v>
      </c>
      <c r="X2897" s="51">
        <v>28</v>
      </c>
    </row>
    <row r="2898" spans="1:24" x14ac:dyDescent="0.2">
      <c r="A2898">
        <v>20045</v>
      </c>
      <c r="B2898" t="s">
        <v>1499</v>
      </c>
      <c r="C2898" t="s">
        <v>1494</v>
      </c>
      <c r="D2898">
        <v>2018</v>
      </c>
      <c r="E2898" t="str">
        <f t="shared" si="45"/>
        <v>200452018</v>
      </c>
      <c r="F2898">
        <v>21611</v>
      </c>
      <c r="G2898" t="str">
        <f>VLOOKUP($A2898,CATMUN!$B$2:$C$1123,2,0)</f>
        <v>Alto</v>
      </c>
      <c r="H2898" t="str">
        <f>VLOOKUP($A2898,CATMUN!$B$2:$D$1123,3,0)</f>
        <v>Municipios rurales</v>
      </c>
      <c r="I2898">
        <f>VLOOKUP($A2898,CATMUN!$B$2:$G$1123,4,0)</f>
        <v>0</v>
      </c>
      <c r="J2898">
        <f>VLOOKUP($A2898,CATMUN!$B$2:$G$1123,6,0)</f>
        <v>15</v>
      </c>
      <c r="K2898" s="69">
        <v>2268.5671709000003</v>
      </c>
      <c r="L2898" s="69">
        <v>484.42117360951084</v>
      </c>
      <c r="M2898" s="69">
        <v>10.739645000000001</v>
      </c>
      <c r="N2898" s="69">
        <v>23.02298234517821</v>
      </c>
      <c r="P2898" s="69">
        <v>235.096508</v>
      </c>
      <c r="Q2898">
        <v>0</v>
      </c>
      <c r="S2898" s="69">
        <v>340.64341899999999</v>
      </c>
      <c r="T2898">
        <v>0</v>
      </c>
      <c r="V2898" s="51">
        <v>5</v>
      </c>
      <c r="W2898" s="51">
        <v>63</v>
      </c>
      <c r="X2898" s="51">
        <v>28</v>
      </c>
    </row>
    <row r="2899" spans="1:24" x14ac:dyDescent="0.2">
      <c r="A2899">
        <v>20175</v>
      </c>
      <c r="B2899" t="s">
        <v>1501</v>
      </c>
      <c r="C2899" t="s">
        <v>1494</v>
      </c>
      <c r="D2899">
        <v>2018</v>
      </c>
      <c r="E2899" t="str">
        <f t="shared" si="45"/>
        <v>201752018</v>
      </c>
      <c r="F2899">
        <v>34169</v>
      </c>
      <c r="G2899" t="str">
        <f>VLOOKUP($A2899,CATMUN!$B$2:$C$1123,2,0)</f>
        <v>Bajo</v>
      </c>
      <c r="H2899" t="str">
        <f>VLOOKUP($A2899,CATMUN!$B$2:$D$1123,3,0)</f>
        <v>Municipios rurales</v>
      </c>
      <c r="I2899">
        <f>VLOOKUP($A2899,CATMUN!$B$2:$G$1123,4,0)</f>
        <v>0</v>
      </c>
      <c r="J2899">
        <f>VLOOKUP($A2899,CATMUN!$B$2:$G$1123,6,0)</f>
        <v>15</v>
      </c>
      <c r="K2899" s="69">
        <v>175.688839</v>
      </c>
      <c r="L2899" s="69">
        <v>484.42117360951084</v>
      </c>
      <c r="M2899" s="69">
        <v>0.114</v>
      </c>
      <c r="N2899" s="69">
        <v>23.02298234517821</v>
      </c>
      <c r="P2899" s="69">
        <v>235.096508</v>
      </c>
      <c r="Q2899">
        <v>0</v>
      </c>
      <c r="S2899" s="69">
        <v>340.64341899999999</v>
      </c>
      <c r="T2899">
        <v>0</v>
      </c>
      <c r="V2899" s="51">
        <v>5</v>
      </c>
      <c r="W2899" s="51">
        <v>7</v>
      </c>
      <c r="X2899" s="51">
        <v>28</v>
      </c>
    </row>
    <row r="2900" spans="1:24" x14ac:dyDescent="0.2">
      <c r="A2900">
        <v>20178</v>
      </c>
      <c r="B2900" t="s">
        <v>1502</v>
      </c>
      <c r="C2900" t="s">
        <v>1494</v>
      </c>
      <c r="D2900">
        <v>2018</v>
      </c>
      <c r="E2900" t="str">
        <f t="shared" si="45"/>
        <v>201782018</v>
      </c>
      <c r="F2900">
        <v>27694</v>
      </c>
      <c r="G2900" t="str">
        <f>VLOOKUP($A2900,CATMUN!$B$2:$C$1123,2,0)</f>
        <v>Medio</v>
      </c>
      <c r="H2900" t="str">
        <f>VLOOKUP($A2900,CATMUN!$B$2:$D$1123,3,0)</f>
        <v>Municipios rurales</v>
      </c>
      <c r="I2900">
        <f>VLOOKUP($A2900,CATMUN!$B$2:$G$1123,4,0)</f>
        <v>0</v>
      </c>
      <c r="J2900">
        <f>VLOOKUP($A2900,CATMUN!$B$2:$G$1123,6,0)</f>
        <v>15</v>
      </c>
      <c r="K2900" s="69">
        <v>3516.7499670000002</v>
      </c>
      <c r="L2900" s="69">
        <v>484.42117360951084</v>
      </c>
      <c r="M2900" s="69">
        <v>0</v>
      </c>
      <c r="N2900" s="69">
        <v>23.02298234517821</v>
      </c>
      <c r="P2900" s="69">
        <v>235.096508</v>
      </c>
      <c r="Q2900">
        <v>0</v>
      </c>
      <c r="S2900" s="69">
        <v>340.64341899999999</v>
      </c>
      <c r="T2900">
        <v>0</v>
      </c>
      <c r="V2900" s="51">
        <v>5</v>
      </c>
      <c r="W2900" s="51">
        <v>40</v>
      </c>
      <c r="X2900" s="51">
        <v>28</v>
      </c>
    </row>
    <row r="2901" spans="1:24" x14ac:dyDescent="0.2">
      <c r="A2901">
        <v>20228</v>
      </c>
      <c r="B2901" t="s">
        <v>1503</v>
      </c>
      <c r="C2901" t="s">
        <v>1494</v>
      </c>
      <c r="D2901">
        <v>2018</v>
      </c>
      <c r="E2901" t="str">
        <f t="shared" si="45"/>
        <v>202282018</v>
      </c>
      <c r="F2901">
        <v>37399</v>
      </c>
      <c r="G2901" t="str">
        <f>VLOOKUP($A2901,CATMUN!$B$2:$C$1123,2,0)</f>
        <v>Medio</v>
      </c>
      <c r="H2901" t="str">
        <f>VLOOKUP($A2901,CATMUN!$B$2:$D$1123,3,0)</f>
        <v>Municipios rurales</v>
      </c>
      <c r="I2901">
        <f>VLOOKUP($A2901,CATMUN!$B$2:$G$1123,4,0)</f>
        <v>0</v>
      </c>
      <c r="J2901">
        <f>VLOOKUP($A2901,CATMUN!$B$2:$G$1123,6,0)</f>
        <v>15</v>
      </c>
      <c r="K2901" s="69">
        <v>436.28929088000001</v>
      </c>
      <c r="L2901" s="69">
        <v>484.42117360951084</v>
      </c>
      <c r="M2901" s="69">
        <v>0</v>
      </c>
      <c r="N2901" s="69">
        <v>23.02298234517821</v>
      </c>
      <c r="P2901" s="69">
        <v>235.096508</v>
      </c>
      <c r="Q2901">
        <v>0</v>
      </c>
      <c r="R2901">
        <v>0</v>
      </c>
      <c r="S2901" s="69">
        <v>340.64341899999999</v>
      </c>
      <c r="T2901">
        <v>0</v>
      </c>
      <c r="V2901" s="51">
        <v>5</v>
      </c>
      <c r="W2901" s="51">
        <v>115</v>
      </c>
      <c r="X2901" s="51">
        <v>28</v>
      </c>
    </row>
    <row r="2902" spans="1:24" x14ac:dyDescent="0.2">
      <c r="A2902">
        <v>20238</v>
      </c>
      <c r="B2902" t="s">
        <v>1504</v>
      </c>
      <c r="C2902" t="s">
        <v>1494</v>
      </c>
      <c r="D2902">
        <v>2018</v>
      </c>
      <c r="E2902" t="str">
        <f t="shared" si="45"/>
        <v>202382018</v>
      </c>
      <c r="F2902">
        <v>30159</v>
      </c>
      <c r="G2902" t="str">
        <f>VLOOKUP($A2902,CATMUN!$B$2:$C$1123,2,0)</f>
        <v>Medio</v>
      </c>
      <c r="H2902" t="str">
        <f>VLOOKUP($A2902,CATMUN!$B$2:$D$1123,3,0)</f>
        <v>Municipios rurales</v>
      </c>
      <c r="I2902">
        <f>VLOOKUP($A2902,CATMUN!$B$2:$G$1123,4,0)</f>
        <v>0</v>
      </c>
      <c r="J2902">
        <f>VLOOKUP($A2902,CATMUN!$B$2:$G$1123,6,0)</f>
        <v>15</v>
      </c>
      <c r="K2902" s="69">
        <v>595.59076599999992</v>
      </c>
      <c r="L2902" s="69">
        <v>484.42117360951084</v>
      </c>
      <c r="M2902" s="69">
        <v>5.1364660000000004</v>
      </c>
      <c r="N2902" s="69">
        <v>23.02298234517821</v>
      </c>
      <c r="P2902" s="69">
        <v>235.096508</v>
      </c>
      <c r="Q2902">
        <v>0</v>
      </c>
      <c r="S2902" s="69">
        <v>340.64341899999999</v>
      </c>
      <c r="T2902">
        <v>0</v>
      </c>
      <c r="V2902" s="51">
        <v>5</v>
      </c>
      <c r="W2902" s="51">
        <v>73</v>
      </c>
      <c r="X2902" s="51">
        <v>28</v>
      </c>
    </row>
    <row r="2903" spans="1:24" x14ac:dyDescent="0.2">
      <c r="A2903">
        <v>20250</v>
      </c>
      <c r="B2903" t="s">
        <v>1505</v>
      </c>
      <c r="C2903" t="s">
        <v>1494</v>
      </c>
      <c r="D2903">
        <v>2018</v>
      </c>
      <c r="E2903" t="str">
        <f t="shared" si="45"/>
        <v>202502018</v>
      </c>
      <c r="F2903">
        <v>37531</v>
      </c>
      <c r="G2903" t="str">
        <f>VLOOKUP($A2903,CATMUN!$B$2:$C$1123,2,0)</f>
        <v>Alto</v>
      </c>
      <c r="H2903" t="str">
        <f>VLOOKUP($A2903,CATMUN!$B$2:$D$1123,3,0)</f>
        <v>Municipios rurales</v>
      </c>
      <c r="I2903">
        <f>VLOOKUP($A2903,CATMUN!$B$2:$G$1123,4,0)</f>
        <v>0</v>
      </c>
      <c r="J2903">
        <f>VLOOKUP($A2903,CATMUN!$B$2:$G$1123,6,0)</f>
        <v>15</v>
      </c>
      <c r="K2903" s="69">
        <v>1660.494238</v>
      </c>
      <c r="L2903" s="69">
        <v>484.42117360951084</v>
      </c>
      <c r="M2903" s="69">
        <v>2.1999819999999999</v>
      </c>
      <c r="N2903" s="69">
        <v>23.02298234517821</v>
      </c>
      <c r="P2903" s="69">
        <v>235.096508</v>
      </c>
      <c r="Q2903">
        <v>0</v>
      </c>
      <c r="S2903" s="69">
        <v>340.64341899999999</v>
      </c>
      <c r="T2903">
        <v>0</v>
      </c>
      <c r="V2903" s="51">
        <v>3</v>
      </c>
      <c r="W2903" s="51">
        <v>89</v>
      </c>
      <c r="X2903" s="51">
        <v>31</v>
      </c>
    </row>
    <row r="2904" spans="1:24" x14ac:dyDescent="0.2">
      <c r="A2904">
        <v>20295</v>
      </c>
      <c r="B2904" t="s">
        <v>1506</v>
      </c>
      <c r="C2904" t="s">
        <v>1494</v>
      </c>
      <c r="D2904">
        <v>2018</v>
      </c>
      <c r="E2904" t="str">
        <f t="shared" si="45"/>
        <v>202952018</v>
      </c>
      <c r="F2904">
        <v>14973</v>
      </c>
      <c r="G2904" t="str">
        <f>VLOOKUP($A2904,CATMUN!$B$2:$C$1123,2,0)</f>
        <v>Bajo</v>
      </c>
      <c r="H2904" t="str">
        <f>VLOOKUP($A2904,CATMUN!$B$2:$D$1123,3,0)</f>
        <v>Municipios rurales</v>
      </c>
      <c r="I2904">
        <f>VLOOKUP($A2904,CATMUN!$B$2:$G$1123,4,0)</f>
        <v>0</v>
      </c>
      <c r="J2904">
        <f>VLOOKUP($A2904,CATMUN!$B$2:$G$1123,6,0)</f>
        <v>15</v>
      </c>
      <c r="K2904" s="69">
        <v>357.61387199999996</v>
      </c>
      <c r="L2904" s="69">
        <v>484.42117360951084</v>
      </c>
      <c r="M2904" s="69">
        <v>0</v>
      </c>
      <c r="N2904" s="69">
        <v>23.02298234517821</v>
      </c>
      <c r="P2904" s="69">
        <v>235.096508</v>
      </c>
      <c r="Q2904">
        <v>0</v>
      </c>
      <c r="S2904" s="69">
        <v>340.64341899999999</v>
      </c>
      <c r="T2904">
        <v>0</v>
      </c>
      <c r="V2904" s="51">
        <v>5</v>
      </c>
      <c r="W2904" s="51">
        <v>19</v>
      </c>
      <c r="X2904" s="51">
        <v>28</v>
      </c>
    </row>
    <row r="2905" spans="1:24" x14ac:dyDescent="0.2">
      <c r="A2905">
        <v>20310</v>
      </c>
      <c r="B2905" t="s">
        <v>1507</v>
      </c>
      <c r="C2905" t="s">
        <v>1494</v>
      </c>
      <c r="D2905">
        <v>2018</v>
      </c>
      <c r="E2905" t="str">
        <f t="shared" si="45"/>
        <v>203102018</v>
      </c>
      <c r="F2905">
        <v>4379</v>
      </c>
      <c r="G2905" t="str">
        <f>VLOOKUP($A2905,CATMUN!$B$2:$C$1123,2,0)</f>
        <v>Bajo</v>
      </c>
      <c r="H2905" t="str">
        <f>VLOOKUP($A2905,CATMUN!$B$2:$D$1123,3,0)</f>
        <v>Municipios rurales</v>
      </c>
      <c r="I2905">
        <f>VLOOKUP($A2905,CATMUN!$B$2:$G$1123,4,0)</f>
        <v>0</v>
      </c>
      <c r="J2905">
        <f>VLOOKUP($A2905,CATMUN!$B$2:$G$1123,6,0)</f>
        <v>15</v>
      </c>
      <c r="K2905" s="69">
        <v>36.535735000000003</v>
      </c>
      <c r="L2905" s="69">
        <v>484.42117360951084</v>
      </c>
      <c r="N2905" s="69">
        <v>23.02298234517821</v>
      </c>
      <c r="P2905" s="69">
        <v>235.096508</v>
      </c>
      <c r="Q2905">
        <v>0</v>
      </c>
      <c r="S2905" s="69">
        <v>340.64341899999999</v>
      </c>
      <c r="T2905">
        <v>0</v>
      </c>
      <c r="V2905" s="51">
        <v>5</v>
      </c>
      <c r="W2905" s="51">
        <v>3</v>
      </c>
      <c r="X2905" s="51">
        <v>28</v>
      </c>
    </row>
    <row r="2906" spans="1:24" x14ac:dyDescent="0.2">
      <c r="A2906">
        <v>20383</v>
      </c>
      <c r="B2906" t="s">
        <v>1508</v>
      </c>
      <c r="C2906" t="s">
        <v>1494</v>
      </c>
      <c r="D2906">
        <v>2018</v>
      </c>
      <c r="E2906" t="str">
        <f t="shared" si="45"/>
        <v>203832018</v>
      </c>
      <c r="F2906">
        <v>17150</v>
      </c>
      <c r="G2906" t="str">
        <f>VLOOKUP($A2906,CATMUN!$B$2:$C$1123,2,0)</f>
        <v>Alto</v>
      </c>
      <c r="H2906" t="str">
        <f>VLOOKUP($A2906,CATMUN!$B$2:$D$1123,3,0)</f>
        <v>Municipios rurales</v>
      </c>
      <c r="I2906">
        <f>VLOOKUP($A2906,CATMUN!$B$2:$G$1123,4,0)</f>
        <v>0</v>
      </c>
      <c r="J2906">
        <f>VLOOKUP($A2906,CATMUN!$B$2:$G$1123,6,0)</f>
        <v>15</v>
      </c>
      <c r="K2906" s="69">
        <v>1170.467821</v>
      </c>
      <c r="L2906" s="69">
        <v>484.42117360951084</v>
      </c>
      <c r="M2906" s="69">
        <v>5.0000000000000001E-3</v>
      </c>
      <c r="N2906" s="69">
        <v>23.02298234517821</v>
      </c>
      <c r="P2906" s="69">
        <v>235.096508</v>
      </c>
      <c r="Q2906">
        <v>0</v>
      </c>
      <c r="S2906" s="69">
        <v>340.64341899999999</v>
      </c>
      <c r="T2906">
        <v>0</v>
      </c>
      <c r="V2906" s="51">
        <v>5</v>
      </c>
      <c r="W2906" s="51">
        <v>43</v>
      </c>
      <c r="X2906" s="51">
        <v>28</v>
      </c>
    </row>
    <row r="2907" spans="1:24" x14ac:dyDescent="0.2">
      <c r="A2907">
        <v>20517</v>
      </c>
      <c r="B2907" t="s">
        <v>1511</v>
      </c>
      <c r="C2907" t="s">
        <v>1494</v>
      </c>
      <c r="D2907">
        <v>2018</v>
      </c>
      <c r="E2907" t="str">
        <f t="shared" si="45"/>
        <v>205172018</v>
      </c>
      <c r="F2907">
        <v>18566</v>
      </c>
      <c r="G2907" t="str">
        <f>VLOOKUP($A2907,CATMUN!$B$2:$C$1123,2,0)</f>
        <v>Bajo</v>
      </c>
      <c r="H2907" t="str">
        <f>VLOOKUP($A2907,CATMUN!$B$2:$D$1123,3,0)</f>
        <v>Municipios rurales</v>
      </c>
      <c r="I2907">
        <f>VLOOKUP($A2907,CATMUN!$B$2:$G$1123,4,0)</f>
        <v>0</v>
      </c>
      <c r="J2907">
        <f>VLOOKUP($A2907,CATMUN!$B$2:$G$1123,6,0)</f>
        <v>15</v>
      </c>
      <c r="K2907" s="69">
        <v>300.13985300000002</v>
      </c>
      <c r="L2907" s="69">
        <v>484.42117360951084</v>
      </c>
      <c r="N2907" s="69">
        <v>23.02298234517821</v>
      </c>
      <c r="P2907" s="69">
        <v>235.096508</v>
      </c>
      <c r="Q2907">
        <v>0</v>
      </c>
      <c r="S2907" s="69">
        <v>340.64341899999999</v>
      </c>
      <c r="T2907">
        <v>0</v>
      </c>
      <c r="V2907" s="51">
        <v>5</v>
      </c>
      <c r="W2907" s="51">
        <v>75</v>
      </c>
      <c r="X2907" s="51">
        <v>28</v>
      </c>
    </row>
    <row r="2908" spans="1:24" x14ac:dyDescent="0.2">
      <c r="A2908">
        <v>20550</v>
      </c>
      <c r="B2908" t="s">
        <v>1512</v>
      </c>
      <c r="C2908" t="s">
        <v>1494</v>
      </c>
      <c r="D2908">
        <v>2018</v>
      </c>
      <c r="E2908" t="str">
        <f t="shared" si="45"/>
        <v>205502018</v>
      </c>
      <c r="F2908">
        <v>20683</v>
      </c>
      <c r="G2908" t="str">
        <f>VLOOKUP($A2908,CATMUN!$B$2:$C$1123,2,0)</f>
        <v>Medio</v>
      </c>
      <c r="H2908" t="str">
        <f>VLOOKUP($A2908,CATMUN!$B$2:$D$1123,3,0)</f>
        <v>Municipios rurales</v>
      </c>
      <c r="I2908">
        <f>VLOOKUP($A2908,CATMUN!$B$2:$G$1123,4,0)</f>
        <v>0</v>
      </c>
      <c r="J2908">
        <f>VLOOKUP($A2908,CATMUN!$B$2:$G$1123,6,0)</f>
        <v>15</v>
      </c>
      <c r="K2908" s="69">
        <v>405.97228680000001</v>
      </c>
      <c r="L2908" s="69">
        <v>484.42117360951084</v>
      </c>
      <c r="M2908" s="69">
        <v>2.9784499999999996</v>
      </c>
      <c r="N2908" s="69">
        <v>23.02298234517821</v>
      </c>
      <c r="P2908" s="69">
        <v>235.096508</v>
      </c>
      <c r="Q2908">
        <v>0</v>
      </c>
      <c r="S2908" s="69">
        <v>340.64341899999999</v>
      </c>
      <c r="T2908">
        <v>0</v>
      </c>
      <c r="V2908" s="51">
        <v>5</v>
      </c>
      <c r="W2908" s="51">
        <v>18</v>
      </c>
      <c r="X2908" s="51">
        <v>28</v>
      </c>
    </row>
    <row r="2909" spans="1:24" x14ac:dyDescent="0.2">
      <c r="A2909">
        <v>20570</v>
      </c>
      <c r="B2909" t="s">
        <v>1513</v>
      </c>
      <c r="C2909" t="s">
        <v>1494</v>
      </c>
      <c r="D2909">
        <v>2018</v>
      </c>
      <c r="E2909" t="str">
        <f t="shared" si="45"/>
        <v>205702018</v>
      </c>
      <c r="F2909">
        <v>27007</v>
      </c>
      <c r="G2909" t="str">
        <f>VLOOKUP($A2909,CATMUN!$B$2:$C$1123,2,0)</f>
        <v>Bajo</v>
      </c>
      <c r="H2909" t="str">
        <f>VLOOKUP($A2909,CATMUN!$B$2:$D$1123,3,0)</f>
        <v>Municipios rurales</v>
      </c>
      <c r="I2909">
        <f>VLOOKUP($A2909,CATMUN!$B$2:$G$1123,4,0)</f>
        <v>0</v>
      </c>
      <c r="J2909">
        <f>VLOOKUP($A2909,CATMUN!$B$2:$G$1123,6,0)</f>
        <v>15</v>
      </c>
      <c r="K2909" s="69">
        <v>191.05556575</v>
      </c>
      <c r="L2909" s="69">
        <v>484.42117360951084</v>
      </c>
      <c r="M2909" s="69">
        <v>3.728618</v>
      </c>
      <c r="N2909" s="69">
        <v>23.02298234517821</v>
      </c>
      <c r="P2909" s="69">
        <v>235.096508</v>
      </c>
      <c r="Q2909">
        <v>0</v>
      </c>
      <c r="S2909" s="69">
        <v>340.64341899999999</v>
      </c>
      <c r="T2909">
        <v>0</v>
      </c>
      <c r="V2909" s="51">
        <v>5</v>
      </c>
      <c r="W2909" s="51" t="e">
        <v>#N/A</v>
      </c>
      <c r="X2909" s="51" t="e">
        <v>#N/A</v>
      </c>
    </row>
    <row r="2910" spans="1:24" x14ac:dyDescent="0.2">
      <c r="A2910">
        <v>20614</v>
      </c>
      <c r="B2910" t="s">
        <v>1514</v>
      </c>
      <c r="C2910" t="s">
        <v>1494</v>
      </c>
      <c r="D2910">
        <v>2018</v>
      </c>
      <c r="E2910" t="str">
        <f t="shared" si="45"/>
        <v>206142018</v>
      </c>
      <c r="F2910">
        <v>16837</v>
      </c>
      <c r="G2910" t="str">
        <f>VLOOKUP($A2910,CATMUN!$B$2:$C$1123,2,0)</f>
        <v>Bajo</v>
      </c>
      <c r="H2910" t="str">
        <f>VLOOKUP($A2910,CATMUN!$B$2:$D$1123,3,0)</f>
        <v>Municipios rurales</v>
      </c>
      <c r="I2910">
        <f>VLOOKUP($A2910,CATMUN!$B$2:$G$1123,4,0)</f>
        <v>0</v>
      </c>
      <c r="J2910">
        <f>VLOOKUP($A2910,CATMUN!$B$2:$G$1123,6,0)</f>
        <v>15</v>
      </c>
      <c r="K2910" s="69">
        <v>509.7878</v>
      </c>
      <c r="L2910" s="69">
        <v>484.42117360951084</v>
      </c>
      <c r="N2910" s="69">
        <v>23.02298234517821</v>
      </c>
      <c r="P2910" s="69">
        <v>235.096508</v>
      </c>
      <c r="Q2910">
        <v>0</v>
      </c>
      <c r="S2910" s="69">
        <v>340.64341899999999</v>
      </c>
      <c r="T2910">
        <v>0</v>
      </c>
      <c r="V2910" s="51">
        <v>5</v>
      </c>
      <c r="W2910" s="51">
        <v>0</v>
      </c>
      <c r="X2910" s="51">
        <v>28</v>
      </c>
    </row>
    <row r="2911" spans="1:24" x14ac:dyDescent="0.2">
      <c r="A2911">
        <v>20621</v>
      </c>
      <c r="B2911" t="s">
        <v>1515</v>
      </c>
      <c r="C2911" t="s">
        <v>1494</v>
      </c>
      <c r="D2911">
        <v>2018</v>
      </c>
      <c r="E2911" t="str">
        <f t="shared" si="45"/>
        <v>206212018</v>
      </c>
      <c r="F2911">
        <v>27759</v>
      </c>
      <c r="G2911" t="str">
        <f>VLOOKUP($A2911,CATMUN!$B$2:$C$1123,2,0)</f>
        <v>Medio</v>
      </c>
      <c r="H2911" t="str">
        <f>VLOOKUP($A2911,CATMUN!$B$2:$D$1123,3,0)</f>
        <v>Municipios rurales</v>
      </c>
      <c r="I2911">
        <f>VLOOKUP($A2911,CATMUN!$B$2:$G$1123,4,0)</f>
        <v>0</v>
      </c>
      <c r="J2911">
        <f>VLOOKUP($A2911,CATMUN!$B$2:$G$1123,6,0)</f>
        <v>15</v>
      </c>
      <c r="K2911" s="69">
        <v>319.11597130000001</v>
      </c>
      <c r="L2911" s="69">
        <v>484.42117360951084</v>
      </c>
      <c r="M2911" s="69">
        <v>214.265219</v>
      </c>
      <c r="N2911" s="69">
        <v>23.02298234517821</v>
      </c>
      <c r="P2911" s="69">
        <v>235.096508</v>
      </c>
      <c r="Q2911">
        <v>0</v>
      </c>
      <c r="S2911" s="69">
        <v>340.64341899999999</v>
      </c>
      <c r="T2911">
        <v>0</v>
      </c>
      <c r="V2911" s="51">
        <v>5</v>
      </c>
      <c r="W2911" s="51">
        <v>25</v>
      </c>
      <c r="X2911" s="51">
        <v>28</v>
      </c>
    </row>
    <row r="2912" spans="1:24" x14ac:dyDescent="0.2">
      <c r="A2912">
        <v>20710</v>
      </c>
      <c r="B2912" t="s">
        <v>1516</v>
      </c>
      <c r="C2912" t="s">
        <v>1494</v>
      </c>
      <c r="D2912">
        <v>2018</v>
      </c>
      <c r="E2912" t="str">
        <f t="shared" si="45"/>
        <v>207102018</v>
      </c>
      <c r="F2912">
        <v>26247</v>
      </c>
      <c r="G2912" t="str">
        <f>VLOOKUP($A2912,CATMUN!$B$2:$C$1123,2,0)</f>
        <v>Alto</v>
      </c>
      <c r="H2912" t="str">
        <f>VLOOKUP($A2912,CATMUN!$B$2:$D$1123,3,0)</f>
        <v>Municipios rurales</v>
      </c>
      <c r="I2912">
        <f>VLOOKUP($A2912,CATMUN!$B$2:$G$1123,4,0)</f>
        <v>0</v>
      </c>
      <c r="J2912">
        <f>VLOOKUP($A2912,CATMUN!$B$2:$G$1123,6,0)</f>
        <v>15</v>
      </c>
      <c r="K2912" s="69">
        <v>2230.0996</v>
      </c>
      <c r="L2912" s="69">
        <v>484.42117360951084</v>
      </c>
      <c r="M2912" s="69">
        <v>37.269843000000002</v>
      </c>
      <c r="N2912" s="69">
        <v>23.02298234517821</v>
      </c>
      <c r="P2912" s="69">
        <v>235.096508</v>
      </c>
      <c r="Q2912">
        <v>0</v>
      </c>
      <c r="S2912" s="69">
        <v>340.64341899999999</v>
      </c>
      <c r="T2912">
        <v>0</v>
      </c>
      <c r="V2912" s="51">
        <v>5</v>
      </c>
      <c r="W2912" s="51">
        <v>507</v>
      </c>
      <c r="X2912" s="51">
        <v>28</v>
      </c>
    </row>
    <row r="2913" spans="1:24" x14ac:dyDescent="0.2">
      <c r="A2913">
        <v>20750</v>
      </c>
      <c r="B2913" t="s">
        <v>1517</v>
      </c>
      <c r="C2913" t="s">
        <v>1494</v>
      </c>
      <c r="D2913">
        <v>2018</v>
      </c>
      <c r="E2913" t="str">
        <f t="shared" si="45"/>
        <v>207502018</v>
      </c>
      <c r="F2913">
        <v>19022</v>
      </c>
      <c r="G2913" t="str">
        <f>VLOOKUP($A2913,CATMUN!$B$2:$C$1123,2,0)</f>
        <v>Bajo</v>
      </c>
      <c r="H2913" t="str">
        <f>VLOOKUP($A2913,CATMUN!$B$2:$D$1123,3,0)</f>
        <v>Municipios rurales</v>
      </c>
      <c r="I2913">
        <f>VLOOKUP($A2913,CATMUN!$B$2:$G$1123,4,0)</f>
        <v>0</v>
      </c>
      <c r="J2913">
        <f>VLOOKUP($A2913,CATMUN!$B$2:$G$1123,6,0)</f>
        <v>15</v>
      </c>
      <c r="K2913" s="69">
        <v>325.11262235000004</v>
      </c>
      <c r="L2913" s="69">
        <v>484.42117360951084</v>
      </c>
      <c r="M2913" s="69">
        <v>8.989923000000001</v>
      </c>
      <c r="N2913" s="69">
        <v>23.02298234517821</v>
      </c>
      <c r="P2913" s="69">
        <v>235.096508</v>
      </c>
      <c r="Q2913">
        <v>0</v>
      </c>
      <c r="S2913" s="69">
        <v>340.64341899999999</v>
      </c>
      <c r="T2913">
        <v>0</v>
      </c>
      <c r="V2913" s="51">
        <v>5</v>
      </c>
      <c r="W2913" s="51">
        <v>35</v>
      </c>
      <c r="X2913" s="51">
        <v>28</v>
      </c>
    </row>
    <row r="2914" spans="1:24" x14ac:dyDescent="0.2">
      <c r="A2914">
        <v>20770</v>
      </c>
      <c r="B2914" t="s">
        <v>1518</v>
      </c>
      <c r="C2914" t="s">
        <v>1494</v>
      </c>
      <c r="D2914">
        <v>2018</v>
      </c>
      <c r="E2914" t="str">
        <f t="shared" si="45"/>
        <v>207702018</v>
      </c>
      <c r="F2914">
        <v>26674</v>
      </c>
      <c r="G2914" t="str">
        <f>VLOOKUP($A2914,CATMUN!$B$2:$C$1123,2,0)</f>
        <v>Alto</v>
      </c>
      <c r="H2914" t="str">
        <f>VLOOKUP($A2914,CATMUN!$B$2:$D$1123,3,0)</f>
        <v>Municipios rurales</v>
      </c>
      <c r="I2914">
        <f>VLOOKUP($A2914,CATMUN!$B$2:$G$1123,4,0)</f>
        <v>0</v>
      </c>
      <c r="J2914">
        <f>VLOOKUP($A2914,CATMUN!$B$2:$G$1123,6,0)</f>
        <v>15</v>
      </c>
      <c r="K2914" s="69">
        <v>1528.3412520000002</v>
      </c>
      <c r="L2914" s="69">
        <v>484.42117360951084</v>
      </c>
      <c r="M2914" s="69">
        <v>9.3960000000000008</v>
      </c>
      <c r="N2914" s="69">
        <v>23.02298234517821</v>
      </c>
      <c r="O2914" s="69">
        <v>0</v>
      </c>
      <c r="P2914" s="69">
        <v>235.096508</v>
      </c>
      <c r="Q2914">
        <v>0</v>
      </c>
      <c r="R2914">
        <v>0</v>
      </c>
      <c r="S2914" s="69">
        <v>340.64341899999999</v>
      </c>
      <c r="T2914">
        <v>0</v>
      </c>
      <c r="V2914" s="51">
        <v>5</v>
      </c>
      <c r="W2914" s="51">
        <v>271</v>
      </c>
      <c r="X2914" s="51">
        <v>28</v>
      </c>
    </row>
    <row r="2915" spans="1:24" x14ac:dyDescent="0.2">
      <c r="A2915">
        <v>20787</v>
      </c>
      <c r="B2915" t="s">
        <v>1519</v>
      </c>
      <c r="C2915" t="s">
        <v>1494</v>
      </c>
      <c r="D2915">
        <v>2018</v>
      </c>
      <c r="E2915" t="str">
        <f t="shared" si="45"/>
        <v>207872018</v>
      </c>
      <c r="F2915">
        <v>15339</v>
      </c>
      <c r="G2915" t="str">
        <f>VLOOKUP($A2915,CATMUN!$B$2:$C$1123,2,0)</f>
        <v>Medio</v>
      </c>
      <c r="H2915" t="str">
        <f>VLOOKUP($A2915,CATMUN!$B$2:$D$1123,3,0)</f>
        <v>Municipios rurales</v>
      </c>
      <c r="I2915">
        <f>VLOOKUP($A2915,CATMUN!$B$2:$G$1123,4,0)</f>
        <v>0</v>
      </c>
      <c r="J2915">
        <f>VLOOKUP($A2915,CATMUN!$B$2:$G$1123,6,0)</f>
        <v>15</v>
      </c>
      <c r="K2915" s="69">
        <v>245.81898852</v>
      </c>
      <c r="L2915" s="69">
        <v>484.42117360951084</v>
      </c>
      <c r="M2915" s="69">
        <v>9.1072440000000014</v>
      </c>
      <c r="N2915" s="69">
        <v>23.02298234517821</v>
      </c>
      <c r="P2915" s="69">
        <v>235.096508</v>
      </c>
      <c r="Q2915">
        <v>0</v>
      </c>
      <c r="S2915" s="69">
        <v>340.64341899999999</v>
      </c>
      <c r="T2915">
        <v>0</v>
      </c>
      <c r="V2915" s="51">
        <v>5</v>
      </c>
      <c r="W2915" s="51">
        <v>3</v>
      </c>
      <c r="X2915" s="51">
        <v>28</v>
      </c>
    </row>
    <row r="2916" spans="1:24" x14ac:dyDescent="0.2">
      <c r="A2916">
        <v>23090</v>
      </c>
      <c r="B2916" t="s">
        <v>1522</v>
      </c>
      <c r="C2916" t="s">
        <v>1253</v>
      </c>
      <c r="D2916">
        <v>2018</v>
      </c>
      <c r="E2916" t="str">
        <f t="shared" si="45"/>
        <v>230902018</v>
      </c>
      <c r="F2916">
        <v>15353</v>
      </c>
      <c r="G2916" t="str">
        <f>VLOOKUP($A2916,CATMUN!$B$2:$C$1123,2,0)</f>
        <v>Medio</v>
      </c>
      <c r="H2916" t="str">
        <f>VLOOKUP($A2916,CATMUN!$B$2:$D$1123,3,0)</f>
        <v>Municipios rurales</v>
      </c>
      <c r="I2916">
        <f>VLOOKUP($A2916,CATMUN!$B$2:$G$1123,4,0)</f>
        <v>0</v>
      </c>
      <c r="J2916">
        <f>VLOOKUP($A2916,CATMUN!$B$2:$G$1123,6,0)</f>
        <v>15</v>
      </c>
      <c r="K2916" s="69">
        <v>0</v>
      </c>
      <c r="L2916" s="69">
        <v>484.42117360951084</v>
      </c>
      <c r="M2916" s="69">
        <v>0.26524799999999998</v>
      </c>
      <c r="N2916" s="69">
        <v>23.02298234517821</v>
      </c>
      <c r="P2916" s="69">
        <v>235.096508</v>
      </c>
      <c r="Q2916">
        <v>0</v>
      </c>
      <c r="S2916" s="69">
        <v>340.64341899999999</v>
      </c>
      <c r="T2916">
        <v>0</v>
      </c>
      <c r="V2916" s="51">
        <v>5</v>
      </c>
      <c r="W2916" s="51">
        <v>3</v>
      </c>
      <c r="X2916" s="51">
        <v>28</v>
      </c>
    </row>
    <row r="2917" spans="1:24" x14ac:dyDescent="0.2">
      <c r="A2917">
        <v>23168</v>
      </c>
      <c r="B2917" t="s">
        <v>1524</v>
      </c>
      <c r="C2917" t="s">
        <v>1253</v>
      </c>
      <c r="D2917">
        <v>2018</v>
      </c>
      <c r="E2917" t="str">
        <f t="shared" si="45"/>
        <v>231682018</v>
      </c>
      <c r="F2917">
        <v>17529</v>
      </c>
      <c r="G2917" t="str">
        <f>VLOOKUP($A2917,CATMUN!$B$2:$C$1123,2,0)</f>
        <v>Bajo</v>
      </c>
      <c r="H2917" t="str">
        <f>VLOOKUP($A2917,CATMUN!$B$2:$D$1123,3,0)</f>
        <v>Municipios rurales</v>
      </c>
      <c r="I2917">
        <f>VLOOKUP($A2917,CATMUN!$B$2:$G$1123,4,0)</f>
        <v>0</v>
      </c>
      <c r="J2917">
        <f>VLOOKUP($A2917,CATMUN!$B$2:$G$1123,6,0)</f>
        <v>15</v>
      </c>
      <c r="K2917" s="69">
        <v>129.884298</v>
      </c>
      <c r="L2917" s="69">
        <v>484.42117360951084</v>
      </c>
      <c r="M2917" s="69">
        <v>0</v>
      </c>
      <c r="N2917" s="69">
        <v>23.02298234517821</v>
      </c>
      <c r="P2917" s="69">
        <v>235.096508</v>
      </c>
      <c r="Q2917">
        <v>0</v>
      </c>
      <c r="S2917" s="69">
        <v>340.64341899999999</v>
      </c>
      <c r="T2917">
        <v>0</v>
      </c>
      <c r="V2917" s="51">
        <v>5</v>
      </c>
      <c r="W2917" s="51">
        <v>0</v>
      </c>
      <c r="X2917" s="51">
        <v>28</v>
      </c>
    </row>
    <row r="2918" spans="1:24" x14ac:dyDescent="0.2">
      <c r="A2918">
        <v>23419</v>
      </c>
      <c r="B2918" t="s">
        <v>1530</v>
      </c>
      <c r="C2918" t="s">
        <v>1253</v>
      </c>
      <c r="D2918">
        <v>2018</v>
      </c>
      <c r="E2918" t="str">
        <f t="shared" si="45"/>
        <v>234192018</v>
      </c>
      <c r="F2918">
        <v>18717</v>
      </c>
      <c r="G2918" t="str">
        <f>VLOOKUP($A2918,CATMUN!$B$2:$C$1123,2,0)</f>
        <v>Medio</v>
      </c>
      <c r="H2918" t="str">
        <f>VLOOKUP($A2918,CATMUN!$B$2:$D$1123,3,0)</f>
        <v>Municipios rurales</v>
      </c>
      <c r="I2918">
        <f>VLOOKUP($A2918,CATMUN!$B$2:$G$1123,4,0)</f>
        <v>0</v>
      </c>
      <c r="J2918">
        <f>VLOOKUP($A2918,CATMUN!$B$2:$G$1123,6,0)</f>
        <v>15</v>
      </c>
      <c r="K2918" s="69">
        <v>756.99307099999999</v>
      </c>
      <c r="L2918" s="69">
        <v>484.42117360951084</v>
      </c>
      <c r="M2918" s="69">
        <v>0.48448000000000002</v>
      </c>
      <c r="N2918" s="69">
        <v>23.02298234517821</v>
      </c>
      <c r="P2918" s="69">
        <v>235.096508</v>
      </c>
      <c r="Q2918">
        <v>0</v>
      </c>
      <c r="S2918" s="69">
        <v>340.64341899999999</v>
      </c>
      <c r="T2918">
        <v>0</v>
      </c>
      <c r="V2918" s="51">
        <v>5</v>
      </c>
      <c r="W2918" s="51">
        <v>5</v>
      </c>
      <c r="X2918" s="51">
        <v>28</v>
      </c>
    </row>
    <row r="2919" spans="1:24" x14ac:dyDescent="0.2">
      <c r="A2919">
        <v>23570</v>
      </c>
      <c r="B2919" t="s">
        <v>1535</v>
      </c>
      <c r="C2919" t="s">
        <v>1253</v>
      </c>
      <c r="D2919">
        <v>2018</v>
      </c>
      <c r="E2919" t="str">
        <f t="shared" si="45"/>
        <v>235702018</v>
      </c>
      <c r="F2919">
        <v>35655</v>
      </c>
      <c r="G2919" t="str">
        <f>VLOOKUP($A2919,CATMUN!$B$2:$C$1123,2,0)</f>
        <v>Bajo</v>
      </c>
      <c r="H2919" t="str">
        <f>VLOOKUP($A2919,CATMUN!$B$2:$D$1123,3,0)</f>
        <v>Municipios rurales</v>
      </c>
      <c r="I2919">
        <f>VLOOKUP($A2919,CATMUN!$B$2:$G$1123,4,0)</f>
        <v>0</v>
      </c>
      <c r="J2919">
        <f>VLOOKUP($A2919,CATMUN!$B$2:$G$1123,6,0)</f>
        <v>15</v>
      </c>
      <c r="K2919" s="69">
        <v>981.42152199999998</v>
      </c>
      <c r="L2919" s="69">
        <v>484.42117360951084</v>
      </c>
      <c r="M2919" s="69">
        <v>2.825812</v>
      </c>
      <c r="N2919" s="69">
        <v>23.02298234517821</v>
      </c>
      <c r="P2919" s="69">
        <v>235.096508</v>
      </c>
      <c r="Q2919">
        <v>0</v>
      </c>
      <c r="S2919" s="69">
        <v>340.64341899999999</v>
      </c>
      <c r="T2919">
        <v>0</v>
      </c>
      <c r="V2919" s="51">
        <v>5</v>
      </c>
      <c r="W2919" s="51">
        <v>45</v>
      </c>
      <c r="X2919" s="51">
        <v>28</v>
      </c>
    </row>
    <row r="2920" spans="1:24" x14ac:dyDescent="0.2">
      <c r="A2920">
        <v>23574</v>
      </c>
      <c r="B2920" t="s">
        <v>1536</v>
      </c>
      <c r="C2920" t="s">
        <v>1253</v>
      </c>
      <c r="D2920">
        <v>2018</v>
      </c>
      <c r="E2920" t="str">
        <f t="shared" si="45"/>
        <v>235742018</v>
      </c>
      <c r="F2920">
        <v>23649</v>
      </c>
      <c r="G2920" t="str">
        <f>VLOOKUP($A2920,CATMUN!$B$2:$C$1123,2,0)</f>
        <v>Medio</v>
      </c>
      <c r="H2920" t="str">
        <f>VLOOKUP($A2920,CATMUN!$B$2:$D$1123,3,0)</f>
        <v>Municipios rurales</v>
      </c>
      <c r="I2920">
        <f>VLOOKUP($A2920,CATMUN!$B$2:$G$1123,4,0)</f>
        <v>0</v>
      </c>
      <c r="J2920">
        <f>VLOOKUP($A2920,CATMUN!$B$2:$G$1123,6,0)</f>
        <v>15</v>
      </c>
      <c r="K2920" s="69">
        <v>737.97345900000005</v>
      </c>
      <c r="L2920" s="69">
        <v>484.42117360951084</v>
      </c>
      <c r="N2920" s="69">
        <v>23.02298234517821</v>
      </c>
      <c r="P2920" s="69">
        <v>235.096508</v>
      </c>
      <c r="Q2920">
        <v>0</v>
      </c>
      <c r="S2920" s="69">
        <v>340.64341899999999</v>
      </c>
      <c r="T2920">
        <v>0</v>
      </c>
      <c r="V2920" s="51">
        <v>5</v>
      </c>
      <c r="W2920" s="51">
        <v>8</v>
      </c>
      <c r="X2920" s="51">
        <v>28</v>
      </c>
    </row>
    <row r="2921" spans="1:24" x14ac:dyDescent="0.2">
      <c r="A2921">
        <v>23580</v>
      </c>
      <c r="B2921" t="s">
        <v>1537</v>
      </c>
      <c r="C2921" t="s">
        <v>1253</v>
      </c>
      <c r="D2921">
        <v>2018</v>
      </c>
      <c r="E2921" t="str">
        <f t="shared" si="45"/>
        <v>235802018</v>
      </c>
      <c r="F2921">
        <v>41873</v>
      </c>
      <c r="G2921" t="str">
        <f>VLOOKUP($A2921,CATMUN!$B$2:$C$1123,2,0)</f>
        <v>Bajo</v>
      </c>
      <c r="H2921" t="str">
        <f>VLOOKUP($A2921,CATMUN!$B$2:$D$1123,3,0)</f>
        <v>Municipios rurales</v>
      </c>
      <c r="I2921">
        <f>VLOOKUP($A2921,CATMUN!$B$2:$G$1123,4,0)</f>
        <v>0</v>
      </c>
      <c r="J2921">
        <f>VLOOKUP($A2921,CATMUN!$B$2:$G$1123,6,0)</f>
        <v>15</v>
      </c>
      <c r="K2921" s="69">
        <v>501.34867200000002</v>
      </c>
      <c r="L2921" s="69">
        <v>484.42117360951084</v>
      </c>
      <c r="M2921" s="69">
        <v>0</v>
      </c>
      <c r="N2921" s="69">
        <v>23.02298234517821</v>
      </c>
      <c r="P2921" s="69">
        <v>235.096508</v>
      </c>
      <c r="Q2921">
        <v>0</v>
      </c>
      <c r="S2921" s="69">
        <v>340.64341899999999</v>
      </c>
      <c r="T2921">
        <v>0</v>
      </c>
      <c r="V2921" s="51">
        <v>3</v>
      </c>
      <c r="W2921" s="51">
        <v>45</v>
      </c>
      <c r="X2921" s="51">
        <v>31</v>
      </c>
    </row>
    <row r="2922" spans="1:24" x14ac:dyDescent="0.2">
      <c r="A2922">
        <v>23678</v>
      </c>
      <c r="B2922" t="s">
        <v>1543</v>
      </c>
      <c r="C2922" t="s">
        <v>1253</v>
      </c>
      <c r="D2922">
        <v>2018</v>
      </c>
      <c r="E2922" t="str">
        <f t="shared" si="45"/>
        <v>236782018</v>
      </c>
      <c r="F2922">
        <v>26954</v>
      </c>
      <c r="G2922" t="str">
        <f>VLOOKUP($A2922,CATMUN!$B$2:$C$1123,2,0)</f>
        <v>Bajo</v>
      </c>
      <c r="H2922" t="str">
        <f>VLOOKUP($A2922,CATMUN!$B$2:$D$1123,3,0)</f>
        <v>Municipios rurales</v>
      </c>
      <c r="I2922">
        <f>VLOOKUP($A2922,CATMUN!$B$2:$G$1123,4,0)</f>
        <v>0</v>
      </c>
      <c r="J2922">
        <f>VLOOKUP($A2922,CATMUN!$B$2:$G$1123,6,0)</f>
        <v>15</v>
      </c>
      <c r="K2922" s="69">
        <v>169.74779599999999</v>
      </c>
      <c r="L2922" s="69">
        <v>484.42117360951084</v>
      </c>
      <c r="M2922" s="69">
        <v>0</v>
      </c>
      <c r="N2922" s="69">
        <v>23.02298234517821</v>
      </c>
      <c r="P2922" s="69">
        <v>235.096508</v>
      </c>
      <c r="Q2922">
        <v>0</v>
      </c>
      <c r="S2922" s="69">
        <v>340.64341899999999</v>
      </c>
      <c r="T2922">
        <v>0</v>
      </c>
      <c r="V2922" s="51">
        <v>5</v>
      </c>
      <c r="W2922" s="51">
        <v>0</v>
      </c>
      <c r="X2922" s="51">
        <v>28</v>
      </c>
    </row>
    <row r="2923" spans="1:24" x14ac:dyDescent="0.2">
      <c r="A2923">
        <v>23682</v>
      </c>
      <c r="B2923" t="s">
        <v>1544</v>
      </c>
      <c r="C2923" t="s">
        <v>1253</v>
      </c>
      <c r="D2923">
        <v>2018</v>
      </c>
      <c r="E2923" t="str">
        <f t="shared" si="45"/>
        <v>236822018</v>
      </c>
      <c r="F2923">
        <v>13345</v>
      </c>
      <c r="G2923" t="str">
        <f>VLOOKUP($A2923,CATMUN!$B$2:$C$1123,2,0)</f>
        <v>Bajo</v>
      </c>
      <c r="H2923" t="str">
        <f>VLOOKUP($A2923,CATMUN!$B$2:$D$1123,3,0)</f>
        <v>Municipios rurales</v>
      </c>
      <c r="I2923">
        <f>VLOOKUP($A2923,CATMUN!$B$2:$G$1123,4,0)</f>
        <v>0</v>
      </c>
      <c r="J2923">
        <f>VLOOKUP($A2923,CATMUN!$B$2:$G$1123,6,0)</f>
        <v>15</v>
      </c>
      <c r="K2923" s="69">
        <v>230.445572</v>
      </c>
      <c r="L2923" s="69">
        <v>484.42117360951084</v>
      </c>
      <c r="M2923" s="69">
        <v>0</v>
      </c>
      <c r="N2923" s="69">
        <v>23.02298234517821</v>
      </c>
      <c r="P2923" s="69">
        <v>235.096508</v>
      </c>
      <c r="Q2923">
        <v>0</v>
      </c>
      <c r="S2923" s="69">
        <v>340.64341899999999</v>
      </c>
      <c r="T2923">
        <v>0</v>
      </c>
      <c r="V2923" s="51">
        <v>3</v>
      </c>
      <c r="W2923" s="51">
        <v>0</v>
      </c>
      <c r="X2923" s="51">
        <v>31</v>
      </c>
    </row>
    <row r="2924" spans="1:24" x14ac:dyDescent="0.2">
      <c r="A2924">
        <v>23686</v>
      </c>
      <c r="B2924" t="s">
        <v>1545</v>
      </c>
      <c r="C2924" t="s">
        <v>1253</v>
      </c>
      <c r="D2924">
        <v>2018</v>
      </c>
      <c r="E2924" t="str">
        <f t="shared" si="45"/>
        <v>236862018</v>
      </c>
      <c r="F2924">
        <v>51838</v>
      </c>
      <c r="G2924" t="str">
        <f>VLOOKUP($A2924,CATMUN!$B$2:$C$1123,2,0)</f>
        <v>Medio</v>
      </c>
      <c r="H2924" t="str">
        <f>VLOOKUP($A2924,CATMUN!$B$2:$D$1123,3,0)</f>
        <v>Municipios rurales</v>
      </c>
      <c r="I2924">
        <f>VLOOKUP($A2924,CATMUN!$B$2:$G$1123,4,0)</f>
        <v>0</v>
      </c>
      <c r="J2924">
        <f>VLOOKUP($A2924,CATMUN!$B$2:$G$1123,6,0)</f>
        <v>15</v>
      </c>
      <c r="K2924" s="69">
        <v>460.23141800000002</v>
      </c>
      <c r="L2924" s="69">
        <v>484.42117360951084</v>
      </c>
      <c r="M2924" s="69">
        <v>0.20799999999999999</v>
      </c>
      <c r="N2924" s="69">
        <v>23.02298234517821</v>
      </c>
      <c r="P2924" s="69">
        <v>235.096508</v>
      </c>
      <c r="Q2924">
        <v>0</v>
      </c>
      <c r="S2924" s="69">
        <v>340.64341899999999</v>
      </c>
      <c r="T2924">
        <v>0</v>
      </c>
      <c r="V2924" s="51">
        <v>5</v>
      </c>
      <c r="W2924" s="51">
        <v>6</v>
      </c>
      <c r="X2924" s="51">
        <v>28</v>
      </c>
    </row>
    <row r="2925" spans="1:24" x14ac:dyDescent="0.2">
      <c r="A2925">
        <v>23855</v>
      </c>
      <c r="B2925" t="s">
        <v>1548</v>
      </c>
      <c r="C2925" t="s">
        <v>1253</v>
      </c>
      <c r="D2925">
        <v>2018</v>
      </c>
      <c r="E2925" t="str">
        <f t="shared" si="45"/>
        <v>238552018</v>
      </c>
      <c r="F2925">
        <v>35694</v>
      </c>
      <c r="G2925" t="str">
        <f>VLOOKUP($A2925,CATMUN!$B$2:$C$1123,2,0)</f>
        <v>Medio</v>
      </c>
      <c r="H2925" t="str">
        <f>VLOOKUP($A2925,CATMUN!$B$2:$D$1123,3,0)</f>
        <v>Municipios rurales</v>
      </c>
      <c r="I2925">
        <f>VLOOKUP($A2925,CATMUN!$B$2:$G$1123,4,0)</f>
        <v>0</v>
      </c>
      <c r="J2925">
        <f>VLOOKUP($A2925,CATMUN!$B$2:$G$1123,6,0)</f>
        <v>15</v>
      </c>
      <c r="K2925" s="69">
        <v>389.60655300000002</v>
      </c>
      <c r="L2925" s="69">
        <v>484.42117360951084</v>
      </c>
      <c r="M2925" s="69">
        <v>5.0662000000000003</v>
      </c>
      <c r="N2925" s="69">
        <v>23.02298234517821</v>
      </c>
      <c r="P2925" s="69">
        <v>235.096508</v>
      </c>
      <c r="Q2925">
        <v>0</v>
      </c>
      <c r="S2925" s="69">
        <v>340.64341899999999</v>
      </c>
      <c r="T2925">
        <v>0</v>
      </c>
      <c r="V2925" s="51">
        <v>1</v>
      </c>
      <c r="W2925" s="51">
        <v>20</v>
      </c>
      <c r="X2925" s="51">
        <v>136</v>
      </c>
    </row>
    <row r="2926" spans="1:24" x14ac:dyDescent="0.2">
      <c r="A2926">
        <v>25086</v>
      </c>
      <c r="B2926" t="s">
        <v>1555</v>
      </c>
      <c r="C2926" t="s">
        <v>1549</v>
      </c>
      <c r="D2926">
        <v>2018</v>
      </c>
      <c r="E2926" t="str">
        <f t="shared" si="45"/>
        <v>250862018</v>
      </c>
      <c r="F2926">
        <v>1789</v>
      </c>
      <c r="G2926" t="str">
        <f>VLOOKUP($A2926,CATMUN!$B$2:$C$1123,2,0)</f>
        <v>Alto</v>
      </c>
      <c r="H2926" t="str">
        <f>VLOOKUP($A2926,CATMUN!$B$2:$D$1123,3,0)</f>
        <v>Municipios rurales</v>
      </c>
      <c r="I2926">
        <f>VLOOKUP($A2926,CATMUN!$B$2:$G$1123,4,0)</f>
        <v>0</v>
      </c>
      <c r="J2926">
        <f>VLOOKUP($A2926,CATMUN!$B$2:$G$1123,6,0)</f>
        <v>15</v>
      </c>
      <c r="K2926" s="69">
        <v>322.12697100000003</v>
      </c>
      <c r="L2926" s="69">
        <v>484.42117360951084</v>
      </c>
      <c r="M2926" s="69">
        <v>0</v>
      </c>
      <c r="N2926" s="69">
        <v>23.02298234517821</v>
      </c>
      <c r="P2926" s="69">
        <v>235.096508</v>
      </c>
      <c r="Q2926">
        <v>0</v>
      </c>
      <c r="R2926">
        <v>0</v>
      </c>
      <c r="S2926" s="69">
        <v>340.64341899999999</v>
      </c>
      <c r="T2926">
        <v>0</v>
      </c>
      <c r="V2926" s="51">
        <v>5</v>
      </c>
      <c r="W2926" s="51">
        <v>2</v>
      </c>
      <c r="X2926" s="51">
        <v>28</v>
      </c>
    </row>
    <row r="2927" spans="1:24" x14ac:dyDescent="0.2">
      <c r="A2927">
        <v>25095</v>
      </c>
      <c r="B2927" t="s">
        <v>1556</v>
      </c>
      <c r="C2927" t="s">
        <v>1549</v>
      </c>
      <c r="D2927">
        <v>2018</v>
      </c>
      <c r="E2927" t="str">
        <f t="shared" si="45"/>
        <v>250952018</v>
      </c>
      <c r="F2927">
        <v>2467</v>
      </c>
      <c r="G2927" t="str">
        <f>VLOOKUP($A2927,CATMUN!$B$2:$C$1123,2,0)</f>
        <v>Bajo</v>
      </c>
      <c r="H2927" t="str">
        <f>VLOOKUP($A2927,CATMUN!$B$2:$D$1123,3,0)</f>
        <v>Municipios rurales</v>
      </c>
      <c r="I2927">
        <f>VLOOKUP($A2927,CATMUN!$B$2:$G$1123,4,0)</f>
        <v>0</v>
      </c>
      <c r="J2927">
        <f>VLOOKUP($A2927,CATMUN!$B$2:$G$1123,6,0)</f>
        <v>15</v>
      </c>
      <c r="K2927" s="69">
        <v>224.582932</v>
      </c>
      <c r="L2927" s="69">
        <v>484.42117360951084</v>
      </c>
      <c r="M2927" s="69">
        <v>0</v>
      </c>
      <c r="N2927" s="69">
        <v>23.02298234517821</v>
      </c>
      <c r="P2927" s="69">
        <v>235.096508</v>
      </c>
      <c r="Q2927">
        <v>0</v>
      </c>
      <c r="S2927" s="69">
        <v>340.64341899999999</v>
      </c>
      <c r="T2927">
        <v>0</v>
      </c>
      <c r="V2927" s="51">
        <v>5</v>
      </c>
      <c r="W2927" s="51">
        <v>1</v>
      </c>
      <c r="X2927" s="51">
        <v>28</v>
      </c>
    </row>
    <row r="2928" spans="1:24" x14ac:dyDescent="0.2">
      <c r="A2928">
        <v>25120</v>
      </c>
      <c r="B2928" t="s">
        <v>1558</v>
      </c>
      <c r="C2928" t="s">
        <v>1549</v>
      </c>
      <c r="D2928">
        <v>2018</v>
      </c>
      <c r="E2928" t="str">
        <f t="shared" si="45"/>
        <v>251202018</v>
      </c>
      <c r="F2928">
        <v>4722</v>
      </c>
      <c r="G2928" t="str">
        <f>VLOOKUP($A2928,CATMUN!$B$2:$C$1123,2,0)</f>
        <v>Bajo</v>
      </c>
      <c r="H2928" t="str">
        <f>VLOOKUP($A2928,CATMUN!$B$2:$D$1123,3,0)</f>
        <v>Municipios rurales</v>
      </c>
      <c r="I2928">
        <f>VLOOKUP($A2928,CATMUN!$B$2:$G$1123,4,0)</f>
        <v>0</v>
      </c>
      <c r="J2928">
        <f>VLOOKUP($A2928,CATMUN!$B$2:$G$1123,6,0)</f>
        <v>15</v>
      </c>
      <c r="K2928" s="69">
        <v>236.47360699999999</v>
      </c>
      <c r="L2928" s="69">
        <v>484.42117360951084</v>
      </c>
      <c r="M2928" s="69">
        <v>0</v>
      </c>
      <c r="N2928" s="69">
        <v>23.02298234517821</v>
      </c>
      <c r="P2928" s="69">
        <v>235.096508</v>
      </c>
      <c r="Q2928">
        <v>0</v>
      </c>
      <c r="S2928" s="69">
        <v>340.64341899999999</v>
      </c>
      <c r="T2928">
        <v>0</v>
      </c>
      <c r="V2928" s="51">
        <v>5</v>
      </c>
      <c r="W2928" s="51">
        <v>5</v>
      </c>
      <c r="X2928" s="51">
        <v>28</v>
      </c>
    </row>
    <row r="2929" spans="1:24" x14ac:dyDescent="0.2">
      <c r="A2929">
        <v>25148</v>
      </c>
      <c r="B2929" t="s">
        <v>1561</v>
      </c>
      <c r="C2929" t="s">
        <v>1549</v>
      </c>
      <c r="D2929">
        <v>2018</v>
      </c>
      <c r="E2929" t="str">
        <f t="shared" si="45"/>
        <v>251482018</v>
      </c>
      <c r="F2929">
        <v>12569</v>
      </c>
      <c r="G2929" t="str">
        <f>VLOOKUP($A2929,CATMUN!$B$2:$C$1123,2,0)</f>
        <v>Medio</v>
      </c>
      <c r="H2929" t="str">
        <f>VLOOKUP($A2929,CATMUN!$B$2:$D$1123,3,0)</f>
        <v>Municipios rurales</v>
      </c>
      <c r="I2929">
        <f>VLOOKUP($A2929,CATMUN!$B$2:$G$1123,4,0)</f>
        <v>0</v>
      </c>
      <c r="J2929">
        <f>VLOOKUP($A2929,CATMUN!$B$2:$G$1123,6,0)</f>
        <v>15</v>
      </c>
      <c r="K2929" s="69">
        <v>274.01296200000002</v>
      </c>
      <c r="L2929" s="69">
        <v>484.42117360951084</v>
      </c>
      <c r="M2929" s="69">
        <v>2.3970340000000001</v>
      </c>
      <c r="N2929" s="69">
        <v>23.02298234517821</v>
      </c>
      <c r="P2929" s="69">
        <v>235.096508</v>
      </c>
      <c r="Q2929">
        <v>0</v>
      </c>
      <c r="S2929" s="69">
        <v>340.64341899999999</v>
      </c>
      <c r="T2929">
        <v>0</v>
      </c>
      <c r="V2929" s="51">
        <v>5</v>
      </c>
      <c r="W2929" s="51">
        <v>5</v>
      </c>
      <c r="X2929" s="51">
        <v>28</v>
      </c>
    </row>
    <row r="2930" spans="1:24" x14ac:dyDescent="0.2">
      <c r="A2930">
        <v>25154</v>
      </c>
      <c r="B2930" t="s">
        <v>1563</v>
      </c>
      <c r="C2930" t="s">
        <v>1549</v>
      </c>
      <c r="D2930">
        <v>2018</v>
      </c>
      <c r="E2930" t="str">
        <f t="shared" si="45"/>
        <v>251542018</v>
      </c>
      <c r="F2930">
        <v>7580</v>
      </c>
      <c r="G2930" t="str">
        <f>VLOOKUP($A2930,CATMUN!$B$2:$C$1123,2,0)</f>
        <v>Alto</v>
      </c>
      <c r="H2930" t="str">
        <f>VLOOKUP($A2930,CATMUN!$B$2:$D$1123,3,0)</f>
        <v>Municipios rurales</v>
      </c>
      <c r="I2930">
        <f>VLOOKUP($A2930,CATMUN!$B$2:$G$1123,4,0)</f>
        <v>0</v>
      </c>
      <c r="J2930">
        <f>VLOOKUP($A2930,CATMUN!$B$2:$G$1123,6,0)</f>
        <v>15</v>
      </c>
      <c r="K2930" s="69">
        <v>425.52665200000001</v>
      </c>
      <c r="L2930" s="69">
        <v>484.42117360951084</v>
      </c>
      <c r="M2930" s="69">
        <v>18.138117999999999</v>
      </c>
      <c r="N2930" s="69">
        <v>23.02298234517821</v>
      </c>
      <c r="P2930" s="69">
        <v>235.096508</v>
      </c>
      <c r="Q2930">
        <v>0</v>
      </c>
      <c r="S2930" s="69">
        <v>340.64341899999999</v>
      </c>
      <c r="T2930">
        <v>0</v>
      </c>
      <c r="V2930" s="51">
        <v>5</v>
      </c>
      <c r="W2930" s="51">
        <v>5</v>
      </c>
      <c r="X2930" s="51">
        <v>28</v>
      </c>
    </row>
    <row r="2931" spans="1:24" x14ac:dyDescent="0.2">
      <c r="A2931">
        <v>25168</v>
      </c>
      <c r="B2931" t="s">
        <v>1564</v>
      </c>
      <c r="C2931" t="s">
        <v>1549</v>
      </c>
      <c r="D2931">
        <v>2018</v>
      </c>
      <c r="E2931" t="str">
        <f t="shared" si="45"/>
        <v>251682018</v>
      </c>
      <c r="F2931">
        <v>4182</v>
      </c>
      <c r="G2931" t="str">
        <f>VLOOKUP($A2931,CATMUN!$B$2:$C$1123,2,0)</f>
        <v>Bajo</v>
      </c>
      <c r="H2931" t="str">
        <f>VLOOKUP($A2931,CATMUN!$B$2:$D$1123,3,0)</f>
        <v>Municipios rurales</v>
      </c>
      <c r="I2931">
        <f>VLOOKUP($A2931,CATMUN!$B$2:$G$1123,4,0)</f>
        <v>0</v>
      </c>
      <c r="J2931">
        <f>VLOOKUP($A2931,CATMUN!$B$2:$G$1123,6,0)</f>
        <v>15</v>
      </c>
      <c r="K2931" s="69">
        <v>120.8969</v>
      </c>
      <c r="L2931" s="69">
        <v>484.42117360951084</v>
      </c>
      <c r="N2931" s="69">
        <v>23.02298234517821</v>
      </c>
      <c r="P2931" s="69">
        <v>235.096508</v>
      </c>
      <c r="Q2931">
        <v>0</v>
      </c>
      <c r="S2931" s="69">
        <v>340.64341899999999</v>
      </c>
      <c r="T2931">
        <v>0</v>
      </c>
      <c r="V2931" s="51">
        <v>5</v>
      </c>
      <c r="W2931" s="51">
        <v>0</v>
      </c>
      <c r="X2931" s="51">
        <v>28</v>
      </c>
    </row>
    <row r="2932" spans="1:24" x14ac:dyDescent="0.2">
      <c r="A2932">
        <v>25178</v>
      </c>
      <c r="B2932" t="s">
        <v>1566</v>
      </c>
      <c r="C2932" t="s">
        <v>1549</v>
      </c>
      <c r="D2932">
        <v>2018</v>
      </c>
      <c r="E2932" t="str">
        <f t="shared" si="45"/>
        <v>251782018</v>
      </c>
      <c r="F2932">
        <v>9467</v>
      </c>
      <c r="G2932" t="str">
        <f>VLOOKUP($A2932,CATMUN!$B$2:$C$1123,2,0)</f>
        <v>Medio</v>
      </c>
      <c r="H2932" t="str">
        <f>VLOOKUP($A2932,CATMUN!$B$2:$D$1123,3,0)</f>
        <v>Municipios rurales</v>
      </c>
      <c r="I2932">
        <f>VLOOKUP($A2932,CATMUN!$B$2:$G$1123,4,0)</f>
        <v>0</v>
      </c>
      <c r="J2932">
        <f>VLOOKUP($A2932,CATMUN!$B$2:$G$1123,6,0)</f>
        <v>15</v>
      </c>
      <c r="K2932" s="69">
        <v>332.709046</v>
      </c>
      <c r="L2932" s="69">
        <v>484.42117360951084</v>
      </c>
      <c r="M2932" s="69">
        <v>32.081522</v>
      </c>
      <c r="N2932" s="69">
        <v>23.02298234517821</v>
      </c>
      <c r="P2932" s="69">
        <v>235.096508</v>
      </c>
      <c r="Q2932">
        <v>0</v>
      </c>
      <c r="S2932" s="69">
        <v>340.64341899999999</v>
      </c>
      <c r="T2932">
        <v>0</v>
      </c>
      <c r="V2932" s="51">
        <v>5</v>
      </c>
      <c r="W2932" s="51">
        <v>234</v>
      </c>
      <c r="X2932" s="51">
        <v>28</v>
      </c>
    </row>
    <row r="2933" spans="1:24" x14ac:dyDescent="0.2">
      <c r="A2933">
        <v>25224</v>
      </c>
      <c r="B2933" t="s">
        <v>1571</v>
      </c>
      <c r="C2933" t="s">
        <v>1549</v>
      </c>
      <c r="D2933">
        <v>2018</v>
      </c>
      <c r="E2933" t="str">
        <f t="shared" si="45"/>
        <v>252242018</v>
      </c>
      <c r="F2933">
        <v>7626</v>
      </c>
      <c r="G2933" t="str">
        <f>VLOOKUP($A2933,CATMUN!$B$2:$C$1123,2,0)</f>
        <v>Bajo</v>
      </c>
      <c r="H2933" t="str">
        <f>VLOOKUP($A2933,CATMUN!$B$2:$D$1123,3,0)</f>
        <v>Municipios rurales</v>
      </c>
      <c r="I2933">
        <f>VLOOKUP($A2933,CATMUN!$B$2:$G$1123,4,0)</f>
        <v>0</v>
      </c>
      <c r="J2933">
        <f>VLOOKUP($A2933,CATMUN!$B$2:$G$1123,6,0)</f>
        <v>15</v>
      </c>
      <c r="K2933" s="69">
        <v>424.72656900000004</v>
      </c>
      <c r="L2933" s="69">
        <v>484.42117360951084</v>
      </c>
      <c r="M2933" s="69">
        <v>17.305808000000003</v>
      </c>
      <c r="N2933" s="69">
        <v>23.02298234517821</v>
      </c>
      <c r="P2933" s="69">
        <v>235.096508</v>
      </c>
      <c r="Q2933">
        <v>0</v>
      </c>
      <c r="S2933" s="69">
        <v>340.64341899999999</v>
      </c>
      <c r="T2933">
        <v>0</v>
      </c>
      <c r="V2933" s="51">
        <v>5</v>
      </c>
      <c r="W2933" s="51">
        <v>11</v>
      </c>
      <c r="X2933" s="51">
        <v>28</v>
      </c>
    </row>
    <row r="2934" spans="1:24" x14ac:dyDescent="0.2">
      <c r="A2934">
        <v>25258</v>
      </c>
      <c r="B2934" t="s">
        <v>1257</v>
      </c>
      <c r="C2934" t="s">
        <v>1549</v>
      </c>
      <c r="D2934">
        <v>2018</v>
      </c>
      <c r="E2934" t="str">
        <f t="shared" si="45"/>
        <v>252582018</v>
      </c>
      <c r="F2934">
        <v>4681</v>
      </c>
      <c r="G2934" t="str">
        <f>VLOOKUP($A2934,CATMUN!$B$2:$C$1123,2,0)</f>
        <v>Medio</v>
      </c>
      <c r="H2934" t="str">
        <f>VLOOKUP($A2934,CATMUN!$B$2:$D$1123,3,0)</f>
        <v>Municipios rurales</v>
      </c>
      <c r="I2934">
        <f>VLOOKUP($A2934,CATMUN!$B$2:$G$1123,4,0)</f>
        <v>0</v>
      </c>
      <c r="J2934">
        <f>VLOOKUP($A2934,CATMUN!$B$2:$G$1123,6,0)</f>
        <v>15</v>
      </c>
      <c r="K2934" s="69">
        <v>143.16322500000001</v>
      </c>
      <c r="L2934" s="69">
        <v>484.42117360951084</v>
      </c>
      <c r="N2934" s="69">
        <v>23.02298234517821</v>
      </c>
      <c r="P2934" s="69">
        <v>235.096508</v>
      </c>
      <c r="Q2934">
        <v>0</v>
      </c>
      <c r="S2934" s="69">
        <v>340.64341899999999</v>
      </c>
      <c r="T2934">
        <v>0</v>
      </c>
      <c r="V2934" s="51">
        <v>5</v>
      </c>
      <c r="W2934" s="51">
        <v>9</v>
      </c>
      <c r="X2934" s="51">
        <v>28</v>
      </c>
    </row>
    <row r="2935" spans="1:24" x14ac:dyDescent="0.2">
      <c r="A2935">
        <v>25279</v>
      </c>
      <c r="B2935" t="s">
        <v>1575</v>
      </c>
      <c r="C2935" t="s">
        <v>1549</v>
      </c>
      <c r="D2935">
        <v>2018</v>
      </c>
      <c r="E2935" t="str">
        <f t="shared" si="45"/>
        <v>252792018</v>
      </c>
      <c r="F2935">
        <v>11986</v>
      </c>
      <c r="G2935" t="str">
        <f>VLOOKUP($A2935,CATMUN!$B$2:$C$1123,2,0)</f>
        <v>Alto</v>
      </c>
      <c r="H2935" t="str">
        <f>VLOOKUP($A2935,CATMUN!$B$2:$D$1123,3,0)</f>
        <v>Municipios rurales</v>
      </c>
      <c r="I2935">
        <f>VLOOKUP($A2935,CATMUN!$B$2:$G$1123,4,0)</f>
        <v>0</v>
      </c>
      <c r="J2935">
        <f>VLOOKUP($A2935,CATMUN!$B$2:$G$1123,6,0)</f>
        <v>15</v>
      </c>
      <c r="K2935" s="69">
        <v>767.23595299999999</v>
      </c>
      <c r="L2935" s="69">
        <v>484.42117360951084</v>
      </c>
      <c r="M2935" s="69">
        <v>12.010296</v>
      </c>
      <c r="N2935" s="69">
        <v>23.02298234517821</v>
      </c>
      <c r="P2935" s="69">
        <v>235.096508</v>
      </c>
      <c r="Q2935">
        <v>0</v>
      </c>
      <c r="S2935" s="69">
        <v>340.64341899999999</v>
      </c>
      <c r="T2935">
        <v>0</v>
      </c>
      <c r="V2935" s="51">
        <v>5</v>
      </c>
      <c r="W2935" s="51">
        <v>30</v>
      </c>
      <c r="X2935" s="51">
        <v>28</v>
      </c>
    </row>
    <row r="2936" spans="1:24" x14ac:dyDescent="0.2">
      <c r="A2936">
        <v>25281</v>
      </c>
      <c r="B2936" t="s">
        <v>1576</v>
      </c>
      <c r="C2936" t="s">
        <v>1549</v>
      </c>
      <c r="D2936">
        <v>2018</v>
      </c>
      <c r="E2936" t="str">
        <f t="shared" si="45"/>
        <v>252812018</v>
      </c>
      <c r="F2936">
        <v>5784</v>
      </c>
      <c r="G2936" t="str">
        <f>VLOOKUP($A2936,CATMUN!$B$2:$C$1123,2,0)</f>
        <v>Medio</v>
      </c>
      <c r="H2936" t="str">
        <f>VLOOKUP($A2936,CATMUN!$B$2:$D$1123,3,0)</f>
        <v>Municipios rurales</v>
      </c>
      <c r="I2936">
        <f>VLOOKUP($A2936,CATMUN!$B$2:$G$1123,4,0)</f>
        <v>0</v>
      </c>
      <c r="J2936">
        <f>VLOOKUP($A2936,CATMUN!$B$2:$G$1123,6,0)</f>
        <v>15</v>
      </c>
      <c r="K2936" s="69">
        <v>152.87719300000001</v>
      </c>
      <c r="L2936" s="69">
        <v>484.42117360951084</v>
      </c>
      <c r="M2936" s="69">
        <v>0</v>
      </c>
      <c r="N2936" s="69">
        <v>23.02298234517821</v>
      </c>
      <c r="P2936" s="69">
        <v>235.096508</v>
      </c>
      <c r="Q2936">
        <v>0</v>
      </c>
      <c r="S2936" s="69">
        <v>340.64341899999999</v>
      </c>
      <c r="T2936">
        <v>0</v>
      </c>
      <c r="V2936" s="51">
        <v>5</v>
      </c>
      <c r="W2936" s="51">
        <v>1</v>
      </c>
      <c r="X2936" s="51">
        <v>28</v>
      </c>
    </row>
    <row r="2937" spans="1:24" x14ac:dyDescent="0.2">
      <c r="A2937">
        <v>25288</v>
      </c>
      <c r="B2937" t="s">
        <v>1578</v>
      </c>
      <c r="C2937" t="s">
        <v>1549</v>
      </c>
      <c r="D2937">
        <v>2018</v>
      </c>
      <c r="E2937" t="str">
        <f t="shared" si="45"/>
        <v>252882018</v>
      </c>
      <c r="F2937">
        <v>4904</v>
      </c>
      <c r="G2937" t="str">
        <f>VLOOKUP($A2937,CATMUN!$B$2:$C$1123,2,0)</f>
        <v>Medio</v>
      </c>
      <c r="H2937" t="str">
        <f>VLOOKUP($A2937,CATMUN!$B$2:$D$1123,3,0)</f>
        <v>Municipios rurales</v>
      </c>
      <c r="I2937">
        <f>VLOOKUP($A2937,CATMUN!$B$2:$G$1123,4,0)</f>
        <v>0</v>
      </c>
      <c r="J2937">
        <f>VLOOKUP($A2937,CATMUN!$B$2:$G$1123,6,0)</f>
        <v>15</v>
      </c>
      <c r="K2937" s="69">
        <v>370.23300599999999</v>
      </c>
      <c r="L2937" s="69">
        <v>484.42117360951084</v>
      </c>
      <c r="M2937" s="69">
        <v>0</v>
      </c>
      <c r="N2937" s="69">
        <v>23.02298234517821</v>
      </c>
      <c r="P2937" s="69">
        <v>235.096508</v>
      </c>
      <c r="Q2937">
        <v>0</v>
      </c>
      <c r="S2937" s="69">
        <v>340.64341899999999</v>
      </c>
      <c r="T2937">
        <v>0</v>
      </c>
      <c r="V2937" s="51">
        <v>5</v>
      </c>
      <c r="W2937" s="51">
        <v>54</v>
      </c>
      <c r="X2937" s="51">
        <v>28</v>
      </c>
    </row>
    <row r="2938" spans="1:24" x14ac:dyDescent="0.2">
      <c r="A2938">
        <v>25293</v>
      </c>
      <c r="B2938" t="s">
        <v>1580</v>
      </c>
      <c r="C2938" t="s">
        <v>1549</v>
      </c>
      <c r="D2938">
        <v>2018</v>
      </c>
      <c r="E2938" t="str">
        <f t="shared" si="45"/>
        <v>252932018</v>
      </c>
      <c r="F2938">
        <v>4436</v>
      </c>
      <c r="G2938" t="str">
        <f>VLOOKUP($A2938,CATMUN!$B$2:$C$1123,2,0)</f>
        <v>Medio</v>
      </c>
      <c r="H2938" t="str">
        <f>VLOOKUP($A2938,CATMUN!$B$2:$D$1123,3,0)</f>
        <v>Municipios rurales</v>
      </c>
      <c r="I2938">
        <f>VLOOKUP($A2938,CATMUN!$B$2:$G$1123,4,0)</f>
        <v>0</v>
      </c>
      <c r="J2938">
        <f>VLOOKUP($A2938,CATMUN!$B$2:$G$1123,6,0)</f>
        <v>15</v>
      </c>
      <c r="K2938" s="69">
        <v>164.34897099999998</v>
      </c>
      <c r="L2938" s="69">
        <v>484.42117360951084</v>
      </c>
      <c r="M2938" s="69">
        <v>0</v>
      </c>
      <c r="N2938" s="69">
        <v>23.02298234517821</v>
      </c>
      <c r="P2938" s="69">
        <v>235.096508</v>
      </c>
      <c r="Q2938">
        <v>0</v>
      </c>
      <c r="S2938" s="69">
        <v>340.64341899999999</v>
      </c>
      <c r="T2938">
        <v>0</v>
      </c>
      <c r="V2938" s="51">
        <v>5</v>
      </c>
      <c r="W2938" s="51">
        <v>54</v>
      </c>
      <c r="X2938" s="51">
        <v>28</v>
      </c>
    </row>
    <row r="2939" spans="1:24" x14ac:dyDescent="0.2">
      <c r="A2939">
        <v>25297</v>
      </c>
      <c r="B2939" t="s">
        <v>1582</v>
      </c>
      <c r="C2939" t="s">
        <v>1549</v>
      </c>
      <c r="D2939">
        <v>2018</v>
      </c>
      <c r="E2939" t="str">
        <f t="shared" si="45"/>
        <v>252972018</v>
      </c>
      <c r="F2939">
        <v>8425</v>
      </c>
      <c r="G2939" t="str">
        <f>VLOOKUP($A2939,CATMUN!$B$2:$C$1123,2,0)</f>
        <v>Medio</v>
      </c>
      <c r="H2939" t="str">
        <f>VLOOKUP($A2939,CATMUN!$B$2:$D$1123,3,0)</f>
        <v>Municipios rurales</v>
      </c>
      <c r="I2939">
        <f>VLOOKUP($A2939,CATMUN!$B$2:$G$1123,4,0)</f>
        <v>0</v>
      </c>
      <c r="J2939">
        <f>VLOOKUP($A2939,CATMUN!$B$2:$G$1123,6,0)</f>
        <v>15</v>
      </c>
      <c r="K2939" s="69">
        <v>720.544892</v>
      </c>
      <c r="L2939" s="69">
        <v>484.42117360951084</v>
      </c>
      <c r="M2939" s="69">
        <v>0</v>
      </c>
      <c r="N2939" s="69">
        <v>23.02298234517821</v>
      </c>
      <c r="P2939" s="69">
        <v>235.096508</v>
      </c>
      <c r="Q2939">
        <v>0</v>
      </c>
      <c r="S2939" s="69">
        <v>340.64341899999999</v>
      </c>
      <c r="T2939">
        <v>0</v>
      </c>
      <c r="V2939" s="51">
        <v>5</v>
      </c>
      <c r="W2939" s="51">
        <v>15</v>
      </c>
      <c r="X2939" s="51">
        <v>28</v>
      </c>
    </row>
    <row r="2940" spans="1:24" x14ac:dyDescent="0.2">
      <c r="A2940">
        <v>25299</v>
      </c>
      <c r="B2940" t="s">
        <v>1583</v>
      </c>
      <c r="C2940" t="s">
        <v>1549</v>
      </c>
      <c r="D2940">
        <v>2018</v>
      </c>
      <c r="E2940" t="str">
        <f t="shared" si="45"/>
        <v>252992018</v>
      </c>
      <c r="F2940">
        <v>3120</v>
      </c>
      <c r="G2940" t="str">
        <f>VLOOKUP($A2940,CATMUN!$B$2:$C$1123,2,0)</f>
        <v>Medio</v>
      </c>
      <c r="H2940" t="str">
        <f>VLOOKUP($A2940,CATMUN!$B$2:$D$1123,3,0)</f>
        <v>Municipios rurales</v>
      </c>
      <c r="I2940">
        <f>VLOOKUP($A2940,CATMUN!$B$2:$G$1123,4,0)</f>
        <v>0</v>
      </c>
      <c r="J2940">
        <f>VLOOKUP($A2940,CATMUN!$B$2:$G$1123,6,0)</f>
        <v>15</v>
      </c>
      <c r="K2940" s="69">
        <v>99.964873000000011</v>
      </c>
      <c r="L2940" s="69">
        <v>484.42117360951084</v>
      </c>
      <c r="M2940" s="69">
        <v>6.3731499999999999</v>
      </c>
      <c r="N2940" s="69">
        <v>23.02298234517821</v>
      </c>
      <c r="P2940" s="69">
        <v>235.096508</v>
      </c>
      <c r="Q2940">
        <v>0</v>
      </c>
      <c r="S2940" s="69">
        <v>340.64341899999999</v>
      </c>
      <c r="T2940">
        <v>0</v>
      </c>
      <c r="V2940" s="51">
        <v>5</v>
      </c>
      <c r="W2940" s="51">
        <v>19</v>
      </c>
      <c r="X2940" s="51">
        <v>28</v>
      </c>
    </row>
    <row r="2941" spans="1:24" x14ac:dyDescent="0.2">
      <c r="A2941">
        <v>25320</v>
      </c>
      <c r="B2941" t="s">
        <v>1587</v>
      </c>
      <c r="C2941" t="s">
        <v>1549</v>
      </c>
      <c r="D2941">
        <v>2018</v>
      </c>
      <c r="E2941" t="str">
        <f t="shared" si="45"/>
        <v>253202018</v>
      </c>
      <c r="F2941">
        <v>30524</v>
      </c>
      <c r="G2941" t="str">
        <f>VLOOKUP($A2941,CATMUN!$B$2:$C$1123,2,0)</f>
        <v>Medio</v>
      </c>
      <c r="H2941" t="str">
        <f>VLOOKUP($A2941,CATMUN!$B$2:$D$1123,3,0)</f>
        <v>Municipios rurales</v>
      </c>
      <c r="I2941">
        <f>VLOOKUP($A2941,CATMUN!$B$2:$G$1123,4,0)</f>
        <v>0</v>
      </c>
      <c r="J2941">
        <f>VLOOKUP($A2941,CATMUN!$B$2:$G$1123,6,0)</f>
        <v>15</v>
      </c>
      <c r="K2941" s="69">
        <v>2116.4151039999997</v>
      </c>
      <c r="L2941" s="69">
        <v>484.42117360951084</v>
      </c>
      <c r="M2941" s="69">
        <v>75.305956000000009</v>
      </c>
      <c r="N2941" s="69">
        <v>23.02298234517821</v>
      </c>
      <c r="P2941" s="69">
        <v>235.096508</v>
      </c>
      <c r="Q2941">
        <v>0</v>
      </c>
      <c r="S2941" s="69">
        <v>340.64341899999999</v>
      </c>
      <c r="T2941">
        <v>0</v>
      </c>
      <c r="V2941" s="51">
        <v>5</v>
      </c>
      <c r="W2941" s="51">
        <v>165</v>
      </c>
      <c r="X2941" s="51">
        <v>28</v>
      </c>
    </row>
    <row r="2942" spans="1:24" x14ac:dyDescent="0.2">
      <c r="A2942">
        <v>25322</v>
      </c>
      <c r="B2942" t="s">
        <v>1588</v>
      </c>
      <c r="C2942" t="s">
        <v>1549</v>
      </c>
      <c r="D2942">
        <v>2018</v>
      </c>
      <c r="E2942" t="str">
        <f t="shared" si="45"/>
        <v>253222018</v>
      </c>
      <c r="F2942">
        <v>15348</v>
      </c>
      <c r="G2942" t="str">
        <f>VLOOKUP($A2942,CATMUN!$B$2:$C$1123,2,0)</f>
        <v>Alto</v>
      </c>
      <c r="H2942" t="str">
        <f>VLOOKUP($A2942,CATMUN!$B$2:$D$1123,3,0)</f>
        <v>Municipios rurales</v>
      </c>
      <c r="I2942">
        <f>VLOOKUP($A2942,CATMUN!$B$2:$G$1123,4,0)</f>
        <v>0</v>
      </c>
      <c r="J2942">
        <f>VLOOKUP($A2942,CATMUN!$B$2:$G$1123,6,0)</f>
        <v>15</v>
      </c>
      <c r="K2942" s="69">
        <v>4466.1715100000001</v>
      </c>
      <c r="L2942" s="69">
        <v>484.42117360951084</v>
      </c>
      <c r="M2942" s="69">
        <v>459.86099999999999</v>
      </c>
      <c r="N2942" s="69">
        <v>23.02298234517821</v>
      </c>
      <c r="P2942" s="69">
        <v>235.096508</v>
      </c>
      <c r="Q2942">
        <v>0</v>
      </c>
      <c r="R2942">
        <v>340.64341899999999</v>
      </c>
      <c r="S2942" s="69">
        <v>340.64341899999999</v>
      </c>
      <c r="V2942" s="51">
        <v>5</v>
      </c>
      <c r="W2942" s="51">
        <v>124</v>
      </c>
      <c r="X2942" s="51">
        <v>28</v>
      </c>
    </row>
    <row r="2943" spans="1:24" x14ac:dyDescent="0.2">
      <c r="A2943">
        <v>25324</v>
      </c>
      <c r="B2943" t="s">
        <v>1589</v>
      </c>
      <c r="C2943" t="s">
        <v>1549</v>
      </c>
      <c r="D2943">
        <v>2018</v>
      </c>
      <c r="E2943" t="str">
        <f t="shared" si="45"/>
        <v>253242018</v>
      </c>
      <c r="F2943">
        <v>2848</v>
      </c>
      <c r="G2943" t="str">
        <f>VLOOKUP($A2943,CATMUN!$B$2:$C$1123,2,0)</f>
        <v>Alto</v>
      </c>
      <c r="H2943" t="str">
        <f>VLOOKUP($A2943,CATMUN!$B$2:$D$1123,3,0)</f>
        <v>Municipios rurales</v>
      </c>
      <c r="I2943">
        <f>VLOOKUP($A2943,CATMUN!$B$2:$G$1123,4,0)</f>
        <v>0</v>
      </c>
      <c r="J2943">
        <f>VLOOKUP($A2943,CATMUN!$B$2:$G$1123,6,0)</f>
        <v>15</v>
      </c>
      <c r="K2943" s="69">
        <v>120.96889659999999</v>
      </c>
      <c r="L2943" s="69">
        <v>484.42117360951084</v>
      </c>
      <c r="M2943" s="69">
        <v>12.406986000000002</v>
      </c>
      <c r="N2943" s="69">
        <v>23.02298234517821</v>
      </c>
      <c r="P2943" s="69">
        <v>235.096508</v>
      </c>
      <c r="Q2943">
        <v>0</v>
      </c>
      <c r="S2943" s="69">
        <v>340.64341899999999</v>
      </c>
      <c r="T2943">
        <v>0</v>
      </c>
      <c r="V2943" s="51">
        <v>5</v>
      </c>
      <c r="W2943" s="51">
        <v>2</v>
      </c>
      <c r="X2943" s="51">
        <v>28</v>
      </c>
    </row>
    <row r="2944" spans="1:24" x14ac:dyDescent="0.2">
      <c r="A2944">
        <v>25328</v>
      </c>
      <c r="B2944" t="s">
        <v>1591</v>
      </c>
      <c r="C2944" t="s">
        <v>1549</v>
      </c>
      <c r="D2944">
        <v>2018</v>
      </c>
      <c r="E2944" t="str">
        <f t="shared" si="45"/>
        <v>253282018</v>
      </c>
      <c r="F2944">
        <v>4444</v>
      </c>
      <c r="G2944" t="str">
        <f>VLOOKUP($A2944,CATMUN!$B$2:$C$1123,2,0)</f>
        <v>Alto</v>
      </c>
      <c r="H2944" t="str">
        <f>VLOOKUP($A2944,CATMUN!$B$2:$D$1123,3,0)</f>
        <v>Municipios rurales</v>
      </c>
      <c r="I2944">
        <f>VLOOKUP($A2944,CATMUN!$B$2:$G$1123,4,0)</f>
        <v>0</v>
      </c>
      <c r="J2944">
        <f>VLOOKUP($A2944,CATMUN!$B$2:$G$1123,6,0)</f>
        <v>15</v>
      </c>
      <c r="K2944" s="69">
        <v>344.44725900000003</v>
      </c>
      <c r="L2944" s="69">
        <v>484.42117360951084</v>
      </c>
      <c r="M2944" s="69">
        <v>8.4984999999999999</v>
      </c>
      <c r="N2944" s="69">
        <v>23.02298234517821</v>
      </c>
      <c r="P2944" s="69">
        <v>235.096508</v>
      </c>
      <c r="Q2944">
        <v>0</v>
      </c>
      <c r="S2944" s="69">
        <v>340.64341899999999</v>
      </c>
      <c r="T2944">
        <v>0</v>
      </c>
      <c r="V2944" s="51">
        <v>5</v>
      </c>
      <c r="W2944" s="51">
        <v>2</v>
      </c>
      <c r="X2944" s="51">
        <v>28</v>
      </c>
    </row>
    <row r="2945" spans="1:24" x14ac:dyDescent="0.2">
      <c r="A2945">
        <v>25335</v>
      </c>
      <c r="B2945" t="s">
        <v>1592</v>
      </c>
      <c r="C2945" t="s">
        <v>1549</v>
      </c>
      <c r="D2945">
        <v>2018</v>
      </c>
      <c r="E2945" t="str">
        <f t="shared" si="45"/>
        <v>253352018</v>
      </c>
      <c r="F2945">
        <v>6232</v>
      </c>
      <c r="G2945" t="str">
        <f>VLOOKUP($A2945,CATMUN!$B$2:$C$1123,2,0)</f>
        <v>Alto</v>
      </c>
      <c r="H2945" t="str">
        <f>VLOOKUP($A2945,CATMUN!$B$2:$D$1123,3,0)</f>
        <v>Municipios rurales</v>
      </c>
      <c r="I2945">
        <f>VLOOKUP($A2945,CATMUN!$B$2:$G$1123,4,0)</f>
        <v>0</v>
      </c>
      <c r="J2945">
        <f>VLOOKUP($A2945,CATMUN!$B$2:$G$1123,6,0)</f>
        <v>15</v>
      </c>
      <c r="K2945" s="69">
        <v>80.399812000000011</v>
      </c>
      <c r="L2945" s="69">
        <v>484.42117360951084</v>
      </c>
      <c r="M2945" s="69">
        <v>0</v>
      </c>
      <c r="N2945" s="69">
        <v>23.02298234517821</v>
      </c>
      <c r="P2945" s="69">
        <v>235.096508</v>
      </c>
      <c r="Q2945">
        <v>0</v>
      </c>
      <c r="R2945">
        <v>0</v>
      </c>
      <c r="S2945" s="69">
        <v>340.64341899999999</v>
      </c>
      <c r="V2945" s="51">
        <v>5</v>
      </c>
      <c r="W2945" s="51">
        <v>409</v>
      </c>
      <c r="X2945" s="51">
        <v>28</v>
      </c>
    </row>
    <row r="2946" spans="1:24" x14ac:dyDescent="0.2">
      <c r="A2946">
        <v>25339</v>
      </c>
      <c r="B2946" t="s">
        <v>1593</v>
      </c>
      <c r="C2946" t="s">
        <v>1549</v>
      </c>
      <c r="D2946">
        <v>2018</v>
      </c>
      <c r="E2946" t="str">
        <f t="shared" ref="E2946:E3009" si="46">A2946&amp;D2946</f>
        <v>253392018</v>
      </c>
      <c r="F2946">
        <v>3410</v>
      </c>
      <c r="G2946" t="str">
        <f>VLOOKUP($A2946,CATMUN!$B$2:$C$1123,2,0)</f>
        <v>Bajo</v>
      </c>
      <c r="H2946" t="str">
        <f>VLOOKUP($A2946,CATMUN!$B$2:$D$1123,3,0)</f>
        <v>Municipios rurales</v>
      </c>
      <c r="I2946">
        <f>VLOOKUP($A2946,CATMUN!$B$2:$G$1123,4,0)</f>
        <v>0</v>
      </c>
      <c r="J2946">
        <f>VLOOKUP($A2946,CATMUN!$B$2:$G$1123,6,0)</f>
        <v>15</v>
      </c>
      <c r="K2946" s="69">
        <v>93.160966000000002</v>
      </c>
      <c r="L2946" s="69">
        <v>484.42117360951084</v>
      </c>
      <c r="M2946" s="69">
        <v>0</v>
      </c>
      <c r="N2946" s="69">
        <v>23.02298234517821</v>
      </c>
      <c r="P2946" s="69">
        <v>235.096508</v>
      </c>
      <c r="Q2946">
        <v>0</v>
      </c>
      <c r="S2946" s="69">
        <v>340.64341899999999</v>
      </c>
      <c r="T2946">
        <v>0</v>
      </c>
      <c r="V2946" s="51">
        <v>5</v>
      </c>
      <c r="W2946" s="51">
        <v>2</v>
      </c>
      <c r="X2946" s="51">
        <v>28</v>
      </c>
    </row>
    <row r="2947" spans="1:24" x14ac:dyDescent="0.2">
      <c r="A2947">
        <v>25372</v>
      </c>
      <c r="B2947" t="s">
        <v>1595</v>
      </c>
      <c r="C2947" t="s">
        <v>1549</v>
      </c>
      <c r="D2947">
        <v>2018</v>
      </c>
      <c r="E2947" t="str">
        <f t="shared" si="46"/>
        <v>253722018</v>
      </c>
      <c r="F2947">
        <v>5823</v>
      </c>
      <c r="G2947" t="str">
        <f>VLOOKUP($A2947,CATMUN!$B$2:$C$1123,2,0)</f>
        <v>Medio</v>
      </c>
      <c r="H2947" t="str">
        <f>VLOOKUP($A2947,CATMUN!$B$2:$D$1123,3,0)</f>
        <v>Municipios rurales</v>
      </c>
      <c r="I2947">
        <f>VLOOKUP($A2947,CATMUN!$B$2:$G$1123,4,0)</f>
        <v>0</v>
      </c>
      <c r="J2947">
        <f>VLOOKUP($A2947,CATMUN!$B$2:$G$1123,6,0)</f>
        <v>15</v>
      </c>
      <c r="K2947" s="69">
        <v>227.11398600000001</v>
      </c>
      <c r="L2947" s="69">
        <v>484.42117360951084</v>
      </c>
      <c r="M2947" s="69">
        <v>11.072724000000001</v>
      </c>
      <c r="N2947" s="69">
        <v>23.02298234517821</v>
      </c>
      <c r="P2947" s="69">
        <v>235.096508</v>
      </c>
      <c r="Q2947">
        <v>0</v>
      </c>
      <c r="S2947" s="69">
        <v>340.64341899999999</v>
      </c>
      <c r="T2947">
        <v>0</v>
      </c>
      <c r="V2947" s="51">
        <v>5</v>
      </c>
      <c r="W2947" s="51">
        <v>5</v>
      </c>
      <c r="X2947" s="51">
        <v>28</v>
      </c>
    </row>
    <row r="2948" spans="1:24" x14ac:dyDescent="0.2">
      <c r="A2948">
        <v>25398</v>
      </c>
      <c r="B2948" t="s">
        <v>1599</v>
      </c>
      <c r="C2948" t="s">
        <v>1549</v>
      </c>
      <c r="D2948">
        <v>2018</v>
      </c>
      <c r="E2948" t="str">
        <f t="shared" si="46"/>
        <v>253982018</v>
      </c>
      <c r="F2948">
        <v>5911</v>
      </c>
      <c r="G2948" t="str">
        <f>VLOOKUP($A2948,CATMUN!$B$2:$C$1123,2,0)</f>
        <v>Medio</v>
      </c>
      <c r="H2948" t="str">
        <f>VLOOKUP($A2948,CATMUN!$B$2:$D$1123,3,0)</f>
        <v>Municipios rurales</v>
      </c>
      <c r="I2948">
        <f>VLOOKUP($A2948,CATMUN!$B$2:$G$1123,4,0)</f>
        <v>0</v>
      </c>
      <c r="J2948">
        <f>VLOOKUP($A2948,CATMUN!$B$2:$G$1123,6,0)</f>
        <v>15</v>
      </c>
      <c r="K2948" s="69">
        <v>128.53841499999999</v>
      </c>
      <c r="L2948" s="69">
        <v>484.42117360951084</v>
      </c>
      <c r="M2948" s="69">
        <v>3.0990000000000002</v>
      </c>
      <c r="N2948" s="69">
        <v>23.02298234517821</v>
      </c>
      <c r="O2948" s="69">
        <v>0</v>
      </c>
      <c r="P2948" s="69">
        <v>235.096508</v>
      </c>
      <c r="Q2948">
        <v>0</v>
      </c>
      <c r="R2948">
        <v>0</v>
      </c>
      <c r="S2948" s="69">
        <v>340.64341899999999</v>
      </c>
      <c r="T2948">
        <v>0</v>
      </c>
      <c r="V2948" s="51">
        <v>5</v>
      </c>
      <c r="W2948" s="51">
        <v>3</v>
      </c>
      <c r="X2948" s="51">
        <v>28</v>
      </c>
    </row>
    <row r="2949" spans="1:24" x14ac:dyDescent="0.2">
      <c r="A2949">
        <v>25407</v>
      </c>
      <c r="B2949" t="s">
        <v>1600</v>
      </c>
      <c r="C2949" t="s">
        <v>1549</v>
      </c>
      <c r="D2949">
        <v>2018</v>
      </c>
      <c r="E2949" t="str">
        <f t="shared" si="46"/>
        <v>254072018</v>
      </c>
      <c r="F2949">
        <v>10080</v>
      </c>
      <c r="G2949" t="str">
        <f>VLOOKUP($A2949,CATMUN!$B$2:$C$1123,2,0)</f>
        <v>Medio</v>
      </c>
      <c r="H2949" t="str">
        <f>VLOOKUP($A2949,CATMUN!$B$2:$D$1123,3,0)</f>
        <v>Municipios rurales</v>
      </c>
      <c r="I2949">
        <f>VLOOKUP($A2949,CATMUN!$B$2:$G$1123,4,0)</f>
        <v>0</v>
      </c>
      <c r="J2949">
        <f>VLOOKUP($A2949,CATMUN!$B$2:$G$1123,6,0)</f>
        <v>15</v>
      </c>
      <c r="K2949" s="69">
        <v>652.82140400000003</v>
      </c>
      <c r="L2949" s="69">
        <v>484.42117360951084</v>
      </c>
      <c r="M2949" s="69">
        <v>22.124316999999998</v>
      </c>
      <c r="N2949" s="69">
        <v>23.02298234517821</v>
      </c>
      <c r="P2949" s="69">
        <v>235.096508</v>
      </c>
      <c r="Q2949">
        <v>0</v>
      </c>
      <c r="S2949" s="69">
        <v>340.64341899999999</v>
      </c>
      <c r="T2949">
        <v>0</v>
      </c>
      <c r="V2949" s="51">
        <v>5</v>
      </c>
      <c r="W2949" s="51">
        <v>8</v>
      </c>
      <c r="X2949" s="51">
        <v>28</v>
      </c>
    </row>
    <row r="2950" spans="1:24" x14ac:dyDescent="0.2">
      <c r="A2950">
        <v>25426</v>
      </c>
      <c r="B2950" t="s">
        <v>1601</v>
      </c>
      <c r="C2950" t="s">
        <v>1549</v>
      </c>
      <c r="D2950">
        <v>2018</v>
      </c>
      <c r="E2950" t="str">
        <f t="shared" si="46"/>
        <v>254262018</v>
      </c>
      <c r="F2950">
        <v>6124</v>
      </c>
      <c r="G2950" t="str">
        <f>VLOOKUP($A2950,CATMUN!$B$2:$C$1123,2,0)</f>
        <v>Bajo</v>
      </c>
      <c r="H2950" t="str">
        <f>VLOOKUP($A2950,CATMUN!$B$2:$D$1123,3,0)</f>
        <v>Municipios rurales</v>
      </c>
      <c r="I2950">
        <f>VLOOKUP($A2950,CATMUN!$B$2:$G$1123,4,0)</f>
        <v>0</v>
      </c>
      <c r="J2950">
        <f>VLOOKUP($A2950,CATMUN!$B$2:$G$1123,6,0)</f>
        <v>15</v>
      </c>
      <c r="K2950" s="69">
        <v>369.84709700000002</v>
      </c>
      <c r="L2950" s="69">
        <v>484.42117360951084</v>
      </c>
      <c r="M2950" s="69">
        <v>16.435731000000001</v>
      </c>
      <c r="N2950" s="69">
        <v>23.02298234517821</v>
      </c>
      <c r="P2950" s="69">
        <v>235.096508</v>
      </c>
      <c r="Q2950">
        <v>0</v>
      </c>
      <c r="S2950" s="69">
        <v>340.64341899999999</v>
      </c>
      <c r="T2950">
        <v>0</v>
      </c>
      <c r="V2950" s="51">
        <v>5</v>
      </c>
      <c r="W2950" s="51">
        <v>8</v>
      </c>
      <c r="X2950" s="51">
        <v>28</v>
      </c>
    </row>
    <row r="2951" spans="1:24" x14ac:dyDescent="0.2">
      <c r="A2951">
        <v>25436</v>
      </c>
      <c r="B2951" t="s">
        <v>1603</v>
      </c>
      <c r="C2951" t="s">
        <v>1549</v>
      </c>
      <c r="D2951">
        <v>2018</v>
      </c>
      <c r="E2951" t="str">
        <f t="shared" si="46"/>
        <v>254362018</v>
      </c>
      <c r="F2951">
        <v>3737</v>
      </c>
      <c r="G2951" t="str">
        <f>VLOOKUP($A2951,CATMUN!$B$2:$C$1123,2,0)</f>
        <v>Bajo</v>
      </c>
      <c r="H2951" t="str">
        <f>VLOOKUP($A2951,CATMUN!$B$2:$D$1123,3,0)</f>
        <v>Municipios rurales</v>
      </c>
      <c r="I2951">
        <f>VLOOKUP($A2951,CATMUN!$B$2:$G$1123,4,0)</f>
        <v>0</v>
      </c>
      <c r="J2951">
        <f>VLOOKUP($A2951,CATMUN!$B$2:$G$1123,6,0)</f>
        <v>15</v>
      </c>
      <c r="K2951" s="69">
        <v>226.793126</v>
      </c>
      <c r="L2951" s="69">
        <v>484.42117360951084</v>
      </c>
      <c r="M2951" s="69">
        <v>8.9195130000000002</v>
      </c>
      <c r="N2951" s="69">
        <v>23.02298234517821</v>
      </c>
      <c r="P2951" s="69">
        <v>235.096508</v>
      </c>
      <c r="Q2951">
        <v>0</v>
      </c>
      <c r="S2951" s="69">
        <v>340.64341899999999</v>
      </c>
      <c r="T2951">
        <v>0</v>
      </c>
      <c r="V2951" s="51">
        <v>5</v>
      </c>
      <c r="W2951" s="51">
        <v>4</v>
      </c>
      <c r="X2951" s="51">
        <v>28</v>
      </c>
    </row>
    <row r="2952" spans="1:24" x14ac:dyDescent="0.2">
      <c r="A2952">
        <v>25438</v>
      </c>
      <c r="B2952" t="s">
        <v>1604</v>
      </c>
      <c r="C2952" t="s">
        <v>1549</v>
      </c>
      <c r="D2952">
        <v>2018</v>
      </c>
      <c r="E2952" t="str">
        <f t="shared" si="46"/>
        <v>254382018</v>
      </c>
      <c r="F2952">
        <v>8014</v>
      </c>
      <c r="G2952" t="str">
        <f>VLOOKUP($A2952,CATMUN!$B$2:$C$1123,2,0)</f>
        <v>Bajo</v>
      </c>
      <c r="H2952" t="str">
        <f>VLOOKUP($A2952,CATMUN!$B$2:$D$1123,3,0)</f>
        <v>Municipios rurales</v>
      </c>
      <c r="I2952">
        <f>VLOOKUP($A2952,CATMUN!$B$2:$G$1123,4,0)</f>
        <v>0</v>
      </c>
      <c r="J2952">
        <f>VLOOKUP($A2952,CATMUN!$B$2:$G$1123,6,0)</f>
        <v>15</v>
      </c>
      <c r="K2952" s="69">
        <v>419.81113299999998</v>
      </c>
      <c r="L2952" s="69">
        <v>484.42117360951084</v>
      </c>
      <c r="M2952" s="69">
        <v>4.5429899999999996</v>
      </c>
      <c r="N2952" s="69">
        <v>23.02298234517821</v>
      </c>
      <c r="P2952" s="69">
        <v>235.096508</v>
      </c>
      <c r="Q2952">
        <v>0</v>
      </c>
      <c r="S2952" s="69">
        <v>340.64341899999999</v>
      </c>
      <c r="T2952">
        <v>0</v>
      </c>
      <c r="V2952" s="51">
        <v>5</v>
      </c>
      <c r="W2952" s="51">
        <v>5</v>
      </c>
      <c r="X2952" s="51">
        <v>28</v>
      </c>
    </row>
    <row r="2953" spans="1:24" x14ac:dyDescent="0.2">
      <c r="A2953">
        <v>25483</v>
      </c>
      <c r="B2953" t="s">
        <v>1606</v>
      </c>
      <c r="C2953" t="s">
        <v>1549</v>
      </c>
      <c r="D2953">
        <v>2018</v>
      </c>
      <c r="E2953" t="str">
        <f t="shared" si="46"/>
        <v>254832018</v>
      </c>
      <c r="F2953">
        <v>2333</v>
      </c>
      <c r="G2953" t="str">
        <f>VLOOKUP($A2953,CATMUN!$B$2:$C$1123,2,0)</f>
        <v>Alto</v>
      </c>
      <c r="H2953" t="str">
        <f>VLOOKUP($A2953,CATMUN!$B$2:$D$1123,3,0)</f>
        <v>Municipios rurales</v>
      </c>
      <c r="I2953">
        <f>VLOOKUP($A2953,CATMUN!$B$2:$G$1123,4,0)</f>
        <v>0</v>
      </c>
      <c r="J2953">
        <f>VLOOKUP($A2953,CATMUN!$B$2:$G$1123,6,0)</f>
        <v>15</v>
      </c>
      <c r="K2953" s="69">
        <v>219.840259</v>
      </c>
      <c r="L2953" s="69">
        <v>484.42117360951084</v>
      </c>
      <c r="M2953" s="69">
        <v>46.034964000000002</v>
      </c>
      <c r="N2953" s="69">
        <v>23.02298234517821</v>
      </c>
      <c r="P2953" s="69">
        <v>235.096508</v>
      </c>
      <c r="S2953" s="69">
        <v>340.64341899999999</v>
      </c>
      <c r="V2953" s="51">
        <v>5</v>
      </c>
      <c r="W2953" s="51" t="e">
        <v>#N/A</v>
      </c>
      <c r="X2953" s="51" t="e">
        <v>#N/A</v>
      </c>
    </row>
    <row r="2954" spans="1:24" x14ac:dyDescent="0.2">
      <c r="A2954">
        <v>25488</v>
      </c>
      <c r="B2954" t="s">
        <v>1608</v>
      </c>
      <c r="C2954" t="s">
        <v>1549</v>
      </c>
      <c r="D2954">
        <v>2018</v>
      </c>
      <c r="E2954" t="str">
        <f t="shared" si="46"/>
        <v>254882018</v>
      </c>
      <c r="F2954">
        <v>10819</v>
      </c>
      <c r="G2954" t="str">
        <f>VLOOKUP($A2954,CATMUN!$B$2:$C$1123,2,0)</f>
        <v>Alto</v>
      </c>
      <c r="H2954" t="str">
        <f>VLOOKUP($A2954,CATMUN!$B$2:$D$1123,3,0)</f>
        <v>Municipios rurales</v>
      </c>
      <c r="I2954">
        <f>VLOOKUP($A2954,CATMUN!$B$2:$G$1123,4,0)</f>
        <v>0</v>
      </c>
      <c r="J2954">
        <f>VLOOKUP($A2954,CATMUN!$B$2:$G$1123,6,0)</f>
        <v>15</v>
      </c>
      <c r="K2954" s="69">
        <v>4238.1255839999994</v>
      </c>
      <c r="L2954" s="69">
        <v>484.42117360951084</v>
      </c>
      <c r="M2954" s="69">
        <v>630.363877</v>
      </c>
      <c r="N2954" s="69">
        <v>23.02298234517821</v>
      </c>
      <c r="P2954" s="69">
        <v>235.096508</v>
      </c>
      <c r="Q2954">
        <v>0</v>
      </c>
      <c r="R2954">
        <v>80.546003999999996</v>
      </c>
      <c r="S2954" s="69">
        <v>340.64341899999999</v>
      </c>
      <c r="T2954">
        <v>1</v>
      </c>
      <c r="V2954" s="51">
        <v>5</v>
      </c>
      <c r="W2954" s="51">
        <v>291</v>
      </c>
      <c r="X2954" s="51">
        <v>28</v>
      </c>
    </row>
    <row r="2955" spans="1:24" x14ac:dyDescent="0.2">
      <c r="A2955">
        <v>25506</v>
      </c>
      <c r="B2955" t="s">
        <v>1611</v>
      </c>
      <c r="C2955" t="s">
        <v>1549</v>
      </c>
      <c r="D2955">
        <v>2018</v>
      </c>
      <c r="E2955" t="str">
        <f t="shared" si="46"/>
        <v>255062018</v>
      </c>
      <c r="F2955">
        <v>4218</v>
      </c>
      <c r="G2955" t="str">
        <f>VLOOKUP($A2955,CATMUN!$B$2:$C$1123,2,0)</f>
        <v>Bajo</v>
      </c>
      <c r="H2955" t="str">
        <f>VLOOKUP($A2955,CATMUN!$B$2:$D$1123,3,0)</f>
        <v>Municipios rurales</v>
      </c>
      <c r="I2955">
        <f>VLOOKUP($A2955,CATMUN!$B$2:$G$1123,4,0)</f>
        <v>0</v>
      </c>
      <c r="J2955">
        <f>VLOOKUP($A2955,CATMUN!$B$2:$G$1123,6,0)</f>
        <v>15</v>
      </c>
      <c r="K2955" s="69">
        <v>187.100585</v>
      </c>
      <c r="L2955" s="69">
        <v>484.42117360951084</v>
      </c>
      <c r="N2955" s="69">
        <v>23.02298234517821</v>
      </c>
      <c r="P2955" s="69">
        <v>235.096508</v>
      </c>
      <c r="Q2955">
        <v>0</v>
      </c>
      <c r="S2955" s="69">
        <v>340.64341899999999</v>
      </c>
      <c r="T2955">
        <v>0</v>
      </c>
      <c r="V2955" s="51">
        <v>5</v>
      </c>
      <c r="W2955" s="51">
        <v>4</v>
      </c>
      <c r="X2955" s="51">
        <v>28</v>
      </c>
    </row>
    <row r="2956" spans="1:24" x14ac:dyDescent="0.2">
      <c r="A2956">
        <v>25518</v>
      </c>
      <c r="B2956" t="s">
        <v>1613</v>
      </c>
      <c r="C2956" t="s">
        <v>1549</v>
      </c>
      <c r="D2956">
        <v>2018</v>
      </c>
      <c r="E2956" t="str">
        <f t="shared" si="46"/>
        <v>255182018</v>
      </c>
      <c r="F2956">
        <v>4186</v>
      </c>
      <c r="G2956" t="str">
        <f>VLOOKUP($A2956,CATMUN!$B$2:$C$1123,2,0)</f>
        <v>Medio</v>
      </c>
      <c r="H2956" t="str">
        <f>VLOOKUP($A2956,CATMUN!$B$2:$D$1123,3,0)</f>
        <v>Municipios rurales</v>
      </c>
      <c r="I2956">
        <f>VLOOKUP($A2956,CATMUN!$B$2:$G$1123,4,0)</f>
        <v>0</v>
      </c>
      <c r="J2956">
        <f>VLOOKUP($A2956,CATMUN!$B$2:$G$1123,6,0)</f>
        <v>15</v>
      </c>
      <c r="K2956" s="69">
        <v>166.303372</v>
      </c>
      <c r="L2956" s="69">
        <v>484.42117360951084</v>
      </c>
      <c r="M2956" s="69">
        <v>0</v>
      </c>
      <c r="N2956" s="69">
        <v>23.02298234517821</v>
      </c>
      <c r="P2956" s="69">
        <v>235.096508</v>
      </c>
      <c r="Q2956">
        <v>0</v>
      </c>
      <c r="S2956" s="69">
        <v>340.64341899999999</v>
      </c>
      <c r="T2956">
        <v>0</v>
      </c>
      <c r="V2956" s="51">
        <v>5</v>
      </c>
      <c r="W2956" s="51">
        <v>4</v>
      </c>
      <c r="X2956" s="51">
        <v>28</v>
      </c>
    </row>
    <row r="2957" spans="1:24" x14ac:dyDescent="0.2">
      <c r="A2957">
        <v>25524</v>
      </c>
      <c r="B2957" t="s">
        <v>1614</v>
      </c>
      <c r="C2957" t="s">
        <v>1549</v>
      </c>
      <c r="D2957">
        <v>2018</v>
      </c>
      <c r="E2957" t="str">
        <f t="shared" si="46"/>
        <v>255242018</v>
      </c>
      <c r="F2957">
        <v>4973</v>
      </c>
      <c r="G2957" t="str">
        <f>VLOOKUP($A2957,CATMUN!$B$2:$C$1123,2,0)</f>
        <v>Bajo</v>
      </c>
      <c r="H2957" t="str">
        <f>VLOOKUP($A2957,CATMUN!$B$2:$D$1123,3,0)</f>
        <v>Municipios rurales</v>
      </c>
      <c r="I2957">
        <f>VLOOKUP($A2957,CATMUN!$B$2:$G$1123,4,0)</f>
        <v>0</v>
      </c>
      <c r="J2957">
        <f>VLOOKUP($A2957,CATMUN!$B$2:$G$1123,6,0)</f>
        <v>15</v>
      </c>
      <c r="K2957" s="69">
        <v>275.62097700000004</v>
      </c>
      <c r="L2957" s="69">
        <v>484.42117360951084</v>
      </c>
      <c r="M2957" s="69">
        <v>18.673094000000003</v>
      </c>
      <c r="N2957" s="69">
        <v>23.02298234517821</v>
      </c>
      <c r="P2957" s="69">
        <v>235.096508</v>
      </c>
      <c r="Q2957">
        <v>0</v>
      </c>
      <c r="S2957" s="69">
        <v>340.64341899999999</v>
      </c>
      <c r="T2957">
        <v>0</v>
      </c>
      <c r="V2957" s="51">
        <v>5</v>
      </c>
      <c r="W2957" s="51">
        <v>7</v>
      </c>
      <c r="X2957" s="51">
        <v>28</v>
      </c>
    </row>
    <row r="2958" spans="1:24" x14ac:dyDescent="0.2">
      <c r="A2958">
        <v>25530</v>
      </c>
      <c r="B2958" t="s">
        <v>1615</v>
      </c>
      <c r="C2958" t="s">
        <v>1549</v>
      </c>
      <c r="D2958">
        <v>2018</v>
      </c>
      <c r="E2958" t="str">
        <f t="shared" si="46"/>
        <v>255302018</v>
      </c>
      <c r="F2958">
        <v>8328</v>
      </c>
      <c r="G2958" t="str">
        <f>VLOOKUP($A2958,CATMUN!$B$2:$C$1123,2,0)</f>
        <v>Alto</v>
      </c>
      <c r="H2958" t="str">
        <f>VLOOKUP($A2958,CATMUN!$B$2:$D$1123,3,0)</f>
        <v>Municipios rurales</v>
      </c>
      <c r="I2958">
        <f>VLOOKUP($A2958,CATMUN!$B$2:$G$1123,4,0)</f>
        <v>0</v>
      </c>
      <c r="J2958">
        <f>VLOOKUP($A2958,CATMUN!$B$2:$G$1123,6,0)</f>
        <v>15</v>
      </c>
      <c r="K2958" s="69">
        <v>906.182952</v>
      </c>
      <c r="L2958" s="69">
        <v>484.42117360951084</v>
      </c>
      <c r="M2958" s="69">
        <v>0</v>
      </c>
      <c r="N2958" s="69">
        <v>23.02298234517821</v>
      </c>
      <c r="O2958" s="69">
        <v>0</v>
      </c>
      <c r="P2958" s="69">
        <v>235.096508</v>
      </c>
      <c r="Q2958">
        <v>0</v>
      </c>
      <c r="R2958">
        <v>0</v>
      </c>
      <c r="S2958" s="69">
        <v>340.64341899999999</v>
      </c>
      <c r="T2958">
        <v>0</v>
      </c>
      <c r="V2958" s="51">
        <v>5</v>
      </c>
      <c r="W2958" s="51">
        <v>17</v>
      </c>
      <c r="X2958" s="51">
        <v>28</v>
      </c>
    </row>
    <row r="2959" spans="1:24" x14ac:dyDescent="0.2">
      <c r="A2959">
        <v>25535</v>
      </c>
      <c r="B2959" t="s">
        <v>1616</v>
      </c>
      <c r="C2959" t="s">
        <v>1549</v>
      </c>
      <c r="D2959">
        <v>2018</v>
      </c>
      <c r="E2959" t="str">
        <f t="shared" si="46"/>
        <v>255352018</v>
      </c>
      <c r="F2959">
        <v>9105</v>
      </c>
      <c r="G2959" t="str">
        <f>VLOOKUP($A2959,CATMUN!$B$2:$C$1123,2,0)</f>
        <v>Medio</v>
      </c>
      <c r="H2959" t="str">
        <f>VLOOKUP($A2959,CATMUN!$B$2:$D$1123,3,0)</f>
        <v>Municipios rurales</v>
      </c>
      <c r="I2959">
        <f>VLOOKUP($A2959,CATMUN!$B$2:$G$1123,4,0)</f>
        <v>0</v>
      </c>
      <c r="J2959">
        <f>VLOOKUP($A2959,CATMUN!$B$2:$G$1123,6,0)</f>
        <v>15</v>
      </c>
      <c r="K2959" s="69">
        <v>645.20442699000012</v>
      </c>
      <c r="L2959" s="69">
        <v>484.42117360951084</v>
      </c>
      <c r="N2959" s="69">
        <v>23.02298234517821</v>
      </c>
      <c r="P2959" s="69">
        <v>235.096508</v>
      </c>
      <c r="Q2959">
        <v>0</v>
      </c>
      <c r="S2959" s="69">
        <v>340.64341899999999</v>
      </c>
      <c r="T2959">
        <v>0</v>
      </c>
      <c r="V2959" s="51">
        <v>5</v>
      </c>
      <c r="W2959" s="51">
        <v>16</v>
      </c>
      <c r="X2959" s="51">
        <v>28</v>
      </c>
    </row>
    <row r="2960" spans="1:24" x14ac:dyDescent="0.2">
      <c r="A2960">
        <v>25572</v>
      </c>
      <c r="B2960" t="s">
        <v>1617</v>
      </c>
      <c r="C2960" t="s">
        <v>1549</v>
      </c>
      <c r="D2960">
        <v>2018</v>
      </c>
      <c r="E2960" t="str">
        <f t="shared" si="46"/>
        <v>255722018</v>
      </c>
      <c r="F2960">
        <v>15453</v>
      </c>
      <c r="G2960" t="str">
        <f>VLOOKUP($A2960,CATMUN!$B$2:$C$1123,2,0)</f>
        <v>Alto</v>
      </c>
      <c r="H2960" t="str">
        <f>VLOOKUP($A2960,CATMUN!$B$2:$D$1123,3,0)</f>
        <v>Municipios rurales</v>
      </c>
      <c r="I2960">
        <f>VLOOKUP($A2960,CATMUN!$B$2:$G$1123,4,0)</f>
        <v>0</v>
      </c>
      <c r="J2960">
        <f>VLOOKUP($A2960,CATMUN!$B$2:$G$1123,6,0)</f>
        <v>15</v>
      </c>
      <c r="K2960" s="69">
        <v>2563.4550119999999</v>
      </c>
      <c r="L2960" s="69">
        <v>484.42117360951084</v>
      </c>
      <c r="M2960" s="69">
        <v>131.164199</v>
      </c>
      <c r="N2960" s="69">
        <v>23.02298234517821</v>
      </c>
      <c r="P2960" s="69">
        <v>235.096508</v>
      </c>
      <c r="Q2960">
        <v>0</v>
      </c>
      <c r="S2960" s="69">
        <v>340.64341899999999</v>
      </c>
      <c r="T2960">
        <v>0</v>
      </c>
      <c r="V2960" s="51">
        <v>5</v>
      </c>
      <c r="W2960" s="51">
        <v>119</v>
      </c>
      <c r="X2960" s="51">
        <v>28</v>
      </c>
    </row>
    <row r="2961" spans="1:24" x14ac:dyDescent="0.2">
      <c r="A2961">
        <v>25580</v>
      </c>
      <c r="B2961" t="s">
        <v>1618</v>
      </c>
      <c r="C2961" t="s">
        <v>1549</v>
      </c>
      <c r="D2961">
        <v>2018</v>
      </c>
      <c r="E2961" t="str">
        <f t="shared" si="46"/>
        <v>255802018</v>
      </c>
      <c r="F2961">
        <v>3327</v>
      </c>
      <c r="G2961" t="str">
        <f>VLOOKUP($A2961,CATMUN!$B$2:$C$1123,2,0)</f>
        <v>Medio</v>
      </c>
      <c r="H2961" t="str">
        <f>VLOOKUP($A2961,CATMUN!$B$2:$D$1123,3,0)</f>
        <v>Municipios rurales</v>
      </c>
      <c r="I2961">
        <f>VLOOKUP($A2961,CATMUN!$B$2:$G$1123,4,0)</f>
        <v>0</v>
      </c>
      <c r="J2961">
        <f>VLOOKUP($A2961,CATMUN!$B$2:$G$1123,6,0)</f>
        <v>15</v>
      </c>
      <c r="K2961" s="69">
        <v>111.702421</v>
      </c>
      <c r="L2961" s="69">
        <v>484.42117360951084</v>
      </c>
      <c r="M2961" s="69">
        <v>2.4624839999999999</v>
      </c>
      <c r="N2961" s="69">
        <v>23.02298234517821</v>
      </c>
      <c r="P2961" s="69">
        <v>235.096508</v>
      </c>
      <c r="Q2961">
        <v>0</v>
      </c>
      <c r="S2961" s="69">
        <v>340.64341899999999</v>
      </c>
      <c r="T2961">
        <v>0</v>
      </c>
      <c r="V2961" s="51">
        <v>5</v>
      </c>
      <c r="W2961" s="51">
        <v>0</v>
      </c>
      <c r="X2961" s="51">
        <v>28</v>
      </c>
    </row>
    <row r="2962" spans="1:24" x14ac:dyDescent="0.2">
      <c r="A2962">
        <v>25592</v>
      </c>
      <c r="B2962" t="s">
        <v>1619</v>
      </c>
      <c r="C2962" t="s">
        <v>1549</v>
      </c>
      <c r="D2962">
        <v>2018</v>
      </c>
      <c r="E2962" t="str">
        <f t="shared" si="46"/>
        <v>255922018</v>
      </c>
      <c r="F2962">
        <v>4724</v>
      </c>
      <c r="G2962" t="str">
        <f>VLOOKUP($A2962,CATMUN!$B$2:$C$1123,2,0)</f>
        <v>Medio</v>
      </c>
      <c r="H2962" t="str">
        <f>VLOOKUP($A2962,CATMUN!$B$2:$D$1123,3,0)</f>
        <v>Municipios rurales</v>
      </c>
      <c r="I2962">
        <f>VLOOKUP($A2962,CATMUN!$B$2:$G$1123,4,0)</f>
        <v>0</v>
      </c>
      <c r="J2962">
        <f>VLOOKUP($A2962,CATMUN!$B$2:$G$1123,6,0)</f>
        <v>15</v>
      </c>
      <c r="K2962" s="69">
        <v>357.44190999999995</v>
      </c>
      <c r="L2962" s="69">
        <v>484.42117360951084</v>
      </c>
      <c r="M2962" s="69">
        <v>225.929181</v>
      </c>
      <c r="N2962" s="69">
        <v>23.02298234517821</v>
      </c>
      <c r="P2962" s="69">
        <v>235.096508</v>
      </c>
      <c r="Q2962">
        <v>0</v>
      </c>
      <c r="S2962" s="69">
        <v>340.64341899999999</v>
      </c>
      <c r="T2962">
        <v>0</v>
      </c>
      <c r="V2962" s="51">
        <v>5</v>
      </c>
      <c r="W2962" s="51">
        <v>5</v>
      </c>
      <c r="X2962" s="51">
        <v>28</v>
      </c>
    </row>
    <row r="2963" spans="1:24" x14ac:dyDescent="0.2">
      <c r="A2963">
        <v>25594</v>
      </c>
      <c r="B2963" t="s">
        <v>1620</v>
      </c>
      <c r="C2963" t="s">
        <v>1549</v>
      </c>
      <c r="D2963">
        <v>2018</v>
      </c>
      <c r="E2963" t="str">
        <f t="shared" si="46"/>
        <v>255942018</v>
      </c>
      <c r="F2963">
        <v>5072</v>
      </c>
      <c r="G2963" t="str">
        <f>VLOOKUP($A2963,CATMUN!$B$2:$C$1123,2,0)</f>
        <v>Bajo</v>
      </c>
      <c r="H2963" t="str">
        <f>VLOOKUP($A2963,CATMUN!$B$2:$D$1123,3,0)</f>
        <v>Municipios rurales</v>
      </c>
      <c r="I2963">
        <f>VLOOKUP($A2963,CATMUN!$B$2:$G$1123,4,0)</f>
        <v>0</v>
      </c>
      <c r="J2963">
        <f>VLOOKUP($A2963,CATMUN!$B$2:$G$1123,6,0)</f>
        <v>15</v>
      </c>
      <c r="K2963" s="69">
        <v>82.114604</v>
      </c>
      <c r="L2963" s="69">
        <v>484.42117360951084</v>
      </c>
      <c r="M2963" s="69">
        <v>0</v>
      </c>
      <c r="N2963" s="69">
        <v>23.02298234517821</v>
      </c>
      <c r="P2963" s="69">
        <v>235.096508</v>
      </c>
      <c r="Q2963">
        <v>0</v>
      </c>
      <c r="S2963" s="69">
        <v>340.64341899999999</v>
      </c>
      <c r="T2963">
        <v>0</v>
      </c>
      <c r="V2963" s="51">
        <v>5</v>
      </c>
      <c r="W2963" s="51">
        <v>104</v>
      </c>
      <c r="X2963" s="51">
        <v>28</v>
      </c>
    </row>
    <row r="2964" spans="1:24" x14ac:dyDescent="0.2">
      <c r="A2964">
        <v>25596</v>
      </c>
      <c r="B2964" t="s">
        <v>1621</v>
      </c>
      <c r="C2964" t="s">
        <v>1549</v>
      </c>
      <c r="D2964">
        <v>2018</v>
      </c>
      <c r="E2964" t="str">
        <f t="shared" si="46"/>
        <v>255962018</v>
      </c>
      <c r="F2964">
        <v>6291</v>
      </c>
      <c r="G2964" t="str">
        <f>VLOOKUP($A2964,CATMUN!$B$2:$C$1123,2,0)</f>
        <v>Bajo</v>
      </c>
      <c r="H2964" t="str">
        <f>VLOOKUP($A2964,CATMUN!$B$2:$D$1123,3,0)</f>
        <v>Municipios rurales</v>
      </c>
      <c r="I2964">
        <f>VLOOKUP($A2964,CATMUN!$B$2:$G$1123,4,0)</f>
        <v>0</v>
      </c>
      <c r="J2964">
        <f>VLOOKUP($A2964,CATMUN!$B$2:$G$1123,6,0)</f>
        <v>15</v>
      </c>
      <c r="K2964" s="69">
        <v>214.77178899999998</v>
      </c>
      <c r="L2964" s="69">
        <v>484.42117360951084</v>
      </c>
      <c r="M2964" s="69">
        <v>0</v>
      </c>
      <c r="N2964" s="69">
        <v>23.02298234517821</v>
      </c>
      <c r="P2964" s="69">
        <v>235.096508</v>
      </c>
      <c r="Q2964">
        <v>0</v>
      </c>
      <c r="S2964" s="69">
        <v>340.64341899999999</v>
      </c>
      <c r="T2964">
        <v>0</v>
      </c>
      <c r="V2964" s="51">
        <v>5</v>
      </c>
      <c r="W2964" s="51">
        <v>6</v>
      </c>
      <c r="X2964" s="51">
        <v>28</v>
      </c>
    </row>
    <row r="2965" spans="1:24" x14ac:dyDescent="0.2">
      <c r="A2965">
        <v>25649</v>
      </c>
      <c r="B2965" t="s">
        <v>1625</v>
      </c>
      <c r="C2965" t="s">
        <v>1549</v>
      </c>
      <c r="D2965">
        <v>2018</v>
      </c>
      <c r="E2965" t="str">
        <f t="shared" si="46"/>
        <v>256492018</v>
      </c>
      <c r="F2965">
        <v>8487</v>
      </c>
      <c r="G2965" t="str">
        <f>VLOOKUP($A2965,CATMUN!$B$2:$C$1123,2,0)</f>
        <v>Medio</v>
      </c>
      <c r="H2965" t="str">
        <f>VLOOKUP($A2965,CATMUN!$B$2:$D$1123,3,0)</f>
        <v>Municipios rurales</v>
      </c>
      <c r="I2965">
        <f>VLOOKUP($A2965,CATMUN!$B$2:$G$1123,4,0)</f>
        <v>0</v>
      </c>
      <c r="J2965">
        <f>VLOOKUP($A2965,CATMUN!$B$2:$G$1123,6,0)</f>
        <v>15</v>
      </c>
      <c r="K2965" s="69">
        <v>521.95816100000002</v>
      </c>
      <c r="L2965" s="69">
        <v>484.42117360951084</v>
      </c>
      <c r="M2965" s="69">
        <v>28.290933000000003</v>
      </c>
      <c r="N2965" s="69">
        <v>23.02298234517821</v>
      </c>
      <c r="P2965" s="69">
        <v>235.096508</v>
      </c>
      <c r="S2965" s="69">
        <v>340.64341899999999</v>
      </c>
      <c r="T2965">
        <v>0</v>
      </c>
      <c r="V2965" s="51">
        <v>5</v>
      </c>
      <c r="W2965" s="51">
        <v>12</v>
      </c>
      <c r="X2965" s="51">
        <v>28</v>
      </c>
    </row>
    <row r="2966" spans="1:24" x14ac:dyDescent="0.2">
      <c r="A2966">
        <v>25653</v>
      </c>
      <c r="B2966" t="s">
        <v>1626</v>
      </c>
      <c r="C2966" t="s">
        <v>1549</v>
      </c>
      <c r="D2966">
        <v>2018</v>
      </c>
      <c r="E2966" t="str">
        <f t="shared" si="46"/>
        <v>256532018</v>
      </c>
      <c r="F2966">
        <v>4846</v>
      </c>
      <c r="G2966" t="str">
        <f>VLOOKUP($A2966,CATMUN!$B$2:$C$1123,2,0)</f>
        <v>Medio</v>
      </c>
      <c r="H2966" t="str">
        <f>VLOOKUP($A2966,CATMUN!$B$2:$D$1123,3,0)</f>
        <v>Municipios rurales</v>
      </c>
      <c r="I2966">
        <f>VLOOKUP($A2966,CATMUN!$B$2:$G$1123,4,0)</f>
        <v>0</v>
      </c>
      <c r="J2966">
        <f>VLOOKUP($A2966,CATMUN!$B$2:$G$1123,6,0)</f>
        <v>15</v>
      </c>
      <c r="K2966" s="69">
        <v>144.84891200000001</v>
      </c>
      <c r="L2966" s="69">
        <v>484.42117360951084</v>
      </c>
      <c r="M2966" s="69">
        <v>6.5114570000000001</v>
      </c>
      <c r="N2966" s="69">
        <v>23.02298234517821</v>
      </c>
      <c r="P2966" s="69">
        <v>235.096508</v>
      </c>
      <c r="Q2966">
        <v>0</v>
      </c>
      <c r="S2966" s="69">
        <v>340.64341899999999</v>
      </c>
      <c r="T2966">
        <v>0</v>
      </c>
      <c r="V2966" s="51">
        <v>5</v>
      </c>
      <c r="W2966" s="51">
        <v>16</v>
      </c>
      <c r="X2966" s="51">
        <v>28</v>
      </c>
    </row>
    <row r="2967" spans="1:24" x14ac:dyDescent="0.2">
      <c r="A2967">
        <v>25662</v>
      </c>
      <c r="B2967" t="s">
        <v>1628</v>
      </c>
      <c r="C2967" t="s">
        <v>1549</v>
      </c>
      <c r="D2967">
        <v>2018</v>
      </c>
      <c r="E2967" t="str">
        <f t="shared" si="46"/>
        <v>256622018</v>
      </c>
      <c r="F2967">
        <v>8181</v>
      </c>
      <c r="G2967" t="str">
        <f>VLOOKUP($A2967,CATMUN!$B$2:$C$1123,2,0)</f>
        <v>Medio</v>
      </c>
      <c r="H2967" t="str">
        <f>VLOOKUP($A2967,CATMUN!$B$2:$D$1123,3,0)</f>
        <v>Municipios rurales</v>
      </c>
      <c r="I2967">
        <f>VLOOKUP($A2967,CATMUN!$B$2:$G$1123,4,0)</f>
        <v>0</v>
      </c>
      <c r="J2967">
        <f>VLOOKUP($A2967,CATMUN!$B$2:$G$1123,6,0)</f>
        <v>15</v>
      </c>
      <c r="K2967" s="69">
        <v>469.43953899999997</v>
      </c>
      <c r="L2967" s="69">
        <v>484.42117360951084</v>
      </c>
      <c r="M2967" s="69">
        <v>25.21949</v>
      </c>
      <c r="N2967" s="69">
        <v>23.02298234517821</v>
      </c>
      <c r="O2967" s="69">
        <v>0</v>
      </c>
      <c r="P2967" s="69">
        <v>235.096508</v>
      </c>
      <c r="Q2967">
        <v>0</v>
      </c>
      <c r="R2967">
        <v>0</v>
      </c>
      <c r="S2967" s="69">
        <v>340.64341899999999</v>
      </c>
      <c r="T2967">
        <v>0</v>
      </c>
      <c r="V2967" s="51">
        <v>5</v>
      </c>
      <c r="W2967" s="51">
        <v>26</v>
      </c>
      <c r="X2967" s="51">
        <v>28</v>
      </c>
    </row>
    <row r="2968" spans="1:24" x14ac:dyDescent="0.2">
      <c r="A2968">
        <v>25718</v>
      </c>
      <c r="B2968" t="s">
        <v>1629</v>
      </c>
      <c r="C2968" t="s">
        <v>1549</v>
      </c>
      <c r="D2968">
        <v>2018</v>
      </c>
      <c r="E2968" t="str">
        <f t="shared" si="46"/>
        <v>257182018</v>
      </c>
      <c r="F2968">
        <v>10711</v>
      </c>
      <c r="G2968" t="str">
        <f>VLOOKUP($A2968,CATMUN!$B$2:$C$1123,2,0)</f>
        <v>Alto</v>
      </c>
      <c r="H2968" t="str">
        <f>VLOOKUP($A2968,CATMUN!$B$2:$D$1123,3,0)</f>
        <v>Municipios rurales</v>
      </c>
      <c r="I2968">
        <f>VLOOKUP($A2968,CATMUN!$B$2:$G$1123,4,0)</f>
        <v>0</v>
      </c>
      <c r="J2968">
        <f>VLOOKUP($A2968,CATMUN!$B$2:$G$1123,6,0)</f>
        <v>15</v>
      </c>
      <c r="K2968" s="69">
        <v>1333.0369889999999</v>
      </c>
      <c r="L2968" s="69">
        <v>484.42117360951084</v>
      </c>
      <c r="M2968" s="69">
        <v>336.07247799999999</v>
      </c>
      <c r="N2968" s="69">
        <v>23.02298234517821</v>
      </c>
      <c r="P2968" s="69">
        <v>235.096508</v>
      </c>
      <c r="Q2968">
        <v>0</v>
      </c>
      <c r="S2968" s="69">
        <v>340.64341899999999</v>
      </c>
      <c r="T2968">
        <v>0</v>
      </c>
      <c r="V2968" s="51">
        <v>5</v>
      </c>
      <c r="W2968" s="51">
        <v>40</v>
      </c>
      <c r="X2968" s="51">
        <v>28</v>
      </c>
    </row>
    <row r="2969" spans="1:24" x14ac:dyDescent="0.2">
      <c r="A2969">
        <v>25777</v>
      </c>
      <c r="B2969" t="s">
        <v>1638</v>
      </c>
      <c r="C2969" t="s">
        <v>1549</v>
      </c>
      <c r="D2969">
        <v>2018</v>
      </c>
      <c r="E2969" t="str">
        <f t="shared" si="46"/>
        <v>257772018</v>
      </c>
      <c r="F2969">
        <v>5203</v>
      </c>
      <c r="G2969" t="str">
        <f>VLOOKUP($A2969,CATMUN!$B$2:$C$1123,2,0)</f>
        <v>Medio</v>
      </c>
      <c r="H2969" t="str">
        <f>VLOOKUP($A2969,CATMUN!$B$2:$D$1123,3,0)</f>
        <v>Municipios rurales</v>
      </c>
      <c r="I2969">
        <f>VLOOKUP($A2969,CATMUN!$B$2:$G$1123,4,0)</f>
        <v>0</v>
      </c>
      <c r="J2969">
        <f>VLOOKUP($A2969,CATMUN!$B$2:$G$1123,6,0)</f>
        <v>15</v>
      </c>
      <c r="K2969" s="69">
        <v>321.56786299999999</v>
      </c>
      <c r="L2969" s="69">
        <v>484.42117360951084</v>
      </c>
      <c r="M2969" s="69">
        <v>8.5337649999999989</v>
      </c>
      <c r="N2969" s="69">
        <v>23.02298234517821</v>
      </c>
      <c r="P2969" s="69">
        <v>235.096508</v>
      </c>
      <c r="Q2969">
        <v>0</v>
      </c>
      <c r="R2969">
        <v>0</v>
      </c>
      <c r="S2969" s="69">
        <v>340.64341899999999</v>
      </c>
      <c r="T2969">
        <v>0</v>
      </c>
      <c r="V2969" s="51">
        <v>5</v>
      </c>
      <c r="W2969" s="51">
        <v>17</v>
      </c>
      <c r="X2969" s="51">
        <v>28</v>
      </c>
    </row>
    <row r="2970" spans="1:24" x14ac:dyDescent="0.2">
      <c r="A2970">
        <v>25805</v>
      </c>
      <c r="B2970" t="s">
        <v>1645</v>
      </c>
      <c r="C2970" t="s">
        <v>1549</v>
      </c>
      <c r="D2970">
        <v>2018</v>
      </c>
      <c r="E2970" t="str">
        <f t="shared" si="46"/>
        <v>258052018</v>
      </c>
      <c r="F2970">
        <v>4335</v>
      </c>
      <c r="G2970" t="str">
        <f>VLOOKUP($A2970,CATMUN!$B$2:$C$1123,2,0)</f>
        <v>Medio</v>
      </c>
      <c r="H2970" t="str">
        <f>VLOOKUP($A2970,CATMUN!$B$2:$D$1123,3,0)</f>
        <v>Municipios rurales</v>
      </c>
      <c r="I2970">
        <f>VLOOKUP($A2970,CATMUN!$B$2:$G$1123,4,0)</f>
        <v>0</v>
      </c>
      <c r="J2970">
        <f>VLOOKUP($A2970,CATMUN!$B$2:$G$1123,6,0)</f>
        <v>15</v>
      </c>
      <c r="K2970" s="69">
        <v>358.05611099999999</v>
      </c>
      <c r="L2970" s="69">
        <v>484.42117360951084</v>
      </c>
      <c r="N2970" s="69">
        <v>23.02298234517821</v>
      </c>
      <c r="P2970" s="69">
        <v>235.096508</v>
      </c>
      <c r="Q2970">
        <v>0</v>
      </c>
      <c r="S2970" s="69">
        <v>340.64341899999999</v>
      </c>
      <c r="V2970" s="51">
        <v>5</v>
      </c>
      <c r="W2970" s="51">
        <v>6</v>
      </c>
      <c r="X2970" s="51">
        <v>28</v>
      </c>
    </row>
    <row r="2971" spans="1:24" x14ac:dyDescent="0.2">
      <c r="A2971">
        <v>25807</v>
      </c>
      <c r="B2971" t="s">
        <v>1646</v>
      </c>
      <c r="C2971" t="s">
        <v>1549</v>
      </c>
      <c r="D2971">
        <v>2018</v>
      </c>
      <c r="E2971" t="str">
        <f t="shared" si="46"/>
        <v>258072018</v>
      </c>
      <c r="F2971">
        <v>3158</v>
      </c>
      <c r="G2971" t="str">
        <f>VLOOKUP($A2971,CATMUN!$B$2:$C$1123,2,0)</f>
        <v>Medio</v>
      </c>
      <c r="H2971" t="str">
        <f>VLOOKUP($A2971,CATMUN!$B$2:$D$1123,3,0)</f>
        <v>Municipios rurales</v>
      </c>
      <c r="I2971">
        <f>VLOOKUP($A2971,CATMUN!$B$2:$G$1123,4,0)</f>
        <v>0</v>
      </c>
      <c r="J2971">
        <f>VLOOKUP($A2971,CATMUN!$B$2:$G$1123,6,0)</f>
        <v>15</v>
      </c>
      <c r="K2971" s="69">
        <v>99.035088000000002</v>
      </c>
      <c r="L2971" s="69">
        <v>484.42117360951084</v>
      </c>
      <c r="M2971" s="69">
        <v>0</v>
      </c>
      <c r="N2971" s="69">
        <v>23.02298234517821</v>
      </c>
      <c r="P2971" s="69">
        <v>235.096508</v>
      </c>
      <c r="Q2971">
        <v>0</v>
      </c>
      <c r="S2971" s="69">
        <v>340.64341899999999</v>
      </c>
      <c r="T2971">
        <v>0</v>
      </c>
      <c r="V2971" s="51">
        <v>5</v>
      </c>
      <c r="W2971" s="51">
        <v>2</v>
      </c>
      <c r="X2971" s="51">
        <v>28</v>
      </c>
    </row>
    <row r="2972" spans="1:24" x14ac:dyDescent="0.2">
      <c r="A2972">
        <v>25823</v>
      </c>
      <c r="B2972" t="s">
        <v>1649</v>
      </c>
      <c r="C2972" t="s">
        <v>1549</v>
      </c>
      <c r="D2972">
        <v>2018</v>
      </c>
      <c r="E2972" t="str">
        <f t="shared" si="46"/>
        <v>258232018</v>
      </c>
      <c r="F2972">
        <v>4139</v>
      </c>
      <c r="G2972" t="str">
        <f>VLOOKUP($A2972,CATMUN!$B$2:$C$1123,2,0)</f>
        <v>Bajo</v>
      </c>
      <c r="H2972" t="str">
        <f>VLOOKUP($A2972,CATMUN!$B$2:$D$1123,3,0)</f>
        <v>Municipios rurales</v>
      </c>
      <c r="I2972">
        <f>VLOOKUP($A2972,CATMUN!$B$2:$G$1123,4,0)</f>
        <v>0</v>
      </c>
      <c r="J2972">
        <f>VLOOKUP($A2972,CATMUN!$B$2:$G$1123,6,0)</f>
        <v>15</v>
      </c>
      <c r="K2972" s="69">
        <v>33.9557</v>
      </c>
      <c r="L2972" s="69">
        <v>484.42117360951084</v>
      </c>
      <c r="N2972" s="69">
        <v>23.02298234517821</v>
      </c>
      <c r="P2972" s="69">
        <v>235.096508</v>
      </c>
      <c r="Q2972">
        <v>0</v>
      </c>
      <c r="S2972" s="69">
        <v>340.64341899999999</v>
      </c>
      <c r="T2972">
        <v>0</v>
      </c>
      <c r="V2972" s="51">
        <v>5</v>
      </c>
      <c r="W2972" s="51">
        <v>0</v>
      </c>
      <c r="X2972" s="51">
        <v>28</v>
      </c>
    </row>
    <row r="2973" spans="1:24" x14ac:dyDescent="0.2">
      <c r="A2973">
        <v>25839</v>
      </c>
      <c r="B2973" t="s">
        <v>1650</v>
      </c>
      <c r="C2973" t="s">
        <v>1549</v>
      </c>
      <c r="D2973">
        <v>2018</v>
      </c>
      <c r="E2973" t="str">
        <f t="shared" si="46"/>
        <v>258392018</v>
      </c>
      <c r="F2973">
        <v>7717</v>
      </c>
      <c r="G2973" t="str">
        <f>VLOOKUP($A2973,CATMUN!$B$2:$C$1123,2,0)</f>
        <v>Medio</v>
      </c>
      <c r="H2973" t="str">
        <f>VLOOKUP($A2973,CATMUN!$B$2:$D$1123,3,0)</f>
        <v>Municipios rurales</v>
      </c>
      <c r="I2973">
        <f>VLOOKUP($A2973,CATMUN!$B$2:$G$1123,4,0)</f>
        <v>0</v>
      </c>
      <c r="J2973">
        <f>VLOOKUP($A2973,CATMUN!$B$2:$G$1123,6,0)</f>
        <v>15</v>
      </c>
      <c r="K2973" s="69">
        <v>478.74957799999999</v>
      </c>
      <c r="L2973" s="69">
        <v>484.42117360951084</v>
      </c>
      <c r="M2973" s="69">
        <v>0</v>
      </c>
      <c r="N2973" s="69">
        <v>23.02298234517821</v>
      </c>
      <c r="P2973" s="69">
        <v>235.096508</v>
      </c>
      <c r="Q2973">
        <v>0</v>
      </c>
      <c r="R2973">
        <v>0</v>
      </c>
      <c r="S2973" s="69">
        <v>340.64341899999999</v>
      </c>
      <c r="T2973">
        <v>0</v>
      </c>
      <c r="V2973" s="51">
        <v>5</v>
      </c>
      <c r="W2973" s="51">
        <v>41</v>
      </c>
      <c r="X2973" s="51">
        <v>28</v>
      </c>
    </row>
    <row r="2974" spans="1:24" x14ac:dyDescent="0.2">
      <c r="A2974">
        <v>25841</v>
      </c>
      <c r="B2974" t="s">
        <v>1651</v>
      </c>
      <c r="C2974" t="s">
        <v>1549</v>
      </c>
      <c r="D2974">
        <v>2018</v>
      </c>
      <c r="E2974" t="str">
        <f t="shared" si="46"/>
        <v>258412018</v>
      </c>
      <c r="F2974">
        <v>6727</v>
      </c>
      <c r="G2974" t="str">
        <f>VLOOKUP($A2974,CATMUN!$B$2:$C$1123,2,0)</f>
        <v>Medio</v>
      </c>
      <c r="H2974" t="str">
        <f>VLOOKUP($A2974,CATMUN!$B$2:$D$1123,3,0)</f>
        <v>Municipios rurales</v>
      </c>
      <c r="I2974">
        <f>VLOOKUP($A2974,CATMUN!$B$2:$G$1123,4,0)</f>
        <v>0</v>
      </c>
      <c r="J2974">
        <f>VLOOKUP($A2974,CATMUN!$B$2:$G$1123,6,0)</f>
        <v>15</v>
      </c>
      <c r="K2974" s="69">
        <v>325.80841351999999</v>
      </c>
      <c r="L2974" s="69">
        <v>484.42117360951084</v>
      </c>
      <c r="N2974" s="69">
        <v>23.02298234517821</v>
      </c>
      <c r="P2974" s="69">
        <v>235.096508</v>
      </c>
      <c r="Q2974">
        <v>0</v>
      </c>
      <c r="S2974" s="69">
        <v>340.64341899999999</v>
      </c>
      <c r="T2974">
        <v>0</v>
      </c>
      <c r="V2974" s="51">
        <v>5</v>
      </c>
      <c r="W2974" s="51">
        <v>8</v>
      </c>
      <c r="X2974" s="51">
        <v>28</v>
      </c>
    </row>
    <row r="2975" spans="1:24" x14ac:dyDescent="0.2">
      <c r="A2975">
        <v>25845</v>
      </c>
      <c r="B2975" t="s">
        <v>1653</v>
      </c>
      <c r="C2975" t="s">
        <v>1549</v>
      </c>
      <c r="D2975">
        <v>2018</v>
      </c>
      <c r="E2975" t="str">
        <f t="shared" si="46"/>
        <v>258452018</v>
      </c>
      <c r="F2975">
        <v>6945</v>
      </c>
      <c r="G2975" t="str">
        <f>VLOOKUP($A2975,CATMUN!$B$2:$C$1123,2,0)</f>
        <v>Medio</v>
      </c>
      <c r="H2975" t="str">
        <f>VLOOKUP($A2975,CATMUN!$B$2:$D$1123,3,0)</f>
        <v>Municipios rurales</v>
      </c>
      <c r="I2975">
        <f>VLOOKUP($A2975,CATMUN!$B$2:$G$1123,4,0)</f>
        <v>0</v>
      </c>
      <c r="J2975">
        <f>VLOOKUP($A2975,CATMUN!$B$2:$G$1123,6,0)</f>
        <v>15</v>
      </c>
      <c r="K2975" s="69">
        <v>307.21562800000004</v>
      </c>
      <c r="L2975" s="69">
        <v>484.42117360951084</v>
      </c>
      <c r="M2975" s="69">
        <v>0</v>
      </c>
      <c r="N2975" s="69">
        <v>23.02298234517821</v>
      </c>
      <c r="P2975" s="69">
        <v>235.096508</v>
      </c>
      <c r="Q2975">
        <v>0</v>
      </c>
      <c r="S2975" s="69">
        <v>340.64341899999999</v>
      </c>
      <c r="T2975">
        <v>0</v>
      </c>
      <c r="V2975" s="51">
        <v>5</v>
      </c>
      <c r="W2975" s="51">
        <v>7</v>
      </c>
      <c r="X2975" s="51">
        <v>28</v>
      </c>
    </row>
    <row r="2976" spans="1:24" x14ac:dyDescent="0.2">
      <c r="A2976">
        <v>25862</v>
      </c>
      <c r="B2976" t="s">
        <v>1655</v>
      </c>
      <c r="C2976" t="s">
        <v>1549</v>
      </c>
      <c r="D2976">
        <v>2018</v>
      </c>
      <c r="E2976" t="str">
        <f t="shared" si="46"/>
        <v>258622018</v>
      </c>
      <c r="F2976">
        <v>6847</v>
      </c>
      <c r="G2976" t="str">
        <f>VLOOKUP($A2976,CATMUN!$B$2:$C$1123,2,0)</f>
        <v>Medio</v>
      </c>
      <c r="H2976" t="str">
        <f>VLOOKUP($A2976,CATMUN!$B$2:$D$1123,3,0)</f>
        <v>Municipios rurales</v>
      </c>
      <c r="I2976">
        <f>VLOOKUP($A2976,CATMUN!$B$2:$G$1123,4,0)</f>
        <v>0</v>
      </c>
      <c r="J2976">
        <f>VLOOKUP($A2976,CATMUN!$B$2:$G$1123,6,0)</f>
        <v>15</v>
      </c>
      <c r="K2976" s="69">
        <v>202.27895800000002</v>
      </c>
      <c r="L2976" s="69">
        <v>484.42117360951084</v>
      </c>
      <c r="M2976" s="69">
        <v>17.805562999999999</v>
      </c>
      <c r="N2976" s="69">
        <v>23.02298234517821</v>
      </c>
      <c r="P2976" s="69">
        <v>235.096508</v>
      </c>
      <c r="Q2976">
        <v>0</v>
      </c>
      <c r="R2976">
        <v>0</v>
      </c>
      <c r="S2976" s="69">
        <v>340.64341899999999</v>
      </c>
      <c r="T2976">
        <v>0</v>
      </c>
      <c r="V2976" s="51">
        <v>5</v>
      </c>
      <c r="W2976" s="51">
        <v>13</v>
      </c>
      <c r="X2976" s="51">
        <v>28</v>
      </c>
    </row>
    <row r="2977" spans="1:24" x14ac:dyDescent="0.2">
      <c r="A2977">
        <v>25871</v>
      </c>
      <c r="B2977" t="s">
        <v>1657</v>
      </c>
      <c r="C2977" t="s">
        <v>1549</v>
      </c>
      <c r="D2977">
        <v>2018</v>
      </c>
      <c r="E2977" t="str">
        <f t="shared" si="46"/>
        <v>258712018</v>
      </c>
      <c r="F2977">
        <v>1758</v>
      </c>
      <c r="G2977" t="str">
        <f>VLOOKUP($A2977,CATMUN!$B$2:$C$1123,2,0)</f>
        <v>Bajo</v>
      </c>
      <c r="H2977" t="str">
        <f>VLOOKUP($A2977,CATMUN!$B$2:$D$1123,3,0)</f>
        <v>Municipios rurales</v>
      </c>
      <c r="I2977">
        <f>VLOOKUP($A2977,CATMUN!$B$2:$G$1123,4,0)</f>
        <v>0</v>
      </c>
      <c r="J2977">
        <f>VLOOKUP($A2977,CATMUN!$B$2:$G$1123,6,0)</f>
        <v>15</v>
      </c>
      <c r="K2977" s="69">
        <v>33.740919999999996</v>
      </c>
      <c r="L2977" s="69">
        <v>484.42117360951084</v>
      </c>
      <c r="N2977" s="69">
        <v>23.02298234517821</v>
      </c>
      <c r="P2977" s="69">
        <v>235.096508</v>
      </c>
      <c r="Q2977">
        <v>0</v>
      </c>
      <c r="S2977" s="69">
        <v>340.64341899999999</v>
      </c>
      <c r="T2977">
        <v>0</v>
      </c>
      <c r="V2977" s="51">
        <v>5</v>
      </c>
      <c r="W2977" s="51">
        <v>4</v>
      </c>
      <c r="X2977" s="51">
        <v>28</v>
      </c>
    </row>
    <row r="2978" spans="1:24" x14ac:dyDescent="0.2">
      <c r="A2978">
        <v>25885</v>
      </c>
      <c r="B2978" t="s">
        <v>1661</v>
      </c>
      <c r="C2978" t="s">
        <v>1549</v>
      </c>
      <c r="D2978">
        <v>2018</v>
      </c>
      <c r="E2978" t="str">
        <f t="shared" si="46"/>
        <v>258852018</v>
      </c>
      <c r="F2978">
        <v>12322</v>
      </c>
      <c r="G2978" t="str">
        <f>VLOOKUP($A2978,CATMUN!$B$2:$C$1123,2,0)</f>
        <v>Bajo</v>
      </c>
      <c r="H2978" t="str">
        <f>VLOOKUP($A2978,CATMUN!$B$2:$D$1123,3,0)</f>
        <v>Municipios rurales</v>
      </c>
      <c r="I2978">
        <f>VLOOKUP($A2978,CATMUN!$B$2:$G$1123,4,0)</f>
        <v>0</v>
      </c>
      <c r="J2978">
        <f>VLOOKUP($A2978,CATMUN!$B$2:$G$1123,6,0)</f>
        <v>15</v>
      </c>
      <c r="K2978" s="69">
        <v>219.82177299999998</v>
      </c>
      <c r="L2978" s="69">
        <v>484.42117360951084</v>
      </c>
      <c r="M2978" s="69">
        <v>1.308505</v>
      </c>
      <c r="N2978" s="69">
        <v>23.02298234517821</v>
      </c>
      <c r="P2978" s="69">
        <v>235.096508</v>
      </c>
      <c r="Q2978">
        <v>0</v>
      </c>
      <c r="S2978" s="69">
        <v>340.64341899999999</v>
      </c>
      <c r="T2978">
        <v>0</v>
      </c>
      <c r="V2978" s="51">
        <v>5</v>
      </c>
      <c r="W2978" s="51">
        <v>8</v>
      </c>
      <c r="X2978" s="51">
        <v>28</v>
      </c>
    </row>
    <row r="2979" spans="1:24" x14ac:dyDescent="0.2">
      <c r="A2979">
        <v>27006</v>
      </c>
      <c r="B2979" t="s">
        <v>1666</v>
      </c>
      <c r="C2979" t="s">
        <v>1664</v>
      </c>
      <c r="D2979">
        <v>2018</v>
      </c>
      <c r="E2979" t="str">
        <f t="shared" si="46"/>
        <v>270062018</v>
      </c>
      <c r="F2979">
        <v>13999</v>
      </c>
      <c r="G2979" t="str">
        <f>VLOOKUP($A2979,CATMUN!$B$2:$C$1123,2,0)</f>
        <v>Medio</v>
      </c>
      <c r="H2979" t="str">
        <f>VLOOKUP($A2979,CATMUN!$B$2:$D$1123,3,0)</f>
        <v>Municipios rurales</v>
      </c>
      <c r="I2979">
        <f>VLOOKUP($A2979,CATMUN!$B$2:$G$1123,4,0)</f>
        <v>0</v>
      </c>
      <c r="J2979">
        <f>VLOOKUP($A2979,CATMUN!$B$2:$G$1123,6,0)</f>
        <v>15</v>
      </c>
      <c r="K2979" s="69">
        <v>372.545592</v>
      </c>
      <c r="L2979" s="69">
        <v>484.42117360951084</v>
      </c>
      <c r="M2979" s="69">
        <v>1.4241729999999999</v>
      </c>
      <c r="N2979" s="69">
        <v>23.02298234517821</v>
      </c>
      <c r="P2979" s="69">
        <v>235.096508</v>
      </c>
      <c r="S2979" s="69">
        <v>340.64341899999999</v>
      </c>
      <c r="T2979">
        <v>0</v>
      </c>
      <c r="V2979" s="51">
        <v>5</v>
      </c>
      <c r="W2979" s="51">
        <v>12</v>
      </c>
      <c r="X2979" s="51">
        <v>28</v>
      </c>
    </row>
    <row r="2980" spans="1:24" x14ac:dyDescent="0.2">
      <c r="A2980">
        <v>27025</v>
      </c>
      <c r="B2980" t="s">
        <v>1667</v>
      </c>
      <c r="C2980" t="s">
        <v>1664</v>
      </c>
      <c r="D2980">
        <v>2018</v>
      </c>
      <c r="E2980" t="str">
        <f t="shared" si="46"/>
        <v>270252018</v>
      </c>
      <c r="F2980">
        <v>27584</v>
      </c>
      <c r="G2980" t="str">
        <f>VLOOKUP($A2980,CATMUN!$B$2:$C$1123,2,0)</f>
        <v>Bajo</v>
      </c>
      <c r="H2980" t="str">
        <f>VLOOKUP($A2980,CATMUN!$B$2:$D$1123,3,0)</f>
        <v>Municipios rurales</v>
      </c>
      <c r="I2980">
        <f>VLOOKUP($A2980,CATMUN!$B$2:$G$1123,4,0)</f>
        <v>0</v>
      </c>
      <c r="J2980">
        <f>VLOOKUP($A2980,CATMUN!$B$2:$G$1123,6,0)</f>
        <v>15</v>
      </c>
      <c r="K2980" s="69">
        <v>3347.3233300000002</v>
      </c>
      <c r="L2980" s="69">
        <v>484.42117360951084</v>
      </c>
      <c r="N2980" s="69">
        <v>23.02298234517821</v>
      </c>
      <c r="P2980" s="69">
        <v>235.096508</v>
      </c>
      <c r="Q2980">
        <v>0</v>
      </c>
      <c r="S2980" s="69">
        <v>340.64341899999999</v>
      </c>
      <c r="T2980">
        <v>0</v>
      </c>
      <c r="V2980" s="51">
        <v>5</v>
      </c>
      <c r="W2980" s="51">
        <v>0</v>
      </c>
      <c r="X2980" s="51">
        <v>28</v>
      </c>
    </row>
    <row r="2981" spans="1:24" x14ac:dyDescent="0.2">
      <c r="A2981">
        <v>27050</v>
      </c>
      <c r="B2981" t="s">
        <v>1668</v>
      </c>
      <c r="C2981" t="s">
        <v>1664</v>
      </c>
      <c r="D2981">
        <v>2018</v>
      </c>
      <c r="E2981" t="str">
        <f t="shared" si="46"/>
        <v>270502018</v>
      </c>
      <c r="F2981">
        <v>6063</v>
      </c>
      <c r="G2981" t="str">
        <f>VLOOKUP($A2981,CATMUN!$B$2:$C$1123,2,0)</f>
        <v>Bajo</v>
      </c>
      <c r="H2981" t="str">
        <f>VLOOKUP($A2981,CATMUN!$B$2:$D$1123,3,0)</f>
        <v>Municipios rurales</v>
      </c>
      <c r="I2981">
        <f>VLOOKUP($A2981,CATMUN!$B$2:$G$1123,4,0)</f>
        <v>0</v>
      </c>
      <c r="J2981">
        <f>VLOOKUP($A2981,CATMUN!$B$2:$G$1123,6,0)</f>
        <v>15</v>
      </c>
      <c r="K2981" s="69">
        <v>266.05890199999999</v>
      </c>
      <c r="L2981" s="69">
        <v>484.42117360951084</v>
      </c>
      <c r="N2981" s="69">
        <v>23.02298234517821</v>
      </c>
      <c r="P2981" s="69">
        <v>235.096508</v>
      </c>
      <c r="Q2981">
        <v>0</v>
      </c>
      <c r="S2981" s="69">
        <v>340.64341899999999</v>
      </c>
      <c r="T2981">
        <v>0</v>
      </c>
      <c r="V2981" s="51">
        <v>5</v>
      </c>
      <c r="W2981" s="51" t="e">
        <v>#N/A</v>
      </c>
      <c r="X2981" s="51" t="e">
        <v>#N/A</v>
      </c>
    </row>
    <row r="2982" spans="1:24" x14ac:dyDescent="0.2">
      <c r="A2982">
        <v>27073</v>
      </c>
      <c r="B2982" t="s">
        <v>1669</v>
      </c>
      <c r="C2982" t="s">
        <v>1664</v>
      </c>
      <c r="D2982">
        <v>2018</v>
      </c>
      <c r="E2982" t="str">
        <f t="shared" si="46"/>
        <v>270732018</v>
      </c>
      <c r="F2982">
        <v>11011</v>
      </c>
      <c r="G2982" t="str">
        <f>VLOOKUP($A2982,CATMUN!$B$2:$C$1123,2,0)</f>
        <v>Bajo</v>
      </c>
      <c r="H2982" t="str">
        <f>VLOOKUP($A2982,CATMUN!$B$2:$D$1123,3,0)</f>
        <v>Municipios rurales</v>
      </c>
      <c r="I2982">
        <f>VLOOKUP($A2982,CATMUN!$B$2:$G$1123,4,0)</f>
        <v>0</v>
      </c>
      <c r="J2982">
        <f>VLOOKUP($A2982,CATMUN!$B$2:$G$1123,6,0)</f>
        <v>15</v>
      </c>
      <c r="K2982" s="69">
        <v>1033.640177</v>
      </c>
      <c r="L2982" s="69">
        <v>484.42117360951084</v>
      </c>
      <c r="M2982" s="69">
        <v>0</v>
      </c>
      <c r="N2982" s="69">
        <v>23.02298234517821</v>
      </c>
      <c r="O2982" s="69">
        <v>0</v>
      </c>
      <c r="P2982" s="69">
        <v>235.096508</v>
      </c>
      <c r="R2982">
        <v>0</v>
      </c>
      <c r="S2982" s="69">
        <v>340.64341899999999</v>
      </c>
      <c r="T2982">
        <v>0</v>
      </c>
      <c r="V2982" s="51">
        <v>5</v>
      </c>
      <c r="W2982" s="51">
        <v>17</v>
      </c>
      <c r="X2982" s="51">
        <v>28</v>
      </c>
    </row>
    <row r="2983" spans="1:24" x14ac:dyDescent="0.2">
      <c r="A2983">
        <v>27073</v>
      </c>
      <c r="B2983" t="s">
        <v>1669</v>
      </c>
      <c r="C2983" t="s">
        <v>1664</v>
      </c>
      <c r="D2983">
        <v>2018</v>
      </c>
      <c r="E2983" t="str">
        <f t="shared" si="46"/>
        <v>270732018</v>
      </c>
      <c r="F2983">
        <v>11011</v>
      </c>
      <c r="G2983" t="str">
        <f>VLOOKUP($A2983,CATMUN!$B$2:$C$1123,2,0)</f>
        <v>Bajo</v>
      </c>
      <c r="H2983" t="str">
        <f>VLOOKUP($A2983,CATMUN!$B$2:$D$1123,3,0)</f>
        <v>Municipios rurales</v>
      </c>
      <c r="I2983">
        <f>VLOOKUP($A2983,CATMUN!$B$2:$G$1123,4,0)</f>
        <v>0</v>
      </c>
      <c r="J2983">
        <f>VLOOKUP($A2983,CATMUN!$B$2:$G$1123,6,0)</f>
        <v>15</v>
      </c>
      <c r="K2983" s="69">
        <v>1033.640177</v>
      </c>
      <c r="L2983" s="69">
        <v>484.42117360951084</v>
      </c>
      <c r="M2983" s="69">
        <v>0</v>
      </c>
      <c r="N2983" s="69">
        <v>23.02298234517821</v>
      </c>
      <c r="O2983" s="69">
        <v>0</v>
      </c>
      <c r="P2983" s="69">
        <v>235.096508</v>
      </c>
      <c r="R2983">
        <v>0</v>
      </c>
      <c r="S2983" s="69">
        <v>340.64341899999999</v>
      </c>
      <c r="T2983">
        <v>0</v>
      </c>
      <c r="V2983" s="51">
        <v>5</v>
      </c>
      <c r="W2983" s="51">
        <v>17</v>
      </c>
      <c r="X2983" s="51">
        <v>28</v>
      </c>
    </row>
    <row r="2984" spans="1:24" x14ac:dyDescent="0.2">
      <c r="A2984">
        <v>27075</v>
      </c>
      <c r="B2984" t="s">
        <v>1670</v>
      </c>
      <c r="C2984" t="s">
        <v>1664</v>
      </c>
      <c r="D2984">
        <v>2018</v>
      </c>
      <c r="E2984" t="str">
        <f t="shared" si="46"/>
        <v>270752018</v>
      </c>
      <c r="F2984">
        <v>10123</v>
      </c>
      <c r="G2984" t="str">
        <f>VLOOKUP($A2984,CATMUN!$B$2:$C$1123,2,0)</f>
        <v>Bajo</v>
      </c>
      <c r="H2984" t="str">
        <f>VLOOKUP($A2984,CATMUN!$B$2:$D$1123,3,0)</f>
        <v>Municipios rurales</v>
      </c>
      <c r="I2984">
        <f>VLOOKUP($A2984,CATMUN!$B$2:$G$1123,4,0)</f>
        <v>0</v>
      </c>
      <c r="J2984">
        <f>VLOOKUP($A2984,CATMUN!$B$2:$G$1123,6,0)</f>
        <v>15</v>
      </c>
      <c r="K2984" s="69">
        <v>1011.535363</v>
      </c>
      <c r="L2984" s="69">
        <v>484.42117360951084</v>
      </c>
      <c r="M2984" s="69">
        <v>0</v>
      </c>
      <c r="N2984" s="69">
        <v>23.02298234517821</v>
      </c>
      <c r="P2984" s="69">
        <v>235.096508</v>
      </c>
      <c r="Q2984">
        <v>0</v>
      </c>
      <c r="S2984" s="69">
        <v>340.64341899999999</v>
      </c>
      <c r="T2984">
        <v>0</v>
      </c>
      <c r="V2984" s="51">
        <v>5</v>
      </c>
      <c r="W2984" s="51">
        <v>10</v>
      </c>
      <c r="X2984" s="51">
        <v>28</v>
      </c>
    </row>
    <row r="2985" spans="1:24" x14ac:dyDescent="0.2">
      <c r="A2985">
        <v>27077</v>
      </c>
      <c r="B2985" t="s">
        <v>1671</v>
      </c>
      <c r="C2985" t="s">
        <v>1664</v>
      </c>
      <c r="D2985">
        <v>2018</v>
      </c>
      <c r="E2985" t="str">
        <f t="shared" si="46"/>
        <v>270772018</v>
      </c>
      <c r="F2985">
        <v>29957</v>
      </c>
      <c r="G2985" t="str">
        <f>VLOOKUP($A2985,CATMUN!$B$2:$C$1123,2,0)</f>
        <v>Alto</v>
      </c>
      <c r="H2985" t="str">
        <f>VLOOKUP($A2985,CATMUN!$B$2:$D$1123,3,0)</f>
        <v>Municipios rurales</v>
      </c>
      <c r="I2985">
        <f>VLOOKUP($A2985,CATMUN!$B$2:$G$1123,4,0)</f>
        <v>0</v>
      </c>
      <c r="J2985">
        <f>VLOOKUP($A2985,CATMUN!$B$2:$G$1123,6,0)</f>
        <v>15</v>
      </c>
      <c r="K2985" s="69">
        <v>6115.3227309999993</v>
      </c>
      <c r="L2985" s="69">
        <v>484.42117360951084</v>
      </c>
      <c r="M2985" s="69">
        <v>3.5450749999999998</v>
      </c>
      <c r="N2985" s="69">
        <v>23.02298234517821</v>
      </c>
      <c r="P2985" s="69">
        <v>235.096508</v>
      </c>
      <c r="Q2985">
        <v>0</v>
      </c>
      <c r="S2985" s="69">
        <v>340.64341899999999</v>
      </c>
      <c r="T2985">
        <v>0</v>
      </c>
      <c r="V2985" s="51">
        <v>5</v>
      </c>
      <c r="W2985" s="51">
        <v>0</v>
      </c>
      <c r="X2985" s="51">
        <v>28</v>
      </c>
    </row>
    <row r="2986" spans="1:24" x14ac:dyDescent="0.2">
      <c r="A2986">
        <v>27099</v>
      </c>
      <c r="B2986" t="s">
        <v>1672</v>
      </c>
      <c r="C2986" t="s">
        <v>1664</v>
      </c>
      <c r="D2986">
        <v>2018</v>
      </c>
      <c r="E2986" t="str">
        <f t="shared" si="46"/>
        <v>270992018</v>
      </c>
      <c r="F2986">
        <v>12073</v>
      </c>
      <c r="G2986" t="str">
        <f>VLOOKUP($A2986,CATMUN!$B$2:$C$1123,2,0)</f>
        <v>Medio</v>
      </c>
      <c r="H2986" t="str">
        <f>VLOOKUP($A2986,CATMUN!$B$2:$D$1123,3,0)</f>
        <v>Municipios rurales</v>
      </c>
      <c r="I2986">
        <f>VLOOKUP($A2986,CATMUN!$B$2:$G$1123,4,0)</f>
        <v>0</v>
      </c>
      <c r="J2986">
        <f>VLOOKUP($A2986,CATMUN!$B$2:$G$1123,6,0)</f>
        <v>15</v>
      </c>
      <c r="K2986" s="69">
        <v>1541.1430310000001</v>
      </c>
      <c r="L2986" s="69">
        <v>484.42117360951084</v>
      </c>
      <c r="M2986" s="69">
        <v>2</v>
      </c>
      <c r="N2986" s="69">
        <v>23.02298234517821</v>
      </c>
      <c r="P2986" s="69">
        <v>235.096508</v>
      </c>
      <c r="Q2986">
        <v>0</v>
      </c>
      <c r="S2986" s="69">
        <v>340.64341899999999</v>
      </c>
      <c r="T2986">
        <v>0</v>
      </c>
      <c r="V2986" s="51">
        <v>5</v>
      </c>
      <c r="W2986" s="51">
        <v>2</v>
      </c>
      <c r="X2986" s="51">
        <v>28</v>
      </c>
    </row>
    <row r="2987" spans="1:24" x14ac:dyDescent="0.2">
      <c r="A2987">
        <v>27135</v>
      </c>
      <c r="B2987" t="s">
        <v>1673</v>
      </c>
      <c r="C2987" t="s">
        <v>1664</v>
      </c>
      <c r="D2987">
        <v>2018</v>
      </c>
      <c r="E2987" t="str">
        <f t="shared" si="46"/>
        <v>271352018</v>
      </c>
      <c r="F2987">
        <v>6116</v>
      </c>
      <c r="G2987" t="str">
        <f>VLOOKUP($A2987,CATMUN!$B$2:$C$1123,2,0)</f>
        <v>Bajo</v>
      </c>
      <c r="H2987" t="str">
        <f>VLOOKUP($A2987,CATMUN!$B$2:$D$1123,3,0)</f>
        <v>Municipios rurales</v>
      </c>
      <c r="I2987">
        <f>VLOOKUP($A2987,CATMUN!$B$2:$G$1123,4,0)</f>
        <v>0</v>
      </c>
      <c r="J2987">
        <f>VLOOKUP($A2987,CATMUN!$B$2:$G$1123,6,0)</f>
        <v>15</v>
      </c>
      <c r="K2987" s="69">
        <v>346.35664000000003</v>
      </c>
      <c r="L2987" s="69">
        <v>484.42117360951084</v>
      </c>
      <c r="N2987" s="69">
        <v>23.02298234517821</v>
      </c>
      <c r="P2987" s="69">
        <v>235.096508</v>
      </c>
      <c r="Q2987">
        <v>0</v>
      </c>
      <c r="S2987" s="69">
        <v>340.64341899999999</v>
      </c>
      <c r="T2987">
        <v>0</v>
      </c>
      <c r="V2987" s="51">
        <v>5</v>
      </c>
      <c r="W2987" s="51">
        <v>0</v>
      </c>
      <c r="X2987" s="51">
        <v>28</v>
      </c>
    </row>
    <row r="2988" spans="1:24" x14ac:dyDescent="0.2">
      <c r="A2988">
        <v>27150</v>
      </c>
      <c r="B2988" t="s">
        <v>1674</v>
      </c>
      <c r="C2988" t="s">
        <v>1664</v>
      </c>
      <c r="D2988">
        <v>2018</v>
      </c>
      <c r="E2988" t="str">
        <f t="shared" si="46"/>
        <v>271502018</v>
      </c>
      <c r="F2988">
        <v>18433</v>
      </c>
      <c r="G2988" t="str">
        <f>VLOOKUP($A2988,CATMUN!$B$2:$C$1123,2,0)</f>
        <v>Bajo</v>
      </c>
      <c r="H2988" t="str">
        <f>VLOOKUP($A2988,CATMUN!$B$2:$D$1123,3,0)</f>
        <v>Municipios rurales</v>
      </c>
      <c r="I2988">
        <f>VLOOKUP($A2988,CATMUN!$B$2:$G$1123,4,0)</f>
        <v>0</v>
      </c>
      <c r="J2988">
        <f>VLOOKUP($A2988,CATMUN!$B$2:$G$1123,6,0)</f>
        <v>15</v>
      </c>
      <c r="K2988" s="69">
        <v>3133.8795150000001</v>
      </c>
      <c r="L2988" s="69">
        <v>484.42117360951084</v>
      </c>
      <c r="M2988" s="69">
        <v>2.98</v>
      </c>
      <c r="N2988" s="69">
        <v>23.02298234517821</v>
      </c>
      <c r="P2988" s="69">
        <v>235.096508</v>
      </c>
      <c r="Q2988">
        <v>0</v>
      </c>
      <c r="S2988" s="69">
        <v>340.64341899999999</v>
      </c>
      <c r="T2988">
        <v>0</v>
      </c>
      <c r="V2988" s="51">
        <v>5</v>
      </c>
      <c r="W2988" s="51">
        <v>9</v>
      </c>
      <c r="X2988" s="51">
        <v>28</v>
      </c>
    </row>
    <row r="2989" spans="1:24" x14ac:dyDescent="0.2">
      <c r="A2989">
        <v>27160</v>
      </c>
      <c r="B2989" t="s">
        <v>1675</v>
      </c>
      <c r="C2989" t="s">
        <v>1664</v>
      </c>
      <c r="D2989">
        <v>2018</v>
      </c>
      <c r="E2989" t="str">
        <f t="shared" si="46"/>
        <v>271602018</v>
      </c>
      <c r="F2989">
        <v>5635</v>
      </c>
      <c r="G2989" t="str">
        <f>VLOOKUP($A2989,CATMUN!$B$2:$C$1123,2,0)</f>
        <v>Medio</v>
      </c>
      <c r="H2989" t="str">
        <f>VLOOKUP($A2989,CATMUN!$B$2:$D$1123,3,0)</f>
        <v>Municipios rurales</v>
      </c>
      <c r="I2989">
        <f>VLOOKUP($A2989,CATMUN!$B$2:$G$1123,4,0)</f>
        <v>0</v>
      </c>
      <c r="J2989">
        <f>VLOOKUP($A2989,CATMUN!$B$2:$G$1123,6,0)</f>
        <v>15</v>
      </c>
      <c r="K2989" s="69">
        <v>246.83559599999998</v>
      </c>
      <c r="L2989" s="69">
        <v>484.42117360951084</v>
      </c>
      <c r="M2989" s="69">
        <v>0</v>
      </c>
      <c r="N2989" s="69">
        <v>23.02298234517821</v>
      </c>
      <c r="P2989" s="69">
        <v>235.096508</v>
      </c>
      <c r="Q2989">
        <v>0</v>
      </c>
      <c r="S2989" s="69">
        <v>340.64341899999999</v>
      </c>
      <c r="T2989">
        <v>0</v>
      </c>
      <c r="V2989" s="51">
        <v>5</v>
      </c>
      <c r="W2989" s="51">
        <v>0</v>
      </c>
      <c r="X2989" s="51">
        <v>28</v>
      </c>
    </row>
    <row r="2990" spans="1:24" x14ac:dyDescent="0.2">
      <c r="A2990">
        <v>27205</v>
      </c>
      <c r="B2990" t="s">
        <v>1676</v>
      </c>
      <c r="C2990" t="s">
        <v>1664</v>
      </c>
      <c r="D2990">
        <v>2018</v>
      </c>
      <c r="E2990" t="str">
        <f t="shared" si="46"/>
        <v>272052018</v>
      </c>
      <c r="F2990">
        <v>12663</v>
      </c>
      <c r="G2990" t="str">
        <f>VLOOKUP($A2990,CATMUN!$B$2:$C$1123,2,0)</f>
        <v>Medio</v>
      </c>
      <c r="H2990" t="str">
        <f>VLOOKUP($A2990,CATMUN!$B$2:$D$1123,3,0)</f>
        <v>Municipios rurales</v>
      </c>
      <c r="I2990">
        <f>VLOOKUP($A2990,CATMUN!$B$2:$G$1123,4,0)</f>
        <v>0</v>
      </c>
      <c r="J2990">
        <f>VLOOKUP($A2990,CATMUN!$B$2:$G$1123,6,0)</f>
        <v>15</v>
      </c>
      <c r="K2990" s="69">
        <v>139.059606</v>
      </c>
      <c r="L2990" s="69">
        <v>484.42117360951084</v>
      </c>
      <c r="N2990" s="69">
        <v>23.02298234517821</v>
      </c>
      <c r="P2990" s="69">
        <v>235.096508</v>
      </c>
      <c r="Q2990">
        <v>0</v>
      </c>
      <c r="S2990" s="69">
        <v>340.64341899999999</v>
      </c>
      <c r="T2990">
        <v>0</v>
      </c>
      <c r="V2990" s="51">
        <v>5</v>
      </c>
      <c r="W2990" s="51">
        <v>10</v>
      </c>
      <c r="X2990" s="51">
        <v>28</v>
      </c>
    </row>
    <row r="2991" spans="1:24" x14ac:dyDescent="0.2">
      <c r="A2991">
        <v>27245</v>
      </c>
      <c r="B2991" t="s">
        <v>1677</v>
      </c>
      <c r="C2991" t="s">
        <v>1664</v>
      </c>
      <c r="D2991">
        <v>2018</v>
      </c>
      <c r="E2991" t="str">
        <f t="shared" si="46"/>
        <v>272452018</v>
      </c>
      <c r="F2991">
        <v>8193</v>
      </c>
      <c r="G2991" t="str">
        <f>VLOOKUP($A2991,CATMUN!$B$2:$C$1123,2,0)</f>
        <v>Bajo</v>
      </c>
      <c r="H2991" t="str">
        <f>VLOOKUP($A2991,CATMUN!$B$2:$D$1123,3,0)</f>
        <v>Municipios rurales</v>
      </c>
      <c r="I2991">
        <f>VLOOKUP($A2991,CATMUN!$B$2:$G$1123,4,0)</f>
        <v>0</v>
      </c>
      <c r="J2991">
        <f>VLOOKUP($A2991,CATMUN!$B$2:$G$1123,6,0)</f>
        <v>15</v>
      </c>
      <c r="K2991" s="69">
        <v>93.503283999999994</v>
      </c>
      <c r="L2991" s="69">
        <v>484.42117360951084</v>
      </c>
      <c r="N2991" s="69">
        <v>23.02298234517821</v>
      </c>
      <c r="P2991" s="69">
        <v>235.096508</v>
      </c>
      <c r="Q2991">
        <v>0</v>
      </c>
      <c r="S2991" s="69">
        <v>340.64341899999999</v>
      </c>
      <c r="T2991">
        <v>0</v>
      </c>
      <c r="U2991">
        <v>0.73772899999999997</v>
      </c>
      <c r="V2991" s="51">
        <v>5</v>
      </c>
      <c r="W2991" s="51">
        <v>5</v>
      </c>
      <c r="X2991" s="51">
        <v>28</v>
      </c>
    </row>
    <row r="2992" spans="1:24" x14ac:dyDescent="0.2">
      <c r="A2992">
        <v>27250</v>
      </c>
      <c r="B2992" t="s">
        <v>1678</v>
      </c>
      <c r="C2992" t="s">
        <v>1664</v>
      </c>
      <c r="D2992">
        <v>2018</v>
      </c>
      <c r="E2992" t="str">
        <f t="shared" si="46"/>
        <v>272502018</v>
      </c>
      <c r="F2992">
        <v>21669</v>
      </c>
      <c r="G2992" t="str">
        <f>VLOOKUP($A2992,CATMUN!$B$2:$C$1123,2,0)</f>
        <v>Bajo</v>
      </c>
      <c r="H2992" t="str">
        <f>VLOOKUP($A2992,CATMUN!$B$2:$D$1123,3,0)</f>
        <v>Municipios rurales</v>
      </c>
      <c r="I2992">
        <f>VLOOKUP($A2992,CATMUN!$B$2:$G$1123,4,0)</f>
        <v>0</v>
      </c>
      <c r="J2992">
        <f>VLOOKUP($A2992,CATMUN!$B$2:$G$1123,6,0)</f>
        <v>15</v>
      </c>
      <c r="K2992" s="69">
        <v>1326.322676</v>
      </c>
      <c r="L2992" s="69">
        <v>484.42117360951084</v>
      </c>
      <c r="N2992" s="69">
        <v>23.02298234517821</v>
      </c>
      <c r="P2992" s="69">
        <v>235.096508</v>
      </c>
      <c r="Q2992">
        <v>0</v>
      </c>
      <c r="S2992" s="69">
        <v>340.64341899999999</v>
      </c>
      <c r="T2992">
        <v>0</v>
      </c>
      <c r="V2992" s="51">
        <v>5</v>
      </c>
      <c r="W2992" s="51">
        <v>0</v>
      </c>
      <c r="X2992" s="51">
        <v>28</v>
      </c>
    </row>
    <row r="2993" spans="1:24" x14ac:dyDescent="0.2">
      <c r="A2993">
        <v>27361</v>
      </c>
      <c r="B2993" t="s">
        <v>1679</v>
      </c>
      <c r="C2993" t="s">
        <v>1664</v>
      </c>
      <c r="D2993">
        <v>2018</v>
      </c>
      <c r="E2993" t="str">
        <f t="shared" si="46"/>
        <v>273612018</v>
      </c>
      <c r="F2993">
        <v>30742</v>
      </c>
      <c r="G2993" t="str">
        <f>VLOOKUP($A2993,CATMUN!$B$2:$C$1123,2,0)</f>
        <v>Medio</v>
      </c>
      <c r="H2993" t="str">
        <f>VLOOKUP($A2993,CATMUN!$B$2:$D$1123,3,0)</f>
        <v>Municipios rurales</v>
      </c>
      <c r="I2993">
        <f>VLOOKUP($A2993,CATMUN!$B$2:$G$1123,4,0)</f>
        <v>0</v>
      </c>
      <c r="J2993">
        <f>VLOOKUP($A2993,CATMUN!$B$2:$G$1123,6,0)</f>
        <v>15</v>
      </c>
      <c r="K2993" s="69">
        <v>996.58856800000001</v>
      </c>
      <c r="L2993" s="69">
        <v>484.42117360951084</v>
      </c>
      <c r="M2993" s="69">
        <v>1.256</v>
      </c>
      <c r="N2993" s="69">
        <v>23.02298234517821</v>
      </c>
      <c r="P2993" s="69">
        <v>235.096508</v>
      </c>
      <c r="Q2993">
        <v>0</v>
      </c>
      <c r="S2993" s="69">
        <v>340.64341899999999</v>
      </c>
      <c r="T2993">
        <v>0</v>
      </c>
      <c r="V2993" s="51">
        <v>5</v>
      </c>
      <c r="W2993" s="51">
        <v>76</v>
      </c>
      <c r="X2993" s="51">
        <v>28</v>
      </c>
    </row>
    <row r="2994" spans="1:24" x14ac:dyDescent="0.2">
      <c r="A2994">
        <v>27372</v>
      </c>
      <c r="B2994" t="s">
        <v>1680</v>
      </c>
      <c r="C2994" t="s">
        <v>1664</v>
      </c>
      <c r="D2994">
        <v>2018</v>
      </c>
      <c r="E2994" t="str">
        <f t="shared" si="46"/>
        <v>273722018</v>
      </c>
      <c r="F2994">
        <v>6685</v>
      </c>
      <c r="G2994" t="str">
        <f>VLOOKUP($A2994,CATMUN!$B$2:$C$1123,2,0)</f>
        <v>Alto</v>
      </c>
      <c r="H2994" t="str">
        <f>VLOOKUP($A2994,CATMUN!$B$2:$D$1123,3,0)</f>
        <v>Municipios rurales</v>
      </c>
      <c r="I2994">
        <f>VLOOKUP($A2994,CATMUN!$B$2:$G$1123,4,0)</f>
        <v>0</v>
      </c>
      <c r="J2994">
        <f>VLOOKUP($A2994,CATMUN!$B$2:$G$1123,6,0)</f>
        <v>15</v>
      </c>
      <c r="K2994" s="69">
        <v>2955.1285539999999</v>
      </c>
      <c r="L2994" s="69">
        <v>484.42117360951084</v>
      </c>
      <c r="M2994" s="69">
        <v>0</v>
      </c>
      <c r="N2994" s="69">
        <v>23.02298234517821</v>
      </c>
      <c r="P2994" s="69">
        <v>235.096508</v>
      </c>
      <c r="Q2994">
        <v>0</v>
      </c>
      <c r="S2994" s="69">
        <v>340.64341899999999</v>
      </c>
      <c r="T2994">
        <v>0</v>
      </c>
      <c r="V2994" s="51">
        <v>5</v>
      </c>
      <c r="W2994" s="51">
        <v>0</v>
      </c>
      <c r="X2994" s="51">
        <v>28</v>
      </c>
    </row>
    <row r="2995" spans="1:24" x14ac:dyDescent="0.2">
      <c r="A2995">
        <v>27413</v>
      </c>
      <c r="B2995" t="s">
        <v>1681</v>
      </c>
      <c r="C2995" t="s">
        <v>1664</v>
      </c>
      <c r="D2995">
        <v>2018</v>
      </c>
      <c r="E2995" t="str">
        <f t="shared" si="46"/>
        <v>274132018</v>
      </c>
      <c r="F2995">
        <v>9786</v>
      </c>
      <c r="G2995" t="str">
        <f>VLOOKUP($A2995,CATMUN!$B$2:$C$1123,2,0)</f>
        <v>Bajo</v>
      </c>
      <c r="H2995" t="str">
        <f>VLOOKUP($A2995,CATMUN!$B$2:$D$1123,3,0)</f>
        <v>Municipios rurales</v>
      </c>
      <c r="I2995">
        <f>VLOOKUP($A2995,CATMUN!$B$2:$G$1123,4,0)</f>
        <v>0</v>
      </c>
      <c r="J2995">
        <f>VLOOKUP($A2995,CATMUN!$B$2:$G$1123,6,0)</f>
        <v>15</v>
      </c>
      <c r="K2995" s="69">
        <v>440.74262400000003</v>
      </c>
      <c r="L2995" s="69">
        <v>484.42117360951084</v>
      </c>
      <c r="N2995" s="69">
        <v>23.02298234517821</v>
      </c>
      <c r="P2995" s="69">
        <v>235.096508</v>
      </c>
      <c r="Q2995">
        <v>0</v>
      </c>
      <c r="S2995" s="69">
        <v>340.64341899999999</v>
      </c>
      <c r="T2995">
        <v>0</v>
      </c>
      <c r="V2995" s="51">
        <v>5</v>
      </c>
      <c r="W2995" s="51">
        <v>0</v>
      </c>
      <c r="X2995" s="51">
        <v>28</v>
      </c>
    </row>
    <row r="2996" spans="1:24" x14ac:dyDescent="0.2">
      <c r="A2996">
        <v>27425</v>
      </c>
      <c r="B2996" t="s">
        <v>1682</v>
      </c>
      <c r="C2996" t="s">
        <v>1664</v>
      </c>
      <c r="D2996">
        <v>2018</v>
      </c>
      <c r="E2996" t="str">
        <f t="shared" si="46"/>
        <v>274252018</v>
      </c>
      <c r="F2996">
        <v>10672</v>
      </c>
      <c r="G2996" t="str">
        <f>VLOOKUP($A2996,CATMUN!$B$2:$C$1123,2,0)</f>
        <v>Bajo</v>
      </c>
      <c r="H2996" t="str">
        <f>VLOOKUP($A2996,CATMUN!$B$2:$D$1123,3,0)</f>
        <v>Municipios rurales</v>
      </c>
      <c r="I2996">
        <f>VLOOKUP($A2996,CATMUN!$B$2:$G$1123,4,0)</f>
        <v>0</v>
      </c>
      <c r="J2996">
        <f>VLOOKUP($A2996,CATMUN!$B$2:$G$1123,6,0)</f>
        <v>15</v>
      </c>
      <c r="K2996" s="69">
        <v>546.979691</v>
      </c>
      <c r="L2996" s="69">
        <v>484.42117360951084</v>
      </c>
      <c r="N2996" s="69">
        <v>23.02298234517821</v>
      </c>
      <c r="P2996" s="69">
        <v>235.096508</v>
      </c>
      <c r="Q2996">
        <v>0</v>
      </c>
      <c r="S2996" s="69">
        <v>340.64341899999999</v>
      </c>
      <c r="T2996">
        <v>0</v>
      </c>
      <c r="V2996" s="51">
        <v>5</v>
      </c>
      <c r="W2996" s="51" t="e">
        <v>#N/A</v>
      </c>
      <c r="X2996" s="51" t="e">
        <v>#N/A</v>
      </c>
    </row>
    <row r="2997" spans="1:24" x14ac:dyDescent="0.2">
      <c r="A2997">
        <v>27430</v>
      </c>
      <c r="B2997" t="s">
        <v>1683</v>
      </c>
      <c r="C2997" t="s">
        <v>1664</v>
      </c>
      <c r="D2997">
        <v>2018</v>
      </c>
      <c r="E2997" t="str">
        <f t="shared" si="46"/>
        <v>274302018</v>
      </c>
      <c r="F2997">
        <v>15109</v>
      </c>
      <c r="G2997" t="str">
        <f>VLOOKUP($A2997,CATMUN!$B$2:$C$1123,2,0)</f>
        <v>Alto</v>
      </c>
      <c r="H2997" t="str">
        <f>VLOOKUP($A2997,CATMUN!$B$2:$D$1123,3,0)</f>
        <v>Municipios rurales</v>
      </c>
      <c r="I2997">
        <f>VLOOKUP($A2997,CATMUN!$B$2:$G$1123,4,0)</f>
        <v>0</v>
      </c>
      <c r="J2997">
        <f>VLOOKUP($A2997,CATMUN!$B$2:$G$1123,6,0)</f>
        <v>15</v>
      </c>
      <c r="K2997" s="69">
        <v>1555.8472469999999</v>
      </c>
      <c r="L2997" s="69">
        <v>484.42117360951084</v>
      </c>
      <c r="N2997" s="69">
        <v>23.02298234517821</v>
      </c>
      <c r="P2997" s="69">
        <v>235.096508</v>
      </c>
      <c r="Q2997">
        <v>0</v>
      </c>
      <c r="S2997" s="69">
        <v>340.64341899999999</v>
      </c>
      <c r="T2997">
        <v>0</v>
      </c>
      <c r="V2997" s="51">
        <v>5</v>
      </c>
      <c r="W2997" s="51">
        <v>2</v>
      </c>
      <c r="X2997" s="51">
        <v>28</v>
      </c>
    </row>
    <row r="2998" spans="1:24" x14ac:dyDescent="0.2">
      <c r="A2998">
        <v>27450</v>
      </c>
      <c r="B2998" t="s">
        <v>1684</v>
      </c>
      <c r="C2998" t="s">
        <v>1664</v>
      </c>
      <c r="D2998">
        <v>2018</v>
      </c>
      <c r="E2998" t="str">
        <f t="shared" si="46"/>
        <v>274502018</v>
      </c>
      <c r="F2998">
        <v>10579</v>
      </c>
      <c r="G2998" t="str">
        <f>VLOOKUP($A2998,CATMUN!$B$2:$C$1123,2,0)</f>
        <v>Bajo</v>
      </c>
      <c r="H2998" t="str">
        <f>VLOOKUP($A2998,CATMUN!$B$2:$D$1123,3,0)</f>
        <v>Municipios rurales</v>
      </c>
      <c r="I2998">
        <f>VLOOKUP($A2998,CATMUN!$B$2:$G$1123,4,0)</f>
        <v>0</v>
      </c>
      <c r="J2998">
        <f>VLOOKUP($A2998,CATMUN!$B$2:$G$1123,6,0)</f>
        <v>15</v>
      </c>
      <c r="K2998" s="69">
        <v>1.3268382900000002</v>
      </c>
      <c r="L2998" s="69">
        <v>484.42117360951084</v>
      </c>
      <c r="N2998" s="69">
        <v>23.02298234517821</v>
      </c>
      <c r="P2998" s="69">
        <v>235.096508</v>
      </c>
      <c r="Q2998">
        <v>0</v>
      </c>
      <c r="S2998" s="69">
        <v>340.64341899999999</v>
      </c>
      <c r="T2998">
        <v>0</v>
      </c>
      <c r="V2998" s="51">
        <v>5</v>
      </c>
      <c r="W2998" s="51">
        <v>25</v>
      </c>
      <c r="X2998" s="51">
        <v>28</v>
      </c>
    </row>
    <row r="2999" spans="1:24" x14ac:dyDescent="0.2">
      <c r="A2999">
        <v>27491</v>
      </c>
      <c r="B2999" t="s">
        <v>1685</v>
      </c>
      <c r="C2999" t="s">
        <v>1664</v>
      </c>
      <c r="D2999">
        <v>2018</v>
      </c>
      <c r="E2999" t="str">
        <f t="shared" si="46"/>
        <v>274912018</v>
      </c>
      <c r="F2999">
        <v>9153</v>
      </c>
      <c r="G2999" t="str">
        <f>VLOOKUP($A2999,CATMUN!$B$2:$C$1123,2,0)</f>
        <v>Bajo</v>
      </c>
      <c r="H2999" t="str">
        <f>VLOOKUP($A2999,CATMUN!$B$2:$D$1123,3,0)</f>
        <v>Municipios rurales</v>
      </c>
      <c r="I2999">
        <f>VLOOKUP($A2999,CATMUN!$B$2:$G$1123,4,0)</f>
        <v>0</v>
      </c>
      <c r="J2999">
        <f>VLOOKUP($A2999,CATMUN!$B$2:$G$1123,6,0)</f>
        <v>15</v>
      </c>
      <c r="K2999" s="69">
        <v>2.6656909999999998</v>
      </c>
      <c r="L2999" s="69">
        <v>484.42117360951084</v>
      </c>
      <c r="N2999" s="69">
        <v>23.02298234517821</v>
      </c>
      <c r="P2999" s="69">
        <v>235.096508</v>
      </c>
      <c r="Q2999">
        <v>0</v>
      </c>
      <c r="S2999" s="69">
        <v>340.64341899999999</v>
      </c>
      <c r="T2999">
        <v>0</v>
      </c>
      <c r="V2999" s="51">
        <v>5</v>
      </c>
      <c r="W2999" s="51">
        <v>0</v>
      </c>
      <c r="X2999" s="51">
        <v>28</v>
      </c>
    </row>
    <row r="3000" spans="1:24" x14ac:dyDescent="0.2">
      <c r="A3000">
        <v>27495</v>
      </c>
      <c r="B3000" t="s">
        <v>1686</v>
      </c>
      <c r="C3000" t="s">
        <v>1664</v>
      </c>
      <c r="D3000">
        <v>2018</v>
      </c>
      <c r="E3000" t="str">
        <f t="shared" si="46"/>
        <v>274952018</v>
      </c>
      <c r="F3000">
        <v>16223</v>
      </c>
      <c r="G3000" t="str">
        <f>VLOOKUP($A3000,CATMUN!$B$2:$C$1123,2,0)</f>
        <v>Bajo</v>
      </c>
      <c r="H3000" t="str">
        <f>VLOOKUP($A3000,CATMUN!$B$2:$D$1123,3,0)</f>
        <v>Municipios rurales</v>
      </c>
      <c r="I3000">
        <f>VLOOKUP($A3000,CATMUN!$B$2:$G$1123,4,0)</f>
        <v>0</v>
      </c>
      <c r="J3000">
        <f>VLOOKUP($A3000,CATMUN!$B$2:$G$1123,6,0)</f>
        <v>15</v>
      </c>
      <c r="K3000" s="69">
        <v>451.78688699999998</v>
      </c>
      <c r="L3000" s="69">
        <v>484.42117360951084</v>
      </c>
      <c r="M3000" s="69">
        <v>0.86199999999999999</v>
      </c>
      <c r="N3000" s="69">
        <v>23.02298234517821</v>
      </c>
      <c r="P3000" s="69">
        <v>235.096508</v>
      </c>
      <c r="Q3000">
        <v>0</v>
      </c>
      <c r="S3000" s="69">
        <v>340.64341899999999</v>
      </c>
      <c r="T3000">
        <v>0</v>
      </c>
      <c r="V3000" s="51">
        <v>3</v>
      </c>
      <c r="W3000" s="51">
        <v>0</v>
      </c>
      <c r="X3000" s="51">
        <v>31</v>
      </c>
    </row>
    <row r="3001" spans="1:24" x14ac:dyDescent="0.2">
      <c r="A3001">
        <v>27580</v>
      </c>
      <c r="B3001" t="s">
        <v>1687</v>
      </c>
      <c r="C3001" t="s">
        <v>1664</v>
      </c>
      <c r="D3001">
        <v>2018</v>
      </c>
      <c r="E3001" t="str">
        <f t="shared" si="46"/>
        <v>275802018</v>
      </c>
      <c r="F3001">
        <v>5467</v>
      </c>
      <c r="G3001" t="str">
        <f>VLOOKUP($A3001,CATMUN!$B$2:$C$1123,2,0)</f>
        <v>Bajo</v>
      </c>
      <c r="H3001" t="str">
        <f>VLOOKUP($A3001,CATMUN!$B$2:$D$1123,3,0)</f>
        <v>Municipios rurales</v>
      </c>
      <c r="I3001">
        <f>VLOOKUP($A3001,CATMUN!$B$2:$G$1123,4,0)</f>
        <v>0</v>
      </c>
      <c r="J3001">
        <f>VLOOKUP($A3001,CATMUN!$B$2:$G$1123,6,0)</f>
        <v>15</v>
      </c>
      <c r="K3001" s="69">
        <v>0</v>
      </c>
      <c r="L3001" s="69">
        <v>484.42117360951084</v>
      </c>
      <c r="N3001" s="69">
        <v>23.02298234517821</v>
      </c>
      <c r="P3001" s="69">
        <v>235.096508</v>
      </c>
      <c r="Q3001">
        <v>0</v>
      </c>
      <c r="S3001" s="69">
        <v>340.64341899999999</v>
      </c>
      <c r="T3001">
        <v>0</v>
      </c>
      <c r="V3001" s="51">
        <v>5</v>
      </c>
      <c r="W3001" s="51" t="e">
        <v>#N/A</v>
      </c>
      <c r="X3001" s="51" t="e">
        <v>#N/A</v>
      </c>
    </row>
    <row r="3002" spans="1:24" x14ac:dyDescent="0.2">
      <c r="A3002">
        <v>27600</v>
      </c>
      <c r="B3002" t="s">
        <v>1688</v>
      </c>
      <c r="C3002" t="s">
        <v>1664</v>
      </c>
      <c r="D3002">
        <v>2018</v>
      </c>
      <c r="E3002" t="str">
        <f t="shared" si="46"/>
        <v>276002018</v>
      </c>
      <c r="F3002">
        <v>8236</v>
      </c>
      <c r="G3002" t="str">
        <f>VLOOKUP($A3002,CATMUN!$B$2:$C$1123,2,0)</f>
        <v>Bajo</v>
      </c>
      <c r="H3002" t="str">
        <f>VLOOKUP($A3002,CATMUN!$B$2:$D$1123,3,0)</f>
        <v>Municipios rurales</v>
      </c>
      <c r="I3002">
        <f>VLOOKUP($A3002,CATMUN!$B$2:$G$1123,4,0)</f>
        <v>0</v>
      </c>
      <c r="J3002">
        <f>VLOOKUP($A3002,CATMUN!$B$2:$G$1123,6,0)</f>
        <v>15</v>
      </c>
      <c r="K3002" s="69">
        <v>0</v>
      </c>
      <c r="L3002" s="69">
        <v>484.42117360951084</v>
      </c>
      <c r="M3002" s="69">
        <v>0</v>
      </c>
      <c r="N3002" s="69">
        <v>23.02298234517821</v>
      </c>
      <c r="P3002" s="69">
        <v>235.096508</v>
      </c>
      <c r="Q3002">
        <v>0</v>
      </c>
      <c r="S3002" s="69">
        <v>340.64341899999999</v>
      </c>
      <c r="T3002">
        <v>0</v>
      </c>
      <c r="V3002" s="51">
        <v>5</v>
      </c>
      <c r="W3002" s="51">
        <v>0</v>
      </c>
      <c r="X3002" s="51">
        <v>28</v>
      </c>
    </row>
    <row r="3003" spans="1:24" x14ac:dyDescent="0.2">
      <c r="A3003">
        <v>27615</v>
      </c>
      <c r="B3003" t="s">
        <v>1430</v>
      </c>
      <c r="C3003" t="s">
        <v>1664</v>
      </c>
      <c r="D3003">
        <v>2018</v>
      </c>
      <c r="E3003" t="str">
        <f t="shared" si="46"/>
        <v>276152018</v>
      </c>
      <c r="F3003">
        <v>53449</v>
      </c>
      <c r="G3003" t="str">
        <f>VLOOKUP($A3003,CATMUN!$B$2:$C$1123,2,0)</f>
        <v>Medio</v>
      </c>
      <c r="H3003" t="str">
        <f>VLOOKUP($A3003,CATMUN!$B$2:$D$1123,3,0)</f>
        <v>Municipios rurales</v>
      </c>
      <c r="I3003">
        <f>VLOOKUP($A3003,CATMUN!$B$2:$G$1123,4,0)</f>
        <v>0</v>
      </c>
      <c r="J3003">
        <f>VLOOKUP($A3003,CATMUN!$B$2:$G$1123,6,0)</f>
        <v>15</v>
      </c>
      <c r="K3003" s="69">
        <v>7179.7561220000007</v>
      </c>
      <c r="L3003" s="69">
        <v>484.42117360951084</v>
      </c>
      <c r="M3003" s="69">
        <v>0.13020699999999999</v>
      </c>
      <c r="N3003" s="69">
        <v>23.02298234517821</v>
      </c>
      <c r="P3003" s="69">
        <v>235.096508</v>
      </c>
      <c r="Q3003">
        <v>0</v>
      </c>
      <c r="S3003" s="69">
        <v>340.64341899999999</v>
      </c>
      <c r="T3003">
        <v>0</v>
      </c>
      <c r="V3003" s="51">
        <v>5</v>
      </c>
      <c r="W3003" s="51">
        <v>8</v>
      </c>
      <c r="X3003" s="51">
        <v>28</v>
      </c>
    </row>
    <row r="3004" spans="1:24" x14ac:dyDescent="0.2">
      <c r="A3004">
        <v>27660</v>
      </c>
      <c r="B3004" t="s">
        <v>1689</v>
      </c>
      <c r="C3004" t="s">
        <v>1664</v>
      </c>
      <c r="D3004">
        <v>2018</v>
      </c>
      <c r="E3004" t="str">
        <f t="shared" si="46"/>
        <v>276602018</v>
      </c>
      <c r="F3004">
        <v>5114</v>
      </c>
      <c r="G3004" t="str">
        <f>VLOOKUP($A3004,CATMUN!$B$2:$C$1123,2,0)</f>
        <v>Medio</v>
      </c>
      <c r="H3004" t="str">
        <f>VLOOKUP($A3004,CATMUN!$B$2:$D$1123,3,0)</f>
        <v>Municipios rurales</v>
      </c>
      <c r="I3004">
        <f>VLOOKUP($A3004,CATMUN!$B$2:$G$1123,4,0)</f>
        <v>0</v>
      </c>
      <c r="J3004">
        <f>VLOOKUP($A3004,CATMUN!$B$2:$G$1123,6,0)</f>
        <v>15</v>
      </c>
      <c r="K3004" s="69">
        <v>470.81782299999998</v>
      </c>
      <c r="L3004" s="69">
        <v>484.42117360951084</v>
      </c>
      <c r="M3004" s="69">
        <v>0.50065300000000001</v>
      </c>
      <c r="N3004" s="69">
        <v>23.02298234517821</v>
      </c>
      <c r="P3004" s="69">
        <v>235.096508</v>
      </c>
      <c r="Q3004">
        <v>0</v>
      </c>
      <c r="S3004" s="69">
        <v>340.64341899999999</v>
      </c>
      <c r="T3004">
        <v>0</v>
      </c>
      <c r="V3004" s="51">
        <v>3</v>
      </c>
      <c r="W3004" s="51">
        <v>2</v>
      </c>
      <c r="X3004" s="51">
        <v>31</v>
      </c>
    </row>
    <row r="3005" spans="1:24" x14ac:dyDescent="0.2">
      <c r="A3005">
        <v>27745</v>
      </c>
      <c r="B3005" t="s">
        <v>1690</v>
      </c>
      <c r="C3005" t="s">
        <v>1664</v>
      </c>
      <c r="D3005">
        <v>2018</v>
      </c>
      <c r="E3005" t="str">
        <f t="shared" si="46"/>
        <v>277452018</v>
      </c>
      <c r="F3005">
        <v>3174</v>
      </c>
      <c r="G3005" t="str">
        <f>VLOOKUP($A3005,CATMUN!$B$2:$C$1123,2,0)</f>
        <v>Bajo</v>
      </c>
      <c r="H3005" t="str">
        <f>VLOOKUP($A3005,CATMUN!$B$2:$D$1123,3,0)</f>
        <v>Municipios rurales</v>
      </c>
      <c r="I3005">
        <f>VLOOKUP($A3005,CATMUN!$B$2:$G$1123,4,0)</f>
        <v>0</v>
      </c>
      <c r="J3005">
        <f>VLOOKUP($A3005,CATMUN!$B$2:$G$1123,6,0)</f>
        <v>15</v>
      </c>
      <c r="K3005" s="69">
        <v>154.564448</v>
      </c>
      <c r="L3005" s="69">
        <v>484.42117360951084</v>
      </c>
      <c r="M3005" s="69">
        <v>2.85</v>
      </c>
      <c r="N3005" s="69">
        <v>23.02298234517821</v>
      </c>
      <c r="P3005" s="69">
        <v>235.096508</v>
      </c>
      <c r="Q3005">
        <v>0</v>
      </c>
      <c r="S3005" s="69">
        <v>340.64341899999999</v>
      </c>
      <c r="T3005">
        <v>0</v>
      </c>
      <c r="V3005" s="51">
        <v>5</v>
      </c>
      <c r="W3005" s="51">
        <v>17</v>
      </c>
      <c r="X3005" s="51">
        <v>28</v>
      </c>
    </row>
    <row r="3006" spans="1:24" x14ac:dyDescent="0.2">
      <c r="A3006">
        <v>27787</v>
      </c>
      <c r="B3006" t="s">
        <v>1691</v>
      </c>
      <c r="C3006" t="s">
        <v>1664</v>
      </c>
      <c r="D3006">
        <v>2018</v>
      </c>
      <c r="E3006" t="str">
        <f t="shared" si="46"/>
        <v>277872018</v>
      </c>
      <c r="F3006">
        <v>18011</v>
      </c>
      <c r="G3006" t="str">
        <f>VLOOKUP($A3006,CATMUN!$B$2:$C$1123,2,0)</f>
        <v>Bajo</v>
      </c>
      <c r="H3006" t="str">
        <f>VLOOKUP($A3006,CATMUN!$B$2:$D$1123,3,0)</f>
        <v>Municipios rurales</v>
      </c>
      <c r="I3006">
        <f>VLOOKUP($A3006,CATMUN!$B$2:$G$1123,4,0)</f>
        <v>0</v>
      </c>
      <c r="J3006">
        <f>VLOOKUP($A3006,CATMUN!$B$2:$G$1123,6,0)</f>
        <v>15</v>
      </c>
      <c r="K3006" s="69">
        <v>623.78384699999992</v>
      </c>
      <c r="L3006" s="69">
        <v>484.42117360951084</v>
      </c>
      <c r="M3006" s="69">
        <v>1.8504939999999999</v>
      </c>
      <c r="N3006" s="69">
        <v>23.02298234517821</v>
      </c>
      <c r="O3006" s="69">
        <v>0</v>
      </c>
      <c r="P3006" s="69">
        <v>235.096508</v>
      </c>
      <c r="Q3006">
        <v>0</v>
      </c>
      <c r="S3006" s="69">
        <v>340.64341899999999</v>
      </c>
      <c r="T3006">
        <v>0</v>
      </c>
      <c r="V3006" s="51">
        <v>5</v>
      </c>
      <c r="W3006" s="51">
        <v>16</v>
      </c>
      <c r="X3006" s="51">
        <v>28</v>
      </c>
    </row>
    <row r="3007" spans="1:24" x14ac:dyDescent="0.2">
      <c r="A3007">
        <v>27800</v>
      </c>
      <c r="B3007" t="s">
        <v>1692</v>
      </c>
      <c r="C3007" t="s">
        <v>1664</v>
      </c>
      <c r="D3007">
        <v>2018</v>
      </c>
      <c r="E3007" t="str">
        <f t="shared" si="46"/>
        <v>278002018</v>
      </c>
      <c r="F3007">
        <v>12854</v>
      </c>
      <c r="G3007" t="str">
        <f>VLOOKUP($A3007,CATMUN!$B$2:$C$1123,2,0)</f>
        <v>Bajo</v>
      </c>
      <c r="H3007" t="str">
        <f>VLOOKUP($A3007,CATMUN!$B$2:$D$1123,3,0)</f>
        <v>Municipios rurales</v>
      </c>
      <c r="I3007">
        <f>VLOOKUP($A3007,CATMUN!$B$2:$G$1123,4,0)</f>
        <v>0</v>
      </c>
      <c r="J3007">
        <f>VLOOKUP($A3007,CATMUN!$B$2:$G$1123,6,0)</f>
        <v>15</v>
      </c>
      <c r="K3007" s="69">
        <v>849.51572400000009</v>
      </c>
      <c r="L3007" s="69">
        <v>484.42117360951084</v>
      </c>
      <c r="M3007" s="69">
        <v>0.19</v>
      </c>
      <c r="N3007" s="69">
        <v>23.02298234517821</v>
      </c>
      <c r="P3007" s="69">
        <v>235.096508</v>
      </c>
      <c r="Q3007">
        <v>0</v>
      </c>
      <c r="S3007" s="69">
        <v>340.64341899999999</v>
      </c>
      <c r="T3007">
        <v>0</v>
      </c>
      <c r="V3007" s="51">
        <v>5</v>
      </c>
      <c r="W3007" s="51">
        <v>5</v>
      </c>
      <c r="X3007" s="51">
        <v>28</v>
      </c>
    </row>
    <row r="3008" spans="1:24" x14ac:dyDescent="0.2">
      <c r="A3008">
        <v>41006</v>
      </c>
      <c r="B3008" t="s">
        <v>1696</v>
      </c>
      <c r="C3008" t="s">
        <v>1694</v>
      </c>
      <c r="D3008">
        <v>2018</v>
      </c>
      <c r="E3008" t="str">
        <f t="shared" si="46"/>
        <v>410062018</v>
      </c>
      <c r="F3008">
        <v>24774</v>
      </c>
      <c r="G3008" t="str">
        <f>VLOOKUP($A3008,CATMUN!$B$2:$C$1123,2,0)</f>
        <v>Medio</v>
      </c>
      <c r="H3008" t="str">
        <f>VLOOKUP($A3008,CATMUN!$B$2:$D$1123,3,0)</f>
        <v>Municipios rurales</v>
      </c>
      <c r="I3008">
        <f>VLOOKUP($A3008,CATMUN!$B$2:$G$1123,4,0)</f>
        <v>0</v>
      </c>
      <c r="J3008">
        <f>VLOOKUP($A3008,CATMUN!$B$2:$G$1123,6,0)</f>
        <v>15</v>
      </c>
      <c r="K3008" s="69">
        <v>251.13885200000001</v>
      </c>
      <c r="L3008" s="69">
        <v>484.42117360951084</v>
      </c>
      <c r="M3008" s="69">
        <v>15.366530000000001</v>
      </c>
      <c r="N3008" s="69">
        <v>23.02298234517821</v>
      </c>
      <c r="P3008" s="69">
        <v>235.096508</v>
      </c>
      <c r="Q3008">
        <v>0</v>
      </c>
      <c r="S3008" s="69">
        <v>340.64341899999999</v>
      </c>
      <c r="T3008">
        <v>0</v>
      </c>
      <c r="V3008" s="51">
        <v>5</v>
      </c>
      <c r="W3008" s="51">
        <v>40</v>
      </c>
      <c r="X3008" s="51">
        <v>28</v>
      </c>
    </row>
    <row r="3009" spans="1:24" x14ac:dyDescent="0.2">
      <c r="A3009">
        <v>41013</v>
      </c>
      <c r="B3009" t="s">
        <v>1697</v>
      </c>
      <c r="C3009" t="s">
        <v>1694</v>
      </c>
      <c r="D3009">
        <v>2018</v>
      </c>
      <c r="E3009" t="str">
        <f t="shared" si="46"/>
        <v>410132018</v>
      </c>
      <c r="F3009">
        <v>8800</v>
      </c>
      <c r="G3009" t="str">
        <f>VLOOKUP($A3009,CATMUN!$B$2:$C$1123,2,0)</f>
        <v>Medio</v>
      </c>
      <c r="H3009" t="str">
        <f>VLOOKUP($A3009,CATMUN!$B$2:$D$1123,3,0)</f>
        <v>Municipios rurales</v>
      </c>
      <c r="I3009">
        <f>VLOOKUP($A3009,CATMUN!$B$2:$G$1123,4,0)</f>
        <v>0</v>
      </c>
      <c r="J3009">
        <f>VLOOKUP($A3009,CATMUN!$B$2:$G$1123,6,0)</f>
        <v>15</v>
      </c>
      <c r="K3009" s="69">
        <v>390.424283</v>
      </c>
      <c r="L3009" s="69">
        <v>484.42117360951084</v>
      </c>
      <c r="M3009" s="69">
        <v>0.99939999999999996</v>
      </c>
      <c r="N3009" s="69">
        <v>23.02298234517821</v>
      </c>
      <c r="P3009" s="69">
        <v>235.096508</v>
      </c>
      <c r="Q3009">
        <v>0</v>
      </c>
      <c r="S3009" s="69">
        <v>340.64341899999999</v>
      </c>
      <c r="T3009">
        <v>0</v>
      </c>
      <c r="V3009" s="51">
        <v>5</v>
      </c>
      <c r="W3009" s="51">
        <v>17</v>
      </c>
      <c r="X3009" s="51">
        <v>28</v>
      </c>
    </row>
    <row r="3010" spans="1:24" x14ac:dyDescent="0.2">
      <c r="A3010">
        <v>41016</v>
      </c>
      <c r="B3010" t="s">
        <v>1698</v>
      </c>
      <c r="C3010" t="s">
        <v>1694</v>
      </c>
      <c r="D3010">
        <v>2018</v>
      </c>
      <c r="E3010" t="str">
        <f t="shared" ref="E3010:E3073" si="47">A3010&amp;D3010</f>
        <v>410162018</v>
      </c>
      <c r="F3010">
        <v>16163</v>
      </c>
      <c r="G3010" t="str">
        <f>VLOOKUP($A3010,CATMUN!$B$2:$C$1123,2,0)</f>
        <v>Medio</v>
      </c>
      <c r="H3010" t="str">
        <f>VLOOKUP($A3010,CATMUN!$B$2:$D$1123,3,0)</f>
        <v>Municipios rurales</v>
      </c>
      <c r="I3010">
        <f>VLOOKUP($A3010,CATMUN!$B$2:$G$1123,4,0)</f>
        <v>0</v>
      </c>
      <c r="J3010">
        <f>VLOOKUP($A3010,CATMUN!$B$2:$G$1123,6,0)</f>
        <v>15</v>
      </c>
      <c r="K3010" s="69">
        <v>319.98077699999999</v>
      </c>
      <c r="L3010" s="69">
        <v>484.42117360951084</v>
      </c>
      <c r="M3010" s="69">
        <v>3.5339740000000002</v>
      </c>
      <c r="N3010" s="69">
        <v>23.02298234517821</v>
      </c>
      <c r="P3010" s="69">
        <v>235.096508</v>
      </c>
      <c r="Q3010">
        <v>0</v>
      </c>
      <c r="S3010" s="69">
        <v>340.64341899999999</v>
      </c>
      <c r="T3010">
        <v>0</v>
      </c>
      <c r="V3010" s="51">
        <v>5</v>
      </c>
      <c r="W3010" s="51">
        <v>0</v>
      </c>
      <c r="X3010" s="51">
        <v>28</v>
      </c>
    </row>
    <row r="3011" spans="1:24" x14ac:dyDescent="0.2">
      <c r="A3011">
        <v>41020</v>
      </c>
      <c r="B3011" t="s">
        <v>1699</v>
      </c>
      <c r="C3011" t="s">
        <v>1694</v>
      </c>
      <c r="D3011">
        <v>2018</v>
      </c>
      <c r="E3011" t="str">
        <f t="shared" si="47"/>
        <v>410202018</v>
      </c>
      <c r="F3011">
        <v>22481</v>
      </c>
      <c r="G3011" t="str">
        <f>VLOOKUP($A3011,CATMUN!$B$2:$C$1123,2,0)</f>
        <v>Medio</v>
      </c>
      <c r="H3011" t="str">
        <f>VLOOKUP($A3011,CATMUN!$B$2:$D$1123,3,0)</f>
        <v>Municipios rurales</v>
      </c>
      <c r="I3011">
        <f>VLOOKUP($A3011,CATMUN!$B$2:$G$1123,4,0)</f>
        <v>0</v>
      </c>
      <c r="J3011">
        <f>VLOOKUP($A3011,CATMUN!$B$2:$G$1123,6,0)</f>
        <v>15</v>
      </c>
      <c r="K3011" s="69">
        <v>201.315832</v>
      </c>
      <c r="L3011" s="69">
        <v>484.42117360951084</v>
      </c>
      <c r="M3011" s="69">
        <v>10.776508</v>
      </c>
      <c r="N3011" s="69">
        <v>23.02298234517821</v>
      </c>
      <c r="P3011" s="69">
        <v>235.096508</v>
      </c>
      <c r="Q3011">
        <v>0</v>
      </c>
      <c r="S3011" s="69">
        <v>340.64341899999999</v>
      </c>
      <c r="T3011">
        <v>0</v>
      </c>
      <c r="U3011">
        <v>17.245249999999999</v>
      </c>
      <c r="V3011" s="51">
        <v>5</v>
      </c>
      <c r="W3011" s="51">
        <v>19</v>
      </c>
      <c r="X3011" s="51">
        <v>28</v>
      </c>
    </row>
    <row r="3012" spans="1:24" x14ac:dyDescent="0.2">
      <c r="A3012">
        <v>41026</v>
      </c>
      <c r="B3012" t="s">
        <v>1700</v>
      </c>
      <c r="C3012" t="s">
        <v>1694</v>
      </c>
      <c r="D3012">
        <v>2018</v>
      </c>
      <c r="E3012" t="str">
        <f t="shared" si="47"/>
        <v>410262018</v>
      </c>
      <c r="F3012">
        <v>4275</v>
      </c>
      <c r="G3012" t="str">
        <f>VLOOKUP($A3012,CATMUN!$B$2:$C$1123,2,0)</f>
        <v>Alto</v>
      </c>
      <c r="H3012" t="str">
        <f>VLOOKUP($A3012,CATMUN!$B$2:$D$1123,3,0)</f>
        <v>Municipios rurales</v>
      </c>
      <c r="I3012">
        <f>VLOOKUP($A3012,CATMUN!$B$2:$G$1123,4,0)</f>
        <v>0</v>
      </c>
      <c r="J3012">
        <f>VLOOKUP($A3012,CATMUN!$B$2:$G$1123,6,0)</f>
        <v>15</v>
      </c>
      <c r="K3012" s="69">
        <v>147.97765200000001</v>
      </c>
      <c r="L3012" s="69">
        <v>484.42117360951084</v>
      </c>
      <c r="M3012" s="69">
        <v>24.863144000000002</v>
      </c>
      <c r="N3012" s="69">
        <v>23.02298234517821</v>
      </c>
      <c r="P3012" s="69">
        <v>235.096508</v>
      </c>
      <c r="Q3012">
        <v>0</v>
      </c>
      <c r="S3012" s="69">
        <v>340.64341899999999</v>
      </c>
      <c r="T3012">
        <v>0</v>
      </c>
      <c r="V3012" s="51">
        <v>5</v>
      </c>
      <c r="W3012" s="51">
        <v>8</v>
      </c>
      <c r="X3012" s="51">
        <v>28</v>
      </c>
    </row>
    <row r="3013" spans="1:24" x14ac:dyDescent="0.2">
      <c r="A3013">
        <v>41078</v>
      </c>
      <c r="B3013" t="s">
        <v>1701</v>
      </c>
      <c r="C3013" t="s">
        <v>1694</v>
      </c>
      <c r="D3013">
        <v>2018</v>
      </c>
      <c r="E3013" t="str">
        <f t="shared" si="47"/>
        <v>410782018</v>
      </c>
      <c r="F3013">
        <v>8338</v>
      </c>
      <c r="G3013" t="str">
        <f>VLOOKUP($A3013,CATMUN!$B$2:$C$1123,2,0)</f>
        <v>Medio</v>
      </c>
      <c r="H3013" t="str">
        <f>VLOOKUP($A3013,CATMUN!$B$2:$D$1123,3,0)</f>
        <v>Municipios rurales</v>
      </c>
      <c r="I3013">
        <f>VLOOKUP($A3013,CATMUN!$B$2:$G$1123,4,0)</f>
        <v>0</v>
      </c>
      <c r="J3013">
        <f>VLOOKUP($A3013,CATMUN!$B$2:$G$1123,6,0)</f>
        <v>15</v>
      </c>
      <c r="K3013" s="69">
        <v>189.95522599999998</v>
      </c>
      <c r="L3013" s="69">
        <v>484.42117360951084</v>
      </c>
      <c r="N3013" s="69">
        <v>23.02298234517821</v>
      </c>
      <c r="P3013" s="69">
        <v>235.096508</v>
      </c>
      <c r="Q3013">
        <v>0</v>
      </c>
      <c r="S3013" s="69">
        <v>340.64341899999999</v>
      </c>
      <c r="T3013">
        <v>0</v>
      </c>
      <c r="V3013" s="51">
        <v>5</v>
      </c>
      <c r="W3013" s="51">
        <v>7</v>
      </c>
      <c r="X3013" s="51">
        <v>28</v>
      </c>
    </row>
    <row r="3014" spans="1:24" x14ac:dyDescent="0.2">
      <c r="A3014">
        <v>41206</v>
      </c>
      <c r="B3014" t="s">
        <v>1703</v>
      </c>
      <c r="C3014" t="s">
        <v>1694</v>
      </c>
      <c r="D3014">
        <v>2018</v>
      </c>
      <c r="E3014" t="str">
        <f t="shared" si="47"/>
        <v>412062018</v>
      </c>
      <c r="F3014">
        <v>7285</v>
      </c>
      <c r="G3014" t="str">
        <f>VLOOKUP($A3014,CATMUN!$B$2:$C$1123,2,0)</f>
        <v>Bajo</v>
      </c>
      <c r="H3014" t="str">
        <f>VLOOKUP($A3014,CATMUN!$B$2:$D$1123,3,0)</f>
        <v>Municipios rurales</v>
      </c>
      <c r="I3014">
        <f>VLOOKUP($A3014,CATMUN!$B$2:$G$1123,4,0)</f>
        <v>0</v>
      </c>
      <c r="J3014">
        <f>VLOOKUP($A3014,CATMUN!$B$2:$G$1123,6,0)</f>
        <v>15</v>
      </c>
      <c r="K3014" s="69">
        <v>40.674949999999995</v>
      </c>
      <c r="L3014" s="69">
        <v>484.42117360951084</v>
      </c>
      <c r="M3014" s="69">
        <v>0</v>
      </c>
      <c r="N3014" s="69">
        <v>23.02298234517821</v>
      </c>
      <c r="P3014" s="69">
        <v>235.096508</v>
      </c>
      <c r="Q3014">
        <v>0</v>
      </c>
      <c r="S3014" s="69">
        <v>340.64341899999999</v>
      </c>
      <c r="T3014">
        <v>0</v>
      </c>
      <c r="V3014" s="51">
        <v>5</v>
      </c>
      <c r="W3014" s="51">
        <v>5</v>
      </c>
      <c r="X3014" s="51">
        <v>28</v>
      </c>
    </row>
    <row r="3015" spans="1:24" x14ac:dyDescent="0.2">
      <c r="A3015">
        <v>41244</v>
      </c>
      <c r="B3015" t="s">
        <v>1704</v>
      </c>
      <c r="C3015" t="s">
        <v>1694</v>
      </c>
      <c r="D3015">
        <v>2018</v>
      </c>
      <c r="E3015" t="str">
        <f t="shared" si="47"/>
        <v>412442018</v>
      </c>
      <c r="F3015">
        <v>4211</v>
      </c>
      <c r="G3015" t="str">
        <f>VLOOKUP($A3015,CATMUN!$B$2:$C$1123,2,0)</f>
        <v>Medio</v>
      </c>
      <c r="H3015" t="str">
        <f>VLOOKUP($A3015,CATMUN!$B$2:$D$1123,3,0)</f>
        <v>Municipios rurales</v>
      </c>
      <c r="I3015">
        <f>VLOOKUP($A3015,CATMUN!$B$2:$G$1123,4,0)</f>
        <v>0</v>
      </c>
      <c r="J3015">
        <f>VLOOKUP($A3015,CATMUN!$B$2:$G$1123,6,0)</f>
        <v>15</v>
      </c>
      <c r="K3015" s="69">
        <v>141.29356813000001</v>
      </c>
      <c r="L3015" s="69">
        <v>484.42117360951084</v>
      </c>
      <c r="N3015" s="69">
        <v>23.02298234517821</v>
      </c>
      <c r="P3015" s="69">
        <v>235.096508</v>
      </c>
      <c r="Q3015">
        <v>0</v>
      </c>
      <c r="S3015" s="69">
        <v>340.64341899999999</v>
      </c>
      <c r="T3015">
        <v>0</v>
      </c>
      <c r="V3015" s="51">
        <v>5</v>
      </c>
      <c r="W3015" s="51">
        <v>1</v>
      </c>
      <c r="X3015" s="51">
        <v>28</v>
      </c>
    </row>
    <row r="3016" spans="1:24" x14ac:dyDescent="0.2">
      <c r="A3016">
        <v>41319</v>
      </c>
      <c r="B3016" t="s">
        <v>1707</v>
      </c>
      <c r="C3016" t="s">
        <v>1694</v>
      </c>
      <c r="D3016">
        <v>2018</v>
      </c>
      <c r="E3016" t="str">
        <f t="shared" si="47"/>
        <v>413192018</v>
      </c>
      <c r="F3016">
        <v>17890</v>
      </c>
      <c r="G3016" t="str">
        <f>VLOOKUP($A3016,CATMUN!$B$2:$C$1123,2,0)</f>
        <v>Medio</v>
      </c>
      <c r="H3016" t="str">
        <f>VLOOKUP($A3016,CATMUN!$B$2:$D$1123,3,0)</f>
        <v>Municipios rurales</v>
      </c>
      <c r="I3016">
        <f>VLOOKUP($A3016,CATMUN!$B$2:$G$1123,4,0)</f>
        <v>0</v>
      </c>
      <c r="J3016">
        <f>VLOOKUP($A3016,CATMUN!$B$2:$G$1123,6,0)</f>
        <v>15</v>
      </c>
      <c r="K3016" s="69">
        <v>191.813492</v>
      </c>
      <c r="L3016" s="69">
        <v>484.42117360951084</v>
      </c>
      <c r="M3016" s="69">
        <v>5.1714250000000002</v>
      </c>
      <c r="N3016" s="69">
        <v>23.02298234517821</v>
      </c>
      <c r="P3016" s="69">
        <v>235.096508</v>
      </c>
      <c r="Q3016">
        <v>0</v>
      </c>
      <c r="S3016" s="69">
        <v>340.64341899999999</v>
      </c>
      <c r="T3016">
        <v>0</v>
      </c>
      <c r="V3016" s="51">
        <v>5</v>
      </c>
      <c r="W3016" s="51">
        <v>23</v>
      </c>
      <c r="X3016" s="51">
        <v>28</v>
      </c>
    </row>
    <row r="3017" spans="1:24" x14ac:dyDescent="0.2">
      <c r="A3017">
        <v>41349</v>
      </c>
      <c r="B3017" t="s">
        <v>1708</v>
      </c>
      <c r="C3017" t="s">
        <v>1694</v>
      </c>
      <c r="D3017">
        <v>2018</v>
      </c>
      <c r="E3017" t="str">
        <f t="shared" si="47"/>
        <v>413492018</v>
      </c>
      <c r="F3017">
        <v>7286</v>
      </c>
      <c r="G3017" t="str">
        <f>VLOOKUP($A3017,CATMUN!$B$2:$C$1123,2,0)</f>
        <v>Medio</v>
      </c>
      <c r="H3017" t="str">
        <f>VLOOKUP($A3017,CATMUN!$B$2:$D$1123,3,0)</f>
        <v>Municipios rurales</v>
      </c>
      <c r="I3017">
        <f>VLOOKUP($A3017,CATMUN!$B$2:$G$1123,4,0)</f>
        <v>0</v>
      </c>
      <c r="J3017">
        <f>VLOOKUP($A3017,CATMUN!$B$2:$G$1123,6,0)</f>
        <v>15</v>
      </c>
      <c r="K3017" s="69">
        <v>134.28479099999998</v>
      </c>
      <c r="L3017" s="69">
        <v>484.42117360951084</v>
      </c>
      <c r="M3017" s="69">
        <v>0</v>
      </c>
      <c r="N3017" s="69">
        <v>23.02298234517821</v>
      </c>
      <c r="P3017" s="69">
        <v>235.096508</v>
      </c>
      <c r="Q3017">
        <v>0</v>
      </c>
      <c r="S3017" s="69">
        <v>340.64341899999999</v>
      </c>
      <c r="T3017">
        <v>0</v>
      </c>
      <c r="V3017" s="51">
        <v>5</v>
      </c>
      <c r="W3017" s="51">
        <v>17</v>
      </c>
      <c r="X3017" s="51">
        <v>28</v>
      </c>
    </row>
    <row r="3018" spans="1:24" x14ac:dyDescent="0.2">
      <c r="A3018">
        <v>41357</v>
      </c>
      <c r="B3018" t="s">
        <v>1709</v>
      </c>
      <c r="C3018" t="s">
        <v>1694</v>
      </c>
      <c r="D3018">
        <v>2018</v>
      </c>
      <c r="E3018" t="str">
        <f t="shared" si="47"/>
        <v>413572018</v>
      </c>
      <c r="F3018">
        <v>9248</v>
      </c>
      <c r="G3018" t="str">
        <f>VLOOKUP($A3018,CATMUN!$B$2:$C$1123,2,0)</f>
        <v>Medio</v>
      </c>
      <c r="H3018" t="str">
        <f>VLOOKUP($A3018,CATMUN!$B$2:$D$1123,3,0)</f>
        <v>Municipios rurales</v>
      </c>
      <c r="I3018">
        <f>VLOOKUP($A3018,CATMUN!$B$2:$G$1123,4,0)</f>
        <v>0</v>
      </c>
      <c r="J3018">
        <f>VLOOKUP($A3018,CATMUN!$B$2:$G$1123,6,0)</f>
        <v>15</v>
      </c>
      <c r="K3018" s="69">
        <v>70.153480000000002</v>
      </c>
      <c r="L3018" s="69">
        <v>484.42117360951084</v>
      </c>
      <c r="M3018" s="69">
        <v>0</v>
      </c>
      <c r="N3018" s="69">
        <v>23.02298234517821</v>
      </c>
      <c r="P3018" s="69">
        <v>235.096508</v>
      </c>
      <c r="Q3018">
        <v>0</v>
      </c>
      <c r="S3018" s="69">
        <v>340.64341899999999</v>
      </c>
      <c r="U3018">
        <v>4.0091999999999999</v>
      </c>
      <c r="V3018" s="51">
        <v>5</v>
      </c>
      <c r="W3018" s="51">
        <v>7</v>
      </c>
      <c r="X3018" s="51">
        <v>28</v>
      </c>
    </row>
    <row r="3019" spans="1:24" x14ac:dyDescent="0.2">
      <c r="A3019">
        <v>41359</v>
      </c>
      <c r="B3019" t="s">
        <v>1710</v>
      </c>
      <c r="C3019" t="s">
        <v>1694</v>
      </c>
      <c r="D3019">
        <v>2018</v>
      </c>
      <c r="E3019" t="str">
        <f t="shared" si="47"/>
        <v>413592018</v>
      </c>
      <c r="F3019">
        <v>25186</v>
      </c>
      <c r="G3019" t="str">
        <f>VLOOKUP($A3019,CATMUN!$B$2:$C$1123,2,0)</f>
        <v>Medio</v>
      </c>
      <c r="H3019" t="str">
        <f>VLOOKUP($A3019,CATMUN!$B$2:$D$1123,3,0)</f>
        <v>Municipios rurales</v>
      </c>
      <c r="I3019">
        <f>VLOOKUP($A3019,CATMUN!$B$2:$G$1123,4,0)</f>
        <v>0</v>
      </c>
      <c r="J3019">
        <f>VLOOKUP($A3019,CATMUN!$B$2:$G$1123,6,0)</f>
        <v>15</v>
      </c>
      <c r="K3019" s="69">
        <v>287.37392</v>
      </c>
      <c r="L3019" s="69">
        <v>484.42117360951084</v>
      </c>
      <c r="M3019" s="69">
        <v>14.949223</v>
      </c>
      <c r="N3019" s="69">
        <v>23.02298234517821</v>
      </c>
      <c r="P3019" s="69">
        <v>235.096508</v>
      </c>
      <c r="Q3019">
        <v>0</v>
      </c>
      <c r="S3019" s="69">
        <v>340.64341899999999</v>
      </c>
      <c r="T3019">
        <v>0</v>
      </c>
      <c r="V3019" s="51">
        <v>5</v>
      </c>
      <c r="W3019" s="51">
        <v>17</v>
      </c>
      <c r="X3019" s="51">
        <v>28</v>
      </c>
    </row>
    <row r="3020" spans="1:24" x14ac:dyDescent="0.2">
      <c r="A3020">
        <v>41378</v>
      </c>
      <c r="B3020" t="s">
        <v>1711</v>
      </c>
      <c r="C3020" t="s">
        <v>1694</v>
      </c>
      <c r="D3020">
        <v>2018</v>
      </c>
      <c r="E3020" t="str">
        <f t="shared" si="47"/>
        <v>413782018</v>
      </c>
      <c r="F3020">
        <v>12866</v>
      </c>
      <c r="G3020" t="str">
        <f>VLOOKUP($A3020,CATMUN!$B$2:$C$1123,2,0)</f>
        <v>Medio</v>
      </c>
      <c r="H3020" t="str">
        <f>VLOOKUP($A3020,CATMUN!$B$2:$D$1123,3,0)</f>
        <v>Municipios rurales</v>
      </c>
      <c r="I3020">
        <f>VLOOKUP($A3020,CATMUN!$B$2:$G$1123,4,0)</f>
        <v>0</v>
      </c>
      <c r="J3020">
        <f>VLOOKUP($A3020,CATMUN!$B$2:$G$1123,6,0)</f>
        <v>15</v>
      </c>
      <c r="K3020" s="69">
        <v>103.636183</v>
      </c>
      <c r="L3020" s="69">
        <v>484.42117360951084</v>
      </c>
      <c r="M3020" s="69">
        <v>6.2457969999999996</v>
      </c>
      <c r="N3020" s="69">
        <v>23.02298234517821</v>
      </c>
      <c r="P3020" s="69">
        <v>235.096508</v>
      </c>
      <c r="Q3020">
        <v>0</v>
      </c>
      <c r="S3020" s="69">
        <v>340.64341899999999</v>
      </c>
      <c r="T3020">
        <v>0</v>
      </c>
      <c r="V3020" s="51">
        <v>5</v>
      </c>
      <c r="W3020" s="51">
        <v>11</v>
      </c>
      <c r="X3020" s="51">
        <v>28</v>
      </c>
    </row>
    <row r="3021" spans="1:24" x14ac:dyDescent="0.2">
      <c r="A3021">
        <v>41483</v>
      </c>
      <c r="B3021" t="s">
        <v>1713</v>
      </c>
      <c r="C3021" t="s">
        <v>1694</v>
      </c>
      <c r="D3021">
        <v>2018</v>
      </c>
      <c r="E3021" t="str">
        <f t="shared" si="47"/>
        <v>414832018</v>
      </c>
      <c r="F3021">
        <v>6469</v>
      </c>
      <c r="G3021" t="str">
        <f>VLOOKUP($A3021,CATMUN!$B$2:$C$1123,2,0)</f>
        <v>Alto</v>
      </c>
      <c r="H3021" t="str">
        <f>VLOOKUP($A3021,CATMUN!$B$2:$D$1123,3,0)</f>
        <v>Municipios rurales</v>
      </c>
      <c r="I3021">
        <f>VLOOKUP($A3021,CATMUN!$B$2:$G$1123,4,0)</f>
        <v>0</v>
      </c>
      <c r="J3021">
        <f>VLOOKUP($A3021,CATMUN!$B$2:$G$1123,6,0)</f>
        <v>15</v>
      </c>
      <c r="K3021" s="69">
        <v>52.138995999999999</v>
      </c>
      <c r="L3021" s="69">
        <v>484.42117360951084</v>
      </c>
      <c r="M3021" s="69">
        <v>0.16268299999999999</v>
      </c>
      <c r="N3021" s="69">
        <v>23.02298234517821</v>
      </c>
      <c r="P3021" s="69">
        <v>235.096508</v>
      </c>
      <c r="Q3021">
        <v>0</v>
      </c>
      <c r="S3021" s="69">
        <v>340.64341899999999</v>
      </c>
      <c r="T3021">
        <v>0</v>
      </c>
      <c r="U3021">
        <v>57.408799999999999</v>
      </c>
      <c r="V3021" s="51">
        <v>5</v>
      </c>
      <c r="W3021" s="51">
        <v>9</v>
      </c>
      <c r="X3021" s="51">
        <v>28</v>
      </c>
    </row>
    <row r="3022" spans="1:24" x14ac:dyDescent="0.2">
      <c r="A3022">
        <v>41503</v>
      </c>
      <c r="B3022" t="s">
        <v>1714</v>
      </c>
      <c r="C3022" t="s">
        <v>1694</v>
      </c>
      <c r="D3022">
        <v>2018</v>
      </c>
      <c r="E3022" t="str">
        <f t="shared" si="47"/>
        <v>415032018</v>
      </c>
      <c r="F3022">
        <v>11629</v>
      </c>
      <c r="G3022" t="str">
        <f>VLOOKUP($A3022,CATMUN!$B$2:$C$1123,2,0)</f>
        <v>Medio</v>
      </c>
      <c r="H3022" t="str">
        <f>VLOOKUP($A3022,CATMUN!$B$2:$D$1123,3,0)</f>
        <v>Municipios rurales</v>
      </c>
      <c r="I3022">
        <f>VLOOKUP($A3022,CATMUN!$B$2:$G$1123,4,0)</f>
        <v>0</v>
      </c>
      <c r="J3022">
        <f>VLOOKUP($A3022,CATMUN!$B$2:$G$1123,6,0)</f>
        <v>15</v>
      </c>
      <c r="K3022" s="69">
        <v>29.310869999999998</v>
      </c>
      <c r="L3022" s="69">
        <v>484.42117360951084</v>
      </c>
      <c r="N3022" s="69">
        <v>23.02298234517821</v>
      </c>
      <c r="P3022" s="69">
        <v>235.096508</v>
      </c>
      <c r="Q3022">
        <v>0</v>
      </c>
      <c r="S3022" s="69">
        <v>340.64341899999999</v>
      </c>
      <c r="T3022">
        <v>0</v>
      </c>
      <c r="V3022" s="51">
        <v>5</v>
      </c>
      <c r="W3022" s="51">
        <v>6</v>
      </c>
      <c r="X3022" s="51">
        <v>28</v>
      </c>
    </row>
    <row r="3023" spans="1:24" x14ac:dyDescent="0.2">
      <c r="A3023">
        <v>41518</v>
      </c>
      <c r="B3023" t="s">
        <v>1715</v>
      </c>
      <c r="C3023" t="s">
        <v>1694</v>
      </c>
      <c r="D3023">
        <v>2018</v>
      </c>
      <c r="E3023" t="str">
        <f t="shared" si="47"/>
        <v>415182018</v>
      </c>
      <c r="F3023">
        <v>6583</v>
      </c>
      <c r="G3023" t="str">
        <f>VLOOKUP($A3023,CATMUN!$B$2:$C$1123,2,0)</f>
        <v>Medio</v>
      </c>
      <c r="H3023" t="str">
        <f>VLOOKUP($A3023,CATMUN!$B$2:$D$1123,3,0)</f>
        <v>Municipios rurales</v>
      </c>
      <c r="I3023">
        <f>VLOOKUP($A3023,CATMUN!$B$2:$G$1123,4,0)</f>
        <v>0</v>
      </c>
      <c r="J3023">
        <f>VLOOKUP($A3023,CATMUN!$B$2:$G$1123,6,0)</f>
        <v>15</v>
      </c>
      <c r="K3023" s="69">
        <v>100.55953599999999</v>
      </c>
      <c r="L3023" s="69">
        <v>484.42117360951084</v>
      </c>
      <c r="N3023" s="69">
        <v>23.02298234517821</v>
      </c>
      <c r="P3023" s="69">
        <v>235.096508</v>
      </c>
      <c r="Q3023">
        <v>0</v>
      </c>
      <c r="S3023" s="69">
        <v>340.64341899999999</v>
      </c>
      <c r="T3023">
        <v>0</v>
      </c>
      <c r="V3023" s="51">
        <v>5</v>
      </c>
      <c r="W3023" s="51">
        <v>2</v>
      </c>
      <c r="X3023" s="51">
        <v>28</v>
      </c>
    </row>
    <row r="3024" spans="1:24" x14ac:dyDescent="0.2">
      <c r="A3024">
        <v>41524</v>
      </c>
      <c r="B3024" t="s">
        <v>1716</v>
      </c>
      <c r="C3024" t="s">
        <v>1694</v>
      </c>
      <c r="D3024">
        <v>2018</v>
      </c>
      <c r="E3024" t="str">
        <f t="shared" si="47"/>
        <v>415242018</v>
      </c>
      <c r="F3024">
        <v>26279</v>
      </c>
      <c r="G3024" t="str">
        <f>VLOOKUP($A3024,CATMUN!$B$2:$C$1123,2,0)</f>
        <v>Alto</v>
      </c>
      <c r="H3024" t="str">
        <f>VLOOKUP($A3024,CATMUN!$B$2:$D$1123,3,0)</f>
        <v>Municipios rurales</v>
      </c>
      <c r="I3024">
        <f>VLOOKUP($A3024,CATMUN!$B$2:$G$1123,4,0)</f>
        <v>0</v>
      </c>
      <c r="J3024">
        <f>VLOOKUP($A3024,CATMUN!$B$2:$G$1123,6,0)</f>
        <v>15</v>
      </c>
      <c r="K3024" s="69">
        <v>1748.26483411</v>
      </c>
      <c r="L3024" s="69">
        <v>484.42117360951084</v>
      </c>
      <c r="M3024" s="69">
        <v>94.860225</v>
      </c>
      <c r="N3024" s="69">
        <v>23.02298234517821</v>
      </c>
      <c r="P3024" s="69">
        <v>235.096508</v>
      </c>
      <c r="Q3024">
        <v>0</v>
      </c>
      <c r="S3024" s="69">
        <v>340.64341899999999</v>
      </c>
      <c r="T3024">
        <v>0</v>
      </c>
      <c r="V3024" s="51">
        <v>5</v>
      </c>
      <c r="W3024" s="51">
        <v>291</v>
      </c>
      <c r="X3024" s="51">
        <v>28</v>
      </c>
    </row>
    <row r="3025" spans="1:24" x14ac:dyDescent="0.2">
      <c r="A3025">
        <v>41530</v>
      </c>
      <c r="B3025" t="s">
        <v>1428</v>
      </c>
      <c r="C3025" t="s">
        <v>1694</v>
      </c>
      <c r="D3025">
        <v>2018</v>
      </c>
      <c r="E3025" t="str">
        <f t="shared" si="47"/>
        <v>415302018</v>
      </c>
      <c r="F3025">
        <v>11159</v>
      </c>
      <c r="G3025" t="str">
        <f>VLOOKUP($A3025,CATMUN!$B$2:$C$1123,2,0)</f>
        <v>Medio</v>
      </c>
      <c r="H3025" t="str">
        <f>VLOOKUP($A3025,CATMUN!$B$2:$D$1123,3,0)</f>
        <v>Municipios rurales</v>
      </c>
      <c r="I3025">
        <f>VLOOKUP($A3025,CATMUN!$B$2:$G$1123,4,0)</f>
        <v>0</v>
      </c>
      <c r="J3025">
        <f>VLOOKUP($A3025,CATMUN!$B$2:$G$1123,6,0)</f>
        <v>15</v>
      </c>
      <c r="K3025" s="69">
        <v>77.304371000000003</v>
      </c>
      <c r="L3025" s="69">
        <v>484.42117360951084</v>
      </c>
      <c r="M3025" s="69">
        <v>1.8101659999999999</v>
      </c>
      <c r="N3025" s="69">
        <v>23.02298234517821</v>
      </c>
      <c r="P3025" s="69">
        <v>235.096508</v>
      </c>
      <c r="Q3025">
        <v>0</v>
      </c>
      <c r="S3025" s="69">
        <v>340.64341899999999</v>
      </c>
      <c r="T3025">
        <v>0</v>
      </c>
      <c r="V3025" s="51">
        <v>5</v>
      </c>
      <c r="W3025" s="51">
        <v>8</v>
      </c>
      <c r="X3025" s="51">
        <v>28</v>
      </c>
    </row>
    <row r="3026" spans="1:24" x14ac:dyDescent="0.2">
      <c r="A3026">
        <v>41660</v>
      </c>
      <c r="B3026" t="s">
        <v>1720</v>
      </c>
      <c r="C3026" t="s">
        <v>1694</v>
      </c>
      <c r="D3026">
        <v>2018</v>
      </c>
      <c r="E3026" t="str">
        <f t="shared" si="47"/>
        <v>416602018</v>
      </c>
      <c r="F3026">
        <v>10444</v>
      </c>
      <c r="G3026" t="str">
        <f>VLOOKUP($A3026,CATMUN!$B$2:$C$1123,2,0)</f>
        <v>Medio</v>
      </c>
      <c r="H3026" t="str">
        <f>VLOOKUP($A3026,CATMUN!$B$2:$D$1123,3,0)</f>
        <v>Municipios rurales</v>
      </c>
      <c r="I3026">
        <f>VLOOKUP($A3026,CATMUN!$B$2:$G$1123,4,0)</f>
        <v>0</v>
      </c>
      <c r="J3026">
        <f>VLOOKUP($A3026,CATMUN!$B$2:$G$1123,6,0)</f>
        <v>15</v>
      </c>
      <c r="K3026" s="69">
        <v>98.653311000000002</v>
      </c>
      <c r="L3026" s="69">
        <v>484.42117360951084</v>
      </c>
      <c r="M3026" s="69">
        <v>4.8993789999999997</v>
      </c>
      <c r="N3026" s="69">
        <v>23.02298234517821</v>
      </c>
      <c r="P3026" s="69">
        <v>235.096508</v>
      </c>
      <c r="Q3026">
        <v>0</v>
      </c>
      <c r="S3026" s="69">
        <v>340.64341899999999</v>
      </c>
      <c r="T3026">
        <v>0</v>
      </c>
      <c r="V3026" s="51">
        <v>5</v>
      </c>
      <c r="W3026" s="51">
        <v>14</v>
      </c>
      <c r="X3026" s="51">
        <v>28</v>
      </c>
    </row>
    <row r="3027" spans="1:24" x14ac:dyDescent="0.2">
      <c r="A3027">
        <v>41668</v>
      </c>
      <c r="B3027" t="s">
        <v>1721</v>
      </c>
      <c r="C3027" t="s">
        <v>1694</v>
      </c>
      <c r="D3027">
        <v>2018</v>
      </c>
      <c r="E3027" t="str">
        <f t="shared" si="47"/>
        <v>416682018</v>
      </c>
      <c r="F3027">
        <v>33028</v>
      </c>
      <c r="G3027" t="str">
        <f>VLOOKUP($A3027,CATMUN!$B$2:$C$1123,2,0)</f>
        <v>Medio</v>
      </c>
      <c r="H3027" t="str">
        <f>VLOOKUP($A3027,CATMUN!$B$2:$D$1123,3,0)</f>
        <v>Municipios rurales</v>
      </c>
      <c r="I3027">
        <f>VLOOKUP($A3027,CATMUN!$B$2:$G$1123,4,0)</f>
        <v>0</v>
      </c>
      <c r="J3027">
        <f>VLOOKUP($A3027,CATMUN!$B$2:$G$1123,6,0)</f>
        <v>15</v>
      </c>
      <c r="K3027" s="69">
        <v>473.64131099999997</v>
      </c>
      <c r="L3027" s="69">
        <v>484.42117360951084</v>
      </c>
      <c r="M3027" s="69">
        <v>35.537478999999998</v>
      </c>
      <c r="N3027" s="69">
        <v>23.02298234517821</v>
      </c>
      <c r="P3027" s="69">
        <v>235.096508</v>
      </c>
      <c r="Q3027">
        <v>0</v>
      </c>
      <c r="S3027" s="69">
        <v>340.64341899999999</v>
      </c>
      <c r="T3027">
        <v>0</v>
      </c>
      <c r="V3027" s="51">
        <v>5</v>
      </c>
      <c r="W3027" s="51">
        <v>48</v>
      </c>
      <c r="X3027" s="51">
        <v>28</v>
      </c>
    </row>
    <row r="3028" spans="1:24" x14ac:dyDescent="0.2">
      <c r="A3028">
        <v>41676</v>
      </c>
      <c r="B3028" t="s">
        <v>1377</v>
      </c>
      <c r="C3028" t="s">
        <v>1694</v>
      </c>
      <c r="D3028">
        <v>2018</v>
      </c>
      <c r="E3028" t="str">
        <f t="shared" si="47"/>
        <v>416762018</v>
      </c>
      <c r="F3028">
        <v>10405</v>
      </c>
      <c r="G3028" t="str">
        <f>VLOOKUP($A3028,CATMUN!$B$2:$C$1123,2,0)</f>
        <v>Medio</v>
      </c>
      <c r="H3028" t="str">
        <f>VLOOKUP($A3028,CATMUN!$B$2:$D$1123,3,0)</f>
        <v>Municipios rurales</v>
      </c>
      <c r="I3028">
        <f>VLOOKUP($A3028,CATMUN!$B$2:$G$1123,4,0)</f>
        <v>0</v>
      </c>
      <c r="J3028">
        <f>VLOOKUP($A3028,CATMUN!$B$2:$G$1123,6,0)</f>
        <v>15</v>
      </c>
      <c r="K3028" s="69">
        <v>144.56086100000002</v>
      </c>
      <c r="L3028" s="69">
        <v>484.42117360951084</v>
      </c>
      <c r="N3028" s="69">
        <v>23.02298234517821</v>
      </c>
      <c r="P3028" s="69">
        <v>235.096508</v>
      </c>
      <c r="Q3028">
        <v>0</v>
      </c>
      <c r="S3028" s="69">
        <v>340.64341899999999</v>
      </c>
      <c r="T3028">
        <v>0</v>
      </c>
      <c r="V3028" s="51">
        <v>5</v>
      </c>
      <c r="W3028" s="51">
        <v>12</v>
      </c>
      <c r="X3028" s="51">
        <v>28</v>
      </c>
    </row>
    <row r="3029" spans="1:24" x14ac:dyDescent="0.2">
      <c r="A3029">
        <v>41770</v>
      </c>
      <c r="B3029" t="s">
        <v>1722</v>
      </c>
      <c r="C3029" t="s">
        <v>1694</v>
      </c>
      <c r="D3029">
        <v>2018</v>
      </c>
      <c r="E3029" t="str">
        <f t="shared" si="47"/>
        <v>417702018</v>
      </c>
      <c r="F3029">
        <v>21853</v>
      </c>
      <c r="G3029" t="str">
        <f>VLOOKUP($A3029,CATMUN!$B$2:$C$1123,2,0)</f>
        <v>Bajo</v>
      </c>
      <c r="H3029" t="str">
        <f>VLOOKUP($A3029,CATMUN!$B$2:$D$1123,3,0)</f>
        <v>Municipios rurales</v>
      </c>
      <c r="I3029">
        <f>VLOOKUP($A3029,CATMUN!$B$2:$G$1123,4,0)</f>
        <v>0</v>
      </c>
      <c r="J3029">
        <f>VLOOKUP($A3029,CATMUN!$B$2:$G$1123,6,0)</f>
        <v>15</v>
      </c>
      <c r="K3029" s="69">
        <v>96.055938999999995</v>
      </c>
      <c r="L3029" s="69">
        <v>484.42117360951084</v>
      </c>
      <c r="M3029" s="69">
        <v>4.1742790000000003</v>
      </c>
      <c r="N3029" s="69">
        <v>23.02298234517821</v>
      </c>
      <c r="P3029" s="69">
        <v>235.096508</v>
      </c>
      <c r="Q3029">
        <v>0</v>
      </c>
      <c r="S3029" s="69">
        <v>340.64341899999999</v>
      </c>
      <c r="T3029">
        <v>0</v>
      </c>
      <c r="V3029" s="51">
        <v>5</v>
      </c>
      <c r="W3029" s="51">
        <v>28</v>
      </c>
      <c r="X3029" s="51">
        <v>28</v>
      </c>
    </row>
    <row r="3030" spans="1:24" x14ac:dyDescent="0.2">
      <c r="A3030">
        <v>41791</v>
      </c>
      <c r="B3030" t="s">
        <v>1723</v>
      </c>
      <c r="C3030" t="s">
        <v>1694</v>
      </c>
      <c r="D3030">
        <v>2018</v>
      </c>
      <c r="E3030" t="str">
        <f t="shared" si="47"/>
        <v>417912018</v>
      </c>
      <c r="F3030">
        <v>17440</v>
      </c>
      <c r="G3030" t="str">
        <f>VLOOKUP($A3030,CATMUN!$B$2:$C$1123,2,0)</f>
        <v>Medio</v>
      </c>
      <c r="H3030" t="str">
        <f>VLOOKUP($A3030,CATMUN!$B$2:$D$1123,3,0)</f>
        <v>Municipios rurales</v>
      </c>
      <c r="I3030">
        <f>VLOOKUP($A3030,CATMUN!$B$2:$G$1123,4,0)</f>
        <v>0</v>
      </c>
      <c r="J3030">
        <f>VLOOKUP($A3030,CATMUN!$B$2:$G$1123,6,0)</f>
        <v>15</v>
      </c>
      <c r="K3030" s="69">
        <v>153.76521199999999</v>
      </c>
      <c r="L3030" s="69">
        <v>484.42117360951084</v>
      </c>
      <c r="M3030" s="69">
        <v>8.5701219999999996</v>
      </c>
      <c r="N3030" s="69">
        <v>23.02298234517821</v>
      </c>
      <c r="P3030" s="69">
        <v>235.096508</v>
      </c>
      <c r="Q3030">
        <v>0</v>
      </c>
      <c r="S3030" s="69">
        <v>340.64341899999999</v>
      </c>
      <c r="T3030">
        <v>0</v>
      </c>
      <c r="U3030">
        <v>5.1999999999999998E-2</v>
      </c>
      <c r="V3030" s="51">
        <v>5</v>
      </c>
      <c r="W3030" s="51">
        <v>15</v>
      </c>
      <c r="X3030" s="51">
        <v>28</v>
      </c>
    </row>
    <row r="3031" spans="1:24" x14ac:dyDescent="0.2">
      <c r="A3031">
        <v>41797</v>
      </c>
      <c r="B3031" t="s">
        <v>1724</v>
      </c>
      <c r="C3031" t="s">
        <v>1694</v>
      </c>
      <c r="D3031">
        <v>2018</v>
      </c>
      <c r="E3031" t="str">
        <f t="shared" si="47"/>
        <v>417972018</v>
      </c>
      <c r="F3031">
        <v>10697</v>
      </c>
      <c r="G3031" t="str">
        <f>VLOOKUP($A3031,CATMUN!$B$2:$C$1123,2,0)</f>
        <v>Alto</v>
      </c>
      <c r="H3031" t="str">
        <f>VLOOKUP($A3031,CATMUN!$B$2:$D$1123,3,0)</f>
        <v>Municipios rurales</v>
      </c>
      <c r="I3031">
        <f>VLOOKUP($A3031,CATMUN!$B$2:$G$1123,4,0)</f>
        <v>0</v>
      </c>
      <c r="J3031">
        <f>VLOOKUP($A3031,CATMUN!$B$2:$G$1123,6,0)</f>
        <v>15</v>
      </c>
      <c r="K3031" s="69">
        <v>196.88389600000002</v>
      </c>
      <c r="L3031" s="69">
        <v>484.42117360951084</v>
      </c>
      <c r="M3031" s="69">
        <v>0.86771600000000004</v>
      </c>
      <c r="N3031" s="69">
        <v>23.02298234517821</v>
      </c>
      <c r="P3031" s="69">
        <v>235.096508</v>
      </c>
      <c r="Q3031">
        <v>0</v>
      </c>
      <c r="S3031" s="69">
        <v>340.64341899999999</v>
      </c>
      <c r="T3031">
        <v>0</v>
      </c>
      <c r="V3031" s="51">
        <v>5</v>
      </c>
      <c r="W3031" s="51">
        <v>45</v>
      </c>
      <c r="X3031" s="51">
        <v>28</v>
      </c>
    </row>
    <row r="3032" spans="1:24" x14ac:dyDescent="0.2">
      <c r="A3032">
        <v>41799</v>
      </c>
      <c r="B3032" t="s">
        <v>1725</v>
      </c>
      <c r="C3032" t="s">
        <v>1694</v>
      </c>
      <c r="D3032">
        <v>2018</v>
      </c>
      <c r="E3032" t="str">
        <f t="shared" si="47"/>
        <v>417992018</v>
      </c>
      <c r="F3032">
        <v>11800</v>
      </c>
      <c r="G3032" t="str">
        <f>VLOOKUP($A3032,CATMUN!$B$2:$C$1123,2,0)</f>
        <v>Medio</v>
      </c>
      <c r="H3032" t="str">
        <f>VLOOKUP($A3032,CATMUN!$B$2:$D$1123,3,0)</f>
        <v>Municipios rurales</v>
      </c>
      <c r="I3032">
        <f>VLOOKUP($A3032,CATMUN!$B$2:$G$1123,4,0)</f>
        <v>0</v>
      </c>
      <c r="J3032">
        <f>VLOOKUP($A3032,CATMUN!$B$2:$G$1123,6,0)</f>
        <v>15</v>
      </c>
      <c r="K3032" s="69">
        <v>172.02210200000002</v>
      </c>
      <c r="L3032" s="69">
        <v>484.42117360951084</v>
      </c>
      <c r="M3032" s="69">
        <v>0</v>
      </c>
      <c r="N3032" s="69">
        <v>23.02298234517821</v>
      </c>
      <c r="P3032" s="69">
        <v>235.096508</v>
      </c>
      <c r="Q3032">
        <v>0</v>
      </c>
      <c r="S3032" s="69">
        <v>340.64341899999999</v>
      </c>
      <c r="T3032">
        <v>0</v>
      </c>
      <c r="V3032" s="51">
        <v>5</v>
      </c>
      <c r="W3032" s="51">
        <v>10</v>
      </c>
      <c r="X3032" s="51">
        <v>28</v>
      </c>
    </row>
    <row r="3033" spans="1:24" x14ac:dyDescent="0.2">
      <c r="A3033">
        <v>41801</v>
      </c>
      <c r="B3033" t="s">
        <v>1726</v>
      </c>
      <c r="C3033" t="s">
        <v>1694</v>
      </c>
      <c r="D3033">
        <v>2018</v>
      </c>
      <c r="E3033" t="str">
        <f t="shared" si="47"/>
        <v>418012018</v>
      </c>
      <c r="F3033">
        <v>8052</v>
      </c>
      <c r="G3033" t="str">
        <f>VLOOKUP($A3033,CATMUN!$B$2:$C$1123,2,0)</f>
        <v>Medio</v>
      </c>
      <c r="H3033" t="str">
        <f>VLOOKUP($A3033,CATMUN!$B$2:$D$1123,3,0)</f>
        <v>Municipios rurales</v>
      </c>
      <c r="I3033">
        <f>VLOOKUP($A3033,CATMUN!$B$2:$G$1123,4,0)</f>
        <v>0</v>
      </c>
      <c r="J3033">
        <f>VLOOKUP($A3033,CATMUN!$B$2:$G$1123,6,0)</f>
        <v>15</v>
      </c>
      <c r="K3033" s="69">
        <v>90.136725000000013</v>
      </c>
      <c r="L3033" s="69">
        <v>484.42117360951084</v>
      </c>
      <c r="M3033" s="69">
        <v>0.91829499999999997</v>
      </c>
      <c r="N3033" s="69">
        <v>23.02298234517821</v>
      </c>
      <c r="P3033" s="69">
        <v>235.096508</v>
      </c>
      <c r="Q3033">
        <v>0</v>
      </c>
      <c r="S3033" s="69">
        <v>340.64341899999999</v>
      </c>
      <c r="T3033">
        <v>0</v>
      </c>
      <c r="V3033" s="51">
        <v>5</v>
      </c>
      <c r="W3033" s="51">
        <v>11</v>
      </c>
      <c r="X3033" s="51">
        <v>28</v>
      </c>
    </row>
    <row r="3034" spans="1:24" x14ac:dyDescent="0.2">
      <c r="A3034">
        <v>41872</v>
      </c>
      <c r="B3034" t="s">
        <v>1728</v>
      </c>
      <c r="C3034" t="s">
        <v>1694</v>
      </c>
      <c r="D3034">
        <v>2018</v>
      </c>
      <c r="E3034" t="str">
        <f t="shared" si="47"/>
        <v>418722018</v>
      </c>
      <c r="F3034">
        <v>7288</v>
      </c>
      <c r="G3034" t="str">
        <f>VLOOKUP($A3034,CATMUN!$B$2:$C$1123,2,0)</f>
        <v>Medio</v>
      </c>
      <c r="H3034" t="str">
        <f>VLOOKUP($A3034,CATMUN!$B$2:$D$1123,3,0)</f>
        <v>Municipios rurales</v>
      </c>
      <c r="I3034">
        <f>VLOOKUP($A3034,CATMUN!$B$2:$G$1123,4,0)</f>
        <v>0</v>
      </c>
      <c r="J3034">
        <f>VLOOKUP($A3034,CATMUN!$B$2:$G$1123,6,0)</f>
        <v>15</v>
      </c>
      <c r="K3034" s="69">
        <v>205.39150818000002</v>
      </c>
      <c r="L3034" s="69">
        <v>484.42117360951084</v>
      </c>
      <c r="M3034" s="69">
        <v>3.0809259999999998</v>
      </c>
      <c r="N3034" s="69">
        <v>23.02298234517821</v>
      </c>
      <c r="P3034" s="69">
        <v>235.096508</v>
      </c>
      <c r="Q3034">
        <v>0</v>
      </c>
      <c r="S3034" s="69">
        <v>340.64341899999999</v>
      </c>
      <c r="T3034">
        <v>0</v>
      </c>
      <c r="V3034" s="51">
        <v>5</v>
      </c>
      <c r="W3034" s="51">
        <v>4</v>
      </c>
      <c r="X3034" s="51">
        <v>28</v>
      </c>
    </row>
    <row r="3035" spans="1:24" x14ac:dyDescent="0.2">
      <c r="A3035">
        <v>41885</v>
      </c>
      <c r="B3035" t="s">
        <v>1729</v>
      </c>
      <c r="C3035" t="s">
        <v>1694</v>
      </c>
      <c r="D3035">
        <v>2018</v>
      </c>
      <c r="E3035" t="str">
        <f t="shared" si="47"/>
        <v>418852018</v>
      </c>
      <c r="F3035">
        <v>7730</v>
      </c>
      <c r="G3035" t="str">
        <f>VLOOKUP($A3035,CATMUN!$B$2:$C$1123,2,0)</f>
        <v>Alto</v>
      </c>
      <c r="H3035" t="str">
        <f>VLOOKUP($A3035,CATMUN!$B$2:$D$1123,3,0)</f>
        <v>Municipios rurales</v>
      </c>
      <c r="I3035">
        <f>VLOOKUP($A3035,CATMUN!$B$2:$G$1123,4,0)</f>
        <v>0</v>
      </c>
      <c r="J3035">
        <f>VLOOKUP($A3035,CATMUN!$B$2:$G$1123,6,0)</f>
        <v>15</v>
      </c>
      <c r="K3035" s="69">
        <v>899.97435800000005</v>
      </c>
      <c r="L3035" s="69">
        <v>484.42117360951084</v>
      </c>
      <c r="M3035" s="69">
        <v>44.807000000000002</v>
      </c>
      <c r="N3035" s="69">
        <v>23.02298234517821</v>
      </c>
      <c r="P3035" s="69">
        <v>235.096508</v>
      </c>
      <c r="Q3035">
        <v>0</v>
      </c>
      <c r="S3035" s="69">
        <v>340.64341899999999</v>
      </c>
      <c r="T3035">
        <v>0</v>
      </c>
      <c r="V3035" s="51">
        <v>5</v>
      </c>
      <c r="W3035" s="51">
        <v>47</v>
      </c>
      <c r="X3035" s="51">
        <v>28</v>
      </c>
    </row>
    <row r="3036" spans="1:24" x14ac:dyDescent="0.2">
      <c r="A3036">
        <v>44035</v>
      </c>
      <c r="B3036" t="s">
        <v>1441</v>
      </c>
      <c r="C3036" t="s">
        <v>1730</v>
      </c>
      <c r="D3036">
        <v>2018</v>
      </c>
      <c r="E3036" t="str">
        <f t="shared" si="47"/>
        <v>440352018</v>
      </c>
      <c r="F3036">
        <v>29148</v>
      </c>
      <c r="G3036" t="str">
        <f>VLOOKUP($A3036,CATMUN!$B$2:$C$1123,2,0)</f>
        <v>Medio</v>
      </c>
      <c r="H3036" t="str">
        <f>VLOOKUP($A3036,CATMUN!$B$2:$D$1123,3,0)</f>
        <v>Municipios rurales</v>
      </c>
      <c r="I3036">
        <f>VLOOKUP($A3036,CATMUN!$B$2:$G$1123,4,0)</f>
        <v>0</v>
      </c>
      <c r="J3036">
        <f>VLOOKUP($A3036,CATMUN!$B$2:$G$1123,6,0)</f>
        <v>15</v>
      </c>
      <c r="K3036" s="69">
        <v>4512.8586260000002</v>
      </c>
      <c r="L3036" s="69">
        <v>484.42117360951084</v>
      </c>
      <c r="N3036" s="69">
        <v>23.02298234517821</v>
      </c>
      <c r="P3036" s="69">
        <v>235.096508</v>
      </c>
      <c r="Q3036">
        <v>0</v>
      </c>
      <c r="S3036" s="69">
        <v>340.64341899999999</v>
      </c>
      <c r="T3036">
        <v>0</v>
      </c>
      <c r="V3036" s="51">
        <v>3</v>
      </c>
      <c r="W3036" s="51">
        <v>458</v>
      </c>
      <c r="X3036" s="51">
        <v>31</v>
      </c>
    </row>
    <row r="3037" spans="1:24" x14ac:dyDescent="0.2">
      <c r="A3037">
        <v>44078</v>
      </c>
      <c r="B3037" t="s">
        <v>1732</v>
      </c>
      <c r="C3037" t="s">
        <v>1730</v>
      </c>
      <c r="D3037">
        <v>2018</v>
      </c>
      <c r="E3037" t="str">
        <f t="shared" si="47"/>
        <v>440782018</v>
      </c>
      <c r="F3037">
        <v>35743</v>
      </c>
      <c r="G3037" t="str">
        <f>VLOOKUP($A3037,CATMUN!$B$2:$C$1123,2,0)</f>
        <v>Bajo</v>
      </c>
      <c r="H3037" t="str">
        <f>VLOOKUP($A3037,CATMUN!$B$2:$D$1123,3,0)</f>
        <v>Municipios rurales</v>
      </c>
      <c r="I3037">
        <f>VLOOKUP($A3037,CATMUN!$B$2:$G$1123,4,0)</f>
        <v>0</v>
      </c>
      <c r="J3037">
        <f>VLOOKUP($A3037,CATMUN!$B$2:$G$1123,6,0)</f>
        <v>15</v>
      </c>
      <c r="K3037" s="69">
        <v>361.56556399999999</v>
      </c>
      <c r="L3037" s="69">
        <v>484.42117360951084</v>
      </c>
      <c r="N3037" s="69">
        <v>23.02298234517821</v>
      </c>
      <c r="P3037" s="69">
        <v>235.096508</v>
      </c>
      <c r="Q3037">
        <v>0</v>
      </c>
      <c r="S3037" s="69">
        <v>340.64341899999999</v>
      </c>
      <c r="T3037">
        <v>0</v>
      </c>
      <c r="V3037" s="51">
        <v>5</v>
      </c>
      <c r="W3037" s="51">
        <v>125</v>
      </c>
      <c r="X3037" s="51">
        <v>28</v>
      </c>
    </row>
    <row r="3038" spans="1:24" x14ac:dyDescent="0.2">
      <c r="A3038">
        <v>44090</v>
      </c>
      <c r="B3038" t="s">
        <v>1733</v>
      </c>
      <c r="C3038" t="s">
        <v>1730</v>
      </c>
      <c r="D3038">
        <v>2018</v>
      </c>
      <c r="E3038" t="str">
        <f t="shared" si="47"/>
        <v>440902018</v>
      </c>
      <c r="F3038">
        <v>37740</v>
      </c>
      <c r="G3038" t="str">
        <f>VLOOKUP($A3038,CATMUN!$B$2:$C$1123,2,0)</f>
        <v>Bajo</v>
      </c>
      <c r="H3038" t="str">
        <f>VLOOKUP($A3038,CATMUN!$B$2:$D$1123,3,0)</f>
        <v>Municipios rurales</v>
      </c>
      <c r="I3038">
        <f>VLOOKUP($A3038,CATMUN!$B$2:$G$1123,4,0)</f>
        <v>0</v>
      </c>
      <c r="J3038">
        <f>VLOOKUP($A3038,CATMUN!$B$2:$G$1123,6,0)</f>
        <v>15</v>
      </c>
      <c r="K3038" s="69">
        <v>1183.827861</v>
      </c>
      <c r="L3038" s="69">
        <v>484.42117360951084</v>
      </c>
      <c r="M3038" s="69">
        <v>46.507489</v>
      </c>
      <c r="N3038" s="69">
        <v>23.02298234517821</v>
      </c>
      <c r="P3038" s="69">
        <v>235.096508</v>
      </c>
      <c r="Q3038">
        <v>0</v>
      </c>
      <c r="S3038" s="69">
        <v>340.64341899999999</v>
      </c>
      <c r="T3038">
        <v>0</v>
      </c>
      <c r="V3038" s="51">
        <v>3</v>
      </c>
      <c r="W3038" s="51">
        <v>130</v>
      </c>
      <c r="X3038" s="51">
        <v>31</v>
      </c>
    </row>
    <row r="3039" spans="1:24" x14ac:dyDescent="0.2">
      <c r="A3039">
        <v>44110</v>
      </c>
      <c r="B3039" t="s">
        <v>1735</v>
      </c>
      <c r="C3039" t="s">
        <v>1730</v>
      </c>
      <c r="D3039">
        <v>2018</v>
      </c>
      <c r="E3039" t="str">
        <f t="shared" si="47"/>
        <v>441102018</v>
      </c>
      <c r="F3039">
        <v>7185</v>
      </c>
      <c r="G3039" t="str">
        <f>VLOOKUP($A3039,CATMUN!$B$2:$C$1123,2,0)</f>
        <v>Bajo</v>
      </c>
      <c r="H3039" t="str">
        <f>VLOOKUP($A3039,CATMUN!$B$2:$D$1123,3,0)</f>
        <v>Municipios rurales</v>
      </c>
      <c r="I3039">
        <f>VLOOKUP($A3039,CATMUN!$B$2:$G$1123,4,0)</f>
        <v>0</v>
      </c>
      <c r="J3039">
        <f>VLOOKUP($A3039,CATMUN!$B$2:$G$1123,6,0)</f>
        <v>15</v>
      </c>
      <c r="K3039" s="69">
        <v>38.484112000000003</v>
      </c>
      <c r="L3039" s="69">
        <v>484.42117360951084</v>
      </c>
      <c r="M3039" s="69">
        <v>0</v>
      </c>
      <c r="N3039" s="69">
        <v>23.02298234517821</v>
      </c>
      <c r="O3039" s="69">
        <v>0</v>
      </c>
      <c r="P3039" s="69">
        <v>235.096508</v>
      </c>
      <c r="Q3039">
        <v>0</v>
      </c>
      <c r="S3039" s="69">
        <v>340.64341899999999</v>
      </c>
      <c r="T3039">
        <v>0</v>
      </c>
      <c r="V3039" s="51">
        <v>5</v>
      </c>
      <c r="W3039" s="51">
        <v>4</v>
      </c>
      <c r="X3039" s="51">
        <v>28</v>
      </c>
    </row>
    <row r="3040" spans="1:24" x14ac:dyDescent="0.2">
      <c r="A3040">
        <v>44420</v>
      </c>
      <c r="B3040" t="s">
        <v>1738</v>
      </c>
      <c r="C3040" t="s">
        <v>1730</v>
      </c>
      <c r="D3040">
        <v>2018</v>
      </c>
      <c r="E3040" t="str">
        <f t="shared" si="47"/>
        <v>444202018</v>
      </c>
      <c r="F3040">
        <v>3498</v>
      </c>
      <c r="G3040" t="str">
        <f>VLOOKUP($A3040,CATMUN!$B$2:$C$1123,2,0)</f>
        <v>Bajo</v>
      </c>
      <c r="H3040" t="str">
        <f>VLOOKUP($A3040,CATMUN!$B$2:$D$1123,3,0)</f>
        <v>Municipios rurales</v>
      </c>
      <c r="I3040">
        <f>VLOOKUP($A3040,CATMUN!$B$2:$G$1123,4,0)</f>
        <v>0</v>
      </c>
      <c r="J3040">
        <f>VLOOKUP($A3040,CATMUN!$B$2:$G$1123,6,0)</f>
        <v>15</v>
      </c>
      <c r="K3040" s="69">
        <v>40.487550000000006</v>
      </c>
      <c r="L3040" s="69">
        <v>484.42117360951084</v>
      </c>
      <c r="M3040" s="69">
        <v>0.25004900000000002</v>
      </c>
      <c r="N3040" s="69">
        <v>23.02298234517821</v>
      </c>
      <c r="O3040" s="69">
        <v>0</v>
      </c>
      <c r="P3040" s="69">
        <v>235.096508</v>
      </c>
      <c r="Q3040">
        <v>0</v>
      </c>
      <c r="S3040" s="69">
        <v>340.64341899999999</v>
      </c>
      <c r="T3040">
        <v>0</v>
      </c>
      <c r="V3040" s="51">
        <v>1</v>
      </c>
      <c r="W3040" s="51">
        <v>0</v>
      </c>
      <c r="X3040" s="51">
        <v>136</v>
      </c>
    </row>
    <row r="3041" spans="1:24" x14ac:dyDescent="0.2">
      <c r="A3041">
        <v>44650</v>
      </c>
      <c r="B3041" t="s">
        <v>1741</v>
      </c>
      <c r="C3041" t="s">
        <v>1730</v>
      </c>
      <c r="D3041">
        <v>2018</v>
      </c>
      <c r="E3041" t="str">
        <f t="shared" si="47"/>
        <v>446502018</v>
      </c>
      <c r="F3041">
        <v>46953</v>
      </c>
      <c r="G3041" t="str">
        <f>VLOOKUP($A3041,CATMUN!$B$2:$C$1123,2,0)</f>
        <v>Bajo</v>
      </c>
      <c r="H3041" t="str">
        <f>VLOOKUP($A3041,CATMUN!$B$2:$D$1123,3,0)</f>
        <v>Municipios rurales</v>
      </c>
      <c r="I3041">
        <f>VLOOKUP($A3041,CATMUN!$B$2:$G$1123,4,0)</f>
        <v>0</v>
      </c>
      <c r="J3041">
        <f>VLOOKUP($A3041,CATMUN!$B$2:$G$1123,6,0)</f>
        <v>15</v>
      </c>
      <c r="K3041" s="69">
        <v>417.20639</v>
      </c>
      <c r="L3041" s="69">
        <v>484.42117360951084</v>
      </c>
      <c r="M3041" s="69">
        <v>5.0750000000000002</v>
      </c>
      <c r="N3041" s="69">
        <v>23.02298234517821</v>
      </c>
      <c r="P3041" s="69">
        <v>235.096508</v>
      </c>
      <c r="Q3041">
        <v>0</v>
      </c>
      <c r="S3041" s="69">
        <v>340.64341899999999</v>
      </c>
      <c r="T3041">
        <v>0</v>
      </c>
      <c r="V3041" s="51">
        <v>3</v>
      </c>
      <c r="W3041" s="51">
        <v>20</v>
      </c>
      <c r="X3041" s="51">
        <v>31</v>
      </c>
    </row>
    <row r="3042" spans="1:24" x14ac:dyDescent="0.2">
      <c r="A3042">
        <v>44847</v>
      </c>
      <c r="B3042" t="s">
        <v>1742</v>
      </c>
      <c r="C3042" t="s">
        <v>1730</v>
      </c>
      <c r="D3042">
        <v>2018</v>
      </c>
      <c r="E3042" t="str">
        <f t="shared" si="47"/>
        <v>448472018</v>
      </c>
      <c r="F3042">
        <v>163462</v>
      </c>
      <c r="G3042" t="str">
        <f>VLOOKUP($A3042,CATMUN!$B$2:$C$1123,2,0)</f>
        <v>Medio</v>
      </c>
      <c r="H3042" t="str">
        <f>VLOOKUP($A3042,CATMUN!$B$2:$D$1123,3,0)</f>
        <v>Municipios rurales</v>
      </c>
      <c r="I3042">
        <f>VLOOKUP($A3042,CATMUN!$B$2:$G$1123,4,0)</f>
        <v>0</v>
      </c>
      <c r="J3042">
        <f>VLOOKUP($A3042,CATMUN!$B$2:$G$1123,6,0)</f>
        <v>15</v>
      </c>
      <c r="K3042" s="69">
        <v>8184.5535539999992</v>
      </c>
      <c r="L3042" s="69">
        <v>484.42117360951084</v>
      </c>
      <c r="N3042" s="69">
        <v>23.02298234517821</v>
      </c>
      <c r="P3042" s="69">
        <v>235.096508</v>
      </c>
      <c r="Q3042">
        <v>0</v>
      </c>
      <c r="S3042" s="69">
        <v>340.64341899999999</v>
      </c>
      <c r="T3042">
        <v>0</v>
      </c>
      <c r="V3042" s="51">
        <v>5</v>
      </c>
      <c r="W3042" s="51">
        <v>189</v>
      </c>
      <c r="X3042" s="51">
        <v>28</v>
      </c>
    </row>
    <row r="3043" spans="1:24" x14ac:dyDescent="0.2">
      <c r="A3043">
        <v>47030</v>
      </c>
      <c r="B3043" t="s">
        <v>1746</v>
      </c>
      <c r="C3043" t="s">
        <v>1744</v>
      </c>
      <c r="D3043">
        <v>2018</v>
      </c>
      <c r="E3043" t="str">
        <f t="shared" si="47"/>
        <v>470302018</v>
      </c>
      <c r="F3043">
        <v>15511</v>
      </c>
      <c r="G3043" t="str">
        <f>VLOOKUP($A3043,CATMUN!$B$2:$C$1123,2,0)</f>
        <v>Bajo</v>
      </c>
      <c r="H3043" t="str">
        <f>VLOOKUP($A3043,CATMUN!$B$2:$D$1123,3,0)</f>
        <v>Municipios rurales</v>
      </c>
      <c r="I3043">
        <f>VLOOKUP($A3043,CATMUN!$B$2:$G$1123,4,0)</f>
        <v>0</v>
      </c>
      <c r="J3043">
        <f>VLOOKUP($A3043,CATMUN!$B$2:$G$1123,6,0)</f>
        <v>15</v>
      </c>
      <c r="K3043" s="69">
        <v>91.265107999999998</v>
      </c>
      <c r="L3043" s="69">
        <v>484.42117360951084</v>
      </c>
      <c r="N3043" s="69">
        <v>23.02298234517821</v>
      </c>
      <c r="P3043" s="69">
        <v>235.096508</v>
      </c>
      <c r="Q3043">
        <v>0</v>
      </c>
      <c r="S3043" s="69">
        <v>340.64341899999999</v>
      </c>
      <c r="T3043">
        <v>0</v>
      </c>
      <c r="V3043" s="51">
        <v>5</v>
      </c>
      <c r="W3043" s="51">
        <v>31</v>
      </c>
      <c r="X3043" s="51">
        <v>28</v>
      </c>
    </row>
    <row r="3044" spans="1:24" x14ac:dyDescent="0.2">
      <c r="A3044">
        <v>47058</v>
      </c>
      <c r="B3044" t="s">
        <v>1748</v>
      </c>
      <c r="C3044" t="s">
        <v>1744</v>
      </c>
      <c r="D3044">
        <v>2018</v>
      </c>
      <c r="E3044" t="str">
        <f t="shared" si="47"/>
        <v>470582018</v>
      </c>
      <c r="F3044">
        <v>30218</v>
      </c>
      <c r="G3044" t="str">
        <f>VLOOKUP($A3044,CATMUN!$B$2:$C$1123,2,0)</f>
        <v>Medio</v>
      </c>
      <c r="H3044" t="str">
        <f>VLOOKUP($A3044,CATMUN!$B$2:$D$1123,3,0)</f>
        <v>Municipios rurales</v>
      </c>
      <c r="I3044">
        <f>VLOOKUP($A3044,CATMUN!$B$2:$G$1123,4,0)</f>
        <v>0</v>
      </c>
      <c r="J3044">
        <f>VLOOKUP($A3044,CATMUN!$B$2:$G$1123,6,0)</f>
        <v>15</v>
      </c>
      <c r="K3044" s="69">
        <v>526.76735600000006</v>
      </c>
      <c r="L3044" s="69">
        <v>484.42117360951084</v>
      </c>
      <c r="M3044" s="69">
        <v>3.3038210000000001</v>
      </c>
      <c r="N3044" s="69">
        <v>23.02298234517821</v>
      </c>
      <c r="P3044" s="69">
        <v>235.096508</v>
      </c>
      <c r="Q3044">
        <v>0</v>
      </c>
      <c r="S3044" s="69">
        <v>340.64341899999999</v>
      </c>
      <c r="T3044">
        <v>0</v>
      </c>
      <c r="V3044" s="51">
        <v>5</v>
      </c>
      <c r="W3044" s="51">
        <v>74</v>
      </c>
      <c r="X3044" s="51">
        <v>28</v>
      </c>
    </row>
    <row r="3045" spans="1:24" x14ac:dyDescent="0.2">
      <c r="A3045">
        <v>47161</v>
      </c>
      <c r="B3045" t="s">
        <v>1749</v>
      </c>
      <c r="C3045" t="s">
        <v>1744</v>
      </c>
      <c r="D3045">
        <v>2018</v>
      </c>
      <c r="E3045" t="str">
        <f t="shared" si="47"/>
        <v>471612018</v>
      </c>
      <c r="F3045">
        <v>9890</v>
      </c>
      <c r="G3045" t="str">
        <f>VLOOKUP($A3045,CATMUN!$B$2:$C$1123,2,0)</f>
        <v>Bajo</v>
      </c>
      <c r="H3045" t="str">
        <f>VLOOKUP($A3045,CATMUN!$B$2:$D$1123,3,0)</f>
        <v>Municipios rurales</v>
      </c>
      <c r="I3045">
        <f>VLOOKUP($A3045,CATMUN!$B$2:$G$1123,4,0)</f>
        <v>0</v>
      </c>
      <c r="J3045">
        <f>VLOOKUP($A3045,CATMUN!$B$2:$G$1123,6,0)</f>
        <v>15</v>
      </c>
      <c r="K3045" s="69">
        <v>14.27196</v>
      </c>
      <c r="L3045" s="69">
        <v>484.42117360951084</v>
      </c>
      <c r="N3045" s="69">
        <v>23.02298234517821</v>
      </c>
      <c r="P3045" s="69">
        <v>235.096508</v>
      </c>
      <c r="Q3045">
        <v>0</v>
      </c>
      <c r="S3045" s="69">
        <v>340.64341899999999</v>
      </c>
      <c r="T3045">
        <v>0</v>
      </c>
      <c r="V3045" s="51">
        <v>5</v>
      </c>
      <c r="W3045" s="51">
        <v>3</v>
      </c>
      <c r="X3045" s="51">
        <v>28</v>
      </c>
    </row>
    <row r="3046" spans="1:24" x14ac:dyDescent="0.2">
      <c r="A3046">
        <v>47170</v>
      </c>
      <c r="B3046" t="s">
        <v>1750</v>
      </c>
      <c r="C3046" t="s">
        <v>1744</v>
      </c>
      <c r="D3046">
        <v>2018</v>
      </c>
      <c r="E3046" t="str">
        <f t="shared" si="47"/>
        <v>471702018</v>
      </c>
      <c r="F3046">
        <v>21862</v>
      </c>
      <c r="G3046" t="str">
        <f>VLOOKUP($A3046,CATMUN!$B$2:$C$1123,2,0)</f>
        <v>Bajo</v>
      </c>
      <c r="H3046" t="str">
        <f>VLOOKUP($A3046,CATMUN!$B$2:$D$1123,3,0)</f>
        <v>Municipios rurales</v>
      </c>
      <c r="I3046">
        <f>VLOOKUP($A3046,CATMUN!$B$2:$G$1123,4,0)</f>
        <v>0</v>
      </c>
      <c r="J3046">
        <f>VLOOKUP($A3046,CATMUN!$B$2:$G$1123,6,0)</f>
        <v>15</v>
      </c>
      <c r="K3046" s="69">
        <v>52.351165000000002</v>
      </c>
      <c r="L3046" s="69">
        <v>484.42117360951084</v>
      </c>
      <c r="M3046" s="69">
        <v>0.3135</v>
      </c>
      <c r="N3046" s="69">
        <v>23.02298234517821</v>
      </c>
      <c r="P3046" s="69">
        <v>235.096508</v>
      </c>
      <c r="Q3046">
        <v>0</v>
      </c>
      <c r="S3046" s="69">
        <v>340.64341899999999</v>
      </c>
      <c r="T3046">
        <v>0</v>
      </c>
      <c r="V3046" s="51">
        <v>3</v>
      </c>
      <c r="W3046" s="51">
        <v>0</v>
      </c>
      <c r="X3046" s="51">
        <v>31</v>
      </c>
    </row>
    <row r="3047" spans="1:24" x14ac:dyDescent="0.2">
      <c r="A3047">
        <v>47258</v>
      </c>
      <c r="B3047" t="s">
        <v>1754</v>
      </c>
      <c r="C3047" t="s">
        <v>1744</v>
      </c>
      <c r="D3047">
        <v>2018</v>
      </c>
      <c r="E3047" t="str">
        <f t="shared" si="47"/>
        <v>472582018</v>
      </c>
      <c r="F3047">
        <v>22530</v>
      </c>
      <c r="G3047" t="str">
        <f>VLOOKUP($A3047,CATMUN!$B$2:$C$1123,2,0)</f>
        <v>Bajo</v>
      </c>
      <c r="H3047" t="str">
        <f>VLOOKUP($A3047,CATMUN!$B$2:$D$1123,3,0)</f>
        <v>Municipios rurales</v>
      </c>
      <c r="I3047">
        <f>VLOOKUP($A3047,CATMUN!$B$2:$G$1123,4,0)</f>
        <v>0</v>
      </c>
      <c r="J3047">
        <f>VLOOKUP($A3047,CATMUN!$B$2:$G$1123,6,0)</f>
        <v>15</v>
      </c>
      <c r="K3047" s="69">
        <v>120</v>
      </c>
      <c r="L3047" s="69">
        <v>484.42117360951084</v>
      </c>
      <c r="N3047" s="69">
        <v>23.02298234517821</v>
      </c>
      <c r="P3047" s="69">
        <v>235.096508</v>
      </c>
      <c r="Q3047">
        <v>0</v>
      </c>
      <c r="S3047" s="69">
        <v>340.64341899999999</v>
      </c>
      <c r="T3047">
        <v>0</v>
      </c>
      <c r="V3047" s="51">
        <v>5</v>
      </c>
      <c r="W3047" s="51" t="e">
        <v>#N/A</v>
      </c>
      <c r="X3047" s="51" t="e">
        <v>#N/A</v>
      </c>
    </row>
    <row r="3048" spans="1:24" x14ac:dyDescent="0.2">
      <c r="A3048">
        <v>47318</v>
      </c>
      <c r="B3048" t="s">
        <v>1757</v>
      </c>
      <c r="C3048" t="s">
        <v>1744</v>
      </c>
      <c r="D3048">
        <v>2018</v>
      </c>
      <c r="E3048" t="str">
        <f t="shared" si="47"/>
        <v>473182018</v>
      </c>
      <c r="F3048">
        <v>26620</v>
      </c>
      <c r="G3048" t="str">
        <f>VLOOKUP($A3048,CATMUN!$B$2:$C$1123,2,0)</f>
        <v>Medio</v>
      </c>
      <c r="H3048" t="str">
        <f>VLOOKUP($A3048,CATMUN!$B$2:$D$1123,3,0)</f>
        <v>Municipios rurales</v>
      </c>
      <c r="I3048">
        <f>VLOOKUP($A3048,CATMUN!$B$2:$G$1123,4,0)</f>
        <v>0</v>
      </c>
      <c r="J3048">
        <f>VLOOKUP($A3048,CATMUN!$B$2:$G$1123,6,0)</f>
        <v>15</v>
      </c>
      <c r="K3048" s="69">
        <v>65.001469999999998</v>
      </c>
      <c r="L3048" s="69">
        <v>484.42117360951084</v>
      </c>
      <c r="M3048" s="69">
        <v>0.53728399999999998</v>
      </c>
      <c r="N3048" s="69">
        <v>23.02298234517821</v>
      </c>
      <c r="P3048" s="69">
        <v>235.096508</v>
      </c>
      <c r="Q3048">
        <v>0</v>
      </c>
      <c r="S3048" s="69">
        <v>340.64341899999999</v>
      </c>
      <c r="T3048">
        <v>0</v>
      </c>
      <c r="V3048" s="51">
        <v>5</v>
      </c>
      <c r="W3048" s="51">
        <v>3</v>
      </c>
      <c r="X3048" s="51">
        <v>28</v>
      </c>
    </row>
    <row r="3049" spans="1:24" x14ac:dyDescent="0.2">
      <c r="A3049">
        <v>47541</v>
      </c>
      <c r="B3049" t="s">
        <v>1759</v>
      </c>
      <c r="C3049" t="s">
        <v>1744</v>
      </c>
      <c r="D3049">
        <v>2018</v>
      </c>
      <c r="E3049" t="str">
        <f t="shared" si="47"/>
        <v>475412018</v>
      </c>
      <c r="F3049">
        <v>9196</v>
      </c>
      <c r="G3049" t="str">
        <f>VLOOKUP($A3049,CATMUN!$B$2:$C$1123,2,0)</f>
        <v>Bajo</v>
      </c>
      <c r="H3049" t="str">
        <f>VLOOKUP($A3049,CATMUN!$B$2:$D$1123,3,0)</f>
        <v>Municipios rurales</v>
      </c>
      <c r="I3049">
        <f>VLOOKUP($A3049,CATMUN!$B$2:$G$1123,4,0)</f>
        <v>0</v>
      </c>
      <c r="J3049">
        <f>VLOOKUP($A3049,CATMUN!$B$2:$G$1123,6,0)</f>
        <v>15</v>
      </c>
      <c r="K3049" s="69">
        <v>6.2828840000000001</v>
      </c>
      <c r="L3049" s="69">
        <v>484.42117360951084</v>
      </c>
      <c r="N3049" s="69">
        <v>23.02298234517821</v>
      </c>
      <c r="P3049" s="69">
        <v>235.096508</v>
      </c>
      <c r="Q3049">
        <v>0</v>
      </c>
      <c r="S3049" s="69">
        <v>340.64341899999999</v>
      </c>
      <c r="T3049">
        <v>0</v>
      </c>
      <c r="V3049" s="51">
        <v>5</v>
      </c>
      <c r="W3049" s="51" t="e">
        <v>#N/A</v>
      </c>
      <c r="X3049" s="51" t="e">
        <v>#N/A</v>
      </c>
    </row>
    <row r="3050" spans="1:24" x14ac:dyDescent="0.2">
      <c r="A3050">
        <v>47545</v>
      </c>
      <c r="B3050" t="s">
        <v>1760</v>
      </c>
      <c r="C3050" t="s">
        <v>1744</v>
      </c>
      <c r="D3050">
        <v>2018</v>
      </c>
      <c r="E3050" t="str">
        <f t="shared" si="47"/>
        <v>475452018</v>
      </c>
      <c r="F3050">
        <v>12093</v>
      </c>
      <c r="G3050" t="str">
        <f>VLOOKUP($A3050,CATMUN!$B$2:$C$1123,2,0)</f>
        <v>Bajo</v>
      </c>
      <c r="H3050" t="str">
        <f>VLOOKUP($A3050,CATMUN!$B$2:$D$1123,3,0)</f>
        <v>Municipios rurales</v>
      </c>
      <c r="I3050">
        <f>VLOOKUP($A3050,CATMUN!$B$2:$G$1123,4,0)</f>
        <v>0</v>
      </c>
      <c r="J3050">
        <f>VLOOKUP($A3050,CATMUN!$B$2:$G$1123,6,0)</f>
        <v>15</v>
      </c>
      <c r="K3050" s="69">
        <v>309.01173599999998</v>
      </c>
      <c r="L3050" s="69">
        <v>484.42117360951084</v>
      </c>
      <c r="M3050" s="69">
        <v>0</v>
      </c>
      <c r="N3050" s="69">
        <v>23.02298234517821</v>
      </c>
      <c r="P3050" s="69">
        <v>235.096508</v>
      </c>
      <c r="Q3050">
        <v>0</v>
      </c>
      <c r="S3050" s="69">
        <v>340.64341899999999</v>
      </c>
      <c r="T3050">
        <v>0</v>
      </c>
      <c r="V3050" s="51">
        <v>5</v>
      </c>
      <c r="W3050" s="51">
        <v>0</v>
      </c>
      <c r="X3050" s="51">
        <v>28</v>
      </c>
    </row>
    <row r="3051" spans="1:24" x14ac:dyDescent="0.2">
      <c r="A3051">
        <v>47551</v>
      </c>
      <c r="B3051" t="s">
        <v>1761</v>
      </c>
      <c r="C3051" t="s">
        <v>1744</v>
      </c>
      <c r="D3051">
        <v>2018</v>
      </c>
      <c r="E3051" t="str">
        <f t="shared" si="47"/>
        <v>475512018</v>
      </c>
      <c r="F3051">
        <v>37341</v>
      </c>
      <c r="G3051" t="str">
        <f>VLOOKUP($A3051,CATMUN!$B$2:$C$1123,2,0)</f>
        <v>Bajo</v>
      </c>
      <c r="H3051" t="str">
        <f>VLOOKUP($A3051,CATMUN!$B$2:$D$1123,3,0)</f>
        <v>Municipios rurales</v>
      </c>
      <c r="I3051">
        <f>VLOOKUP($A3051,CATMUN!$B$2:$G$1123,4,0)</f>
        <v>0</v>
      </c>
      <c r="J3051">
        <f>VLOOKUP($A3051,CATMUN!$B$2:$G$1123,6,0)</f>
        <v>15</v>
      </c>
      <c r="K3051" s="69">
        <v>1233.3412181199999</v>
      </c>
      <c r="L3051" s="69">
        <v>484.42117360951084</v>
      </c>
      <c r="M3051" s="69">
        <v>40.891972000000003</v>
      </c>
      <c r="N3051" s="69">
        <v>23.02298234517821</v>
      </c>
      <c r="P3051" s="69">
        <v>235.096508</v>
      </c>
      <c r="Q3051">
        <v>0</v>
      </c>
      <c r="S3051" s="69">
        <v>340.64341899999999</v>
      </c>
      <c r="T3051">
        <v>0</v>
      </c>
      <c r="V3051" s="51">
        <v>3</v>
      </c>
      <c r="W3051" s="51">
        <v>65</v>
      </c>
      <c r="X3051" s="51">
        <v>31</v>
      </c>
    </row>
    <row r="3052" spans="1:24" x14ac:dyDescent="0.2">
      <c r="A3052">
        <v>47570</v>
      </c>
      <c r="B3052" t="s">
        <v>1763</v>
      </c>
      <c r="C3052" t="s">
        <v>1744</v>
      </c>
      <c r="D3052">
        <v>2018</v>
      </c>
      <c r="E3052" t="str">
        <f t="shared" si="47"/>
        <v>475702018</v>
      </c>
      <c r="F3052">
        <v>29824</v>
      </c>
      <c r="G3052" t="str">
        <f>VLOOKUP($A3052,CATMUN!$B$2:$C$1123,2,0)</f>
        <v>Bajo</v>
      </c>
      <c r="H3052" t="str">
        <f>VLOOKUP($A3052,CATMUN!$B$2:$D$1123,3,0)</f>
        <v>Municipios rurales</v>
      </c>
      <c r="I3052">
        <f>VLOOKUP($A3052,CATMUN!$B$2:$G$1123,4,0)</f>
        <v>0</v>
      </c>
      <c r="J3052">
        <f>VLOOKUP($A3052,CATMUN!$B$2:$G$1123,6,0)</f>
        <v>15</v>
      </c>
      <c r="K3052" s="69">
        <v>126.456537</v>
      </c>
      <c r="L3052" s="69">
        <v>484.42117360951084</v>
      </c>
      <c r="N3052" s="69">
        <v>23.02298234517821</v>
      </c>
      <c r="P3052" s="69">
        <v>235.096508</v>
      </c>
      <c r="Q3052">
        <v>0</v>
      </c>
      <c r="S3052" s="69">
        <v>340.64341899999999</v>
      </c>
      <c r="T3052">
        <v>0</v>
      </c>
      <c r="V3052" s="51">
        <v>5</v>
      </c>
      <c r="W3052" s="51">
        <v>29</v>
      </c>
      <c r="X3052" s="51">
        <v>28</v>
      </c>
    </row>
    <row r="3053" spans="1:24" x14ac:dyDescent="0.2">
      <c r="A3053">
        <v>47605</v>
      </c>
      <c r="B3053" t="s">
        <v>1764</v>
      </c>
      <c r="C3053" t="s">
        <v>1744</v>
      </c>
      <c r="D3053">
        <v>2018</v>
      </c>
      <c r="E3053" t="str">
        <f t="shared" si="47"/>
        <v>476052018</v>
      </c>
      <c r="F3053">
        <v>11445</v>
      </c>
      <c r="G3053" t="str">
        <f>VLOOKUP($A3053,CATMUN!$B$2:$C$1123,2,0)</f>
        <v>Bajo</v>
      </c>
      <c r="H3053" t="str">
        <f>VLOOKUP($A3053,CATMUN!$B$2:$D$1123,3,0)</f>
        <v>Municipios rurales</v>
      </c>
      <c r="I3053">
        <f>VLOOKUP($A3053,CATMUN!$B$2:$G$1123,4,0)</f>
        <v>0</v>
      </c>
      <c r="J3053">
        <f>VLOOKUP($A3053,CATMUN!$B$2:$G$1123,6,0)</f>
        <v>15</v>
      </c>
      <c r="K3053" s="69">
        <v>161.91682699999998</v>
      </c>
      <c r="L3053" s="69">
        <v>484.42117360951084</v>
      </c>
      <c r="N3053" s="69">
        <v>23.02298234517821</v>
      </c>
      <c r="P3053" s="69">
        <v>235.096508</v>
      </c>
      <c r="Q3053">
        <v>0</v>
      </c>
      <c r="S3053" s="69">
        <v>340.64341899999999</v>
      </c>
      <c r="T3053">
        <v>0</v>
      </c>
      <c r="V3053" s="51">
        <v>5</v>
      </c>
      <c r="W3053" s="51">
        <v>0</v>
      </c>
      <c r="X3053" s="51">
        <v>28</v>
      </c>
    </row>
    <row r="3054" spans="1:24" x14ac:dyDescent="0.2">
      <c r="A3054">
        <v>47660</v>
      </c>
      <c r="B3054" t="s">
        <v>1765</v>
      </c>
      <c r="C3054" t="s">
        <v>1744</v>
      </c>
      <c r="D3054">
        <v>2018</v>
      </c>
      <c r="E3054" t="str">
        <f t="shared" si="47"/>
        <v>476602018</v>
      </c>
      <c r="F3054">
        <v>15644</v>
      </c>
      <c r="G3054" t="str">
        <f>VLOOKUP($A3054,CATMUN!$B$2:$C$1123,2,0)</f>
        <v>Medio</v>
      </c>
      <c r="H3054" t="str">
        <f>VLOOKUP($A3054,CATMUN!$B$2:$D$1123,3,0)</f>
        <v>Municipios rurales</v>
      </c>
      <c r="I3054">
        <f>VLOOKUP($A3054,CATMUN!$B$2:$G$1123,4,0)</f>
        <v>0</v>
      </c>
      <c r="J3054">
        <f>VLOOKUP($A3054,CATMUN!$B$2:$G$1123,6,0)</f>
        <v>15</v>
      </c>
      <c r="K3054" s="69">
        <v>525.17604900000003</v>
      </c>
      <c r="L3054" s="69">
        <v>484.42117360951084</v>
      </c>
      <c r="N3054" s="69">
        <v>23.02298234517821</v>
      </c>
      <c r="P3054" s="69">
        <v>235.096508</v>
      </c>
      <c r="Q3054">
        <v>0</v>
      </c>
      <c r="S3054" s="69">
        <v>340.64341899999999</v>
      </c>
      <c r="T3054">
        <v>0</v>
      </c>
      <c r="V3054" s="51">
        <v>1</v>
      </c>
      <c r="W3054" s="51">
        <v>0</v>
      </c>
      <c r="X3054" s="51">
        <v>136</v>
      </c>
    </row>
    <row r="3055" spans="1:24" x14ac:dyDescent="0.2">
      <c r="A3055">
        <v>47675</v>
      </c>
      <c r="B3055" t="s">
        <v>1432</v>
      </c>
      <c r="C3055" t="s">
        <v>1744</v>
      </c>
      <c r="D3055">
        <v>2018</v>
      </c>
      <c r="E3055" t="str">
        <f t="shared" si="47"/>
        <v>476752018</v>
      </c>
      <c r="F3055">
        <v>10733</v>
      </c>
      <c r="G3055" t="str">
        <f>VLOOKUP($A3055,CATMUN!$B$2:$C$1123,2,0)</f>
        <v>Medio</v>
      </c>
      <c r="H3055" t="str">
        <f>VLOOKUP($A3055,CATMUN!$B$2:$D$1123,3,0)</f>
        <v>Municipios rurales</v>
      </c>
      <c r="I3055">
        <f>VLOOKUP($A3055,CATMUN!$B$2:$G$1123,4,0)</f>
        <v>0</v>
      </c>
      <c r="J3055">
        <f>VLOOKUP($A3055,CATMUN!$B$2:$G$1123,6,0)</f>
        <v>15</v>
      </c>
      <c r="K3055" s="69">
        <v>139.59336100000002</v>
      </c>
      <c r="L3055" s="69">
        <v>484.42117360951084</v>
      </c>
      <c r="N3055" s="69">
        <v>23.02298234517821</v>
      </c>
      <c r="P3055" s="69">
        <v>235.096508</v>
      </c>
      <c r="Q3055">
        <v>0</v>
      </c>
      <c r="S3055" s="69">
        <v>340.64341899999999</v>
      </c>
      <c r="T3055">
        <v>0</v>
      </c>
      <c r="V3055" s="51">
        <v>5</v>
      </c>
      <c r="W3055" s="51">
        <v>6</v>
      </c>
      <c r="X3055" s="51">
        <v>28</v>
      </c>
    </row>
    <row r="3056" spans="1:24" x14ac:dyDescent="0.2">
      <c r="A3056">
        <v>47692</v>
      </c>
      <c r="B3056" t="s">
        <v>1766</v>
      </c>
      <c r="C3056" t="s">
        <v>1744</v>
      </c>
      <c r="D3056">
        <v>2018</v>
      </c>
      <c r="E3056" t="str">
        <f t="shared" si="47"/>
        <v>476922018</v>
      </c>
      <c r="F3056">
        <v>19523</v>
      </c>
      <c r="G3056" t="str">
        <f>VLOOKUP($A3056,CATMUN!$B$2:$C$1123,2,0)</f>
        <v>Medio</v>
      </c>
      <c r="H3056" t="str">
        <f>VLOOKUP($A3056,CATMUN!$B$2:$D$1123,3,0)</f>
        <v>Municipios rurales</v>
      </c>
      <c r="I3056">
        <f>VLOOKUP($A3056,CATMUN!$B$2:$G$1123,4,0)</f>
        <v>0</v>
      </c>
      <c r="J3056">
        <f>VLOOKUP($A3056,CATMUN!$B$2:$G$1123,6,0)</f>
        <v>15</v>
      </c>
      <c r="K3056" s="69">
        <v>129.05068299999999</v>
      </c>
      <c r="L3056" s="69">
        <v>484.42117360951084</v>
      </c>
      <c r="M3056" s="69">
        <v>0</v>
      </c>
      <c r="N3056" s="69">
        <v>23.02298234517821</v>
      </c>
      <c r="P3056" s="69">
        <v>235.096508</v>
      </c>
      <c r="Q3056">
        <v>0</v>
      </c>
      <c r="S3056" s="69">
        <v>340.64341899999999</v>
      </c>
      <c r="T3056">
        <v>0</v>
      </c>
      <c r="V3056" s="51">
        <v>5</v>
      </c>
      <c r="W3056" s="51">
        <v>0</v>
      </c>
      <c r="X3056" s="51">
        <v>28</v>
      </c>
    </row>
    <row r="3057" spans="1:24" x14ac:dyDescent="0.2">
      <c r="A3057">
        <v>47703</v>
      </c>
      <c r="B3057" t="s">
        <v>1767</v>
      </c>
      <c r="C3057" t="s">
        <v>1744</v>
      </c>
      <c r="D3057">
        <v>2018</v>
      </c>
      <c r="E3057" t="str">
        <f t="shared" si="47"/>
        <v>477032018</v>
      </c>
      <c r="F3057">
        <v>11681</v>
      </c>
      <c r="G3057" t="str">
        <f>VLOOKUP($A3057,CATMUN!$B$2:$C$1123,2,0)</f>
        <v>Medio</v>
      </c>
      <c r="H3057" t="str">
        <f>VLOOKUP($A3057,CATMUN!$B$2:$D$1123,3,0)</f>
        <v>Municipios rurales</v>
      </c>
      <c r="I3057">
        <f>VLOOKUP($A3057,CATMUN!$B$2:$G$1123,4,0)</f>
        <v>0</v>
      </c>
      <c r="J3057">
        <f>VLOOKUP($A3057,CATMUN!$B$2:$G$1123,6,0)</f>
        <v>15</v>
      </c>
      <c r="K3057" s="69">
        <v>94.402452999999994</v>
      </c>
      <c r="L3057" s="69">
        <v>484.42117360951084</v>
      </c>
      <c r="N3057" s="69">
        <v>23.02298234517821</v>
      </c>
      <c r="P3057" s="69">
        <v>235.096508</v>
      </c>
      <c r="Q3057">
        <v>0</v>
      </c>
      <c r="S3057" s="69">
        <v>340.64341899999999</v>
      </c>
      <c r="T3057">
        <v>0</v>
      </c>
      <c r="V3057" s="51">
        <v>5</v>
      </c>
      <c r="W3057" s="51">
        <v>12</v>
      </c>
      <c r="X3057" s="51">
        <v>28</v>
      </c>
    </row>
    <row r="3058" spans="1:24" x14ac:dyDescent="0.2">
      <c r="A3058">
        <v>47707</v>
      </c>
      <c r="B3058" t="s">
        <v>1768</v>
      </c>
      <c r="C3058" t="s">
        <v>1744</v>
      </c>
      <c r="D3058">
        <v>2018</v>
      </c>
      <c r="E3058" t="str">
        <f t="shared" si="47"/>
        <v>477072018</v>
      </c>
      <c r="F3058">
        <v>25438</v>
      </c>
      <c r="G3058" t="str">
        <f>VLOOKUP($A3058,CATMUN!$B$2:$C$1123,2,0)</f>
        <v>Bajo</v>
      </c>
      <c r="H3058" t="str">
        <f>VLOOKUP($A3058,CATMUN!$B$2:$D$1123,3,0)</f>
        <v>Municipios rurales</v>
      </c>
      <c r="I3058">
        <f>VLOOKUP($A3058,CATMUN!$B$2:$G$1123,4,0)</f>
        <v>0</v>
      </c>
      <c r="J3058">
        <f>VLOOKUP($A3058,CATMUN!$B$2:$G$1123,6,0)</f>
        <v>15</v>
      </c>
      <c r="K3058" s="69">
        <v>303.75831499999998</v>
      </c>
      <c r="L3058" s="69">
        <v>484.42117360951084</v>
      </c>
      <c r="N3058" s="69">
        <v>23.02298234517821</v>
      </c>
      <c r="P3058" s="69">
        <v>235.096508</v>
      </c>
      <c r="Q3058">
        <v>0</v>
      </c>
      <c r="S3058" s="69">
        <v>340.64341899999999</v>
      </c>
      <c r="T3058">
        <v>0</v>
      </c>
      <c r="V3058" s="51">
        <v>5</v>
      </c>
      <c r="W3058" s="51">
        <v>21</v>
      </c>
      <c r="X3058" s="51">
        <v>28</v>
      </c>
    </row>
    <row r="3059" spans="1:24" x14ac:dyDescent="0.2">
      <c r="A3059">
        <v>47720</v>
      </c>
      <c r="B3059" t="s">
        <v>1769</v>
      </c>
      <c r="C3059" t="s">
        <v>1744</v>
      </c>
      <c r="D3059">
        <v>2018</v>
      </c>
      <c r="E3059" t="str">
        <f t="shared" si="47"/>
        <v>477202018</v>
      </c>
      <c r="F3059">
        <v>10575</v>
      </c>
      <c r="G3059" t="str">
        <f>VLOOKUP($A3059,CATMUN!$B$2:$C$1123,2,0)</f>
        <v>Bajo</v>
      </c>
      <c r="H3059" t="str">
        <f>VLOOKUP($A3059,CATMUN!$B$2:$D$1123,3,0)</f>
        <v>Municipios rurales</v>
      </c>
      <c r="I3059">
        <f>VLOOKUP($A3059,CATMUN!$B$2:$G$1123,4,0)</f>
        <v>0</v>
      </c>
      <c r="J3059">
        <f>VLOOKUP($A3059,CATMUN!$B$2:$G$1123,6,0)</f>
        <v>15</v>
      </c>
      <c r="K3059" s="69">
        <v>370.21899999999999</v>
      </c>
      <c r="L3059" s="69">
        <v>484.42117360951084</v>
      </c>
      <c r="M3059" s="69">
        <v>0</v>
      </c>
      <c r="N3059" s="69">
        <v>23.02298234517821</v>
      </c>
      <c r="P3059" s="69">
        <v>235.096508</v>
      </c>
      <c r="Q3059">
        <v>0</v>
      </c>
      <c r="S3059" s="69">
        <v>340.64341899999999</v>
      </c>
      <c r="T3059">
        <v>0</v>
      </c>
      <c r="V3059" s="51">
        <v>5</v>
      </c>
      <c r="W3059" s="51">
        <v>0</v>
      </c>
      <c r="X3059" s="51">
        <v>28</v>
      </c>
    </row>
    <row r="3060" spans="1:24" x14ac:dyDescent="0.2">
      <c r="A3060">
        <v>47798</v>
      </c>
      <c r="B3060" t="s">
        <v>1771</v>
      </c>
      <c r="C3060" t="s">
        <v>1744</v>
      </c>
      <c r="D3060">
        <v>2018</v>
      </c>
      <c r="E3060" t="str">
        <f t="shared" si="47"/>
        <v>477982018</v>
      </c>
      <c r="F3060">
        <v>13236</v>
      </c>
      <c r="G3060" t="str">
        <f>VLOOKUP($A3060,CATMUN!$B$2:$C$1123,2,0)</f>
        <v>Bajo</v>
      </c>
      <c r="H3060" t="str">
        <f>VLOOKUP($A3060,CATMUN!$B$2:$D$1123,3,0)</f>
        <v>Municipios rurales</v>
      </c>
      <c r="I3060">
        <f>VLOOKUP($A3060,CATMUN!$B$2:$G$1123,4,0)</f>
        <v>0</v>
      </c>
      <c r="J3060">
        <f>VLOOKUP($A3060,CATMUN!$B$2:$G$1123,6,0)</f>
        <v>15</v>
      </c>
      <c r="K3060" s="69">
        <v>59.073086000000004</v>
      </c>
      <c r="L3060" s="69">
        <v>484.42117360951084</v>
      </c>
      <c r="M3060" s="69">
        <v>0</v>
      </c>
      <c r="N3060" s="69">
        <v>23.02298234517821</v>
      </c>
      <c r="P3060" s="69">
        <v>235.096508</v>
      </c>
      <c r="Q3060">
        <v>0</v>
      </c>
      <c r="S3060" s="69">
        <v>340.64341899999999</v>
      </c>
      <c r="T3060">
        <v>0</v>
      </c>
      <c r="V3060" s="51">
        <v>5</v>
      </c>
      <c r="W3060" s="51">
        <v>1</v>
      </c>
      <c r="X3060" s="51">
        <v>28</v>
      </c>
    </row>
    <row r="3061" spans="1:24" x14ac:dyDescent="0.2">
      <c r="A3061">
        <v>47960</v>
      </c>
      <c r="B3061" t="s">
        <v>1772</v>
      </c>
      <c r="C3061" t="s">
        <v>1744</v>
      </c>
      <c r="D3061">
        <v>2018</v>
      </c>
      <c r="E3061" t="str">
        <f t="shared" si="47"/>
        <v>479602018</v>
      </c>
      <c r="F3061">
        <v>9895</v>
      </c>
      <c r="G3061" t="str">
        <f>VLOOKUP($A3061,CATMUN!$B$2:$C$1123,2,0)</f>
        <v>Bajo</v>
      </c>
      <c r="H3061" t="str">
        <f>VLOOKUP($A3061,CATMUN!$B$2:$D$1123,3,0)</f>
        <v>Municipios rurales</v>
      </c>
      <c r="I3061">
        <f>VLOOKUP($A3061,CATMUN!$B$2:$G$1123,4,0)</f>
        <v>0</v>
      </c>
      <c r="J3061">
        <f>VLOOKUP($A3061,CATMUN!$B$2:$G$1123,6,0)</f>
        <v>15</v>
      </c>
      <c r="K3061" s="69">
        <v>13.691342000000001</v>
      </c>
      <c r="L3061" s="69">
        <v>484.42117360951084</v>
      </c>
      <c r="N3061" s="69">
        <v>23.02298234517821</v>
      </c>
      <c r="P3061" s="69">
        <v>235.096508</v>
      </c>
      <c r="Q3061">
        <v>0</v>
      </c>
      <c r="S3061" s="69">
        <v>340.64341899999999</v>
      </c>
      <c r="T3061">
        <v>0</v>
      </c>
      <c r="V3061" s="51">
        <v>5</v>
      </c>
      <c r="W3061" s="51" t="e">
        <v>#N/A</v>
      </c>
      <c r="X3061" s="51" t="e">
        <v>#N/A</v>
      </c>
    </row>
    <row r="3062" spans="1:24" x14ac:dyDescent="0.2">
      <c r="A3062">
        <v>50110</v>
      </c>
      <c r="B3062" t="s">
        <v>1777</v>
      </c>
      <c r="C3062" t="s">
        <v>1774</v>
      </c>
      <c r="D3062">
        <v>2018</v>
      </c>
      <c r="E3062" t="str">
        <f t="shared" si="47"/>
        <v>501102018</v>
      </c>
      <c r="F3062">
        <v>6440</v>
      </c>
      <c r="G3062" t="str">
        <f>VLOOKUP($A3062,CATMUN!$B$2:$C$1123,2,0)</f>
        <v>Alto</v>
      </c>
      <c r="H3062" t="str">
        <f>VLOOKUP($A3062,CATMUN!$B$2:$D$1123,3,0)</f>
        <v>Municipios rurales</v>
      </c>
      <c r="I3062">
        <f>VLOOKUP($A3062,CATMUN!$B$2:$G$1123,4,0)</f>
        <v>0</v>
      </c>
      <c r="J3062">
        <f>VLOOKUP($A3062,CATMUN!$B$2:$G$1123,6,0)</f>
        <v>15</v>
      </c>
      <c r="K3062" s="69">
        <v>319.235276</v>
      </c>
      <c r="L3062" s="69">
        <v>484.42117360951084</v>
      </c>
      <c r="M3062" s="69">
        <v>8.4268549999999998</v>
      </c>
      <c r="N3062" s="69">
        <v>23.02298234517821</v>
      </c>
      <c r="P3062" s="69">
        <v>235.096508</v>
      </c>
      <c r="Q3062">
        <v>0</v>
      </c>
      <c r="S3062" s="69">
        <v>340.64341899999999</v>
      </c>
      <c r="T3062">
        <v>0</v>
      </c>
      <c r="U3062">
        <v>0.44900000000000001</v>
      </c>
      <c r="V3062" s="51">
        <v>5</v>
      </c>
      <c r="W3062" s="51">
        <v>107</v>
      </c>
      <c r="X3062" s="51">
        <v>28</v>
      </c>
    </row>
    <row r="3063" spans="1:24" x14ac:dyDescent="0.2">
      <c r="A3063">
        <v>50124</v>
      </c>
      <c r="B3063" t="s">
        <v>1778</v>
      </c>
      <c r="C3063" t="s">
        <v>1774</v>
      </c>
      <c r="D3063">
        <v>2018</v>
      </c>
      <c r="E3063" t="str">
        <f t="shared" si="47"/>
        <v>501242018</v>
      </c>
      <c r="F3063">
        <v>6062</v>
      </c>
      <c r="G3063" t="str">
        <f>VLOOKUP($A3063,CATMUN!$B$2:$C$1123,2,0)</f>
        <v>Alto</v>
      </c>
      <c r="H3063" t="str">
        <f>VLOOKUP($A3063,CATMUN!$B$2:$D$1123,3,0)</f>
        <v>Municipios rurales</v>
      </c>
      <c r="I3063">
        <f>VLOOKUP($A3063,CATMUN!$B$2:$G$1123,4,0)</f>
        <v>0</v>
      </c>
      <c r="J3063">
        <f>VLOOKUP($A3063,CATMUN!$B$2:$G$1123,6,0)</f>
        <v>15</v>
      </c>
      <c r="K3063" s="69">
        <v>590.31440925000004</v>
      </c>
      <c r="L3063" s="69">
        <v>484.42117360951084</v>
      </c>
      <c r="M3063" s="69">
        <v>48.331060000000001</v>
      </c>
      <c r="N3063" s="69">
        <v>23.02298234517821</v>
      </c>
      <c r="P3063" s="69">
        <v>235.096508</v>
      </c>
      <c r="Q3063">
        <v>0</v>
      </c>
      <c r="S3063" s="69">
        <v>340.64341899999999</v>
      </c>
      <c r="T3063">
        <v>0</v>
      </c>
      <c r="V3063" s="51">
        <v>5</v>
      </c>
      <c r="W3063" s="51">
        <v>407</v>
      </c>
      <c r="X3063" s="51">
        <v>28</v>
      </c>
    </row>
    <row r="3064" spans="1:24" x14ac:dyDescent="0.2">
      <c r="A3064">
        <v>50150</v>
      </c>
      <c r="B3064" t="s">
        <v>1779</v>
      </c>
      <c r="C3064" t="s">
        <v>1774</v>
      </c>
      <c r="D3064">
        <v>2018</v>
      </c>
      <c r="E3064" t="str">
        <f t="shared" si="47"/>
        <v>501502018</v>
      </c>
      <c r="F3064">
        <v>14300</v>
      </c>
      <c r="G3064" t="str">
        <f>VLOOKUP($A3064,CATMUN!$B$2:$C$1123,2,0)</f>
        <v>Alto</v>
      </c>
      <c r="H3064" t="str">
        <f>VLOOKUP($A3064,CATMUN!$B$2:$D$1123,3,0)</f>
        <v>Municipios rurales</v>
      </c>
      <c r="I3064">
        <f>VLOOKUP($A3064,CATMUN!$B$2:$G$1123,4,0)</f>
        <v>0</v>
      </c>
      <c r="J3064">
        <f>VLOOKUP($A3064,CATMUN!$B$2:$G$1123,6,0)</f>
        <v>15</v>
      </c>
      <c r="K3064" s="69">
        <v>1514.6591410000001</v>
      </c>
      <c r="L3064" s="69">
        <v>484.42117360951084</v>
      </c>
      <c r="M3064" s="69">
        <v>94.054062000000002</v>
      </c>
      <c r="N3064" s="69">
        <v>23.02298234517821</v>
      </c>
      <c r="P3064" s="69">
        <v>235.096508</v>
      </c>
      <c r="Q3064">
        <v>0</v>
      </c>
      <c r="S3064" s="69">
        <v>340.64341899999999</v>
      </c>
      <c r="T3064">
        <v>0</v>
      </c>
      <c r="V3064" s="51">
        <v>5</v>
      </c>
      <c r="W3064" s="51">
        <v>515</v>
      </c>
      <c r="X3064" s="51">
        <v>28</v>
      </c>
    </row>
    <row r="3065" spans="1:24" x14ac:dyDescent="0.2">
      <c r="A3065">
        <v>50223</v>
      </c>
      <c r="B3065" t="s">
        <v>2307</v>
      </c>
      <c r="C3065" t="s">
        <v>1774</v>
      </c>
      <c r="D3065">
        <v>2018</v>
      </c>
      <c r="E3065" t="str">
        <f t="shared" si="47"/>
        <v>502232018</v>
      </c>
      <c r="F3065">
        <v>6963</v>
      </c>
      <c r="G3065" t="str">
        <f>VLOOKUP($A3065,CATMUN!$B$2:$C$1123,2,0)</f>
        <v>Medio</v>
      </c>
      <c r="H3065" t="str">
        <f>VLOOKUP($A3065,CATMUN!$B$2:$D$1123,3,0)</f>
        <v>Municipios rurales</v>
      </c>
      <c r="I3065">
        <f>VLOOKUP($A3065,CATMUN!$B$2:$G$1123,4,0)</f>
        <v>0</v>
      </c>
      <c r="J3065">
        <f>VLOOKUP($A3065,CATMUN!$B$2:$G$1123,6,0)</f>
        <v>15</v>
      </c>
      <c r="K3065" s="69">
        <v>338.98285600000003</v>
      </c>
      <c r="L3065" s="69">
        <v>484.42117360951084</v>
      </c>
      <c r="M3065" s="69">
        <v>8.0348819999999996</v>
      </c>
      <c r="N3065" s="69">
        <v>23.02298234517821</v>
      </c>
      <c r="P3065" s="69">
        <v>235.096508</v>
      </c>
      <c r="Q3065">
        <v>0</v>
      </c>
      <c r="S3065" s="69">
        <v>340.64341899999999</v>
      </c>
      <c r="T3065">
        <v>0</v>
      </c>
      <c r="V3065" s="51">
        <v>5</v>
      </c>
      <c r="W3065" s="51">
        <v>12</v>
      </c>
      <c r="X3065" s="51">
        <v>28</v>
      </c>
    </row>
    <row r="3066" spans="1:24" x14ac:dyDescent="0.2">
      <c r="A3066">
        <v>50226</v>
      </c>
      <c r="B3066" t="s">
        <v>1781</v>
      </c>
      <c r="C3066" t="s">
        <v>1774</v>
      </c>
      <c r="D3066">
        <v>2018</v>
      </c>
      <c r="E3066" t="str">
        <f t="shared" si="47"/>
        <v>502262018</v>
      </c>
      <c r="F3066">
        <v>22831</v>
      </c>
      <c r="G3066" t="str">
        <f>VLOOKUP($A3066,CATMUN!$B$2:$C$1123,2,0)</f>
        <v>Alto</v>
      </c>
      <c r="H3066" t="str">
        <f>VLOOKUP($A3066,CATMUN!$B$2:$D$1123,3,0)</f>
        <v>Municipios rurales</v>
      </c>
      <c r="I3066">
        <f>VLOOKUP($A3066,CATMUN!$B$2:$G$1123,4,0)</f>
        <v>0</v>
      </c>
      <c r="J3066">
        <f>VLOOKUP($A3066,CATMUN!$B$2:$G$1123,6,0)</f>
        <v>15</v>
      </c>
      <c r="K3066" s="69">
        <v>2037.74045</v>
      </c>
      <c r="L3066" s="69">
        <v>484.42117360951084</v>
      </c>
      <c r="M3066" s="69">
        <v>2.8000000000000001E-2</v>
      </c>
      <c r="N3066" s="69">
        <v>23.02298234517821</v>
      </c>
      <c r="O3066" s="69">
        <v>0</v>
      </c>
      <c r="P3066" s="69">
        <v>235.096508</v>
      </c>
      <c r="Q3066">
        <v>0</v>
      </c>
      <c r="S3066" s="69">
        <v>340.64341899999999</v>
      </c>
      <c r="T3066">
        <v>0</v>
      </c>
      <c r="V3066" s="51">
        <v>5</v>
      </c>
      <c r="W3066" s="51">
        <v>63</v>
      </c>
      <c r="X3066" s="51">
        <v>28</v>
      </c>
    </row>
    <row r="3067" spans="1:24" x14ac:dyDescent="0.2">
      <c r="A3067">
        <v>50245</v>
      </c>
      <c r="B3067" t="s">
        <v>1782</v>
      </c>
      <c r="C3067" t="s">
        <v>1774</v>
      </c>
      <c r="D3067">
        <v>2018</v>
      </c>
      <c r="E3067" t="str">
        <f t="shared" si="47"/>
        <v>502452018</v>
      </c>
      <c r="F3067">
        <v>1776</v>
      </c>
      <c r="G3067" t="str">
        <f>VLOOKUP($A3067,CATMUN!$B$2:$C$1123,2,0)</f>
        <v>Alto</v>
      </c>
      <c r="H3067" t="str">
        <f>VLOOKUP($A3067,CATMUN!$B$2:$D$1123,3,0)</f>
        <v>Municipios rurales</v>
      </c>
      <c r="I3067">
        <f>VLOOKUP($A3067,CATMUN!$B$2:$G$1123,4,0)</f>
        <v>0</v>
      </c>
      <c r="J3067">
        <f>VLOOKUP($A3067,CATMUN!$B$2:$G$1123,6,0)</f>
        <v>15</v>
      </c>
      <c r="K3067" s="69">
        <v>80.997032000000004</v>
      </c>
      <c r="L3067" s="69">
        <v>484.42117360951084</v>
      </c>
      <c r="N3067" s="69">
        <v>23.02298234517821</v>
      </c>
      <c r="P3067" s="69">
        <v>235.096508</v>
      </c>
      <c r="Q3067">
        <v>0</v>
      </c>
      <c r="S3067" s="69">
        <v>340.64341899999999</v>
      </c>
      <c r="T3067">
        <v>0</v>
      </c>
      <c r="V3067" s="51">
        <v>5</v>
      </c>
      <c r="W3067" s="51">
        <v>0</v>
      </c>
      <c r="X3067" s="51">
        <v>28</v>
      </c>
    </row>
    <row r="3068" spans="1:24" x14ac:dyDescent="0.2">
      <c r="A3068">
        <v>50251</v>
      </c>
      <c r="B3068" t="s">
        <v>1783</v>
      </c>
      <c r="C3068" t="s">
        <v>1774</v>
      </c>
      <c r="D3068">
        <v>2018</v>
      </c>
      <c r="E3068" t="str">
        <f t="shared" si="47"/>
        <v>502512018</v>
      </c>
      <c r="F3068">
        <v>7977</v>
      </c>
      <c r="G3068" t="str">
        <f>VLOOKUP($A3068,CATMUN!$B$2:$C$1123,2,0)</f>
        <v>Alto</v>
      </c>
      <c r="H3068" t="str">
        <f>VLOOKUP($A3068,CATMUN!$B$2:$D$1123,3,0)</f>
        <v>Municipios rurales</v>
      </c>
      <c r="I3068">
        <f>VLOOKUP($A3068,CATMUN!$B$2:$G$1123,4,0)</f>
        <v>0</v>
      </c>
      <c r="J3068">
        <f>VLOOKUP($A3068,CATMUN!$B$2:$G$1123,6,0)</f>
        <v>15</v>
      </c>
      <c r="K3068" s="69">
        <v>448.69611599999996</v>
      </c>
      <c r="L3068" s="69">
        <v>484.42117360951084</v>
      </c>
      <c r="M3068" s="69">
        <v>10.605201999999998</v>
      </c>
      <c r="N3068" s="69">
        <v>23.02298234517821</v>
      </c>
      <c r="O3068" s="69">
        <v>0</v>
      </c>
      <c r="P3068" s="69">
        <v>235.096508</v>
      </c>
      <c r="Q3068">
        <v>0</v>
      </c>
      <c r="S3068" s="69">
        <v>340.64341899999999</v>
      </c>
      <c r="T3068">
        <v>0</v>
      </c>
      <c r="V3068" s="51">
        <v>5</v>
      </c>
      <c r="W3068" s="51">
        <v>4</v>
      </c>
      <c r="X3068" s="51">
        <v>28</v>
      </c>
    </row>
    <row r="3069" spans="1:24" x14ac:dyDescent="0.2">
      <c r="A3069">
        <v>50270</v>
      </c>
      <c r="B3069" t="s">
        <v>1784</v>
      </c>
      <c r="C3069" t="s">
        <v>1774</v>
      </c>
      <c r="D3069">
        <v>2018</v>
      </c>
      <c r="E3069" t="str">
        <f t="shared" si="47"/>
        <v>502702018</v>
      </c>
      <c r="F3069">
        <v>3888</v>
      </c>
      <c r="G3069" t="str">
        <f>VLOOKUP($A3069,CATMUN!$B$2:$C$1123,2,0)</f>
        <v>Bajo</v>
      </c>
      <c r="H3069" t="str">
        <f>VLOOKUP($A3069,CATMUN!$B$2:$D$1123,3,0)</f>
        <v>Municipios rurales</v>
      </c>
      <c r="I3069">
        <f>VLOOKUP($A3069,CATMUN!$B$2:$G$1123,4,0)</f>
        <v>0</v>
      </c>
      <c r="J3069">
        <f>VLOOKUP($A3069,CATMUN!$B$2:$G$1123,6,0)</f>
        <v>15</v>
      </c>
      <c r="K3069" s="69">
        <v>219.10315800000001</v>
      </c>
      <c r="L3069" s="69">
        <v>484.42117360951084</v>
      </c>
      <c r="M3069" s="69">
        <v>0.312</v>
      </c>
      <c r="N3069" s="69">
        <v>23.02298234517821</v>
      </c>
      <c r="P3069" s="69">
        <v>235.096508</v>
      </c>
      <c r="Q3069">
        <v>0</v>
      </c>
      <c r="S3069" s="69">
        <v>340.64341899999999</v>
      </c>
      <c r="T3069">
        <v>0</v>
      </c>
      <c r="V3069" s="51">
        <v>5</v>
      </c>
      <c r="W3069" s="51">
        <v>1</v>
      </c>
      <c r="X3069" s="51">
        <v>28</v>
      </c>
    </row>
    <row r="3070" spans="1:24" x14ac:dyDescent="0.2">
      <c r="A3070">
        <v>50287</v>
      </c>
      <c r="B3070" t="s">
        <v>1785</v>
      </c>
      <c r="C3070" t="s">
        <v>1774</v>
      </c>
      <c r="D3070">
        <v>2018</v>
      </c>
      <c r="E3070" t="str">
        <f t="shared" si="47"/>
        <v>502872018</v>
      </c>
      <c r="F3070">
        <v>12129</v>
      </c>
      <c r="G3070" t="str">
        <f>VLOOKUP($A3070,CATMUN!$B$2:$C$1123,2,0)</f>
        <v>Medio</v>
      </c>
      <c r="H3070" t="str">
        <f>VLOOKUP($A3070,CATMUN!$B$2:$D$1123,3,0)</f>
        <v>Municipios rurales</v>
      </c>
      <c r="I3070">
        <f>VLOOKUP($A3070,CATMUN!$B$2:$G$1123,4,0)</f>
        <v>0</v>
      </c>
      <c r="J3070">
        <f>VLOOKUP($A3070,CATMUN!$B$2:$G$1123,6,0)</f>
        <v>15</v>
      </c>
      <c r="K3070" s="69">
        <v>946.817048</v>
      </c>
      <c r="L3070" s="69">
        <v>484.42117360951084</v>
      </c>
      <c r="M3070" s="69">
        <v>35.882962829999997</v>
      </c>
      <c r="N3070" s="69">
        <v>23.02298234517821</v>
      </c>
      <c r="P3070" s="69">
        <v>235.096508</v>
      </c>
      <c r="Q3070">
        <v>0</v>
      </c>
      <c r="S3070" s="69">
        <v>340.64341899999999</v>
      </c>
      <c r="T3070">
        <v>0</v>
      </c>
      <c r="V3070" s="51">
        <v>5</v>
      </c>
      <c r="W3070" s="51">
        <v>17</v>
      </c>
      <c r="X3070" s="51">
        <v>28</v>
      </c>
    </row>
    <row r="3071" spans="1:24" x14ac:dyDescent="0.2">
      <c r="A3071">
        <v>50318</v>
      </c>
      <c r="B3071" t="s">
        <v>1757</v>
      </c>
      <c r="C3071" t="s">
        <v>1774</v>
      </c>
      <c r="D3071">
        <v>2018</v>
      </c>
      <c r="E3071" t="str">
        <f t="shared" si="47"/>
        <v>503182018</v>
      </c>
      <c r="F3071">
        <v>14119</v>
      </c>
      <c r="G3071" t="str">
        <f>VLOOKUP($A3071,CATMUN!$B$2:$C$1123,2,0)</f>
        <v>Alto</v>
      </c>
      <c r="H3071" t="str">
        <f>VLOOKUP($A3071,CATMUN!$B$2:$D$1123,3,0)</f>
        <v>Municipios rurales</v>
      </c>
      <c r="I3071">
        <f>VLOOKUP($A3071,CATMUN!$B$2:$G$1123,4,0)</f>
        <v>0</v>
      </c>
      <c r="J3071">
        <f>VLOOKUP($A3071,CATMUN!$B$2:$G$1123,6,0)</f>
        <v>15</v>
      </c>
      <c r="K3071" s="69">
        <v>1064.8533160000002</v>
      </c>
      <c r="L3071" s="69">
        <v>484.42117360951084</v>
      </c>
      <c r="M3071" s="69">
        <v>35.285607000000006</v>
      </c>
      <c r="N3071" s="69">
        <v>23.02298234517821</v>
      </c>
      <c r="P3071" s="69">
        <v>235.096508</v>
      </c>
      <c r="Q3071">
        <v>0</v>
      </c>
      <c r="S3071" s="69">
        <v>340.64341899999999</v>
      </c>
      <c r="T3071">
        <v>0</v>
      </c>
      <c r="V3071" s="51">
        <v>5</v>
      </c>
      <c r="W3071" s="51">
        <v>133</v>
      </c>
      <c r="X3071" s="51">
        <v>28</v>
      </c>
    </row>
    <row r="3072" spans="1:24" x14ac:dyDescent="0.2">
      <c r="A3072">
        <v>50325</v>
      </c>
      <c r="B3072" t="s">
        <v>1786</v>
      </c>
      <c r="C3072" t="s">
        <v>1774</v>
      </c>
      <c r="D3072">
        <v>2018</v>
      </c>
      <c r="E3072" t="str">
        <f t="shared" si="47"/>
        <v>503252018</v>
      </c>
      <c r="F3072">
        <v>7007</v>
      </c>
      <c r="G3072" t="str">
        <f>VLOOKUP($A3072,CATMUN!$B$2:$C$1123,2,0)</f>
        <v>Bajo</v>
      </c>
      <c r="H3072" t="str">
        <f>VLOOKUP($A3072,CATMUN!$B$2:$D$1123,3,0)</f>
        <v>Municipios rurales</v>
      </c>
      <c r="I3072">
        <f>VLOOKUP($A3072,CATMUN!$B$2:$G$1123,4,0)</f>
        <v>0</v>
      </c>
      <c r="J3072">
        <f>VLOOKUP($A3072,CATMUN!$B$2:$G$1123,6,0)</f>
        <v>15</v>
      </c>
      <c r="K3072" s="69">
        <v>244.15248800000001</v>
      </c>
      <c r="L3072" s="69">
        <v>484.42117360951084</v>
      </c>
      <c r="M3072" s="69">
        <v>0</v>
      </c>
      <c r="N3072" s="69">
        <v>23.02298234517821</v>
      </c>
      <c r="O3072" s="69">
        <v>0</v>
      </c>
      <c r="P3072" s="69">
        <v>235.096508</v>
      </c>
      <c r="Q3072">
        <v>0</v>
      </c>
      <c r="S3072" s="69">
        <v>340.64341899999999</v>
      </c>
      <c r="T3072">
        <v>0</v>
      </c>
      <c r="V3072" s="51">
        <v>1</v>
      </c>
      <c r="W3072" s="51">
        <v>3</v>
      </c>
      <c r="X3072" s="51">
        <v>136</v>
      </c>
    </row>
    <row r="3073" spans="1:24" x14ac:dyDescent="0.2">
      <c r="A3073">
        <v>50330</v>
      </c>
      <c r="B3073" t="s">
        <v>1787</v>
      </c>
      <c r="C3073" t="s">
        <v>1774</v>
      </c>
      <c r="D3073">
        <v>2018</v>
      </c>
      <c r="E3073" t="str">
        <f t="shared" si="47"/>
        <v>503302018</v>
      </c>
      <c r="F3073">
        <v>11159</v>
      </c>
      <c r="G3073" t="str">
        <f>VLOOKUP($A3073,CATMUN!$B$2:$C$1123,2,0)</f>
        <v>Medio</v>
      </c>
      <c r="H3073" t="str">
        <f>VLOOKUP($A3073,CATMUN!$B$2:$D$1123,3,0)</f>
        <v>Municipios rurales</v>
      </c>
      <c r="I3073">
        <f>VLOOKUP($A3073,CATMUN!$B$2:$G$1123,4,0)</f>
        <v>0</v>
      </c>
      <c r="J3073">
        <f>VLOOKUP($A3073,CATMUN!$B$2:$G$1123,6,0)</f>
        <v>15</v>
      </c>
      <c r="K3073" s="69">
        <v>288.02810600000004</v>
      </c>
      <c r="L3073" s="69">
        <v>484.42117360951084</v>
      </c>
      <c r="M3073" s="69">
        <v>1.871391</v>
      </c>
      <c r="N3073" s="69">
        <v>23.02298234517821</v>
      </c>
      <c r="P3073" s="69">
        <v>235.096508</v>
      </c>
      <c r="Q3073">
        <v>0</v>
      </c>
      <c r="S3073" s="69">
        <v>340.64341899999999</v>
      </c>
      <c r="T3073">
        <v>0</v>
      </c>
      <c r="V3073" s="51">
        <v>1</v>
      </c>
      <c r="W3073" s="51">
        <v>26</v>
      </c>
      <c r="X3073" s="51">
        <v>136</v>
      </c>
    </row>
    <row r="3074" spans="1:24" x14ac:dyDescent="0.2">
      <c r="A3074">
        <v>50350</v>
      </c>
      <c r="B3074" t="s">
        <v>1788</v>
      </c>
      <c r="C3074" t="s">
        <v>1774</v>
      </c>
      <c r="D3074">
        <v>2018</v>
      </c>
      <c r="E3074" t="str">
        <f t="shared" ref="E3074:E3137" si="48">A3074&amp;D3074</f>
        <v>503502018</v>
      </c>
      <c r="F3074">
        <v>26890</v>
      </c>
      <c r="G3074" t="str">
        <f>VLOOKUP($A3074,CATMUN!$B$2:$C$1123,2,0)</f>
        <v>Bajo</v>
      </c>
      <c r="H3074" t="str">
        <f>VLOOKUP($A3074,CATMUN!$B$2:$D$1123,3,0)</f>
        <v>Municipios rurales</v>
      </c>
      <c r="I3074">
        <f>VLOOKUP($A3074,CATMUN!$B$2:$G$1123,4,0)</f>
        <v>0</v>
      </c>
      <c r="J3074">
        <f>VLOOKUP($A3074,CATMUN!$B$2:$G$1123,6,0)</f>
        <v>15</v>
      </c>
      <c r="K3074" s="69">
        <v>239.49616699999999</v>
      </c>
      <c r="L3074" s="69">
        <v>484.42117360951084</v>
      </c>
      <c r="M3074" s="69">
        <v>6.1645379999999994</v>
      </c>
      <c r="N3074" s="69">
        <v>23.02298234517821</v>
      </c>
      <c r="P3074" s="69">
        <v>235.096508</v>
      </c>
      <c r="Q3074">
        <v>0</v>
      </c>
      <c r="S3074" s="69">
        <v>340.64341899999999</v>
      </c>
      <c r="T3074">
        <v>0</v>
      </c>
      <c r="V3074" s="51">
        <v>5</v>
      </c>
      <c r="W3074" s="51">
        <v>0</v>
      </c>
      <c r="X3074" s="51">
        <v>28</v>
      </c>
    </row>
    <row r="3075" spans="1:24" x14ac:dyDescent="0.2">
      <c r="A3075">
        <v>50370</v>
      </c>
      <c r="B3075" t="s">
        <v>1789</v>
      </c>
      <c r="C3075" t="s">
        <v>1774</v>
      </c>
      <c r="D3075">
        <v>2018</v>
      </c>
      <c r="E3075" t="str">
        <f t="shared" si="48"/>
        <v>503702018</v>
      </c>
      <c r="F3075">
        <v>9284</v>
      </c>
      <c r="G3075" t="str">
        <f>VLOOKUP($A3075,CATMUN!$B$2:$C$1123,2,0)</f>
        <v>Medio</v>
      </c>
      <c r="H3075" t="str">
        <f>VLOOKUP($A3075,CATMUN!$B$2:$D$1123,3,0)</f>
        <v>Municipios rurales</v>
      </c>
      <c r="I3075">
        <f>VLOOKUP($A3075,CATMUN!$B$2:$G$1123,4,0)</f>
        <v>0</v>
      </c>
      <c r="J3075">
        <f>VLOOKUP($A3075,CATMUN!$B$2:$G$1123,6,0)</f>
        <v>15</v>
      </c>
      <c r="K3075" s="69">
        <v>49.782559999999997</v>
      </c>
      <c r="L3075" s="69">
        <v>484.42117360951084</v>
      </c>
      <c r="M3075" s="69">
        <v>0.21093500000000001</v>
      </c>
      <c r="N3075" s="69">
        <v>23.02298234517821</v>
      </c>
      <c r="P3075" s="69">
        <v>235.096508</v>
      </c>
      <c r="Q3075">
        <v>0</v>
      </c>
      <c r="S3075" s="69">
        <v>340.64341899999999</v>
      </c>
      <c r="T3075">
        <v>0</v>
      </c>
      <c r="V3075" s="51">
        <v>5</v>
      </c>
      <c r="W3075" s="51">
        <v>4</v>
      </c>
      <c r="X3075" s="51">
        <v>28</v>
      </c>
    </row>
    <row r="3076" spans="1:24" x14ac:dyDescent="0.2">
      <c r="A3076">
        <v>50400</v>
      </c>
      <c r="B3076" t="s">
        <v>1790</v>
      </c>
      <c r="C3076" t="s">
        <v>1774</v>
      </c>
      <c r="D3076">
        <v>2018</v>
      </c>
      <c r="E3076" t="str">
        <f t="shared" si="48"/>
        <v>504002018</v>
      </c>
      <c r="F3076">
        <v>11463</v>
      </c>
      <c r="G3076" t="str">
        <f>VLOOKUP($A3076,CATMUN!$B$2:$C$1123,2,0)</f>
        <v>Alto</v>
      </c>
      <c r="H3076" t="str">
        <f>VLOOKUP($A3076,CATMUN!$B$2:$D$1123,3,0)</f>
        <v>Municipios rurales</v>
      </c>
      <c r="I3076">
        <f>VLOOKUP($A3076,CATMUN!$B$2:$G$1123,4,0)</f>
        <v>0</v>
      </c>
      <c r="J3076">
        <f>VLOOKUP($A3076,CATMUN!$B$2:$G$1123,6,0)</f>
        <v>15</v>
      </c>
      <c r="K3076" s="69">
        <v>509.74662699999999</v>
      </c>
      <c r="L3076" s="69">
        <v>484.42117360951084</v>
      </c>
      <c r="M3076" s="69">
        <v>18.296562999999999</v>
      </c>
      <c r="N3076" s="69">
        <v>23.02298234517821</v>
      </c>
      <c r="P3076" s="69">
        <v>235.096508</v>
      </c>
      <c r="Q3076">
        <v>0</v>
      </c>
      <c r="S3076" s="69">
        <v>340.64341899999999</v>
      </c>
      <c r="T3076">
        <v>0</v>
      </c>
      <c r="V3076" s="51">
        <v>5</v>
      </c>
      <c r="W3076" s="51">
        <v>7</v>
      </c>
      <c r="X3076" s="51">
        <v>28</v>
      </c>
    </row>
    <row r="3077" spans="1:24" x14ac:dyDescent="0.2">
      <c r="A3077">
        <v>50450</v>
      </c>
      <c r="B3077" t="s">
        <v>1791</v>
      </c>
      <c r="C3077" t="s">
        <v>1774</v>
      </c>
      <c r="D3077">
        <v>2018</v>
      </c>
      <c r="E3077" t="str">
        <f t="shared" si="48"/>
        <v>504502018</v>
      </c>
      <c r="F3077">
        <v>8390</v>
      </c>
      <c r="G3077" t="str">
        <f>VLOOKUP($A3077,CATMUN!$B$2:$C$1123,2,0)</f>
        <v>Bajo</v>
      </c>
      <c r="H3077" t="str">
        <f>VLOOKUP($A3077,CATMUN!$B$2:$D$1123,3,0)</f>
        <v>Municipios rurales</v>
      </c>
      <c r="I3077">
        <f>VLOOKUP($A3077,CATMUN!$B$2:$G$1123,4,0)</f>
        <v>0</v>
      </c>
      <c r="J3077">
        <f>VLOOKUP($A3077,CATMUN!$B$2:$G$1123,6,0)</f>
        <v>15</v>
      </c>
      <c r="K3077" s="69">
        <v>407.80105500000002</v>
      </c>
      <c r="L3077" s="69">
        <v>484.42117360951084</v>
      </c>
      <c r="M3077" s="69">
        <v>0</v>
      </c>
      <c r="N3077" s="69">
        <v>23.02298234517821</v>
      </c>
      <c r="O3077" s="69">
        <v>0</v>
      </c>
      <c r="P3077" s="69">
        <v>235.096508</v>
      </c>
      <c r="Q3077">
        <v>0</v>
      </c>
      <c r="S3077" s="69">
        <v>340.64341899999999</v>
      </c>
      <c r="T3077">
        <v>0</v>
      </c>
      <c r="V3077" s="51">
        <v>1</v>
      </c>
      <c r="W3077" s="51">
        <v>3</v>
      </c>
      <c r="X3077" s="51">
        <v>136</v>
      </c>
    </row>
    <row r="3078" spans="1:24" x14ac:dyDescent="0.2">
      <c r="A3078">
        <v>50568</v>
      </c>
      <c r="B3078" t="s">
        <v>1792</v>
      </c>
      <c r="C3078" t="s">
        <v>1774</v>
      </c>
      <c r="D3078">
        <v>2018</v>
      </c>
      <c r="E3078" t="str">
        <f t="shared" si="48"/>
        <v>505682018</v>
      </c>
      <c r="F3078">
        <v>41513</v>
      </c>
      <c r="G3078" t="str">
        <f>VLOOKUP($A3078,CATMUN!$B$2:$C$1123,2,0)</f>
        <v>Alto</v>
      </c>
      <c r="H3078" t="str">
        <f>VLOOKUP($A3078,CATMUN!$B$2:$D$1123,3,0)</f>
        <v>Municipios rurales</v>
      </c>
      <c r="I3078">
        <f>VLOOKUP($A3078,CATMUN!$B$2:$G$1123,4,0)</f>
        <v>0</v>
      </c>
      <c r="J3078">
        <f>VLOOKUP($A3078,CATMUN!$B$2:$G$1123,6,0)</f>
        <v>15</v>
      </c>
      <c r="K3078" s="69">
        <v>3950.5969749999999</v>
      </c>
      <c r="L3078" s="69">
        <v>484.42117360951084</v>
      </c>
      <c r="M3078" s="69">
        <v>4.5117089999999997</v>
      </c>
      <c r="N3078" s="69">
        <v>23.02298234517821</v>
      </c>
      <c r="P3078" s="69">
        <v>235.096508</v>
      </c>
      <c r="Q3078">
        <v>0</v>
      </c>
      <c r="S3078" s="69">
        <v>340.64341899999999</v>
      </c>
      <c r="T3078">
        <v>0</v>
      </c>
      <c r="V3078" s="51">
        <v>1</v>
      </c>
      <c r="W3078" s="51">
        <v>2347</v>
      </c>
      <c r="X3078" s="51">
        <v>136</v>
      </c>
    </row>
    <row r="3079" spans="1:24" x14ac:dyDescent="0.2">
      <c r="A3079">
        <v>50573</v>
      </c>
      <c r="B3079" t="s">
        <v>1793</v>
      </c>
      <c r="C3079" t="s">
        <v>1774</v>
      </c>
      <c r="D3079">
        <v>2018</v>
      </c>
      <c r="E3079" t="str">
        <f t="shared" si="48"/>
        <v>505732018</v>
      </c>
      <c r="F3079">
        <v>30399</v>
      </c>
      <c r="G3079" t="str">
        <f>VLOOKUP($A3079,CATMUN!$B$2:$C$1123,2,0)</f>
        <v>Alto</v>
      </c>
      <c r="H3079" t="str">
        <f>VLOOKUP($A3079,CATMUN!$B$2:$D$1123,3,0)</f>
        <v>Municipios rurales</v>
      </c>
      <c r="I3079">
        <f>VLOOKUP($A3079,CATMUN!$B$2:$G$1123,4,0)</f>
        <v>0</v>
      </c>
      <c r="J3079">
        <f>VLOOKUP($A3079,CATMUN!$B$2:$G$1123,6,0)</f>
        <v>15</v>
      </c>
      <c r="K3079" s="69">
        <v>11136.350039999999</v>
      </c>
      <c r="L3079" s="69">
        <v>484.42117360951084</v>
      </c>
      <c r="M3079" s="69">
        <v>11.996585999999999</v>
      </c>
      <c r="N3079" s="69">
        <v>23.02298234517821</v>
      </c>
      <c r="P3079" s="69">
        <v>235.096508</v>
      </c>
      <c r="Q3079">
        <v>0</v>
      </c>
      <c r="S3079" s="69">
        <v>340.64341899999999</v>
      </c>
      <c r="T3079">
        <v>0</v>
      </c>
      <c r="V3079" s="51">
        <v>1</v>
      </c>
      <c r="W3079" s="51">
        <v>365</v>
      </c>
      <c r="X3079" s="51">
        <v>136</v>
      </c>
    </row>
    <row r="3080" spans="1:24" x14ac:dyDescent="0.2">
      <c r="A3080">
        <v>50577</v>
      </c>
      <c r="B3080" t="s">
        <v>1794</v>
      </c>
      <c r="C3080" t="s">
        <v>1774</v>
      </c>
      <c r="D3080">
        <v>2018</v>
      </c>
      <c r="E3080" t="str">
        <f t="shared" si="48"/>
        <v>505772018</v>
      </c>
      <c r="F3080">
        <v>10423</v>
      </c>
      <c r="G3080" t="str">
        <f>VLOOKUP($A3080,CATMUN!$B$2:$C$1123,2,0)</f>
        <v>Alto</v>
      </c>
      <c r="H3080" t="str">
        <f>VLOOKUP($A3080,CATMUN!$B$2:$D$1123,3,0)</f>
        <v>Municipios rurales</v>
      </c>
      <c r="I3080">
        <f>VLOOKUP($A3080,CATMUN!$B$2:$G$1123,4,0)</f>
        <v>0</v>
      </c>
      <c r="J3080">
        <f>VLOOKUP($A3080,CATMUN!$B$2:$G$1123,6,0)</f>
        <v>15</v>
      </c>
      <c r="K3080" s="69">
        <v>840.26645799999994</v>
      </c>
      <c r="L3080" s="69">
        <v>484.42117360951084</v>
      </c>
      <c r="M3080" s="69">
        <v>4.3428930000000001</v>
      </c>
      <c r="N3080" s="69">
        <v>23.02298234517821</v>
      </c>
      <c r="P3080" s="69">
        <v>235.096508</v>
      </c>
      <c r="Q3080">
        <v>0</v>
      </c>
      <c r="S3080" s="69">
        <v>340.64341899999999</v>
      </c>
      <c r="T3080">
        <v>0</v>
      </c>
      <c r="V3080" s="51">
        <v>5</v>
      </c>
      <c r="W3080" s="51">
        <v>12</v>
      </c>
      <c r="X3080" s="51">
        <v>28</v>
      </c>
    </row>
    <row r="3081" spans="1:24" x14ac:dyDescent="0.2">
      <c r="A3081">
        <v>50590</v>
      </c>
      <c r="B3081" t="s">
        <v>1450</v>
      </c>
      <c r="C3081" t="s">
        <v>1774</v>
      </c>
      <c r="D3081">
        <v>2018</v>
      </c>
      <c r="E3081" t="str">
        <f t="shared" si="48"/>
        <v>505902018</v>
      </c>
      <c r="F3081">
        <v>13061</v>
      </c>
      <c r="G3081" t="str">
        <f>VLOOKUP($A3081,CATMUN!$B$2:$C$1123,2,0)</f>
        <v>Medio</v>
      </c>
      <c r="H3081" t="str">
        <f>VLOOKUP($A3081,CATMUN!$B$2:$D$1123,3,0)</f>
        <v>Municipios rurales</v>
      </c>
      <c r="I3081">
        <f>VLOOKUP($A3081,CATMUN!$B$2:$G$1123,4,0)</f>
        <v>0</v>
      </c>
      <c r="J3081">
        <f>VLOOKUP($A3081,CATMUN!$B$2:$G$1123,6,0)</f>
        <v>15</v>
      </c>
      <c r="K3081" s="69">
        <v>504.61104899999998</v>
      </c>
      <c r="L3081" s="69">
        <v>484.42117360951084</v>
      </c>
      <c r="M3081" s="69">
        <v>2.4926999999999997</v>
      </c>
      <c r="N3081" s="69">
        <v>23.02298234517821</v>
      </c>
      <c r="P3081" s="69">
        <v>235.096508</v>
      </c>
      <c r="Q3081">
        <v>0</v>
      </c>
      <c r="S3081" s="69">
        <v>340.64341899999999</v>
      </c>
      <c r="T3081">
        <v>0</v>
      </c>
      <c r="V3081" s="51">
        <v>1</v>
      </c>
      <c r="W3081" s="51">
        <v>73</v>
      </c>
      <c r="X3081" s="51">
        <v>136</v>
      </c>
    </row>
    <row r="3082" spans="1:24" x14ac:dyDescent="0.2">
      <c r="A3082">
        <v>50680</v>
      </c>
      <c r="B3082" t="s">
        <v>1796</v>
      </c>
      <c r="C3082" t="s">
        <v>1774</v>
      </c>
      <c r="D3082">
        <v>2018</v>
      </c>
      <c r="E3082" t="str">
        <f t="shared" si="48"/>
        <v>506802018</v>
      </c>
      <c r="F3082">
        <v>12296</v>
      </c>
      <c r="G3082" t="str">
        <f>VLOOKUP($A3082,CATMUN!$B$2:$C$1123,2,0)</f>
        <v>Alto</v>
      </c>
      <c r="H3082" t="str">
        <f>VLOOKUP($A3082,CATMUN!$B$2:$D$1123,3,0)</f>
        <v>Municipios rurales</v>
      </c>
      <c r="I3082">
        <f>VLOOKUP($A3082,CATMUN!$B$2:$G$1123,4,0)</f>
        <v>0</v>
      </c>
      <c r="J3082">
        <f>VLOOKUP($A3082,CATMUN!$B$2:$G$1123,6,0)</f>
        <v>15</v>
      </c>
      <c r="K3082" s="69">
        <v>858.52348400000005</v>
      </c>
      <c r="L3082" s="69">
        <v>484.42117360951084</v>
      </c>
      <c r="M3082" s="69">
        <v>29.379249999999999</v>
      </c>
      <c r="N3082" s="69">
        <v>23.02298234517821</v>
      </c>
      <c r="O3082" s="69">
        <v>0</v>
      </c>
      <c r="P3082" s="69">
        <v>235.096508</v>
      </c>
      <c r="Q3082">
        <v>0</v>
      </c>
      <c r="S3082" s="69">
        <v>340.64341899999999</v>
      </c>
      <c r="T3082">
        <v>0</v>
      </c>
      <c r="U3082">
        <v>0.56335999999999997</v>
      </c>
      <c r="V3082" s="51">
        <v>5</v>
      </c>
      <c r="W3082" s="51">
        <v>27</v>
      </c>
      <c r="X3082" s="51">
        <v>28</v>
      </c>
    </row>
    <row r="3083" spans="1:24" x14ac:dyDescent="0.2">
      <c r="A3083">
        <v>50683</v>
      </c>
      <c r="B3083" t="s">
        <v>1797</v>
      </c>
      <c r="C3083" t="s">
        <v>1774</v>
      </c>
      <c r="D3083">
        <v>2018</v>
      </c>
      <c r="E3083" t="str">
        <f t="shared" si="48"/>
        <v>506832018</v>
      </c>
      <c r="F3083">
        <v>9118</v>
      </c>
      <c r="G3083" t="str">
        <f>VLOOKUP($A3083,CATMUN!$B$2:$C$1123,2,0)</f>
        <v>Alto</v>
      </c>
      <c r="H3083" t="str">
        <f>VLOOKUP($A3083,CATMUN!$B$2:$D$1123,3,0)</f>
        <v>Municipios rurales</v>
      </c>
      <c r="I3083">
        <f>VLOOKUP($A3083,CATMUN!$B$2:$G$1123,4,0)</f>
        <v>0</v>
      </c>
      <c r="J3083">
        <f>VLOOKUP($A3083,CATMUN!$B$2:$G$1123,6,0)</f>
        <v>15</v>
      </c>
      <c r="K3083" s="69">
        <v>655.35880459999998</v>
      </c>
      <c r="L3083" s="69">
        <v>484.42117360951084</v>
      </c>
      <c r="M3083" s="69">
        <v>7.7813932000000001</v>
      </c>
      <c r="N3083" s="69">
        <v>23.02298234517821</v>
      </c>
      <c r="O3083" s="69">
        <v>0</v>
      </c>
      <c r="P3083" s="69">
        <v>235.096508</v>
      </c>
      <c r="Q3083">
        <v>0</v>
      </c>
      <c r="S3083" s="69">
        <v>340.64341899999999</v>
      </c>
      <c r="T3083">
        <v>0</v>
      </c>
      <c r="V3083" s="51">
        <v>5</v>
      </c>
      <c r="W3083" s="51">
        <v>13</v>
      </c>
      <c r="X3083" s="51">
        <v>28</v>
      </c>
    </row>
    <row r="3084" spans="1:24" x14ac:dyDescent="0.2">
      <c r="A3084">
        <v>50686</v>
      </c>
      <c r="B3084" t="s">
        <v>1798</v>
      </c>
      <c r="C3084" t="s">
        <v>1774</v>
      </c>
      <c r="D3084">
        <v>2018</v>
      </c>
      <c r="E3084" t="str">
        <f t="shared" si="48"/>
        <v>506862018</v>
      </c>
      <c r="F3084">
        <v>1307</v>
      </c>
      <c r="G3084" t="str">
        <f>VLOOKUP($A3084,CATMUN!$B$2:$C$1123,2,0)</f>
        <v>Alto</v>
      </c>
      <c r="H3084" t="str">
        <f>VLOOKUP($A3084,CATMUN!$B$2:$D$1123,3,0)</f>
        <v>Municipios rurales</v>
      </c>
      <c r="I3084">
        <f>VLOOKUP($A3084,CATMUN!$B$2:$G$1123,4,0)</f>
        <v>0</v>
      </c>
      <c r="J3084">
        <f>VLOOKUP($A3084,CATMUN!$B$2:$G$1123,6,0)</f>
        <v>15</v>
      </c>
      <c r="K3084" s="69">
        <v>27.996348999999999</v>
      </c>
      <c r="L3084" s="69">
        <v>484.42117360951084</v>
      </c>
      <c r="N3084" s="69">
        <v>23.02298234517821</v>
      </c>
      <c r="P3084" s="69">
        <v>235.096508</v>
      </c>
      <c r="Q3084">
        <v>0</v>
      </c>
      <c r="S3084" s="69">
        <v>340.64341899999999</v>
      </c>
      <c r="T3084">
        <v>0</v>
      </c>
      <c r="V3084" s="51">
        <v>5</v>
      </c>
      <c r="W3084" s="51" t="e">
        <v>#N/A</v>
      </c>
      <c r="X3084" s="51" t="e">
        <v>#N/A</v>
      </c>
    </row>
    <row r="3085" spans="1:24" x14ac:dyDescent="0.2">
      <c r="A3085">
        <v>50689</v>
      </c>
      <c r="B3085" t="s">
        <v>1518</v>
      </c>
      <c r="C3085" t="s">
        <v>1774</v>
      </c>
      <c r="D3085">
        <v>2018</v>
      </c>
      <c r="E3085" t="str">
        <f t="shared" si="48"/>
        <v>506892018</v>
      </c>
      <c r="F3085">
        <v>26707</v>
      </c>
      <c r="G3085" t="str">
        <f>VLOOKUP($A3085,CATMUN!$B$2:$C$1123,2,0)</f>
        <v>Medio</v>
      </c>
      <c r="H3085" t="str">
        <f>VLOOKUP($A3085,CATMUN!$B$2:$D$1123,3,0)</f>
        <v>Municipios rurales</v>
      </c>
      <c r="I3085">
        <f>VLOOKUP($A3085,CATMUN!$B$2:$G$1123,4,0)</f>
        <v>0</v>
      </c>
      <c r="J3085">
        <f>VLOOKUP($A3085,CATMUN!$B$2:$G$1123,6,0)</f>
        <v>15</v>
      </c>
      <c r="K3085" s="69">
        <v>3605.0669720000001</v>
      </c>
      <c r="L3085" s="69">
        <v>484.42117360951084</v>
      </c>
      <c r="M3085" s="69">
        <v>67.756797999999989</v>
      </c>
      <c r="N3085" s="69">
        <v>23.02298234517821</v>
      </c>
      <c r="O3085" s="69">
        <v>0</v>
      </c>
      <c r="P3085" s="69">
        <v>235.096508</v>
      </c>
      <c r="Q3085">
        <v>0</v>
      </c>
      <c r="R3085">
        <v>0</v>
      </c>
      <c r="S3085" s="69">
        <v>340.64341899999999</v>
      </c>
      <c r="T3085">
        <v>0</v>
      </c>
      <c r="V3085" s="51">
        <v>5</v>
      </c>
      <c r="W3085" s="51">
        <v>80</v>
      </c>
      <c r="X3085" s="51">
        <v>28</v>
      </c>
    </row>
    <row r="3086" spans="1:24" x14ac:dyDescent="0.2">
      <c r="A3086">
        <v>50711</v>
      </c>
      <c r="B3086" t="s">
        <v>1799</v>
      </c>
      <c r="C3086" t="s">
        <v>1774</v>
      </c>
      <c r="D3086">
        <v>2018</v>
      </c>
      <c r="E3086" t="str">
        <f t="shared" si="48"/>
        <v>507112018</v>
      </c>
      <c r="F3086">
        <v>17778</v>
      </c>
      <c r="G3086" t="str">
        <f>VLOOKUP($A3086,CATMUN!$B$2:$C$1123,2,0)</f>
        <v>Medio</v>
      </c>
      <c r="H3086" t="str">
        <f>VLOOKUP($A3086,CATMUN!$B$2:$D$1123,3,0)</f>
        <v>Municipios rurales</v>
      </c>
      <c r="I3086">
        <f>VLOOKUP($A3086,CATMUN!$B$2:$G$1123,4,0)</f>
        <v>0</v>
      </c>
      <c r="J3086">
        <f>VLOOKUP($A3086,CATMUN!$B$2:$G$1123,6,0)</f>
        <v>15</v>
      </c>
      <c r="K3086" s="69">
        <v>481.79697800000002</v>
      </c>
      <c r="L3086" s="69">
        <v>484.42117360951084</v>
      </c>
      <c r="M3086" s="69">
        <v>4.3832200000000006</v>
      </c>
      <c r="N3086" s="69">
        <v>23.02298234517821</v>
      </c>
      <c r="O3086" s="69">
        <v>0</v>
      </c>
      <c r="P3086" s="69">
        <v>235.096508</v>
      </c>
      <c r="Q3086">
        <v>0</v>
      </c>
      <c r="S3086" s="69">
        <v>340.64341899999999</v>
      </c>
      <c r="T3086">
        <v>0</v>
      </c>
      <c r="V3086" s="51">
        <v>1</v>
      </c>
      <c r="W3086" s="51">
        <v>18</v>
      </c>
      <c r="X3086" s="51">
        <v>136</v>
      </c>
    </row>
    <row r="3087" spans="1:24" x14ac:dyDescent="0.2">
      <c r="A3087">
        <v>52022</v>
      </c>
      <c r="B3087" t="s">
        <v>1801</v>
      </c>
      <c r="C3087" t="s">
        <v>1606</v>
      </c>
      <c r="D3087">
        <v>2018</v>
      </c>
      <c r="E3087" t="str">
        <f t="shared" si="48"/>
        <v>520222018</v>
      </c>
      <c r="F3087">
        <v>7392</v>
      </c>
      <c r="G3087" t="str">
        <f>VLOOKUP($A3087,CATMUN!$B$2:$C$1123,2,0)</f>
        <v>Medio</v>
      </c>
      <c r="H3087" t="str">
        <f>VLOOKUP($A3087,CATMUN!$B$2:$D$1123,3,0)</f>
        <v>Municipios rurales</v>
      </c>
      <c r="I3087">
        <f>VLOOKUP($A3087,CATMUN!$B$2:$G$1123,4,0)</f>
        <v>0</v>
      </c>
      <c r="J3087">
        <f>VLOOKUP($A3087,CATMUN!$B$2:$G$1123,6,0)</f>
        <v>15</v>
      </c>
      <c r="K3087" s="69">
        <v>86.840551000000005</v>
      </c>
      <c r="L3087" s="69">
        <v>484.42117360951084</v>
      </c>
      <c r="M3087" s="69">
        <v>8.6871560000000017</v>
      </c>
      <c r="N3087" s="69">
        <v>23.02298234517821</v>
      </c>
      <c r="P3087" s="69">
        <v>235.096508</v>
      </c>
      <c r="Q3087">
        <v>0</v>
      </c>
      <c r="S3087" s="69">
        <v>340.64341899999999</v>
      </c>
      <c r="T3087">
        <v>0</v>
      </c>
      <c r="V3087" s="51">
        <v>5</v>
      </c>
      <c r="W3087" s="51">
        <v>6</v>
      </c>
      <c r="X3087" s="51">
        <v>28</v>
      </c>
    </row>
    <row r="3088" spans="1:24" x14ac:dyDescent="0.2">
      <c r="A3088">
        <v>52036</v>
      </c>
      <c r="B3088" t="s">
        <v>1802</v>
      </c>
      <c r="C3088" t="s">
        <v>1606</v>
      </c>
      <c r="D3088">
        <v>2018</v>
      </c>
      <c r="E3088" t="str">
        <f t="shared" si="48"/>
        <v>520362018</v>
      </c>
      <c r="F3088">
        <v>8801</v>
      </c>
      <c r="G3088" t="str">
        <f>VLOOKUP($A3088,CATMUN!$B$2:$C$1123,2,0)</f>
        <v>Bajo</v>
      </c>
      <c r="H3088" t="str">
        <f>VLOOKUP($A3088,CATMUN!$B$2:$D$1123,3,0)</f>
        <v>Municipios rurales</v>
      </c>
      <c r="I3088">
        <f>VLOOKUP($A3088,CATMUN!$B$2:$G$1123,4,0)</f>
        <v>0</v>
      </c>
      <c r="J3088">
        <f>VLOOKUP($A3088,CATMUN!$B$2:$G$1123,6,0)</f>
        <v>15</v>
      </c>
      <c r="K3088" s="69">
        <v>41.590078999999996</v>
      </c>
      <c r="L3088" s="69">
        <v>484.42117360951084</v>
      </c>
      <c r="M3088" s="69">
        <v>0</v>
      </c>
      <c r="N3088" s="69">
        <v>23.02298234517821</v>
      </c>
      <c r="P3088" s="69">
        <v>235.096508</v>
      </c>
      <c r="Q3088">
        <v>0</v>
      </c>
      <c r="S3088" s="69">
        <v>340.64341899999999</v>
      </c>
      <c r="T3088">
        <v>0</v>
      </c>
      <c r="V3088" s="51">
        <v>5</v>
      </c>
      <c r="W3088" s="51" t="e">
        <v>#N/A</v>
      </c>
      <c r="X3088" s="51" t="e">
        <v>#N/A</v>
      </c>
    </row>
    <row r="3089" spans="1:24" x14ac:dyDescent="0.2">
      <c r="A3089">
        <v>52079</v>
      </c>
      <c r="B3089" t="s">
        <v>1804</v>
      </c>
      <c r="C3089" t="s">
        <v>1606</v>
      </c>
      <c r="D3089">
        <v>2018</v>
      </c>
      <c r="E3089" t="str">
        <f t="shared" si="48"/>
        <v>520792018</v>
      </c>
      <c r="F3089">
        <v>55633</v>
      </c>
      <c r="G3089" t="str">
        <f>VLOOKUP($A3089,CATMUN!$B$2:$C$1123,2,0)</f>
        <v>Bajo</v>
      </c>
      <c r="H3089" t="str">
        <f>VLOOKUP($A3089,CATMUN!$B$2:$D$1123,3,0)</f>
        <v>Municipios rurales</v>
      </c>
      <c r="I3089">
        <f>VLOOKUP($A3089,CATMUN!$B$2:$G$1123,4,0)</f>
        <v>0</v>
      </c>
      <c r="J3089">
        <f>VLOOKUP($A3089,CATMUN!$B$2:$G$1123,6,0)</f>
        <v>15</v>
      </c>
      <c r="K3089" s="69">
        <v>675.23199999999997</v>
      </c>
      <c r="L3089" s="69">
        <v>484.42117360951084</v>
      </c>
      <c r="N3089" s="69">
        <v>23.02298234517821</v>
      </c>
      <c r="P3089" s="69">
        <v>235.096508</v>
      </c>
      <c r="Q3089">
        <v>0</v>
      </c>
      <c r="S3089" s="69">
        <v>340.64341899999999</v>
      </c>
      <c r="T3089">
        <v>0</v>
      </c>
      <c r="V3089" s="51">
        <v>5</v>
      </c>
      <c r="W3089" s="51">
        <v>2</v>
      </c>
      <c r="X3089" s="51">
        <v>28</v>
      </c>
    </row>
    <row r="3090" spans="1:24" x14ac:dyDescent="0.2">
      <c r="A3090">
        <v>52110</v>
      </c>
      <c r="B3090" t="s">
        <v>1805</v>
      </c>
      <c r="C3090" t="s">
        <v>1606</v>
      </c>
      <c r="D3090">
        <v>2018</v>
      </c>
      <c r="E3090" t="str">
        <f t="shared" si="48"/>
        <v>521102018</v>
      </c>
      <c r="F3090">
        <v>23908</v>
      </c>
      <c r="G3090" t="str">
        <f>VLOOKUP($A3090,CATMUN!$B$2:$C$1123,2,0)</f>
        <v>Medio</v>
      </c>
      <c r="H3090" t="str">
        <f>VLOOKUP($A3090,CATMUN!$B$2:$D$1123,3,0)</f>
        <v>Municipios rurales</v>
      </c>
      <c r="I3090">
        <f>VLOOKUP($A3090,CATMUN!$B$2:$G$1123,4,0)</f>
        <v>0</v>
      </c>
      <c r="J3090">
        <f>VLOOKUP($A3090,CATMUN!$B$2:$G$1123,6,0)</f>
        <v>15</v>
      </c>
      <c r="K3090" s="69">
        <v>526.639996</v>
      </c>
      <c r="L3090" s="69">
        <v>484.42117360951084</v>
      </c>
      <c r="M3090" s="69">
        <v>17.772007000000002</v>
      </c>
      <c r="N3090" s="69">
        <v>23.02298234517821</v>
      </c>
      <c r="O3090" s="69">
        <v>1.6E-2</v>
      </c>
      <c r="P3090" s="69">
        <v>235.096508</v>
      </c>
      <c r="S3090" s="69">
        <v>340.64341899999999</v>
      </c>
      <c r="T3090">
        <v>0</v>
      </c>
      <c r="V3090" s="51">
        <v>5</v>
      </c>
      <c r="W3090" s="51">
        <v>8</v>
      </c>
      <c r="X3090" s="51">
        <v>28</v>
      </c>
    </row>
    <row r="3091" spans="1:24" x14ac:dyDescent="0.2">
      <c r="A3091">
        <v>52207</v>
      </c>
      <c r="B3091" t="s">
        <v>1807</v>
      </c>
      <c r="C3091" t="s">
        <v>1606</v>
      </c>
      <c r="D3091">
        <v>2018</v>
      </c>
      <c r="E3091" t="str">
        <f t="shared" si="48"/>
        <v>522072018</v>
      </c>
      <c r="F3091">
        <v>13784</v>
      </c>
      <c r="G3091" t="str">
        <f>VLOOKUP($A3091,CATMUN!$B$2:$C$1123,2,0)</f>
        <v>Medio</v>
      </c>
      <c r="H3091" t="str">
        <f>VLOOKUP($A3091,CATMUN!$B$2:$D$1123,3,0)</f>
        <v>Municipios rurales</v>
      </c>
      <c r="I3091">
        <f>VLOOKUP($A3091,CATMUN!$B$2:$G$1123,4,0)</f>
        <v>0</v>
      </c>
      <c r="J3091">
        <f>VLOOKUP($A3091,CATMUN!$B$2:$G$1123,6,0)</f>
        <v>15</v>
      </c>
      <c r="K3091" s="69">
        <v>65.862100000000012</v>
      </c>
      <c r="L3091" s="69">
        <v>484.42117360951084</v>
      </c>
      <c r="N3091" s="69">
        <v>23.02298234517821</v>
      </c>
      <c r="P3091" s="69">
        <v>235.096508</v>
      </c>
      <c r="Q3091">
        <v>0</v>
      </c>
      <c r="S3091" s="69">
        <v>340.64341899999999</v>
      </c>
      <c r="T3091">
        <v>0</v>
      </c>
      <c r="V3091" s="51">
        <v>5</v>
      </c>
      <c r="W3091" s="51" t="e">
        <v>#N/A</v>
      </c>
      <c r="X3091" s="51" t="e">
        <v>#N/A</v>
      </c>
    </row>
    <row r="3092" spans="1:24" x14ac:dyDescent="0.2">
      <c r="A3092">
        <v>52215</v>
      </c>
      <c r="B3092" t="s">
        <v>1253</v>
      </c>
      <c r="C3092" t="s">
        <v>1606</v>
      </c>
      <c r="D3092">
        <v>2018</v>
      </c>
      <c r="E3092" t="str">
        <f t="shared" si="48"/>
        <v>522152018</v>
      </c>
      <c r="F3092">
        <v>15516</v>
      </c>
      <c r="G3092" t="str">
        <f>VLOOKUP($A3092,CATMUN!$B$2:$C$1123,2,0)</f>
        <v>Bajo</v>
      </c>
      <c r="H3092" t="str">
        <f>VLOOKUP($A3092,CATMUN!$B$2:$D$1123,3,0)</f>
        <v>Municipios rurales</v>
      </c>
      <c r="I3092">
        <f>VLOOKUP($A3092,CATMUN!$B$2:$G$1123,4,0)</f>
        <v>0</v>
      </c>
      <c r="J3092">
        <f>VLOOKUP($A3092,CATMUN!$B$2:$G$1123,6,0)</f>
        <v>15</v>
      </c>
      <c r="K3092" s="69">
        <v>35.143574000000001</v>
      </c>
      <c r="L3092" s="69">
        <v>484.42117360951084</v>
      </c>
      <c r="N3092" s="69">
        <v>23.02298234517821</v>
      </c>
      <c r="P3092" s="69">
        <v>235.096508</v>
      </c>
      <c r="Q3092">
        <v>0</v>
      </c>
      <c r="S3092" s="69">
        <v>340.64341899999999</v>
      </c>
      <c r="T3092">
        <v>0</v>
      </c>
      <c r="U3092">
        <v>0.58333400000000002</v>
      </c>
      <c r="V3092" s="51">
        <v>5</v>
      </c>
      <c r="W3092" s="51">
        <v>5</v>
      </c>
      <c r="X3092" s="51">
        <v>28</v>
      </c>
    </row>
    <row r="3093" spans="1:24" x14ac:dyDescent="0.2">
      <c r="A3093">
        <v>52227</v>
      </c>
      <c r="B3093" t="s">
        <v>1810</v>
      </c>
      <c r="C3093" t="s">
        <v>1606</v>
      </c>
      <c r="D3093">
        <v>2018</v>
      </c>
      <c r="E3093" t="str">
        <f t="shared" si="48"/>
        <v>522272018</v>
      </c>
      <c r="F3093">
        <v>36864</v>
      </c>
      <c r="G3093" t="str">
        <f>VLOOKUP($A3093,CATMUN!$B$2:$C$1123,2,0)</f>
        <v>Bajo</v>
      </c>
      <c r="H3093" t="str">
        <f>VLOOKUP($A3093,CATMUN!$B$2:$D$1123,3,0)</f>
        <v>Municipios rurales</v>
      </c>
      <c r="I3093">
        <f>VLOOKUP($A3093,CATMUN!$B$2:$G$1123,4,0)</f>
        <v>0</v>
      </c>
      <c r="J3093">
        <f>VLOOKUP($A3093,CATMUN!$B$2:$G$1123,6,0)</f>
        <v>15</v>
      </c>
      <c r="K3093" s="69">
        <v>53.123899999999999</v>
      </c>
      <c r="L3093" s="69">
        <v>484.42117360951084</v>
      </c>
      <c r="N3093" s="69">
        <v>23.02298234517821</v>
      </c>
      <c r="P3093" s="69">
        <v>235.096508</v>
      </c>
      <c r="Q3093">
        <v>0</v>
      </c>
      <c r="S3093" s="69">
        <v>340.64341899999999</v>
      </c>
      <c r="T3093">
        <v>0</v>
      </c>
      <c r="V3093" s="51">
        <v>5</v>
      </c>
      <c r="W3093" s="51">
        <v>15</v>
      </c>
      <c r="X3093" s="51">
        <v>28</v>
      </c>
    </row>
    <row r="3094" spans="1:24" x14ac:dyDescent="0.2">
      <c r="A3094">
        <v>52233</v>
      </c>
      <c r="B3094" t="s">
        <v>1811</v>
      </c>
      <c r="C3094" t="s">
        <v>1606</v>
      </c>
      <c r="D3094">
        <v>2018</v>
      </c>
      <c r="E3094" t="str">
        <f t="shared" si="48"/>
        <v>522332018</v>
      </c>
      <c r="F3094">
        <v>5948</v>
      </c>
      <c r="G3094" t="str">
        <f>VLOOKUP($A3094,CATMUN!$B$2:$C$1123,2,0)</f>
        <v>Medio</v>
      </c>
      <c r="H3094" t="str">
        <f>VLOOKUP($A3094,CATMUN!$B$2:$D$1123,3,0)</f>
        <v>Municipios rurales</v>
      </c>
      <c r="I3094">
        <f>VLOOKUP($A3094,CATMUN!$B$2:$G$1123,4,0)</f>
        <v>0</v>
      </c>
      <c r="J3094">
        <f>VLOOKUP($A3094,CATMUN!$B$2:$G$1123,6,0)</f>
        <v>15</v>
      </c>
      <c r="K3094" s="69">
        <v>29.526774</v>
      </c>
      <c r="L3094" s="69">
        <v>484.42117360951084</v>
      </c>
      <c r="M3094" s="69">
        <v>5.2082400000000001E-2</v>
      </c>
      <c r="N3094" s="69">
        <v>23.02298234517821</v>
      </c>
      <c r="P3094" s="69">
        <v>235.096508</v>
      </c>
      <c r="Q3094">
        <v>0</v>
      </c>
      <c r="S3094" s="69">
        <v>340.64341899999999</v>
      </c>
      <c r="T3094">
        <v>0</v>
      </c>
      <c r="U3094">
        <v>5.6449999999999996</v>
      </c>
      <c r="V3094" s="51">
        <v>5</v>
      </c>
      <c r="W3094" s="51">
        <v>4</v>
      </c>
      <c r="X3094" s="51">
        <v>28</v>
      </c>
    </row>
    <row r="3095" spans="1:24" x14ac:dyDescent="0.2">
      <c r="A3095">
        <v>52250</v>
      </c>
      <c r="B3095" t="s">
        <v>1813</v>
      </c>
      <c r="C3095" t="s">
        <v>1606</v>
      </c>
      <c r="D3095">
        <v>2018</v>
      </c>
      <c r="E3095" t="str">
        <f t="shared" si="48"/>
        <v>522502018</v>
      </c>
      <c r="F3095">
        <v>22505</v>
      </c>
      <c r="G3095" t="str">
        <f>VLOOKUP($A3095,CATMUN!$B$2:$C$1123,2,0)</f>
        <v>Bajo</v>
      </c>
      <c r="H3095" t="str">
        <f>VLOOKUP($A3095,CATMUN!$B$2:$D$1123,3,0)</f>
        <v>Municipios rurales</v>
      </c>
      <c r="I3095">
        <f>VLOOKUP($A3095,CATMUN!$B$2:$G$1123,4,0)</f>
        <v>0</v>
      </c>
      <c r="J3095">
        <f>VLOOKUP($A3095,CATMUN!$B$2:$G$1123,6,0)</f>
        <v>15</v>
      </c>
      <c r="K3095" s="69">
        <v>0</v>
      </c>
      <c r="L3095" s="69">
        <v>484.42117360951084</v>
      </c>
      <c r="N3095" s="69">
        <v>23.02298234517821</v>
      </c>
      <c r="P3095" s="69">
        <v>235.096508</v>
      </c>
      <c r="Q3095">
        <v>0</v>
      </c>
      <c r="S3095" s="69">
        <v>340.64341899999999</v>
      </c>
      <c r="T3095">
        <v>0</v>
      </c>
      <c r="V3095" s="51">
        <v>5</v>
      </c>
      <c r="W3095" s="51">
        <v>0</v>
      </c>
      <c r="X3095" s="51">
        <v>28</v>
      </c>
    </row>
    <row r="3096" spans="1:24" x14ac:dyDescent="0.2">
      <c r="A3096">
        <v>52254</v>
      </c>
      <c r="B3096" t="s">
        <v>1814</v>
      </c>
      <c r="C3096" t="s">
        <v>1606</v>
      </c>
      <c r="D3096">
        <v>2018</v>
      </c>
      <c r="E3096" t="str">
        <f t="shared" si="48"/>
        <v>522542018</v>
      </c>
      <c r="F3096">
        <v>7446</v>
      </c>
      <c r="G3096" t="str">
        <f>VLOOKUP($A3096,CATMUN!$B$2:$C$1123,2,0)</f>
        <v>Medio</v>
      </c>
      <c r="H3096" t="str">
        <f>VLOOKUP($A3096,CATMUN!$B$2:$D$1123,3,0)</f>
        <v>Municipios rurales</v>
      </c>
      <c r="I3096">
        <f>VLOOKUP($A3096,CATMUN!$B$2:$G$1123,4,0)</f>
        <v>0</v>
      </c>
      <c r="J3096">
        <f>VLOOKUP($A3096,CATMUN!$B$2:$G$1123,6,0)</f>
        <v>15</v>
      </c>
      <c r="K3096" s="69">
        <v>33.439101000000001</v>
      </c>
      <c r="L3096" s="69">
        <v>484.42117360951084</v>
      </c>
      <c r="N3096" s="69">
        <v>23.02298234517821</v>
      </c>
      <c r="P3096" s="69">
        <v>235.096508</v>
      </c>
      <c r="Q3096">
        <v>0</v>
      </c>
      <c r="S3096" s="69">
        <v>340.64341899999999</v>
      </c>
      <c r="T3096">
        <v>0</v>
      </c>
      <c r="V3096" s="51">
        <v>5</v>
      </c>
      <c r="W3096" s="51" t="e">
        <v>#N/A</v>
      </c>
      <c r="X3096" s="51" t="e">
        <v>#N/A</v>
      </c>
    </row>
    <row r="3097" spans="1:24" x14ac:dyDescent="0.2">
      <c r="A3097">
        <v>52256</v>
      </c>
      <c r="B3097" t="s">
        <v>1815</v>
      </c>
      <c r="C3097" t="s">
        <v>1606</v>
      </c>
      <c r="D3097">
        <v>2018</v>
      </c>
      <c r="E3097" t="str">
        <f t="shared" si="48"/>
        <v>522562018</v>
      </c>
      <c r="F3097">
        <v>12280</v>
      </c>
      <c r="G3097" t="str">
        <f>VLOOKUP($A3097,CATMUN!$B$2:$C$1123,2,0)</f>
        <v>Bajo</v>
      </c>
      <c r="H3097" t="str">
        <f>VLOOKUP($A3097,CATMUN!$B$2:$D$1123,3,0)</f>
        <v>Municipios rurales</v>
      </c>
      <c r="I3097">
        <f>VLOOKUP($A3097,CATMUN!$B$2:$G$1123,4,0)</f>
        <v>0</v>
      </c>
      <c r="J3097">
        <f>VLOOKUP($A3097,CATMUN!$B$2:$G$1123,6,0)</f>
        <v>15</v>
      </c>
      <c r="K3097" s="69">
        <v>11.580244</v>
      </c>
      <c r="L3097" s="69">
        <v>484.42117360951084</v>
      </c>
      <c r="N3097" s="69">
        <v>23.02298234517821</v>
      </c>
      <c r="P3097" s="69">
        <v>235.096508</v>
      </c>
      <c r="Q3097">
        <v>0</v>
      </c>
      <c r="S3097" s="69">
        <v>340.64341899999999</v>
      </c>
      <c r="T3097">
        <v>0</v>
      </c>
      <c r="V3097" s="51">
        <v>5</v>
      </c>
      <c r="W3097" s="51">
        <v>0</v>
      </c>
      <c r="X3097" s="51">
        <v>28</v>
      </c>
    </row>
    <row r="3098" spans="1:24" x14ac:dyDescent="0.2">
      <c r="A3098">
        <v>52258</v>
      </c>
      <c r="B3098" t="s">
        <v>1816</v>
      </c>
      <c r="C3098" t="s">
        <v>1606</v>
      </c>
      <c r="D3098">
        <v>2018</v>
      </c>
      <c r="E3098" t="str">
        <f t="shared" si="48"/>
        <v>522582018</v>
      </c>
      <c r="F3098">
        <v>14342</v>
      </c>
      <c r="G3098" t="str">
        <f>VLOOKUP($A3098,CATMUN!$B$2:$C$1123,2,0)</f>
        <v>Bajo</v>
      </c>
      <c r="H3098" t="str">
        <f>VLOOKUP($A3098,CATMUN!$B$2:$D$1123,3,0)</f>
        <v>Municipios rurales</v>
      </c>
      <c r="I3098">
        <f>VLOOKUP($A3098,CATMUN!$B$2:$G$1123,4,0)</f>
        <v>0</v>
      </c>
      <c r="J3098">
        <f>VLOOKUP($A3098,CATMUN!$B$2:$G$1123,6,0)</f>
        <v>15</v>
      </c>
      <c r="K3098" s="69">
        <v>29.501877</v>
      </c>
      <c r="L3098" s="69">
        <v>484.42117360951084</v>
      </c>
      <c r="M3098" s="69">
        <v>0</v>
      </c>
      <c r="N3098" s="69">
        <v>23.02298234517821</v>
      </c>
      <c r="O3098" s="69">
        <v>0</v>
      </c>
      <c r="P3098" s="69">
        <v>235.096508</v>
      </c>
      <c r="Q3098">
        <v>0</v>
      </c>
      <c r="S3098" s="69">
        <v>340.64341899999999</v>
      </c>
      <c r="T3098">
        <v>0</v>
      </c>
      <c r="V3098" s="51">
        <v>5</v>
      </c>
      <c r="W3098" s="51">
        <v>0</v>
      </c>
      <c r="X3098" s="51">
        <v>28</v>
      </c>
    </row>
    <row r="3099" spans="1:24" x14ac:dyDescent="0.2">
      <c r="A3099">
        <v>52260</v>
      </c>
      <c r="B3099" t="s">
        <v>1466</v>
      </c>
      <c r="C3099" t="s">
        <v>1606</v>
      </c>
      <c r="D3099">
        <v>2018</v>
      </c>
      <c r="E3099" t="str">
        <f t="shared" si="48"/>
        <v>522602018</v>
      </c>
      <c r="F3099">
        <v>14283</v>
      </c>
      <c r="G3099" t="str">
        <f>VLOOKUP($A3099,CATMUN!$B$2:$C$1123,2,0)</f>
        <v>Medio</v>
      </c>
      <c r="H3099" t="str">
        <f>VLOOKUP($A3099,CATMUN!$B$2:$D$1123,3,0)</f>
        <v>Municipios rurales</v>
      </c>
      <c r="I3099">
        <f>VLOOKUP($A3099,CATMUN!$B$2:$G$1123,4,0)</f>
        <v>0</v>
      </c>
      <c r="J3099">
        <f>VLOOKUP($A3099,CATMUN!$B$2:$G$1123,6,0)</f>
        <v>15</v>
      </c>
      <c r="K3099" s="69">
        <v>129.260323</v>
      </c>
      <c r="L3099" s="69">
        <v>484.42117360951084</v>
      </c>
      <c r="M3099" s="69">
        <v>10.666499999999999</v>
      </c>
      <c r="N3099" s="69">
        <v>23.02298234517821</v>
      </c>
      <c r="P3099" s="69">
        <v>235.096508</v>
      </c>
      <c r="Q3099">
        <v>0</v>
      </c>
      <c r="S3099" s="69">
        <v>340.64341899999999</v>
      </c>
      <c r="T3099">
        <v>0</v>
      </c>
      <c r="V3099" s="51">
        <v>5</v>
      </c>
      <c r="W3099" s="51">
        <v>9</v>
      </c>
      <c r="X3099" s="51">
        <v>28</v>
      </c>
    </row>
    <row r="3100" spans="1:24" x14ac:dyDescent="0.2">
      <c r="A3100">
        <v>52287</v>
      </c>
      <c r="B3100" t="s">
        <v>1817</v>
      </c>
      <c r="C3100" t="s">
        <v>1606</v>
      </c>
      <c r="D3100">
        <v>2018</v>
      </c>
      <c r="E3100" t="str">
        <f t="shared" si="48"/>
        <v>522872018</v>
      </c>
      <c r="F3100">
        <v>7222</v>
      </c>
      <c r="G3100" t="str">
        <f>VLOOKUP($A3100,CATMUN!$B$2:$C$1123,2,0)</f>
        <v>Medio</v>
      </c>
      <c r="H3100" t="str">
        <f>VLOOKUP($A3100,CATMUN!$B$2:$D$1123,3,0)</f>
        <v>Municipios rurales</v>
      </c>
      <c r="I3100">
        <f>VLOOKUP($A3100,CATMUN!$B$2:$G$1123,4,0)</f>
        <v>0</v>
      </c>
      <c r="J3100">
        <f>VLOOKUP($A3100,CATMUN!$B$2:$G$1123,6,0)</f>
        <v>15</v>
      </c>
      <c r="K3100" s="69">
        <v>65.753887000000006</v>
      </c>
      <c r="L3100" s="69">
        <v>484.42117360951084</v>
      </c>
      <c r="M3100" s="69">
        <v>0</v>
      </c>
      <c r="N3100" s="69">
        <v>23.02298234517821</v>
      </c>
      <c r="P3100" s="69">
        <v>235.096508</v>
      </c>
      <c r="Q3100">
        <v>0</v>
      </c>
      <c r="S3100" s="69">
        <v>340.64341899999999</v>
      </c>
      <c r="T3100">
        <v>0</v>
      </c>
      <c r="V3100" s="51">
        <v>5</v>
      </c>
      <c r="W3100" s="51">
        <v>5</v>
      </c>
      <c r="X3100" s="51">
        <v>28</v>
      </c>
    </row>
    <row r="3101" spans="1:24" x14ac:dyDescent="0.2">
      <c r="A3101">
        <v>52317</v>
      </c>
      <c r="B3101" t="s">
        <v>1818</v>
      </c>
      <c r="C3101" t="s">
        <v>1606</v>
      </c>
      <c r="D3101">
        <v>2018</v>
      </c>
      <c r="E3101" t="str">
        <f t="shared" si="48"/>
        <v>523172018</v>
      </c>
      <c r="F3101">
        <v>19450</v>
      </c>
      <c r="G3101" t="str">
        <f>VLOOKUP($A3101,CATMUN!$B$2:$C$1123,2,0)</f>
        <v>Medio</v>
      </c>
      <c r="H3101" t="str">
        <f>VLOOKUP($A3101,CATMUN!$B$2:$D$1123,3,0)</f>
        <v>Municipios rurales</v>
      </c>
      <c r="I3101">
        <f>VLOOKUP($A3101,CATMUN!$B$2:$G$1123,4,0)</f>
        <v>0</v>
      </c>
      <c r="J3101">
        <f>VLOOKUP($A3101,CATMUN!$B$2:$G$1123,6,0)</f>
        <v>15</v>
      </c>
      <c r="K3101" s="69">
        <v>148.84542100000002</v>
      </c>
      <c r="L3101" s="69">
        <v>484.42117360951084</v>
      </c>
      <c r="M3101" s="69">
        <v>0</v>
      </c>
      <c r="N3101" s="69">
        <v>23.02298234517821</v>
      </c>
      <c r="O3101" s="69">
        <v>0</v>
      </c>
      <c r="P3101" s="69">
        <v>235.096508</v>
      </c>
      <c r="Q3101">
        <v>0</v>
      </c>
      <c r="S3101" s="69">
        <v>340.64341899999999</v>
      </c>
      <c r="T3101">
        <v>0</v>
      </c>
      <c r="U3101">
        <v>1.5122739999999999</v>
      </c>
      <c r="V3101" s="51">
        <v>5</v>
      </c>
      <c r="W3101" s="51" t="e">
        <v>#N/A</v>
      </c>
      <c r="X3101" s="51" t="e">
        <v>#N/A</v>
      </c>
    </row>
    <row r="3102" spans="1:24" x14ac:dyDescent="0.2">
      <c r="A3102">
        <v>52354</v>
      </c>
      <c r="B3102" t="s">
        <v>1822</v>
      </c>
      <c r="C3102" t="s">
        <v>1606</v>
      </c>
      <c r="D3102">
        <v>2018</v>
      </c>
      <c r="E3102" t="str">
        <f t="shared" si="48"/>
        <v>523542018</v>
      </c>
      <c r="F3102">
        <v>7657</v>
      </c>
      <c r="G3102" t="str">
        <f>VLOOKUP($A3102,CATMUN!$B$2:$C$1123,2,0)</f>
        <v>Medio</v>
      </c>
      <c r="H3102" t="str">
        <f>VLOOKUP($A3102,CATMUN!$B$2:$D$1123,3,0)</f>
        <v>Municipios rurales</v>
      </c>
      <c r="I3102">
        <f>VLOOKUP($A3102,CATMUN!$B$2:$G$1123,4,0)</f>
        <v>0</v>
      </c>
      <c r="J3102">
        <f>VLOOKUP($A3102,CATMUN!$B$2:$G$1123,6,0)</f>
        <v>15</v>
      </c>
      <c r="K3102" s="69">
        <v>62.694817999999998</v>
      </c>
      <c r="L3102" s="69">
        <v>484.42117360951084</v>
      </c>
      <c r="M3102" s="69">
        <v>24.767794000000002</v>
      </c>
      <c r="N3102" s="69">
        <v>23.02298234517821</v>
      </c>
      <c r="P3102" s="69">
        <v>235.096508</v>
      </c>
      <c r="Q3102">
        <v>0</v>
      </c>
      <c r="S3102" s="69">
        <v>340.64341899999999</v>
      </c>
      <c r="T3102">
        <v>0</v>
      </c>
      <c r="V3102" s="51">
        <v>5</v>
      </c>
      <c r="W3102" s="51">
        <v>0</v>
      </c>
      <c r="X3102" s="51">
        <v>28</v>
      </c>
    </row>
    <row r="3103" spans="1:24" x14ac:dyDescent="0.2">
      <c r="A3103">
        <v>52381</v>
      </c>
      <c r="B3103" t="s">
        <v>1825</v>
      </c>
      <c r="C3103" t="s">
        <v>1606</v>
      </c>
      <c r="D3103">
        <v>2018</v>
      </c>
      <c r="E3103" t="str">
        <f t="shared" si="48"/>
        <v>523812018</v>
      </c>
      <c r="F3103">
        <v>10104</v>
      </c>
      <c r="G3103" t="str">
        <f>VLOOKUP($A3103,CATMUN!$B$2:$C$1123,2,0)</f>
        <v>Bajo</v>
      </c>
      <c r="H3103" t="str">
        <f>VLOOKUP($A3103,CATMUN!$B$2:$D$1123,3,0)</f>
        <v>Municipios rurales</v>
      </c>
      <c r="I3103">
        <f>VLOOKUP($A3103,CATMUN!$B$2:$G$1123,4,0)</f>
        <v>0</v>
      </c>
      <c r="J3103">
        <f>VLOOKUP($A3103,CATMUN!$B$2:$G$1123,6,0)</f>
        <v>15</v>
      </c>
      <c r="K3103" s="69">
        <v>48.593882000000001</v>
      </c>
      <c r="L3103" s="69">
        <v>484.42117360951084</v>
      </c>
      <c r="N3103" s="69">
        <v>23.02298234517821</v>
      </c>
      <c r="P3103" s="69">
        <v>235.096508</v>
      </c>
      <c r="Q3103">
        <v>0</v>
      </c>
      <c r="S3103" s="69">
        <v>340.64341899999999</v>
      </c>
      <c r="T3103">
        <v>0</v>
      </c>
      <c r="V3103" s="51">
        <v>5</v>
      </c>
      <c r="W3103" s="51" t="e">
        <v>#N/A</v>
      </c>
      <c r="X3103" s="51" t="e">
        <v>#N/A</v>
      </c>
    </row>
    <row r="3104" spans="1:24" x14ac:dyDescent="0.2">
      <c r="A3104">
        <v>52385</v>
      </c>
      <c r="B3104" t="s">
        <v>1826</v>
      </c>
      <c r="C3104" t="s">
        <v>1606</v>
      </c>
      <c r="D3104">
        <v>2018</v>
      </c>
      <c r="E3104" t="str">
        <f t="shared" si="48"/>
        <v>523852018</v>
      </c>
      <c r="F3104">
        <v>6492</v>
      </c>
      <c r="G3104" t="str">
        <f>VLOOKUP($A3104,CATMUN!$B$2:$C$1123,2,0)</f>
        <v>Bajo</v>
      </c>
      <c r="H3104" t="str">
        <f>VLOOKUP($A3104,CATMUN!$B$2:$D$1123,3,0)</f>
        <v>Municipios rurales</v>
      </c>
      <c r="I3104">
        <f>VLOOKUP($A3104,CATMUN!$B$2:$G$1123,4,0)</f>
        <v>0</v>
      </c>
      <c r="J3104">
        <f>VLOOKUP($A3104,CATMUN!$B$2:$G$1123,6,0)</f>
        <v>15</v>
      </c>
      <c r="K3104" s="69">
        <v>29.018639999999998</v>
      </c>
      <c r="L3104" s="69">
        <v>484.42117360951084</v>
      </c>
      <c r="N3104" s="69">
        <v>23.02298234517821</v>
      </c>
      <c r="P3104" s="69">
        <v>235.096508</v>
      </c>
      <c r="Q3104">
        <v>0</v>
      </c>
      <c r="S3104" s="69">
        <v>340.64341899999999</v>
      </c>
      <c r="T3104">
        <v>0</v>
      </c>
      <c r="V3104" s="51">
        <v>5</v>
      </c>
      <c r="W3104" s="51" t="e">
        <v>#N/A</v>
      </c>
      <c r="X3104" s="51" t="e">
        <v>#N/A</v>
      </c>
    </row>
    <row r="3105" spans="1:24" x14ac:dyDescent="0.2">
      <c r="A3105">
        <v>52390</v>
      </c>
      <c r="B3105" t="s">
        <v>1827</v>
      </c>
      <c r="C3105" t="s">
        <v>1606</v>
      </c>
      <c r="D3105">
        <v>2018</v>
      </c>
      <c r="E3105" t="str">
        <f t="shared" si="48"/>
        <v>523902018</v>
      </c>
      <c r="F3105">
        <v>7411</v>
      </c>
      <c r="G3105" t="str">
        <f>VLOOKUP($A3105,CATMUN!$B$2:$C$1123,2,0)</f>
        <v>Bajo</v>
      </c>
      <c r="H3105" t="str">
        <f>VLOOKUP($A3105,CATMUN!$B$2:$D$1123,3,0)</f>
        <v>Municipios rurales</v>
      </c>
      <c r="I3105">
        <f>VLOOKUP($A3105,CATMUN!$B$2:$G$1123,4,0)</f>
        <v>0</v>
      </c>
      <c r="J3105">
        <f>VLOOKUP($A3105,CATMUN!$B$2:$G$1123,6,0)</f>
        <v>15</v>
      </c>
      <c r="K3105" s="69">
        <v>68.29153500000001</v>
      </c>
      <c r="L3105" s="69">
        <v>484.42117360951084</v>
      </c>
      <c r="N3105" s="69">
        <v>23.02298234517821</v>
      </c>
      <c r="P3105" s="69">
        <v>235.096508</v>
      </c>
      <c r="Q3105">
        <v>0</v>
      </c>
      <c r="S3105" s="69">
        <v>340.64341899999999</v>
      </c>
      <c r="T3105">
        <v>0</v>
      </c>
      <c r="V3105" s="51">
        <v>5</v>
      </c>
      <c r="W3105" s="51" t="e">
        <v>#N/A</v>
      </c>
      <c r="X3105" s="51" t="e">
        <v>#N/A</v>
      </c>
    </row>
    <row r="3106" spans="1:24" x14ac:dyDescent="0.2">
      <c r="A3106">
        <v>52405</v>
      </c>
      <c r="B3106" t="s">
        <v>1829</v>
      </c>
      <c r="C3106" t="s">
        <v>1606</v>
      </c>
      <c r="D3106">
        <v>2018</v>
      </c>
      <c r="E3106" t="str">
        <f t="shared" si="48"/>
        <v>524052018</v>
      </c>
      <c r="F3106">
        <v>9768</v>
      </c>
      <c r="G3106" t="str">
        <f>VLOOKUP($A3106,CATMUN!$B$2:$C$1123,2,0)</f>
        <v>Bajo</v>
      </c>
      <c r="H3106" t="str">
        <f>VLOOKUP($A3106,CATMUN!$B$2:$D$1123,3,0)</f>
        <v>Municipios rurales</v>
      </c>
      <c r="I3106">
        <f>VLOOKUP($A3106,CATMUN!$B$2:$G$1123,4,0)</f>
        <v>0</v>
      </c>
      <c r="J3106">
        <f>VLOOKUP($A3106,CATMUN!$B$2:$G$1123,6,0)</f>
        <v>15</v>
      </c>
      <c r="K3106" s="69">
        <v>12.844156000000002</v>
      </c>
      <c r="L3106" s="69">
        <v>484.42117360951084</v>
      </c>
      <c r="N3106" s="69">
        <v>23.02298234517821</v>
      </c>
      <c r="P3106" s="69">
        <v>235.096508</v>
      </c>
      <c r="Q3106">
        <v>0</v>
      </c>
      <c r="S3106" s="69">
        <v>340.64341899999999</v>
      </c>
      <c r="T3106">
        <v>0</v>
      </c>
      <c r="V3106" s="51">
        <v>5</v>
      </c>
      <c r="W3106" s="51">
        <v>0</v>
      </c>
      <c r="X3106" s="51">
        <v>28</v>
      </c>
    </row>
    <row r="3107" spans="1:24" x14ac:dyDescent="0.2">
      <c r="A3107">
        <v>52411</v>
      </c>
      <c r="B3107" t="s">
        <v>1830</v>
      </c>
      <c r="C3107" t="s">
        <v>1606</v>
      </c>
      <c r="D3107">
        <v>2018</v>
      </c>
      <c r="E3107" t="str">
        <f t="shared" si="48"/>
        <v>524112018</v>
      </c>
      <c r="F3107">
        <v>10236</v>
      </c>
      <c r="G3107" t="str">
        <f>VLOOKUP($A3107,CATMUN!$B$2:$C$1123,2,0)</f>
        <v>Medio</v>
      </c>
      <c r="H3107" t="str">
        <f>VLOOKUP($A3107,CATMUN!$B$2:$D$1123,3,0)</f>
        <v>Municipios rurales</v>
      </c>
      <c r="I3107">
        <f>VLOOKUP($A3107,CATMUN!$B$2:$G$1123,4,0)</f>
        <v>0</v>
      </c>
      <c r="J3107">
        <f>VLOOKUP($A3107,CATMUN!$B$2:$G$1123,6,0)</f>
        <v>15</v>
      </c>
      <c r="K3107" s="69">
        <v>65.095837000000003</v>
      </c>
      <c r="L3107" s="69">
        <v>484.42117360951084</v>
      </c>
      <c r="M3107" s="69">
        <v>2.4104999999999999</v>
      </c>
      <c r="N3107" s="69">
        <v>23.02298234517821</v>
      </c>
      <c r="P3107" s="69">
        <v>235.096508</v>
      </c>
      <c r="S3107" s="69">
        <v>340.64341899999999</v>
      </c>
      <c r="T3107">
        <v>0</v>
      </c>
      <c r="U3107">
        <v>1.2350000000000001</v>
      </c>
      <c r="V3107" s="51">
        <v>5</v>
      </c>
      <c r="W3107" s="51" t="e">
        <v>#N/A</v>
      </c>
      <c r="X3107" s="51" t="e">
        <v>#N/A</v>
      </c>
    </row>
    <row r="3108" spans="1:24" x14ac:dyDescent="0.2">
      <c r="A3108">
        <v>52418</v>
      </c>
      <c r="B3108" t="s">
        <v>1831</v>
      </c>
      <c r="C3108" t="s">
        <v>1606</v>
      </c>
      <c r="D3108">
        <v>2018</v>
      </c>
      <c r="E3108" t="str">
        <f t="shared" si="48"/>
        <v>524182018</v>
      </c>
      <c r="F3108">
        <v>9547</v>
      </c>
      <c r="G3108" t="str">
        <f>VLOOKUP($A3108,CATMUN!$B$2:$C$1123,2,0)</f>
        <v>Medio</v>
      </c>
      <c r="H3108" t="str">
        <f>VLOOKUP($A3108,CATMUN!$B$2:$D$1123,3,0)</f>
        <v>Municipios rurales</v>
      </c>
      <c r="I3108">
        <f>VLOOKUP($A3108,CATMUN!$B$2:$G$1123,4,0)</f>
        <v>0</v>
      </c>
      <c r="J3108">
        <f>VLOOKUP($A3108,CATMUN!$B$2:$G$1123,6,0)</f>
        <v>15</v>
      </c>
      <c r="K3108" s="69">
        <v>20.391421999999999</v>
      </c>
      <c r="L3108" s="69">
        <v>484.42117360951084</v>
      </c>
      <c r="M3108" s="69">
        <v>0</v>
      </c>
      <c r="N3108" s="69">
        <v>23.02298234517821</v>
      </c>
      <c r="O3108" s="69">
        <v>0</v>
      </c>
      <c r="P3108" s="69">
        <v>235.096508</v>
      </c>
      <c r="Q3108">
        <v>0</v>
      </c>
      <c r="S3108" s="69">
        <v>340.64341899999999</v>
      </c>
      <c r="T3108">
        <v>0</v>
      </c>
      <c r="V3108" s="51">
        <v>5</v>
      </c>
      <c r="W3108" s="51">
        <v>6</v>
      </c>
      <c r="X3108" s="51">
        <v>28</v>
      </c>
    </row>
    <row r="3109" spans="1:24" x14ac:dyDescent="0.2">
      <c r="A3109">
        <v>52427</v>
      </c>
      <c r="B3109" t="s">
        <v>1832</v>
      </c>
      <c r="C3109" t="s">
        <v>1606</v>
      </c>
      <c r="D3109">
        <v>2018</v>
      </c>
      <c r="E3109" t="str">
        <f t="shared" si="48"/>
        <v>524272018</v>
      </c>
      <c r="F3109">
        <v>24705</v>
      </c>
      <c r="G3109" t="str">
        <f>VLOOKUP($A3109,CATMUN!$B$2:$C$1123,2,0)</f>
        <v>Bajo</v>
      </c>
      <c r="H3109" t="str">
        <f>VLOOKUP($A3109,CATMUN!$B$2:$D$1123,3,0)</f>
        <v>Municipios rurales</v>
      </c>
      <c r="I3109">
        <f>VLOOKUP($A3109,CATMUN!$B$2:$G$1123,4,0)</f>
        <v>0</v>
      </c>
      <c r="J3109">
        <f>VLOOKUP($A3109,CATMUN!$B$2:$G$1123,6,0)</f>
        <v>15</v>
      </c>
      <c r="K3109" s="69">
        <v>150.29431700000001</v>
      </c>
      <c r="L3109" s="69">
        <v>484.42117360951084</v>
      </c>
      <c r="N3109" s="69">
        <v>23.02298234517821</v>
      </c>
      <c r="P3109" s="69">
        <v>235.096508</v>
      </c>
      <c r="Q3109">
        <v>0</v>
      </c>
      <c r="S3109" s="69">
        <v>340.64341899999999</v>
      </c>
      <c r="T3109">
        <v>0</v>
      </c>
      <c r="V3109" s="51">
        <v>5</v>
      </c>
      <c r="W3109" s="51">
        <v>0</v>
      </c>
      <c r="X3109" s="51">
        <v>28</v>
      </c>
    </row>
    <row r="3110" spans="1:24" x14ac:dyDescent="0.2">
      <c r="A3110">
        <v>52435</v>
      </c>
      <c r="B3110" t="s">
        <v>1833</v>
      </c>
      <c r="C3110" t="s">
        <v>1606</v>
      </c>
      <c r="D3110">
        <v>2018</v>
      </c>
      <c r="E3110" t="str">
        <f t="shared" si="48"/>
        <v>524352018</v>
      </c>
      <c r="F3110">
        <v>8976</v>
      </c>
      <c r="G3110" t="str">
        <f>VLOOKUP($A3110,CATMUN!$B$2:$C$1123,2,0)</f>
        <v>Medio</v>
      </c>
      <c r="H3110" t="str">
        <f>VLOOKUP($A3110,CATMUN!$B$2:$D$1123,3,0)</f>
        <v>Municipios rurales</v>
      </c>
      <c r="I3110">
        <f>VLOOKUP($A3110,CATMUN!$B$2:$G$1123,4,0)</f>
        <v>0</v>
      </c>
      <c r="J3110">
        <f>VLOOKUP($A3110,CATMUN!$B$2:$G$1123,6,0)</f>
        <v>15</v>
      </c>
      <c r="K3110" s="69">
        <v>50.524512000000001</v>
      </c>
      <c r="L3110" s="69">
        <v>484.42117360951084</v>
      </c>
      <c r="M3110" s="69">
        <v>0</v>
      </c>
      <c r="N3110" s="69">
        <v>23.02298234517821</v>
      </c>
      <c r="P3110" s="69">
        <v>235.096508</v>
      </c>
      <c r="Q3110">
        <v>0</v>
      </c>
      <c r="S3110" s="69">
        <v>340.64341899999999</v>
      </c>
      <c r="T3110">
        <v>0</v>
      </c>
      <c r="V3110" s="51">
        <v>5</v>
      </c>
      <c r="W3110" s="51">
        <v>5</v>
      </c>
      <c r="X3110" s="51">
        <v>28</v>
      </c>
    </row>
    <row r="3111" spans="1:24" x14ac:dyDescent="0.2">
      <c r="A3111">
        <v>52473</v>
      </c>
      <c r="B3111" t="s">
        <v>1605</v>
      </c>
      <c r="C3111" t="s">
        <v>1606</v>
      </c>
      <c r="D3111">
        <v>2018</v>
      </c>
      <c r="E3111" t="str">
        <f t="shared" si="48"/>
        <v>524732018</v>
      </c>
      <c r="F3111">
        <v>11984</v>
      </c>
      <c r="G3111" t="str">
        <f>VLOOKUP($A3111,CATMUN!$B$2:$C$1123,2,0)</f>
        <v>Bajo</v>
      </c>
      <c r="H3111" t="str">
        <f>VLOOKUP($A3111,CATMUN!$B$2:$D$1123,3,0)</f>
        <v>Municipios rurales</v>
      </c>
      <c r="I3111">
        <f>VLOOKUP($A3111,CATMUN!$B$2:$G$1123,4,0)</f>
        <v>0</v>
      </c>
      <c r="J3111">
        <f>VLOOKUP($A3111,CATMUN!$B$2:$G$1123,6,0)</f>
        <v>15</v>
      </c>
      <c r="K3111" s="69">
        <v>15</v>
      </c>
      <c r="L3111" s="69">
        <v>484.42117360951084</v>
      </c>
      <c r="M3111" s="69">
        <v>6.4</v>
      </c>
      <c r="N3111" s="69">
        <v>23.02298234517821</v>
      </c>
      <c r="P3111" s="69">
        <v>235.096508</v>
      </c>
      <c r="Q3111">
        <v>0</v>
      </c>
      <c r="S3111" s="69">
        <v>340.64341899999999</v>
      </c>
      <c r="T3111">
        <v>0</v>
      </c>
      <c r="V3111" s="51">
        <v>5</v>
      </c>
      <c r="W3111" s="51">
        <v>3</v>
      </c>
      <c r="X3111" s="51">
        <v>28</v>
      </c>
    </row>
    <row r="3112" spans="1:24" x14ac:dyDescent="0.2">
      <c r="A3112">
        <v>52490</v>
      </c>
      <c r="B3112" t="s">
        <v>1834</v>
      </c>
      <c r="C3112" t="s">
        <v>1606</v>
      </c>
      <c r="D3112">
        <v>2018</v>
      </c>
      <c r="E3112" t="str">
        <f t="shared" si="48"/>
        <v>524902018</v>
      </c>
      <c r="F3112">
        <v>25358</v>
      </c>
      <c r="G3112" t="str">
        <f>VLOOKUP($A3112,CATMUN!$B$2:$C$1123,2,0)</f>
        <v>Bajo</v>
      </c>
      <c r="H3112" t="str">
        <f>VLOOKUP($A3112,CATMUN!$B$2:$D$1123,3,0)</f>
        <v>Municipios rurales</v>
      </c>
      <c r="I3112">
        <f>VLOOKUP($A3112,CATMUN!$B$2:$G$1123,4,0)</f>
        <v>0</v>
      </c>
      <c r="J3112">
        <f>VLOOKUP($A3112,CATMUN!$B$2:$G$1123,6,0)</f>
        <v>15</v>
      </c>
      <c r="K3112" s="69">
        <v>180.43279199999998</v>
      </c>
      <c r="L3112" s="69">
        <v>484.42117360951084</v>
      </c>
      <c r="M3112" s="69">
        <v>0</v>
      </c>
      <c r="N3112" s="69">
        <v>23.02298234517821</v>
      </c>
      <c r="O3112" s="69">
        <v>0</v>
      </c>
      <c r="P3112" s="69">
        <v>235.096508</v>
      </c>
      <c r="Q3112">
        <v>0</v>
      </c>
      <c r="S3112" s="69">
        <v>340.64341899999999</v>
      </c>
      <c r="T3112">
        <v>0</v>
      </c>
      <c r="V3112" s="51">
        <v>5</v>
      </c>
      <c r="W3112" s="51">
        <v>0</v>
      </c>
      <c r="X3112" s="51">
        <v>28</v>
      </c>
    </row>
    <row r="3113" spans="1:24" x14ac:dyDescent="0.2">
      <c r="A3113">
        <v>52520</v>
      </c>
      <c r="B3113" t="s">
        <v>1836</v>
      </c>
      <c r="C3113" t="s">
        <v>1606</v>
      </c>
      <c r="D3113">
        <v>2018</v>
      </c>
      <c r="E3113" t="str">
        <f t="shared" si="48"/>
        <v>525202018</v>
      </c>
      <c r="F3113">
        <v>14193</v>
      </c>
      <c r="G3113" t="str">
        <f>VLOOKUP($A3113,CATMUN!$B$2:$C$1123,2,0)</f>
        <v>Bajo</v>
      </c>
      <c r="H3113" t="str">
        <f>VLOOKUP($A3113,CATMUN!$B$2:$D$1123,3,0)</f>
        <v>Municipios rurales</v>
      </c>
      <c r="I3113">
        <f>VLOOKUP($A3113,CATMUN!$B$2:$G$1123,4,0)</f>
        <v>0</v>
      </c>
      <c r="J3113">
        <f>VLOOKUP($A3113,CATMUN!$B$2:$G$1123,6,0)</f>
        <v>15</v>
      </c>
      <c r="K3113" s="69">
        <v>118.381101</v>
      </c>
      <c r="L3113" s="69">
        <v>484.42117360951084</v>
      </c>
      <c r="N3113" s="69">
        <v>23.02298234517821</v>
      </c>
      <c r="O3113" s="69">
        <v>0</v>
      </c>
      <c r="P3113" s="69">
        <v>235.096508</v>
      </c>
      <c r="Q3113">
        <v>0</v>
      </c>
      <c r="S3113" s="69">
        <v>340.64341899999999</v>
      </c>
      <c r="T3113">
        <v>0</v>
      </c>
      <c r="V3113" s="51">
        <v>5</v>
      </c>
      <c r="W3113" s="51" t="e">
        <v>#N/A</v>
      </c>
      <c r="X3113" s="51" t="e">
        <v>#N/A</v>
      </c>
    </row>
    <row r="3114" spans="1:24" x14ac:dyDescent="0.2">
      <c r="A3114">
        <v>52540</v>
      </c>
      <c r="B3114" t="s">
        <v>1837</v>
      </c>
      <c r="C3114" t="s">
        <v>1606</v>
      </c>
      <c r="D3114">
        <v>2018</v>
      </c>
      <c r="E3114" t="str">
        <f t="shared" si="48"/>
        <v>525402018</v>
      </c>
      <c r="F3114">
        <v>9897</v>
      </c>
      <c r="G3114" t="str">
        <f>VLOOKUP($A3114,CATMUN!$B$2:$C$1123,2,0)</f>
        <v>Bajo</v>
      </c>
      <c r="H3114" t="str">
        <f>VLOOKUP($A3114,CATMUN!$B$2:$D$1123,3,0)</f>
        <v>Municipios rurales</v>
      </c>
      <c r="I3114">
        <f>VLOOKUP($A3114,CATMUN!$B$2:$G$1123,4,0)</f>
        <v>0</v>
      </c>
      <c r="J3114">
        <f>VLOOKUP($A3114,CATMUN!$B$2:$G$1123,6,0)</f>
        <v>15</v>
      </c>
      <c r="K3114" s="69">
        <v>13.641082000000001</v>
      </c>
      <c r="L3114" s="69">
        <v>484.42117360951084</v>
      </c>
      <c r="M3114" s="69">
        <v>0</v>
      </c>
      <c r="N3114" s="69">
        <v>23.02298234517821</v>
      </c>
      <c r="O3114" s="69">
        <v>0</v>
      </c>
      <c r="P3114" s="69">
        <v>235.096508</v>
      </c>
      <c r="Q3114">
        <v>0</v>
      </c>
      <c r="S3114" s="69">
        <v>340.64341899999999</v>
      </c>
      <c r="T3114">
        <v>0</v>
      </c>
      <c r="V3114" s="51">
        <v>5</v>
      </c>
      <c r="W3114" s="51">
        <v>1</v>
      </c>
      <c r="X3114" s="51">
        <v>28</v>
      </c>
    </row>
    <row r="3115" spans="1:24" x14ac:dyDescent="0.2">
      <c r="A3115">
        <v>52560</v>
      </c>
      <c r="B3115" t="s">
        <v>1838</v>
      </c>
      <c r="C3115" t="s">
        <v>1606</v>
      </c>
      <c r="D3115">
        <v>2018</v>
      </c>
      <c r="E3115" t="str">
        <f t="shared" si="48"/>
        <v>525602018</v>
      </c>
      <c r="F3115">
        <v>10414</v>
      </c>
      <c r="G3115" t="str">
        <f>VLOOKUP($A3115,CATMUN!$B$2:$C$1123,2,0)</f>
        <v>Medio</v>
      </c>
      <c r="H3115" t="str">
        <f>VLOOKUP($A3115,CATMUN!$B$2:$D$1123,3,0)</f>
        <v>Municipios rurales</v>
      </c>
      <c r="I3115">
        <f>VLOOKUP($A3115,CATMUN!$B$2:$G$1123,4,0)</f>
        <v>0</v>
      </c>
      <c r="J3115">
        <f>VLOOKUP($A3115,CATMUN!$B$2:$G$1123,6,0)</f>
        <v>15</v>
      </c>
      <c r="K3115" s="69">
        <v>48.264817000000001</v>
      </c>
      <c r="L3115" s="69">
        <v>484.42117360951084</v>
      </c>
      <c r="M3115" s="69">
        <v>0</v>
      </c>
      <c r="N3115" s="69">
        <v>23.02298234517821</v>
      </c>
      <c r="O3115" s="69">
        <v>0</v>
      </c>
      <c r="P3115" s="69">
        <v>235.096508</v>
      </c>
      <c r="Q3115">
        <v>0</v>
      </c>
      <c r="S3115" s="69">
        <v>340.64341899999999</v>
      </c>
      <c r="T3115">
        <v>0</v>
      </c>
      <c r="V3115" s="51">
        <v>5</v>
      </c>
      <c r="W3115" s="51">
        <v>7</v>
      </c>
      <c r="X3115" s="51">
        <v>28</v>
      </c>
    </row>
    <row r="3116" spans="1:24" x14ac:dyDescent="0.2">
      <c r="A3116">
        <v>52573</v>
      </c>
      <c r="B3116" t="s">
        <v>1840</v>
      </c>
      <c r="C3116" t="s">
        <v>1606</v>
      </c>
      <c r="D3116">
        <v>2018</v>
      </c>
      <c r="E3116" t="str">
        <f t="shared" si="48"/>
        <v>525732018</v>
      </c>
      <c r="F3116">
        <v>8581</v>
      </c>
      <c r="G3116" t="str">
        <f>VLOOKUP($A3116,CATMUN!$B$2:$C$1123,2,0)</f>
        <v>Bajo</v>
      </c>
      <c r="H3116" t="str">
        <f>VLOOKUP($A3116,CATMUN!$B$2:$D$1123,3,0)</f>
        <v>Municipios rurales</v>
      </c>
      <c r="I3116">
        <f>VLOOKUP($A3116,CATMUN!$B$2:$G$1123,4,0)</f>
        <v>0</v>
      </c>
      <c r="J3116">
        <f>VLOOKUP($A3116,CATMUN!$B$2:$G$1123,6,0)</f>
        <v>15</v>
      </c>
      <c r="K3116" s="69">
        <v>64.035855999999995</v>
      </c>
      <c r="L3116" s="69">
        <v>484.42117360951084</v>
      </c>
      <c r="N3116" s="69">
        <v>23.02298234517821</v>
      </c>
      <c r="O3116" s="69">
        <v>0</v>
      </c>
      <c r="P3116" s="69">
        <v>235.096508</v>
      </c>
      <c r="Q3116">
        <v>0</v>
      </c>
      <c r="S3116" s="69">
        <v>340.64341899999999</v>
      </c>
      <c r="T3116">
        <v>0</v>
      </c>
      <c r="U3116">
        <v>1.0250999999999999</v>
      </c>
      <c r="V3116" s="51">
        <v>5</v>
      </c>
      <c r="W3116" s="51">
        <v>30</v>
      </c>
      <c r="X3116" s="51">
        <v>28</v>
      </c>
    </row>
    <row r="3117" spans="1:24" x14ac:dyDescent="0.2">
      <c r="A3117">
        <v>52612</v>
      </c>
      <c r="B3117" t="s">
        <v>1623</v>
      </c>
      <c r="C3117" t="s">
        <v>1606</v>
      </c>
      <c r="D3117">
        <v>2018</v>
      </c>
      <c r="E3117" t="str">
        <f t="shared" si="48"/>
        <v>526122018</v>
      </c>
      <c r="F3117">
        <v>19631</v>
      </c>
      <c r="G3117" t="str">
        <f>VLOOKUP($A3117,CATMUN!$B$2:$C$1123,2,0)</f>
        <v>Bajo</v>
      </c>
      <c r="H3117" t="str">
        <f>VLOOKUP($A3117,CATMUN!$B$2:$D$1123,3,0)</f>
        <v>Municipios rurales</v>
      </c>
      <c r="I3117">
        <f>VLOOKUP($A3117,CATMUN!$B$2:$G$1123,4,0)</f>
        <v>0</v>
      </c>
      <c r="J3117">
        <f>VLOOKUP($A3117,CATMUN!$B$2:$G$1123,6,0)</f>
        <v>15</v>
      </c>
      <c r="K3117" s="69">
        <v>447.82509700000003</v>
      </c>
      <c r="L3117" s="69">
        <v>484.42117360951084</v>
      </c>
      <c r="M3117" s="69">
        <v>0</v>
      </c>
      <c r="N3117" s="69">
        <v>23.02298234517821</v>
      </c>
      <c r="O3117" s="69">
        <v>0</v>
      </c>
      <c r="P3117" s="69">
        <v>235.096508</v>
      </c>
      <c r="Q3117">
        <v>0</v>
      </c>
      <c r="R3117">
        <v>0</v>
      </c>
      <c r="S3117" s="69">
        <v>340.64341899999999</v>
      </c>
      <c r="T3117">
        <v>0</v>
      </c>
      <c r="V3117" s="51">
        <v>5</v>
      </c>
      <c r="W3117" s="51">
        <v>3</v>
      </c>
      <c r="X3117" s="51">
        <v>28</v>
      </c>
    </row>
    <row r="3118" spans="1:24" x14ac:dyDescent="0.2">
      <c r="A3118">
        <v>52612</v>
      </c>
      <c r="B3118" t="s">
        <v>1623</v>
      </c>
      <c r="C3118" t="s">
        <v>1606</v>
      </c>
      <c r="D3118">
        <v>2018</v>
      </c>
      <c r="E3118" t="str">
        <f t="shared" si="48"/>
        <v>526122018</v>
      </c>
      <c r="F3118">
        <v>19631</v>
      </c>
      <c r="G3118" t="str">
        <f>VLOOKUP($A3118,CATMUN!$B$2:$C$1123,2,0)</f>
        <v>Bajo</v>
      </c>
      <c r="H3118" t="str">
        <f>VLOOKUP($A3118,CATMUN!$B$2:$D$1123,3,0)</f>
        <v>Municipios rurales</v>
      </c>
      <c r="I3118">
        <f>VLOOKUP($A3118,CATMUN!$B$2:$G$1123,4,0)</f>
        <v>0</v>
      </c>
      <c r="J3118">
        <f>VLOOKUP($A3118,CATMUN!$B$2:$G$1123,6,0)</f>
        <v>15</v>
      </c>
      <c r="K3118" s="69">
        <v>447.82509700000003</v>
      </c>
      <c r="L3118" s="69">
        <v>484.42117360951084</v>
      </c>
      <c r="M3118" s="69">
        <v>0</v>
      </c>
      <c r="N3118" s="69">
        <v>23.02298234517821</v>
      </c>
      <c r="O3118" s="69">
        <v>0</v>
      </c>
      <c r="P3118" s="69">
        <v>235.096508</v>
      </c>
      <c r="Q3118">
        <v>0</v>
      </c>
      <c r="R3118">
        <v>0</v>
      </c>
      <c r="S3118" s="69">
        <v>340.64341899999999</v>
      </c>
      <c r="T3118">
        <v>0</v>
      </c>
      <c r="U3118">
        <v>0.65</v>
      </c>
      <c r="V3118" s="51">
        <v>5</v>
      </c>
      <c r="W3118" s="51">
        <v>3</v>
      </c>
      <c r="X3118" s="51">
        <v>28</v>
      </c>
    </row>
    <row r="3119" spans="1:24" x14ac:dyDescent="0.2">
      <c r="A3119">
        <v>52621</v>
      </c>
      <c r="B3119" t="s">
        <v>1842</v>
      </c>
      <c r="C3119" t="s">
        <v>1606</v>
      </c>
      <c r="D3119">
        <v>2018</v>
      </c>
      <c r="E3119" t="str">
        <f t="shared" si="48"/>
        <v>526212018</v>
      </c>
      <c r="F3119">
        <v>12667</v>
      </c>
      <c r="G3119" t="str">
        <f>VLOOKUP($A3119,CATMUN!$B$2:$C$1123,2,0)</f>
        <v>Bajo</v>
      </c>
      <c r="H3119" t="str">
        <f>VLOOKUP($A3119,CATMUN!$B$2:$D$1123,3,0)</f>
        <v>Municipios rurales</v>
      </c>
      <c r="I3119">
        <f>VLOOKUP($A3119,CATMUN!$B$2:$G$1123,4,0)</f>
        <v>0</v>
      </c>
      <c r="J3119">
        <f>VLOOKUP($A3119,CATMUN!$B$2:$G$1123,6,0)</f>
        <v>15</v>
      </c>
      <c r="K3119" s="69">
        <v>0</v>
      </c>
      <c r="L3119" s="69">
        <v>484.42117360951084</v>
      </c>
      <c r="M3119" s="69">
        <v>0</v>
      </c>
      <c r="N3119" s="69">
        <v>23.02298234517821</v>
      </c>
      <c r="P3119" s="69">
        <v>235.096508</v>
      </c>
      <c r="Q3119">
        <v>0</v>
      </c>
      <c r="S3119" s="69">
        <v>340.64341899999999</v>
      </c>
      <c r="T3119">
        <v>0</v>
      </c>
      <c r="V3119" s="51">
        <v>5</v>
      </c>
      <c r="W3119" s="51">
        <v>0</v>
      </c>
      <c r="X3119" s="51">
        <v>28</v>
      </c>
    </row>
    <row r="3120" spans="1:24" x14ac:dyDescent="0.2">
      <c r="A3120">
        <v>52687</v>
      </c>
      <c r="B3120" t="s">
        <v>1845</v>
      </c>
      <c r="C3120" t="s">
        <v>1606</v>
      </c>
      <c r="D3120">
        <v>2018</v>
      </c>
      <c r="E3120" t="str">
        <f t="shared" si="48"/>
        <v>526872018</v>
      </c>
      <c r="F3120">
        <v>18473</v>
      </c>
      <c r="G3120" t="str">
        <f>VLOOKUP($A3120,CATMUN!$B$2:$C$1123,2,0)</f>
        <v>Bajo</v>
      </c>
      <c r="H3120" t="str">
        <f>VLOOKUP($A3120,CATMUN!$B$2:$D$1123,3,0)</f>
        <v>Municipios rurales</v>
      </c>
      <c r="I3120">
        <f>VLOOKUP($A3120,CATMUN!$B$2:$G$1123,4,0)</f>
        <v>0</v>
      </c>
      <c r="J3120">
        <f>VLOOKUP($A3120,CATMUN!$B$2:$G$1123,6,0)</f>
        <v>15</v>
      </c>
      <c r="K3120" s="69">
        <v>54.893737000000002</v>
      </c>
      <c r="L3120" s="69">
        <v>484.42117360951084</v>
      </c>
      <c r="M3120" s="69">
        <v>0</v>
      </c>
      <c r="N3120" s="69">
        <v>23.02298234517821</v>
      </c>
      <c r="P3120" s="69">
        <v>235.096508</v>
      </c>
      <c r="Q3120">
        <v>0</v>
      </c>
      <c r="S3120" s="69">
        <v>340.64341899999999</v>
      </c>
      <c r="T3120">
        <v>0</v>
      </c>
      <c r="V3120" s="51">
        <v>5</v>
      </c>
      <c r="W3120" s="51">
        <v>0</v>
      </c>
      <c r="X3120" s="51">
        <v>28</v>
      </c>
    </row>
    <row r="3121" spans="1:24" x14ac:dyDescent="0.2">
      <c r="A3121">
        <v>52696</v>
      </c>
      <c r="B3121" t="s">
        <v>1847</v>
      </c>
      <c r="C3121" t="s">
        <v>1606</v>
      </c>
      <c r="D3121">
        <v>2018</v>
      </c>
      <c r="E3121" t="str">
        <f t="shared" si="48"/>
        <v>526962018</v>
      </c>
      <c r="F3121">
        <v>13427</v>
      </c>
      <c r="G3121" t="str">
        <f>VLOOKUP($A3121,CATMUN!$B$2:$C$1123,2,0)</f>
        <v>Bajo</v>
      </c>
      <c r="H3121" t="str">
        <f>VLOOKUP($A3121,CATMUN!$B$2:$D$1123,3,0)</f>
        <v>Municipios rurales</v>
      </c>
      <c r="I3121">
        <f>VLOOKUP($A3121,CATMUN!$B$2:$G$1123,4,0)</f>
        <v>0</v>
      </c>
      <c r="J3121">
        <f>VLOOKUP($A3121,CATMUN!$B$2:$G$1123,6,0)</f>
        <v>15</v>
      </c>
      <c r="K3121" s="69">
        <v>485.85540200000003</v>
      </c>
      <c r="L3121" s="69">
        <v>484.42117360951084</v>
      </c>
      <c r="M3121" s="69">
        <v>0</v>
      </c>
      <c r="N3121" s="69">
        <v>23.02298234517821</v>
      </c>
      <c r="P3121" s="69">
        <v>235.096508</v>
      </c>
      <c r="Q3121">
        <v>0</v>
      </c>
      <c r="S3121" s="69">
        <v>340.64341899999999</v>
      </c>
      <c r="T3121">
        <v>0</v>
      </c>
      <c r="V3121" s="51">
        <v>5</v>
      </c>
      <c r="W3121" s="51">
        <v>0</v>
      </c>
      <c r="X3121" s="51">
        <v>28</v>
      </c>
    </row>
    <row r="3122" spans="1:24" x14ac:dyDescent="0.2">
      <c r="A3122">
        <v>52699</v>
      </c>
      <c r="B3122" t="s">
        <v>1848</v>
      </c>
      <c r="C3122" t="s">
        <v>1606</v>
      </c>
      <c r="D3122">
        <v>2018</v>
      </c>
      <c r="E3122" t="str">
        <f t="shared" si="48"/>
        <v>526992018</v>
      </c>
      <c r="F3122">
        <v>10796</v>
      </c>
      <c r="G3122" t="str">
        <f>VLOOKUP($A3122,CATMUN!$B$2:$C$1123,2,0)</f>
        <v>Bajo</v>
      </c>
      <c r="H3122" t="str">
        <f>VLOOKUP($A3122,CATMUN!$B$2:$D$1123,3,0)</f>
        <v>Municipios rurales</v>
      </c>
      <c r="I3122">
        <f>VLOOKUP($A3122,CATMUN!$B$2:$G$1123,4,0)</f>
        <v>0</v>
      </c>
      <c r="J3122">
        <f>VLOOKUP($A3122,CATMUN!$B$2:$G$1123,6,0)</f>
        <v>15</v>
      </c>
      <c r="K3122" s="69">
        <v>101.51471400000001</v>
      </c>
      <c r="L3122" s="69">
        <v>484.42117360951084</v>
      </c>
      <c r="M3122" s="69">
        <v>0.215</v>
      </c>
      <c r="N3122" s="69">
        <v>23.02298234517821</v>
      </c>
      <c r="O3122" s="69">
        <v>0</v>
      </c>
      <c r="P3122" s="69">
        <v>235.096508</v>
      </c>
      <c r="Q3122">
        <v>0</v>
      </c>
      <c r="S3122" s="69">
        <v>340.64341899999999</v>
      </c>
      <c r="T3122">
        <v>0</v>
      </c>
      <c r="U3122">
        <v>4.3170000000000002</v>
      </c>
      <c r="V3122" s="51">
        <v>5</v>
      </c>
      <c r="W3122" s="51">
        <v>0</v>
      </c>
      <c r="X3122" s="51">
        <v>28</v>
      </c>
    </row>
    <row r="3123" spans="1:24" x14ac:dyDescent="0.2">
      <c r="A3123">
        <v>52720</v>
      </c>
      <c r="B3123" t="s">
        <v>1849</v>
      </c>
      <c r="C3123" t="s">
        <v>1606</v>
      </c>
      <c r="D3123">
        <v>2018</v>
      </c>
      <c r="E3123" t="str">
        <f t="shared" si="48"/>
        <v>527202018</v>
      </c>
      <c r="F3123">
        <v>7346</v>
      </c>
      <c r="G3123" t="str">
        <f>VLOOKUP($A3123,CATMUN!$B$2:$C$1123,2,0)</f>
        <v>Bajo</v>
      </c>
      <c r="H3123" t="str">
        <f>VLOOKUP($A3123,CATMUN!$B$2:$D$1123,3,0)</f>
        <v>Municipios rurales</v>
      </c>
      <c r="I3123">
        <f>VLOOKUP($A3123,CATMUN!$B$2:$G$1123,4,0)</f>
        <v>0</v>
      </c>
      <c r="J3123">
        <f>VLOOKUP($A3123,CATMUN!$B$2:$G$1123,6,0)</f>
        <v>15</v>
      </c>
      <c r="K3123" s="69">
        <v>106.17672</v>
      </c>
      <c r="L3123" s="69">
        <v>484.42117360951084</v>
      </c>
      <c r="N3123" s="69">
        <v>23.02298234517821</v>
      </c>
      <c r="P3123" s="69">
        <v>235.096508</v>
      </c>
      <c r="Q3123">
        <v>0</v>
      </c>
      <c r="S3123" s="69">
        <v>340.64341899999999</v>
      </c>
      <c r="T3123">
        <v>0</v>
      </c>
      <c r="V3123" s="51">
        <v>5</v>
      </c>
      <c r="W3123" s="51">
        <v>2</v>
      </c>
      <c r="X3123" s="51">
        <v>28</v>
      </c>
    </row>
    <row r="3124" spans="1:24" x14ac:dyDescent="0.2">
      <c r="A3124">
        <v>52786</v>
      </c>
      <c r="B3124" t="s">
        <v>1850</v>
      </c>
      <c r="C3124" t="s">
        <v>1606</v>
      </c>
      <c r="D3124">
        <v>2018</v>
      </c>
      <c r="E3124" t="str">
        <f t="shared" si="48"/>
        <v>527862018</v>
      </c>
      <c r="F3124">
        <v>17854</v>
      </c>
      <c r="G3124" t="str">
        <f>VLOOKUP($A3124,CATMUN!$B$2:$C$1123,2,0)</f>
        <v>Bajo</v>
      </c>
      <c r="H3124" t="str">
        <f>VLOOKUP($A3124,CATMUN!$B$2:$D$1123,3,0)</f>
        <v>Municipios rurales</v>
      </c>
      <c r="I3124">
        <f>VLOOKUP($A3124,CATMUN!$B$2:$G$1123,4,0)</f>
        <v>0</v>
      </c>
      <c r="J3124">
        <f>VLOOKUP($A3124,CATMUN!$B$2:$G$1123,6,0)</f>
        <v>15</v>
      </c>
      <c r="K3124" s="69">
        <v>205.26036100000002</v>
      </c>
      <c r="L3124" s="69">
        <v>484.42117360951084</v>
      </c>
      <c r="M3124" s="69">
        <v>0</v>
      </c>
      <c r="N3124" s="69">
        <v>23.02298234517821</v>
      </c>
      <c r="P3124" s="69">
        <v>235.096508</v>
      </c>
      <c r="Q3124">
        <v>0</v>
      </c>
      <c r="S3124" s="69">
        <v>340.64341899999999</v>
      </c>
      <c r="T3124">
        <v>0</v>
      </c>
      <c r="V3124" s="51">
        <v>5</v>
      </c>
      <c r="W3124" s="51">
        <v>13</v>
      </c>
      <c r="X3124" s="51">
        <v>28</v>
      </c>
    </row>
    <row r="3125" spans="1:24" x14ac:dyDescent="0.2">
      <c r="A3125">
        <v>52788</v>
      </c>
      <c r="B3125" t="s">
        <v>1851</v>
      </c>
      <c r="C3125" t="s">
        <v>1606</v>
      </c>
      <c r="D3125">
        <v>2018</v>
      </c>
      <c r="E3125" t="str">
        <f t="shared" si="48"/>
        <v>527882018</v>
      </c>
      <c r="F3125">
        <v>13507</v>
      </c>
      <c r="G3125" t="str">
        <f>VLOOKUP($A3125,CATMUN!$B$2:$C$1123,2,0)</f>
        <v>Medio</v>
      </c>
      <c r="H3125" t="str">
        <f>VLOOKUP($A3125,CATMUN!$B$2:$D$1123,3,0)</f>
        <v>Municipios rurales</v>
      </c>
      <c r="I3125">
        <f>VLOOKUP($A3125,CATMUN!$B$2:$G$1123,4,0)</f>
        <v>0</v>
      </c>
      <c r="J3125">
        <f>VLOOKUP($A3125,CATMUN!$B$2:$G$1123,6,0)</f>
        <v>15</v>
      </c>
      <c r="K3125" s="69">
        <v>182.85375099999999</v>
      </c>
      <c r="L3125" s="69">
        <v>484.42117360951084</v>
      </c>
      <c r="M3125" s="69">
        <v>0</v>
      </c>
      <c r="N3125" s="69">
        <v>23.02298234517821</v>
      </c>
      <c r="O3125" s="69">
        <v>0</v>
      </c>
      <c r="P3125" s="69">
        <v>235.096508</v>
      </c>
      <c r="Q3125">
        <v>0</v>
      </c>
      <c r="R3125">
        <v>0</v>
      </c>
      <c r="S3125" s="69">
        <v>340.64341899999999</v>
      </c>
      <c r="T3125">
        <v>0</v>
      </c>
      <c r="V3125" s="51">
        <v>5</v>
      </c>
      <c r="W3125" s="51">
        <v>1</v>
      </c>
      <c r="X3125" s="51">
        <v>28</v>
      </c>
    </row>
    <row r="3126" spans="1:24" x14ac:dyDescent="0.2">
      <c r="A3126">
        <v>52885</v>
      </c>
      <c r="B3126" t="s">
        <v>1854</v>
      </c>
      <c r="C3126" t="s">
        <v>1606</v>
      </c>
      <c r="D3126">
        <v>2018</v>
      </c>
      <c r="E3126" t="str">
        <f t="shared" si="48"/>
        <v>528852018</v>
      </c>
      <c r="F3126">
        <v>10938</v>
      </c>
      <c r="G3126" t="str">
        <f>VLOOKUP($A3126,CATMUN!$B$2:$C$1123,2,0)</f>
        <v>Bajo</v>
      </c>
      <c r="H3126" t="str">
        <f>VLOOKUP($A3126,CATMUN!$B$2:$D$1123,3,0)</f>
        <v>Municipios rurales</v>
      </c>
      <c r="I3126">
        <f>VLOOKUP($A3126,CATMUN!$B$2:$G$1123,4,0)</f>
        <v>0</v>
      </c>
      <c r="J3126">
        <f>VLOOKUP($A3126,CATMUN!$B$2:$G$1123,6,0)</f>
        <v>15</v>
      </c>
      <c r="K3126" s="69">
        <v>38.745650999999995</v>
      </c>
      <c r="L3126" s="69">
        <v>484.42117360951084</v>
      </c>
      <c r="M3126" s="69">
        <v>0</v>
      </c>
      <c r="N3126" s="69">
        <v>23.02298234517821</v>
      </c>
      <c r="O3126" s="69">
        <v>0</v>
      </c>
      <c r="P3126" s="69">
        <v>235.096508</v>
      </c>
      <c r="Q3126">
        <v>0</v>
      </c>
      <c r="S3126" s="69">
        <v>340.64341899999999</v>
      </c>
      <c r="T3126">
        <v>0</v>
      </c>
      <c r="U3126">
        <v>18.647226</v>
      </c>
      <c r="V3126" s="51">
        <v>5</v>
      </c>
      <c r="W3126" s="51">
        <v>4</v>
      </c>
      <c r="X3126" s="51">
        <v>28</v>
      </c>
    </row>
    <row r="3127" spans="1:24" x14ac:dyDescent="0.2">
      <c r="A3127">
        <v>54003</v>
      </c>
      <c r="B3127" t="s">
        <v>1857</v>
      </c>
      <c r="C3127" t="s">
        <v>1855</v>
      </c>
      <c r="D3127">
        <v>2018</v>
      </c>
      <c r="E3127" t="str">
        <f t="shared" si="48"/>
        <v>540032018</v>
      </c>
      <c r="F3127">
        <v>31786</v>
      </c>
      <c r="G3127" t="str">
        <f>VLOOKUP($A3127,CATMUN!$B$2:$C$1123,2,0)</f>
        <v>Medio</v>
      </c>
      <c r="H3127" t="str">
        <f>VLOOKUP($A3127,CATMUN!$B$2:$D$1123,3,0)</f>
        <v>Municipios rurales</v>
      </c>
      <c r="I3127">
        <f>VLOOKUP($A3127,CATMUN!$B$2:$G$1123,4,0)</f>
        <v>0</v>
      </c>
      <c r="J3127">
        <f>VLOOKUP($A3127,CATMUN!$B$2:$G$1123,6,0)</f>
        <v>15</v>
      </c>
      <c r="K3127" s="69">
        <v>314.11696899999998</v>
      </c>
      <c r="L3127" s="69">
        <v>484.42117360951084</v>
      </c>
      <c r="M3127" s="69">
        <v>11.087905000000001</v>
      </c>
      <c r="N3127" s="69">
        <v>23.02298234517821</v>
      </c>
      <c r="P3127" s="69">
        <v>235.096508</v>
      </c>
      <c r="Q3127">
        <v>0</v>
      </c>
      <c r="S3127" s="69">
        <v>340.64341899999999</v>
      </c>
      <c r="T3127">
        <v>0</v>
      </c>
      <c r="V3127" s="51">
        <v>5</v>
      </c>
      <c r="W3127" s="51">
        <v>13</v>
      </c>
      <c r="X3127" s="51">
        <v>28</v>
      </c>
    </row>
    <row r="3128" spans="1:24" x14ac:dyDescent="0.2">
      <c r="A3128">
        <v>54051</v>
      </c>
      <c r="B3128" t="s">
        <v>1858</v>
      </c>
      <c r="C3128" t="s">
        <v>1855</v>
      </c>
      <c r="D3128">
        <v>2018</v>
      </c>
      <c r="E3128" t="str">
        <f t="shared" si="48"/>
        <v>540512018</v>
      </c>
      <c r="F3128">
        <v>9605</v>
      </c>
      <c r="G3128" t="str">
        <f>VLOOKUP($A3128,CATMUN!$B$2:$C$1123,2,0)</f>
        <v>Medio</v>
      </c>
      <c r="H3128" t="str">
        <f>VLOOKUP($A3128,CATMUN!$B$2:$D$1123,3,0)</f>
        <v>Municipios rurales</v>
      </c>
      <c r="I3128">
        <f>VLOOKUP($A3128,CATMUN!$B$2:$G$1123,4,0)</f>
        <v>0</v>
      </c>
      <c r="J3128">
        <f>VLOOKUP($A3128,CATMUN!$B$2:$G$1123,6,0)</f>
        <v>15</v>
      </c>
      <c r="K3128" s="69">
        <v>57.646269000000004</v>
      </c>
      <c r="L3128" s="69">
        <v>484.42117360951084</v>
      </c>
      <c r="M3128" s="69">
        <v>5.9928280000000003</v>
      </c>
      <c r="N3128" s="69">
        <v>23.02298234517821</v>
      </c>
      <c r="P3128" s="69">
        <v>235.096508</v>
      </c>
      <c r="Q3128">
        <v>0</v>
      </c>
      <c r="S3128" s="69">
        <v>340.64341899999999</v>
      </c>
      <c r="T3128">
        <v>0</v>
      </c>
      <c r="V3128" s="51">
        <v>5</v>
      </c>
      <c r="W3128" s="51">
        <v>7</v>
      </c>
      <c r="X3128" s="51">
        <v>28</v>
      </c>
    </row>
    <row r="3129" spans="1:24" x14ac:dyDescent="0.2">
      <c r="A3129">
        <v>54099</v>
      </c>
      <c r="B3129" t="s">
        <v>1859</v>
      </c>
      <c r="C3129" t="s">
        <v>1855</v>
      </c>
      <c r="D3129">
        <v>2018</v>
      </c>
      <c r="E3129" t="str">
        <f t="shared" si="48"/>
        <v>540992018</v>
      </c>
      <c r="F3129">
        <v>8105</v>
      </c>
      <c r="G3129" t="str">
        <f>VLOOKUP($A3129,CATMUN!$B$2:$C$1123,2,0)</f>
        <v>Medio</v>
      </c>
      <c r="H3129" t="str">
        <f>VLOOKUP($A3129,CATMUN!$B$2:$D$1123,3,0)</f>
        <v>Municipios rurales</v>
      </c>
      <c r="I3129">
        <f>VLOOKUP($A3129,CATMUN!$B$2:$G$1123,4,0)</f>
        <v>0</v>
      </c>
      <c r="J3129">
        <f>VLOOKUP($A3129,CATMUN!$B$2:$G$1123,6,0)</f>
        <v>15</v>
      </c>
      <c r="K3129" s="69">
        <v>248.92751699999999</v>
      </c>
      <c r="L3129" s="69">
        <v>484.42117360951084</v>
      </c>
      <c r="M3129" s="69">
        <v>17.665844</v>
      </c>
      <c r="N3129" s="69">
        <v>23.02298234517821</v>
      </c>
      <c r="P3129" s="69">
        <v>235.096508</v>
      </c>
      <c r="Q3129">
        <v>0</v>
      </c>
      <c r="S3129" s="69">
        <v>340.64341899999999</v>
      </c>
      <c r="T3129">
        <v>0</v>
      </c>
      <c r="V3129" s="51">
        <v>1</v>
      </c>
      <c r="W3129" s="51">
        <v>1</v>
      </c>
      <c r="X3129" s="51">
        <v>136</v>
      </c>
    </row>
    <row r="3130" spans="1:24" x14ac:dyDescent="0.2">
      <c r="A3130">
        <v>54109</v>
      </c>
      <c r="B3130" t="s">
        <v>1860</v>
      </c>
      <c r="C3130" t="s">
        <v>1855</v>
      </c>
      <c r="D3130">
        <v>2018</v>
      </c>
      <c r="E3130" t="str">
        <f t="shared" si="48"/>
        <v>541092018</v>
      </c>
      <c r="F3130">
        <v>6248</v>
      </c>
      <c r="G3130" t="str">
        <f>VLOOKUP($A3130,CATMUN!$B$2:$C$1123,2,0)</f>
        <v>Bajo</v>
      </c>
      <c r="H3130" t="str">
        <f>VLOOKUP($A3130,CATMUN!$B$2:$D$1123,3,0)</f>
        <v>Municipios rurales</v>
      </c>
      <c r="I3130">
        <f>VLOOKUP($A3130,CATMUN!$B$2:$G$1123,4,0)</f>
        <v>0</v>
      </c>
      <c r="J3130">
        <f>VLOOKUP($A3130,CATMUN!$B$2:$G$1123,6,0)</f>
        <v>15</v>
      </c>
      <c r="K3130" s="69">
        <v>24.315252000000001</v>
      </c>
      <c r="L3130" s="69">
        <v>484.42117360951084</v>
      </c>
      <c r="N3130" s="69">
        <v>23.02298234517821</v>
      </c>
      <c r="P3130" s="69">
        <v>235.096508</v>
      </c>
      <c r="Q3130">
        <v>0</v>
      </c>
      <c r="S3130" s="69">
        <v>340.64341899999999</v>
      </c>
      <c r="T3130">
        <v>0</v>
      </c>
      <c r="V3130" s="51">
        <v>5</v>
      </c>
      <c r="W3130" s="51">
        <v>0</v>
      </c>
      <c r="X3130" s="51">
        <v>28</v>
      </c>
    </row>
    <row r="3131" spans="1:24" x14ac:dyDescent="0.2">
      <c r="A3131">
        <v>54125</v>
      </c>
      <c r="B3131" t="s">
        <v>1861</v>
      </c>
      <c r="C3131" t="s">
        <v>1855</v>
      </c>
      <c r="D3131">
        <v>2018</v>
      </c>
      <c r="E3131" t="str">
        <f t="shared" si="48"/>
        <v>541252018</v>
      </c>
      <c r="F3131">
        <v>2781</v>
      </c>
      <c r="G3131" t="str">
        <f>VLOOKUP($A3131,CATMUN!$B$2:$C$1123,2,0)</f>
        <v>Alto</v>
      </c>
      <c r="H3131" t="str">
        <f>VLOOKUP($A3131,CATMUN!$B$2:$D$1123,3,0)</f>
        <v>Municipios rurales</v>
      </c>
      <c r="I3131">
        <f>VLOOKUP($A3131,CATMUN!$B$2:$G$1123,4,0)</f>
        <v>0</v>
      </c>
      <c r="J3131">
        <f>VLOOKUP($A3131,CATMUN!$B$2:$G$1123,6,0)</f>
        <v>15</v>
      </c>
      <c r="K3131" s="69">
        <v>40.531542000000002</v>
      </c>
      <c r="L3131" s="69">
        <v>484.42117360951084</v>
      </c>
      <c r="M3131" s="69">
        <v>6.86560974</v>
      </c>
      <c r="N3131" s="69">
        <v>23.02298234517821</v>
      </c>
      <c r="P3131" s="69">
        <v>235.096508</v>
      </c>
      <c r="Q3131">
        <v>0</v>
      </c>
      <c r="S3131" s="69">
        <v>340.64341899999999</v>
      </c>
      <c r="T3131">
        <v>0</v>
      </c>
      <c r="V3131" s="51">
        <v>5</v>
      </c>
      <c r="W3131" s="51">
        <v>0</v>
      </c>
      <c r="X3131" s="51">
        <v>28</v>
      </c>
    </row>
    <row r="3132" spans="1:24" x14ac:dyDescent="0.2">
      <c r="A3132">
        <v>54128</v>
      </c>
      <c r="B3132" t="s">
        <v>1862</v>
      </c>
      <c r="C3132" t="s">
        <v>1855</v>
      </c>
      <c r="D3132">
        <v>2018</v>
      </c>
      <c r="E3132" t="str">
        <f t="shared" si="48"/>
        <v>541282018</v>
      </c>
      <c r="F3132">
        <v>10995</v>
      </c>
      <c r="G3132" t="str">
        <f>VLOOKUP($A3132,CATMUN!$B$2:$C$1123,2,0)</f>
        <v>Medio</v>
      </c>
      <c r="H3132" t="str">
        <f>VLOOKUP($A3132,CATMUN!$B$2:$D$1123,3,0)</f>
        <v>Municipios rurales</v>
      </c>
      <c r="I3132">
        <f>VLOOKUP($A3132,CATMUN!$B$2:$G$1123,4,0)</f>
        <v>0</v>
      </c>
      <c r="J3132">
        <f>VLOOKUP($A3132,CATMUN!$B$2:$G$1123,6,0)</f>
        <v>15</v>
      </c>
      <c r="K3132" s="69">
        <v>200.18226999999999</v>
      </c>
      <c r="L3132" s="69">
        <v>484.42117360951084</v>
      </c>
      <c r="M3132" s="69">
        <v>12.279211999999999</v>
      </c>
      <c r="N3132" s="69">
        <v>23.02298234517821</v>
      </c>
      <c r="O3132" s="69">
        <v>0</v>
      </c>
      <c r="P3132" s="69">
        <v>235.096508</v>
      </c>
      <c r="S3132" s="69">
        <v>340.64341899999999</v>
      </c>
      <c r="T3132">
        <v>0</v>
      </c>
      <c r="V3132" s="51">
        <v>5</v>
      </c>
      <c r="W3132" s="51">
        <v>3</v>
      </c>
      <c r="X3132" s="51">
        <v>28</v>
      </c>
    </row>
    <row r="3133" spans="1:24" x14ac:dyDescent="0.2">
      <c r="A3133">
        <v>54174</v>
      </c>
      <c r="B3133" t="s">
        <v>1864</v>
      </c>
      <c r="C3133" t="s">
        <v>1855</v>
      </c>
      <c r="D3133">
        <v>2018</v>
      </c>
      <c r="E3133" t="str">
        <f t="shared" si="48"/>
        <v>541742018</v>
      </c>
      <c r="F3133">
        <v>11564</v>
      </c>
      <c r="G3133" t="str">
        <f>VLOOKUP($A3133,CATMUN!$B$2:$C$1123,2,0)</f>
        <v>Medio</v>
      </c>
      <c r="H3133" t="str">
        <f>VLOOKUP($A3133,CATMUN!$B$2:$D$1123,3,0)</f>
        <v>Municipios rurales</v>
      </c>
      <c r="I3133">
        <f>VLOOKUP($A3133,CATMUN!$B$2:$G$1123,4,0)</f>
        <v>0</v>
      </c>
      <c r="J3133">
        <f>VLOOKUP($A3133,CATMUN!$B$2:$G$1123,6,0)</f>
        <v>15</v>
      </c>
      <c r="K3133" s="69">
        <v>90.984528999999995</v>
      </c>
      <c r="L3133" s="69">
        <v>484.42117360951084</v>
      </c>
      <c r="N3133" s="69">
        <v>23.02298234517821</v>
      </c>
      <c r="P3133" s="69">
        <v>235.096508</v>
      </c>
      <c r="Q3133">
        <v>0</v>
      </c>
      <c r="S3133" s="69">
        <v>340.64341899999999</v>
      </c>
      <c r="T3133">
        <v>0</v>
      </c>
      <c r="V3133" s="51">
        <v>5</v>
      </c>
      <c r="W3133" s="51" t="e">
        <v>#N/A</v>
      </c>
      <c r="X3133" s="51" t="e">
        <v>#N/A</v>
      </c>
    </row>
    <row r="3134" spans="1:24" x14ac:dyDescent="0.2">
      <c r="A3134">
        <v>54206</v>
      </c>
      <c r="B3134" t="s">
        <v>1865</v>
      </c>
      <c r="C3134" t="s">
        <v>1855</v>
      </c>
      <c r="D3134">
        <v>2018</v>
      </c>
      <c r="E3134" t="str">
        <f t="shared" si="48"/>
        <v>542062018</v>
      </c>
      <c r="F3134">
        <v>18463</v>
      </c>
      <c r="G3134" t="str">
        <f>VLOOKUP($A3134,CATMUN!$B$2:$C$1123,2,0)</f>
        <v>Medio</v>
      </c>
      <c r="H3134" t="str">
        <f>VLOOKUP($A3134,CATMUN!$B$2:$D$1123,3,0)</f>
        <v>Municipios rurales</v>
      </c>
      <c r="I3134">
        <f>VLOOKUP($A3134,CATMUN!$B$2:$G$1123,4,0)</f>
        <v>0</v>
      </c>
      <c r="J3134">
        <f>VLOOKUP($A3134,CATMUN!$B$2:$G$1123,6,0)</f>
        <v>15</v>
      </c>
      <c r="K3134" s="69">
        <v>685.46968500000003</v>
      </c>
      <c r="L3134" s="69">
        <v>484.42117360951084</v>
      </c>
      <c r="M3134" s="69">
        <v>0.34238299999999999</v>
      </c>
      <c r="N3134" s="69">
        <v>23.02298234517821</v>
      </c>
      <c r="P3134" s="69">
        <v>235.096508</v>
      </c>
      <c r="Q3134">
        <v>0</v>
      </c>
      <c r="S3134" s="69">
        <v>340.64341899999999</v>
      </c>
      <c r="T3134">
        <v>0</v>
      </c>
      <c r="V3134" s="51">
        <v>5</v>
      </c>
      <c r="W3134" s="51">
        <v>0</v>
      </c>
      <c r="X3134" s="51">
        <v>28</v>
      </c>
    </row>
    <row r="3135" spans="1:24" x14ac:dyDescent="0.2">
      <c r="A3135">
        <v>54223</v>
      </c>
      <c r="B3135" t="s">
        <v>1866</v>
      </c>
      <c r="C3135" t="s">
        <v>1855</v>
      </c>
      <c r="D3135">
        <v>2018</v>
      </c>
      <c r="E3135" t="str">
        <f t="shared" si="48"/>
        <v>542232018</v>
      </c>
      <c r="F3135">
        <v>8095</v>
      </c>
      <c r="G3135" t="str">
        <f>VLOOKUP($A3135,CATMUN!$B$2:$C$1123,2,0)</f>
        <v>Medio</v>
      </c>
      <c r="H3135" t="str">
        <f>VLOOKUP($A3135,CATMUN!$B$2:$D$1123,3,0)</f>
        <v>Municipios rurales</v>
      </c>
      <c r="I3135">
        <f>VLOOKUP($A3135,CATMUN!$B$2:$G$1123,4,0)</f>
        <v>0</v>
      </c>
      <c r="J3135">
        <f>VLOOKUP($A3135,CATMUN!$B$2:$G$1123,6,0)</f>
        <v>15</v>
      </c>
      <c r="K3135" s="69">
        <v>54.422519000000001</v>
      </c>
      <c r="L3135" s="69">
        <v>484.42117360951084</v>
      </c>
      <c r="N3135" s="69">
        <v>23.02298234517821</v>
      </c>
      <c r="P3135" s="69">
        <v>235.096508</v>
      </c>
      <c r="Q3135">
        <v>0</v>
      </c>
      <c r="S3135" s="69">
        <v>340.64341899999999</v>
      </c>
      <c r="T3135">
        <v>0</v>
      </c>
      <c r="V3135" s="51">
        <v>5</v>
      </c>
      <c r="W3135" s="51">
        <v>5</v>
      </c>
      <c r="X3135" s="51">
        <v>28</v>
      </c>
    </row>
    <row r="3136" spans="1:24" x14ac:dyDescent="0.2">
      <c r="A3136">
        <v>54239</v>
      </c>
      <c r="B3136" t="s">
        <v>1867</v>
      </c>
      <c r="C3136" t="s">
        <v>1855</v>
      </c>
      <c r="D3136">
        <v>2018</v>
      </c>
      <c r="E3136" t="str">
        <f t="shared" si="48"/>
        <v>542392018</v>
      </c>
      <c r="F3136">
        <v>4541</v>
      </c>
      <c r="G3136" t="str">
        <f>VLOOKUP($A3136,CATMUN!$B$2:$C$1123,2,0)</f>
        <v>Bajo</v>
      </c>
      <c r="H3136" t="str">
        <f>VLOOKUP($A3136,CATMUN!$B$2:$D$1123,3,0)</f>
        <v>Municipios rurales</v>
      </c>
      <c r="I3136">
        <f>VLOOKUP($A3136,CATMUN!$B$2:$G$1123,4,0)</f>
        <v>0</v>
      </c>
      <c r="J3136">
        <f>VLOOKUP($A3136,CATMUN!$B$2:$G$1123,6,0)</f>
        <v>15</v>
      </c>
      <c r="K3136" s="69">
        <v>123.612917</v>
      </c>
      <c r="L3136" s="69">
        <v>484.42117360951084</v>
      </c>
      <c r="M3136" s="69">
        <v>0.57179999999999997</v>
      </c>
      <c r="N3136" s="69">
        <v>23.02298234517821</v>
      </c>
      <c r="P3136" s="69">
        <v>235.096508</v>
      </c>
      <c r="Q3136">
        <v>0</v>
      </c>
      <c r="S3136" s="69">
        <v>340.64341899999999</v>
      </c>
      <c r="T3136">
        <v>0</v>
      </c>
      <c r="V3136" s="51">
        <v>5</v>
      </c>
      <c r="W3136" s="51">
        <v>4</v>
      </c>
      <c r="X3136" s="51">
        <v>28</v>
      </c>
    </row>
    <row r="3137" spans="1:24" x14ac:dyDescent="0.2">
      <c r="A3137">
        <v>54245</v>
      </c>
      <c r="B3137" t="s">
        <v>1868</v>
      </c>
      <c r="C3137" t="s">
        <v>1855</v>
      </c>
      <c r="D3137">
        <v>2018</v>
      </c>
      <c r="E3137" t="str">
        <f t="shared" si="48"/>
        <v>542452018</v>
      </c>
      <c r="F3137">
        <v>13144</v>
      </c>
      <c r="G3137" t="str">
        <f>VLOOKUP($A3137,CATMUN!$B$2:$C$1123,2,0)</f>
        <v>Medio</v>
      </c>
      <c r="H3137" t="str">
        <f>VLOOKUP($A3137,CATMUN!$B$2:$D$1123,3,0)</f>
        <v>Municipios rurales</v>
      </c>
      <c r="I3137">
        <f>VLOOKUP($A3137,CATMUN!$B$2:$G$1123,4,0)</f>
        <v>0</v>
      </c>
      <c r="J3137">
        <f>VLOOKUP($A3137,CATMUN!$B$2:$G$1123,6,0)</f>
        <v>15</v>
      </c>
      <c r="K3137" s="69">
        <v>88.051278999999994</v>
      </c>
      <c r="L3137" s="69">
        <v>484.42117360951084</v>
      </c>
      <c r="M3137" s="69">
        <v>0</v>
      </c>
      <c r="N3137" s="69">
        <v>23.02298234517821</v>
      </c>
      <c r="P3137" s="69">
        <v>235.096508</v>
      </c>
      <c r="Q3137">
        <v>0</v>
      </c>
      <c r="S3137" s="69">
        <v>340.64341899999999</v>
      </c>
      <c r="T3137">
        <v>0</v>
      </c>
      <c r="V3137" s="51">
        <v>5</v>
      </c>
      <c r="W3137" s="51" t="e">
        <v>#N/A</v>
      </c>
      <c r="X3137" s="51" t="e">
        <v>#N/A</v>
      </c>
    </row>
    <row r="3138" spans="1:24" x14ac:dyDescent="0.2">
      <c r="A3138">
        <v>54250</v>
      </c>
      <c r="B3138" t="s">
        <v>1869</v>
      </c>
      <c r="C3138" t="s">
        <v>1855</v>
      </c>
      <c r="D3138">
        <v>2018</v>
      </c>
      <c r="E3138" t="str">
        <f t="shared" ref="E3138:E3201" si="49">A3138&amp;D3138</f>
        <v>542502018</v>
      </c>
      <c r="F3138">
        <v>20093</v>
      </c>
      <c r="G3138" t="str">
        <f>VLOOKUP($A3138,CATMUN!$B$2:$C$1123,2,0)</f>
        <v>Medio</v>
      </c>
      <c r="H3138" t="str">
        <f>VLOOKUP($A3138,CATMUN!$B$2:$D$1123,3,0)</f>
        <v>Municipios rurales</v>
      </c>
      <c r="I3138">
        <f>VLOOKUP($A3138,CATMUN!$B$2:$G$1123,4,0)</f>
        <v>0</v>
      </c>
      <c r="J3138">
        <f>VLOOKUP($A3138,CATMUN!$B$2:$G$1123,6,0)</f>
        <v>15</v>
      </c>
      <c r="K3138" s="69">
        <v>71.404869999999988</v>
      </c>
      <c r="L3138" s="69">
        <v>484.42117360951084</v>
      </c>
      <c r="N3138" s="69">
        <v>23.02298234517821</v>
      </c>
      <c r="P3138" s="69">
        <v>235.096508</v>
      </c>
      <c r="Q3138">
        <v>0</v>
      </c>
      <c r="S3138" s="69">
        <v>340.64341899999999</v>
      </c>
      <c r="T3138">
        <v>0</v>
      </c>
      <c r="V3138" s="51">
        <v>5</v>
      </c>
      <c r="W3138" s="51">
        <v>38</v>
      </c>
      <c r="X3138" s="51">
        <v>28</v>
      </c>
    </row>
    <row r="3139" spans="1:24" x14ac:dyDescent="0.2">
      <c r="A3139">
        <v>54261</v>
      </c>
      <c r="B3139" t="s">
        <v>1870</v>
      </c>
      <c r="C3139" t="s">
        <v>1855</v>
      </c>
      <c r="D3139">
        <v>2018</v>
      </c>
      <c r="E3139" t="str">
        <f t="shared" si="49"/>
        <v>542612018</v>
      </c>
      <c r="F3139">
        <v>26700</v>
      </c>
      <c r="G3139" t="str">
        <f>VLOOKUP($A3139,CATMUN!$B$2:$C$1123,2,0)</f>
        <v>Alto</v>
      </c>
      <c r="H3139" t="str">
        <f>VLOOKUP($A3139,CATMUN!$B$2:$D$1123,3,0)</f>
        <v>Municipios rurales</v>
      </c>
      <c r="I3139">
        <f>VLOOKUP($A3139,CATMUN!$B$2:$G$1123,4,0)</f>
        <v>0</v>
      </c>
      <c r="J3139">
        <f>VLOOKUP($A3139,CATMUN!$B$2:$G$1123,6,0)</f>
        <v>15</v>
      </c>
      <c r="K3139" s="69">
        <v>289.05050499999999</v>
      </c>
      <c r="L3139" s="69">
        <v>484.42117360951084</v>
      </c>
      <c r="M3139" s="69">
        <v>27.081633999999998</v>
      </c>
      <c r="N3139" s="69">
        <v>23.02298234517821</v>
      </c>
      <c r="P3139" s="69">
        <v>235.096508</v>
      </c>
      <c r="S3139" s="69">
        <v>340.64341899999999</v>
      </c>
      <c r="T3139">
        <v>0</v>
      </c>
      <c r="V3139" s="51">
        <v>5</v>
      </c>
      <c r="W3139" s="51">
        <v>54</v>
      </c>
      <c r="X3139" s="51">
        <v>28</v>
      </c>
    </row>
    <row r="3140" spans="1:24" x14ac:dyDescent="0.2">
      <c r="A3140">
        <v>54313</v>
      </c>
      <c r="B3140" t="s">
        <v>1871</v>
      </c>
      <c r="C3140" t="s">
        <v>1855</v>
      </c>
      <c r="D3140">
        <v>2018</v>
      </c>
      <c r="E3140" t="str">
        <f t="shared" si="49"/>
        <v>543132018</v>
      </c>
      <c r="F3140">
        <v>7295</v>
      </c>
      <c r="G3140" t="str">
        <f>VLOOKUP($A3140,CATMUN!$B$2:$C$1123,2,0)</f>
        <v>Bajo</v>
      </c>
      <c r="H3140" t="str">
        <f>VLOOKUP($A3140,CATMUN!$B$2:$D$1123,3,0)</f>
        <v>Municipios rurales</v>
      </c>
      <c r="I3140">
        <f>VLOOKUP($A3140,CATMUN!$B$2:$G$1123,4,0)</f>
        <v>0</v>
      </c>
      <c r="J3140">
        <f>VLOOKUP($A3140,CATMUN!$B$2:$G$1123,6,0)</f>
        <v>15</v>
      </c>
      <c r="K3140" s="69">
        <v>108.89143700000001</v>
      </c>
      <c r="L3140" s="69">
        <v>484.42117360951084</v>
      </c>
      <c r="N3140" s="69">
        <v>23.02298234517821</v>
      </c>
      <c r="P3140" s="69">
        <v>235.096508</v>
      </c>
      <c r="Q3140">
        <v>0</v>
      </c>
      <c r="S3140" s="69">
        <v>340.64341899999999</v>
      </c>
      <c r="T3140">
        <v>0</v>
      </c>
      <c r="V3140" s="51">
        <v>5</v>
      </c>
      <c r="W3140" s="51" t="e">
        <v>#N/A</v>
      </c>
      <c r="X3140" s="51" t="e">
        <v>#N/A</v>
      </c>
    </row>
    <row r="3141" spans="1:24" x14ac:dyDescent="0.2">
      <c r="A3141">
        <v>54344</v>
      </c>
      <c r="B3141" t="s">
        <v>1872</v>
      </c>
      <c r="C3141" t="s">
        <v>1855</v>
      </c>
      <c r="D3141">
        <v>2018</v>
      </c>
      <c r="E3141" t="str">
        <f t="shared" si="49"/>
        <v>543442018</v>
      </c>
      <c r="F3141">
        <v>9998</v>
      </c>
      <c r="G3141" t="str">
        <f>VLOOKUP($A3141,CATMUN!$B$2:$C$1123,2,0)</f>
        <v>Medio</v>
      </c>
      <c r="H3141" t="str">
        <f>VLOOKUP($A3141,CATMUN!$B$2:$D$1123,3,0)</f>
        <v>Municipios rurales</v>
      </c>
      <c r="I3141">
        <f>VLOOKUP($A3141,CATMUN!$B$2:$G$1123,4,0)</f>
        <v>0</v>
      </c>
      <c r="J3141">
        <f>VLOOKUP($A3141,CATMUN!$B$2:$G$1123,6,0)</f>
        <v>15</v>
      </c>
      <c r="K3141" s="69">
        <v>17.24457434</v>
      </c>
      <c r="L3141" s="69">
        <v>484.42117360951084</v>
      </c>
      <c r="M3141" s="69">
        <v>0</v>
      </c>
      <c r="N3141" s="69">
        <v>23.02298234517821</v>
      </c>
      <c r="P3141" s="69">
        <v>235.096508</v>
      </c>
      <c r="Q3141">
        <v>0</v>
      </c>
      <c r="S3141" s="69">
        <v>340.64341899999999</v>
      </c>
      <c r="T3141">
        <v>0</v>
      </c>
      <c r="V3141" s="51">
        <v>5</v>
      </c>
      <c r="W3141" s="51">
        <v>0</v>
      </c>
      <c r="X3141" s="51">
        <v>28</v>
      </c>
    </row>
    <row r="3142" spans="1:24" x14ac:dyDescent="0.2">
      <c r="A3142">
        <v>54347</v>
      </c>
      <c r="B3142" t="s">
        <v>1873</v>
      </c>
      <c r="C3142" t="s">
        <v>1855</v>
      </c>
      <c r="D3142">
        <v>2018</v>
      </c>
      <c r="E3142" t="str">
        <f t="shared" si="49"/>
        <v>543472018</v>
      </c>
      <c r="F3142">
        <v>6755</v>
      </c>
      <c r="G3142" t="str">
        <f>VLOOKUP($A3142,CATMUN!$B$2:$C$1123,2,0)</f>
        <v>Medio</v>
      </c>
      <c r="H3142" t="str">
        <f>VLOOKUP($A3142,CATMUN!$B$2:$D$1123,3,0)</f>
        <v>Municipios rurales</v>
      </c>
      <c r="I3142">
        <f>VLOOKUP($A3142,CATMUN!$B$2:$G$1123,4,0)</f>
        <v>0</v>
      </c>
      <c r="J3142">
        <f>VLOOKUP($A3142,CATMUN!$B$2:$G$1123,6,0)</f>
        <v>15</v>
      </c>
      <c r="K3142" s="69">
        <v>30.158487000000001</v>
      </c>
      <c r="L3142" s="69">
        <v>484.42117360951084</v>
      </c>
      <c r="N3142" s="69">
        <v>23.02298234517821</v>
      </c>
      <c r="P3142" s="69">
        <v>235.096508</v>
      </c>
      <c r="Q3142">
        <v>0</v>
      </c>
      <c r="S3142" s="69">
        <v>340.64341899999999</v>
      </c>
      <c r="T3142">
        <v>0</v>
      </c>
      <c r="V3142" s="51">
        <v>5</v>
      </c>
      <c r="W3142" s="51">
        <v>7</v>
      </c>
      <c r="X3142" s="51">
        <v>28</v>
      </c>
    </row>
    <row r="3143" spans="1:24" x14ac:dyDescent="0.2">
      <c r="A3143">
        <v>54377</v>
      </c>
      <c r="B3143" t="s">
        <v>1874</v>
      </c>
      <c r="C3143" t="s">
        <v>1855</v>
      </c>
      <c r="D3143">
        <v>2018</v>
      </c>
      <c r="E3143" t="str">
        <f t="shared" si="49"/>
        <v>543772018</v>
      </c>
      <c r="F3143">
        <v>6268</v>
      </c>
      <c r="G3143" t="str">
        <f>VLOOKUP($A3143,CATMUN!$B$2:$C$1123,2,0)</f>
        <v>Bajo</v>
      </c>
      <c r="H3143" t="str">
        <f>VLOOKUP($A3143,CATMUN!$B$2:$D$1123,3,0)</f>
        <v>Municipios rurales</v>
      </c>
      <c r="I3143">
        <f>VLOOKUP($A3143,CATMUN!$B$2:$G$1123,4,0)</f>
        <v>0</v>
      </c>
      <c r="J3143">
        <f>VLOOKUP($A3143,CATMUN!$B$2:$G$1123,6,0)</f>
        <v>15</v>
      </c>
      <c r="K3143" s="69">
        <v>71.709913999999998</v>
      </c>
      <c r="L3143" s="69">
        <v>484.42117360951084</v>
      </c>
      <c r="M3143" s="69">
        <v>0</v>
      </c>
      <c r="N3143" s="69">
        <v>23.02298234517821</v>
      </c>
      <c r="P3143" s="69">
        <v>235.096508</v>
      </c>
      <c r="Q3143">
        <v>0</v>
      </c>
      <c r="S3143" s="69">
        <v>340.64341899999999</v>
      </c>
      <c r="T3143">
        <v>0</v>
      </c>
      <c r="V3143" s="51">
        <v>5</v>
      </c>
      <c r="W3143" s="51">
        <v>1</v>
      </c>
      <c r="X3143" s="51">
        <v>28</v>
      </c>
    </row>
    <row r="3144" spans="1:24" x14ac:dyDescent="0.2">
      <c r="A3144">
        <v>54385</v>
      </c>
      <c r="B3144" t="s">
        <v>1875</v>
      </c>
      <c r="C3144" t="s">
        <v>1855</v>
      </c>
      <c r="D3144">
        <v>2018</v>
      </c>
      <c r="E3144" t="str">
        <f t="shared" si="49"/>
        <v>543852018</v>
      </c>
      <c r="F3144">
        <v>11358</v>
      </c>
      <c r="G3144" t="str">
        <f>VLOOKUP($A3144,CATMUN!$B$2:$C$1123,2,0)</f>
        <v>Alto</v>
      </c>
      <c r="H3144" t="str">
        <f>VLOOKUP($A3144,CATMUN!$B$2:$D$1123,3,0)</f>
        <v>Municipios rurales</v>
      </c>
      <c r="I3144">
        <f>VLOOKUP($A3144,CATMUN!$B$2:$G$1123,4,0)</f>
        <v>0</v>
      </c>
      <c r="J3144">
        <f>VLOOKUP($A3144,CATMUN!$B$2:$G$1123,6,0)</f>
        <v>15</v>
      </c>
      <c r="K3144" s="69">
        <v>776.98411699999997</v>
      </c>
      <c r="L3144" s="69">
        <v>484.42117360951084</v>
      </c>
      <c r="M3144" s="69">
        <v>0</v>
      </c>
      <c r="N3144" s="69">
        <v>23.02298234517821</v>
      </c>
      <c r="P3144" s="69">
        <v>235.096508</v>
      </c>
      <c r="Q3144">
        <v>0</v>
      </c>
      <c r="S3144" s="69">
        <v>340.64341899999999</v>
      </c>
      <c r="T3144">
        <v>0</v>
      </c>
      <c r="V3144" s="51">
        <v>5</v>
      </c>
      <c r="W3144" s="51">
        <v>17</v>
      </c>
      <c r="X3144" s="51">
        <v>28</v>
      </c>
    </row>
    <row r="3145" spans="1:24" x14ac:dyDescent="0.2">
      <c r="A3145">
        <v>54398</v>
      </c>
      <c r="B3145" t="s">
        <v>1876</v>
      </c>
      <c r="C3145" t="s">
        <v>1855</v>
      </c>
      <c r="D3145">
        <v>2018</v>
      </c>
      <c r="E3145" t="str">
        <f t="shared" si="49"/>
        <v>543982018</v>
      </c>
      <c r="F3145">
        <v>7582</v>
      </c>
      <c r="G3145" t="str">
        <f>VLOOKUP($A3145,CATMUN!$B$2:$C$1123,2,0)</f>
        <v>Bajo</v>
      </c>
      <c r="H3145" t="str">
        <f>VLOOKUP($A3145,CATMUN!$B$2:$D$1123,3,0)</f>
        <v>Municipios rurales</v>
      </c>
      <c r="I3145">
        <f>VLOOKUP($A3145,CATMUN!$B$2:$G$1123,4,0)</f>
        <v>0</v>
      </c>
      <c r="J3145">
        <f>VLOOKUP($A3145,CATMUN!$B$2:$G$1123,6,0)</f>
        <v>15</v>
      </c>
      <c r="K3145" s="69">
        <v>39.405682999999996</v>
      </c>
      <c r="L3145" s="69">
        <v>484.42117360951084</v>
      </c>
      <c r="M3145" s="69">
        <v>0.84499999999999997</v>
      </c>
      <c r="N3145" s="69">
        <v>23.02298234517821</v>
      </c>
      <c r="P3145" s="69">
        <v>235.096508</v>
      </c>
      <c r="Q3145">
        <v>0</v>
      </c>
      <c r="S3145" s="69">
        <v>340.64341899999999</v>
      </c>
      <c r="T3145">
        <v>0</v>
      </c>
      <c r="V3145" s="51">
        <v>5</v>
      </c>
      <c r="W3145" s="51">
        <v>2</v>
      </c>
      <c r="X3145" s="51">
        <v>28</v>
      </c>
    </row>
    <row r="3146" spans="1:24" x14ac:dyDescent="0.2">
      <c r="A3146">
        <v>54418</v>
      </c>
      <c r="B3146" t="s">
        <v>1878</v>
      </c>
      <c r="C3146" t="s">
        <v>1855</v>
      </c>
      <c r="D3146">
        <v>2018</v>
      </c>
      <c r="E3146" t="str">
        <f t="shared" si="49"/>
        <v>544182018</v>
      </c>
      <c r="F3146">
        <v>3954</v>
      </c>
      <c r="G3146" t="str">
        <f>VLOOKUP($A3146,CATMUN!$B$2:$C$1123,2,0)</f>
        <v>Medio</v>
      </c>
      <c r="H3146" t="str">
        <f>VLOOKUP($A3146,CATMUN!$B$2:$D$1123,3,0)</f>
        <v>Municipios rurales</v>
      </c>
      <c r="I3146">
        <f>VLOOKUP($A3146,CATMUN!$B$2:$G$1123,4,0)</f>
        <v>0</v>
      </c>
      <c r="J3146">
        <f>VLOOKUP($A3146,CATMUN!$B$2:$G$1123,6,0)</f>
        <v>15</v>
      </c>
      <c r="K3146" s="69">
        <v>93.276406000000009</v>
      </c>
      <c r="L3146" s="69">
        <v>484.42117360951084</v>
      </c>
      <c r="N3146" s="69">
        <v>23.02298234517821</v>
      </c>
      <c r="P3146" s="69">
        <v>235.096508</v>
      </c>
      <c r="Q3146">
        <v>0</v>
      </c>
      <c r="S3146" s="69">
        <v>340.64341899999999</v>
      </c>
      <c r="T3146">
        <v>0</v>
      </c>
      <c r="V3146" s="51">
        <v>5</v>
      </c>
      <c r="W3146" s="51" t="e">
        <v>#N/A</v>
      </c>
      <c r="X3146" s="51" t="e">
        <v>#N/A</v>
      </c>
    </row>
    <row r="3147" spans="1:24" x14ac:dyDescent="0.2">
      <c r="A3147">
        <v>54480</v>
      </c>
      <c r="B3147" t="s">
        <v>1879</v>
      </c>
      <c r="C3147" t="s">
        <v>1855</v>
      </c>
      <c r="D3147">
        <v>2018</v>
      </c>
      <c r="E3147" t="str">
        <f t="shared" si="49"/>
        <v>544802018</v>
      </c>
      <c r="F3147">
        <v>4163</v>
      </c>
      <c r="G3147" t="str">
        <f>VLOOKUP($A3147,CATMUN!$B$2:$C$1123,2,0)</f>
        <v>Alto</v>
      </c>
      <c r="H3147" t="str">
        <f>VLOOKUP($A3147,CATMUN!$B$2:$D$1123,3,0)</f>
        <v>Municipios rurales</v>
      </c>
      <c r="I3147">
        <f>VLOOKUP($A3147,CATMUN!$B$2:$G$1123,4,0)</f>
        <v>0</v>
      </c>
      <c r="J3147">
        <f>VLOOKUP($A3147,CATMUN!$B$2:$G$1123,6,0)</f>
        <v>15</v>
      </c>
      <c r="K3147" s="69">
        <v>117.415604</v>
      </c>
      <c r="L3147" s="69">
        <v>484.42117360951084</v>
      </c>
      <c r="N3147" s="69">
        <v>23.02298234517821</v>
      </c>
      <c r="P3147" s="69">
        <v>235.096508</v>
      </c>
      <c r="Q3147">
        <v>0</v>
      </c>
      <c r="S3147" s="69">
        <v>340.64341899999999</v>
      </c>
      <c r="T3147">
        <v>0</v>
      </c>
      <c r="V3147" s="51">
        <v>5</v>
      </c>
      <c r="W3147" s="51">
        <v>2</v>
      </c>
      <c r="X3147" s="51">
        <v>28</v>
      </c>
    </row>
    <row r="3148" spans="1:24" x14ac:dyDescent="0.2">
      <c r="A3148">
        <v>54520</v>
      </c>
      <c r="B3148" t="s">
        <v>1882</v>
      </c>
      <c r="C3148" t="s">
        <v>1855</v>
      </c>
      <c r="D3148">
        <v>2018</v>
      </c>
      <c r="E3148" t="str">
        <f t="shared" si="49"/>
        <v>545202018</v>
      </c>
      <c r="F3148">
        <v>5402</v>
      </c>
      <c r="G3148" t="str">
        <f>VLOOKUP($A3148,CATMUN!$B$2:$C$1123,2,0)</f>
        <v>Alto</v>
      </c>
      <c r="H3148" t="str">
        <f>VLOOKUP($A3148,CATMUN!$B$2:$D$1123,3,0)</f>
        <v>Municipios rurales</v>
      </c>
      <c r="I3148">
        <f>VLOOKUP($A3148,CATMUN!$B$2:$G$1123,4,0)</f>
        <v>0</v>
      </c>
      <c r="J3148">
        <f>VLOOKUP($A3148,CATMUN!$B$2:$G$1123,6,0)</f>
        <v>15</v>
      </c>
      <c r="K3148" s="69">
        <v>123.729259</v>
      </c>
      <c r="L3148" s="69">
        <v>484.42117360951084</v>
      </c>
      <c r="M3148" s="69">
        <v>25.129425139999999</v>
      </c>
      <c r="N3148" s="69">
        <v>23.02298234517821</v>
      </c>
      <c r="P3148" s="69">
        <v>235.096508</v>
      </c>
      <c r="Q3148">
        <v>0</v>
      </c>
      <c r="S3148" s="69">
        <v>340.64341899999999</v>
      </c>
      <c r="T3148">
        <v>0</v>
      </c>
      <c r="U3148">
        <v>0.43050500000000003</v>
      </c>
      <c r="V3148" s="51">
        <v>5</v>
      </c>
      <c r="W3148" s="51">
        <v>2</v>
      </c>
      <c r="X3148" s="51">
        <v>28</v>
      </c>
    </row>
    <row r="3149" spans="1:24" x14ac:dyDescent="0.2">
      <c r="A3149">
        <v>54660</v>
      </c>
      <c r="B3149" t="s">
        <v>1885</v>
      </c>
      <c r="C3149" t="s">
        <v>1855</v>
      </c>
      <c r="D3149">
        <v>2018</v>
      </c>
      <c r="E3149" t="str">
        <f t="shared" si="49"/>
        <v>546602018</v>
      </c>
      <c r="F3149">
        <v>10205</v>
      </c>
      <c r="G3149" t="str">
        <f>VLOOKUP($A3149,CATMUN!$B$2:$C$1123,2,0)</f>
        <v>Medio</v>
      </c>
      <c r="H3149" t="str">
        <f>VLOOKUP($A3149,CATMUN!$B$2:$D$1123,3,0)</f>
        <v>Municipios rurales</v>
      </c>
      <c r="I3149">
        <f>VLOOKUP($A3149,CATMUN!$B$2:$G$1123,4,0)</f>
        <v>0</v>
      </c>
      <c r="J3149">
        <f>VLOOKUP($A3149,CATMUN!$B$2:$G$1123,6,0)</f>
        <v>15</v>
      </c>
      <c r="K3149" s="69">
        <v>188.27770000000001</v>
      </c>
      <c r="L3149" s="69">
        <v>484.42117360951084</v>
      </c>
      <c r="M3149" s="69">
        <v>32.500444000000002</v>
      </c>
      <c r="N3149" s="69">
        <v>23.02298234517821</v>
      </c>
      <c r="P3149" s="69">
        <v>235.096508</v>
      </c>
      <c r="Q3149">
        <v>0</v>
      </c>
      <c r="S3149" s="69">
        <v>340.64341899999999</v>
      </c>
      <c r="T3149">
        <v>0</v>
      </c>
      <c r="V3149" s="51">
        <v>5</v>
      </c>
      <c r="W3149" s="51">
        <v>4</v>
      </c>
      <c r="X3149" s="51">
        <v>28</v>
      </c>
    </row>
    <row r="3150" spans="1:24" x14ac:dyDescent="0.2">
      <c r="A3150">
        <v>54670</v>
      </c>
      <c r="B3150" t="s">
        <v>1886</v>
      </c>
      <c r="C3150" t="s">
        <v>1855</v>
      </c>
      <c r="D3150">
        <v>2018</v>
      </c>
      <c r="E3150" t="str">
        <f t="shared" si="49"/>
        <v>546702018</v>
      </c>
      <c r="F3150">
        <v>12011</v>
      </c>
      <c r="G3150" t="str">
        <f>VLOOKUP($A3150,CATMUN!$B$2:$C$1123,2,0)</f>
        <v>Bajo</v>
      </c>
      <c r="H3150" t="str">
        <f>VLOOKUP($A3150,CATMUN!$B$2:$D$1123,3,0)</f>
        <v>Municipios rurales</v>
      </c>
      <c r="I3150">
        <f>VLOOKUP($A3150,CATMUN!$B$2:$G$1123,4,0)</f>
        <v>0</v>
      </c>
      <c r="J3150">
        <f>VLOOKUP($A3150,CATMUN!$B$2:$G$1123,6,0)</f>
        <v>15</v>
      </c>
      <c r="K3150" s="69">
        <v>10.814504999999999</v>
      </c>
      <c r="L3150" s="69">
        <v>484.42117360951084</v>
      </c>
      <c r="M3150" s="69">
        <v>1</v>
      </c>
      <c r="N3150" s="69">
        <v>23.02298234517821</v>
      </c>
      <c r="P3150" s="69">
        <v>235.096508</v>
      </c>
      <c r="Q3150">
        <v>0</v>
      </c>
      <c r="S3150" s="69">
        <v>340.64341899999999</v>
      </c>
      <c r="T3150">
        <v>0</v>
      </c>
      <c r="U3150">
        <v>1</v>
      </c>
      <c r="V3150" s="51">
        <v>5</v>
      </c>
      <c r="W3150" s="51">
        <v>18</v>
      </c>
      <c r="X3150" s="51">
        <v>28</v>
      </c>
    </row>
    <row r="3151" spans="1:24" x14ac:dyDescent="0.2">
      <c r="A3151">
        <v>54680</v>
      </c>
      <c r="B3151" t="s">
        <v>1887</v>
      </c>
      <c r="C3151" t="s">
        <v>1855</v>
      </c>
      <c r="D3151">
        <v>2018</v>
      </c>
      <c r="E3151" t="str">
        <f t="shared" si="49"/>
        <v>546802018</v>
      </c>
      <c r="F3151">
        <v>3361</v>
      </c>
      <c r="G3151" t="str">
        <f>VLOOKUP($A3151,CATMUN!$B$2:$C$1123,2,0)</f>
        <v>Medio</v>
      </c>
      <c r="H3151" t="str">
        <f>VLOOKUP($A3151,CATMUN!$B$2:$D$1123,3,0)</f>
        <v>Municipios rurales</v>
      </c>
      <c r="I3151">
        <f>VLOOKUP($A3151,CATMUN!$B$2:$G$1123,4,0)</f>
        <v>0</v>
      </c>
      <c r="J3151">
        <f>VLOOKUP($A3151,CATMUN!$B$2:$G$1123,6,0)</f>
        <v>15</v>
      </c>
      <c r="K3151" s="69">
        <v>53.455748</v>
      </c>
      <c r="L3151" s="69">
        <v>484.42117360951084</v>
      </c>
      <c r="N3151" s="69">
        <v>23.02298234517821</v>
      </c>
      <c r="P3151" s="69">
        <v>235.096508</v>
      </c>
      <c r="Q3151">
        <v>0</v>
      </c>
      <c r="S3151" s="69">
        <v>340.64341899999999</v>
      </c>
      <c r="T3151">
        <v>0</v>
      </c>
      <c r="V3151" s="51">
        <v>5</v>
      </c>
      <c r="W3151" s="51" t="e">
        <v>#N/A</v>
      </c>
      <c r="X3151" s="51" t="e">
        <v>#N/A</v>
      </c>
    </row>
    <row r="3152" spans="1:24" x14ac:dyDescent="0.2">
      <c r="A3152">
        <v>54743</v>
      </c>
      <c r="B3152" t="s">
        <v>1889</v>
      </c>
      <c r="C3152" t="s">
        <v>1855</v>
      </c>
      <c r="D3152">
        <v>2018</v>
      </c>
      <c r="E3152" t="str">
        <f t="shared" si="49"/>
        <v>547432018</v>
      </c>
      <c r="F3152">
        <v>6162</v>
      </c>
      <c r="G3152" t="str">
        <f>VLOOKUP($A3152,CATMUN!$B$2:$C$1123,2,0)</f>
        <v>Medio</v>
      </c>
      <c r="H3152" t="str">
        <f>VLOOKUP($A3152,CATMUN!$B$2:$D$1123,3,0)</f>
        <v>Municipios rurales</v>
      </c>
      <c r="I3152">
        <f>VLOOKUP($A3152,CATMUN!$B$2:$G$1123,4,0)</f>
        <v>0</v>
      </c>
      <c r="J3152">
        <f>VLOOKUP($A3152,CATMUN!$B$2:$G$1123,6,0)</f>
        <v>15</v>
      </c>
      <c r="K3152" s="69">
        <v>53.855547000000001</v>
      </c>
      <c r="L3152" s="69">
        <v>484.42117360951084</v>
      </c>
      <c r="M3152" s="69">
        <v>0</v>
      </c>
      <c r="N3152" s="69">
        <v>23.02298234517821</v>
      </c>
      <c r="P3152" s="69">
        <v>235.096508</v>
      </c>
      <c r="Q3152">
        <v>0</v>
      </c>
      <c r="S3152" s="69">
        <v>340.64341899999999</v>
      </c>
      <c r="T3152">
        <v>0</v>
      </c>
      <c r="V3152" s="51">
        <v>5</v>
      </c>
      <c r="W3152" s="51" t="e">
        <v>#N/A</v>
      </c>
      <c r="X3152" s="51" t="e">
        <v>#N/A</v>
      </c>
    </row>
    <row r="3153" spans="1:24" x14ac:dyDescent="0.2">
      <c r="A3153">
        <v>54800</v>
      </c>
      <c r="B3153" t="s">
        <v>1890</v>
      </c>
      <c r="C3153" t="s">
        <v>1855</v>
      </c>
      <c r="D3153">
        <v>2018</v>
      </c>
      <c r="E3153" t="str">
        <f t="shared" si="49"/>
        <v>548002018</v>
      </c>
      <c r="F3153">
        <v>16193</v>
      </c>
      <c r="G3153" t="str">
        <f>VLOOKUP($A3153,CATMUN!$B$2:$C$1123,2,0)</f>
        <v>Medio</v>
      </c>
      <c r="H3153" t="str">
        <f>VLOOKUP($A3153,CATMUN!$B$2:$D$1123,3,0)</f>
        <v>Municipios rurales</v>
      </c>
      <c r="I3153">
        <f>VLOOKUP($A3153,CATMUN!$B$2:$G$1123,4,0)</f>
        <v>0</v>
      </c>
      <c r="J3153">
        <f>VLOOKUP($A3153,CATMUN!$B$2:$G$1123,6,0)</f>
        <v>15</v>
      </c>
      <c r="K3153" s="69">
        <v>78.114992000000001</v>
      </c>
      <c r="L3153" s="69">
        <v>484.42117360951084</v>
      </c>
      <c r="M3153" s="69">
        <v>3.0343200000000001</v>
      </c>
      <c r="N3153" s="69">
        <v>23.02298234517821</v>
      </c>
      <c r="P3153" s="69">
        <v>235.096508</v>
      </c>
      <c r="S3153" s="69">
        <v>340.64341899999999</v>
      </c>
      <c r="T3153">
        <v>0</v>
      </c>
      <c r="U3153">
        <v>1.9522999999999999</v>
      </c>
      <c r="V3153" s="51">
        <v>5</v>
      </c>
      <c r="W3153" s="51">
        <v>0</v>
      </c>
      <c r="X3153" s="51">
        <v>28</v>
      </c>
    </row>
    <row r="3154" spans="1:24" x14ac:dyDescent="0.2">
      <c r="A3154">
        <v>54810</v>
      </c>
      <c r="B3154" t="s">
        <v>1891</v>
      </c>
      <c r="C3154" t="s">
        <v>1855</v>
      </c>
      <c r="D3154">
        <v>2018</v>
      </c>
      <c r="E3154" t="str">
        <f t="shared" si="49"/>
        <v>548102018</v>
      </c>
      <c r="F3154">
        <v>53586</v>
      </c>
      <c r="G3154" t="str">
        <f>VLOOKUP($A3154,CATMUN!$B$2:$C$1123,2,0)</f>
        <v>Medio</v>
      </c>
      <c r="H3154" t="str">
        <f>VLOOKUP($A3154,CATMUN!$B$2:$D$1123,3,0)</f>
        <v>Municipios rurales</v>
      </c>
      <c r="I3154">
        <f>VLOOKUP($A3154,CATMUN!$B$2:$G$1123,4,0)</f>
        <v>0</v>
      </c>
      <c r="J3154">
        <f>VLOOKUP($A3154,CATMUN!$B$2:$G$1123,6,0)</f>
        <v>15</v>
      </c>
      <c r="K3154" s="69">
        <v>975.41707299999996</v>
      </c>
      <c r="L3154" s="69">
        <v>484.42117360951084</v>
      </c>
      <c r="M3154" s="69">
        <v>23.623075</v>
      </c>
      <c r="N3154" s="69">
        <v>23.02298234517821</v>
      </c>
      <c r="P3154" s="69">
        <v>235.096508</v>
      </c>
      <c r="Q3154">
        <v>0</v>
      </c>
      <c r="S3154" s="69">
        <v>340.64341899999999</v>
      </c>
      <c r="T3154">
        <v>0</v>
      </c>
      <c r="V3154" s="51">
        <v>1</v>
      </c>
      <c r="W3154" s="51">
        <v>193</v>
      </c>
      <c r="X3154" s="51">
        <v>136</v>
      </c>
    </row>
    <row r="3155" spans="1:24" x14ac:dyDescent="0.2">
      <c r="A3155">
        <v>54820</v>
      </c>
      <c r="B3155" t="s">
        <v>1892</v>
      </c>
      <c r="C3155" t="s">
        <v>1855</v>
      </c>
      <c r="D3155">
        <v>2018</v>
      </c>
      <c r="E3155" t="str">
        <f t="shared" si="49"/>
        <v>548202018</v>
      </c>
      <c r="F3155">
        <v>15440</v>
      </c>
      <c r="G3155" t="str">
        <f>VLOOKUP($A3155,CATMUN!$B$2:$C$1123,2,0)</f>
        <v>Alto</v>
      </c>
      <c r="H3155" t="str">
        <f>VLOOKUP($A3155,CATMUN!$B$2:$D$1123,3,0)</f>
        <v>Municipios rurales</v>
      </c>
      <c r="I3155">
        <f>VLOOKUP($A3155,CATMUN!$B$2:$G$1123,4,0)</f>
        <v>0</v>
      </c>
      <c r="J3155">
        <f>VLOOKUP($A3155,CATMUN!$B$2:$G$1123,6,0)</f>
        <v>15</v>
      </c>
      <c r="K3155" s="69">
        <v>157.86020600000001</v>
      </c>
      <c r="L3155" s="69">
        <v>484.42117360951084</v>
      </c>
      <c r="M3155" s="69">
        <v>4.2539250000000006</v>
      </c>
      <c r="N3155" s="69">
        <v>23.02298234517821</v>
      </c>
      <c r="P3155" s="69">
        <v>235.096508</v>
      </c>
      <c r="Q3155">
        <v>0</v>
      </c>
      <c r="S3155" s="69">
        <v>340.64341899999999</v>
      </c>
      <c r="T3155">
        <v>0</v>
      </c>
      <c r="V3155" s="51">
        <v>5</v>
      </c>
      <c r="W3155" s="51">
        <v>156</v>
      </c>
      <c r="X3155" s="51">
        <v>28</v>
      </c>
    </row>
    <row r="3156" spans="1:24" x14ac:dyDescent="0.2">
      <c r="A3156">
        <v>54871</v>
      </c>
      <c r="B3156" t="s">
        <v>1893</v>
      </c>
      <c r="C3156" t="s">
        <v>1855</v>
      </c>
      <c r="D3156">
        <v>2018</v>
      </c>
      <c r="E3156" t="str">
        <f t="shared" si="49"/>
        <v>548712018</v>
      </c>
      <c r="F3156">
        <v>4996</v>
      </c>
      <c r="G3156" t="str">
        <f>VLOOKUP($A3156,CATMUN!$B$2:$C$1123,2,0)</f>
        <v>Medio</v>
      </c>
      <c r="H3156" t="str">
        <f>VLOOKUP($A3156,CATMUN!$B$2:$D$1123,3,0)</f>
        <v>Municipios rurales</v>
      </c>
      <c r="I3156">
        <f>VLOOKUP($A3156,CATMUN!$B$2:$G$1123,4,0)</f>
        <v>0</v>
      </c>
      <c r="J3156">
        <f>VLOOKUP($A3156,CATMUN!$B$2:$G$1123,6,0)</f>
        <v>15</v>
      </c>
      <c r="K3156" s="69">
        <v>82.350270000000009</v>
      </c>
      <c r="L3156" s="69">
        <v>484.42117360951084</v>
      </c>
      <c r="M3156" s="69">
        <v>4.0808299999999997</v>
      </c>
      <c r="N3156" s="69">
        <v>23.02298234517821</v>
      </c>
      <c r="P3156" s="69">
        <v>235.096508</v>
      </c>
      <c r="Q3156">
        <v>0</v>
      </c>
      <c r="S3156" s="69">
        <v>340.64341899999999</v>
      </c>
      <c r="T3156">
        <v>0</v>
      </c>
      <c r="V3156" s="51">
        <v>5</v>
      </c>
      <c r="W3156" s="51" t="e">
        <v>#N/A</v>
      </c>
      <c r="X3156" s="51" t="e">
        <v>#N/A</v>
      </c>
    </row>
    <row r="3157" spans="1:24" x14ac:dyDescent="0.2">
      <c r="A3157">
        <v>63302</v>
      </c>
      <c r="B3157" t="s">
        <v>1900</v>
      </c>
      <c r="C3157" t="s">
        <v>2308</v>
      </c>
      <c r="D3157">
        <v>2018</v>
      </c>
      <c r="E3157" t="str">
        <f t="shared" si="49"/>
        <v>633022018</v>
      </c>
      <c r="F3157">
        <v>7516</v>
      </c>
      <c r="G3157" t="str">
        <f>VLOOKUP($A3157,CATMUN!$B$2:$C$1123,2,0)</f>
        <v>Alto</v>
      </c>
      <c r="H3157" t="str">
        <f>VLOOKUP($A3157,CATMUN!$B$2:$D$1123,3,0)</f>
        <v>Municipios rurales</v>
      </c>
      <c r="I3157">
        <f>VLOOKUP($A3157,CATMUN!$B$2:$G$1123,4,0)</f>
        <v>0</v>
      </c>
      <c r="J3157">
        <f>VLOOKUP($A3157,CATMUN!$B$2:$G$1123,6,0)</f>
        <v>15</v>
      </c>
      <c r="K3157" s="69">
        <v>426.02846399999999</v>
      </c>
      <c r="L3157" s="69">
        <v>484.42117360951084</v>
      </c>
      <c r="M3157" s="69">
        <v>3.9842659999999999</v>
      </c>
      <c r="N3157" s="69">
        <v>23.02298234517821</v>
      </c>
      <c r="P3157" s="69">
        <v>235.096508</v>
      </c>
      <c r="Q3157">
        <v>0</v>
      </c>
      <c r="S3157" s="69">
        <v>340.64341899999999</v>
      </c>
      <c r="T3157">
        <v>0</v>
      </c>
      <c r="V3157" s="51">
        <v>5</v>
      </c>
      <c r="W3157" s="51">
        <v>10</v>
      </c>
      <c r="X3157" s="51">
        <v>28</v>
      </c>
    </row>
    <row r="3158" spans="1:24" x14ac:dyDescent="0.2">
      <c r="A3158">
        <v>63548</v>
      </c>
      <c r="B3158" t="s">
        <v>1903</v>
      </c>
      <c r="C3158" t="s">
        <v>2308</v>
      </c>
      <c r="D3158">
        <v>2018</v>
      </c>
      <c r="E3158" t="str">
        <f t="shared" si="49"/>
        <v>635482018</v>
      </c>
      <c r="F3158">
        <v>5219</v>
      </c>
      <c r="G3158" t="str">
        <f>VLOOKUP($A3158,CATMUN!$B$2:$C$1123,2,0)</f>
        <v>Medio</v>
      </c>
      <c r="H3158" t="str">
        <f>VLOOKUP($A3158,CATMUN!$B$2:$D$1123,3,0)</f>
        <v>Municipios rurales</v>
      </c>
      <c r="I3158">
        <f>VLOOKUP($A3158,CATMUN!$B$2:$G$1123,4,0)</f>
        <v>0</v>
      </c>
      <c r="J3158">
        <f>VLOOKUP($A3158,CATMUN!$B$2:$G$1123,6,0)</f>
        <v>15</v>
      </c>
      <c r="K3158" s="69">
        <v>308.19431900000001</v>
      </c>
      <c r="L3158" s="69">
        <v>484.42117360951084</v>
      </c>
      <c r="M3158" s="69">
        <v>0</v>
      </c>
      <c r="N3158" s="69">
        <v>23.02298234517821</v>
      </c>
      <c r="P3158" s="69">
        <v>235.096508</v>
      </c>
      <c r="Q3158">
        <v>0</v>
      </c>
      <c r="S3158" s="69">
        <v>340.64341899999999</v>
      </c>
      <c r="T3158">
        <v>0</v>
      </c>
      <c r="V3158" s="51">
        <v>5</v>
      </c>
      <c r="W3158" s="51">
        <v>9</v>
      </c>
      <c r="X3158" s="51">
        <v>28</v>
      </c>
    </row>
    <row r="3159" spans="1:24" x14ac:dyDescent="0.2">
      <c r="A3159">
        <v>63690</v>
      </c>
      <c r="B3159" t="s">
        <v>1905</v>
      </c>
      <c r="C3159" t="s">
        <v>2308</v>
      </c>
      <c r="D3159">
        <v>2018</v>
      </c>
      <c r="E3159" t="str">
        <f t="shared" si="49"/>
        <v>636902018</v>
      </c>
      <c r="F3159">
        <v>9260</v>
      </c>
      <c r="G3159" t="str">
        <f>VLOOKUP($A3159,CATMUN!$B$2:$C$1123,2,0)</f>
        <v>Alto</v>
      </c>
      <c r="H3159" t="str">
        <f>VLOOKUP($A3159,CATMUN!$B$2:$D$1123,3,0)</f>
        <v>Municipios rurales</v>
      </c>
      <c r="I3159">
        <f>VLOOKUP($A3159,CATMUN!$B$2:$G$1123,4,0)</f>
        <v>0</v>
      </c>
      <c r="J3159">
        <f>VLOOKUP($A3159,CATMUN!$B$2:$G$1123,6,0)</f>
        <v>15</v>
      </c>
      <c r="K3159" s="69">
        <v>1083.926287</v>
      </c>
      <c r="L3159" s="69">
        <v>484.42117360951084</v>
      </c>
      <c r="M3159" s="69">
        <v>182.986323</v>
      </c>
      <c r="N3159" s="69">
        <v>23.02298234517821</v>
      </c>
      <c r="P3159" s="69">
        <v>235.096508</v>
      </c>
      <c r="Q3159">
        <v>0</v>
      </c>
      <c r="S3159" s="69">
        <v>340.64341899999999</v>
      </c>
      <c r="T3159">
        <v>0</v>
      </c>
      <c r="V3159" s="51">
        <v>1</v>
      </c>
      <c r="W3159" s="51">
        <v>56</v>
      </c>
      <c r="X3159" s="51">
        <v>136</v>
      </c>
    </row>
    <row r="3160" spans="1:24" x14ac:dyDescent="0.2">
      <c r="A3160">
        <v>66075</v>
      </c>
      <c r="B3160" t="s">
        <v>1460</v>
      </c>
      <c r="C3160" t="s">
        <v>1431</v>
      </c>
      <c r="D3160">
        <v>2018</v>
      </c>
      <c r="E3160" t="str">
        <f t="shared" si="49"/>
        <v>660752018</v>
      </c>
      <c r="F3160">
        <v>6423</v>
      </c>
      <c r="G3160" t="str">
        <f>VLOOKUP($A3160,CATMUN!$B$2:$C$1123,2,0)</f>
        <v>Alto</v>
      </c>
      <c r="H3160" t="str">
        <f>VLOOKUP($A3160,CATMUN!$B$2:$D$1123,3,0)</f>
        <v>Municipios rurales</v>
      </c>
      <c r="I3160">
        <f>VLOOKUP($A3160,CATMUN!$B$2:$G$1123,4,0)</f>
        <v>0</v>
      </c>
      <c r="J3160">
        <f>VLOOKUP($A3160,CATMUN!$B$2:$G$1123,6,0)</f>
        <v>15</v>
      </c>
      <c r="K3160" s="69">
        <v>726.60032699999999</v>
      </c>
      <c r="L3160" s="69">
        <v>484.42117360951084</v>
      </c>
      <c r="M3160" s="69">
        <v>5.0931559999999996</v>
      </c>
      <c r="N3160" s="69">
        <v>23.02298234517821</v>
      </c>
      <c r="P3160" s="69">
        <v>235.096508</v>
      </c>
      <c r="Q3160">
        <v>0</v>
      </c>
      <c r="S3160" s="69">
        <v>340.64341899999999</v>
      </c>
      <c r="T3160">
        <v>0</v>
      </c>
      <c r="V3160" s="51">
        <v>5</v>
      </c>
      <c r="W3160" s="51" t="e">
        <v>#N/A</v>
      </c>
      <c r="X3160" s="51" t="e">
        <v>#N/A</v>
      </c>
    </row>
    <row r="3161" spans="1:24" x14ac:dyDescent="0.2">
      <c r="A3161">
        <v>66456</v>
      </c>
      <c r="B3161" t="s">
        <v>1914</v>
      </c>
      <c r="C3161" t="s">
        <v>1431</v>
      </c>
      <c r="D3161">
        <v>2018</v>
      </c>
      <c r="E3161" t="str">
        <f t="shared" si="49"/>
        <v>664562018</v>
      </c>
      <c r="F3161">
        <v>16950</v>
      </c>
      <c r="G3161" t="str">
        <f>VLOOKUP($A3161,CATMUN!$B$2:$C$1123,2,0)</f>
        <v>Medio</v>
      </c>
      <c r="H3161" t="str">
        <f>VLOOKUP($A3161,CATMUN!$B$2:$D$1123,3,0)</f>
        <v>Municipios rurales</v>
      </c>
      <c r="I3161">
        <f>VLOOKUP($A3161,CATMUN!$B$2:$G$1123,4,0)</f>
        <v>0</v>
      </c>
      <c r="J3161">
        <f>VLOOKUP($A3161,CATMUN!$B$2:$G$1123,6,0)</f>
        <v>15</v>
      </c>
      <c r="K3161" s="69">
        <v>95.202805999999995</v>
      </c>
      <c r="L3161" s="69">
        <v>484.42117360951084</v>
      </c>
      <c r="M3161" s="69">
        <v>14.868568999999999</v>
      </c>
      <c r="N3161" s="69">
        <v>23.02298234517821</v>
      </c>
      <c r="P3161" s="69">
        <v>235.096508</v>
      </c>
      <c r="Q3161">
        <v>0</v>
      </c>
      <c r="S3161" s="69">
        <v>340.64341899999999</v>
      </c>
      <c r="T3161">
        <v>0</v>
      </c>
      <c r="V3161" s="51">
        <v>5</v>
      </c>
      <c r="W3161" s="51">
        <v>14</v>
      </c>
      <c r="X3161" s="51">
        <v>28</v>
      </c>
    </row>
    <row r="3162" spans="1:24" x14ac:dyDescent="0.2">
      <c r="A3162">
        <v>66572</v>
      </c>
      <c r="B3162" t="s">
        <v>1915</v>
      </c>
      <c r="C3162" t="s">
        <v>1431</v>
      </c>
      <c r="D3162">
        <v>2018</v>
      </c>
      <c r="E3162" t="str">
        <f t="shared" si="49"/>
        <v>665722018</v>
      </c>
      <c r="F3162">
        <v>16156</v>
      </c>
      <c r="G3162" t="str">
        <f>VLOOKUP($A3162,CATMUN!$B$2:$C$1123,2,0)</f>
        <v>Medio</v>
      </c>
      <c r="H3162" t="str">
        <f>VLOOKUP($A3162,CATMUN!$B$2:$D$1123,3,0)</f>
        <v>Municipios rurales</v>
      </c>
      <c r="I3162">
        <f>VLOOKUP($A3162,CATMUN!$B$2:$G$1123,4,0)</f>
        <v>0</v>
      </c>
      <c r="J3162">
        <f>VLOOKUP($A3162,CATMUN!$B$2:$G$1123,6,0)</f>
        <v>15</v>
      </c>
      <c r="K3162" s="69">
        <v>121.091499</v>
      </c>
      <c r="L3162" s="69">
        <v>484.42117360951084</v>
      </c>
      <c r="M3162" s="69">
        <v>8.9640409999999999</v>
      </c>
      <c r="N3162" s="69">
        <v>23.02298234517821</v>
      </c>
      <c r="P3162" s="69">
        <v>235.096508</v>
      </c>
      <c r="Q3162">
        <v>0</v>
      </c>
      <c r="S3162" s="69">
        <v>340.64341899999999</v>
      </c>
      <c r="T3162">
        <v>0</v>
      </c>
      <c r="V3162" s="51">
        <v>5</v>
      </c>
      <c r="W3162" s="51">
        <v>13</v>
      </c>
      <c r="X3162" s="51">
        <v>28</v>
      </c>
    </row>
    <row r="3163" spans="1:24" x14ac:dyDescent="0.2">
      <c r="A3163">
        <v>68013</v>
      </c>
      <c r="B3163" t="s">
        <v>1921</v>
      </c>
      <c r="C3163" t="s">
        <v>1919</v>
      </c>
      <c r="D3163">
        <v>2018</v>
      </c>
      <c r="E3163" t="str">
        <f t="shared" si="49"/>
        <v>680132018</v>
      </c>
      <c r="F3163">
        <v>1855</v>
      </c>
      <c r="G3163" t="str">
        <f>VLOOKUP($A3163,CATMUN!$B$2:$C$1123,2,0)</f>
        <v>Bajo</v>
      </c>
      <c r="H3163" t="str">
        <f>VLOOKUP($A3163,CATMUN!$B$2:$D$1123,3,0)</f>
        <v>Municipios rurales</v>
      </c>
      <c r="I3163">
        <f>VLOOKUP($A3163,CATMUN!$B$2:$G$1123,4,0)</f>
        <v>0</v>
      </c>
      <c r="J3163">
        <f>VLOOKUP($A3163,CATMUN!$B$2:$G$1123,6,0)</f>
        <v>15</v>
      </c>
      <c r="K3163" s="69">
        <v>34.720228000000006</v>
      </c>
      <c r="L3163" s="69">
        <v>484.42117360951084</v>
      </c>
      <c r="M3163" s="69">
        <v>0</v>
      </c>
      <c r="N3163" s="69">
        <v>23.02298234517821</v>
      </c>
      <c r="P3163" s="69">
        <v>235.096508</v>
      </c>
      <c r="Q3163">
        <v>0</v>
      </c>
      <c r="S3163" s="69">
        <v>340.64341899999999</v>
      </c>
      <c r="T3163">
        <v>0</v>
      </c>
      <c r="V3163" s="51">
        <v>5</v>
      </c>
      <c r="W3163" s="51">
        <v>0</v>
      </c>
      <c r="X3163" s="51">
        <v>28</v>
      </c>
    </row>
    <row r="3164" spans="1:24" x14ac:dyDescent="0.2">
      <c r="A3164">
        <v>68020</v>
      </c>
      <c r="B3164" t="s">
        <v>1441</v>
      </c>
      <c r="C3164" t="s">
        <v>1919</v>
      </c>
      <c r="D3164">
        <v>2018</v>
      </c>
      <c r="E3164" t="str">
        <f t="shared" si="49"/>
        <v>680202018</v>
      </c>
      <c r="F3164">
        <v>4129</v>
      </c>
      <c r="G3164" t="str">
        <f>VLOOKUP($A3164,CATMUN!$B$2:$C$1123,2,0)</f>
        <v>Medio</v>
      </c>
      <c r="H3164" t="str">
        <f>VLOOKUP($A3164,CATMUN!$B$2:$D$1123,3,0)</f>
        <v>Municipios rurales</v>
      </c>
      <c r="I3164">
        <f>VLOOKUP($A3164,CATMUN!$B$2:$G$1123,4,0)</f>
        <v>0</v>
      </c>
      <c r="J3164">
        <f>VLOOKUP($A3164,CATMUN!$B$2:$G$1123,6,0)</f>
        <v>15</v>
      </c>
      <c r="K3164" s="69">
        <v>55.673330999999997</v>
      </c>
      <c r="L3164" s="69">
        <v>484.42117360951084</v>
      </c>
      <c r="N3164" s="69">
        <v>23.02298234517821</v>
      </c>
      <c r="P3164" s="69">
        <v>235.096508</v>
      </c>
      <c r="Q3164">
        <v>0</v>
      </c>
      <c r="S3164" s="69">
        <v>340.64341899999999</v>
      </c>
      <c r="T3164">
        <v>0</v>
      </c>
      <c r="V3164" s="51">
        <v>5</v>
      </c>
      <c r="W3164" s="51" t="e">
        <v>#N/A</v>
      </c>
      <c r="X3164" s="51" t="e">
        <v>#N/A</v>
      </c>
    </row>
    <row r="3165" spans="1:24" x14ac:dyDescent="0.2">
      <c r="A3165">
        <v>68051</v>
      </c>
      <c r="B3165" t="s">
        <v>1922</v>
      </c>
      <c r="C3165" t="s">
        <v>1919</v>
      </c>
      <c r="D3165">
        <v>2018</v>
      </c>
      <c r="E3165" t="str">
        <f t="shared" si="49"/>
        <v>680512018</v>
      </c>
      <c r="F3165">
        <v>8229</v>
      </c>
      <c r="G3165" t="str">
        <f>VLOOKUP($A3165,CATMUN!$B$2:$C$1123,2,0)</f>
        <v>Medio</v>
      </c>
      <c r="H3165" t="str">
        <f>VLOOKUP($A3165,CATMUN!$B$2:$D$1123,3,0)</f>
        <v>Municipios rurales</v>
      </c>
      <c r="I3165">
        <f>VLOOKUP($A3165,CATMUN!$B$2:$G$1123,4,0)</f>
        <v>0</v>
      </c>
      <c r="J3165">
        <f>VLOOKUP($A3165,CATMUN!$B$2:$G$1123,6,0)</f>
        <v>15</v>
      </c>
      <c r="K3165" s="69">
        <v>337.81316600000002</v>
      </c>
      <c r="L3165" s="69">
        <v>484.42117360951084</v>
      </c>
      <c r="M3165" s="69">
        <v>9.6850806799999987</v>
      </c>
      <c r="N3165" s="69">
        <v>23.02298234517821</v>
      </c>
      <c r="P3165" s="69">
        <v>235.096508</v>
      </c>
      <c r="Q3165">
        <v>0</v>
      </c>
      <c r="S3165" s="69">
        <v>340.64341899999999</v>
      </c>
      <c r="T3165">
        <v>0</v>
      </c>
      <c r="V3165" s="51">
        <v>5</v>
      </c>
      <c r="W3165" s="51">
        <v>23</v>
      </c>
      <c r="X3165" s="51">
        <v>28</v>
      </c>
    </row>
    <row r="3166" spans="1:24" x14ac:dyDescent="0.2">
      <c r="A3166">
        <v>68092</v>
      </c>
      <c r="B3166" t="s">
        <v>1926</v>
      </c>
      <c r="C3166" t="s">
        <v>1919</v>
      </c>
      <c r="D3166">
        <v>2018</v>
      </c>
      <c r="E3166" t="str">
        <f t="shared" si="49"/>
        <v>680922018</v>
      </c>
      <c r="F3166">
        <v>5941</v>
      </c>
      <c r="G3166" t="str">
        <f>VLOOKUP($A3166,CATMUN!$B$2:$C$1123,2,0)</f>
        <v>Alto</v>
      </c>
      <c r="H3166" t="str">
        <f>VLOOKUP($A3166,CATMUN!$B$2:$D$1123,3,0)</f>
        <v>Municipios rurales</v>
      </c>
      <c r="I3166">
        <f>VLOOKUP($A3166,CATMUN!$B$2:$G$1123,4,0)</f>
        <v>0</v>
      </c>
      <c r="J3166">
        <f>VLOOKUP($A3166,CATMUN!$B$2:$G$1123,6,0)</f>
        <v>15</v>
      </c>
      <c r="K3166" s="69">
        <v>379.31763900000004</v>
      </c>
      <c r="L3166" s="69">
        <v>484.42117360951084</v>
      </c>
      <c r="M3166" s="69">
        <v>7.7753490000000003</v>
      </c>
      <c r="N3166" s="69">
        <v>23.02298234517821</v>
      </c>
      <c r="P3166" s="69">
        <v>235.096508</v>
      </c>
      <c r="Q3166">
        <v>0</v>
      </c>
      <c r="S3166" s="69">
        <v>340.64341899999999</v>
      </c>
      <c r="T3166">
        <v>0</v>
      </c>
      <c r="V3166" s="51">
        <v>5</v>
      </c>
      <c r="W3166" s="51">
        <v>12</v>
      </c>
      <c r="X3166" s="51">
        <v>28</v>
      </c>
    </row>
    <row r="3167" spans="1:24" x14ac:dyDescent="0.2">
      <c r="A3167">
        <v>68101</v>
      </c>
      <c r="B3167" t="s">
        <v>1242</v>
      </c>
      <c r="C3167" t="s">
        <v>1919</v>
      </c>
      <c r="D3167">
        <v>2018</v>
      </c>
      <c r="E3167" t="str">
        <f t="shared" si="49"/>
        <v>681012018</v>
      </c>
      <c r="F3167">
        <v>11287</v>
      </c>
      <c r="G3167" t="str">
        <f>VLOOKUP($A3167,CATMUN!$B$2:$C$1123,2,0)</f>
        <v>Bajo</v>
      </c>
      <c r="H3167" t="str">
        <f>VLOOKUP($A3167,CATMUN!$B$2:$D$1123,3,0)</f>
        <v>Municipios rurales</v>
      </c>
      <c r="I3167">
        <f>VLOOKUP($A3167,CATMUN!$B$2:$G$1123,4,0)</f>
        <v>0</v>
      </c>
      <c r="J3167">
        <f>VLOOKUP($A3167,CATMUN!$B$2:$G$1123,6,0)</f>
        <v>15</v>
      </c>
      <c r="K3167" s="69">
        <v>346.54727700000001</v>
      </c>
      <c r="L3167" s="69">
        <v>484.42117360951084</v>
      </c>
      <c r="N3167" s="69">
        <v>23.02298234517821</v>
      </c>
      <c r="P3167" s="69">
        <v>235.096508</v>
      </c>
      <c r="Q3167">
        <v>0</v>
      </c>
      <c r="S3167" s="69">
        <v>340.64341899999999</v>
      </c>
      <c r="T3167">
        <v>0</v>
      </c>
      <c r="V3167" s="51">
        <v>5</v>
      </c>
      <c r="W3167" s="51">
        <v>27</v>
      </c>
      <c r="X3167" s="51">
        <v>28</v>
      </c>
    </row>
    <row r="3168" spans="1:24" x14ac:dyDescent="0.2">
      <c r="A3168">
        <v>68121</v>
      </c>
      <c r="B3168" t="s">
        <v>1558</v>
      </c>
      <c r="C3168" t="s">
        <v>1919</v>
      </c>
      <c r="D3168">
        <v>2018</v>
      </c>
      <c r="E3168" t="str">
        <f t="shared" si="49"/>
        <v>681212018</v>
      </c>
      <c r="F3168">
        <v>1937</v>
      </c>
      <c r="G3168" t="str">
        <f>VLOOKUP($A3168,CATMUN!$B$2:$C$1123,2,0)</f>
        <v>Alto</v>
      </c>
      <c r="H3168" t="str">
        <f>VLOOKUP($A3168,CATMUN!$B$2:$D$1123,3,0)</f>
        <v>Municipios rurales</v>
      </c>
      <c r="I3168">
        <f>VLOOKUP($A3168,CATMUN!$B$2:$G$1123,4,0)</f>
        <v>0</v>
      </c>
      <c r="J3168">
        <f>VLOOKUP($A3168,CATMUN!$B$2:$G$1123,6,0)</f>
        <v>15</v>
      </c>
      <c r="K3168" s="69">
        <v>126.773696</v>
      </c>
      <c r="L3168" s="69">
        <v>484.42117360951084</v>
      </c>
      <c r="M3168" s="69">
        <v>0.94298800000000005</v>
      </c>
      <c r="N3168" s="69">
        <v>23.02298234517821</v>
      </c>
      <c r="P3168" s="69">
        <v>235.096508</v>
      </c>
      <c r="Q3168">
        <v>0</v>
      </c>
      <c r="S3168" s="69">
        <v>340.64341899999999</v>
      </c>
      <c r="T3168">
        <v>0</v>
      </c>
      <c r="V3168" s="51">
        <v>5</v>
      </c>
      <c r="W3168" s="51">
        <v>1</v>
      </c>
      <c r="X3168" s="51">
        <v>28</v>
      </c>
    </row>
    <row r="3169" spans="1:24" x14ac:dyDescent="0.2">
      <c r="A3169">
        <v>68132</v>
      </c>
      <c r="B3169" t="s">
        <v>1927</v>
      </c>
      <c r="C3169" t="s">
        <v>1919</v>
      </c>
      <c r="D3169">
        <v>2018</v>
      </c>
      <c r="E3169" t="str">
        <f t="shared" si="49"/>
        <v>681322018</v>
      </c>
      <c r="F3169">
        <v>2130</v>
      </c>
      <c r="G3169" t="str">
        <f>VLOOKUP($A3169,CATMUN!$B$2:$C$1123,2,0)</f>
        <v>Medio</v>
      </c>
      <c r="H3169" t="str">
        <f>VLOOKUP($A3169,CATMUN!$B$2:$D$1123,3,0)</f>
        <v>Municipios rurales</v>
      </c>
      <c r="I3169">
        <f>VLOOKUP($A3169,CATMUN!$B$2:$G$1123,4,0)</f>
        <v>0</v>
      </c>
      <c r="J3169">
        <f>VLOOKUP($A3169,CATMUN!$B$2:$G$1123,6,0)</f>
        <v>15</v>
      </c>
      <c r="K3169" s="69">
        <v>73.862399359999998</v>
      </c>
      <c r="L3169" s="69">
        <v>484.42117360951084</v>
      </c>
      <c r="M3169" s="69">
        <v>4.0056669999999999</v>
      </c>
      <c r="N3169" s="69">
        <v>23.02298234517821</v>
      </c>
      <c r="P3169" s="69">
        <v>235.096508</v>
      </c>
      <c r="Q3169">
        <v>0</v>
      </c>
      <c r="S3169" s="69">
        <v>340.64341899999999</v>
      </c>
      <c r="T3169">
        <v>0</v>
      </c>
      <c r="V3169" s="51">
        <v>3</v>
      </c>
      <c r="W3169" s="51">
        <v>10</v>
      </c>
      <c r="X3169" s="51">
        <v>31</v>
      </c>
    </row>
    <row r="3170" spans="1:24" x14ac:dyDescent="0.2">
      <c r="A3170">
        <v>68152</v>
      </c>
      <c r="B3170" t="s">
        <v>1929</v>
      </c>
      <c r="C3170" t="s">
        <v>1919</v>
      </c>
      <c r="D3170">
        <v>2018</v>
      </c>
      <c r="E3170" t="str">
        <f t="shared" si="49"/>
        <v>681522018</v>
      </c>
      <c r="F3170">
        <v>4292</v>
      </c>
      <c r="G3170" t="str">
        <f>VLOOKUP($A3170,CATMUN!$B$2:$C$1123,2,0)</f>
        <v>Bajo</v>
      </c>
      <c r="H3170" t="str">
        <f>VLOOKUP($A3170,CATMUN!$B$2:$D$1123,3,0)</f>
        <v>Municipios rurales</v>
      </c>
      <c r="I3170">
        <f>VLOOKUP($A3170,CATMUN!$B$2:$G$1123,4,0)</f>
        <v>0</v>
      </c>
      <c r="J3170">
        <f>VLOOKUP($A3170,CATMUN!$B$2:$G$1123,6,0)</f>
        <v>15</v>
      </c>
      <c r="K3170" s="69">
        <v>90.158850000000001</v>
      </c>
      <c r="L3170" s="69">
        <v>484.42117360951084</v>
      </c>
      <c r="N3170" s="69">
        <v>23.02298234517821</v>
      </c>
      <c r="P3170" s="69">
        <v>235.096508</v>
      </c>
      <c r="Q3170">
        <v>0</v>
      </c>
      <c r="S3170" s="69">
        <v>340.64341899999999</v>
      </c>
      <c r="T3170">
        <v>0</v>
      </c>
      <c r="V3170" s="51">
        <v>5</v>
      </c>
      <c r="W3170" s="51">
        <v>0</v>
      </c>
      <c r="X3170" s="51">
        <v>28</v>
      </c>
    </row>
    <row r="3171" spans="1:24" x14ac:dyDescent="0.2">
      <c r="A3171">
        <v>68160</v>
      </c>
      <c r="B3171" t="s">
        <v>1930</v>
      </c>
      <c r="C3171" t="s">
        <v>1919</v>
      </c>
      <c r="D3171">
        <v>2018</v>
      </c>
      <c r="E3171" t="str">
        <f t="shared" si="49"/>
        <v>681602018</v>
      </c>
      <c r="F3171">
        <v>2015</v>
      </c>
      <c r="G3171" t="str">
        <f>VLOOKUP($A3171,CATMUN!$B$2:$C$1123,2,0)</f>
        <v>Bajo</v>
      </c>
      <c r="H3171" t="str">
        <f>VLOOKUP($A3171,CATMUN!$B$2:$D$1123,3,0)</f>
        <v>Municipios rurales</v>
      </c>
      <c r="I3171">
        <f>VLOOKUP($A3171,CATMUN!$B$2:$G$1123,4,0)</f>
        <v>0</v>
      </c>
      <c r="J3171">
        <f>VLOOKUP($A3171,CATMUN!$B$2:$G$1123,6,0)</f>
        <v>15</v>
      </c>
      <c r="K3171" s="69">
        <v>39.591750999999995</v>
      </c>
      <c r="L3171" s="69">
        <v>484.42117360951084</v>
      </c>
      <c r="M3171" s="69">
        <v>1.23743</v>
      </c>
      <c r="N3171" s="69">
        <v>23.02298234517821</v>
      </c>
      <c r="P3171" s="69">
        <v>235.096508</v>
      </c>
      <c r="Q3171">
        <v>0</v>
      </c>
      <c r="S3171" s="69">
        <v>340.64341899999999</v>
      </c>
      <c r="T3171">
        <v>0</v>
      </c>
      <c r="V3171" s="51">
        <v>5</v>
      </c>
      <c r="W3171" s="51">
        <v>0</v>
      </c>
      <c r="X3171" s="51">
        <v>28</v>
      </c>
    </row>
    <row r="3172" spans="1:24" x14ac:dyDescent="0.2">
      <c r="A3172">
        <v>68162</v>
      </c>
      <c r="B3172" t="s">
        <v>1931</v>
      </c>
      <c r="C3172" t="s">
        <v>1919</v>
      </c>
      <c r="D3172">
        <v>2018</v>
      </c>
      <c r="E3172" t="str">
        <f t="shared" si="49"/>
        <v>681622018</v>
      </c>
      <c r="F3172">
        <v>6729</v>
      </c>
      <c r="G3172" t="str">
        <f>VLOOKUP($A3172,CATMUN!$B$2:$C$1123,2,0)</f>
        <v>Medio</v>
      </c>
      <c r="H3172" t="str">
        <f>VLOOKUP($A3172,CATMUN!$B$2:$D$1123,3,0)</f>
        <v>Municipios rurales</v>
      </c>
      <c r="I3172">
        <f>VLOOKUP($A3172,CATMUN!$B$2:$G$1123,4,0)</f>
        <v>0</v>
      </c>
      <c r="J3172">
        <f>VLOOKUP($A3172,CATMUN!$B$2:$G$1123,6,0)</f>
        <v>15</v>
      </c>
      <c r="K3172" s="69">
        <v>139.034684</v>
      </c>
      <c r="L3172" s="69">
        <v>484.42117360951084</v>
      </c>
      <c r="M3172" s="69">
        <v>3.059015</v>
      </c>
      <c r="N3172" s="69">
        <v>23.02298234517821</v>
      </c>
      <c r="P3172" s="69">
        <v>235.096508</v>
      </c>
      <c r="Q3172">
        <v>0</v>
      </c>
      <c r="S3172" s="69">
        <v>340.64341899999999</v>
      </c>
      <c r="T3172">
        <v>0</v>
      </c>
      <c r="V3172" s="51">
        <v>5</v>
      </c>
      <c r="W3172" s="51">
        <v>1</v>
      </c>
      <c r="X3172" s="51">
        <v>28</v>
      </c>
    </row>
    <row r="3173" spans="1:24" x14ac:dyDescent="0.2">
      <c r="A3173">
        <v>68167</v>
      </c>
      <c r="B3173" t="s">
        <v>1932</v>
      </c>
      <c r="C3173" t="s">
        <v>1919</v>
      </c>
      <c r="D3173">
        <v>2018</v>
      </c>
      <c r="E3173" t="str">
        <f t="shared" si="49"/>
        <v>681672018</v>
      </c>
      <c r="F3173">
        <v>12270</v>
      </c>
      <c r="G3173" t="str">
        <f>VLOOKUP($A3173,CATMUN!$B$2:$C$1123,2,0)</f>
        <v>Alto</v>
      </c>
      <c r="H3173" t="str">
        <f>VLOOKUP($A3173,CATMUN!$B$2:$D$1123,3,0)</f>
        <v>Municipios rurales</v>
      </c>
      <c r="I3173">
        <f>VLOOKUP($A3173,CATMUN!$B$2:$G$1123,4,0)</f>
        <v>0</v>
      </c>
      <c r="J3173">
        <f>VLOOKUP($A3173,CATMUN!$B$2:$G$1123,6,0)</f>
        <v>15</v>
      </c>
      <c r="K3173" s="69">
        <v>675.85726309000006</v>
      </c>
      <c r="L3173" s="69">
        <v>484.42117360951084</v>
      </c>
      <c r="M3173" s="69">
        <v>56.339614999999995</v>
      </c>
      <c r="N3173" s="69">
        <v>23.02298234517821</v>
      </c>
      <c r="P3173" s="69">
        <v>235.096508</v>
      </c>
      <c r="Q3173">
        <v>0</v>
      </c>
      <c r="S3173" s="69">
        <v>340.64341899999999</v>
      </c>
      <c r="T3173">
        <v>0</v>
      </c>
      <c r="V3173" s="51">
        <v>5</v>
      </c>
      <c r="W3173" s="51">
        <v>16</v>
      </c>
      <c r="X3173" s="51">
        <v>28</v>
      </c>
    </row>
    <row r="3174" spans="1:24" x14ac:dyDescent="0.2">
      <c r="A3174">
        <v>68169</v>
      </c>
      <c r="B3174" t="s">
        <v>1933</v>
      </c>
      <c r="C3174" t="s">
        <v>1919</v>
      </c>
      <c r="D3174">
        <v>2018</v>
      </c>
      <c r="E3174" t="str">
        <f t="shared" si="49"/>
        <v>681692018</v>
      </c>
      <c r="F3174">
        <v>2888</v>
      </c>
      <c r="G3174" t="str">
        <f>VLOOKUP($A3174,CATMUN!$B$2:$C$1123,2,0)</f>
        <v>Bajo</v>
      </c>
      <c r="H3174" t="str">
        <f>VLOOKUP($A3174,CATMUN!$B$2:$D$1123,3,0)</f>
        <v>Municipios rurales</v>
      </c>
      <c r="I3174">
        <f>VLOOKUP($A3174,CATMUN!$B$2:$G$1123,4,0)</f>
        <v>0</v>
      </c>
      <c r="J3174">
        <f>VLOOKUP($A3174,CATMUN!$B$2:$G$1123,6,0)</f>
        <v>15</v>
      </c>
      <c r="K3174" s="69">
        <v>100.373007</v>
      </c>
      <c r="L3174" s="69">
        <v>484.42117360951084</v>
      </c>
      <c r="N3174" s="69">
        <v>23.02298234517821</v>
      </c>
      <c r="P3174" s="69">
        <v>235.096508</v>
      </c>
      <c r="Q3174">
        <v>0</v>
      </c>
      <c r="S3174" s="69">
        <v>340.64341899999999</v>
      </c>
      <c r="T3174">
        <v>0</v>
      </c>
      <c r="V3174" s="51">
        <v>1</v>
      </c>
      <c r="W3174" s="51" t="e">
        <v>#N/A</v>
      </c>
      <c r="X3174" s="51" t="e">
        <v>#N/A</v>
      </c>
    </row>
    <row r="3175" spans="1:24" x14ac:dyDescent="0.2">
      <c r="A3175">
        <v>68176</v>
      </c>
      <c r="B3175" t="s">
        <v>1934</v>
      </c>
      <c r="C3175" t="s">
        <v>1919</v>
      </c>
      <c r="D3175">
        <v>2018</v>
      </c>
      <c r="E3175" t="str">
        <f t="shared" si="49"/>
        <v>681762018</v>
      </c>
      <c r="F3175">
        <v>2875</v>
      </c>
      <c r="G3175" t="str">
        <f>VLOOKUP($A3175,CATMUN!$B$2:$C$1123,2,0)</f>
        <v>Medio</v>
      </c>
      <c r="H3175" t="str">
        <f>VLOOKUP($A3175,CATMUN!$B$2:$D$1123,3,0)</f>
        <v>Municipios rurales</v>
      </c>
      <c r="I3175">
        <f>VLOOKUP($A3175,CATMUN!$B$2:$G$1123,4,0)</f>
        <v>0</v>
      </c>
      <c r="J3175">
        <f>VLOOKUP($A3175,CATMUN!$B$2:$G$1123,6,0)</f>
        <v>15</v>
      </c>
      <c r="K3175" s="69">
        <v>123.45949364000001</v>
      </c>
      <c r="L3175" s="69">
        <v>484.42117360951084</v>
      </c>
      <c r="M3175" s="69">
        <v>1.5637509999999999</v>
      </c>
      <c r="N3175" s="69">
        <v>23.02298234517821</v>
      </c>
      <c r="P3175" s="69">
        <v>235.096508</v>
      </c>
      <c r="Q3175">
        <v>0</v>
      </c>
      <c r="S3175" s="69">
        <v>340.64341899999999</v>
      </c>
      <c r="T3175">
        <v>0</v>
      </c>
      <c r="V3175" s="51">
        <v>5</v>
      </c>
      <c r="W3175" s="51">
        <v>2</v>
      </c>
      <c r="X3175" s="51">
        <v>28</v>
      </c>
    </row>
    <row r="3176" spans="1:24" x14ac:dyDescent="0.2">
      <c r="A3176">
        <v>68179</v>
      </c>
      <c r="B3176" t="s">
        <v>1935</v>
      </c>
      <c r="C3176" t="s">
        <v>1919</v>
      </c>
      <c r="D3176">
        <v>2018</v>
      </c>
      <c r="E3176" t="str">
        <f t="shared" si="49"/>
        <v>681792018</v>
      </c>
      <c r="F3176">
        <v>5075</v>
      </c>
      <c r="G3176" t="str">
        <f>VLOOKUP($A3176,CATMUN!$B$2:$C$1123,2,0)</f>
        <v>Medio</v>
      </c>
      <c r="H3176" t="str">
        <f>VLOOKUP($A3176,CATMUN!$B$2:$D$1123,3,0)</f>
        <v>Municipios rurales</v>
      </c>
      <c r="I3176">
        <f>VLOOKUP($A3176,CATMUN!$B$2:$G$1123,4,0)</f>
        <v>0</v>
      </c>
      <c r="J3176">
        <f>VLOOKUP($A3176,CATMUN!$B$2:$G$1123,6,0)</f>
        <v>15</v>
      </c>
      <c r="K3176" s="69">
        <v>289.46244199999995</v>
      </c>
      <c r="L3176" s="69">
        <v>484.42117360951084</v>
      </c>
      <c r="N3176" s="69">
        <v>23.02298234517821</v>
      </c>
      <c r="P3176" s="69">
        <v>235.096508</v>
      </c>
      <c r="Q3176">
        <v>0</v>
      </c>
      <c r="S3176" s="69">
        <v>340.64341899999999</v>
      </c>
      <c r="T3176">
        <v>0</v>
      </c>
      <c r="V3176" s="51">
        <v>5</v>
      </c>
      <c r="W3176" s="51">
        <v>3</v>
      </c>
      <c r="X3176" s="51">
        <v>28</v>
      </c>
    </row>
    <row r="3177" spans="1:24" x14ac:dyDescent="0.2">
      <c r="A3177">
        <v>68190</v>
      </c>
      <c r="B3177" t="s">
        <v>1936</v>
      </c>
      <c r="C3177" t="s">
        <v>1919</v>
      </c>
      <c r="D3177">
        <v>2018</v>
      </c>
      <c r="E3177" t="str">
        <f t="shared" si="49"/>
        <v>681902018</v>
      </c>
      <c r="F3177">
        <v>32947</v>
      </c>
      <c r="G3177" t="str">
        <f>VLOOKUP($A3177,CATMUN!$B$2:$C$1123,2,0)</f>
        <v>Medio</v>
      </c>
      <c r="H3177" t="str">
        <f>VLOOKUP($A3177,CATMUN!$B$2:$D$1123,3,0)</f>
        <v>Municipios rurales</v>
      </c>
      <c r="I3177">
        <f>VLOOKUP($A3177,CATMUN!$B$2:$G$1123,4,0)</f>
        <v>0</v>
      </c>
      <c r="J3177">
        <f>VLOOKUP($A3177,CATMUN!$B$2:$G$1123,6,0)</f>
        <v>15</v>
      </c>
      <c r="K3177" s="69">
        <v>1971.7539320000001</v>
      </c>
      <c r="L3177" s="69">
        <v>484.42117360951084</v>
      </c>
      <c r="M3177" s="69">
        <v>24.245536000000001</v>
      </c>
      <c r="N3177" s="69">
        <v>23.02298234517821</v>
      </c>
      <c r="P3177" s="69">
        <v>235.096508</v>
      </c>
      <c r="Q3177">
        <v>0</v>
      </c>
      <c r="S3177" s="69">
        <v>340.64341899999999</v>
      </c>
      <c r="T3177">
        <v>0</v>
      </c>
      <c r="V3177" s="51">
        <v>5</v>
      </c>
      <c r="W3177" s="51">
        <v>238</v>
      </c>
      <c r="X3177" s="51">
        <v>28</v>
      </c>
    </row>
    <row r="3178" spans="1:24" x14ac:dyDescent="0.2">
      <c r="A3178">
        <v>68207</v>
      </c>
      <c r="B3178" t="s">
        <v>1937</v>
      </c>
      <c r="C3178" t="s">
        <v>1919</v>
      </c>
      <c r="D3178">
        <v>2018</v>
      </c>
      <c r="E3178" t="str">
        <f t="shared" si="49"/>
        <v>682072018</v>
      </c>
      <c r="F3178">
        <v>5738</v>
      </c>
      <c r="G3178" t="str">
        <f>VLOOKUP($A3178,CATMUN!$B$2:$C$1123,2,0)</f>
        <v>Medio</v>
      </c>
      <c r="H3178" t="str">
        <f>VLOOKUP($A3178,CATMUN!$B$2:$D$1123,3,0)</f>
        <v>Municipios rurales</v>
      </c>
      <c r="I3178">
        <f>VLOOKUP($A3178,CATMUN!$B$2:$G$1123,4,0)</f>
        <v>0</v>
      </c>
      <c r="J3178">
        <f>VLOOKUP($A3178,CATMUN!$B$2:$G$1123,6,0)</f>
        <v>15</v>
      </c>
      <c r="K3178" s="69">
        <v>136.15744899999999</v>
      </c>
      <c r="L3178" s="69">
        <v>484.42117360951084</v>
      </c>
      <c r="M3178" s="69">
        <v>9.1291419999999999</v>
      </c>
      <c r="N3178" s="69">
        <v>23.02298234517821</v>
      </c>
      <c r="P3178" s="69">
        <v>235.096508</v>
      </c>
      <c r="Q3178">
        <v>0</v>
      </c>
      <c r="S3178" s="69">
        <v>340.64341899999999</v>
      </c>
      <c r="T3178">
        <v>0</v>
      </c>
      <c r="V3178" s="51">
        <v>5</v>
      </c>
      <c r="W3178" s="51">
        <v>0</v>
      </c>
      <c r="X3178" s="51">
        <v>28</v>
      </c>
    </row>
    <row r="3179" spans="1:24" x14ac:dyDescent="0.2">
      <c r="A3179">
        <v>68209</v>
      </c>
      <c r="B3179" t="s">
        <v>1938</v>
      </c>
      <c r="C3179" t="s">
        <v>1919</v>
      </c>
      <c r="D3179">
        <v>2018</v>
      </c>
      <c r="E3179" t="str">
        <f t="shared" si="49"/>
        <v>682092018</v>
      </c>
      <c r="F3179">
        <v>3159</v>
      </c>
      <c r="G3179" t="str">
        <f>VLOOKUP($A3179,CATMUN!$B$2:$C$1123,2,0)</f>
        <v>Alto</v>
      </c>
      <c r="H3179" t="str">
        <f>VLOOKUP($A3179,CATMUN!$B$2:$D$1123,3,0)</f>
        <v>Municipios rurales</v>
      </c>
      <c r="I3179">
        <f>VLOOKUP($A3179,CATMUN!$B$2:$G$1123,4,0)</f>
        <v>0</v>
      </c>
      <c r="J3179">
        <f>VLOOKUP($A3179,CATMUN!$B$2:$G$1123,6,0)</f>
        <v>15</v>
      </c>
      <c r="K3179" s="69">
        <v>168.93357599999999</v>
      </c>
      <c r="L3179" s="69">
        <v>484.42117360951084</v>
      </c>
      <c r="M3179" s="69">
        <v>5.6810200000000002</v>
      </c>
      <c r="N3179" s="69">
        <v>23.02298234517821</v>
      </c>
      <c r="P3179" s="69">
        <v>235.096508</v>
      </c>
      <c r="Q3179">
        <v>0</v>
      </c>
      <c r="S3179" s="69">
        <v>340.64341899999999</v>
      </c>
      <c r="T3179">
        <v>0</v>
      </c>
      <c r="V3179" s="51">
        <v>1</v>
      </c>
      <c r="W3179" s="51">
        <v>2</v>
      </c>
      <c r="X3179" s="51">
        <v>136</v>
      </c>
    </row>
    <row r="3180" spans="1:24" x14ac:dyDescent="0.2">
      <c r="A3180">
        <v>68211</v>
      </c>
      <c r="B3180" t="s">
        <v>1939</v>
      </c>
      <c r="C3180" t="s">
        <v>1919</v>
      </c>
      <c r="D3180">
        <v>2018</v>
      </c>
      <c r="E3180" t="str">
        <f t="shared" si="49"/>
        <v>682112018</v>
      </c>
      <c r="F3180">
        <v>3679</v>
      </c>
      <c r="G3180" t="str">
        <f>VLOOKUP($A3180,CATMUN!$B$2:$C$1123,2,0)</f>
        <v>Alto</v>
      </c>
      <c r="H3180" t="str">
        <f>VLOOKUP($A3180,CATMUN!$B$2:$D$1123,3,0)</f>
        <v>Municipios rurales</v>
      </c>
      <c r="I3180">
        <f>VLOOKUP($A3180,CATMUN!$B$2:$G$1123,4,0)</f>
        <v>0</v>
      </c>
      <c r="J3180">
        <f>VLOOKUP($A3180,CATMUN!$B$2:$G$1123,6,0)</f>
        <v>15</v>
      </c>
      <c r="K3180" s="69">
        <v>108.66146784999999</v>
      </c>
      <c r="L3180" s="69">
        <v>484.42117360951084</v>
      </c>
      <c r="M3180" s="69">
        <v>3.4595479999999998</v>
      </c>
      <c r="N3180" s="69">
        <v>23.02298234517821</v>
      </c>
      <c r="P3180" s="69">
        <v>235.096508</v>
      </c>
      <c r="Q3180">
        <v>0</v>
      </c>
      <c r="S3180" s="69">
        <v>340.64341899999999</v>
      </c>
      <c r="T3180">
        <v>0</v>
      </c>
      <c r="V3180" s="51">
        <v>5</v>
      </c>
      <c r="W3180" s="51">
        <v>3</v>
      </c>
      <c r="X3180" s="51">
        <v>28</v>
      </c>
    </row>
    <row r="3181" spans="1:24" x14ac:dyDescent="0.2">
      <c r="A3181">
        <v>68217</v>
      </c>
      <c r="B3181" t="s">
        <v>1940</v>
      </c>
      <c r="C3181" t="s">
        <v>1919</v>
      </c>
      <c r="D3181">
        <v>2018</v>
      </c>
      <c r="E3181" t="str">
        <f t="shared" si="49"/>
        <v>682172018</v>
      </c>
      <c r="F3181">
        <v>5015</v>
      </c>
      <c r="G3181" t="str">
        <f>VLOOKUP($A3181,CATMUN!$B$2:$C$1123,2,0)</f>
        <v>Medio</v>
      </c>
      <c r="H3181" t="str">
        <f>VLOOKUP($A3181,CATMUN!$B$2:$D$1123,3,0)</f>
        <v>Municipios rurales</v>
      </c>
      <c r="I3181">
        <f>VLOOKUP($A3181,CATMUN!$B$2:$G$1123,4,0)</f>
        <v>0</v>
      </c>
      <c r="J3181">
        <f>VLOOKUP($A3181,CATMUN!$B$2:$G$1123,6,0)</f>
        <v>15</v>
      </c>
      <c r="K3181" s="69">
        <v>155.99228599999998</v>
      </c>
      <c r="L3181" s="69">
        <v>484.42117360951084</v>
      </c>
      <c r="M3181" s="69">
        <v>1.0940019999999999</v>
      </c>
      <c r="N3181" s="69">
        <v>23.02298234517821</v>
      </c>
      <c r="P3181" s="69">
        <v>235.096508</v>
      </c>
      <c r="Q3181">
        <v>0</v>
      </c>
      <c r="S3181" s="69">
        <v>340.64341899999999</v>
      </c>
      <c r="T3181">
        <v>0</v>
      </c>
      <c r="V3181" s="51">
        <v>5</v>
      </c>
      <c r="W3181" s="51">
        <v>2</v>
      </c>
      <c r="X3181" s="51">
        <v>28</v>
      </c>
    </row>
    <row r="3182" spans="1:24" x14ac:dyDescent="0.2">
      <c r="A3182">
        <v>68229</v>
      </c>
      <c r="B3182" t="s">
        <v>1941</v>
      </c>
      <c r="C3182" t="s">
        <v>1919</v>
      </c>
      <c r="D3182">
        <v>2018</v>
      </c>
      <c r="E3182" t="str">
        <f t="shared" si="49"/>
        <v>682292018</v>
      </c>
      <c r="F3182">
        <v>12717</v>
      </c>
      <c r="G3182" t="str">
        <f>VLOOKUP($A3182,CATMUN!$B$2:$C$1123,2,0)</f>
        <v>Bajo</v>
      </c>
      <c r="H3182" t="str">
        <f>VLOOKUP($A3182,CATMUN!$B$2:$D$1123,3,0)</f>
        <v>Municipios rurales</v>
      </c>
      <c r="I3182">
        <f>VLOOKUP($A3182,CATMUN!$B$2:$G$1123,4,0)</f>
        <v>0</v>
      </c>
      <c r="J3182">
        <f>VLOOKUP($A3182,CATMUN!$B$2:$G$1123,6,0)</f>
        <v>15</v>
      </c>
      <c r="K3182" s="69">
        <v>581.182728</v>
      </c>
      <c r="L3182" s="69">
        <v>484.42117360951084</v>
      </c>
      <c r="M3182" s="69">
        <v>36.073399999999999</v>
      </c>
      <c r="N3182" s="69">
        <v>23.02298234517821</v>
      </c>
      <c r="P3182" s="69">
        <v>235.096508</v>
      </c>
      <c r="Q3182">
        <v>0</v>
      </c>
      <c r="S3182" s="69">
        <v>340.64341899999999</v>
      </c>
      <c r="T3182">
        <v>0</v>
      </c>
      <c r="V3182" s="51">
        <v>5</v>
      </c>
      <c r="W3182" s="51">
        <v>23</v>
      </c>
      <c r="X3182" s="51">
        <v>28</v>
      </c>
    </row>
    <row r="3183" spans="1:24" x14ac:dyDescent="0.2">
      <c r="A3183">
        <v>68235</v>
      </c>
      <c r="B3183" t="s">
        <v>1942</v>
      </c>
      <c r="C3183" t="s">
        <v>1919</v>
      </c>
      <c r="D3183">
        <v>2018</v>
      </c>
      <c r="E3183" t="str">
        <f t="shared" si="49"/>
        <v>682352018</v>
      </c>
      <c r="F3183">
        <v>20916</v>
      </c>
      <c r="G3183" t="str">
        <f>VLOOKUP($A3183,CATMUN!$B$2:$C$1123,2,0)</f>
        <v>Medio</v>
      </c>
      <c r="H3183" t="str">
        <f>VLOOKUP($A3183,CATMUN!$B$2:$D$1123,3,0)</f>
        <v>Municipios rurales</v>
      </c>
      <c r="I3183">
        <f>VLOOKUP($A3183,CATMUN!$B$2:$G$1123,4,0)</f>
        <v>0</v>
      </c>
      <c r="J3183">
        <f>VLOOKUP($A3183,CATMUN!$B$2:$G$1123,6,0)</f>
        <v>15</v>
      </c>
      <c r="K3183" s="69">
        <v>687.10372600000005</v>
      </c>
      <c r="L3183" s="69">
        <v>484.42117360951084</v>
      </c>
      <c r="M3183" s="69">
        <v>48.525849999999998</v>
      </c>
      <c r="N3183" s="69">
        <v>23.02298234517821</v>
      </c>
      <c r="P3183" s="69">
        <v>235.096508</v>
      </c>
      <c r="Q3183">
        <v>0</v>
      </c>
      <c r="S3183" s="69">
        <v>340.64341899999999</v>
      </c>
      <c r="T3183">
        <v>0</v>
      </c>
      <c r="V3183" s="51">
        <v>1</v>
      </c>
      <c r="W3183" s="51">
        <v>22</v>
      </c>
      <c r="X3183" s="51">
        <v>136</v>
      </c>
    </row>
    <row r="3184" spans="1:24" x14ac:dyDescent="0.2">
      <c r="A3184">
        <v>68245</v>
      </c>
      <c r="B3184" t="s">
        <v>1943</v>
      </c>
      <c r="C3184" t="s">
        <v>1919</v>
      </c>
      <c r="D3184">
        <v>2018</v>
      </c>
      <c r="E3184" t="str">
        <f t="shared" si="49"/>
        <v>682452018</v>
      </c>
      <c r="F3184">
        <v>2167</v>
      </c>
      <c r="G3184" t="str">
        <f>VLOOKUP($A3184,CATMUN!$B$2:$C$1123,2,0)</f>
        <v>Alto</v>
      </c>
      <c r="H3184" t="str">
        <f>VLOOKUP($A3184,CATMUN!$B$2:$D$1123,3,0)</f>
        <v>Municipios rurales</v>
      </c>
      <c r="I3184">
        <f>VLOOKUP($A3184,CATMUN!$B$2:$G$1123,4,0)</f>
        <v>0</v>
      </c>
      <c r="J3184">
        <f>VLOOKUP($A3184,CATMUN!$B$2:$G$1123,6,0)</f>
        <v>15</v>
      </c>
      <c r="K3184" s="69">
        <v>86.630345000000005</v>
      </c>
      <c r="L3184" s="69">
        <v>484.42117360951084</v>
      </c>
      <c r="M3184" s="69">
        <v>0</v>
      </c>
      <c r="N3184" s="69">
        <v>23.02298234517821</v>
      </c>
      <c r="P3184" s="69">
        <v>235.096508</v>
      </c>
      <c r="Q3184">
        <v>0</v>
      </c>
      <c r="S3184" s="69">
        <v>340.64341899999999</v>
      </c>
      <c r="T3184">
        <v>0</v>
      </c>
      <c r="V3184" s="51">
        <v>5</v>
      </c>
      <c r="W3184" s="51">
        <v>0</v>
      </c>
      <c r="X3184" s="51">
        <v>28</v>
      </c>
    </row>
    <row r="3185" spans="1:24" x14ac:dyDescent="0.2">
      <c r="A3185">
        <v>68250</v>
      </c>
      <c r="B3185" t="s">
        <v>1257</v>
      </c>
      <c r="C3185" t="s">
        <v>1919</v>
      </c>
      <c r="D3185">
        <v>2018</v>
      </c>
      <c r="E3185" t="str">
        <f t="shared" si="49"/>
        <v>682502018</v>
      </c>
      <c r="F3185">
        <v>5279</v>
      </c>
      <c r="G3185" t="str">
        <f>VLOOKUP($A3185,CATMUN!$B$2:$C$1123,2,0)</f>
        <v>Bajo</v>
      </c>
      <c r="H3185" t="str">
        <f>VLOOKUP($A3185,CATMUN!$B$2:$D$1123,3,0)</f>
        <v>Municipios rurales</v>
      </c>
      <c r="I3185">
        <f>VLOOKUP($A3185,CATMUN!$B$2:$G$1123,4,0)</f>
        <v>0</v>
      </c>
      <c r="J3185">
        <f>VLOOKUP($A3185,CATMUN!$B$2:$G$1123,6,0)</f>
        <v>15</v>
      </c>
      <c r="K3185" s="69">
        <v>38.845794000000005</v>
      </c>
      <c r="L3185" s="69">
        <v>484.42117360951084</v>
      </c>
      <c r="M3185" s="69">
        <v>0.32</v>
      </c>
      <c r="N3185" s="69">
        <v>23.02298234517821</v>
      </c>
      <c r="P3185" s="69">
        <v>235.096508</v>
      </c>
      <c r="Q3185">
        <v>0</v>
      </c>
      <c r="S3185" s="69">
        <v>340.64341899999999</v>
      </c>
      <c r="T3185">
        <v>0</v>
      </c>
      <c r="V3185" s="51">
        <v>5</v>
      </c>
      <c r="W3185" s="51">
        <v>0</v>
      </c>
      <c r="X3185" s="51">
        <v>28</v>
      </c>
    </row>
    <row r="3186" spans="1:24" x14ac:dyDescent="0.2">
      <c r="A3186">
        <v>68255</v>
      </c>
      <c r="B3186" t="s">
        <v>1944</v>
      </c>
      <c r="C3186" t="s">
        <v>1919</v>
      </c>
      <c r="D3186">
        <v>2018</v>
      </c>
      <c r="E3186" t="str">
        <f t="shared" si="49"/>
        <v>682552018</v>
      </c>
      <c r="F3186">
        <v>13713</v>
      </c>
      <c r="G3186" t="str">
        <f>VLOOKUP($A3186,CATMUN!$B$2:$C$1123,2,0)</f>
        <v>Medio</v>
      </c>
      <c r="H3186" t="str">
        <f>VLOOKUP($A3186,CATMUN!$B$2:$D$1123,3,0)</f>
        <v>Municipios rurales</v>
      </c>
      <c r="I3186">
        <f>VLOOKUP($A3186,CATMUN!$B$2:$G$1123,4,0)</f>
        <v>0</v>
      </c>
      <c r="J3186">
        <f>VLOOKUP($A3186,CATMUN!$B$2:$G$1123,6,0)</f>
        <v>15</v>
      </c>
      <c r="K3186" s="69">
        <v>281.59595000000002</v>
      </c>
      <c r="L3186" s="69">
        <v>484.42117360951084</v>
      </c>
      <c r="N3186" s="69">
        <v>23.02298234517821</v>
      </c>
      <c r="P3186" s="69">
        <v>235.096508</v>
      </c>
      <c r="Q3186">
        <v>0</v>
      </c>
      <c r="S3186" s="69">
        <v>340.64341899999999</v>
      </c>
      <c r="T3186">
        <v>0</v>
      </c>
      <c r="V3186" s="51">
        <v>5</v>
      </c>
      <c r="W3186" s="51">
        <v>7</v>
      </c>
      <c r="X3186" s="51">
        <v>28</v>
      </c>
    </row>
    <row r="3187" spans="1:24" x14ac:dyDescent="0.2">
      <c r="A3187">
        <v>68264</v>
      </c>
      <c r="B3187" t="s">
        <v>1945</v>
      </c>
      <c r="C3187" t="s">
        <v>1919</v>
      </c>
      <c r="D3187">
        <v>2018</v>
      </c>
      <c r="E3187" t="str">
        <f t="shared" si="49"/>
        <v>682642018</v>
      </c>
      <c r="F3187">
        <v>2552</v>
      </c>
      <c r="G3187" t="str">
        <f>VLOOKUP($A3187,CATMUN!$B$2:$C$1123,2,0)</f>
        <v>Medio</v>
      </c>
      <c r="H3187" t="str">
        <f>VLOOKUP($A3187,CATMUN!$B$2:$D$1123,3,0)</f>
        <v>Municipios rurales</v>
      </c>
      <c r="I3187">
        <f>VLOOKUP($A3187,CATMUN!$B$2:$G$1123,4,0)</f>
        <v>0</v>
      </c>
      <c r="J3187">
        <f>VLOOKUP($A3187,CATMUN!$B$2:$G$1123,6,0)</f>
        <v>15</v>
      </c>
      <c r="K3187" s="69">
        <v>115.347413</v>
      </c>
      <c r="L3187" s="69">
        <v>484.42117360951084</v>
      </c>
      <c r="M3187" s="69">
        <v>0.49830000000000002</v>
      </c>
      <c r="N3187" s="69">
        <v>23.02298234517821</v>
      </c>
      <c r="P3187" s="69">
        <v>235.096508</v>
      </c>
      <c r="Q3187">
        <v>0</v>
      </c>
      <c r="S3187" s="69">
        <v>340.64341899999999</v>
      </c>
      <c r="T3187">
        <v>0</v>
      </c>
      <c r="V3187" s="51">
        <v>5</v>
      </c>
      <c r="W3187" s="51">
        <v>1</v>
      </c>
      <c r="X3187" s="51">
        <v>28</v>
      </c>
    </row>
    <row r="3188" spans="1:24" x14ac:dyDescent="0.2">
      <c r="A3188">
        <v>68266</v>
      </c>
      <c r="B3188" t="s">
        <v>1946</v>
      </c>
      <c r="C3188" t="s">
        <v>1919</v>
      </c>
      <c r="D3188">
        <v>2018</v>
      </c>
      <c r="E3188" t="str">
        <f t="shared" si="49"/>
        <v>682662018</v>
      </c>
      <c r="F3188">
        <v>3461</v>
      </c>
      <c r="G3188" t="str">
        <f>VLOOKUP($A3188,CATMUN!$B$2:$C$1123,2,0)</f>
        <v>Medio</v>
      </c>
      <c r="H3188" t="str">
        <f>VLOOKUP($A3188,CATMUN!$B$2:$D$1123,3,0)</f>
        <v>Municipios rurales</v>
      </c>
      <c r="I3188">
        <f>VLOOKUP($A3188,CATMUN!$B$2:$G$1123,4,0)</f>
        <v>0</v>
      </c>
      <c r="J3188">
        <f>VLOOKUP($A3188,CATMUN!$B$2:$G$1123,6,0)</f>
        <v>15</v>
      </c>
      <c r="K3188" s="69">
        <v>81.292297999999988</v>
      </c>
      <c r="L3188" s="69">
        <v>484.42117360951084</v>
      </c>
      <c r="M3188" s="69">
        <v>11.270417999999999</v>
      </c>
      <c r="N3188" s="69">
        <v>23.02298234517821</v>
      </c>
      <c r="P3188" s="69">
        <v>235.096508</v>
      </c>
      <c r="Q3188">
        <v>0</v>
      </c>
      <c r="S3188" s="69">
        <v>340.64341899999999</v>
      </c>
      <c r="T3188">
        <v>0</v>
      </c>
      <c r="V3188" s="51">
        <v>5</v>
      </c>
      <c r="W3188" s="51">
        <v>1</v>
      </c>
      <c r="X3188" s="51">
        <v>28</v>
      </c>
    </row>
    <row r="3189" spans="1:24" x14ac:dyDescent="0.2">
      <c r="A3189">
        <v>68271</v>
      </c>
      <c r="B3189" t="s">
        <v>1947</v>
      </c>
      <c r="C3189" t="s">
        <v>1919</v>
      </c>
      <c r="D3189">
        <v>2018</v>
      </c>
      <c r="E3189" t="str">
        <f t="shared" si="49"/>
        <v>682712018</v>
      </c>
      <c r="F3189">
        <v>5562</v>
      </c>
      <c r="G3189" t="str">
        <f>VLOOKUP($A3189,CATMUN!$B$2:$C$1123,2,0)</f>
        <v>Alto</v>
      </c>
      <c r="H3189" t="str">
        <f>VLOOKUP($A3189,CATMUN!$B$2:$D$1123,3,0)</f>
        <v>Municipios rurales</v>
      </c>
      <c r="I3189">
        <f>VLOOKUP($A3189,CATMUN!$B$2:$G$1123,4,0)</f>
        <v>0</v>
      </c>
      <c r="J3189">
        <f>VLOOKUP($A3189,CATMUN!$B$2:$G$1123,6,0)</f>
        <v>15</v>
      </c>
      <c r="K3189" s="69">
        <v>122.016627</v>
      </c>
      <c r="L3189" s="69">
        <v>484.42117360951084</v>
      </c>
      <c r="N3189" s="69">
        <v>23.02298234517821</v>
      </c>
      <c r="P3189" s="69">
        <v>235.096508</v>
      </c>
      <c r="Q3189">
        <v>0</v>
      </c>
      <c r="S3189" s="69">
        <v>340.64341899999999</v>
      </c>
      <c r="T3189">
        <v>0</v>
      </c>
      <c r="V3189" s="51">
        <v>5</v>
      </c>
      <c r="W3189" s="51">
        <v>4</v>
      </c>
      <c r="X3189" s="51">
        <v>28</v>
      </c>
    </row>
    <row r="3190" spans="1:24" x14ac:dyDescent="0.2">
      <c r="A3190">
        <v>68296</v>
      </c>
      <c r="B3190" t="s">
        <v>1949</v>
      </c>
      <c r="C3190" t="s">
        <v>1919</v>
      </c>
      <c r="D3190">
        <v>2018</v>
      </c>
      <c r="E3190" t="str">
        <f t="shared" si="49"/>
        <v>682962018</v>
      </c>
      <c r="F3190">
        <v>2886</v>
      </c>
      <c r="G3190" t="str">
        <f>VLOOKUP($A3190,CATMUN!$B$2:$C$1123,2,0)</f>
        <v>Medio</v>
      </c>
      <c r="H3190" t="str">
        <f>VLOOKUP($A3190,CATMUN!$B$2:$D$1123,3,0)</f>
        <v>Municipios rurales</v>
      </c>
      <c r="I3190">
        <f>VLOOKUP($A3190,CATMUN!$B$2:$G$1123,4,0)</f>
        <v>0</v>
      </c>
      <c r="J3190">
        <f>VLOOKUP($A3190,CATMUN!$B$2:$G$1123,6,0)</f>
        <v>15</v>
      </c>
      <c r="K3190" s="69">
        <v>133.87326800000002</v>
      </c>
      <c r="L3190" s="69">
        <v>484.42117360951084</v>
      </c>
      <c r="M3190" s="69">
        <v>1.7733920000000001</v>
      </c>
      <c r="N3190" s="69">
        <v>23.02298234517821</v>
      </c>
      <c r="P3190" s="69">
        <v>235.096508</v>
      </c>
      <c r="Q3190">
        <v>0</v>
      </c>
      <c r="S3190" s="69">
        <v>340.64341899999999</v>
      </c>
      <c r="T3190">
        <v>0</v>
      </c>
      <c r="V3190" s="51">
        <v>5</v>
      </c>
      <c r="W3190" s="51">
        <v>2</v>
      </c>
      <c r="X3190" s="51">
        <v>28</v>
      </c>
    </row>
    <row r="3191" spans="1:24" x14ac:dyDescent="0.2">
      <c r="A3191">
        <v>68298</v>
      </c>
      <c r="B3191" t="s">
        <v>1950</v>
      </c>
      <c r="C3191" t="s">
        <v>1919</v>
      </c>
      <c r="D3191">
        <v>2018</v>
      </c>
      <c r="E3191" t="str">
        <f t="shared" si="49"/>
        <v>682982018</v>
      </c>
      <c r="F3191">
        <v>4021</v>
      </c>
      <c r="G3191" t="str">
        <f>VLOOKUP($A3191,CATMUN!$B$2:$C$1123,2,0)</f>
        <v>Medio</v>
      </c>
      <c r="H3191" t="str">
        <f>VLOOKUP($A3191,CATMUN!$B$2:$D$1123,3,0)</f>
        <v>Municipios rurales</v>
      </c>
      <c r="I3191">
        <f>VLOOKUP($A3191,CATMUN!$B$2:$G$1123,4,0)</f>
        <v>0</v>
      </c>
      <c r="J3191">
        <f>VLOOKUP($A3191,CATMUN!$B$2:$G$1123,6,0)</f>
        <v>15</v>
      </c>
      <c r="K3191" s="69">
        <v>213.55438599999999</v>
      </c>
      <c r="L3191" s="69">
        <v>484.42117360951084</v>
      </c>
      <c r="M3191" s="69">
        <v>5.4590510000000005</v>
      </c>
      <c r="N3191" s="69">
        <v>23.02298234517821</v>
      </c>
      <c r="P3191" s="69">
        <v>235.096508</v>
      </c>
      <c r="Q3191">
        <v>0</v>
      </c>
      <c r="S3191" s="69">
        <v>340.64341899999999</v>
      </c>
      <c r="T3191">
        <v>0</v>
      </c>
      <c r="V3191" s="51">
        <v>5</v>
      </c>
      <c r="W3191" s="51">
        <v>2</v>
      </c>
      <c r="X3191" s="51">
        <v>28</v>
      </c>
    </row>
    <row r="3192" spans="1:24" x14ac:dyDescent="0.2">
      <c r="A3192">
        <v>68318</v>
      </c>
      <c r="B3192" t="s">
        <v>1952</v>
      </c>
      <c r="C3192" t="s">
        <v>1919</v>
      </c>
      <c r="D3192">
        <v>2018</v>
      </c>
      <c r="E3192" t="str">
        <f t="shared" si="49"/>
        <v>683182018</v>
      </c>
      <c r="F3192">
        <v>5916</v>
      </c>
      <c r="G3192" t="str">
        <f>VLOOKUP($A3192,CATMUN!$B$2:$C$1123,2,0)</f>
        <v>Bajo</v>
      </c>
      <c r="H3192" t="str">
        <f>VLOOKUP($A3192,CATMUN!$B$2:$D$1123,3,0)</f>
        <v>Municipios rurales</v>
      </c>
      <c r="I3192">
        <f>VLOOKUP($A3192,CATMUN!$B$2:$G$1123,4,0)</f>
        <v>0</v>
      </c>
      <c r="J3192">
        <f>VLOOKUP($A3192,CATMUN!$B$2:$G$1123,6,0)</f>
        <v>15</v>
      </c>
      <c r="K3192" s="69">
        <v>134.33990599999998</v>
      </c>
      <c r="L3192" s="69">
        <v>484.42117360951084</v>
      </c>
      <c r="M3192" s="69">
        <v>0</v>
      </c>
      <c r="N3192" s="69">
        <v>23.02298234517821</v>
      </c>
      <c r="P3192" s="69">
        <v>235.096508</v>
      </c>
      <c r="Q3192">
        <v>0</v>
      </c>
      <c r="S3192" s="69">
        <v>340.64341899999999</v>
      </c>
      <c r="T3192">
        <v>0</v>
      </c>
      <c r="V3192" s="51">
        <v>5</v>
      </c>
      <c r="W3192" s="51">
        <v>2</v>
      </c>
      <c r="X3192" s="51">
        <v>28</v>
      </c>
    </row>
    <row r="3193" spans="1:24" x14ac:dyDescent="0.2">
      <c r="A3193">
        <v>68320</v>
      </c>
      <c r="B3193" t="s">
        <v>1707</v>
      </c>
      <c r="C3193" t="s">
        <v>1919</v>
      </c>
      <c r="D3193">
        <v>2018</v>
      </c>
      <c r="E3193" t="str">
        <f t="shared" si="49"/>
        <v>683202018</v>
      </c>
      <c r="F3193">
        <v>4511</v>
      </c>
      <c r="G3193" t="str">
        <f>VLOOKUP($A3193,CATMUN!$B$2:$C$1123,2,0)</f>
        <v>Medio</v>
      </c>
      <c r="H3193" t="str">
        <f>VLOOKUP($A3193,CATMUN!$B$2:$D$1123,3,0)</f>
        <v>Municipios rurales</v>
      </c>
      <c r="I3193">
        <f>VLOOKUP($A3193,CATMUN!$B$2:$G$1123,4,0)</f>
        <v>0</v>
      </c>
      <c r="J3193">
        <f>VLOOKUP($A3193,CATMUN!$B$2:$G$1123,6,0)</f>
        <v>15</v>
      </c>
      <c r="K3193" s="69">
        <v>246.234756</v>
      </c>
      <c r="L3193" s="69">
        <v>484.42117360951084</v>
      </c>
      <c r="M3193" s="69">
        <v>28.336279999999999</v>
      </c>
      <c r="N3193" s="69">
        <v>23.02298234517821</v>
      </c>
      <c r="P3193" s="69">
        <v>235.096508</v>
      </c>
      <c r="Q3193">
        <v>0</v>
      </c>
      <c r="S3193" s="69">
        <v>340.64341899999999</v>
      </c>
      <c r="T3193">
        <v>0</v>
      </c>
      <c r="V3193" s="51">
        <v>5</v>
      </c>
      <c r="W3193" s="51">
        <v>7</v>
      </c>
      <c r="X3193" s="51">
        <v>28</v>
      </c>
    </row>
    <row r="3194" spans="1:24" x14ac:dyDescent="0.2">
      <c r="A3194">
        <v>68322</v>
      </c>
      <c r="B3194" t="s">
        <v>1953</v>
      </c>
      <c r="C3194" t="s">
        <v>1919</v>
      </c>
      <c r="D3194">
        <v>2018</v>
      </c>
      <c r="E3194" t="str">
        <f t="shared" si="49"/>
        <v>683222018</v>
      </c>
      <c r="F3194">
        <v>2375</v>
      </c>
      <c r="G3194" t="str">
        <f>VLOOKUP($A3194,CATMUN!$B$2:$C$1123,2,0)</f>
        <v>Alto</v>
      </c>
      <c r="H3194" t="str">
        <f>VLOOKUP($A3194,CATMUN!$B$2:$D$1123,3,0)</f>
        <v>Municipios rurales</v>
      </c>
      <c r="I3194">
        <f>VLOOKUP($A3194,CATMUN!$B$2:$G$1123,4,0)</f>
        <v>0</v>
      </c>
      <c r="J3194">
        <f>VLOOKUP($A3194,CATMUN!$B$2:$G$1123,6,0)</f>
        <v>15</v>
      </c>
      <c r="K3194" s="69">
        <v>221.80603400000001</v>
      </c>
      <c r="L3194" s="69">
        <v>484.42117360951084</v>
      </c>
      <c r="M3194" s="69">
        <v>4.8356110000000001</v>
      </c>
      <c r="N3194" s="69">
        <v>23.02298234517821</v>
      </c>
      <c r="P3194" s="69">
        <v>235.096508</v>
      </c>
      <c r="Q3194">
        <v>0</v>
      </c>
      <c r="S3194" s="69">
        <v>340.64341899999999</v>
      </c>
      <c r="T3194">
        <v>0</v>
      </c>
      <c r="V3194" s="51">
        <v>3</v>
      </c>
      <c r="W3194" s="51">
        <v>3</v>
      </c>
      <c r="X3194" s="51">
        <v>31</v>
      </c>
    </row>
    <row r="3195" spans="1:24" x14ac:dyDescent="0.2">
      <c r="A3195">
        <v>68324</v>
      </c>
      <c r="B3195" t="s">
        <v>1954</v>
      </c>
      <c r="C3195" t="s">
        <v>1919</v>
      </c>
      <c r="D3195">
        <v>2018</v>
      </c>
      <c r="E3195" t="str">
        <f t="shared" si="49"/>
        <v>683242018</v>
      </c>
      <c r="F3195">
        <v>4230</v>
      </c>
      <c r="G3195" t="str">
        <f>VLOOKUP($A3195,CATMUN!$B$2:$C$1123,2,0)</f>
        <v>Medio</v>
      </c>
      <c r="H3195" t="str">
        <f>VLOOKUP($A3195,CATMUN!$B$2:$D$1123,3,0)</f>
        <v>Municipios rurales</v>
      </c>
      <c r="I3195">
        <f>VLOOKUP($A3195,CATMUN!$B$2:$G$1123,4,0)</f>
        <v>0</v>
      </c>
      <c r="J3195">
        <f>VLOOKUP($A3195,CATMUN!$B$2:$G$1123,6,0)</f>
        <v>15</v>
      </c>
      <c r="K3195" s="69">
        <v>178.65433199999998</v>
      </c>
      <c r="L3195" s="69">
        <v>484.42117360951084</v>
      </c>
      <c r="M3195" s="69">
        <v>2.3086309999999997</v>
      </c>
      <c r="N3195" s="69">
        <v>23.02298234517821</v>
      </c>
      <c r="P3195" s="69">
        <v>235.096508</v>
      </c>
      <c r="Q3195">
        <v>0</v>
      </c>
      <c r="S3195" s="69">
        <v>340.64341899999999</v>
      </c>
      <c r="T3195">
        <v>0</v>
      </c>
      <c r="V3195" s="51">
        <v>5</v>
      </c>
      <c r="W3195" s="51">
        <v>3</v>
      </c>
      <c r="X3195" s="51">
        <v>28</v>
      </c>
    </row>
    <row r="3196" spans="1:24" x14ac:dyDescent="0.2">
      <c r="A3196">
        <v>68344</v>
      </c>
      <c r="B3196" t="s">
        <v>1956</v>
      </c>
      <c r="C3196" t="s">
        <v>1919</v>
      </c>
      <c r="D3196">
        <v>2018</v>
      </c>
      <c r="E3196" t="str">
        <f t="shared" si="49"/>
        <v>683442018</v>
      </c>
      <c r="F3196">
        <v>2328</v>
      </c>
      <c r="G3196" t="str">
        <f>VLOOKUP($A3196,CATMUN!$B$2:$C$1123,2,0)</f>
        <v>Medio</v>
      </c>
      <c r="H3196" t="str">
        <f>VLOOKUP($A3196,CATMUN!$B$2:$D$1123,3,0)</f>
        <v>Municipios rurales</v>
      </c>
      <c r="I3196">
        <f>VLOOKUP($A3196,CATMUN!$B$2:$G$1123,4,0)</f>
        <v>0</v>
      </c>
      <c r="J3196">
        <f>VLOOKUP($A3196,CATMUN!$B$2:$G$1123,6,0)</f>
        <v>15</v>
      </c>
      <c r="K3196" s="69">
        <v>93.082532</v>
      </c>
      <c r="L3196" s="69">
        <v>484.42117360951084</v>
      </c>
      <c r="M3196" s="69">
        <v>0</v>
      </c>
      <c r="N3196" s="69">
        <v>23.02298234517821</v>
      </c>
      <c r="P3196" s="69">
        <v>235.096508</v>
      </c>
      <c r="Q3196">
        <v>0</v>
      </c>
      <c r="S3196" s="69">
        <v>340.64341899999999</v>
      </c>
      <c r="T3196">
        <v>0</v>
      </c>
      <c r="V3196" s="51">
        <v>1</v>
      </c>
      <c r="W3196" s="51">
        <v>1</v>
      </c>
      <c r="X3196" s="51">
        <v>136</v>
      </c>
    </row>
    <row r="3197" spans="1:24" x14ac:dyDescent="0.2">
      <c r="A3197">
        <v>68368</v>
      </c>
      <c r="B3197" t="s">
        <v>1957</v>
      </c>
      <c r="C3197" t="s">
        <v>1919</v>
      </c>
      <c r="D3197">
        <v>2018</v>
      </c>
      <c r="E3197" t="str">
        <f t="shared" si="49"/>
        <v>683682018</v>
      </c>
      <c r="F3197">
        <v>3342</v>
      </c>
      <c r="G3197" t="str">
        <f>VLOOKUP($A3197,CATMUN!$B$2:$C$1123,2,0)</f>
        <v>Medio</v>
      </c>
      <c r="H3197" t="str">
        <f>VLOOKUP($A3197,CATMUN!$B$2:$D$1123,3,0)</f>
        <v>Municipios rurales</v>
      </c>
      <c r="I3197">
        <f>VLOOKUP($A3197,CATMUN!$B$2:$G$1123,4,0)</f>
        <v>0</v>
      </c>
      <c r="J3197">
        <f>VLOOKUP($A3197,CATMUN!$B$2:$G$1123,6,0)</f>
        <v>15</v>
      </c>
      <c r="K3197" s="69">
        <v>82.912686000000008</v>
      </c>
      <c r="L3197" s="69">
        <v>484.42117360951084</v>
      </c>
      <c r="M3197" s="69">
        <v>0.31553199999999998</v>
      </c>
      <c r="N3197" s="69">
        <v>23.02298234517821</v>
      </c>
      <c r="P3197" s="69">
        <v>235.096508</v>
      </c>
      <c r="Q3197">
        <v>0</v>
      </c>
      <c r="S3197" s="69">
        <v>340.64341899999999</v>
      </c>
      <c r="T3197">
        <v>0</v>
      </c>
      <c r="V3197" s="51">
        <v>5</v>
      </c>
      <c r="W3197" s="51">
        <v>2</v>
      </c>
      <c r="X3197" s="51">
        <v>28</v>
      </c>
    </row>
    <row r="3198" spans="1:24" x14ac:dyDescent="0.2">
      <c r="A3198">
        <v>68370</v>
      </c>
      <c r="B3198" t="s">
        <v>1958</v>
      </c>
      <c r="C3198" t="s">
        <v>1919</v>
      </c>
      <c r="D3198">
        <v>2018</v>
      </c>
      <c r="E3198" t="str">
        <f t="shared" si="49"/>
        <v>683702018</v>
      </c>
      <c r="F3198">
        <v>1314</v>
      </c>
      <c r="G3198" t="str">
        <f>VLOOKUP($A3198,CATMUN!$B$2:$C$1123,2,0)</f>
        <v>Alto</v>
      </c>
      <c r="H3198" t="str">
        <f>VLOOKUP($A3198,CATMUN!$B$2:$D$1123,3,0)</f>
        <v>Municipios rurales</v>
      </c>
      <c r="I3198">
        <f>VLOOKUP($A3198,CATMUN!$B$2:$G$1123,4,0)</f>
        <v>0</v>
      </c>
      <c r="J3198">
        <f>VLOOKUP($A3198,CATMUN!$B$2:$G$1123,6,0)</f>
        <v>15</v>
      </c>
      <c r="K3198" s="69">
        <v>37.659082999999995</v>
      </c>
      <c r="L3198" s="69">
        <v>484.42117360951084</v>
      </c>
      <c r="M3198" s="69">
        <v>0</v>
      </c>
      <c r="N3198" s="69">
        <v>23.02298234517821</v>
      </c>
      <c r="P3198" s="69">
        <v>235.096508</v>
      </c>
      <c r="Q3198">
        <v>0</v>
      </c>
      <c r="S3198" s="69">
        <v>340.64341899999999</v>
      </c>
      <c r="T3198">
        <v>0</v>
      </c>
      <c r="V3198" s="51">
        <v>5</v>
      </c>
      <c r="W3198" s="51">
        <v>0</v>
      </c>
      <c r="X3198" s="51">
        <v>28</v>
      </c>
    </row>
    <row r="3199" spans="1:24" x14ac:dyDescent="0.2">
      <c r="A3199">
        <v>68377</v>
      </c>
      <c r="B3199" t="s">
        <v>1959</v>
      </c>
      <c r="C3199" t="s">
        <v>1919</v>
      </c>
      <c r="D3199">
        <v>2018</v>
      </c>
      <c r="E3199" t="str">
        <f t="shared" si="49"/>
        <v>683772018</v>
      </c>
      <c r="F3199">
        <v>6198</v>
      </c>
      <c r="G3199" t="str">
        <f>VLOOKUP($A3199,CATMUN!$B$2:$C$1123,2,0)</f>
        <v>Alto</v>
      </c>
      <c r="H3199" t="str">
        <f>VLOOKUP($A3199,CATMUN!$B$2:$D$1123,3,0)</f>
        <v>Municipios rurales</v>
      </c>
      <c r="I3199">
        <f>VLOOKUP($A3199,CATMUN!$B$2:$G$1123,4,0)</f>
        <v>0</v>
      </c>
      <c r="J3199">
        <f>VLOOKUP($A3199,CATMUN!$B$2:$G$1123,6,0)</f>
        <v>15</v>
      </c>
      <c r="K3199" s="69">
        <v>133.55034499999999</v>
      </c>
      <c r="L3199" s="69">
        <v>484.42117360951084</v>
      </c>
      <c r="M3199" s="69">
        <v>2.2912539999999999</v>
      </c>
      <c r="N3199" s="69">
        <v>23.02298234517821</v>
      </c>
      <c r="P3199" s="69">
        <v>235.096508</v>
      </c>
      <c r="Q3199">
        <v>0</v>
      </c>
      <c r="S3199" s="69">
        <v>340.64341899999999</v>
      </c>
      <c r="T3199">
        <v>0</v>
      </c>
      <c r="V3199" s="51">
        <v>5</v>
      </c>
      <c r="W3199" s="51">
        <v>7</v>
      </c>
      <c r="X3199" s="51">
        <v>28</v>
      </c>
    </row>
    <row r="3200" spans="1:24" x14ac:dyDescent="0.2">
      <c r="A3200">
        <v>68385</v>
      </c>
      <c r="B3200" t="s">
        <v>1960</v>
      </c>
      <c r="C3200" t="s">
        <v>1919</v>
      </c>
      <c r="D3200">
        <v>2018</v>
      </c>
      <c r="E3200" t="str">
        <f t="shared" si="49"/>
        <v>683852018</v>
      </c>
      <c r="F3200">
        <v>10384</v>
      </c>
      <c r="G3200" t="str">
        <f>VLOOKUP($A3200,CATMUN!$B$2:$C$1123,2,0)</f>
        <v>Bajo</v>
      </c>
      <c r="H3200" t="str">
        <f>VLOOKUP($A3200,CATMUN!$B$2:$D$1123,3,0)</f>
        <v>Municipios rurales</v>
      </c>
      <c r="I3200">
        <f>VLOOKUP($A3200,CATMUN!$B$2:$G$1123,4,0)</f>
        <v>0</v>
      </c>
      <c r="J3200">
        <f>VLOOKUP($A3200,CATMUN!$B$2:$G$1123,6,0)</f>
        <v>15</v>
      </c>
      <c r="K3200" s="69">
        <v>148.29106400000001</v>
      </c>
      <c r="L3200" s="69">
        <v>484.42117360951084</v>
      </c>
      <c r="M3200" s="69">
        <v>5.35595</v>
      </c>
      <c r="N3200" s="69">
        <v>23.02298234517821</v>
      </c>
      <c r="P3200" s="69">
        <v>235.096508</v>
      </c>
      <c r="Q3200">
        <v>0</v>
      </c>
      <c r="S3200" s="69">
        <v>340.64341899999999</v>
      </c>
      <c r="T3200">
        <v>0</v>
      </c>
      <c r="V3200" s="51">
        <v>5</v>
      </c>
      <c r="W3200" s="51">
        <v>161</v>
      </c>
      <c r="X3200" s="51">
        <v>28</v>
      </c>
    </row>
    <row r="3201" spans="1:24" x14ac:dyDescent="0.2">
      <c r="A3201">
        <v>68397</v>
      </c>
      <c r="B3201" t="s">
        <v>1515</v>
      </c>
      <c r="C3201" t="s">
        <v>1919</v>
      </c>
      <c r="D3201">
        <v>2018</v>
      </c>
      <c r="E3201" t="str">
        <f t="shared" si="49"/>
        <v>683972018</v>
      </c>
      <c r="F3201">
        <v>4953</v>
      </c>
      <c r="G3201" t="str">
        <f>VLOOKUP($A3201,CATMUN!$B$2:$C$1123,2,0)</f>
        <v>Medio</v>
      </c>
      <c r="H3201" t="str">
        <f>VLOOKUP($A3201,CATMUN!$B$2:$D$1123,3,0)</f>
        <v>Municipios rurales</v>
      </c>
      <c r="I3201">
        <f>VLOOKUP($A3201,CATMUN!$B$2:$G$1123,4,0)</f>
        <v>0</v>
      </c>
      <c r="J3201">
        <f>VLOOKUP($A3201,CATMUN!$B$2:$G$1123,6,0)</f>
        <v>15</v>
      </c>
      <c r="K3201" s="69">
        <v>132.43929016999999</v>
      </c>
      <c r="L3201" s="69">
        <v>484.42117360951084</v>
      </c>
      <c r="M3201" s="69">
        <v>9.3919002599999999</v>
      </c>
      <c r="N3201" s="69">
        <v>23.02298234517821</v>
      </c>
      <c r="P3201" s="69">
        <v>235.096508</v>
      </c>
      <c r="Q3201">
        <v>0</v>
      </c>
      <c r="S3201" s="69">
        <v>340.64341899999999</v>
      </c>
      <c r="T3201">
        <v>0</v>
      </c>
      <c r="V3201" s="51">
        <v>5</v>
      </c>
      <c r="W3201" s="51">
        <v>3</v>
      </c>
      <c r="X3201" s="51">
        <v>28</v>
      </c>
    </row>
    <row r="3202" spans="1:24" x14ac:dyDescent="0.2">
      <c r="A3202">
        <v>68418</v>
      </c>
      <c r="B3202" t="s">
        <v>1962</v>
      </c>
      <c r="C3202" t="s">
        <v>1919</v>
      </c>
      <c r="D3202">
        <v>2018</v>
      </c>
      <c r="E3202" t="str">
        <f t="shared" ref="E3202:E3265" si="50">A3202&amp;D3202</f>
        <v>684182018</v>
      </c>
      <c r="F3202">
        <v>14106</v>
      </c>
      <c r="G3202" t="str">
        <f>VLOOKUP($A3202,CATMUN!$B$2:$C$1123,2,0)</f>
        <v>Alto</v>
      </c>
      <c r="H3202" t="str">
        <f>VLOOKUP($A3202,CATMUN!$B$2:$D$1123,3,0)</f>
        <v>Municipios rurales</v>
      </c>
      <c r="I3202">
        <f>VLOOKUP($A3202,CATMUN!$B$2:$G$1123,4,0)</f>
        <v>0</v>
      </c>
      <c r="J3202">
        <f>VLOOKUP($A3202,CATMUN!$B$2:$G$1123,6,0)</f>
        <v>15</v>
      </c>
      <c r="K3202" s="69">
        <v>1913.719932</v>
      </c>
      <c r="L3202" s="69">
        <v>484.42117360951084</v>
      </c>
      <c r="M3202" s="69">
        <v>225.31244099999998</v>
      </c>
      <c r="N3202" s="69">
        <v>23.02298234517821</v>
      </c>
      <c r="P3202" s="69">
        <v>235.096508</v>
      </c>
      <c r="Q3202">
        <v>0</v>
      </c>
      <c r="S3202" s="69">
        <v>340.64341899999999</v>
      </c>
      <c r="T3202">
        <v>0</v>
      </c>
      <c r="V3202" s="51">
        <v>1</v>
      </c>
      <c r="W3202" s="51">
        <v>11</v>
      </c>
      <c r="X3202" s="51">
        <v>136</v>
      </c>
    </row>
    <row r="3203" spans="1:24" x14ac:dyDescent="0.2">
      <c r="A3203">
        <v>68425</v>
      </c>
      <c r="B3203" t="s">
        <v>1963</v>
      </c>
      <c r="C3203" t="s">
        <v>1919</v>
      </c>
      <c r="D3203">
        <v>2018</v>
      </c>
      <c r="E3203" t="str">
        <f t="shared" si="50"/>
        <v>684252018</v>
      </c>
      <c r="F3203">
        <v>2171</v>
      </c>
      <c r="G3203" t="str">
        <f>VLOOKUP($A3203,CATMUN!$B$2:$C$1123,2,0)</f>
        <v>Medio</v>
      </c>
      <c r="H3203" t="str">
        <f>VLOOKUP($A3203,CATMUN!$B$2:$D$1123,3,0)</f>
        <v>Municipios rurales</v>
      </c>
      <c r="I3203">
        <f>VLOOKUP($A3203,CATMUN!$B$2:$G$1123,4,0)</f>
        <v>0</v>
      </c>
      <c r="J3203">
        <f>VLOOKUP($A3203,CATMUN!$B$2:$G$1123,6,0)</f>
        <v>15</v>
      </c>
      <c r="K3203" s="69">
        <v>61.215836000000003</v>
      </c>
      <c r="L3203" s="69">
        <v>484.42117360951084</v>
      </c>
      <c r="N3203" s="69">
        <v>23.02298234517821</v>
      </c>
      <c r="P3203" s="69">
        <v>235.096508</v>
      </c>
      <c r="Q3203">
        <v>0</v>
      </c>
      <c r="S3203" s="69">
        <v>340.64341899999999</v>
      </c>
      <c r="T3203">
        <v>0</v>
      </c>
      <c r="V3203" s="51">
        <v>5</v>
      </c>
      <c r="W3203" s="51" t="e">
        <v>#N/A</v>
      </c>
      <c r="X3203" s="51" t="e">
        <v>#N/A</v>
      </c>
    </row>
    <row r="3204" spans="1:24" x14ac:dyDescent="0.2">
      <c r="A3204">
        <v>68444</v>
      </c>
      <c r="B3204" t="s">
        <v>1965</v>
      </c>
      <c r="C3204" t="s">
        <v>1919</v>
      </c>
      <c r="D3204">
        <v>2018</v>
      </c>
      <c r="E3204" t="str">
        <f t="shared" si="50"/>
        <v>684442018</v>
      </c>
      <c r="F3204">
        <v>4976</v>
      </c>
      <c r="G3204" t="str">
        <f>VLOOKUP($A3204,CATMUN!$B$2:$C$1123,2,0)</f>
        <v>Alto</v>
      </c>
      <c r="H3204" t="str">
        <f>VLOOKUP($A3204,CATMUN!$B$2:$D$1123,3,0)</f>
        <v>Municipios rurales</v>
      </c>
      <c r="I3204">
        <f>VLOOKUP($A3204,CATMUN!$B$2:$G$1123,4,0)</f>
        <v>0</v>
      </c>
      <c r="J3204">
        <f>VLOOKUP($A3204,CATMUN!$B$2:$G$1123,6,0)</f>
        <v>15</v>
      </c>
      <c r="K3204" s="69">
        <v>141.42383999999998</v>
      </c>
      <c r="L3204" s="69">
        <v>484.42117360951084</v>
      </c>
      <c r="M3204" s="69">
        <v>15.346342329999999</v>
      </c>
      <c r="N3204" s="69">
        <v>23.02298234517821</v>
      </c>
      <c r="P3204" s="69">
        <v>235.096508</v>
      </c>
      <c r="Q3204">
        <v>0</v>
      </c>
      <c r="S3204" s="69">
        <v>340.64341899999999</v>
      </c>
      <c r="T3204">
        <v>0</v>
      </c>
      <c r="V3204" s="51">
        <v>5</v>
      </c>
      <c r="W3204" s="51">
        <v>3</v>
      </c>
      <c r="X3204" s="51">
        <v>28</v>
      </c>
    </row>
    <row r="3205" spans="1:24" x14ac:dyDescent="0.2">
      <c r="A3205">
        <v>68464</v>
      </c>
      <c r="B3205" t="s">
        <v>1966</v>
      </c>
      <c r="C3205" t="s">
        <v>1919</v>
      </c>
      <c r="D3205">
        <v>2018</v>
      </c>
      <c r="E3205" t="str">
        <f t="shared" si="50"/>
        <v>684642018</v>
      </c>
      <c r="F3205">
        <v>10527</v>
      </c>
      <c r="G3205" t="str">
        <f>VLOOKUP($A3205,CATMUN!$B$2:$C$1123,2,0)</f>
        <v>Medio</v>
      </c>
      <c r="H3205" t="str">
        <f>VLOOKUP($A3205,CATMUN!$B$2:$D$1123,3,0)</f>
        <v>Municipios rurales</v>
      </c>
      <c r="I3205">
        <f>VLOOKUP($A3205,CATMUN!$B$2:$G$1123,4,0)</f>
        <v>0</v>
      </c>
      <c r="J3205">
        <f>VLOOKUP($A3205,CATMUN!$B$2:$G$1123,6,0)</f>
        <v>15</v>
      </c>
      <c r="K3205" s="69">
        <v>551.15351599999997</v>
      </c>
      <c r="L3205" s="69">
        <v>484.42117360951084</v>
      </c>
      <c r="M3205" s="69">
        <v>18.879521390000001</v>
      </c>
      <c r="N3205" s="69">
        <v>23.02298234517821</v>
      </c>
      <c r="P3205" s="69">
        <v>235.096508</v>
      </c>
      <c r="Q3205">
        <v>0</v>
      </c>
      <c r="S3205" s="69">
        <v>340.64341899999999</v>
      </c>
      <c r="T3205">
        <v>0</v>
      </c>
      <c r="V3205" s="51">
        <v>3</v>
      </c>
      <c r="W3205" s="51">
        <v>7</v>
      </c>
      <c r="X3205" s="51">
        <v>31</v>
      </c>
    </row>
    <row r="3206" spans="1:24" x14ac:dyDescent="0.2">
      <c r="A3206">
        <v>68468</v>
      </c>
      <c r="B3206" t="s">
        <v>1967</v>
      </c>
      <c r="C3206" t="s">
        <v>1919</v>
      </c>
      <c r="D3206">
        <v>2018</v>
      </c>
      <c r="E3206" t="str">
        <f t="shared" si="50"/>
        <v>684682018</v>
      </c>
      <c r="F3206">
        <v>4137</v>
      </c>
      <c r="G3206" t="str">
        <f>VLOOKUP($A3206,CATMUN!$B$2:$C$1123,2,0)</f>
        <v>Medio</v>
      </c>
      <c r="H3206" t="str">
        <f>VLOOKUP($A3206,CATMUN!$B$2:$D$1123,3,0)</f>
        <v>Municipios rurales</v>
      </c>
      <c r="I3206">
        <f>VLOOKUP($A3206,CATMUN!$B$2:$G$1123,4,0)</f>
        <v>0</v>
      </c>
      <c r="J3206">
        <f>VLOOKUP($A3206,CATMUN!$B$2:$G$1123,6,0)</f>
        <v>15</v>
      </c>
      <c r="K3206" s="69">
        <v>73.063788000000002</v>
      </c>
      <c r="L3206" s="69">
        <v>484.42117360951084</v>
      </c>
      <c r="M3206" s="69">
        <v>1.133297</v>
      </c>
      <c r="N3206" s="69">
        <v>23.02298234517821</v>
      </c>
      <c r="P3206" s="69">
        <v>235.096508</v>
      </c>
      <c r="Q3206">
        <v>0</v>
      </c>
      <c r="S3206" s="69">
        <v>340.64341899999999</v>
      </c>
      <c r="T3206">
        <v>0</v>
      </c>
      <c r="V3206" s="51">
        <v>5</v>
      </c>
      <c r="W3206" s="51">
        <v>2</v>
      </c>
      <c r="X3206" s="51">
        <v>28</v>
      </c>
    </row>
    <row r="3207" spans="1:24" x14ac:dyDescent="0.2">
      <c r="A3207">
        <v>68498</v>
      </c>
      <c r="B3207" t="s">
        <v>1968</v>
      </c>
      <c r="C3207" t="s">
        <v>1919</v>
      </c>
      <c r="D3207">
        <v>2018</v>
      </c>
      <c r="E3207" t="str">
        <f t="shared" si="50"/>
        <v>684982018</v>
      </c>
      <c r="F3207">
        <v>5661</v>
      </c>
      <c r="G3207" t="str">
        <f>VLOOKUP($A3207,CATMUN!$B$2:$C$1123,2,0)</f>
        <v>Medio</v>
      </c>
      <c r="H3207" t="str">
        <f>VLOOKUP($A3207,CATMUN!$B$2:$D$1123,3,0)</f>
        <v>Municipios rurales</v>
      </c>
      <c r="I3207">
        <f>VLOOKUP($A3207,CATMUN!$B$2:$G$1123,4,0)</f>
        <v>0</v>
      </c>
      <c r="J3207">
        <f>VLOOKUP($A3207,CATMUN!$B$2:$G$1123,6,0)</f>
        <v>15</v>
      </c>
      <c r="K3207" s="69">
        <v>230.012731</v>
      </c>
      <c r="L3207" s="69">
        <v>484.42117360951084</v>
      </c>
      <c r="M3207" s="69">
        <v>10.259926</v>
      </c>
      <c r="N3207" s="69">
        <v>23.02298234517821</v>
      </c>
      <c r="P3207" s="69">
        <v>235.096508</v>
      </c>
      <c r="Q3207">
        <v>0</v>
      </c>
      <c r="S3207" s="69">
        <v>340.64341899999999</v>
      </c>
      <c r="T3207">
        <v>0</v>
      </c>
      <c r="V3207" s="51">
        <v>5</v>
      </c>
      <c r="W3207" s="51">
        <v>1</v>
      </c>
      <c r="X3207" s="51">
        <v>28</v>
      </c>
    </row>
    <row r="3208" spans="1:24" x14ac:dyDescent="0.2">
      <c r="A3208">
        <v>68500</v>
      </c>
      <c r="B3208" t="s">
        <v>1969</v>
      </c>
      <c r="C3208" t="s">
        <v>1919</v>
      </c>
      <c r="D3208">
        <v>2018</v>
      </c>
      <c r="E3208" t="str">
        <f t="shared" si="50"/>
        <v>685002018</v>
      </c>
      <c r="F3208">
        <v>10800</v>
      </c>
      <c r="G3208" t="str">
        <f>VLOOKUP($A3208,CATMUN!$B$2:$C$1123,2,0)</f>
        <v>Alto</v>
      </c>
      <c r="H3208" t="str">
        <f>VLOOKUP($A3208,CATMUN!$B$2:$D$1123,3,0)</f>
        <v>Municipios rurales</v>
      </c>
      <c r="I3208">
        <f>VLOOKUP($A3208,CATMUN!$B$2:$G$1123,4,0)</f>
        <v>0</v>
      </c>
      <c r="J3208">
        <f>VLOOKUP($A3208,CATMUN!$B$2:$G$1123,6,0)</f>
        <v>15</v>
      </c>
      <c r="K3208" s="69">
        <v>456.40938299999999</v>
      </c>
      <c r="L3208" s="69">
        <v>484.42117360951084</v>
      </c>
      <c r="M3208" s="69">
        <v>62.324370680000001</v>
      </c>
      <c r="N3208" s="69">
        <v>23.02298234517821</v>
      </c>
      <c r="P3208" s="69">
        <v>235.096508</v>
      </c>
      <c r="Q3208">
        <v>0</v>
      </c>
      <c r="S3208" s="69">
        <v>340.64341899999999</v>
      </c>
      <c r="T3208">
        <v>0</v>
      </c>
      <c r="V3208" s="51">
        <v>5</v>
      </c>
      <c r="W3208" s="51">
        <v>9</v>
      </c>
      <c r="X3208" s="51">
        <v>28</v>
      </c>
    </row>
    <row r="3209" spans="1:24" x14ac:dyDescent="0.2">
      <c r="A3209">
        <v>68502</v>
      </c>
      <c r="B3209" t="s">
        <v>1970</v>
      </c>
      <c r="C3209" t="s">
        <v>1919</v>
      </c>
      <c r="D3209">
        <v>2018</v>
      </c>
      <c r="E3209" t="str">
        <f t="shared" si="50"/>
        <v>685022018</v>
      </c>
      <c r="F3209">
        <v>4183</v>
      </c>
      <c r="G3209" t="str">
        <f>VLOOKUP($A3209,CATMUN!$B$2:$C$1123,2,0)</f>
        <v>Medio</v>
      </c>
      <c r="H3209" t="str">
        <f>VLOOKUP($A3209,CATMUN!$B$2:$D$1123,3,0)</f>
        <v>Municipios rurales</v>
      </c>
      <c r="I3209">
        <f>VLOOKUP($A3209,CATMUN!$B$2:$G$1123,4,0)</f>
        <v>0</v>
      </c>
      <c r="J3209">
        <f>VLOOKUP($A3209,CATMUN!$B$2:$G$1123,6,0)</f>
        <v>15</v>
      </c>
      <c r="K3209" s="69">
        <v>180.20327799999998</v>
      </c>
      <c r="L3209" s="69">
        <v>484.42117360951084</v>
      </c>
      <c r="M3209" s="69">
        <v>10.285146000000001</v>
      </c>
      <c r="N3209" s="69">
        <v>23.02298234517821</v>
      </c>
      <c r="P3209" s="69">
        <v>235.096508</v>
      </c>
      <c r="Q3209">
        <v>0</v>
      </c>
      <c r="S3209" s="69">
        <v>340.64341899999999</v>
      </c>
      <c r="T3209">
        <v>0</v>
      </c>
      <c r="V3209" s="51">
        <v>3</v>
      </c>
      <c r="W3209" s="51">
        <v>1</v>
      </c>
      <c r="X3209" s="51">
        <v>31</v>
      </c>
    </row>
    <row r="3210" spans="1:24" x14ac:dyDescent="0.2">
      <c r="A3210">
        <v>68524</v>
      </c>
      <c r="B3210" t="s">
        <v>1972</v>
      </c>
      <c r="C3210" t="s">
        <v>1919</v>
      </c>
      <c r="D3210">
        <v>2018</v>
      </c>
      <c r="E3210" t="str">
        <f t="shared" si="50"/>
        <v>685242018</v>
      </c>
      <c r="F3210">
        <v>2535</v>
      </c>
      <c r="G3210" t="str">
        <f>VLOOKUP($A3210,CATMUN!$B$2:$C$1123,2,0)</f>
        <v>Alto</v>
      </c>
      <c r="H3210" t="str">
        <f>VLOOKUP($A3210,CATMUN!$B$2:$D$1123,3,0)</f>
        <v>Municipios rurales</v>
      </c>
      <c r="I3210">
        <f>VLOOKUP($A3210,CATMUN!$B$2:$G$1123,4,0)</f>
        <v>0</v>
      </c>
      <c r="J3210">
        <f>VLOOKUP($A3210,CATMUN!$B$2:$G$1123,6,0)</f>
        <v>15</v>
      </c>
      <c r="K3210" s="69">
        <v>289.71215000000001</v>
      </c>
      <c r="L3210" s="69">
        <v>484.42117360951084</v>
      </c>
      <c r="N3210" s="69">
        <v>23.02298234517821</v>
      </c>
      <c r="P3210" s="69">
        <v>235.096508</v>
      </c>
      <c r="Q3210">
        <v>0</v>
      </c>
      <c r="S3210" s="69">
        <v>340.64341899999999</v>
      </c>
      <c r="T3210">
        <v>0</v>
      </c>
      <c r="V3210" s="51">
        <v>1</v>
      </c>
      <c r="W3210" s="51" t="e">
        <v>#N/A</v>
      </c>
      <c r="X3210" s="51" t="e">
        <v>#N/A</v>
      </c>
    </row>
    <row r="3211" spans="1:24" x14ac:dyDescent="0.2">
      <c r="A3211">
        <v>68549</v>
      </c>
      <c r="B3211" t="s">
        <v>1975</v>
      </c>
      <c r="C3211" t="s">
        <v>1919</v>
      </c>
      <c r="D3211">
        <v>2018</v>
      </c>
      <c r="E3211" t="str">
        <f t="shared" si="50"/>
        <v>685492018</v>
      </c>
      <c r="F3211">
        <v>5162</v>
      </c>
      <c r="G3211" t="str">
        <f>VLOOKUP($A3211,CATMUN!$B$2:$C$1123,2,0)</f>
        <v>Bajo</v>
      </c>
      <c r="H3211" t="str">
        <f>VLOOKUP($A3211,CATMUN!$B$2:$D$1123,3,0)</f>
        <v>Municipios rurales</v>
      </c>
      <c r="I3211">
        <f>VLOOKUP($A3211,CATMUN!$B$2:$G$1123,4,0)</f>
        <v>0</v>
      </c>
      <c r="J3211">
        <f>VLOOKUP($A3211,CATMUN!$B$2:$G$1123,6,0)</f>
        <v>15</v>
      </c>
      <c r="K3211" s="69">
        <v>285.78248400000001</v>
      </c>
      <c r="L3211" s="69">
        <v>484.42117360951084</v>
      </c>
      <c r="M3211" s="69">
        <v>29.691401999999997</v>
      </c>
      <c r="N3211" s="69">
        <v>23.02298234517821</v>
      </c>
      <c r="P3211" s="69">
        <v>235.096508</v>
      </c>
      <c r="S3211" s="69">
        <v>340.64341899999999</v>
      </c>
      <c r="T3211">
        <v>0</v>
      </c>
      <c r="V3211" s="51">
        <v>5</v>
      </c>
      <c r="W3211" s="51">
        <v>35</v>
      </c>
      <c r="X3211" s="51">
        <v>28</v>
      </c>
    </row>
    <row r="3212" spans="1:24" x14ac:dyDescent="0.2">
      <c r="A3212">
        <v>68572</v>
      </c>
      <c r="B3212" t="s">
        <v>1976</v>
      </c>
      <c r="C3212" t="s">
        <v>1919</v>
      </c>
      <c r="D3212">
        <v>2018</v>
      </c>
      <c r="E3212" t="str">
        <f t="shared" si="50"/>
        <v>685722018</v>
      </c>
      <c r="F3212">
        <v>14654</v>
      </c>
      <c r="G3212" t="str">
        <f>VLOOKUP($A3212,CATMUN!$B$2:$C$1123,2,0)</f>
        <v>Alto</v>
      </c>
      <c r="H3212" t="str">
        <f>VLOOKUP($A3212,CATMUN!$B$2:$D$1123,3,0)</f>
        <v>Municipios rurales</v>
      </c>
      <c r="I3212">
        <f>VLOOKUP($A3212,CATMUN!$B$2:$G$1123,4,0)</f>
        <v>0</v>
      </c>
      <c r="J3212">
        <f>VLOOKUP($A3212,CATMUN!$B$2:$G$1123,6,0)</f>
        <v>15</v>
      </c>
      <c r="K3212" s="69">
        <v>918.62758299999996</v>
      </c>
      <c r="L3212" s="69">
        <v>484.42117360951084</v>
      </c>
      <c r="M3212" s="69">
        <v>23.772599999999997</v>
      </c>
      <c r="N3212" s="69">
        <v>23.02298234517821</v>
      </c>
      <c r="P3212" s="69">
        <v>235.096508</v>
      </c>
      <c r="Q3212">
        <v>0</v>
      </c>
      <c r="S3212" s="69">
        <v>340.64341899999999</v>
      </c>
      <c r="T3212">
        <v>0</v>
      </c>
      <c r="V3212" s="51">
        <v>5</v>
      </c>
      <c r="W3212" s="51">
        <v>41</v>
      </c>
      <c r="X3212" s="51">
        <v>28</v>
      </c>
    </row>
    <row r="3213" spans="1:24" x14ac:dyDescent="0.2">
      <c r="A3213">
        <v>68573</v>
      </c>
      <c r="B3213" t="s">
        <v>1977</v>
      </c>
      <c r="C3213" t="s">
        <v>1919</v>
      </c>
      <c r="D3213">
        <v>2018</v>
      </c>
      <c r="E3213" t="str">
        <f t="shared" si="50"/>
        <v>685732018</v>
      </c>
      <c r="F3213">
        <v>7640</v>
      </c>
      <c r="G3213" t="str">
        <f>VLOOKUP($A3213,CATMUN!$B$2:$C$1123,2,0)</f>
        <v>Alto</v>
      </c>
      <c r="H3213" t="str">
        <f>VLOOKUP($A3213,CATMUN!$B$2:$D$1123,3,0)</f>
        <v>Municipios rurales</v>
      </c>
      <c r="I3213">
        <f>VLOOKUP($A3213,CATMUN!$B$2:$G$1123,4,0)</f>
        <v>0</v>
      </c>
      <c r="J3213">
        <f>VLOOKUP($A3213,CATMUN!$B$2:$G$1123,6,0)</f>
        <v>15</v>
      </c>
      <c r="K3213" s="69">
        <v>1075.1700824000002</v>
      </c>
      <c r="L3213" s="69">
        <v>484.42117360951084</v>
      </c>
      <c r="N3213" s="69">
        <v>23.02298234517821</v>
      </c>
      <c r="P3213" s="69">
        <v>235.096508</v>
      </c>
      <c r="Q3213">
        <v>0</v>
      </c>
      <c r="S3213" s="69">
        <v>340.64341899999999</v>
      </c>
      <c r="T3213">
        <v>0</v>
      </c>
      <c r="V3213" s="51">
        <v>1</v>
      </c>
      <c r="W3213" s="51">
        <v>9</v>
      </c>
      <c r="X3213" s="51">
        <v>136</v>
      </c>
    </row>
    <row r="3214" spans="1:24" x14ac:dyDescent="0.2">
      <c r="A3214">
        <v>68575</v>
      </c>
      <c r="B3214" t="s">
        <v>1978</v>
      </c>
      <c r="C3214" t="s">
        <v>1919</v>
      </c>
      <c r="D3214">
        <v>2018</v>
      </c>
      <c r="E3214" t="str">
        <f t="shared" si="50"/>
        <v>685752018</v>
      </c>
      <c r="F3214">
        <v>32791</v>
      </c>
      <c r="G3214" t="str">
        <f>VLOOKUP($A3214,CATMUN!$B$2:$C$1123,2,0)</f>
        <v>Medio</v>
      </c>
      <c r="H3214" t="str">
        <f>VLOOKUP($A3214,CATMUN!$B$2:$D$1123,3,0)</f>
        <v>Municipios rurales</v>
      </c>
      <c r="I3214">
        <f>VLOOKUP($A3214,CATMUN!$B$2:$G$1123,4,0)</f>
        <v>0</v>
      </c>
      <c r="J3214">
        <f>VLOOKUP($A3214,CATMUN!$B$2:$G$1123,6,0)</f>
        <v>15</v>
      </c>
      <c r="K3214" s="69">
        <v>1129.9480880000001</v>
      </c>
      <c r="L3214" s="69">
        <v>484.42117360951084</v>
      </c>
      <c r="M3214" s="69">
        <v>8.7914449999999995</v>
      </c>
      <c r="N3214" s="69">
        <v>23.02298234517821</v>
      </c>
      <c r="P3214" s="69">
        <v>235.096508</v>
      </c>
      <c r="Q3214">
        <v>0</v>
      </c>
      <c r="S3214" s="69">
        <v>340.64341899999999</v>
      </c>
      <c r="T3214">
        <v>0</v>
      </c>
      <c r="V3214" s="51">
        <v>5</v>
      </c>
      <c r="W3214" s="51">
        <v>144</v>
      </c>
      <c r="X3214" s="51">
        <v>28</v>
      </c>
    </row>
    <row r="3215" spans="1:24" x14ac:dyDescent="0.2">
      <c r="A3215">
        <v>68615</v>
      </c>
      <c r="B3215" t="s">
        <v>1979</v>
      </c>
      <c r="C3215" t="s">
        <v>1919</v>
      </c>
      <c r="D3215">
        <v>2018</v>
      </c>
      <c r="E3215" t="str">
        <f t="shared" si="50"/>
        <v>686152018</v>
      </c>
      <c r="F3215">
        <v>26438</v>
      </c>
      <c r="G3215" t="str">
        <f>VLOOKUP($A3215,CATMUN!$B$2:$C$1123,2,0)</f>
        <v>Medio</v>
      </c>
      <c r="H3215" t="str">
        <f>VLOOKUP($A3215,CATMUN!$B$2:$D$1123,3,0)</f>
        <v>Municipios rurales</v>
      </c>
      <c r="I3215">
        <f>VLOOKUP($A3215,CATMUN!$B$2:$G$1123,4,0)</f>
        <v>0</v>
      </c>
      <c r="J3215">
        <f>VLOOKUP($A3215,CATMUN!$B$2:$G$1123,6,0)</f>
        <v>15</v>
      </c>
      <c r="K3215" s="69">
        <v>1877.04491491</v>
      </c>
      <c r="L3215" s="69">
        <v>484.42117360951084</v>
      </c>
      <c r="M3215" s="69">
        <v>4.7508590000000002</v>
      </c>
      <c r="N3215" s="69">
        <v>23.02298234517821</v>
      </c>
      <c r="P3215" s="69">
        <v>235.096508</v>
      </c>
      <c r="Q3215">
        <v>0</v>
      </c>
      <c r="S3215" s="69">
        <v>340.64341899999999</v>
      </c>
      <c r="T3215">
        <v>0</v>
      </c>
      <c r="V3215" s="51">
        <v>1</v>
      </c>
      <c r="W3215" s="51">
        <v>75</v>
      </c>
      <c r="X3215" s="51">
        <v>136</v>
      </c>
    </row>
    <row r="3216" spans="1:24" x14ac:dyDescent="0.2">
      <c r="A3216">
        <v>68655</v>
      </c>
      <c r="B3216" t="s">
        <v>1980</v>
      </c>
      <c r="C3216" t="s">
        <v>1919</v>
      </c>
      <c r="D3216">
        <v>2018</v>
      </c>
      <c r="E3216" t="str">
        <f t="shared" si="50"/>
        <v>686552018</v>
      </c>
      <c r="F3216">
        <v>33055</v>
      </c>
      <c r="G3216" t="str">
        <f>VLOOKUP($A3216,CATMUN!$B$2:$C$1123,2,0)</f>
        <v>Alto</v>
      </c>
      <c r="H3216" t="str">
        <f>VLOOKUP($A3216,CATMUN!$B$2:$D$1123,3,0)</f>
        <v>Municipios rurales</v>
      </c>
      <c r="I3216">
        <f>VLOOKUP($A3216,CATMUN!$B$2:$G$1123,4,0)</f>
        <v>0</v>
      </c>
      <c r="J3216">
        <f>VLOOKUP($A3216,CATMUN!$B$2:$G$1123,6,0)</f>
        <v>15</v>
      </c>
      <c r="K3216" s="69">
        <v>1215.7570900000001</v>
      </c>
      <c r="L3216" s="69">
        <v>484.42117360951084</v>
      </c>
      <c r="M3216" s="69">
        <v>46.568834000000003</v>
      </c>
      <c r="N3216" s="69">
        <v>23.02298234517821</v>
      </c>
      <c r="P3216" s="69">
        <v>235.096508</v>
      </c>
      <c r="Q3216">
        <v>0</v>
      </c>
      <c r="S3216" s="69">
        <v>340.64341899999999</v>
      </c>
      <c r="T3216">
        <v>0</v>
      </c>
      <c r="V3216" s="51">
        <v>5</v>
      </c>
      <c r="W3216" s="51">
        <v>154</v>
      </c>
      <c r="X3216" s="51">
        <v>28</v>
      </c>
    </row>
    <row r="3217" spans="1:24" x14ac:dyDescent="0.2">
      <c r="A3217">
        <v>68669</v>
      </c>
      <c r="B3217" t="s">
        <v>1981</v>
      </c>
      <c r="C3217" t="s">
        <v>1919</v>
      </c>
      <c r="D3217">
        <v>2018</v>
      </c>
      <c r="E3217" t="str">
        <f t="shared" si="50"/>
        <v>686692018</v>
      </c>
      <c r="F3217">
        <v>8683</v>
      </c>
      <c r="G3217" t="str">
        <f>VLOOKUP($A3217,CATMUN!$B$2:$C$1123,2,0)</f>
        <v>Medio</v>
      </c>
      <c r="H3217" t="str">
        <f>VLOOKUP($A3217,CATMUN!$B$2:$D$1123,3,0)</f>
        <v>Municipios rurales</v>
      </c>
      <c r="I3217">
        <f>VLOOKUP($A3217,CATMUN!$B$2:$G$1123,4,0)</f>
        <v>0</v>
      </c>
      <c r="J3217">
        <f>VLOOKUP($A3217,CATMUN!$B$2:$G$1123,6,0)</f>
        <v>15</v>
      </c>
      <c r="K3217" s="69">
        <v>362.54753899999997</v>
      </c>
      <c r="L3217" s="69">
        <v>484.42117360951084</v>
      </c>
      <c r="M3217" s="69">
        <v>8.2897739999999995</v>
      </c>
      <c r="N3217" s="69">
        <v>23.02298234517821</v>
      </c>
      <c r="P3217" s="69">
        <v>235.096508</v>
      </c>
      <c r="Q3217">
        <v>0</v>
      </c>
      <c r="S3217" s="69">
        <v>340.64341899999999</v>
      </c>
      <c r="T3217">
        <v>0</v>
      </c>
      <c r="V3217" s="51">
        <v>1</v>
      </c>
      <c r="W3217" s="51">
        <v>30</v>
      </c>
      <c r="X3217" s="51">
        <v>136</v>
      </c>
    </row>
    <row r="3218" spans="1:24" x14ac:dyDescent="0.2">
      <c r="A3218">
        <v>68673</v>
      </c>
      <c r="B3218" t="s">
        <v>1982</v>
      </c>
      <c r="C3218" t="s">
        <v>1919</v>
      </c>
      <c r="D3218">
        <v>2018</v>
      </c>
      <c r="E3218" t="str">
        <f t="shared" si="50"/>
        <v>686732018</v>
      </c>
      <c r="F3218">
        <v>2950</v>
      </c>
      <c r="G3218" t="str">
        <f>VLOOKUP($A3218,CATMUN!$B$2:$C$1123,2,0)</f>
        <v>Medio</v>
      </c>
      <c r="H3218" t="str">
        <f>VLOOKUP($A3218,CATMUN!$B$2:$D$1123,3,0)</f>
        <v>Municipios rurales</v>
      </c>
      <c r="I3218">
        <f>VLOOKUP($A3218,CATMUN!$B$2:$G$1123,4,0)</f>
        <v>0</v>
      </c>
      <c r="J3218">
        <f>VLOOKUP($A3218,CATMUN!$B$2:$G$1123,6,0)</f>
        <v>15</v>
      </c>
      <c r="K3218" s="69">
        <v>85.538232000000008</v>
      </c>
      <c r="L3218" s="69">
        <v>484.42117360951084</v>
      </c>
      <c r="M3218" s="69">
        <v>0.15624840000000001</v>
      </c>
      <c r="N3218" s="69">
        <v>23.02298234517821</v>
      </c>
      <c r="P3218" s="69">
        <v>235.096508</v>
      </c>
      <c r="Q3218">
        <v>0</v>
      </c>
      <c r="S3218" s="69">
        <v>340.64341899999999</v>
      </c>
      <c r="T3218">
        <v>0</v>
      </c>
      <c r="V3218" s="51">
        <v>5</v>
      </c>
      <c r="W3218" s="51">
        <v>0</v>
      </c>
      <c r="X3218" s="51">
        <v>28</v>
      </c>
    </row>
    <row r="3219" spans="1:24" x14ac:dyDescent="0.2">
      <c r="A3219">
        <v>68682</v>
      </c>
      <c r="B3219" t="s">
        <v>1984</v>
      </c>
      <c r="C3219" t="s">
        <v>1919</v>
      </c>
      <c r="D3219">
        <v>2018</v>
      </c>
      <c r="E3219" t="str">
        <f t="shared" si="50"/>
        <v>686822018</v>
      </c>
      <c r="F3219">
        <v>2241</v>
      </c>
      <c r="G3219" t="str">
        <f>VLOOKUP($A3219,CATMUN!$B$2:$C$1123,2,0)</f>
        <v>Bajo</v>
      </c>
      <c r="H3219" t="str">
        <f>VLOOKUP($A3219,CATMUN!$B$2:$D$1123,3,0)</f>
        <v>Municipios rurales</v>
      </c>
      <c r="I3219">
        <f>VLOOKUP($A3219,CATMUN!$B$2:$G$1123,4,0)</f>
        <v>0</v>
      </c>
      <c r="J3219">
        <f>VLOOKUP($A3219,CATMUN!$B$2:$G$1123,6,0)</f>
        <v>15</v>
      </c>
      <c r="K3219" s="69">
        <v>62.721671000000001</v>
      </c>
      <c r="L3219" s="69">
        <v>484.42117360951084</v>
      </c>
      <c r="M3219" s="69">
        <v>0.48383499999999996</v>
      </c>
      <c r="N3219" s="69">
        <v>23.02298234517821</v>
      </c>
      <c r="P3219" s="69">
        <v>235.096508</v>
      </c>
      <c r="Q3219">
        <v>0</v>
      </c>
      <c r="S3219" s="69">
        <v>340.64341899999999</v>
      </c>
      <c r="T3219">
        <v>0</v>
      </c>
      <c r="V3219" s="51">
        <v>5</v>
      </c>
      <c r="W3219" s="51">
        <v>1</v>
      </c>
      <c r="X3219" s="51">
        <v>28</v>
      </c>
    </row>
    <row r="3220" spans="1:24" x14ac:dyDescent="0.2">
      <c r="A3220">
        <v>68684</v>
      </c>
      <c r="B3220" t="s">
        <v>1985</v>
      </c>
      <c r="C3220" t="s">
        <v>1919</v>
      </c>
      <c r="D3220">
        <v>2018</v>
      </c>
      <c r="E3220" t="str">
        <f t="shared" si="50"/>
        <v>686842018</v>
      </c>
      <c r="F3220">
        <v>4367</v>
      </c>
      <c r="G3220" t="str">
        <f>VLOOKUP($A3220,CATMUN!$B$2:$C$1123,2,0)</f>
        <v>Bajo</v>
      </c>
      <c r="H3220" t="str">
        <f>VLOOKUP($A3220,CATMUN!$B$2:$D$1123,3,0)</f>
        <v>Municipios rurales</v>
      </c>
      <c r="I3220">
        <f>VLOOKUP($A3220,CATMUN!$B$2:$G$1123,4,0)</f>
        <v>0</v>
      </c>
      <c r="J3220">
        <f>VLOOKUP($A3220,CATMUN!$B$2:$G$1123,6,0)</f>
        <v>15</v>
      </c>
      <c r="K3220" s="69">
        <v>88.108188999999996</v>
      </c>
      <c r="L3220" s="69">
        <v>484.42117360951084</v>
      </c>
      <c r="N3220" s="69">
        <v>23.02298234517821</v>
      </c>
      <c r="P3220" s="69">
        <v>235.096508</v>
      </c>
      <c r="Q3220">
        <v>0</v>
      </c>
      <c r="S3220" s="69">
        <v>340.64341899999999</v>
      </c>
      <c r="T3220">
        <v>0</v>
      </c>
      <c r="V3220" s="51">
        <v>5</v>
      </c>
      <c r="W3220" s="51">
        <v>2</v>
      </c>
      <c r="X3220" s="51">
        <v>28</v>
      </c>
    </row>
    <row r="3221" spans="1:24" x14ac:dyDescent="0.2">
      <c r="A3221">
        <v>68686</v>
      </c>
      <c r="B3221" t="s">
        <v>1986</v>
      </c>
      <c r="C3221" t="s">
        <v>1919</v>
      </c>
      <c r="D3221">
        <v>2018</v>
      </c>
      <c r="E3221" t="str">
        <f t="shared" si="50"/>
        <v>686862018</v>
      </c>
      <c r="F3221">
        <v>2531</v>
      </c>
      <c r="G3221" t="str">
        <f>VLOOKUP($A3221,CATMUN!$B$2:$C$1123,2,0)</f>
        <v>Bajo</v>
      </c>
      <c r="H3221" t="str">
        <f>VLOOKUP($A3221,CATMUN!$B$2:$D$1123,3,0)</f>
        <v>Municipios rurales</v>
      </c>
      <c r="I3221">
        <f>VLOOKUP($A3221,CATMUN!$B$2:$G$1123,4,0)</f>
        <v>0</v>
      </c>
      <c r="J3221">
        <f>VLOOKUP($A3221,CATMUN!$B$2:$G$1123,6,0)</f>
        <v>15</v>
      </c>
      <c r="K3221" s="69">
        <v>59.785264000000005</v>
      </c>
      <c r="L3221" s="69">
        <v>484.42117360951084</v>
      </c>
      <c r="N3221" s="69">
        <v>23.02298234517821</v>
      </c>
      <c r="P3221" s="69">
        <v>235.096508</v>
      </c>
      <c r="Q3221">
        <v>0</v>
      </c>
      <c r="S3221" s="69">
        <v>340.64341899999999</v>
      </c>
      <c r="T3221">
        <v>0</v>
      </c>
      <c r="V3221" s="51">
        <v>5</v>
      </c>
      <c r="W3221" s="51">
        <v>0</v>
      </c>
      <c r="X3221" s="51">
        <v>28</v>
      </c>
    </row>
    <row r="3222" spans="1:24" x14ac:dyDescent="0.2">
      <c r="A3222">
        <v>68689</v>
      </c>
      <c r="B3222" t="s">
        <v>1987</v>
      </c>
      <c r="C3222" t="s">
        <v>1919</v>
      </c>
      <c r="D3222">
        <v>2018</v>
      </c>
      <c r="E3222" t="str">
        <f t="shared" si="50"/>
        <v>686892018</v>
      </c>
      <c r="F3222">
        <v>33133</v>
      </c>
      <c r="G3222" t="str">
        <f>VLOOKUP($A3222,CATMUN!$B$2:$C$1123,2,0)</f>
        <v>Medio</v>
      </c>
      <c r="H3222" t="str">
        <f>VLOOKUP($A3222,CATMUN!$B$2:$D$1123,3,0)</f>
        <v>Municipios rurales</v>
      </c>
      <c r="I3222">
        <f>VLOOKUP($A3222,CATMUN!$B$2:$G$1123,4,0)</f>
        <v>0</v>
      </c>
      <c r="J3222">
        <f>VLOOKUP($A3222,CATMUN!$B$2:$G$1123,6,0)</f>
        <v>15</v>
      </c>
      <c r="K3222" s="69">
        <v>2343.7311500000001</v>
      </c>
      <c r="L3222" s="69">
        <v>484.42117360951084</v>
      </c>
      <c r="M3222" s="69">
        <v>33.529900000000005</v>
      </c>
      <c r="N3222" s="69">
        <v>23.02298234517821</v>
      </c>
      <c r="P3222" s="69">
        <v>235.096508</v>
      </c>
      <c r="Q3222">
        <v>0</v>
      </c>
      <c r="S3222" s="69">
        <v>340.64341899999999</v>
      </c>
      <c r="T3222">
        <v>0</v>
      </c>
      <c r="V3222" s="51">
        <v>1</v>
      </c>
      <c r="W3222" s="51">
        <v>84</v>
      </c>
      <c r="X3222" s="51">
        <v>136</v>
      </c>
    </row>
    <row r="3223" spans="1:24" x14ac:dyDescent="0.2">
      <c r="A3223">
        <v>68720</v>
      </c>
      <c r="B3223" t="s">
        <v>1988</v>
      </c>
      <c r="C3223" t="s">
        <v>1919</v>
      </c>
      <c r="D3223">
        <v>2018</v>
      </c>
      <c r="E3223" t="str">
        <f t="shared" si="50"/>
        <v>687202018</v>
      </c>
      <c r="F3223">
        <v>3389</v>
      </c>
      <c r="G3223" t="str">
        <f>VLOOKUP($A3223,CATMUN!$B$2:$C$1123,2,0)</f>
        <v>Medio</v>
      </c>
      <c r="H3223" t="str">
        <f>VLOOKUP($A3223,CATMUN!$B$2:$D$1123,3,0)</f>
        <v>Municipios rurales</v>
      </c>
      <c r="I3223">
        <f>VLOOKUP($A3223,CATMUN!$B$2:$G$1123,4,0)</f>
        <v>0</v>
      </c>
      <c r="J3223">
        <f>VLOOKUP($A3223,CATMUN!$B$2:$G$1123,6,0)</f>
        <v>15</v>
      </c>
      <c r="K3223" s="69">
        <v>168.69151399999998</v>
      </c>
      <c r="L3223" s="69">
        <v>484.42117360951084</v>
      </c>
      <c r="M3223" s="69">
        <v>0</v>
      </c>
      <c r="N3223" s="69">
        <v>23.02298234517821</v>
      </c>
      <c r="O3223" s="69">
        <v>0</v>
      </c>
      <c r="P3223" s="69">
        <v>235.096508</v>
      </c>
      <c r="Q3223">
        <v>0</v>
      </c>
      <c r="R3223">
        <v>0</v>
      </c>
      <c r="S3223" s="69">
        <v>340.64341899999999</v>
      </c>
      <c r="T3223">
        <v>0</v>
      </c>
      <c r="V3223" s="51">
        <v>5</v>
      </c>
      <c r="W3223" s="51">
        <v>1</v>
      </c>
      <c r="X3223" s="51">
        <v>28</v>
      </c>
    </row>
    <row r="3224" spans="1:24" x14ac:dyDescent="0.2">
      <c r="A3224">
        <v>68745</v>
      </c>
      <c r="B3224" t="s">
        <v>1989</v>
      </c>
      <c r="C3224" t="s">
        <v>1919</v>
      </c>
      <c r="D3224">
        <v>2018</v>
      </c>
      <c r="E3224" t="str">
        <f t="shared" si="50"/>
        <v>687452018</v>
      </c>
      <c r="F3224">
        <v>10042</v>
      </c>
      <c r="G3224" t="str">
        <f>VLOOKUP($A3224,CATMUN!$B$2:$C$1123,2,0)</f>
        <v>Bajo</v>
      </c>
      <c r="H3224" t="str">
        <f>VLOOKUP($A3224,CATMUN!$B$2:$D$1123,3,0)</f>
        <v>Municipios rurales</v>
      </c>
      <c r="I3224">
        <f>VLOOKUP($A3224,CATMUN!$B$2:$G$1123,4,0)</f>
        <v>0</v>
      </c>
      <c r="J3224">
        <f>VLOOKUP($A3224,CATMUN!$B$2:$G$1123,6,0)</f>
        <v>15</v>
      </c>
      <c r="K3224" s="69">
        <v>816.77250399999991</v>
      </c>
      <c r="L3224" s="69">
        <v>484.42117360951084</v>
      </c>
      <c r="M3224" s="69">
        <v>21.40775228</v>
      </c>
      <c r="N3224" s="69">
        <v>23.02298234517821</v>
      </c>
      <c r="P3224" s="69">
        <v>235.096508</v>
      </c>
      <c r="Q3224">
        <v>0</v>
      </c>
      <c r="S3224" s="69">
        <v>340.64341899999999</v>
      </c>
      <c r="T3224">
        <v>0</v>
      </c>
      <c r="V3224" s="51">
        <v>5</v>
      </c>
      <c r="W3224" s="51">
        <v>11</v>
      </c>
      <c r="X3224" s="51">
        <v>28</v>
      </c>
    </row>
    <row r="3225" spans="1:24" x14ac:dyDescent="0.2">
      <c r="A3225">
        <v>68770</v>
      </c>
      <c r="B3225" t="s">
        <v>1991</v>
      </c>
      <c r="C3225" t="s">
        <v>1919</v>
      </c>
      <c r="D3225">
        <v>2018</v>
      </c>
      <c r="E3225" t="str">
        <f t="shared" si="50"/>
        <v>687702018</v>
      </c>
      <c r="F3225">
        <v>10031</v>
      </c>
      <c r="G3225" t="str">
        <f>VLOOKUP($A3225,CATMUN!$B$2:$C$1123,2,0)</f>
        <v>Medio</v>
      </c>
      <c r="H3225" t="str">
        <f>VLOOKUP($A3225,CATMUN!$B$2:$D$1123,3,0)</f>
        <v>Municipios rurales</v>
      </c>
      <c r="I3225">
        <f>VLOOKUP($A3225,CATMUN!$B$2:$G$1123,4,0)</f>
        <v>0</v>
      </c>
      <c r="J3225">
        <f>VLOOKUP($A3225,CATMUN!$B$2:$G$1123,6,0)</f>
        <v>15</v>
      </c>
      <c r="K3225" s="69">
        <v>436.55220773000002</v>
      </c>
      <c r="L3225" s="69">
        <v>484.42117360951084</v>
      </c>
      <c r="M3225" s="69">
        <v>4.6836310000000001</v>
      </c>
      <c r="N3225" s="69">
        <v>23.02298234517821</v>
      </c>
      <c r="P3225" s="69">
        <v>235.096508</v>
      </c>
      <c r="Q3225">
        <v>0</v>
      </c>
      <c r="S3225" s="69">
        <v>340.64341899999999</v>
      </c>
      <c r="T3225">
        <v>0</v>
      </c>
      <c r="V3225" s="51">
        <v>5</v>
      </c>
      <c r="W3225" s="51">
        <v>7</v>
      </c>
      <c r="X3225" s="51">
        <v>28</v>
      </c>
    </row>
    <row r="3226" spans="1:24" x14ac:dyDescent="0.2">
      <c r="A3226">
        <v>68773</v>
      </c>
      <c r="B3226" t="s">
        <v>1488</v>
      </c>
      <c r="C3226" t="s">
        <v>1919</v>
      </c>
      <c r="D3226">
        <v>2018</v>
      </c>
      <c r="E3226" t="str">
        <f t="shared" si="50"/>
        <v>687732018</v>
      </c>
      <c r="F3226">
        <v>7202</v>
      </c>
      <c r="G3226" t="str">
        <f>VLOOKUP($A3226,CATMUN!$B$2:$C$1123,2,0)</f>
        <v>Medio</v>
      </c>
      <c r="H3226" t="str">
        <f>VLOOKUP($A3226,CATMUN!$B$2:$D$1123,3,0)</f>
        <v>Municipios rurales</v>
      </c>
      <c r="I3226">
        <f>VLOOKUP($A3226,CATMUN!$B$2:$G$1123,4,0)</f>
        <v>0</v>
      </c>
      <c r="J3226">
        <f>VLOOKUP($A3226,CATMUN!$B$2:$G$1123,6,0)</f>
        <v>15</v>
      </c>
      <c r="K3226" s="69">
        <v>215.03754999999998</v>
      </c>
      <c r="L3226" s="69">
        <v>484.42117360951084</v>
      </c>
      <c r="M3226" s="69">
        <v>0</v>
      </c>
      <c r="N3226" s="69">
        <v>23.02298234517821</v>
      </c>
      <c r="P3226" s="69">
        <v>235.096508</v>
      </c>
      <c r="Q3226">
        <v>0</v>
      </c>
      <c r="S3226" s="69">
        <v>340.64341899999999</v>
      </c>
      <c r="T3226">
        <v>0</v>
      </c>
      <c r="V3226" s="51">
        <v>5</v>
      </c>
      <c r="W3226" s="51">
        <v>4</v>
      </c>
      <c r="X3226" s="51">
        <v>28</v>
      </c>
    </row>
    <row r="3227" spans="1:24" x14ac:dyDescent="0.2">
      <c r="A3227">
        <v>68780</v>
      </c>
      <c r="B3227" t="s">
        <v>1992</v>
      </c>
      <c r="C3227" t="s">
        <v>1919</v>
      </c>
      <c r="D3227">
        <v>2018</v>
      </c>
      <c r="E3227" t="str">
        <f t="shared" si="50"/>
        <v>687802018</v>
      </c>
      <c r="F3227">
        <v>3975</v>
      </c>
      <c r="G3227" t="str">
        <f>VLOOKUP($A3227,CATMUN!$B$2:$C$1123,2,0)</f>
        <v>Medio</v>
      </c>
      <c r="H3227" t="str">
        <f>VLOOKUP($A3227,CATMUN!$B$2:$D$1123,3,0)</f>
        <v>Municipios rurales</v>
      </c>
      <c r="I3227">
        <f>VLOOKUP($A3227,CATMUN!$B$2:$G$1123,4,0)</f>
        <v>0</v>
      </c>
      <c r="J3227">
        <f>VLOOKUP($A3227,CATMUN!$B$2:$G$1123,6,0)</f>
        <v>15</v>
      </c>
      <c r="K3227" s="69">
        <v>105.10643893999999</v>
      </c>
      <c r="L3227" s="69">
        <v>484.42117360951084</v>
      </c>
      <c r="M3227" s="69">
        <v>5.6773540000000002</v>
      </c>
      <c r="N3227" s="69">
        <v>23.02298234517821</v>
      </c>
      <c r="P3227" s="69">
        <v>235.096508</v>
      </c>
      <c r="Q3227">
        <v>0</v>
      </c>
      <c r="S3227" s="69">
        <v>340.64341899999999</v>
      </c>
      <c r="T3227">
        <v>0</v>
      </c>
      <c r="V3227" s="51">
        <v>5</v>
      </c>
      <c r="W3227" s="51">
        <v>3</v>
      </c>
      <c r="X3227" s="51">
        <v>28</v>
      </c>
    </row>
    <row r="3228" spans="1:24" x14ac:dyDescent="0.2">
      <c r="A3228">
        <v>68820</v>
      </c>
      <c r="B3228" t="s">
        <v>1993</v>
      </c>
      <c r="C3228" t="s">
        <v>1919</v>
      </c>
      <c r="D3228">
        <v>2018</v>
      </c>
      <c r="E3228" t="str">
        <f t="shared" si="50"/>
        <v>688202018</v>
      </c>
      <c r="F3228">
        <v>7373</v>
      </c>
      <c r="G3228" t="str">
        <f>VLOOKUP($A3228,CATMUN!$B$2:$C$1123,2,0)</f>
        <v>Medio</v>
      </c>
      <c r="H3228" t="str">
        <f>VLOOKUP($A3228,CATMUN!$B$2:$D$1123,3,0)</f>
        <v>Municipios rurales</v>
      </c>
      <c r="I3228">
        <f>VLOOKUP($A3228,CATMUN!$B$2:$G$1123,4,0)</f>
        <v>0</v>
      </c>
      <c r="J3228">
        <f>VLOOKUP($A3228,CATMUN!$B$2:$G$1123,6,0)</f>
        <v>15</v>
      </c>
      <c r="K3228" s="69">
        <v>327.68134900000001</v>
      </c>
      <c r="L3228" s="69">
        <v>484.42117360951084</v>
      </c>
      <c r="M3228" s="69">
        <v>0</v>
      </c>
      <c r="N3228" s="69">
        <v>23.02298234517821</v>
      </c>
      <c r="P3228" s="69">
        <v>235.096508</v>
      </c>
      <c r="Q3228">
        <v>0</v>
      </c>
      <c r="S3228" s="69">
        <v>340.64341899999999</v>
      </c>
      <c r="T3228">
        <v>0</v>
      </c>
      <c r="V3228" s="51">
        <v>5</v>
      </c>
      <c r="W3228" s="51">
        <v>5</v>
      </c>
      <c r="X3228" s="51">
        <v>28</v>
      </c>
    </row>
    <row r="3229" spans="1:24" x14ac:dyDescent="0.2">
      <c r="A3229">
        <v>68861</v>
      </c>
      <c r="B3229" t="s">
        <v>1995</v>
      </c>
      <c r="C3229" t="s">
        <v>1919</v>
      </c>
      <c r="D3229">
        <v>2018</v>
      </c>
      <c r="E3229" t="str">
        <f t="shared" si="50"/>
        <v>688612018</v>
      </c>
      <c r="F3229">
        <v>24356</v>
      </c>
      <c r="G3229" t="str">
        <f>VLOOKUP($A3229,CATMUN!$B$2:$C$1123,2,0)</f>
        <v>Alto</v>
      </c>
      <c r="H3229" t="str">
        <f>VLOOKUP($A3229,CATMUN!$B$2:$D$1123,3,0)</f>
        <v>Municipios rurales</v>
      </c>
      <c r="I3229">
        <f>VLOOKUP($A3229,CATMUN!$B$2:$G$1123,4,0)</f>
        <v>0</v>
      </c>
      <c r="J3229">
        <f>VLOOKUP($A3229,CATMUN!$B$2:$G$1123,6,0)</f>
        <v>15</v>
      </c>
      <c r="K3229" s="69">
        <v>1662.736858</v>
      </c>
      <c r="L3229" s="69">
        <v>484.42117360951084</v>
      </c>
      <c r="M3229" s="69">
        <v>91.501797999999994</v>
      </c>
      <c r="N3229" s="69">
        <v>23.02298234517821</v>
      </c>
      <c r="P3229" s="69">
        <v>235.096508</v>
      </c>
      <c r="S3229" s="69">
        <v>340.64341899999999</v>
      </c>
      <c r="T3229">
        <v>0</v>
      </c>
      <c r="V3229" s="51">
        <v>1</v>
      </c>
      <c r="W3229" s="51">
        <v>28</v>
      </c>
      <c r="X3229" s="51">
        <v>136</v>
      </c>
    </row>
    <row r="3230" spans="1:24" x14ac:dyDescent="0.2">
      <c r="A3230">
        <v>68867</v>
      </c>
      <c r="B3230" t="s">
        <v>1996</v>
      </c>
      <c r="C3230" t="s">
        <v>1919</v>
      </c>
      <c r="D3230">
        <v>2018</v>
      </c>
      <c r="E3230" t="str">
        <f t="shared" si="50"/>
        <v>688672018</v>
      </c>
      <c r="F3230">
        <v>2114</v>
      </c>
      <c r="G3230" t="str">
        <f>VLOOKUP($A3230,CATMUN!$B$2:$C$1123,2,0)</f>
        <v>Bajo</v>
      </c>
      <c r="H3230" t="str">
        <f>VLOOKUP($A3230,CATMUN!$B$2:$D$1123,3,0)</f>
        <v>Municipios rurales</v>
      </c>
      <c r="I3230">
        <f>VLOOKUP($A3230,CATMUN!$B$2:$G$1123,4,0)</f>
        <v>0</v>
      </c>
      <c r="J3230">
        <f>VLOOKUP($A3230,CATMUN!$B$2:$G$1123,6,0)</f>
        <v>15</v>
      </c>
      <c r="K3230" s="69">
        <v>65.636927999999997</v>
      </c>
      <c r="L3230" s="69">
        <v>484.42117360951084</v>
      </c>
      <c r="M3230" s="69">
        <v>1.235892</v>
      </c>
      <c r="N3230" s="69">
        <v>23.02298234517821</v>
      </c>
      <c r="P3230" s="69">
        <v>235.096508</v>
      </c>
      <c r="Q3230">
        <v>0</v>
      </c>
      <c r="S3230" s="69">
        <v>340.64341899999999</v>
      </c>
      <c r="T3230">
        <v>0</v>
      </c>
      <c r="V3230" s="51">
        <v>3</v>
      </c>
      <c r="W3230" s="51">
        <v>0</v>
      </c>
      <c r="X3230" s="51">
        <v>31</v>
      </c>
    </row>
    <row r="3231" spans="1:24" x14ac:dyDescent="0.2">
      <c r="A3231">
        <v>68895</v>
      </c>
      <c r="B3231" t="s">
        <v>1997</v>
      </c>
      <c r="C3231" t="s">
        <v>1919</v>
      </c>
      <c r="D3231">
        <v>2018</v>
      </c>
      <c r="E3231" t="str">
        <f t="shared" si="50"/>
        <v>688952018</v>
      </c>
      <c r="F3231">
        <v>9466</v>
      </c>
      <c r="G3231" t="str">
        <f>VLOOKUP($A3231,CATMUN!$B$2:$C$1123,2,0)</f>
        <v>Alto</v>
      </c>
      <c r="H3231" t="str">
        <f>VLOOKUP($A3231,CATMUN!$B$2:$D$1123,3,0)</f>
        <v>Municipios rurales</v>
      </c>
      <c r="I3231">
        <f>VLOOKUP($A3231,CATMUN!$B$2:$G$1123,4,0)</f>
        <v>0</v>
      </c>
      <c r="J3231">
        <f>VLOOKUP($A3231,CATMUN!$B$2:$G$1123,6,0)</f>
        <v>15</v>
      </c>
      <c r="K3231" s="69">
        <v>1038.414644</v>
      </c>
      <c r="L3231" s="69">
        <v>484.42117360951084</v>
      </c>
      <c r="M3231" s="69">
        <v>52.0838325</v>
      </c>
      <c r="N3231" s="69">
        <v>23.02298234517821</v>
      </c>
      <c r="P3231" s="69">
        <v>235.096508</v>
      </c>
      <c r="Q3231">
        <v>0</v>
      </c>
      <c r="S3231" s="69">
        <v>340.64341899999999</v>
      </c>
      <c r="T3231">
        <v>0</v>
      </c>
      <c r="V3231" s="51">
        <v>1</v>
      </c>
      <c r="W3231" s="51">
        <v>16</v>
      </c>
      <c r="X3231" s="51">
        <v>136</v>
      </c>
    </row>
    <row r="3232" spans="1:24" x14ac:dyDescent="0.2">
      <c r="A3232">
        <v>70124</v>
      </c>
      <c r="B3232" t="s">
        <v>1999</v>
      </c>
      <c r="C3232" t="s">
        <v>1488</v>
      </c>
      <c r="D3232">
        <v>2018</v>
      </c>
      <c r="E3232" t="str">
        <f t="shared" si="50"/>
        <v>701242018</v>
      </c>
      <c r="F3232">
        <v>15231</v>
      </c>
      <c r="G3232" t="str">
        <f>VLOOKUP($A3232,CATMUN!$B$2:$C$1123,2,0)</f>
        <v>Bajo</v>
      </c>
      <c r="H3232" t="str">
        <f>VLOOKUP($A3232,CATMUN!$B$2:$D$1123,3,0)</f>
        <v>Municipios rurales</v>
      </c>
      <c r="I3232">
        <f>VLOOKUP($A3232,CATMUN!$B$2:$G$1123,4,0)</f>
        <v>0</v>
      </c>
      <c r="J3232">
        <f>VLOOKUP($A3232,CATMUN!$B$2:$G$1123,6,0)</f>
        <v>15</v>
      </c>
      <c r="K3232" s="69">
        <v>165.102498</v>
      </c>
      <c r="L3232" s="69">
        <v>484.42117360951084</v>
      </c>
      <c r="M3232" s="69">
        <v>0</v>
      </c>
      <c r="N3232" s="69">
        <v>23.02298234517821</v>
      </c>
      <c r="P3232" s="69">
        <v>235.096508</v>
      </c>
      <c r="Q3232">
        <v>0</v>
      </c>
      <c r="S3232" s="69">
        <v>340.64341899999999</v>
      </c>
      <c r="T3232">
        <v>0</v>
      </c>
      <c r="V3232" s="51">
        <v>3</v>
      </c>
      <c r="W3232" s="51">
        <v>8</v>
      </c>
      <c r="X3232" s="51">
        <v>31</v>
      </c>
    </row>
    <row r="3233" spans="1:24" x14ac:dyDescent="0.2">
      <c r="A3233">
        <v>70204</v>
      </c>
      <c r="B3233" t="s">
        <v>2309</v>
      </c>
      <c r="C3233" t="s">
        <v>1488</v>
      </c>
      <c r="D3233">
        <v>2018</v>
      </c>
      <c r="E3233" t="str">
        <f t="shared" si="50"/>
        <v>702042018</v>
      </c>
      <c r="F3233">
        <v>8623</v>
      </c>
      <c r="G3233" t="str">
        <f>VLOOKUP($A3233,CATMUN!$B$2:$C$1123,2,0)</f>
        <v>Bajo</v>
      </c>
      <c r="H3233" t="str">
        <f>VLOOKUP($A3233,CATMUN!$B$2:$D$1123,3,0)</f>
        <v>Municipios rurales</v>
      </c>
      <c r="I3233">
        <f>VLOOKUP($A3233,CATMUN!$B$2:$G$1123,4,0)</f>
        <v>0</v>
      </c>
      <c r="J3233">
        <f>VLOOKUP($A3233,CATMUN!$B$2:$G$1123,6,0)</f>
        <v>15</v>
      </c>
      <c r="K3233" s="69">
        <v>21.375194</v>
      </c>
      <c r="L3233" s="69">
        <v>484.42117360951084</v>
      </c>
      <c r="M3233" s="69">
        <v>0</v>
      </c>
      <c r="N3233" s="69">
        <v>23.02298234517821</v>
      </c>
      <c r="P3233" s="69">
        <v>235.096508</v>
      </c>
      <c r="Q3233">
        <v>0</v>
      </c>
      <c r="R3233">
        <v>0</v>
      </c>
      <c r="S3233" s="69">
        <v>340.64341899999999</v>
      </c>
      <c r="T3233">
        <v>0</v>
      </c>
      <c r="V3233" s="51">
        <v>5</v>
      </c>
      <c r="W3233" s="51">
        <v>0</v>
      </c>
      <c r="X3233" s="51">
        <v>28</v>
      </c>
    </row>
    <row r="3234" spans="1:24" x14ac:dyDescent="0.2">
      <c r="A3234">
        <v>70265</v>
      </c>
      <c r="B3234" t="s">
        <v>2006</v>
      </c>
      <c r="C3234" t="s">
        <v>1488</v>
      </c>
      <c r="D3234">
        <v>2018</v>
      </c>
      <c r="E3234" t="str">
        <f t="shared" si="50"/>
        <v>702652018</v>
      </c>
      <c r="F3234">
        <v>17713</v>
      </c>
      <c r="G3234" t="str">
        <f>VLOOKUP($A3234,CATMUN!$B$2:$C$1123,2,0)</f>
        <v>Bajo</v>
      </c>
      <c r="H3234" t="str">
        <f>VLOOKUP($A3234,CATMUN!$B$2:$D$1123,3,0)</f>
        <v>Municipios rurales</v>
      </c>
      <c r="I3234">
        <f>VLOOKUP($A3234,CATMUN!$B$2:$G$1123,4,0)</f>
        <v>0</v>
      </c>
      <c r="J3234">
        <f>VLOOKUP($A3234,CATMUN!$B$2:$G$1123,6,0)</f>
        <v>15</v>
      </c>
      <c r="K3234" s="69">
        <v>40.373013</v>
      </c>
      <c r="L3234" s="69">
        <v>484.42117360951084</v>
      </c>
      <c r="M3234" s="69">
        <v>10.086608</v>
      </c>
      <c r="N3234" s="69">
        <v>23.02298234517821</v>
      </c>
      <c r="P3234" s="69">
        <v>235.096508</v>
      </c>
      <c r="Q3234">
        <v>0</v>
      </c>
      <c r="S3234" s="69">
        <v>340.64341899999999</v>
      </c>
      <c r="T3234">
        <v>0</v>
      </c>
      <c r="V3234" s="51">
        <v>5</v>
      </c>
      <c r="W3234" s="51">
        <v>8</v>
      </c>
      <c r="X3234" s="51">
        <v>28</v>
      </c>
    </row>
    <row r="3235" spans="1:24" x14ac:dyDescent="0.2">
      <c r="A3235">
        <v>70400</v>
      </c>
      <c r="B3235" t="s">
        <v>1828</v>
      </c>
      <c r="C3235" t="s">
        <v>1488</v>
      </c>
      <c r="D3235">
        <v>2018</v>
      </c>
      <c r="E3235" t="str">
        <f t="shared" si="50"/>
        <v>704002018</v>
      </c>
      <c r="F3235">
        <v>12349</v>
      </c>
      <c r="G3235" t="str">
        <f>VLOOKUP($A3235,CATMUN!$B$2:$C$1123,2,0)</f>
        <v>Medio</v>
      </c>
      <c r="H3235" t="str">
        <f>VLOOKUP($A3235,CATMUN!$B$2:$D$1123,3,0)</f>
        <v>Municipios rurales</v>
      </c>
      <c r="I3235">
        <f>VLOOKUP($A3235,CATMUN!$B$2:$G$1123,4,0)</f>
        <v>0</v>
      </c>
      <c r="J3235">
        <f>VLOOKUP($A3235,CATMUN!$B$2:$G$1123,6,0)</f>
        <v>15</v>
      </c>
      <c r="K3235" s="69">
        <v>99.762538000000006</v>
      </c>
      <c r="L3235" s="69">
        <v>484.42117360951084</v>
      </c>
      <c r="M3235" s="69">
        <v>0</v>
      </c>
      <c r="N3235" s="69">
        <v>23.02298234517821</v>
      </c>
      <c r="P3235" s="69">
        <v>235.096508</v>
      </c>
      <c r="S3235" s="69">
        <v>340.64341899999999</v>
      </c>
      <c r="T3235">
        <v>0</v>
      </c>
      <c r="V3235" s="51">
        <v>5</v>
      </c>
      <c r="W3235" s="51">
        <v>13</v>
      </c>
      <c r="X3235" s="51">
        <v>28</v>
      </c>
    </row>
    <row r="3236" spans="1:24" x14ac:dyDescent="0.2">
      <c r="A3236">
        <v>70429</v>
      </c>
      <c r="B3236" t="s">
        <v>2008</v>
      </c>
      <c r="C3236" t="s">
        <v>1488</v>
      </c>
      <c r="D3236">
        <v>2018</v>
      </c>
      <c r="E3236" t="str">
        <f t="shared" si="50"/>
        <v>704292018</v>
      </c>
      <c r="F3236">
        <v>36650</v>
      </c>
      <c r="G3236" t="str">
        <f>VLOOKUP($A3236,CATMUN!$B$2:$C$1123,2,0)</f>
        <v>Medio</v>
      </c>
      <c r="H3236" t="str">
        <f>VLOOKUP($A3236,CATMUN!$B$2:$D$1123,3,0)</f>
        <v>Municipios rurales</v>
      </c>
      <c r="I3236">
        <f>VLOOKUP($A3236,CATMUN!$B$2:$G$1123,4,0)</f>
        <v>0</v>
      </c>
      <c r="J3236">
        <f>VLOOKUP($A3236,CATMUN!$B$2:$G$1123,6,0)</f>
        <v>15</v>
      </c>
      <c r="K3236" s="69">
        <v>135.50629000000001</v>
      </c>
      <c r="L3236" s="69">
        <v>484.42117360951084</v>
      </c>
      <c r="M3236" s="69">
        <v>1.6076569999999999</v>
      </c>
      <c r="N3236" s="69">
        <v>23.02298234517821</v>
      </c>
      <c r="P3236" s="69">
        <v>235.096508</v>
      </c>
      <c r="Q3236">
        <v>0</v>
      </c>
      <c r="S3236" s="69">
        <v>340.64341899999999</v>
      </c>
      <c r="T3236">
        <v>0</v>
      </c>
      <c r="V3236" s="51">
        <v>5</v>
      </c>
      <c r="W3236" s="51">
        <v>10</v>
      </c>
      <c r="X3236" s="51">
        <v>28</v>
      </c>
    </row>
    <row r="3237" spans="1:24" x14ac:dyDescent="0.2">
      <c r="A3237">
        <v>70678</v>
      </c>
      <c r="B3237" t="s">
        <v>2013</v>
      </c>
      <c r="C3237" t="s">
        <v>1488</v>
      </c>
      <c r="D3237">
        <v>2018</v>
      </c>
      <c r="E3237" t="str">
        <f t="shared" si="50"/>
        <v>706782018</v>
      </c>
      <c r="F3237">
        <v>28673</v>
      </c>
      <c r="G3237" t="str">
        <f>VLOOKUP($A3237,CATMUN!$B$2:$C$1123,2,0)</f>
        <v>Bajo</v>
      </c>
      <c r="H3237" t="str">
        <f>VLOOKUP($A3237,CATMUN!$B$2:$D$1123,3,0)</f>
        <v>Municipios rurales</v>
      </c>
      <c r="I3237">
        <f>VLOOKUP($A3237,CATMUN!$B$2:$G$1123,4,0)</f>
        <v>0</v>
      </c>
      <c r="J3237">
        <f>VLOOKUP($A3237,CATMUN!$B$2:$G$1123,6,0)</f>
        <v>15</v>
      </c>
      <c r="K3237" s="69">
        <v>233.28278899999998</v>
      </c>
      <c r="L3237" s="69">
        <v>484.42117360951084</v>
      </c>
      <c r="N3237" s="69">
        <v>23.02298234517821</v>
      </c>
      <c r="P3237" s="69">
        <v>235.096508</v>
      </c>
      <c r="Q3237">
        <v>0</v>
      </c>
      <c r="S3237" s="69">
        <v>340.64341899999999</v>
      </c>
      <c r="T3237">
        <v>0</v>
      </c>
      <c r="V3237" s="51">
        <v>5</v>
      </c>
      <c r="W3237" s="51">
        <v>0</v>
      </c>
      <c r="X3237" s="51">
        <v>28</v>
      </c>
    </row>
    <row r="3238" spans="1:24" x14ac:dyDescent="0.2">
      <c r="A3238">
        <v>70713</v>
      </c>
      <c r="B3238" t="s">
        <v>2016</v>
      </c>
      <c r="C3238" t="s">
        <v>1488</v>
      </c>
      <c r="D3238">
        <v>2018</v>
      </c>
      <c r="E3238" t="str">
        <f t="shared" si="50"/>
        <v>707132018</v>
      </c>
      <c r="F3238">
        <v>49633</v>
      </c>
      <c r="G3238" t="str">
        <f>VLOOKUP($A3238,CATMUN!$B$2:$C$1123,2,0)</f>
        <v>Bajo</v>
      </c>
      <c r="H3238" t="str">
        <f>VLOOKUP($A3238,CATMUN!$B$2:$D$1123,3,0)</f>
        <v>Municipios rurales</v>
      </c>
      <c r="I3238">
        <f>VLOOKUP($A3238,CATMUN!$B$2:$G$1123,4,0)</f>
        <v>0</v>
      </c>
      <c r="J3238">
        <f>VLOOKUP($A3238,CATMUN!$B$2:$G$1123,6,0)</f>
        <v>15</v>
      </c>
      <c r="K3238" s="69">
        <v>187.29879800000001</v>
      </c>
      <c r="L3238" s="69">
        <v>484.42117360951084</v>
      </c>
      <c r="M3238" s="69">
        <v>0</v>
      </c>
      <c r="N3238" s="69">
        <v>23.02298234517821</v>
      </c>
      <c r="P3238" s="69">
        <v>235.096508</v>
      </c>
      <c r="Q3238">
        <v>0</v>
      </c>
      <c r="S3238" s="69">
        <v>340.64341899999999</v>
      </c>
      <c r="T3238">
        <v>0</v>
      </c>
      <c r="V3238" s="51">
        <v>5</v>
      </c>
      <c r="W3238" s="51">
        <v>8</v>
      </c>
      <c r="X3238" s="51">
        <v>28</v>
      </c>
    </row>
    <row r="3239" spans="1:24" x14ac:dyDescent="0.2">
      <c r="A3239">
        <v>70771</v>
      </c>
      <c r="B3239" t="s">
        <v>1488</v>
      </c>
      <c r="C3239" t="s">
        <v>1488</v>
      </c>
      <c r="D3239">
        <v>2018</v>
      </c>
      <c r="E3239" t="str">
        <f t="shared" si="50"/>
        <v>707712018</v>
      </c>
      <c r="F3239">
        <v>29552</v>
      </c>
      <c r="G3239" t="str">
        <f>VLOOKUP($A3239,CATMUN!$B$2:$C$1123,2,0)</f>
        <v>Medio</v>
      </c>
      <c r="H3239" t="str">
        <f>VLOOKUP($A3239,CATMUN!$B$2:$D$1123,3,0)</f>
        <v>Municipios rurales</v>
      </c>
      <c r="I3239">
        <f>VLOOKUP($A3239,CATMUN!$B$2:$G$1123,4,0)</f>
        <v>0</v>
      </c>
      <c r="J3239">
        <f>VLOOKUP($A3239,CATMUN!$B$2:$G$1123,6,0)</f>
        <v>15</v>
      </c>
      <c r="K3239" s="69">
        <v>37.945509000000001</v>
      </c>
      <c r="L3239" s="69">
        <v>484.42117360951084</v>
      </c>
      <c r="M3239" s="69">
        <v>0</v>
      </c>
      <c r="N3239" s="69">
        <v>23.02298234517821</v>
      </c>
      <c r="P3239" s="69">
        <v>235.096508</v>
      </c>
      <c r="Q3239">
        <v>0</v>
      </c>
      <c r="S3239" s="69">
        <v>340.64341899999999</v>
      </c>
      <c r="T3239">
        <v>0</v>
      </c>
      <c r="V3239" s="51">
        <v>5</v>
      </c>
      <c r="W3239" s="51">
        <v>8</v>
      </c>
      <c r="X3239" s="51">
        <v>28</v>
      </c>
    </row>
    <row r="3240" spans="1:24" x14ac:dyDescent="0.2">
      <c r="A3240">
        <v>70823</v>
      </c>
      <c r="B3240" t="s">
        <v>2020</v>
      </c>
      <c r="C3240" t="s">
        <v>1488</v>
      </c>
      <c r="D3240">
        <v>2018</v>
      </c>
      <c r="E3240" t="str">
        <f t="shared" si="50"/>
        <v>708232018</v>
      </c>
      <c r="F3240">
        <v>21339</v>
      </c>
      <c r="G3240" t="str">
        <f>VLOOKUP($A3240,CATMUN!$B$2:$C$1123,2,0)</f>
        <v>Medio</v>
      </c>
      <c r="H3240" t="str">
        <f>VLOOKUP($A3240,CATMUN!$B$2:$D$1123,3,0)</f>
        <v>Municipios rurales</v>
      </c>
      <c r="I3240">
        <f>VLOOKUP($A3240,CATMUN!$B$2:$G$1123,4,0)</f>
        <v>0</v>
      </c>
      <c r="J3240">
        <f>VLOOKUP($A3240,CATMUN!$B$2:$G$1123,6,0)</f>
        <v>15</v>
      </c>
      <c r="K3240" s="69">
        <v>369.69994099999997</v>
      </c>
      <c r="L3240" s="69">
        <v>484.42117360951084</v>
      </c>
      <c r="M3240" s="69">
        <v>128.54715200000001</v>
      </c>
      <c r="N3240" s="69">
        <v>23.02298234517821</v>
      </c>
      <c r="P3240" s="69">
        <v>235.096508</v>
      </c>
      <c r="Q3240">
        <v>0</v>
      </c>
      <c r="S3240" s="69">
        <v>340.64341899999999</v>
      </c>
      <c r="T3240">
        <v>0</v>
      </c>
      <c r="V3240" s="51">
        <v>5</v>
      </c>
      <c r="W3240" s="51">
        <v>0</v>
      </c>
      <c r="X3240" s="51">
        <v>28</v>
      </c>
    </row>
    <row r="3241" spans="1:24" x14ac:dyDescent="0.2">
      <c r="A3241">
        <v>73024</v>
      </c>
      <c r="B3241" t="s">
        <v>2024</v>
      </c>
      <c r="C3241" t="s">
        <v>2021</v>
      </c>
      <c r="D3241">
        <v>2018</v>
      </c>
      <c r="E3241" t="str">
        <f t="shared" si="50"/>
        <v>730242018</v>
      </c>
      <c r="F3241">
        <v>4544</v>
      </c>
      <c r="G3241" t="str">
        <f>VLOOKUP($A3241,CATMUN!$B$2:$C$1123,2,0)</f>
        <v>Medio</v>
      </c>
      <c r="H3241" t="str">
        <f>VLOOKUP($A3241,CATMUN!$B$2:$D$1123,3,0)</f>
        <v>Municipios rurales</v>
      </c>
      <c r="I3241">
        <f>VLOOKUP($A3241,CATMUN!$B$2:$G$1123,4,0)</f>
        <v>0</v>
      </c>
      <c r="J3241">
        <f>VLOOKUP($A3241,CATMUN!$B$2:$G$1123,6,0)</f>
        <v>15</v>
      </c>
      <c r="K3241" s="69">
        <v>117.092635</v>
      </c>
      <c r="L3241" s="69">
        <v>484.42117360951084</v>
      </c>
      <c r="N3241" s="69">
        <v>23.02298234517821</v>
      </c>
      <c r="P3241" s="69">
        <v>235.096508</v>
      </c>
      <c r="Q3241">
        <v>0</v>
      </c>
      <c r="S3241" s="69">
        <v>340.64341899999999</v>
      </c>
      <c r="T3241">
        <v>0</v>
      </c>
      <c r="U3241">
        <v>1.3556999999999999</v>
      </c>
      <c r="V3241" s="51">
        <v>5</v>
      </c>
      <c r="W3241" s="51">
        <v>6</v>
      </c>
      <c r="X3241" s="51">
        <v>28</v>
      </c>
    </row>
    <row r="3242" spans="1:24" x14ac:dyDescent="0.2">
      <c r="A3242">
        <v>73026</v>
      </c>
      <c r="B3242" t="s">
        <v>2025</v>
      </c>
      <c r="C3242" t="s">
        <v>2021</v>
      </c>
      <c r="D3242">
        <v>2018</v>
      </c>
      <c r="E3242" t="str">
        <f t="shared" si="50"/>
        <v>730262018</v>
      </c>
      <c r="F3242">
        <v>8697</v>
      </c>
      <c r="G3242" t="str">
        <f>VLOOKUP($A3242,CATMUN!$B$2:$C$1123,2,0)</f>
        <v>Alto</v>
      </c>
      <c r="H3242" t="str">
        <f>VLOOKUP($A3242,CATMUN!$B$2:$D$1123,3,0)</f>
        <v>Municipios rurales</v>
      </c>
      <c r="I3242">
        <f>VLOOKUP($A3242,CATMUN!$B$2:$G$1123,4,0)</f>
        <v>0</v>
      </c>
      <c r="J3242">
        <f>VLOOKUP($A3242,CATMUN!$B$2:$G$1123,6,0)</f>
        <v>15</v>
      </c>
      <c r="K3242" s="69">
        <v>949.79456099999993</v>
      </c>
      <c r="L3242" s="69">
        <v>484.42117360951084</v>
      </c>
      <c r="M3242" s="69">
        <v>103.575087</v>
      </c>
      <c r="N3242" s="69">
        <v>23.02298234517821</v>
      </c>
      <c r="P3242" s="69">
        <v>235.096508</v>
      </c>
      <c r="Q3242">
        <v>0</v>
      </c>
      <c r="R3242">
        <v>74.065259000000012</v>
      </c>
      <c r="S3242" s="69">
        <v>340.64341899999999</v>
      </c>
      <c r="V3242" s="51">
        <v>5</v>
      </c>
      <c r="W3242" s="51">
        <v>31</v>
      </c>
      <c r="X3242" s="51">
        <v>28</v>
      </c>
    </row>
    <row r="3243" spans="1:24" x14ac:dyDescent="0.2">
      <c r="A3243">
        <v>73030</v>
      </c>
      <c r="B3243" t="s">
        <v>2026</v>
      </c>
      <c r="C3243" t="s">
        <v>2021</v>
      </c>
      <c r="D3243">
        <v>2018</v>
      </c>
      <c r="E3243" t="str">
        <f t="shared" si="50"/>
        <v>730302018</v>
      </c>
      <c r="F3243">
        <v>6657</v>
      </c>
      <c r="G3243" t="str">
        <f>VLOOKUP($A3243,CATMUN!$B$2:$C$1123,2,0)</f>
        <v>Alto</v>
      </c>
      <c r="H3243" t="str">
        <f>VLOOKUP($A3243,CATMUN!$B$2:$D$1123,3,0)</f>
        <v>Municipios rurales</v>
      </c>
      <c r="I3243">
        <f>VLOOKUP($A3243,CATMUN!$B$2:$G$1123,4,0)</f>
        <v>0</v>
      </c>
      <c r="J3243">
        <f>VLOOKUP($A3243,CATMUN!$B$2:$G$1123,6,0)</f>
        <v>15</v>
      </c>
      <c r="K3243" s="69">
        <v>678.10419100000001</v>
      </c>
      <c r="L3243" s="69">
        <v>484.42117360951084</v>
      </c>
      <c r="N3243" s="69">
        <v>23.02298234517821</v>
      </c>
      <c r="P3243" s="69">
        <v>235.096508</v>
      </c>
      <c r="Q3243">
        <v>0</v>
      </c>
      <c r="S3243" s="69">
        <v>340.64341899999999</v>
      </c>
      <c r="T3243">
        <v>0</v>
      </c>
      <c r="V3243" s="51">
        <v>5</v>
      </c>
      <c r="W3243" s="51">
        <v>40</v>
      </c>
      <c r="X3243" s="51">
        <v>28</v>
      </c>
    </row>
    <row r="3244" spans="1:24" x14ac:dyDescent="0.2">
      <c r="A3244">
        <v>73043</v>
      </c>
      <c r="B3244" t="s">
        <v>2027</v>
      </c>
      <c r="C3244" t="s">
        <v>2021</v>
      </c>
      <c r="D3244">
        <v>2018</v>
      </c>
      <c r="E3244" t="str">
        <f t="shared" si="50"/>
        <v>730432018</v>
      </c>
      <c r="F3244">
        <v>10217</v>
      </c>
      <c r="G3244" t="str">
        <f>VLOOKUP($A3244,CATMUN!$B$2:$C$1123,2,0)</f>
        <v>Bajo</v>
      </c>
      <c r="H3244" t="str">
        <f>VLOOKUP($A3244,CATMUN!$B$2:$D$1123,3,0)</f>
        <v>Municipios rurales</v>
      </c>
      <c r="I3244">
        <f>VLOOKUP($A3244,CATMUN!$B$2:$G$1123,4,0)</f>
        <v>0</v>
      </c>
      <c r="J3244">
        <f>VLOOKUP($A3244,CATMUN!$B$2:$G$1123,6,0)</f>
        <v>15</v>
      </c>
      <c r="K3244" s="69">
        <v>137.45474999999999</v>
      </c>
      <c r="L3244" s="69">
        <v>484.42117360951084</v>
      </c>
      <c r="M3244" s="69">
        <v>5.2500000000000008E-4</v>
      </c>
      <c r="N3244" s="69">
        <v>23.02298234517821</v>
      </c>
      <c r="P3244" s="69">
        <v>235.096508</v>
      </c>
      <c r="Q3244">
        <v>0</v>
      </c>
      <c r="S3244" s="69">
        <v>340.64341899999999</v>
      </c>
      <c r="T3244">
        <v>0</v>
      </c>
      <c r="V3244" s="51">
        <v>5</v>
      </c>
      <c r="W3244" s="51">
        <v>8</v>
      </c>
      <c r="X3244" s="51">
        <v>28</v>
      </c>
    </row>
    <row r="3245" spans="1:24" x14ac:dyDescent="0.2">
      <c r="A3245">
        <v>73055</v>
      </c>
      <c r="B3245" t="s">
        <v>2028</v>
      </c>
      <c r="C3245" t="s">
        <v>2021</v>
      </c>
      <c r="D3245">
        <v>2018</v>
      </c>
      <c r="E3245" t="str">
        <f t="shared" si="50"/>
        <v>730552018</v>
      </c>
      <c r="F3245">
        <v>12696</v>
      </c>
      <c r="G3245" t="str">
        <f>VLOOKUP($A3245,CATMUN!$B$2:$C$1123,2,0)</f>
        <v>Alto</v>
      </c>
      <c r="H3245" t="str">
        <f>VLOOKUP($A3245,CATMUN!$B$2:$D$1123,3,0)</f>
        <v>Municipios rurales</v>
      </c>
      <c r="I3245">
        <f>VLOOKUP($A3245,CATMUN!$B$2:$G$1123,4,0)</f>
        <v>0</v>
      </c>
      <c r="J3245">
        <f>VLOOKUP($A3245,CATMUN!$B$2:$G$1123,6,0)</f>
        <v>15</v>
      </c>
      <c r="K3245" s="69">
        <v>914.03635099999997</v>
      </c>
      <c r="L3245" s="69">
        <v>484.42117360951084</v>
      </c>
      <c r="M3245" s="69">
        <v>13.147399999999999</v>
      </c>
      <c r="N3245" s="69">
        <v>23.02298234517821</v>
      </c>
      <c r="P3245" s="69">
        <v>235.096508</v>
      </c>
      <c r="Q3245">
        <v>0</v>
      </c>
      <c r="S3245" s="69">
        <v>340.64341899999999</v>
      </c>
      <c r="T3245">
        <v>0</v>
      </c>
      <c r="V3245" s="51">
        <v>5</v>
      </c>
      <c r="W3245" s="51">
        <v>22</v>
      </c>
      <c r="X3245" s="51">
        <v>28</v>
      </c>
    </row>
    <row r="3246" spans="1:24" x14ac:dyDescent="0.2">
      <c r="A3246">
        <v>73067</v>
      </c>
      <c r="B3246" t="s">
        <v>2029</v>
      </c>
      <c r="C3246" t="s">
        <v>2021</v>
      </c>
      <c r="D3246">
        <v>2018</v>
      </c>
      <c r="E3246" t="str">
        <f t="shared" si="50"/>
        <v>730672018</v>
      </c>
      <c r="F3246">
        <v>19330</v>
      </c>
      <c r="G3246" t="str">
        <f>VLOOKUP($A3246,CATMUN!$B$2:$C$1123,2,0)</f>
        <v>Bajo</v>
      </c>
      <c r="H3246" t="str">
        <f>VLOOKUP($A3246,CATMUN!$B$2:$D$1123,3,0)</f>
        <v>Municipios rurales</v>
      </c>
      <c r="I3246">
        <f>VLOOKUP($A3246,CATMUN!$B$2:$G$1123,4,0)</f>
        <v>0</v>
      </c>
      <c r="J3246">
        <f>VLOOKUP($A3246,CATMUN!$B$2:$G$1123,6,0)</f>
        <v>15</v>
      </c>
      <c r="K3246" s="69">
        <v>300.90926299999995</v>
      </c>
      <c r="L3246" s="69">
        <v>484.42117360951084</v>
      </c>
      <c r="M3246" s="69">
        <v>0.42308999999999997</v>
      </c>
      <c r="N3246" s="69">
        <v>23.02298234517821</v>
      </c>
      <c r="P3246" s="69">
        <v>235.096508</v>
      </c>
      <c r="Q3246">
        <v>0</v>
      </c>
      <c r="S3246" s="69">
        <v>340.64341899999999</v>
      </c>
      <c r="T3246">
        <v>0</v>
      </c>
      <c r="V3246" s="51">
        <v>5</v>
      </c>
      <c r="W3246" s="51">
        <v>4</v>
      </c>
      <c r="X3246" s="51">
        <v>28</v>
      </c>
    </row>
    <row r="3247" spans="1:24" x14ac:dyDescent="0.2">
      <c r="A3247">
        <v>73124</v>
      </c>
      <c r="B3247" t="s">
        <v>2030</v>
      </c>
      <c r="C3247" t="s">
        <v>2021</v>
      </c>
      <c r="D3247">
        <v>2018</v>
      </c>
      <c r="E3247" t="str">
        <f t="shared" si="50"/>
        <v>731242018</v>
      </c>
      <c r="F3247">
        <v>18471</v>
      </c>
      <c r="G3247" t="str">
        <f>VLOOKUP($A3247,CATMUN!$B$2:$C$1123,2,0)</f>
        <v>Medio</v>
      </c>
      <c r="H3247" t="str">
        <f>VLOOKUP($A3247,CATMUN!$B$2:$D$1123,3,0)</f>
        <v>Municipios rurales</v>
      </c>
      <c r="I3247">
        <f>VLOOKUP($A3247,CATMUN!$B$2:$G$1123,4,0)</f>
        <v>0</v>
      </c>
      <c r="J3247">
        <f>VLOOKUP($A3247,CATMUN!$B$2:$G$1123,6,0)</f>
        <v>15</v>
      </c>
      <c r="K3247" s="69">
        <v>712.53491000000008</v>
      </c>
      <c r="L3247" s="69">
        <v>484.42117360951084</v>
      </c>
      <c r="M3247" s="69">
        <v>7.744624</v>
      </c>
      <c r="N3247" s="69">
        <v>23.02298234517821</v>
      </c>
      <c r="P3247" s="69">
        <v>235.096508</v>
      </c>
      <c r="Q3247">
        <v>0</v>
      </c>
      <c r="S3247" s="69">
        <v>340.64341899999999</v>
      </c>
      <c r="T3247">
        <v>0</v>
      </c>
      <c r="V3247" s="51">
        <v>5</v>
      </c>
      <c r="W3247" s="51">
        <v>236</v>
      </c>
      <c r="X3247" s="51">
        <v>28</v>
      </c>
    </row>
    <row r="3248" spans="1:24" x14ac:dyDescent="0.2">
      <c r="A3248">
        <v>73148</v>
      </c>
      <c r="B3248" t="s">
        <v>2031</v>
      </c>
      <c r="C3248" t="s">
        <v>2021</v>
      </c>
      <c r="D3248">
        <v>2018</v>
      </c>
      <c r="E3248" t="str">
        <f t="shared" si="50"/>
        <v>731482018</v>
      </c>
      <c r="F3248">
        <v>10117</v>
      </c>
      <c r="G3248" t="str">
        <f>VLOOKUP($A3248,CATMUN!$B$2:$C$1123,2,0)</f>
        <v>Alto</v>
      </c>
      <c r="H3248" t="str">
        <f>VLOOKUP($A3248,CATMUN!$B$2:$D$1123,3,0)</f>
        <v>Municipios rurales</v>
      </c>
      <c r="I3248">
        <f>VLOOKUP($A3248,CATMUN!$B$2:$G$1123,4,0)</f>
        <v>0</v>
      </c>
      <c r="J3248">
        <f>VLOOKUP($A3248,CATMUN!$B$2:$G$1123,6,0)</f>
        <v>15</v>
      </c>
      <c r="K3248" s="69">
        <v>2062.1155910000002</v>
      </c>
      <c r="L3248" s="69">
        <v>484.42117360951084</v>
      </c>
      <c r="M3248" s="69">
        <v>469.59805</v>
      </c>
      <c r="N3248" s="69">
        <v>23.02298234517821</v>
      </c>
      <c r="O3248" s="69">
        <v>235.096508</v>
      </c>
      <c r="P3248" s="69">
        <v>235.096508</v>
      </c>
      <c r="Q3248">
        <v>1</v>
      </c>
      <c r="S3248" s="69">
        <v>340.64341899999999</v>
      </c>
      <c r="T3248">
        <v>0</v>
      </c>
      <c r="V3248" s="51">
        <v>3</v>
      </c>
      <c r="W3248" s="51">
        <v>27</v>
      </c>
      <c r="X3248" s="51">
        <v>31</v>
      </c>
    </row>
    <row r="3249" spans="1:24" x14ac:dyDescent="0.2">
      <c r="A3249">
        <v>73152</v>
      </c>
      <c r="B3249" t="s">
        <v>2032</v>
      </c>
      <c r="C3249" t="s">
        <v>2021</v>
      </c>
      <c r="D3249">
        <v>2018</v>
      </c>
      <c r="E3249" t="str">
        <f t="shared" si="50"/>
        <v>731522018</v>
      </c>
      <c r="F3249">
        <v>6373</v>
      </c>
      <c r="G3249" t="str">
        <f>VLOOKUP($A3249,CATMUN!$B$2:$C$1123,2,0)</f>
        <v>Medio</v>
      </c>
      <c r="H3249" t="str">
        <f>VLOOKUP($A3249,CATMUN!$B$2:$D$1123,3,0)</f>
        <v>Municipios rurales</v>
      </c>
      <c r="I3249">
        <f>VLOOKUP($A3249,CATMUN!$B$2:$G$1123,4,0)</f>
        <v>0</v>
      </c>
      <c r="J3249">
        <f>VLOOKUP($A3249,CATMUN!$B$2:$G$1123,6,0)</f>
        <v>15</v>
      </c>
      <c r="K3249" s="69">
        <v>59.481188000000003</v>
      </c>
      <c r="L3249" s="69">
        <v>484.42117360951084</v>
      </c>
      <c r="M3249" s="69">
        <v>0.69011</v>
      </c>
      <c r="N3249" s="69">
        <v>23.02298234517821</v>
      </c>
      <c r="P3249" s="69">
        <v>235.096508</v>
      </c>
      <c r="Q3249">
        <v>0</v>
      </c>
      <c r="S3249" s="69">
        <v>340.64341899999999</v>
      </c>
      <c r="T3249">
        <v>0</v>
      </c>
      <c r="V3249" s="51">
        <v>5</v>
      </c>
      <c r="W3249" s="51">
        <v>4</v>
      </c>
      <c r="X3249" s="51">
        <v>28</v>
      </c>
    </row>
    <row r="3250" spans="1:24" x14ac:dyDescent="0.2">
      <c r="A3250">
        <v>73200</v>
      </c>
      <c r="B3250" t="s">
        <v>2034</v>
      </c>
      <c r="C3250" t="s">
        <v>2021</v>
      </c>
      <c r="D3250">
        <v>2018</v>
      </c>
      <c r="E3250" t="str">
        <f t="shared" si="50"/>
        <v>732002018</v>
      </c>
      <c r="F3250">
        <v>8248</v>
      </c>
      <c r="G3250" t="str">
        <f>VLOOKUP($A3250,CATMUN!$B$2:$C$1123,2,0)</f>
        <v>Medio</v>
      </c>
      <c r="H3250" t="str">
        <f>VLOOKUP($A3250,CATMUN!$B$2:$D$1123,3,0)</f>
        <v>Municipios rurales</v>
      </c>
      <c r="I3250">
        <f>VLOOKUP($A3250,CATMUN!$B$2:$G$1123,4,0)</f>
        <v>0</v>
      </c>
      <c r="J3250">
        <f>VLOOKUP($A3250,CATMUN!$B$2:$G$1123,6,0)</f>
        <v>15</v>
      </c>
      <c r="K3250" s="69">
        <v>207.51981000000001</v>
      </c>
      <c r="L3250" s="69">
        <v>484.42117360951084</v>
      </c>
      <c r="M3250" s="69">
        <v>1.7107999999999999</v>
      </c>
      <c r="N3250" s="69">
        <v>23.02298234517821</v>
      </c>
      <c r="P3250" s="69">
        <v>235.096508</v>
      </c>
      <c r="Q3250">
        <v>0</v>
      </c>
      <c r="S3250" s="69">
        <v>340.64341899999999</v>
      </c>
      <c r="T3250">
        <v>0</v>
      </c>
      <c r="U3250">
        <v>0.90321099999999999</v>
      </c>
      <c r="V3250" s="51">
        <v>5</v>
      </c>
      <c r="W3250" s="51">
        <v>108</v>
      </c>
      <c r="X3250" s="51">
        <v>28</v>
      </c>
    </row>
    <row r="3251" spans="1:24" x14ac:dyDescent="0.2">
      <c r="A3251">
        <v>73217</v>
      </c>
      <c r="B3251" t="s">
        <v>2035</v>
      </c>
      <c r="C3251" t="s">
        <v>2021</v>
      </c>
      <c r="D3251">
        <v>2018</v>
      </c>
      <c r="E3251" t="str">
        <f t="shared" si="50"/>
        <v>732172018</v>
      </c>
      <c r="F3251">
        <v>22813</v>
      </c>
      <c r="G3251" t="str">
        <f>VLOOKUP($A3251,CATMUN!$B$2:$C$1123,2,0)</f>
        <v>Bajo</v>
      </c>
      <c r="H3251" t="str">
        <f>VLOOKUP($A3251,CATMUN!$B$2:$D$1123,3,0)</f>
        <v>Municipios rurales</v>
      </c>
      <c r="I3251">
        <f>VLOOKUP($A3251,CATMUN!$B$2:$G$1123,4,0)</f>
        <v>0</v>
      </c>
      <c r="J3251">
        <f>VLOOKUP($A3251,CATMUN!$B$2:$G$1123,6,0)</f>
        <v>15</v>
      </c>
      <c r="K3251" s="69">
        <v>399.747117</v>
      </c>
      <c r="L3251" s="69">
        <v>484.42117360951084</v>
      </c>
      <c r="N3251" s="69">
        <v>23.02298234517821</v>
      </c>
      <c r="P3251" s="69">
        <v>235.096508</v>
      </c>
      <c r="Q3251">
        <v>0</v>
      </c>
      <c r="S3251" s="69">
        <v>340.64341899999999</v>
      </c>
      <c r="T3251">
        <v>0</v>
      </c>
      <c r="V3251" s="51">
        <v>5</v>
      </c>
      <c r="W3251" s="51">
        <v>0</v>
      </c>
      <c r="X3251" s="51">
        <v>28</v>
      </c>
    </row>
    <row r="3252" spans="1:24" x14ac:dyDescent="0.2">
      <c r="A3252">
        <v>73226</v>
      </c>
      <c r="B3252" t="s">
        <v>2036</v>
      </c>
      <c r="C3252" t="s">
        <v>2021</v>
      </c>
      <c r="D3252">
        <v>2018</v>
      </c>
      <c r="E3252" t="str">
        <f t="shared" si="50"/>
        <v>732262018</v>
      </c>
      <c r="F3252">
        <v>8745</v>
      </c>
      <c r="G3252" t="str">
        <f>VLOOKUP($A3252,CATMUN!$B$2:$C$1123,2,0)</f>
        <v>Medio</v>
      </c>
      <c r="H3252" t="str">
        <f>VLOOKUP($A3252,CATMUN!$B$2:$D$1123,3,0)</f>
        <v>Municipios rurales</v>
      </c>
      <c r="I3252">
        <f>VLOOKUP($A3252,CATMUN!$B$2:$G$1123,4,0)</f>
        <v>0</v>
      </c>
      <c r="J3252">
        <f>VLOOKUP($A3252,CATMUN!$B$2:$G$1123,6,0)</f>
        <v>15</v>
      </c>
      <c r="K3252" s="69">
        <v>181.026836</v>
      </c>
      <c r="L3252" s="69">
        <v>484.42117360951084</v>
      </c>
      <c r="M3252" s="69">
        <v>10.819834999999999</v>
      </c>
      <c r="N3252" s="69">
        <v>23.02298234517821</v>
      </c>
      <c r="P3252" s="69">
        <v>235.096508</v>
      </c>
      <c r="Q3252">
        <v>0</v>
      </c>
      <c r="S3252" s="69">
        <v>340.64341899999999</v>
      </c>
      <c r="T3252">
        <v>0</v>
      </c>
      <c r="V3252" s="51">
        <v>5</v>
      </c>
      <c r="W3252" s="51">
        <v>7</v>
      </c>
      <c r="X3252" s="51">
        <v>28</v>
      </c>
    </row>
    <row r="3253" spans="1:24" x14ac:dyDescent="0.2">
      <c r="A3253">
        <v>73236</v>
      </c>
      <c r="B3253" t="s">
        <v>2037</v>
      </c>
      <c r="C3253" t="s">
        <v>2021</v>
      </c>
      <c r="D3253">
        <v>2018</v>
      </c>
      <c r="E3253" t="str">
        <f t="shared" si="50"/>
        <v>732362018</v>
      </c>
      <c r="F3253">
        <v>8359</v>
      </c>
      <c r="G3253" t="str">
        <f>VLOOKUP($A3253,CATMUN!$B$2:$C$1123,2,0)</f>
        <v>Medio</v>
      </c>
      <c r="H3253" t="str">
        <f>VLOOKUP($A3253,CATMUN!$B$2:$D$1123,3,0)</f>
        <v>Municipios rurales</v>
      </c>
      <c r="I3253">
        <f>VLOOKUP($A3253,CATMUN!$B$2:$G$1123,4,0)</f>
        <v>0</v>
      </c>
      <c r="J3253">
        <f>VLOOKUP($A3253,CATMUN!$B$2:$G$1123,6,0)</f>
        <v>15</v>
      </c>
      <c r="K3253" s="69">
        <v>90.964551</v>
      </c>
      <c r="L3253" s="69">
        <v>484.42117360951084</v>
      </c>
      <c r="M3253" s="69">
        <v>0.82868499999999989</v>
      </c>
      <c r="N3253" s="69">
        <v>23.02298234517821</v>
      </c>
      <c r="P3253" s="69">
        <v>235.096508</v>
      </c>
      <c r="Q3253">
        <v>0</v>
      </c>
      <c r="S3253" s="69">
        <v>340.64341899999999</v>
      </c>
      <c r="T3253">
        <v>0</v>
      </c>
      <c r="V3253" s="51">
        <v>5</v>
      </c>
      <c r="W3253" s="51">
        <v>15</v>
      </c>
      <c r="X3253" s="51">
        <v>28</v>
      </c>
    </row>
    <row r="3254" spans="1:24" x14ac:dyDescent="0.2">
      <c r="A3254">
        <v>73270</v>
      </c>
      <c r="B3254" t="s">
        <v>2039</v>
      </c>
      <c r="C3254" t="s">
        <v>2021</v>
      </c>
      <c r="D3254">
        <v>2018</v>
      </c>
      <c r="E3254" t="str">
        <f t="shared" si="50"/>
        <v>732702018</v>
      </c>
      <c r="F3254">
        <v>7693</v>
      </c>
      <c r="G3254" t="str">
        <f>VLOOKUP($A3254,CATMUN!$B$2:$C$1123,2,0)</f>
        <v>Bajo</v>
      </c>
      <c r="H3254" t="str">
        <f>VLOOKUP($A3254,CATMUN!$B$2:$D$1123,3,0)</f>
        <v>Municipios rurales</v>
      </c>
      <c r="I3254">
        <f>VLOOKUP($A3254,CATMUN!$B$2:$G$1123,4,0)</f>
        <v>0</v>
      </c>
      <c r="J3254">
        <f>VLOOKUP($A3254,CATMUN!$B$2:$G$1123,6,0)</f>
        <v>15</v>
      </c>
      <c r="K3254" s="69">
        <v>162.60079199999998</v>
      </c>
      <c r="L3254" s="69">
        <v>484.42117360951084</v>
      </c>
      <c r="M3254" s="69">
        <v>4.7013419999999995</v>
      </c>
      <c r="N3254" s="69">
        <v>23.02298234517821</v>
      </c>
      <c r="P3254" s="69">
        <v>235.096508</v>
      </c>
      <c r="Q3254">
        <v>0</v>
      </c>
      <c r="S3254" s="69">
        <v>340.64341899999999</v>
      </c>
      <c r="T3254">
        <v>0</v>
      </c>
      <c r="V3254" s="51">
        <v>5</v>
      </c>
      <c r="W3254" s="51">
        <v>5</v>
      </c>
      <c r="X3254" s="51">
        <v>28</v>
      </c>
    </row>
    <row r="3255" spans="1:24" x14ac:dyDescent="0.2">
      <c r="A3255">
        <v>73347</v>
      </c>
      <c r="B3255" t="s">
        <v>2043</v>
      </c>
      <c r="C3255" t="s">
        <v>2021</v>
      </c>
      <c r="D3255">
        <v>2018</v>
      </c>
      <c r="E3255" t="str">
        <f t="shared" si="50"/>
        <v>733472018</v>
      </c>
      <c r="F3255">
        <v>7363</v>
      </c>
      <c r="G3255" t="str">
        <f>VLOOKUP($A3255,CATMUN!$B$2:$C$1123,2,0)</f>
        <v>Bajo</v>
      </c>
      <c r="H3255" t="str">
        <f>VLOOKUP($A3255,CATMUN!$B$2:$D$1123,3,0)</f>
        <v>Municipios rurales</v>
      </c>
      <c r="I3255">
        <f>VLOOKUP($A3255,CATMUN!$B$2:$G$1123,4,0)</f>
        <v>0</v>
      </c>
      <c r="J3255">
        <f>VLOOKUP($A3255,CATMUN!$B$2:$G$1123,6,0)</f>
        <v>15</v>
      </c>
      <c r="K3255" s="69">
        <v>127.720392</v>
      </c>
      <c r="L3255" s="69">
        <v>484.42117360951084</v>
      </c>
      <c r="M3255" s="69">
        <v>0.23059200000000002</v>
      </c>
      <c r="N3255" s="69">
        <v>23.02298234517821</v>
      </c>
      <c r="P3255" s="69">
        <v>235.096508</v>
      </c>
      <c r="Q3255">
        <v>0</v>
      </c>
      <c r="S3255" s="69">
        <v>340.64341899999999</v>
      </c>
      <c r="T3255">
        <v>0</v>
      </c>
      <c r="V3255" s="51">
        <v>5</v>
      </c>
      <c r="W3255" s="51">
        <v>4</v>
      </c>
      <c r="X3255" s="51">
        <v>28</v>
      </c>
    </row>
    <row r="3256" spans="1:24" x14ac:dyDescent="0.2">
      <c r="A3256">
        <v>73461</v>
      </c>
      <c r="B3256" t="s">
        <v>2050</v>
      </c>
      <c r="C3256" t="s">
        <v>2021</v>
      </c>
      <c r="D3256">
        <v>2018</v>
      </c>
      <c r="E3256" t="str">
        <f t="shared" si="50"/>
        <v>734612018</v>
      </c>
      <c r="F3256">
        <v>4113</v>
      </c>
      <c r="G3256" t="str">
        <f>VLOOKUP($A3256,CATMUN!$B$2:$C$1123,2,0)</f>
        <v>Bajo</v>
      </c>
      <c r="H3256" t="str">
        <f>VLOOKUP($A3256,CATMUN!$B$2:$D$1123,3,0)</f>
        <v>Municipios rurales</v>
      </c>
      <c r="I3256">
        <f>VLOOKUP($A3256,CATMUN!$B$2:$G$1123,4,0)</f>
        <v>0</v>
      </c>
      <c r="J3256">
        <f>VLOOKUP($A3256,CATMUN!$B$2:$G$1123,6,0)</f>
        <v>15</v>
      </c>
      <c r="K3256" s="69">
        <v>168.557095</v>
      </c>
      <c r="L3256" s="69">
        <v>484.42117360951084</v>
      </c>
      <c r="M3256" s="69">
        <v>0.57230100000000006</v>
      </c>
      <c r="N3256" s="69">
        <v>23.02298234517821</v>
      </c>
      <c r="P3256" s="69">
        <v>235.096508</v>
      </c>
      <c r="Q3256">
        <v>0</v>
      </c>
      <c r="S3256" s="69">
        <v>340.64341899999999</v>
      </c>
      <c r="T3256">
        <v>0</v>
      </c>
      <c r="V3256" s="51">
        <v>5</v>
      </c>
      <c r="W3256" s="51">
        <v>4</v>
      </c>
      <c r="X3256" s="51">
        <v>28</v>
      </c>
    </row>
    <row r="3257" spans="1:24" x14ac:dyDescent="0.2">
      <c r="A3257">
        <v>73483</v>
      </c>
      <c r="B3257" t="s">
        <v>2051</v>
      </c>
      <c r="C3257" t="s">
        <v>2021</v>
      </c>
      <c r="D3257">
        <v>2018</v>
      </c>
      <c r="E3257" t="str">
        <f t="shared" si="50"/>
        <v>734832018</v>
      </c>
      <c r="F3257">
        <v>14835</v>
      </c>
      <c r="G3257" t="str">
        <f>VLOOKUP($A3257,CATMUN!$B$2:$C$1123,2,0)</f>
        <v>Bajo</v>
      </c>
      <c r="H3257" t="str">
        <f>VLOOKUP($A3257,CATMUN!$B$2:$D$1123,3,0)</f>
        <v>Municipios rurales</v>
      </c>
      <c r="I3257">
        <f>VLOOKUP($A3257,CATMUN!$B$2:$G$1123,4,0)</f>
        <v>0</v>
      </c>
      <c r="J3257">
        <f>VLOOKUP($A3257,CATMUN!$B$2:$G$1123,6,0)</f>
        <v>15</v>
      </c>
      <c r="K3257" s="69">
        <v>268.99268000000001</v>
      </c>
      <c r="L3257" s="69">
        <v>484.42117360951084</v>
      </c>
      <c r="M3257" s="69">
        <v>0</v>
      </c>
      <c r="N3257" s="69">
        <v>23.02298234517821</v>
      </c>
      <c r="P3257" s="69">
        <v>235.096508</v>
      </c>
      <c r="Q3257">
        <v>0</v>
      </c>
      <c r="S3257" s="69">
        <v>340.64341899999999</v>
      </c>
      <c r="T3257">
        <v>0</v>
      </c>
      <c r="U3257">
        <v>2.605E-2</v>
      </c>
      <c r="V3257" s="51">
        <v>5</v>
      </c>
      <c r="W3257" s="51">
        <v>27</v>
      </c>
      <c r="X3257" s="51">
        <v>28</v>
      </c>
    </row>
    <row r="3258" spans="1:24" x14ac:dyDescent="0.2">
      <c r="A3258">
        <v>73504</v>
      </c>
      <c r="B3258" t="s">
        <v>2052</v>
      </c>
      <c r="C3258" t="s">
        <v>2021</v>
      </c>
      <c r="D3258">
        <v>2018</v>
      </c>
      <c r="E3258" t="str">
        <f t="shared" si="50"/>
        <v>735042018</v>
      </c>
      <c r="F3258">
        <v>34607</v>
      </c>
      <c r="G3258" t="str">
        <f>VLOOKUP($A3258,CATMUN!$B$2:$C$1123,2,0)</f>
        <v>Medio</v>
      </c>
      <c r="H3258" t="str">
        <f>VLOOKUP($A3258,CATMUN!$B$2:$D$1123,3,0)</f>
        <v>Municipios rurales</v>
      </c>
      <c r="I3258">
        <f>VLOOKUP($A3258,CATMUN!$B$2:$G$1123,4,0)</f>
        <v>0</v>
      </c>
      <c r="J3258">
        <f>VLOOKUP($A3258,CATMUN!$B$2:$G$1123,6,0)</f>
        <v>15</v>
      </c>
      <c r="K3258" s="69">
        <v>427.46895400000005</v>
      </c>
      <c r="L3258" s="69">
        <v>484.42117360951084</v>
      </c>
      <c r="M3258" s="69">
        <v>14.912210999999999</v>
      </c>
      <c r="N3258" s="69">
        <v>23.02298234517821</v>
      </c>
      <c r="P3258" s="69">
        <v>235.096508</v>
      </c>
      <c r="Q3258">
        <v>0</v>
      </c>
      <c r="S3258" s="69">
        <v>340.64341899999999</v>
      </c>
      <c r="T3258">
        <v>0</v>
      </c>
      <c r="V3258" s="51">
        <v>5</v>
      </c>
      <c r="W3258" s="51">
        <v>21</v>
      </c>
      <c r="X3258" s="51">
        <v>28</v>
      </c>
    </row>
    <row r="3259" spans="1:24" x14ac:dyDescent="0.2">
      <c r="A3259">
        <v>73547</v>
      </c>
      <c r="B3259" t="s">
        <v>2054</v>
      </c>
      <c r="C3259" t="s">
        <v>2021</v>
      </c>
      <c r="D3259">
        <v>2018</v>
      </c>
      <c r="E3259" t="str">
        <f t="shared" si="50"/>
        <v>735472018</v>
      </c>
      <c r="F3259">
        <v>6711</v>
      </c>
      <c r="G3259" t="str">
        <f>VLOOKUP($A3259,CATMUN!$B$2:$C$1123,2,0)</f>
        <v>Medio</v>
      </c>
      <c r="H3259" t="str">
        <f>VLOOKUP($A3259,CATMUN!$B$2:$D$1123,3,0)</f>
        <v>Municipios rurales</v>
      </c>
      <c r="I3259">
        <f>VLOOKUP($A3259,CATMUN!$B$2:$G$1123,4,0)</f>
        <v>0</v>
      </c>
      <c r="J3259">
        <f>VLOOKUP($A3259,CATMUN!$B$2:$G$1123,6,0)</f>
        <v>15</v>
      </c>
      <c r="K3259" s="69">
        <v>182.58025800000001</v>
      </c>
      <c r="L3259" s="69">
        <v>484.42117360951084</v>
      </c>
      <c r="M3259" s="69">
        <v>0</v>
      </c>
      <c r="N3259" s="69">
        <v>23.02298234517821</v>
      </c>
      <c r="P3259" s="69">
        <v>235.096508</v>
      </c>
      <c r="Q3259">
        <v>0</v>
      </c>
      <c r="S3259" s="69">
        <v>340.64341899999999</v>
      </c>
      <c r="T3259">
        <v>0</v>
      </c>
      <c r="V3259" s="51">
        <v>5</v>
      </c>
      <c r="W3259" s="51">
        <v>67</v>
      </c>
      <c r="X3259" s="51">
        <v>28</v>
      </c>
    </row>
    <row r="3260" spans="1:24" x14ac:dyDescent="0.2">
      <c r="A3260">
        <v>73555</v>
      </c>
      <c r="B3260" t="s">
        <v>2055</v>
      </c>
      <c r="C3260" t="s">
        <v>2021</v>
      </c>
      <c r="D3260">
        <v>2018</v>
      </c>
      <c r="E3260" t="str">
        <f t="shared" si="50"/>
        <v>735552018</v>
      </c>
      <c r="F3260">
        <v>25764</v>
      </c>
      <c r="G3260" t="str">
        <f>VLOOKUP($A3260,CATMUN!$B$2:$C$1123,2,0)</f>
        <v>Medio</v>
      </c>
      <c r="H3260" t="str">
        <f>VLOOKUP($A3260,CATMUN!$B$2:$D$1123,3,0)</f>
        <v>Municipios rurales</v>
      </c>
      <c r="I3260">
        <f>VLOOKUP($A3260,CATMUN!$B$2:$G$1123,4,0)</f>
        <v>0</v>
      </c>
      <c r="J3260">
        <f>VLOOKUP($A3260,CATMUN!$B$2:$G$1123,6,0)</f>
        <v>15</v>
      </c>
      <c r="K3260" s="69">
        <v>227.06369899999999</v>
      </c>
      <c r="L3260" s="69">
        <v>484.42117360951084</v>
      </c>
      <c r="M3260" s="69">
        <v>18.785837999999998</v>
      </c>
      <c r="N3260" s="69">
        <v>23.02298234517821</v>
      </c>
      <c r="P3260" s="69">
        <v>235.096508</v>
      </c>
      <c r="Q3260">
        <v>0</v>
      </c>
      <c r="S3260" s="69">
        <v>340.64341899999999</v>
      </c>
      <c r="T3260">
        <v>0</v>
      </c>
      <c r="V3260" s="51">
        <v>5</v>
      </c>
      <c r="W3260" s="51">
        <v>35</v>
      </c>
      <c r="X3260" s="51">
        <v>28</v>
      </c>
    </row>
    <row r="3261" spans="1:24" x14ac:dyDescent="0.2">
      <c r="A3261">
        <v>73563</v>
      </c>
      <c r="B3261" t="s">
        <v>2056</v>
      </c>
      <c r="C3261" t="s">
        <v>2021</v>
      </c>
      <c r="D3261">
        <v>2018</v>
      </c>
      <c r="E3261" t="str">
        <f t="shared" si="50"/>
        <v>735632018</v>
      </c>
      <c r="F3261">
        <v>8498</v>
      </c>
      <c r="G3261" t="str">
        <f>VLOOKUP($A3261,CATMUN!$B$2:$C$1123,2,0)</f>
        <v>Medio</v>
      </c>
      <c r="H3261" t="str">
        <f>VLOOKUP($A3261,CATMUN!$B$2:$D$1123,3,0)</f>
        <v>Municipios rurales</v>
      </c>
      <c r="I3261">
        <f>VLOOKUP($A3261,CATMUN!$B$2:$G$1123,4,0)</f>
        <v>0</v>
      </c>
      <c r="J3261">
        <f>VLOOKUP($A3261,CATMUN!$B$2:$G$1123,6,0)</f>
        <v>15</v>
      </c>
      <c r="K3261" s="69">
        <v>705.04064236000011</v>
      </c>
      <c r="L3261" s="69">
        <v>484.42117360951084</v>
      </c>
      <c r="N3261" s="69">
        <v>23.02298234517821</v>
      </c>
      <c r="P3261" s="69">
        <v>235.096508</v>
      </c>
      <c r="Q3261">
        <v>0</v>
      </c>
      <c r="S3261" s="69">
        <v>340.64341899999999</v>
      </c>
      <c r="T3261">
        <v>0</v>
      </c>
      <c r="U3261">
        <v>1.015593</v>
      </c>
      <c r="V3261" s="51">
        <v>3</v>
      </c>
      <c r="W3261" s="51">
        <v>10</v>
      </c>
      <c r="X3261" s="51">
        <v>31</v>
      </c>
    </row>
    <row r="3262" spans="1:24" x14ac:dyDescent="0.2">
      <c r="A3262">
        <v>73616</v>
      </c>
      <c r="B3262" t="s">
        <v>2058</v>
      </c>
      <c r="C3262" t="s">
        <v>2021</v>
      </c>
      <c r="D3262">
        <v>2018</v>
      </c>
      <c r="E3262" t="str">
        <f t="shared" si="50"/>
        <v>736162018</v>
      </c>
      <c r="F3262">
        <v>22771</v>
      </c>
      <c r="G3262" t="str">
        <f>VLOOKUP($A3262,CATMUN!$B$2:$C$1123,2,0)</f>
        <v>Medio</v>
      </c>
      <c r="H3262" t="str">
        <f>VLOOKUP($A3262,CATMUN!$B$2:$D$1123,3,0)</f>
        <v>Municipios rurales</v>
      </c>
      <c r="I3262">
        <f>VLOOKUP($A3262,CATMUN!$B$2:$G$1123,4,0)</f>
        <v>0</v>
      </c>
      <c r="J3262">
        <f>VLOOKUP($A3262,CATMUN!$B$2:$G$1123,6,0)</f>
        <v>15</v>
      </c>
      <c r="K3262" s="69">
        <v>92.241808999999989</v>
      </c>
      <c r="L3262" s="69">
        <v>484.42117360951084</v>
      </c>
      <c r="M3262" s="69">
        <v>2.5012379999999999</v>
      </c>
      <c r="N3262" s="69">
        <v>23.02298234517821</v>
      </c>
      <c r="P3262" s="69">
        <v>235.096508</v>
      </c>
      <c r="Q3262">
        <v>0</v>
      </c>
      <c r="S3262" s="69">
        <v>340.64341899999999</v>
      </c>
      <c r="T3262">
        <v>0</v>
      </c>
      <c r="V3262" s="51">
        <v>5</v>
      </c>
      <c r="W3262" s="51">
        <v>27</v>
      </c>
      <c r="X3262" s="51">
        <v>28</v>
      </c>
    </row>
    <row r="3263" spans="1:24" x14ac:dyDescent="0.2">
      <c r="A3263">
        <v>73622</v>
      </c>
      <c r="B3263" t="s">
        <v>2059</v>
      </c>
      <c r="C3263" t="s">
        <v>2021</v>
      </c>
      <c r="D3263">
        <v>2018</v>
      </c>
      <c r="E3263" t="str">
        <f t="shared" si="50"/>
        <v>736222018</v>
      </c>
      <c r="F3263">
        <v>5459</v>
      </c>
      <c r="G3263" t="str">
        <f>VLOOKUP($A3263,CATMUN!$B$2:$C$1123,2,0)</f>
        <v>Medio</v>
      </c>
      <c r="H3263" t="str">
        <f>VLOOKUP($A3263,CATMUN!$B$2:$D$1123,3,0)</f>
        <v>Municipios rurales</v>
      </c>
      <c r="I3263">
        <f>VLOOKUP($A3263,CATMUN!$B$2:$G$1123,4,0)</f>
        <v>0</v>
      </c>
      <c r="J3263">
        <f>VLOOKUP($A3263,CATMUN!$B$2:$G$1123,6,0)</f>
        <v>15</v>
      </c>
      <c r="K3263" s="69">
        <v>226.12783899999999</v>
      </c>
      <c r="L3263" s="69">
        <v>484.42117360951084</v>
      </c>
      <c r="N3263" s="69">
        <v>23.02298234517821</v>
      </c>
      <c r="P3263" s="69">
        <v>235.096508</v>
      </c>
      <c r="Q3263">
        <v>0</v>
      </c>
      <c r="S3263" s="69">
        <v>340.64341899999999</v>
      </c>
      <c r="T3263">
        <v>0</v>
      </c>
      <c r="V3263" s="51">
        <v>5</v>
      </c>
      <c r="W3263" s="51">
        <v>6</v>
      </c>
      <c r="X3263" s="51">
        <v>28</v>
      </c>
    </row>
    <row r="3264" spans="1:24" x14ac:dyDescent="0.2">
      <c r="A3264">
        <v>73624</v>
      </c>
      <c r="B3264" t="s">
        <v>2060</v>
      </c>
      <c r="C3264" t="s">
        <v>2021</v>
      </c>
      <c r="D3264">
        <v>2018</v>
      </c>
      <c r="E3264" t="str">
        <f t="shared" si="50"/>
        <v>736242018</v>
      </c>
      <c r="F3264">
        <v>21674</v>
      </c>
      <c r="G3264" t="str">
        <f>VLOOKUP($A3264,CATMUN!$B$2:$C$1123,2,0)</f>
        <v>Medio</v>
      </c>
      <c r="H3264" t="str">
        <f>VLOOKUP($A3264,CATMUN!$B$2:$D$1123,3,0)</f>
        <v>Municipios rurales</v>
      </c>
      <c r="I3264">
        <f>VLOOKUP($A3264,CATMUN!$B$2:$G$1123,4,0)</f>
        <v>0</v>
      </c>
      <c r="J3264">
        <f>VLOOKUP($A3264,CATMUN!$B$2:$G$1123,6,0)</f>
        <v>15</v>
      </c>
      <c r="K3264" s="69">
        <v>366.210825</v>
      </c>
      <c r="L3264" s="69">
        <v>484.42117360951084</v>
      </c>
      <c r="M3264" s="69">
        <v>15.571249999999999</v>
      </c>
      <c r="N3264" s="69">
        <v>23.02298234517821</v>
      </c>
      <c r="P3264" s="69">
        <v>235.096508</v>
      </c>
      <c r="Q3264">
        <v>0</v>
      </c>
      <c r="S3264" s="69">
        <v>340.64341899999999</v>
      </c>
      <c r="T3264">
        <v>0</v>
      </c>
      <c r="V3264" s="51">
        <v>1</v>
      </c>
      <c r="W3264" s="51">
        <v>31</v>
      </c>
      <c r="X3264" s="51">
        <v>136</v>
      </c>
    </row>
    <row r="3265" spans="1:24" x14ac:dyDescent="0.2">
      <c r="A3265">
        <v>73675</v>
      </c>
      <c r="B3265" t="s">
        <v>2062</v>
      </c>
      <c r="C3265" t="s">
        <v>2021</v>
      </c>
      <c r="D3265">
        <v>2018</v>
      </c>
      <c r="E3265" t="str">
        <f t="shared" si="50"/>
        <v>736752018</v>
      </c>
      <c r="F3265">
        <v>12896</v>
      </c>
      <c r="G3265" t="str">
        <f>VLOOKUP($A3265,CATMUN!$B$2:$C$1123,2,0)</f>
        <v>Bajo</v>
      </c>
      <c r="H3265" t="str">
        <f>VLOOKUP($A3265,CATMUN!$B$2:$D$1123,3,0)</f>
        <v>Municipios rurales</v>
      </c>
      <c r="I3265">
        <f>VLOOKUP($A3265,CATMUN!$B$2:$G$1123,4,0)</f>
        <v>0</v>
      </c>
      <c r="J3265">
        <f>VLOOKUP($A3265,CATMUN!$B$2:$G$1123,6,0)</f>
        <v>15</v>
      </c>
      <c r="K3265" s="69">
        <v>183.62328244</v>
      </c>
      <c r="L3265" s="69">
        <v>484.42117360951084</v>
      </c>
      <c r="N3265" s="69">
        <v>23.02298234517821</v>
      </c>
      <c r="P3265" s="69">
        <v>235.096508</v>
      </c>
      <c r="Q3265">
        <v>0</v>
      </c>
      <c r="S3265" s="69">
        <v>340.64341899999999</v>
      </c>
      <c r="T3265">
        <v>0</v>
      </c>
      <c r="V3265" s="51">
        <v>5</v>
      </c>
      <c r="W3265" s="51">
        <v>8</v>
      </c>
      <c r="X3265" s="51">
        <v>28</v>
      </c>
    </row>
    <row r="3266" spans="1:24" x14ac:dyDescent="0.2">
      <c r="A3266">
        <v>73678</v>
      </c>
      <c r="B3266" t="s">
        <v>2063</v>
      </c>
      <c r="C3266" t="s">
        <v>2021</v>
      </c>
      <c r="D3266">
        <v>2018</v>
      </c>
      <c r="E3266" t="str">
        <f t="shared" ref="E3266:E3329" si="51">A3266&amp;D3266</f>
        <v>736782018</v>
      </c>
      <c r="F3266">
        <v>13553</v>
      </c>
      <c r="G3266" t="str">
        <f>VLOOKUP($A3266,CATMUN!$B$2:$C$1123,2,0)</f>
        <v>Bajo</v>
      </c>
      <c r="H3266" t="str">
        <f>VLOOKUP($A3266,CATMUN!$B$2:$D$1123,3,0)</f>
        <v>Municipios rurales</v>
      </c>
      <c r="I3266">
        <f>VLOOKUP($A3266,CATMUN!$B$2:$G$1123,4,0)</f>
        <v>0</v>
      </c>
      <c r="J3266">
        <f>VLOOKUP($A3266,CATMUN!$B$2:$G$1123,6,0)</f>
        <v>15</v>
      </c>
      <c r="K3266" s="69">
        <v>244.06621900000002</v>
      </c>
      <c r="L3266" s="69">
        <v>484.42117360951084</v>
      </c>
      <c r="M3266" s="69">
        <v>19.955964000000002</v>
      </c>
      <c r="N3266" s="69">
        <v>23.02298234517821</v>
      </c>
      <c r="P3266" s="69">
        <v>235.096508</v>
      </c>
      <c r="Q3266">
        <v>0</v>
      </c>
      <c r="S3266" s="69">
        <v>340.64341899999999</v>
      </c>
      <c r="T3266">
        <v>0</v>
      </c>
      <c r="V3266" s="51">
        <v>5</v>
      </c>
      <c r="W3266" s="51">
        <v>27</v>
      </c>
      <c r="X3266" s="51">
        <v>28</v>
      </c>
    </row>
    <row r="3267" spans="1:24" x14ac:dyDescent="0.2">
      <c r="A3267">
        <v>73686</v>
      </c>
      <c r="B3267" t="s">
        <v>2064</v>
      </c>
      <c r="C3267" t="s">
        <v>2021</v>
      </c>
      <c r="D3267">
        <v>2018</v>
      </c>
      <c r="E3267" t="str">
        <f t="shared" si="51"/>
        <v>736862018</v>
      </c>
      <c r="F3267">
        <v>5769</v>
      </c>
      <c r="G3267" t="str">
        <f>VLOOKUP($A3267,CATMUN!$B$2:$C$1123,2,0)</f>
        <v>Medio</v>
      </c>
      <c r="H3267" t="str">
        <f>VLOOKUP($A3267,CATMUN!$B$2:$D$1123,3,0)</f>
        <v>Municipios rurales</v>
      </c>
      <c r="I3267">
        <f>VLOOKUP($A3267,CATMUN!$B$2:$G$1123,4,0)</f>
        <v>0</v>
      </c>
      <c r="J3267">
        <f>VLOOKUP($A3267,CATMUN!$B$2:$G$1123,6,0)</f>
        <v>15</v>
      </c>
      <c r="K3267" s="69">
        <v>85.326934999999992</v>
      </c>
      <c r="L3267" s="69">
        <v>484.42117360951084</v>
      </c>
      <c r="M3267" s="69">
        <v>0.47604099999999999</v>
      </c>
      <c r="N3267" s="69">
        <v>23.02298234517821</v>
      </c>
      <c r="P3267" s="69">
        <v>235.096508</v>
      </c>
      <c r="Q3267">
        <v>0</v>
      </c>
      <c r="S3267" s="69">
        <v>340.64341899999999</v>
      </c>
      <c r="T3267">
        <v>0</v>
      </c>
      <c r="V3267" s="51">
        <v>5</v>
      </c>
      <c r="W3267" s="51">
        <v>3</v>
      </c>
      <c r="X3267" s="51">
        <v>28</v>
      </c>
    </row>
    <row r="3268" spans="1:24" x14ac:dyDescent="0.2">
      <c r="A3268">
        <v>73686</v>
      </c>
      <c r="B3268" t="s">
        <v>2064</v>
      </c>
      <c r="C3268" t="s">
        <v>2021</v>
      </c>
      <c r="D3268">
        <v>2018</v>
      </c>
      <c r="E3268" t="str">
        <f t="shared" si="51"/>
        <v>736862018</v>
      </c>
      <c r="F3268">
        <v>5769</v>
      </c>
      <c r="G3268" t="str">
        <f>VLOOKUP($A3268,CATMUN!$B$2:$C$1123,2,0)</f>
        <v>Medio</v>
      </c>
      <c r="H3268" t="str">
        <f>VLOOKUP($A3268,CATMUN!$B$2:$D$1123,3,0)</f>
        <v>Municipios rurales</v>
      </c>
      <c r="I3268">
        <f>VLOOKUP($A3268,CATMUN!$B$2:$G$1123,4,0)</f>
        <v>0</v>
      </c>
      <c r="J3268">
        <f>VLOOKUP($A3268,CATMUN!$B$2:$G$1123,6,0)</f>
        <v>15</v>
      </c>
      <c r="K3268" s="69">
        <v>85.326934999999992</v>
      </c>
      <c r="L3268" s="69">
        <v>484.42117360951084</v>
      </c>
      <c r="M3268" s="69">
        <v>0.47604099999999999</v>
      </c>
      <c r="N3268" s="69">
        <v>23.02298234517821</v>
      </c>
      <c r="P3268" s="69">
        <v>235.096508</v>
      </c>
      <c r="Q3268">
        <v>0</v>
      </c>
      <c r="S3268" s="69">
        <v>340.64341899999999</v>
      </c>
      <c r="T3268">
        <v>0</v>
      </c>
      <c r="U3268">
        <v>0.86199999999999999</v>
      </c>
      <c r="V3268" s="51">
        <v>5</v>
      </c>
      <c r="W3268" s="51">
        <v>3</v>
      </c>
      <c r="X3268" s="51">
        <v>28</v>
      </c>
    </row>
    <row r="3269" spans="1:24" x14ac:dyDescent="0.2">
      <c r="A3269">
        <v>73770</v>
      </c>
      <c r="B3269" t="s">
        <v>1487</v>
      </c>
      <c r="C3269" t="s">
        <v>2021</v>
      </c>
      <c r="D3269">
        <v>2018</v>
      </c>
      <c r="E3269" t="str">
        <f t="shared" si="51"/>
        <v>737702018</v>
      </c>
      <c r="F3269">
        <v>3813</v>
      </c>
      <c r="G3269" t="str">
        <f>VLOOKUP($A3269,CATMUN!$B$2:$C$1123,2,0)</f>
        <v>Bajo</v>
      </c>
      <c r="H3269" t="str">
        <f>VLOOKUP($A3269,CATMUN!$B$2:$D$1123,3,0)</f>
        <v>Municipios rurales</v>
      </c>
      <c r="I3269">
        <f>VLOOKUP($A3269,CATMUN!$B$2:$G$1123,4,0)</f>
        <v>0</v>
      </c>
      <c r="J3269">
        <f>VLOOKUP($A3269,CATMUN!$B$2:$G$1123,6,0)</f>
        <v>15</v>
      </c>
      <c r="K3269" s="69">
        <v>253.20942400000001</v>
      </c>
      <c r="L3269" s="69">
        <v>484.42117360951084</v>
      </c>
      <c r="M3269" s="69">
        <v>2.2373699999999999</v>
      </c>
      <c r="N3269" s="69">
        <v>23.02298234517821</v>
      </c>
      <c r="P3269" s="69">
        <v>235.096508</v>
      </c>
      <c r="Q3269">
        <v>0</v>
      </c>
      <c r="S3269" s="69">
        <v>340.64341899999999</v>
      </c>
      <c r="T3269">
        <v>0</v>
      </c>
      <c r="V3269" s="51">
        <v>5</v>
      </c>
      <c r="W3269" s="51">
        <v>89</v>
      </c>
      <c r="X3269" s="51">
        <v>28</v>
      </c>
    </row>
    <row r="3270" spans="1:24" x14ac:dyDescent="0.2">
      <c r="A3270">
        <v>73854</v>
      </c>
      <c r="B3270" t="s">
        <v>2065</v>
      </c>
      <c r="C3270" t="s">
        <v>2021</v>
      </c>
      <c r="D3270">
        <v>2018</v>
      </c>
      <c r="E3270" t="str">
        <f t="shared" si="51"/>
        <v>738542018</v>
      </c>
      <c r="F3270">
        <v>5345</v>
      </c>
      <c r="G3270" t="str">
        <f>VLOOKUP($A3270,CATMUN!$B$2:$C$1123,2,0)</f>
        <v>Medio</v>
      </c>
      <c r="H3270" t="str">
        <f>VLOOKUP($A3270,CATMUN!$B$2:$D$1123,3,0)</f>
        <v>Municipios rurales</v>
      </c>
      <c r="I3270">
        <f>VLOOKUP($A3270,CATMUN!$B$2:$G$1123,4,0)</f>
        <v>0</v>
      </c>
      <c r="J3270">
        <f>VLOOKUP($A3270,CATMUN!$B$2:$G$1123,6,0)</f>
        <v>15</v>
      </c>
      <c r="K3270" s="69">
        <v>138.02382399999999</v>
      </c>
      <c r="L3270" s="69">
        <v>484.42117360951084</v>
      </c>
      <c r="M3270" s="69">
        <v>0</v>
      </c>
      <c r="N3270" s="69">
        <v>23.02298234517821</v>
      </c>
      <c r="P3270" s="69">
        <v>235.096508</v>
      </c>
      <c r="Q3270">
        <v>0</v>
      </c>
      <c r="S3270" s="69">
        <v>340.64341899999999</v>
      </c>
      <c r="T3270">
        <v>0</v>
      </c>
      <c r="V3270" s="51">
        <v>5</v>
      </c>
      <c r="W3270" s="51">
        <v>6</v>
      </c>
      <c r="X3270" s="51">
        <v>28</v>
      </c>
    </row>
    <row r="3271" spans="1:24" x14ac:dyDescent="0.2">
      <c r="A3271">
        <v>73870</v>
      </c>
      <c r="B3271" t="s">
        <v>2067</v>
      </c>
      <c r="C3271" t="s">
        <v>2021</v>
      </c>
      <c r="D3271">
        <v>2018</v>
      </c>
      <c r="E3271" t="str">
        <f t="shared" si="51"/>
        <v>738702018</v>
      </c>
      <c r="F3271">
        <v>9283</v>
      </c>
      <c r="G3271" t="str">
        <f>VLOOKUP($A3271,CATMUN!$B$2:$C$1123,2,0)</f>
        <v>Bajo</v>
      </c>
      <c r="H3271" t="str">
        <f>VLOOKUP($A3271,CATMUN!$B$2:$D$1123,3,0)</f>
        <v>Municipios rurales</v>
      </c>
      <c r="I3271">
        <f>VLOOKUP($A3271,CATMUN!$B$2:$G$1123,4,0)</f>
        <v>0</v>
      </c>
      <c r="J3271">
        <f>VLOOKUP($A3271,CATMUN!$B$2:$G$1123,6,0)</f>
        <v>15</v>
      </c>
      <c r="K3271" s="69">
        <v>166.25479602000001</v>
      </c>
      <c r="L3271" s="69">
        <v>484.42117360951084</v>
      </c>
      <c r="M3271" s="69">
        <v>0</v>
      </c>
      <c r="N3271" s="69">
        <v>23.02298234517821</v>
      </c>
      <c r="P3271" s="69">
        <v>235.096508</v>
      </c>
      <c r="Q3271">
        <v>0</v>
      </c>
      <c r="S3271" s="69">
        <v>340.64341899999999</v>
      </c>
      <c r="T3271">
        <v>0</v>
      </c>
      <c r="V3271" s="51">
        <v>5</v>
      </c>
      <c r="W3271" s="51">
        <v>0</v>
      </c>
      <c r="X3271" s="51">
        <v>28</v>
      </c>
    </row>
    <row r="3272" spans="1:24" x14ac:dyDescent="0.2">
      <c r="A3272">
        <v>73873</v>
      </c>
      <c r="B3272" t="s">
        <v>2068</v>
      </c>
      <c r="C3272" t="s">
        <v>2021</v>
      </c>
      <c r="D3272">
        <v>2018</v>
      </c>
      <c r="E3272" t="str">
        <f t="shared" si="51"/>
        <v>738732018</v>
      </c>
      <c r="F3272">
        <v>5128</v>
      </c>
      <c r="G3272" t="str">
        <f>VLOOKUP($A3272,CATMUN!$B$2:$C$1123,2,0)</f>
        <v>Bajo</v>
      </c>
      <c r="H3272" t="str">
        <f>VLOOKUP($A3272,CATMUN!$B$2:$D$1123,3,0)</f>
        <v>Municipios rurales</v>
      </c>
      <c r="I3272">
        <f>VLOOKUP($A3272,CATMUN!$B$2:$G$1123,4,0)</f>
        <v>0</v>
      </c>
      <c r="J3272">
        <f>VLOOKUP($A3272,CATMUN!$B$2:$G$1123,6,0)</f>
        <v>15</v>
      </c>
      <c r="K3272" s="69">
        <v>46.979042</v>
      </c>
      <c r="L3272" s="69">
        <v>484.42117360951084</v>
      </c>
      <c r="M3272" s="69">
        <v>0</v>
      </c>
      <c r="N3272" s="69">
        <v>23.02298234517821</v>
      </c>
      <c r="P3272" s="69">
        <v>235.096508</v>
      </c>
      <c r="Q3272">
        <v>0</v>
      </c>
      <c r="S3272" s="69">
        <v>340.64341899999999</v>
      </c>
      <c r="T3272">
        <v>0</v>
      </c>
      <c r="V3272" s="51">
        <v>5</v>
      </c>
      <c r="W3272" s="51">
        <v>5</v>
      </c>
      <c r="X3272" s="51">
        <v>28</v>
      </c>
    </row>
    <row r="3273" spans="1:24" x14ac:dyDescent="0.2">
      <c r="A3273">
        <v>76100</v>
      </c>
      <c r="B3273" t="s">
        <v>1242</v>
      </c>
      <c r="C3273" t="s">
        <v>2069</v>
      </c>
      <c r="D3273">
        <v>2018</v>
      </c>
      <c r="E3273" t="str">
        <f t="shared" si="51"/>
        <v>761002018</v>
      </c>
      <c r="F3273">
        <v>16021</v>
      </c>
      <c r="G3273" t="str">
        <f>VLOOKUP($A3273,CATMUN!$B$2:$C$1123,2,0)</f>
        <v>Medio</v>
      </c>
      <c r="H3273" t="str">
        <f>VLOOKUP($A3273,CATMUN!$B$2:$D$1123,3,0)</f>
        <v>Municipios rurales</v>
      </c>
      <c r="I3273">
        <f>VLOOKUP($A3273,CATMUN!$B$2:$G$1123,4,0)</f>
        <v>0</v>
      </c>
      <c r="J3273">
        <f>VLOOKUP($A3273,CATMUN!$B$2:$G$1123,6,0)</f>
        <v>15</v>
      </c>
      <c r="K3273" s="69">
        <v>639.06672500000002</v>
      </c>
      <c r="L3273" s="69">
        <v>484.42117360951084</v>
      </c>
      <c r="M3273" s="69">
        <v>7.7451139999999992</v>
      </c>
      <c r="N3273" s="69">
        <v>23.02298234517821</v>
      </c>
      <c r="P3273" s="69">
        <v>235.096508</v>
      </c>
      <c r="Q3273">
        <v>0</v>
      </c>
      <c r="S3273" s="69">
        <v>340.64341899999999</v>
      </c>
      <c r="T3273">
        <v>0</v>
      </c>
      <c r="V3273" s="51">
        <v>5</v>
      </c>
      <c r="W3273" s="51">
        <v>15</v>
      </c>
      <c r="X3273" s="51">
        <v>28</v>
      </c>
    </row>
    <row r="3274" spans="1:24" x14ac:dyDescent="0.2">
      <c r="A3274">
        <v>76113</v>
      </c>
      <c r="B3274" t="s">
        <v>2075</v>
      </c>
      <c r="C3274" t="s">
        <v>2069</v>
      </c>
      <c r="D3274">
        <v>2018</v>
      </c>
      <c r="E3274" t="str">
        <f t="shared" si="51"/>
        <v>761132018</v>
      </c>
      <c r="F3274">
        <v>24318</v>
      </c>
      <c r="G3274" t="str">
        <f>VLOOKUP($A3274,CATMUN!$B$2:$C$1123,2,0)</f>
        <v>Alto</v>
      </c>
      <c r="H3274" t="str">
        <f>VLOOKUP($A3274,CATMUN!$B$2:$D$1123,3,0)</f>
        <v>Municipios rurales</v>
      </c>
      <c r="I3274">
        <f>VLOOKUP($A3274,CATMUN!$B$2:$G$1123,4,0)</f>
        <v>0</v>
      </c>
      <c r="J3274">
        <f>VLOOKUP($A3274,CATMUN!$B$2:$G$1123,6,0)</f>
        <v>15</v>
      </c>
      <c r="K3274" s="69">
        <v>4178.7049070000003</v>
      </c>
      <c r="L3274" s="69">
        <v>484.42117360951084</v>
      </c>
      <c r="M3274" s="69">
        <v>26.904529</v>
      </c>
      <c r="N3274" s="69">
        <v>23.02298234517821</v>
      </c>
      <c r="P3274" s="69">
        <v>235.096508</v>
      </c>
      <c r="Q3274">
        <v>0</v>
      </c>
      <c r="S3274" s="69">
        <v>340.64341899999999</v>
      </c>
      <c r="T3274">
        <v>0</v>
      </c>
      <c r="V3274" s="51">
        <v>1</v>
      </c>
      <c r="W3274" s="51">
        <v>678</v>
      </c>
      <c r="X3274" s="51">
        <v>136</v>
      </c>
    </row>
    <row r="3275" spans="1:24" x14ac:dyDescent="0.2">
      <c r="A3275">
        <v>76126</v>
      </c>
      <c r="B3275" t="s">
        <v>2077</v>
      </c>
      <c r="C3275" t="s">
        <v>2069</v>
      </c>
      <c r="D3275">
        <v>2018</v>
      </c>
      <c r="E3275" t="str">
        <f t="shared" si="51"/>
        <v>761262018</v>
      </c>
      <c r="F3275">
        <v>18054</v>
      </c>
      <c r="G3275" t="str">
        <f>VLOOKUP($A3275,CATMUN!$B$2:$C$1123,2,0)</f>
        <v>Alto</v>
      </c>
      <c r="H3275" t="str">
        <f>VLOOKUP($A3275,CATMUN!$B$2:$D$1123,3,0)</f>
        <v>Municipios rurales</v>
      </c>
      <c r="I3275">
        <f>VLOOKUP($A3275,CATMUN!$B$2:$G$1123,4,0)</f>
        <v>0</v>
      </c>
      <c r="J3275">
        <f>VLOOKUP($A3275,CATMUN!$B$2:$G$1123,6,0)</f>
        <v>15</v>
      </c>
      <c r="K3275" s="69">
        <v>2956.3986209999998</v>
      </c>
      <c r="L3275" s="69">
        <v>484.42117360951084</v>
      </c>
      <c r="M3275" s="69">
        <v>72.463775999999996</v>
      </c>
      <c r="N3275" s="69">
        <v>23.02298234517821</v>
      </c>
      <c r="O3275" s="69">
        <v>0</v>
      </c>
      <c r="P3275" s="69">
        <v>235.096508</v>
      </c>
      <c r="Q3275">
        <v>0</v>
      </c>
      <c r="S3275" s="69">
        <v>340.64341899999999</v>
      </c>
      <c r="T3275">
        <v>0</v>
      </c>
      <c r="V3275" s="51">
        <v>5</v>
      </c>
      <c r="W3275" s="51">
        <v>38</v>
      </c>
      <c r="X3275" s="51">
        <v>28</v>
      </c>
    </row>
    <row r="3276" spans="1:24" x14ac:dyDescent="0.2">
      <c r="A3276">
        <v>76233</v>
      </c>
      <c r="B3276" t="s">
        <v>2079</v>
      </c>
      <c r="C3276" t="s">
        <v>2069</v>
      </c>
      <c r="D3276">
        <v>2018</v>
      </c>
      <c r="E3276" t="str">
        <f t="shared" si="51"/>
        <v>762332018</v>
      </c>
      <c r="F3276">
        <v>48443</v>
      </c>
      <c r="G3276" t="str">
        <f>VLOOKUP($A3276,CATMUN!$B$2:$C$1123,2,0)</f>
        <v>Alto</v>
      </c>
      <c r="H3276" t="str">
        <f>VLOOKUP($A3276,CATMUN!$B$2:$D$1123,3,0)</f>
        <v>Municipios rurales</v>
      </c>
      <c r="I3276">
        <f>VLOOKUP($A3276,CATMUN!$B$2:$G$1123,4,0)</f>
        <v>0</v>
      </c>
      <c r="J3276">
        <f>VLOOKUP($A3276,CATMUN!$B$2:$G$1123,6,0)</f>
        <v>15</v>
      </c>
      <c r="K3276" s="69">
        <v>1706.1006219999999</v>
      </c>
      <c r="L3276" s="69">
        <v>484.42117360951084</v>
      </c>
      <c r="M3276" s="69">
        <v>143.22472300000001</v>
      </c>
      <c r="N3276" s="69">
        <v>23.02298234517821</v>
      </c>
      <c r="P3276" s="69">
        <v>235.096508</v>
      </c>
      <c r="Q3276">
        <v>0</v>
      </c>
      <c r="S3276" s="69">
        <v>340.64341899999999</v>
      </c>
      <c r="T3276">
        <v>0</v>
      </c>
      <c r="V3276" s="51">
        <v>5</v>
      </c>
      <c r="W3276" s="51">
        <v>177</v>
      </c>
      <c r="X3276" s="51">
        <v>28</v>
      </c>
    </row>
    <row r="3277" spans="1:24" x14ac:dyDescent="0.2">
      <c r="A3277">
        <v>76243</v>
      </c>
      <c r="B3277" t="s">
        <v>2080</v>
      </c>
      <c r="C3277" t="s">
        <v>2069</v>
      </c>
      <c r="D3277">
        <v>2018</v>
      </c>
      <c r="E3277" t="str">
        <f t="shared" si="51"/>
        <v>762432018</v>
      </c>
      <c r="F3277">
        <v>8909</v>
      </c>
      <c r="G3277" t="str">
        <f>VLOOKUP($A3277,CATMUN!$B$2:$C$1123,2,0)</f>
        <v>Medio</v>
      </c>
      <c r="H3277" t="str">
        <f>VLOOKUP($A3277,CATMUN!$B$2:$D$1123,3,0)</f>
        <v>Municipios rurales</v>
      </c>
      <c r="I3277">
        <f>VLOOKUP($A3277,CATMUN!$B$2:$G$1123,4,0)</f>
        <v>0</v>
      </c>
      <c r="J3277">
        <f>VLOOKUP($A3277,CATMUN!$B$2:$G$1123,6,0)</f>
        <v>15</v>
      </c>
      <c r="K3277" s="69">
        <v>304.50423799999999</v>
      </c>
      <c r="L3277" s="69">
        <v>484.42117360951084</v>
      </c>
      <c r="N3277" s="69">
        <v>23.02298234517821</v>
      </c>
      <c r="P3277" s="69">
        <v>235.096508</v>
      </c>
      <c r="Q3277">
        <v>0</v>
      </c>
      <c r="S3277" s="69">
        <v>340.64341899999999</v>
      </c>
      <c r="T3277">
        <v>0</v>
      </c>
      <c r="V3277" s="51">
        <v>5</v>
      </c>
      <c r="W3277" s="51">
        <v>8</v>
      </c>
      <c r="X3277" s="51">
        <v>28</v>
      </c>
    </row>
    <row r="3278" spans="1:24" x14ac:dyDescent="0.2">
      <c r="A3278">
        <v>76246</v>
      </c>
      <c r="B3278" t="s">
        <v>2081</v>
      </c>
      <c r="C3278" t="s">
        <v>2069</v>
      </c>
      <c r="D3278">
        <v>2018</v>
      </c>
      <c r="E3278" t="str">
        <f t="shared" si="51"/>
        <v>762462018</v>
      </c>
      <c r="F3278">
        <v>6845</v>
      </c>
      <c r="G3278" t="str">
        <f>VLOOKUP($A3278,CATMUN!$B$2:$C$1123,2,0)</f>
        <v>Medio</v>
      </c>
      <c r="H3278" t="str">
        <f>VLOOKUP($A3278,CATMUN!$B$2:$D$1123,3,0)</f>
        <v>Municipios rurales</v>
      </c>
      <c r="I3278">
        <f>VLOOKUP($A3278,CATMUN!$B$2:$G$1123,4,0)</f>
        <v>0</v>
      </c>
      <c r="J3278">
        <f>VLOOKUP($A3278,CATMUN!$B$2:$G$1123,6,0)</f>
        <v>15</v>
      </c>
      <c r="K3278" s="69">
        <v>132.23330799999999</v>
      </c>
      <c r="L3278" s="69">
        <v>484.42117360951084</v>
      </c>
      <c r="M3278" s="69">
        <v>1.4419999999999999</v>
      </c>
      <c r="N3278" s="69">
        <v>23.02298234517821</v>
      </c>
      <c r="P3278" s="69">
        <v>235.096508</v>
      </c>
      <c r="Q3278">
        <v>0</v>
      </c>
      <c r="S3278" s="69">
        <v>340.64341899999999</v>
      </c>
      <c r="T3278">
        <v>0</v>
      </c>
      <c r="V3278" s="51">
        <v>5</v>
      </c>
      <c r="W3278" s="51">
        <v>7</v>
      </c>
      <c r="X3278" s="51">
        <v>28</v>
      </c>
    </row>
    <row r="3279" spans="1:24" x14ac:dyDescent="0.2">
      <c r="A3279">
        <v>76250</v>
      </c>
      <c r="B3279" t="s">
        <v>2083</v>
      </c>
      <c r="C3279" t="s">
        <v>2069</v>
      </c>
      <c r="D3279">
        <v>2018</v>
      </c>
      <c r="E3279" t="str">
        <f t="shared" si="51"/>
        <v>762502018</v>
      </c>
      <c r="F3279">
        <v>8886</v>
      </c>
      <c r="G3279" t="str">
        <f>VLOOKUP($A3279,CATMUN!$B$2:$C$1123,2,0)</f>
        <v>Bajo</v>
      </c>
      <c r="H3279" t="str">
        <f>VLOOKUP($A3279,CATMUN!$B$2:$D$1123,3,0)</f>
        <v>Municipios rurales</v>
      </c>
      <c r="I3279">
        <f>VLOOKUP($A3279,CATMUN!$B$2:$G$1123,4,0)</f>
        <v>0</v>
      </c>
      <c r="J3279">
        <f>VLOOKUP($A3279,CATMUN!$B$2:$G$1123,6,0)</f>
        <v>15</v>
      </c>
      <c r="K3279" s="69">
        <v>338.31080400000002</v>
      </c>
      <c r="L3279" s="69">
        <v>484.42117360951084</v>
      </c>
      <c r="M3279" s="69">
        <v>13.402379999999999</v>
      </c>
      <c r="N3279" s="69">
        <v>23.02298234517821</v>
      </c>
      <c r="P3279" s="69">
        <v>235.096508</v>
      </c>
      <c r="Q3279">
        <v>0</v>
      </c>
      <c r="S3279" s="69">
        <v>340.64341899999999</v>
      </c>
      <c r="T3279">
        <v>0</v>
      </c>
      <c r="V3279" s="51">
        <v>5</v>
      </c>
      <c r="W3279" s="51">
        <v>13</v>
      </c>
      <c r="X3279" s="51">
        <v>28</v>
      </c>
    </row>
    <row r="3280" spans="1:24" x14ac:dyDescent="0.2">
      <c r="A3280">
        <v>76377</v>
      </c>
      <c r="B3280" t="s">
        <v>2088</v>
      </c>
      <c r="C3280" t="s">
        <v>2069</v>
      </c>
      <c r="D3280">
        <v>2018</v>
      </c>
      <c r="E3280" t="str">
        <f t="shared" si="51"/>
        <v>763772018</v>
      </c>
      <c r="F3280">
        <v>16316</v>
      </c>
      <c r="G3280" t="str">
        <f>VLOOKUP($A3280,CATMUN!$B$2:$C$1123,2,0)</f>
        <v>Alto</v>
      </c>
      <c r="H3280" t="str">
        <f>VLOOKUP($A3280,CATMUN!$B$2:$D$1123,3,0)</f>
        <v>Municipios rurales</v>
      </c>
      <c r="I3280">
        <f>VLOOKUP($A3280,CATMUN!$B$2:$G$1123,4,0)</f>
        <v>0</v>
      </c>
      <c r="J3280">
        <f>VLOOKUP($A3280,CATMUN!$B$2:$G$1123,6,0)</f>
        <v>15</v>
      </c>
      <c r="K3280" s="69">
        <v>754.58376339999995</v>
      </c>
      <c r="L3280" s="69">
        <v>484.42117360951084</v>
      </c>
      <c r="M3280" s="69">
        <v>42.925506999999996</v>
      </c>
      <c r="N3280" s="69">
        <v>23.02298234517821</v>
      </c>
      <c r="P3280" s="69">
        <v>235.096508</v>
      </c>
      <c r="Q3280">
        <v>0</v>
      </c>
      <c r="S3280" s="69">
        <v>340.64341899999999</v>
      </c>
      <c r="T3280">
        <v>0</v>
      </c>
      <c r="V3280" s="51">
        <v>5</v>
      </c>
      <c r="W3280" s="51">
        <v>16</v>
      </c>
      <c r="X3280" s="51">
        <v>28</v>
      </c>
    </row>
    <row r="3281" spans="1:24" x14ac:dyDescent="0.2">
      <c r="A3281">
        <v>76403</v>
      </c>
      <c r="B3281" t="s">
        <v>1337</v>
      </c>
      <c r="C3281" t="s">
        <v>2069</v>
      </c>
      <c r="D3281">
        <v>2018</v>
      </c>
      <c r="E3281" t="str">
        <f t="shared" si="51"/>
        <v>764032018</v>
      </c>
      <c r="F3281">
        <v>12174</v>
      </c>
      <c r="G3281" t="str">
        <f>VLOOKUP($A3281,CATMUN!$B$2:$C$1123,2,0)</f>
        <v>Alto</v>
      </c>
      <c r="H3281" t="str">
        <f>VLOOKUP($A3281,CATMUN!$B$2:$D$1123,3,0)</f>
        <v>Municipios rurales</v>
      </c>
      <c r="I3281">
        <f>VLOOKUP($A3281,CATMUN!$B$2:$G$1123,4,0)</f>
        <v>0</v>
      </c>
      <c r="J3281">
        <f>VLOOKUP($A3281,CATMUN!$B$2:$G$1123,6,0)</f>
        <v>15</v>
      </c>
      <c r="K3281" s="69">
        <v>1185.350578</v>
      </c>
      <c r="L3281" s="69">
        <v>484.42117360951084</v>
      </c>
      <c r="M3281" s="69">
        <v>48.884711000000003</v>
      </c>
      <c r="N3281" s="69">
        <v>23.02298234517821</v>
      </c>
      <c r="P3281" s="69">
        <v>235.096508</v>
      </c>
      <c r="Q3281">
        <v>0</v>
      </c>
      <c r="S3281" s="69">
        <v>340.64341899999999</v>
      </c>
      <c r="T3281">
        <v>0</v>
      </c>
      <c r="V3281" s="51">
        <v>5</v>
      </c>
      <c r="W3281" s="51">
        <v>39</v>
      </c>
      <c r="X3281" s="51">
        <v>28</v>
      </c>
    </row>
    <row r="3282" spans="1:24" x14ac:dyDescent="0.2">
      <c r="A3282">
        <v>76616</v>
      </c>
      <c r="B3282" t="s">
        <v>2092</v>
      </c>
      <c r="C3282" t="s">
        <v>2069</v>
      </c>
      <c r="D3282">
        <v>2018</v>
      </c>
      <c r="E3282" t="str">
        <f t="shared" si="51"/>
        <v>766162018</v>
      </c>
      <c r="F3282">
        <v>15554</v>
      </c>
      <c r="G3282" t="str">
        <f>VLOOKUP($A3282,CATMUN!$B$2:$C$1123,2,0)</f>
        <v>Alto</v>
      </c>
      <c r="H3282" t="str">
        <f>VLOOKUP($A3282,CATMUN!$B$2:$D$1123,3,0)</f>
        <v>Municipios rurales</v>
      </c>
      <c r="I3282">
        <f>VLOOKUP($A3282,CATMUN!$B$2:$G$1123,4,0)</f>
        <v>0</v>
      </c>
      <c r="J3282">
        <f>VLOOKUP($A3282,CATMUN!$B$2:$G$1123,6,0)</f>
        <v>15</v>
      </c>
      <c r="K3282" s="69">
        <v>1341.636974</v>
      </c>
      <c r="L3282" s="69">
        <v>484.42117360951084</v>
      </c>
      <c r="M3282" s="69">
        <v>17.752132000000003</v>
      </c>
      <c r="N3282" s="69">
        <v>23.02298234517821</v>
      </c>
      <c r="P3282" s="69">
        <v>235.096508</v>
      </c>
      <c r="Q3282">
        <v>0</v>
      </c>
      <c r="S3282" s="69">
        <v>340.64341899999999</v>
      </c>
      <c r="T3282">
        <v>0</v>
      </c>
      <c r="V3282" s="51">
        <v>5</v>
      </c>
      <c r="W3282" s="51">
        <v>116</v>
      </c>
      <c r="X3282" s="51">
        <v>28</v>
      </c>
    </row>
    <row r="3283" spans="1:24" x14ac:dyDescent="0.2">
      <c r="A3283">
        <v>76863</v>
      </c>
      <c r="B3283" t="s">
        <v>2099</v>
      </c>
      <c r="C3283" t="s">
        <v>2069</v>
      </c>
      <c r="D3283">
        <v>2018</v>
      </c>
      <c r="E3283" t="str">
        <f t="shared" si="51"/>
        <v>768632018</v>
      </c>
      <c r="F3283">
        <v>7263</v>
      </c>
      <c r="G3283" t="str">
        <f>VLOOKUP($A3283,CATMUN!$B$2:$C$1123,2,0)</f>
        <v>Medio</v>
      </c>
      <c r="H3283" t="str">
        <f>VLOOKUP($A3283,CATMUN!$B$2:$D$1123,3,0)</f>
        <v>Municipios rurales</v>
      </c>
      <c r="I3283">
        <f>VLOOKUP($A3283,CATMUN!$B$2:$G$1123,4,0)</f>
        <v>0</v>
      </c>
      <c r="J3283">
        <f>VLOOKUP($A3283,CATMUN!$B$2:$G$1123,6,0)</f>
        <v>15</v>
      </c>
      <c r="K3283" s="69">
        <v>322.89601799999997</v>
      </c>
      <c r="L3283" s="69">
        <v>484.42117360951084</v>
      </c>
      <c r="M3283" s="69">
        <v>4.7196109999999996</v>
      </c>
      <c r="N3283" s="69">
        <v>23.02298234517821</v>
      </c>
      <c r="P3283" s="69">
        <v>235.096508</v>
      </c>
      <c r="Q3283">
        <v>0</v>
      </c>
      <c r="S3283" s="69">
        <v>340.64341899999999</v>
      </c>
      <c r="T3283">
        <v>0</v>
      </c>
      <c r="V3283" s="51">
        <v>5</v>
      </c>
      <c r="W3283" s="51">
        <v>8</v>
      </c>
      <c r="X3283" s="51">
        <v>28</v>
      </c>
    </row>
    <row r="3284" spans="1:24" x14ac:dyDescent="0.2">
      <c r="A3284">
        <v>76890</v>
      </c>
      <c r="B3284" t="s">
        <v>2101</v>
      </c>
      <c r="C3284" t="s">
        <v>2069</v>
      </c>
      <c r="D3284">
        <v>2018</v>
      </c>
      <c r="E3284" t="str">
        <f t="shared" si="51"/>
        <v>768902018</v>
      </c>
      <c r="F3284">
        <v>16019</v>
      </c>
      <c r="G3284" t="str">
        <f>VLOOKUP($A3284,CATMUN!$B$2:$C$1123,2,0)</f>
        <v>Alto</v>
      </c>
      <c r="H3284" t="str">
        <f>VLOOKUP($A3284,CATMUN!$B$2:$D$1123,3,0)</f>
        <v>Municipios rurales</v>
      </c>
      <c r="I3284">
        <f>VLOOKUP($A3284,CATMUN!$B$2:$G$1123,4,0)</f>
        <v>0</v>
      </c>
      <c r="J3284">
        <f>VLOOKUP($A3284,CATMUN!$B$2:$G$1123,6,0)</f>
        <v>15</v>
      </c>
      <c r="K3284" s="69">
        <v>1547.2841559999999</v>
      </c>
      <c r="L3284" s="69">
        <v>484.42117360951084</v>
      </c>
      <c r="M3284" s="69">
        <v>0.32984800000000003</v>
      </c>
      <c r="N3284" s="69">
        <v>23.02298234517821</v>
      </c>
      <c r="P3284" s="69">
        <v>235.096508</v>
      </c>
      <c r="Q3284">
        <v>0</v>
      </c>
      <c r="S3284" s="69">
        <v>340.64341899999999</v>
      </c>
      <c r="T3284">
        <v>0</v>
      </c>
      <c r="V3284" s="51">
        <v>5</v>
      </c>
      <c r="W3284" s="51">
        <v>69</v>
      </c>
      <c r="X3284" s="51">
        <v>28</v>
      </c>
    </row>
    <row r="3285" spans="1:24" x14ac:dyDescent="0.2">
      <c r="A3285">
        <v>81065</v>
      </c>
      <c r="B3285" t="s">
        <v>2105</v>
      </c>
      <c r="C3285" t="s">
        <v>2104</v>
      </c>
      <c r="D3285">
        <v>2018</v>
      </c>
      <c r="E3285" t="str">
        <f t="shared" si="51"/>
        <v>810652018</v>
      </c>
      <c r="F3285">
        <v>49841</v>
      </c>
      <c r="G3285" t="str">
        <f>VLOOKUP($A3285,CATMUN!$B$2:$C$1123,2,0)</f>
        <v>Alto</v>
      </c>
      <c r="H3285" t="str">
        <f>VLOOKUP($A3285,CATMUN!$B$2:$D$1123,3,0)</f>
        <v>Municipios rurales</v>
      </c>
      <c r="I3285">
        <f>VLOOKUP($A3285,CATMUN!$B$2:$G$1123,4,0)</f>
        <v>0</v>
      </c>
      <c r="J3285">
        <f>VLOOKUP($A3285,CATMUN!$B$2:$G$1123,6,0)</f>
        <v>15</v>
      </c>
      <c r="K3285" s="69">
        <v>448.41848700000003</v>
      </c>
      <c r="L3285" s="69">
        <v>484.42117360951084</v>
      </c>
      <c r="M3285" s="69">
        <v>769.00033200000007</v>
      </c>
      <c r="N3285" s="69">
        <v>23.02298234517821</v>
      </c>
      <c r="P3285" s="69">
        <v>235.096508</v>
      </c>
      <c r="Q3285">
        <v>0</v>
      </c>
      <c r="S3285" s="69">
        <v>340.64341899999999</v>
      </c>
      <c r="T3285">
        <v>0</v>
      </c>
      <c r="V3285" s="51">
        <v>5</v>
      </c>
      <c r="W3285" s="51">
        <v>145</v>
      </c>
      <c r="X3285" s="51">
        <v>28</v>
      </c>
    </row>
    <row r="3286" spans="1:24" x14ac:dyDescent="0.2">
      <c r="A3286">
        <v>81220</v>
      </c>
      <c r="B3286" t="s">
        <v>2106</v>
      </c>
      <c r="C3286" t="s">
        <v>2104</v>
      </c>
      <c r="D3286">
        <v>2018</v>
      </c>
      <c r="E3286" t="str">
        <f t="shared" si="51"/>
        <v>812202018</v>
      </c>
      <c r="F3286">
        <v>3925</v>
      </c>
      <c r="G3286" t="str">
        <f>VLOOKUP($A3286,CATMUN!$B$2:$C$1123,2,0)</f>
        <v>Medio</v>
      </c>
      <c r="H3286" t="str">
        <f>VLOOKUP($A3286,CATMUN!$B$2:$D$1123,3,0)</f>
        <v>Municipios rurales</v>
      </c>
      <c r="I3286">
        <f>VLOOKUP($A3286,CATMUN!$B$2:$G$1123,4,0)</f>
        <v>0</v>
      </c>
      <c r="J3286">
        <f>VLOOKUP($A3286,CATMUN!$B$2:$G$1123,6,0)</f>
        <v>15</v>
      </c>
      <c r="K3286" s="69">
        <v>30.188864719999998</v>
      </c>
      <c r="L3286" s="69">
        <v>484.42117360951084</v>
      </c>
      <c r="M3286" s="69">
        <v>1.9820000000000001E-2</v>
      </c>
      <c r="N3286" s="69">
        <v>23.02298234517821</v>
      </c>
      <c r="O3286" s="69">
        <v>0</v>
      </c>
      <c r="P3286" s="69">
        <v>235.096508</v>
      </c>
      <c r="Q3286">
        <v>0</v>
      </c>
      <c r="S3286" s="69">
        <v>340.64341899999999</v>
      </c>
      <c r="T3286">
        <v>0</v>
      </c>
      <c r="V3286" s="51">
        <v>5</v>
      </c>
      <c r="W3286" s="51">
        <v>0</v>
      </c>
      <c r="X3286" s="51">
        <v>28</v>
      </c>
    </row>
    <row r="3287" spans="1:24" x14ac:dyDescent="0.2">
      <c r="A3287">
        <v>81300</v>
      </c>
      <c r="B3287" t="s">
        <v>2107</v>
      </c>
      <c r="C3287" t="s">
        <v>2104</v>
      </c>
      <c r="D3287">
        <v>2018</v>
      </c>
      <c r="E3287" t="str">
        <f t="shared" si="51"/>
        <v>813002018</v>
      </c>
      <c r="F3287">
        <v>18938</v>
      </c>
      <c r="G3287" t="str">
        <f>VLOOKUP($A3287,CATMUN!$B$2:$C$1123,2,0)</f>
        <v>Medio</v>
      </c>
      <c r="H3287" t="str">
        <f>VLOOKUP($A3287,CATMUN!$B$2:$D$1123,3,0)</f>
        <v>Municipios rurales</v>
      </c>
      <c r="I3287">
        <f>VLOOKUP($A3287,CATMUN!$B$2:$G$1123,4,0)</f>
        <v>0</v>
      </c>
      <c r="J3287">
        <f>VLOOKUP($A3287,CATMUN!$B$2:$G$1123,6,0)</f>
        <v>15</v>
      </c>
      <c r="K3287" s="69">
        <v>138.73147899999998</v>
      </c>
      <c r="L3287" s="69">
        <v>484.42117360951084</v>
      </c>
      <c r="M3287" s="69">
        <v>124.099125</v>
      </c>
      <c r="N3287" s="69">
        <v>23.02298234517821</v>
      </c>
      <c r="P3287" s="69">
        <v>235.096508</v>
      </c>
      <c r="Q3287">
        <v>0</v>
      </c>
      <c r="S3287" s="69">
        <v>340.64341899999999</v>
      </c>
      <c r="T3287">
        <v>0</v>
      </c>
      <c r="V3287" s="51">
        <v>5</v>
      </c>
      <c r="W3287" s="51">
        <v>22</v>
      </c>
      <c r="X3287" s="51">
        <v>28</v>
      </c>
    </row>
    <row r="3288" spans="1:24" x14ac:dyDescent="0.2">
      <c r="A3288">
        <v>81591</v>
      </c>
      <c r="B3288" t="s">
        <v>2108</v>
      </c>
      <c r="C3288" t="s">
        <v>2104</v>
      </c>
      <c r="D3288">
        <v>2018</v>
      </c>
      <c r="E3288" t="str">
        <f t="shared" si="51"/>
        <v>815912018</v>
      </c>
      <c r="F3288">
        <v>4399</v>
      </c>
      <c r="G3288" t="str">
        <f>VLOOKUP($A3288,CATMUN!$B$2:$C$1123,2,0)</f>
        <v>Medio</v>
      </c>
      <c r="H3288" t="str">
        <f>VLOOKUP($A3288,CATMUN!$B$2:$D$1123,3,0)</f>
        <v>Municipios rurales</v>
      </c>
      <c r="I3288">
        <f>VLOOKUP($A3288,CATMUN!$B$2:$G$1123,4,0)</f>
        <v>0</v>
      </c>
      <c r="J3288">
        <f>VLOOKUP($A3288,CATMUN!$B$2:$G$1123,6,0)</f>
        <v>15</v>
      </c>
      <c r="K3288" s="69">
        <v>32.771855000000002</v>
      </c>
      <c r="L3288" s="69">
        <v>484.42117360951084</v>
      </c>
      <c r="M3288" s="69">
        <v>72.534807999999998</v>
      </c>
      <c r="N3288" s="69">
        <v>23.02298234517821</v>
      </c>
      <c r="P3288" s="69">
        <v>235.096508</v>
      </c>
      <c r="Q3288">
        <v>0</v>
      </c>
      <c r="S3288" s="69">
        <v>340.64341899999999</v>
      </c>
      <c r="T3288">
        <v>0</v>
      </c>
      <c r="U3288">
        <v>0.09</v>
      </c>
      <c r="V3288" s="51">
        <v>5</v>
      </c>
      <c r="W3288" s="51">
        <v>1</v>
      </c>
      <c r="X3288" s="51">
        <v>28</v>
      </c>
    </row>
    <row r="3289" spans="1:24" x14ac:dyDescent="0.2">
      <c r="A3289">
        <v>81794</v>
      </c>
      <c r="B3289" t="s">
        <v>2110</v>
      </c>
      <c r="C3289" t="s">
        <v>2104</v>
      </c>
      <c r="D3289">
        <v>2018</v>
      </c>
      <c r="E3289" t="str">
        <f t="shared" si="51"/>
        <v>817942018</v>
      </c>
      <c r="F3289">
        <v>43932</v>
      </c>
      <c r="G3289" t="str">
        <f>VLOOKUP($A3289,CATMUN!$B$2:$C$1123,2,0)</f>
        <v>Medio</v>
      </c>
      <c r="H3289" t="str">
        <f>VLOOKUP($A3289,CATMUN!$B$2:$D$1123,3,0)</f>
        <v>Municipios rurales</v>
      </c>
      <c r="I3289">
        <f>VLOOKUP($A3289,CATMUN!$B$2:$G$1123,4,0)</f>
        <v>0</v>
      </c>
      <c r="J3289">
        <f>VLOOKUP($A3289,CATMUN!$B$2:$G$1123,6,0)</f>
        <v>15</v>
      </c>
      <c r="K3289" s="69">
        <v>1148.1015260000001</v>
      </c>
      <c r="L3289" s="69">
        <v>484.42117360951084</v>
      </c>
      <c r="M3289" s="69">
        <v>57.876227</v>
      </c>
      <c r="N3289" s="69">
        <v>23.02298234517821</v>
      </c>
      <c r="P3289" s="69">
        <v>235.096508</v>
      </c>
      <c r="Q3289">
        <v>0</v>
      </c>
      <c r="S3289" s="69">
        <v>340.64341899999999</v>
      </c>
      <c r="T3289">
        <v>0</v>
      </c>
      <c r="V3289" s="51">
        <v>5</v>
      </c>
      <c r="W3289" s="51">
        <v>145</v>
      </c>
      <c r="X3289" s="51">
        <v>28</v>
      </c>
    </row>
    <row r="3290" spans="1:24" x14ac:dyDescent="0.2">
      <c r="A3290">
        <v>85015</v>
      </c>
      <c r="B3290" t="s">
        <v>2114</v>
      </c>
      <c r="C3290" t="s">
        <v>2111</v>
      </c>
      <c r="D3290">
        <v>2018</v>
      </c>
      <c r="E3290" t="str">
        <f t="shared" si="51"/>
        <v>850152018</v>
      </c>
      <c r="F3290">
        <v>2500</v>
      </c>
      <c r="G3290" t="str">
        <f>VLOOKUP($A3290,CATMUN!$B$2:$C$1123,2,0)</f>
        <v>Medio</v>
      </c>
      <c r="H3290" t="str">
        <f>VLOOKUP($A3290,CATMUN!$B$2:$D$1123,3,0)</f>
        <v>Municipios rurales</v>
      </c>
      <c r="I3290">
        <f>VLOOKUP($A3290,CATMUN!$B$2:$G$1123,4,0)</f>
        <v>0</v>
      </c>
      <c r="J3290">
        <f>VLOOKUP($A3290,CATMUN!$B$2:$G$1123,6,0)</f>
        <v>15</v>
      </c>
      <c r="K3290" s="69">
        <v>32.877614999999999</v>
      </c>
      <c r="L3290" s="69">
        <v>484.42117360951084</v>
      </c>
      <c r="N3290" s="69">
        <v>23.02298234517821</v>
      </c>
      <c r="P3290" s="69">
        <v>235.096508</v>
      </c>
      <c r="Q3290">
        <v>0</v>
      </c>
      <c r="S3290" s="69">
        <v>340.64341899999999</v>
      </c>
      <c r="T3290">
        <v>0</v>
      </c>
      <c r="V3290" s="51">
        <v>5</v>
      </c>
      <c r="W3290" s="51">
        <v>0</v>
      </c>
      <c r="X3290" s="51">
        <v>28</v>
      </c>
    </row>
    <row r="3291" spans="1:24" x14ac:dyDescent="0.2">
      <c r="A3291">
        <v>85125</v>
      </c>
      <c r="B3291" t="s">
        <v>2115</v>
      </c>
      <c r="C3291" t="s">
        <v>2111</v>
      </c>
      <c r="D3291">
        <v>2018</v>
      </c>
      <c r="E3291" t="str">
        <f t="shared" si="51"/>
        <v>851252018</v>
      </c>
      <c r="F3291">
        <v>12328</v>
      </c>
      <c r="G3291" t="str">
        <f>VLOOKUP($A3291,CATMUN!$B$2:$C$1123,2,0)</f>
        <v>Bajo</v>
      </c>
      <c r="H3291" t="str">
        <f>VLOOKUP($A3291,CATMUN!$B$2:$D$1123,3,0)</f>
        <v>Municipios rurales</v>
      </c>
      <c r="I3291">
        <f>VLOOKUP($A3291,CATMUN!$B$2:$G$1123,4,0)</f>
        <v>0</v>
      </c>
      <c r="J3291">
        <f>VLOOKUP($A3291,CATMUN!$B$2:$G$1123,6,0)</f>
        <v>15</v>
      </c>
      <c r="K3291" s="69">
        <v>209.84857699999998</v>
      </c>
      <c r="L3291" s="69">
        <v>484.42117360951084</v>
      </c>
      <c r="M3291" s="69">
        <v>6.6400000000000001E-2</v>
      </c>
      <c r="N3291" s="69">
        <v>23.02298234517821</v>
      </c>
      <c r="P3291" s="69">
        <v>235.096508</v>
      </c>
      <c r="Q3291">
        <v>0</v>
      </c>
      <c r="S3291" s="69">
        <v>340.64341899999999</v>
      </c>
      <c r="T3291">
        <v>0</v>
      </c>
      <c r="V3291" s="51">
        <v>5</v>
      </c>
      <c r="W3291" s="51">
        <v>8</v>
      </c>
      <c r="X3291" s="51">
        <v>28</v>
      </c>
    </row>
    <row r="3292" spans="1:24" x14ac:dyDescent="0.2">
      <c r="A3292">
        <v>85136</v>
      </c>
      <c r="B3292" t="s">
        <v>2116</v>
      </c>
      <c r="C3292" t="s">
        <v>2111</v>
      </c>
      <c r="D3292">
        <v>2018</v>
      </c>
      <c r="E3292" t="str">
        <f t="shared" si="51"/>
        <v>851362018</v>
      </c>
      <c r="F3292">
        <v>1417</v>
      </c>
      <c r="G3292" t="str">
        <f>VLOOKUP($A3292,CATMUN!$B$2:$C$1123,2,0)</f>
        <v>Medio</v>
      </c>
      <c r="H3292" t="str">
        <f>VLOOKUP($A3292,CATMUN!$B$2:$D$1123,3,0)</f>
        <v>Municipios rurales</v>
      </c>
      <c r="I3292">
        <f>VLOOKUP($A3292,CATMUN!$B$2:$G$1123,4,0)</f>
        <v>0</v>
      </c>
      <c r="J3292">
        <f>VLOOKUP($A3292,CATMUN!$B$2:$G$1123,6,0)</f>
        <v>15</v>
      </c>
      <c r="K3292" s="69">
        <v>8.7914130000000004</v>
      </c>
      <c r="L3292" s="69">
        <v>484.42117360951084</v>
      </c>
      <c r="N3292" s="69">
        <v>23.02298234517821</v>
      </c>
      <c r="P3292" s="69">
        <v>235.096508</v>
      </c>
      <c r="Q3292">
        <v>0</v>
      </c>
      <c r="S3292" s="69">
        <v>340.64341899999999</v>
      </c>
      <c r="T3292">
        <v>0</v>
      </c>
      <c r="V3292" s="51">
        <v>5</v>
      </c>
      <c r="W3292" s="51">
        <v>0</v>
      </c>
      <c r="X3292" s="51">
        <v>28</v>
      </c>
    </row>
    <row r="3293" spans="1:24" x14ac:dyDescent="0.2">
      <c r="A3293">
        <v>85139</v>
      </c>
      <c r="B3293" t="s">
        <v>2117</v>
      </c>
      <c r="C3293" t="s">
        <v>2111</v>
      </c>
      <c r="D3293">
        <v>2018</v>
      </c>
      <c r="E3293" t="str">
        <f t="shared" si="51"/>
        <v>851392018</v>
      </c>
      <c r="F3293">
        <v>17211</v>
      </c>
      <c r="G3293" t="str">
        <f>VLOOKUP($A3293,CATMUN!$B$2:$C$1123,2,0)</f>
        <v>Alto</v>
      </c>
      <c r="H3293" t="str">
        <f>VLOOKUP($A3293,CATMUN!$B$2:$D$1123,3,0)</f>
        <v>Municipios rurales</v>
      </c>
      <c r="I3293">
        <f>VLOOKUP($A3293,CATMUN!$B$2:$G$1123,4,0)</f>
        <v>0</v>
      </c>
      <c r="J3293">
        <f>VLOOKUP($A3293,CATMUN!$B$2:$G$1123,6,0)</f>
        <v>15</v>
      </c>
      <c r="K3293" s="69">
        <v>2460.3852179999999</v>
      </c>
      <c r="L3293" s="69">
        <v>484.42117360951084</v>
      </c>
      <c r="M3293" s="69">
        <v>6.2241879999999998</v>
      </c>
      <c r="N3293" s="69">
        <v>23.02298234517821</v>
      </c>
      <c r="P3293" s="69">
        <v>235.096508</v>
      </c>
      <c r="Q3293">
        <v>0</v>
      </c>
      <c r="S3293" s="69">
        <v>340.64341899999999</v>
      </c>
      <c r="T3293">
        <v>0</v>
      </c>
      <c r="V3293" s="51">
        <v>5</v>
      </c>
      <c r="W3293" s="51">
        <v>129</v>
      </c>
      <c r="X3293" s="51">
        <v>28</v>
      </c>
    </row>
    <row r="3294" spans="1:24" x14ac:dyDescent="0.2">
      <c r="A3294">
        <v>85162</v>
      </c>
      <c r="B3294" t="s">
        <v>2118</v>
      </c>
      <c r="C3294" t="s">
        <v>2111</v>
      </c>
      <c r="D3294">
        <v>2018</v>
      </c>
      <c r="E3294" t="str">
        <f t="shared" si="51"/>
        <v>851622018</v>
      </c>
      <c r="F3294">
        <v>17537</v>
      </c>
      <c r="G3294" t="str">
        <f>VLOOKUP($A3294,CATMUN!$B$2:$C$1123,2,0)</f>
        <v>Alto</v>
      </c>
      <c r="H3294" t="str">
        <f>VLOOKUP($A3294,CATMUN!$B$2:$D$1123,3,0)</f>
        <v>Municipios rurales</v>
      </c>
      <c r="I3294">
        <f>VLOOKUP($A3294,CATMUN!$B$2:$G$1123,4,0)</f>
        <v>0</v>
      </c>
      <c r="J3294">
        <f>VLOOKUP($A3294,CATMUN!$B$2:$G$1123,6,0)</f>
        <v>15</v>
      </c>
      <c r="K3294" s="69">
        <v>776.37185699999998</v>
      </c>
      <c r="L3294" s="69">
        <v>484.42117360951084</v>
      </c>
      <c r="M3294" s="69">
        <v>34.851561000000004</v>
      </c>
      <c r="N3294" s="69">
        <v>23.02298234517821</v>
      </c>
      <c r="P3294" s="69">
        <v>235.096508</v>
      </c>
      <c r="Q3294">
        <v>0</v>
      </c>
      <c r="S3294" s="69">
        <v>340.64341899999999</v>
      </c>
      <c r="T3294">
        <v>0</v>
      </c>
      <c r="V3294" s="51">
        <v>5</v>
      </c>
      <c r="W3294" s="51">
        <v>158</v>
      </c>
      <c r="X3294" s="51">
        <v>28</v>
      </c>
    </row>
    <row r="3295" spans="1:24" x14ac:dyDescent="0.2">
      <c r="A3295">
        <v>85225</v>
      </c>
      <c r="B3295" t="s">
        <v>2119</v>
      </c>
      <c r="C3295" t="s">
        <v>2111</v>
      </c>
      <c r="D3295">
        <v>2018</v>
      </c>
      <c r="E3295" t="str">
        <f t="shared" si="51"/>
        <v>852252018</v>
      </c>
      <c r="F3295">
        <v>8826</v>
      </c>
      <c r="G3295" t="str">
        <f>VLOOKUP($A3295,CATMUN!$B$2:$C$1123,2,0)</f>
        <v>Bajo</v>
      </c>
      <c r="H3295" t="str">
        <f>VLOOKUP($A3295,CATMUN!$B$2:$D$1123,3,0)</f>
        <v>Municipios rurales</v>
      </c>
      <c r="I3295">
        <f>VLOOKUP($A3295,CATMUN!$B$2:$G$1123,4,0)</f>
        <v>0</v>
      </c>
      <c r="J3295">
        <f>VLOOKUP($A3295,CATMUN!$B$2:$G$1123,6,0)</f>
        <v>15</v>
      </c>
      <c r="K3295" s="69">
        <v>200.802851</v>
      </c>
      <c r="L3295" s="69">
        <v>484.42117360951084</v>
      </c>
      <c r="M3295" s="69">
        <v>5.150118</v>
      </c>
      <c r="N3295" s="69">
        <v>23.02298234517821</v>
      </c>
      <c r="P3295" s="69">
        <v>235.096508</v>
      </c>
      <c r="Q3295">
        <v>0</v>
      </c>
      <c r="S3295" s="69">
        <v>340.64341899999999</v>
      </c>
      <c r="T3295">
        <v>0</v>
      </c>
      <c r="V3295" s="51">
        <v>5</v>
      </c>
      <c r="W3295" s="51">
        <v>11</v>
      </c>
      <c r="X3295" s="51">
        <v>28</v>
      </c>
    </row>
    <row r="3296" spans="1:24" x14ac:dyDescent="0.2">
      <c r="A3296">
        <v>85230</v>
      </c>
      <c r="B3296" t="s">
        <v>2120</v>
      </c>
      <c r="C3296" t="s">
        <v>2111</v>
      </c>
      <c r="D3296">
        <v>2018</v>
      </c>
      <c r="E3296" t="str">
        <f t="shared" si="51"/>
        <v>852302018</v>
      </c>
      <c r="F3296">
        <v>12340</v>
      </c>
      <c r="G3296" t="str">
        <f>VLOOKUP($A3296,CATMUN!$B$2:$C$1123,2,0)</f>
        <v>Alto</v>
      </c>
      <c r="H3296" t="str">
        <f>VLOOKUP($A3296,CATMUN!$B$2:$D$1123,3,0)</f>
        <v>Municipios rurales</v>
      </c>
      <c r="I3296">
        <f>VLOOKUP($A3296,CATMUN!$B$2:$G$1123,4,0)</f>
        <v>0</v>
      </c>
      <c r="J3296">
        <f>VLOOKUP($A3296,CATMUN!$B$2:$G$1123,6,0)</f>
        <v>15</v>
      </c>
      <c r="K3296" s="69">
        <v>774.21666700000003</v>
      </c>
      <c r="L3296" s="69">
        <v>484.42117360951084</v>
      </c>
      <c r="N3296" s="69">
        <v>23.02298234517821</v>
      </c>
      <c r="P3296" s="69">
        <v>235.096508</v>
      </c>
      <c r="Q3296">
        <v>0</v>
      </c>
      <c r="S3296" s="69">
        <v>340.64341899999999</v>
      </c>
      <c r="T3296">
        <v>0</v>
      </c>
      <c r="V3296" s="51">
        <v>5</v>
      </c>
      <c r="W3296" s="51">
        <v>89</v>
      </c>
      <c r="X3296" s="51">
        <v>28</v>
      </c>
    </row>
    <row r="3297" spans="1:24" x14ac:dyDescent="0.2">
      <c r="A3297">
        <v>85250</v>
      </c>
      <c r="B3297" t="s">
        <v>2121</v>
      </c>
      <c r="C3297" t="s">
        <v>2111</v>
      </c>
      <c r="D3297">
        <v>2018</v>
      </c>
      <c r="E3297" t="str">
        <f t="shared" si="51"/>
        <v>852502018</v>
      </c>
      <c r="F3297">
        <v>36277</v>
      </c>
      <c r="G3297" t="str">
        <f>VLOOKUP($A3297,CATMUN!$B$2:$C$1123,2,0)</f>
        <v>Alto</v>
      </c>
      <c r="H3297" t="str">
        <f>VLOOKUP($A3297,CATMUN!$B$2:$D$1123,3,0)</f>
        <v>Municipios rurales</v>
      </c>
      <c r="I3297">
        <f>VLOOKUP($A3297,CATMUN!$B$2:$G$1123,4,0)</f>
        <v>0</v>
      </c>
      <c r="J3297">
        <f>VLOOKUP($A3297,CATMUN!$B$2:$G$1123,6,0)</f>
        <v>15</v>
      </c>
      <c r="K3297" s="69">
        <v>1075.0040759999999</v>
      </c>
      <c r="L3297" s="69">
        <v>484.42117360951084</v>
      </c>
      <c r="M3297" s="69">
        <v>21.773759999999999</v>
      </c>
      <c r="N3297" s="69">
        <v>23.02298234517821</v>
      </c>
      <c r="P3297" s="69">
        <v>235.096508</v>
      </c>
      <c r="Q3297">
        <v>0</v>
      </c>
      <c r="S3297" s="69">
        <v>340.64341899999999</v>
      </c>
      <c r="T3297">
        <v>0</v>
      </c>
      <c r="V3297" s="51">
        <v>5</v>
      </c>
      <c r="W3297" s="51">
        <v>157</v>
      </c>
      <c r="X3297" s="51">
        <v>28</v>
      </c>
    </row>
    <row r="3298" spans="1:24" x14ac:dyDescent="0.2">
      <c r="A3298">
        <v>85263</v>
      </c>
      <c r="B3298" t="s">
        <v>2122</v>
      </c>
      <c r="C3298" t="s">
        <v>2111</v>
      </c>
      <c r="D3298">
        <v>2018</v>
      </c>
      <c r="E3298" t="str">
        <f t="shared" si="51"/>
        <v>852632018</v>
      </c>
      <c r="F3298">
        <v>11967</v>
      </c>
      <c r="G3298" t="str">
        <f>VLOOKUP($A3298,CATMUN!$B$2:$C$1123,2,0)</f>
        <v>Medio</v>
      </c>
      <c r="H3298" t="str">
        <f>VLOOKUP($A3298,CATMUN!$B$2:$D$1123,3,0)</f>
        <v>Municipios rurales</v>
      </c>
      <c r="I3298">
        <f>VLOOKUP($A3298,CATMUN!$B$2:$G$1123,4,0)</f>
        <v>0</v>
      </c>
      <c r="J3298">
        <f>VLOOKUP($A3298,CATMUN!$B$2:$G$1123,6,0)</f>
        <v>15</v>
      </c>
      <c r="K3298" s="69">
        <v>165.47062500000001</v>
      </c>
      <c r="L3298" s="69">
        <v>484.42117360951084</v>
      </c>
      <c r="M3298" s="69">
        <v>11.836888</v>
      </c>
      <c r="N3298" s="69">
        <v>23.02298234517821</v>
      </c>
      <c r="P3298" s="69">
        <v>235.096508</v>
      </c>
      <c r="Q3298">
        <v>0</v>
      </c>
      <c r="S3298" s="69">
        <v>340.64341899999999</v>
      </c>
      <c r="T3298">
        <v>0</v>
      </c>
      <c r="V3298" s="51">
        <v>5</v>
      </c>
      <c r="W3298" s="51">
        <v>81</v>
      </c>
      <c r="X3298" s="51">
        <v>28</v>
      </c>
    </row>
    <row r="3299" spans="1:24" x14ac:dyDescent="0.2">
      <c r="A3299">
        <v>85279</v>
      </c>
      <c r="B3299" t="s">
        <v>2123</v>
      </c>
      <c r="C3299" t="s">
        <v>2111</v>
      </c>
      <c r="D3299">
        <v>2018</v>
      </c>
      <c r="E3299" t="str">
        <f t="shared" si="51"/>
        <v>852792018</v>
      </c>
      <c r="F3299">
        <v>1634</v>
      </c>
      <c r="G3299" t="str">
        <f>VLOOKUP($A3299,CATMUN!$B$2:$C$1123,2,0)</f>
        <v>Bajo</v>
      </c>
      <c r="H3299" t="str">
        <f>VLOOKUP($A3299,CATMUN!$B$2:$D$1123,3,0)</f>
        <v>Municipios rurales</v>
      </c>
      <c r="I3299">
        <f>VLOOKUP($A3299,CATMUN!$B$2:$G$1123,4,0)</f>
        <v>0</v>
      </c>
      <c r="J3299">
        <f>VLOOKUP($A3299,CATMUN!$B$2:$G$1123,6,0)</f>
        <v>15</v>
      </c>
      <c r="K3299" s="69">
        <v>24.508509409999998</v>
      </c>
      <c r="L3299" s="69">
        <v>484.42117360951084</v>
      </c>
      <c r="N3299" s="69">
        <v>23.02298234517821</v>
      </c>
      <c r="P3299" s="69">
        <v>235.096508</v>
      </c>
      <c r="Q3299">
        <v>0</v>
      </c>
      <c r="S3299" s="69">
        <v>340.64341899999999</v>
      </c>
      <c r="T3299">
        <v>0</v>
      </c>
      <c r="V3299" s="51">
        <v>5</v>
      </c>
      <c r="W3299" s="51">
        <v>4</v>
      </c>
      <c r="X3299" s="51">
        <v>28</v>
      </c>
    </row>
    <row r="3300" spans="1:24" x14ac:dyDescent="0.2">
      <c r="A3300">
        <v>85300</v>
      </c>
      <c r="B3300" t="s">
        <v>1235</v>
      </c>
      <c r="C3300" t="s">
        <v>2111</v>
      </c>
      <c r="D3300">
        <v>2018</v>
      </c>
      <c r="E3300" t="str">
        <f t="shared" si="51"/>
        <v>853002018</v>
      </c>
      <c r="F3300">
        <v>3625</v>
      </c>
      <c r="G3300" t="str">
        <f>VLOOKUP($A3300,CATMUN!$B$2:$C$1123,2,0)</f>
        <v>Alto</v>
      </c>
      <c r="H3300" t="str">
        <f>VLOOKUP($A3300,CATMUN!$B$2:$D$1123,3,0)</f>
        <v>Municipios rurales</v>
      </c>
      <c r="I3300">
        <f>VLOOKUP($A3300,CATMUN!$B$2:$G$1123,4,0)</f>
        <v>0</v>
      </c>
      <c r="J3300">
        <f>VLOOKUP($A3300,CATMUN!$B$2:$G$1123,6,0)</f>
        <v>15</v>
      </c>
      <c r="K3300" s="69">
        <v>340.97892400000001</v>
      </c>
      <c r="L3300" s="69">
        <v>484.42117360951084</v>
      </c>
      <c r="M3300" s="69">
        <v>7.0525676500000003</v>
      </c>
      <c r="N3300" s="69">
        <v>23.02298234517821</v>
      </c>
      <c r="P3300" s="69">
        <v>235.096508</v>
      </c>
      <c r="Q3300">
        <v>0</v>
      </c>
      <c r="S3300" s="69">
        <v>340.64341899999999</v>
      </c>
      <c r="T3300">
        <v>0</v>
      </c>
      <c r="V3300" s="51">
        <v>5</v>
      </c>
      <c r="W3300" s="51">
        <v>19</v>
      </c>
      <c r="X3300" s="51">
        <v>28</v>
      </c>
    </row>
    <row r="3301" spans="1:24" x14ac:dyDescent="0.2">
      <c r="A3301">
        <v>85315</v>
      </c>
      <c r="B3301" t="s">
        <v>2124</v>
      </c>
      <c r="C3301" t="s">
        <v>2111</v>
      </c>
      <c r="D3301">
        <v>2018</v>
      </c>
      <c r="E3301" t="str">
        <f t="shared" si="51"/>
        <v>853152018</v>
      </c>
      <c r="F3301">
        <v>2090</v>
      </c>
      <c r="G3301" t="str">
        <f>VLOOKUP($A3301,CATMUN!$B$2:$C$1123,2,0)</f>
        <v>Medio</v>
      </c>
      <c r="H3301" t="str">
        <f>VLOOKUP($A3301,CATMUN!$B$2:$D$1123,3,0)</f>
        <v>Municipios rurales</v>
      </c>
      <c r="I3301">
        <f>VLOOKUP($A3301,CATMUN!$B$2:$G$1123,4,0)</f>
        <v>0</v>
      </c>
      <c r="J3301">
        <f>VLOOKUP($A3301,CATMUN!$B$2:$G$1123,6,0)</f>
        <v>15</v>
      </c>
      <c r="K3301" s="69">
        <v>12.989336</v>
      </c>
      <c r="L3301" s="69">
        <v>484.42117360951084</v>
      </c>
      <c r="N3301" s="69">
        <v>23.02298234517821</v>
      </c>
      <c r="P3301" s="69">
        <v>235.096508</v>
      </c>
      <c r="Q3301">
        <v>0</v>
      </c>
      <c r="S3301" s="69">
        <v>340.64341899999999</v>
      </c>
      <c r="T3301">
        <v>0</v>
      </c>
      <c r="V3301" s="51">
        <v>5</v>
      </c>
      <c r="W3301" s="51">
        <v>1</v>
      </c>
      <c r="X3301" s="51">
        <v>28</v>
      </c>
    </row>
    <row r="3302" spans="1:24" x14ac:dyDescent="0.2">
      <c r="A3302">
        <v>85325</v>
      </c>
      <c r="B3302" t="s">
        <v>2125</v>
      </c>
      <c r="C3302" t="s">
        <v>2111</v>
      </c>
      <c r="D3302">
        <v>2018</v>
      </c>
      <c r="E3302" t="str">
        <f t="shared" si="51"/>
        <v>853252018</v>
      </c>
      <c r="F3302">
        <v>8466</v>
      </c>
      <c r="G3302" t="str">
        <f>VLOOKUP($A3302,CATMUN!$B$2:$C$1123,2,0)</f>
        <v>Medio</v>
      </c>
      <c r="H3302" t="str">
        <f>VLOOKUP($A3302,CATMUN!$B$2:$D$1123,3,0)</f>
        <v>Municipios rurales</v>
      </c>
      <c r="I3302">
        <f>VLOOKUP($A3302,CATMUN!$B$2:$G$1123,4,0)</f>
        <v>0</v>
      </c>
      <c r="J3302">
        <f>VLOOKUP($A3302,CATMUN!$B$2:$G$1123,6,0)</f>
        <v>15</v>
      </c>
      <c r="K3302" s="69">
        <v>237.991851</v>
      </c>
      <c r="L3302" s="69">
        <v>484.42117360951084</v>
      </c>
      <c r="N3302" s="69">
        <v>23.02298234517821</v>
      </c>
      <c r="P3302" s="69">
        <v>235.096508</v>
      </c>
      <c r="S3302" s="69">
        <v>340.64341899999999</v>
      </c>
      <c r="T3302">
        <v>0</v>
      </c>
      <c r="V3302" s="51">
        <v>5</v>
      </c>
      <c r="W3302" s="51">
        <v>21</v>
      </c>
      <c r="X3302" s="51">
        <v>28</v>
      </c>
    </row>
    <row r="3303" spans="1:24" x14ac:dyDescent="0.2">
      <c r="A3303">
        <v>85400</v>
      </c>
      <c r="B3303" t="s">
        <v>2126</v>
      </c>
      <c r="C3303" t="s">
        <v>2111</v>
      </c>
      <c r="D3303">
        <v>2018</v>
      </c>
      <c r="E3303" t="str">
        <f t="shared" si="51"/>
        <v>854002018</v>
      </c>
      <c r="F3303">
        <v>6873</v>
      </c>
      <c r="G3303" t="str">
        <f>VLOOKUP($A3303,CATMUN!$B$2:$C$1123,2,0)</f>
        <v>Bajo</v>
      </c>
      <c r="H3303" t="str">
        <f>VLOOKUP($A3303,CATMUN!$B$2:$D$1123,3,0)</f>
        <v>Municipios rurales</v>
      </c>
      <c r="I3303">
        <f>VLOOKUP($A3303,CATMUN!$B$2:$G$1123,4,0)</f>
        <v>0</v>
      </c>
      <c r="J3303">
        <f>VLOOKUP($A3303,CATMUN!$B$2:$G$1123,6,0)</f>
        <v>15</v>
      </c>
      <c r="K3303" s="69">
        <v>71.372074999999995</v>
      </c>
      <c r="L3303" s="69">
        <v>484.42117360951084</v>
      </c>
      <c r="M3303" s="69">
        <v>2.4823189999999999</v>
      </c>
      <c r="N3303" s="69">
        <v>23.02298234517821</v>
      </c>
      <c r="P3303" s="69">
        <v>235.096508</v>
      </c>
      <c r="Q3303">
        <v>0</v>
      </c>
      <c r="S3303" s="69">
        <v>340.64341899999999</v>
      </c>
      <c r="T3303">
        <v>0</v>
      </c>
      <c r="V3303" s="51">
        <v>5</v>
      </c>
      <c r="W3303" s="51">
        <v>9</v>
      </c>
      <c r="X3303" s="51">
        <v>28</v>
      </c>
    </row>
    <row r="3304" spans="1:24" x14ac:dyDescent="0.2">
      <c r="A3304">
        <v>85410</v>
      </c>
      <c r="B3304" t="s">
        <v>2127</v>
      </c>
      <c r="C3304" t="s">
        <v>2111</v>
      </c>
      <c r="D3304">
        <v>2018</v>
      </c>
      <c r="E3304" t="str">
        <f t="shared" si="51"/>
        <v>854102018</v>
      </c>
      <c r="F3304">
        <v>23527</v>
      </c>
      <c r="G3304" t="str">
        <f>VLOOKUP($A3304,CATMUN!$B$2:$C$1123,2,0)</f>
        <v>Alto</v>
      </c>
      <c r="H3304" t="str">
        <f>VLOOKUP($A3304,CATMUN!$B$2:$D$1123,3,0)</f>
        <v>Municipios rurales</v>
      </c>
      <c r="I3304">
        <f>VLOOKUP($A3304,CATMUN!$B$2:$G$1123,4,0)</f>
        <v>0</v>
      </c>
      <c r="J3304">
        <f>VLOOKUP($A3304,CATMUN!$B$2:$G$1123,6,0)</f>
        <v>15</v>
      </c>
      <c r="K3304" s="69">
        <v>3326.2019819000002</v>
      </c>
      <c r="L3304" s="69">
        <v>484.42117360951084</v>
      </c>
      <c r="M3304" s="69">
        <v>3.8169</v>
      </c>
      <c r="N3304" s="69">
        <v>23.02298234517821</v>
      </c>
      <c r="P3304" s="69">
        <v>235.096508</v>
      </c>
      <c r="Q3304">
        <v>0</v>
      </c>
      <c r="S3304" s="69">
        <v>340.64341899999999</v>
      </c>
      <c r="T3304">
        <v>0</v>
      </c>
      <c r="V3304" s="51">
        <v>1</v>
      </c>
      <c r="W3304" s="51">
        <v>478</v>
      </c>
      <c r="X3304" s="51">
        <v>136</v>
      </c>
    </row>
    <row r="3305" spans="1:24" x14ac:dyDescent="0.2">
      <c r="A3305">
        <v>85430</v>
      </c>
      <c r="B3305" t="s">
        <v>2128</v>
      </c>
      <c r="C3305" t="s">
        <v>2111</v>
      </c>
      <c r="D3305">
        <v>2018</v>
      </c>
      <c r="E3305" t="str">
        <f t="shared" si="51"/>
        <v>854302018</v>
      </c>
      <c r="F3305">
        <v>13233</v>
      </c>
      <c r="G3305" t="str">
        <f>VLOOKUP($A3305,CATMUN!$B$2:$C$1123,2,0)</f>
        <v>Medio</v>
      </c>
      <c r="H3305" t="str">
        <f>VLOOKUP($A3305,CATMUN!$B$2:$D$1123,3,0)</f>
        <v>Municipios rurales</v>
      </c>
      <c r="I3305">
        <f>VLOOKUP($A3305,CATMUN!$B$2:$G$1123,4,0)</f>
        <v>0</v>
      </c>
      <c r="J3305">
        <f>VLOOKUP($A3305,CATMUN!$B$2:$G$1123,6,0)</f>
        <v>15</v>
      </c>
      <c r="K3305" s="69">
        <v>233.81755999999999</v>
      </c>
      <c r="L3305" s="69">
        <v>484.42117360951084</v>
      </c>
      <c r="N3305" s="69">
        <v>23.02298234517821</v>
      </c>
      <c r="P3305" s="69">
        <v>235.096508</v>
      </c>
      <c r="Q3305">
        <v>0</v>
      </c>
      <c r="S3305" s="69">
        <v>340.64341899999999</v>
      </c>
      <c r="T3305">
        <v>0</v>
      </c>
      <c r="V3305" s="51">
        <v>5</v>
      </c>
      <c r="W3305" s="51">
        <v>59</v>
      </c>
      <c r="X3305" s="51">
        <v>28</v>
      </c>
    </row>
    <row r="3306" spans="1:24" x14ac:dyDescent="0.2">
      <c r="A3306">
        <v>85440</v>
      </c>
      <c r="B3306" t="s">
        <v>1287</v>
      </c>
      <c r="C3306" t="s">
        <v>2111</v>
      </c>
      <c r="D3306">
        <v>2018</v>
      </c>
      <c r="E3306" t="str">
        <f t="shared" si="51"/>
        <v>854402018</v>
      </c>
      <c r="F3306">
        <v>35305</v>
      </c>
      <c r="G3306" t="str">
        <f>VLOOKUP($A3306,CATMUN!$B$2:$C$1123,2,0)</f>
        <v>Medio</v>
      </c>
      <c r="H3306" t="str">
        <f>VLOOKUP($A3306,CATMUN!$B$2:$D$1123,3,0)</f>
        <v>Municipios rurales</v>
      </c>
      <c r="I3306">
        <f>VLOOKUP($A3306,CATMUN!$B$2:$G$1123,4,0)</f>
        <v>0</v>
      </c>
      <c r="J3306">
        <f>VLOOKUP($A3306,CATMUN!$B$2:$G$1123,6,0)</f>
        <v>15</v>
      </c>
      <c r="K3306" s="69">
        <v>1161.9066329999998</v>
      </c>
      <c r="L3306" s="69">
        <v>484.42117360951084</v>
      </c>
      <c r="M3306" s="69">
        <v>132.5171986</v>
      </c>
      <c r="N3306" s="69">
        <v>23.02298234517821</v>
      </c>
      <c r="P3306" s="69">
        <v>235.096508</v>
      </c>
      <c r="Q3306">
        <v>0</v>
      </c>
      <c r="S3306" s="69">
        <v>340.64341899999999</v>
      </c>
      <c r="T3306">
        <v>0</v>
      </c>
      <c r="V3306" s="51">
        <v>5</v>
      </c>
      <c r="W3306" s="51">
        <v>537</v>
      </c>
      <c r="X3306" s="51">
        <v>28</v>
      </c>
    </row>
    <row r="3307" spans="1:24" x14ac:dyDescent="0.2">
      <c r="A3307">
        <v>86320</v>
      </c>
      <c r="B3307" t="s">
        <v>2131</v>
      </c>
      <c r="C3307" t="s">
        <v>2129</v>
      </c>
      <c r="D3307">
        <v>2018</v>
      </c>
      <c r="E3307" t="str">
        <f t="shared" si="51"/>
        <v>863202018</v>
      </c>
      <c r="F3307">
        <v>37745</v>
      </c>
      <c r="G3307" t="str">
        <f>VLOOKUP($A3307,CATMUN!$B$2:$C$1123,2,0)</f>
        <v>Bajo</v>
      </c>
      <c r="H3307" t="str">
        <f>VLOOKUP($A3307,CATMUN!$B$2:$D$1123,3,0)</f>
        <v>Municipios rurales</v>
      </c>
      <c r="I3307">
        <f>VLOOKUP($A3307,CATMUN!$B$2:$G$1123,4,0)</f>
        <v>0</v>
      </c>
      <c r="J3307">
        <f>VLOOKUP($A3307,CATMUN!$B$2:$G$1123,6,0)</f>
        <v>15</v>
      </c>
      <c r="K3307" s="69">
        <v>454.535549</v>
      </c>
      <c r="L3307" s="69">
        <v>484.42117360951084</v>
      </c>
      <c r="M3307" s="69">
        <v>11.311999999999999</v>
      </c>
      <c r="N3307" s="69">
        <v>23.02298234517821</v>
      </c>
      <c r="P3307" s="69">
        <v>235.096508</v>
      </c>
      <c r="Q3307">
        <v>0</v>
      </c>
      <c r="S3307" s="69">
        <v>340.64341899999999</v>
      </c>
      <c r="T3307">
        <v>0</v>
      </c>
      <c r="V3307" s="51">
        <v>5</v>
      </c>
      <c r="W3307" s="51">
        <v>379</v>
      </c>
      <c r="X3307" s="51">
        <v>28</v>
      </c>
    </row>
    <row r="3308" spans="1:24" x14ac:dyDescent="0.2">
      <c r="A3308">
        <v>86569</v>
      </c>
      <c r="B3308" t="s">
        <v>2133</v>
      </c>
      <c r="C3308" t="s">
        <v>2129</v>
      </c>
      <c r="D3308">
        <v>2018</v>
      </c>
      <c r="E3308" t="str">
        <f t="shared" si="51"/>
        <v>865692018</v>
      </c>
      <c r="F3308">
        <v>16095</v>
      </c>
      <c r="G3308" t="str">
        <f>VLOOKUP($A3308,CATMUN!$B$2:$C$1123,2,0)</f>
        <v>Bajo</v>
      </c>
      <c r="H3308" t="str">
        <f>VLOOKUP($A3308,CATMUN!$B$2:$D$1123,3,0)</f>
        <v>Municipios rurales</v>
      </c>
      <c r="I3308">
        <f>VLOOKUP($A3308,CATMUN!$B$2:$G$1123,4,0)</f>
        <v>0</v>
      </c>
      <c r="J3308">
        <f>VLOOKUP($A3308,CATMUN!$B$2:$G$1123,6,0)</f>
        <v>15</v>
      </c>
      <c r="K3308" s="69">
        <v>55.985689000000001</v>
      </c>
      <c r="L3308" s="69">
        <v>484.42117360951084</v>
      </c>
      <c r="N3308" s="69">
        <v>23.02298234517821</v>
      </c>
      <c r="P3308" s="69">
        <v>235.096508</v>
      </c>
      <c r="Q3308">
        <v>0</v>
      </c>
      <c r="S3308" s="69">
        <v>340.64341899999999</v>
      </c>
      <c r="T3308">
        <v>0</v>
      </c>
      <c r="V3308" s="51">
        <v>5</v>
      </c>
      <c r="W3308" s="51" t="e">
        <v>#N/A</v>
      </c>
      <c r="X3308" s="51" t="e">
        <v>#N/A</v>
      </c>
    </row>
    <row r="3309" spans="1:24" x14ac:dyDescent="0.2">
      <c r="A3309">
        <v>86571</v>
      </c>
      <c r="B3309" t="s">
        <v>2134</v>
      </c>
      <c r="C3309" t="s">
        <v>2129</v>
      </c>
      <c r="D3309">
        <v>2018</v>
      </c>
      <c r="E3309" t="str">
        <f t="shared" si="51"/>
        <v>865712018</v>
      </c>
      <c r="F3309">
        <v>35390</v>
      </c>
      <c r="G3309" t="str">
        <f>VLOOKUP($A3309,CATMUN!$B$2:$C$1123,2,0)</f>
        <v>Bajo</v>
      </c>
      <c r="H3309" t="str">
        <f>VLOOKUP($A3309,CATMUN!$B$2:$D$1123,3,0)</f>
        <v>Municipios rurales</v>
      </c>
      <c r="I3309">
        <f>VLOOKUP($A3309,CATMUN!$B$2:$G$1123,4,0)</f>
        <v>0</v>
      </c>
      <c r="J3309">
        <f>VLOOKUP($A3309,CATMUN!$B$2:$G$1123,6,0)</f>
        <v>15</v>
      </c>
      <c r="K3309" s="69">
        <v>57.069262000000002</v>
      </c>
      <c r="L3309" s="69">
        <v>484.42117360951084</v>
      </c>
      <c r="N3309" s="69">
        <v>23.02298234517821</v>
      </c>
      <c r="P3309" s="69">
        <v>235.096508</v>
      </c>
      <c r="Q3309">
        <v>0</v>
      </c>
      <c r="S3309" s="69">
        <v>340.64341899999999</v>
      </c>
      <c r="T3309">
        <v>0</v>
      </c>
      <c r="V3309" s="51">
        <v>5</v>
      </c>
      <c r="W3309" s="51">
        <v>0</v>
      </c>
      <c r="X3309" s="51">
        <v>28</v>
      </c>
    </row>
    <row r="3310" spans="1:24" x14ac:dyDescent="0.2">
      <c r="A3310">
        <v>86573</v>
      </c>
      <c r="B3310" t="s">
        <v>2135</v>
      </c>
      <c r="C3310" t="s">
        <v>2129</v>
      </c>
      <c r="D3310">
        <v>2018</v>
      </c>
      <c r="E3310" t="str">
        <f t="shared" si="51"/>
        <v>865732018</v>
      </c>
      <c r="F3310">
        <v>28468</v>
      </c>
      <c r="G3310" t="str">
        <f>VLOOKUP($A3310,CATMUN!$B$2:$C$1123,2,0)</f>
        <v>Bajo</v>
      </c>
      <c r="H3310" t="str">
        <f>VLOOKUP($A3310,CATMUN!$B$2:$D$1123,3,0)</f>
        <v>Municipios rurales</v>
      </c>
      <c r="I3310">
        <f>VLOOKUP($A3310,CATMUN!$B$2:$G$1123,4,0)</f>
        <v>0</v>
      </c>
      <c r="J3310">
        <f>VLOOKUP($A3310,CATMUN!$B$2:$G$1123,6,0)</f>
        <v>15</v>
      </c>
      <c r="K3310" s="69">
        <v>68.55056900000001</v>
      </c>
      <c r="L3310" s="69">
        <v>484.42117360951084</v>
      </c>
      <c r="N3310" s="69">
        <v>23.02298234517821</v>
      </c>
      <c r="P3310" s="69">
        <v>235.096508</v>
      </c>
      <c r="Q3310">
        <v>0</v>
      </c>
      <c r="S3310" s="69">
        <v>340.64341899999999</v>
      </c>
      <c r="T3310">
        <v>0</v>
      </c>
      <c r="V3310" s="51">
        <v>5</v>
      </c>
      <c r="W3310" s="51">
        <v>11</v>
      </c>
      <c r="X3310" s="51">
        <v>28</v>
      </c>
    </row>
    <row r="3311" spans="1:24" x14ac:dyDescent="0.2">
      <c r="A3311">
        <v>86755</v>
      </c>
      <c r="B3311" t="s">
        <v>1627</v>
      </c>
      <c r="C3311" t="s">
        <v>2129</v>
      </c>
      <c r="D3311">
        <v>2018</v>
      </c>
      <c r="E3311" t="str">
        <f t="shared" si="51"/>
        <v>867552018</v>
      </c>
      <c r="F3311">
        <v>5645</v>
      </c>
      <c r="G3311" t="str">
        <f>VLOOKUP($A3311,CATMUN!$B$2:$C$1123,2,0)</f>
        <v>Alto</v>
      </c>
      <c r="H3311" t="str">
        <f>VLOOKUP($A3311,CATMUN!$B$2:$D$1123,3,0)</f>
        <v>Municipios rurales</v>
      </c>
      <c r="I3311">
        <f>VLOOKUP($A3311,CATMUN!$B$2:$G$1123,4,0)</f>
        <v>0</v>
      </c>
      <c r="J3311">
        <f>VLOOKUP($A3311,CATMUN!$B$2:$G$1123,6,0)</f>
        <v>15</v>
      </c>
      <c r="K3311" s="69">
        <v>230.32250200000001</v>
      </c>
      <c r="L3311" s="69">
        <v>484.42117360951084</v>
      </c>
      <c r="M3311" s="69">
        <v>0.419375</v>
      </c>
      <c r="N3311" s="69">
        <v>23.02298234517821</v>
      </c>
      <c r="P3311" s="69">
        <v>235.096508</v>
      </c>
      <c r="Q3311">
        <v>0</v>
      </c>
      <c r="S3311" s="69">
        <v>340.64341899999999</v>
      </c>
      <c r="T3311">
        <v>0</v>
      </c>
      <c r="V3311" s="51">
        <v>5</v>
      </c>
      <c r="W3311" s="51">
        <v>3</v>
      </c>
      <c r="X3311" s="51">
        <v>28</v>
      </c>
    </row>
    <row r="3312" spans="1:24" x14ac:dyDescent="0.2">
      <c r="A3312">
        <v>86757</v>
      </c>
      <c r="B3312" t="s">
        <v>1986</v>
      </c>
      <c r="C3312" t="s">
        <v>2129</v>
      </c>
      <c r="D3312">
        <v>2018</v>
      </c>
      <c r="E3312" t="str">
        <f t="shared" si="51"/>
        <v>867572018</v>
      </c>
      <c r="F3312">
        <v>18780</v>
      </c>
      <c r="G3312" t="str">
        <f>VLOOKUP($A3312,CATMUN!$B$2:$C$1123,2,0)</f>
        <v>Bajo</v>
      </c>
      <c r="H3312" t="str">
        <f>VLOOKUP($A3312,CATMUN!$B$2:$D$1123,3,0)</f>
        <v>Municipios rurales</v>
      </c>
      <c r="I3312">
        <f>VLOOKUP($A3312,CATMUN!$B$2:$G$1123,4,0)</f>
        <v>0</v>
      </c>
      <c r="J3312">
        <f>VLOOKUP($A3312,CATMUN!$B$2:$G$1123,6,0)</f>
        <v>15</v>
      </c>
      <c r="K3312" s="69">
        <v>156.56762799999998</v>
      </c>
      <c r="L3312" s="69">
        <v>484.42117360951084</v>
      </c>
      <c r="M3312" s="69">
        <v>1.2140199999999999</v>
      </c>
      <c r="N3312" s="69">
        <v>23.02298234517821</v>
      </c>
      <c r="P3312" s="69">
        <v>235.096508</v>
      </c>
      <c r="Q3312">
        <v>0</v>
      </c>
      <c r="S3312" s="69">
        <v>340.64341899999999</v>
      </c>
      <c r="T3312">
        <v>0</v>
      </c>
      <c r="V3312" s="51">
        <v>3</v>
      </c>
      <c r="W3312" s="51">
        <v>20</v>
      </c>
      <c r="X3312" s="51">
        <v>31</v>
      </c>
    </row>
    <row r="3313" spans="1:24" x14ac:dyDescent="0.2">
      <c r="A3313">
        <v>86760</v>
      </c>
      <c r="B3313" t="s">
        <v>1887</v>
      </c>
      <c r="C3313" t="s">
        <v>2129</v>
      </c>
      <c r="D3313">
        <v>2018</v>
      </c>
      <c r="E3313" t="str">
        <f t="shared" si="51"/>
        <v>867602018</v>
      </c>
      <c r="F3313">
        <v>7290</v>
      </c>
      <c r="G3313" t="str">
        <f>VLOOKUP($A3313,CATMUN!$B$2:$C$1123,2,0)</f>
        <v>Medio</v>
      </c>
      <c r="H3313" t="str">
        <f>VLOOKUP($A3313,CATMUN!$B$2:$D$1123,3,0)</f>
        <v>Municipios rurales</v>
      </c>
      <c r="I3313">
        <f>VLOOKUP($A3313,CATMUN!$B$2:$G$1123,4,0)</f>
        <v>0</v>
      </c>
      <c r="J3313">
        <f>VLOOKUP($A3313,CATMUN!$B$2:$G$1123,6,0)</f>
        <v>15</v>
      </c>
      <c r="K3313" s="69">
        <v>65.144818999999998</v>
      </c>
      <c r="L3313" s="69">
        <v>484.42117360951084</v>
      </c>
      <c r="N3313" s="69">
        <v>23.02298234517821</v>
      </c>
      <c r="P3313" s="69">
        <v>235.096508</v>
      </c>
      <c r="Q3313">
        <v>0</v>
      </c>
      <c r="S3313" s="69">
        <v>340.64341899999999</v>
      </c>
      <c r="T3313">
        <v>0</v>
      </c>
      <c r="V3313" s="51">
        <v>5</v>
      </c>
      <c r="W3313" s="51">
        <v>4</v>
      </c>
      <c r="X3313" s="51">
        <v>28</v>
      </c>
    </row>
    <row r="3314" spans="1:24" x14ac:dyDescent="0.2">
      <c r="A3314">
        <v>86885</v>
      </c>
      <c r="B3314" t="s">
        <v>2138</v>
      </c>
      <c r="C3314" t="s">
        <v>2129</v>
      </c>
      <c r="D3314">
        <v>2018</v>
      </c>
      <c r="E3314" t="str">
        <f t="shared" si="51"/>
        <v>868852018</v>
      </c>
      <c r="F3314">
        <v>23700</v>
      </c>
      <c r="G3314" t="str">
        <f>VLOOKUP($A3314,CATMUN!$B$2:$C$1123,2,0)</f>
        <v>Medio</v>
      </c>
      <c r="H3314" t="str">
        <f>VLOOKUP($A3314,CATMUN!$B$2:$D$1123,3,0)</f>
        <v>Municipios rurales</v>
      </c>
      <c r="I3314">
        <f>VLOOKUP($A3314,CATMUN!$B$2:$G$1123,4,0)</f>
        <v>0</v>
      </c>
      <c r="J3314">
        <f>VLOOKUP($A3314,CATMUN!$B$2:$G$1123,6,0)</f>
        <v>15</v>
      </c>
      <c r="K3314" s="69">
        <v>387.81668099999996</v>
      </c>
      <c r="L3314" s="69">
        <v>484.42117360951084</v>
      </c>
      <c r="M3314" s="69">
        <v>59.1616</v>
      </c>
      <c r="N3314" s="69">
        <v>23.02298234517821</v>
      </c>
      <c r="O3314" s="69">
        <v>0</v>
      </c>
      <c r="P3314" s="69">
        <v>235.096508</v>
      </c>
      <c r="Q3314">
        <v>0</v>
      </c>
      <c r="R3314">
        <v>0</v>
      </c>
      <c r="S3314" s="69">
        <v>340.64341899999999</v>
      </c>
      <c r="T3314">
        <v>0</v>
      </c>
      <c r="V3314" s="51">
        <v>3</v>
      </c>
      <c r="W3314" s="51">
        <v>181</v>
      </c>
      <c r="X3314" s="51">
        <v>31</v>
      </c>
    </row>
    <row r="3315" spans="1:24" x14ac:dyDescent="0.2">
      <c r="A3315">
        <v>91540</v>
      </c>
      <c r="B3315" t="s">
        <v>2148</v>
      </c>
      <c r="C3315" t="s">
        <v>2140</v>
      </c>
      <c r="D3315">
        <v>2018</v>
      </c>
      <c r="E3315" t="str">
        <f t="shared" si="51"/>
        <v>915402018</v>
      </c>
      <c r="F3315">
        <v>9744</v>
      </c>
      <c r="G3315" t="str">
        <f>VLOOKUP($A3315,CATMUN!$B$2:$C$1123,2,0)</f>
        <v>Bajo</v>
      </c>
      <c r="H3315" t="str">
        <f>VLOOKUP($A3315,CATMUN!$B$2:$D$1123,3,0)</f>
        <v>Municipios rurales</v>
      </c>
      <c r="I3315">
        <f>VLOOKUP($A3315,CATMUN!$B$2:$G$1123,4,0)</f>
        <v>0</v>
      </c>
      <c r="J3315">
        <f>VLOOKUP($A3315,CATMUN!$B$2:$G$1123,6,0)</f>
        <v>15</v>
      </c>
      <c r="K3315" s="69">
        <v>17.534243999999997</v>
      </c>
      <c r="L3315" s="69">
        <v>484.42117360951084</v>
      </c>
      <c r="M3315" s="69">
        <v>0.1</v>
      </c>
      <c r="N3315" s="69">
        <v>23.02298234517821</v>
      </c>
      <c r="P3315" s="69">
        <v>235.096508</v>
      </c>
      <c r="Q3315">
        <v>0</v>
      </c>
      <c r="S3315" s="69">
        <v>340.64341899999999</v>
      </c>
      <c r="T3315">
        <v>0</v>
      </c>
      <c r="V3315" s="51">
        <v>3</v>
      </c>
      <c r="W3315" s="51">
        <v>1</v>
      </c>
      <c r="X3315" s="51">
        <v>31</v>
      </c>
    </row>
    <row r="3316" spans="1:24" x14ac:dyDescent="0.2">
      <c r="A3316">
        <v>95015</v>
      </c>
      <c r="B3316" t="s">
        <v>1250</v>
      </c>
      <c r="C3316" t="s">
        <v>2159</v>
      </c>
      <c r="D3316">
        <v>2018</v>
      </c>
      <c r="E3316" t="str">
        <f t="shared" si="51"/>
        <v>950152018</v>
      </c>
      <c r="F3316">
        <v>9528</v>
      </c>
      <c r="G3316" t="str">
        <f>VLOOKUP($A3316,CATMUN!$B$2:$C$1123,2,0)</f>
        <v>Bajo</v>
      </c>
      <c r="H3316" t="str">
        <f>VLOOKUP($A3316,CATMUN!$B$2:$D$1123,3,0)</f>
        <v>Municipios rurales</v>
      </c>
      <c r="I3316">
        <f>VLOOKUP($A3316,CATMUN!$B$2:$G$1123,4,0)</f>
        <v>0</v>
      </c>
      <c r="J3316">
        <f>VLOOKUP($A3316,CATMUN!$B$2:$G$1123,6,0)</f>
        <v>15</v>
      </c>
      <c r="K3316" s="69">
        <v>130.647965</v>
      </c>
      <c r="L3316" s="69">
        <v>484.42117360951084</v>
      </c>
      <c r="M3316" s="69">
        <v>1.0564559999999998</v>
      </c>
      <c r="N3316" s="69">
        <v>23.02298234517821</v>
      </c>
      <c r="P3316" s="69">
        <v>235.096508</v>
      </c>
      <c r="Q3316">
        <v>0</v>
      </c>
      <c r="S3316" s="69">
        <v>340.64341899999999</v>
      </c>
      <c r="T3316">
        <v>0</v>
      </c>
      <c r="V3316" s="51">
        <v>5</v>
      </c>
      <c r="W3316" s="51">
        <v>8</v>
      </c>
      <c r="X3316" s="51">
        <v>28</v>
      </c>
    </row>
    <row r="3317" spans="1:24" x14ac:dyDescent="0.2">
      <c r="A3317">
        <v>95025</v>
      </c>
      <c r="B3317" t="s">
        <v>2161</v>
      </c>
      <c r="C3317" t="s">
        <v>2159</v>
      </c>
      <c r="D3317">
        <v>2018</v>
      </c>
      <c r="E3317" t="str">
        <f t="shared" si="51"/>
        <v>950252018</v>
      </c>
      <c r="F3317">
        <v>13653</v>
      </c>
      <c r="G3317" t="str">
        <f>VLOOKUP($A3317,CATMUN!$B$2:$C$1123,2,0)</f>
        <v>Bajo</v>
      </c>
      <c r="H3317" t="str">
        <f>VLOOKUP($A3317,CATMUN!$B$2:$D$1123,3,0)</f>
        <v>Municipios rurales</v>
      </c>
      <c r="I3317">
        <f>VLOOKUP($A3317,CATMUN!$B$2:$G$1123,4,0)</f>
        <v>0</v>
      </c>
      <c r="J3317">
        <f>VLOOKUP($A3317,CATMUN!$B$2:$G$1123,6,0)</f>
        <v>15</v>
      </c>
      <c r="K3317" s="69">
        <v>550.13383900000008</v>
      </c>
      <c r="L3317" s="69">
        <v>484.42117360951084</v>
      </c>
      <c r="M3317" s="69">
        <v>1.9066149999999999</v>
      </c>
      <c r="N3317" s="69">
        <v>23.02298234517821</v>
      </c>
      <c r="P3317" s="69">
        <v>235.096508</v>
      </c>
      <c r="Q3317">
        <v>0</v>
      </c>
      <c r="S3317" s="69">
        <v>340.64341899999999</v>
      </c>
      <c r="T3317">
        <v>0</v>
      </c>
      <c r="V3317" s="51">
        <v>5</v>
      </c>
      <c r="W3317" s="51">
        <v>8</v>
      </c>
      <c r="X3317" s="51">
        <v>28</v>
      </c>
    </row>
    <row r="3318" spans="1:24" x14ac:dyDescent="0.2">
      <c r="A3318">
        <v>95200</v>
      </c>
      <c r="B3318" t="s">
        <v>1342</v>
      </c>
      <c r="C3318" t="s">
        <v>2159</v>
      </c>
      <c r="D3318">
        <v>2018</v>
      </c>
      <c r="E3318" t="str">
        <f t="shared" si="51"/>
        <v>952002018</v>
      </c>
      <c r="F3318">
        <v>6771</v>
      </c>
      <c r="G3318" t="str">
        <f>VLOOKUP($A3318,CATMUN!$B$2:$C$1123,2,0)</f>
        <v>Bajo</v>
      </c>
      <c r="H3318" t="str">
        <f>VLOOKUP($A3318,CATMUN!$B$2:$D$1123,3,0)</f>
        <v>Municipios rurales</v>
      </c>
      <c r="I3318">
        <f>VLOOKUP($A3318,CATMUN!$B$2:$G$1123,4,0)</f>
        <v>0</v>
      </c>
      <c r="J3318">
        <f>VLOOKUP($A3318,CATMUN!$B$2:$G$1123,6,0)</f>
        <v>15</v>
      </c>
      <c r="K3318" s="69">
        <v>269.74557929999997</v>
      </c>
      <c r="L3318" s="69">
        <v>484.42117360951084</v>
      </c>
      <c r="M3318" s="69">
        <v>0</v>
      </c>
      <c r="N3318" s="69">
        <v>23.02298234517821</v>
      </c>
      <c r="P3318" s="69">
        <v>235.096508</v>
      </c>
      <c r="Q3318">
        <v>0</v>
      </c>
      <c r="R3318">
        <v>0</v>
      </c>
      <c r="S3318" s="69">
        <v>340.64341899999999</v>
      </c>
      <c r="T3318">
        <v>0</v>
      </c>
      <c r="V3318" s="51">
        <v>5</v>
      </c>
      <c r="W3318" s="51">
        <v>1</v>
      </c>
      <c r="X3318" s="51">
        <v>28</v>
      </c>
    </row>
    <row r="3319" spans="1:24" x14ac:dyDescent="0.2">
      <c r="A3319">
        <v>97161</v>
      </c>
      <c r="B3319" t="s">
        <v>2164</v>
      </c>
      <c r="C3319" t="s">
        <v>2162</v>
      </c>
      <c r="D3319">
        <v>2018</v>
      </c>
      <c r="E3319" t="str">
        <f t="shared" si="51"/>
        <v>971612018</v>
      </c>
      <c r="F3319">
        <v>2915</v>
      </c>
      <c r="G3319" t="str">
        <f>VLOOKUP($A3319,CATMUN!$B$2:$C$1123,2,0)</f>
        <v>Bajo</v>
      </c>
      <c r="H3319" t="str">
        <f>VLOOKUP($A3319,CATMUN!$B$2:$D$1123,3,0)</f>
        <v>Municipios rurales</v>
      </c>
      <c r="I3319">
        <f>VLOOKUP($A3319,CATMUN!$B$2:$G$1123,4,0)</f>
        <v>0</v>
      </c>
      <c r="J3319">
        <f>VLOOKUP($A3319,CATMUN!$B$2:$G$1123,6,0)</f>
        <v>15</v>
      </c>
      <c r="K3319" s="69">
        <v>251.957885</v>
      </c>
      <c r="L3319" s="69">
        <v>484.42117360951084</v>
      </c>
      <c r="N3319" s="69">
        <v>23.02298234517821</v>
      </c>
      <c r="P3319" s="69">
        <v>235.096508</v>
      </c>
      <c r="Q3319">
        <v>0</v>
      </c>
      <c r="S3319" s="69">
        <v>340.64341899999999</v>
      </c>
      <c r="T3319">
        <v>0</v>
      </c>
      <c r="V3319" s="51">
        <v>5</v>
      </c>
      <c r="W3319" s="51">
        <v>0</v>
      </c>
      <c r="X3319" s="51">
        <v>28</v>
      </c>
    </row>
    <row r="3320" spans="1:24" x14ac:dyDescent="0.2">
      <c r="A3320">
        <v>97666</v>
      </c>
      <c r="B3320" t="s">
        <v>2166</v>
      </c>
      <c r="C3320" t="s">
        <v>2162</v>
      </c>
      <c r="D3320">
        <v>2018</v>
      </c>
      <c r="E3320" t="str">
        <f t="shared" si="51"/>
        <v>976662018</v>
      </c>
      <c r="F3320">
        <v>2215</v>
      </c>
      <c r="G3320" t="str">
        <f>VLOOKUP($A3320,CATMUN!$B$2:$C$1123,2,0)</f>
        <v>Bajo</v>
      </c>
      <c r="H3320" t="str">
        <f>VLOOKUP($A3320,CATMUN!$B$2:$D$1123,3,0)</f>
        <v>Municipios rurales</v>
      </c>
      <c r="I3320">
        <f>VLOOKUP($A3320,CATMUN!$B$2:$G$1123,4,0)</f>
        <v>0</v>
      </c>
      <c r="J3320">
        <f>VLOOKUP($A3320,CATMUN!$B$2:$G$1123,6,0)</f>
        <v>15</v>
      </c>
      <c r="K3320" s="69">
        <v>3929.7143209999999</v>
      </c>
      <c r="L3320" s="69">
        <v>484.42117360951084</v>
      </c>
      <c r="N3320" s="69">
        <v>23.02298234517821</v>
      </c>
      <c r="P3320" s="69">
        <v>235.096508</v>
      </c>
      <c r="Q3320">
        <v>0</v>
      </c>
      <c r="S3320" s="69">
        <v>340.64341899999999</v>
      </c>
      <c r="T3320">
        <v>0</v>
      </c>
      <c r="V3320" s="51">
        <v>5</v>
      </c>
      <c r="W3320" s="51">
        <v>0</v>
      </c>
      <c r="X3320" s="51">
        <v>28</v>
      </c>
    </row>
    <row r="3321" spans="1:24" x14ac:dyDescent="0.2">
      <c r="A3321">
        <v>99524</v>
      </c>
      <c r="B3321" t="s">
        <v>2171</v>
      </c>
      <c r="C3321" t="s">
        <v>2169</v>
      </c>
      <c r="D3321">
        <v>2018</v>
      </c>
      <c r="E3321" t="str">
        <f t="shared" si="51"/>
        <v>995242018</v>
      </c>
      <c r="F3321">
        <v>10122</v>
      </c>
      <c r="G3321" t="str">
        <f>VLOOKUP($A3321,CATMUN!$B$2:$C$1123,2,0)</f>
        <v>Bajo</v>
      </c>
      <c r="H3321" t="str">
        <f>VLOOKUP($A3321,CATMUN!$B$2:$D$1123,3,0)</f>
        <v>Municipios rurales</v>
      </c>
      <c r="I3321">
        <f>VLOOKUP($A3321,CATMUN!$B$2:$G$1123,4,0)</f>
        <v>0</v>
      </c>
      <c r="J3321">
        <f>VLOOKUP($A3321,CATMUN!$B$2:$G$1123,6,0)</f>
        <v>15</v>
      </c>
      <c r="K3321" s="69">
        <v>794.35281053000006</v>
      </c>
      <c r="L3321" s="69">
        <v>484.42117360951084</v>
      </c>
      <c r="M3321" s="69">
        <v>29.943729999999999</v>
      </c>
      <c r="N3321" s="69">
        <v>23.02298234517821</v>
      </c>
      <c r="P3321" s="69">
        <v>235.096508</v>
      </c>
      <c r="Q3321">
        <v>0</v>
      </c>
      <c r="S3321" s="69">
        <v>340.64341899999999</v>
      </c>
      <c r="T3321">
        <v>0</v>
      </c>
      <c r="V3321" s="51">
        <v>3</v>
      </c>
      <c r="W3321" s="51">
        <v>5</v>
      </c>
      <c r="X3321" s="51">
        <v>31</v>
      </c>
    </row>
    <row r="3322" spans="1:24" x14ac:dyDescent="0.2">
      <c r="A3322">
        <v>99624</v>
      </c>
      <c r="B3322" t="s">
        <v>2172</v>
      </c>
      <c r="C3322" t="s">
        <v>2169</v>
      </c>
      <c r="D3322">
        <v>2018</v>
      </c>
      <c r="E3322" t="str">
        <f t="shared" si="51"/>
        <v>996242018</v>
      </c>
      <c r="F3322">
        <v>4059</v>
      </c>
      <c r="G3322" t="str">
        <f>VLOOKUP($A3322,CATMUN!$B$2:$C$1123,2,0)</f>
        <v>Bajo</v>
      </c>
      <c r="H3322" t="str">
        <f>VLOOKUP($A3322,CATMUN!$B$2:$D$1123,3,0)</f>
        <v>Municipios rurales</v>
      </c>
      <c r="I3322">
        <f>VLOOKUP($A3322,CATMUN!$B$2:$G$1123,4,0)</f>
        <v>0</v>
      </c>
      <c r="J3322">
        <f>VLOOKUP($A3322,CATMUN!$B$2:$G$1123,6,0)</f>
        <v>15</v>
      </c>
      <c r="K3322" s="69">
        <v>147.24448100000001</v>
      </c>
      <c r="L3322" s="69">
        <v>484.42117360951084</v>
      </c>
      <c r="M3322" s="69">
        <v>7.5074240000000003</v>
      </c>
      <c r="N3322" s="69">
        <v>23.02298234517821</v>
      </c>
      <c r="O3322" s="69">
        <v>0</v>
      </c>
      <c r="P3322" s="69">
        <v>235.096508</v>
      </c>
      <c r="Q3322">
        <v>0</v>
      </c>
      <c r="S3322" s="69">
        <v>340.64341899999999</v>
      </c>
      <c r="T3322">
        <v>0</v>
      </c>
      <c r="V3322" s="51">
        <v>3</v>
      </c>
      <c r="W3322" s="51">
        <v>1</v>
      </c>
      <c r="X3322" s="51">
        <v>31</v>
      </c>
    </row>
    <row r="3323" spans="1:24" x14ac:dyDescent="0.2">
      <c r="A3323">
        <v>99773</v>
      </c>
      <c r="B3323" t="s">
        <v>2173</v>
      </c>
      <c r="C3323" t="s">
        <v>2169</v>
      </c>
      <c r="D3323">
        <v>2018</v>
      </c>
      <c r="E3323" t="str">
        <f t="shared" si="51"/>
        <v>997732018</v>
      </c>
      <c r="F3323">
        <v>72691</v>
      </c>
      <c r="G3323" t="str">
        <f>VLOOKUP($A3323,CATMUN!$B$2:$C$1123,2,0)</f>
        <v>Bajo</v>
      </c>
      <c r="H3323" t="str">
        <f>VLOOKUP($A3323,CATMUN!$B$2:$D$1123,3,0)</f>
        <v>Municipios rurales</v>
      </c>
      <c r="I3323">
        <f>VLOOKUP($A3323,CATMUN!$B$2:$G$1123,4,0)</f>
        <v>0</v>
      </c>
      <c r="J3323">
        <f>VLOOKUP($A3323,CATMUN!$B$2:$G$1123,6,0)</f>
        <v>15</v>
      </c>
      <c r="K3323" s="69">
        <v>2080.3221490000001</v>
      </c>
      <c r="L3323" s="69">
        <v>484.42117360951084</v>
      </c>
      <c r="N3323" s="69">
        <v>23.02298234517821</v>
      </c>
      <c r="P3323" s="69">
        <v>235.096508</v>
      </c>
      <c r="Q3323">
        <v>0</v>
      </c>
      <c r="S3323" s="69">
        <v>340.64341899999999</v>
      </c>
      <c r="T3323">
        <v>0</v>
      </c>
      <c r="V3323" s="50"/>
      <c r="W3323" s="50"/>
      <c r="X3323" s="50"/>
    </row>
    <row r="3324" spans="1:24" x14ac:dyDescent="0.2">
      <c r="A3324">
        <v>5001</v>
      </c>
      <c r="B3324" t="s">
        <v>2177</v>
      </c>
      <c r="C3324" t="s">
        <v>2176</v>
      </c>
      <c r="D3324">
        <v>2018</v>
      </c>
      <c r="E3324" t="str">
        <f t="shared" si="51"/>
        <v>50012018</v>
      </c>
      <c r="F3324" s="69">
        <v>2427129</v>
      </c>
      <c r="G3324" t="str">
        <f>VLOOKUP($A3324,CATMUN!$B$2:$C$1123,2,0)</f>
        <v>Alto</v>
      </c>
      <c r="H3324" t="str">
        <f>VLOOKUP($A3324,CATMUN!$B$2:$D$1123,3,0)</f>
        <v>04 Grandes Urbes</v>
      </c>
      <c r="I3324">
        <f>VLOOKUP($A3324,CATMUN!$B$2:$G$1123,4,0)</f>
        <v>1</v>
      </c>
      <c r="J3324" t="str">
        <f>VLOOKUP($A3324,CATMUN!$B$2:$G$1123,6,0)</f>
        <v>01</v>
      </c>
      <c r="K3324" s="69">
        <v>683442.30089199997</v>
      </c>
      <c r="L3324" s="69">
        <v>1177592.3012127751</v>
      </c>
      <c r="M3324" s="69">
        <v>25421.132621000001</v>
      </c>
      <c r="N3324" s="69">
        <v>35443.814400000003</v>
      </c>
      <c r="P3324" s="69">
        <v>12893.148222</v>
      </c>
      <c r="Q3324">
        <v>1</v>
      </c>
      <c r="R3324">
        <v>0</v>
      </c>
      <c r="S3324" s="69">
        <v>26867.627</v>
      </c>
      <c r="T3324">
        <v>0</v>
      </c>
      <c r="U3324">
        <v>7729.8284439999998</v>
      </c>
      <c r="V3324" s="51">
        <v>4138</v>
      </c>
      <c r="W3324" s="51">
        <v>50106</v>
      </c>
      <c r="X3324" s="51">
        <v>14561</v>
      </c>
    </row>
    <row r="3325" spans="1:24" x14ac:dyDescent="0.2">
      <c r="A3325">
        <v>8001</v>
      </c>
      <c r="B3325" t="s">
        <v>2304</v>
      </c>
      <c r="C3325" t="s">
        <v>1219</v>
      </c>
      <c r="D3325">
        <v>2018</v>
      </c>
      <c r="E3325" t="str">
        <f t="shared" si="51"/>
        <v>80012018</v>
      </c>
      <c r="F3325" s="69">
        <v>1206319</v>
      </c>
      <c r="G3325" t="str">
        <f>VLOOKUP($A3325,CATMUN!$B$2:$C$1123,2,0)</f>
        <v>Alto</v>
      </c>
      <c r="H3325" t="str">
        <f>VLOOKUP($A3325,CATMUN!$B$2:$D$1123,3,0)</f>
        <v>04 Grandes Urbes</v>
      </c>
      <c r="I3325">
        <f>VLOOKUP($A3325,CATMUN!$B$2:$G$1123,4,0)</f>
        <v>1</v>
      </c>
      <c r="J3325" t="str">
        <f>VLOOKUP($A3325,CATMUN!$B$2:$G$1123,6,0)</f>
        <v>01</v>
      </c>
      <c r="K3325" s="69">
        <v>353193.32821200002</v>
      </c>
      <c r="L3325" s="69">
        <v>1177592.3012127751</v>
      </c>
      <c r="M3325" s="69">
        <v>15015.310726</v>
      </c>
      <c r="N3325" s="69">
        <v>35443.814400000003</v>
      </c>
      <c r="O3325" s="69">
        <v>12893.148222</v>
      </c>
      <c r="P3325" s="69">
        <v>12893.148222</v>
      </c>
      <c r="R3325">
        <v>0</v>
      </c>
      <c r="S3325" s="69">
        <v>26867.627</v>
      </c>
      <c r="T3325">
        <v>0</v>
      </c>
      <c r="V3325" s="51">
        <v>4138</v>
      </c>
      <c r="W3325" s="51">
        <v>35201</v>
      </c>
      <c r="X3325" s="51">
        <v>14561</v>
      </c>
    </row>
    <row r="3326" spans="1:24" x14ac:dyDescent="0.2">
      <c r="A3326">
        <v>11001</v>
      </c>
      <c r="B3326" t="s">
        <v>2174</v>
      </c>
      <c r="C3326" t="s">
        <v>2305</v>
      </c>
      <c r="D3326">
        <v>2018</v>
      </c>
      <c r="E3326" t="str">
        <f t="shared" si="51"/>
        <v>110012018</v>
      </c>
      <c r="F3326" s="69">
        <v>7412566</v>
      </c>
      <c r="G3326" t="str">
        <f>VLOOKUP($A3326,CATMUN!$B$2:$C$1123,2,0)</f>
        <v>Alto</v>
      </c>
      <c r="H3326" t="str">
        <f>VLOOKUP($A3326,CATMUN!$B$2:$D$1123,3,0)</f>
        <v>04 Grandes Urbes</v>
      </c>
      <c r="I3326">
        <f>VLOOKUP($A3326,CATMUN!$B$2:$G$1123,4,0)</f>
        <v>1</v>
      </c>
      <c r="J3326" t="str">
        <f>VLOOKUP($A3326,CATMUN!$B$2:$G$1123,6,0)</f>
        <v>01</v>
      </c>
      <c r="K3326" s="69">
        <v>3170688.3553361003</v>
      </c>
      <c r="L3326" s="69">
        <v>1177592.3012127751</v>
      </c>
      <c r="M3326" s="69">
        <v>84705.854999999996</v>
      </c>
      <c r="N3326" s="69">
        <v>35443.814400000003</v>
      </c>
      <c r="O3326" s="69">
        <v>3005.4824670000003</v>
      </c>
      <c r="P3326" s="69">
        <v>12893.148222</v>
      </c>
      <c r="R3326">
        <v>26867.627</v>
      </c>
      <c r="S3326" s="69">
        <v>26867.627</v>
      </c>
      <c r="T3326">
        <v>1</v>
      </c>
      <c r="V3326" s="51">
        <v>4138</v>
      </c>
      <c r="W3326" s="51" t="e">
        <v>#N/A</v>
      </c>
      <c r="X3326" s="51" t="e">
        <v>#N/A</v>
      </c>
    </row>
    <row r="3327" spans="1:24" x14ac:dyDescent="0.2">
      <c r="A3327">
        <v>76001</v>
      </c>
      <c r="B3327" t="s">
        <v>2310</v>
      </c>
      <c r="C3327" t="s">
        <v>2069</v>
      </c>
      <c r="D3327">
        <v>2018</v>
      </c>
      <c r="E3327" t="str">
        <f t="shared" si="51"/>
        <v>760012018</v>
      </c>
      <c r="F3327" s="69">
        <v>2227642</v>
      </c>
      <c r="G3327" t="str">
        <f>VLOOKUP($A3327,CATMUN!$B$2:$C$1123,2,0)</f>
        <v>Alto</v>
      </c>
      <c r="H3327" t="str">
        <f>VLOOKUP($A3327,CATMUN!$B$2:$D$1123,3,0)</f>
        <v>04 Grandes Urbes</v>
      </c>
      <c r="I3327">
        <f>VLOOKUP($A3327,CATMUN!$B$2:$G$1123,4,0)</f>
        <v>1</v>
      </c>
      <c r="J3327" t="str">
        <f>VLOOKUP($A3327,CATMUN!$B$2:$G$1123,6,0)</f>
        <v>01</v>
      </c>
      <c r="K3327" s="69">
        <v>503045.22041100002</v>
      </c>
      <c r="L3327" s="69">
        <v>1177592.3012127751</v>
      </c>
      <c r="M3327" s="69">
        <v>16632.959253000001</v>
      </c>
      <c r="N3327" s="69">
        <v>35443.814400000003</v>
      </c>
      <c r="O3327" s="69">
        <v>10227.958149</v>
      </c>
      <c r="P3327" s="69">
        <v>12893.148222</v>
      </c>
      <c r="R3327">
        <v>6118.8990000000003</v>
      </c>
      <c r="S3327" s="69">
        <v>26867.627</v>
      </c>
      <c r="V3327" s="51">
        <v>4138</v>
      </c>
      <c r="W3327" s="51">
        <v>22523</v>
      </c>
      <c r="X3327" s="51">
        <v>14561</v>
      </c>
    </row>
    <row r="3328" spans="1:24" x14ac:dyDescent="0.2">
      <c r="A3328">
        <v>5266</v>
      </c>
      <c r="B3328" t="s">
        <v>2217</v>
      </c>
      <c r="C3328" t="s">
        <v>2176</v>
      </c>
      <c r="D3328">
        <v>2019</v>
      </c>
      <c r="E3328" t="str">
        <f t="shared" si="51"/>
        <v>52662019</v>
      </c>
      <c r="F3328">
        <v>236114</v>
      </c>
      <c r="G3328" t="str">
        <f>VLOOKUP($A3328,CATMUN!$B$2:$C$1123,2,0)</f>
        <v>Alto</v>
      </c>
      <c r="H3328" t="str">
        <f>VLOOKUP($A3328,CATMUN!$B$2:$D$1123,3,0)</f>
        <v>03 Ciudades Aglomeradas</v>
      </c>
      <c r="I3328">
        <f>VLOOKUP($A3328,CATMUN!$B$2:$G$1123,4,0)</f>
        <v>1</v>
      </c>
      <c r="J3328">
        <f>VLOOKUP($A3328,CATMUN!$B$2:$G$1123,6,0)</f>
        <v>2</v>
      </c>
      <c r="K3328" s="69">
        <v>115579.37300000001</v>
      </c>
      <c r="L3328" s="69">
        <v>66529.204333333342</v>
      </c>
      <c r="M3328" s="69">
        <v>21225</v>
      </c>
      <c r="N3328" s="69">
        <v>7451.0017403333331</v>
      </c>
      <c r="O3328" s="69">
        <v>15631.373</v>
      </c>
      <c r="Q3328">
        <v>1</v>
      </c>
      <c r="R3328" s="282">
        <v>200</v>
      </c>
      <c r="S3328" s="69">
        <v>9300.9</v>
      </c>
      <c r="V3328" s="51">
        <v>34</v>
      </c>
      <c r="W3328" s="51">
        <v>5012</v>
      </c>
      <c r="X3328" s="51">
        <v>506</v>
      </c>
    </row>
    <row r="3329" spans="1:24" x14ac:dyDescent="0.2">
      <c r="A3329">
        <v>68276</v>
      </c>
      <c r="B3329" t="s">
        <v>1948</v>
      </c>
      <c r="C3329" t="s">
        <v>1919</v>
      </c>
      <c r="D3329">
        <v>2019</v>
      </c>
      <c r="E3329" t="str">
        <f t="shared" si="51"/>
        <v>682762019</v>
      </c>
      <c r="F3329">
        <v>300730</v>
      </c>
      <c r="G3329" t="str">
        <f>VLOOKUP($A3329,CATMUN!$B$2:$C$1123,2,0)</f>
        <v>Alto</v>
      </c>
      <c r="H3329" t="str">
        <f>VLOOKUP($A3329,CATMUN!$B$2:$D$1123,3,0)</f>
        <v>03 Ciudades Aglomeradas</v>
      </c>
      <c r="I3329">
        <f>VLOOKUP($A3329,CATMUN!$B$2:$G$1123,4,0)</f>
        <v>1</v>
      </c>
      <c r="J3329">
        <f>VLOOKUP($A3329,CATMUN!$B$2:$G$1123,6,0)</f>
        <v>2</v>
      </c>
      <c r="K3329" s="69">
        <v>67820</v>
      </c>
      <c r="L3329" s="69">
        <v>66529.204333333342</v>
      </c>
      <c r="M3329" s="69">
        <v>1050</v>
      </c>
      <c r="N3329" s="69">
        <v>7451.0017403333331</v>
      </c>
      <c r="Q3329">
        <v>0</v>
      </c>
      <c r="R3329" s="282">
        <v>9300.9</v>
      </c>
      <c r="S3329" s="69">
        <v>9300.9</v>
      </c>
      <c r="V3329" s="51">
        <v>34</v>
      </c>
      <c r="W3329" s="51">
        <v>1979</v>
      </c>
      <c r="X3329" s="51">
        <v>506</v>
      </c>
    </row>
    <row r="3330" spans="1:24" x14ac:dyDescent="0.2">
      <c r="A3330">
        <v>76130</v>
      </c>
      <c r="B3330" t="s">
        <v>1222</v>
      </c>
      <c r="C3330" t="s">
        <v>2069</v>
      </c>
      <c r="D3330">
        <v>2019</v>
      </c>
      <c r="E3330" t="str">
        <f t="shared" ref="E3330:E3393" si="52">A3330&amp;D3330</f>
        <v>761302019</v>
      </c>
      <c r="F3330">
        <v>93183</v>
      </c>
      <c r="G3330" t="str">
        <f>VLOOKUP($A3330,CATMUN!$B$2:$C$1123,2,0)</f>
        <v>Alto</v>
      </c>
      <c r="H3330" t="str">
        <f>VLOOKUP($A3330,CATMUN!$B$2:$D$1123,3,0)</f>
        <v>03 Ciudades Aglomeradas</v>
      </c>
      <c r="I3330">
        <f>VLOOKUP($A3330,CATMUN!$B$2:$G$1123,4,0)</f>
        <v>1</v>
      </c>
      <c r="J3330">
        <f>VLOOKUP($A3330,CATMUN!$B$2:$G$1123,6,0)</f>
        <v>2</v>
      </c>
      <c r="K3330" s="69">
        <v>16188.24</v>
      </c>
      <c r="L3330" s="69">
        <v>66529.204333333342</v>
      </c>
      <c r="M3330" s="69">
        <v>78.005221000000006</v>
      </c>
      <c r="N3330" s="69">
        <v>7451.0017403333331</v>
      </c>
      <c r="O3330" s="69">
        <v>1</v>
      </c>
      <c r="S3330" s="69">
        <v>9300.9</v>
      </c>
      <c r="T3330">
        <v>0</v>
      </c>
      <c r="V3330" s="51">
        <v>34</v>
      </c>
      <c r="W3330" s="51">
        <v>426</v>
      </c>
      <c r="X3330" s="51">
        <v>506</v>
      </c>
    </row>
    <row r="3331" spans="1:24" x14ac:dyDescent="0.2">
      <c r="A3331">
        <v>13836</v>
      </c>
      <c r="B3331" t="s">
        <v>1285</v>
      </c>
      <c r="C3331" t="s">
        <v>1242</v>
      </c>
      <c r="D3331">
        <v>2019</v>
      </c>
      <c r="E3331" t="str">
        <f t="shared" si="52"/>
        <v>138362019</v>
      </c>
      <c r="F3331">
        <v>109813</v>
      </c>
      <c r="G3331" t="str">
        <f>VLOOKUP($A3331,CATMUN!$B$2:$C$1123,2,0)</f>
        <v>Medio</v>
      </c>
      <c r="H3331" t="str">
        <f>VLOOKUP($A3331,CATMUN!$B$2:$D$1123,3,0)</f>
        <v>03 Ciudades Aglomeradas</v>
      </c>
      <c r="I3331">
        <f>VLOOKUP($A3331,CATMUN!$B$2:$G$1123,4,0)</f>
        <v>1</v>
      </c>
      <c r="J3331">
        <f>VLOOKUP($A3331,CATMUN!$B$2:$G$1123,6,0)</f>
        <v>3</v>
      </c>
      <c r="K3331" s="69">
        <v>3556.5538099999999</v>
      </c>
      <c r="L3331" s="69">
        <v>5811</v>
      </c>
      <c r="M3331" s="271">
        <v>740.82619999999997</v>
      </c>
      <c r="N3331" s="69">
        <v>505.41309999999999</v>
      </c>
      <c r="Q3331">
        <v>0</v>
      </c>
      <c r="S3331" s="69">
        <v>0</v>
      </c>
      <c r="T3331">
        <v>0</v>
      </c>
      <c r="U3331">
        <v>2.3E-2</v>
      </c>
      <c r="V3331" s="51">
        <v>52</v>
      </c>
      <c r="W3331" s="51">
        <v>344</v>
      </c>
      <c r="X3331" s="51">
        <v>339</v>
      </c>
    </row>
    <row r="3332" spans="1:24" x14ac:dyDescent="0.2">
      <c r="A3332">
        <v>54405</v>
      </c>
      <c r="B3332" t="s">
        <v>1877</v>
      </c>
      <c r="C3332" t="s">
        <v>1855</v>
      </c>
      <c r="D3332">
        <v>2019</v>
      </c>
      <c r="E3332" t="str">
        <f t="shared" si="52"/>
        <v>544052019</v>
      </c>
      <c r="F3332">
        <v>93754</v>
      </c>
      <c r="G3332" t="str">
        <f>VLOOKUP($A3332,CATMUN!$B$2:$C$1123,2,0)</f>
        <v>Bajo</v>
      </c>
      <c r="H3332" t="str">
        <f>VLOOKUP($A3332,CATMUN!$B$2:$D$1123,3,0)</f>
        <v>03 Ciudades Aglomeradas</v>
      </c>
      <c r="I3332">
        <f>VLOOKUP($A3332,CATMUN!$B$2:$G$1123,4,0)</f>
        <v>1</v>
      </c>
      <c r="J3332">
        <f>VLOOKUP($A3332,CATMUN!$B$2:$G$1123,6,0)</f>
        <v>3</v>
      </c>
      <c r="K3332" s="69">
        <v>7666</v>
      </c>
      <c r="L3332" s="69">
        <v>5811</v>
      </c>
      <c r="M3332" s="271">
        <v>250</v>
      </c>
      <c r="N3332" s="69">
        <v>250</v>
      </c>
      <c r="Q3332">
        <v>0</v>
      </c>
      <c r="S3332" s="69">
        <v>0</v>
      </c>
      <c r="T3332">
        <v>0</v>
      </c>
      <c r="V3332" s="51">
        <v>52</v>
      </c>
      <c r="W3332" s="51">
        <v>553</v>
      </c>
      <c r="X3332" s="51">
        <v>339</v>
      </c>
    </row>
    <row r="3333" spans="1:24" x14ac:dyDescent="0.2">
      <c r="A3333">
        <v>54874</v>
      </c>
      <c r="B3333" t="s">
        <v>1894</v>
      </c>
      <c r="C3333" t="s">
        <v>1855</v>
      </c>
      <c r="D3333">
        <v>2019</v>
      </c>
      <c r="E3333" t="str">
        <f t="shared" si="52"/>
        <v>548742019</v>
      </c>
      <c r="F3333">
        <v>107288</v>
      </c>
      <c r="G3333" t="str">
        <f>VLOOKUP($A3333,CATMUN!$B$2:$C$1123,2,0)</f>
        <v>Medio</v>
      </c>
      <c r="H3333" t="str">
        <f>VLOOKUP($A3333,CATMUN!$B$2:$D$1123,3,0)</f>
        <v>03 Ciudades Aglomeradas</v>
      </c>
      <c r="I3333">
        <f>VLOOKUP($A3333,CATMUN!$B$2:$G$1123,4,0)</f>
        <v>1</v>
      </c>
      <c r="J3333">
        <f>VLOOKUP($A3333,CATMUN!$B$2:$G$1123,6,0)</f>
        <v>3</v>
      </c>
      <c r="K3333" s="69">
        <v>6210</v>
      </c>
      <c r="L3333" s="69">
        <v>5811</v>
      </c>
      <c r="M3333" s="271">
        <v>270</v>
      </c>
      <c r="N3333" s="69">
        <v>505.41309999999999</v>
      </c>
      <c r="Q3333">
        <v>0</v>
      </c>
      <c r="S3333" s="69">
        <v>0</v>
      </c>
      <c r="T3333">
        <v>0</v>
      </c>
      <c r="V3333" s="51">
        <v>52</v>
      </c>
      <c r="W3333" s="51">
        <v>453</v>
      </c>
      <c r="X3333" s="51">
        <v>339</v>
      </c>
    </row>
    <row r="3334" spans="1:24" x14ac:dyDescent="0.2">
      <c r="A3334">
        <v>15001</v>
      </c>
      <c r="B3334" t="s">
        <v>1290</v>
      </c>
      <c r="C3334" t="s">
        <v>1289</v>
      </c>
      <c r="D3334">
        <v>2019</v>
      </c>
      <c r="E3334" t="str">
        <f t="shared" si="52"/>
        <v>150012019</v>
      </c>
      <c r="F3334">
        <v>176347</v>
      </c>
      <c r="G3334" t="str">
        <f>VLOOKUP($A3334,CATMUN!$B$2:$C$1123,2,0)</f>
        <v>Alto</v>
      </c>
      <c r="H3334" t="str">
        <f>VLOOKUP($A3334,CATMUN!$B$2:$D$1123,3,0)</f>
        <v>02 Nodos Estratégicos</v>
      </c>
      <c r="I3334">
        <f>VLOOKUP($A3334,CATMUN!$B$2:$G$1123,4,0)</f>
        <v>1</v>
      </c>
      <c r="J3334">
        <f>VLOOKUP($A3334,CATMUN!$B$2:$G$1123,6,0)</f>
        <v>4</v>
      </c>
      <c r="K3334" s="69">
        <v>50941.55224356</v>
      </c>
      <c r="L3334" s="69">
        <v>50941.55224356</v>
      </c>
      <c r="M3334" s="271">
        <v>718.55042200000003</v>
      </c>
      <c r="N3334" s="69">
        <v>718.55042200000003</v>
      </c>
      <c r="Q3334">
        <v>0</v>
      </c>
      <c r="S3334" s="69">
        <v>0</v>
      </c>
      <c r="T3334">
        <v>0</v>
      </c>
      <c r="U3334">
        <v>57.529000000000003</v>
      </c>
      <c r="V3334" s="51">
        <v>2029</v>
      </c>
      <c r="W3334" s="51">
        <v>2269</v>
      </c>
      <c r="X3334" s="51">
        <v>14907</v>
      </c>
    </row>
    <row r="3335" spans="1:24" x14ac:dyDescent="0.2">
      <c r="A3335">
        <v>13430</v>
      </c>
      <c r="B3335" t="s">
        <v>1259</v>
      </c>
      <c r="C3335" t="s">
        <v>1242</v>
      </c>
      <c r="D3335">
        <v>2019</v>
      </c>
      <c r="E3335" t="str">
        <f t="shared" si="52"/>
        <v>134302019</v>
      </c>
      <c r="F3335">
        <v>137030</v>
      </c>
      <c r="G3335" t="str">
        <f>VLOOKUP($A3335,CATMUN!$B$2:$C$1123,2,0)</f>
        <v>Medio</v>
      </c>
      <c r="H3335" t="str">
        <f>VLOOKUP($A3335,CATMUN!$B$2:$D$1123,3,0)</f>
        <v>01 Ciudades Emergentes</v>
      </c>
      <c r="I3335">
        <f>VLOOKUP($A3335,CATMUN!$B$2:$G$1123,4,0)</f>
        <v>1</v>
      </c>
      <c r="J3335">
        <f>VLOOKUP($A3335,CATMUN!$B$2:$G$1123,6,0)</f>
        <v>5</v>
      </c>
      <c r="K3335" s="69">
        <v>1800</v>
      </c>
      <c r="L3335" s="69">
        <v>1800</v>
      </c>
      <c r="M3335" s="271">
        <v>60</v>
      </c>
      <c r="N3335" s="69">
        <v>60</v>
      </c>
      <c r="O3335" s="69">
        <v>2</v>
      </c>
      <c r="Q3335">
        <v>0</v>
      </c>
      <c r="S3335" s="69">
        <v>0</v>
      </c>
      <c r="T3335">
        <v>0</v>
      </c>
      <c r="V3335" s="51">
        <v>3</v>
      </c>
      <c r="W3335" s="51">
        <v>350</v>
      </c>
      <c r="X3335" s="51">
        <v>114</v>
      </c>
    </row>
    <row r="3336" spans="1:24" x14ac:dyDescent="0.2">
      <c r="A3336">
        <v>5079</v>
      </c>
      <c r="B3336" t="s">
        <v>1923</v>
      </c>
      <c r="C3336" t="s">
        <v>2176</v>
      </c>
      <c r="D3336">
        <v>2019</v>
      </c>
      <c r="E3336" t="str">
        <f t="shared" si="52"/>
        <v>50792019</v>
      </c>
      <c r="F3336">
        <v>53242</v>
      </c>
      <c r="G3336" t="str">
        <f>VLOOKUP($A3336,CATMUN!$B$2:$C$1123,2,0)</f>
        <v>Alto</v>
      </c>
      <c r="H3336" t="str">
        <f>VLOOKUP($A3336,CATMUN!$B$2:$D$1123,3,0)</f>
        <v>Otros Sistemas de Ciudades</v>
      </c>
      <c r="I3336">
        <f>VLOOKUP($A3336,CATMUN!$B$2:$G$1123,4,0)</f>
        <v>1</v>
      </c>
      <c r="J3336">
        <f>VLOOKUP($A3336,CATMUN!$B$2:$G$1123,6,0)</f>
        <v>6</v>
      </c>
      <c r="K3336" s="69">
        <v>6500</v>
      </c>
      <c r="L3336" s="69">
        <v>4689</v>
      </c>
      <c r="M3336" s="271">
        <v>839.89094399999999</v>
      </c>
      <c r="N3336" s="69">
        <v>289.81119788461535</v>
      </c>
      <c r="Q3336">
        <v>0</v>
      </c>
      <c r="S3336" s="69">
        <v>3600</v>
      </c>
      <c r="T3336">
        <v>0</v>
      </c>
      <c r="U3336">
        <v>0.71199999999999997</v>
      </c>
      <c r="V3336" s="51">
        <v>52</v>
      </c>
      <c r="W3336" s="51">
        <v>264</v>
      </c>
      <c r="X3336" s="51">
        <v>339</v>
      </c>
    </row>
    <row r="3337" spans="1:24" x14ac:dyDescent="0.2">
      <c r="A3337">
        <v>5101</v>
      </c>
      <c r="B3337" t="s">
        <v>2205</v>
      </c>
      <c r="C3337" t="s">
        <v>2176</v>
      </c>
      <c r="D3337">
        <v>2019</v>
      </c>
      <c r="E3337" t="str">
        <f t="shared" si="52"/>
        <v>51012019</v>
      </c>
      <c r="F3337">
        <v>26160</v>
      </c>
      <c r="G3337" t="str">
        <f>VLOOKUP($A3337,CATMUN!$B$2:$C$1123,2,0)</f>
        <v>Alto</v>
      </c>
      <c r="H3337" t="str">
        <f>VLOOKUP($A3337,CATMUN!$B$2:$D$1123,3,0)</f>
        <v>Municipios intermedios</v>
      </c>
      <c r="I3337">
        <f>VLOOKUP($A3337,CATMUN!$B$2:$G$1123,4,0)</f>
        <v>1</v>
      </c>
      <c r="J3337">
        <f>VLOOKUP($A3337,CATMUN!$B$2:$G$1123,6,0)</f>
        <v>6</v>
      </c>
      <c r="K3337" s="69">
        <v>2229.9622669999999</v>
      </c>
      <c r="L3337" s="69">
        <v>4689</v>
      </c>
      <c r="M3337" s="271">
        <v>104.950467</v>
      </c>
      <c r="N3337" s="69">
        <v>289.81119788461535</v>
      </c>
      <c r="Q3337">
        <v>0</v>
      </c>
      <c r="S3337" s="69">
        <v>3600</v>
      </c>
      <c r="T3337">
        <v>0</v>
      </c>
      <c r="V3337" s="51">
        <v>10</v>
      </c>
      <c r="W3337" s="51">
        <v>128</v>
      </c>
      <c r="X3337" s="51">
        <v>506</v>
      </c>
    </row>
    <row r="3338" spans="1:24" x14ac:dyDescent="0.2">
      <c r="A3338">
        <v>5308</v>
      </c>
      <c r="B3338" t="s">
        <v>2221</v>
      </c>
      <c r="C3338" t="s">
        <v>2176</v>
      </c>
      <c r="D3338">
        <v>2019</v>
      </c>
      <c r="E3338" t="str">
        <f t="shared" si="52"/>
        <v>53082019</v>
      </c>
      <c r="F3338">
        <v>53162</v>
      </c>
      <c r="G3338" t="str">
        <f>VLOOKUP($A3338,CATMUN!$B$2:$C$1123,2,0)</f>
        <v>Alto</v>
      </c>
      <c r="H3338" t="str">
        <f>VLOOKUP($A3338,CATMUN!$B$2:$D$1123,3,0)</f>
        <v>Otros Sistemas de Ciudades</v>
      </c>
      <c r="I3338">
        <f>VLOOKUP($A3338,CATMUN!$B$2:$G$1123,4,0)</f>
        <v>1</v>
      </c>
      <c r="J3338">
        <f>VLOOKUP($A3338,CATMUN!$B$2:$G$1123,6,0)</f>
        <v>6</v>
      </c>
      <c r="K3338" s="69">
        <v>10806.07034</v>
      </c>
      <c r="L3338" s="69">
        <v>4689</v>
      </c>
      <c r="M3338" s="271">
        <v>600</v>
      </c>
      <c r="N3338" s="69">
        <v>289.81119788461535</v>
      </c>
      <c r="S3338" s="69">
        <v>3600</v>
      </c>
      <c r="T3338">
        <v>0</v>
      </c>
      <c r="U3338">
        <v>0.03</v>
      </c>
      <c r="V3338" s="51">
        <v>52</v>
      </c>
      <c r="W3338" s="51">
        <v>1447</v>
      </c>
      <c r="X3338" s="51">
        <v>339</v>
      </c>
    </row>
    <row r="3339" spans="1:24" x14ac:dyDescent="0.2">
      <c r="A3339">
        <v>5315</v>
      </c>
      <c r="B3339" t="s">
        <v>1707</v>
      </c>
      <c r="C3339" t="s">
        <v>2176</v>
      </c>
      <c r="D3339">
        <v>2019</v>
      </c>
      <c r="E3339" t="str">
        <f t="shared" si="52"/>
        <v>53152019</v>
      </c>
      <c r="F3339">
        <v>6607</v>
      </c>
      <c r="G3339" t="str">
        <f>VLOOKUP($A3339,CATMUN!$B$2:$C$1123,2,0)</f>
        <v>Alto</v>
      </c>
      <c r="H3339" t="str">
        <f>VLOOKUP($A3339,CATMUN!$B$2:$D$1123,3,0)</f>
        <v>Municipios intermedios</v>
      </c>
      <c r="I3339">
        <f>VLOOKUP($A3339,CATMUN!$B$2:$G$1123,4,0)</f>
        <v>1</v>
      </c>
      <c r="J3339">
        <f>VLOOKUP($A3339,CATMUN!$B$2:$G$1123,6,0)</f>
        <v>6</v>
      </c>
      <c r="K3339" s="69">
        <v>392.04163699999998</v>
      </c>
      <c r="L3339" s="69">
        <v>4689</v>
      </c>
      <c r="M3339" s="271">
        <v>9.1358320000000006</v>
      </c>
      <c r="N3339" s="69">
        <v>289.81119788461535</v>
      </c>
      <c r="Q3339">
        <v>0</v>
      </c>
      <c r="S3339" s="69">
        <v>3600</v>
      </c>
      <c r="T3339">
        <v>0</v>
      </c>
      <c r="V3339" s="51">
        <v>3</v>
      </c>
      <c r="W3339" s="51">
        <v>6</v>
      </c>
      <c r="X3339" s="51">
        <v>114</v>
      </c>
    </row>
    <row r="3340" spans="1:24" x14ac:dyDescent="0.2">
      <c r="A3340">
        <v>5376</v>
      </c>
      <c r="B3340" t="s">
        <v>2230</v>
      </c>
      <c r="C3340" t="s">
        <v>2176</v>
      </c>
      <c r="D3340">
        <v>2019</v>
      </c>
      <c r="E3340" t="str">
        <f t="shared" si="52"/>
        <v>53762019</v>
      </c>
      <c r="F3340">
        <v>66746</v>
      </c>
      <c r="G3340" t="str">
        <f>VLOOKUP($A3340,CATMUN!$B$2:$C$1123,2,0)</f>
        <v>Alto</v>
      </c>
      <c r="H3340" t="str">
        <f>VLOOKUP($A3340,CATMUN!$B$2:$D$1123,3,0)</f>
        <v>Otros Sistemas de Ciudades</v>
      </c>
      <c r="I3340">
        <f>VLOOKUP($A3340,CATMUN!$B$2:$G$1123,4,0)</f>
        <v>1</v>
      </c>
      <c r="J3340">
        <f>VLOOKUP($A3340,CATMUN!$B$2:$G$1123,6,0)</f>
        <v>6</v>
      </c>
      <c r="K3340" s="69">
        <v>17000</v>
      </c>
      <c r="L3340" s="69">
        <v>4689</v>
      </c>
      <c r="M3340" s="271">
        <v>3280</v>
      </c>
      <c r="N3340" s="69">
        <v>289.81119788461535</v>
      </c>
      <c r="O3340" s="69">
        <v>414</v>
      </c>
      <c r="R3340">
        <v>3600</v>
      </c>
      <c r="S3340" s="69">
        <v>3600</v>
      </c>
      <c r="V3340" s="51">
        <v>34</v>
      </c>
      <c r="W3340" s="51">
        <v>494</v>
      </c>
      <c r="X3340" s="51">
        <v>506</v>
      </c>
    </row>
    <row r="3341" spans="1:24" x14ac:dyDescent="0.2">
      <c r="A3341">
        <v>5579</v>
      </c>
      <c r="B3341" t="s">
        <v>2244</v>
      </c>
      <c r="C3341" t="s">
        <v>2176</v>
      </c>
      <c r="D3341">
        <v>2019</v>
      </c>
      <c r="E3341" t="str">
        <f t="shared" si="52"/>
        <v>55792019</v>
      </c>
      <c r="F3341">
        <v>40048</v>
      </c>
      <c r="G3341" t="str">
        <f>VLOOKUP($A3341,CATMUN!$B$2:$C$1123,2,0)</f>
        <v>Alto</v>
      </c>
      <c r="H3341" t="str">
        <f>VLOOKUP($A3341,CATMUN!$B$2:$D$1123,3,0)</f>
        <v>Municipios intermedios</v>
      </c>
      <c r="I3341">
        <f>VLOOKUP($A3341,CATMUN!$B$2:$G$1123,4,0)</f>
        <v>1</v>
      </c>
      <c r="J3341">
        <f>VLOOKUP($A3341,CATMUN!$B$2:$G$1123,6,0)</f>
        <v>6</v>
      </c>
      <c r="K3341" s="69">
        <v>2300</v>
      </c>
      <c r="L3341" s="69">
        <v>4689</v>
      </c>
      <c r="M3341" s="271">
        <v>160</v>
      </c>
      <c r="N3341" s="69">
        <v>289.81119788461535</v>
      </c>
      <c r="O3341" s="69">
        <v>0</v>
      </c>
      <c r="Q3341">
        <v>0</v>
      </c>
      <c r="R3341">
        <v>0</v>
      </c>
      <c r="S3341" s="69">
        <v>3600</v>
      </c>
      <c r="T3341">
        <v>0</v>
      </c>
      <c r="V3341" s="51">
        <v>12</v>
      </c>
      <c r="W3341" s="51">
        <v>49</v>
      </c>
      <c r="X3341" s="51">
        <v>339</v>
      </c>
    </row>
    <row r="3342" spans="1:24" x14ac:dyDescent="0.2">
      <c r="A3342">
        <v>15367</v>
      </c>
      <c r="B3342" t="s">
        <v>1333</v>
      </c>
      <c r="C3342" t="s">
        <v>1289</v>
      </c>
      <c r="D3342">
        <v>2019</v>
      </c>
      <c r="E3342" t="str">
        <f t="shared" si="52"/>
        <v>153672019</v>
      </c>
      <c r="F3342">
        <v>7274</v>
      </c>
      <c r="G3342" t="str">
        <f>VLOOKUP($A3342,CATMUN!$B$2:$C$1123,2,0)</f>
        <v>Alto</v>
      </c>
      <c r="H3342" t="str">
        <f>VLOOKUP($A3342,CATMUN!$B$2:$D$1123,3,0)</f>
        <v>Municipios intermedios</v>
      </c>
      <c r="I3342">
        <f>VLOOKUP($A3342,CATMUN!$B$2:$G$1123,4,0)</f>
        <v>1</v>
      </c>
      <c r="J3342">
        <f>VLOOKUP($A3342,CATMUN!$B$2:$G$1123,6,0)</f>
        <v>6</v>
      </c>
      <c r="K3342" s="69">
        <v>850</v>
      </c>
      <c r="L3342" s="69">
        <v>4689</v>
      </c>
      <c r="M3342" s="271">
        <v>8</v>
      </c>
      <c r="N3342" s="69">
        <v>289.81119788461535</v>
      </c>
      <c r="Q3342">
        <v>0</v>
      </c>
      <c r="S3342" s="69">
        <v>3600</v>
      </c>
      <c r="T3342">
        <v>0</v>
      </c>
      <c r="V3342" s="51">
        <v>10</v>
      </c>
      <c r="W3342" s="51">
        <v>7</v>
      </c>
      <c r="X3342" s="51">
        <v>506</v>
      </c>
    </row>
    <row r="3343" spans="1:24" x14ac:dyDescent="0.2">
      <c r="A3343">
        <v>15806</v>
      </c>
      <c r="B3343" t="s">
        <v>1397</v>
      </c>
      <c r="C3343" t="s">
        <v>1289</v>
      </c>
      <c r="D3343">
        <v>2019</v>
      </c>
      <c r="E3343" t="str">
        <f t="shared" si="52"/>
        <v>158062019</v>
      </c>
      <c r="F3343">
        <v>13196</v>
      </c>
      <c r="G3343" t="str">
        <f>VLOOKUP($A3343,CATMUN!$B$2:$C$1123,2,0)</f>
        <v>Alto</v>
      </c>
      <c r="H3343" t="str">
        <f>VLOOKUP($A3343,CATMUN!$B$2:$D$1123,3,0)</f>
        <v>Otros Sistemas de Ciudades</v>
      </c>
      <c r="I3343">
        <f>VLOOKUP($A3343,CATMUN!$B$2:$G$1123,4,0)</f>
        <v>1</v>
      </c>
      <c r="J3343">
        <f>VLOOKUP($A3343,CATMUN!$B$2:$G$1123,6,0)</f>
        <v>6</v>
      </c>
      <c r="K3343" s="69">
        <v>2000</v>
      </c>
      <c r="L3343" s="69">
        <v>4689</v>
      </c>
      <c r="M3343" s="271">
        <v>32.048000000000002</v>
      </c>
      <c r="N3343" s="69">
        <v>289.81119788461535</v>
      </c>
      <c r="Q3343">
        <v>1</v>
      </c>
      <c r="S3343" s="69">
        <v>3600</v>
      </c>
      <c r="T3343">
        <v>0</v>
      </c>
      <c r="V3343" s="51">
        <v>0</v>
      </c>
      <c r="W3343" s="51">
        <v>529</v>
      </c>
      <c r="X3343" s="51">
        <v>114</v>
      </c>
    </row>
    <row r="3344" spans="1:24" x14ac:dyDescent="0.2">
      <c r="A3344">
        <v>25181</v>
      </c>
      <c r="B3344" t="s">
        <v>1567</v>
      </c>
      <c r="C3344" t="s">
        <v>1549</v>
      </c>
      <c r="D3344">
        <v>2019</v>
      </c>
      <c r="E3344" t="str">
        <f t="shared" si="52"/>
        <v>251812019</v>
      </c>
      <c r="F3344">
        <v>11213</v>
      </c>
      <c r="G3344" t="str">
        <f>VLOOKUP($A3344,CATMUN!$B$2:$C$1123,2,0)</f>
        <v>Alto</v>
      </c>
      <c r="H3344" t="str">
        <f>VLOOKUP($A3344,CATMUN!$B$2:$D$1123,3,0)</f>
        <v>Municipios intermedios</v>
      </c>
      <c r="I3344">
        <f>VLOOKUP($A3344,CATMUN!$B$2:$G$1123,4,0)</f>
        <v>1</v>
      </c>
      <c r="J3344">
        <f>VLOOKUP($A3344,CATMUN!$B$2:$G$1123,6,0)</f>
        <v>6</v>
      </c>
      <c r="K3344" s="69">
        <v>2299.1495260000002</v>
      </c>
      <c r="L3344" s="69">
        <v>4689</v>
      </c>
      <c r="M3344" s="271">
        <v>129.48773499999999</v>
      </c>
      <c r="N3344" s="69">
        <v>289.81119788461535</v>
      </c>
      <c r="Q3344">
        <v>0</v>
      </c>
      <c r="S3344" s="69">
        <v>3600</v>
      </c>
      <c r="T3344">
        <v>0</v>
      </c>
      <c r="V3344" s="51">
        <v>10</v>
      </c>
      <c r="W3344" s="51">
        <v>28</v>
      </c>
      <c r="X3344" s="51">
        <v>506</v>
      </c>
    </row>
    <row r="3345" spans="1:24" x14ac:dyDescent="0.2">
      <c r="A3345">
        <v>25736</v>
      </c>
      <c r="B3345" t="s">
        <v>1630</v>
      </c>
      <c r="C3345" t="s">
        <v>1549</v>
      </c>
      <c r="D3345">
        <v>2019</v>
      </c>
      <c r="E3345" t="str">
        <f t="shared" si="52"/>
        <v>257362019</v>
      </c>
      <c r="F3345">
        <v>12052</v>
      </c>
      <c r="G3345" t="str">
        <f>VLOOKUP($A3345,CATMUN!$B$2:$C$1123,2,0)</f>
        <v>Alto</v>
      </c>
      <c r="H3345" t="str">
        <f>VLOOKUP($A3345,CATMUN!$B$2:$D$1123,3,0)</f>
        <v>Otros Sistemas de Ciudades</v>
      </c>
      <c r="I3345">
        <f>VLOOKUP($A3345,CATMUN!$B$2:$G$1123,4,0)</f>
        <v>1</v>
      </c>
      <c r="J3345">
        <f>VLOOKUP($A3345,CATMUN!$B$2:$G$1123,6,0)</f>
        <v>6</v>
      </c>
      <c r="K3345" s="69">
        <v>3735</v>
      </c>
      <c r="L3345" s="69">
        <v>4689</v>
      </c>
      <c r="M3345" s="271">
        <v>40</v>
      </c>
      <c r="N3345" s="69">
        <v>289.81119788461535</v>
      </c>
      <c r="Q3345">
        <v>0</v>
      </c>
      <c r="R3345">
        <v>550</v>
      </c>
      <c r="S3345" s="69">
        <v>3600</v>
      </c>
      <c r="V3345" s="51">
        <v>34</v>
      </c>
      <c r="W3345" s="51">
        <v>24</v>
      </c>
      <c r="X3345" s="51">
        <v>506</v>
      </c>
    </row>
    <row r="3346" spans="1:24" x14ac:dyDescent="0.2">
      <c r="A3346">
        <v>25743</v>
      </c>
      <c r="B3346" t="s">
        <v>1632</v>
      </c>
      <c r="C3346" t="s">
        <v>1549</v>
      </c>
      <c r="D3346">
        <v>2019</v>
      </c>
      <c r="E3346" t="str">
        <f t="shared" si="52"/>
        <v>257432019</v>
      </c>
      <c r="F3346">
        <v>22550</v>
      </c>
      <c r="G3346" t="str">
        <f>VLOOKUP($A3346,CATMUN!$B$2:$C$1123,2,0)</f>
        <v>Alto</v>
      </c>
      <c r="H3346" t="str">
        <f>VLOOKUP($A3346,CATMUN!$B$2:$D$1123,3,0)</f>
        <v>Municipios intermedios</v>
      </c>
      <c r="I3346">
        <f>VLOOKUP($A3346,CATMUN!$B$2:$G$1123,4,0)</f>
        <v>1</v>
      </c>
      <c r="J3346">
        <f>VLOOKUP($A3346,CATMUN!$B$2:$G$1123,6,0)</f>
        <v>6</v>
      </c>
      <c r="K3346" s="69">
        <v>2750</v>
      </c>
      <c r="L3346" s="69">
        <v>4689</v>
      </c>
      <c r="M3346" s="271">
        <v>215</v>
      </c>
      <c r="N3346" s="69">
        <v>289.81119788461535</v>
      </c>
      <c r="Q3346">
        <v>0</v>
      </c>
      <c r="S3346" s="69">
        <v>3600</v>
      </c>
      <c r="U3346">
        <v>5.1961000000000004</v>
      </c>
      <c r="V3346" s="51">
        <v>10</v>
      </c>
      <c r="W3346" s="51">
        <v>39</v>
      </c>
      <c r="X3346" s="51">
        <v>506</v>
      </c>
    </row>
    <row r="3347" spans="1:24" x14ac:dyDescent="0.2">
      <c r="A3347">
        <v>41396</v>
      </c>
      <c r="B3347" t="s">
        <v>1712</v>
      </c>
      <c r="C3347" t="s">
        <v>1694</v>
      </c>
      <c r="D3347">
        <v>2019</v>
      </c>
      <c r="E3347" t="str">
        <f t="shared" si="52"/>
        <v>413962019</v>
      </c>
      <c r="F3347">
        <v>61735</v>
      </c>
      <c r="G3347" t="str">
        <f>VLOOKUP($A3347,CATMUN!$B$2:$C$1123,2,0)</f>
        <v>Alto</v>
      </c>
      <c r="H3347" t="str">
        <f>VLOOKUP($A3347,CATMUN!$B$2:$D$1123,3,0)</f>
        <v>Municipios intermedios</v>
      </c>
      <c r="I3347">
        <f>VLOOKUP($A3347,CATMUN!$B$2:$G$1123,4,0)</f>
        <v>1</v>
      </c>
      <c r="J3347">
        <f>VLOOKUP($A3347,CATMUN!$B$2:$G$1123,6,0)</f>
        <v>6</v>
      </c>
      <c r="K3347" s="69">
        <v>875.798</v>
      </c>
      <c r="L3347" s="69">
        <v>4689</v>
      </c>
      <c r="M3347" s="271">
        <v>132.58099999999999</v>
      </c>
      <c r="N3347" s="69">
        <v>289.81119788461535</v>
      </c>
      <c r="O3347" s="69">
        <v>2E-3</v>
      </c>
      <c r="Q3347">
        <v>0</v>
      </c>
      <c r="R3347">
        <v>1E-3</v>
      </c>
      <c r="S3347" s="69">
        <v>3600</v>
      </c>
      <c r="T3347">
        <v>0</v>
      </c>
      <c r="U3347">
        <v>13.771930000000001</v>
      </c>
      <c r="V3347" s="51">
        <v>12</v>
      </c>
      <c r="W3347" s="51">
        <v>124</v>
      </c>
      <c r="X3347" s="51">
        <v>339</v>
      </c>
    </row>
    <row r="3348" spans="1:24" x14ac:dyDescent="0.2">
      <c r="A3348">
        <v>68755</v>
      </c>
      <c r="B3348" t="s">
        <v>1990</v>
      </c>
      <c r="C3348" t="s">
        <v>1919</v>
      </c>
      <c r="D3348">
        <v>2019</v>
      </c>
      <c r="E3348" t="str">
        <f t="shared" si="52"/>
        <v>687552019</v>
      </c>
      <c r="F3348">
        <v>32965</v>
      </c>
      <c r="G3348" t="str">
        <f>VLOOKUP($A3348,CATMUN!$B$2:$C$1123,2,0)</f>
        <v>Alto</v>
      </c>
      <c r="H3348" t="str">
        <f>VLOOKUP($A3348,CATMUN!$B$2:$D$1123,3,0)</f>
        <v>Municipios intermedios</v>
      </c>
      <c r="I3348">
        <f>VLOOKUP($A3348,CATMUN!$B$2:$G$1123,4,0)</f>
        <v>1</v>
      </c>
      <c r="J3348">
        <f>VLOOKUP($A3348,CATMUN!$B$2:$G$1123,6,0)</f>
        <v>6</v>
      </c>
      <c r="K3348" s="69">
        <v>3668</v>
      </c>
      <c r="L3348" s="69">
        <v>4689</v>
      </c>
      <c r="M3348" s="271">
        <v>40</v>
      </c>
      <c r="N3348" s="69">
        <v>289.81119788461535</v>
      </c>
      <c r="Q3348">
        <v>0</v>
      </c>
      <c r="S3348" s="69">
        <v>3600</v>
      </c>
      <c r="T3348">
        <v>0</v>
      </c>
      <c r="U3348">
        <v>95.05</v>
      </c>
      <c r="V3348" s="51">
        <v>12</v>
      </c>
      <c r="W3348" s="51">
        <v>147</v>
      </c>
      <c r="X3348" s="51">
        <v>339</v>
      </c>
    </row>
    <row r="3349" spans="1:24" x14ac:dyDescent="0.2">
      <c r="A3349">
        <v>73268</v>
      </c>
      <c r="B3349" t="s">
        <v>2038</v>
      </c>
      <c r="C3349" t="s">
        <v>2021</v>
      </c>
      <c r="D3349">
        <v>2019</v>
      </c>
      <c r="E3349" t="str">
        <f t="shared" si="52"/>
        <v>732682019</v>
      </c>
      <c r="F3349">
        <v>70769</v>
      </c>
      <c r="G3349" t="str">
        <f>VLOOKUP($A3349,CATMUN!$B$2:$C$1123,2,0)</f>
        <v>Alto</v>
      </c>
      <c r="H3349" t="str">
        <f>VLOOKUP($A3349,CATMUN!$B$2:$D$1123,3,0)</f>
        <v>Municipios intermedios</v>
      </c>
      <c r="I3349">
        <f>VLOOKUP($A3349,CATMUN!$B$2:$G$1123,4,0)</f>
        <v>1</v>
      </c>
      <c r="J3349">
        <f>VLOOKUP($A3349,CATMUN!$B$2:$G$1123,6,0)</f>
        <v>6</v>
      </c>
      <c r="K3349" s="69">
        <v>8000</v>
      </c>
      <c r="L3349" s="69">
        <v>4689</v>
      </c>
      <c r="M3349" s="271">
        <v>450</v>
      </c>
      <c r="N3349" s="69">
        <v>289.81119788461535</v>
      </c>
      <c r="S3349" s="69">
        <v>3600</v>
      </c>
      <c r="T3349">
        <v>0</v>
      </c>
      <c r="V3349" s="51">
        <v>10</v>
      </c>
      <c r="W3349" s="51">
        <v>1075</v>
      </c>
      <c r="X3349" s="51">
        <v>506</v>
      </c>
    </row>
    <row r="3350" spans="1:24" x14ac:dyDescent="0.2">
      <c r="A3350">
        <v>73449</v>
      </c>
      <c r="B3350" t="s">
        <v>2049</v>
      </c>
      <c r="C3350" t="s">
        <v>2021</v>
      </c>
      <c r="D3350">
        <v>2019</v>
      </c>
      <c r="E3350" t="str">
        <f t="shared" si="52"/>
        <v>734492019</v>
      </c>
      <c r="F3350">
        <v>37191</v>
      </c>
      <c r="G3350" t="str">
        <f>VLOOKUP($A3350,CATMUN!$B$2:$C$1123,2,0)</f>
        <v>Alto</v>
      </c>
      <c r="H3350" t="str">
        <f>VLOOKUP($A3350,CATMUN!$B$2:$D$1123,3,0)</f>
        <v>Municipios intermedios</v>
      </c>
      <c r="I3350">
        <f>VLOOKUP($A3350,CATMUN!$B$2:$G$1123,4,0)</f>
        <v>1</v>
      </c>
      <c r="J3350">
        <f>VLOOKUP($A3350,CATMUN!$B$2:$G$1123,6,0)</f>
        <v>6</v>
      </c>
      <c r="K3350" s="69">
        <v>6934</v>
      </c>
      <c r="L3350" s="69">
        <v>4689</v>
      </c>
      <c r="M3350" s="271">
        <v>764.81716700000004</v>
      </c>
      <c r="N3350" s="69">
        <v>289.81119788461535</v>
      </c>
      <c r="S3350" s="69">
        <v>3600</v>
      </c>
      <c r="T3350">
        <v>0</v>
      </c>
      <c r="V3350" s="51">
        <v>12</v>
      </c>
      <c r="W3350" s="51">
        <v>345</v>
      </c>
      <c r="X3350" s="51">
        <v>339</v>
      </c>
    </row>
    <row r="3351" spans="1:24" x14ac:dyDescent="0.2">
      <c r="A3351">
        <v>5282</v>
      </c>
      <c r="B3351" t="s">
        <v>2218</v>
      </c>
      <c r="C3351" t="s">
        <v>2176</v>
      </c>
      <c r="D3351">
        <v>2019</v>
      </c>
      <c r="E3351" t="str">
        <f t="shared" si="52"/>
        <v>52822019</v>
      </c>
      <c r="F3351">
        <v>24553</v>
      </c>
      <c r="G3351" t="str">
        <f>VLOOKUP($A3351,CATMUN!$B$2:$C$1123,2,0)</f>
        <v>Medio</v>
      </c>
      <c r="H3351" t="str">
        <f>VLOOKUP($A3351,CATMUN!$B$2:$D$1123,3,0)</f>
        <v>Municipios intermedios</v>
      </c>
      <c r="I3351">
        <f>VLOOKUP($A3351,CATMUN!$B$2:$G$1123,4,0)</f>
        <v>1</v>
      </c>
      <c r="J3351">
        <f>VLOOKUP($A3351,CATMUN!$B$2:$G$1123,6,0)</f>
        <v>7</v>
      </c>
      <c r="K3351" s="69">
        <v>2400</v>
      </c>
      <c r="L3351" s="69">
        <v>921</v>
      </c>
      <c r="M3351" s="271"/>
      <c r="N3351" s="69">
        <v>289.81119788461535</v>
      </c>
      <c r="Q3351">
        <v>0</v>
      </c>
      <c r="S3351" s="69">
        <v>3600</v>
      </c>
      <c r="T3351">
        <v>0</v>
      </c>
      <c r="V3351" s="51">
        <v>12</v>
      </c>
      <c r="W3351" s="51">
        <v>85</v>
      </c>
      <c r="X3351" s="51">
        <v>339</v>
      </c>
    </row>
    <row r="3352" spans="1:24" x14ac:dyDescent="0.2">
      <c r="A3352">
        <v>5736</v>
      </c>
      <c r="B3352" t="s">
        <v>2262</v>
      </c>
      <c r="C3352" t="s">
        <v>2176</v>
      </c>
      <c r="D3352">
        <v>2019</v>
      </c>
      <c r="E3352" t="str">
        <f t="shared" si="52"/>
        <v>57362019</v>
      </c>
      <c r="F3352">
        <v>38692</v>
      </c>
      <c r="G3352" t="str">
        <f>VLOOKUP($A3352,CATMUN!$B$2:$C$1123,2,0)</f>
        <v>Bajo</v>
      </c>
      <c r="H3352" t="str">
        <f>VLOOKUP($A3352,CATMUN!$B$2:$D$1123,3,0)</f>
        <v>Municipios intermedios</v>
      </c>
      <c r="I3352">
        <f>VLOOKUP($A3352,CATMUN!$B$2:$G$1123,4,0)</f>
        <v>1</v>
      </c>
      <c r="J3352">
        <f>VLOOKUP($A3352,CATMUN!$B$2:$G$1123,6,0)</f>
        <v>7</v>
      </c>
      <c r="K3352" s="69">
        <v>2150</v>
      </c>
      <c r="L3352" s="69">
        <v>921</v>
      </c>
      <c r="M3352" s="271">
        <v>1</v>
      </c>
      <c r="N3352" s="69">
        <v>289.81119788461535</v>
      </c>
      <c r="Q3352">
        <v>0</v>
      </c>
      <c r="S3352" s="69">
        <v>3600</v>
      </c>
      <c r="T3352">
        <v>0</v>
      </c>
      <c r="V3352" s="51">
        <v>12</v>
      </c>
      <c r="W3352" s="51">
        <v>147</v>
      </c>
      <c r="X3352" s="51">
        <v>339</v>
      </c>
    </row>
    <row r="3353" spans="1:24" x14ac:dyDescent="0.2">
      <c r="A3353">
        <v>5809</v>
      </c>
      <c r="B3353" t="s">
        <v>2268</v>
      </c>
      <c r="C3353" t="s">
        <v>2176</v>
      </c>
      <c r="D3353">
        <v>2019</v>
      </c>
      <c r="E3353" t="str">
        <f t="shared" si="52"/>
        <v>58092019</v>
      </c>
      <c r="F3353">
        <v>10716</v>
      </c>
      <c r="G3353" t="str">
        <f>VLOOKUP($A3353,CATMUN!$B$2:$C$1123,2,0)</f>
        <v>Medio</v>
      </c>
      <c r="H3353" t="str">
        <f>VLOOKUP($A3353,CATMUN!$B$2:$D$1123,3,0)</f>
        <v>Municipios intermedios</v>
      </c>
      <c r="I3353">
        <f>VLOOKUP($A3353,CATMUN!$B$2:$G$1123,4,0)</f>
        <v>1</v>
      </c>
      <c r="J3353">
        <f>VLOOKUP($A3353,CATMUN!$B$2:$G$1123,6,0)</f>
        <v>7</v>
      </c>
      <c r="K3353" s="69">
        <v>1100</v>
      </c>
      <c r="L3353" s="69">
        <v>921</v>
      </c>
      <c r="M3353" s="271">
        <v>18</v>
      </c>
      <c r="N3353" s="69">
        <v>289.81119788461535</v>
      </c>
      <c r="Q3353">
        <v>0</v>
      </c>
      <c r="S3353" s="69">
        <v>3600</v>
      </c>
      <c r="T3353">
        <v>0</v>
      </c>
      <c r="U3353">
        <v>1.657</v>
      </c>
      <c r="V3353" s="51">
        <v>3</v>
      </c>
      <c r="W3353" s="51">
        <v>20</v>
      </c>
      <c r="X3353" s="51">
        <v>114</v>
      </c>
    </row>
    <row r="3354" spans="1:24" x14ac:dyDescent="0.2">
      <c r="A3354">
        <v>8137</v>
      </c>
      <c r="B3354" t="s">
        <v>1221</v>
      </c>
      <c r="C3354" t="s">
        <v>1219</v>
      </c>
      <c r="D3354">
        <v>2019</v>
      </c>
      <c r="E3354" t="str">
        <f t="shared" si="52"/>
        <v>81372019</v>
      </c>
      <c r="F3354">
        <v>23230</v>
      </c>
      <c r="G3354" t="str">
        <f>VLOOKUP($A3354,CATMUN!$B$2:$C$1123,2,0)</f>
        <v>Bajo</v>
      </c>
      <c r="H3354" t="str">
        <f>VLOOKUP($A3354,CATMUN!$B$2:$D$1123,3,0)</f>
        <v>Municipios intermedios</v>
      </c>
      <c r="I3354">
        <f>VLOOKUP($A3354,CATMUN!$B$2:$G$1123,4,0)</f>
        <v>1</v>
      </c>
      <c r="J3354">
        <f>VLOOKUP($A3354,CATMUN!$B$2:$G$1123,6,0)</f>
        <v>7</v>
      </c>
      <c r="K3354" s="69">
        <v>32.320000999999998</v>
      </c>
      <c r="L3354" s="69">
        <v>921</v>
      </c>
      <c r="M3354" s="271">
        <v>52.88</v>
      </c>
      <c r="N3354" s="69">
        <v>289.81119788461535</v>
      </c>
      <c r="Q3354">
        <v>0</v>
      </c>
      <c r="S3354" s="69">
        <v>3600</v>
      </c>
      <c r="T3354">
        <v>0</v>
      </c>
      <c r="V3354" s="51">
        <v>3</v>
      </c>
      <c r="W3354" s="51">
        <v>1</v>
      </c>
      <c r="X3354" s="51">
        <v>114</v>
      </c>
    </row>
    <row r="3355" spans="1:24" x14ac:dyDescent="0.2">
      <c r="A3355">
        <v>8675</v>
      </c>
      <c r="B3355" t="s">
        <v>1236</v>
      </c>
      <c r="C3355" t="s">
        <v>1219</v>
      </c>
      <c r="D3355">
        <v>2019</v>
      </c>
      <c r="E3355" t="str">
        <f t="shared" si="52"/>
        <v>86752019</v>
      </c>
      <c r="F3355">
        <v>16624</v>
      </c>
      <c r="G3355" t="str">
        <f>VLOOKUP($A3355,CATMUN!$B$2:$C$1123,2,0)</f>
        <v>Medio</v>
      </c>
      <c r="H3355" t="str">
        <f>VLOOKUP($A3355,CATMUN!$B$2:$D$1123,3,0)</f>
        <v>Municipios intermedios</v>
      </c>
      <c r="I3355">
        <f>VLOOKUP($A3355,CATMUN!$B$2:$G$1123,4,0)</f>
        <v>1</v>
      </c>
      <c r="J3355">
        <f>VLOOKUP($A3355,CATMUN!$B$2:$G$1123,6,0)</f>
        <v>7</v>
      </c>
      <c r="K3355" s="69">
        <v>32.148000000000003</v>
      </c>
      <c r="L3355" s="69">
        <v>921</v>
      </c>
      <c r="M3355" s="271">
        <v>0.2</v>
      </c>
      <c r="N3355" s="69">
        <v>289.81119788461535</v>
      </c>
      <c r="Q3355">
        <v>0</v>
      </c>
      <c r="S3355" s="69">
        <v>3600</v>
      </c>
      <c r="T3355">
        <v>0</v>
      </c>
      <c r="V3355" s="51">
        <v>3</v>
      </c>
      <c r="W3355" s="51">
        <v>0</v>
      </c>
      <c r="X3355" s="51">
        <v>114</v>
      </c>
    </row>
    <row r="3356" spans="1:24" x14ac:dyDescent="0.2">
      <c r="A3356">
        <v>8770</v>
      </c>
      <c r="B3356" t="s">
        <v>1239</v>
      </c>
      <c r="C3356" t="s">
        <v>1219</v>
      </c>
      <c r="D3356">
        <v>2019</v>
      </c>
      <c r="E3356" t="str">
        <f t="shared" si="52"/>
        <v>87702019</v>
      </c>
      <c r="F3356">
        <v>12282</v>
      </c>
      <c r="G3356" t="str">
        <f>VLOOKUP($A3356,CATMUN!$B$2:$C$1123,2,0)</f>
        <v>Medio</v>
      </c>
      <c r="H3356" t="str">
        <f>VLOOKUP($A3356,CATMUN!$B$2:$D$1123,3,0)</f>
        <v>Municipios intermedios</v>
      </c>
      <c r="I3356">
        <f>VLOOKUP($A3356,CATMUN!$B$2:$G$1123,4,0)</f>
        <v>1</v>
      </c>
      <c r="J3356">
        <f>VLOOKUP($A3356,CATMUN!$B$2:$G$1123,6,0)</f>
        <v>7</v>
      </c>
      <c r="K3356" s="69">
        <v>35.5</v>
      </c>
      <c r="L3356" s="69">
        <v>921</v>
      </c>
      <c r="M3356" s="271">
        <v>5</v>
      </c>
      <c r="N3356" s="69">
        <v>289.81119788461535</v>
      </c>
      <c r="Q3356">
        <v>0</v>
      </c>
      <c r="S3356" s="69">
        <v>3600</v>
      </c>
      <c r="T3356">
        <v>0</v>
      </c>
      <c r="V3356" s="51">
        <v>10</v>
      </c>
      <c r="W3356" s="51">
        <v>2</v>
      </c>
      <c r="X3356" s="51">
        <v>506</v>
      </c>
    </row>
    <row r="3357" spans="1:24" x14ac:dyDescent="0.2">
      <c r="A3357">
        <v>13620</v>
      </c>
      <c r="B3357" t="s">
        <v>1270</v>
      </c>
      <c r="C3357" t="s">
        <v>1242</v>
      </c>
      <c r="D3357">
        <v>2019</v>
      </c>
      <c r="E3357" t="str">
        <f t="shared" si="52"/>
        <v>136202019</v>
      </c>
      <c r="F3357">
        <v>8330</v>
      </c>
      <c r="G3357" t="str">
        <f>VLOOKUP($A3357,CATMUN!$B$2:$C$1123,2,0)</f>
        <v>Bajo</v>
      </c>
      <c r="H3357" t="str">
        <f>VLOOKUP($A3357,CATMUN!$B$2:$D$1123,3,0)</f>
        <v>Otros Sistemas de Ciudades</v>
      </c>
      <c r="I3357">
        <f>VLOOKUP($A3357,CATMUN!$B$2:$G$1123,4,0)</f>
        <v>1</v>
      </c>
      <c r="J3357">
        <f>VLOOKUP($A3357,CATMUN!$B$2:$G$1123,6,0)</f>
        <v>7</v>
      </c>
      <c r="K3357" s="69">
        <v>40</v>
      </c>
      <c r="L3357" s="69">
        <v>921</v>
      </c>
      <c r="M3357" s="271"/>
      <c r="N3357" s="69">
        <v>289.81119788461535</v>
      </c>
      <c r="Q3357">
        <v>0</v>
      </c>
      <c r="S3357" s="69">
        <v>3600</v>
      </c>
      <c r="T3357">
        <v>0</v>
      </c>
      <c r="V3357" s="51">
        <v>34</v>
      </c>
      <c r="W3357" s="51">
        <v>0</v>
      </c>
      <c r="X3357" s="51">
        <v>506</v>
      </c>
    </row>
    <row r="3358" spans="1:24" x14ac:dyDescent="0.2">
      <c r="A3358">
        <v>23350</v>
      </c>
      <c r="B3358" t="s">
        <v>1528</v>
      </c>
      <c r="C3358" t="s">
        <v>1253</v>
      </c>
      <c r="D3358">
        <v>2019</v>
      </c>
      <c r="E3358" t="str">
        <f t="shared" si="52"/>
        <v>233502019</v>
      </c>
      <c r="F3358">
        <v>15058</v>
      </c>
      <c r="G3358" t="str">
        <f>VLOOKUP($A3358,CATMUN!$B$2:$C$1123,2,0)</f>
        <v>Medio</v>
      </c>
      <c r="H3358" t="str">
        <f>VLOOKUP($A3358,CATMUN!$B$2:$D$1123,3,0)</f>
        <v>Municipios intermedios</v>
      </c>
      <c r="I3358">
        <f>VLOOKUP($A3358,CATMUN!$B$2:$G$1123,4,0)</f>
        <v>1</v>
      </c>
      <c r="J3358">
        <f>VLOOKUP($A3358,CATMUN!$B$2:$G$1123,6,0)</f>
        <v>7</v>
      </c>
      <c r="K3358" s="69">
        <v>634.05419999999992</v>
      </c>
      <c r="L3358" s="69">
        <v>921</v>
      </c>
      <c r="M3358" s="271">
        <v>0.1</v>
      </c>
      <c r="N3358" s="69">
        <v>289.81119788461535</v>
      </c>
      <c r="Q3358">
        <v>0</v>
      </c>
      <c r="S3358" s="69">
        <v>3600</v>
      </c>
      <c r="T3358">
        <v>0</v>
      </c>
      <c r="V3358" s="51">
        <v>3</v>
      </c>
      <c r="W3358" s="51">
        <v>0</v>
      </c>
      <c r="X3358" s="51">
        <v>114</v>
      </c>
    </row>
    <row r="3359" spans="1:24" x14ac:dyDescent="0.2">
      <c r="A3359">
        <v>23500</v>
      </c>
      <c r="B3359" t="s">
        <v>1533</v>
      </c>
      <c r="C3359" t="s">
        <v>1253</v>
      </c>
      <c r="D3359">
        <v>2019</v>
      </c>
      <c r="E3359" t="str">
        <f t="shared" si="52"/>
        <v>235002019</v>
      </c>
      <c r="F3359">
        <v>30242</v>
      </c>
      <c r="G3359" t="str">
        <f>VLOOKUP($A3359,CATMUN!$B$2:$C$1123,2,0)</f>
        <v>Medio</v>
      </c>
      <c r="H3359" t="str">
        <f>VLOOKUP($A3359,CATMUN!$B$2:$D$1123,3,0)</f>
        <v>Municipios intermedios</v>
      </c>
      <c r="I3359">
        <f>VLOOKUP($A3359,CATMUN!$B$2:$G$1123,4,0)</f>
        <v>1</v>
      </c>
      <c r="J3359">
        <f>VLOOKUP($A3359,CATMUN!$B$2:$G$1123,6,0)</f>
        <v>7</v>
      </c>
      <c r="K3359" s="69">
        <v>310</v>
      </c>
      <c r="L3359" s="69">
        <v>921</v>
      </c>
      <c r="M3359" s="271">
        <v>2</v>
      </c>
      <c r="N3359" s="69">
        <v>289.81119788461535</v>
      </c>
      <c r="Q3359">
        <v>0</v>
      </c>
      <c r="S3359" s="69">
        <v>3600</v>
      </c>
      <c r="T3359">
        <v>0</v>
      </c>
      <c r="V3359" s="51">
        <v>10</v>
      </c>
      <c r="W3359" s="51">
        <v>0</v>
      </c>
      <c r="X3359" s="51">
        <v>506</v>
      </c>
    </row>
    <row r="3360" spans="1:24" x14ac:dyDescent="0.2">
      <c r="A3360">
        <v>25151</v>
      </c>
      <c r="B3360" t="s">
        <v>1562</v>
      </c>
      <c r="C3360" t="s">
        <v>1549</v>
      </c>
      <c r="D3360">
        <v>2019</v>
      </c>
      <c r="E3360" t="str">
        <f t="shared" si="52"/>
        <v>251512019</v>
      </c>
      <c r="F3360">
        <v>17480</v>
      </c>
      <c r="G3360" t="str">
        <f>VLOOKUP($A3360,CATMUN!$B$2:$C$1123,2,0)</f>
        <v>Medio</v>
      </c>
      <c r="H3360" t="str">
        <f>VLOOKUP($A3360,CATMUN!$B$2:$D$1123,3,0)</f>
        <v>Municipios intermedios</v>
      </c>
      <c r="I3360">
        <f>VLOOKUP($A3360,CATMUN!$B$2:$G$1123,4,0)</f>
        <v>1</v>
      </c>
      <c r="J3360">
        <f>VLOOKUP($A3360,CATMUN!$B$2:$G$1123,6,0)</f>
        <v>7</v>
      </c>
      <c r="K3360" s="69">
        <v>795</v>
      </c>
      <c r="L3360" s="69">
        <v>921</v>
      </c>
      <c r="M3360" s="271">
        <v>1</v>
      </c>
      <c r="N3360" s="69">
        <v>289.81119788461535</v>
      </c>
      <c r="Q3360">
        <v>0</v>
      </c>
      <c r="S3360" s="69">
        <v>3600</v>
      </c>
      <c r="T3360">
        <v>0</v>
      </c>
      <c r="V3360" s="51">
        <v>10</v>
      </c>
      <c r="W3360" s="51">
        <v>478</v>
      </c>
      <c r="X3360" s="51">
        <v>506</v>
      </c>
    </row>
    <row r="3361" spans="1:24" x14ac:dyDescent="0.2">
      <c r="A3361">
        <v>52240</v>
      </c>
      <c r="B3361" t="s">
        <v>1812</v>
      </c>
      <c r="C3361" t="s">
        <v>1606</v>
      </c>
      <c r="D3361">
        <v>2019</v>
      </c>
      <c r="E3361" t="str">
        <f t="shared" si="52"/>
        <v>522402019</v>
      </c>
      <c r="F3361">
        <v>15328</v>
      </c>
      <c r="G3361" t="str">
        <f>VLOOKUP($A3361,CATMUN!$B$2:$C$1123,2,0)</f>
        <v>Medio</v>
      </c>
      <c r="H3361" t="str">
        <f>VLOOKUP($A3361,CATMUN!$B$2:$D$1123,3,0)</f>
        <v>Municipios intermedios</v>
      </c>
      <c r="I3361">
        <f>VLOOKUP($A3361,CATMUN!$B$2:$G$1123,4,0)</f>
        <v>1</v>
      </c>
      <c r="J3361">
        <f>VLOOKUP($A3361,CATMUN!$B$2:$G$1123,6,0)</f>
        <v>7</v>
      </c>
      <c r="K3361" s="69">
        <v>950</v>
      </c>
      <c r="L3361" s="69">
        <v>921</v>
      </c>
      <c r="M3361" s="271">
        <v>135</v>
      </c>
      <c r="N3361" s="69">
        <v>289.81119788461535</v>
      </c>
      <c r="Q3361">
        <v>0</v>
      </c>
      <c r="S3361" s="69">
        <v>3600</v>
      </c>
      <c r="T3361">
        <v>0</v>
      </c>
      <c r="V3361" s="51">
        <v>12</v>
      </c>
      <c r="W3361" s="51">
        <v>24</v>
      </c>
      <c r="X3361" s="51">
        <v>339</v>
      </c>
    </row>
    <row r="3362" spans="1:24" x14ac:dyDescent="0.2">
      <c r="A3362">
        <v>54673</v>
      </c>
      <c r="B3362" t="s">
        <v>1626</v>
      </c>
      <c r="C3362" t="s">
        <v>1855</v>
      </c>
      <c r="D3362">
        <v>2019</v>
      </c>
      <c r="E3362" t="str">
        <f t="shared" si="52"/>
        <v>546732019</v>
      </c>
      <c r="F3362">
        <v>7442</v>
      </c>
      <c r="G3362" t="str">
        <f>VLOOKUP($A3362,CATMUN!$B$2:$C$1123,2,0)</f>
        <v>Medio</v>
      </c>
      <c r="H3362" t="str">
        <f>VLOOKUP($A3362,CATMUN!$B$2:$D$1123,3,0)</f>
        <v>Otros Sistemas de Ciudades</v>
      </c>
      <c r="I3362">
        <f>VLOOKUP($A3362,CATMUN!$B$2:$G$1123,4,0)</f>
        <v>1</v>
      </c>
      <c r="J3362">
        <f>VLOOKUP($A3362,CATMUN!$B$2:$G$1123,6,0)</f>
        <v>7</v>
      </c>
      <c r="K3362" s="69">
        <v>222</v>
      </c>
      <c r="L3362" s="69">
        <v>921</v>
      </c>
      <c r="M3362" s="271">
        <v>35</v>
      </c>
      <c r="N3362" s="69">
        <v>289.81119788461535</v>
      </c>
      <c r="Q3362">
        <v>0</v>
      </c>
      <c r="S3362" s="69">
        <v>3600</v>
      </c>
      <c r="T3362">
        <v>0</v>
      </c>
      <c r="V3362" s="51">
        <v>52</v>
      </c>
      <c r="W3362" s="51">
        <v>55</v>
      </c>
      <c r="X3362" s="51">
        <v>339</v>
      </c>
    </row>
    <row r="3363" spans="1:24" x14ac:dyDescent="0.2">
      <c r="A3363">
        <v>63401</v>
      </c>
      <c r="B3363" t="s">
        <v>1901</v>
      </c>
      <c r="C3363" t="s">
        <v>2308</v>
      </c>
      <c r="D3363">
        <v>2019</v>
      </c>
      <c r="E3363" t="str">
        <f t="shared" si="52"/>
        <v>634012019</v>
      </c>
      <c r="F3363">
        <v>34172</v>
      </c>
      <c r="G3363" t="str">
        <f>VLOOKUP($A3363,CATMUN!$B$2:$C$1123,2,0)</f>
        <v>Medio</v>
      </c>
      <c r="H3363" t="str">
        <f>VLOOKUP($A3363,CATMUN!$B$2:$D$1123,3,0)</f>
        <v>Otros Sistemas de Ciudades</v>
      </c>
      <c r="I3363">
        <f>VLOOKUP($A3363,CATMUN!$B$2:$G$1123,4,0)</f>
        <v>1</v>
      </c>
      <c r="J3363">
        <f>VLOOKUP($A3363,CATMUN!$B$2:$G$1123,6,0)</f>
        <v>7</v>
      </c>
      <c r="K3363" s="69">
        <v>3277.692</v>
      </c>
      <c r="L3363" s="69">
        <v>921</v>
      </c>
      <c r="M3363" s="271">
        <v>479</v>
      </c>
      <c r="N3363" s="69">
        <v>289.81119788461535</v>
      </c>
      <c r="Q3363">
        <v>0</v>
      </c>
      <c r="S3363" s="69">
        <v>3600</v>
      </c>
      <c r="T3363">
        <v>0</v>
      </c>
      <c r="V3363" s="51">
        <v>52</v>
      </c>
      <c r="W3363" s="51">
        <v>111</v>
      </c>
      <c r="X3363" s="51">
        <v>339</v>
      </c>
    </row>
    <row r="3364" spans="1:24" x14ac:dyDescent="0.2">
      <c r="A3364">
        <v>5858</v>
      </c>
      <c r="B3364" t="s">
        <v>2273</v>
      </c>
      <c r="C3364" t="s">
        <v>2176</v>
      </c>
      <c r="D3364">
        <v>2019</v>
      </c>
      <c r="E3364" t="str">
        <f t="shared" si="52"/>
        <v>58582019</v>
      </c>
      <c r="F3364">
        <v>11910</v>
      </c>
      <c r="G3364" t="str">
        <f>VLOOKUP($A3364,CATMUN!$B$2:$C$1123,2,0)</f>
        <v>Alto</v>
      </c>
      <c r="H3364" t="str">
        <f>VLOOKUP($A3364,CATMUN!$B$2:$D$1123,3,0)</f>
        <v>Municipios rurales</v>
      </c>
      <c r="I3364">
        <f>VLOOKUP($A3364,CATMUN!$B$2:$G$1123,4,0)</f>
        <v>1</v>
      </c>
      <c r="J3364">
        <f>VLOOKUP($A3364,CATMUN!$B$2:$G$1123,6,0)</f>
        <v>8</v>
      </c>
      <c r="K3364" s="69">
        <v>880.41431899999998</v>
      </c>
      <c r="L3364" s="69">
        <v>319</v>
      </c>
      <c r="M3364" s="271">
        <v>19.400178</v>
      </c>
      <c r="N3364" s="69">
        <v>15.734183869565218</v>
      </c>
      <c r="Q3364">
        <v>0</v>
      </c>
      <c r="S3364" s="69">
        <v>2.1</v>
      </c>
      <c r="T3364">
        <v>0</v>
      </c>
      <c r="V3364" s="51">
        <v>1</v>
      </c>
      <c r="W3364" s="51">
        <v>25</v>
      </c>
      <c r="X3364" s="51">
        <v>19</v>
      </c>
    </row>
    <row r="3365" spans="1:24" x14ac:dyDescent="0.2">
      <c r="A3365">
        <v>15226</v>
      </c>
      <c r="B3365" t="s">
        <v>1317</v>
      </c>
      <c r="C3365" t="s">
        <v>1289</v>
      </c>
      <c r="D3365">
        <v>2019</v>
      </c>
      <c r="E3365" t="str">
        <f t="shared" si="52"/>
        <v>152262019</v>
      </c>
      <c r="F3365">
        <v>1804</v>
      </c>
      <c r="G3365" t="str">
        <f>VLOOKUP($A3365,CATMUN!$B$2:$C$1123,2,0)</f>
        <v>Alto</v>
      </c>
      <c r="H3365" t="str">
        <f>VLOOKUP($A3365,CATMUN!$B$2:$D$1123,3,0)</f>
        <v>Municipios rurales</v>
      </c>
      <c r="I3365">
        <f>VLOOKUP($A3365,CATMUN!$B$2:$G$1123,4,0)</f>
        <v>1</v>
      </c>
      <c r="J3365">
        <f>VLOOKUP($A3365,CATMUN!$B$2:$G$1123,6,0)</f>
        <v>8</v>
      </c>
      <c r="K3365" s="69">
        <v>123</v>
      </c>
      <c r="L3365" s="69">
        <v>319</v>
      </c>
      <c r="M3365" s="271">
        <v>1</v>
      </c>
      <c r="N3365" s="69">
        <v>15.734183869565218</v>
      </c>
      <c r="Q3365">
        <v>0</v>
      </c>
      <c r="S3365" s="69">
        <v>2.1</v>
      </c>
      <c r="T3365">
        <v>0</v>
      </c>
      <c r="V3365" s="51">
        <v>0</v>
      </c>
      <c r="W3365" s="51">
        <v>0</v>
      </c>
      <c r="X3365" s="51">
        <v>100</v>
      </c>
    </row>
    <row r="3366" spans="1:24" x14ac:dyDescent="0.2">
      <c r="A3366">
        <v>15822</v>
      </c>
      <c r="B3366" t="s">
        <v>1403</v>
      </c>
      <c r="C3366" t="s">
        <v>1289</v>
      </c>
      <c r="D3366">
        <v>2019</v>
      </c>
      <c r="E3366" t="str">
        <f t="shared" si="52"/>
        <v>158222019</v>
      </c>
      <c r="F3366">
        <v>5206</v>
      </c>
      <c r="G3366" t="str">
        <f>VLOOKUP($A3366,CATMUN!$B$2:$C$1123,2,0)</f>
        <v>Alto</v>
      </c>
      <c r="H3366" t="str">
        <f>VLOOKUP($A3366,CATMUN!$B$2:$D$1123,3,0)</f>
        <v>Municipios rurales</v>
      </c>
      <c r="I3366">
        <f>VLOOKUP($A3366,CATMUN!$B$2:$G$1123,4,0)</f>
        <v>1</v>
      </c>
      <c r="J3366">
        <f>VLOOKUP($A3366,CATMUN!$B$2:$G$1123,6,0)</f>
        <v>8</v>
      </c>
      <c r="K3366" s="69">
        <v>168</v>
      </c>
      <c r="L3366" s="69">
        <v>319</v>
      </c>
      <c r="M3366" s="271">
        <v>0.2</v>
      </c>
      <c r="N3366" s="69">
        <v>15.734183869565218</v>
      </c>
      <c r="Q3366">
        <v>0</v>
      </c>
      <c r="S3366" s="69">
        <v>2.1</v>
      </c>
      <c r="T3366">
        <v>0</v>
      </c>
      <c r="V3366" s="51">
        <v>0</v>
      </c>
      <c r="W3366" s="51">
        <v>0</v>
      </c>
      <c r="X3366" s="51">
        <v>100</v>
      </c>
    </row>
    <row r="3367" spans="1:24" x14ac:dyDescent="0.2">
      <c r="A3367">
        <v>68705</v>
      </c>
      <c r="B3367" t="s">
        <v>1847</v>
      </c>
      <c r="C3367" t="s">
        <v>1919</v>
      </c>
      <c r="D3367">
        <v>2019</v>
      </c>
      <c r="E3367" t="str">
        <f t="shared" si="52"/>
        <v>687052019</v>
      </c>
      <c r="F3367">
        <v>2425</v>
      </c>
      <c r="G3367" t="str">
        <f>VLOOKUP($A3367,CATMUN!$B$2:$C$1123,2,0)</f>
        <v>Alto</v>
      </c>
      <c r="H3367" t="str">
        <f>VLOOKUP($A3367,CATMUN!$B$2:$D$1123,3,0)</f>
        <v>Municipios rurales</v>
      </c>
      <c r="I3367">
        <f>VLOOKUP($A3367,CATMUN!$B$2:$G$1123,4,0)</f>
        <v>1</v>
      </c>
      <c r="J3367">
        <f>VLOOKUP($A3367,CATMUN!$B$2:$G$1123,6,0)</f>
        <v>8</v>
      </c>
      <c r="K3367" s="69">
        <v>106</v>
      </c>
      <c r="L3367" s="69">
        <v>319</v>
      </c>
      <c r="M3367" s="271">
        <v>2</v>
      </c>
      <c r="N3367" s="69">
        <v>15.734183869565218</v>
      </c>
      <c r="Q3367">
        <v>0</v>
      </c>
      <c r="S3367" s="69">
        <v>2.1</v>
      </c>
      <c r="T3367">
        <v>0</v>
      </c>
      <c r="V3367" s="51">
        <v>1</v>
      </c>
      <c r="W3367" s="51">
        <v>4</v>
      </c>
      <c r="X3367" s="51">
        <v>19</v>
      </c>
    </row>
    <row r="3368" spans="1:24" x14ac:dyDescent="0.2">
      <c r="A3368">
        <v>5059</v>
      </c>
      <c r="B3368" t="s">
        <v>1896</v>
      </c>
      <c r="C3368" t="s">
        <v>2176</v>
      </c>
      <c r="D3368">
        <v>2019</v>
      </c>
      <c r="E3368" t="str">
        <f t="shared" si="52"/>
        <v>50592019</v>
      </c>
      <c r="F3368">
        <v>5085</v>
      </c>
      <c r="G3368" t="str">
        <f>VLOOKUP($A3368,CATMUN!$B$2:$C$1123,2,0)</f>
        <v>Medio</v>
      </c>
      <c r="H3368" t="str">
        <f>VLOOKUP($A3368,CATMUN!$B$2:$D$1123,3,0)</f>
        <v>Municipios rurales</v>
      </c>
      <c r="I3368">
        <f>VLOOKUP($A3368,CATMUN!$B$2:$G$1123,4,0)</f>
        <v>1</v>
      </c>
      <c r="J3368">
        <f>VLOOKUP($A3368,CATMUN!$B$2:$G$1123,6,0)</f>
        <v>9</v>
      </c>
      <c r="K3368" s="69">
        <v>363.54268500000001</v>
      </c>
      <c r="L3368" s="69">
        <v>495</v>
      </c>
      <c r="M3368" s="271">
        <v>19.704633999999999</v>
      </c>
      <c r="N3368" s="69">
        <v>15.734183869565218</v>
      </c>
      <c r="Q3368">
        <v>0</v>
      </c>
      <c r="S3368" s="69">
        <v>2.1</v>
      </c>
      <c r="T3368">
        <v>0</v>
      </c>
      <c r="V3368" s="51">
        <v>1</v>
      </c>
      <c r="W3368" s="51">
        <v>4</v>
      </c>
      <c r="X3368" s="51">
        <v>19</v>
      </c>
    </row>
    <row r="3369" spans="1:24" x14ac:dyDescent="0.2">
      <c r="A3369">
        <v>5086</v>
      </c>
      <c r="B3369" t="s">
        <v>2191</v>
      </c>
      <c r="C3369" t="s">
        <v>2176</v>
      </c>
      <c r="D3369">
        <v>2019</v>
      </c>
      <c r="E3369" t="str">
        <f t="shared" si="52"/>
        <v>50862019</v>
      </c>
      <c r="F3369">
        <v>6054</v>
      </c>
      <c r="G3369" t="str">
        <f>VLOOKUP($A3369,CATMUN!$B$2:$C$1123,2,0)</f>
        <v>Medio</v>
      </c>
      <c r="H3369" t="str">
        <f>VLOOKUP($A3369,CATMUN!$B$2:$D$1123,3,0)</f>
        <v>Municipios rurales</v>
      </c>
      <c r="I3369">
        <f>VLOOKUP($A3369,CATMUN!$B$2:$G$1123,4,0)</f>
        <v>1</v>
      </c>
      <c r="J3369">
        <f>VLOOKUP($A3369,CATMUN!$B$2:$G$1123,6,0)</f>
        <v>9</v>
      </c>
      <c r="K3369" s="69">
        <v>430</v>
      </c>
      <c r="L3369" s="69">
        <v>495</v>
      </c>
      <c r="M3369" s="271">
        <v>8</v>
      </c>
      <c r="N3369" s="69">
        <v>15.734183869565218</v>
      </c>
      <c r="Q3369">
        <v>0</v>
      </c>
      <c r="S3369" s="69">
        <v>2.1</v>
      </c>
      <c r="T3369">
        <v>0</v>
      </c>
      <c r="V3369" s="51">
        <v>0</v>
      </c>
      <c r="W3369" s="51">
        <v>10</v>
      </c>
      <c r="X3369" s="51">
        <v>100</v>
      </c>
    </row>
    <row r="3370" spans="1:24" x14ac:dyDescent="0.2">
      <c r="A3370">
        <v>5142</v>
      </c>
      <c r="B3370" t="s">
        <v>2198</v>
      </c>
      <c r="C3370" t="s">
        <v>2176</v>
      </c>
      <c r="D3370">
        <v>2019</v>
      </c>
      <c r="E3370" t="str">
        <f t="shared" si="52"/>
        <v>51422019</v>
      </c>
      <c r="F3370">
        <v>4537</v>
      </c>
      <c r="G3370" t="str">
        <f>VLOOKUP($A3370,CATMUN!$B$2:$C$1123,2,0)</f>
        <v>Medio</v>
      </c>
      <c r="H3370" t="str">
        <f>VLOOKUP($A3370,CATMUN!$B$2:$D$1123,3,0)</f>
        <v>Municipios rurales</v>
      </c>
      <c r="I3370">
        <f>VLOOKUP($A3370,CATMUN!$B$2:$G$1123,4,0)</f>
        <v>1</v>
      </c>
      <c r="J3370">
        <f>VLOOKUP($A3370,CATMUN!$B$2:$G$1123,6,0)</f>
        <v>9</v>
      </c>
      <c r="K3370" s="69">
        <v>300</v>
      </c>
      <c r="L3370" s="69">
        <v>495</v>
      </c>
      <c r="M3370" s="271">
        <v>3</v>
      </c>
      <c r="N3370" s="69">
        <v>15.734183869565218</v>
      </c>
      <c r="Q3370">
        <v>0</v>
      </c>
      <c r="S3370" s="69">
        <v>2.1</v>
      </c>
      <c r="T3370">
        <v>0</v>
      </c>
      <c r="V3370" s="51">
        <v>5</v>
      </c>
      <c r="W3370" s="51">
        <v>6</v>
      </c>
      <c r="X3370" s="51">
        <v>23</v>
      </c>
    </row>
    <row r="3371" spans="1:24" x14ac:dyDescent="0.2">
      <c r="A3371">
        <v>5197</v>
      </c>
      <c r="B3371" t="s">
        <v>2206</v>
      </c>
      <c r="C3371" t="s">
        <v>2176</v>
      </c>
      <c r="D3371">
        <v>2019</v>
      </c>
      <c r="E3371" t="str">
        <f t="shared" si="52"/>
        <v>51972019</v>
      </c>
      <c r="F3371">
        <v>15042</v>
      </c>
      <c r="G3371" t="str">
        <f>VLOOKUP($A3371,CATMUN!$B$2:$C$1123,2,0)</f>
        <v>Medio</v>
      </c>
      <c r="H3371" t="str">
        <f>VLOOKUP($A3371,CATMUN!$B$2:$D$1123,3,0)</f>
        <v>Municipios rurales</v>
      </c>
      <c r="I3371">
        <f>VLOOKUP($A3371,CATMUN!$B$2:$G$1123,4,0)</f>
        <v>1</v>
      </c>
      <c r="J3371">
        <f>VLOOKUP($A3371,CATMUN!$B$2:$G$1123,6,0)</f>
        <v>9</v>
      </c>
      <c r="K3371" s="69">
        <v>600.05350600000008</v>
      </c>
      <c r="L3371" s="69">
        <v>495</v>
      </c>
      <c r="M3371" s="271">
        <v>84.65264599999999</v>
      </c>
      <c r="N3371" s="69">
        <v>15.734183869565218</v>
      </c>
      <c r="Q3371">
        <v>0</v>
      </c>
      <c r="S3371" s="69">
        <v>2.1</v>
      </c>
      <c r="T3371">
        <v>0</v>
      </c>
      <c r="V3371" s="51">
        <v>0</v>
      </c>
      <c r="W3371" s="51">
        <v>31</v>
      </c>
      <c r="X3371" s="51">
        <v>100</v>
      </c>
    </row>
    <row r="3372" spans="1:24" x14ac:dyDescent="0.2">
      <c r="A3372">
        <v>5284</v>
      </c>
      <c r="B3372" t="s">
        <v>2219</v>
      </c>
      <c r="C3372" t="s">
        <v>2176</v>
      </c>
      <c r="D3372">
        <v>2019</v>
      </c>
      <c r="E3372" t="str">
        <f t="shared" si="52"/>
        <v>52842019</v>
      </c>
      <c r="F3372">
        <v>20657</v>
      </c>
      <c r="G3372" t="str">
        <f>VLOOKUP($A3372,CATMUN!$B$2:$C$1123,2,0)</f>
        <v>Medio</v>
      </c>
      <c r="H3372" t="str">
        <f>VLOOKUP($A3372,CATMUN!$B$2:$D$1123,3,0)</f>
        <v>Municipios rurales</v>
      </c>
      <c r="I3372">
        <f>VLOOKUP($A3372,CATMUN!$B$2:$G$1123,4,0)</f>
        <v>1</v>
      </c>
      <c r="J3372">
        <f>VLOOKUP($A3372,CATMUN!$B$2:$G$1123,6,0)</f>
        <v>9</v>
      </c>
      <c r="K3372" s="69">
        <v>450</v>
      </c>
      <c r="L3372" s="69">
        <v>495</v>
      </c>
      <c r="M3372" s="271">
        <v>30</v>
      </c>
      <c r="N3372" s="69">
        <v>15.734183869565218</v>
      </c>
      <c r="O3372" s="69">
        <v>2.5</v>
      </c>
      <c r="S3372" s="69">
        <v>2.1</v>
      </c>
      <c r="T3372">
        <v>0</v>
      </c>
      <c r="V3372" s="51">
        <v>5</v>
      </c>
      <c r="W3372" s="51">
        <v>32</v>
      </c>
      <c r="X3372" s="51">
        <v>23</v>
      </c>
    </row>
    <row r="3373" spans="1:24" x14ac:dyDescent="0.2">
      <c r="A3373">
        <v>5310</v>
      </c>
      <c r="B3373" t="s">
        <v>2222</v>
      </c>
      <c r="C3373" t="s">
        <v>2176</v>
      </c>
      <c r="D3373">
        <v>2019</v>
      </c>
      <c r="E3373" t="str">
        <f t="shared" si="52"/>
        <v>53102019</v>
      </c>
      <c r="F3373">
        <v>9828</v>
      </c>
      <c r="G3373" t="str">
        <f>VLOOKUP($A3373,CATMUN!$B$2:$C$1123,2,0)</f>
        <v>Medio</v>
      </c>
      <c r="H3373" t="str">
        <f>VLOOKUP($A3373,CATMUN!$B$2:$D$1123,3,0)</f>
        <v>Municipios rurales</v>
      </c>
      <c r="I3373">
        <f>VLOOKUP($A3373,CATMUN!$B$2:$G$1123,4,0)</f>
        <v>1</v>
      </c>
      <c r="J3373">
        <f>VLOOKUP($A3373,CATMUN!$B$2:$G$1123,6,0)</f>
        <v>9</v>
      </c>
      <c r="K3373" s="69">
        <v>522.51294699999994</v>
      </c>
      <c r="L3373" s="69">
        <v>495</v>
      </c>
      <c r="M3373" s="271">
        <v>70</v>
      </c>
      <c r="N3373" s="69">
        <v>15.734183869565218</v>
      </c>
      <c r="Q3373">
        <v>0</v>
      </c>
      <c r="S3373" s="69">
        <v>2.1</v>
      </c>
      <c r="T3373">
        <v>0</v>
      </c>
      <c r="V3373" s="51">
        <v>0</v>
      </c>
      <c r="W3373" s="51">
        <v>57</v>
      </c>
      <c r="X3373" s="51">
        <v>100</v>
      </c>
    </row>
    <row r="3374" spans="1:24" x14ac:dyDescent="0.2">
      <c r="A3374">
        <v>5411</v>
      </c>
      <c r="B3374" t="s">
        <v>2233</v>
      </c>
      <c r="C3374" t="s">
        <v>2176</v>
      </c>
      <c r="D3374">
        <v>2019</v>
      </c>
      <c r="E3374" t="str">
        <f t="shared" si="52"/>
        <v>54112019</v>
      </c>
      <c r="F3374">
        <v>10040</v>
      </c>
      <c r="G3374" t="str">
        <f>VLOOKUP($A3374,CATMUN!$B$2:$C$1123,2,0)</f>
        <v>Bajo</v>
      </c>
      <c r="H3374" t="str">
        <f>VLOOKUP($A3374,CATMUN!$B$2:$D$1123,3,0)</f>
        <v>Municipios rurales</v>
      </c>
      <c r="I3374">
        <f>VLOOKUP($A3374,CATMUN!$B$2:$G$1123,4,0)</f>
        <v>1</v>
      </c>
      <c r="J3374">
        <f>VLOOKUP($A3374,CATMUN!$B$2:$G$1123,6,0)</f>
        <v>9</v>
      </c>
      <c r="K3374" s="69">
        <v>252</v>
      </c>
      <c r="L3374" s="69">
        <v>495</v>
      </c>
      <c r="M3374" s="271">
        <v>13</v>
      </c>
      <c r="N3374" s="69">
        <v>15.734183869565218</v>
      </c>
      <c r="Q3374">
        <v>0</v>
      </c>
      <c r="S3374" s="69">
        <v>2.1</v>
      </c>
      <c r="T3374">
        <v>0</v>
      </c>
      <c r="U3374">
        <v>3.2109999999999999</v>
      </c>
      <c r="V3374" s="51">
        <v>5</v>
      </c>
      <c r="W3374" s="51">
        <v>14</v>
      </c>
      <c r="X3374" s="51">
        <v>23</v>
      </c>
    </row>
    <row r="3375" spans="1:24" x14ac:dyDescent="0.2">
      <c r="A3375">
        <v>5480</v>
      </c>
      <c r="B3375" t="s">
        <v>2238</v>
      </c>
      <c r="C3375" t="s">
        <v>2176</v>
      </c>
      <c r="D3375">
        <v>2019</v>
      </c>
      <c r="E3375" t="str">
        <f t="shared" si="52"/>
        <v>54802019</v>
      </c>
      <c r="F3375">
        <v>14196</v>
      </c>
      <c r="G3375" t="str">
        <f>VLOOKUP($A3375,CATMUN!$B$2:$C$1123,2,0)</f>
        <v>Medio</v>
      </c>
      <c r="H3375" t="str">
        <f>VLOOKUP($A3375,CATMUN!$B$2:$D$1123,3,0)</f>
        <v>Municipios rurales</v>
      </c>
      <c r="I3375">
        <f>VLOOKUP($A3375,CATMUN!$B$2:$G$1123,4,0)</f>
        <v>1</v>
      </c>
      <c r="J3375">
        <f>VLOOKUP($A3375,CATMUN!$B$2:$G$1123,6,0)</f>
        <v>9</v>
      </c>
      <c r="K3375" s="69">
        <v>847.41162199999997</v>
      </c>
      <c r="L3375" s="69">
        <v>495</v>
      </c>
      <c r="M3375" s="271">
        <v>1.372647</v>
      </c>
      <c r="N3375" s="69">
        <v>15.734183869565218</v>
      </c>
      <c r="Q3375">
        <v>0</v>
      </c>
      <c r="S3375" s="69">
        <v>2.1</v>
      </c>
      <c r="T3375">
        <v>0</v>
      </c>
      <c r="V3375" s="51">
        <v>0</v>
      </c>
      <c r="W3375" s="51">
        <v>17</v>
      </c>
      <c r="X3375" s="51">
        <v>100</v>
      </c>
    </row>
    <row r="3376" spans="1:24" x14ac:dyDescent="0.2">
      <c r="A3376">
        <v>5604</v>
      </c>
      <c r="B3376" t="s">
        <v>2247</v>
      </c>
      <c r="C3376" t="s">
        <v>2176</v>
      </c>
      <c r="D3376">
        <v>2019</v>
      </c>
      <c r="E3376" t="str">
        <f t="shared" si="52"/>
        <v>56042019</v>
      </c>
      <c r="F3376">
        <v>29061</v>
      </c>
      <c r="G3376" t="str">
        <f>VLOOKUP($A3376,CATMUN!$B$2:$C$1123,2,0)</f>
        <v>Medio</v>
      </c>
      <c r="H3376" t="str">
        <f>VLOOKUP($A3376,CATMUN!$B$2:$D$1123,3,0)</f>
        <v>Municipios rurales</v>
      </c>
      <c r="I3376">
        <f>VLOOKUP($A3376,CATMUN!$B$2:$G$1123,4,0)</f>
        <v>1</v>
      </c>
      <c r="J3376">
        <f>VLOOKUP($A3376,CATMUN!$B$2:$G$1123,6,0)</f>
        <v>9</v>
      </c>
      <c r="K3376" s="69">
        <v>1100</v>
      </c>
      <c r="L3376" s="69">
        <v>495</v>
      </c>
      <c r="M3376" s="271">
        <v>30</v>
      </c>
      <c r="N3376" s="69">
        <v>15.734183869565218</v>
      </c>
      <c r="Q3376">
        <v>0</v>
      </c>
      <c r="S3376" s="69">
        <v>2.1</v>
      </c>
      <c r="T3376">
        <v>0</v>
      </c>
      <c r="V3376" s="51">
        <v>5</v>
      </c>
      <c r="W3376" s="51">
        <v>62</v>
      </c>
      <c r="X3376" s="51">
        <v>23</v>
      </c>
    </row>
    <row r="3377" spans="1:24" x14ac:dyDescent="0.2">
      <c r="A3377">
        <v>5647</v>
      </c>
      <c r="B3377" t="s">
        <v>2250</v>
      </c>
      <c r="C3377" t="s">
        <v>2176</v>
      </c>
      <c r="D3377">
        <v>2019</v>
      </c>
      <c r="E3377" t="str">
        <f t="shared" si="52"/>
        <v>56472019</v>
      </c>
      <c r="F3377">
        <v>7240</v>
      </c>
      <c r="G3377" t="str">
        <f>VLOOKUP($A3377,CATMUN!$B$2:$C$1123,2,0)</f>
        <v>Bajo</v>
      </c>
      <c r="H3377" t="str">
        <f>VLOOKUP($A3377,CATMUN!$B$2:$D$1123,3,0)</f>
        <v>Municipios rurales</v>
      </c>
      <c r="I3377">
        <f>VLOOKUP($A3377,CATMUN!$B$2:$G$1123,4,0)</f>
        <v>1</v>
      </c>
      <c r="J3377">
        <f>VLOOKUP($A3377,CATMUN!$B$2:$G$1123,6,0)</f>
        <v>9</v>
      </c>
      <c r="K3377" s="69">
        <v>289.2</v>
      </c>
      <c r="L3377" s="69">
        <v>495</v>
      </c>
      <c r="M3377" s="271">
        <v>18.5</v>
      </c>
      <c r="N3377" s="69">
        <v>15.734183869565218</v>
      </c>
      <c r="Q3377">
        <v>0</v>
      </c>
      <c r="S3377" s="69">
        <v>2.1</v>
      </c>
      <c r="T3377">
        <v>0</v>
      </c>
      <c r="V3377" s="51">
        <v>1</v>
      </c>
      <c r="W3377" s="51">
        <v>6</v>
      </c>
      <c r="X3377" s="51">
        <v>19</v>
      </c>
    </row>
    <row r="3378" spans="1:24" x14ac:dyDescent="0.2">
      <c r="A3378">
        <v>5660</v>
      </c>
      <c r="B3378" t="s">
        <v>2063</v>
      </c>
      <c r="C3378" t="s">
        <v>2176</v>
      </c>
      <c r="D3378">
        <v>2019</v>
      </c>
      <c r="E3378" t="str">
        <f t="shared" si="52"/>
        <v>56602019</v>
      </c>
      <c r="F3378">
        <v>13035</v>
      </c>
      <c r="G3378" t="str">
        <f>VLOOKUP($A3378,CATMUN!$B$2:$C$1123,2,0)</f>
        <v>Medio</v>
      </c>
      <c r="H3378" t="str">
        <f>VLOOKUP($A3378,CATMUN!$B$2:$D$1123,3,0)</f>
        <v>Municipios rurales</v>
      </c>
      <c r="I3378">
        <f>VLOOKUP($A3378,CATMUN!$B$2:$G$1123,4,0)</f>
        <v>1</v>
      </c>
      <c r="J3378">
        <f>VLOOKUP($A3378,CATMUN!$B$2:$G$1123,6,0)</f>
        <v>9</v>
      </c>
      <c r="K3378" s="69">
        <v>346</v>
      </c>
      <c r="L3378" s="69">
        <v>495</v>
      </c>
      <c r="M3378" s="271">
        <v>36</v>
      </c>
      <c r="N3378" s="69">
        <v>15.734183869565218</v>
      </c>
      <c r="Q3378">
        <v>0</v>
      </c>
      <c r="S3378" s="69">
        <v>2.1</v>
      </c>
      <c r="T3378">
        <v>0</v>
      </c>
      <c r="V3378" s="51">
        <v>5</v>
      </c>
      <c r="W3378" s="51">
        <v>18</v>
      </c>
      <c r="X3378" s="51">
        <v>23</v>
      </c>
    </row>
    <row r="3379" spans="1:24" x14ac:dyDescent="0.2">
      <c r="A3379">
        <v>13440</v>
      </c>
      <c r="B3379" t="s">
        <v>1261</v>
      </c>
      <c r="C3379" t="s">
        <v>1242</v>
      </c>
      <c r="D3379">
        <v>2019</v>
      </c>
      <c r="E3379" t="str">
        <f t="shared" si="52"/>
        <v>134402019</v>
      </c>
      <c r="F3379">
        <v>10913</v>
      </c>
      <c r="G3379" t="str">
        <f>VLOOKUP($A3379,CATMUN!$B$2:$C$1123,2,0)</f>
        <v>Medio</v>
      </c>
      <c r="H3379" t="str">
        <f>VLOOKUP($A3379,CATMUN!$B$2:$D$1123,3,0)</f>
        <v>Municipios rurales</v>
      </c>
      <c r="I3379">
        <f>VLOOKUP($A3379,CATMUN!$B$2:$G$1123,4,0)</f>
        <v>1</v>
      </c>
      <c r="J3379">
        <f>VLOOKUP($A3379,CATMUN!$B$2:$G$1123,6,0)</f>
        <v>9</v>
      </c>
      <c r="K3379" s="69">
        <v>60</v>
      </c>
      <c r="L3379" s="69">
        <v>495</v>
      </c>
      <c r="M3379" s="271"/>
      <c r="N3379" s="69">
        <v>15.734183869565218</v>
      </c>
      <c r="Q3379">
        <v>0</v>
      </c>
      <c r="S3379" s="69">
        <v>2.1</v>
      </c>
      <c r="T3379">
        <v>0</v>
      </c>
      <c r="V3379" s="51">
        <v>1</v>
      </c>
      <c r="W3379" s="51" t="e">
        <v>#N/A</v>
      </c>
      <c r="X3379" s="51" t="e">
        <v>#N/A</v>
      </c>
    </row>
    <row r="3380" spans="1:24" x14ac:dyDescent="0.2">
      <c r="A3380">
        <v>15047</v>
      </c>
      <c r="B3380" t="s">
        <v>1292</v>
      </c>
      <c r="C3380" t="s">
        <v>1289</v>
      </c>
      <c r="D3380">
        <v>2019</v>
      </c>
      <c r="E3380" t="str">
        <f t="shared" si="52"/>
        <v>150472019</v>
      </c>
      <c r="F3380">
        <v>15460</v>
      </c>
      <c r="G3380" t="str">
        <f>VLOOKUP($A3380,CATMUN!$B$2:$C$1123,2,0)</f>
        <v>Bajo</v>
      </c>
      <c r="H3380" t="str">
        <f>VLOOKUP($A3380,CATMUN!$B$2:$D$1123,3,0)</f>
        <v>Municipios rurales</v>
      </c>
      <c r="I3380">
        <f>VLOOKUP($A3380,CATMUN!$B$2:$G$1123,4,0)</f>
        <v>1</v>
      </c>
      <c r="J3380">
        <f>VLOOKUP($A3380,CATMUN!$B$2:$G$1123,6,0)</f>
        <v>9</v>
      </c>
      <c r="K3380" s="69">
        <v>849.68</v>
      </c>
      <c r="L3380" s="69">
        <v>495</v>
      </c>
      <c r="M3380" s="271">
        <v>2.6</v>
      </c>
      <c r="N3380" s="69">
        <v>15.734183869565218</v>
      </c>
      <c r="O3380" s="69">
        <v>10.4</v>
      </c>
      <c r="Q3380">
        <v>1</v>
      </c>
      <c r="S3380" s="69">
        <v>2.1</v>
      </c>
      <c r="T3380">
        <v>0</v>
      </c>
      <c r="V3380" s="51">
        <v>0</v>
      </c>
      <c r="W3380" s="51">
        <v>7</v>
      </c>
      <c r="X3380" s="51">
        <v>100</v>
      </c>
    </row>
    <row r="3381" spans="1:24" x14ac:dyDescent="0.2">
      <c r="A3381">
        <v>15837</v>
      </c>
      <c r="B3381" t="s">
        <v>1406</v>
      </c>
      <c r="C3381" t="s">
        <v>1289</v>
      </c>
      <c r="D3381">
        <v>2019</v>
      </c>
      <c r="E3381" t="str">
        <f t="shared" si="52"/>
        <v>158372019</v>
      </c>
      <c r="F3381">
        <v>8369</v>
      </c>
      <c r="G3381" t="str">
        <f>VLOOKUP($A3381,CATMUN!$B$2:$C$1123,2,0)</f>
        <v>Medio</v>
      </c>
      <c r="H3381" t="str">
        <f>VLOOKUP($A3381,CATMUN!$B$2:$D$1123,3,0)</f>
        <v>Municipios rurales</v>
      </c>
      <c r="I3381">
        <f>VLOOKUP($A3381,CATMUN!$B$2:$G$1123,4,0)</f>
        <v>1</v>
      </c>
      <c r="J3381">
        <f>VLOOKUP($A3381,CATMUN!$B$2:$G$1123,6,0)</f>
        <v>9</v>
      </c>
      <c r="K3381" s="69">
        <v>966</v>
      </c>
      <c r="L3381" s="69">
        <v>495</v>
      </c>
      <c r="M3381" s="271">
        <v>5</v>
      </c>
      <c r="N3381" s="69">
        <v>15.734183869565218</v>
      </c>
      <c r="Q3381">
        <v>0</v>
      </c>
      <c r="S3381" s="69">
        <v>2.1</v>
      </c>
      <c r="T3381">
        <v>0</v>
      </c>
      <c r="V3381" s="51">
        <v>0</v>
      </c>
      <c r="W3381" s="51">
        <v>1</v>
      </c>
      <c r="X3381" s="51">
        <v>100</v>
      </c>
    </row>
    <row r="3382" spans="1:24" x14ac:dyDescent="0.2">
      <c r="A3382">
        <v>20400</v>
      </c>
      <c r="B3382" t="s">
        <v>1509</v>
      </c>
      <c r="C3382" t="s">
        <v>1494</v>
      </c>
      <c r="D3382">
        <v>2019</v>
      </c>
      <c r="E3382" t="str">
        <f t="shared" si="52"/>
        <v>204002019</v>
      </c>
      <c r="F3382">
        <v>49052</v>
      </c>
      <c r="G3382" t="str">
        <f>VLOOKUP($A3382,CATMUN!$B$2:$C$1123,2,0)</f>
        <v>Medio</v>
      </c>
      <c r="H3382" t="str">
        <f>VLOOKUP($A3382,CATMUN!$B$2:$D$1123,3,0)</f>
        <v>Municipios rurales</v>
      </c>
      <c r="I3382">
        <f>VLOOKUP($A3382,CATMUN!$B$2:$G$1123,4,0)</f>
        <v>1</v>
      </c>
      <c r="J3382">
        <f>VLOOKUP($A3382,CATMUN!$B$2:$G$1123,6,0)</f>
        <v>9</v>
      </c>
      <c r="K3382" s="69">
        <v>856.98</v>
      </c>
      <c r="L3382" s="69">
        <v>495</v>
      </c>
      <c r="M3382" s="271">
        <v>5.3561239999999994</v>
      </c>
      <c r="N3382" s="69">
        <v>15.734183869565218</v>
      </c>
      <c r="Q3382">
        <v>0</v>
      </c>
      <c r="S3382" s="69">
        <v>2.1</v>
      </c>
      <c r="T3382">
        <v>0</v>
      </c>
      <c r="V3382" s="51">
        <v>0</v>
      </c>
      <c r="W3382" s="51">
        <v>1094</v>
      </c>
      <c r="X3382" s="51">
        <v>100</v>
      </c>
    </row>
    <row r="3383" spans="1:24" x14ac:dyDescent="0.2">
      <c r="A3383">
        <v>23079</v>
      </c>
      <c r="B3383" t="s">
        <v>1299</v>
      </c>
      <c r="C3383" t="s">
        <v>1253</v>
      </c>
      <c r="D3383">
        <v>2019</v>
      </c>
      <c r="E3383" t="str">
        <f t="shared" si="52"/>
        <v>230792019</v>
      </c>
      <c r="F3383">
        <v>21274</v>
      </c>
      <c r="G3383" t="str">
        <f>VLOOKUP($A3383,CATMUN!$B$2:$C$1123,2,0)</f>
        <v>Medio</v>
      </c>
      <c r="H3383" t="str">
        <f>VLOOKUP($A3383,CATMUN!$B$2:$D$1123,3,0)</f>
        <v>Municipios rurales</v>
      </c>
      <c r="I3383">
        <f>VLOOKUP($A3383,CATMUN!$B$2:$G$1123,4,0)</f>
        <v>1</v>
      </c>
      <c r="J3383">
        <f>VLOOKUP($A3383,CATMUN!$B$2:$G$1123,6,0)</f>
        <v>9</v>
      </c>
      <c r="K3383" s="69">
        <v>400</v>
      </c>
      <c r="L3383" s="69">
        <v>495</v>
      </c>
      <c r="M3383" s="271">
        <v>0.5</v>
      </c>
      <c r="N3383" s="69">
        <v>15.734183869565218</v>
      </c>
      <c r="Q3383">
        <v>0</v>
      </c>
      <c r="S3383" s="69">
        <v>2.1</v>
      </c>
      <c r="T3383">
        <v>0</v>
      </c>
      <c r="V3383" s="51">
        <v>1</v>
      </c>
      <c r="W3383" s="51">
        <v>0</v>
      </c>
      <c r="X3383" s="51">
        <v>19</v>
      </c>
    </row>
    <row r="3384" spans="1:24" x14ac:dyDescent="0.2">
      <c r="A3384">
        <v>25368</v>
      </c>
      <c r="B3384" t="s">
        <v>1594</v>
      </c>
      <c r="C3384" t="s">
        <v>1549</v>
      </c>
      <c r="D3384">
        <v>2019</v>
      </c>
      <c r="E3384" t="str">
        <f t="shared" si="52"/>
        <v>253682019</v>
      </c>
      <c r="F3384">
        <v>2283</v>
      </c>
      <c r="G3384" t="str">
        <f>VLOOKUP($A3384,CATMUN!$B$2:$C$1123,2,0)</f>
        <v>Medio</v>
      </c>
      <c r="H3384" t="str">
        <f>VLOOKUP($A3384,CATMUN!$B$2:$D$1123,3,0)</f>
        <v>Municipios rurales</v>
      </c>
      <c r="I3384">
        <f>VLOOKUP($A3384,CATMUN!$B$2:$G$1123,4,0)</f>
        <v>1</v>
      </c>
      <c r="J3384">
        <f>VLOOKUP($A3384,CATMUN!$B$2:$G$1123,6,0)</f>
        <v>9</v>
      </c>
      <c r="K3384" s="69">
        <v>146.549522</v>
      </c>
      <c r="L3384" s="69">
        <v>495</v>
      </c>
      <c r="M3384" s="271">
        <v>5.6</v>
      </c>
      <c r="N3384" s="69">
        <v>15.734183869565218</v>
      </c>
      <c r="O3384" s="69">
        <v>0.05</v>
      </c>
      <c r="Q3384">
        <v>0</v>
      </c>
      <c r="R3384">
        <v>2.1</v>
      </c>
      <c r="S3384" s="69">
        <v>2.1</v>
      </c>
      <c r="T3384">
        <v>0</v>
      </c>
      <c r="V3384" s="51">
        <v>0</v>
      </c>
      <c r="W3384" s="51">
        <v>1</v>
      </c>
      <c r="X3384" s="51">
        <v>100</v>
      </c>
    </row>
    <row r="3385" spans="1:24" x14ac:dyDescent="0.2">
      <c r="A3385">
        <v>41615</v>
      </c>
      <c r="B3385" t="s">
        <v>1719</v>
      </c>
      <c r="C3385" t="s">
        <v>1694</v>
      </c>
      <c r="D3385">
        <v>2019</v>
      </c>
      <c r="E3385" t="str">
        <f t="shared" si="52"/>
        <v>416152019</v>
      </c>
      <c r="F3385">
        <v>24757</v>
      </c>
      <c r="G3385" t="str">
        <f>VLOOKUP($A3385,CATMUN!$B$2:$C$1123,2,0)</f>
        <v>Medio</v>
      </c>
      <c r="H3385" t="str">
        <f>VLOOKUP($A3385,CATMUN!$B$2:$D$1123,3,0)</f>
        <v>Municipios rurales</v>
      </c>
      <c r="I3385">
        <f>VLOOKUP($A3385,CATMUN!$B$2:$G$1123,4,0)</f>
        <v>1</v>
      </c>
      <c r="J3385">
        <f>VLOOKUP($A3385,CATMUN!$B$2:$G$1123,6,0)</f>
        <v>9</v>
      </c>
      <c r="K3385" s="69">
        <v>951</v>
      </c>
      <c r="L3385" s="69">
        <v>495</v>
      </c>
      <c r="M3385" s="271">
        <v>5</v>
      </c>
      <c r="N3385" s="69">
        <v>15.734183869565218</v>
      </c>
      <c r="Q3385">
        <v>0</v>
      </c>
      <c r="S3385" s="69">
        <v>2.1</v>
      </c>
      <c r="T3385">
        <v>0</v>
      </c>
      <c r="V3385" s="51">
        <v>0</v>
      </c>
      <c r="W3385" s="51">
        <v>89</v>
      </c>
      <c r="X3385" s="51">
        <v>100</v>
      </c>
    </row>
    <row r="3386" spans="1:24" x14ac:dyDescent="0.2">
      <c r="A3386">
        <v>47460</v>
      </c>
      <c r="B3386" t="s">
        <v>1758</v>
      </c>
      <c r="C3386" t="s">
        <v>1744</v>
      </c>
      <c r="D3386">
        <v>2019</v>
      </c>
      <c r="E3386" t="str">
        <f t="shared" si="52"/>
        <v>474602019</v>
      </c>
      <c r="F3386">
        <v>20485</v>
      </c>
      <c r="G3386" t="str">
        <f>VLOOKUP($A3386,CATMUN!$B$2:$C$1123,2,0)</f>
        <v>Bajo</v>
      </c>
      <c r="H3386" t="str">
        <f>VLOOKUP($A3386,CATMUN!$B$2:$D$1123,3,0)</f>
        <v>Municipios rurales</v>
      </c>
      <c r="I3386">
        <f>VLOOKUP($A3386,CATMUN!$B$2:$G$1123,4,0)</f>
        <v>1</v>
      </c>
      <c r="J3386">
        <f>VLOOKUP($A3386,CATMUN!$B$2:$G$1123,6,0)</f>
        <v>9</v>
      </c>
      <c r="K3386" s="69">
        <v>350</v>
      </c>
      <c r="L3386" s="69">
        <v>495</v>
      </c>
      <c r="M3386" s="271"/>
      <c r="N3386" s="69">
        <v>15.734183869565218</v>
      </c>
      <c r="Q3386">
        <v>0</v>
      </c>
      <c r="S3386" s="69">
        <v>2.1</v>
      </c>
      <c r="T3386">
        <v>0</v>
      </c>
      <c r="V3386" s="51">
        <v>1</v>
      </c>
      <c r="W3386" s="51">
        <v>48</v>
      </c>
      <c r="X3386" s="51">
        <v>19</v>
      </c>
    </row>
    <row r="3387" spans="1:24" x14ac:dyDescent="0.2">
      <c r="A3387">
        <v>54720</v>
      </c>
      <c r="B3387" t="s">
        <v>1888</v>
      </c>
      <c r="C3387" t="s">
        <v>1855</v>
      </c>
      <c r="D3387">
        <v>2019</v>
      </c>
      <c r="E3387" t="str">
        <f t="shared" si="52"/>
        <v>547202019</v>
      </c>
      <c r="F3387">
        <v>26100</v>
      </c>
      <c r="G3387" t="str">
        <f>VLOOKUP($A3387,CATMUN!$B$2:$C$1123,2,0)</f>
        <v>Bajo</v>
      </c>
      <c r="H3387" t="str">
        <f>VLOOKUP($A3387,CATMUN!$B$2:$D$1123,3,0)</f>
        <v>Municipios rurales</v>
      </c>
      <c r="I3387">
        <f>VLOOKUP($A3387,CATMUN!$B$2:$G$1123,4,0)</f>
        <v>1</v>
      </c>
      <c r="J3387">
        <f>VLOOKUP($A3387,CATMUN!$B$2:$G$1123,6,0)</f>
        <v>9</v>
      </c>
      <c r="K3387" s="69">
        <v>180</v>
      </c>
      <c r="L3387" s="69">
        <v>495</v>
      </c>
      <c r="M3387" s="271">
        <v>0.5</v>
      </c>
      <c r="N3387" s="69">
        <v>15.734183869565218</v>
      </c>
      <c r="Q3387">
        <v>0</v>
      </c>
      <c r="S3387" s="69">
        <v>2.1</v>
      </c>
      <c r="T3387">
        <v>0</v>
      </c>
      <c r="U3387">
        <v>3.113</v>
      </c>
      <c r="V3387" s="51">
        <v>5</v>
      </c>
      <c r="W3387" s="51">
        <v>0</v>
      </c>
      <c r="X3387" s="51">
        <v>23</v>
      </c>
    </row>
    <row r="3388" spans="1:24" x14ac:dyDescent="0.2">
      <c r="A3388">
        <v>70508</v>
      </c>
      <c r="B3388" t="s">
        <v>2010</v>
      </c>
      <c r="C3388" t="s">
        <v>1488</v>
      </c>
      <c r="D3388">
        <v>2019</v>
      </c>
      <c r="E3388" t="str">
        <f t="shared" si="52"/>
        <v>705082019</v>
      </c>
      <c r="F3388">
        <v>23148</v>
      </c>
      <c r="G3388" t="str">
        <f>VLOOKUP($A3388,CATMUN!$B$2:$C$1123,2,0)</f>
        <v>Bajo</v>
      </c>
      <c r="H3388" t="str">
        <f>VLOOKUP($A3388,CATMUN!$B$2:$D$1123,3,0)</f>
        <v>Municipios rurales</v>
      </c>
      <c r="I3388">
        <f>VLOOKUP($A3388,CATMUN!$B$2:$G$1123,4,0)</f>
        <v>1</v>
      </c>
      <c r="J3388">
        <f>VLOOKUP($A3388,CATMUN!$B$2:$G$1123,6,0)</f>
        <v>9</v>
      </c>
      <c r="K3388" s="69">
        <v>125</v>
      </c>
      <c r="L3388" s="69">
        <v>495</v>
      </c>
      <c r="M3388" s="271">
        <v>0.5</v>
      </c>
      <c r="N3388" s="69">
        <v>15.734183869565218</v>
      </c>
      <c r="Q3388">
        <v>0</v>
      </c>
      <c r="S3388" s="69">
        <v>2.1</v>
      </c>
      <c r="T3388">
        <v>0</v>
      </c>
      <c r="V3388" s="51">
        <v>1</v>
      </c>
      <c r="W3388" s="51">
        <v>100</v>
      </c>
      <c r="X3388" s="51">
        <v>19</v>
      </c>
    </row>
    <row r="3389" spans="1:24" x14ac:dyDescent="0.2">
      <c r="A3389">
        <v>13001</v>
      </c>
      <c r="B3389" t="s">
        <v>1243</v>
      </c>
      <c r="C3389" t="s">
        <v>1242</v>
      </c>
      <c r="D3389">
        <v>2019</v>
      </c>
      <c r="E3389" t="str">
        <f t="shared" si="52"/>
        <v>130012019</v>
      </c>
      <c r="F3389">
        <v>1003685</v>
      </c>
      <c r="G3389" t="str">
        <f>VLOOKUP($A3389,CATMUN!$B$2:$C$1123,2,0)</f>
        <v>Alto</v>
      </c>
      <c r="H3389" t="str">
        <f>VLOOKUP($A3389,CATMUN!$B$2:$D$1123,3,0)</f>
        <v>04 Grandes Urbes</v>
      </c>
      <c r="I3389">
        <f>VLOOKUP($A3389,CATMUN!$B$2:$G$1123,4,0)</f>
        <v>0</v>
      </c>
      <c r="J3389">
        <f>VLOOKUP($A3389,CATMUN!$B$2:$G$1123,6,0)</f>
        <v>10</v>
      </c>
      <c r="K3389" s="69">
        <v>237072.14234011999</v>
      </c>
      <c r="L3389" s="69">
        <v>163673.66940070665</v>
      </c>
      <c r="M3389" s="271">
        <v>5385.68756596</v>
      </c>
      <c r="N3389" s="69">
        <v>2126.7808363199997</v>
      </c>
      <c r="O3389" s="69">
        <v>199.14509799999999</v>
      </c>
      <c r="S3389" s="69">
        <v>3000</v>
      </c>
      <c r="T3389">
        <v>0</v>
      </c>
      <c r="U3389">
        <v>1013.59248</v>
      </c>
      <c r="V3389" s="51">
        <v>514</v>
      </c>
      <c r="W3389" s="51" t="e">
        <v>#N/A</v>
      </c>
      <c r="X3389" s="51" t="e">
        <v>#N/A</v>
      </c>
    </row>
    <row r="3390" spans="1:24" x14ac:dyDescent="0.2">
      <c r="A3390">
        <v>54001</v>
      </c>
      <c r="B3390" t="s">
        <v>1856</v>
      </c>
      <c r="C3390" t="s">
        <v>1855</v>
      </c>
      <c r="D3390">
        <v>2019</v>
      </c>
      <c r="E3390" t="str">
        <f t="shared" si="52"/>
        <v>540012019</v>
      </c>
      <c r="F3390">
        <v>749197</v>
      </c>
      <c r="G3390" t="str">
        <f>VLOOKUP($A3390,CATMUN!$B$2:$C$1123,2,0)</f>
        <v>Medio</v>
      </c>
      <c r="H3390" t="str">
        <f>VLOOKUP($A3390,CATMUN!$B$2:$D$1123,3,0)</f>
        <v>04 Grandes Urbes</v>
      </c>
      <c r="I3390">
        <f>VLOOKUP($A3390,CATMUN!$B$2:$G$1123,4,0)</f>
        <v>0</v>
      </c>
      <c r="J3390">
        <f>VLOOKUP($A3390,CATMUN!$B$2:$G$1123,6,0)</f>
        <v>10</v>
      </c>
      <c r="K3390" s="69">
        <v>99738.02586200001</v>
      </c>
      <c r="L3390" s="69">
        <v>163673.66940070665</v>
      </c>
      <c r="M3390" s="271">
        <v>463.84694300000001</v>
      </c>
      <c r="N3390" s="69">
        <v>2126.7808363199997</v>
      </c>
      <c r="O3390" s="69">
        <v>119</v>
      </c>
      <c r="R3390">
        <v>3000</v>
      </c>
      <c r="S3390" s="69">
        <v>3000</v>
      </c>
      <c r="V3390" s="51">
        <v>2029</v>
      </c>
      <c r="W3390" s="51">
        <v>2453</v>
      </c>
      <c r="X3390" s="51">
        <v>14907</v>
      </c>
    </row>
    <row r="3391" spans="1:24" x14ac:dyDescent="0.2">
      <c r="A3391">
        <v>68001</v>
      </c>
      <c r="B3391" t="s">
        <v>1920</v>
      </c>
      <c r="C3391" t="s">
        <v>1919</v>
      </c>
      <c r="D3391">
        <v>2019</v>
      </c>
      <c r="E3391" t="str">
        <f t="shared" si="52"/>
        <v>680012019</v>
      </c>
      <c r="F3391">
        <v>595635</v>
      </c>
      <c r="G3391" t="str">
        <f>VLOOKUP($A3391,CATMUN!$B$2:$C$1123,2,0)</f>
        <v>Alto</v>
      </c>
      <c r="H3391" t="str">
        <f>VLOOKUP($A3391,CATMUN!$B$2:$D$1123,3,0)</f>
        <v>04 Grandes Urbes</v>
      </c>
      <c r="I3391">
        <f>VLOOKUP($A3391,CATMUN!$B$2:$G$1123,4,0)</f>
        <v>0</v>
      </c>
      <c r="J3391">
        <f>VLOOKUP($A3391,CATMUN!$B$2:$G$1123,6,0)</f>
        <v>10</v>
      </c>
      <c r="K3391" s="69">
        <v>154210.84</v>
      </c>
      <c r="L3391" s="69">
        <v>163673.66940070665</v>
      </c>
      <c r="M3391" s="271">
        <v>530.80799999999999</v>
      </c>
      <c r="N3391" s="69">
        <v>2126.7808363199997</v>
      </c>
      <c r="O3391" s="69">
        <v>5500</v>
      </c>
      <c r="R3391">
        <v>1</v>
      </c>
      <c r="S3391" s="69">
        <v>3000</v>
      </c>
      <c r="T3391">
        <v>0</v>
      </c>
      <c r="U3391">
        <v>1329.913</v>
      </c>
      <c r="V3391" s="51">
        <v>2029</v>
      </c>
      <c r="W3391" s="51">
        <v>13149</v>
      </c>
      <c r="X3391" s="51">
        <v>14907</v>
      </c>
    </row>
    <row r="3392" spans="1:24" x14ac:dyDescent="0.2">
      <c r="A3392">
        <v>5088</v>
      </c>
      <c r="B3392" t="s">
        <v>2190</v>
      </c>
      <c r="C3392" t="s">
        <v>2176</v>
      </c>
      <c r="D3392">
        <v>2019</v>
      </c>
      <c r="E3392" t="str">
        <f t="shared" si="52"/>
        <v>50882019</v>
      </c>
      <c r="F3392">
        <v>538527</v>
      </c>
      <c r="G3392" t="str">
        <f>VLOOKUP($A3392,CATMUN!$B$2:$C$1123,2,0)</f>
        <v>Alto</v>
      </c>
      <c r="H3392" t="str">
        <f>VLOOKUP($A3392,CATMUN!$B$2:$D$1123,3,0)</f>
        <v>03 Ciudades Aglomeradas</v>
      </c>
      <c r="I3392">
        <f>VLOOKUP($A3392,CATMUN!$B$2:$G$1123,4,0)</f>
        <v>0</v>
      </c>
      <c r="J3392">
        <f>VLOOKUP($A3392,CATMUN!$B$2:$G$1123,6,0)</f>
        <v>11</v>
      </c>
      <c r="K3392" s="69">
        <v>58548.141242999998</v>
      </c>
      <c r="L3392" s="69">
        <v>29728.767879933806</v>
      </c>
      <c r="M3392" s="271">
        <v>5990.8728729999993</v>
      </c>
      <c r="N3392" s="69">
        <v>3908.00015325</v>
      </c>
      <c r="S3392" s="69">
        <v>3504.7536049999999</v>
      </c>
      <c r="V3392" s="51">
        <v>52</v>
      </c>
      <c r="W3392" s="51">
        <v>4697</v>
      </c>
      <c r="X3392" s="51">
        <v>339</v>
      </c>
    </row>
    <row r="3393" spans="1:24" x14ac:dyDescent="0.2">
      <c r="A3393">
        <v>5129</v>
      </c>
      <c r="B3393" t="s">
        <v>1301</v>
      </c>
      <c r="C3393" t="s">
        <v>2176</v>
      </c>
      <c r="D3393">
        <v>2019</v>
      </c>
      <c r="E3393" t="str">
        <f t="shared" si="52"/>
        <v>51292019</v>
      </c>
      <c r="F3393">
        <v>81658</v>
      </c>
      <c r="G3393" t="str">
        <f>VLOOKUP($A3393,CATMUN!$B$2:$C$1123,2,0)</f>
        <v>Alto</v>
      </c>
      <c r="H3393" t="str">
        <f>VLOOKUP($A3393,CATMUN!$B$2:$D$1123,3,0)</f>
        <v>03 Ciudades Aglomeradas</v>
      </c>
      <c r="I3393">
        <f>VLOOKUP($A3393,CATMUN!$B$2:$G$1123,4,0)</f>
        <v>0</v>
      </c>
      <c r="J3393">
        <f>VLOOKUP($A3393,CATMUN!$B$2:$G$1123,6,0)</f>
        <v>11</v>
      </c>
      <c r="K3393" s="69">
        <v>8541.5906669999986</v>
      </c>
      <c r="L3393" s="69">
        <v>29728.767879933806</v>
      </c>
      <c r="M3393" s="271">
        <v>2500</v>
      </c>
      <c r="N3393" s="69">
        <v>3908.00015325</v>
      </c>
      <c r="Q3393">
        <v>0</v>
      </c>
      <c r="S3393" s="69">
        <v>3504.7536049999999</v>
      </c>
      <c r="T3393">
        <v>0</v>
      </c>
      <c r="V3393" s="51">
        <v>52</v>
      </c>
      <c r="W3393" s="51">
        <v>535</v>
      </c>
      <c r="X3393" s="51">
        <v>339</v>
      </c>
    </row>
    <row r="3394" spans="1:24" x14ac:dyDescent="0.2">
      <c r="A3394">
        <v>5360</v>
      </c>
      <c r="B3394" t="s">
        <v>2227</v>
      </c>
      <c r="C3394" t="s">
        <v>2176</v>
      </c>
      <c r="D3394">
        <v>2019</v>
      </c>
      <c r="E3394" t="str">
        <f t="shared" ref="E3394:E3457" si="53">A3394&amp;D3394</f>
        <v>53602019</v>
      </c>
      <c r="F3394">
        <v>283794</v>
      </c>
      <c r="G3394" t="str">
        <f>VLOOKUP($A3394,CATMUN!$B$2:$C$1123,2,0)</f>
        <v>Alto</v>
      </c>
      <c r="H3394" t="str">
        <f>VLOOKUP($A3394,CATMUN!$B$2:$D$1123,3,0)</f>
        <v>03 Ciudades Aglomeradas</v>
      </c>
      <c r="I3394">
        <f>VLOOKUP($A3394,CATMUN!$B$2:$G$1123,4,0)</f>
        <v>0</v>
      </c>
      <c r="J3394">
        <f>VLOOKUP($A3394,CATMUN!$B$2:$G$1123,6,0)</f>
        <v>11</v>
      </c>
      <c r="K3394" s="69">
        <v>63040.208899999998</v>
      </c>
      <c r="L3394" s="69">
        <v>29728.767879933806</v>
      </c>
      <c r="M3394" s="271">
        <v>2720.9313999999999</v>
      </c>
      <c r="N3394" s="69">
        <v>3908.00015325</v>
      </c>
      <c r="Q3394">
        <v>0</v>
      </c>
      <c r="S3394" s="69">
        <v>3504.7536049999999</v>
      </c>
      <c r="T3394">
        <v>0</v>
      </c>
      <c r="V3394" s="51">
        <v>52</v>
      </c>
      <c r="W3394" s="51">
        <v>5832</v>
      </c>
      <c r="X3394" s="51">
        <v>339</v>
      </c>
    </row>
    <row r="3395" spans="1:24" x14ac:dyDescent="0.2">
      <c r="A3395">
        <v>5380</v>
      </c>
      <c r="B3395" t="s">
        <v>2231</v>
      </c>
      <c r="C3395" t="s">
        <v>2176</v>
      </c>
      <c r="D3395">
        <v>2019</v>
      </c>
      <c r="E3395" t="str">
        <f t="shared" si="53"/>
        <v>53802019</v>
      </c>
      <c r="F3395">
        <v>73696</v>
      </c>
      <c r="G3395" t="str">
        <f>VLOOKUP($A3395,CATMUN!$B$2:$C$1123,2,0)</f>
        <v>Alto</v>
      </c>
      <c r="H3395" t="str">
        <f>VLOOKUP($A3395,CATMUN!$B$2:$D$1123,3,0)</f>
        <v>03 Ciudades Aglomeradas</v>
      </c>
      <c r="I3395">
        <f>VLOOKUP($A3395,CATMUN!$B$2:$G$1123,4,0)</f>
        <v>0</v>
      </c>
      <c r="J3395">
        <f>VLOOKUP($A3395,CATMUN!$B$2:$G$1123,6,0)</f>
        <v>11</v>
      </c>
      <c r="K3395" s="69">
        <v>11800</v>
      </c>
      <c r="L3395" s="69">
        <v>29728.767879933806</v>
      </c>
      <c r="M3395" s="271">
        <v>907.5</v>
      </c>
      <c r="N3395" s="69">
        <v>3908.00015325</v>
      </c>
      <c r="Q3395">
        <v>0</v>
      </c>
      <c r="R3395">
        <v>12</v>
      </c>
      <c r="S3395" s="69">
        <v>3504.7536049999999</v>
      </c>
      <c r="V3395" s="51">
        <v>52</v>
      </c>
      <c r="W3395" s="51">
        <v>1116</v>
      </c>
      <c r="X3395" s="51">
        <v>339</v>
      </c>
    </row>
    <row r="3396" spans="1:24" x14ac:dyDescent="0.2">
      <c r="A3396">
        <v>5631</v>
      </c>
      <c r="B3396" t="s">
        <v>2248</v>
      </c>
      <c r="C3396" t="s">
        <v>2176</v>
      </c>
      <c r="D3396">
        <v>2019</v>
      </c>
      <c r="E3396" t="str">
        <f t="shared" si="53"/>
        <v>56312019</v>
      </c>
      <c r="F3396">
        <v>85484</v>
      </c>
      <c r="G3396" t="str">
        <f>VLOOKUP($A3396,CATMUN!$B$2:$C$1123,2,0)</f>
        <v>Alto</v>
      </c>
      <c r="H3396" t="str">
        <f>VLOOKUP($A3396,CATMUN!$B$2:$D$1123,3,0)</f>
        <v>03 Ciudades Aglomeradas</v>
      </c>
      <c r="I3396">
        <f>VLOOKUP($A3396,CATMUN!$B$2:$G$1123,4,0)</f>
        <v>0</v>
      </c>
      <c r="J3396">
        <f>VLOOKUP($A3396,CATMUN!$B$2:$G$1123,6,0)</f>
        <v>11</v>
      </c>
      <c r="K3396" s="69">
        <v>46500.717515000004</v>
      </c>
      <c r="L3396" s="69">
        <v>29728.767879933806</v>
      </c>
      <c r="M3396" s="271">
        <v>4524.4090140000008</v>
      </c>
      <c r="N3396" s="69">
        <v>3908.00015325</v>
      </c>
      <c r="Q3396">
        <v>0</v>
      </c>
      <c r="S3396" s="69">
        <v>3504.7536049999999</v>
      </c>
      <c r="T3396">
        <v>0</v>
      </c>
      <c r="V3396" s="51">
        <v>34</v>
      </c>
      <c r="W3396" s="51">
        <v>2691</v>
      </c>
      <c r="X3396" s="51">
        <v>506</v>
      </c>
    </row>
    <row r="3397" spans="1:24" x14ac:dyDescent="0.2">
      <c r="A3397">
        <v>8433</v>
      </c>
      <c r="B3397" t="s">
        <v>1226</v>
      </c>
      <c r="C3397" t="s">
        <v>1219</v>
      </c>
      <c r="D3397">
        <v>2019</v>
      </c>
      <c r="E3397" t="str">
        <f t="shared" si="53"/>
        <v>84332019</v>
      </c>
      <c r="F3397">
        <v>134468</v>
      </c>
      <c r="G3397" t="str">
        <f>VLOOKUP($A3397,CATMUN!$B$2:$C$1123,2,0)</f>
        <v>Medio</v>
      </c>
      <c r="H3397" t="str">
        <f>VLOOKUP($A3397,CATMUN!$B$2:$D$1123,3,0)</f>
        <v>03 Ciudades Aglomeradas</v>
      </c>
      <c r="I3397">
        <f>VLOOKUP($A3397,CATMUN!$B$2:$G$1123,4,0)</f>
        <v>0</v>
      </c>
      <c r="J3397">
        <f>VLOOKUP($A3397,CATMUN!$B$2:$G$1123,6,0)</f>
        <v>11</v>
      </c>
      <c r="K3397" s="69">
        <v>3900</v>
      </c>
      <c r="L3397" s="69">
        <v>29728.767879933806</v>
      </c>
      <c r="M3397" s="271">
        <v>120</v>
      </c>
      <c r="N3397" s="69">
        <v>3908.00015325</v>
      </c>
      <c r="Q3397">
        <v>0</v>
      </c>
      <c r="S3397" s="69">
        <v>3504.7536049999999</v>
      </c>
      <c r="V3397" s="51">
        <v>34</v>
      </c>
      <c r="W3397" s="51">
        <v>537</v>
      </c>
      <c r="X3397" s="51">
        <v>506</v>
      </c>
    </row>
    <row r="3398" spans="1:24" x14ac:dyDescent="0.2">
      <c r="A3398">
        <v>8573</v>
      </c>
      <c r="B3398" t="s">
        <v>1232</v>
      </c>
      <c r="C3398" t="s">
        <v>1219</v>
      </c>
      <c r="D3398">
        <v>2019</v>
      </c>
      <c r="E3398" t="str">
        <f t="shared" si="53"/>
        <v>85732019</v>
      </c>
      <c r="F3398">
        <v>51695</v>
      </c>
      <c r="G3398" t="str">
        <f>VLOOKUP($A3398,CATMUN!$B$2:$C$1123,2,0)</f>
        <v>Alto</v>
      </c>
      <c r="H3398" t="str">
        <f>VLOOKUP($A3398,CATMUN!$B$2:$D$1123,3,0)</f>
        <v>03 Ciudades Aglomeradas</v>
      </c>
      <c r="I3398">
        <f>VLOOKUP($A3398,CATMUN!$B$2:$G$1123,4,0)</f>
        <v>0</v>
      </c>
      <c r="J3398">
        <f>VLOOKUP($A3398,CATMUN!$B$2:$G$1123,6,0)</f>
        <v>11</v>
      </c>
      <c r="K3398" s="69">
        <v>16267.528</v>
      </c>
      <c r="L3398" s="69">
        <v>29728.767879933806</v>
      </c>
      <c r="M3398" s="271">
        <v>1131.2470000000001</v>
      </c>
      <c r="N3398" s="69">
        <v>3908.00015325</v>
      </c>
      <c r="Q3398">
        <v>1</v>
      </c>
      <c r="R3398">
        <v>2000</v>
      </c>
      <c r="S3398" s="69">
        <v>3504.7536049999999</v>
      </c>
      <c r="T3398">
        <v>0</v>
      </c>
      <c r="V3398" s="51">
        <v>52</v>
      </c>
      <c r="W3398" s="51">
        <v>722</v>
      </c>
      <c r="X3398" s="51">
        <v>339</v>
      </c>
    </row>
    <row r="3399" spans="1:24" x14ac:dyDescent="0.2">
      <c r="A3399">
        <v>8638</v>
      </c>
      <c r="B3399" t="s">
        <v>1235</v>
      </c>
      <c r="C3399" t="s">
        <v>1219</v>
      </c>
      <c r="D3399">
        <v>2019</v>
      </c>
      <c r="E3399" t="str">
        <f t="shared" si="53"/>
        <v>86382019</v>
      </c>
      <c r="F3399">
        <v>97005</v>
      </c>
      <c r="G3399" t="str">
        <f>VLOOKUP($A3399,CATMUN!$B$2:$C$1123,2,0)</f>
        <v>Bajo</v>
      </c>
      <c r="H3399" t="str">
        <f>VLOOKUP($A3399,CATMUN!$B$2:$D$1123,3,0)</f>
        <v>03 Ciudades Aglomeradas</v>
      </c>
      <c r="I3399">
        <f>VLOOKUP($A3399,CATMUN!$B$2:$G$1123,4,0)</f>
        <v>0</v>
      </c>
      <c r="J3399">
        <f>VLOOKUP($A3399,CATMUN!$B$2:$G$1123,6,0)</f>
        <v>11</v>
      </c>
      <c r="K3399" s="69">
        <v>2372.7988</v>
      </c>
      <c r="L3399" s="69">
        <v>29728.767879933806</v>
      </c>
      <c r="M3399" s="271">
        <v>867.9884669999999</v>
      </c>
      <c r="N3399" s="69">
        <v>3908.00015325</v>
      </c>
      <c r="Q3399">
        <v>0</v>
      </c>
      <c r="S3399" s="69">
        <v>3504.7536049999999</v>
      </c>
      <c r="T3399">
        <v>0</v>
      </c>
      <c r="V3399" s="51">
        <v>0</v>
      </c>
      <c r="W3399" s="51">
        <v>148</v>
      </c>
      <c r="X3399" s="51">
        <v>114</v>
      </c>
    </row>
    <row r="3400" spans="1:24" x14ac:dyDescent="0.2">
      <c r="A3400">
        <v>8758</v>
      </c>
      <c r="B3400" t="s">
        <v>1238</v>
      </c>
      <c r="C3400" t="s">
        <v>1219</v>
      </c>
      <c r="D3400">
        <v>2019</v>
      </c>
      <c r="E3400" t="str">
        <f t="shared" si="53"/>
        <v>87582019</v>
      </c>
      <c r="F3400">
        <v>638065</v>
      </c>
      <c r="G3400" t="str">
        <f>VLOOKUP($A3400,CATMUN!$B$2:$C$1123,2,0)</f>
        <v>Alto</v>
      </c>
      <c r="H3400" t="str">
        <f>VLOOKUP($A3400,CATMUN!$B$2:$D$1123,3,0)</f>
        <v>03 Ciudades Aglomeradas</v>
      </c>
      <c r="I3400">
        <f>VLOOKUP($A3400,CATMUN!$B$2:$G$1123,4,0)</f>
        <v>0</v>
      </c>
      <c r="J3400">
        <f>VLOOKUP($A3400,CATMUN!$B$2:$G$1123,6,0)</f>
        <v>11</v>
      </c>
      <c r="K3400" s="69">
        <v>46368.907956000003</v>
      </c>
      <c r="L3400" s="69">
        <v>29728.767879933806</v>
      </c>
      <c r="M3400" s="271">
        <v>3000.0000010000003</v>
      </c>
      <c r="N3400" s="69">
        <v>3908.00015325</v>
      </c>
      <c r="Q3400">
        <v>0</v>
      </c>
      <c r="S3400" s="69">
        <v>3504.7536049999999</v>
      </c>
      <c r="T3400">
        <v>0</v>
      </c>
      <c r="V3400" s="51">
        <v>34</v>
      </c>
      <c r="W3400" s="51">
        <v>2609</v>
      </c>
      <c r="X3400" s="51">
        <v>506</v>
      </c>
    </row>
    <row r="3401" spans="1:24" x14ac:dyDescent="0.2">
      <c r="A3401">
        <v>25126</v>
      </c>
      <c r="B3401" t="s">
        <v>1560</v>
      </c>
      <c r="C3401" t="s">
        <v>1549</v>
      </c>
      <c r="D3401">
        <v>2019</v>
      </c>
      <c r="E3401" t="str">
        <f t="shared" si="53"/>
        <v>251262019</v>
      </c>
      <c r="F3401">
        <v>87866</v>
      </c>
      <c r="G3401" t="str">
        <f>VLOOKUP($A3401,CATMUN!$B$2:$C$1123,2,0)</f>
        <v>Alto</v>
      </c>
      <c r="H3401" t="str">
        <f>VLOOKUP($A3401,CATMUN!$B$2:$D$1123,3,0)</f>
        <v>03 Ciudades Aglomeradas</v>
      </c>
      <c r="I3401">
        <f>VLOOKUP($A3401,CATMUN!$B$2:$G$1123,4,0)</f>
        <v>0</v>
      </c>
      <c r="J3401">
        <f>VLOOKUP($A3401,CATMUN!$B$2:$G$1123,6,0)</f>
        <v>11</v>
      </c>
      <c r="K3401" s="69">
        <v>21481.106614999997</v>
      </c>
      <c r="L3401" s="69">
        <v>29728.767879933806</v>
      </c>
      <c r="M3401" s="271">
        <v>4757.7708499999999</v>
      </c>
      <c r="N3401" s="69">
        <v>3908.00015325</v>
      </c>
      <c r="Q3401">
        <v>0</v>
      </c>
      <c r="R3401">
        <v>3504.7536049999999</v>
      </c>
      <c r="S3401" s="69">
        <v>3504.7536049999999</v>
      </c>
      <c r="V3401" s="51">
        <v>34</v>
      </c>
      <c r="W3401" s="51">
        <v>2269</v>
      </c>
      <c r="X3401" s="51">
        <v>506</v>
      </c>
    </row>
    <row r="3402" spans="1:24" x14ac:dyDescent="0.2">
      <c r="A3402">
        <v>25175</v>
      </c>
      <c r="B3402" t="s">
        <v>1565</v>
      </c>
      <c r="C3402" t="s">
        <v>1549</v>
      </c>
      <c r="D3402">
        <v>2019</v>
      </c>
      <c r="E3402" t="str">
        <f t="shared" si="53"/>
        <v>251752019</v>
      </c>
      <c r="F3402">
        <v>141308</v>
      </c>
      <c r="G3402" t="str">
        <f>VLOOKUP($A3402,CATMUN!$B$2:$C$1123,2,0)</f>
        <v>Alto</v>
      </c>
      <c r="H3402" t="str">
        <f>VLOOKUP($A3402,CATMUN!$B$2:$D$1123,3,0)</f>
        <v>03 Ciudades Aglomeradas</v>
      </c>
      <c r="I3402">
        <f>VLOOKUP($A3402,CATMUN!$B$2:$G$1123,4,0)</f>
        <v>0</v>
      </c>
      <c r="J3402">
        <f>VLOOKUP($A3402,CATMUN!$B$2:$G$1123,6,0)</f>
        <v>11</v>
      </c>
      <c r="K3402" s="69">
        <v>56356.814461999995</v>
      </c>
      <c r="L3402" s="69">
        <v>29728.767879933806</v>
      </c>
      <c r="M3402" s="271">
        <v>23000</v>
      </c>
      <c r="N3402" s="69">
        <v>3908.00015325</v>
      </c>
      <c r="O3402" s="69">
        <v>0</v>
      </c>
      <c r="R3402">
        <v>2500</v>
      </c>
      <c r="S3402" s="69">
        <v>3504.7536049999999</v>
      </c>
      <c r="V3402" s="51">
        <v>34</v>
      </c>
      <c r="W3402" s="51">
        <v>4195</v>
      </c>
      <c r="X3402" s="51">
        <v>506</v>
      </c>
    </row>
    <row r="3403" spans="1:24" x14ac:dyDescent="0.2">
      <c r="A3403">
        <v>25286</v>
      </c>
      <c r="B3403" t="s">
        <v>1577</v>
      </c>
      <c r="C3403" t="s">
        <v>1549</v>
      </c>
      <c r="D3403">
        <v>2019</v>
      </c>
      <c r="E3403" t="str">
        <f t="shared" si="53"/>
        <v>252862019</v>
      </c>
      <c r="F3403">
        <v>99387</v>
      </c>
      <c r="G3403" t="str">
        <f>VLOOKUP($A3403,CATMUN!$B$2:$C$1123,2,0)</f>
        <v>Alto</v>
      </c>
      <c r="H3403" t="str">
        <f>VLOOKUP($A3403,CATMUN!$B$2:$D$1123,3,0)</f>
        <v>03 Ciudades Aglomeradas</v>
      </c>
      <c r="I3403">
        <f>VLOOKUP($A3403,CATMUN!$B$2:$G$1123,4,0)</f>
        <v>0</v>
      </c>
      <c r="J3403">
        <f>VLOOKUP($A3403,CATMUN!$B$2:$G$1123,6,0)</f>
        <v>11</v>
      </c>
      <c r="K3403" s="69">
        <v>23332.251147999999</v>
      </c>
      <c r="L3403" s="69">
        <v>29728.767879933806</v>
      </c>
      <c r="M3403" s="271">
        <v>1500</v>
      </c>
      <c r="N3403" s="69">
        <v>3908.00015325</v>
      </c>
      <c r="Q3403">
        <v>0</v>
      </c>
      <c r="R3403">
        <v>3500</v>
      </c>
      <c r="S3403" s="69">
        <v>3504.7536049999999</v>
      </c>
      <c r="T3403">
        <v>1</v>
      </c>
      <c r="V3403" s="51">
        <v>34</v>
      </c>
      <c r="W3403" s="51">
        <v>2814</v>
      </c>
      <c r="X3403" s="51">
        <v>506</v>
      </c>
    </row>
    <row r="3404" spans="1:24" x14ac:dyDescent="0.2">
      <c r="A3404">
        <v>25430</v>
      </c>
      <c r="B3404" t="s">
        <v>1602</v>
      </c>
      <c r="C3404" t="s">
        <v>1549</v>
      </c>
      <c r="D3404">
        <v>2019</v>
      </c>
      <c r="E3404" t="str">
        <f t="shared" si="53"/>
        <v>254302019</v>
      </c>
      <c r="F3404">
        <v>120067</v>
      </c>
      <c r="G3404" t="str">
        <f>VLOOKUP($A3404,CATMUN!$B$2:$C$1123,2,0)</f>
        <v>Alto</v>
      </c>
      <c r="H3404" t="str">
        <f>VLOOKUP($A3404,CATMUN!$B$2:$D$1123,3,0)</f>
        <v>03 Ciudades Aglomeradas</v>
      </c>
      <c r="I3404">
        <f>VLOOKUP($A3404,CATMUN!$B$2:$G$1123,4,0)</f>
        <v>0</v>
      </c>
      <c r="J3404">
        <f>VLOOKUP($A3404,CATMUN!$B$2:$G$1123,6,0)</f>
        <v>11</v>
      </c>
      <c r="K3404" s="69">
        <v>12697.686314999999</v>
      </c>
      <c r="L3404" s="69">
        <v>29728.767879933806</v>
      </c>
      <c r="M3404" s="271">
        <v>9000</v>
      </c>
      <c r="N3404" s="69">
        <v>3908.00015325</v>
      </c>
      <c r="Q3404">
        <v>0</v>
      </c>
      <c r="R3404">
        <v>0</v>
      </c>
      <c r="S3404" s="69">
        <v>3504.7536049999999</v>
      </c>
      <c r="V3404" s="51">
        <v>52</v>
      </c>
      <c r="W3404" s="51">
        <v>1301</v>
      </c>
      <c r="X3404" s="51">
        <v>339</v>
      </c>
    </row>
    <row r="3405" spans="1:24" x14ac:dyDescent="0.2">
      <c r="A3405">
        <v>25473</v>
      </c>
      <c r="B3405" t="s">
        <v>1605</v>
      </c>
      <c r="C3405" t="s">
        <v>1549</v>
      </c>
      <c r="D3405">
        <v>2019</v>
      </c>
      <c r="E3405" t="str">
        <f t="shared" si="53"/>
        <v>254732019</v>
      </c>
      <c r="F3405">
        <v>141171</v>
      </c>
      <c r="G3405" t="str">
        <f>VLOOKUP($A3405,CATMUN!$B$2:$C$1123,2,0)</f>
        <v>Alto</v>
      </c>
      <c r="H3405" t="str">
        <f>VLOOKUP($A3405,CATMUN!$B$2:$D$1123,3,0)</f>
        <v>03 Ciudades Aglomeradas</v>
      </c>
      <c r="I3405">
        <f>VLOOKUP($A3405,CATMUN!$B$2:$G$1123,4,0)</f>
        <v>0</v>
      </c>
      <c r="J3405">
        <f>VLOOKUP($A3405,CATMUN!$B$2:$G$1123,6,0)</f>
        <v>11</v>
      </c>
      <c r="K3405" s="69">
        <v>23262.751</v>
      </c>
      <c r="L3405" s="69">
        <v>29728.767879933806</v>
      </c>
      <c r="M3405" s="271">
        <v>500</v>
      </c>
      <c r="N3405" s="69">
        <v>3908.00015325</v>
      </c>
      <c r="O3405" s="69">
        <v>1</v>
      </c>
      <c r="R3405">
        <v>1</v>
      </c>
      <c r="S3405" s="69">
        <v>3504.7536049999999</v>
      </c>
      <c r="V3405" s="51">
        <v>52</v>
      </c>
      <c r="W3405" s="51">
        <v>2663</v>
      </c>
      <c r="X3405" s="51">
        <v>339</v>
      </c>
    </row>
    <row r="3406" spans="1:24" x14ac:dyDescent="0.2">
      <c r="A3406">
        <v>25740</v>
      </c>
      <c r="B3406" t="s">
        <v>1631</v>
      </c>
      <c r="C3406" t="s">
        <v>1549</v>
      </c>
      <c r="D3406">
        <v>2019</v>
      </c>
      <c r="E3406" t="str">
        <f t="shared" si="53"/>
        <v>257402019</v>
      </c>
      <c r="F3406">
        <v>35102</v>
      </c>
      <c r="G3406" t="str">
        <f>VLOOKUP($A3406,CATMUN!$B$2:$C$1123,2,0)</f>
        <v>Alto</v>
      </c>
      <c r="H3406" t="str">
        <f>VLOOKUP($A3406,CATMUN!$B$2:$D$1123,3,0)</f>
        <v>03 Ciudades Aglomeradas</v>
      </c>
      <c r="I3406">
        <f>VLOOKUP($A3406,CATMUN!$B$2:$G$1123,4,0)</f>
        <v>0</v>
      </c>
      <c r="J3406">
        <f>VLOOKUP($A3406,CATMUN!$B$2:$G$1123,6,0)</f>
        <v>11</v>
      </c>
      <c r="K3406" s="69">
        <v>2973.9324980000001</v>
      </c>
      <c r="L3406" s="69">
        <v>29728.767879933806</v>
      </c>
      <c r="M3406" s="271"/>
      <c r="N3406" s="69">
        <v>3908.00015325</v>
      </c>
      <c r="Q3406">
        <v>0</v>
      </c>
      <c r="R3406">
        <v>0.01</v>
      </c>
      <c r="S3406" s="69">
        <v>3504.7536049999999</v>
      </c>
      <c r="V3406" s="51">
        <v>52</v>
      </c>
      <c r="W3406" s="51">
        <v>612</v>
      </c>
      <c r="X3406" s="51">
        <v>339</v>
      </c>
    </row>
    <row r="3407" spans="1:24" x14ac:dyDescent="0.2">
      <c r="A3407">
        <v>25754</v>
      </c>
      <c r="B3407" t="s">
        <v>1634</v>
      </c>
      <c r="C3407" t="s">
        <v>1549</v>
      </c>
      <c r="D3407">
        <v>2019</v>
      </c>
      <c r="E3407" t="str">
        <f t="shared" si="53"/>
        <v>257542019</v>
      </c>
      <c r="F3407" s="39">
        <v>709276</v>
      </c>
      <c r="G3407" t="str">
        <f>VLOOKUP($A3407,CATMUN!$B$2:$C$1123,2,0)</f>
        <v>Medio</v>
      </c>
      <c r="H3407" t="str">
        <f>VLOOKUP($A3407,CATMUN!$B$2:$D$1123,3,0)</f>
        <v>03 Ciudades Aglomeradas</v>
      </c>
      <c r="I3407">
        <f>VLOOKUP($A3407,CATMUN!$B$2:$G$1123,4,0)</f>
        <v>0</v>
      </c>
      <c r="J3407">
        <f>VLOOKUP($A3407,CATMUN!$B$2:$G$1123,6,0)</f>
        <v>11</v>
      </c>
      <c r="K3407" s="69">
        <v>29191.308199999999</v>
      </c>
      <c r="L3407" s="69">
        <v>29728.767879933806</v>
      </c>
      <c r="M3407" s="271">
        <v>1695.583425</v>
      </c>
      <c r="N3407" s="69">
        <v>3908.00015325</v>
      </c>
      <c r="Q3407">
        <v>0</v>
      </c>
      <c r="S3407" s="69">
        <v>3504.7536049999999</v>
      </c>
      <c r="T3407">
        <v>0</v>
      </c>
      <c r="V3407" s="51">
        <v>52</v>
      </c>
      <c r="W3407" s="51">
        <v>2950</v>
      </c>
      <c r="X3407" s="51">
        <v>339</v>
      </c>
    </row>
    <row r="3408" spans="1:24" x14ac:dyDescent="0.2">
      <c r="A3408">
        <v>68307</v>
      </c>
      <c r="B3408" t="s">
        <v>1951</v>
      </c>
      <c r="C3408" t="s">
        <v>1919</v>
      </c>
      <c r="D3408">
        <v>2019</v>
      </c>
      <c r="E3408" t="str">
        <f t="shared" si="53"/>
        <v>683072019</v>
      </c>
      <c r="F3408">
        <v>166843</v>
      </c>
      <c r="G3408" t="str">
        <f>VLOOKUP($A3408,CATMUN!$B$2:$C$1123,2,0)</f>
        <v>Alto</v>
      </c>
      <c r="H3408" t="str">
        <f>VLOOKUP($A3408,CATMUN!$B$2:$D$1123,3,0)</f>
        <v>03 Ciudades Aglomeradas</v>
      </c>
      <c r="I3408">
        <f>VLOOKUP($A3408,CATMUN!$B$2:$G$1123,4,0)</f>
        <v>0</v>
      </c>
      <c r="J3408">
        <f>VLOOKUP($A3408,CATMUN!$B$2:$G$1123,6,0)</f>
        <v>11</v>
      </c>
      <c r="K3408" s="69">
        <v>18519.460171610001</v>
      </c>
      <c r="L3408" s="69">
        <v>29728.767879933806</v>
      </c>
      <c r="M3408" s="271">
        <v>1750</v>
      </c>
      <c r="N3408" s="69">
        <v>3908.00015325</v>
      </c>
      <c r="Q3408">
        <v>0</v>
      </c>
      <c r="R3408">
        <v>1</v>
      </c>
      <c r="S3408" s="69">
        <v>3504.7536049999999</v>
      </c>
      <c r="T3408">
        <v>0</v>
      </c>
      <c r="V3408" s="51">
        <v>52</v>
      </c>
      <c r="W3408" s="51">
        <v>1926</v>
      </c>
      <c r="X3408" s="51">
        <v>339</v>
      </c>
    </row>
    <row r="3409" spans="1:24" x14ac:dyDescent="0.2">
      <c r="A3409">
        <v>68547</v>
      </c>
      <c r="B3409" t="s">
        <v>1974</v>
      </c>
      <c r="C3409" t="s">
        <v>1919</v>
      </c>
      <c r="D3409">
        <v>2019</v>
      </c>
      <c r="E3409" t="str">
        <f t="shared" si="53"/>
        <v>685472019</v>
      </c>
      <c r="F3409">
        <v>177586</v>
      </c>
      <c r="G3409" t="str">
        <f>VLOOKUP($A3409,CATMUN!$B$2:$C$1123,2,0)</f>
        <v>Alto</v>
      </c>
      <c r="H3409" t="str">
        <f>VLOOKUP($A3409,CATMUN!$B$2:$D$1123,3,0)</f>
        <v>03 Ciudades Aglomeradas</v>
      </c>
      <c r="I3409">
        <f>VLOOKUP($A3409,CATMUN!$B$2:$G$1123,4,0)</f>
        <v>0</v>
      </c>
      <c r="J3409">
        <f>VLOOKUP($A3409,CATMUN!$B$2:$G$1123,6,0)</f>
        <v>11</v>
      </c>
      <c r="K3409" s="69">
        <v>30188.1</v>
      </c>
      <c r="L3409" s="69">
        <v>29728.767879933806</v>
      </c>
      <c r="M3409" s="271">
        <v>2957.2</v>
      </c>
      <c r="N3409" s="69">
        <v>3908.00015325</v>
      </c>
      <c r="R3409">
        <v>0</v>
      </c>
      <c r="S3409" s="69">
        <v>3504.7536049999999</v>
      </c>
      <c r="V3409" s="51">
        <v>0</v>
      </c>
      <c r="W3409" s="51">
        <v>688</v>
      </c>
      <c r="X3409" s="51">
        <v>114</v>
      </c>
    </row>
    <row r="3410" spans="1:24" x14ac:dyDescent="0.2">
      <c r="A3410">
        <v>76364</v>
      </c>
      <c r="B3410" t="s">
        <v>2087</v>
      </c>
      <c r="C3410" t="s">
        <v>2069</v>
      </c>
      <c r="D3410">
        <v>2019</v>
      </c>
      <c r="E3410" t="str">
        <f t="shared" si="53"/>
        <v>763642019</v>
      </c>
      <c r="F3410">
        <v>164159</v>
      </c>
      <c r="G3410" t="str">
        <f>VLOOKUP($A3410,CATMUN!$B$2:$C$1123,2,0)</f>
        <v>Alto</v>
      </c>
      <c r="H3410" t="str">
        <f>VLOOKUP($A3410,CATMUN!$B$2:$D$1123,3,0)</f>
        <v>03 Ciudades Aglomeradas</v>
      </c>
      <c r="I3410">
        <f>VLOOKUP($A3410,CATMUN!$B$2:$G$1123,4,0)</f>
        <v>0</v>
      </c>
      <c r="J3410">
        <f>VLOOKUP($A3410,CATMUN!$B$2:$G$1123,6,0)</f>
        <v>11</v>
      </c>
      <c r="K3410" s="69">
        <v>29497.5</v>
      </c>
      <c r="L3410" s="69">
        <v>29728.767879933806</v>
      </c>
      <c r="M3410" s="271">
        <v>9832.5000350000009</v>
      </c>
      <c r="N3410" s="69">
        <v>3908.00015325</v>
      </c>
      <c r="Q3410">
        <v>0</v>
      </c>
      <c r="R3410">
        <v>0</v>
      </c>
      <c r="S3410" s="69">
        <v>3504.7536049999999</v>
      </c>
      <c r="T3410">
        <v>1</v>
      </c>
      <c r="V3410" s="51">
        <v>0</v>
      </c>
      <c r="W3410" s="51">
        <v>343</v>
      </c>
      <c r="X3410" s="51">
        <v>114</v>
      </c>
    </row>
    <row r="3411" spans="1:24" x14ac:dyDescent="0.2">
      <c r="A3411">
        <v>76520</v>
      </c>
      <c r="B3411" t="s">
        <v>2090</v>
      </c>
      <c r="C3411" t="s">
        <v>2069</v>
      </c>
      <c r="D3411">
        <v>2019</v>
      </c>
      <c r="E3411" t="str">
        <f t="shared" si="53"/>
        <v>765202019</v>
      </c>
      <c r="F3411">
        <v>352016</v>
      </c>
      <c r="G3411" t="str">
        <f>VLOOKUP($A3411,CATMUN!$B$2:$C$1123,2,0)</f>
        <v>Alto</v>
      </c>
      <c r="H3411" t="str">
        <f>VLOOKUP($A3411,CATMUN!$B$2:$D$1123,3,0)</f>
        <v>03 Ciudades Aglomeradas</v>
      </c>
      <c r="I3411">
        <f>VLOOKUP($A3411,CATMUN!$B$2:$G$1123,4,0)</f>
        <v>0</v>
      </c>
      <c r="J3411">
        <f>VLOOKUP($A3411,CATMUN!$B$2:$G$1123,6,0)</f>
        <v>11</v>
      </c>
      <c r="K3411" s="69">
        <v>76251.321988000011</v>
      </c>
      <c r="L3411" s="69">
        <v>29728.767879933806</v>
      </c>
      <c r="M3411" s="271">
        <v>304</v>
      </c>
      <c r="N3411" s="69">
        <v>3908.00015325</v>
      </c>
      <c r="S3411" s="69">
        <v>3504.7536049999999</v>
      </c>
      <c r="T3411">
        <v>0</v>
      </c>
      <c r="V3411" s="51">
        <v>241</v>
      </c>
      <c r="W3411" s="51">
        <v>3014</v>
      </c>
      <c r="X3411" s="51">
        <v>2484</v>
      </c>
    </row>
    <row r="3412" spans="1:24" x14ac:dyDescent="0.2">
      <c r="A3412">
        <v>76892</v>
      </c>
      <c r="B3412" t="s">
        <v>2102</v>
      </c>
      <c r="C3412" t="s">
        <v>2069</v>
      </c>
      <c r="D3412">
        <v>2019</v>
      </c>
      <c r="E3412" t="str">
        <f t="shared" si="53"/>
        <v>768922019</v>
      </c>
      <c r="F3412">
        <v>108889</v>
      </c>
      <c r="G3412" t="str">
        <f>VLOOKUP($A3412,CATMUN!$B$2:$C$1123,2,0)</f>
        <v>Alto</v>
      </c>
      <c r="H3412" t="str">
        <f>VLOOKUP($A3412,CATMUN!$B$2:$D$1123,3,0)</f>
        <v>03 Ciudades Aglomeradas</v>
      </c>
      <c r="I3412">
        <f>VLOOKUP($A3412,CATMUN!$B$2:$G$1123,4,0)</f>
        <v>0</v>
      </c>
      <c r="J3412">
        <f>VLOOKUP($A3412,CATMUN!$B$2:$G$1123,6,0)</f>
        <v>11</v>
      </c>
      <c r="K3412" s="69">
        <v>43212</v>
      </c>
      <c r="L3412" s="69">
        <v>29728.767879933806</v>
      </c>
      <c r="M3412" s="271">
        <v>1100</v>
      </c>
      <c r="N3412" s="69">
        <v>3908.00015325</v>
      </c>
      <c r="O3412" s="69">
        <v>3234</v>
      </c>
      <c r="S3412" s="69">
        <v>3504.7536049999999</v>
      </c>
      <c r="T3412">
        <v>0</v>
      </c>
      <c r="V3412" s="51">
        <v>34</v>
      </c>
      <c r="W3412" s="51">
        <v>2903</v>
      </c>
      <c r="X3412" s="51">
        <v>506</v>
      </c>
    </row>
    <row r="3413" spans="1:24" x14ac:dyDescent="0.2">
      <c r="A3413">
        <v>5615</v>
      </c>
      <c r="B3413" t="s">
        <v>1979</v>
      </c>
      <c r="C3413" t="s">
        <v>2176</v>
      </c>
      <c r="D3413">
        <v>2019</v>
      </c>
      <c r="E3413" t="str">
        <f t="shared" si="53"/>
        <v>56152019</v>
      </c>
      <c r="F3413">
        <v>139553</v>
      </c>
      <c r="G3413" t="str">
        <f>VLOOKUP($A3413,CATMUN!$B$2:$C$1123,2,0)</f>
        <v>Alto</v>
      </c>
      <c r="H3413" t="str">
        <f>VLOOKUP($A3413,CATMUN!$B$2:$D$1123,3,0)</f>
        <v>02 Nodos Estratégicos</v>
      </c>
      <c r="I3413">
        <f>VLOOKUP($A3413,CATMUN!$B$2:$G$1123,4,0)</f>
        <v>0</v>
      </c>
      <c r="J3413">
        <f>VLOOKUP($A3413,CATMUN!$B$2:$G$1123,6,0)</f>
        <v>12</v>
      </c>
      <c r="K3413" s="69">
        <v>83287.678952000002</v>
      </c>
      <c r="L3413" s="69">
        <v>51216.30015750631</v>
      </c>
      <c r="M3413" s="271">
        <v>38469.917042000001</v>
      </c>
      <c r="N3413" s="69">
        <v>3586.8258364621051</v>
      </c>
      <c r="O3413" s="69">
        <v>150000</v>
      </c>
      <c r="R3413">
        <v>0</v>
      </c>
      <c r="S3413" s="69">
        <v>3000</v>
      </c>
      <c r="V3413" s="51">
        <v>32109</v>
      </c>
      <c r="W3413" s="51">
        <v>3094</v>
      </c>
      <c r="X3413" s="51">
        <v>274508</v>
      </c>
    </row>
    <row r="3414" spans="1:24" x14ac:dyDescent="0.2">
      <c r="A3414">
        <v>17001</v>
      </c>
      <c r="B3414" t="s">
        <v>1412</v>
      </c>
      <c r="C3414" t="s">
        <v>1301</v>
      </c>
      <c r="D3414">
        <v>2019</v>
      </c>
      <c r="E3414" t="str">
        <f t="shared" si="53"/>
        <v>170012019</v>
      </c>
      <c r="F3414">
        <v>440608</v>
      </c>
      <c r="G3414" t="str">
        <f>VLOOKUP($A3414,CATMUN!$B$2:$C$1123,2,0)</f>
        <v>Alto</v>
      </c>
      <c r="H3414" t="str">
        <f>VLOOKUP($A3414,CATMUN!$B$2:$D$1123,3,0)</f>
        <v>02 Nodos Estratégicos</v>
      </c>
      <c r="I3414">
        <f>VLOOKUP($A3414,CATMUN!$B$2:$G$1123,4,0)</f>
        <v>0</v>
      </c>
      <c r="J3414">
        <f>VLOOKUP($A3414,CATMUN!$B$2:$G$1123,6,0)</f>
        <v>12</v>
      </c>
      <c r="K3414" s="69">
        <v>73174.691000000006</v>
      </c>
      <c r="L3414" s="69">
        <v>51216.30015750631</v>
      </c>
      <c r="M3414" s="271">
        <v>3920.7040000000002</v>
      </c>
      <c r="N3414" s="69">
        <v>3586.8258364621051</v>
      </c>
      <c r="Q3414">
        <v>0</v>
      </c>
      <c r="S3414" s="69">
        <v>3000</v>
      </c>
      <c r="T3414">
        <v>0</v>
      </c>
      <c r="U3414">
        <v>801.62787000000003</v>
      </c>
      <c r="V3414" s="51">
        <v>2029</v>
      </c>
      <c r="W3414" s="51">
        <v>4083</v>
      </c>
      <c r="X3414" s="51">
        <v>14907</v>
      </c>
    </row>
    <row r="3415" spans="1:24" x14ac:dyDescent="0.2">
      <c r="A3415">
        <v>19001</v>
      </c>
      <c r="B3415" t="s">
        <v>1457</v>
      </c>
      <c r="C3415" t="s">
        <v>1456</v>
      </c>
      <c r="D3415">
        <v>2019</v>
      </c>
      <c r="E3415" t="str">
        <f t="shared" si="53"/>
        <v>190012019</v>
      </c>
      <c r="F3415">
        <v>321991</v>
      </c>
      <c r="G3415" t="str">
        <f>VLOOKUP($A3415,CATMUN!$B$2:$C$1123,2,0)</f>
        <v>Alto</v>
      </c>
      <c r="H3415" t="str">
        <f>VLOOKUP($A3415,CATMUN!$B$2:$D$1123,3,0)</f>
        <v>02 Nodos Estratégicos</v>
      </c>
      <c r="I3415">
        <f>VLOOKUP($A3415,CATMUN!$B$2:$G$1123,4,0)</f>
        <v>0</v>
      </c>
      <c r="J3415">
        <f>VLOOKUP($A3415,CATMUN!$B$2:$G$1123,6,0)</f>
        <v>12</v>
      </c>
      <c r="K3415" s="69">
        <v>35950.650303999995</v>
      </c>
      <c r="L3415" s="69">
        <v>51216.30015750631</v>
      </c>
      <c r="M3415" s="271">
        <v>500</v>
      </c>
      <c r="N3415" s="69">
        <v>3586.8258364621051</v>
      </c>
      <c r="O3415" s="69">
        <v>15463.928884999999</v>
      </c>
      <c r="R3415">
        <v>1E-4</v>
      </c>
      <c r="S3415" s="69">
        <v>3000</v>
      </c>
      <c r="T3415">
        <v>0</v>
      </c>
      <c r="V3415" s="51">
        <v>241</v>
      </c>
      <c r="W3415" s="51">
        <v>2345</v>
      </c>
      <c r="X3415" s="51">
        <v>2484</v>
      </c>
    </row>
    <row r="3416" spans="1:24" x14ac:dyDescent="0.2">
      <c r="A3416">
        <v>20001</v>
      </c>
      <c r="B3416" t="s">
        <v>1495</v>
      </c>
      <c r="C3416" t="s">
        <v>1494</v>
      </c>
      <c r="D3416">
        <v>2019</v>
      </c>
      <c r="E3416" t="str">
        <f t="shared" si="53"/>
        <v>200012019</v>
      </c>
      <c r="F3416">
        <v>513685</v>
      </c>
      <c r="G3416" t="str">
        <f>VLOOKUP($A3416,CATMUN!$B$2:$C$1123,2,0)</f>
        <v>Medio</v>
      </c>
      <c r="H3416" t="str">
        <f>VLOOKUP($A3416,CATMUN!$B$2:$D$1123,3,0)</f>
        <v>02 Nodos Estratégicos</v>
      </c>
      <c r="I3416">
        <f>VLOOKUP($A3416,CATMUN!$B$2:$G$1123,4,0)</f>
        <v>0</v>
      </c>
      <c r="J3416">
        <f>VLOOKUP($A3416,CATMUN!$B$2:$G$1123,6,0)</f>
        <v>12</v>
      </c>
      <c r="K3416" s="69">
        <v>39000</v>
      </c>
      <c r="L3416" s="69">
        <v>51216.30015750631</v>
      </c>
      <c r="M3416" s="271">
        <v>2000</v>
      </c>
      <c r="N3416" s="69">
        <v>3586.8258364621051</v>
      </c>
      <c r="Q3416">
        <v>0</v>
      </c>
      <c r="R3416">
        <v>3000</v>
      </c>
      <c r="S3416" s="69">
        <v>3000</v>
      </c>
      <c r="V3416" s="51">
        <v>241</v>
      </c>
      <c r="W3416" s="51">
        <v>4401</v>
      </c>
      <c r="X3416" s="51">
        <v>2484</v>
      </c>
    </row>
    <row r="3417" spans="1:24" x14ac:dyDescent="0.2">
      <c r="A3417">
        <v>23001</v>
      </c>
      <c r="B3417" t="s">
        <v>1520</v>
      </c>
      <c r="C3417" t="s">
        <v>1253</v>
      </c>
      <c r="D3417">
        <v>2019</v>
      </c>
      <c r="E3417" t="str">
        <f t="shared" si="53"/>
        <v>230012019</v>
      </c>
      <c r="F3417">
        <v>498858</v>
      </c>
      <c r="G3417" t="str">
        <f>VLOOKUP($A3417,CATMUN!$B$2:$C$1123,2,0)</f>
        <v>Medio</v>
      </c>
      <c r="H3417" t="str">
        <f>VLOOKUP($A3417,CATMUN!$B$2:$D$1123,3,0)</f>
        <v>02 Nodos Estratégicos</v>
      </c>
      <c r="I3417">
        <f>VLOOKUP($A3417,CATMUN!$B$2:$G$1123,4,0)</f>
        <v>0</v>
      </c>
      <c r="J3417">
        <f>VLOOKUP($A3417,CATMUN!$B$2:$G$1123,6,0)</f>
        <v>12</v>
      </c>
      <c r="K3417" s="69">
        <v>37626.009385999998</v>
      </c>
      <c r="L3417" s="69">
        <v>51216.30015750631</v>
      </c>
      <c r="M3417" s="271">
        <v>1401.1358310000001</v>
      </c>
      <c r="N3417" s="69">
        <v>3586.8258364621051</v>
      </c>
      <c r="O3417" s="69">
        <v>690.00009999999997</v>
      </c>
      <c r="Q3417">
        <v>1</v>
      </c>
      <c r="R3417">
        <v>550</v>
      </c>
      <c r="S3417" s="69">
        <v>3000</v>
      </c>
      <c r="T3417">
        <v>1</v>
      </c>
      <c r="V3417" s="51">
        <v>241</v>
      </c>
      <c r="W3417" s="51">
        <v>3029</v>
      </c>
      <c r="X3417" s="51">
        <v>2484</v>
      </c>
    </row>
    <row r="3418" spans="1:24" x14ac:dyDescent="0.2">
      <c r="A3418">
        <v>25269</v>
      </c>
      <c r="B3418" t="s">
        <v>1574</v>
      </c>
      <c r="C3418" t="s">
        <v>1549</v>
      </c>
      <c r="D3418">
        <v>2019</v>
      </c>
      <c r="E3418" t="str">
        <f t="shared" si="53"/>
        <v>252692019</v>
      </c>
      <c r="F3418">
        <v>148001</v>
      </c>
      <c r="G3418" t="str">
        <f>VLOOKUP($A3418,CATMUN!$B$2:$C$1123,2,0)</f>
        <v>Alto</v>
      </c>
      <c r="H3418" t="str">
        <f>VLOOKUP($A3418,CATMUN!$B$2:$D$1123,3,0)</f>
        <v>02 Nodos Estratégicos</v>
      </c>
      <c r="I3418">
        <f>VLOOKUP($A3418,CATMUN!$B$2:$G$1123,4,0)</f>
        <v>0</v>
      </c>
      <c r="J3418">
        <f>VLOOKUP($A3418,CATMUN!$B$2:$G$1123,6,0)</f>
        <v>12</v>
      </c>
      <c r="K3418" s="69">
        <v>12162.978999999999</v>
      </c>
      <c r="L3418" s="69">
        <v>51216.30015750631</v>
      </c>
      <c r="M3418" s="271">
        <v>1126.6980000000001</v>
      </c>
      <c r="N3418" s="69">
        <v>3586.8258364621051</v>
      </c>
      <c r="O3418" s="69">
        <v>0</v>
      </c>
      <c r="R3418">
        <v>0</v>
      </c>
      <c r="S3418" s="69">
        <v>3000</v>
      </c>
      <c r="V3418" s="51">
        <v>52</v>
      </c>
      <c r="W3418" s="51">
        <v>1724</v>
      </c>
      <c r="X3418" s="51">
        <v>339</v>
      </c>
    </row>
    <row r="3419" spans="1:24" x14ac:dyDescent="0.2">
      <c r="A3419">
        <v>25290</v>
      </c>
      <c r="B3419" t="s">
        <v>1579</v>
      </c>
      <c r="C3419" t="s">
        <v>1549</v>
      </c>
      <c r="D3419">
        <v>2019</v>
      </c>
      <c r="E3419" t="str">
        <f t="shared" si="53"/>
        <v>252902019</v>
      </c>
      <c r="F3419">
        <v>146556</v>
      </c>
      <c r="G3419" t="str">
        <f>VLOOKUP($A3419,CATMUN!$B$2:$C$1123,2,0)</f>
        <v>Alto</v>
      </c>
      <c r="H3419" t="str">
        <f>VLOOKUP($A3419,CATMUN!$B$2:$D$1123,3,0)</f>
        <v>02 Nodos Estratégicos</v>
      </c>
      <c r="I3419">
        <f>VLOOKUP($A3419,CATMUN!$B$2:$G$1123,4,0)</f>
        <v>0</v>
      </c>
      <c r="J3419">
        <f>VLOOKUP($A3419,CATMUN!$B$2:$G$1123,6,0)</f>
        <v>12</v>
      </c>
      <c r="K3419" s="69">
        <v>33160</v>
      </c>
      <c r="L3419" s="69">
        <v>51216.30015750631</v>
      </c>
      <c r="M3419" s="271">
        <v>3400</v>
      </c>
      <c r="N3419" s="69">
        <v>3586.8258364621051</v>
      </c>
      <c r="O3419" s="69">
        <v>5</v>
      </c>
      <c r="S3419" s="69">
        <v>3000</v>
      </c>
      <c r="U3419">
        <v>7.7990600000000008</v>
      </c>
      <c r="V3419" s="51">
        <v>241</v>
      </c>
      <c r="W3419" s="51">
        <v>812</v>
      </c>
      <c r="X3419" s="51">
        <v>2484</v>
      </c>
    </row>
    <row r="3420" spans="1:24" x14ac:dyDescent="0.2">
      <c r="A3420">
        <v>25899</v>
      </c>
      <c r="B3420" t="s">
        <v>1663</v>
      </c>
      <c r="C3420" t="s">
        <v>1549</v>
      </c>
      <c r="D3420">
        <v>2019</v>
      </c>
      <c r="E3420" t="str">
        <f t="shared" si="53"/>
        <v>258992019</v>
      </c>
      <c r="F3420">
        <v>138654</v>
      </c>
      <c r="G3420" t="str">
        <f>VLOOKUP($A3420,CATMUN!$B$2:$C$1123,2,0)</f>
        <v>Alto</v>
      </c>
      <c r="H3420" t="str">
        <f>VLOOKUP($A3420,CATMUN!$B$2:$D$1123,3,0)</f>
        <v>02 Nodos Estratégicos</v>
      </c>
      <c r="I3420">
        <f>VLOOKUP($A3420,CATMUN!$B$2:$G$1123,4,0)</f>
        <v>0</v>
      </c>
      <c r="J3420">
        <f>VLOOKUP($A3420,CATMUN!$B$2:$G$1123,6,0)</f>
        <v>12</v>
      </c>
      <c r="K3420" s="69">
        <v>19718.022477999999</v>
      </c>
      <c r="L3420" s="69">
        <v>51216.30015750631</v>
      </c>
      <c r="M3420" s="271">
        <v>5000</v>
      </c>
      <c r="N3420" s="69">
        <v>3586.8258364621051</v>
      </c>
      <c r="Q3420">
        <v>0</v>
      </c>
      <c r="R3420">
        <v>1500</v>
      </c>
      <c r="S3420" s="69">
        <v>3000</v>
      </c>
      <c r="V3420" s="51">
        <v>52</v>
      </c>
      <c r="W3420" s="51">
        <v>860</v>
      </c>
      <c r="X3420" s="51">
        <v>339</v>
      </c>
    </row>
    <row r="3421" spans="1:24" x14ac:dyDescent="0.2">
      <c r="A3421">
        <v>41001</v>
      </c>
      <c r="B3421" t="s">
        <v>1695</v>
      </c>
      <c r="C3421" t="s">
        <v>1694</v>
      </c>
      <c r="D3421">
        <v>2019</v>
      </c>
      <c r="E3421" t="str">
        <f t="shared" si="53"/>
        <v>410012019</v>
      </c>
      <c r="F3421">
        <v>361049</v>
      </c>
      <c r="G3421" t="str">
        <f>VLOOKUP($A3421,CATMUN!$B$2:$C$1123,2,0)</f>
        <v>Alto</v>
      </c>
      <c r="H3421" t="str">
        <f>VLOOKUP($A3421,CATMUN!$B$2:$D$1123,3,0)</f>
        <v>02 Nodos Estratégicos</v>
      </c>
      <c r="I3421">
        <f>VLOOKUP($A3421,CATMUN!$B$2:$G$1123,4,0)</f>
        <v>0</v>
      </c>
      <c r="J3421">
        <f>VLOOKUP($A3421,CATMUN!$B$2:$G$1123,6,0)</f>
        <v>12</v>
      </c>
      <c r="K3421" s="69">
        <v>38695</v>
      </c>
      <c r="L3421" s="69">
        <v>51216.30015750631</v>
      </c>
      <c r="M3421" s="271">
        <v>200</v>
      </c>
      <c r="N3421" s="69">
        <v>3586.8258364621051</v>
      </c>
      <c r="S3421" s="69">
        <v>3000</v>
      </c>
      <c r="T3421">
        <v>0</v>
      </c>
      <c r="U3421">
        <v>211.26400000000001</v>
      </c>
      <c r="V3421" s="51">
        <v>241</v>
      </c>
      <c r="W3421" s="51">
        <v>3458</v>
      </c>
      <c r="X3421" s="51">
        <v>2484</v>
      </c>
    </row>
    <row r="3422" spans="1:24" x14ac:dyDescent="0.2">
      <c r="A3422">
        <v>44001</v>
      </c>
      <c r="B3422" t="s">
        <v>1731</v>
      </c>
      <c r="C3422" t="s">
        <v>1730</v>
      </c>
      <c r="D3422">
        <v>2019</v>
      </c>
      <c r="E3422" t="str">
        <f t="shared" si="53"/>
        <v>440012019</v>
      </c>
      <c r="F3422">
        <v>195747</v>
      </c>
      <c r="G3422" t="str">
        <f>VLOOKUP($A3422,CATMUN!$B$2:$C$1123,2,0)</f>
        <v>Medio</v>
      </c>
      <c r="H3422" t="str">
        <f>VLOOKUP($A3422,CATMUN!$B$2:$D$1123,3,0)</f>
        <v>02 Nodos Estratégicos</v>
      </c>
      <c r="I3422">
        <f>VLOOKUP($A3422,CATMUN!$B$2:$G$1123,4,0)</f>
        <v>0</v>
      </c>
      <c r="J3422">
        <f>VLOOKUP($A3422,CATMUN!$B$2:$G$1123,6,0)</f>
        <v>12</v>
      </c>
      <c r="K3422" s="69">
        <v>8922.3451260000002</v>
      </c>
      <c r="L3422" s="69">
        <v>51216.30015750631</v>
      </c>
      <c r="M3422" s="271">
        <v>47.923065999999999</v>
      </c>
      <c r="N3422" s="69">
        <v>3586.8258364621051</v>
      </c>
      <c r="Q3422">
        <v>1</v>
      </c>
      <c r="S3422" s="69">
        <v>3000</v>
      </c>
      <c r="T3422">
        <v>0</v>
      </c>
      <c r="U3422">
        <v>0.77200000000000002</v>
      </c>
      <c r="V3422" s="51">
        <v>1</v>
      </c>
      <c r="W3422" s="51">
        <v>623</v>
      </c>
      <c r="X3422" s="51">
        <v>272</v>
      </c>
    </row>
    <row r="3423" spans="1:24" x14ac:dyDescent="0.2">
      <c r="A3423">
        <v>47001</v>
      </c>
      <c r="B3423" t="s">
        <v>1745</v>
      </c>
      <c r="C3423" t="s">
        <v>1744</v>
      </c>
      <c r="D3423">
        <v>2019</v>
      </c>
      <c r="E3423" t="str">
        <f t="shared" si="53"/>
        <v>470012019</v>
      </c>
      <c r="F3423">
        <v>521239</v>
      </c>
      <c r="G3423" t="str">
        <f>VLOOKUP($A3423,CATMUN!$B$2:$C$1123,2,0)</f>
        <v>Alto</v>
      </c>
      <c r="H3423" t="str">
        <f>VLOOKUP($A3423,CATMUN!$B$2:$D$1123,3,0)</f>
        <v>02 Nodos Estratégicos</v>
      </c>
      <c r="I3423">
        <f>VLOOKUP($A3423,CATMUN!$B$2:$G$1123,4,0)</f>
        <v>0</v>
      </c>
      <c r="J3423">
        <f>VLOOKUP($A3423,CATMUN!$B$2:$G$1123,6,0)</f>
        <v>12</v>
      </c>
      <c r="K3423" s="69">
        <v>86404.444387070005</v>
      </c>
      <c r="L3423" s="69">
        <v>51216.30015750631</v>
      </c>
      <c r="M3423" s="271">
        <v>44.255920780000004</v>
      </c>
      <c r="N3423" s="69">
        <v>3586.8258364621051</v>
      </c>
      <c r="Q3423">
        <v>0</v>
      </c>
      <c r="S3423" s="69">
        <v>3000</v>
      </c>
      <c r="T3423">
        <v>0</v>
      </c>
      <c r="U3423">
        <v>503.99799999999999</v>
      </c>
      <c r="V3423" s="51">
        <v>241</v>
      </c>
      <c r="W3423" s="51">
        <v>5778</v>
      </c>
      <c r="X3423" s="51">
        <v>2484</v>
      </c>
    </row>
    <row r="3424" spans="1:24" x14ac:dyDescent="0.2">
      <c r="A3424">
        <v>50001</v>
      </c>
      <c r="B3424" t="s">
        <v>1775</v>
      </c>
      <c r="C3424" t="s">
        <v>1774</v>
      </c>
      <c r="D3424">
        <v>2019</v>
      </c>
      <c r="E3424" t="str">
        <f t="shared" si="53"/>
        <v>500012019</v>
      </c>
      <c r="F3424">
        <v>538824</v>
      </c>
      <c r="G3424" t="str">
        <f>VLOOKUP($A3424,CATMUN!$B$2:$C$1123,2,0)</f>
        <v>Alto</v>
      </c>
      <c r="H3424" t="str">
        <f>VLOOKUP($A3424,CATMUN!$B$2:$D$1123,3,0)</f>
        <v>02 Nodos Estratégicos</v>
      </c>
      <c r="I3424">
        <f>VLOOKUP($A3424,CATMUN!$B$2:$G$1123,4,0)</f>
        <v>0</v>
      </c>
      <c r="J3424">
        <f>VLOOKUP($A3424,CATMUN!$B$2:$G$1123,6,0)</f>
        <v>12</v>
      </c>
      <c r="K3424" s="69">
        <v>59679.290990000001</v>
      </c>
      <c r="L3424" s="69">
        <v>51216.30015750631</v>
      </c>
      <c r="M3424" s="271">
        <v>2895.6964419999999</v>
      </c>
      <c r="N3424" s="69">
        <v>3586.8258364621051</v>
      </c>
      <c r="Q3424">
        <v>0</v>
      </c>
      <c r="R3424">
        <v>926.59793000000002</v>
      </c>
      <c r="S3424" s="69">
        <v>3000</v>
      </c>
      <c r="T3424">
        <v>1</v>
      </c>
      <c r="U3424">
        <v>615.74400000000003</v>
      </c>
      <c r="V3424" s="51">
        <v>32109</v>
      </c>
      <c r="W3424" s="51">
        <v>4237</v>
      </c>
      <c r="X3424" s="51">
        <v>274508</v>
      </c>
    </row>
    <row r="3425" spans="1:24" x14ac:dyDescent="0.2">
      <c r="A3425">
        <v>52001</v>
      </c>
      <c r="B3425" t="s">
        <v>1800</v>
      </c>
      <c r="C3425" t="s">
        <v>1606</v>
      </c>
      <c r="D3425">
        <v>2019</v>
      </c>
      <c r="E3425" t="str">
        <f t="shared" si="53"/>
        <v>520012019</v>
      </c>
      <c r="F3425">
        <v>392748</v>
      </c>
      <c r="G3425" t="str">
        <f>VLOOKUP($A3425,CATMUN!$B$2:$C$1123,2,0)</f>
        <v>Alto</v>
      </c>
      <c r="H3425" t="str">
        <f>VLOOKUP($A3425,CATMUN!$B$2:$D$1123,3,0)</f>
        <v>02 Nodos Estratégicos</v>
      </c>
      <c r="I3425">
        <f>VLOOKUP($A3425,CATMUN!$B$2:$G$1123,4,0)</f>
        <v>0</v>
      </c>
      <c r="J3425">
        <f>VLOOKUP($A3425,CATMUN!$B$2:$G$1123,6,0)</f>
        <v>12</v>
      </c>
      <c r="K3425" s="69">
        <v>52560.485989000001</v>
      </c>
      <c r="L3425" s="69">
        <v>51216.30015750631</v>
      </c>
      <c r="M3425" s="271">
        <v>2298.2913239999998</v>
      </c>
      <c r="N3425" s="69">
        <v>3586.8258364621051</v>
      </c>
      <c r="O3425" s="69">
        <v>3873.776773</v>
      </c>
      <c r="S3425" s="69">
        <v>3000</v>
      </c>
      <c r="T3425">
        <v>0</v>
      </c>
      <c r="V3425" s="51">
        <v>2029</v>
      </c>
      <c r="W3425" s="51">
        <v>3476</v>
      </c>
      <c r="X3425" s="51">
        <v>14907</v>
      </c>
    </row>
    <row r="3426" spans="1:24" x14ac:dyDescent="0.2">
      <c r="A3426">
        <v>63001</v>
      </c>
      <c r="B3426" t="s">
        <v>1896</v>
      </c>
      <c r="C3426" t="s">
        <v>2308</v>
      </c>
      <c r="D3426">
        <v>2019</v>
      </c>
      <c r="E3426" t="str">
        <f t="shared" si="53"/>
        <v>630012019</v>
      </c>
      <c r="F3426">
        <v>300194</v>
      </c>
      <c r="G3426" t="str">
        <f>VLOOKUP($A3426,CATMUN!$B$2:$C$1123,2,0)</f>
        <v>Alto</v>
      </c>
      <c r="H3426" t="str">
        <f>VLOOKUP($A3426,CATMUN!$B$2:$D$1123,3,0)</f>
        <v>02 Nodos Estratégicos</v>
      </c>
      <c r="I3426">
        <f>VLOOKUP($A3426,CATMUN!$B$2:$G$1123,4,0)</f>
        <v>0</v>
      </c>
      <c r="J3426">
        <f>VLOOKUP($A3426,CATMUN!$B$2:$G$1123,6,0)</f>
        <v>12</v>
      </c>
      <c r="K3426" s="69">
        <v>47735.449071000003</v>
      </c>
      <c r="L3426" s="69">
        <v>51216.30015750631</v>
      </c>
      <c r="M3426" s="271">
        <v>1716.7216070000002</v>
      </c>
      <c r="N3426" s="69">
        <v>3586.8258364621051</v>
      </c>
      <c r="O3426" s="69">
        <v>14025</v>
      </c>
      <c r="Q3426">
        <v>1</v>
      </c>
      <c r="S3426" s="69">
        <v>3000</v>
      </c>
      <c r="T3426">
        <v>0</v>
      </c>
      <c r="V3426" s="51">
        <v>514</v>
      </c>
      <c r="W3426" s="51" t="e">
        <v>#N/A</v>
      </c>
      <c r="X3426" s="51" t="e">
        <v>#N/A</v>
      </c>
    </row>
    <row r="3427" spans="1:24" x14ac:dyDescent="0.2">
      <c r="A3427">
        <v>66001</v>
      </c>
      <c r="B3427" t="s">
        <v>1906</v>
      </c>
      <c r="C3427" t="s">
        <v>1431</v>
      </c>
      <c r="D3427">
        <v>2019</v>
      </c>
      <c r="E3427" t="str">
        <f t="shared" si="53"/>
        <v>660012019</v>
      </c>
      <c r="F3427">
        <v>472406</v>
      </c>
      <c r="G3427" t="str">
        <f>VLOOKUP($A3427,CATMUN!$B$2:$C$1123,2,0)</f>
        <v>Alto</v>
      </c>
      <c r="H3427" t="str">
        <f>VLOOKUP($A3427,CATMUN!$B$2:$D$1123,3,0)</f>
        <v>02 Nodos Estratégicos</v>
      </c>
      <c r="I3427">
        <f>VLOOKUP($A3427,CATMUN!$B$2:$G$1123,4,0)</f>
        <v>0</v>
      </c>
      <c r="J3427">
        <f>VLOOKUP($A3427,CATMUN!$B$2:$G$1123,6,0)</f>
        <v>12</v>
      </c>
      <c r="K3427" s="69">
        <v>102119.08379799999</v>
      </c>
      <c r="L3427" s="69">
        <v>51216.30015750631</v>
      </c>
      <c r="M3427" s="271">
        <v>2134.84</v>
      </c>
      <c r="N3427" s="69">
        <v>3586.8258364621051</v>
      </c>
      <c r="O3427" s="69">
        <v>100</v>
      </c>
      <c r="R3427">
        <v>200</v>
      </c>
      <c r="S3427" s="69">
        <v>3000</v>
      </c>
      <c r="V3427" s="51">
        <v>2029</v>
      </c>
      <c r="W3427" s="51">
        <v>8524</v>
      </c>
      <c r="X3427" s="51">
        <v>14907</v>
      </c>
    </row>
    <row r="3428" spans="1:24" x14ac:dyDescent="0.2">
      <c r="A3428">
        <v>70001</v>
      </c>
      <c r="B3428" t="s">
        <v>1998</v>
      </c>
      <c r="C3428" t="s">
        <v>1488</v>
      </c>
      <c r="D3428">
        <v>2019</v>
      </c>
      <c r="E3428" t="str">
        <f t="shared" si="53"/>
        <v>700012019</v>
      </c>
      <c r="F3428">
        <v>286635</v>
      </c>
      <c r="G3428" t="str">
        <f>VLOOKUP($A3428,CATMUN!$B$2:$C$1123,2,0)</f>
        <v>Alto</v>
      </c>
      <c r="H3428" t="str">
        <f>VLOOKUP($A3428,CATMUN!$B$2:$D$1123,3,0)</f>
        <v>02 Nodos Estratégicos</v>
      </c>
      <c r="I3428">
        <f>VLOOKUP($A3428,CATMUN!$B$2:$G$1123,4,0)</f>
        <v>0</v>
      </c>
      <c r="J3428">
        <f>VLOOKUP($A3428,CATMUN!$B$2:$G$1123,6,0)</f>
        <v>12</v>
      </c>
      <c r="K3428" s="69">
        <v>20000</v>
      </c>
      <c r="L3428" s="69">
        <v>51216.30015750631</v>
      </c>
      <c r="M3428" s="271">
        <v>600</v>
      </c>
      <c r="N3428" s="69">
        <v>3586.8258364621051</v>
      </c>
      <c r="Q3428">
        <v>0</v>
      </c>
      <c r="S3428" s="69">
        <v>3000</v>
      </c>
      <c r="T3428">
        <v>0</v>
      </c>
      <c r="V3428" s="51">
        <v>241</v>
      </c>
      <c r="W3428" s="51">
        <v>2458</v>
      </c>
      <c r="X3428" s="51">
        <v>2484</v>
      </c>
    </row>
    <row r="3429" spans="1:24" x14ac:dyDescent="0.2">
      <c r="A3429">
        <v>73001</v>
      </c>
      <c r="B3429" t="s">
        <v>2022</v>
      </c>
      <c r="C3429" t="s">
        <v>2021</v>
      </c>
      <c r="D3429">
        <v>2019</v>
      </c>
      <c r="E3429" t="str">
        <f t="shared" si="53"/>
        <v>730012019</v>
      </c>
      <c r="F3429">
        <v>536087</v>
      </c>
      <c r="G3429" t="str">
        <f>VLOOKUP($A3429,CATMUN!$B$2:$C$1123,2,0)</f>
        <v>Alto</v>
      </c>
      <c r="H3429" t="str">
        <f>VLOOKUP($A3429,CATMUN!$B$2:$D$1123,3,0)</f>
        <v>02 Nodos Estratégicos</v>
      </c>
      <c r="I3429">
        <f>VLOOKUP($A3429,CATMUN!$B$2:$G$1123,4,0)</f>
        <v>0</v>
      </c>
      <c r="J3429">
        <f>VLOOKUP($A3429,CATMUN!$B$2:$G$1123,6,0)</f>
        <v>12</v>
      </c>
      <c r="K3429" s="69">
        <v>112000</v>
      </c>
      <c r="L3429" s="69">
        <v>51216.30015750631</v>
      </c>
      <c r="M3429" s="271">
        <v>1800</v>
      </c>
      <c r="N3429" s="69">
        <v>3586.8258364621051</v>
      </c>
      <c r="R3429">
        <v>0</v>
      </c>
      <c r="S3429" s="69">
        <v>3000</v>
      </c>
      <c r="T3429">
        <v>0</v>
      </c>
      <c r="V3429" s="51">
        <v>241</v>
      </c>
      <c r="W3429" s="51">
        <v>5869</v>
      </c>
      <c r="X3429" s="51">
        <v>2484</v>
      </c>
    </row>
    <row r="3430" spans="1:24" x14ac:dyDescent="0.2">
      <c r="A3430">
        <v>76109</v>
      </c>
      <c r="B3430" t="s">
        <v>2073</v>
      </c>
      <c r="C3430" t="s">
        <v>2069</v>
      </c>
      <c r="D3430">
        <v>2019</v>
      </c>
      <c r="E3430" t="str">
        <f t="shared" si="53"/>
        <v>761092019</v>
      </c>
      <c r="F3430">
        <v>310194</v>
      </c>
      <c r="G3430" t="str">
        <f>VLOOKUP($A3430,CATMUN!$B$2:$C$1123,2,0)</f>
        <v>Alto</v>
      </c>
      <c r="H3430" t="str">
        <f>VLOOKUP($A3430,CATMUN!$B$2:$D$1123,3,0)</f>
        <v>02 Nodos Estratégicos</v>
      </c>
      <c r="I3430">
        <f>VLOOKUP($A3430,CATMUN!$B$2:$G$1123,4,0)</f>
        <v>0</v>
      </c>
      <c r="J3430">
        <f>VLOOKUP($A3430,CATMUN!$B$2:$G$1123,6,0)</f>
        <v>12</v>
      </c>
      <c r="K3430" s="69">
        <v>79601.508830949999</v>
      </c>
      <c r="L3430" s="69">
        <v>51216.30015750631</v>
      </c>
      <c r="M3430" s="271">
        <v>548.63722499999994</v>
      </c>
      <c r="N3430" s="69">
        <v>3586.8258364621051</v>
      </c>
      <c r="O3430" s="69">
        <v>1E-3</v>
      </c>
      <c r="R3430">
        <v>1E-3</v>
      </c>
      <c r="S3430" s="69">
        <v>3000</v>
      </c>
      <c r="V3430" s="51">
        <v>241</v>
      </c>
      <c r="W3430" s="51">
        <v>3120</v>
      </c>
      <c r="X3430" s="51">
        <v>2484</v>
      </c>
    </row>
    <row r="3431" spans="1:24" x14ac:dyDescent="0.2">
      <c r="A3431">
        <v>76834</v>
      </c>
      <c r="B3431" t="s">
        <v>2097</v>
      </c>
      <c r="C3431" t="s">
        <v>2069</v>
      </c>
      <c r="D3431">
        <v>2019</v>
      </c>
      <c r="E3431" t="str">
        <f t="shared" si="53"/>
        <v>768342019</v>
      </c>
      <c r="F3431">
        <v>215978</v>
      </c>
      <c r="G3431" t="str">
        <f>VLOOKUP($A3431,CATMUN!$B$2:$C$1123,2,0)</f>
        <v>Alto</v>
      </c>
      <c r="H3431" t="str">
        <f>VLOOKUP($A3431,CATMUN!$B$2:$D$1123,3,0)</f>
        <v>02 Nodos Estratégicos</v>
      </c>
      <c r="I3431">
        <f>VLOOKUP($A3431,CATMUN!$B$2:$G$1123,4,0)</f>
        <v>0</v>
      </c>
      <c r="J3431">
        <f>VLOOKUP($A3431,CATMUN!$B$2:$G$1123,6,0)</f>
        <v>12</v>
      </c>
      <c r="K3431" s="69">
        <v>31312.0636806</v>
      </c>
      <c r="L3431" s="69">
        <v>51216.30015750631</v>
      </c>
      <c r="M3431" s="271">
        <v>44.870435000000001</v>
      </c>
      <c r="N3431" s="69">
        <v>3586.8258364621051</v>
      </c>
      <c r="S3431" s="69">
        <v>3000</v>
      </c>
      <c r="T3431">
        <v>0</v>
      </c>
      <c r="U3431">
        <v>95.697999999999993</v>
      </c>
      <c r="V3431" s="51">
        <v>32109</v>
      </c>
      <c r="W3431" s="51">
        <v>1089896</v>
      </c>
      <c r="X3431" s="51">
        <v>274508</v>
      </c>
    </row>
    <row r="3432" spans="1:24" x14ac:dyDescent="0.2">
      <c r="A3432">
        <v>5045</v>
      </c>
      <c r="B3432" t="s">
        <v>2188</v>
      </c>
      <c r="C3432" t="s">
        <v>2176</v>
      </c>
      <c r="D3432">
        <v>2019</v>
      </c>
      <c r="E3432" t="str">
        <f t="shared" si="53"/>
        <v>50452019</v>
      </c>
      <c r="F3432">
        <v>124647</v>
      </c>
      <c r="G3432" t="str">
        <f>VLOOKUP($A3432,CATMUN!$B$2:$C$1123,2,0)</f>
        <v>Alto</v>
      </c>
      <c r="H3432" t="str">
        <f>VLOOKUP($A3432,CATMUN!$B$2:$D$1123,3,0)</f>
        <v>01 Ciudades Emergentes</v>
      </c>
      <c r="I3432">
        <f>VLOOKUP($A3432,CATMUN!$B$2:$G$1123,4,0)</f>
        <v>0</v>
      </c>
      <c r="J3432">
        <f>VLOOKUP($A3432,CATMUN!$B$2:$G$1123,6,0)</f>
        <v>13</v>
      </c>
      <c r="K3432" s="69">
        <v>12354.518</v>
      </c>
      <c r="L3432" s="69">
        <v>9037.7273568578566</v>
      </c>
      <c r="M3432" s="271">
        <v>820</v>
      </c>
      <c r="N3432" s="69">
        <v>486.24119621642848</v>
      </c>
      <c r="O3432" s="69">
        <v>2575</v>
      </c>
      <c r="Q3432">
        <v>1</v>
      </c>
      <c r="R3432">
        <v>32.244</v>
      </c>
      <c r="S3432" s="69">
        <v>61.8</v>
      </c>
      <c r="U3432">
        <v>59.887999999999998</v>
      </c>
      <c r="V3432" s="51">
        <v>14</v>
      </c>
      <c r="W3432" s="51">
        <v>930</v>
      </c>
      <c r="X3432" s="51">
        <v>1407</v>
      </c>
    </row>
    <row r="3433" spans="1:24" x14ac:dyDescent="0.2">
      <c r="A3433">
        <v>5154</v>
      </c>
      <c r="B3433" t="s">
        <v>2202</v>
      </c>
      <c r="C3433" t="s">
        <v>2176</v>
      </c>
      <c r="D3433">
        <v>2019</v>
      </c>
      <c r="E3433" t="str">
        <f t="shared" si="53"/>
        <v>51542019</v>
      </c>
      <c r="F3433">
        <v>93044</v>
      </c>
      <c r="G3433" t="str">
        <f>VLOOKUP($A3433,CATMUN!$B$2:$C$1123,2,0)</f>
        <v>Alto</v>
      </c>
      <c r="H3433" t="str">
        <f>VLOOKUP($A3433,CATMUN!$B$2:$D$1123,3,0)</f>
        <v>01 Ciudades Emergentes</v>
      </c>
      <c r="I3433">
        <f>VLOOKUP($A3433,CATMUN!$B$2:$G$1123,4,0)</f>
        <v>0</v>
      </c>
      <c r="J3433">
        <f>VLOOKUP($A3433,CATMUN!$B$2:$G$1123,6,0)</f>
        <v>13</v>
      </c>
      <c r="K3433" s="69">
        <v>3335</v>
      </c>
      <c r="L3433" s="69">
        <v>9037.7273568578566</v>
      </c>
      <c r="M3433" s="271">
        <v>220</v>
      </c>
      <c r="N3433" s="69">
        <v>486.24119621642848</v>
      </c>
      <c r="Q3433">
        <v>0</v>
      </c>
      <c r="S3433" s="69">
        <v>61.8</v>
      </c>
      <c r="T3433">
        <v>0</v>
      </c>
      <c r="V3433" s="51">
        <v>14</v>
      </c>
      <c r="W3433" s="51">
        <v>469</v>
      </c>
      <c r="X3433" s="51">
        <v>1407</v>
      </c>
    </row>
    <row r="3434" spans="1:24" x14ac:dyDescent="0.2">
      <c r="A3434">
        <v>5837</v>
      </c>
      <c r="B3434" t="s">
        <v>2269</v>
      </c>
      <c r="C3434" t="s">
        <v>2176</v>
      </c>
      <c r="D3434">
        <v>2019</v>
      </c>
      <c r="E3434" t="str">
        <f t="shared" si="53"/>
        <v>58372019</v>
      </c>
      <c r="F3434">
        <v>127565</v>
      </c>
      <c r="G3434" t="str">
        <f>VLOOKUP($A3434,CATMUN!$B$2:$C$1123,2,0)</f>
        <v>Medio</v>
      </c>
      <c r="H3434" t="str">
        <f>VLOOKUP($A3434,CATMUN!$B$2:$D$1123,3,0)</f>
        <v>01 Ciudades Emergentes</v>
      </c>
      <c r="I3434">
        <f>VLOOKUP($A3434,CATMUN!$B$2:$G$1123,4,0)</f>
        <v>0</v>
      </c>
      <c r="J3434">
        <f>VLOOKUP($A3434,CATMUN!$B$2:$G$1123,6,0)</f>
        <v>13</v>
      </c>
      <c r="K3434" s="69">
        <v>6155.5941800000001</v>
      </c>
      <c r="L3434" s="69">
        <v>9037.7273568578566</v>
      </c>
      <c r="M3434" s="271">
        <v>2209.2745099999997</v>
      </c>
      <c r="N3434" s="69">
        <v>486.24119621642848</v>
      </c>
      <c r="Q3434">
        <v>0</v>
      </c>
      <c r="R3434">
        <v>61.8</v>
      </c>
      <c r="S3434" s="69">
        <v>61.8</v>
      </c>
      <c r="T3434">
        <v>1</v>
      </c>
      <c r="U3434">
        <v>2.089</v>
      </c>
      <c r="V3434" s="51">
        <v>14</v>
      </c>
      <c r="W3434" s="51">
        <v>537</v>
      </c>
      <c r="X3434" s="51">
        <v>1407</v>
      </c>
    </row>
    <row r="3435" spans="1:24" x14ac:dyDescent="0.2">
      <c r="A3435">
        <v>5837</v>
      </c>
      <c r="B3435" t="s">
        <v>2269</v>
      </c>
      <c r="C3435" t="s">
        <v>2176</v>
      </c>
      <c r="D3435">
        <v>2019</v>
      </c>
      <c r="E3435" t="str">
        <f t="shared" si="53"/>
        <v>58372019</v>
      </c>
      <c r="F3435">
        <v>127565</v>
      </c>
      <c r="G3435" t="str">
        <f>VLOOKUP($A3435,CATMUN!$B$2:$C$1123,2,0)</f>
        <v>Medio</v>
      </c>
      <c r="H3435" t="str">
        <f>VLOOKUP($A3435,CATMUN!$B$2:$D$1123,3,0)</f>
        <v>01 Ciudades Emergentes</v>
      </c>
      <c r="I3435">
        <f>VLOOKUP($A3435,CATMUN!$B$2:$G$1123,4,0)</f>
        <v>0</v>
      </c>
      <c r="J3435">
        <f>VLOOKUP($A3435,CATMUN!$B$2:$G$1123,6,0)</f>
        <v>13</v>
      </c>
      <c r="K3435" s="69">
        <v>6155.5941800000001</v>
      </c>
      <c r="L3435" s="69">
        <v>9037.7273568578566</v>
      </c>
      <c r="M3435" s="271">
        <v>2209.2745099999997</v>
      </c>
      <c r="N3435" s="69">
        <v>486.24119621642848</v>
      </c>
      <c r="Q3435">
        <v>0</v>
      </c>
      <c r="R3435">
        <v>61.8</v>
      </c>
      <c r="S3435" s="69">
        <v>61.8</v>
      </c>
      <c r="T3435">
        <v>1</v>
      </c>
      <c r="U3435">
        <v>6.8000000000000005E-2</v>
      </c>
      <c r="V3435" s="51">
        <v>14</v>
      </c>
      <c r="W3435" s="51">
        <v>537</v>
      </c>
      <c r="X3435" s="51">
        <v>1407</v>
      </c>
    </row>
    <row r="3436" spans="1:24" x14ac:dyDescent="0.2">
      <c r="A3436">
        <v>15238</v>
      </c>
      <c r="B3436" t="s">
        <v>1320</v>
      </c>
      <c r="C3436" t="s">
        <v>1289</v>
      </c>
      <c r="D3436">
        <v>2019</v>
      </c>
      <c r="E3436" t="str">
        <f t="shared" si="53"/>
        <v>152382019</v>
      </c>
      <c r="F3436">
        <v>124780</v>
      </c>
      <c r="G3436" t="str">
        <f>VLOOKUP($A3436,CATMUN!$B$2:$C$1123,2,0)</f>
        <v>Alto</v>
      </c>
      <c r="H3436" t="str">
        <f>VLOOKUP($A3436,CATMUN!$B$2:$D$1123,3,0)</f>
        <v>01 Ciudades Emergentes</v>
      </c>
      <c r="I3436">
        <f>VLOOKUP($A3436,CATMUN!$B$2:$G$1123,4,0)</f>
        <v>0</v>
      </c>
      <c r="J3436">
        <f>VLOOKUP($A3436,CATMUN!$B$2:$G$1123,6,0)</f>
        <v>13</v>
      </c>
      <c r="K3436" s="69">
        <v>16215.729545</v>
      </c>
      <c r="L3436" s="69">
        <v>9037.7273568578566</v>
      </c>
      <c r="M3436" s="271">
        <v>100</v>
      </c>
      <c r="N3436" s="69">
        <v>486.24119621642848</v>
      </c>
      <c r="Q3436">
        <v>0</v>
      </c>
      <c r="S3436" s="69">
        <v>61.8</v>
      </c>
      <c r="T3436">
        <v>0</v>
      </c>
      <c r="U3436">
        <v>14.635860000000001</v>
      </c>
      <c r="V3436" s="51">
        <v>514</v>
      </c>
      <c r="W3436" s="51">
        <v>1071</v>
      </c>
      <c r="X3436" s="51">
        <v>1071</v>
      </c>
    </row>
    <row r="3437" spans="1:24" x14ac:dyDescent="0.2">
      <c r="A3437">
        <v>15759</v>
      </c>
      <c r="B3437" t="s">
        <v>1386</v>
      </c>
      <c r="C3437" t="s">
        <v>1289</v>
      </c>
      <c r="D3437">
        <v>2019</v>
      </c>
      <c r="E3437" t="str">
        <f t="shared" si="53"/>
        <v>157592019</v>
      </c>
      <c r="F3437">
        <v>129346</v>
      </c>
      <c r="G3437" t="str">
        <f>VLOOKUP($A3437,CATMUN!$B$2:$C$1123,2,0)</f>
        <v>Alto</v>
      </c>
      <c r="H3437" t="str">
        <f>VLOOKUP($A3437,CATMUN!$B$2:$D$1123,3,0)</f>
        <v>01 Ciudades Emergentes</v>
      </c>
      <c r="I3437">
        <f>VLOOKUP($A3437,CATMUN!$B$2:$G$1123,4,0)</f>
        <v>0</v>
      </c>
      <c r="J3437">
        <f>VLOOKUP($A3437,CATMUN!$B$2:$G$1123,6,0)</f>
        <v>13</v>
      </c>
      <c r="K3437" s="69">
        <v>18067.299692000001</v>
      </c>
      <c r="L3437" s="69">
        <v>9037.7273568578566</v>
      </c>
      <c r="M3437" s="271">
        <v>160</v>
      </c>
      <c r="N3437" s="69">
        <v>486.24119621642848</v>
      </c>
      <c r="Q3437">
        <v>0</v>
      </c>
      <c r="S3437" s="69">
        <v>61.8</v>
      </c>
      <c r="T3437">
        <v>0</v>
      </c>
      <c r="V3437" s="51">
        <v>2029</v>
      </c>
      <c r="W3437" s="51">
        <v>1256</v>
      </c>
      <c r="X3437" s="51">
        <v>14907</v>
      </c>
    </row>
    <row r="3438" spans="1:24" x14ac:dyDescent="0.2">
      <c r="A3438">
        <v>18001</v>
      </c>
      <c r="B3438" t="s">
        <v>1440</v>
      </c>
      <c r="C3438" t="s">
        <v>1439</v>
      </c>
      <c r="D3438">
        <v>2019</v>
      </c>
      <c r="E3438" t="str">
        <f t="shared" si="53"/>
        <v>180012019</v>
      </c>
      <c r="F3438">
        <v>170764</v>
      </c>
      <c r="G3438" t="str">
        <f>VLOOKUP($A3438,CATMUN!$B$2:$C$1123,2,0)</f>
        <v>Alto</v>
      </c>
      <c r="H3438" t="str">
        <f>VLOOKUP($A3438,CATMUN!$B$2:$D$1123,3,0)</f>
        <v>01 Ciudades Emergentes</v>
      </c>
      <c r="I3438">
        <f>VLOOKUP($A3438,CATMUN!$B$2:$G$1123,4,0)</f>
        <v>0</v>
      </c>
      <c r="J3438">
        <f>VLOOKUP($A3438,CATMUN!$B$2:$G$1123,6,0)</f>
        <v>13</v>
      </c>
      <c r="K3438" s="69">
        <v>14817.647059000001</v>
      </c>
      <c r="L3438" s="69">
        <v>9037.7273568578566</v>
      </c>
      <c r="M3438" s="271">
        <v>808</v>
      </c>
      <c r="N3438" s="69">
        <v>486.24119621642848</v>
      </c>
      <c r="O3438" s="69">
        <v>6.6790000000000003</v>
      </c>
      <c r="R3438">
        <v>1E-3</v>
      </c>
      <c r="S3438" s="69">
        <v>61.8</v>
      </c>
      <c r="T3438">
        <v>0</v>
      </c>
      <c r="V3438" s="51">
        <v>241</v>
      </c>
      <c r="W3438" s="51">
        <v>1014</v>
      </c>
      <c r="X3438" s="51">
        <v>2484</v>
      </c>
    </row>
    <row r="3439" spans="1:24" x14ac:dyDescent="0.2">
      <c r="A3439">
        <v>25307</v>
      </c>
      <c r="B3439" t="s">
        <v>1584</v>
      </c>
      <c r="C3439" t="s">
        <v>1549</v>
      </c>
      <c r="D3439">
        <v>2019</v>
      </c>
      <c r="E3439" t="str">
        <f t="shared" si="53"/>
        <v>253072019</v>
      </c>
      <c r="F3439">
        <v>105379</v>
      </c>
      <c r="G3439" t="str">
        <f>VLOOKUP($A3439,CATMUN!$B$2:$C$1123,2,0)</f>
        <v>Alto</v>
      </c>
      <c r="H3439" t="str">
        <f>VLOOKUP($A3439,CATMUN!$B$2:$D$1123,3,0)</f>
        <v>01 Ciudades Emergentes</v>
      </c>
      <c r="I3439">
        <f>VLOOKUP($A3439,CATMUN!$B$2:$G$1123,4,0)</f>
        <v>0</v>
      </c>
      <c r="J3439">
        <f>VLOOKUP($A3439,CATMUN!$B$2:$G$1123,6,0)</f>
        <v>13</v>
      </c>
      <c r="K3439" s="69">
        <v>26953</v>
      </c>
      <c r="L3439" s="69">
        <v>9037.7273568578566</v>
      </c>
      <c r="M3439" s="271">
        <v>1600</v>
      </c>
      <c r="N3439" s="69">
        <v>486.24119621642848</v>
      </c>
      <c r="O3439" s="69">
        <v>52</v>
      </c>
      <c r="Q3439">
        <v>1</v>
      </c>
      <c r="S3439" s="69">
        <v>61.8</v>
      </c>
      <c r="T3439">
        <v>0</v>
      </c>
      <c r="U3439">
        <v>10.925030000000001</v>
      </c>
      <c r="V3439" s="51">
        <v>32109</v>
      </c>
      <c r="W3439" s="51">
        <v>807</v>
      </c>
      <c r="X3439" s="51">
        <v>274508</v>
      </c>
    </row>
    <row r="3440" spans="1:24" x14ac:dyDescent="0.2">
      <c r="A3440">
        <v>27001</v>
      </c>
      <c r="B3440" t="s">
        <v>1665</v>
      </c>
      <c r="C3440" t="s">
        <v>1664</v>
      </c>
      <c r="D3440">
        <v>2019</v>
      </c>
      <c r="E3440" t="str">
        <f t="shared" si="53"/>
        <v>270012019</v>
      </c>
      <c r="F3440">
        <v>130042</v>
      </c>
      <c r="G3440" t="str">
        <f>VLOOKUP($A3440,CATMUN!$B$2:$C$1123,2,0)</f>
        <v>Medio</v>
      </c>
      <c r="H3440" t="str">
        <f>VLOOKUP($A3440,CATMUN!$B$2:$D$1123,3,0)</f>
        <v>01 Ciudades Emergentes</v>
      </c>
      <c r="I3440">
        <f>VLOOKUP($A3440,CATMUN!$B$2:$G$1123,4,0)</f>
        <v>0</v>
      </c>
      <c r="J3440">
        <f>VLOOKUP($A3440,CATMUN!$B$2:$G$1123,6,0)</f>
        <v>13</v>
      </c>
      <c r="K3440" s="69">
        <v>4034.2845299999999</v>
      </c>
      <c r="L3440" s="69">
        <v>9037.7273568578566</v>
      </c>
      <c r="M3440" s="271">
        <v>307.45476299999996</v>
      </c>
      <c r="N3440" s="69">
        <v>486.24119621642848</v>
      </c>
      <c r="Q3440">
        <v>0</v>
      </c>
      <c r="S3440" s="69">
        <v>61.8</v>
      </c>
      <c r="T3440">
        <v>0</v>
      </c>
      <c r="V3440" s="51">
        <v>241</v>
      </c>
      <c r="W3440" s="51">
        <v>223</v>
      </c>
      <c r="X3440" s="51">
        <v>2484</v>
      </c>
    </row>
    <row r="3441" spans="1:24" x14ac:dyDescent="0.2">
      <c r="A3441">
        <v>41551</v>
      </c>
      <c r="B3441" t="s">
        <v>1718</v>
      </c>
      <c r="C3441" t="s">
        <v>1694</v>
      </c>
      <c r="D3441">
        <v>2019</v>
      </c>
      <c r="E3441" t="str">
        <f t="shared" si="53"/>
        <v>415512019</v>
      </c>
      <c r="F3441">
        <v>126682</v>
      </c>
      <c r="G3441" t="str">
        <f>VLOOKUP($A3441,CATMUN!$B$2:$C$1123,2,0)</f>
        <v>Alto</v>
      </c>
      <c r="H3441" t="str">
        <f>VLOOKUP($A3441,CATMUN!$B$2:$D$1123,3,0)</f>
        <v>01 Ciudades Emergentes</v>
      </c>
      <c r="I3441">
        <f>VLOOKUP($A3441,CATMUN!$B$2:$G$1123,4,0)</f>
        <v>0</v>
      </c>
      <c r="J3441">
        <f>VLOOKUP($A3441,CATMUN!$B$2:$G$1123,6,0)</f>
        <v>13</v>
      </c>
      <c r="K3441" s="69">
        <v>7477.5250639199994</v>
      </c>
      <c r="L3441" s="69">
        <v>9037.7273568578566</v>
      </c>
      <c r="M3441" s="271">
        <v>27.473288</v>
      </c>
      <c r="N3441" s="69">
        <v>486.24119621642848</v>
      </c>
      <c r="O3441" s="69">
        <v>2.6</v>
      </c>
      <c r="S3441" s="69">
        <v>61.8</v>
      </c>
      <c r="T3441">
        <v>0</v>
      </c>
      <c r="V3441" s="51">
        <v>12</v>
      </c>
      <c r="W3441" s="51">
        <v>538</v>
      </c>
      <c r="X3441" s="51">
        <v>339</v>
      </c>
    </row>
    <row r="3442" spans="1:24" x14ac:dyDescent="0.2">
      <c r="A3442">
        <v>44430</v>
      </c>
      <c r="B3442" t="s">
        <v>1739</v>
      </c>
      <c r="C3442" t="s">
        <v>1730</v>
      </c>
      <c r="D3442">
        <v>2019</v>
      </c>
      <c r="E3442" t="str">
        <f t="shared" si="53"/>
        <v>444302019</v>
      </c>
      <c r="F3442">
        <v>178832</v>
      </c>
      <c r="G3442" t="str">
        <f>VLOOKUP($A3442,CATMUN!$B$2:$C$1123,2,0)</f>
        <v>Medio</v>
      </c>
      <c r="H3442" t="str">
        <f>VLOOKUP($A3442,CATMUN!$B$2:$D$1123,3,0)</f>
        <v>01 Ciudades Emergentes</v>
      </c>
      <c r="I3442">
        <f>VLOOKUP($A3442,CATMUN!$B$2:$G$1123,4,0)</f>
        <v>0</v>
      </c>
      <c r="J3442">
        <f>VLOOKUP($A3442,CATMUN!$B$2:$G$1123,6,0)</f>
        <v>13</v>
      </c>
      <c r="K3442" s="69">
        <v>2670</v>
      </c>
      <c r="L3442" s="69">
        <v>9037.7273568578566</v>
      </c>
      <c r="M3442" s="271">
        <v>37</v>
      </c>
      <c r="N3442" s="69">
        <v>486.24119621642848</v>
      </c>
      <c r="O3442" s="69">
        <v>50</v>
      </c>
      <c r="S3442" s="69">
        <v>61.8</v>
      </c>
      <c r="T3442">
        <v>0</v>
      </c>
      <c r="V3442" s="51">
        <v>14</v>
      </c>
      <c r="W3442" s="51">
        <v>425</v>
      </c>
      <c r="X3442" s="51">
        <v>1407</v>
      </c>
    </row>
    <row r="3443" spans="1:24" x14ac:dyDescent="0.2">
      <c r="A3443">
        <v>47189</v>
      </c>
      <c r="B3443" t="s">
        <v>1751</v>
      </c>
      <c r="C3443" t="s">
        <v>1744</v>
      </c>
      <c r="D3443">
        <v>2019</v>
      </c>
      <c r="E3443" t="str">
        <f t="shared" si="53"/>
        <v>471892019</v>
      </c>
      <c r="F3443">
        <v>122285</v>
      </c>
      <c r="G3443" t="str">
        <f>VLOOKUP($A3443,CATMUN!$B$2:$C$1123,2,0)</f>
        <v>Medio</v>
      </c>
      <c r="H3443" t="str">
        <f>VLOOKUP($A3443,CATMUN!$B$2:$D$1123,3,0)</f>
        <v>01 Ciudades Emergentes</v>
      </c>
      <c r="I3443">
        <f>VLOOKUP($A3443,CATMUN!$B$2:$G$1123,4,0)</f>
        <v>0</v>
      </c>
      <c r="J3443">
        <f>VLOOKUP($A3443,CATMUN!$B$2:$G$1123,6,0)</f>
        <v>13</v>
      </c>
      <c r="K3443" s="69">
        <v>1759.4152350000002</v>
      </c>
      <c r="L3443" s="69">
        <v>9037.7273568578566</v>
      </c>
      <c r="M3443" s="271">
        <v>15.72</v>
      </c>
      <c r="N3443" s="69">
        <v>486.24119621642848</v>
      </c>
      <c r="Q3443">
        <v>0</v>
      </c>
      <c r="S3443" s="69">
        <v>61.8</v>
      </c>
      <c r="T3443">
        <v>0</v>
      </c>
      <c r="V3443" s="51">
        <v>14</v>
      </c>
      <c r="W3443" s="51">
        <v>358</v>
      </c>
      <c r="X3443" s="51">
        <v>1407</v>
      </c>
    </row>
    <row r="3444" spans="1:24" x14ac:dyDescent="0.2">
      <c r="A3444">
        <v>52356</v>
      </c>
      <c r="B3444" t="s">
        <v>1823</v>
      </c>
      <c r="C3444" t="s">
        <v>1606</v>
      </c>
      <c r="D3444">
        <v>2019</v>
      </c>
      <c r="E3444" t="str">
        <f t="shared" si="53"/>
        <v>523562019</v>
      </c>
      <c r="F3444">
        <v>115992</v>
      </c>
      <c r="G3444" t="str">
        <f>VLOOKUP($A3444,CATMUN!$B$2:$C$1123,2,0)</f>
        <v>Bajo</v>
      </c>
      <c r="H3444" t="str">
        <f>VLOOKUP($A3444,CATMUN!$B$2:$D$1123,3,0)</f>
        <v>01 Ciudades Emergentes</v>
      </c>
      <c r="I3444">
        <f>VLOOKUP($A3444,CATMUN!$B$2:$G$1123,4,0)</f>
        <v>0</v>
      </c>
      <c r="J3444">
        <f>VLOOKUP($A3444,CATMUN!$B$2:$G$1123,6,0)</f>
        <v>13</v>
      </c>
      <c r="K3444" s="69">
        <v>9449.8947320000007</v>
      </c>
      <c r="L3444" s="69">
        <v>9037.7273568578566</v>
      </c>
      <c r="M3444" s="271">
        <v>497</v>
      </c>
      <c r="N3444" s="69">
        <v>486.24119621642848</v>
      </c>
      <c r="O3444" s="69">
        <v>1E-3</v>
      </c>
      <c r="Q3444">
        <v>0</v>
      </c>
      <c r="R3444">
        <v>1E-3</v>
      </c>
      <c r="S3444" s="69">
        <v>61.8</v>
      </c>
      <c r="T3444">
        <v>0</v>
      </c>
      <c r="V3444" s="51">
        <v>14</v>
      </c>
      <c r="W3444" s="51">
        <v>835</v>
      </c>
      <c r="X3444" s="51">
        <v>1407</v>
      </c>
    </row>
    <row r="3445" spans="1:24" x14ac:dyDescent="0.2">
      <c r="A3445">
        <v>52835</v>
      </c>
      <c r="B3445" t="s">
        <v>1852</v>
      </c>
      <c r="C3445" t="s">
        <v>1606</v>
      </c>
      <c r="D3445">
        <v>2019</v>
      </c>
      <c r="E3445" t="str">
        <f t="shared" si="53"/>
        <v>528352019</v>
      </c>
      <c r="F3445">
        <v>255783</v>
      </c>
      <c r="G3445" t="str">
        <f>VLOOKUP($A3445,CATMUN!$B$2:$C$1123,2,0)</f>
        <v>Bajo</v>
      </c>
      <c r="H3445" t="str">
        <f>VLOOKUP($A3445,CATMUN!$B$2:$D$1123,3,0)</f>
        <v>01 Ciudades Emergentes</v>
      </c>
      <c r="I3445">
        <f>VLOOKUP($A3445,CATMUN!$B$2:$G$1123,4,0)</f>
        <v>0</v>
      </c>
      <c r="J3445">
        <f>VLOOKUP($A3445,CATMUN!$B$2:$G$1123,6,0)</f>
        <v>13</v>
      </c>
      <c r="K3445" s="69">
        <v>3980.1579999999999</v>
      </c>
      <c r="L3445" s="69">
        <v>9037.7273568578566</v>
      </c>
      <c r="M3445" s="271">
        <v>32</v>
      </c>
      <c r="N3445" s="69">
        <v>486.24119621642848</v>
      </c>
      <c r="Q3445">
        <v>0</v>
      </c>
      <c r="S3445" s="69">
        <v>61.8</v>
      </c>
      <c r="T3445">
        <v>0</v>
      </c>
      <c r="V3445" s="51">
        <v>1</v>
      </c>
      <c r="W3445" s="51">
        <v>360</v>
      </c>
      <c r="X3445" s="51">
        <v>272</v>
      </c>
    </row>
    <row r="3446" spans="1:24" x14ac:dyDescent="0.2">
      <c r="A3446">
        <v>54498</v>
      </c>
      <c r="B3446" t="s">
        <v>1880</v>
      </c>
      <c r="C3446" t="s">
        <v>1855</v>
      </c>
      <c r="D3446">
        <v>2019</v>
      </c>
      <c r="E3446" t="str">
        <f t="shared" si="53"/>
        <v>544982019</v>
      </c>
      <c r="F3446">
        <v>124603</v>
      </c>
      <c r="G3446" t="str">
        <f>VLOOKUP($A3446,CATMUN!$B$2:$C$1123,2,0)</f>
        <v>Medio</v>
      </c>
      <c r="H3446" t="str">
        <f>VLOOKUP($A3446,CATMUN!$B$2:$D$1123,3,0)</f>
        <v>01 Ciudades Emergentes</v>
      </c>
      <c r="I3446">
        <f>VLOOKUP($A3446,CATMUN!$B$2:$G$1123,4,0)</f>
        <v>0</v>
      </c>
      <c r="J3446">
        <f>VLOOKUP($A3446,CATMUN!$B$2:$G$1123,6,0)</f>
        <v>13</v>
      </c>
      <c r="K3446" s="69">
        <v>3969.63571</v>
      </c>
      <c r="L3446" s="69">
        <v>9037.7273568578566</v>
      </c>
      <c r="M3446" s="271">
        <v>264.7543</v>
      </c>
      <c r="N3446" s="69">
        <v>486.24119621642848</v>
      </c>
      <c r="Q3446">
        <v>0</v>
      </c>
      <c r="S3446" s="69">
        <v>61.8</v>
      </c>
      <c r="T3446">
        <v>0</v>
      </c>
      <c r="V3446" s="51">
        <v>14</v>
      </c>
      <c r="W3446" s="51">
        <v>205</v>
      </c>
      <c r="X3446" s="51">
        <v>1407</v>
      </c>
    </row>
    <row r="3447" spans="1:24" x14ac:dyDescent="0.2">
      <c r="A3447">
        <v>66170</v>
      </c>
      <c r="B3447" t="s">
        <v>1909</v>
      </c>
      <c r="C3447" t="s">
        <v>1431</v>
      </c>
      <c r="D3447">
        <v>2019</v>
      </c>
      <c r="E3447" t="str">
        <f t="shared" si="53"/>
        <v>661702019</v>
      </c>
      <c r="F3447">
        <v>220771</v>
      </c>
      <c r="G3447" t="str">
        <f>VLOOKUP($A3447,CATMUN!$B$2:$C$1123,2,0)</f>
        <v>Alto</v>
      </c>
      <c r="H3447" t="str">
        <f>VLOOKUP($A3447,CATMUN!$B$2:$D$1123,3,0)</f>
        <v>01 Ciudades Emergentes</v>
      </c>
      <c r="I3447">
        <f>VLOOKUP($A3447,CATMUN!$B$2:$G$1123,4,0)</f>
        <v>0</v>
      </c>
      <c r="J3447">
        <f>VLOOKUP($A3447,CATMUN!$B$2:$G$1123,6,0)</f>
        <v>13</v>
      </c>
      <c r="K3447" s="69">
        <v>20465.396719</v>
      </c>
      <c r="L3447" s="69">
        <v>9037.7273568578566</v>
      </c>
      <c r="M3447" s="271">
        <v>898.48223899999994</v>
      </c>
      <c r="N3447" s="69">
        <v>486.24119621642848</v>
      </c>
      <c r="Q3447">
        <v>0</v>
      </c>
      <c r="S3447" s="69">
        <v>61.8</v>
      </c>
      <c r="T3447">
        <v>0</v>
      </c>
      <c r="U3447">
        <v>280.23399999999998</v>
      </c>
      <c r="V3447" s="51">
        <v>52</v>
      </c>
      <c r="W3447" s="51">
        <v>1635</v>
      </c>
      <c r="X3447" s="51">
        <v>339</v>
      </c>
    </row>
    <row r="3448" spans="1:24" x14ac:dyDescent="0.2">
      <c r="A3448">
        <v>66400</v>
      </c>
      <c r="B3448" t="s">
        <v>1912</v>
      </c>
      <c r="C3448" t="s">
        <v>1431</v>
      </c>
      <c r="D3448">
        <v>2019</v>
      </c>
      <c r="E3448" t="str">
        <f t="shared" si="53"/>
        <v>664002019</v>
      </c>
      <c r="F3448">
        <v>27916</v>
      </c>
      <c r="G3448" t="str">
        <f>VLOOKUP($A3448,CATMUN!$B$2:$C$1123,2,0)</f>
        <v>Medio</v>
      </c>
      <c r="H3448" t="str">
        <f>VLOOKUP($A3448,CATMUN!$B$2:$D$1123,3,0)</f>
        <v>01 Ciudades Emergentes</v>
      </c>
      <c r="I3448">
        <f>VLOOKUP($A3448,CATMUN!$B$2:$G$1123,4,0)</f>
        <v>0</v>
      </c>
      <c r="J3448">
        <f>VLOOKUP($A3448,CATMUN!$B$2:$G$1123,6,0)</f>
        <v>13</v>
      </c>
      <c r="K3448" s="69">
        <v>1771.0162175999999</v>
      </c>
      <c r="L3448" s="69">
        <v>9037.7273568578566</v>
      </c>
      <c r="M3448" s="271">
        <v>108.1907425</v>
      </c>
      <c r="N3448" s="69">
        <v>486.24119621642848</v>
      </c>
      <c r="Q3448">
        <v>0</v>
      </c>
      <c r="S3448" s="69">
        <v>61.8</v>
      </c>
      <c r="T3448">
        <v>0</v>
      </c>
      <c r="V3448" s="51">
        <v>10</v>
      </c>
      <c r="W3448" s="51">
        <v>89</v>
      </c>
      <c r="X3448" s="51">
        <v>506</v>
      </c>
    </row>
    <row r="3449" spans="1:24" x14ac:dyDescent="0.2">
      <c r="A3449">
        <v>68081</v>
      </c>
      <c r="B3449" t="s">
        <v>1925</v>
      </c>
      <c r="C3449" t="s">
        <v>1919</v>
      </c>
      <c r="D3449">
        <v>2019</v>
      </c>
      <c r="E3449" t="str">
        <f t="shared" si="53"/>
        <v>680812019</v>
      </c>
      <c r="F3449">
        <v>207494</v>
      </c>
      <c r="G3449" t="str">
        <f>VLOOKUP($A3449,CATMUN!$B$2:$C$1123,2,0)</f>
        <v>Alto</v>
      </c>
      <c r="H3449" t="str">
        <f>VLOOKUP($A3449,CATMUN!$B$2:$D$1123,3,0)</f>
        <v>01 Ciudades Emergentes</v>
      </c>
      <c r="I3449">
        <f>VLOOKUP($A3449,CATMUN!$B$2:$G$1123,4,0)</f>
        <v>0</v>
      </c>
      <c r="J3449">
        <f>VLOOKUP($A3449,CATMUN!$B$2:$G$1123,6,0)</f>
        <v>13</v>
      </c>
      <c r="K3449" s="69">
        <v>32750.07940083</v>
      </c>
      <c r="L3449" s="69">
        <v>9037.7273568578566</v>
      </c>
      <c r="M3449" s="271">
        <v>639.2626905599999</v>
      </c>
      <c r="N3449" s="69">
        <v>486.24119621642848</v>
      </c>
      <c r="Q3449">
        <v>0</v>
      </c>
      <c r="S3449" s="69">
        <v>61.8</v>
      </c>
      <c r="T3449">
        <v>0</v>
      </c>
      <c r="U3449">
        <v>6.08</v>
      </c>
      <c r="V3449" s="51">
        <v>14</v>
      </c>
      <c r="W3449" s="51">
        <v>15309</v>
      </c>
      <c r="X3449" s="51">
        <v>1407</v>
      </c>
    </row>
    <row r="3450" spans="1:24" x14ac:dyDescent="0.2">
      <c r="A3450">
        <v>76111</v>
      </c>
      <c r="B3450" t="s">
        <v>2074</v>
      </c>
      <c r="C3450" t="s">
        <v>2069</v>
      </c>
      <c r="D3450">
        <v>2019</v>
      </c>
      <c r="E3450" t="str">
        <f t="shared" si="53"/>
        <v>761112019</v>
      </c>
      <c r="F3450">
        <v>128316</v>
      </c>
      <c r="G3450" t="str">
        <f>VLOOKUP($A3450,CATMUN!$B$2:$C$1123,2,0)</f>
        <v>Alto</v>
      </c>
      <c r="H3450" t="str">
        <f>VLOOKUP($A3450,CATMUN!$B$2:$D$1123,3,0)</f>
        <v>01 Ciudades Emergentes</v>
      </c>
      <c r="I3450">
        <f>VLOOKUP($A3450,CATMUN!$B$2:$G$1123,4,0)</f>
        <v>0</v>
      </c>
      <c r="J3450">
        <f>VLOOKUP($A3450,CATMUN!$B$2:$G$1123,6,0)</f>
        <v>13</v>
      </c>
      <c r="K3450" s="69">
        <v>15059.05</v>
      </c>
      <c r="L3450" s="69">
        <v>9037.7273568578566</v>
      </c>
      <c r="M3450" s="271">
        <v>17.255004</v>
      </c>
      <c r="N3450" s="69">
        <v>486.24119621642848</v>
      </c>
      <c r="O3450" s="69">
        <v>1.6640000000000002E-2</v>
      </c>
      <c r="S3450" s="69">
        <v>61.8</v>
      </c>
      <c r="T3450">
        <v>0</v>
      </c>
      <c r="V3450" s="51">
        <v>241</v>
      </c>
      <c r="W3450" s="51">
        <v>1235</v>
      </c>
      <c r="X3450" s="51">
        <v>2484</v>
      </c>
    </row>
    <row r="3451" spans="1:24" x14ac:dyDescent="0.2">
      <c r="A3451">
        <v>76147</v>
      </c>
      <c r="B3451" t="s">
        <v>2078</v>
      </c>
      <c r="C3451" t="s">
        <v>2069</v>
      </c>
      <c r="D3451">
        <v>2019</v>
      </c>
      <c r="E3451" t="str">
        <f t="shared" si="53"/>
        <v>761472019</v>
      </c>
      <c r="F3451">
        <v>136596</v>
      </c>
      <c r="G3451" t="str">
        <f>VLOOKUP($A3451,CATMUN!$B$2:$C$1123,2,0)</f>
        <v>Alto</v>
      </c>
      <c r="H3451" t="str">
        <f>VLOOKUP($A3451,CATMUN!$B$2:$D$1123,3,0)</f>
        <v>01 Ciudades Emergentes</v>
      </c>
      <c r="I3451">
        <f>VLOOKUP($A3451,CATMUN!$B$2:$G$1123,4,0)</f>
        <v>0</v>
      </c>
      <c r="J3451">
        <f>VLOOKUP($A3451,CATMUN!$B$2:$G$1123,6,0)</f>
        <v>13</v>
      </c>
      <c r="K3451" s="69">
        <v>14855.097119999999</v>
      </c>
      <c r="L3451" s="69">
        <v>9037.7273568578566</v>
      </c>
      <c r="M3451" s="271">
        <v>494.52356400000002</v>
      </c>
      <c r="N3451" s="69">
        <v>486.24119621642848</v>
      </c>
      <c r="Q3451">
        <v>0</v>
      </c>
      <c r="S3451" s="69">
        <v>61.8</v>
      </c>
      <c r="T3451">
        <v>0</v>
      </c>
      <c r="V3451" s="51">
        <v>14</v>
      </c>
      <c r="W3451" s="51">
        <v>725</v>
      </c>
      <c r="X3451" s="51">
        <v>1407</v>
      </c>
    </row>
    <row r="3452" spans="1:24" x14ac:dyDescent="0.2">
      <c r="A3452">
        <v>81001</v>
      </c>
      <c r="B3452" t="s">
        <v>2104</v>
      </c>
      <c r="C3452" t="s">
        <v>2104</v>
      </c>
      <c r="D3452">
        <v>2019</v>
      </c>
      <c r="E3452" t="str">
        <f t="shared" si="53"/>
        <v>810012019</v>
      </c>
      <c r="F3452">
        <v>91875</v>
      </c>
      <c r="G3452" t="str">
        <f>VLOOKUP($A3452,CATMUN!$B$2:$C$1123,2,0)</f>
        <v>Medio</v>
      </c>
      <c r="H3452" t="str">
        <f>VLOOKUP($A3452,CATMUN!$B$2:$D$1123,3,0)</f>
        <v>01 Ciudades Emergentes</v>
      </c>
      <c r="I3452">
        <f>VLOOKUP($A3452,CATMUN!$B$2:$G$1123,4,0)</f>
        <v>0</v>
      </c>
      <c r="J3452">
        <f>VLOOKUP($A3452,CATMUN!$B$2:$G$1123,6,0)</f>
        <v>13</v>
      </c>
      <c r="K3452" s="69">
        <v>5400</v>
      </c>
      <c r="L3452" s="69">
        <v>9037.7273568578566</v>
      </c>
      <c r="M3452" s="271">
        <v>537.30465000000004</v>
      </c>
      <c r="N3452" s="69">
        <v>486.24119621642848</v>
      </c>
      <c r="Q3452">
        <v>0</v>
      </c>
      <c r="S3452" s="69">
        <v>61.8</v>
      </c>
      <c r="T3452">
        <v>0</v>
      </c>
      <c r="V3452" s="51">
        <v>14</v>
      </c>
      <c r="W3452" s="51">
        <v>714</v>
      </c>
      <c r="X3452" s="51">
        <v>1407</v>
      </c>
    </row>
    <row r="3453" spans="1:24" x14ac:dyDescent="0.2">
      <c r="A3453">
        <v>85001</v>
      </c>
      <c r="B3453" t="s">
        <v>2112</v>
      </c>
      <c r="C3453" t="s">
        <v>2111</v>
      </c>
      <c r="D3453">
        <v>2019</v>
      </c>
      <c r="E3453" t="str">
        <f t="shared" si="53"/>
        <v>850012019</v>
      </c>
      <c r="F3453">
        <v>173610</v>
      </c>
      <c r="G3453" t="str">
        <f>VLOOKUP($A3453,CATMUN!$B$2:$C$1123,2,0)</f>
        <v>Medio</v>
      </c>
      <c r="H3453" t="str">
        <f>VLOOKUP($A3453,CATMUN!$B$2:$D$1123,3,0)</f>
        <v>01 Ciudades Emergentes</v>
      </c>
      <c r="I3453">
        <f>VLOOKUP($A3453,CATMUN!$B$2:$G$1123,4,0)</f>
        <v>0</v>
      </c>
      <c r="J3453">
        <f>VLOOKUP($A3453,CATMUN!$B$2:$G$1123,6,0)</f>
        <v>13</v>
      </c>
      <c r="K3453" s="69">
        <v>15266.047105669999</v>
      </c>
      <c r="L3453" s="69">
        <v>9037.7273568578566</v>
      </c>
      <c r="M3453" s="271">
        <v>1204</v>
      </c>
      <c r="N3453" s="69">
        <v>486.24119621642848</v>
      </c>
      <c r="Q3453">
        <v>0</v>
      </c>
      <c r="S3453" s="69">
        <v>61.8</v>
      </c>
      <c r="T3453">
        <v>0</v>
      </c>
      <c r="V3453" s="51">
        <v>14</v>
      </c>
      <c r="W3453" s="51">
        <v>2766</v>
      </c>
      <c r="X3453" s="51">
        <v>1407</v>
      </c>
    </row>
    <row r="3454" spans="1:24" x14ac:dyDescent="0.2">
      <c r="A3454">
        <v>86001</v>
      </c>
      <c r="B3454" t="s">
        <v>2130</v>
      </c>
      <c r="C3454" t="s">
        <v>2129</v>
      </c>
      <c r="D3454">
        <v>2019</v>
      </c>
      <c r="E3454" t="str">
        <f t="shared" si="53"/>
        <v>860012019</v>
      </c>
      <c r="F3454">
        <v>57716</v>
      </c>
      <c r="G3454" t="str">
        <f>VLOOKUP($A3454,CATMUN!$B$2:$C$1123,2,0)</f>
        <v>Medio</v>
      </c>
      <c r="H3454" t="str">
        <f>VLOOKUP($A3454,CATMUN!$B$2:$D$1123,3,0)</f>
        <v>01 Ciudades Emergentes</v>
      </c>
      <c r="I3454">
        <f>VLOOKUP($A3454,CATMUN!$B$2:$G$1123,4,0)</f>
        <v>0</v>
      </c>
      <c r="J3454">
        <f>VLOOKUP($A3454,CATMUN!$B$2:$G$1123,6,0)</f>
        <v>13</v>
      </c>
      <c r="K3454" s="69">
        <v>2457.3177420000002</v>
      </c>
      <c r="L3454" s="69">
        <v>9037.7273568578566</v>
      </c>
      <c r="M3454" s="271">
        <v>172.670207</v>
      </c>
      <c r="N3454" s="69">
        <v>486.24119621642848</v>
      </c>
      <c r="Q3454">
        <v>0</v>
      </c>
      <c r="S3454" s="69">
        <v>61.8</v>
      </c>
      <c r="T3454">
        <v>0</v>
      </c>
      <c r="V3454" s="51">
        <v>241</v>
      </c>
      <c r="W3454" s="51">
        <v>216</v>
      </c>
      <c r="X3454" s="51">
        <v>2484</v>
      </c>
    </row>
    <row r="3455" spans="1:24" x14ac:dyDescent="0.2">
      <c r="A3455">
        <v>91001</v>
      </c>
      <c r="B3455" t="s">
        <v>2141</v>
      </c>
      <c r="C3455" t="s">
        <v>2140</v>
      </c>
      <c r="D3455">
        <v>2019</v>
      </c>
      <c r="E3455" t="str">
        <f t="shared" si="53"/>
        <v>910012019</v>
      </c>
      <c r="F3455">
        <v>48918</v>
      </c>
      <c r="G3455" t="str">
        <f>VLOOKUP($A3455,CATMUN!$B$2:$C$1123,2,0)</f>
        <v>Bajo</v>
      </c>
      <c r="H3455" t="str">
        <f>VLOOKUP($A3455,CATMUN!$B$2:$D$1123,3,0)</f>
        <v>01 Ciudades Emergentes</v>
      </c>
      <c r="I3455">
        <f>VLOOKUP($A3455,CATMUN!$B$2:$G$1123,4,0)</f>
        <v>0</v>
      </c>
      <c r="J3455">
        <f>VLOOKUP($A3455,CATMUN!$B$2:$G$1123,6,0)</f>
        <v>13</v>
      </c>
      <c r="K3455" s="69">
        <v>3625</v>
      </c>
      <c r="L3455" s="69">
        <v>9037.7273568578566</v>
      </c>
      <c r="M3455" s="271">
        <v>0.25</v>
      </c>
      <c r="N3455" s="69">
        <v>486.24119621642848</v>
      </c>
      <c r="Q3455">
        <v>0</v>
      </c>
      <c r="S3455" s="69">
        <v>61.8</v>
      </c>
      <c r="T3455">
        <v>0</v>
      </c>
      <c r="V3455" s="51">
        <v>1</v>
      </c>
      <c r="W3455" s="51">
        <v>257</v>
      </c>
      <c r="X3455" s="51">
        <v>272</v>
      </c>
    </row>
    <row r="3456" spans="1:24" x14ac:dyDescent="0.2">
      <c r="A3456">
        <v>94001</v>
      </c>
      <c r="B3456" t="s">
        <v>2151</v>
      </c>
      <c r="C3456" t="s">
        <v>2150</v>
      </c>
      <c r="D3456">
        <v>2019</v>
      </c>
      <c r="E3456" t="str">
        <f t="shared" si="53"/>
        <v>940012019</v>
      </c>
      <c r="F3456">
        <v>32673</v>
      </c>
      <c r="G3456" t="str">
        <f>VLOOKUP($A3456,CATMUN!$B$2:$C$1123,2,0)</f>
        <v>Medio</v>
      </c>
      <c r="H3456" t="str">
        <f>VLOOKUP($A3456,CATMUN!$B$2:$D$1123,3,0)</f>
        <v>01 Ciudades Emergentes</v>
      </c>
      <c r="I3456">
        <f>VLOOKUP($A3456,CATMUN!$B$2:$G$1123,4,0)</f>
        <v>0</v>
      </c>
      <c r="J3456">
        <f>VLOOKUP($A3456,CATMUN!$B$2:$G$1123,6,0)</f>
        <v>13</v>
      </c>
      <c r="K3456" s="69">
        <v>435.16845699999999</v>
      </c>
      <c r="L3456" s="69">
        <v>9037.7273568578566</v>
      </c>
      <c r="M3456" s="271">
        <v>27.312999999999999</v>
      </c>
      <c r="N3456" s="69">
        <v>486.24119621642848</v>
      </c>
      <c r="Q3456">
        <v>0</v>
      </c>
      <c r="S3456" s="69">
        <v>61.8</v>
      </c>
      <c r="T3456">
        <v>0</v>
      </c>
      <c r="V3456" s="51">
        <v>14</v>
      </c>
      <c r="W3456" s="51">
        <v>83</v>
      </c>
      <c r="X3456" s="51">
        <v>1407</v>
      </c>
    </row>
    <row r="3457" spans="1:24" x14ac:dyDescent="0.2">
      <c r="A3457">
        <v>95001</v>
      </c>
      <c r="B3457" t="s">
        <v>2160</v>
      </c>
      <c r="C3457" t="s">
        <v>2159</v>
      </c>
      <c r="D3457">
        <v>2019</v>
      </c>
      <c r="E3457" t="str">
        <f t="shared" si="53"/>
        <v>950012019</v>
      </c>
      <c r="F3457">
        <v>54333</v>
      </c>
      <c r="G3457" t="str">
        <f>VLOOKUP($A3457,CATMUN!$B$2:$C$1123,2,0)</f>
        <v>Medio</v>
      </c>
      <c r="H3457" t="str">
        <f>VLOOKUP($A3457,CATMUN!$B$2:$D$1123,3,0)</f>
        <v>01 Ciudades Emergentes</v>
      </c>
      <c r="I3457">
        <f>VLOOKUP($A3457,CATMUN!$B$2:$G$1123,4,0)</f>
        <v>0</v>
      </c>
      <c r="J3457">
        <f>VLOOKUP($A3457,CATMUN!$B$2:$G$1123,6,0)</f>
        <v>13</v>
      </c>
      <c r="K3457" s="69">
        <v>2000</v>
      </c>
      <c r="L3457" s="69">
        <v>9037.7273568578566</v>
      </c>
      <c r="M3457" s="271">
        <v>150.83483999999999</v>
      </c>
      <c r="N3457" s="69">
        <v>486.24119621642848</v>
      </c>
      <c r="Q3457">
        <v>0</v>
      </c>
      <c r="S3457" s="69">
        <v>61.8</v>
      </c>
      <c r="T3457">
        <v>0</v>
      </c>
      <c r="V3457" s="51">
        <v>14</v>
      </c>
      <c r="W3457" s="51">
        <v>193</v>
      </c>
      <c r="X3457" s="51">
        <v>1407</v>
      </c>
    </row>
    <row r="3458" spans="1:24" x14ac:dyDescent="0.2">
      <c r="A3458">
        <v>97001</v>
      </c>
      <c r="B3458" t="s">
        <v>2163</v>
      </c>
      <c r="C3458" t="s">
        <v>2162</v>
      </c>
      <c r="D3458">
        <v>2019</v>
      </c>
      <c r="E3458" t="str">
        <f t="shared" ref="E3458:E3521" si="54">A3458&amp;D3458</f>
        <v>970012019</v>
      </c>
      <c r="F3458">
        <v>31302</v>
      </c>
      <c r="G3458" t="str">
        <f>VLOOKUP($A3458,CATMUN!$B$2:$C$1123,2,0)</f>
        <v>Bajo</v>
      </c>
      <c r="H3458" t="str">
        <f>VLOOKUP($A3458,CATMUN!$B$2:$D$1123,3,0)</f>
        <v>01 Ciudades Emergentes</v>
      </c>
      <c r="I3458">
        <f>VLOOKUP($A3458,CATMUN!$B$2:$G$1123,4,0)</f>
        <v>0</v>
      </c>
      <c r="J3458">
        <f>VLOOKUP($A3458,CATMUN!$B$2:$G$1123,6,0)</f>
        <v>13</v>
      </c>
      <c r="K3458" s="69">
        <v>723.05730299999993</v>
      </c>
      <c r="L3458" s="69">
        <v>9037.7273568578566</v>
      </c>
      <c r="M3458" s="271">
        <v>46.315186000000004</v>
      </c>
      <c r="N3458" s="69">
        <v>486.24119621642848</v>
      </c>
      <c r="Q3458">
        <v>0</v>
      </c>
      <c r="S3458" s="69">
        <v>61.8</v>
      </c>
      <c r="T3458">
        <v>0</v>
      </c>
      <c r="U3458">
        <v>4.25</v>
      </c>
      <c r="V3458" s="51">
        <v>14</v>
      </c>
      <c r="W3458" s="51">
        <v>23</v>
      </c>
      <c r="X3458" s="51">
        <v>1407</v>
      </c>
    </row>
    <row r="3459" spans="1:24" x14ac:dyDescent="0.2">
      <c r="A3459">
        <v>99001</v>
      </c>
      <c r="B3459" t="s">
        <v>2170</v>
      </c>
      <c r="C3459" t="s">
        <v>2169</v>
      </c>
      <c r="D3459">
        <v>2019</v>
      </c>
      <c r="E3459" t="str">
        <f t="shared" si="54"/>
        <v>990012019</v>
      </c>
      <c r="F3459">
        <v>20474</v>
      </c>
      <c r="G3459" t="str">
        <f>VLOOKUP($A3459,CATMUN!$B$2:$C$1123,2,0)</f>
        <v>Medio</v>
      </c>
      <c r="H3459" t="str">
        <f>VLOOKUP($A3459,CATMUN!$B$2:$D$1123,3,0)</f>
        <v>01 Ciudades Emergentes</v>
      </c>
      <c r="I3459">
        <f>VLOOKUP($A3459,CATMUN!$B$2:$G$1123,4,0)</f>
        <v>0</v>
      </c>
      <c r="J3459">
        <f>VLOOKUP($A3459,CATMUN!$B$2:$G$1123,6,0)</f>
        <v>13</v>
      </c>
      <c r="K3459" s="69">
        <v>853.84</v>
      </c>
      <c r="L3459" s="69">
        <v>9037.7273568578566</v>
      </c>
      <c r="M3459" s="271">
        <v>10.4</v>
      </c>
      <c r="N3459" s="69">
        <v>486.24119621642848</v>
      </c>
      <c r="O3459" s="69">
        <v>9.9999999999999995E-7</v>
      </c>
      <c r="Q3459">
        <v>0</v>
      </c>
      <c r="S3459" s="69">
        <v>61.8</v>
      </c>
      <c r="T3459">
        <v>0</v>
      </c>
      <c r="V3459" s="51">
        <v>1</v>
      </c>
      <c r="W3459" s="51">
        <v>54</v>
      </c>
      <c r="X3459" s="51">
        <v>272</v>
      </c>
    </row>
    <row r="3460" spans="1:24" x14ac:dyDescent="0.2">
      <c r="A3460">
        <v>5030</v>
      </c>
      <c r="B3460" t="s">
        <v>2181</v>
      </c>
      <c r="C3460" t="s">
        <v>2176</v>
      </c>
      <c r="D3460">
        <v>2019</v>
      </c>
      <c r="E3460" t="str">
        <f t="shared" si="54"/>
        <v>50302019</v>
      </c>
      <c r="F3460">
        <v>30777</v>
      </c>
      <c r="G3460" t="str">
        <f>VLOOKUP($A3460,CATMUN!$B$2:$C$1123,2,0)</f>
        <v>Alto</v>
      </c>
      <c r="H3460" t="str">
        <f>VLOOKUP($A3460,CATMUN!$B$2:$D$1123,3,0)</f>
        <v>Municipios intermedios</v>
      </c>
      <c r="I3460">
        <f>VLOOKUP($A3460,CATMUN!$B$2:$G$1123,4,0)</f>
        <v>0</v>
      </c>
      <c r="J3460">
        <f>VLOOKUP($A3460,CATMUN!$B$2:$G$1123,6,0)</f>
        <v>14</v>
      </c>
      <c r="K3460" s="69">
        <v>1640.298335</v>
      </c>
      <c r="L3460" s="69">
        <v>1777</v>
      </c>
      <c r="M3460" s="271">
        <v>283.62969099999998</v>
      </c>
      <c r="N3460" s="69">
        <v>126.60922986637496</v>
      </c>
      <c r="P3460" s="69">
        <v>2</v>
      </c>
      <c r="Q3460">
        <v>0</v>
      </c>
      <c r="S3460" s="69">
        <v>1227.00431</v>
      </c>
      <c r="T3460">
        <v>0</v>
      </c>
      <c r="V3460" s="51">
        <v>12</v>
      </c>
      <c r="W3460" s="51">
        <v>144</v>
      </c>
      <c r="X3460" s="51">
        <v>339</v>
      </c>
    </row>
    <row r="3461" spans="1:24" x14ac:dyDescent="0.2">
      <c r="A3461">
        <v>5034</v>
      </c>
      <c r="B3461" t="s">
        <v>2183</v>
      </c>
      <c r="C3461" t="s">
        <v>2176</v>
      </c>
      <c r="D3461">
        <v>2019</v>
      </c>
      <c r="E3461" t="str">
        <f t="shared" si="54"/>
        <v>50342019</v>
      </c>
      <c r="F3461">
        <v>43713</v>
      </c>
      <c r="G3461" t="str">
        <f>VLOOKUP($A3461,CATMUN!$B$2:$C$1123,2,0)</f>
        <v>Medio</v>
      </c>
      <c r="H3461" t="str">
        <f>VLOOKUP($A3461,CATMUN!$B$2:$D$1123,3,0)</f>
        <v>Municipios intermedios</v>
      </c>
      <c r="I3461">
        <f>VLOOKUP($A3461,CATMUN!$B$2:$G$1123,4,0)</f>
        <v>0</v>
      </c>
      <c r="J3461">
        <f>VLOOKUP($A3461,CATMUN!$B$2:$G$1123,6,0)</f>
        <v>14</v>
      </c>
      <c r="K3461" s="69">
        <v>3055.1549929999996</v>
      </c>
      <c r="L3461" s="69">
        <v>1777</v>
      </c>
      <c r="M3461" s="271">
        <v>190</v>
      </c>
      <c r="N3461" s="69">
        <v>126.60922986637496</v>
      </c>
      <c r="P3461" s="69">
        <v>2</v>
      </c>
      <c r="Q3461">
        <v>0</v>
      </c>
      <c r="S3461" s="69">
        <v>1227.00431</v>
      </c>
      <c r="T3461">
        <v>0</v>
      </c>
      <c r="V3461" s="51">
        <v>12</v>
      </c>
      <c r="W3461" s="51">
        <v>259</v>
      </c>
      <c r="X3461" s="51">
        <v>339</v>
      </c>
    </row>
    <row r="3462" spans="1:24" x14ac:dyDescent="0.2">
      <c r="A3462">
        <v>5036</v>
      </c>
      <c r="B3462" t="s">
        <v>2184</v>
      </c>
      <c r="C3462" t="s">
        <v>2176</v>
      </c>
      <c r="D3462">
        <v>2019</v>
      </c>
      <c r="E3462" t="str">
        <f t="shared" si="54"/>
        <v>50362019</v>
      </c>
      <c r="F3462">
        <v>5790</v>
      </c>
      <c r="G3462" t="str">
        <f>VLOOKUP($A3462,CATMUN!$B$2:$C$1123,2,0)</f>
        <v>Bajo</v>
      </c>
      <c r="H3462" t="str">
        <f>VLOOKUP($A3462,CATMUN!$B$2:$D$1123,3,0)</f>
        <v>Municipios intermedios</v>
      </c>
      <c r="I3462">
        <f>VLOOKUP($A3462,CATMUN!$B$2:$G$1123,4,0)</f>
        <v>0</v>
      </c>
      <c r="J3462">
        <f>VLOOKUP($A3462,CATMUN!$B$2:$G$1123,6,0)</f>
        <v>14</v>
      </c>
      <c r="K3462" s="69">
        <v>508.64</v>
      </c>
      <c r="L3462" s="69">
        <v>1777</v>
      </c>
      <c r="M3462" s="271">
        <v>7.3890000000000002</v>
      </c>
      <c r="N3462" s="69">
        <v>126.60922986637496</v>
      </c>
      <c r="P3462" s="69">
        <v>2</v>
      </c>
      <c r="Q3462">
        <v>0</v>
      </c>
      <c r="S3462" s="69">
        <v>1227.00431</v>
      </c>
      <c r="T3462">
        <v>0</v>
      </c>
      <c r="V3462" s="51">
        <v>12</v>
      </c>
      <c r="W3462" s="51">
        <v>6</v>
      </c>
      <c r="X3462" s="51">
        <v>339</v>
      </c>
    </row>
    <row r="3463" spans="1:24" x14ac:dyDescent="0.2">
      <c r="A3463">
        <v>5051</v>
      </c>
      <c r="B3463" t="s">
        <v>2189</v>
      </c>
      <c r="C3463" t="s">
        <v>2176</v>
      </c>
      <c r="D3463">
        <v>2019</v>
      </c>
      <c r="E3463" t="str">
        <f t="shared" si="54"/>
        <v>50512019</v>
      </c>
      <c r="F3463">
        <v>29942</v>
      </c>
      <c r="G3463" t="str">
        <f>VLOOKUP($A3463,CATMUN!$B$2:$C$1123,2,0)</f>
        <v>Bajo</v>
      </c>
      <c r="H3463" t="str">
        <f>VLOOKUP($A3463,CATMUN!$B$2:$D$1123,3,0)</f>
        <v>Municipios intermedios</v>
      </c>
      <c r="I3463">
        <f>VLOOKUP($A3463,CATMUN!$B$2:$G$1123,4,0)</f>
        <v>0</v>
      </c>
      <c r="J3463">
        <f>VLOOKUP($A3463,CATMUN!$B$2:$G$1123,6,0)</f>
        <v>14</v>
      </c>
      <c r="K3463" s="69">
        <v>828.69899999999996</v>
      </c>
      <c r="L3463" s="69">
        <v>1777</v>
      </c>
      <c r="M3463" s="271">
        <v>20</v>
      </c>
      <c r="N3463" s="69">
        <v>126.60922986637496</v>
      </c>
      <c r="Q3463">
        <v>1</v>
      </c>
      <c r="S3463" s="69">
        <v>1227.00431</v>
      </c>
      <c r="T3463">
        <v>0</v>
      </c>
      <c r="V3463" s="51">
        <v>12</v>
      </c>
      <c r="W3463" s="51">
        <v>42</v>
      </c>
      <c r="X3463" s="51">
        <v>339</v>
      </c>
    </row>
    <row r="3464" spans="1:24" x14ac:dyDescent="0.2">
      <c r="A3464">
        <v>5091</v>
      </c>
      <c r="B3464" t="s">
        <v>2192</v>
      </c>
      <c r="C3464" t="s">
        <v>2176</v>
      </c>
      <c r="D3464">
        <v>2019</v>
      </c>
      <c r="E3464" t="str">
        <f t="shared" si="54"/>
        <v>50912019</v>
      </c>
      <c r="F3464">
        <v>10274</v>
      </c>
      <c r="G3464" t="str">
        <f>VLOOKUP($A3464,CATMUN!$B$2:$C$1123,2,0)</f>
        <v>Medio</v>
      </c>
      <c r="H3464" t="str">
        <f>VLOOKUP($A3464,CATMUN!$B$2:$D$1123,3,0)</f>
        <v>Municipios intermedios</v>
      </c>
      <c r="I3464">
        <f>VLOOKUP($A3464,CATMUN!$B$2:$G$1123,4,0)</f>
        <v>0</v>
      </c>
      <c r="J3464">
        <f>VLOOKUP($A3464,CATMUN!$B$2:$G$1123,6,0)</f>
        <v>14</v>
      </c>
      <c r="K3464" s="69">
        <v>945.40819399999998</v>
      </c>
      <c r="L3464" s="69">
        <v>1777</v>
      </c>
      <c r="M3464" s="271">
        <v>10.679655</v>
      </c>
      <c r="N3464" s="69">
        <v>126.60922986637496</v>
      </c>
      <c r="Q3464">
        <v>0</v>
      </c>
      <c r="S3464" s="69">
        <v>1227.00431</v>
      </c>
      <c r="T3464">
        <v>0</v>
      </c>
      <c r="V3464" s="51">
        <v>12</v>
      </c>
      <c r="W3464" s="51">
        <v>19</v>
      </c>
      <c r="X3464" s="51">
        <v>339</v>
      </c>
    </row>
    <row r="3465" spans="1:24" x14ac:dyDescent="0.2">
      <c r="A3465">
        <v>5093</v>
      </c>
      <c r="B3465" t="s">
        <v>1926</v>
      </c>
      <c r="C3465" t="s">
        <v>2176</v>
      </c>
      <c r="D3465">
        <v>2019</v>
      </c>
      <c r="E3465" t="str">
        <f t="shared" si="54"/>
        <v>50932019</v>
      </c>
      <c r="F3465">
        <v>15736</v>
      </c>
      <c r="G3465" t="str">
        <f>VLOOKUP($A3465,CATMUN!$B$2:$C$1123,2,0)</f>
        <v>Bajo</v>
      </c>
      <c r="H3465" t="str">
        <f>VLOOKUP($A3465,CATMUN!$B$2:$D$1123,3,0)</f>
        <v>Municipios intermedios</v>
      </c>
      <c r="I3465">
        <f>VLOOKUP($A3465,CATMUN!$B$2:$G$1123,4,0)</f>
        <v>0</v>
      </c>
      <c r="J3465">
        <f>VLOOKUP($A3465,CATMUN!$B$2:$G$1123,6,0)</f>
        <v>14</v>
      </c>
      <c r="K3465" s="69">
        <v>293.48173400000002</v>
      </c>
      <c r="L3465" s="69">
        <v>1777</v>
      </c>
      <c r="M3465" s="271">
        <v>22.300830999999999</v>
      </c>
      <c r="N3465" s="69">
        <v>126.60922986637496</v>
      </c>
      <c r="Q3465">
        <v>0</v>
      </c>
      <c r="S3465" s="69">
        <v>1227.00431</v>
      </c>
      <c r="T3465">
        <v>0</v>
      </c>
      <c r="V3465" s="51">
        <v>12</v>
      </c>
      <c r="W3465" s="51">
        <v>32</v>
      </c>
      <c r="X3465" s="51">
        <v>339</v>
      </c>
    </row>
    <row r="3466" spans="1:24" x14ac:dyDescent="0.2">
      <c r="A3466">
        <v>5145</v>
      </c>
      <c r="B3466" t="s">
        <v>2199</v>
      </c>
      <c r="C3466" t="s">
        <v>2176</v>
      </c>
      <c r="D3466">
        <v>2019</v>
      </c>
      <c r="E3466" t="str">
        <f t="shared" si="54"/>
        <v>51452019</v>
      </c>
      <c r="F3466">
        <v>4670</v>
      </c>
      <c r="G3466" t="str">
        <f>VLOOKUP($A3466,CATMUN!$B$2:$C$1123,2,0)</f>
        <v>Medio</v>
      </c>
      <c r="H3466" t="str">
        <f>VLOOKUP($A3466,CATMUN!$B$2:$D$1123,3,0)</f>
        <v>Municipios intermedios</v>
      </c>
      <c r="I3466">
        <f>VLOOKUP($A3466,CATMUN!$B$2:$G$1123,4,0)</f>
        <v>0</v>
      </c>
      <c r="J3466">
        <f>VLOOKUP($A3466,CATMUN!$B$2:$G$1123,6,0)</f>
        <v>14</v>
      </c>
      <c r="K3466" s="69">
        <v>380</v>
      </c>
      <c r="L3466" s="69">
        <v>1777</v>
      </c>
      <c r="M3466" s="271"/>
      <c r="N3466" s="69">
        <v>126.60922986637496</v>
      </c>
      <c r="Q3466">
        <v>0</v>
      </c>
      <c r="S3466" s="69">
        <v>1227.00431</v>
      </c>
      <c r="T3466">
        <v>0</v>
      </c>
      <c r="V3466" s="51">
        <v>12</v>
      </c>
      <c r="W3466" s="51">
        <v>2</v>
      </c>
      <c r="X3466" s="51">
        <v>339</v>
      </c>
    </row>
    <row r="3467" spans="1:24" x14ac:dyDescent="0.2">
      <c r="A3467">
        <v>5147</v>
      </c>
      <c r="B3467" t="s">
        <v>2200</v>
      </c>
      <c r="C3467" t="s">
        <v>2176</v>
      </c>
      <c r="D3467">
        <v>2019</v>
      </c>
      <c r="E3467" t="str">
        <f t="shared" si="54"/>
        <v>51472019</v>
      </c>
      <c r="F3467">
        <v>49659</v>
      </c>
      <c r="G3467" t="str">
        <f>VLOOKUP($A3467,CATMUN!$B$2:$C$1123,2,0)</f>
        <v>Alto</v>
      </c>
      <c r="H3467" t="str">
        <f>VLOOKUP($A3467,CATMUN!$B$2:$D$1123,3,0)</f>
        <v>Municipios intermedios</v>
      </c>
      <c r="I3467">
        <f>VLOOKUP($A3467,CATMUN!$B$2:$G$1123,4,0)</f>
        <v>0</v>
      </c>
      <c r="J3467">
        <f>VLOOKUP($A3467,CATMUN!$B$2:$G$1123,6,0)</f>
        <v>14</v>
      </c>
      <c r="K3467" s="69">
        <v>3387.6168913699998</v>
      </c>
      <c r="L3467" s="69">
        <v>1777</v>
      </c>
      <c r="M3467" s="271">
        <v>141.43799834999999</v>
      </c>
      <c r="N3467" s="69">
        <v>126.60922986637496</v>
      </c>
      <c r="Q3467">
        <v>0</v>
      </c>
      <c r="S3467" s="69">
        <v>1227.00431</v>
      </c>
      <c r="T3467">
        <v>0</v>
      </c>
      <c r="V3467" s="51">
        <v>12</v>
      </c>
      <c r="W3467" s="51">
        <v>155</v>
      </c>
      <c r="X3467" s="51">
        <v>339</v>
      </c>
    </row>
    <row r="3468" spans="1:24" x14ac:dyDescent="0.2">
      <c r="A3468">
        <v>5148</v>
      </c>
      <c r="B3468" t="s">
        <v>2212</v>
      </c>
      <c r="C3468" t="s">
        <v>2176</v>
      </c>
      <c r="D3468">
        <v>2019</v>
      </c>
      <c r="E3468" t="str">
        <f t="shared" si="54"/>
        <v>51482019</v>
      </c>
      <c r="F3468">
        <v>61122</v>
      </c>
      <c r="G3468" t="str">
        <f>VLOOKUP($A3468,CATMUN!$B$2:$C$1123,2,0)</f>
        <v>Alto</v>
      </c>
      <c r="H3468" t="str">
        <f>VLOOKUP($A3468,CATMUN!$B$2:$D$1123,3,0)</f>
        <v>Otros Sistemas de Ciudades</v>
      </c>
      <c r="I3468">
        <f>VLOOKUP($A3468,CATMUN!$B$2:$G$1123,4,0)</f>
        <v>0</v>
      </c>
      <c r="J3468">
        <f>VLOOKUP($A3468,CATMUN!$B$2:$G$1123,6,0)</f>
        <v>14</v>
      </c>
      <c r="K3468" s="69">
        <v>10164.683998</v>
      </c>
      <c r="L3468" s="69">
        <v>1777</v>
      </c>
      <c r="M3468" s="271">
        <v>2838.7546519999996</v>
      </c>
      <c r="N3468" s="69">
        <v>553.9857883333334</v>
      </c>
      <c r="O3468" s="69">
        <v>0</v>
      </c>
      <c r="R3468">
        <v>100</v>
      </c>
      <c r="S3468" s="69">
        <v>2060</v>
      </c>
      <c r="V3468" s="51">
        <v>52</v>
      </c>
      <c r="W3468" s="51">
        <v>198</v>
      </c>
      <c r="X3468" s="51">
        <v>339</v>
      </c>
    </row>
    <row r="3469" spans="1:24" x14ac:dyDescent="0.2">
      <c r="A3469">
        <v>5172</v>
      </c>
      <c r="B3469" t="s">
        <v>2203</v>
      </c>
      <c r="C3469" t="s">
        <v>2176</v>
      </c>
      <c r="D3469">
        <v>2019</v>
      </c>
      <c r="E3469" t="str">
        <f t="shared" si="54"/>
        <v>51722019</v>
      </c>
      <c r="F3469">
        <v>58684</v>
      </c>
      <c r="G3469" t="str">
        <f>VLOOKUP($A3469,CATMUN!$B$2:$C$1123,2,0)</f>
        <v>Medio</v>
      </c>
      <c r="H3469" t="str">
        <f>VLOOKUP($A3469,CATMUN!$B$2:$D$1123,3,0)</f>
        <v>Municipios intermedios</v>
      </c>
      <c r="I3469">
        <f>VLOOKUP($A3469,CATMUN!$B$2:$G$1123,4,0)</f>
        <v>0</v>
      </c>
      <c r="J3469">
        <f>VLOOKUP($A3469,CATMUN!$B$2:$G$1123,6,0)</f>
        <v>14</v>
      </c>
      <c r="K3469" s="69">
        <v>3519.7939999999999</v>
      </c>
      <c r="L3469" s="69">
        <v>1777</v>
      </c>
      <c r="M3469" s="271">
        <v>86.567999999999998</v>
      </c>
      <c r="N3469" s="69">
        <v>126.60922986637496</v>
      </c>
      <c r="Q3469">
        <v>1</v>
      </c>
      <c r="S3469" s="69">
        <v>1227.00431</v>
      </c>
      <c r="T3469">
        <v>0</v>
      </c>
      <c r="V3469" s="51">
        <v>10</v>
      </c>
      <c r="W3469" s="51">
        <v>180</v>
      </c>
      <c r="X3469" s="51">
        <v>506</v>
      </c>
    </row>
    <row r="3470" spans="1:24" x14ac:dyDescent="0.2">
      <c r="A3470">
        <v>5190</v>
      </c>
      <c r="B3470" t="s">
        <v>2204</v>
      </c>
      <c r="C3470" t="s">
        <v>2176</v>
      </c>
      <c r="D3470">
        <v>2019</v>
      </c>
      <c r="E3470" t="str">
        <f t="shared" si="54"/>
        <v>51902019</v>
      </c>
      <c r="F3470">
        <v>9844</v>
      </c>
      <c r="G3470" t="str">
        <f>VLOOKUP($A3470,CATMUN!$B$2:$C$1123,2,0)</f>
        <v>Medio</v>
      </c>
      <c r="H3470" t="str">
        <f>VLOOKUP($A3470,CATMUN!$B$2:$D$1123,3,0)</f>
        <v>Municipios intermedios</v>
      </c>
      <c r="I3470">
        <f>VLOOKUP($A3470,CATMUN!$B$2:$G$1123,4,0)</f>
        <v>0</v>
      </c>
      <c r="J3470">
        <f>VLOOKUP($A3470,CATMUN!$B$2:$G$1123,6,0)</f>
        <v>14</v>
      </c>
      <c r="K3470" s="69">
        <v>874.23028099999999</v>
      </c>
      <c r="L3470" s="69">
        <v>1777</v>
      </c>
      <c r="M3470" s="271">
        <v>16.125137000000002</v>
      </c>
      <c r="N3470" s="69">
        <v>126.60922986637496</v>
      </c>
      <c r="Q3470">
        <v>0</v>
      </c>
      <c r="S3470" s="69">
        <v>1227.00431</v>
      </c>
      <c r="T3470">
        <v>0</v>
      </c>
      <c r="U3470">
        <v>4.883</v>
      </c>
      <c r="V3470" s="51">
        <v>10</v>
      </c>
      <c r="W3470" s="51">
        <v>49</v>
      </c>
      <c r="X3470" s="51">
        <v>506</v>
      </c>
    </row>
    <row r="3471" spans="1:24" x14ac:dyDescent="0.2">
      <c r="A3471">
        <v>5209</v>
      </c>
      <c r="B3471" t="s">
        <v>1752</v>
      </c>
      <c r="C3471" t="s">
        <v>2176</v>
      </c>
      <c r="D3471">
        <v>2019</v>
      </c>
      <c r="E3471" t="str">
        <f t="shared" si="54"/>
        <v>52092019</v>
      </c>
      <c r="F3471">
        <v>21504</v>
      </c>
      <c r="G3471" t="str">
        <f>VLOOKUP($A3471,CATMUN!$B$2:$C$1123,2,0)</f>
        <v>Alto</v>
      </c>
      <c r="H3471" t="str">
        <f>VLOOKUP($A3471,CATMUN!$B$2:$D$1123,3,0)</f>
        <v>Municipios intermedios</v>
      </c>
      <c r="I3471">
        <f>VLOOKUP($A3471,CATMUN!$B$2:$G$1123,4,0)</f>
        <v>0</v>
      </c>
      <c r="J3471">
        <f>VLOOKUP($A3471,CATMUN!$B$2:$G$1123,6,0)</f>
        <v>14</v>
      </c>
      <c r="K3471" s="69">
        <v>1238.700568</v>
      </c>
      <c r="L3471" s="69">
        <v>1777</v>
      </c>
      <c r="M3471" s="271">
        <v>40</v>
      </c>
      <c r="N3471" s="69">
        <v>126.60922986637496</v>
      </c>
      <c r="Q3471">
        <v>0</v>
      </c>
      <c r="S3471" s="69">
        <v>1227.00431</v>
      </c>
      <c r="T3471">
        <v>0</v>
      </c>
      <c r="V3471" s="51">
        <v>12</v>
      </c>
      <c r="W3471" s="51">
        <v>50</v>
      </c>
      <c r="X3471" s="51">
        <v>339</v>
      </c>
    </row>
    <row r="3472" spans="1:24" x14ac:dyDescent="0.2">
      <c r="A3472">
        <v>5212</v>
      </c>
      <c r="B3472" t="s">
        <v>2207</v>
      </c>
      <c r="C3472" t="s">
        <v>2176</v>
      </c>
      <c r="D3472">
        <v>2019</v>
      </c>
      <c r="E3472" t="str">
        <f t="shared" si="54"/>
        <v>52122019</v>
      </c>
      <c r="F3472">
        <v>80000</v>
      </c>
      <c r="G3472" t="str">
        <f>VLOOKUP($A3472,CATMUN!$B$2:$C$1123,2,0)</f>
        <v>Alto</v>
      </c>
      <c r="H3472" t="str">
        <f>VLOOKUP($A3472,CATMUN!$B$2:$D$1123,3,0)</f>
        <v>Otros Sistemas de Ciudades</v>
      </c>
      <c r="I3472">
        <f>VLOOKUP($A3472,CATMUN!$B$2:$G$1123,4,0)</f>
        <v>0</v>
      </c>
      <c r="J3472">
        <f>VLOOKUP($A3472,CATMUN!$B$2:$G$1123,6,0)</f>
        <v>14</v>
      </c>
      <c r="K3472" s="69">
        <v>8371.6592249999994</v>
      </c>
      <c r="L3472" s="69">
        <v>1777</v>
      </c>
      <c r="M3472" s="271">
        <v>1280.3768770000001</v>
      </c>
      <c r="N3472" s="69">
        <v>553.9857883333334</v>
      </c>
      <c r="S3472" s="69">
        <v>2060</v>
      </c>
      <c r="T3472">
        <v>0</v>
      </c>
      <c r="U3472">
        <v>25.57</v>
      </c>
      <c r="V3472" s="51">
        <v>52</v>
      </c>
      <c r="W3472" s="51">
        <v>951</v>
      </c>
      <c r="X3472" s="51">
        <v>339</v>
      </c>
    </row>
    <row r="3473" spans="1:24" x14ac:dyDescent="0.2">
      <c r="A3473">
        <v>5237</v>
      </c>
      <c r="B3473" t="s">
        <v>2209</v>
      </c>
      <c r="C3473" t="s">
        <v>2176</v>
      </c>
      <c r="D3473">
        <v>2019</v>
      </c>
      <c r="E3473" t="str">
        <f t="shared" si="54"/>
        <v>52372019</v>
      </c>
      <c r="F3473">
        <v>19332</v>
      </c>
      <c r="G3473" t="str">
        <f>VLOOKUP($A3473,CATMUN!$B$2:$C$1123,2,0)</f>
        <v>Alto</v>
      </c>
      <c r="H3473" t="str">
        <f>VLOOKUP($A3473,CATMUN!$B$2:$D$1123,3,0)</f>
        <v>Municipios intermedios</v>
      </c>
      <c r="I3473">
        <f>VLOOKUP($A3473,CATMUN!$B$2:$G$1123,4,0)</f>
        <v>0</v>
      </c>
      <c r="J3473">
        <f>VLOOKUP($A3473,CATMUN!$B$2:$G$1123,6,0)</f>
        <v>14</v>
      </c>
      <c r="K3473" s="69">
        <v>2268.9243064699999</v>
      </c>
      <c r="L3473" s="69">
        <v>1777</v>
      </c>
      <c r="M3473" s="271">
        <v>110</v>
      </c>
      <c r="N3473" s="69">
        <v>126.60922986637496</v>
      </c>
      <c r="Q3473">
        <v>0</v>
      </c>
      <c r="S3473" s="69">
        <v>1227.00431</v>
      </c>
      <c r="T3473">
        <v>0</v>
      </c>
      <c r="U3473">
        <v>3.9420000000000002</v>
      </c>
      <c r="V3473" s="51">
        <v>12</v>
      </c>
      <c r="W3473" s="51">
        <v>134</v>
      </c>
      <c r="X3473" s="51">
        <v>339</v>
      </c>
    </row>
    <row r="3474" spans="1:24" x14ac:dyDescent="0.2">
      <c r="A3474">
        <v>5250</v>
      </c>
      <c r="B3474" t="s">
        <v>2211</v>
      </c>
      <c r="C3474" t="s">
        <v>2176</v>
      </c>
      <c r="D3474">
        <v>2019</v>
      </c>
      <c r="E3474" t="str">
        <f t="shared" si="54"/>
        <v>52502019</v>
      </c>
      <c r="F3474">
        <v>52925</v>
      </c>
      <c r="G3474" t="str">
        <f>VLOOKUP($A3474,CATMUN!$B$2:$C$1123,2,0)</f>
        <v>Medio</v>
      </c>
      <c r="H3474" t="str">
        <f>VLOOKUP($A3474,CATMUN!$B$2:$D$1123,3,0)</f>
        <v>Municipios intermedios</v>
      </c>
      <c r="I3474">
        <f>VLOOKUP($A3474,CATMUN!$B$2:$G$1123,4,0)</f>
        <v>0</v>
      </c>
      <c r="J3474">
        <f>VLOOKUP($A3474,CATMUN!$B$2:$G$1123,6,0)</f>
        <v>14</v>
      </c>
      <c r="K3474" s="69">
        <v>563.26294700000005</v>
      </c>
      <c r="L3474" s="69">
        <v>1777</v>
      </c>
      <c r="M3474" s="271">
        <v>5</v>
      </c>
      <c r="N3474" s="69">
        <v>126.60922986637496</v>
      </c>
      <c r="Q3474">
        <v>0</v>
      </c>
      <c r="S3474" s="69">
        <v>1227.00431</v>
      </c>
      <c r="T3474">
        <v>0</v>
      </c>
      <c r="V3474" s="51">
        <v>12</v>
      </c>
      <c r="W3474" s="51">
        <v>66</v>
      </c>
      <c r="X3474" s="51">
        <v>339</v>
      </c>
    </row>
    <row r="3475" spans="1:24" x14ac:dyDescent="0.2">
      <c r="A3475">
        <v>5313</v>
      </c>
      <c r="B3475" t="s">
        <v>1585</v>
      </c>
      <c r="C3475" t="s">
        <v>2176</v>
      </c>
      <c r="D3475">
        <v>2019</v>
      </c>
      <c r="E3475" t="str">
        <f t="shared" si="54"/>
        <v>53132019</v>
      </c>
      <c r="F3475">
        <v>9870</v>
      </c>
      <c r="G3475" t="str">
        <f>VLOOKUP($A3475,CATMUN!$B$2:$C$1123,2,0)</f>
        <v>Medio</v>
      </c>
      <c r="H3475" t="str">
        <f>VLOOKUP($A3475,CATMUN!$B$2:$D$1123,3,0)</f>
        <v>Municipios intermedios</v>
      </c>
      <c r="I3475">
        <f>VLOOKUP($A3475,CATMUN!$B$2:$G$1123,4,0)</f>
        <v>0</v>
      </c>
      <c r="J3475">
        <f>VLOOKUP($A3475,CATMUN!$B$2:$G$1123,6,0)</f>
        <v>14</v>
      </c>
      <c r="K3475" s="69">
        <v>309</v>
      </c>
      <c r="L3475" s="69">
        <v>1777</v>
      </c>
      <c r="M3475" s="271">
        <v>22</v>
      </c>
      <c r="N3475" s="69">
        <v>126.60922986637496</v>
      </c>
      <c r="Q3475">
        <v>0</v>
      </c>
      <c r="S3475" s="69">
        <v>1227.00431</v>
      </c>
      <c r="T3475">
        <v>0</v>
      </c>
      <c r="V3475" s="51">
        <v>12</v>
      </c>
      <c r="W3475" s="51">
        <v>12</v>
      </c>
      <c r="X3475" s="51">
        <v>339</v>
      </c>
    </row>
    <row r="3476" spans="1:24" x14ac:dyDescent="0.2">
      <c r="A3476">
        <v>5318</v>
      </c>
      <c r="B3476" t="s">
        <v>2223</v>
      </c>
      <c r="C3476" t="s">
        <v>2176</v>
      </c>
      <c r="D3476">
        <v>2019</v>
      </c>
      <c r="E3476" t="str">
        <f t="shared" si="54"/>
        <v>53182019</v>
      </c>
      <c r="F3476">
        <v>56774</v>
      </c>
      <c r="G3476" t="str">
        <f>VLOOKUP($A3476,CATMUN!$B$2:$C$1123,2,0)</f>
        <v>Alto</v>
      </c>
      <c r="H3476" t="str">
        <f>VLOOKUP($A3476,CATMUN!$B$2:$D$1123,3,0)</f>
        <v>Otros Sistemas de Ciudades</v>
      </c>
      <c r="I3476">
        <f>VLOOKUP($A3476,CATMUN!$B$2:$G$1123,4,0)</f>
        <v>0</v>
      </c>
      <c r="J3476">
        <f>VLOOKUP($A3476,CATMUN!$B$2:$G$1123,6,0)</f>
        <v>14</v>
      </c>
      <c r="K3476" s="69">
        <v>9929.7655549999999</v>
      </c>
      <c r="L3476" s="69">
        <v>1777</v>
      </c>
      <c r="M3476" s="271">
        <v>5639.7003550000009</v>
      </c>
      <c r="N3476" s="69">
        <v>553.9857883333334</v>
      </c>
      <c r="O3476" s="69">
        <v>0.102446</v>
      </c>
      <c r="R3476">
        <v>1000</v>
      </c>
      <c r="S3476" s="69">
        <v>2060</v>
      </c>
      <c r="T3476">
        <v>0</v>
      </c>
      <c r="U3476">
        <v>6.4870000000000001</v>
      </c>
      <c r="V3476" s="51">
        <v>34</v>
      </c>
      <c r="W3476" s="51">
        <v>243</v>
      </c>
      <c r="X3476" s="51">
        <v>506</v>
      </c>
    </row>
    <row r="3477" spans="1:24" x14ac:dyDescent="0.2">
      <c r="A3477">
        <v>5321</v>
      </c>
      <c r="B3477" t="s">
        <v>2224</v>
      </c>
      <c r="C3477" t="s">
        <v>2176</v>
      </c>
      <c r="D3477">
        <v>2019</v>
      </c>
      <c r="E3477" t="str">
        <f t="shared" si="54"/>
        <v>53212019</v>
      </c>
      <c r="F3477">
        <v>8548</v>
      </c>
      <c r="G3477" t="str">
        <f>VLOOKUP($A3477,CATMUN!$B$2:$C$1123,2,0)</f>
        <v>Alto</v>
      </c>
      <c r="H3477" t="str">
        <f>VLOOKUP($A3477,CATMUN!$B$2:$D$1123,3,0)</f>
        <v>Municipios intermedios</v>
      </c>
      <c r="I3477">
        <f>VLOOKUP($A3477,CATMUN!$B$2:$G$1123,4,0)</f>
        <v>0</v>
      </c>
      <c r="J3477">
        <f>VLOOKUP($A3477,CATMUN!$B$2:$G$1123,6,0)</f>
        <v>14</v>
      </c>
      <c r="K3477" s="69">
        <v>2430.2352940000001</v>
      </c>
      <c r="L3477" s="69">
        <v>1777</v>
      </c>
      <c r="M3477" s="271">
        <v>255</v>
      </c>
      <c r="N3477" s="69">
        <v>126.60922986637496</v>
      </c>
      <c r="Q3477">
        <v>0</v>
      </c>
      <c r="S3477" s="69">
        <v>1227.00431</v>
      </c>
      <c r="T3477">
        <v>0</v>
      </c>
      <c r="U3477">
        <v>38.313000000000002</v>
      </c>
      <c r="V3477" s="51">
        <v>10</v>
      </c>
      <c r="W3477" s="51">
        <v>60</v>
      </c>
      <c r="X3477" s="51">
        <v>506</v>
      </c>
    </row>
    <row r="3478" spans="1:24" x14ac:dyDescent="0.2">
      <c r="A3478">
        <v>5347</v>
      </c>
      <c r="B3478" t="s">
        <v>2225</v>
      </c>
      <c r="C3478" t="s">
        <v>2176</v>
      </c>
      <c r="D3478">
        <v>2019</v>
      </c>
      <c r="E3478" t="str">
        <f t="shared" si="54"/>
        <v>53472019</v>
      </c>
      <c r="F3478">
        <v>5400</v>
      </c>
      <c r="G3478" t="str">
        <f>VLOOKUP($A3478,CATMUN!$B$2:$C$1123,2,0)</f>
        <v>Medio</v>
      </c>
      <c r="H3478" t="str">
        <f>VLOOKUP($A3478,CATMUN!$B$2:$D$1123,3,0)</f>
        <v>Municipios intermedios</v>
      </c>
      <c r="I3478">
        <f>VLOOKUP($A3478,CATMUN!$B$2:$G$1123,4,0)</f>
        <v>0</v>
      </c>
      <c r="J3478">
        <f>VLOOKUP($A3478,CATMUN!$B$2:$G$1123,6,0)</f>
        <v>14</v>
      </c>
      <c r="K3478" s="69">
        <v>495.85133300000001</v>
      </c>
      <c r="L3478" s="69">
        <v>1777</v>
      </c>
      <c r="M3478" s="271">
        <v>30</v>
      </c>
      <c r="N3478" s="69">
        <v>126.60922986637496</v>
      </c>
      <c r="Q3478">
        <v>0</v>
      </c>
      <c r="S3478" s="69">
        <v>1227.00431</v>
      </c>
      <c r="T3478">
        <v>0</v>
      </c>
      <c r="V3478" s="51">
        <v>12</v>
      </c>
      <c r="W3478" s="51">
        <v>14</v>
      </c>
      <c r="X3478" s="51">
        <v>339</v>
      </c>
    </row>
    <row r="3479" spans="1:24" x14ac:dyDescent="0.2">
      <c r="A3479">
        <v>5353</v>
      </c>
      <c r="B3479" t="s">
        <v>2226</v>
      </c>
      <c r="C3479" t="s">
        <v>2176</v>
      </c>
      <c r="D3479">
        <v>2019</v>
      </c>
      <c r="E3479" t="str">
        <f t="shared" si="54"/>
        <v>53532019</v>
      </c>
      <c r="F3479">
        <v>5530</v>
      </c>
      <c r="G3479" t="str">
        <f>VLOOKUP($A3479,CATMUN!$B$2:$C$1123,2,0)</f>
        <v>Bajo</v>
      </c>
      <c r="H3479" t="str">
        <f>VLOOKUP($A3479,CATMUN!$B$2:$D$1123,3,0)</f>
        <v>Municipios intermedios</v>
      </c>
      <c r="I3479">
        <f>VLOOKUP($A3479,CATMUN!$B$2:$G$1123,4,0)</f>
        <v>0</v>
      </c>
      <c r="J3479">
        <f>VLOOKUP($A3479,CATMUN!$B$2:$G$1123,6,0)</f>
        <v>14</v>
      </c>
      <c r="K3479" s="69">
        <v>364.94553499999995</v>
      </c>
      <c r="L3479" s="69">
        <v>1777</v>
      </c>
      <c r="M3479" s="271">
        <v>35.666555580000001</v>
      </c>
      <c r="N3479" s="69">
        <v>126.60922986637496</v>
      </c>
      <c r="Q3479">
        <v>0</v>
      </c>
      <c r="R3479">
        <v>0</v>
      </c>
      <c r="S3479" s="69">
        <v>1227.00431</v>
      </c>
      <c r="T3479">
        <v>0</v>
      </c>
      <c r="V3479" s="51">
        <v>12</v>
      </c>
      <c r="W3479" s="51">
        <v>21</v>
      </c>
      <c r="X3479" s="51">
        <v>339</v>
      </c>
    </row>
    <row r="3480" spans="1:24" x14ac:dyDescent="0.2">
      <c r="A3480">
        <v>5364</v>
      </c>
      <c r="B3480" t="s">
        <v>2229</v>
      </c>
      <c r="C3480" t="s">
        <v>2176</v>
      </c>
      <c r="D3480">
        <v>2019</v>
      </c>
      <c r="E3480" t="str">
        <f t="shared" si="54"/>
        <v>53642019</v>
      </c>
      <c r="F3480">
        <v>14662</v>
      </c>
      <c r="G3480" t="str">
        <f>VLOOKUP($A3480,CATMUN!$B$2:$C$1123,2,0)</f>
        <v>Medio</v>
      </c>
      <c r="H3480" t="str">
        <f>VLOOKUP($A3480,CATMUN!$B$2:$D$1123,3,0)</f>
        <v>Municipios intermedios</v>
      </c>
      <c r="I3480">
        <f>VLOOKUP($A3480,CATMUN!$B$2:$G$1123,4,0)</f>
        <v>0</v>
      </c>
      <c r="J3480">
        <f>VLOOKUP($A3480,CATMUN!$B$2:$G$1123,6,0)</f>
        <v>14</v>
      </c>
      <c r="K3480" s="69">
        <v>1000</v>
      </c>
      <c r="L3480" s="69">
        <v>1777</v>
      </c>
      <c r="M3480" s="271">
        <v>50</v>
      </c>
      <c r="N3480" s="69">
        <v>126.60922986637496</v>
      </c>
      <c r="Q3480">
        <v>0</v>
      </c>
      <c r="S3480" s="69">
        <v>1227.00431</v>
      </c>
      <c r="T3480">
        <v>0</v>
      </c>
      <c r="V3480" s="51">
        <v>12</v>
      </c>
      <c r="W3480" s="51">
        <v>52</v>
      </c>
      <c r="X3480" s="51">
        <v>339</v>
      </c>
    </row>
    <row r="3481" spans="1:24" x14ac:dyDescent="0.2">
      <c r="A3481">
        <v>5368</v>
      </c>
      <c r="B3481" t="s">
        <v>1334</v>
      </c>
      <c r="C3481" t="s">
        <v>2176</v>
      </c>
      <c r="D3481">
        <v>2019</v>
      </c>
      <c r="E3481" t="str">
        <f t="shared" si="54"/>
        <v>53682019</v>
      </c>
      <c r="F3481">
        <v>13637</v>
      </c>
      <c r="G3481" t="str">
        <f>VLOOKUP($A3481,CATMUN!$B$2:$C$1123,2,0)</f>
        <v>Medio</v>
      </c>
      <c r="H3481" t="str">
        <f>VLOOKUP($A3481,CATMUN!$B$2:$D$1123,3,0)</f>
        <v>Municipios intermedios</v>
      </c>
      <c r="I3481">
        <f>VLOOKUP($A3481,CATMUN!$B$2:$G$1123,4,0)</f>
        <v>0</v>
      </c>
      <c r="J3481">
        <f>VLOOKUP($A3481,CATMUN!$B$2:$G$1123,6,0)</f>
        <v>14</v>
      </c>
      <c r="K3481" s="69">
        <v>1631.6536019999999</v>
      </c>
      <c r="L3481" s="69">
        <v>1777</v>
      </c>
      <c r="M3481" s="271">
        <v>171.08514099999999</v>
      </c>
      <c r="N3481" s="69">
        <v>126.60922986637496</v>
      </c>
      <c r="Q3481">
        <v>0</v>
      </c>
      <c r="S3481" s="69">
        <v>1227.00431</v>
      </c>
      <c r="T3481">
        <v>0</v>
      </c>
      <c r="V3481" s="51">
        <v>12</v>
      </c>
      <c r="W3481" s="51">
        <v>44</v>
      </c>
      <c r="X3481" s="51">
        <v>339</v>
      </c>
    </row>
    <row r="3482" spans="1:24" x14ac:dyDescent="0.2">
      <c r="A3482">
        <v>5390</v>
      </c>
      <c r="B3482" t="s">
        <v>2232</v>
      </c>
      <c r="C3482" t="s">
        <v>2176</v>
      </c>
      <c r="D3482">
        <v>2019</v>
      </c>
      <c r="E3482" t="str">
        <f t="shared" si="54"/>
        <v>53902019</v>
      </c>
      <c r="F3482">
        <v>8298</v>
      </c>
      <c r="G3482" t="str">
        <f>VLOOKUP($A3482,CATMUN!$B$2:$C$1123,2,0)</f>
        <v>Alto</v>
      </c>
      <c r="H3482" t="str">
        <f>VLOOKUP($A3482,CATMUN!$B$2:$D$1123,3,0)</f>
        <v>Municipios intermedios</v>
      </c>
      <c r="I3482">
        <f>VLOOKUP($A3482,CATMUN!$B$2:$G$1123,4,0)</f>
        <v>0</v>
      </c>
      <c r="J3482">
        <f>VLOOKUP($A3482,CATMUN!$B$2:$G$1123,6,0)</f>
        <v>14</v>
      </c>
      <c r="K3482" s="69">
        <v>2141.8455469999999</v>
      </c>
      <c r="L3482" s="69">
        <v>1777</v>
      </c>
      <c r="M3482" s="271">
        <v>1.315347</v>
      </c>
      <c r="N3482" s="69">
        <v>126.60922986637496</v>
      </c>
      <c r="S3482" s="69">
        <v>1227.00431</v>
      </c>
      <c r="T3482">
        <v>0</v>
      </c>
      <c r="V3482" s="51">
        <v>3</v>
      </c>
      <c r="W3482" s="51">
        <v>29</v>
      </c>
      <c r="X3482" s="51">
        <v>114</v>
      </c>
    </row>
    <row r="3483" spans="1:24" x14ac:dyDescent="0.2">
      <c r="A3483">
        <v>5400</v>
      </c>
      <c r="B3483" t="s">
        <v>1828</v>
      </c>
      <c r="C3483" t="s">
        <v>2176</v>
      </c>
      <c r="D3483">
        <v>2019</v>
      </c>
      <c r="E3483" t="str">
        <f t="shared" si="54"/>
        <v>54002019</v>
      </c>
      <c r="F3483">
        <v>21963</v>
      </c>
      <c r="G3483" t="str">
        <f>VLOOKUP($A3483,CATMUN!$B$2:$C$1123,2,0)</f>
        <v>Alto</v>
      </c>
      <c r="H3483" t="str">
        <f>VLOOKUP($A3483,CATMUN!$B$2:$D$1123,3,0)</f>
        <v>Municipios intermedios</v>
      </c>
      <c r="I3483">
        <f>VLOOKUP($A3483,CATMUN!$B$2:$G$1123,4,0)</f>
        <v>0</v>
      </c>
      <c r="J3483">
        <f>VLOOKUP($A3483,CATMUN!$B$2:$G$1123,6,0)</f>
        <v>14</v>
      </c>
      <c r="K3483" s="69">
        <v>2043.8765689999998</v>
      </c>
      <c r="L3483" s="69">
        <v>1777</v>
      </c>
      <c r="M3483" s="271">
        <v>157.04997</v>
      </c>
      <c r="N3483" s="69">
        <v>126.60922986637496</v>
      </c>
      <c r="O3483" s="69">
        <v>0</v>
      </c>
      <c r="S3483" s="69">
        <v>1227.00431</v>
      </c>
      <c r="T3483">
        <v>0</v>
      </c>
      <c r="V3483" s="51">
        <v>12</v>
      </c>
      <c r="W3483" s="51">
        <v>105</v>
      </c>
      <c r="X3483" s="51">
        <v>339</v>
      </c>
    </row>
    <row r="3484" spans="1:24" x14ac:dyDescent="0.2">
      <c r="A3484">
        <v>5440</v>
      </c>
      <c r="B3484" t="s">
        <v>2235</v>
      </c>
      <c r="C3484" t="s">
        <v>2176</v>
      </c>
      <c r="D3484">
        <v>2019</v>
      </c>
      <c r="E3484" t="str">
        <f t="shared" si="54"/>
        <v>54402019</v>
      </c>
      <c r="F3484">
        <v>66399</v>
      </c>
      <c r="G3484" t="str">
        <f>VLOOKUP($A3484,CATMUN!$B$2:$C$1123,2,0)</f>
        <v>Alto</v>
      </c>
      <c r="H3484" t="str">
        <f>VLOOKUP($A3484,CATMUN!$B$2:$D$1123,3,0)</f>
        <v>Otros Sistemas de Ciudades</v>
      </c>
      <c r="I3484">
        <f>VLOOKUP($A3484,CATMUN!$B$2:$G$1123,4,0)</f>
        <v>0</v>
      </c>
      <c r="J3484">
        <f>VLOOKUP($A3484,CATMUN!$B$2:$G$1123,6,0)</f>
        <v>14</v>
      </c>
      <c r="K3484" s="69">
        <v>7030.8651140000002</v>
      </c>
      <c r="L3484" s="69">
        <v>1777</v>
      </c>
      <c r="M3484" s="271">
        <v>1600</v>
      </c>
      <c r="N3484" s="69">
        <v>553.9857883333334</v>
      </c>
      <c r="O3484" s="69">
        <v>0</v>
      </c>
      <c r="R3484">
        <v>0</v>
      </c>
      <c r="S3484" s="69">
        <v>2060</v>
      </c>
      <c r="U3484">
        <v>2.528</v>
      </c>
      <c r="V3484" s="51">
        <v>52</v>
      </c>
      <c r="W3484" s="51">
        <v>225</v>
      </c>
      <c r="X3484" s="51">
        <v>339</v>
      </c>
    </row>
    <row r="3485" spans="1:24" x14ac:dyDescent="0.2">
      <c r="A3485">
        <v>5440</v>
      </c>
      <c r="B3485" t="s">
        <v>2235</v>
      </c>
      <c r="C3485" t="s">
        <v>2176</v>
      </c>
      <c r="D3485">
        <v>2019</v>
      </c>
      <c r="E3485" t="str">
        <f t="shared" si="54"/>
        <v>54402019</v>
      </c>
      <c r="F3485">
        <v>66399</v>
      </c>
      <c r="G3485" t="str">
        <f>VLOOKUP($A3485,CATMUN!$B$2:$C$1123,2,0)</f>
        <v>Alto</v>
      </c>
      <c r="H3485" t="str">
        <f>VLOOKUP($A3485,CATMUN!$B$2:$D$1123,3,0)</f>
        <v>Otros Sistemas de Ciudades</v>
      </c>
      <c r="I3485">
        <f>VLOOKUP($A3485,CATMUN!$B$2:$G$1123,4,0)</f>
        <v>0</v>
      </c>
      <c r="J3485">
        <f>VLOOKUP($A3485,CATMUN!$B$2:$G$1123,6,0)</f>
        <v>14</v>
      </c>
      <c r="K3485" s="69">
        <v>7030.8651140000002</v>
      </c>
      <c r="L3485" s="69">
        <v>1777</v>
      </c>
      <c r="M3485" s="271">
        <v>1600</v>
      </c>
      <c r="N3485" s="69">
        <v>553.9857883333334</v>
      </c>
      <c r="O3485" s="69">
        <v>0</v>
      </c>
      <c r="R3485">
        <v>0</v>
      </c>
      <c r="S3485" s="69">
        <v>2060</v>
      </c>
      <c r="U3485">
        <v>107.40600000000001</v>
      </c>
      <c r="V3485" s="51">
        <v>52</v>
      </c>
      <c r="W3485" s="51">
        <v>225</v>
      </c>
      <c r="X3485" s="51">
        <v>339</v>
      </c>
    </row>
    <row r="3486" spans="1:24" x14ac:dyDescent="0.2">
      <c r="A3486">
        <v>5467</v>
      </c>
      <c r="B3486" t="s">
        <v>2236</v>
      </c>
      <c r="C3486" t="s">
        <v>2176</v>
      </c>
      <c r="D3486">
        <v>2019</v>
      </c>
      <c r="E3486" t="str">
        <f t="shared" si="54"/>
        <v>54672019</v>
      </c>
      <c r="F3486">
        <v>6635</v>
      </c>
      <c r="G3486" t="str">
        <f>VLOOKUP($A3486,CATMUN!$B$2:$C$1123,2,0)</f>
        <v>Medio</v>
      </c>
      <c r="H3486" t="str">
        <f>VLOOKUP($A3486,CATMUN!$B$2:$D$1123,3,0)</f>
        <v>Municipios intermedios</v>
      </c>
      <c r="I3486">
        <f>VLOOKUP($A3486,CATMUN!$B$2:$G$1123,4,0)</f>
        <v>0</v>
      </c>
      <c r="J3486">
        <f>VLOOKUP($A3486,CATMUN!$B$2:$G$1123,6,0)</f>
        <v>14</v>
      </c>
      <c r="K3486" s="69">
        <v>249.28068599999997</v>
      </c>
      <c r="L3486" s="69">
        <v>1777</v>
      </c>
      <c r="M3486" s="271">
        <v>22.390460999999998</v>
      </c>
      <c r="N3486" s="69">
        <v>126.60922986637496</v>
      </c>
      <c r="Q3486">
        <v>0</v>
      </c>
      <c r="S3486" s="69">
        <v>1227.00431</v>
      </c>
      <c r="T3486">
        <v>0</v>
      </c>
      <c r="V3486" s="51">
        <v>12</v>
      </c>
      <c r="W3486" s="51">
        <v>7</v>
      </c>
      <c r="X3486" s="51">
        <v>339</v>
      </c>
    </row>
    <row r="3487" spans="1:24" x14ac:dyDescent="0.2">
      <c r="A3487">
        <v>5541</v>
      </c>
      <c r="B3487" t="s">
        <v>2213</v>
      </c>
      <c r="C3487" t="s">
        <v>2176</v>
      </c>
      <c r="D3487">
        <v>2019</v>
      </c>
      <c r="E3487" t="str">
        <f t="shared" si="54"/>
        <v>55412019</v>
      </c>
      <c r="F3487">
        <v>21427</v>
      </c>
      <c r="G3487" t="str">
        <f>VLOOKUP($A3487,CATMUN!$B$2:$C$1123,2,0)</f>
        <v>Medio</v>
      </c>
      <c r="H3487" t="str">
        <f>VLOOKUP($A3487,CATMUN!$B$2:$D$1123,3,0)</f>
        <v>Municipios intermedios</v>
      </c>
      <c r="I3487">
        <f>VLOOKUP($A3487,CATMUN!$B$2:$G$1123,4,0)</f>
        <v>0</v>
      </c>
      <c r="J3487">
        <f>VLOOKUP($A3487,CATMUN!$B$2:$G$1123,6,0)</f>
        <v>14</v>
      </c>
      <c r="K3487" s="69">
        <v>1353.0149730000001</v>
      </c>
      <c r="L3487" s="69">
        <v>1777</v>
      </c>
      <c r="M3487" s="271">
        <v>385.98728299999999</v>
      </c>
      <c r="N3487" s="69">
        <v>126.60922986637496</v>
      </c>
      <c r="Q3487">
        <v>0</v>
      </c>
      <c r="R3487">
        <v>110</v>
      </c>
      <c r="S3487" s="69">
        <v>1227.00431</v>
      </c>
      <c r="V3487" s="51">
        <v>12</v>
      </c>
      <c r="W3487" s="51">
        <v>21</v>
      </c>
      <c r="X3487" s="51">
        <v>339</v>
      </c>
    </row>
    <row r="3488" spans="1:24" x14ac:dyDescent="0.2">
      <c r="A3488">
        <v>5576</v>
      </c>
      <c r="B3488" t="s">
        <v>2243</v>
      </c>
      <c r="C3488" t="s">
        <v>2176</v>
      </c>
      <c r="D3488">
        <v>2019</v>
      </c>
      <c r="E3488" t="str">
        <f t="shared" si="54"/>
        <v>55762019</v>
      </c>
      <c r="F3488">
        <v>8681</v>
      </c>
      <c r="G3488" t="str">
        <f>VLOOKUP($A3488,CATMUN!$B$2:$C$1123,2,0)</f>
        <v>Alto</v>
      </c>
      <c r="H3488" t="str">
        <f>VLOOKUP($A3488,CATMUN!$B$2:$D$1123,3,0)</f>
        <v>Municipios intermedios</v>
      </c>
      <c r="I3488">
        <f>VLOOKUP($A3488,CATMUN!$B$2:$G$1123,4,0)</f>
        <v>0</v>
      </c>
      <c r="J3488">
        <f>VLOOKUP($A3488,CATMUN!$B$2:$G$1123,6,0)</f>
        <v>14</v>
      </c>
      <c r="K3488" s="69">
        <v>617.68922900000007</v>
      </c>
      <c r="L3488" s="69">
        <v>1777</v>
      </c>
      <c r="M3488" s="271">
        <v>25.291620999999999</v>
      </c>
      <c r="N3488" s="69">
        <v>126.60922986637496</v>
      </c>
      <c r="Q3488">
        <v>0</v>
      </c>
      <c r="S3488" s="69">
        <v>1227.00431</v>
      </c>
      <c r="V3488" s="51">
        <v>12</v>
      </c>
      <c r="W3488" s="51">
        <v>15</v>
      </c>
      <c r="X3488" s="51">
        <v>339</v>
      </c>
    </row>
    <row r="3489" spans="1:24" x14ac:dyDescent="0.2">
      <c r="A3489">
        <v>5591</v>
      </c>
      <c r="B3489" t="s">
        <v>2246</v>
      </c>
      <c r="C3489" t="s">
        <v>2176</v>
      </c>
      <c r="D3489">
        <v>2019</v>
      </c>
      <c r="E3489" t="str">
        <f t="shared" si="54"/>
        <v>55912019</v>
      </c>
      <c r="F3489">
        <v>18550</v>
      </c>
      <c r="G3489" t="str">
        <f>VLOOKUP($A3489,CATMUN!$B$2:$C$1123,2,0)</f>
        <v>Medio</v>
      </c>
      <c r="H3489" t="str">
        <f>VLOOKUP($A3489,CATMUN!$B$2:$D$1123,3,0)</f>
        <v>Municipios intermedios</v>
      </c>
      <c r="I3489">
        <f>VLOOKUP($A3489,CATMUN!$B$2:$G$1123,4,0)</f>
        <v>0</v>
      </c>
      <c r="J3489">
        <f>VLOOKUP($A3489,CATMUN!$B$2:$G$1123,6,0)</f>
        <v>14</v>
      </c>
      <c r="K3489" s="69">
        <v>697</v>
      </c>
      <c r="L3489" s="69">
        <v>1777</v>
      </c>
      <c r="M3489" s="271">
        <v>210</v>
      </c>
      <c r="N3489" s="69">
        <v>126.60922986637496</v>
      </c>
      <c r="Q3489">
        <v>0</v>
      </c>
      <c r="S3489" s="69">
        <v>1227.00431</v>
      </c>
      <c r="T3489">
        <v>0</v>
      </c>
      <c r="V3489" s="51">
        <v>12</v>
      </c>
      <c r="W3489" s="51">
        <v>58</v>
      </c>
      <c r="X3489" s="51">
        <v>339</v>
      </c>
    </row>
    <row r="3490" spans="1:24" x14ac:dyDescent="0.2">
      <c r="A3490">
        <v>5607</v>
      </c>
      <c r="B3490" t="s">
        <v>2214</v>
      </c>
      <c r="C3490" t="s">
        <v>2176</v>
      </c>
      <c r="D3490">
        <v>2019</v>
      </c>
      <c r="E3490" t="str">
        <f t="shared" si="54"/>
        <v>56072019</v>
      </c>
      <c r="F3490">
        <v>24185</v>
      </c>
      <c r="G3490" t="str">
        <f>VLOOKUP($A3490,CATMUN!$B$2:$C$1123,2,0)</f>
        <v>Alto</v>
      </c>
      <c r="H3490" t="str">
        <f>VLOOKUP($A3490,CATMUN!$B$2:$D$1123,3,0)</f>
        <v>Municipios intermedios</v>
      </c>
      <c r="I3490">
        <f>VLOOKUP($A3490,CATMUN!$B$2:$G$1123,4,0)</f>
        <v>0</v>
      </c>
      <c r="J3490">
        <f>VLOOKUP($A3490,CATMUN!$B$2:$G$1123,6,0)</f>
        <v>14</v>
      </c>
      <c r="K3490" s="69">
        <v>17969.733274000002</v>
      </c>
      <c r="L3490" s="69">
        <v>1777</v>
      </c>
      <c r="M3490" s="271">
        <v>6945.3939170000003</v>
      </c>
      <c r="N3490" s="69">
        <v>126.60922986637496</v>
      </c>
      <c r="S3490" s="69">
        <v>1227.00431</v>
      </c>
      <c r="T3490">
        <v>0</v>
      </c>
      <c r="V3490" s="51">
        <v>12</v>
      </c>
      <c r="W3490" s="51">
        <v>162</v>
      </c>
      <c r="X3490" s="51">
        <v>339</v>
      </c>
    </row>
    <row r="3491" spans="1:24" x14ac:dyDescent="0.2">
      <c r="A3491">
        <v>5656</v>
      </c>
      <c r="B3491" t="s">
        <v>2251</v>
      </c>
      <c r="C3491" t="s">
        <v>2176</v>
      </c>
      <c r="D3491">
        <v>2019</v>
      </c>
      <c r="E3491" t="str">
        <f t="shared" si="54"/>
        <v>56562019</v>
      </c>
      <c r="F3491">
        <v>15710</v>
      </c>
      <c r="G3491" t="str">
        <f>VLOOKUP($A3491,CATMUN!$B$2:$C$1123,2,0)</f>
        <v>Alto</v>
      </c>
      <c r="H3491" t="str">
        <f>VLOOKUP($A3491,CATMUN!$B$2:$D$1123,3,0)</f>
        <v>Municipios intermedios</v>
      </c>
      <c r="I3491">
        <f>VLOOKUP($A3491,CATMUN!$B$2:$G$1123,4,0)</f>
        <v>0</v>
      </c>
      <c r="J3491">
        <f>VLOOKUP($A3491,CATMUN!$B$2:$G$1123,6,0)</f>
        <v>14</v>
      </c>
      <c r="K3491" s="69">
        <v>2866.9750809999996</v>
      </c>
      <c r="L3491" s="69">
        <v>1777</v>
      </c>
      <c r="M3491" s="271">
        <v>608.11864000000003</v>
      </c>
      <c r="N3491" s="69">
        <v>126.60922986637496</v>
      </c>
      <c r="Q3491">
        <v>0</v>
      </c>
      <c r="S3491" s="69">
        <v>1227.00431</v>
      </c>
      <c r="T3491">
        <v>0</v>
      </c>
      <c r="U3491">
        <v>0.79454999999999998</v>
      </c>
      <c r="V3491" s="51">
        <v>12</v>
      </c>
      <c r="W3491" s="51">
        <v>64</v>
      </c>
      <c r="X3491" s="51">
        <v>339</v>
      </c>
    </row>
    <row r="3492" spans="1:24" x14ac:dyDescent="0.2">
      <c r="A3492">
        <v>5659</v>
      </c>
      <c r="B3492" t="s">
        <v>2253</v>
      </c>
      <c r="C3492" t="s">
        <v>2176</v>
      </c>
      <c r="D3492">
        <v>2019</v>
      </c>
      <c r="E3492" t="str">
        <f t="shared" si="54"/>
        <v>56592019</v>
      </c>
      <c r="F3492">
        <v>20549</v>
      </c>
      <c r="G3492" t="str">
        <f>VLOOKUP($A3492,CATMUN!$B$2:$C$1123,2,0)</f>
        <v>Bajo</v>
      </c>
      <c r="H3492" t="str">
        <f>VLOOKUP($A3492,CATMUN!$B$2:$D$1123,3,0)</f>
        <v>Municipios intermedios</v>
      </c>
      <c r="I3492">
        <f>VLOOKUP($A3492,CATMUN!$B$2:$G$1123,4,0)</f>
        <v>0</v>
      </c>
      <c r="J3492">
        <f>VLOOKUP($A3492,CATMUN!$B$2:$G$1123,6,0)</f>
        <v>14</v>
      </c>
      <c r="K3492" s="69">
        <v>375.53790700000002</v>
      </c>
      <c r="L3492" s="69">
        <v>1777</v>
      </c>
      <c r="M3492" s="271">
        <v>0.59463300000000008</v>
      </c>
      <c r="N3492" s="69">
        <v>126.60922986637496</v>
      </c>
      <c r="Q3492">
        <v>0</v>
      </c>
      <c r="S3492" s="69">
        <v>1227.00431</v>
      </c>
      <c r="T3492">
        <v>0</v>
      </c>
      <c r="U3492">
        <v>1.47</v>
      </c>
      <c r="V3492" s="51">
        <v>12</v>
      </c>
      <c r="W3492" s="51">
        <v>19</v>
      </c>
      <c r="X3492" s="51">
        <v>339</v>
      </c>
    </row>
    <row r="3493" spans="1:24" x14ac:dyDescent="0.2">
      <c r="A3493">
        <v>5664</v>
      </c>
      <c r="B3493" t="s">
        <v>2254</v>
      </c>
      <c r="C3493" t="s">
        <v>2176</v>
      </c>
      <c r="D3493">
        <v>2019</v>
      </c>
      <c r="E3493" t="str">
        <f t="shared" si="54"/>
        <v>56642019</v>
      </c>
      <c r="F3493">
        <v>22447</v>
      </c>
      <c r="G3493" t="str">
        <f>VLOOKUP($A3493,CATMUN!$B$2:$C$1123,2,0)</f>
        <v>Alto</v>
      </c>
      <c r="H3493" t="str">
        <f>VLOOKUP($A3493,CATMUN!$B$2:$D$1123,3,0)</f>
        <v>Municipios intermedios</v>
      </c>
      <c r="I3493">
        <f>VLOOKUP($A3493,CATMUN!$B$2:$G$1123,4,0)</f>
        <v>0</v>
      </c>
      <c r="J3493">
        <f>VLOOKUP($A3493,CATMUN!$B$2:$G$1123,6,0)</f>
        <v>14</v>
      </c>
      <c r="K3493" s="69">
        <v>2400</v>
      </c>
      <c r="L3493" s="69">
        <v>1777</v>
      </c>
      <c r="M3493" s="271">
        <v>150</v>
      </c>
      <c r="N3493" s="69">
        <v>126.60922986637496</v>
      </c>
      <c r="Q3493">
        <v>0</v>
      </c>
      <c r="S3493" s="69">
        <v>1227.00431</v>
      </c>
      <c r="T3493">
        <v>0</v>
      </c>
      <c r="V3493" s="51">
        <v>3</v>
      </c>
      <c r="W3493" s="51">
        <v>537</v>
      </c>
      <c r="X3493" s="51">
        <v>114</v>
      </c>
    </row>
    <row r="3494" spans="1:24" x14ac:dyDescent="0.2">
      <c r="A3494">
        <v>5665</v>
      </c>
      <c r="B3494" t="s">
        <v>2255</v>
      </c>
      <c r="C3494" t="s">
        <v>2176</v>
      </c>
      <c r="D3494">
        <v>2019</v>
      </c>
      <c r="E3494" t="str">
        <f t="shared" si="54"/>
        <v>56652019</v>
      </c>
      <c r="F3494">
        <v>31571</v>
      </c>
      <c r="G3494" t="str">
        <f>VLOOKUP($A3494,CATMUN!$B$2:$C$1123,2,0)</f>
        <v>Medio</v>
      </c>
      <c r="H3494" t="str">
        <f>VLOOKUP($A3494,CATMUN!$B$2:$D$1123,3,0)</f>
        <v>Municipios intermedios</v>
      </c>
      <c r="I3494">
        <f>VLOOKUP($A3494,CATMUN!$B$2:$G$1123,4,0)</f>
        <v>0</v>
      </c>
      <c r="J3494">
        <f>VLOOKUP($A3494,CATMUN!$B$2:$G$1123,6,0)</f>
        <v>14</v>
      </c>
      <c r="K3494" s="69">
        <v>416.05131800000004</v>
      </c>
      <c r="L3494" s="69">
        <v>1777</v>
      </c>
      <c r="M3494" s="271">
        <v>15.419866000000001</v>
      </c>
      <c r="N3494" s="69">
        <v>126.60922986637496</v>
      </c>
      <c r="Q3494">
        <v>0</v>
      </c>
      <c r="S3494" s="69">
        <v>1227.00431</v>
      </c>
      <c r="T3494">
        <v>0</v>
      </c>
      <c r="V3494" s="51">
        <v>12</v>
      </c>
      <c r="W3494" s="51">
        <v>31</v>
      </c>
      <c r="X3494" s="51">
        <v>339</v>
      </c>
    </row>
    <row r="3495" spans="1:24" x14ac:dyDescent="0.2">
      <c r="A3495">
        <v>5674</v>
      </c>
      <c r="B3495" t="s">
        <v>2258</v>
      </c>
      <c r="C3495" t="s">
        <v>2176</v>
      </c>
      <c r="D3495">
        <v>2019</v>
      </c>
      <c r="E3495" t="str">
        <f t="shared" si="54"/>
        <v>56742019</v>
      </c>
      <c r="F3495">
        <v>22258</v>
      </c>
      <c r="G3495" t="str">
        <f>VLOOKUP($A3495,CATMUN!$B$2:$C$1123,2,0)</f>
        <v>Alto</v>
      </c>
      <c r="H3495" t="str">
        <f>VLOOKUP($A3495,CATMUN!$B$2:$D$1123,3,0)</f>
        <v>Municipios intermedios</v>
      </c>
      <c r="I3495">
        <f>VLOOKUP($A3495,CATMUN!$B$2:$G$1123,4,0)</f>
        <v>0</v>
      </c>
      <c r="J3495">
        <f>VLOOKUP($A3495,CATMUN!$B$2:$G$1123,6,0)</f>
        <v>14</v>
      </c>
      <c r="K3495" s="69">
        <v>1100</v>
      </c>
      <c r="L3495" s="69">
        <v>1777</v>
      </c>
      <c r="M3495" s="271">
        <v>10</v>
      </c>
      <c r="N3495" s="69">
        <v>126.60922986637496</v>
      </c>
      <c r="Q3495">
        <v>0</v>
      </c>
      <c r="S3495" s="69">
        <v>1227.00431</v>
      </c>
      <c r="T3495">
        <v>0</v>
      </c>
      <c r="V3495" s="51">
        <v>3</v>
      </c>
      <c r="W3495" s="51">
        <v>30</v>
      </c>
      <c r="X3495" s="51">
        <v>114</v>
      </c>
    </row>
    <row r="3496" spans="1:24" x14ac:dyDescent="0.2">
      <c r="A3496">
        <v>5679</v>
      </c>
      <c r="B3496" t="s">
        <v>1847</v>
      </c>
      <c r="C3496" t="s">
        <v>2176</v>
      </c>
      <c r="D3496">
        <v>2019</v>
      </c>
      <c r="E3496" t="str">
        <f t="shared" si="54"/>
        <v>56792019</v>
      </c>
      <c r="F3496">
        <v>26944</v>
      </c>
      <c r="G3496" t="str">
        <f>VLOOKUP($A3496,CATMUN!$B$2:$C$1123,2,0)</f>
        <v>Alto</v>
      </c>
      <c r="H3496" t="str">
        <f>VLOOKUP($A3496,CATMUN!$B$2:$D$1123,3,0)</f>
        <v>Municipios intermedios</v>
      </c>
      <c r="I3496">
        <f>VLOOKUP($A3496,CATMUN!$B$2:$G$1123,4,0)</f>
        <v>0</v>
      </c>
      <c r="J3496">
        <f>VLOOKUP($A3496,CATMUN!$B$2:$G$1123,6,0)</f>
        <v>14</v>
      </c>
      <c r="K3496" s="69">
        <v>976.95972300000005</v>
      </c>
      <c r="L3496" s="69">
        <v>1777</v>
      </c>
      <c r="M3496" s="271">
        <v>125.94631600000001</v>
      </c>
      <c r="N3496" s="69">
        <v>126.60922986637496</v>
      </c>
      <c r="Q3496">
        <v>0</v>
      </c>
      <c r="S3496" s="69">
        <v>1227.00431</v>
      </c>
      <c r="T3496">
        <v>0</v>
      </c>
      <c r="V3496" s="51">
        <v>12</v>
      </c>
      <c r="W3496" s="51">
        <v>55</v>
      </c>
      <c r="X3496" s="51">
        <v>339</v>
      </c>
    </row>
    <row r="3497" spans="1:24" x14ac:dyDescent="0.2">
      <c r="A3497">
        <v>5697</v>
      </c>
      <c r="B3497" t="s">
        <v>2215</v>
      </c>
      <c r="C3497" t="s">
        <v>2176</v>
      </c>
      <c r="D3497">
        <v>2019</v>
      </c>
      <c r="E3497" t="str">
        <f t="shared" si="54"/>
        <v>56972019</v>
      </c>
      <c r="F3497">
        <v>36043</v>
      </c>
      <c r="G3497" t="str">
        <f>VLOOKUP($A3497,CATMUN!$B$2:$C$1123,2,0)</f>
        <v>Alto</v>
      </c>
      <c r="H3497" t="str">
        <f>VLOOKUP($A3497,CATMUN!$B$2:$D$1123,3,0)</f>
        <v>Municipios intermedios</v>
      </c>
      <c r="I3497">
        <f>VLOOKUP($A3497,CATMUN!$B$2:$G$1123,4,0)</f>
        <v>0</v>
      </c>
      <c r="J3497">
        <f>VLOOKUP($A3497,CATMUN!$B$2:$G$1123,6,0)</f>
        <v>14</v>
      </c>
      <c r="K3497" s="69">
        <v>3011.457684</v>
      </c>
      <c r="L3497" s="69">
        <v>1777</v>
      </c>
      <c r="M3497" s="271">
        <v>491.79414299999996</v>
      </c>
      <c r="N3497" s="69">
        <v>126.60922986637496</v>
      </c>
      <c r="Q3497">
        <v>0</v>
      </c>
      <c r="S3497" s="69">
        <v>1227.00431</v>
      </c>
      <c r="U3497">
        <v>151.90199999999999</v>
      </c>
      <c r="V3497" s="51">
        <v>12</v>
      </c>
      <c r="W3497" s="51">
        <v>140</v>
      </c>
      <c r="X3497" s="51">
        <v>339</v>
      </c>
    </row>
    <row r="3498" spans="1:24" x14ac:dyDescent="0.2">
      <c r="A3498">
        <v>5761</v>
      </c>
      <c r="B3498" t="s">
        <v>2264</v>
      </c>
      <c r="C3498" t="s">
        <v>2176</v>
      </c>
      <c r="D3498">
        <v>2019</v>
      </c>
      <c r="E3498" t="str">
        <f t="shared" si="54"/>
        <v>57612019</v>
      </c>
      <c r="F3498">
        <v>15293</v>
      </c>
      <c r="G3498" t="str">
        <f>VLOOKUP($A3498,CATMUN!$B$2:$C$1123,2,0)</f>
        <v>Alto</v>
      </c>
      <c r="H3498" t="str">
        <f>VLOOKUP($A3498,CATMUN!$B$2:$D$1123,3,0)</f>
        <v>Municipios intermedios</v>
      </c>
      <c r="I3498">
        <f>VLOOKUP($A3498,CATMUN!$B$2:$G$1123,4,0)</f>
        <v>0</v>
      </c>
      <c r="J3498">
        <f>VLOOKUP($A3498,CATMUN!$B$2:$G$1123,6,0)</f>
        <v>14</v>
      </c>
      <c r="K3498" s="69">
        <v>2122.798738</v>
      </c>
      <c r="L3498" s="69">
        <v>1777</v>
      </c>
      <c r="M3498" s="271">
        <v>469.03592700000002</v>
      </c>
      <c r="N3498" s="69">
        <v>126.60922986637496</v>
      </c>
      <c r="Q3498">
        <v>0</v>
      </c>
      <c r="S3498" s="69">
        <v>1227.00431</v>
      </c>
      <c r="T3498">
        <v>0</v>
      </c>
      <c r="V3498" s="51">
        <v>10</v>
      </c>
      <c r="W3498" s="51">
        <v>31</v>
      </c>
      <c r="X3498" s="51">
        <v>506</v>
      </c>
    </row>
    <row r="3499" spans="1:24" x14ac:dyDescent="0.2">
      <c r="A3499">
        <v>5789</v>
      </c>
      <c r="B3499" t="s">
        <v>2265</v>
      </c>
      <c r="C3499" t="s">
        <v>2176</v>
      </c>
      <c r="D3499">
        <v>2019</v>
      </c>
      <c r="E3499" t="str">
        <f t="shared" si="54"/>
        <v>57892019</v>
      </c>
      <c r="F3499">
        <v>16193</v>
      </c>
      <c r="G3499" t="str">
        <f>VLOOKUP($A3499,CATMUN!$B$2:$C$1123,2,0)</f>
        <v>Medio</v>
      </c>
      <c r="H3499" t="str">
        <f>VLOOKUP($A3499,CATMUN!$B$2:$D$1123,3,0)</f>
        <v>Municipios intermedios</v>
      </c>
      <c r="I3499">
        <f>VLOOKUP($A3499,CATMUN!$B$2:$G$1123,4,0)</f>
        <v>0</v>
      </c>
      <c r="J3499">
        <f>VLOOKUP($A3499,CATMUN!$B$2:$G$1123,6,0)</f>
        <v>14</v>
      </c>
      <c r="K3499" s="69">
        <v>2160</v>
      </c>
      <c r="L3499" s="69">
        <v>1777</v>
      </c>
      <c r="M3499" s="271">
        <v>155.34454500000001</v>
      </c>
      <c r="N3499" s="69">
        <v>126.60922986637496</v>
      </c>
      <c r="Q3499">
        <v>0</v>
      </c>
      <c r="S3499" s="69">
        <v>1227.00431</v>
      </c>
      <c r="T3499">
        <v>0</v>
      </c>
      <c r="V3499" s="51">
        <v>12</v>
      </c>
      <c r="W3499" s="51">
        <v>35238</v>
      </c>
      <c r="X3499" s="51">
        <v>339</v>
      </c>
    </row>
    <row r="3500" spans="1:24" x14ac:dyDescent="0.2">
      <c r="A3500">
        <v>5790</v>
      </c>
      <c r="B3500" t="s">
        <v>2266</v>
      </c>
      <c r="C3500" t="s">
        <v>2176</v>
      </c>
      <c r="D3500">
        <v>2019</v>
      </c>
      <c r="E3500" t="str">
        <f t="shared" si="54"/>
        <v>57902019</v>
      </c>
      <c r="F3500">
        <v>27517</v>
      </c>
      <c r="G3500" t="str">
        <f>VLOOKUP($A3500,CATMUN!$B$2:$C$1123,2,0)</f>
        <v>Bajo</v>
      </c>
      <c r="H3500" t="str">
        <f>VLOOKUP($A3500,CATMUN!$B$2:$D$1123,3,0)</f>
        <v>Municipios intermedios</v>
      </c>
      <c r="I3500">
        <f>VLOOKUP($A3500,CATMUN!$B$2:$G$1123,4,0)</f>
        <v>0</v>
      </c>
      <c r="J3500">
        <f>VLOOKUP($A3500,CATMUN!$B$2:$G$1123,6,0)</f>
        <v>14</v>
      </c>
      <c r="K3500" s="69"/>
      <c r="L3500" s="69">
        <v>1777</v>
      </c>
      <c r="M3500" s="271"/>
      <c r="N3500" s="69">
        <v>126.60922986637496</v>
      </c>
      <c r="Q3500">
        <v>0</v>
      </c>
      <c r="S3500" s="69">
        <v>1227.00431</v>
      </c>
      <c r="T3500">
        <v>0</v>
      </c>
      <c r="V3500" s="51">
        <v>12</v>
      </c>
      <c r="W3500" s="51">
        <v>69</v>
      </c>
      <c r="X3500" s="51">
        <v>339</v>
      </c>
    </row>
    <row r="3501" spans="1:24" x14ac:dyDescent="0.2">
      <c r="A3501">
        <v>5792</v>
      </c>
      <c r="B3501" t="s">
        <v>2267</v>
      </c>
      <c r="C3501" t="s">
        <v>2176</v>
      </c>
      <c r="D3501">
        <v>2019</v>
      </c>
      <c r="E3501" t="str">
        <f t="shared" si="54"/>
        <v>57922019</v>
      </c>
      <c r="F3501">
        <v>6194</v>
      </c>
      <c r="G3501" t="str">
        <f>VLOOKUP($A3501,CATMUN!$B$2:$C$1123,2,0)</f>
        <v>Alto</v>
      </c>
      <c r="H3501" t="str">
        <f>VLOOKUP($A3501,CATMUN!$B$2:$D$1123,3,0)</f>
        <v>Municipios intermedios</v>
      </c>
      <c r="I3501">
        <f>VLOOKUP($A3501,CATMUN!$B$2:$G$1123,4,0)</f>
        <v>0</v>
      </c>
      <c r="J3501">
        <f>VLOOKUP($A3501,CATMUN!$B$2:$G$1123,6,0)</f>
        <v>14</v>
      </c>
      <c r="K3501" s="69">
        <v>1307.4103189999998</v>
      </c>
      <c r="L3501" s="69">
        <v>1777</v>
      </c>
      <c r="M3501" s="271">
        <v>95.199599000000006</v>
      </c>
      <c r="N3501" s="69">
        <v>126.60922986637496</v>
      </c>
      <c r="Q3501">
        <v>0</v>
      </c>
      <c r="S3501" s="69">
        <v>1227.00431</v>
      </c>
      <c r="T3501">
        <v>0</v>
      </c>
      <c r="U3501">
        <v>25.021999999999998</v>
      </c>
      <c r="V3501" s="51">
        <v>12</v>
      </c>
      <c r="W3501" s="51">
        <v>5</v>
      </c>
      <c r="X3501" s="51">
        <v>339</v>
      </c>
    </row>
    <row r="3502" spans="1:24" x14ac:dyDescent="0.2">
      <c r="A3502">
        <v>5861</v>
      </c>
      <c r="B3502" t="s">
        <v>1611</v>
      </c>
      <c r="C3502" t="s">
        <v>2176</v>
      </c>
      <c r="D3502">
        <v>2019</v>
      </c>
      <c r="E3502" t="str">
        <f t="shared" si="54"/>
        <v>58612019</v>
      </c>
      <c r="F3502">
        <v>11636</v>
      </c>
      <c r="G3502" t="str">
        <f>VLOOKUP($A3502,CATMUN!$B$2:$C$1123,2,0)</f>
        <v>Alto</v>
      </c>
      <c r="H3502" t="str">
        <f>VLOOKUP($A3502,CATMUN!$B$2:$D$1123,3,0)</f>
        <v>Municipios intermedios</v>
      </c>
      <c r="I3502">
        <f>VLOOKUP($A3502,CATMUN!$B$2:$G$1123,4,0)</f>
        <v>0</v>
      </c>
      <c r="J3502">
        <f>VLOOKUP($A3502,CATMUN!$B$2:$G$1123,6,0)</f>
        <v>14</v>
      </c>
      <c r="K3502" s="69">
        <v>2051.1290779999999</v>
      </c>
      <c r="L3502" s="69">
        <v>1777</v>
      </c>
      <c r="M3502" s="271">
        <v>175</v>
      </c>
      <c r="N3502" s="69">
        <v>126.60922986637496</v>
      </c>
      <c r="Q3502">
        <v>0</v>
      </c>
      <c r="S3502" s="69">
        <v>1227.00431</v>
      </c>
      <c r="T3502">
        <v>0</v>
      </c>
      <c r="V3502" s="51">
        <v>10</v>
      </c>
      <c r="W3502" s="51">
        <v>45</v>
      </c>
      <c r="X3502" s="51">
        <v>506</v>
      </c>
    </row>
    <row r="3503" spans="1:24" x14ac:dyDescent="0.2">
      <c r="A3503">
        <v>5887</v>
      </c>
      <c r="B3503" t="s">
        <v>2276</v>
      </c>
      <c r="C3503" t="s">
        <v>2176</v>
      </c>
      <c r="D3503">
        <v>2019</v>
      </c>
      <c r="E3503" t="str">
        <f t="shared" si="54"/>
        <v>58872019</v>
      </c>
      <c r="F3503">
        <v>42116</v>
      </c>
      <c r="G3503" t="str">
        <f>VLOOKUP($A3503,CATMUN!$B$2:$C$1123,2,0)</f>
        <v>Medio</v>
      </c>
      <c r="H3503" t="str">
        <f>VLOOKUP($A3503,CATMUN!$B$2:$D$1123,3,0)</f>
        <v>Municipios intermedios</v>
      </c>
      <c r="I3503">
        <f>VLOOKUP($A3503,CATMUN!$B$2:$G$1123,4,0)</f>
        <v>0</v>
      </c>
      <c r="J3503">
        <f>VLOOKUP($A3503,CATMUN!$B$2:$G$1123,6,0)</f>
        <v>14</v>
      </c>
      <c r="K3503" s="69">
        <v>4449.0113219999994</v>
      </c>
      <c r="L3503" s="69">
        <v>1777</v>
      </c>
      <c r="M3503" s="271">
        <v>249.071</v>
      </c>
      <c r="N3503" s="69">
        <v>126.60922986637496</v>
      </c>
      <c r="Q3503">
        <v>0</v>
      </c>
      <c r="S3503" s="69">
        <v>1227.00431</v>
      </c>
      <c r="T3503">
        <v>0</v>
      </c>
      <c r="V3503" s="51">
        <v>3</v>
      </c>
      <c r="W3503" s="51">
        <v>204</v>
      </c>
      <c r="X3503" s="51">
        <v>114</v>
      </c>
    </row>
    <row r="3504" spans="1:24" x14ac:dyDescent="0.2">
      <c r="A3504">
        <v>8078</v>
      </c>
      <c r="B3504" t="s">
        <v>1220</v>
      </c>
      <c r="C3504" t="s">
        <v>1219</v>
      </c>
      <c r="D3504">
        <v>2019</v>
      </c>
      <c r="E3504" t="str">
        <f t="shared" si="54"/>
        <v>80782019</v>
      </c>
      <c r="F3504">
        <v>64949</v>
      </c>
      <c r="G3504" t="str">
        <f>VLOOKUP($A3504,CATMUN!$B$2:$C$1123,2,0)</f>
        <v>Bajo</v>
      </c>
      <c r="H3504" t="str">
        <f>VLOOKUP($A3504,CATMUN!$B$2:$D$1123,3,0)</f>
        <v>Otros Sistemas de Ciudades</v>
      </c>
      <c r="I3504">
        <f>VLOOKUP($A3504,CATMUN!$B$2:$G$1123,4,0)</f>
        <v>0</v>
      </c>
      <c r="J3504">
        <f>VLOOKUP($A3504,CATMUN!$B$2:$G$1123,6,0)</f>
        <v>14</v>
      </c>
      <c r="K3504" s="69">
        <v>1656.739</v>
      </c>
      <c r="L3504" s="69">
        <v>1777</v>
      </c>
      <c r="M3504" s="271">
        <v>160.01332600000001</v>
      </c>
      <c r="N3504" s="69">
        <v>553.9857883333334</v>
      </c>
      <c r="O3504" s="69">
        <v>1E-3</v>
      </c>
      <c r="Q3504">
        <v>0</v>
      </c>
      <c r="R3504">
        <v>1E-3</v>
      </c>
      <c r="S3504" s="69">
        <v>2060</v>
      </c>
      <c r="T3504">
        <v>0</v>
      </c>
      <c r="V3504" s="51">
        <v>34</v>
      </c>
      <c r="W3504" s="51">
        <v>134</v>
      </c>
      <c r="X3504" s="51">
        <v>506</v>
      </c>
    </row>
    <row r="3505" spans="1:24" x14ac:dyDescent="0.2">
      <c r="A3505">
        <v>8141</v>
      </c>
      <c r="B3505" t="s">
        <v>1222</v>
      </c>
      <c r="C3505" t="s">
        <v>1219</v>
      </c>
      <c r="D3505">
        <v>2019</v>
      </c>
      <c r="E3505" t="str">
        <f t="shared" si="54"/>
        <v>81412019</v>
      </c>
      <c r="F3505">
        <v>16648</v>
      </c>
      <c r="G3505" t="str">
        <f>VLOOKUP($A3505,CATMUN!$B$2:$C$1123,2,0)</f>
        <v>Bajo</v>
      </c>
      <c r="H3505" t="str">
        <f>VLOOKUP($A3505,CATMUN!$B$2:$D$1123,3,0)</f>
        <v>Municipios intermedios</v>
      </c>
      <c r="I3505">
        <f>VLOOKUP($A3505,CATMUN!$B$2:$G$1123,4,0)</f>
        <v>0</v>
      </c>
      <c r="J3505">
        <f>VLOOKUP($A3505,CATMUN!$B$2:$G$1123,6,0)</f>
        <v>14</v>
      </c>
      <c r="K3505" s="69">
        <v>500</v>
      </c>
      <c r="L3505" s="69">
        <v>1777</v>
      </c>
      <c r="M3505" s="271">
        <v>1</v>
      </c>
      <c r="N3505" s="69">
        <v>126.60922986637496</v>
      </c>
      <c r="Q3505">
        <v>0</v>
      </c>
      <c r="S3505" s="69">
        <v>1227.00431</v>
      </c>
      <c r="T3505">
        <v>0</v>
      </c>
      <c r="V3505" s="51">
        <v>12</v>
      </c>
      <c r="W3505" s="51">
        <v>4</v>
      </c>
      <c r="X3505" s="51">
        <v>339</v>
      </c>
    </row>
    <row r="3506" spans="1:24" x14ac:dyDescent="0.2">
      <c r="A3506">
        <v>8296</v>
      </c>
      <c r="B3506" t="s">
        <v>1223</v>
      </c>
      <c r="C3506" t="s">
        <v>1219</v>
      </c>
      <c r="D3506">
        <v>2019</v>
      </c>
      <c r="E3506" t="str">
        <f t="shared" si="54"/>
        <v>82962019</v>
      </c>
      <c r="F3506">
        <v>64260</v>
      </c>
      <c r="G3506" t="str">
        <f>VLOOKUP($A3506,CATMUN!$B$2:$C$1123,2,0)</f>
        <v>Alto</v>
      </c>
      <c r="H3506" t="str">
        <f>VLOOKUP($A3506,CATMUN!$B$2:$D$1123,3,0)</f>
        <v>Otros Sistemas de Ciudades</v>
      </c>
      <c r="I3506">
        <f>VLOOKUP($A3506,CATMUN!$B$2:$G$1123,4,0)</f>
        <v>0</v>
      </c>
      <c r="J3506">
        <f>VLOOKUP($A3506,CATMUN!$B$2:$G$1123,6,0)</f>
        <v>14</v>
      </c>
      <c r="K3506" s="69">
        <v>2350</v>
      </c>
      <c r="L3506" s="69">
        <v>1777</v>
      </c>
      <c r="M3506" s="271">
        <v>300</v>
      </c>
      <c r="N3506" s="69">
        <v>553.9857883333334</v>
      </c>
      <c r="Q3506">
        <v>0</v>
      </c>
      <c r="R3506">
        <v>1E-3</v>
      </c>
      <c r="S3506" s="69">
        <v>2060</v>
      </c>
      <c r="V3506" s="51">
        <v>52</v>
      </c>
      <c r="W3506" s="51">
        <v>999</v>
      </c>
      <c r="X3506" s="51">
        <v>339</v>
      </c>
    </row>
    <row r="3507" spans="1:24" x14ac:dyDescent="0.2">
      <c r="A3507">
        <v>8372</v>
      </c>
      <c r="B3507" t="s">
        <v>1224</v>
      </c>
      <c r="C3507" t="s">
        <v>1219</v>
      </c>
      <c r="D3507">
        <v>2019</v>
      </c>
      <c r="E3507" t="str">
        <f t="shared" si="54"/>
        <v>83722019</v>
      </c>
      <c r="F3507">
        <v>21971</v>
      </c>
      <c r="G3507" t="str">
        <f>VLOOKUP($A3507,CATMUN!$B$2:$C$1123,2,0)</f>
        <v>Medio</v>
      </c>
      <c r="H3507" t="str">
        <f>VLOOKUP($A3507,CATMUN!$B$2:$D$1123,3,0)</f>
        <v>Municipios intermedios</v>
      </c>
      <c r="I3507">
        <f>VLOOKUP($A3507,CATMUN!$B$2:$G$1123,4,0)</f>
        <v>0</v>
      </c>
      <c r="J3507">
        <f>VLOOKUP($A3507,CATMUN!$B$2:$G$1123,6,0)</f>
        <v>14</v>
      </c>
      <c r="K3507" s="69">
        <v>1000</v>
      </c>
      <c r="L3507" s="69">
        <v>1777</v>
      </c>
      <c r="M3507" s="271">
        <v>155</v>
      </c>
      <c r="N3507" s="69">
        <v>126.60922986637496</v>
      </c>
      <c r="O3507" s="69">
        <v>1E-3</v>
      </c>
      <c r="Q3507">
        <v>0</v>
      </c>
      <c r="R3507">
        <v>1E-3</v>
      </c>
      <c r="S3507" s="69">
        <v>1227.00431</v>
      </c>
      <c r="T3507">
        <v>0</v>
      </c>
      <c r="V3507" s="51">
        <v>12</v>
      </c>
      <c r="W3507" s="51">
        <v>0</v>
      </c>
      <c r="X3507" s="51">
        <v>339</v>
      </c>
    </row>
    <row r="3508" spans="1:24" x14ac:dyDescent="0.2">
      <c r="A3508">
        <v>8421</v>
      </c>
      <c r="B3508" t="s">
        <v>1225</v>
      </c>
      <c r="C3508" t="s">
        <v>1219</v>
      </c>
      <c r="D3508">
        <v>2019</v>
      </c>
      <c r="E3508" t="str">
        <f t="shared" si="54"/>
        <v>84212019</v>
      </c>
      <c r="F3508">
        <v>29348</v>
      </c>
      <c r="G3508" t="str">
        <f>VLOOKUP($A3508,CATMUN!$B$2:$C$1123,2,0)</f>
        <v>Bajo</v>
      </c>
      <c r="H3508" t="str">
        <f>VLOOKUP($A3508,CATMUN!$B$2:$D$1123,3,0)</f>
        <v>Municipios intermedios</v>
      </c>
      <c r="I3508">
        <f>VLOOKUP($A3508,CATMUN!$B$2:$G$1123,4,0)</f>
        <v>0</v>
      </c>
      <c r="J3508">
        <f>VLOOKUP($A3508,CATMUN!$B$2:$G$1123,6,0)</f>
        <v>14</v>
      </c>
      <c r="K3508" s="69">
        <v>500</v>
      </c>
      <c r="L3508" s="69">
        <v>1777</v>
      </c>
      <c r="M3508" s="271">
        <v>10</v>
      </c>
      <c r="N3508" s="69">
        <v>126.60922986637496</v>
      </c>
      <c r="Q3508">
        <v>0</v>
      </c>
      <c r="S3508" s="69">
        <v>1227.00431</v>
      </c>
      <c r="T3508">
        <v>0</v>
      </c>
      <c r="V3508" s="51">
        <v>12</v>
      </c>
      <c r="W3508" s="51">
        <v>34</v>
      </c>
      <c r="X3508" s="51">
        <v>339</v>
      </c>
    </row>
    <row r="3509" spans="1:24" x14ac:dyDescent="0.2">
      <c r="A3509">
        <v>8436</v>
      </c>
      <c r="B3509" t="s">
        <v>1227</v>
      </c>
      <c r="C3509" t="s">
        <v>1219</v>
      </c>
      <c r="D3509">
        <v>2019</v>
      </c>
      <c r="E3509" t="str">
        <f t="shared" si="54"/>
        <v>84362019</v>
      </c>
      <c r="F3509">
        <v>20698</v>
      </c>
      <c r="G3509" t="str">
        <f>VLOOKUP($A3509,CATMUN!$B$2:$C$1123,2,0)</f>
        <v>Bajo</v>
      </c>
      <c r="H3509" t="str">
        <f>VLOOKUP($A3509,CATMUN!$B$2:$D$1123,3,0)</f>
        <v>Municipios intermedios</v>
      </c>
      <c r="I3509">
        <f>VLOOKUP($A3509,CATMUN!$B$2:$G$1123,4,0)</f>
        <v>0</v>
      </c>
      <c r="J3509">
        <f>VLOOKUP($A3509,CATMUN!$B$2:$G$1123,6,0)</f>
        <v>14</v>
      </c>
      <c r="K3509" s="69">
        <v>110</v>
      </c>
      <c r="L3509" s="69">
        <v>1777</v>
      </c>
      <c r="M3509" s="271">
        <v>5</v>
      </c>
      <c r="N3509" s="69">
        <v>126.60922986637496</v>
      </c>
      <c r="Q3509">
        <v>0</v>
      </c>
      <c r="S3509" s="69">
        <v>1227.00431</v>
      </c>
      <c r="T3509">
        <v>0</v>
      </c>
      <c r="V3509" s="51">
        <v>12</v>
      </c>
      <c r="W3509" s="51">
        <v>1</v>
      </c>
      <c r="X3509" s="51">
        <v>339</v>
      </c>
    </row>
    <row r="3510" spans="1:24" x14ac:dyDescent="0.2">
      <c r="A3510">
        <v>8520</v>
      </c>
      <c r="B3510" t="s">
        <v>1228</v>
      </c>
      <c r="C3510" t="s">
        <v>1219</v>
      </c>
      <c r="D3510">
        <v>2019</v>
      </c>
      <c r="E3510" t="str">
        <f t="shared" si="54"/>
        <v>85202019</v>
      </c>
      <c r="F3510">
        <v>30094</v>
      </c>
      <c r="G3510" t="str">
        <f>VLOOKUP($A3510,CATMUN!$B$2:$C$1123,2,0)</f>
        <v>Medio</v>
      </c>
      <c r="H3510" t="str">
        <f>VLOOKUP($A3510,CATMUN!$B$2:$D$1123,3,0)</f>
        <v>Otros Sistemas de Ciudades</v>
      </c>
      <c r="I3510">
        <f>VLOOKUP($A3510,CATMUN!$B$2:$G$1123,4,0)</f>
        <v>0</v>
      </c>
      <c r="J3510">
        <f>VLOOKUP($A3510,CATMUN!$B$2:$G$1123,6,0)</f>
        <v>14</v>
      </c>
      <c r="K3510" s="69">
        <v>900</v>
      </c>
      <c r="L3510" s="69">
        <v>1777</v>
      </c>
      <c r="M3510" s="271">
        <v>100</v>
      </c>
      <c r="N3510" s="69">
        <v>553.9857883333334</v>
      </c>
      <c r="Q3510">
        <v>0</v>
      </c>
      <c r="S3510" s="69">
        <v>2060</v>
      </c>
      <c r="T3510">
        <v>0</v>
      </c>
      <c r="V3510" s="51">
        <v>52</v>
      </c>
      <c r="W3510" s="51">
        <v>26</v>
      </c>
      <c r="X3510" s="51">
        <v>339</v>
      </c>
    </row>
    <row r="3511" spans="1:24" x14ac:dyDescent="0.2">
      <c r="A3511">
        <v>8558</v>
      </c>
      <c r="B3511" t="s">
        <v>1230</v>
      </c>
      <c r="C3511" t="s">
        <v>1219</v>
      </c>
      <c r="D3511">
        <v>2019</v>
      </c>
      <c r="E3511" t="str">
        <f t="shared" si="54"/>
        <v>85582019</v>
      </c>
      <c r="F3511">
        <v>18941</v>
      </c>
      <c r="G3511" t="str">
        <f>VLOOKUP($A3511,CATMUN!$B$2:$C$1123,2,0)</f>
        <v>Bajo</v>
      </c>
      <c r="H3511" t="str">
        <f>VLOOKUP($A3511,CATMUN!$B$2:$D$1123,3,0)</f>
        <v>Otros Sistemas de Ciudades</v>
      </c>
      <c r="I3511">
        <f>VLOOKUP($A3511,CATMUN!$B$2:$G$1123,4,0)</f>
        <v>0</v>
      </c>
      <c r="J3511">
        <f>VLOOKUP($A3511,CATMUN!$B$2:$G$1123,6,0)</f>
        <v>14</v>
      </c>
      <c r="K3511" s="69">
        <v>390.14321999999999</v>
      </c>
      <c r="L3511" s="69">
        <v>1777</v>
      </c>
      <c r="M3511" s="271">
        <v>0.1</v>
      </c>
      <c r="N3511" s="69">
        <v>553.9857883333334</v>
      </c>
      <c r="Q3511">
        <v>0</v>
      </c>
      <c r="S3511" s="69">
        <v>2060</v>
      </c>
      <c r="T3511">
        <v>0</v>
      </c>
      <c r="V3511" s="51">
        <v>52</v>
      </c>
      <c r="W3511" s="51">
        <v>0</v>
      </c>
      <c r="X3511" s="51">
        <v>339</v>
      </c>
    </row>
    <row r="3512" spans="1:24" x14ac:dyDescent="0.2">
      <c r="A3512">
        <v>8560</v>
      </c>
      <c r="B3512" t="s">
        <v>1231</v>
      </c>
      <c r="C3512" t="s">
        <v>1219</v>
      </c>
      <c r="D3512">
        <v>2019</v>
      </c>
      <c r="E3512" t="str">
        <f t="shared" si="54"/>
        <v>85602019</v>
      </c>
      <c r="F3512">
        <v>24877</v>
      </c>
      <c r="G3512" t="str">
        <f>VLOOKUP($A3512,CATMUN!$B$2:$C$1123,2,0)</f>
        <v>Bajo</v>
      </c>
      <c r="H3512" t="str">
        <f>VLOOKUP($A3512,CATMUN!$B$2:$D$1123,3,0)</f>
        <v>Otros Sistemas de Ciudades</v>
      </c>
      <c r="I3512">
        <f>VLOOKUP($A3512,CATMUN!$B$2:$G$1123,4,0)</f>
        <v>0</v>
      </c>
      <c r="J3512">
        <f>VLOOKUP($A3512,CATMUN!$B$2:$G$1123,6,0)</f>
        <v>14</v>
      </c>
      <c r="K3512" s="69">
        <v>270</v>
      </c>
      <c r="L3512" s="69">
        <v>1777</v>
      </c>
      <c r="M3512" s="271">
        <v>3</v>
      </c>
      <c r="N3512" s="69">
        <v>553.9857883333334</v>
      </c>
      <c r="Q3512">
        <v>0</v>
      </c>
      <c r="S3512" s="69">
        <v>2060</v>
      </c>
      <c r="T3512">
        <v>0</v>
      </c>
      <c r="V3512" s="51">
        <v>52</v>
      </c>
      <c r="W3512" s="51">
        <v>0</v>
      </c>
      <c r="X3512" s="51">
        <v>339</v>
      </c>
    </row>
    <row r="3513" spans="1:24" x14ac:dyDescent="0.2">
      <c r="A3513">
        <v>8606</v>
      </c>
      <c r="B3513" t="s">
        <v>1233</v>
      </c>
      <c r="C3513" t="s">
        <v>1219</v>
      </c>
      <c r="D3513">
        <v>2019</v>
      </c>
      <c r="E3513" t="str">
        <f t="shared" si="54"/>
        <v>86062019</v>
      </c>
      <c r="F3513">
        <v>27249</v>
      </c>
      <c r="G3513" t="str">
        <f>VLOOKUP($A3513,CATMUN!$B$2:$C$1123,2,0)</f>
        <v>Bajo</v>
      </c>
      <c r="H3513" t="str">
        <f>VLOOKUP($A3513,CATMUN!$B$2:$D$1123,3,0)</f>
        <v>Municipios intermedios</v>
      </c>
      <c r="I3513">
        <f>VLOOKUP($A3513,CATMUN!$B$2:$G$1123,4,0)</f>
        <v>0</v>
      </c>
      <c r="J3513">
        <f>VLOOKUP($A3513,CATMUN!$B$2:$G$1123,6,0)</f>
        <v>14</v>
      </c>
      <c r="K3513" s="69">
        <v>467.565</v>
      </c>
      <c r="L3513" s="69">
        <v>1777</v>
      </c>
      <c r="M3513" s="271">
        <v>3.2358510000000003</v>
      </c>
      <c r="N3513" s="69">
        <v>126.60922986637496</v>
      </c>
      <c r="Q3513">
        <v>0</v>
      </c>
      <c r="S3513" s="69">
        <v>1227.00431</v>
      </c>
      <c r="T3513">
        <v>0</v>
      </c>
      <c r="V3513" s="51">
        <v>12</v>
      </c>
      <c r="W3513" s="51">
        <v>13</v>
      </c>
      <c r="X3513" s="51">
        <v>339</v>
      </c>
    </row>
    <row r="3514" spans="1:24" x14ac:dyDescent="0.2">
      <c r="A3514">
        <v>8634</v>
      </c>
      <c r="B3514" t="s">
        <v>1234</v>
      </c>
      <c r="C3514" t="s">
        <v>1219</v>
      </c>
      <c r="D3514">
        <v>2019</v>
      </c>
      <c r="E3514" t="str">
        <f t="shared" si="54"/>
        <v>86342019</v>
      </c>
      <c r="F3514">
        <v>33858</v>
      </c>
      <c r="G3514" t="str">
        <f>VLOOKUP($A3514,CATMUN!$B$2:$C$1123,2,0)</f>
        <v>Medio</v>
      </c>
      <c r="H3514" t="str">
        <f>VLOOKUP($A3514,CATMUN!$B$2:$D$1123,3,0)</f>
        <v>Otros Sistemas de Ciudades</v>
      </c>
      <c r="I3514">
        <f>VLOOKUP($A3514,CATMUN!$B$2:$G$1123,4,0)</f>
        <v>0</v>
      </c>
      <c r="J3514">
        <f>VLOOKUP($A3514,CATMUN!$B$2:$G$1123,6,0)</f>
        <v>14</v>
      </c>
      <c r="K3514" s="69">
        <v>500</v>
      </c>
      <c r="L3514" s="69">
        <v>1777</v>
      </c>
      <c r="M3514" s="271">
        <v>50</v>
      </c>
      <c r="N3514" s="69">
        <v>553.9857883333334</v>
      </c>
      <c r="Q3514">
        <v>0</v>
      </c>
      <c r="S3514" s="69">
        <v>2060</v>
      </c>
      <c r="T3514">
        <v>0</v>
      </c>
      <c r="V3514" s="51">
        <v>52</v>
      </c>
      <c r="W3514" s="51">
        <v>108</v>
      </c>
      <c r="X3514" s="51">
        <v>339</v>
      </c>
    </row>
    <row r="3515" spans="1:24" x14ac:dyDescent="0.2">
      <c r="A3515">
        <v>8685</v>
      </c>
      <c r="B3515" t="s">
        <v>1237</v>
      </c>
      <c r="C3515" t="s">
        <v>1219</v>
      </c>
      <c r="D3515">
        <v>2019</v>
      </c>
      <c r="E3515" t="str">
        <f t="shared" si="54"/>
        <v>86852019</v>
      </c>
      <c r="F3515">
        <v>31027</v>
      </c>
      <c r="G3515" t="str">
        <f>VLOOKUP($A3515,CATMUN!$B$2:$C$1123,2,0)</f>
        <v>Medio</v>
      </c>
      <c r="H3515" t="str">
        <f>VLOOKUP($A3515,CATMUN!$B$2:$D$1123,3,0)</f>
        <v>Otros Sistemas de Ciudades</v>
      </c>
      <c r="I3515">
        <f>VLOOKUP($A3515,CATMUN!$B$2:$G$1123,4,0)</f>
        <v>0</v>
      </c>
      <c r="J3515">
        <f>VLOOKUP($A3515,CATMUN!$B$2:$G$1123,6,0)</f>
        <v>14</v>
      </c>
      <c r="K3515" s="69">
        <v>672.14</v>
      </c>
      <c r="L3515" s="69">
        <v>1777</v>
      </c>
      <c r="M3515" s="271">
        <v>96.572999999999993</v>
      </c>
      <c r="N3515" s="69">
        <v>553.9857883333334</v>
      </c>
      <c r="Q3515">
        <v>0</v>
      </c>
      <c r="R3515">
        <v>0.25</v>
      </c>
      <c r="S3515" s="69">
        <v>2060</v>
      </c>
      <c r="T3515">
        <v>0</v>
      </c>
      <c r="V3515" s="51">
        <v>52</v>
      </c>
      <c r="W3515" s="51">
        <v>62</v>
      </c>
      <c r="X3515" s="51">
        <v>339</v>
      </c>
    </row>
    <row r="3516" spans="1:24" x14ac:dyDescent="0.2">
      <c r="A3516">
        <v>8832</v>
      </c>
      <c r="B3516" t="s">
        <v>1240</v>
      </c>
      <c r="C3516" t="s">
        <v>1219</v>
      </c>
      <c r="D3516">
        <v>2019</v>
      </c>
      <c r="E3516" t="str">
        <f t="shared" si="54"/>
        <v>88322019</v>
      </c>
      <c r="F3516">
        <v>18190</v>
      </c>
      <c r="G3516" t="str">
        <f>VLOOKUP($A3516,CATMUN!$B$2:$C$1123,2,0)</f>
        <v>Medio</v>
      </c>
      <c r="H3516" t="str">
        <f>VLOOKUP($A3516,CATMUN!$B$2:$D$1123,3,0)</f>
        <v>Otros Sistemas de Ciudades</v>
      </c>
      <c r="I3516">
        <f>VLOOKUP($A3516,CATMUN!$B$2:$G$1123,4,0)</f>
        <v>0</v>
      </c>
      <c r="J3516">
        <f>VLOOKUP($A3516,CATMUN!$B$2:$G$1123,6,0)</f>
        <v>14</v>
      </c>
      <c r="K3516" s="69">
        <v>1100</v>
      </c>
      <c r="L3516" s="69">
        <v>1777</v>
      </c>
      <c r="M3516" s="271">
        <v>120</v>
      </c>
      <c r="N3516" s="69">
        <v>553.9857883333334</v>
      </c>
      <c r="Q3516">
        <v>0</v>
      </c>
      <c r="S3516" s="69">
        <v>2060</v>
      </c>
      <c r="T3516">
        <v>0</v>
      </c>
      <c r="V3516" s="51">
        <v>52</v>
      </c>
      <c r="W3516" s="51">
        <v>27</v>
      </c>
      <c r="X3516" s="51">
        <v>339</v>
      </c>
    </row>
    <row r="3517" spans="1:24" x14ac:dyDescent="0.2">
      <c r="A3517">
        <v>8849</v>
      </c>
      <c r="B3517" t="s">
        <v>1241</v>
      </c>
      <c r="C3517" t="s">
        <v>1219</v>
      </c>
      <c r="D3517">
        <v>2019</v>
      </c>
      <c r="E3517" t="str">
        <f t="shared" si="54"/>
        <v>88492019</v>
      </c>
      <c r="F3517">
        <v>12743</v>
      </c>
      <c r="G3517" t="str">
        <f>VLOOKUP($A3517,CATMUN!$B$2:$C$1123,2,0)</f>
        <v>Medio</v>
      </c>
      <c r="H3517" t="str">
        <f>VLOOKUP($A3517,CATMUN!$B$2:$D$1123,3,0)</f>
        <v>Otros Sistemas de Ciudades</v>
      </c>
      <c r="I3517">
        <f>VLOOKUP($A3517,CATMUN!$B$2:$G$1123,4,0)</f>
        <v>0</v>
      </c>
      <c r="J3517">
        <f>VLOOKUP($A3517,CATMUN!$B$2:$G$1123,6,0)</f>
        <v>14</v>
      </c>
      <c r="K3517" s="69">
        <v>230</v>
      </c>
      <c r="L3517" s="69">
        <v>1777</v>
      </c>
      <c r="M3517" s="271">
        <v>2</v>
      </c>
      <c r="N3517" s="69">
        <v>553.9857883333334</v>
      </c>
      <c r="O3517" s="69">
        <v>1E-3</v>
      </c>
      <c r="Q3517">
        <v>0</v>
      </c>
      <c r="S3517" s="69">
        <v>2060</v>
      </c>
      <c r="T3517">
        <v>0</v>
      </c>
      <c r="V3517" s="51">
        <v>52</v>
      </c>
      <c r="W3517" s="51">
        <v>0</v>
      </c>
      <c r="X3517" s="51">
        <v>339</v>
      </c>
    </row>
    <row r="3518" spans="1:24" x14ac:dyDescent="0.2">
      <c r="A3518">
        <v>13052</v>
      </c>
      <c r="B3518" t="s">
        <v>1247</v>
      </c>
      <c r="C3518" t="s">
        <v>1242</v>
      </c>
      <c r="D3518">
        <v>2019</v>
      </c>
      <c r="E3518" t="str">
        <f t="shared" si="54"/>
        <v>130522019</v>
      </c>
      <c r="F3518">
        <v>71837</v>
      </c>
      <c r="G3518" t="str">
        <f>VLOOKUP($A3518,CATMUN!$B$2:$C$1123,2,0)</f>
        <v>Medio</v>
      </c>
      <c r="H3518" t="str">
        <f>VLOOKUP($A3518,CATMUN!$B$2:$D$1123,3,0)</f>
        <v>Otros Sistemas de Ciudades</v>
      </c>
      <c r="I3518">
        <f>VLOOKUP($A3518,CATMUN!$B$2:$G$1123,4,0)</f>
        <v>0</v>
      </c>
      <c r="J3518">
        <f>VLOOKUP($A3518,CATMUN!$B$2:$G$1123,6,0)</f>
        <v>14</v>
      </c>
      <c r="K3518" s="69">
        <v>1200</v>
      </c>
      <c r="L3518" s="69">
        <v>1777</v>
      </c>
      <c r="M3518" s="271">
        <v>30</v>
      </c>
      <c r="N3518" s="69">
        <v>553.9857883333334</v>
      </c>
      <c r="O3518" s="69">
        <v>1E-3</v>
      </c>
      <c r="Q3518">
        <v>0</v>
      </c>
      <c r="S3518" s="69">
        <v>2060</v>
      </c>
      <c r="T3518">
        <v>0</v>
      </c>
      <c r="V3518" s="51">
        <v>34</v>
      </c>
      <c r="W3518" s="51">
        <v>78</v>
      </c>
      <c r="X3518" s="51">
        <v>506</v>
      </c>
    </row>
    <row r="3519" spans="1:24" x14ac:dyDescent="0.2">
      <c r="A3519">
        <v>13062</v>
      </c>
      <c r="B3519" t="s">
        <v>1248</v>
      </c>
      <c r="C3519" t="s">
        <v>1242</v>
      </c>
      <c r="D3519">
        <v>2019</v>
      </c>
      <c r="E3519" t="str">
        <f t="shared" si="54"/>
        <v>130622019</v>
      </c>
      <c r="F3519">
        <v>8504</v>
      </c>
      <c r="G3519" t="str">
        <f>VLOOKUP($A3519,CATMUN!$B$2:$C$1123,2,0)</f>
        <v>Medio</v>
      </c>
      <c r="H3519" t="str">
        <f>VLOOKUP($A3519,CATMUN!$B$2:$D$1123,3,0)</f>
        <v>Municipios intermedios</v>
      </c>
      <c r="I3519">
        <f>VLOOKUP($A3519,CATMUN!$B$2:$G$1123,4,0)</f>
        <v>0</v>
      </c>
      <c r="J3519">
        <f>VLOOKUP($A3519,CATMUN!$B$2:$G$1123,6,0)</f>
        <v>14</v>
      </c>
      <c r="K3519" s="69">
        <v>165.68</v>
      </c>
      <c r="L3519" s="69">
        <v>1777</v>
      </c>
      <c r="M3519" s="271"/>
      <c r="N3519" s="69">
        <v>126.60922986637496</v>
      </c>
      <c r="Q3519">
        <v>0</v>
      </c>
      <c r="S3519" s="69">
        <v>1227.00431</v>
      </c>
      <c r="T3519">
        <v>0</v>
      </c>
      <c r="V3519" s="51">
        <v>12</v>
      </c>
      <c r="W3519" s="51">
        <v>2</v>
      </c>
      <c r="X3519" s="51">
        <v>339</v>
      </c>
    </row>
    <row r="3520" spans="1:24" x14ac:dyDescent="0.2">
      <c r="A3520">
        <v>13140</v>
      </c>
      <c r="B3520" t="s">
        <v>1250</v>
      </c>
      <c r="C3520" t="s">
        <v>1242</v>
      </c>
      <c r="D3520">
        <v>2019</v>
      </c>
      <c r="E3520" t="str">
        <f t="shared" si="54"/>
        <v>131402019</v>
      </c>
      <c r="F3520">
        <v>22794</v>
      </c>
      <c r="G3520" t="str">
        <f>VLOOKUP($A3520,CATMUN!$B$2:$C$1123,2,0)</f>
        <v>Bajo</v>
      </c>
      <c r="H3520" t="str">
        <f>VLOOKUP($A3520,CATMUN!$B$2:$D$1123,3,0)</f>
        <v>Municipios intermedios</v>
      </c>
      <c r="I3520">
        <f>VLOOKUP($A3520,CATMUN!$B$2:$G$1123,4,0)</f>
        <v>0</v>
      </c>
      <c r="J3520">
        <f>VLOOKUP($A3520,CATMUN!$B$2:$G$1123,6,0)</f>
        <v>14</v>
      </c>
      <c r="K3520" s="69">
        <v>160</v>
      </c>
      <c r="L3520" s="69">
        <v>1777</v>
      </c>
      <c r="M3520" s="271">
        <v>1.3</v>
      </c>
      <c r="N3520" s="69">
        <v>126.60922986637496</v>
      </c>
      <c r="Q3520">
        <v>0</v>
      </c>
      <c r="S3520" s="69">
        <v>1227.00431</v>
      </c>
      <c r="T3520">
        <v>0</v>
      </c>
      <c r="V3520" s="51">
        <v>12</v>
      </c>
      <c r="W3520" s="51">
        <v>14</v>
      </c>
      <c r="X3520" s="51">
        <v>339</v>
      </c>
    </row>
    <row r="3521" spans="1:24" x14ac:dyDescent="0.2">
      <c r="A3521">
        <v>13188</v>
      </c>
      <c r="B3521" t="s">
        <v>1252</v>
      </c>
      <c r="C3521" t="s">
        <v>1242</v>
      </c>
      <c r="D3521">
        <v>2019</v>
      </c>
      <c r="E3521" t="str">
        <f t="shared" si="54"/>
        <v>131882019</v>
      </c>
      <c r="F3521">
        <v>13903</v>
      </c>
      <c r="G3521" t="str">
        <f>VLOOKUP($A3521,CATMUN!$B$2:$C$1123,2,0)</f>
        <v>Medio</v>
      </c>
      <c r="H3521" t="str">
        <f>VLOOKUP($A3521,CATMUN!$B$2:$D$1123,3,0)</f>
        <v>Municipios intermedios</v>
      </c>
      <c r="I3521">
        <f>VLOOKUP($A3521,CATMUN!$B$2:$G$1123,4,0)</f>
        <v>0</v>
      </c>
      <c r="J3521">
        <f>VLOOKUP($A3521,CATMUN!$B$2:$G$1123,6,0)</f>
        <v>14</v>
      </c>
      <c r="K3521" s="69">
        <v>130</v>
      </c>
      <c r="L3521" s="69">
        <v>1777</v>
      </c>
      <c r="M3521" s="271">
        <v>2</v>
      </c>
      <c r="N3521" s="69">
        <v>126.60922986637496</v>
      </c>
      <c r="O3521" s="69">
        <v>2</v>
      </c>
      <c r="Q3521">
        <v>0</v>
      </c>
      <c r="S3521" s="69">
        <v>1227.00431</v>
      </c>
      <c r="T3521">
        <v>0</v>
      </c>
      <c r="V3521" s="51">
        <v>10</v>
      </c>
      <c r="W3521" s="51">
        <v>0</v>
      </c>
      <c r="X3521" s="51">
        <v>506</v>
      </c>
    </row>
    <row r="3522" spans="1:24" x14ac:dyDescent="0.2">
      <c r="A3522">
        <v>13188</v>
      </c>
      <c r="B3522" t="s">
        <v>1252</v>
      </c>
      <c r="C3522" t="s">
        <v>1242</v>
      </c>
      <c r="D3522">
        <v>2019</v>
      </c>
      <c r="E3522" t="str">
        <f t="shared" ref="E3522:E3585" si="55">A3522&amp;D3522</f>
        <v>131882019</v>
      </c>
      <c r="F3522">
        <v>13903</v>
      </c>
      <c r="G3522" t="str">
        <f>VLOOKUP($A3522,CATMUN!$B$2:$C$1123,2,0)</f>
        <v>Medio</v>
      </c>
      <c r="H3522" t="str">
        <f>VLOOKUP($A3522,CATMUN!$B$2:$D$1123,3,0)</f>
        <v>Municipios intermedios</v>
      </c>
      <c r="I3522">
        <f>VLOOKUP($A3522,CATMUN!$B$2:$G$1123,4,0)</f>
        <v>0</v>
      </c>
      <c r="J3522">
        <f>VLOOKUP($A3522,CATMUN!$B$2:$G$1123,6,0)</f>
        <v>14</v>
      </c>
      <c r="K3522" s="69">
        <v>130</v>
      </c>
      <c r="L3522" s="69">
        <v>1777</v>
      </c>
      <c r="M3522" s="271">
        <v>2</v>
      </c>
      <c r="N3522" s="69">
        <v>126.60922986637496</v>
      </c>
      <c r="O3522" s="69">
        <v>2</v>
      </c>
      <c r="Q3522">
        <v>0</v>
      </c>
      <c r="S3522" s="69">
        <v>1227.00431</v>
      </c>
      <c r="T3522">
        <v>0</v>
      </c>
      <c r="V3522" s="51">
        <v>10</v>
      </c>
      <c r="W3522" s="51">
        <v>0</v>
      </c>
      <c r="X3522" s="51">
        <v>506</v>
      </c>
    </row>
    <row r="3523" spans="1:24" x14ac:dyDescent="0.2">
      <c r="A3523">
        <v>13222</v>
      </c>
      <c r="B3523" t="s">
        <v>1254</v>
      </c>
      <c r="C3523" t="s">
        <v>1242</v>
      </c>
      <c r="D3523">
        <v>2019</v>
      </c>
      <c r="E3523" t="str">
        <f t="shared" si="55"/>
        <v>132222019</v>
      </c>
      <c r="F3523">
        <v>15014</v>
      </c>
      <c r="G3523" t="str">
        <f>VLOOKUP($A3523,CATMUN!$B$2:$C$1123,2,0)</f>
        <v>Medio</v>
      </c>
      <c r="H3523" t="str">
        <f>VLOOKUP($A3523,CATMUN!$B$2:$D$1123,3,0)</f>
        <v>Otros Sistemas de Ciudades</v>
      </c>
      <c r="I3523">
        <f>VLOOKUP($A3523,CATMUN!$B$2:$G$1123,4,0)</f>
        <v>0</v>
      </c>
      <c r="J3523">
        <f>VLOOKUP($A3523,CATMUN!$B$2:$G$1123,6,0)</f>
        <v>14</v>
      </c>
      <c r="K3523" s="69">
        <v>300</v>
      </c>
      <c r="L3523" s="69">
        <v>1777</v>
      </c>
      <c r="M3523" s="271">
        <v>0.2</v>
      </c>
      <c r="N3523" s="69">
        <v>553.9857883333334</v>
      </c>
      <c r="Q3523">
        <v>0</v>
      </c>
      <c r="S3523" s="69">
        <v>2060</v>
      </c>
      <c r="T3523">
        <v>0</v>
      </c>
      <c r="V3523" s="51">
        <v>34</v>
      </c>
      <c r="W3523" s="51">
        <v>26</v>
      </c>
      <c r="X3523" s="51">
        <v>506</v>
      </c>
    </row>
    <row r="3524" spans="1:24" x14ac:dyDescent="0.2">
      <c r="A3524">
        <v>13244</v>
      </c>
      <c r="B3524" t="s">
        <v>1255</v>
      </c>
      <c r="C3524" t="s">
        <v>1242</v>
      </c>
      <c r="D3524">
        <v>2019</v>
      </c>
      <c r="E3524" t="str">
        <f t="shared" si="55"/>
        <v>132442019</v>
      </c>
      <c r="F3524">
        <v>71428</v>
      </c>
      <c r="G3524" t="str">
        <f>VLOOKUP($A3524,CATMUN!$B$2:$C$1123,2,0)</f>
        <v>Bajo</v>
      </c>
      <c r="H3524" t="str">
        <f>VLOOKUP($A3524,CATMUN!$B$2:$D$1123,3,0)</f>
        <v>Municipios intermedios</v>
      </c>
      <c r="I3524">
        <f>VLOOKUP($A3524,CATMUN!$B$2:$G$1123,4,0)</f>
        <v>0</v>
      </c>
      <c r="J3524">
        <f>VLOOKUP($A3524,CATMUN!$B$2:$G$1123,6,0)</f>
        <v>14</v>
      </c>
      <c r="K3524" s="69">
        <v>437.91717800000004</v>
      </c>
      <c r="L3524" s="69">
        <v>1777</v>
      </c>
      <c r="M3524" s="271">
        <v>1</v>
      </c>
      <c r="N3524" s="69">
        <v>126.60922986637496</v>
      </c>
      <c r="Q3524">
        <v>0</v>
      </c>
      <c r="S3524" s="69">
        <v>1227.00431</v>
      </c>
      <c r="T3524">
        <v>0</v>
      </c>
      <c r="V3524" s="51">
        <v>12</v>
      </c>
      <c r="W3524" s="51">
        <v>35</v>
      </c>
      <c r="X3524" s="51">
        <v>339</v>
      </c>
    </row>
    <row r="3525" spans="1:24" x14ac:dyDescent="0.2">
      <c r="A3525">
        <v>13433</v>
      </c>
      <c r="B3525" t="s">
        <v>1260</v>
      </c>
      <c r="C3525" t="s">
        <v>1242</v>
      </c>
      <c r="D3525">
        <v>2019</v>
      </c>
      <c r="E3525" t="str">
        <f t="shared" si="55"/>
        <v>134332019</v>
      </c>
      <c r="F3525">
        <v>28602</v>
      </c>
      <c r="G3525" t="str">
        <f>VLOOKUP($A3525,CATMUN!$B$2:$C$1123,2,0)</f>
        <v>Bajo</v>
      </c>
      <c r="H3525" t="str">
        <f>VLOOKUP($A3525,CATMUN!$B$2:$D$1123,3,0)</f>
        <v>Municipios intermedios</v>
      </c>
      <c r="I3525">
        <f>VLOOKUP($A3525,CATMUN!$B$2:$G$1123,4,0)</f>
        <v>0</v>
      </c>
      <c r="J3525">
        <f>VLOOKUP($A3525,CATMUN!$B$2:$G$1123,6,0)</f>
        <v>14</v>
      </c>
      <c r="K3525" s="69">
        <v>638.37427000000002</v>
      </c>
      <c r="L3525" s="69">
        <v>1777</v>
      </c>
      <c r="M3525" s="271">
        <v>35</v>
      </c>
      <c r="N3525" s="69">
        <v>126.60922986637496</v>
      </c>
      <c r="O3525" s="69">
        <v>0</v>
      </c>
      <c r="Q3525">
        <v>0</v>
      </c>
      <c r="R3525">
        <v>0</v>
      </c>
      <c r="S3525" s="69">
        <v>1227.00431</v>
      </c>
      <c r="T3525">
        <v>0</v>
      </c>
      <c r="V3525" s="51">
        <v>12</v>
      </c>
      <c r="W3525" s="51">
        <v>6</v>
      </c>
      <c r="X3525" s="51">
        <v>339</v>
      </c>
    </row>
    <row r="3526" spans="1:24" x14ac:dyDescent="0.2">
      <c r="A3526">
        <v>13442</v>
      </c>
      <c r="B3526" t="s">
        <v>1262</v>
      </c>
      <c r="C3526" t="s">
        <v>1242</v>
      </c>
      <c r="D3526">
        <v>2019</v>
      </c>
      <c r="E3526" t="str">
        <f t="shared" si="55"/>
        <v>134422019</v>
      </c>
      <c r="F3526">
        <v>47389</v>
      </c>
      <c r="G3526" t="str">
        <f>VLOOKUP($A3526,CATMUN!$B$2:$C$1123,2,0)</f>
        <v>Medio</v>
      </c>
      <c r="H3526" t="str">
        <f>VLOOKUP($A3526,CATMUN!$B$2:$D$1123,3,0)</f>
        <v>Municipios intermedios</v>
      </c>
      <c r="I3526">
        <f>VLOOKUP($A3526,CATMUN!$B$2:$G$1123,4,0)</f>
        <v>0</v>
      </c>
      <c r="J3526">
        <f>VLOOKUP($A3526,CATMUN!$B$2:$G$1123,6,0)</f>
        <v>14</v>
      </c>
      <c r="K3526" s="69">
        <v>1200</v>
      </c>
      <c r="L3526" s="69">
        <v>1777</v>
      </c>
      <c r="M3526" s="271">
        <v>1.197651</v>
      </c>
      <c r="N3526" s="69">
        <v>126.60922986637496</v>
      </c>
      <c r="Q3526">
        <v>1</v>
      </c>
      <c r="S3526" s="69">
        <v>1227.00431</v>
      </c>
      <c r="T3526">
        <v>0</v>
      </c>
      <c r="V3526" s="51">
        <v>3</v>
      </c>
      <c r="W3526" s="51">
        <v>16</v>
      </c>
      <c r="X3526" s="51">
        <v>114</v>
      </c>
    </row>
    <row r="3527" spans="1:24" x14ac:dyDescent="0.2">
      <c r="A3527">
        <v>13468</v>
      </c>
      <c r="B3527" t="s">
        <v>1264</v>
      </c>
      <c r="C3527" t="s">
        <v>1242</v>
      </c>
      <c r="D3527">
        <v>2019</v>
      </c>
      <c r="E3527" t="str">
        <f t="shared" si="55"/>
        <v>134682019</v>
      </c>
      <c r="F3527">
        <v>45498</v>
      </c>
      <c r="G3527" t="str">
        <f>VLOOKUP($A3527,CATMUN!$B$2:$C$1123,2,0)</f>
        <v>Medio</v>
      </c>
      <c r="H3527" t="str">
        <f>VLOOKUP($A3527,CATMUN!$B$2:$D$1123,3,0)</f>
        <v>Municipios intermedios</v>
      </c>
      <c r="I3527">
        <f>VLOOKUP($A3527,CATMUN!$B$2:$G$1123,4,0)</f>
        <v>0</v>
      </c>
      <c r="J3527">
        <f>VLOOKUP($A3527,CATMUN!$B$2:$G$1123,6,0)</f>
        <v>14</v>
      </c>
      <c r="K3527" s="69">
        <v>700</v>
      </c>
      <c r="L3527" s="69">
        <v>1777</v>
      </c>
      <c r="M3527" s="271">
        <v>31.998799999999999</v>
      </c>
      <c r="N3527" s="69">
        <v>126.60922986637496</v>
      </c>
      <c r="O3527" s="69">
        <v>1E-3</v>
      </c>
      <c r="Q3527">
        <v>0</v>
      </c>
      <c r="R3527">
        <v>1E-3</v>
      </c>
      <c r="S3527" s="69">
        <v>1227.00431</v>
      </c>
      <c r="T3527">
        <v>0</v>
      </c>
      <c r="U3527">
        <v>4.7809999999999997</v>
      </c>
      <c r="V3527" s="51">
        <v>3</v>
      </c>
      <c r="W3527" s="51">
        <v>52</v>
      </c>
      <c r="X3527" s="51">
        <v>114</v>
      </c>
    </row>
    <row r="3528" spans="1:24" x14ac:dyDescent="0.2">
      <c r="A3528">
        <v>13580</v>
      </c>
      <c r="B3528" t="s">
        <v>1268</v>
      </c>
      <c r="C3528" t="s">
        <v>1242</v>
      </c>
      <c r="D3528">
        <v>2019</v>
      </c>
      <c r="E3528" t="str">
        <f t="shared" si="55"/>
        <v>135802019</v>
      </c>
      <c r="F3528">
        <v>6983</v>
      </c>
      <c r="G3528" t="str">
        <f>VLOOKUP($A3528,CATMUN!$B$2:$C$1123,2,0)</f>
        <v>Medio</v>
      </c>
      <c r="H3528" t="str">
        <f>VLOOKUP($A3528,CATMUN!$B$2:$D$1123,3,0)</f>
        <v>Municipios intermedios</v>
      </c>
      <c r="I3528">
        <f>VLOOKUP($A3528,CATMUN!$B$2:$G$1123,4,0)</f>
        <v>0</v>
      </c>
      <c r="J3528">
        <f>VLOOKUP($A3528,CATMUN!$B$2:$G$1123,6,0)</f>
        <v>14</v>
      </c>
      <c r="K3528" s="69">
        <v>60.1509</v>
      </c>
      <c r="L3528" s="69">
        <v>1777</v>
      </c>
      <c r="M3528" s="271">
        <v>1E-3</v>
      </c>
      <c r="N3528" s="69">
        <v>126.60922986637496</v>
      </c>
      <c r="Q3528">
        <v>0</v>
      </c>
      <c r="S3528" s="69">
        <v>1227.00431</v>
      </c>
      <c r="T3528">
        <v>0</v>
      </c>
      <c r="V3528" s="51">
        <v>3</v>
      </c>
      <c r="W3528" s="51">
        <v>1</v>
      </c>
      <c r="X3528" s="51">
        <v>114</v>
      </c>
    </row>
    <row r="3529" spans="1:24" x14ac:dyDescent="0.2">
      <c r="A3529">
        <v>13647</v>
      </c>
      <c r="B3529" t="s">
        <v>1271</v>
      </c>
      <c r="C3529" t="s">
        <v>1242</v>
      </c>
      <c r="D3529">
        <v>2019</v>
      </c>
      <c r="E3529" t="str">
        <f t="shared" si="55"/>
        <v>136472019</v>
      </c>
      <c r="F3529">
        <v>18729</v>
      </c>
      <c r="G3529" t="str">
        <f>VLOOKUP($A3529,CATMUN!$B$2:$C$1123,2,0)</f>
        <v>Medio</v>
      </c>
      <c r="H3529" t="str">
        <f>VLOOKUP($A3529,CATMUN!$B$2:$D$1123,3,0)</f>
        <v>Municipios intermedios</v>
      </c>
      <c r="I3529">
        <f>VLOOKUP($A3529,CATMUN!$B$2:$G$1123,4,0)</f>
        <v>0</v>
      </c>
      <c r="J3529">
        <f>VLOOKUP($A3529,CATMUN!$B$2:$G$1123,6,0)</f>
        <v>14</v>
      </c>
      <c r="K3529" s="69">
        <v>240</v>
      </c>
      <c r="L3529" s="69">
        <v>1777</v>
      </c>
      <c r="M3529" s="271">
        <v>9.9999999999999995E-7</v>
      </c>
      <c r="N3529" s="69">
        <v>126.60922986637496</v>
      </c>
      <c r="O3529" s="69">
        <v>9.9999999999999995E-7</v>
      </c>
      <c r="Q3529">
        <v>0</v>
      </c>
      <c r="R3529">
        <v>9.9999999999999995E-7</v>
      </c>
      <c r="S3529" s="69">
        <v>1227.00431</v>
      </c>
      <c r="T3529">
        <v>0</v>
      </c>
      <c r="V3529" s="51">
        <v>12</v>
      </c>
      <c r="W3529" s="51">
        <v>2</v>
      </c>
      <c r="X3529" s="51">
        <v>339</v>
      </c>
    </row>
    <row r="3530" spans="1:24" x14ac:dyDescent="0.2">
      <c r="A3530">
        <v>13657</v>
      </c>
      <c r="B3530" t="s">
        <v>1275</v>
      </c>
      <c r="C3530" t="s">
        <v>1242</v>
      </c>
      <c r="D3530">
        <v>2019</v>
      </c>
      <c r="E3530" t="str">
        <f t="shared" si="55"/>
        <v>136572019</v>
      </c>
      <c r="F3530">
        <v>37765</v>
      </c>
      <c r="G3530" t="str">
        <f>VLOOKUP($A3530,CATMUN!$B$2:$C$1123,2,0)</f>
        <v>Bajo</v>
      </c>
      <c r="H3530" t="str">
        <f>VLOOKUP($A3530,CATMUN!$B$2:$D$1123,3,0)</f>
        <v>Municipios intermedios</v>
      </c>
      <c r="I3530">
        <f>VLOOKUP($A3530,CATMUN!$B$2:$G$1123,4,0)</f>
        <v>0</v>
      </c>
      <c r="J3530">
        <f>VLOOKUP($A3530,CATMUN!$B$2:$G$1123,6,0)</f>
        <v>14</v>
      </c>
      <c r="K3530" s="69">
        <v>260</v>
      </c>
      <c r="L3530" s="69">
        <v>1777</v>
      </c>
      <c r="M3530" s="271">
        <v>15</v>
      </c>
      <c r="N3530" s="69">
        <v>126.60922986637496</v>
      </c>
      <c r="Q3530">
        <v>0</v>
      </c>
      <c r="S3530" s="69">
        <v>1227.00431</v>
      </c>
      <c r="T3530">
        <v>0</v>
      </c>
      <c r="V3530" s="51">
        <v>3</v>
      </c>
      <c r="W3530" s="51">
        <v>20</v>
      </c>
      <c r="X3530" s="51">
        <v>114</v>
      </c>
    </row>
    <row r="3531" spans="1:24" x14ac:dyDescent="0.2">
      <c r="A3531">
        <v>13670</v>
      </c>
      <c r="B3531" t="s">
        <v>1277</v>
      </c>
      <c r="C3531" t="s">
        <v>1242</v>
      </c>
      <c r="D3531">
        <v>2019</v>
      </c>
      <c r="E3531" t="str">
        <f t="shared" si="55"/>
        <v>136702019</v>
      </c>
      <c r="F3531">
        <v>28043</v>
      </c>
      <c r="G3531" t="str">
        <f>VLOOKUP($A3531,CATMUN!$B$2:$C$1123,2,0)</f>
        <v>Medio</v>
      </c>
      <c r="H3531" t="str">
        <f>VLOOKUP($A3531,CATMUN!$B$2:$D$1123,3,0)</f>
        <v>Municipios intermedios</v>
      </c>
      <c r="I3531">
        <f>VLOOKUP($A3531,CATMUN!$B$2:$G$1123,4,0)</f>
        <v>0</v>
      </c>
      <c r="J3531">
        <f>VLOOKUP($A3531,CATMUN!$B$2:$G$1123,6,0)</f>
        <v>14</v>
      </c>
      <c r="K3531" s="69">
        <v>824</v>
      </c>
      <c r="L3531" s="69">
        <v>1777</v>
      </c>
      <c r="M3531" s="271">
        <v>51.5</v>
      </c>
      <c r="N3531" s="69">
        <v>126.60922986637496</v>
      </c>
      <c r="Q3531">
        <v>0</v>
      </c>
      <c r="S3531" s="69">
        <v>1227.00431</v>
      </c>
      <c r="T3531">
        <v>0</v>
      </c>
      <c r="V3531" s="51">
        <v>10</v>
      </c>
      <c r="W3531" s="51">
        <v>6</v>
      </c>
      <c r="X3531" s="51">
        <v>506</v>
      </c>
    </row>
    <row r="3532" spans="1:24" x14ac:dyDescent="0.2">
      <c r="A3532">
        <v>13673</v>
      </c>
      <c r="B3532" t="s">
        <v>1278</v>
      </c>
      <c r="C3532" t="s">
        <v>1242</v>
      </c>
      <c r="D3532">
        <v>2019</v>
      </c>
      <c r="E3532" t="str">
        <f t="shared" si="55"/>
        <v>136732019</v>
      </c>
      <c r="F3532">
        <v>14747</v>
      </c>
      <c r="G3532" t="str">
        <f>VLOOKUP($A3532,CATMUN!$B$2:$C$1123,2,0)</f>
        <v>Medio</v>
      </c>
      <c r="H3532" t="str">
        <f>VLOOKUP($A3532,CATMUN!$B$2:$D$1123,3,0)</f>
        <v>Municipios intermedios</v>
      </c>
      <c r="I3532">
        <f>VLOOKUP($A3532,CATMUN!$B$2:$G$1123,4,0)</f>
        <v>0</v>
      </c>
      <c r="J3532">
        <f>VLOOKUP($A3532,CATMUN!$B$2:$G$1123,6,0)</f>
        <v>14</v>
      </c>
      <c r="K3532" s="69">
        <v>1006.251625</v>
      </c>
      <c r="L3532" s="69">
        <v>1777</v>
      </c>
      <c r="M3532" s="271">
        <v>1</v>
      </c>
      <c r="N3532" s="69">
        <v>126.60922986637496</v>
      </c>
      <c r="Q3532">
        <v>0</v>
      </c>
      <c r="S3532" s="69">
        <v>1227.00431</v>
      </c>
      <c r="T3532">
        <v>0</v>
      </c>
      <c r="V3532" s="51">
        <v>12</v>
      </c>
      <c r="W3532" s="51">
        <v>3</v>
      </c>
      <c r="X3532" s="51">
        <v>339</v>
      </c>
    </row>
    <row r="3533" spans="1:24" x14ac:dyDescent="0.2">
      <c r="A3533">
        <v>13683</v>
      </c>
      <c r="B3533" t="s">
        <v>1279</v>
      </c>
      <c r="C3533" t="s">
        <v>1242</v>
      </c>
      <c r="D3533">
        <v>2019</v>
      </c>
      <c r="E3533" t="str">
        <f t="shared" si="55"/>
        <v>136832019</v>
      </c>
      <c r="F3533">
        <v>21766</v>
      </c>
      <c r="G3533" t="str">
        <f>VLOOKUP($A3533,CATMUN!$B$2:$C$1123,2,0)</f>
        <v>Medio</v>
      </c>
      <c r="H3533" t="str">
        <f>VLOOKUP($A3533,CATMUN!$B$2:$D$1123,3,0)</f>
        <v>Otros Sistemas de Ciudades</v>
      </c>
      <c r="I3533">
        <f>VLOOKUP($A3533,CATMUN!$B$2:$G$1123,4,0)</f>
        <v>0</v>
      </c>
      <c r="J3533">
        <f>VLOOKUP($A3533,CATMUN!$B$2:$G$1123,6,0)</f>
        <v>14</v>
      </c>
      <c r="K3533" s="69">
        <v>950.3</v>
      </c>
      <c r="L3533" s="69">
        <v>1777</v>
      </c>
      <c r="M3533" s="271">
        <v>52.972000000000001</v>
      </c>
      <c r="N3533" s="69">
        <v>553.9857883333334</v>
      </c>
      <c r="O3533" s="69">
        <v>0.01</v>
      </c>
      <c r="Q3533">
        <v>0</v>
      </c>
      <c r="R3533">
        <v>0.01</v>
      </c>
      <c r="S3533" s="69">
        <v>2060</v>
      </c>
      <c r="T3533">
        <v>0</v>
      </c>
      <c r="V3533" s="51">
        <v>0</v>
      </c>
      <c r="W3533" s="51">
        <v>0</v>
      </c>
      <c r="X3533" s="51">
        <v>114</v>
      </c>
    </row>
    <row r="3534" spans="1:24" x14ac:dyDescent="0.2">
      <c r="A3534">
        <v>13760</v>
      </c>
      <c r="B3534" t="s">
        <v>1282</v>
      </c>
      <c r="C3534" t="s">
        <v>1242</v>
      </c>
      <c r="D3534">
        <v>2019</v>
      </c>
      <c r="E3534" t="str">
        <f t="shared" si="55"/>
        <v>137602019</v>
      </c>
      <c r="F3534">
        <v>10733</v>
      </c>
      <c r="G3534" t="str">
        <f>VLOOKUP($A3534,CATMUN!$B$2:$C$1123,2,0)</f>
        <v>Bajo</v>
      </c>
      <c r="H3534" t="str">
        <f>VLOOKUP($A3534,CATMUN!$B$2:$D$1123,3,0)</f>
        <v>Municipios intermedios</v>
      </c>
      <c r="I3534">
        <f>VLOOKUP($A3534,CATMUN!$B$2:$G$1123,4,0)</f>
        <v>0</v>
      </c>
      <c r="J3534">
        <f>VLOOKUP($A3534,CATMUN!$B$2:$G$1123,6,0)</f>
        <v>14</v>
      </c>
      <c r="K3534" s="69">
        <v>36</v>
      </c>
      <c r="L3534" s="69">
        <v>1777</v>
      </c>
      <c r="M3534" s="271">
        <v>0.5</v>
      </c>
      <c r="N3534" s="69">
        <v>126.60922986637496</v>
      </c>
      <c r="Q3534">
        <v>0</v>
      </c>
      <c r="S3534" s="69">
        <v>1227.00431</v>
      </c>
      <c r="T3534">
        <v>0</v>
      </c>
      <c r="V3534" s="51">
        <v>12</v>
      </c>
      <c r="W3534" s="51">
        <v>1</v>
      </c>
      <c r="X3534" s="51">
        <v>339</v>
      </c>
    </row>
    <row r="3535" spans="1:24" x14ac:dyDescent="0.2">
      <c r="A3535">
        <v>13838</v>
      </c>
      <c r="B3535" t="s">
        <v>1286</v>
      </c>
      <c r="C3535" t="s">
        <v>1242</v>
      </c>
      <c r="D3535">
        <v>2019</v>
      </c>
      <c r="E3535" t="str">
        <f t="shared" si="55"/>
        <v>138382019</v>
      </c>
      <c r="F3535">
        <v>16954</v>
      </c>
      <c r="G3535" t="str">
        <f>VLOOKUP($A3535,CATMUN!$B$2:$C$1123,2,0)</f>
        <v>Bajo</v>
      </c>
      <c r="H3535" t="str">
        <f>VLOOKUP($A3535,CATMUN!$B$2:$D$1123,3,0)</f>
        <v>Otros Sistemas de Ciudades</v>
      </c>
      <c r="I3535">
        <f>VLOOKUP($A3535,CATMUN!$B$2:$G$1123,4,0)</f>
        <v>0</v>
      </c>
      <c r="J3535">
        <f>VLOOKUP($A3535,CATMUN!$B$2:$G$1123,6,0)</f>
        <v>14</v>
      </c>
      <c r="K3535" s="69">
        <v>1590</v>
      </c>
      <c r="L3535" s="69">
        <v>1777</v>
      </c>
      <c r="M3535" s="271">
        <v>10</v>
      </c>
      <c r="N3535" s="69">
        <v>553.9857883333334</v>
      </c>
      <c r="Q3535">
        <v>0</v>
      </c>
      <c r="S3535" s="69">
        <v>2060</v>
      </c>
      <c r="T3535">
        <v>0</v>
      </c>
      <c r="V3535" s="51">
        <v>0</v>
      </c>
      <c r="W3535" s="51">
        <v>27</v>
      </c>
      <c r="X3535" s="51">
        <v>114</v>
      </c>
    </row>
    <row r="3536" spans="1:24" x14ac:dyDescent="0.2">
      <c r="A3536">
        <v>13873</v>
      </c>
      <c r="B3536" t="s">
        <v>1287</v>
      </c>
      <c r="C3536" t="s">
        <v>1242</v>
      </c>
      <c r="D3536">
        <v>2019</v>
      </c>
      <c r="E3536" t="str">
        <f t="shared" si="55"/>
        <v>138732019</v>
      </c>
      <c r="F3536">
        <v>24581</v>
      </c>
      <c r="G3536" t="str">
        <f>VLOOKUP($A3536,CATMUN!$B$2:$C$1123,2,0)</f>
        <v>Bajo</v>
      </c>
      <c r="H3536" t="str">
        <f>VLOOKUP($A3536,CATMUN!$B$2:$D$1123,3,0)</f>
        <v>Otros Sistemas de Ciudades</v>
      </c>
      <c r="I3536">
        <f>VLOOKUP($A3536,CATMUN!$B$2:$G$1123,4,0)</f>
        <v>0</v>
      </c>
      <c r="J3536">
        <f>VLOOKUP($A3536,CATMUN!$B$2:$G$1123,6,0)</f>
        <v>14</v>
      </c>
      <c r="K3536" s="69">
        <v>485.5</v>
      </c>
      <c r="L3536" s="69">
        <v>1777</v>
      </c>
      <c r="M3536" s="271">
        <v>10</v>
      </c>
      <c r="N3536" s="69">
        <v>553.9857883333334</v>
      </c>
      <c r="Q3536">
        <v>0</v>
      </c>
      <c r="S3536" s="69">
        <v>2060</v>
      </c>
      <c r="T3536">
        <v>0</v>
      </c>
      <c r="V3536" s="51">
        <v>52</v>
      </c>
      <c r="W3536" s="51">
        <v>9</v>
      </c>
      <c r="X3536" s="51">
        <v>339</v>
      </c>
    </row>
    <row r="3537" spans="1:24" x14ac:dyDescent="0.2">
      <c r="A3537">
        <v>15087</v>
      </c>
      <c r="B3537" t="s">
        <v>1294</v>
      </c>
      <c r="C3537" t="s">
        <v>1289</v>
      </c>
      <c r="D3537">
        <v>2019</v>
      </c>
      <c r="E3537" t="str">
        <f t="shared" si="55"/>
        <v>150872019</v>
      </c>
      <c r="F3537">
        <v>7500</v>
      </c>
      <c r="G3537" t="str">
        <f>VLOOKUP($A3537,CATMUN!$B$2:$C$1123,2,0)</f>
        <v>Medio</v>
      </c>
      <c r="H3537" t="str">
        <f>VLOOKUP($A3537,CATMUN!$B$2:$D$1123,3,0)</f>
        <v>Municipios intermedios</v>
      </c>
      <c r="I3537">
        <f>VLOOKUP($A3537,CATMUN!$B$2:$G$1123,4,0)</f>
        <v>0</v>
      </c>
      <c r="J3537">
        <f>VLOOKUP($A3537,CATMUN!$B$2:$G$1123,6,0)</f>
        <v>14</v>
      </c>
      <c r="K3537" s="69">
        <v>326.51</v>
      </c>
      <c r="L3537" s="69">
        <v>1777</v>
      </c>
      <c r="M3537" s="271"/>
      <c r="N3537" s="69">
        <v>126.60922986637496</v>
      </c>
      <c r="Q3537">
        <v>0</v>
      </c>
      <c r="S3537" s="69">
        <v>1227.00431</v>
      </c>
      <c r="T3537">
        <v>0</v>
      </c>
      <c r="V3537" s="51">
        <v>12</v>
      </c>
      <c r="W3537" s="51">
        <v>5</v>
      </c>
      <c r="X3537" s="51">
        <v>339</v>
      </c>
    </row>
    <row r="3538" spans="1:24" x14ac:dyDescent="0.2">
      <c r="A3538">
        <v>15114</v>
      </c>
      <c r="B3538" t="s">
        <v>1300</v>
      </c>
      <c r="C3538" t="s">
        <v>1289</v>
      </c>
      <c r="D3538">
        <v>2019</v>
      </c>
      <c r="E3538" t="str">
        <f t="shared" si="55"/>
        <v>151142019</v>
      </c>
      <c r="F3538">
        <v>1138</v>
      </c>
      <c r="G3538" t="str">
        <f>VLOOKUP($A3538,CATMUN!$B$2:$C$1123,2,0)</f>
        <v>Medio</v>
      </c>
      <c r="H3538" t="str">
        <f>VLOOKUP($A3538,CATMUN!$B$2:$D$1123,3,0)</f>
        <v>Otros Sistemas de Ciudades</v>
      </c>
      <c r="I3538">
        <f>VLOOKUP($A3538,CATMUN!$B$2:$G$1123,4,0)</f>
        <v>0</v>
      </c>
      <c r="J3538">
        <f>VLOOKUP($A3538,CATMUN!$B$2:$G$1123,6,0)</f>
        <v>14</v>
      </c>
      <c r="K3538" s="69">
        <v>9.4499999999999993</v>
      </c>
      <c r="L3538" s="69">
        <v>1777</v>
      </c>
      <c r="M3538" s="271">
        <v>0.2</v>
      </c>
      <c r="N3538" s="69">
        <v>553.9857883333334</v>
      </c>
      <c r="Q3538">
        <v>0</v>
      </c>
      <c r="S3538" s="69">
        <v>2060</v>
      </c>
      <c r="T3538">
        <v>0</v>
      </c>
      <c r="V3538" s="51">
        <v>52</v>
      </c>
      <c r="W3538" s="51">
        <v>0</v>
      </c>
      <c r="X3538" s="51">
        <v>339</v>
      </c>
    </row>
    <row r="3539" spans="1:24" x14ac:dyDescent="0.2">
      <c r="A3539">
        <v>15162</v>
      </c>
      <c r="B3539" t="s">
        <v>1303</v>
      </c>
      <c r="C3539" t="s">
        <v>1289</v>
      </c>
      <c r="D3539">
        <v>2019</v>
      </c>
      <c r="E3539" t="str">
        <f t="shared" si="55"/>
        <v>151622019</v>
      </c>
      <c r="F3539">
        <v>3703</v>
      </c>
      <c r="G3539" t="str">
        <f>VLOOKUP($A3539,CATMUN!$B$2:$C$1123,2,0)</f>
        <v>Medio</v>
      </c>
      <c r="H3539" t="str">
        <f>VLOOKUP($A3539,CATMUN!$B$2:$D$1123,3,0)</f>
        <v>Otros Sistemas de Ciudades</v>
      </c>
      <c r="I3539">
        <f>VLOOKUP($A3539,CATMUN!$B$2:$G$1123,4,0)</f>
        <v>0</v>
      </c>
      <c r="J3539">
        <f>VLOOKUP($A3539,CATMUN!$B$2:$G$1123,6,0)</f>
        <v>14</v>
      </c>
      <c r="K3539" s="69">
        <v>78</v>
      </c>
      <c r="L3539" s="69">
        <v>1777</v>
      </c>
      <c r="M3539" s="271">
        <v>0.82</v>
      </c>
      <c r="N3539" s="69">
        <v>553.9857883333334</v>
      </c>
      <c r="S3539" s="69">
        <v>2060</v>
      </c>
      <c r="T3539">
        <v>0</v>
      </c>
      <c r="V3539" s="51">
        <v>52</v>
      </c>
      <c r="W3539" s="51">
        <v>0</v>
      </c>
      <c r="X3539" s="51">
        <v>339</v>
      </c>
    </row>
    <row r="3540" spans="1:24" x14ac:dyDescent="0.2">
      <c r="A3540">
        <v>15176</v>
      </c>
      <c r="B3540" t="s">
        <v>1305</v>
      </c>
      <c r="C3540" t="s">
        <v>1289</v>
      </c>
      <c r="D3540">
        <v>2019</v>
      </c>
      <c r="E3540" t="str">
        <f t="shared" si="55"/>
        <v>151762019</v>
      </c>
      <c r="F3540">
        <v>57101</v>
      </c>
      <c r="G3540" t="str">
        <f>VLOOKUP($A3540,CATMUN!$B$2:$C$1123,2,0)</f>
        <v>Alto</v>
      </c>
      <c r="H3540" t="str">
        <f>VLOOKUP($A3540,CATMUN!$B$2:$D$1123,3,0)</f>
        <v>Municipios intermedios</v>
      </c>
      <c r="I3540">
        <f>VLOOKUP($A3540,CATMUN!$B$2:$G$1123,4,0)</f>
        <v>0</v>
      </c>
      <c r="J3540">
        <f>VLOOKUP($A3540,CATMUN!$B$2:$G$1123,6,0)</f>
        <v>14</v>
      </c>
      <c r="K3540" s="69">
        <v>5895.5306810000002</v>
      </c>
      <c r="L3540" s="69">
        <v>1777</v>
      </c>
      <c r="M3540" s="271">
        <v>127.88346899999999</v>
      </c>
      <c r="N3540" s="69">
        <v>126.60922986637496</v>
      </c>
      <c r="Q3540">
        <v>0</v>
      </c>
      <c r="S3540" s="69">
        <v>1227.00431</v>
      </c>
      <c r="T3540">
        <v>0</v>
      </c>
      <c r="V3540" s="51">
        <v>12</v>
      </c>
      <c r="W3540" s="51">
        <v>229</v>
      </c>
      <c r="X3540" s="51">
        <v>339</v>
      </c>
    </row>
    <row r="3541" spans="1:24" x14ac:dyDescent="0.2">
      <c r="A3541">
        <v>15187</v>
      </c>
      <c r="B3541" t="s">
        <v>1309</v>
      </c>
      <c r="C3541" t="s">
        <v>1289</v>
      </c>
      <c r="D3541">
        <v>2019</v>
      </c>
      <c r="E3541" t="str">
        <f t="shared" si="55"/>
        <v>151872019</v>
      </c>
      <c r="F3541">
        <v>2812</v>
      </c>
      <c r="G3541" t="str">
        <f>VLOOKUP($A3541,CATMUN!$B$2:$C$1123,2,0)</f>
        <v>Medio</v>
      </c>
      <c r="H3541" t="str">
        <f>VLOOKUP($A3541,CATMUN!$B$2:$D$1123,3,0)</f>
        <v>Otros Sistemas de Ciudades</v>
      </c>
      <c r="I3541">
        <f>VLOOKUP($A3541,CATMUN!$B$2:$G$1123,4,0)</f>
        <v>0</v>
      </c>
      <c r="J3541">
        <f>VLOOKUP($A3541,CATMUN!$B$2:$G$1123,6,0)</f>
        <v>14</v>
      </c>
      <c r="K3541" s="69">
        <v>173</v>
      </c>
      <c r="L3541" s="69">
        <v>1777</v>
      </c>
      <c r="M3541" s="271">
        <v>5.5</v>
      </c>
      <c r="N3541" s="69">
        <v>553.9857883333334</v>
      </c>
      <c r="Q3541">
        <v>0</v>
      </c>
      <c r="S3541" s="69">
        <v>2060</v>
      </c>
      <c r="T3541">
        <v>0</v>
      </c>
      <c r="V3541" s="51">
        <v>34</v>
      </c>
      <c r="W3541" s="51">
        <v>0</v>
      </c>
      <c r="X3541" s="51">
        <v>506</v>
      </c>
    </row>
    <row r="3542" spans="1:24" x14ac:dyDescent="0.2">
      <c r="A3542">
        <v>15204</v>
      </c>
      <c r="B3542" t="s">
        <v>1311</v>
      </c>
      <c r="C3542" t="s">
        <v>1289</v>
      </c>
      <c r="D3542">
        <v>2019</v>
      </c>
      <c r="E3542" t="str">
        <f t="shared" si="55"/>
        <v>152042019</v>
      </c>
      <c r="F3542">
        <v>13140</v>
      </c>
      <c r="G3542" t="str">
        <f>VLOOKUP($A3542,CATMUN!$B$2:$C$1123,2,0)</f>
        <v>Medio</v>
      </c>
      <c r="H3542" t="str">
        <f>VLOOKUP($A3542,CATMUN!$B$2:$D$1123,3,0)</f>
        <v>Otros Sistemas de Ciudades</v>
      </c>
      <c r="I3542">
        <f>VLOOKUP($A3542,CATMUN!$B$2:$G$1123,4,0)</f>
        <v>0</v>
      </c>
      <c r="J3542">
        <f>VLOOKUP($A3542,CATMUN!$B$2:$G$1123,6,0)</f>
        <v>14</v>
      </c>
      <c r="K3542" s="69">
        <v>780</v>
      </c>
      <c r="L3542" s="69">
        <v>1777</v>
      </c>
      <c r="M3542" s="271">
        <v>5</v>
      </c>
      <c r="N3542" s="69">
        <v>553.9857883333334</v>
      </c>
      <c r="Q3542">
        <v>0</v>
      </c>
      <c r="S3542" s="69">
        <v>2060</v>
      </c>
      <c r="T3542">
        <v>0</v>
      </c>
      <c r="V3542" s="51">
        <v>34</v>
      </c>
      <c r="W3542" s="51">
        <v>32</v>
      </c>
      <c r="X3542" s="51">
        <v>506</v>
      </c>
    </row>
    <row r="3543" spans="1:24" x14ac:dyDescent="0.2">
      <c r="A3543">
        <v>15215</v>
      </c>
      <c r="B3543" t="s">
        <v>1313</v>
      </c>
      <c r="C3543" t="s">
        <v>1289</v>
      </c>
      <c r="D3543">
        <v>2019</v>
      </c>
      <c r="E3543" t="str">
        <f t="shared" si="55"/>
        <v>152152019</v>
      </c>
      <c r="F3543">
        <v>2523</v>
      </c>
      <c r="G3543" t="str">
        <f>VLOOKUP($A3543,CATMUN!$B$2:$C$1123,2,0)</f>
        <v>Alto</v>
      </c>
      <c r="H3543" t="str">
        <f>VLOOKUP($A3543,CATMUN!$B$2:$D$1123,3,0)</f>
        <v>Otros Sistemas de Ciudades</v>
      </c>
      <c r="I3543">
        <f>VLOOKUP($A3543,CATMUN!$B$2:$G$1123,4,0)</f>
        <v>0</v>
      </c>
      <c r="J3543">
        <f>VLOOKUP($A3543,CATMUN!$B$2:$G$1123,6,0)</f>
        <v>14</v>
      </c>
      <c r="K3543" s="69">
        <v>50</v>
      </c>
      <c r="L3543" s="69">
        <v>1777</v>
      </c>
      <c r="M3543" s="271">
        <v>1.55</v>
      </c>
      <c r="N3543" s="69">
        <v>553.9857883333334</v>
      </c>
      <c r="Q3543">
        <v>0</v>
      </c>
      <c r="S3543" s="69">
        <v>2060</v>
      </c>
      <c r="T3543">
        <v>0</v>
      </c>
      <c r="V3543" s="51">
        <v>52</v>
      </c>
      <c r="W3543" s="51">
        <v>0</v>
      </c>
      <c r="X3543" s="51">
        <v>339</v>
      </c>
    </row>
    <row r="3544" spans="1:24" x14ac:dyDescent="0.2">
      <c r="A3544">
        <v>15224</v>
      </c>
      <c r="B3544" t="s">
        <v>1316</v>
      </c>
      <c r="C3544" t="s">
        <v>1289</v>
      </c>
      <c r="D3544">
        <v>2019</v>
      </c>
      <c r="E3544" t="str">
        <f t="shared" si="55"/>
        <v>152242019</v>
      </c>
      <c r="F3544">
        <v>3759</v>
      </c>
      <c r="G3544" t="str">
        <f>VLOOKUP($A3544,CATMUN!$B$2:$C$1123,2,0)</f>
        <v>Alto</v>
      </c>
      <c r="H3544" t="str">
        <f>VLOOKUP($A3544,CATMUN!$B$2:$D$1123,3,0)</f>
        <v>Municipios intermedios</v>
      </c>
      <c r="I3544">
        <f>VLOOKUP($A3544,CATMUN!$B$2:$G$1123,4,0)</f>
        <v>0</v>
      </c>
      <c r="J3544">
        <f>VLOOKUP($A3544,CATMUN!$B$2:$G$1123,6,0)</f>
        <v>14</v>
      </c>
      <c r="K3544" s="69">
        <v>220</v>
      </c>
      <c r="L3544" s="69">
        <v>1777</v>
      </c>
      <c r="M3544" s="271">
        <v>3.2</v>
      </c>
      <c r="N3544" s="69">
        <v>126.60922986637496</v>
      </c>
      <c r="Q3544">
        <v>0</v>
      </c>
      <c r="S3544" s="69">
        <v>1227.00431</v>
      </c>
      <c r="T3544">
        <v>0</v>
      </c>
      <c r="V3544" s="51">
        <v>10</v>
      </c>
      <c r="W3544" s="51">
        <v>0</v>
      </c>
      <c r="X3544" s="51">
        <v>506</v>
      </c>
    </row>
    <row r="3545" spans="1:24" x14ac:dyDescent="0.2">
      <c r="A3545">
        <v>15248</v>
      </c>
      <c r="B3545" t="s">
        <v>1322</v>
      </c>
      <c r="C3545" t="s">
        <v>1289</v>
      </c>
      <c r="D3545">
        <v>2019</v>
      </c>
      <c r="E3545" t="str">
        <f t="shared" si="55"/>
        <v>152482019</v>
      </c>
      <c r="F3545">
        <v>3054</v>
      </c>
      <c r="G3545" t="str">
        <f>VLOOKUP($A3545,CATMUN!$B$2:$C$1123,2,0)</f>
        <v>Bajo</v>
      </c>
      <c r="H3545" t="str">
        <f>VLOOKUP($A3545,CATMUN!$B$2:$D$1123,3,0)</f>
        <v>Municipios intermedios</v>
      </c>
      <c r="I3545">
        <f>VLOOKUP($A3545,CATMUN!$B$2:$G$1123,4,0)</f>
        <v>0</v>
      </c>
      <c r="J3545">
        <f>VLOOKUP($A3545,CATMUN!$B$2:$G$1123,6,0)</f>
        <v>14</v>
      </c>
      <c r="K3545" s="69">
        <v>115</v>
      </c>
      <c r="L3545" s="69">
        <v>1777</v>
      </c>
      <c r="M3545" s="271"/>
      <c r="N3545" s="69">
        <v>126.60922986637496</v>
      </c>
      <c r="Q3545">
        <v>0</v>
      </c>
      <c r="S3545" s="69">
        <v>1227.00431</v>
      </c>
      <c r="T3545">
        <v>0</v>
      </c>
      <c r="V3545" s="51">
        <v>12</v>
      </c>
      <c r="W3545" s="51">
        <v>0</v>
      </c>
      <c r="X3545" s="51">
        <v>339</v>
      </c>
    </row>
    <row r="3546" spans="1:24" x14ac:dyDescent="0.2">
      <c r="A3546">
        <v>15272</v>
      </c>
      <c r="B3546" t="s">
        <v>1323</v>
      </c>
      <c r="C3546" t="s">
        <v>1289</v>
      </c>
      <c r="D3546">
        <v>2019</v>
      </c>
      <c r="E3546" t="str">
        <f t="shared" si="55"/>
        <v>152722019</v>
      </c>
      <c r="F3546">
        <v>6737</v>
      </c>
      <c r="G3546" t="str">
        <f>VLOOKUP($A3546,CATMUN!$B$2:$C$1123,2,0)</f>
        <v>Alto</v>
      </c>
      <c r="H3546" t="str">
        <f>VLOOKUP($A3546,CATMUN!$B$2:$D$1123,3,0)</f>
        <v>Otros Sistemas de Ciudades</v>
      </c>
      <c r="I3546">
        <f>VLOOKUP($A3546,CATMUN!$B$2:$G$1123,4,0)</f>
        <v>0</v>
      </c>
      <c r="J3546">
        <f>VLOOKUP($A3546,CATMUN!$B$2:$G$1123,6,0)</f>
        <v>14</v>
      </c>
      <c r="K3546" s="69">
        <v>443</v>
      </c>
      <c r="L3546" s="69">
        <v>1777</v>
      </c>
      <c r="M3546" s="271">
        <v>8</v>
      </c>
      <c r="N3546" s="69">
        <v>553.9857883333334</v>
      </c>
      <c r="Q3546">
        <v>0</v>
      </c>
      <c r="S3546" s="69">
        <v>2060</v>
      </c>
      <c r="T3546">
        <v>0</v>
      </c>
      <c r="V3546" s="51">
        <v>52</v>
      </c>
      <c r="W3546" s="51">
        <v>0</v>
      </c>
      <c r="X3546" s="51">
        <v>339</v>
      </c>
    </row>
    <row r="3547" spans="1:24" x14ac:dyDescent="0.2">
      <c r="A3547">
        <v>15299</v>
      </c>
      <c r="B3547" t="s">
        <v>1327</v>
      </c>
      <c r="C3547" t="s">
        <v>1289</v>
      </c>
      <c r="D3547">
        <v>2019</v>
      </c>
      <c r="E3547" t="str">
        <f t="shared" si="55"/>
        <v>152992019</v>
      </c>
      <c r="F3547">
        <v>18144</v>
      </c>
      <c r="G3547" t="str">
        <f>VLOOKUP($A3547,CATMUN!$B$2:$C$1123,2,0)</f>
        <v>Alto</v>
      </c>
      <c r="H3547" t="str">
        <f>VLOOKUP($A3547,CATMUN!$B$2:$D$1123,3,0)</f>
        <v>Municipios intermedios</v>
      </c>
      <c r="I3547">
        <f>VLOOKUP($A3547,CATMUN!$B$2:$G$1123,4,0)</f>
        <v>0</v>
      </c>
      <c r="J3547">
        <f>VLOOKUP($A3547,CATMUN!$B$2:$G$1123,6,0)</f>
        <v>14</v>
      </c>
      <c r="K3547" s="69">
        <v>958.62300000000005</v>
      </c>
      <c r="L3547" s="69">
        <v>1777</v>
      </c>
      <c r="M3547" s="271">
        <v>55</v>
      </c>
      <c r="N3547" s="69">
        <v>126.60922986637496</v>
      </c>
      <c r="Q3547">
        <v>0</v>
      </c>
      <c r="S3547" s="69">
        <v>1227.00431</v>
      </c>
      <c r="T3547">
        <v>0</v>
      </c>
      <c r="V3547" s="51">
        <v>12</v>
      </c>
      <c r="W3547" s="51">
        <v>46</v>
      </c>
      <c r="X3547" s="51">
        <v>339</v>
      </c>
    </row>
    <row r="3548" spans="1:24" x14ac:dyDescent="0.2">
      <c r="A3548">
        <v>15322</v>
      </c>
      <c r="B3548" t="s">
        <v>1329</v>
      </c>
      <c r="C3548" t="s">
        <v>1289</v>
      </c>
      <c r="D3548">
        <v>2019</v>
      </c>
      <c r="E3548" t="str">
        <f t="shared" si="55"/>
        <v>153222019</v>
      </c>
      <c r="F3548">
        <v>10809</v>
      </c>
      <c r="G3548" t="str">
        <f>VLOOKUP($A3548,CATMUN!$B$2:$C$1123,2,0)</f>
        <v>Alto</v>
      </c>
      <c r="H3548" t="str">
        <f>VLOOKUP($A3548,CATMUN!$B$2:$D$1123,3,0)</f>
        <v>Municipios intermedios</v>
      </c>
      <c r="I3548">
        <f>VLOOKUP($A3548,CATMUN!$B$2:$G$1123,4,0)</f>
        <v>0</v>
      </c>
      <c r="J3548">
        <f>VLOOKUP($A3548,CATMUN!$B$2:$G$1123,6,0)</f>
        <v>14</v>
      </c>
      <c r="K3548" s="69">
        <v>540</v>
      </c>
      <c r="L3548" s="69">
        <v>1777</v>
      </c>
      <c r="M3548" s="271">
        <v>35</v>
      </c>
      <c r="N3548" s="69">
        <v>126.60922986637496</v>
      </c>
      <c r="O3548" s="69">
        <v>1E-3</v>
      </c>
      <c r="Q3548">
        <v>0</v>
      </c>
      <c r="R3548">
        <v>1E-3</v>
      </c>
      <c r="S3548" s="69">
        <v>1227.00431</v>
      </c>
      <c r="T3548">
        <v>0</v>
      </c>
      <c r="V3548" s="51">
        <v>12</v>
      </c>
      <c r="W3548" s="51">
        <v>37</v>
      </c>
      <c r="X3548" s="51">
        <v>339</v>
      </c>
    </row>
    <row r="3549" spans="1:24" x14ac:dyDescent="0.2">
      <c r="A3549">
        <v>15362</v>
      </c>
      <c r="B3549" t="s">
        <v>1332</v>
      </c>
      <c r="C3549" t="s">
        <v>1289</v>
      </c>
      <c r="D3549">
        <v>2019</v>
      </c>
      <c r="E3549" t="str">
        <f t="shared" si="55"/>
        <v>153622019</v>
      </c>
      <c r="F3549">
        <v>1972</v>
      </c>
      <c r="G3549" t="str">
        <f>VLOOKUP($A3549,CATMUN!$B$2:$C$1123,2,0)</f>
        <v>Alto</v>
      </c>
      <c r="H3549" t="str">
        <f>VLOOKUP($A3549,CATMUN!$B$2:$D$1123,3,0)</f>
        <v>Otros Sistemas de Ciudades</v>
      </c>
      <c r="I3549">
        <f>VLOOKUP($A3549,CATMUN!$B$2:$G$1123,4,0)</f>
        <v>0</v>
      </c>
      <c r="J3549">
        <f>VLOOKUP($A3549,CATMUN!$B$2:$G$1123,6,0)</f>
        <v>14</v>
      </c>
      <c r="K3549" s="69">
        <v>143</v>
      </c>
      <c r="L3549" s="69">
        <v>1777</v>
      </c>
      <c r="M3549" s="271">
        <v>10</v>
      </c>
      <c r="N3549" s="69">
        <v>553.9857883333334</v>
      </c>
      <c r="Q3549">
        <v>0</v>
      </c>
      <c r="S3549" s="69">
        <v>2060</v>
      </c>
      <c r="T3549">
        <v>0</v>
      </c>
      <c r="V3549" s="51">
        <v>52</v>
      </c>
      <c r="W3549" s="51">
        <v>1</v>
      </c>
      <c r="X3549" s="51">
        <v>339</v>
      </c>
    </row>
    <row r="3550" spans="1:24" x14ac:dyDescent="0.2">
      <c r="A3550">
        <v>15407</v>
      </c>
      <c r="B3550" t="s">
        <v>1339</v>
      </c>
      <c r="C3550" t="s">
        <v>1289</v>
      </c>
      <c r="D3550">
        <v>2019</v>
      </c>
      <c r="E3550" t="str">
        <f t="shared" si="55"/>
        <v>154072019</v>
      </c>
      <c r="F3550">
        <v>16617</v>
      </c>
      <c r="G3550" t="str">
        <f>VLOOKUP($A3550,CATMUN!$B$2:$C$1123,2,0)</f>
        <v>Alto</v>
      </c>
      <c r="H3550" t="str">
        <f>VLOOKUP($A3550,CATMUN!$B$2:$D$1123,3,0)</f>
        <v>Municipios intermedios</v>
      </c>
      <c r="I3550">
        <f>VLOOKUP($A3550,CATMUN!$B$2:$G$1123,4,0)</f>
        <v>0</v>
      </c>
      <c r="J3550">
        <f>VLOOKUP($A3550,CATMUN!$B$2:$G$1123,6,0)</f>
        <v>14</v>
      </c>
      <c r="K3550" s="69">
        <v>4200</v>
      </c>
      <c r="L3550" s="69">
        <v>1777</v>
      </c>
      <c r="M3550" s="271">
        <v>1010</v>
      </c>
      <c r="N3550" s="69">
        <v>126.60922986637496</v>
      </c>
      <c r="Q3550">
        <v>0</v>
      </c>
      <c r="S3550" s="69">
        <v>1227.00431</v>
      </c>
      <c r="T3550">
        <v>0</v>
      </c>
      <c r="U3550">
        <v>1.5629999999999999</v>
      </c>
      <c r="V3550" s="51">
        <v>10</v>
      </c>
      <c r="W3550" s="51">
        <v>75</v>
      </c>
      <c r="X3550" s="51">
        <v>506</v>
      </c>
    </row>
    <row r="3551" spans="1:24" x14ac:dyDescent="0.2">
      <c r="A3551">
        <v>15466</v>
      </c>
      <c r="B3551" t="s">
        <v>1344</v>
      </c>
      <c r="C3551" t="s">
        <v>1289</v>
      </c>
      <c r="D3551">
        <v>2019</v>
      </c>
      <c r="E3551" t="str">
        <f t="shared" si="55"/>
        <v>154662019</v>
      </c>
      <c r="F3551">
        <v>4266</v>
      </c>
      <c r="G3551" t="str">
        <f>VLOOKUP($A3551,CATMUN!$B$2:$C$1123,2,0)</f>
        <v>Bajo</v>
      </c>
      <c r="H3551" t="str">
        <f>VLOOKUP($A3551,CATMUN!$B$2:$D$1123,3,0)</f>
        <v>Otros Sistemas de Ciudades</v>
      </c>
      <c r="I3551">
        <f>VLOOKUP($A3551,CATMUN!$B$2:$G$1123,4,0)</f>
        <v>0</v>
      </c>
      <c r="J3551">
        <f>VLOOKUP($A3551,CATMUN!$B$2:$G$1123,6,0)</f>
        <v>14</v>
      </c>
      <c r="K3551" s="69">
        <v>152.11439799999999</v>
      </c>
      <c r="L3551" s="69">
        <v>1777</v>
      </c>
      <c r="M3551" s="271">
        <v>0.9</v>
      </c>
      <c r="N3551" s="69">
        <v>553.9857883333334</v>
      </c>
      <c r="Q3551">
        <v>0</v>
      </c>
      <c r="S3551" s="69">
        <v>2060</v>
      </c>
      <c r="T3551">
        <v>0</v>
      </c>
      <c r="V3551" s="51">
        <v>52</v>
      </c>
      <c r="W3551" s="51">
        <v>2</v>
      </c>
      <c r="X3551" s="51">
        <v>339</v>
      </c>
    </row>
    <row r="3552" spans="1:24" x14ac:dyDescent="0.2">
      <c r="A3552">
        <v>15469</v>
      </c>
      <c r="B3552" t="s">
        <v>1345</v>
      </c>
      <c r="C3552" t="s">
        <v>1289</v>
      </c>
      <c r="D3552">
        <v>2019</v>
      </c>
      <c r="E3552" t="str">
        <f t="shared" si="55"/>
        <v>154692019</v>
      </c>
      <c r="F3552">
        <v>22821</v>
      </c>
      <c r="G3552" t="str">
        <f>VLOOKUP($A3552,CATMUN!$B$2:$C$1123,2,0)</f>
        <v>Medio</v>
      </c>
      <c r="H3552" t="str">
        <f>VLOOKUP($A3552,CATMUN!$B$2:$D$1123,3,0)</f>
        <v>Municipios intermedios</v>
      </c>
      <c r="I3552">
        <f>VLOOKUP($A3552,CATMUN!$B$2:$G$1123,4,0)</f>
        <v>0</v>
      </c>
      <c r="J3552">
        <f>VLOOKUP($A3552,CATMUN!$B$2:$G$1123,6,0)</f>
        <v>14</v>
      </c>
      <c r="K3552" s="69">
        <v>2100</v>
      </c>
      <c r="L3552" s="69">
        <v>1777</v>
      </c>
      <c r="M3552" s="271">
        <v>220</v>
      </c>
      <c r="N3552" s="69">
        <v>126.60922986637496</v>
      </c>
      <c r="Q3552">
        <v>0</v>
      </c>
      <c r="S3552" s="69">
        <v>1227.00431</v>
      </c>
      <c r="T3552">
        <v>0</v>
      </c>
      <c r="V3552" s="51">
        <v>10</v>
      </c>
      <c r="W3552" s="51">
        <v>38</v>
      </c>
      <c r="X3552" s="51">
        <v>506</v>
      </c>
    </row>
    <row r="3553" spans="1:24" x14ac:dyDescent="0.2">
      <c r="A3553">
        <v>15476</v>
      </c>
      <c r="B3553" t="s">
        <v>1346</v>
      </c>
      <c r="C3553" t="s">
        <v>1289</v>
      </c>
      <c r="D3553">
        <v>2019</v>
      </c>
      <c r="E3553" t="str">
        <f t="shared" si="55"/>
        <v>154762019</v>
      </c>
      <c r="F3553">
        <v>5641</v>
      </c>
      <c r="G3553" t="str">
        <f>VLOOKUP($A3553,CATMUN!$B$2:$C$1123,2,0)</f>
        <v>Medio</v>
      </c>
      <c r="H3553" t="str">
        <f>VLOOKUP($A3553,CATMUN!$B$2:$D$1123,3,0)</f>
        <v>Otros Sistemas de Ciudades</v>
      </c>
      <c r="I3553">
        <f>VLOOKUP($A3553,CATMUN!$B$2:$G$1123,4,0)</f>
        <v>0</v>
      </c>
      <c r="J3553">
        <f>VLOOKUP($A3553,CATMUN!$B$2:$G$1123,6,0)</f>
        <v>14</v>
      </c>
      <c r="K3553" s="69">
        <v>253.46990599999998</v>
      </c>
      <c r="L3553" s="69">
        <v>1777</v>
      </c>
      <c r="M3553" s="271">
        <v>1.5</v>
      </c>
      <c r="N3553" s="69">
        <v>553.9857883333334</v>
      </c>
      <c r="Q3553">
        <v>0</v>
      </c>
      <c r="S3553" s="69">
        <v>2060</v>
      </c>
      <c r="T3553">
        <v>0</v>
      </c>
      <c r="V3553" s="51">
        <v>0</v>
      </c>
      <c r="W3553" s="51">
        <v>0</v>
      </c>
      <c r="X3553" s="51">
        <v>114</v>
      </c>
    </row>
    <row r="3554" spans="1:24" x14ac:dyDescent="0.2">
      <c r="A3554">
        <v>15480</v>
      </c>
      <c r="B3554" t="s">
        <v>1347</v>
      </c>
      <c r="C3554" t="s">
        <v>1289</v>
      </c>
      <c r="D3554">
        <v>2019</v>
      </c>
      <c r="E3554" t="str">
        <f t="shared" si="55"/>
        <v>154802019</v>
      </c>
      <c r="F3554">
        <v>8466</v>
      </c>
      <c r="G3554" t="str">
        <f>VLOOKUP($A3554,CATMUN!$B$2:$C$1123,2,0)</f>
        <v>Medio</v>
      </c>
      <c r="H3554" t="str">
        <f>VLOOKUP($A3554,CATMUN!$B$2:$D$1123,3,0)</f>
        <v>Municipios intermedios</v>
      </c>
      <c r="I3554">
        <f>VLOOKUP($A3554,CATMUN!$B$2:$G$1123,4,0)</f>
        <v>0</v>
      </c>
      <c r="J3554">
        <f>VLOOKUP($A3554,CATMUN!$B$2:$G$1123,6,0)</f>
        <v>14</v>
      </c>
      <c r="K3554" s="69">
        <v>100</v>
      </c>
      <c r="L3554" s="69">
        <v>1777</v>
      </c>
      <c r="M3554" s="271">
        <v>0.1</v>
      </c>
      <c r="N3554" s="69">
        <v>126.60922986637496</v>
      </c>
      <c r="Q3554">
        <v>0</v>
      </c>
      <c r="S3554" s="69">
        <v>1227.00431</v>
      </c>
      <c r="T3554">
        <v>0</v>
      </c>
      <c r="U3554">
        <v>0.5</v>
      </c>
      <c r="V3554" s="51">
        <v>12</v>
      </c>
      <c r="W3554" s="51">
        <v>72</v>
      </c>
      <c r="X3554" s="51">
        <v>339</v>
      </c>
    </row>
    <row r="3555" spans="1:24" x14ac:dyDescent="0.2">
      <c r="A3555">
        <v>15491</v>
      </c>
      <c r="B3555" t="s">
        <v>1348</v>
      </c>
      <c r="C3555" t="s">
        <v>1289</v>
      </c>
      <c r="D3555">
        <v>2019</v>
      </c>
      <c r="E3555" t="str">
        <f t="shared" si="55"/>
        <v>154912019</v>
      </c>
      <c r="F3555">
        <v>16238</v>
      </c>
      <c r="G3555" t="str">
        <f>VLOOKUP($A3555,CATMUN!$B$2:$C$1123,2,0)</f>
        <v>Medio</v>
      </c>
      <c r="H3555" t="str">
        <f>VLOOKUP($A3555,CATMUN!$B$2:$D$1123,3,0)</f>
        <v>Otros Sistemas de Ciudades</v>
      </c>
      <c r="I3555">
        <f>VLOOKUP($A3555,CATMUN!$B$2:$G$1123,4,0)</f>
        <v>0</v>
      </c>
      <c r="J3555">
        <f>VLOOKUP($A3555,CATMUN!$B$2:$G$1123,6,0)</f>
        <v>14</v>
      </c>
      <c r="K3555" s="69">
        <v>1884.5</v>
      </c>
      <c r="L3555" s="69">
        <v>1777</v>
      </c>
      <c r="M3555" s="271">
        <v>64</v>
      </c>
      <c r="N3555" s="69">
        <v>553.9857883333334</v>
      </c>
      <c r="Q3555">
        <v>0</v>
      </c>
      <c r="S3555" s="69">
        <v>2060</v>
      </c>
      <c r="T3555">
        <v>0</v>
      </c>
      <c r="V3555" s="51">
        <v>52</v>
      </c>
      <c r="W3555" s="51">
        <v>1451</v>
      </c>
      <c r="X3555" s="51">
        <v>339</v>
      </c>
    </row>
    <row r="3556" spans="1:24" x14ac:dyDescent="0.2">
      <c r="A3556">
        <v>15494</v>
      </c>
      <c r="B3556" t="s">
        <v>1349</v>
      </c>
      <c r="C3556" t="s">
        <v>1289</v>
      </c>
      <c r="D3556">
        <v>2019</v>
      </c>
      <c r="E3556" t="str">
        <f t="shared" si="55"/>
        <v>154942019</v>
      </c>
      <c r="F3556">
        <v>5172</v>
      </c>
      <c r="G3556" t="str">
        <f>VLOOKUP($A3556,CATMUN!$B$2:$C$1123,2,0)</f>
        <v>Bajo</v>
      </c>
      <c r="H3556" t="str">
        <f>VLOOKUP($A3556,CATMUN!$B$2:$D$1123,3,0)</f>
        <v>Municipios intermedios</v>
      </c>
      <c r="I3556">
        <f>VLOOKUP($A3556,CATMUN!$B$2:$G$1123,4,0)</f>
        <v>0</v>
      </c>
      <c r="J3556">
        <f>VLOOKUP($A3556,CATMUN!$B$2:$G$1123,6,0)</f>
        <v>14</v>
      </c>
      <c r="K3556" s="69">
        <v>285.5</v>
      </c>
      <c r="L3556" s="69">
        <v>1777</v>
      </c>
      <c r="M3556" s="271">
        <v>0.1</v>
      </c>
      <c r="N3556" s="69">
        <v>126.60922986637496</v>
      </c>
      <c r="Q3556">
        <v>0</v>
      </c>
      <c r="S3556" s="69">
        <v>1227.00431</v>
      </c>
      <c r="T3556">
        <v>0</v>
      </c>
      <c r="U3556">
        <v>0.13800000000000001</v>
      </c>
      <c r="V3556" s="51">
        <v>3</v>
      </c>
      <c r="W3556" s="51">
        <v>3</v>
      </c>
      <c r="X3556" s="51">
        <v>114</v>
      </c>
    </row>
    <row r="3557" spans="1:24" x14ac:dyDescent="0.2">
      <c r="A3557">
        <v>15500</v>
      </c>
      <c r="B3557" t="s">
        <v>1350</v>
      </c>
      <c r="C3557" t="s">
        <v>1289</v>
      </c>
      <c r="D3557">
        <v>2019</v>
      </c>
      <c r="E3557" t="str">
        <f t="shared" si="55"/>
        <v>155002019</v>
      </c>
      <c r="F3557">
        <v>2858</v>
      </c>
      <c r="G3557" t="str">
        <f>VLOOKUP($A3557,CATMUN!$B$2:$C$1123,2,0)</f>
        <v>Alto</v>
      </c>
      <c r="H3557" t="str">
        <f>VLOOKUP($A3557,CATMUN!$B$2:$D$1123,3,0)</f>
        <v>Otros Sistemas de Ciudades</v>
      </c>
      <c r="I3557">
        <f>VLOOKUP($A3557,CATMUN!$B$2:$G$1123,4,0)</f>
        <v>0</v>
      </c>
      <c r="J3557">
        <f>VLOOKUP($A3557,CATMUN!$B$2:$G$1123,6,0)</f>
        <v>14</v>
      </c>
      <c r="K3557" s="69">
        <v>329.68</v>
      </c>
      <c r="L3557" s="69">
        <v>1777</v>
      </c>
      <c r="M3557" s="271">
        <v>20.8</v>
      </c>
      <c r="N3557" s="69">
        <v>553.9857883333334</v>
      </c>
      <c r="Q3557">
        <v>0</v>
      </c>
      <c r="S3557" s="69">
        <v>2060</v>
      </c>
      <c r="T3557">
        <v>0</v>
      </c>
      <c r="V3557" s="51">
        <v>34</v>
      </c>
      <c r="W3557" s="51">
        <v>2</v>
      </c>
      <c r="X3557" s="51">
        <v>506</v>
      </c>
    </row>
    <row r="3558" spans="1:24" x14ac:dyDescent="0.2">
      <c r="A3558">
        <v>15516</v>
      </c>
      <c r="B3558" t="s">
        <v>1354</v>
      </c>
      <c r="C3558" t="s">
        <v>1289</v>
      </c>
      <c r="D3558">
        <v>2019</v>
      </c>
      <c r="E3558" t="str">
        <f t="shared" si="55"/>
        <v>155162019</v>
      </c>
      <c r="F3558">
        <v>34177</v>
      </c>
      <c r="G3558" t="str">
        <f>VLOOKUP($A3558,CATMUN!$B$2:$C$1123,2,0)</f>
        <v>Alto</v>
      </c>
      <c r="H3558" t="str">
        <f>VLOOKUP($A3558,CATMUN!$B$2:$D$1123,3,0)</f>
        <v>Municipios intermedios</v>
      </c>
      <c r="I3558">
        <f>VLOOKUP($A3558,CATMUN!$B$2:$G$1123,4,0)</f>
        <v>0</v>
      </c>
      <c r="J3558">
        <f>VLOOKUP($A3558,CATMUN!$B$2:$G$1123,6,0)</f>
        <v>14</v>
      </c>
      <c r="K3558" s="69">
        <v>6009.8545077199997</v>
      </c>
      <c r="L3558" s="69">
        <v>1777</v>
      </c>
      <c r="M3558" s="271">
        <v>322.58</v>
      </c>
      <c r="N3558" s="69">
        <v>126.60922986637496</v>
      </c>
      <c r="R3558">
        <v>9.9999999999999995E-7</v>
      </c>
      <c r="S3558" s="69">
        <v>1227.00431</v>
      </c>
      <c r="T3558">
        <v>0</v>
      </c>
      <c r="V3558" s="51">
        <v>10</v>
      </c>
      <c r="W3558" s="51">
        <v>317</v>
      </c>
      <c r="X3558" s="51">
        <v>506</v>
      </c>
    </row>
    <row r="3559" spans="1:24" x14ac:dyDescent="0.2">
      <c r="A3559">
        <v>15572</v>
      </c>
      <c r="B3559" t="s">
        <v>1362</v>
      </c>
      <c r="C3559" t="s">
        <v>1289</v>
      </c>
      <c r="D3559">
        <v>2019</v>
      </c>
      <c r="E3559" t="str">
        <f t="shared" si="55"/>
        <v>155722019</v>
      </c>
      <c r="F3559">
        <v>47600</v>
      </c>
      <c r="G3559" t="str">
        <f>VLOOKUP($A3559,CATMUN!$B$2:$C$1123,2,0)</f>
        <v>Medio</v>
      </c>
      <c r="H3559" t="str">
        <f>VLOOKUP($A3559,CATMUN!$B$2:$D$1123,3,0)</f>
        <v>Municipios intermedios</v>
      </c>
      <c r="I3559">
        <f>VLOOKUP($A3559,CATMUN!$B$2:$G$1123,4,0)</f>
        <v>0</v>
      </c>
      <c r="J3559">
        <f>VLOOKUP($A3559,CATMUN!$B$2:$G$1123,6,0)</f>
        <v>14</v>
      </c>
      <c r="K3559" s="69">
        <v>3796</v>
      </c>
      <c r="L3559" s="69">
        <v>1777</v>
      </c>
      <c r="M3559" s="271">
        <v>70</v>
      </c>
      <c r="N3559" s="69">
        <v>126.60922986637496</v>
      </c>
      <c r="O3559" s="69">
        <v>0.5</v>
      </c>
      <c r="R3559">
        <v>10</v>
      </c>
      <c r="S3559" s="69">
        <v>1227.00431</v>
      </c>
      <c r="U3559">
        <v>7.5999999999999998E-2</v>
      </c>
      <c r="V3559" s="51">
        <v>12</v>
      </c>
      <c r="W3559" s="51">
        <v>569</v>
      </c>
      <c r="X3559" s="51">
        <v>339</v>
      </c>
    </row>
    <row r="3560" spans="1:24" x14ac:dyDescent="0.2">
      <c r="A3560">
        <v>15599</v>
      </c>
      <c r="B3560" t="s">
        <v>1364</v>
      </c>
      <c r="C3560" t="s">
        <v>1289</v>
      </c>
      <c r="D3560">
        <v>2019</v>
      </c>
      <c r="E3560" t="str">
        <f t="shared" si="55"/>
        <v>155992019</v>
      </c>
      <c r="F3560">
        <v>9988</v>
      </c>
      <c r="G3560" t="str">
        <f>VLOOKUP($A3560,CATMUN!$B$2:$C$1123,2,0)</f>
        <v>Medio</v>
      </c>
      <c r="H3560" t="str">
        <f>VLOOKUP($A3560,CATMUN!$B$2:$D$1123,3,0)</f>
        <v>Municipios intermedios</v>
      </c>
      <c r="I3560">
        <f>VLOOKUP($A3560,CATMUN!$B$2:$G$1123,4,0)</f>
        <v>0</v>
      </c>
      <c r="J3560">
        <f>VLOOKUP($A3560,CATMUN!$B$2:$G$1123,6,0)</f>
        <v>14</v>
      </c>
      <c r="K3560" s="69">
        <v>595</v>
      </c>
      <c r="L3560" s="69">
        <v>1777</v>
      </c>
      <c r="M3560" s="271">
        <v>2.2509999999999999</v>
      </c>
      <c r="N3560" s="69">
        <v>126.60922986637496</v>
      </c>
      <c r="O3560" s="69">
        <v>1E-3</v>
      </c>
      <c r="Q3560">
        <v>0</v>
      </c>
      <c r="S3560" s="69">
        <v>1227.00431</v>
      </c>
      <c r="T3560">
        <v>0</v>
      </c>
      <c r="V3560" s="51">
        <v>12</v>
      </c>
      <c r="W3560" s="51">
        <v>11</v>
      </c>
      <c r="X3560" s="51">
        <v>339</v>
      </c>
    </row>
    <row r="3561" spans="1:24" x14ac:dyDescent="0.2">
      <c r="A3561">
        <v>15638</v>
      </c>
      <c r="B3561" t="s">
        <v>1368</v>
      </c>
      <c r="C3561" t="s">
        <v>1289</v>
      </c>
      <c r="D3561">
        <v>2019</v>
      </c>
      <c r="E3561" t="str">
        <f t="shared" si="55"/>
        <v>156382019</v>
      </c>
      <c r="F3561">
        <v>5578</v>
      </c>
      <c r="G3561" t="str">
        <f>VLOOKUP($A3561,CATMUN!$B$2:$C$1123,2,0)</f>
        <v>Alto</v>
      </c>
      <c r="H3561" t="str">
        <f>VLOOKUP($A3561,CATMUN!$B$2:$D$1123,3,0)</f>
        <v>Municipios intermedios</v>
      </c>
      <c r="I3561">
        <f>VLOOKUP($A3561,CATMUN!$B$2:$G$1123,4,0)</f>
        <v>0</v>
      </c>
      <c r="J3561">
        <f>VLOOKUP($A3561,CATMUN!$B$2:$G$1123,6,0)</f>
        <v>14</v>
      </c>
      <c r="K3561" s="69">
        <v>103.714294</v>
      </c>
      <c r="L3561" s="69">
        <v>1777</v>
      </c>
      <c r="M3561" s="271">
        <v>48.514300000000006</v>
      </c>
      <c r="N3561" s="69">
        <v>126.60922986637496</v>
      </c>
      <c r="Q3561">
        <v>0</v>
      </c>
      <c r="S3561" s="69">
        <v>1227.00431</v>
      </c>
      <c r="T3561">
        <v>0</v>
      </c>
      <c r="V3561" s="51">
        <v>12</v>
      </c>
      <c r="W3561" s="51">
        <v>2</v>
      </c>
      <c r="X3561" s="51">
        <v>339</v>
      </c>
    </row>
    <row r="3562" spans="1:24" x14ac:dyDescent="0.2">
      <c r="A3562">
        <v>15646</v>
      </c>
      <c r="B3562" t="s">
        <v>1369</v>
      </c>
      <c r="C3562" t="s">
        <v>1289</v>
      </c>
      <c r="D3562">
        <v>2019</v>
      </c>
      <c r="E3562" t="str">
        <f t="shared" si="55"/>
        <v>156462019</v>
      </c>
      <c r="F3562">
        <v>18588</v>
      </c>
      <c r="G3562" t="str">
        <f>VLOOKUP($A3562,CATMUN!$B$2:$C$1123,2,0)</f>
        <v>Medio</v>
      </c>
      <c r="H3562" t="str">
        <f>VLOOKUP($A3562,CATMUN!$B$2:$D$1123,3,0)</f>
        <v>Municipios intermedios</v>
      </c>
      <c r="I3562">
        <f>VLOOKUP($A3562,CATMUN!$B$2:$G$1123,4,0)</f>
        <v>0</v>
      </c>
      <c r="J3562">
        <f>VLOOKUP($A3562,CATMUN!$B$2:$G$1123,6,0)</f>
        <v>14</v>
      </c>
      <c r="K3562" s="69">
        <v>921.02333170000009</v>
      </c>
      <c r="L3562" s="69">
        <v>1777</v>
      </c>
      <c r="M3562" s="271">
        <v>12</v>
      </c>
      <c r="N3562" s="69">
        <v>126.60922986637496</v>
      </c>
      <c r="Q3562">
        <v>0</v>
      </c>
      <c r="S3562" s="69">
        <v>1227.00431</v>
      </c>
      <c r="T3562">
        <v>0</v>
      </c>
      <c r="V3562" s="51">
        <v>10</v>
      </c>
      <c r="W3562" s="51">
        <v>82</v>
      </c>
      <c r="X3562" s="51">
        <v>506</v>
      </c>
    </row>
    <row r="3563" spans="1:24" x14ac:dyDescent="0.2">
      <c r="A3563">
        <v>15686</v>
      </c>
      <c r="B3563" t="s">
        <v>1376</v>
      </c>
      <c r="C3563" t="s">
        <v>1289</v>
      </c>
      <c r="D3563">
        <v>2019</v>
      </c>
      <c r="E3563" t="str">
        <f t="shared" si="55"/>
        <v>156862019</v>
      </c>
      <c r="F3563">
        <v>7643</v>
      </c>
      <c r="G3563" t="str">
        <f>VLOOKUP($A3563,CATMUN!$B$2:$C$1123,2,0)</f>
        <v>Alto</v>
      </c>
      <c r="H3563" t="str">
        <f>VLOOKUP($A3563,CATMUN!$B$2:$D$1123,3,0)</f>
        <v>Municipios intermedios</v>
      </c>
      <c r="I3563">
        <f>VLOOKUP($A3563,CATMUN!$B$2:$G$1123,4,0)</f>
        <v>0</v>
      </c>
      <c r="J3563">
        <f>VLOOKUP($A3563,CATMUN!$B$2:$G$1123,6,0)</f>
        <v>14</v>
      </c>
      <c r="K3563" s="69">
        <v>240</v>
      </c>
      <c r="L3563" s="69">
        <v>1777</v>
      </c>
      <c r="M3563" s="271">
        <v>3.5</v>
      </c>
      <c r="N3563" s="69">
        <v>126.60922986637496</v>
      </c>
      <c r="Q3563">
        <v>0</v>
      </c>
      <c r="S3563" s="69">
        <v>1227.00431</v>
      </c>
      <c r="T3563">
        <v>0</v>
      </c>
      <c r="V3563" s="51">
        <v>12</v>
      </c>
      <c r="W3563" s="51">
        <v>8</v>
      </c>
      <c r="X3563" s="51">
        <v>339</v>
      </c>
    </row>
    <row r="3564" spans="1:24" x14ac:dyDescent="0.2">
      <c r="A3564">
        <v>15693</v>
      </c>
      <c r="B3564" t="s">
        <v>1378</v>
      </c>
      <c r="C3564" t="s">
        <v>1289</v>
      </c>
      <c r="D3564">
        <v>2019</v>
      </c>
      <c r="E3564" t="str">
        <f t="shared" si="55"/>
        <v>156932019</v>
      </c>
      <c r="F3564">
        <v>13205</v>
      </c>
      <c r="G3564" t="str">
        <f>VLOOKUP($A3564,CATMUN!$B$2:$C$1123,2,0)</f>
        <v>Medio</v>
      </c>
      <c r="H3564" t="str">
        <f>VLOOKUP($A3564,CATMUN!$B$2:$D$1123,3,0)</f>
        <v>Municipios intermedios</v>
      </c>
      <c r="I3564">
        <f>VLOOKUP($A3564,CATMUN!$B$2:$G$1123,4,0)</f>
        <v>0</v>
      </c>
      <c r="J3564">
        <f>VLOOKUP($A3564,CATMUN!$B$2:$G$1123,6,0)</f>
        <v>14</v>
      </c>
      <c r="K3564" s="69">
        <v>634.79999999999995</v>
      </c>
      <c r="L3564" s="69">
        <v>1777</v>
      </c>
      <c r="M3564" s="271">
        <v>5</v>
      </c>
      <c r="N3564" s="69">
        <v>126.60922986637496</v>
      </c>
      <c r="S3564" s="69">
        <v>1227.00431</v>
      </c>
      <c r="T3564">
        <v>0</v>
      </c>
      <c r="U3564">
        <v>0.79664999999999997</v>
      </c>
      <c r="V3564" s="51">
        <v>12</v>
      </c>
      <c r="W3564" s="51">
        <v>17</v>
      </c>
      <c r="X3564" s="51">
        <v>339</v>
      </c>
    </row>
    <row r="3565" spans="1:24" x14ac:dyDescent="0.2">
      <c r="A3565">
        <v>15753</v>
      </c>
      <c r="B3565" t="s">
        <v>1383</v>
      </c>
      <c r="C3565" t="s">
        <v>1289</v>
      </c>
      <c r="D3565">
        <v>2019</v>
      </c>
      <c r="E3565" t="str">
        <f t="shared" si="55"/>
        <v>157532019</v>
      </c>
      <c r="F3565">
        <v>8908</v>
      </c>
      <c r="G3565" t="str">
        <f>VLOOKUP($A3565,CATMUN!$B$2:$C$1123,2,0)</f>
        <v>Medio</v>
      </c>
      <c r="H3565" t="str">
        <f>VLOOKUP($A3565,CATMUN!$B$2:$D$1123,3,0)</f>
        <v>Municipios intermedios</v>
      </c>
      <c r="I3565">
        <f>VLOOKUP($A3565,CATMUN!$B$2:$G$1123,4,0)</f>
        <v>0</v>
      </c>
      <c r="J3565">
        <f>VLOOKUP($A3565,CATMUN!$B$2:$G$1123,6,0)</f>
        <v>14</v>
      </c>
      <c r="K3565" s="69">
        <v>517.4</v>
      </c>
      <c r="L3565" s="69">
        <v>1777</v>
      </c>
      <c r="M3565" s="271">
        <v>26</v>
      </c>
      <c r="N3565" s="69">
        <v>126.60922986637496</v>
      </c>
      <c r="Q3565">
        <v>0</v>
      </c>
      <c r="S3565" s="69">
        <v>1227.00431</v>
      </c>
      <c r="T3565">
        <v>0</v>
      </c>
      <c r="V3565" s="51">
        <v>10</v>
      </c>
      <c r="W3565" s="51">
        <v>7</v>
      </c>
      <c r="X3565" s="51">
        <v>506</v>
      </c>
    </row>
    <row r="3566" spans="1:24" x14ac:dyDescent="0.2">
      <c r="A3566">
        <v>15778</v>
      </c>
      <c r="B3566" t="s">
        <v>1393</v>
      </c>
      <c r="C3566" t="s">
        <v>1289</v>
      </c>
      <c r="D3566">
        <v>2019</v>
      </c>
      <c r="E3566" t="str">
        <f t="shared" si="55"/>
        <v>157782019</v>
      </c>
      <c r="F3566">
        <v>4224</v>
      </c>
      <c r="G3566" t="str">
        <f>VLOOKUP($A3566,CATMUN!$B$2:$C$1123,2,0)</f>
        <v>Medio</v>
      </c>
      <c r="H3566" t="str">
        <f>VLOOKUP($A3566,CATMUN!$B$2:$D$1123,3,0)</f>
        <v>Municipios intermedios</v>
      </c>
      <c r="I3566">
        <f>VLOOKUP($A3566,CATMUN!$B$2:$G$1123,4,0)</f>
        <v>0</v>
      </c>
      <c r="J3566">
        <f>VLOOKUP($A3566,CATMUN!$B$2:$G$1123,6,0)</f>
        <v>14</v>
      </c>
      <c r="K3566" s="69">
        <v>112</v>
      </c>
      <c r="L3566" s="69">
        <v>1777</v>
      </c>
      <c r="M3566" s="271">
        <v>5</v>
      </c>
      <c r="N3566" s="69">
        <v>126.60922986637496</v>
      </c>
      <c r="Q3566">
        <v>0</v>
      </c>
      <c r="S3566" s="69">
        <v>1227.00431</v>
      </c>
      <c r="T3566">
        <v>0</v>
      </c>
      <c r="V3566" s="51">
        <v>12</v>
      </c>
      <c r="W3566" s="51">
        <v>0</v>
      </c>
      <c r="X3566" s="51">
        <v>339</v>
      </c>
    </row>
    <row r="3567" spans="1:24" x14ac:dyDescent="0.2">
      <c r="A3567">
        <v>15814</v>
      </c>
      <c r="B3567" t="s">
        <v>1400</v>
      </c>
      <c r="C3567" t="s">
        <v>1289</v>
      </c>
      <c r="D3567">
        <v>2019</v>
      </c>
      <c r="E3567" t="str">
        <f t="shared" si="55"/>
        <v>158142019</v>
      </c>
      <c r="F3567">
        <v>8831</v>
      </c>
      <c r="G3567" t="str">
        <f>VLOOKUP($A3567,CATMUN!$B$2:$C$1123,2,0)</f>
        <v>Medio</v>
      </c>
      <c r="H3567" t="str">
        <f>VLOOKUP($A3567,CATMUN!$B$2:$D$1123,3,0)</f>
        <v>Municipios intermedios</v>
      </c>
      <c r="I3567">
        <f>VLOOKUP($A3567,CATMUN!$B$2:$G$1123,4,0)</f>
        <v>0</v>
      </c>
      <c r="J3567">
        <f>VLOOKUP($A3567,CATMUN!$B$2:$G$1123,6,0)</f>
        <v>14</v>
      </c>
      <c r="K3567" s="69">
        <v>342.4</v>
      </c>
      <c r="L3567" s="69">
        <v>1777</v>
      </c>
      <c r="M3567" s="271">
        <v>7</v>
      </c>
      <c r="N3567" s="69">
        <v>126.60922986637496</v>
      </c>
      <c r="Q3567">
        <v>0</v>
      </c>
      <c r="S3567" s="69">
        <v>1227.00431</v>
      </c>
      <c r="T3567">
        <v>0</v>
      </c>
      <c r="V3567" s="51">
        <v>12</v>
      </c>
      <c r="W3567" s="51">
        <v>4176</v>
      </c>
      <c r="X3567" s="51">
        <v>339</v>
      </c>
    </row>
    <row r="3568" spans="1:24" x14ac:dyDescent="0.2">
      <c r="A3568">
        <v>15820</v>
      </c>
      <c r="B3568" t="s">
        <v>1402</v>
      </c>
      <c r="C3568" t="s">
        <v>1289</v>
      </c>
      <c r="D3568">
        <v>2019</v>
      </c>
      <c r="E3568" t="str">
        <f t="shared" si="55"/>
        <v>158202019</v>
      </c>
      <c r="F3568">
        <v>3660</v>
      </c>
      <c r="G3568" t="str">
        <f>VLOOKUP($A3568,CATMUN!$B$2:$C$1123,2,0)</f>
        <v>Alto</v>
      </c>
      <c r="H3568" t="str">
        <f>VLOOKUP($A3568,CATMUN!$B$2:$D$1123,3,0)</f>
        <v>Otros Sistemas de Ciudades</v>
      </c>
      <c r="I3568">
        <f>VLOOKUP($A3568,CATMUN!$B$2:$G$1123,4,0)</f>
        <v>0</v>
      </c>
      <c r="J3568">
        <f>VLOOKUP($A3568,CATMUN!$B$2:$G$1123,6,0)</f>
        <v>14</v>
      </c>
      <c r="K3568" s="69">
        <v>53.2</v>
      </c>
      <c r="L3568" s="69">
        <v>1777</v>
      </c>
      <c r="M3568" s="271">
        <v>0</v>
      </c>
      <c r="N3568" s="69">
        <v>553.9857883333334</v>
      </c>
      <c r="Q3568">
        <v>0</v>
      </c>
      <c r="S3568" s="69">
        <v>2060</v>
      </c>
      <c r="T3568">
        <v>0</v>
      </c>
      <c r="V3568" s="51">
        <v>52</v>
      </c>
      <c r="W3568" s="51">
        <v>0</v>
      </c>
      <c r="X3568" s="51">
        <v>339</v>
      </c>
    </row>
    <row r="3569" spans="1:24" x14ac:dyDescent="0.2">
      <c r="A3569">
        <v>15835</v>
      </c>
      <c r="B3569" t="s">
        <v>1405</v>
      </c>
      <c r="C3569" t="s">
        <v>1289</v>
      </c>
      <c r="D3569">
        <v>2019</v>
      </c>
      <c r="E3569" t="str">
        <f t="shared" si="55"/>
        <v>158352019</v>
      </c>
      <c r="F3569">
        <v>6131</v>
      </c>
      <c r="G3569" t="str">
        <f>VLOOKUP($A3569,CATMUN!$B$2:$C$1123,2,0)</f>
        <v>Medio</v>
      </c>
      <c r="H3569" t="str">
        <f>VLOOKUP($A3569,CATMUN!$B$2:$D$1123,3,0)</f>
        <v>Municipios intermedios</v>
      </c>
      <c r="I3569">
        <f>VLOOKUP($A3569,CATMUN!$B$2:$G$1123,4,0)</f>
        <v>0</v>
      </c>
      <c r="J3569">
        <f>VLOOKUP($A3569,CATMUN!$B$2:$G$1123,6,0)</f>
        <v>14</v>
      </c>
      <c r="K3569" s="69">
        <v>358</v>
      </c>
      <c r="L3569" s="69">
        <v>1777</v>
      </c>
      <c r="M3569" s="271">
        <v>12.801484</v>
      </c>
      <c r="N3569" s="69">
        <v>126.60922986637496</v>
      </c>
      <c r="Q3569">
        <v>0</v>
      </c>
      <c r="S3569" s="69">
        <v>1227.00431</v>
      </c>
      <c r="T3569">
        <v>0</v>
      </c>
      <c r="V3569" s="51">
        <v>12</v>
      </c>
      <c r="W3569" s="51">
        <v>1</v>
      </c>
      <c r="X3569" s="51">
        <v>339</v>
      </c>
    </row>
    <row r="3570" spans="1:24" x14ac:dyDescent="0.2">
      <c r="A3570">
        <v>15861</v>
      </c>
      <c r="B3570" t="s">
        <v>1409</v>
      </c>
      <c r="C3570" t="s">
        <v>1289</v>
      </c>
      <c r="D3570">
        <v>2019</v>
      </c>
      <c r="E3570" t="str">
        <f t="shared" si="55"/>
        <v>158612019</v>
      </c>
      <c r="F3570">
        <v>15920</v>
      </c>
      <c r="G3570" t="str">
        <f>VLOOKUP($A3570,CATMUN!$B$2:$C$1123,2,0)</f>
        <v>Medio</v>
      </c>
      <c r="H3570" t="str">
        <f>VLOOKUP($A3570,CATMUN!$B$2:$D$1123,3,0)</f>
        <v>Municipios intermedios</v>
      </c>
      <c r="I3570">
        <f>VLOOKUP($A3570,CATMUN!$B$2:$G$1123,4,0)</f>
        <v>0</v>
      </c>
      <c r="J3570">
        <f>VLOOKUP($A3570,CATMUN!$B$2:$G$1123,6,0)</f>
        <v>14</v>
      </c>
      <c r="K3570" s="69">
        <v>700</v>
      </c>
      <c r="L3570" s="69">
        <v>1777</v>
      </c>
      <c r="M3570" s="271">
        <v>680</v>
      </c>
      <c r="N3570" s="69">
        <v>126.60922986637496</v>
      </c>
      <c r="Q3570">
        <v>0</v>
      </c>
      <c r="S3570" s="69">
        <v>1227.00431</v>
      </c>
      <c r="T3570">
        <v>0</v>
      </c>
      <c r="V3570" s="51">
        <v>10</v>
      </c>
      <c r="W3570" s="51">
        <v>13</v>
      </c>
      <c r="X3570" s="51">
        <v>506</v>
      </c>
    </row>
    <row r="3571" spans="1:24" x14ac:dyDescent="0.2">
      <c r="A3571">
        <v>17042</v>
      </c>
      <c r="B3571" t="s">
        <v>1414</v>
      </c>
      <c r="C3571" t="s">
        <v>1301</v>
      </c>
      <c r="D3571">
        <v>2019</v>
      </c>
      <c r="E3571" t="str">
        <f t="shared" si="55"/>
        <v>170422019</v>
      </c>
      <c r="F3571">
        <v>36405</v>
      </c>
      <c r="G3571" t="str">
        <f>VLOOKUP($A3571,CATMUN!$B$2:$C$1123,2,0)</f>
        <v>Medio</v>
      </c>
      <c r="H3571" t="str">
        <f>VLOOKUP($A3571,CATMUN!$B$2:$D$1123,3,0)</f>
        <v>Municipios intermedios</v>
      </c>
      <c r="I3571">
        <f>VLOOKUP($A3571,CATMUN!$B$2:$G$1123,4,0)</f>
        <v>0</v>
      </c>
      <c r="J3571">
        <f>VLOOKUP($A3571,CATMUN!$B$2:$G$1123,6,0)</f>
        <v>14</v>
      </c>
      <c r="K3571" s="69">
        <v>1997.5835460000001</v>
      </c>
      <c r="L3571" s="69">
        <v>1777</v>
      </c>
      <c r="M3571" s="271">
        <v>80</v>
      </c>
      <c r="N3571" s="69">
        <v>126.60922986637496</v>
      </c>
      <c r="Q3571">
        <v>0</v>
      </c>
      <c r="S3571" s="69">
        <v>1227.00431</v>
      </c>
      <c r="T3571">
        <v>0</v>
      </c>
      <c r="V3571" s="51">
        <v>10</v>
      </c>
      <c r="W3571" s="51">
        <v>52</v>
      </c>
      <c r="X3571" s="51">
        <v>506</v>
      </c>
    </row>
    <row r="3572" spans="1:24" x14ac:dyDescent="0.2">
      <c r="A3572">
        <v>17050</v>
      </c>
      <c r="B3572" t="s">
        <v>1415</v>
      </c>
      <c r="C3572" t="s">
        <v>1301</v>
      </c>
      <c r="D3572">
        <v>2019</v>
      </c>
      <c r="E3572" t="str">
        <f t="shared" si="55"/>
        <v>170502019</v>
      </c>
      <c r="F3572">
        <v>10533</v>
      </c>
      <c r="G3572" t="str">
        <f>VLOOKUP($A3572,CATMUN!$B$2:$C$1123,2,0)</f>
        <v>Medio</v>
      </c>
      <c r="H3572" t="str">
        <f>VLOOKUP($A3572,CATMUN!$B$2:$D$1123,3,0)</f>
        <v>Municipios intermedios</v>
      </c>
      <c r="I3572">
        <f>VLOOKUP($A3572,CATMUN!$B$2:$G$1123,4,0)</f>
        <v>0</v>
      </c>
      <c r="J3572">
        <f>VLOOKUP($A3572,CATMUN!$B$2:$G$1123,6,0)</f>
        <v>14</v>
      </c>
      <c r="K3572" s="69">
        <v>195</v>
      </c>
      <c r="L3572" s="69">
        <v>1777</v>
      </c>
      <c r="M3572" s="271">
        <v>15</v>
      </c>
      <c r="N3572" s="69">
        <v>126.60922986637496</v>
      </c>
      <c r="Q3572">
        <v>0</v>
      </c>
      <c r="S3572" s="69">
        <v>1227.00431</v>
      </c>
      <c r="T3572">
        <v>0</v>
      </c>
      <c r="V3572" s="51">
        <v>12</v>
      </c>
      <c r="W3572" s="51">
        <v>21</v>
      </c>
      <c r="X3572" s="51">
        <v>339</v>
      </c>
    </row>
    <row r="3573" spans="1:24" x14ac:dyDescent="0.2">
      <c r="A3573">
        <v>17088</v>
      </c>
      <c r="B3573" t="s">
        <v>1416</v>
      </c>
      <c r="C3573" t="s">
        <v>1301</v>
      </c>
      <c r="D3573">
        <v>2019</v>
      </c>
      <c r="E3573" t="str">
        <f t="shared" si="55"/>
        <v>170882019</v>
      </c>
      <c r="F3573">
        <v>10634</v>
      </c>
      <c r="G3573" t="str">
        <f>VLOOKUP($A3573,CATMUN!$B$2:$C$1123,2,0)</f>
        <v>Medio</v>
      </c>
      <c r="H3573" t="str">
        <f>VLOOKUP($A3573,CATMUN!$B$2:$D$1123,3,0)</f>
        <v>Municipios intermedios</v>
      </c>
      <c r="I3573">
        <f>VLOOKUP($A3573,CATMUN!$B$2:$G$1123,4,0)</f>
        <v>0</v>
      </c>
      <c r="J3573">
        <f>VLOOKUP($A3573,CATMUN!$B$2:$G$1123,6,0)</f>
        <v>14</v>
      </c>
      <c r="K3573" s="69">
        <v>550.89700000000005</v>
      </c>
      <c r="L3573" s="69">
        <v>1777</v>
      </c>
      <c r="M3573" s="271">
        <v>10.516999999999999</v>
      </c>
      <c r="N3573" s="69">
        <v>126.60922986637496</v>
      </c>
      <c r="Q3573">
        <v>0</v>
      </c>
      <c r="S3573" s="69">
        <v>1227.00431</v>
      </c>
      <c r="T3573">
        <v>0</v>
      </c>
      <c r="V3573" s="51">
        <v>12</v>
      </c>
      <c r="W3573" s="51">
        <v>16</v>
      </c>
      <c r="X3573" s="51">
        <v>339</v>
      </c>
    </row>
    <row r="3574" spans="1:24" x14ac:dyDescent="0.2">
      <c r="A3574">
        <v>17174</v>
      </c>
      <c r="B3574" t="s">
        <v>1417</v>
      </c>
      <c r="C3574" t="s">
        <v>1301</v>
      </c>
      <c r="D3574">
        <v>2019</v>
      </c>
      <c r="E3574" t="str">
        <f t="shared" si="55"/>
        <v>171742019</v>
      </c>
      <c r="F3574">
        <v>51773</v>
      </c>
      <c r="G3574" t="str">
        <f>VLOOKUP($A3574,CATMUN!$B$2:$C$1123,2,0)</f>
        <v>Alto</v>
      </c>
      <c r="H3574" t="str">
        <f>VLOOKUP($A3574,CATMUN!$B$2:$D$1123,3,0)</f>
        <v>Municipios intermedios</v>
      </c>
      <c r="I3574">
        <f>VLOOKUP($A3574,CATMUN!$B$2:$G$1123,4,0)</f>
        <v>0</v>
      </c>
      <c r="J3574">
        <f>VLOOKUP($A3574,CATMUN!$B$2:$G$1123,6,0)</f>
        <v>14</v>
      </c>
      <c r="K3574" s="69">
        <v>4750</v>
      </c>
      <c r="L3574" s="69">
        <v>1777</v>
      </c>
      <c r="M3574" s="271">
        <v>155</v>
      </c>
      <c r="N3574" s="69">
        <v>126.60922986637496</v>
      </c>
      <c r="Q3574">
        <v>0</v>
      </c>
      <c r="S3574" s="69">
        <v>1227.00431</v>
      </c>
      <c r="T3574">
        <v>0</v>
      </c>
      <c r="V3574" s="51">
        <v>12</v>
      </c>
      <c r="W3574" s="51">
        <v>335</v>
      </c>
      <c r="X3574" s="51">
        <v>339</v>
      </c>
    </row>
    <row r="3575" spans="1:24" x14ac:dyDescent="0.2">
      <c r="A3575">
        <v>17272</v>
      </c>
      <c r="B3575" t="s">
        <v>1418</v>
      </c>
      <c r="C3575" t="s">
        <v>1301</v>
      </c>
      <c r="D3575">
        <v>2019</v>
      </c>
      <c r="E3575" t="str">
        <f t="shared" si="55"/>
        <v>172722019</v>
      </c>
      <c r="F3575">
        <v>11399</v>
      </c>
      <c r="G3575" t="str">
        <f>VLOOKUP($A3575,CATMUN!$B$2:$C$1123,2,0)</f>
        <v>Bajo</v>
      </c>
      <c r="H3575" t="str">
        <f>VLOOKUP($A3575,CATMUN!$B$2:$D$1123,3,0)</f>
        <v>Municipios intermedios</v>
      </c>
      <c r="I3575">
        <f>VLOOKUP($A3575,CATMUN!$B$2:$G$1123,4,0)</f>
        <v>0</v>
      </c>
      <c r="J3575">
        <f>VLOOKUP($A3575,CATMUN!$B$2:$G$1123,6,0)</f>
        <v>14</v>
      </c>
      <c r="K3575" s="69">
        <v>415</v>
      </c>
      <c r="L3575" s="69">
        <v>1777</v>
      </c>
      <c r="M3575" s="271">
        <v>2.2000000000000002</v>
      </c>
      <c r="N3575" s="69">
        <v>126.60922986637496</v>
      </c>
      <c r="Q3575">
        <v>0</v>
      </c>
      <c r="S3575" s="69">
        <v>1227.00431</v>
      </c>
      <c r="T3575">
        <v>0</v>
      </c>
      <c r="V3575" s="51">
        <v>12</v>
      </c>
      <c r="W3575" s="51">
        <v>11</v>
      </c>
      <c r="X3575" s="51">
        <v>339</v>
      </c>
    </row>
    <row r="3576" spans="1:24" x14ac:dyDescent="0.2">
      <c r="A3576">
        <v>17380</v>
      </c>
      <c r="B3576" t="s">
        <v>1419</v>
      </c>
      <c r="C3576" t="s">
        <v>1301</v>
      </c>
      <c r="D3576">
        <v>2019</v>
      </c>
      <c r="E3576" t="str">
        <f t="shared" si="55"/>
        <v>173802019</v>
      </c>
      <c r="F3576">
        <v>72972</v>
      </c>
      <c r="G3576" t="str">
        <f>VLOOKUP($A3576,CATMUN!$B$2:$C$1123,2,0)</f>
        <v>Alto</v>
      </c>
      <c r="H3576" t="str">
        <f>VLOOKUP($A3576,CATMUN!$B$2:$D$1123,3,0)</f>
        <v>Municipios intermedios</v>
      </c>
      <c r="I3576">
        <f>VLOOKUP($A3576,CATMUN!$B$2:$G$1123,4,0)</f>
        <v>0</v>
      </c>
      <c r="J3576">
        <f>VLOOKUP($A3576,CATMUN!$B$2:$G$1123,6,0)</f>
        <v>14</v>
      </c>
      <c r="K3576" s="69">
        <v>8998.2077389999995</v>
      </c>
      <c r="L3576" s="69">
        <v>1777</v>
      </c>
      <c r="M3576" s="271">
        <v>7.302225</v>
      </c>
      <c r="N3576" s="69">
        <v>126.60922986637496</v>
      </c>
      <c r="S3576" s="69">
        <v>1227.00431</v>
      </c>
      <c r="T3576">
        <v>0</v>
      </c>
      <c r="U3576">
        <v>5.3840000000000003</v>
      </c>
      <c r="V3576" s="51">
        <v>12</v>
      </c>
      <c r="W3576" s="51">
        <v>360</v>
      </c>
      <c r="X3576" s="51">
        <v>339</v>
      </c>
    </row>
    <row r="3577" spans="1:24" x14ac:dyDescent="0.2">
      <c r="A3577">
        <v>17388</v>
      </c>
      <c r="B3577" t="s">
        <v>1420</v>
      </c>
      <c r="C3577" t="s">
        <v>1301</v>
      </c>
      <c r="D3577">
        <v>2019</v>
      </c>
      <c r="E3577" t="str">
        <f t="shared" si="55"/>
        <v>173882019</v>
      </c>
      <c r="F3577">
        <v>5916</v>
      </c>
      <c r="G3577" t="str">
        <f>VLOOKUP($A3577,CATMUN!$B$2:$C$1123,2,0)</f>
        <v>Bajo</v>
      </c>
      <c r="H3577" t="str">
        <f>VLOOKUP($A3577,CATMUN!$B$2:$D$1123,3,0)</f>
        <v>Municipios intermedios</v>
      </c>
      <c r="I3577">
        <f>VLOOKUP($A3577,CATMUN!$B$2:$G$1123,4,0)</f>
        <v>0</v>
      </c>
      <c r="J3577">
        <f>VLOOKUP($A3577,CATMUN!$B$2:$G$1123,6,0)</f>
        <v>14</v>
      </c>
      <c r="K3577" s="69">
        <v>278</v>
      </c>
      <c r="L3577" s="69">
        <v>1777</v>
      </c>
      <c r="M3577" s="271">
        <v>2</v>
      </c>
      <c r="N3577" s="69">
        <v>126.60922986637496</v>
      </c>
      <c r="Q3577">
        <v>0</v>
      </c>
      <c r="S3577" s="69">
        <v>1227.00431</v>
      </c>
      <c r="T3577">
        <v>0</v>
      </c>
      <c r="V3577" s="51">
        <v>12</v>
      </c>
      <c r="W3577" s="51">
        <v>8</v>
      </c>
      <c r="X3577" s="51">
        <v>339</v>
      </c>
    </row>
    <row r="3578" spans="1:24" x14ac:dyDescent="0.2">
      <c r="A3578">
        <v>17433</v>
      </c>
      <c r="B3578" t="s">
        <v>1421</v>
      </c>
      <c r="C3578" t="s">
        <v>1301</v>
      </c>
      <c r="D3578">
        <v>2019</v>
      </c>
      <c r="E3578" t="str">
        <f t="shared" si="55"/>
        <v>174332019</v>
      </c>
      <c r="F3578">
        <v>17805</v>
      </c>
      <c r="G3578" t="str">
        <f>VLOOKUP($A3578,CATMUN!$B$2:$C$1123,2,0)</f>
        <v>Bajo</v>
      </c>
      <c r="H3578" t="str">
        <f>VLOOKUP($A3578,CATMUN!$B$2:$D$1123,3,0)</f>
        <v>Municipios intermedios</v>
      </c>
      <c r="I3578">
        <f>VLOOKUP($A3578,CATMUN!$B$2:$G$1123,4,0)</f>
        <v>0</v>
      </c>
      <c r="J3578">
        <f>VLOOKUP($A3578,CATMUN!$B$2:$G$1123,6,0)</f>
        <v>14</v>
      </c>
      <c r="K3578" s="69">
        <v>260</v>
      </c>
      <c r="L3578" s="69">
        <v>1777</v>
      </c>
      <c r="M3578" s="271">
        <v>2</v>
      </c>
      <c r="N3578" s="69">
        <v>126.60922986637496</v>
      </c>
      <c r="Q3578">
        <v>0</v>
      </c>
      <c r="S3578" s="69">
        <v>1227.00431</v>
      </c>
      <c r="T3578">
        <v>0</v>
      </c>
      <c r="V3578" s="51">
        <v>12</v>
      </c>
      <c r="W3578" s="51">
        <v>29</v>
      </c>
      <c r="X3578" s="51">
        <v>339</v>
      </c>
    </row>
    <row r="3579" spans="1:24" x14ac:dyDescent="0.2">
      <c r="A3579">
        <v>17442</v>
      </c>
      <c r="B3579" t="s">
        <v>1422</v>
      </c>
      <c r="C3579" t="s">
        <v>1301</v>
      </c>
      <c r="D3579">
        <v>2019</v>
      </c>
      <c r="E3579" t="str">
        <f t="shared" si="55"/>
        <v>174422019</v>
      </c>
      <c r="F3579">
        <v>9035</v>
      </c>
      <c r="G3579" t="str">
        <f>VLOOKUP($A3579,CATMUN!$B$2:$C$1123,2,0)</f>
        <v>Medio</v>
      </c>
      <c r="H3579" t="str">
        <f>VLOOKUP($A3579,CATMUN!$B$2:$D$1123,3,0)</f>
        <v>Municipios intermedios</v>
      </c>
      <c r="I3579">
        <f>VLOOKUP($A3579,CATMUN!$B$2:$G$1123,4,0)</f>
        <v>0</v>
      </c>
      <c r="J3579">
        <f>VLOOKUP($A3579,CATMUN!$B$2:$G$1123,6,0)</f>
        <v>14</v>
      </c>
      <c r="K3579" s="69">
        <v>145</v>
      </c>
      <c r="L3579" s="69">
        <v>1777</v>
      </c>
      <c r="M3579" s="271">
        <v>4</v>
      </c>
      <c r="N3579" s="69">
        <v>126.60922986637496</v>
      </c>
      <c r="Q3579">
        <v>0</v>
      </c>
      <c r="S3579" s="69">
        <v>1227.00431</v>
      </c>
      <c r="T3579">
        <v>0</v>
      </c>
      <c r="V3579" s="51">
        <v>12</v>
      </c>
      <c r="W3579" s="51">
        <v>11</v>
      </c>
      <c r="X3579" s="51">
        <v>339</v>
      </c>
    </row>
    <row r="3580" spans="1:24" x14ac:dyDescent="0.2">
      <c r="A3580">
        <v>17444</v>
      </c>
      <c r="B3580" t="s">
        <v>1423</v>
      </c>
      <c r="C3580" t="s">
        <v>1301</v>
      </c>
      <c r="D3580">
        <v>2019</v>
      </c>
      <c r="E3580" t="str">
        <f t="shared" si="55"/>
        <v>174442019</v>
      </c>
      <c r="F3580">
        <v>13368</v>
      </c>
      <c r="G3580" t="str">
        <f>VLOOKUP($A3580,CATMUN!$B$2:$C$1123,2,0)</f>
        <v>Bajo</v>
      </c>
      <c r="H3580" t="str">
        <f>VLOOKUP($A3580,CATMUN!$B$2:$D$1123,3,0)</f>
        <v>Municipios intermedios</v>
      </c>
      <c r="I3580">
        <f>VLOOKUP($A3580,CATMUN!$B$2:$G$1123,4,0)</f>
        <v>0</v>
      </c>
      <c r="J3580">
        <f>VLOOKUP($A3580,CATMUN!$B$2:$G$1123,6,0)</f>
        <v>14</v>
      </c>
      <c r="K3580" s="69">
        <v>308</v>
      </c>
      <c r="L3580" s="69">
        <v>1777</v>
      </c>
      <c r="M3580" s="271">
        <v>10</v>
      </c>
      <c r="N3580" s="69">
        <v>126.60922986637496</v>
      </c>
      <c r="Q3580">
        <v>0</v>
      </c>
      <c r="S3580" s="69">
        <v>1227.00431</v>
      </c>
      <c r="T3580">
        <v>0</v>
      </c>
      <c r="V3580" s="51">
        <v>12</v>
      </c>
      <c r="W3580" s="51">
        <v>21</v>
      </c>
      <c r="X3580" s="51">
        <v>339</v>
      </c>
    </row>
    <row r="3581" spans="1:24" x14ac:dyDescent="0.2">
      <c r="A3581">
        <v>17486</v>
      </c>
      <c r="B3581" t="s">
        <v>1425</v>
      </c>
      <c r="C3581" t="s">
        <v>1301</v>
      </c>
      <c r="D3581">
        <v>2019</v>
      </c>
      <c r="E3581" t="str">
        <f t="shared" si="55"/>
        <v>174862019</v>
      </c>
      <c r="F3581">
        <v>21040</v>
      </c>
      <c r="G3581" t="str">
        <f>VLOOKUP($A3581,CATMUN!$B$2:$C$1123,2,0)</f>
        <v>Alto</v>
      </c>
      <c r="H3581" t="str">
        <f>VLOOKUP($A3581,CATMUN!$B$2:$D$1123,3,0)</f>
        <v>Municipios intermedios</v>
      </c>
      <c r="I3581">
        <f>VLOOKUP($A3581,CATMUN!$B$2:$G$1123,4,0)</f>
        <v>0</v>
      </c>
      <c r="J3581">
        <f>VLOOKUP($A3581,CATMUN!$B$2:$G$1123,6,0)</f>
        <v>14</v>
      </c>
      <c r="K3581" s="69">
        <v>1427.303314</v>
      </c>
      <c r="L3581" s="69">
        <v>1777</v>
      </c>
      <c r="M3581" s="271">
        <v>119.07930899999999</v>
      </c>
      <c r="N3581" s="69">
        <v>126.60922986637496</v>
      </c>
      <c r="Q3581">
        <v>0</v>
      </c>
      <c r="S3581" s="69">
        <v>1227.00431</v>
      </c>
      <c r="T3581">
        <v>0</v>
      </c>
      <c r="V3581" s="51">
        <v>12</v>
      </c>
      <c r="W3581" s="51">
        <v>50</v>
      </c>
      <c r="X3581" s="51">
        <v>339</v>
      </c>
    </row>
    <row r="3582" spans="1:24" x14ac:dyDescent="0.2">
      <c r="A3582">
        <v>17524</v>
      </c>
      <c r="B3582" t="s">
        <v>1428</v>
      </c>
      <c r="C3582" t="s">
        <v>1301</v>
      </c>
      <c r="D3582">
        <v>2019</v>
      </c>
      <c r="E3582" t="str">
        <f t="shared" si="55"/>
        <v>175242019</v>
      </c>
      <c r="F3582">
        <v>15598</v>
      </c>
      <c r="G3582" t="str">
        <f>VLOOKUP($A3582,CATMUN!$B$2:$C$1123,2,0)</f>
        <v>Medio</v>
      </c>
      <c r="H3582" t="str">
        <f>VLOOKUP($A3582,CATMUN!$B$2:$D$1123,3,0)</f>
        <v>Municipios intermedios</v>
      </c>
      <c r="I3582">
        <f>VLOOKUP($A3582,CATMUN!$B$2:$G$1123,4,0)</f>
        <v>0</v>
      </c>
      <c r="J3582">
        <f>VLOOKUP($A3582,CATMUN!$B$2:$G$1123,6,0)</f>
        <v>14</v>
      </c>
      <c r="K3582" s="69">
        <v>2157.553343</v>
      </c>
      <c r="L3582" s="69">
        <v>1777</v>
      </c>
      <c r="M3582" s="271">
        <v>45.58</v>
      </c>
      <c r="N3582" s="69">
        <v>126.60922986637496</v>
      </c>
      <c r="S3582" s="69">
        <v>1227.00431</v>
      </c>
      <c r="T3582">
        <v>0</v>
      </c>
      <c r="U3582">
        <v>12.161</v>
      </c>
      <c r="V3582" s="51">
        <v>12</v>
      </c>
      <c r="W3582" s="51">
        <v>33</v>
      </c>
      <c r="X3582" s="51">
        <v>339</v>
      </c>
    </row>
    <row r="3583" spans="1:24" x14ac:dyDescent="0.2">
      <c r="A3583">
        <v>17614</v>
      </c>
      <c r="B3583" t="s">
        <v>1430</v>
      </c>
      <c r="C3583" t="s">
        <v>1301</v>
      </c>
      <c r="D3583">
        <v>2019</v>
      </c>
      <c r="E3583" t="str">
        <f t="shared" si="55"/>
        <v>176142019</v>
      </c>
      <c r="F3583">
        <v>51371</v>
      </c>
      <c r="G3583" t="str">
        <f>VLOOKUP($A3583,CATMUN!$B$2:$C$1123,2,0)</f>
        <v>Medio</v>
      </c>
      <c r="H3583" t="str">
        <f>VLOOKUP($A3583,CATMUN!$B$2:$D$1123,3,0)</f>
        <v>Municipios intermedios</v>
      </c>
      <c r="I3583">
        <f>VLOOKUP($A3583,CATMUN!$B$2:$G$1123,4,0)</f>
        <v>0</v>
      </c>
      <c r="J3583">
        <f>VLOOKUP($A3583,CATMUN!$B$2:$G$1123,6,0)</f>
        <v>14</v>
      </c>
      <c r="K3583" s="69">
        <v>2180.0532000000003</v>
      </c>
      <c r="L3583" s="69">
        <v>1777</v>
      </c>
      <c r="M3583" s="271">
        <v>30</v>
      </c>
      <c r="N3583" s="69">
        <v>126.60922986637496</v>
      </c>
      <c r="S3583" s="69">
        <v>1227.00431</v>
      </c>
      <c r="T3583">
        <v>0</v>
      </c>
      <c r="V3583" s="51">
        <v>12</v>
      </c>
      <c r="W3583" s="51">
        <v>65</v>
      </c>
      <c r="X3583" s="51">
        <v>339</v>
      </c>
    </row>
    <row r="3584" spans="1:24" x14ac:dyDescent="0.2">
      <c r="A3584">
        <v>17616</v>
      </c>
      <c r="B3584" t="s">
        <v>1431</v>
      </c>
      <c r="C3584" t="s">
        <v>1301</v>
      </c>
      <c r="D3584">
        <v>2019</v>
      </c>
      <c r="E3584" t="str">
        <f t="shared" si="55"/>
        <v>176162019</v>
      </c>
      <c r="F3584">
        <v>10640</v>
      </c>
      <c r="G3584" t="str">
        <f>VLOOKUP($A3584,CATMUN!$B$2:$C$1123,2,0)</f>
        <v>Alto</v>
      </c>
      <c r="H3584" t="str">
        <f>VLOOKUP($A3584,CATMUN!$B$2:$D$1123,3,0)</f>
        <v>Municipios intermedios</v>
      </c>
      <c r="I3584">
        <f>VLOOKUP($A3584,CATMUN!$B$2:$G$1123,4,0)</f>
        <v>0</v>
      </c>
      <c r="J3584">
        <f>VLOOKUP($A3584,CATMUN!$B$2:$G$1123,6,0)</f>
        <v>14</v>
      </c>
      <c r="K3584" s="69">
        <v>406</v>
      </c>
      <c r="L3584" s="69">
        <v>1777</v>
      </c>
      <c r="M3584" s="271">
        <v>3</v>
      </c>
      <c r="N3584" s="69">
        <v>126.60922986637496</v>
      </c>
      <c r="Q3584">
        <v>0</v>
      </c>
      <c r="S3584" s="69">
        <v>1227.00431</v>
      </c>
      <c r="T3584">
        <v>0</v>
      </c>
      <c r="V3584" s="51">
        <v>12</v>
      </c>
      <c r="W3584" s="51">
        <v>6</v>
      </c>
      <c r="X3584" s="51">
        <v>339</v>
      </c>
    </row>
    <row r="3585" spans="1:24" x14ac:dyDescent="0.2">
      <c r="A3585">
        <v>17665</v>
      </c>
      <c r="B3585" t="s">
        <v>1434</v>
      </c>
      <c r="C3585" t="s">
        <v>1301</v>
      </c>
      <c r="D3585">
        <v>2019</v>
      </c>
      <c r="E3585" t="str">
        <f t="shared" si="55"/>
        <v>176652019</v>
      </c>
      <c r="F3585">
        <v>4875</v>
      </c>
      <c r="G3585" t="str">
        <f>VLOOKUP($A3585,CATMUN!$B$2:$C$1123,2,0)</f>
        <v>Medio</v>
      </c>
      <c r="H3585" t="str">
        <f>VLOOKUP($A3585,CATMUN!$B$2:$D$1123,3,0)</f>
        <v>Municipios intermedios</v>
      </c>
      <c r="I3585">
        <f>VLOOKUP($A3585,CATMUN!$B$2:$G$1123,4,0)</f>
        <v>0</v>
      </c>
      <c r="J3585">
        <f>VLOOKUP($A3585,CATMUN!$B$2:$G$1123,6,0)</f>
        <v>14</v>
      </c>
      <c r="K3585" s="69">
        <v>464</v>
      </c>
      <c r="L3585" s="69">
        <v>1777</v>
      </c>
      <c r="M3585" s="271">
        <v>4.5</v>
      </c>
      <c r="N3585" s="69">
        <v>126.60922986637496</v>
      </c>
      <c r="Q3585">
        <v>0</v>
      </c>
      <c r="S3585" s="69">
        <v>1227.00431</v>
      </c>
      <c r="T3585">
        <v>0</v>
      </c>
      <c r="V3585" s="51">
        <v>12</v>
      </c>
      <c r="W3585" s="51">
        <v>11</v>
      </c>
      <c r="X3585" s="51">
        <v>339</v>
      </c>
    </row>
    <row r="3586" spans="1:24" x14ac:dyDescent="0.2">
      <c r="A3586">
        <v>17777</v>
      </c>
      <c r="B3586" t="s">
        <v>1435</v>
      </c>
      <c r="C3586" t="s">
        <v>1301</v>
      </c>
      <c r="D3586">
        <v>2019</v>
      </c>
      <c r="E3586" t="str">
        <f t="shared" ref="E3586:E3649" si="56">A3586&amp;D3586</f>
        <v>177772019</v>
      </c>
      <c r="F3586">
        <v>29021</v>
      </c>
      <c r="G3586" t="str">
        <f>VLOOKUP($A3586,CATMUN!$B$2:$C$1123,2,0)</f>
        <v>Medio</v>
      </c>
      <c r="H3586" t="str">
        <f>VLOOKUP($A3586,CATMUN!$B$2:$D$1123,3,0)</f>
        <v>Municipios intermedios</v>
      </c>
      <c r="I3586">
        <f>VLOOKUP($A3586,CATMUN!$B$2:$G$1123,4,0)</f>
        <v>0</v>
      </c>
      <c r="J3586">
        <f>VLOOKUP($A3586,CATMUN!$B$2:$G$1123,6,0)</f>
        <v>14</v>
      </c>
      <c r="K3586" s="69">
        <v>894</v>
      </c>
      <c r="L3586" s="69">
        <v>1777</v>
      </c>
      <c r="M3586" s="271">
        <v>57</v>
      </c>
      <c r="N3586" s="69">
        <v>126.60922986637496</v>
      </c>
      <c r="Q3586">
        <v>0</v>
      </c>
      <c r="S3586" s="69">
        <v>1227.00431</v>
      </c>
      <c r="T3586">
        <v>0</v>
      </c>
      <c r="U3586">
        <v>3.9842</v>
      </c>
      <c r="V3586" s="51">
        <v>12</v>
      </c>
      <c r="W3586" s="51">
        <v>31</v>
      </c>
      <c r="X3586" s="51">
        <v>339</v>
      </c>
    </row>
    <row r="3587" spans="1:24" x14ac:dyDescent="0.2">
      <c r="A3587">
        <v>17873</v>
      </c>
      <c r="B3587" t="s">
        <v>1437</v>
      </c>
      <c r="C3587" t="s">
        <v>1301</v>
      </c>
      <c r="D3587">
        <v>2019</v>
      </c>
      <c r="E3587" t="str">
        <f t="shared" si="56"/>
        <v>178732019</v>
      </c>
      <c r="F3587">
        <v>66189</v>
      </c>
      <c r="G3587" t="str">
        <f>VLOOKUP($A3587,CATMUN!$B$2:$C$1123,2,0)</f>
        <v>Alto</v>
      </c>
      <c r="H3587" t="str">
        <f>VLOOKUP($A3587,CATMUN!$B$2:$D$1123,3,0)</f>
        <v>Otros Sistemas de Ciudades</v>
      </c>
      <c r="I3587">
        <f>VLOOKUP($A3587,CATMUN!$B$2:$G$1123,4,0)</f>
        <v>0</v>
      </c>
      <c r="J3587">
        <f>VLOOKUP($A3587,CATMUN!$B$2:$G$1123,6,0)</f>
        <v>14</v>
      </c>
      <c r="K3587" s="69">
        <v>5143</v>
      </c>
      <c r="L3587" s="69">
        <v>1777</v>
      </c>
      <c r="M3587" s="271">
        <v>215.25</v>
      </c>
      <c r="N3587" s="69">
        <v>553.9857883333334</v>
      </c>
      <c r="O3587" s="69">
        <v>0</v>
      </c>
      <c r="S3587" s="69">
        <v>2060</v>
      </c>
      <c r="T3587">
        <v>0</v>
      </c>
      <c r="V3587" s="51">
        <v>52</v>
      </c>
      <c r="W3587" s="51">
        <v>229</v>
      </c>
      <c r="X3587" s="51">
        <v>339</v>
      </c>
    </row>
    <row r="3588" spans="1:24" x14ac:dyDescent="0.2">
      <c r="A3588">
        <v>17877</v>
      </c>
      <c r="B3588" t="s">
        <v>1438</v>
      </c>
      <c r="C3588" t="s">
        <v>1301</v>
      </c>
      <c r="D3588">
        <v>2019</v>
      </c>
      <c r="E3588" t="str">
        <f t="shared" si="56"/>
        <v>178772019</v>
      </c>
      <c r="F3588">
        <v>12780</v>
      </c>
      <c r="G3588" t="str">
        <f>VLOOKUP($A3588,CATMUN!$B$2:$C$1123,2,0)</f>
        <v>Medio</v>
      </c>
      <c r="H3588" t="str">
        <f>VLOOKUP($A3588,CATMUN!$B$2:$D$1123,3,0)</f>
        <v>Municipios intermedios</v>
      </c>
      <c r="I3588">
        <f>VLOOKUP($A3588,CATMUN!$B$2:$G$1123,4,0)</f>
        <v>0</v>
      </c>
      <c r="J3588">
        <f>VLOOKUP($A3588,CATMUN!$B$2:$G$1123,6,0)</f>
        <v>14</v>
      </c>
      <c r="K3588" s="69">
        <v>1120</v>
      </c>
      <c r="L3588" s="69">
        <v>1777</v>
      </c>
      <c r="M3588" s="271"/>
      <c r="N3588" s="69">
        <v>126.60922986637496</v>
      </c>
      <c r="O3588" s="69">
        <v>0.3</v>
      </c>
      <c r="S3588" s="69">
        <v>1227.00431</v>
      </c>
      <c r="T3588">
        <v>0</v>
      </c>
      <c r="U3588">
        <v>15.587</v>
      </c>
      <c r="V3588" s="51">
        <v>12</v>
      </c>
      <c r="W3588" s="51">
        <v>23</v>
      </c>
      <c r="X3588" s="51">
        <v>339</v>
      </c>
    </row>
    <row r="3589" spans="1:24" x14ac:dyDescent="0.2">
      <c r="A3589">
        <v>19212</v>
      </c>
      <c r="B3589" t="s">
        <v>1465</v>
      </c>
      <c r="C3589" t="s">
        <v>1456</v>
      </c>
      <c r="D3589">
        <v>2019</v>
      </c>
      <c r="E3589" t="str">
        <f t="shared" si="56"/>
        <v>192122019</v>
      </c>
      <c r="F3589">
        <v>25342</v>
      </c>
      <c r="G3589" t="str">
        <f>VLOOKUP($A3589,CATMUN!$B$2:$C$1123,2,0)</f>
        <v>Bajo</v>
      </c>
      <c r="H3589" t="str">
        <f>VLOOKUP($A3589,CATMUN!$B$2:$D$1123,3,0)</f>
        <v>Municipios intermedios</v>
      </c>
      <c r="I3589">
        <f>VLOOKUP($A3589,CATMUN!$B$2:$G$1123,4,0)</f>
        <v>0</v>
      </c>
      <c r="J3589">
        <f>VLOOKUP($A3589,CATMUN!$B$2:$G$1123,6,0)</f>
        <v>14</v>
      </c>
      <c r="K3589" s="69">
        <v>1000</v>
      </c>
      <c r="L3589" s="69">
        <v>1777</v>
      </c>
      <c r="M3589" s="271">
        <v>11</v>
      </c>
      <c r="N3589" s="69">
        <v>126.60922986637496</v>
      </c>
      <c r="Q3589">
        <v>0</v>
      </c>
      <c r="S3589" s="69">
        <v>1227.00431</v>
      </c>
      <c r="T3589">
        <v>0</v>
      </c>
      <c r="V3589" s="51">
        <v>10</v>
      </c>
      <c r="W3589" s="51">
        <v>33</v>
      </c>
      <c r="X3589" s="51">
        <v>506</v>
      </c>
    </row>
    <row r="3590" spans="1:24" x14ac:dyDescent="0.2">
      <c r="A3590">
        <v>19290</v>
      </c>
      <c r="B3590" t="s">
        <v>1440</v>
      </c>
      <c r="C3590" t="s">
        <v>1456</v>
      </c>
      <c r="D3590">
        <v>2019</v>
      </c>
      <c r="E3590" t="str">
        <f t="shared" si="56"/>
        <v>192902019</v>
      </c>
      <c r="F3590">
        <v>5254</v>
      </c>
      <c r="G3590" t="str">
        <f>VLOOKUP($A3590,CATMUN!$B$2:$C$1123,2,0)</f>
        <v>Medio</v>
      </c>
      <c r="H3590" t="str">
        <f>VLOOKUP($A3590,CATMUN!$B$2:$D$1123,3,0)</f>
        <v>Municipios intermedios</v>
      </c>
      <c r="I3590">
        <f>VLOOKUP($A3590,CATMUN!$B$2:$G$1123,4,0)</f>
        <v>0</v>
      </c>
      <c r="J3590">
        <f>VLOOKUP($A3590,CATMUN!$B$2:$G$1123,6,0)</f>
        <v>14</v>
      </c>
      <c r="K3590" s="69">
        <v>25</v>
      </c>
      <c r="L3590" s="69">
        <v>1777</v>
      </c>
      <c r="M3590" s="271">
        <v>0.1</v>
      </c>
      <c r="N3590" s="69">
        <v>126.60922986637496</v>
      </c>
      <c r="Q3590">
        <v>0</v>
      </c>
      <c r="S3590" s="69">
        <v>1227.00431</v>
      </c>
      <c r="T3590">
        <v>0</v>
      </c>
      <c r="V3590" s="51">
        <v>12</v>
      </c>
      <c r="W3590" s="51">
        <v>3</v>
      </c>
      <c r="X3590" s="51">
        <v>339</v>
      </c>
    </row>
    <row r="3591" spans="1:24" x14ac:dyDescent="0.2">
      <c r="A3591">
        <v>19300</v>
      </c>
      <c r="B3591" t="s">
        <v>1467</v>
      </c>
      <c r="C3591" t="s">
        <v>1456</v>
      </c>
      <c r="D3591">
        <v>2019</v>
      </c>
      <c r="E3591" t="str">
        <f t="shared" si="56"/>
        <v>193002019</v>
      </c>
      <c r="F3591">
        <v>19850</v>
      </c>
      <c r="G3591" t="str">
        <f>VLOOKUP($A3591,CATMUN!$B$2:$C$1123,2,0)</f>
        <v>Alto</v>
      </c>
      <c r="H3591" t="str">
        <f>VLOOKUP($A3591,CATMUN!$B$2:$D$1123,3,0)</f>
        <v>Municipios intermedios</v>
      </c>
      <c r="I3591">
        <f>VLOOKUP($A3591,CATMUN!$B$2:$G$1123,4,0)</f>
        <v>0</v>
      </c>
      <c r="J3591">
        <f>VLOOKUP($A3591,CATMUN!$B$2:$G$1123,6,0)</f>
        <v>14</v>
      </c>
      <c r="K3591" s="69">
        <v>1136.5</v>
      </c>
      <c r="L3591" s="69">
        <v>1777</v>
      </c>
      <c r="M3591" s="271">
        <v>3</v>
      </c>
      <c r="N3591" s="69">
        <v>126.60922986637496</v>
      </c>
      <c r="Q3591">
        <v>0</v>
      </c>
      <c r="S3591" s="69">
        <v>1227.00431</v>
      </c>
      <c r="T3591">
        <v>0</v>
      </c>
      <c r="V3591" s="51">
        <v>12</v>
      </c>
      <c r="W3591" s="51">
        <v>18</v>
      </c>
      <c r="X3591" s="51">
        <v>339</v>
      </c>
    </row>
    <row r="3592" spans="1:24" x14ac:dyDescent="0.2">
      <c r="A3592">
        <v>19455</v>
      </c>
      <c r="B3592" t="s">
        <v>1475</v>
      </c>
      <c r="C3592" t="s">
        <v>1456</v>
      </c>
      <c r="D3592">
        <v>2019</v>
      </c>
      <c r="E3592" t="str">
        <f t="shared" si="56"/>
        <v>194552019</v>
      </c>
      <c r="F3592">
        <v>31733</v>
      </c>
      <c r="G3592" t="str">
        <f>VLOOKUP($A3592,CATMUN!$B$2:$C$1123,2,0)</f>
        <v>Alto</v>
      </c>
      <c r="H3592" t="str">
        <f>VLOOKUP($A3592,CATMUN!$B$2:$D$1123,3,0)</f>
        <v>Municipios intermedios</v>
      </c>
      <c r="I3592">
        <f>VLOOKUP($A3592,CATMUN!$B$2:$G$1123,4,0)</f>
        <v>0</v>
      </c>
      <c r="J3592">
        <f>VLOOKUP($A3592,CATMUN!$B$2:$G$1123,6,0)</f>
        <v>14</v>
      </c>
      <c r="K3592" s="69">
        <v>3100</v>
      </c>
      <c r="L3592" s="69">
        <v>1777</v>
      </c>
      <c r="M3592" s="271">
        <v>10</v>
      </c>
      <c r="N3592" s="69">
        <v>126.60922986637496</v>
      </c>
      <c r="Q3592">
        <v>0</v>
      </c>
      <c r="S3592" s="69">
        <v>1227.00431</v>
      </c>
      <c r="T3592">
        <v>0</v>
      </c>
      <c r="V3592" s="51">
        <v>10</v>
      </c>
      <c r="W3592" s="51">
        <v>37</v>
      </c>
      <c r="X3592" s="51">
        <v>506</v>
      </c>
    </row>
    <row r="3593" spans="1:24" x14ac:dyDescent="0.2">
      <c r="A3593">
        <v>19513</v>
      </c>
      <c r="B3593" t="s">
        <v>1476</v>
      </c>
      <c r="C3593" t="s">
        <v>1456</v>
      </c>
      <c r="D3593">
        <v>2019</v>
      </c>
      <c r="E3593" t="str">
        <f t="shared" si="56"/>
        <v>195132019</v>
      </c>
      <c r="F3593">
        <v>9953</v>
      </c>
      <c r="G3593" t="str">
        <f>VLOOKUP($A3593,CATMUN!$B$2:$C$1123,2,0)</f>
        <v>Bajo</v>
      </c>
      <c r="H3593" t="str">
        <f>VLOOKUP($A3593,CATMUN!$B$2:$D$1123,3,0)</f>
        <v>Otros Sistemas de Ciudades</v>
      </c>
      <c r="I3593">
        <f>VLOOKUP($A3593,CATMUN!$B$2:$G$1123,4,0)</f>
        <v>0</v>
      </c>
      <c r="J3593">
        <f>VLOOKUP($A3593,CATMUN!$B$2:$G$1123,6,0)</f>
        <v>14</v>
      </c>
      <c r="K3593" s="69">
        <v>954.96100000000001</v>
      </c>
      <c r="L3593" s="69">
        <v>1777</v>
      </c>
      <c r="M3593" s="271">
        <v>1E-3</v>
      </c>
      <c r="N3593" s="69">
        <v>553.9857883333334</v>
      </c>
      <c r="Q3593">
        <v>0</v>
      </c>
      <c r="R3593">
        <v>1E-3</v>
      </c>
      <c r="S3593" s="69">
        <v>2060</v>
      </c>
      <c r="T3593">
        <v>0</v>
      </c>
      <c r="V3593" s="51">
        <v>52</v>
      </c>
      <c r="W3593" s="51">
        <v>6</v>
      </c>
      <c r="X3593" s="51">
        <v>339</v>
      </c>
    </row>
    <row r="3594" spans="1:24" x14ac:dyDescent="0.2">
      <c r="A3594">
        <v>19548</v>
      </c>
      <c r="B3594" t="s">
        <v>1479</v>
      </c>
      <c r="C3594" t="s">
        <v>1456</v>
      </c>
      <c r="D3594">
        <v>2019</v>
      </c>
      <c r="E3594" t="str">
        <f t="shared" si="56"/>
        <v>195482019</v>
      </c>
      <c r="F3594">
        <v>41362</v>
      </c>
      <c r="G3594" t="str">
        <f>VLOOKUP($A3594,CATMUN!$B$2:$C$1123,2,0)</f>
        <v>Medio</v>
      </c>
      <c r="H3594" t="str">
        <f>VLOOKUP($A3594,CATMUN!$B$2:$D$1123,3,0)</f>
        <v>Municipios intermedios</v>
      </c>
      <c r="I3594">
        <f>VLOOKUP($A3594,CATMUN!$B$2:$G$1123,4,0)</f>
        <v>0</v>
      </c>
      <c r="J3594">
        <f>VLOOKUP($A3594,CATMUN!$B$2:$G$1123,6,0)</f>
        <v>14</v>
      </c>
      <c r="K3594" s="69">
        <v>383.1</v>
      </c>
      <c r="L3594" s="69">
        <v>1777</v>
      </c>
      <c r="M3594" s="271">
        <v>2</v>
      </c>
      <c r="N3594" s="69">
        <v>126.60922986637496</v>
      </c>
      <c r="Q3594">
        <v>0</v>
      </c>
      <c r="S3594" s="69">
        <v>1227.00431</v>
      </c>
      <c r="T3594">
        <v>0</v>
      </c>
      <c r="U3594">
        <v>2.1349999999999998</v>
      </c>
      <c r="V3594" s="51">
        <v>12</v>
      </c>
      <c r="W3594" s="51">
        <v>46</v>
      </c>
      <c r="X3594" s="51">
        <v>339</v>
      </c>
    </row>
    <row r="3595" spans="1:24" x14ac:dyDescent="0.2">
      <c r="A3595">
        <v>19573</v>
      </c>
      <c r="B3595" t="s">
        <v>1480</v>
      </c>
      <c r="C3595" t="s">
        <v>1456</v>
      </c>
      <c r="D3595">
        <v>2019</v>
      </c>
      <c r="E3595" t="str">
        <f t="shared" si="56"/>
        <v>195732019</v>
      </c>
      <c r="F3595">
        <v>41648</v>
      </c>
      <c r="G3595" t="str">
        <f>VLOOKUP($A3595,CATMUN!$B$2:$C$1123,2,0)</f>
        <v>Alto</v>
      </c>
      <c r="H3595" t="str">
        <f>VLOOKUP($A3595,CATMUN!$B$2:$D$1123,3,0)</f>
        <v>Otros Sistemas de Ciudades</v>
      </c>
      <c r="I3595">
        <f>VLOOKUP($A3595,CATMUN!$B$2:$G$1123,4,0)</f>
        <v>0</v>
      </c>
      <c r="J3595">
        <f>VLOOKUP($A3595,CATMUN!$B$2:$G$1123,6,0)</f>
        <v>14</v>
      </c>
      <c r="K3595" s="69">
        <v>2670</v>
      </c>
      <c r="L3595" s="69">
        <v>1777</v>
      </c>
      <c r="M3595" s="271">
        <v>50</v>
      </c>
      <c r="N3595" s="69">
        <v>553.9857883333334</v>
      </c>
      <c r="Q3595">
        <v>0</v>
      </c>
      <c r="R3595">
        <v>30</v>
      </c>
      <c r="S3595" s="69">
        <v>2060</v>
      </c>
      <c r="T3595">
        <v>0</v>
      </c>
      <c r="V3595" s="51">
        <v>52</v>
      </c>
      <c r="W3595" s="51">
        <v>125</v>
      </c>
      <c r="X3595" s="51">
        <v>339</v>
      </c>
    </row>
    <row r="3596" spans="1:24" x14ac:dyDescent="0.2">
      <c r="A3596">
        <v>19622</v>
      </c>
      <c r="B3596" t="s">
        <v>1482</v>
      </c>
      <c r="C3596" t="s">
        <v>1456</v>
      </c>
      <c r="D3596">
        <v>2019</v>
      </c>
      <c r="E3596" t="str">
        <f t="shared" si="56"/>
        <v>196222019</v>
      </c>
      <c r="F3596">
        <v>11495</v>
      </c>
      <c r="G3596" t="str">
        <f>VLOOKUP($A3596,CATMUN!$B$2:$C$1123,2,0)</f>
        <v>Bajo</v>
      </c>
      <c r="H3596" t="str">
        <f>VLOOKUP($A3596,CATMUN!$B$2:$D$1123,3,0)</f>
        <v>Municipios intermedios</v>
      </c>
      <c r="I3596">
        <f>VLOOKUP($A3596,CATMUN!$B$2:$G$1123,4,0)</f>
        <v>0</v>
      </c>
      <c r="J3596">
        <f>VLOOKUP($A3596,CATMUN!$B$2:$G$1123,6,0)</f>
        <v>14</v>
      </c>
      <c r="K3596" s="69">
        <v>80.34</v>
      </c>
      <c r="L3596" s="69">
        <v>1777</v>
      </c>
      <c r="M3596" s="271"/>
      <c r="N3596" s="69">
        <v>126.60922986637496</v>
      </c>
      <c r="Q3596">
        <v>0</v>
      </c>
      <c r="S3596" s="69">
        <v>1227.00431</v>
      </c>
      <c r="T3596">
        <v>0</v>
      </c>
      <c r="V3596" s="51">
        <v>12</v>
      </c>
      <c r="W3596" s="51">
        <v>0</v>
      </c>
      <c r="X3596" s="51">
        <v>339</v>
      </c>
    </row>
    <row r="3597" spans="1:24" x14ac:dyDescent="0.2">
      <c r="A3597">
        <v>19698</v>
      </c>
      <c r="B3597" t="s">
        <v>1484</v>
      </c>
      <c r="C3597" t="s">
        <v>1456</v>
      </c>
      <c r="D3597">
        <v>2019</v>
      </c>
      <c r="E3597" t="str">
        <f t="shared" si="56"/>
        <v>196982019</v>
      </c>
      <c r="F3597">
        <v>111789</v>
      </c>
      <c r="G3597" t="str">
        <f>VLOOKUP($A3597,CATMUN!$B$2:$C$1123,2,0)</f>
        <v>Medio</v>
      </c>
      <c r="H3597" t="str">
        <f>VLOOKUP($A3597,CATMUN!$B$2:$D$1123,3,0)</f>
        <v>Municipios intermedios</v>
      </c>
      <c r="I3597">
        <f>VLOOKUP($A3597,CATMUN!$B$2:$G$1123,4,0)</f>
        <v>0</v>
      </c>
      <c r="J3597">
        <f>VLOOKUP($A3597,CATMUN!$B$2:$G$1123,6,0)</f>
        <v>14</v>
      </c>
      <c r="K3597" s="69">
        <v>3588</v>
      </c>
      <c r="L3597" s="69">
        <v>1777</v>
      </c>
      <c r="M3597" s="271">
        <v>300</v>
      </c>
      <c r="N3597" s="69">
        <v>126.60922986637496</v>
      </c>
      <c r="O3597" s="69">
        <v>1</v>
      </c>
      <c r="S3597" s="69">
        <v>1227.00431</v>
      </c>
      <c r="T3597">
        <v>0</v>
      </c>
      <c r="V3597" s="51">
        <v>12</v>
      </c>
      <c r="W3597" s="51">
        <v>437</v>
      </c>
      <c r="X3597" s="51">
        <v>339</v>
      </c>
    </row>
    <row r="3598" spans="1:24" x14ac:dyDescent="0.2">
      <c r="A3598">
        <v>19807</v>
      </c>
      <c r="B3598" t="s">
        <v>1489</v>
      </c>
      <c r="C3598" t="s">
        <v>1456</v>
      </c>
      <c r="D3598">
        <v>2019</v>
      </c>
      <c r="E3598" t="str">
        <f t="shared" si="56"/>
        <v>198072019</v>
      </c>
      <c r="F3598">
        <v>35895</v>
      </c>
      <c r="G3598" t="str">
        <f>VLOOKUP($A3598,CATMUN!$B$2:$C$1123,2,0)</f>
        <v>Medio</v>
      </c>
      <c r="H3598" t="str">
        <f>VLOOKUP($A3598,CATMUN!$B$2:$D$1123,3,0)</f>
        <v>Municipios intermedios</v>
      </c>
      <c r="I3598">
        <f>VLOOKUP($A3598,CATMUN!$B$2:$G$1123,4,0)</f>
        <v>0</v>
      </c>
      <c r="J3598">
        <f>VLOOKUP($A3598,CATMUN!$B$2:$G$1123,6,0)</f>
        <v>14</v>
      </c>
      <c r="K3598" s="69">
        <v>787.89501599999994</v>
      </c>
      <c r="L3598" s="69">
        <v>1777</v>
      </c>
      <c r="M3598" s="271">
        <v>24.343122999999999</v>
      </c>
      <c r="N3598" s="69">
        <v>126.60922986637496</v>
      </c>
      <c r="Q3598">
        <v>0</v>
      </c>
      <c r="S3598" s="69">
        <v>1227.00431</v>
      </c>
      <c r="T3598">
        <v>0</v>
      </c>
      <c r="V3598" s="51">
        <v>3</v>
      </c>
      <c r="W3598" s="51">
        <v>14</v>
      </c>
      <c r="X3598" s="51">
        <v>114</v>
      </c>
    </row>
    <row r="3599" spans="1:24" x14ac:dyDescent="0.2">
      <c r="A3599">
        <v>19845</v>
      </c>
      <c r="B3599" t="s">
        <v>1493</v>
      </c>
      <c r="C3599" t="s">
        <v>1456</v>
      </c>
      <c r="D3599">
        <v>2019</v>
      </c>
      <c r="E3599" t="str">
        <f t="shared" si="56"/>
        <v>198452019</v>
      </c>
      <c r="F3599">
        <v>21000</v>
      </c>
      <c r="G3599" t="str">
        <f>VLOOKUP($A3599,CATMUN!$B$2:$C$1123,2,0)</f>
        <v>Alto</v>
      </c>
      <c r="H3599" t="str">
        <f>VLOOKUP($A3599,CATMUN!$B$2:$D$1123,3,0)</f>
        <v>Otros Sistemas de Ciudades</v>
      </c>
      <c r="I3599">
        <f>VLOOKUP($A3599,CATMUN!$B$2:$G$1123,4,0)</f>
        <v>0</v>
      </c>
      <c r="J3599">
        <f>VLOOKUP($A3599,CATMUN!$B$2:$G$1123,6,0)</f>
        <v>14</v>
      </c>
      <c r="K3599" s="69">
        <v>1000</v>
      </c>
      <c r="L3599" s="69">
        <v>1777</v>
      </c>
      <c r="M3599" s="271">
        <v>15</v>
      </c>
      <c r="N3599" s="69">
        <v>553.9857883333334</v>
      </c>
      <c r="Q3599">
        <v>0</v>
      </c>
      <c r="S3599" s="69">
        <v>2060</v>
      </c>
      <c r="T3599">
        <v>0</v>
      </c>
      <c r="V3599" s="51">
        <v>52</v>
      </c>
      <c r="W3599" s="51">
        <v>287</v>
      </c>
      <c r="X3599" s="51">
        <v>339</v>
      </c>
    </row>
    <row r="3600" spans="1:24" x14ac:dyDescent="0.2">
      <c r="A3600">
        <v>20011</v>
      </c>
      <c r="B3600" t="s">
        <v>1496</v>
      </c>
      <c r="C3600" t="s">
        <v>1494</v>
      </c>
      <c r="D3600">
        <v>2019</v>
      </c>
      <c r="E3600" t="str">
        <f t="shared" si="56"/>
        <v>200112019</v>
      </c>
      <c r="F3600">
        <v>114569</v>
      </c>
      <c r="G3600" t="str">
        <f>VLOOKUP($A3600,CATMUN!$B$2:$C$1123,2,0)</f>
        <v>Bajo</v>
      </c>
      <c r="H3600" t="str">
        <f>VLOOKUP($A3600,CATMUN!$B$2:$D$1123,3,0)</f>
        <v>Municipios intermedios</v>
      </c>
      <c r="I3600">
        <f>VLOOKUP($A3600,CATMUN!$B$2:$G$1123,4,0)</f>
        <v>0</v>
      </c>
      <c r="J3600">
        <f>VLOOKUP($A3600,CATMUN!$B$2:$G$1123,6,0)</f>
        <v>14</v>
      </c>
      <c r="K3600" s="69">
        <v>3780.5012659999998</v>
      </c>
      <c r="L3600" s="69">
        <v>1777</v>
      </c>
      <c r="M3600" s="271">
        <v>194.3751</v>
      </c>
      <c r="N3600" s="69">
        <v>126.60922986637496</v>
      </c>
      <c r="S3600" s="69">
        <v>1227.00431</v>
      </c>
      <c r="T3600">
        <v>0</v>
      </c>
      <c r="V3600" s="51">
        <v>3</v>
      </c>
      <c r="W3600" s="51">
        <v>455</v>
      </c>
      <c r="X3600" s="51">
        <v>114</v>
      </c>
    </row>
    <row r="3601" spans="1:24" x14ac:dyDescent="0.2">
      <c r="A3601">
        <v>20013</v>
      </c>
      <c r="B3601" t="s">
        <v>1497</v>
      </c>
      <c r="C3601" t="s">
        <v>1494</v>
      </c>
      <c r="D3601">
        <v>2019</v>
      </c>
      <c r="E3601" t="str">
        <f t="shared" si="56"/>
        <v>200132019</v>
      </c>
      <c r="F3601">
        <v>62864</v>
      </c>
      <c r="G3601" t="str">
        <f>VLOOKUP($A3601,CATMUN!$B$2:$C$1123,2,0)</f>
        <v>Medio</v>
      </c>
      <c r="H3601" t="str">
        <f>VLOOKUP($A3601,CATMUN!$B$2:$D$1123,3,0)</f>
        <v>Municipios intermedios</v>
      </c>
      <c r="I3601">
        <f>VLOOKUP($A3601,CATMUN!$B$2:$G$1123,4,0)</f>
        <v>0</v>
      </c>
      <c r="J3601">
        <f>VLOOKUP($A3601,CATMUN!$B$2:$G$1123,6,0)</f>
        <v>14</v>
      </c>
      <c r="K3601" s="69">
        <v>3521.9479999999999</v>
      </c>
      <c r="L3601" s="69">
        <v>1777</v>
      </c>
      <c r="M3601" s="271">
        <v>5.9469009999999995</v>
      </c>
      <c r="N3601" s="69">
        <v>126.60922986637496</v>
      </c>
      <c r="O3601" s="69">
        <v>1.10547</v>
      </c>
      <c r="Q3601">
        <v>0</v>
      </c>
      <c r="R3601">
        <v>1.10547</v>
      </c>
      <c r="S3601" s="69">
        <v>1227.00431</v>
      </c>
      <c r="T3601">
        <v>0</v>
      </c>
      <c r="V3601" s="51">
        <v>12</v>
      </c>
      <c r="W3601" s="51">
        <v>75</v>
      </c>
      <c r="X3601" s="51">
        <v>339</v>
      </c>
    </row>
    <row r="3602" spans="1:24" x14ac:dyDescent="0.2">
      <c r="A3602">
        <v>20060</v>
      </c>
      <c r="B3602" t="s">
        <v>1500</v>
      </c>
      <c r="C3602" t="s">
        <v>1494</v>
      </c>
      <c r="D3602">
        <v>2019</v>
      </c>
      <c r="E3602" t="str">
        <f t="shared" si="56"/>
        <v>200602019</v>
      </c>
      <c r="F3602">
        <v>41825</v>
      </c>
      <c r="G3602" t="str">
        <f>VLOOKUP($A3602,CATMUN!$B$2:$C$1123,2,0)</f>
        <v>Medio</v>
      </c>
      <c r="H3602" t="str">
        <f>VLOOKUP($A3602,CATMUN!$B$2:$D$1123,3,0)</f>
        <v>Municipios intermedios</v>
      </c>
      <c r="I3602">
        <f>VLOOKUP($A3602,CATMUN!$B$2:$G$1123,4,0)</f>
        <v>0</v>
      </c>
      <c r="J3602">
        <f>VLOOKUP($A3602,CATMUN!$B$2:$G$1123,6,0)</f>
        <v>14</v>
      </c>
      <c r="K3602" s="69">
        <v>550</v>
      </c>
      <c r="L3602" s="69">
        <v>1777</v>
      </c>
      <c r="M3602" s="271">
        <v>32.215788000000003</v>
      </c>
      <c r="N3602" s="69">
        <v>126.60922986637496</v>
      </c>
      <c r="Q3602">
        <v>0</v>
      </c>
      <c r="S3602" s="69">
        <v>1227.00431</v>
      </c>
      <c r="T3602">
        <v>0</v>
      </c>
      <c r="U3602">
        <v>8.2929999999999993</v>
      </c>
      <c r="V3602" s="51">
        <v>3</v>
      </c>
      <c r="W3602" s="51">
        <v>231</v>
      </c>
      <c r="X3602" s="51">
        <v>114</v>
      </c>
    </row>
    <row r="3603" spans="1:24" x14ac:dyDescent="0.2">
      <c r="A3603">
        <v>20443</v>
      </c>
      <c r="B3603" t="s">
        <v>1510</v>
      </c>
      <c r="C3603" t="s">
        <v>1494</v>
      </c>
      <c r="D3603">
        <v>2019</v>
      </c>
      <c r="E3603" t="str">
        <f t="shared" si="56"/>
        <v>204432019</v>
      </c>
      <c r="F3603">
        <v>10479</v>
      </c>
      <c r="G3603" t="str">
        <f>VLOOKUP($A3603,CATMUN!$B$2:$C$1123,2,0)</f>
        <v>Bajo</v>
      </c>
      <c r="H3603" t="str">
        <f>VLOOKUP($A3603,CATMUN!$B$2:$D$1123,3,0)</f>
        <v>Municipios intermedios</v>
      </c>
      <c r="I3603">
        <f>VLOOKUP($A3603,CATMUN!$B$2:$G$1123,4,0)</f>
        <v>0</v>
      </c>
      <c r="J3603">
        <f>VLOOKUP($A3603,CATMUN!$B$2:$G$1123,6,0)</f>
        <v>14</v>
      </c>
      <c r="K3603" s="69">
        <v>109.14</v>
      </c>
      <c r="L3603" s="69">
        <v>1777</v>
      </c>
      <c r="M3603" s="271">
        <v>1.095</v>
      </c>
      <c r="N3603" s="69">
        <v>126.60922986637496</v>
      </c>
      <c r="Q3603">
        <v>0</v>
      </c>
      <c r="S3603" s="69">
        <v>1227.00431</v>
      </c>
      <c r="T3603">
        <v>0</v>
      </c>
      <c r="V3603" s="51">
        <v>12</v>
      </c>
      <c r="W3603" s="51">
        <v>6</v>
      </c>
      <c r="X3603" s="51">
        <v>339</v>
      </c>
    </row>
    <row r="3604" spans="1:24" x14ac:dyDescent="0.2">
      <c r="A3604">
        <v>23068</v>
      </c>
      <c r="B3604" t="s">
        <v>1521</v>
      </c>
      <c r="C3604" t="s">
        <v>1253</v>
      </c>
      <c r="D3604">
        <v>2019</v>
      </c>
      <c r="E3604" t="str">
        <f t="shared" si="56"/>
        <v>230682019</v>
      </c>
      <c r="F3604">
        <v>47057</v>
      </c>
      <c r="G3604" t="str">
        <f>VLOOKUP($A3604,CATMUN!$B$2:$C$1123,2,0)</f>
        <v>Medio</v>
      </c>
      <c r="H3604" t="str">
        <f>VLOOKUP($A3604,CATMUN!$B$2:$D$1123,3,0)</f>
        <v>Municipios intermedios</v>
      </c>
      <c r="I3604">
        <f>VLOOKUP($A3604,CATMUN!$B$2:$G$1123,4,0)</f>
        <v>0</v>
      </c>
      <c r="J3604">
        <f>VLOOKUP($A3604,CATMUN!$B$2:$G$1123,6,0)</f>
        <v>14</v>
      </c>
      <c r="K3604" s="69">
        <v>1450</v>
      </c>
      <c r="L3604" s="69">
        <v>1777</v>
      </c>
      <c r="M3604" s="271">
        <v>5</v>
      </c>
      <c r="N3604" s="69">
        <v>126.60922986637496</v>
      </c>
      <c r="Q3604">
        <v>0</v>
      </c>
      <c r="S3604" s="69">
        <v>1227.00431</v>
      </c>
      <c r="T3604">
        <v>0</v>
      </c>
      <c r="V3604" s="51">
        <v>12</v>
      </c>
      <c r="W3604" s="51">
        <v>32</v>
      </c>
      <c r="X3604" s="51">
        <v>339</v>
      </c>
    </row>
    <row r="3605" spans="1:24" x14ac:dyDescent="0.2">
      <c r="A3605">
        <v>23162</v>
      </c>
      <c r="B3605" t="s">
        <v>1523</v>
      </c>
      <c r="C3605" t="s">
        <v>1253</v>
      </c>
      <c r="D3605">
        <v>2019</v>
      </c>
      <c r="E3605" t="str">
        <f t="shared" si="56"/>
        <v>231622019</v>
      </c>
      <c r="F3605">
        <v>107234</v>
      </c>
      <c r="G3605" t="str">
        <f>VLOOKUP($A3605,CATMUN!$B$2:$C$1123,2,0)</f>
        <v>Medio</v>
      </c>
      <c r="H3605" t="str">
        <f>VLOOKUP($A3605,CATMUN!$B$2:$D$1123,3,0)</f>
        <v>Municipios intermedios</v>
      </c>
      <c r="I3605">
        <f>VLOOKUP($A3605,CATMUN!$B$2:$G$1123,4,0)</f>
        <v>0</v>
      </c>
      <c r="J3605">
        <f>VLOOKUP($A3605,CATMUN!$B$2:$G$1123,6,0)</f>
        <v>14</v>
      </c>
      <c r="K3605" s="69">
        <v>2437.5532490000001</v>
      </c>
      <c r="L3605" s="69">
        <v>1777</v>
      </c>
      <c r="M3605" s="271">
        <v>64.862430000000003</v>
      </c>
      <c r="N3605" s="69">
        <v>126.60922986637496</v>
      </c>
      <c r="Q3605">
        <v>0</v>
      </c>
      <c r="S3605" s="69">
        <v>1227.00431</v>
      </c>
      <c r="T3605">
        <v>0</v>
      </c>
      <c r="U3605">
        <v>0.16200000000000001</v>
      </c>
      <c r="V3605" s="51">
        <v>12</v>
      </c>
      <c r="W3605" s="51">
        <v>133</v>
      </c>
      <c r="X3605" s="51">
        <v>339</v>
      </c>
    </row>
    <row r="3606" spans="1:24" x14ac:dyDescent="0.2">
      <c r="A3606">
        <v>23182</v>
      </c>
      <c r="B3606" t="s">
        <v>1525</v>
      </c>
      <c r="C3606" t="s">
        <v>1253</v>
      </c>
      <c r="D3606">
        <v>2019</v>
      </c>
      <c r="E3606" t="str">
        <f t="shared" si="56"/>
        <v>231822019</v>
      </c>
      <c r="F3606">
        <v>48323</v>
      </c>
      <c r="G3606" t="str">
        <f>VLOOKUP($A3606,CATMUN!$B$2:$C$1123,2,0)</f>
        <v>Medio</v>
      </c>
      <c r="H3606" t="str">
        <f>VLOOKUP($A3606,CATMUN!$B$2:$D$1123,3,0)</f>
        <v>Municipios intermedios</v>
      </c>
      <c r="I3606">
        <f>VLOOKUP($A3606,CATMUN!$B$2:$G$1123,4,0)</f>
        <v>0</v>
      </c>
      <c r="J3606">
        <f>VLOOKUP($A3606,CATMUN!$B$2:$G$1123,6,0)</f>
        <v>14</v>
      </c>
      <c r="K3606" s="69">
        <v>600</v>
      </c>
      <c r="L3606" s="69">
        <v>1777</v>
      </c>
      <c r="M3606" s="271">
        <v>15</v>
      </c>
      <c r="N3606" s="69">
        <v>126.60922986637496</v>
      </c>
      <c r="Q3606">
        <v>0</v>
      </c>
      <c r="S3606" s="69">
        <v>1227.00431</v>
      </c>
      <c r="T3606">
        <v>0</v>
      </c>
      <c r="V3606" s="51">
        <v>3</v>
      </c>
      <c r="W3606" s="51">
        <v>3</v>
      </c>
      <c r="X3606" s="51">
        <v>114</v>
      </c>
    </row>
    <row r="3607" spans="1:24" x14ac:dyDescent="0.2">
      <c r="A3607">
        <v>23189</v>
      </c>
      <c r="B3607" t="s">
        <v>1526</v>
      </c>
      <c r="C3607" t="s">
        <v>1253</v>
      </c>
      <c r="D3607">
        <v>2019</v>
      </c>
      <c r="E3607" t="str">
        <f t="shared" si="56"/>
        <v>231892019</v>
      </c>
      <c r="F3607">
        <v>59871</v>
      </c>
      <c r="G3607" t="str">
        <f>VLOOKUP($A3607,CATMUN!$B$2:$C$1123,2,0)</f>
        <v>Medio</v>
      </c>
      <c r="H3607" t="str">
        <f>VLOOKUP($A3607,CATMUN!$B$2:$D$1123,3,0)</f>
        <v>Municipios intermedios</v>
      </c>
      <c r="I3607">
        <f>VLOOKUP($A3607,CATMUN!$B$2:$G$1123,4,0)</f>
        <v>0</v>
      </c>
      <c r="J3607">
        <f>VLOOKUP($A3607,CATMUN!$B$2:$G$1123,6,0)</f>
        <v>14</v>
      </c>
      <c r="K3607" s="69">
        <v>1470.6</v>
      </c>
      <c r="L3607" s="69">
        <v>1777</v>
      </c>
      <c r="M3607" s="271">
        <v>73.5</v>
      </c>
      <c r="N3607" s="69">
        <v>126.60922986637496</v>
      </c>
      <c r="Q3607">
        <v>0</v>
      </c>
      <c r="S3607" s="69">
        <v>1227.00431</v>
      </c>
      <c r="T3607">
        <v>0</v>
      </c>
      <c r="V3607" s="51">
        <v>12</v>
      </c>
      <c r="W3607" s="51">
        <v>38</v>
      </c>
      <c r="X3607" s="51">
        <v>339</v>
      </c>
    </row>
    <row r="3608" spans="1:24" x14ac:dyDescent="0.2">
      <c r="A3608">
        <v>23300</v>
      </c>
      <c r="B3608" t="s">
        <v>1527</v>
      </c>
      <c r="C3608" t="s">
        <v>1253</v>
      </c>
      <c r="D3608">
        <v>2019</v>
      </c>
      <c r="E3608" t="str">
        <f t="shared" si="56"/>
        <v>233002019</v>
      </c>
      <c r="F3608">
        <v>19315</v>
      </c>
      <c r="G3608" t="str">
        <f>VLOOKUP($A3608,CATMUN!$B$2:$C$1123,2,0)</f>
        <v>Medio</v>
      </c>
      <c r="H3608" t="str">
        <f>VLOOKUP($A3608,CATMUN!$B$2:$D$1123,3,0)</f>
        <v>Municipios intermedios</v>
      </c>
      <c r="I3608">
        <f>VLOOKUP($A3608,CATMUN!$B$2:$G$1123,4,0)</f>
        <v>0</v>
      </c>
      <c r="J3608">
        <f>VLOOKUP($A3608,CATMUN!$B$2:$G$1123,6,0)</f>
        <v>14</v>
      </c>
      <c r="K3608" s="69">
        <v>280</v>
      </c>
      <c r="L3608" s="69">
        <v>1777</v>
      </c>
      <c r="M3608" s="271">
        <v>2</v>
      </c>
      <c r="N3608" s="69">
        <v>126.60922986637496</v>
      </c>
      <c r="Q3608">
        <v>0</v>
      </c>
      <c r="S3608" s="69">
        <v>1227.00431</v>
      </c>
      <c r="T3608">
        <v>0</v>
      </c>
      <c r="V3608" s="51">
        <v>10</v>
      </c>
      <c r="W3608" s="51">
        <v>0</v>
      </c>
      <c r="X3608" s="51">
        <v>506</v>
      </c>
    </row>
    <row r="3609" spans="1:24" x14ac:dyDescent="0.2">
      <c r="A3609">
        <v>23417</v>
      </c>
      <c r="B3609" t="s">
        <v>1529</v>
      </c>
      <c r="C3609" t="s">
        <v>1253</v>
      </c>
      <c r="D3609">
        <v>2019</v>
      </c>
      <c r="E3609" t="str">
        <f t="shared" si="56"/>
        <v>234172019</v>
      </c>
      <c r="F3609">
        <v>114666</v>
      </c>
      <c r="G3609" t="str">
        <f>VLOOKUP($A3609,CATMUN!$B$2:$C$1123,2,0)</f>
        <v>Medio</v>
      </c>
      <c r="H3609" t="str">
        <f>VLOOKUP($A3609,CATMUN!$B$2:$D$1123,3,0)</f>
        <v>Municipios intermedios</v>
      </c>
      <c r="I3609">
        <f>VLOOKUP($A3609,CATMUN!$B$2:$G$1123,4,0)</f>
        <v>0</v>
      </c>
      <c r="J3609">
        <f>VLOOKUP($A3609,CATMUN!$B$2:$G$1123,6,0)</f>
        <v>14</v>
      </c>
      <c r="K3609" s="69">
        <v>3128.7646030000001</v>
      </c>
      <c r="L3609" s="69">
        <v>1777</v>
      </c>
      <c r="M3609" s="271">
        <v>64.822113000000002</v>
      </c>
      <c r="N3609" s="69">
        <v>126.60922986637496</v>
      </c>
      <c r="Q3609">
        <v>0</v>
      </c>
      <c r="S3609" s="69">
        <v>1227.00431</v>
      </c>
      <c r="T3609">
        <v>0</v>
      </c>
      <c r="V3609" s="51">
        <v>12</v>
      </c>
      <c r="W3609" s="51">
        <v>164</v>
      </c>
      <c r="X3609" s="51">
        <v>339</v>
      </c>
    </row>
    <row r="3610" spans="1:24" x14ac:dyDescent="0.2">
      <c r="A3610">
        <v>23464</v>
      </c>
      <c r="B3610" t="s">
        <v>1531</v>
      </c>
      <c r="C3610" t="s">
        <v>1253</v>
      </c>
      <c r="D3610">
        <v>2019</v>
      </c>
      <c r="E3610" t="str">
        <f t="shared" si="56"/>
        <v>234642019</v>
      </c>
      <c r="F3610">
        <v>19876</v>
      </c>
      <c r="G3610" t="str">
        <f>VLOOKUP($A3610,CATMUN!$B$2:$C$1123,2,0)</f>
        <v>Bajo</v>
      </c>
      <c r="H3610" t="str">
        <f>VLOOKUP($A3610,CATMUN!$B$2:$D$1123,3,0)</f>
        <v>Municipios intermedios</v>
      </c>
      <c r="I3610">
        <f>VLOOKUP($A3610,CATMUN!$B$2:$G$1123,4,0)</f>
        <v>0</v>
      </c>
      <c r="J3610">
        <f>VLOOKUP($A3610,CATMUN!$B$2:$G$1123,6,0)</f>
        <v>14</v>
      </c>
      <c r="K3610" s="69">
        <v>70</v>
      </c>
      <c r="L3610" s="69">
        <v>1777</v>
      </c>
      <c r="M3610" s="271">
        <v>10</v>
      </c>
      <c r="N3610" s="69">
        <v>126.60922986637496</v>
      </c>
      <c r="Q3610">
        <v>0</v>
      </c>
      <c r="S3610" s="69">
        <v>1227.00431</v>
      </c>
      <c r="T3610">
        <v>0</v>
      </c>
      <c r="V3610" s="51">
        <v>12</v>
      </c>
      <c r="W3610" s="51">
        <v>12</v>
      </c>
      <c r="X3610" s="51">
        <v>339</v>
      </c>
    </row>
    <row r="3611" spans="1:24" x14ac:dyDescent="0.2">
      <c r="A3611">
        <v>23466</v>
      </c>
      <c r="B3611" t="s">
        <v>1532</v>
      </c>
      <c r="C3611" t="s">
        <v>1253</v>
      </c>
      <c r="D3611">
        <v>2019</v>
      </c>
      <c r="E3611" t="str">
        <f t="shared" si="56"/>
        <v>234662019</v>
      </c>
      <c r="F3611">
        <v>83908</v>
      </c>
      <c r="G3611" t="str">
        <f>VLOOKUP($A3611,CATMUN!$B$2:$C$1123,2,0)</f>
        <v>Medio</v>
      </c>
      <c r="H3611" t="str">
        <f>VLOOKUP($A3611,CATMUN!$B$2:$D$1123,3,0)</f>
        <v>Municipios intermedios</v>
      </c>
      <c r="I3611">
        <f>VLOOKUP($A3611,CATMUN!$B$2:$G$1123,4,0)</f>
        <v>0</v>
      </c>
      <c r="J3611">
        <f>VLOOKUP($A3611,CATMUN!$B$2:$G$1123,6,0)</f>
        <v>14</v>
      </c>
      <c r="K3611" s="69">
        <v>3082</v>
      </c>
      <c r="L3611" s="69">
        <v>1777</v>
      </c>
      <c r="M3611" s="271">
        <v>40.5321</v>
      </c>
      <c r="N3611" s="69">
        <v>126.60922986637496</v>
      </c>
      <c r="S3611" s="69">
        <v>1227.00431</v>
      </c>
      <c r="T3611">
        <v>0</v>
      </c>
      <c r="V3611" s="51">
        <v>12</v>
      </c>
      <c r="W3611" s="51">
        <v>195</v>
      </c>
      <c r="X3611" s="51">
        <v>339</v>
      </c>
    </row>
    <row r="3612" spans="1:24" x14ac:dyDescent="0.2">
      <c r="A3612">
        <v>23555</v>
      </c>
      <c r="B3612" t="s">
        <v>1534</v>
      </c>
      <c r="C3612" t="s">
        <v>1253</v>
      </c>
      <c r="D3612">
        <v>2019</v>
      </c>
      <c r="E3612" t="str">
        <f t="shared" si="56"/>
        <v>235552019</v>
      </c>
      <c r="F3612">
        <v>64465</v>
      </c>
      <c r="G3612" t="str">
        <f>VLOOKUP($A3612,CATMUN!$B$2:$C$1123,2,0)</f>
        <v>Medio</v>
      </c>
      <c r="H3612" t="str">
        <f>VLOOKUP($A3612,CATMUN!$B$2:$D$1123,3,0)</f>
        <v>Municipios intermedios</v>
      </c>
      <c r="I3612">
        <f>VLOOKUP($A3612,CATMUN!$B$2:$G$1123,4,0)</f>
        <v>0</v>
      </c>
      <c r="J3612">
        <f>VLOOKUP($A3612,CATMUN!$B$2:$G$1123,6,0)</f>
        <v>14</v>
      </c>
      <c r="K3612" s="69">
        <v>2980.4839999999999</v>
      </c>
      <c r="L3612" s="69">
        <v>1777</v>
      </c>
      <c r="M3612" s="271">
        <v>60</v>
      </c>
      <c r="N3612" s="69">
        <v>126.60922986637496</v>
      </c>
      <c r="Q3612">
        <v>0</v>
      </c>
      <c r="S3612" s="69">
        <v>1227.00431</v>
      </c>
      <c r="T3612">
        <v>0</v>
      </c>
      <c r="V3612" s="51">
        <v>12</v>
      </c>
      <c r="W3612" s="51">
        <v>101</v>
      </c>
      <c r="X3612" s="51">
        <v>339</v>
      </c>
    </row>
    <row r="3613" spans="1:24" x14ac:dyDescent="0.2">
      <c r="A3613">
        <v>23586</v>
      </c>
      <c r="B3613" t="s">
        <v>1538</v>
      </c>
      <c r="C3613" t="s">
        <v>1253</v>
      </c>
      <c r="D3613">
        <v>2019</v>
      </c>
      <c r="E3613" t="str">
        <f t="shared" si="56"/>
        <v>235862019</v>
      </c>
      <c r="F3613">
        <v>17411</v>
      </c>
      <c r="G3613" t="str">
        <f>VLOOKUP($A3613,CATMUN!$B$2:$C$1123,2,0)</f>
        <v>Bajo</v>
      </c>
      <c r="H3613" t="str">
        <f>VLOOKUP($A3613,CATMUN!$B$2:$D$1123,3,0)</f>
        <v>Municipios intermedios</v>
      </c>
      <c r="I3613">
        <f>VLOOKUP($A3613,CATMUN!$B$2:$G$1123,4,0)</f>
        <v>0</v>
      </c>
      <c r="J3613">
        <f>VLOOKUP($A3613,CATMUN!$B$2:$G$1123,6,0)</f>
        <v>14</v>
      </c>
      <c r="K3613" s="69">
        <v>115</v>
      </c>
      <c r="L3613" s="69">
        <v>1777</v>
      </c>
      <c r="M3613" s="271">
        <v>2</v>
      </c>
      <c r="N3613" s="69">
        <v>126.60922986637496</v>
      </c>
      <c r="Q3613">
        <v>0</v>
      </c>
      <c r="S3613" s="69">
        <v>1227.00431</v>
      </c>
      <c r="T3613">
        <v>0</v>
      </c>
      <c r="V3613" s="51">
        <v>12</v>
      </c>
      <c r="W3613" s="51">
        <v>0</v>
      </c>
      <c r="X3613" s="51">
        <v>339</v>
      </c>
    </row>
    <row r="3614" spans="1:24" x14ac:dyDescent="0.2">
      <c r="A3614">
        <v>23660</v>
      </c>
      <c r="B3614" t="s">
        <v>1539</v>
      </c>
      <c r="C3614" t="s">
        <v>1253</v>
      </c>
      <c r="D3614">
        <v>2019</v>
      </c>
      <c r="E3614" t="str">
        <f t="shared" si="56"/>
        <v>236602019</v>
      </c>
      <c r="F3614">
        <v>109052</v>
      </c>
      <c r="G3614" t="str">
        <f>VLOOKUP($A3614,CATMUN!$B$2:$C$1123,2,0)</f>
        <v>Alto</v>
      </c>
      <c r="H3614" t="str">
        <f>VLOOKUP($A3614,CATMUN!$B$2:$D$1123,3,0)</f>
        <v>Municipios intermedios</v>
      </c>
      <c r="I3614">
        <f>VLOOKUP($A3614,CATMUN!$B$2:$G$1123,4,0)</f>
        <v>0</v>
      </c>
      <c r="J3614">
        <f>VLOOKUP($A3614,CATMUN!$B$2:$G$1123,6,0)</f>
        <v>14</v>
      </c>
      <c r="K3614" s="69">
        <v>2481.3809999999999</v>
      </c>
      <c r="L3614" s="69">
        <v>1777</v>
      </c>
      <c r="M3614" s="271">
        <v>62.378</v>
      </c>
      <c r="N3614" s="69">
        <v>126.60922986637496</v>
      </c>
      <c r="Q3614">
        <v>0</v>
      </c>
      <c r="S3614" s="69">
        <v>1227.00431</v>
      </c>
      <c r="T3614">
        <v>0</v>
      </c>
      <c r="U3614">
        <v>4.8399999999999999E-2</v>
      </c>
      <c r="V3614" s="51">
        <v>12</v>
      </c>
      <c r="W3614" s="51">
        <v>194</v>
      </c>
      <c r="X3614" s="51">
        <v>339</v>
      </c>
    </row>
    <row r="3615" spans="1:24" x14ac:dyDescent="0.2">
      <c r="A3615">
        <v>23670</v>
      </c>
      <c r="B3615" t="s">
        <v>1540</v>
      </c>
      <c r="C3615" t="s">
        <v>1253</v>
      </c>
      <c r="D3615">
        <v>2019</v>
      </c>
      <c r="E3615" t="str">
        <f t="shared" si="56"/>
        <v>236702019</v>
      </c>
      <c r="F3615">
        <v>48215</v>
      </c>
      <c r="G3615" t="str">
        <f>VLOOKUP($A3615,CATMUN!$B$2:$C$1123,2,0)</f>
        <v>Medio</v>
      </c>
      <c r="H3615" t="str">
        <f>VLOOKUP($A3615,CATMUN!$B$2:$D$1123,3,0)</f>
        <v>Municipios intermedios</v>
      </c>
      <c r="I3615">
        <f>VLOOKUP($A3615,CATMUN!$B$2:$G$1123,4,0)</f>
        <v>0</v>
      </c>
      <c r="J3615">
        <f>VLOOKUP($A3615,CATMUN!$B$2:$G$1123,6,0)</f>
        <v>14</v>
      </c>
      <c r="K3615" s="69">
        <v>622.70401399999992</v>
      </c>
      <c r="L3615" s="69">
        <v>1777</v>
      </c>
      <c r="M3615" s="271">
        <v>2.4302410000000001</v>
      </c>
      <c r="N3615" s="69">
        <v>126.60922986637496</v>
      </c>
      <c r="Q3615">
        <v>0</v>
      </c>
      <c r="S3615" s="69">
        <v>1227.00431</v>
      </c>
      <c r="T3615">
        <v>0</v>
      </c>
      <c r="V3615" s="51">
        <v>12</v>
      </c>
      <c r="W3615" s="51">
        <v>0</v>
      </c>
      <c r="X3615" s="51">
        <v>339</v>
      </c>
    </row>
    <row r="3616" spans="1:24" x14ac:dyDescent="0.2">
      <c r="A3616">
        <v>23672</v>
      </c>
      <c r="B3616" t="s">
        <v>1541</v>
      </c>
      <c r="C3616" t="s">
        <v>1253</v>
      </c>
      <c r="D3616">
        <v>2019</v>
      </c>
      <c r="E3616" t="str">
        <f t="shared" si="56"/>
        <v>236722019</v>
      </c>
      <c r="F3616">
        <v>34520</v>
      </c>
      <c r="G3616" t="str">
        <f>VLOOKUP($A3616,CATMUN!$B$2:$C$1123,2,0)</f>
        <v>Alto</v>
      </c>
      <c r="H3616" t="str">
        <f>VLOOKUP($A3616,CATMUN!$B$2:$D$1123,3,0)</f>
        <v>Municipios intermedios</v>
      </c>
      <c r="I3616">
        <f>VLOOKUP($A3616,CATMUN!$B$2:$G$1123,4,0)</f>
        <v>0</v>
      </c>
      <c r="J3616">
        <f>VLOOKUP($A3616,CATMUN!$B$2:$G$1123,6,0)</f>
        <v>14</v>
      </c>
      <c r="K3616" s="69">
        <v>1482.481685</v>
      </c>
      <c r="L3616" s="69">
        <v>1777</v>
      </c>
      <c r="M3616" s="271">
        <v>61.076230000000002</v>
      </c>
      <c r="N3616" s="69">
        <v>126.60922986637496</v>
      </c>
      <c r="Q3616">
        <v>0</v>
      </c>
      <c r="S3616" s="69">
        <v>1227.00431</v>
      </c>
      <c r="T3616">
        <v>0</v>
      </c>
      <c r="V3616" s="51">
        <v>12</v>
      </c>
      <c r="W3616" s="51">
        <v>22</v>
      </c>
      <c r="X3616" s="51">
        <v>339</v>
      </c>
    </row>
    <row r="3617" spans="1:24" x14ac:dyDescent="0.2">
      <c r="A3617">
        <v>23675</v>
      </c>
      <c r="B3617" t="s">
        <v>1542</v>
      </c>
      <c r="C3617" t="s">
        <v>1253</v>
      </c>
      <c r="D3617">
        <v>2019</v>
      </c>
      <c r="E3617" t="str">
        <f t="shared" si="56"/>
        <v>236752019</v>
      </c>
      <c r="F3617">
        <v>37052</v>
      </c>
      <c r="G3617" t="str">
        <f>VLOOKUP($A3617,CATMUN!$B$2:$C$1123,2,0)</f>
        <v>Bajo</v>
      </c>
      <c r="H3617" t="str">
        <f>VLOOKUP($A3617,CATMUN!$B$2:$D$1123,3,0)</f>
        <v>Municipios intermedios</v>
      </c>
      <c r="I3617">
        <f>VLOOKUP($A3617,CATMUN!$B$2:$G$1123,4,0)</f>
        <v>0</v>
      </c>
      <c r="J3617">
        <f>VLOOKUP($A3617,CATMUN!$B$2:$G$1123,6,0)</f>
        <v>14</v>
      </c>
      <c r="K3617" s="69">
        <v>100</v>
      </c>
      <c r="L3617" s="69">
        <v>1777</v>
      </c>
      <c r="M3617" s="271">
        <v>0.5</v>
      </c>
      <c r="N3617" s="69">
        <v>126.60922986637496</v>
      </c>
      <c r="Q3617">
        <v>0</v>
      </c>
      <c r="S3617" s="69">
        <v>1227.00431</v>
      </c>
      <c r="T3617">
        <v>0</v>
      </c>
      <c r="V3617" s="51">
        <v>12</v>
      </c>
      <c r="W3617" s="51">
        <v>0</v>
      </c>
      <c r="X3617" s="51">
        <v>339</v>
      </c>
    </row>
    <row r="3618" spans="1:24" x14ac:dyDescent="0.2">
      <c r="A3618">
        <v>23807</v>
      </c>
      <c r="B3618" t="s">
        <v>1546</v>
      </c>
      <c r="C3618" t="s">
        <v>1253</v>
      </c>
      <c r="D3618">
        <v>2019</v>
      </c>
      <c r="E3618" t="str">
        <f t="shared" si="56"/>
        <v>238072019</v>
      </c>
      <c r="F3618">
        <v>93873</v>
      </c>
      <c r="G3618" t="str">
        <f>VLOOKUP($A3618,CATMUN!$B$2:$C$1123,2,0)</f>
        <v>Alto</v>
      </c>
      <c r="H3618" t="str">
        <f>VLOOKUP($A3618,CATMUN!$B$2:$D$1123,3,0)</f>
        <v>Municipios intermedios</v>
      </c>
      <c r="I3618">
        <f>VLOOKUP($A3618,CATMUN!$B$2:$G$1123,4,0)</f>
        <v>0</v>
      </c>
      <c r="J3618">
        <f>VLOOKUP($A3618,CATMUN!$B$2:$G$1123,6,0)</f>
        <v>14</v>
      </c>
      <c r="K3618" s="69">
        <v>1771.8216829999999</v>
      </c>
      <c r="L3618" s="69">
        <v>1777</v>
      </c>
      <c r="M3618" s="271">
        <v>23.622293000000003</v>
      </c>
      <c r="N3618" s="69">
        <v>126.60922986637496</v>
      </c>
      <c r="Q3618">
        <v>0</v>
      </c>
      <c r="S3618" s="69">
        <v>1227.00431</v>
      </c>
      <c r="T3618">
        <v>0</v>
      </c>
      <c r="V3618" s="51">
        <v>10</v>
      </c>
      <c r="W3618" s="51">
        <v>84</v>
      </c>
      <c r="X3618" s="51">
        <v>506</v>
      </c>
    </row>
    <row r="3619" spans="1:24" x14ac:dyDescent="0.2">
      <c r="A3619">
        <v>23815</v>
      </c>
      <c r="B3619" t="s">
        <v>1547</v>
      </c>
      <c r="C3619" t="s">
        <v>1253</v>
      </c>
      <c r="D3619">
        <v>2019</v>
      </c>
      <c r="E3619" t="str">
        <f t="shared" si="56"/>
        <v>238152019</v>
      </c>
      <c r="F3619">
        <v>53744</v>
      </c>
      <c r="G3619" t="str">
        <f>VLOOKUP($A3619,CATMUN!$B$2:$C$1123,2,0)</f>
        <v>Bajo</v>
      </c>
      <c r="H3619" t="str">
        <f>VLOOKUP($A3619,CATMUN!$B$2:$D$1123,3,0)</f>
        <v>Municipios intermedios</v>
      </c>
      <c r="I3619">
        <f>VLOOKUP($A3619,CATMUN!$B$2:$G$1123,4,0)</f>
        <v>0</v>
      </c>
      <c r="J3619">
        <f>VLOOKUP($A3619,CATMUN!$B$2:$G$1123,6,0)</f>
        <v>14</v>
      </c>
      <c r="K3619" s="69">
        <v>111</v>
      </c>
      <c r="L3619" s="69">
        <v>1777</v>
      </c>
      <c r="M3619" s="271">
        <v>5</v>
      </c>
      <c r="N3619" s="69">
        <v>126.60922986637496</v>
      </c>
      <c r="S3619" s="69">
        <v>1227.00431</v>
      </c>
      <c r="T3619">
        <v>0</v>
      </c>
      <c r="V3619" s="51">
        <v>3</v>
      </c>
      <c r="W3619" s="51">
        <v>6</v>
      </c>
      <c r="X3619" s="51">
        <v>114</v>
      </c>
    </row>
    <row r="3620" spans="1:24" x14ac:dyDescent="0.2">
      <c r="A3620">
        <v>25001</v>
      </c>
      <c r="B3620" t="s">
        <v>1550</v>
      </c>
      <c r="C3620" t="s">
        <v>1549</v>
      </c>
      <c r="D3620">
        <v>2019</v>
      </c>
      <c r="E3620" t="str">
        <f t="shared" si="56"/>
        <v>250012019</v>
      </c>
      <c r="F3620">
        <v>11966</v>
      </c>
      <c r="G3620" t="str">
        <f>VLOOKUP($A3620,CATMUN!$B$2:$C$1123,2,0)</f>
        <v>Medio</v>
      </c>
      <c r="H3620" t="str">
        <f>VLOOKUP($A3620,CATMUN!$B$2:$D$1123,3,0)</f>
        <v>Municipios intermedios</v>
      </c>
      <c r="I3620">
        <f>VLOOKUP($A3620,CATMUN!$B$2:$G$1123,4,0)</f>
        <v>0</v>
      </c>
      <c r="J3620">
        <f>VLOOKUP($A3620,CATMUN!$B$2:$G$1123,6,0)</f>
        <v>14</v>
      </c>
      <c r="K3620" s="69">
        <v>1010</v>
      </c>
      <c r="L3620" s="69">
        <v>1777</v>
      </c>
      <c r="M3620" s="271">
        <v>80</v>
      </c>
      <c r="N3620" s="69">
        <v>126.60922986637496</v>
      </c>
      <c r="Q3620">
        <v>0</v>
      </c>
      <c r="R3620">
        <v>10</v>
      </c>
      <c r="S3620" s="69">
        <v>1227.00431</v>
      </c>
      <c r="T3620">
        <v>0</v>
      </c>
      <c r="U3620">
        <v>4.0331000000000001</v>
      </c>
      <c r="V3620" s="51">
        <v>12</v>
      </c>
      <c r="W3620" s="51">
        <v>37</v>
      </c>
      <c r="X3620" s="51">
        <v>339</v>
      </c>
    </row>
    <row r="3621" spans="1:24" x14ac:dyDescent="0.2">
      <c r="A3621">
        <v>25019</v>
      </c>
      <c r="B3621" t="s">
        <v>1551</v>
      </c>
      <c r="C3621" t="s">
        <v>1549</v>
      </c>
      <c r="D3621">
        <v>2019</v>
      </c>
      <c r="E3621" t="str">
        <f t="shared" si="56"/>
        <v>250192019</v>
      </c>
      <c r="F3621">
        <v>6650</v>
      </c>
      <c r="G3621" t="str">
        <f>VLOOKUP($A3621,CATMUN!$B$2:$C$1123,2,0)</f>
        <v>Medio</v>
      </c>
      <c r="H3621" t="str">
        <f>VLOOKUP($A3621,CATMUN!$B$2:$D$1123,3,0)</f>
        <v>Municipios intermedios</v>
      </c>
      <c r="I3621">
        <f>VLOOKUP($A3621,CATMUN!$B$2:$G$1123,4,0)</f>
        <v>0</v>
      </c>
      <c r="J3621">
        <f>VLOOKUP($A3621,CATMUN!$B$2:$G$1123,6,0)</f>
        <v>14</v>
      </c>
      <c r="K3621" s="69">
        <v>525</v>
      </c>
      <c r="L3621" s="69">
        <v>1777</v>
      </c>
      <c r="M3621" s="271"/>
      <c r="N3621" s="69">
        <v>126.60922986637496</v>
      </c>
      <c r="Q3621">
        <v>0</v>
      </c>
      <c r="S3621" s="69">
        <v>1227.00431</v>
      </c>
      <c r="T3621">
        <v>0</v>
      </c>
      <c r="V3621" s="51">
        <v>12</v>
      </c>
      <c r="W3621" s="51">
        <v>35</v>
      </c>
      <c r="X3621" s="51">
        <v>339</v>
      </c>
    </row>
    <row r="3622" spans="1:24" x14ac:dyDescent="0.2">
      <c r="A3622">
        <v>25035</v>
      </c>
      <c r="B3622" t="s">
        <v>1552</v>
      </c>
      <c r="C3622" t="s">
        <v>1549</v>
      </c>
      <c r="D3622">
        <v>2019</v>
      </c>
      <c r="E3622" t="str">
        <f t="shared" si="56"/>
        <v>250352019</v>
      </c>
      <c r="F3622">
        <v>15315</v>
      </c>
      <c r="G3622" t="str">
        <f>VLOOKUP($A3622,CATMUN!$B$2:$C$1123,2,0)</f>
        <v>Alto</v>
      </c>
      <c r="H3622" t="str">
        <f>VLOOKUP($A3622,CATMUN!$B$2:$D$1123,3,0)</f>
        <v>Municipios intermedios</v>
      </c>
      <c r="I3622">
        <f>VLOOKUP($A3622,CATMUN!$B$2:$G$1123,4,0)</f>
        <v>0</v>
      </c>
      <c r="J3622">
        <f>VLOOKUP($A3622,CATMUN!$B$2:$G$1123,6,0)</f>
        <v>14</v>
      </c>
      <c r="K3622" s="69">
        <v>12671.267105000001</v>
      </c>
      <c r="L3622" s="69">
        <v>1777</v>
      </c>
      <c r="M3622" s="271">
        <v>1050</v>
      </c>
      <c r="N3622" s="69">
        <v>126.60922986637496</v>
      </c>
      <c r="Q3622">
        <v>0</v>
      </c>
      <c r="R3622">
        <v>0.1</v>
      </c>
      <c r="S3622" s="69">
        <v>1227.00431</v>
      </c>
      <c r="T3622">
        <v>0</v>
      </c>
      <c r="V3622" s="51">
        <v>10</v>
      </c>
      <c r="W3622" s="51">
        <v>138</v>
      </c>
      <c r="X3622" s="51">
        <v>506</v>
      </c>
    </row>
    <row r="3623" spans="1:24" x14ac:dyDescent="0.2">
      <c r="A3623">
        <v>25040</v>
      </c>
      <c r="B3623" t="s">
        <v>1553</v>
      </c>
      <c r="C3623" t="s">
        <v>1549</v>
      </c>
      <c r="D3623">
        <v>2019</v>
      </c>
      <c r="E3623" t="str">
        <f t="shared" si="56"/>
        <v>250402019</v>
      </c>
      <c r="F3623">
        <v>14161</v>
      </c>
      <c r="G3623" t="str">
        <f>VLOOKUP($A3623,CATMUN!$B$2:$C$1123,2,0)</f>
        <v>Bajo</v>
      </c>
      <c r="H3623" t="str">
        <f>VLOOKUP($A3623,CATMUN!$B$2:$D$1123,3,0)</f>
        <v>Municipios intermedios</v>
      </c>
      <c r="I3623">
        <f>VLOOKUP($A3623,CATMUN!$B$2:$G$1123,4,0)</f>
        <v>0</v>
      </c>
      <c r="J3623">
        <f>VLOOKUP($A3623,CATMUN!$B$2:$G$1123,6,0)</f>
        <v>14</v>
      </c>
      <c r="K3623" s="69">
        <v>1230</v>
      </c>
      <c r="L3623" s="69">
        <v>1777</v>
      </c>
      <c r="M3623" s="271">
        <v>0.1</v>
      </c>
      <c r="N3623" s="69">
        <v>126.60922986637496</v>
      </c>
      <c r="Q3623">
        <v>0</v>
      </c>
      <c r="S3623" s="69">
        <v>1227.00431</v>
      </c>
      <c r="T3623">
        <v>0</v>
      </c>
      <c r="V3623" s="51">
        <v>12</v>
      </c>
      <c r="W3623" s="51">
        <v>17</v>
      </c>
      <c r="X3623" s="51">
        <v>339</v>
      </c>
    </row>
    <row r="3624" spans="1:24" x14ac:dyDescent="0.2">
      <c r="A3624">
        <v>25053</v>
      </c>
      <c r="B3624" t="s">
        <v>1554</v>
      </c>
      <c r="C3624" t="s">
        <v>1549</v>
      </c>
      <c r="D3624">
        <v>2019</v>
      </c>
      <c r="E3624" t="str">
        <f t="shared" si="56"/>
        <v>250532019</v>
      </c>
      <c r="F3624">
        <v>10825</v>
      </c>
      <c r="G3624" t="str">
        <f>VLOOKUP($A3624,CATMUN!$B$2:$C$1123,2,0)</f>
        <v>Medio</v>
      </c>
      <c r="H3624" t="str">
        <f>VLOOKUP($A3624,CATMUN!$B$2:$D$1123,3,0)</f>
        <v>Municipios intermedios</v>
      </c>
      <c r="I3624">
        <f>VLOOKUP($A3624,CATMUN!$B$2:$G$1123,4,0)</f>
        <v>0</v>
      </c>
      <c r="J3624">
        <f>VLOOKUP($A3624,CATMUN!$B$2:$G$1123,6,0)</f>
        <v>14</v>
      </c>
      <c r="K3624" s="69">
        <v>1065.3</v>
      </c>
      <c r="L3624" s="69">
        <v>1777</v>
      </c>
      <c r="M3624" s="271">
        <v>100.5</v>
      </c>
      <c r="N3624" s="69">
        <v>126.60922986637496</v>
      </c>
      <c r="Q3624">
        <v>0</v>
      </c>
      <c r="S3624" s="69">
        <v>1227.00431</v>
      </c>
      <c r="T3624">
        <v>0</v>
      </c>
      <c r="V3624" s="51">
        <v>12</v>
      </c>
      <c r="W3624" s="51">
        <v>14</v>
      </c>
      <c r="X3624" s="51">
        <v>339</v>
      </c>
    </row>
    <row r="3625" spans="1:24" x14ac:dyDescent="0.2">
      <c r="A3625">
        <v>25099</v>
      </c>
      <c r="B3625" t="s">
        <v>1557</v>
      </c>
      <c r="C3625" t="s">
        <v>1549</v>
      </c>
      <c r="D3625">
        <v>2019</v>
      </c>
      <c r="E3625" t="str">
        <f t="shared" si="56"/>
        <v>250992019</v>
      </c>
      <c r="F3625">
        <v>10524</v>
      </c>
      <c r="G3625" t="str">
        <f>VLOOKUP($A3625,CATMUN!$B$2:$C$1123,2,0)</f>
        <v>Medio</v>
      </c>
      <c r="H3625" t="str">
        <f>VLOOKUP($A3625,CATMUN!$B$2:$D$1123,3,0)</f>
        <v>Otros Sistemas de Ciudades</v>
      </c>
      <c r="I3625">
        <f>VLOOKUP($A3625,CATMUN!$B$2:$G$1123,4,0)</f>
        <v>0</v>
      </c>
      <c r="J3625">
        <f>VLOOKUP($A3625,CATMUN!$B$2:$G$1123,6,0)</f>
        <v>14</v>
      </c>
      <c r="K3625" s="69">
        <v>1140</v>
      </c>
      <c r="L3625" s="69">
        <v>1777</v>
      </c>
      <c r="M3625" s="271">
        <v>35</v>
      </c>
      <c r="N3625" s="69">
        <v>553.9857883333334</v>
      </c>
      <c r="Q3625">
        <v>0</v>
      </c>
      <c r="S3625" s="69">
        <v>2060</v>
      </c>
      <c r="T3625">
        <v>0</v>
      </c>
      <c r="V3625" s="51">
        <v>52</v>
      </c>
      <c r="W3625" s="51">
        <v>26</v>
      </c>
      <c r="X3625" s="51">
        <v>339</v>
      </c>
    </row>
    <row r="3626" spans="1:24" x14ac:dyDescent="0.2">
      <c r="A3626">
        <v>25123</v>
      </c>
      <c r="B3626" t="s">
        <v>1559</v>
      </c>
      <c r="C3626" t="s">
        <v>1549</v>
      </c>
      <c r="D3626">
        <v>2019</v>
      </c>
      <c r="E3626" t="str">
        <f t="shared" si="56"/>
        <v>251232019</v>
      </c>
      <c r="F3626">
        <v>10324</v>
      </c>
      <c r="G3626" t="str">
        <f>VLOOKUP($A3626,CATMUN!$B$2:$C$1123,2,0)</f>
        <v>Medio</v>
      </c>
      <c r="H3626" t="str">
        <f>VLOOKUP($A3626,CATMUN!$B$2:$D$1123,3,0)</f>
        <v>Municipios intermedios</v>
      </c>
      <c r="I3626">
        <f>VLOOKUP($A3626,CATMUN!$B$2:$G$1123,4,0)</f>
        <v>0</v>
      </c>
      <c r="J3626">
        <f>VLOOKUP($A3626,CATMUN!$B$2:$G$1123,6,0)</f>
        <v>14</v>
      </c>
      <c r="K3626" s="69">
        <v>1390</v>
      </c>
      <c r="L3626" s="69">
        <v>1777</v>
      </c>
      <c r="M3626" s="271"/>
      <c r="N3626" s="69">
        <v>126.60922986637496</v>
      </c>
      <c r="Q3626">
        <v>0</v>
      </c>
      <c r="S3626" s="69">
        <v>1227.00431</v>
      </c>
      <c r="T3626">
        <v>0</v>
      </c>
      <c r="V3626" s="51">
        <v>10</v>
      </c>
      <c r="W3626" s="51">
        <v>3</v>
      </c>
      <c r="X3626" s="51">
        <v>506</v>
      </c>
    </row>
    <row r="3627" spans="1:24" x14ac:dyDescent="0.2">
      <c r="A3627">
        <v>25183</v>
      </c>
      <c r="B3627" t="s">
        <v>1568</v>
      </c>
      <c r="C3627" t="s">
        <v>1549</v>
      </c>
      <c r="D3627">
        <v>2019</v>
      </c>
      <c r="E3627" t="str">
        <f t="shared" si="56"/>
        <v>251832019</v>
      </c>
      <c r="F3627">
        <v>21425</v>
      </c>
      <c r="G3627" t="str">
        <f>VLOOKUP($A3627,CATMUN!$B$2:$C$1123,2,0)</f>
        <v>Alto</v>
      </c>
      <c r="H3627" t="str">
        <f>VLOOKUP($A3627,CATMUN!$B$2:$D$1123,3,0)</f>
        <v>Municipios intermedios</v>
      </c>
      <c r="I3627">
        <f>VLOOKUP($A3627,CATMUN!$B$2:$G$1123,4,0)</f>
        <v>0</v>
      </c>
      <c r="J3627">
        <f>VLOOKUP($A3627,CATMUN!$B$2:$G$1123,6,0)</f>
        <v>14</v>
      </c>
      <c r="K3627" s="69">
        <v>4167.5531382099998</v>
      </c>
      <c r="L3627" s="69">
        <v>1777</v>
      </c>
      <c r="M3627" s="271">
        <v>88.833300000000008</v>
      </c>
      <c r="N3627" s="69">
        <v>126.60922986637496</v>
      </c>
      <c r="Q3627">
        <v>0</v>
      </c>
      <c r="R3627">
        <v>1E-3</v>
      </c>
      <c r="S3627" s="69">
        <v>1227.00431</v>
      </c>
      <c r="T3627">
        <v>0</v>
      </c>
      <c r="V3627" s="51">
        <v>10</v>
      </c>
      <c r="W3627" s="51">
        <v>50</v>
      </c>
      <c r="X3627" s="51">
        <v>506</v>
      </c>
    </row>
    <row r="3628" spans="1:24" x14ac:dyDescent="0.2">
      <c r="A3628">
        <v>25200</v>
      </c>
      <c r="B3628" t="s">
        <v>1569</v>
      </c>
      <c r="C3628" t="s">
        <v>1549</v>
      </c>
      <c r="D3628">
        <v>2019</v>
      </c>
      <c r="E3628" t="str">
        <f t="shared" si="56"/>
        <v>252002019</v>
      </c>
      <c r="F3628">
        <v>23286</v>
      </c>
      <c r="G3628" t="str">
        <f>VLOOKUP($A3628,CATMUN!$B$2:$C$1123,2,0)</f>
        <v>Alto</v>
      </c>
      <c r="H3628" t="str">
        <f>VLOOKUP($A3628,CATMUN!$B$2:$D$1123,3,0)</f>
        <v>Otros Sistemas de Ciudades</v>
      </c>
      <c r="I3628">
        <f>VLOOKUP($A3628,CATMUN!$B$2:$G$1123,4,0)</f>
        <v>0</v>
      </c>
      <c r="J3628">
        <f>VLOOKUP($A3628,CATMUN!$B$2:$G$1123,6,0)</f>
        <v>14</v>
      </c>
      <c r="K3628" s="69">
        <v>3205.5199459999999</v>
      </c>
      <c r="L3628" s="69">
        <v>1777</v>
      </c>
      <c r="M3628" s="271">
        <v>162.66606200000001</v>
      </c>
      <c r="N3628" s="69">
        <v>553.9857883333334</v>
      </c>
      <c r="Q3628">
        <v>0</v>
      </c>
      <c r="R3628">
        <v>0</v>
      </c>
      <c r="S3628" s="69">
        <v>2060</v>
      </c>
      <c r="V3628" s="51">
        <v>52</v>
      </c>
      <c r="W3628" s="51">
        <v>402</v>
      </c>
      <c r="X3628" s="51">
        <v>339</v>
      </c>
    </row>
    <row r="3629" spans="1:24" x14ac:dyDescent="0.2">
      <c r="A3629">
        <v>25214</v>
      </c>
      <c r="B3629" t="s">
        <v>1570</v>
      </c>
      <c r="C3629" t="s">
        <v>1549</v>
      </c>
      <c r="D3629">
        <v>2019</v>
      </c>
      <c r="E3629" t="str">
        <f t="shared" si="56"/>
        <v>252142019</v>
      </c>
      <c r="F3629">
        <v>34948</v>
      </c>
      <c r="G3629" t="str">
        <f>VLOOKUP($A3629,CATMUN!$B$2:$C$1123,2,0)</f>
        <v>Alto</v>
      </c>
      <c r="H3629" t="str">
        <f>VLOOKUP($A3629,CATMUN!$B$2:$D$1123,3,0)</f>
        <v>Otros Sistemas de Ciudades</v>
      </c>
      <c r="I3629">
        <f>VLOOKUP($A3629,CATMUN!$B$2:$G$1123,4,0)</f>
        <v>0</v>
      </c>
      <c r="J3629">
        <f>VLOOKUP($A3629,CATMUN!$B$2:$G$1123,6,0)</f>
        <v>14</v>
      </c>
      <c r="K3629" s="69">
        <v>20594</v>
      </c>
      <c r="L3629" s="69">
        <v>1777</v>
      </c>
      <c r="M3629" s="271">
        <v>5000</v>
      </c>
      <c r="N3629" s="69">
        <v>553.9857883333334</v>
      </c>
      <c r="Q3629">
        <v>0</v>
      </c>
      <c r="S3629" s="69">
        <v>2060</v>
      </c>
      <c r="T3629">
        <v>0</v>
      </c>
      <c r="V3629" s="51">
        <v>52</v>
      </c>
      <c r="W3629" s="51">
        <v>3818</v>
      </c>
      <c r="X3629" s="51">
        <v>339</v>
      </c>
    </row>
    <row r="3630" spans="1:24" x14ac:dyDescent="0.2">
      <c r="A3630">
        <v>25245</v>
      </c>
      <c r="B3630" t="s">
        <v>1572</v>
      </c>
      <c r="C3630" t="s">
        <v>1549</v>
      </c>
      <c r="D3630">
        <v>2019</v>
      </c>
      <c r="E3630" t="str">
        <f t="shared" si="56"/>
        <v>252452019</v>
      </c>
      <c r="F3630">
        <v>25047</v>
      </c>
      <c r="G3630" t="str">
        <f>VLOOKUP($A3630,CATMUN!$B$2:$C$1123,2,0)</f>
        <v>Alto</v>
      </c>
      <c r="H3630" t="str">
        <f>VLOOKUP($A3630,CATMUN!$B$2:$D$1123,3,0)</f>
        <v>Municipios intermedios</v>
      </c>
      <c r="I3630">
        <f>VLOOKUP($A3630,CATMUN!$B$2:$G$1123,4,0)</f>
        <v>0</v>
      </c>
      <c r="J3630">
        <f>VLOOKUP($A3630,CATMUN!$B$2:$G$1123,6,0)</f>
        <v>14</v>
      </c>
      <c r="K3630" s="69">
        <v>3500</v>
      </c>
      <c r="L3630" s="69">
        <v>1777</v>
      </c>
      <c r="M3630" s="271">
        <v>400</v>
      </c>
      <c r="N3630" s="69">
        <v>126.60922986637496</v>
      </c>
      <c r="Q3630">
        <v>0</v>
      </c>
      <c r="S3630" s="69">
        <v>1227.00431</v>
      </c>
      <c r="T3630">
        <v>0</v>
      </c>
      <c r="V3630" s="51">
        <v>12</v>
      </c>
      <c r="W3630" s="51">
        <v>101</v>
      </c>
      <c r="X3630" s="51">
        <v>339</v>
      </c>
    </row>
    <row r="3631" spans="1:24" x14ac:dyDescent="0.2">
      <c r="A3631">
        <v>25260</v>
      </c>
      <c r="B3631" t="s">
        <v>1573</v>
      </c>
      <c r="C3631" t="s">
        <v>1549</v>
      </c>
      <c r="D3631">
        <v>2019</v>
      </c>
      <c r="E3631" t="str">
        <f t="shared" si="56"/>
        <v>252602019</v>
      </c>
      <c r="F3631">
        <v>23417</v>
      </c>
      <c r="G3631" t="str">
        <f>VLOOKUP($A3631,CATMUN!$B$2:$C$1123,2,0)</f>
        <v>Alto</v>
      </c>
      <c r="H3631" t="str">
        <f>VLOOKUP($A3631,CATMUN!$B$2:$D$1123,3,0)</f>
        <v>Municipios intermedios</v>
      </c>
      <c r="I3631">
        <f>VLOOKUP($A3631,CATMUN!$B$2:$G$1123,4,0)</f>
        <v>0</v>
      </c>
      <c r="J3631">
        <f>VLOOKUP($A3631,CATMUN!$B$2:$G$1123,6,0)</f>
        <v>14</v>
      </c>
      <c r="K3631" s="69">
        <v>2602.951266</v>
      </c>
      <c r="L3631" s="69">
        <v>1777</v>
      </c>
      <c r="M3631" s="271">
        <v>159.15</v>
      </c>
      <c r="N3631" s="69">
        <v>126.60922986637496</v>
      </c>
      <c r="Q3631">
        <v>0</v>
      </c>
      <c r="R3631">
        <v>0.1</v>
      </c>
      <c r="S3631" s="69">
        <v>1227.00431</v>
      </c>
      <c r="T3631">
        <v>1</v>
      </c>
      <c r="V3631" s="51">
        <v>12</v>
      </c>
      <c r="W3631" s="51">
        <v>100</v>
      </c>
      <c r="X3631" s="51">
        <v>339</v>
      </c>
    </row>
    <row r="3632" spans="1:24" x14ac:dyDescent="0.2">
      <c r="A3632">
        <v>25295</v>
      </c>
      <c r="B3632" t="s">
        <v>1581</v>
      </c>
      <c r="C3632" t="s">
        <v>1549</v>
      </c>
      <c r="D3632">
        <v>2019</v>
      </c>
      <c r="E3632" t="str">
        <f t="shared" si="56"/>
        <v>252952019</v>
      </c>
      <c r="F3632">
        <v>18264</v>
      </c>
      <c r="G3632" t="str">
        <f>VLOOKUP($A3632,CATMUN!$B$2:$C$1123,2,0)</f>
        <v>Alto</v>
      </c>
      <c r="H3632" t="str">
        <f>VLOOKUP($A3632,CATMUN!$B$2:$D$1123,3,0)</f>
        <v>Otros Sistemas de Ciudades</v>
      </c>
      <c r="I3632">
        <f>VLOOKUP($A3632,CATMUN!$B$2:$G$1123,4,0)</f>
        <v>0</v>
      </c>
      <c r="J3632">
        <f>VLOOKUP($A3632,CATMUN!$B$2:$G$1123,6,0)</f>
        <v>14</v>
      </c>
      <c r="K3632" s="69">
        <v>1690</v>
      </c>
      <c r="L3632" s="69">
        <v>1777</v>
      </c>
      <c r="M3632" s="271">
        <v>1150</v>
      </c>
      <c r="N3632" s="69">
        <v>553.9857883333334</v>
      </c>
      <c r="O3632" s="69">
        <v>1E-3</v>
      </c>
      <c r="Q3632">
        <v>0</v>
      </c>
      <c r="R3632">
        <v>1300</v>
      </c>
      <c r="S3632" s="69">
        <v>2060</v>
      </c>
      <c r="T3632">
        <v>1</v>
      </c>
      <c r="V3632" s="51">
        <v>52</v>
      </c>
      <c r="W3632" s="51">
        <v>71</v>
      </c>
      <c r="X3632" s="51">
        <v>339</v>
      </c>
    </row>
    <row r="3633" spans="1:24" x14ac:dyDescent="0.2">
      <c r="A3633">
        <v>25312</v>
      </c>
      <c r="B3633" t="s">
        <v>1585</v>
      </c>
      <c r="C3633" t="s">
        <v>1549</v>
      </c>
      <c r="D3633">
        <v>2019</v>
      </c>
      <c r="E3633" t="str">
        <f t="shared" si="56"/>
        <v>253122019</v>
      </c>
      <c r="F3633">
        <v>7566</v>
      </c>
      <c r="G3633" t="str">
        <f>VLOOKUP($A3633,CATMUN!$B$2:$C$1123,2,0)</f>
        <v>Medio</v>
      </c>
      <c r="H3633" t="str">
        <f>VLOOKUP($A3633,CATMUN!$B$2:$D$1123,3,0)</f>
        <v>Municipios intermedios</v>
      </c>
      <c r="I3633">
        <f>VLOOKUP($A3633,CATMUN!$B$2:$G$1123,4,0)</f>
        <v>0</v>
      </c>
      <c r="J3633">
        <f>VLOOKUP($A3633,CATMUN!$B$2:$G$1123,6,0)</f>
        <v>14</v>
      </c>
      <c r="K3633" s="69">
        <v>939.84</v>
      </c>
      <c r="L3633" s="69">
        <v>1777</v>
      </c>
      <c r="M3633" s="271">
        <v>45</v>
      </c>
      <c r="N3633" s="69">
        <v>126.60922986637496</v>
      </c>
      <c r="Q3633">
        <v>0</v>
      </c>
      <c r="S3633" s="69">
        <v>1227.00431</v>
      </c>
      <c r="T3633">
        <v>0</v>
      </c>
      <c r="V3633" s="51">
        <v>12</v>
      </c>
      <c r="W3633" s="51">
        <v>22</v>
      </c>
      <c r="X3633" s="51">
        <v>339</v>
      </c>
    </row>
    <row r="3634" spans="1:24" x14ac:dyDescent="0.2">
      <c r="A3634">
        <v>25317</v>
      </c>
      <c r="B3634" t="s">
        <v>1586</v>
      </c>
      <c r="C3634" t="s">
        <v>1549</v>
      </c>
      <c r="D3634">
        <v>2019</v>
      </c>
      <c r="E3634" t="str">
        <f t="shared" si="56"/>
        <v>253172019</v>
      </c>
      <c r="F3634">
        <v>13749</v>
      </c>
      <c r="G3634" t="str">
        <f>VLOOKUP($A3634,CATMUN!$B$2:$C$1123,2,0)</f>
        <v>Alto</v>
      </c>
      <c r="H3634" t="str">
        <f>VLOOKUP($A3634,CATMUN!$B$2:$D$1123,3,0)</f>
        <v>Municipios intermedios</v>
      </c>
      <c r="I3634">
        <f>VLOOKUP($A3634,CATMUN!$B$2:$G$1123,4,0)</f>
        <v>0</v>
      </c>
      <c r="J3634">
        <f>VLOOKUP($A3634,CATMUN!$B$2:$G$1123,6,0)</f>
        <v>14</v>
      </c>
      <c r="K3634" s="69">
        <v>1088.0549369999999</v>
      </c>
      <c r="L3634" s="69">
        <v>1777</v>
      </c>
      <c r="M3634" s="271">
        <v>60</v>
      </c>
      <c r="N3634" s="69">
        <v>126.60922986637496</v>
      </c>
      <c r="Q3634">
        <v>0</v>
      </c>
      <c r="S3634" s="69">
        <v>1227.00431</v>
      </c>
      <c r="T3634">
        <v>0</v>
      </c>
      <c r="U3634">
        <v>1.27335</v>
      </c>
      <c r="V3634" s="51">
        <v>12</v>
      </c>
      <c r="W3634" s="51">
        <v>8</v>
      </c>
      <c r="X3634" s="51">
        <v>339</v>
      </c>
    </row>
    <row r="3635" spans="1:24" x14ac:dyDescent="0.2">
      <c r="A3635">
        <v>25326</v>
      </c>
      <c r="B3635" t="s">
        <v>1590</v>
      </c>
      <c r="C3635" t="s">
        <v>1549</v>
      </c>
      <c r="D3635">
        <v>2019</v>
      </c>
      <c r="E3635" t="str">
        <f t="shared" si="56"/>
        <v>253262019</v>
      </c>
      <c r="F3635">
        <v>6561</v>
      </c>
      <c r="G3635" t="str">
        <f>VLOOKUP($A3635,CATMUN!$B$2:$C$1123,2,0)</f>
        <v>Medio</v>
      </c>
      <c r="H3635" t="str">
        <f>VLOOKUP($A3635,CATMUN!$B$2:$D$1123,3,0)</f>
        <v>Otros Sistemas de Ciudades</v>
      </c>
      <c r="I3635">
        <f>VLOOKUP($A3635,CATMUN!$B$2:$G$1123,4,0)</f>
        <v>0</v>
      </c>
      <c r="J3635">
        <f>VLOOKUP($A3635,CATMUN!$B$2:$G$1123,6,0)</f>
        <v>14</v>
      </c>
      <c r="K3635" s="69">
        <v>718.65533900000003</v>
      </c>
      <c r="L3635" s="69">
        <v>1777</v>
      </c>
      <c r="M3635" s="271">
        <v>50.952923999999996</v>
      </c>
      <c r="N3635" s="69">
        <v>553.9857883333334</v>
      </c>
      <c r="Q3635">
        <v>0</v>
      </c>
      <c r="S3635" s="69">
        <v>2060</v>
      </c>
      <c r="T3635">
        <v>0</v>
      </c>
      <c r="V3635" s="51">
        <v>52</v>
      </c>
      <c r="W3635" s="51">
        <v>24</v>
      </c>
      <c r="X3635" s="51">
        <v>339</v>
      </c>
    </row>
    <row r="3636" spans="1:24" x14ac:dyDescent="0.2">
      <c r="A3636">
        <v>25377</v>
      </c>
      <c r="B3636" t="s">
        <v>1596</v>
      </c>
      <c r="C3636" t="s">
        <v>1549</v>
      </c>
      <c r="D3636">
        <v>2019</v>
      </c>
      <c r="E3636" t="str">
        <f t="shared" si="56"/>
        <v>253772019</v>
      </c>
      <c r="F3636">
        <v>31432</v>
      </c>
      <c r="G3636" t="str">
        <f>VLOOKUP($A3636,CATMUN!$B$2:$C$1123,2,0)</f>
        <v>Alto</v>
      </c>
      <c r="H3636" t="str">
        <f>VLOOKUP($A3636,CATMUN!$B$2:$D$1123,3,0)</f>
        <v>Otros Sistemas de Ciudades</v>
      </c>
      <c r="I3636">
        <f>VLOOKUP($A3636,CATMUN!$B$2:$G$1123,4,0)</f>
        <v>0</v>
      </c>
      <c r="J3636">
        <f>VLOOKUP($A3636,CATMUN!$B$2:$G$1123,6,0)</f>
        <v>14</v>
      </c>
      <c r="K3636" s="69">
        <v>9123.75</v>
      </c>
      <c r="L3636" s="69">
        <v>1777</v>
      </c>
      <c r="M3636" s="271">
        <v>2550</v>
      </c>
      <c r="N3636" s="69">
        <v>553.9857883333334</v>
      </c>
      <c r="Q3636">
        <v>0</v>
      </c>
      <c r="R3636">
        <v>0</v>
      </c>
      <c r="S3636" s="69">
        <v>2060</v>
      </c>
      <c r="T3636">
        <v>0</v>
      </c>
      <c r="V3636" s="51">
        <v>52</v>
      </c>
      <c r="W3636" s="51">
        <v>514</v>
      </c>
      <c r="X3636" s="51">
        <v>339</v>
      </c>
    </row>
    <row r="3637" spans="1:24" x14ac:dyDescent="0.2">
      <c r="A3637">
        <v>25386</v>
      </c>
      <c r="B3637" t="s">
        <v>1597</v>
      </c>
      <c r="C3637" t="s">
        <v>1549</v>
      </c>
      <c r="D3637">
        <v>2019</v>
      </c>
      <c r="E3637" t="str">
        <f t="shared" si="56"/>
        <v>253862019</v>
      </c>
      <c r="F3637">
        <v>34465</v>
      </c>
      <c r="G3637" t="str">
        <f>VLOOKUP($A3637,CATMUN!$B$2:$C$1123,2,0)</f>
        <v>Alto</v>
      </c>
      <c r="H3637" t="str">
        <f>VLOOKUP($A3637,CATMUN!$B$2:$D$1123,3,0)</f>
        <v>Municipios intermedios</v>
      </c>
      <c r="I3637">
        <f>VLOOKUP($A3637,CATMUN!$B$2:$G$1123,4,0)</f>
        <v>0</v>
      </c>
      <c r="J3637">
        <f>VLOOKUP($A3637,CATMUN!$B$2:$G$1123,6,0)</f>
        <v>14</v>
      </c>
      <c r="K3637" s="69">
        <v>11309.808289000001</v>
      </c>
      <c r="L3637" s="69">
        <v>1777</v>
      </c>
      <c r="M3637" s="271">
        <v>1366.0181910000001</v>
      </c>
      <c r="N3637" s="69">
        <v>126.60922986637496</v>
      </c>
      <c r="Q3637">
        <v>0</v>
      </c>
      <c r="S3637" s="69">
        <v>1227.00431</v>
      </c>
      <c r="U3637">
        <v>18.131679999999999</v>
      </c>
      <c r="V3637" s="51">
        <v>10</v>
      </c>
      <c r="W3637" s="51">
        <v>117</v>
      </c>
      <c r="X3637" s="51">
        <v>506</v>
      </c>
    </row>
    <row r="3638" spans="1:24" x14ac:dyDescent="0.2">
      <c r="A3638">
        <v>25394</v>
      </c>
      <c r="B3638" t="s">
        <v>1598</v>
      </c>
      <c r="C3638" t="s">
        <v>1549</v>
      </c>
      <c r="D3638">
        <v>2019</v>
      </c>
      <c r="E3638" t="str">
        <f t="shared" si="56"/>
        <v>253942019</v>
      </c>
      <c r="F3638">
        <v>9588</v>
      </c>
      <c r="G3638" t="str">
        <f>VLOOKUP($A3638,CATMUN!$B$2:$C$1123,2,0)</f>
        <v>Medio</v>
      </c>
      <c r="H3638" t="str">
        <f>VLOOKUP($A3638,CATMUN!$B$2:$D$1123,3,0)</f>
        <v>Municipios intermedios</v>
      </c>
      <c r="I3638">
        <f>VLOOKUP($A3638,CATMUN!$B$2:$G$1123,4,0)</f>
        <v>0</v>
      </c>
      <c r="J3638">
        <f>VLOOKUP($A3638,CATMUN!$B$2:$G$1123,6,0)</f>
        <v>14</v>
      </c>
      <c r="K3638" s="69">
        <v>240</v>
      </c>
      <c r="L3638" s="69">
        <v>1777</v>
      </c>
      <c r="M3638" s="271"/>
      <c r="N3638" s="69">
        <v>126.60922986637496</v>
      </c>
      <c r="S3638" s="69">
        <v>1227.00431</v>
      </c>
      <c r="T3638">
        <v>0</v>
      </c>
      <c r="U3638">
        <v>0.97989999999999999</v>
      </c>
      <c r="V3638" s="51">
        <v>3</v>
      </c>
      <c r="W3638" s="51">
        <v>3</v>
      </c>
      <c r="X3638" s="51">
        <v>114</v>
      </c>
    </row>
    <row r="3639" spans="1:24" x14ac:dyDescent="0.2">
      <c r="A3639">
        <v>25402</v>
      </c>
      <c r="B3639" t="s">
        <v>1472</v>
      </c>
      <c r="C3639" t="s">
        <v>1549</v>
      </c>
      <c r="D3639">
        <v>2019</v>
      </c>
      <c r="E3639" t="str">
        <f t="shared" si="56"/>
        <v>254022019</v>
      </c>
      <c r="F3639">
        <v>17830</v>
      </c>
      <c r="G3639" t="str">
        <f>VLOOKUP($A3639,CATMUN!$B$2:$C$1123,2,0)</f>
        <v>Alto</v>
      </c>
      <c r="H3639" t="str">
        <f>VLOOKUP($A3639,CATMUN!$B$2:$D$1123,3,0)</f>
        <v>Municipios intermedios</v>
      </c>
      <c r="I3639">
        <f>VLOOKUP($A3639,CATMUN!$B$2:$G$1123,4,0)</f>
        <v>0</v>
      </c>
      <c r="J3639">
        <f>VLOOKUP($A3639,CATMUN!$B$2:$G$1123,6,0)</f>
        <v>14</v>
      </c>
      <c r="K3639" s="69">
        <v>4099.2372000000005</v>
      </c>
      <c r="L3639" s="69">
        <v>1777</v>
      </c>
      <c r="M3639" s="271">
        <v>400</v>
      </c>
      <c r="N3639" s="69">
        <v>126.60922986637496</v>
      </c>
      <c r="O3639" s="69">
        <v>1E-4</v>
      </c>
      <c r="Q3639">
        <v>0</v>
      </c>
      <c r="R3639">
        <v>100</v>
      </c>
      <c r="S3639" s="69">
        <v>1227.00431</v>
      </c>
      <c r="V3639" s="51">
        <v>12</v>
      </c>
      <c r="W3639" s="51">
        <v>97</v>
      </c>
      <c r="X3639" s="51">
        <v>339</v>
      </c>
    </row>
    <row r="3640" spans="1:24" x14ac:dyDescent="0.2">
      <c r="A3640">
        <v>25486</v>
      </c>
      <c r="B3640" t="s">
        <v>1607</v>
      </c>
      <c r="C3640" t="s">
        <v>1549</v>
      </c>
      <c r="D3640">
        <v>2019</v>
      </c>
      <c r="E3640" t="str">
        <f t="shared" si="56"/>
        <v>254862019</v>
      </c>
      <c r="F3640">
        <v>13868</v>
      </c>
      <c r="G3640" t="str">
        <f>VLOOKUP($A3640,CATMUN!$B$2:$C$1123,2,0)</f>
        <v>Medio</v>
      </c>
      <c r="H3640" t="str">
        <f>VLOOKUP($A3640,CATMUN!$B$2:$D$1123,3,0)</f>
        <v>Otros Sistemas de Ciudades</v>
      </c>
      <c r="I3640">
        <f>VLOOKUP($A3640,CATMUN!$B$2:$G$1123,4,0)</f>
        <v>0</v>
      </c>
      <c r="J3640">
        <f>VLOOKUP($A3640,CATMUN!$B$2:$G$1123,6,0)</f>
        <v>14</v>
      </c>
      <c r="K3640" s="69">
        <v>1825.6038870000002</v>
      </c>
      <c r="L3640" s="69">
        <v>1777</v>
      </c>
      <c r="M3640" s="271">
        <v>439.002273</v>
      </c>
      <c r="N3640" s="69">
        <v>553.9857883333334</v>
      </c>
      <c r="Q3640">
        <v>0</v>
      </c>
      <c r="S3640" s="69">
        <v>2060</v>
      </c>
      <c r="V3640" s="51">
        <v>52</v>
      </c>
      <c r="W3640" s="51">
        <v>33</v>
      </c>
      <c r="X3640" s="51">
        <v>339</v>
      </c>
    </row>
    <row r="3641" spans="1:24" x14ac:dyDescent="0.2">
      <c r="A3641">
        <v>25489</v>
      </c>
      <c r="B3641" t="s">
        <v>1609</v>
      </c>
      <c r="C3641" t="s">
        <v>1549</v>
      </c>
      <c r="D3641">
        <v>2019</v>
      </c>
      <c r="E3641" t="str">
        <f t="shared" si="56"/>
        <v>254892019</v>
      </c>
      <c r="F3641">
        <v>3665</v>
      </c>
      <c r="G3641" t="str">
        <f>VLOOKUP($A3641,CATMUN!$B$2:$C$1123,2,0)</f>
        <v>Bajo</v>
      </c>
      <c r="H3641" t="str">
        <f>VLOOKUP($A3641,CATMUN!$B$2:$D$1123,3,0)</f>
        <v>Municipios intermedios</v>
      </c>
      <c r="I3641">
        <f>VLOOKUP($A3641,CATMUN!$B$2:$G$1123,4,0)</f>
        <v>0</v>
      </c>
      <c r="J3641">
        <f>VLOOKUP($A3641,CATMUN!$B$2:$G$1123,6,0)</f>
        <v>14</v>
      </c>
      <c r="K3641" s="69">
        <v>260</v>
      </c>
      <c r="L3641" s="69">
        <v>1777</v>
      </c>
      <c r="M3641" s="271">
        <v>0</v>
      </c>
      <c r="N3641" s="69">
        <v>126.60922986637496</v>
      </c>
      <c r="Q3641">
        <v>0</v>
      </c>
      <c r="S3641" s="69">
        <v>1227.00431</v>
      </c>
      <c r="T3641">
        <v>0</v>
      </c>
      <c r="U3641">
        <v>1.8089999999999999</v>
      </c>
      <c r="V3641" s="51">
        <v>12</v>
      </c>
      <c r="W3641" s="51">
        <v>4</v>
      </c>
      <c r="X3641" s="51">
        <v>339</v>
      </c>
    </row>
    <row r="3642" spans="1:24" x14ac:dyDescent="0.2">
      <c r="A3642">
        <v>25491</v>
      </c>
      <c r="B3642" t="s">
        <v>1610</v>
      </c>
      <c r="C3642" t="s">
        <v>1549</v>
      </c>
      <c r="D3642">
        <v>2019</v>
      </c>
      <c r="E3642" t="str">
        <f t="shared" si="56"/>
        <v>254912019</v>
      </c>
      <c r="F3642">
        <v>6317</v>
      </c>
      <c r="G3642" t="str">
        <f>VLOOKUP($A3642,CATMUN!$B$2:$C$1123,2,0)</f>
        <v>Medio</v>
      </c>
      <c r="H3642" t="str">
        <f>VLOOKUP($A3642,CATMUN!$B$2:$D$1123,3,0)</f>
        <v>Municipios intermedios</v>
      </c>
      <c r="I3642">
        <f>VLOOKUP($A3642,CATMUN!$B$2:$G$1123,4,0)</f>
        <v>0</v>
      </c>
      <c r="J3642">
        <f>VLOOKUP($A3642,CATMUN!$B$2:$G$1123,6,0)</f>
        <v>14</v>
      </c>
      <c r="K3642" s="69">
        <v>500</v>
      </c>
      <c r="L3642" s="69">
        <v>1777</v>
      </c>
      <c r="M3642" s="271">
        <v>30</v>
      </c>
      <c r="N3642" s="69">
        <v>126.60922986637496</v>
      </c>
      <c r="Q3642">
        <v>0</v>
      </c>
      <c r="R3642">
        <v>30</v>
      </c>
      <c r="S3642" s="69">
        <v>1227.00431</v>
      </c>
      <c r="V3642" s="51">
        <v>12</v>
      </c>
      <c r="W3642" s="51">
        <v>19</v>
      </c>
      <c r="X3642" s="51">
        <v>339</v>
      </c>
    </row>
    <row r="3643" spans="1:24" x14ac:dyDescent="0.2">
      <c r="A3643">
        <v>25513</v>
      </c>
      <c r="B3643" t="s">
        <v>1612</v>
      </c>
      <c r="C3643" t="s">
        <v>1549</v>
      </c>
      <c r="D3643">
        <v>2019</v>
      </c>
      <c r="E3643" t="str">
        <f t="shared" si="56"/>
        <v>255132019</v>
      </c>
      <c r="F3643">
        <v>25046</v>
      </c>
      <c r="G3643" t="str">
        <f>VLOOKUP($A3643,CATMUN!$B$2:$C$1123,2,0)</f>
        <v>Alto</v>
      </c>
      <c r="H3643" t="str">
        <f>VLOOKUP($A3643,CATMUN!$B$2:$D$1123,3,0)</f>
        <v>Municipios intermedios</v>
      </c>
      <c r="I3643">
        <f>VLOOKUP($A3643,CATMUN!$B$2:$G$1123,4,0)</f>
        <v>0</v>
      </c>
      <c r="J3643">
        <f>VLOOKUP($A3643,CATMUN!$B$2:$G$1123,6,0)</f>
        <v>14</v>
      </c>
      <c r="K3643" s="69">
        <v>2033.576658</v>
      </c>
      <c r="L3643" s="69">
        <v>1777</v>
      </c>
      <c r="M3643" s="271">
        <v>220.14039300000002</v>
      </c>
      <c r="N3643" s="69">
        <v>126.60922986637496</v>
      </c>
      <c r="O3643" s="69">
        <v>0.5</v>
      </c>
      <c r="S3643" s="69">
        <v>1227.00431</v>
      </c>
      <c r="T3643">
        <v>0</v>
      </c>
      <c r="U3643">
        <v>8.80931</v>
      </c>
      <c r="V3643" s="51">
        <v>12</v>
      </c>
      <c r="W3643" s="51">
        <v>46</v>
      </c>
      <c r="X3643" s="51">
        <v>339</v>
      </c>
    </row>
    <row r="3644" spans="1:24" x14ac:dyDescent="0.2">
      <c r="A3644">
        <v>25599</v>
      </c>
      <c r="B3644" t="s">
        <v>1622</v>
      </c>
      <c r="C3644" t="s">
        <v>1549</v>
      </c>
      <c r="D3644">
        <v>2019</v>
      </c>
      <c r="E3644" t="str">
        <f t="shared" si="56"/>
        <v>255992019</v>
      </c>
      <c r="F3644">
        <v>8457</v>
      </c>
      <c r="G3644" t="str">
        <f>VLOOKUP($A3644,CATMUN!$B$2:$C$1123,2,0)</f>
        <v>Alto</v>
      </c>
      <c r="H3644" t="str">
        <f>VLOOKUP($A3644,CATMUN!$B$2:$D$1123,3,0)</f>
        <v>Municipios intermedios</v>
      </c>
      <c r="I3644">
        <f>VLOOKUP($A3644,CATMUN!$B$2:$G$1123,4,0)</f>
        <v>0</v>
      </c>
      <c r="J3644">
        <f>VLOOKUP($A3644,CATMUN!$B$2:$G$1123,6,0)</f>
        <v>14</v>
      </c>
      <c r="K3644" s="69">
        <v>1545.101705</v>
      </c>
      <c r="L3644" s="69">
        <v>1777</v>
      </c>
      <c r="M3644" s="271">
        <v>241.95859200000001</v>
      </c>
      <c r="N3644" s="69">
        <v>126.60922986637496</v>
      </c>
      <c r="Q3644">
        <v>0</v>
      </c>
      <c r="S3644" s="69">
        <v>1227.00431</v>
      </c>
      <c r="T3644">
        <v>0</v>
      </c>
      <c r="V3644" s="51">
        <v>10</v>
      </c>
      <c r="W3644" s="51">
        <v>1</v>
      </c>
      <c r="X3644" s="51">
        <v>506</v>
      </c>
    </row>
    <row r="3645" spans="1:24" x14ac:dyDescent="0.2">
      <c r="A3645">
        <v>25612</v>
      </c>
      <c r="B3645" t="s">
        <v>1623</v>
      </c>
      <c r="C3645" t="s">
        <v>1549</v>
      </c>
      <c r="D3645">
        <v>2019</v>
      </c>
      <c r="E3645" t="str">
        <f t="shared" si="56"/>
        <v>256122019</v>
      </c>
      <c r="F3645">
        <v>13652</v>
      </c>
      <c r="G3645" t="str">
        <f>VLOOKUP($A3645,CATMUN!$B$2:$C$1123,2,0)</f>
        <v>Alto</v>
      </c>
      <c r="H3645" t="str">
        <f>VLOOKUP($A3645,CATMUN!$B$2:$D$1123,3,0)</f>
        <v>Otros Sistemas de Ciudades</v>
      </c>
      <c r="I3645">
        <f>VLOOKUP($A3645,CATMUN!$B$2:$G$1123,4,0)</f>
        <v>0</v>
      </c>
      <c r="J3645">
        <f>VLOOKUP($A3645,CATMUN!$B$2:$G$1123,6,0)</f>
        <v>14</v>
      </c>
      <c r="K3645" s="69">
        <v>13500</v>
      </c>
      <c r="L3645" s="69">
        <v>1777</v>
      </c>
      <c r="M3645" s="271">
        <v>300</v>
      </c>
      <c r="N3645" s="69">
        <v>553.9857883333334</v>
      </c>
      <c r="Q3645">
        <v>0</v>
      </c>
      <c r="R3645">
        <v>1E-3</v>
      </c>
      <c r="S3645" s="69">
        <v>2060</v>
      </c>
      <c r="T3645">
        <v>0</v>
      </c>
      <c r="V3645" s="51">
        <v>52</v>
      </c>
      <c r="W3645" s="51">
        <v>196</v>
      </c>
      <c r="X3645" s="51">
        <v>339</v>
      </c>
    </row>
    <row r="3646" spans="1:24" x14ac:dyDescent="0.2">
      <c r="A3646">
        <v>25645</v>
      </c>
      <c r="B3646" t="s">
        <v>1624</v>
      </c>
      <c r="C3646" t="s">
        <v>1549</v>
      </c>
      <c r="D3646">
        <v>2019</v>
      </c>
      <c r="E3646" t="str">
        <f t="shared" si="56"/>
        <v>256452019</v>
      </c>
      <c r="F3646">
        <v>12340</v>
      </c>
      <c r="G3646" t="str">
        <f>VLOOKUP($A3646,CATMUN!$B$2:$C$1123,2,0)</f>
        <v>Medio</v>
      </c>
      <c r="H3646" t="str">
        <f>VLOOKUP($A3646,CATMUN!$B$2:$D$1123,3,0)</f>
        <v>Municipios intermedios</v>
      </c>
      <c r="I3646">
        <f>VLOOKUP($A3646,CATMUN!$B$2:$G$1123,4,0)</f>
        <v>0</v>
      </c>
      <c r="J3646">
        <f>VLOOKUP($A3646,CATMUN!$B$2:$G$1123,6,0)</f>
        <v>14</v>
      </c>
      <c r="K3646" s="69">
        <v>1336.1806470000001</v>
      </c>
      <c r="L3646" s="69">
        <v>1777</v>
      </c>
      <c r="M3646" s="271"/>
      <c r="N3646" s="69">
        <v>126.60922986637496</v>
      </c>
      <c r="Q3646">
        <v>0</v>
      </c>
      <c r="S3646" s="69">
        <v>1227.00431</v>
      </c>
      <c r="T3646">
        <v>0</v>
      </c>
      <c r="V3646" s="51">
        <v>12</v>
      </c>
      <c r="W3646" s="51">
        <v>14</v>
      </c>
      <c r="X3646" s="51">
        <v>339</v>
      </c>
    </row>
    <row r="3647" spans="1:24" x14ac:dyDescent="0.2">
      <c r="A3647">
        <v>25658</v>
      </c>
      <c r="B3647" t="s">
        <v>1627</v>
      </c>
      <c r="C3647" t="s">
        <v>1549</v>
      </c>
      <c r="D3647">
        <v>2019</v>
      </c>
      <c r="E3647" t="str">
        <f t="shared" si="56"/>
        <v>256582019</v>
      </c>
      <c r="F3647">
        <v>11316</v>
      </c>
      <c r="G3647" t="str">
        <f>VLOOKUP($A3647,CATMUN!$B$2:$C$1123,2,0)</f>
        <v>Medio</v>
      </c>
      <c r="H3647" t="str">
        <f>VLOOKUP($A3647,CATMUN!$B$2:$D$1123,3,0)</f>
        <v>Municipios intermedios</v>
      </c>
      <c r="I3647">
        <f>VLOOKUP($A3647,CATMUN!$B$2:$G$1123,4,0)</f>
        <v>0</v>
      </c>
      <c r="J3647">
        <f>VLOOKUP($A3647,CATMUN!$B$2:$G$1123,6,0)</f>
        <v>14</v>
      </c>
      <c r="K3647" s="69">
        <v>983.11737800000003</v>
      </c>
      <c r="L3647" s="69">
        <v>1777</v>
      </c>
      <c r="M3647" s="271">
        <v>35.947364</v>
      </c>
      <c r="N3647" s="69">
        <v>126.60922986637496</v>
      </c>
      <c r="Q3647">
        <v>0</v>
      </c>
      <c r="S3647" s="69">
        <v>1227.00431</v>
      </c>
      <c r="T3647">
        <v>0</v>
      </c>
      <c r="U3647">
        <v>0.15</v>
      </c>
      <c r="V3647" s="51">
        <v>12</v>
      </c>
      <c r="W3647" s="51">
        <v>9</v>
      </c>
      <c r="X3647" s="51">
        <v>339</v>
      </c>
    </row>
    <row r="3648" spans="1:24" x14ac:dyDescent="0.2">
      <c r="A3648">
        <v>25745</v>
      </c>
      <c r="B3648" t="s">
        <v>1633</v>
      </c>
      <c r="C3648" t="s">
        <v>1549</v>
      </c>
      <c r="D3648">
        <v>2019</v>
      </c>
      <c r="E3648" t="str">
        <f t="shared" si="56"/>
        <v>257452019</v>
      </c>
      <c r="F3648">
        <v>13465</v>
      </c>
      <c r="G3648" t="str">
        <f>VLOOKUP($A3648,CATMUN!$B$2:$C$1123,2,0)</f>
        <v>Medio</v>
      </c>
      <c r="H3648" t="str">
        <f>VLOOKUP($A3648,CATMUN!$B$2:$D$1123,3,0)</f>
        <v>Municipios intermedios</v>
      </c>
      <c r="I3648">
        <f>VLOOKUP($A3648,CATMUN!$B$2:$G$1123,4,0)</f>
        <v>0</v>
      </c>
      <c r="J3648">
        <f>VLOOKUP($A3648,CATMUN!$B$2:$G$1123,6,0)</f>
        <v>14</v>
      </c>
      <c r="K3648" s="69">
        <v>1101.636</v>
      </c>
      <c r="L3648" s="69">
        <v>1777</v>
      </c>
      <c r="M3648" s="271">
        <v>20.6</v>
      </c>
      <c r="N3648" s="69">
        <v>126.60922986637496</v>
      </c>
      <c r="Q3648">
        <v>0</v>
      </c>
      <c r="R3648">
        <v>1.05</v>
      </c>
      <c r="S3648" s="69">
        <v>1227.00431</v>
      </c>
      <c r="T3648">
        <v>0</v>
      </c>
      <c r="V3648" s="51">
        <v>12</v>
      </c>
      <c r="W3648" s="51">
        <v>86</v>
      </c>
      <c r="X3648" s="51">
        <v>339</v>
      </c>
    </row>
    <row r="3649" spans="1:24" x14ac:dyDescent="0.2">
      <c r="A3649">
        <v>25758</v>
      </c>
      <c r="B3649" t="s">
        <v>1635</v>
      </c>
      <c r="C3649" t="s">
        <v>1549</v>
      </c>
      <c r="D3649">
        <v>2019</v>
      </c>
      <c r="E3649" t="str">
        <f t="shared" si="56"/>
        <v>257582019</v>
      </c>
      <c r="F3649">
        <v>27456</v>
      </c>
      <c r="G3649" t="str">
        <f>VLOOKUP($A3649,CATMUN!$B$2:$C$1123,2,0)</f>
        <v>Alto</v>
      </c>
      <c r="H3649" t="str">
        <f>VLOOKUP($A3649,CATMUN!$B$2:$D$1123,3,0)</f>
        <v>Otros Sistemas de Ciudades</v>
      </c>
      <c r="I3649">
        <f>VLOOKUP($A3649,CATMUN!$B$2:$G$1123,4,0)</f>
        <v>0</v>
      </c>
      <c r="J3649">
        <f>VLOOKUP($A3649,CATMUN!$B$2:$G$1123,6,0)</f>
        <v>14</v>
      </c>
      <c r="K3649" s="69">
        <v>7726.2095520000003</v>
      </c>
      <c r="L3649" s="69">
        <v>1777</v>
      </c>
      <c r="M3649" s="271">
        <v>1566.677056</v>
      </c>
      <c r="N3649" s="69">
        <v>553.9857883333334</v>
      </c>
      <c r="Q3649">
        <v>0</v>
      </c>
      <c r="R3649">
        <v>5.8074339999999998</v>
      </c>
      <c r="S3649" s="69">
        <v>2060</v>
      </c>
      <c r="V3649" s="51">
        <v>52</v>
      </c>
      <c r="W3649" s="51">
        <v>1041</v>
      </c>
      <c r="X3649" s="51">
        <v>339</v>
      </c>
    </row>
    <row r="3650" spans="1:24" x14ac:dyDescent="0.2">
      <c r="A3650">
        <v>25769</v>
      </c>
      <c r="B3650" t="s">
        <v>1636</v>
      </c>
      <c r="C3650" t="s">
        <v>1549</v>
      </c>
      <c r="D3650">
        <v>2019</v>
      </c>
      <c r="E3650" t="str">
        <f t="shared" ref="E3650:E3713" si="57">A3650&amp;D3650</f>
        <v>257692019</v>
      </c>
      <c r="F3650">
        <v>16183</v>
      </c>
      <c r="G3650" t="str">
        <f>VLOOKUP($A3650,CATMUN!$B$2:$C$1123,2,0)</f>
        <v>Alto</v>
      </c>
      <c r="H3650" t="str">
        <f>VLOOKUP($A3650,CATMUN!$B$2:$D$1123,3,0)</f>
        <v>Municipios intermedios</v>
      </c>
      <c r="I3650">
        <f>VLOOKUP($A3650,CATMUN!$B$2:$G$1123,4,0)</f>
        <v>0</v>
      </c>
      <c r="J3650">
        <f>VLOOKUP($A3650,CATMUN!$B$2:$G$1123,6,0)</f>
        <v>14</v>
      </c>
      <c r="K3650" s="69">
        <v>2900</v>
      </c>
      <c r="L3650" s="69">
        <v>1777</v>
      </c>
      <c r="M3650" s="271">
        <v>560</v>
      </c>
      <c r="N3650" s="69">
        <v>126.60922986637496</v>
      </c>
      <c r="Q3650">
        <v>0</v>
      </c>
      <c r="R3650">
        <v>1</v>
      </c>
      <c r="S3650" s="69">
        <v>1227.00431</v>
      </c>
      <c r="V3650" s="51">
        <v>12</v>
      </c>
      <c r="W3650" s="51">
        <v>145</v>
      </c>
      <c r="X3650" s="51">
        <v>339</v>
      </c>
    </row>
    <row r="3651" spans="1:24" x14ac:dyDescent="0.2">
      <c r="A3651">
        <v>25772</v>
      </c>
      <c r="B3651" t="s">
        <v>1637</v>
      </c>
      <c r="C3651" t="s">
        <v>1549</v>
      </c>
      <c r="D3651">
        <v>2019</v>
      </c>
      <c r="E3651" t="str">
        <f t="shared" si="57"/>
        <v>257722019</v>
      </c>
      <c r="F3651">
        <v>17902</v>
      </c>
      <c r="G3651" t="str">
        <f>VLOOKUP($A3651,CATMUN!$B$2:$C$1123,2,0)</f>
        <v>Medio</v>
      </c>
      <c r="H3651" t="str">
        <f>VLOOKUP($A3651,CATMUN!$B$2:$D$1123,3,0)</f>
        <v>Municipios intermedios</v>
      </c>
      <c r="I3651">
        <f>VLOOKUP($A3651,CATMUN!$B$2:$G$1123,4,0)</f>
        <v>0</v>
      </c>
      <c r="J3651">
        <f>VLOOKUP($A3651,CATMUN!$B$2:$G$1123,6,0)</f>
        <v>14</v>
      </c>
      <c r="K3651" s="69">
        <v>1929.673522</v>
      </c>
      <c r="L3651" s="69">
        <v>1777</v>
      </c>
      <c r="M3651" s="271">
        <v>41</v>
      </c>
      <c r="N3651" s="69">
        <v>126.60922986637496</v>
      </c>
      <c r="Q3651">
        <v>0</v>
      </c>
      <c r="S3651" s="69">
        <v>1227.00431</v>
      </c>
      <c r="T3651">
        <v>0</v>
      </c>
      <c r="V3651" s="51">
        <v>12</v>
      </c>
      <c r="W3651" s="51">
        <v>180</v>
      </c>
      <c r="X3651" s="51">
        <v>339</v>
      </c>
    </row>
    <row r="3652" spans="1:24" x14ac:dyDescent="0.2">
      <c r="A3652">
        <v>25779</v>
      </c>
      <c r="B3652" t="s">
        <v>1639</v>
      </c>
      <c r="C3652" t="s">
        <v>1549</v>
      </c>
      <c r="D3652">
        <v>2019</v>
      </c>
      <c r="E3652" t="str">
        <f t="shared" si="57"/>
        <v>257792019</v>
      </c>
      <c r="F3652">
        <v>6769</v>
      </c>
      <c r="G3652" t="str">
        <f>VLOOKUP($A3652,CATMUN!$B$2:$C$1123,2,0)</f>
        <v>Bajo</v>
      </c>
      <c r="H3652" t="str">
        <f>VLOOKUP($A3652,CATMUN!$B$2:$D$1123,3,0)</f>
        <v>Municipios intermedios</v>
      </c>
      <c r="I3652">
        <f>VLOOKUP($A3652,CATMUN!$B$2:$G$1123,4,0)</f>
        <v>0</v>
      </c>
      <c r="J3652">
        <f>VLOOKUP($A3652,CATMUN!$B$2:$G$1123,6,0)</f>
        <v>14</v>
      </c>
      <c r="K3652" s="69">
        <v>394.21495500000003</v>
      </c>
      <c r="L3652" s="69">
        <v>1777</v>
      </c>
      <c r="M3652" s="271"/>
      <c r="N3652" s="69">
        <v>126.60922986637496</v>
      </c>
      <c r="Q3652">
        <v>0</v>
      </c>
      <c r="S3652" s="69">
        <v>1227.00431</v>
      </c>
      <c r="T3652">
        <v>0</v>
      </c>
      <c r="V3652" s="51">
        <v>12</v>
      </c>
      <c r="W3652" s="51">
        <v>4</v>
      </c>
      <c r="X3652" s="51">
        <v>339</v>
      </c>
    </row>
    <row r="3653" spans="1:24" x14ac:dyDescent="0.2">
      <c r="A3653">
        <v>25781</v>
      </c>
      <c r="B3653" t="s">
        <v>1640</v>
      </c>
      <c r="C3653" t="s">
        <v>1549</v>
      </c>
      <c r="D3653">
        <v>2019</v>
      </c>
      <c r="E3653" t="str">
        <f t="shared" si="57"/>
        <v>257812019</v>
      </c>
      <c r="F3653">
        <v>6169</v>
      </c>
      <c r="G3653" t="str">
        <f>VLOOKUP($A3653,CATMUN!$B$2:$C$1123,2,0)</f>
        <v>Medio</v>
      </c>
      <c r="H3653" t="str">
        <f>VLOOKUP($A3653,CATMUN!$B$2:$D$1123,3,0)</f>
        <v>Otros Sistemas de Ciudades</v>
      </c>
      <c r="I3653">
        <f>VLOOKUP($A3653,CATMUN!$B$2:$G$1123,4,0)</f>
        <v>0</v>
      </c>
      <c r="J3653">
        <f>VLOOKUP($A3653,CATMUN!$B$2:$G$1123,6,0)</f>
        <v>14</v>
      </c>
      <c r="K3653" s="69">
        <v>209.93012400000001</v>
      </c>
      <c r="L3653" s="69">
        <v>1777</v>
      </c>
      <c r="M3653" s="271">
        <v>25</v>
      </c>
      <c r="N3653" s="69">
        <v>553.9857883333334</v>
      </c>
      <c r="Q3653">
        <v>0</v>
      </c>
      <c r="S3653" s="69">
        <v>2060</v>
      </c>
      <c r="T3653">
        <v>0</v>
      </c>
      <c r="U3653">
        <v>1.0999999999999999E-2</v>
      </c>
      <c r="V3653" s="51">
        <v>52</v>
      </c>
      <c r="W3653" s="51">
        <v>17</v>
      </c>
      <c r="X3653" s="51">
        <v>339</v>
      </c>
    </row>
    <row r="3654" spans="1:24" x14ac:dyDescent="0.2">
      <c r="A3654">
        <v>25785</v>
      </c>
      <c r="B3654" t="s">
        <v>1641</v>
      </c>
      <c r="C3654" t="s">
        <v>1549</v>
      </c>
      <c r="D3654">
        <v>2019</v>
      </c>
      <c r="E3654" t="str">
        <f t="shared" si="57"/>
        <v>257852019</v>
      </c>
      <c r="F3654">
        <v>22983</v>
      </c>
      <c r="G3654" t="str">
        <f>VLOOKUP($A3654,CATMUN!$B$2:$C$1123,2,0)</f>
        <v>Alto</v>
      </c>
      <c r="H3654" t="str">
        <f>VLOOKUP($A3654,CATMUN!$B$2:$D$1123,3,0)</f>
        <v>Otros Sistemas de Ciudades</v>
      </c>
      <c r="I3654">
        <f>VLOOKUP($A3654,CATMUN!$B$2:$G$1123,4,0)</f>
        <v>0</v>
      </c>
      <c r="J3654">
        <f>VLOOKUP($A3654,CATMUN!$B$2:$G$1123,6,0)</f>
        <v>14</v>
      </c>
      <c r="K3654" s="69">
        <v>5902.26</v>
      </c>
      <c r="L3654" s="69">
        <v>1777</v>
      </c>
      <c r="M3654" s="271">
        <v>650</v>
      </c>
      <c r="N3654" s="69">
        <v>553.9857883333334</v>
      </c>
      <c r="Q3654">
        <v>0</v>
      </c>
      <c r="S3654" s="69">
        <v>2060</v>
      </c>
      <c r="V3654" s="51">
        <v>52</v>
      </c>
      <c r="W3654" s="51">
        <v>78</v>
      </c>
      <c r="X3654" s="51">
        <v>339</v>
      </c>
    </row>
    <row r="3655" spans="1:24" x14ac:dyDescent="0.2">
      <c r="A3655">
        <v>25793</v>
      </c>
      <c r="B3655" t="s">
        <v>1642</v>
      </c>
      <c r="C3655" t="s">
        <v>1549</v>
      </c>
      <c r="D3655">
        <v>2019</v>
      </c>
      <c r="E3655" t="str">
        <f t="shared" si="57"/>
        <v>257932019</v>
      </c>
      <c r="F3655">
        <v>8354</v>
      </c>
      <c r="G3655" t="str">
        <f>VLOOKUP($A3655,CATMUN!$B$2:$C$1123,2,0)</f>
        <v>Alto</v>
      </c>
      <c r="H3655" t="str">
        <f>VLOOKUP($A3655,CATMUN!$B$2:$D$1123,3,0)</f>
        <v>Otros Sistemas de Ciudades</v>
      </c>
      <c r="I3655">
        <f>VLOOKUP($A3655,CATMUN!$B$2:$G$1123,4,0)</f>
        <v>0</v>
      </c>
      <c r="J3655">
        <f>VLOOKUP($A3655,CATMUN!$B$2:$G$1123,6,0)</f>
        <v>14</v>
      </c>
      <c r="K3655" s="69">
        <v>685</v>
      </c>
      <c r="L3655" s="69">
        <v>1777</v>
      </c>
      <c r="M3655" s="271">
        <v>6</v>
      </c>
      <c r="N3655" s="69">
        <v>553.9857883333334</v>
      </c>
      <c r="Q3655">
        <v>0</v>
      </c>
      <c r="S3655" s="69">
        <v>2060</v>
      </c>
      <c r="T3655">
        <v>0</v>
      </c>
      <c r="V3655" s="51">
        <v>52</v>
      </c>
      <c r="W3655" s="51">
        <v>23</v>
      </c>
      <c r="X3655" s="51">
        <v>339</v>
      </c>
    </row>
    <row r="3656" spans="1:24" x14ac:dyDescent="0.2">
      <c r="A3656">
        <v>25797</v>
      </c>
      <c r="B3656" t="s">
        <v>1643</v>
      </c>
      <c r="C3656" t="s">
        <v>1549</v>
      </c>
      <c r="D3656">
        <v>2019</v>
      </c>
      <c r="E3656" t="str">
        <f t="shared" si="57"/>
        <v>257972019</v>
      </c>
      <c r="F3656">
        <v>10065</v>
      </c>
      <c r="G3656" t="str">
        <f>VLOOKUP($A3656,CATMUN!$B$2:$C$1123,2,0)</f>
        <v>Medio</v>
      </c>
      <c r="H3656" t="str">
        <f>VLOOKUP($A3656,CATMUN!$B$2:$D$1123,3,0)</f>
        <v>Municipios intermedios</v>
      </c>
      <c r="I3656">
        <f>VLOOKUP($A3656,CATMUN!$B$2:$G$1123,4,0)</f>
        <v>0</v>
      </c>
      <c r="J3656">
        <f>VLOOKUP($A3656,CATMUN!$B$2:$G$1123,6,0)</f>
        <v>14</v>
      </c>
      <c r="K3656" s="69">
        <v>1389.7</v>
      </c>
      <c r="L3656" s="69">
        <v>1777</v>
      </c>
      <c r="M3656" s="271">
        <v>225.61464000000001</v>
      </c>
      <c r="N3656" s="69">
        <v>126.60922986637496</v>
      </c>
      <c r="Q3656">
        <v>0</v>
      </c>
      <c r="S3656" s="69">
        <v>1227.00431</v>
      </c>
      <c r="V3656" s="51">
        <v>12</v>
      </c>
      <c r="W3656" s="51">
        <v>5</v>
      </c>
      <c r="X3656" s="51">
        <v>339</v>
      </c>
    </row>
    <row r="3657" spans="1:24" x14ac:dyDescent="0.2">
      <c r="A3657">
        <v>25799</v>
      </c>
      <c r="B3657" t="s">
        <v>1644</v>
      </c>
      <c r="C3657" t="s">
        <v>1549</v>
      </c>
      <c r="D3657">
        <v>2019</v>
      </c>
      <c r="E3657" t="str">
        <f t="shared" si="57"/>
        <v>257992019</v>
      </c>
      <c r="F3657">
        <v>23052</v>
      </c>
      <c r="G3657" t="str">
        <f>VLOOKUP($A3657,CATMUN!$B$2:$C$1123,2,0)</f>
        <v>Alto</v>
      </c>
      <c r="H3657" t="str">
        <f>VLOOKUP($A3657,CATMUN!$B$2:$D$1123,3,0)</f>
        <v>Municipios intermedios</v>
      </c>
      <c r="I3657">
        <f>VLOOKUP($A3657,CATMUN!$B$2:$G$1123,4,0)</f>
        <v>0</v>
      </c>
      <c r="J3657">
        <f>VLOOKUP($A3657,CATMUN!$B$2:$G$1123,6,0)</f>
        <v>14</v>
      </c>
      <c r="K3657" s="69">
        <v>16014.307972999999</v>
      </c>
      <c r="L3657" s="69">
        <v>1777</v>
      </c>
      <c r="M3657" s="271">
        <v>3207.8359489999998</v>
      </c>
      <c r="N3657" s="69">
        <v>126.60922986637496</v>
      </c>
      <c r="Q3657">
        <v>0</v>
      </c>
      <c r="R3657">
        <v>30</v>
      </c>
      <c r="S3657" s="69">
        <v>1227.00431</v>
      </c>
      <c r="T3657">
        <v>1</v>
      </c>
      <c r="V3657" s="51">
        <v>10</v>
      </c>
      <c r="W3657" s="51">
        <v>1074</v>
      </c>
      <c r="X3657" s="51">
        <v>506</v>
      </c>
    </row>
    <row r="3658" spans="1:24" x14ac:dyDescent="0.2">
      <c r="A3658">
        <v>25815</v>
      </c>
      <c r="B3658" t="s">
        <v>1647</v>
      </c>
      <c r="C3658" t="s">
        <v>1549</v>
      </c>
      <c r="D3658">
        <v>2019</v>
      </c>
      <c r="E3658" t="str">
        <f t="shared" si="57"/>
        <v>258152019</v>
      </c>
      <c r="F3658">
        <v>16136</v>
      </c>
      <c r="G3658" t="str">
        <f>VLOOKUP($A3658,CATMUN!$B$2:$C$1123,2,0)</f>
        <v>Alto</v>
      </c>
      <c r="H3658" t="str">
        <f>VLOOKUP($A3658,CATMUN!$B$2:$D$1123,3,0)</f>
        <v>Municipios intermedios</v>
      </c>
      <c r="I3658">
        <f>VLOOKUP($A3658,CATMUN!$B$2:$G$1123,4,0)</f>
        <v>0</v>
      </c>
      <c r="J3658">
        <f>VLOOKUP($A3658,CATMUN!$B$2:$G$1123,6,0)</f>
        <v>14</v>
      </c>
      <c r="K3658" s="69">
        <v>2862</v>
      </c>
      <c r="L3658" s="69">
        <v>1777</v>
      </c>
      <c r="M3658" s="271">
        <v>494.5</v>
      </c>
      <c r="N3658" s="69">
        <v>126.60922986637496</v>
      </c>
      <c r="Q3658">
        <v>0</v>
      </c>
      <c r="R3658">
        <v>0.1</v>
      </c>
      <c r="S3658" s="69">
        <v>1227.00431</v>
      </c>
      <c r="T3658">
        <v>0</v>
      </c>
      <c r="U3658">
        <v>0.40175</v>
      </c>
      <c r="V3658" s="51">
        <v>12</v>
      </c>
      <c r="W3658" s="51">
        <v>38</v>
      </c>
      <c r="X3658" s="51">
        <v>339</v>
      </c>
    </row>
    <row r="3659" spans="1:24" x14ac:dyDescent="0.2">
      <c r="A3659">
        <v>25817</v>
      </c>
      <c r="B3659" t="s">
        <v>1648</v>
      </c>
      <c r="C3659" t="s">
        <v>1549</v>
      </c>
      <c r="D3659">
        <v>2019</v>
      </c>
      <c r="E3659" t="str">
        <f t="shared" si="57"/>
        <v>258172019</v>
      </c>
      <c r="F3659">
        <v>43020</v>
      </c>
      <c r="G3659" t="str">
        <f>VLOOKUP($A3659,CATMUN!$B$2:$C$1123,2,0)</f>
        <v>Alto</v>
      </c>
      <c r="H3659" t="str">
        <f>VLOOKUP($A3659,CATMUN!$B$2:$D$1123,3,0)</f>
        <v>Otros Sistemas de Ciudades</v>
      </c>
      <c r="I3659">
        <f>VLOOKUP($A3659,CATMUN!$B$2:$G$1123,4,0)</f>
        <v>0</v>
      </c>
      <c r="J3659">
        <f>VLOOKUP($A3659,CATMUN!$B$2:$G$1123,6,0)</f>
        <v>14</v>
      </c>
      <c r="K3659" s="69">
        <v>29059</v>
      </c>
      <c r="L3659" s="69">
        <v>1777</v>
      </c>
      <c r="M3659" s="271">
        <v>4615</v>
      </c>
      <c r="N3659" s="69">
        <v>553.9857883333334</v>
      </c>
      <c r="R3659">
        <v>2060</v>
      </c>
      <c r="S3659" s="69">
        <v>2060</v>
      </c>
      <c r="V3659" s="51">
        <v>34</v>
      </c>
      <c r="W3659" s="51">
        <v>3670</v>
      </c>
      <c r="X3659" s="51">
        <v>506</v>
      </c>
    </row>
    <row r="3660" spans="1:24" x14ac:dyDescent="0.2">
      <c r="A3660">
        <v>25843</v>
      </c>
      <c r="B3660" t="s">
        <v>1652</v>
      </c>
      <c r="C3660" t="s">
        <v>1549</v>
      </c>
      <c r="D3660">
        <v>2019</v>
      </c>
      <c r="E3660" t="str">
        <f t="shared" si="57"/>
        <v>258432019</v>
      </c>
      <c r="F3660">
        <v>44802</v>
      </c>
      <c r="G3660" t="str">
        <f>VLOOKUP($A3660,CATMUN!$B$2:$C$1123,2,0)</f>
        <v>Medio</v>
      </c>
      <c r="H3660" t="str">
        <f>VLOOKUP($A3660,CATMUN!$B$2:$D$1123,3,0)</f>
        <v>Municipios intermedios</v>
      </c>
      <c r="I3660">
        <f>VLOOKUP($A3660,CATMUN!$B$2:$G$1123,4,0)</f>
        <v>0</v>
      </c>
      <c r="J3660">
        <f>VLOOKUP($A3660,CATMUN!$B$2:$G$1123,6,0)</f>
        <v>14</v>
      </c>
      <c r="K3660" s="69">
        <v>3215</v>
      </c>
      <c r="L3660" s="69">
        <v>1777</v>
      </c>
      <c r="M3660" s="271">
        <v>260</v>
      </c>
      <c r="N3660" s="69">
        <v>126.60922986637496</v>
      </c>
      <c r="O3660" s="69">
        <v>0</v>
      </c>
      <c r="S3660" s="69">
        <v>1227.00431</v>
      </c>
      <c r="T3660">
        <v>0</v>
      </c>
      <c r="V3660" s="51">
        <v>12</v>
      </c>
      <c r="W3660" s="51">
        <v>180</v>
      </c>
      <c r="X3660" s="51">
        <v>339</v>
      </c>
    </row>
    <row r="3661" spans="1:24" x14ac:dyDescent="0.2">
      <c r="A3661">
        <v>25851</v>
      </c>
      <c r="B3661" t="s">
        <v>1654</v>
      </c>
      <c r="C3661" t="s">
        <v>1549</v>
      </c>
      <c r="D3661">
        <v>2019</v>
      </c>
      <c r="E3661" t="str">
        <f t="shared" si="57"/>
        <v>258512019</v>
      </c>
      <c r="F3661">
        <v>4324</v>
      </c>
      <c r="G3661" t="str">
        <f>VLOOKUP($A3661,CATMUN!$B$2:$C$1123,2,0)</f>
        <v>Medio</v>
      </c>
      <c r="H3661" t="str">
        <f>VLOOKUP($A3661,CATMUN!$B$2:$D$1123,3,0)</f>
        <v>Municipios intermedios</v>
      </c>
      <c r="I3661">
        <f>VLOOKUP($A3661,CATMUN!$B$2:$G$1123,4,0)</f>
        <v>0</v>
      </c>
      <c r="J3661">
        <f>VLOOKUP($A3661,CATMUN!$B$2:$G$1123,6,0)</f>
        <v>14</v>
      </c>
      <c r="K3661" s="69">
        <v>300</v>
      </c>
      <c r="L3661" s="69">
        <v>1777</v>
      </c>
      <c r="M3661" s="271">
        <v>6</v>
      </c>
      <c r="N3661" s="69">
        <v>126.60922986637496</v>
      </c>
      <c r="Q3661">
        <v>0</v>
      </c>
      <c r="S3661" s="69">
        <v>1227.00431</v>
      </c>
      <c r="T3661">
        <v>0</v>
      </c>
      <c r="V3661" s="51">
        <v>12</v>
      </c>
      <c r="W3661" s="51">
        <v>5</v>
      </c>
      <c r="X3661" s="51">
        <v>339</v>
      </c>
    </row>
    <row r="3662" spans="1:24" x14ac:dyDescent="0.2">
      <c r="A3662">
        <v>25867</v>
      </c>
      <c r="B3662" t="s">
        <v>1656</v>
      </c>
      <c r="C3662" t="s">
        <v>1549</v>
      </c>
      <c r="D3662">
        <v>2019</v>
      </c>
      <c r="E3662" t="str">
        <f t="shared" si="57"/>
        <v>258672019</v>
      </c>
      <c r="F3662">
        <v>4497</v>
      </c>
      <c r="G3662" t="str">
        <f>VLOOKUP($A3662,CATMUN!$B$2:$C$1123,2,0)</f>
        <v>Medio</v>
      </c>
      <c r="H3662" t="str">
        <f>VLOOKUP($A3662,CATMUN!$B$2:$D$1123,3,0)</f>
        <v>Municipios intermedios</v>
      </c>
      <c r="I3662">
        <f>VLOOKUP($A3662,CATMUN!$B$2:$G$1123,4,0)</f>
        <v>0</v>
      </c>
      <c r="J3662">
        <f>VLOOKUP($A3662,CATMUN!$B$2:$G$1123,6,0)</f>
        <v>14</v>
      </c>
      <c r="K3662" s="69">
        <v>154.94999999999999</v>
      </c>
      <c r="L3662" s="69">
        <v>1777</v>
      </c>
      <c r="M3662" s="271"/>
      <c r="N3662" s="69">
        <v>126.60922986637496</v>
      </c>
      <c r="Q3662">
        <v>0</v>
      </c>
      <c r="S3662" s="69">
        <v>1227.00431</v>
      </c>
      <c r="T3662">
        <v>0</v>
      </c>
      <c r="V3662" s="51">
        <v>12</v>
      </c>
      <c r="W3662" s="51">
        <v>2</v>
      </c>
      <c r="X3662" s="51">
        <v>339</v>
      </c>
    </row>
    <row r="3663" spans="1:24" x14ac:dyDescent="0.2">
      <c r="A3663">
        <v>25873</v>
      </c>
      <c r="B3663" t="s">
        <v>1658</v>
      </c>
      <c r="C3663" t="s">
        <v>1549</v>
      </c>
      <c r="D3663">
        <v>2019</v>
      </c>
      <c r="E3663" t="str">
        <f t="shared" si="57"/>
        <v>258732019</v>
      </c>
      <c r="F3663">
        <v>17796</v>
      </c>
      <c r="G3663" t="str">
        <f>VLOOKUP($A3663,CATMUN!$B$2:$C$1123,2,0)</f>
        <v>Medio</v>
      </c>
      <c r="H3663" t="str">
        <f>VLOOKUP($A3663,CATMUN!$B$2:$D$1123,3,0)</f>
        <v>Municipios intermedios</v>
      </c>
      <c r="I3663">
        <f>VLOOKUP($A3663,CATMUN!$B$2:$G$1123,4,0)</f>
        <v>0</v>
      </c>
      <c r="J3663">
        <f>VLOOKUP($A3663,CATMUN!$B$2:$G$1123,6,0)</f>
        <v>14</v>
      </c>
      <c r="K3663" s="69">
        <v>1480</v>
      </c>
      <c r="L3663" s="69">
        <v>1777</v>
      </c>
      <c r="M3663" s="271">
        <v>150</v>
      </c>
      <c r="N3663" s="69">
        <v>126.60922986637496</v>
      </c>
      <c r="Q3663">
        <v>0</v>
      </c>
      <c r="S3663" s="69">
        <v>1227.00431</v>
      </c>
      <c r="V3663" s="51">
        <v>12</v>
      </c>
      <c r="W3663" s="51">
        <v>39</v>
      </c>
      <c r="X3663" s="51">
        <v>339</v>
      </c>
    </row>
    <row r="3664" spans="1:24" x14ac:dyDescent="0.2">
      <c r="A3664">
        <v>25875</v>
      </c>
      <c r="B3664" t="s">
        <v>1659</v>
      </c>
      <c r="C3664" t="s">
        <v>1549</v>
      </c>
      <c r="D3664">
        <v>2019</v>
      </c>
      <c r="E3664" t="str">
        <f t="shared" si="57"/>
        <v>258752019</v>
      </c>
      <c r="F3664">
        <v>27986</v>
      </c>
      <c r="G3664" t="str">
        <f>VLOOKUP($A3664,CATMUN!$B$2:$C$1123,2,0)</f>
        <v>Alto</v>
      </c>
      <c r="H3664" t="str">
        <f>VLOOKUP($A3664,CATMUN!$B$2:$D$1123,3,0)</f>
        <v>Municipios intermedios</v>
      </c>
      <c r="I3664">
        <f>VLOOKUP($A3664,CATMUN!$B$2:$G$1123,4,0)</f>
        <v>0</v>
      </c>
      <c r="J3664">
        <f>VLOOKUP($A3664,CATMUN!$B$2:$G$1123,6,0)</f>
        <v>14</v>
      </c>
      <c r="K3664" s="69">
        <v>4700</v>
      </c>
      <c r="L3664" s="69">
        <v>1777</v>
      </c>
      <c r="M3664" s="271">
        <v>600</v>
      </c>
      <c r="N3664" s="69">
        <v>126.60922986637496</v>
      </c>
      <c r="Q3664">
        <v>0</v>
      </c>
      <c r="R3664">
        <v>1227.00431</v>
      </c>
      <c r="S3664" s="69">
        <v>1227.00431</v>
      </c>
      <c r="V3664" s="51">
        <v>12</v>
      </c>
      <c r="W3664" s="51">
        <v>76</v>
      </c>
      <c r="X3664" s="51">
        <v>339</v>
      </c>
    </row>
    <row r="3665" spans="1:24" x14ac:dyDescent="0.2">
      <c r="A3665">
        <v>25878</v>
      </c>
      <c r="B3665" t="s">
        <v>1660</v>
      </c>
      <c r="C3665" t="s">
        <v>1549</v>
      </c>
      <c r="D3665">
        <v>2019</v>
      </c>
      <c r="E3665" t="str">
        <f t="shared" si="57"/>
        <v>258782019</v>
      </c>
      <c r="F3665">
        <v>13508</v>
      </c>
      <c r="G3665" t="str">
        <f>VLOOKUP($A3665,CATMUN!$B$2:$C$1123,2,0)</f>
        <v>Medio</v>
      </c>
      <c r="H3665" t="str">
        <f>VLOOKUP($A3665,CATMUN!$B$2:$D$1123,3,0)</f>
        <v>Municipios intermedios</v>
      </c>
      <c r="I3665">
        <f>VLOOKUP($A3665,CATMUN!$B$2:$G$1123,4,0)</f>
        <v>0</v>
      </c>
      <c r="J3665">
        <f>VLOOKUP($A3665,CATMUN!$B$2:$G$1123,6,0)</f>
        <v>14</v>
      </c>
      <c r="K3665" s="69">
        <v>960</v>
      </c>
      <c r="L3665" s="69">
        <v>1777</v>
      </c>
      <c r="M3665" s="271">
        <v>0.1</v>
      </c>
      <c r="N3665" s="69">
        <v>126.60922986637496</v>
      </c>
      <c r="Q3665">
        <v>0</v>
      </c>
      <c r="S3665" s="69">
        <v>1227.00431</v>
      </c>
      <c r="T3665">
        <v>0</v>
      </c>
      <c r="V3665" s="51">
        <v>10</v>
      </c>
      <c r="W3665" s="51">
        <v>3</v>
      </c>
      <c r="X3665" s="51">
        <v>506</v>
      </c>
    </row>
    <row r="3666" spans="1:24" x14ac:dyDescent="0.2">
      <c r="A3666">
        <v>25898</v>
      </c>
      <c r="B3666" t="s">
        <v>1662</v>
      </c>
      <c r="C3666" t="s">
        <v>1549</v>
      </c>
      <c r="D3666">
        <v>2019</v>
      </c>
      <c r="E3666" t="str">
        <f t="shared" si="57"/>
        <v>258982019</v>
      </c>
      <c r="F3666">
        <v>4836</v>
      </c>
      <c r="G3666" t="str">
        <f>VLOOKUP($A3666,CATMUN!$B$2:$C$1123,2,0)</f>
        <v>Medio</v>
      </c>
      <c r="H3666" t="str">
        <f>VLOOKUP($A3666,CATMUN!$B$2:$D$1123,3,0)</f>
        <v>Municipios intermedios</v>
      </c>
      <c r="I3666">
        <f>VLOOKUP($A3666,CATMUN!$B$2:$G$1123,4,0)</f>
        <v>0</v>
      </c>
      <c r="J3666">
        <f>VLOOKUP($A3666,CATMUN!$B$2:$G$1123,6,0)</f>
        <v>14</v>
      </c>
      <c r="K3666" s="69">
        <v>573.78641900000002</v>
      </c>
      <c r="L3666" s="69">
        <v>1777</v>
      </c>
      <c r="M3666" s="271">
        <v>9.4954159999999987</v>
      </c>
      <c r="N3666" s="69">
        <v>126.60922986637496</v>
      </c>
      <c r="Q3666">
        <v>0</v>
      </c>
      <c r="S3666" s="69">
        <v>1227.00431</v>
      </c>
      <c r="T3666">
        <v>0</v>
      </c>
      <c r="U3666">
        <v>0.41139999999999999</v>
      </c>
      <c r="V3666" s="51">
        <v>12</v>
      </c>
      <c r="W3666" s="51">
        <v>2</v>
      </c>
      <c r="X3666" s="51">
        <v>339</v>
      </c>
    </row>
    <row r="3667" spans="1:24" x14ac:dyDescent="0.2">
      <c r="A3667">
        <v>27810</v>
      </c>
      <c r="B3667" t="s">
        <v>1693</v>
      </c>
      <c r="C3667" t="s">
        <v>1664</v>
      </c>
      <c r="D3667">
        <v>2019</v>
      </c>
      <c r="E3667" t="str">
        <f t="shared" si="57"/>
        <v>278102019</v>
      </c>
      <c r="F3667">
        <v>6909</v>
      </c>
      <c r="G3667" t="str">
        <f>VLOOKUP($A3667,CATMUN!$B$2:$C$1123,2,0)</f>
        <v>Bajo</v>
      </c>
      <c r="H3667" t="str">
        <f>VLOOKUP($A3667,CATMUN!$B$2:$D$1123,3,0)</f>
        <v>Municipios intermedios</v>
      </c>
      <c r="I3667">
        <f>VLOOKUP($A3667,CATMUN!$B$2:$G$1123,4,0)</f>
        <v>0</v>
      </c>
      <c r="J3667">
        <f>VLOOKUP($A3667,CATMUN!$B$2:$G$1123,6,0)</f>
        <v>14</v>
      </c>
      <c r="K3667" s="69">
        <v>6.3261499999999993</v>
      </c>
      <c r="L3667" s="69">
        <v>1777</v>
      </c>
      <c r="M3667" s="271"/>
      <c r="N3667" s="69">
        <v>126.60922986637496</v>
      </c>
      <c r="Q3667">
        <v>0</v>
      </c>
      <c r="S3667" s="69">
        <v>1227.00431</v>
      </c>
      <c r="T3667">
        <v>0</v>
      </c>
      <c r="V3667" s="51">
        <v>12</v>
      </c>
      <c r="W3667" s="51">
        <v>4</v>
      </c>
      <c r="X3667" s="51">
        <v>339</v>
      </c>
    </row>
    <row r="3668" spans="1:24" x14ac:dyDescent="0.2">
      <c r="A3668">
        <v>41132</v>
      </c>
      <c r="B3668" t="s">
        <v>1702</v>
      </c>
      <c r="C3668" t="s">
        <v>1694</v>
      </c>
      <c r="D3668">
        <v>2019</v>
      </c>
      <c r="E3668" t="str">
        <f t="shared" si="57"/>
        <v>411322019</v>
      </c>
      <c r="F3668">
        <v>31195</v>
      </c>
      <c r="G3668" t="str">
        <f>VLOOKUP($A3668,CATMUN!$B$2:$C$1123,2,0)</f>
        <v>Medio</v>
      </c>
      <c r="H3668" t="str">
        <f>VLOOKUP($A3668,CATMUN!$B$2:$D$1123,3,0)</f>
        <v>Municipios intermedios</v>
      </c>
      <c r="I3668">
        <f>VLOOKUP($A3668,CATMUN!$B$2:$G$1123,4,0)</f>
        <v>0</v>
      </c>
      <c r="J3668">
        <f>VLOOKUP($A3668,CATMUN!$B$2:$G$1123,6,0)</f>
        <v>14</v>
      </c>
      <c r="K3668" s="69">
        <v>1289.470808</v>
      </c>
      <c r="L3668" s="69">
        <v>1777</v>
      </c>
      <c r="M3668" s="271">
        <v>16.513064999999997</v>
      </c>
      <c r="N3668" s="69">
        <v>126.60922986637496</v>
      </c>
      <c r="Q3668">
        <v>0</v>
      </c>
      <c r="S3668" s="69">
        <v>1227.00431</v>
      </c>
      <c r="T3668">
        <v>0</v>
      </c>
      <c r="V3668" s="51">
        <v>12</v>
      </c>
      <c r="W3668" s="51">
        <v>166</v>
      </c>
      <c r="X3668" s="51">
        <v>339</v>
      </c>
    </row>
    <row r="3669" spans="1:24" x14ac:dyDescent="0.2">
      <c r="A3669">
        <v>41298</v>
      </c>
      <c r="B3669" t="s">
        <v>1705</v>
      </c>
      <c r="C3669" t="s">
        <v>1694</v>
      </c>
      <c r="D3669">
        <v>2019</v>
      </c>
      <c r="E3669" t="str">
        <f t="shared" si="57"/>
        <v>412982019</v>
      </c>
      <c r="F3669">
        <v>73292</v>
      </c>
      <c r="G3669" t="str">
        <f>VLOOKUP($A3669,CATMUN!$B$2:$C$1123,2,0)</f>
        <v>Medio</v>
      </c>
      <c r="H3669" t="str">
        <f>VLOOKUP($A3669,CATMUN!$B$2:$D$1123,3,0)</f>
        <v>Municipios intermedios</v>
      </c>
      <c r="I3669">
        <f>VLOOKUP($A3669,CATMUN!$B$2:$G$1123,4,0)</f>
        <v>0</v>
      </c>
      <c r="J3669">
        <f>VLOOKUP($A3669,CATMUN!$B$2:$G$1123,6,0)</f>
        <v>14</v>
      </c>
      <c r="K3669" s="69">
        <v>1726.25036</v>
      </c>
      <c r="L3669" s="69">
        <v>1777</v>
      </c>
      <c r="M3669" s="271">
        <v>15.332656</v>
      </c>
      <c r="N3669" s="69">
        <v>126.60922986637496</v>
      </c>
      <c r="Q3669">
        <v>0</v>
      </c>
      <c r="S3669" s="69">
        <v>1227.00431</v>
      </c>
      <c r="T3669">
        <v>0</v>
      </c>
      <c r="U3669">
        <v>8.0316200000000002</v>
      </c>
      <c r="V3669" s="51">
        <v>12</v>
      </c>
      <c r="W3669" s="51">
        <v>234</v>
      </c>
      <c r="X3669" s="51">
        <v>339</v>
      </c>
    </row>
    <row r="3670" spans="1:24" x14ac:dyDescent="0.2">
      <c r="A3670">
        <v>41306</v>
      </c>
      <c r="B3670" t="s">
        <v>1706</v>
      </c>
      <c r="C3670" t="s">
        <v>1694</v>
      </c>
      <c r="D3670">
        <v>2019</v>
      </c>
      <c r="E3670" t="str">
        <f t="shared" si="57"/>
        <v>413062019</v>
      </c>
      <c r="F3670">
        <v>24634</v>
      </c>
      <c r="G3670" t="str">
        <f>VLOOKUP($A3670,CATMUN!$B$2:$C$1123,2,0)</f>
        <v>Bajo</v>
      </c>
      <c r="H3670" t="str">
        <f>VLOOKUP($A3670,CATMUN!$B$2:$D$1123,3,0)</f>
        <v>Municipios intermedios</v>
      </c>
      <c r="I3670">
        <f>VLOOKUP($A3670,CATMUN!$B$2:$G$1123,4,0)</f>
        <v>0</v>
      </c>
      <c r="J3670">
        <f>VLOOKUP($A3670,CATMUN!$B$2:$G$1123,6,0)</f>
        <v>14</v>
      </c>
      <c r="K3670" s="69">
        <v>716.17459999999994</v>
      </c>
      <c r="L3670" s="69">
        <v>1777</v>
      </c>
      <c r="M3670" s="271">
        <v>21.1</v>
      </c>
      <c r="N3670" s="69">
        <v>126.60922986637496</v>
      </c>
      <c r="S3670" s="69">
        <v>1227.00431</v>
      </c>
      <c r="T3670">
        <v>0</v>
      </c>
      <c r="V3670" s="51">
        <v>12</v>
      </c>
      <c r="W3670" s="51">
        <v>119</v>
      </c>
      <c r="X3670" s="51">
        <v>339</v>
      </c>
    </row>
    <row r="3671" spans="1:24" x14ac:dyDescent="0.2">
      <c r="A3671">
        <v>41548</v>
      </c>
      <c r="B3671" t="s">
        <v>1717</v>
      </c>
      <c r="C3671" t="s">
        <v>1694</v>
      </c>
      <c r="D3671">
        <v>2019</v>
      </c>
      <c r="E3671" t="str">
        <f t="shared" si="57"/>
        <v>415482019</v>
      </c>
      <c r="F3671">
        <v>13851</v>
      </c>
      <c r="G3671" t="str">
        <f>VLOOKUP($A3671,CATMUN!$B$2:$C$1123,2,0)</f>
        <v>Medio</v>
      </c>
      <c r="H3671" t="str">
        <f>VLOOKUP($A3671,CATMUN!$B$2:$D$1123,3,0)</f>
        <v>Municipios intermedios</v>
      </c>
      <c r="I3671">
        <f>VLOOKUP($A3671,CATMUN!$B$2:$G$1123,4,0)</f>
        <v>0</v>
      </c>
      <c r="J3671">
        <f>VLOOKUP($A3671,CATMUN!$B$2:$G$1123,6,0)</f>
        <v>14</v>
      </c>
      <c r="K3671" s="69">
        <v>220</v>
      </c>
      <c r="L3671" s="69">
        <v>1777</v>
      </c>
      <c r="M3671" s="271">
        <v>2</v>
      </c>
      <c r="N3671" s="69">
        <v>126.60922986637496</v>
      </c>
      <c r="Q3671">
        <v>0</v>
      </c>
      <c r="R3671">
        <v>0.1</v>
      </c>
      <c r="S3671" s="69">
        <v>1227.00431</v>
      </c>
      <c r="T3671">
        <v>0</v>
      </c>
      <c r="V3671" s="51">
        <v>12</v>
      </c>
      <c r="W3671" s="51">
        <v>10</v>
      </c>
      <c r="X3671" s="51">
        <v>339</v>
      </c>
    </row>
    <row r="3672" spans="1:24" x14ac:dyDescent="0.2">
      <c r="A3672">
        <v>41807</v>
      </c>
      <c r="B3672" t="s">
        <v>1727</v>
      </c>
      <c r="C3672" t="s">
        <v>1694</v>
      </c>
      <c r="D3672">
        <v>2019</v>
      </c>
      <c r="E3672" t="str">
        <f t="shared" si="57"/>
        <v>418072019</v>
      </c>
      <c r="F3672">
        <v>21921</v>
      </c>
      <c r="G3672" t="str">
        <f>VLOOKUP($A3672,CATMUN!$B$2:$C$1123,2,0)</f>
        <v>Medio</v>
      </c>
      <c r="H3672" t="str">
        <f>VLOOKUP($A3672,CATMUN!$B$2:$D$1123,3,0)</f>
        <v>Municipios intermedios</v>
      </c>
      <c r="I3672">
        <f>VLOOKUP($A3672,CATMUN!$B$2:$G$1123,4,0)</f>
        <v>0</v>
      </c>
      <c r="J3672">
        <f>VLOOKUP($A3672,CATMUN!$B$2:$G$1123,6,0)</f>
        <v>14</v>
      </c>
      <c r="K3672" s="69">
        <v>460</v>
      </c>
      <c r="L3672" s="69">
        <v>1777</v>
      </c>
      <c r="M3672" s="271">
        <v>7</v>
      </c>
      <c r="N3672" s="69">
        <v>126.60922986637496</v>
      </c>
      <c r="Q3672">
        <v>0</v>
      </c>
      <c r="S3672" s="69">
        <v>1227.00431</v>
      </c>
      <c r="T3672">
        <v>0</v>
      </c>
      <c r="V3672" s="51">
        <v>12</v>
      </c>
      <c r="W3672" s="51">
        <v>22</v>
      </c>
      <c r="X3672" s="51">
        <v>339</v>
      </c>
    </row>
    <row r="3673" spans="1:24" x14ac:dyDescent="0.2">
      <c r="A3673">
        <v>44098</v>
      </c>
      <c r="B3673" t="s">
        <v>1734</v>
      </c>
      <c r="C3673" t="s">
        <v>1730</v>
      </c>
      <c r="D3673">
        <v>2019</v>
      </c>
      <c r="E3673" t="str">
        <f t="shared" si="57"/>
        <v>440982019</v>
      </c>
      <c r="F3673">
        <v>13706</v>
      </c>
      <c r="G3673" t="str">
        <f>VLOOKUP($A3673,CATMUN!$B$2:$C$1123,2,0)</f>
        <v>Medio</v>
      </c>
      <c r="H3673" t="str">
        <f>VLOOKUP($A3673,CATMUN!$B$2:$D$1123,3,0)</f>
        <v>Municipios intermedios</v>
      </c>
      <c r="I3673">
        <f>VLOOKUP($A3673,CATMUN!$B$2:$G$1123,4,0)</f>
        <v>0</v>
      </c>
      <c r="J3673">
        <f>VLOOKUP($A3673,CATMUN!$B$2:$G$1123,6,0)</f>
        <v>14</v>
      </c>
      <c r="K3673" s="69">
        <v>168</v>
      </c>
      <c r="L3673" s="69">
        <v>1777</v>
      </c>
      <c r="M3673" s="271">
        <v>50</v>
      </c>
      <c r="N3673" s="69">
        <v>126.60922986637496</v>
      </c>
      <c r="Q3673">
        <v>0</v>
      </c>
      <c r="S3673" s="69">
        <v>1227.00431</v>
      </c>
      <c r="T3673">
        <v>0</v>
      </c>
      <c r="V3673" s="51">
        <v>12</v>
      </c>
      <c r="W3673" s="51">
        <v>0</v>
      </c>
      <c r="X3673" s="51">
        <v>339</v>
      </c>
    </row>
    <row r="3674" spans="1:24" x14ac:dyDescent="0.2">
      <c r="A3674">
        <v>44279</v>
      </c>
      <c r="B3674" t="s">
        <v>1736</v>
      </c>
      <c r="C3674" t="s">
        <v>1730</v>
      </c>
      <c r="D3674">
        <v>2019</v>
      </c>
      <c r="E3674" t="str">
        <f t="shared" si="57"/>
        <v>442792019</v>
      </c>
      <c r="F3674">
        <v>43728</v>
      </c>
      <c r="G3674" t="str">
        <f>VLOOKUP($A3674,CATMUN!$B$2:$C$1123,2,0)</f>
        <v>Medio</v>
      </c>
      <c r="H3674" t="str">
        <f>VLOOKUP($A3674,CATMUN!$B$2:$D$1123,3,0)</f>
        <v>Municipios intermedios</v>
      </c>
      <c r="I3674">
        <f>VLOOKUP($A3674,CATMUN!$B$2:$G$1123,4,0)</f>
        <v>0</v>
      </c>
      <c r="J3674">
        <f>VLOOKUP($A3674,CATMUN!$B$2:$G$1123,6,0)</f>
        <v>14</v>
      </c>
      <c r="K3674" s="69">
        <v>750</v>
      </c>
      <c r="L3674" s="69">
        <v>1777</v>
      </c>
      <c r="M3674" s="271">
        <v>32</v>
      </c>
      <c r="N3674" s="69">
        <v>126.60922986637496</v>
      </c>
      <c r="O3674" s="69">
        <v>1E-3</v>
      </c>
      <c r="S3674" s="69">
        <v>1227.00431</v>
      </c>
      <c r="T3674">
        <v>0</v>
      </c>
      <c r="V3674" s="51">
        <v>3</v>
      </c>
      <c r="W3674" s="51">
        <v>52</v>
      </c>
      <c r="X3674" s="51">
        <v>114</v>
      </c>
    </row>
    <row r="3675" spans="1:24" x14ac:dyDescent="0.2">
      <c r="A3675">
        <v>44378</v>
      </c>
      <c r="B3675" t="s">
        <v>1737</v>
      </c>
      <c r="C3675" t="s">
        <v>1730</v>
      </c>
      <c r="D3675">
        <v>2019</v>
      </c>
      <c r="E3675" t="str">
        <f t="shared" si="57"/>
        <v>443782019</v>
      </c>
      <c r="F3675">
        <v>21151</v>
      </c>
      <c r="G3675" t="str">
        <f>VLOOKUP($A3675,CATMUN!$B$2:$C$1123,2,0)</f>
        <v>Medio</v>
      </c>
      <c r="H3675" t="str">
        <f>VLOOKUP($A3675,CATMUN!$B$2:$D$1123,3,0)</f>
        <v>Municipios intermedios</v>
      </c>
      <c r="I3675">
        <f>VLOOKUP($A3675,CATMUN!$B$2:$G$1123,4,0)</f>
        <v>0</v>
      </c>
      <c r="J3675">
        <f>VLOOKUP($A3675,CATMUN!$B$2:$G$1123,6,0)</f>
        <v>14</v>
      </c>
      <c r="K3675" s="69">
        <v>563</v>
      </c>
      <c r="L3675" s="69">
        <v>1777</v>
      </c>
      <c r="M3675" s="271">
        <v>4</v>
      </c>
      <c r="N3675" s="69">
        <v>126.60922986637496</v>
      </c>
      <c r="S3675" s="69">
        <v>1227.00431</v>
      </c>
      <c r="T3675">
        <v>0</v>
      </c>
      <c r="V3675" s="51">
        <v>3</v>
      </c>
      <c r="W3675" s="51">
        <v>39</v>
      </c>
      <c r="X3675" s="51">
        <v>114</v>
      </c>
    </row>
    <row r="3676" spans="1:24" x14ac:dyDescent="0.2">
      <c r="A3676">
        <v>44560</v>
      </c>
      <c r="B3676" t="s">
        <v>1740</v>
      </c>
      <c r="C3676" t="s">
        <v>1730</v>
      </c>
      <c r="D3676">
        <v>2019</v>
      </c>
      <c r="E3676" t="str">
        <f t="shared" si="57"/>
        <v>445602019</v>
      </c>
      <c r="F3676">
        <v>88881</v>
      </c>
      <c r="G3676" t="str">
        <f>VLOOKUP($A3676,CATMUN!$B$2:$C$1123,2,0)</f>
        <v>Medio</v>
      </c>
      <c r="H3676" t="str">
        <f>VLOOKUP($A3676,CATMUN!$B$2:$D$1123,3,0)</f>
        <v>Municipios intermedios</v>
      </c>
      <c r="I3676">
        <f>VLOOKUP($A3676,CATMUN!$B$2:$G$1123,4,0)</f>
        <v>0</v>
      </c>
      <c r="J3676">
        <f>VLOOKUP($A3676,CATMUN!$B$2:$G$1123,6,0)</f>
        <v>14</v>
      </c>
      <c r="K3676" s="69">
        <v>1073.1113270000001</v>
      </c>
      <c r="L3676" s="69">
        <v>1777</v>
      </c>
      <c r="M3676" s="271">
        <v>9.3330000000000002</v>
      </c>
      <c r="N3676" s="69">
        <v>126.60922986637496</v>
      </c>
      <c r="Q3676">
        <v>0</v>
      </c>
      <c r="S3676" s="69">
        <v>1227.00431</v>
      </c>
      <c r="T3676">
        <v>0</v>
      </c>
      <c r="V3676" s="51">
        <v>12</v>
      </c>
      <c r="W3676" s="51">
        <v>12</v>
      </c>
      <c r="X3676" s="51">
        <v>339</v>
      </c>
    </row>
    <row r="3677" spans="1:24" x14ac:dyDescent="0.2">
      <c r="A3677">
        <v>44855</v>
      </c>
      <c r="B3677" t="s">
        <v>1743</v>
      </c>
      <c r="C3677" t="s">
        <v>1730</v>
      </c>
      <c r="D3677">
        <v>2019</v>
      </c>
      <c r="E3677" t="str">
        <f t="shared" si="57"/>
        <v>448552019</v>
      </c>
      <c r="F3677">
        <v>11114</v>
      </c>
      <c r="G3677" t="str">
        <f>VLOOKUP($A3677,CATMUN!$B$2:$C$1123,2,0)</f>
        <v>Bajo</v>
      </c>
      <c r="H3677" t="str">
        <f>VLOOKUP($A3677,CATMUN!$B$2:$D$1123,3,0)</f>
        <v>Municipios intermedios</v>
      </c>
      <c r="I3677">
        <f>VLOOKUP($A3677,CATMUN!$B$2:$G$1123,4,0)</f>
        <v>0</v>
      </c>
      <c r="J3677">
        <f>VLOOKUP($A3677,CATMUN!$B$2:$G$1123,6,0)</f>
        <v>14</v>
      </c>
      <c r="K3677" s="69">
        <v>50</v>
      </c>
      <c r="L3677" s="69">
        <v>1777</v>
      </c>
      <c r="M3677" s="271">
        <v>3</v>
      </c>
      <c r="N3677" s="69">
        <v>126.60922986637496</v>
      </c>
      <c r="O3677" s="69">
        <v>1E-3</v>
      </c>
      <c r="Q3677">
        <v>0</v>
      </c>
      <c r="S3677" s="69">
        <v>1227.00431</v>
      </c>
      <c r="T3677">
        <v>0</v>
      </c>
      <c r="V3677" s="51">
        <v>12</v>
      </c>
      <c r="W3677" s="51">
        <v>0</v>
      </c>
      <c r="X3677" s="51">
        <v>339</v>
      </c>
    </row>
    <row r="3678" spans="1:24" x14ac:dyDescent="0.2">
      <c r="A3678">
        <v>44874</v>
      </c>
      <c r="B3678" t="s">
        <v>1287</v>
      </c>
      <c r="C3678" t="s">
        <v>1730</v>
      </c>
      <c r="D3678">
        <v>2019</v>
      </c>
      <c r="E3678" t="str">
        <f t="shared" si="57"/>
        <v>448742019</v>
      </c>
      <c r="F3678">
        <v>28816</v>
      </c>
      <c r="G3678" t="str">
        <f>VLOOKUP($A3678,CATMUN!$B$2:$C$1123,2,0)</f>
        <v>Medio</v>
      </c>
      <c r="H3678" t="str">
        <f>VLOOKUP($A3678,CATMUN!$B$2:$D$1123,3,0)</f>
        <v>Municipios intermedios</v>
      </c>
      <c r="I3678">
        <f>VLOOKUP($A3678,CATMUN!$B$2:$G$1123,4,0)</f>
        <v>0</v>
      </c>
      <c r="J3678">
        <f>VLOOKUP($A3678,CATMUN!$B$2:$G$1123,6,0)</f>
        <v>14</v>
      </c>
      <c r="K3678" s="69">
        <v>300</v>
      </c>
      <c r="L3678" s="69">
        <v>1777</v>
      </c>
      <c r="M3678" s="271">
        <v>1E-3</v>
      </c>
      <c r="N3678" s="69">
        <v>126.60922986637496</v>
      </c>
      <c r="O3678" s="69">
        <v>1E-3</v>
      </c>
      <c r="Q3678">
        <v>0</v>
      </c>
      <c r="S3678" s="69">
        <v>1227.00431</v>
      </c>
      <c r="T3678">
        <v>0</v>
      </c>
      <c r="V3678" s="51">
        <v>12</v>
      </c>
      <c r="W3678" s="51">
        <v>34</v>
      </c>
      <c r="X3678" s="51">
        <v>339</v>
      </c>
    </row>
    <row r="3679" spans="1:24" x14ac:dyDescent="0.2">
      <c r="A3679">
        <v>47053</v>
      </c>
      <c r="B3679" t="s">
        <v>1747</v>
      </c>
      <c r="C3679" t="s">
        <v>1744</v>
      </c>
      <c r="D3679">
        <v>2019</v>
      </c>
      <c r="E3679" t="str">
        <f t="shared" si="57"/>
        <v>470532019</v>
      </c>
      <c r="F3679">
        <v>40726</v>
      </c>
      <c r="G3679" t="str">
        <f>VLOOKUP($A3679,CATMUN!$B$2:$C$1123,2,0)</f>
        <v>Bajo</v>
      </c>
      <c r="H3679" t="str">
        <f>VLOOKUP($A3679,CATMUN!$B$2:$D$1123,3,0)</f>
        <v>Municipios intermedios</v>
      </c>
      <c r="I3679">
        <f>VLOOKUP($A3679,CATMUN!$B$2:$G$1123,4,0)</f>
        <v>0</v>
      </c>
      <c r="J3679">
        <f>VLOOKUP($A3679,CATMUN!$B$2:$G$1123,6,0)</f>
        <v>14</v>
      </c>
      <c r="K3679" s="69">
        <v>300</v>
      </c>
      <c r="L3679" s="69">
        <v>1777</v>
      </c>
      <c r="M3679" s="271">
        <v>2</v>
      </c>
      <c r="N3679" s="69">
        <v>126.60922986637496</v>
      </c>
      <c r="Q3679">
        <v>0</v>
      </c>
      <c r="S3679" s="69">
        <v>1227.00431</v>
      </c>
      <c r="T3679">
        <v>0</v>
      </c>
      <c r="V3679" s="51">
        <v>12</v>
      </c>
      <c r="W3679" s="51">
        <v>58</v>
      </c>
      <c r="X3679" s="51">
        <v>339</v>
      </c>
    </row>
    <row r="3680" spans="1:24" x14ac:dyDescent="0.2">
      <c r="A3680">
        <v>47205</v>
      </c>
      <c r="B3680" t="s">
        <v>1752</v>
      </c>
      <c r="C3680" t="s">
        <v>1744</v>
      </c>
      <c r="D3680">
        <v>2019</v>
      </c>
      <c r="E3680" t="str">
        <f t="shared" si="57"/>
        <v>472052019</v>
      </c>
      <c r="F3680">
        <v>10908</v>
      </c>
      <c r="G3680" t="str">
        <f>VLOOKUP($A3680,CATMUN!$B$2:$C$1123,2,0)</f>
        <v>Bajo</v>
      </c>
      <c r="H3680" t="str">
        <f>VLOOKUP($A3680,CATMUN!$B$2:$D$1123,3,0)</f>
        <v>Municipios intermedios</v>
      </c>
      <c r="I3680">
        <f>VLOOKUP($A3680,CATMUN!$B$2:$G$1123,4,0)</f>
        <v>0</v>
      </c>
      <c r="J3680">
        <f>VLOOKUP($A3680,CATMUN!$B$2:$G$1123,6,0)</f>
        <v>14</v>
      </c>
      <c r="K3680" s="69">
        <v>10</v>
      </c>
      <c r="L3680" s="69">
        <v>1777</v>
      </c>
      <c r="M3680" s="271">
        <v>0.1</v>
      </c>
      <c r="N3680" s="69">
        <v>126.60922986637496</v>
      </c>
      <c r="Q3680">
        <v>0</v>
      </c>
      <c r="S3680" s="69">
        <v>1227.00431</v>
      </c>
      <c r="T3680">
        <v>0</v>
      </c>
      <c r="V3680" s="51">
        <v>12</v>
      </c>
      <c r="W3680" s="51" t="e">
        <v>#N/A</v>
      </c>
      <c r="X3680" s="51" t="e">
        <v>#N/A</v>
      </c>
    </row>
    <row r="3681" spans="1:24" x14ac:dyDescent="0.2">
      <c r="A3681">
        <v>47245</v>
      </c>
      <c r="B3681" t="s">
        <v>1753</v>
      </c>
      <c r="C3681" t="s">
        <v>1744</v>
      </c>
      <c r="D3681">
        <v>2019</v>
      </c>
      <c r="E3681" t="str">
        <f t="shared" si="57"/>
        <v>472452019</v>
      </c>
      <c r="F3681">
        <v>67811</v>
      </c>
      <c r="G3681" t="str">
        <f>VLOOKUP($A3681,CATMUN!$B$2:$C$1123,2,0)</f>
        <v>Bajo</v>
      </c>
      <c r="H3681" t="str">
        <f>VLOOKUP($A3681,CATMUN!$B$2:$D$1123,3,0)</f>
        <v>Municipios intermedios</v>
      </c>
      <c r="I3681">
        <f>VLOOKUP($A3681,CATMUN!$B$2:$G$1123,4,0)</f>
        <v>0</v>
      </c>
      <c r="J3681">
        <f>VLOOKUP($A3681,CATMUN!$B$2:$G$1123,6,0)</f>
        <v>14</v>
      </c>
      <c r="K3681" s="69">
        <v>1017.73721</v>
      </c>
      <c r="L3681" s="69">
        <v>1777</v>
      </c>
      <c r="M3681" s="271"/>
      <c r="N3681" s="69">
        <v>126.60922986637496</v>
      </c>
      <c r="Q3681">
        <v>0</v>
      </c>
      <c r="S3681" s="69">
        <v>1227.00431</v>
      </c>
      <c r="T3681">
        <v>0</v>
      </c>
      <c r="V3681" s="51">
        <v>10</v>
      </c>
      <c r="W3681" s="51">
        <v>83</v>
      </c>
      <c r="X3681" s="51">
        <v>506</v>
      </c>
    </row>
    <row r="3682" spans="1:24" x14ac:dyDescent="0.2">
      <c r="A3682">
        <v>47268</v>
      </c>
      <c r="B3682" t="s">
        <v>1755</v>
      </c>
      <c r="C3682" t="s">
        <v>1744</v>
      </c>
      <c r="D3682">
        <v>2019</v>
      </c>
      <c r="E3682" t="str">
        <f t="shared" si="57"/>
        <v>472682019</v>
      </c>
      <c r="F3682">
        <v>20455</v>
      </c>
      <c r="G3682" t="str">
        <f>VLOOKUP($A3682,CATMUN!$B$2:$C$1123,2,0)</f>
        <v>Medio</v>
      </c>
      <c r="H3682" t="str">
        <f>VLOOKUP($A3682,CATMUN!$B$2:$D$1123,3,0)</f>
        <v>Municipios intermedios</v>
      </c>
      <c r="I3682">
        <f>VLOOKUP($A3682,CATMUN!$B$2:$G$1123,4,0)</f>
        <v>0</v>
      </c>
      <c r="J3682">
        <f>VLOOKUP($A3682,CATMUN!$B$2:$G$1123,6,0)</f>
        <v>14</v>
      </c>
      <c r="K3682" s="69">
        <v>145.600551</v>
      </c>
      <c r="L3682" s="69">
        <v>1777</v>
      </c>
      <c r="M3682" s="271"/>
      <c r="N3682" s="69">
        <v>126.60922986637496</v>
      </c>
      <c r="Q3682">
        <v>0</v>
      </c>
      <c r="S3682" s="69">
        <v>1227.00431</v>
      </c>
      <c r="T3682">
        <v>0</v>
      </c>
      <c r="V3682" s="51">
        <v>12</v>
      </c>
      <c r="W3682" s="51">
        <v>27</v>
      </c>
      <c r="X3682" s="51">
        <v>339</v>
      </c>
    </row>
    <row r="3683" spans="1:24" x14ac:dyDescent="0.2">
      <c r="A3683">
        <v>47288</v>
      </c>
      <c r="B3683" t="s">
        <v>1756</v>
      </c>
      <c r="C3683" t="s">
        <v>1744</v>
      </c>
      <c r="D3683">
        <v>2019</v>
      </c>
      <c r="E3683" t="str">
        <f t="shared" si="57"/>
        <v>472882019</v>
      </c>
      <c r="F3683">
        <v>68681</v>
      </c>
      <c r="G3683" t="str">
        <f>VLOOKUP($A3683,CATMUN!$B$2:$C$1123,2,0)</f>
        <v>Medio</v>
      </c>
      <c r="H3683" t="str">
        <f>VLOOKUP($A3683,CATMUN!$B$2:$D$1123,3,0)</f>
        <v>Municipios intermedios</v>
      </c>
      <c r="I3683">
        <f>VLOOKUP($A3683,CATMUN!$B$2:$G$1123,4,0)</f>
        <v>0</v>
      </c>
      <c r="J3683">
        <f>VLOOKUP($A3683,CATMUN!$B$2:$G$1123,6,0)</f>
        <v>14</v>
      </c>
      <c r="K3683" s="69">
        <v>523.80713900000001</v>
      </c>
      <c r="L3683" s="69">
        <v>1777</v>
      </c>
      <c r="M3683" s="271"/>
      <c r="N3683" s="69">
        <v>126.60922986637496</v>
      </c>
      <c r="Q3683">
        <v>0</v>
      </c>
      <c r="S3683" s="69">
        <v>1227.00431</v>
      </c>
      <c r="T3683">
        <v>0</v>
      </c>
      <c r="V3683" s="51">
        <v>12</v>
      </c>
      <c r="W3683" s="51">
        <v>125</v>
      </c>
      <c r="X3683" s="51">
        <v>339</v>
      </c>
    </row>
    <row r="3684" spans="1:24" x14ac:dyDescent="0.2">
      <c r="A3684">
        <v>47555</v>
      </c>
      <c r="B3684" t="s">
        <v>1762</v>
      </c>
      <c r="C3684" t="s">
        <v>1744</v>
      </c>
      <c r="D3684">
        <v>2019</v>
      </c>
      <c r="E3684" t="str">
        <f t="shared" si="57"/>
        <v>475552019</v>
      </c>
      <c r="F3684">
        <v>63026</v>
      </c>
      <c r="G3684" t="str">
        <f>VLOOKUP($A3684,CATMUN!$B$2:$C$1123,2,0)</f>
        <v>Medio</v>
      </c>
      <c r="H3684" t="str">
        <f>VLOOKUP($A3684,CATMUN!$B$2:$D$1123,3,0)</f>
        <v>Municipios intermedios</v>
      </c>
      <c r="I3684">
        <f>VLOOKUP($A3684,CATMUN!$B$2:$G$1123,4,0)</f>
        <v>0</v>
      </c>
      <c r="J3684">
        <f>VLOOKUP($A3684,CATMUN!$B$2:$G$1123,6,0)</f>
        <v>14</v>
      </c>
      <c r="K3684" s="69">
        <v>926.88577199999997</v>
      </c>
      <c r="L3684" s="69">
        <v>1777</v>
      </c>
      <c r="M3684" s="271">
        <v>10.351493</v>
      </c>
      <c r="N3684" s="69">
        <v>126.60922986637496</v>
      </c>
      <c r="Q3684">
        <v>0</v>
      </c>
      <c r="S3684" s="69">
        <v>1227.00431</v>
      </c>
      <c r="T3684">
        <v>0</v>
      </c>
      <c r="V3684" s="51">
        <v>10</v>
      </c>
      <c r="W3684" s="51">
        <v>79</v>
      </c>
      <c r="X3684" s="51">
        <v>506</v>
      </c>
    </row>
    <row r="3685" spans="1:24" x14ac:dyDescent="0.2">
      <c r="A3685">
        <v>47745</v>
      </c>
      <c r="B3685" t="s">
        <v>1770</v>
      </c>
      <c r="C3685" t="s">
        <v>1744</v>
      </c>
      <c r="D3685">
        <v>2019</v>
      </c>
      <c r="E3685" t="str">
        <f t="shared" si="57"/>
        <v>477452019</v>
      </c>
      <c r="F3685">
        <v>28254</v>
      </c>
      <c r="G3685" t="str">
        <f>VLOOKUP($A3685,CATMUN!$B$2:$C$1123,2,0)</f>
        <v>Bajo</v>
      </c>
      <c r="H3685" t="str">
        <f>VLOOKUP($A3685,CATMUN!$B$2:$D$1123,3,0)</f>
        <v>Otros Sistemas de Ciudades</v>
      </c>
      <c r="I3685">
        <f>VLOOKUP($A3685,CATMUN!$B$2:$G$1123,4,0)</f>
        <v>0</v>
      </c>
      <c r="J3685">
        <f>VLOOKUP($A3685,CATMUN!$B$2:$G$1123,6,0)</f>
        <v>14</v>
      </c>
      <c r="K3685" s="69">
        <v>116</v>
      </c>
      <c r="L3685" s="69">
        <v>1777</v>
      </c>
      <c r="M3685" s="271">
        <v>1</v>
      </c>
      <c r="N3685" s="69">
        <v>553.9857883333334</v>
      </c>
      <c r="Q3685">
        <v>0</v>
      </c>
      <c r="S3685" s="69">
        <v>2060</v>
      </c>
      <c r="T3685">
        <v>0</v>
      </c>
      <c r="V3685" s="51">
        <v>52</v>
      </c>
      <c r="W3685" s="51">
        <v>127</v>
      </c>
      <c r="X3685" s="51">
        <v>339</v>
      </c>
    </row>
    <row r="3686" spans="1:24" x14ac:dyDescent="0.2">
      <c r="A3686">
        <v>47980</v>
      </c>
      <c r="B3686" t="s">
        <v>1773</v>
      </c>
      <c r="C3686" t="s">
        <v>1744</v>
      </c>
      <c r="D3686">
        <v>2019</v>
      </c>
      <c r="E3686" t="str">
        <f t="shared" si="57"/>
        <v>479802019</v>
      </c>
      <c r="F3686">
        <v>71578</v>
      </c>
      <c r="G3686" t="str">
        <f>VLOOKUP($A3686,CATMUN!$B$2:$C$1123,2,0)</f>
        <v>Bajo</v>
      </c>
      <c r="H3686" t="str">
        <f>VLOOKUP($A3686,CATMUN!$B$2:$D$1123,3,0)</f>
        <v>Municipios intermedios</v>
      </c>
      <c r="I3686">
        <f>VLOOKUP($A3686,CATMUN!$B$2:$G$1123,4,0)</f>
        <v>0</v>
      </c>
      <c r="J3686">
        <f>VLOOKUP($A3686,CATMUN!$B$2:$G$1123,6,0)</f>
        <v>14</v>
      </c>
      <c r="K3686" s="69">
        <v>968.09985600000005</v>
      </c>
      <c r="L3686" s="69">
        <v>1777</v>
      </c>
      <c r="M3686" s="271"/>
      <c r="N3686" s="69">
        <v>126.60922986637496</v>
      </c>
      <c r="Q3686">
        <v>0</v>
      </c>
      <c r="S3686" s="69">
        <v>1227.00431</v>
      </c>
      <c r="T3686">
        <v>0</v>
      </c>
      <c r="V3686" s="51">
        <v>12</v>
      </c>
      <c r="W3686" s="51">
        <v>168</v>
      </c>
      <c r="X3686" s="51">
        <v>339</v>
      </c>
    </row>
    <row r="3687" spans="1:24" x14ac:dyDescent="0.2">
      <c r="A3687">
        <v>50006</v>
      </c>
      <c r="B3687" t="s">
        <v>1776</v>
      </c>
      <c r="C3687" t="s">
        <v>1774</v>
      </c>
      <c r="D3687">
        <v>2019</v>
      </c>
      <c r="E3687" t="str">
        <f t="shared" si="57"/>
        <v>500062019</v>
      </c>
      <c r="F3687">
        <v>90124</v>
      </c>
      <c r="G3687" t="str">
        <f>VLOOKUP($A3687,CATMUN!$B$2:$C$1123,2,0)</f>
        <v>Alto</v>
      </c>
      <c r="H3687" t="str">
        <f>VLOOKUP($A3687,CATMUN!$B$2:$D$1123,3,0)</f>
        <v>Municipios intermedios</v>
      </c>
      <c r="I3687">
        <f>VLOOKUP($A3687,CATMUN!$B$2:$G$1123,4,0)</f>
        <v>0</v>
      </c>
      <c r="J3687">
        <f>VLOOKUP($A3687,CATMUN!$B$2:$G$1123,6,0)</f>
        <v>14</v>
      </c>
      <c r="K3687" s="69">
        <v>11728.933999999999</v>
      </c>
      <c r="L3687" s="69">
        <v>1777</v>
      </c>
      <c r="M3687" s="271">
        <v>307.46699999999998</v>
      </c>
      <c r="N3687" s="69">
        <v>126.60922986637496</v>
      </c>
      <c r="Q3687">
        <v>0</v>
      </c>
      <c r="S3687" s="69">
        <v>1227.00431</v>
      </c>
      <c r="T3687">
        <v>0</v>
      </c>
      <c r="V3687" s="51">
        <v>10</v>
      </c>
      <c r="W3687" s="51">
        <v>1138</v>
      </c>
      <c r="X3687" s="51">
        <v>506</v>
      </c>
    </row>
    <row r="3688" spans="1:24" x14ac:dyDescent="0.2">
      <c r="A3688">
        <v>50313</v>
      </c>
      <c r="B3688" t="s">
        <v>1585</v>
      </c>
      <c r="C3688" t="s">
        <v>1774</v>
      </c>
      <c r="D3688">
        <v>2019</v>
      </c>
      <c r="E3688" t="str">
        <f t="shared" si="57"/>
        <v>503132019</v>
      </c>
      <c r="F3688">
        <v>69770</v>
      </c>
      <c r="G3688" t="str">
        <f>VLOOKUP($A3688,CATMUN!$B$2:$C$1123,2,0)</f>
        <v>Medio</v>
      </c>
      <c r="H3688" t="str">
        <f>VLOOKUP($A3688,CATMUN!$B$2:$D$1123,3,0)</f>
        <v>Municipios intermedios</v>
      </c>
      <c r="I3688">
        <f>VLOOKUP($A3688,CATMUN!$B$2:$G$1123,4,0)</f>
        <v>0</v>
      </c>
      <c r="J3688">
        <f>VLOOKUP($A3688,CATMUN!$B$2:$G$1123,6,0)</f>
        <v>14</v>
      </c>
      <c r="K3688" s="69">
        <v>3373.4430339999999</v>
      </c>
      <c r="L3688" s="69">
        <v>1777</v>
      </c>
      <c r="M3688" s="271">
        <v>400</v>
      </c>
      <c r="N3688" s="69">
        <v>126.60922986637496</v>
      </c>
      <c r="O3688" s="69">
        <v>0</v>
      </c>
      <c r="Q3688">
        <v>0</v>
      </c>
      <c r="R3688">
        <v>0</v>
      </c>
      <c r="S3688" s="69">
        <v>1227.00431</v>
      </c>
      <c r="V3688" s="51">
        <v>12</v>
      </c>
      <c r="W3688" s="51">
        <v>305</v>
      </c>
      <c r="X3688" s="51">
        <v>339</v>
      </c>
    </row>
    <row r="3689" spans="1:24" x14ac:dyDescent="0.2">
      <c r="A3689">
        <v>50606</v>
      </c>
      <c r="B3689" t="s">
        <v>1795</v>
      </c>
      <c r="C3689" t="s">
        <v>1774</v>
      </c>
      <c r="D3689">
        <v>2019</v>
      </c>
      <c r="E3689" t="str">
        <f t="shared" si="57"/>
        <v>506062019</v>
      </c>
      <c r="F3689">
        <v>18474</v>
      </c>
      <c r="G3689" t="str">
        <f>VLOOKUP($A3689,CATMUN!$B$2:$C$1123,2,0)</f>
        <v>Alto</v>
      </c>
      <c r="H3689" t="str">
        <f>VLOOKUP($A3689,CATMUN!$B$2:$D$1123,3,0)</f>
        <v>Otros Sistemas de Ciudades</v>
      </c>
      <c r="I3689">
        <f>VLOOKUP($A3689,CATMUN!$B$2:$G$1123,4,0)</f>
        <v>0</v>
      </c>
      <c r="J3689">
        <f>VLOOKUP($A3689,CATMUN!$B$2:$G$1123,6,0)</f>
        <v>14</v>
      </c>
      <c r="K3689" s="69">
        <v>3580</v>
      </c>
      <c r="L3689" s="69">
        <v>1777</v>
      </c>
      <c r="M3689" s="271">
        <v>1850</v>
      </c>
      <c r="N3689" s="69">
        <v>553.9857883333334</v>
      </c>
      <c r="O3689" s="69">
        <v>9.9999999999999995E-7</v>
      </c>
      <c r="Q3689">
        <v>0</v>
      </c>
      <c r="R3689">
        <v>9.9999999999999995E-7</v>
      </c>
      <c r="S3689" s="69">
        <v>2060</v>
      </c>
      <c r="T3689">
        <v>0</v>
      </c>
      <c r="V3689" s="51">
        <v>52</v>
      </c>
      <c r="W3689" s="51">
        <v>35</v>
      </c>
      <c r="X3689" s="51">
        <v>339</v>
      </c>
    </row>
    <row r="3690" spans="1:24" x14ac:dyDescent="0.2">
      <c r="A3690">
        <v>52019</v>
      </c>
      <c r="B3690" t="s">
        <v>1551</v>
      </c>
      <c r="C3690" t="s">
        <v>1606</v>
      </c>
      <c r="D3690">
        <v>2019</v>
      </c>
      <c r="E3690" t="str">
        <f t="shared" si="57"/>
        <v>520192019</v>
      </c>
      <c r="F3690">
        <v>9443</v>
      </c>
      <c r="G3690" t="str">
        <f>VLOOKUP($A3690,CATMUN!$B$2:$C$1123,2,0)</f>
        <v>Bajo</v>
      </c>
      <c r="H3690" t="str">
        <f>VLOOKUP($A3690,CATMUN!$B$2:$D$1123,3,0)</f>
        <v>Municipios intermedios</v>
      </c>
      <c r="I3690">
        <f>VLOOKUP($A3690,CATMUN!$B$2:$G$1123,4,0)</f>
        <v>0</v>
      </c>
      <c r="J3690">
        <f>VLOOKUP($A3690,CATMUN!$B$2:$G$1123,6,0)</f>
        <v>14</v>
      </c>
      <c r="K3690" s="69">
        <v>100</v>
      </c>
      <c r="L3690" s="69">
        <v>1777</v>
      </c>
      <c r="M3690" s="271">
        <v>2</v>
      </c>
      <c r="N3690" s="69">
        <v>126.60922986637496</v>
      </c>
      <c r="O3690" s="69">
        <v>1E-3</v>
      </c>
      <c r="Q3690">
        <v>0</v>
      </c>
      <c r="S3690" s="69">
        <v>1227.00431</v>
      </c>
      <c r="T3690">
        <v>0</v>
      </c>
      <c r="U3690">
        <v>0.99199999999999999</v>
      </c>
      <c r="V3690" s="51">
        <v>3</v>
      </c>
      <c r="W3690" s="51">
        <v>0</v>
      </c>
      <c r="X3690" s="51">
        <v>114</v>
      </c>
    </row>
    <row r="3691" spans="1:24" x14ac:dyDescent="0.2">
      <c r="A3691">
        <v>52051</v>
      </c>
      <c r="B3691" t="s">
        <v>1803</v>
      </c>
      <c r="C3691" t="s">
        <v>1606</v>
      </c>
      <c r="D3691">
        <v>2019</v>
      </c>
      <c r="E3691" t="str">
        <f t="shared" si="57"/>
        <v>520512019</v>
      </c>
      <c r="F3691">
        <v>8431</v>
      </c>
      <c r="G3691" t="str">
        <f>VLOOKUP($A3691,CATMUN!$B$2:$C$1123,2,0)</f>
        <v>Bajo</v>
      </c>
      <c r="H3691" t="str">
        <f>VLOOKUP($A3691,CATMUN!$B$2:$D$1123,3,0)</f>
        <v>Municipios intermedios</v>
      </c>
      <c r="I3691">
        <f>VLOOKUP($A3691,CATMUN!$B$2:$G$1123,4,0)</f>
        <v>0</v>
      </c>
      <c r="J3691">
        <f>VLOOKUP($A3691,CATMUN!$B$2:$G$1123,6,0)</f>
        <v>14</v>
      </c>
      <c r="K3691" s="69">
        <v>43.201999999999998</v>
      </c>
      <c r="L3691" s="69">
        <v>1777</v>
      </c>
      <c r="M3691" s="271">
        <v>1E-3</v>
      </c>
      <c r="N3691" s="69">
        <v>126.60922986637496</v>
      </c>
      <c r="O3691" s="69">
        <v>2E-3</v>
      </c>
      <c r="Q3691">
        <v>0</v>
      </c>
      <c r="S3691" s="69">
        <v>1227.00431</v>
      </c>
      <c r="T3691">
        <v>0</v>
      </c>
      <c r="V3691" s="51">
        <v>12</v>
      </c>
      <c r="W3691" s="51">
        <v>1</v>
      </c>
      <c r="X3691" s="51">
        <v>339</v>
      </c>
    </row>
    <row r="3692" spans="1:24" x14ac:dyDescent="0.2">
      <c r="A3692">
        <v>52083</v>
      </c>
      <c r="B3692" t="s">
        <v>1294</v>
      </c>
      <c r="C3692" t="s">
        <v>1606</v>
      </c>
      <c r="D3692">
        <v>2019</v>
      </c>
      <c r="E3692" t="str">
        <f t="shared" si="57"/>
        <v>520832019</v>
      </c>
      <c r="F3692">
        <v>6311</v>
      </c>
      <c r="G3692" t="str">
        <f>VLOOKUP($A3692,CATMUN!$B$2:$C$1123,2,0)</f>
        <v>Medio</v>
      </c>
      <c r="H3692" t="str">
        <f>VLOOKUP($A3692,CATMUN!$B$2:$D$1123,3,0)</f>
        <v>Municipios intermedios</v>
      </c>
      <c r="I3692">
        <f>VLOOKUP($A3692,CATMUN!$B$2:$G$1123,4,0)</f>
        <v>0</v>
      </c>
      <c r="J3692">
        <f>VLOOKUP($A3692,CATMUN!$B$2:$G$1123,6,0)</f>
        <v>14</v>
      </c>
      <c r="K3692" s="69">
        <v>22</v>
      </c>
      <c r="L3692" s="69">
        <v>1777</v>
      </c>
      <c r="M3692" s="271">
        <v>1E-3</v>
      </c>
      <c r="N3692" s="69">
        <v>126.60922986637496</v>
      </c>
      <c r="O3692" s="69">
        <v>1E-3</v>
      </c>
      <c r="Q3692">
        <v>0</v>
      </c>
      <c r="S3692" s="69">
        <v>1227.00431</v>
      </c>
      <c r="T3692">
        <v>0</v>
      </c>
      <c r="V3692" s="51">
        <v>12</v>
      </c>
      <c r="W3692" s="51" t="e">
        <v>#N/A</v>
      </c>
      <c r="X3692" s="51" t="e">
        <v>#N/A</v>
      </c>
    </row>
    <row r="3693" spans="1:24" x14ac:dyDescent="0.2">
      <c r="A3693">
        <v>52203</v>
      </c>
      <c r="B3693" t="s">
        <v>1806</v>
      </c>
      <c r="C3693" t="s">
        <v>1606</v>
      </c>
      <c r="D3693">
        <v>2019</v>
      </c>
      <c r="E3693" t="str">
        <f t="shared" si="57"/>
        <v>522032019</v>
      </c>
      <c r="F3693">
        <v>8403</v>
      </c>
      <c r="G3693" t="str">
        <f>VLOOKUP($A3693,CATMUN!$B$2:$C$1123,2,0)</f>
        <v>Medio</v>
      </c>
      <c r="H3693" t="str">
        <f>VLOOKUP($A3693,CATMUN!$B$2:$D$1123,3,0)</f>
        <v>Municipios intermedios</v>
      </c>
      <c r="I3693">
        <f>VLOOKUP($A3693,CATMUN!$B$2:$G$1123,4,0)</f>
        <v>0</v>
      </c>
      <c r="J3693">
        <f>VLOOKUP($A3693,CATMUN!$B$2:$G$1123,6,0)</f>
        <v>14</v>
      </c>
      <c r="K3693" s="69">
        <v>40</v>
      </c>
      <c r="L3693" s="69">
        <v>1777</v>
      </c>
      <c r="M3693" s="271">
        <v>1</v>
      </c>
      <c r="N3693" s="69">
        <v>126.60922986637496</v>
      </c>
      <c r="Q3693">
        <v>0</v>
      </c>
      <c r="S3693" s="69">
        <v>1227.00431</v>
      </c>
      <c r="T3693">
        <v>0</v>
      </c>
      <c r="V3693" s="51">
        <v>12</v>
      </c>
      <c r="W3693" s="51">
        <v>2</v>
      </c>
      <c r="X3693" s="51">
        <v>339</v>
      </c>
    </row>
    <row r="3694" spans="1:24" x14ac:dyDescent="0.2">
      <c r="A3694">
        <v>52210</v>
      </c>
      <c r="B3694" t="s">
        <v>1808</v>
      </c>
      <c r="C3694" t="s">
        <v>1606</v>
      </c>
      <c r="D3694">
        <v>2019</v>
      </c>
      <c r="E3694" t="str">
        <f t="shared" si="57"/>
        <v>522102019</v>
      </c>
      <c r="F3694">
        <v>7252</v>
      </c>
      <c r="G3694" t="str">
        <f>VLOOKUP($A3694,CATMUN!$B$2:$C$1123,2,0)</f>
        <v>Medio</v>
      </c>
      <c r="H3694" t="str">
        <f>VLOOKUP($A3694,CATMUN!$B$2:$D$1123,3,0)</f>
        <v>Municipios intermedios</v>
      </c>
      <c r="I3694">
        <f>VLOOKUP($A3694,CATMUN!$B$2:$G$1123,4,0)</f>
        <v>0</v>
      </c>
      <c r="J3694">
        <f>VLOOKUP($A3694,CATMUN!$B$2:$G$1123,6,0)</f>
        <v>14</v>
      </c>
      <c r="K3694" s="69">
        <v>32.000999999999998</v>
      </c>
      <c r="L3694" s="69">
        <v>1777</v>
      </c>
      <c r="M3694" s="271">
        <v>1</v>
      </c>
      <c r="N3694" s="69">
        <v>126.60922986637496</v>
      </c>
      <c r="O3694" s="69">
        <v>1E-3</v>
      </c>
      <c r="Q3694">
        <v>0</v>
      </c>
      <c r="S3694" s="69">
        <v>1227.00431</v>
      </c>
      <c r="T3694">
        <v>0</v>
      </c>
      <c r="U3694">
        <v>0.83</v>
      </c>
      <c r="V3694" s="51">
        <v>12</v>
      </c>
      <c r="W3694" s="51">
        <v>0</v>
      </c>
      <c r="X3694" s="51">
        <v>339</v>
      </c>
    </row>
    <row r="3695" spans="1:24" x14ac:dyDescent="0.2">
      <c r="A3695">
        <v>52224</v>
      </c>
      <c r="B3695" t="s">
        <v>1809</v>
      </c>
      <c r="C3695" t="s">
        <v>1606</v>
      </c>
      <c r="D3695">
        <v>2019</v>
      </c>
      <c r="E3695" t="str">
        <f t="shared" si="57"/>
        <v>522242019</v>
      </c>
      <c r="F3695">
        <v>9199</v>
      </c>
      <c r="G3695" t="str">
        <f>VLOOKUP($A3695,CATMUN!$B$2:$C$1123,2,0)</f>
        <v>Medio</v>
      </c>
      <c r="H3695" t="str">
        <f>VLOOKUP($A3695,CATMUN!$B$2:$D$1123,3,0)</f>
        <v>Municipios intermedios</v>
      </c>
      <c r="I3695">
        <f>VLOOKUP($A3695,CATMUN!$B$2:$G$1123,4,0)</f>
        <v>0</v>
      </c>
      <c r="J3695">
        <f>VLOOKUP($A3695,CATMUN!$B$2:$G$1123,6,0)</f>
        <v>14</v>
      </c>
      <c r="K3695" s="69">
        <v>57</v>
      </c>
      <c r="L3695" s="69">
        <v>1777</v>
      </c>
      <c r="M3695" s="271">
        <v>1E-3</v>
      </c>
      <c r="N3695" s="69">
        <v>126.60922986637496</v>
      </c>
      <c r="Q3695">
        <v>0</v>
      </c>
      <c r="S3695" s="69">
        <v>1227.00431</v>
      </c>
      <c r="T3695">
        <v>0</v>
      </c>
      <c r="V3695" s="51">
        <v>12</v>
      </c>
      <c r="W3695" s="51" t="e">
        <v>#N/A</v>
      </c>
      <c r="X3695" s="51" t="e">
        <v>#N/A</v>
      </c>
    </row>
    <row r="3696" spans="1:24" x14ac:dyDescent="0.2">
      <c r="A3696">
        <v>52320</v>
      </c>
      <c r="B3696" t="s">
        <v>1819</v>
      </c>
      <c r="C3696" t="s">
        <v>1606</v>
      </c>
      <c r="D3696">
        <v>2019</v>
      </c>
      <c r="E3696" t="str">
        <f t="shared" si="57"/>
        <v>523202019</v>
      </c>
      <c r="F3696">
        <v>11422</v>
      </c>
      <c r="G3696" t="str">
        <f>VLOOKUP($A3696,CATMUN!$B$2:$C$1123,2,0)</f>
        <v>Bajo</v>
      </c>
      <c r="H3696" t="str">
        <f>VLOOKUP($A3696,CATMUN!$B$2:$D$1123,3,0)</f>
        <v>Municipios intermedios</v>
      </c>
      <c r="I3696">
        <f>VLOOKUP($A3696,CATMUN!$B$2:$G$1123,4,0)</f>
        <v>0</v>
      </c>
      <c r="J3696">
        <f>VLOOKUP($A3696,CATMUN!$B$2:$G$1123,6,0)</f>
        <v>14</v>
      </c>
      <c r="K3696" s="69">
        <v>105</v>
      </c>
      <c r="L3696" s="69">
        <v>1777</v>
      </c>
      <c r="M3696" s="271"/>
      <c r="N3696" s="69">
        <v>126.60922986637496</v>
      </c>
      <c r="Q3696">
        <v>0</v>
      </c>
      <c r="S3696" s="69">
        <v>1227.00431</v>
      </c>
      <c r="T3696">
        <v>0</v>
      </c>
      <c r="U3696">
        <v>0.27500000000000002</v>
      </c>
      <c r="V3696" s="51">
        <v>12</v>
      </c>
      <c r="W3696" s="51">
        <v>2</v>
      </c>
      <c r="X3696" s="51">
        <v>339</v>
      </c>
    </row>
    <row r="3697" spans="1:24" x14ac:dyDescent="0.2">
      <c r="A3697">
        <v>52323</v>
      </c>
      <c r="B3697" t="s">
        <v>1820</v>
      </c>
      <c r="C3697" t="s">
        <v>1606</v>
      </c>
      <c r="D3697">
        <v>2019</v>
      </c>
      <c r="E3697" t="str">
        <f t="shared" si="57"/>
        <v>523232019</v>
      </c>
      <c r="F3697">
        <v>7049</v>
      </c>
      <c r="G3697" t="str">
        <f>VLOOKUP($A3697,CATMUN!$B$2:$C$1123,2,0)</f>
        <v>Medio</v>
      </c>
      <c r="H3697" t="str">
        <f>VLOOKUP($A3697,CATMUN!$B$2:$D$1123,3,0)</f>
        <v>Municipios intermedios</v>
      </c>
      <c r="I3697">
        <f>VLOOKUP($A3697,CATMUN!$B$2:$G$1123,4,0)</f>
        <v>0</v>
      </c>
      <c r="J3697">
        <f>VLOOKUP($A3697,CATMUN!$B$2:$G$1123,6,0)</f>
        <v>14</v>
      </c>
      <c r="K3697" s="69">
        <v>101.5</v>
      </c>
      <c r="L3697" s="69">
        <v>1777</v>
      </c>
      <c r="M3697" s="271">
        <v>2</v>
      </c>
      <c r="N3697" s="69">
        <v>126.60922986637496</v>
      </c>
      <c r="S3697" s="69">
        <v>1227.00431</v>
      </c>
      <c r="T3697">
        <v>0</v>
      </c>
      <c r="V3697" s="51">
        <v>12</v>
      </c>
      <c r="W3697" s="51" t="e">
        <v>#N/A</v>
      </c>
      <c r="X3697" s="51" t="e">
        <v>#N/A</v>
      </c>
    </row>
    <row r="3698" spans="1:24" x14ac:dyDescent="0.2">
      <c r="A3698">
        <v>52352</v>
      </c>
      <c r="B3698" t="s">
        <v>1821</v>
      </c>
      <c r="C3698" t="s">
        <v>1606</v>
      </c>
      <c r="D3698">
        <v>2019</v>
      </c>
      <c r="E3698" t="str">
        <f t="shared" si="57"/>
        <v>523522019</v>
      </c>
      <c r="F3698">
        <v>7646</v>
      </c>
      <c r="G3698" t="str">
        <f>VLOOKUP($A3698,CATMUN!$B$2:$C$1123,2,0)</f>
        <v>Medio</v>
      </c>
      <c r="H3698" t="str">
        <f>VLOOKUP($A3698,CATMUN!$B$2:$D$1123,3,0)</f>
        <v>Municipios intermedios</v>
      </c>
      <c r="I3698">
        <f>VLOOKUP($A3698,CATMUN!$B$2:$G$1123,4,0)</f>
        <v>0</v>
      </c>
      <c r="J3698">
        <f>VLOOKUP($A3698,CATMUN!$B$2:$G$1123,6,0)</f>
        <v>14</v>
      </c>
      <c r="K3698" s="69">
        <v>51</v>
      </c>
      <c r="L3698" s="69">
        <v>1777</v>
      </c>
      <c r="M3698" s="271">
        <v>4</v>
      </c>
      <c r="N3698" s="69">
        <v>126.60922986637496</v>
      </c>
      <c r="O3698" s="69">
        <v>1E-3</v>
      </c>
      <c r="Q3698">
        <v>0</v>
      </c>
      <c r="S3698" s="69">
        <v>1227.00431</v>
      </c>
      <c r="T3698">
        <v>0</v>
      </c>
      <c r="V3698" s="51">
        <v>12</v>
      </c>
      <c r="W3698" s="51">
        <v>4</v>
      </c>
      <c r="X3698" s="51">
        <v>339</v>
      </c>
    </row>
    <row r="3699" spans="1:24" x14ac:dyDescent="0.2">
      <c r="A3699">
        <v>52378</v>
      </c>
      <c r="B3699" t="s">
        <v>1824</v>
      </c>
      <c r="C3699" t="s">
        <v>1606</v>
      </c>
      <c r="D3699">
        <v>2019</v>
      </c>
      <c r="E3699" t="str">
        <f t="shared" si="57"/>
        <v>523782019</v>
      </c>
      <c r="F3699">
        <v>18697</v>
      </c>
      <c r="G3699" t="str">
        <f>VLOOKUP($A3699,CATMUN!$B$2:$C$1123,2,0)</f>
        <v>Medio</v>
      </c>
      <c r="H3699" t="str">
        <f>VLOOKUP($A3699,CATMUN!$B$2:$D$1123,3,0)</f>
        <v>Municipios intermedios</v>
      </c>
      <c r="I3699">
        <f>VLOOKUP($A3699,CATMUN!$B$2:$G$1123,4,0)</f>
        <v>0</v>
      </c>
      <c r="J3699">
        <f>VLOOKUP($A3699,CATMUN!$B$2:$G$1123,6,0)</f>
        <v>14</v>
      </c>
      <c r="K3699" s="69">
        <v>181</v>
      </c>
      <c r="L3699" s="69">
        <v>1777</v>
      </c>
      <c r="M3699" s="271">
        <v>1E-3</v>
      </c>
      <c r="N3699" s="69">
        <v>126.60922986637496</v>
      </c>
      <c r="Q3699">
        <v>0</v>
      </c>
      <c r="S3699" s="69">
        <v>1227.00431</v>
      </c>
      <c r="T3699">
        <v>0</v>
      </c>
      <c r="V3699" s="51">
        <v>12</v>
      </c>
      <c r="W3699" s="51">
        <v>11</v>
      </c>
      <c r="X3699" s="51">
        <v>339</v>
      </c>
    </row>
    <row r="3700" spans="1:24" x14ac:dyDescent="0.2">
      <c r="A3700">
        <v>52399</v>
      </c>
      <c r="B3700" t="s">
        <v>1828</v>
      </c>
      <c r="C3700" t="s">
        <v>1606</v>
      </c>
      <c r="D3700">
        <v>2019</v>
      </c>
      <c r="E3700" t="str">
        <f t="shared" si="57"/>
        <v>523992019</v>
      </c>
      <c r="F3700">
        <v>31803</v>
      </c>
      <c r="G3700" t="str">
        <f>VLOOKUP($A3700,CATMUN!$B$2:$C$1123,2,0)</f>
        <v>Medio</v>
      </c>
      <c r="H3700" t="str">
        <f>VLOOKUP($A3700,CATMUN!$B$2:$D$1123,3,0)</f>
        <v>Municipios intermedios</v>
      </c>
      <c r="I3700">
        <f>VLOOKUP($A3700,CATMUN!$B$2:$G$1123,4,0)</f>
        <v>0</v>
      </c>
      <c r="J3700">
        <f>VLOOKUP($A3700,CATMUN!$B$2:$G$1123,6,0)</f>
        <v>14</v>
      </c>
      <c r="K3700" s="69">
        <v>430</v>
      </c>
      <c r="L3700" s="69">
        <v>1777</v>
      </c>
      <c r="M3700" s="271">
        <v>10</v>
      </c>
      <c r="N3700" s="69">
        <v>126.60922986637496</v>
      </c>
      <c r="O3700" s="69">
        <v>1E-3</v>
      </c>
      <c r="Q3700">
        <v>0</v>
      </c>
      <c r="S3700" s="69">
        <v>1227.00431</v>
      </c>
      <c r="T3700">
        <v>0</v>
      </c>
      <c r="V3700" s="51">
        <v>12</v>
      </c>
      <c r="W3700" s="51">
        <v>44</v>
      </c>
      <c r="X3700" s="51">
        <v>339</v>
      </c>
    </row>
    <row r="3701" spans="1:24" x14ac:dyDescent="0.2">
      <c r="A3701">
        <v>52480</v>
      </c>
      <c r="B3701" t="s">
        <v>1606</v>
      </c>
      <c r="C3701" t="s">
        <v>1606</v>
      </c>
      <c r="D3701">
        <v>2019</v>
      </c>
      <c r="E3701" t="str">
        <f t="shared" si="57"/>
        <v>524802019</v>
      </c>
      <c r="F3701">
        <v>4355</v>
      </c>
      <c r="G3701" t="str">
        <f>VLOOKUP($A3701,CATMUN!$B$2:$C$1123,2,0)</f>
        <v>Medio</v>
      </c>
      <c r="H3701" t="str">
        <f>VLOOKUP($A3701,CATMUN!$B$2:$D$1123,3,0)</f>
        <v>Otros Sistemas de Ciudades</v>
      </c>
      <c r="I3701">
        <f>VLOOKUP($A3701,CATMUN!$B$2:$G$1123,4,0)</f>
        <v>0</v>
      </c>
      <c r="J3701">
        <f>VLOOKUP($A3701,CATMUN!$B$2:$G$1123,6,0)</f>
        <v>14</v>
      </c>
      <c r="K3701" s="69">
        <v>50</v>
      </c>
      <c r="L3701" s="69">
        <v>1777</v>
      </c>
      <c r="M3701" s="271">
        <v>1E-3</v>
      </c>
      <c r="N3701" s="69">
        <v>553.9857883333334</v>
      </c>
      <c r="Q3701">
        <v>0</v>
      </c>
      <c r="S3701" s="69">
        <v>2060</v>
      </c>
      <c r="T3701">
        <v>0</v>
      </c>
      <c r="V3701" s="51">
        <v>52</v>
      </c>
      <c r="W3701" s="51">
        <v>0</v>
      </c>
      <c r="X3701" s="51">
        <v>339</v>
      </c>
    </row>
    <row r="3702" spans="1:24" x14ac:dyDescent="0.2">
      <c r="A3702">
        <v>52506</v>
      </c>
      <c r="B3702" t="s">
        <v>1835</v>
      </c>
      <c r="C3702" t="s">
        <v>1606</v>
      </c>
      <c r="D3702">
        <v>2019</v>
      </c>
      <c r="E3702" t="str">
        <f t="shared" si="57"/>
        <v>525062019</v>
      </c>
      <c r="F3702">
        <v>7039</v>
      </c>
      <c r="G3702" t="str">
        <f>VLOOKUP($A3702,CATMUN!$B$2:$C$1123,2,0)</f>
        <v>Bajo</v>
      </c>
      <c r="H3702" t="str">
        <f>VLOOKUP($A3702,CATMUN!$B$2:$D$1123,3,0)</f>
        <v>Municipios intermedios</v>
      </c>
      <c r="I3702">
        <f>VLOOKUP($A3702,CATMUN!$B$2:$G$1123,4,0)</f>
        <v>0</v>
      </c>
      <c r="J3702">
        <f>VLOOKUP($A3702,CATMUN!$B$2:$G$1123,6,0)</f>
        <v>14</v>
      </c>
      <c r="K3702" s="69">
        <v>50.003999999999998</v>
      </c>
      <c r="L3702" s="69">
        <v>1777</v>
      </c>
      <c r="M3702" s="271">
        <v>1E-3</v>
      </c>
      <c r="N3702" s="69">
        <v>126.60922986637496</v>
      </c>
      <c r="O3702" s="69">
        <v>2E-3</v>
      </c>
      <c r="Q3702">
        <v>0</v>
      </c>
      <c r="S3702" s="69">
        <v>1227.00431</v>
      </c>
      <c r="T3702">
        <v>0</v>
      </c>
      <c r="V3702" s="51">
        <v>12</v>
      </c>
      <c r="W3702" s="51">
        <v>0</v>
      </c>
      <c r="X3702" s="51">
        <v>339</v>
      </c>
    </row>
    <row r="3703" spans="1:24" x14ac:dyDescent="0.2">
      <c r="A3703">
        <v>52565</v>
      </c>
      <c r="B3703" t="s">
        <v>1839</v>
      </c>
      <c r="C3703" t="s">
        <v>1606</v>
      </c>
      <c r="D3703">
        <v>2019</v>
      </c>
      <c r="E3703" t="str">
        <f t="shared" si="57"/>
        <v>525652019</v>
      </c>
      <c r="F3703">
        <v>5562</v>
      </c>
      <c r="G3703" t="str">
        <f>VLOOKUP($A3703,CATMUN!$B$2:$C$1123,2,0)</f>
        <v>Bajo</v>
      </c>
      <c r="H3703" t="str">
        <f>VLOOKUP($A3703,CATMUN!$B$2:$D$1123,3,0)</f>
        <v>Municipios intermedios</v>
      </c>
      <c r="I3703">
        <f>VLOOKUP($A3703,CATMUN!$B$2:$G$1123,4,0)</f>
        <v>0</v>
      </c>
      <c r="J3703">
        <f>VLOOKUP($A3703,CATMUN!$B$2:$G$1123,6,0)</f>
        <v>14</v>
      </c>
      <c r="K3703" s="69">
        <v>10.563367</v>
      </c>
      <c r="L3703" s="69">
        <v>1777</v>
      </c>
      <c r="M3703" s="271">
        <v>1E-3</v>
      </c>
      <c r="N3703" s="69">
        <v>126.60922986637496</v>
      </c>
      <c r="O3703" s="69">
        <v>1E-3</v>
      </c>
      <c r="Q3703">
        <v>0</v>
      </c>
      <c r="S3703" s="69">
        <v>1227.00431</v>
      </c>
      <c r="T3703">
        <v>0</v>
      </c>
      <c r="V3703" s="51">
        <v>12</v>
      </c>
      <c r="W3703" s="51">
        <v>0</v>
      </c>
      <c r="X3703" s="51">
        <v>339</v>
      </c>
    </row>
    <row r="3704" spans="1:24" x14ac:dyDescent="0.2">
      <c r="A3704">
        <v>52585</v>
      </c>
      <c r="B3704" t="s">
        <v>1841</v>
      </c>
      <c r="C3704" t="s">
        <v>1606</v>
      </c>
      <c r="D3704">
        <v>2019</v>
      </c>
      <c r="E3704" t="str">
        <f t="shared" si="57"/>
        <v>525852019</v>
      </c>
      <c r="F3704">
        <v>17334</v>
      </c>
      <c r="G3704" t="str">
        <f>VLOOKUP($A3704,CATMUN!$B$2:$C$1123,2,0)</f>
        <v>Bajo</v>
      </c>
      <c r="H3704" t="str">
        <f>VLOOKUP($A3704,CATMUN!$B$2:$D$1123,3,0)</f>
        <v>Municipios intermedios</v>
      </c>
      <c r="I3704">
        <f>VLOOKUP($A3704,CATMUN!$B$2:$G$1123,4,0)</f>
        <v>0</v>
      </c>
      <c r="J3704">
        <f>VLOOKUP($A3704,CATMUN!$B$2:$G$1123,6,0)</f>
        <v>14</v>
      </c>
      <c r="K3704" s="69">
        <v>338.32473100000004</v>
      </c>
      <c r="L3704" s="69">
        <v>1777</v>
      </c>
      <c r="M3704" s="271">
        <v>7.2470820000000007</v>
      </c>
      <c r="N3704" s="69">
        <v>126.60922986637496</v>
      </c>
      <c r="O3704" s="69">
        <v>1E-3</v>
      </c>
      <c r="Q3704">
        <v>0</v>
      </c>
      <c r="S3704" s="69">
        <v>1227.00431</v>
      </c>
      <c r="T3704">
        <v>0</v>
      </c>
      <c r="V3704" s="51">
        <v>12</v>
      </c>
      <c r="W3704" s="51">
        <v>21</v>
      </c>
      <c r="X3704" s="51">
        <v>339</v>
      </c>
    </row>
    <row r="3705" spans="1:24" x14ac:dyDescent="0.2">
      <c r="A3705">
        <v>52678</v>
      </c>
      <c r="B3705" t="s">
        <v>1843</v>
      </c>
      <c r="C3705" t="s">
        <v>1606</v>
      </c>
      <c r="D3705">
        <v>2019</v>
      </c>
      <c r="E3705" t="str">
        <f t="shared" si="57"/>
        <v>526782019</v>
      </c>
      <c r="F3705">
        <v>28380</v>
      </c>
      <c r="G3705" t="str">
        <f>VLOOKUP($A3705,CATMUN!$B$2:$C$1123,2,0)</f>
        <v>Medio</v>
      </c>
      <c r="H3705" t="str">
        <f>VLOOKUP($A3705,CATMUN!$B$2:$D$1123,3,0)</f>
        <v>Municipios intermedios</v>
      </c>
      <c r="I3705">
        <f>VLOOKUP($A3705,CATMUN!$B$2:$G$1123,4,0)</f>
        <v>0</v>
      </c>
      <c r="J3705">
        <f>VLOOKUP($A3705,CATMUN!$B$2:$G$1123,6,0)</f>
        <v>14</v>
      </c>
      <c r="K3705" s="69">
        <v>187.45</v>
      </c>
      <c r="L3705" s="69">
        <v>1777</v>
      </c>
      <c r="M3705" s="271">
        <v>20</v>
      </c>
      <c r="N3705" s="69">
        <v>126.60922986637496</v>
      </c>
      <c r="Q3705">
        <v>0</v>
      </c>
      <c r="S3705" s="69">
        <v>1227.00431</v>
      </c>
      <c r="T3705">
        <v>0</v>
      </c>
      <c r="V3705" s="51">
        <v>12</v>
      </c>
      <c r="W3705" s="51">
        <v>9</v>
      </c>
      <c r="X3705" s="51">
        <v>339</v>
      </c>
    </row>
    <row r="3706" spans="1:24" x14ac:dyDescent="0.2">
      <c r="A3706">
        <v>52683</v>
      </c>
      <c r="B3706" t="s">
        <v>1844</v>
      </c>
      <c r="C3706" t="s">
        <v>1606</v>
      </c>
      <c r="D3706">
        <v>2019</v>
      </c>
      <c r="E3706" t="str">
        <f t="shared" si="57"/>
        <v>526832019</v>
      </c>
      <c r="F3706">
        <v>20184</v>
      </c>
      <c r="G3706" t="str">
        <f>VLOOKUP($A3706,CATMUN!$B$2:$C$1123,2,0)</f>
        <v>Medio</v>
      </c>
      <c r="H3706" t="str">
        <f>VLOOKUP($A3706,CATMUN!$B$2:$D$1123,3,0)</f>
        <v>Municipios intermedios</v>
      </c>
      <c r="I3706">
        <f>VLOOKUP($A3706,CATMUN!$B$2:$G$1123,4,0)</f>
        <v>0</v>
      </c>
      <c r="J3706">
        <f>VLOOKUP($A3706,CATMUN!$B$2:$G$1123,6,0)</f>
        <v>14</v>
      </c>
      <c r="K3706" s="69">
        <v>320</v>
      </c>
      <c r="L3706" s="69">
        <v>1777</v>
      </c>
      <c r="M3706" s="271"/>
      <c r="N3706" s="69">
        <v>126.60922986637496</v>
      </c>
      <c r="Q3706">
        <v>0</v>
      </c>
      <c r="S3706" s="69">
        <v>1227.00431</v>
      </c>
      <c r="T3706">
        <v>0</v>
      </c>
      <c r="V3706" s="51">
        <v>10</v>
      </c>
      <c r="W3706" s="51">
        <v>5</v>
      </c>
      <c r="X3706" s="51">
        <v>506</v>
      </c>
    </row>
    <row r="3707" spans="1:24" x14ac:dyDescent="0.2">
      <c r="A3707">
        <v>52685</v>
      </c>
      <c r="B3707" t="s">
        <v>1625</v>
      </c>
      <c r="C3707" t="s">
        <v>1606</v>
      </c>
      <c r="D3707">
        <v>2019</v>
      </c>
      <c r="E3707" t="str">
        <f t="shared" si="57"/>
        <v>526852019</v>
      </c>
      <c r="F3707">
        <v>9186</v>
      </c>
      <c r="G3707" t="str">
        <f>VLOOKUP($A3707,CATMUN!$B$2:$C$1123,2,0)</f>
        <v>Medio</v>
      </c>
      <c r="H3707" t="str">
        <f>VLOOKUP($A3707,CATMUN!$B$2:$D$1123,3,0)</f>
        <v>Municipios intermedios</v>
      </c>
      <c r="I3707">
        <f>VLOOKUP($A3707,CATMUN!$B$2:$G$1123,4,0)</f>
        <v>0</v>
      </c>
      <c r="J3707">
        <f>VLOOKUP($A3707,CATMUN!$B$2:$G$1123,6,0)</f>
        <v>14</v>
      </c>
      <c r="K3707" s="69">
        <v>27</v>
      </c>
      <c r="L3707" s="69">
        <v>1777</v>
      </c>
      <c r="M3707" s="271"/>
      <c r="N3707" s="69">
        <v>126.60922986637496</v>
      </c>
      <c r="Q3707">
        <v>0</v>
      </c>
      <c r="S3707" s="69">
        <v>1227.00431</v>
      </c>
      <c r="T3707">
        <v>0</v>
      </c>
      <c r="V3707" s="51">
        <v>12</v>
      </c>
      <c r="W3707" s="51" t="e">
        <v>#N/A</v>
      </c>
      <c r="X3707" s="51" t="e">
        <v>#N/A</v>
      </c>
    </row>
    <row r="3708" spans="1:24" x14ac:dyDescent="0.2">
      <c r="A3708">
        <v>52693</v>
      </c>
      <c r="B3708" t="s">
        <v>1277</v>
      </c>
      <c r="C3708" t="s">
        <v>1606</v>
      </c>
      <c r="D3708">
        <v>2019</v>
      </c>
      <c r="E3708" t="str">
        <f t="shared" si="57"/>
        <v>526932019</v>
      </c>
      <c r="F3708">
        <v>15034</v>
      </c>
      <c r="G3708" t="str">
        <f>VLOOKUP($A3708,CATMUN!$B$2:$C$1123,2,0)</f>
        <v>Medio</v>
      </c>
      <c r="H3708" t="str">
        <f>VLOOKUP($A3708,CATMUN!$B$2:$D$1123,3,0)</f>
        <v>Municipios intermedios</v>
      </c>
      <c r="I3708">
        <f>VLOOKUP($A3708,CATMUN!$B$2:$G$1123,4,0)</f>
        <v>0</v>
      </c>
      <c r="J3708">
        <f>VLOOKUP($A3708,CATMUN!$B$2:$G$1123,6,0)</f>
        <v>14</v>
      </c>
      <c r="K3708" s="69">
        <v>85</v>
      </c>
      <c r="L3708" s="69">
        <v>1777</v>
      </c>
      <c r="M3708" s="271">
        <v>2</v>
      </c>
      <c r="N3708" s="69">
        <v>126.60922986637496</v>
      </c>
      <c r="Q3708">
        <v>0</v>
      </c>
      <c r="S3708" s="69">
        <v>1227.00431</v>
      </c>
      <c r="T3708">
        <v>0</v>
      </c>
      <c r="V3708" s="51">
        <v>12</v>
      </c>
      <c r="W3708" s="51">
        <v>8</v>
      </c>
      <c r="X3708" s="51">
        <v>339</v>
      </c>
    </row>
    <row r="3709" spans="1:24" x14ac:dyDescent="0.2">
      <c r="A3709">
        <v>52694</v>
      </c>
      <c r="B3709" t="s">
        <v>1846</v>
      </c>
      <c r="C3709" t="s">
        <v>1606</v>
      </c>
      <c r="D3709">
        <v>2019</v>
      </c>
      <c r="E3709" t="str">
        <f t="shared" si="57"/>
        <v>526942019</v>
      </c>
      <c r="F3709">
        <v>6831</v>
      </c>
      <c r="G3709" t="str">
        <f>VLOOKUP($A3709,CATMUN!$B$2:$C$1123,2,0)</f>
        <v>Bajo</v>
      </c>
      <c r="H3709" t="str">
        <f>VLOOKUP($A3709,CATMUN!$B$2:$D$1123,3,0)</f>
        <v>Municipios intermedios</v>
      </c>
      <c r="I3709">
        <f>VLOOKUP($A3709,CATMUN!$B$2:$G$1123,4,0)</f>
        <v>0</v>
      </c>
      <c r="J3709">
        <f>VLOOKUP($A3709,CATMUN!$B$2:$G$1123,6,0)</f>
        <v>14</v>
      </c>
      <c r="K3709" s="69">
        <v>20</v>
      </c>
      <c r="L3709" s="69">
        <v>1777</v>
      </c>
      <c r="M3709" s="271">
        <v>1E-3</v>
      </c>
      <c r="N3709" s="69">
        <v>126.60922986637496</v>
      </c>
      <c r="Q3709">
        <v>0</v>
      </c>
      <c r="S3709" s="69">
        <v>1227.00431</v>
      </c>
      <c r="T3709">
        <v>0</v>
      </c>
      <c r="V3709" s="51">
        <v>12</v>
      </c>
      <c r="W3709" s="51">
        <v>0</v>
      </c>
      <c r="X3709" s="51">
        <v>339</v>
      </c>
    </row>
    <row r="3710" spans="1:24" x14ac:dyDescent="0.2">
      <c r="A3710">
        <v>52838</v>
      </c>
      <c r="B3710" t="s">
        <v>1853</v>
      </c>
      <c r="C3710" t="s">
        <v>1606</v>
      </c>
      <c r="D3710">
        <v>2019</v>
      </c>
      <c r="E3710" t="str">
        <f t="shared" si="57"/>
        <v>528382019</v>
      </c>
      <c r="F3710">
        <v>44650</v>
      </c>
      <c r="G3710" t="str">
        <f>VLOOKUP($A3710,CATMUN!$B$2:$C$1123,2,0)</f>
        <v>Bajo</v>
      </c>
      <c r="H3710" t="str">
        <f>VLOOKUP($A3710,CATMUN!$B$2:$D$1123,3,0)</f>
        <v>Municipios intermedios</v>
      </c>
      <c r="I3710">
        <f>VLOOKUP($A3710,CATMUN!$B$2:$G$1123,4,0)</f>
        <v>0</v>
      </c>
      <c r="J3710">
        <f>VLOOKUP($A3710,CATMUN!$B$2:$G$1123,6,0)</f>
        <v>14</v>
      </c>
      <c r="K3710" s="69">
        <v>586.5</v>
      </c>
      <c r="L3710" s="69">
        <v>1777</v>
      </c>
      <c r="M3710" s="271">
        <v>40</v>
      </c>
      <c r="N3710" s="69">
        <v>126.60922986637496</v>
      </c>
      <c r="Q3710">
        <v>0</v>
      </c>
      <c r="S3710" s="69">
        <v>1227.00431</v>
      </c>
      <c r="T3710">
        <v>0</v>
      </c>
      <c r="U3710">
        <v>38.365850000000002</v>
      </c>
      <c r="V3710" s="51">
        <v>12</v>
      </c>
      <c r="W3710" s="51">
        <v>65</v>
      </c>
      <c r="X3710" s="51">
        <v>339</v>
      </c>
    </row>
    <row r="3711" spans="1:24" x14ac:dyDescent="0.2">
      <c r="A3711">
        <v>54172</v>
      </c>
      <c r="B3711" t="s">
        <v>1863</v>
      </c>
      <c r="C3711" t="s">
        <v>1855</v>
      </c>
      <c r="D3711">
        <v>2019</v>
      </c>
      <c r="E3711" t="str">
        <f t="shared" si="57"/>
        <v>541722019</v>
      </c>
      <c r="F3711">
        <v>18176</v>
      </c>
      <c r="G3711" t="str">
        <f>VLOOKUP($A3711,CATMUN!$B$2:$C$1123,2,0)</f>
        <v>Alto</v>
      </c>
      <c r="H3711" t="str">
        <f>VLOOKUP($A3711,CATMUN!$B$2:$D$1123,3,0)</f>
        <v>Municipios intermedios</v>
      </c>
      <c r="I3711">
        <f>VLOOKUP($A3711,CATMUN!$B$2:$G$1123,4,0)</f>
        <v>0</v>
      </c>
      <c r="J3711">
        <f>VLOOKUP($A3711,CATMUN!$B$2:$G$1123,6,0)</f>
        <v>14</v>
      </c>
      <c r="K3711" s="69">
        <v>1637</v>
      </c>
      <c r="L3711" s="69">
        <v>1777</v>
      </c>
      <c r="M3711" s="271">
        <v>150</v>
      </c>
      <c r="N3711" s="69">
        <v>126.60922986637496</v>
      </c>
      <c r="Q3711">
        <v>0</v>
      </c>
      <c r="S3711" s="69">
        <v>1227.00431</v>
      </c>
      <c r="T3711">
        <v>0</v>
      </c>
      <c r="U3711">
        <v>0.439</v>
      </c>
      <c r="V3711" s="51">
        <v>10</v>
      </c>
      <c r="W3711" s="51">
        <v>28</v>
      </c>
      <c r="X3711" s="51">
        <v>506</v>
      </c>
    </row>
    <row r="3712" spans="1:24" x14ac:dyDescent="0.2">
      <c r="A3712">
        <v>54518</v>
      </c>
      <c r="B3712" t="s">
        <v>1881</v>
      </c>
      <c r="C3712" t="s">
        <v>1855</v>
      </c>
      <c r="D3712">
        <v>2019</v>
      </c>
      <c r="E3712" t="str">
        <f t="shared" si="57"/>
        <v>545182019</v>
      </c>
      <c r="F3712">
        <v>52240</v>
      </c>
      <c r="G3712" t="str">
        <f>VLOOKUP($A3712,CATMUN!$B$2:$C$1123,2,0)</f>
        <v>Medio</v>
      </c>
      <c r="H3712" t="str">
        <f>VLOOKUP($A3712,CATMUN!$B$2:$D$1123,3,0)</f>
        <v>Otros Sistemas de Ciudades</v>
      </c>
      <c r="I3712">
        <f>VLOOKUP($A3712,CATMUN!$B$2:$G$1123,4,0)</f>
        <v>0</v>
      </c>
      <c r="J3712">
        <f>VLOOKUP($A3712,CATMUN!$B$2:$G$1123,6,0)</f>
        <v>14</v>
      </c>
      <c r="K3712" s="69">
        <v>2809.340604</v>
      </c>
      <c r="L3712" s="69">
        <v>1777</v>
      </c>
      <c r="M3712" s="271">
        <v>340.24729100000002</v>
      </c>
      <c r="N3712" s="69">
        <v>553.9857883333334</v>
      </c>
      <c r="Q3712">
        <v>0</v>
      </c>
      <c r="S3712" s="69">
        <v>2060</v>
      </c>
      <c r="T3712">
        <v>0</v>
      </c>
      <c r="V3712" s="51">
        <v>14</v>
      </c>
      <c r="W3712" s="51">
        <v>106</v>
      </c>
      <c r="X3712" s="51">
        <v>1407</v>
      </c>
    </row>
    <row r="3713" spans="1:24" x14ac:dyDescent="0.2">
      <c r="A3713">
        <v>54553</v>
      </c>
      <c r="B3713" t="s">
        <v>1883</v>
      </c>
      <c r="C3713" t="s">
        <v>1855</v>
      </c>
      <c r="D3713">
        <v>2019</v>
      </c>
      <c r="E3713" t="str">
        <f t="shared" si="57"/>
        <v>545532019</v>
      </c>
      <c r="F3713">
        <v>8938</v>
      </c>
      <c r="G3713" t="str">
        <f>VLOOKUP($A3713,CATMUN!$B$2:$C$1123,2,0)</f>
        <v>Bajo</v>
      </c>
      <c r="H3713" t="str">
        <f>VLOOKUP($A3713,CATMUN!$B$2:$D$1123,3,0)</f>
        <v>Municipios intermedios</v>
      </c>
      <c r="I3713">
        <f>VLOOKUP($A3713,CATMUN!$B$2:$G$1123,4,0)</f>
        <v>0</v>
      </c>
      <c r="J3713">
        <f>VLOOKUP($A3713,CATMUN!$B$2:$G$1123,6,0)</f>
        <v>14</v>
      </c>
      <c r="K3713" s="69">
        <v>92</v>
      </c>
      <c r="L3713" s="69">
        <v>1777</v>
      </c>
      <c r="M3713" s="271">
        <v>4</v>
      </c>
      <c r="N3713" s="69">
        <v>126.60922986637496</v>
      </c>
      <c r="Q3713">
        <v>0</v>
      </c>
      <c r="S3713" s="69">
        <v>1227.00431</v>
      </c>
      <c r="T3713">
        <v>0</v>
      </c>
      <c r="U3713">
        <v>1.2190000000000001</v>
      </c>
      <c r="V3713" s="51">
        <v>12</v>
      </c>
      <c r="W3713" s="51">
        <v>10</v>
      </c>
      <c r="X3713" s="51">
        <v>339</v>
      </c>
    </row>
    <row r="3714" spans="1:24" x14ac:dyDescent="0.2">
      <c r="A3714">
        <v>54599</v>
      </c>
      <c r="B3714" t="s">
        <v>1884</v>
      </c>
      <c r="C3714" t="s">
        <v>1855</v>
      </c>
      <c r="D3714">
        <v>2019</v>
      </c>
      <c r="E3714" t="str">
        <f t="shared" ref="E3714:E3777" si="58">A3714&amp;D3714</f>
        <v>545992019</v>
      </c>
      <c r="F3714">
        <v>6149</v>
      </c>
      <c r="G3714" t="str">
        <f>VLOOKUP($A3714,CATMUN!$B$2:$C$1123,2,0)</f>
        <v>Bajo</v>
      </c>
      <c r="H3714" t="str">
        <f>VLOOKUP($A3714,CATMUN!$B$2:$D$1123,3,0)</f>
        <v>Municipios intermedios</v>
      </c>
      <c r="I3714">
        <f>VLOOKUP($A3714,CATMUN!$B$2:$G$1123,4,0)</f>
        <v>0</v>
      </c>
      <c r="J3714">
        <f>VLOOKUP($A3714,CATMUN!$B$2:$G$1123,6,0)</f>
        <v>14</v>
      </c>
      <c r="K3714" s="69">
        <v>92.449933999999999</v>
      </c>
      <c r="L3714" s="69">
        <v>1777</v>
      </c>
      <c r="M3714" s="271"/>
      <c r="N3714" s="69">
        <v>126.60922986637496</v>
      </c>
      <c r="Q3714">
        <v>0</v>
      </c>
      <c r="S3714" s="69">
        <v>1227.00431</v>
      </c>
      <c r="T3714">
        <v>0</v>
      </c>
      <c r="V3714" s="51">
        <v>12</v>
      </c>
      <c r="W3714" s="51">
        <v>10</v>
      </c>
      <c r="X3714" s="51">
        <v>339</v>
      </c>
    </row>
    <row r="3715" spans="1:24" x14ac:dyDescent="0.2">
      <c r="A3715">
        <v>63111</v>
      </c>
      <c r="B3715" t="s">
        <v>1299</v>
      </c>
      <c r="C3715" t="s">
        <v>2308</v>
      </c>
      <c r="D3715">
        <v>2019</v>
      </c>
      <c r="E3715" t="str">
        <f t="shared" si="58"/>
        <v>631112019</v>
      </c>
      <c r="F3715">
        <v>3107</v>
      </c>
      <c r="G3715" t="str">
        <f>VLOOKUP($A3715,CATMUN!$B$2:$C$1123,2,0)</f>
        <v>Alto</v>
      </c>
      <c r="H3715" t="str">
        <f>VLOOKUP($A3715,CATMUN!$B$2:$D$1123,3,0)</f>
        <v>Municipios intermedios</v>
      </c>
      <c r="I3715">
        <f>VLOOKUP($A3715,CATMUN!$B$2:$G$1123,4,0)</f>
        <v>0</v>
      </c>
      <c r="J3715">
        <f>VLOOKUP($A3715,CATMUN!$B$2:$G$1123,6,0)</f>
        <v>14</v>
      </c>
      <c r="K3715" s="69">
        <v>373.852847</v>
      </c>
      <c r="L3715" s="69">
        <v>1777</v>
      </c>
      <c r="M3715" s="271">
        <v>5</v>
      </c>
      <c r="N3715" s="69">
        <v>126.60922986637496</v>
      </c>
      <c r="Q3715">
        <v>0</v>
      </c>
      <c r="S3715" s="69">
        <v>1227.00431</v>
      </c>
      <c r="T3715">
        <v>0</v>
      </c>
      <c r="V3715" s="51">
        <v>12</v>
      </c>
      <c r="W3715" s="51">
        <v>4</v>
      </c>
      <c r="X3715" s="51">
        <v>339</v>
      </c>
    </row>
    <row r="3716" spans="1:24" x14ac:dyDescent="0.2">
      <c r="A3716">
        <v>63130</v>
      </c>
      <c r="B3716" t="s">
        <v>1897</v>
      </c>
      <c r="C3716" t="s">
        <v>2308</v>
      </c>
      <c r="D3716">
        <v>2019</v>
      </c>
      <c r="E3716" t="str">
        <f t="shared" si="58"/>
        <v>631302019</v>
      </c>
      <c r="F3716">
        <v>73872</v>
      </c>
      <c r="G3716" t="str">
        <f>VLOOKUP($A3716,CATMUN!$B$2:$C$1123,2,0)</f>
        <v>Alto</v>
      </c>
      <c r="H3716" t="str">
        <f>VLOOKUP($A3716,CATMUN!$B$2:$D$1123,3,0)</f>
        <v>Otros Sistemas de Ciudades</v>
      </c>
      <c r="I3716">
        <f>VLOOKUP($A3716,CATMUN!$B$2:$G$1123,4,0)</f>
        <v>0</v>
      </c>
      <c r="J3716">
        <f>VLOOKUP($A3716,CATMUN!$B$2:$G$1123,6,0)</f>
        <v>14</v>
      </c>
      <c r="K3716" s="69">
        <v>4034.502234</v>
      </c>
      <c r="L3716" s="69">
        <v>1777</v>
      </c>
      <c r="M3716" s="271">
        <v>688.76630799999998</v>
      </c>
      <c r="N3716" s="69">
        <v>553.9857883333334</v>
      </c>
      <c r="Q3716">
        <v>0</v>
      </c>
      <c r="S3716" s="69">
        <v>2060</v>
      </c>
      <c r="T3716">
        <v>0</v>
      </c>
      <c r="U3716">
        <v>61.39</v>
      </c>
      <c r="V3716" s="51">
        <v>34</v>
      </c>
      <c r="W3716" s="51">
        <v>113</v>
      </c>
      <c r="X3716" s="51">
        <v>506</v>
      </c>
    </row>
    <row r="3717" spans="1:24" x14ac:dyDescent="0.2">
      <c r="A3717">
        <v>63190</v>
      </c>
      <c r="B3717" t="s">
        <v>1898</v>
      </c>
      <c r="C3717" t="s">
        <v>2308</v>
      </c>
      <c r="D3717">
        <v>2019</v>
      </c>
      <c r="E3717" t="str">
        <f t="shared" si="58"/>
        <v>631902019</v>
      </c>
      <c r="F3717">
        <v>28631</v>
      </c>
      <c r="G3717" t="str">
        <f>VLOOKUP($A3717,CATMUN!$B$2:$C$1123,2,0)</f>
        <v>Alto</v>
      </c>
      <c r="H3717" t="str">
        <f>VLOOKUP($A3717,CATMUN!$B$2:$D$1123,3,0)</f>
        <v>Otros Sistemas de Ciudades</v>
      </c>
      <c r="I3717">
        <f>VLOOKUP($A3717,CATMUN!$B$2:$G$1123,4,0)</f>
        <v>0</v>
      </c>
      <c r="J3717">
        <f>VLOOKUP($A3717,CATMUN!$B$2:$G$1123,6,0)</f>
        <v>14</v>
      </c>
      <c r="K3717" s="69">
        <v>1549</v>
      </c>
      <c r="L3717" s="69">
        <v>1777</v>
      </c>
      <c r="M3717" s="271">
        <v>95</v>
      </c>
      <c r="N3717" s="69">
        <v>553.9857883333334</v>
      </c>
      <c r="Q3717">
        <v>0</v>
      </c>
      <c r="S3717" s="69">
        <v>2060</v>
      </c>
      <c r="T3717">
        <v>0</v>
      </c>
      <c r="V3717" s="51">
        <v>52</v>
      </c>
      <c r="W3717" s="51">
        <v>87</v>
      </c>
      <c r="X3717" s="51">
        <v>339</v>
      </c>
    </row>
    <row r="3718" spans="1:24" x14ac:dyDescent="0.2">
      <c r="A3718">
        <v>63212</v>
      </c>
      <c r="B3718" t="s">
        <v>1253</v>
      </c>
      <c r="C3718" t="s">
        <v>2308</v>
      </c>
      <c r="D3718">
        <v>2019</v>
      </c>
      <c r="E3718" t="str">
        <f t="shared" si="58"/>
        <v>632122019</v>
      </c>
      <c r="F3718">
        <v>5687</v>
      </c>
      <c r="G3718" t="str">
        <f>VLOOKUP($A3718,CATMUN!$B$2:$C$1123,2,0)</f>
        <v>Medio</v>
      </c>
      <c r="H3718" t="str">
        <f>VLOOKUP($A3718,CATMUN!$B$2:$D$1123,3,0)</f>
        <v>Municipios intermedios</v>
      </c>
      <c r="I3718">
        <f>VLOOKUP($A3718,CATMUN!$B$2:$G$1123,4,0)</f>
        <v>0</v>
      </c>
      <c r="J3718">
        <f>VLOOKUP($A3718,CATMUN!$B$2:$G$1123,6,0)</f>
        <v>14</v>
      </c>
      <c r="K3718" s="69">
        <v>203.6</v>
      </c>
      <c r="L3718" s="69">
        <v>1777</v>
      </c>
      <c r="M3718" s="271">
        <v>8</v>
      </c>
      <c r="N3718" s="69">
        <v>126.60922986637496</v>
      </c>
      <c r="Q3718">
        <v>0</v>
      </c>
      <c r="S3718" s="69">
        <v>1227.00431</v>
      </c>
      <c r="T3718">
        <v>0</v>
      </c>
      <c r="V3718" s="51">
        <v>12</v>
      </c>
      <c r="W3718" s="51">
        <v>6</v>
      </c>
      <c r="X3718" s="51">
        <v>339</v>
      </c>
    </row>
    <row r="3719" spans="1:24" x14ac:dyDescent="0.2">
      <c r="A3719">
        <v>63272</v>
      </c>
      <c r="B3719" t="s">
        <v>1899</v>
      </c>
      <c r="C3719" t="s">
        <v>2308</v>
      </c>
      <c r="D3719">
        <v>2019</v>
      </c>
      <c r="E3719" t="str">
        <f t="shared" si="58"/>
        <v>632722019</v>
      </c>
      <c r="F3719">
        <v>12154</v>
      </c>
      <c r="G3719" t="str">
        <f>VLOOKUP($A3719,CATMUN!$B$2:$C$1123,2,0)</f>
        <v>Alto</v>
      </c>
      <c r="H3719" t="str">
        <f>VLOOKUP($A3719,CATMUN!$B$2:$D$1123,3,0)</f>
        <v>Municipios intermedios</v>
      </c>
      <c r="I3719">
        <f>VLOOKUP($A3719,CATMUN!$B$2:$G$1123,4,0)</f>
        <v>0</v>
      </c>
      <c r="J3719">
        <f>VLOOKUP($A3719,CATMUN!$B$2:$G$1123,6,0)</f>
        <v>14</v>
      </c>
      <c r="K3719" s="69">
        <v>1110</v>
      </c>
      <c r="L3719" s="69">
        <v>1777</v>
      </c>
      <c r="M3719" s="271">
        <v>90</v>
      </c>
      <c r="N3719" s="69">
        <v>126.60922986637496</v>
      </c>
      <c r="Q3719">
        <v>0</v>
      </c>
      <c r="S3719" s="69">
        <v>1227.00431</v>
      </c>
      <c r="T3719">
        <v>0</v>
      </c>
      <c r="V3719" s="51">
        <v>10</v>
      </c>
      <c r="W3719" s="51">
        <v>39</v>
      </c>
      <c r="X3719" s="51">
        <v>506</v>
      </c>
    </row>
    <row r="3720" spans="1:24" x14ac:dyDescent="0.2">
      <c r="A3720">
        <v>63470</v>
      </c>
      <c r="B3720" t="s">
        <v>1902</v>
      </c>
      <c r="C3720" t="s">
        <v>2308</v>
      </c>
      <c r="D3720">
        <v>2019</v>
      </c>
      <c r="E3720" t="str">
        <f t="shared" si="58"/>
        <v>634702019</v>
      </c>
      <c r="F3720">
        <v>37127</v>
      </c>
      <c r="G3720" t="str">
        <f>VLOOKUP($A3720,CATMUN!$B$2:$C$1123,2,0)</f>
        <v>Alto</v>
      </c>
      <c r="H3720" t="str">
        <f>VLOOKUP($A3720,CATMUN!$B$2:$D$1123,3,0)</f>
        <v>Municipios intermedios</v>
      </c>
      <c r="I3720">
        <f>VLOOKUP($A3720,CATMUN!$B$2:$G$1123,4,0)</f>
        <v>0</v>
      </c>
      <c r="J3720">
        <f>VLOOKUP($A3720,CATMUN!$B$2:$G$1123,6,0)</f>
        <v>14</v>
      </c>
      <c r="K3720" s="69">
        <v>3018.4987719999999</v>
      </c>
      <c r="L3720" s="69">
        <v>1777</v>
      </c>
      <c r="M3720" s="271">
        <v>263.66267599999998</v>
      </c>
      <c r="N3720" s="69">
        <v>126.60922986637496</v>
      </c>
      <c r="Q3720">
        <v>0</v>
      </c>
      <c r="S3720" s="69">
        <v>1227.00431</v>
      </c>
      <c r="T3720">
        <v>0</v>
      </c>
      <c r="V3720" s="51">
        <v>12</v>
      </c>
      <c r="W3720" s="51">
        <v>116</v>
      </c>
      <c r="X3720" s="51">
        <v>339</v>
      </c>
    </row>
    <row r="3721" spans="1:24" x14ac:dyDescent="0.2">
      <c r="A3721">
        <v>63594</v>
      </c>
      <c r="B3721" t="s">
        <v>1904</v>
      </c>
      <c r="C3721" t="s">
        <v>2308</v>
      </c>
      <c r="D3721">
        <v>2019</v>
      </c>
      <c r="E3721" t="str">
        <f t="shared" si="58"/>
        <v>635942019</v>
      </c>
      <c r="F3721">
        <v>30911</v>
      </c>
      <c r="G3721" t="str">
        <f>VLOOKUP($A3721,CATMUN!$B$2:$C$1123,2,0)</f>
        <v>Alto</v>
      </c>
      <c r="H3721" t="str">
        <f>VLOOKUP($A3721,CATMUN!$B$2:$D$1123,3,0)</f>
        <v>Municipios intermedios</v>
      </c>
      <c r="I3721">
        <f>VLOOKUP($A3721,CATMUN!$B$2:$G$1123,4,0)</f>
        <v>0</v>
      </c>
      <c r="J3721">
        <f>VLOOKUP($A3721,CATMUN!$B$2:$G$1123,6,0)</f>
        <v>14</v>
      </c>
      <c r="K3721" s="69">
        <v>3689.8075370000001</v>
      </c>
      <c r="L3721" s="69">
        <v>1777</v>
      </c>
      <c r="M3721" s="271">
        <v>69.804827000000003</v>
      </c>
      <c r="N3721" s="69">
        <v>126.60922986637496</v>
      </c>
      <c r="Q3721">
        <v>0</v>
      </c>
      <c r="S3721" s="69">
        <v>1227.00431</v>
      </c>
      <c r="T3721">
        <v>0</v>
      </c>
      <c r="V3721" s="51">
        <v>12</v>
      </c>
      <c r="W3721" s="51">
        <v>92</v>
      </c>
      <c r="X3721" s="51">
        <v>339</v>
      </c>
    </row>
    <row r="3722" spans="1:24" x14ac:dyDescent="0.2">
      <c r="A3722">
        <v>66045</v>
      </c>
      <c r="B3722" t="s">
        <v>1907</v>
      </c>
      <c r="C3722" t="s">
        <v>1431</v>
      </c>
      <c r="D3722">
        <v>2019</v>
      </c>
      <c r="E3722" t="str">
        <f t="shared" si="58"/>
        <v>660452019</v>
      </c>
      <c r="F3722">
        <v>12276</v>
      </c>
      <c r="G3722" t="str">
        <f>VLOOKUP($A3722,CATMUN!$B$2:$C$1123,2,0)</f>
        <v>Medio</v>
      </c>
      <c r="H3722" t="str">
        <f>VLOOKUP($A3722,CATMUN!$B$2:$D$1123,3,0)</f>
        <v>Municipios intermedios</v>
      </c>
      <c r="I3722">
        <f>VLOOKUP($A3722,CATMUN!$B$2:$G$1123,4,0)</f>
        <v>0</v>
      </c>
      <c r="J3722">
        <f>VLOOKUP($A3722,CATMUN!$B$2:$G$1123,6,0)</f>
        <v>14</v>
      </c>
      <c r="K3722" s="69">
        <v>366.93356</v>
      </c>
      <c r="L3722" s="69">
        <v>1777</v>
      </c>
      <c r="M3722" s="271">
        <v>2.8802479999999999</v>
      </c>
      <c r="N3722" s="69">
        <v>126.60922986637496</v>
      </c>
      <c r="Q3722">
        <v>0</v>
      </c>
      <c r="S3722" s="69">
        <v>1227.00431</v>
      </c>
      <c r="T3722">
        <v>0</v>
      </c>
      <c r="V3722" s="51">
        <v>12</v>
      </c>
      <c r="W3722" s="51">
        <v>16</v>
      </c>
      <c r="X3722" s="51">
        <v>339</v>
      </c>
    </row>
    <row r="3723" spans="1:24" x14ac:dyDescent="0.2">
      <c r="A3723">
        <v>66088</v>
      </c>
      <c r="B3723" t="s">
        <v>1908</v>
      </c>
      <c r="C3723" t="s">
        <v>1431</v>
      </c>
      <c r="D3723">
        <v>2019</v>
      </c>
      <c r="E3723" t="str">
        <f t="shared" si="58"/>
        <v>660882019</v>
      </c>
      <c r="F3723">
        <v>24660</v>
      </c>
      <c r="G3723" t="str">
        <f>VLOOKUP($A3723,CATMUN!$B$2:$C$1123,2,0)</f>
        <v>Medio</v>
      </c>
      <c r="H3723" t="str">
        <f>VLOOKUP($A3723,CATMUN!$B$2:$D$1123,3,0)</f>
        <v>Municipios intermedios</v>
      </c>
      <c r="I3723">
        <f>VLOOKUP($A3723,CATMUN!$B$2:$G$1123,4,0)</f>
        <v>0</v>
      </c>
      <c r="J3723">
        <f>VLOOKUP($A3723,CATMUN!$B$2:$G$1123,6,0)</f>
        <v>14</v>
      </c>
      <c r="K3723" s="69">
        <v>900</v>
      </c>
      <c r="L3723" s="69">
        <v>1777</v>
      </c>
      <c r="M3723" s="271">
        <v>55</v>
      </c>
      <c r="N3723" s="69">
        <v>126.60922986637496</v>
      </c>
      <c r="Q3723">
        <v>0</v>
      </c>
      <c r="S3723" s="69">
        <v>1227.00431</v>
      </c>
      <c r="T3723">
        <v>0</v>
      </c>
      <c r="V3723" s="51">
        <v>12</v>
      </c>
      <c r="W3723" s="51">
        <v>56</v>
      </c>
      <c r="X3723" s="51">
        <v>339</v>
      </c>
    </row>
    <row r="3724" spans="1:24" x14ac:dyDescent="0.2">
      <c r="A3724">
        <v>66318</v>
      </c>
      <c r="B3724" t="s">
        <v>1910</v>
      </c>
      <c r="C3724" t="s">
        <v>1431</v>
      </c>
      <c r="D3724">
        <v>2019</v>
      </c>
      <c r="E3724" t="str">
        <f t="shared" si="58"/>
        <v>663182019</v>
      </c>
      <c r="F3724">
        <v>12108</v>
      </c>
      <c r="G3724" t="str">
        <f>VLOOKUP($A3724,CATMUN!$B$2:$C$1123,2,0)</f>
        <v>Medio</v>
      </c>
      <c r="H3724" t="str">
        <f>VLOOKUP($A3724,CATMUN!$B$2:$D$1123,3,0)</f>
        <v>Municipios intermedios</v>
      </c>
      <c r="I3724">
        <f>VLOOKUP($A3724,CATMUN!$B$2:$G$1123,4,0)</f>
        <v>0</v>
      </c>
      <c r="J3724">
        <f>VLOOKUP($A3724,CATMUN!$B$2:$G$1123,6,0)</f>
        <v>14</v>
      </c>
      <c r="K3724" s="69">
        <v>198.56439699999999</v>
      </c>
      <c r="L3724" s="69">
        <v>1777</v>
      </c>
      <c r="M3724" s="271">
        <v>14.060219999999999</v>
      </c>
      <c r="N3724" s="69">
        <v>126.60922986637496</v>
      </c>
      <c r="Q3724">
        <v>0</v>
      </c>
      <c r="S3724" s="69">
        <v>1227.00431</v>
      </c>
      <c r="T3724">
        <v>0</v>
      </c>
      <c r="V3724" s="51">
        <v>12</v>
      </c>
      <c r="W3724" s="51">
        <v>0</v>
      </c>
      <c r="X3724" s="51">
        <v>339</v>
      </c>
    </row>
    <row r="3725" spans="1:24" x14ac:dyDescent="0.2">
      <c r="A3725">
        <v>66383</v>
      </c>
      <c r="B3725" t="s">
        <v>1911</v>
      </c>
      <c r="C3725" t="s">
        <v>1431</v>
      </c>
      <c r="D3725">
        <v>2019</v>
      </c>
      <c r="E3725" t="str">
        <f t="shared" si="58"/>
        <v>663832019</v>
      </c>
      <c r="F3725">
        <v>7448</v>
      </c>
      <c r="G3725" t="str">
        <f>VLOOKUP($A3725,CATMUN!$B$2:$C$1123,2,0)</f>
        <v>Bajo</v>
      </c>
      <c r="H3725" t="str">
        <f>VLOOKUP($A3725,CATMUN!$B$2:$D$1123,3,0)</f>
        <v>Municipios intermedios</v>
      </c>
      <c r="I3725">
        <f>VLOOKUP($A3725,CATMUN!$B$2:$G$1123,4,0)</f>
        <v>0</v>
      </c>
      <c r="J3725">
        <f>VLOOKUP($A3725,CATMUN!$B$2:$G$1123,6,0)</f>
        <v>14</v>
      </c>
      <c r="K3725" s="69">
        <v>280</v>
      </c>
      <c r="L3725" s="69">
        <v>1777</v>
      </c>
      <c r="M3725" s="271"/>
      <c r="N3725" s="69">
        <v>126.60922986637496</v>
      </c>
      <c r="Q3725">
        <v>0</v>
      </c>
      <c r="S3725" s="69">
        <v>1227.00431</v>
      </c>
      <c r="T3725">
        <v>0</v>
      </c>
      <c r="V3725" s="51">
        <v>12</v>
      </c>
      <c r="W3725" s="51">
        <v>8</v>
      </c>
      <c r="X3725" s="51">
        <v>339</v>
      </c>
    </row>
    <row r="3726" spans="1:24" x14ac:dyDescent="0.2">
      <c r="A3726">
        <v>66440</v>
      </c>
      <c r="B3726" t="s">
        <v>1913</v>
      </c>
      <c r="C3726" t="s">
        <v>1431</v>
      </c>
      <c r="D3726">
        <v>2019</v>
      </c>
      <c r="E3726" t="str">
        <f t="shared" si="58"/>
        <v>664402019</v>
      </c>
      <c r="F3726">
        <v>16782</v>
      </c>
      <c r="G3726" t="str">
        <f>VLOOKUP($A3726,CATMUN!$B$2:$C$1123,2,0)</f>
        <v>Bajo</v>
      </c>
      <c r="H3726" t="str">
        <f>VLOOKUP($A3726,CATMUN!$B$2:$D$1123,3,0)</f>
        <v>Municipios intermedios</v>
      </c>
      <c r="I3726">
        <f>VLOOKUP($A3726,CATMUN!$B$2:$G$1123,4,0)</f>
        <v>0</v>
      </c>
      <c r="J3726">
        <f>VLOOKUP($A3726,CATMUN!$B$2:$G$1123,6,0)</f>
        <v>14</v>
      </c>
      <c r="K3726" s="69">
        <v>778.71</v>
      </c>
      <c r="L3726" s="69">
        <v>1777</v>
      </c>
      <c r="M3726" s="271">
        <v>6.6628459999999992</v>
      </c>
      <c r="N3726" s="69">
        <v>126.60922986637496</v>
      </c>
      <c r="Q3726">
        <v>0</v>
      </c>
      <c r="S3726" s="69">
        <v>1227.00431</v>
      </c>
      <c r="T3726">
        <v>0</v>
      </c>
      <c r="V3726" s="51">
        <v>12</v>
      </c>
      <c r="W3726" s="51">
        <v>19</v>
      </c>
      <c r="X3726" s="51">
        <v>339</v>
      </c>
    </row>
    <row r="3727" spans="1:24" x14ac:dyDescent="0.2">
      <c r="A3727">
        <v>66594</v>
      </c>
      <c r="B3727" t="s">
        <v>1916</v>
      </c>
      <c r="C3727" t="s">
        <v>1431</v>
      </c>
      <c r="D3727">
        <v>2019</v>
      </c>
      <c r="E3727" t="str">
        <f t="shared" si="58"/>
        <v>665942019</v>
      </c>
      <c r="F3727">
        <v>27235</v>
      </c>
      <c r="G3727" t="str">
        <f>VLOOKUP($A3727,CATMUN!$B$2:$C$1123,2,0)</f>
        <v>Alto</v>
      </c>
      <c r="H3727" t="str">
        <f>VLOOKUP($A3727,CATMUN!$B$2:$D$1123,3,0)</f>
        <v>Municipios intermedios</v>
      </c>
      <c r="I3727">
        <f>VLOOKUP($A3727,CATMUN!$B$2:$G$1123,4,0)</f>
        <v>0</v>
      </c>
      <c r="J3727">
        <f>VLOOKUP($A3727,CATMUN!$B$2:$G$1123,6,0)</f>
        <v>14</v>
      </c>
      <c r="K3727" s="69">
        <v>689</v>
      </c>
      <c r="L3727" s="69">
        <v>1777</v>
      </c>
      <c r="M3727" s="271">
        <v>30</v>
      </c>
      <c r="N3727" s="69">
        <v>126.60922986637496</v>
      </c>
      <c r="Q3727">
        <v>0</v>
      </c>
      <c r="S3727" s="69">
        <v>1227.00431</v>
      </c>
      <c r="T3727">
        <v>0</v>
      </c>
      <c r="V3727" s="51">
        <v>12</v>
      </c>
      <c r="W3727" s="51">
        <v>30</v>
      </c>
      <c r="X3727" s="51">
        <v>339</v>
      </c>
    </row>
    <row r="3728" spans="1:24" x14ac:dyDescent="0.2">
      <c r="A3728">
        <v>66682</v>
      </c>
      <c r="B3728" t="s">
        <v>1917</v>
      </c>
      <c r="C3728" t="s">
        <v>1431</v>
      </c>
      <c r="D3728">
        <v>2019</v>
      </c>
      <c r="E3728" t="str">
        <f t="shared" si="58"/>
        <v>666822019</v>
      </c>
      <c r="F3728">
        <v>78636</v>
      </c>
      <c r="G3728" t="str">
        <f>VLOOKUP($A3728,CATMUN!$B$2:$C$1123,2,0)</f>
        <v>Alto</v>
      </c>
      <c r="H3728" t="str">
        <f>VLOOKUP($A3728,CATMUN!$B$2:$D$1123,3,0)</f>
        <v>Otros Sistemas de Ciudades</v>
      </c>
      <c r="I3728">
        <f>VLOOKUP($A3728,CATMUN!$B$2:$G$1123,4,0)</f>
        <v>0</v>
      </c>
      <c r="J3728">
        <f>VLOOKUP($A3728,CATMUN!$B$2:$G$1123,6,0)</f>
        <v>14</v>
      </c>
      <c r="K3728" s="69">
        <v>8200</v>
      </c>
      <c r="L3728" s="69">
        <v>1777</v>
      </c>
      <c r="M3728" s="271">
        <v>528</v>
      </c>
      <c r="N3728" s="69">
        <v>553.9857883333334</v>
      </c>
      <c r="O3728" s="69">
        <v>9.9999999999999995E-7</v>
      </c>
      <c r="R3728">
        <v>0</v>
      </c>
      <c r="S3728" s="69">
        <v>2060</v>
      </c>
      <c r="T3728">
        <v>0</v>
      </c>
      <c r="V3728" s="51">
        <v>52</v>
      </c>
      <c r="W3728" s="51">
        <v>251</v>
      </c>
      <c r="X3728" s="51">
        <v>339</v>
      </c>
    </row>
    <row r="3729" spans="1:24" x14ac:dyDescent="0.2">
      <c r="A3729">
        <v>66687</v>
      </c>
      <c r="B3729" t="s">
        <v>1918</v>
      </c>
      <c r="C3729" t="s">
        <v>1431</v>
      </c>
      <c r="D3729">
        <v>2019</v>
      </c>
      <c r="E3729" t="str">
        <f t="shared" si="58"/>
        <v>666872019</v>
      </c>
      <c r="F3729">
        <v>12506</v>
      </c>
      <c r="G3729" t="str">
        <f>VLOOKUP($A3729,CATMUN!$B$2:$C$1123,2,0)</f>
        <v>Medio</v>
      </c>
      <c r="H3729" t="str">
        <f>VLOOKUP($A3729,CATMUN!$B$2:$D$1123,3,0)</f>
        <v>Municipios intermedios</v>
      </c>
      <c r="I3729">
        <f>VLOOKUP($A3729,CATMUN!$B$2:$G$1123,4,0)</f>
        <v>0</v>
      </c>
      <c r="J3729">
        <f>VLOOKUP($A3729,CATMUN!$B$2:$G$1123,6,0)</f>
        <v>14</v>
      </c>
      <c r="K3729" s="69">
        <v>500</v>
      </c>
      <c r="L3729" s="69">
        <v>1777</v>
      </c>
      <c r="M3729" s="271">
        <v>7.5</v>
      </c>
      <c r="N3729" s="69">
        <v>126.60922986637496</v>
      </c>
      <c r="Q3729">
        <v>0</v>
      </c>
      <c r="S3729" s="69">
        <v>1227.00431</v>
      </c>
      <c r="T3729">
        <v>0</v>
      </c>
      <c r="U3729">
        <v>0.03</v>
      </c>
      <c r="V3729" s="51">
        <v>12</v>
      </c>
      <c r="W3729" s="51">
        <v>22</v>
      </c>
      <c r="X3729" s="51">
        <v>339</v>
      </c>
    </row>
    <row r="3730" spans="1:24" x14ac:dyDescent="0.2">
      <c r="A3730">
        <v>68077</v>
      </c>
      <c r="B3730" t="s">
        <v>1923</v>
      </c>
      <c r="C3730" t="s">
        <v>1919</v>
      </c>
      <c r="D3730">
        <v>2019</v>
      </c>
      <c r="E3730" t="str">
        <f t="shared" si="58"/>
        <v>680772019</v>
      </c>
      <c r="F3730">
        <v>31940</v>
      </c>
      <c r="G3730" t="str">
        <f>VLOOKUP($A3730,CATMUN!$B$2:$C$1123,2,0)</f>
        <v>Medio</v>
      </c>
      <c r="H3730" t="str">
        <f>VLOOKUP($A3730,CATMUN!$B$2:$D$1123,3,0)</f>
        <v>Municipios intermedios</v>
      </c>
      <c r="I3730">
        <f>VLOOKUP($A3730,CATMUN!$B$2:$G$1123,4,0)</f>
        <v>0</v>
      </c>
      <c r="J3730">
        <f>VLOOKUP($A3730,CATMUN!$B$2:$G$1123,6,0)</f>
        <v>14</v>
      </c>
      <c r="K3730" s="69">
        <v>1700</v>
      </c>
      <c r="L3730" s="69">
        <v>1777</v>
      </c>
      <c r="M3730" s="271">
        <v>530</v>
      </c>
      <c r="N3730" s="69">
        <v>126.60922986637496</v>
      </c>
      <c r="Q3730">
        <v>0</v>
      </c>
      <c r="S3730" s="69">
        <v>1227.00431</v>
      </c>
      <c r="T3730">
        <v>0</v>
      </c>
      <c r="V3730" s="51">
        <v>12</v>
      </c>
      <c r="W3730" s="51">
        <v>89</v>
      </c>
      <c r="X3730" s="51">
        <v>339</v>
      </c>
    </row>
    <row r="3731" spans="1:24" x14ac:dyDescent="0.2">
      <c r="A3731">
        <v>68079</v>
      </c>
      <c r="B3731" t="s">
        <v>1924</v>
      </c>
      <c r="C3731" t="s">
        <v>1919</v>
      </c>
      <c r="D3731">
        <v>2019</v>
      </c>
      <c r="E3731" t="str">
        <f t="shared" si="58"/>
        <v>680792019</v>
      </c>
      <c r="F3731">
        <v>10674</v>
      </c>
      <c r="G3731" t="str">
        <f>VLOOKUP($A3731,CATMUN!$B$2:$C$1123,2,0)</f>
        <v>Alto</v>
      </c>
      <c r="H3731" t="str">
        <f>VLOOKUP($A3731,CATMUN!$B$2:$D$1123,3,0)</f>
        <v>Municipios intermedios</v>
      </c>
      <c r="I3731">
        <f>VLOOKUP($A3731,CATMUN!$B$2:$G$1123,4,0)</f>
        <v>0</v>
      </c>
      <c r="J3731">
        <f>VLOOKUP($A3731,CATMUN!$B$2:$G$1123,6,0)</f>
        <v>14</v>
      </c>
      <c r="K3731" s="69">
        <v>1400</v>
      </c>
      <c r="L3731" s="69">
        <v>1777</v>
      </c>
      <c r="M3731" s="271">
        <v>300</v>
      </c>
      <c r="N3731" s="69">
        <v>126.60922986637496</v>
      </c>
      <c r="Q3731">
        <v>0</v>
      </c>
      <c r="S3731" s="69">
        <v>1227.00431</v>
      </c>
      <c r="T3731">
        <v>0</v>
      </c>
      <c r="V3731" s="51">
        <v>10</v>
      </c>
      <c r="W3731" s="51">
        <v>18</v>
      </c>
      <c r="X3731" s="51">
        <v>506</v>
      </c>
    </row>
    <row r="3732" spans="1:24" x14ac:dyDescent="0.2">
      <c r="A3732">
        <v>68147</v>
      </c>
      <c r="B3732" t="s">
        <v>1928</v>
      </c>
      <c r="C3732" t="s">
        <v>1919</v>
      </c>
      <c r="D3732">
        <v>2019</v>
      </c>
      <c r="E3732" t="str">
        <f t="shared" si="58"/>
        <v>681472019</v>
      </c>
      <c r="F3732">
        <v>5479</v>
      </c>
      <c r="G3732" t="str">
        <f>VLOOKUP($A3732,CATMUN!$B$2:$C$1123,2,0)</f>
        <v>Bajo</v>
      </c>
      <c r="H3732" t="str">
        <f>VLOOKUP($A3732,CATMUN!$B$2:$D$1123,3,0)</f>
        <v>Municipios intermedios</v>
      </c>
      <c r="I3732">
        <f>VLOOKUP($A3732,CATMUN!$B$2:$G$1123,4,0)</f>
        <v>0</v>
      </c>
      <c r="J3732">
        <f>VLOOKUP($A3732,CATMUN!$B$2:$G$1123,6,0)</f>
        <v>14</v>
      </c>
      <c r="K3732" s="69">
        <v>98</v>
      </c>
      <c r="L3732" s="69">
        <v>1777</v>
      </c>
      <c r="M3732" s="271">
        <v>6</v>
      </c>
      <c r="N3732" s="69">
        <v>126.60922986637496</v>
      </c>
      <c r="Q3732">
        <v>0</v>
      </c>
      <c r="S3732" s="69">
        <v>1227.00431</v>
      </c>
      <c r="T3732">
        <v>0</v>
      </c>
      <c r="V3732" s="51">
        <v>12</v>
      </c>
      <c r="W3732" s="51">
        <v>7</v>
      </c>
      <c r="X3732" s="51">
        <v>339</v>
      </c>
    </row>
    <row r="3733" spans="1:24" x14ac:dyDescent="0.2">
      <c r="A3733">
        <v>68327</v>
      </c>
      <c r="B3733" t="s">
        <v>1955</v>
      </c>
      <c r="C3733" t="s">
        <v>1919</v>
      </c>
      <c r="D3733">
        <v>2019</v>
      </c>
      <c r="E3733" t="str">
        <f t="shared" si="58"/>
        <v>683272019</v>
      </c>
      <c r="F3733">
        <v>5222</v>
      </c>
      <c r="G3733" t="str">
        <f>VLOOKUP($A3733,CATMUN!$B$2:$C$1123,2,0)</f>
        <v>Alto</v>
      </c>
      <c r="H3733" t="str">
        <f>VLOOKUP($A3733,CATMUN!$B$2:$D$1123,3,0)</f>
        <v>Municipios intermedios</v>
      </c>
      <c r="I3733">
        <f>VLOOKUP($A3733,CATMUN!$B$2:$G$1123,4,0)</f>
        <v>0</v>
      </c>
      <c r="J3733">
        <f>VLOOKUP($A3733,CATMUN!$B$2:$G$1123,6,0)</f>
        <v>14</v>
      </c>
      <c r="K3733" s="69">
        <v>258.31026199999997</v>
      </c>
      <c r="L3733" s="69">
        <v>1777</v>
      </c>
      <c r="M3733" s="271">
        <v>8.7307950000000005</v>
      </c>
      <c r="N3733" s="69">
        <v>126.60922986637496</v>
      </c>
      <c r="Q3733">
        <v>0</v>
      </c>
      <c r="S3733" s="69">
        <v>1227.00431</v>
      </c>
      <c r="T3733">
        <v>0</v>
      </c>
      <c r="V3733" s="51">
        <v>12</v>
      </c>
      <c r="W3733" s="51">
        <v>3</v>
      </c>
      <c r="X3733" s="51">
        <v>339</v>
      </c>
    </row>
    <row r="3734" spans="1:24" x14ac:dyDescent="0.2">
      <c r="A3734">
        <v>68406</v>
      </c>
      <c r="B3734" t="s">
        <v>1961</v>
      </c>
      <c r="C3734" t="s">
        <v>1919</v>
      </c>
      <c r="D3734">
        <v>2019</v>
      </c>
      <c r="E3734" t="str">
        <f t="shared" si="58"/>
        <v>684062019</v>
      </c>
      <c r="F3734">
        <v>43145</v>
      </c>
      <c r="G3734" t="str">
        <f>VLOOKUP($A3734,CATMUN!$B$2:$C$1123,2,0)</f>
        <v>Alto</v>
      </c>
      <c r="H3734" t="str">
        <f>VLOOKUP($A3734,CATMUN!$B$2:$D$1123,3,0)</f>
        <v>Municipios intermedios</v>
      </c>
      <c r="I3734">
        <f>VLOOKUP($A3734,CATMUN!$B$2:$G$1123,4,0)</f>
        <v>0</v>
      </c>
      <c r="J3734">
        <f>VLOOKUP($A3734,CATMUN!$B$2:$G$1123,6,0)</f>
        <v>14</v>
      </c>
      <c r="K3734" s="69">
        <v>4780</v>
      </c>
      <c r="L3734" s="69">
        <v>1777</v>
      </c>
      <c r="M3734" s="271">
        <v>100</v>
      </c>
      <c r="N3734" s="69">
        <v>126.60922986637496</v>
      </c>
      <c r="Q3734">
        <v>0</v>
      </c>
      <c r="S3734" s="69">
        <v>1227.00431</v>
      </c>
      <c r="T3734">
        <v>0</v>
      </c>
      <c r="V3734" s="51">
        <v>10</v>
      </c>
      <c r="W3734" s="51">
        <v>212</v>
      </c>
      <c r="X3734" s="51">
        <v>506</v>
      </c>
    </row>
    <row r="3735" spans="1:24" x14ac:dyDescent="0.2">
      <c r="A3735">
        <v>68432</v>
      </c>
      <c r="B3735" t="s">
        <v>1964</v>
      </c>
      <c r="C3735" t="s">
        <v>1919</v>
      </c>
      <c r="D3735">
        <v>2019</v>
      </c>
      <c r="E3735" t="str">
        <f t="shared" si="58"/>
        <v>684322019</v>
      </c>
      <c r="F3735">
        <v>21339</v>
      </c>
      <c r="G3735" t="str">
        <f>VLOOKUP($A3735,CATMUN!$B$2:$C$1123,2,0)</f>
        <v>Medio</v>
      </c>
      <c r="H3735" t="str">
        <f>VLOOKUP($A3735,CATMUN!$B$2:$D$1123,3,0)</f>
        <v>Otros Sistemas de Ciudades</v>
      </c>
      <c r="I3735">
        <f>VLOOKUP($A3735,CATMUN!$B$2:$G$1123,4,0)</f>
        <v>0</v>
      </c>
      <c r="J3735">
        <f>VLOOKUP($A3735,CATMUN!$B$2:$G$1123,6,0)</f>
        <v>14</v>
      </c>
      <c r="K3735" s="69">
        <v>700</v>
      </c>
      <c r="L3735" s="69">
        <v>1777</v>
      </c>
      <c r="M3735" s="271">
        <v>30</v>
      </c>
      <c r="N3735" s="69">
        <v>553.9857883333334</v>
      </c>
      <c r="Q3735">
        <v>0</v>
      </c>
      <c r="S3735" s="69">
        <v>2060</v>
      </c>
      <c r="T3735">
        <v>0</v>
      </c>
      <c r="V3735" s="51">
        <v>14</v>
      </c>
      <c r="W3735" s="51">
        <v>57</v>
      </c>
      <c r="X3735" s="51">
        <v>1407</v>
      </c>
    </row>
    <row r="3736" spans="1:24" x14ac:dyDescent="0.2">
      <c r="A3736">
        <v>68522</v>
      </c>
      <c r="B3736" t="s">
        <v>1971</v>
      </c>
      <c r="C3736" t="s">
        <v>1919</v>
      </c>
      <c r="D3736">
        <v>2019</v>
      </c>
      <c r="E3736" t="str">
        <f t="shared" si="58"/>
        <v>685222019</v>
      </c>
      <c r="F3736">
        <v>1386</v>
      </c>
      <c r="G3736" t="str">
        <f>VLOOKUP($A3736,CATMUN!$B$2:$C$1123,2,0)</f>
        <v>Medio</v>
      </c>
      <c r="H3736" t="str">
        <f>VLOOKUP($A3736,CATMUN!$B$2:$D$1123,3,0)</f>
        <v>Municipios intermedios</v>
      </c>
      <c r="I3736">
        <f>VLOOKUP($A3736,CATMUN!$B$2:$G$1123,4,0)</f>
        <v>0</v>
      </c>
      <c r="J3736">
        <f>VLOOKUP($A3736,CATMUN!$B$2:$G$1123,6,0)</f>
        <v>14</v>
      </c>
      <c r="K3736" s="69">
        <v>93</v>
      </c>
      <c r="L3736" s="69">
        <v>1777</v>
      </c>
      <c r="M3736" s="271">
        <v>0.5</v>
      </c>
      <c r="N3736" s="69">
        <v>126.60922986637496</v>
      </c>
      <c r="Q3736">
        <v>0</v>
      </c>
      <c r="S3736" s="69">
        <v>1227.00431</v>
      </c>
      <c r="T3736">
        <v>0</v>
      </c>
      <c r="V3736" s="51">
        <v>12</v>
      </c>
      <c r="W3736" s="51">
        <v>0</v>
      </c>
      <c r="X3736" s="51">
        <v>339</v>
      </c>
    </row>
    <row r="3737" spans="1:24" x14ac:dyDescent="0.2">
      <c r="A3737">
        <v>68533</v>
      </c>
      <c r="B3737" t="s">
        <v>1973</v>
      </c>
      <c r="C3737" t="s">
        <v>1919</v>
      </c>
      <c r="D3737">
        <v>2019</v>
      </c>
      <c r="E3737" t="str">
        <f t="shared" si="58"/>
        <v>685332019</v>
      </c>
      <c r="F3737">
        <v>4773</v>
      </c>
      <c r="G3737" t="str">
        <f>VLOOKUP($A3737,CATMUN!$B$2:$C$1123,2,0)</f>
        <v>Alto</v>
      </c>
      <c r="H3737" t="str">
        <f>VLOOKUP($A3737,CATMUN!$B$2:$D$1123,3,0)</f>
        <v>Municipios intermedios</v>
      </c>
      <c r="I3737">
        <f>VLOOKUP($A3737,CATMUN!$B$2:$G$1123,4,0)</f>
        <v>0</v>
      </c>
      <c r="J3737">
        <f>VLOOKUP($A3737,CATMUN!$B$2:$G$1123,6,0)</f>
        <v>14</v>
      </c>
      <c r="K3737" s="69">
        <v>347</v>
      </c>
      <c r="L3737" s="69">
        <v>1777</v>
      </c>
      <c r="M3737" s="271">
        <v>10</v>
      </c>
      <c r="N3737" s="69">
        <v>126.60922986637496</v>
      </c>
      <c r="Q3737">
        <v>0</v>
      </c>
      <c r="S3737" s="69">
        <v>1227.00431</v>
      </c>
      <c r="T3737">
        <v>0</v>
      </c>
      <c r="V3737" s="51">
        <v>12</v>
      </c>
      <c r="W3737" s="51">
        <v>8</v>
      </c>
      <c r="X3737" s="51">
        <v>339</v>
      </c>
    </row>
    <row r="3738" spans="1:24" x14ac:dyDescent="0.2">
      <c r="A3738">
        <v>68679</v>
      </c>
      <c r="B3738" t="s">
        <v>1983</v>
      </c>
      <c r="C3738" t="s">
        <v>1919</v>
      </c>
      <c r="D3738">
        <v>2019</v>
      </c>
      <c r="E3738" t="str">
        <f t="shared" si="58"/>
        <v>686792019</v>
      </c>
      <c r="F3738">
        <v>58032</v>
      </c>
      <c r="G3738" t="str">
        <f>VLOOKUP($A3738,CATMUN!$B$2:$C$1123,2,0)</f>
        <v>Alto</v>
      </c>
      <c r="H3738" t="str">
        <f>VLOOKUP($A3738,CATMUN!$B$2:$D$1123,3,0)</f>
        <v>Otros Sistemas de Ciudades</v>
      </c>
      <c r="I3738">
        <f>VLOOKUP($A3738,CATMUN!$B$2:$G$1123,4,0)</f>
        <v>0</v>
      </c>
      <c r="J3738">
        <f>VLOOKUP($A3738,CATMUN!$B$2:$G$1123,6,0)</f>
        <v>14</v>
      </c>
      <c r="K3738" s="69">
        <v>6818.6</v>
      </c>
      <c r="L3738" s="69">
        <v>1777</v>
      </c>
      <c r="M3738" s="271">
        <v>321.36</v>
      </c>
      <c r="N3738" s="69">
        <v>553.9857883333334</v>
      </c>
      <c r="O3738" s="69">
        <v>0.1</v>
      </c>
      <c r="Q3738">
        <v>0</v>
      </c>
      <c r="R3738">
        <v>0.1</v>
      </c>
      <c r="S3738" s="69">
        <v>2060</v>
      </c>
      <c r="T3738">
        <v>0</v>
      </c>
      <c r="V3738" s="51">
        <v>241</v>
      </c>
      <c r="W3738" s="51">
        <v>284</v>
      </c>
      <c r="X3738" s="51">
        <v>2484</v>
      </c>
    </row>
    <row r="3739" spans="1:24" x14ac:dyDescent="0.2">
      <c r="A3739">
        <v>68855</v>
      </c>
      <c r="B3739" t="s">
        <v>1994</v>
      </c>
      <c r="C3739" t="s">
        <v>1919</v>
      </c>
      <c r="D3739">
        <v>2019</v>
      </c>
      <c r="E3739" t="str">
        <f t="shared" si="58"/>
        <v>688552019</v>
      </c>
      <c r="F3739">
        <v>6222</v>
      </c>
      <c r="G3739" t="str">
        <f>VLOOKUP($A3739,CATMUN!$B$2:$C$1123,2,0)</f>
        <v>Medio</v>
      </c>
      <c r="H3739" t="str">
        <f>VLOOKUP($A3739,CATMUN!$B$2:$D$1123,3,0)</f>
        <v>Municipios intermedios</v>
      </c>
      <c r="I3739">
        <f>VLOOKUP($A3739,CATMUN!$B$2:$G$1123,4,0)</f>
        <v>0</v>
      </c>
      <c r="J3739">
        <f>VLOOKUP($A3739,CATMUN!$B$2:$G$1123,6,0)</f>
        <v>14</v>
      </c>
      <c r="K3739" s="69">
        <v>382</v>
      </c>
      <c r="L3739" s="69">
        <v>1777</v>
      </c>
      <c r="M3739" s="271">
        <v>24</v>
      </c>
      <c r="N3739" s="69">
        <v>126.60922986637496</v>
      </c>
      <c r="O3739" s="69">
        <v>0.1</v>
      </c>
      <c r="Q3739">
        <v>0</v>
      </c>
      <c r="S3739" s="69">
        <v>1227.00431</v>
      </c>
      <c r="T3739">
        <v>0</v>
      </c>
      <c r="V3739" s="51">
        <v>12</v>
      </c>
      <c r="W3739" s="51">
        <v>5</v>
      </c>
      <c r="X3739" s="51">
        <v>339</v>
      </c>
    </row>
    <row r="3740" spans="1:24" x14ac:dyDescent="0.2">
      <c r="A3740">
        <v>68872</v>
      </c>
      <c r="B3740" t="s">
        <v>1287</v>
      </c>
      <c r="C3740" t="s">
        <v>1919</v>
      </c>
      <c r="D3740">
        <v>2019</v>
      </c>
      <c r="E3740" t="str">
        <f t="shared" si="58"/>
        <v>688722019</v>
      </c>
      <c r="F3740">
        <v>7927</v>
      </c>
      <c r="G3740" t="str">
        <f>VLOOKUP($A3740,CATMUN!$B$2:$C$1123,2,0)</f>
        <v>Alto</v>
      </c>
      <c r="H3740" t="str">
        <f>VLOOKUP($A3740,CATMUN!$B$2:$D$1123,3,0)</f>
        <v>Municipios intermedios</v>
      </c>
      <c r="I3740">
        <f>VLOOKUP($A3740,CATMUN!$B$2:$G$1123,4,0)</f>
        <v>0</v>
      </c>
      <c r="J3740">
        <f>VLOOKUP($A3740,CATMUN!$B$2:$G$1123,6,0)</f>
        <v>14</v>
      </c>
      <c r="K3740" s="69">
        <v>390</v>
      </c>
      <c r="L3740" s="69">
        <v>1777</v>
      </c>
      <c r="M3740" s="271">
        <v>45</v>
      </c>
      <c r="N3740" s="69">
        <v>126.60922986637496</v>
      </c>
      <c r="Q3740">
        <v>0</v>
      </c>
      <c r="S3740" s="69">
        <v>1227.00431</v>
      </c>
      <c r="T3740">
        <v>0</v>
      </c>
      <c r="V3740" s="51">
        <v>12</v>
      </c>
      <c r="W3740" s="51">
        <v>9</v>
      </c>
      <c r="X3740" s="51">
        <v>339</v>
      </c>
    </row>
    <row r="3741" spans="1:24" x14ac:dyDescent="0.2">
      <c r="A3741">
        <v>70110</v>
      </c>
      <c r="B3741" t="s">
        <v>1299</v>
      </c>
      <c r="C3741" t="s">
        <v>1488</v>
      </c>
      <c r="D3741">
        <v>2019</v>
      </c>
      <c r="E3741" t="str">
        <f t="shared" si="58"/>
        <v>701102019</v>
      </c>
      <c r="F3741">
        <v>10727</v>
      </c>
      <c r="G3741" t="str">
        <f>VLOOKUP($A3741,CATMUN!$B$2:$C$1123,2,0)</f>
        <v>Medio</v>
      </c>
      <c r="H3741" t="str">
        <f>VLOOKUP($A3741,CATMUN!$B$2:$D$1123,3,0)</f>
        <v>Municipios intermedios</v>
      </c>
      <c r="I3741">
        <f>VLOOKUP($A3741,CATMUN!$B$2:$G$1123,4,0)</f>
        <v>0</v>
      </c>
      <c r="J3741">
        <f>VLOOKUP($A3741,CATMUN!$B$2:$G$1123,6,0)</f>
        <v>14</v>
      </c>
      <c r="K3741" s="69">
        <v>130</v>
      </c>
      <c r="L3741" s="69">
        <v>1777</v>
      </c>
      <c r="M3741" s="271">
        <v>5</v>
      </c>
      <c r="N3741" s="69">
        <v>126.60922986637496</v>
      </c>
      <c r="Q3741">
        <v>0</v>
      </c>
      <c r="S3741" s="69">
        <v>1227.00431</v>
      </c>
      <c r="T3741">
        <v>0</v>
      </c>
      <c r="V3741" s="51">
        <v>12</v>
      </c>
      <c r="W3741" s="51">
        <v>1</v>
      </c>
      <c r="X3741" s="51">
        <v>339</v>
      </c>
    </row>
    <row r="3742" spans="1:24" x14ac:dyDescent="0.2">
      <c r="A3742">
        <v>70215</v>
      </c>
      <c r="B3742" t="s">
        <v>2001</v>
      </c>
      <c r="C3742" t="s">
        <v>1488</v>
      </c>
      <c r="D3742">
        <v>2019</v>
      </c>
      <c r="E3742" t="str">
        <f t="shared" si="58"/>
        <v>702152019</v>
      </c>
      <c r="F3742">
        <v>69268</v>
      </c>
      <c r="G3742" t="str">
        <f>VLOOKUP($A3742,CATMUN!$B$2:$C$1123,2,0)</f>
        <v>Bajo</v>
      </c>
      <c r="H3742" t="str">
        <f>VLOOKUP($A3742,CATMUN!$B$2:$D$1123,3,0)</f>
        <v>Municipios intermedios</v>
      </c>
      <c r="I3742">
        <f>VLOOKUP($A3742,CATMUN!$B$2:$G$1123,4,0)</f>
        <v>0</v>
      </c>
      <c r="J3742">
        <f>VLOOKUP($A3742,CATMUN!$B$2:$G$1123,6,0)</f>
        <v>14</v>
      </c>
      <c r="K3742" s="69">
        <v>2000</v>
      </c>
      <c r="L3742" s="69">
        <v>1777</v>
      </c>
      <c r="M3742" s="271">
        <v>150</v>
      </c>
      <c r="N3742" s="69">
        <v>126.60922986637496</v>
      </c>
      <c r="Q3742">
        <v>0</v>
      </c>
      <c r="S3742" s="69">
        <v>1227.00431</v>
      </c>
      <c r="T3742">
        <v>0</v>
      </c>
      <c r="V3742" s="51">
        <v>12</v>
      </c>
      <c r="W3742" s="51">
        <v>145</v>
      </c>
      <c r="X3742" s="51">
        <v>339</v>
      </c>
    </row>
    <row r="3743" spans="1:24" x14ac:dyDescent="0.2">
      <c r="A3743">
        <v>70221</v>
      </c>
      <c r="B3743" t="s">
        <v>2002</v>
      </c>
      <c r="C3743" t="s">
        <v>1488</v>
      </c>
      <c r="D3743">
        <v>2019</v>
      </c>
      <c r="E3743" t="str">
        <f t="shared" si="58"/>
        <v>702212019</v>
      </c>
      <c r="F3743">
        <v>18892</v>
      </c>
      <c r="G3743" t="str">
        <f>VLOOKUP($A3743,CATMUN!$B$2:$C$1123,2,0)</f>
        <v>Alto</v>
      </c>
      <c r="H3743" t="str">
        <f>VLOOKUP($A3743,CATMUN!$B$2:$D$1123,3,0)</f>
        <v>Municipios intermedios</v>
      </c>
      <c r="I3743">
        <f>VLOOKUP($A3743,CATMUN!$B$2:$G$1123,4,0)</f>
        <v>0</v>
      </c>
      <c r="J3743">
        <f>VLOOKUP($A3743,CATMUN!$B$2:$G$1123,6,0)</f>
        <v>14</v>
      </c>
      <c r="K3743" s="69">
        <v>2910</v>
      </c>
      <c r="L3743" s="69">
        <v>1777</v>
      </c>
      <c r="M3743" s="271">
        <v>50</v>
      </c>
      <c r="N3743" s="69">
        <v>126.60922986637496</v>
      </c>
      <c r="Q3743">
        <v>0</v>
      </c>
      <c r="S3743" s="69">
        <v>1227.00431</v>
      </c>
      <c r="T3743">
        <v>0</v>
      </c>
      <c r="V3743" s="51">
        <v>3</v>
      </c>
      <c r="W3743" s="51">
        <v>34</v>
      </c>
      <c r="X3743" s="51">
        <v>114</v>
      </c>
    </row>
    <row r="3744" spans="1:24" x14ac:dyDescent="0.2">
      <c r="A3744">
        <v>70230</v>
      </c>
      <c r="B3744" t="s">
        <v>2003</v>
      </c>
      <c r="C3744" t="s">
        <v>1488</v>
      </c>
      <c r="D3744">
        <v>2019</v>
      </c>
      <c r="E3744" t="str">
        <f t="shared" si="58"/>
        <v>702302019</v>
      </c>
      <c r="F3744">
        <v>4537</v>
      </c>
      <c r="G3744" t="str">
        <f>VLOOKUP($A3744,CATMUN!$B$2:$C$1123,2,0)</f>
        <v>Bajo</v>
      </c>
      <c r="H3744" t="str">
        <f>VLOOKUP($A3744,CATMUN!$B$2:$D$1123,3,0)</f>
        <v>Municipios intermedios</v>
      </c>
      <c r="I3744">
        <f>VLOOKUP($A3744,CATMUN!$B$2:$G$1123,4,0)</f>
        <v>0</v>
      </c>
      <c r="J3744">
        <f>VLOOKUP($A3744,CATMUN!$B$2:$G$1123,6,0)</f>
        <v>14</v>
      </c>
      <c r="K3744" s="69">
        <v>33</v>
      </c>
      <c r="L3744" s="69">
        <v>1777</v>
      </c>
      <c r="M3744" s="271">
        <v>1</v>
      </c>
      <c r="N3744" s="69">
        <v>126.60922986637496</v>
      </c>
      <c r="Q3744">
        <v>0</v>
      </c>
      <c r="S3744" s="69">
        <v>1227.00431</v>
      </c>
      <c r="T3744">
        <v>0</v>
      </c>
      <c r="V3744" s="51">
        <v>12</v>
      </c>
      <c r="W3744" s="51">
        <v>0</v>
      </c>
      <c r="X3744" s="51">
        <v>339</v>
      </c>
    </row>
    <row r="3745" spans="1:24" x14ac:dyDescent="0.2">
      <c r="A3745">
        <v>70233</v>
      </c>
      <c r="B3745" t="s">
        <v>2004</v>
      </c>
      <c r="C3745" t="s">
        <v>1488</v>
      </c>
      <c r="D3745">
        <v>2019</v>
      </c>
      <c r="E3745" t="str">
        <f t="shared" si="58"/>
        <v>702332019</v>
      </c>
      <c r="F3745">
        <v>10215</v>
      </c>
      <c r="G3745" t="str">
        <f>VLOOKUP($A3745,CATMUN!$B$2:$C$1123,2,0)</f>
        <v>Bajo</v>
      </c>
      <c r="H3745" t="str">
        <f>VLOOKUP($A3745,CATMUN!$B$2:$D$1123,3,0)</f>
        <v>Municipios intermedios</v>
      </c>
      <c r="I3745">
        <f>VLOOKUP($A3745,CATMUN!$B$2:$G$1123,4,0)</f>
        <v>0</v>
      </c>
      <c r="J3745">
        <f>VLOOKUP($A3745,CATMUN!$B$2:$G$1123,6,0)</f>
        <v>14</v>
      </c>
      <c r="K3745" s="69">
        <v>125.858402</v>
      </c>
      <c r="L3745" s="69">
        <v>1777</v>
      </c>
      <c r="M3745" s="271">
        <v>2</v>
      </c>
      <c r="N3745" s="69">
        <v>126.60922986637496</v>
      </c>
      <c r="Q3745">
        <v>0</v>
      </c>
      <c r="S3745" s="69">
        <v>1227.00431</v>
      </c>
      <c r="T3745">
        <v>0</v>
      </c>
      <c r="V3745" s="51">
        <v>12</v>
      </c>
      <c r="W3745" s="51">
        <v>0</v>
      </c>
      <c r="X3745" s="51">
        <v>339</v>
      </c>
    </row>
    <row r="3746" spans="1:24" x14ac:dyDescent="0.2">
      <c r="A3746">
        <v>70235</v>
      </c>
      <c r="B3746" t="s">
        <v>2005</v>
      </c>
      <c r="C3746" t="s">
        <v>1488</v>
      </c>
      <c r="D3746">
        <v>2019</v>
      </c>
      <c r="E3746" t="str">
        <f t="shared" si="58"/>
        <v>702352019</v>
      </c>
      <c r="F3746">
        <v>22673</v>
      </c>
      <c r="G3746" t="str">
        <f>VLOOKUP($A3746,CATMUN!$B$2:$C$1123,2,0)</f>
        <v>Bajo</v>
      </c>
      <c r="H3746" t="str">
        <f>VLOOKUP($A3746,CATMUN!$B$2:$D$1123,3,0)</f>
        <v>Municipios intermedios</v>
      </c>
      <c r="I3746">
        <f>VLOOKUP($A3746,CATMUN!$B$2:$G$1123,4,0)</f>
        <v>0</v>
      </c>
      <c r="J3746">
        <f>VLOOKUP($A3746,CATMUN!$B$2:$G$1123,6,0)</f>
        <v>14</v>
      </c>
      <c r="K3746" s="69">
        <v>265</v>
      </c>
      <c r="L3746" s="69">
        <v>1777</v>
      </c>
      <c r="M3746" s="271"/>
      <c r="N3746" s="69">
        <v>126.60922986637496</v>
      </c>
      <c r="Q3746">
        <v>0</v>
      </c>
      <c r="S3746" s="69">
        <v>1227.00431</v>
      </c>
      <c r="T3746">
        <v>0</v>
      </c>
      <c r="V3746" s="51">
        <v>12</v>
      </c>
      <c r="W3746" s="51" t="e">
        <v>#N/A</v>
      </c>
      <c r="X3746" s="51" t="e">
        <v>#N/A</v>
      </c>
    </row>
    <row r="3747" spans="1:24" x14ac:dyDescent="0.2">
      <c r="A3747">
        <v>70418</v>
      </c>
      <c r="B3747" t="s">
        <v>2007</v>
      </c>
      <c r="C3747" t="s">
        <v>1488</v>
      </c>
      <c r="D3747">
        <v>2019</v>
      </c>
      <c r="E3747" t="str">
        <f t="shared" si="58"/>
        <v>704182019</v>
      </c>
      <c r="F3747">
        <v>23420</v>
      </c>
      <c r="G3747" t="str">
        <f>VLOOKUP($A3747,CATMUN!$B$2:$C$1123,2,0)</f>
        <v>Medio</v>
      </c>
      <c r="H3747" t="str">
        <f>VLOOKUP($A3747,CATMUN!$B$2:$D$1123,3,0)</f>
        <v>Municipios intermedios</v>
      </c>
      <c r="I3747">
        <f>VLOOKUP($A3747,CATMUN!$B$2:$G$1123,4,0)</f>
        <v>0</v>
      </c>
      <c r="J3747">
        <f>VLOOKUP($A3747,CATMUN!$B$2:$G$1123,6,0)</f>
        <v>14</v>
      </c>
      <c r="K3747" s="69">
        <v>200</v>
      </c>
      <c r="L3747" s="69">
        <v>1777</v>
      </c>
      <c r="M3747" s="271">
        <v>0.05</v>
      </c>
      <c r="N3747" s="69">
        <v>126.60922986637496</v>
      </c>
      <c r="Q3747">
        <v>0</v>
      </c>
      <c r="S3747" s="69">
        <v>1227.00431</v>
      </c>
      <c r="T3747">
        <v>0</v>
      </c>
      <c r="V3747" s="51">
        <v>12</v>
      </c>
      <c r="W3747" s="51">
        <v>1</v>
      </c>
      <c r="X3747" s="51">
        <v>339</v>
      </c>
    </row>
    <row r="3748" spans="1:24" x14ac:dyDescent="0.2">
      <c r="A3748">
        <v>70473</v>
      </c>
      <c r="B3748" t="s">
        <v>2009</v>
      </c>
      <c r="C3748" t="s">
        <v>1488</v>
      </c>
      <c r="D3748">
        <v>2019</v>
      </c>
      <c r="E3748" t="str">
        <f t="shared" si="58"/>
        <v>704732019</v>
      </c>
      <c r="F3748">
        <v>15495</v>
      </c>
      <c r="G3748" t="str">
        <f>VLOOKUP($A3748,CATMUN!$B$2:$C$1123,2,0)</f>
        <v>Bajo</v>
      </c>
      <c r="H3748" t="str">
        <f>VLOOKUP($A3748,CATMUN!$B$2:$D$1123,3,0)</f>
        <v>Municipios intermedios</v>
      </c>
      <c r="I3748">
        <f>VLOOKUP($A3748,CATMUN!$B$2:$G$1123,4,0)</f>
        <v>0</v>
      </c>
      <c r="J3748">
        <f>VLOOKUP($A3748,CATMUN!$B$2:$G$1123,6,0)</f>
        <v>14</v>
      </c>
      <c r="K3748" s="69">
        <v>116</v>
      </c>
      <c r="L3748" s="69">
        <v>1777</v>
      </c>
      <c r="M3748" s="271">
        <v>1.5</v>
      </c>
      <c r="N3748" s="69">
        <v>126.60922986637496</v>
      </c>
      <c r="S3748" s="69">
        <v>1227.00431</v>
      </c>
      <c r="T3748">
        <v>0</v>
      </c>
      <c r="V3748" s="51">
        <v>12</v>
      </c>
      <c r="W3748" s="51">
        <v>17</v>
      </c>
      <c r="X3748" s="51">
        <v>339</v>
      </c>
    </row>
    <row r="3749" spans="1:24" x14ac:dyDescent="0.2">
      <c r="A3749">
        <v>70523</v>
      </c>
      <c r="B3749" t="s">
        <v>2011</v>
      </c>
      <c r="C3749" t="s">
        <v>1488</v>
      </c>
      <c r="D3749">
        <v>2019</v>
      </c>
      <c r="E3749" t="str">
        <f t="shared" si="58"/>
        <v>705232019</v>
      </c>
      <c r="F3749">
        <v>14635</v>
      </c>
      <c r="G3749" t="str">
        <f>VLOOKUP($A3749,CATMUN!$B$2:$C$1123,2,0)</f>
        <v>Bajo</v>
      </c>
      <c r="H3749" t="str">
        <f>VLOOKUP($A3749,CATMUN!$B$2:$D$1123,3,0)</f>
        <v>Municipios intermedios</v>
      </c>
      <c r="I3749">
        <f>VLOOKUP($A3749,CATMUN!$B$2:$G$1123,4,0)</f>
        <v>0</v>
      </c>
      <c r="J3749">
        <f>VLOOKUP($A3749,CATMUN!$B$2:$G$1123,6,0)</f>
        <v>14</v>
      </c>
      <c r="K3749" s="69">
        <v>451.42289</v>
      </c>
      <c r="L3749" s="69">
        <v>1777</v>
      </c>
      <c r="M3749" s="271">
        <v>3</v>
      </c>
      <c r="N3749" s="69">
        <v>126.60922986637496</v>
      </c>
      <c r="Q3749">
        <v>0</v>
      </c>
      <c r="S3749" s="69">
        <v>1227.00431</v>
      </c>
      <c r="T3749">
        <v>0</v>
      </c>
      <c r="V3749" s="51">
        <v>12</v>
      </c>
      <c r="W3749" s="51">
        <v>10</v>
      </c>
      <c r="X3749" s="51">
        <v>339</v>
      </c>
    </row>
    <row r="3750" spans="1:24" x14ac:dyDescent="0.2">
      <c r="A3750">
        <v>70670</v>
      </c>
      <c r="B3750" t="s">
        <v>2012</v>
      </c>
      <c r="C3750" t="s">
        <v>1488</v>
      </c>
      <c r="D3750">
        <v>2019</v>
      </c>
      <c r="E3750" t="str">
        <f t="shared" si="58"/>
        <v>706702019</v>
      </c>
      <c r="F3750">
        <v>47746</v>
      </c>
      <c r="G3750" t="str">
        <f>VLOOKUP($A3750,CATMUN!$B$2:$C$1123,2,0)</f>
        <v>Bajo</v>
      </c>
      <c r="H3750" t="str">
        <f>VLOOKUP($A3750,CATMUN!$B$2:$D$1123,3,0)</f>
        <v>Municipios intermedios</v>
      </c>
      <c r="I3750">
        <f>VLOOKUP($A3750,CATMUN!$B$2:$G$1123,4,0)</f>
        <v>0</v>
      </c>
      <c r="J3750">
        <f>VLOOKUP($A3750,CATMUN!$B$2:$G$1123,6,0)</f>
        <v>14</v>
      </c>
      <c r="K3750" s="69">
        <v>691.43431099999998</v>
      </c>
      <c r="L3750" s="69">
        <v>1777</v>
      </c>
      <c r="M3750" s="271">
        <v>20.125150000000001</v>
      </c>
      <c r="N3750" s="69">
        <v>126.60922986637496</v>
      </c>
      <c r="Q3750">
        <v>0</v>
      </c>
      <c r="S3750" s="69">
        <v>1227.00431</v>
      </c>
      <c r="T3750">
        <v>0</v>
      </c>
      <c r="V3750" s="51">
        <v>12</v>
      </c>
      <c r="W3750" s="51">
        <v>26</v>
      </c>
      <c r="X3750" s="51">
        <v>339</v>
      </c>
    </row>
    <row r="3751" spans="1:24" x14ac:dyDescent="0.2">
      <c r="A3751">
        <v>70702</v>
      </c>
      <c r="B3751" t="s">
        <v>2014</v>
      </c>
      <c r="C3751" t="s">
        <v>1488</v>
      </c>
      <c r="D3751">
        <v>2019</v>
      </c>
      <c r="E3751" t="str">
        <f t="shared" si="58"/>
        <v>707022019</v>
      </c>
      <c r="F3751">
        <v>13892</v>
      </c>
      <c r="G3751" t="str">
        <f>VLOOKUP($A3751,CATMUN!$B$2:$C$1123,2,0)</f>
        <v>Bajo</v>
      </c>
      <c r="H3751" t="str">
        <f>VLOOKUP($A3751,CATMUN!$B$2:$D$1123,3,0)</f>
        <v>Municipios intermedios</v>
      </c>
      <c r="I3751">
        <f>VLOOKUP($A3751,CATMUN!$B$2:$G$1123,4,0)</f>
        <v>0</v>
      </c>
      <c r="J3751">
        <f>VLOOKUP($A3751,CATMUN!$B$2:$G$1123,6,0)</f>
        <v>14</v>
      </c>
      <c r="K3751" s="69">
        <v>109.122822</v>
      </c>
      <c r="L3751" s="69">
        <v>1777</v>
      </c>
      <c r="M3751" s="271"/>
      <c r="N3751" s="69">
        <v>126.60922986637496</v>
      </c>
      <c r="Q3751">
        <v>0</v>
      </c>
      <c r="S3751" s="69">
        <v>1227.00431</v>
      </c>
      <c r="T3751">
        <v>0</v>
      </c>
      <c r="V3751" s="51">
        <v>12</v>
      </c>
      <c r="W3751" s="51">
        <v>5</v>
      </c>
      <c r="X3751" s="51">
        <v>339</v>
      </c>
    </row>
    <row r="3752" spans="1:24" x14ac:dyDescent="0.2">
      <c r="A3752">
        <v>70708</v>
      </c>
      <c r="B3752" t="s">
        <v>2015</v>
      </c>
      <c r="C3752" t="s">
        <v>1488</v>
      </c>
      <c r="D3752">
        <v>2019</v>
      </c>
      <c r="E3752" t="str">
        <f t="shared" si="58"/>
        <v>707082019</v>
      </c>
      <c r="F3752">
        <v>59254</v>
      </c>
      <c r="G3752" t="str">
        <f>VLOOKUP($A3752,CATMUN!$B$2:$C$1123,2,0)</f>
        <v>Medio</v>
      </c>
      <c r="H3752" t="str">
        <f>VLOOKUP($A3752,CATMUN!$B$2:$D$1123,3,0)</f>
        <v>Municipios intermedios</v>
      </c>
      <c r="I3752">
        <f>VLOOKUP($A3752,CATMUN!$B$2:$G$1123,4,0)</f>
        <v>0</v>
      </c>
      <c r="J3752">
        <f>VLOOKUP($A3752,CATMUN!$B$2:$G$1123,6,0)</f>
        <v>14</v>
      </c>
      <c r="K3752" s="69">
        <v>1054.8387740000001</v>
      </c>
      <c r="L3752" s="69">
        <v>1777</v>
      </c>
      <c r="M3752" s="271">
        <v>12</v>
      </c>
      <c r="N3752" s="69">
        <v>126.60922986637496</v>
      </c>
      <c r="Q3752">
        <v>0</v>
      </c>
      <c r="S3752" s="69">
        <v>1227.00431</v>
      </c>
      <c r="T3752">
        <v>0</v>
      </c>
      <c r="V3752" s="51">
        <v>3</v>
      </c>
      <c r="W3752" s="51">
        <v>78</v>
      </c>
      <c r="X3752" s="51">
        <v>114</v>
      </c>
    </row>
    <row r="3753" spans="1:24" x14ac:dyDescent="0.2">
      <c r="A3753">
        <v>70717</v>
      </c>
      <c r="B3753" t="s">
        <v>2017</v>
      </c>
      <c r="C3753" t="s">
        <v>1488</v>
      </c>
      <c r="D3753">
        <v>2019</v>
      </c>
      <c r="E3753" t="str">
        <f t="shared" si="58"/>
        <v>707172019</v>
      </c>
      <c r="F3753">
        <v>18920</v>
      </c>
      <c r="G3753" t="str">
        <f>VLOOKUP($A3753,CATMUN!$B$2:$C$1123,2,0)</f>
        <v>Bajo</v>
      </c>
      <c r="H3753" t="str">
        <f>VLOOKUP($A3753,CATMUN!$B$2:$D$1123,3,0)</f>
        <v>Municipios intermedios</v>
      </c>
      <c r="I3753">
        <f>VLOOKUP($A3753,CATMUN!$B$2:$G$1123,4,0)</f>
        <v>0</v>
      </c>
      <c r="J3753">
        <f>VLOOKUP($A3753,CATMUN!$B$2:$G$1123,6,0)</f>
        <v>14</v>
      </c>
      <c r="K3753" s="69">
        <v>141.75087500000001</v>
      </c>
      <c r="L3753" s="69">
        <v>1777</v>
      </c>
      <c r="M3753" s="271"/>
      <c r="N3753" s="69">
        <v>126.60922986637496</v>
      </c>
      <c r="Q3753">
        <v>0</v>
      </c>
      <c r="S3753" s="69">
        <v>1227.00431</v>
      </c>
      <c r="T3753">
        <v>0</v>
      </c>
      <c r="V3753" s="51">
        <v>12</v>
      </c>
      <c r="W3753" s="51">
        <v>35</v>
      </c>
      <c r="X3753" s="51">
        <v>339</v>
      </c>
    </row>
    <row r="3754" spans="1:24" x14ac:dyDescent="0.2">
      <c r="A3754">
        <v>70742</v>
      </c>
      <c r="B3754" t="s">
        <v>2018</v>
      </c>
      <c r="C3754" t="s">
        <v>1488</v>
      </c>
      <c r="D3754">
        <v>2019</v>
      </c>
      <c r="E3754" t="str">
        <f t="shared" si="58"/>
        <v>707422019</v>
      </c>
      <c r="F3754">
        <v>31365</v>
      </c>
      <c r="G3754" t="str">
        <f>VLOOKUP($A3754,CATMUN!$B$2:$C$1123,2,0)</f>
        <v>Bajo</v>
      </c>
      <c r="H3754" t="str">
        <f>VLOOKUP($A3754,CATMUN!$B$2:$D$1123,3,0)</f>
        <v>Municipios intermedios</v>
      </c>
      <c r="I3754">
        <f>VLOOKUP($A3754,CATMUN!$B$2:$G$1123,4,0)</f>
        <v>0</v>
      </c>
      <c r="J3754">
        <f>VLOOKUP($A3754,CATMUN!$B$2:$G$1123,6,0)</f>
        <v>14</v>
      </c>
      <c r="K3754" s="69">
        <v>400</v>
      </c>
      <c r="L3754" s="69">
        <v>1777</v>
      </c>
      <c r="M3754" s="271">
        <v>1.5</v>
      </c>
      <c r="N3754" s="69">
        <v>126.60922986637496</v>
      </c>
      <c r="Q3754">
        <v>0</v>
      </c>
      <c r="S3754" s="69">
        <v>1227.00431</v>
      </c>
      <c r="T3754">
        <v>0</v>
      </c>
      <c r="V3754" s="51">
        <v>12</v>
      </c>
      <c r="W3754" s="51">
        <v>0</v>
      </c>
      <c r="X3754" s="51">
        <v>339</v>
      </c>
    </row>
    <row r="3755" spans="1:24" x14ac:dyDescent="0.2">
      <c r="A3755">
        <v>70820</v>
      </c>
      <c r="B3755" t="s">
        <v>2019</v>
      </c>
      <c r="C3755" t="s">
        <v>1488</v>
      </c>
      <c r="D3755">
        <v>2019</v>
      </c>
      <c r="E3755" t="str">
        <f t="shared" si="58"/>
        <v>708202019</v>
      </c>
      <c r="F3755">
        <v>33553</v>
      </c>
      <c r="G3755" t="str">
        <f>VLOOKUP($A3755,CATMUN!$B$2:$C$1123,2,0)</f>
        <v>Medio</v>
      </c>
      <c r="H3755" t="str">
        <f>VLOOKUP($A3755,CATMUN!$B$2:$D$1123,3,0)</f>
        <v>Municipios intermedios</v>
      </c>
      <c r="I3755">
        <f>VLOOKUP($A3755,CATMUN!$B$2:$G$1123,4,0)</f>
        <v>0</v>
      </c>
      <c r="J3755">
        <f>VLOOKUP($A3755,CATMUN!$B$2:$G$1123,6,0)</f>
        <v>14</v>
      </c>
      <c r="K3755" s="69">
        <v>4</v>
      </c>
      <c r="L3755" s="69">
        <v>1777</v>
      </c>
      <c r="M3755" s="271">
        <v>0.15</v>
      </c>
      <c r="N3755" s="69">
        <v>126.60922986637496</v>
      </c>
      <c r="Q3755">
        <v>0</v>
      </c>
      <c r="S3755" s="69">
        <v>1227.00431</v>
      </c>
      <c r="T3755">
        <v>0</v>
      </c>
      <c r="V3755" s="51">
        <v>3</v>
      </c>
      <c r="W3755" s="51">
        <v>75</v>
      </c>
      <c r="X3755" s="51">
        <v>114</v>
      </c>
    </row>
    <row r="3756" spans="1:24" x14ac:dyDescent="0.2">
      <c r="A3756">
        <v>73168</v>
      </c>
      <c r="B3756" t="s">
        <v>2033</v>
      </c>
      <c r="C3756" t="s">
        <v>2021</v>
      </c>
      <c r="D3756">
        <v>2019</v>
      </c>
      <c r="E3756" t="str">
        <f t="shared" si="58"/>
        <v>731682019</v>
      </c>
      <c r="F3756">
        <v>50565</v>
      </c>
      <c r="G3756" t="str">
        <f>VLOOKUP($A3756,CATMUN!$B$2:$C$1123,2,0)</f>
        <v>Medio</v>
      </c>
      <c r="H3756" t="str">
        <f>VLOOKUP($A3756,CATMUN!$B$2:$D$1123,3,0)</f>
        <v>Municipios intermedios</v>
      </c>
      <c r="I3756">
        <f>VLOOKUP($A3756,CATMUN!$B$2:$G$1123,4,0)</f>
        <v>0</v>
      </c>
      <c r="J3756">
        <f>VLOOKUP($A3756,CATMUN!$B$2:$G$1123,6,0)</f>
        <v>14</v>
      </c>
      <c r="K3756" s="69">
        <v>1418.6210000000001</v>
      </c>
      <c r="L3756" s="69">
        <v>1777</v>
      </c>
      <c r="M3756" s="271">
        <v>11.081</v>
      </c>
      <c r="N3756" s="69">
        <v>126.60922986637496</v>
      </c>
      <c r="S3756" s="69">
        <v>1227.00431</v>
      </c>
      <c r="T3756">
        <v>0</v>
      </c>
      <c r="V3756" s="51">
        <v>3</v>
      </c>
      <c r="W3756" s="51">
        <v>106</v>
      </c>
      <c r="X3756" s="51">
        <v>114</v>
      </c>
    </row>
    <row r="3757" spans="1:24" x14ac:dyDescent="0.2">
      <c r="A3757">
        <v>73275</v>
      </c>
      <c r="B3757" t="s">
        <v>2040</v>
      </c>
      <c r="C3757" t="s">
        <v>2021</v>
      </c>
      <c r="D3757">
        <v>2019</v>
      </c>
      <c r="E3757" t="str">
        <f t="shared" si="58"/>
        <v>732752019</v>
      </c>
      <c r="F3757">
        <v>28510</v>
      </c>
      <c r="G3757" t="str">
        <f>VLOOKUP($A3757,CATMUN!$B$2:$C$1123,2,0)</f>
        <v>Alto</v>
      </c>
      <c r="H3757" t="str">
        <f>VLOOKUP($A3757,CATMUN!$B$2:$D$1123,3,0)</f>
        <v>Otros Sistemas de Ciudades</v>
      </c>
      <c r="I3757">
        <f>VLOOKUP($A3757,CATMUN!$B$2:$G$1123,4,0)</f>
        <v>0</v>
      </c>
      <c r="J3757">
        <f>VLOOKUP($A3757,CATMUN!$B$2:$G$1123,6,0)</f>
        <v>14</v>
      </c>
      <c r="K3757" s="69">
        <v>5258.1963660000001</v>
      </c>
      <c r="L3757" s="69">
        <v>1777</v>
      </c>
      <c r="M3757" s="271">
        <v>13.919441000000001</v>
      </c>
      <c r="N3757" s="69">
        <v>553.9857883333334</v>
      </c>
      <c r="Q3757">
        <v>0</v>
      </c>
      <c r="S3757" s="69">
        <v>2060</v>
      </c>
      <c r="T3757">
        <v>0</v>
      </c>
      <c r="V3757" s="51">
        <v>52</v>
      </c>
      <c r="W3757" s="51">
        <v>79</v>
      </c>
      <c r="X3757" s="51">
        <v>339</v>
      </c>
    </row>
    <row r="3758" spans="1:24" x14ac:dyDescent="0.2">
      <c r="A3758">
        <v>73283</v>
      </c>
      <c r="B3758" t="s">
        <v>2041</v>
      </c>
      <c r="C3758" t="s">
        <v>2021</v>
      </c>
      <c r="D3758">
        <v>2019</v>
      </c>
      <c r="E3758" t="str">
        <f t="shared" si="58"/>
        <v>732832019</v>
      </c>
      <c r="F3758">
        <v>31124</v>
      </c>
      <c r="G3758" t="str">
        <f>VLOOKUP($A3758,CATMUN!$B$2:$C$1123,2,0)</f>
        <v>Medio</v>
      </c>
      <c r="H3758" t="str">
        <f>VLOOKUP($A3758,CATMUN!$B$2:$D$1123,3,0)</f>
        <v>Municipios intermedios</v>
      </c>
      <c r="I3758">
        <f>VLOOKUP($A3758,CATMUN!$B$2:$G$1123,4,0)</f>
        <v>0</v>
      </c>
      <c r="J3758">
        <f>VLOOKUP($A3758,CATMUN!$B$2:$G$1123,6,0)</f>
        <v>14</v>
      </c>
      <c r="K3758" s="69">
        <v>380</v>
      </c>
      <c r="L3758" s="69">
        <v>1777</v>
      </c>
      <c r="M3758" s="271">
        <v>65</v>
      </c>
      <c r="N3758" s="69">
        <v>126.60922986637496</v>
      </c>
      <c r="Q3758">
        <v>0</v>
      </c>
      <c r="S3758" s="69">
        <v>1227.00431</v>
      </c>
      <c r="T3758">
        <v>0</v>
      </c>
      <c r="U3758">
        <v>0.71499999999999997</v>
      </c>
      <c r="V3758" s="51">
        <v>12</v>
      </c>
      <c r="W3758" s="51">
        <v>37</v>
      </c>
      <c r="X3758" s="51">
        <v>339</v>
      </c>
    </row>
    <row r="3759" spans="1:24" x14ac:dyDescent="0.2">
      <c r="A3759">
        <v>73319</v>
      </c>
      <c r="B3759" t="s">
        <v>2042</v>
      </c>
      <c r="C3759" t="s">
        <v>2021</v>
      </c>
      <c r="D3759">
        <v>2019</v>
      </c>
      <c r="E3759" t="str">
        <f t="shared" si="58"/>
        <v>733192019</v>
      </c>
      <c r="F3759">
        <v>32826</v>
      </c>
      <c r="G3759" t="str">
        <f>VLOOKUP($A3759,CATMUN!$B$2:$C$1123,2,0)</f>
        <v>Alto</v>
      </c>
      <c r="H3759" t="str">
        <f>VLOOKUP($A3759,CATMUN!$B$2:$D$1123,3,0)</f>
        <v>Municipios intermedios</v>
      </c>
      <c r="I3759">
        <f>VLOOKUP($A3759,CATMUN!$B$2:$G$1123,4,0)</f>
        <v>0</v>
      </c>
      <c r="J3759">
        <f>VLOOKUP($A3759,CATMUN!$B$2:$G$1123,6,0)</f>
        <v>14</v>
      </c>
      <c r="K3759" s="69">
        <v>3621.0309630000002</v>
      </c>
      <c r="L3759" s="69">
        <v>1777</v>
      </c>
      <c r="M3759" s="271">
        <v>68.453084000000004</v>
      </c>
      <c r="N3759" s="69">
        <v>126.60922986637496</v>
      </c>
      <c r="Q3759">
        <v>0</v>
      </c>
      <c r="S3759" s="69">
        <v>1227.00431</v>
      </c>
      <c r="T3759">
        <v>0</v>
      </c>
      <c r="V3759" s="51">
        <v>12</v>
      </c>
      <c r="W3759" s="51">
        <v>90</v>
      </c>
      <c r="X3759" s="51">
        <v>339</v>
      </c>
    </row>
    <row r="3760" spans="1:24" x14ac:dyDescent="0.2">
      <c r="A3760">
        <v>73349</v>
      </c>
      <c r="B3760" t="s">
        <v>2044</v>
      </c>
      <c r="C3760" t="s">
        <v>2021</v>
      </c>
      <c r="D3760">
        <v>2019</v>
      </c>
      <c r="E3760" t="str">
        <f t="shared" si="58"/>
        <v>733492019</v>
      </c>
      <c r="F3760">
        <v>24585</v>
      </c>
      <c r="G3760" t="str">
        <f>VLOOKUP($A3760,CATMUN!$B$2:$C$1123,2,0)</f>
        <v>Medio</v>
      </c>
      <c r="H3760" t="str">
        <f>VLOOKUP($A3760,CATMUN!$B$2:$D$1123,3,0)</f>
        <v>Otros Sistemas de Ciudades</v>
      </c>
      <c r="I3760">
        <f>VLOOKUP($A3760,CATMUN!$B$2:$G$1123,4,0)</f>
        <v>0</v>
      </c>
      <c r="J3760">
        <f>VLOOKUP($A3760,CATMUN!$B$2:$G$1123,6,0)</f>
        <v>14</v>
      </c>
      <c r="K3760" s="69">
        <v>2287.2853999999998</v>
      </c>
      <c r="L3760" s="69">
        <v>1777</v>
      </c>
      <c r="M3760" s="271">
        <v>102</v>
      </c>
      <c r="N3760" s="69">
        <v>553.9857883333334</v>
      </c>
      <c r="S3760" s="69">
        <v>2060</v>
      </c>
      <c r="T3760">
        <v>0</v>
      </c>
      <c r="V3760" s="51">
        <v>1</v>
      </c>
      <c r="W3760" s="51">
        <v>64</v>
      </c>
      <c r="X3760" s="51">
        <v>272</v>
      </c>
    </row>
    <row r="3761" spans="1:24" x14ac:dyDescent="0.2">
      <c r="A3761">
        <v>73352</v>
      </c>
      <c r="B3761" t="s">
        <v>2045</v>
      </c>
      <c r="C3761" t="s">
        <v>2021</v>
      </c>
      <c r="D3761">
        <v>2019</v>
      </c>
      <c r="E3761" t="str">
        <f t="shared" si="58"/>
        <v>733522019</v>
      </c>
      <c r="F3761">
        <v>11891</v>
      </c>
      <c r="G3761" t="str">
        <f>VLOOKUP($A3761,CATMUN!$B$2:$C$1123,2,0)</f>
        <v>Medio</v>
      </c>
      <c r="H3761" t="str">
        <f>VLOOKUP($A3761,CATMUN!$B$2:$D$1123,3,0)</f>
        <v>Municipios intermedios</v>
      </c>
      <c r="I3761">
        <f>VLOOKUP($A3761,CATMUN!$B$2:$G$1123,4,0)</f>
        <v>0</v>
      </c>
      <c r="J3761">
        <f>VLOOKUP($A3761,CATMUN!$B$2:$G$1123,6,0)</f>
        <v>14</v>
      </c>
      <c r="K3761" s="69">
        <v>317</v>
      </c>
      <c r="L3761" s="69">
        <v>1777</v>
      </c>
      <c r="M3761" s="271">
        <v>11</v>
      </c>
      <c r="N3761" s="69">
        <v>126.60922986637496</v>
      </c>
      <c r="Q3761">
        <v>0</v>
      </c>
      <c r="S3761" s="69">
        <v>1227.00431</v>
      </c>
      <c r="T3761">
        <v>0</v>
      </c>
      <c r="V3761" s="51">
        <v>12</v>
      </c>
      <c r="W3761" s="51">
        <v>16</v>
      </c>
      <c r="X3761" s="51">
        <v>339</v>
      </c>
    </row>
    <row r="3762" spans="1:24" x14ac:dyDescent="0.2">
      <c r="A3762">
        <v>73408</v>
      </c>
      <c r="B3762" t="s">
        <v>2046</v>
      </c>
      <c r="C3762" t="s">
        <v>2021</v>
      </c>
      <c r="D3762">
        <v>2019</v>
      </c>
      <c r="E3762" t="str">
        <f t="shared" si="58"/>
        <v>734082019</v>
      </c>
      <c r="F3762">
        <v>18598</v>
      </c>
      <c r="G3762" t="str">
        <f>VLOOKUP($A3762,CATMUN!$B$2:$C$1123,2,0)</f>
        <v>Medio</v>
      </c>
      <c r="H3762" t="str">
        <f>VLOOKUP($A3762,CATMUN!$B$2:$D$1123,3,0)</f>
        <v>Municipios intermedios</v>
      </c>
      <c r="I3762">
        <f>VLOOKUP($A3762,CATMUN!$B$2:$G$1123,4,0)</f>
        <v>0</v>
      </c>
      <c r="J3762">
        <f>VLOOKUP($A3762,CATMUN!$B$2:$G$1123,6,0)</f>
        <v>14</v>
      </c>
      <c r="K3762" s="69">
        <v>1441.557</v>
      </c>
      <c r="L3762" s="69">
        <v>1777</v>
      </c>
      <c r="M3762" s="271"/>
      <c r="N3762" s="69">
        <v>126.60922986637496</v>
      </c>
      <c r="Q3762">
        <v>0</v>
      </c>
      <c r="S3762" s="69">
        <v>1227.00431</v>
      </c>
      <c r="T3762">
        <v>0</v>
      </c>
      <c r="U3762">
        <v>5.89</v>
      </c>
      <c r="V3762" s="51">
        <v>12</v>
      </c>
      <c r="W3762" s="51">
        <v>127</v>
      </c>
      <c r="X3762" s="51">
        <v>339</v>
      </c>
    </row>
    <row r="3763" spans="1:24" x14ac:dyDescent="0.2">
      <c r="A3763">
        <v>73411</v>
      </c>
      <c r="B3763" t="s">
        <v>2047</v>
      </c>
      <c r="C3763" t="s">
        <v>2021</v>
      </c>
      <c r="D3763">
        <v>2019</v>
      </c>
      <c r="E3763" t="str">
        <f t="shared" si="58"/>
        <v>734112019</v>
      </c>
      <c r="F3763">
        <v>36432</v>
      </c>
      <c r="G3763" t="str">
        <f>VLOOKUP($A3763,CATMUN!$B$2:$C$1123,2,0)</f>
        <v>Medio</v>
      </c>
      <c r="H3763" t="str">
        <f>VLOOKUP($A3763,CATMUN!$B$2:$D$1123,3,0)</f>
        <v>Municipios intermedios</v>
      </c>
      <c r="I3763">
        <f>VLOOKUP($A3763,CATMUN!$B$2:$G$1123,4,0)</f>
        <v>0</v>
      </c>
      <c r="J3763">
        <f>VLOOKUP($A3763,CATMUN!$B$2:$G$1123,6,0)</f>
        <v>14</v>
      </c>
      <c r="K3763" s="69">
        <v>2052.7047969999999</v>
      </c>
      <c r="L3763" s="69">
        <v>1777</v>
      </c>
      <c r="M3763" s="271">
        <v>55</v>
      </c>
      <c r="N3763" s="69">
        <v>126.60922986637496</v>
      </c>
      <c r="Q3763">
        <v>0</v>
      </c>
      <c r="S3763" s="69">
        <v>1227.00431</v>
      </c>
      <c r="T3763">
        <v>0</v>
      </c>
      <c r="V3763" s="51">
        <v>3</v>
      </c>
      <c r="W3763" s="51">
        <v>89</v>
      </c>
      <c r="X3763" s="51">
        <v>114</v>
      </c>
    </row>
    <row r="3764" spans="1:24" x14ac:dyDescent="0.2">
      <c r="A3764">
        <v>73443</v>
      </c>
      <c r="B3764" t="s">
        <v>2048</v>
      </c>
      <c r="C3764" t="s">
        <v>2021</v>
      </c>
      <c r="D3764">
        <v>2019</v>
      </c>
      <c r="E3764" t="str">
        <f t="shared" si="58"/>
        <v>734432019</v>
      </c>
      <c r="F3764">
        <v>38084</v>
      </c>
      <c r="G3764" t="str">
        <f>VLOOKUP($A3764,CATMUN!$B$2:$C$1123,2,0)</f>
        <v>Alto</v>
      </c>
      <c r="H3764" t="str">
        <f>VLOOKUP($A3764,CATMUN!$B$2:$D$1123,3,0)</f>
        <v>Municipios intermedios</v>
      </c>
      <c r="I3764">
        <f>VLOOKUP($A3764,CATMUN!$B$2:$G$1123,4,0)</f>
        <v>0</v>
      </c>
      <c r="J3764">
        <f>VLOOKUP($A3764,CATMUN!$B$2:$G$1123,6,0)</f>
        <v>14</v>
      </c>
      <c r="K3764" s="69">
        <v>2650</v>
      </c>
      <c r="L3764" s="69">
        <v>1777</v>
      </c>
      <c r="M3764" s="271">
        <v>122.25</v>
      </c>
      <c r="N3764" s="69">
        <v>126.60922986637496</v>
      </c>
      <c r="S3764" s="69">
        <v>1227.00431</v>
      </c>
      <c r="T3764">
        <v>0</v>
      </c>
      <c r="V3764" s="51">
        <v>12</v>
      </c>
      <c r="W3764" s="51">
        <v>209</v>
      </c>
      <c r="X3764" s="51">
        <v>339</v>
      </c>
    </row>
    <row r="3765" spans="1:24" x14ac:dyDescent="0.2">
      <c r="A3765">
        <v>73520</v>
      </c>
      <c r="B3765" t="s">
        <v>2053</v>
      </c>
      <c r="C3765" t="s">
        <v>2021</v>
      </c>
      <c r="D3765">
        <v>2019</v>
      </c>
      <c r="E3765" t="str">
        <f t="shared" si="58"/>
        <v>735202019</v>
      </c>
      <c r="F3765">
        <v>9773</v>
      </c>
      <c r="G3765" t="str">
        <f>VLOOKUP($A3765,CATMUN!$B$2:$C$1123,2,0)</f>
        <v>Medio</v>
      </c>
      <c r="H3765" t="str">
        <f>VLOOKUP($A3765,CATMUN!$B$2:$D$1123,3,0)</f>
        <v>Municipios intermedios</v>
      </c>
      <c r="I3765">
        <f>VLOOKUP($A3765,CATMUN!$B$2:$G$1123,4,0)</f>
        <v>0</v>
      </c>
      <c r="J3765">
        <f>VLOOKUP($A3765,CATMUN!$B$2:$G$1123,6,0)</f>
        <v>14</v>
      </c>
      <c r="K3765" s="69">
        <v>83.944999999999993</v>
      </c>
      <c r="L3765" s="69">
        <v>1777</v>
      </c>
      <c r="M3765" s="271">
        <v>9.27</v>
      </c>
      <c r="N3765" s="69">
        <v>126.60922986637496</v>
      </c>
      <c r="Q3765">
        <v>0</v>
      </c>
      <c r="S3765" s="69">
        <v>1227.00431</v>
      </c>
      <c r="T3765">
        <v>0</v>
      </c>
      <c r="V3765" s="51">
        <v>12</v>
      </c>
      <c r="W3765" s="51">
        <v>11</v>
      </c>
      <c r="X3765" s="51">
        <v>339</v>
      </c>
    </row>
    <row r="3766" spans="1:24" x14ac:dyDescent="0.2">
      <c r="A3766">
        <v>73585</v>
      </c>
      <c r="B3766" t="s">
        <v>2057</v>
      </c>
      <c r="C3766" t="s">
        <v>2021</v>
      </c>
      <c r="D3766">
        <v>2019</v>
      </c>
      <c r="E3766" t="str">
        <f t="shared" si="58"/>
        <v>735852019</v>
      </c>
      <c r="F3766">
        <v>23527</v>
      </c>
      <c r="G3766" t="str">
        <f>VLOOKUP($A3766,CATMUN!$B$2:$C$1123,2,0)</f>
        <v>Medio</v>
      </c>
      <c r="H3766" t="str">
        <f>VLOOKUP($A3766,CATMUN!$B$2:$D$1123,3,0)</f>
        <v>Municipios intermedios</v>
      </c>
      <c r="I3766">
        <f>VLOOKUP($A3766,CATMUN!$B$2:$G$1123,4,0)</f>
        <v>0</v>
      </c>
      <c r="J3766">
        <f>VLOOKUP($A3766,CATMUN!$B$2:$G$1123,6,0)</f>
        <v>14</v>
      </c>
      <c r="K3766" s="69">
        <v>1969.310009</v>
      </c>
      <c r="L3766" s="69">
        <v>1777</v>
      </c>
      <c r="M3766" s="271"/>
      <c r="N3766" s="69">
        <v>126.60922986637496</v>
      </c>
      <c r="Q3766">
        <v>0</v>
      </c>
      <c r="S3766" s="69">
        <v>1227.00431</v>
      </c>
      <c r="T3766">
        <v>0</v>
      </c>
      <c r="U3766">
        <v>2.819</v>
      </c>
      <c r="V3766" s="51">
        <v>10</v>
      </c>
      <c r="W3766" s="51">
        <v>86</v>
      </c>
      <c r="X3766" s="51">
        <v>506</v>
      </c>
    </row>
    <row r="3767" spans="1:24" x14ac:dyDescent="0.2">
      <c r="A3767">
        <v>73671</v>
      </c>
      <c r="B3767" t="s">
        <v>2061</v>
      </c>
      <c r="C3767" t="s">
        <v>2021</v>
      </c>
      <c r="D3767">
        <v>2019</v>
      </c>
      <c r="E3767" t="str">
        <f t="shared" si="58"/>
        <v>736712019</v>
      </c>
      <c r="F3767">
        <v>14450</v>
      </c>
      <c r="G3767" t="str">
        <f>VLOOKUP($A3767,CATMUN!$B$2:$C$1123,2,0)</f>
        <v>Alto</v>
      </c>
      <c r="H3767" t="str">
        <f>VLOOKUP($A3767,CATMUN!$B$2:$D$1123,3,0)</f>
        <v>Municipios intermedios</v>
      </c>
      <c r="I3767">
        <f>VLOOKUP($A3767,CATMUN!$B$2:$G$1123,4,0)</f>
        <v>0</v>
      </c>
      <c r="J3767">
        <f>VLOOKUP($A3767,CATMUN!$B$2:$G$1123,6,0)</f>
        <v>14</v>
      </c>
      <c r="K3767" s="69">
        <v>650</v>
      </c>
      <c r="L3767" s="69">
        <v>1777</v>
      </c>
      <c r="M3767" s="271">
        <v>12</v>
      </c>
      <c r="N3767" s="69">
        <v>126.60922986637496</v>
      </c>
      <c r="Q3767">
        <v>0</v>
      </c>
      <c r="S3767" s="69">
        <v>1227.00431</v>
      </c>
      <c r="U3767">
        <v>0.1492</v>
      </c>
      <c r="V3767" s="51">
        <v>12</v>
      </c>
      <c r="W3767" s="51">
        <v>74</v>
      </c>
      <c r="X3767" s="51">
        <v>339</v>
      </c>
    </row>
    <row r="3768" spans="1:24" x14ac:dyDescent="0.2">
      <c r="A3768">
        <v>73861</v>
      </c>
      <c r="B3768" t="s">
        <v>2066</v>
      </c>
      <c r="C3768" t="s">
        <v>2021</v>
      </c>
      <c r="D3768">
        <v>2019</v>
      </c>
      <c r="E3768" t="str">
        <f t="shared" si="58"/>
        <v>738612019</v>
      </c>
      <c r="F3768">
        <v>12751</v>
      </c>
      <c r="G3768" t="str">
        <f>VLOOKUP($A3768,CATMUN!$B$2:$C$1123,2,0)</f>
        <v>Bajo</v>
      </c>
      <c r="H3768" t="str">
        <f>VLOOKUP($A3768,CATMUN!$B$2:$D$1123,3,0)</f>
        <v>Municipios intermedios</v>
      </c>
      <c r="I3768">
        <f>VLOOKUP($A3768,CATMUN!$B$2:$G$1123,4,0)</f>
        <v>0</v>
      </c>
      <c r="J3768">
        <f>VLOOKUP($A3768,CATMUN!$B$2:$G$1123,6,0)</f>
        <v>14</v>
      </c>
      <c r="K3768" s="69">
        <v>781.255</v>
      </c>
      <c r="L3768" s="69">
        <v>1777</v>
      </c>
      <c r="M3768" s="271"/>
      <c r="N3768" s="69">
        <v>126.60922986637496</v>
      </c>
      <c r="Q3768">
        <v>0</v>
      </c>
      <c r="S3768" s="69">
        <v>1227.00431</v>
      </c>
      <c r="T3768">
        <v>0</v>
      </c>
      <c r="U3768">
        <v>8.0000000000000002E-3</v>
      </c>
      <c r="V3768" s="51">
        <v>12</v>
      </c>
      <c r="W3768" s="51">
        <v>35</v>
      </c>
      <c r="X3768" s="51">
        <v>339</v>
      </c>
    </row>
    <row r="3769" spans="1:24" x14ac:dyDescent="0.2">
      <c r="A3769">
        <v>76020</v>
      </c>
      <c r="B3769" t="s">
        <v>2070</v>
      </c>
      <c r="C3769" t="s">
        <v>2069</v>
      </c>
      <c r="D3769">
        <v>2019</v>
      </c>
      <c r="E3769" t="str">
        <f t="shared" si="58"/>
        <v>760202019</v>
      </c>
      <c r="F3769">
        <v>14189</v>
      </c>
      <c r="G3769" t="str">
        <f>VLOOKUP($A3769,CATMUN!$B$2:$C$1123,2,0)</f>
        <v>Medio</v>
      </c>
      <c r="H3769" t="str">
        <f>VLOOKUP($A3769,CATMUN!$B$2:$D$1123,3,0)</f>
        <v>Municipios intermedios</v>
      </c>
      <c r="I3769">
        <f>VLOOKUP($A3769,CATMUN!$B$2:$G$1123,4,0)</f>
        <v>0</v>
      </c>
      <c r="J3769">
        <f>VLOOKUP($A3769,CATMUN!$B$2:$G$1123,6,0)</f>
        <v>14</v>
      </c>
      <c r="K3769" s="69">
        <v>628.76386500000001</v>
      </c>
      <c r="L3769" s="69">
        <v>1777</v>
      </c>
      <c r="M3769" s="271"/>
      <c r="N3769" s="69">
        <v>126.60922986637496</v>
      </c>
      <c r="Q3769">
        <v>0</v>
      </c>
      <c r="S3769" s="69">
        <v>1227.00431</v>
      </c>
      <c r="T3769">
        <v>0</v>
      </c>
      <c r="V3769" s="51">
        <v>12</v>
      </c>
      <c r="W3769" s="51">
        <v>15</v>
      </c>
      <c r="X3769" s="51">
        <v>339</v>
      </c>
    </row>
    <row r="3770" spans="1:24" x14ac:dyDescent="0.2">
      <c r="A3770">
        <v>76036</v>
      </c>
      <c r="B3770" t="s">
        <v>2071</v>
      </c>
      <c r="C3770" t="s">
        <v>2069</v>
      </c>
      <c r="D3770">
        <v>2019</v>
      </c>
      <c r="E3770" t="str">
        <f t="shared" si="58"/>
        <v>760362019</v>
      </c>
      <c r="F3770">
        <v>22515</v>
      </c>
      <c r="G3770" t="str">
        <f>VLOOKUP($A3770,CATMUN!$B$2:$C$1123,2,0)</f>
        <v>Alto</v>
      </c>
      <c r="H3770" t="str">
        <f>VLOOKUP($A3770,CATMUN!$B$2:$D$1123,3,0)</f>
        <v>Otros Sistemas de Ciudades</v>
      </c>
      <c r="I3770">
        <f>VLOOKUP($A3770,CATMUN!$B$2:$G$1123,4,0)</f>
        <v>0</v>
      </c>
      <c r="J3770">
        <f>VLOOKUP($A3770,CATMUN!$B$2:$G$1123,6,0)</f>
        <v>14</v>
      </c>
      <c r="K3770" s="69">
        <v>1500</v>
      </c>
      <c r="L3770" s="69">
        <v>1777</v>
      </c>
      <c r="M3770" s="271">
        <v>18</v>
      </c>
      <c r="N3770" s="69">
        <v>553.9857883333334</v>
      </c>
      <c r="Q3770">
        <v>0</v>
      </c>
      <c r="S3770" s="69">
        <v>2060</v>
      </c>
      <c r="T3770">
        <v>0</v>
      </c>
      <c r="V3770" s="51">
        <v>52</v>
      </c>
      <c r="W3770" s="51">
        <v>34</v>
      </c>
      <c r="X3770" s="51">
        <v>339</v>
      </c>
    </row>
    <row r="3771" spans="1:24" x14ac:dyDescent="0.2">
      <c r="A3771">
        <v>76041</v>
      </c>
      <c r="B3771" t="s">
        <v>2072</v>
      </c>
      <c r="C3771" t="s">
        <v>2069</v>
      </c>
      <c r="D3771">
        <v>2019</v>
      </c>
      <c r="E3771" t="str">
        <f t="shared" si="58"/>
        <v>760412019</v>
      </c>
      <c r="F3771">
        <v>17348</v>
      </c>
      <c r="G3771" t="str">
        <f>VLOOKUP($A3771,CATMUN!$B$2:$C$1123,2,0)</f>
        <v>Medio</v>
      </c>
      <c r="H3771" t="str">
        <f>VLOOKUP($A3771,CATMUN!$B$2:$D$1123,3,0)</f>
        <v>Municipios intermedios</v>
      </c>
      <c r="I3771">
        <f>VLOOKUP($A3771,CATMUN!$B$2:$G$1123,4,0)</f>
        <v>0</v>
      </c>
      <c r="J3771">
        <f>VLOOKUP($A3771,CATMUN!$B$2:$G$1123,6,0)</f>
        <v>14</v>
      </c>
      <c r="K3771" s="69">
        <v>1136.809</v>
      </c>
      <c r="L3771" s="69">
        <v>1777</v>
      </c>
      <c r="M3771" s="271">
        <v>2.665</v>
      </c>
      <c r="N3771" s="69">
        <v>126.60922986637496</v>
      </c>
      <c r="Q3771">
        <v>0</v>
      </c>
      <c r="S3771" s="69">
        <v>1227.00431</v>
      </c>
      <c r="T3771">
        <v>0</v>
      </c>
      <c r="V3771" s="51">
        <v>12</v>
      </c>
      <c r="W3771" s="51">
        <v>51</v>
      </c>
      <c r="X3771" s="51">
        <v>339</v>
      </c>
    </row>
    <row r="3772" spans="1:24" x14ac:dyDescent="0.2">
      <c r="A3772">
        <v>76054</v>
      </c>
      <c r="B3772" t="s">
        <v>1459</v>
      </c>
      <c r="C3772" t="s">
        <v>2069</v>
      </c>
      <c r="D3772">
        <v>2019</v>
      </c>
      <c r="E3772" t="str">
        <f t="shared" si="58"/>
        <v>760542019</v>
      </c>
      <c r="F3772">
        <v>5258</v>
      </c>
      <c r="G3772" t="str">
        <f>VLOOKUP($A3772,CATMUN!$B$2:$C$1123,2,0)</f>
        <v>Bajo</v>
      </c>
      <c r="H3772" t="str">
        <f>VLOOKUP($A3772,CATMUN!$B$2:$D$1123,3,0)</f>
        <v>Municipios intermedios</v>
      </c>
      <c r="I3772">
        <f>VLOOKUP($A3772,CATMUN!$B$2:$G$1123,4,0)</f>
        <v>0</v>
      </c>
      <c r="J3772">
        <f>VLOOKUP($A3772,CATMUN!$B$2:$G$1123,6,0)</f>
        <v>14</v>
      </c>
      <c r="K3772" s="69">
        <v>243.952449</v>
      </c>
      <c r="L3772" s="69">
        <v>1777</v>
      </c>
      <c r="M3772" s="271">
        <v>5.0999999999999996</v>
      </c>
      <c r="N3772" s="69">
        <v>126.60922986637496</v>
      </c>
      <c r="Q3772">
        <v>0</v>
      </c>
      <c r="S3772" s="69">
        <v>1227.00431</v>
      </c>
      <c r="T3772">
        <v>0</v>
      </c>
      <c r="V3772" s="51">
        <v>12</v>
      </c>
      <c r="W3772" s="51">
        <v>6</v>
      </c>
      <c r="X3772" s="51">
        <v>339</v>
      </c>
    </row>
    <row r="3773" spans="1:24" x14ac:dyDescent="0.2">
      <c r="A3773">
        <v>76122</v>
      </c>
      <c r="B3773" t="s">
        <v>2076</v>
      </c>
      <c r="C3773" t="s">
        <v>2069</v>
      </c>
      <c r="D3773">
        <v>2019</v>
      </c>
      <c r="E3773" t="str">
        <f t="shared" si="58"/>
        <v>761222019</v>
      </c>
      <c r="F3773">
        <v>28609</v>
      </c>
      <c r="G3773" t="str">
        <f>VLOOKUP($A3773,CATMUN!$B$2:$C$1123,2,0)</f>
        <v>Medio</v>
      </c>
      <c r="H3773" t="str">
        <f>VLOOKUP($A3773,CATMUN!$B$2:$D$1123,3,0)</f>
        <v>Municipios intermedios</v>
      </c>
      <c r="I3773">
        <f>VLOOKUP($A3773,CATMUN!$B$2:$G$1123,4,0)</f>
        <v>0</v>
      </c>
      <c r="J3773">
        <f>VLOOKUP($A3773,CATMUN!$B$2:$G$1123,6,0)</f>
        <v>14</v>
      </c>
      <c r="K3773" s="69">
        <v>1700</v>
      </c>
      <c r="L3773" s="69">
        <v>1777</v>
      </c>
      <c r="M3773" s="271">
        <v>30</v>
      </c>
      <c r="N3773" s="69">
        <v>126.60922986637496</v>
      </c>
      <c r="Q3773">
        <v>0</v>
      </c>
      <c r="S3773" s="69">
        <v>1227.00431</v>
      </c>
      <c r="T3773">
        <v>0</v>
      </c>
      <c r="V3773" s="51">
        <v>10</v>
      </c>
      <c r="W3773" s="51">
        <v>114</v>
      </c>
      <c r="X3773" s="51">
        <v>506</v>
      </c>
    </row>
    <row r="3774" spans="1:24" x14ac:dyDescent="0.2">
      <c r="A3774">
        <v>76248</v>
      </c>
      <c r="B3774" t="s">
        <v>2082</v>
      </c>
      <c r="C3774" t="s">
        <v>2069</v>
      </c>
      <c r="D3774">
        <v>2019</v>
      </c>
      <c r="E3774" t="str">
        <f t="shared" si="58"/>
        <v>762482019</v>
      </c>
      <c r="F3774">
        <v>56835</v>
      </c>
      <c r="G3774" t="str">
        <f>VLOOKUP($A3774,CATMUN!$B$2:$C$1123,2,0)</f>
        <v>Alto</v>
      </c>
      <c r="H3774" t="str">
        <f>VLOOKUP($A3774,CATMUN!$B$2:$D$1123,3,0)</f>
        <v>Municipios intermedios</v>
      </c>
      <c r="I3774">
        <f>VLOOKUP($A3774,CATMUN!$B$2:$G$1123,4,0)</f>
        <v>0</v>
      </c>
      <c r="J3774">
        <f>VLOOKUP($A3774,CATMUN!$B$2:$G$1123,6,0)</f>
        <v>14</v>
      </c>
      <c r="K3774" s="69">
        <v>7233.8140160000003</v>
      </c>
      <c r="L3774" s="69">
        <v>1777</v>
      </c>
      <c r="M3774" s="271">
        <v>58.842074999999994</v>
      </c>
      <c r="N3774" s="69">
        <v>126.60922986637496</v>
      </c>
      <c r="Q3774">
        <v>0</v>
      </c>
      <c r="S3774" s="69">
        <v>1227.00431</v>
      </c>
      <c r="T3774">
        <v>0</v>
      </c>
      <c r="V3774" s="51">
        <v>10</v>
      </c>
      <c r="W3774" s="51">
        <v>141</v>
      </c>
      <c r="X3774" s="51">
        <v>506</v>
      </c>
    </row>
    <row r="3775" spans="1:24" x14ac:dyDescent="0.2">
      <c r="A3775">
        <v>76275</v>
      </c>
      <c r="B3775" t="s">
        <v>2084</v>
      </c>
      <c r="C3775" t="s">
        <v>2069</v>
      </c>
      <c r="D3775">
        <v>2019</v>
      </c>
      <c r="E3775" t="str">
        <f t="shared" si="58"/>
        <v>762752019</v>
      </c>
      <c r="F3775">
        <v>57696</v>
      </c>
      <c r="G3775" t="str">
        <f>VLOOKUP($A3775,CATMUN!$B$2:$C$1123,2,0)</f>
        <v>Medio</v>
      </c>
      <c r="H3775" t="str">
        <f>VLOOKUP($A3775,CATMUN!$B$2:$D$1123,3,0)</f>
        <v>Otros Sistemas de Ciudades</v>
      </c>
      <c r="I3775">
        <f>VLOOKUP($A3775,CATMUN!$B$2:$G$1123,4,0)</f>
        <v>0</v>
      </c>
      <c r="J3775">
        <f>VLOOKUP($A3775,CATMUN!$B$2:$G$1123,6,0)</f>
        <v>14</v>
      </c>
      <c r="K3775" s="69">
        <v>4967.048479</v>
      </c>
      <c r="L3775" s="69">
        <v>1777</v>
      </c>
      <c r="M3775" s="271"/>
      <c r="N3775" s="69">
        <v>553.9857883333334</v>
      </c>
      <c r="S3775" s="69">
        <v>2060</v>
      </c>
      <c r="T3775">
        <v>0</v>
      </c>
      <c r="V3775" s="51">
        <v>34</v>
      </c>
      <c r="W3775" s="51">
        <v>116</v>
      </c>
      <c r="X3775" s="51">
        <v>506</v>
      </c>
    </row>
    <row r="3776" spans="1:24" x14ac:dyDescent="0.2">
      <c r="A3776">
        <v>76306</v>
      </c>
      <c r="B3776" t="s">
        <v>2085</v>
      </c>
      <c r="C3776" t="s">
        <v>2069</v>
      </c>
      <c r="D3776">
        <v>2019</v>
      </c>
      <c r="E3776" t="str">
        <f t="shared" si="58"/>
        <v>763062019</v>
      </c>
      <c r="F3776">
        <v>22908</v>
      </c>
      <c r="G3776" t="str">
        <f>VLOOKUP($A3776,CATMUN!$B$2:$C$1123,2,0)</f>
        <v>Bajo</v>
      </c>
      <c r="H3776" t="str">
        <f>VLOOKUP($A3776,CATMUN!$B$2:$D$1123,3,0)</f>
        <v>Municipios intermedios</v>
      </c>
      <c r="I3776">
        <f>VLOOKUP($A3776,CATMUN!$B$2:$G$1123,4,0)</f>
        <v>0</v>
      </c>
      <c r="J3776">
        <f>VLOOKUP($A3776,CATMUN!$B$2:$G$1123,6,0)</f>
        <v>14</v>
      </c>
      <c r="K3776" s="69">
        <v>1280.2808810000001</v>
      </c>
      <c r="L3776" s="69">
        <v>1777</v>
      </c>
      <c r="M3776" s="271">
        <v>75.768208999999999</v>
      </c>
      <c r="N3776" s="69">
        <v>126.60922986637496</v>
      </c>
      <c r="Q3776">
        <v>0</v>
      </c>
      <c r="S3776" s="69">
        <v>1227.00431</v>
      </c>
      <c r="T3776">
        <v>0</v>
      </c>
      <c r="V3776" s="51">
        <v>12</v>
      </c>
      <c r="W3776" s="51">
        <v>3</v>
      </c>
      <c r="X3776" s="51">
        <v>339</v>
      </c>
    </row>
    <row r="3777" spans="1:24" x14ac:dyDescent="0.2">
      <c r="A3777">
        <v>76318</v>
      </c>
      <c r="B3777" t="s">
        <v>2086</v>
      </c>
      <c r="C3777" t="s">
        <v>2069</v>
      </c>
      <c r="D3777">
        <v>2019</v>
      </c>
      <c r="E3777" t="str">
        <f t="shared" si="58"/>
        <v>763182019</v>
      </c>
      <c r="F3777">
        <v>33405</v>
      </c>
      <c r="G3777" t="str">
        <f>VLOOKUP($A3777,CATMUN!$B$2:$C$1123,2,0)</f>
        <v>Alto</v>
      </c>
      <c r="H3777" t="str">
        <f>VLOOKUP($A3777,CATMUN!$B$2:$D$1123,3,0)</f>
        <v>Municipios intermedios</v>
      </c>
      <c r="I3777">
        <f>VLOOKUP($A3777,CATMUN!$B$2:$G$1123,4,0)</f>
        <v>0</v>
      </c>
      <c r="J3777">
        <f>VLOOKUP($A3777,CATMUN!$B$2:$G$1123,6,0)</f>
        <v>14</v>
      </c>
      <c r="K3777" s="69">
        <v>3294</v>
      </c>
      <c r="L3777" s="69">
        <v>1777</v>
      </c>
      <c r="M3777" s="271">
        <v>2</v>
      </c>
      <c r="N3777" s="69">
        <v>126.60922986637496</v>
      </c>
      <c r="Q3777">
        <v>0</v>
      </c>
      <c r="S3777" s="69">
        <v>1227.00431</v>
      </c>
      <c r="T3777">
        <v>0</v>
      </c>
      <c r="V3777" s="51">
        <v>12</v>
      </c>
      <c r="W3777" s="51">
        <v>50</v>
      </c>
      <c r="X3777" s="51">
        <v>339</v>
      </c>
    </row>
    <row r="3778" spans="1:24" x14ac:dyDescent="0.2">
      <c r="A3778">
        <v>76400</v>
      </c>
      <c r="B3778" t="s">
        <v>1828</v>
      </c>
      <c r="C3778" t="s">
        <v>2069</v>
      </c>
      <c r="D3778">
        <v>2019</v>
      </c>
      <c r="E3778" t="str">
        <f t="shared" ref="E3778:E3841" si="59">A3778&amp;D3778</f>
        <v>764002019</v>
      </c>
      <c r="F3778">
        <v>34244</v>
      </c>
      <c r="G3778" t="str">
        <f>VLOOKUP($A3778,CATMUN!$B$2:$C$1123,2,0)</f>
        <v>Alto</v>
      </c>
      <c r="H3778" t="str">
        <f>VLOOKUP($A3778,CATMUN!$B$2:$D$1123,3,0)</f>
        <v>Municipios intermedios</v>
      </c>
      <c r="I3778">
        <f>VLOOKUP($A3778,CATMUN!$B$2:$G$1123,4,0)</f>
        <v>0</v>
      </c>
      <c r="J3778">
        <f>VLOOKUP($A3778,CATMUN!$B$2:$G$1123,6,0)</f>
        <v>14</v>
      </c>
      <c r="K3778" s="69">
        <v>2613.009485</v>
      </c>
      <c r="L3778" s="69">
        <v>1777</v>
      </c>
      <c r="M3778" s="271">
        <v>106.570353</v>
      </c>
      <c r="N3778" s="69">
        <v>126.60922986637496</v>
      </c>
      <c r="Q3778">
        <v>0</v>
      </c>
      <c r="S3778" s="69">
        <v>1227.00431</v>
      </c>
      <c r="T3778">
        <v>0</v>
      </c>
      <c r="V3778" s="51">
        <v>10</v>
      </c>
      <c r="W3778" s="51">
        <v>98</v>
      </c>
      <c r="X3778" s="51">
        <v>506</v>
      </c>
    </row>
    <row r="3779" spans="1:24" x14ac:dyDescent="0.2">
      <c r="A3779">
        <v>76497</v>
      </c>
      <c r="B3779" t="s">
        <v>2089</v>
      </c>
      <c r="C3779" t="s">
        <v>2069</v>
      </c>
      <c r="D3779">
        <v>2019</v>
      </c>
      <c r="E3779" t="str">
        <f t="shared" si="59"/>
        <v>764972019</v>
      </c>
      <c r="F3779">
        <v>12140</v>
      </c>
      <c r="G3779" t="str">
        <f>VLOOKUP($A3779,CATMUN!$B$2:$C$1123,2,0)</f>
        <v>Alto</v>
      </c>
      <c r="H3779" t="str">
        <f>VLOOKUP($A3779,CATMUN!$B$2:$D$1123,3,0)</f>
        <v>Municipios intermedios</v>
      </c>
      <c r="I3779">
        <f>VLOOKUP($A3779,CATMUN!$B$2:$G$1123,4,0)</f>
        <v>0</v>
      </c>
      <c r="J3779">
        <f>VLOOKUP($A3779,CATMUN!$B$2:$G$1123,6,0)</f>
        <v>14</v>
      </c>
      <c r="K3779" s="69">
        <v>1647.8650109999999</v>
      </c>
      <c r="L3779" s="69">
        <v>1777</v>
      </c>
      <c r="M3779" s="271">
        <v>2.064619</v>
      </c>
      <c r="N3779" s="69">
        <v>126.60922986637496</v>
      </c>
      <c r="Q3779">
        <v>0</v>
      </c>
      <c r="S3779" s="69">
        <v>1227.00431</v>
      </c>
      <c r="T3779">
        <v>0</v>
      </c>
      <c r="V3779" s="51">
        <v>12</v>
      </c>
      <c r="W3779" s="51">
        <v>42</v>
      </c>
      <c r="X3779" s="51">
        <v>339</v>
      </c>
    </row>
    <row r="3780" spans="1:24" x14ac:dyDescent="0.2">
      <c r="A3780">
        <v>76563</v>
      </c>
      <c r="B3780" t="s">
        <v>2091</v>
      </c>
      <c r="C3780" t="s">
        <v>2069</v>
      </c>
      <c r="D3780">
        <v>2019</v>
      </c>
      <c r="E3780" t="str">
        <f t="shared" si="59"/>
        <v>765632019</v>
      </c>
      <c r="F3780">
        <v>47918</v>
      </c>
      <c r="G3780" t="str">
        <f>VLOOKUP($A3780,CATMUN!$B$2:$C$1123,2,0)</f>
        <v>Alto</v>
      </c>
      <c r="H3780" t="str">
        <f>VLOOKUP($A3780,CATMUN!$B$2:$D$1123,3,0)</f>
        <v>Otros Sistemas de Ciudades</v>
      </c>
      <c r="I3780">
        <f>VLOOKUP($A3780,CATMUN!$B$2:$G$1123,4,0)</f>
        <v>0</v>
      </c>
      <c r="J3780">
        <f>VLOOKUP($A3780,CATMUN!$B$2:$G$1123,6,0)</f>
        <v>14</v>
      </c>
      <c r="K3780" s="69">
        <v>4447.3942800000004</v>
      </c>
      <c r="L3780" s="69">
        <v>1777</v>
      </c>
      <c r="M3780" s="271">
        <v>30</v>
      </c>
      <c r="N3780" s="69">
        <v>553.9857883333334</v>
      </c>
      <c r="Q3780">
        <v>0</v>
      </c>
      <c r="S3780" s="69">
        <v>2060</v>
      </c>
      <c r="T3780">
        <v>0</v>
      </c>
      <c r="V3780" s="51">
        <v>34</v>
      </c>
      <c r="W3780" s="51">
        <v>74</v>
      </c>
      <c r="X3780" s="51">
        <v>506</v>
      </c>
    </row>
    <row r="3781" spans="1:24" x14ac:dyDescent="0.2">
      <c r="A3781">
        <v>76606</v>
      </c>
      <c r="B3781" t="s">
        <v>1795</v>
      </c>
      <c r="C3781" t="s">
        <v>2069</v>
      </c>
      <c r="D3781">
        <v>2019</v>
      </c>
      <c r="E3781" t="str">
        <f t="shared" si="59"/>
        <v>766062019</v>
      </c>
      <c r="F3781">
        <v>15295</v>
      </c>
      <c r="G3781" t="str">
        <f>VLOOKUP($A3781,CATMUN!$B$2:$C$1123,2,0)</f>
        <v>Alto</v>
      </c>
      <c r="H3781" t="str">
        <f>VLOOKUP($A3781,CATMUN!$B$2:$D$1123,3,0)</f>
        <v>Municipios intermedios</v>
      </c>
      <c r="I3781">
        <f>VLOOKUP($A3781,CATMUN!$B$2:$G$1123,4,0)</f>
        <v>0</v>
      </c>
      <c r="J3781">
        <f>VLOOKUP($A3781,CATMUN!$B$2:$G$1123,6,0)</f>
        <v>14</v>
      </c>
      <c r="K3781" s="69">
        <v>911.03191000000004</v>
      </c>
      <c r="L3781" s="69">
        <v>1777</v>
      </c>
      <c r="M3781" s="271">
        <v>27.122990000000001</v>
      </c>
      <c r="N3781" s="69">
        <v>126.60922986637496</v>
      </c>
      <c r="Q3781">
        <v>0</v>
      </c>
      <c r="S3781" s="69">
        <v>1227.00431</v>
      </c>
      <c r="T3781">
        <v>0</v>
      </c>
      <c r="V3781" s="51">
        <v>12</v>
      </c>
      <c r="W3781" s="51">
        <v>62</v>
      </c>
      <c r="X3781" s="51">
        <v>339</v>
      </c>
    </row>
    <row r="3782" spans="1:24" x14ac:dyDescent="0.2">
      <c r="A3782">
        <v>76622</v>
      </c>
      <c r="B3782" t="s">
        <v>2093</v>
      </c>
      <c r="C3782" t="s">
        <v>2069</v>
      </c>
      <c r="D3782">
        <v>2019</v>
      </c>
      <c r="E3782" t="str">
        <f t="shared" si="59"/>
        <v>766222019</v>
      </c>
      <c r="F3782">
        <v>36767</v>
      </c>
      <c r="G3782" t="str">
        <f>VLOOKUP($A3782,CATMUN!$B$2:$C$1123,2,0)</f>
        <v>Alto</v>
      </c>
      <c r="H3782" t="str">
        <f>VLOOKUP($A3782,CATMUN!$B$2:$D$1123,3,0)</f>
        <v>Municipios intermedios</v>
      </c>
      <c r="I3782">
        <f>VLOOKUP($A3782,CATMUN!$B$2:$G$1123,4,0)</f>
        <v>0</v>
      </c>
      <c r="J3782">
        <f>VLOOKUP($A3782,CATMUN!$B$2:$G$1123,6,0)</f>
        <v>14</v>
      </c>
      <c r="K3782" s="69">
        <v>2605</v>
      </c>
      <c r="L3782" s="69">
        <v>1777</v>
      </c>
      <c r="M3782" s="271">
        <v>70</v>
      </c>
      <c r="N3782" s="69">
        <v>126.60922986637496</v>
      </c>
      <c r="Q3782">
        <v>0</v>
      </c>
      <c r="S3782" s="69">
        <v>1227.00431</v>
      </c>
      <c r="T3782">
        <v>0</v>
      </c>
      <c r="V3782" s="51">
        <v>12</v>
      </c>
      <c r="W3782" s="51">
        <v>82</v>
      </c>
      <c r="X3782" s="51">
        <v>339</v>
      </c>
    </row>
    <row r="3783" spans="1:24" x14ac:dyDescent="0.2">
      <c r="A3783">
        <v>76670</v>
      </c>
      <c r="B3783" t="s">
        <v>2017</v>
      </c>
      <c r="C3783" t="s">
        <v>2069</v>
      </c>
      <c r="D3783">
        <v>2019</v>
      </c>
      <c r="E3783" t="str">
        <f t="shared" si="59"/>
        <v>766702019</v>
      </c>
      <c r="F3783">
        <v>17082</v>
      </c>
      <c r="G3783" t="str">
        <f>VLOOKUP($A3783,CATMUN!$B$2:$C$1123,2,0)</f>
        <v>Alto</v>
      </c>
      <c r="H3783" t="str">
        <f>VLOOKUP($A3783,CATMUN!$B$2:$D$1123,3,0)</f>
        <v>Municipios intermedios</v>
      </c>
      <c r="I3783">
        <f>VLOOKUP($A3783,CATMUN!$B$2:$G$1123,4,0)</f>
        <v>0</v>
      </c>
      <c r="J3783">
        <f>VLOOKUP($A3783,CATMUN!$B$2:$G$1123,6,0)</f>
        <v>14</v>
      </c>
      <c r="K3783" s="69">
        <v>1360.8252399999999</v>
      </c>
      <c r="L3783" s="69">
        <v>1777</v>
      </c>
      <c r="M3783" s="271">
        <v>16</v>
      </c>
      <c r="N3783" s="69">
        <v>126.60922986637496</v>
      </c>
      <c r="Q3783">
        <v>0</v>
      </c>
      <c r="R3783">
        <v>2E-3</v>
      </c>
      <c r="S3783" s="69">
        <v>1227.00431</v>
      </c>
      <c r="T3783">
        <v>0</v>
      </c>
      <c r="V3783" s="51">
        <v>12</v>
      </c>
      <c r="W3783" s="51">
        <v>84</v>
      </c>
      <c r="X3783" s="51">
        <v>339</v>
      </c>
    </row>
    <row r="3784" spans="1:24" x14ac:dyDescent="0.2">
      <c r="A3784">
        <v>76736</v>
      </c>
      <c r="B3784" t="s">
        <v>2094</v>
      </c>
      <c r="C3784" t="s">
        <v>2069</v>
      </c>
      <c r="D3784">
        <v>2019</v>
      </c>
      <c r="E3784" t="str">
        <f t="shared" si="59"/>
        <v>767362019</v>
      </c>
      <c r="F3784">
        <v>41503</v>
      </c>
      <c r="G3784" t="str">
        <f>VLOOKUP($A3784,CATMUN!$B$2:$C$1123,2,0)</f>
        <v>Medio</v>
      </c>
      <c r="H3784" t="str">
        <f>VLOOKUP($A3784,CATMUN!$B$2:$D$1123,3,0)</f>
        <v>Municipios intermedios</v>
      </c>
      <c r="I3784">
        <f>VLOOKUP($A3784,CATMUN!$B$2:$G$1123,4,0)</f>
        <v>0</v>
      </c>
      <c r="J3784">
        <f>VLOOKUP($A3784,CATMUN!$B$2:$G$1123,6,0)</f>
        <v>14</v>
      </c>
      <c r="K3784" s="69">
        <v>2252.5281869999999</v>
      </c>
      <c r="L3784" s="69">
        <v>1777</v>
      </c>
      <c r="M3784" s="271"/>
      <c r="N3784" s="69">
        <v>126.60922986637496</v>
      </c>
      <c r="Q3784">
        <v>0</v>
      </c>
      <c r="S3784" s="69">
        <v>1227.00431</v>
      </c>
      <c r="T3784">
        <v>0</v>
      </c>
      <c r="V3784" s="51">
        <v>12</v>
      </c>
      <c r="W3784" s="51">
        <v>118</v>
      </c>
      <c r="X3784" s="51">
        <v>339</v>
      </c>
    </row>
    <row r="3785" spans="1:24" x14ac:dyDescent="0.2">
      <c r="A3785">
        <v>76823</v>
      </c>
      <c r="B3785" t="s">
        <v>2095</v>
      </c>
      <c r="C3785" t="s">
        <v>2069</v>
      </c>
      <c r="D3785">
        <v>2019</v>
      </c>
      <c r="E3785" t="str">
        <f t="shared" si="59"/>
        <v>768232019</v>
      </c>
      <c r="F3785">
        <v>14467</v>
      </c>
      <c r="G3785" t="str">
        <f>VLOOKUP($A3785,CATMUN!$B$2:$C$1123,2,0)</f>
        <v>Medio</v>
      </c>
      <c r="H3785" t="str">
        <f>VLOOKUP($A3785,CATMUN!$B$2:$D$1123,3,0)</f>
        <v>Municipios intermedios</v>
      </c>
      <c r="I3785">
        <f>VLOOKUP($A3785,CATMUN!$B$2:$G$1123,4,0)</f>
        <v>0</v>
      </c>
      <c r="J3785">
        <f>VLOOKUP($A3785,CATMUN!$B$2:$G$1123,6,0)</f>
        <v>14</v>
      </c>
      <c r="K3785" s="69">
        <v>903.52534300000002</v>
      </c>
      <c r="L3785" s="69">
        <v>1777</v>
      </c>
      <c r="M3785" s="271"/>
      <c r="N3785" s="69">
        <v>126.60922986637496</v>
      </c>
      <c r="Q3785">
        <v>0</v>
      </c>
      <c r="S3785" s="69">
        <v>1227.00431</v>
      </c>
      <c r="T3785">
        <v>0</v>
      </c>
      <c r="V3785" s="51">
        <v>12</v>
      </c>
      <c r="W3785" s="51">
        <v>18</v>
      </c>
      <c r="X3785" s="51">
        <v>339</v>
      </c>
    </row>
    <row r="3786" spans="1:24" x14ac:dyDescent="0.2">
      <c r="A3786">
        <v>76828</v>
      </c>
      <c r="B3786" t="s">
        <v>2096</v>
      </c>
      <c r="C3786" t="s">
        <v>2069</v>
      </c>
      <c r="D3786">
        <v>2019</v>
      </c>
      <c r="E3786" t="str">
        <f t="shared" si="59"/>
        <v>768282019</v>
      </c>
      <c r="F3786">
        <v>19073</v>
      </c>
      <c r="G3786" t="str">
        <f>VLOOKUP($A3786,CATMUN!$B$2:$C$1123,2,0)</f>
        <v>Medio</v>
      </c>
      <c r="H3786" t="str">
        <f>VLOOKUP($A3786,CATMUN!$B$2:$D$1123,3,0)</f>
        <v>Municipios intermedios</v>
      </c>
      <c r="I3786">
        <f>VLOOKUP($A3786,CATMUN!$B$2:$G$1123,4,0)</f>
        <v>0</v>
      </c>
      <c r="J3786">
        <f>VLOOKUP($A3786,CATMUN!$B$2:$G$1123,6,0)</f>
        <v>14</v>
      </c>
      <c r="K3786" s="69">
        <v>840.86890599999992</v>
      </c>
      <c r="L3786" s="69">
        <v>1777</v>
      </c>
      <c r="M3786" s="271">
        <v>45</v>
      </c>
      <c r="N3786" s="69">
        <v>126.60922986637496</v>
      </c>
      <c r="Q3786">
        <v>0</v>
      </c>
      <c r="S3786" s="69">
        <v>1227.00431</v>
      </c>
      <c r="T3786">
        <v>0</v>
      </c>
      <c r="V3786" s="51">
        <v>12</v>
      </c>
      <c r="W3786" s="51">
        <v>18</v>
      </c>
      <c r="X3786" s="51">
        <v>339</v>
      </c>
    </row>
    <row r="3787" spans="1:24" x14ac:dyDescent="0.2">
      <c r="A3787">
        <v>76845</v>
      </c>
      <c r="B3787" t="s">
        <v>2098</v>
      </c>
      <c r="C3787" t="s">
        <v>2069</v>
      </c>
      <c r="D3787">
        <v>2019</v>
      </c>
      <c r="E3787" t="str">
        <f t="shared" si="59"/>
        <v>768452019</v>
      </c>
      <c r="F3787">
        <v>5412</v>
      </c>
      <c r="G3787" t="str">
        <f>VLOOKUP($A3787,CATMUN!$B$2:$C$1123,2,0)</f>
        <v>Medio</v>
      </c>
      <c r="H3787" t="str">
        <f>VLOOKUP($A3787,CATMUN!$B$2:$D$1123,3,0)</f>
        <v>Municipios intermedios</v>
      </c>
      <c r="I3787">
        <f>VLOOKUP($A3787,CATMUN!$B$2:$G$1123,4,0)</f>
        <v>0</v>
      </c>
      <c r="J3787">
        <f>VLOOKUP($A3787,CATMUN!$B$2:$G$1123,6,0)</f>
        <v>14</v>
      </c>
      <c r="K3787" s="69">
        <v>407.09081699999996</v>
      </c>
      <c r="L3787" s="69">
        <v>1777</v>
      </c>
      <c r="M3787" s="271">
        <v>2.8622390000000002</v>
      </c>
      <c r="N3787" s="69">
        <v>126.60922986637496</v>
      </c>
      <c r="Q3787">
        <v>0</v>
      </c>
      <c r="S3787" s="69">
        <v>1227.00431</v>
      </c>
      <c r="T3787">
        <v>0</v>
      </c>
      <c r="V3787" s="51">
        <v>12</v>
      </c>
      <c r="W3787" s="51">
        <v>4</v>
      </c>
      <c r="X3787" s="51">
        <v>339</v>
      </c>
    </row>
    <row r="3788" spans="1:24" x14ac:dyDescent="0.2">
      <c r="A3788">
        <v>76869</v>
      </c>
      <c r="B3788" t="s">
        <v>2100</v>
      </c>
      <c r="C3788" t="s">
        <v>2069</v>
      </c>
      <c r="D3788">
        <v>2019</v>
      </c>
      <c r="E3788" t="str">
        <f t="shared" si="59"/>
        <v>768692019</v>
      </c>
      <c r="F3788">
        <v>12817</v>
      </c>
      <c r="G3788" t="str">
        <f>VLOOKUP($A3788,CATMUN!$B$2:$C$1123,2,0)</f>
        <v>Bajo</v>
      </c>
      <c r="H3788" t="str">
        <f>VLOOKUP($A3788,CATMUN!$B$2:$D$1123,3,0)</f>
        <v>Otros Sistemas de Ciudades</v>
      </c>
      <c r="I3788">
        <f>VLOOKUP($A3788,CATMUN!$B$2:$G$1123,4,0)</f>
        <v>0</v>
      </c>
      <c r="J3788">
        <f>VLOOKUP($A3788,CATMUN!$B$2:$G$1123,6,0)</f>
        <v>14</v>
      </c>
      <c r="K3788" s="69">
        <v>600.96459699999991</v>
      </c>
      <c r="L3788" s="69">
        <v>1777</v>
      </c>
      <c r="M3788" s="271">
        <v>9.4010999999999996</v>
      </c>
      <c r="N3788" s="69">
        <v>553.9857883333334</v>
      </c>
      <c r="Q3788">
        <v>0</v>
      </c>
      <c r="S3788" s="69">
        <v>2060</v>
      </c>
      <c r="T3788">
        <v>0</v>
      </c>
      <c r="V3788" s="51">
        <v>52</v>
      </c>
      <c r="W3788" s="51">
        <v>12</v>
      </c>
      <c r="X3788" s="51">
        <v>339</v>
      </c>
    </row>
    <row r="3789" spans="1:24" x14ac:dyDescent="0.2">
      <c r="A3789">
        <v>76895</v>
      </c>
      <c r="B3789" t="s">
        <v>2103</v>
      </c>
      <c r="C3789" t="s">
        <v>2069</v>
      </c>
      <c r="D3789">
        <v>2019</v>
      </c>
      <c r="E3789" t="str">
        <f t="shared" si="59"/>
        <v>768952019</v>
      </c>
      <c r="F3789">
        <v>42191</v>
      </c>
      <c r="G3789" t="str">
        <f>VLOOKUP($A3789,CATMUN!$B$2:$C$1123,2,0)</f>
        <v>Alto</v>
      </c>
      <c r="H3789" t="str">
        <f>VLOOKUP($A3789,CATMUN!$B$2:$D$1123,3,0)</f>
        <v>Municipios intermedios</v>
      </c>
      <c r="I3789">
        <f>VLOOKUP($A3789,CATMUN!$B$2:$G$1123,4,0)</f>
        <v>0</v>
      </c>
      <c r="J3789">
        <f>VLOOKUP($A3789,CATMUN!$B$2:$G$1123,6,0)</f>
        <v>14</v>
      </c>
      <c r="K3789" s="69">
        <v>4442</v>
      </c>
      <c r="L3789" s="69">
        <v>1777</v>
      </c>
      <c r="M3789" s="271">
        <v>1.0000000000000001E-5</v>
      </c>
      <c r="N3789" s="69">
        <v>126.60922986637496</v>
      </c>
      <c r="Q3789">
        <v>0</v>
      </c>
      <c r="S3789" s="69">
        <v>1227.00431</v>
      </c>
      <c r="T3789">
        <v>0</v>
      </c>
      <c r="V3789" s="51">
        <v>10</v>
      </c>
      <c r="W3789" s="51">
        <v>226</v>
      </c>
      <c r="X3789" s="51">
        <v>506</v>
      </c>
    </row>
    <row r="3790" spans="1:24" x14ac:dyDescent="0.2">
      <c r="A3790">
        <v>81736</v>
      </c>
      <c r="B3790" t="s">
        <v>2109</v>
      </c>
      <c r="C3790" t="s">
        <v>2104</v>
      </c>
      <c r="D3790">
        <v>2019</v>
      </c>
      <c r="E3790" t="str">
        <f t="shared" si="59"/>
        <v>817362019</v>
      </c>
      <c r="F3790">
        <v>59697</v>
      </c>
      <c r="G3790" t="str">
        <f>VLOOKUP($A3790,CATMUN!$B$2:$C$1123,2,0)</f>
        <v>Alto</v>
      </c>
      <c r="H3790" t="str">
        <f>VLOOKUP($A3790,CATMUN!$B$2:$D$1123,3,0)</f>
        <v>Municipios intermedios</v>
      </c>
      <c r="I3790">
        <f>VLOOKUP($A3790,CATMUN!$B$2:$G$1123,4,0)</f>
        <v>0</v>
      </c>
      <c r="J3790">
        <f>VLOOKUP($A3790,CATMUN!$B$2:$G$1123,6,0)</f>
        <v>14</v>
      </c>
      <c r="K3790" s="69">
        <v>1250</v>
      </c>
      <c r="L3790" s="69">
        <v>1777</v>
      </c>
      <c r="M3790" s="271">
        <v>350</v>
      </c>
      <c r="N3790" s="69">
        <v>126.60922986637496</v>
      </c>
      <c r="Q3790">
        <v>0</v>
      </c>
      <c r="S3790" s="69">
        <v>1227.00431</v>
      </c>
      <c r="T3790">
        <v>0</v>
      </c>
      <c r="V3790" s="51">
        <v>12</v>
      </c>
      <c r="W3790" s="51">
        <v>167</v>
      </c>
      <c r="X3790" s="51">
        <v>339</v>
      </c>
    </row>
    <row r="3791" spans="1:24" x14ac:dyDescent="0.2">
      <c r="A3791">
        <v>85010</v>
      </c>
      <c r="B3791" t="s">
        <v>2113</v>
      </c>
      <c r="C3791" t="s">
        <v>2111</v>
      </c>
      <c r="D3791">
        <v>2019</v>
      </c>
      <c r="E3791" t="str">
        <f t="shared" si="59"/>
        <v>850102019</v>
      </c>
      <c r="F3791">
        <v>37513</v>
      </c>
      <c r="G3791" t="str">
        <f>VLOOKUP($A3791,CATMUN!$B$2:$C$1123,2,0)</f>
        <v>Alto</v>
      </c>
      <c r="H3791" t="str">
        <f>VLOOKUP($A3791,CATMUN!$B$2:$D$1123,3,0)</f>
        <v>Municipios intermedios</v>
      </c>
      <c r="I3791">
        <f>VLOOKUP($A3791,CATMUN!$B$2:$G$1123,4,0)</f>
        <v>0</v>
      </c>
      <c r="J3791">
        <f>VLOOKUP($A3791,CATMUN!$B$2:$G$1123,6,0)</f>
        <v>14</v>
      </c>
      <c r="K3791" s="69">
        <v>3300</v>
      </c>
      <c r="L3791" s="69">
        <v>1777</v>
      </c>
      <c r="M3791" s="271">
        <v>40</v>
      </c>
      <c r="N3791" s="69">
        <v>126.60922986637496</v>
      </c>
      <c r="Q3791">
        <v>0</v>
      </c>
      <c r="S3791" s="69">
        <v>1227.00431</v>
      </c>
      <c r="T3791">
        <v>0</v>
      </c>
      <c r="V3791" s="51">
        <v>10</v>
      </c>
      <c r="W3791" s="51">
        <v>346</v>
      </c>
      <c r="X3791" s="51">
        <v>506</v>
      </c>
    </row>
    <row r="3792" spans="1:24" x14ac:dyDescent="0.2">
      <c r="A3792">
        <v>86219</v>
      </c>
      <c r="B3792" t="s">
        <v>1806</v>
      </c>
      <c r="C3792" t="s">
        <v>2129</v>
      </c>
      <c r="D3792">
        <v>2019</v>
      </c>
      <c r="E3792" t="str">
        <f t="shared" si="59"/>
        <v>862192019</v>
      </c>
      <c r="F3792">
        <v>5469</v>
      </c>
      <c r="G3792" t="str">
        <f>VLOOKUP($A3792,CATMUN!$B$2:$C$1123,2,0)</f>
        <v>Medio</v>
      </c>
      <c r="H3792" t="str">
        <f>VLOOKUP($A3792,CATMUN!$B$2:$D$1123,3,0)</f>
        <v>Municipios intermedios</v>
      </c>
      <c r="I3792">
        <f>VLOOKUP($A3792,CATMUN!$B$2:$G$1123,4,0)</f>
        <v>0</v>
      </c>
      <c r="J3792">
        <f>VLOOKUP($A3792,CATMUN!$B$2:$G$1123,6,0)</f>
        <v>14</v>
      </c>
      <c r="K3792" s="69">
        <v>228.80831700000002</v>
      </c>
      <c r="L3792" s="69">
        <v>1777</v>
      </c>
      <c r="M3792" s="271">
        <v>1.3160000000000001</v>
      </c>
      <c r="N3792" s="69">
        <v>126.60922986637496</v>
      </c>
      <c r="Q3792">
        <v>0</v>
      </c>
      <c r="S3792" s="69">
        <v>1227.00431</v>
      </c>
      <c r="T3792">
        <v>0</v>
      </c>
      <c r="V3792" s="51">
        <v>12</v>
      </c>
      <c r="W3792" s="51">
        <v>2</v>
      </c>
      <c r="X3792" s="51">
        <v>339</v>
      </c>
    </row>
    <row r="3793" spans="1:24" x14ac:dyDescent="0.2">
      <c r="A3793">
        <v>86568</v>
      </c>
      <c r="B3793" t="s">
        <v>2132</v>
      </c>
      <c r="C3793" t="s">
        <v>2129</v>
      </c>
      <c r="D3793">
        <v>2019</v>
      </c>
      <c r="E3793" t="str">
        <f t="shared" si="59"/>
        <v>865682019</v>
      </c>
      <c r="F3793">
        <v>66084</v>
      </c>
      <c r="G3793" t="str">
        <f>VLOOKUP($A3793,CATMUN!$B$2:$C$1123,2,0)</f>
        <v>Medio</v>
      </c>
      <c r="H3793" t="str">
        <f>VLOOKUP($A3793,CATMUN!$B$2:$D$1123,3,0)</f>
        <v>Otros Sistemas de Ciudades</v>
      </c>
      <c r="I3793">
        <f>VLOOKUP($A3793,CATMUN!$B$2:$G$1123,4,0)</f>
        <v>0</v>
      </c>
      <c r="J3793">
        <f>VLOOKUP($A3793,CATMUN!$B$2:$G$1123,6,0)</f>
        <v>14</v>
      </c>
      <c r="K3793" s="69">
        <v>715.4</v>
      </c>
      <c r="L3793" s="69">
        <v>1777</v>
      </c>
      <c r="M3793" s="271">
        <v>30.9</v>
      </c>
      <c r="N3793" s="69">
        <v>553.9857883333334</v>
      </c>
      <c r="Q3793">
        <v>0</v>
      </c>
      <c r="S3793" s="69">
        <v>2060</v>
      </c>
      <c r="T3793">
        <v>0</v>
      </c>
      <c r="V3793" s="51">
        <v>14</v>
      </c>
      <c r="W3793" s="51">
        <v>192</v>
      </c>
      <c r="X3793" s="51">
        <v>1407</v>
      </c>
    </row>
    <row r="3794" spans="1:24" x14ac:dyDescent="0.2">
      <c r="A3794">
        <v>86749</v>
      </c>
      <c r="B3794" t="s">
        <v>2136</v>
      </c>
      <c r="C3794" t="s">
        <v>2129</v>
      </c>
      <c r="D3794">
        <v>2019</v>
      </c>
      <c r="E3794" t="str">
        <f t="shared" si="59"/>
        <v>867492019</v>
      </c>
      <c r="F3794">
        <v>15217</v>
      </c>
      <c r="G3794" t="str">
        <f>VLOOKUP($A3794,CATMUN!$B$2:$C$1123,2,0)</f>
        <v>Alto</v>
      </c>
      <c r="H3794" t="str">
        <f>VLOOKUP($A3794,CATMUN!$B$2:$D$1123,3,0)</f>
        <v>Municipios intermedios</v>
      </c>
      <c r="I3794">
        <f>VLOOKUP($A3794,CATMUN!$B$2:$G$1123,4,0)</f>
        <v>0</v>
      </c>
      <c r="J3794">
        <f>VLOOKUP($A3794,CATMUN!$B$2:$G$1123,6,0)</f>
        <v>14</v>
      </c>
      <c r="K3794" s="69">
        <v>210</v>
      </c>
      <c r="L3794" s="69">
        <v>1777</v>
      </c>
      <c r="M3794" s="271">
        <v>20</v>
      </c>
      <c r="N3794" s="69">
        <v>126.60922986637496</v>
      </c>
      <c r="Q3794">
        <v>0</v>
      </c>
      <c r="S3794" s="69">
        <v>1227.00431</v>
      </c>
      <c r="T3794">
        <v>0</v>
      </c>
      <c r="U3794">
        <v>0.11899999999999999</v>
      </c>
      <c r="V3794" s="51">
        <v>12</v>
      </c>
      <c r="W3794" s="51">
        <v>11</v>
      </c>
      <c r="X3794" s="51">
        <v>339</v>
      </c>
    </row>
    <row r="3795" spans="1:24" x14ac:dyDescent="0.2">
      <c r="A3795">
        <v>86865</v>
      </c>
      <c r="B3795" t="s">
        <v>2137</v>
      </c>
      <c r="C3795" t="s">
        <v>2129</v>
      </c>
      <c r="D3795">
        <v>2019</v>
      </c>
      <c r="E3795" t="str">
        <f t="shared" si="59"/>
        <v>868652019</v>
      </c>
      <c r="F3795">
        <v>34082</v>
      </c>
      <c r="G3795" t="str">
        <f>VLOOKUP($A3795,CATMUN!$B$2:$C$1123,2,0)</f>
        <v>Medio</v>
      </c>
      <c r="H3795" t="str">
        <f>VLOOKUP($A3795,CATMUN!$B$2:$D$1123,3,0)</f>
        <v>Municipios intermedios</v>
      </c>
      <c r="I3795">
        <f>VLOOKUP($A3795,CATMUN!$B$2:$G$1123,4,0)</f>
        <v>0</v>
      </c>
      <c r="J3795">
        <f>VLOOKUP($A3795,CATMUN!$B$2:$G$1123,6,0)</f>
        <v>14</v>
      </c>
      <c r="K3795" s="69">
        <v>660.26470600000005</v>
      </c>
      <c r="L3795" s="69">
        <v>1777</v>
      </c>
      <c r="M3795" s="271">
        <v>1</v>
      </c>
      <c r="N3795" s="69">
        <v>126.60922986637496</v>
      </c>
      <c r="Q3795">
        <v>0</v>
      </c>
      <c r="S3795" s="69">
        <v>1227.00431</v>
      </c>
      <c r="T3795">
        <v>0</v>
      </c>
      <c r="V3795" s="51">
        <v>10</v>
      </c>
      <c r="W3795" s="51">
        <v>46</v>
      </c>
      <c r="X3795" s="51">
        <v>506</v>
      </c>
    </row>
    <row r="3796" spans="1:24" x14ac:dyDescent="0.2">
      <c r="A3796">
        <v>88564</v>
      </c>
      <c r="B3796" t="s">
        <v>1839</v>
      </c>
      <c r="C3796" t="s">
        <v>2311</v>
      </c>
      <c r="D3796">
        <v>2019</v>
      </c>
      <c r="E3796" t="str">
        <f t="shared" si="59"/>
        <v>885642019</v>
      </c>
      <c r="F3796">
        <v>6124</v>
      </c>
      <c r="G3796" t="str">
        <f>VLOOKUP($A3796,CATMUN!$B$2:$C$1123,2,0)</f>
        <v>Medio</v>
      </c>
      <c r="H3796" t="str">
        <f>VLOOKUP($A3796,CATMUN!$B$2:$D$1123,3,0)</f>
        <v>Municipios intermedios</v>
      </c>
      <c r="I3796">
        <f>VLOOKUP($A3796,CATMUN!$B$2:$G$1123,4,0)</f>
        <v>0</v>
      </c>
      <c r="J3796">
        <f>VLOOKUP($A3796,CATMUN!$B$2:$G$1123,6,0)</f>
        <v>14</v>
      </c>
      <c r="K3796" s="69">
        <v>385.43326400000001</v>
      </c>
      <c r="L3796" s="69">
        <v>1777</v>
      </c>
      <c r="M3796" s="271"/>
      <c r="N3796" s="69">
        <v>126.60922986637496</v>
      </c>
      <c r="Q3796">
        <v>0</v>
      </c>
      <c r="S3796" s="69">
        <v>1227.00431</v>
      </c>
      <c r="T3796">
        <v>0</v>
      </c>
      <c r="V3796" s="51">
        <v>3</v>
      </c>
      <c r="W3796" s="51">
        <v>15</v>
      </c>
      <c r="X3796" s="51">
        <v>114</v>
      </c>
    </row>
    <row r="3797" spans="1:24" x14ac:dyDescent="0.2">
      <c r="A3797">
        <v>5002</v>
      </c>
      <c r="B3797" t="s">
        <v>2178</v>
      </c>
      <c r="C3797" t="s">
        <v>2176</v>
      </c>
      <c r="D3797">
        <v>2019</v>
      </c>
      <c r="E3797" t="str">
        <f t="shared" si="59"/>
        <v>50022019</v>
      </c>
      <c r="F3797">
        <v>20258</v>
      </c>
      <c r="G3797" t="str">
        <f>VLOOKUP($A3797,CATMUN!$B$2:$C$1123,2,0)</f>
        <v>Medio</v>
      </c>
      <c r="H3797" t="str">
        <f>VLOOKUP($A3797,CATMUN!$B$2:$D$1123,3,0)</f>
        <v>Municipios rurales</v>
      </c>
      <c r="I3797">
        <f>VLOOKUP($A3797,CATMUN!$B$2:$G$1123,4,0)</f>
        <v>0</v>
      </c>
      <c r="J3797">
        <f>VLOOKUP($A3797,CATMUN!$B$2:$G$1123,6,0)</f>
        <v>15</v>
      </c>
      <c r="K3797" s="69">
        <v>811.68101100000001</v>
      </c>
      <c r="L3797" s="69">
        <v>480.82776364446357</v>
      </c>
      <c r="M3797" s="271">
        <v>25.332684</v>
      </c>
      <c r="N3797" s="69">
        <v>20.326874479829083</v>
      </c>
      <c r="O3797" s="69">
        <v>2.3855740000000001</v>
      </c>
      <c r="P3797" s="69">
        <v>144.76356899999999</v>
      </c>
      <c r="S3797" s="69">
        <v>150</v>
      </c>
      <c r="T3797">
        <v>0</v>
      </c>
      <c r="V3797" s="51">
        <v>5</v>
      </c>
      <c r="W3797" s="51">
        <v>28</v>
      </c>
      <c r="X3797" s="51">
        <v>23</v>
      </c>
    </row>
    <row r="3798" spans="1:24" x14ac:dyDescent="0.2">
      <c r="A3798">
        <v>5004</v>
      </c>
      <c r="B3798" t="s">
        <v>2179</v>
      </c>
      <c r="C3798" t="s">
        <v>2176</v>
      </c>
      <c r="D3798">
        <v>2019</v>
      </c>
      <c r="E3798" t="str">
        <f t="shared" si="59"/>
        <v>50042019</v>
      </c>
      <c r="F3798">
        <v>2710</v>
      </c>
      <c r="G3798" t="str">
        <f>VLOOKUP($A3798,CATMUN!$B$2:$C$1123,2,0)</f>
        <v>Medio</v>
      </c>
      <c r="H3798" t="str">
        <f>VLOOKUP($A3798,CATMUN!$B$2:$D$1123,3,0)</f>
        <v>Municipios rurales</v>
      </c>
      <c r="I3798">
        <f>VLOOKUP($A3798,CATMUN!$B$2:$G$1123,4,0)</f>
        <v>0</v>
      </c>
      <c r="J3798">
        <f>VLOOKUP($A3798,CATMUN!$B$2:$G$1123,6,0)</f>
        <v>15</v>
      </c>
      <c r="K3798" s="69">
        <v>63.511265000000002</v>
      </c>
      <c r="L3798" s="69">
        <v>480.82776364446357</v>
      </c>
      <c r="M3798" s="271">
        <v>1.9120360000000001</v>
      </c>
      <c r="N3798" s="69">
        <v>20.326874479829083</v>
      </c>
      <c r="P3798" s="69">
        <v>144.76356899999999</v>
      </c>
      <c r="Q3798">
        <v>0</v>
      </c>
      <c r="S3798" s="69">
        <v>150</v>
      </c>
      <c r="T3798">
        <v>0</v>
      </c>
      <c r="V3798" s="51">
        <v>5</v>
      </c>
      <c r="W3798" s="51">
        <v>1</v>
      </c>
      <c r="X3798" s="51">
        <v>23</v>
      </c>
    </row>
    <row r="3799" spans="1:24" x14ac:dyDescent="0.2">
      <c r="A3799">
        <v>5021</v>
      </c>
      <c r="B3799" t="s">
        <v>2180</v>
      </c>
      <c r="C3799" t="s">
        <v>2176</v>
      </c>
      <c r="D3799">
        <v>2019</v>
      </c>
      <c r="E3799" t="str">
        <f t="shared" si="59"/>
        <v>50212019</v>
      </c>
      <c r="F3799">
        <v>4669</v>
      </c>
      <c r="G3799" t="str">
        <f>VLOOKUP($A3799,CATMUN!$B$2:$C$1123,2,0)</f>
        <v>Bajo</v>
      </c>
      <c r="H3799" t="str">
        <f>VLOOKUP($A3799,CATMUN!$B$2:$D$1123,3,0)</f>
        <v>Municipios rurales</v>
      </c>
      <c r="I3799">
        <f>VLOOKUP($A3799,CATMUN!$B$2:$G$1123,4,0)</f>
        <v>0</v>
      </c>
      <c r="J3799">
        <f>VLOOKUP($A3799,CATMUN!$B$2:$G$1123,6,0)</f>
        <v>15</v>
      </c>
      <c r="K3799" s="69">
        <v>155</v>
      </c>
      <c r="L3799" s="69">
        <v>480.82776364446357</v>
      </c>
      <c r="M3799" s="271">
        <v>3</v>
      </c>
      <c r="N3799" s="69">
        <v>20.326874479829083</v>
      </c>
      <c r="P3799" s="69">
        <v>144.76356899999999</v>
      </c>
      <c r="Q3799">
        <v>0</v>
      </c>
      <c r="S3799" s="69">
        <v>150</v>
      </c>
      <c r="T3799">
        <v>0</v>
      </c>
      <c r="V3799" s="51">
        <v>0</v>
      </c>
      <c r="W3799" s="51">
        <v>8</v>
      </c>
      <c r="X3799" s="51">
        <v>100</v>
      </c>
    </row>
    <row r="3800" spans="1:24" x14ac:dyDescent="0.2">
      <c r="A3800">
        <v>5031</v>
      </c>
      <c r="B3800" t="s">
        <v>2182</v>
      </c>
      <c r="C3800" t="s">
        <v>2176</v>
      </c>
      <c r="D3800">
        <v>2019</v>
      </c>
      <c r="E3800" t="str">
        <f t="shared" si="59"/>
        <v>50312019</v>
      </c>
      <c r="F3800">
        <v>26552</v>
      </c>
      <c r="G3800" t="str">
        <f>VLOOKUP($A3800,CATMUN!$B$2:$C$1123,2,0)</f>
        <v>Alto</v>
      </c>
      <c r="H3800" t="str">
        <f>VLOOKUP($A3800,CATMUN!$B$2:$D$1123,3,0)</f>
        <v>Municipios rurales</v>
      </c>
      <c r="I3800">
        <f>VLOOKUP($A3800,CATMUN!$B$2:$G$1123,4,0)</f>
        <v>0</v>
      </c>
      <c r="J3800">
        <f>VLOOKUP($A3800,CATMUN!$B$2:$G$1123,6,0)</f>
        <v>15</v>
      </c>
      <c r="K3800" s="69">
        <v>1385.175234</v>
      </c>
      <c r="L3800" s="69">
        <v>480.82776364446357</v>
      </c>
      <c r="M3800" s="271">
        <v>57.840800000000002</v>
      </c>
      <c r="N3800" s="69">
        <v>20.326874479829083</v>
      </c>
      <c r="P3800" s="69">
        <v>144.76356899999999</v>
      </c>
      <c r="S3800" s="69">
        <v>150</v>
      </c>
      <c r="T3800">
        <v>0</v>
      </c>
      <c r="V3800" s="51">
        <v>0</v>
      </c>
      <c r="W3800" s="51">
        <v>68</v>
      </c>
      <c r="X3800" s="51">
        <v>100</v>
      </c>
    </row>
    <row r="3801" spans="1:24" x14ac:dyDescent="0.2">
      <c r="A3801">
        <v>5038</v>
      </c>
      <c r="B3801" t="s">
        <v>2185</v>
      </c>
      <c r="C3801" t="s">
        <v>2176</v>
      </c>
      <c r="D3801">
        <v>2019</v>
      </c>
      <c r="E3801" t="str">
        <f t="shared" si="59"/>
        <v>50382019</v>
      </c>
      <c r="F3801">
        <v>11462</v>
      </c>
      <c r="G3801" t="str">
        <f>VLOOKUP($A3801,CATMUN!$B$2:$C$1123,2,0)</f>
        <v>Medio</v>
      </c>
      <c r="H3801" t="str">
        <f>VLOOKUP($A3801,CATMUN!$B$2:$D$1123,3,0)</f>
        <v>Municipios rurales</v>
      </c>
      <c r="I3801">
        <f>VLOOKUP($A3801,CATMUN!$B$2:$G$1123,4,0)</f>
        <v>0</v>
      </c>
      <c r="J3801">
        <f>VLOOKUP($A3801,CATMUN!$B$2:$G$1123,6,0)</f>
        <v>15</v>
      </c>
      <c r="K3801" s="69">
        <v>1030</v>
      </c>
      <c r="L3801" s="69">
        <v>480.82776364446357</v>
      </c>
      <c r="M3801" s="271">
        <v>25</v>
      </c>
      <c r="N3801" s="69">
        <v>20.326874479829083</v>
      </c>
      <c r="P3801" s="69">
        <v>144.76356899999999</v>
      </c>
      <c r="Q3801">
        <v>0</v>
      </c>
      <c r="S3801" s="69">
        <v>150</v>
      </c>
      <c r="T3801">
        <v>0</v>
      </c>
      <c r="V3801" s="51">
        <v>5</v>
      </c>
      <c r="W3801" s="51">
        <v>20</v>
      </c>
      <c r="X3801" s="51">
        <v>23</v>
      </c>
    </row>
    <row r="3802" spans="1:24" x14ac:dyDescent="0.2">
      <c r="A3802">
        <v>5040</v>
      </c>
      <c r="B3802" t="s">
        <v>2186</v>
      </c>
      <c r="C3802" t="s">
        <v>2176</v>
      </c>
      <c r="D3802">
        <v>2019</v>
      </c>
      <c r="E3802" t="str">
        <f t="shared" si="59"/>
        <v>50402019</v>
      </c>
      <c r="F3802">
        <v>18737</v>
      </c>
      <c r="G3802" t="str">
        <f>VLOOKUP($A3802,CATMUN!$B$2:$C$1123,2,0)</f>
        <v>Medio</v>
      </c>
      <c r="H3802" t="str">
        <f>VLOOKUP($A3802,CATMUN!$B$2:$D$1123,3,0)</f>
        <v>Municipios rurales</v>
      </c>
      <c r="I3802">
        <f>VLOOKUP($A3802,CATMUN!$B$2:$G$1123,4,0)</f>
        <v>0</v>
      </c>
      <c r="J3802">
        <f>VLOOKUP($A3802,CATMUN!$B$2:$G$1123,6,0)</f>
        <v>15</v>
      </c>
      <c r="K3802" s="69">
        <v>140</v>
      </c>
      <c r="L3802" s="69">
        <v>480.82776364446357</v>
      </c>
      <c r="M3802" s="271"/>
      <c r="N3802" s="69">
        <v>20.326874479829083</v>
      </c>
      <c r="P3802" s="69">
        <v>144.76356899999999</v>
      </c>
      <c r="Q3802">
        <v>0</v>
      </c>
      <c r="S3802" s="69">
        <v>150</v>
      </c>
      <c r="T3802">
        <v>0</v>
      </c>
      <c r="V3802" s="51">
        <v>0</v>
      </c>
      <c r="W3802" s="51">
        <v>50</v>
      </c>
      <c r="X3802" s="51">
        <v>100</v>
      </c>
    </row>
    <row r="3803" spans="1:24" x14ac:dyDescent="0.2">
      <c r="A3803">
        <v>5042</v>
      </c>
      <c r="B3803" t="s">
        <v>2259</v>
      </c>
      <c r="C3803" t="s">
        <v>2176</v>
      </c>
      <c r="D3803">
        <v>2019</v>
      </c>
      <c r="E3803" t="str">
        <f t="shared" si="59"/>
        <v>50422019</v>
      </c>
      <c r="F3803">
        <v>26598</v>
      </c>
      <c r="G3803" t="str">
        <f>VLOOKUP($A3803,CATMUN!$B$2:$C$1123,2,0)</f>
        <v>Alto</v>
      </c>
      <c r="H3803" t="str">
        <f>VLOOKUP($A3803,CATMUN!$B$2:$D$1123,3,0)</f>
        <v>Municipios rurales</v>
      </c>
      <c r="I3803">
        <f>VLOOKUP($A3803,CATMUN!$B$2:$G$1123,4,0)</f>
        <v>0</v>
      </c>
      <c r="J3803">
        <f>VLOOKUP($A3803,CATMUN!$B$2:$G$1123,6,0)</f>
        <v>15</v>
      </c>
      <c r="K3803" s="69">
        <v>6300</v>
      </c>
      <c r="L3803" s="69">
        <v>480.82776364446357</v>
      </c>
      <c r="M3803" s="271">
        <v>375</v>
      </c>
      <c r="N3803" s="69">
        <v>20.326874479829083</v>
      </c>
      <c r="P3803" s="69">
        <v>144.76356899999999</v>
      </c>
      <c r="Q3803">
        <v>0</v>
      </c>
      <c r="S3803" s="69">
        <v>150</v>
      </c>
      <c r="T3803">
        <v>0</v>
      </c>
      <c r="V3803" s="51">
        <v>5</v>
      </c>
      <c r="W3803" s="51">
        <v>146</v>
      </c>
      <c r="X3803" s="51">
        <v>23</v>
      </c>
    </row>
    <row r="3804" spans="1:24" x14ac:dyDescent="0.2">
      <c r="A3804">
        <v>5044</v>
      </c>
      <c r="B3804" t="s">
        <v>2187</v>
      </c>
      <c r="C3804" t="s">
        <v>2176</v>
      </c>
      <c r="D3804">
        <v>2019</v>
      </c>
      <c r="E3804" t="str">
        <f t="shared" si="59"/>
        <v>50442019</v>
      </c>
      <c r="F3804">
        <v>7085</v>
      </c>
      <c r="G3804" t="str">
        <f>VLOOKUP($A3804,CATMUN!$B$2:$C$1123,2,0)</f>
        <v>Medio</v>
      </c>
      <c r="H3804" t="str">
        <f>VLOOKUP($A3804,CATMUN!$B$2:$D$1123,3,0)</f>
        <v>Municipios rurales</v>
      </c>
      <c r="I3804">
        <f>VLOOKUP($A3804,CATMUN!$B$2:$G$1123,4,0)</f>
        <v>0</v>
      </c>
      <c r="J3804">
        <f>VLOOKUP($A3804,CATMUN!$B$2:$G$1123,6,0)</f>
        <v>15</v>
      </c>
      <c r="K3804" s="69">
        <v>186.78420300000002</v>
      </c>
      <c r="L3804" s="69">
        <v>480.82776364446357</v>
      </c>
      <c r="M3804" s="271">
        <v>2.2935470000000002</v>
      </c>
      <c r="N3804" s="69">
        <v>20.326874479829083</v>
      </c>
      <c r="P3804" s="69">
        <v>144.76356899999999</v>
      </c>
      <c r="Q3804">
        <v>0</v>
      </c>
      <c r="S3804" s="69">
        <v>150</v>
      </c>
      <c r="T3804">
        <v>0</v>
      </c>
      <c r="V3804" s="51">
        <v>5</v>
      </c>
      <c r="W3804" s="51">
        <v>8</v>
      </c>
      <c r="X3804" s="51">
        <v>23</v>
      </c>
    </row>
    <row r="3805" spans="1:24" x14ac:dyDescent="0.2">
      <c r="A3805">
        <v>5055</v>
      </c>
      <c r="B3805" t="s">
        <v>1459</v>
      </c>
      <c r="C3805" t="s">
        <v>2176</v>
      </c>
      <c r="D3805">
        <v>2019</v>
      </c>
      <c r="E3805" t="str">
        <f t="shared" si="59"/>
        <v>50552019</v>
      </c>
      <c r="F3805">
        <v>7577</v>
      </c>
      <c r="G3805" t="str">
        <f>VLOOKUP($A3805,CATMUN!$B$2:$C$1123,2,0)</f>
        <v>Bajo</v>
      </c>
      <c r="H3805" t="str">
        <f>VLOOKUP($A3805,CATMUN!$B$2:$D$1123,3,0)</f>
        <v>Municipios rurales</v>
      </c>
      <c r="I3805">
        <f>VLOOKUP($A3805,CATMUN!$B$2:$G$1123,4,0)</f>
        <v>0</v>
      </c>
      <c r="J3805">
        <f>VLOOKUP($A3805,CATMUN!$B$2:$G$1123,6,0)</f>
        <v>15</v>
      </c>
      <c r="K3805" s="69">
        <v>131.13706200000001</v>
      </c>
      <c r="L3805" s="69">
        <v>480.82776364446357</v>
      </c>
      <c r="M3805" s="271">
        <v>4.0314199999999998</v>
      </c>
      <c r="N3805" s="69">
        <v>20.326874479829083</v>
      </c>
      <c r="Q3805">
        <v>0</v>
      </c>
      <c r="S3805" s="69">
        <v>150</v>
      </c>
      <c r="T3805">
        <v>0</v>
      </c>
      <c r="V3805" s="51">
        <v>5</v>
      </c>
      <c r="W3805" s="51">
        <v>9</v>
      </c>
      <c r="X3805" s="51">
        <v>23</v>
      </c>
    </row>
    <row r="3806" spans="1:24" x14ac:dyDescent="0.2">
      <c r="A3806">
        <v>5107</v>
      </c>
      <c r="B3806" t="s">
        <v>1298</v>
      </c>
      <c r="C3806" t="s">
        <v>2176</v>
      </c>
      <c r="D3806">
        <v>2019</v>
      </c>
      <c r="E3806" t="str">
        <f t="shared" si="59"/>
        <v>51072019</v>
      </c>
      <c r="F3806">
        <v>8065</v>
      </c>
      <c r="G3806" t="str">
        <f>VLOOKUP($A3806,CATMUN!$B$2:$C$1123,2,0)</f>
        <v>Alto</v>
      </c>
      <c r="H3806" t="str">
        <f>VLOOKUP($A3806,CATMUN!$B$2:$D$1123,3,0)</f>
        <v>Municipios rurales</v>
      </c>
      <c r="I3806">
        <f>VLOOKUP($A3806,CATMUN!$B$2:$G$1123,4,0)</f>
        <v>0</v>
      </c>
      <c r="J3806">
        <f>VLOOKUP($A3806,CATMUN!$B$2:$G$1123,6,0)</f>
        <v>15</v>
      </c>
      <c r="K3806" s="69">
        <v>310.89999999999998</v>
      </c>
      <c r="L3806" s="69">
        <v>480.82776364446357</v>
      </c>
      <c r="M3806" s="271"/>
      <c r="N3806" s="69">
        <v>20.326874479829083</v>
      </c>
      <c r="Q3806">
        <v>0</v>
      </c>
      <c r="S3806" s="69">
        <v>150</v>
      </c>
      <c r="T3806">
        <v>0</v>
      </c>
      <c r="V3806" s="51">
        <v>5</v>
      </c>
      <c r="W3806" s="51">
        <v>8</v>
      </c>
      <c r="X3806" s="51">
        <v>23</v>
      </c>
    </row>
    <row r="3807" spans="1:24" x14ac:dyDescent="0.2">
      <c r="A3807">
        <v>5113</v>
      </c>
      <c r="B3807" t="s">
        <v>2193</v>
      </c>
      <c r="C3807" t="s">
        <v>2176</v>
      </c>
      <c r="D3807">
        <v>2019</v>
      </c>
      <c r="E3807" t="str">
        <f t="shared" si="59"/>
        <v>51132019</v>
      </c>
      <c r="F3807">
        <v>9502</v>
      </c>
      <c r="G3807" t="str">
        <f>VLOOKUP($A3807,CATMUN!$B$2:$C$1123,2,0)</f>
        <v>Bajo</v>
      </c>
      <c r="H3807" t="str">
        <f>VLOOKUP($A3807,CATMUN!$B$2:$D$1123,3,0)</f>
        <v>Municipios rurales</v>
      </c>
      <c r="I3807">
        <f>VLOOKUP($A3807,CATMUN!$B$2:$G$1123,4,0)</f>
        <v>0</v>
      </c>
      <c r="J3807">
        <f>VLOOKUP($A3807,CATMUN!$B$2:$G$1123,6,0)</f>
        <v>15</v>
      </c>
      <c r="K3807" s="69">
        <v>73.140585000000002</v>
      </c>
      <c r="L3807" s="69">
        <v>480.82776364446357</v>
      </c>
      <c r="M3807" s="271">
        <v>4.8499999999999996</v>
      </c>
      <c r="N3807" s="69">
        <v>20.326874479829083</v>
      </c>
      <c r="Q3807">
        <v>0</v>
      </c>
      <c r="S3807" s="69">
        <v>150</v>
      </c>
      <c r="T3807">
        <v>0</v>
      </c>
      <c r="V3807" s="51">
        <v>5</v>
      </c>
      <c r="W3807" s="51">
        <v>3</v>
      </c>
      <c r="X3807" s="51">
        <v>23</v>
      </c>
    </row>
    <row r="3808" spans="1:24" x14ac:dyDescent="0.2">
      <c r="A3808">
        <v>5120</v>
      </c>
      <c r="B3808" t="s">
        <v>2194</v>
      </c>
      <c r="C3808" t="s">
        <v>2176</v>
      </c>
      <c r="D3808">
        <v>2019</v>
      </c>
      <c r="E3808" t="str">
        <f t="shared" si="59"/>
        <v>51202019</v>
      </c>
      <c r="F3808">
        <v>29716</v>
      </c>
      <c r="G3808" t="str">
        <f>VLOOKUP($A3808,CATMUN!$B$2:$C$1123,2,0)</f>
        <v>Bajo</v>
      </c>
      <c r="H3808" t="str">
        <f>VLOOKUP($A3808,CATMUN!$B$2:$D$1123,3,0)</f>
        <v>Municipios rurales</v>
      </c>
      <c r="I3808">
        <f>VLOOKUP($A3808,CATMUN!$B$2:$G$1123,4,0)</f>
        <v>0</v>
      </c>
      <c r="J3808">
        <f>VLOOKUP($A3808,CATMUN!$B$2:$G$1123,6,0)</f>
        <v>15</v>
      </c>
      <c r="K3808" s="69">
        <v>748.53558599999997</v>
      </c>
      <c r="L3808" s="69">
        <v>480.82776364446357</v>
      </c>
      <c r="M3808" s="271">
        <v>3.0007299999999999</v>
      </c>
      <c r="N3808" s="69">
        <v>20.326874479829083</v>
      </c>
      <c r="Q3808">
        <v>0</v>
      </c>
      <c r="S3808" s="69">
        <v>150</v>
      </c>
      <c r="T3808">
        <v>0</v>
      </c>
      <c r="V3808" s="51">
        <v>5</v>
      </c>
      <c r="W3808" s="51">
        <v>7</v>
      </c>
      <c r="X3808" s="51">
        <v>23</v>
      </c>
    </row>
    <row r="3809" spans="1:24" x14ac:dyDescent="0.2">
      <c r="A3809">
        <v>5125</v>
      </c>
      <c r="B3809" t="s">
        <v>2195</v>
      </c>
      <c r="C3809" t="s">
        <v>2176</v>
      </c>
      <c r="D3809">
        <v>2019</v>
      </c>
      <c r="E3809" t="str">
        <f t="shared" si="59"/>
        <v>51252019</v>
      </c>
      <c r="F3809">
        <v>8420</v>
      </c>
      <c r="G3809" t="str">
        <f>VLOOKUP($A3809,CATMUN!$B$2:$C$1123,2,0)</f>
        <v>Medio</v>
      </c>
      <c r="H3809" t="str">
        <f>VLOOKUP($A3809,CATMUN!$B$2:$D$1123,3,0)</f>
        <v>Municipios rurales</v>
      </c>
      <c r="I3809">
        <f>VLOOKUP($A3809,CATMUN!$B$2:$G$1123,4,0)</f>
        <v>0</v>
      </c>
      <c r="J3809">
        <f>VLOOKUP($A3809,CATMUN!$B$2:$G$1123,6,0)</f>
        <v>15</v>
      </c>
      <c r="K3809" s="69">
        <v>143.04157199999997</v>
      </c>
      <c r="L3809" s="69">
        <v>480.82776364446357</v>
      </c>
      <c r="M3809" s="271"/>
      <c r="N3809" s="69">
        <v>20.326874479829083</v>
      </c>
      <c r="Q3809">
        <v>0</v>
      </c>
      <c r="S3809" s="69">
        <v>150</v>
      </c>
      <c r="T3809">
        <v>0</v>
      </c>
      <c r="V3809" s="51">
        <v>5</v>
      </c>
      <c r="W3809" s="51">
        <v>8</v>
      </c>
      <c r="X3809" s="51">
        <v>23</v>
      </c>
    </row>
    <row r="3810" spans="1:24" x14ac:dyDescent="0.2">
      <c r="A3810">
        <v>5134</v>
      </c>
      <c r="B3810" t="s">
        <v>2196</v>
      </c>
      <c r="C3810" t="s">
        <v>2176</v>
      </c>
      <c r="D3810">
        <v>2019</v>
      </c>
      <c r="E3810" t="str">
        <f t="shared" si="59"/>
        <v>51342019</v>
      </c>
      <c r="F3810">
        <v>9202</v>
      </c>
      <c r="G3810" t="str">
        <f>VLOOKUP($A3810,CATMUN!$B$2:$C$1123,2,0)</f>
        <v>Bajo</v>
      </c>
      <c r="H3810" t="str">
        <f>VLOOKUP($A3810,CATMUN!$B$2:$D$1123,3,0)</f>
        <v>Municipios rurales</v>
      </c>
      <c r="I3810">
        <f>VLOOKUP($A3810,CATMUN!$B$2:$G$1123,4,0)</f>
        <v>0</v>
      </c>
      <c r="J3810">
        <f>VLOOKUP($A3810,CATMUN!$B$2:$G$1123,6,0)</f>
        <v>15</v>
      </c>
      <c r="K3810" s="69">
        <v>176</v>
      </c>
      <c r="L3810" s="69">
        <v>480.82776364446357</v>
      </c>
      <c r="M3810" s="271"/>
      <c r="N3810" s="69">
        <v>20.326874479829083</v>
      </c>
      <c r="Q3810">
        <v>0</v>
      </c>
      <c r="S3810" s="69">
        <v>150</v>
      </c>
      <c r="T3810">
        <v>0</v>
      </c>
      <c r="V3810" s="51">
        <v>5</v>
      </c>
      <c r="W3810" s="51">
        <v>5</v>
      </c>
      <c r="X3810" s="51">
        <v>23</v>
      </c>
    </row>
    <row r="3811" spans="1:24" x14ac:dyDescent="0.2">
      <c r="A3811">
        <v>5138</v>
      </c>
      <c r="B3811" t="s">
        <v>2197</v>
      </c>
      <c r="C3811" t="s">
        <v>2176</v>
      </c>
      <c r="D3811">
        <v>2019</v>
      </c>
      <c r="E3811" t="str">
        <f t="shared" si="59"/>
        <v>51382019</v>
      </c>
      <c r="F3811">
        <v>15490</v>
      </c>
      <c r="G3811" t="str">
        <f>VLOOKUP($A3811,CATMUN!$B$2:$C$1123,2,0)</f>
        <v>Medio</v>
      </c>
      <c r="H3811" t="str">
        <f>VLOOKUP($A3811,CATMUN!$B$2:$D$1123,3,0)</f>
        <v>Municipios rurales</v>
      </c>
      <c r="I3811">
        <f>VLOOKUP($A3811,CATMUN!$B$2:$G$1123,4,0)</f>
        <v>0</v>
      </c>
      <c r="J3811">
        <f>VLOOKUP($A3811,CATMUN!$B$2:$G$1123,6,0)</f>
        <v>15</v>
      </c>
      <c r="K3811" s="69">
        <v>229.05718299999998</v>
      </c>
      <c r="L3811" s="69">
        <v>480.82776364446357</v>
      </c>
      <c r="M3811" s="271">
        <v>7.6492449999999996</v>
      </c>
      <c r="N3811" s="69">
        <v>20.326874479829083</v>
      </c>
      <c r="Q3811">
        <v>0</v>
      </c>
      <c r="S3811" s="69">
        <v>150</v>
      </c>
      <c r="T3811">
        <v>0</v>
      </c>
      <c r="V3811" s="51">
        <v>5</v>
      </c>
      <c r="W3811" s="51">
        <v>9</v>
      </c>
      <c r="X3811" s="51">
        <v>23</v>
      </c>
    </row>
    <row r="3812" spans="1:24" x14ac:dyDescent="0.2">
      <c r="A3812">
        <v>5150</v>
      </c>
      <c r="B3812" t="s">
        <v>2201</v>
      </c>
      <c r="C3812" t="s">
        <v>2176</v>
      </c>
      <c r="D3812">
        <v>2019</v>
      </c>
      <c r="E3812" t="str">
        <f t="shared" si="59"/>
        <v>51502019</v>
      </c>
      <c r="F3812">
        <v>3954</v>
      </c>
      <c r="G3812" t="str">
        <f>VLOOKUP($A3812,CATMUN!$B$2:$C$1123,2,0)</f>
        <v>Alto</v>
      </c>
      <c r="H3812" t="str">
        <f>VLOOKUP($A3812,CATMUN!$B$2:$D$1123,3,0)</f>
        <v>Municipios rurales</v>
      </c>
      <c r="I3812">
        <f>VLOOKUP($A3812,CATMUN!$B$2:$G$1123,4,0)</f>
        <v>0</v>
      </c>
      <c r="J3812">
        <f>VLOOKUP($A3812,CATMUN!$B$2:$G$1123,6,0)</f>
        <v>15</v>
      </c>
      <c r="K3812" s="69">
        <v>310.33</v>
      </c>
      <c r="L3812" s="69">
        <v>480.82776364446357</v>
      </c>
      <c r="M3812" s="271">
        <v>4.0999999999999996</v>
      </c>
      <c r="N3812" s="69">
        <v>20.326874479829083</v>
      </c>
      <c r="Q3812">
        <v>0</v>
      </c>
      <c r="S3812" s="69">
        <v>150</v>
      </c>
      <c r="T3812">
        <v>0</v>
      </c>
      <c r="V3812" s="51">
        <v>5</v>
      </c>
      <c r="W3812" s="51">
        <v>14</v>
      </c>
      <c r="X3812" s="51">
        <v>23</v>
      </c>
    </row>
    <row r="3813" spans="1:24" x14ac:dyDescent="0.2">
      <c r="A3813">
        <v>5206</v>
      </c>
      <c r="B3813" t="s">
        <v>1937</v>
      </c>
      <c r="C3813" t="s">
        <v>2176</v>
      </c>
      <c r="D3813">
        <v>2019</v>
      </c>
      <c r="E3813" t="str">
        <f t="shared" si="59"/>
        <v>52062019</v>
      </c>
      <c r="F3813">
        <v>4760</v>
      </c>
      <c r="G3813" t="str">
        <f>VLOOKUP($A3813,CATMUN!$B$2:$C$1123,2,0)</f>
        <v>Medio</v>
      </c>
      <c r="H3813" t="str">
        <f>VLOOKUP($A3813,CATMUN!$B$2:$D$1123,3,0)</f>
        <v>Municipios rurales</v>
      </c>
      <c r="I3813">
        <f>VLOOKUP($A3813,CATMUN!$B$2:$G$1123,4,0)</f>
        <v>0</v>
      </c>
      <c r="J3813">
        <f>VLOOKUP($A3813,CATMUN!$B$2:$G$1123,6,0)</f>
        <v>15</v>
      </c>
      <c r="K3813" s="69">
        <v>384.42147700000004</v>
      </c>
      <c r="L3813" s="69">
        <v>480.82776364446357</v>
      </c>
      <c r="M3813" s="271">
        <v>5.3529999999999998</v>
      </c>
      <c r="N3813" s="69">
        <v>20.326874479829083</v>
      </c>
      <c r="S3813" s="69">
        <v>150</v>
      </c>
      <c r="T3813">
        <v>0</v>
      </c>
      <c r="V3813" s="51">
        <v>5</v>
      </c>
      <c r="W3813" s="51">
        <v>9</v>
      </c>
      <c r="X3813" s="51">
        <v>23</v>
      </c>
    </row>
    <row r="3814" spans="1:24" x14ac:dyDescent="0.2">
      <c r="A3814">
        <v>5234</v>
      </c>
      <c r="B3814" t="s">
        <v>2208</v>
      </c>
      <c r="C3814" t="s">
        <v>2176</v>
      </c>
      <c r="D3814">
        <v>2019</v>
      </c>
      <c r="E3814" t="str">
        <f t="shared" si="59"/>
        <v>52342019</v>
      </c>
      <c r="F3814">
        <v>23255</v>
      </c>
      <c r="G3814" t="str">
        <f>VLOOKUP($A3814,CATMUN!$B$2:$C$1123,2,0)</f>
        <v>Bajo</v>
      </c>
      <c r="H3814" t="str">
        <f>VLOOKUP($A3814,CATMUN!$B$2:$D$1123,3,0)</f>
        <v>Municipios rurales</v>
      </c>
      <c r="I3814">
        <f>VLOOKUP($A3814,CATMUN!$B$2:$G$1123,4,0)</f>
        <v>0</v>
      </c>
      <c r="J3814">
        <f>VLOOKUP($A3814,CATMUN!$B$2:$G$1123,6,0)</f>
        <v>15</v>
      </c>
      <c r="K3814" s="69">
        <v>534.12400000000002</v>
      </c>
      <c r="L3814" s="69">
        <v>480.82776364446357</v>
      </c>
      <c r="M3814" s="271">
        <v>12</v>
      </c>
      <c r="N3814" s="69">
        <v>20.326874479829083</v>
      </c>
      <c r="Q3814">
        <v>0</v>
      </c>
      <c r="S3814" s="69">
        <v>150</v>
      </c>
      <c r="T3814">
        <v>0</v>
      </c>
      <c r="V3814" s="51">
        <v>5</v>
      </c>
      <c r="W3814" s="51">
        <v>16</v>
      </c>
      <c r="X3814" s="51">
        <v>23</v>
      </c>
    </row>
    <row r="3815" spans="1:24" x14ac:dyDescent="0.2">
      <c r="A3815">
        <v>5240</v>
      </c>
      <c r="B3815" t="s">
        <v>2210</v>
      </c>
      <c r="C3815" t="s">
        <v>2176</v>
      </c>
      <c r="D3815">
        <v>2019</v>
      </c>
      <c r="E3815" t="str">
        <f t="shared" si="59"/>
        <v>52402019</v>
      </c>
      <c r="F3815">
        <v>12108</v>
      </c>
      <c r="G3815" t="str">
        <f>VLOOKUP($A3815,CATMUN!$B$2:$C$1123,2,0)</f>
        <v>Medio</v>
      </c>
      <c r="H3815" t="str">
        <f>VLOOKUP($A3815,CATMUN!$B$2:$D$1123,3,0)</f>
        <v>Municipios rurales</v>
      </c>
      <c r="I3815">
        <f>VLOOKUP($A3815,CATMUN!$B$2:$G$1123,4,0)</f>
        <v>0</v>
      </c>
      <c r="J3815">
        <f>VLOOKUP($A3815,CATMUN!$B$2:$G$1123,6,0)</f>
        <v>15</v>
      </c>
      <c r="K3815" s="69">
        <v>855</v>
      </c>
      <c r="L3815" s="69">
        <v>480.82776364446357</v>
      </c>
      <c r="M3815" s="271">
        <v>40</v>
      </c>
      <c r="N3815" s="69">
        <v>20.326874479829083</v>
      </c>
      <c r="Q3815">
        <v>0</v>
      </c>
      <c r="S3815" s="69">
        <v>150</v>
      </c>
      <c r="T3815">
        <v>0</v>
      </c>
      <c r="V3815" s="51">
        <v>5</v>
      </c>
      <c r="W3815" s="51">
        <v>15</v>
      </c>
      <c r="X3815" s="51">
        <v>23</v>
      </c>
    </row>
    <row r="3816" spans="1:24" x14ac:dyDescent="0.2">
      <c r="A3816">
        <v>5264</v>
      </c>
      <c r="B3816" t="s">
        <v>2216</v>
      </c>
      <c r="C3816" t="s">
        <v>2176</v>
      </c>
      <c r="D3816">
        <v>2019</v>
      </c>
      <c r="E3816" t="str">
        <f t="shared" si="59"/>
        <v>52642019</v>
      </c>
      <c r="F3816">
        <v>11465</v>
      </c>
      <c r="G3816" t="str">
        <f>VLOOKUP($A3816,CATMUN!$B$2:$C$1123,2,0)</f>
        <v>Medio</v>
      </c>
      <c r="H3816" t="str">
        <f>VLOOKUP($A3816,CATMUN!$B$2:$D$1123,3,0)</f>
        <v>Municipios rurales</v>
      </c>
      <c r="I3816">
        <f>VLOOKUP($A3816,CATMUN!$B$2:$G$1123,4,0)</f>
        <v>0</v>
      </c>
      <c r="J3816">
        <f>VLOOKUP($A3816,CATMUN!$B$2:$G$1123,6,0)</f>
        <v>15</v>
      </c>
      <c r="K3816" s="69">
        <v>1440</v>
      </c>
      <c r="L3816" s="69">
        <v>480.82776364446357</v>
      </c>
      <c r="M3816" s="271">
        <v>120</v>
      </c>
      <c r="N3816" s="69">
        <v>20.326874479829083</v>
      </c>
      <c r="Q3816">
        <v>0</v>
      </c>
      <c r="S3816" s="69">
        <v>150</v>
      </c>
      <c r="T3816">
        <v>0</v>
      </c>
      <c r="V3816" s="51">
        <v>5</v>
      </c>
      <c r="W3816" s="51">
        <v>68</v>
      </c>
      <c r="X3816" s="51">
        <v>23</v>
      </c>
    </row>
    <row r="3817" spans="1:24" x14ac:dyDescent="0.2">
      <c r="A3817">
        <v>5306</v>
      </c>
      <c r="B3817" t="s">
        <v>2220</v>
      </c>
      <c r="C3817" t="s">
        <v>2176</v>
      </c>
      <c r="D3817">
        <v>2019</v>
      </c>
      <c r="E3817" t="str">
        <f t="shared" si="59"/>
        <v>53062019</v>
      </c>
      <c r="F3817">
        <v>5652</v>
      </c>
      <c r="G3817" t="str">
        <f>VLOOKUP($A3817,CATMUN!$B$2:$C$1123,2,0)</f>
        <v>Bajo</v>
      </c>
      <c r="H3817" t="str">
        <f>VLOOKUP($A3817,CATMUN!$B$2:$D$1123,3,0)</f>
        <v>Municipios rurales</v>
      </c>
      <c r="I3817">
        <f>VLOOKUP($A3817,CATMUN!$B$2:$G$1123,4,0)</f>
        <v>0</v>
      </c>
      <c r="J3817">
        <f>VLOOKUP($A3817,CATMUN!$B$2:$G$1123,6,0)</f>
        <v>15</v>
      </c>
      <c r="K3817" s="69">
        <v>184.92490000000001</v>
      </c>
      <c r="L3817" s="69">
        <v>480.82776364446357</v>
      </c>
      <c r="M3817" s="271">
        <v>0.51276500000000003</v>
      </c>
      <c r="N3817" s="69">
        <v>20.326874479829083</v>
      </c>
      <c r="Q3817">
        <v>0</v>
      </c>
      <c r="S3817" s="69">
        <v>150</v>
      </c>
      <c r="T3817">
        <v>0</v>
      </c>
      <c r="V3817" s="51">
        <v>5</v>
      </c>
      <c r="W3817" s="51">
        <v>5</v>
      </c>
      <c r="X3817" s="51">
        <v>23</v>
      </c>
    </row>
    <row r="3818" spans="1:24" x14ac:dyDescent="0.2">
      <c r="A3818">
        <v>5361</v>
      </c>
      <c r="B3818" t="s">
        <v>2228</v>
      </c>
      <c r="C3818" t="s">
        <v>2176</v>
      </c>
      <c r="D3818">
        <v>2019</v>
      </c>
      <c r="E3818" t="str">
        <f t="shared" si="59"/>
        <v>53612019</v>
      </c>
      <c r="F3818">
        <v>27419</v>
      </c>
      <c r="G3818" t="str">
        <f>VLOOKUP($A3818,CATMUN!$B$2:$C$1123,2,0)</f>
        <v>Medio</v>
      </c>
      <c r="H3818" t="str">
        <f>VLOOKUP($A3818,CATMUN!$B$2:$D$1123,3,0)</f>
        <v>Municipios rurales</v>
      </c>
      <c r="I3818">
        <f>VLOOKUP($A3818,CATMUN!$B$2:$G$1123,4,0)</f>
        <v>0</v>
      </c>
      <c r="J3818">
        <f>VLOOKUP($A3818,CATMUN!$B$2:$G$1123,6,0)</f>
        <v>15</v>
      </c>
      <c r="K3818" s="69">
        <v>350</v>
      </c>
      <c r="L3818" s="69">
        <v>480.82776364446357</v>
      </c>
      <c r="M3818" s="271">
        <v>18.585628</v>
      </c>
      <c r="N3818" s="69">
        <v>20.326874479829083</v>
      </c>
      <c r="Q3818">
        <v>0</v>
      </c>
      <c r="S3818" s="69">
        <v>150</v>
      </c>
      <c r="T3818">
        <v>0</v>
      </c>
      <c r="V3818" s="51">
        <v>5</v>
      </c>
      <c r="W3818" s="51">
        <v>83</v>
      </c>
      <c r="X3818" s="51">
        <v>23</v>
      </c>
    </row>
    <row r="3819" spans="1:24" x14ac:dyDescent="0.2">
      <c r="A3819">
        <v>5425</v>
      </c>
      <c r="B3819" t="s">
        <v>2234</v>
      </c>
      <c r="C3819" t="s">
        <v>2176</v>
      </c>
      <c r="D3819">
        <v>2019</v>
      </c>
      <c r="E3819" t="str">
        <f t="shared" si="59"/>
        <v>54252019</v>
      </c>
      <c r="F3819">
        <v>8218</v>
      </c>
      <c r="G3819" t="str">
        <f>VLOOKUP($A3819,CATMUN!$B$2:$C$1123,2,0)</f>
        <v>Medio</v>
      </c>
      <c r="H3819" t="str">
        <f>VLOOKUP($A3819,CATMUN!$B$2:$D$1123,3,0)</f>
        <v>Municipios rurales</v>
      </c>
      <c r="I3819">
        <f>VLOOKUP($A3819,CATMUN!$B$2:$G$1123,4,0)</f>
        <v>0</v>
      </c>
      <c r="J3819">
        <f>VLOOKUP($A3819,CATMUN!$B$2:$G$1123,6,0)</f>
        <v>15</v>
      </c>
      <c r="K3819" s="69">
        <v>545</v>
      </c>
      <c r="L3819" s="69">
        <v>480.82776364446357</v>
      </c>
      <c r="M3819" s="271">
        <v>30</v>
      </c>
      <c r="N3819" s="69">
        <v>20.326874479829083</v>
      </c>
      <c r="Q3819">
        <v>0</v>
      </c>
      <c r="S3819" s="69">
        <v>150</v>
      </c>
      <c r="T3819">
        <v>0</v>
      </c>
      <c r="V3819" s="51">
        <v>5</v>
      </c>
      <c r="W3819" s="51">
        <v>26</v>
      </c>
      <c r="X3819" s="51">
        <v>23</v>
      </c>
    </row>
    <row r="3820" spans="1:24" x14ac:dyDescent="0.2">
      <c r="A3820">
        <v>5475</v>
      </c>
      <c r="B3820" t="s">
        <v>2237</v>
      </c>
      <c r="C3820" t="s">
        <v>2176</v>
      </c>
      <c r="D3820">
        <v>2019</v>
      </c>
      <c r="E3820" t="str">
        <f t="shared" si="59"/>
        <v>54752019</v>
      </c>
      <c r="F3820">
        <v>5088</v>
      </c>
      <c r="G3820" t="str">
        <f>VLOOKUP($A3820,CATMUN!$B$2:$C$1123,2,0)</f>
        <v>Bajo</v>
      </c>
      <c r="H3820" t="str">
        <f>VLOOKUP($A3820,CATMUN!$B$2:$D$1123,3,0)</f>
        <v>Municipios rurales</v>
      </c>
      <c r="I3820">
        <f>VLOOKUP($A3820,CATMUN!$B$2:$G$1123,4,0)</f>
        <v>0</v>
      </c>
      <c r="J3820">
        <f>VLOOKUP($A3820,CATMUN!$B$2:$G$1123,6,0)</f>
        <v>15</v>
      </c>
      <c r="K3820" s="69">
        <v>989.93831399999999</v>
      </c>
      <c r="L3820" s="69">
        <v>480.82776364446357</v>
      </c>
      <c r="M3820" s="271"/>
      <c r="N3820" s="69">
        <v>20.326874479829083</v>
      </c>
      <c r="Q3820">
        <v>0</v>
      </c>
      <c r="S3820" s="69">
        <v>150</v>
      </c>
      <c r="T3820">
        <v>0</v>
      </c>
      <c r="V3820" s="51">
        <v>5</v>
      </c>
      <c r="W3820" s="51">
        <v>1</v>
      </c>
      <c r="X3820" s="51">
        <v>23</v>
      </c>
    </row>
    <row r="3821" spans="1:24" x14ac:dyDescent="0.2">
      <c r="A3821">
        <v>5483</v>
      </c>
      <c r="B3821" t="s">
        <v>1606</v>
      </c>
      <c r="C3821" t="s">
        <v>2176</v>
      </c>
      <c r="D3821">
        <v>2019</v>
      </c>
      <c r="E3821" t="str">
        <f t="shared" si="59"/>
        <v>54832019</v>
      </c>
      <c r="F3821">
        <v>9997</v>
      </c>
      <c r="G3821" t="str">
        <f>VLOOKUP($A3821,CATMUN!$B$2:$C$1123,2,0)</f>
        <v>Bajo</v>
      </c>
      <c r="H3821" t="str">
        <f>VLOOKUP($A3821,CATMUN!$B$2:$D$1123,3,0)</f>
        <v>Municipios rurales</v>
      </c>
      <c r="I3821">
        <f>VLOOKUP($A3821,CATMUN!$B$2:$G$1123,4,0)</f>
        <v>0</v>
      </c>
      <c r="J3821">
        <f>VLOOKUP($A3821,CATMUN!$B$2:$G$1123,6,0)</f>
        <v>15</v>
      </c>
      <c r="K3821" s="69">
        <v>181</v>
      </c>
      <c r="L3821" s="69">
        <v>480.82776364446357</v>
      </c>
      <c r="M3821" s="271">
        <v>3.5</v>
      </c>
      <c r="N3821" s="69">
        <v>20.326874479829083</v>
      </c>
      <c r="Q3821">
        <v>0</v>
      </c>
      <c r="S3821" s="69">
        <v>150</v>
      </c>
      <c r="T3821">
        <v>0</v>
      </c>
      <c r="V3821" s="51">
        <v>5</v>
      </c>
      <c r="W3821" s="51">
        <v>16</v>
      </c>
      <c r="X3821" s="51">
        <v>23</v>
      </c>
    </row>
    <row r="3822" spans="1:24" x14ac:dyDescent="0.2">
      <c r="A3822">
        <v>5490</v>
      </c>
      <c r="B3822" t="s">
        <v>2240</v>
      </c>
      <c r="C3822" t="s">
        <v>2176</v>
      </c>
      <c r="D3822">
        <v>2019</v>
      </c>
      <c r="E3822" t="str">
        <f t="shared" si="59"/>
        <v>54902019</v>
      </c>
      <c r="F3822">
        <v>43257</v>
      </c>
      <c r="G3822" t="str">
        <f>VLOOKUP($A3822,CATMUN!$B$2:$C$1123,2,0)</f>
        <v>Medio</v>
      </c>
      <c r="H3822" t="str">
        <f>VLOOKUP($A3822,CATMUN!$B$2:$D$1123,3,0)</f>
        <v>Municipios rurales</v>
      </c>
      <c r="I3822">
        <f>VLOOKUP($A3822,CATMUN!$B$2:$G$1123,4,0)</f>
        <v>0</v>
      </c>
      <c r="J3822">
        <f>VLOOKUP($A3822,CATMUN!$B$2:$G$1123,6,0)</f>
        <v>15</v>
      </c>
      <c r="K3822" s="69">
        <v>980</v>
      </c>
      <c r="L3822" s="69">
        <v>480.82776364446357</v>
      </c>
      <c r="M3822" s="271">
        <v>35.5</v>
      </c>
      <c r="N3822" s="69">
        <v>20.326874479829083</v>
      </c>
      <c r="Q3822">
        <v>0</v>
      </c>
      <c r="S3822" s="69">
        <v>150</v>
      </c>
      <c r="T3822">
        <v>0</v>
      </c>
      <c r="U3822">
        <v>0.46600000000000003</v>
      </c>
      <c r="V3822" s="51">
        <v>0</v>
      </c>
      <c r="W3822" s="51">
        <v>71</v>
      </c>
      <c r="X3822" s="51">
        <v>100</v>
      </c>
    </row>
    <row r="3823" spans="1:24" x14ac:dyDescent="0.2">
      <c r="A3823">
        <v>5495</v>
      </c>
      <c r="B3823" t="s">
        <v>2239</v>
      </c>
      <c r="C3823" t="s">
        <v>2176</v>
      </c>
      <c r="D3823">
        <v>2019</v>
      </c>
      <c r="E3823" t="str">
        <f t="shared" si="59"/>
        <v>54952019</v>
      </c>
      <c r="F3823">
        <v>26652</v>
      </c>
      <c r="G3823" t="str">
        <f>VLOOKUP($A3823,CATMUN!$B$2:$C$1123,2,0)</f>
        <v>Bajo</v>
      </c>
      <c r="H3823" t="str">
        <f>VLOOKUP($A3823,CATMUN!$B$2:$D$1123,3,0)</f>
        <v>Municipios rurales</v>
      </c>
      <c r="I3823">
        <f>VLOOKUP($A3823,CATMUN!$B$2:$G$1123,4,0)</f>
        <v>0</v>
      </c>
      <c r="J3823">
        <f>VLOOKUP($A3823,CATMUN!$B$2:$G$1123,6,0)</f>
        <v>15</v>
      </c>
      <c r="K3823" s="69">
        <v>215.5</v>
      </c>
      <c r="L3823" s="69">
        <v>480.82776364446357</v>
      </c>
      <c r="M3823" s="271">
        <v>0</v>
      </c>
      <c r="N3823" s="69">
        <v>20.326874479829083</v>
      </c>
      <c r="Q3823">
        <v>0</v>
      </c>
      <c r="S3823" s="69">
        <v>150</v>
      </c>
      <c r="T3823">
        <v>0</v>
      </c>
      <c r="V3823" s="51">
        <v>5</v>
      </c>
      <c r="W3823" s="51">
        <v>15</v>
      </c>
      <c r="X3823" s="51">
        <v>23</v>
      </c>
    </row>
    <row r="3824" spans="1:24" x14ac:dyDescent="0.2">
      <c r="A3824">
        <v>5501</v>
      </c>
      <c r="B3824" t="s">
        <v>2241</v>
      </c>
      <c r="C3824" t="s">
        <v>2176</v>
      </c>
      <c r="D3824">
        <v>2019</v>
      </c>
      <c r="E3824" t="str">
        <f t="shared" si="59"/>
        <v>55012019</v>
      </c>
      <c r="F3824">
        <v>3150</v>
      </c>
      <c r="G3824" t="str">
        <f>VLOOKUP($A3824,CATMUN!$B$2:$C$1123,2,0)</f>
        <v>Medio</v>
      </c>
      <c r="H3824" t="str">
        <f>VLOOKUP($A3824,CATMUN!$B$2:$D$1123,3,0)</f>
        <v>Municipios rurales</v>
      </c>
      <c r="I3824">
        <f>VLOOKUP($A3824,CATMUN!$B$2:$G$1123,4,0)</f>
        <v>0</v>
      </c>
      <c r="J3824">
        <f>VLOOKUP($A3824,CATMUN!$B$2:$G$1123,6,0)</f>
        <v>15</v>
      </c>
      <c r="K3824" s="69">
        <v>246.75</v>
      </c>
      <c r="L3824" s="69">
        <v>480.82776364446357</v>
      </c>
      <c r="M3824" s="271">
        <v>10.5</v>
      </c>
      <c r="N3824" s="69">
        <v>20.326874479829083</v>
      </c>
      <c r="Q3824">
        <v>0</v>
      </c>
      <c r="S3824" s="69">
        <v>150</v>
      </c>
      <c r="T3824">
        <v>0</v>
      </c>
      <c r="V3824" s="51">
        <v>5</v>
      </c>
      <c r="W3824" s="51">
        <v>1</v>
      </c>
      <c r="X3824" s="51">
        <v>23</v>
      </c>
    </row>
    <row r="3825" spans="1:24" x14ac:dyDescent="0.2">
      <c r="A3825">
        <v>5543</v>
      </c>
      <c r="B3825" t="s">
        <v>2242</v>
      </c>
      <c r="C3825" t="s">
        <v>2176</v>
      </c>
      <c r="D3825">
        <v>2019</v>
      </c>
      <c r="E3825" t="str">
        <f t="shared" si="59"/>
        <v>55432019</v>
      </c>
      <c r="F3825">
        <v>8186</v>
      </c>
      <c r="G3825" t="str">
        <f>VLOOKUP($A3825,CATMUN!$B$2:$C$1123,2,0)</f>
        <v>Medio</v>
      </c>
      <c r="H3825" t="str">
        <f>VLOOKUP($A3825,CATMUN!$B$2:$D$1123,3,0)</f>
        <v>Municipios rurales</v>
      </c>
      <c r="I3825">
        <f>VLOOKUP($A3825,CATMUN!$B$2:$G$1123,4,0)</f>
        <v>0</v>
      </c>
      <c r="J3825">
        <f>VLOOKUP($A3825,CATMUN!$B$2:$G$1123,6,0)</f>
        <v>15</v>
      </c>
      <c r="K3825" s="69">
        <v>67.556742</v>
      </c>
      <c r="L3825" s="69">
        <v>480.82776364446357</v>
      </c>
      <c r="M3825" s="271">
        <v>9.2026830000000004</v>
      </c>
      <c r="N3825" s="69">
        <v>20.326874479829083</v>
      </c>
      <c r="Q3825">
        <v>0</v>
      </c>
      <c r="S3825" s="69">
        <v>150</v>
      </c>
      <c r="T3825">
        <v>0</v>
      </c>
      <c r="V3825" s="51">
        <v>5</v>
      </c>
      <c r="W3825" s="51">
        <v>4</v>
      </c>
      <c r="X3825" s="51">
        <v>23</v>
      </c>
    </row>
    <row r="3826" spans="1:24" x14ac:dyDescent="0.2">
      <c r="A3826">
        <v>5585</v>
      </c>
      <c r="B3826" t="s">
        <v>2245</v>
      </c>
      <c r="C3826" t="s">
        <v>2176</v>
      </c>
      <c r="D3826">
        <v>2019</v>
      </c>
      <c r="E3826" t="str">
        <f t="shared" si="59"/>
        <v>55852019</v>
      </c>
      <c r="F3826">
        <v>14384</v>
      </c>
      <c r="G3826" t="str">
        <f>VLOOKUP($A3826,CATMUN!$B$2:$C$1123,2,0)</f>
        <v>Bajo</v>
      </c>
      <c r="H3826" t="str">
        <f>VLOOKUP($A3826,CATMUN!$B$2:$D$1123,3,0)</f>
        <v>Municipios rurales</v>
      </c>
      <c r="I3826">
        <f>VLOOKUP($A3826,CATMUN!$B$2:$G$1123,4,0)</f>
        <v>0</v>
      </c>
      <c r="J3826">
        <f>VLOOKUP($A3826,CATMUN!$B$2:$G$1123,6,0)</f>
        <v>15</v>
      </c>
      <c r="K3826" s="69">
        <v>869.02485000000001</v>
      </c>
      <c r="L3826" s="69">
        <v>480.82776364446357</v>
      </c>
      <c r="M3826" s="271">
        <v>50</v>
      </c>
      <c r="N3826" s="69">
        <v>20.326874479829083</v>
      </c>
      <c r="Q3826">
        <v>0</v>
      </c>
      <c r="S3826" s="69">
        <v>150</v>
      </c>
      <c r="T3826">
        <v>0</v>
      </c>
      <c r="V3826" s="51">
        <v>5</v>
      </c>
      <c r="W3826" s="51">
        <v>36</v>
      </c>
      <c r="X3826" s="51">
        <v>23</v>
      </c>
    </row>
    <row r="3827" spans="1:24" x14ac:dyDescent="0.2">
      <c r="A3827">
        <v>5628</v>
      </c>
      <c r="B3827" t="s">
        <v>1235</v>
      </c>
      <c r="C3827" t="s">
        <v>2176</v>
      </c>
      <c r="D3827">
        <v>2019</v>
      </c>
      <c r="E3827" t="str">
        <f t="shared" si="59"/>
        <v>56282019</v>
      </c>
      <c r="F3827">
        <v>9155</v>
      </c>
      <c r="G3827" t="str">
        <f>VLOOKUP($A3827,CATMUN!$B$2:$C$1123,2,0)</f>
        <v>Alto</v>
      </c>
      <c r="H3827" t="str">
        <f>VLOOKUP($A3827,CATMUN!$B$2:$D$1123,3,0)</f>
        <v>Municipios rurales</v>
      </c>
      <c r="I3827">
        <f>VLOOKUP($A3827,CATMUN!$B$2:$G$1123,4,0)</f>
        <v>0</v>
      </c>
      <c r="J3827">
        <f>VLOOKUP($A3827,CATMUN!$B$2:$G$1123,6,0)</f>
        <v>15</v>
      </c>
      <c r="K3827" s="69">
        <v>171.36712400000002</v>
      </c>
      <c r="L3827" s="69">
        <v>480.82776364446357</v>
      </c>
      <c r="M3827" s="271">
        <v>3.5667849999999999</v>
      </c>
      <c r="N3827" s="69">
        <v>20.326874479829083</v>
      </c>
      <c r="Q3827">
        <v>0</v>
      </c>
      <c r="S3827" s="69">
        <v>150</v>
      </c>
      <c r="T3827">
        <v>0</v>
      </c>
      <c r="V3827" s="51">
        <v>0</v>
      </c>
      <c r="W3827" s="51">
        <v>8</v>
      </c>
      <c r="X3827" s="51">
        <v>100</v>
      </c>
    </row>
    <row r="3828" spans="1:24" x14ac:dyDescent="0.2">
      <c r="A3828">
        <v>5642</v>
      </c>
      <c r="B3828" t="s">
        <v>2249</v>
      </c>
      <c r="C3828" t="s">
        <v>2176</v>
      </c>
      <c r="D3828">
        <v>2019</v>
      </c>
      <c r="E3828" t="str">
        <f t="shared" si="59"/>
        <v>56422019</v>
      </c>
      <c r="F3828">
        <v>18218</v>
      </c>
      <c r="G3828" t="str">
        <f>VLOOKUP($A3828,CATMUN!$B$2:$C$1123,2,0)</f>
        <v>Alto</v>
      </c>
      <c r="H3828" t="str">
        <f>VLOOKUP($A3828,CATMUN!$B$2:$D$1123,3,0)</f>
        <v>Municipios rurales</v>
      </c>
      <c r="I3828">
        <f>VLOOKUP($A3828,CATMUN!$B$2:$G$1123,4,0)</f>
        <v>0</v>
      </c>
      <c r="J3828">
        <f>VLOOKUP($A3828,CATMUN!$B$2:$G$1123,6,0)</f>
        <v>15</v>
      </c>
      <c r="K3828" s="69">
        <v>986.72493900000006</v>
      </c>
      <c r="L3828" s="69">
        <v>480.82776364446357</v>
      </c>
      <c r="M3828" s="271">
        <v>50.5</v>
      </c>
      <c r="N3828" s="69">
        <v>20.326874479829083</v>
      </c>
      <c r="Q3828">
        <v>0</v>
      </c>
      <c r="S3828" s="69">
        <v>150</v>
      </c>
      <c r="T3828">
        <v>0</v>
      </c>
      <c r="V3828" s="51">
        <v>5</v>
      </c>
      <c r="W3828" s="51">
        <v>54</v>
      </c>
      <c r="X3828" s="51">
        <v>23</v>
      </c>
    </row>
    <row r="3829" spans="1:24" x14ac:dyDescent="0.2">
      <c r="A3829">
        <v>5649</v>
      </c>
      <c r="B3829" t="s">
        <v>1543</v>
      </c>
      <c r="C3829" t="s">
        <v>2176</v>
      </c>
      <c r="D3829">
        <v>2019</v>
      </c>
      <c r="E3829" t="str">
        <f t="shared" si="59"/>
        <v>56492019</v>
      </c>
      <c r="F3829">
        <v>15940</v>
      </c>
      <c r="G3829" t="str">
        <f>VLOOKUP($A3829,CATMUN!$B$2:$C$1123,2,0)</f>
        <v>Medio</v>
      </c>
      <c r="H3829" t="str">
        <f>VLOOKUP($A3829,CATMUN!$B$2:$D$1123,3,0)</f>
        <v>Municipios rurales</v>
      </c>
      <c r="I3829">
        <f>VLOOKUP($A3829,CATMUN!$B$2:$G$1123,4,0)</f>
        <v>0</v>
      </c>
      <c r="J3829">
        <f>VLOOKUP($A3829,CATMUN!$B$2:$G$1123,6,0)</f>
        <v>15</v>
      </c>
      <c r="K3829" s="69">
        <v>500</v>
      </c>
      <c r="L3829" s="69">
        <v>480.82776364446357</v>
      </c>
      <c r="M3829" s="271">
        <v>60</v>
      </c>
      <c r="N3829" s="69">
        <v>20.326874479829083</v>
      </c>
      <c r="Q3829">
        <v>0</v>
      </c>
      <c r="S3829" s="69">
        <v>150</v>
      </c>
      <c r="T3829">
        <v>0</v>
      </c>
      <c r="V3829" s="51">
        <v>5</v>
      </c>
      <c r="W3829" s="51">
        <v>18</v>
      </c>
      <c r="X3829" s="51">
        <v>23</v>
      </c>
    </row>
    <row r="3830" spans="1:24" x14ac:dyDescent="0.2">
      <c r="A3830">
        <v>5652</v>
      </c>
      <c r="B3830" t="s">
        <v>1627</v>
      </c>
      <c r="C3830" t="s">
        <v>2176</v>
      </c>
      <c r="D3830">
        <v>2019</v>
      </c>
      <c r="E3830" t="str">
        <f t="shared" si="59"/>
        <v>56522019</v>
      </c>
      <c r="F3830">
        <v>5776</v>
      </c>
      <c r="G3830" t="str">
        <f>VLOOKUP($A3830,CATMUN!$B$2:$C$1123,2,0)</f>
        <v>Medio</v>
      </c>
      <c r="H3830" t="str">
        <f>VLOOKUP($A3830,CATMUN!$B$2:$D$1123,3,0)</f>
        <v>Municipios rurales</v>
      </c>
      <c r="I3830">
        <f>VLOOKUP($A3830,CATMUN!$B$2:$G$1123,4,0)</f>
        <v>0</v>
      </c>
      <c r="J3830">
        <f>VLOOKUP($A3830,CATMUN!$B$2:$G$1123,6,0)</f>
        <v>15</v>
      </c>
      <c r="K3830" s="69">
        <v>14.95</v>
      </c>
      <c r="L3830" s="69">
        <v>480.82776364446357</v>
      </c>
      <c r="M3830" s="271">
        <v>0</v>
      </c>
      <c r="N3830" s="69">
        <v>20.326874479829083</v>
      </c>
      <c r="Q3830">
        <v>0</v>
      </c>
      <c r="S3830" s="69">
        <v>150</v>
      </c>
      <c r="T3830">
        <v>0</v>
      </c>
      <c r="V3830" s="51">
        <v>5</v>
      </c>
      <c r="W3830" s="51">
        <v>7</v>
      </c>
      <c r="X3830" s="51">
        <v>23</v>
      </c>
    </row>
    <row r="3831" spans="1:24" x14ac:dyDescent="0.2">
      <c r="A3831">
        <v>5658</v>
      </c>
      <c r="B3831" t="s">
        <v>2252</v>
      </c>
      <c r="C3831" t="s">
        <v>2176</v>
      </c>
      <c r="D3831">
        <v>2019</v>
      </c>
      <c r="E3831" t="str">
        <f t="shared" si="59"/>
        <v>56582019</v>
      </c>
      <c r="F3831">
        <v>3706</v>
      </c>
      <c r="G3831" t="str">
        <f>VLOOKUP($A3831,CATMUN!$B$2:$C$1123,2,0)</f>
        <v>Medio</v>
      </c>
      <c r="H3831" t="str">
        <f>VLOOKUP($A3831,CATMUN!$B$2:$D$1123,3,0)</f>
        <v>Municipios rurales</v>
      </c>
      <c r="I3831">
        <f>VLOOKUP($A3831,CATMUN!$B$2:$G$1123,4,0)</f>
        <v>0</v>
      </c>
      <c r="J3831">
        <f>VLOOKUP($A3831,CATMUN!$B$2:$G$1123,6,0)</f>
        <v>15</v>
      </c>
      <c r="K3831" s="69">
        <v>180</v>
      </c>
      <c r="L3831" s="69">
        <v>480.82776364446357</v>
      </c>
      <c r="M3831" s="271">
        <v>6</v>
      </c>
      <c r="N3831" s="69">
        <v>20.326874479829083</v>
      </c>
      <c r="Q3831">
        <v>0</v>
      </c>
      <c r="S3831" s="69">
        <v>150</v>
      </c>
      <c r="T3831">
        <v>0</v>
      </c>
      <c r="V3831" s="51">
        <v>5</v>
      </c>
      <c r="W3831" s="51">
        <v>5</v>
      </c>
      <c r="X3831" s="51">
        <v>23</v>
      </c>
    </row>
    <row r="3832" spans="1:24" x14ac:dyDescent="0.2">
      <c r="A3832">
        <v>5667</v>
      </c>
      <c r="B3832" t="s">
        <v>2256</v>
      </c>
      <c r="C3832" t="s">
        <v>2176</v>
      </c>
      <c r="D3832">
        <v>2019</v>
      </c>
      <c r="E3832" t="str">
        <f t="shared" si="59"/>
        <v>56672019</v>
      </c>
      <c r="F3832">
        <v>15632</v>
      </c>
      <c r="G3832" t="str">
        <f>VLOOKUP($A3832,CATMUN!$B$2:$C$1123,2,0)</f>
        <v>Medio</v>
      </c>
      <c r="H3832" t="str">
        <f>VLOOKUP($A3832,CATMUN!$B$2:$D$1123,3,0)</f>
        <v>Municipios rurales</v>
      </c>
      <c r="I3832">
        <f>VLOOKUP($A3832,CATMUN!$B$2:$G$1123,4,0)</f>
        <v>0</v>
      </c>
      <c r="J3832">
        <f>VLOOKUP($A3832,CATMUN!$B$2:$G$1123,6,0)</f>
        <v>15</v>
      </c>
      <c r="K3832" s="69">
        <v>1050</v>
      </c>
      <c r="L3832" s="69">
        <v>480.82776364446357</v>
      </c>
      <c r="M3832" s="271">
        <v>20</v>
      </c>
      <c r="N3832" s="69">
        <v>20.326874479829083</v>
      </c>
      <c r="Q3832">
        <v>0</v>
      </c>
      <c r="S3832" s="69">
        <v>150</v>
      </c>
      <c r="T3832">
        <v>0</v>
      </c>
      <c r="U3832">
        <v>3.0939999999999999</v>
      </c>
      <c r="V3832" s="51">
        <v>5</v>
      </c>
      <c r="W3832" s="51">
        <v>16</v>
      </c>
      <c r="X3832" s="51">
        <v>23</v>
      </c>
    </row>
    <row r="3833" spans="1:24" x14ac:dyDescent="0.2">
      <c r="A3833">
        <v>5670</v>
      </c>
      <c r="B3833" t="s">
        <v>2257</v>
      </c>
      <c r="C3833" t="s">
        <v>2176</v>
      </c>
      <c r="D3833">
        <v>2019</v>
      </c>
      <c r="E3833" t="str">
        <f t="shared" si="59"/>
        <v>56702019</v>
      </c>
      <c r="F3833">
        <v>21533</v>
      </c>
      <c r="G3833" t="str">
        <f>VLOOKUP($A3833,CATMUN!$B$2:$C$1123,2,0)</f>
        <v>Alto</v>
      </c>
      <c r="H3833" t="str">
        <f>VLOOKUP($A3833,CATMUN!$B$2:$D$1123,3,0)</f>
        <v>Municipios rurales</v>
      </c>
      <c r="I3833">
        <f>VLOOKUP($A3833,CATMUN!$B$2:$G$1123,4,0)</f>
        <v>0</v>
      </c>
      <c r="J3833">
        <f>VLOOKUP($A3833,CATMUN!$B$2:$G$1123,6,0)</f>
        <v>15</v>
      </c>
      <c r="K3833" s="69">
        <v>1309.254584</v>
      </c>
      <c r="L3833" s="69">
        <v>480.82776364446357</v>
      </c>
      <c r="M3833" s="271">
        <v>49.307158999999999</v>
      </c>
      <c r="N3833" s="69">
        <v>20.326874479829083</v>
      </c>
      <c r="Q3833">
        <v>0</v>
      </c>
      <c r="S3833" s="69">
        <v>150</v>
      </c>
      <c r="T3833">
        <v>0</v>
      </c>
      <c r="V3833" s="51">
        <v>5</v>
      </c>
      <c r="W3833" s="51">
        <v>24</v>
      </c>
      <c r="X3833" s="51">
        <v>23</v>
      </c>
    </row>
    <row r="3834" spans="1:24" x14ac:dyDescent="0.2">
      <c r="A3834">
        <v>5686</v>
      </c>
      <c r="B3834" t="s">
        <v>2260</v>
      </c>
      <c r="C3834" t="s">
        <v>2176</v>
      </c>
      <c r="D3834">
        <v>2019</v>
      </c>
      <c r="E3834" t="str">
        <f t="shared" si="59"/>
        <v>56862019</v>
      </c>
      <c r="F3834">
        <v>37143</v>
      </c>
      <c r="G3834" t="str">
        <f>VLOOKUP($A3834,CATMUN!$B$2:$C$1123,2,0)</f>
        <v>Alto</v>
      </c>
      <c r="H3834" t="str">
        <f>VLOOKUP($A3834,CATMUN!$B$2:$D$1123,3,0)</f>
        <v>Municipios rurales</v>
      </c>
      <c r="I3834">
        <f>VLOOKUP($A3834,CATMUN!$B$2:$G$1123,4,0)</f>
        <v>0</v>
      </c>
      <c r="J3834">
        <f>VLOOKUP($A3834,CATMUN!$B$2:$G$1123,6,0)</f>
        <v>15</v>
      </c>
      <c r="K3834" s="69">
        <v>3867.3937809999998</v>
      </c>
      <c r="L3834" s="69">
        <v>480.82776364446357</v>
      </c>
      <c r="M3834" s="271">
        <v>456.74138400000004</v>
      </c>
      <c r="N3834" s="69">
        <v>20.326874479829083</v>
      </c>
      <c r="Q3834">
        <v>0</v>
      </c>
      <c r="S3834" s="69">
        <v>150</v>
      </c>
      <c r="T3834">
        <v>0</v>
      </c>
      <c r="V3834" s="51">
        <v>5</v>
      </c>
      <c r="W3834" s="51">
        <v>233</v>
      </c>
      <c r="X3834" s="51">
        <v>23</v>
      </c>
    </row>
    <row r="3835" spans="1:24" x14ac:dyDescent="0.2">
      <c r="A3835">
        <v>5690</v>
      </c>
      <c r="B3835" t="s">
        <v>2261</v>
      </c>
      <c r="C3835" t="s">
        <v>2176</v>
      </c>
      <c r="D3835">
        <v>2019</v>
      </c>
      <c r="E3835" t="str">
        <f t="shared" si="59"/>
        <v>56902019</v>
      </c>
      <c r="F3835">
        <v>12326</v>
      </c>
      <c r="G3835" t="str">
        <f>VLOOKUP($A3835,CATMUN!$B$2:$C$1123,2,0)</f>
        <v>Medio</v>
      </c>
      <c r="H3835" t="str">
        <f>VLOOKUP($A3835,CATMUN!$B$2:$D$1123,3,0)</f>
        <v>Municipios rurales</v>
      </c>
      <c r="I3835">
        <f>VLOOKUP($A3835,CATMUN!$B$2:$G$1123,4,0)</f>
        <v>0</v>
      </c>
      <c r="J3835">
        <f>VLOOKUP($A3835,CATMUN!$B$2:$G$1123,6,0)</f>
        <v>15</v>
      </c>
      <c r="K3835" s="69">
        <v>319.755696</v>
      </c>
      <c r="L3835" s="69">
        <v>480.82776364446357</v>
      </c>
      <c r="M3835" s="271">
        <v>90.816191000000003</v>
      </c>
      <c r="N3835" s="69">
        <v>20.326874479829083</v>
      </c>
      <c r="Q3835">
        <v>0</v>
      </c>
      <c r="S3835" s="69">
        <v>150</v>
      </c>
      <c r="T3835">
        <v>0</v>
      </c>
      <c r="V3835" s="51">
        <v>5</v>
      </c>
      <c r="W3835" s="51">
        <v>15</v>
      </c>
      <c r="X3835" s="51">
        <v>23</v>
      </c>
    </row>
    <row r="3836" spans="1:24" x14ac:dyDescent="0.2">
      <c r="A3836">
        <v>5756</v>
      </c>
      <c r="B3836" t="s">
        <v>2263</v>
      </c>
      <c r="C3836" t="s">
        <v>2176</v>
      </c>
      <c r="D3836">
        <v>2019</v>
      </c>
      <c r="E3836" t="str">
        <f t="shared" si="59"/>
        <v>57562019</v>
      </c>
      <c r="F3836">
        <v>36394</v>
      </c>
      <c r="G3836" t="str">
        <f>VLOOKUP($A3836,CATMUN!$B$2:$C$1123,2,0)</f>
        <v>Medio</v>
      </c>
      <c r="H3836" t="str">
        <f>VLOOKUP($A3836,CATMUN!$B$2:$D$1123,3,0)</f>
        <v>Municipios rurales</v>
      </c>
      <c r="I3836">
        <f>VLOOKUP($A3836,CATMUN!$B$2:$G$1123,4,0)</f>
        <v>0</v>
      </c>
      <c r="J3836">
        <f>VLOOKUP($A3836,CATMUN!$B$2:$G$1123,6,0)</f>
        <v>15</v>
      </c>
      <c r="K3836" s="69">
        <v>1300</v>
      </c>
      <c r="L3836" s="69">
        <v>480.82776364446357</v>
      </c>
      <c r="M3836" s="271"/>
      <c r="N3836" s="69">
        <v>20.326874479829083</v>
      </c>
      <c r="Q3836">
        <v>0</v>
      </c>
      <c r="S3836" s="69">
        <v>150</v>
      </c>
      <c r="T3836">
        <v>0</v>
      </c>
      <c r="V3836" s="51">
        <v>5</v>
      </c>
      <c r="W3836" s="51">
        <v>105</v>
      </c>
      <c r="X3836" s="51">
        <v>23</v>
      </c>
    </row>
    <row r="3837" spans="1:24" x14ac:dyDescent="0.2">
      <c r="A3837">
        <v>5819</v>
      </c>
      <c r="B3837" t="s">
        <v>1892</v>
      </c>
      <c r="C3837" t="s">
        <v>2176</v>
      </c>
      <c r="D3837">
        <v>2019</v>
      </c>
      <c r="E3837" t="str">
        <f t="shared" si="59"/>
        <v>58192019</v>
      </c>
      <c r="F3837">
        <v>5005</v>
      </c>
      <c r="G3837" t="str">
        <f>VLOOKUP($A3837,CATMUN!$B$2:$C$1123,2,0)</f>
        <v>Medio</v>
      </c>
      <c r="H3837" t="str">
        <f>VLOOKUP($A3837,CATMUN!$B$2:$D$1123,3,0)</f>
        <v>Municipios rurales</v>
      </c>
      <c r="I3837">
        <f>VLOOKUP($A3837,CATMUN!$B$2:$G$1123,4,0)</f>
        <v>0</v>
      </c>
      <c r="J3837">
        <f>VLOOKUP($A3837,CATMUN!$B$2:$G$1123,6,0)</f>
        <v>15</v>
      </c>
      <c r="K3837" s="69">
        <v>145</v>
      </c>
      <c r="L3837" s="69">
        <v>480.82776364446357</v>
      </c>
      <c r="M3837" s="271">
        <v>18</v>
      </c>
      <c r="N3837" s="69">
        <v>20.326874479829083</v>
      </c>
      <c r="Q3837">
        <v>0</v>
      </c>
      <c r="S3837" s="69">
        <v>150</v>
      </c>
      <c r="T3837">
        <v>0</v>
      </c>
      <c r="U3837">
        <v>0.92900000000000005</v>
      </c>
      <c r="V3837" s="51">
        <v>0</v>
      </c>
      <c r="W3837" s="51">
        <v>37</v>
      </c>
      <c r="X3837" s="51">
        <v>100</v>
      </c>
    </row>
    <row r="3838" spans="1:24" x14ac:dyDescent="0.2">
      <c r="A3838">
        <v>5842</v>
      </c>
      <c r="B3838" t="s">
        <v>2270</v>
      </c>
      <c r="C3838" t="s">
        <v>2176</v>
      </c>
      <c r="D3838">
        <v>2019</v>
      </c>
      <c r="E3838" t="str">
        <f t="shared" si="59"/>
        <v>58422019</v>
      </c>
      <c r="F3838">
        <v>6875</v>
      </c>
      <c r="G3838" t="str">
        <f>VLOOKUP($A3838,CATMUN!$B$2:$C$1123,2,0)</f>
        <v>Medio</v>
      </c>
      <c r="H3838" t="str">
        <f>VLOOKUP($A3838,CATMUN!$B$2:$D$1123,3,0)</f>
        <v>Municipios rurales</v>
      </c>
      <c r="I3838">
        <f>VLOOKUP($A3838,CATMUN!$B$2:$G$1123,4,0)</f>
        <v>0</v>
      </c>
      <c r="J3838">
        <f>VLOOKUP($A3838,CATMUN!$B$2:$G$1123,6,0)</f>
        <v>15</v>
      </c>
      <c r="K3838" s="69">
        <v>153.47</v>
      </c>
      <c r="L3838" s="69">
        <v>480.82776364446357</v>
      </c>
      <c r="M3838" s="271"/>
      <c r="N3838" s="69">
        <v>20.326874479829083</v>
      </c>
      <c r="Q3838">
        <v>0</v>
      </c>
      <c r="S3838" s="69">
        <v>150</v>
      </c>
      <c r="T3838">
        <v>0</v>
      </c>
      <c r="V3838" s="51">
        <v>5</v>
      </c>
      <c r="W3838" s="51">
        <v>5</v>
      </c>
      <c r="X3838" s="51">
        <v>23</v>
      </c>
    </row>
    <row r="3839" spans="1:24" x14ac:dyDescent="0.2">
      <c r="A3839">
        <v>5847</v>
      </c>
      <c r="B3839" t="s">
        <v>2271</v>
      </c>
      <c r="C3839" t="s">
        <v>2176</v>
      </c>
      <c r="D3839">
        <v>2019</v>
      </c>
      <c r="E3839" t="str">
        <f t="shared" si="59"/>
        <v>58472019</v>
      </c>
      <c r="F3839">
        <v>30484</v>
      </c>
      <c r="G3839" t="str">
        <f>VLOOKUP($A3839,CATMUN!$B$2:$C$1123,2,0)</f>
        <v>Bajo</v>
      </c>
      <c r="H3839" t="str">
        <f>VLOOKUP($A3839,CATMUN!$B$2:$D$1123,3,0)</f>
        <v>Municipios rurales</v>
      </c>
      <c r="I3839">
        <f>VLOOKUP($A3839,CATMUN!$B$2:$G$1123,4,0)</f>
        <v>0</v>
      </c>
      <c r="J3839">
        <f>VLOOKUP($A3839,CATMUN!$B$2:$G$1123,6,0)</f>
        <v>15</v>
      </c>
      <c r="K3839" s="69">
        <v>1229.2916769999999</v>
      </c>
      <c r="L3839" s="69">
        <v>480.82776364446357</v>
      </c>
      <c r="M3839" s="271">
        <v>125.08</v>
      </c>
      <c r="N3839" s="69">
        <v>20.326874479829083</v>
      </c>
      <c r="Q3839">
        <v>0</v>
      </c>
      <c r="S3839" s="69">
        <v>150</v>
      </c>
      <c r="T3839">
        <v>0</v>
      </c>
      <c r="V3839" s="51">
        <v>5</v>
      </c>
      <c r="W3839" s="51">
        <v>66</v>
      </c>
      <c r="X3839" s="51">
        <v>23</v>
      </c>
    </row>
    <row r="3840" spans="1:24" x14ac:dyDescent="0.2">
      <c r="A3840">
        <v>5854</v>
      </c>
      <c r="B3840" t="s">
        <v>2272</v>
      </c>
      <c r="C3840" t="s">
        <v>2176</v>
      </c>
      <c r="D3840">
        <v>2019</v>
      </c>
      <c r="E3840" t="str">
        <f t="shared" si="59"/>
        <v>58542019</v>
      </c>
      <c r="F3840">
        <v>13950</v>
      </c>
      <c r="G3840" t="str">
        <f>VLOOKUP($A3840,CATMUN!$B$2:$C$1123,2,0)</f>
        <v>Medio</v>
      </c>
      <c r="H3840" t="str">
        <f>VLOOKUP($A3840,CATMUN!$B$2:$D$1123,3,0)</f>
        <v>Municipios rurales</v>
      </c>
      <c r="I3840">
        <f>VLOOKUP($A3840,CATMUN!$B$2:$G$1123,4,0)</f>
        <v>0</v>
      </c>
      <c r="J3840">
        <f>VLOOKUP($A3840,CATMUN!$B$2:$G$1123,6,0)</f>
        <v>15</v>
      </c>
      <c r="K3840" s="69">
        <v>225</v>
      </c>
      <c r="L3840" s="69">
        <v>480.82776364446357</v>
      </c>
      <c r="M3840" s="271"/>
      <c r="N3840" s="69">
        <v>20.326874479829083</v>
      </c>
      <c r="S3840" s="69">
        <v>150</v>
      </c>
      <c r="T3840">
        <v>0</v>
      </c>
      <c r="V3840" s="51">
        <v>5</v>
      </c>
      <c r="W3840" s="51">
        <v>125</v>
      </c>
      <c r="X3840" s="51">
        <v>23</v>
      </c>
    </row>
    <row r="3841" spans="1:24" x14ac:dyDescent="0.2">
      <c r="A3841">
        <v>5856</v>
      </c>
      <c r="B3841" t="s">
        <v>1455</v>
      </c>
      <c r="C3841" t="s">
        <v>2176</v>
      </c>
      <c r="D3841">
        <v>2019</v>
      </c>
      <c r="E3841" t="str">
        <f t="shared" si="59"/>
        <v>58562019</v>
      </c>
      <c r="F3841">
        <v>6462</v>
      </c>
      <c r="G3841" t="str">
        <f>VLOOKUP($A3841,CATMUN!$B$2:$C$1123,2,0)</f>
        <v>Alto</v>
      </c>
      <c r="H3841" t="str">
        <f>VLOOKUP($A3841,CATMUN!$B$2:$D$1123,3,0)</f>
        <v>Municipios rurales</v>
      </c>
      <c r="I3841">
        <f>VLOOKUP($A3841,CATMUN!$B$2:$G$1123,4,0)</f>
        <v>0</v>
      </c>
      <c r="J3841">
        <f>VLOOKUP($A3841,CATMUN!$B$2:$G$1123,6,0)</f>
        <v>15</v>
      </c>
      <c r="K3841" s="69">
        <v>1071.3825770000001</v>
      </c>
      <c r="L3841" s="69">
        <v>480.82776364446357</v>
      </c>
      <c r="M3841" s="271">
        <v>12.374283</v>
      </c>
      <c r="N3841" s="69">
        <v>20.326874479829083</v>
      </c>
      <c r="Q3841">
        <v>0</v>
      </c>
      <c r="S3841" s="69">
        <v>150</v>
      </c>
      <c r="T3841">
        <v>0</v>
      </c>
      <c r="V3841" s="51">
        <v>5</v>
      </c>
      <c r="W3841" s="51">
        <v>8</v>
      </c>
      <c r="X3841" s="51">
        <v>23</v>
      </c>
    </row>
    <row r="3842" spans="1:24" x14ac:dyDescent="0.2">
      <c r="A3842">
        <v>5873</v>
      </c>
      <c r="B3842" t="s">
        <v>2274</v>
      </c>
      <c r="C3842" t="s">
        <v>2176</v>
      </c>
      <c r="D3842">
        <v>2019</v>
      </c>
      <c r="E3842" t="str">
        <f t="shared" ref="E3842:E3905" si="60">A3842&amp;D3842</f>
        <v>58732019</v>
      </c>
      <c r="F3842">
        <v>9265</v>
      </c>
      <c r="G3842" t="str">
        <f>VLOOKUP($A3842,CATMUN!$B$2:$C$1123,2,0)</f>
        <v>Medio</v>
      </c>
      <c r="H3842" t="str">
        <f>VLOOKUP($A3842,CATMUN!$B$2:$D$1123,3,0)</f>
        <v>Municipios rurales</v>
      </c>
      <c r="I3842">
        <f>VLOOKUP($A3842,CATMUN!$B$2:$G$1123,4,0)</f>
        <v>0</v>
      </c>
      <c r="J3842">
        <f>VLOOKUP($A3842,CATMUN!$B$2:$G$1123,6,0)</f>
        <v>15</v>
      </c>
      <c r="K3842" s="69">
        <v>402.34972700000003</v>
      </c>
      <c r="L3842" s="69">
        <v>480.82776364446357</v>
      </c>
      <c r="M3842" s="271">
        <v>3.8366509999999998</v>
      </c>
      <c r="N3842" s="69">
        <v>20.326874479829083</v>
      </c>
      <c r="Q3842">
        <v>0</v>
      </c>
      <c r="S3842" s="69">
        <v>150</v>
      </c>
      <c r="T3842">
        <v>0</v>
      </c>
      <c r="V3842" s="51">
        <v>5</v>
      </c>
      <c r="W3842" s="51">
        <v>1</v>
      </c>
      <c r="X3842" s="51">
        <v>23</v>
      </c>
    </row>
    <row r="3843" spans="1:24" x14ac:dyDescent="0.2">
      <c r="A3843">
        <v>5885</v>
      </c>
      <c r="B3843" t="s">
        <v>2275</v>
      </c>
      <c r="C3843" t="s">
        <v>2176</v>
      </c>
      <c r="D3843">
        <v>2019</v>
      </c>
      <c r="E3843" t="str">
        <f t="shared" si="60"/>
        <v>58852019</v>
      </c>
      <c r="F3843">
        <v>7630</v>
      </c>
      <c r="G3843" t="str">
        <f>VLOOKUP($A3843,CATMUN!$B$2:$C$1123,2,0)</f>
        <v>Bajo</v>
      </c>
      <c r="H3843" t="str">
        <f>VLOOKUP($A3843,CATMUN!$B$2:$D$1123,3,0)</f>
        <v>Municipios rurales</v>
      </c>
      <c r="I3843">
        <f>VLOOKUP($A3843,CATMUN!$B$2:$G$1123,4,0)</f>
        <v>0</v>
      </c>
      <c r="J3843">
        <f>VLOOKUP($A3843,CATMUN!$B$2:$G$1123,6,0)</f>
        <v>15</v>
      </c>
      <c r="K3843" s="69">
        <v>365</v>
      </c>
      <c r="L3843" s="69">
        <v>480.82776364446357</v>
      </c>
      <c r="M3843" s="271"/>
      <c r="N3843" s="69">
        <v>20.326874479829083</v>
      </c>
      <c r="Q3843">
        <v>0</v>
      </c>
      <c r="S3843" s="69">
        <v>150</v>
      </c>
      <c r="T3843">
        <v>0</v>
      </c>
      <c r="V3843" s="51">
        <v>5</v>
      </c>
      <c r="W3843" s="51">
        <v>12</v>
      </c>
      <c r="X3843" s="51">
        <v>23</v>
      </c>
    </row>
    <row r="3844" spans="1:24" x14ac:dyDescent="0.2">
      <c r="A3844">
        <v>5890</v>
      </c>
      <c r="B3844" t="s">
        <v>2277</v>
      </c>
      <c r="C3844" t="s">
        <v>2176</v>
      </c>
      <c r="D3844">
        <v>2019</v>
      </c>
      <c r="E3844" t="str">
        <f t="shared" si="60"/>
        <v>58902019</v>
      </c>
      <c r="F3844">
        <v>23050</v>
      </c>
      <c r="G3844" t="str">
        <f>VLOOKUP($A3844,CATMUN!$B$2:$C$1123,2,0)</f>
        <v>Bajo</v>
      </c>
      <c r="H3844" t="str">
        <f>VLOOKUP($A3844,CATMUN!$B$2:$D$1123,3,0)</f>
        <v>Municipios rurales</v>
      </c>
      <c r="I3844">
        <f>VLOOKUP($A3844,CATMUN!$B$2:$G$1123,4,0)</f>
        <v>0</v>
      </c>
      <c r="J3844">
        <f>VLOOKUP($A3844,CATMUN!$B$2:$G$1123,6,0)</f>
        <v>15</v>
      </c>
      <c r="K3844" s="69">
        <v>1250.587</v>
      </c>
      <c r="L3844" s="69">
        <v>480.82776364446357</v>
      </c>
      <c r="M3844" s="271">
        <v>40</v>
      </c>
      <c r="N3844" s="69">
        <v>20.326874479829083</v>
      </c>
      <c r="Q3844">
        <v>0</v>
      </c>
      <c r="S3844" s="69">
        <v>150</v>
      </c>
      <c r="T3844">
        <v>0</v>
      </c>
      <c r="U3844">
        <v>3.8530000000000002</v>
      </c>
      <c r="V3844" s="51">
        <v>5</v>
      </c>
      <c r="W3844" s="51">
        <v>49</v>
      </c>
      <c r="X3844" s="51">
        <v>23</v>
      </c>
    </row>
    <row r="3845" spans="1:24" x14ac:dyDescent="0.2">
      <c r="A3845">
        <v>5893</v>
      </c>
      <c r="B3845" t="s">
        <v>2278</v>
      </c>
      <c r="C3845" t="s">
        <v>2176</v>
      </c>
      <c r="D3845">
        <v>2019</v>
      </c>
      <c r="E3845" t="str">
        <f t="shared" si="60"/>
        <v>58932019</v>
      </c>
      <c r="F3845">
        <v>19624</v>
      </c>
      <c r="G3845" t="str">
        <f>VLOOKUP($A3845,CATMUN!$B$2:$C$1123,2,0)</f>
        <v>Medio</v>
      </c>
      <c r="H3845" t="str">
        <f>VLOOKUP($A3845,CATMUN!$B$2:$D$1123,3,0)</f>
        <v>Municipios rurales</v>
      </c>
      <c r="I3845">
        <f>VLOOKUP($A3845,CATMUN!$B$2:$G$1123,4,0)</f>
        <v>0</v>
      </c>
      <c r="J3845">
        <f>VLOOKUP($A3845,CATMUN!$B$2:$G$1123,6,0)</f>
        <v>15</v>
      </c>
      <c r="K3845" s="69">
        <v>1536.259912</v>
      </c>
      <c r="L3845" s="69">
        <v>480.82776364446357</v>
      </c>
      <c r="M3845" s="271">
        <v>1.518381</v>
      </c>
      <c r="N3845" s="69">
        <v>20.326874479829083</v>
      </c>
      <c r="Q3845">
        <v>0</v>
      </c>
      <c r="S3845" s="69">
        <v>150</v>
      </c>
      <c r="T3845">
        <v>0</v>
      </c>
      <c r="V3845" s="51">
        <v>0</v>
      </c>
      <c r="W3845" s="51">
        <v>28</v>
      </c>
      <c r="X3845" s="51">
        <v>100</v>
      </c>
    </row>
    <row r="3846" spans="1:24" x14ac:dyDescent="0.2">
      <c r="A3846">
        <v>5895</v>
      </c>
      <c r="B3846" t="s">
        <v>2279</v>
      </c>
      <c r="C3846" t="s">
        <v>2176</v>
      </c>
      <c r="D3846">
        <v>2019</v>
      </c>
      <c r="E3846" t="str">
        <f t="shared" si="60"/>
        <v>58952019</v>
      </c>
      <c r="F3846">
        <v>25210</v>
      </c>
      <c r="G3846" t="str">
        <f>VLOOKUP($A3846,CATMUN!$B$2:$C$1123,2,0)</f>
        <v>Medio</v>
      </c>
      <c r="H3846" t="str">
        <f>VLOOKUP($A3846,CATMUN!$B$2:$D$1123,3,0)</f>
        <v>Municipios rurales</v>
      </c>
      <c r="I3846">
        <f>VLOOKUP($A3846,CATMUN!$B$2:$G$1123,4,0)</f>
        <v>0</v>
      </c>
      <c r="J3846">
        <f>VLOOKUP($A3846,CATMUN!$B$2:$G$1123,6,0)</f>
        <v>15</v>
      </c>
      <c r="K3846" s="69">
        <v>691.82809400000008</v>
      </c>
      <c r="L3846" s="69">
        <v>480.82776364446357</v>
      </c>
      <c r="M3846" s="271">
        <v>3</v>
      </c>
      <c r="N3846" s="69">
        <v>20.326874479829083</v>
      </c>
      <c r="Q3846">
        <v>0</v>
      </c>
      <c r="S3846" s="69">
        <v>150</v>
      </c>
      <c r="T3846">
        <v>0</v>
      </c>
      <c r="V3846" s="51">
        <v>5</v>
      </c>
      <c r="W3846" s="51">
        <v>77</v>
      </c>
      <c r="X3846" s="51">
        <v>23</v>
      </c>
    </row>
    <row r="3847" spans="1:24" x14ac:dyDescent="0.2">
      <c r="A3847">
        <v>8549</v>
      </c>
      <c r="B3847" t="s">
        <v>1229</v>
      </c>
      <c r="C3847" t="s">
        <v>1219</v>
      </c>
      <c r="D3847">
        <v>2019</v>
      </c>
      <c r="E3847" t="str">
        <f t="shared" si="60"/>
        <v>85492019</v>
      </c>
      <c r="F3847">
        <v>6873</v>
      </c>
      <c r="G3847" t="str">
        <f>VLOOKUP($A3847,CATMUN!$B$2:$C$1123,2,0)</f>
        <v>Bajo</v>
      </c>
      <c r="H3847" t="str">
        <f>VLOOKUP($A3847,CATMUN!$B$2:$D$1123,3,0)</f>
        <v>Municipios rurales</v>
      </c>
      <c r="I3847">
        <f>VLOOKUP($A3847,CATMUN!$B$2:$G$1123,4,0)</f>
        <v>0</v>
      </c>
      <c r="J3847">
        <f>VLOOKUP($A3847,CATMUN!$B$2:$G$1123,6,0)</f>
        <v>15</v>
      </c>
      <c r="K3847" s="69">
        <v>175</v>
      </c>
      <c r="L3847" s="69">
        <v>480.82776364446357</v>
      </c>
      <c r="M3847" s="271">
        <v>3.0000019999999998</v>
      </c>
      <c r="N3847" s="69">
        <v>20.326874479829083</v>
      </c>
      <c r="Q3847">
        <v>0</v>
      </c>
      <c r="S3847" s="69">
        <v>150</v>
      </c>
      <c r="T3847">
        <v>0</v>
      </c>
      <c r="V3847" s="51">
        <v>5</v>
      </c>
      <c r="W3847" s="51">
        <v>0</v>
      </c>
      <c r="X3847" s="51">
        <v>23</v>
      </c>
    </row>
    <row r="3848" spans="1:24" x14ac:dyDescent="0.2">
      <c r="A3848">
        <v>13006</v>
      </c>
      <c r="B3848" t="s">
        <v>1244</v>
      </c>
      <c r="C3848" t="s">
        <v>1242</v>
      </c>
      <c r="D3848">
        <v>2019</v>
      </c>
      <c r="E3848" t="str">
        <f t="shared" si="60"/>
        <v>130062019</v>
      </c>
      <c r="F3848">
        <v>24610</v>
      </c>
      <c r="G3848" t="str">
        <f>VLOOKUP($A3848,CATMUN!$B$2:$C$1123,2,0)</f>
        <v>Medio</v>
      </c>
      <c r="H3848" t="str">
        <f>VLOOKUP($A3848,CATMUN!$B$2:$D$1123,3,0)</f>
        <v>Municipios rurales</v>
      </c>
      <c r="I3848">
        <f>VLOOKUP($A3848,CATMUN!$B$2:$G$1123,4,0)</f>
        <v>0</v>
      </c>
      <c r="J3848">
        <f>VLOOKUP($A3848,CATMUN!$B$2:$G$1123,6,0)</f>
        <v>15</v>
      </c>
      <c r="K3848" s="69">
        <v>43.7</v>
      </c>
      <c r="L3848" s="69">
        <v>480.82776364446357</v>
      </c>
      <c r="M3848" s="271">
        <v>0.1</v>
      </c>
      <c r="N3848" s="69">
        <v>20.326874479829083</v>
      </c>
      <c r="Q3848">
        <v>0</v>
      </c>
      <c r="S3848" s="69">
        <v>150</v>
      </c>
      <c r="T3848">
        <v>0</v>
      </c>
      <c r="V3848" s="51">
        <v>1</v>
      </c>
      <c r="W3848" s="51">
        <v>1</v>
      </c>
      <c r="X3848" s="51">
        <v>19</v>
      </c>
    </row>
    <row r="3849" spans="1:24" x14ac:dyDescent="0.2">
      <c r="A3849">
        <v>13030</v>
      </c>
      <c r="B3849" t="s">
        <v>1245</v>
      </c>
      <c r="C3849" t="s">
        <v>1242</v>
      </c>
      <c r="D3849">
        <v>2019</v>
      </c>
      <c r="E3849" t="str">
        <f t="shared" si="60"/>
        <v>130302019</v>
      </c>
      <c r="F3849">
        <v>11309</v>
      </c>
      <c r="G3849" t="str">
        <f>VLOOKUP($A3849,CATMUN!$B$2:$C$1123,2,0)</f>
        <v>Bajo</v>
      </c>
      <c r="H3849" t="str">
        <f>VLOOKUP($A3849,CATMUN!$B$2:$D$1123,3,0)</f>
        <v>Municipios rurales</v>
      </c>
      <c r="I3849">
        <f>VLOOKUP($A3849,CATMUN!$B$2:$G$1123,4,0)</f>
        <v>0</v>
      </c>
      <c r="J3849">
        <f>VLOOKUP($A3849,CATMUN!$B$2:$G$1123,6,0)</f>
        <v>15</v>
      </c>
      <c r="K3849" s="69">
        <v>233.97867000000002</v>
      </c>
      <c r="L3849" s="69">
        <v>480.82776364446357</v>
      </c>
      <c r="M3849" s="271"/>
      <c r="N3849" s="69">
        <v>20.326874479829083</v>
      </c>
      <c r="O3849" s="69">
        <v>0.1</v>
      </c>
      <c r="Q3849">
        <v>0</v>
      </c>
      <c r="S3849" s="69">
        <v>150</v>
      </c>
      <c r="T3849">
        <v>0</v>
      </c>
      <c r="V3849" s="51">
        <v>5</v>
      </c>
      <c r="W3849" s="51">
        <v>3</v>
      </c>
      <c r="X3849" s="51">
        <v>23</v>
      </c>
    </row>
    <row r="3850" spans="1:24" x14ac:dyDescent="0.2">
      <c r="A3850">
        <v>13042</v>
      </c>
      <c r="B3850" t="s">
        <v>1246</v>
      </c>
      <c r="C3850" t="s">
        <v>1242</v>
      </c>
      <c r="D3850">
        <v>2019</v>
      </c>
      <c r="E3850" t="str">
        <f t="shared" si="60"/>
        <v>130422019</v>
      </c>
      <c r="F3850">
        <v>7590</v>
      </c>
      <c r="G3850" t="str">
        <f>VLOOKUP($A3850,CATMUN!$B$2:$C$1123,2,0)</f>
        <v>Medio</v>
      </c>
      <c r="H3850" t="str">
        <f>VLOOKUP($A3850,CATMUN!$B$2:$D$1123,3,0)</f>
        <v>Municipios rurales</v>
      </c>
      <c r="I3850">
        <f>VLOOKUP($A3850,CATMUN!$B$2:$G$1123,4,0)</f>
        <v>0</v>
      </c>
      <c r="J3850">
        <f>VLOOKUP($A3850,CATMUN!$B$2:$G$1123,6,0)</f>
        <v>15</v>
      </c>
      <c r="K3850" s="69">
        <v>24</v>
      </c>
      <c r="L3850" s="69">
        <v>480.82776364446357</v>
      </c>
      <c r="M3850" s="271">
        <v>1.0329999999999999</v>
      </c>
      <c r="N3850" s="69">
        <v>20.326874479829083</v>
      </c>
      <c r="Q3850">
        <v>0</v>
      </c>
      <c r="S3850" s="69">
        <v>150</v>
      </c>
      <c r="T3850">
        <v>0</v>
      </c>
      <c r="V3850" s="51">
        <v>5</v>
      </c>
      <c r="W3850" s="51" t="e">
        <v>#N/A</v>
      </c>
      <c r="X3850" s="51" t="e">
        <v>#N/A</v>
      </c>
    </row>
    <row r="3851" spans="1:24" x14ac:dyDescent="0.2">
      <c r="A3851">
        <v>13074</v>
      </c>
      <c r="B3851" t="s">
        <v>1249</v>
      </c>
      <c r="C3851" t="s">
        <v>1242</v>
      </c>
      <c r="D3851">
        <v>2019</v>
      </c>
      <c r="E3851" t="str">
        <f t="shared" si="60"/>
        <v>130742019</v>
      </c>
      <c r="F3851">
        <v>14996</v>
      </c>
      <c r="G3851" t="str">
        <f>VLOOKUP($A3851,CATMUN!$B$2:$C$1123,2,0)</f>
        <v>Bajo</v>
      </c>
      <c r="H3851" t="str">
        <f>VLOOKUP($A3851,CATMUN!$B$2:$D$1123,3,0)</f>
        <v>Municipios rurales</v>
      </c>
      <c r="I3851">
        <f>VLOOKUP($A3851,CATMUN!$B$2:$G$1123,4,0)</f>
        <v>0</v>
      </c>
      <c r="J3851">
        <f>VLOOKUP($A3851,CATMUN!$B$2:$G$1123,6,0)</f>
        <v>15</v>
      </c>
      <c r="K3851" s="69">
        <v>90</v>
      </c>
      <c r="L3851" s="69">
        <v>480.82776364446357</v>
      </c>
      <c r="M3851" s="271">
        <v>0.66</v>
      </c>
      <c r="N3851" s="69">
        <v>20.326874479829083</v>
      </c>
      <c r="Q3851">
        <v>0</v>
      </c>
      <c r="S3851" s="69">
        <v>150</v>
      </c>
      <c r="T3851">
        <v>0</v>
      </c>
      <c r="V3851" s="51">
        <v>5</v>
      </c>
      <c r="W3851" s="51">
        <v>0</v>
      </c>
      <c r="X3851" s="51">
        <v>23</v>
      </c>
    </row>
    <row r="3852" spans="1:24" x14ac:dyDescent="0.2">
      <c r="A3852">
        <v>13160</v>
      </c>
      <c r="B3852" t="s">
        <v>1251</v>
      </c>
      <c r="C3852" t="s">
        <v>1242</v>
      </c>
      <c r="D3852">
        <v>2019</v>
      </c>
      <c r="E3852" t="str">
        <f t="shared" si="60"/>
        <v>131602019</v>
      </c>
      <c r="F3852">
        <v>8488</v>
      </c>
      <c r="G3852" t="str">
        <f>VLOOKUP($A3852,CATMUN!$B$2:$C$1123,2,0)</f>
        <v>Medio</v>
      </c>
      <c r="H3852" t="str">
        <f>VLOOKUP($A3852,CATMUN!$B$2:$D$1123,3,0)</f>
        <v>Municipios rurales</v>
      </c>
      <c r="I3852">
        <f>VLOOKUP($A3852,CATMUN!$B$2:$G$1123,4,0)</f>
        <v>0</v>
      </c>
      <c r="J3852">
        <f>VLOOKUP($A3852,CATMUN!$B$2:$G$1123,6,0)</f>
        <v>15</v>
      </c>
      <c r="K3852" s="69">
        <v>52.552810999999998</v>
      </c>
      <c r="L3852" s="69">
        <v>480.82776364446357</v>
      </c>
      <c r="M3852" s="271">
        <v>0.2</v>
      </c>
      <c r="N3852" s="69">
        <v>20.326874479829083</v>
      </c>
      <c r="Q3852">
        <v>0</v>
      </c>
      <c r="S3852" s="69">
        <v>150</v>
      </c>
      <c r="T3852">
        <v>0</v>
      </c>
      <c r="V3852" s="51">
        <v>5</v>
      </c>
      <c r="W3852" s="51" t="e">
        <v>#N/A</v>
      </c>
      <c r="X3852" s="51" t="e">
        <v>#N/A</v>
      </c>
    </row>
    <row r="3853" spans="1:24" x14ac:dyDescent="0.2">
      <c r="A3853">
        <v>13212</v>
      </c>
      <c r="B3853" t="s">
        <v>1253</v>
      </c>
      <c r="C3853" t="s">
        <v>1242</v>
      </c>
      <c r="D3853">
        <v>2019</v>
      </c>
      <c r="E3853" t="str">
        <f t="shared" si="60"/>
        <v>132122019</v>
      </c>
      <c r="F3853">
        <v>16225</v>
      </c>
      <c r="G3853" t="str">
        <f>VLOOKUP($A3853,CATMUN!$B$2:$C$1123,2,0)</f>
        <v>Bajo</v>
      </c>
      <c r="H3853" t="str">
        <f>VLOOKUP($A3853,CATMUN!$B$2:$D$1123,3,0)</f>
        <v>Municipios rurales</v>
      </c>
      <c r="I3853">
        <f>VLOOKUP($A3853,CATMUN!$B$2:$G$1123,4,0)</f>
        <v>0</v>
      </c>
      <c r="J3853">
        <f>VLOOKUP($A3853,CATMUN!$B$2:$G$1123,6,0)</f>
        <v>15</v>
      </c>
      <c r="K3853" s="69">
        <v>613.6</v>
      </c>
      <c r="L3853" s="69">
        <v>480.82776364446357</v>
      </c>
      <c r="M3853" s="271"/>
      <c r="N3853" s="69">
        <v>20.326874479829083</v>
      </c>
      <c r="Q3853">
        <v>0</v>
      </c>
      <c r="S3853" s="69">
        <v>150</v>
      </c>
      <c r="T3853">
        <v>0</v>
      </c>
      <c r="V3853" s="51">
        <v>1</v>
      </c>
      <c r="W3853" s="51">
        <v>0</v>
      </c>
      <c r="X3853" s="51">
        <v>19</v>
      </c>
    </row>
    <row r="3854" spans="1:24" x14ac:dyDescent="0.2">
      <c r="A3854">
        <v>13248</v>
      </c>
      <c r="B3854" t="s">
        <v>1256</v>
      </c>
      <c r="C3854" t="s">
        <v>1242</v>
      </c>
      <c r="D3854">
        <v>2019</v>
      </c>
      <c r="E3854" t="str">
        <f t="shared" si="60"/>
        <v>132482019</v>
      </c>
      <c r="F3854">
        <v>8825</v>
      </c>
      <c r="G3854" t="str">
        <f>VLOOKUP($A3854,CATMUN!$B$2:$C$1123,2,0)</f>
        <v>Bajo</v>
      </c>
      <c r="H3854" t="str">
        <f>VLOOKUP($A3854,CATMUN!$B$2:$D$1123,3,0)</f>
        <v>Municipios rurales</v>
      </c>
      <c r="I3854">
        <f>VLOOKUP($A3854,CATMUN!$B$2:$G$1123,4,0)</f>
        <v>0</v>
      </c>
      <c r="J3854">
        <f>VLOOKUP($A3854,CATMUN!$B$2:$G$1123,6,0)</f>
        <v>15</v>
      </c>
      <c r="K3854" s="69">
        <v>130.23453999999998</v>
      </c>
      <c r="L3854" s="69">
        <v>480.82776364446357</v>
      </c>
      <c r="M3854" s="271"/>
      <c r="N3854" s="69">
        <v>20.326874479829083</v>
      </c>
      <c r="Q3854">
        <v>0</v>
      </c>
      <c r="S3854" s="69">
        <v>150</v>
      </c>
      <c r="T3854">
        <v>0</v>
      </c>
      <c r="V3854" s="51">
        <v>5</v>
      </c>
      <c r="W3854" s="51">
        <v>1</v>
      </c>
      <c r="X3854" s="51">
        <v>23</v>
      </c>
    </row>
    <row r="3855" spans="1:24" x14ac:dyDescent="0.2">
      <c r="A3855">
        <v>13268</v>
      </c>
      <c r="B3855" t="s">
        <v>1257</v>
      </c>
      <c r="C3855" t="s">
        <v>1242</v>
      </c>
      <c r="D3855">
        <v>2019</v>
      </c>
      <c r="E3855" t="str">
        <f t="shared" si="60"/>
        <v>132682019</v>
      </c>
      <c r="F3855">
        <v>7884</v>
      </c>
      <c r="G3855" t="str">
        <f>VLOOKUP($A3855,CATMUN!$B$2:$C$1123,2,0)</f>
        <v>Bajo</v>
      </c>
      <c r="H3855" t="str">
        <f>VLOOKUP($A3855,CATMUN!$B$2:$D$1123,3,0)</f>
        <v>Municipios rurales</v>
      </c>
      <c r="I3855">
        <f>VLOOKUP($A3855,CATMUN!$B$2:$G$1123,4,0)</f>
        <v>0</v>
      </c>
      <c r="J3855">
        <f>VLOOKUP($A3855,CATMUN!$B$2:$G$1123,6,0)</f>
        <v>15</v>
      </c>
      <c r="K3855" s="69">
        <v>72.819999999999993</v>
      </c>
      <c r="L3855" s="69">
        <v>480.82776364446357</v>
      </c>
      <c r="M3855" s="271">
        <v>0.1</v>
      </c>
      <c r="N3855" s="69">
        <v>20.326874479829083</v>
      </c>
      <c r="Q3855">
        <v>0</v>
      </c>
      <c r="S3855" s="69">
        <v>150</v>
      </c>
      <c r="T3855">
        <v>0</v>
      </c>
      <c r="V3855" s="51">
        <v>1</v>
      </c>
      <c r="W3855" s="51">
        <v>2</v>
      </c>
      <c r="X3855" s="51">
        <v>19</v>
      </c>
    </row>
    <row r="3856" spans="1:24" x14ac:dyDescent="0.2">
      <c r="A3856">
        <v>13300</v>
      </c>
      <c r="B3856" t="s">
        <v>1258</v>
      </c>
      <c r="C3856" t="s">
        <v>1242</v>
      </c>
      <c r="D3856">
        <v>2019</v>
      </c>
      <c r="E3856" t="str">
        <f t="shared" si="60"/>
        <v>133002019</v>
      </c>
      <c r="F3856">
        <v>12699</v>
      </c>
      <c r="G3856" t="str">
        <f>VLOOKUP($A3856,CATMUN!$B$2:$C$1123,2,0)</f>
        <v>Medio</v>
      </c>
      <c r="H3856" t="str">
        <f>VLOOKUP($A3856,CATMUN!$B$2:$D$1123,3,0)</f>
        <v>Municipios rurales</v>
      </c>
      <c r="I3856">
        <f>VLOOKUP($A3856,CATMUN!$B$2:$G$1123,4,0)</f>
        <v>0</v>
      </c>
      <c r="J3856">
        <f>VLOOKUP($A3856,CATMUN!$B$2:$G$1123,6,0)</f>
        <v>15</v>
      </c>
      <c r="K3856" s="69"/>
      <c r="L3856" s="69">
        <v>480.82776364446357</v>
      </c>
      <c r="M3856" s="271"/>
      <c r="N3856" s="69">
        <v>20.326874479829083</v>
      </c>
      <c r="Q3856">
        <v>0</v>
      </c>
      <c r="S3856" s="69">
        <v>150</v>
      </c>
      <c r="T3856">
        <v>0</v>
      </c>
      <c r="V3856" s="51">
        <v>5</v>
      </c>
      <c r="W3856" s="51">
        <v>3</v>
      </c>
      <c r="X3856" s="51">
        <v>23</v>
      </c>
    </row>
    <row r="3857" spans="1:24" x14ac:dyDescent="0.2">
      <c r="A3857">
        <v>13458</v>
      </c>
      <c r="B3857" t="s">
        <v>1263</v>
      </c>
      <c r="C3857" t="s">
        <v>1242</v>
      </c>
      <c r="D3857">
        <v>2019</v>
      </c>
      <c r="E3857" t="str">
        <f t="shared" si="60"/>
        <v>134582019</v>
      </c>
      <c r="F3857">
        <v>17017</v>
      </c>
      <c r="G3857" t="str">
        <f>VLOOKUP($A3857,CATMUN!$B$2:$C$1123,2,0)</f>
        <v>Bajo</v>
      </c>
      <c r="H3857" t="str">
        <f>VLOOKUP($A3857,CATMUN!$B$2:$D$1123,3,0)</f>
        <v>Municipios rurales</v>
      </c>
      <c r="I3857">
        <f>VLOOKUP($A3857,CATMUN!$B$2:$G$1123,4,0)</f>
        <v>0</v>
      </c>
      <c r="J3857">
        <f>VLOOKUP($A3857,CATMUN!$B$2:$G$1123,6,0)</f>
        <v>15</v>
      </c>
      <c r="K3857" s="69">
        <v>0.3</v>
      </c>
      <c r="L3857" s="69">
        <v>480.82776364446357</v>
      </c>
      <c r="M3857" s="271"/>
      <c r="N3857" s="69">
        <v>20.326874479829083</v>
      </c>
      <c r="Q3857">
        <v>0</v>
      </c>
      <c r="S3857" s="69">
        <v>150</v>
      </c>
      <c r="T3857">
        <v>0</v>
      </c>
      <c r="V3857" s="51">
        <v>1</v>
      </c>
      <c r="W3857" s="51" t="e">
        <v>#N/A</v>
      </c>
      <c r="X3857" s="51" t="e">
        <v>#N/A</v>
      </c>
    </row>
    <row r="3858" spans="1:24" x14ac:dyDescent="0.2">
      <c r="A3858">
        <v>13473</v>
      </c>
      <c r="B3858" t="s">
        <v>1265</v>
      </c>
      <c r="C3858" t="s">
        <v>1242</v>
      </c>
      <c r="D3858">
        <v>2019</v>
      </c>
      <c r="E3858" t="str">
        <f t="shared" si="60"/>
        <v>134732019</v>
      </c>
      <c r="F3858">
        <v>22846</v>
      </c>
      <c r="G3858" t="str">
        <f>VLOOKUP($A3858,CATMUN!$B$2:$C$1123,2,0)</f>
        <v>Bajo</v>
      </c>
      <c r="H3858" t="str">
        <f>VLOOKUP($A3858,CATMUN!$B$2:$D$1123,3,0)</f>
        <v>Municipios rurales</v>
      </c>
      <c r="I3858">
        <f>VLOOKUP($A3858,CATMUN!$B$2:$G$1123,4,0)</f>
        <v>0</v>
      </c>
      <c r="J3858">
        <f>VLOOKUP($A3858,CATMUN!$B$2:$G$1123,6,0)</f>
        <v>15</v>
      </c>
      <c r="K3858" s="69">
        <v>92.349292000000005</v>
      </c>
      <c r="L3858" s="69">
        <v>480.82776364446357</v>
      </c>
      <c r="M3858" s="271">
        <v>0.1</v>
      </c>
      <c r="N3858" s="69">
        <v>20.326874479829083</v>
      </c>
      <c r="Q3858">
        <v>0</v>
      </c>
      <c r="S3858" s="69">
        <v>150</v>
      </c>
      <c r="T3858">
        <v>0</v>
      </c>
      <c r="V3858" s="51">
        <v>1</v>
      </c>
      <c r="W3858" s="51">
        <v>0</v>
      </c>
      <c r="X3858" s="51">
        <v>19</v>
      </c>
    </row>
    <row r="3859" spans="1:24" x14ac:dyDescent="0.2">
      <c r="A3859">
        <v>13490</v>
      </c>
      <c r="B3859" t="s">
        <v>1266</v>
      </c>
      <c r="C3859" t="s">
        <v>1242</v>
      </c>
      <c r="D3859">
        <v>2019</v>
      </c>
      <c r="E3859" t="str">
        <f t="shared" si="60"/>
        <v>134902019</v>
      </c>
      <c r="F3859">
        <v>9587</v>
      </c>
      <c r="G3859" t="str">
        <f>VLOOKUP($A3859,CATMUN!$B$2:$C$1123,2,0)</f>
        <v>Bajo</v>
      </c>
      <c r="H3859" t="str">
        <f>VLOOKUP($A3859,CATMUN!$B$2:$D$1123,3,0)</f>
        <v>Municipios rurales</v>
      </c>
      <c r="I3859">
        <f>VLOOKUP($A3859,CATMUN!$B$2:$G$1123,4,0)</f>
        <v>0</v>
      </c>
      <c r="J3859">
        <f>VLOOKUP($A3859,CATMUN!$B$2:$G$1123,6,0)</f>
        <v>15</v>
      </c>
      <c r="K3859" s="69">
        <v>60</v>
      </c>
      <c r="L3859" s="69">
        <v>480.82776364446357</v>
      </c>
      <c r="M3859" s="271">
        <v>0.53649999999999998</v>
      </c>
      <c r="N3859" s="69">
        <v>20.326874479829083</v>
      </c>
      <c r="Q3859">
        <v>0</v>
      </c>
      <c r="S3859" s="69">
        <v>150</v>
      </c>
      <c r="T3859">
        <v>0</v>
      </c>
      <c r="V3859" s="51">
        <v>5</v>
      </c>
      <c r="W3859" s="51">
        <v>0</v>
      </c>
      <c r="X3859" s="51">
        <v>23</v>
      </c>
    </row>
    <row r="3860" spans="1:24" x14ac:dyDescent="0.2">
      <c r="A3860">
        <v>13549</v>
      </c>
      <c r="B3860" t="s">
        <v>1267</v>
      </c>
      <c r="C3860" t="s">
        <v>1242</v>
      </c>
      <c r="D3860">
        <v>2019</v>
      </c>
      <c r="E3860" t="str">
        <f t="shared" si="60"/>
        <v>135492019</v>
      </c>
      <c r="F3860">
        <v>24433</v>
      </c>
      <c r="G3860" t="str">
        <f>VLOOKUP($A3860,CATMUN!$B$2:$C$1123,2,0)</f>
        <v>Bajo</v>
      </c>
      <c r="H3860" t="str">
        <f>VLOOKUP($A3860,CATMUN!$B$2:$D$1123,3,0)</f>
        <v>Municipios rurales</v>
      </c>
      <c r="I3860">
        <f>VLOOKUP($A3860,CATMUN!$B$2:$G$1123,4,0)</f>
        <v>0</v>
      </c>
      <c r="J3860">
        <f>VLOOKUP($A3860,CATMUN!$B$2:$G$1123,6,0)</f>
        <v>15</v>
      </c>
      <c r="K3860" s="69">
        <v>12.951214999999999</v>
      </c>
      <c r="L3860" s="69">
        <v>480.82776364446357</v>
      </c>
      <c r="M3860" s="271">
        <v>1E-3</v>
      </c>
      <c r="N3860" s="69">
        <v>20.326874479829083</v>
      </c>
      <c r="Q3860">
        <v>0</v>
      </c>
      <c r="S3860" s="69">
        <v>150</v>
      </c>
      <c r="T3860">
        <v>0</v>
      </c>
      <c r="V3860" s="51">
        <v>5</v>
      </c>
      <c r="W3860" s="51">
        <v>1</v>
      </c>
      <c r="X3860" s="51">
        <v>23</v>
      </c>
    </row>
    <row r="3861" spans="1:24" x14ac:dyDescent="0.2">
      <c r="A3861">
        <v>13600</v>
      </c>
      <c r="B3861" t="s">
        <v>1269</v>
      </c>
      <c r="C3861" t="s">
        <v>1242</v>
      </c>
      <c r="D3861">
        <v>2019</v>
      </c>
      <c r="E3861" t="str">
        <f t="shared" si="60"/>
        <v>136002019</v>
      </c>
      <c r="F3861">
        <v>10638</v>
      </c>
      <c r="G3861" t="str">
        <f>VLOOKUP($A3861,CATMUN!$B$2:$C$1123,2,0)</f>
        <v>Bajo</v>
      </c>
      <c r="H3861" t="str">
        <f>VLOOKUP($A3861,CATMUN!$B$2:$D$1123,3,0)</f>
        <v>Municipios rurales</v>
      </c>
      <c r="I3861">
        <f>VLOOKUP($A3861,CATMUN!$B$2:$G$1123,4,0)</f>
        <v>0</v>
      </c>
      <c r="J3861">
        <f>VLOOKUP($A3861,CATMUN!$B$2:$G$1123,6,0)</f>
        <v>15</v>
      </c>
      <c r="K3861" s="69">
        <v>180</v>
      </c>
      <c r="L3861" s="69">
        <v>480.82776364446357</v>
      </c>
      <c r="M3861" s="271">
        <v>0.5</v>
      </c>
      <c r="N3861" s="69">
        <v>20.326874479829083</v>
      </c>
      <c r="Q3861">
        <v>0</v>
      </c>
      <c r="S3861" s="69">
        <v>150</v>
      </c>
      <c r="T3861">
        <v>0</v>
      </c>
      <c r="V3861" s="51">
        <v>5</v>
      </c>
      <c r="W3861" s="51">
        <v>3</v>
      </c>
      <c r="X3861" s="51">
        <v>23</v>
      </c>
    </row>
    <row r="3862" spans="1:24" x14ac:dyDescent="0.2">
      <c r="A3862">
        <v>13650</v>
      </c>
      <c r="B3862" t="s">
        <v>1272</v>
      </c>
      <c r="C3862" t="s">
        <v>1242</v>
      </c>
      <c r="D3862">
        <v>2019</v>
      </c>
      <c r="E3862" t="str">
        <f t="shared" si="60"/>
        <v>136502019</v>
      </c>
      <c r="F3862">
        <v>12813</v>
      </c>
      <c r="G3862" t="str">
        <f>VLOOKUP($A3862,CATMUN!$B$2:$C$1123,2,0)</f>
        <v>Bajo</v>
      </c>
      <c r="H3862" t="str">
        <f>VLOOKUP($A3862,CATMUN!$B$2:$D$1123,3,0)</f>
        <v>Municipios rurales</v>
      </c>
      <c r="I3862">
        <f>VLOOKUP($A3862,CATMUN!$B$2:$G$1123,4,0)</f>
        <v>0</v>
      </c>
      <c r="J3862">
        <f>VLOOKUP($A3862,CATMUN!$B$2:$G$1123,6,0)</f>
        <v>15</v>
      </c>
      <c r="K3862" s="69">
        <v>145.476</v>
      </c>
      <c r="L3862" s="69">
        <v>480.82776364446357</v>
      </c>
      <c r="M3862" s="271"/>
      <c r="N3862" s="69">
        <v>20.326874479829083</v>
      </c>
      <c r="Q3862">
        <v>0</v>
      </c>
      <c r="S3862" s="69">
        <v>150</v>
      </c>
      <c r="T3862">
        <v>0</v>
      </c>
      <c r="V3862" s="51">
        <v>5</v>
      </c>
      <c r="W3862" s="51" t="e">
        <v>#N/A</v>
      </c>
      <c r="X3862" s="51" t="e">
        <v>#N/A</v>
      </c>
    </row>
    <row r="3863" spans="1:24" x14ac:dyDescent="0.2">
      <c r="A3863">
        <v>13654</v>
      </c>
      <c r="B3863" t="s">
        <v>1273</v>
      </c>
      <c r="C3863" t="s">
        <v>1242</v>
      </c>
      <c r="D3863">
        <v>2019</v>
      </c>
      <c r="E3863" t="str">
        <f t="shared" si="60"/>
        <v>136542019</v>
      </c>
      <c r="F3863">
        <v>24232</v>
      </c>
      <c r="G3863" t="str">
        <f>VLOOKUP($A3863,CATMUN!$B$2:$C$1123,2,0)</f>
        <v>Bajo</v>
      </c>
      <c r="H3863" t="str">
        <f>VLOOKUP($A3863,CATMUN!$B$2:$D$1123,3,0)</f>
        <v>Municipios rurales</v>
      </c>
      <c r="I3863">
        <f>VLOOKUP($A3863,CATMUN!$B$2:$G$1123,4,0)</f>
        <v>0</v>
      </c>
      <c r="J3863">
        <f>VLOOKUP($A3863,CATMUN!$B$2:$G$1123,6,0)</f>
        <v>15</v>
      </c>
      <c r="K3863" s="69">
        <v>130</v>
      </c>
      <c r="L3863" s="69">
        <v>480.82776364446357</v>
      </c>
      <c r="M3863" s="271">
        <v>2</v>
      </c>
      <c r="N3863" s="69">
        <v>20.326874479829083</v>
      </c>
      <c r="Q3863">
        <v>0</v>
      </c>
      <c r="S3863" s="69">
        <v>150</v>
      </c>
      <c r="T3863">
        <v>0</v>
      </c>
      <c r="V3863" s="51">
        <v>1</v>
      </c>
      <c r="W3863" s="51">
        <v>0</v>
      </c>
      <c r="X3863" s="51">
        <v>19</v>
      </c>
    </row>
    <row r="3864" spans="1:24" x14ac:dyDescent="0.2">
      <c r="A3864">
        <v>13655</v>
      </c>
      <c r="B3864" t="s">
        <v>1274</v>
      </c>
      <c r="C3864" t="s">
        <v>1242</v>
      </c>
      <c r="D3864">
        <v>2019</v>
      </c>
      <c r="E3864" t="str">
        <f t="shared" si="60"/>
        <v>136552019</v>
      </c>
      <c r="F3864">
        <v>10305</v>
      </c>
      <c r="G3864" t="str">
        <f>VLOOKUP($A3864,CATMUN!$B$2:$C$1123,2,0)</f>
        <v>Bajo</v>
      </c>
      <c r="H3864" t="str">
        <f>VLOOKUP($A3864,CATMUN!$B$2:$D$1123,3,0)</f>
        <v>Municipios rurales</v>
      </c>
      <c r="I3864">
        <f>VLOOKUP($A3864,CATMUN!$B$2:$G$1123,4,0)</f>
        <v>0</v>
      </c>
      <c r="J3864">
        <f>VLOOKUP($A3864,CATMUN!$B$2:$G$1123,6,0)</f>
        <v>15</v>
      </c>
      <c r="K3864" s="69">
        <v>107</v>
      </c>
      <c r="L3864" s="69">
        <v>480.82776364446357</v>
      </c>
      <c r="M3864" s="271"/>
      <c r="N3864" s="69">
        <v>20.326874479829083</v>
      </c>
      <c r="Q3864">
        <v>0</v>
      </c>
      <c r="S3864" s="69">
        <v>150</v>
      </c>
      <c r="T3864">
        <v>0</v>
      </c>
      <c r="V3864" s="51">
        <v>5</v>
      </c>
      <c r="W3864" s="51">
        <v>0</v>
      </c>
      <c r="X3864" s="51">
        <v>23</v>
      </c>
    </row>
    <row r="3865" spans="1:24" x14ac:dyDescent="0.2">
      <c r="A3865">
        <v>13667</v>
      </c>
      <c r="B3865" t="s">
        <v>1276</v>
      </c>
      <c r="C3865" t="s">
        <v>1242</v>
      </c>
      <c r="D3865">
        <v>2019</v>
      </c>
      <c r="E3865" t="str">
        <f t="shared" si="60"/>
        <v>136672019</v>
      </c>
      <c r="F3865">
        <v>14792</v>
      </c>
      <c r="G3865" t="str">
        <f>VLOOKUP($A3865,CATMUN!$B$2:$C$1123,2,0)</f>
        <v>Bajo</v>
      </c>
      <c r="H3865" t="str">
        <f>VLOOKUP($A3865,CATMUN!$B$2:$D$1123,3,0)</f>
        <v>Municipios rurales</v>
      </c>
      <c r="I3865">
        <f>VLOOKUP($A3865,CATMUN!$B$2:$G$1123,4,0)</f>
        <v>0</v>
      </c>
      <c r="J3865">
        <f>VLOOKUP($A3865,CATMUN!$B$2:$G$1123,6,0)</f>
        <v>15</v>
      </c>
      <c r="K3865" s="69">
        <v>11.24864</v>
      </c>
      <c r="L3865" s="69">
        <v>480.82776364446357</v>
      </c>
      <c r="M3865" s="271"/>
      <c r="N3865" s="69">
        <v>20.326874479829083</v>
      </c>
      <c r="Q3865">
        <v>0</v>
      </c>
      <c r="S3865" s="69">
        <v>150</v>
      </c>
      <c r="T3865">
        <v>0</v>
      </c>
      <c r="V3865" s="51">
        <v>5</v>
      </c>
      <c r="W3865" s="51">
        <v>7</v>
      </c>
      <c r="X3865" s="51">
        <v>23</v>
      </c>
    </row>
    <row r="3866" spans="1:24" x14ac:dyDescent="0.2">
      <c r="A3866">
        <v>13688</v>
      </c>
      <c r="B3866" t="s">
        <v>1280</v>
      </c>
      <c r="C3866" t="s">
        <v>1242</v>
      </c>
      <c r="D3866">
        <v>2019</v>
      </c>
      <c r="E3866" t="str">
        <f t="shared" si="60"/>
        <v>136882019</v>
      </c>
      <c r="F3866">
        <v>33701</v>
      </c>
      <c r="G3866" t="str">
        <f>VLOOKUP($A3866,CATMUN!$B$2:$C$1123,2,0)</f>
        <v>Medio</v>
      </c>
      <c r="H3866" t="str">
        <f>VLOOKUP($A3866,CATMUN!$B$2:$D$1123,3,0)</f>
        <v>Municipios rurales</v>
      </c>
      <c r="I3866">
        <f>VLOOKUP($A3866,CATMUN!$B$2:$G$1123,4,0)</f>
        <v>0</v>
      </c>
      <c r="J3866">
        <f>VLOOKUP($A3866,CATMUN!$B$2:$G$1123,6,0)</f>
        <v>15</v>
      </c>
      <c r="K3866" s="69">
        <v>549.82267000000002</v>
      </c>
      <c r="L3866" s="69">
        <v>480.82776364446357</v>
      </c>
      <c r="M3866" s="271">
        <v>43.267891000000006</v>
      </c>
      <c r="N3866" s="69">
        <v>20.326874479829083</v>
      </c>
      <c r="Q3866">
        <v>0</v>
      </c>
      <c r="S3866" s="69">
        <v>150</v>
      </c>
      <c r="T3866">
        <v>0</v>
      </c>
      <c r="V3866" s="51">
        <v>5</v>
      </c>
      <c r="W3866" s="51">
        <v>36</v>
      </c>
      <c r="X3866" s="51">
        <v>23</v>
      </c>
    </row>
    <row r="3867" spans="1:24" x14ac:dyDescent="0.2">
      <c r="A3867">
        <v>13744</v>
      </c>
      <c r="B3867" t="s">
        <v>1281</v>
      </c>
      <c r="C3867" t="s">
        <v>1242</v>
      </c>
      <c r="D3867">
        <v>2019</v>
      </c>
      <c r="E3867" t="str">
        <f t="shared" si="60"/>
        <v>137442019</v>
      </c>
      <c r="F3867">
        <v>18678</v>
      </c>
      <c r="G3867" t="str">
        <f>VLOOKUP($A3867,CATMUN!$B$2:$C$1123,2,0)</f>
        <v>Bajo</v>
      </c>
      <c r="H3867" t="str">
        <f>VLOOKUP($A3867,CATMUN!$B$2:$D$1123,3,0)</f>
        <v>Municipios rurales</v>
      </c>
      <c r="I3867">
        <f>VLOOKUP($A3867,CATMUN!$B$2:$G$1123,4,0)</f>
        <v>0</v>
      </c>
      <c r="J3867">
        <f>VLOOKUP($A3867,CATMUN!$B$2:$G$1123,6,0)</f>
        <v>15</v>
      </c>
      <c r="K3867" s="69">
        <v>196</v>
      </c>
      <c r="L3867" s="69">
        <v>480.82776364446357</v>
      </c>
      <c r="M3867" s="271">
        <v>2</v>
      </c>
      <c r="N3867" s="69">
        <v>20.326874479829083</v>
      </c>
      <c r="S3867" s="69">
        <v>150</v>
      </c>
      <c r="T3867">
        <v>0</v>
      </c>
      <c r="V3867" s="51">
        <v>1</v>
      </c>
      <c r="W3867" s="51">
        <v>3</v>
      </c>
      <c r="X3867" s="51">
        <v>19</v>
      </c>
    </row>
    <row r="3868" spans="1:24" x14ac:dyDescent="0.2">
      <c r="A3868">
        <v>13780</v>
      </c>
      <c r="B3868" t="s">
        <v>1283</v>
      </c>
      <c r="C3868" t="s">
        <v>1242</v>
      </c>
      <c r="D3868">
        <v>2019</v>
      </c>
      <c r="E3868" t="str">
        <f t="shared" si="60"/>
        <v>137802019</v>
      </c>
      <c r="F3868">
        <v>13106</v>
      </c>
      <c r="G3868" t="str">
        <f>VLOOKUP($A3868,CATMUN!$B$2:$C$1123,2,0)</f>
        <v>Medio</v>
      </c>
      <c r="H3868" t="str">
        <f>VLOOKUP($A3868,CATMUN!$B$2:$D$1123,3,0)</f>
        <v>Municipios rurales</v>
      </c>
      <c r="I3868">
        <f>VLOOKUP($A3868,CATMUN!$B$2:$G$1123,4,0)</f>
        <v>0</v>
      </c>
      <c r="J3868">
        <f>VLOOKUP($A3868,CATMUN!$B$2:$G$1123,6,0)</f>
        <v>15</v>
      </c>
      <c r="K3868" s="69">
        <v>42</v>
      </c>
      <c r="L3868" s="69">
        <v>480.82776364446357</v>
      </c>
      <c r="M3868" s="271">
        <v>2</v>
      </c>
      <c r="N3868" s="69">
        <v>20.326874479829083</v>
      </c>
      <c r="Q3868">
        <v>0</v>
      </c>
      <c r="S3868" s="69">
        <v>150</v>
      </c>
      <c r="T3868">
        <v>0</v>
      </c>
      <c r="V3868" s="51">
        <v>5</v>
      </c>
      <c r="W3868" s="51">
        <v>5</v>
      </c>
      <c r="X3868" s="51">
        <v>23</v>
      </c>
    </row>
    <row r="3869" spans="1:24" x14ac:dyDescent="0.2">
      <c r="A3869">
        <v>13810</v>
      </c>
      <c r="B3869" t="s">
        <v>1284</v>
      </c>
      <c r="C3869" t="s">
        <v>1242</v>
      </c>
      <c r="D3869">
        <v>2019</v>
      </c>
      <c r="E3869" t="str">
        <f t="shared" si="60"/>
        <v>138102019</v>
      </c>
      <c r="F3869">
        <v>18584</v>
      </c>
      <c r="G3869" t="str">
        <f>VLOOKUP($A3869,CATMUN!$B$2:$C$1123,2,0)</f>
        <v>Medio</v>
      </c>
      <c r="H3869" t="str">
        <f>VLOOKUP($A3869,CATMUN!$B$2:$D$1123,3,0)</f>
        <v>Municipios rurales</v>
      </c>
      <c r="I3869">
        <f>VLOOKUP($A3869,CATMUN!$B$2:$G$1123,4,0)</f>
        <v>0</v>
      </c>
      <c r="J3869">
        <f>VLOOKUP($A3869,CATMUN!$B$2:$G$1123,6,0)</f>
        <v>15</v>
      </c>
      <c r="K3869" s="69">
        <v>7.3</v>
      </c>
      <c r="L3869" s="69">
        <v>480.82776364446357</v>
      </c>
      <c r="M3869" s="271">
        <v>1E-3</v>
      </c>
      <c r="N3869" s="69">
        <v>20.326874479829083</v>
      </c>
      <c r="Q3869">
        <v>0</v>
      </c>
      <c r="S3869" s="69">
        <v>150</v>
      </c>
      <c r="T3869">
        <v>0</v>
      </c>
      <c r="V3869" s="51">
        <v>1</v>
      </c>
      <c r="W3869" s="51">
        <v>1</v>
      </c>
      <c r="X3869" s="51">
        <v>19</v>
      </c>
    </row>
    <row r="3870" spans="1:24" x14ac:dyDescent="0.2">
      <c r="A3870">
        <v>13894</v>
      </c>
      <c r="B3870" t="s">
        <v>1288</v>
      </c>
      <c r="C3870" t="s">
        <v>1242</v>
      </c>
      <c r="D3870">
        <v>2019</v>
      </c>
      <c r="E3870" t="str">
        <f t="shared" si="60"/>
        <v>138942019</v>
      </c>
      <c r="F3870">
        <v>12113</v>
      </c>
      <c r="G3870" t="str">
        <f>VLOOKUP($A3870,CATMUN!$B$2:$C$1123,2,0)</f>
        <v>Medio</v>
      </c>
      <c r="H3870" t="str">
        <f>VLOOKUP($A3870,CATMUN!$B$2:$D$1123,3,0)</f>
        <v>Municipios rurales</v>
      </c>
      <c r="I3870">
        <f>VLOOKUP($A3870,CATMUN!$B$2:$G$1123,4,0)</f>
        <v>0</v>
      </c>
      <c r="J3870">
        <f>VLOOKUP($A3870,CATMUN!$B$2:$G$1123,6,0)</f>
        <v>15</v>
      </c>
      <c r="K3870" s="69">
        <v>404.7549545</v>
      </c>
      <c r="L3870" s="69">
        <v>480.82776364446357</v>
      </c>
      <c r="M3870" s="271">
        <v>8.5533330000000005E-2</v>
      </c>
      <c r="N3870" s="69">
        <v>20.326874479829083</v>
      </c>
      <c r="Q3870">
        <v>0</v>
      </c>
      <c r="S3870" s="69">
        <v>150</v>
      </c>
      <c r="T3870">
        <v>0</v>
      </c>
      <c r="V3870" s="51">
        <v>1</v>
      </c>
      <c r="W3870" s="51">
        <v>14</v>
      </c>
      <c r="X3870" s="51">
        <v>19</v>
      </c>
    </row>
    <row r="3871" spans="1:24" x14ac:dyDescent="0.2">
      <c r="A3871">
        <v>15022</v>
      </c>
      <c r="B3871" t="s">
        <v>1291</v>
      </c>
      <c r="C3871" t="s">
        <v>1289</v>
      </c>
      <c r="D3871">
        <v>2019</v>
      </c>
      <c r="E3871" t="str">
        <f t="shared" si="60"/>
        <v>150222019</v>
      </c>
      <c r="F3871">
        <v>1845</v>
      </c>
      <c r="G3871" t="str">
        <f>VLOOKUP($A3871,CATMUN!$B$2:$C$1123,2,0)</f>
        <v>Bajo</v>
      </c>
      <c r="H3871" t="str">
        <f>VLOOKUP($A3871,CATMUN!$B$2:$D$1123,3,0)</f>
        <v>Municipios rurales</v>
      </c>
      <c r="I3871">
        <f>VLOOKUP($A3871,CATMUN!$B$2:$G$1123,4,0)</f>
        <v>0</v>
      </c>
      <c r="J3871">
        <f>VLOOKUP($A3871,CATMUN!$B$2:$G$1123,6,0)</f>
        <v>15</v>
      </c>
      <c r="K3871" s="69">
        <v>58</v>
      </c>
      <c r="L3871" s="69">
        <v>480.82776364446357</v>
      </c>
      <c r="M3871" s="271">
        <v>1E-3</v>
      </c>
      <c r="N3871" s="69">
        <v>20.326874479829083</v>
      </c>
      <c r="Q3871">
        <v>0</v>
      </c>
      <c r="S3871" s="69">
        <v>150</v>
      </c>
      <c r="T3871">
        <v>0</v>
      </c>
      <c r="V3871" s="51">
        <v>5</v>
      </c>
      <c r="W3871" s="51">
        <v>6</v>
      </c>
      <c r="X3871" s="51">
        <v>23</v>
      </c>
    </row>
    <row r="3872" spans="1:24" x14ac:dyDescent="0.2">
      <c r="A3872">
        <v>15051</v>
      </c>
      <c r="B3872" t="s">
        <v>1293</v>
      </c>
      <c r="C3872" t="s">
        <v>1289</v>
      </c>
      <c r="D3872">
        <v>2019</v>
      </c>
      <c r="E3872" t="str">
        <f t="shared" si="60"/>
        <v>150512019</v>
      </c>
      <c r="F3872">
        <v>5911</v>
      </c>
      <c r="G3872" t="str">
        <f>VLOOKUP($A3872,CATMUN!$B$2:$C$1123,2,0)</f>
        <v>Alto</v>
      </c>
      <c r="H3872" t="str">
        <f>VLOOKUP($A3872,CATMUN!$B$2:$D$1123,3,0)</f>
        <v>Municipios rurales</v>
      </c>
      <c r="I3872">
        <f>VLOOKUP($A3872,CATMUN!$B$2:$G$1123,4,0)</f>
        <v>0</v>
      </c>
      <c r="J3872">
        <f>VLOOKUP($A3872,CATMUN!$B$2:$G$1123,6,0)</f>
        <v>15</v>
      </c>
      <c r="K3872" s="69">
        <v>390</v>
      </c>
      <c r="L3872" s="69">
        <v>480.82776364446357</v>
      </c>
      <c r="M3872" s="271">
        <v>1</v>
      </c>
      <c r="N3872" s="69">
        <v>20.326874479829083</v>
      </c>
      <c r="Q3872">
        <v>0</v>
      </c>
      <c r="S3872" s="69">
        <v>150</v>
      </c>
      <c r="T3872">
        <v>0</v>
      </c>
      <c r="V3872" s="51">
        <v>5</v>
      </c>
      <c r="W3872" s="51">
        <v>5</v>
      </c>
      <c r="X3872" s="51">
        <v>23</v>
      </c>
    </row>
    <row r="3873" spans="1:24" x14ac:dyDescent="0.2">
      <c r="A3873">
        <v>15090</v>
      </c>
      <c r="B3873" t="s">
        <v>1295</v>
      </c>
      <c r="C3873" t="s">
        <v>1289</v>
      </c>
      <c r="D3873">
        <v>2019</v>
      </c>
      <c r="E3873" t="str">
        <f t="shared" si="60"/>
        <v>150902019</v>
      </c>
      <c r="F3873">
        <v>1587</v>
      </c>
      <c r="G3873" t="str">
        <f>VLOOKUP($A3873,CATMUN!$B$2:$C$1123,2,0)</f>
        <v>Medio</v>
      </c>
      <c r="H3873" t="str">
        <f>VLOOKUP($A3873,CATMUN!$B$2:$D$1123,3,0)</f>
        <v>Municipios rurales</v>
      </c>
      <c r="I3873">
        <f>VLOOKUP($A3873,CATMUN!$B$2:$G$1123,4,0)</f>
        <v>0</v>
      </c>
      <c r="J3873">
        <f>VLOOKUP($A3873,CATMUN!$B$2:$G$1123,6,0)</f>
        <v>15</v>
      </c>
      <c r="K3873" s="69">
        <v>51</v>
      </c>
      <c r="L3873" s="69">
        <v>480.82776364446357</v>
      </c>
      <c r="M3873" s="271">
        <v>1E-3</v>
      </c>
      <c r="N3873" s="69">
        <v>20.326874479829083</v>
      </c>
      <c r="O3873" s="69">
        <v>1E-3</v>
      </c>
      <c r="Q3873">
        <v>0</v>
      </c>
      <c r="S3873" s="69">
        <v>150</v>
      </c>
      <c r="T3873">
        <v>0</v>
      </c>
      <c r="V3873" s="51">
        <v>5</v>
      </c>
      <c r="W3873" s="51">
        <v>0</v>
      </c>
      <c r="X3873" s="51">
        <v>23</v>
      </c>
    </row>
    <row r="3874" spans="1:24" x14ac:dyDescent="0.2">
      <c r="A3874">
        <v>15092</v>
      </c>
      <c r="B3874" t="s">
        <v>1296</v>
      </c>
      <c r="C3874" t="s">
        <v>1289</v>
      </c>
      <c r="D3874">
        <v>2019</v>
      </c>
      <c r="E3874" t="str">
        <f t="shared" si="60"/>
        <v>150922019</v>
      </c>
      <c r="F3874">
        <v>1943</v>
      </c>
      <c r="G3874" t="str">
        <f>VLOOKUP($A3874,CATMUN!$B$2:$C$1123,2,0)</f>
        <v>Medio</v>
      </c>
      <c r="H3874" t="str">
        <f>VLOOKUP($A3874,CATMUN!$B$2:$D$1123,3,0)</f>
        <v>Municipios rurales</v>
      </c>
      <c r="I3874">
        <f>VLOOKUP($A3874,CATMUN!$B$2:$G$1123,4,0)</f>
        <v>0</v>
      </c>
      <c r="J3874">
        <f>VLOOKUP($A3874,CATMUN!$B$2:$G$1123,6,0)</f>
        <v>15</v>
      </c>
      <c r="K3874" s="69">
        <v>34.6</v>
      </c>
      <c r="L3874" s="69">
        <v>480.82776364446357</v>
      </c>
      <c r="M3874" s="271"/>
      <c r="N3874" s="69">
        <v>20.326874479829083</v>
      </c>
      <c r="Q3874">
        <v>0</v>
      </c>
      <c r="S3874" s="69">
        <v>150</v>
      </c>
      <c r="T3874">
        <v>0</v>
      </c>
      <c r="V3874" s="51">
        <v>5</v>
      </c>
      <c r="W3874" s="51">
        <v>0</v>
      </c>
      <c r="X3874" s="51">
        <v>23</v>
      </c>
    </row>
    <row r="3875" spans="1:24" x14ac:dyDescent="0.2">
      <c r="A3875">
        <v>15097</v>
      </c>
      <c r="B3875" t="s">
        <v>1297</v>
      </c>
      <c r="C3875" t="s">
        <v>1289</v>
      </c>
      <c r="D3875">
        <v>2019</v>
      </c>
      <c r="E3875" t="str">
        <f t="shared" si="60"/>
        <v>150972019</v>
      </c>
      <c r="F3875">
        <v>4888</v>
      </c>
      <c r="G3875" t="str">
        <f>VLOOKUP($A3875,CATMUN!$B$2:$C$1123,2,0)</f>
        <v>Medio</v>
      </c>
      <c r="H3875" t="str">
        <f>VLOOKUP($A3875,CATMUN!$B$2:$D$1123,3,0)</f>
        <v>Municipios rurales</v>
      </c>
      <c r="I3875">
        <f>VLOOKUP($A3875,CATMUN!$B$2:$G$1123,4,0)</f>
        <v>0</v>
      </c>
      <c r="J3875">
        <f>VLOOKUP($A3875,CATMUN!$B$2:$G$1123,6,0)</f>
        <v>15</v>
      </c>
      <c r="K3875" s="69">
        <v>131</v>
      </c>
      <c r="L3875" s="69">
        <v>480.82776364446357</v>
      </c>
      <c r="M3875" s="271">
        <v>8</v>
      </c>
      <c r="N3875" s="69">
        <v>20.326874479829083</v>
      </c>
      <c r="Q3875">
        <v>0</v>
      </c>
      <c r="S3875" s="69">
        <v>150</v>
      </c>
      <c r="T3875">
        <v>0</v>
      </c>
      <c r="U3875">
        <v>0.16800000000000001</v>
      </c>
      <c r="V3875" s="51">
        <v>5</v>
      </c>
      <c r="W3875" s="51">
        <v>0</v>
      </c>
      <c r="X3875" s="51">
        <v>23</v>
      </c>
    </row>
    <row r="3876" spans="1:24" x14ac:dyDescent="0.2">
      <c r="A3876">
        <v>15104</v>
      </c>
      <c r="B3876" t="s">
        <v>1289</v>
      </c>
      <c r="C3876" t="s">
        <v>1289</v>
      </c>
      <c r="D3876">
        <v>2019</v>
      </c>
      <c r="E3876" t="str">
        <f t="shared" si="60"/>
        <v>151042019</v>
      </c>
      <c r="F3876">
        <v>5103</v>
      </c>
      <c r="G3876" t="str">
        <f>VLOOKUP($A3876,CATMUN!$B$2:$C$1123,2,0)</f>
        <v>Medio</v>
      </c>
      <c r="H3876" t="str">
        <f>VLOOKUP($A3876,CATMUN!$B$2:$D$1123,3,0)</f>
        <v>Municipios rurales</v>
      </c>
      <c r="I3876">
        <f>VLOOKUP($A3876,CATMUN!$B$2:$G$1123,4,0)</f>
        <v>0</v>
      </c>
      <c r="J3876">
        <f>VLOOKUP($A3876,CATMUN!$B$2:$G$1123,6,0)</f>
        <v>15</v>
      </c>
      <c r="K3876" s="69">
        <v>165</v>
      </c>
      <c r="L3876" s="69">
        <v>480.82776364446357</v>
      </c>
      <c r="M3876" s="271"/>
      <c r="N3876" s="69">
        <v>20.326874479829083</v>
      </c>
      <c r="Q3876">
        <v>0</v>
      </c>
      <c r="S3876" s="69">
        <v>150</v>
      </c>
      <c r="T3876">
        <v>0</v>
      </c>
      <c r="V3876" s="51">
        <v>5</v>
      </c>
      <c r="W3876" s="51">
        <v>2</v>
      </c>
      <c r="X3876" s="51">
        <v>23</v>
      </c>
    </row>
    <row r="3877" spans="1:24" x14ac:dyDescent="0.2">
      <c r="A3877">
        <v>15106</v>
      </c>
      <c r="B3877" t="s">
        <v>1298</v>
      </c>
      <c r="C3877" t="s">
        <v>1289</v>
      </c>
      <c r="D3877">
        <v>2019</v>
      </c>
      <c r="E3877" t="str">
        <f t="shared" si="60"/>
        <v>151062019</v>
      </c>
      <c r="F3877">
        <v>2175</v>
      </c>
      <c r="G3877" t="str">
        <f>VLOOKUP($A3877,CATMUN!$B$2:$C$1123,2,0)</f>
        <v>Medio</v>
      </c>
      <c r="H3877" t="str">
        <f>VLOOKUP($A3877,CATMUN!$B$2:$D$1123,3,0)</f>
        <v>Municipios rurales</v>
      </c>
      <c r="I3877">
        <f>VLOOKUP($A3877,CATMUN!$B$2:$G$1123,4,0)</f>
        <v>0</v>
      </c>
      <c r="J3877">
        <f>VLOOKUP($A3877,CATMUN!$B$2:$G$1123,6,0)</f>
        <v>15</v>
      </c>
      <c r="K3877" s="69">
        <v>92.228740000000002</v>
      </c>
      <c r="L3877" s="69">
        <v>480.82776364446357</v>
      </c>
      <c r="M3877" s="271">
        <v>5.3560000000000003E-2</v>
      </c>
      <c r="N3877" s="69">
        <v>20.326874479829083</v>
      </c>
      <c r="O3877" s="69">
        <v>5.3560000000000003E-2</v>
      </c>
      <c r="Q3877">
        <v>0</v>
      </c>
      <c r="S3877" s="69">
        <v>150</v>
      </c>
      <c r="T3877">
        <v>0</v>
      </c>
      <c r="V3877" s="51">
        <v>5</v>
      </c>
      <c r="W3877" s="51">
        <v>0</v>
      </c>
      <c r="X3877" s="51">
        <v>23</v>
      </c>
    </row>
    <row r="3878" spans="1:24" x14ac:dyDescent="0.2">
      <c r="A3878">
        <v>15109</v>
      </c>
      <c r="B3878" t="s">
        <v>1299</v>
      </c>
      <c r="C3878" t="s">
        <v>1289</v>
      </c>
      <c r="D3878">
        <v>2019</v>
      </c>
      <c r="E3878" t="str">
        <f t="shared" si="60"/>
        <v>151092019</v>
      </c>
      <c r="F3878">
        <v>4396</v>
      </c>
      <c r="G3878" t="str">
        <f>VLOOKUP($A3878,CATMUN!$B$2:$C$1123,2,0)</f>
        <v>Medio</v>
      </c>
      <c r="H3878" t="str">
        <f>VLOOKUP($A3878,CATMUN!$B$2:$D$1123,3,0)</f>
        <v>Municipios rurales</v>
      </c>
      <c r="I3878">
        <f>VLOOKUP($A3878,CATMUN!$B$2:$G$1123,4,0)</f>
        <v>0</v>
      </c>
      <c r="J3878">
        <f>VLOOKUP($A3878,CATMUN!$B$2:$G$1123,6,0)</f>
        <v>15</v>
      </c>
      <c r="K3878" s="69">
        <v>173.64375000000001</v>
      </c>
      <c r="L3878" s="69">
        <v>480.82776364446357</v>
      </c>
      <c r="M3878" s="271">
        <v>1.7364380000000001</v>
      </c>
      <c r="N3878" s="69">
        <v>20.326874479829083</v>
      </c>
      <c r="Q3878">
        <v>0</v>
      </c>
      <c r="S3878" s="69">
        <v>150</v>
      </c>
      <c r="T3878">
        <v>0</v>
      </c>
      <c r="U3878">
        <v>0.1</v>
      </c>
      <c r="V3878" s="51">
        <v>0</v>
      </c>
      <c r="W3878" s="51">
        <v>1</v>
      </c>
      <c r="X3878" s="51">
        <v>100</v>
      </c>
    </row>
    <row r="3879" spans="1:24" x14ac:dyDescent="0.2">
      <c r="A3879">
        <v>15131</v>
      </c>
      <c r="B3879" t="s">
        <v>1301</v>
      </c>
      <c r="C3879" t="s">
        <v>1289</v>
      </c>
      <c r="D3879">
        <v>2019</v>
      </c>
      <c r="E3879" t="str">
        <f t="shared" si="60"/>
        <v>151312019</v>
      </c>
      <c r="F3879">
        <v>3127</v>
      </c>
      <c r="G3879" t="str">
        <f>VLOOKUP($A3879,CATMUN!$B$2:$C$1123,2,0)</f>
        <v>Medio</v>
      </c>
      <c r="H3879" t="str">
        <f>VLOOKUP($A3879,CATMUN!$B$2:$D$1123,3,0)</f>
        <v>Municipios rurales</v>
      </c>
      <c r="I3879">
        <f>VLOOKUP($A3879,CATMUN!$B$2:$G$1123,4,0)</f>
        <v>0</v>
      </c>
      <c r="J3879">
        <f>VLOOKUP($A3879,CATMUN!$B$2:$G$1123,6,0)</f>
        <v>15</v>
      </c>
      <c r="K3879" s="69">
        <v>160</v>
      </c>
      <c r="L3879" s="69">
        <v>480.82776364446357</v>
      </c>
      <c r="M3879" s="271">
        <v>0.1</v>
      </c>
      <c r="N3879" s="69">
        <v>20.326874479829083</v>
      </c>
      <c r="Q3879">
        <v>0</v>
      </c>
      <c r="S3879" s="69">
        <v>150</v>
      </c>
      <c r="T3879">
        <v>0</v>
      </c>
      <c r="V3879" s="51">
        <v>5</v>
      </c>
      <c r="W3879" s="51">
        <v>0</v>
      </c>
      <c r="X3879" s="51">
        <v>23</v>
      </c>
    </row>
    <row r="3880" spans="1:24" x14ac:dyDescent="0.2">
      <c r="A3880">
        <v>15135</v>
      </c>
      <c r="B3880" t="s">
        <v>1302</v>
      </c>
      <c r="C3880" t="s">
        <v>1289</v>
      </c>
      <c r="D3880">
        <v>2019</v>
      </c>
      <c r="E3880" t="str">
        <f t="shared" si="60"/>
        <v>151352019</v>
      </c>
      <c r="F3880">
        <v>3082</v>
      </c>
      <c r="G3880" t="str">
        <f>VLOOKUP($A3880,CATMUN!$B$2:$C$1123,2,0)</f>
        <v>Medio</v>
      </c>
      <c r="H3880" t="str">
        <f>VLOOKUP($A3880,CATMUN!$B$2:$D$1123,3,0)</f>
        <v>Municipios rurales</v>
      </c>
      <c r="I3880">
        <f>VLOOKUP($A3880,CATMUN!$B$2:$G$1123,4,0)</f>
        <v>0</v>
      </c>
      <c r="J3880">
        <f>VLOOKUP($A3880,CATMUN!$B$2:$G$1123,6,0)</f>
        <v>15</v>
      </c>
      <c r="K3880" s="69">
        <v>93</v>
      </c>
      <c r="L3880" s="69">
        <v>480.82776364446357</v>
      </c>
      <c r="M3880" s="271"/>
      <c r="N3880" s="69">
        <v>20.326874479829083</v>
      </c>
      <c r="Q3880">
        <v>0</v>
      </c>
      <c r="S3880" s="69">
        <v>150</v>
      </c>
      <c r="T3880">
        <v>0</v>
      </c>
      <c r="V3880" s="51">
        <v>5</v>
      </c>
      <c r="W3880" s="51">
        <v>2</v>
      </c>
      <c r="X3880" s="51">
        <v>23</v>
      </c>
    </row>
    <row r="3881" spans="1:24" x14ac:dyDescent="0.2">
      <c r="A3881">
        <v>15172</v>
      </c>
      <c r="B3881" t="s">
        <v>1304</v>
      </c>
      <c r="C3881" t="s">
        <v>1289</v>
      </c>
      <c r="D3881">
        <v>2019</v>
      </c>
      <c r="E3881" t="str">
        <f t="shared" si="60"/>
        <v>151722019</v>
      </c>
      <c r="F3881">
        <v>3198</v>
      </c>
      <c r="G3881" t="str">
        <f>VLOOKUP($A3881,CATMUN!$B$2:$C$1123,2,0)</f>
        <v>Alto</v>
      </c>
      <c r="H3881" t="str">
        <f>VLOOKUP($A3881,CATMUN!$B$2:$D$1123,3,0)</f>
        <v>Municipios rurales</v>
      </c>
      <c r="I3881">
        <f>VLOOKUP($A3881,CATMUN!$B$2:$G$1123,4,0)</f>
        <v>0</v>
      </c>
      <c r="J3881">
        <f>VLOOKUP($A3881,CATMUN!$B$2:$G$1123,6,0)</f>
        <v>15</v>
      </c>
      <c r="K3881" s="69">
        <v>211.95500000000001</v>
      </c>
      <c r="L3881" s="69">
        <v>480.82776364446357</v>
      </c>
      <c r="M3881" s="271">
        <v>6.601</v>
      </c>
      <c r="N3881" s="69">
        <v>20.326874479829083</v>
      </c>
      <c r="Q3881">
        <v>0</v>
      </c>
      <c r="S3881" s="69">
        <v>150</v>
      </c>
      <c r="T3881">
        <v>0</v>
      </c>
      <c r="U3881">
        <v>12.375</v>
      </c>
      <c r="V3881" s="51">
        <v>5</v>
      </c>
      <c r="W3881" s="51">
        <v>2</v>
      </c>
      <c r="X3881" s="51">
        <v>23</v>
      </c>
    </row>
    <row r="3882" spans="1:24" x14ac:dyDescent="0.2">
      <c r="A3882">
        <v>15180</v>
      </c>
      <c r="B3882" t="s">
        <v>1306</v>
      </c>
      <c r="C3882" t="s">
        <v>1289</v>
      </c>
      <c r="D3882">
        <v>2019</v>
      </c>
      <c r="E3882" t="str">
        <f t="shared" si="60"/>
        <v>151802019</v>
      </c>
      <c r="F3882">
        <v>3924</v>
      </c>
      <c r="G3882" t="str">
        <f>VLOOKUP($A3882,CATMUN!$B$2:$C$1123,2,0)</f>
        <v>Bajo</v>
      </c>
      <c r="H3882" t="str">
        <f>VLOOKUP($A3882,CATMUN!$B$2:$D$1123,3,0)</f>
        <v>Municipios rurales</v>
      </c>
      <c r="I3882">
        <f>VLOOKUP($A3882,CATMUN!$B$2:$G$1123,4,0)</f>
        <v>0</v>
      </c>
      <c r="J3882">
        <f>VLOOKUP($A3882,CATMUN!$B$2:$G$1123,6,0)</f>
        <v>15</v>
      </c>
      <c r="K3882" s="69">
        <v>120</v>
      </c>
      <c r="L3882" s="69">
        <v>480.82776364446357</v>
      </c>
      <c r="M3882" s="271"/>
      <c r="N3882" s="69">
        <v>20.326874479829083</v>
      </c>
      <c r="Q3882">
        <v>0</v>
      </c>
      <c r="S3882" s="69">
        <v>150</v>
      </c>
      <c r="T3882">
        <v>0</v>
      </c>
      <c r="V3882" s="51">
        <v>5</v>
      </c>
      <c r="W3882" s="51">
        <v>0</v>
      </c>
      <c r="X3882" s="51">
        <v>23</v>
      </c>
    </row>
    <row r="3883" spans="1:24" x14ac:dyDescent="0.2">
      <c r="A3883">
        <v>15183</v>
      </c>
      <c r="B3883" t="s">
        <v>1307</v>
      </c>
      <c r="C3883" t="s">
        <v>1289</v>
      </c>
      <c r="D3883">
        <v>2019</v>
      </c>
      <c r="E3883" t="str">
        <f t="shared" si="60"/>
        <v>151832019</v>
      </c>
      <c r="F3883">
        <v>7881</v>
      </c>
      <c r="G3883" t="str">
        <f>VLOOKUP($A3883,CATMUN!$B$2:$C$1123,2,0)</f>
        <v>Medio</v>
      </c>
      <c r="H3883" t="str">
        <f>VLOOKUP($A3883,CATMUN!$B$2:$D$1123,3,0)</f>
        <v>Municipios rurales</v>
      </c>
      <c r="I3883">
        <f>VLOOKUP($A3883,CATMUN!$B$2:$G$1123,4,0)</f>
        <v>0</v>
      </c>
      <c r="J3883">
        <f>VLOOKUP($A3883,CATMUN!$B$2:$G$1123,6,0)</f>
        <v>15</v>
      </c>
      <c r="K3883" s="69">
        <v>108.254</v>
      </c>
      <c r="L3883" s="69">
        <v>480.82776364446357</v>
      </c>
      <c r="M3883" s="271">
        <v>1</v>
      </c>
      <c r="N3883" s="69">
        <v>20.326874479829083</v>
      </c>
      <c r="Q3883">
        <v>0</v>
      </c>
      <c r="S3883" s="69">
        <v>150</v>
      </c>
      <c r="T3883">
        <v>0</v>
      </c>
      <c r="V3883" s="51">
        <v>5</v>
      </c>
      <c r="W3883" s="51">
        <v>2</v>
      </c>
      <c r="X3883" s="51">
        <v>23</v>
      </c>
    </row>
    <row r="3884" spans="1:24" x14ac:dyDescent="0.2">
      <c r="A3884">
        <v>15185</v>
      </c>
      <c r="B3884" t="s">
        <v>1308</v>
      </c>
      <c r="C3884" t="s">
        <v>1289</v>
      </c>
      <c r="D3884">
        <v>2019</v>
      </c>
      <c r="E3884" t="str">
        <f t="shared" si="60"/>
        <v>151852019</v>
      </c>
      <c r="F3884">
        <v>5843</v>
      </c>
      <c r="G3884" t="str">
        <f>VLOOKUP($A3884,CATMUN!$B$2:$C$1123,2,0)</f>
        <v>Medio</v>
      </c>
      <c r="H3884" t="str">
        <f>VLOOKUP($A3884,CATMUN!$B$2:$D$1123,3,0)</f>
        <v>Municipios rurales</v>
      </c>
      <c r="I3884">
        <f>VLOOKUP($A3884,CATMUN!$B$2:$G$1123,4,0)</f>
        <v>0</v>
      </c>
      <c r="J3884">
        <f>VLOOKUP($A3884,CATMUN!$B$2:$G$1123,6,0)</f>
        <v>15</v>
      </c>
      <c r="K3884" s="69">
        <v>360</v>
      </c>
      <c r="L3884" s="69">
        <v>480.82776364446357</v>
      </c>
      <c r="M3884" s="271">
        <v>2</v>
      </c>
      <c r="N3884" s="69">
        <v>20.326874479829083</v>
      </c>
      <c r="Q3884">
        <v>0</v>
      </c>
      <c r="S3884" s="69">
        <v>150</v>
      </c>
      <c r="T3884">
        <v>0</v>
      </c>
      <c r="V3884" s="51">
        <v>0</v>
      </c>
      <c r="W3884" s="51">
        <v>0</v>
      </c>
      <c r="X3884" s="51">
        <v>100</v>
      </c>
    </row>
    <row r="3885" spans="1:24" x14ac:dyDescent="0.2">
      <c r="A3885">
        <v>15189</v>
      </c>
      <c r="B3885" t="s">
        <v>1310</v>
      </c>
      <c r="C3885" t="s">
        <v>1289</v>
      </c>
      <c r="D3885">
        <v>2019</v>
      </c>
      <c r="E3885" t="str">
        <f t="shared" si="60"/>
        <v>151892019</v>
      </c>
      <c r="F3885">
        <v>4642</v>
      </c>
      <c r="G3885" t="str">
        <f>VLOOKUP($A3885,CATMUN!$B$2:$C$1123,2,0)</f>
        <v>Medio</v>
      </c>
      <c r="H3885" t="str">
        <f>VLOOKUP($A3885,CATMUN!$B$2:$D$1123,3,0)</f>
        <v>Municipios rurales</v>
      </c>
      <c r="I3885">
        <f>VLOOKUP($A3885,CATMUN!$B$2:$G$1123,4,0)</f>
        <v>0</v>
      </c>
      <c r="J3885">
        <f>VLOOKUP($A3885,CATMUN!$B$2:$G$1123,6,0)</f>
        <v>15</v>
      </c>
      <c r="K3885" s="69">
        <v>185</v>
      </c>
      <c r="L3885" s="69">
        <v>480.82776364446357</v>
      </c>
      <c r="M3885" s="271">
        <v>6.6</v>
      </c>
      <c r="N3885" s="69">
        <v>20.326874479829083</v>
      </c>
      <c r="O3885" s="69">
        <v>10</v>
      </c>
      <c r="Q3885">
        <v>1</v>
      </c>
      <c r="S3885" s="69">
        <v>150</v>
      </c>
      <c r="T3885">
        <v>0</v>
      </c>
      <c r="V3885" s="51">
        <v>5</v>
      </c>
      <c r="W3885" s="51">
        <v>2</v>
      </c>
      <c r="X3885" s="51">
        <v>23</v>
      </c>
    </row>
    <row r="3886" spans="1:24" x14ac:dyDescent="0.2">
      <c r="A3886">
        <v>15212</v>
      </c>
      <c r="B3886" t="s">
        <v>1312</v>
      </c>
      <c r="C3886" t="s">
        <v>1289</v>
      </c>
      <c r="D3886">
        <v>2019</v>
      </c>
      <c r="E3886" t="str">
        <f t="shared" si="60"/>
        <v>152122019</v>
      </c>
      <c r="F3886">
        <v>3585</v>
      </c>
      <c r="G3886" t="str">
        <f>VLOOKUP($A3886,CATMUN!$B$2:$C$1123,2,0)</f>
        <v>Medio</v>
      </c>
      <c r="H3886" t="str">
        <f>VLOOKUP($A3886,CATMUN!$B$2:$D$1123,3,0)</f>
        <v>Municipios rurales</v>
      </c>
      <c r="I3886">
        <f>VLOOKUP($A3886,CATMUN!$B$2:$G$1123,4,0)</f>
        <v>0</v>
      </c>
      <c r="J3886">
        <f>VLOOKUP($A3886,CATMUN!$B$2:$G$1123,6,0)</f>
        <v>15</v>
      </c>
      <c r="K3886" s="69">
        <v>105.04</v>
      </c>
      <c r="L3886" s="69">
        <v>480.82776364446357</v>
      </c>
      <c r="M3886" s="271">
        <v>5.1999999999999998E-2</v>
      </c>
      <c r="N3886" s="69">
        <v>20.326874479829083</v>
      </c>
      <c r="Q3886">
        <v>0</v>
      </c>
      <c r="S3886" s="69">
        <v>150</v>
      </c>
      <c r="T3886">
        <v>0</v>
      </c>
      <c r="V3886" s="51">
        <v>5</v>
      </c>
      <c r="W3886" s="51">
        <v>0</v>
      </c>
      <c r="X3886" s="51">
        <v>23</v>
      </c>
    </row>
    <row r="3887" spans="1:24" x14ac:dyDescent="0.2">
      <c r="A3887">
        <v>15218</v>
      </c>
      <c r="B3887" t="s">
        <v>1314</v>
      </c>
      <c r="C3887" t="s">
        <v>1289</v>
      </c>
      <c r="D3887">
        <v>2019</v>
      </c>
      <c r="E3887" t="str">
        <f t="shared" si="60"/>
        <v>152182019</v>
      </c>
      <c r="F3887">
        <v>2742</v>
      </c>
      <c r="G3887" t="str">
        <f>VLOOKUP($A3887,CATMUN!$B$2:$C$1123,2,0)</f>
        <v>Bajo</v>
      </c>
      <c r="H3887" t="str">
        <f>VLOOKUP($A3887,CATMUN!$B$2:$D$1123,3,0)</f>
        <v>Municipios rurales</v>
      </c>
      <c r="I3887">
        <f>VLOOKUP($A3887,CATMUN!$B$2:$G$1123,4,0)</f>
        <v>0</v>
      </c>
      <c r="J3887">
        <f>VLOOKUP($A3887,CATMUN!$B$2:$G$1123,6,0)</f>
        <v>15</v>
      </c>
      <c r="K3887" s="69">
        <v>16.899999999999999</v>
      </c>
      <c r="L3887" s="69">
        <v>480.82776364446357</v>
      </c>
      <c r="M3887" s="271"/>
      <c r="N3887" s="69">
        <v>20.326874479829083</v>
      </c>
      <c r="Q3887">
        <v>0</v>
      </c>
      <c r="S3887" s="69">
        <v>150</v>
      </c>
      <c r="T3887">
        <v>0</v>
      </c>
      <c r="V3887" s="51">
        <v>5</v>
      </c>
      <c r="W3887" s="51" t="e">
        <v>#N/A</v>
      </c>
      <c r="X3887" s="51" t="e">
        <v>#N/A</v>
      </c>
    </row>
    <row r="3888" spans="1:24" x14ac:dyDescent="0.2">
      <c r="A3888">
        <v>15223</v>
      </c>
      <c r="B3888" t="s">
        <v>1315</v>
      </c>
      <c r="C3888" t="s">
        <v>1289</v>
      </c>
      <c r="D3888">
        <v>2019</v>
      </c>
      <c r="E3888" t="str">
        <f t="shared" si="60"/>
        <v>152232019</v>
      </c>
      <c r="F3888">
        <v>10563</v>
      </c>
      <c r="G3888" t="str">
        <f>VLOOKUP($A3888,CATMUN!$B$2:$C$1123,2,0)</f>
        <v>Alto</v>
      </c>
      <c r="H3888" t="str">
        <f>VLOOKUP($A3888,CATMUN!$B$2:$D$1123,3,0)</f>
        <v>Municipios rurales</v>
      </c>
      <c r="I3888">
        <f>VLOOKUP($A3888,CATMUN!$B$2:$G$1123,4,0)</f>
        <v>0</v>
      </c>
      <c r="J3888">
        <f>VLOOKUP($A3888,CATMUN!$B$2:$G$1123,6,0)</f>
        <v>15</v>
      </c>
      <c r="K3888" s="69">
        <v>400</v>
      </c>
      <c r="L3888" s="69">
        <v>480.82776364446357</v>
      </c>
      <c r="M3888" s="271">
        <v>2</v>
      </c>
      <c r="N3888" s="69">
        <v>20.326874479829083</v>
      </c>
      <c r="Q3888">
        <v>0</v>
      </c>
      <c r="S3888" s="69">
        <v>150</v>
      </c>
      <c r="T3888">
        <v>0</v>
      </c>
      <c r="V3888" s="51">
        <v>1</v>
      </c>
      <c r="W3888" s="51">
        <v>3</v>
      </c>
      <c r="X3888" s="51">
        <v>19</v>
      </c>
    </row>
    <row r="3889" spans="1:24" x14ac:dyDescent="0.2">
      <c r="A3889">
        <v>15232</v>
      </c>
      <c r="B3889" t="s">
        <v>1318</v>
      </c>
      <c r="C3889" t="s">
        <v>1289</v>
      </c>
      <c r="D3889">
        <v>2019</v>
      </c>
      <c r="E3889" t="str">
        <f t="shared" si="60"/>
        <v>152322019</v>
      </c>
      <c r="F3889">
        <v>4713</v>
      </c>
      <c r="G3889" t="str">
        <f>VLOOKUP($A3889,CATMUN!$B$2:$C$1123,2,0)</f>
        <v>Medio</v>
      </c>
      <c r="H3889" t="str">
        <f>VLOOKUP($A3889,CATMUN!$B$2:$D$1123,3,0)</f>
        <v>Municipios rurales</v>
      </c>
      <c r="I3889">
        <f>VLOOKUP($A3889,CATMUN!$B$2:$G$1123,4,0)</f>
        <v>0</v>
      </c>
      <c r="J3889">
        <f>VLOOKUP($A3889,CATMUN!$B$2:$G$1123,6,0)</f>
        <v>15</v>
      </c>
      <c r="K3889" s="69">
        <v>185.00399999999999</v>
      </c>
      <c r="L3889" s="69">
        <v>480.82776364446357</v>
      </c>
      <c r="M3889" s="271">
        <v>0.7</v>
      </c>
      <c r="N3889" s="69">
        <v>20.326874479829083</v>
      </c>
      <c r="Q3889">
        <v>0</v>
      </c>
      <c r="S3889" s="69">
        <v>150</v>
      </c>
      <c r="T3889">
        <v>0</v>
      </c>
      <c r="V3889" s="51">
        <v>5</v>
      </c>
      <c r="W3889" s="51">
        <v>1</v>
      </c>
      <c r="X3889" s="51">
        <v>23</v>
      </c>
    </row>
    <row r="3890" spans="1:24" x14ac:dyDescent="0.2">
      <c r="A3890">
        <v>15236</v>
      </c>
      <c r="B3890" t="s">
        <v>1319</v>
      </c>
      <c r="C3890" t="s">
        <v>1289</v>
      </c>
      <c r="D3890">
        <v>2019</v>
      </c>
      <c r="E3890" t="str">
        <f t="shared" si="60"/>
        <v>152362019</v>
      </c>
      <c r="F3890">
        <v>2504</v>
      </c>
      <c r="G3890" t="str">
        <f>VLOOKUP($A3890,CATMUN!$B$2:$C$1123,2,0)</f>
        <v>Medio</v>
      </c>
      <c r="H3890" t="str">
        <f>VLOOKUP($A3890,CATMUN!$B$2:$D$1123,3,0)</f>
        <v>Municipios rurales</v>
      </c>
      <c r="I3890">
        <f>VLOOKUP($A3890,CATMUN!$B$2:$G$1123,4,0)</f>
        <v>0</v>
      </c>
      <c r="J3890">
        <f>VLOOKUP($A3890,CATMUN!$B$2:$G$1123,6,0)</f>
        <v>15</v>
      </c>
      <c r="K3890" s="69">
        <v>47.335999999999999</v>
      </c>
      <c r="L3890" s="69">
        <v>480.82776364446357</v>
      </c>
      <c r="M3890" s="271">
        <v>0.2646</v>
      </c>
      <c r="N3890" s="69">
        <v>20.326874479829083</v>
      </c>
      <c r="Q3890">
        <v>0</v>
      </c>
      <c r="S3890" s="69">
        <v>150</v>
      </c>
      <c r="T3890">
        <v>0</v>
      </c>
      <c r="V3890" s="51">
        <v>0</v>
      </c>
      <c r="W3890" s="51">
        <v>5</v>
      </c>
      <c r="X3890" s="51">
        <v>100</v>
      </c>
    </row>
    <row r="3891" spans="1:24" x14ac:dyDescent="0.2">
      <c r="A3891">
        <v>15244</v>
      </c>
      <c r="B3891" t="s">
        <v>1321</v>
      </c>
      <c r="C3891" t="s">
        <v>1289</v>
      </c>
      <c r="D3891">
        <v>2019</v>
      </c>
      <c r="E3891" t="str">
        <f t="shared" si="60"/>
        <v>152442019</v>
      </c>
      <c r="F3891">
        <v>4150</v>
      </c>
      <c r="G3891" t="str">
        <f>VLOOKUP($A3891,CATMUN!$B$2:$C$1123,2,0)</f>
        <v>Bajo</v>
      </c>
      <c r="H3891" t="str">
        <f>VLOOKUP($A3891,CATMUN!$B$2:$D$1123,3,0)</f>
        <v>Municipios rurales</v>
      </c>
      <c r="I3891">
        <f>VLOOKUP($A3891,CATMUN!$B$2:$G$1123,4,0)</f>
        <v>0</v>
      </c>
      <c r="J3891">
        <f>VLOOKUP($A3891,CATMUN!$B$2:$G$1123,6,0)</f>
        <v>15</v>
      </c>
      <c r="K3891" s="69">
        <v>200</v>
      </c>
      <c r="L3891" s="69">
        <v>480.82776364446357</v>
      </c>
      <c r="M3891" s="271">
        <v>0.1</v>
      </c>
      <c r="N3891" s="69">
        <v>20.326874479829083</v>
      </c>
      <c r="Q3891">
        <v>0</v>
      </c>
      <c r="S3891" s="69">
        <v>150</v>
      </c>
      <c r="T3891">
        <v>0</v>
      </c>
      <c r="V3891" s="51">
        <v>5</v>
      </c>
      <c r="W3891" s="51">
        <v>3</v>
      </c>
      <c r="X3891" s="51">
        <v>23</v>
      </c>
    </row>
    <row r="3892" spans="1:24" x14ac:dyDescent="0.2">
      <c r="A3892">
        <v>15276</v>
      </c>
      <c r="B3892" t="s">
        <v>1324</v>
      </c>
      <c r="C3892" t="s">
        <v>1289</v>
      </c>
      <c r="D3892">
        <v>2019</v>
      </c>
      <c r="E3892" t="str">
        <f t="shared" si="60"/>
        <v>152762019</v>
      </c>
      <c r="F3892">
        <v>3240</v>
      </c>
      <c r="G3892" t="str">
        <f>VLOOKUP($A3892,CATMUN!$B$2:$C$1123,2,0)</f>
        <v>Bajo</v>
      </c>
      <c r="H3892" t="str">
        <f>VLOOKUP($A3892,CATMUN!$B$2:$D$1123,3,0)</f>
        <v>Municipios rurales</v>
      </c>
      <c r="I3892">
        <f>VLOOKUP($A3892,CATMUN!$B$2:$G$1123,4,0)</f>
        <v>0</v>
      </c>
      <c r="J3892">
        <f>VLOOKUP($A3892,CATMUN!$B$2:$G$1123,6,0)</f>
        <v>15</v>
      </c>
      <c r="K3892" s="69">
        <v>51</v>
      </c>
      <c r="L3892" s="69">
        <v>480.82776364446357</v>
      </c>
      <c r="M3892" s="271">
        <v>1.5</v>
      </c>
      <c r="N3892" s="69">
        <v>20.326874479829083</v>
      </c>
      <c r="Q3892">
        <v>0</v>
      </c>
      <c r="S3892" s="69">
        <v>150</v>
      </c>
      <c r="T3892">
        <v>0</v>
      </c>
      <c r="V3892" s="51">
        <v>5</v>
      </c>
      <c r="W3892" s="51">
        <v>2</v>
      </c>
      <c r="X3892" s="51">
        <v>23</v>
      </c>
    </row>
    <row r="3893" spans="1:24" x14ac:dyDescent="0.2">
      <c r="A3893">
        <v>15293</v>
      </c>
      <c r="B3893" t="s">
        <v>1325</v>
      </c>
      <c r="C3893" t="s">
        <v>1289</v>
      </c>
      <c r="D3893">
        <v>2019</v>
      </c>
      <c r="E3893" t="str">
        <f t="shared" si="60"/>
        <v>152932019</v>
      </c>
      <c r="F3893">
        <v>2779</v>
      </c>
      <c r="G3893" t="str">
        <f>VLOOKUP($A3893,CATMUN!$B$2:$C$1123,2,0)</f>
        <v>Medio</v>
      </c>
      <c r="H3893" t="str">
        <f>VLOOKUP($A3893,CATMUN!$B$2:$D$1123,3,0)</f>
        <v>Municipios rurales</v>
      </c>
      <c r="I3893">
        <f>VLOOKUP($A3893,CATMUN!$B$2:$G$1123,4,0)</f>
        <v>0</v>
      </c>
      <c r="J3893">
        <f>VLOOKUP($A3893,CATMUN!$B$2:$G$1123,6,0)</f>
        <v>15</v>
      </c>
      <c r="K3893" s="69">
        <v>155.06399999999999</v>
      </c>
      <c r="L3893" s="69">
        <v>480.82776364446357</v>
      </c>
      <c r="M3893" s="271">
        <v>13.571999999999999</v>
      </c>
      <c r="N3893" s="69">
        <v>20.326874479829083</v>
      </c>
      <c r="Q3893">
        <v>0</v>
      </c>
      <c r="S3893" s="69">
        <v>150</v>
      </c>
      <c r="T3893">
        <v>0</v>
      </c>
      <c r="V3893" s="51">
        <v>5</v>
      </c>
      <c r="W3893" s="51">
        <v>1</v>
      </c>
      <c r="X3893" s="51">
        <v>23</v>
      </c>
    </row>
    <row r="3894" spans="1:24" x14ac:dyDescent="0.2">
      <c r="A3894">
        <v>15296</v>
      </c>
      <c r="B3894" t="s">
        <v>1326</v>
      </c>
      <c r="C3894" t="s">
        <v>1289</v>
      </c>
      <c r="D3894">
        <v>2019</v>
      </c>
      <c r="E3894" t="str">
        <f t="shared" si="60"/>
        <v>152962019</v>
      </c>
      <c r="F3894">
        <v>4845</v>
      </c>
      <c r="G3894" t="str">
        <f>VLOOKUP($A3894,CATMUN!$B$2:$C$1123,2,0)</f>
        <v>Alto</v>
      </c>
      <c r="H3894" t="str">
        <f>VLOOKUP($A3894,CATMUN!$B$2:$D$1123,3,0)</f>
        <v>Municipios rurales</v>
      </c>
      <c r="I3894">
        <f>VLOOKUP($A3894,CATMUN!$B$2:$G$1123,4,0)</f>
        <v>0</v>
      </c>
      <c r="J3894">
        <f>VLOOKUP($A3894,CATMUN!$B$2:$G$1123,6,0)</f>
        <v>15</v>
      </c>
      <c r="K3894" s="69">
        <v>87</v>
      </c>
      <c r="L3894" s="69">
        <v>480.82776364446357</v>
      </c>
      <c r="M3894" s="271">
        <v>0.5</v>
      </c>
      <c r="N3894" s="69">
        <v>20.326874479829083</v>
      </c>
      <c r="Q3894">
        <v>0</v>
      </c>
      <c r="S3894" s="69">
        <v>150</v>
      </c>
      <c r="T3894">
        <v>0</v>
      </c>
      <c r="V3894" s="51">
        <v>5</v>
      </c>
      <c r="W3894" s="51">
        <v>0</v>
      </c>
      <c r="X3894" s="51">
        <v>23</v>
      </c>
    </row>
    <row r="3895" spans="1:24" x14ac:dyDescent="0.2">
      <c r="A3895">
        <v>15317</v>
      </c>
      <c r="B3895" t="s">
        <v>1328</v>
      </c>
      <c r="C3895" t="s">
        <v>1289</v>
      </c>
      <c r="D3895">
        <v>2019</v>
      </c>
      <c r="E3895" t="str">
        <f t="shared" si="60"/>
        <v>153172019</v>
      </c>
      <c r="F3895">
        <v>1843</v>
      </c>
      <c r="G3895" t="str">
        <f>VLOOKUP($A3895,CATMUN!$B$2:$C$1123,2,0)</f>
        <v>Medio</v>
      </c>
      <c r="H3895" t="str">
        <f>VLOOKUP($A3895,CATMUN!$B$2:$D$1123,3,0)</f>
        <v>Municipios rurales</v>
      </c>
      <c r="I3895">
        <f>VLOOKUP($A3895,CATMUN!$B$2:$G$1123,4,0)</f>
        <v>0</v>
      </c>
      <c r="J3895">
        <f>VLOOKUP($A3895,CATMUN!$B$2:$G$1123,6,0)</f>
        <v>15</v>
      </c>
      <c r="K3895" s="69">
        <v>41.2</v>
      </c>
      <c r="L3895" s="69">
        <v>480.82776364446357</v>
      </c>
      <c r="M3895" s="271"/>
      <c r="N3895" s="69">
        <v>20.326874479829083</v>
      </c>
      <c r="Q3895">
        <v>0</v>
      </c>
      <c r="S3895" s="69">
        <v>150</v>
      </c>
      <c r="T3895">
        <v>0</v>
      </c>
      <c r="V3895" s="51">
        <v>5</v>
      </c>
      <c r="W3895" s="51">
        <v>0</v>
      </c>
      <c r="X3895" s="51">
        <v>23</v>
      </c>
    </row>
    <row r="3896" spans="1:24" x14ac:dyDescent="0.2">
      <c r="A3896">
        <v>15325</v>
      </c>
      <c r="B3896" t="s">
        <v>1330</v>
      </c>
      <c r="C3896" t="s">
        <v>1289</v>
      </c>
      <c r="D3896">
        <v>2019</v>
      </c>
      <c r="E3896" t="str">
        <f t="shared" si="60"/>
        <v>153252019</v>
      </c>
      <c r="F3896">
        <v>3387</v>
      </c>
      <c r="G3896" t="str">
        <f>VLOOKUP($A3896,CATMUN!$B$2:$C$1123,2,0)</f>
        <v>Medio</v>
      </c>
      <c r="H3896" t="str">
        <f>VLOOKUP($A3896,CATMUN!$B$2:$D$1123,3,0)</f>
        <v>Municipios rurales</v>
      </c>
      <c r="I3896">
        <f>VLOOKUP($A3896,CATMUN!$B$2:$G$1123,4,0)</f>
        <v>0</v>
      </c>
      <c r="J3896">
        <f>VLOOKUP($A3896,CATMUN!$B$2:$G$1123,6,0)</f>
        <v>15</v>
      </c>
      <c r="K3896" s="69">
        <v>205</v>
      </c>
      <c r="L3896" s="69">
        <v>480.82776364446357</v>
      </c>
      <c r="M3896" s="271">
        <v>1</v>
      </c>
      <c r="N3896" s="69">
        <v>20.326874479829083</v>
      </c>
      <c r="Q3896">
        <v>0</v>
      </c>
      <c r="S3896" s="69">
        <v>150</v>
      </c>
      <c r="T3896">
        <v>0</v>
      </c>
      <c r="V3896" s="51">
        <v>0</v>
      </c>
      <c r="W3896" s="51">
        <v>1</v>
      </c>
      <c r="X3896" s="51">
        <v>100</v>
      </c>
    </row>
    <row r="3897" spans="1:24" x14ac:dyDescent="0.2">
      <c r="A3897">
        <v>15332</v>
      </c>
      <c r="B3897" t="s">
        <v>2306</v>
      </c>
      <c r="C3897" t="s">
        <v>1289</v>
      </c>
      <c r="D3897">
        <v>2019</v>
      </c>
      <c r="E3897" t="str">
        <f t="shared" si="60"/>
        <v>153322019</v>
      </c>
      <c r="F3897">
        <v>4285</v>
      </c>
      <c r="G3897" t="str">
        <f>VLOOKUP($A3897,CATMUN!$B$2:$C$1123,2,0)</f>
        <v>Bajo</v>
      </c>
      <c r="H3897" t="str">
        <f>VLOOKUP($A3897,CATMUN!$B$2:$D$1123,3,0)</f>
        <v>Municipios rurales</v>
      </c>
      <c r="I3897">
        <f>VLOOKUP($A3897,CATMUN!$B$2:$G$1123,4,0)</f>
        <v>0</v>
      </c>
      <c r="J3897">
        <f>VLOOKUP($A3897,CATMUN!$B$2:$G$1123,6,0)</f>
        <v>15</v>
      </c>
      <c r="K3897" s="69">
        <v>95.9</v>
      </c>
      <c r="L3897" s="69">
        <v>480.82776364446357</v>
      </c>
      <c r="M3897" s="271"/>
      <c r="N3897" s="69">
        <v>20.326874479829083</v>
      </c>
      <c r="Q3897">
        <v>0</v>
      </c>
      <c r="S3897" s="69">
        <v>150</v>
      </c>
      <c r="T3897">
        <v>0</v>
      </c>
      <c r="V3897" s="51">
        <v>5</v>
      </c>
      <c r="W3897" s="51">
        <v>0</v>
      </c>
      <c r="X3897" s="51">
        <v>23</v>
      </c>
    </row>
    <row r="3898" spans="1:24" x14ac:dyDescent="0.2">
      <c r="A3898">
        <v>15368</v>
      </c>
      <c r="B3898" t="s">
        <v>1334</v>
      </c>
      <c r="C3898" t="s">
        <v>1289</v>
      </c>
      <c r="D3898">
        <v>2019</v>
      </c>
      <c r="E3898" t="str">
        <f t="shared" si="60"/>
        <v>153682019</v>
      </c>
      <c r="F3898">
        <v>3900</v>
      </c>
      <c r="G3898" t="str">
        <f>VLOOKUP($A3898,CATMUN!$B$2:$C$1123,2,0)</f>
        <v>Alto</v>
      </c>
      <c r="H3898" t="str">
        <f>VLOOKUP($A3898,CATMUN!$B$2:$D$1123,3,0)</f>
        <v>Municipios rurales</v>
      </c>
      <c r="I3898">
        <f>VLOOKUP($A3898,CATMUN!$B$2:$G$1123,4,0)</f>
        <v>0</v>
      </c>
      <c r="J3898">
        <f>VLOOKUP($A3898,CATMUN!$B$2:$G$1123,6,0)</f>
        <v>15</v>
      </c>
      <c r="K3898" s="69">
        <v>25.244727999999999</v>
      </c>
      <c r="L3898" s="69">
        <v>480.82776364446357</v>
      </c>
      <c r="M3898" s="271">
        <v>9.9999999999999995E-7</v>
      </c>
      <c r="N3898" s="69">
        <v>20.326874479829083</v>
      </c>
      <c r="Q3898">
        <v>0</v>
      </c>
      <c r="S3898" s="69">
        <v>150</v>
      </c>
      <c r="T3898">
        <v>0</v>
      </c>
      <c r="V3898" s="51">
        <v>5</v>
      </c>
      <c r="W3898" s="51">
        <v>0</v>
      </c>
      <c r="X3898" s="51">
        <v>23</v>
      </c>
    </row>
    <row r="3899" spans="1:24" x14ac:dyDescent="0.2">
      <c r="A3899">
        <v>15377</v>
      </c>
      <c r="B3899" t="s">
        <v>1335</v>
      </c>
      <c r="C3899" t="s">
        <v>1289</v>
      </c>
      <c r="D3899">
        <v>2019</v>
      </c>
      <c r="E3899" t="str">
        <f t="shared" si="60"/>
        <v>153772019</v>
      </c>
      <c r="F3899">
        <v>3501</v>
      </c>
      <c r="G3899" t="str">
        <f>VLOOKUP($A3899,CATMUN!$B$2:$C$1123,2,0)</f>
        <v>Medio</v>
      </c>
      <c r="H3899" t="str">
        <f>VLOOKUP($A3899,CATMUN!$B$2:$D$1123,3,0)</f>
        <v>Municipios rurales</v>
      </c>
      <c r="I3899">
        <f>VLOOKUP($A3899,CATMUN!$B$2:$G$1123,4,0)</f>
        <v>0</v>
      </c>
      <c r="J3899">
        <f>VLOOKUP($A3899,CATMUN!$B$2:$G$1123,6,0)</f>
        <v>15</v>
      </c>
      <c r="K3899" s="69">
        <v>75</v>
      </c>
      <c r="L3899" s="69">
        <v>480.82776364446357</v>
      </c>
      <c r="M3899" s="271">
        <v>0.45</v>
      </c>
      <c r="N3899" s="69">
        <v>20.326874479829083</v>
      </c>
      <c r="Q3899">
        <v>0</v>
      </c>
      <c r="S3899" s="69">
        <v>150</v>
      </c>
      <c r="T3899">
        <v>0</v>
      </c>
      <c r="V3899" s="51">
        <v>5</v>
      </c>
      <c r="W3899" s="51">
        <v>0</v>
      </c>
      <c r="X3899" s="51">
        <v>23</v>
      </c>
    </row>
    <row r="3900" spans="1:24" x14ac:dyDescent="0.2">
      <c r="A3900">
        <v>15380</v>
      </c>
      <c r="B3900" t="s">
        <v>1336</v>
      </c>
      <c r="C3900" t="s">
        <v>1289</v>
      </c>
      <c r="D3900">
        <v>2019</v>
      </c>
      <c r="E3900" t="str">
        <f t="shared" si="60"/>
        <v>153802019</v>
      </c>
      <c r="F3900">
        <v>2686</v>
      </c>
      <c r="G3900" t="str">
        <f>VLOOKUP($A3900,CATMUN!$B$2:$C$1123,2,0)</f>
        <v>Medio</v>
      </c>
      <c r="H3900" t="str">
        <f>VLOOKUP($A3900,CATMUN!$B$2:$D$1123,3,0)</f>
        <v>Municipios rurales</v>
      </c>
      <c r="I3900">
        <f>VLOOKUP($A3900,CATMUN!$B$2:$G$1123,4,0)</f>
        <v>0</v>
      </c>
      <c r="J3900">
        <f>VLOOKUP($A3900,CATMUN!$B$2:$G$1123,6,0)</f>
        <v>15</v>
      </c>
      <c r="K3900" s="69">
        <v>185</v>
      </c>
      <c r="L3900" s="69">
        <v>480.82776364446357</v>
      </c>
      <c r="M3900" s="271"/>
      <c r="N3900" s="69">
        <v>20.326874479829083</v>
      </c>
      <c r="Q3900">
        <v>0</v>
      </c>
      <c r="S3900" s="69">
        <v>150</v>
      </c>
      <c r="T3900">
        <v>0</v>
      </c>
      <c r="V3900" s="51">
        <v>5</v>
      </c>
      <c r="W3900" s="51">
        <v>1</v>
      </c>
      <c r="X3900" s="51">
        <v>23</v>
      </c>
    </row>
    <row r="3901" spans="1:24" x14ac:dyDescent="0.2">
      <c r="A3901">
        <v>15401</v>
      </c>
      <c r="B3901" t="s">
        <v>1337</v>
      </c>
      <c r="C3901" t="s">
        <v>1289</v>
      </c>
      <c r="D3901">
        <v>2019</v>
      </c>
      <c r="E3901" t="str">
        <f t="shared" si="60"/>
        <v>154012019</v>
      </c>
      <c r="F3901">
        <v>1118</v>
      </c>
      <c r="G3901" t="str">
        <f>VLOOKUP($A3901,CATMUN!$B$2:$C$1123,2,0)</f>
        <v>Bajo</v>
      </c>
      <c r="H3901" t="str">
        <f>VLOOKUP($A3901,CATMUN!$B$2:$D$1123,3,0)</f>
        <v>Municipios rurales</v>
      </c>
      <c r="I3901">
        <f>VLOOKUP($A3901,CATMUN!$B$2:$G$1123,4,0)</f>
        <v>0</v>
      </c>
      <c r="J3901">
        <f>VLOOKUP($A3901,CATMUN!$B$2:$G$1123,6,0)</f>
        <v>15</v>
      </c>
      <c r="K3901" s="69">
        <v>7</v>
      </c>
      <c r="L3901" s="69">
        <v>480.82776364446357</v>
      </c>
      <c r="M3901" s="271">
        <v>0.01</v>
      </c>
      <c r="N3901" s="69">
        <v>20.326874479829083</v>
      </c>
      <c r="Q3901">
        <v>0</v>
      </c>
      <c r="S3901" s="69">
        <v>150</v>
      </c>
      <c r="T3901">
        <v>0</v>
      </c>
      <c r="V3901" s="51">
        <v>5</v>
      </c>
      <c r="W3901" s="51">
        <v>0</v>
      </c>
      <c r="X3901" s="51">
        <v>23</v>
      </c>
    </row>
    <row r="3902" spans="1:24" x14ac:dyDescent="0.2">
      <c r="A3902">
        <v>15403</v>
      </c>
      <c r="B3902" t="s">
        <v>1338</v>
      </c>
      <c r="C3902" t="s">
        <v>1289</v>
      </c>
      <c r="D3902">
        <v>2019</v>
      </c>
      <c r="E3902" t="str">
        <f t="shared" si="60"/>
        <v>154032019</v>
      </c>
      <c r="F3902">
        <v>2831</v>
      </c>
      <c r="G3902" t="str">
        <f>VLOOKUP($A3902,CATMUN!$B$2:$C$1123,2,0)</f>
        <v>Medio</v>
      </c>
      <c r="H3902" t="str">
        <f>VLOOKUP($A3902,CATMUN!$B$2:$D$1123,3,0)</f>
        <v>Municipios rurales</v>
      </c>
      <c r="I3902">
        <f>VLOOKUP($A3902,CATMUN!$B$2:$G$1123,4,0)</f>
        <v>0</v>
      </c>
      <c r="J3902">
        <f>VLOOKUP($A3902,CATMUN!$B$2:$G$1123,6,0)</f>
        <v>15</v>
      </c>
      <c r="K3902" s="69">
        <v>68</v>
      </c>
      <c r="L3902" s="69">
        <v>480.82776364446357</v>
      </c>
      <c r="M3902" s="271">
        <v>0.5</v>
      </c>
      <c r="N3902" s="69">
        <v>20.326874479829083</v>
      </c>
      <c r="Q3902">
        <v>0</v>
      </c>
      <c r="S3902" s="69">
        <v>150</v>
      </c>
      <c r="T3902">
        <v>0</v>
      </c>
      <c r="V3902" s="51">
        <v>5</v>
      </c>
      <c r="W3902" s="51">
        <v>0</v>
      </c>
      <c r="X3902" s="51">
        <v>23</v>
      </c>
    </row>
    <row r="3903" spans="1:24" x14ac:dyDescent="0.2">
      <c r="A3903">
        <v>15425</v>
      </c>
      <c r="B3903" t="s">
        <v>1340</v>
      </c>
      <c r="C3903" t="s">
        <v>1289</v>
      </c>
      <c r="D3903">
        <v>2019</v>
      </c>
      <c r="E3903" t="str">
        <f t="shared" si="60"/>
        <v>154252019</v>
      </c>
      <c r="F3903">
        <v>5027</v>
      </c>
      <c r="G3903" t="str">
        <f>VLOOKUP($A3903,CATMUN!$B$2:$C$1123,2,0)</f>
        <v>Alto</v>
      </c>
      <c r="H3903" t="str">
        <f>VLOOKUP($A3903,CATMUN!$B$2:$D$1123,3,0)</f>
        <v>Municipios rurales</v>
      </c>
      <c r="I3903">
        <f>VLOOKUP($A3903,CATMUN!$B$2:$G$1123,4,0)</f>
        <v>0</v>
      </c>
      <c r="J3903">
        <f>VLOOKUP($A3903,CATMUN!$B$2:$G$1123,6,0)</f>
        <v>15</v>
      </c>
      <c r="K3903" s="69">
        <v>95</v>
      </c>
      <c r="L3903" s="69">
        <v>480.82776364446357</v>
      </c>
      <c r="M3903" s="271">
        <v>2</v>
      </c>
      <c r="N3903" s="69">
        <v>20.326874479829083</v>
      </c>
      <c r="Q3903">
        <v>0</v>
      </c>
      <c r="S3903" s="69">
        <v>150</v>
      </c>
      <c r="T3903">
        <v>0</v>
      </c>
      <c r="V3903" s="51">
        <v>5</v>
      </c>
      <c r="W3903" s="51">
        <v>28</v>
      </c>
      <c r="X3903" s="51">
        <v>23</v>
      </c>
    </row>
    <row r="3904" spans="1:24" x14ac:dyDescent="0.2">
      <c r="A3904">
        <v>15442</v>
      </c>
      <c r="B3904" t="s">
        <v>1341</v>
      </c>
      <c r="C3904" t="s">
        <v>1289</v>
      </c>
      <c r="D3904">
        <v>2019</v>
      </c>
      <c r="E3904" t="str">
        <f t="shared" si="60"/>
        <v>154422019</v>
      </c>
      <c r="F3904">
        <v>5697</v>
      </c>
      <c r="G3904" t="str">
        <f>VLOOKUP($A3904,CATMUN!$B$2:$C$1123,2,0)</f>
        <v>Medio</v>
      </c>
      <c r="H3904" t="str">
        <f>VLOOKUP($A3904,CATMUN!$B$2:$D$1123,3,0)</f>
        <v>Municipios rurales</v>
      </c>
      <c r="I3904">
        <f>VLOOKUP($A3904,CATMUN!$B$2:$G$1123,4,0)</f>
        <v>0</v>
      </c>
      <c r="J3904">
        <f>VLOOKUP($A3904,CATMUN!$B$2:$G$1123,6,0)</f>
        <v>15</v>
      </c>
      <c r="K3904" s="69">
        <v>107</v>
      </c>
      <c r="L3904" s="69">
        <v>480.82776364446357</v>
      </c>
      <c r="M3904" s="271">
        <v>1</v>
      </c>
      <c r="N3904" s="69">
        <v>20.326874479829083</v>
      </c>
      <c r="Q3904">
        <v>0</v>
      </c>
      <c r="S3904" s="69">
        <v>150</v>
      </c>
      <c r="T3904">
        <v>0</v>
      </c>
      <c r="V3904" s="51">
        <v>0</v>
      </c>
      <c r="W3904" s="51">
        <v>0</v>
      </c>
      <c r="X3904" s="51">
        <v>100</v>
      </c>
    </row>
    <row r="3905" spans="1:24" x14ac:dyDescent="0.2">
      <c r="A3905">
        <v>15455</v>
      </c>
      <c r="B3905" t="s">
        <v>1342</v>
      </c>
      <c r="C3905" t="s">
        <v>1289</v>
      </c>
      <c r="D3905">
        <v>2019</v>
      </c>
      <c r="E3905" t="str">
        <f t="shared" si="60"/>
        <v>154552019</v>
      </c>
      <c r="F3905">
        <v>8937</v>
      </c>
      <c r="G3905" t="str">
        <f>VLOOKUP($A3905,CATMUN!$B$2:$C$1123,2,0)</f>
        <v>Alto</v>
      </c>
      <c r="H3905" t="str">
        <f>VLOOKUP($A3905,CATMUN!$B$2:$D$1123,3,0)</f>
        <v>Municipios rurales</v>
      </c>
      <c r="I3905">
        <f>VLOOKUP($A3905,CATMUN!$B$2:$G$1123,4,0)</f>
        <v>0</v>
      </c>
      <c r="J3905">
        <f>VLOOKUP($A3905,CATMUN!$B$2:$G$1123,6,0)</f>
        <v>15</v>
      </c>
      <c r="K3905" s="69">
        <v>359.7</v>
      </c>
      <c r="L3905" s="69">
        <v>480.82776364446357</v>
      </c>
      <c r="M3905" s="271">
        <v>19.8</v>
      </c>
      <c r="N3905" s="69">
        <v>20.326874479829083</v>
      </c>
      <c r="Q3905">
        <v>0</v>
      </c>
      <c r="S3905" s="69">
        <v>150</v>
      </c>
      <c r="T3905">
        <v>0</v>
      </c>
      <c r="U3905">
        <v>0.51500000000000001</v>
      </c>
      <c r="V3905" s="51">
        <v>5</v>
      </c>
      <c r="W3905" s="51">
        <v>6</v>
      </c>
      <c r="X3905" s="51">
        <v>23</v>
      </c>
    </row>
    <row r="3906" spans="1:24" x14ac:dyDescent="0.2">
      <c r="A3906">
        <v>15464</v>
      </c>
      <c r="B3906" t="s">
        <v>1343</v>
      </c>
      <c r="C3906" t="s">
        <v>1289</v>
      </c>
      <c r="D3906">
        <v>2019</v>
      </c>
      <c r="E3906" t="str">
        <f t="shared" ref="E3906:E3969" si="61">A3906&amp;D3906</f>
        <v>154642019</v>
      </c>
      <c r="F3906">
        <v>4620</v>
      </c>
      <c r="G3906" t="str">
        <f>VLOOKUP($A3906,CATMUN!$B$2:$C$1123,2,0)</f>
        <v>Bajo</v>
      </c>
      <c r="H3906" t="str">
        <f>VLOOKUP($A3906,CATMUN!$B$2:$D$1123,3,0)</f>
        <v>Municipios rurales</v>
      </c>
      <c r="I3906">
        <f>VLOOKUP($A3906,CATMUN!$B$2:$G$1123,4,0)</f>
        <v>0</v>
      </c>
      <c r="J3906">
        <f>VLOOKUP($A3906,CATMUN!$B$2:$G$1123,6,0)</f>
        <v>15</v>
      </c>
      <c r="K3906" s="69">
        <v>70</v>
      </c>
      <c r="L3906" s="69">
        <v>480.82776364446357</v>
      </c>
      <c r="M3906" s="271">
        <v>0.10100000000000001</v>
      </c>
      <c r="N3906" s="69">
        <v>20.326874479829083</v>
      </c>
      <c r="Q3906">
        <v>0</v>
      </c>
      <c r="S3906" s="69">
        <v>150</v>
      </c>
      <c r="T3906">
        <v>0</v>
      </c>
      <c r="V3906" s="51">
        <v>5</v>
      </c>
      <c r="W3906" s="51">
        <v>0</v>
      </c>
      <c r="X3906" s="51">
        <v>23</v>
      </c>
    </row>
    <row r="3907" spans="1:24" x14ac:dyDescent="0.2">
      <c r="A3907">
        <v>15507</v>
      </c>
      <c r="B3907" t="s">
        <v>1351</v>
      </c>
      <c r="C3907" t="s">
        <v>1289</v>
      </c>
      <c r="D3907">
        <v>2019</v>
      </c>
      <c r="E3907" t="str">
        <f t="shared" si="61"/>
        <v>155072019</v>
      </c>
      <c r="F3907">
        <v>8002</v>
      </c>
      <c r="G3907" t="str">
        <f>VLOOKUP($A3907,CATMUN!$B$2:$C$1123,2,0)</f>
        <v>Bajo</v>
      </c>
      <c r="H3907" t="str">
        <f>VLOOKUP($A3907,CATMUN!$B$2:$D$1123,3,0)</f>
        <v>Municipios rurales</v>
      </c>
      <c r="I3907">
        <f>VLOOKUP($A3907,CATMUN!$B$2:$G$1123,4,0)</f>
        <v>0</v>
      </c>
      <c r="J3907">
        <f>VLOOKUP($A3907,CATMUN!$B$2:$G$1123,6,0)</f>
        <v>15</v>
      </c>
      <c r="K3907" s="69">
        <v>105</v>
      </c>
      <c r="L3907" s="69">
        <v>480.82776364446357</v>
      </c>
      <c r="M3907" s="271">
        <v>0.05</v>
      </c>
      <c r="N3907" s="69">
        <v>20.326874479829083</v>
      </c>
      <c r="Q3907">
        <v>0</v>
      </c>
      <c r="S3907" s="69">
        <v>150</v>
      </c>
      <c r="T3907">
        <v>0</v>
      </c>
      <c r="V3907" s="51">
        <v>5</v>
      </c>
      <c r="W3907" s="51">
        <v>92</v>
      </c>
      <c r="X3907" s="51">
        <v>23</v>
      </c>
    </row>
    <row r="3908" spans="1:24" x14ac:dyDescent="0.2">
      <c r="A3908">
        <v>15511</v>
      </c>
      <c r="B3908" t="s">
        <v>1352</v>
      </c>
      <c r="C3908" t="s">
        <v>1289</v>
      </c>
      <c r="D3908">
        <v>2019</v>
      </c>
      <c r="E3908" t="str">
        <f t="shared" si="61"/>
        <v>155112019</v>
      </c>
      <c r="F3908">
        <v>2447</v>
      </c>
      <c r="G3908" t="str">
        <f>VLOOKUP($A3908,CATMUN!$B$2:$C$1123,2,0)</f>
        <v>Medio</v>
      </c>
      <c r="H3908" t="str">
        <f>VLOOKUP($A3908,CATMUN!$B$2:$D$1123,3,0)</f>
        <v>Municipios rurales</v>
      </c>
      <c r="I3908">
        <f>VLOOKUP($A3908,CATMUN!$B$2:$G$1123,4,0)</f>
        <v>0</v>
      </c>
      <c r="J3908">
        <f>VLOOKUP($A3908,CATMUN!$B$2:$G$1123,6,0)</f>
        <v>15</v>
      </c>
      <c r="K3908" s="69">
        <v>122.932468</v>
      </c>
      <c r="L3908" s="69">
        <v>480.82776364446357</v>
      </c>
      <c r="M3908" s="271">
        <v>1</v>
      </c>
      <c r="N3908" s="69">
        <v>20.326874479829083</v>
      </c>
      <c r="Q3908">
        <v>0</v>
      </c>
      <c r="S3908" s="69">
        <v>150</v>
      </c>
      <c r="T3908">
        <v>0</v>
      </c>
      <c r="V3908" s="51">
        <v>5</v>
      </c>
      <c r="W3908" s="51">
        <v>0</v>
      </c>
      <c r="X3908" s="51">
        <v>23</v>
      </c>
    </row>
    <row r="3909" spans="1:24" x14ac:dyDescent="0.2">
      <c r="A3909">
        <v>15514</v>
      </c>
      <c r="B3909" t="s">
        <v>1353</v>
      </c>
      <c r="C3909" t="s">
        <v>1289</v>
      </c>
      <c r="D3909">
        <v>2019</v>
      </c>
      <c r="E3909" t="str">
        <f t="shared" si="61"/>
        <v>155142019</v>
      </c>
      <c r="F3909">
        <v>3256</v>
      </c>
      <c r="G3909" t="str">
        <f>VLOOKUP($A3909,CATMUN!$B$2:$C$1123,2,0)</f>
        <v>Medio</v>
      </c>
      <c r="H3909" t="str">
        <f>VLOOKUP($A3909,CATMUN!$B$2:$D$1123,3,0)</f>
        <v>Municipios rurales</v>
      </c>
      <c r="I3909">
        <f>VLOOKUP($A3909,CATMUN!$B$2:$G$1123,4,0)</f>
        <v>0</v>
      </c>
      <c r="J3909">
        <f>VLOOKUP($A3909,CATMUN!$B$2:$G$1123,6,0)</f>
        <v>15</v>
      </c>
      <c r="K3909" s="69">
        <v>115.085442</v>
      </c>
      <c r="L3909" s="69">
        <v>480.82776364446357</v>
      </c>
      <c r="M3909" s="271"/>
      <c r="N3909" s="69">
        <v>20.326874479829083</v>
      </c>
      <c r="Q3909">
        <v>0</v>
      </c>
      <c r="S3909" s="69">
        <v>150</v>
      </c>
      <c r="T3909">
        <v>0</v>
      </c>
      <c r="V3909" s="51">
        <v>5</v>
      </c>
      <c r="W3909" s="51">
        <v>114</v>
      </c>
      <c r="X3909" s="51">
        <v>23</v>
      </c>
    </row>
    <row r="3910" spans="1:24" x14ac:dyDescent="0.2">
      <c r="A3910">
        <v>15518</v>
      </c>
      <c r="B3910" t="s">
        <v>1355</v>
      </c>
      <c r="C3910" t="s">
        <v>1289</v>
      </c>
      <c r="D3910">
        <v>2019</v>
      </c>
      <c r="E3910" t="str">
        <f t="shared" si="61"/>
        <v>155182019</v>
      </c>
      <c r="F3910">
        <v>2400</v>
      </c>
      <c r="G3910" t="str">
        <f>VLOOKUP($A3910,CATMUN!$B$2:$C$1123,2,0)</f>
        <v>Medio</v>
      </c>
      <c r="H3910" t="str">
        <f>VLOOKUP($A3910,CATMUN!$B$2:$D$1123,3,0)</f>
        <v>Municipios rurales</v>
      </c>
      <c r="I3910">
        <f>VLOOKUP($A3910,CATMUN!$B$2:$G$1123,4,0)</f>
        <v>0</v>
      </c>
      <c r="J3910">
        <f>VLOOKUP($A3910,CATMUN!$B$2:$G$1123,6,0)</f>
        <v>15</v>
      </c>
      <c r="K3910" s="69">
        <v>25</v>
      </c>
      <c r="L3910" s="69">
        <v>480.82776364446357</v>
      </c>
      <c r="M3910" s="271"/>
      <c r="N3910" s="69">
        <v>20.326874479829083</v>
      </c>
      <c r="Q3910">
        <v>0</v>
      </c>
      <c r="S3910" s="69">
        <v>150</v>
      </c>
      <c r="T3910">
        <v>0</v>
      </c>
      <c r="V3910" s="51">
        <v>5</v>
      </c>
      <c r="W3910" s="51">
        <v>6</v>
      </c>
      <c r="X3910" s="51">
        <v>23</v>
      </c>
    </row>
    <row r="3911" spans="1:24" x14ac:dyDescent="0.2">
      <c r="A3911">
        <v>15522</v>
      </c>
      <c r="B3911" t="s">
        <v>1356</v>
      </c>
      <c r="C3911" t="s">
        <v>1289</v>
      </c>
      <c r="D3911">
        <v>2019</v>
      </c>
      <c r="E3911" t="str">
        <f t="shared" si="61"/>
        <v>155222019</v>
      </c>
      <c r="F3911">
        <v>1702</v>
      </c>
      <c r="G3911" t="str">
        <f>VLOOKUP($A3911,CATMUN!$B$2:$C$1123,2,0)</f>
        <v>Medio</v>
      </c>
      <c r="H3911" t="str">
        <f>VLOOKUP($A3911,CATMUN!$B$2:$D$1123,3,0)</f>
        <v>Municipios rurales</v>
      </c>
      <c r="I3911">
        <f>VLOOKUP($A3911,CATMUN!$B$2:$G$1123,4,0)</f>
        <v>0</v>
      </c>
      <c r="J3911">
        <f>VLOOKUP($A3911,CATMUN!$B$2:$G$1123,6,0)</f>
        <v>15</v>
      </c>
      <c r="K3911" s="69">
        <v>46</v>
      </c>
      <c r="L3911" s="69">
        <v>480.82776364446357</v>
      </c>
      <c r="M3911" s="271">
        <v>1</v>
      </c>
      <c r="N3911" s="69">
        <v>20.326874479829083</v>
      </c>
      <c r="Q3911">
        <v>0</v>
      </c>
      <c r="S3911" s="69">
        <v>150</v>
      </c>
      <c r="T3911">
        <v>0</v>
      </c>
      <c r="V3911" s="51">
        <v>5</v>
      </c>
      <c r="W3911" s="51" t="e">
        <v>#N/A</v>
      </c>
      <c r="X3911" s="51" t="e">
        <v>#N/A</v>
      </c>
    </row>
    <row r="3912" spans="1:24" x14ac:dyDescent="0.2">
      <c r="A3912">
        <v>15531</v>
      </c>
      <c r="B3912" t="s">
        <v>1357</v>
      </c>
      <c r="C3912" t="s">
        <v>1289</v>
      </c>
      <c r="D3912">
        <v>2019</v>
      </c>
      <c r="E3912" t="str">
        <f t="shared" si="61"/>
        <v>155312019</v>
      </c>
      <c r="F3912">
        <v>7198</v>
      </c>
      <c r="G3912" t="str">
        <f>VLOOKUP($A3912,CATMUN!$B$2:$C$1123,2,0)</f>
        <v>Bajo</v>
      </c>
      <c r="H3912" t="str">
        <f>VLOOKUP($A3912,CATMUN!$B$2:$D$1123,3,0)</f>
        <v>Municipios rurales</v>
      </c>
      <c r="I3912">
        <f>VLOOKUP($A3912,CATMUN!$B$2:$G$1123,4,0)</f>
        <v>0</v>
      </c>
      <c r="J3912">
        <f>VLOOKUP($A3912,CATMUN!$B$2:$G$1123,6,0)</f>
        <v>15</v>
      </c>
      <c r="K3912" s="69">
        <v>277</v>
      </c>
      <c r="L3912" s="69">
        <v>480.82776364446357</v>
      </c>
      <c r="M3912" s="271">
        <v>3.6</v>
      </c>
      <c r="N3912" s="69">
        <v>20.326874479829083</v>
      </c>
      <c r="Q3912">
        <v>0</v>
      </c>
      <c r="S3912" s="69">
        <v>150</v>
      </c>
      <c r="T3912">
        <v>0</v>
      </c>
      <c r="V3912" s="51">
        <v>0</v>
      </c>
      <c r="W3912" s="51">
        <v>4</v>
      </c>
      <c r="X3912" s="51">
        <v>100</v>
      </c>
    </row>
    <row r="3913" spans="1:24" x14ac:dyDescent="0.2">
      <c r="A3913">
        <v>15533</v>
      </c>
      <c r="B3913" t="s">
        <v>1358</v>
      </c>
      <c r="C3913" t="s">
        <v>1289</v>
      </c>
      <c r="D3913">
        <v>2019</v>
      </c>
      <c r="E3913" t="str">
        <f t="shared" si="61"/>
        <v>155332019</v>
      </c>
      <c r="F3913">
        <v>2616</v>
      </c>
      <c r="G3913" t="str">
        <f>VLOOKUP($A3913,CATMUN!$B$2:$C$1123,2,0)</f>
        <v>Bajo</v>
      </c>
      <c r="H3913" t="str">
        <f>VLOOKUP($A3913,CATMUN!$B$2:$D$1123,3,0)</f>
        <v>Municipios rurales</v>
      </c>
      <c r="I3913">
        <f>VLOOKUP($A3913,CATMUN!$B$2:$G$1123,4,0)</f>
        <v>0</v>
      </c>
      <c r="J3913">
        <f>VLOOKUP($A3913,CATMUN!$B$2:$G$1123,6,0)</f>
        <v>15</v>
      </c>
      <c r="K3913" s="69">
        <v>11.8</v>
      </c>
      <c r="L3913" s="69">
        <v>480.82776364446357</v>
      </c>
      <c r="M3913" s="271">
        <v>1E-3</v>
      </c>
      <c r="N3913" s="69">
        <v>20.326874479829083</v>
      </c>
      <c r="Q3913">
        <v>0</v>
      </c>
      <c r="S3913" s="69">
        <v>150</v>
      </c>
      <c r="T3913">
        <v>0</v>
      </c>
      <c r="V3913" s="51">
        <v>5</v>
      </c>
      <c r="W3913" s="51">
        <v>0</v>
      </c>
      <c r="X3913" s="51">
        <v>23</v>
      </c>
    </row>
    <row r="3914" spans="1:24" x14ac:dyDescent="0.2">
      <c r="A3914">
        <v>15537</v>
      </c>
      <c r="B3914" t="s">
        <v>1359</v>
      </c>
      <c r="C3914" t="s">
        <v>1289</v>
      </c>
      <c r="D3914">
        <v>2019</v>
      </c>
      <c r="E3914" t="str">
        <f t="shared" si="61"/>
        <v>155372019</v>
      </c>
      <c r="F3914">
        <v>4228</v>
      </c>
      <c r="G3914" t="str">
        <f>VLOOKUP($A3914,CATMUN!$B$2:$C$1123,2,0)</f>
        <v>Medio</v>
      </c>
      <c r="H3914" t="str">
        <f>VLOOKUP($A3914,CATMUN!$B$2:$D$1123,3,0)</f>
        <v>Municipios rurales</v>
      </c>
      <c r="I3914">
        <f>VLOOKUP($A3914,CATMUN!$B$2:$G$1123,4,0)</f>
        <v>0</v>
      </c>
      <c r="J3914">
        <f>VLOOKUP($A3914,CATMUN!$B$2:$G$1123,6,0)</f>
        <v>15</v>
      </c>
      <c r="K3914" s="69">
        <v>187.8501</v>
      </c>
      <c r="L3914" s="69">
        <v>480.82776364446357</v>
      </c>
      <c r="M3914" s="271">
        <v>0.05</v>
      </c>
      <c r="N3914" s="69">
        <v>20.326874479829083</v>
      </c>
      <c r="Q3914">
        <v>0</v>
      </c>
      <c r="S3914" s="69">
        <v>150</v>
      </c>
      <c r="T3914">
        <v>0</v>
      </c>
      <c r="V3914" s="51">
        <v>5</v>
      </c>
      <c r="W3914" s="51">
        <v>8</v>
      </c>
      <c r="X3914" s="51">
        <v>23</v>
      </c>
    </row>
    <row r="3915" spans="1:24" x14ac:dyDescent="0.2">
      <c r="A3915">
        <v>15542</v>
      </c>
      <c r="B3915" t="s">
        <v>1360</v>
      </c>
      <c r="C3915" t="s">
        <v>1289</v>
      </c>
      <c r="D3915">
        <v>2019</v>
      </c>
      <c r="E3915" t="str">
        <f t="shared" si="61"/>
        <v>155422019</v>
      </c>
      <c r="F3915">
        <v>6765</v>
      </c>
      <c r="G3915" t="str">
        <f>VLOOKUP($A3915,CATMUN!$B$2:$C$1123,2,0)</f>
        <v>Alto</v>
      </c>
      <c r="H3915" t="str">
        <f>VLOOKUP($A3915,CATMUN!$B$2:$D$1123,3,0)</f>
        <v>Municipios rurales</v>
      </c>
      <c r="I3915">
        <f>VLOOKUP($A3915,CATMUN!$B$2:$G$1123,4,0)</f>
        <v>0</v>
      </c>
      <c r="J3915">
        <f>VLOOKUP($A3915,CATMUN!$B$2:$G$1123,6,0)</f>
        <v>15</v>
      </c>
      <c r="K3915" s="69">
        <v>200</v>
      </c>
      <c r="L3915" s="69">
        <v>480.82776364446357</v>
      </c>
      <c r="M3915" s="271">
        <v>14</v>
      </c>
      <c r="N3915" s="69">
        <v>20.326874479829083</v>
      </c>
      <c r="Q3915">
        <v>0</v>
      </c>
      <c r="S3915" s="69">
        <v>150</v>
      </c>
      <c r="T3915">
        <v>0</v>
      </c>
      <c r="U3915">
        <v>1.708</v>
      </c>
      <c r="V3915" s="51">
        <v>5</v>
      </c>
      <c r="W3915" s="51">
        <v>3</v>
      </c>
      <c r="X3915" s="51">
        <v>23</v>
      </c>
    </row>
    <row r="3916" spans="1:24" x14ac:dyDescent="0.2">
      <c r="A3916">
        <v>15550</v>
      </c>
      <c r="B3916" t="s">
        <v>1361</v>
      </c>
      <c r="C3916" t="s">
        <v>1289</v>
      </c>
      <c r="D3916">
        <v>2019</v>
      </c>
      <c r="E3916" t="str">
        <f t="shared" si="61"/>
        <v>155502019</v>
      </c>
      <c r="F3916">
        <v>1779</v>
      </c>
      <c r="G3916" t="str">
        <f>VLOOKUP($A3916,CATMUN!$B$2:$C$1123,2,0)</f>
        <v>Medio</v>
      </c>
      <c r="H3916" t="str">
        <f>VLOOKUP($A3916,CATMUN!$B$2:$D$1123,3,0)</f>
        <v>Municipios rurales</v>
      </c>
      <c r="I3916">
        <f>VLOOKUP($A3916,CATMUN!$B$2:$G$1123,4,0)</f>
        <v>0</v>
      </c>
      <c r="J3916">
        <f>VLOOKUP($A3916,CATMUN!$B$2:$G$1123,6,0)</f>
        <v>15</v>
      </c>
      <c r="K3916" s="69">
        <v>4</v>
      </c>
      <c r="L3916" s="69">
        <v>480.82776364446357</v>
      </c>
      <c r="M3916" s="271">
        <v>1E-3</v>
      </c>
      <c r="N3916" s="69">
        <v>20.326874479829083</v>
      </c>
      <c r="S3916" s="69">
        <v>150</v>
      </c>
      <c r="T3916">
        <v>0</v>
      </c>
      <c r="V3916" s="51">
        <v>5</v>
      </c>
      <c r="W3916" s="51">
        <v>0</v>
      </c>
      <c r="X3916" s="51">
        <v>23</v>
      </c>
    </row>
    <row r="3917" spans="1:24" x14ac:dyDescent="0.2">
      <c r="A3917">
        <v>15580</v>
      </c>
      <c r="B3917" t="s">
        <v>1363</v>
      </c>
      <c r="C3917" t="s">
        <v>1289</v>
      </c>
      <c r="D3917">
        <v>2019</v>
      </c>
      <c r="E3917" t="str">
        <f t="shared" si="61"/>
        <v>155802019</v>
      </c>
      <c r="F3917">
        <v>4939</v>
      </c>
      <c r="G3917" t="str">
        <f>VLOOKUP($A3917,CATMUN!$B$2:$C$1123,2,0)</f>
        <v>Bajo</v>
      </c>
      <c r="H3917" t="str">
        <f>VLOOKUP($A3917,CATMUN!$B$2:$D$1123,3,0)</f>
        <v>Municipios rurales</v>
      </c>
      <c r="I3917">
        <f>VLOOKUP($A3917,CATMUN!$B$2:$G$1123,4,0)</f>
        <v>0</v>
      </c>
      <c r="J3917">
        <f>VLOOKUP($A3917,CATMUN!$B$2:$G$1123,6,0)</f>
        <v>15</v>
      </c>
      <c r="K3917" s="69">
        <v>40</v>
      </c>
      <c r="L3917" s="69">
        <v>480.82776364446357</v>
      </c>
      <c r="M3917" s="271">
        <v>0.3</v>
      </c>
      <c r="N3917" s="69">
        <v>20.326874479829083</v>
      </c>
      <c r="Q3917">
        <v>0</v>
      </c>
      <c r="S3917" s="69">
        <v>150</v>
      </c>
      <c r="T3917">
        <v>0</v>
      </c>
      <c r="V3917" s="51">
        <v>1</v>
      </c>
      <c r="W3917" s="51">
        <v>0</v>
      </c>
      <c r="X3917" s="51">
        <v>19</v>
      </c>
    </row>
    <row r="3918" spans="1:24" x14ac:dyDescent="0.2">
      <c r="A3918">
        <v>15600</v>
      </c>
      <c r="B3918" t="s">
        <v>1365</v>
      </c>
      <c r="C3918" t="s">
        <v>1289</v>
      </c>
      <c r="D3918">
        <v>2019</v>
      </c>
      <c r="E3918" t="str">
        <f t="shared" si="61"/>
        <v>156002019</v>
      </c>
      <c r="F3918">
        <v>7958</v>
      </c>
      <c r="G3918" t="str">
        <f>VLOOKUP($A3918,CATMUN!$B$2:$C$1123,2,0)</f>
        <v>Medio</v>
      </c>
      <c r="H3918" t="str">
        <f>VLOOKUP($A3918,CATMUN!$B$2:$D$1123,3,0)</f>
        <v>Municipios rurales</v>
      </c>
      <c r="I3918">
        <f>VLOOKUP($A3918,CATMUN!$B$2:$G$1123,4,0)</f>
        <v>0</v>
      </c>
      <c r="J3918">
        <f>VLOOKUP($A3918,CATMUN!$B$2:$G$1123,6,0)</f>
        <v>15</v>
      </c>
      <c r="K3918" s="69">
        <v>297.225166</v>
      </c>
      <c r="L3918" s="69">
        <v>480.82776364446357</v>
      </c>
      <c r="M3918" s="271">
        <v>24</v>
      </c>
      <c r="N3918" s="69">
        <v>20.326874479829083</v>
      </c>
      <c r="Q3918">
        <v>0</v>
      </c>
      <c r="S3918" s="69">
        <v>150</v>
      </c>
      <c r="T3918">
        <v>0</v>
      </c>
      <c r="V3918" s="51">
        <v>5</v>
      </c>
      <c r="W3918" s="51">
        <v>1</v>
      </c>
      <c r="X3918" s="51">
        <v>23</v>
      </c>
    </row>
    <row r="3919" spans="1:24" x14ac:dyDescent="0.2">
      <c r="A3919">
        <v>15621</v>
      </c>
      <c r="B3919" t="s">
        <v>1366</v>
      </c>
      <c r="C3919" t="s">
        <v>1289</v>
      </c>
      <c r="D3919">
        <v>2019</v>
      </c>
      <c r="E3919" t="str">
        <f t="shared" si="61"/>
        <v>156212019</v>
      </c>
      <c r="F3919">
        <v>2384</v>
      </c>
      <c r="G3919" t="str">
        <f>VLOOKUP($A3919,CATMUN!$B$2:$C$1123,2,0)</f>
        <v>Bajo</v>
      </c>
      <c r="H3919" t="str">
        <f>VLOOKUP($A3919,CATMUN!$B$2:$D$1123,3,0)</f>
        <v>Municipios rurales</v>
      </c>
      <c r="I3919">
        <f>VLOOKUP($A3919,CATMUN!$B$2:$G$1123,4,0)</f>
        <v>0</v>
      </c>
      <c r="J3919">
        <f>VLOOKUP($A3919,CATMUN!$B$2:$G$1123,6,0)</f>
        <v>15</v>
      </c>
      <c r="K3919" s="69">
        <v>100</v>
      </c>
      <c r="L3919" s="69">
        <v>480.82776364446357</v>
      </c>
      <c r="M3919" s="271">
        <v>1E-3</v>
      </c>
      <c r="N3919" s="69">
        <v>20.326874479829083</v>
      </c>
      <c r="Q3919">
        <v>0</v>
      </c>
      <c r="S3919" s="69">
        <v>150</v>
      </c>
      <c r="T3919">
        <v>0</v>
      </c>
      <c r="V3919" s="51">
        <v>5</v>
      </c>
      <c r="W3919" s="51">
        <v>0</v>
      </c>
      <c r="X3919" s="51">
        <v>23</v>
      </c>
    </row>
    <row r="3920" spans="1:24" x14ac:dyDescent="0.2">
      <c r="A3920">
        <v>15632</v>
      </c>
      <c r="B3920" t="s">
        <v>1367</v>
      </c>
      <c r="C3920" t="s">
        <v>1289</v>
      </c>
      <c r="D3920">
        <v>2019</v>
      </c>
      <c r="E3920" t="str">
        <f t="shared" si="61"/>
        <v>156322019</v>
      </c>
      <c r="F3920">
        <v>13728</v>
      </c>
      <c r="G3920" t="str">
        <f>VLOOKUP($A3920,CATMUN!$B$2:$C$1123,2,0)</f>
        <v>Medio</v>
      </c>
      <c r="H3920" t="str">
        <f>VLOOKUP($A3920,CATMUN!$B$2:$D$1123,3,0)</f>
        <v>Municipios rurales</v>
      </c>
      <c r="I3920">
        <f>VLOOKUP($A3920,CATMUN!$B$2:$G$1123,4,0)</f>
        <v>0</v>
      </c>
      <c r="J3920">
        <f>VLOOKUP($A3920,CATMUN!$B$2:$G$1123,6,0)</f>
        <v>15</v>
      </c>
      <c r="K3920" s="69">
        <v>533.67160000000001</v>
      </c>
      <c r="L3920" s="69">
        <v>480.82776364446357</v>
      </c>
      <c r="M3920" s="271"/>
      <c r="N3920" s="69">
        <v>20.326874479829083</v>
      </c>
      <c r="Q3920">
        <v>0</v>
      </c>
      <c r="S3920" s="69">
        <v>150</v>
      </c>
      <c r="T3920">
        <v>0</v>
      </c>
      <c r="U3920">
        <v>12.39748</v>
      </c>
      <c r="V3920" s="51">
        <v>5</v>
      </c>
      <c r="W3920" s="51">
        <v>4</v>
      </c>
      <c r="X3920" s="51">
        <v>23</v>
      </c>
    </row>
    <row r="3921" spans="1:24" x14ac:dyDescent="0.2">
      <c r="A3921">
        <v>15660</v>
      </c>
      <c r="B3921" t="s">
        <v>1370</v>
      </c>
      <c r="C3921" t="s">
        <v>1289</v>
      </c>
      <c r="D3921">
        <v>2019</v>
      </c>
      <c r="E3921" t="str">
        <f t="shared" si="61"/>
        <v>156602019</v>
      </c>
      <c r="F3921">
        <v>1676</v>
      </c>
      <c r="G3921" t="str">
        <f>VLOOKUP($A3921,CATMUN!$B$2:$C$1123,2,0)</f>
        <v>Medio</v>
      </c>
      <c r="H3921" t="str">
        <f>VLOOKUP($A3921,CATMUN!$B$2:$D$1123,3,0)</f>
        <v>Municipios rurales</v>
      </c>
      <c r="I3921">
        <f>VLOOKUP($A3921,CATMUN!$B$2:$G$1123,4,0)</f>
        <v>0</v>
      </c>
      <c r="J3921">
        <f>VLOOKUP($A3921,CATMUN!$B$2:$G$1123,6,0)</f>
        <v>15</v>
      </c>
      <c r="K3921" s="69">
        <v>52</v>
      </c>
      <c r="L3921" s="69">
        <v>480.82776364446357</v>
      </c>
      <c r="M3921" s="271">
        <v>0.5</v>
      </c>
      <c r="N3921" s="69">
        <v>20.326874479829083</v>
      </c>
      <c r="Q3921">
        <v>0</v>
      </c>
      <c r="S3921" s="69">
        <v>150</v>
      </c>
      <c r="T3921">
        <v>0</v>
      </c>
      <c r="V3921" s="51">
        <v>5</v>
      </c>
      <c r="W3921" s="51">
        <v>0</v>
      </c>
      <c r="X3921" s="51">
        <v>23</v>
      </c>
    </row>
    <row r="3922" spans="1:24" x14ac:dyDescent="0.2">
      <c r="A3922">
        <v>15664</v>
      </c>
      <c r="B3922" t="s">
        <v>1371</v>
      </c>
      <c r="C3922" t="s">
        <v>1289</v>
      </c>
      <c r="D3922">
        <v>2019</v>
      </c>
      <c r="E3922" t="str">
        <f t="shared" si="61"/>
        <v>156642019</v>
      </c>
      <c r="F3922">
        <v>4989</v>
      </c>
      <c r="G3922" t="str">
        <f>VLOOKUP($A3922,CATMUN!$B$2:$C$1123,2,0)</f>
        <v>Medio</v>
      </c>
      <c r="H3922" t="str">
        <f>VLOOKUP($A3922,CATMUN!$B$2:$D$1123,3,0)</f>
        <v>Municipios rurales</v>
      </c>
      <c r="I3922">
        <f>VLOOKUP($A3922,CATMUN!$B$2:$G$1123,4,0)</f>
        <v>0</v>
      </c>
      <c r="J3922">
        <f>VLOOKUP($A3922,CATMUN!$B$2:$G$1123,6,0)</f>
        <v>15</v>
      </c>
      <c r="K3922" s="69">
        <v>320</v>
      </c>
      <c r="L3922" s="69">
        <v>480.82776364446357</v>
      </c>
      <c r="M3922" s="271">
        <v>2</v>
      </c>
      <c r="N3922" s="69">
        <v>20.326874479829083</v>
      </c>
      <c r="O3922" s="69">
        <v>0.1</v>
      </c>
      <c r="Q3922">
        <v>0</v>
      </c>
      <c r="R3922">
        <v>0.1</v>
      </c>
      <c r="S3922" s="69">
        <v>150</v>
      </c>
      <c r="T3922">
        <v>0</v>
      </c>
      <c r="V3922" s="51">
        <v>0</v>
      </c>
      <c r="W3922" s="51">
        <v>0</v>
      </c>
      <c r="X3922" s="51">
        <v>100</v>
      </c>
    </row>
    <row r="3923" spans="1:24" x14ac:dyDescent="0.2">
      <c r="A3923">
        <v>15667</v>
      </c>
      <c r="B3923" t="s">
        <v>1372</v>
      </c>
      <c r="C3923" t="s">
        <v>1289</v>
      </c>
      <c r="D3923">
        <v>2019</v>
      </c>
      <c r="E3923" t="str">
        <f t="shared" si="61"/>
        <v>156672019</v>
      </c>
      <c r="F3923">
        <v>5476</v>
      </c>
      <c r="G3923" t="str">
        <f>VLOOKUP($A3923,CATMUN!$B$2:$C$1123,2,0)</f>
        <v>Alto</v>
      </c>
      <c r="H3923" t="str">
        <f>VLOOKUP($A3923,CATMUN!$B$2:$D$1123,3,0)</f>
        <v>Municipios rurales</v>
      </c>
      <c r="I3923">
        <f>VLOOKUP($A3923,CATMUN!$B$2:$G$1123,4,0)</f>
        <v>0</v>
      </c>
      <c r="J3923">
        <f>VLOOKUP($A3923,CATMUN!$B$2:$G$1123,6,0)</f>
        <v>15</v>
      </c>
      <c r="K3923" s="69">
        <v>204</v>
      </c>
      <c r="L3923" s="69">
        <v>480.82776364446357</v>
      </c>
      <c r="M3923" s="271">
        <v>8.24</v>
      </c>
      <c r="N3923" s="69">
        <v>20.326874479829083</v>
      </c>
      <c r="Q3923">
        <v>0</v>
      </c>
      <c r="S3923" s="69">
        <v>150</v>
      </c>
      <c r="T3923">
        <v>0</v>
      </c>
      <c r="V3923" s="51">
        <v>5</v>
      </c>
      <c r="W3923" s="51" t="e">
        <v>#N/A</v>
      </c>
      <c r="X3923" s="51" t="e">
        <v>#N/A</v>
      </c>
    </row>
    <row r="3924" spans="1:24" x14ac:dyDescent="0.2">
      <c r="A3924">
        <v>15673</v>
      </c>
      <c r="B3924" t="s">
        <v>1373</v>
      </c>
      <c r="C3924" t="s">
        <v>1289</v>
      </c>
      <c r="D3924">
        <v>2019</v>
      </c>
      <c r="E3924" t="str">
        <f t="shared" si="61"/>
        <v>156732019</v>
      </c>
      <c r="F3924">
        <v>3204</v>
      </c>
      <c r="G3924" t="str">
        <f>VLOOKUP($A3924,CATMUN!$B$2:$C$1123,2,0)</f>
        <v>Bajo</v>
      </c>
      <c r="H3924" t="str">
        <f>VLOOKUP($A3924,CATMUN!$B$2:$D$1123,3,0)</f>
        <v>Municipios rurales</v>
      </c>
      <c r="I3924">
        <f>VLOOKUP($A3924,CATMUN!$B$2:$G$1123,4,0)</f>
        <v>0</v>
      </c>
      <c r="J3924">
        <f>VLOOKUP($A3924,CATMUN!$B$2:$G$1123,6,0)</f>
        <v>15</v>
      </c>
      <c r="K3924" s="69">
        <v>85</v>
      </c>
      <c r="L3924" s="69">
        <v>480.82776364446357</v>
      </c>
      <c r="M3924" s="271">
        <v>1</v>
      </c>
      <c r="N3924" s="69">
        <v>20.326874479829083</v>
      </c>
      <c r="Q3924">
        <v>0</v>
      </c>
      <c r="S3924" s="69">
        <v>150</v>
      </c>
      <c r="V3924" s="51">
        <v>5</v>
      </c>
      <c r="W3924" s="51">
        <v>0</v>
      </c>
      <c r="X3924" s="51">
        <v>23</v>
      </c>
    </row>
    <row r="3925" spans="1:24" x14ac:dyDescent="0.2">
      <c r="A3925">
        <v>15676</v>
      </c>
      <c r="B3925" t="s">
        <v>1374</v>
      </c>
      <c r="C3925" t="s">
        <v>1289</v>
      </c>
      <c r="D3925">
        <v>2019</v>
      </c>
      <c r="E3925" t="str">
        <f t="shared" si="61"/>
        <v>156762019</v>
      </c>
      <c r="F3925">
        <v>3006</v>
      </c>
      <c r="G3925" t="str">
        <f>VLOOKUP($A3925,CATMUN!$B$2:$C$1123,2,0)</f>
        <v>Alto</v>
      </c>
      <c r="H3925" t="str">
        <f>VLOOKUP($A3925,CATMUN!$B$2:$D$1123,3,0)</f>
        <v>Municipios rurales</v>
      </c>
      <c r="I3925">
        <f>VLOOKUP($A3925,CATMUN!$B$2:$G$1123,4,0)</f>
        <v>0</v>
      </c>
      <c r="J3925">
        <f>VLOOKUP($A3925,CATMUN!$B$2:$G$1123,6,0)</f>
        <v>15</v>
      </c>
      <c r="K3925" s="69">
        <v>670</v>
      </c>
      <c r="L3925" s="69">
        <v>480.82776364446357</v>
      </c>
      <c r="M3925" s="271"/>
      <c r="N3925" s="69">
        <v>20.326874479829083</v>
      </c>
      <c r="Q3925">
        <v>0</v>
      </c>
      <c r="S3925" s="69">
        <v>150</v>
      </c>
      <c r="T3925">
        <v>0</v>
      </c>
      <c r="V3925" s="51">
        <v>5</v>
      </c>
      <c r="W3925" s="51" t="e">
        <v>#N/A</v>
      </c>
      <c r="X3925" s="51" t="e">
        <v>#N/A</v>
      </c>
    </row>
    <row r="3926" spans="1:24" x14ac:dyDescent="0.2">
      <c r="A3926">
        <v>15681</v>
      </c>
      <c r="B3926" t="s">
        <v>1375</v>
      </c>
      <c r="C3926" t="s">
        <v>1289</v>
      </c>
      <c r="D3926">
        <v>2019</v>
      </c>
      <c r="E3926" t="str">
        <f t="shared" si="61"/>
        <v>156812019</v>
      </c>
      <c r="F3926">
        <v>6664</v>
      </c>
      <c r="G3926" t="str">
        <f>VLOOKUP($A3926,CATMUN!$B$2:$C$1123,2,0)</f>
        <v>Bajo</v>
      </c>
      <c r="H3926" t="str">
        <f>VLOOKUP($A3926,CATMUN!$B$2:$D$1123,3,0)</f>
        <v>Municipios rurales</v>
      </c>
      <c r="I3926">
        <f>VLOOKUP($A3926,CATMUN!$B$2:$G$1123,4,0)</f>
        <v>0</v>
      </c>
      <c r="J3926">
        <f>VLOOKUP($A3926,CATMUN!$B$2:$G$1123,6,0)</f>
        <v>15</v>
      </c>
      <c r="K3926" s="69">
        <v>110</v>
      </c>
      <c r="L3926" s="69">
        <v>480.82776364446357</v>
      </c>
      <c r="M3926" s="271">
        <v>0.15</v>
      </c>
      <c r="N3926" s="69">
        <v>20.326874479829083</v>
      </c>
      <c r="Q3926">
        <v>0</v>
      </c>
      <c r="S3926" s="69">
        <v>150</v>
      </c>
      <c r="T3926">
        <v>0</v>
      </c>
      <c r="V3926" s="51">
        <v>0</v>
      </c>
      <c r="W3926" s="51">
        <v>0</v>
      </c>
      <c r="X3926" s="51">
        <v>100</v>
      </c>
    </row>
    <row r="3927" spans="1:24" x14ac:dyDescent="0.2">
      <c r="A3927">
        <v>15690</v>
      </c>
      <c r="B3927" t="s">
        <v>1377</v>
      </c>
      <c r="C3927" t="s">
        <v>1289</v>
      </c>
      <c r="D3927">
        <v>2019</v>
      </c>
      <c r="E3927" t="str">
        <f t="shared" si="61"/>
        <v>156902019</v>
      </c>
      <c r="F3927">
        <v>3518</v>
      </c>
      <c r="G3927" t="str">
        <f>VLOOKUP($A3927,CATMUN!$B$2:$C$1123,2,0)</f>
        <v>Alto</v>
      </c>
      <c r="H3927" t="str">
        <f>VLOOKUP($A3927,CATMUN!$B$2:$D$1123,3,0)</f>
        <v>Municipios rurales</v>
      </c>
      <c r="I3927">
        <f>VLOOKUP($A3927,CATMUN!$B$2:$G$1123,4,0)</f>
        <v>0</v>
      </c>
      <c r="J3927">
        <f>VLOOKUP($A3927,CATMUN!$B$2:$G$1123,6,0)</f>
        <v>15</v>
      </c>
      <c r="K3927" s="69">
        <v>251</v>
      </c>
      <c r="L3927" s="69">
        <v>480.82776364446357</v>
      </c>
      <c r="M3927" s="271"/>
      <c r="N3927" s="69">
        <v>20.326874479829083</v>
      </c>
      <c r="S3927" s="69">
        <v>150</v>
      </c>
      <c r="T3927">
        <v>0</v>
      </c>
      <c r="V3927" s="51">
        <v>5</v>
      </c>
      <c r="W3927" s="51">
        <v>40</v>
      </c>
      <c r="X3927" s="51">
        <v>23</v>
      </c>
    </row>
    <row r="3928" spans="1:24" x14ac:dyDescent="0.2">
      <c r="A3928">
        <v>15696</v>
      </c>
      <c r="B3928" t="s">
        <v>1379</v>
      </c>
      <c r="C3928" t="s">
        <v>1289</v>
      </c>
      <c r="D3928">
        <v>2019</v>
      </c>
      <c r="E3928" t="str">
        <f t="shared" si="61"/>
        <v>156962019</v>
      </c>
      <c r="F3928">
        <v>3195</v>
      </c>
      <c r="G3928" t="str">
        <f>VLOOKUP($A3928,CATMUN!$B$2:$C$1123,2,0)</f>
        <v>Medio</v>
      </c>
      <c r="H3928" t="str">
        <f>VLOOKUP($A3928,CATMUN!$B$2:$D$1123,3,0)</f>
        <v>Municipios rurales</v>
      </c>
      <c r="I3928">
        <f>VLOOKUP($A3928,CATMUN!$B$2:$G$1123,4,0)</f>
        <v>0</v>
      </c>
      <c r="J3928">
        <f>VLOOKUP($A3928,CATMUN!$B$2:$G$1123,6,0)</f>
        <v>15</v>
      </c>
      <c r="K3928" s="69">
        <v>61.800563000000004</v>
      </c>
      <c r="L3928" s="69">
        <v>480.82776364446357</v>
      </c>
      <c r="M3928" s="271">
        <v>8.7375109999999996</v>
      </c>
      <c r="N3928" s="69">
        <v>20.326874479829083</v>
      </c>
      <c r="Q3928">
        <v>0</v>
      </c>
      <c r="S3928" s="69">
        <v>150</v>
      </c>
      <c r="T3928">
        <v>0</v>
      </c>
      <c r="V3928" s="51">
        <v>5</v>
      </c>
      <c r="W3928" s="51">
        <v>1</v>
      </c>
      <c r="X3928" s="51">
        <v>23</v>
      </c>
    </row>
    <row r="3929" spans="1:24" x14ac:dyDescent="0.2">
      <c r="A3929">
        <v>15720</v>
      </c>
      <c r="B3929" t="s">
        <v>1380</v>
      </c>
      <c r="C3929" t="s">
        <v>1289</v>
      </c>
      <c r="D3929">
        <v>2019</v>
      </c>
      <c r="E3929" t="str">
        <f t="shared" si="61"/>
        <v>157202019</v>
      </c>
      <c r="F3929">
        <v>2177</v>
      </c>
      <c r="G3929" t="str">
        <f>VLOOKUP($A3929,CATMUN!$B$2:$C$1123,2,0)</f>
        <v>Medio</v>
      </c>
      <c r="H3929" t="str">
        <f>VLOOKUP($A3929,CATMUN!$B$2:$D$1123,3,0)</f>
        <v>Municipios rurales</v>
      </c>
      <c r="I3929">
        <f>VLOOKUP($A3929,CATMUN!$B$2:$G$1123,4,0)</f>
        <v>0</v>
      </c>
      <c r="J3929">
        <f>VLOOKUP($A3929,CATMUN!$B$2:$G$1123,6,0)</f>
        <v>15</v>
      </c>
      <c r="K3929" s="69">
        <v>25</v>
      </c>
      <c r="L3929" s="69">
        <v>480.82776364446357</v>
      </c>
      <c r="M3929" s="271"/>
      <c r="N3929" s="69">
        <v>20.326874479829083</v>
      </c>
      <c r="Q3929">
        <v>0</v>
      </c>
      <c r="S3929" s="69">
        <v>150</v>
      </c>
      <c r="T3929">
        <v>0</v>
      </c>
      <c r="V3929" s="51">
        <v>5</v>
      </c>
      <c r="W3929" s="51">
        <v>0</v>
      </c>
      <c r="X3929" s="51">
        <v>23</v>
      </c>
    </row>
    <row r="3930" spans="1:24" x14ac:dyDescent="0.2">
      <c r="A3930">
        <v>15723</v>
      </c>
      <c r="B3930" t="s">
        <v>1381</v>
      </c>
      <c r="C3930" t="s">
        <v>1289</v>
      </c>
      <c r="D3930">
        <v>2019</v>
      </c>
      <c r="E3930" t="str">
        <f t="shared" si="61"/>
        <v>157232019</v>
      </c>
      <c r="F3930">
        <v>1100</v>
      </c>
      <c r="G3930" t="str">
        <f>VLOOKUP($A3930,CATMUN!$B$2:$C$1123,2,0)</f>
        <v>Medio</v>
      </c>
      <c r="H3930" t="str">
        <f>VLOOKUP($A3930,CATMUN!$B$2:$D$1123,3,0)</f>
        <v>Municipios rurales</v>
      </c>
      <c r="I3930">
        <f>VLOOKUP($A3930,CATMUN!$B$2:$G$1123,4,0)</f>
        <v>0</v>
      </c>
      <c r="J3930">
        <f>VLOOKUP($A3930,CATMUN!$B$2:$G$1123,6,0)</f>
        <v>15</v>
      </c>
      <c r="K3930" s="69">
        <v>15.641</v>
      </c>
      <c r="L3930" s="69">
        <v>480.82776364446357</v>
      </c>
      <c r="M3930" s="271"/>
      <c r="N3930" s="69">
        <v>20.326874479829083</v>
      </c>
      <c r="Q3930">
        <v>0</v>
      </c>
      <c r="S3930" s="69">
        <v>150</v>
      </c>
      <c r="T3930">
        <v>0</v>
      </c>
      <c r="V3930" s="51">
        <v>5</v>
      </c>
      <c r="W3930" s="51" t="e">
        <v>#N/A</v>
      </c>
      <c r="X3930" s="51" t="e">
        <v>#N/A</v>
      </c>
    </row>
    <row r="3931" spans="1:24" x14ac:dyDescent="0.2">
      <c r="A3931">
        <v>15740</v>
      </c>
      <c r="B3931" t="s">
        <v>1382</v>
      </c>
      <c r="C3931" t="s">
        <v>1289</v>
      </c>
      <c r="D3931">
        <v>2019</v>
      </c>
      <c r="E3931" t="str">
        <f t="shared" si="61"/>
        <v>157402019</v>
      </c>
      <c r="F3931">
        <v>6747</v>
      </c>
      <c r="G3931" t="str">
        <f>VLOOKUP($A3931,CATMUN!$B$2:$C$1123,2,0)</f>
        <v>Medio</v>
      </c>
      <c r="H3931" t="str">
        <f>VLOOKUP($A3931,CATMUN!$B$2:$D$1123,3,0)</f>
        <v>Municipios rurales</v>
      </c>
      <c r="I3931">
        <f>VLOOKUP($A3931,CATMUN!$B$2:$G$1123,4,0)</f>
        <v>0</v>
      </c>
      <c r="J3931">
        <f>VLOOKUP($A3931,CATMUN!$B$2:$G$1123,6,0)</f>
        <v>15</v>
      </c>
      <c r="K3931" s="69">
        <v>155</v>
      </c>
      <c r="L3931" s="69">
        <v>480.82776364446357</v>
      </c>
      <c r="M3931" s="271">
        <v>2.6</v>
      </c>
      <c r="N3931" s="69">
        <v>20.326874479829083</v>
      </c>
      <c r="Q3931">
        <v>0</v>
      </c>
      <c r="S3931" s="69">
        <v>150</v>
      </c>
      <c r="T3931">
        <v>0</v>
      </c>
      <c r="U3931">
        <v>1.7529999999999999</v>
      </c>
      <c r="V3931" s="51">
        <v>5</v>
      </c>
      <c r="W3931" s="51">
        <v>3</v>
      </c>
      <c r="X3931" s="51">
        <v>23</v>
      </c>
    </row>
    <row r="3932" spans="1:24" x14ac:dyDescent="0.2">
      <c r="A3932">
        <v>15755</v>
      </c>
      <c r="B3932" t="s">
        <v>1384</v>
      </c>
      <c r="C3932" t="s">
        <v>1289</v>
      </c>
      <c r="D3932">
        <v>2019</v>
      </c>
      <c r="E3932" t="str">
        <f t="shared" si="61"/>
        <v>157552019</v>
      </c>
      <c r="F3932">
        <v>7231</v>
      </c>
      <c r="G3932" t="str">
        <f>VLOOKUP($A3932,CATMUN!$B$2:$C$1123,2,0)</f>
        <v>Medio</v>
      </c>
      <c r="H3932" t="str">
        <f>VLOOKUP($A3932,CATMUN!$B$2:$D$1123,3,0)</f>
        <v>Municipios rurales</v>
      </c>
      <c r="I3932">
        <f>VLOOKUP($A3932,CATMUN!$B$2:$G$1123,4,0)</f>
        <v>0</v>
      </c>
      <c r="J3932">
        <f>VLOOKUP($A3932,CATMUN!$B$2:$G$1123,6,0)</f>
        <v>15</v>
      </c>
      <c r="K3932" s="69">
        <v>60</v>
      </c>
      <c r="L3932" s="69">
        <v>480.82776364446357</v>
      </c>
      <c r="M3932" s="271">
        <v>1.5</v>
      </c>
      <c r="N3932" s="69">
        <v>20.326874479829083</v>
      </c>
      <c r="Q3932">
        <v>0</v>
      </c>
      <c r="S3932" s="69">
        <v>150</v>
      </c>
      <c r="T3932">
        <v>0</v>
      </c>
      <c r="V3932" s="51">
        <v>5</v>
      </c>
      <c r="W3932" s="51">
        <v>0</v>
      </c>
      <c r="X3932" s="51">
        <v>23</v>
      </c>
    </row>
    <row r="3933" spans="1:24" x14ac:dyDescent="0.2">
      <c r="A3933">
        <v>15757</v>
      </c>
      <c r="B3933" t="s">
        <v>1385</v>
      </c>
      <c r="C3933" t="s">
        <v>1289</v>
      </c>
      <c r="D3933">
        <v>2019</v>
      </c>
      <c r="E3933" t="str">
        <f t="shared" si="61"/>
        <v>157572019</v>
      </c>
      <c r="F3933">
        <v>8018</v>
      </c>
      <c r="G3933" t="str">
        <f>VLOOKUP($A3933,CATMUN!$B$2:$C$1123,2,0)</f>
        <v>Alto</v>
      </c>
      <c r="H3933" t="str">
        <f>VLOOKUP($A3933,CATMUN!$B$2:$D$1123,3,0)</f>
        <v>Municipios rurales</v>
      </c>
      <c r="I3933">
        <f>VLOOKUP($A3933,CATMUN!$B$2:$G$1123,4,0)</f>
        <v>0</v>
      </c>
      <c r="J3933">
        <f>VLOOKUP($A3933,CATMUN!$B$2:$G$1123,6,0)</f>
        <v>15</v>
      </c>
      <c r="K3933" s="69">
        <v>236</v>
      </c>
      <c r="L3933" s="69">
        <v>480.82776364446357</v>
      </c>
      <c r="M3933" s="271">
        <v>5</v>
      </c>
      <c r="N3933" s="69">
        <v>20.326874479829083</v>
      </c>
      <c r="Q3933">
        <v>0</v>
      </c>
      <c r="S3933" s="69">
        <v>150</v>
      </c>
      <c r="T3933">
        <v>0</v>
      </c>
      <c r="V3933" s="51">
        <v>5</v>
      </c>
      <c r="W3933" s="51">
        <v>8</v>
      </c>
      <c r="X3933" s="51">
        <v>23</v>
      </c>
    </row>
    <row r="3934" spans="1:24" x14ac:dyDescent="0.2">
      <c r="A3934">
        <v>15761</v>
      </c>
      <c r="B3934" t="s">
        <v>1387</v>
      </c>
      <c r="C3934" t="s">
        <v>1289</v>
      </c>
      <c r="D3934">
        <v>2019</v>
      </c>
      <c r="E3934" t="str">
        <f t="shared" si="61"/>
        <v>157612019</v>
      </c>
      <c r="F3934">
        <v>2887</v>
      </c>
      <c r="G3934" t="str">
        <f>VLOOKUP($A3934,CATMUN!$B$2:$C$1123,2,0)</f>
        <v>Medio</v>
      </c>
      <c r="H3934" t="str">
        <f>VLOOKUP($A3934,CATMUN!$B$2:$D$1123,3,0)</f>
        <v>Municipios rurales</v>
      </c>
      <c r="I3934">
        <f>VLOOKUP($A3934,CATMUN!$B$2:$G$1123,4,0)</f>
        <v>0</v>
      </c>
      <c r="J3934">
        <f>VLOOKUP($A3934,CATMUN!$B$2:$G$1123,6,0)</f>
        <v>15</v>
      </c>
      <c r="K3934" s="69">
        <v>125</v>
      </c>
      <c r="L3934" s="69">
        <v>480.82776364446357</v>
      </c>
      <c r="M3934" s="271">
        <v>3</v>
      </c>
      <c r="N3934" s="69">
        <v>20.326874479829083</v>
      </c>
      <c r="Q3934">
        <v>0</v>
      </c>
      <c r="S3934" s="69">
        <v>150</v>
      </c>
      <c r="T3934">
        <v>0</v>
      </c>
      <c r="V3934" s="51">
        <v>5</v>
      </c>
      <c r="W3934" s="51">
        <v>2</v>
      </c>
      <c r="X3934" s="51">
        <v>23</v>
      </c>
    </row>
    <row r="3935" spans="1:24" x14ac:dyDescent="0.2">
      <c r="A3935">
        <v>15762</v>
      </c>
      <c r="B3935" t="s">
        <v>1388</v>
      </c>
      <c r="C3935" t="s">
        <v>1289</v>
      </c>
      <c r="D3935">
        <v>2019</v>
      </c>
      <c r="E3935" t="str">
        <f t="shared" si="61"/>
        <v>157622019</v>
      </c>
      <c r="F3935">
        <v>3050</v>
      </c>
      <c r="G3935" t="str">
        <f>VLOOKUP($A3935,CATMUN!$B$2:$C$1123,2,0)</f>
        <v>Medio</v>
      </c>
      <c r="H3935" t="str">
        <f>VLOOKUP($A3935,CATMUN!$B$2:$D$1123,3,0)</f>
        <v>Municipios rurales</v>
      </c>
      <c r="I3935">
        <f>VLOOKUP($A3935,CATMUN!$B$2:$G$1123,4,0)</f>
        <v>0</v>
      </c>
      <c r="J3935">
        <f>VLOOKUP($A3935,CATMUN!$B$2:$G$1123,6,0)</f>
        <v>15</v>
      </c>
      <c r="K3935" s="69">
        <v>65.8</v>
      </c>
      <c r="L3935" s="69">
        <v>480.82776364446357</v>
      </c>
      <c r="M3935" s="271">
        <v>1.6</v>
      </c>
      <c r="N3935" s="69">
        <v>20.326874479829083</v>
      </c>
      <c r="Q3935">
        <v>0</v>
      </c>
      <c r="S3935" s="69">
        <v>150</v>
      </c>
      <c r="T3935">
        <v>0</v>
      </c>
      <c r="V3935" s="51">
        <v>5</v>
      </c>
      <c r="W3935" s="51">
        <v>0</v>
      </c>
      <c r="X3935" s="51">
        <v>23</v>
      </c>
    </row>
    <row r="3936" spans="1:24" x14ac:dyDescent="0.2">
      <c r="A3936">
        <v>15763</v>
      </c>
      <c r="B3936" t="s">
        <v>1389</v>
      </c>
      <c r="C3936" t="s">
        <v>1289</v>
      </c>
      <c r="D3936">
        <v>2019</v>
      </c>
      <c r="E3936" t="str">
        <f t="shared" si="61"/>
        <v>157632019</v>
      </c>
      <c r="F3936">
        <v>8237</v>
      </c>
      <c r="G3936" t="str">
        <f>VLOOKUP($A3936,CATMUN!$B$2:$C$1123,2,0)</f>
        <v>Alto</v>
      </c>
      <c r="H3936" t="str">
        <f>VLOOKUP($A3936,CATMUN!$B$2:$D$1123,3,0)</f>
        <v>Municipios rurales</v>
      </c>
      <c r="I3936">
        <f>VLOOKUP($A3936,CATMUN!$B$2:$G$1123,4,0)</f>
        <v>0</v>
      </c>
      <c r="J3936">
        <f>VLOOKUP($A3936,CATMUN!$B$2:$G$1123,6,0)</f>
        <v>15</v>
      </c>
      <c r="K3936" s="69">
        <v>610</v>
      </c>
      <c r="L3936" s="69">
        <v>480.82776364446357</v>
      </c>
      <c r="M3936" s="271">
        <v>5</v>
      </c>
      <c r="N3936" s="69">
        <v>20.326874479829083</v>
      </c>
      <c r="Q3936">
        <v>0</v>
      </c>
      <c r="S3936" s="69">
        <v>150</v>
      </c>
      <c r="T3936">
        <v>0</v>
      </c>
      <c r="V3936" s="51">
        <v>5</v>
      </c>
      <c r="W3936" s="51">
        <v>3</v>
      </c>
      <c r="X3936" s="51">
        <v>23</v>
      </c>
    </row>
    <row r="3937" spans="1:24" x14ac:dyDescent="0.2">
      <c r="A3937">
        <v>15764</v>
      </c>
      <c r="B3937" t="s">
        <v>1390</v>
      </c>
      <c r="C3937" t="s">
        <v>1289</v>
      </c>
      <c r="D3937">
        <v>2019</v>
      </c>
      <c r="E3937" t="str">
        <f t="shared" si="61"/>
        <v>157642019</v>
      </c>
      <c r="F3937">
        <v>6015</v>
      </c>
      <c r="G3937" t="str">
        <f>VLOOKUP($A3937,CATMUN!$B$2:$C$1123,2,0)</f>
        <v>Bajo</v>
      </c>
      <c r="H3937" t="str">
        <f>VLOOKUP($A3937,CATMUN!$B$2:$D$1123,3,0)</f>
        <v>Municipios rurales</v>
      </c>
      <c r="I3937">
        <f>VLOOKUP($A3937,CATMUN!$B$2:$G$1123,4,0)</f>
        <v>0</v>
      </c>
      <c r="J3937">
        <f>VLOOKUP($A3937,CATMUN!$B$2:$G$1123,6,0)</f>
        <v>15</v>
      </c>
      <c r="K3937" s="69">
        <v>300</v>
      </c>
      <c r="L3937" s="69">
        <v>480.82776364446357</v>
      </c>
      <c r="M3937" s="271"/>
      <c r="N3937" s="69">
        <v>20.326874479829083</v>
      </c>
      <c r="Q3937">
        <v>0</v>
      </c>
      <c r="S3937" s="69">
        <v>150</v>
      </c>
      <c r="T3937">
        <v>0</v>
      </c>
      <c r="V3937" s="51">
        <v>0</v>
      </c>
      <c r="W3937" s="51">
        <v>3</v>
      </c>
      <c r="X3937" s="51">
        <v>100</v>
      </c>
    </row>
    <row r="3938" spans="1:24" x14ac:dyDescent="0.2">
      <c r="A3938">
        <v>15774</v>
      </c>
      <c r="B3938" t="s">
        <v>1391</v>
      </c>
      <c r="C3938" t="s">
        <v>1289</v>
      </c>
      <c r="D3938">
        <v>2019</v>
      </c>
      <c r="E3938" t="str">
        <f t="shared" si="61"/>
        <v>157742019</v>
      </c>
      <c r="F3938">
        <v>2704</v>
      </c>
      <c r="G3938" t="str">
        <f>VLOOKUP($A3938,CATMUN!$B$2:$C$1123,2,0)</f>
        <v>Bajo</v>
      </c>
      <c r="H3938" t="str">
        <f>VLOOKUP($A3938,CATMUN!$B$2:$D$1123,3,0)</f>
        <v>Municipios rurales</v>
      </c>
      <c r="I3938">
        <f>VLOOKUP($A3938,CATMUN!$B$2:$G$1123,4,0)</f>
        <v>0</v>
      </c>
      <c r="J3938">
        <f>VLOOKUP($A3938,CATMUN!$B$2:$G$1123,6,0)</f>
        <v>15</v>
      </c>
      <c r="K3938" s="69">
        <v>28</v>
      </c>
      <c r="L3938" s="69">
        <v>480.82776364446357</v>
      </c>
      <c r="M3938" s="271">
        <v>5</v>
      </c>
      <c r="N3938" s="69">
        <v>20.326874479829083</v>
      </c>
      <c r="Q3938">
        <v>0</v>
      </c>
      <c r="S3938" s="69">
        <v>150</v>
      </c>
      <c r="T3938">
        <v>0</v>
      </c>
      <c r="V3938" s="51">
        <v>5</v>
      </c>
      <c r="W3938" s="51">
        <v>0</v>
      </c>
      <c r="X3938" s="51">
        <v>23</v>
      </c>
    </row>
    <row r="3939" spans="1:24" x14ac:dyDescent="0.2">
      <c r="A3939">
        <v>15776</v>
      </c>
      <c r="B3939" t="s">
        <v>1392</v>
      </c>
      <c r="C3939" t="s">
        <v>1289</v>
      </c>
      <c r="D3939">
        <v>2019</v>
      </c>
      <c r="E3939" t="str">
        <f t="shared" si="61"/>
        <v>157762019</v>
      </c>
      <c r="F3939">
        <v>6164</v>
      </c>
      <c r="G3939" t="str">
        <f>VLOOKUP($A3939,CATMUN!$B$2:$C$1123,2,0)</f>
        <v>Alto</v>
      </c>
      <c r="H3939" t="str">
        <f>VLOOKUP($A3939,CATMUN!$B$2:$D$1123,3,0)</f>
        <v>Municipios rurales</v>
      </c>
      <c r="I3939">
        <f>VLOOKUP($A3939,CATMUN!$B$2:$G$1123,4,0)</f>
        <v>0</v>
      </c>
      <c r="J3939">
        <f>VLOOKUP($A3939,CATMUN!$B$2:$G$1123,6,0)</f>
        <v>15</v>
      </c>
      <c r="K3939" s="69">
        <v>213.29499999999999</v>
      </c>
      <c r="L3939" s="69">
        <v>480.82776364446357</v>
      </c>
      <c r="M3939" s="271">
        <v>20</v>
      </c>
      <c r="N3939" s="69">
        <v>20.326874479829083</v>
      </c>
      <c r="Q3939">
        <v>0</v>
      </c>
      <c r="S3939" s="69">
        <v>150</v>
      </c>
      <c r="T3939">
        <v>0</v>
      </c>
      <c r="V3939" s="51">
        <v>5</v>
      </c>
      <c r="W3939" s="51">
        <v>41</v>
      </c>
      <c r="X3939" s="51">
        <v>23</v>
      </c>
    </row>
    <row r="3940" spans="1:24" x14ac:dyDescent="0.2">
      <c r="A3940">
        <v>15790</v>
      </c>
      <c r="B3940" t="s">
        <v>1394</v>
      </c>
      <c r="C3940" t="s">
        <v>1289</v>
      </c>
      <c r="D3940">
        <v>2019</v>
      </c>
      <c r="E3940" t="str">
        <f t="shared" si="61"/>
        <v>157902019</v>
      </c>
      <c r="F3940">
        <v>5823</v>
      </c>
      <c r="G3940" t="str">
        <f>VLOOKUP($A3940,CATMUN!$B$2:$C$1123,2,0)</f>
        <v>Medio</v>
      </c>
      <c r="H3940" t="str">
        <f>VLOOKUP($A3940,CATMUN!$B$2:$D$1123,3,0)</f>
        <v>Municipios rurales</v>
      </c>
      <c r="I3940">
        <f>VLOOKUP($A3940,CATMUN!$B$2:$G$1123,4,0)</f>
        <v>0</v>
      </c>
      <c r="J3940">
        <f>VLOOKUP($A3940,CATMUN!$B$2:$G$1123,6,0)</f>
        <v>15</v>
      </c>
      <c r="K3940" s="69">
        <v>110</v>
      </c>
      <c r="L3940" s="69">
        <v>480.82776364446357</v>
      </c>
      <c r="M3940" s="271">
        <v>1.5</v>
      </c>
      <c r="N3940" s="69">
        <v>20.326874479829083</v>
      </c>
      <c r="Q3940">
        <v>0</v>
      </c>
      <c r="S3940" s="69">
        <v>150</v>
      </c>
      <c r="T3940">
        <v>0</v>
      </c>
      <c r="V3940" s="51">
        <v>5</v>
      </c>
      <c r="W3940" s="51">
        <v>1</v>
      </c>
      <c r="X3940" s="51">
        <v>23</v>
      </c>
    </row>
    <row r="3941" spans="1:24" x14ac:dyDescent="0.2">
      <c r="A3941">
        <v>15798</v>
      </c>
      <c r="B3941" t="s">
        <v>1395</v>
      </c>
      <c r="C3941" t="s">
        <v>1289</v>
      </c>
      <c r="D3941">
        <v>2019</v>
      </c>
      <c r="E3941" t="str">
        <f t="shared" si="61"/>
        <v>157982019</v>
      </c>
      <c r="F3941">
        <v>3828</v>
      </c>
      <c r="G3941" t="str">
        <f>VLOOKUP($A3941,CATMUN!$B$2:$C$1123,2,0)</f>
        <v>Alto</v>
      </c>
      <c r="H3941" t="str">
        <f>VLOOKUP($A3941,CATMUN!$B$2:$D$1123,3,0)</f>
        <v>Municipios rurales</v>
      </c>
      <c r="I3941">
        <f>VLOOKUP($A3941,CATMUN!$B$2:$G$1123,4,0)</f>
        <v>0</v>
      </c>
      <c r="J3941">
        <f>VLOOKUP($A3941,CATMUN!$B$2:$G$1123,6,0)</f>
        <v>15</v>
      </c>
      <c r="K3941" s="69">
        <v>280</v>
      </c>
      <c r="L3941" s="69">
        <v>480.82776364446357</v>
      </c>
      <c r="M3941" s="271">
        <v>7.5</v>
      </c>
      <c r="N3941" s="69">
        <v>20.326874479829083</v>
      </c>
      <c r="Q3941">
        <v>0</v>
      </c>
      <c r="S3941" s="69">
        <v>150</v>
      </c>
      <c r="T3941">
        <v>0</v>
      </c>
      <c r="V3941" s="51">
        <v>0</v>
      </c>
      <c r="W3941" s="51">
        <v>6</v>
      </c>
      <c r="X3941" s="51">
        <v>100</v>
      </c>
    </row>
    <row r="3942" spans="1:24" x14ac:dyDescent="0.2">
      <c r="A3942">
        <v>15804</v>
      </c>
      <c r="B3942" t="s">
        <v>1396</v>
      </c>
      <c r="C3942" t="s">
        <v>1289</v>
      </c>
      <c r="D3942">
        <v>2019</v>
      </c>
      <c r="E3942" t="str">
        <f t="shared" si="61"/>
        <v>158042019</v>
      </c>
      <c r="F3942">
        <v>9085</v>
      </c>
      <c r="G3942" t="str">
        <f>VLOOKUP($A3942,CATMUN!$B$2:$C$1123,2,0)</f>
        <v>Medio</v>
      </c>
      <c r="H3942" t="str">
        <f>VLOOKUP($A3942,CATMUN!$B$2:$D$1123,3,0)</f>
        <v>Municipios rurales</v>
      </c>
      <c r="I3942">
        <f>VLOOKUP($A3942,CATMUN!$B$2:$G$1123,4,0)</f>
        <v>0</v>
      </c>
      <c r="J3942">
        <f>VLOOKUP($A3942,CATMUN!$B$2:$G$1123,6,0)</f>
        <v>15</v>
      </c>
      <c r="K3942" s="69">
        <v>519.03517999999997</v>
      </c>
      <c r="L3942" s="69">
        <v>480.82776364446357</v>
      </c>
      <c r="M3942" s="271">
        <v>12.396000000000001</v>
      </c>
      <c r="N3942" s="69">
        <v>20.326874479829083</v>
      </c>
      <c r="S3942" s="69">
        <v>150</v>
      </c>
      <c r="T3942">
        <v>0</v>
      </c>
      <c r="V3942" s="51">
        <v>5</v>
      </c>
      <c r="W3942" s="51">
        <v>0</v>
      </c>
      <c r="X3942" s="51">
        <v>23</v>
      </c>
    </row>
    <row r="3943" spans="1:24" x14ac:dyDescent="0.2">
      <c r="A3943">
        <v>15808</v>
      </c>
      <c r="B3943" t="s">
        <v>1398</v>
      </c>
      <c r="C3943" t="s">
        <v>1289</v>
      </c>
      <c r="D3943">
        <v>2019</v>
      </c>
      <c r="E3943" t="str">
        <f t="shared" si="61"/>
        <v>158082019</v>
      </c>
      <c r="F3943">
        <v>3313</v>
      </c>
      <c r="G3943" t="str">
        <f>VLOOKUP($A3943,CATMUN!$B$2:$C$1123,2,0)</f>
        <v>Medio</v>
      </c>
      <c r="H3943" t="str">
        <f>VLOOKUP($A3943,CATMUN!$B$2:$D$1123,3,0)</f>
        <v>Municipios rurales</v>
      </c>
      <c r="I3943">
        <f>VLOOKUP($A3943,CATMUN!$B$2:$G$1123,4,0)</f>
        <v>0</v>
      </c>
      <c r="J3943">
        <f>VLOOKUP($A3943,CATMUN!$B$2:$G$1123,6,0)</f>
        <v>15</v>
      </c>
      <c r="K3943" s="69">
        <v>133.30000000000001</v>
      </c>
      <c r="L3943" s="69">
        <v>480.82776364446357</v>
      </c>
      <c r="M3943" s="271"/>
      <c r="N3943" s="69">
        <v>20.326874479829083</v>
      </c>
      <c r="Q3943">
        <v>0</v>
      </c>
      <c r="S3943" s="69">
        <v>150</v>
      </c>
      <c r="T3943">
        <v>0</v>
      </c>
      <c r="V3943" s="51">
        <v>5</v>
      </c>
      <c r="W3943" s="51">
        <v>0</v>
      </c>
      <c r="X3943" s="51">
        <v>23</v>
      </c>
    </row>
    <row r="3944" spans="1:24" x14ac:dyDescent="0.2">
      <c r="A3944">
        <v>15810</v>
      </c>
      <c r="B3944" t="s">
        <v>1399</v>
      </c>
      <c r="C3944" t="s">
        <v>1289</v>
      </c>
      <c r="D3944">
        <v>2019</v>
      </c>
      <c r="E3944" t="str">
        <f t="shared" si="61"/>
        <v>158102019</v>
      </c>
      <c r="F3944">
        <v>3299</v>
      </c>
      <c r="G3944" t="str">
        <f>VLOOKUP($A3944,CATMUN!$B$2:$C$1123,2,0)</f>
        <v>Medio</v>
      </c>
      <c r="H3944" t="str">
        <f>VLOOKUP($A3944,CATMUN!$B$2:$D$1123,3,0)</f>
        <v>Municipios rurales</v>
      </c>
      <c r="I3944">
        <f>VLOOKUP($A3944,CATMUN!$B$2:$G$1123,4,0)</f>
        <v>0</v>
      </c>
      <c r="J3944">
        <f>VLOOKUP($A3944,CATMUN!$B$2:$G$1123,6,0)</f>
        <v>15</v>
      </c>
      <c r="K3944" s="69">
        <v>48.5</v>
      </c>
      <c r="L3944" s="69">
        <v>480.82776364446357</v>
      </c>
      <c r="M3944" s="271"/>
      <c r="N3944" s="69">
        <v>20.326874479829083</v>
      </c>
      <c r="Q3944">
        <v>0</v>
      </c>
      <c r="S3944" s="69">
        <v>150</v>
      </c>
      <c r="T3944">
        <v>0</v>
      </c>
      <c r="V3944" s="51">
        <v>5</v>
      </c>
      <c r="W3944" s="51">
        <v>0</v>
      </c>
      <c r="X3944" s="51">
        <v>23</v>
      </c>
    </row>
    <row r="3945" spans="1:24" x14ac:dyDescent="0.2">
      <c r="A3945">
        <v>15816</v>
      </c>
      <c r="B3945" t="s">
        <v>1401</v>
      </c>
      <c r="C3945" t="s">
        <v>1289</v>
      </c>
      <c r="D3945">
        <v>2019</v>
      </c>
      <c r="E3945" t="str">
        <f t="shared" si="61"/>
        <v>158162019</v>
      </c>
      <c r="F3945">
        <v>4330</v>
      </c>
      <c r="G3945" t="str">
        <f>VLOOKUP($A3945,CATMUN!$B$2:$C$1123,2,0)</f>
        <v>Medio</v>
      </c>
      <c r="H3945" t="str">
        <f>VLOOKUP($A3945,CATMUN!$B$2:$D$1123,3,0)</f>
        <v>Municipios rurales</v>
      </c>
      <c r="I3945">
        <f>VLOOKUP($A3945,CATMUN!$B$2:$G$1123,4,0)</f>
        <v>0</v>
      </c>
      <c r="J3945">
        <f>VLOOKUP($A3945,CATMUN!$B$2:$G$1123,6,0)</f>
        <v>15</v>
      </c>
      <c r="K3945" s="69">
        <v>210</v>
      </c>
      <c r="L3945" s="69">
        <v>480.82776364446357</v>
      </c>
      <c r="M3945" s="271">
        <v>5.5</v>
      </c>
      <c r="N3945" s="69">
        <v>20.326874479829083</v>
      </c>
      <c r="Q3945">
        <v>0</v>
      </c>
      <c r="S3945" s="69">
        <v>150</v>
      </c>
      <c r="T3945">
        <v>0</v>
      </c>
      <c r="V3945" s="51">
        <v>5</v>
      </c>
      <c r="W3945" s="51">
        <v>3</v>
      </c>
      <c r="X3945" s="51">
        <v>23</v>
      </c>
    </row>
    <row r="3946" spans="1:24" x14ac:dyDescent="0.2">
      <c r="A3946">
        <v>15832</v>
      </c>
      <c r="B3946" t="s">
        <v>1404</v>
      </c>
      <c r="C3946" t="s">
        <v>1289</v>
      </c>
      <c r="D3946">
        <v>2019</v>
      </c>
      <c r="E3946" t="str">
        <f t="shared" si="61"/>
        <v>158322019</v>
      </c>
      <c r="F3946">
        <v>1559</v>
      </c>
      <c r="G3946" t="str">
        <f>VLOOKUP($A3946,CATMUN!$B$2:$C$1123,2,0)</f>
        <v>Medio</v>
      </c>
      <c r="H3946" t="str">
        <f>VLOOKUP($A3946,CATMUN!$B$2:$D$1123,3,0)</f>
        <v>Municipios rurales</v>
      </c>
      <c r="I3946">
        <f>VLOOKUP($A3946,CATMUN!$B$2:$G$1123,4,0)</f>
        <v>0</v>
      </c>
      <c r="J3946">
        <f>VLOOKUP($A3946,CATMUN!$B$2:$G$1123,6,0)</f>
        <v>15</v>
      </c>
      <c r="K3946" s="69">
        <v>49.825000000000003</v>
      </c>
      <c r="L3946" s="69">
        <v>480.82776364446357</v>
      </c>
      <c r="M3946" s="271"/>
      <c r="N3946" s="69">
        <v>20.326874479829083</v>
      </c>
      <c r="Q3946">
        <v>0</v>
      </c>
      <c r="S3946" s="69">
        <v>150</v>
      </c>
      <c r="T3946">
        <v>0</v>
      </c>
      <c r="V3946" s="51">
        <v>5</v>
      </c>
      <c r="W3946" s="51">
        <v>0</v>
      </c>
      <c r="X3946" s="51">
        <v>23</v>
      </c>
    </row>
    <row r="3947" spans="1:24" x14ac:dyDescent="0.2">
      <c r="A3947">
        <v>15839</v>
      </c>
      <c r="B3947" t="s">
        <v>1407</v>
      </c>
      <c r="C3947" t="s">
        <v>1289</v>
      </c>
      <c r="D3947">
        <v>2019</v>
      </c>
      <c r="E3947" t="str">
        <f t="shared" si="61"/>
        <v>158392019</v>
      </c>
      <c r="F3947">
        <v>2037</v>
      </c>
      <c r="G3947" t="str">
        <f>VLOOKUP($A3947,CATMUN!$B$2:$C$1123,2,0)</f>
        <v>Medio</v>
      </c>
      <c r="H3947" t="str">
        <f>VLOOKUP($A3947,CATMUN!$B$2:$D$1123,3,0)</f>
        <v>Municipios rurales</v>
      </c>
      <c r="I3947">
        <f>VLOOKUP($A3947,CATMUN!$B$2:$G$1123,4,0)</f>
        <v>0</v>
      </c>
      <c r="J3947">
        <f>VLOOKUP($A3947,CATMUN!$B$2:$G$1123,6,0)</f>
        <v>15</v>
      </c>
      <c r="K3947" s="69">
        <v>42</v>
      </c>
      <c r="L3947" s="69">
        <v>480.82776364446357</v>
      </c>
      <c r="M3947" s="271"/>
      <c r="N3947" s="69">
        <v>20.326874479829083</v>
      </c>
      <c r="Q3947">
        <v>0</v>
      </c>
      <c r="S3947" s="69">
        <v>150</v>
      </c>
      <c r="T3947">
        <v>0</v>
      </c>
      <c r="V3947" s="51">
        <v>5</v>
      </c>
      <c r="W3947" s="51">
        <v>0</v>
      </c>
      <c r="X3947" s="51">
        <v>23</v>
      </c>
    </row>
    <row r="3948" spans="1:24" x14ac:dyDescent="0.2">
      <c r="A3948">
        <v>15842</v>
      </c>
      <c r="B3948" t="s">
        <v>1408</v>
      </c>
      <c r="C3948" t="s">
        <v>1289</v>
      </c>
      <c r="D3948">
        <v>2019</v>
      </c>
      <c r="E3948" t="str">
        <f t="shared" si="61"/>
        <v>158422019</v>
      </c>
      <c r="F3948">
        <v>7534</v>
      </c>
      <c r="G3948" t="str">
        <f>VLOOKUP($A3948,CATMUN!$B$2:$C$1123,2,0)</f>
        <v>Medio</v>
      </c>
      <c r="H3948" t="str">
        <f>VLOOKUP($A3948,CATMUN!$B$2:$D$1123,3,0)</f>
        <v>Municipios rurales</v>
      </c>
      <c r="I3948">
        <f>VLOOKUP($A3948,CATMUN!$B$2:$G$1123,4,0)</f>
        <v>0</v>
      </c>
      <c r="J3948">
        <f>VLOOKUP($A3948,CATMUN!$B$2:$G$1123,6,0)</f>
        <v>15</v>
      </c>
      <c r="K3948" s="69">
        <v>306</v>
      </c>
      <c r="L3948" s="69">
        <v>480.82776364446357</v>
      </c>
      <c r="M3948" s="271">
        <v>2</v>
      </c>
      <c r="N3948" s="69">
        <v>20.326874479829083</v>
      </c>
      <c r="S3948" s="69">
        <v>150</v>
      </c>
      <c r="T3948">
        <v>0</v>
      </c>
      <c r="V3948" s="51">
        <v>5</v>
      </c>
      <c r="W3948" s="51">
        <v>0</v>
      </c>
      <c r="X3948" s="51">
        <v>23</v>
      </c>
    </row>
    <row r="3949" spans="1:24" x14ac:dyDescent="0.2">
      <c r="A3949">
        <v>15879</v>
      </c>
      <c r="B3949" t="s">
        <v>1410</v>
      </c>
      <c r="C3949" t="s">
        <v>1289</v>
      </c>
      <c r="D3949">
        <v>2019</v>
      </c>
      <c r="E3949" t="str">
        <f t="shared" si="61"/>
        <v>158792019</v>
      </c>
      <c r="F3949">
        <v>2817</v>
      </c>
      <c r="G3949" t="str">
        <f>VLOOKUP($A3949,CATMUN!$B$2:$C$1123,2,0)</f>
        <v>Medio</v>
      </c>
      <c r="H3949" t="str">
        <f>VLOOKUP($A3949,CATMUN!$B$2:$D$1123,3,0)</f>
        <v>Municipios rurales</v>
      </c>
      <c r="I3949">
        <f>VLOOKUP($A3949,CATMUN!$B$2:$G$1123,4,0)</f>
        <v>0</v>
      </c>
      <c r="J3949">
        <f>VLOOKUP($A3949,CATMUN!$B$2:$G$1123,6,0)</f>
        <v>15</v>
      </c>
      <c r="K3949" s="69">
        <v>100</v>
      </c>
      <c r="L3949" s="69">
        <v>480.82776364446357</v>
      </c>
      <c r="M3949" s="271">
        <v>0.7</v>
      </c>
      <c r="N3949" s="69">
        <v>20.326874479829083</v>
      </c>
      <c r="Q3949">
        <v>0</v>
      </c>
      <c r="S3949" s="69">
        <v>150</v>
      </c>
      <c r="T3949">
        <v>0</v>
      </c>
      <c r="V3949" s="51">
        <v>5</v>
      </c>
      <c r="W3949" s="51">
        <v>0</v>
      </c>
      <c r="X3949" s="51">
        <v>23</v>
      </c>
    </row>
    <row r="3950" spans="1:24" x14ac:dyDescent="0.2">
      <c r="A3950">
        <v>15897</v>
      </c>
      <c r="B3950" t="s">
        <v>1411</v>
      </c>
      <c r="C3950" t="s">
        <v>1289</v>
      </c>
      <c r="D3950">
        <v>2019</v>
      </c>
      <c r="E3950" t="str">
        <f t="shared" si="61"/>
        <v>158972019</v>
      </c>
      <c r="F3950">
        <v>4621</v>
      </c>
      <c r="G3950" t="str">
        <f>VLOOKUP($A3950,CATMUN!$B$2:$C$1123,2,0)</f>
        <v>Alto</v>
      </c>
      <c r="H3950" t="str">
        <f>VLOOKUP($A3950,CATMUN!$B$2:$D$1123,3,0)</f>
        <v>Municipios rurales</v>
      </c>
      <c r="I3950">
        <f>VLOOKUP($A3950,CATMUN!$B$2:$G$1123,4,0)</f>
        <v>0</v>
      </c>
      <c r="J3950">
        <f>VLOOKUP($A3950,CATMUN!$B$2:$G$1123,6,0)</f>
        <v>15</v>
      </c>
      <c r="K3950" s="69">
        <v>160</v>
      </c>
      <c r="L3950" s="69">
        <v>480.82776364446357</v>
      </c>
      <c r="M3950" s="271">
        <v>0.1</v>
      </c>
      <c r="N3950" s="69">
        <v>20.326874479829083</v>
      </c>
      <c r="Q3950">
        <v>0</v>
      </c>
      <c r="S3950" s="69">
        <v>150</v>
      </c>
      <c r="T3950">
        <v>0</v>
      </c>
      <c r="U3950">
        <v>1.7000000000000001E-2</v>
      </c>
      <c r="V3950" s="51">
        <v>5</v>
      </c>
      <c r="W3950" s="51">
        <v>1</v>
      </c>
      <c r="X3950" s="51">
        <v>23</v>
      </c>
    </row>
    <row r="3951" spans="1:24" x14ac:dyDescent="0.2">
      <c r="A3951">
        <v>17013</v>
      </c>
      <c r="B3951" t="s">
        <v>1413</v>
      </c>
      <c r="C3951" t="s">
        <v>1301</v>
      </c>
      <c r="D3951">
        <v>2019</v>
      </c>
      <c r="E3951" t="str">
        <f t="shared" si="61"/>
        <v>170132019</v>
      </c>
      <c r="F3951">
        <v>22907</v>
      </c>
      <c r="G3951" t="str">
        <f>VLOOKUP($A3951,CATMUN!$B$2:$C$1123,2,0)</f>
        <v>Medio</v>
      </c>
      <c r="H3951" t="str">
        <f>VLOOKUP($A3951,CATMUN!$B$2:$D$1123,3,0)</f>
        <v>Municipios rurales</v>
      </c>
      <c r="I3951">
        <f>VLOOKUP($A3951,CATMUN!$B$2:$G$1123,4,0)</f>
        <v>0</v>
      </c>
      <c r="J3951">
        <f>VLOOKUP($A3951,CATMUN!$B$2:$G$1123,6,0)</f>
        <v>15</v>
      </c>
      <c r="K3951" s="69">
        <v>1092</v>
      </c>
      <c r="L3951" s="69">
        <v>480.82776364446357</v>
      </c>
      <c r="M3951" s="271">
        <v>16</v>
      </c>
      <c r="N3951" s="69">
        <v>20.326874479829083</v>
      </c>
      <c r="Q3951">
        <v>0</v>
      </c>
      <c r="S3951" s="69">
        <v>150</v>
      </c>
      <c r="T3951">
        <v>0</v>
      </c>
      <c r="V3951" s="51">
        <v>0</v>
      </c>
      <c r="W3951" s="51">
        <v>35</v>
      </c>
      <c r="X3951" s="51">
        <v>100</v>
      </c>
    </row>
    <row r="3952" spans="1:24" x14ac:dyDescent="0.2">
      <c r="A3952">
        <v>17446</v>
      </c>
      <c r="B3952" t="s">
        <v>1424</v>
      </c>
      <c r="C3952" t="s">
        <v>1301</v>
      </c>
      <c r="D3952">
        <v>2019</v>
      </c>
      <c r="E3952" t="str">
        <f t="shared" si="61"/>
        <v>174462019</v>
      </c>
      <c r="F3952">
        <v>2565</v>
      </c>
      <c r="G3952" t="str">
        <f>VLOOKUP($A3952,CATMUN!$B$2:$C$1123,2,0)</f>
        <v>Medio</v>
      </c>
      <c r="H3952" t="str">
        <f>VLOOKUP($A3952,CATMUN!$B$2:$D$1123,3,0)</f>
        <v>Municipios rurales</v>
      </c>
      <c r="I3952">
        <f>VLOOKUP($A3952,CATMUN!$B$2:$G$1123,4,0)</f>
        <v>0</v>
      </c>
      <c r="J3952">
        <f>VLOOKUP($A3952,CATMUN!$B$2:$G$1123,6,0)</f>
        <v>15</v>
      </c>
      <c r="K3952" s="69">
        <v>190</v>
      </c>
      <c r="L3952" s="69">
        <v>480.82776364446357</v>
      </c>
      <c r="M3952" s="271">
        <v>0.1</v>
      </c>
      <c r="N3952" s="69">
        <v>20.326874479829083</v>
      </c>
      <c r="Q3952">
        <v>0</v>
      </c>
      <c r="S3952" s="69">
        <v>150</v>
      </c>
      <c r="T3952">
        <v>0</v>
      </c>
      <c r="V3952" s="51">
        <v>5</v>
      </c>
      <c r="W3952" s="51">
        <v>3</v>
      </c>
      <c r="X3952" s="51">
        <v>23</v>
      </c>
    </row>
    <row r="3953" spans="1:24" x14ac:dyDescent="0.2">
      <c r="A3953">
        <v>17495</v>
      </c>
      <c r="B3953" t="s">
        <v>1426</v>
      </c>
      <c r="C3953" t="s">
        <v>1301</v>
      </c>
      <c r="D3953">
        <v>2019</v>
      </c>
      <c r="E3953" t="str">
        <f t="shared" si="61"/>
        <v>174952019</v>
      </c>
      <c r="F3953">
        <v>6075</v>
      </c>
      <c r="G3953" t="str">
        <f>VLOOKUP($A3953,CATMUN!$B$2:$C$1123,2,0)</f>
        <v>Alto</v>
      </c>
      <c r="H3953" t="str">
        <f>VLOOKUP($A3953,CATMUN!$B$2:$D$1123,3,0)</f>
        <v>Municipios rurales</v>
      </c>
      <c r="I3953">
        <f>VLOOKUP($A3953,CATMUN!$B$2:$G$1123,4,0)</f>
        <v>0</v>
      </c>
      <c r="J3953">
        <f>VLOOKUP($A3953,CATMUN!$B$2:$G$1123,6,0)</f>
        <v>15</v>
      </c>
      <c r="K3953" s="69">
        <v>330</v>
      </c>
      <c r="L3953" s="69">
        <v>480.82776364446357</v>
      </c>
      <c r="M3953" s="271">
        <v>1</v>
      </c>
      <c r="N3953" s="69">
        <v>20.326874479829083</v>
      </c>
      <c r="Q3953">
        <v>0</v>
      </c>
      <c r="S3953" s="69">
        <v>150</v>
      </c>
      <c r="T3953">
        <v>0</v>
      </c>
      <c r="V3953" s="51">
        <v>5</v>
      </c>
      <c r="W3953" s="51">
        <v>7</v>
      </c>
      <c r="X3953" s="51">
        <v>23</v>
      </c>
    </row>
    <row r="3954" spans="1:24" x14ac:dyDescent="0.2">
      <c r="A3954">
        <v>17513</v>
      </c>
      <c r="B3954" t="s">
        <v>1427</v>
      </c>
      <c r="C3954" t="s">
        <v>1301</v>
      </c>
      <c r="D3954">
        <v>2019</v>
      </c>
      <c r="E3954" t="str">
        <f t="shared" si="61"/>
        <v>175132019</v>
      </c>
      <c r="F3954">
        <v>15296</v>
      </c>
      <c r="G3954" t="str">
        <f>VLOOKUP($A3954,CATMUN!$B$2:$C$1123,2,0)</f>
        <v>Medio</v>
      </c>
      <c r="H3954" t="str">
        <f>VLOOKUP($A3954,CATMUN!$B$2:$D$1123,3,0)</f>
        <v>Municipios rurales</v>
      </c>
      <c r="I3954">
        <f>VLOOKUP($A3954,CATMUN!$B$2:$G$1123,4,0)</f>
        <v>0</v>
      </c>
      <c r="J3954">
        <f>VLOOKUP($A3954,CATMUN!$B$2:$G$1123,6,0)</f>
        <v>15</v>
      </c>
      <c r="K3954" s="69">
        <v>845.11653799999999</v>
      </c>
      <c r="L3954" s="69">
        <v>480.82776364446357</v>
      </c>
      <c r="M3954" s="271">
        <v>10</v>
      </c>
      <c r="N3954" s="69">
        <v>20.326874479829083</v>
      </c>
      <c r="Q3954">
        <v>0</v>
      </c>
      <c r="S3954" s="69">
        <v>150</v>
      </c>
      <c r="T3954">
        <v>0</v>
      </c>
      <c r="V3954" s="51">
        <v>5</v>
      </c>
      <c r="W3954" s="51">
        <v>22</v>
      </c>
      <c r="X3954" s="51">
        <v>23</v>
      </c>
    </row>
    <row r="3955" spans="1:24" x14ac:dyDescent="0.2">
      <c r="A3955">
        <v>17541</v>
      </c>
      <c r="B3955" t="s">
        <v>1429</v>
      </c>
      <c r="C3955" t="s">
        <v>1301</v>
      </c>
      <c r="D3955">
        <v>2019</v>
      </c>
      <c r="E3955" t="str">
        <f t="shared" si="61"/>
        <v>175412019</v>
      </c>
      <c r="F3955">
        <v>19781</v>
      </c>
      <c r="G3955" t="str">
        <f>VLOOKUP($A3955,CATMUN!$B$2:$C$1123,2,0)</f>
        <v>Medio</v>
      </c>
      <c r="H3955" t="str">
        <f>VLOOKUP($A3955,CATMUN!$B$2:$D$1123,3,0)</f>
        <v>Municipios rurales</v>
      </c>
      <c r="I3955">
        <f>VLOOKUP($A3955,CATMUN!$B$2:$G$1123,4,0)</f>
        <v>0</v>
      </c>
      <c r="J3955">
        <f>VLOOKUP($A3955,CATMUN!$B$2:$G$1123,6,0)</f>
        <v>15</v>
      </c>
      <c r="K3955" s="69">
        <v>600</v>
      </c>
      <c r="L3955" s="69">
        <v>480.82776364446357</v>
      </c>
      <c r="M3955" s="271">
        <v>5</v>
      </c>
      <c r="N3955" s="69">
        <v>20.326874479829083</v>
      </c>
      <c r="Q3955">
        <v>0</v>
      </c>
      <c r="S3955" s="69">
        <v>150</v>
      </c>
      <c r="T3955">
        <v>0</v>
      </c>
      <c r="V3955" s="51">
        <v>5</v>
      </c>
      <c r="W3955" s="51">
        <v>22</v>
      </c>
      <c r="X3955" s="51">
        <v>23</v>
      </c>
    </row>
    <row r="3956" spans="1:24" x14ac:dyDescent="0.2">
      <c r="A3956">
        <v>17653</v>
      </c>
      <c r="B3956" t="s">
        <v>1432</v>
      </c>
      <c r="C3956" t="s">
        <v>1301</v>
      </c>
      <c r="D3956">
        <v>2019</v>
      </c>
      <c r="E3956" t="str">
        <f t="shared" si="61"/>
        <v>176532019</v>
      </c>
      <c r="F3956">
        <v>19387</v>
      </c>
      <c r="G3956" t="str">
        <f>VLOOKUP($A3956,CATMUN!$B$2:$C$1123,2,0)</f>
        <v>Alto</v>
      </c>
      <c r="H3956" t="str">
        <f>VLOOKUP($A3956,CATMUN!$B$2:$D$1123,3,0)</f>
        <v>Municipios rurales</v>
      </c>
      <c r="I3956">
        <f>VLOOKUP($A3956,CATMUN!$B$2:$G$1123,4,0)</f>
        <v>0</v>
      </c>
      <c r="J3956">
        <f>VLOOKUP($A3956,CATMUN!$B$2:$G$1123,6,0)</f>
        <v>15</v>
      </c>
      <c r="K3956" s="69">
        <v>1110</v>
      </c>
      <c r="L3956" s="69">
        <v>480.82776364446357</v>
      </c>
      <c r="M3956" s="271">
        <v>11</v>
      </c>
      <c r="N3956" s="69">
        <v>20.326874479829083</v>
      </c>
      <c r="Q3956">
        <v>0</v>
      </c>
      <c r="S3956" s="69">
        <v>150</v>
      </c>
      <c r="T3956">
        <v>0</v>
      </c>
      <c r="V3956" s="51">
        <v>5</v>
      </c>
      <c r="W3956" s="51">
        <v>31</v>
      </c>
      <c r="X3956" s="51">
        <v>23</v>
      </c>
    </row>
    <row r="3957" spans="1:24" x14ac:dyDescent="0.2">
      <c r="A3957">
        <v>17662</v>
      </c>
      <c r="B3957" t="s">
        <v>1433</v>
      </c>
      <c r="C3957" t="s">
        <v>1301</v>
      </c>
      <c r="D3957">
        <v>2019</v>
      </c>
      <c r="E3957" t="str">
        <f t="shared" si="61"/>
        <v>176622019</v>
      </c>
      <c r="F3957">
        <v>20116</v>
      </c>
      <c r="G3957" t="str">
        <f>VLOOKUP($A3957,CATMUN!$B$2:$C$1123,2,0)</f>
        <v>Medio</v>
      </c>
      <c r="H3957" t="str">
        <f>VLOOKUP($A3957,CATMUN!$B$2:$D$1123,3,0)</f>
        <v>Municipios rurales</v>
      </c>
      <c r="I3957">
        <f>VLOOKUP($A3957,CATMUN!$B$2:$G$1123,4,0)</f>
        <v>0</v>
      </c>
      <c r="J3957">
        <f>VLOOKUP($A3957,CATMUN!$B$2:$G$1123,6,0)</f>
        <v>15</v>
      </c>
      <c r="K3957" s="69">
        <v>452</v>
      </c>
      <c r="L3957" s="69">
        <v>480.82776364446357</v>
      </c>
      <c r="M3957" s="271">
        <v>18</v>
      </c>
      <c r="N3957" s="69">
        <v>20.326874479829083</v>
      </c>
      <c r="Q3957">
        <v>0</v>
      </c>
      <c r="S3957" s="69">
        <v>150</v>
      </c>
      <c r="T3957">
        <v>0</v>
      </c>
      <c r="V3957" s="51">
        <v>5</v>
      </c>
      <c r="W3957" s="51">
        <v>14</v>
      </c>
      <c r="X3957" s="51">
        <v>23</v>
      </c>
    </row>
    <row r="3958" spans="1:24" x14ac:dyDescent="0.2">
      <c r="A3958">
        <v>17867</v>
      </c>
      <c r="B3958" t="s">
        <v>1436</v>
      </c>
      <c r="C3958" t="s">
        <v>1301</v>
      </c>
      <c r="D3958">
        <v>2019</v>
      </c>
      <c r="E3958" t="str">
        <f t="shared" si="61"/>
        <v>178672019</v>
      </c>
      <c r="F3958">
        <v>10255</v>
      </c>
      <c r="G3958" t="str">
        <f>VLOOKUP($A3958,CATMUN!$B$2:$C$1123,2,0)</f>
        <v>Alto</v>
      </c>
      <c r="H3958" t="str">
        <f>VLOOKUP($A3958,CATMUN!$B$2:$D$1123,3,0)</f>
        <v>Municipios rurales</v>
      </c>
      <c r="I3958">
        <f>VLOOKUP($A3958,CATMUN!$B$2:$G$1123,4,0)</f>
        <v>0</v>
      </c>
      <c r="J3958">
        <f>VLOOKUP($A3958,CATMUN!$B$2:$G$1123,6,0)</f>
        <v>15</v>
      </c>
      <c r="K3958" s="69">
        <v>945</v>
      </c>
      <c r="L3958" s="69">
        <v>480.82776364446357</v>
      </c>
      <c r="M3958" s="271">
        <v>1</v>
      </c>
      <c r="N3958" s="69">
        <v>20.326874479829083</v>
      </c>
      <c r="Q3958">
        <v>0</v>
      </c>
      <c r="S3958" s="69">
        <v>150</v>
      </c>
      <c r="T3958">
        <v>0</v>
      </c>
      <c r="V3958" s="51">
        <v>0</v>
      </c>
      <c r="W3958" s="51">
        <v>0</v>
      </c>
      <c r="X3958" s="51">
        <v>100</v>
      </c>
    </row>
    <row r="3959" spans="1:24" x14ac:dyDescent="0.2">
      <c r="A3959">
        <v>18029</v>
      </c>
      <c r="B3959" t="s">
        <v>1441</v>
      </c>
      <c r="C3959" t="s">
        <v>1439</v>
      </c>
      <c r="D3959">
        <v>2019</v>
      </c>
      <c r="E3959" t="str">
        <f t="shared" si="61"/>
        <v>180292019</v>
      </c>
      <c r="F3959">
        <v>4491</v>
      </c>
      <c r="G3959" t="str">
        <f>VLOOKUP($A3959,CATMUN!$B$2:$C$1123,2,0)</f>
        <v>Medio</v>
      </c>
      <c r="H3959" t="str">
        <f>VLOOKUP($A3959,CATMUN!$B$2:$D$1123,3,0)</f>
        <v>Municipios rurales</v>
      </c>
      <c r="I3959">
        <f>VLOOKUP($A3959,CATMUN!$B$2:$G$1123,4,0)</f>
        <v>0</v>
      </c>
      <c r="J3959">
        <f>VLOOKUP($A3959,CATMUN!$B$2:$G$1123,6,0)</f>
        <v>15</v>
      </c>
      <c r="K3959" s="69">
        <v>110</v>
      </c>
      <c r="L3959" s="69">
        <v>480.82776364446357</v>
      </c>
      <c r="M3959" s="271"/>
      <c r="N3959" s="69">
        <v>20.326874479829083</v>
      </c>
      <c r="Q3959">
        <v>0</v>
      </c>
      <c r="S3959" s="69">
        <v>150</v>
      </c>
      <c r="T3959">
        <v>0</v>
      </c>
      <c r="V3959" s="51">
        <v>5</v>
      </c>
      <c r="W3959" s="51">
        <v>2</v>
      </c>
      <c r="X3959" s="51">
        <v>23</v>
      </c>
    </row>
    <row r="3960" spans="1:24" x14ac:dyDescent="0.2">
      <c r="A3960">
        <v>18094</v>
      </c>
      <c r="B3960" t="s">
        <v>1442</v>
      </c>
      <c r="C3960" t="s">
        <v>1439</v>
      </c>
      <c r="D3960">
        <v>2019</v>
      </c>
      <c r="E3960" t="str">
        <f t="shared" si="61"/>
        <v>180942019</v>
      </c>
      <c r="F3960">
        <v>11102</v>
      </c>
      <c r="G3960" t="str">
        <f>VLOOKUP($A3960,CATMUN!$B$2:$C$1123,2,0)</f>
        <v>Medio</v>
      </c>
      <c r="H3960" t="str">
        <f>VLOOKUP($A3960,CATMUN!$B$2:$D$1123,3,0)</f>
        <v>Municipios rurales</v>
      </c>
      <c r="I3960">
        <f>VLOOKUP($A3960,CATMUN!$B$2:$G$1123,4,0)</f>
        <v>0</v>
      </c>
      <c r="J3960">
        <f>VLOOKUP($A3960,CATMUN!$B$2:$G$1123,6,0)</f>
        <v>15</v>
      </c>
      <c r="K3960" s="69">
        <v>450</v>
      </c>
      <c r="L3960" s="69">
        <v>480.82776364446357</v>
      </c>
      <c r="M3960" s="271">
        <v>0.5</v>
      </c>
      <c r="N3960" s="69">
        <v>20.326874479829083</v>
      </c>
      <c r="Q3960">
        <v>0</v>
      </c>
      <c r="S3960" s="69">
        <v>150</v>
      </c>
      <c r="T3960">
        <v>0</v>
      </c>
      <c r="V3960" s="51">
        <v>0</v>
      </c>
      <c r="W3960" s="51">
        <v>2</v>
      </c>
      <c r="X3960" s="51">
        <v>100</v>
      </c>
    </row>
    <row r="3961" spans="1:24" x14ac:dyDescent="0.2">
      <c r="A3961">
        <v>18150</v>
      </c>
      <c r="B3961" t="s">
        <v>1443</v>
      </c>
      <c r="C3961" t="s">
        <v>1439</v>
      </c>
      <c r="D3961">
        <v>2019</v>
      </c>
      <c r="E3961" t="str">
        <f t="shared" si="61"/>
        <v>181502019</v>
      </c>
      <c r="F3961">
        <v>30778</v>
      </c>
      <c r="G3961" t="str">
        <f>VLOOKUP($A3961,CATMUN!$B$2:$C$1123,2,0)</f>
        <v>Medio</v>
      </c>
      <c r="H3961" t="str">
        <f>VLOOKUP($A3961,CATMUN!$B$2:$D$1123,3,0)</f>
        <v>Municipios rurales</v>
      </c>
      <c r="I3961">
        <f>VLOOKUP($A3961,CATMUN!$B$2:$G$1123,4,0)</f>
        <v>0</v>
      </c>
      <c r="J3961">
        <f>VLOOKUP($A3961,CATMUN!$B$2:$G$1123,6,0)</f>
        <v>15</v>
      </c>
      <c r="K3961" s="69">
        <v>1254.781217</v>
      </c>
      <c r="L3961" s="69">
        <v>480.82776364446357</v>
      </c>
      <c r="M3961" s="271">
        <v>8</v>
      </c>
      <c r="N3961" s="69">
        <v>20.326874479829083</v>
      </c>
      <c r="Q3961">
        <v>0</v>
      </c>
      <c r="S3961" s="69">
        <v>150</v>
      </c>
      <c r="T3961">
        <v>0</v>
      </c>
      <c r="V3961" s="51">
        <v>0</v>
      </c>
      <c r="W3961" s="51">
        <v>21</v>
      </c>
      <c r="X3961" s="51">
        <v>100</v>
      </c>
    </row>
    <row r="3962" spans="1:24" x14ac:dyDescent="0.2">
      <c r="A3962">
        <v>18205</v>
      </c>
      <c r="B3962" t="s">
        <v>1444</v>
      </c>
      <c r="C3962" t="s">
        <v>1439</v>
      </c>
      <c r="D3962">
        <v>2019</v>
      </c>
      <c r="E3962" t="str">
        <f t="shared" si="61"/>
        <v>182052019</v>
      </c>
      <c r="F3962">
        <v>7683</v>
      </c>
      <c r="G3962" t="str">
        <f>VLOOKUP($A3962,CATMUN!$B$2:$C$1123,2,0)</f>
        <v>Bajo</v>
      </c>
      <c r="H3962" t="str">
        <f>VLOOKUP($A3962,CATMUN!$B$2:$D$1123,3,0)</f>
        <v>Municipios rurales</v>
      </c>
      <c r="I3962">
        <f>VLOOKUP($A3962,CATMUN!$B$2:$G$1123,4,0)</f>
        <v>0</v>
      </c>
      <c r="J3962">
        <f>VLOOKUP($A3962,CATMUN!$B$2:$G$1123,6,0)</f>
        <v>15</v>
      </c>
      <c r="K3962" s="69">
        <v>175.29400000000001</v>
      </c>
      <c r="L3962" s="69">
        <v>480.82776364446357</v>
      </c>
      <c r="M3962" s="271">
        <v>1E-3</v>
      </c>
      <c r="N3962" s="69">
        <v>20.326874479829083</v>
      </c>
      <c r="Q3962">
        <v>0</v>
      </c>
      <c r="S3962" s="69">
        <v>150</v>
      </c>
      <c r="T3962">
        <v>0</v>
      </c>
      <c r="V3962" s="51">
        <v>1</v>
      </c>
      <c r="W3962" s="51">
        <v>5</v>
      </c>
      <c r="X3962" s="51">
        <v>19</v>
      </c>
    </row>
    <row r="3963" spans="1:24" x14ac:dyDescent="0.2">
      <c r="A3963">
        <v>18247</v>
      </c>
      <c r="B3963" t="s">
        <v>1445</v>
      </c>
      <c r="C3963" t="s">
        <v>1439</v>
      </c>
      <c r="D3963">
        <v>2019</v>
      </c>
      <c r="E3963" t="str">
        <f t="shared" si="61"/>
        <v>182472019</v>
      </c>
      <c r="F3963">
        <v>19256</v>
      </c>
      <c r="G3963" t="str">
        <f>VLOOKUP($A3963,CATMUN!$B$2:$C$1123,2,0)</f>
        <v>Medio</v>
      </c>
      <c r="H3963" t="str">
        <f>VLOOKUP($A3963,CATMUN!$B$2:$D$1123,3,0)</f>
        <v>Municipios rurales</v>
      </c>
      <c r="I3963">
        <f>VLOOKUP($A3963,CATMUN!$B$2:$G$1123,4,0)</f>
        <v>0</v>
      </c>
      <c r="J3963">
        <f>VLOOKUP($A3963,CATMUN!$B$2:$G$1123,6,0)</f>
        <v>15</v>
      </c>
      <c r="K3963" s="69">
        <v>676.44821000000002</v>
      </c>
      <c r="L3963" s="69">
        <v>480.82776364446357</v>
      </c>
      <c r="M3963" s="271">
        <v>9.7012099999999997</v>
      </c>
      <c r="N3963" s="69">
        <v>20.326874479829083</v>
      </c>
      <c r="Q3963">
        <v>0</v>
      </c>
      <c r="S3963" s="69">
        <v>150</v>
      </c>
      <c r="T3963">
        <v>0</v>
      </c>
      <c r="V3963" s="51">
        <v>5</v>
      </c>
      <c r="W3963" s="51">
        <v>41</v>
      </c>
      <c r="X3963" s="51">
        <v>23</v>
      </c>
    </row>
    <row r="3964" spans="1:24" x14ac:dyDescent="0.2">
      <c r="A3964">
        <v>18256</v>
      </c>
      <c r="B3964" t="s">
        <v>1446</v>
      </c>
      <c r="C3964" t="s">
        <v>1439</v>
      </c>
      <c r="D3964">
        <v>2019</v>
      </c>
      <c r="E3964" t="str">
        <f t="shared" si="61"/>
        <v>182562019</v>
      </c>
      <c r="F3964">
        <v>18251</v>
      </c>
      <c r="G3964" t="str">
        <f>VLOOKUP($A3964,CATMUN!$B$2:$C$1123,2,0)</f>
        <v>Medio</v>
      </c>
      <c r="H3964" t="str">
        <f>VLOOKUP($A3964,CATMUN!$B$2:$D$1123,3,0)</f>
        <v>Municipios rurales</v>
      </c>
      <c r="I3964">
        <f>VLOOKUP($A3964,CATMUN!$B$2:$G$1123,4,0)</f>
        <v>0</v>
      </c>
      <c r="J3964">
        <f>VLOOKUP($A3964,CATMUN!$B$2:$G$1123,6,0)</f>
        <v>15</v>
      </c>
      <c r="K3964" s="69">
        <v>250</v>
      </c>
      <c r="L3964" s="69">
        <v>480.82776364446357</v>
      </c>
      <c r="M3964" s="271">
        <v>1</v>
      </c>
      <c r="N3964" s="69">
        <v>20.326874479829083</v>
      </c>
      <c r="Q3964">
        <v>0</v>
      </c>
      <c r="S3964" s="69">
        <v>150</v>
      </c>
      <c r="T3964">
        <v>0</v>
      </c>
      <c r="U3964">
        <v>0.187</v>
      </c>
      <c r="V3964" s="51">
        <v>5</v>
      </c>
      <c r="W3964" s="51">
        <v>11</v>
      </c>
      <c r="X3964" s="51">
        <v>23</v>
      </c>
    </row>
    <row r="3965" spans="1:24" x14ac:dyDescent="0.2">
      <c r="A3965">
        <v>18256</v>
      </c>
      <c r="B3965" t="s">
        <v>1446</v>
      </c>
      <c r="C3965" t="s">
        <v>1439</v>
      </c>
      <c r="D3965">
        <v>2019</v>
      </c>
      <c r="E3965" t="str">
        <f t="shared" si="61"/>
        <v>182562019</v>
      </c>
      <c r="F3965">
        <v>18251</v>
      </c>
      <c r="G3965" t="str">
        <f>VLOOKUP($A3965,CATMUN!$B$2:$C$1123,2,0)</f>
        <v>Medio</v>
      </c>
      <c r="H3965" t="str">
        <f>VLOOKUP($A3965,CATMUN!$B$2:$D$1123,3,0)</f>
        <v>Municipios rurales</v>
      </c>
      <c r="I3965">
        <f>VLOOKUP($A3965,CATMUN!$B$2:$G$1123,4,0)</f>
        <v>0</v>
      </c>
      <c r="J3965">
        <f>VLOOKUP($A3965,CATMUN!$B$2:$G$1123,6,0)</f>
        <v>15</v>
      </c>
      <c r="K3965" s="69">
        <v>250</v>
      </c>
      <c r="L3965" s="69">
        <v>480.82776364446357</v>
      </c>
      <c r="M3965" s="271">
        <v>1</v>
      </c>
      <c r="N3965" s="69">
        <v>20.326874479829083</v>
      </c>
      <c r="Q3965">
        <v>0</v>
      </c>
      <c r="S3965" s="69">
        <v>150</v>
      </c>
      <c r="T3965">
        <v>0</v>
      </c>
      <c r="V3965" s="51">
        <v>5</v>
      </c>
      <c r="W3965" s="51">
        <v>11</v>
      </c>
      <c r="X3965" s="51">
        <v>23</v>
      </c>
    </row>
    <row r="3966" spans="1:24" x14ac:dyDescent="0.2">
      <c r="A3966">
        <v>18410</v>
      </c>
      <c r="B3966" t="s">
        <v>1447</v>
      </c>
      <c r="C3966" t="s">
        <v>1439</v>
      </c>
      <c r="D3966">
        <v>2019</v>
      </c>
      <c r="E3966" t="str">
        <f t="shared" si="61"/>
        <v>184102019</v>
      </c>
      <c r="F3966">
        <v>14662</v>
      </c>
      <c r="G3966" t="str">
        <f>VLOOKUP($A3966,CATMUN!$B$2:$C$1123,2,0)</f>
        <v>Medio</v>
      </c>
      <c r="H3966" t="str">
        <f>VLOOKUP($A3966,CATMUN!$B$2:$D$1123,3,0)</f>
        <v>Municipios rurales</v>
      </c>
      <c r="I3966">
        <f>VLOOKUP($A3966,CATMUN!$B$2:$G$1123,4,0)</f>
        <v>0</v>
      </c>
      <c r="J3966">
        <f>VLOOKUP($A3966,CATMUN!$B$2:$G$1123,6,0)</f>
        <v>15</v>
      </c>
      <c r="K3966" s="69">
        <v>440</v>
      </c>
      <c r="L3966" s="69">
        <v>480.82776364446357</v>
      </c>
      <c r="M3966" s="271">
        <v>3.5</v>
      </c>
      <c r="N3966" s="69">
        <v>20.326874479829083</v>
      </c>
      <c r="S3966" s="69">
        <v>150</v>
      </c>
      <c r="T3966">
        <v>0</v>
      </c>
      <c r="V3966" s="51">
        <v>0</v>
      </c>
      <c r="W3966" s="51">
        <v>5</v>
      </c>
      <c r="X3966" s="51">
        <v>100</v>
      </c>
    </row>
    <row r="3967" spans="1:24" x14ac:dyDescent="0.2">
      <c r="A3967">
        <v>18460</v>
      </c>
      <c r="B3967" t="s">
        <v>1448</v>
      </c>
      <c r="C3967" t="s">
        <v>1439</v>
      </c>
      <c r="D3967">
        <v>2019</v>
      </c>
      <c r="E3967" t="str">
        <f t="shared" si="61"/>
        <v>184602019</v>
      </c>
      <c r="F3967">
        <v>9838</v>
      </c>
      <c r="G3967" t="str">
        <f>VLOOKUP($A3967,CATMUN!$B$2:$C$1123,2,0)</f>
        <v>Bajo</v>
      </c>
      <c r="H3967" t="str">
        <f>VLOOKUP($A3967,CATMUN!$B$2:$D$1123,3,0)</f>
        <v>Municipios rurales</v>
      </c>
      <c r="I3967">
        <f>VLOOKUP($A3967,CATMUN!$B$2:$G$1123,4,0)</f>
        <v>0</v>
      </c>
      <c r="J3967">
        <f>VLOOKUP($A3967,CATMUN!$B$2:$G$1123,6,0)</f>
        <v>15</v>
      </c>
      <c r="K3967" s="69">
        <v>142</v>
      </c>
      <c r="L3967" s="69">
        <v>480.82776364446357</v>
      </c>
      <c r="M3967" s="271">
        <v>0</v>
      </c>
      <c r="N3967" s="69">
        <v>20.326874479829083</v>
      </c>
      <c r="Q3967">
        <v>0</v>
      </c>
      <c r="S3967" s="69">
        <v>150</v>
      </c>
      <c r="T3967">
        <v>0</v>
      </c>
      <c r="V3967" s="51">
        <v>5</v>
      </c>
      <c r="W3967" s="51">
        <v>4</v>
      </c>
      <c r="X3967" s="51">
        <v>23</v>
      </c>
    </row>
    <row r="3968" spans="1:24" x14ac:dyDescent="0.2">
      <c r="A3968">
        <v>18479</v>
      </c>
      <c r="B3968" t="s">
        <v>1449</v>
      </c>
      <c r="C3968" t="s">
        <v>1439</v>
      </c>
      <c r="D3968">
        <v>2019</v>
      </c>
      <c r="E3968" t="str">
        <f t="shared" si="61"/>
        <v>184792019</v>
      </c>
      <c r="F3968">
        <v>3718</v>
      </c>
      <c r="G3968" t="str">
        <f>VLOOKUP($A3968,CATMUN!$B$2:$C$1123,2,0)</f>
        <v>Bajo</v>
      </c>
      <c r="H3968" t="str">
        <f>VLOOKUP($A3968,CATMUN!$B$2:$D$1123,3,0)</f>
        <v>Municipios rurales</v>
      </c>
      <c r="I3968">
        <f>VLOOKUP($A3968,CATMUN!$B$2:$G$1123,4,0)</f>
        <v>0</v>
      </c>
      <c r="J3968">
        <f>VLOOKUP($A3968,CATMUN!$B$2:$G$1123,6,0)</f>
        <v>15</v>
      </c>
      <c r="K3968" s="69">
        <v>264.58499999999998</v>
      </c>
      <c r="L3968" s="69">
        <v>480.82776364446357</v>
      </c>
      <c r="M3968" s="271">
        <v>0.5</v>
      </c>
      <c r="N3968" s="69">
        <v>20.326874479829083</v>
      </c>
      <c r="Q3968">
        <v>0</v>
      </c>
      <c r="S3968" s="69">
        <v>150</v>
      </c>
      <c r="T3968">
        <v>0</v>
      </c>
      <c r="V3968" s="51">
        <v>5</v>
      </c>
      <c r="W3968" s="51">
        <v>4</v>
      </c>
      <c r="X3968" s="51">
        <v>23</v>
      </c>
    </row>
    <row r="3969" spans="1:24" x14ac:dyDescent="0.2">
      <c r="A3969">
        <v>18592</v>
      </c>
      <c r="B3969" t="s">
        <v>1450</v>
      </c>
      <c r="C3969" t="s">
        <v>1439</v>
      </c>
      <c r="D3969">
        <v>2019</v>
      </c>
      <c r="E3969" t="str">
        <f t="shared" si="61"/>
        <v>185922019</v>
      </c>
      <c r="F3969">
        <v>26329</v>
      </c>
      <c r="G3969" t="str">
        <f>VLOOKUP($A3969,CATMUN!$B$2:$C$1123,2,0)</f>
        <v>Medio</v>
      </c>
      <c r="H3969" t="str">
        <f>VLOOKUP($A3969,CATMUN!$B$2:$D$1123,3,0)</f>
        <v>Municipios rurales</v>
      </c>
      <c r="I3969">
        <f>VLOOKUP($A3969,CATMUN!$B$2:$G$1123,4,0)</f>
        <v>0</v>
      </c>
      <c r="J3969">
        <f>VLOOKUP($A3969,CATMUN!$B$2:$G$1123,6,0)</f>
        <v>15</v>
      </c>
      <c r="K3969" s="69">
        <v>836.36</v>
      </c>
      <c r="L3969" s="69">
        <v>480.82776364446357</v>
      </c>
      <c r="M3969" s="271">
        <v>3</v>
      </c>
      <c r="N3969" s="69">
        <v>20.326874479829083</v>
      </c>
      <c r="Q3969">
        <v>0</v>
      </c>
      <c r="S3969" s="69">
        <v>150</v>
      </c>
      <c r="T3969">
        <v>0</v>
      </c>
      <c r="V3969" s="51">
        <v>0</v>
      </c>
      <c r="W3969" s="51">
        <v>18</v>
      </c>
      <c r="X3969" s="51">
        <v>100</v>
      </c>
    </row>
    <row r="3970" spans="1:24" x14ac:dyDescent="0.2">
      <c r="A3970">
        <v>18610</v>
      </c>
      <c r="B3970" t="s">
        <v>1451</v>
      </c>
      <c r="C3970" t="s">
        <v>1439</v>
      </c>
      <c r="D3970">
        <v>2019</v>
      </c>
      <c r="E3970" t="str">
        <f t="shared" ref="E3970:E4033" si="62">A3970&amp;D3970</f>
        <v>186102019</v>
      </c>
      <c r="F3970">
        <v>12949</v>
      </c>
      <c r="G3970" t="str">
        <f>VLOOKUP($A3970,CATMUN!$B$2:$C$1123,2,0)</f>
        <v>Medio</v>
      </c>
      <c r="H3970" t="str">
        <f>VLOOKUP($A3970,CATMUN!$B$2:$D$1123,3,0)</f>
        <v>Municipios rurales</v>
      </c>
      <c r="I3970">
        <f>VLOOKUP($A3970,CATMUN!$B$2:$G$1123,4,0)</f>
        <v>0</v>
      </c>
      <c r="J3970">
        <f>VLOOKUP($A3970,CATMUN!$B$2:$G$1123,6,0)</f>
        <v>15</v>
      </c>
      <c r="K3970" s="69">
        <v>142</v>
      </c>
      <c r="L3970" s="69">
        <v>480.82776364446357</v>
      </c>
      <c r="M3970" s="271">
        <v>1</v>
      </c>
      <c r="N3970" s="69">
        <v>20.326874479829083</v>
      </c>
      <c r="Q3970">
        <v>0</v>
      </c>
      <c r="S3970" s="69">
        <v>150</v>
      </c>
      <c r="T3970">
        <v>0</v>
      </c>
      <c r="V3970" s="51">
        <v>5</v>
      </c>
      <c r="W3970" s="51">
        <v>0</v>
      </c>
      <c r="X3970" s="51">
        <v>23</v>
      </c>
    </row>
    <row r="3971" spans="1:24" x14ac:dyDescent="0.2">
      <c r="A3971">
        <v>18753</v>
      </c>
      <c r="B3971" t="s">
        <v>1452</v>
      </c>
      <c r="C3971" t="s">
        <v>1439</v>
      </c>
      <c r="D3971">
        <v>2019</v>
      </c>
      <c r="E3971" t="str">
        <f t="shared" si="62"/>
        <v>187532019</v>
      </c>
      <c r="F3971">
        <v>51714</v>
      </c>
      <c r="G3971" t="str">
        <f>VLOOKUP($A3971,CATMUN!$B$2:$C$1123,2,0)</f>
        <v>Medio</v>
      </c>
      <c r="H3971" t="str">
        <f>VLOOKUP($A3971,CATMUN!$B$2:$D$1123,3,0)</f>
        <v>Municipios rurales</v>
      </c>
      <c r="I3971">
        <f>VLOOKUP($A3971,CATMUN!$B$2:$G$1123,4,0)</f>
        <v>0</v>
      </c>
      <c r="J3971">
        <f>VLOOKUP($A3971,CATMUN!$B$2:$G$1123,6,0)</f>
        <v>15</v>
      </c>
      <c r="K3971" s="69">
        <v>1500</v>
      </c>
      <c r="L3971" s="69">
        <v>480.82776364446357</v>
      </c>
      <c r="M3971" s="271">
        <v>20</v>
      </c>
      <c r="N3971" s="69">
        <v>20.326874479829083</v>
      </c>
      <c r="Q3971">
        <v>0</v>
      </c>
      <c r="S3971" s="69">
        <v>150</v>
      </c>
      <c r="T3971">
        <v>0</v>
      </c>
      <c r="V3971" s="51">
        <v>0</v>
      </c>
      <c r="W3971" s="51">
        <v>32</v>
      </c>
      <c r="X3971" s="51">
        <v>100</v>
      </c>
    </row>
    <row r="3972" spans="1:24" x14ac:dyDescent="0.2">
      <c r="A3972">
        <v>18756</v>
      </c>
      <c r="B3972" t="s">
        <v>1453</v>
      </c>
      <c r="C3972" t="s">
        <v>1439</v>
      </c>
      <c r="D3972">
        <v>2019</v>
      </c>
      <c r="E3972" t="str">
        <f t="shared" si="62"/>
        <v>187562019</v>
      </c>
      <c r="F3972">
        <v>11359</v>
      </c>
      <c r="G3972" t="str">
        <f>VLOOKUP($A3972,CATMUN!$B$2:$C$1123,2,0)</f>
        <v>Bajo</v>
      </c>
      <c r="H3972" t="str">
        <f>VLOOKUP($A3972,CATMUN!$B$2:$D$1123,3,0)</f>
        <v>Municipios rurales</v>
      </c>
      <c r="I3972">
        <f>VLOOKUP($A3972,CATMUN!$B$2:$G$1123,4,0)</f>
        <v>0</v>
      </c>
      <c r="J3972">
        <f>VLOOKUP($A3972,CATMUN!$B$2:$G$1123,6,0)</f>
        <v>15</v>
      </c>
      <c r="K3972" s="69">
        <v>172.62</v>
      </c>
      <c r="L3972" s="69">
        <v>480.82776364446357</v>
      </c>
      <c r="M3972" s="271"/>
      <c r="N3972" s="69">
        <v>20.326874479829083</v>
      </c>
      <c r="Q3972">
        <v>0</v>
      </c>
      <c r="S3972" s="69">
        <v>150</v>
      </c>
      <c r="T3972">
        <v>0</v>
      </c>
      <c r="V3972" s="51">
        <v>5</v>
      </c>
      <c r="W3972" s="51">
        <v>2</v>
      </c>
      <c r="X3972" s="51">
        <v>23</v>
      </c>
    </row>
    <row r="3973" spans="1:24" x14ac:dyDescent="0.2">
      <c r="A3973">
        <v>18785</v>
      </c>
      <c r="B3973" t="s">
        <v>1454</v>
      </c>
      <c r="C3973" t="s">
        <v>1439</v>
      </c>
      <c r="D3973">
        <v>2019</v>
      </c>
      <c r="E3973" t="str">
        <f t="shared" si="62"/>
        <v>187852019</v>
      </c>
      <c r="F3973">
        <v>6280</v>
      </c>
      <c r="G3973" t="str">
        <f>VLOOKUP($A3973,CATMUN!$B$2:$C$1123,2,0)</f>
        <v>Bajo</v>
      </c>
      <c r="H3973" t="str">
        <f>VLOOKUP($A3973,CATMUN!$B$2:$D$1123,3,0)</f>
        <v>Municipios rurales</v>
      </c>
      <c r="I3973">
        <f>VLOOKUP($A3973,CATMUN!$B$2:$G$1123,4,0)</f>
        <v>0</v>
      </c>
      <c r="J3973">
        <f>VLOOKUP($A3973,CATMUN!$B$2:$G$1123,6,0)</f>
        <v>15</v>
      </c>
      <c r="K3973" s="69">
        <v>106</v>
      </c>
      <c r="L3973" s="69">
        <v>480.82776364446357</v>
      </c>
      <c r="M3973" s="271">
        <v>5</v>
      </c>
      <c r="N3973" s="69">
        <v>20.326874479829083</v>
      </c>
      <c r="Q3973">
        <v>0</v>
      </c>
      <c r="S3973" s="69">
        <v>150</v>
      </c>
      <c r="T3973">
        <v>1</v>
      </c>
      <c r="V3973" s="51">
        <v>1</v>
      </c>
      <c r="W3973" s="51">
        <v>3</v>
      </c>
      <c r="X3973" s="51">
        <v>19</v>
      </c>
    </row>
    <row r="3974" spans="1:24" x14ac:dyDescent="0.2">
      <c r="A3974">
        <v>18860</v>
      </c>
      <c r="B3974" t="s">
        <v>1455</v>
      </c>
      <c r="C3974" t="s">
        <v>1439</v>
      </c>
      <c r="D3974">
        <v>2019</v>
      </c>
      <c r="E3974" t="str">
        <f t="shared" si="62"/>
        <v>188602019</v>
      </c>
      <c r="F3974">
        <v>6968</v>
      </c>
      <c r="G3974" t="str">
        <f>VLOOKUP($A3974,CATMUN!$B$2:$C$1123,2,0)</f>
        <v>Bajo</v>
      </c>
      <c r="H3974" t="str">
        <f>VLOOKUP($A3974,CATMUN!$B$2:$D$1123,3,0)</f>
        <v>Municipios rurales</v>
      </c>
      <c r="I3974">
        <f>VLOOKUP($A3974,CATMUN!$B$2:$G$1123,4,0)</f>
        <v>0</v>
      </c>
      <c r="J3974">
        <f>VLOOKUP($A3974,CATMUN!$B$2:$G$1123,6,0)</f>
        <v>15</v>
      </c>
      <c r="K3974" s="69">
        <v>360.5</v>
      </c>
      <c r="L3974" s="69">
        <v>480.82776364446357</v>
      </c>
      <c r="M3974" s="271">
        <v>0.2</v>
      </c>
      <c r="N3974" s="69">
        <v>20.326874479829083</v>
      </c>
      <c r="Q3974">
        <v>0</v>
      </c>
      <c r="S3974" s="69">
        <v>150</v>
      </c>
      <c r="T3974">
        <v>0</v>
      </c>
      <c r="V3974" s="51">
        <v>1</v>
      </c>
      <c r="W3974" s="51">
        <v>1</v>
      </c>
      <c r="X3974" s="51">
        <v>19</v>
      </c>
    </row>
    <row r="3975" spans="1:24" x14ac:dyDescent="0.2">
      <c r="A3975">
        <v>19022</v>
      </c>
      <c r="B3975" t="s">
        <v>1458</v>
      </c>
      <c r="C3975" t="s">
        <v>1456</v>
      </c>
      <c r="D3975">
        <v>2019</v>
      </c>
      <c r="E3975" t="str">
        <f t="shared" si="62"/>
        <v>190222019</v>
      </c>
      <c r="F3975">
        <v>18263</v>
      </c>
      <c r="G3975" t="str">
        <f>VLOOKUP($A3975,CATMUN!$B$2:$C$1123,2,0)</f>
        <v>Bajo</v>
      </c>
      <c r="H3975" t="str">
        <f>VLOOKUP($A3975,CATMUN!$B$2:$D$1123,3,0)</f>
        <v>Municipios rurales</v>
      </c>
      <c r="I3975">
        <f>VLOOKUP($A3975,CATMUN!$B$2:$G$1123,4,0)</f>
        <v>0</v>
      </c>
      <c r="J3975">
        <f>VLOOKUP($A3975,CATMUN!$B$2:$G$1123,6,0)</f>
        <v>15</v>
      </c>
      <c r="K3975" s="69">
        <v>80.058000000000007</v>
      </c>
      <c r="L3975" s="69">
        <v>480.82776364446357</v>
      </c>
      <c r="M3975" s="271"/>
      <c r="N3975" s="69">
        <v>20.326874479829083</v>
      </c>
      <c r="Q3975">
        <v>0</v>
      </c>
      <c r="S3975" s="69">
        <v>150</v>
      </c>
      <c r="T3975">
        <v>0</v>
      </c>
      <c r="V3975" s="51">
        <v>1</v>
      </c>
      <c r="W3975" s="51">
        <v>0</v>
      </c>
      <c r="X3975" s="51">
        <v>19</v>
      </c>
    </row>
    <row r="3976" spans="1:24" x14ac:dyDescent="0.2">
      <c r="A3976">
        <v>19050</v>
      </c>
      <c r="B3976" t="s">
        <v>1459</v>
      </c>
      <c r="C3976" t="s">
        <v>1456</v>
      </c>
      <c r="D3976">
        <v>2019</v>
      </c>
      <c r="E3976" t="str">
        <f t="shared" si="62"/>
        <v>190502019</v>
      </c>
      <c r="F3976">
        <v>26376</v>
      </c>
      <c r="G3976" t="str">
        <f>VLOOKUP($A3976,CATMUN!$B$2:$C$1123,2,0)</f>
        <v>Medio</v>
      </c>
      <c r="H3976" t="str">
        <f>VLOOKUP($A3976,CATMUN!$B$2:$D$1123,3,0)</f>
        <v>Municipios rurales</v>
      </c>
      <c r="I3976">
        <f>VLOOKUP($A3976,CATMUN!$B$2:$G$1123,4,0)</f>
        <v>0</v>
      </c>
      <c r="J3976">
        <f>VLOOKUP($A3976,CATMUN!$B$2:$G$1123,6,0)</f>
        <v>15</v>
      </c>
      <c r="K3976" s="69">
        <v>22.64</v>
      </c>
      <c r="L3976" s="69">
        <v>480.82776364446357</v>
      </c>
      <c r="M3976" s="271"/>
      <c r="N3976" s="69">
        <v>20.326874479829083</v>
      </c>
      <c r="S3976" s="69">
        <v>150</v>
      </c>
      <c r="T3976">
        <v>0</v>
      </c>
      <c r="V3976" s="51">
        <v>5</v>
      </c>
      <c r="W3976" s="51">
        <v>0</v>
      </c>
      <c r="X3976" s="51">
        <v>23</v>
      </c>
    </row>
    <row r="3977" spans="1:24" x14ac:dyDescent="0.2">
      <c r="A3977">
        <v>19075</v>
      </c>
      <c r="B3977" t="s">
        <v>1460</v>
      </c>
      <c r="C3977" t="s">
        <v>1456</v>
      </c>
      <c r="D3977">
        <v>2019</v>
      </c>
      <c r="E3977" t="str">
        <f t="shared" si="62"/>
        <v>190752019</v>
      </c>
      <c r="F3977">
        <v>21270</v>
      </c>
      <c r="G3977" t="str">
        <f>VLOOKUP($A3977,CATMUN!$B$2:$C$1123,2,0)</f>
        <v>Medio</v>
      </c>
      <c r="H3977" t="str">
        <f>VLOOKUP($A3977,CATMUN!$B$2:$D$1123,3,0)</f>
        <v>Municipios rurales</v>
      </c>
      <c r="I3977">
        <f>VLOOKUP($A3977,CATMUN!$B$2:$G$1123,4,0)</f>
        <v>0</v>
      </c>
      <c r="J3977">
        <f>VLOOKUP($A3977,CATMUN!$B$2:$G$1123,6,0)</f>
        <v>15</v>
      </c>
      <c r="K3977" s="69">
        <v>165</v>
      </c>
      <c r="L3977" s="69">
        <v>480.82776364446357</v>
      </c>
      <c r="M3977" s="271"/>
      <c r="N3977" s="69">
        <v>20.326874479829083</v>
      </c>
      <c r="Q3977">
        <v>0</v>
      </c>
      <c r="S3977" s="69">
        <v>150</v>
      </c>
      <c r="T3977">
        <v>0</v>
      </c>
      <c r="V3977" s="51">
        <v>1</v>
      </c>
      <c r="W3977" s="51">
        <v>0</v>
      </c>
      <c r="X3977" s="51">
        <v>19</v>
      </c>
    </row>
    <row r="3978" spans="1:24" x14ac:dyDescent="0.2">
      <c r="A3978">
        <v>19100</v>
      </c>
      <c r="B3978" t="s">
        <v>1242</v>
      </c>
      <c r="C3978" t="s">
        <v>1456</v>
      </c>
      <c r="D3978">
        <v>2019</v>
      </c>
      <c r="E3978" t="str">
        <f t="shared" si="62"/>
        <v>191002019</v>
      </c>
      <c r="F3978">
        <v>37327</v>
      </c>
      <c r="G3978" t="str">
        <f>VLOOKUP($A3978,CATMUN!$B$2:$C$1123,2,0)</f>
        <v>Bajo</v>
      </c>
      <c r="H3978" t="str">
        <f>VLOOKUP($A3978,CATMUN!$B$2:$D$1123,3,0)</f>
        <v>Municipios rurales</v>
      </c>
      <c r="I3978">
        <f>VLOOKUP($A3978,CATMUN!$B$2:$G$1123,4,0)</f>
        <v>0</v>
      </c>
      <c r="J3978">
        <f>VLOOKUP($A3978,CATMUN!$B$2:$G$1123,6,0)</f>
        <v>15</v>
      </c>
      <c r="K3978" s="69">
        <v>260</v>
      </c>
      <c r="L3978" s="69">
        <v>480.82776364446357</v>
      </c>
      <c r="M3978" s="271">
        <v>15</v>
      </c>
      <c r="N3978" s="69">
        <v>20.326874479829083</v>
      </c>
      <c r="Q3978">
        <v>0</v>
      </c>
      <c r="S3978" s="69">
        <v>150</v>
      </c>
      <c r="T3978">
        <v>0</v>
      </c>
      <c r="V3978" s="51">
        <v>5</v>
      </c>
      <c r="W3978" s="51">
        <v>18</v>
      </c>
      <c r="X3978" s="51">
        <v>23</v>
      </c>
    </row>
    <row r="3979" spans="1:24" x14ac:dyDescent="0.2">
      <c r="A3979">
        <v>19110</v>
      </c>
      <c r="B3979" t="s">
        <v>1461</v>
      </c>
      <c r="C3979" t="s">
        <v>1456</v>
      </c>
      <c r="D3979">
        <v>2019</v>
      </c>
      <c r="E3979" t="str">
        <f t="shared" si="62"/>
        <v>191102019</v>
      </c>
      <c r="F3979">
        <v>31754</v>
      </c>
      <c r="G3979" t="str">
        <f>VLOOKUP($A3979,CATMUN!$B$2:$C$1123,2,0)</f>
        <v>Medio</v>
      </c>
      <c r="H3979" t="str">
        <f>VLOOKUP($A3979,CATMUN!$B$2:$D$1123,3,0)</f>
        <v>Municipios rurales</v>
      </c>
      <c r="I3979">
        <f>VLOOKUP($A3979,CATMUN!$B$2:$G$1123,4,0)</f>
        <v>0</v>
      </c>
      <c r="J3979">
        <f>VLOOKUP($A3979,CATMUN!$B$2:$G$1123,6,0)</f>
        <v>15</v>
      </c>
      <c r="K3979" s="69">
        <v>145</v>
      </c>
      <c r="L3979" s="69">
        <v>480.82776364446357</v>
      </c>
      <c r="M3979" s="271">
        <v>0</v>
      </c>
      <c r="N3979" s="69">
        <v>20.326874479829083</v>
      </c>
      <c r="Q3979">
        <v>0</v>
      </c>
      <c r="S3979" s="69">
        <v>150</v>
      </c>
      <c r="T3979">
        <v>0</v>
      </c>
      <c r="V3979" s="51">
        <v>5</v>
      </c>
      <c r="W3979" s="51">
        <v>13</v>
      </c>
      <c r="X3979" s="51">
        <v>23</v>
      </c>
    </row>
    <row r="3980" spans="1:24" x14ac:dyDescent="0.2">
      <c r="A3980">
        <v>19130</v>
      </c>
      <c r="B3980" t="s">
        <v>1462</v>
      </c>
      <c r="C3980" t="s">
        <v>1456</v>
      </c>
      <c r="D3980">
        <v>2019</v>
      </c>
      <c r="E3980" t="str">
        <f t="shared" si="62"/>
        <v>191302019</v>
      </c>
      <c r="F3980">
        <v>42439</v>
      </c>
      <c r="G3980" t="str">
        <f>VLOOKUP($A3980,CATMUN!$B$2:$C$1123,2,0)</f>
        <v>Bajo</v>
      </c>
      <c r="H3980" t="str">
        <f>VLOOKUP($A3980,CATMUN!$B$2:$D$1123,3,0)</f>
        <v>Municipios rurales</v>
      </c>
      <c r="I3980">
        <f>VLOOKUP($A3980,CATMUN!$B$2:$G$1123,4,0)</f>
        <v>0</v>
      </c>
      <c r="J3980">
        <f>VLOOKUP($A3980,CATMUN!$B$2:$G$1123,6,0)</f>
        <v>15</v>
      </c>
      <c r="K3980" s="69">
        <v>761.40895999999998</v>
      </c>
      <c r="L3980" s="69">
        <v>480.82776364446357</v>
      </c>
      <c r="M3980" s="271">
        <v>0.2</v>
      </c>
      <c r="N3980" s="69">
        <v>20.326874479829083</v>
      </c>
      <c r="Q3980">
        <v>0</v>
      </c>
      <c r="S3980" s="69">
        <v>150</v>
      </c>
      <c r="T3980">
        <v>0</v>
      </c>
      <c r="V3980" s="51">
        <v>0</v>
      </c>
      <c r="W3980" s="51">
        <v>8</v>
      </c>
      <c r="X3980" s="51">
        <v>100</v>
      </c>
    </row>
    <row r="3981" spans="1:24" x14ac:dyDescent="0.2">
      <c r="A3981">
        <v>19137</v>
      </c>
      <c r="B3981" t="s">
        <v>1463</v>
      </c>
      <c r="C3981" t="s">
        <v>1456</v>
      </c>
      <c r="D3981">
        <v>2019</v>
      </c>
      <c r="E3981" t="str">
        <f t="shared" si="62"/>
        <v>191372019</v>
      </c>
      <c r="F3981">
        <v>40898</v>
      </c>
      <c r="G3981" t="str">
        <f>VLOOKUP($A3981,CATMUN!$B$2:$C$1123,2,0)</f>
        <v>Medio</v>
      </c>
      <c r="H3981" t="str">
        <f>VLOOKUP($A3981,CATMUN!$B$2:$D$1123,3,0)</f>
        <v>Municipios rurales</v>
      </c>
      <c r="I3981">
        <f>VLOOKUP($A3981,CATMUN!$B$2:$G$1123,4,0)</f>
        <v>0</v>
      </c>
      <c r="J3981">
        <f>VLOOKUP($A3981,CATMUN!$B$2:$G$1123,6,0)</f>
        <v>15</v>
      </c>
      <c r="K3981" s="69">
        <v>418.25099999999998</v>
      </c>
      <c r="L3981" s="69">
        <v>480.82776364446357</v>
      </c>
      <c r="M3981" s="271"/>
      <c r="N3981" s="69">
        <v>20.326874479829083</v>
      </c>
      <c r="Q3981">
        <v>0</v>
      </c>
      <c r="S3981" s="69">
        <v>150</v>
      </c>
      <c r="T3981">
        <v>0</v>
      </c>
      <c r="V3981" s="51">
        <v>5</v>
      </c>
      <c r="W3981" s="51">
        <v>13</v>
      </c>
      <c r="X3981" s="51">
        <v>23</v>
      </c>
    </row>
    <row r="3982" spans="1:24" x14ac:dyDescent="0.2">
      <c r="A3982">
        <v>19142</v>
      </c>
      <c r="B3982" t="s">
        <v>1464</v>
      </c>
      <c r="C3982" t="s">
        <v>1456</v>
      </c>
      <c r="D3982">
        <v>2019</v>
      </c>
      <c r="E3982" t="str">
        <f t="shared" si="62"/>
        <v>191422019</v>
      </c>
      <c r="F3982">
        <v>30143</v>
      </c>
      <c r="G3982" t="str">
        <f>VLOOKUP($A3982,CATMUN!$B$2:$C$1123,2,0)</f>
        <v>Alto</v>
      </c>
      <c r="H3982" t="str">
        <f>VLOOKUP($A3982,CATMUN!$B$2:$D$1123,3,0)</f>
        <v>Municipios rurales</v>
      </c>
      <c r="I3982">
        <f>VLOOKUP($A3982,CATMUN!$B$2:$G$1123,4,0)</f>
        <v>0</v>
      </c>
      <c r="J3982">
        <f>VLOOKUP($A3982,CATMUN!$B$2:$G$1123,6,0)</f>
        <v>15</v>
      </c>
      <c r="K3982" s="69">
        <v>4620</v>
      </c>
      <c r="L3982" s="69">
        <v>480.82776364446357</v>
      </c>
      <c r="M3982" s="271">
        <v>7</v>
      </c>
      <c r="N3982" s="69">
        <v>20.326874479829083</v>
      </c>
      <c r="Q3982">
        <v>0</v>
      </c>
      <c r="S3982" s="69">
        <v>150</v>
      </c>
      <c r="T3982">
        <v>0</v>
      </c>
      <c r="V3982" s="51">
        <v>1</v>
      </c>
      <c r="W3982" s="51">
        <v>32</v>
      </c>
      <c r="X3982" s="51">
        <v>19</v>
      </c>
    </row>
    <row r="3983" spans="1:24" x14ac:dyDescent="0.2">
      <c r="A3983">
        <v>19256</v>
      </c>
      <c r="B3983" t="s">
        <v>1466</v>
      </c>
      <c r="C3983" t="s">
        <v>1456</v>
      </c>
      <c r="D3983">
        <v>2019</v>
      </c>
      <c r="E3983" t="str">
        <f t="shared" si="62"/>
        <v>192562019</v>
      </c>
      <c r="F3983">
        <v>53840</v>
      </c>
      <c r="G3983" t="str">
        <f>VLOOKUP($A3983,CATMUN!$B$2:$C$1123,2,0)</f>
        <v>Medio</v>
      </c>
      <c r="H3983" t="str">
        <f>VLOOKUP($A3983,CATMUN!$B$2:$D$1123,3,0)</f>
        <v>Municipios rurales</v>
      </c>
      <c r="I3983">
        <f>VLOOKUP($A3983,CATMUN!$B$2:$G$1123,4,0)</f>
        <v>0</v>
      </c>
      <c r="J3983">
        <f>VLOOKUP($A3983,CATMUN!$B$2:$G$1123,6,0)</f>
        <v>15</v>
      </c>
      <c r="K3983" s="69">
        <v>338.459</v>
      </c>
      <c r="L3983" s="69">
        <v>480.82776364446357</v>
      </c>
      <c r="M3983" s="271">
        <v>3.278</v>
      </c>
      <c r="N3983" s="69">
        <v>20.326874479829083</v>
      </c>
      <c r="Q3983">
        <v>0</v>
      </c>
      <c r="S3983" s="69">
        <v>150</v>
      </c>
      <c r="T3983">
        <v>0</v>
      </c>
      <c r="V3983" s="51">
        <v>5</v>
      </c>
      <c r="W3983" s="51">
        <v>1</v>
      </c>
      <c r="X3983" s="51">
        <v>23</v>
      </c>
    </row>
    <row r="3984" spans="1:24" x14ac:dyDescent="0.2">
      <c r="A3984">
        <v>19318</v>
      </c>
      <c r="B3984" t="s">
        <v>1468</v>
      </c>
      <c r="C3984" t="s">
        <v>1456</v>
      </c>
      <c r="D3984">
        <v>2019</v>
      </c>
      <c r="E3984" t="str">
        <f t="shared" si="62"/>
        <v>193182019</v>
      </c>
      <c r="F3984">
        <v>27619</v>
      </c>
      <c r="G3984" t="str">
        <f>VLOOKUP($A3984,CATMUN!$B$2:$C$1123,2,0)</f>
        <v>Medio</v>
      </c>
      <c r="H3984" t="str">
        <f>VLOOKUP($A3984,CATMUN!$B$2:$D$1123,3,0)</f>
        <v>Municipios rurales</v>
      </c>
      <c r="I3984">
        <f>VLOOKUP($A3984,CATMUN!$B$2:$G$1123,4,0)</f>
        <v>0</v>
      </c>
      <c r="J3984">
        <f>VLOOKUP($A3984,CATMUN!$B$2:$G$1123,6,0)</f>
        <v>15</v>
      </c>
      <c r="K3984" s="69">
        <v>1035.024715</v>
      </c>
      <c r="L3984" s="69">
        <v>480.82776364446357</v>
      </c>
      <c r="M3984" s="271"/>
      <c r="N3984" s="69">
        <v>20.326874479829083</v>
      </c>
      <c r="Q3984">
        <v>0</v>
      </c>
      <c r="S3984" s="69">
        <v>150</v>
      </c>
      <c r="T3984">
        <v>0</v>
      </c>
      <c r="V3984" s="51">
        <v>5</v>
      </c>
      <c r="W3984" s="51">
        <v>8</v>
      </c>
      <c r="X3984" s="51">
        <v>23</v>
      </c>
    </row>
    <row r="3985" spans="1:24" x14ac:dyDescent="0.2">
      <c r="A3985">
        <v>19355</v>
      </c>
      <c r="B3985" t="s">
        <v>1469</v>
      </c>
      <c r="C3985" t="s">
        <v>1456</v>
      </c>
      <c r="D3985">
        <v>2019</v>
      </c>
      <c r="E3985" t="str">
        <f t="shared" si="62"/>
        <v>193552019</v>
      </c>
      <c r="F3985">
        <v>29170</v>
      </c>
      <c r="G3985" t="str">
        <f>VLOOKUP($A3985,CATMUN!$B$2:$C$1123,2,0)</f>
        <v>Bajo</v>
      </c>
      <c r="H3985" t="str">
        <f>VLOOKUP($A3985,CATMUN!$B$2:$D$1123,3,0)</f>
        <v>Municipios rurales</v>
      </c>
      <c r="I3985">
        <f>VLOOKUP($A3985,CATMUN!$B$2:$G$1123,4,0)</f>
        <v>0</v>
      </c>
      <c r="J3985">
        <f>VLOOKUP($A3985,CATMUN!$B$2:$G$1123,6,0)</f>
        <v>15</v>
      </c>
      <c r="K3985" s="69">
        <v>762</v>
      </c>
      <c r="L3985" s="69">
        <v>480.82776364446357</v>
      </c>
      <c r="M3985" s="271"/>
      <c r="N3985" s="69">
        <v>20.326874479829083</v>
      </c>
      <c r="Q3985">
        <v>0</v>
      </c>
      <c r="S3985" s="69">
        <v>150</v>
      </c>
      <c r="T3985">
        <v>0</v>
      </c>
      <c r="V3985" s="51">
        <v>5</v>
      </c>
      <c r="W3985" s="51">
        <v>8</v>
      </c>
      <c r="X3985" s="51">
        <v>23</v>
      </c>
    </row>
    <row r="3986" spans="1:24" x14ac:dyDescent="0.2">
      <c r="A3986">
        <v>19364</v>
      </c>
      <c r="B3986" t="s">
        <v>1470</v>
      </c>
      <c r="C3986" t="s">
        <v>1456</v>
      </c>
      <c r="D3986">
        <v>2019</v>
      </c>
      <c r="E3986" t="str">
        <f t="shared" si="62"/>
        <v>193642019</v>
      </c>
      <c r="F3986">
        <v>18240</v>
      </c>
      <c r="G3986" t="str">
        <f>VLOOKUP($A3986,CATMUN!$B$2:$C$1123,2,0)</f>
        <v>Bajo</v>
      </c>
      <c r="H3986" t="str">
        <f>VLOOKUP($A3986,CATMUN!$B$2:$D$1123,3,0)</f>
        <v>Municipios rurales</v>
      </c>
      <c r="I3986">
        <f>VLOOKUP($A3986,CATMUN!$B$2:$G$1123,4,0)</f>
        <v>0</v>
      </c>
      <c r="J3986">
        <f>VLOOKUP($A3986,CATMUN!$B$2:$G$1123,6,0)</f>
        <v>15</v>
      </c>
      <c r="K3986" s="69">
        <v>345</v>
      </c>
      <c r="L3986" s="69">
        <v>480.82776364446357</v>
      </c>
      <c r="M3986" s="271">
        <v>0.1</v>
      </c>
      <c r="N3986" s="69">
        <v>20.326874479829083</v>
      </c>
      <c r="Q3986">
        <v>0</v>
      </c>
      <c r="S3986" s="69">
        <v>150</v>
      </c>
      <c r="T3986">
        <v>0</v>
      </c>
      <c r="V3986" s="51">
        <v>5</v>
      </c>
      <c r="W3986" s="51">
        <v>0</v>
      </c>
      <c r="X3986" s="51">
        <v>23</v>
      </c>
    </row>
    <row r="3987" spans="1:24" x14ac:dyDescent="0.2">
      <c r="A3987">
        <v>19392</v>
      </c>
      <c r="B3987" t="s">
        <v>1471</v>
      </c>
      <c r="C3987" t="s">
        <v>1456</v>
      </c>
      <c r="D3987">
        <v>2019</v>
      </c>
      <c r="E3987" t="str">
        <f t="shared" si="62"/>
        <v>193922019</v>
      </c>
      <c r="F3987">
        <v>10674</v>
      </c>
      <c r="G3987" t="str">
        <f>VLOOKUP($A3987,CATMUN!$B$2:$C$1123,2,0)</f>
        <v>Bajo</v>
      </c>
      <c r="H3987" t="str">
        <f>VLOOKUP($A3987,CATMUN!$B$2:$D$1123,3,0)</f>
        <v>Municipios rurales</v>
      </c>
      <c r="I3987">
        <f>VLOOKUP($A3987,CATMUN!$B$2:$G$1123,4,0)</f>
        <v>0</v>
      </c>
      <c r="J3987">
        <f>VLOOKUP($A3987,CATMUN!$B$2:$G$1123,6,0)</f>
        <v>15</v>
      </c>
      <c r="K3987" s="69">
        <v>46</v>
      </c>
      <c r="L3987" s="69">
        <v>480.82776364446357</v>
      </c>
      <c r="M3987" s="271"/>
      <c r="N3987" s="69">
        <v>20.326874479829083</v>
      </c>
      <c r="Q3987">
        <v>0</v>
      </c>
      <c r="S3987" s="69">
        <v>150</v>
      </c>
      <c r="T3987">
        <v>0</v>
      </c>
      <c r="V3987" s="51">
        <v>5</v>
      </c>
      <c r="W3987" s="51">
        <v>3</v>
      </c>
      <c r="X3987" s="51">
        <v>23</v>
      </c>
    </row>
    <row r="3988" spans="1:24" x14ac:dyDescent="0.2">
      <c r="A3988">
        <v>19397</v>
      </c>
      <c r="B3988" t="s">
        <v>1472</v>
      </c>
      <c r="C3988" t="s">
        <v>1456</v>
      </c>
      <c r="D3988">
        <v>2019</v>
      </c>
      <c r="E3988" t="str">
        <f t="shared" si="62"/>
        <v>193972019</v>
      </c>
      <c r="F3988">
        <v>24542</v>
      </c>
      <c r="G3988" t="str">
        <f>VLOOKUP($A3988,CATMUN!$B$2:$C$1123,2,0)</f>
        <v>Bajo</v>
      </c>
      <c r="H3988" t="str">
        <f>VLOOKUP($A3988,CATMUN!$B$2:$D$1123,3,0)</f>
        <v>Municipios rurales</v>
      </c>
      <c r="I3988">
        <f>VLOOKUP($A3988,CATMUN!$B$2:$G$1123,4,0)</f>
        <v>0</v>
      </c>
      <c r="J3988">
        <f>VLOOKUP($A3988,CATMUN!$B$2:$G$1123,6,0)</f>
        <v>15</v>
      </c>
      <c r="K3988" s="69">
        <v>88</v>
      </c>
      <c r="L3988" s="69">
        <v>480.82776364446357</v>
      </c>
      <c r="M3988" s="271">
        <v>1</v>
      </c>
      <c r="N3988" s="69">
        <v>20.326874479829083</v>
      </c>
      <c r="Q3988">
        <v>0</v>
      </c>
      <c r="S3988" s="69">
        <v>150</v>
      </c>
      <c r="T3988">
        <v>0</v>
      </c>
      <c r="V3988" s="51">
        <v>5</v>
      </c>
      <c r="W3988" s="51" t="e">
        <v>#N/A</v>
      </c>
      <c r="X3988" s="51" t="e">
        <v>#N/A</v>
      </c>
    </row>
    <row r="3989" spans="1:24" x14ac:dyDescent="0.2">
      <c r="A3989">
        <v>19418</v>
      </c>
      <c r="B3989" t="s">
        <v>1473</v>
      </c>
      <c r="C3989" t="s">
        <v>1456</v>
      </c>
      <c r="D3989">
        <v>2019</v>
      </c>
      <c r="E3989" t="str">
        <f t="shared" si="62"/>
        <v>194182019</v>
      </c>
      <c r="F3989">
        <v>18761</v>
      </c>
      <c r="G3989" t="str">
        <f>VLOOKUP($A3989,CATMUN!$B$2:$C$1123,2,0)</f>
        <v>Bajo</v>
      </c>
      <c r="H3989" t="str">
        <f>VLOOKUP($A3989,CATMUN!$B$2:$D$1123,3,0)</f>
        <v>Municipios rurales</v>
      </c>
      <c r="I3989">
        <f>VLOOKUP($A3989,CATMUN!$B$2:$G$1123,4,0)</f>
        <v>0</v>
      </c>
      <c r="J3989">
        <f>VLOOKUP($A3989,CATMUN!$B$2:$G$1123,6,0)</f>
        <v>15</v>
      </c>
      <c r="K3989" s="69">
        <v>277.66746599999999</v>
      </c>
      <c r="L3989" s="69">
        <v>480.82776364446357</v>
      </c>
      <c r="M3989" s="271"/>
      <c r="N3989" s="69">
        <v>20.326874479829083</v>
      </c>
      <c r="Q3989">
        <v>0</v>
      </c>
      <c r="S3989" s="69">
        <v>150</v>
      </c>
      <c r="T3989">
        <v>0</v>
      </c>
      <c r="V3989" s="51">
        <v>1</v>
      </c>
      <c r="W3989" s="51">
        <v>0</v>
      </c>
      <c r="X3989" s="51">
        <v>19</v>
      </c>
    </row>
    <row r="3990" spans="1:24" x14ac:dyDescent="0.2">
      <c r="A3990">
        <v>19450</v>
      </c>
      <c r="B3990" t="s">
        <v>1474</v>
      </c>
      <c r="C3990" t="s">
        <v>1456</v>
      </c>
      <c r="D3990">
        <v>2019</v>
      </c>
      <c r="E3990" t="str">
        <f t="shared" si="62"/>
        <v>194502019</v>
      </c>
      <c r="F3990">
        <v>22901</v>
      </c>
      <c r="G3990" t="str">
        <f>VLOOKUP($A3990,CATMUN!$B$2:$C$1123,2,0)</f>
        <v>Bajo</v>
      </c>
      <c r="H3990" t="str">
        <f>VLOOKUP($A3990,CATMUN!$B$2:$D$1123,3,0)</f>
        <v>Municipios rurales</v>
      </c>
      <c r="I3990">
        <f>VLOOKUP($A3990,CATMUN!$B$2:$G$1123,4,0)</f>
        <v>0</v>
      </c>
      <c r="J3990">
        <f>VLOOKUP($A3990,CATMUN!$B$2:$G$1123,6,0)</f>
        <v>15</v>
      </c>
      <c r="K3990" s="69">
        <v>85</v>
      </c>
      <c r="L3990" s="69">
        <v>480.82776364446357</v>
      </c>
      <c r="M3990" s="271"/>
      <c r="N3990" s="69">
        <v>20.326874479829083</v>
      </c>
      <c r="Q3990">
        <v>0</v>
      </c>
      <c r="S3990" s="69">
        <v>150</v>
      </c>
      <c r="T3990">
        <v>0</v>
      </c>
      <c r="V3990" s="51">
        <v>5</v>
      </c>
      <c r="W3990" s="51" t="e">
        <v>#N/A</v>
      </c>
      <c r="X3990" s="51" t="e">
        <v>#N/A</v>
      </c>
    </row>
    <row r="3991" spans="1:24" x14ac:dyDescent="0.2">
      <c r="A3991">
        <v>19473</v>
      </c>
      <c r="B3991" t="s">
        <v>1265</v>
      </c>
      <c r="C3991" t="s">
        <v>1456</v>
      </c>
      <c r="D3991">
        <v>2019</v>
      </c>
      <c r="E3991" t="str">
        <f t="shared" si="62"/>
        <v>194732019</v>
      </c>
      <c r="F3991">
        <v>39516</v>
      </c>
      <c r="G3991" t="str">
        <f>VLOOKUP($A3991,CATMUN!$B$2:$C$1123,2,0)</f>
        <v>Medio</v>
      </c>
      <c r="H3991" t="str">
        <f>VLOOKUP($A3991,CATMUN!$B$2:$D$1123,3,0)</f>
        <v>Municipios rurales</v>
      </c>
      <c r="I3991">
        <f>VLOOKUP($A3991,CATMUN!$B$2:$G$1123,4,0)</f>
        <v>0</v>
      </c>
      <c r="J3991">
        <f>VLOOKUP($A3991,CATMUN!$B$2:$G$1123,6,0)</f>
        <v>15</v>
      </c>
      <c r="K3991" s="69">
        <v>290.60000000000002</v>
      </c>
      <c r="L3991" s="69">
        <v>480.82776364446357</v>
      </c>
      <c r="M3991" s="271">
        <v>7.1</v>
      </c>
      <c r="N3991" s="69">
        <v>20.326874479829083</v>
      </c>
      <c r="Q3991">
        <v>0</v>
      </c>
      <c r="S3991" s="69">
        <v>150</v>
      </c>
      <c r="T3991">
        <v>0</v>
      </c>
      <c r="V3991" s="51">
        <v>0</v>
      </c>
      <c r="W3991" s="51">
        <v>8</v>
      </c>
      <c r="X3991" s="51">
        <v>100</v>
      </c>
    </row>
    <row r="3992" spans="1:24" x14ac:dyDescent="0.2">
      <c r="A3992">
        <v>19517</v>
      </c>
      <c r="B3992" t="s">
        <v>1353</v>
      </c>
      <c r="C3992" t="s">
        <v>1456</v>
      </c>
      <c r="D3992">
        <v>2019</v>
      </c>
      <c r="E3992" t="str">
        <f t="shared" si="62"/>
        <v>195172019</v>
      </c>
      <c r="F3992">
        <v>46278</v>
      </c>
      <c r="G3992" t="str">
        <f>VLOOKUP($A3992,CATMUN!$B$2:$C$1123,2,0)</f>
        <v>Bajo</v>
      </c>
      <c r="H3992" t="str">
        <f>VLOOKUP($A3992,CATMUN!$B$2:$D$1123,3,0)</f>
        <v>Municipios rurales</v>
      </c>
      <c r="I3992">
        <f>VLOOKUP($A3992,CATMUN!$B$2:$G$1123,4,0)</f>
        <v>0</v>
      </c>
      <c r="J3992">
        <f>VLOOKUP($A3992,CATMUN!$B$2:$G$1123,6,0)</f>
        <v>15</v>
      </c>
      <c r="K3992" s="69">
        <v>320</v>
      </c>
      <c r="L3992" s="69">
        <v>480.82776364446357</v>
      </c>
      <c r="M3992" s="271">
        <v>5</v>
      </c>
      <c r="N3992" s="69">
        <v>20.326874479829083</v>
      </c>
      <c r="Q3992">
        <v>0</v>
      </c>
      <c r="S3992" s="69">
        <v>150</v>
      </c>
      <c r="T3992">
        <v>0</v>
      </c>
      <c r="V3992" s="51">
        <v>5</v>
      </c>
      <c r="W3992" s="51">
        <v>3</v>
      </c>
      <c r="X3992" s="51">
        <v>23</v>
      </c>
    </row>
    <row r="3993" spans="1:24" x14ac:dyDescent="0.2">
      <c r="A3993">
        <v>19532</v>
      </c>
      <c r="B3993" t="s">
        <v>1477</v>
      </c>
      <c r="C3993" t="s">
        <v>1456</v>
      </c>
      <c r="D3993">
        <v>2019</v>
      </c>
      <c r="E3993" t="str">
        <f t="shared" si="62"/>
        <v>195322019</v>
      </c>
      <c r="F3993">
        <v>37183</v>
      </c>
      <c r="G3993" t="str">
        <f>VLOOKUP($A3993,CATMUN!$B$2:$C$1123,2,0)</f>
        <v>Medio</v>
      </c>
      <c r="H3993" t="str">
        <f>VLOOKUP($A3993,CATMUN!$B$2:$D$1123,3,0)</f>
        <v>Municipios rurales</v>
      </c>
      <c r="I3993">
        <f>VLOOKUP($A3993,CATMUN!$B$2:$G$1123,4,0)</f>
        <v>0</v>
      </c>
      <c r="J3993">
        <f>VLOOKUP($A3993,CATMUN!$B$2:$G$1123,6,0)</f>
        <v>15</v>
      </c>
      <c r="K3993" s="69">
        <v>770</v>
      </c>
      <c r="L3993" s="69">
        <v>480.82776364446357</v>
      </c>
      <c r="M3993" s="271">
        <v>45</v>
      </c>
      <c r="N3993" s="69">
        <v>20.326874479829083</v>
      </c>
      <c r="Q3993">
        <v>0</v>
      </c>
      <c r="S3993" s="69">
        <v>150</v>
      </c>
      <c r="T3993">
        <v>0</v>
      </c>
      <c r="V3993" s="51">
        <v>0</v>
      </c>
      <c r="W3993" s="51">
        <v>48</v>
      </c>
      <c r="X3993" s="51">
        <v>100</v>
      </c>
    </row>
    <row r="3994" spans="1:24" x14ac:dyDescent="0.2">
      <c r="A3994">
        <v>19533</v>
      </c>
      <c r="B3994" t="s">
        <v>1478</v>
      </c>
      <c r="C3994" t="s">
        <v>1456</v>
      </c>
      <c r="D3994">
        <v>2019</v>
      </c>
      <c r="E3994" t="str">
        <f t="shared" si="62"/>
        <v>195332019</v>
      </c>
      <c r="F3994">
        <v>9004</v>
      </c>
      <c r="G3994" t="str">
        <f>VLOOKUP($A3994,CATMUN!$B$2:$C$1123,2,0)</f>
        <v>Bajo</v>
      </c>
      <c r="H3994" t="str">
        <f>VLOOKUP($A3994,CATMUN!$B$2:$D$1123,3,0)</f>
        <v>Municipios rurales</v>
      </c>
      <c r="I3994">
        <f>VLOOKUP($A3994,CATMUN!$B$2:$G$1123,4,0)</f>
        <v>0</v>
      </c>
      <c r="J3994">
        <f>VLOOKUP($A3994,CATMUN!$B$2:$G$1123,6,0)</f>
        <v>15</v>
      </c>
      <c r="K3994" s="69">
        <v>40</v>
      </c>
      <c r="L3994" s="69">
        <v>480.82776364446357</v>
      </c>
      <c r="M3994" s="271"/>
      <c r="N3994" s="69">
        <v>20.326874479829083</v>
      </c>
      <c r="Q3994">
        <v>0</v>
      </c>
      <c r="S3994" s="69">
        <v>150</v>
      </c>
      <c r="T3994">
        <v>0</v>
      </c>
      <c r="V3994" s="51">
        <v>5</v>
      </c>
      <c r="W3994" s="51">
        <v>0</v>
      </c>
      <c r="X3994" s="51">
        <v>23</v>
      </c>
    </row>
    <row r="3995" spans="1:24" x14ac:dyDescent="0.2">
      <c r="A3995">
        <v>19585</v>
      </c>
      <c r="B3995" t="s">
        <v>1481</v>
      </c>
      <c r="C3995" t="s">
        <v>1456</v>
      </c>
      <c r="D3995">
        <v>2019</v>
      </c>
      <c r="E3995" t="str">
        <f t="shared" si="62"/>
        <v>195852019</v>
      </c>
      <c r="F3995">
        <v>17423</v>
      </c>
      <c r="G3995" t="str">
        <f>VLOOKUP($A3995,CATMUN!$B$2:$C$1123,2,0)</f>
        <v>Bajo</v>
      </c>
      <c r="H3995" t="str">
        <f>VLOOKUP($A3995,CATMUN!$B$2:$D$1123,3,0)</f>
        <v>Municipios rurales</v>
      </c>
      <c r="I3995">
        <f>VLOOKUP($A3995,CATMUN!$B$2:$G$1123,4,0)</f>
        <v>0</v>
      </c>
      <c r="J3995">
        <f>VLOOKUP($A3995,CATMUN!$B$2:$G$1123,6,0)</f>
        <v>15</v>
      </c>
      <c r="K3995" s="69">
        <v>85</v>
      </c>
      <c r="L3995" s="69">
        <v>480.82776364446357</v>
      </c>
      <c r="M3995" s="271">
        <v>0.09</v>
      </c>
      <c r="N3995" s="69">
        <v>20.326874479829083</v>
      </c>
      <c r="Q3995">
        <v>0</v>
      </c>
      <c r="S3995" s="69">
        <v>150</v>
      </c>
      <c r="T3995">
        <v>0</v>
      </c>
      <c r="V3995" s="51">
        <v>5</v>
      </c>
      <c r="W3995" s="51">
        <v>0</v>
      </c>
      <c r="X3995" s="51">
        <v>23</v>
      </c>
    </row>
    <row r="3996" spans="1:24" x14ac:dyDescent="0.2">
      <c r="A3996">
        <v>19693</v>
      </c>
      <c r="B3996" t="s">
        <v>1483</v>
      </c>
      <c r="C3996" t="s">
        <v>1456</v>
      </c>
      <c r="D3996">
        <v>2019</v>
      </c>
      <c r="E3996" t="str">
        <f t="shared" si="62"/>
        <v>196932019</v>
      </c>
      <c r="F3996">
        <v>11004</v>
      </c>
      <c r="G3996" t="str">
        <f>VLOOKUP($A3996,CATMUN!$B$2:$C$1123,2,0)</f>
        <v>Bajo</v>
      </c>
      <c r="H3996" t="str">
        <f>VLOOKUP($A3996,CATMUN!$B$2:$D$1123,3,0)</f>
        <v>Municipios rurales</v>
      </c>
      <c r="I3996">
        <f>VLOOKUP($A3996,CATMUN!$B$2:$G$1123,4,0)</f>
        <v>0</v>
      </c>
      <c r="J3996">
        <f>VLOOKUP($A3996,CATMUN!$B$2:$G$1123,6,0)</f>
        <v>15</v>
      </c>
      <c r="K3996" s="69">
        <v>143</v>
      </c>
      <c r="L3996" s="69">
        <v>480.82776364446357</v>
      </c>
      <c r="M3996" s="271"/>
      <c r="N3996" s="69">
        <v>20.326874479829083</v>
      </c>
      <c r="Q3996">
        <v>0</v>
      </c>
      <c r="S3996" s="69">
        <v>150</v>
      </c>
      <c r="T3996">
        <v>0</v>
      </c>
      <c r="V3996" s="51">
        <v>5</v>
      </c>
      <c r="W3996" s="51">
        <v>6</v>
      </c>
      <c r="X3996" s="51">
        <v>23</v>
      </c>
    </row>
    <row r="3997" spans="1:24" x14ac:dyDescent="0.2">
      <c r="A3997">
        <v>19701</v>
      </c>
      <c r="B3997" t="s">
        <v>1279</v>
      </c>
      <c r="C3997" t="s">
        <v>1456</v>
      </c>
      <c r="D3997">
        <v>2019</v>
      </c>
      <c r="E3997" t="str">
        <f t="shared" si="62"/>
        <v>197012019</v>
      </c>
      <c r="F3997">
        <v>5354</v>
      </c>
      <c r="G3997" t="str">
        <f>VLOOKUP($A3997,CATMUN!$B$2:$C$1123,2,0)</f>
        <v>Bajo</v>
      </c>
      <c r="H3997" t="str">
        <f>VLOOKUP($A3997,CATMUN!$B$2:$D$1123,3,0)</f>
        <v>Municipios rurales</v>
      </c>
      <c r="I3997">
        <f>VLOOKUP($A3997,CATMUN!$B$2:$G$1123,4,0)</f>
        <v>0</v>
      </c>
      <c r="J3997">
        <f>VLOOKUP($A3997,CATMUN!$B$2:$G$1123,6,0)</f>
        <v>15</v>
      </c>
      <c r="K3997" s="69">
        <v>20.491465000000002</v>
      </c>
      <c r="L3997" s="69">
        <v>480.82776364446357</v>
      </c>
      <c r="M3997" s="271"/>
      <c r="N3997" s="69">
        <v>20.326874479829083</v>
      </c>
      <c r="Q3997">
        <v>0</v>
      </c>
      <c r="S3997" s="69">
        <v>150</v>
      </c>
      <c r="T3997">
        <v>0</v>
      </c>
      <c r="V3997" s="51">
        <v>5</v>
      </c>
      <c r="W3997" s="51">
        <v>0</v>
      </c>
      <c r="X3997" s="51">
        <v>23</v>
      </c>
    </row>
    <row r="3998" spans="1:24" x14ac:dyDescent="0.2">
      <c r="A3998">
        <v>19743</v>
      </c>
      <c r="B3998" t="s">
        <v>1485</v>
      </c>
      <c r="C3998" t="s">
        <v>1456</v>
      </c>
      <c r="D3998">
        <v>2019</v>
      </c>
      <c r="E3998" t="str">
        <f t="shared" si="62"/>
        <v>197432019</v>
      </c>
      <c r="F3998">
        <v>37713</v>
      </c>
      <c r="G3998" t="str">
        <f>VLOOKUP($A3998,CATMUN!$B$2:$C$1123,2,0)</f>
        <v>Bajo</v>
      </c>
      <c r="H3998" t="str">
        <f>VLOOKUP($A3998,CATMUN!$B$2:$D$1123,3,0)</f>
        <v>Municipios rurales</v>
      </c>
      <c r="I3998">
        <f>VLOOKUP($A3998,CATMUN!$B$2:$G$1123,4,0)</f>
        <v>0</v>
      </c>
      <c r="J3998">
        <f>VLOOKUP($A3998,CATMUN!$B$2:$G$1123,6,0)</f>
        <v>15</v>
      </c>
      <c r="K3998" s="69">
        <v>560</v>
      </c>
      <c r="L3998" s="69">
        <v>480.82776364446357</v>
      </c>
      <c r="M3998" s="271">
        <v>15</v>
      </c>
      <c r="N3998" s="69">
        <v>20.326874479829083</v>
      </c>
      <c r="Q3998">
        <v>0</v>
      </c>
      <c r="S3998" s="69">
        <v>150</v>
      </c>
      <c r="T3998">
        <v>0</v>
      </c>
      <c r="V3998" s="51">
        <v>5</v>
      </c>
      <c r="W3998" s="51">
        <v>3</v>
      </c>
      <c r="X3998" s="51">
        <v>23</v>
      </c>
    </row>
    <row r="3999" spans="1:24" x14ac:dyDescent="0.2">
      <c r="A3999">
        <v>19760</v>
      </c>
      <c r="B3999" t="s">
        <v>1486</v>
      </c>
      <c r="C3999" t="s">
        <v>1456</v>
      </c>
      <c r="D3999">
        <v>2019</v>
      </c>
      <c r="E3999" t="str">
        <f t="shared" si="62"/>
        <v>197602019</v>
      </c>
      <c r="F3999">
        <v>14079</v>
      </c>
      <c r="G3999" t="str">
        <f>VLOOKUP($A3999,CATMUN!$B$2:$C$1123,2,0)</f>
        <v>Medio</v>
      </c>
      <c r="H3999" t="str">
        <f>VLOOKUP($A3999,CATMUN!$B$2:$D$1123,3,0)</f>
        <v>Municipios rurales</v>
      </c>
      <c r="I3999">
        <f>VLOOKUP($A3999,CATMUN!$B$2:$G$1123,4,0)</f>
        <v>0</v>
      </c>
      <c r="J3999">
        <f>VLOOKUP($A3999,CATMUN!$B$2:$G$1123,6,0)</f>
        <v>15</v>
      </c>
      <c r="K3999" s="69">
        <v>347.87463500000001</v>
      </c>
      <c r="L3999" s="69">
        <v>480.82776364446357</v>
      </c>
      <c r="M3999" s="271"/>
      <c r="N3999" s="69">
        <v>20.326874479829083</v>
      </c>
      <c r="Q3999">
        <v>0</v>
      </c>
      <c r="S3999" s="69">
        <v>150</v>
      </c>
      <c r="T3999">
        <v>0</v>
      </c>
      <c r="V3999" s="51">
        <v>5</v>
      </c>
      <c r="W3999" s="51">
        <v>3</v>
      </c>
      <c r="X3999" s="51">
        <v>23</v>
      </c>
    </row>
    <row r="4000" spans="1:24" x14ac:dyDescent="0.2">
      <c r="A4000">
        <v>19780</v>
      </c>
      <c r="B4000" t="s">
        <v>1487</v>
      </c>
      <c r="C4000" t="s">
        <v>1456</v>
      </c>
      <c r="D4000">
        <v>2019</v>
      </c>
      <c r="E4000" t="str">
        <f t="shared" si="62"/>
        <v>197802019</v>
      </c>
      <c r="F4000">
        <v>32226</v>
      </c>
      <c r="G4000" t="str">
        <f>VLOOKUP($A4000,CATMUN!$B$2:$C$1123,2,0)</f>
        <v>Bajo</v>
      </c>
      <c r="H4000" t="str">
        <f>VLOOKUP($A4000,CATMUN!$B$2:$D$1123,3,0)</f>
        <v>Municipios rurales</v>
      </c>
      <c r="I4000">
        <f>VLOOKUP($A4000,CATMUN!$B$2:$G$1123,4,0)</f>
        <v>0</v>
      </c>
      <c r="J4000">
        <f>VLOOKUP($A4000,CATMUN!$B$2:$G$1123,6,0)</f>
        <v>15</v>
      </c>
      <c r="K4000" s="69">
        <v>364.18966399999999</v>
      </c>
      <c r="L4000" s="69">
        <v>480.82776364446357</v>
      </c>
      <c r="M4000" s="271"/>
      <c r="N4000" s="69">
        <v>20.326874479829083</v>
      </c>
      <c r="Q4000">
        <v>0</v>
      </c>
      <c r="S4000" s="69">
        <v>150</v>
      </c>
      <c r="T4000">
        <v>0</v>
      </c>
      <c r="V4000" s="51">
        <v>1</v>
      </c>
      <c r="W4000" s="51">
        <v>25</v>
      </c>
      <c r="X4000" s="51">
        <v>19</v>
      </c>
    </row>
    <row r="4001" spans="1:24" x14ac:dyDescent="0.2">
      <c r="A4001">
        <v>19785</v>
      </c>
      <c r="B4001" t="s">
        <v>1488</v>
      </c>
      <c r="C4001" t="s">
        <v>1456</v>
      </c>
      <c r="D4001">
        <v>2019</v>
      </c>
      <c r="E4001" t="str">
        <f t="shared" si="62"/>
        <v>197852019</v>
      </c>
      <c r="F4001">
        <v>9582</v>
      </c>
      <c r="G4001" t="str">
        <f>VLOOKUP($A4001,CATMUN!$B$2:$C$1123,2,0)</f>
        <v>Bajo</v>
      </c>
      <c r="H4001" t="str">
        <f>VLOOKUP($A4001,CATMUN!$B$2:$D$1123,3,0)</f>
        <v>Municipios rurales</v>
      </c>
      <c r="I4001">
        <f>VLOOKUP($A4001,CATMUN!$B$2:$G$1123,4,0)</f>
        <v>0</v>
      </c>
      <c r="J4001">
        <f>VLOOKUP($A4001,CATMUN!$B$2:$G$1123,6,0)</f>
        <v>15</v>
      </c>
      <c r="K4001" s="69">
        <v>44.134999999999998</v>
      </c>
      <c r="L4001" s="69">
        <v>480.82776364446357</v>
      </c>
      <c r="M4001" s="271"/>
      <c r="N4001" s="69">
        <v>20.326874479829083</v>
      </c>
      <c r="Q4001">
        <v>0</v>
      </c>
      <c r="S4001" s="69">
        <v>150</v>
      </c>
      <c r="T4001">
        <v>0</v>
      </c>
      <c r="V4001" s="51">
        <v>5</v>
      </c>
      <c r="W4001" s="51">
        <v>0</v>
      </c>
      <c r="X4001" s="51">
        <v>23</v>
      </c>
    </row>
    <row r="4002" spans="1:24" x14ac:dyDescent="0.2">
      <c r="A4002">
        <v>19809</v>
      </c>
      <c r="B4002" t="s">
        <v>1490</v>
      </c>
      <c r="C4002" t="s">
        <v>1456</v>
      </c>
      <c r="D4002">
        <v>2019</v>
      </c>
      <c r="E4002" t="str">
        <f t="shared" si="62"/>
        <v>198092019</v>
      </c>
      <c r="F4002">
        <v>26363</v>
      </c>
      <c r="G4002" t="str">
        <f>VLOOKUP($A4002,CATMUN!$B$2:$C$1123,2,0)</f>
        <v>Alto</v>
      </c>
      <c r="H4002" t="str">
        <f>VLOOKUP($A4002,CATMUN!$B$2:$D$1123,3,0)</f>
        <v>Municipios rurales</v>
      </c>
      <c r="I4002">
        <f>VLOOKUP($A4002,CATMUN!$B$2:$G$1123,4,0)</f>
        <v>0</v>
      </c>
      <c r="J4002">
        <f>VLOOKUP($A4002,CATMUN!$B$2:$G$1123,6,0)</f>
        <v>15</v>
      </c>
      <c r="K4002" s="69">
        <v>2799.3812110000003</v>
      </c>
      <c r="L4002" s="69">
        <v>480.82776364446357</v>
      </c>
      <c r="M4002" s="271"/>
      <c r="N4002" s="69">
        <v>20.326874479829083</v>
      </c>
      <c r="Q4002">
        <v>0</v>
      </c>
      <c r="S4002" s="69">
        <v>150</v>
      </c>
      <c r="T4002">
        <v>0</v>
      </c>
      <c r="V4002" s="51">
        <v>5</v>
      </c>
      <c r="W4002" s="51" t="e">
        <v>#N/A</v>
      </c>
      <c r="X4002" s="51" t="e">
        <v>#N/A</v>
      </c>
    </row>
    <row r="4003" spans="1:24" x14ac:dyDescent="0.2">
      <c r="A4003">
        <v>19821</v>
      </c>
      <c r="B4003" t="s">
        <v>1491</v>
      </c>
      <c r="C4003" t="s">
        <v>1456</v>
      </c>
      <c r="D4003">
        <v>2019</v>
      </c>
      <c r="E4003" t="str">
        <f t="shared" si="62"/>
        <v>198212019</v>
      </c>
      <c r="F4003">
        <v>36016</v>
      </c>
      <c r="G4003" t="str">
        <f>VLOOKUP($A4003,CATMUN!$B$2:$C$1123,2,0)</f>
        <v>Bajo</v>
      </c>
      <c r="H4003" t="str">
        <f>VLOOKUP($A4003,CATMUN!$B$2:$D$1123,3,0)</f>
        <v>Municipios rurales</v>
      </c>
      <c r="I4003">
        <f>VLOOKUP($A4003,CATMUN!$B$2:$G$1123,4,0)</f>
        <v>0</v>
      </c>
      <c r="J4003">
        <f>VLOOKUP($A4003,CATMUN!$B$2:$G$1123,6,0)</f>
        <v>15</v>
      </c>
      <c r="K4003" s="69">
        <v>110</v>
      </c>
      <c r="L4003" s="69">
        <v>480.82776364446357</v>
      </c>
      <c r="M4003" s="271"/>
      <c r="N4003" s="69">
        <v>20.326874479829083</v>
      </c>
      <c r="Q4003">
        <v>0</v>
      </c>
      <c r="S4003" s="69">
        <v>150</v>
      </c>
      <c r="T4003">
        <v>0</v>
      </c>
      <c r="V4003" s="51">
        <v>0</v>
      </c>
      <c r="W4003" s="51">
        <v>15</v>
      </c>
      <c r="X4003" s="51">
        <v>100</v>
      </c>
    </row>
    <row r="4004" spans="1:24" x14ac:dyDescent="0.2">
      <c r="A4004">
        <v>19824</v>
      </c>
      <c r="B4004" t="s">
        <v>1492</v>
      </c>
      <c r="C4004" t="s">
        <v>1456</v>
      </c>
      <c r="D4004">
        <v>2019</v>
      </c>
      <c r="E4004" t="str">
        <f t="shared" si="62"/>
        <v>198242019</v>
      </c>
      <c r="F4004">
        <v>25137</v>
      </c>
      <c r="G4004" t="str">
        <f>VLOOKUP($A4004,CATMUN!$B$2:$C$1123,2,0)</f>
        <v>Bajo</v>
      </c>
      <c r="H4004" t="str">
        <f>VLOOKUP($A4004,CATMUN!$B$2:$D$1123,3,0)</f>
        <v>Municipios rurales</v>
      </c>
      <c r="I4004">
        <f>VLOOKUP($A4004,CATMUN!$B$2:$G$1123,4,0)</f>
        <v>0</v>
      </c>
      <c r="J4004">
        <f>VLOOKUP($A4004,CATMUN!$B$2:$G$1123,6,0)</f>
        <v>15</v>
      </c>
      <c r="K4004" s="69">
        <v>449.28</v>
      </c>
      <c r="L4004" s="69">
        <v>480.82776364446357</v>
      </c>
      <c r="M4004" s="271">
        <v>0</v>
      </c>
      <c r="N4004" s="69">
        <v>20.326874479829083</v>
      </c>
      <c r="Q4004">
        <v>0</v>
      </c>
      <c r="S4004" s="69">
        <v>150</v>
      </c>
      <c r="T4004">
        <v>0</v>
      </c>
      <c r="V4004" s="51">
        <v>5</v>
      </c>
      <c r="W4004" s="51">
        <v>0</v>
      </c>
      <c r="X4004" s="51">
        <v>23</v>
      </c>
    </row>
    <row r="4005" spans="1:24" x14ac:dyDescent="0.2">
      <c r="A4005">
        <v>20032</v>
      </c>
      <c r="B4005" t="s">
        <v>1498</v>
      </c>
      <c r="C4005" t="s">
        <v>1494</v>
      </c>
      <c r="D4005">
        <v>2019</v>
      </c>
      <c r="E4005" t="str">
        <f t="shared" si="62"/>
        <v>200322019</v>
      </c>
      <c r="F4005">
        <v>20617</v>
      </c>
      <c r="G4005" t="str">
        <f>VLOOKUP($A4005,CATMUN!$B$2:$C$1123,2,0)</f>
        <v>Bajo</v>
      </c>
      <c r="H4005" t="str">
        <f>VLOOKUP($A4005,CATMUN!$B$2:$D$1123,3,0)</f>
        <v>Municipios rurales</v>
      </c>
      <c r="I4005">
        <f>VLOOKUP($A4005,CATMUN!$B$2:$G$1123,4,0)</f>
        <v>0</v>
      </c>
      <c r="J4005">
        <f>VLOOKUP($A4005,CATMUN!$B$2:$G$1123,6,0)</f>
        <v>15</v>
      </c>
      <c r="K4005" s="69">
        <v>160</v>
      </c>
      <c r="L4005" s="69">
        <v>480.82776364446357</v>
      </c>
      <c r="M4005" s="271"/>
      <c r="N4005" s="69">
        <v>20.326874479829083</v>
      </c>
      <c r="Q4005">
        <v>0</v>
      </c>
      <c r="S4005" s="69">
        <v>150</v>
      </c>
      <c r="T4005">
        <v>0</v>
      </c>
      <c r="V4005" s="51">
        <v>5</v>
      </c>
      <c r="W4005" s="51">
        <v>17</v>
      </c>
      <c r="X4005" s="51">
        <v>23</v>
      </c>
    </row>
    <row r="4006" spans="1:24" x14ac:dyDescent="0.2">
      <c r="A4006">
        <v>20045</v>
      </c>
      <c r="B4006" t="s">
        <v>1499</v>
      </c>
      <c r="C4006" t="s">
        <v>1494</v>
      </c>
      <c r="D4006">
        <v>2019</v>
      </c>
      <c r="E4006" t="str">
        <f t="shared" si="62"/>
        <v>200452019</v>
      </c>
      <c r="F4006">
        <v>22542</v>
      </c>
      <c r="G4006" t="str">
        <f>VLOOKUP($A4006,CATMUN!$B$2:$C$1123,2,0)</f>
        <v>Alto</v>
      </c>
      <c r="H4006" t="str">
        <f>VLOOKUP($A4006,CATMUN!$B$2:$D$1123,3,0)</f>
        <v>Municipios rurales</v>
      </c>
      <c r="I4006">
        <f>VLOOKUP($A4006,CATMUN!$B$2:$G$1123,4,0)</f>
        <v>0</v>
      </c>
      <c r="J4006">
        <f>VLOOKUP($A4006,CATMUN!$B$2:$G$1123,6,0)</f>
        <v>15</v>
      </c>
      <c r="K4006" s="69">
        <v>3501.252062</v>
      </c>
      <c r="L4006" s="69">
        <v>480.82776364446357</v>
      </c>
      <c r="M4006" s="271">
        <v>11.665102000000001</v>
      </c>
      <c r="N4006" s="69">
        <v>20.326874479829083</v>
      </c>
      <c r="Q4006">
        <v>0</v>
      </c>
      <c r="S4006" s="69">
        <v>150</v>
      </c>
      <c r="T4006">
        <v>0</v>
      </c>
      <c r="V4006" s="51">
        <v>5</v>
      </c>
      <c r="W4006" s="51">
        <v>46</v>
      </c>
      <c r="X4006" s="51">
        <v>23</v>
      </c>
    </row>
    <row r="4007" spans="1:24" x14ac:dyDescent="0.2">
      <c r="A4007">
        <v>20175</v>
      </c>
      <c r="B4007" t="s">
        <v>1501</v>
      </c>
      <c r="C4007" t="s">
        <v>1494</v>
      </c>
      <c r="D4007">
        <v>2019</v>
      </c>
      <c r="E4007" t="str">
        <f t="shared" si="62"/>
        <v>201752019</v>
      </c>
      <c r="F4007">
        <v>35269</v>
      </c>
      <c r="G4007" t="str">
        <f>VLOOKUP($A4007,CATMUN!$B$2:$C$1123,2,0)</f>
        <v>Bajo</v>
      </c>
      <c r="H4007" t="str">
        <f>VLOOKUP($A4007,CATMUN!$B$2:$D$1123,3,0)</f>
        <v>Municipios rurales</v>
      </c>
      <c r="I4007">
        <f>VLOOKUP($A4007,CATMUN!$B$2:$G$1123,4,0)</f>
        <v>0</v>
      </c>
      <c r="J4007">
        <f>VLOOKUP($A4007,CATMUN!$B$2:$G$1123,6,0)</f>
        <v>15</v>
      </c>
      <c r="K4007" s="69">
        <v>201.07484700000001</v>
      </c>
      <c r="L4007" s="69">
        <v>480.82776364446357</v>
      </c>
      <c r="M4007" s="271"/>
      <c r="N4007" s="69">
        <v>20.326874479829083</v>
      </c>
      <c r="Q4007">
        <v>0</v>
      </c>
      <c r="S4007" s="69">
        <v>150</v>
      </c>
      <c r="T4007">
        <v>0</v>
      </c>
      <c r="V4007" s="51">
        <v>5</v>
      </c>
      <c r="W4007" s="51">
        <v>43</v>
      </c>
      <c r="X4007" s="51">
        <v>23</v>
      </c>
    </row>
    <row r="4008" spans="1:24" x14ac:dyDescent="0.2">
      <c r="A4008">
        <v>20178</v>
      </c>
      <c r="B4008" t="s">
        <v>1502</v>
      </c>
      <c r="C4008" t="s">
        <v>1494</v>
      </c>
      <c r="D4008">
        <v>2019</v>
      </c>
      <c r="E4008" t="str">
        <f t="shared" si="62"/>
        <v>201782019</v>
      </c>
      <c r="F4008">
        <v>28743</v>
      </c>
      <c r="G4008" t="str">
        <f>VLOOKUP($A4008,CATMUN!$B$2:$C$1123,2,0)</f>
        <v>Medio</v>
      </c>
      <c r="H4008" t="str">
        <f>VLOOKUP($A4008,CATMUN!$B$2:$D$1123,3,0)</f>
        <v>Municipios rurales</v>
      </c>
      <c r="I4008">
        <f>VLOOKUP($A4008,CATMUN!$B$2:$G$1123,4,0)</f>
        <v>0</v>
      </c>
      <c r="J4008">
        <f>VLOOKUP($A4008,CATMUN!$B$2:$G$1123,6,0)</f>
        <v>15</v>
      </c>
      <c r="K4008" s="69">
        <v>700</v>
      </c>
      <c r="L4008" s="69">
        <v>480.82776364446357</v>
      </c>
      <c r="M4008" s="271"/>
      <c r="N4008" s="69">
        <v>20.326874479829083</v>
      </c>
      <c r="Q4008">
        <v>0</v>
      </c>
      <c r="S4008" s="69">
        <v>150</v>
      </c>
      <c r="T4008">
        <v>0</v>
      </c>
      <c r="V4008" s="51">
        <v>5</v>
      </c>
      <c r="W4008" s="51">
        <v>49</v>
      </c>
      <c r="X4008" s="51">
        <v>23</v>
      </c>
    </row>
    <row r="4009" spans="1:24" x14ac:dyDescent="0.2">
      <c r="A4009">
        <v>20228</v>
      </c>
      <c r="B4009" t="s">
        <v>1503</v>
      </c>
      <c r="C4009" t="s">
        <v>1494</v>
      </c>
      <c r="D4009">
        <v>2019</v>
      </c>
      <c r="E4009" t="str">
        <f t="shared" si="62"/>
        <v>202282019</v>
      </c>
      <c r="F4009">
        <v>38617</v>
      </c>
      <c r="G4009" t="str">
        <f>VLOOKUP($A4009,CATMUN!$B$2:$C$1123,2,0)</f>
        <v>Medio</v>
      </c>
      <c r="H4009" t="str">
        <f>VLOOKUP($A4009,CATMUN!$B$2:$D$1123,3,0)</f>
        <v>Municipios rurales</v>
      </c>
      <c r="I4009">
        <f>VLOOKUP($A4009,CATMUN!$B$2:$G$1123,4,0)</f>
        <v>0</v>
      </c>
      <c r="J4009">
        <f>VLOOKUP($A4009,CATMUN!$B$2:$G$1123,6,0)</f>
        <v>15</v>
      </c>
      <c r="K4009" s="69">
        <v>542.34822699999995</v>
      </c>
      <c r="L4009" s="69">
        <v>480.82776364446357</v>
      </c>
      <c r="M4009" s="271">
        <v>10.8</v>
      </c>
      <c r="N4009" s="69">
        <v>20.326874479829083</v>
      </c>
      <c r="Q4009">
        <v>0</v>
      </c>
      <c r="R4009">
        <v>1</v>
      </c>
      <c r="S4009" s="69">
        <v>150</v>
      </c>
      <c r="T4009">
        <v>0</v>
      </c>
      <c r="V4009" s="51">
        <v>5</v>
      </c>
      <c r="W4009" s="51" t="e">
        <v>#N/A</v>
      </c>
      <c r="X4009" s="51" t="e">
        <v>#N/A</v>
      </c>
    </row>
    <row r="4010" spans="1:24" x14ac:dyDescent="0.2">
      <c r="A4010">
        <v>20238</v>
      </c>
      <c r="B4010" t="s">
        <v>1504</v>
      </c>
      <c r="C4010" t="s">
        <v>1494</v>
      </c>
      <c r="D4010">
        <v>2019</v>
      </c>
      <c r="E4010" t="str">
        <f t="shared" si="62"/>
        <v>202382019</v>
      </c>
      <c r="F4010">
        <v>30957</v>
      </c>
      <c r="G4010" t="str">
        <f>VLOOKUP($A4010,CATMUN!$B$2:$C$1123,2,0)</f>
        <v>Medio</v>
      </c>
      <c r="H4010" t="str">
        <f>VLOOKUP($A4010,CATMUN!$B$2:$D$1123,3,0)</f>
        <v>Municipios rurales</v>
      </c>
      <c r="I4010">
        <f>VLOOKUP($A4010,CATMUN!$B$2:$G$1123,4,0)</f>
        <v>0</v>
      </c>
      <c r="J4010">
        <f>VLOOKUP($A4010,CATMUN!$B$2:$G$1123,6,0)</f>
        <v>15</v>
      </c>
      <c r="K4010" s="69">
        <v>550</v>
      </c>
      <c r="L4010" s="69">
        <v>480.82776364446357</v>
      </c>
      <c r="M4010" s="271">
        <v>410.8</v>
      </c>
      <c r="N4010" s="69">
        <v>20.326874479829083</v>
      </c>
      <c r="Q4010">
        <v>0</v>
      </c>
      <c r="S4010" s="69">
        <v>150</v>
      </c>
      <c r="T4010">
        <v>0</v>
      </c>
      <c r="V4010" s="51">
        <v>5</v>
      </c>
      <c r="W4010" s="51">
        <v>53</v>
      </c>
      <c r="X4010" s="51">
        <v>23</v>
      </c>
    </row>
    <row r="4011" spans="1:24" x14ac:dyDescent="0.2">
      <c r="A4011">
        <v>20250</v>
      </c>
      <c r="B4011" t="s">
        <v>1505</v>
      </c>
      <c r="C4011" t="s">
        <v>1494</v>
      </c>
      <c r="D4011">
        <v>2019</v>
      </c>
      <c r="E4011" t="str">
        <f t="shared" si="62"/>
        <v>202502019</v>
      </c>
      <c r="F4011">
        <v>39365</v>
      </c>
      <c r="G4011" t="str">
        <f>VLOOKUP($A4011,CATMUN!$B$2:$C$1123,2,0)</f>
        <v>Alto</v>
      </c>
      <c r="H4011" t="str">
        <f>VLOOKUP($A4011,CATMUN!$B$2:$D$1123,3,0)</f>
        <v>Municipios rurales</v>
      </c>
      <c r="I4011">
        <f>VLOOKUP($A4011,CATMUN!$B$2:$G$1123,4,0)</f>
        <v>0</v>
      </c>
      <c r="J4011">
        <f>VLOOKUP($A4011,CATMUN!$B$2:$G$1123,6,0)</f>
        <v>15</v>
      </c>
      <c r="K4011" s="69">
        <v>1988</v>
      </c>
      <c r="L4011" s="69">
        <v>480.82776364446357</v>
      </c>
      <c r="M4011" s="271">
        <v>7</v>
      </c>
      <c r="N4011" s="69">
        <v>20.326874479829083</v>
      </c>
      <c r="Q4011">
        <v>0</v>
      </c>
      <c r="S4011" s="69">
        <v>150</v>
      </c>
      <c r="T4011">
        <v>0</v>
      </c>
      <c r="V4011" s="51">
        <v>1</v>
      </c>
      <c r="W4011" s="51">
        <v>105</v>
      </c>
      <c r="X4011" s="51">
        <v>19</v>
      </c>
    </row>
    <row r="4012" spans="1:24" x14ac:dyDescent="0.2">
      <c r="A4012">
        <v>20295</v>
      </c>
      <c r="B4012" t="s">
        <v>1506</v>
      </c>
      <c r="C4012" t="s">
        <v>1494</v>
      </c>
      <c r="D4012">
        <v>2019</v>
      </c>
      <c r="E4012" t="str">
        <f t="shared" si="62"/>
        <v>202952019</v>
      </c>
      <c r="F4012">
        <v>15458</v>
      </c>
      <c r="G4012" t="str">
        <f>VLOOKUP($A4012,CATMUN!$B$2:$C$1123,2,0)</f>
        <v>Bajo</v>
      </c>
      <c r="H4012" t="str">
        <f>VLOOKUP($A4012,CATMUN!$B$2:$D$1123,3,0)</f>
        <v>Municipios rurales</v>
      </c>
      <c r="I4012">
        <f>VLOOKUP($A4012,CATMUN!$B$2:$G$1123,4,0)</f>
        <v>0</v>
      </c>
      <c r="J4012">
        <f>VLOOKUP($A4012,CATMUN!$B$2:$G$1123,6,0)</f>
        <v>15</v>
      </c>
      <c r="K4012" s="69">
        <v>340</v>
      </c>
      <c r="L4012" s="69">
        <v>480.82776364446357</v>
      </c>
      <c r="M4012" s="271">
        <v>1E-3</v>
      </c>
      <c r="N4012" s="69">
        <v>20.326874479829083</v>
      </c>
      <c r="Q4012">
        <v>0</v>
      </c>
      <c r="S4012" s="69">
        <v>150</v>
      </c>
      <c r="T4012">
        <v>0</v>
      </c>
      <c r="V4012" s="51">
        <v>5</v>
      </c>
      <c r="W4012" s="51">
        <v>30</v>
      </c>
      <c r="X4012" s="51">
        <v>23</v>
      </c>
    </row>
    <row r="4013" spans="1:24" x14ac:dyDescent="0.2">
      <c r="A4013">
        <v>20310</v>
      </c>
      <c r="B4013" t="s">
        <v>1507</v>
      </c>
      <c r="C4013" t="s">
        <v>1494</v>
      </c>
      <c r="D4013">
        <v>2019</v>
      </c>
      <c r="E4013" t="str">
        <f t="shared" si="62"/>
        <v>203102019</v>
      </c>
      <c r="F4013">
        <v>4469</v>
      </c>
      <c r="G4013" t="str">
        <f>VLOOKUP($A4013,CATMUN!$B$2:$C$1123,2,0)</f>
        <v>Bajo</v>
      </c>
      <c r="H4013" t="str">
        <f>VLOOKUP($A4013,CATMUN!$B$2:$D$1123,3,0)</f>
        <v>Municipios rurales</v>
      </c>
      <c r="I4013">
        <f>VLOOKUP($A4013,CATMUN!$B$2:$G$1123,4,0)</f>
        <v>0</v>
      </c>
      <c r="J4013">
        <f>VLOOKUP($A4013,CATMUN!$B$2:$G$1123,6,0)</f>
        <v>15</v>
      </c>
      <c r="K4013" s="69">
        <v>29</v>
      </c>
      <c r="L4013" s="69">
        <v>480.82776364446357</v>
      </c>
      <c r="M4013" s="271"/>
      <c r="N4013" s="69">
        <v>20.326874479829083</v>
      </c>
      <c r="Q4013">
        <v>0</v>
      </c>
      <c r="S4013" s="69">
        <v>150</v>
      </c>
      <c r="T4013">
        <v>0</v>
      </c>
      <c r="U4013">
        <v>0.60199999999999998</v>
      </c>
      <c r="V4013" s="51">
        <v>5</v>
      </c>
      <c r="W4013" s="51">
        <v>2</v>
      </c>
      <c r="X4013" s="51">
        <v>23</v>
      </c>
    </row>
    <row r="4014" spans="1:24" x14ac:dyDescent="0.2">
      <c r="A4014">
        <v>20383</v>
      </c>
      <c r="B4014" t="s">
        <v>1508</v>
      </c>
      <c r="C4014" t="s">
        <v>1494</v>
      </c>
      <c r="D4014">
        <v>2019</v>
      </c>
      <c r="E4014" t="str">
        <f t="shared" si="62"/>
        <v>203832019</v>
      </c>
      <c r="F4014">
        <v>17858</v>
      </c>
      <c r="G4014" t="str">
        <f>VLOOKUP($A4014,CATMUN!$B$2:$C$1123,2,0)</f>
        <v>Alto</v>
      </c>
      <c r="H4014" t="str">
        <f>VLOOKUP($A4014,CATMUN!$B$2:$D$1123,3,0)</f>
        <v>Municipios rurales</v>
      </c>
      <c r="I4014">
        <f>VLOOKUP($A4014,CATMUN!$B$2:$G$1123,4,0)</f>
        <v>0</v>
      </c>
      <c r="J4014">
        <f>VLOOKUP($A4014,CATMUN!$B$2:$G$1123,6,0)</f>
        <v>15</v>
      </c>
      <c r="K4014" s="69">
        <v>990</v>
      </c>
      <c r="L4014" s="69">
        <v>480.82776364446357</v>
      </c>
      <c r="M4014" s="271">
        <v>0.05</v>
      </c>
      <c r="N4014" s="69">
        <v>20.326874479829083</v>
      </c>
      <c r="Q4014">
        <v>0</v>
      </c>
      <c r="S4014" s="69">
        <v>150</v>
      </c>
      <c r="T4014">
        <v>0</v>
      </c>
      <c r="V4014" s="51">
        <v>5</v>
      </c>
      <c r="W4014" s="51">
        <v>63</v>
      </c>
      <c r="X4014" s="51">
        <v>23</v>
      </c>
    </row>
    <row r="4015" spans="1:24" x14ac:dyDescent="0.2">
      <c r="A4015">
        <v>20517</v>
      </c>
      <c r="B4015" t="s">
        <v>1511</v>
      </c>
      <c r="C4015" t="s">
        <v>1494</v>
      </c>
      <c r="D4015">
        <v>2019</v>
      </c>
      <c r="E4015" t="str">
        <f t="shared" si="62"/>
        <v>205172019</v>
      </c>
      <c r="F4015">
        <v>19183</v>
      </c>
      <c r="G4015" t="str">
        <f>VLOOKUP($A4015,CATMUN!$B$2:$C$1123,2,0)</f>
        <v>Bajo</v>
      </c>
      <c r="H4015" t="str">
        <f>VLOOKUP($A4015,CATMUN!$B$2:$D$1123,3,0)</f>
        <v>Municipios rurales</v>
      </c>
      <c r="I4015">
        <f>VLOOKUP($A4015,CATMUN!$B$2:$G$1123,4,0)</f>
        <v>0</v>
      </c>
      <c r="J4015">
        <f>VLOOKUP($A4015,CATMUN!$B$2:$G$1123,6,0)</f>
        <v>15</v>
      </c>
      <c r="K4015" s="69"/>
      <c r="L4015" s="69">
        <v>480.82776364446357</v>
      </c>
      <c r="M4015" s="271"/>
      <c r="N4015" s="69">
        <v>20.326874479829083</v>
      </c>
      <c r="Q4015">
        <v>0</v>
      </c>
      <c r="S4015" s="69">
        <v>150</v>
      </c>
      <c r="T4015">
        <v>0</v>
      </c>
      <c r="V4015" s="51">
        <v>5</v>
      </c>
      <c r="W4015" s="51">
        <v>38</v>
      </c>
      <c r="X4015" s="51">
        <v>23</v>
      </c>
    </row>
    <row r="4016" spans="1:24" x14ac:dyDescent="0.2">
      <c r="A4016">
        <v>20550</v>
      </c>
      <c r="B4016" t="s">
        <v>1512</v>
      </c>
      <c r="C4016" t="s">
        <v>1494</v>
      </c>
      <c r="D4016">
        <v>2019</v>
      </c>
      <c r="E4016" t="str">
        <f t="shared" si="62"/>
        <v>205502019</v>
      </c>
      <c r="F4016">
        <v>21564</v>
      </c>
      <c r="G4016" t="str">
        <f>VLOOKUP($A4016,CATMUN!$B$2:$C$1123,2,0)</f>
        <v>Medio</v>
      </c>
      <c r="H4016" t="str">
        <f>VLOOKUP($A4016,CATMUN!$B$2:$D$1123,3,0)</f>
        <v>Municipios rurales</v>
      </c>
      <c r="I4016">
        <f>VLOOKUP($A4016,CATMUN!$B$2:$G$1123,4,0)</f>
        <v>0</v>
      </c>
      <c r="J4016">
        <f>VLOOKUP($A4016,CATMUN!$B$2:$G$1123,6,0)</f>
        <v>15</v>
      </c>
      <c r="K4016" s="69">
        <v>300</v>
      </c>
      <c r="L4016" s="69">
        <v>480.82776364446357</v>
      </c>
      <c r="M4016" s="271">
        <v>2.5</v>
      </c>
      <c r="N4016" s="69">
        <v>20.326874479829083</v>
      </c>
      <c r="Q4016">
        <v>0</v>
      </c>
      <c r="S4016" s="69">
        <v>150</v>
      </c>
      <c r="T4016">
        <v>0</v>
      </c>
      <c r="V4016" s="51">
        <v>5</v>
      </c>
      <c r="W4016" s="51">
        <v>31</v>
      </c>
      <c r="X4016" s="51">
        <v>23</v>
      </c>
    </row>
    <row r="4017" spans="1:24" x14ac:dyDescent="0.2">
      <c r="A4017">
        <v>20570</v>
      </c>
      <c r="B4017" t="s">
        <v>1513</v>
      </c>
      <c r="C4017" t="s">
        <v>1494</v>
      </c>
      <c r="D4017">
        <v>2019</v>
      </c>
      <c r="E4017" t="str">
        <f t="shared" si="62"/>
        <v>205702019</v>
      </c>
      <c r="F4017">
        <v>28298</v>
      </c>
      <c r="G4017" t="str">
        <f>VLOOKUP($A4017,CATMUN!$B$2:$C$1123,2,0)</f>
        <v>Bajo</v>
      </c>
      <c r="H4017" t="str">
        <f>VLOOKUP($A4017,CATMUN!$B$2:$D$1123,3,0)</f>
        <v>Municipios rurales</v>
      </c>
      <c r="I4017">
        <f>VLOOKUP($A4017,CATMUN!$B$2:$G$1123,4,0)</f>
        <v>0</v>
      </c>
      <c r="J4017">
        <f>VLOOKUP($A4017,CATMUN!$B$2:$G$1123,6,0)</f>
        <v>15</v>
      </c>
      <c r="K4017" s="69">
        <v>161.43155100000001</v>
      </c>
      <c r="L4017" s="69">
        <v>480.82776364446357</v>
      </c>
      <c r="M4017" s="271">
        <v>43.919934999999995</v>
      </c>
      <c r="N4017" s="69">
        <v>20.326874479829083</v>
      </c>
      <c r="Q4017">
        <v>0</v>
      </c>
      <c r="S4017" s="69">
        <v>150</v>
      </c>
      <c r="T4017">
        <v>0</v>
      </c>
      <c r="V4017" s="51">
        <v>5</v>
      </c>
      <c r="W4017" s="51" t="e">
        <v>#N/A</v>
      </c>
      <c r="X4017" s="51" t="e">
        <v>#N/A</v>
      </c>
    </row>
    <row r="4018" spans="1:24" x14ac:dyDescent="0.2">
      <c r="A4018">
        <v>20614</v>
      </c>
      <c r="B4018" t="s">
        <v>1514</v>
      </c>
      <c r="C4018" t="s">
        <v>1494</v>
      </c>
      <c r="D4018">
        <v>2019</v>
      </c>
      <c r="E4018" t="str">
        <f t="shared" si="62"/>
        <v>206142019</v>
      </c>
      <c r="F4018">
        <v>17346</v>
      </c>
      <c r="G4018" t="str">
        <f>VLOOKUP($A4018,CATMUN!$B$2:$C$1123,2,0)</f>
        <v>Bajo</v>
      </c>
      <c r="H4018" t="str">
        <f>VLOOKUP($A4018,CATMUN!$B$2:$D$1123,3,0)</f>
        <v>Municipios rurales</v>
      </c>
      <c r="I4018">
        <f>VLOOKUP($A4018,CATMUN!$B$2:$G$1123,4,0)</f>
        <v>0</v>
      </c>
      <c r="J4018">
        <f>VLOOKUP($A4018,CATMUN!$B$2:$G$1123,6,0)</f>
        <v>15</v>
      </c>
      <c r="K4018" s="69">
        <v>570</v>
      </c>
      <c r="L4018" s="69">
        <v>480.82776364446357</v>
      </c>
      <c r="M4018" s="271"/>
      <c r="N4018" s="69">
        <v>20.326874479829083</v>
      </c>
      <c r="Q4018">
        <v>0</v>
      </c>
      <c r="S4018" s="69">
        <v>150</v>
      </c>
      <c r="T4018">
        <v>0</v>
      </c>
      <c r="V4018" s="51">
        <v>5</v>
      </c>
      <c r="W4018" s="51">
        <v>0</v>
      </c>
      <c r="X4018" s="51">
        <v>23</v>
      </c>
    </row>
    <row r="4019" spans="1:24" x14ac:dyDescent="0.2">
      <c r="A4019">
        <v>20621</v>
      </c>
      <c r="B4019" t="s">
        <v>1515</v>
      </c>
      <c r="C4019" t="s">
        <v>1494</v>
      </c>
      <c r="D4019">
        <v>2019</v>
      </c>
      <c r="E4019" t="str">
        <f t="shared" si="62"/>
        <v>206212019</v>
      </c>
      <c r="F4019">
        <v>28758</v>
      </c>
      <c r="G4019" t="str">
        <f>VLOOKUP($A4019,CATMUN!$B$2:$C$1123,2,0)</f>
        <v>Medio</v>
      </c>
      <c r="H4019" t="str">
        <f>VLOOKUP($A4019,CATMUN!$B$2:$D$1123,3,0)</f>
        <v>Municipios rurales</v>
      </c>
      <c r="I4019">
        <f>VLOOKUP($A4019,CATMUN!$B$2:$G$1123,4,0)</f>
        <v>0</v>
      </c>
      <c r="J4019">
        <f>VLOOKUP($A4019,CATMUN!$B$2:$G$1123,6,0)</f>
        <v>15</v>
      </c>
      <c r="K4019" s="69">
        <v>400.6</v>
      </c>
      <c r="L4019" s="69">
        <v>480.82776364446357</v>
      </c>
      <c r="M4019" s="271">
        <v>30</v>
      </c>
      <c r="N4019" s="69">
        <v>20.326874479829083</v>
      </c>
      <c r="Q4019">
        <v>0</v>
      </c>
      <c r="S4019" s="69">
        <v>150</v>
      </c>
      <c r="T4019">
        <v>0</v>
      </c>
      <c r="V4019" s="51">
        <v>5</v>
      </c>
      <c r="W4019" s="51">
        <v>31</v>
      </c>
      <c r="X4019" s="51">
        <v>23</v>
      </c>
    </row>
    <row r="4020" spans="1:24" x14ac:dyDescent="0.2">
      <c r="A4020">
        <v>20710</v>
      </c>
      <c r="B4020" t="s">
        <v>1516</v>
      </c>
      <c r="C4020" t="s">
        <v>1494</v>
      </c>
      <c r="D4020">
        <v>2019</v>
      </c>
      <c r="E4020" t="str">
        <f t="shared" si="62"/>
        <v>207102019</v>
      </c>
      <c r="F4020">
        <v>27449</v>
      </c>
      <c r="G4020" t="str">
        <f>VLOOKUP($A4020,CATMUN!$B$2:$C$1123,2,0)</f>
        <v>Alto</v>
      </c>
      <c r="H4020" t="str">
        <f>VLOOKUP($A4020,CATMUN!$B$2:$D$1123,3,0)</f>
        <v>Municipios rurales</v>
      </c>
      <c r="I4020">
        <f>VLOOKUP($A4020,CATMUN!$B$2:$G$1123,4,0)</f>
        <v>0</v>
      </c>
      <c r="J4020">
        <f>VLOOKUP($A4020,CATMUN!$B$2:$G$1123,6,0)</f>
        <v>15</v>
      </c>
      <c r="K4020" s="69">
        <v>2100</v>
      </c>
      <c r="L4020" s="69">
        <v>480.82776364446357</v>
      </c>
      <c r="M4020" s="271">
        <v>50</v>
      </c>
      <c r="N4020" s="69">
        <v>20.326874479829083</v>
      </c>
      <c r="Q4020">
        <v>0</v>
      </c>
      <c r="S4020" s="69">
        <v>150</v>
      </c>
      <c r="T4020">
        <v>0</v>
      </c>
      <c r="V4020" s="51">
        <v>5</v>
      </c>
      <c r="W4020" s="51">
        <v>323</v>
      </c>
      <c r="X4020" s="51">
        <v>23</v>
      </c>
    </row>
    <row r="4021" spans="1:24" x14ac:dyDescent="0.2">
      <c r="A4021">
        <v>20750</v>
      </c>
      <c r="B4021" t="s">
        <v>1517</v>
      </c>
      <c r="C4021" t="s">
        <v>1494</v>
      </c>
      <c r="D4021">
        <v>2019</v>
      </c>
      <c r="E4021" t="str">
        <f t="shared" si="62"/>
        <v>207502019</v>
      </c>
      <c r="F4021">
        <v>19818</v>
      </c>
      <c r="G4021" t="str">
        <f>VLOOKUP($A4021,CATMUN!$B$2:$C$1123,2,0)</f>
        <v>Bajo</v>
      </c>
      <c r="H4021" t="str">
        <f>VLOOKUP($A4021,CATMUN!$B$2:$D$1123,3,0)</f>
        <v>Municipios rurales</v>
      </c>
      <c r="I4021">
        <f>VLOOKUP($A4021,CATMUN!$B$2:$G$1123,4,0)</f>
        <v>0</v>
      </c>
      <c r="J4021">
        <f>VLOOKUP($A4021,CATMUN!$B$2:$G$1123,6,0)</f>
        <v>15</v>
      </c>
      <c r="K4021" s="69">
        <v>709.9085</v>
      </c>
      <c r="L4021" s="69">
        <v>480.82776364446357</v>
      </c>
      <c r="M4021" s="271">
        <v>11.837721</v>
      </c>
      <c r="N4021" s="69">
        <v>20.326874479829083</v>
      </c>
      <c r="Q4021">
        <v>0</v>
      </c>
      <c r="R4021">
        <v>0</v>
      </c>
      <c r="S4021" s="69">
        <v>150</v>
      </c>
      <c r="T4021">
        <v>0</v>
      </c>
      <c r="V4021" s="51">
        <v>5</v>
      </c>
      <c r="W4021" s="51">
        <v>5</v>
      </c>
      <c r="X4021" s="51">
        <v>23</v>
      </c>
    </row>
    <row r="4022" spans="1:24" x14ac:dyDescent="0.2">
      <c r="A4022">
        <v>20770</v>
      </c>
      <c r="B4022" t="s">
        <v>1518</v>
      </c>
      <c r="C4022" t="s">
        <v>1494</v>
      </c>
      <c r="D4022">
        <v>2019</v>
      </c>
      <c r="E4022" t="str">
        <f t="shared" si="62"/>
        <v>207702019</v>
      </c>
      <c r="F4022">
        <v>27823</v>
      </c>
      <c r="G4022" t="str">
        <f>VLOOKUP($A4022,CATMUN!$B$2:$C$1123,2,0)</f>
        <v>Alto</v>
      </c>
      <c r="H4022" t="str">
        <f>VLOOKUP($A4022,CATMUN!$B$2:$D$1123,3,0)</f>
        <v>Municipios rurales</v>
      </c>
      <c r="I4022">
        <f>VLOOKUP($A4022,CATMUN!$B$2:$G$1123,4,0)</f>
        <v>0</v>
      </c>
      <c r="J4022">
        <f>VLOOKUP($A4022,CATMUN!$B$2:$G$1123,6,0)</f>
        <v>15</v>
      </c>
      <c r="K4022" s="69">
        <v>1577.5923799999998</v>
      </c>
      <c r="L4022" s="69">
        <v>480.82776364446357</v>
      </c>
      <c r="M4022" s="271">
        <v>17.533000000000001</v>
      </c>
      <c r="N4022" s="69">
        <v>20.326874479829083</v>
      </c>
      <c r="O4022" s="69">
        <v>1.9999999999999999E-6</v>
      </c>
      <c r="Q4022">
        <v>0</v>
      </c>
      <c r="R4022">
        <v>9.9999999999999995E-7</v>
      </c>
      <c r="S4022" s="69">
        <v>150</v>
      </c>
      <c r="T4022">
        <v>0</v>
      </c>
      <c r="V4022" s="51">
        <v>5</v>
      </c>
      <c r="W4022" s="51">
        <v>162</v>
      </c>
      <c r="X4022" s="51">
        <v>23</v>
      </c>
    </row>
    <row r="4023" spans="1:24" x14ac:dyDescent="0.2">
      <c r="A4023">
        <v>20787</v>
      </c>
      <c r="B4023" t="s">
        <v>1519</v>
      </c>
      <c r="C4023" t="s">
        <v>1494</v>
      </c>
      <c r="D4023">
        <v>2019</v>
      </c>
      <c r="E4023" t="str">
        <f t="shared" si="62"/>
        <v>207872019</v>
      </c>
      <c r="F4023">
        <v>15790</v>
      </c>
      <c r="G4023" t="str">
        <f>VLOOKUP($A4023,CATMUN!$B$2:$C$1123,2,0)</f>
        <v>Medio</v>
      </c>
      <c r="H4023" t="str">
        <f>VLOOKUP($A4023,CATMUN!$B$2:$D$1123,3,0)</f>
        <v>Municipios rurales</v>
      </c>
      <c r="I4023">
        <f>VLOOKUP($A4023,CATMUN!$B$2:$G$1123,4,0)</f>
        <v>0</v>
      </c>
      <c r="J4023">
        <f>VLOOKUP($A4023,CATMUN!$B$2:$G$1123,6,0)</f>
        <v>15</v>
      </c>
      <c r="K4023" s="69">
        <v>212</v>
      </c>
      <c r="L4023" s="69">
        <v>480.82776364446357</v>
      </c>
      <c r="M4023" s="271">
        <v>3</v>
      </c>
      <c r="N4023" s="69">
        <v>20.326874479829083</v>
      </c>
      <c r="Q4023">
        <v>0</v>
      </c>
      <c r="S4023" s="69">
        <v>150</v>
      </c>
      <c r="T4023">
        <v>0</v>
      </c>
      <c r="V4023" s="51">
        <v>5</v>
      </c>
      <c r="W4023" s="51">
        <v>25</v>
      </c>
      <c r="X4023" s="51">
        <v>23</v>
      </c>
    </row>
    <row r="4024" spans="1:24" x14ac:dyDescent="0.2">
      <c r="A4024">
        <v>23090</v>
      </c>
      <c r="B4024" t="s">
        <v>1522</v>
      </c>
      <c r="C4024" t="s">
        <v>1253</v>
      </c>
      <c r="D4024">
        <v>2019</v>
      </c>
      <c r="E4024" t="str">
        <f t="shared" si="62"/>
        <v>230902019</v>
      </c>
      <c r="F4024">
        <v>15385</v>
      </c>
      <c r="G4024" t="str">
        <f>VLOOKUP($A4024,CATMUN!$B$2:$C$1123,2,0)</f>
        <v>Medio</v>
      </c>
      <c r="H4024" t="str">
        <f>VLOOKUP($A4024,CATMUN!$B$2:$D$1123,3,0)</f>
        <v>Municipios rurales</v>
      </c>
      <c r="I4024">
        <f>VLOOKUP($A4024,CATMUN!$B$2:$G$1123,4,0)</f>
        <v>0</v>
      </c>
      <c r="J4024">
        <f>VLOOKUP($A4024,CATMUN!$B$2:$G$1123,6,0)</f>
        <v>15</v>
      </c>
      <c r="K4024" s="69">
        <v>448</v>
      </c>
      <c r="L4024" s="69">
        <v>480.82776364446357</v>
      </c>
      <c r="M4024" s="271">
        <v>1.1479999999999999</v>
      </c>
      <c r="N4024" s="69">
        <v>20.326874479829083</v>
      </c>
      <c r="Q4024">
        <v>0</v>
      </c>
      <c r="S4024" s="69">
        <v>150</v>
      </c>
      <c r="T4024">
        <v>0</v>
      </c>
      <c r="V4024" s="51">
        <v>5</v>
      </c>
      <c r="W4024" s="51">
        <v>3</v>
      </c>
      <c r="X4024" s="51">
        <v>23</v>
      </c>
    </row>
    <row r="4025" spans="1:24" x14ac:dyDescent="0.2">
      <c r="A4025">
        <v>23168</v>
      </c>
      <c r="B4025" t="s">
        <v>1524</v>
      </c>
      <c r="C4025" t="s">
        <v>1253</v>
      </c>
      <c r="D4025">
        <v>2019</v>
      </c>
      <c r="E4025" t="str">
        <f t="shared" si="62"/>
        <v>231682019</v>
      </c>
      <c r="F4025">
        <v>17738</v>
      </c>
      <c r="G4025" t="str">
        <f>VLOOKUP($A4025,CATMUN!$B$2:$C$1123,2,0)</f>
        <v>Bajo</v>
      </c>
      <c r="H4025" t="str">
        <f>VLOOKUP($A4025,CATMUN!$B$2:$D$1123,3,0)</f>
        <v>Municipios rurales</v>
      </c>
      <c r="I4025">
        <f>VLOOKUP($A4025,CATMUN!$B$2:$G$1123,4,0)</f>
        <v>0</v>
      </c>
      <c r="J4025">
        <f>VLOOKUP($A4025,CATMUN!$B$2:$G$1123,6,0)</f>
        <v>15</v>
      </c>
      <c r="K4025" s="69">
        <v>131.30000000000001</v>
      </c>
      <c r="L4025" s="69">
        <v>480.82776364446357</v>
      </c>
      <c r="M4025" s="271">
        <v>0.2</v>
      </c>
      <c r="N4025" s="69">
        <v>20.326874479829083</v>
      </c>
      <c r="Q4025">
        <v>0</v>
      </c>
      <c r="S4025" s="69">
        <v>150</v>
      </c>
      <c r="T4025">
        <v>0</v>
      </c>
      <c r="V4025" s="51">
        <v>5</v>
      </c>
      <c r="W4025" s="51">
        <v>0</v>
      </c>
      <c r="X4025" s="51">
        <v>23</v>
      </c>
    </row>
    <row r="4026" spans="1:24" x14ac:dyDescent="0.2">
      <c r="A4026">
        <v>23419</v>
      </c>
      <c r="B4026" t="s">
        <v>1530</v>
      </c>
      <c r="C4026" t="s">
        <v>1253</v>
      </c>
      <c r="D4026">
        <v>2019</v>
      </c>
      <c r="E4026" t="str">
        <f t="shared" si="62"/>
        <v>234192019</v>
      </c>
      <c r="F4026">
        <v>19038</v>
      </c>
      <c r="G4026" t="str">
        <f>VLOOKUP($A4026,CATMUN!$B$2:$C$1123,2,0)</f>
        <v>Medio</v>
      </c>
      <c r="H4026" t="str">
        <f>VLOOKUP($A4026,CATMUN!$B$2:$D$1123,3,0)</f>
        <v>Municipios rurales</v>
      </c>
      <c r="I4026">
        <f>VLOOKUP($A4026,CATMUN!$B$2:$G$1123,4,0)</f>
        <v>0</v>
      </c>
      <c r="J4026">
        <f>VLOOKUP($A4026,CATMUN!$B$2:$G$1123,6,0)</f>
        <v>15</v>
      </c>
      <c r="K4026" s="69">
        <v>921</v>
      </c>
      <c r="L4026" s="69">
        <v>480.82776364446357</v>
      </c>
      <c r="M4026" s="271">
        <v>0.5</v>
      </c>
      <c r="N4026" s="69">
        <v>20.326874479829083</v>
      </c>
      <c r="Q4026">
        <v>0</v>
      </c>
      <c r="S4026" s="69">
        <v>150</v>
      </c>
      <c r="T4026">
        <v>0</v>
      </c>
      <c r="V4026" s="51">
        <v>5</v>
      </c>
      <c r="W4026" s="51">
        <v>0</v>
      </c>
      <c r="X4026" s="51">
        <v>23</v>
      </c>
    </row>
    <row r="4027" spans="1:24" x14ac:dyDescent="0.2">
      <c r="A4027">
        <v>23570</v>
      </c>
      <c r="B4027" t="s">
        <v>1535</v>
      </c>
      <c r="C4027" t="s">
        <v>1253</v>
      </c>
      <c r="D4027">
        <v>2019</v>
      </c>
      <c r="E4027" t="str">
        <f t="shared" si="62"/>
        <v>235702019</v>
      </c>
      <c r="F4027">
        <v>36112</v>
      </c>
      <c r="G4027" t="str">
        <f>VLOOKUP($A4027,CATMUN!$B$2:$C$1123,2,0)</f>
        <v>Bajo</v>
      </c>
      <c r="H4027" t="str">
        <f>VLOOKUP($A4027,CATMUN!$B$2:$D$1123,3,0)</f>
        <v>Municipios rurales</v>
      </c>
      <c r="I4027">
        <f>VLOOKUP($A4027,CATMUN!$B$2:$G$1123,4,0)</f>
        <v>0</v>
      </c>
      <c r="J4027">
        <f>VLOOKUP($A4027,CATMUN!$B$2:$G$1123,6,0)</f>
        <v>15</v>
      </c>
      <c r="K4027" s="69">
        <v>950</v>
      </c>
      <c r="L4027" s="69">
        <v>480.82776364446357</v>
      </c>
      <c r="M4027" s="271">
        <v>6</v>
      </c>
      <c r="N4027" s="69">
        <v>20.326874479829083</v>
      </c>
      <c r="Q4027">
        <v>0</v>
      </c>
      <c r="S4027" s="69">
        <v>150</v>
      </c>
      <c r="T4027">
        <v>0</v>
      </c>
      <c r="V4027" s="51">
        <v>5</v>
      </c>
      <c r="W4027" s="51">
        <v>24</v>
      </c>
      <c r="X4027" s="51">
        <v>23</v>
      </c>
    </row>
    <row r="4028" spans="1:24" x14ac:dyDescent="0.2">
      <c r="A4028">
        <v>23574</v>
      </c>
      <c r="B4028" t="s">
        <v>1536</v>
      </c>
      <c r="C4028" t="s">
        <v>1253</v>
      </c>
      <c r="D4028">
        <v>2019</v>
      </c>
      <c r="E4028" t="str">
        <f t="shared" si="62"/>
        <v>235742019</v>
      </c>
      <c r="F4028">
        <v>24036</v>
      </c>
      <c r="G4028" t="str">
        <f>VLOOKUP($A4028,CATMUN!$B$2:$C$1123,2,0)</f>
        <v>Medio</v>
      </c>
      <c r="H4028" t="str">
        <f>VLOOKUP($A4028,CATMUN!$B$2:$D$1123,3,0)</f>
        <v>Municipios rurales</v>
      </c>
      <c r="I4028">
        <f>VLOOKUP($A4028,CATMUN!$B$2:$G$1123,4,0)</f>
        <v>0</v>
      </c>
      <c r="J4028">
        <f>VLOOKUP($A4028,CATMUN!$B$2:$G$1123,6,0)</f>
        <v>15</v>
      </c>
      <c r="K4028" s="69">
        <v>705</v>
      </c>
      <c r="L4028" s="69">
        <v>480.82776364446357</v>
      </c>
      <c r="M4028" s="271"/>
      <c r="N4028" s="69">
        <v>20.326874479829083</v>
      </c>
      <c r="Q4028">
        <v>0</v>
      </c>
      <c r="S4028" s="69">
        <v>150</v>
      </c>
      <c r="T4028">
        <v>0</v>
      </c>
      <c r="V4028" s="51">
        <v>5</v>
      </c>
      <c r="W4028" s="51">
        <v>3</v>
      </c>
      <c r="X4028" s="51">
        <v>23</v>
      </c>
    </row>
    <row r="4029" spans="1:24" x14ac:dyDescent="0.2">
      <c r="A4029">
        <v>23580</v>
      </c>
      <c r="B4029" t="s">
        <v>1537</v>
      </c>
      <c r="C4029" t="s">
        <v>1253</v>
      </c>
      <c r="D4029">
        <v>2019</v>
      </c>
      <c r="E4029" t="str">
        <f t="shared" si="62"/>
        <v>235802019</v>
      </c>
      <c r="F4029">
        <v>42835</v>
      </c>
      <c r="G4029" t="str">
        <f>VLOOKUP($A4029,CATMUN!$B$2:$C$1123,2,0)</f>
        <v>Bajo</v>
      </c>
      <c r="H4029" t="str">
        <f>VLOOKUP($A4029,CATMUN!$B$2:$D$1123,3,0)</f>
        <v>Municipios rurales</v>
      </c>
      <c r="I4029">
        <f>VLOOKUP($A4029,CATMUN!$B$2:$G$1123,4,0)</f>
        <v>0</v>
      </c>
      <c r="J4029">
        <f>VLOOKUP($A4029,CATMUN!$B$2:$G$1123,6,0)</f>
        <v>15</v>
      </c>
      <c r="K4029" s="69">
        <v>506.40070000000003</v>
      </c>
      <c r="L4029" s="69">
        <v>480.82776364446357</v>
      </c>
      <c r="M4029" s="271">
        <v>10</v>
      </c>
      <c r="N4029" s="69">
        <v>20.326874479829083</v>
      </c>
      <c r="Q4029">
        <v>0</v>
      </c>
      <c r="S4029" s="69">
        <v>150</v>
      </c>
      <c r="T4029">
        <v>0</v>
      </c>
      <c r="V4029" s="51">
        <v>1</v>
      </c>
      <c r="W4029" s="51">
        <v>0</v>
      </c>
      <c r="X4029" s="51">
        <v>19</v>
      </c>
    </row>
    <row r="4030" spans="1:24" x14ac:dyDescent="0.2">
      <c r="A4030">
        <v>23678</v>
      </c>
      <c r="B4030" t="s">
        <v>1543</v>
      </c>
      <c r="C4030" t="s">
        <v>1253</v>
      </c>
      <c r="D4030">
        <v>2019</v>
      </c>
      <c r="E4030" t="str">
        <f t="shared" si="62"/>
        <v>236782019</v>
      </c>
      <c r="F4030">
        <v>27174</v>
      </c>
      <c r="G4030" t="str">
        <f>VLOOKUP($A4030,CATMUN!$B$2:$C$1123,2,0)</f>
        <v>Bajo</v>
      </c>
      <c r="H4030" t="str">
        <f>VLOOKUP($A4030,CATMUN!$B$2:$D$1123,3,0)</f>
        <v>Municipios rurales</v>
      </c>
      <c r="I4030">
        <f>VLOOKUP($A4030,CATMUN!$B$2:$G$1123,4,0)</f>
        <v>0</v>
      </c>
      <c r="J4030">
        <f>VLOOKUP($A4030,CATMUN!$B$2:$G$1123,6,0)</f>
        <v>15</v>
      </c>
      <c r="K4030" s="69">
        <v>200</v>
      </c>
      <c r="L4030" s="69">
        <v>480.82776364446357</v>
      </c>
      <c r="M4030" s="271">
        <v>20</v>
      </c>
      <c r="N4030" s="69">
        <v>20.326874479829083</v>
      </c>
      <c r="Q4030">
        <v>0</v>
      </c>
      <c r="S4030" s="69">
        <v>150</v>
      </c>
      <c r="T4030">
        <v>0</v>
      </c>
      <c r="V4030" s="51">
        <v>5</v>
      </c>
      <c r="W4030" s="51" t="e">
        <v>#N/A</v>
      </c>
      <c r="X4030" s="51" t="e">
        <v>#N/A</v>
      </c>
    </row>
    <row r="4031" spans="1:24" x14ac:dyDescent="0.2">
      <c r="A4031">
        <v>23682</v>
      </c>
      <c r="B4031" t="s">
        <v>1544</v>
      </c>
      <c r="C4031" t="s">
        <v>1253</v>
      </c>
      <c r="D4031">
        <v>2019</v>
      </c>
      <c r="E4031" t="str">
        <f t="shared" si="62"/>
        <v>236822019</v>
      </c>
      <c r="F4031">
        <v>13584</v>
      </c>
      <c r="G4031" t="str">
        <f>VLOOKUP($A4031,CATMUN!$B$2:$C$1123,2,0)</f>
        <v>Bajo</v>
      </c>
      <c r="H4031" t="str">
        <f>VLOOKUP($A4031,CATMUN!$B$2:$D$1123,3,0)</f>
        <v>Municipios rurales</v>
      </c>
      <c r="I4031">
        <f>VLOOKUP($A4031,CATMUN!$B$2:$G$1123,4,0)</f>
        <v>0</v>
      </c>
      <c r="J4031">
        <f>VLOOKUP($A4031,CATMUN!$B$2:$G$1123,6,0)</f>
        <v>15</v>
      </c>
      <c r="K4031" s="69">
        <v>247.5</v>
      </c>
      <c r="L4031" s="69">
        <v>480.82776364446357</v>
      </c>
      <c r="M4031" s="271">
        <v>1.2</v>
      </c>
      <c r="N4031" s="69">
        <v>20.326874479829083</v>
      </c>
      <c r="Q4031">
        <v>0</v>
      </c>
      <c r="S4031" s="69">
        <v>150</v>
      </c>
      <c r="T4031">
        <v>0</v>
      </c>
      <c r="V4031" s="51">
        <v>1</v>
      </c>
      <c r="W4031" s="51">
        <v>0</v>
      </c>
      <c r="X4031" s="51">
        <v>19</v>
      </c>
    </row>
    <row r="4032" spans="1:24" x14ac:dyDescent="0.2">
      <c r="A4032">
        <v>23686</v>
      </c>
      <c r="B4032" t="s">
        <v>1545</v>
      </c>
      <c r="C4032" t="s">
        <v>1253</v>
      </c>
      <c r="D4032">
        <v>2019</v>
      </c>
      <c r="E4032" t="str">
        <f t="shared" si="62"/>
        <v>236862019</v>
      </c>
      <c r="F4032">
        <v>52481</v>
      </c>
      <c r="G4032" t="str">
        <f>VLOOKUP($A4032,CATMUN!$B$2:$C$1123,2,0)</f>
        <v>Medio</v>
      </c>
      <c r="H4032" t="str">
        <f>VLOOKUP($A4032,CATMUN!$B$2:$D$1123,3,0)</f>
        <v>Municipios rurales</v>
      </c>
      <c r="I4032">
        <f>VLOOKUP($A4032,CATMUN!$B$2:$G$1123,4,0)</f>
        <v>0</v>
      </c>
      <c r="J4032">
        <f>VLOOKUP($A4032,CATMUN!$B$2:$G$1123,6,0)</f>
        <v>15</v>
      </c>
      <c r="K4032" s="69">
        <v>650</v>
      </c>
      <c r="L4032" s="69">
        <v>480.82776364446357</v>
      </c>
      <c r="M4032" s="271">
        <v>0.3</v>
      </c>
      <c r="N4032" s="69">
        <v>20.326874479829083</v>
      </c>
      <c r="Q4032">
        <v>0</v>
      </c>
      <c r="S4032" s="69">
        <v>150</v>
      </c>
      <c r="T4032">
        <v>0</v>
      </c>
      <c r="V4032" s="51">
        <v>5</v>
      </c>
      <c r="W4032" s="51">
        <v>12</v>
      </c>
      <c r="X4032" s="51">
        <v>23</v>
      </c>
    </row>
    <row r="4033" spans="1:24" x14ac:dyDescent="0.2">
      <c r="A4033">
        <v>23855</v>
      </c>
      <c r="B4033" t="s">
        <v>1548</v>
      </c>
      <c r="C4033" t="s">
        <v>1253</v>
      </c>
      <c r="D4033">
        <v>2019</v>
      </c>
      <c r="E4033" t="str">
        <f t="shared" si="62"/>
        <v>238552019</v>
      </c>
      <c r="F4033">
        <v>36042</v>
      </c>
      <c r="G4033" t="str">
        <f>VLOOKUP($A4033,CATMUN!$B$2:$C$1123,2,0)</f>
        <v>Medio</v>
      </c>
      <c r="H4033" t="str">
        <f>VLOOKUP($A4033,CATMUN!$B$2:$D$1123,3,0)</f>
        <v>Municipios rurales</v>
      </c>
      <c r="I4033">
        <f>VLOOKUP($A4033,CATMUN!$B$2:$G$1123,4,0)</f>
        <v>0</v>
      </c>
      <c r="J4033">
        <f>VLOOKUP($A4033,CATMUN!$B$2:$G$1123,6,0)</f>
        <v>15</v>
      </c>
      <c r="K4033" s="69">
        <v>480</v>
      </c>
      <c r="L4033" s="69">
        <v>480.82776364446357</v>
      </c>
      <c r="M4033" s="271">
        <v>7</v>
      </c>
      <c r="N4033" s="69">
        <v>20.326874479829083</v>
      </c>
      <c r="Q4033">
        <v>0</v>
      </c>
      <c r="S4033" s="69">
        <v>150</v>
      </c>
      <c r="T4033">
        <v>0</v>
      </c>
      <c r="V4033" s="51">
        <v>0</v>
      </c>
      <c r="W4033" s="51">
        <v>29</v>
      </c>
      <c r="X4033" s="51">
        <v>100</v>
      </c>
    </row>
    <row r="4034" spans="1:24" x14ac:dyDescent="0.2">
      <c r="A4034">
        <v>25086</v>
      </c>
      <c r="B4034" t="s">
        <v>1555</v>
      </c>
      <c r="C4034" t="s">
        <v>1549</v>
      </c>
      <c r="D4034">
        <v>2019</v>
      </c>
      <c r="E4034" t="str">
        <f t="shared" ref="E4034:E4097" si="63">A4034&amp;D4034</f>
        <v>250862019</v>
      </c>
      <c r="F4034">
        <v>1832</v>
      </c>
      <c r="G4034" t="str">
        <f>VLOOKUP($A4034,CATMUN!$B$2:$C$1123,2,0)</f>
        <v>Alto</v>
      </c>
      <c r="H4034" t="str">
        <f>VLOOKUP($A4034,CATMUN!$B$2:$D$1123,3,0)</f>
        <v>Municipios rurales</v>
      </c>
      <c r="I4034">
        <f>VLOOKUP($A4034,CATMUN!$B$2:$G$1123,4,0)</f>
        <v>0</v>
      </c>
      <c r="J4034">
        <f>VLOOKUP($A4034,CATMUN!$B$2:$G$1123,6,0)</f>
        <v>15</v>
      </c>
      <c r="K4034" s="69">
        <v>300.00273200000004</v>
      </c>
      <c r="L4034" s="69">
        <v>480.82776364446357</v>
      </c>
      <c r="M4034" s="271">
        <v>0.1</v>
      </c>
      <c r="N4034" s="69">
        <v>20.326874479829083</v>
      </c>
      <c r="Q4034">
        <v>0</v>
      </c>
      <c r="R4034">
        <v>0</v>
      </c>
      <c r="S4034" s="69">
        <v>150</v>
      </c>
      <c r="T4034">
        <v>0</v>
      </c>
      <c r="V4034" s="51">
        <v>5</v>
      </c>
      <c r="W4034" s="51">
        <v>2</v>
      </c>
      <c r="X4034" s="51">
        <v>23</v>
      </c>
    </row>
    <row r="4035" spans="1:24" x14ac:dyDescent="0.2">
      <c r="A4035">
        <v>25095</v>
      </c>
      <c r="B4035" t="s">
        <v>1556</v>
      </c>
      <c r="C4035" t="s">
        <v>1549</v>
      </c>
      <c r="D4035">
        <v>2019</v>
      </c>
      <c r="E4035" t="str">
        <f t="shared" si="63"/>
        <v>250952019</v>
      </c>
      <c r="F4035">
        <v>2507</v>
      </c>
      <c r="G4035" t="str">
        <f>VLOOKUP($A4035,CATMUN!$B$2:$C$1123,2,0)</f>
        <v>Bajo</v>
      </c>
      <c r="H4035" t="str">
        <f>VLOOKUP($A4035,CATMUN!$B$2:$D$1123,3,0)</f>
        <v>Municipios rurales</v>
      </c>
      <c r="I4035">
        <f>VLOOKUP($A4035,CATMUN!$B$2:$G$1123,4,0)</f>
        <v>0</v>
      </c>
      <c r="J4035">
        <f>VLOOKUP($A4035,CATMUN!$B$2:$G$1123,6,0)</f>
        <v>15</v>
      </c>
      <c r="K4035" s="69">
        <v>315</v>
      </c>
      <c r="L4035" s="69">
        <v>480.82776364446357</v>
      </c>
      <c r="M4035" s="271">
        <v>12</v>
      </c>
      <c r="N4035" s="69">
        <v>20.326874479829083</v>
      </c>
      <c r="Q4035">
        <v>0</v>
      </c>
      <c r="S4035" s="69">
        <v>150</v>
      </c>
      <c r="T4035">
        <v>0</v>
      </c>
      <c r="V4035" s="51">
        <v>5</v>
      </c>
      <c r="W4035" s="51">
        <v>1</v>
      </c>
      <c r="X4035" s="51">
        <v>23</v>
      </c>
    </row>
    <row r="4036" spans="1:24" x14ac:dyDescent="0.2">
      <c r="A4036">
        <v>25120</v>
      </c>
      <c r="B4036" t="s">
        <v>1558</v>
      </c>
      <c r="C4036" t="s">
        <v>1549</v>
      </c>
      <c r="D4036">
        <v>2019</v>
      </c>
      <c r="E4036" t="str">
        <f t="shared" si="63"/>
        <v>251202019</v>
      </c>
      <c r="F4036">
        <v>4885</v>
      </c>
      <c r="G4036" t="str">
        <f>VLOOKUP($A4036,CATMUN!$B$2:$C$1123,2,0)</f>
        <v>Bajo</v>
      </c>
      <c r="H4036" t="str">
        <f>VLOOKUP($A4036,CATMUN!$B$2:$D$1123,3,0)</f>
        <v>Municipios rurales</v>
      </c>
      <c r="I4036">
        <f>VLOOKUP($A4036,CATMUN!$B$2:$G$1123,4,0)</f>
        <v>0</v>
      </c>
      <c r="J4036">
        <f>VLOOKUP($A4036,CATMUN!$B$2:$G$1123,6,0)</f>
        <v>15</v>
      </c>
      <c r="K4036" s="69">
        <v>228.351</v>
      </c>
      <c r="L4036" s="69">
        <v>480.82776364446357</v>
      </c>
      <c r="M4036" s="271">
        <v>0.25</v>
      </c>
      <c r="N4036" s="69">
        <v>20.326874479829083</v>
      </c>
      <c r="Q4036">
        <v>0</v>
      </c>
      <c r="S4036" s="69">
        <v>150</v>
      </c>
      <c r="T4036">
        <v>0</v>
      </c>
      <c r="V4036" s="51">
        <v>5</v>
      </c>
      <c r="W4036" s="51">
        <v>5</v>
      </c>
      <c r="X4036" s="51">
        <v>23</v>
      </c>
    </row>
    <row r="4037" spans="1:24" x14ac:dyDescent="0.2">
      <c r="A4037">
        <v>25148</v>
      </c>
      <c r="B4037" t="s">
        <v>1561</v>
      </c>
      <c r="C4037" t="s">
        <v>1549</v>
      </c>
      <c r="D4037">
        <v>2019</v>
      </c>
      <c r="E4037" t="str">
        <f t="shared" si="63"/>
        <v>251482019</v>
      </c>
      <c r="F4037">
        <v>12714</v>
      </c>
      <c r="G4037" t="str">
        <f>VLOOKUP($A4037,CATMUN!$B$2:$C$1123,2,0)</f>
        <v>Medio</v>
      </c>
      <c r="H4037" t="str">
        <f>VLOOKUP($A4037,CATMUN!$B$2:$D$1123,3,0)</f>
        <v>Municipios rurales</v>
      </c>
      <c r="I4037">
        <f>VLOOKUP($A4037,CATMUN!$B$2:$G$1123,4,0)</f>
        <v>0</v>
      </c>
      <c r="J4037">
        <f>VLOOKUP($A4037,CATMUN!$B$2:$G$1123,6,0)</f>
        <v>15</v>
      </c>
      <c r="K4037" s="69">
        <v>450</v>
      </c>
      <c r="L4037" s="69">
        <v>480.82776364446357</v>
      </c>
      <c r="M4037" s="271">
        <v>25</v>
      </c>
      <c r="N4037" s="69">
        <v>20.326874479829083</v>
      </c>
      <c r="Q4037">
        <v>0</v>
      </c>
      <c r="S4037" s="69">
        <v>150</v>
      </c>
      <c r="T4037">
        <v>0</v>
      </c>
      <c r="V4037" s="51">
        <v>5</v>
      </c>
      <c r="W4037" s="51">
        <v>5</v>
      </c>
      <c r="X4037" s="51">
        <v>23</v>
      </c>
    </row>
    <row r="4038" spans="1:24" x14ac:dyDescent="0.2">
      <c r="A4038">
        <v>25154</v>
      </c>
      <c r="B4038" t="s">
        <v>1563</v>
      </c>
      <c r="C4038" t="s">
        <v>1549</v>
      </c>
      <c r="D4038">
        <v>2019</v>
      </c>
      <c r="E4038" t="str">
        <f t="shared" si="63"/>
        <v>251542019</v>
      </c>
      <c r="F4038">
        <v>7733</v>
      </c>
      <c r="G4038" t="str">
        <f>VLOOKUP($A4038,CATMUN!$B$2:$C$1123,2,0)</f>
        <v>Alto</v>
      </c>
      <c r="H4038" t="str">
        <f>VLOOKUP($A4038,CATMUN!$B$2:$D$1123,3,0)</f>
        <v>Municipios rurales</v>
      </c>
      <c r="I4038">
        <f>VLOOKUP($A4038,CATMUN!$B$2:$G$1123,4,0)</f>
        <v>0</v>
      </c>
      <c r="J4038">
        <f>VLOOKUP($A4038,CATMUN!$B$2:$G$1123,6,0)</f>
        <v>15</v>
      </c>
      <c r="K4038" s="69">
        <v>420.45876400000003</v>
      </c>
      <c r="L4038" s="69">
        <v>480.82776364446357</v>
      </c>
      <c r="M4038" s="271">
        <v>12</v>
      </c>
      <c r="N4038" s="69">
        <v>20.326874479829083</v>
      </c>
      <c r="Q4038">
        <v>0</v>
      </c>
      <c r="S4038" s="69">
        <v>150</v>
      </c>
      <c r="T4038">
        <v>0</v>
      </c>
      <c r="V4038" s="51">
        <v>5</v>
      </c>
      <c r="W4038" s="51">
        <v>12</v>
      </c>
      <c r="X4038" s="51">
        <v>23</v>
      </c>
    </row>
    <row r="4039" spans="1:24" x14ac:dyDescent="0.2">
      <c r="A4039">
        <v>25168</v>
      </c>
      <c r="B4039" t="s">
        <v>1564</v>
      </c>
      <c r="C4039" t="s">
        <v>1549</v>
      </c>
      <c r="D4039">
        <v>2019</v>
      </c>
      <c r="E4039" t="str">
        <f t="shared" si="63"/>
        <v>251682019</v>
      </c>
      <c r="F4039">
        <v>4255</v>
      </c>
      <c r="G4039" t="str">
        <f>VLOOKUP($A4039,CATMUN!$B$2:$C$1123,2,0)</f>
        <v>Bajo</v>
      </c>
      <c r="H4039" t="str">
        <f>VLOOKUP($A4039,CATMUN!$B$2:$D$1123,3,0)</f>
        <v>Municipios rurales</v>
      </c>
      <c r="I4039">
        <f>VLOOKUP($A4039,CATMUN!$B$2:$G$1123,4,0)</f>
        <v>0</v>
      </c>
      <c r="J4039">
        <f>VLOOKUP($A4039,CATMUN!$B$2:$G$1123,6,0)</f>
        <v>15</v>
      </c>
      <c r="K4039" s="69">
        <v>115</v>
      </c>
      <c r="L4039" s="69">
        <v>480.82776364446357</v>
      </c>
      <c r="M4039" s="271"/>
      <c r="N4039" s="69">
        <v>20.326874479829083</v>
      </c>
      <c r="Q4039">
        <v>0</v>
      </c>
      <c r="S4039" s="69">
        <v>150</v>
      </c>
      <c r="T4039">
        <v>0</v>
      </c>
      <c r="V4039" s="51">
        <v>5</v>
      </c>
      <c r="W4039" s="51" t="e">
        <v>#N/A</v>
      </c>
      <c r="X4039" s="51" t="e">
        <v>#N/A</v>
      </c>
    </row>
    <row r="4040" spans="1:24" x14ac:dyDescent="0.2">
      <c r="A4040">
        <v>25178</v>
      </c>
      <c r="B4040" t="s">
        <v>1566</v>
      </c>
      <c r="C4040" t="s">
        <v>1549</v>
      </c>
      <c r="D4040">
        <v>2019</v>
      </c>
      <c r="E4040" t="str">
        <f t="shared" si="63"/>
        <v>251782019</v>
      </c>
      <c r="F4040">
        <v>9748</v>
      </c>
      <c r="G4040" t="str">
        <f>VLOOKUP($A4040,CATMUN!$B$2:$C$1123,2,0)</f>
        <v>Medio</v>
      </c>
      <c r="H4040" t="str">
        <f>VLOOKUP($A4040,CATMUN!$B$2:$D$1123,3,0)</f>
        <v>Municipios rurales</v>
      </c>
      <c r="I4040">
        <f>VLOOKUP($A4040,CATMUN!$B$2:$G$1123,4,0)</f>
        <v>0</v>
      </c>
      <c r="J4040">
        <f>VLOOKUP($A4040,CATMUN!$B$2:$G$1123,6,0)</f>
        <v>15</v>
      </c>
      <c r="K4040" s="69">
        <v>313</v>
      </c>
      <c r="L4040" s="69">
        <v>480.82776364446357</v>
      </c>
      <c r="M4040" s="271">
        <v>21.1</v>
      </c>
      <c r="N4040" s="69">
        <v>20.326874479829083</v>
      </c>
      <c r="Q4040">
        <v>0</v>
      </c>
      <c r="S4040" s="69">
        <v>150</v>
      </c>
      <c r="T4040">
        <v>0</v>
      </c>
      <c r="V4040" s="51">
        <v>5</v>
      </c>
      <c r="W4040" s="51">
        <v>145</v>
      </c>
      <c r="X4040" s="51">
        <v>23</v>
      </c>
    </row>
    <row r="4041" spans="1:24" x14ac:dyDescent="0.2">
      <c r="A4041">
        <v>25224</v>
      </c>
      <c r="B4041" t="s">
        <v>1571</v>
      </c>
      <c r="C4041" t="s">
        <v>1549</v>
      </c>
      <c r="D4041">
        <v>2019</v>
      </c>
      <c r="E4041" t="str">
        <f t="shared" si="63"/>
        <v>252242019</v>
      </c>
      <c r="F4041">
        <v>7935</v>
      </c>
      <c r="G4041" t="str">
        <f>VLOOKUP($A4041,CATMUN!$B$2:$C$1123,2,0)</f>
        <v>Bajo</v>
      </c>
      <c r="H4041" t="str">
        <f>VLOOKUP($A4041,CATMUN!$B$2:$D$1123,3,0)</f>
        <v>Municipios rurales</v>
      </c>
      <c r="I4041">
        <f>VLOOKUP($A4041,CATMUN!$B$2:$G$1123,4,0)</f>
        <v>0</v>
      </c>
      <c r="J4041">
        <f>VLOOKUP($A4041,CATMUN!$B$2:$G$1123,6,0)</f>
        <v>15</v>
      </c>
      <c r="K4041" s="69">
        <v>413</v>
      </c>
      <c r="L4041" s="69">
        <v>480.82776364446357</v>
      </c>
      <c r="M4041" s="271">
        <v>12</v>
      </c>
      <c r="N4041" s="69">
        <v>20.326874479829083</v>
      </c>
      <c r="Q4041">
        <v>0</v>
      </c>
      <c r="S4041" s="69">
        <v>150</v>
      </c>
      <c r="T4041">
        <v>0</v>
      </c>
      <c r="V4041" s="51">
        <v>5</v>
      </c>
      <c r="W4041" s="51">
        <v>4</v>
      </c>
      <c r="X4041" s="51">
        <v>23</v>
      </c>
    </row>
    <row r="4042" spans="1:24" x14ac:dyDescent="0.2">
      <c r="A4042">
        <v>25258</v>
      </c>
      <c r="B4042" t="s">
        <v>1257</v>
      </c>
      <c r="C4042" t="s">
        <v>1549</v>
      </c>
      <c r="D4042">
        <v>2019</v>
      </c>
      <c r="E4042" t="str">
        <f t="shared" si="63"/>
        <v>252582019</v>
      </c>
      <c r="F4042">
        <v>4710</v>
      </c>
      <c r="G4042" t="str">
        <f>VLOOKUP($A4042,CATMUN!$B$2:$C$1123,2,0)</f>
        <v>Medio</v>
      </c>
      <c r="H4042" t="str">
        <f>VLOOKUP($A4042,CATMUN!$B$2:$D$1123,3,0)</f>
        <v>Municipios rurales</v>
      </c>
      <c r="I4042">
        <f>VLOOKUP($A4042,CATMUN!$B$2:$G$1123,4,0)</f>
        <v>0</v>
      </c>
      <c r="J4042">
        <f>VLOOKUP($A4042,CATMUN!$B$2:$G$1123,6,0)</f>
        <v>15</v>
      </c>
      <c r="K4042" s="69">
        <v>81.225764999999996</v>
      </c>
      <c r="L4042" s="69">
        <v>480.82776364446357</v>
      </c>
      <c r="M4042" s="271"/>
      <c r="N4042" s="69">
        <v>20.326874479829083</v>
      </c>
      <c r="Q4042">
        <v>0</v>
      </c>
      <c r="S4042" s="69">
        <v>150</v>
      </c>
      <c r="T4042">
        <v>0</v>
      </c>
      <c r="V4042" s="51">
        <v>5</v>
      </c>
      <c r="W4042" s="51">
        <v>6</v>
      </c>
      <c r="X4042" s="51">
        <v>23</v>
      </c>
    </row>
    <row r="4043" spans="1:24" x14ac:dyDescent="0.2">
      <c r="A4043">
        <v>25279</v>
      </c>
      <c r="B4043" t="s">
        <v>1575</v>
      </c>
      <c r="C4043" t="s">
        <v>1549</v>
      </c>
      <c r="D4043">
        <v>2019</v>
      </c>
      <c r="E4043" t="str">
        <f t="shared" si="63"/>
        <v>252792019</v>
      </c>
      <c r="F4043">
        <v>12367</v>
      </c>
      <c r="G4043" t="str">
        <f>VLOOKUP($A4043,CATMUN!$B$2:$C$1123,2,0)</f>
        <v>Alto</v>
      </c>
      <c r="H4043" t="str">
        <f>VLOOKUP($A4043,CATMUN!$B$2:$D$1123,3,0)</f>
        <v>Municipios rurales</v>
      </c>
      <c r="I4043">
        <f>VLOOKUP($A4043,CATMUN!$B$2:$G$1123,4,0)</f>
        <v>0</v>
      </c>
      <c r="J4043">
        <f>VLOOKUP($A4043,CATMUN!$B$2:$G$1123,6,0)</f>
        <v>15</v>
      </c>
      <c r="K4043" s="69">
        <v>807.44613399999992</v>
      </c>
      <c r="L4043" s="69">
        <v>480.82776364446357</v>
      </c>
      <c r="M4043" s="271">
        <v>13.617263000000001</v>
      </c>
      <c r="N4043" s="69">
        <v>20.326874479829083</v>
      </c>
      <c r="Q4043">
        <v>0</v>
      </c>
      <c r="R4043">
        <v>3</v>
      </c>
      <c r="S4043" s="69">
        <v>150</v>
      </c>
      <c r="T4043">
        <v>0</v>
      </c>
      <c r="V4043" s="51">
        <v>5</v>
      </c>
      <c r="W4043" s="51">
        <v>50</v>
      </c>
      <c r="X4043" s="51">
        <v>23</v>
      </c>
    </row>
    <row r="4044" spans="1:24" x14ac:dyDescent="0.2">
      <c r="A4044">
        <v>25281</v>
      </c>
      <c r="B4044" t="s">
        <v>1576</v>
      </c>
      <c r="C4044" t="s">
        <v>1549</v>
      </c>
      <c r="D4044">
        <v>2019</v>
      </c>
      <c r="E4044" t="str">
        <f t="shared" si="63"/>
        <v>252812019</v>
      </c>
      <c r="F4044">
        <v>5892</v>
      </c>
      <c r="G4044" t="str">
        <f>VLOOKUP($A4044,CATMUN!$B$2:$C$1123,2,0)</f>
        <v>Medio</v>
      </c>
      <c r="H4044" t="str">
        <f>VLOOKUP($A4044,CATMUN!$B$2:$D$1123,3,0)</f>
        <v>Municipios rurales</v>
      </c>
      <c r="I4044">
        <f>VLOOKUP($A4044,CATMUN!$B$2:$G$1123,4,0)</f>
        <v>0</v>
      </c>
      <c r="J4044">
        <f>VLOOKUP($A4044,CATMUN!$B$2:$G$1123,6,0)</f>
        <v>15</v>
      </c>
      <c r="K4044" s="69">
        <v>159.33429243999998</v>
      </c>
      <c r="L4044" s="69">
        <v>480.82776364446357</v>
      </c>
      <c r="M4044" s="271">
        <v>0</v>
      </c>
      <c r="N4044" s="69">
        <v>20.326874479829083</v>
      </c>
      <c r="Q4044">
        <v>0</v>
      </c>
      <c r="S4044" s="69">
        <v>150</v>
      </c>
      <c r="T4044">
        <v>0</v>
      </c>
      <c r="V4044" s="51">
        <v>5</v>
      </c>
      <c r="W4044" s="51">
        <v>2</v>
      </c>
      <c r="X4044" s="51">
        <v>23</v>
      </c>
    </row>
    <row r="4045" spans="1:24" x14ac:dyDescent="0.2">
      <c r="A4045">
        <v>25288</v>
      </c>
      <c r="B4045" t="s">
        <v>1578</v>
      </c>
      <c r="C4045" t="s">
        <v>1549</v>
      </c>
      <c r="D4045">
        <v>2019</v>
      </c>
      <c r="E4045" t="str">
        <f t="shared" si="63"/>
        <v>252882019</v>
      </c>
      <c r="F4045">
        <v>5047</v>
      </c>
      <c r="G4045" t="str">
        <f>VLOOKUP($A4045,CATMUN!$B$2:$C$1123,2,0)</f>
        <v>Medio</v>
      </c>
      <c r="H4045" t="str">
        <f>VLOOKUP($A4045,CATMUN!$B$2:$D$1123,3,0)</f>
        <v>Municipios rurales</v>
      </c>
      <c r="I4045">
        <f>VLOOKUP($A4045,CATMUN!$B$2:$G$1123,4,0)</f>
        <v>0</v>
      </c>
      <c r="J4045">
        <f>VLOOKUP($A4045,CATMUN!$B$2:$G$1123,6,0)</f>
        <v>15</v>
      </c>
      <c r="K4045" s="69">
        <v>375</v>
      </c>
      <c r="L4045" s="69">
        <v>480.82776364446357</v>
      </c>
      <c r="M4045" s="271">
        <v>1E-3</v>
      </c>
      <c r="N4045" s="69">
        <v>20.326874479829083</v>
      </c>
      <c r="Q4045">
        <v>0</v>
      </c>
      <c r="S4045" s="69">
        <v>150</v>
      </c>
      <c r="T4045">
        <v>0</v>
      </c>
      <c r="V4045" s="51">
        <v>5</v>
      </c>
      <c r="W4045" s="51">
        <v>14</v>
      </c>
      <c r="X4045" s="51">
        <v>23</v>
      </c>
    </row>
    <row r="4046" spans="1:24" x14ac:dyDescent="0.2">
      <c r="A4046">
        <v>25293</v>
      </c>
      <c r="B4046" t="s">
        <v>1580</v>
      </c>
      <c r="C4046" t="s">
        <v>1549</v>
      </c>
      <c r="D4046">
        <v>2019</v>
      </c>
      <c r="E4046" t="str">
        <f t="shared" si="63"/>
        <v>252932019</v>
      </c>
      <c r="F4046">
        <v>4386</v>
      </c>
      <c r="G4046" t="str">
        <f>VLOOKUP($A4046,CATMUN!$B$2:$C$1123,2,0)</f>
        <v>Medio</v>
      </c>
      <c r="H4046" t="str">
        <f>VLOOKUP($A4046,CATMUN!$B$2:$D$1123,3,0)</f>
        <v>Municipios rurales</v>
      </c>
      <c r="I4046">
        <f>VLOOKUP($A4046,CATMUN!$B$2:$G$1123,4,0)</f>
        <v>0</v>
      </c>
      <c r="J4046">
        <f>VLOOKUP($A4046,CATMUN!$B$2:$G$1123,6,0)</f>
        <v>15</v>
      </c>
      <c r="K4046" s="69">
        <v>175</v>
      </c>
      <c r="L4046" s="69">
        <v>480.82776364446357</v>
      </c>
      <c r="M4046" s="271">
        <v>1</v>
      </c>
      <c r="N4046" s="69">
        <v>20.326874479829083</v>
      </c>
      <c r="Q4046">
        <v>0</v>
      </c>
      <c r="S4046" s="69">
        <v>150</v>
      </c>
      <c r="T4046">
        <v>0</v>
      </c>
      <c r="V4046" s="51">
        <v>5</v>
      </c>
      <c r="W4046" s="51">
        <v>47</v>
      </c>
      <c r="X4046" s="51">
        <v>23</v>
      </c>
    </row>
    <row r="4047" spans="1:24" x14ac:dyDescent="0.2">
      <c r="A4047">
        <v>25297</v>
      </c>
      <c r="B4047" t="s">
        <v>1582</v>
      </c>
      <c r="C4047" t="s">
        <v>1549</v>
      </c>
      <c r="D4047">
        <v>2019</v>
      </c>
      <c r="E4047" t="str">
        <f t="shared" si="63"/>
        <v>252972019</v>
      </c>
      <c r="F4047">
        <v>8439</v>
      </c>
      <c r="G4047" t="str">
        <f>VLOOKUP($A4047,CATMUN!$B$2:$C$1123,2,0)</f>
        <v>Medio</v>
      </c>
      <c r="H4047" t="str">
        <f>VLOOKUP($A4047,CATMUN!$B$2:$D$1123,3,0)</f>
        <v>Municipios rurales</v>
      </c>
      <c r="I4047">
        <f>VLOOKUP($A4047,CATMUN!$B$2:$G$1123,4,0)</f>
        <v>0</v>
      </c>
      <c r="J4047">
        <f>VLOOKUP($A4047,CATMUN!$B$2:$G$1123,6,0)</f>
        <v>15</v>
      </c>
      <c r="K4047" s="69">
        <v>882</v>
      </c>
      <c r="L4047" s="69">
        <v>480.82776364446357</v>
      </c>
      <c r="M4047" s="271">
        <v>0.105</v>
      </c>
      <c r="N4047" s="69">
        <v>20.326874479829083</v>
      </c>
      <c r="Q4047">
        <v>0</v>
      </c>
      <c r="S4047" s="69">
        <v>150</v>
      </c>
      <c r="T4047">
        <v>0</v>
      </c>
      <c r="V4047" s="51">
        <v>5</v>
      </c>
      <c r="W4047" s="51">
        <v>12</v>
      </c>
      <c r="X4047" s="51">
        <v>23</v>
      </c>
    </row>
    <row r="4048" spans="1:24" x14ac:dyDescent="0.2">
      <c r="A4048">
        <v>25299</v>
      </c>
      <c r="B4048" t="s">
        <v>1583</v>
      </c>
      <c r="C4048" t="s">
        <v>1549</v>
      </c>
      <c r="D4048">
        <v>2019</v>
      </c>
      <c r="E4048" t="str">
        <f t="shared" si="63"/>
        <v>252992019</v>
      </c>
      <c r="F4048">
        <v>3152</v>
      </c>
      <c r="G4048" t="str">
        <f>VLOOKUP($A4048,CATMUN!$B$2:$C$1123,2,0)</f>
        <v>Medio</v>
      </c>
      <c r="H4048" t="str">
        <f>VLOOKUP($A4048,CATMUN!$B$2:$D$1123,3,0)</f>
        <v>Municipios rurales</v>
      </c>
      <c r="I4048">
        <f>VLOOKUP($A4048,CATMUN!$B$2:$G$1123,4,0)</f>
        <v>0</v>
      </c>
      <c r="J4048">
        <f>VLOOKUP($A4048,CATMUN!$B$2:$G$1123,6,0)</f>
        <v>15</v>
      </c>
      <c r="K4048" s="69">
        <v>98</v>
      </c>
      <c r="L4048" s="69">
        <v>480.82776364446357</v>
      </c>
      <c r="M4048" s="271">
        <v>3</v>
      </c>
      <c r="N4048" s="69">
        <v>20.326874479829083</v>
      </c>
      <c r="Q4048">
        <v>0</v>
      </c>
      <c r="S4048" s="69">
        <v>150</v>
      </c>
      <c r="T4048">
        <v>0</v>
      </c>
      <c r="V4048" s="51">
        <v>5</v>
      </c>
      <c r="W4048" s="51">
        <v>15</v>
      </c>
      <c r="X4048" s="51">
        <v>23</v>
      </c>
    </row>
    <row r="4049" spans="1:24" x14ac:dyDescent="0.2">
      <c r="A4049">
        <v>25320</v>
      </c>
      <c r="B4049" t="s">
        <v>1587</v>
      </c>
      <c r="C4049" t="s">
        <v>1549</v>
      </c>
      <c r="D4049">
        <v>2019</v>
      </c>
      <c r="E4049" t="str">
        <f t="shared" si="63"/>
        <v>253202019</v>
      </c>
      <c r="F4049">
        <v>31869</v>
      </c>
      <c r="G4049" t="str">
        <f>VLOOKUP($A4049,CATMUN!$B$2:$C$1123,2,0)</f>
        <v>Medio</v>
      </c>
      <c r="H4049" t="str">
        <f>VLOOKUP($A4049,CATMUN!$B$2:$D$1123,3,0)</f>
        <v>Municipios rurales</v>
      </c>
      <c r="I4049">
        <f>VLOOKUP($A4049,CATMUN!$B$2:$G$1123,4,0)</f>
        <v>0</v>
      </c>
      <c r="J4049">
        <f>VLOOKUP($A4049,CATMUN!$B$2:$G$1123,6,0)</f>
        <v>15</v>
      </c>
      <c r="K4049" s="69">
        <v>2983</v>
      </c>
      <c r="L4049" s="69">
        <v>480.82776364446357</v>
      </c>
      <c r="M4049" s="271">
        <v>80</v>
      </c>
      <c r="N4049" s="69">
        <v>20.326874479829083</v>
      </c>
      <c r="Q4049">
        <v>0</v>
      </c>
      <c r="S4049" s="69">
        <v>150</v>
      </c>
      <c r="T4049">
        <v>0</v>
      </c>
      <c r="U4049">
        <v>10.395</v>
      </c>
      <c r="V4049" s="51">
        <v>5</v>
      </c>
      <c r="W4049" s="51">
        <v>49</v>
      </c>
      <c r="X4049" s="51">
        <v>23</v>
      </c>
    </row>
    <row r="4050" spans="1:24" x14ac:dyDescent="0.2">
      <c r="A4050">
        <v>25322</v>
      </c>
      <c r="B4050" t="s">
        <v>1588</v>
      </c>
      <c r="C4050" t="s">
        <v>1549</v>
      </c>
      <c r="D4050">
        <v>2019</v>
      </c>
      <c r="E4050" t="str">
        <f t="shared" si="63"/>
        <v>253222019</v>
      </c>
      <c r="F4050">
        <v>16166</v>
      </c>
      <c r="G4050" t="str">
        <f>VLOOKUP($A4050,CATMUN!$B$2:$C$1123,2,0)</f>
        <v>Alto</v>
      </c>
      <c r="H4050" t="str">
        <f>VLOOKUP($A4050,CATMUN!$B$2:$D$1123,3,0)</f>
        <v>Municipios rurales</v>
      </c>
      <c r="I4050">
        <f>VLOOKUP($A4050,CATMUN!$B$2:$G$1123,4,0)</f>
        <v>0</v>
      </c>
      <c r="J4050">
        <f>VLOOKUP($A4050,CATMUN!$B$2:$G$1123,6,0)</f>
        <v>15</v>
      </c>
      <c r="K4050" s="69">
        <v>4473</v>
      </c>
      <c r="L4050" s="69">
        <v>480.82776364446357</v>
      </c>
      <c r="M4050" s="271">
        <v>360</v>
      </c>
      <c r="N4050" s="69">
        <v>20.326874479829083</v>
      </c>
      <c r="Q4050">
        <v>0</v>
      </c>
      <c r="R4050">
        <v>150</v>
      </c>
      <c r="S4050" s="69">
        <v>150</v>
      </c>
      <c r="V4050" s="51">
        <v>5</v>
      </c>
      <c r="W4050" s="51">
        <v>108</v>
      </c>
      <c r="X4050" s="51">
        <v>23</v>
      </c>
    </row>
    <row r="4051" spans="1:24" x14ac:dyDescent="0.2">
      <c r="A4051">
        <v>25324</v>
      </c>
      <c r="B4051" t="s">
        <v>1589</v>
      </c>
      <c r="C4051" t="s">
        <v>1549</v>
      </c>
      <c r="D4051">
        <v>2019</v>
      </c>
      <c r="E4051" t="str">
        <f t="shared" si="63"/>
        <v>253242019</v>
      </c>
      <c r="F4051">
        <v>2811</v>
      </c>
      <c r="G4051" t="str">
        <f>VLOOKUP($A4051,CATMUN!$B$2:$C$1123,2,0)</f>
        <v>Alto</v>
      </c>
      <c r="H4051" t="str">
        <f>VLOOKUP($A4051,CATMUN!$B$2:$D$1123,3,0)</f>
        <v>Municipios rurales</v>
      </c>
      <c r="I4051">
        <f>VLOOKUP($A4051,CATMUN!$B$2:$G$1123,4,0)</f>
        <v>0</v>
      </c>
      <c r="J4051">
        <f>VLOOKUP($A4051,CATMUN!$B$2:$G$1123,6,0)</f>
        <v>15</v>
      </c>
      <c r="K4051" s="69">
        <v>139.51</v>
      </c>
      <c r="L4051" s="69">
        <v>480.82776364446357</v>
      </c>
      <c r="M4051" s="271">
        <v>10.5</v>
      </c>
      <c r="N4051" s="69">
        <v>20.326874479829083</v>
      </c>
      <c r="Q4051">
        <v>0</v>
      </c>
      <c r="S4051" s="69">
        <v>150</v>
      </c>
      <c r="T4051">
        <v>0</v>
      </c>
      <c r="V4051" s="51">
        <v>5</v>
      </c>
      <c r="W4051" s="51">
        <v>5</v>
      </c>
      <c r="X4051" s="51">
        <v>23</v>
      </c>
    </row>
    <row r="4052" spans="1:24" x14ac:dyDescent="0.2">
      <c r="A4052">
        <v>25328</v>
      </c>
      <c r="B4052" t="s">
        <v>1591</v>
      </c>
      <c r="C4052" t="s">
        <v>1549</v>
      </c>
      <c r="D4052">
        <v>2019</v>
      </c>
      <c r="E4052" t="str">
        <f t="shared" si="63"/>
        <v>253282019</v>
      </c>
      <c r="F4052">
        <v>4587</v>
      </c>
      <c r="G4052" t="str">
        <f>VLOOKUP($A4052,CATMUN!$B$2:$C$1123,2,0)</f>
        <v>Alto</v>
      </c>
      <c r="H4052" t="str">
        <f>VLOOKUP($A4052,CATMUN!$B$2:$D$1123,3,0)</f>
        <v>Municipios rurales</v>
      </c>
      <c r="I4052">
        <f>VLOOKUP($A4052,CATMUN!$B$2:$G$1123,4,0)</f>
        <v>0</v>
      </c>
      <c r="J4052">
        <f>VLOOKUP($A4052,CATMUN!$B$2:$G$1123,6,0)</f>
        <v>15</v>
      </c>
      <c r="K4052" s="69">
        <v>385.18362000000002</v>
      </c>
      <c r="L4052" s="69">
        <v>480.82776364446357</v>
      </c>
      <c r="M4052" s="271">
        <v>5.58</v>
      </c>
      <c r="N4052" s="69">
        <v>20.326874479829083</v>
      </c>
      <c r="Q4052">
        <v>0</v>
      </c>
      <c r="S4052" s="69">
        <v>150</v>
      </c>
      <c r="T4052">
        <v>0</v>
      </c>
      <c r="V4052" s="51">
        <v>5</v>
      </c>
      <c r="W4052" s="51">
        <v>5</v>
      </c>
      <c r="X4052" s="51">
        <v>23</v>
      </c>
    </row>
    <row r="4053" spans="1:24" x14ac:dyDescent="0.2">
      <c r="A4053">
        <v>25335</v>
      </c>
      <c r="B4053" t="s">
        <v>1592</v>
      </c>
      <c r="C4053" t="s">
        <v>1549</v>
      </c>
      <c r="D4053">
        <v>2019</v>
      </c>
      <c r="E4053" t="str">
        <f t="shared" si="63"/>
        <v>253352019</v>
      </c>
      <c r="F4053">
        <v>6485</v>
      </c>
      <c r="G4053" t="str">
        <f>VLOOKUP($A4053,CATMUN!$B$2:$C$1123,2,0)</f>
        <v>Alto</v>
      </c>
      <c r="H4053" t="str">
        <f>VLOOKUP($A4053,CATMUN!$B$2:$D$1123,3,0)</f>
        <v>Municipios rurales</v>
      </c>
      <c r="I4053">
        <f>VLOOKUP($A4053,CATMUN!$B$2:$G$1123,4,0)</f>
        <v>0</v>
      </c>
      <c r="J4053">
        <f>VLOOKUP($A4053,CATMUN!$B$2:$G$1123,6,0)</f>
        <v>15</v>
      </c>
      <c r="K4053" s="69">
        <v>86</v>
      </c>
      <c r="L4053" s="69">
        <v>480.82776364446357</v>
      </c>
      <c r="M4053" s="271">
        <v>1E-3</v>
      </c>
      <c r="N4053" s="69">
        <v>20.326874479829083</v>
      </c>
      <c r="Q4053">
        <v>0</v>
      </c>
      <c r="S4053" s="69">
        <v>150</v>
      </c>
      <c r="V4053" s="51">
        <v>5</v>
      </c>
      <c r="W4053" s="51">
        <v>323</v>
      </c>
      <c r="X4053" s="51">
        <v>23</v>
      </c>
    </row>
    <row r="4054" spans="1:24" x14ac:dyDescent="0.2">
      <c r="A4054">
        <v>25339</v>
      </c>
      <c r="B4054" t="s">
        <v>1593</v>
      </c>
      <c r="C4054" t="s">
        <v>1549</v>
      </c>
      <c r="D4054">
        <v>2019</v>
      </c>
      <c r="E4054" t="str">
        <f t="shared" si="63"/>
        <v>253392019</v>
      </c>
      <c r="F4054">
        <v>3478</v>
      </c>
      <c r="G4054" t="str">
        <f>VLOOKUP($A4054,CATMUN!$B$2:$C$1123,2,0)</f>
        <v>Bajo</v>
      </c>
      <c r="H4054" t="str">
        <f>VLOOKUP($A4054,CATMUN!$B$2:$D$1123,3,0)</f>
        <v>Municipios rurales</v>
      </c>
      <c r="I4054">
        <f>VLOOKUP($A4054,CATMUN!$B$2:$G$1123,4,0)</f>
        <v>0</v>
      </c>
      <c r="J4054">
        <f>VLOOKUP($A4054,CATMUN!$B$2:$G$1123,6,0)</f>
        <v>15</v>
      </c>
      <c r="K4054" s="69">
        <v>113</v>
      </c>
      <c r="L4054" s="69">
        <v>480.82776364446357</v>
      </c>
      <c r="M4054" s="271">
        <v>0</v>
      </c>
      <c r="N4054" s="69">
        <v>20.326874479829083</v>
      </c>
      <c r="Q4054">
        <v>0</v>
      </c>
      <c r="S4054" s="69">
        <v>150</v>
      </c>
      <c r="T4054">
        <v>0</v>
      </c>
      <c r="V4054" s="51">
        <v>5</v>
      </c>
      <c r="W4054" s="51">
        <v>2</v>
      </c>
      <c r="X4054" s="51">
        <v>23</v>
      </c>
    </row>
    <row r="4055" spans="1:24" x14ac:dyDescent="0.2">
      <c r="A4055">
        <v>25372</v>
      </c>
      <c r="B4055" t="s">
        <v>1595</v>
      </c>
      <c r="C4055" t="s">
        <v>1549</v>
      </c>
      <c r="D4055">
        <v>2019</v>
      </c>
      <c r="E4055" t="str">
        <f t="shared" si="63"/>
        <v>253722019</v>
      </c>
      <c r="F4055">
        <v>5920</v>
      </c>
      <c r="G4055" t="str">
        <f>VLOOKUP($A4055,CATMUN!$B$2:$C$1123,2,0)</f>
        <v>Medio</v>
      </c>
      <c r="H4055" t="str">
        <f>VLOOKUP($A4055,CATMUN!$B$2:$D$1123,3,0)</f>
        <v>Municipios rurales</v>
      </c>
      <c r="I4055">
        <f>VLOOKUP($A4055,CATMUN!$B$2:$G$1123,4,0)</f>
        <v>0</v>
      </c>
      <c r="J4055">
        <f>VLOOKUP($A4055,CATMUN!$B$2:$G$1123,6,0)</f>
        <v>15</v>
      </c>
      <c r="K4055" s="69">
        <v>288.01400000000001</v>
      </c>
      <c r="L4055" s="69">
        <v>480.82776364446357</v>
      </c>
      <c r="M4055" s="271">
        <v>6.5</v>
      </c>
      <c r="N4055" s="69">
        <v>20.326874479829083</v>
      </c>
      <c r="Q4055">
        <v>0</v>
      </c>
      <c r="S4055" s="69">
        <v>150</v>
      </c>
      <c r="T4055">
        <v>0</v>
      </c>
      <c r="V4055" s="51">
        <v>5</v>
      </c>
      <c r="W4055" s="51">
        <v>4</v>
      </c>
      <c r="X4055" s="51">
        <v>23</v>
      </c>
    </row>
    <row r="4056" spans="1:24" x14ac:dyDescent="0.2">
      <c r="A4056">
        <v>25398</v>
      </c>
      <c r="B4056" t="s">
        <v>1599</v>
      </c>
      <c r="C4056" t="s">
        <v>1549</v>
      </c>
      <c r="D4056">
        <v>2019</v>
      </c>
      <c r="E4056" t="str">
        <f t="shared" si="63"/>
        <v>253982019</v>
      </c>
      <c r="F4056">
        <v>5976</v>
      </c>
      <c r="G4056" t="str">
        <f>VLOOKUP($A4056,CATMUN!$B$2:$C$1123,2,0)</f>
        <v>Medio</v>
      </c>
      <c r="H4056" t="str">
        <f>VLOOKUP($A4056,CATMUN!$B$2:$D$1123,3,0)</f>
        <v>Municipios rurales</v>
      </c>
      <c r="I4056">
        <f>VLOOKUP($A4056,CATMUN!$B$2:$G$1123,4,0)</f>
        <v>0</v>
      </c>
      <c r="J4056">
        <f>VLOOKUP($A4056,CATMUN!$B$2:$G$1123,6,0)</f>
        <v>15</v>
      </c>
      <c r="K4056" s="69">
        <v>130</v>
      </c>
      <c r="L4056" s="69">
        <v>480.82776364446357</v>
      </c>
      <c r="M4056" s="271">
        <v>2</v>
      </c>
      <c r="N4056" s="69">
        <v>20.326874479829083</v>
      </c>
      <c r="O4056" s="69">
        <v>0.5</v>
      </c>
      <c r="Q4056">
        <v>0</v>
      </c>
      <c r="R4056">
        <v>0.5</v>
      </c>
      <c r="S4056" s="69">
        <v>150</v>
      </c>
      <c r="T4056">
        <v>0</v>
      </c>
      <c r="V4056" s="51">
        <v>5</v>
      </c>
      <c r="W4056" s="51">
        <v>2</v>
      </c>
      <c r="X4056" s="51">
        <v>23</v>
      </c>
    </row>
    <row r="4057" spans="1:24" x14ac:dyDescent="0.2">
      <c r="A4057">
        <v>25407</v>
      </c>
      <c r="B4057" t="s">
        <v>1600</v>
      </c>
      <c r="C4057" t="s">
        <v>1549</v>
      </c>
      <c r="D4057">
        <v>2019</v>
      </c>
      <c r="E4057" t="str">
        <f t="shared" si="63"/>
        <v>254072019</v>
      </c>
      <c r="F4057">
        <v>10424</v>
      </c>
      <c r="G4057" t="str">
        <f>VLOOKUP($A4057,CATMUN!$B$2:$C$1123,2,0)</f>
        <v>Medio</v>
      </c>
      <c r="H4057" t="str">
        <f>VLOOKUP($A4057,CATMUN!$B$2:$D$1123,3,0)</f>
        <v>Municipios rurales</v>
      </c>
      <c r="I4057">
        <f>VLOOKUP($A4057,CATMUN!$B$2:$G$1123,4,0)</f>
        <v>0</v>
      </c>
      <c r="J4057">
        <f>VLOOKUP($A4057,CATMUN!$B$2:$G$1123,6,0)</f>
        <v>15</v>
      </c>
      <c r="K4057" s="69">
        <v>620</v>
      </c>
      <c r="L4057" s="69">
        <v>480.82776364446357</v>
      </c>
      <c r="M4057" s="271">
        <v>5</v>
      </c>
      <c r="N4057" s="69">
        <v>20.326874479829083</v>
      </c>
      <c r="Q4057">
        <v>0</v>
      </c>
      <c r="S4057" s="69">
        <v>150</v>
      </c>
      <c r="T4057">
        <v>0</v>
      </c>
      <c r="V4057" s="51">
        <v>5</v>
      </c>
      <c r="W4057" s="51">
        <v>2</v>
      </c>
      <c r="X4057" s="51">
        <v>23</v>
      </c>
    </row>
    <row r="4058" spans="1:24" x14ac:dyDescent="0.2">
      <c r="A4058">
        <v>25426</v>
      </c>
      <c r="B4058" t="s">
        <v>1601</v>
      </c>
      <c r="C4058" t="s">
        <v>1549</v>
      </c>
      <c r="D4058">
        <v>2019</v>
      </c>
      <c r="E4058" t="str">
        <f t="shared" si="63"/>
        <v>254262019</v>
      </c>
      <c r="F4058">
        <v>6171</v>
      </c>
      <c r="G4058" t="str">
        <f>VLOOKUP($A4058,CATMUN!$B$2:$C$1123,2,0)</f>
        <v>Bajo</v>
      </c>
      <c r="H4058" t="str">
        <f>VLOOKUP($A4058,CATMUN!$B$2:$D$1123,3,0)</f>
        <v>Municipios rurales</v>
      </c>
      <c r="I4058">
        <f>VLOOKUP($A4058,CATMUN!$B$2:$G$1123,4,0)</f>
        <v>0</v>
      </c>
      <c r="J4058">
        <f>VLOOKUP($A4058,CATMUN!$B$2:$G$1123,6,0)</f>
        <v>15</v>
      </c>
      <c r="K4058" s="69">
        <v>368.25696700000003</v>
      </c>
      <c r="L4058" s="69">
        <v>480.82776364446357</v>
      </c>
      <c r="M4058" s="271">
        <v>7.4645780000000004</v>
      </c>
      <c r="N4058" s="69">
        <v>20.326874479829083</v>
      </c>
      <c r="Q4058">
        <v>0</v>
      </c>
      <c r="S4058" s="69">
        <v>150</v>
      </c>
      <c r="T4058">
        <v>0</v>
      </c>
      <c r="V4058" s="51">
        <v>5</v>
      </c>
      <c r="W4058" s="51" t="e">
        <v>#N/A</v>
      </c>
      <c r="X4058" s="51" t="e">
        <v>#N/A</v>
      </c>
    </row>
    <row r="4059" spans="1:24" x14ac:dyDescent="0.2">
      <c r="A4059">
        <v>25436</v>
      </c>
      <c r="B4059" t="s">
        <v>1603</v>
      </c>
      <c r="C4059" t="s">
        <v>1549</v>
      </c>
      <c r="D4059">
        <v>2019</v>
      </c>
      <c r="E4059" t="str">
        <f t="shared" si="63"/>
        <v>254362019</v>
      </c>
      <c r="F4059">
        <v>3795</v>
      </c>
      <c r="G4059" t="str">
        <f>VLOOKUP($A4059,CATMUN!$B$2:$C$1123,2,0)</f>
        <v>Bajo</v>
      </c>
      <c r="H4059" t="str">
        <f>VLOOKUP($A4059,CATMUN!$B$2:$D$1123,3,0)</f>
        <v>Municipios rurales</v>
      </c>
      <c r="I4059">
        <f>VLOOKUP($A4059,CATMUN!$B$2:$G$1123,4,0)</f>
        <v>0</v>
      </c>
      <c r="J4059">
        <f>VLOOKUP($A4059,CATMUN!$B$2:$G$1123,6,0)</f>
        <v>15</v>
      </c>
      <c r="K4059" s="69">
        <v>229.07514399999999</v>
      </c>
      <c r="L4059" s="69">
        <v>480.82776364446357</v>
      </c>
      <c r="M4059" s="271">
        <v>6.7994060000000003</v>
      </c>
      <c r="N4059" s="69">
        <v>20.326874479829083</v>
      </c>
      <c r="Q4059">
        <v>0</v>
      </c>
      <c r="S4059" s="69">
        <v>150</v>
      </c>
      <c r="T4059">
        <v>0</v>
      </c>
      <c r="V4059" s="51">
        <v>5</v>
      </c>
      <c r="W4059" s="51">
        <v>3</v>
      </c>
      <c r="X4059" s="51">
        <v>23</v>
      </c>
    </row>
    <row r="4060" spans="1:24" x14ac:dyDescent="0.2">
      <c r="A4060">
        <v>25438</v>
      </c>
      <c r="B4060" t="s">
        <v>1604</v>
      </c>
      <c r="C4060" t="s">
        <v>1549</v>
      </c>
      <c r="D4060">
        <v>2019</v>
      </c>
      <c r="E4060" t="str">
        <f t="shared" si="63"/>
        <v>254382019</v>
      </c>
      <c r="F4060">
        <v>8064</v>
      </c>
      <c r="G4060" t="str">
        <f>VLOOKUP($A4060,CATMUN!$B$2:$C$1123,2,0)</f>
        <v>Bajo</v>
      </c>
      <c r="H4060" t="str">
        <f>VLOOKUP($A4060,CATMUN!$B$2:$D$1123,3,0)</f>
        <v>Municipios rurales</v>
      </c>
      <c r="I4060">
        <f>VLOOKUP($A4060,CATMUN!$B$2:$G$1123,4,0)</f>
        <v>0</v>
      </c>
      <c r="J4060">
        <f>VLOOKUP($A4060,CATMUN!$B$2:$G$1123,6,0)</f>
        <v>15</v>
      </c>
      <c r="K4060" s="69">
        <v>494.07054100000005</v>
      </c>
      <c r="L4060" s="69">
        <v>480.82776364446357</v>
      </c>
      <c r="M4060" s="271">
        <v>2</v>
      </c>
      <c r="N4060" s="69">
        <v>20.326874479829083</v>
      </c>
      <c r="Q4060">
        <v>0</v>
      </c>
      <c r="S4060" s="69">
        <v>150</v>
      </c>
      <c r="T4060">
        <v>0</v>
      </c>
      <c r="V4060" s="51">
        <v>5</v>
      </c>
      <c r="W4060" s="51">
        <v>4</v>
      </c>
      <c r="X4060" s="51">
        <v>23</v>
      </c>
    </row>
    <row r="4061" spans="1:24" x14ac:dyDescent="0.2">
      <c r="A4061">
        <v>25483</v>
      </c>
      <c r="B4061" t="s">
        <v>1606</v>
      </c>
      <c r="C4061" t="s">
        <v>1549</v>
      </c>
      <c r="D4061">
        <v>2019</v>
      </c>
      <c r="E4061" t="str">
        <f t="shared" si="63"/>
        <v>254832019</v>
      </c>
      <c r="F4061">
        <v>2395</v>
      </c>
      <c r="G4061" t="str">
        <f>VLOOKUP($A4061,CATMUN!$B$2:$C$1123,2,0)</f>
        <v>Alto</v>
      </c>
      <c r="H4061" t="str">
        <f>VLOOKUP($A4061,CATMUN!$B$2:$D$1123,3,0)</f>
        <v>Municipios rurales</v>
      </c>
      <c r="I4061">
        <f>VLOOKUP($A4061,CATMUN!$B$2:$G$1123,4,0)</f>
        <v>0</v>
      </c>
      <c r="J4061">
        <f>VLOOKUP($A4061,CATMUN!$B$2:$G$1123,6,0)</f>
        <v>15</v>
      </c>
      <c r="K4061" s="69">
        <v>205.68299999999999</v>
      </c>
      <c r="L4061" s="69">
        <v>480.82776364446357</v>
      </c>
      <c r="M4061" s="271">
        <v>40.43</v>
      </c>
      <c r="N4061" s="69">
        <v>20.326874479829083</v>
      </c>
      <c r="S4061" s="69">
        <v>150</v>
      </c>
      <c r="V4061" s="51">
        <v>5</v>
      </c>
      <c r="W4061" s="51">
        <v>0</v>
      </c>
      <c r="X4061" s="51">
        <v>23</v>
      </c>
    </row>
    <row r="4062" spans="1:24" x14ac:dyDescent="0.2">
      <c r="A4062">
        <v>25488</v>
      </c>
      <c r="B4062" t="s">
        <v>1608</v>
      </c>
      <c r="C4062" t="s">
        <v>1549</v>
      </c>
      <c r="D4062">
        <v>2019</v>
      </c>
      <c r="E4062" t="str">
        <f t="shared" si="63"/>
        <v>254882019</v>
      </c>
      <c r="F4062">
        <v>11441</v>
      </c>
      <c r="G4062" t="str">
        <f>VLOOKUP($A4062,CATMUN!$B$2:$C$1123,2,0)</f>
        <v>Alto</v>
      </c>
      <c r="H4062" t="str">
        <f>VLOOKUP($A4062,CATMUN!$B$2:$D$1123,3,0)</f>
        <v>Municipios rurales</v>
      </c>
      <c r="I4062">
        <f>VLOOKUP($A4062,CATMUN!$B$2:$G$1123,4,0)</f>
        <v>0</v>
      </c>
      <c r="J4062">
        <f>VLOOKUP($A4062,CATMUN!$B$2:$G$1123,6,0)</f>
        <v>15</v>
      </c>
      <c r="K4062" s="69">
        <v>4285.9036699999997</v>
      </c>
      <c r="L4062" s="69">
        <v>480.82776364446357</v>
      </c>
      <c r="M4062" s="271">
        <v>636.42881000000011</v>
      </c>
      <c r="N4062" s="69">
        <v>20.326874479829083</v>
      </c>
      <c r="Q4062">
        <v>0</v>
      </c>
      <c r="R4062">
        <v>62.634138</v>
      </c>
      <c r="S4062" s="69">
        <v>150</v>
      </c>
      <c r="T4062">
        <v>1</v>
      </c>
      <c r="V4062" s="51">
        <v>5</v>
      </c>
      <c r="W4062" s="51">
        <v>203</v>
      </c>
      <c r="X4062" s="51">
        <v>23</v>
      </c>
    </row>
    <row r="4063" spans="1:24" x14ac:dyDescent="0.2">
      <c r="A4063">
        <v>25506</v>
      </c>
      <c r="B4063" t="s">
        <v>1611</v>
      </c>
      <c r="C4063" t="s">
        <v>1549</v>
      </c>
      <c r="D4063">
        <v>2019</v>
      </c>
      <c r="E4063" t="str">
        <f t="shared" si="63"/>
        <v>255062019</v>
      </c>
      <c r="F4063">
        <v>4320</v>
      </c>
      <c r="G4063" t="str">
        <f>VLOOKUP($A4063,CATMUN!$B$2:$C$1123,2,0)</f>
        <v>Bajo</v>
      </c>
      <c r="H4063" t="str">
        <f>VLOOKUP($A4063,CATMUN!$B$2:$D$1123,3,0)</f>
        <v>Municipios rurales</v>
      </c>
      <c r="I4063">
        <f>VLOOKUP($A4063,CATMUN!$B$2:$G$1123,4,0)</f>
        <v>0</v>
      </c>
      <c r="J4063">
        <f>VLOOKUP($A4063,CATMUN!$B$2:$G$1123,6,0)</f>
        <v>15</v>
      </c>
      <c r="K4063" s="69">
        <v>190.9</v>
      </c>
      <c r="L4063" s="69">
        <v>480.82776364446357</v>
      </c>
      <c r="M4063" s="271"/>
      <c r="N4063" s="69">
        <v>20.326874479829083</v>
      </c>
      <c r="Q4063">
        <v>0</v>
      </c>
      <c r="S4063" s="69">
        <v>150</v>
      </c>
      <c r="T4063">
        <v>0</v>
      </c>
      <c r="U4063">
        <v>2.7909999999999999</v>
      </c>
      <c r="V4063" s="51">
        <v>5</v>
      </c>
      <c r="W4063" s="51">
        <v>3</v>
      </c>
      <c r="X4063" s="51">
        <v>23</v>
      </c>
    </row>
    <row r="4064" spans="1:24" x14ac:dyDescent="0.2">
      <c r="A4064">
        <v>25518</v>
      </c>
      <c r="B4064" t="s">
        <v>1613</v>
      </c>
      <c r="C4064" t="s">
        <v>1549</v>
      </c>
      <c r="D4064">
        <v>2019</v>
      </c>
      <c r="E4064" t="str">
        <f t="shared" si="63"/>
        <v>255182019</v>
      </c>
      <c r="F4064">
        <v>4206</v>
      </c>
      <c r="G4064" t="str">
        <f>VLOOKUP($A4064,CATMUN!$B$2:$C$1123,2,0)</f>
        <v>Medio</v>
      </c>
      <c r="H4064" t="str">
        <f>VLOOKUP($A4064,CATMUN!$B$2:$D$1123,3,0)</f>
        <v>Municipios rurales</v>
      </c>
      <c r="I4064">
        <f>VLOOKUP($A4064,CATMUN!$B$2:$G$1123,4,0)</f>
        <v>0</v>
      </c>
      <c r="J4064">
        <f>VLOOKUP($A4064,CATMUN!$B$2:$G$1123,6,0)</f>
        <v>15</v>
      </c>
      <c r="K4064" s="69">
        <v>153</v>
      </c>
      <c r="L4064" s="69">
        <v>480.82776364446357</v>
      </c>
      <c r="M4064" s="271">
        <v>1.21</v>
      </c>
      <c r="N4064" s="69">
        <v>20.326874479829083</v>
      </c>
      <c r="Q4064">
        <v>0</v>
      </c>
      <c r="S4064" s="69">
        <v>150</v>
      </c>
      <c r="T4064">
        <v>0</v>
      </c>
      <c r="V4064" s="51">
        <v>5</v>
      </c>
      <c r="W4064" s="51">
        <v>1</v>
      </c>
      <c r="X4064" s="51">
        <v>23</v>
      </c>
    </row>
    <row r="4065" spans="1:24" x14ac:dyDescent="0.2">
      <c r="A4065">
        <v>25524</v>
      </c>
      <c r="B4065" t="s">
        <v>1614</v>
      </c>
      <c r="C4065" t="s">
        <v>1549</v>
      </c>
      <c r="D4065">
        <v>2019</v>
      </c>
      <c r="E4065" t="str">
        <f t="shared" si="63"/>
        <v>255242019</v>
      </c>
      <c r="F4065">
        <v>5146</v>
      </c>
      <c r="G4065" t="str">
        <f>VLOOKUP($A4065,CATMUN!$B$2:$C$1123,2,0)</f>
        <v>Bajo</v>
      </c>
      <c r="H4065" t="str">
        <f>VLOOKUP($A4065,CATMUN!$B$2:$D$1123,3,0)</f>
        <v>Municipios rurales</v>
      </c>
      <c r="I4065">
        <f>VLOOKUP($A4065,CATMUN!$B$2:$G$1123,4,0)</f>
        <v>0</v>
      </c>
      <c r="J4065">
        <f>VLOOKUP($A4065,CATMUN!$B$2:$G$1123,6,0)</f>
        <v>15</v>
      </c>
      <c r="K4065" s="69">
        <v>305</v>
      </c>
      <c r="L4065" s="69">
        <v>480.82776364446357</v>
      </c>
      <c r="M4065" s="271">
        <v>12</v>
      </c>
      <c r="N4065" s="69">
        <v>20.326874479829083</v>
      </c>
      <c r="Q4065">
        <v>0</v>
      </c>
      <c r="S4065" s="69">
        <v>150</v>
      </c>
      <c r="T4065">
        <v>0</v>
      </c>
      <c r="V4065" s="51">
        <v>5</v>
      </c>
      <c r="W4065" s="51">
        <v>3</v>
      </c>
      <c r="X4065" s="51">
        <v>23</v>
      </c>
    </row>
    <row r="4066" spans="1:24" x14ac:dyDescent="0.2">
      <c r="A4066">
        <v>25530</v>
      </c>
      <c r="B4066" t="s">
        <v>1615</v>
      </c>
      <c r="C4066" t="s">
        <v>1549</v>
      </c>
      <c r="D4066">
        <v>2019</v>
      </c>
      <c r="E4066" t="str">
        <f t="shared" si="63"/>
        <v>255302019</v>
      </c>
      <c r="F4066">
        <v>8786</v>
      </c>
      <c r="G4066" t="str">
        <f>VLOOKUP($A4066,CATMUN!$B$2:$C$1123,2,0)</f>
        <v>Alto</v>
      </c>
      <c r="H4066" t="str">
        <f>VLOOKUP($A4066,CATMUN!$B$2:$D$1123,3,0)</f>
        <v>Municipios rurales</v>
      </c>
      <c r="I4066">
        <f>VLOOKUP($A4066,CATMUN!$B$2:$G$1123,4,0)</f>
        <v>0</v>
      </c>
      <c r="J4066">
        <f>VLOOKUP($A4066,CATMUN!$B$2:$G$1123,6,0)</f>
        <v>15</v>
      </c>
      <c r="K4066" s="69">
        <v>1121.101719</v>
      </c>
      <c r="L4066" s="69">
        <v>480.82776364446357</v>
      </c>
      <c r="M4066" s="271">
        <v>0.59702599999999995</v>
      </c>
      <c r="N4066" s="69">
        <v>20.326874479829083</v>
      </c>
      <c r="O4066" s="69">
        <v>5.9702610000000007</v>
      </c>
      <c r="Q4066">
        <v>0</v>
      </c>
      <c r="R4066">
        <v>1.194E-3</v>
      </c>
      <c r="S4066" s="69">
        <v>150</v>
      </c>
      <c r="T4066">
        <v>0</v>
      </c>
      <c r="V4066" s="51">
        <v>5</v>
      </c>
      <c r="W4066" s="51">
        <v>57</v>
      </c>
      <c r="X4066" s="51">
        <v>23</v>
      </c>
    </row>
    <row r="4067" spans="1:24" x14ac:dyDescent="0.2">
      <c r="A4067">
        <v>25535</v>
      </c>
      <c r="B4067" t="s">
        <v>1616</v>
      </c>
      <c r="C4067" t="s">
        <v>1549</v>
      </c>
      <c r="D4067">
        <v>2019</v>
      </c>
      <c r="E4067" t="str">
        <f t="shared" si="63"/>
        <v>255352019</v>
      </c>
      <c r="F4067">
        <v>9341</v>
      </c>
      <c r="G4067" t="str">
        <f>VLOOKUP($A4067,CATMUN!$B$2:$C$1123,2,0)</f>
        <v>Medio</v>
      </c>
      <c r="H4067" t="str">
        <f>VLOOKUP($A4067,CATMUN!$B$2:$D$1123,3,0)</f>
        <v>Municipios rurales</v>
      </c>
      <c r="I4067">
        <f>VLOOKUP($A4067,CATMUN!$B$2:$G$1123,4,0)</f>
        <v>0</v>
      </c>
      <c r="J4067">
        <f>VLOOKUP($A4067,CATMUN!$B$2:$G$1123,6,0)</f>
        <v>15</v>
      </c>
      <c r="K4067" s="69">
        <v>837.69508099999996</v>
      </c>
      <c r="L4067" s="69">
        <v>480.82776364446357</v>
      </c>
      <c r="M4067" s="271"/>
      <c r="N4067" s="69">
        <v>20.326874479829083</v>
      </c>
      <c r="Q4067">
        <v>0</v>
      </c>
      <c r="S4067" s="69">
        <v>150</v>
      </c>
      <c r="T4067">
        <v>0</v>
      </c>
      <c r="V4067" s="51">
        <v>5</v>
      </c>
      <c r="W4067" s="51">
        <v>13</v>
      </c>
      <c r="X4067" s="51">
        <v>23</v>
      </c>
    </row>
    <row r="4068" spans="1:24" x14ac:dyDescent="0.2">
      <c r="A4068">
        <v>25572</v>
      </c>
      <c r="B4068" t="s">
        <v>1617</v>
      </c>
      <c r="C4068" t="s">
        <v>1549</v>
      </c>
      <c r="D4068">
        <v>2019</v>
      </c>
      <c r="E4068" t="str">
        <f t="shared" si="63"/>
        <v>255722019</v>
      </c>
      <c r="F4068">
        <v>16058</v>
      </c>
      <c r="G4068" t="str">
        <f>VLOOKUP($A4068,CATMUN!$B$2:$C$1123,2,0)</f>
        <v>Alto</v>
      </c>
      <c r="H4068" t="str">
        <f>VLOOKUP($A4068,CATMUN!$B$2:$D$1123,3,0)</f>
        <v>Municipios rurales</v>
      </c>
      <c r="I4068">
        <f>VLOOKUP($A4068,CATMUN!$B$2:$G$1123,4,0)</f>
        <v>0</v>
      </c>
      <c r="J4068">
        <f>VLOOKUP($A4068,CATMUN!$B$2:$G$1123,6,0)</f>
        <v>15</v>
      </c>
      <c r="K4068" s="69">
        <v>3600</v>
      </c>
      <c r="L4068" s="69">
        <v>480.82776364446357</v>
      </c>
      <c r="M4068" s="271">
        <v>55</v>
      </c>
      <c r="N4068" s="69">
        <v>20.326874479829083</v>
      </c>
      <c r="Q4068">
        <v>0</v>
      </c>
      <c r="S4068" s="69">
        <v>150</v>
      </c>
      <c r="T4068">
        <v>0</v>
      </c>
      <c r="V4068" s="51">
        <v>5</v>
      </c>
      <c r="W4068" s="51">
        <v>113</v>
      </c>
      <c r="X4068" s="51">
        <v>23</v>
      </c>
    </row>
    <row r="4069" spans="1:24" x14ac:dyDescent="0.2">
      <c r="A4069">
        <v>25580</v>
      </c>
      <c r="B4069" t="s">
        <v>1618</v>
      </c>
      <c r="C4069" t="s">
        <v>1549</v>
      </c>
      <c r="D4069">
        <v>2019</v>
      </c>
      <c r="E4069" t="str">
        <f t="shared" si="63"/>
        <v>255802019</v>
      </c>
      <c r="F4069">
        <v>3369</v>
      </c>
      <c r="G4069" t="str">
        <f>VLOOKUP($A4069,CATMUN!$B$2:$C$1123,2,0)</f>
        <v>Medio</v>
      </c>
      <c r="H4069" t="str">
        <f>VLOOKUP($A4069,CATMUN!$B$2:$D$1123,3,0)</f>
        <v>Municipios rurales</v>
      </c>
      <c r="I4069">
        <f>VLOOKUP($A4069,CATMUN!$B$2:$G$1123,4,0)</f>
        <v>0</v>
      </c>
      <c r="J4069">
        <f>VLOOKUP($A4069,CATMUN!$B$2:$G$1123,6,0)</f>
        <v>15</v>
      </c>
      <c r="K4069" s="69">
        <v>125</v>
      </c>
      <c r="L4069" s="69">
        <v>480.82776364446357</v>
      </c>
      <c r="M4069" s="271">
        <v>1</v>
      </c>
      <c r="N4069" s="69">
        <v>20.326874479829083</v>
      </c>
      <c r="Q4069">
        <v>0</v>
      </c>
      <c r="S4069" s="69">
        <v>150</v>
      </c>
      <c r="T4069">
        <v>0</v>
      </c>
      <c r="V4069" s="51">
        <v>5</v>
      </c>
      <c r="W4069" s="51">
        <v>0</v>
      </c>
      <c r="X4069" s="51">
        <v>23</v>
      </c>
    </row>
    <row r="4070" spans="1:24" x14ac:dyDescent="0.2">
      <c r="A4070">
        <v>25592</v>
      </c>
      <c r="B4070" t="s">
        <v>1619</v>
      </c>
      <c r="C4070" t="s">
        <v>1549</v>
      </c>
      <c r="D4070">
        <v>2019</v>
      </c>
      <c r="E4070" t="str">
        <f t="shared" si="63"/>
        <v>255922019</v>
      </c>
      <c r="F4070">
        <v>4807</v>
      </c>
      <c r="G4070" t="str">
        <f>VLOOKUP($A4070,CATMUN!$B$2:$C$1123,2,0)</f>
        <v>Medio</v>
      </c>
      <c r="H4070" t="str">
        <f>VLOOKUP($A4070,CATMUN!$B$2:$D$1123,3,0)</f>
        <v>Municipios rurales</v>
      </c>
      <c r="I4070">
        <f>VLOOKUP($A4070,CATMUN!$B$2:$G$1123,4,0)</f>
        <v>0</v>
      </c>
      <c r="J4070">
        <f>VLOOKUP($A4070,CATMUN!$B$2:$G$1123,6,0)</f>
        <v>15</v>
      </c>
      <c r="K4070" s="69">
        <v>372.43057299999998</v>
      </c>
      <c r="L4070" s="69">
        <v>480.82776364446357</v>
      </c>
      <c r="M4070" s="271">
        <v>48.929288999999997</v>
      </c>
      <c r="N4070" s="69">
        <v>20.326874479829083</v>
      </c>
      <c r="Q4070">
        <v>0</v>
      </c>
      <c r="S4070" s="69">
        <v>150</v>
      </c>
      <c r="T4070">
        <v>0</v>
      </c>
      <c r="V4070" s="51">
        <v>5</v>
      </c>
      <c r="W4070" s="51">
        <v>1</v>
      </c>
      <c r="X4070" s="51">
        <v>23</v>
      </c>
    </row>
    <row r="4071" spans="1:24" x14ac:dyDescent="0.2">
      <c r="A4071">
        <v>25594</v>
      </c>
      <c r="B4071" t="s">
        <v>1620</v>
      </c>
      <c r="C4071" t="s">
        <v>1549</v>
      </c>
      <c r="D4071">
        <v>2019</v>
      </c>
      <c r="E4071" t="str">
        <f t="shared" si="63"/>
        <v>255942019</v>
      </c>
      <c r="F4071">
        <v>5176</v>
      </c>
      <c r="G4071" t="str">
        <f>VLOOKUP($A4071,CATMUN!$B$2:$C$1123,2,0)</f>
        <v>Bajo</v>
      </c>
      <c r="H4071" t="str">
        <f>VLOOKUP($A4071,CATMUN!$B$2:$D$1123,3,0)</f>
        <v>Municipios rurales</v>
      </c>
      <c r="I4071">
        <f>VLOOKUP($A4071,CATMUN!$B$2:$G$1123,4,0)</f>
        <v>0</v>
      </c>
      <c r="J4071">
        <f>VLOOKUP($A4071,CATMUN!$B$2:$G$1123,6,0)</f>
        <v>15</v>
      </c>
      <c r="K4071" s="69">
        <v>110</v>
      </c>
      <c r="L4071" s="69">
        <v>480.82776364446357</v>
      </c>
      <c r="M4071" s="271">
        <v>1E-3</v>
      </c>
      <c r="N4071" s="69">
        <v>20.326874479829083</v>
      </c>
      <c r="Q4071">
        <v>0</v>
      </c>
      <c r="S4071" s="69">
        <v>150</v>
      </c>
      <c r="T4071">
        <v>0</v>
      </c>
      <c r="V4071" s="51">
        <v>5</v>
      </c>
      <c r="W4071" s="51">
        <v>396</v>
      </c>
      <c r="X4071" s="51">
        <v>23</v>
      </c>
    </row>
    <row r="4072" spans="1:24" x14ac:dyDescent="0.2">
      <c r="A4072">
        <v>25596</v>
      </c>
      <c r="B4072" t="s">
        <v>1621</v>
      </c>
      <c r="C4072" t="s">
        <v>1549</v>
      </c>
      <c r="D4072">
        <v>2019</v>
      </c>
      <c r="E4072" t="str">
        <f t="shared" si="63"/>
        <v>255962019</v>
      </c>
      <c r="F4072">
        <v>6380</v>
      </c>
      <c r="G4072" t="str">
        <f>VLOOKUP($A4072,CATMUN!$B$2:$C$1123,2,0)</f>
        <v>Bajo</v>
      </c>
      <c r="H4072" t="str">
        <f>VLOOKUP($A4072,CATMUN!$B$2:$D$1123,3,0)</f>
        <v>Municipios rurales</v>
      </c>
      <c r="I4072">
        <f>VLOOKUP($A4072,CATMUN!$B$2:$G$1123,4,0)</f>
        <v>0</v>
      </c>
      <c r="J4072">
        <f>VLOOKUP($A4072,CATMUN!$B$2:$G$1123,6,0)</f>
        <v>15</v>
      </c>
      <c r="K4072" s="69">
        <v>307.67399999999998</v>
      </c>
      <c r="L4072" s="69">
        <v>480.82776364446357</v>
      </c>
      <c r="M4072" s="271">
        <v>1</v>
      </c>
      <c r="N4072" s="69">
        <v>20.326874479829083</v>
      </c>
      <c r="Q4072">
        <v>0</v>
      </c>
      <c r="S4072" s="69">
        <v>150</v>
      </c>
      <c r="T4072">
        <v>0</v>
      </c>
      <c r="V4072" s="51">
        <v>5</v>
      </c>
      <c r="W4072" s="51">
        <v>5</v>
      </c>
      <c r="X4072" s="51">
        <v>23</v>
      </c>
    </row>
    <row r="4073" spans="1:24" x14ac:dyDescent="0.2">
      <c r="A4073">
        <v>25649</v>
      </c>
      <c r="B4073" t="s">
        <v>1625</v>
      </c>
      <c r="C4073" t="s">
        <v>1549</v>
      </c>
      <c r="D4073">
        <v>2019</v>
      </c>
      <c r="E4073" t="str">
        <f t="shared" si="63"/>
        <v>256492019</v>
      </c>
      <c r="F4073">
        <v>8703</v>
      </c>
      <c r="G4073" t="str">
        <f>VLOOKUP($A4073,CATMUN!$B$2:$C$1123,2,0)</f>
        <v>Medio</v>
      </c>
      <c r="H4073" t="str">
        <f>VLOOKUP($A4073,CATMUN!$B$2:$D$1123,3,0)</f>
        <v>Municipios rurales</v>
      </c>
      <c r="I4073">
        <f>VLOOKUP($A4073,CATMUN!$B$2:$G$1123,4,0)</f>
        <v>0</v>
      </c>
      <c r="J4073">
        <f>VLOOKUP($A4073,CATMUN!$B$2:$G$1123,6,0)</f>
        <v>15</v>
      </c>
      <c r="K4073" s="69">
        <v>570</v>
      </c>
      <c r="L4073" s="69">
        <v>480.82776364446357</v>
      </c>
      <c r="M4073" s="271">
        <v>35</v>
      </c>
      <c r="N4073" s="69">
        <v>20.326874479829083</v>
      </c>
      <c r="S4073" s="69">
        <v>150</v>
      </c>
      <c r="T4073">
        <v>0</v>
      </c>
      <c r="U4073">
        <v>0.107</v>
      </c>
      <c r="V4073" s="51">
        <v>5</v>
      </c>
      <c r="W4073" s="51">
        <v>8</v>
      </c>
      <c r="X4073" s="51">
        <v>23</v>
      </c>
    </row>
    <row r="4074" spans="1:24" x14ac:dyDescent="0.2">
      <c r="A4074">
        <v>25653</v>
      </c>
      <c r="B4074" t="s">
        <v>1626</v>
      </c>
      <c r="C4074" t="s">
        <v>1549</v>
      </c>
      <c r="D4074">
        <v>2019</v>
      </c>
      <c r="E4074" t="str">
        <f t="shared" si="63"/>
        <v>256532019</v>
      </c>
      <c r="F4074">
        <v>4892</v>
      </c>
      <c r="G4074" t="str">
        <f>VLOOKUP($A4074,CATMUN!$B$2:$C$1123,2,0)</f>
        <v>Medio</v>
      </c>
      <c r="H4074" t="str">
        <f>VLOOKUP($A4074,CATMUN!$B$2:$D$1123,3,0)</f>
        <v>Municipios rurales</v>
      </c>
      <c r="I4074">
        <f>VLOOKUP($A4074,CATMUN!$B$2:$G$1123,4,0)</f>
        <v>0</v>
      </c>
      <c r="J4074">
        <f>VLOOKUP($A4074,CATMUN!$B$2:$G$1123,6,0)</f>
        <v>15</v>
      </c>
      <c r="K4074" s="69">
        <v>150.25148800000002</v>
      </c>
      <c r="L4074" s="69">
        <v>480.82776364446357</v>
      </c>
      <c r="M4074" s="271">
        <v>0</v>
      </c>
      <c r="N4074" s="69">
        <v>20.326874479829083</v>
      </c>
      <c r="Q4074">
        <v>0</v>
      </c>
      <c r="S4074" s="69">
        <v>150</v>
      </c>
      <c r="T4074">
        <v>0</v>
      </c>
      <c r="V4074" s="51">
        <v>5</v>
      </c>
      <c r="W4074" s="51" t="e">
        <v>#N/A</v>
      </c>
      <c r="X4074" s="51" t="e">
        <v>#N/A</v>
      </c>
    </row>
    <row r="4075" spans="1:24" x14ac:dyDescent="0.2">
      <c r="A4075">
        <v>25662</v>
      </c>
      <c r="B4075" t="s">
        <v>1628</v>
      </c>
      <c r="C4075" t="s">
        <v>1549</v>
      </c>
      <c r="D4075">
        <v>2019</v>
      </c>
      <c r="E4075" t="str">
        <f t="shared" si="63"/>
        <v>256622019</v>
      </c>
      <c r="F4075">
        <v>8324</v>
      </c>
      <c r="G4075" t="str">
        <f>VLOOKUP($A4075,CATMUN!$B$2:$C$1123,2,0)</f>
        <v>Medio</v>
      </c>
      <c r="H4075" t="str">
        <f>VLOOKUP($A4075,CATMUN!$B$2:$D$1123,3,0)</f>
        <v>Municipios rurales</v>
      </c>
      <c r="I4075">
        <f>VLOOKUP($A4075,CATMUN!$B$2:$G$1123,4,0)</f>
        <v>0</v>
      </c>
      <c r="J4075">
        <f>VLOOKUP($A4075,CATMUN!$B$2:$G$1123,6,0)</f>
        <v>15</v>
      </c>
      <c r="K4075" s="69">
        <v>533</v>
      </c>
      <c r="L4075" s="69">
        <v>480.82776364446357</v>
      </c>
      <c r="M4075" s="271">
        <v>20</v>
      </c>
      <c r="N4075" s="69">
        <v>20.326874479829083</v>
      </c>
      <c r="O4075" s="69">
        <v>0.2</v>
      </c>
      <c r="Q4075">
        <v>0</v>
      </c>
      <c r="R4075">
        <v>0.2</v>
      </c>
      <c r="S4075" s="69">
        <v>150</v>
      </c>
      <c r="T4075">
        <v>0</v>
      </c>
      <c r="V4075" s="51">
        <v>5</v>
      </c>
      <c r="W4075" s="51">
        <v>78</v>
      </c>
      <c r="X4075" s="51">
        <v>23</v>
      </c>
    </row>
    <row r="4076" spans="1:24" x14ac:dyDescent="0.2">
      <c r="A4076">
        <v>25718</v>
      </c>
      <c r="B4076" t="s">
        <v>1629</v>
      </c>
      <c r="C4076" t="s">
        <v>1549</v>
      </c>
      <c r="D4076">
        <v>2019</v>
      </c>
      <c r="E4076" t="str">
        <f t="shared" si="63"/>
        <v>257182019</v>
      </c>
      <c r="F4076">
        <v>11104</v>
      </c>
      <c r="G4076" t="str">
        <f>VLOOKUP($A4076,CATMUN!$B$2:$C$1123,2,0)</f>
        <v>Alto</v>
      </c>
      <c r="H4076" t="str">
        <f>VLOOKUP($A4076,CATMUN!$B$2:$D$1123,3,0)</f>
        <v>Municipios rurales</v>
      </c>
      <c r="I4076">
        <f>VLOOKUP($A4076,CATMUN!$B$2:$G$1123,4,0)</f>
        <v>0</v>
      </c>
      <c r="J4076">
        <f>VLOOKUP($A4076,CATMUN!$B$2:$G$1123,6,0)</f>
        <v>15</v>
      </c>
      <c r="K4076" s="69">
        <v>1290</v>
      </c>
      <c r="L4076" s="69">
        <v>480.82776364446357</v>
      </c>
      <c r="M4076" s="271">
        <v>250</v>
      </c>
      <c r="N4076" s="69">
        <v>20.326874479829083</v>
      </c>
      <c r="Q4076">
        <v>0</v>
      </c>
      <c r="S4076" s="69">
        <v>150</v>
      </c>
      <c r="T4076">
        <v>0</v>
      </c>
      <c r="V4076" s="51">
        <v>5</v>
      </c>
      <c r="W4076" s="51">
        <v>33</v>
      </c>
      <c r="X4076" s="51">
        <v>23</v>
      </c>
    </row>
    <row r="4077" spans="1:24" x14ac:dyDescent="0.2">
      <c r="A4077">
        <v>25777</v>
      </c>
      <c r="B4077" t="s">
        <v>1638</v>
      </c>
      <c r="C4077" t="s">
        <v>1549</v>
      </c>
      <c r="D4077">
        <v>2019</v>
      </c>
      <c r="E4077" t="str">
        <f t="shared" si="63"/>
        <v>257772019</v>
      </c>
      <c r="F4077">
        <v>5361</v>
      </c>
      <c r="G4077" t="str">
        <f>VLOOKUP($A4077,CATMUN!$B$2:$C$1123,2,0)</f>
        <v>Medio</v>
      </c>
      <c r="H4077" t="str">
        <f>VLOOKUP($A4077,CATMUN!$B$2:$D$1123,3,0)</f>
        <v>Municipios rurales</v>
      </c>
      <c r="I4077">
        <f>VLOOKUP($A4077,CATMUN!$B$2:$G$1123,4,0)</f>
        <v>0</v>
      </c>
      <c r="J4077">
        <f>VLOOKUP($A4077,CATMUN!$B$2:$G$1123,6,0)</f>
        <v>15</v>
      </c>
      <c r="K4077" s="69">
        <v>383.48624999999998</v>
      </c>
      <c r="L4077" s="69">
        <v>480.82776364446357</v>
      </c>
      <c r="M4077" s="271">
        <v>6.56</v>
      </c>
      <c r="N4077" s="69">
        <v>20.326874479829083</v>
      </c>
      <c r="Q4077">
        <v>0</v>
      </c>
      <c r="R4077">
        <v>0.11025</v>
      </c>
      <c r="S4077" s="69">
        <v>150</v>
      </c>
      <c r="T4077">
        <v>0</v>
      </c>
      <c r="V4077" s="51">
        <v>5</v>
      </c>
      <c r="W4077" s="51">
        <v>8</v>
      </c>
      <c r="X4077" s="51">
        <v>23</v>
      </c>
    </row>
    <row r="4078" spans="1:24" x14ac:dyDescent="0.2">
      <c r="A4078">
        <v>25805</v>
      </c>
      <c r="B4078" t="s">
        <v>1645</v>
      </c>
      <c r="C4078" t="s">
        <v>1549</v>
      </c>
      <c r="D4078">
        <v>2019</v>
      </c>
      <c r="E4078" t="str">
        <f t="shared" si="63"/>
        <v>258052019</v>
      </c>
      <c r="F4078">
        <v>4477</v>
      </c>
      <c r="G4078" t="str">
        <f>VLOOKUP($A4078,CATMUN!$B$2:$C$1123,2,0)</f>
        <v>Medio</v>
      </c>
      <c r="H4078" t="str">
        <f>VLOOKUP($A4078,CATMUN!$B$2:$D$1123,3,0)</f>
        <v>Municipios rurales</v>
      </c>
      <c r="I4078">
        <f>VLOOKUP($A4078,CATMUN!$B$2:$G$1123,4,0)</f>
        <v>0</v>
      </c>
      <c r="J4078">
        <f>VLOOKUP($A4078,CATMUN!$B$2:$G$1123,6,0)</f>
        <v>15</v>
      </c>
      <c r="K4078" s="69">
        <v>383.252229</v>
      </c>
      <c r="L4078" s="69">
        <v>480.82776364446357</v>
      </c>
      <c r="M4078" s="271"/>
      <c r="N4078" s="69">
        <v>20.326874479829083</v>
      </c>
      <c r="Q4078">
        <v>0</v>
      </c>
      <c r="S4078" s="69">
        <v>150</v>
      </c>
      <c r="V4078" s="51">
        <v>5</v>
      </c>
      <c r="W4078" s="51">
        <v>5</v>
      </c>
      <c r="X4078" s="51">
        <v>23</v>
      </c>
    </row>
    <row r="4079" spans="1:24" x14ac:dyDescent="0.2">
      <c r="A4079">
        <v>25807</v>
      </c>
      <c r="B4079" t="s">
        <v>1646</v>
      </c>
      <c r="C4079" t="s">
        <v>1549</v>
      </c>
      <c r="D4079">
        <v>2019</v>
      </c>
      <c r="E4079" t="str">
        <f t="shared" si="63"/>
        <v>258072019</v>
      </c>
      <c r="F4079">
        <v>3207</v>
      </c>
      <c r="G4079" t="str">
        <f>VLOOKUP($A4079,CATMUN!$B$2:$C$1123,2,0)</f>
        <v>Medio</v>
      </c>
      <c r="H4079" t="str">
        <f>VLOOKUP($A4079,CATMUN!$B$2:$D$1123,3,0)</f>
        <v>Municipios rurales</v>
      </c>
      <c r="I4079">
        <f>VLOOKUP($A4079,CATMUN!$B$2:$G$1123,4,0)</f>
        <v>0</v>
      </c>
      <c r="J4079">
        <f>VLOOKUP($A4079,CATMUN!$B$2:$G$1123,6,0)</f>
        <v>15</v>
      </c>
      <c r="K4079" s="69">
        <v>126</v>
      </c>
      <c r="L4079" s="69">
        <v>480.82776364446357</v>
      </c>
      <c r="M4079" s="271">
        <v>1</v>
      </c>
      <c r="N4079" s="69">
        <v>20.326874479829083</v>
      </c>
      <c r="Q4079">
        <v>0</v>
      </c>
      <c r="S4079" s="69">
        <v>150</v>
      </c>
      <c r="T4079">
        <v>0</v>
      </c>
      <c r="V4079" s="51">
        <v>5</v>
      </c>
      <c r="W4079" s="51">
        <v>0</v>
      </c>
      <c r="X4079" s="51">
        <v>23</v>
      </c>
    </row>
    <row r="4080" spans="1:24" x14ac:dyDescent="0.2">
      <c r="A4080">
        <v>25823</v>
      </c>
      <c r="B4080" t="s">
        <v>1649</v>
      </c>
      <c r="C4080" t="s">
        <v>1549</v>
      </c>
      <c r="D4080">
        <v>2019</v>
      </c>
      <c r="E4080" t="str">
        <f t="shared" si="63"/>
        <v>258232019</v>
      </c>
      <c r="F4080">
        <v>4189</v>
      </c>
      <c r="G4080" t="str">
        <f>VLOOKUP($A4080,CATMUN!$B$2:$C$1123,2,0)</f>
        <v>Bajo</v>
      </c>
      <c r="H4080" t="str">
        <f>VLOOKUP($A4080,CATMUN!$B$2:$D$1123,3,0)</f>
        <v>Municipios rurales</v>
      </c>
      <c r="I4080">
        <f>VLOOKUP($A4080,CATMUN!$B$2:$G$1123,4,0)</f>
        <v>0</v>
      </c>
      <c r="J4080">
        <f>VLOOKUP($A4080,CATMUN!$B$2:$G$1123,6,0)</f>
        <v>15</v>
      </c>
      <c r="K4080" s="69">
        <v>167</v>
      </c>
      <c r="L4080" s="69">
        <v>480.82776364446357</v>
      </c>
      <c r="M4080" s="271"/>
      <c r="N4080" s="69">
        <v>20.326874479829083</v>
      </c>
      <c r="Q4080">
        <v>0</v>
      </c>
      <c r="S4080" s="69">
        <v>150</v>
      </c>
      <c r="T4080">
        <v>0</v>
      </c>
      <c r="V4080" s="51">
        <v>5</v>
      </c>
      <c r="W4080" s="51">
        <v>0</v>
      </c>
      <c r="X4080" s="51">
        <v>23</v>
      </c>
    </row>
    <row r="4081" spans="1:24" x14ac:dyDescent="0.2">
      <c r="A4081">
        <v>25839</v>
      </c>
      <c r="B4081" t="s">
        <v>1650</v>
      </c>
      <c r="C4081" t="s">
        <v>1549</v>
      </c>
      <c r="D4081">
        <v>2019</v>
      </c>
      <c r="E4081" t="str">
        <f t="shared" si="63"/>
        <v>258392019</v>
      </c>
      <c r="F4081">
        <v>7696</v>
      </c>
      <c r="G4081" t="str">
        <f>VLOOKUP($A4081,CATMUN!$B$2:$C$1123,2,0)</f>
        <v>Medio</v>
      </c>
      <c r="H4081" t="str">
        <f>VLOOKUP($A4081,CATMUN!$B$2:$D$1123,3,0)</f>
        <v>Municipios rurales</v>
      </c>
      <c r="I4081">
        <f>VLOOKUP($A4081,CATMUN!$B$2:$G$1123,4,0)</f>
        <v>0</v>
      </c>
      <c r="J4081">
        <f>VLOOKUP($A4081,CATMUN!$B$2:$G$1123,6,0)</f>
        <v>15</v>
      </c>
      <c r="K4081" s="69">
        <v>472</v>
      </c>
      <c r="L4081" s="69">
        <v>480.82776364446357</v>
      </c>
      <c r="M4081" s="271">
        <v>1E-3</v>
      </c>
      <c r="N4081" s="69">
        <v>20.326874479829083</v>
      </c>
      <c r="Q4081">
        <v>0</v>
      </c>
      <c r="R4081">
        <v>1E-3</v>
      </c>
      <c r="S4081" s="69">
        <v>150</v>
      </c>
      <c r="T4081">
        <v>0</v>
      </c>
      <c r="V4081" s="51">
        <v>5</v>
      </c>
      <c r="W4081" s="51">
        <v>34</v>
      </c>
      <c r="X4081" s="51">
        <v>23</v>
      </c>
    </row>
    <row r="4082" spans="1:24" x14ac:dyDescent="0.2">
      <c r="A4082">
        <v>25841</v>
      </c>
      <c r="B4082" t="s">
        <v>1651</v>
      </c>
      <c r="C4082" t="s">
        <v>1549</v>
      </c>
      <c r="D4082">
        <v>2019</v>
      </c>
      <c r="E4082" t="str">
        <f t="shared" si="63"/>
        <v>258412019</v>
      </c>
      <c r="F4082">
        <v>6875</v>
      </c>
      <c r="G4082" t="str">
        <f>VLOOKUP($A4082,CATMUN!$B$2:$C$1123,2,0)</f>
        <v>Medio</v>
      </c>
      <c r="H4082" t="str">
        <f>VLOOKUP($A4082,CATMUN!$B$2:$D$1123,3,0)</f>
        <v>Municipios rurales</v>
      </c>
      <c r="I4082">
        <f>VLOOKUP($A4082,CATMUN!$B$2:$G$1123,4,0)</f>
        <v>0</v>
      </c>
      <c r="J4082">
        <f>VLOOKUP($A4082,CATMUN!$B$2:$G$1123,6,0)</f>
        <v>15</v>
      </c>
      <c r="K4082" s="69"/>
      <c r="L4082" s="69">
        <v>480.82776364446357</v>
      </c>
      <c r="M4082" s="271"/>
      <c r="N4082" s="69">
        <v>20.326874479829083</v>
      </c>
      <c r="Q4082">
        <v>0</v>
      </c>
      <c r="S4082" s="69">
        <v>150</v>
      </c>
      <c r="T4082">
        <v>0</v>
      </c>
      <c r="V4082" s="51">
        <v>5</v>
      </c>
      <c r="W4082" s="51">
        <v>8</v>
      </c>
      <c r="X4082" s="51">
        <v>23</v>
      </c>
    </row>
    <row r="4083" spans="1:24" x14ac:dyDescent="0.2">
      <c r="A4083">
        <v>25845</v>
      </c>
      <c r="B4083" t="s">
        <v>1653</v>
      </c>
      <c r="C4083" t="s">
        <v>1549</v>
      </c>
      <c r="D4083">
        <v>2019</v>
      </c>
      <c r="E4083" t="str">
        <f t="shared" si="63"/>
        <v>258452019</v>
      </c>
      <c r="F4083">
        <v>7144</v>
      </c>
      <c r="G4083" t="str">
        <f>VLOOKUP($A4083,CATMUN!$B$2:$C$1123,2,0)</f>
        <v>Medio</v>
      </c>
      <c r="H4083" t="str">
        <f>VLOOKUP($A4083,CATMUN!$B$2:$D$1123,3,0)</f>
        <v>Municipios rurales</v>
      </c>
      <c r="I4083">
        <f>VLOOKUP($A4083,CATMUN!$B$2:$G$1123,4,0)</f>
        <v>0</v>
      </c>
      <c r="J4083">
        <f>VLOOKUP($A4083,CATMUN!$B$2:$G$1123,6,0)</f>
        <v>15</v>
      </c>
      <c r="K4083" s="69">
        <v>351.01299999999998</v>
      </c>
      <c r="L4083" s="69">
        <v>480.82776364446357</v>
      </c>
      <c r="M4083" s="271">
        <v>12</v>
      </c>
      <c r="N4083" s="69">
        <v>20.326874479829083</v>
      </c>
      <c r="Q4083">
        <v>0</v>
      </c>
      <c r="S4083" s="69">
        <v>150</v>
      </c>
      <c r="T4083">
        <v>0</v>
      </c>
      <c r="V4083" s="51">
        <v>5</v>
      </c>
      <c r="W4083" s="51">
        <v>7</v>
      </c>
      <c r="X4083" s="51">
        <v>23</v>
      </c>
    </row>
    <row r="4084" spans="1:24" x14ac:dyDescent="0.2">
      <c r="A4084">
        <v>25862</v>
      </c>
      <c r="B4084" t="s">
        <v>1655</v>
      </c>
      <c r="C4084" t="s">
        <v>1549</v>
      </c>
      <c r="D4084">
        <v>2019</v>
      </c>
      <c r="E4084" t="str">
        <f t="shared" si="63"/>
        <v>258622019</v>
      </c>
      <c r="F4084">
        <v>6975</v>
      </c>
      <c r="G4084" t="str">
        <f>VLOOKUP($A4084,CATMUN!$B$2:$C$1123,2,0)</f>
        <v>Medio</v>
      </c>
      <c r="H4084" t="str">
        <f>VLOOKUP($A4084,CATMUN!$B$2:$D$1123,3,0)</f>
        <v>Municipios rurales</v>
      </c>
      <c r="I4084">
        <f>VLOOKUP($A4084,CATMUN!$B$2:$G$1123,4,0)</f>
        <v>0</v>
      </c>
      <c r="J4084">
        <f>VLOOKUP($A4084,CATMUN!$B$2:$G$1123,6,0)</f>
        <v>15</v>
      </c>
      <c r="K4084" s="69">
        <v>210</v>
      </c>
      <c r="L4084" s="69">
        <v>480.82776364446357</v>
      </c>
      <c r="M4084" s="271">
        <v>7</v>
      </c>
      <c r="N4084" s="69">
        <v>20.326874479829083</v>
      </c>
      <c r="Q4084">
        <v>0</v>
      </c>
      <c r="R4084">
        <v>1</v>
      </c>
      <c r="S4084" s="69">
        <v>150</v>
      </c>
      <c r="T4084">
        <v>0</v>
      </c>
      <c r="V4084" s="51">
        <v>5</v>
      </c>
      <c r="W4084" s="51">
        <v>10</v>
      </c>
      <c r="X4084" s="51">
        <v>23</v>
      </c>
    </row>
    <row r="4085" spans="1:24" x14ac:dyDescent="0.2">
      <c r="A4085">
        <v>25871</v>
      </c>
      <c r="B4085" t="s">
        <v>1657</v>
      </c>
      <c r="C4085" t="s">
        <v>1549</v>
      </c>
      <c r="D4085">
        <v>2019</v>
      </c>
      <c r="E4085" t="str">
        <f t="shared" si="63"/>
        <v>258712019</v>
      </c>
      <c r="F4085">
        <v>1783</v>
      </c>
      <c r="G4085" t="str">
        <f>VLOOKUP($A4085,CATMUN!$B$2:$C$1123,2,0)</f>
        <v>Bajo</v>
      </c>
      <c r="H4085" t="str">
        <f>VLOOKUP($A4085,CATMUN!$B$2:$D$1123,3,0)</f>
        <v>Municipios rurales</v>
      </c>
      <c r="I4085">
        <f>VLOOKUP($A4085,CATMUN!$B$2:$G$1123,4,0)</f>
        <v>0</v>
      </c>
      <c r="J4085">
        <f>VLOOKUP($A4085,CATMUN!$B$2:$G$1123,6,0)</f>
        <v>15</v>
      </c>
      <c r="K4085" s="69">
        <v>30</v>
      </c>
      <c r="L4085" s="69">
        <v>480.82776364446357</v>
      </c>
      <c r="M4085" s="271"/>
      <c r="N4085" s="69">
        <v>20.326874479829083</v>
      </c>
      <c r="Q4085">
        <v>0</v>
      </c>
      <c r="S4085" s="69">
        <v>150</v>
      </c>
      <c r="T4085">
        <v>0</v>
      </c>
      <c r="V4085" s="51">
        <v>5</v>
      </c>
      <c r="W4085" s="51">
        <v>2</v>
      </c>
      <c r="X4085" s="51">
        <v>23</v>
      </c>
    </row>
    <row r="4086" spans="1:24" x14ac:dyDescent="0.2">
      <c r="A4086">
        <v>25885</v>
      </c>
      <c r="B4086" t="s">
        <v>1661</v>
      </c>
      <c r="C4086" t="s">
        <v>1549</v>
      </c>
      <c r="D4086">
        <v>2019</v>
      </c>
      <c r="E4086" t="str">
        <f t="shared" si="63"/>
        <v>258852019</v>
      </c>
      <c r="F4086">
        <v>12367</v>
      </c>
      <c r="G4086" t="str">
        <f>VLOOKUP($A4086,CATMUN!$B$2:$C$1123,2,0)</f>
        <v>Bajo</v>
      </c>
      <c r="H4086" t="str">
        <f>VLOOKUP($A4086,CATMUN!$B$2:$D$1123,3,0)</f>
        <v>Municipios rurales</v>
      </c>
      <c r="I4086">
        <f>VLOOKUP($A4086,CATMUN!$B$2:$G$1123,4,0)</f>
        <v>0</v>
      </c>
      <c r="J4086">
        <f>VLOOKUP($A4086,CATMUN!$B$2:$G$1123,6,0)</f>
        <v>15</v>
      </c>
      <c r="K4086" s="69">
        <v>185</v>
      </c>
      <c r="L4086" s="69">
        <v>480.82776364446357</v>
      </c>
      <c r="M4086" s="271">
        <v>1.4</v>
      </c>
      <c r="N4086" s="69">
        <v>20.326874479829083</v>
      </c>
      <c r="Q4086">
        <v>0</v>
      </c>
      <c r="S4086" s="69">
        <v>150</v>
      </c>
      <c r="T4086">
        <v>0</v>
      </c>
      <c r="V4086" s="51">
        <v>5</v>
      </c>
      <c r="W4086" s="51">
        <v>5</v>
      </c>
      <c r="X4086" s="51">
        <v>23</v>
      </c>
    </row>
    <row r="4087" spans="1:24" x14ac:dyDescent="0.2">
      <c r="A4087">
        <v>27006</v>
      </c>
      <c r="B4087" t="s">
        <v>1666</v>
      </c>
      <c r="C4087" t="s">
        <v>1664</v>
      </c>
      <c r="D4087">
        <v>2019</v>
      </c>
      <c r="E4087" t="str">
        <f t="shared" si="63"/>
        <v>270062019</v>
      </c>
      <c r="F4087">
        <v>14085</v>
      </c>
      <c r="G4087" t="str">
        <f>VLOOKUP($A4087,CATMUN!$B$2:$C$1123,2,0)</f>
        <v>Medio</v>
      </c>
      <c r="H4087" t="str">
        <f>VLOOKUP($A4087,CATMUN!$B$2:$D$1123,3,0)</f>
        <v>Municipios rurales</v>
      </c>
      <c r="I4087">
        <f>VLOOKUP($A4087,CATMUN!$B$2:$G$1123,4,0)</f>
        <v>0</v>
      </c>
      <c r="J4087">
        <f>VLOOKUP($A4087,CATMUN!$B$2:$G$1123,6,0)</f>
        <v>15</v>
      </c>
      <c r="K4087" s="69">
        <v>380.54791899999998</v>
      </c>
      <c r="L4087" s="69">
        <v>480.82776364446357</v>
      </c>
      <c r="M4087" s="271">
        <v>2.5213719999999999</v>
      </c>
      <c r="N4087" s="69">
        <v>20.326874479829083</v>
      </c>
      <c r="S4087" s="69">
        <v>150</v>
      </c>
      <c r="T4087">
        <v>0</v>
      </c>
      <c r="V4087" s="51">
        <v>5</v>
      </c>
      <c r="W4087" s="51" t="e">
        <v>#N/A</v>
      </c>
      <c r="X4087" s="51" t="e">
        <v>#N/A</v>
      </c>
    </row>
    <row r="4088" spans="1:24" x14ac:dyDescent="0.2">
      <c r="A4088">
        <v>27025</v>
      </c>
      <c r="B4088" t="s">
        <v>1667</v>
      </c>
      <c r="C4088" t="s">
        <v>1664</v>
      </c>
      <c r="D4088">
        <v>2019</v>
      </c>
      <c r="E4088" t="str">
        <f t="shared" si="63"/>
        <v>270252019</v>
      </c>
      <c r="F4088">
        <v>27982</v>
      </c>
      <c r="G4088" t="str">
        <f>VLOOKUP($A4088,CATMUN!$B$2:$C$1123,2,0)</f>
        <v>Bajo</v>
      </c>
      <c r="H4088" t="str">
        <f>VLOOKUP($A4088,CATMUN!$B$2:$D$1123,3,0)</f>
        <v>Municipios rurales</v>
      </c>
      <c r="I4088">
        <f>VLOOKUP($A4088,CATMUN!$B$2:$G$1123,4,0)</f>
        <v>0</v>
      </c>
      <c r="J4088">
        <f>VLOOKUP($A4088,CATMUN!$B$2:$G$1123,6,0)</f>
        <v>15</v>
      </c>
      <c r="K4088" s="69">
        <v>2280.125</v>
      </c>
      <c r="L4088" s="69">
        <v>480.82776364446357</v>
      </c>
      <c r="M4088" s="271"/>
      <c r="N4088" s="69">
        <v>20.326874479829083</v>
      </c>
      <c r="Q4088">
        <v>0</v>
      </c>
      <c r="S4088" s="69">
        <v>150</v>
      </c>
      <c r="T4088">
        <v>0</v>
      </c>
      <c r="V4088" s="51">
        <v>5</v>
      </c>
      <c r="W4088" s="51" t="e">
        <v>#N/A</v>
      </c>
      <c r="X4088" s="51" t="e">
        <v>#N/A</v>
      </c>
    </row>
    <row r="4089" spans="1:24" x14ac:dyDescent="0.2">
      <c r="A4089">
        <v>27050</v>
      </c>
      <c r="B4089" t="s">
        <v>1668</v>
      </c>
      <c r="C4089" t="s">
        <v>1664</v>
      </c>
      <c r="D4089">
        <v>2019</v>
      </c>
      <c r="E4089" t="str">
        <f t="shared" si="63"/>
        <v>270502019</v>
      </c>
      <c r="F4089">
        <v>6145</v>
      </c>
      <c r="G4089" t="str">
        <f>VLOOKUP($A4089,CATMUN!$B$2:$C$1123,2,0)</f>
        <v>Bajo</v>
      </c>
      <c r="H4089" t="str">
        <f>VLOOKUP($A4089,CATMUN!$B$2:$D$1123,3,0)</f>
        <v>Municipios rurales</v>
      </c>
      <c r="I4089">
        <f>VLOOKUP($A4089,CATMUN!$B$2:$G$1123,4,0)</f>
        <v>0</v>
      </c>
      <c r="J4089">
        <f>VLOOKUP($A4089,CATMUN!$B$2:$G$1123,6,0)</f>
        <v>15</v>
      </c>
      <c r="K4089" s="69">
        <v>7.0808469999999994</v>
      </c>
      <c r="L4089" s="69">
        <v>480.82776364446357</v>
      </c>
      <c r="M4089" s="271"/>
      <c r="N4089" s="69">
        <v>20.326874479829083</v>
      </c>
      <c r="Q4089">
        <v>0</v>
      </c>
      <c r="S4089" s="69">
        <v>150</v>
      </c>
      <c r="T4089">
        <v>0</v>
      </c>
      <c r="V4089" s="51">
        <v>5</v>
      </c>
      <c r="W4089" s="51" t="e">
        <v>#N/A</v>
      </c>
      <c r="X4089" s="51" t="e">
        <v>#N/A</v>
      </c>
    </row>
    <row r="4090" spans="1:24" x14ac:dyDescent="0.2">
      <c r="A4090">
        <v>27073</v>
      </c>
      <c r="B4090" t="s">
        <v>1669</v>
      </c>
      <c r="C4090" t="s">
        <v>1664</v>
      </c>
      <c r="D4090">
        <v>2019</v>
      </c>
      <c r="E4090" t="str">
        <f t="shared" si="63"/>
        <v>270732019</v>
      </c>
      <c r="F4090">
        <v>11149</v>
      </c>
      <c r="G4090" t="str">
        <f>VLOOKUP($A4090,CATMUN!$B$2:$C$1123,2,0)</f>
        <v>Bajo</v>
      </c>
      <c r="H4090" t="str">
        <f>VLOOKUP($A4090,CATMUN!$B$2:$D$1123,3,0)</f>
        <v>Municipios rurales</v>
      </c>
      <c r="I4090">
        <f>VLOOKUP($A4090,CATMUN!$B$2:$G$1123,4,0)</f>
        <v>0</v>
      </c>
      <c r="J4090">
        <f>VLOOKUP($A4090,CATMUN!$B$2:$G$1123,6,0)</f>
        <v>15</v>
      </c>
      <c r="K4090" s="69">
        <v>1064.6493820000001</v>
      </c>
      <c r="L4090" s="69">
        <v>480.82776364446357</v>
      </c>
      <c r="M4090" s="271"/>
      <c r="N4090" s="69">
        <v>20.326874479829083</v>
      </c>
      <c r="S4090" s="69">
        <v>150</v>
      </c>
      <c r="T4090">
        <v>0</v>
      </c>
      <c r="V4090" s="51">
        <v>5</v>
      </c>
      <c r="W4090" s="51">
        <v>1</v>
      </c>
      <c r="X4090" s="51">
        <v>23</v>
      </c>
    </row>
    <row r="4091" spans="1:24" x14ac:dyDescent="0.2">
      <c r="A4091">
        <v>27075</v>
      </c>
      <c r="B4091" t="s">
        <v>1670</v>
      </c>
      <c r="C4091" t="s">
        <v>1664</v>
      </c>
      <c r="D4091">
        <v>2019</v>
      </c>
      <c r="E4091" t="str">
        <f t="shared" si="63"/>
        <v>270752019</v>
      </c>
      <c r="F4091">
        <v>10207</v>
      </c>
      <c r="G4091" t="str">
        <f>VLOOKUP($A4091,CATMUN!$B$2:$C$1123,2,0)</f>
        <v>Bajo</v>
      </c>
      <c r="H4091" t="str">
        <f>VLOOKUP($A4091,CATMUN!$B$2:$D$1123,3,0)</f>
        <v>Municipios rurales</v>
      </c>
      <c r="I4091">
        <f>VLOOKUP($A4091,CATMUN!$B$2:$G$1123,4,0)</f>
        <v>0</v>
      </c>
      <c r="J4091">
        <f>VLOOKUP($A4091,CATMUN!$B$2:$G$1123,6,0)</f>
        <v>15</v>
      </c>
      <c r="K4091" s="69">
        <v>654.28021200000001</v>
      </c>
      <c r="L4091" s="69">
        <v>480.82776364446357</v>
      </c>
      <c r="M4091" s="271">
        <v>1</v>
      </c>
      <c r="N4091" s="69">
        <v>20.326874479829083</v>
      </c>
      <c r="Q4091">
        <v>0</v>
      </c>
      <c r="S4091" s="69">
        <v>150</v>
      </c>
      <c r="T4091">
        <v>0</v>
      </c>
      <c r="V4091" s="51">
        <v>5</v>
      </c>
      <c r="W4091" s="51">
        <v>1</v>
      </c>
      <c r="X4091" s="51">
        <v>23</v>
      </c>
    </row>
    <row r="4092" spans="1:24" x14ac:dyDescent="0.2">
      <c r="A4092">
        <v>27077</v>
      </c>
      <c r="B4092" t="s">
        <v>1671</v>
      </c>
      <c r="C4092" t="s">
        <v>1664</v>
      </c>
      <c r="D4092">
        <v>2019</v>
      </c>
      <c r="E4092" t="str">
        <f t="shared" si="63"/>
        <v>270772019</v>
      </c>
      <c r="F4092">
        <v>30263</v>
      </c>
      <c r="G4092" t="str">
        <f>VLOOKUP($A4092,CATMUN!$B$2:$C$1123,2,0)</f>
        <v>Alto</v>
      </c>
      <c r="H4092" t="str">
        <f>VLOOKUP($A4092,CATMUN!$B$2:$D$1123,3,0)</f>
        <v>Municipios rurales</v>
      </c>
      <c r="I4092">
        <f>VLOOKUP($A4092,CATMUN!$B$2:$G$1123,4,0)</f>
        <v>0</v>
      </c>
      <c r="J4092">
        <f>VLOOKUP($A4092,CATMUN!$B$2:$G$1123,6,0)</f>
        <v>15</v>
      </c>
      <c r="K4092" s="69">
        <v>3389.1158139999998</v>
      </c>
      <c r="L4092" s="69">
        <v>480.82776364446357</v>
      </c>
      <c r="M4092" s="271">
        <v>2</v>
      </c>
      <c r="N4092" s="69">
        <v>20.326874479829083</v>
      </c>
      <c r="Q4092">
        <v>0</v>
      </c>
      <c r="S4092" s="69">
        <v>150</v>
      </c>
      <c r="T4092">
        <v>0</v>
      </c>
      <c r="V4092" s="51">
        <v>5</v>
      </c>
      <c r="W4092" s="51">
        <v>0</v>
      </c>
      <c r="X4092" s="51">
        <v>23</v>
      </c>
    </row>
    <row r="4093" spans="1:24" x14ac:dyDescent="0.2">
      <c r="A4093">
        <v>27099</v>
      </c>
      <c r="B4093" t="s">
        <v>1672</v>
      </c>
      <c r="C4093" t="s">
        <v>1664</v>
      </c>
      <c r="D4093">
        <v>2019</v>
      </c>
      <c r="E4093" t="str">
        <f t="shared" si="63"/>
        <v>270992019</v>
      </c>
      <c r="F4093">
        <v>12212</v>
      </c>
      <c r="G4093" t="str">
        <f>VLOOKUP($A4093,CATMUN!$B$2:$C$1123,2,0)</f>
        <v>Medio</v>
      </c>
      <c r="H4093" t="str">
        <f>VLOOKUP($A4093,CATMUN!$B$2:$D$1123,3,0)</f>
        <v>Municipios rurales</v>
      </c>
      <c r="I4093">
        <f>VLOOKUP($A4093,CATMUN!$B$2:$G$1123,4,0)</f>
        <v>0</v>
      </c>
      <c r="J4093">
        <f>VLOOKUP($A4093,CATMUN!$B$2:$G$1123,6,0)</f>
        <v>15</v>
      </c>
      <c r="K4093" s="69">
        <v>1329.4063629999998</v>
      </c>
      <c r="L4093" s="69">
        <v>480.82776364446357</v>
      </c>
      <c r="M4093" s="271">
        <v>2</v>
      </c>
      <c r="N4093" s="69">
        <v>20.326874479829083</v>
      </c>
      <c r="Q4093">
        <v>0</v>
      </c>
      <c r="S4093" s="69">
        <v>150</v>
      </c>
      <c r="T4093">
        <v>0</v>
      </c>
      <c r="V4093" s="51">
        <v>5</v>
      </c>
      <c r="W4093" s="51">
        <v>0</v>
      </c>
      <c r="X4093" s="51">
        <v>23</v>
      </c>
    </row>
    <row r="4094" spans="1:24" x14ac:dyDescent="0.2">
      <c r="A4094">
        <v>27135</v>
      </c>
      <c r="B4094" t="s">
        <v>1673</v>
      </c>
      <c r="C4094" t="s">
        <v>1664</v>
      </c>
      <c r="D4094">
        <v>2019</v>
      </c>
      <c r="E4094" t="str">
        <f t="shared" si="63"/>
        <v>271352019</v>
      </c>
      <c r="F4094">
        <v>6210</v>
      </c>
      <c r="G4094" t="str">
        <f>VLOOKUP($A4094,CATMUN!$B$2:$C$1123,2,0)</f>
        <v>Bajo</v>
      </c>
      <c r="H4094" t="str">
        <f>VLOOKUP($A4094,CATMUN!$B$2:$D$1123,3,0)</f>
        <v>Municipios rurales</v>
      </c>
      <c r="I4094">
        <f>VLOOKUP($A4094,CATMUN!$B$2:$G$1123,4,0)</f>
        <v>0</v>
      </c>
      <c r="J4094">
        <f>VLOOKUP($A4094,CATMUN!$B$2:$G$1123,6,0)</f>
        <v>15</v>
      </c>
      <c r="K4094" s="69">
        <v>2E-3</v>
      </c>
      <c r="L4094" s="69">
        <v>480.82776364446357</v>
      </c>
      <c r="M4094" s="271">
        <v>1E-3</v>
      </c>
      <c r="N4094" s="69">
        <v>20.326874479829083</v>
      </c>
      <c r="Q4094">
        <v>0</v>
      </c>
      <c r="S4094" s="69">
        <v>150</v>
      </c>
      <c r="T4094">
        <v>0</v>
      </c>
      <c r="V4094" s="51">
        <v>5</v>
      </c>
      <c r="W4094" s="51">
        <v>0</v>
      </c>
      <c r="X4094" s="51">
        <v>23</v>
      </c>
    </row>
    <row r="4095" spans="1:24" x14ac:dyDescent="0.2">
      <c r="A4095">
        <v>27150</v>
      </c>
      <c r="B4095" t="s">
        <v>1674</v>
      </c>
      <c r="C4095" t="s">
        <v>1664</v>
      </c>
      <c r="D4095">
        <v>2019</v>
      </c>
      <c r="E4095" t="str">
        <f t="shared" si="63"/>
        <v>271502019</v>
      </c>
      <c r="F4095">
        <v>18930</v>
      </c>
      <c r="G4095" t="str">
        <f>VLOOKUP($A4095,CATMUN!$B$2:$C$1123,2,0)</f>
        <v>Bajo</v>
      </c>
      <c r="H4095" t="str">
        <f>VLOOKUP($A4095,CATMUN!$B$2:$D$1123,3,0)</f>
        <v>Municipios rurales</v>
      </c>
      <c r="I4095">
        <f>VLOOKUP($A4095,CATMUN!$B$2:$G$1123,4,0)</f>
        <v>0</v>
      </c>
      <c r="J4095">
        <f>VLOOKUP($A4095,CATMUN!$B$2:$G$1123,6,0)</f>
        <v>15</v>
      </c>
      <c r="K4095" s="69">
        <v>3428.3049999999998</v>
      </c>
      <c r="L4095" s="69">
        <v>480.82776364446357</v>
      </c>
      <c r="M4095" s="271"/>
      <c r="N4095" s="69">
        <v>20.326874479829083</v>
      </c>
      <c r="Q4095">
        <v>0</v>
      </c>
      <c r="S4095" s="69">
        <v>150</v>
      </c>
      <c r="T4095">
        <v>0</v>
      </c>
      <c r="V4095" s="51">
        <v>5</v>
      </c>
      <c r="W4095" s="51">
        <v>40</v>
      </c>
      <c r="X4095" s="51">
        <v>23</v>
      </c>
    </row>
    <row r="4096" spans="1:24" x14ac:dyDescent="0.2">
      <c r="A4096">
        <v>27160</v>
      </c>
      <c r="B4096" t="s">
        <v>1675</v>
      </c>
      <c r="C4096" t="s">
        <v>1664</v>
      </c>
      <c r="D4096">
        <v>2019</v>
      </c>
      <c r="E4096" t="str">
        <f t="shared" si="63"/>
        <v>271602019</v>
      </c>
      <c r="F4096">
        <v>5705</v>
      </c>
      <c r="G4096" t="str">
        <f>VLOOKUP($A4096,CATMUN!$B$2:$C$1123,2,0)</f>
        <v>Medio</v>
      </c>
      <c r="H4096" t="str">
        <f>VLOOKUP($A4096,CATMUN!$B$2:$D$1123,3,0)</f>
        <v>Municipios rurales</v>
      </c>
      <c r="I4096">
        <f>VLOOKUP($A4096,CATMUN!$B$2:$G$1123,4,0)</f>
        <v>0</v>
      </c>
      <c r="J4096">
        <f>VLOOKUP($A4096,CATMUN!$B$2:$G$1123,6,0)</f>
        <v>15</v>
      </c>
      <c r="K4096" s="69">
        <v>25.821711000000001</v>
      </c>
      <c r="L4096" s="69">
        <v>480.82776364446357</v>
      </c>
      <c r="M4096" s="271">
        <v>1</v>
      </c>
      <c r="N4096" s="69">
        <v>20.326874479829083</v>
      </c>
      <c r="Q4096">
        <v>0</v>
      </c>
      <c r="S4096" s="69">
        <v>150</v>
      </c>
      <c r="T4096">
        <v>0</v>
      </c>
      <c r="V4096" s="51">
        <v>5</v>
      </c>
      <c r="W4096" s="51">
        <v>6</v>
      </c>
      <c r="X4096" s="51">
        <v>23</v>
      </c>
    </row>
    <row r="4097" spans="1:24" x14ac:dyDescent="0.2">
      <c r="A4097">
        <v>27205</v>
      </c>
      <c r="B4097" t="s">
        <v>1676</v>
      </c>
      <c r="C4097" t="s">
        <v>1664</v>
      </c>
      <c r="D4097">
        <v>2019</v>
      </c>
      <c r="E4097" t="str">
        <f t="shared" si="63"/>
        <v>272052019</v>
      </c>
      <c r="F4097">
        <v>12464</v>
      </c>
      <c r="G4097" t="str">
        <f>VLOOKUP($A4097,CATMUN!$B$2:$C$1123,2,0)</f>
        <v>Medio</v>
      </c>
      <c r="H4097" t="str">
        <f>VLOOKUP($A4097,CATMUN!$B$2:$D$1123,3,0)</f>
        <v>Municipios rurales</v>
      </c>
      <c r="I4097">
        <f>VLOOKUP($A4097,CATMUN!$B$2:$G$1123,4,0)</f>
        <v>0</v>
      </c>
      <c r="J4097">
        <f>VLOOKUP($A4097,CATMUN!$B$2:$G$1123,6,0)</f>
        <v>15</v>
      </c>
      <c r="K4097" s="69">
        <v>94.30660499999999</v>
      </c>
      <c r="L4097" s="69">
        <v>480.82776364446357</v>
      </c>
      <c r="M4097" s="271">
        <v>0.5</v>
      </c>
      <c r="N4097" s="69">
        <v>20.326874479829083</v>
      </c>
      <c r="Q4097">
        <v>0</v>
      </c>
      <c r="S4097" s="69">
        <v>150</v>
      </c>
      <c r="T4097">
        <v>0</v>
      </c>
      <c r="V4097" s="51">
        <v>5</v>
      </c>
      <c r="W4097" s="51">
        <v>5</v>
      </c>
      <c r="X4097" s="51">
        <v>23</v>
      </c>
    </row>
    <row r="4098" spans="1:24" x14ac:dyDescent="0.2">
      <c r="A4098">
        <v>27245</v>
      </c>
      <c r="B4098" t="s">
        <v>1677</v>
      </c>
      <c r="C4098" t="s">
        <v>1664</v>
      </c>
      <c r="D4098">
        <v>2019</v>
      </c>
      <c r="E4098" t="str">
        <f t="shared" ref="E4098:E4161" si="64">A4098&amp;D4098</f>
        <v>272452019</v>
      </c>
      <c r="F4098">
        <v>8197</v>
      </c>
      <c r="G4098" t="str">
        <f>VLOOKUP($A4098,CATMUN!$B$2:$C$1123,2,0)</f>
        <v>Bajo</v>
      </c>
      <c r="H4098" t="str">
        <f>VLOOKUP($A4098,CATMUN!$B$2:$D$1123,3,0)</f>
        <v>Municipios rurales</v>
      </c>
      <c r="I4098">
        <f>VLOOKUP($A4098,CATMUN!$B$2:$G$1123,4,0)</f>
        <v>0</v>
      </c>
      <c r="J4098">
        <f>VLOOKUP($A4098,CATMUN!$B$2:$G$1123,6,0)</f>
        <v>15</v>
      </c>
      <c r="K4098" s="69">
        <v>175.67090999999999</v>
      </c>
      <c r="L4098" s="69">
        <v>480.82776364446357</v>
      </c>
      <c r="M4098" s="271"/>
      <c r="N4098" s="69">
        <v>20.326874479829083</v>
      </c>
      <c r="Q4098">
        <v>0</v>
      </c>
      <c r="S4098" s="69">
        <v>150</v>
      </c>
      <c r="T4098">
        <v>0</v>
      </c>
      <c r="U4098">
        <v>4.4400000000000004</v>
      </c>
      <c r="V4098" s="51">
        <v>5</v>
      </c>
      <c r="W4098" s="51">
        <v>4</v>
      </c>
      <c r="X4098" s="51">
        <v>23</v>
      </c>
    </row>
    <row r="4099" spans="1:24" x14ac:dyDescent="0.2">
      <c r="A4099">
        <v>27250</v>
      </c>
      <c r="B4099" t="s">
        <v>1678</v>
      </c>
      <c r="C4099" t="s">
        <v>1664</v>
      </c>
      <c r="D4099">
        <v>2019</v>
      </c>
      <c r="E4099" t="str">
        <f t="shared" si="64"/>
        <v>272502019</v>
      </c>
      <c r="F4099">
        <v>22242</v>
      </c>
      <c r="G4099" t="str">
        <f>VLOOKUP($A4099,CATMUN!$B$2:$C$1123,2,0)</f>
        <v>Bajo</v>
      </c>
      <c r="H4099" t="str">
        <f>VLOOKUP($A4099,CATMUN!$B$2:$D$1123,3,0)</f>
        <v>Municipios rurales</v>
      </c>
      <c r="I4099">
        <f>VLOOKUP($A4099,CATMUN!$B$2:$G$1123,4,0)</f>
        <v>0</v>
      </c>
      <c r="J4099">
        <f>VLOOKUP($A4099,CATMUN!$B$2:$G$1123,6,0)</f>
        <v>15</v>
      </c>
      <c r="K4099" s="69">
        <v>510</v>
      </c>
      <c r="L4099" s="69">
        <v>480.82776364446357</v>
      </c>
      <c r="M4099" s="271"/>
      <c r="N4099" s="69">
        <v>20.326874479829083</v>
      </c>
      <c r="Q4099">
        <v>0</v>
      </c>
      <c r="S4099" s="69">
        <v>150</v>
      </c>
      <c r="T4099">
        <v>0</v>
      </c>
      <c r="V4099" s="51">
        <v>5</v>
      </c>
      <c r="W4099" s="51">
        <v>0</v>
      </c>
      <c r="X4099" s="51">
        <v>23</v>
      </c>
    </row>
    <row r="4100" spans="1:24" x14ac:dyDescent="0.2">
      <c r="A4100">
        <v>27361</v>
      </c>
      <c r="B4100" t="s">
        <v>1679</v>
      </c>
      <c r="C4100" t="s">
        <v>1664</v>
      </c>
      <c r="D4100">
        <v>2019</v>
      </c>
      <c r="E4100" t="str">
        <f t="shared" si="64"/>
        <v>273612019</v>
      </c>
      <c r="F4100">
        <v>30739</v>
      </c>
      <c r="G4100" t="str">
        <f>VLOOKUP($A4100,CATMUN!$B$2:$C$1123,2,0)</f>
        <v>Medio</v>
      </c>
      <c r="H4100" t="str">
        <f>VLOOKUP($A4100,CATMUN!$B$2:$D$1123,3,0)</f>
        <v>Municipios rurales</v>
      </c>
      <c r="I4100">
        <f>VLOOKUP($A4100,CATMUN!$B$2:$G$1123,4,0)</f>
        <v>0</v>
      </c>
      <c r="J4100">
        <f>VLOOKUP($A4100,CATMUN!$B$2:$G$1123,6,0)</f>
        <v>15</v>
      </c>
      <c r="K4100" s="69">
        <v>905.12613899999997</v>
      </c>
      <c r="L4100" s="69">
        <v>480.82776364446357</v>
      </c>
      <c r="M4100" s="271">
        <v>1</v>
      </c>
      <c r="N4100" s="69">
        <v>20.326874479829083</v>
      </c>
      <c r="Q4100">
        <v>0</v>
      </c>
      <c r="S4100" s="69">
        <v>150</v>
      </c>
      <c r="T4100">
        <v>0</v>
      </c>
      <c r="V4100" s="51">
        <v>5</v>
      </c>
      <c r="W4100" s="51">
        <v>82</v>
      </c>
      <c r="X4100" s="51">
        <v>23</v>
      </c>
    </row>
    <row r="4101" spans="1:24" x14ac:dyDescent="0.2">
      <c r="A4101">
        <v>27372</v>
      </c>
      <c r="B4101" t="s">
        <v>1680</v>
      </c>
      <c r="C4101" t="s">
        <v>1664</v>
      </c>
      <c r="D4101">
        <v>2019</v>
      </c>
      <c r="E4101" t="str">
        <f t="shared" si="64"/>
        <v>273722019</v>
      </c>
      <c r="F4101">
        <v>6774</v>
      </c>
      <c r="G4101" t="str">
        <f>VLOOKUP($A4101,CATMUN!$B$2:$C$1123,2,0)</f>
        <v>Alto</v>
      </c>
      <c r="H4101" t="str">
        <f>VLOOKUP($A4101,CATMUN!$B$2:$D$1123,3,0)</f>
        <v>Municipios rurales</v>
      </c>
      <c r="I4101">
        <f>VLOOKUP($A4101,CATMUN!$B$2:$G$1123,4,0)</f>
        <v>0</v>
      </c>
      <c r="J4101">
        <f>VLOOKUP($A4101,CATMUN!$B$2:$G$1123,6,0)</f>
        <v>15</v>
      </c>
      <c r="K4101" s="69">
        <v>504.40625499999999</v>
      </c>
      <c r="L4101" s="69">
        <v>480.82776364446357</v>
      </c>
      <c r="M4101" s="271"/>
      <c r="N4101" s="69">
        <v>20.326874479829083</v>
      </c>
      <c r="Q4101">
        <v>0</v>
      </c>
      <c r="S4101" s="69">
        <v>150</v>
      </c>
      <c r="T4101">
        <v>0</v>
      </c>
      <c r="V4101" s="51">
        <v>5</v>
      </c>
      <c r="W4101" s="51">
        <v>0</v>
      </c>
      <c r="X4101" s="51">
        <v>23</v>
      </c>
    </row>
    <row r="4102" spans="1:24" x14ac:dyDescent="0.2">
      <c r="A4102">
        <v>27413</v>
      </c>
      <c r="B4102" t="s">
        <v>1681</v>
      </c>
      <c r="C4102" t="s">
        <v>1664</v>
      </c>
      <c r="D4102">
        <v>2019</v>
      </c>
      <c r="E4102" t="str">
        <f t="shared" si="64"/>
        <v>274132019</v>
      </c>
      <c r="F4102">
        <v>9850</v>
      </c>
      <c r="G4102" t="str">
        <f>VLOOKUP($A4102,CATMUN!$B$2:$C$1123,2,0)</f>
        <v>Bajo</v>
      </c>
      <c r="H4102" t="str">
        <f>VLOOKUP($A4102,CATMUN!$B$2:$D$1123,3,0)</f>
        <v>Municipios rurales</v>
      </c>
      <c r="I4102">
        <f>VLOOKUP($A4102,CATMUN!$B$2:$G$1123,4,0)</f>
        <v>0</v>
      </c>
      <c r="J4102">
        <f>VLOOKUP($A4102,CATMUN!$B$2:$G$1123,6,0)</f>
        <v>15</v>
      </c>
      <c r="K4102" s="69">
        <v>162.021345</v>
      </c>
      <c r="L4102" s="69">
        <v>480.82776364446357</v>
      </c>
      <c r="M4102" s="271">
        <v>1</v>
      </c>
      <c r="N4102" s="69">
        <v>20.326874479829083</v>
      </c>
      <c r="Q4102">
        <v>0</v>
      </c>
      <c r="S4102" s="69">
        <v>150</v>
      </c>
      <c r="T4102">
        <v>0</v>
      </c>
      <c r="V4102" s="51">
        <v>5</v>
      </c>
      <c r="W4102" s="51">
        <v>0</v>
      </c>
      <c r="X4102" s="51">
        <v>23</v>
      </c>
    </row>
    <row r="4103" spans="1:24" x14ac:dyDescent="0.2">
      <c r="A4103">
        <v>27425</v>
      </c>
      <c r="B4103" t="s">
        <v>1682</v>
      </c>
      <c r="C4103" t="s">
        <v>1664</v>
      </c>
      <c r="D4103">
        <v>2019</v>
      </c>
      <c r="E4103" t="str">
        <f t="shared" si="64"/>
        <v>274252019</v>
      </c>
      <c r="F4103">
        <v>10817</v>
      </c>
      <c r="G4103" t="str">
        <f>VLOOKUP($A4103,CATMUN!$B$2:$C$1123,2,0)</f>
        <v>Bajo</v>
      </c>
      <c r="H4103" t="str">
        <f>VLOOKUP($A4103,CATMUN!$B$2:$D$1123,3,0)</f>
        <v>Municipios rurales</v>
      </c>
      <c r="I4103">
        <f>VLOOKUP($A4103,CATMUN!$B$2:$G$1123,4,0)</f>
        <v>0</v>
      </c>
      <c r="J4103">
        <f>VLOOKUP($A4103,CATMUN!$B$2:$G$1123,6,0)</f>
        <v>15</v>
      </c>
      <c r="K4103" s="69">
        <v>695.53037600000005</v>
      </c>
      <c r="L4103" s="69">
        <v>480.82776364446357</v>
      </c>
      <c r="M4103" s="271"/>
      <c r="N4103" s="69">
        <v>20.326874479829083</v>
      </c>
      <c r="Q4103">
        <v>0</v>
      </c>
      <c r="S4103" s="69">
        <v>150</v>
      </c>
      <c r="T4103">
        <v>0</v>
      </c>
      <c r="V4103" s="51">
        <v>5</v>
      </c>
      <c r="W4103" s="51" t="e">
        <v>#N/A</v>
      </c>
      <c r="X4103" s="51" t="e">
        <v>#N/A</v>
      </c>
    </row>
    <row r="4104" spans="1:24" x14ac:dyDescent="0.2">
      <c r="A4104">
        <v>27430</v>
      </c>
      <c r="B4104" t="s">
        <v>1683</v>
      </c>
      <c r="C4104" t="s">
        <v>1664</v>
      </c>
      <c r="D4104">
        <v>2019</v>
      </c>
      <c r="E4104" t="str">
        <f t="shared" si="64"/>
        <v>274302019</v>
      </c>
      <c r="F4104">
        <v>15405</v>
      </c>
      <c r="G4104" t="str">
        <f>VLOOKUP($A4104,CATMUN!$B$2:$C$1123,2,0)</f>
        <v>Alto</v>
      </c>
      <c r="H4104" t="str">
        <f>VLOOKUP($A4104,CATMUN!$B$2:$D$1123,3,0)</f>
        <v>Municipios rurales</v>
      </c>
      <c r="I4104">
        <f>VLOOKUP($A4104,CATMUN!$B$2:$G$1123,4,0)</f>
        <v>0</v>
      </c>
      <c r="J4104">
        <f>VLOOKUP($A4104,CATMUN!$B$2:$G$1123,6,0)</f>
        <v>15</v>
      </c>
      <c r="K4104" s="69">
        <v>1555.8473470000001</v>
      </c>
      <c r="L4104" s="69">
        <v>480.82776364446357</v>
      </c>
      <c r="M4104" s="271"/>
      <c r="N4104" s="69">
        <v>20.326874479829083</v>
      </c>
      <c r="Q4104">
        <v>0</v>
      </c>
      <c r="S4104" s="69">
        <v>150</v>
      </c>
      <c r="T4104">
        <v>0</v>
      </c>
      <c r="V4104" s="51">
        <v>5</v>
      </c>
      <c r="W4104" s="51">
        <v>2</v>
      </c>
      <c r="X4104" s="51">
        <v>23</v>
      </c>
    </row>
    <row r="4105" spans="1:24" x14ac:dyDescent="0.2">
      <c r="A4105">
        <v>27450</v>
      </c>
      <c r="B4105" t="s">
        <v>1684</v>
      </c>
      <c r="C4105" t="s">
        <v>1664</v>
      </c>
      <c r="D4105">
        <v>2019</v>
      </c>
      <c r="E4105" t="str">
        <f t="shared" si="64"/>
        <v>274502019</v>
      </c>
      <c r="F4105">
        <v>10718</v>
      </c>
      <c r="G4105" t="str">
        <f>VLOOKUP($A4105,CATMUN!$B$2:$C$1123,2,0)</f>
        <v>Bajo</v>
      </c>
      <c r="H4105" t="str">
        <f>VLOOKUP($A4105,CATMUN!$B$2:$D$1123,3,0)</f>
        <v>Municipios rurales</v>
      </c>
      <c r="I4105">
        <f>VLOOKUP($A4105,CATMUN!$B$2:$G$1123,4,0)</f>
        <v>0</v>
      </c>
      <c r="J4105">
        <f>VLOOKUP($A4105,CATMUN!$B$2:$G$1123,6,0)</f>
        <v>15</v>
      </c>
      <c r="K4105" s="69">
        <v>218.87589300000002</v>
      </c>
      <c r="L4105" s="69">
        <v>480.82776364446357</v>
      </c>
      <c r="M4105" s="271"/>
      <c r="N4105" s="69">
        <v>20.326874479829083</v>
      </c>
      <c r="Q4105">
        <v>0</v>
      </c>
      <c r="S4105" s="69">
        <v>150</v>
      </c>
      <c r="T4105">
        <v>0</v>
      </c>
      <c r="V4105" s="51">
        <v>5</v>
      </c>
      <c r="W4105" s="51">
        <v>0</v>
      </c>
      <c r="X4105" s="51">
        <v>23</v>
      </c>
    </row>
    <row r="4106" spans="1:24" x14ac:dyDescent="0.2">
      <c r="A4106">
        <v>27491</v>
      </c>
      <c r="B4106" t="s">
        <v>1685</v>
      </c>
      <c r="C4106" t="s">
        <v>1664</v>
      </c>
      <c r="D4106">
        <v>2019</v>
      </c>
      <c r="E4106" t="str">
        <f t="shared" si="64"/>
        <v>274912019</v>
      </c>
      <c r="F4106">
        <v>9116</v>
      </c>
      <c r="G4106" t="str">
        <f>VLOOKUP($A4106,CATMUN!$B$2:$C$1123,2,0)</f>
        <v>Bajo</v>
      </c>
      <c r="H4106" t="str">
        <f>VLOOKUP($A4106,CATMUN!$B$2:$D$1123,3,0)</f>
        <v>Municipios rurales</v>
      </c>
      <c r="I4106">
        <f>VLOOKUP($A4106,CATMUN!$B$2:$G$1123,4,0)</f>
        <v>0</v>
      </c>
      <c r="J4106">
        <f>VLOOKUP($A4106,CATMUN!$B$2:$G$1123,6,0)</f>
        <v>15</v>
      </c>
      <c r="K4106" s="69">
        <v>1.5</v>
      </c>
      <c r="L4106" s="69">
        <v>480.82776364446357</v>
      </c>
      <c r="M4106" s="271"/>
      <c r="N4106" s="69">
        <v>20.326874479829083</v>
      </c>
      <c r="Q4106">
        <v>0</v>
      </c>
      <c r="S4106" s="69">
        <v>150</v>
      </c>
      <c r="T4106">
        <v>0</v>
      </c>
      <c r="V4106" s="51">
        <v>5</v>
      </c>
      <c r="W4106" s="51">
        <v>2</v>
      </c>
      <c r="X4106" s="51">
        <v>23</v>
      </c>
    </row>
    <row r="4107" spans="1:24" x14ac:dyDescent="0.2">
      <c r="A4107">
        <v>27495</v>
      </c>
      <c r="B4107" t="s">
        <v>1686</v>
      </c>
      <c r="C4107" t="s">
        <v>1664</v>
      </c>
      <c r="D4107">
        <v>2019</v>
      </c>
      <c r="E4107" t="str">
        <f t="shared" si="64"/>
        <v>274952019</v>
      </c>
      <c r="F4107">
        <v>16459</v>
      </c>
      <c r="G4107" t="str">
        <f>VLOOKUP($A4107,CATMUN!$B$2:$C$1123,2,0)</f>
        <v>Bajo</v>
      </c>
      <c r="H4107" t="str">
        <f>VLOOKUP($A4107,CATMUN!$B$2:$D$1123,3,0)</f>
        <v>Municipios rurales</v>
      </c>
      <c r="I4107">
        <f>VLOOKUP($A4107,CATMUN!$B$2:$G$1123,4,0)</f>
        <v>0</v>
      </c>
      <c r="J4107">
        <f>VLOOKUP($A4107,CATMUN!$B$2:$G$1123,6,0)</f>
        <v>15</v>
      </c>
      <c r="K4107" s="69">
        <v>419.75</v>
      </c>
      <c r="L4107" s="69">
        <v>480.82776364446357</v>
      </c>
      <c r="M4107" s="271">
        <v>1</v>
      </c>
      <c r="N4107" s="69">
        <v>20.326874479829083</v>
      </c>
      <c r="Q4107">
        <v>0</v>
      </c>
      <c r="S4107" s="69">
        <v>150</v>
      </c>
      <c r="T4107">
        <v>0</v>
      </c>
      <c r="V4107" s="51">
        <v>1</v>
      </c>
      <c r="W4107" s="51">
        <v>0</v>
      </c>
      <c r="X4107" s="51">
        <v>19</v>
      </c>
    </row>
    <row r="4108" spans="1:24" x14ac:dyDescent="0.2">
      <c r="A4108">
        <v>27580</v>
      </c>
      <c r="B4108" t="s">
        <v>1687</v>
      </c>
      <c r="C4108" t="s">
        <v>1664</v>
      </c>
      <c r="D4108">
        <v>2019</v>
      </c>
      <c r="E4108" t="str">
        <f t="shared" si="64"/>
        <v>275802019</v>
      </c>
      <c r="F4108">
        <v>5537</v>
      </c>
      <c r="G4108" t="str">
        <f>VLOOKUP($A4108,CATMUN!$B$2:$C$1123,2,0)</f>
        <v>Bajo</v>
      </c>
      <c r="H4108" t="str">
        <f>VLOOKUP($A4108,CATMUN!$B$2:$D$1123,3,0)</f>
        <v>Municipios rurales</v>
      </c>
      <c r="I4108">
        <f>VLOOKUP($A4108,CATMUN!$B$2:$G$1123,4,0)</f>
        <v>0</v>
      </c>
      <c r="J4108">
        <f>VLOOKUP($A4108,CATMUN!$B$2:$G$1123,6,0)</f>
        <v>15</v>
      </c>
      <c r="K4108" s="69"/>
      <c r="L4108" s="69">
        <v>480.82776364446357</v>
      </c>
      <c r="M4108" s="271"/>
      <c r="N4108" s="69">
        <v>20.326874479829083</v>
      </c>
      <c r="Q4108">
        <v>0</v>
      </c>
      <c r="S4108" s="69">
        <v>150</v>
      </c>
      <c r="T4108">
        <v>0</v>
      </c>
      <c r="V4108" s="51">
        <v>5</v>
      </c>
      <c r="W4108" s="51" t="e">
        <v>#N/A</v>
      </c>
      <c r="X4108" s="51" t="e">
        <v>#N/A</v>
      </c>
    </row>
    <row r="4109" spans="1:24" x14ac:dyDescent="0.2">
      <c r="A4109">
        <v>27600</v>
      </c>
      <c r="B4109" t="s">
        <v>1688</v>
      </c>
      <c r="C4109" t="s">
        <v>1664</v>
      </c>
      <c r="D4109">
        <v>2019</v>
      </c>
      <c r="E4109" t="str">
        <f t="shared" si="64"/>
        <v>276002019</v>
      </c>
      <c r="F4109">
        <v>8355</v>
      </c>
      <c r="G4109" t="str">
        <f>VLOOKUP($A4109,CATMUN!$B$2:$C$1123,2,0)</f>
        <v>Bajo</v>
      </c>
      <c r="H4109" t="str">
        <f>VLOOKUP($A4109,CATMUN!$B$2:$D$1123,3,0)</f>
        <v>Municipios rurales</v>
      </c>
      <c r="I4109">
        <f>VLOOKUP($A4109,CATMUN!$B$2:$G$1123,4,0)</f>
        <v>0</v>
      </c>
      <c r="J4109">
        <f>VLOOKUP($A4109,CATMUN!$B$2:$G$1123,6,0)</f>
        <v>15</v>
      </c>
      <c r="K4109" s="69">
        <v>107.5115</v>
      </c>
      <c r="L4109" s="69">
        <v>480.82776364446357</v>
      </c>
      <c r="M4109" s="271">
        <v>0.01</v>
      </c>
      <c r="N4109" s="69">
        <v>20.326874479829083</v>
      </c>
      <c r="Q4109">
        <v>0</v>
      </c>
      <c r="S4109" s="69">
        <v>150</v>
      </c>
      <c r="T4109">
        <v>0</v>
      </c>
      <c r="V4109" s="51">
        <v>5</v>
      </c>
      <c r="W4109" s="51">
        <v>0</v>
      </c>
      <c r="X4109" s="51">
        <v>23</v>
      </c>
    </row>
    <row r="4110" spans="1:24" x14ac:dyDescent="0.2">
      <c r="A4110">
        <v>27615</v>
      </c>
      <c r="B4110" t="s">
        <v>1430</v>
      </c>
      <c r="C4110" t="s">
        <v>1664</v>
      </c>
      <c r="D4110">
        <v>2019</v>
      </c>
      <c r="E4110" t="str">
        <f t="shared" si="64"/>
        <v>276152019</v>
      </c>
      <c r="F4110">
        <v>54458</v>
      </c>
      <c r="G4110" t="str">
        <f>VLOOKUP($A4110,CATMUN!$B$2:$C$1123,2,0)</f>
        <v>Medio</v>
      </c>
      <c r="H4110" t="str">
        <f>VLOOKUP($A4110,CATMUN!$B$2:$D$1123,3,0)</f>
        <v>Municipios rurales</v>
      </c>
      <c r="I4110">
        <f>VLOOKUP($A4110,CATMUN!$B$2:$G$1123,4,0)</f>
        <v>0</v>
      </c>
      <c r="J4110">
        <f>VLOOKUP($A4110,CATMUN!$B$2:$G$1123,6,0)</f>
        <v>15</v>
      </c>
      <c r="K4110" s="69">
        <v>780.72400000000005</v>
      </c>
      <c r="L4110" s="69">
        <v>480.82776364446357</v>
      </c>
      <c r="M4110" s="271"/>
      <c r="N4110" s="69">
        <v>20.326874479829083</v>
      </c>
      <c r="Q4110">
        <v>0</v>
      </c>
      <c r="S4110" s="69">
        <v>150</v>
      </c>
      <c r="T4110">
        <v>0</v>
      </c>
      <c r="V4110" s="51">
        <v>5</v>
      </c>
      <c r="W4110" s="51">
        <v>10</v>
      </c>
      <c r="X4110" s="51">
        <v>23</v>
      </c>
    </row>
    <row r="4111" spans="1:24" x14ac:dyDescent="0.2">
      <c r="A4111">
        <v>27660</v>
      </c>
      <c r="B4111" t="s">
        <v>1689</v>
      </c>
      <c r="C4111" t="s">
        <v>1664</v>
      </c>
      <c r="D4111">
        <v>2019</v>
      </c>
      <c r="E4111" t="str">
        <f t="shared" si="64"/>
        <v>276602019</v>
      </c>
      <c r="F4111">
        <v>5015</v>
      </c>
      <c r="G4111" t="str">
        <f>VLOOKUP($A4111,CATMUN!$B$2:$C$1123,2,0)</f>
        <v>Medio</v>
      </c>
      <c r="H4111" t="str">
        <f>VLOOKUP($A4111,CATMUN!$B$2:$D$1123,3,0)</f>
        <v>Municipios rurales</v>
      </c>
      <c r="I4111">
        <f>VLOOKUP($A4111,CATMUN!$B$2:$G$1123,4,0)</f>
        <v>0</v>
      </c>
      <c r="J4111">
        <f>VLOOKUP($A4111,CATMUN!$B$2:$G$1123,6,0)</f>
        <v>15</v>
      </c>
      <c r="K4111" s="69">
        <v>42.959000000000003</v>
      </c>
      <c r="L4111" s="69">
        <v>480.82776364446357</v>
      </c>
      <c r="M4111" s="271">
        <v>0.3</v>
      </c>
      <c r="N4111" s="69">
        <v>20.326874479829083</v>
      </c>
      <c r="Q4111">
        <v>0</v>
      </c>
      <c r="S4111" s="69">
        <v>150</v>
      </c>
      <c r="T4111">
        <v>0</v>
      </c>
      <c r="V4111" s="51">
        <v>1</v>
      </c>
      <c r="W4111" s="51">
        <v>2</v>
      </c>
      <c r="X4111" s="51">
        <v>19</v>
      </c>
    </row>
    <row r="4112" spans="1:24" x14ac:dyDescent="0.2">
      <c r="A4112">
        <v>27745</v>
      </c>
      <c r="B4112" t="s">
        <v>1690</v>
      </c>
      <c r="C4112" t="s">
        <v>1664</v>
      </c>
      <c r="D4112">
        <v>2019</v>
      </c>
      <c r="E4112" t="str">
        <f t="shared" si="64"/>
        <v>277452019</v>
      </c>
      <c r="F4112">
        <v>3202</v>
      </c>
      <c r="G4112" t="str">
        <f>VLOOKUP($A4112,CATMUN!$B$2:$C$1123,2,0)</f>
        <v>Bajo</v>
      </c>
      <c r="H4112" t="str">
        <f>VLOOKUP($A4112,CATMUN!$B$2:$D$1123,3,0)</f>
        <v>Municipios rurales</v>
      </c>
      <c r="I4112">
        <f>VLOOKUP($A4112,CATMUN!$B$2:$G$1123,4,0)</f>
        <v>0</v>
      </c>
      <c r="J4112">
        <f>VLOOKUP($A4112,CATMUN!$B$2:$G$1123,6,0)</f>
        <v>15</v>
      </c>
      <c r="K4112" s="69">
        <v>197.1</v>
      </c>
      <c r="L4112" s="69">
        <v>480.82776364446357</v>
      </c>
      <c r="M4112" s="271">
        <v>1</v>
      </c>
      <c r="N4112" s="69">
        <v>20.326874479829083</v>
      </c>
      <c r="Q4112">
        <v>0</v>
      </c>
      <c r="S4112" s="69">
        <v>150</v>
      </c>
      <c r="T4112">
        <v>0</v>
      </c>
      <c r="V4112" s="51">
        <v>5</v>
      </c>
      <c r="W4112" s="51">
        <v>17</v>
      </c>
      <c r="X4112" s="51">
        <v>23</v>
      </c>
    </row>
    <row r="4113" spans="1:24" x14ac:dyDescent="0.2">
      <c r="A4113">
        <v>27787</v>
      </c>
      <c r="B4113" t="s">
        <v>1691</v>
      </c>
      <c r="C4113" t="s">
        <v>1664</v>
      </c>
      <c r="D4113">
        <v>2019</v>
      </c>
      <c r="E4113" t="str">
        <f t="shared" si="64"/>
        <v>277872019</v>
      </c>
      <c r="F4113">
        <v>17925</v>
      </c>
      <c r="G4113" t="str">
        <f>VLOOKUP($A4113,CATMUN!$B$2:$C$1123,2,0)</f>
        <v>Bajo</v>
      </c>
      <c r="H4113" t="str">
        <f>VLOOKUP($A4113,CATMUN!$B$2:$D$1123,3,0)</f>
        <v>Municipios rurales</v>
      </c>
      <c r="I4113">
        <f>VLOOKUP($A4113,CATMUN!$B$2:$G$1123,4,0)</f>
        <v>0</v>
      </c>
      <c r="J4113">
        <f>VLOOKUP($A4113,CATMUN!$B$2:$G$1123,6,0)</f>
        <v>15</v>
      </c>
      <c r="K4113" s="69">
        <v>465.15034000000003</v>
      </c>
      <c r="L4113" s="69">
        <v>480.82776364446357</v>
      </c>
      <c r="M4113" s="271">
        <v>1.1000000000000001</v>
      </c>
      <c r="N4113" s="69">
        <v>20.326874479829083</v>
      </c>
      <c r="Q4113">
        <v>0</v>
      </c>
      <c r="S4113" s="69">
        <v>150</v>
      </c>
      <c r="T4113">
        <v>0</v>
      </c>
      <c r="V4113" s="51">
        <v>5</v>
      </c>
      <c r="W4113" s="51">
        <v>0</v>
      </c>
      <c r="X4113" s="51">
        <v>23</v>
      </c>
    </row>
    <row r="4114" spans="1:24" x14ac:dyDescent="0.2">
      <c r="A4114">
        <v>27800</v>
      </c>
      <c r="B4114" t="s">
        <v>1692</v>
      </c>
      <c r="C4114" t="s">
        <v>1664</v>
      </c>
      <c r="D4114">
        <v>2019</v>
      </c>
      <c r="E4114" t="str">
        <f t="shared" si="64"/>
        <v>278002019</v>
      </c>
      <c r="F4114">
        <v>12821</v>
      </c>
      <c r="G4114" t="str">
        <f>VLOOKUP($A4114,CATMUN!$B$2:$C$1123,2,0)</f>
        <v>Bajo</v>
      </c>
      <c r="H4114" t="str">
        <f>VLOOKUP($A4114,CATMUN!$B$2:$D$1123,3,0)</f>
        <v>Municipios rurales</v>
      </c>
      <c r="I4114">
        <f>VLOOKUP($A4114,CATMUN!$B$2:$G$1123,4,0)</f>
        <v>0</v>
      </c>
      <c r="J4114">
        <f>VLOOKUP($A4114,CATMUN!$B$2:$G$1123,6,0)</f>
        <v>15</v>
      </c>
      <c r="K4114" s="69"/>
      <c r="L4114" s="69">
        <v>480.82776364446357</v>
      </c>
      <c r="M4114" s="271"/>
      <c r="N4114" s="69">
        <v>20.326874479829083</v>
      </c>
      <c r="Q4114">
        <v>0</v>
      </c>
      <c r="S4114" s="69">
        <v>150</v>
      </c>
      <c r="T4114">
        <v>0</v>
      </c>
      <c r="V4114" s="51">
        <v>5</v>
      </c>
      <c r="W4114" s="51">
        <v>3</v>
      </c>
      <c r="X4114" s="51">
        <v>23</v>
      </c>
    </row>
    <row r="4115" spans="1:24" x14ac:dyDescent="0.2">
      <c r="A4115">
        <v>41006</v>
      </c>
      <c r="B4115" t="s">
        <v>1696</v>
      </c>
      <c r="C4115" t="s">
        <v>1694</v>
      </c>
      <c r="D4115">
        <v>2019</v>
      </c>
      <c r="E4115" t="str">
        <f t="shared" si="64"/>
        <v>410062019</v>
      </c>
      <c r="F4115">
        <v>25046</v>
      </c>
      <c r="G4115" t="str">
        <f>VLOOKUP($A4115,CATMUN!$B$2:$C$1123,2,0)</f>
        <v>Medio</v>
      </c>
      <c r="H4115" t="str">
        <f>VLOOKUP($A4115,CATMUN!$B$2:$D$1123,3,0)</f>
        <v>Municipios rurales</v>
      </c>
      <c r="I4115">
        <f>VLOOKUP($A4115,CATMUN!$B$2:$G$1123,4,0)</f>
        <v>0</v>
      </c>
      <c r="J4115">
        <f>VLOOKUP($A4115,CATMUN!$B$2:$G$1123,6,0)</f>
        <v>15</v>
      </c>
      <c r="K4115" s="69">
        <v>221.32526100000001</v>
      </c>
      <c r="L4115" s="69">
        <v>480.82776364446357</v>
      </c>
      <c r="M4115" s="271">
        <v>10.688763999999999</v>
      </c>
      <c r="N4115" s="69">
        <v>20.326874479829083</v>
      </c>
      <c r="Q4115">
        <v>0</v>
      </c>
      <c r="S4115" s="69">
        <v>150</v>
      </c>
      <c r="T4115">
        <v>0</v>
      </c>
      <c r="U4115">
        <v>14.83891</v>
      </c>
      <c r="V4115" s="51">
        <v>5</v>
      </c>
      <c r="W4115" s="51">
        <v>32</v>
      </c>
      <c r="X4115" s="51">
        <v>23</v>
      </c>
    </row>
    <row r="4116" spans="1:24" x14ac:dyDescent="0.2">
      <c r="A4116">
        <v>41013</v>
      </c>
      <c r="B4116" t="s">
        <v>1697</v>
      </c>
      <c r="C4116" t="s">
        <v>1694</v>
      </c>
      <c r="D4116">
        <v>2019</v>
      </c>
      <c r="E4116" t="str">
        <f t="shared" si="64"/>
        <v>410132019</v>
      </c>
      <c r="F4116">
        <v>8866</v>
      </c>
      <c r="G4116" t="str">
        <f>VLOOKUP($A4116,CATMUN!$B$2:$C$1123,2,0)</f>
        <v>Medio</v>
      </c>
      <c r="H4116" t="str">
        <f>VLOOKUP($A4116,CATMUN!$B$2:$D$1123,3,0)</f>
        <v>Municipios rurales</v>
      </c>
      <c r="I4116">
        <f>VLOOKUP($A4116,CATMUN!$B$2:$G$1123,4,0)</f>
        <v>0</v>
      </c>
      <c r="J4116">
        <f>VLOOKUP($A4116,CATMUN!$B$2:$G$1123,6,0)</f>
        <v>15</v>
      </c>
      <c r="K4116" s="69">
        <v>400</v>
      </c>
      <c r="L4116" s="69">
        <v>480.82776364446357</v>
      </c>
      <c r="M4116" s="271">
        <v>2.5</v>
      </c>
      <c r="N4116" s="69">
        <v>20.326874479829083</v>
      </c>
      <c r="Q4116">
        <v>0</v>
      </c>
      <c r="S4116" s="69">
        <v>150</v>
      </c>
      <c r="T4116">
        <v>0</v>
      </c>
      <c r="V4116" s="51">
        <v>5</v>
      </c>
      <c r="W4116" s="51">
        <v>4</v>
      </c>
      <c r="X4116" s="51">
        <v>23</v>
      </c>
    </row>
    <row r="4117" spans="1:24" x14ac:dyDescent="0.2">
      <c r="A4117">
        <v>41016</v>
      </c>
      <c r="B4117" t="s">
        <v>1698</v>
      </c>
      <c r="C4117" t="s">
        <v>1694</v>
      </c>
      <c r="D4117">
        <v>2019</v>
      </c>
      <c r="E4117" t="str">
        <f t="shared" si="64"/>
        <v>410162019</v>
      </c>
      <c r="F4117">
        <v>16361</v>
      </c>
      <c r="G4117" t="str">
        <f>VLOOKUP($A4117,CATMUN!$B$2:$C$1123,2,0)</f>
        <v>Medio</v>
      </c>
      <c r="H4117" t="str">
        <f>VLOOKUP($A4117,CATMUN!$B$2:$D$1123,3,0)</f>
        <v>Municipios rurales</v>
      </c>
      <c r="I4117">
        <f>VLOOKUP($A4117,CATMUN!$B$2:$G$1123,4,0)</f>
        <v>0</v>
      </c>
      <c r="J4117">
        <f>VLOOKUP($A4117,CATMUN!$B$2:$G$1123,6,0)</f>
        <v>15</v>
      </c>
      <c r="K4117" s="69">
        <v>322</v>
      </c>
      <c r="L4117" s="69">
        <v>480.82776364446357</v>
      </c>
      <c r="M4117" s="271">
        <v>2</v>
      </c>
      <c r="N4117" s="69">
        <v>20.326874479829083</v>
      </c>
      <c r="Q4117">
        <v>0</v>
      </c>
      <c r="S4117" s="69">
        <v>150</v>
      </c>
      <c r="T4117">
        <v>0</v>
      </c>
      <c r="U4117">
        <v>0.32500000000000001</v>
      </c>
      <c r="V4117" s="51">
        <v>5</v>
      </c>
      <c r="W4117" s="51">
        <v>1</v>
      </c>
      <c r="X4117" s="51">
        <v>23</v>
      </c>
    </row>
    <row r="4118" spans="1:24" x14ac:dyDescent="0.2">
      <c r="A4118">
        <v>41020</v>
      </c>
      <c r="B4118" t="s">
        <v>1699</v>
      </c>
      <c r="C4118" t="s">
        <v>1694</v>
      </c>
      <c r="D4118">
        <v>2019</v>
      </c>
      <c r="E4118" t="str">
        <f t="shared" si="64"/>
        <v>410202019</v>
      </c>
      <c r="F4118">
        <v>22498</v>
      </c>
      <c r="G4118" t="str">
        <f>VLOOKUP($A4118,CATMUN!$B$2:$C$1123,2,0)</f>
        <v>Medio</v>
      </c>
      <c r="H4118" t="str">
        <f>VLOOKUP($A4118,CATMUN!$B$2:$D$1123,3,0)</f>
        <v>Municipios rurales</v>
      </c>
      <c r="I4118">
        <f>VLOOKUP($A4118,CATMUN!$B$2:$G$1123,4,0)</f>
        <v>0</v>
      </c>
      <c r="J4118">
        <f>VLOOKUP($A4118,CATMUN!$B$2:$G$1123,6,0)</f>
        <v>15</v>
      </c>
      <c r="K4118" s="69">
        <v>200</v>
      </c>
      <c r="L4118" s="69">
        <v>480.82776364446357</v>
      </c>
      <c r="M4118" s="271">
        <v>4.8</v>
      </c>
      <c r="N4118" s="69">
        <v>20.326874479829083</v>
      </c>
      <c r="Q4118">
        <v>0</v>
      </c>
      <c r="S4118" s="69">
        <v>150</v>
      </c>
      <c r="T4118">
        <v>0</v>
      </c>
      <c r="U4118">
        <v>6.0549999999999997</v>
      </c>
      <c r="V4118" s="51">
        <v>5</v>
      </c>
      <c r="W4118" s="51">
        <v>14</v>
      </c>
      <c r="X4118" s="51">
        <v>23</v>
      </c>
    </row>
    <row r="4119" spans="1:24" x14ac:dyDescent="0.2">
      <c r="A4119">
        <v>41026</v>
      </c>
      <c r="B4119" t="s">
        <v>1700</v>
      </c>
      <c r="C4119" t="s">
        <v>1694</v>
      </c>
      <c r="D4119">
        <v>2019</v>
      </c>
      <c r="E4119" t="str">
        <f t="shared" si="64"/>
        <v>410262019</v>
      </c>
      <c r="F4119">
        <v>4323</v>
      </c>
      <c r="G4119" t="str">
        <f>VLOOKUP($A4119,CATMUN!$B$2:$C$1123,2,0)</f>
        <v>Alto</v>
      </c>
      <c r="H4119" t="str">
        <f>VLOOKUP($A4119,CATMUN!$B$2:$D$1123,3,0)</f>
        <v>Municipios rurales</v>
      </c>
      <c r="I4119">
        <f>VLOOKUP($A4119,CATMUN!$B$2:$G$1123,4,0)</f>
        <v>0</v>
      </c>
      <c r="J4119">
        <f>VLOOKUP($A4119,CATMUN!$B$2:$G$1123,6,0)</f>
        <v>15</v>
      </c>
      <c r="K4119" s="69">
        <v>119.83591199999999</v>
      </c>
      <c r="L4119" s="69">
        <v>480.82776364446357</v>
      </c>
      <c r="M4119" s="271">
        <v>5</v>
      </c>
      <c r="N4119" s="69">
        <v>20.326874479829083</v>
      </c>
      <c r="Q4119">
        <v>0</v>
      </c>
      <c r="S4119" s="69">
        <v>150</v>
      </c>
      <c r="T4119">
        <v>0</v>
      </c>
      <c r="V4119" s="51">
        <v>5</v>
      </c>
      <c r="W4119" s="51">
        <v>6</v>
      </c>
      <c r="X4119" s="51">
        <v>23</v>
      </c>
    </row>
    <row r="4120" spans="1:24" x14ac:dyDescent="0.2">
      <c r="A4120">
        <v>41078</v>
      </c>
      <c r="B4120" t="s">
        <v>1701</v>
      </c>
      <c r="C4120" t="s">
        <v>1694</v>
      </c>
      <c r="D4120">
        <v>2019</v>
      </c>
      <c r="E4120" t="str">
        <f t="shared" si="64"/>
        <v>410782019</v>
      </c>
      <c r="F4120">
        <v>8282</v>
      </c>
      <c r="G4120" t="str">
        <f>VLOOKUP($A4120,CATMUN!$B$2:$C$1123,2,0)</f>
        <v>Medio</v>
      </c>
      <c r="H4120" t="str">
        <f>VLOOKUP($A4120,CATMUN!$B$2:$D$1123,3,0)</f>
        <v>Municipios rurales</v>
      </c>
      <c r="I4120">
        <f>VLOOKUP($A4120,CATMUN!$B$2:$G$1123,4,0)</f>
        <v>0</v>
      </c>
      <c r="J4120">
        <f>VLOOKUP($A4120,CATMUN!$B$2:$G$1123,6,0)</f>
        <v>15</v>
      </c>
      <c r="K4120" s="69">
        <v>170</v>
      </c>
      <c r="L4120" s="69">
        <v>480.82776364446357</v>
      </c>
      <c r="M4120" s="271"/>
      <c r="N4120" s="69">
        <v>20.326874479829083</v>
      </c>
      <c r="Q4120">
        <v>0</v>
      </c>
      <c r="S4120" s="69">
        <v>150</v>
      </c>
      <c r="T4120">
        <v>0</v>
      </c>
      <c r="U4120">
        <v>1.054</v>
      </c>
      <c r="V4120" s="51">
        <v>5</v>
      </c>
      <c r="W4120" s="51">
        <v>6</v>
      </c>
      <c r="X4120" s="51">
        <v>23</v>
      </c>
    </row>
    <row r="4121" spans="1:24" x14ac:dyDescent="0.2">
      <c r="A4121">
        <v>41206</v>
      </c>
      <c r="B4121" t="s">
        <v>1703</v>
      </c>
      <c r="C4121" t="s">
        <v>1694</v>
      </c>
      <c r="D4121">
        <v>2019</v>
      </c>
      <c r="E4121" t="str">
        <f t="shared" si="64"/>
        <v>412062019</v>
      </c>
      <c r="F4121">
        <v>7136</v>
      </c>
      <c r="G4121" t="str">
        <f>VLOOKUP($A4121,CATMUN!$B$2:$C$1123,2,0)</f>
        <v>Bajo</v>
      </c>
      <c r="H4121" t="str">
        <f>VLOOKUP($A4121,CATMUN!$B$2:$D$1123,3,0)</f>
        <v>Municipios rurales</v>
      </c>
      <c r="I4121">
        <f>VLOOKUP($A4121,CATMUN!$B$2:$G$1123,4,0)</f>
        <v>0</v>
      </c>
      <c r="J4121">
        <f>VLOOKUP($A4121,CATMUN!$B$2:$G$1123,6,0)</f>
        <v>15</v>
      </c>
      <c r="K4121" s="69">
        <v>37.387197999999998</v>
      </c>
      <c r="L4121" s="69">
        <v>480.82776364446357</v>
      </c>
      <c r="M4121" s="271">
        <v>1.4999999999999999E-2</v>
      </c>
      <c r="N4121" s="69">
        <v>20.326874479829083</v>
      </c>
      <c r="Q4121">
        <v>0</v>
      </c>
      <c r="S4121" s="69">
        <v>150</v>
      </c>
      <c r="T4121">
        <v>0</v>
      </c>
      <c r="V4121" s="51">
        <v>5</v>
      </c>
      <c r="W4121" s="51">
        <v>4</v>
      </c>
      <c r="X4121" s="51">
        <v>23</v>
      </c>
    </row>
    <row r="4122" spans="1:24" x14ac:dyDescent="0.2">
      <c r="A4122">
        <v>41244</v>
      </c>
      <c r="B4122" t="s">
        <v>1704</v>
      </c>
      <c r="C4122" t="s">
        <v>1694</v>
      </c>
      <c r="D4122">
        <v>2019</v>
      </c>
      <c r="E4122" t="str">
        <f t="shared" si="64"/>
        <v>412442019</v>
      </c>
      <c r="F4122">
        <v>4257</v>
      </c>
      <c r="G4122" t="str">
        <f>VLOOKUP($A4122,CATMUN!$B$2:$C$1123,2,0)</f>
        <v>Medio</v>
      </c>
      <c r="H4122" t="str">
        <f>VLOOKUP($A4122,CATMUN!$B$2:$D$1123,3,0)</f>
        <v>Municipios rurales</v>
      </c>
      <c r="I4122">
        <f>VLOOKUP($A4122,CATMUN!$B$2:$G$1123,4,0)</f>
        <v>0</v>
      </c>
      <c r="J4122">
        <f>VLOOKUP($A4122,CATMUN!$B$2:$G$1123,6,0)</f>
        <v>15</v>
      </c>
      <c r="K4122" s="69">
        <v>89.61</v>
      </c>
      <c r="L4122" s="69">
        <v>480.82776364446357</v>
      </c>
      <c r="M4122" s="271"/>
      <c r="N4122" s="69">
        <v>20.326874479829083</v>
      </c>
      <c r="Q4122">
        <v>0</v>
      </c>
      <c r="S4122" s="69">
        <v>150</v>
      </c>
      <c r="T4122">
        <v>0</v>
      </c>
      <c r="V4122" s="51">
        <v>5</v>
      </c>
      <c r="W4122" s="51">
        <v>2</v>
      </c>
      <c r="X4122" s="51">
        <v>23</v>
      </c>
    </row>
    <row r="4123" spans="1:24" x14ac:dyDescent="0.2">
      <c r="A4123">
        <v>41319</v>
      </c>
      <c r="B4123" t="s">
        <v>1707</v>
      </c>
      <c r="C4123" t="s">
        <v>1694</v>
      </c>
      <c r="D4123">
        <v>2019</v>
      </c>
      <c r="E4123" t="str">
        <f t="shared" si="64"/>
        <v>413192019</v>
      </c>
      <c r="F4123">
        <v>18104</v>
      </c>
      <c r="G4123" t="str">
        <f>VLOOKUP($A4123,CATMUN!$B$2:$C$1123,2,0)</f>
        <v>Medio</v>
      </c>
      <c r="H4123" t="str">
        <f>VLOOKUP($A4123,CATMUN!$B$2:$D$1123,3,0)</f>
        <v>Municipios rurales</v>
      </c>
      <c r="I4123">
        <f>VLOOKUP($A4123,CATMUN!$B$2:$G$1123,4,0)</f>
        <v>0</v>
      </c>
      <c r="J4123">
        <f>VLOOKUP($A4123,CATMUN!$B$2:$G$1123,6,0)</f>
        <v>15</v>
      </c>
      <c r="K4123" s="69">
        <v>195</v>
      </c>
      <c r="L4123" s="69">
        <v>480.82776364446357</v>
      </c>
      <c r="M4123" s="271">
        <v>5.4</v>
      </c>
      <c r="N4123" s="69">
        <v>20.326874479829083</v>
      </c>
      <c r="Q4123">
        <v>0</v>
      </c>
      <c r="S4123" s="69">
        <v>150</v>
      </c>
      <c r="T4123">
        <v>0</v>
      </c>
      <c r="U4123">
        <v>24.295930000000002</v>
      </c>
      <c r="V4123" s="51">
        <v>5</v>
      </c>
      <c r="W4123" s="51">
        <v>19</v>
      </c>
      <c r="X4123" s="51">
        <v>23</v>
      </c>
    </row>
    <row r="4124" spans="1:24" x14ac:dyDescent="0.2">
      <c r="A4124">
        <v>41349</v>
      </c>
      <c r="B4124" t="s">
        <v>1708</v>
      </c>
      <c r="C4124" t="s">
        <v>1694</v>
      </c>
      <c r="D4124">
        <v>2019</v>
      </c>
      <c r="E4124" t="str">
        <f t="shared" si="64"/>
        <v>413492019</v>
      </c>
      <c r="F4124">
        <v>7335</v>
      </c>
      <c r="G4124" t="str">
        <f>VLOOKUP($A4124,CATMUN!$B$2:$C$1123,2,0)</f>
        <v>Medio</v>
      </c>
      <c r="H4124" t="str">
        <f>VLOOKUP($A4124,CATMUN!$B$2:$D$1123,3,0)</f>
        <v>Municipios rurales</v>
      </c>
      <c r="I4124">
        <f>VLOOKUP($A4124,CATMUN!$B$2:$G$1123,4,0)</f>
        <v>0</v>
      </c>
      <c r="J4124">
        <f>VLOOKUP($A4124,CATMUN!$B$2:$G$1123,6,0)</f>
        <v>15</v>
      </c>
      <c r="K4124" s="69">
        <v>168.10048600000002</v>
      </c>
      <c r="L4124" s="69">
        <v>480.82776364446357</v>
      </c>
      <c r="M4124" s="271">
        <v>2.935298</v>
      </c>
      <c r="N4124" s="69">
        <v>20.326874479829083</v>
      </c>
      <c r="Q4124">
        <v>0</v>
      </c>
      <c r="S4124" s="69">
        <v>150</v>
      </c>
      <c r="T4124">
        <v>0</v>
      </c>
      <c r="V4124" s="51">
        <v>5</v>
      </c>
      <c r="W4124" s="51">
        <v>12</v>
      </c>
      <c r="X4124" s="51">
        <v>23</v>
      </c>
    </row>
    <row r="4125" spans="1:24" x14ac:dyDescent="0.2">
      <c r="A4125">
        <v>41357</v>
      </c>
      <c r="B4125" t="s">
        <v>1709</v>
      </c>
      <c r="C4125" t="s">
        <v>1694</v>
      </c>
      <c r="D4125">
        <v>2019</v>
      </c>
      <c r="E4125" t="str">
        <f t="shared" si="64"/>
        <v>413572019</v>
      </c>
      <c r="F4125">
        <v>9291</v>
      </c>
      <c r="G4125" t="str">
        <f>VLOOKUP($A4125,CATMUN!$B$2:$C$1123,2,0)</f>
        <v>Medio</v>
      </c>
      <c r="H4125" t="str">
        <f>VLOOKUP($A4125,CATMUN!$B$2:$D$1123,3,0)</f>
        <v>Municipios rurales</v>
      </c>
      <c r="I4125">
        <f>VLOOKUP($A4125,CATMUN!$B$2:$G$1123,4,0)</f>
        <v>0</v>
      </c>
      <c r="J4125">
        <f>VLOOKUP($A4125,CATMUN!$B$2:$G$1123,6,0)</f>
        <v>15</v>
      </c>
      <c r="K4125" s="69">
        <v>85.026251999999999</v>
      </c>
      <c r="L4125" s="69">
        <v>480.82776364446357</v>
      </c>
      <c r="M4125" s="271">
        <v>0.1</v>
      </c>
      <c r="N4125" s="69">
        <v>20.326874479829083</v>
      </c>
      <c r="Q4125">
        <v>0</v>
      </c>
      <c r="S4125" s="69">
        <v>150</v>
      </c>
      <c r="U4125">
        <v>3.5099999999999999E-2</v>
      </c>
      <c r="V4125" s="51">
        <v>5</v>
      </c>
      <c r="W4125" s="51">
        <v>6</v>
      </c>
      <c r="X4125" s="51">
        <v>23</v>
      </c>
    </row>
    <row r="4126" spans="1:24" x14ac:dyDescent="0.2">
      <c r="A4126">
        <v>41359</v>
      </c>
      <c r="B4126" t="s">
        <v>1710</v>
      </c>
      <c r="C4126" t="s">
        <v>1694</v>
      </c>
      <c r="D4126">
        <v>2019</v>
      </c>
      <c r="E4126" t="str">
        <f t="shared" si="64"/>
        <v>413592019</v>
      </c>
      <c r="F4126">
        <v>25463</v>
      </c>
      <c r="G4126" t="str">
        <f>VLOOKUP($A4126,CATMUN!$B$2:$C$1123,2,0)</f>
        <v>Medio</v>
      </c>
      <c r="H4126" t="str">
        <f>VLOOKUP($A4126,CATMUN!$B$2:$D$1123,3,0)</f>
        <v>Municipios rurales</v>
      </c>
      <c r="I4126">
        <f>VLOOKUP($A4126,CATMUN!$B$2:$G$1123,4,0)</f>
        <v>0</v>
      </c>
      <c r="J4126">
        <f>VLOOKUP($A4126,CATMUN!$B$2:$G$1123,6,0)</f>
        <v>15</v>
      </c>
      <c r="K4126" s="69">
        <v>305</v>
      </c>
      <c r="L4126" s="69">
        <v>480.82776364446357</v>
      </c>
      <c r="M4126" s="271">
        <v>9</v>
      </c>
      <c r="N4126" s="69">
        <v>20.326874479829083</v>
      </c>
      <c r="Q4126">
        <v>0</v>
      </c>
      <c r="S4126" s="69">
        <v>150</v>
      </c>
      <c r="T4126">
        <v>0</v>
      </c>
      <c r="V4126" s="51">
        <v>5</v>
      </c>
      <c r="W4126" s="51">
        <v>14</v>
      </c>
      <c r="X4126" s="51">
        <v>23</v>
      </c>
    </row>
    <row r="4127" spans="1:24" x14ac:dyDescent="0.2">
      <c r="A4127">
        <v>41378</v>
      </c>
      <c r="B4127" t="s">
        <v>1711</v>
      </c>
      <c r="C4127" t="s">
        <v>1694</v>
      </c>
      <c r="D4127">
        <v>2019</v>
      </c>
      <c r="E4127" t="str">
        <f t="shared" si="64"/>
        <v>413782019</v>
      </c>
      <c r="F4127">
        <v>13021</v>
      </c>
      <c r="G4127" t="str">
        <f>VLOOKUP($A4127,CATMUN!$B$2:$C$1123,2,0)</f>
        <v>Medio</v>
      </c>
      <c r="H4127" t="str">
        <f>VLOOKUP($A4127,CATMUN!$B$2:$D$1123,3,0)</f>
        <v>Municipios rurales</v>
      </c>
      <c r="I4127">
        <f>VLOOKUP($A4127,CATMUN!$B$2:$G$1123,4,0)</f>
        <v>0</v>
      </c>
      <c r="J4127">
        <f>VLOOKUP($A4127,CATMUN!$B$2:$G$1123,6,0)</f>
        <v>15</v>
      </c>
      <c r="K4127" s="69">
        <v>87</v>
      </c>
      <c r="L4127" s="69">
        <v>480.82776364446357</v>
      </c>
      <c r="M4127" s="271">
        <v>3.2</v>
      </c>
      <c r="N4127" s="69">
        <v>20.326874479829083</v>
      </c>
      <c r="Q4127">
        <v>0</v>
      </c>
      <c r="S4127" s="69">
        <v>150</v>
      </c>
      <c r="T4127">
        <v>0</v>
      </c>
      <c r="V4127" s="51">
        <v>5</v>
      </c>
      <c r="W4127" s="51">
        <v>9</v>
      </c>
      <c r="X4127" s="51">
        <v>23</v>
      </c>
    </row>
    <row r="4128" spans="1:24" x14ac:dyDescent="0.2">
      <c r="A4128">
        <v>41483</v>
      </c>
      <c r="B4128" t="s">
        <v>1713</v>
      </c>
      <c r="C4128" t="s">
        <v>1694</v>
      </c>
      <c r="D4128">
        <v>2019</v>
      </c>
      <c r="E4128" t="str">
        <f t="shared" si="64"/>
        <v>414832019</v>
      </c>
      <c r="F4128">
        <v>6520</v>
      </c>
      <c r="G4128" t="str">
        <f>VLOOKUP($A4128,CATMUN!$B$2:$C$1123,2,0)</f>
        <v>Alto</v>
      </c>
      <c r="H4128" t="str">
        <f>VLOOKUP($A4128,CATMUN!$B$2:$D$1123,3,0)</f>
        <v>Municipios rurales</v>
      </c>
      <c r="I4128">
        <f>VLOOKUP($A4128,CATMUN!$B$2:$G$1123,4,0)</f>
        <v>0</v>
      </c>
      <c r="J4128">
        <f>VLOOKUP($A4128,CATMUN!$B$2:$G$1123,6,0)</f>
        <v>15</v>
      </c>
      <c r="K4128" s="69">
        <v>55</v>
      </c>
      <c r="L4128" s="69">
        <v>480.82776364446357</v>
      </c>
      <c r="M4128" s="271">
        <v>0.2</v>
      </c>
      <c r="N4128" s="69">
        <v>20.326874479829083</v>
      </c>
      <c r="Q4128">
        <v>0</v>
      </c>
      <c r="S4128" s="69">
        <v>150</v>
      </c>
      <c r="T4128">
        <v>0</v>
      </c>
      <c r="U4128">
        <v>39.252600000000001</v>
      </c>
      <c r="V4128" s="51">
        <v>5</v>
      </c>
      <c r="W4128" s="51">
        <v>10</v>
      </c>
      <c r="X4128" s="51">
        <v>23</v>
      </c>
    </row>
    <row r="4129" spans="1:24" x14ac:dyDescent="0.2">
      <c r="A4129">
        <v>41503</v>
      </c>
      <c r="B4129" t="s">
        <v>1714</v>
      </c>
      <c r="C4129" t="s">
        <v>1694</v>
      </c>
      <c r="D4129">
        <v>2019</v>
      </c>
      <c r="E4129" t="str">
        <f t="shared" si="64"/>
        <v>415032019</v>
      </c>
      <c r="F4129">
        <v>11779</v>
      </c>
      <c r="G4129" t="str">
        <f>VLOOKUP($A4129,CATMUN!$B$2:$C$1123,2,0)</f>
        <v>Medio</v>
      </c>
      <c r="H4129" t="str">
        <f>VLOOKUP($A4129,CATMUN!$B$2:$D$1123,3,0)</f>
        <v>Municipios rurales</v>
      </c>
      <c r="I4129">
        <f>VLOOKUP($A4129,CATMUN!$B$2:$G$1123,4,0)</f>
        <v>0</v>
      </c>
      <c r="J4129">
        <f>VLOOKUP($A4129,CATMUN!$B$2:$G$1123,6,0)</f>
        <v>15</v>
      </c>
      <c r="K4129" s="69">
        <v>30</v>
      </c>
      <c r="L4129" s="69">
        <v>480.82776364446357</v>
      </c>
      <c r="M4129" s="271"/>
      <c r="N4129" s="69">
        <v>20.326874479829083</v>
      </c>
      <c r="Q4129">
        <v>0</v>
      </c>
      <c r="S4129" s="69">
        <v>150</v>
      </c>
      <c r="T4129">
        <v>0</v>
      </c>
      <c r="V4129" s="51">
        <v>5</v>
      </c>
      <c r="W4129" s="51">
        <v>4</v>
      </c>
      <c r="X4129" s="51">
        <v>23</v>
      </c>
    </row>
    <row r="4130" spans="1:24" x14ac:dyDescent="0.2">
      <c r="A4130">
        <v>41518</v>
      </c>
      <c r="B4130" t="s">
        <v>1715</v>
      </c>
      <c r="C4130" t="s">
        <v>1694</v>
      </c>
      <c r="D4130">
        <v>2019</v>
      </c>
      <c r="E4130" t="str">
        <f t="shared" si="64"/>
        <v>415182019</v>
      </c>
      <c r="F4130">
        <v>6655</v>
      </c>
      <c r="G4130" t="str">
        <f>VLOOKUP($A4130,CATMUN!$B$2:$C$1123,2,0)</f>
        <v>Medio</v>
      </c>
      <c r="H4130" t="str">
        <f>VLOOKUP($A4130,CATMUN!$B$2:$D$1123,3,0)</f>
        <v>Municipios rurales</v>
      </c>
      <c r="I4130">
        <f>VLOOKUP($A4130,CATMUN!$B$2:$G$1123,4,0)</f>
        <v>0</v>
      </c>
      <c r="J4130">
        <f>VLOOKUP($A4130,CATMUN!$B$2:$G$1123,6,0)</f>
        <v>15</v>
      </c>
      <c r="K4130" s="69">
        <v>99.507100000000008</v>
      </c>
      <c r="L4130" s="69">
        <v>480.82776364446357</v>
      </c>
      <c r="M4130" s="271"/>
      <c r="N4130" s="69">
        <v>20.326874479829083</v>
      </c>
      <c r="Q4130">
        <v>0</v>
      </c>
      <c r="S4130" s="69">
        <v>150</v>
      </c>
      <c r="T4130">
        <v>0</v>
      </c>
      <c r="V4130" s="51">
        <v>5</v>
      </c>
      <c r="W4130" s="51">
        <v>0</v>
      </c>
      <c r="X4130" s="51">
        <v>23</v>
      </c>
    </row>
    <row r="4131" spans="1:24" x14ac:dyDescent="0.2">
      <c r="A4131">
        <v>41524</v>
      </c>
      <c r="B4131" t="s">
        <v>1716</v>
      </c>
      <c r="C4131" t="s">
        <v>1694</v>
      </c>
      <c r="D4131">
        <v>2019</v>
      </c>
      <c r="E4131" t="str">
        <f t="shared" si="64"/>
        <v>415242019</v>
      </c>
      <c r="F4131">
        <v>26590</v>
      </c>
      <c r="G4131" t="str">
        <f>VLOOKUP($A4131,CATMUN!$B$2:$C$1123,2,0)</f>
        <v>Alto</v>
      </c>
      <c r="H4131" t="str">
        <f>VLOOKUP($A4131,CATMUN!$B$2:$D$1123,3,0)</f>
        <v>Municipios rurales</v>
      </c>
      <c r="I4131">
        <f>VLOOKUP($A4131,CATMUN!$B$2:$G$1123,4,0)</f>
        <v>0</v>
      </c>
      <c r="J4131">
        <f>VLOOKUP($A4131,CATMUN!$B$2:$G$1123,6,0)</f>
        <v>15</v>
      </c>
      <c r="K4131" s="69">
        <v>1600</v>
      </c>
      <c r="L4131" s="69">
        <v>480.82776364446357</v>
      </c>
      <c r="M4131" s="271">
        <v>50</v>
      </c>
      <c r="N4131" s="69">
        <v>20.326874479829083</v>
      </c>
      <c r="Q4131">
        <v>0</v>
      </c>
      <c r="S4131" s="69">
        <v>150</v>
      </c>
      <c r="T4131">
        <v>0</v>
      </c>
      <c r="U4131">
        <v>34.186</v>
      </c>
      <c r="V4131" s="51">
        <v>5</v>
      </c>
      <c r="W4131" s="51">
        <v>115</v>
      </c>
      <c r="X4131" s="51">
        <v>23</v>
      </c>
    </row>
    <row r="4132" spans="1:24" x14ac:dyDescent="0.2">
      <c r="A4132">
        <v>41530</v>
      </c>
      <c r="B4132" t="s">
        <v>1428</v>
      </c>
      <c r="C4132" t="s">
        <v>1694</v>
      </c>
      <c r="D4132">
        <v>2019</v>
      </c>
      <c r="E4132" t="str">
        <f t="shared" si="64"/>
        <v>415302019</v>
      </c>
      <c r="F4132">
        <v>11282</v>
      </c>
      <c r="G4132" t="str">
        <f>VLOOKUP($A4132,CATMUN!$B$2:$C$1123,2,0)</f>
        <v>Medio</v>
      </c>
      <c r="H4132" t="str">
        <f>VLOOKUP($A4132,CATMUN!$B$2:$D$1123,3,0)</f>
        <v>Municipios rurales</v>
      </c>
      <c r="I4132">
        <f>VLOOKUP($A4132,CATMUN!$B$2:$G$1123,4,0)</f>
        <v>0</v>
      </c>
      <c r="J4132">
        <f>VLOOKUP($A4132,CATMUN!$B$2:$G$1123,6,0)</f>
        <v>15</v>
      </c>
      <c r="K4132" s="69">
        <v>82</v>
      </c>
      <c r="L4132" s="69">
        <v>480.82776364446357</v>
      </c>
      <c r="M4132" s="271">
        <v>0.105</v>
      </c>
      <c r="N4132" s="69">
        <v>20.326874479829083</v>
      </c>
      <c r="Q4132">
        <v>0</v>
      </c>
      <c r="S4132" s="69">
        <v>150</v>
      </c>
      <c r="T4132">
        <v>0</v>
      </c>
      <c r="V4132" s="51">
        <v>5</v>
      </c>
      <c r="W4132" s="51">
        <v>4</v>
      </c>
      <c r="X4132" s="51">
        <v>23</v>
      </c>
    </row>
    <row r="4133" spans="1:24" x14ac:dyDescent="0.2">
      <c r="A4133">
        <v>41660</v>
      </c>
      <c r="B4133" t="s">
        <v>1720</v>
      </c>
      <c r="C4133" t="s">
        <v>1694</v>
      </c>
      <c r="D4133">
        <v>2019</v>
      </c>
      <c r="E4133" t="str">
        <f t="shared" si="64"/>
        <v>416602019</v>
      </c>
      <c r="F4133">
        <v>10502</v>
      </c>
      <c r="G4133" t="str">
        <f>VLOOKUP($A4133,CATMUN!$B$2:$C$1123,2,0)</f>
        <v>Medio</v>
      </c>
      <c r="H4133" t="str">
        <f>VLOOKUP($A4133,CATMUN!$B$2:$D$1123,3,0)</f>
        <v>Municipios rurales</v>
      </c>
      <c r="I4133">
        <f>VLOOKUP($A4133,CATMUN!$B$2:$G$1123,4,0)</f>
        <v>0</v>
      </c>
      <c r="J4133">
        <f>VLOOKUP($A4133,CATMUN!$B$2:$G$1123,6,0)</f>
        <v>15</v>
      </c>
      <c r="K4133" s="69">
        <v>108.97060499999999</v>
      </c>
      <c r="L4133" s="69">
        <v>480.82776364446357</v>
      </c>
      <c r="M4133" s="271">
        <v>1.5449999999999999</v>
      </c>
      <c r="N4133" s="69">
        <v>20.326874479829083</v>
      </c>
      <c r="Q4133">
        <v>0</v>
      </c>
      <c r="S4133" s="69">
        <v>150</v>
      </c>
      <c r="T4133">
        <v>0</v>
      </c>
      <c r="V4133" s="51">
        <v>5</v>
      </c>
      <c r="W4133" s="51">
        <v>11</v>
      </c>
      <c r="X4133" s="51">
        <v>23</v>
      </c>
    </row>
    <row r="4134" spans="1:24" x14ac:dyDescent="0.2">
      <c r="A4134">
        <v>41668</v>
      </c>
      <c r="B4134" t="s">
        <v>1721</v>
      </c>
      <c r="C4134" t="s">
        <v>1694</v>
      </c>
      <c r="D4134">
        <v>2019</v>
      </c>
      <c r="E4134" t="str">
        <f t="shared" si="64"/>
        <v>416682019</v>
      </c>
      <c r="F4134">
        <v>33391</v>
      </c>
      <c r="G4134" t="str">
        <f>VLOOKUP($A4134,CATMUN!$B$2:$C$1123,2,0)</f>
        <v>Medio</v>
      </c>
      <c r="H4134" t="str">
        <f>VLOOKUP($A4134,CATMUN!$B$2:$D$1123,3,0)</f>
        <v>Municipios rurales</v>
      </c>
      <c r="I4134">
        <f>VLOOKUP($A4134,CATMUN!$B$2:$G$1123,4,0)</f>
        <v>0</v>
      </c>
      <c r="J4134">
        <f>VLOOKUP($A4134,CATMUN!$B$2:$G$1123,6,0)</f>
        <v>15</v>
      </c>
      <c r="K4134" s="69">
        <v>380</v>
      </c>
      <c r="L4134" s="69">
        <v>480.82776364446357</v>
      </c>
      <c r="M4134" s="271">
        <v>12</v>
      </c>
      <c r="N4134" s="69">
        <v>20.326874479829083</v>
      </c>
      <c r="Q4134">
        <v>0</v>
      </c>
      <c r="S4134" s="69">
        <v>150</v>
      </c>
      <c r="T4134">
        <v>0</v>
      </c>
      <c r="V4134" s="51">
        <v>5</v>
      </c>
      <c r="W4134" s="51">
        <v>32</v>
      </c>
      <c r="X4134" s="51">
        <v>23</v>
      </c>
    </row>
    <row r="4135" spans="1:24" x14ac:dyDescent="0.2">
      <c r="A4135">
        <v>41676</v>
      </c>
      <c r="B4135" t="s">
        <v>1377</v>
      </c>
      <c r="C4135" t="s">
        <v>1694</v>
      </c>
      <c r="D4135">
        <v>2019</v>
      </c>
      <c r="E4135" t="str">
        <f t="shared" si="64"/>
        <v>416762019</v>
      </c>
      <c r="F4135">
        <v>10422</v>
      </c>
      <c r="G4135" t="str">
        <f>VLOOKUP($A4135,CATMUN!$B$2:$C$1123,2,0)</f>
        <v>Medio</v>
      </c>
      <c r="H4135" t="str">
        <f>VLOOKUP($A4135,CATMUN!$B$2:$D$1123,3,0)</f>
        <v>Municipios rurales</v>
      </c>
      <c r="I4135">
        <f>VLOOKUP($A4135,CATMUN!$B$2:$G$1123,4,0)</f>
        <v>0</v>
      </c>
      <c r="J4135">
        <f>VLOOKUP($A4135,CATMUN!$B$2:$G$1123,6,0)</f>
        <v>15</v>
      </c>
      <c r="K4135" s="69">
        <v>185</v>
      </c>
      <c r="L4135" s="69">
        <v>480.82776364446357</v>
      </c>
      <c r="M4135" s="271"/>
      <c r="N4135" s="69">
        <v>20.326874479829083</v>
      </c>
      <c r="Q4135">
        <v>0</v>
      </c>
      <c r="S4135" s="69">
        <v>150</v>
      </c>
      <c r="T4135">
        <v>0</v>
      </c>
      <c r="U4135">
        <v>11.467690000000001</v>
      </c>
      <c r="V4135" s="51">
        <v>5</v>
      </c>
      <c r="W4135" s="51">
        <v>2</v>
      </c>
      <c r="X4135" s="51">
        <v>23</v>
      </c>
    </row>
    <row r="4136" spans="1:24" x14ac:dyDescent="0.2">
      <c r="A4136">
        <v>41770</v>
      </c>
      <c r="B4136" t="s">
        <v>1722</v>
      </c>
      <c r="C4136" t="s">
        <v>1694</v>
      </c>
      <c r="D4136">
        <v>2019</v>
      </c>
      <c r="E4136" t="str">
        <f t="shared" si="64"/>
        <v>417702019</v>
      </c>
      <c r="F4136">
        <v>22342</v>
      </c>
      <c r="G4136" t="str">
        <f>VLOOKUP($A4136,CATMUN!$B$2:$C$1123,2,0)</f>
        <v>Bajo</v>
      </c>
      <c r="H4136" t="str">
        <f>VLOOKUP($A4136,CATMUN!$B$2:$D$1123,3,0)</f>
        <v>Municipios rurales</v>
      </c>
      <c r="I4136">
        <f>VLOOKUP($A4136,CATMUN!$B$2:$G$1123,4,0)</f>
        <v>0</v>
      </c>
      <c r="J4136">
        <f>VLOOKUP($A4136,CATMUN!$B$2:$G$1123,6,0)</f>
        <v>15</v>
      </c>
      <c r="K4136" s="69">
        <v>90.5</v>
      </c>
      <c r="L4136" s="69">
        <v>480.82776364446357</v>
      </c>
      <c r="M4136" s="271">
        <v>1.5</v>
      </c>
      <c r="N4136" s="69">
        <v>20.326874479829083</v>
      </c>
      <c r="Q4136">
        <v>0</v>
      </c>
      <c r="S4136" s="69">
        <v>150</v>
      </c>
      <c r="T4136">
        <v>0</v>
      </c>
      <c r="V4136" s="51">
        <v>5</v>
      </c>
      <c r="W4136" s="51">
        <v>15</v>
      </c>
      <c r="X4136" s="51">
        <v>23</v>
      </c>
    </row>
    <row r="4137" spans="1:24" x14ac:dyDescent="0.2">
      <c r="A4137">
        <v>41791</v>
      </c>
      <c r="B4137" t="s">
        <v>1723</v>
      </c>
      <c r="C4137" t="s">
        <v>1694</v>
      </c>
      <c r="D4137">
        <v>2019</v>
      </c>
      <c r="E4137" t="str">
        <f t="shared" si="64"/>
        <v>417912019</v>
      </c>
      <c r="F4137">
        <v>17587</v>
      </c>
      <c r="G4137" t="str">
        <f>VLOOKUP($A4137,CATMUN!$B$2:$C$1123,2,0)</f>
        <v>Medio</v>
      </c>
      <c r="H4137" t="str">
        <f>VLOOKUP($A4137,CATMUN!$B$2:$D$1123,3,0)</f>
        <v>Municipios rurales</v>
      </c>
      <c r="I4137">
        <f>VLOOKUP($A4137,CATMUN!$B$2:$G$1123,4,0)</f>
        <v>0</v>
      </c>
      <c r="J4137">
        <f>VLOOKUP($A4137,CATMUN!$B$2:$G$1123,6,0)</f>
        <v>15</v>
      </c>
      <c r="K4137" s="69">
        <v>178</v>
      </c>
      <c r="L4137" s="69">
        <v>480.82776364446357</v>
      </c>
      <c r="M4137" s="271">
        <v>7.1</v>
      </c>
      <c r="N4137" s="69">
        <v>20.326874479829083</v>
      </c>
      <c r="Q4137">
        <v>0</v>
      </c>
      <c r="S4137" s="69">
        <v>150</v>
      </c>
      <c r="T4137">
        <v>0</v>
      </c>
      <c r="U4137">
        <v>1.925</v>
      </c>
      <c r="V4137" s="51">
        <v>5</v>
      </c>
      <c r="W4137" s="51">
        <v>12</v>
      </c>
      <c r="X4137" s="51">
        <v>23</v>
      </c>
    </row>
    <row r="4138" spans="1:24" x14ac:dyDescent="0.2">
      <c r="A4138">
        <v>41797</v>
      </c>
      <c r="B4138" t="s">
        <v>1724</v>
      </c>
      <c r="C4138" t="s">
        <v>1694</v>
      </c>
      <c r="D4138">
        <v>2019</v>
      </c>
      <c r="E4138" t="str">
        <f t="shared" si="64"/>
        <v>417972019</v>
      </c>
      <c r="F4138">
        <v>10815</v>
      </c>
      <c r="G4138" t="str">
        <f>VLOOKUP($A4138,CATMUN!$B$2:$C$1123,2,0)</f>
        <v>Alto</v>
      </c>
      <c r="H4138" t="str">
        <f>VLOOKUP($A4138,CATMUN!$B$2:$D$1123,3,0)</f>
        <v>Municipios rurales</v>
      </c>
      <c r="I4138">
        <f>VLOOKUP($A4138,CATMUN!$B$2:$G$1123,4,0)</f>
        <v>0</v>
      </c>
      <c r="J4138">
        <f>VLOOKUP($A4138,CATMUN!$B$2:$G$1123,6,0)</f>
        <v>15</v>
      </c>
      <c r="K4138" s="69">
        <v>202.8</v>
      </c>
      <c r="L4138" s="69">
        <v>480.82776364446357</v>
      </c>
      <c r="M4138" s="271">
        <v>0</v>
      </c>
      <c r="N4138" s="69">
        <v>20.326874479829083</v>
      </c>
      <c r="Q4138">
        <v>0</v>
      </c>
      <c r="S4138" s="69">
        <v>150</v>
      </c>
      <c r="T4138">
        <v>0</v>
      </c>
      <c r="V4138" s="51">
        <v>5</v>
      </c>
      <c r="W4138" s="51">
        <v>11</v>
      </c>
      <c r="X4138" s="51">
        <v>23</v>
      </c>
    </row>
    <row r="4139" spans="1:24" x14ac:dyDescent="0.2">
      <c r="A4139">
        <v>41799</v>
      </c>
      <c r="B4139" t="s">
        <v>1725</v>
      </c>
      <c r="C4139" t="s">
        <v>1694</v>
      </c>
      <c r="D4139">
        <v>2019</v>
      </c>
      <c r="E4139" t="str">
        <f t="shared" si="64"/>
        <v>417992019</v>
      </c>
      <c r="F4139">
        <v>11775</v>
      </c>
      <c r="G4139" t="str">
        <f>VLOOKUP($A4139,CATMUN!$B$2:$C$1123,2,0)</f>
        <v>Medio</v>
      </c>
      <c r="H4139" t="str">
        <f>VLOOKUP($A4139,CATMUN!$B$2:$D$1123,3,0)</f>
        <v>Municipios rurales</v>
      </c>
      <c r="I4139">
        <f>VLOOKUP($A4139,CATMUN!$B$2:$G$1123,4,0)</f>
        <v>0</v>
      </c>
      <c r="J4139">
        <f>VLOOKUP($A4139,CATMUN!$B$2:$G$1123,6,0)</f>
        <v>15</v>
      </c>
      <c r="K4139" s="69">
        <v>200</v>
      </c>
      <c r="L4139" s="69">
        <v>480.82776364446357</v>
      </c>
      <c r="M4139" s="271">
        <v>0.1</v>
      </c>
      <c r="N4139" s="69">
        <v>20.326874479829083</v>
      </c>
      <c r="Q4139">
        <v>0</v>
      </c>
      <c r="S4139" s="69">
        <v>150</v>
      </c>
      <c r="T4139">
        <v>0</v>
      </c>
      <c r="V4139" s="51">
        <v>5</v>
      </c>
      <c r="W4139" s="51">
        <v>8</v>
      </c>
      <c r="X4139" s="51">
        <v>23</v>
      </c>
    </row>
    <row r="4140" spans="1:24" x14ac:dyDescent="0.2">
      <c r="A4140">
        <v>41801</v>
      </c>
      <c r="B4140" t="s">
        <v>1726</v>
      </c>
      <c r="C4140" t="s">
        <v>1694</v>
      </c>
      <c r="D4140">
        <v>2019</v>
      </c>
      <c r="E4140" t="str">
        <f t="shared" si="64"/>
        <v>418012019</v>
      </c>
      <c r="F4140">
        <v>8064</v>
      </c>
      <c r="G4140" t="str">
        <f>VLOOKUP($A4140,CATMUN!$B$2:$C$1123,2,0)</f>
        <v>Medio</v>
      </c>
      <c r="H4140" t="str">
        <f>VLOOKUP($A4140,CATMUN!$B$2:$D$1123,3,0)</f>
        <v>Municipios rurales</v>
      </c>
      <c r="I4140">
        <f>VLOOKUP($A4140,CATMUN!$B$2:$G$1123,4,0)</f>
        <v>0</v>
      </c>
      <c r="J4140">
        <f>VLOOKUP($A4140,CATMUN!$B$2:$G$1123,6,0)</f>
        <v>15</v>
      </c>
      <c r="K4140" s="69">
        <v>97.5</v>
      </c>
      <c r="L4140" s="69">
        <v>480.82776364446357</v>
      </c>
      <c r="M4140" s="271">
        <v>1.2</v>
      </c>
      <c r="N4140" s="69">
        <v>20.326874479829083</v>
      </c>
      <c r="Q4140">
        <v>0</v>
      </c>
      <c r="S4140" s="69">
        <v>150</v>
      </c>
      <c r="T4140">
        <v>0</v>
      </c>
      <c r="V4140" s="51">
        <v>5</v>
      </c>
      <c r="W4140" s="51">
        <v>5</v>
      </c>
      <c r="X4140" s="51">
        <v>23</v>
      </c>
    </row>
    <row r="4141" spans="1:24" x14ac:dyDescent="0.2">
      <c r="A4141">
        <v>41872</v>
      </c>
      <c r="B4141" t="s">
        <v>1728</v>
      </c>
      <c r="C4141" t="s">
        <v>1694</v>
      </c>
      <c r="D4141">
        <v>2019</v>
      </c>
      <c r="E4141" t="str">
        <f t="shared" si="64"/>
        <v>418722019</v>
      </c>
      <c r="F4141">
        <v>7247</v>
      </c>
      <c r="G4141" t="str">
        <f>VLOOKUP($A4141,CATMUN!$B$2:$C$1123,2,0)</f>
        <v>Medio</v>
      </c>
      <c r="H4141" t="str">
        <f>VLOOKUP($A4141,CATMUN!$B$2:$D$1123,3,0)</f>
        <v>Municipios rurales</v>
      </c>
      <c r="I4141">
        <f>VLOOKUP($A4141,CATMUN!$B$2:$G$1123,4,0)</f>
        <v>0</v>
      </c>
      <c r="J4141">
        <f>VLOOKUP($A4141,CATMUN!$B$2:$G$1123,6,0)</f>
        <v>15</v>
      </c>
      <c r="K4141" s="69">
        <v>190.816</v>
      </c>
      <c r="L4141" s="69">
        <v>480.82776364446357</v>
      </c>
      <c r="M4141" s="271">
        <v>0.5</v>
      </c>
      <c r="N4141" s="69">
        <v>20.326874479829083</v>
      </c>
      <c r="Q4141">
        <v>0</v>
      </c>
      <c r="S4141" s="69">
        <v>150</v>
      </c>
      <c r="T4141">
        <v>0</v>
      </c>
      <c r="V4141" s="51">
        <v>5</v>
      </c>
      <c r="W4141" s="51">
        <v>3</v>
      </c>
      <c r="X4141" s="51">
        <v>23</v>
      </c>
    </row>
    <row r="4142" spans="1:24" x14ac:dyDescent="0.2">
      <c r="A4142">
        <v>41885</v>
      </c>
      <c r="B4142" t="s">
        <v>1729</v>
      </c>
      <c r="C4142" t="s">
        <v>1694</v>
      </c>
      <c r="D4142">
        <v>2019</v>
      </c>
      <c r="E4142" t="str">
        <f t="shared" si="64"/>
        <v>418852019</v>
      </c>
      <c r="F4142">
        <v>7774</v>
      </c>
      <c r="G4142" t="str">
        <f>VLOOKUP($A4142,CATMUN!$B$2:$C$1123,2,0)</f>
        <v>Alto</v>
      </c>
      <c r="H4142" t="str">
        <f>VLOOKUP($A4142,CATMUN!$B$2:$D$1123,3,0)</f>
        <v>Municipios rurales</v>
      </c>
      <c r="I4142">
        <f>VLOOKUP($A4142,CATMUN!$B$2:$G$1123,4,0)</f>
        <v>0</v>
      </c>
      <c r="J4142">
        <f>VLOOKUP($A4142,CATMUN!$B$2:$G$1123,6,0)</f>
        <v>15</v>
      </c>
      <c r="K4142" s="69">
        <v>904.31100000000004</v>
      </c>
      <c r="L4142" s="69">
        <v>480.82776364446357</v>
      </c>
      <c r="M4142" s="271">
        <v>27.5</v>
      </c>
      <c r="N4142" s="69">
        <v>20.326874479829083</v>
      </c>
      <c r="Q4142">
        <v>0</v>
      </c>
      <c r="S4142" s="69">
        <v>150</v>
      </c>
      <c r="T4142">
        <v>0</v>
      </c>
      <c r="V4142" s="51">
        <v>5</v>
      </c>
      <c r="W4142" s="51">
        <v>51</v>
      </c>
      <c r="X4142" s="51">
        <v>23</v>
      </c>
    </row>
    <row r="4143" spans="1:24" x14ac:dyDescent="0.2">
      <c r="A4143">
        <v>44035</v>
      </c>
      <c r="B4143" t="s">
        <v>1441</v>
      </c>
      <c r="C4143" t="s">
        <v>1730</v>
      </c>
      <c r="D4143">
        <v>2019</v>
      </c>
      <c r="E4143" t="str">
        <f t="shared" si="64"/>
        <v>440352019</v>
      </c>
      <c r="F4143">
        <v>30848</v>
      </c>
      <c r="G4143" t="str">
        <f>VLOOKUP($A4143,CATMUN!$B$2:$C$1123,2,0)</f>
        <v>Medio</v>
      </c>
      <c r="H4143" t="str">
        <f>VLOOKUP($A4143,CATMUN!$B$2:$D$1123,3,0)</f>
        <v>Municipios rurales</v>
      </c>
      <c r="I4143">
        <f>VLOOKUP($A4143,CATMUN!$B$2:$G$1123,4,0)</f>
        <v>0</v>
      </c>
      <c r="J4143">
        <f>VLOOKUP($A4143,CATMUN!$B$2:$G$1123,6,0)</f>
        <v>15</v>
      </c>
      <c r="K4143" s="69">
        <v>4836</v>
      </c>
      <c r="L4143" s="69">
        <v>480.82776364446357</v>
      </c>
      <c r="M4143" s="271"/>
      <c r="N4143" s="69">
        <v>20.326874479829083</v>
      </c>
      <c r="Q4143">
        <v>0</v>
      </c>
      <c r="S4143" s="69">
        <v>150</v>
      </c>
      <c r="T4143">
        <v>0</v>
      </c>
      <c r="V4143" s="51">
        <v>1</v>
      </c>
      <c r="W4143" s="51">
        <v>275</v>
      </c>
      <c r="X4143" s="51">
        <v>19</v>
      </c>
    </row>
    <row r="4144" spans="1:24" x14ac:dyDescent="0.2">
      <c r="A4144">
        <v>44078</v>
      </c>
      <c r="B4144" t="s">
        <v>1732</v>
      </c>
      <c r="C4144" t="s">
        <v>1730</v>
      </c>
      <c r="D4144">
        <v>2019</v>
      </c>
      <c r="E4144" t="str">
        <f t="shared" si="64"/>
        <v>440782019</v>
      </c>
      <c r="F4144">
        <v>37170</v>
      </c>
      <c r="G4144" t="str">
        <f>VLOOKUP($A4144,CATMUN!$B$2:$C$1123,2,0)</f>
        <v>Bajo</v>
      </c>
      <c r="H4144" t="str">
        <f>VLOOKUP($A4144,CATMUN!$B$2:$D$1123,3,0)</f>
        <v>Municipios rurales</v>
      </c>
      <c r="I4144">
        <f>VLOOKUP($A4144,CATMUN!$B$2:$G$1123,4,0)</f>
        <v>0</v>
      </c>
      <c r="J4144">
        <f>VLOOKUP($A4144,CATMUN!$B$2:$G$1123,6,0)</f>
        <v>15</v>
      </c>
      <c r="K4144" s="69">
        <v>354</v>
      </c>
      <c r="L4144" s="69">
        <v>480.82776364446357</v>
      </c>
      <c r="M4144" s="271"/>
      <c r="N4144" s="69">
        <v>20.326874479829083</v>
      </c>
      <c r="Q4144">
        <v>0</v>
      </c>
      <c r="S4144" s="69">
        <v>150</v>
      </c>
      <c r="T4144">
        <v>0</v>
      </c>
      <c r="V4144" s="51">
        <v>5</v>
      </c>
      <c r="W4144" s="51">
        <v>137</v>
      </c>
      <c r="X4144" s="51">
        <v>23</v>
      </c>
    </row>
    <row r="4145" spans="1:24" x14ac:dyDescent="0.2">
      <c r="A4145">
        <v>44090</v>
      </c>
      <c r="B4145" t="s">
        <v>1733</v>
      </c>
      <c r="C4145" t="s">
        <v>1730</v>
      </c>
      <c r="D4145">
        <v>2019</v>
      </c>
      <c r="E4145" t="str">
        <f t="shared" si="64"/>
        <v>440902019</v>
      </c>
      <c r="F4145">
        <v>40051</v>
      </c>
      <c r="G4145" t="str">
        <f>VLOOKUP($A4145,CATMUN!$B$2:$C$1123,2,0)</f>
        <v>Bajo</v>
      </c>
      <c r="H4145" t="str">
        <f>VLOOKUP($A4145,CATMUN!$B$2:$D$1123,3,0)</f>
        <v>Municipios rurales</v>
      </c>
      <c r="I4145">
        <f>VLOOKUP($A4145,CATMUN!$B$2:$G$1123,4,0)</f>
        <v>0</v>
      </c>
      <c r="J4145">
        <f>VLOOKUP($A4145,CATMUN!$B$2:$G$1123,6,0)</f>
        <v>15</v>
      </c>
      <c r="K4145" s="69">
        <v>1147.8599999999999</v>
      </c>
      <c r="L4145" s="69">
        <v>480.82776364446357</v>
      </c>
      <c r="M4145" s="271">
        <v>42.576999999999998</v>
      </c>
      <c r="N4145" s="69">
        <v>20.326874479829083</v>
      </c>
      <c r="Q4145">
        <v>0</v>
      </c>
      <c r="S4145" s="69">
        <v>150</v>
      </c>
      <c r="T4145">
        <v>0</v>
      </c>
      <c r="V4145" s="51">
        <v>1</v>
      </c>
      <c r="W4145" s="51">
        <v>40</v>
      </c>
      <c r="X4145" s="51">
        <v>19</v>
      </c>
    </row>
    <row r="4146" spans="1:24" x14ac:dyDescent="0.2">
      <c r="A4146">
        <v>44110</v>
      </c>
      <c r="B4146" t="s">
        <v>1735</v>
      </c>
      <c r="C4146" t="s">
        <v>1730</v>
      </c>
      <c r="D4146">
        <v>2019</v>
      </c>
      <c r="E4146" t="str">
        <f t="shared" si="64"/>
        <v>441102019</v>
      </c>
      <c r="F4146">
        <v>7574</v>
      </c>
      <c r="G4146" t="str">
        <f>VLOOKUP($A4146,CATMUN!$B$2:$C$1123,2,0)</f>
        <v>Bajo</v>
      </c>
      <c r="H4146" t="str">
        <f>VLOOKUP($A4146,CATMUN!$B$2:$D$1123,3,0)</f>
        <v>Municipios rurales</v>
      </c>
      <c r="I4146">
        <f>VLOOKUP($A4146,CATMUN!$B$2:$G$1123,4,0)</f>
        <v>0</v>
      </c>
      <c r="J4146">
        <f>VLOOKUP($A4146,CATMUN!$B$2:$G$1123,6,0)</f>
        <v>15</v>
      </c>
      <c r="K4146" s="69">
        <v>54</v>
      </c>
      <c r="L4146" s="69">
        <v>480.82776364446357</v>
      </c>
      <c r="M4146" s="271">
        <v>2</v>
      </c>
      <c r="N4146" s="69">
        <v>20.326874479829083</v>
      </c>
      <c r="O4146" s="69">
        <v>1E-3</v>
      </c>
      <c r="Q4146">
        <v>0</v>
      </c>
      <c r="S4146" s="69">
        <v>150</v>
      </c>
      <c r="T4146">
        <v>0</v>
      </c>
      <c r="V4146" s="51">
        <v>5</v>
      </c>
      <c r="W4146" s="51">
        <v>5</v>
      </c>
      <c r="X4146" s="51">
        <v>23</v>
      </c>
    </row>
    <row r="4147" spans="1:24" x14ac:dyDescent="0.2">
      <c r="A4147">
        <v>44420</v>
      </c>
      <c r="B4147" t="s">
        <v>1738</v>
      </c>
      <c r="C4147" t="s">
        <v>1730</v>
      </c>
      <c r="D4147">
        <v>2019</v>
      </c>
      <c r="E4147" t="str">
        <f t="shared" si="64"/>
        <v>444202019</v>
      </c>
      <c r="F4147">
        <v>3686</v>
      </c>
      <c r="G4147" t="str">
        <f>VLOOKUP($A4147,CATMUN!$B$2:$C$1123,2,0)</f>
        <v>Bajo</v>
      </c>
      <c r="H4147" t="str">
        <f>VLOOKUP($A4147,CATMUN!$B$2:$D$1123,3,0)</f>
        <v>Municipios rurales</v>
      </c>
      <c r="I4147">
        <f>VLOOKUP($A4147,CATMUN!$B$2:$G$1123,4,0)</f>
        <v>0</v>
      </c>
      <c r="J4147">
        <f>VLOOKUP($A4147,CATMUN!$B$2:$G$1123,6,0)</f>
        <v>15</v>
      </c>
      <c r="K4147" s="69">
        <v>58</v>
      </c>
      <c r="L4147" s="69">
        <v>480.82776364446357</v>
      </c>
      <c r="M4147" s="271">
        <v>1</v>
      </c>
      <c r="N4147" s="69">
        <v>20.326874479829083</v>
      </c>
      <c r="O4147" s="69">
        <v>1E-3</v>
      </c>
      <c r="Q4147">
        <v>0</v>
      </c>
      <c r="S4147" s="69">
        <v>150</v>
      </c>
      <c r="T4147">
        <v>0</v>
      </c>
      <c r="V4147" s="51">
        <v>0</v>
      </c>
      <c r="W4147" s="51">
        <v>0</v>
      </c>
      <c r="X4147" s="51">
        <v>100</v>
      </c>
    </row>
    <row r="4148" spans="1:24" x14ac:dyDescent="0.2">
      <c r="A4148">
        <v>44650</v>
      </c>
      <c r="B4148" t="s">
        <v>1741</v>
      </c>
      <c r="C4148" t="s">
        <v>1730</v>
      </c>
      <c r="D4148">
        <v>2019</v>
      </c>
      <c r="E4148" t="str">
        <f t="shared" si="64"/>
        <v>446502019</v>
      </c>
      <c r="F4148">
        <v>48387</v>
      </c>
      <c r="G4148" t="str">
        <f>VLOOKUP($A4148,CATMUN!$B$2:$C$1123,2,0)</f>
        <v>Bajo</v>
      </c>
      <c r="H4148" t="str">
        <f>VLOOKUP($A4148,CATMUN!$B$2:$D$1123,3,0)</f>
        <v>Municipios rurales</v>
      </c>
      <c r="I4148">
        <f>VLOOKUP($A4148,CATMUN!$B$2:$G$1123,4,0)</f>
        <v>0</v>
      </c>
      <c r="J4148">
        <f>VLOOKUP($A4148,CATMUN!$B$2:$G$1123,6,0)</f>
        <v>15</v>
      </c>
      <c r="K4148" s="69">
        <v>857</v>
      </c>
      <c r="L4148" s="69">
        <v>480.82776364446357</v>
      </c>
      <c r="M4148" s="271">
        <v>5.680644</v>
      </c>
      <c r="N4148" s="69">
        <v>20.326874479829083</v>
      </c>
      <c r="Q4148">
        <v>0</v>
      </c>
      <c r="S4148" s="69">
        <v>150</v>
      </c>
      <c r="T4148">
        <v>0</v>
      </c>
      <c r="V4148" s="51">
        <v>1</v>
      </c>
      <c r="W4148" s="51">
        <v>9</v>
      </c>
      <c r="X4148" s="51">
        <v>19</v>
      </c>
    </row>
    <row r="4149" spans="1:24" x14ac:dyDescent="0.2">
      <c r="A4149">
        <v>44847</v>
      </c>
      <c r="B4149" t="s">
        <v>1742</v>
      </c>
      <c r="C4149" t="s">
        <v>1730</v>
      </c>
      <c r="D4149">
        <v>2019</v>
      </c>
      <c r="E4149" t="str">
        <f t="shared" si="64"/>
        <v>448472019</v>
      </c>
      <c r="F4149">
        <v>177815</v>
      </c>
      <c r="G4149" t="str">
        <f>VLOOKUP($A4149,CATMUN!$B$2:$C$1123,2,0)</f>
        <v>Medio</v>
      </c>
      <c r="H4149" t="str">
        <f>VLOOKUP($A4149,CATMUN!$B$2:$D$1123,3,0)</f>
        <v>Municipios rurales</v>
      </c>
      <c r="I4149">
        <f>VLOOKUP($A4149,CATMUN!$B$2:$G$1123,4,0)</f>
        <v>0</v>
      </c>
      <c r="J4149">
        <f>VLOOKUP($A4149,CATMUN!$B$2:$G$1123,6,0)</f>
        <v>15</v>
      </c>
      <c r="K4149" s="69">
        <v>8417.799629000001</v>
      </c>
      <c r="L4149" s="69">
        <v>480.82776364446357</v>
      </c>
      <c r="M4149" s="271"/>
      <c r="N4149" s="69">
        <v>20.326874479829083</v>
      </c>
      <c r="Q4149">
        <v>0</v>
      </c>
      <c r="S4149" s="69">
        <v>150</v>
      </c>
      <c r="T4149">
        <v>0</v>
      </c>
      <c r="V4149" s="51">
        <v>5</v>
      </c>
      <c r="W4149" s="51">
        <v>158</v>
      </c>
      <c r="X4149" s="51">
        <v>23</v>
      </c>
    </row>
    <row r="4150" spans="1:24" x14ac:dyDescent="0.2">
      <c r="A4150">
        <v>47030</v>
      </c>
      <c r="B4150" t="s">
        <v>1746</v>
      </c>
      <c r="C4150" t="s">
        <v>1744</v>
      </c>
      <c r="D4150">
        <v>2019</v>
      </c>
      <c r="E4150" t="str">
        <f t="shared" si="64"/>
        <v>470302019</v>
      </c>
      <c r="F4150">
        <v>16194</v>
      </c>
      <c r="G4150" t="str">
        <f>VLOOKUP($A4150,CATMUN!$B$2:$C$1123,2,0)</f>
        <v>Bajo</v>
      </c>
      <c r="H4150" t="str">
        <f>VLOOKUP($A4150,CATMUN!$B$2:$D$1123,3,0)</f>
        <v>Municipios rurales</v>
      </c>
      <c r="I4150">
        <f>VLOOKUP($A4150,CATMUN!$B$2:$G$1123,4,0)</f>
        <v>0</v>
      </c>
      <c r="J4150">
        <f>VLOOKUP($A4150,CATMUN!$B$2:$G$1123,6,0)</f>
        <v>15</v>
      </c>
      <c r="K4150" s="69">
        <v>121.56769100000001</v>
      </c>
      <c r="L4150" s="69">
        <v>480.82776364446357</v>
      </c>
      <c r="M4150" s="271"/>
      <c r="N4150" s="69">
        <v>20.326874479829083</v>
      </c>
      <c r="Q4150">
        <v>0</v>
      </c>
      <c r="S4150" s="69">
        <v>150</v>
      </c>
      <c r="T4150">
        <v>0</v>
      </c>
      <c r="V4150" s="51">
        <v>5</v>
      </c>
      <c r="W4150" s="51">
        <v>30</v>
      </c>
      <c r="X4150" s="51">
        <v>23</v>
      </c>
    </row>
    <row r="4151" spans="1:24" x14ac:dyDescent="0.2">
      <c r="A4151">
        <v>47058</v>
      </c>
      <c r="B4151" t="s">
        <v>1748</v>
      </c>
      <c r="C4151" t="s">
        <v>1744</v>
      </c>
      <c r="D4151">
        <v>2019</v>
      </c>
      <c r="E4151" t="str">
        <f t="shared" si="64"/>
        <v>470582019</v>
      </c>
      <c r="F4151">
        <v>31077</v>
      </c>
      <c r="G4151" t="str">
        <f>VLOOKUP($A4151,CATMUN!$B$2:$C$1123,2,0)</f>
        <v>Medio</v>
      </c>
      <c r="H4151" t="str">
        <f>VLOOKUP($A4151,CATMUN!$B$2:$D$1123,3,0)</f>
        <v>Municipios rurales</v>
      </c>
      <c r="I4151">
        <f>VLOOKUP($A4151,CATMUN!$B$2:$G$1123,4,0)</f>
        <v>0</v>
      </c>
      <c r="J4151">
        <f>VLOOKUP($A4151,CATMUN!$B$2:$G$1123,6,0)</f>
        <v>15</v>
      </c>
      <c r="K4151" s="69">
        <v>600</v>
      </c>
      <c r="L4151" s="69">
        <v>480.82776364446357</v>
      </c>
      <c r="M4151" s="271">
        <v>10</v>
      </c>
      <c r="N4151" s="69">
        <v>20.326874479829083</v>
      </c>
      <c r="Q4151">
        <v>0</v>
      </c>
      <c r="S4151" s="69">
        <v>150</v>
      </c>
      <c r="T4151">
        <v>0</v>
      </c>
      <c r="V4151" s="51">
        <v>5</v>
      </c>
      <c r="W4151" s="51">
        <v>41</v>
      </c>
      <c r="X4151" s="51">
        <v>23</v>
      </c>
    </row>
    <row r="4152" spans="1:24" x14ac:dyDescent="0.2">
      <c r="A4152">
        <v>47161</v>
      </c>
      <c r="B4152" t="s">
        <v>1749</v>
      </c>
      <c r="C4152" t="s">
        <v>1744</v>
      </c>
      <c r="D4152">
        <v>2019</v>
      </c>
      <c r="E4152" t="str">
        <f t="shared" si="64"/>
        <v>471612019</v>
      </c>
      <c r="F4152">
        <v>9885</v>
      </c>
      <c r="G4152" t="str">
        <f>VLOOKUP($A4152,CATMUN!$B$2:$C$1123,2,0)</f>
        <v>Bajo</v>
      </c>
      <c r="H4152" t="str">
        <f>VLOOKUP($A4152,CATMUN!$B$2:$D$1123,3,0)</f>
        <v>Municipios rurales</v>
      </c>
      <c r="I4152">
        <f>VLOOKUP($A4152,CATMUN!$B$2:$G$1123,4,0)</f>
        <v>0</v>
      </c>
      <c r="J4152">
        <f>VLOOKUP($A4152,CATMUN!$B$2:$G$1123,6,0)</f>
        <v>15</v>
      </c>
      <c r="K4152" s="69">
        <v>36</v>
      </c>
      <c r="L4152" s="69">
        <v>480.82776364446357</v>
      </c>
      <c r="M4152" s="271"/>
      <c r="N4152" s="69">
        <v>20.326874479829083</v>
      </c>
      <c r="Q4152">
        <v>0</v>
      </c>
      <c r="S4152" s="69">
        <v>150</v>
      </c>
      <c r="T4152">
        <v>0</v>
      </c>
      <c r="V4152" s="51">
        <v>5</v>
      </c>
      <c r="W4152" s="51">
        <v>4</v>
      </c>
      <c r="X4152" s="51">
        <v>23</v>
      </c>
    </row>
    <row r="4153" spans="1:24" x14ac:dyDescent="0.2">
      <c r="A4153">
        <v>47170</v>
      </c>
      <c r="B4153" t="s">
        <v>1750</v>
      </c>
      <c r="C4153" t="s">
        <v>1744</v>
      </c>
      <c r="D4153">
        <v>2019</v>
      </c>
      <c r="E4153" t="str">
        <f t="shared" si="64"/>
        <v>471702019</v>
      </c>
      <c r="F4153">
        <v>22715</v>
      </c>
      <c r="G4153" t="str">
        <f>VLOOKUP($A4153,CATMUN!$B$2:$C$1123,2,0)</f>
        <v>Bajo</v>
      </c>
      <c r="H4153" t="str">
        <f>VLOOKUP($A4153,CATMUN!$B$2:$D$1123,3,0)</f>
        <v>Municipios rurales</v>
      </c>
      <c r="I4153">
        <f>VLOOKUP($A4153,CATMUN!$B$2:$G$1123,4,0)</f>
        <v>0</v>
      </c>
      <c r="J4153">
        <f>VLOOKUP($A4153,CATMUN!$B$2:$G$1123,6,0)</f>
        <v>15</v>
      </c>
      <c r="K4153" s="69">
        <v>170</v>
      </c>
      <c r="L4153" s="69">
        <v>480.82776364446357</v>
      </c>
      <c r="M4153" s="271">
        <v>1</v>
      </c>
      <c r="N4153" s="69">
        <v>20.326874479829083</v>
      </c>
      <c r="Q4153">
        <v>0</v>
      </c>
      <c r="S4153" s="69">
        <v>150</v>
      </c>
      <c r="T4153">
        <v>0</v>
      </c>
      <c r="V4153" s="51">
        <v>1</v>
      </c>
      <c r="W4153" s="51">
        <v>0</v>
      </c>
      <c r="X4153" s="51">
        <v>19</v>
      </c>
    </row>
    <row r="4154" spans="1:24" x14ac:dyDescent="0.2">
      <c r="A4154">
        <v>47258</v>
      </c>
      <c r="B4154" t="s">
        <v>1754</v>
      </c>
      <c r="C4154" t="s">
        <v>1744</v>
      </c>
      <c r="D4154">
        <v>2019</v>
      </c>
      <c r="E4154" t="str">
        <f t="shared" si="64"/>
        <v>472582019</v>
      </c>
      <c r="F4154">
        <v>23400</v>
      </c>
      <c r="G4154" t="str">
        <f>VLOOKUP($A4154,CATMUN!$B$2:$C$1123,2,0)</f>
        <v>Bajo</v>
      </c>
      <c r="H4154" t="str">
        <f>VLOOKUP($A4154,CATMUN!$B$2:$D$1123,3,0)</f>
        <v>Municipios rurales</v>
      </c>
      <c r="I4154">
        <f>VLOOKUP($A4154,CATMUN!$B$2:$G$1123,4,0)</f>
        <v>0</v>
      </c>
      <c r="J4154">
        <f>VLOOKUP($A4154,CATMUN!$B$2:$G$1123,6,0)</f>
        <v>15</v>
      </c>
      <c r="K4154" s="69">
        <v>100</v>
      </c>
      <c r="L4154" s="69">
        <v>480.82776364446357</v>
      </c>
      <c r="M4154" s="271"/>
      <c r="N4154" s="69">
        <v>20.326874479829083</v>
      </c>
      <c r="Q4154">
        <v>0</v>
      </c>
      <c r="S4154" s="69">
        <v>150</v>
      </c>
      <c r="T4154">
        <v>0</v>
      </c>
      <c r="V4154" s="51">
        <v>5</v>
      </c>
      <c r="W4154" s="51" t="e">
        <v>#N/A</v>
      </c>
      <c r="X4154" s="51" t="e">
        <v>#N/A</v>
      </c>
    </row>
    <row r="4155" spans="1:24" x14ac:dyDescent="0.2">
      <c r="A4155">
        <v>47318</v>
      </c>
      <c r="B4155" t="s">
        <v>1757</v>
      </c>
      <c r="C4155" t="s">
        <v>1744</v>
      </c>
      <c r="D4155">
        <v>2019</v>
      </c>
      <c r="E4155" t="str">
        <f t="shared" si="64"/>
        <v>473182019</v>
      </c>
      <c r="F4155">
        <v>27345</v>
      </c>
      <c r="G4155" t="str">
        <f>VLOOKUP($A4155,CATMUN!$B$2:$C$1123,2,0)</f>
        <v>Medio</v>
      </c>
      <c r="H4155" t="str">
        <f>VLOOKUP($A4155,CATMUN!$B$2:$D$1123,3,0)</f>
        <v>Municipios rurales</v>
      </c>
      <c r="I4155">
        <f>VLOOKUP($A4155,CATMUN!$B$2:$G$1123,4,0)</f>
        <v>0</v>
      </c>
      <c r="J4155">
        <f>VLOOKUP($A4155,CATMUN!$B$2:$G$1123,6,0)</f>
        <v>15</v>
      </c>
      <c r="K4155" s="69">
        <v>66.3</v>
      </c>
      <c r="L4155" s="69">
        <v>480.82776364446357</v>
      </c>
      <c r="M4155" s="271">
        <v>5</v>
      </c>
      <c r="N4155" s="69">
        <v>20.326874479829083</v>
      </c>
      <c r="Q4155">
        <v>0</v>
      </c>
      <c r="S4155" s="69">
        <v>150</v>
      </c>
      <c r="T4155">
        <v>0</v>
      </c>
      <c r="V4155" s="51">
        <v>5</v>
      </c>
      <c r="W4155" s="51">
        <v>16</v>
      </c>
      <c r="X4155" s="51">
        <v>23</v>
      </c>
    </row>
    <row r="4156" spans="1:24" x14ac:dyDescent="0.2">
      <c r="A4156">
        <v>47541</v>
      </c>
      <c r="B4156" t="s">
        <v>1759</v>
      </c>
      <c r="C4156" t="s">
        <v>1744</v>
      </c>
      <c r="D4156">
        <v>2019</v>
      </c>
      <c r="E4156" t="str">
        <f t="shared" si="64"/>
        <v>475412019</v>
      </c>
      <c r="F4156">
        <v>9225</v>
      </c>
      <c r="G4156" t="str">
        <f>VLOOKUP($A4156,CATMUN!$B$2:$C$1123,2,0)</f>
        <v>Bajo</v>
      </c>
      <c r="H4156" t="str">
        <f>VLOOKUP($A4156,CATMUN!$B$2:$D$1123,3,0)</f>
        <v>Municipios rurales</v>
      </c>
      <c r="I4156">
        <f>VLOOKUP($A4156,CATMUN!$B$2:$G$1123,4,0)</f>
        <v>0</v>
      </c>
      <c r="J4156">
        <f>VLOOKUP($A4156,CATMUN!$B$2:$G$1123,6,0)</f>
        <v>15</v>
      </c>
      <c r="K4156" s="69">
        <v>3.9</v>
      </c>
      <c r="L4156" s="69">
        <v>480.82776364446357</v>
      </c>
      <c r="M4156" s="271"/>
      <c r="N4156" s="69">
        <v>20.326874479829083</v>
      </c>
      <c r="Q4156">
        <v>0</v>
      </c>
      <c r="S4156" s="69">
        <v>150</v>
      </c>
      <c r="T4156">
        <v>0</v>
      </c>
      <c r="V4156" s="51">
        <v>5</v>
      </c>
      <c r="W4156" s="51">
        <v>0</v>
      </c>
      <c r="X4156" s="51">
        <v>23</v>
      </c>
    </row>
    <row r="4157" spans="1:24" x14ac:dyDescent="0.2">
      <c r="A4157">
        <v>47545</v>
      </c>
      <c r="B4157" t="s">
        <v>1760</v>
      </c>
      <c r="C4157" t="s">
        <v>1744</v>
      </c>
      <c r="D4157">
        <v>2019</v>
      </c>
      <c r="E4157" t="str">
        <f t="shared" si="64"/>
        <v>475452019</v>
      </c>
      <c r="F4157">
        <v>12548</v>
      </c>
      <c r="G4157" t="str">
        <f>VLOOKUP($A4157,CATMUN!$B$2:$C$1123,2,0)</f>
        <v>Bajo</v>
      </c>
      <c r="H4157" t="str">
        <f>VLOOKUP($A4157,CATMUN!$B$2:$D$1123,3,0)</f>
        <v>Municipios rurales</v>
      </c>
      <c r="I4157">
        <f>VLOOKUP($A4157,CATMUN!$B$2:$G$1123,4,0)</f>
        <v>0</v>
      </c>
      <c r="J4157">
        <f>VLOOKUP($A4157,CATMUN!$B$2:$G$1123,6,0)</f>
        <v>15</v>
      </c>
      <c r="K4157" s="69">
        <v>240</v>
      </c>
      <c r="L4157" s="69">
        <v>480.82776364446357</v>
      </c>
      <c r="M4157" s="271">
        <v>2</v>
      </c>
      <c r="N4157" s="69">
        <v>20.326874479829083</v>
      </c>
      <c r="Q4157">
        <v>0</v>
      </c>
      <c r="S4157" s="69">
        <v>150</v>
      </c>
      <c r="T4157">
        <v>0</v>
      </c>
      <c r="V4157" s="51">
        <v>5</v>
      </c>
      <c r="W4157" s="51">
        <v>0</v>
      </c>
      <c r="X4157" s="51">
        <v>23</v>
      </c>
    </row>
    <row r="4158" spans="1:24" x14ac:dyDescent="0.2">
      <c r="A4158">
        <v>47551</v>
      </c>
      <c r="B4158" t="s">
        <v>1761</v>
      </c>
      <c r="C4158" t="s">
        <v>1744</v>
      </c>
      <c r="D4158">
        <v>2019</v>
      </c>
      <c r="E4158" t="str">
        <f t="shared" si="64"/>
        <v>475512019</v>
      </c>
      <c r="F4158">
        <v>38203</v>
      </c>
      <c r="G4158" t="str">
        <f>VLOOKUP($A4158,CATMUN!$B$2:$C$1123,2,0)</f>
        <v>Bajo</v>
      </c>
      <c r="H4158" t="str">
        <f>VLOOKUP($A4158,CATMUN!$B$2:$D$1123,3,0)</f>
        <v>Municipios rurales</v>
      </c>
      <c r="I4158">
        <f>VLOOKUP($A4158,CATMUN!$B$2:$G$1123,4,0)</f>
        <v>0</v>
      </c>
      <c r="J4158">
        <f>VLOOKUP($A4158,CATMUN!$B$2:$G$1123,6,0)</f>
        <v>15</v>
      </c>
      <c r="K4158" s="69">
        <v>1150</v>
      </c>
      <c r="L4158" s="69">
        <v>480.82776364446357</v>
      </c>
      <c r="M4158" s="271">
        <v>45</v>
      </c>
      <c r="N4158" s="69">
        <v>20.326874479829083</v>
      </c>
      <c r="Q4158">
        <v>0</v>
      </c>
      <c r="S4158" s="69">
        <v>150</v>
      </c>
      <c r="T4158">
        <v>0</v>
      </c>
      <c r="V4158" s="51">
        <v>1</v>
      </c>
      <c r="W4158" s="51">
        <v>53</v>
      </c>
      <c r="X4158" s="51">
        <v>19</v>
      </c>
    </row>
    <row r="4159" spans="1:24" x14ac:dyDescent="0.2">
      <c r="A4159">
        <v>47570</v>
      </c>
      <c r="B4159" t="s">
        <v>1763</v>
      </c>
      <c r="C4159" t="s">
        <v>1744</v>
      </c>
      <c r="D4159">
        <v>2019</v>
      </c>
      <c r="E4159" t="str">
        <f t="shared" si="64"/>
        <v>475702019</v>
      </c>
      <c r="F4159">
        <v>31151</v>
      </c>
      <c r="G4159" t="str">
        <f>VLOOKUP($A4159,CATMUN!$B$2:$C$1123,2,0)</f>
        <v>Bajo</v>
      </c>
      <c r="H4159" t="str">
        <f>VLOOKUP($A4159,CATMUN!$B$2:$D$1123,3,0)</f>
        <v>Municipios rurales</v>
      </c>
      <c r="I4159">
        <f>VLOOKUP($A4159,CATMUN!$B$2:$G$1123,4,0)</f>
        <v>0</v>
      </c>
      <c r="J4159">
        <f>VLOOKUP($A4159,CATMUN!$B$2:$G$1123,6,0)</f>
        <v>15</v>
      </c>
      <c r="K4159" s="69">
        <v>22.307445000000001</v>
      </c>
      <c r="L4159" s="69">
        <v>480.82776364446357</v>
      </c>
      <c r="M4159" s="271"/>
      <c r="N4159" s="69">
        <v>20.326874479829083</v>
      </c>
      <c r="Q4159">
        <v>0</v>
      </c>
      <c r="S4159" s="69">
        <v>150</v>
      </c>
      <c r="T4159">
        <v>0</v>
      </c>
      <c r="V4159" s="51">
        <v>5</v>
      </c>
      <c r="W4159" s="51">
        <v>16</v>
      </c>
      <c r="X4159" s="51">
        <v>23</v>
      </c>
    </row>
    <row r="4160" spans="1:24" x14ac:dyDescent="0.2">
      <c r="A4160">
        <v>47605</v>
      </c>
      <c r="B4160" t="s">
        <v>1764</v>
      </c>
      <c r="C4160" t="s">
        <v>1744</v>
      </c>
      <c r="D4160">
        <v>2019</v>
      </c>
      <c r="E4160" t="str">
        <f t="shared" si="64"/>
        <v>476052019</v>
      </c>
      <c r="F4160">
        <v>11702</v>
      </c>
      <c r="G4160" t="str">
        <f>VLOOKUP($A4160,CATMUN!$B$2:$C$1123,2,0)</f>
        <v>Bajo</v>
      </c>
      <c r="H4160" t="str">
        <f>VLOOKUP($A4160,CATMUN!$B$2:$D$1123,3,0)</f>
        <v>Municipios rurales</v>
      </c>
      <c r="I4160">
        <f>VLOOKUP($A4160,CATMUN!$B$2:$G$1123,4,0)</f>
        <v>0</v>
      </c>
      <c r="J4160">
        <f>VLOOKUP($A4160,CATMUN!$B$2:$G$1123,6,0)</f>
        <v>15</v>
      </c>
      <c r="K4160" s="69">
        <v>285.73727500000001</v>
      </c>
      <c r="L4160" s="69">
        <v>480.82776364446357</v>
      </c>
      <c r="M4160" s="271">
        <v>2</v>
      </c>
      <c r="N4160" s="69">
        <v>20.326874479829083</v>
      </c>
      <c r="Q4160">
        <v>0</v>
      </c>
      <c r="S4160" s="69">
        <v>150</v>
      </c>
      <c r="T4160">
        <v>0</v>
      </c>
      <c r="V4160" s="51">
        <v>5</v>
      </c>
      <c r="W4160" s="51">
        <v>0</v>
      </c>
      <c r="X4160" s="51">
        <v>23</v>
      </c>
    </row>
    <row r="4161" spans="1:24" x14ac:dyDescent="0.2">
      <c r="A4161">
        <v>47660</v>
      </c>
      <c r="B4161" t="s">
        <v>1765</v>
      </c>
      <c r="C4161" t="s">
        <v>1744</v>
      </c>
      <c r="D4161">
        <v>2019</v>
      </c>
      <c r="E4161" t="str">
        <f t="shared" si="64"/>
        <v>476602019</v>
      </c>
      <c r="F4161">
        <v>16247</v>
      </c>
      <c r="G4161" t="str">
        <f>VLOOKUP($A4161,CATMUN!$B$2:$C$1123,2,0)</f>
        <v>Medio</v>
      </c>
      <c r="H4161" t="str">
        <f>VLOOKUP($A4161,CATMUN!$B$2:$D$1123,3,0)</f>
        <v>Municipios rurales</v>
      </c>
      <c r="I4161">
        <f>VLOOKUP($A4161,CATMUN!$B$2:$G$1123,4,0)</f>
        <v>0</v>
      </c>
      <c r="J4161">
        <f>VLOOKUP($A4161,CATMUN!$B$2:$G$1123,6,0)</f>
        <v>15</v>
      </c>
      <c r="K4161" s="69">
        <v>305</v>
      </c>
      <c r="L4161" s="69">
        <v>480.82776364446357</v>
      </c>
      <c r="M4161" s="271"/>
      <c r="N4161" s="69">
        <v>20.326874479829083</v>
      </c>
      <c r="Q4161">
        <v>0</v>
      </c>
      <c r="S4161" s="69">
        <v>150</v>
      </c>
      <c r="T4161">
        <v>0</v>
      </c>
      <c r="V4161" s="51">
        <v>0</v>
      </c>
      <c r="W4161" s="51">
        <v>7</v>
      </c>
      <c r="X4161" s="51">
        <v>100</v>
      </c>
    </row>
    <row r="4162" spans="1:24" x14ac:dyDescent="0.2">
      <c r="A4162">
        <v>47675</v>
      </c>
      <c r="B4162" t="s">
        <v>1432</v>
      </c>
      <c r="C4162" t="s">
        <v>1744</v>
      </c>
      <c r="D4162">
        <v>2019</v>
      </c>
      <c r="E4162" t="str">
        <f t="shared" ref="E4162:E4225" si="65">A4162&amp;D4162</f>
        <v>476752019</v>
      </c>
      <c r="F4162">
        <v>11043</v>
      </c>
      <c r="G4162" t="str">
        <f>VLOOKUP($A4162,CATMUN!$B$2:$C$1123,2,0)</f>
        <v>Medio</v>
      </c>
      <c r="H4162" t="str">
        <f>VLOOKUP($A4162,CATMUN!$B$2:$D$1123,3,0)</f>
        <v>Municipios rurales</v>
      </c>
      <c r="I4162">
        <f>VLOOKUP($A4162,CATMUN!$B$2:$G$1123,4,0)</f>
        <v>0</v>
      </c>
      <c r="J4162">
        <f>VLOOKUP($A4162,CATMUN!$B$2:$G$1123,6,0)</f>
        <v>15</v>
      </c>
      <c r="K4162" s="69">
        <v>142.61462</v>
      </c>
      <c r="L4162" s="69">
        <v>480.82776364446357</v>
      </c>
      <c r="M4162" s="271"/>
      <c r="N4162" s="69">
        <v>20.326874479829083</v>
      </c>
      <c r="Q4162">
        <v>0</v>
      </c>
      <c r="S4162" s="69">
        <v>150</v>
      </c>
      <c r="T4162">
        <v>0</v>
      </c>
      <c r="V4162" s="51">
        <v>5</v>
      </c>
      <c r="W4162" s="51">
        <v>4</v>
      </c>
      <c r="X4162" s="51">
        <v>23</v>
      </c>
    </row>
    <row r="4163" spans="1:24" x14ac:dyDescent="0.2">
      <c r="A4163">
        <v>47692</v>
      </c>
      <c r="B4163" t="s">
        <v>1766</v>
      </c>
      <c r="C4163" t="s">
        <v>1744</v>
      </c>
      <c r="D4163">
        <v>2019</v>
      </c>
      <c r="E4163" t="str">
        <f t="shared" si="65"/>
        <v>476922019</v>
      </c>
      <c r="F4163">
        <v>20171</v>
      </c>
      <c r="G4163" t="str">
        <f>VLOOKUP($A4163,CATMUN!$B$2:$C$1123,2,0)</f>
        <v>Medio</v>
      </c>
      <c r="H4163" t="str">
        <f>VLOOKUP($A4163,CATMUN!$B$2:$D$1123,3,0)</f>
        <v>Municipios rurales</v>
      </c>
      <c r="I4163">
        <f>VLOOKUP($A4163,CATMUN!$B$2:$G$1123,4,0)</f>
        <v>0</v>
      </c>
      <c r="J4163">
        <f>VLOOKUP($A4163,CATMUN!$B$2:$G$1123,6,0)</f>
        <v>15</v>
      </c>
      <c r="K4163" s="69">
        <v>93</v>
      </c>
      <c r="L4163" s="69">
        <v>480.82776364446357</v>
      </c>
      <c r="M4163" s="271">
        <v>3</v>
      </c>
      <c r="N4163" s="69">
        <v>20.326874479829083</v>
      </c>
      <c r="Q4163">
        <v>0</v>
      </c>
      <c r="S4163" s="69">
        <v>150</v>
      </c>
      <c r="T4163">
        <v>0</v>
      </c>
      <c r="V4163" s="51">
        <v>5</v>
      </c>
      <c r="W4163" s="51">
        <v>15</v>
      </c>
      <c r="X4163" s="51">
        <v>23</v>
      </c>
    </row>
    <row r="4164" spans="1:24" x14ac:dyDescent="0.2">
      <c r="A4164">
        <v>47703</v>
      </c>
      <c r="B4164" t="s">
        <v>1767</v>
      </c>
      <c r="C4164" t="s">
        <v>1744</v>
      </c>
      <c r="D4164">
        <v>2019</v>
      </c>
      <c r="E4164" t="str">
        <f t="shared" si="65"/>
        <v>477032019</v>
      </c>
      <c r="F4164">
        <v>12104</v>
      </c>
      <c r="G4164" t="str">
        <f>VLOOKUP($A4164,CATMUN!$B$2:$C$1123,2,0)</f>
        <v>Medio</v>
      </c>
      <c r="H4164" t="str">
        <f>VLOOKUP($A4164,CATMUN!$B$2:$D$1123,3,0)</f>
        <v>Municipios rurales</v>
      </c>
      <c r="I4164">
        <f>VLOOKUP($A4164,CATMUN!$B$2:$G$1123,4,0)</f>
        <v>0</v>
      </c>
      <c r="J4164">
        <f>VLOOKUP($A4164,CATMUN!$B$2:$G$1123,6,0)</f>
        <v>15</v>
      </c>
      <c r="K4164" s="69">
        <v>124.6164</v>
      </c>
      <c r="L4164" s="69">
        <v>480.82776364446357</v>
      </c>
      <c r="M4164" s="271"/>
      <c r="N4164" s="69">
        <v>20.326874479829083</v>
      </c>
      <c r="Q4164">
        <v>0</v>
      </c>
      <c r="S4164" s="69">
        <v>150</v>
      </c>
      <c r="T4164">
        <v>0</v>
      </c>
      <c r="V4164" s="51">
        <v>5</v>
      </c>
      <c r="W4164" s="51">
        <v>1</v>
      </c>
      <c r="X4164" s="51">
        <v>23</v>
      </c>
    </row>
    <row r="4165" spans="1:24" x14ac:dyDescent="0.2">
      <c r="A4165">
        <v>47707</v>
      </c>
      <c r="B4165" t="s">
        <v>1768</v>
      </c>
      <c r="C4165" t="s">
        <v>1744</v>
      </c>
      <c r="D4165">
        <v>2019</v>
      </c>
      <c r="E4165" t="str">
        <f t="shared" si="65"/>
        <v>477072019</v>
      </c>
      <c r="F4165">
        <v>25750</v>
      </c>
      <c r="G4165" t="str">
        <f>VLOOKUP($A4165,CATMUN!$B$2:$C$1123,2,0)</f>
        <v>Bajo</v>
      </c>
      <c r="H4165" t="str">
        <f>VLOOKUP($A4165,CATMUN!$B$2:$D$1123,3,0)</f>
        <v>Municipios rurales</v>
      </c>
      <c r="I4165">
        <f>VLOOKUP($A4165,CATMUN!$B$2:$G$1123,4,0)</f>
        <v>0</v>
      </c>
      <c r="J4165">
        <f>VLOOKUP($A4165,CATMUN!$B$2:$G$1123,6,0)</f>
        <v>15</v>
      </c>
      <c r="K4165" s="69">
        <v>285.557322</v>
      </c>
      <c r="L4165" s="69">
        <v>480.82776364446357</v>
      </c>
      <c r="M4165" s="271"/>
      <c r="N4165" s="69">
        <v>20.326874479829083</v>
      </c>
      <c r="Q4165">
        <v>0</v>
      </c>
      <c r="S4165" s="69">
        <v>150</v>
      </c>
      <c r="T4165">
        <v>0</v>
      </c>
      <c r="V4165" s="51">
        <v>5</v>
      </c>
      <c r="W4165" s="51">
        <v>16</v>
      </c>
      <c r="X4165" s="51">
        <v>23</v>
      </c>
    </row>
    <row r="4166" spans="1:24" x14ac:dyDescent="0.2">
      <c r="A4166">
        <v>47720</v>
      </c>
      <c r="B4166" t="s">
        <v>1769</v>
      </c>
      <c r="C4166" t="s">
        <v>1744</v>
      </c>
      <c r="D4166">
        <v>2019</v>
      </c>
      <c r="E4166" t="str">
        <f t="shared" si="65"/>
        <v>477202019</v>
      </c>
      <c r="F4166">
        <v>10977</v>
      </c>
      <c r="G4166" t="str">
        <f>VLOOKUP($A4166,CATMUN!$B$2:$C$1123,2,0)</f>
        <v>Bajo</v>
      </c>
      <c r="H4166" t="str">
        <f>VLOOKUP($A4166,CATMUN!$B$2:$D$1123,3,0)</f>
        <v>Municipios rurales</v>
      </c>
      <c r="I4166">
        <f>VLOOKUP($A4166,CATMUN!$B$2:$G$1123,4,0)</f>
        <v>0</v>
      </c>
      <c r="J4166">
        <f>VLOOKUP($A4166,CATMUN!$B$2:$G$1123,6,0)</f>
        <v>15</v>
      </c>
      <c r="K4166" s="69">
        <v>368.20499999999998</v>
      </c>
      <c r="L4166" s="69">
        <v>480.82776364446357</v>
      </c>
      <c r="M4166" s="271">
        <v>1.05</v>
      </c>
      <c r="N4166" s="69">
        <v>20.326874479829083</v>
      </c>
      <c r="Q4166">
        <v>0</v>
      </c>
      <c r="S4166" s="69">
        <v>150</v>
      </c>
      <c r="T4166">
        <v>0</v>
      </c>
      <c r="V4166" s="51">
        <v>5</v>
      </c>
      <c r="W4166" s="51">
        <v>0</v>
      </c>
      <c r="X4166" s="51">
        <v>23</v>
      </c>
    </row>
    <row r="4167" spans="1:24" x14ac:dyDescent="0.2">
      <c r="A4167">
        <v>47798</v>
      </c>
      <c r="B4167" t="s">
        <v>1771</v>
      </c>
      <c r="C4167" t="s">
        <v>1744</v>
      </c>
      <c r="D4167">
        <v>2019</v>
      </c>
      <c r="E4167" t="str">
        <f t="shared" si="65"/>
        <v>477982019</v>
      </c>
      <c r="F4167">
        <v>13354</v>
      </c>
      <c r="G4167" t="str">
        <f>VLOOKUP($A4167,CATMUN!$B$2:$C$1123,2,0)</f>
        <v>Bajo</v>
      </c>
      <c r="H4167" t="str">
        <f>VLOOKUP($A4167,CATMUN!$B$2:$D$1123,3,0)</f>
        <v>Municipios rurales</v>
      </c>
      <c r="I4167">
        <f>VLOOKUP($A4167,CATMUN!$B$2:$G$1123,4,0)</f>
        <v>0</v>
      </c>
      <c r="J4167">
        <f>VLOOKUP($A4167,CATMUN!$B$2:$G$1123,6,0)</f>
        <v>15</v>
      </c>
      <c r="K4167" s="69">
        <v>76</v>
      </c>
      <c r="L4167" s="69">
        <v>480.82776364446357</v>
      </c>
      <c r="M4167" s="271">
        <v>3</v>
      </c>
      <c r="N4167" s="69">
        <v>20.326874479829083</v>
      </c>
      <c r="Q4167">
        <v>0</v>
      </c>
      <c r="S4167" s="69">
        <v>150</v>
      </c>
      <c r="T4167">
        <v>0</v>
      </c>
      <c r="V4167" s="51">
        <v>5</v>
      </c>
      <c r="W4167" s="51">
        <v>6</v>
      </c>
      <c r="X4167" s="51">
        <v>23</v>
      </c>
    </row>
    <row r="4168" spans="1:24" x14ac:dyDescent="0.2">
      <c r="A4168">
        <v>47960</v>
      </c>
      <c r="B4168" t="s">
        <v>1772</v>
      </c>
      <c r="C4168" t="s">
        <v>1744</v>
      </c>
      <c r="D4168">
        <v>2019</v>
      </c>
      <c r="E4168" t="str">
        <f t="shared" si="65"/>
        <v>479602019</v>
      </c>
      <c r="F4168">
        <v>10293</v>
      </c>
      <c r="G4168" t="str">
        <f>VLOOKUP($A4168,CATMUN!$B$2:$C$1123,2,0)</f>
        <v>Bajo</v>
      </c>
      <c r="H4168" t="str">
        <f>VLOOKUP($A4168,CATMUN!$B$2:$D$1123,3,0)</f>
        <v>Municipios rurales</v>
      </c>
      <c r="I4168">
        <f>VLOOKUP($A4168,CATMUN!$B$2:$G$1123,4,0)</f>
        <v>0</v>
      </c>
      <c r="J4168">
        <f>VLOOKUP($A4168,CATMUN!$B$2:$G$1123,6,0)</f>
        <v>15</v>
      </c>
      <c r="K4168" s="69">
        <v>25</v>
      </c>
      <c r="L4168" s="69">
        <v>480.82776364446357</v>
      </c>
      <c r="M4168" s="271"/>
      <c r="N4168" s="69">
        <v>20.326874479829083</v>
      </c>
      <c r="Q4168">
        <v>0</v>
      </c>
      <c r="S4168" s="69">
        <v>150</v>
      </c>
      <c r="T4168">
        <v>0</v>
      </c>
      <c r="V4168" s="51">
        <v>5</v>
      </c>
      <c r="W4168" s="51" t="e">
        <v>#N/A</v>
      </c>
      <c r="X4168" s="51" t="e">
        <v>#N/A</v>
      </c>
    </row>
    <row r="4169" spans="1:24" x14ac:dyDescent="0.2">
      <c r="A4169">
        <v>50110</v>
      </c>
      <c r="B4169" t="s">
        <v>1777</v>
      </c>
      <c r="C4169" t="s">
        <v>1774</v>
      </c>
      <c r="D4169">
        <v>2019</v>
      </c>
      <c r="E4169" t="str">
        <f t="shared" si="65"/>
        <v>501102019</v>
      </c>
      <c r="F4169">
        <v>6513</v>
      </c>
      <c r="G4169" t="str">
        <f>VLOOKUP($A4169,CATMUN!$B$2:$C$1123,2,0)</f>
        <v>Alto</v>
      </c>
      <c r="H4169" t="str">
        <f>VLOOKUP($A4169,CATMUN!$B$2:$D$1123,3,0)</f>
        <v>Municipios rurales</v>
      </c>
      <c r="I4169">
        <f>VLOOKUP($A4169,CATMUN!$B$2:$G$1123,4,0)</f>
        <v>0</v>
      </c>
      <c r="J4169">
        <f>VLOOKUP($A4169,CATMUN!$B$2:$G$1123,6,0)</f>
        <v>15</v>
      </c>
      <c r="K4169" s="69">
        <v>240</v>
      </c>
      <c r="L4169" s="69">
        <v>480.82776364446357</v>
      </c>
      <c r="M4169" s="271">
        <v>5</v>
      </c>
      <c r="N4169" s="69">
        <v>20.326874479829083</v>
      </c>
      <c r="Q4169">
        <v>0</v>
      </c>
      <c r="S4169" s="69">
        <v>150</v>
      </c>
      <c r="T4169">
        <v>0</v>
      </c>
      <c r="V4169" s="51">
        <v>5</v>
      </c>
      <c r="W4169" s="51">
        <v>103</v>
      </c>
      <c r="X4169" s="51">
        <v>23</v>
      </c>
    </row>
    <row r="4170" spans="1:24" x14ac:dyDescent="0.2">
      <c r="A4170">
        <v>50124</v>
      </c>
      <c r="B4170" t="s">
        <v>1778</v>
      </c>
      <c r="C4170" t="s">
        <v>1774</v>
      </c>
      <c r="D4170">
        <v>2019</v>
      </c>
      <c r="E4170" t="str">
        <f t="shared" si="65"/>
        <v>501242019</v>
      </c>
      <c r="F4170">
        <v>6130</v>
      </c>
      <c r="G4170" t="str">
        <f>VLOOKUP($A4170,CATMUN!$B$2:$C$1123,2,0)</f>
        <v>Alto</v>
      </c>
      <c r="H4170" t="str">
        <f>VLOOKUP($A4170,CATMUN!$B$2:$D$1123,3,0)</f>
        <v>Municipios rurales</v>
      </c>
      <c r="I4170">
        <f>VLOOKUP($A4170,CATMUN!$B$2:$G$1123,4,0)</f>
        <v>0</v>
      </c>
      <c r="J4170">
        <f>VLOOKUP($A4170,CATMUN!$B$2:$G$1123,6,0)</f>
        <v>15</v>
      </c>
      <c r="K4170" s="69"/>
      <c r="L4170" s="69">
        <v>480.82776364446357</v>
      </c>
      <c r="M4170" s="271"/>
      <c r="N4170" s="69">
        <v>20.326874479829083</v>
      </c>
      <c r="Q4170">
        <v>0</v>
      </c>
      <c r="S4170" s="69">
        <v>150</v>
      </c>
      <c r="T4170">
        <v>0</v>
      </c>
      <c r="V4170" s="51">
        <v>5</v>
      </c>
      <c r="W4170" s="51">
        <v>133</v>
      </c>
      <c r="X4170" s="51">
        <v>23</v>
      </c>
    </row>
    <row r="4171" spans="1:24" x14ac:dyDescent="0.2">
      <c r="A4171">
        <v>50150</v>
      </c>
      <c r="B4171" t="s">
        <v>1779</v>
      </c>
      <c r="C4171" t="s">
        <v>1774</v>
      </c>
      <c r="D4171">
        <v>2019</v>
      </c>
      <c r="E4171" t="str">
        <f t="shared" si="65"/>
        <v>501502019</v>
      </c>
      <c r="F4171">
        <v>15186</v>
      </c>
      <c r="G4171" t="str">
        <f>VLOOKUP($A4171,CATMUN!$B$2:$C$1123,2,0)</f>
        <v>Alto</v>
      </c>
      <c r="H4171" t="str">
        <f>VLOOKUP($A4171,CATMUN!$B$2:$D$1123,3,0)</f>
        <v>Municipios rurales</v>
      </c>
      <c r="I4171">
        <f>VLOOKUP($A4171,CATMUN!$B$2:$G$1123,4,0)</f>
        <v>0</v>
      </c>
      <c r="J4171">
        <f>VLOOKUP($A4171,CATMUN!$B$2:$G$1123,6,0)</f>
        <v>15</v>
      </c>
      <c r="K4171" s="69">
        <v>1567</v>
      </c>
      <c r="L4171" s="69">
        <v>480.82776364446357</v>
      </c>
      <c r="M4171" s="271">
        <v>67</v>
      </c>
      <c r="N4171" s="69">
        <v>20.326874479829083</v>
      </c>
      <c r="Q4171">
        <v>0</v>
      </c>
      <c r="S4171" s="69">
        <v>150</v>
      </c>
      <c r="T4171">
        <v>0</v>
      </c>
      <c r="V4171" s="51">
        <v>5</v>
      </c>
      <c r="W4171" s="51">
        <v>872</v>
      </c>
      <c r="X4171" s="51">
        <v>23</v>
      </c>
    </row>
    <row r="4172" spans="1:24" x14ac:dyDescent="0.2">
      <c r="A4172">
        <v>50223</v>
      </c>
      <c r="B4172" t="s">
        <v>2307</v>
      </c>
      <c r="C4172" t="s">
        <v>1774</v>
      </c>
      <c r="D4172">
        <v>2019</v>
      </c>
      <c r="E4172" t="str">
        <f t="shared" si="65"/>
        <v>502232019</v>
      </c>
      <c r="F4172">
        <v>7019</v>
      </c>
      <c r="G4172" t="str">
        <f>VLOOKUP($A4172,CATMUN!$B$2:$C$1123,2,0)</f>
        <v>Medio</v>
      </c>
      <c r="H4172" t="str">
        <f>VLOOKUP($A4172,CATMUN!$B$2:$D$1123,3,0)</f>
        <v>Municipios rurales</v>
      </c>
      <c r="I4172">
        <f>VLOOKUP($A4172,CATMUN!$B$2:$G$1123,4,0)</f>
        <v>0</v>
      </c>
      <c r="J4172">
        <f>VLOOKUP($A4172,CATMUN!$B$2:$G$1123,6,0)</f>
        <v>15</v>
      </c>
      <c r="K4172" s="69">
        <v>320</v>
      </c>
      <c r="L4172" s="69">
        <v>480.82776364446357</v>
      </c>
      <c r="M4172" s="271">
        <v>8</v>
      </c>
      <c r="N4172" s="69">
        <v>20.326874479829083</v>
      </c>
      <c r="Q4172">
        <v>0</v>
      </c>
      <c r="S4172" s="69">
        <v>150</v>
      </c>
      <c r="T4172">
        <v>0</v>
      </c>
      <c r="U4172">
        <v>0.38500000000000001</v>
      </c>
      <c r="V4172" s="51">
        <v>5</v>
      </c>
      <c r="W4172" s="51">
        <v>9</v>
      </c>
      <c r="X4172" s="51">
        <v>23</v>
      </c>
    </row>
    <row r="4173" spans="1:24" x14ac:dyDescent="0.2">
      <c r="A4173">
        <v>50226</v>
      </c>
      <c r="B4173" t="s">
        <v>1781</v>
      </c>
      <c r="C4173" t="s">
        <v>1774</v>
      </c>
      <c r="D4173">
        <v>2019</v>
      </c>
      <c r="E4173" t="str">
        <f t="shared" si="65"/>
        <v>502262019</v>
      </c>
      <c r="F4173">
        <v>23014</v>
      </c>
      <c r="G4173" t="str">
        <f>VLOOKUP($A4173,CATMUN!$B$2:$C$1123,2,0)</f>
        <v>Alto</v>
      </c>
      <c r="H4173" t="str">
        <f>VLOOKUP($A4173,CATMUN!$B$2:$D$1123,3,0)</f>
        <v>Municipios rurales</v>
      </c>
      <c r="I4173">
        <f>VLOOKUP($A4173,CATMUN!$B$2:$G$1123,4,0)</f>
        <v>0</v>
      </c>
      <c r="J4173">
        <f>VLOOKUP($A4173,CATMUN!$B$2:$G$1123,6,0)</f>
        <v>15</v>
      </c>
      <c r="K4173" s="69">
        <v>1681.9224099999999</v>
      </c>
      <c r="L4173" s="69">
        <v>480.82776364446357</v>
      </c>
      <c r="M4173" s="271">
        <v>9.9999999999999995E-7</v>
      </c>
      <c r="N4173" s="69">
        <v>20.326874479829083</v>
      </c>
      <c r="O4173" s="69">
        <v>9.9999999999999995E-7</v>
      </c>
      <c r="Q4173">
        <v>0</v>
      </c>
      <c r="S4173" s="69">
        <v>150</v>
      </c>
      <c r="T4173">
        <v>0</v>
      </c>
      <c r="V4173" s="51">
        <v>5</v>
      </c>
      <c r="W4173" s="51">
        <v>65</v>
      </c>
      <c r="X4173" s="51">
        <v>23</v>
      </c>
    </row>
    <row r="4174" spans="1:24" x14ac:dyDescent="0.2">
      <c r="A4174">
        <v>50245</v>
      </c>
      <c r="B4174" t="s">
        <v>1782</v>
      </c>
      <c r="C4174" t="s">
        <v>1774</v>
      </c>
      <c r="D4174">
        <v>2019</v>
      </c>
      <c r="E4174" t="str">
        <f t="shared" si="65"/>
        <v>502452019</v>
      </c>
      <c r="F4174">
        <v>1696</v>
      </c>
      <c r="G4174" t="str">
        <f>VLOOKUP($A4174,CATMUN!$B$2:$C$1123,2,0)</f>
        <v>Alto</v>
      </c>
      <c r="H4174" t="str">
        <f>VLOOKUP($A4174,CATMUN!$B$2:$D$1123,3,0)</f>
        <v>Municipios rurales</v>
      </c>
      <c r="I4174">
        <f>VLOOKUP($A4174,CATMUN!$B$2:$G$1123,4,0)</f>
        <v>0</v>
      </c>
      <c r="J4174">
        <f>VLOOKUP($A4174,CATMUN!$B$2:$G$1123,6,0)</f>
        <v>15</v>
      </c>
      <c r="K4174" s="69">
        <v>75</v>
      </c>
      <c r="L4174" s="69">
        <v>480.82776364446357</v>
      </c>
      <c r="M4174" s="271"/>
      <c r="N4174" s="69">
        <v>20.326874479829083</v>
      </c>
      <c r="Q4174">
        <v>0</v>
      </c>
      <c r="S4174" s="69">
        <v>150</v>
      </c>
      <c r="T4174">
        <v>0</v>
      </c>
      <c r="V4174" s="51">
        <v>5</v>
      </c>
      <c r="W4174" s="51">
        <v>0</v>
      </c>
      <c r="X4174" s="51">
        <v>23</v>
      </c>
    </row>
    <row r="4175" spans="1:24" x14ac:dyDescent="0.2">
      <c r="A4175">
        <v>50251</v>
      </c>
      <c r="B4175" t="s">
        <v>1783</v>
      </c>
      <c r="C4175" t="s">
        <v>1774</v>
      </c>
      <c r="D4175">
        <v>2019</v>
      </c>
      <c r="E4175" t="str">
        <f t="shared" si="65"/>
        <v>502512019</v>
      </c>
      <c r="F4175">
        <v>7619</v>
      </c>
      <c r="G4175" t="str">
        <f>VLOOKUP($A4175,CATMUN!$B$2:$C$1123,2,0)</f>
        <v>Alto</v>
      </c>
      <c r="H4175" t="str">
        <f>VLOOKUP($A4175,CATMUN!$B$2:$D$1123,3,0)</f>
        <v>Municipios rurales</v>
      </c>
      <c r="I4175">
        <f>VLOOKUP($A4175,CATMUN!$B$2:$G$1123,4,0)</f>
        <v>0</v>
      </c>
      <c r="J4175">
        <f>VLOOKUP($A4175,CATMUN!$B$2:$G$1123,6,0)</f>
        <v>15</v>
      </c>
      <c r="K4175" s="69">
        <v>420</v>
      </c>
      <c r="L4175" s="69">
        <v>480.82776364446357</v>
      </c>
      <c r="M4175" s="271"/>
      <c r="N4175" s="69">
        <v>20.326874479829083</v>
      </c>
      <c r="Q4175">
        <v>0</v>
      </c>
      <c r="S4175" s="69">
        <v>150</v>
      </c>
      <c r="T4175">
        <v>0</v>
      </c>
      <c r="V4175" s="51">
        <v>5</v>
      </c>
      <c r="W4175" s="51">
        <v>4</v>
      </c>
      <c r="X4175" s="51">
        <v>23</v>
      </c>
    </row>
    <row r="4176" spans="1:24" x14ac:dyDescent="0.2">
      <c r="A4176">
        <v>50270</v>
      </c>
      <c r="B4176" t="s">
        <v>1784</v>
      </c>
      <c r="C4176" t="s">
        <v>1774</v>
      </c>
      <c r="D4176">
        <v>2019</v>
      </c>
      <c r="E4176" t="str">
        <f t="shared" si="65"/>
        <v>502702019</v>
      </c>
      <c r="F4176">
        <v>3932</v>
      </c>
      <c r="G4176" t="str">
        <f>VLOOKUP($A4176,CATMUN!$B$2:$C$1123,2,0)</f>
        <v>Bajo</v>
      </c>
      <c r="H4176" t="str">
        <f>VLOOKUP($A4176,CATMUN!$B$2:$D$1123,3,0)</f>
        <v>Municipios rurales</v>
      </c>
      <c r="I4176">
        <f>VLOOKUP($A4176,CATMUN!$B$2:$G$1123,4,0)</f>
        <v>0</v>
      </c>
      <c r="J4176">
        <f>VLOOKUP($A4176,CATMUN!$B$2:$G$1123,6,0)</f>
        <v>15</v>
      </c>
      <c r="K4176" s="69">
        <v>322</v>
      </c>
      <c r="L4176" s="69">
        <v>480.82776364446357</v>
      </c>
      <c r="M4176" s="271">
        <v>0.5</v>
      </c>
      <c r="N4176" s="69">
        <v>20.326874479829083</v>
      </c>
      <c r="Q4176">
        <v>0</v>
      </c>
      <c r="S4176" s="69">
        <v>150</v>
      </c>
      <c r="T4176">
        <v>0</v>
      </c>
      <c r="V4176" s="51">
        <v>5</v>
      </c>
      <c r="W4176" s="51">
        <v>1</v>
      </c>
      <c r="X4176" s="51">
        <v>23</v>
      </c>
    </row>
    <row r="4177" spans="1:24" x14ac:dyDescent="0.2">
      <c r="A4177">
        <v>50287</v>
      </c>
      <c r="B4177" t="s">
        <v>1785</v>
      </c>
      <c r="C4177" t="s">
        <v>1774</v>
      </c>
      <c r="D4177">
        <v>2019</v>
      </c>
      <c r="E4177" t="str">
        <f t="shared" si="65"/>
        <v>502872019</v>
      </c>
      <c r="F4177">
        <v>12266</v>
      </c>
      <c r="G4177" t="str">
        <f>VLOOKUP($A4177,CATMUN!$B$2:$C$1123,2,0)</f>
        <v>Medio</v>
      </c>
      <c r="H4177" t="str">
        <f>VLOOKUP($A4177,CATMUN!$B$2:$D$1123,3,0)</f>
        <v>Municipios rurales</v>
      </c>
      <c r="I4177">
        <f>VLOOKUP($A4177,CATMUN!$B$2:$G$1123,4,0)</f>
        <v>0</v>
      </c>
      <c r="J4177">
        <f>VLOOKUP($A4177,CATMUN!$B$2:$G$1123,6,0)</f>
        <v>15</v>
      </c>
      <c r="K4177" s="69">
        <v>1000</v>
      </c>
      <c r="L4177" s="69">
        <v>480.82776364446357</v>
      </c>
      <c r="M4177" s="271">
        <v>45</v>
      </c>
      <c r="N4177" s="69">
        <v>20.326874479829083</v>
      </c>
      <c r="Q4177">
        <v>0</v>
      </c>
      <c r="S4177" s="69">
        <v>150</v>
      </c>
      <c r="T4177">
        <v>0</v>
      </c>
      <c r="V4177" s="51">
        <v>5</v>
      </c>
      <c r="W4177" s="51">
        <v>13</v>
      </c>
      <c r="X4177" s="51">
        <v>23</v>
      </c>
    </row>
    <row r="4178" spans="1:24" x14ac:dyDescent="0.2">
      <c r="A4178">
        <v>50318</v>
      </c>
      <c r="B4178" t="s">
        <v>1757</v>
      </c>
      <c r="C4178" t="s">
        <v>1774</v>
      </c>
      <c r="D4178">
        <v>2019</v>
      </c>
      <c r="E4178" t="str">
        <f t="shared" si="65"/>
        <v>503182019</v>
      </c>
      <c r="F4178">
        <v>14298</v>
      </c>
      <c r="G4178" t="str">
        <f>VLOOKUP($A4178,CATMUN!$B$2:$C$1123,2,0)</f>
        <v>Alto</v>
      </c>
      <c r="H4178" t="str">
        <f>VLOOKUP($A4178,CATMUN!$B$2:$D$1123,3,0)</f>
        <v>Municipios rurales</v>
      </c>
      <c r="I4178">
        <f>VLOOKUP($A4178,CATMUN!$B$2:$G$1123,4,0)</f>
        <v>0</v>
      </c>
      <c r="J4178">
        <f>VLOOKUP($A4178,CATMUN!$B$2:$G$1123,6,0)</f>
        <v>15</v>
      </c>
      <c r="K4178" s="69">
        <v>1161.376403</v>
      </c>
      <c r="L4178" s="69">
        <v>480.82776364446357</v>
      </c>
      <c r="M4178" s="271">
        <v>47.192033240000008</v>
      </c>
      <c r="N4178" s="69">
        <v>20.326874479829083</v>
      </c>
      <c r="Q4178">
        <v>0</v>
      </c>
      <c r="S4178" s="69">
        <v>150</v>
      </c>
      <c r="T4178">
        <v>0</v>
      </c>
      <c r="V4178" s="51">
        <v>5</v>
      </c>
      <c r="W4178" s="51">
        <v>81</v>
      </c>
      <c r="X4178" s="51">
        <v>23</v>
      </c>
    </row>
    <row r="4179" spans="1:24" x14ac:dyDescent="0.2">
      <c r="A4179">
        <v>50325</v>
      </c>
      <c r="B4179" t="s">
        <v>1786</v>
      </c>
      <c r="C4179" t="s">
        <v>1774</v>
      </c>
      <c r="D4179">
        <v>2019</v>
      </c>
      <c r="E4179" t="str">
        <f t="shared" si="65"/>
        <v>503252019</v>
      </c>
      <c r="F4179">
        <v>7086</v>
      </c>
      <c r="G4179" t="str">
        <f>VLOOKUP($A4179,CATMUN!$B$2:$C$1123,2,0)</f>
        <v>Bajo</v>
      </c>
      <c r="H4179" t="str">
        <f>VLOOKUP($A4179,CATMUN!$B$2:$D$1123,3,0)</f>
        <v>Municipios rurales</v>
      </c>
      <c r="I4179">
        <f>VLOOKUP($A4179,CATMUN!$B$2:$G$1123,4,0)</f>
        <v>0</v>
      </c>
      <c r="J4179">
        <f>VLOOKUP($A4179,CATMUN!$B$2:$G$1123,6,0)</f>
        <v>15</v>
      </c>
      <c r="K4179" s="69">
        <v>247.81816500000002</v>
      </c>
      <c r="L4179" s="69">
        <v>480.82776364446357</v>
      </c>
      <c r="M4179" s="271">
        <v>0.01</v>
      </c>
      <c r="N4179" s="69">
        <v>20.326874479829083</v>
      </c>
      <c r="O4179" s="69">
        <v>1E-4</v>
      </c>
      <c r="Q4179">
        <v>0</v>
      </c>
      <c r="S4179" s="69">
        <v>150</v>
      </c>
      <c r="T4179">
        <v>0</v>
      </c>
      <c r="V4179" s="51">
        <v>0</v>
      </c>
      <c r="W4179" s="51">
        <v>1</v>
      </c>
      <c r="X4179" s="51">
        <v>100</v>
      </c>
    </row>
    <row r="4180" spans="1:24" x14ac:dyDescent="0.2">
      <c r="A4180">
        <v>50330</v>
      </c>
      <c r="B4180" t="s">
        <v>1787</v>
      </c>
      <c r="C4180" t="s">
        <v>1774</v>
      </c>
      <c r="D4180">
        <v>2019</v>
      </c>
      <c r="E4180" t="str">
        <f t="shared" si="65"/>
        <v>503302019</v>
      </c>
      <c r="F4180">
        <v>10706</v>
      </c>
      <c r="G4180" t="str">
        <f>VLOOKUP($A4180,CATMUN!$B$2:$C$1123,2,0)</f>
        <v>Medio</v>
      </c>
      <c r="H4180" t="str">
        <f>VLOOKUP($A4180,CATMUN!$B$2:$D$1123,3,0)</f>
        <v>Municipios rurales</v>
      </c>
      <c r="I4180">
        <f>VLOOKUP($A4180,CATMUN!$B$2:$G$1123,4,0)</f>
        <v>0</v>
      </c>
      <c r="J4180">
        <f>VLOOKUP($A4180,CATMUN!$B$2:$G$1123,6,0)</f>
        <v>15</v>
      </c>
      <c r="K4180" s="69">
        <v>340</v>
      </c>
      <c r="L4180" s="69">
        <v>480.82776364446357</v>
      </c>
      <c r="M4180" s="271">
        <v>1</v>
      </c>
      <c r="N4180" s="69">
        <v>20.326874479829083</v>
      </c>
      <c r="Q4180">
        <v>0</v>
      </c>
      <c r="S4180" s="69">
        <v>150</v>
      </c>
      <c r="T4180">
        <v>0</v>
      </c>
      <c r="V4180" s="51">
        <v>0</v>
      </c>
      <c r="W4180" s="51">
        <v>9</v>
      </c>
      <c r="X4180" s="51">
        <v>100</v>
      </c>
    </row>
    <row r="4181" spans="1:24" x14ac:dyDescent="0.2">
      <c r="A4181">
        <v>50350</v>
      </c>
      <c r="B4181" t="s">
        <v>1788</v>
      </c>
      <c r="C4181" t="s">
        <v>1774</v>
      </c>
      <c r="D4181">
        <v>2019</v>
      </c>
      <c r="E4181" t="str">
        <f t="shared" si="65"/>
        <v>503502019</v>
      </c>
      <c r="F4181">
        <v>27534</v>
      </c>
      <c r="G4181" t="str">
        <f>VLOOKUP($A4181,CATMUN!$B$2:$C$1123,2,0)</f>
        <v>Bajo</v>
      </c>
      <c r="H4181" t="str">
        <f>VLOOKUP($A4181,CATMUN!$B$2:$D$1123,3,0)</f>
        <v>Municipios rurales</v>
      </c>
      <c r="I4181">
        <f>VLOOKUP($A4181,CATMUN!$B$2:$G$1123,4,0)</f>
        <v>0</v>
      </c>
      <c r="J4181">
        <f>VLOOKUP($A4181,CATMUN!$B$2:$G$1123,6,0)</f>
        <v>15</v>
      </c>
      <c r="K4181" s="69">
        <v>220</v>
      </c>
      <c r="L4181" s="69">
        <v>480.82776364446357</v>
      </c>
      <c r="M4181" s="271">
        <v>40</v>
      </c>
      <c r="N4181" s="69">
        <v>20.326874479829083</v>
      </c>
      <c r="O4181" s="69">
        <v>9.9999999999999995E-7</v>
      </c>
      <c r="Q4181">
        <v>0</v>
      </c>
      <c r="S4181" s="69">
        <v>150</v>
      </c>
      <c r="T4181">
        <v>0</v>
      </c>
      <c r="V4181" s="51">
        <v>5</v>
      </c>
      <c r="W4181" s="51">
        <v>7</v>
      </c>
      <c r="X4181" s="51">
        <v>23</v>
      </c>
    </row>
    <row r="4182" spans="1:24" x14ac:dyDescent="0.2">
      <c r="A4182">
        <v>50370</v>
      </c>
      <c r="B4182" t="s">
        <v>1789</v>
      </c>
      <c r="C4182" t="s">
        <v>1774</v>
      </c>
      <c r="D4182">
        <v>2019</v>
      </c>
      <c r="E4182" t="str">
        <f t="shared" si="65"/>
        <v>503702019</v>
      </c>
      <c r="F4182">
        <v>9388</v>
      </c>
      <c r="G4182" t="str">
        <f>VLOOKUP($A4182,CATMUN!$B$2:$C$1123,2,0)</f>
        <v>Medio</v>
      </c>
      <c r="H4182" t="str">
        <f>VLOOKUP($A4182,CATMUN!$B$2:$D$1123,3,0)</f>
        <v>Municipios rurales</v>
      </c>
      <c r="I4182">
        <f>VLOOKUP($A4182,CATMUN!$B$2:$G$1123,4,0)</f>
        <v>0</v>
      </c>
      <c r="J4182">
        <f>VLOOKUP($A4182,CATMUN!$B$2:$G$1123,6,0)</f>
        <v>15</v>
      </c>
      <c r="K4182" s="69">
        <v>60</v>
      </c>
      <c r="L4182" s="69">
        <v>480.82776364446357</v>
      </c>
      <c r="M4182" s="271">
        <v>1</v>
      </c>
      <c r="N4182" s="69">
        <v>20.326874479829083</v>
      </c>
      <c r="Q4182">
        <v>0</v>
      </c>
      <c r="S4182" s="69">
        <v>150</v>
      </c>
      <c r="T4182">
        <v>0</v>
      </c>
      <c r="V4182" s="51">
        <v>5</v>
      </c>
      <c r="W4182" s="51">
        <v>2</v>
      </c>
      <c r="X4182" s="51">
        <v>23</v>
      </c>
    </row>
    <row r="4183" spans="1:24" x14ac:dyDescent="0.2">
      <c r="A4183">
        <v>50400</v>
      </c>
      <c r="B4183" t="s">
        <v>1790</v>
      </c>
      <c r="C4183" t="s">
        <v>1774</v>
      </c>
      <c r="D4183">
        <v>2019</v>
      </c>
      <c r="E4183" t="str">
        <f t="shared" si="65"/>
        <v>504002019</v>
      </c>
      <c r="F4183">
        <v>11256</v>
      </c>
      <c r="G4183" t="str">
        <f>VLOOKUP($A4183,CATMUN!$B$2:$C$1123,2,0)</f>
        <v>Alto</v>
      </c>
      <c r="H4183" t="str">
        <f>VLOOKUP($A4183,CATMUN!$B$2:$D$1123,3,0)</f>
        <v>Municipios rurales</v>
      </c>
      <c r="I4183">
        <f>VLOOKUP($A4183,CATMUN!$B$2:$G$1123,4,0)</f>
        <v>0</v>
      </c>
      <c r="J4183">
        <f>VLOOKUP($A4183,CATMUN!$B$2:$G$1123,6,0)</f>
        <v>15</v>
      </c>
      <c r="K4183" s="69">
        <v>550</v>
      </c>
      <c r="L4183" s="69">
        <v>480.82776364446357</v>
      </c>
      <c r="M4183" s="271">
        <v>20</v>
      </c>
      <c r="N4183" s="69">
        <v>20.326874479829083</v>
      </c>
      <c r="Q4183">
        <v>0</v>
      </c>
      <c r="S4183" s="69">
        <v>150</v>
      </c>
      <c r="T4183">
        <v>0</v>
      </c>
      <c r="V4183" s="51">
        <v>5</v>
      </c>
      <c r="W4183" s="51">
        <v>6</v>
      </c>
      <c r="X4183" s="51">
        <v>23</v>
      </c>
    </row>
    <row r="4184" spans="1:24" x14ac:dyDescent="0.2">
      <c r="A4184">
        <v>50450</v>
      </c>
      <c r="B4184" t="s">
        <v>1791</v>
      </c>
      <c r="C4184" t="s">
        <v>1774</v>
      </c>
      <c r="D4184">
        <v>2019</v>
      </c>
      <c r="E4184" t="str">
        <f t="shared" si="65"/>
        <v>504502019</v>
      </c>
      <c r="F4184">
        <v>8484</v>
      </c>
      <c r="G4184" t="str">
        <f>VLOOKUP($A4184,CATMUN!$B$2:$C$1123,2,0)</f>
        <v>Bajo</v>
      </c>
      <c r="H4184" t="str">
        <f>VLOOKUP($A4184,CATMUN!$B$2:$D$1123,3,0)</f>
        <v>Municipios rurales</v>
      </c>
      <c r="I4184">
        <f>VLOOKUP($A4184,CATMUN!$B$2:$G$1123,4,0)</f>
        <v>0</v>
      </c>
      <c r="J4184">
        <f>VLOOKUP($A4184,CATMUN!$B$2:$G$1123,6,0)</f>
        <v>15</v>
      </c>
      <c r="K4184" s="69">
        <v>320.86829999999998</v>
      </c>
      <c r="L4184" s="69">
        <v>480.82776364446357</v>
      </c>
      <c r="M4184" s="271">
        <v>0.05</v>
      </c>
      <c r="N4184" s="69">
        <v>20.326874479829083</v>
      </c>
      <c r="O4184" s="69">
        <v>1E-3</v>
      </c>
      <c r="Q4184">
        <v>0</v>
      </c>
      <c r="S4184" s="69">
        <v>150</v>
      </c>
      <c r="T4184">
        <v>0</v>
      </c>
      <c r="V4184" s="51">
        <v>0</v>
      </c>
      <c r="W4184" s="51">
        <v>5</v>
      </c>
      <c r="X4184" s="51">
        <v>100</v>
      </c>
    </row>
    <row r="4185" spans="1:24" x14ac:dyDescent="0.2">
      <c r="A4185">
        <v>50568</v>
      </c>
      <c r="B4185" t="s">
        <v>1792</v>
      </c>
      <c r="C4185" t="s">
        <v>1774</v>
      </c>
      <c r="D4185">
        <v>2019</v>
      </c>
      <c r="E4185" t="str">
        <f t="shared" si="65"/>
        <v>505682019</v>
      </c>
      <c r="F4185">
        <v>42677</v>
      </c>
      <c r="G4185" t="str">
        <f>VLOOKUP($A4185,CATMUN!$B$2:$C$1123,2,0)</f>
        <v>Alto</v>
      </c>
      <c r="H4185" t="str">
        <f>VLOOKUP($A4185,CATMUN!$B$2:$D$1123,3,0)</f>
        <v>Municipios rurales</v>
      </c>
      <c r="I4185">
        <f>VLOOKUP($A4185,CATMUN!$B$2:$G$1123,4,0)</f>
        <v>0</v>
      </c>
      <c r="J4185">
        <f>VLOOKUP($A4185,CATMUN!$B$2:$G$1123,6,0)</f>
        <v>15</v>
      </c>
      <c r="K4185" s="69">
        <v>4328.7907999999998</v>
      </c>
      <c r="L4185" s="69">
        <v>480.82776364446357</v>
      </c>
      <c r="M4185" s="271">
        <v>62.231000000000002</v>
      </c>
      <c r="N4185" s="69">
        <v>20.326874479829083</v>
      </c>
      <c r="Q4185">
        <v>0</v>
      </c>
      <c r="S4185" s="69">
        <v>150</v>
      </c>
      <c r="T4185">
        <v>0</v>
      </c>
      <c r="V4185" s="51">
        <v>0</v>
      </c>
      <c r="W4185" s="51">
        <v>2937</v>
      </c>
      <c r="X4185" s="51">
        <v>100</v>
      </c>
    </row>
    <row r="4186" spans="1:24" x14ac:dyDescent="0.2">
      <c r="A4186">
        <v>50573</v>
      </c>
      <c r="B4186" t="s">
        <v>1793</v>
      </c>
      <c r="C4186" t="s">
        <v>1774</v>
      </c>
      <c r="D4186">
        <v>2019</v>
      </c>
      <c r="E4186" t="str">
        <f t="shared" si="65"/>
        <v>505732019</v>
      </c>
      <c r="F4186">
        <v>30301</v>
      </c>
      <c r="G4186" t="str">
        <f>VLOOKUP($A4186,CATMUN!$B$2:$C$1123,2,0)</f>
        <v>Alto</v>
      </c>
      <c r="H4186" t="str">
        <f>VLOOKUP($A4186,CATMUN!$B$2:$D$1123,3,0)</f>
        <v>Municipios rurales</v>
      </c>
      <c r="I4186">
        <f>VLOOKUP($A4186,CATMUN!$B$2:$G$1123,4,0)</f>
        <v>0</v>
      </c>
      <c r="J4186">
        <f>VLOOKUP($A4186,CATMUN!$B$2:$G$1123,6,0)</f>
        <v>15</v>
      </c>
      <c r="K4186" s="69">
        <v>10579.261869000002</v>
      </c>
      <c r="L4186" s="69">
        <v>480.82776364446357</v>
      </c>
      <c r="M4186" s="271">
        <v>10.609</v>
      </c>
      <c r="N4186" s="69">
        <v>20.326874479829083</v>
      </c>
      <c r="Q4186">
        <v>0</v>
      </c>
      <c r="S4186" s="69">
        <v>150</v>
      </c>
      <c r="T4186">
        <v>0</v>
      </c>
      <c r="V4186" s="51">
        <v>0</v>
      </c>
      <c r="W4186" s="51">
        <v>171</v>
      </c>
      <c r="X4186" s="51">
        <v>100</v>
      </c>
    </row>
    <row r="4187" spans="1:24" x14ac:dyDescent="0.2">
      <c r="A4187">
        <v>50577</v>
      </c>
      <c r="B4187" t="s">
        <v>1794</v>
      </c>
      <c r="C4187" t="s">
        <v>1774</v>
      </c>
      <c r="D4187">
        <v>2019</v>
      </c>
      <c r="E4187" t="str">
        <f t="shared" si="65"/>
        <v>505772019</v>
      </c>
      <c r="F4187">
        <v>10359</v>
      </c>
      <c r="G4187" t="str">
        <f>VLOOKUP($A4187,CATMUN!$B$2:$C$1123,2,0)</f>
        <v>Alto</v>
      </c>
      <c r="H4187" t="str">
        <f>VLOOKUP($A4187,CATMUN!$B$2:$D$1123,3,0)</f>
        <v>Municipios rurales</v>
      </c>
      <c r="I4187">
        <f>VLOOKUP($A4187,CATMUN!$B$2:$G$1123,4,0)</f>
        <v>0</v>
      </c>
      <c r="J4187">
        <f>VLOOKUP($A4187,CATMUN!$B$2:$G$1123,6,0)</f>
        <v>15</v>
      </c>
      <c r="K4187" s="69">
        <v>943</v>
      </c>
      <c r="L4187" s="69">
        <v>480.82776364446357</v>
      </c>
      <c r="M4187" s="271">
        <v>5</v>
      </c>
      <c r="N4187" s="69">
        <v>20.326874479829083</v>
      </c>
      <c r="O4187" s="69">
        <v>0</v>
      </c>
      <c r="Q4187">
        <v>0</v>
      </c>
      <c r="R4187">
        <v>0</v>
      </c>
      <c r="S4187" s="69">
        <v>150</v>
      </c>
      <c r="T4187">
        <v>0</v>
      </c>
      <c r="V4187" s="51">
        <v>5</v>
      </c>
      <c r="W4187" s="51">
        <v>19</v>
      </c>
      <c r="X4187" s="51">
        <v>23</v>
      </c>
    </row>
    <row r="4188" spans="1:24" x14ac:dyDescent="0.2">
      <c r="A4188">
        <v>50590</v>
      </c>
      <c r="B4188" t="s">
        <v>1450</v>
      </c>
      <c r="C4188" t="s">
        <v>1774</v>
      </c>
      <c r="D4188">
        <v>2019</v>
      </c>
      <c r="E4188" t="str">
        <f t="shared" si="65"/>
        <v>505902019</v>
      </c>
      <c r="F4188">
        <v>12918</v>
      </c>
      <c r="G4188" t="str">
        <f>VLOOKUP($A4188,CATMUN!$B$2:$C$1123,2,0)</f>
        <v>Medio</v>
      </c>
      <c r="H4188" t="str">
        <f>VLOOKUP($A4188,CATMUN!$B$2:$D$1123,3,0)</f>
        <v>Municipios rurales</v>
      </c>
      <c r="I4188">
        <f>VLOOKUP($A4188,CATMUN!$B$2:$G$1123,4,0)</f>
        <v>0</v>
      </c>
      <c r="J4188">
        <f>VLOOKUP($A4188,CATMUN!$B$2:$G$1123,6,0)</f>
        <v>15</v>
      </c>
      <c r="K4188" s="69">
        <v>504</v>
      </c>
      <c r="L4188" s="69">
        <v>480.82776364446357</v>
      </c>
      <c r="M4188" s="271">
        <v>1.5</v>
      </c>
      <c r="N4188" s="69">
        <v>20.326874479829083</v>
      </c>
      <c r="Q4188">
        <v>0</v>
      </c>
      <c r="S4188" s="69">
        <v>150</v>
      </c>
      <c r="T4188">
        <v>0</v>
      </c>
      <c r="V4188" s="51">
        <v>0</v>
      </c>
      <c r="W4188" s="51">
        <v>38</v>
      </c>
      <c r="X4188" s="51">
        <v>100</v>
      </c>
    </row>
    <row r="4189" spans="1:24" x14ac:dyDescent="0.2">
      <c r="A4189">
        <v>50680</v>
      </c>
      <c r="B4189" t="s">
        <v>1796</v>
      </c>
      <c r="C4189" t="s">
        <v>1774</v>
      </c>
      <c r="D4189">
        <v>2019</v>
      </c>
      <c r="E4189" t="str">
        <f t="shared" si="65"/>
        <v>506802019</v>
      </c>
      <c r="F4189">
        <v>12598</v>
      </c>
      <c r="G4189" t="str">
        <f>VLOOKUP($A4189,CATMUN!$B$2:$C$1123,2,0)</f>
        <v>Alto</v>
      </c>
      <c r="H4189" t="str">
        <f>VLOOKUP($A4189,CATMUN!$B$2:$D$1123,3,0)</f>
        <v>Municipios rurales</v>
      </c>
      <c r="I4189">
        <f>VLOOKUP($A4189,CATMUN!$B$2:$G$1123,4,0)</f>
        <v>0</v>
      </c>
      <c r="J4189">
        <f>VLOOKUP($A4189,CATMUN!$B$2:$G$1123,6,0)</f>
        <v>15</v>
      </c>
      <c r="K4189" s="69">
        <v>1080.8508400000001</v>
      </c>
      <c r="L4189" s="69">
        <v>480.82776364446357</v>
      </c>
      <c r="M4189" s="271">
        <v>40.008375000000001</v>
      </c>
      <c r="N4189" s="69">
        <v>20.326874479829083</v>
      </c>
      <c r="O4189" s="69">
        <v>1E-4</v>
      </c>
      <c r="Q4189">
        <v>0</v>
      </c>
      <c r="S4189" s="69">
        <v>150</v>
      </c>
      <c r="T4189">
        <v>0</v>
      </c>
      <c r="U4189">
        <v>2.5379999999999998</v>
      </c>
      <c r="V4189" s="51">
        <v>5</v>
      </c>
      <c r="W4189" s="51">
        <v>33</v>
      </c>
      <c r="X4189" s="51">
        <v>23</v>
      </c>
    </row>
    <row r="4190" spans="1:24" x14ac:dyDescent="0.2">
      <c r="A4190">
        <v>50683</v>
      </c>
      <c r="B4190" t="s">
        <v>1797</v>
      </c>
      <c r="C4190" t="s">
        <v>1774</v>
      </c>
      <c r="D4190">
        <v>2019</v>
      </c>
      <c r="E4190" t="str">
        <f t="shared" si="65"/>
        <v>506832019</v>
      </c>
      <c r="F4190">
        <v>8948</v>
      </c>
      <c r="G4190" t="str">
        <f>VLOOKUP($A4190,CATMUN!$B$2:$C$1123,2,0)</f>
        <v>Alto</v>
      </c>
      <c r="H4190" t="str">
        <f>VLOOKUP($A4190,CATMUN!$B$2:$D$1123,3,0)</f>
        <v>Municipios rurales</v>
      </c>
      <c r="I4190">
        <f>VLOOKUP($A4190,CATMUN!$B$2:$G$1123,4,0)</f>
        <v>0</v>
      </c>
      <c r="J4190">
        <f>VLOOKUP($A4190,CATMUN!$B$2:$G$1123,6,0)</f>
        <v>15</v>
      </c>
      <c r="K4190" s="69">
        <v>705</v>
      </c>
      <c r="L4190" s="69">
        <v>480.82776364446357</v>
      </c>
      <c r="M4190" s="271">
        <v>6</v>
      </c>
      <c r="N4190" s="69">
        <v>20.326874479829083</v>
      </c>
      <c r="O4190" s="69">
        <v>1E-3</v>
      </c>
      <c r="Q4190">
        <v>0</v>
      </c>
      <c r="S4190" s="69">
        <v>150</v>
      </c>
      <c r="T4190">
        <v>0</v>
      </c>
      <c r="V4190" s="51">
        <v>5</v>
      </c>
      <c r="W4190" s="51">
        <v>11</v>
      </c>
      <c r="X4190" s="51">
        <v>23</v>
      </c>
    </row>
    <row r="4191" spans="1:24" x14ac:dyDescent="0.2">
      <c r="A4191">
        <v>50686</v>
      </c>
      <c r="B4191" t="s">
        <v>1798</v>
      </c>
      <c r="C4191" t="s">
        <v>1774</v>
      </c>
      <c r="D4191">
        <v>2019</v>
      </c>
      <c r="E4191" t="str">
        <f t="shared" si="65"/>
        <v>506862019</v>
      </c>
      <c r="F4191">
        <v>1266</v>
      </c>
      <c r="G4191" t="str">
        <f>VLOOKUP($A4191,CATMUN!$B$2:$C$1123,2,0)</f>
        <v>Alto</v>
      </c>
      <c r="H4191" t="str">
        <f>VLOOKUP($A4191,CATMUN!$B$2:$D$1123,3,0)</f>
        <v>Municipios rurales</v>
      </c>
      <c r="I4191">
        <f>VLOOKUP($A4191,CATMUN!$B$2:$G$1123,4,0)</f>
        <v>0</v>
      </c>
      <c r="J4191">
        <f>VLOOKUP($A4191,CATMUN!$B$2:$G$1123,6,0)</f>
        <v>15</v>
      </c>
      <c r="K4191" s="69">
        <v>25.5</v>
      </c>
      <c r="L4191" s="69">
        <v>480.82776364446357</v>
      </c>
      <c r="M4191" s="271"/>
      <c r="N4191" s="69">
        <v>20.326874479829083</v>
      </c>
      <c r="Q4191">
        <v>0</v>
      </c>
      <c r="S4191" s="69">
        <v>150</v>
      </c>
      <c r="T4191">
        <v>0</v>
      </c>
      <c r="V4191" s="51">
        <v>5</v>
      </c>
      <c r="W4191" s="51" t="e">
        <v>#N/A</v>
      </c>
      <c r="X4191" s="51" t="e">
        <v>#N/A</v>
      </c>
    </row>
    <row r="4192" spans="1:24" x14ac:dyDescent="0.2">
      <c r="A4192">
        <v>50689</v>
      </c>
      <c r="B4192" t="s">
        <v>1518</v>
      </c>
      <c r="C4192" t="s">
        <v>1774</v>
      </c>
      <c r="D4192">
        <v>2019</v>
      </c>
      <c r="E4192" t="str">
        <f t="shared" si="65"/>
        <v>506892019</v>
      </c>
      <c r="F4192">
        <v>26571</v>
      </c>
      <c r="G4192" t="str">
        <f>VLOOKUP($A4192,CATMUN!$B$2:$C$1123,2,0)</f>
        <v>Medio</v>
      </c>
      <c r="H4192" t="str">
        <f>VLOOKUP($A4192,CATMUN!$B$2:$D$1123,3,0)</f>
        <v>Municipios rurales</v>
      </c>
      <c r="I4192">
        <f>VLOOKUP($A4192,CATMUN!$B$2:$G$1123,4,0)</f>
        <v>0</v>
      </c>
      <c r="J4192">
        <f>VLOOKUP($A4192,CATMUN!$B$2:$G$1123,6,0)</f>
        <v>15</v>
      </c>
      <c r="K4192" s="69">
        <v>3450</v>
      </c>
      <c r="L4192" s="69">
        <v>480.82776364446357</v>
      </c>
      <c r="M4192" s="271">
        <v>60</v>
      </c>
      <c r="N4192" s="69">
        <v>20.326874479829083</v>
      </c>
      <c r="O4192" s="69">
        <v>0</v>
      </c>
      <c r="Q4192">
        <v>0</v>
      </c>
      <c r="R4192">
        <v>0</v>
      </c>
      <c r="S4192" s="69">
        <v>150</v>
      </c>
      <c r="T4192">
        <v>0</v>
      </c>
      <c r="V4192" s="51">
        <v>5</v>
      </c>
      <c r="W4192" s="51">
        <v>75</v>
      </c>
      <c r="X4192" s="51">
        <v>23</v>
      </c>
    </row>
    <row r="4193" spans="1:24" x14ac:dyDescent="0.2">
      <c r="A4193">
        <v>50711</v>
      </c>
      <c r="B4193" t="s">
        <v>1799</v>
      </c>
      <c r="C4193" t="s">
        <v>1774</v>
      </c>
      <c r="D4193">
        <v>2019</v>
      </c>
      <c r="E4193" t="str">
        <f t="shared" si="65"/>
        <v>507112019</v>
      </c>
      <c r="F4193">
        <v>17168</v>
      </c>
      <c r="G4193" t="str">
        <f>VLOOKUP($A4193,CATMUN!$B$2:$C$1123,2,0)</f>
        <v>Medio</v>
      </c>
      <c r="H4193" t="str">
        <f>VLOOKUP($A4193,CATMUN!$B$2:$D$1123,3,0)</f>
        <v>Municipios rurales</v>
      </c>
      <c r="I4193">
        <f>VLOOKUP($A4193,CATMUN!$B$2:$G$1123,4,0)</f>
        <v>0</v>
      </c>
      <c r="J4193">
        <f>VLOOKUP($A4193,CATMUN!$B$2:$G$1123,6,0)</f>
        <v>15</v>
      </c>
      <c r="K4193" s="69">
        <v>505</v>
      </c>
      <c r="L4193" s="69">
        <v>480.82776364446357</v>
      </c>
      <c r="M4193" s="271">
        <v>10</v>
      </c>
      <c r="N4193" s="69">
        <v>20.326874479829083</v>
      </c>
      <c r="O4193" s="69">
        <v>9.9999999999999995E-7</v>
      </c>
      <c r="Q4193">
        <v>0</v>
      </c>
      <c r="S4193" s="69">
        <v>150</v>
      </c>
      <c r="T4193">
        <v>0</v>
      </c>
      <c r="V4193" s="51">
        <v>0</v>
      </c>
      <c r="W4193" s="51">
        <v>20</v>
      </c>
      <c r="X4193" s="51">
        <v>100</v>
      </c>
    </row>
    <row r="4194" spans="1:24" x14ac:dyDescent="0.2">
      <c r="A4194">
        <v>52022</v>
      </c>
      <c r="B4194" t="s">
        <v>1801</v>
      </c>
      <c r="C4194" t="s">
        <v>1606</v>
      </c>
      <c r="D4194">
        <v>2019</v>
      </c>
      <c r="E4194" t="str">
        <f t="shared" si="65"/>
        <v>520222019</v>
      </c>
      <c r="F4194">
        <v>7375</v>
      </c>
      <c r="G4194" t="str">
        <f>VLOOKUP($A4194,CATMUN!$B$2:$C$1123,2,0)</f>
        <v>Medio</v>
      </c>
      <c r="H4194" t="str">
        <f>VLOOKUP($A4194,CATMUN!$B$2:$D$1123,3,0)</f>
        <v>Municipios rurales</v>
      </c>
      <c r="I4194">
        <f>VLOOKUP($A4194,CATMUN!$B$2:$G$1123,4,0)</f>
        <v>0</v>
      </c>
      <c r="J4194">
        <f>VLOOKUP($A4194,CATMUN!$B$2:$G$1123,6,0)</f>
        <v>15</v>
      </c>
      <c r="K4194" s="69">
        <v>121.21</v>
      </c>
      <c r="L4194" s="69">
        <v>480.82776364446357</v>
      </c>
      <c r="M4194" s="271">
        <v>2.831</v>
      </c>
      <c r="N4194" s="69">
        <v>20.326874479829083</v>
      </c>
      <c r="Q4194">
        <v>0</v>
      </c>
      <c r="S4194" s="69">
        <v>150</v>
      </c>
      <c r="T4194">
        <v>0</v>
      </c>
      <c r="V4194" s="51">
        <v>5</v>
      </c>
      <c r="W4194" s="51">
        <v>2</v>
      </c>
      <c r="X4194" s="51">
        <v>23</v>
      </c>
    </row>
    <row r="4195" spans="1:24" x14ac:dyDescent="0.2">
      <c r="A4195">
        <v>52036</v>
      </c>
      <c r="B4195" t="s">
        <v>1802</v>
      </c>
      <c r="C4195" t="s">
        <v>1606</v>
      </c>
      <c r="D4195">
        <v>2019</v>
      </c>
      <c r="E4195" t="str">
        <f t="shared" si="65"/>
        <v>520362019</v>
      </c>
      <c r="F4195">
        <v>8678</v>
      </c>
      <c r="G4195" t="str">
        <f>VLOOKUP($A4195,CATMUN!$B$2:$C$1123,2,0)</f>
        <v>Bajo</v>
      </c>
      <c r="H4195" t="str">
        <f>VLOOKUP($A4195,CATMUN!$B$2:$D$1123,3,0)</f>
        <v>Municipios rurales</v>
      </c>
      <c r="I4195">
        <f>VLOOKUP($A4195,CATMUN!$B$2:$G$1123,4,0)</f>
        <v>0</v>
      </c>
      <c r="J4195">
        <f>VLOOKUP($A4195,CATMUN!$B$2:$G$1123,6,0)</f>
        <v>15</v>
      </c>
      <c r="K4195" s="69">
        <v>34.658548000000003</v>
      </c>
      <c r="L4195" s="69">
        <v>480.82776364446357</v>
      </c>
      <c r="M4195" s="271"/>
      <c r="N4195" s="69">
        <v>20.326874479829083</v>
      </c>
      <c r="Q4195">
        <v>0</v>
      </c>
      <c r="S4195" s="69">
        <v>150</v>
      </c>
      <c r="T4195">
        <v>0</v>
      </c>
      <c r="U4195">
        <v>6.1239999999999997</v>
      </c>
      <c r="V4195" s="51">
        <v>5</v>
      </c>
      <c r="W4195" s="51" t="e">
        <v>#N/A</v>
      </c>
      <c r="X4195" s="51" t="e">
        <v>#N/A</v>
      </c>
    </row>
    <row r="4196" spans="1:24" x14ac:dyDescent="0.2">
      <c r="A4196">
        <v>52079</v>
      </c>
      <c r="B4196" t="s">
        <v>1804</v>
      </c>
      <c r="C4196" t="s">
        <v>1606</v>
      </c>
      <c r="D4196">
        <v>2019</v>
      </c>
      <c r="E4196" t="str">
        <f t="shared" si="65"/>
        <v>520792019</v>
      </c>
      <c r="F4196">
        <v>56195</v>
      </c>
      <c r="G4196" t="str">
        <f>VLOOKUP($A4196,CATMUN!$B$2:$C$1123,2,0)</f>
        <v>Bajo</v>
      </c>
      <c r="H4196" t="str">
        <f>VLOOKUP($A4196,CATMUN!$B$2:$D$1123,3,0)</f>
        <v>Municipios rurales</v>
      </c>
      <c r="I4196">
        <f>VLOOKUP($A4196,CATMUN!$B$2:$G$1123,4,0)</f>
        <v>0</v>
      </c>
      <c r="J4196">
        <f>VLOOKUP($A4196,CATMUN!$B$2:$G$1123,6,0)</f>
        <v>15</v>
      </c>
      <c r="K4196" s="69">
        <v>685.99523099999999</v>
      </c>
      <c r="L4196" s="69">
        <v>480.82776364446357</v>
      </c>
      <c r="M4196" s="271"/>
      <c r="N4196" s="69">
        <v>20.326874479829083</v>
      </c>
      <c r="Q4196">
        <v>0</v>
      </c>
      <c r="S4196" s="69">
        <v>150</v>
      </c>
      <c r="T4196">
        <v>0</v>
      </c>
      <c r="U4196">
        <v>11.73</v>
      </c>
      <c r="V4196" s="51">
        <v>5</v>
      </c>
      <c r="W4196" s="51">
        <v>0</v>
      </c>
      <c r="X4196" s="51">
        <v>23</v>
      </c>
    </row>
    <row r="4197" spans="1:24" x14ac:dyDescent="0.2">
      <c r="A4197">
        <v>52110</v>
      </c>
      <c r="B4197" t="s">
        <v>1805</v>
      </c>
      <c r="C4197" t="s">
        <v>1606</v>
      </c>
      <c r="D4197">
        <v>2019</v>
      </c>
      <c r="E4197" t="str">
        <f t="shared" si="65"/>
        <v>521102019</v>
      </c>
      <c r="F4197">
        <v>23909</v>
      </c>
      <c r="G4197" t="str">
        <f>VLOOKUP($A4197,CATMUN!$B$2:$C$1123,2,0)</f>
        <v>Medio</v>
      </c>
      <c r="H4197" t="str">
        <f>VLOOKUP($A4197,CATMUN!$B$2:$D$1123,3,0)</f>
        <v>Municipios rurales</v>
      </c>
      <c r="I4197">
        <f>VLOOKUP($A4197,CATMUN!$B$2:$G$1123,4,0)</f>
        <v>0</v>
      </c>
      <c r="J4197">
        <f>VLOOKUP($A4197,CATMUN!$B$2:$G$1123,6,0)</f>
        <v>15</v>
      </c>
      <c r="K4197" s="69">
        <v>270.00099999999998</v>
      </c>
      <c r="L4197" s="69">
        <v>480.82776364446357</v>
      </c>
      <c r="M4197" s="271">
        <v>20</v>
      </c>
      <c r="N4197" s="69">
        <v>20.326874479829083</v>
      </c>
      <c r="O4197" s="69">
        <v>2E-3</v>
      </c>
      <c r="S4197" s="69">
        <v>150</v>
      </c>
      <c r="T4197">
        <v>0</v>
      </c>
      <c r="V4197" s="51">
        <v>5</v>
      </c>
      <c r="W4197" s="51">
        <v>3</v>
      </c>
      <c r="X4197" s="51">
        <v>23</v>
      </c>
    </row>
    <row r="4198" spans="1:24" x14ac:dyDescent="0.2">
      <c r="A4198">
        <v>52207</v>
      </c>
      <c r="B4198" t="s">
        <v>1807</v>
      </c>
      <c r="C4198" t="s">
        <v>1606</v>
      </c>
      <c r="D4198">
        <v>2019</v>
      </c>
      <c r="E4198" t="str">
        <f t="shared" si="65"/>
        <v>522072019</v>
      </c>
      <c r="F4198">
        <v>13761</v>
      </c>
      <c r="G4198" t="str">
        <f>VLOOKUP($A4198,CATMUN!$B$2:$C$1123,2,0)</f>
        <v>Medio</v>
      </c>
      <c r="H4198" t="str">
        <f>VLOOKUP($A4198,CATMUN!$B$2:$D$1123,3,0)</f>
        <v>Municipios rurales</v>
      </c>
      <c r="I4198">
        <f>VLOOKUP($A4198,CATMUN!$B$2:$G$1123,4,0)</f>
        <v>0</v>
      </c>
      <c r="J4198">
        <f>VLOOKUP($A4198,CATMUN!$B$2:$G$1123,6,0)</f>
        <v>15</v>
      </c>
      <c r="K4198" s="69">
        <v>48.5</v>
      </c>
      <c r="L4198" s="69">
        <v>480.82776364446357</v>
      </c>
      <c r="M4198" s="271">
        <v>2.4</v>
      </c>
      <c r="N4198" s="69">
        <v>20.326874479829083</v>
      </c>
      <c r="O4198" s="69">
        <v>1E-3</v>
      </c>
      <c r="Q4198">
        <v>0</v>
      </c>
      <c r="S4198" s="69">
        <v>150</v>
      </c>
      <c r="T4198">
        <v>0</v>
      </c>
      <c r="V4198" s="51">
        <v>5</v>
      </c>
      <c r="W4198" s="51" t="e">
        <v>#N/A</v>
      </c>
      <c r="X4198" s="51" t="e">
        <v>#N/A</v>
      </c>
    </row>
    <row r="4199" spans="1:24" x14ac:dyDescent="0.2">
      <c r="A4199">
        <v>52215</v>
      </c>
      <c r="B4199" t="s">
        <v>1253</v>
      </c>
      <c r="C4199" t="s">
        <v>1606</v>
      </c>
      <c r="D4199">
        <v>2019</v>
      </c>
      <c r="E4199" t="str">
        <f t="shared" si="65"/>
        <v>522152019</v>
      </c>
      <c r="F4199">
        <v>15496</v>
      </c>
      <c r="G4199" t="str">
        <f>VLOOKUP($A4199,CATMUN!$B$2:$C$1123,2,0)</f>
        <v>Bajo</v>
      </c>
      <c r="H4199" t="str">
        <f>VLOOKUP($A4199,CATMUN!$B$2:$D$1123,3,0)</f>
        <v>Municipios rurales</v>
      </c>
      <c r="I4199">
        <f>VLOOKUP($A4199,CATMUN!$B$2:$G$1123,4,0)</f>
        <v>0</v>
      </c>
      <c r="J4199">
        <f>VLOOKUP($A4199,CATMUN!$B$2:$G$1123,6,0)</f>
        <v>15</v>
      </c>
      <c r="K4199" s="69">
        <v>25</v>
      </c>
      <c r="L4199" s="69">
        <v>480.82776364446357</v>
      </c>
      <c r="M4199" s="271"/>
      <c r="N4199" s="69">
        <v>20.326874479829083</v>
      </c>
      <c r="Q4199">
        <v>0</v>
      </c>
      <c r="S4199" s="69">
        <v>150</v>
      </c>
      <c r="T4199">
        <v>0</v>
      </c>
      <c r="V4199" s="51">
        <v>5</v>
      </c>
      <c r="W4199" s="51">
        <v>14</v>
      </c>
      <c r="X4199" s="51">
        <v>23</v>
      </c>
    </row>
    <row r="4200" spans="1:24" x14ac:dyDescent="0.2">
      <c r="A4200">
        <v>52227</v>
      </c>
      <c r="B4200" t="s">
        <v>1810</v>
      </c>
      <c r="C4200" t="s">
        <v>1606</v>
      </c>
      <c r="D4200">
        <v>2019</v>
      </c>
      <c r="E4200" t="str">
        <f t="shared" si="65"/>
        <v>522272019</v>
      </c>
      <c r="F4200">
        <v>36975</v>
      </c>
      <c r="G4200" t="str">
        <f>VLOOKUP($A4200,CATMUN!$B$2:$C$1123,2,0)</f>
        <v>Bajo</v>
      </c>
      <c r="H4200" t="str">
        <f>VLOOKUP($A4200,CATMUN!$B$2:$D$1123,3,0)</f>
        <v>Municipios rurales</v>
      </c>
      <c r="I4200">
        <f>VLOOKUP($A4200,CATMUN!$B$2:$G$1123,4,0)</f>
        <v>0</v>
      </c>
      <c r="J4200">
        <f>VLOOKUP($A4200,CATMUN!$B$2:$G$1123,6,0)</f>
        <v>15</v>
      </c>
      <c r="K4200" s="69">
        <v>50</v>
      </c>
      <c r="L4200" s="69">
        <v>480.82776364446357</v>
      </c>
      <c r="M4200" s="271"/>
      <c r="N4200" s="69">
        <v>20.326874479829083</v>
      </c>
      <c r="Q4200">
        <v>0</v>
      </c>
      <c r="S4200" s="69">
        <v>150</v>
      </c>
      <c r="T4200">
        <v>0</v>
      </c>
      <c r="V4200" s="51">
        <v>5</v>
      </c>
      <c r="W4200" s="51">
        <v>5</v>
      </c>
      <c r="X4200" s="51">
        <v>23</v>
      </c>
    </row>
    <row r="4201" spans="1:24" x14ac:dyDescent="0.2">
      <c r="A4201">
        <v>52233</v>
      </c>
      <c r="B4201" t="s">
        <v>1811</v>
      </c>
      <c r="C4201" t="s">
        <v>1606</v>
      </c>
      <c r="D4201">
        <v>2019</v>
      </c>
      <c r="E4201" t="str">
        <f t="shared" si="65"/>
        <v>522332019</v>
      </c>
      <c r="F4201">
        <v>5843</v>
      </c>
      <c r="G4201" t="str">
        <f>VLOOKUP($A4201,CATMUN!$B$2:$C$1123,2,0)</f>
        <v>Medio</v>
      </c>
      <c r="H4201" t="str">
        <f>VLOOKUP($A4201,CATMUN!$B$2:$D$1123,3,0)</f>
        <v>Municipios rurales</v>
      </c>
      <c r="I4201">
        <f>VLOOKUP($A4201,CATMUN!$B$2:$G$1123,4,0)</f>
        <v>0</v>
      </c>
      <c r="J4201">
        <f>VLOOKUP($A4201,CATMUN!$B$2:$G$1123,6,0)</f>
        <v>15</v>
      </c>
      <c r="K4201" s="69">
        <v>22</v>
      </c>
      <c r="L4201" s="69">
        <v>480.82776364446357</v>
      </c>
      <c r="M4201" s="271"/>
      <c r="N4201" s="69">
        <v>20.326874479829083</v>
      </c>
      <c r="Q4201">
        <v>0</v>
      </c>
      <c r="S4201" s="69">
        <v>150</v>
      </c>
      <c r="T4201">
        <v>0</v>
      </c>
      <c r="U4201">
        <v>6.3650000000000002</v>
      </c>
      <c r="V4201" s="51">
        <v>5</v>
      </c>
      <c r="W4201" s="51">
        <v>2</v>
      </c>
      <c r="X4201" s="51">
        <v>23</v>
      </c>
    </row>
    <row r="4202" spans="1:24" x14ac:dyDescent="0.2">
      <c r="A4202">
        <v>52250</v>
      </c>
      <c r="B4202" t="s">
        <v>1813</v>
      </c>
      <c r="C4202" t="s">
        <v>1606</v>
      </c>
      <c r="D4202">
        <v>2019</v>
      </c>
      <c r="E4202" t="str">
        <f t="shared" si="65"/>
        <v>522502019</v>
      </c>
      <c r="F4202">
        <v>22528</v>
      </c>
      <c r="G4202" t="str">
        <f>VLOOKUP($A4202,CATMUN!$B$2:$C$1123,2,0)</f>
        <v>Bajo</v>
      </c>
      <c r="H4202" t="str">
        <f>VLOOKUP($A4202,CATMUN!$B$2:$D$1123,3,0)</f>
        <v>Municipios rurales</v>
      </c>
      <c r="I4202">
        <f>VLOOKUP($A4202,CATMUN!$B$2:$G$1123,4,0)</f>
        <v>0</v>
      </c>
      <c r="J4202">
        <f>VLOOKUP($A4202,CATMUN!$B$2:$G$1123,6,0)</f>
        <v>15</v>
      </c>
      <c r="K4202" s="69">
        <v>5</v>
      </c>
      <c r="L4202" s="69">
        <v>480.82776364446357</v>
      </c>
      <c r="M4202" s="271"/>
      <c r="N4202" s="69">
        <v>20.326874479829083</v>
      </c>
      <c r="Q4202">
        <v>0</v>
      </c>
      <c r="S4202" s="69">
        <v>150</v>
      </c>
      <c r="T4202">
        <v>0</v>
      </c>
      <c r="V4202" s="51">
        <v>5</v>
      </c>
      <c r="W4202" s="51">
        <v>0</v>
      </c>
      <c r="X4202" s="51">
        <v>23</v>
      </c>
    </row>
    <row r="4203" spans="1:24" x14ac:dyDescent="0.2">
      <c r="A4203">
        <v>52254</v>
      </c>
      <c r="B4203" t="s">
        <v>1814</v>
      </c>
      <c r="C4203" t="s">
        <v>1606</v>
      </c>
      <c r="D4203">
        <v>2019</v>
      </c>
      <c r="E4203" t="str">
        <f t="shared" si="65"/>
        <v>522542019</v>
      </c>
      <c r="F4203">
        <v>7443</v>
      </c>
      <c r="G4203" t="str">
        <f>VLOOKUP($A4203,CATMUN!$B$2:$C$1123,2,0)</f>
        <v>Medio</v>
      </c>
      <c r="H4203" t="str">
        <f>VLOOKUP($A4203,CATMUN!$B$2:$D$1123,3,0)</f>
        <v>Municipios rurales</v>
      </c>
      <c r="I4203">
        <f>VLOOKUP($A4203,CATMUN!$B$2:$G$1123,4,0)</f>
        <v>0</v>
      </c>
      <c r="J4203">
        <f>VLOOKUP($A4203,CATMUN!$B$2:$G$1123,6,0)</f>
        <v>15</v>
      </c>
      <c r="K4203" s="69">
        <v>33.5</v>
      </c>
      <c r="L4203" s="69">
        <v>480.82776364446357</v>
      </c>
      <c r="M4203" s="271">
        <v>0.1</v>
      </c>
      <c r="N4203" s="69">
        <v>20.326874479829083</v>
      </c>
      <c r="Q4203">
        <v>0</v>
      </c>
      <c r="S4203" s="69">
        <v>150</v>
      </c>
      <c r="T4203">
        <v>0</v>
      </c>
      <c r="V4203" s="51">
        <v>5</v>
      </c>
      <c r="W4203" s="51" t="e">
        <v>#N/A</v>
      </c>
      <c r="X4203" s="51" t="e">
        <v>#N/A</v>
      </c>
    </row>
    <row r="4204" spans="1:24" x14ac:dyDescent="0.2">
      <c r="A4204">
        <v>52256</v>
      </c>
      <c r="B4204" t="s">
        <v>1815</v>
      </c>
      <c r="C4204" t="s">
        <v>1606</v>
      </c>
      <c r="D4204">
        <v>2019</v>
      </c>
      <c r="E4204" t="str">
        <f t="shared" si="65"/>
        <v>522562019</v>
      </c>
      <c r="F4204">
        <v>12169</v>
      </c>
      <c r="G4204" t="str">
        <f>VLOOKUP($A4204,CATMUN!$B$2:$C$1123,2,0)</f>
        <v>Bajo</v>
      </c>
      <c r="H4204" t="str">
        <f>VLOOKUP($A4204,CATMUN!$B$2:$D$1123,3,0)</f>
        <v>Municipios rurales</v>
      </c>
      <c r="I4204">
        <f>VLOOKUP($A4204,CATMUN!$B$2:$G$1123,4,0)</f>
        <v>0</v>
      </c>
      <c r="J4204">
        <f>VLOOKUP($A4204,CATMUN!$B$2:$G$1123,6,0)</f>
        <v>15</v>
      </c>
      <c r="K4204" s="69">
        <v>10</v>
      </c>
      <c r="L4204" s="69">
        <v>480.82776364446357</v>
      </c>
      <c r="M4204" s="271"/>
      <c r="N4204" s="69">
        <v>20.326874479829083</v>
      </c>
      <c r="Q4204">
        <v>0</v>
      </c>
      <c r="S4204" s="69">
        <v>150</v>
      </c>
      <c r="T4204">
        <v>0</v>
      </c>
      <c r="V4204" s="51">
        <v>5</v>
      </c>
      <c r="W4204" s="51">
        <v>0</v>
      </c>
      <c r="X4204" s="51">
        <v>23</v>
      </c>
    </row>
    <row r="4205" spans="1:24" x14ac:dyDescent="0.2">
      <c r="A4205">
        <v>52258</v>
      </c>
      <c r="B4205" t="s">
        <v>1816</v>
      </c>
      <c r="C4205" t="s">
        <v>1606</v>
      </c>
      <c r="D4205">
        <v>2019</v>
      </c>
      <c r="E4205" t="str">
        <f t="shared" si="65"/>
        <v>522582019</v>
      </c>
      <c r="F4205">
        <v>14296</v>
      </c>
      <c r="G4205" t="str">
        <f>VLOOKUP($A4205,CATMUN!$B$2:$C$1123,2,0)</f>
        <v>Bajo</v>
      </c>
      <c r="H4205" t="str">
        <f>VLOOKUP($A4205,CATMUN!$B$2:$D$1123,3,0)</f>
        <v>Municipios rurales</v>
      </c>
      <c r="I4205">
        <f>VLOOKUP($A4205,CATMUN!$B$2:$G$1123,4,0)</f>
        <v>0</v>
      </c>
      <c r="J4205">
        <f>VLOOKUP($A4205,CATMUN!$B$2:$G$1123,6,0)</f>
        <v>15</v>
      </c>
      <c r="K4205" s="69">
        <v>32</v>
      </c>
      <c r="L4205" s="69">
        <v>480.82776364446357</v>
      </c>
      <c r="M4205" s="271">
        <v>1</v>
      </c>
      <c r="N4205" s="69">
        <v>20.326874479829083</v>
      </c>
      <c r="O4205" s="69">
        <v>1E-3</v>
      </c>
      <c r="Q4205">
        <v>0</v>
      </c>
      <c r="S4205" s="69">
        <v>150</v>
      </c>
      <c r="T4205">
        <v>0</v>
      </c>
      <c r="V4205" s="51">
        <v>5</v>
      </c>
      <c r="W4205" s="51">
        <v>1</v>
      </c>
      <c r="X4205" s="51">
        <v>23</v>
      </c>
    </row>
    <row r="4206" spans="1:24" x14ac:dyDescent="0.2">
      <c r="A4206">
        <v>52260</v>
      </c>
      <c r="B4206" t="s">
        <v>1466</v>
      </c>
      <c r="C4206" t="s">
        <v>1606</v>
      </c>
      <c r="D4206">
        <v>2019</v>
      </c>
      <c r="E4206" t="str">
        <f t="shared" si="65"/>
        <v>522602019</v>
      </c>
      <c r="F4206">
        <v>13986</v>
      </c>
      <c r="G4206" t="str">
        <f>VLOOKUP($A4206,CATMUN!$B$2:$C$1123,2,0)</f>
        <v>Medio</v>
      </c>
      <c r="H4206" t="str">
        <f>VLOOKUP($A4206,CATMUN!$B$2:$D$1123,3,0)</f>
        <v>Municipios rurales</v>
      </c>
      <c r="I4206">
        <f>VLOOKUP($A4206,CATMUN!$B$2:$G$1123,4,0)</f>
        <v>0</v>
      </c>
      <c r="J4206">
        <f>VLOOKUP($A4206,CATMUN!$B$2:$G$1123,6,0)</f>
        <v>15</v>
      </c>
      <c r="K4206" s="69">
        <v>115.092004</v>
      </c>
      <c r="L4206" s="69">
        <v>480.82776364446357</v>
      </c>
      <c r="M4206" s="271">
        <v>0.61</v>
      </c>
      <c r="N4206" s="69">
        <v>20.326874479829083</v>
      </c>
      <c r="Q4206">
        <v>0</v>
      </c>
      <c r="S4206" s="69">
        <v>150</v>
      </c>
      <c r="T4206">
        <v>0</v>
      </c>
      <c r="V4206" s="51">
        <v>5</v>
      </c>
      <c r="W4206" s="51">
        <v>5</v>
      </c>
      <c r="X4206" s="51">
        <v>23</v>
      </c>
    </row>
    <row r="4207" spans="1:24" x14ac:dyDescent="0.2">
      <c r="A4207">
        <v>52287</v>
      </c>
      <c r="B4207" t="s">
        <v>1817</v>
      </c>
      <c r="C4207" t="s">
        <v>1606</v>
      </c>
      <c r="D4207">
        <v>2019</v>
      </c>
      <c r="E4207" t="str">
        <f t="shared" si="65"/>
        <v>522872019</v>
      </c>
      <c r="F4207">
        <v>7168</v>
      </c>
      <c r="G4207" t="str">
        <f>VLOOKUP($A4207,CATMUN!$B$2:$C$1123,2,0)</f>
        <v>Medio</v>
      </c>
      <c r="H4207" t="str">
        <f>VLOOKUP($A4207,CATMUN!$B$2:$D$1123,3,0)</f>
        <v>Municipios rurales</v>
      </c>
      <c r="I4207">
        <f>VLOOKUP($A4207,CATMUN!$B$2:$G$1123,4,0)</f>
        <v>0</v>
      </c>
      <c r="J4207">
        <f>VLOOKUP($A4207,CATMUN!$B$2:$G$1123,6,0)</f>
        <v>15</v>
      </c>
      <c r="K4207" s="69">
        <v>60.471299999999999</v>
      </c>
      <c r="L4207" s="69">
        <v>480.82776364446357</v>
      </c>
      <c r="M4207" s="271">
        <v>1.03</v>
      </c>
      <c r="N4207" s="69">
        <v>20.326874479829083</v>
      </c>
      <c r="Q4207">
        <v>0</v>
      </c>
      <c r="S4207" s="69">
        <v>150</v>
      </c>
      <c r="T4207">
        <v>0</v>
      </c>
      <c r="V4207" s="51">
        <v>5</v>
      </c>
      <c r="W4207" s="51">
        <v>0</v>
      </c>
      <c r="X4207" s="51">
        <v>23</v>
      </c>
    </row>
    <row r="4208" spans="1:24" x14ac:dyDescent="0.2">
      <c r="A4208">
        <v>52317</v>
      </c>
      <c r="B4208" t="s">
        <v>1818</v>
      </c>
      <c r="C4208" t="s">
        <v>1606</v>
      </c>
      <c r="D4208">
        <v>2019</v>
      </c>
      <c r="E4208" t="str">
        <f t="shared" si="65"/>
        <v>523172019</v>
      </c>
      <c r="F4208">
        <v>19387</v>
      </c>
      <c r="G4208" t="str">
        <f>VLOOKUP($A4208,CATMUN!$B$2:$C$1123,2,0)</f>
        <v>Medio</v>
      </c>
      <c r="H4208" t="str">
        <f>VLOOKUP($A4208,CATMUN!$B$2:$D$1123,3,0)</f>
        <v>Municipios rurales</v>
      </c>
      <c r="I4208">
        <f>VLOOKUP($A4208,CATMUN!$B$2:$G$1123,4,0)</f>
        <v>0</v>
      </c>
      <c r="J4208">
        <f>VLOOKUP($A4208,CATMUN!$B$2:$G$1123,6,0)</f>
        <v>15</v>
      </c>
      <c r="K4208" s="69">
        <v>135.00200000000001</v>
      </c>
      <c r="L4208" s="69">
        <v>480.82776364446357</v>
      </c>
      <c r="M4208" s="271">
        <v>1E-3</v>
      </c>
      <c r="N4208" s="69">
        <v>20.326874479829083</v>
      </c>
      <c r="O4208" s="69">
        <v>2E-3</v>
      </c>
      <c r="Q4208">
        <v>0</v>
      </c>
      <c r="S4208" s="69">
        <v>150</v>
      </c>
      <c r="T4208">
        <v>0</v>
      </c>
      <c r="U4208">
        <v>1.337</v>
      </c>
      <c r="V4208" s="51">
        <v>5</v>
      </c>
      <c r="W4208" s="51" t="e">
        <v>#N/A</v>
      </c>
      <c r="X4208" s="51" t="e">
        <v>#N/A</v>
      </c>
    </row>
    <row r="4209" spans="1:24" x14ac:dyDescent="0.2">
      <c r="A4209">
        <v>52354</v>
      </c>
      <c r="B4209" t="s">
        <v>1822</v>
      </c>
      <c r="C4209" t="s">
        <v>1606</v>
      </c>
      <c r="D4209">
        <v>2019</v>
      </c>
      <c r="E4209" t="str">
        <f t="shared" si="65"/>
        <v>523542019</v>
      </c>
      <c r="F4209">
        <v>7530</v>
      </c>
      <c r="G4209" t="str">
        <f>VLOOKUP($A4209,CATMUN!$B$2:$C$1123,2,0)</f>
        <v>Medio</v>
      </c>
      <c r="H4209" t="str">
        <f>VLOOKUP($A4209,CATMUN!$B$2:$D$1123,3,0)</f>
        <v>Municipios rurales</v>
      </c>
      <c r="I4209">
        <f>VLOOKUP($A4209,CATMUN!$B$2:$G$1123,4,0)</f>
        <v>0</v>
      </c>
      <c r="J4209">
        <f>VLOOKUP($A4209,CATMUN!$B$2:$G$1123,6,0)</f>
        <v>15</v>
      </c>
      <c r="K4209" s="69">
        <v>60</v>
      </c>
      <c r="L4209" s="69">
        <v>480.82776364446357</v>
      </c>
      <c r="M4209" s="271">
        <v>5</v>
      </c>
      <c r="N4209" s="69">
        <v>20.326874479829083</v>
      </c>
      <c r="O4209" s="69">
        <v>1E-3</v>
      </c>
      <c r="Q4209">
        <v>0</v>
      </c>
      <c r="S4209" s="69">
        <v>150</v>
      </c>
      <c r="T4209">
        <v>0</v>
      </c>
      <c r="V4209" s="51">
        <v>5</v>
      </c>
      <c r="W4209" s="51" t="e">
        <v>#N/A</v>
      </c>
      <c r="X4209" s="51" t="e">
        <v>#N/A</v>
      </c>
    </row>
    <row r="4210" spans="1:24" x14ac:dyDescent="0.2">
      <c r="A4210">
        <v>52381</v>
      </c>
      <c r="B4210" t="s">
        <v>1825</v>
      </c>
      <c r="C4210" t="s">
        <v>1606</v>
      </c>
      <c r="D4210">
        <v>2019</v>
      </c>
      <c r="E4210" t="str">
        <f t="shared" si="65"/>
        <v>523812019</v>
      </c>
      <c r="F4210">
        <v>9985</v>
      </c>
      <c r="G4210" t="str">
        <f>VLOOKUP($A4210,CATMUN!$B$2:$C$1123,2,0)</f>
        <v>Bajo</v>
      </c>
      <c r="H4210" t="str">
        <f>VLOOKUP($A4210,CATMUN!$B$2:$D$1123,3,0)</f>
        <v>Municipios rurales</v>
      </c>
      <c r="I4210">
        <f>VLOOKUP($A4210,CATMUN!$B$2:$G$1123,4,0)</f>
        <v>0</v>
      </c>
      <c r="J4210">
        <f>VLOOKUP($A4210,CATMUN!$B$2:$G$1123,6,0)</f>
        <v>15</v>
      </c>
      <c r="K4210" s="69">
        <v>49</v>
      </c>
      <c r="L4210" s="69">
        <v>480.82776364446357</v>
      </c>
      <c r="M4210" s="271">
        <v>2.4</v>
      </c>
      <c r="N4210" s="69">
        <v>20.326874479829083</v>
      </c>
      <c r="Q4210">
        <v>0</v>
      </c>
      <c r="S4210" s="69">
        <v>150</v>
      </c>
      <c r="T4210">
        <v>0</v>
      </c>
      <c r="V4210" s="51">
        <v>5</v>
      </c>
      <c r="W4210" s="51" t="e">
        <v>#N/A</v>
      </c>
      <c r="X4210" s="51" t="e">
        <v>#N/A</v>
      </c>
    </row>
    <row r="4211" spans="1:24" x14ac:dyDescent="0.2">
      <c r="A4211">
        <v>52385</v>
      </c>
      <c r="B4211" t="s">
        <v>1826</v>
      </c>
      <c r="C4211" t="s">
        <v>1606</v>
      </c>
      <c r="D4211">
        <v>2019</v>
      </c>
      <c r="E4211" t="str">
        <f t="shared" si="65"/>
        <v>523852019</v>
      </c>
      <c r="F4211">
        <v>6481</v>
      </c>
      <c r="G4211" t="str">
        <f>VLOOKUP($A4211,CATMUN!$B$2:$C$1123,2,0)</f>
        <v>Bajo</v>
      </c>
      <c r="H4211" t="str">
        <f>VLOOKUP($A4211,CATMUN!$B$2:$D$1123,3,0)</f>
        <v>Municipios rurales</v>
      </c>
      <c r="I4211">
        <f>VLOOKUP($A4211,CATMUN!$B$2:$G$1123,4,0)</f>
        <v>0</v>
      </c>
      <c r="J4211">
        <f>VLOOKUP($A4211,CATMUN!$B$2:$G$1123,6,0)</f>
        <v>15</v>
      </c>
      <c r="K4211" s="69">
        <v>27</v>
      </c>
      <c r="L4211" s="69">
        <v>480.82776364446357</v>
      </c>
      <c r="M4211" s="271">
        <v>1E-3</v>
      </c>
      <c r="N4211" s="69">
        <v>20.326874479829083</v>
      </c>
      <c r="O4211" s="69">
        <v>1E-3</v>
      </c>
      <c r="Q4211">
        <v>0</v>
      </c>
      <c r="S4211" s="69">
        <v>150</v>
      </c>
      <c r="T4211">
        <v>0</v>
      </c>
      <c r="V4211" s="51">
        <v>5</v>
      </c>
      <c r="W4211" s="51" t="e">
        <v>#N/A</v>
      </c>
      <c r="X4211" s="51" t="e">
        <v>#N/A</v>
      </c>
    </row>
    <row r="4212" spans="1:24" x14ac:dyDescent="0.2">
      <c r="A4212">
        <v>52390</v>
      </c>
      <c r="B4212" t="s">
        <v>1827</v>
      </c>
      <c r="C4212" t="s">
        <v>1606</v>
      </c>
      <c r="D4212">
        <v>2019</v>
      </c>
      <c r="E4212" t="str">
        <f t="shared" si="65"/>
        <v>523902019</v>
      </c>
      <c r="F4212">
        <v>7441</v>
      </c>
      <c r="G4212" t="str">
        <f>VLOOKUP($A4212,CATMUN!$B$2:$C$1123,2,0)</f>
        <v>Bajo</v>
      </c>
      <c r="H4212" t="str">
        <f>VLOOKUP($A4212,CATMUN!$B$2:$D$1123,3,0)</f>
        <v>Municipios rurales</v>
      </c>
      <c r="I4212">
        <f>VLOOKUP($A4212,CATMUN!$B$2:$G$1123,4,0)</f>
        <v>0</v>
      </c>
      <c r="J4212">
        <f>VLOOKUP($A4212,CATMUN!$B$2:$G$1123,6,0)</f>
        <v>15</v>
      </c>
      <c r="K4212" s="69">
        <v>14</v>
      </c>
      <c r="L4212" s="69">
        <v>480.82776364446357</v>
      </c>
      <c r="M4212" s="271"/>
      <c r="N4212" s="69">
        <v>20.326874479829083</v>
      </c>
      <c r="Q4212">
        <v>0</v>
      </c>
      <c r="S4212" s="69">
        <v>150</v>
      </c>
      <c r="T4212">
        <v>0</v>
      </c>
      <c r="V4212" s="51">
        <v>5</v>
      </c>
      <c r="W4212" s="51">
        <v>0</v>
      </c>
      <c r="X4212" s="51">
        <v>23</v>
      </c>
    </row>
    <row r="4213" spans="1:24" x14ac:dyDescent="0.2">
      <c r="A4213">
        <v>52405</v>
      </c>
      <c r="B4213" t="s">
        <v>1829</v>
      </c>
      <c r="C4213" t="s">
        <v>1606</v>
      </c>
      <c r="D4213">
        <v>2019</v>
      </c>
      <c r="E4213" t="str">
        <f t="shared" si="65"/>
        <v>524052019</v>
      </c>
      <c r="F4213">
        <v>9653</v>
      </c>
      <c r="G4213" t="str">
        <f>VLOOKUP($A4213,CATMUN!$B$2:$C$1123,2,0)</f>
        <v>Bajo</v>
      </c>
      <c r="H4213" t="str">
        <f>VLOOKUP($A4213,CATMUN!$B$2:$D$1123,3,0)</f>
        <v>Municipios rurales</v>
      </c>
      <c r="I4213">
        <f>VLOOKUP($A4213,CATMUN!$B$2:$G$1123,4,0)</f>
        <v>0</v>
      </c>
      <c r="J4213">
        <f>VLOOKUP($A4213,CATMUN!$B$2:$G$1123,6,0)</f>
        <v>15</v>
      </c>
      <c r="K4213" s="69">
        <v>11.8</v>
      </c>
      <c r="L4213" s="69">
        <v>480.82776364446357</v>
      </c>
      <c r="M4213" s="271">
        <v>1</v>
      </c>
      <c r="N4213" s="69">
        <v>20.326874479829083</v>
      </c>
      <c r="Q4213">
        <v>0</v>
      </c>
      <c r="S4213" s="69">
        <v>150</v>
      </c>
      <c r="T4213">
        <v>0</v>
      </c>
      <c r="V4213" s="51">
        <v>5</v>
      </c>
      <c r="W4213" s="51">
        <v>0</v>
      </c>
      <c r="X4213" s="51">
        <v>23</v>
      </c>
    </row>
    <row r="4214" spans="1:24" x14ac:dyDescent="0.2">
      <c r="A4214">
        <v>52411</v>
      </c>
      <c r="B4214" t="s">
        <v>1830</v>
      </c>
      <c r="C4214" t="s">
        <v>1606</v>
      </c>
      <c r="D4214">
        <v>2019</v>
      </c>
      <c r="E4214" t="str">
        <f t="shared" si="65"/>
        <v>524112019</v>
      </c>
      <c r="F4214">
        <v>10098</v>
      </c>
      <c r="G4214" t="str">
        <f>VLOOKUP($A4214,CATMUN!$B$2:$C$1123,2,0)</f>
        <v>Medio</v>
      </c>
      <c r="H4214" t="str">
        <f>VLOOKUP($A4214,CATMUN!$B$2:$D$1123,3,0)</f>
        <v>Municipios rurales</v>
      </c>
      <c r="I4214">
        <f>VLOOKUP($A4214,CATMUN!$B$2:$G$1123,4,0)</f>
        <v>0</v>
      </c>
      <c r="J4214">
        <f>VLOOKUP($A4214,CATMUN!$B$2:$G$1123,6,0)</f>
        <v>15</v>
      </c>
      <c r="K4214" s="69">
        <v>63.6</v>
      </c>
      <c r="L4214" s="69">
        <v>480.82776364446357</v>
      </c>
      <c r="M4214" s="271">
        <v>2</v>
      </c>
      <c r="N4214" s="69">
        <v>20.326874479829083</v>
      </c>
      <c r="S4214" s="69">
        <v>150</v>
      </c>
      <c r="T4214">
        <v>0</v>
      </c>
      <c r="V4214" s="51">
        <v>5</v>
      </c>
      <c r="W4214" s="51">
        <v>4</v>
      </c>
      <c r="X4214" s="51">
        <v>23</v>
      </c>
    </row>
    <row r="4215" spans="1:24" x14ac:dyDescent="0.2">
      <c r="A4215">
        <v>52418</v>
      </c>
      <c r="B4215" t="s">
        <v>1831</v>
      </c>
      <c r="C4215" t="s">
        <v>1606</v>
      </c>
      <c r="D4215">
        <v>2019</v>
      </c>
      <c r="E4215" t="str">
        <f t="shared" si="65"/>
        <v>524182019</v>
      </c>
      <c r="F4215">
        <v>9376</v>
      </c>
      <c r="G4215" t="str">
        <f>VLOOKUP($A4215,CATMUN!$B$2:$C$1123,2,0)</f>
        <v>Medio</v>
      </c>
      <c r="H4215" t="str">
        <f>VLOOKUP($A4215,CATMUN!$B$2:$D$1123,3,0)</f>
        <v>Municipios rurales</v>
      </c>
      <c r="I4215">
        <f>VLOOKUP($A4215,CATMUN!$B$2:$G$1123,4,0)</f>
        <v>0</v>
      </c>
      <c r="J4215">
        <f>VLOOKUP($A4215,CATMUN!$B$2:$G$1123,6,0)</f>
        <v>15</v>
      </c>
      <c r="K4215" s="69">
        <v>22</v>
      </c>
      <c r="L4215" s="69">
        <v>480.82776364446357</v>
      </c>
      <c r="M4215" s="271">
        <v>1</v>
      </c>
      <c r="N4215" s="69">
        <v>20.326874479829083</v>
      </c>
      <c r="O4215" s="69">
        <v>2</v>
      </c>
      <c r="Q4215">
        <v>0</v>
      </c>
      <c r="S4215" s="69">
        <v>150</v>
      </c>
      <c r="T4215">
        <v>0</v>
      </c>
      <c r="V4215" s="51">
        <v>5</v>
      </c>
      <c r="W4215" s="51">
        <v>4</v>
      </c>
      <c r="X4215" s="51">
        <v>23</v>
      </c>
    </row>
    <row r="4216" spans="1:24" x14ac:dyDescent="0.2">
      <c r="A4216">
        <v>52427</v>
      </c>
      <c r="B4216" t="s">
        <v>1832</v>
      </c>
      <c r="C4216" t="s">
        <v>1606</v>
      </c>
      <c r="D4216">
        <v>2019</v>
      </c>
      <c r="E4216" t="str">
        <f t="shared" si="65"/>
        <v>524272019</v>
      </c>
      <c r="F4216">
        <v>25214</v>
      </c>
      <c r="G4216" t="str">
        <f>VLOOKUP($A4216,CATMUN!$B$2:$C$1123,2,0)</f>
        <v>Bajo</v>
      </c>
      <c r="H4216" t="str">
        <f>VLOOKUP($A4216,CATMUN!$B$2:$D$1123,3,0)</f>
        <v>Municipios rurales</v>
      </c>
      <c r="I4216">
        <f>VLOOKUP($A4216,CATMUN!$B$2:$G$1123,4,0)</f>
        <v>0</v>
      </c>
      <c r="J4216">
        <f>VLOOKUP($A4216,CATMUN!$B$2:$G$1123,6,0)</f>
        <v>15</v>
      </c>
      <c r="K4216" s="69">
        <v>1E-3</v>
      </c>
      <c r="L4216" s="69">
        <v>480.82776364446357</v>
      </c>
      <c r="M4216" s="271"/>
      <c r="N4216" s="69">
        <v>20.326874479829083</v>
      </c>
      <c r="Q4216">
        <v>0</v>
      </c>
      <c r="S4216" s="69">
        <v>150</v>
      </c>
      <c r="T4216">
        <v>0</v>
      </c>
      <c r="V4216" s="51">
        <v>5</v>
      </c>
      <c r="W4216" s="51" t="e">
        <v>#N/A</v>
      </c>
      <c r="X4216" s="51" t="e">
        <v>#N/A</v>
      </c>
    </row>
    <row r="4217" spans="1:24" x14ac:dyDescent="0.2">
      <c r="A4217">
        <v>52435</v>
      </c>
      <c r="B4217" t="s">
        <v>1833</v>
      </c>
      <c r="C4217" t="s">
        <v>1606</v>
      </c>
      <c r="D4217">
        <v>2019</v>
      </c>
      <c r="E4217" t="str">
        <f t="shared" si="65"/>
        <v>524352019</v>
      </c>
      <c r="F4217">
        <v>8960</v>
      </c>
      <c r="G4217" t="str">
        <f>VLOOKUP($A4217,CATMUN!$B$2:$C$1123,2,0)</f>
        <v>Medio</v>
      </c>
      <c r="H4217" t="str">
        <f>VLOOKUP($A4217,CATMUN!$B$2:$D$1123,3,0)</f>
        <v>Municipios rurales</v>
      </c>
      <c r="I4217">
        <f>VLOOKUP($A4217,CATMUN!$B$2:$G$1123,4,0)</f>
        <v>0</v>
      </c>
      <c r="J4217">
        <f>VLOOKUP($A4217,CATMUN!$B$2:$G$1123,6,0)</f>
        <v>15</v>
      </c>
      <c r="K4217" s="69">
        <v>45</v>
      </c>
      <c r="L4217" s="69">
        <v>480.82776364446357</v>
      </c>
      <c r="M4217" s="271"/>
      <c r="N4217" s="69">
        <v>20.326874479829083</v>
      </c>
      <c r="Q4217">
        <v>0</v>
      </c>
      <c r="S4217" s="69">
        <v>150</v>
      </c>
      <c r="T4217">
        <v>0</v>
      </c>
      <c r="U4217">
        <v>2.8719999999999999</v>
      </c>
      <c r="V4217" s="51">
        <v>5</v>
      </c>
      <c r="W4217" s="51">
        <v>6</v>
      </c>
      <c r="X4217" s="51">
        <v>23</v>
      </c>
    </row>
    <row r="4218" spans="1:24" x14ac:dyDescent="0.2">
      <c r="A4218">
        <v>52473</v>
      </c>
      <c r="B4218" t="s">
        <v>1605</v>
      </c>
      <c r="C4218" t="s">
        <v>1606</v>
      </c>
      <c r="D4218">
        <v>2019</v>
      </c>
      <c r="E4218" t="str">
        <f t="shared" si="65"/>
        <v>524732019</v>
      </c>
      <c r="F4218">
        <v>12283</v>
      </c>
      <c r="G4218" t="str">
        <f>VLOOKUP($A4218,CATMUN!$B$2:$C$1123,2,0)</f>
        <v>Bajo</v>
      </c>
      <c r="H4218" t="str">
        <f>VLOOKUP($A4218,CATMUN!$B$2:$D$1123,3,0)</f>
        <v>Municipios rurales</v>
      </c>
      <c r="I4218">
        <f>VLOOKUP($A4218,CATMUN!$B$2:$G$1123,4,0)</f>
        <v>0</v>
      </c>
      <c r="J4218">
        <f>VLOOKUP($A4218,CATMUN!$B$2:$G$1123,6,0)</f>
        <v>15</v>
      </c>
      <c r="K4218" s="69">
        <v>1</v>
      </c>
      <c r="L4218" s="69">
        <v>480.82776364446357</v>
      </c>
      <c r="M4218" s="271">
        <v>10</v>
      </c>
      <c r="N4218" s="69">
        <v>20.326874479829083</v>
      </c>
      <c r="Q4218">
        <v>0</v>
      </c>
      <c r="S4218" s="69">
        <v>150</v>
      </c>
      <c r="T4218">
        <v>0</v>
      </c>
      <c r="V4218" s="51">
        <v>5</v>
      </c>
      <c r="W4218" s="51">
        <v>0</v>
      </c>
      <c r="X4218" s="51">
        <v>23</v>
      </c>
    </row>
    <row r="4219" spans="1:24" x14ac:dyDescent="0.2">
      <c r="A4219">
        <v>52490</v>
      </c>
      <c r="B4219" t="s">
        <v>1834</v>
      </c>
      <c r="C4219" t="s">
        <v>1606</v>
      </c>
      <c r="D4219">
        <v>2019</v>
      </c>
      <c r="E4219" t="str">
        <f t="shared" si="65"/>
        <v>524902019</v>
      </c>
      <c r="F4219">
        <v>25282</v>
      </c>
      <c r="G4219" t="str">
        <f>VLOOKUP($A4219,CATMUN!$B$2:$C$1123,2,0)</f>
        <v>Bajo</v>
      </c>
      <c r="H4219" t="str">
        <f>VLOOKUP($A4219,CATMUN!$B$2:$D$1123,3,0)</f>
        <v>Municipios rurales</v>
      </c>
      <c r="I4219">
        <f>VLOOKUP($A4219,CATMUN!$B$2:$G$1123,4,0)</f>
        <v>0</v>
      </c>
      <c r="J4219">
        <f>VLOOKUP($A4219,CATMUN!$B$2:$G$1123,6,0)</f>
        <v>15</v>
      </c>
      <c r="K4219" s="69">
        <v>17.853750000000002</v>
      </c>
      <c r="L4219" s="69">
        <v>480.82776364446357</v>
      </c>
      <c r="M4219" s="271">
        <v>1E-3</v>
      </c>
      <c r="N4219" s="69">
        <v>20.326874479829083</v>
      </c>
      <c r="O4219" s="69">
        <v>1E-3</v>
      </c>
      <c r="Q4219">
        <v>0</v>
      </c>
      <c r="S4219" s="69">
        <v>150</v>
      </c>
      <c r="T4219">
        <v>0</v>
      </c>
      <c r="V4219" s="51">
        <v>5</v>
      </c>
      <c r="W4219" s="51">
        <v>7</v>
      </c>
      <c r="X4219" s="51">
        <v>23</v>
      </c>
    </row>
    <row r="4220" spans="1:24" x14ac:dyDescent="0.2">
      <c r="A4220">
        <v>52520</v>
      </c>
      <c r="B4220" t="s">
        <v>1836</v>
      </c>
      <c r="C4220" t="s">
        <v>1606</v>
      </c>
      <c r="D4220">
        <v>2019</v>
      </c>
      <c r="E4220" t="str">
        <f t="shared" si="65"/>
        <v>525202019</v>
      </c>
      <c r="F4220">
        <v>14176</v>
      </c>
      <c r="G4220" t="str">
        <f>VLOOKUP($A4220,CATMUN!$B$2:$C$1123,2,0)</f>
        <v>Bajo</v>
      </c>
      <c r="H4220" t="str">
        <f>VLOOKUP($A4220,CATMUN!$B$2:$D$1123,3,0)</f>
        <v>Municipios rurales</v>
      </c>
      <c r="I4220">
        <f>VLOOKUP($A4220,CATMUN!$B$2:$G$1123,4,0)</f>
        <v>0</v>
      </c>
      <c r="J4220">
        <f>VLOOKUP($A4220,CATMUN!$B$2:$G$1123,6,0)</f>
        <v>15</v>
      </c>
      <c r="K4220" s="69">
        <v>3.0000000000000001E-3</v>
      </c>
      <c r="L4220" s="69">
        <v>480.82776364446357</v>
      </c>
      <c r="M4220" s="271">
        <v>1E-3</v>
      </c>
      <c r="N4220" s="69">
        <v>20.326874479829083</v>
      </c>
      <c r="O4220" s="69">
        <v>1E-3</v>
      </c>
      <c r="Q4220">
        <v>0</v>
      </c>
      <c r="S4220" s="69">
        <v>150</v>
      </c>
      <c r="T4220">
        <v>0</v>
      </c>
      <c r="V4220" s="51">
        <v>5</v>
      </c>
      <c r="W4220" s="51" t="e">
        <v>#N/A</v>
      </c>
      <c r="X4220" s="51" t="e">
        <v>#N/A</v>
      </c>
    </row>
    <row r="4221" spans="1:24" x14ac:dyDescent="0.2">
      <c r="A4221">
        <v>52540</v>
      </c>
      <c r="B4221" t="s">
        <v>1837</v>
      </c>
      <c r="C4221" t="s">
        <v>1606</v>
      </c>
      <c r="D4221">
        <v>2019</v>
      </c>
      <c r="E4221" t="str">
        <f t="shared" si="65"/>
        <v>525402019</v>
      </c>
      <c r="F4221">
        <v>9827</v>
      </c>
      <c r="G4221" t="str">
        <f>VLOOKUP($A4221,CATMUN!$B$2:$C$1123,2,0)</f>
        <v>Bajo</v>
      </c>
      <c r="H4221" t="str">
        <f>VLOOKUP($A4221,CATMUN!$B$2:$D$1123,3,0)</f>
        <v>Municipios rurales</v>
      </c>
      <c r="I4221">
        <f>VLOOKUP($A4221,CATMUN!$B$2:$G$1123,4,0)</f>
        <v>0</v>
      </c>
      <c r="J4221">
        <f>VLOOKUP($A4221,CATMUN!$B$2:$G$1123,6,0)</f>
        <v>15</v>
      </c>
      <c r="K4221" s="69">
        <v>20</v>
      </c>
      <c r="L4221" s="69">
        <v>480.82776364446357</v>
      </c>
      <c r="M4221" s="271">
        <v>3.0000000000000001E-3</v>
      </c>
      <c r="N4221" s="69">
        <v>20.326874479829083</v>
      </c>
      <c r="O4221" s="69">
        <v>1E-3</v>
      </c>
      <c r="Q4221">
        <v>0</v>
      </c>
      <c r="S4221" s="69">
        <v>150</v>
      </c>
      <c r="T4221">
        <v>0</v>
      </c>
      <c r="V4221" s="51">
        <v>5</v>
      </c>
      <c r="W4221" s="51">
        <v>2</v>
      </c>
      <c r="X4221" s="51">
        <v>23</v>
      </c>
    </row>
    <row r="4222" spans="1:24" x14ac:dyDescent="0.2">
      <c r="A4222">
        <v>52560</v>
      </c>
      <c r="B4222" t="s">
        <v>1838</v>
      </c>
      <c r="C4222" t="s">
        <v>1606</v>
      </c>
      <c r="D4222">
        <v>2019</v>
      </c>
      <c r="E4222" t="str">
        <f t="shared" si="65"/>
        <v>525602019</v>
      </c>
      <c r="F4222">
        <v>10197</v>
      </c>
      <c r="G4222" t="str">
        <f>VLOOKUP($A4222,CATMUN!$B$2:$C$1123,2,0)</f>
        <v>Medio</v>
      </c>
      <c r="H4222" t="str">
        <f>VLOOKUP($A4222,CATMUN!$B$2:$D$1123,3,0)</f>
        <v>Municipios rurales</v>
      </c>
      <c r="I4222">
        <f>VLOOKUP($A4222,CATMUN!$B$2:$G$1123,4,0)</f>
        <v>0</v>
      </c>
      <c r="J4222">
        <f>VLOOKUP($A4222,CATMUN!$B$2:$G$1123,6,0)</f>
        <v>15</v>
      </c>
      <c r="K4222" s="69">
        <v>72.685315000000003</v>
      </c>
      <c r="L4222" s="69">
        <v>480.82776364446357</v>
      </c>
      <c r="M4222" s="271">
        <v>1E-3</v>
      </c>
      <c r="N4222" s="69">
        <v>20.326874479829083</v>
      </c>
      <c r="O4222" s="69">
        <v>1E-3</v>
      </c>
      <c r="Q4222">
        <v>0</v>
      </c>
      <c r="S4222" s="69">
        <v>150</v>
      </c>
      <c r="T4222">
        <v>0</v>
      </c>
      <c r="V4222" s="51">
        <v>5</v>
      </c>
      <c r="W4222" s="51">
        <v>3</v>
      </c>
      <c r="X4222" s="51">
        <v>23</v>
      </c>
    </row>
    <row r="4223" spans="1:24" x14ac:dyDescent="0.2">
      <c r="A4223">
        <v>52573</v>
      </c>
      <c r="B4223" t="s">
        <v>1840</v>
      </c>
      <c r="C4223" t="s">
        <v>1606</v>
      </c>
      <c r="D4223">
        <v>2019</v>
      </c>
      <c r="E4223" t="str">
        <f t="shared" si="65"/>
        <v>525732019</v>
      </c>
      <c r="F4223">
        <v>8450</v>
      </c>
      <c r="G4223" t="str">
        <f>VLOOKUP($A4223,CATMUN!$B$2:$C$1123,2,0)</f>
        <v>Bajo</v>
      </c>
      <c r="H4223" t="str">
        <f>VLOOKUP($A4223,CATMUN!$B$2:$D$1123,3,0)</f>
        <v>Municipios rurales</v>
      </c>
      <c r="I4223">
        <f>VLOOKUP($A4223,CATMUN!$B$2:$G$1123,4,0)</f>
        <v>0</v>
      </c>
      <c r="J4223">
        <f>VLOOKUP($A4223,CATMUN!$B$2:$G$1123,6,0)</f>
        <v>15</v>
      </c>
      <c r="K4223" s="69">
        <v>57.282959000000005</v>
      </c>
      <c r="L4223" s="69">
        <v>480.82776364446357</v>
      </c>
      <c r="M4223" s="271"/>
      <c r="N4223" s="69">
        <v>20.326874479829083</v>
      </c>
      <c r="O4223" s="69">
        <v>1E-3</v>
      </c>
      <c r="Q4223">
        <v>0</v>
      </c>
      <c r="S4223" s="69">
        <v>150</v>
      </c>
      <c r="T4223">
        <v>0</v>
      </c>
      <c r="U4223">
        <v>1.2969999999999999</v>
      </c>
      <c r="V4223" s="51">
        <v>5</v>
      </c>
      <c r="W4223" s="51">
        <v>25</v>
      </c>
      <c r="X4223" s="51">
        <v>23</v>
      </c>
    </row>
    <row r="4224" spans="1:24" x14ac:dyDescent="0.2">
      <c r="A4224">
        <v>52612</v>
      </c>
      <c r="B4224" t="s">
        <v>1623</v>
      </c>
      <c r="C4224" t="s">
        <v>1606</v>
      </c>
      <c r="D4224">
        <v>2019</v>
      </c>
      <c r="E4224" t="str">
        <f t="shared" si="65"/>
        <v>526122019</v>
      </c>
      <c r="F4224">
        <v>19885</v>
      </c>
      <c r="G4224" t="str">
        <f>VLOOKUP($A4224,CATMUN!$B$2:$C$1123,2,0)</f>
        <v>Bajo</v>
      </c>
      <c r="H4224" t="str">
        <f>VLOOKUP($A4224,CATMUN!$B$2:$D$1123,3,0)</f>
        <v>Municipios rurales</v>
      </c>
      <c r="I4224">
        <f>VLOOKUP($A4224,CATMUN!$B$2:$G$1123,4,0)</f>
        <v>0</v>
      </c>
      <c r="J4224">
        <f>VLOOKUP($A4224,CATMUN!$B$2:$G$1123,6,0)</f>
        <v>15</v>
      </c>
      <c r="K4224" s="69">
        <v>320</v>
      </c>
      <c r="L4224" s="69">
        <v>480.82776364446357</v>
      </c>
      <c r="M4224" s="271">
        <v>1.49</v>
      </c>
      <c r="N4224" s="69">
        <v>20.326874479829083</v>
      </c>
      <c r="O4224" s="69">
        <v>1E-3</v>
      </c>
      <c r="Q4224">
        <v>0</v>
      </c>
      <c r="R4224">
        <v>1E-3</v>
      </c>
      <c r="S4224" s="69">
        <v>150</v>
      </c>
      <c r="T4224">
        <v>0</v>
      </c>
      <c r="V4224" s="51">
        <v>5</v>
      </c>
      <c r="W4224" s="51">
        <v>2</v>
      </c>
      <c r="X4224" s="51">
        <v>23</v>
      </c>
    </row>
    <row r="4225" spans="1:24" x14ac:dyDescent="0.2">
      <c r="A4225">
        <v>52612</v>
      </c>
      <c r="B4225" t="s">
        <v>1623</v>
      </c>
      <c r="C4225" t="s">
        <v>1606</v>
      </c>
      <c r="D4225">
        <v>2019</v>
      </c>
      <c r="E4225" t="str">
        <f t="shared" si="65"/>
        <v>526122019</v>
      </c>
      <c r="F4225">
        <v>19885</v>
      </c>
      <c r="G4225" t="str">
        <f>VLOOKUP($A4225,CATMUN!$B$2:$C$1123,2,0)</f>
        <v>Bajo</v>
      </c>
      <c r="H4225" t="str">
        <f>VLOOKUP($A4225,CATMUN!$B$2:$D$1123,3,0)</f>
        <v>Municipios rurales</v>
      </c>
      <c r="I4225">
        <f>VLOOKUP($A4225,CATMUN!$B$2:$G$1123,4,0)</f>
        <v>0</v>
      </c>
      <c r="J4225">
        <f>VLOOKUP($A4225,CATMUN!$B$2:$G$1123,6,0)</f>
        <v>15</v>
      </c>
      <c r="K4225" s="69">
        <v>320</v>
      </c>
      <c r="L4225" s="69">
        <v>480.82776364446357</v>
      </c>
      <c r="M4225" s="271">
        <v>1.49</v>
      </c>
      <c r="N4225" s="69">
        <v>20.326874479829083</v>
      </c>
      <c r="O4225" s="69">
        <v>1E-3</v>
      </c>
      <c r="Q4225">
        <v>0</v>
      </c>
      <c r="R4225">
        <v>1E-3</v>
      </c>
      <c r="S4225" s="69">
        <v>150</v>
      </c>
      <c r="T4225">
        <v>0</v>
      </c>
      <c r="V4225" s="51">
        <v>5</v>
      </c>
      <c r="W4225" s="51">
        <v>2</v>
      </c>
      <c r="X4225" s="51">
        <v>23</v>
      </c>
    </row>
    <row r="4226" spans="1:24" x14ac:dyDescent="0.2">
      <c r="A4226">
        <v>52621</v>
      </c>
      <c r="B4226" t="s">
        <v>1842</v>
      </c>
      <c r="C4226" t="s">
        <v>1606</v>
      </c>
      <c r="D4226">
        <v>2019</v>
      </c>
      <c r="E4226" t="str">
        <f t="shared" ref="E4226:E4289" si="66">A4226&amp;D4226</f>
        <v>526212019</v>
      </c>
      <c r="F4226">
        <v>12681</v>
      </c>
      <c r="G4226" t="str">
        <f>VLOOKUP($A4226,CATMUN!$B$2:$C$1123,2,0)</f>
        <v>Bajo</v>
      </c>
      <c r="H4226" t="str">
        <f>VLOOKUP($A4226,CATMUN!$B$2:$D$1123,3,0)</f>
        <v>Municipios rurales</v>
      </c>
      <c r="I4226">
        <f>VLOOKUP($A4226,CATMUN!$B$2:$G$1123,4,0)</f>
        <v>0</v>
      </c>
      <c r="J4226">
        <f>VLOOKUP($A4226,CATMUN!$B$2:$G$1123,6,0)</f>
        <v>15</v>
      </c>
      <c r="K4226" s="69">
        <v>2</v>
      </c>
      <c r="L4226" s="69">
        <v>480.82776364446357</v>
      </c>
      <c r="M4226" s="271">
        <v>0.5</v>
      </c>
      <c r="N4226" s="69">
        <v>20.326874479829083</v>
      </c>
      <c r="Q4226">
        <v>0</v>
      </c>
      <c r="S4226" s="69">
        <v>150</v>
      </c>
      <c r="T4226">
        <v>0</v>
      </c>
      <c r="V4226" s="51">
        <v>5</v>
      </c>
      <c r="W4226" s="51" t="e">
        <v>#N/A</v>
      </c>
      <c r="X4226" s="51" t="e">
        <v>#N/A</v>
      </c>
    </row>
    <row r="4227" spans="1:24" x14ac:dyDescent="0.2">
      <c r="A4227">
        <v>52687</v>
      </c>
      <c r="B4227" t="s">
        <v>1845</v>
      </c>
      <c r="C4227" t="s">
        <v>1606</v>
      </c>
      <c r="D4227">
        <v>2019</v>
      </c>
      <c r="E4227" t="str">
        <f t="shared" si="66"/>
        <v>526872019</v>
      </c>
      <c r="F4227">
        <v>18435</v>
      </c>
      <c r="G4227" t="str">
        <f>VLOOKUP($A4227,CATMUN!$B$2:$C$1123,2,0)</f>
        <v>Bajo</v>
      </c>
      <c r="H4227" t="str">
        <f>VLOOKUP($A4227,CATMUN!$B$2:$D$1123,3,0)</f>
        <v>Municipios rurales</v>
      </c>
      <c r="I4227">
        <f>VLOOKUP($A4227,CATMUN!$B$2:$G$1123,4,0)</f>
        <v>0</v>
      </c>
      <c r="J4227">
        <f>VLOOKUP($A4227,CATMUN!$B$2:$G$1123,6,0)</f>
        <v>15</v>
      </c>
      <c r="K4227" s="69">
        <v>50.000999999999998</v>
      </c>
      <c r="L4227" s="69">
        <v>480.82776364446357</v>
      </c>
      <c r="M4227" s="271">
        <v>1E-3</v>
      </c>
      <c r="N4227" s="69">
        <v>20.326874479829083</v>
      </c>
      <c r="Q4227">
        <v>0</v>
      </c>
      <c r="S4227" s="69">
        <v>150</v>
      </c>
      <c r="T4227">
        <v>0</v>
      </c>
      <c r="V4227" s="51">
        <v>5</v>
      </c>
      <c r="W4227" s="51">
        <v>2</v>
      </c>
      <c r="X4227" s="51">
        <v>23</v>
      </c>
    </row>
    <row r="4228" spans="1:24" x14ac:dyDescent="0.2">
      <c r="A4228">
        <v>52696</v>
      </c>
      <c r="B4228" t="s">
        <v>1847</v>
      </c>
      <c r="C4228" t="s">
        <v>1606</v>
      </c>
      <c r="D4228">
        <v>2019</v>
      </c>
      <c r="E4228" t="str">
        <f t="shared" si="66"/>
        <v>526962019</v>
      </c>
      <c r="F4228">
        <v>13331</v>
      </c>
      <c r="G4228" t="str">
        <f>VLOOKUP($A4228,CATMUN!$B$2:$C$1123,2,0)</f>
        <v>Bajo</v>
      </c>
      <c r="H4228" t="str">
        <f>VLOOKUP($A4228,CATMUN!$B$2:$D$1123,3,0)</f>
        <v>Municipios rurales</v>
      </c>
      <c r="I4228">
        <f>VLOOKUP($A4228,CATMUN!$B$2:$G$1123,4,0)</f>
        <v>0</v>
      </c>
      <c r="J4228">
        <f>VLOOKUP($A4228,CATMUN!$B$2:$G$1123,6,0)</f>
        <v>15</v>
      </c>
      <c r="K4228" s="69">
        <v>0.01</v>
      </c>
      <c r="L4228" s="69">
        <v>480.82776364446357</v>
      </c>
      <c r="M4228" s="271">
        <v>1E-3</v>
      </c>
      <c r="N4228" s="69">
        <v>20.326874479829083</v>
      </c>
      <c r="O4228" s="69">
        <v>2E-3</v>
      </c>
      <c r="Q4228">
        <v>0</v>
      </c>
      <c r="S4228" s="69">
        <v>150</v>
      </c>
      <c r="T4228">
        <v>0</v>
      </c>
      <c r="V4228" s="51">
        <v>5</v>
      </c>
      <c r="W4228" s="51">
        <v>0</v>
      </c>
      <c r="X4228" s="51">
        <v>23</v>
      </c>
    </row>
    <row r="4229" spans="1:24" x14ac:dyDescent="0.2">
      <c r="A4229">
        <v>52699</v>
      </c>
      <c r="B4229" t="s">
        <v>1848</v>
      </c>
      <c r="C4229" t="s">
        <v>1606</v>
      </c>
      <c r="D4229">
        <v>2019</v>
      </c>
      <c r="E4229" t="str">
        <f t="shared" si="66"/>
        <v>526992019</v>
      </c>
      <c r="F4229">
        <v>10939</v>
      </c>
      <c r="G4229" t="str">
        <f>VLOOKUP($A4229,CATMUN!$B$2:$C$1123,2,0)</f>
        <v>Bajo</v>
      </c>
      <c r="H4229" t="str">
        <f>VLOOKUP($A4229,CATMUN!$B$2:$D$1123,3,0)</f>
        <v>Municipios rurales</v>
      </c>
      <c r="I4229">
        <f>VLOOKUP($A4229,CATMUN!$B$2:$G$1123,4,0)</f>
        <v>0</v>
      </c>
      <c r="J4229">
        <f>VLOOKUP($A4229,CATMUN!$B$2:$G$1123,6,0)</f>
        <v>15</v>
      </c>
      <c r="K4229" s="69">
        <v>106.001</v>
      </c>
      <c r="L4229" s="69">
        <v>480.82776364446357</v>
      </c>
      <c r="M4229" s="271">
        <v>0.3</v>
      </c>
      <c r="N4229" s="69">
        <v>20.326874479829083</v>
      </c>
      <c r="O4229" s="69">
        <v>3.0000000000000001E-3</v>
      </c>
      <c r="Q4229">
        <v>0</v>
      </c>
      <c r="S4229" s="69">
        <v>150</v>
      </c>
      <c r="T4229">
        <v>0</v>
      </c>
      <c r="V4229" s="51">
        <v>5</v>
      </c>
      <c r="W4229" s="51">
        <v>0</v>
      </c>
      <c r="X4229" s="51">
        <v>23</v>
      </c>
    </row>
    <row r="4230" spans="1:24" x14ac:dyDescent="0.2">
      <c r="A4230">
        <v>52720</v>
      </c>
      <c r="B4230" t="s">
        <v>1849</v>
      </c>
      <c r="C4230" t="s">
        <v>1606</v>
      </c>
      <c r="D4230">
        <v>2019</v>
      </c>
      <c r="E4230" t="str">
        <f t="shared" si="66"/>
        <v>527202019</v>
      </c>
      <c r="F4230">
        <v>7277</v>
      </c>
      <c r="G4230" t="str">
        <f>VLOOKUP($A4230,CATMUN!$B$2:$C$1123,2,0)</f>
        <v>Bajo</v>
      </c>
      <c r="H4230" t="str">
        <f>VLOOKUP($A4230,CATMUN!$B$2:$D$1123,3,0)</f>
        <v>Municipios rurales</v>
      </c>
      <c r="I4230">
        <f>VLOOKUP($A4230,CATMUN!$B$2:$G$1123,4,0)</f>
        <v>0</v>
      </c>
      <c r="J4230">
        <f>VLOOKUP($A4230,CATMUN!$B$2:$G$1123,6,0)</f>
        <v>15</v>
      </c>
      <c r="K4230" s="69">
        <v>101.98785000000001</v>
      </c>
      <c r="L4230" s="69">
        <v>480.82776364446357</v>
      </c>
      <c r="M4230" s="271"/>
      <c r="N4230" s="69">
        <v>20.326874479829083</v>
      </c>
      <c r="O4230" s="69">
        <v>1E-3</v>
      </c>
      <c r="Q4230">
        <v>0</v>
      </c>
      <c r="S4230" s="69">
        <v>150</v>
      </c>
      <c r="T4230">
        <v>0</v>
      </c>
      <c r="V4230" s="51">
        <v>5</v>
      </c>
      <c r="W4230" s="51">
        <v>4</v>
      </c>
      <c r="X4230" s="51">
        <v>23</v>
      </c>
    </row>
    <row r="4231" spans="1:24" x14ac:dyDescent="0.2">
      <c r="A4231">
        <v>52786</v>
      </c>
      <c r="B4231" t="s">
        <v>1850</v>
      </c>
      <c r="C4231" t="s">
        <v>1606</v>
      </c>
      <c r="D4231">
        <v>2019</v>
      </c>
      <c r="E4231" t="str">
        <f t="shared" si="66"/>
        <v>527862019</v>
      </c>
      <c r="F4231">
        <v>17866</v>
      </c>
      <c r="G4231" t="str">
        <f>VLOOKUP($A4231,CATMUN!$B$2:$C$1123,2,0)</f>
        <v>Bajo</v>
      </c>
      <c r="H4231" t="str">
        <f>VLOOKUP($A4231,CATMUN!$B$2:$D$1123,3,0)</f>
        <v>Municipios rurales</v>
      </c>
      <c r="I4231">
        <f>VLOOKUP($A4231,CATMUN!$B$2:$G$1123,4,0)</f>
        <v>0</v>
      </c>
      <c r="J4231">
        <f>VLOOKUP($A4231,CATMUN!$B$2:$G$1123,6,0)</f>
        <v>15</v>
      </c>
      <c r="K4231" s="69">
        <v>185</v>
      </c>
      <c r="L4231" s="69">
        <v>480.82776364446357</v>
      </c>
      <c r="M4231" s="271">
        <v>1E-3</v>
      </c>
      <c r="N4231" s="69">
        <v>20.326874479829083</v>
      </c>
      <c r="Q4231">
        <v>0</v>
      </c>
      <c r="S4231" s="69">
        <v>150</v>
      </c>
      <c r="T4231">
        <v>0</v>
      </c>
      <c r="V4231" s="51">
        <v>5</v>
      </c>
      <c r="W4231" s="51">
        <v>1</v>
      </c>
      <c r="X4231" s="51">
        <v>23</v>
      </c>
    </row>
    <row r="4232" spans="1:24" x14ac:dyDescent="0.2">
      <c r="A4232">
        <v>52788</v>
      </c>
      <c r="B4232" t="s">
        <v>1851</v>
      </c>
      <c r="C4232" t="s">
        <v>1606</v>
      </c>
      <c r="D4232">
        <v>2019</v>
      </c>
      <c r="E4232" t="str">
        <f t="shared" si="66"/>
        <v>527882019</v>
      </c>
      <c r="F4232">
        <v>13397</v>
      </c>
      <c r="G4232" t="str">
        <f>VLOOKUP($A4232,CATMUN!$B$2:$C$1123,2,0)</f>
        <v>Medio</v>
      </c>
      <c r="H4232" t="str">
        <f>VLOOKUP($A4232,CATMUN!$B$2:$D$1123,3,0)</f>
        <v>Municipios rurales</v>
      </c>
      <c r="I4232">
        <f>VLOOKUP($A4232,CATMUN!$B$2:$G$1123,4,0)</f>
        <v>0</v>
      </c>
      <c r="J4232">
        <f>VLOOKUP($A4232,CATMUN!$B$2:$G$1123,6,0)</f>
        <v>15</v>
      </c>
      <c r="K4232" s="69">
        <v>192.5</v>
      </c>
      <c r="L4232" s="69">
        <v>480.82776364446357</v>
      </c>
      <c r="M4232" s="271">
        <v>5</v>
      </c>
      <c r="N4232" s="69">
        <v>20.326874479829083</v>
      </c>
      <c r="O4232" s="69">
        <v>1E-3</v>
      </c>
      <c r="Q4232">
        <v>0</v>
      </c>
      <c r="R4232">
        <v>1E-3</v>
      </c>
      <c r="S4232" s="69">
        <v>150</v>
      </c>
      <c r="T4232">
        <v>0</v>
      </c>
      <c r="V4232" s="51">
        <v>5</v>
      </c>
      <c r="W4232" s="51">
        <v>0</v>
      </c>
      <c r="X4232" s="51">
        <v>23</v>
      </c>
    </row>
    <row r="4233" spans="1:24" x14ac:dyDescent="0.2">
      <c r="A4233">
        <v>52885</v>
      </c>
      <c r="B4233" t="s">
        <v>1854</v>
      </c>
      <c r="C4233" t="s">
        <v>1606</v>
      </c>
      <c r="D4233">
        <v>2019</v>
      </c>
      <c r="E4233" t="str">
        <f t="shared" si="66"/>
        <v>528852019</v>
      </c>
      <c r="F4233">
        <v>10946</v>
      </c>
      <c r="G4233" t="str">
        <f>VLOOKUP($A4233,CATMUN!$B$2:$C$1123,2,0)</f>
        <v>Bajo</v>
      </c>
      <c r="H4233" t="str">
        <f>VLOOKUP($A4233,CATMUN!$B$2:$D$1123,3,0)</f>
        <v>Municipios rurales</v>
      </c>
      <c r="I4233">
        <f>VLOOKUP($A4233,CATMUN!$B$2:$G$1123,4,0)</f>
        <v>0</v>
      </c>
      <c r="J4233">
        <f>VLOOKUP($A4233,CATMUN!$B$2:$G$1123,6,0)</f>
        <v>15</v>
      </c>
      <c r="K4233" s="69">
        <v>50</v>
      </c>
      <c r="L4233" s="69">
        <v>480.82776364446357</v>
      </c>
      <c r="M4233" s="271">
        <v>2E-3</v>
      </c>
      <c r="N4233" s="69">
        <v>20.326874479829083</v>
      </c>
      <c r="O4233" s="69">
        <v>1E-3</v>
      </c>
      <c r="Q4233">
        <v>0</v>
      </c>
      <c r="S4233" s="69">
        <v>150</v>
      </c>
      <c r="T4233">
        <v>0</v>
      </c>
      <c r="U4233">
        <v>9.7720000000000002</v>
      </c>
      <c r="V4233" s="51">
        <v>5</v>
      </c>
      <c r="W4233" s="51">
        <v>2</v>
      </c>
      <c r="X4233" s="51">
        <v>23</v>
      </c>
    </row>
    <row r="4234" spans="1:24" x14ac:dyDescent="0.2">
      <c r="A4234">
        <v>54003</v>
      </c>
      <c r="B4234" t="s">
        <v>1857</v>
      </c>
      <c r="C4234" t="s">
        <v>1855</v>
      </c>
      <c r="D4234">
        <v>2019</v>
      </c>
      <c r="E4234" t="str">
        <f t="shared" si="66"/>
        <v>540032019</v>
      </c>
      <c r="F4234">
        <v>33003</v>
      </c>
      <c r="G4234" t="str">
        <f>VLOOKUP($A4234,CATMUN!$B$2:$C$1123,2,0)</f>
        <v>Medio</v>
      </c>
      <c r="H4234" t="str">
        <f>VLOOKUP($A4234,CATMUN!$B$2:$D$1123,3,0)</f>
        <v>Municipios rurales</v>
      </c>
      <c r="I4234">
        <f>VLOOKUP($A4234,CATMUN!$B$2:$G$1123,4,0)</f>
        <v>0</v>
      </c>
      <c r="J4234">
        <f>VLOOKUP($A4234,CATMUN!$B$2:$G$1123,6,0)</f>
        <v>15</v>
      </c>
      <c r="K4234" s="69">
        <v>520</v>
      </c>
      <c r="L4234" s="69">
        <v>480.82776364446357</v>
      </c>
      <c r="M4234" s="271">
        <v>10</v>
      </c>
      <c r="N4234" s="69">
        <v>20.326874479829083</v>
      </c>
      <c r="Q4234">
        <v>0</v>
      </c>
      <c r="S4234" s="69">
        <v>150</v>
      </c>
      <c r="T4234">
        <v>0</v>
      </c>
      <c r="V4234" s="51">
        <v>5</v>
      </c>
      <c r="W4234" s="51">
        <v>15</v>
      </c>
      <c r="X4234" s="51">
        <v>23</v>
      </c>
    </row>
    <row r="4235" spans="1:24" x14ac:dyDescent="0.2">
      <c r="A4235">
        <v>54051</v>
      </c>
      <c r="B4235" t="s">
        <v>1858</v>
      </c>
      <c r="C4235" t="s">
        <v>1855</v>
      </c>
      <c r="D4235">
        <v>2019</v>
      </c>
      <c r="E4235" t="str">
        <f t="shared" si="66"/>
        <v>540512019</v>
      </c>
      <c r="F4235">
        <v>9860</v>
      </c>
      <c r="G4235" t="str">
        <f>VLOOKUP($A4235,CATMUN!$B$2:$C$1123,2,0)</f>
        <v>Medio</v>
      </c>
      <c r="H4235" t="str">
        <f>VLOOKUP($A4235,CATMUN!$B$2:$D$1123,3,0)</f>
        <v>Municipios rurales</v>
      </c>
      <c r="I4235">
        <f>VLOOKUP($A4235,CATMUN!$B$2:$G$1123,4,0)</f>
        <v>0</v>
      </c>
      <c r="J4235">
        <f>VLOOKUP($A4235,CATMUN!$B$2:$G$1123,6,0)</f>
        <v>15</v>
      </c>
      <c r="K4235" s="69">
        <v>69</v>
      </c>
      <c r="L4235" s="69">
        <v>480.82776364446357</v>
      </c>
      <c r="M4235" s="271">
        <v>0.5</v>
      </c>
      <c r="N4235" s="69">
        <v>20.326874479829083</v>
      </c>
      <c r="Q4235">
        <v>0</v>
      </c>
      <c r="S4235" s="69">
        <v>150</v>
      </c>
      <c r="T4235">
        <v>0</v>
      </c>
      <c r="V4235" s="51">
        <v>5</v>
      </c>
      <c r="W4235" s="51">
        <v>9</v>
      </c>
      <c r="X4235" s="51">
        <v>23</v>
      </c>
    </row>
    <row r="4236" spans="1:24" x14ac:dyDescent="0.2">
      <c r="A4236">
        <v>54099</v>
      </c>
      <c r="B4236" t="s">
        <v>1859</v>
      </c>
      <c r="C4236" t="s">
        <v>1855</v>
      </c>
      <c r="D4236">
        <v>2019</v>
      </c>
      <c r="E4236" t="str">
        <f t="shared" si="66"/>
        <v>540992019</v>
      </c>
      <c r="F4236">
        <v>8529</v>
      </c>
      <c r="G4236" t="str">
        <f>VLOOKUP($A4236,CATMUN!$B$2:$C$1123,2,0)</f>
        <v>Medio</v>
      </c>
      <c r="H4236" t="str">
        <f>VLOOKUP($A4236,CATMUN!$B$2:$D$1123,3,0)</f>
        <v>Municipios rurales</v>
      </c>
      <c r="I4236">
        <f>VLOOKUP($A4236,CATMUN!$B$2:$G$1123,4,0)</f>
        <v>0</v>
      </c>
      <c r="J4236">
        <f>VLOOKUP($A4236,CATMUN!$B$2:$G$1123,6,0)</f>
        <v>15</v>
      </c>
      <c r="K4236" s="69">
        <v>160</v>
      </c>
      <c r="L4236" s="69">
        <v>480.82776364446357</v>
      </c>
      <c r="M4236" s="271">
        <v>8</v>
      </c>
      <c r="N4236" s="69">
        <v>20.326874479829083</v>
      </c>
      <c r="Q4236">
        <v>0</v>
      </c>
      <c r="S4236" s="69">
        <v>150</v>
      </c>
      <c r="T4236">
        <v>0</v>
      </c>
      <c r="U4236">
        <v>1.15E-2</v>
      </c>
      <c r="V4236" s="51">
        <v>0</v>
      </c>
      <c r="W4236" s="51">
        <v>4</v>
      </c>
      <c r="X4236" s="51">
        <v>100</v>
      </c>
    </row>
    <row r="4237" spans="1:24" x14ac:dyDescent="0.2">
      <c r="A4237">
        <v>54109</v>
      </c>
      <c r="B4237" t="s">
        <v>1860</v>
      </c>
      <c r="C4237" t="s">
        <v>1855</v>
      </c>
      <c r="D4237">
        <v>2019</v>
      </c>
      <c r="E4237" t="str">
        <f t="shared" si="66"/>
        <v>541092019</v>
      </c>
      <c r="F4237">
        <v>6472</v>
      </c>
      <c r="G4237" t="str">
        <f>VLOOKUP($A4237,CATMUN!$B$2:$C$1123,2,0)</f>
        <v>Bajo</v>
      </c>
      <c r="H4237" t="str">
        <f>VLOOKUP($A4237,CATMUN!$B$2:$D$1123,3,0)</f>
        <v>Municipios rurales</v>
      </c>
      <c r="I4237">
        <f>VLOOKUP($A4237,CATMUN!$B$2:$G$1123,4,0)</f>
        <v>0</v>
      </c>
      <c r="J4237">
        <f>VLOOKUP($A4237,CATMUN!$B$2:$G$1123,6,0)</f>
        <v>15</v>
      </c>
      <c r="K4237" s="69">
        <v>27</v>
      </c>
      <c r="L4237" s="69">
        <v>480.82776364446357</v>
      </c>
      <c r="M4237" s="271"/>
      <c r="N4237" s="69">
        <v>20.326874479829083</v>
      </c>
      <c r="Q4237">
        <v>0</v>
      </c>
      <c r="S4237" s="69">
        <v>150</v>
      </c>
      <c r="T4237">
        <v>0</v>
      </c>
      <c r="V4237" s="51">
        <v>5</v>
      </c>
      <c r="W4237" s="51">
        <v>0</v>
      </c>
      <c r="X4237" s="51">
        <v>23</v>
      </c>
    </row>
    <row r="4238" spans="1:24" x14ac:dyDescent="0.2">
      <c r="A4238">
        <v>54125</v>
      </c>
      <c r="B4238" t="s">
        <v>1861</v>
      </c>
      <c r="C4238" t="s">
        <v>1855</v>
      </c>
      <c r="D4238">
        <v>2019</v>
      </c>
      <c r="E4238" t="str">
        <f t="shared" si="66"/>
        <v>541252019</v>
      </c>
      <c r="F4238">
        <v>2855</v>
      </c>
      <c r="G4238" t="str">
        <f>VLOOKUP($A4238,CATMUN!$B$2:$C$1123,2,0)</f>
        <v>Alto</v>
      </c>
      <c r="H4238" t="str">
        <f>VLOOKUP($A4238,CATMUN!$B$2:$D$1123,3,0)</f>
        <v>Municipios rurales</v>
      </c>
      <c r="I4238">
        <f>VLOOKUP($A4238,CATMUN!$B$2:$G$1123,4,0)</f>
        <v>0</v>
      </c>
      <c r="J4238">
        <f>VLOOKUP($A4238,CATMUN!$B$2:$G$1123,6,0)</f>
        <v>15</v>
      </c>
      <c r="K4238" s="69">
        <v>43</v>
      </c>
      <c r="L4238" s="69">
        <v>480.82776364446357</v>
      </c>
      <c r="M4238" s="271">
        <v>1</v>
      </c>
      <c r="N4238" s="69">
        <v>20.326874479829083</v>
      </c>
      <c r="Q4238">
        <v>0</v>
      </c>
      <c r="S4238" s="69">
        <v>150</v>
      </c>
      <c r="T4238">
        <v>0</v>
      </c>
      <c r="V4238" s="51">
        <v>5</v>
      </c>
      <c r="W4238" s="51" t="e">
        <v>#N/A</v>
      </c>
      <c r="X4238" s="51" t="e">
        <v>#N/A</v>
      </c>
    </row>
    <row r="4239" spans="1:24" x14ac:dyDescent="0.2">
      <c r="A4239">
        <v>54128</v>
      </c>
      <c r="B4239" t="s">
        <v>1862</v>
      </c>
      <c r="C4239" t="s">
        <v>1855</v>
      </c>
      <c r="D4239">
        <v>2019</v>
      </c>
      <c r="E4239" t="str">
        <f t="shared" si="66"/>
        <v>541282019</v>
      </c>
      <c r="F4239">
        <v>11096</v>
      </c>
      <c r="G4239" t="str">
        <f>VLOOKUP($A4239,CATMUN!$B$2:$C$1123,2,0)</f>
        <v>Medio</v>
      </c>
      <c r="H4239" t="str">
        <f>VLOOKUP($A4239,CATMUN!$B$2:$D$1123,3,0)</f>
        <v>Municipios rurales</v>
      </c>
      <c r="I4239">
        <f>VLOOKUP($A4239,CATMUN!$B$2:$G$1123,4,0)</f>
        <v>0</v>
      </c>
      <c r="J4239">
        <f>VLOOKUP($A4239,CATMUN!$B$2:$G$1123,6,0)</f>
        <v>15</v>
      </c>
      <c r="K4239" s="69">
        <v>230</v>
      </c>
      <c r="L4239" s="69">
        <v>480.82776364446357</v>
      </c>
      <c r="M4239" s="271">
        <v>15</v>
      </c>
      <c r="N4239" s="69">
        <v>20.326874479829083</v>
      </c>
      <c r="O4239" s="69">
        <v>1</v>
      </c>
      <c r="S4239" s="69">
        <v>150</v>
      </c>
      <c r="T4239">
        <v>0</v>
      </c>
      <c r="V4239" s="51">
        <v>5</v>
      </c>
      <c r="W4239" s="51">
        <v>3</v>
      </c>
      <c r="X4239" s="51">
        <v>23</v>
      </c>
    </row>
    <row r="4240" spans="1:24" x14ac:dyDescent="0.2">
      <c r="A4240">
        <v>54174</v>
      </c>
      <c r="B4240" t="s">
        <v>1864</v>
      </c>
      <c r="C4240" t="s">
        <v>1855</v>
      </c>
      <c r="D4240">
        <v>2019</v>
      </c>
      <c r="E4240" t="str">
        <f t="shared" si="66"/>
        <v>541742019</v>
      </c>
      <c r="F4240">
        <v>12042</v>
      </c>
      <c r="G4240" t="str">
        <f>VLOOKUP($A4240,CATMUN!$B$2:$C$1123,2,0)</f>
        <v>Medio</v>
      </c>
      <c r="H4240" t="str">
        <f>VLOOKUP($A4240,CATMUN!$B$2:$D$1123,3,0)</f>
        <v>Municipios rurales</v>
      </c>
      <c r="I4240">
        <f>VLOOKUP($A4240,CATMUN!$B$2:$G$1123,4,0)</f>
        <v>0</v>
      </c>
      <c r="J4240">
        <f>VLOOKUP($A4240,CATMUN!$B$2:$G$1123,6,0)</f>
        <v>15</v>
      </c>
      <c r="K4240" s="69">
        <v>81</v>
      </c>
      <c r="L4240" s="69">
        <v>480.82776364446357</v>
      </c>
      <c r="M4240" s="271"/>
      <c r="N4240" s="69">
        <v>20.326874479829083</v>
      </c>
      <c r="Q4240">
        <v>0</v>
      </c>
      <c r="S4240" s="69">
        <v>150</v>
      </c>
      <c r="T4240">
        <v>0</v>
      </c>
      <c r="V4240" s="51">
        <v>5</v>
      </c>
      <c r="W4240" s="51" t="e">
        <v>#N/A</v>
      </c>
      <c r="X4240" s="51" t="e">
        <v>#N/A</v>
      </c>
    </row>
    <row r="4241" spans="1:24" x14ac:dyDescent="0.2">
      <c r="A4241">
        <v>54206</v>
      </c>
      <c r="B4241" t="s">
        <v>1865</v>
      </c>
      <c r="C4241" t="s">
        <v>1855</v>
      </c>
      <c r="D4241">
        <v>2019</v>
      </c>
      <c r="E4241" t="str">
        <f t="shared" si="66"/>
        <v>542062019</v>
      </c>
      <c r="F4241">
        <v>19131</v>
      </c>
      <c r="G4241" t="str">
        <f>VLOOKUP($A4241,CATMUN!$B$2:$C$1123,2,0)</f>
        <v>Medio</v>
      </c>
      <c r="H4241" t="str">
        <f>VLOOKUP($A4241,CATMUN!$B$2:$D$1123,3,0)</f>
        <v>Municipios rurales</v>
      </c>
      <c r="I4241">
        <f>VLOOKUP($A4241,CATMUN!$B$2:$G$1123,4,0)</f>
        <v>0</v>
      </c>
      <c r="J4241">
        <f>VLOOKUP($A4241,CATMUN!$B$2:$G$1123,6,0)</f>
        <v>15</v>
      </c>
      <c r="K4241" s="69">
        <v>299</v>
      </c>
      <c r="L4241" s="69">
        <v>480.82776364446357</v>
      </c>
      <c r="M4241" s="271">
        <v>0.5</v>
      </c>
      <c r="N4241" s="69">
        <v>20.326874479829083</v>
      </c>
      <c r="Q4241">
        <v>0</v>
      </c>
      <c r="S4241" s="69">
        <v>150</v>
      </c>
      <c r="T4241">
        <v>0</v>
      </c>
      <c r="V4241" s="51">
        <v>5</v>
      </c>
      <c r="W4241" s="51">
        <v>0</v>
      </c>
      <c r="X4241" s="51">
        <v>23</v>
      </c>
    </row>
    <row r="4242" spans="1:24" x14ac:dyDescent="0.2">
      <c r="A4242">
        <v>54223</v>
      </c>
      <c r="B4242" t="s">
        <v>1866</v>
      </c>
      <c r="C4242" t="s">
        <v>1855</v>
      </c>
      <c r="D4242">
        <v>2019</v>
      </c>
      <c r="E4242" t="str">
        <f t="shared" si="66"/>
        <v>542232019</v>
      </c>
      <c r="F4242">
        <v>8307</v>
      </c>
      <c r="G4242" t="str">
        <f>VLOOKUP($A4242,CATMUN!$B$2:$C$1123,2,0)</f>
        <v>Medio</v>
      </c>
      <c r="H4242" t="str">
        <f>VLOOKUP($A4242,CATMUN!$B$2:$D$1123,3,0)</f>
        <v>Municipios rurales</v>
      </c>
      <c r="I4242">
        <f>VLOOKUP($A4242,CATMUN!$B$2:$G$1123,4,0)</f>
        <v>0</v>
      </c>
      <c r="J4242">
        <f>VLOOKUP($A4242,CATMUN!$B$2:$G$1123,6,0)</f>
        <v>15</v>
      </c>
      <c r="K4242" s="69">
        <v>102.73416999999999</v>
      </c>
      <c r="L4242" s="69">
        <v>480.82776364446357</v>
      </c>
      <c r="M4242" s="271">
        <v>1</v>
      </c>
      <c r="N4242" s="69">
        <v>20.326874479829083</v>
      </c>
      <c r="Q4242">
        <v>0</v>
      </c>
      <c r="S4242" s="69">
        <v>150</v>
      </c>
      <c r="T4242">
        <v>0</v>
      </c>
      <c r="U4242">
        <v>0.30780000000000002</v>
      </c>
      <c r="V4242" s="51">
        <v>5</v>
      </c>
      <c r="W4242" s="51">
        <v>5</v>
      </c>
      <c r="X4242" s="51">
        <v>23</v>
      </c>
    </row>
    <row r="4243" spans="1:24" x14ac:dyDescent="0.2">
      <c r="A4243">
        <v>54239</v>
      </c>
      <c r="B4243" t="s">
        <v>1867</v>
      </c>
      <c r="C4243" t="s">
        <v>1855</v>
      </c>
      <c r="D4243">
        <v>2019</v>
      </c>
      <c r="E4243" t="str">
        <f t="shared" si="66"/>
        <v>542392019</v>
      </c>
      <c r="F4243">
        <v>4693</v>
      </c>
      <c r="G4243" t="str">
        <f>VLOOKUP($A4243,CATMUN!$B$2:$C$1123,2,0)</f>
        <v>Bajo</v>
      </c>
      <c r="H4243" t="str">
        <f>VLOOKUP($A4243,CATMUN!$B$2:$D$1123,3,0)</f>
        <v>Municipios rurales</v>
      </c>
      <c r="I4243">
        <f>VLOOKUP($A4243,CATMUN!$B$2:$G$1123,4,0)</f>
        <v>0</v>
      </c>
      <c r="J4243">
        <f>VLOOKUP($A4243,CATMUN!$B$2:$G$1123,6,0)</f>
        <v>15</v>
      </c>
      <c r="K4243" s="69">
        <v>90</v>
      </c>
      <c r="L4243" s="69">
        <v>480.82776364446357</v>
      </c>
      <c r="M4243" s="271">
        <v>1</v>
      </c>
      <c r="N4243" s="69">
        <v>20.326874479829083</v>
      </c>
      <c r="Q4243">
        <v>0</v>
      </c>
      <c r="S4243" s="69">
        <v>150</v>
      </c>
      <c r="T4243">
        <v>0</v>
      </c>
      <c r="V4243" s="51">
        <v>5</v>
      </c>
      <c r="W4243" s="51">
        <v>0</v>
      </c>
      <c r="X4243" s="51">
        <v>23</v>
      </c>
    </row>
    <row r="4244" spans="1:24" x14ac:dyDescent="0.2">
      <c r="A4244">
        <v>54245</v>
      </c>
      <c r="B4244" t="s">
        <v>1868</v>
      </c>
      <c r="C4244" t="s">
        <v>1855</v>
      </c>
      <c r="D4244">
        <v>2019</v>
      </c>
      <c r="E4244" t="str">
        <f t="shared" si="66"/>
        <v>542452019</v>
      </c>
      <c r="F4244">
        <v>13648</v>
      </c>
      <c r="G4244" t="str">
        <f>VLOOKUP($A4244,CATMUN!$B$2:$C$1123,2,0)</f>
        <v>Medio</v>
      </c>
      <c r="H4244" t="str">
        <f>VLOOKUP($A4244,CATMUN!$B$2:$D$1123,3,0)</f>
        <v>Municipios rurales</v>
      </c>
      <c r="I4244">
        <f>VLOOKUP($A4244,CATMUN!$B$2:$G$1123,4,0)</f>
        <v>0</v>
      </c>
      <c r="J4244">
        <f>VLOOKUP($A4244,CATMUN!$B$2:$G$1123,6,0)</f>
        <v>15</v>
      </c>
      <c r="K4244" s="69">
        <v>77.370657999999992</v>
      </c>
      <c r="L4244" s="69">
        <v>480.82776364446357</v>
      </c>
      <c r="M4244" s="271">
        <v>1E-3</v>
      </c>
      <c r="N4244" s="69">
        <v>20.326874479829083</v>
      </c>
      <c r="Q4244">
        <v>0</v>
      </c>
      <c r="S4244" s="69">
        <v>150</v>
      </c>
      <c r="T4244">
        <v>0</v>
      </c>
      <c r="V4244" s="51">
        <v>5</v>
      </c>
      <c r="W4244" s="51" t="e">
        <v>#N/A</v>
      </c>
      <c r="X4244" s="51" t="e">
        <v>#N/A</v>
      </c>
    </row>
    <row r="4245" spans="1:24" x14ac:dyDescent="0.2">
      <c r="A4245">
        <v>54250</v>
      </c>
      <c r="B4245" t="s">
        <v>1869</v>
      </c>
      <c r="C4245" t="s">
        <v>1855</v>
      </c>
      <c r="D4245">
        <v>2019</v>
      </c>
      <c r="E4245" t="str">
        <f t="shared" si="66"/>
        <v>542502019</v>
      </c>
      <c r="F4245">
        <v>21145</v>
      </c>
      <c r="G4245" t="str">
        <f>VLOOKUP($A4245,CATMUN!$B$2:$C$1123,2,0)</f>
        <v>Medio</v>
      </c>
      <c r="H4245" t="str">
        <f>VLOOKUP($A4245,CATMUN!$B$2:$D$1123,3,0)</f>
        <v>Municipios rurales</v>
      </c>
      <c r="I4245">
        <f>VLOOKUP($A4245,CATMUN!$B$2:$G$1123,4,0)</f>
        <v>0</v>
      </c>
      <c r="J4245">
        <f>VLOOKUP($A4245,CATMUN!$B$2:$G$1123,6,0)</f>
        <v>15</v>
      </c>
      <c r="K4245" s="69">
        <v>78.28</v>
      </c>
      <c r="L4245" s="69">
        <v>480.82776364446357</v>
      </c>
      <c r="M4245" s="271"/>
      <c r="N4245" s="69">
        <v>20.326874479829083</v>
      </c>
      <c r="Q4245">
        <v>0</v>
      </c>
      <c r="S4245" s="69">
        <v>150</v>
      </c>
      <c r="T4245">
        <v>0</v>
      </c>
      <c r="V4245" s="51">
        <v>5</v>
      </c>
      <c r="W4245" s="51">
        <v>2</v>
      </c>
      <c r="X4245" s="51">
        <v>23</v>
      </c>
    </row>
    <row r="4246" spans="1:24" x14ac:dyDescent="0.2">
      <c r="A4246">
        <v>54261</v>
      </c>
      <c r="B4246" t="s">
        <v>1870</v>
      </c>
      <c r="C4246" t="s">
        <v>1855</v>
      </c>
      <c r="D4246">
        <v>2019</v>
      </c>
      <c r="E4246" t="str">
        <f t="shared" si="66"/>
        <v>542612019</v>
      </c>
      <c r="F4246">
        <v>28240</v>
      </c>
      <c r="G4246" t="str">
        <f>VLOOKUP($A4246,CATMUN!$B$2:$C$1123,2,0)</f>
        <v>Alto</v>
      </c>
      <c r="H4246" t="str">
        <f>VLOOKUP($A4246,CATMUN!$B$2:$D$1123,3,0)</f>
        <v>Municipios rurales</v>
      </c>
      <c r="I4246">
        <f>VLOOKUP($A4246,CATMUN!$B$2:$G$1123,4,0)</f>
        <v>0</v>
      </c>
      <c r="J4246">
        <f>VLOOKUP($A4246,CATMUN!$B$2:$G$1123,6,0)</f>
        <v>15</v>
      </c>
      <c r="K4246" s="69">
        <v>230</v>
      </c>
      <c r="L4246" s="69">
        <v>480.82776364446357</v>
      </c>
      <c r="M4246" s="271">
        <v>24</v>
      </c>
      <c r="N4246" s="69">
        <v>20.326874479829083</v>
      </c>
      <c r="S4246" s="69">
        <v>150</v>
      </c>
      <c r="T4246">
        <v>0</v>
      </c>
      <c r="V4246" s="51">
        <v>5</v>
      </c>
      <c r="W4246" s="51">
        <v>42</v>
      </c>
      <c r="X4246" s="51">
        <v>23</v>
      </c>
    </row>
    <row r="4247" spans="1:24" x14ac:dyDescent="0.2">
      <c r="A4247">
        <v>54313</v>
      </c>
      <c r="B4247" t="s">
        <v>1871</v>
      </c>
      <c r="C4247" t="s">
        <v>1855</v>
      </c>
      <c r="D4247">
        <v>2019</v>
      </c>
      <c r="E4247" t="str">
        <f t="shared" si="66"/>
        <v>543132019</v>
      </c>
      <c r="F4247">
        <v>7524</v>
      </c>
      <c r="G4247" t="str">
        <f>VLOOKUP($A4247,CATMUN!$B$2:$C$1123,2,0)</f>
        <v>Bajo</v>
      </c>
      <c r="H4247" t="str">
        <f>VLOOKUP($A4247,CATMUN!$B$2:$D$1123,3,0)</f>
        <v>Municipios rurales</v>
      </c>
      <c r="I4247">
        <f>VLOOKUP($A4247,CATMUN!$B$2:$G$1123,4,0)</f>
        <v>0</v>
      </c>
      <c r="J4247">
        <f>VLOOKUP($A4247,CATMUN!$B$2:$G$1123,6,0)</f>
        <v>15</v>
      </c>
      <c r="K4247" s="69">
        <v>100</v>
      </c>
      <c r="L4247" s="69">
        <v>480.82776364446357</v>
      </c>
      <c r="M4247" s="271"/>
      <c r="N4247" s="69">
        <v>20.326874479829083</v>
      </c>
      <c r="Q4247">
        <v>0</v>
      </c>
      <c r="S4247" s="69">
        <v>150</v>
      </c>
      <c r="T4247">
        <v>0</v>
      </c>
      <c r="V4247" s="51">
        <v>5</v>
      </c>
      <c r="W4247" s="51">
        <v>5</v>
      </c>
      <c r="X4247" s="51">
        <v>23</v>
      </c>
    </row>
    <row r="4248" spans="1:24" x14ac:dyDescent="0.2">
      <c r="A4248">
        <v>54344</v>
      </c>
      <c r="B4248" t="s">
        <v>1872</v>
      </c>
      <c r="C4248" t="s">
        <v>1855</v>
      </c>
      <c r="D4248">
        <v>2019</v>
      </c>
      <c r="E4248" t="str">
        <f t="shared" si="66"/>
        <v>543442019</v>
      </c>
      <c r="F4248">
        <v>10342</v>
      </c>
      <c r="G4248" t="str">
        <f>VLOOKUP($A4248,CATMUN!$B$2:$C$1123,2,0)</f>
        <v>Medio</v>
      </c>
      <c r="H4248" t="str">
        <f>VLOOKUP($A4248,CATMUN!$B$2:$D$1123,3,0)</f>
        <v>Municipios rurales</v>
      </c>
      <c r="I4248">
        <f>VLOOKUP($A4248,CATMUN!$B$2:$G$1123,4,0)</f>
        <v>0</v>
      </c>
      <c r="J4248">
        <f>VLOOKUP($A4248,CATMUN!$B$2:$G$1123,6,0)</f>
        <v>15</v>
      </c>
      <c r="K4248" s="69">
        <v>21</v>
      </c>
      <c r="L4248" s="69">
        <v>480.82776364446357</v>
      </c>
      <c r="M4248" s="271">
        <v>9.9999999999999995E-7</v>
      </c>
      <c r="N4248" s="69">
        <v>20.326874479829083</v>
      </c>
      <c r="Q4248">
        <v>0</v>
      </c>
      <c r="S4248" s="69">
        <v>150</v>
      </c>
      <c r="T4248">
        <v>0</v>
      </c>
      <c r="V4248" s="51">
        <v>5</v>
      </c>
      <c r="W4248" s="51">
        <v>0</v>
      </c>
      <c r="X4248" s="51">
        <v>23</v>
      </c>
    </row>
    <row r="4249" spans="1:24" x14ac:dyDescent="0.2">
      <c r="A4249">
        <v>54347</v>
      </c>
      <c r="B4249" t="s">
        <v>1873</v>
      </c>
      <c r="C4249" t="s">
        <v>1855</v>
      </c>
      <c r="D4249">
        <v>2019</v>
      </c>
      <c r="E4249" t="str">
        <f t="shared" si="66"/>
        <v>543472019</v>
      </c>
      <c r="F4249">
        <v>7087</v>
      </c>
      <c r="G4249" t="str">
        <f>VLOOKUP($A4249,CATMUN!$B$2:$C$1123,2,0)</f>
        <v>Medio</v>
      </c>
      <c r="H4249" t="str">
        <f>VLOOKUP($A4249,CATMUN!$B$2:$D$1123,3,0)</f>
        <v>Municipios rurales</v>
      </c>
      <c r="I4249">
        <f>VLOOKUP($A4249,CATMUN!$B$2:$G$1123,4,0)</f>
        <v>0</v>
      </c>
      <c r="J4249">
        <f>VLOOKUP($A4249,CATMUN!$B$2:$G$1123,6,0)</f>
        <v>15</v>
      </c>
      <c r="K4249" s="69">
        <v>43.635014000000005</v>
      </c>
      <c r="L4249" s="69">
        <v>480.82776364446357</v>
      </c>
      <c r="M4249" s="271"/>
      <c r="N4249" s="69">
        <v>20.326874479829083</v>
      </c>
      <c r="Q4249">
        <v>0</v>
      </c>
      <c r="S4249" s="69">
        <v>150</v>
      </c>
      <c r="T4249">
        <v>0</v>
      </c>
      <c r="V4249" s="51">
        <v>5</v>
      </c>
      <c r="W4249" s="51">
        <v>5</v>
      </c>
      <c r="X4249" s="51">
        <v>23</v>
      </c>
    </row>
    <row r="4250" spans="1:24" x14ac:dyDescent="0.2">
      <c r="A4250">
        <v>54377</v>
      </c>
      <c r="B4250" t="s">
        <v>1874</v>
      </c>
      <c r="C4250" t="s">
        <v>1855</v>
      </c>
      <c r="D4250">
        <v>2019</v>
      </c>
      <c r="E4250" t="str">
        <f t="shared" si="66"/>
        <v>543772019</v>
      </c>
      <c r="F4250">
        <v>6443</v>
      </c>
      <c r="G4250" t="str">
        <f>VLOOKUP($A4250,CATMUN!$B$2:$C$1123,2,0)</f>
        <v>Bajo</v>
      </c>
      <c r="H4250" t="str">
        <f>VLOOKUP($A4250,CATMUN!$B$2:$D$1123,3,0)</f>
        <v>Municipios rurales</v>
      </c>
      <c r="I4250">
        <f>VLOOKUP($A4250,CATMUN!$B$2:$G$1123,4,0)</f>
        <v>0</v>
      </c>
      <c r="J4250">
        <f>VLOOKUP($A4250,CATMUN!$B$2:$G$1123,6,0)</f>
        <v>15</v>
      </c>
      <c r="K4250" s="69">
        <v>74.825023999999999</v>
      </c>
      <c r="L4250" s="69">
        <v>480.82776364446357</v>
      </c>
      <c r="M4250" s="271">
        <v>0.79019300000000003</v>
      </c>
      <c r="N4250" s="69">
        <v>20.326874479829083</v>
      </c>
      <c r="Q4250">
        <v>0</v>
      </c>
      <c r="S4250" s="69">
        <v>150</v>
      </c>
      <c r="T4250">
        <v>0</v>
      </c>
      <c r="V4250" s="51">
        <v>5</v>
      </c>
      <c r="W4250" s="51">
        <v>1</v>
      </c>
      <c r="X4250" s="51">
        <v>23</v>
      </c>
    </row>
    <row r="4251" spans="1:24" x14ac:dyDescent="0.2">
      <c r="A4251">
        <v>54385</v>
      </c>
      <c r="B4251" t="s">
        <v>1875</v>
      </c>
      <c r="C4251" t="s">
        <v>1855</v>
      </c>
      <c r="D4251">
        <v>2019</v>
      </c>
      <c r="E4251" t="str">
        <f t="shared" si="66"/>
        <v>543852019</v>
      </c>
      <c r="F4251">
        <v>11941</v>
      </c>
      <c r="G4251" t="str">
        <f>VLOOKUP($A4251,CATMUN!$B$2:$C$1123,2,0)</f>
        <v>Alto</v>
      </c>
      <c r="H4251" t="str">
        <f>VLOOKUP($A4251,CATMUN!$B$2:$D$1123,3,0)</f>
        <v>Municipios rurales</v>
      </c>
      <c r="I4251">
        <f>VLOOKUP($A4251,CATMUN!$B$2:$G$1123,4,0)</f>
        <v>0</v>
      </c>
      <c r="J4251">
        <f>VLOOKUP($A4251,CATMUN!$B$2:$G$1123,6,0)</f>
        <v>15</v>
      </c>
      <c r="K4251" s="69">
        <v>530</v>
      </c>
      <c r="L4251" s="69">
        <v>480.82776364446357</v>
      </c>
      <c r="M4251" s="271">
        <v>0.5</v>
      </c>
      <c r="N4251" s="69">
        <v>20.326874479829083</v>
      </c>
      <c r="Q4251">
        <v>0</v>
      </c>
      <c r="S4251" s="69">
        <v>150</v>
      </c>
      <c r="T4251">
        <v>0</v>
      </c>
      <c r="V4251" s="51">
        <v>5</v>
      </c>
      <c r="W4251" s="51">
        <v>26</v>
      </c>
      <c r="X4251" s="51">
        <v>23</v>
      </c>
    </row>
    <row r="4252" spans="1:24" x14ac:dyDescent="0.2">
      <c r="A4252">
        <v>54398</v>
      </c>
      <c r="B4252" t="s">
        <v>1876</v>
      </c>
      <c r="C4252" t="s">
        <v>1855</v>
      </c>
      <c r="D4252">
        <v>2019</v>
      </c>
      <c r="E4252" t="str">
        <f t="shared" si="66"/>
        <v>543982019</v>
      </c>
      <c r="F4252">
        <v>7821</v>
      </c>
      <c r="G4252" t="str">
        <f>VLOOKUP($A4252,CATMUN!$B$2:$C$1123,2,0)</f>
        <v>Bajo</v>
      </c>
      <c r="H4252" t="str">
        <f>VLOOKUP($A4252,CATMUN!$B$2:$D$1123,3,0)</f>
        <v>Municipios rurales</v>
      </c>
      <c r="I4252">
        <f>VLOOKUP($A4252,CATMUN!$B$2:$G$1123,4,0)</f>
        <v>0</v>
      </c>
      <c r="J4252">
        <f>VLOOKUP($A4252,CATMUN!$B$2:$G$1123,6,0)</f>
        <v>15</v>
      </c>
      <c r="K4252" s="69">
        <v>41.773000000000003</v>
      </c>
      <c r="L4252" s="69">
        <v>480.82776364446357</v>
      </c>
      <c r="M4252" s="271"/>
      <c r="N4252" s="69">
        <v>20.326874479829083</v>
      </c>
      <c r="Q4252">
        <v>0</v>
      </c>
      <c r="S4252" s="69">
        <v>150</v>
      </c>
      <c r="T4252">
        <v>0</v>
      </c>
      <c r="V4252" s="51">
        <v>5</v>
      </c>
      <c r="W4252" s="51">
        <v>2</v>
      </c>
      <c r="X4252" s="51">
        <v>23</v>
      </c>
    </row>
    <row r="4253" spans="1:24" x14ac:dyDescent="0.2">
      <c r="A4253">
        <v>54418</v>
      </c>
      <c r="B4253" t="s">
        <v>1878</v>
      </c>
      <c r="C4253" t="s">
        <v>1855</v>
      </c>
      <c r="D4253">
        <v>2019</v>
      </c>
      <c r="E4253" t="str">
        <f t="shared" si="66"/>
        <v>544182019</v>
      </c>
      <c r="F4253">
        <v>4091</v>
      </c>
      <c r="G4253" t="str">
        <f>VLOOKUP($A4253,CATMUN!$B$2:$C$1123,2,0)</f>
        <v>Medio</v>
      </c>
      <c r="H4253" t="str">
        <f>VLOOKUP($A4253,CATMUN!$B$2:$D$1123,3,0)</f>
        <v>Municipios rurales</v>
      </c>
      <c r="I4253">
        <f>VLOOKUP($A4253,CATMUN!$B$2:$G$1123,4,0)</f>
        <v>0</v>
      </c>
      <c r="J4253">
        <f>VLOOKUP($A4253,CATMUN!$B$2:$G$1123,6,0)</f>
        <v>15</v>
      </c>
      <c r="K4253" s="69">
        <v>43</v>
      </c>
      <c r="L4253" s="69">
        <v>480.82776364446357</v>
      </c>
      <c r="M4253" s="271"/>
      <c r="N4253" s="69">
        <v>20.326874479829083</v>
      </c>
      <c r="Q4253">
        <v>0</v>
      </c>
      <c r="S4253" s="69">
        <v>150</v>
      </c>
      <c r="T4253">
        <v>0</v>
      </c>
      <c r="V4253" s="51">
        <v>5</v>
      </c>
      <c r="W4253" s="51" t="e">
        <v>#N/A</v>
      </c>
      <c r="X4253" s="51" t="e">
        <v>#N/A</v>
      </c>
    </row>
    <row r="4254" spans="1:24" x14ac:dyDescent="0.2">
      <c r="A4254">
        <v>54480</v>
      </c>
      <c r="B4254" t="s">
        <v>1879</v>
      </c>
      <c r="C4254" t="s">
        <v>1855</v>
      </c>
      <c r="D4254">
        <v>2019</v>
      </c>
      <c r="E4254" t="str">
        <f t="shared" si="66"/>
        <v>544802019</v>
      </c>
      <c r="F4254">
        <v>4373</v>
      </c>
      <c r="G4254" t="str">
        <f>VLOOKUP($A4254,CATMUN!$B$2:$C$1123,2,0)</f>
        <v>Alto</v>
      </c>
      <c r="H4254" t="str">
        <f>VLOOKUP($A4254,CATMUN!$B$2:$D$1123,3,0)</f>
        <v>Municipios rurales</v>
      </c>
      <c r="I4254">
        <f>VLOOKUP($A4254,CATMUN!$B$2:$G$1123,4,0)</f>
        <v>0</v>
      </c>
      <c r="J4254">
        <f>VLOOKUP($A4254,CATMUN!$B$2:$G$1123,6,0)</f>
        <v>15</v>
      </c>
      <c r="K4254" s="69">
        <v>117</v>
      </c>
      <c r="L4254" s="69">
        <v>480.82776364446357</v>
      </c>
      <c r="M4254" s="271"/>
      <c r="N4254" s="69">
        <v>20.326874479829083</v>
      </c>
      <c r="Q4254">
        <v>0</v>
      </c>
      <c r="S4254" s="69">
        <v>150</v>
      </c>
      <c r="T4254">
        <v>0</v>
      </c>
      <c r="V4254" s="51">
        <v>5</v>
      </c>
      <c r="W4254" s="51">
        <v>0</v>
      </c>
      <c r="X4254" s="51">
        <v>23</v>
      </c>
    </row>
    <row r="4255" spans="1:24" x14ac:dyDescent="0.2">
      <c r="A4255">
        <v>54520</v>
      </c>
      <c r="B4255" t="s">
        <v>1882</v>
      </c>
      <c r="C4255" t="s">
        <v>1855</v>
      </c>
      <c r="D4255">
        <v>2019</v>
      </c>
      <c r="E4255" t="str">
        <f t="shared" si="66"/>
        <v>545202019</v>
      </c>
      <c r="F4255">
        <v>5628</v>
      </c>
      <c r="G4255" t="str">
        <f>VLOOKUP($A4255,CATMUN!$B$2:$C$1123,2,0)</f>
        <v>Alto</v>
      </c>
      <c r="H4255" t="str">
        <f>VLOOKUP($A4255,CATMUN!$B$2:$D$1123,3,0)</f>
        <v>Municipios rurales</v>
      </c>
      <c r="I4255">
        <f>VLOOKUP($A4255,CATMUN!$B$2:$G$1123,4,0)</f>
        <v>0</v>
      </c>
      <c r="J4255">
        <f>VLOOKUP($A4255,CATMUN!$B$2:$G$1123,6,0)</f>
        <v>15</v>
      </c>
      <c r="K4255" s="69">
        <v>110</v>
      </c>
      <c r="L4255" s="69">
        <v>480.82776364446357</v>
      </c>
      <c r="M4255" s="271">
        <v>5</v>
      </c>
      <c r="N4255" s="69">
        <v>20.326874479829083</v>
      </c>
      <c r="Q4255">
        <v>0</v>
      </c>
      <c r="S4255" s="69">
        <v>150</v>
      </c>
      <c r="T4255">
        <v>0</v>
      </c>
      <c r="U4255">
        <v>0.77244000000000002</v>
      </c>
      <c r="V4255" s="51">
        <v>5</v>
      </c>
      <c r="W4255" s="51">
        <v>3</v>
      </c>
      <c r="X4255" s="51">
        <v>23</v>
      </c>
    </row>
    <row r="4256" spans="1:24" x14ac:dyDescent="0.2">
      <c r="A4256">
        <v>54660</v>
      </c>
      <c r="B4256" t="s">
        <v>1885</v>
      </c>
      <c r="C4256" t="s">
        <v>1855</v>
      </c>
      <c r="D4256">
        <v>2019</v>
      </c>
      <c r="E4256" t="str">
        <f t="shared" si="66"/>
        <v>546602019</v>
      </c>
      <c r="F4256">
        <v>10501</v>
      </c>
      <c r="G4256" t="str">
        <f>VLOOKUP($A4256,CATMUN!$B$2:$C$1123,2,0)</f>
        <v>Medio</v>
      </c>
      <c r="H4256" t="str">
        <f>VLOOKUP($A4256,CATMUN!$B$2:$D$1123,3,0)</f>
        <v>Municipios rurales</v>
      </c>
      <c r="I4256">
        <f>VLOOKUP($A4256,CATMUN!$B$2:$G$1123,4,0)</f>
        <v>0</v>
      </c>
      <c r="J4256">
        <f>VLOOKUP($A4256,CATMUN!$B$2:$G$1123,6,0)</f>
        <v>15</v>
      </c>
      <c r="K4256" s="69">
        <v>180</v>
      </c>
      <c r="L4256" s="69">
        <v>480.82776364446357</v>
      </c>
      <c r="M4256" s="271">
        <v>4</v>
      </c>
      <c r="N4256" s="69">
        <v>20.326874479829083</v>
      </c>
      <c r="Q4256">
        <v>0</v>
      </c>
      <c r="S4256" s="69">
        <v>150</v>
      </c>
      <c r="T4256">
        <v>0</v>
      </c>
      <c r="U4256">
        <v>0.01</v>
      </c>
      <c r="V4256" s="51">
        <v>5</v>
      </c>
      <c r="W4256" s="51">
        <v>3</v>
      </c>
      <c r="X4256" s="51">
        <v>23</v>
      </c>
    </row>
    <row r="4257" spans="1:24" x14ac:dyDescent="0.2">
      <c r="A4257">
        <v>54670</v>
      </c>
      <c r="B4257" t="s">
        <v>1886</v>
      </c>
      <c r="C4257" t="s">
        <v>1855</v>
      </c>
      <c r="D4257">
        <v>2019</v>
      </c>
      <c r="E4257" t="str">
        <f t="shared" si="66"/>
        <v>546702019</v>
      </c>
      <c r="F4257">
        <v>12127</v>
      </c>
      <c r="G4257" t="str">
        <f>VLOOKUP($A4257,CATMUN!$B$2:$C$1123,2,0)</f>
        <v>Bajo</v>
      </c>
      <c r="H4257" t="str">
        <f>VLOOKUP($A4257,CATMUN!$B$2:$D$1123,3,0)</f>
        <v>Municipios rurales</v>
      </c>
      <c r="I4257">
        <f>VLOOKUP($A4257,CATMUN!$B$2:$G$1123,4,0)</f>
        <v>0</v>
      </c>
      <c r="J4257">
        <f>VLOOKUP($A4257,CATMUN!$B$2:$G$1123,6,0)</f>
        <v>15</v>
      </c>
      <c r="K4257" s="69">
        <v>7.8</v>
      </c>
      <c r="L4257" s="69">
        <v>480.82776364446357</v>
      </c>
      <c r="M4257" s="271">
        <v>1E-3</v>
      </c>
      <c r="N4257" s="69">
        <v>20.326874479829083</v>
      </c>
      <c r="Q4257">
        <v>0</v>
      </c>
      <c r="S4257" s="69">
        <v>150</v>
      </c>
      <c r="T4257">
        <v>0</v>
      </c>
      <c r="U4257">
        <v>7.25</v>
      </c>
      <c r="V4257" s="51">
        <v>5</v>
      </c>
      <c r="W4257" s="51">
        <v>10</v>
      </c>
      <c r="X4257" s="51">
        <v>23</v>
      </c>
    </row>
    <row r="4258" spans="1:24" x14ac:dyDescent="0.2">
      <c r="A4258">
        <v>54680</v>
      </c>
      <c r="B4258" t="s">
        <v>1887</v>
      </c>
      <c r="C4258" t="s">
        <v>1855</v>
      </c>
      <c r="D4258">
        <v>2019</v>
      </c>
      <c r="E4258" t="str">
        <f t="shared" si="66"/>
        <v>546802019</v>
      </c>
      <c r="F4258">
        <v>3537</v>
      </c>
      <c r="G4258" t="str">
        <f>VLOOKUP($A4258,CATMUN!$B$2:$C$1123,2,0)</f>
        <v>Medio</v>
      </c>
      <c r="H4258" t="str">
        <f>VLOOKUP($A4258,CATMUN!$B$2:$D$1123,3,0)</f>
        <v>Municipios rurales</v>
      </c>
      <c r="I4258">
        <f>VLOOKUP($A4258,CATMUN!$B$2:$G$1123,4,0)</f>
        <v>0</v>
      </c>
      <c r="J4258">
        <f>VLOOKUP($A4258,CATMUN!$B$2:$G$1123,6,0)</f>
        <v>15</v>
      </c>
      <c r="K4258" s="69">
        <v>60</v>
      </c>
      <c r="L4258" s="69">
        <v>480.82776364446357</v>
      </c>
      <c r="M4258" s="271"/>
      <c r="N4258" s="69">
        <v>20.326874479829083</v>
      </c>
      <c r="Q4258">
        <v>0</v>
      </c>
      <c r="S4258" s="69">
        <v>150</v>
      </c>
      <c r="T4258">
        <v>0</v>
      </c>
      <c r="V4258" s="51">
        <v>5</v>
      </c>
      <c r="W4258" s="51">
        <v>2</v>
      </c>
      <c r="X4258" s="51">
        <v>23</v>
      </c>
    </row>
    <row r="4259" spans="1:24" x14ac:dyDescent="0.2">
      <c r="A4259">
        <v>54743</v>
      </c>
      <c r="B4259" t="s">
        <v>1889</v>
      </c>
      <c r="C4259" t="s">
        <v>1855</v>
      </c>
      <c r="D4259">
        <v>2019</v>
      </c>
      <c r="E4259" t="str">
        <f t="shared" si="66"/>
        <v>547432019</v>
      </c>
      <c r="F4259">
        <v>6380</v>
      </c>
      <c r="G4259" t="str">
        <f>VLOOKUP($A4259,CATMUN!$B$2:$C$1123,2,0)</f>
        <v>Medio</v>
      </c>
      <c r="H4259" t="str">
        <f>VLOOKUP($A4259,CATMUN!$B$2:$D$1123,3,0)</f>
        <v>Municipios rurales</v>
      </c>
      <c r="I4259">
        <f>VLOOKUP($A4259,CATMUN!$B$2:$G$1123,4,0)</f>
        <v>0</v>
      </c>
      <c r="J4259">
        <f>VLOOKUP($A4259,CATMUN!$B$2:$G$1123,6,0)</f>
        <v>15</v>
      </c>
      <c r="K4259" s="69">
        <v>51</v>
      </c>
      <c r="L4259" s="69">
        <v>480.82776364446357</v>
      </c>
      <c r="M4259" s="271">
        <v>0.3</v>
      </c>
      <c r="N4259" s="69">
        <v>20.326874479829083</v>
      </c>
      <c r="Q4259">
        <v>0</v>
      </c>
      <c r="S4259" s="69">
        <v>150</v>
      </c>
      <c r="T4259">
        <v>0</v>
      </c>
      <c r="V4259" s="51">
        <v>5</v>
      </c>
      <c r="W4259" s="51">
        <v>0</v>
      </c>
      <c r="X4259" s="51">
        <v>23</v>
      </c>
    </row>
    <row r="4260" spans="1:24" x14ac:dyDescent="0.2">
      <c r="A4260">
        <v>54800</v>
      </c>
      <c r="B4260" t="s">
        <v>1890</v>
      </c>
      <c r="C4260" t="s">
        <v>1855</v>
      </c>
      <c r="D4260">
        <v>2019</v>
      </c>
      <c r="E4260" t="str">
        <f t="shared" si="66"/>
        <v>548002019</v>
      </c>
      <c r="F4260">
        <v>17040</v>
      </c>
      <c r="G4260" t="str">
        <f>VLOOKUP($A4260,CATMUN!$B$2:$C$1123,2,0)</f>
        <v>Medio</v>
      </c>
      <c r="H4260" t="str">
        <f>VLOOKUP($A4260,CATMUN!$B$2:$D$1123,3,0)</f>
        <v>Municipios rurales</v>
      </c>
      <c r="I4260">
        <f>VLOOKUP($A4260,CATMUN!$B$2:$G$1123,4,0)</f>
        <v>0</v>
      </c>
      <c r="J4260">
        <f>VLOOKUP($A4260,CATMUN!$B$2:$G$1123,6,0)</f>
        <v>15</v>
      </c>
      <c r="K4260" s="69">
        <v>66.440044999999998</v>
      </c>
      <c r="L4260" s="69">
        <v>480.82776364446357</v>
      </c>
      <c r="M4260" s="271">
        <v>3.09</v>
      </c>
      <c r="N4260" s="69">
        <v>20.326874479829083</v>
      </c>
      <c r="S4260" s="69">
        <v>150</v>
      </c>
      <c r="T4260">
        <v>0</v>
      </c>
      <c r="U4260">
        <v>1.0366</v>
      </c>
      <c r="V4260" s="51">
        <v>5</v>
      </c>
      <c r="W4260" s="51">
        <v>1</v>
      </c>
      <c r="X4260" s="51">
        <v>23</v>
      </c>
    </row>
    <row r="4261" spans="1:24" x14ac:dyDescent="0.2">
      <c r="A4261">
        <v>54810</v>
      </c>
      <c r="B4261" t="s">
        <v>1891</v>
      </c>
      <c r="C4261" t="s">
        <v>1855</v>
      </c>
      <c r="D4261">
        <v>2019</v>
      </c>
      <c r="E4261" t="str">
        <f t="shared" si="66"/>
        <v>548102019</v>
      </c>
      <c r="F4261">
        <v>56510</v>
      </c>
      <c r="G4261" t="str">
        <f>VLOOKUP($A4261,CATMUN!$B$2:$C$1123,2,0)</f>
        <v>Medio</v>
      </c>
      <c r="H4261" t="str">
        <f>VLOOKUP($A4261,CATMUN!$B$2:$D$1123,3,0)</f>
        <v>Municipios rurales</v>
      </c>
      <c r="I4261">
        <f>VLOOKUP($A4261,CATMUN!$B$2:$G$1123,4,0)</f>
        <v>0</v>
      </c>
      <c r="J4261">
        <f>VLOOKUP($A4261,CATMUN!$B$2:$G$1123,6,0)</f>
        <v>15</v>
      </c>
      <c r="K4261" s="69">
        <v>1300</v>
      </c>
      <c r="L4261" s="69">
        <v>480.82776364446357</v>
      </c>
      <c r="M4261" s="271">
        <v>66</v>
      </c>
      <c r="N4261" s="69">
        <v>20.326874479829083</v>
      </c>
      <c r="Q4261">
        <v>0</v>
      </c>
      <c r="S4261" s="69">
        <v>150</v>
      </c>
      <c r="T4261">
        <v>0</v>
      </c>
      <c r="V4261" s="51">
        <v>0</v>
      </c>
      <c r="W4261" s="51">
        <v>215</v>
      </c>
      <c r="X4261" s="51">
        <v>100</v>
      </c>
    </row>
    <row r="4262" spans="1:24" x14ac:dyDescent="0.2">
      <c r="A4262">
        <v>54820</v>
      </c>
      <c r="B4262" t="s">
        <v>1892</v>
      </c>
      <c r="C4262" t="s">
        <v>1855</v>
      </c>
      <c r="D4262">
        <v>2019</v>
      </c>
      <c r="E4262" t="str">
        <f t="shared" si="66"/>
        <v>548202019</v>
      </c>
      <c r="F4262">
        <v>15937</v>
      </c>
      <c r="G4262" t="str">
        <f>VLOOKUP($A4262,CATMUN!$B$2:$C$1123,2,0)</f>
        <v>Alto</v>
      </c>
      <c r="H4262" t="str">
        <f>VLOOKUP($A4262,CATMUN!$B$2:$D$1123,3,0)</f>
        <v>Municipios rurales</v>
      </c>
      <c r="I4262">
        <f>VLOOKUP($A4262,CATMUN!$B$2:$G$1123,4,0)</f>
        <v>0</v>
      </c>
      <c r="J4262">
        <f>VLOOKUP($A4262,CATMUN!$B$2:$G$1123,6,0)</f>
        <v>15</v>
      </c>
      <c r="K4262" s="69">
        <v>241.19</v>
      </c>
      <c r="L4262" s="69">
        <v>480.82776364446357</v>
      </c>
      <c r="M4262" s="271">
        <v>6</v>
      </c>
      <c r="N4262" s="69">
        <v>20.326874479829083</v>
      </c>
      <c r="Q4262">
        <v>0</v>
      </c>
      <c r="S4262" s="69">
        <v>150</v>
      </c>
      <c r="T4262">
        <v>0</v>
      </c>
      <c r="V4262" s="51">
        <v>5</v>
      </c>
      <c r="W4262" s="51">
        <v>162</v>
      </c>
      <c r="X4262" s="51">
        <v>23</v>
      </c>
    </row>
    <row r="4263" spans="1:24" x14ac:dyDescent="0.2">
      <c r="A4263">
        <v>54871</v>
      </c>
      <c r="B4263" t="s">
        <v>1893</v>
      </c>
      <c r="C4263" t="s">
        <v>1855</v>
      </c>
      <c r="D4263">
        <v>2019</v>
      </c>
      <c r="E4263" t="str">
        <f t="shared" si="66"/>
        <v>548712019</v>
      </c>
      <c r="F4263">
        <v>5172</v>
      </c>
      <c r="G4263" t="str">
        <f>VLOOKUP($A4263,CATMUN!$B$2:$C$1123,2,0)</f>
        <v>Medio</v>
      </c>
      <c r="H4263" t="str">
        <f>VLOOKUP($A4263,CATMUN!$B$2:$D$1123,3,0)</f>
        <v>Municipios rurales</v>
      </c>
      <c r="I4263">
        <f>VLOOKUP($A4263,CATMUN!$B$2:$G$1123,4,0)</f>
        <v>0</v>
      </c>
      <c r="J4263">
        <f>VLOOKUP($A4263,CATMUN!$B$2:$G$1123,6,0)</f>
        <v>15</v>
      </c>
      <c r="K4263" s="69">
        <v>60</v>
      </c>
      <c r="L4263" s="69">
        <v>480.82776364446357</v>
      </c>
      <c r="M4263" s="271">
        <v>0</v>
      </c>
      <c r="N4263" s="69">
        <v>20.326874479829083</v>
      </c>
      <c r="Q4263">
        <v>0</v>
      </c>
      <c r="S4263" s="69">
        <v>150</v>
      </c>
      <c r="T4263">
        <v>0</v>
      </c>
      <c r="V4263" s="51">
        <v>5</v>
      </c>
      <c r="W4263" s="51">
        <v>0</v>
      </c>
      <c r="X4263" s="51">
        <v>23</v>
      </c>
    </row>
    <row r="4264" spans="1:24" x14ac:dyDescent="0.2">
      <c r="A4264">
        <v>63302</v>
      </c>
      <c r="B4264" t="s">
        <v>1900</v>
      </c>
      <c r="C4264" t="s">
        <v>2308</v>
      </c>
      <c r="D4264">
        <v>2019</v>
      </c>
      <c r="E4264" t="str">
        <f t="shared" si="66"/>
        <v>633022019</v>
      </c>
      <c r="F4264">
        <v>7455</v>
      </c>
      <c r="G4264" t="str">
        <f>VLOOKUP($A4264,CATMUN!$B$2:$C$1123,2,0)</f>
        <v>Alto</v>
      </c>
      <c r="H4264" t="str">
        <f>VLOOKUP($A4264,CATMUN!$B$2:$D$1123,3,0)</f>
        <v>Municipios rurales</v>
      </c>
      <c r="I4264">
        <f>VLOOKUP($A4264,CATMUN!$B$2:$G$1123,4,0)</f>
        <v>0</v>
      </c>
      <c r="J4264">
        <f>VLOOKUP($A4264,CATMUN!$B$2:$G$1123,6,0)</f>
        <v>15</v>
      </c>
      <c r="K4264" s="69">
        <v>415.69482199999999</v>
      </c>
      <c r="L4264" s="69">
        <v>480.82776364446357</v>
      </c>
      <c r="M4264" s="271">
        <v>3.3276210000000002</v>
      </c>
      <c r="N4264" s="69">
        <v>20.326874479829083</v>
      </c>
      <c r="Q4264">
        <v>0</v>
      </c>
      <c r="S4264" s="69">
        <v>150</v>
      </c>
      <c r="T4264">
        <v>0</v>
      </c>
      <c r="V4264" s="51">
        <v>5</v>
      </c>
      <c r="W4264" s="51">
        <v>9</v>
      </c>
      <c r="X4264" s="51">
        <v>23</v>
      </c>
    </row>
    <row r="4265" spans="1:24" x14ac:dyDescent="0.2">
      <c r="A4265">
        <v>63548</v>
      </c>
      <c r="B4265" t="s">
        <v>1903</v>
      </c>
      <c r="C4265" t="s">
        <v>2308</v>
      </c>
      <c r="D4265">
        <v>2019</v>
      </c>
      <c r="E4265" t="str">
        <f t="shared" si="66"/>
        <v>635482019</v>
      </c>
      <c r="F4265">
        <v>5146</v>
      </c>
      <c r="G4265" t="str">
        <f>VLOOKUP($A4265,CATMUN!$B$2:$C$1123,2,0)</f>
        <v>Medio</v>
      </c>
      <c r="H4265" t="str">
        <f>VLOOKUP($A4265,CATMUN!$B$2:$D$1123,3,0)</f>
        <v>Municipios rurales</v>
      </c>
      <c r="I4265">
        <f>VLOOKUP($A4265,CATMUN!$B$2:$G$1123,4,0)</f>
        <v>0</v>
      </c>
      <c r="J4265">
        <f>VLOOKUP($A4265,CATMUN!$B$2:$G$1123,6,0)</f>
        <v>15</v>
      </c>
      <c r="K4265" s="69">
        <v>292.81</v>
      </c>
      <c r="L4265" s="69">
        <v>480.82776364446357</v>
      </c>
      <c r="M4265" s="271">
        <v>1.5</v>
      </c>
      <c r="N4265" s="69">
        <v>20.326874479829083</v>
      </c>
      <c r="Q4265">
        <v>0</v>
      </c>
      <c r="S4265" s="69">
        <v>150</v>
      </c>
      <c r="T4265">
        <v>0</v>
      </c>
      <c r="V4265" s="51">
        <v>5</v>
      </c>
      <c r="W4265" s="51">
        <v>7</v>
      </c>
      <c r="X4265" s="51">
        <v>23</v>
      </c>
    </row>
    <row r="4266" spans="1:24" x14ac:dyDescent="0.2">
      <c r="A4266">
        <v>63690</v>
      </c>
      <c r="B4266" t="s">
        <v>1905</v>
      </c>
      <c r="C4266" t="s">
        <v>2308</v>
      </c>
      <c r="D4266">
        <v>2019</v>
      </c>
      <c r="E4266" t="str">
        <f t="shared" si="66"/>
        <v>636902019</v>
      </c>
      <c r="F4266">
        <v>9399</v>
      </c>
      <c r="G4266" t="str">
        <f>VLOOKUP($A4266,CATMUN!$B$2:$C$1123,2,0)</f>
        <v>Alto</v>
      </c>
      <c r="H4266" t="str">
        <f>VLOOKUP($A4266,CATMUN!$B$2:$D$1123,3,0)</f>
        <v>Municipios rurales</v>
      </c>
      <c r="I4266">
        <f>VLOOKUP($A4266,CATMUN!$B$2:$G$1123,4,0)</f>
        <v>0</v>
      </c>
      <c r="J4266">
        <f>VLOOKUP($A4266,CATMUN!$B$2:$G$1123,6,0)</f>
        <v>15</v>
      </c>
      <c r="K4266" s="69">
        <v>1227.7904390000001</v>
      </c>
      <c r="L4266" s="69">
        <v>480.82776364446357</v>
      </c>
      <c r="M4266" s="271">
        <v>663.288276</v>
      </c>
      <c r="N4266" s="69">
        <v>20.326874479829083</v>
      </c>
      <c r="Q4266">
        <v>0</v>
      </c>
      <c r="S4266" s="69">
        <v>150</v>
      </c>
      <c r="T4266">
        <v>0</v>
      </c>
      <c r="V4266" s="51">
        <v>0</v>
      </c>
      <c r="W4266" s="51">
        <v>60</v>
      </c>
      <c r="X4266" s="51">
        <v>100</v>
      </c>
    </row>
    <row r="4267" spans="1:24" x14ac:dyDescent="0.2">
      <c r="A4267">
        <v>66075</v>
      </c>
      <c r="B4267" t="s">
        <v>1460</v>
      </c>
      <c r="C4267" t="s">
        <v>1431</v>
      </c>
      <c r="D4267">
        <v>2019</v>
      </c>
      <c r="E4267" t="str">
        <f t="shared" si="66"/>
        <v>660752019</v>
      </c>
      <c r="F4267">
        <v>6348</v>
      </c>
      <c r="G4267" t="str">
        <f>VLOOKUP($A4267,CATMUN!$B$2:$C$1123,2,0)</f>
        <v>Alto</v>
      </c>
      <c r="H4267" t="str">
        <f>VLOOKUP($A4267,CATMUN!$B$2:$D$1123,3,0)</f>
        <v>Municipios rurales</v>
      </c>
      <c r="I4267">
        <f>VLOOKUP($A4267,CATMUN!$B$2:$G$1123,4,0)</f>
        <v>0</v>
      </c>
      <c r="J4267">
        <f>VLOOKUP($A4267,CATMUN!$B$2:$G$1123,6,0)</f>
        <v>15</v>
      </c>
      <c r="K4267" s="69">
        <v>702</v>
      </c>
      <c r="L4267" s="69">
        <v>480.82776364446357</v>
      </c>
      <c r="M4267" s="271">
        <v>2</v>
      </c>
      <c r="N4267" s="69">
        <v>20.326874479829083</v>
      </c>
      <c r="Q4267">
        <v>0</v>
      </c>
      <c r="S4267" s="69">
        <v>150</v>
      </c>
      <c r="T4267">
        <v>0</v>
      </c>
      <c r="V4267" s="51">
        <v>5</v>
      </c>
      <c r="W4267" s="51" t="e">
        <v>#N/A</v>
      </c>
      <c r="X4267" s="51" t="e">
        <v>#N/A</v>
      </c>
    </row>
    <row r="4268" spans="1:24" x14ac:dyDescent="0.2">
      <c r="A4268">
        <v>66456</v>
      </c>
      <c r="B4268" t="s">
        <v>1914</v>
      </c>
      <c r="C4268" t="s">
        <v>1431</v>
      </c>
      <c r="D4268">
        <v>2019</v>
      </c>
      <c r="E4268" t="str">
        <f t="shared" si="66"/>
        <v>664562019</v>
      </c>
      <c r="F4268">
        <v>17110</v>
      </c>
      <c r="G4268" t="str">
        <f>VLOOKUP($A4268,CATMUN!$B$2:$C$1123,2,0)</f>
        <v>Medio</v>
      </c>
      <c r="H4268" t="str">
        <f>VLOOKUP($A4268,CATMUN!$B$2:$D$1123,3,0)</f>
        <v>Municipios rurales</v>
      </c>
      <c r="I4268">
        <f>VLOOKUP($A4268,CATMUN!$B$2:$G$1123,4,0)</f>
        <v>0</v>
      </c>
      <c r="J4268">
        <f>VLOOKUP($A4268,CATMUN!$B$2:$G$1123,6,0)</f>
        <v>15</v>
      </c>
      <c r="K4268" s="69">
        <v>120</v>
      </c>
      <c r="L4268" s="69">
        <v>480.82776364446357</v>
      </c>
      <c r="M4268" s="271">
        <v>15.5</v>
      </c>
      <c r="N4268" s="69">
        <v>20.326874479829083</v>
      </c>
      <c r="Q4268">
        <v>0</v>
      </c>
      <c r="S4268" s="69">
        <v>150</v>
      </c>
      <c r="T4268">
        <v>0</v>
      </c>
      <c r="V4268" s="51">
        <v>5</v>
      </c>
      <c r="W4268" s="51">
        <v>9</v>
      </c>
      <c r="X4268" s="51">
        <v>23</v>
      </c>
    </row>
    <row r="4269" spans="1:24" x14ac:dyDescent="0.2">
      <c r="A4269">
        <v>66572</v>
      </c>
      <c r="B4269" t="s">
        <v>1915</v>
      </c>
      <c r="C4269" t="s">
        <v>1431</v>
      </c>
      <c r="D4269">
        <v>2019</v>
      </c>
      <c r="E4269" t="str">
        <f t="shared" si="66"/>
        <v>665722019</v>
      </c>
      <c r="F4269">
        <v>16309</v>
      </c>
      <c r="G4269" t="str">
        <f>VLOOKUP($A4269,CATMUN!$B$2:$C$1123,2,0)</f>
        <v>Medio</v>
      </c>
      <c r="H4269" t="str">
        <f>VLOOKUP($A4269,CATMUN!$B$2:$D$1123,3,0)</f>
        <v>Municipios rurales</v>
      </c>
      <c r="I4269">
        <f>VLOOKUP($A4269,CATMUN!$B$2:$G$1123,4,0)</f>
        <v>0</v>
      </c>
      <c r="J4269">
        <f>VLOOKUP($A4269,CATMUN!$B$2:$G$1123,6,0)</f>
        <v>15</v>
      </c>
      <c r="K4269" s="69">
        <v>114</v>
      </c>
      <c r="L4269" s="69">
        <v>480.82776364446357</v>
      </c>
      <c r="M4269" s="271">
        <v>10</v>
      </c>
      <c r="N4269" s="69">
        <v>20.326874479829083</v>
      </c>
      <c r="Q4269">
        <v>0</v>
      </c>
      <c r="S4269" s="69">
        <v>150</v>
      </c>
      <c r="T4269">
        <v>0</v>
      </c>
      <c r="V4269" s="51">
        <v>5</v>
      </c>
      <c r="W4269" s="51">
        <v>10</v>
      </c>
      <c r="X4269" s="51">
        <v>23</v>
      </c>
    </row>
    <row r="4270" spans="1:24" x14ac:dyDescent="0.2">
      <c r="A4270">
        <v>68013</v>
      </c>
      <c r="B4270" t="s">
        <v>1921</v>
      </c>
      <c r="C4270" t="s">
        <v>1919</v>
      </c>
      <c r="D4270">
        <v>2019</v>
      </c>
      <c r="E4270" t="str">
        <f t="shared" si="66"/>
        <v>680132019</v>
      </c>
      <c r="F4270">
        <v>1858</v>
      </c>
      <c r="G4270" t="str">
        <f>VLOOKUP($A4270,CATMUN!$B$2:$C$1123,2,0)</f>
        <v>Bajo</v>
      </c>
      <c r="H4270" t="str">
        <f>VLOOKUP($A4270,CATMUN!$B$2:$D$1123,3,0)</f>
        <v>Municipios rurales</v>
      </c>
      <c r="I4270">
        <f>VLOOKUP($A4270,CATMUN!$B$2:$G$1123,4,0)</f>
        <v>0</v>
      </c>
      <c r="J4270">
        <f>VLOOKUP($A4270,CATMUN!$B$2:$G$1123,6,0)</f>
        <v>15</v>
      </c>
      <c r="K4270" s="69">
        <v>45</v>
      </c>
      <c r="L4270" s="69">
        <v>480.82776364446357</v>
      </c>
      <c r="M4270" s="271">
        <v>0.01</v>
      </c>
      <c r="N4270" s="69">
        <v>20.326874479829083</v>
      </c>
      <c r="Q4270">
        <v>0</v>
      </c>
      <c r="S4270" s="69">
        <v>150</v>
      </c>
      <c r="T4270">
        <v>0</v>
      </c>
      <c r="V4270" s="51">
        <v>5</v>
      </c>
      <c r="W4270" s="51">
        <v>0</v>
      </c>
      <c r="X4270" s="51">
        <v>23</v>
      </c>
    </row>
    <row r="4271" spans="1:24" x14ac:dyDescent="0.2">
      <c r="A4271">
        <v>68020</v>
      </c>
      <c r="B4271" t="s">
        <v>1441</v>
      </c>
      <c r="C4271" t="s">
        <v>1919</v>
      </c>
      <c r="D4271">
        <v>2019</v>
      </c>
      <c r="E4271" t="str">
        <f t="shared" si="66"/>
        <v>680202019</v>
      </c>
      <c r="F4271">
        <v>4242</v>
      </c>
      <c r="G4271" t="str">
        <f>VLOOKUP($A4271,CATMUN!$B$2:$C$1123,2,0)</f>
        <v>Medio</v>
      </c>
      <c r="H4271" t="str">
        <f>VLOOKUP($A4271,CATMUN!$B$2:$D$1123,3,0)</f>
        <v>Municipios rurales</v>
      </c>
      <c r="I4271">
        <f>VLOOKUP($A4271,CATMUN!$B$2:$G$1123,4,0)</f>
        <v>0</v>
      </c>
      <c r="J4271">
        <f>VLOOKUP($A4271,CATMUN!$B$2:$G$1123,6,0)</f>
        <v>15</v>
      </c>
      <c r="K4271" s="69">
        <v>55</v>
      </c>
      <c r="L4271" s="69">
        <v>480.82776364446357</v>
      </c>
      <c r="M4271" s="271"/>
      <c r="N4271" s="69">
        <v>20.326874479829083</v>
      </c>
      <c r="Q4271">
        <v>0</v>
      </c>
      <c r="S4271" s="69">
        <v>150</v>
      </c>
      <c r="T4271">
        <v>0</v>
      </c>
      <c r="V4271" s="51">
        <v>5</v>
      </c>
      <c r="W4271" s="51" t="e">
        <v>#N/A</v>
      </c>
      <c r="X4271" s="51" t="e">
        <v>#N/A</v>
      </c>
    </row>
    <row r="4272" spans="1:24" x14ac:dyDescent="0.2">
      <c r="A4272">
        <v>68051</v>
      </c>
      <c r="B4272" t="s">
        <v>1922</v>
      </c>
      <c r="C4272" t="s">
        <v>1919</v>
      </c>
      <c r="D4272">
        <v>2019</v>
      </c>
      <c r="E4272" t="str">
        <f t="shared" si="66"/>
        <v>680512019</v>
      </c>
      <c r="F4272">
        <v>8368</v>
      </c>
      <c r="G4272" t="str">
        <f>VLOOKUP($A4272,CATMUN!$B$2:$C$1123,2,0)</f>
        <v>Medio</v>
      </c>
      <c r="H4272" t="str">
        <f>VLOOKUP($A4272,CATMUN!$B$2:$D$1123,3,0)</f>
        <v>Municipios rurales</v>
      </c>
      <c r="I4272">
        <f>VLOOKUP($A4272,CATMUN!$B$2:$G$1123,4,0)</f>
        <v>0</v>
      </c>
      <c r="J4272">
        <f>VLOOKUP($A4272,CATMUN!$B$2:$G$1123,6,0)</f>
        <v>15</v>
      </c>
      <c r="K4272" s="69">
        <v>327</v>
      </c>
      <c r="L4272" s="69">
        <v>480.82776364446357</v>
      </c>
      <c r="M4272" s="271">
        <v>7</v>
      </c>
      <c r="N4272" s="69">
        <v>20.326874479829083</v>
      </c>
      <c r="Q4272">
        <v>0</v>
      </c>
      <c r="S4272" s="69">
        <v>150</v>
      </c>
      <c r="T4272">
        <v>0</v>
      </c>
      <c r="V4272" s="51">
        <v>5</v>
      </c>
      <c r="W4272" s="51">
        <v>27</v>
      </c>
      <c r="X4272" s="51">
        <v>23</v>
      </c>
    </row>
    <row r="4273" spans="1:24" x14ac:dyDescent="0.2">
      <c r="A4273">
        <v>68092</v>
      </c>
      <c r="B4273" t="s">
        <v>1926</v>
      </c>
      <c r="C4273" t="s">
        <v>1919</v>
      </c>
      <c r="D4273">
        <v>2019</v>
      </c>
      <c r="E4273" t="str">
        <f t="shared" si="66"/>
        <v>680922019</v>
      </c>
      <c r="F4273">
        <v>6003</v>
      </c>
      <c r="G4273" t="str">
        <f>VLOOKUP($A4273,CATMUN!$B$2:$C$1123,2,0)</f>
        <v>Alto</v>
      </c>
      <c r="H4273" t="str">
        <f>VLOOKUP($A4273,CATMUN!$B$2:$D$1123,3,0)</f>
        <v>Municipios rurales</v>
      </c>
      <c r="I4273">
        <f>VLOOKUP($A4273,CATMUN!$B$2:$G$1123,4,0)</f>
        <v>0</v>
      </c>
      <c r="J4273">
        <f>VLOOKUP($A4273,CATMUN!$B$2:$G$1123,6,0)</f>
        <v>15</v>
      </c>
      <c r="K4273" s="69">
        <v>355.70416344</v>
      </c>
      <c r="L4273" s="69">
        <v>480.82776364446357</v>
      </c>
      <c r="M4273" s="271">
        <v>7.9549464699999994</v>
      </c>
      <c r="N4273" s="69">
        <v>20.326874479829083</v>
      </c>
      <c r="Q4273">
        <v>0</v>
      </c>
      <c r="S4273" s="69">
        <v>150</v>
      </c>
      <c r="T4273">
        <v>0</v>
      </c>
      <c r="V4273" s="51">
        <v>5</v>
      </c>
      <c r="W4273" s="51">
        <v>60</v>
      </c>
      <c r="X4273" s="51">
        <v>23</v>
      </c>
    </row>
    <row r="4274" spans="1:24" x14ac:dyDescent="0.2">
      <c r="A4274">
        <v>68101</v>
      </c>
      <c r="B4274" t="s">
        <v>1242</v>
      </c>
      <c r="C4274" t="s">
        <v>1919</v>
      </c>
      <c r="D4274">
        <v>2019</v>
      </c>
      <c r="E4274" t="str">
        <f t="shared" si="66"/>
        <v>681012019</v>
      </c>
      <c r="F4274">
        <v>11073</v>
      </c>
      <c r="G4274" t="str">
        <f>VLOOKUP($A4274,CATMUN!$B$2:$C$1123,2,0)</f>
        <v>Bajo</v>
      </c>
      <c r="H4274" t="str">
        <f>VLOOKUP($A4274,CATMUN!$B$2:$D$1123,3,0)</f>
        <v>Municipios rurales</v>
      </c>
      <c r="I4274">
        <f>VLOOKUP($A4274,CATMUN!$B$2:$G$1123,4,0)</f>
        <v>0</v>
      </c>
      <c r="J4274">
        <f>VLOOKUP($A4274,CATMUN!$B$2:$G$1123,6,0)</f>
        <v>15</v>
      </c>
      <c r="K4274" s="69">
        <v>309.56649699999997</v>
      </c>
      <c r="L4274" s="69">
        <v>480.82776364446357</v>
      </c>
      <c r="M4274" s="271"/>
      <c r="N4274" s="69">
        <v>20.326874479829083</v>
      </c>
      <c r="Q4274">
        <v>0</v>
      </c>
      <c r="S4274" s="69">
        <v>150</v>
      </c>
      <c r="T4274">
        <v>0</v>
      </c>
      <c r="V4274" s="51">
        <v>5</v>
      </c>
      <c r="W4274" s="51">
        <v>17</v>
      </c>
      <c r="X4274" s="51">
        <v>23</v>
      </c>
    </row>
    <row r="4275" spans="1:24" x14ac:dyDescent="0.2">
      <c r="A4275">
        <v>68121</v>
      </c>
      <c r="B4275" t="s">
        <v>1558</v>
      </c>
      <c r="C4275" t="s">
        <v>1919</v>
      </c>
      <c r="D4275">
        <v>2019</v>
      </c>
      <c r="E4275" t="str">
        <f t="shared" si="66"/>
        <v>681212019</v>
      </c>
      <c r="F4275">
        <v>1983</v>
      </c>
      <c r="G4275" t="str">
        <f>VLOOKUP($A4275,CATMUN!$B$2:$C$1123,2,0)</f>
        <v>Alto</v>
      </c>
      <c r="H4275" t="str">
        <f>VLOOKUP($A4275,CATMUN!$B$2:$D$1123,3,0)</f>
        <v>Municipios rurales</v>
      </c>
      <c r="I4275">
        <f>VLOOKUP($A4275,CATMUN!$B$2:$G$1123,4,0)</f>
        <v>0</v>
      </c>
      <c r="J4275">
        <f>VLOOKUP($A4275,CATMUN!$B$2:$G$1123,6,0)</f>
        <v>15</v>
      </c>
      <c r="K4275" s="69">
        <v>89</v>
      </c>
      <c r="L4275" s="69">
        <v>480.82776364446357</v>
      </c>
      <c r="M4275" s="271">
        <v>0.2</v>
      </c>
      <c r="N4275" s="69">
        <v>20.326874479829083</v>
      </c>
      <c r="Q4275">
        <v>0</v>
      </c>
      <c r="S4275" s="69">
        <v>150</v>
      </c>
      <c r="T4275">
        <v>0</v>
      </c>
      <c r="V4275" s="51">
        <v>5</v>
      </c>
      <c r="W4275" s="51">
        <v>0</v>
      </c>
      <c r="X4275" s="51">
        <v>23</v>
      </c>
    </row>
    <row r="4276" spans="1:24" x14ac:dyDescent="0.2">
      <c r="A4276">
        <v>68132</v>
      </c>
      <c r="B4276" t="s">
        <v>1927</v>
      </c>
      <c r="C4276" t="s">
        <v>1919</v>
      </c>
      <c r="D4276">
        <v>2019</v>
      </c>
      <c r="E4276" t="str">
        <f t="shared" si="66"/>
        <v>681322019</v>
      </c>
      <c r="F4276">
        <v>2186</v>
      </c>
      <c r="G4276" t="str">
        <f>VLOOKUP($A4276,CATMUN!$B$2:$C$1123,2,0)</f>
        <v>Medio</v>
      </c>
      <c r="H4276" t="str">
        <f>VLOOKUP($A4276,CATMUN!$B$2:$D$1123,3,0)</f>
        <v>Municipios rurales</v>
      </c>
      <c r="I4276">
        <f>VLOOKUP($A4276,CATMUN!$B$2:$G$1123,4,0)</f>
        <v>0</v>
      </c>
      <c r="J4276">
        <f>VLOOKUP($A4276,CATMUN!$B$2:$G$1123,6,0)</f>
        <v>15</v>
      </c>
      <c r="K4276" s="69">
        <v>79.818732999999995</v>
      </c>
      <c r="L4276" s="69">
        <v>480.82776364446357</v>
      </c>
      <c r="M4276" s="271">
        <v>2.8019340000000001</v>
      </c>
      <c r="N4276" s="69">
        <v>20.326874479829083</v>
      </c>
      <c r="Q4276">
        <v>0</v>
      </c>
      <c r="S4276" s="69">
        <v>150</v>
      </c>
      <c r="T4276">
        <v>0</v>
      </c>
      <c r="V4276" s="51">
        <v>1</v>
      </c>
      <c r="W4276" s="51">
        <v>8</v>
      </c>
      <c r="X4276" s="51">
        <v>19</v>
      </c>
    </row>
    <row r="4277" spans="1:24" x14ac:dyDescent="0.2">
      <c r="A4277">
        <v>68152</v>
      </c>
      <c r="B4277" t="s">
        <v>1929</v>
      </c>
      <c r="C4277" t="s">
        <v>1919</v>
      </c>
      <c r="D4277">
        <v>2019</v>
      </c>
      <c r="E4277" t="str">
        <f t="shared" si="66"/>
        <v>681522019</v>
      </c>
      <c r="F4277">
        <v>4263</v>
      </c>
      <c r="G4277" t="str">
        <f>VLOOKUP($A4277,CATMUN!$B$2:$C$1123,2,0)</f>
        <v>Bajo</v>
      </c>
      <c r="H4277" t="str">
        <f>VLOOKUP($A4277,CATMUN!$B$2:$D$1123,3,0)</f>
        <v>Municipios rurales</v>
      </c>
      <c r="I4277">
        <f>VLOOKUP($A4277,CATMUN!$B$2:$G$1123,4,0)</f>
        <v>0</v>
      </c>
      <c r="J4277">
        <f>VLOOKUP($A4277,CATMUN!$B$2:$G$1123,6,0)</f>
        <v>15</v>
      </c>
      <c r="K4277" s="69">
        <v>82.6</v>
      </c>
      <c r="L4277" s="69">
        <v>480.82776364446357</v>
      </c>
      <c r="M4277" s="271"/>
      <c r="N4277" s="69">
        <v>20.326874479829083</v>
      </c>
      <c r="Q4277">
        <v>0</v>
      </c>
      <c r="S4277" s="69">
        <v>150</v>
      </c>
      <c r="T4277">
        <v>0</v>
      </c>
      <c r="V4277" s="51">
        <v>5</v>
      </c>
      <c r="W4277" s="51">
        <v>0</v>
      </c>
      <c r="X4277" s="51">
        <v>23</v>
      </c>
    </row>
    <row r="4278" spans="1:24" x14ac:dyDescent="0.2">
      <c r="A4278">
        <v>68160</v>
      </c>
      <c r="B4278" t="s">
        <v>1930</v>
      </c>
      <c r="C4278" t="s">
        <v>1919</v>
      </c>
      <c r="D4278">
        <v>2019</v>
      </c>
      <c r="E4278" t="str">
        <f t="shared" si="66"/>
        <v>681602019</v>
      </c>
      <c r="F4278">
        <v>2018</v>
      </c>
      <c r="G4278" t="str">
        <f>VLOOKUP($A4278,CATMUN!$B$2:$C$1123,2,0)</f>
        <v>Bajo</v>
      </c>
      <c r="H4278" t="str">
        <f>VLOOKUP($A4278,CATMUN!$B$2:$D$1123,3,0)</f>
        <v>Municipios rurales</v>
      </c>
      <c r="I4278">
        <f>VLOOKUP($A4278,CATMUN!$B$2:$G$1123,4,0)</f>
        <v>0</v>
      </c>
      <c r="J4278">
        <f>VLOOKUP($A4278,CATMUN!$B$2:$G$1123,6,0)</f>
        <v>15</v>
      </c>
      <c r="K4278" s="69">
        <v>48</v>
      </c>
      <c r="L4278" s="69">
        <v>480.82776364446357</v>
      </c>
      <c r="M4278" s="271">
        <v>1.1000000000000001</v>
      </c>
      <c r="N4278" s="69">
        <v>20.326874479829083</v>
      </c>
      <c r="Q4278">
        <v>0</v>
      </c>
      <c r="S4278" s="69">
        <v>150</v>
      </c>
      <c r="T4278">
        <v>0</v>
      </c>
      <c r="V4278" s="51">
        <v>5</v>
      </c>
      <c r="W4278" s="51">
        <v>17</v>
      </c>
      <c r="X4278" s="51">
        <v>23</v>
      </c>
    </row>
    <row r="4279" spans="1:24" x14ac:dyDescent="0.2">
      <c r="A4279">
        <v>68162</v>
      </c>
      <c r="B4279" t="s">
        <v>1931</v>
      </c>
      <c r="C4279" t="s">
        <v>1919</v>
      </c>
      <c r="D4279">
        <v>2019</v>
      </c>
      <c r="E4279" t="str">
        <f t="shared" si="66"/>
        <v>681622019</v>
      </c>
      <c r="F4279">
        <v>6838</v>
      </c>
      <c r="G4279" t="str">
        <f>VLOOKUP($A4279,CATMUN!$B$2:$C$1123,2,0)</f>
        <v>Medio</v>
      </c>
      <c r="H4279" t="str">
        <f>VLOOKUP($A4279,CATMUN!$B$2:$D$1123,3,0)</f>
        <v>Municipios rurales</v>
      </c>
      <c r="I4279">
        <f>VLOOKUP($A4279,CATMUN!$B$2:$G$1123,4,0)</f>
        <v>0</v>
      </c>
      <c r="J4279">
        <f>VLOOKUP($A4279,CATMUN!$B$2:$G$1123,6,0)</f>
        <v>15</v>
      </c>
      <c r="K4279" s="69">
        <v>131</v>
      </c>
      <c r="L4279" s="69">
        <v>480.82776364446357</v>
      </c>
      <c r="M4279" s="271">
        <v>0.3</v>
      </c>
      <c r="N4279" s="69">
        <v>20.326874479829083</v>
      </c>
      <c r="Q4279">
        <v>0</v>
      </c>
      <c r="S4279" s="69">
        <v>150</v>
      </c>
      <c r="T4279">
        <v>0</v>
      </c>
      <c r="V4279" s="51">
        <v>5</v>
      </c>
      <c r="W4279" s="51">
        <v>1</v>
      </c>
      <c r="X4279" s="51">
        <v>23</v>
      </c>
    </row>
    <row r="4280" spans="1:24" x14ac:dyDescent="0.2">
      <c r="A4280">
        <v>68167</v>
      </c>
      <c r="B4280" t="s">
        <v>1932</v>
      </c>
      <c r="C4280" t="s">
        <v>1919</v>
      </c>
      <c r="D4280">
        <v>2019</v>
      </c>
      <c r="E4280" t="str">
        <f t="shared" si="66"/>
        <v>681672019</v>
      </c>
      <c r="F4280">
        <v>12256</v>
      </c>
      <c r="G4280" t="str">
        <f>VLOOKUP($A4280,CATMUN!$B$2:$C$1123,2,0)</f>
        <v>Alto</v>
      </c>
      <c r="H4280" t="str">
        <f>VLOOKUP($A4280,CATMUN!$B$2:$D$1123,3,0)</f>
        <v>Municipios rurales</v>
      </c>
      <c r="I4280">
        <f>VLOOKUP($A4280,CATMUN!$B$2:$G$1123,4,0)</f>
        <v>0</v>
      </c>
      <c r="J4280">
        <f>VLOOKUP($A4280,CATMUN!$B$2:$G$1123,6,0)</f>
        <v>15</v>
      </c>
      <c r="K4280" s="69">
        <v>730.65</v>
      </c>
      <c r="L4280" s="69">
        <v>480.82776364446357</v>
      </c>
      <c r="M4280" s="271">
        <v>50</v>
      </c>
      <c r="N4280" s="69">
        <v>20.326874479829083</v>
      </c>
      <c r="Q4280">
        <v>0</v>
      </c>
      <c r="S4280" s="69">
        <v>150</v>
      </c>
      <c r="T4280">
        <v>0</v>
      </c>
      <c r="V4280" s="51">
        <v>5</v>
      </c>
      <c r="W4280" s="51">
        <v>17</v>
      </c>
      <c r="X4280" s="51">
        <v>23</v>
      </c>
    </row>
    <row r="4281" spans="1:24" x14ac:dyDescent="0.2">
      <c r="A4281">
        <v>68169</v>
      </c>
      <c r="B4281" t="s">
        <v>1933</v>
      </c>
      <c r="C4281" t="s">
        <v>1919</v>
      </c>
      <c r="D4281">
        <v>2019</v>
      </c>
      <c r="E4281" t="str">
        <f t="shared" si="66"/>
        <v>681692019</v>
      </c>
      <c r="F4281">
        <v>2883</v>
      </c>
      <c r="G4281" t="str">
        <f>VLOOKUP($A4281,CATMUN!$B$2:$C$1123,2,0)</f>
        <v>Bajo</v>
      </c>
      <c r="H4281" t="str">
        <f>VLOOKUP($A4281,CATMUN!$B$2:$D$1123,3,0)</f>
        <v>Municipios rurales</v>
      </c>
      <c r="I4281">
        <f>VLOOKUP($A4281,CATMUN!$B$2:$G$1123,4,0)</f>
        <v>0</v>
      </c>
      <c r="J4281">
        <f>VLOOKUP($A4281,CATMUN!$B$2:$G$1123,6,0)</f>
        <v>15</v>
      </c>
      <c r="K4281" s="69">
        <v>114.34099999999999</v>
      </c>
      <c r="L4281" s="69">
        <v>480.82776364446357</v>
      </c>
      <c r="M4281" s="271"/>
      <c r="N4281" s="69">
        <v>20.326874479829083</v>
      </c>
      <c r="Q4281">
        <v>0</v>
      </c>
      <c r="S4281" s="69">
        <v>150</v>
      </c>
      <c r="T4281">
        <v>0</v>
      </c>
      <c r="V4281" s="51">
        <v>0</v>
      </c>
      <c r="W4281" s="51">
        <v>0</v>
      </c>
      <c r="X4281" s="51">
        <v>100</v>
      </c>
    </row>
    <row r="4282" spans="1:24" x14ac:dyDescent="0.2">
      <c r="A4282">
        <v>68176</v>
      </c>
      <c r="B4282" t="s">
        <v>1934</v>
      </c>
      <c r="C4282" t="s">
        <v>1919</v>
      </c>
      <c r="D4282">
        <v>2019</v>
      </c>
      <c r="E4282" t="str">
        <f t="shared" si="66"/>
        <v>681762019</v>
      </c>
      <c r="F4282">
        <v>2865</v>
      </c>
      <c r="G4282" t="str">
        <f>VLOOKUP($A4282,CATMUN!$B$2:$C$1123,2,0)</f>
        <v>Medio</v>
      </c>
      <c r="H4282" t="str">
        <f>VLOOKUP($A4282,CATMUN!$B$2:$D$1123,3,0)</f>
        <v>Municipios rurales</v>
      </c>
      <c r="I4282">
        <f>VLOOKUP($A4282,CATMUN!$B$2:$G$1123,4,0)</f>
        <v>0</v>
      </c>
      <c r="J4282">
        <f>VLOOKUP($A4282,CATMUN!$B$2:$G$1123,6,0)</f>
        <v>15</v>
      </c>
      <c r="K4282" s="69">
        <v>80</v>
      </c>
      <c r="L4282" s="69">
        <v>480.82776364446357</v>
      </c>
      <c r="M4282" s="271">
        <v>0.65</v>
      </c>
      <c r="N4282" s="69">
        <v>20.326874479829083</v>
      </c>
      <c r="Q4282">
        <v>0</v>
      </c>
      <c r="S4282" s="69">
        <v>150</v>
      </c>
      <c r="T4282">
        <v>0</v>
      </c>
      <c r="V4282" s="51">
        <v>5</v>
      </c>
      <c r="W4282" s="51">
        <v>1</v>
      </c>
      <c r="X4282" s="51">
        <v>23</v>
      </c>
    </row>
    <row r="4283" spans="1:24" x14ac:dyDescent="0.2">
      <c r="A4283">
        <v>68179</v>
      </c>
      <c r="B4283" t="s">
        <v>1935</v>
      </c>
      <c r="C4283" t="s">
        <v>1919</v>
      </c>
      <c r="D4283">
        <v>2019</v>
      </c>
      <c r="E4283" t="str">
        <f t="shared" si="66"/>
        <v>681792019</v>
      </c>
      <c r="F4283">
        <v>5084</v>
      </c>
      <c r="G4283" t="str">
        <f>VLOOKUP($A4283,CATMUN!$B$2:$C$1123,2,0)</f>
        <v>Medio</v>
      </c>
      <c r="H4283" t="str">
        <f>VLOOKUP($A4283,CATMUN!$B$2:$D$1123,3,0)</f>
        <v>Municipios rurales</v>
      </c>
      <c r="I4283">
        <f>VLOOKUP($A4283,CATMUN!$B$2:$G$1123,4,0)</f>
        <v>0</v>
      </c>
      <c r="J4283">
        <f>VLOOKUP($A4283,CATMUN!$B$2:$G$1123,6,0)</f>
        <v>15</v>
      </c>
      <c r="K4283" s="69">
        <v>240</v>
      </c>
      <c r="L4283" s="69">
        <v>480.82776364446357</v>
      </c>
      <c r="M4283" s="271"/>
      <c r="N4283" s="69">
        <v>20.326874479829083</v>
      </c>
      <c r="Q4283">
        <v>0</v>
      </c>
      <c r="S4283" s="69">
        <v>150</v>
      </c>
      <c r="T4283">
        <v>0</v>
      </c>
      <c r="V4283" s="51">
        <v>5</v>
      </c>
      <c r="W4283" s="51" t="e">
        <v>#N/A</v>
      </c>
      <c r="X4283" s="51" t="e">
        <v>#N/A</v>
      </c>
    </row>
    <row r="4284" spans="1:24" x14ac:dyDescent="0.2">
      <c r="A4284">
        <v>68190</v>
      </c>
      <c r="B4284" t="s">
        <v>1936</v>
      </c>
      <c r="C4284" t="s">
        <v>1919</v>
      </c>
      <c r="D4284">
        <v>2019</v>
      </c>
      <c r="E4284" t="str">
        <f t="shared" si="66"/>
        <v>681902019</v>
      </c>
      <c r="F4284">
        <v>33750</v>
      </c>
      <c r="G4284" t="str">
        <f>VLOOKUP($A4284,CATMUN!$B$2:$C$1123,2,0)</f>
        <v>Medio</v>
      </c>
      <c r="H4284" t="str">
        <f>VLOOKUP($A4284,CATMUN!$B$2:$D$1123,3,0)</f>
        <v>Municipios rurales</v>
      </c>
      <c r="I4284">
        <f>VLOOKUP($A4284,CATMUN!$B$2:$G$1123,4,0)</f>
        <v>0</v>
      </c>
      <c r="J4284">
        <f>VLOOKUP($A4284,CATMUN!$B$2:$G$1123,6,0)</f>
        <v>15</v>
      </c>
      <c r="K4284" s="69">
        <v>1627</v>
      </c>
      <c r="L4284" s="69">
        <v>480.82776364446357</v>
      </c>
      <c r="M4284" s="271">
        <v>20</v>
      </c>
      <c r="N4284" s="69">
        <v>20.326874479829083</v>
      </c>
      <c r="Q4284">
        <v>0</v>
      </c>
      <c r="S4284" s="69">
        <v>150</v>
      </c>
      <c r="T4284">
        <v>0</v>
      </c>
      <c r="V4284" s="51">
        <v>5</v>
      </c>
      <c r="W4284" s="51">
        <v>296</v>
      </c>
      <c r="X4284" s="51">
        <v>23</v>
      </c>
    </row>
    <row r="4285" spans="1:24" x14ac:dyDescent="0.2">
      <c r="A4285">
        <v>68207</v>
      </c>
      <c r="B4285" t="s">
        <v>1937</v>
      </c>
      <c r="C4285" t="s">
        <v>1919</v>
      </c>
      <c r="D4285">
        <v>2019</v>
      </c>
      <c r="E4285" t="str">
        <f t="shared" si="66"/>
        <v>682072019</v>
      </c>
      <c r="F4285">
        <v>5738</v>
      </c>
      <c r="G4285" t="str">
        <f>VLOOKUP($A4285,CATMUN!$B$2:$C$1123,2,0)</f>
        <v>Medio</v>
      </c>
      <c r="H4285" t="str">
        <f>VLOOKUP($A4285,CATMUN!$B$2:$D$1123,3,0)</f>
        <v>Municipios rurales</v>
      </c>
      <c r="I4285">
        <f>VLOOKUP($A4285,CATMUN!$B$2:$G$1123,4,0)</f>
        <v>0</v>
      </c>
      <c r="J4285">
        <f>VLOOKUP($A4285,CATMUN!$B$2:$G$1123,6,0)</f>
        <v>15</v>
      </c>
      <c r="K4285" s="69">
        <v>150</v>
      </c>
      <c r="L4285" s="69">
        <v>480.82776364446357</v>
      </c>
      <c r="M4285" s="271">
        <v>2</v>
      </c>
      <c r="N4285" s="69">
        <v>20.326874479829083</v>
      </c>
      <c r="Q4285">
        <v>0</v>
      </c>
      <c r="S4285" s="69">
        <v>150</v>
      </c>
      <c r="T4285">
        <v>0</v>
      </c>
      <c r="V4285" s="51">
        <v>5</v>
      </c>
      <c r="W4285" s="51">
        <v>1</v>
      </c>
      <c r="X4285" s="51">
        <v>23</v>
      </c>
    </row>
    <row r="4286" spans="1:24" x14ac:dyDescent="0.2">
      <c r="A4286">
        <v>68209</v>
      </c>
      <c r="B4286" t="s">
        <v>1938</v>
      </c>
      <c r="C4286" t="s">
        <v>1919</v>
      </c>
      <c r="D4286">
        <v>2019</v>
      </c>
      <c r="E4286" t="str">
        <f t="shared" si="66"/>
        <v>682092019</v>
      </c>
      <c r="F4286">
        <v>3233</v>
      </c>
      <c r="G4286" t="str">
        <f>VLOOKUP($A4286,CATMUN!$B$2:$C$1123,2,0)</f>
        <v>Alto</v>
      </c>
      <c r="H4286" t="str">
        <f>VLOOKUP($A4286,CATMUN!$B$2:$D$1123,3,0)</f>
        <v>Municipios rurales</v>
      </c>
      <c r="I4286">
        <f>VLOOKUP($A4286,CATMUN!$B$2:$G$1123,4,0)</f>
        <v>0</v>
      </c>
      <c r="J4286">
        <f>VLOOKUP($A4286,CATMUN!$B$2:$G$1123,6,0)</f>
        <v>15</v>
      </c>
      <c r="K4286" s="69">
        <v>179</v>
      </c>
      <c r="L4286" s="69">
        <v>480.82776364446357</v>
      </c>
      <c r="M4286" s="271">
        <v>5</v>
      </c>
      <c r="N4286" s="69">
        <v>20.326874479829083</v>
      </c>
      <c r="Q4286">
        <v>0</v>
      </c>
      <c r="S4286" s="69">
        <v>150</v>
      </c>
      <c r="T4286">
        <v>0</v>
      </c>
      <c r="V4286" s="51">
        <v>0</v>
      </c>
      <c r="W4286" s="51">
        <v>2</v>
      </c>
      <c r="X4286" s="51">
        <v>100</v>
      </c>
    </row>
    <row r="4287" spans="1:24" x14ac:dyDescent="0.2">
      <c r="A4287">
        <v>68211</v>
      </c>
      <c r="B4287" t="s">
        <v>1939</v>
      </c>
      <c r="C4287" t="s">
        <v>1919</v>
      </c>
      <c r="D4287">
        <v>2019</v>
      </c>
      <c r="E4287" t="str">
        <f t="shared" si="66"/>
        <v>682112019</v>
      </c>
      <c r="F4287">
        <v>3683</v>
      </c>
      <c r="G4287" t="str">
        <f>VLOOKUP($A4287,CATMUN!$B$2:$C$1123,2,0)</f>
        <v>Alto</v>
      </c>
      <c r="H4287" t="str">
        <f>VLOOKUP($A4287,CATMUN!$B$2:$D$1123,3,0)</f>
        <v>Municipios rurales</v>
      </c>
      <c r="I4287">
        <f>VLOOKUP($A4287,CATMUN!$B$2:$G$1123,4,0)</f>
        <v>0</v>
      </c>
      <c r="J4287">
        <f>VLOOKUP($A4287,CATMUN!$B$2:$G$1123,6,0)</f>
        <v>15</v>
      </c>
      <c r="K4287" s="69">
        <v>118.07774999999999</v>
      </c>
      <c r="L4287" s="69">
        <v>480.82776364446357</v>
      </c>
      <c r="M4287" s="271">
        <v>0.87228749999999999</v>
      </c>
      <c r="N4287" s="69">
        <v>20.326874479829083</v>
      </c>
      <c r="Q4287">
        <v>0</v>
      </c>
      <c r="S4287" s="69">
        <v>150</v>
      </c>
      <c r="T4287">
        <v>0</v>
      </c>
      <c r="V4287" s="51">
        <v>5</v>
      </c>
      <c r="W4287" s="51">
        <v>1</v>
      </c>
      <c r="X4287" s="51">
        <v>23</v>
      </c>
    </row>
    <row r="4288" spans="1:24" x14ac:dyDescent="0.2">
      <c r="A4288">
        <v>68217</v>
      </c>
      <c r="B4288" t="s">
        <v>1940</v>
      </c>
      <c r="C4288" t="s">
        <v>1919</v>
      </c>
      <c r="D4288">
        <v>2019</v>
      </c>
      <c r="E4288" t="str">
        <f t="shared" si="66"/>
        <v>682172019</v>
      </c>
      <c r="F4288">
        <v>5009</v>
      </c>
      <c r="G4288" t="str">
        <f>VLOOKUP($A4288,CATMUN!$B$2:$C$1123,2,0)</f>
        <v>Medio</v>
      </c>
      <c r="H4288" t="str">
        <f>VLOOKUP($A4288,CATMUN!$B$2:$D$1123,3,0)</f>
        <v>Municipios rurales</v>
      </c>
      <c r="I4288">
        <f>VLOOKUP($A4288,CATMUN!$B$2:$G$1123,4,0)</f>
        <v>0</v>
      </c>
      <c r="J4288">
        <f>VLOOKUP($A4288,CATMUN!$B$2:$G$1123,6,0)</f>
        <v>15</v>
      </c>
      <c r="K4288" s="69">
        <v>151</v>
      </c>
      <c r="L4288" s="69">
        <v>480.82776364446357</v>
      </c>
      <c r="M4288" s="271">
        <v>0.8</v>
      </c>
      <c r="N4288" s="69">
        <v>20.326874479829083</v>
      </c>
      <c r="Q4288">
        <v>0</v>
      </c>
      <c r="S4288" s="69">
        <v>150</v>
      </c>
      <c r="T4288">
        <v>0</v>
      </c>
      <c r="V4288" s="51">
        <v>5</v>
      </c>
      <c r="W4288" s="51">
        <v>2</v>
      </c>
      <c r="X4288" s="51">
        <v>23</v>
      </c>
    </row>
    <row r="4289" spans="1:24" x14ac:dyDescent="0.2">
      <c r="A4289">
        <v>68229</v>
      </c>
      <c r="B4289" t="s">
        <v>1941</v>
      </c>
      <c r="C4289" t="s">
        <v>1919</v>
      </c>
      <c r="D4289">
        <v>2019</v>
      </c>
      <c r="E4289" t="str">
        <f t="shared" si="66"/>
        <v>682292019</v>
      </c>
      <c r="F4289">
        <v>13028</v>
      </c>
      <c r="G4289" t="str">
        <f>VLOOKUP($A4289,CATMUN!$B$2:$C$1123,2,0)</f>
        <v>Bajo</v>
      </c>
      <c r="H4289" t="str">
        <f>VLOOKUP($A4289,CATMUN!$B$2:$D$1123,3,0)</f>
        <v>Municipios rurales</v>
      </c>
      <c r="I4289">
        <f>VLOOKUP($A4289,CATMUN!$B$2:$G$1123,4,0)</f>
        <v>0</v>
      </c>
      <c r="J4289">
        <f>VLOOKUP($A4289,CATMUN!$B$2:$G$1123,6,0)</f>
        <v>15</v>
      </c>
      <c r="K4289" s="69">
        <v>685</v>
      </c>
      <c r="L4289" s="69">
        <v>480.82776364446357</v>
      </c>
      <c r="M4289" s="271">
        <v>25</v>
      </c>
      <c r="N4289" s="69">
        <v>20.326874479829083</v>
      </c>
      <c r="Q4289">
        <v>0</v>
      </c>
      <c r="S4289" s="69">
        <v>150</v>
      </c>
      <c r="T4289">
        <v>0</v>
      </c>
      <c r="V4289" s="51">
        <v>5</v>
      </c>
      <c r="W4289" s="51">
        <v>16</v>
      </c>
      <c r="X4289" s="51">
        <v>23</v>
      </c>
    </row>
    <row r="4290" spans="1:24" x14ac:dyDescent="0.2">
      <c r="A4290">
        <v>68235</v>
      </c>
      <c r="B4290" t="s">
        <v>1942</v>
      </c>
      <c r="C4290" t="s">
        <v>1919</v>
      </c>
      <c r="D4290">
        <v>2019</v>
      </c>
      <c r="E4290" t="str">
        <f t="shared" ref="E4290:E4353" si="67">A4290&amp;D4290</f>
        <v>682352019</v>
      </c>
      <c r="F4290">
        <v>21415</v>
      </c>
      <c r="G4290" t="str">
        <f>VLOOKUP($A4290,CATMUN!$B$2:$C$1123,2,0)</f>
        <v>Medio</v>
      </c>
      <c r="H4290" t="str">
        <f>VLOOKUP($A4290,CATMUN!$B$2:$D$1123,3,0)</f>
        <v>Municipios rurales</v>
      </c>
      <c r="I4290">
        <f>VLOOKUP($A4290,CATMUN!$B$2:$G$1123,4,0)</f>
        <v>0</v>
      </c>
      <c r="J4290">
        <f>VLOOKUP($A4290,CATMUN!$B$2:$G$1123,6,0)</f>
        <v>15</v>
      </c>
      <c r="K4290" s="69">
        <v>649.28959999999995</v>
      </c>
      <c r="L4290" s="69">
        <v>480.82776364446357</v>
      </c>
      <c r="M4290" s="271">
        <v>22.8</v>
      </c>
      <c r="N4290" s="69">
        <v>20.326874479829083</v>
      </c>
      <c r="Q4290">
        <v>0</v>
      </c>
      <c r="S4290" s="69">
        <v>150</v>
      </c>
      <c r="T4290">
        <v>0</v>
      </c>
      <c r="V4290" s="51">
        <v>0</v>
      </c>
      <c r="W4290" s="51">
        <v>19</v>
      </c>
      <c r="X4290" s="51">
        <v>100</v>
      </c>
    </row>
    <row r="4291" spans="1:24" x14ac:dyDescent="0.2">
      <c r="A4291">
        <v>68245</v>
      </c>
      <c r="B4291" t="s">
        <v>1943</v>
      </c>
      <c r="C4291" t="s">
        <v>1919</v>
      </c>
      <c r="D4291">
        <v>2019</v>
      </c>
      <c r="E4291" t="str">
        <f t="shared" si="67"/>
        <v>682452019</v>
      </c>
      <c r="F4291">
        <v>2119</v>
      </c>
      <c r="G4291" t="str">
        <f>VLOOKUP($A4291,CATMUN!$B$2:$C$1123,2,0)</f>
        <v>Alto</v>
      </c>
      <c r="H4291" t="str">
        <f>VLOOKUP($A4291,CATMUN!$B$2:$D$1123,3,0)</f>
        <v>Municipios rurales</v>
      </c>
      <c r="I4291">
        <f>VLOOKUP($A4291,CATMUN!$B$2:$G$1123,4,0)</f>
        <v>0</v>
      </c>
      <c r="J4291">
        <f>VLOOKUP($A4291,CATMUN!$B$2:$G$1123,6,0)</f>
        <v>15</v>
      </c>
      <c r="K4291" s="69">
        <v>76</v>
      </c>
      <c r="L4291" s="69">
        <v>480.82776364446357</v>
      </c>
      <c r="M4291" s="271">
        <v>0.1</v>
      </c>
      <c r="N4291" s="69">
        <v>20.326874479829083</v>
      </c>
      <c r="Q4291">
        <v>0</v>
      </c>
      <c r="S4291" s="69">
        <v>150</v>
      </c>
      <c r="T4291">
        <v>0</v>
      </c>
      <c r="V4291" s="51">
        <v>5</v>
      </c>
      <c r="W4291" s="51">
        <v>0</v>
      </c>
      <c r="X4291" s="51">
        <v>23</v>
      </c>
    </row>
    <row r="4292" spans="1:24" x14ac:dyDescent="0.2">
      <c r="A4292">
        <v>68250</v>
      </c>
      <c r="B4292" t="s">
        <v>1257</v>
      </c>
      <c r="C4292" t="s">
        <v>1919</v>
      </c>
      <c r="D4292">
        <v>2019</v>
      </c>
      <c r="E4292" t="str">
        <f t="shared" si="67"/>
        <v>682502019</v>
      </c>
      <c r="F4292">
        <v>5405</v>
      </c>
      <c r="G4292" t="str">
        <f>VLOOKUP($A4292,CATMUN!$B$2:$C$1123,2,0)</f>
        <v>Bajo</v>
      </c>
      <c r="H4292" t="str">
        <f>VLOOKUP($A4292,CATMUN!$B$2:$D$1123,3,0)</f>
        <v>Municipios rurales</v>
      </c>
      <c r="I4292">
        <f>VLOOKUP($A4292,CATMUN!$B$2:$G$1123,4,0)</f>
        <v>0</v>
      </c>
      <c r="J4292">
        <f>VLOOKUP($A4292,CATMUN!$B$2:$G$1123,6,0)</f>
        <v>15</v>
      </c>
      <c r="K4292" s="69">
        <v>78</v>
      </c>
      <c r="L4292" s="69">
        <v>480.82776364446357</v>
      </c>
      <c r="M4292" s="271">
        <v>0.3</v>
      </c>
      <c r="N4292" s="69">
        <v>20.326874479829083</v>
      </c>
      <c r="Q4292">
        <v>0</v>
      </c>
      <c r="S4292" s="69">
        <v>150</v>
      </c>
      <c r="T4292">
        <v>0</v>
      </c>
      <c r="V4292" s="51">
        <v>5</v>
      </c>
      <c r="W4292" s="51">
        <v>0</v>
      </c>
      <c r="X4292" s="51">
        <v>23</v>
      </c>
    </row>
    <row r="4293" spans="1:24" x14ac:dyDescent="0.2">
      <c r="A4293">
        <v>68255</v>
      </c>
      <c r="B4293" t="s">
        <v>1944</v>
      </c>
      <c r="C4293" t="s">
        <v>1919</v>
      </c>
      <c r="D4293">
        <v>2019</v>
      </c>
      <c r="E4293" t="str">
        <f t="shared" si="67"/>
        <v>682552019</v>
      </c>
      <c r="F4293">
        <v>13882</v>
      </c>
      <c r="G4293" t="str">
        <f>VLOOKUP($A4293,CATMUN!$B$2:$C$1123,2,0)</f>
        <v>Medio</v>
      </c>
      <c r="H4293" t="str">
        <f>VLOOKUP($A4293,CATMUN!$B$2:$D$1123,3,0)</f>
        <v>Municipios rurales</v>
      </c>
      <c r="I4293">
        <f>VLOOKUP($A4293,CATMUN!$B$2:$G$1123,4,0)</f>
        <v>0</v>
      </c>
      <c r="J4293">
        <f>VLOOKUP($A4293,CATMUN!$B$2:$G$1123,6,0)</f>
        <v>15</v>
      </c>
      <c r="K4293" s="69">
        <v>337.00928600000003</v>
      </c>
      <c r="L4293" s="69">
        <v>480.82776364446357</v>
      </c>
      <c r="M4293" s="271"/>
      <c r="N4293" s="69">
        <v>20.326874479829083</v>
      </c>
      <c r="Q4293">
        <v>0</v>
      </c>
      <c r="S4293" s="69">
        <v>150</v>
      </c>
      <c r="T4293">
        <v>0</v>
      </c>
      <c r="V4293" s="51">
        <v>5</v>
      </c>
      <c r="W4293" s="51">
        <v>8</v>
      </c>
      <c r="X4293" s="51">
        <v>23</v>
      </c>
    </row>
    <row r="4294" spans="1:24" x14ac:dyDescent="0.2">
      <c r="A4294">
        <v>68264</v>
      </c>
      <c r="B4294" t="s">
        <v>1945</v>
      </c>
      <c r="C4294" t="s">
        <v>1919</v>
      </c>
      <c r="D4294">
        <v>2019</v>
      </c>
      <c r="E4294" t="str">
        <f t="shared" si="67"/>
        <v>682642019</v>
      </c>
      <c r="F4294">
        <v>2567</v>
      </c>
      <c r="G4294" t="str">
        <f>VLOOKUP($A4294,CATMUN!$B$2:$C$1123,2,0)</f>
        <v>Medio</v>
      </c>
      <c r="H4294" t="str">
        <f>VLOOKUP($A4294,CATMUN!$B$2:$D$1123,3,0)</f>
        <v>Municipios rurales</v>
      </c>
      <c r="I4294">
        <f>VLOOKUP($A4294,CATMUN!$B$2:$G$1123,4,0)</f>
        <v>0</v>
      </c>
      <c r="J4294">
        <f>VLOOKUP($A4294,CATMUN!$B$2:$G$1123,6,0)</f>
        <v>15</v>
      </c>
      <c r="K4294" s="69">
        <v>117</v>
      </c>
      <c r="L4294" s="69">
        <v>480.82776364446357</v>
      </c>
      <c r="M4294" s="271">
        <v>0.6</v>
      </c>
      <c r="N4294" s="69">
        <v>20.326874479829083</v>
      </c>
      <c r="Q4294">
        <v>0</v>
      </c>
      <c r="S4294" s="69">
        <v>150</v>
      </c>
      <c r="T4294">
        <v>0</v>
      </c>
      <c r="V4294" s="51">
        <v>5</v>
      </c>
      <c r="W4294" s="51">
        <v>0</v>
      </c>
      <c r="X4294" s="51">
        <v>23</v>
      </c>
    </row>
    <row r="4295" spans="1:24" x14ac:dyDescent="0.2">
      <c r="A4295">
        <v>68266</v>
      </c>
      <c r="B4295" t="s">
        <v>1946</v>
      </c>
      <c r="C4295" t="s">
        <v>1919</v>
      </c>
      <c r="D4295">
        <v>2019</v>
      </c>
      <c r="E4295" t="str">
        <f t="shared" si="67"/>
        <v>682662019</v>
      </c>
      <c r="F4295">
        <v>3444</v>
      </c>
      <c r="G4295" t="str">
        <f>VLOOKUP($A4295,CATMUN!$B$2:$C$1123,2,0)</f>
        <v>Medio</v>
      </c>
      <c r="H4295" t="str">
        <f>VLOOKUP($A4295,CATMUN!$B$2:$D$1123,3,0)</f>
        <v>Municipios rurales</v>
      </c>
      <c r="I4295">
        <f>VLOOKUP($A4295,CATMUN!$B$2:$G$1123,4,0)</f>
        <v>0</v>
      </c>
      <c r="J4295">
        <f>VLOOKUP($A4295,CATMUN!$B$2:$G$1123,6,0)</f>
        <v>15</v>
      </c>
      <c r="K4295" s="69">
        <v>60</v>
      </c>
      <c r="L4295" s="69">
        <v>480.82776364446357</v>
      </c>
      <c r="M4295" s="271">
        <v>2</v>
      </c>
      <c r="N4295" s="69">
        <v>20.326874479829083</v>
      </c>
      <c r="Q4295">
        <v>0</v>
      </c>
      <c r="S4295" s="69">
        <v>150</v>
      </c>
      <c r="T4295">
        <v>0</v>
      </c>
      <c r="V4295" s="51">
        <v>5</v>
      </c>
      <c r="W4295" s="51">
        <v>1</v>
      </c>
      <c r="X4295" s="51">
        <v>23</v>
      </c>
    </row>
    <row r="4296" spans="1:24" x14ac:dyDescent="0.2">
      <c r="A4296">
        <v>68271</v>
      </c>
      <c r="B4296" t="s">
        <v>1947</v>
      </c>
      <c r="C4296" t="s">
        <v>1919</v>
      </c>
      <c r="D4296">
        <v>2019</v>
      </c>
      <c r="E4296" t="str">
        <f t="shared" si="67"/>
        <v>682712019</v>
      </c>
      <c r="F4296">
        <v>5569</v>
      </c>
      <c r="G4296" t="str">
        <f>VLOOKUP($A4296,CATMUN!$B$2:$C$1123,2,0)</f>
        <v>Alto</v>
      </c>
      <c r="H4296" t="str">
        <f>VLOOKUP($A4296,CATMUN!$B$2:$D$1123,3,0)</f>
        <v>Municipios rurales</v>
      </c>
      <c r="I4296">
        <f>VLOOKUP($A4296,CATMUN!$B$2:$G$1123,4,0)</f>
        <v>0</v>
      </c>
      <c r="J4296">
        <f>VLOOKUP($A4296,CATMUN!$B$2:$G$1123,6,0)</f>
        <v>15</v>
      </c>
      <c r="K4296" s="69">
        <v>95</v>
      </c>
      <c r="L4296" s="69">
        <v>480.82776364446357</v>
      </c>
      <c r="M4296" s="271">
        <v>0.3</v>
      </c>
      <c r="N4296" s="69">
        <v>20.326874479829083</v>
      </c>
      <c r="Q4296">
        <v>0</v>
      </c>
      <c r="S4296" s="69">
        <v>150</v>
      </c>
      <c r="T4296">
        <v>0</v>
      </c>
      <c r="V4296" s="51">
        <v>5</v>
      </c>
      <c r="W4296" s="51">
        <v>2</v>
      </c>
      <c r="X4296" s="51">
        <v>23</v>
      </c>
    </row>
    <row r="4297" spans="1:24" x14ac:dyDescent="0.2">
      <c r="A4297">
        <v>68296</v>
      </c>
      <c r="B4297" t="s">
        <v>1949</v>
      </c>
      <c r="C4297" t="s">
        <v>1919</v>
      </c>
      <c r="D4297">
        <v>2019</v>
      </c>
      <c r="E4297" t="str">
        <f t="shared" si="67"/>
        <v>682962019</v>
      </c>
      <c r="F4297">
        <v>2883</v>
      </c>
      <c r="G4297" t="str">
        <f>VLOOKUP($A4297,CATMUN!$B$2:$C$1123,2,0)</f>
        <v>Medio</v>
      </c>
      <c r="H4297" t="str">
        <f>VLOOKUP($A4297,CATMUN!$B$2:$D$1123,3,0)</f>
        <v>Municipios rurales</v>
      </c>
      <c r="I4297">
        <f>VLOOKUP($A4297,CATMUN!$B$2:$G$1123,4,0)</f>
        <v>0</v>
      </c>
      <c r="J4297">
        <f>VLOOKUP($A4297,CATMUN!$B$2:$G$1123,6,0)</f>
        <v>15</v>
      </c>
      <c r="K4297" s="69">
        <v>151.69999999999999</v>
      </c>
      <c r="L4297" s="69">
        <v>480.82776364446357</v>
      </c>
      <c r="M4297" s="271">
        <v>2</v>
      </c>
      <c r="N4297" s="69">
        <v>20.326874479829083</v>
      </c>
      <c r="Q4297">
        <v>0</v>
      </c>
      <c r="S4297" s="69">
        <v>150</v>
      </c>
      <c r="T4297">
        <v>0</v>
      </c>
      <c r="V4297" s="51">
        <v>5</v>
      </c>
      <c r="W4297" s="51">
        <v>2</v>
      </c>
      <c r="X4297" s="51">
        <v>23</v>
      </c>
    </row>
    <row r="4298" spans="1:24" x14ac:dyDescent="0.2">
      <c r="A4298">
        <v>68298</v>
      </c>
      <c r="B4298" t="s">
        <v>1950</v>
      </c>
      <c r="C4298" t="s">
        <v>1919</v>
      </c>
      <c r="D4298">
        <v>2019</v>
      </c>
      <c r="E4298" t="str">
        <f t="shared" si="67"/>
        <v>682982019</v>
      </c>
      <c r="F4298">
        <v>4008</v>
      </c>
      <c r="G4298" t="str">
        <f>VLOOKUP($A4298,CATMUN!$B$2:$C$1123,2,0)</f>
        <v>Medio</v>
      </c>
      <c r="H4298" t="str">
        <f>VLOOKUP($A4298,CATMUN!$B$2:$D$1123,3,0)</f>
        <v>Municipios rurales</v>
      </c>
      <c r="I4298">
        <f>VLOOKUP($A4298,CATMUN!$B$2:$G$1123,4,0)</f>
        <v>0</v>
      </c>
      <c r="J4298">
        <f>VLOOKUP($A4298,CATMUN!$B$2:$G$1123,6,0)</f>
        <v>15</v>
      </c>
      <c r="K4298" s="69">
        <v>215</v>
      </c>
      <c r="L4298" s="69">
        <v>480.82776364446357</v>
      </c>
      <c r="M4298" s="271">
        <v>2</v>
      </c>
      <c r="N4298" s="69">
        <v>20.326874479829083</v>
      </c>
      <c r="Q4298">
        <v>0</v>
      </c>
      <c r="S4298" s="69">
        <v>150</v>
      </c>
      <c r="T4298">
        <v>0</v>
      </c>
      <c r="V4298" s="51">
        <v>5</v>
      </c>
      <c r="W4298" s="51">
        <v>4</v>
      </c>
      <c r="X4298" s="51">
        <v>23</v>
      </c>
    </row>
    <row r="4299" spans="1:24" x14ac:dyDescent="0.2">
      <c r="A4299">
        <v>68318</v>
      </c>
      <c r="B4299" t="s">
        <v>1952</v>
      </c>
      <c r="C4299" t="s">
        <v>1919</v>
      </c>
      <c r="D4299">
        <v>2019</v>
      </c>
      <c r="E4299" t="str">
        <f t="shared" si="67"/>
        <v>683182019</v>
      </c>
      <c r="F4299">
        <v>5900</v>
      </c>
      <c r="G4299" t="str">
        <f>VLOOKUP($A4299,CATMUN!$B$2:$C$1123,2,0)</f>
        <v>Bajo</v>
      </c>
      <c r="H4299" t="str">
        <f>VLOOKUP($A4299,CATMUN!$B$2:$D$1123,3,0)</f>
        <v>Municipios rurales</v>
      </c>
      <c r="I4299">
        <f>VLOOKUP($A4299,CATMUN!$B$2:$G$1123,4,0)</f>
        <v>0</v>
      </c>
      <c r="J4299">
        <f>VLOOKUP($A4299,CATMUN!$B$2:$G$1123,6,0)</f>
        <v>15</v>
      </c>
      <c r="K4299" s="69">
        <v>180</v>
      </c>
      <c r="L4299" s="69">
        <v>480.82776364446357</v>
      </c>
      <c r="M4299" s="271">
        <v>0.5</v>
      </c>
      <c r="N4299" s="69">
        <v>20.326874479829083</v>
      </c>
      <c r="Q4299">
        <v>0</v>
      </c>
      <c r="S4299" s="69">
        <v>150</v>
      </c>
      <c r="T4299">
        <v>0</v>
      </c>
      <c r="V4299" s="51">
        <v>5</v>
      </c>
      <c r="W4299" s="51">
        <v>2</v>
      </c>
      <c r="X4299" s="51">
        <v>23</v>
      </c>
    </row>
    <row r="4300" spans="1:24" x14ac:dyDescent="0.2">
      <c r="A4300">
        <v>68320</v>
      </c>
      <c r="B4300" t="s">
        <v>1707</v>
      </c>
      <c r="C4300" t="s">
        <v>1919</v>
      </c>
      <c r="D4300">
        <v>2019</v>
      </c>
      <c r="E4300" t="str">
        <f t="shared" si="67"/>
        <v>683202019</v>
      </c>
      <c r="F4300">
        <v>4473</v>
      </c>
      <c r="G4300" t="str">
        <f>VLOOKUP($A4300,CATMUN!$B$2:$C$1123,2,0)</f>
        <v>Medio</v>
      </c>
      <c r="H4300" t="str">
        <f>VLOOKUP($A4300,CATMUN!$B$2:$D$1123,3,0)</f>
        <v>Municipios rurales</v>
      </c>
      <c r="I4300">
        <f>VLOOKUP($A4300,CATMUN!$B$2:$G$1123,4,0)</f>
        <v>0</v>
      </c>
      <c r="J4300">
        <f>VLOOKUP($A4300,CATMUN!$B$2:$G$1123,6,0)</f>
        <v>15</v>
      </c>
      <c r="K4300" s="69">
        <v>240</v>
      </c>
      <c r="L4300" s="69">
        <v>480.82776364446357</v>
      </c>
      <c r="M4300" s="271">
        <v>19</v>
      </c>
      <c r="N4300" s="69">
        <v>20.326874479829083</v>
      </c>
      <c r="Q4300">
        <v>0</v>
      </c>
      <c r="S4300" s="69">
        <v>150</v>
      </c>
      <c r="T4300">
        <v>0</v>
      </c>
      <c r="V4300" s="51">
        <v>5</v>
      </c>
      <c r="W4300" s="51">
        <v>4</v>
      </c>
      <c r="X4300" s="51">
        <v>23</v>
      </c>
    </row>
    <row r="4301" spans="1:24" x14ac:dyDescent="0.2">
      <c r="A4301">
        <v>68322</v>
      </c>
      <c r="B4301" t="s">
        <v>1953</v>
      </c>
      <c r="C4301" t="s">
        <v>1919</v>
      </c>
      <c r="D4301">
        <v>2019</v>
      </c>
      <c r="E4301" t="str">
        <f t="shared" si="67"/>
        <v>683222019</v>
      </c>
      <c r="F4301">
        <v>2394</v>
      </c>
      <c r="G4301" t="str">
        <f>VLOOKUP($A4301,CATMUN!$B$2:$C$1123,2,0)</f>
        <v>Alto</v>
      </c>
      <c r="H4301" t="str">
        <f>VLOOKUP($A4301,CATMUN!$B$2:$D$1123,3,0)</f>
        <v>Municipios rurales</v>
      </c>
      <c r="I4301">
        <f>VLOOKUP($A4301,CATMUN!$B$2:$G$1123,4,0)</f>
        <v>0</v>
      </c>
      <c r="J4301">
        <f>VLOOKUP($A4301,CATMUN!$B$2:$G$1123,6,0)</f>
        <v>15</v>
      </c>
      <c r="K4301" s="69">
        <v>183</v>
      </c>
      <c r="L4301" s="69">
        <v>480.82776364446357</v>
      </c>
      <c r="M4301" s="271">
        <v>3</v>
      </c>
      <c r="N4301" s="69">
        <v>20.326874479829083</v>
      </c>
      <c r="Q4301">
        <v>0</v>
      </c>
      <c r="S4301" s="69">
        <v>150</v>
      </c>
      <c r="T4301">
        <v>0</v>
      </c>
      <c r="V4301" s="51">
        <v>1</v>
      </c>
      <c r="W4301" s="51">
        <v>2</v>
      </c>
      <c r="X4301" s="51">
        <v>19</v>
      </c>
    </row>
    <row r="4302" spans="1:24" x14ac:dyDescent="0.2">
      <c r="A4302">
        <v>68324</v>
      </c>
      <c r="B4302" t="s">
        <v>1954</v>
      </c>
      <c r="C4302" t="s">
        <v>1919</v>
      </c>
      <c r="D4302">
        <v>2019</v>
      </c>
      <c r="E4302" t="str">
        <f t="shared" si="67"/>
        <v>683242019</v>
      </c>
      <c r="F4302">
        <v>4200</v>
      </c>
      <c r="G4302" t="str">
        <f>VLOOKUP($A4302,CATMUN!$B$2:$C$1123,2,0)</f>
        <v>Medio</v>
      </c>
      <c r="H4302" t="str">
        <f>VLOOKUP($A4302,CATMUN!$B$2:$D$1123,3,0)</f>
        <v>Municipios rurales</v>
      </c>
      <c r="I4302">
        <f>VLOOKUP($A4302,CATMUN!$B$2:$G$1123,4,0)</f>
        <v>0</v>
      </c>
      <c r="J4302">
        <f>VLOOKUP($A4302,CATMUN!$B$2:$G$1123,6,0)</f>
        <v>15</v>
      </c>
      <c r="K4302" s="69">
        <v>187</v>
      </c>
      <c r="L4302" s="69">
        <v>480.82776364446357</v>
      </c>
      <c r="M4302" s="271">
        <v>2</v>
      </c>
      <c r="N4302" s="69">
        <v>20.326874479829083</v>
      </c>
      <c r="Q4302">
        <v>0</v>
      </c>
      <c r="S4302" s="69">
        <v>150</v>
      </c>
      <c r="T4302">
        <v>0</v>
      </c>
      <c r="V4302" s="51">
        <v>5</v>
      </c>
      <c r="W4302" s="51">
        <v>2</v>
      </c>
      <c r="X4302" s="51">
        <v>23</v>
      </c>
    </row>
    <row r="4303" spans="1:24" x14ac:dyDescent="0.2">
      <c r="A4303">
        <v>68344</v>
      </c>
      <c r="B4303" t="s">
        <v>1956</v>
      </c>
      <c r="C4303" t="s">
        <v>1919</v>
      </c>
      <c r="D4303">
        <v>2019</v>
      </c>
      <c r="E4303" t="str">
        <f t="shared" si="67"/>
        <v>683442019</v>
      </c>
      <c r="F4303">
        <v>2349</v>
      </c>
      <c r="G4303" t="str">
        <f>VLOOKUP($A4303,CATMUN!$B$2:$C$1123,2,0)</f>
        <v>Medio</v>
      </c>
      <c r="H4303" t="str">
        <f>VLOOKUP($A4303,CATMUN!$B$2:$D$1123,3,0)</f>
        <v>Municipios rurales</v>
      </c>
      <c r="I4303">
        <f>VLOOKUP($A4303,CATMUN!$B$2:$G$1123,4,0)</f>
        <v>0</v>
      </c>
      <c r="J4303">
        <f>VLOOKUP($A4303,CATMUN!$B$2:$G$1123,6,0)</f>
        <v>15</v>
      </c>
      <c r="K4303" s="69">
        <v>100</v>
      </c>
      <c r="L4303" s="69">
        <v>480.82776364446357</v>
      </c>
      <c r="M4303" s="271">
        <v>0.5</v>
      </c>
      <c r="N4303" s="69">
        <v>20.326874479829083</v>
      </c>
      <c r="Q4303">
        <v>0</v>
      </c>
      <c r="S4303" s="69">
        <v>150</v>
      </c>
      <c r="T4303">
        <v>0</v>
      </c>
      <c r="V4303" s="51">
        <v>0</v>
      </c>
      <c r="W4303" s="51">
        <v>1</v>
      </c>
      <c r="X4303" s="51">
        <v>100</v>
      </c>
    </row>
    <row r="4304" spans="1:24" x14ac:dyDescent="0.2">
      <c r="A4304">
        <v>68368</v>
      </c>
      <c r="B4304" t="s">
        <v>1957</v>
      </c>
      <c r="C4304" t="s">
        <v>1919</v>
      </c>
      <c r="D4304">
        <v>2019</v>
      </c>
      <c r="E4304" t="str">
        <f t="shared" si="67"/>
        <v>683682019</v>
      </c>
      <c r="F4304">
        <v>3337</v>
      </c>
      <c r="G4304" t="str">
        <f>VLOOKUP($A4304,CATMUN!$B$2:$C$1123,2,0)</f>
        <v>Medio</v>
      </c>
      <c r="H4304" t="str">
        <f>VLOOKUP($A4304,CATMUN!$B$2:$D$1123,3,0)</f>
        <v>Municipios rurales</v>
      </c>
      <c r="I4304">
        <f>VLOOKUP($A4304,CATMUN!$B$2:$G$1123,4,0)</f>
        <v>0</v>
      </c>
      <c r="J4304">
        <f>VLOOKUP($A4304,CATMUN!$B$2:$G$1123,6,0)</f>
        <v>15</v>
      </c>
      <c r="K4304" s="69">
        <v>80</v>
      </c>
      <c r="L4304" s="69">
        <v>480.82776364446357</v>
      </c>
      <c r="M4304" s="271">
        <v>0.1</v>
      </c>
      <c r="N4304" s="69">
        <v>20.326874479829083</v>
      </c>
      <c r="Q4304">
        <v>0</v>
      </c>
      <c r="S4304" s="69">
        <v>150</v>
      </c>
      <c r="T4304">
        <v>0</v>
      </c>
      <c r="U4304">
        <v>0.503</v>
      </c>
      <c r="V4304" s="51">
        <v>5</v>
      </c>
      <c r="W4304" s="51">
        <v>1</v>
      </c>
      <c r="X4304" s="51">
        <v>23</v>
      </c>
    </row>
    <row r="4305" spans="1:24" x14ac:dyDescent="0.2">
      <c r="A4305">
        <v>68370</v>
      </c>
      <c r="B4305" t="s">
        <v>1958</v>
      </c>
      <c r="C4305" t="s">
        <v>1919</v>
      </c>
      <c r="D4305">
        <v>2019</v>
      </c>
      <c r="E4305" t="str">
        <f t="shared" si="67"/>
        <v>683702019</v>
      </c>
      <c r="F4305">
        <v>1325</v>
      </c>
      <c r="G4305" t="str">
        <f>VLOOKUP($A4305,CATMUN!$B$2:$C$1123,2,0)</f>
        <v>Alto</v>
      </c>
      <c r="H4305" t="str">
        <f>VLOOKUP($A4305,CATMUN!$B$2:$D$1123,3,0)</f>
        <v>Municipios rurales</v>
      </c>
      <c r="I4305">
        <f>VLOOKUP($A4305,CATMUN!$B$2:$G$1123,4,0)</f>
        <v>0</v>
      </c>
      <c r="J4305">
        <f>VLOOKUP($A4305,CATMUN!$B$2:$G$1123,6,0)</f>
        <v>15</v>
      </c>
      <c r="K4305" s="69">
        <v>18.100000000000001</v>
      </c>
      <c r="L4305" s="69">
        <v>480.82776364446357</v>
      </c>
      <c r="M4305" s="271"/>
      <c r="N4305" s="69">
        <v>20.326874479829083</v>
      </c>
      <c r="Q4305">
        <v>0</v>
      </c>
      <c r="S4305" s="69">
        <v>150</v>
      </c>
      <c r="T4305">
        <v>0</v>
      </c>
      <c r="V4305" s="51">
        <v>5</v>
      </c>
      <c r="W4305" s="51">
        <v>0</v>
      </c>
      <c r="X4305" s="51">
        <v>23</v>
      </c>
    </row>
    <row r="4306" spans="1:24" x14ac:dyDescent="0.2">
      <c r="A4306">
        <v>68377</v>
      </c>
      <c r="B4306" t="s">
        <v>1959</v>
      </c>
      <c r="C4306" t="s">
        <v>1919</v>
      </c>
      <c r="D4306">
        <v>2019</v>
      </c>
      <c r="E4306" t="str">
        <f t="shared" si="67"/>
        <v>683772019</v>
      </c>
      <c r="F4306">
        <v>6174</v>
      </c>
      <c r="G4306" t="str">
        <f>VLOOKUP($A4306,CATMUN!$B$2:$C$1123,2,0)</f>
        <v>Alto</v>
      </c>
      <c r="H4306" t="str">
        <f>VLOOKUP($A4306,CATMUN!$B$2:$D$1123,3,0)</f>
        <v>Municipios rurales</v>
      </c>
      <c r="I4306">
        <f>VLOOKUP($A4306,CATMUN!$B$2:$G$1123,4,0)</f>
        <v>0</v>
      </c>
      <c r="J4306">
        <f>VLOOKUP($A4306,CATMUN!$B$2:$G$1123,6,0)</f>
        <v>15</v>
      </c>
      <c r="K4306" s="69">
        <v>320</v>
      </c>
      <c r="L4306" s="69">
        <v>480.82776364446357</v>
      </c>
      <c r="M4306" s="271">
        <v>6</v>
      </c>
      <c r="N4306" s="69">
        <v>20.326874479829083</v>
      </c>
      <c r="Q4306">
        <v>0</v>
      </c>
      <c r="S4306" s="69">
        <v>150</v>
      </c>
      <c r="T4306">
        <v>0</v>
      </c>
      <c r="V4306" s="51">
        <v>5</v>
      </c>
      <c r="W4306" s="51">
        <v>4</v>
      </c>
      <c r="X4306" s="51">
        <v>23</v>
      </c>
    </row>
    <row r="4307" spans="1:24" x14ac:dyDescent="0.2">
      <c r="A4307">
        <v>68385</v>
      </c>
      <c r="B4307" t="s">
        <v>1960</v>
      </c>
      <c r="C4307" t="s">
        <v>1919</v>
      </c>
      <c r="D4307">
        <v>2019</v>
      </c>
      <c r="E4307" t="str">
        <f t="shared" si="67"/>
        <v>683852019</v>
      </c>
      <c r="F4307">
        <v>10482</v>
      </c>
      <c r="G4307" t="str">
        <f>VLOOKUP($A4307,CATMUN!$B$2:$C$1123,2,0)</f>
        <v>Bajo</v>
      </c>
      <c r="H4307" t="str">
        <f>VLOOKUP($A4307,CATMUN!$B$2:$D$1123,3,0)</f>
        <v>Municipios rurales</v>
      </c>
      <c r="I4307">
        <f>VLOOKUP($A4307,CATMUN!$B$2:$G$1123,4,0)</f>
        <v>0</v>
      </c>
      <c r="J4307">
        <f>VLOOKUP($A4307,CATMUN!$B$2:$G$1123,6,0)</f>
        <v>15</v>
      </c>
      <c r="K4307" s="69">
        <v>155</v>
      </c>
      <c r="L4307" s="69">
        <v>480.82776364446357</v>
      </c>
      <c r="M4307" s="271">
        <v>3.9209999999999998</v>
      </c>
      <c r="N4307" s="69">
        <v>20.326874479829083</v>
      </c>
      <c r="Q4307">
        <v>0</v>
      </c>
      <c r="S4307" s="69">
        <v>150</v>
      </c>
      <c r="T4307">
        <v>0</v>
      </c>
      <c r="V4307" s="51">
        <v>5</v>
      </c>
      <c r="W4307" s="51">
        <v>4</v>
      </c>
      <c r="X4307" s="51">
        <v>23</v>
      </c>
    </row>
    <row r="4308" spans="1:24" x14ac:dyDescent="0.2">
      <c r="A4308">
        <v>68397</v>
      </c>
      <c r="B4308" t="s">
        <v>1515</v>
      </c>
      <c r="C4308" t="s">
        <v>1919</v>
      </c>
      <c r="D4308">
        <v>2019</v>
      </c>
      <c r="E4308" t="str">
        <f t="shared" si="67"/>
        <v>683972019</v>
      </c>
      <c r="F4308">
        <v>4921</v>
      </c>
      <c r="G4308" t="str">
        <f>VLOOKUP($A4308,CATMUN!$B$2:$C$1123,2,0)</f>
        <v>Medio</v>
      </c>
      <c r="H4308" t="str">
        <f>VLOOKUP($A4308,CATMUN!$B$2:$D$1123,3,0)</f>
        <v>Municipios rurales</v>
      </c>
      <c r="I4308">
        <f>VLOOKUP($A4308,CATMUN!$B$2:$G$1123,4,0)</f>
        <v>0</v>
      </c>
      <c r="J4308">
        <f>VLOOKUP($A4308,CATMUN!$B$2:$G$1123,6,0)</f>
        <v>15</v>
      </c>
      <c r="K4308" s="69">
        <v>122</v>
      </c>
      <c r="L4308" s="69">
        <v>480.82776364446357</v>
      </c>
      <c r="M4308" s="271">
        <v>6</v>
      </c>
      <c r="N4308" s="69">
        <v>20.326874479829083</v>
      </c>
      <c r="Q4308">
        <v>0</v>
      </c>
      <c r="S4308" s="69">
        <v>150</v>
      </c>
      <c r="T4308">
        <v>0</v>
      </c>
      <c r="V4308" s="51">
        <v>5</v>
      </c>
      <c r="W4308" s="51">
        <v>3</v>
      </c>
      <c r="X4308" s="51">
        <v>23</v>
      </c>
    </row>
    <row r="4309" spans="1:24" x14ac:dyDescent="0.2">
      <c r="A4309">
        <v>68418</v>
      </c>
      <c r="B4309" t="s">
        <v>1962</v>
      </c>
      <c r="C4309" t="s">
        <v>1919</v>
      </c>
      <c r="D4309">
        <v>2019</v>
      </c>
      <c r="E4309" t="str">
        <f t="shared" si="67"/>
        <v>684182019</v>
      </c>
      <c r="F4309">
        <v>14485</v>
      </c>
      <c r="G4309" t="str">
        <f>VLOOKUP($A4309,CATMUN!$B$2:$C$1123,2,0)</f>
        <v>Alto</v>
      </c>
      <c r="H4309" t="str">
        <f>VLOOKUP($A4309,CATMUN!$B$2:$D$1123,3,0)</f>
        <v>Municipios rurales</v>
      </c>
      <c r="I4309">
        <f>VLOOKUP($A4309,CATMUN!$B$2:$G$1123,4,0)</f>
        <v>0</v>
      </c>
      <c r="J4309">
        <f>VLOOKUP($A4309,CATMUN!$B$2:$G$1123,6,0)</f>
        <v>15</v>
      </c>
      <c r="K4309" s="69">
        <v>1536</v>
      </c>
      <c r="L4309" s="69">
        <v>480.82776364446357</v>
      </c>
      <c r="M4309" s="271">
        <v>170</v>
      </c>
      <c r="N4309" s="69">
        <v>20.326874479829083</v>
      </c>
      <c r="Q4309">
        <v>0</v>
      </c>
      <c r="S4309" s="69">
        <v>150</v>
      </c>
      <c r="T4309">
        <v>0</v>
      </c>
      <c r="V4309" s="51">
        <v>0</v>
      </c>
      <c r="W4309" s="51">
        <v>13</v>
      </c>
      <c r="X4309" s="51">
        <v>100</v>
      </c>
    </row>
    <row r="4310" spans="1:24" x14ac:dyDescent="0.2">
      <c r="A4310">
        <v>68425</v>
      </c>
      <c r="B4310" t="s">
        <v>1963</v>
      </c>
      <c r="C4310" t="s">
        <v>1919</v>
      </c>
      <c r="D4310">
        <v>2019</v>
      </c>
      <c r="E4310" t="str">
        <f t="shared" si="67"/>
        <v>684252019</v>
      </c>
      <c r="F4310">
        <v>2125</v>
      </c>
      <c r="G4310" t="str">
        <f>VLOOKUP($A4310,CATMUN!$B$2:$C$1123,2,0)</f>
        <v>Medio</v>
      </c>
      <c r="H4310" t="str">
        <f>VLOOKUP($A4310,CATMUN!$B$2:$D$1123,3,0)</f>
        <v>Municipios rurales</v>
      </c>
      <c r="I4310">
        <f>VLOOKUP($A4310,CATMUN!$B$2:$G$1123,4,0)</f>
        <v>0</v>
      </c>
      <c r="J4310">
        <f>VLOOKUP($A4310,CATMUN!$B$2:$G$1123,6,0)</f>
        <v>15</v>
      </c>
      <c r="K4310" s="69">
        <v>59.021892000000001</v>
      </c>
      <c r="L4310" s="69">
        <v>480.82776364446357</v>
      </c>
      <c r="M4310" s="271"/>
      <c r="N4310" s="69">
        <v>20.326874479829083</v>
      </c>
      <c r="Q4310">
        <v>0</v>
      </c>
      <c r="S4310" s="69">
        <v>150</v>
      </c>
      <c r="T4310">
        <v>0</v>
      </c>
      <c r="V4310" s="51">
        <v>5</v>
      </c>
      <c r="W4310" s="51" t="e">
        <v>#N/A</v>
      </c>
      <c r="X4310" s="51" t="e">
        <v>#N/A</v>
      </c>
    </row>
    <row r="4311" spans="1:24" x14ac:dyDescent="0.2">
      <c r="A4311">
        <v>68444</v>
      </c>
      <c r="B4311" t="s">
        <v>1965</v>
      </c>
      <c r="C4311" t="s">
        <v>1919</v>
      </c>
      <c r="D4311">
        <v>2019</v>
      </c>
      <c r="E4311" t="str">
        <f t="shared" si="67"/>
        <v>684442019</v>
      </c>
      <c r="F4311">
        <v>4999</v>
      </c>
      <c r="G4311" t="str">
        <f>VLOOKUP($A4311,CATMUN!$B$2:$C$1123,2,0)</f>
        <v>Alto</v>
      </c>
      <c r="H4311" t="str">
        <f>VLOOKUP($A4311,CATMUN!$B$2:$D$1123,3,0)</f>
        <v>Municipios rurales</v>
      </c>
      <c r="I4311">
        <f>VLOOKUP($A4311,CATMUN!$B$2:$G$1123,4,0)</f>
        <v>0</v>
      </c>
      <c r="J4311">
        <f>VLOOKUP($A4311,CATMUN!$B$2:$G$1123,6,0)</f>
        <v>15</v>
      </c>
      <c r="K4311" s="69">
        <v>220</v>
      </c>
      <c r="L4311" s="69">
        <v>480.82776364446357</v>
      </c>
      <c r="M4311" s="271">
        <v>10</v>
      </c>
      <c r="N4311" s="69">
        <v>20.326874479829083</v>
      </c>
      <c r="Q4311">
        <v>0</v>
      </c>
      <c r="S4311" s="69">
        <v>150</v>
      </c>
      <c r="T4311">
        <v>0</v>
      </c>
      <c r="V4311" s="51">
        <v>5</v>
      </c>
      <c r="W4311" s="51">
        <v>1</v>
      </c>
      <c r="X4311" s="51">
        <v>23</v>
      </c>
    </row>
    <row r="4312" spans="1:24" x14ac:dyDescent="0.2">
      <c r="A4312">
        <v>68464</v>
      </c>
      <c r="B4312" t="s">
        <v>1966</v>
      </c>
      <c r="C4312" t="s">
        <v>1919</v>
      </c>
      <c r="D4312">
        <v>2019</v>
      </c>
      <c r="E4312" t="str">
        <f t="shared" si="67"/>
        <v>684642019</v>
      </c>
      <c r="F4312">
        <v>10576</v>
      </c>
      <c r="G4312" t="str">
        <f>VLOOKUP($A4312,CATMUN!$B$2:$C$1123,2,0)</f>
        <v>Medio</v>
      </c>
      <c r="H4312" t="str">
        <f>VLOOKUP($A4312,CATMUN!$B$2:$D$1123,3,0)</f>
        <v>Municipios rurales</v>
      </c>
      <c r="I4312">
        <f>VLOOKUP($A4312,CATMUN!$B$2:$G$1123,4,0)</f>
        <v>0</v>
      </c>
      <c r="J4312">
        <f>VLOOKUP($A4312,CATMUN!$B$2:$G$1123,6,0)</f>
        <v>15</v>
      </c>
      <c r="K4312" s="69">
        <v>495</v>
      </c>
      <c r="L4312" s="69">
        <v>480.82776364446357</v>
      </c>
      <c r="M4312" s="271">
        <v>16</v>
      </c>
      <c r="N4312" s="69">
        <v>20.326874479829083</v>
      </c>
      <c r="Q4312">
        <v>0</v>
      </c>
      <c r="S4312" s="69">
        <v>150</v>
      </c>
      <c r="T4312">
        <v>0</v>
      </c>
      <c r="U4312">
        <v>0.53</v>
      </c>
      <c r="V4312" s="51">
        <v>1</v>
      </c>
      <c r="W4312" s="51">
        <v>6</v>
      </c>
      <c r="X4312" s="51">
        <v>19</v>
      </c>
    </row>
    <row r="4313" spans="1:24" x14ac:dyDescent="0.2">
      <c r="A4313">
        <v>68468</v>
      </c>
      <c r="B4313" t="s">
        <v>1967</v>
      </c>
      <c r="C4313" t="s">
        <v>1919</v>
      </c>
      <c r="D4313">
        <v>2019</v>
      </c>
      <c r="E4313" t="str">
        <f t="shared" si="67"/>
        <v>684682019</v>
      </c>
      <c r="F4313">
        <v>4105</v>
      </c>
      <c r="G4313" t="str">
        <f>VLOOKUP($A4313,CATMUN!$B$2:$C$1123,2,0)</f>
        <v>Medio</v>
      </c>
      <c r="H4313" t="str">
        <f>VLOOKUP($A4313,CATMUN!$B$2:$D$1123,3,0)</f>
        <v>Municipios rurales</v>
      </c>
      <c r="I4313">
        <f>VLOOKUP($A4313,CATMUN!$B$2:$G$1123,4,0)</f>
        <v>0</v>
      </c>
      <c r="J4313">
        <f>VLOOKUP($A4313,CATMUN!$B$2:$G$1123,6,0)</f>
        <v>15</v>
      </c>
      <c r="K4313" s="69">
        <v>77</v>
      </c>
      <c r="L4313" s="69">
        <v>480.82776364446357</v>
      </c>
      <c r="M4313" s="271">
        <v>0.1</v>
      </c>
      <c r="N4313" s="69">
        <v>20.326874479829083</v>
      </c>
      <c r="Q4313">
        <v>0</v>
      </c>
      <c r="S4313" s="69">
        <v>150</v>
      </c>
      <c r="T4313">
        <v>0</v>
      </c>
      <c r="V4313" s="51">
        <v>5</v>
      </c>
      <c r="W4313" s="51">
        <v>1</v>
      </c>
      <c r="X4313" s="51">
        <v>23</v>
      </c>
    </row>
    <row r="4314" spans="1:24" x14ac:dyDescent="0.2">
      <c r="A4314">
        <v>68498</v>
      </c>
      <c r="B4314" t="s">
        <v>1968</v>
      </c>
      <c r="C4314" t="s">
        <v>1919</v>
      </c>
      <c r="D4314">
        <v>2019</v>
      </c>
      <c r="E4314" t="str">
        <f t="shared" si="67"/>
        <v>684982019</v>
      </c>
      <c r="F4314">
        <v>5740</v>
      </c>
      <c r="G4314" t="str">
        <f>VLOOKUP($A4314,CATMUN!$B$2:$C$1123,2,0)</f>
        <v>Medio</v>
      </c>
      <c r="H4314" t="str">
        <f>VLOOKUP($A4314,CATMUN!$B$2:$D$1123,3,0)</f>
        <v>Municipios rurales</v>
      </c>
      <c r="I4314">
        <f>VLOOKUP($A4314,CATMUN!$B$2:$G$1123,4,0)</f>
        <v>0</v>
      </c>
      <c r="J4314">
        <f>VLOOKUP($A4314,CATMUN!$B$2:$G$1123,6,0)</f>
        <v>15</v>
      </c>
      <c r="K4314" s="69">
        <v>241</v>
      </c>
      <c r="L4314" s="69">
        <v>480.82776364446357</v>
      </c>
      <c r="M4314" s="271">
        <v>10</v>
      </c>
      <c r="N4314" s="69">
        <v>20.326874479829083</v>
      </c>
      <c r="Q4314">
        <v>0</v>
      </c>
      <c r="S4314" s="69">
        <v>150</v>
      </c>
      <c r="T4314">
        <v>0</v>
      </c>
      <c r="V4314" s="51">
        <v>5</v>
      </c>
      <c r="W4314" s="51">
        <v>2</v>
      </c>
      <c r="X4314" s="51">
        <v>23</v>
      </c>
    </row>
    <row r="4315" spans="1:24" x14ac:dyDescent="0.2">
      <c r="A4315">
        <v>68500</v>
      </c>
      <c r="B4315" t="s">
        <v>1969</v>
      </c>
      <c r="C4315" t="s">
        <v>1919</v>
      </c>
      <c r="D4315">
        <v>2019</v>
      </c>
      <c r="E4315" t="str">
        <f t="shared" si="67"/>
        <v>685002019</v>
      </c>
      <c r="F4315">
        <v>11004</v>
      </c>
      <c r="G4315" t="str">
        <f>VLOOKUP($A4315,CATMUN!$B$2:$C$1123,2,0)</f>
        <v>Alto</v>
      </c>
      <c r="H4315" t="str">
        <f>VLOOKUP($A4315,CATMUN!$B$2:$D$1123,3,0)</f>
        <v>Municipios rurales</v>
      </c>
      <c r="I4315">
        <f>VLOOKUP($A4315,CATMUN!$B$2:$G$1123,4,0)</f>
        <v>0</v>
      </c>
      <c r="J4315">
        <f>VLOOKUP($A4315,CATMUN!$B$2:$G$1123,6,0)</f>
        <v>15</v>
      </c>
      <c r="K4315" s="69">
        <v>659.84625000000005</v>
      </c>
      <c r="L4315" s="69">
        <v>480.82776364446357</v>
      </c>
      <c r="M4315" s="271">
        <v>50.850977</v>
      </c>
      <c r="N4315" s="69">
        <v>20.326874479829083</v>
      </c>
      <c r="Q4315">
        <v>0</v>
      </c>
      <c r="S4315" s="69">
        <v>150</v>
      </c>
      <c r="T4315">
        <v>0</v>
      </c>
      <c r="V4315" s="51">
        <v>5</v>
      </c>
      <c r="W4315" s="51">
        <v>10</v>
      </c>
      <c r="X4315" s="51">
        <v>23</v>
      </c>
    </row>
    <row r="4316" spans="1:24" x14ac:dyDescent="0.2">
      <c r="A4316">
        <v>68502</v>
      </c>
      <c r="B4316" t="s">
        <v>1970</v>
      </c>
      <c r="C4316" t="s">
        <v>1919</v>
      </c>
      <c r="D4316">
        <v>2019</v>
      </c>
      <c r="E4316" t="str">
        <f t="shared" si="67"/>
        <v>685022019</v>
      </c>
      <c r="F4316">
        <v>4111</v>
      </c>
      <c r="G4316" t="str">
        <f>VLOOKUP($A4316,CATMUN!$B$2:$C$1123,2,0)</f>
        <v>Medio</v>
      </c>
      <c r="H4316" t="str">
        <f>VLOOKUP($A4316,CATMUN!$B$2:$D$1123,3,0)</f>
        <v>Municipios rurales</v>
      </c>
      <c r="I4316">
        <f>VLOOKUP($A4316,CATMUN!$B$2:$G$1123,4,0)</f>
        <v>0</v>
      </c>
      <c r="J4316">
        <f>VLOOKUP($A4316,CATMUN!$B$2:$G$1123,6,0)</f>
        <v>15</v>
      </c>
      <c r="K4316" s="69">
        <v>195</v>
      </c>
      <c r="L4316" s="69">
        <v>480.82776364446357</v>
      </c>
      <c r="M4316" s="271">
        <v>1.5</v>
      </c>
      <c r="N4316" s="69">
        <v>20.326874479829083</v>
      </c>
      <c r="Q4316">
        <v>0</v>
      </c>
      <c r="S4316" s="69">
        <v>150</v>
      </c>
      <c r="T4316">
        <v>0</v>
      </c>
      <c r="V4316" s="51">
        <v>1</v>
      </c>
      <c r="W4316" s="51">
        <v>2</v>
      </c>
      <c r="X4316" s="51">
        <v>19</v>
      </c>
    </row>
    <row r="4317" spans="1:24" x14ac:dyDescent="0.2">
      <c r="A4317">
        <v>68524</v>
      </c>
      <c r="B4317" t="s">
        <v>1972</v>
      </c>
      <c r="C4317" t="s">
        <v>1919</v>
      </c>
      <c r="D4317">
        <v>2019</v>
      </c>
      <c r="E4317" t="str">
        <f t="shared" si="67"/>
        <v>685242019</v>
      </c>
      <c r="F4317">
        <v>2584</v>
      </c>
      <c r="G4317" t="str">
        <f>VLOOKUP($A4317,CATMUN!$B$2:$C$1123,2,0)</f>
        <v>Alto</v>
      </c>
      <c r="H4317" t="str">
        <f>VLOOKUP($A4317,CATMUN!$B$2:$D$1123,3,0)</f>
        <v>Municipios rurales</v>
      </c>
      <c r="I4317">
        <f>VLOOKUP($A4317,CATMUN!$B$2:$G$1123,4,0)</f>
        <v>0</v>
      </c>
      <c r="J4317">
        <f>VLOOKUP($A4317,CATMUN!$B$2:$G$1123,6,0)</f>
        <v>15</v>
      </c>
      <c r="K4317" s="69">
        <v>301</v>
      </c>
      <c r="L4317" s="69">
        <v>480.82776364446357</v>
      </c>
      <c r="M4317" s="271"/>
      <c r="N4317" s="69">
        <v>20.326874479829083</v>
      </c>
      <c r="Q4317">
        <v>0</v>
      </c>
      <c r="S4317" s="69">
        <v>150</v>
      </c>
      <c r="T4317">
        <v>0</v>
      </c>
      <c r="V4317" s="51">
        <v>0</v>
      </c>
      <c r="W4317" s="51" t="e">
        <v>#N/A</v>
      </c>
      <c r="X4317" s="51" t="e">
        <v>#N/A</v>
      </c>
    </row>
    <row r="4318" spans="1:24" x14ac:dyDescent="0.2">
      <c r="A4318">
        <v>68549</v>
      </c>
      <c r="B4318" t="s">
        <v>1975</v>
      </c>
      <c r="C4318" t="s">
        <v>1919</v>
      </c>
      <c r="D4318">
        <v>2019</v>
      </c>
      <c r="E4318" t="str">
        <f t="shared" si="67"/>
        <v>685492019</v>
      </c>
      <c r="F4318">
        <v>5285</v>
      </c>
      <c r="G4318" t="str">
        <f>VLOOKUP($A4318,CATMUN!$B$2:$C$1123,2,0)</f>
        <v>Bajo</v>
      </c>
      <c r="H4318" t="str">
        <f>VLOOKUP($A4318,CATMUN!$B$2:$D$1123,3,0)</f>
        <v>Municipios rurales</v>
      </c>
      <c r="I4318">
        <f>VLOOKUP($A4318,CATMUN!$B$2:$G$1123,4,0)</f>
        <v>0</v>
      </c>
      <c r="J4318">
        <f>VLOOKUP($A4318,CATMUN!$B$2:$G$1123,6,0)</f>
        <v>15</v>
      </c>
      <c r="K4318" s="69">
        <v>315</v>
      </c>
      <c r="L4318" s="69">
        <v>480.82776364446357</v>
      </c>
      <c r="M4318" s="271">
        <v>25</v>
      </c>
      <c r="N4318" s="69">
        <v>20.326874479829083</v>
      </c>
      <c r="S4318" s="69">
        <v>150</v>
      </c>
      <c r="T4318">
        <v>0</v>
      </c>
      <c r="V4318" s="51">
        <v>5</v>
      </c>
      <c r="W4318" s="51">
        <v>27</v>
      </c>
      <c r="X4318" s="51">
        <v>23</v>
      </c>
    </row>
    <row r="4319" spans="1:24" x14ac:dyDescent="0.2">
      <c r="A4319">
        <v>68572</v>
      </c>
      <c r="B4319" t="s">
        <v>1976</v>
      </c>
      <c r="C4319" t="s">
        <v>1919</v>
      </c>
      <c r="D4319">
        <v>2019</v>
      </c>
      <c r="E4319" t="str">
        <f t="shared" si="67"/>
        <v>685722019</v>
      </c>
      <c r="F4319">
        <v>14740</v>
      </c>
      <c r="G4319" t="str">
        <f>VLOOKUP($A4319,CATMUN!$B$2:$C$1123,2,0)</f>
        <v>Alto</v>
      </c>
      <c r="H4319" t="str">
        <f>VLOOKUP($A4319,CATMUN!$B$2:$D$1123,3,0)</f>
        <v>Municipios rurales</v>
      </c>
      <c r="I4319">
        <f>VLOOKUP($A4319,CATMUN!$B$2:$G$1123,4,0)</f>
        <v>0</v>
      </c>
      <c r="J4319">
        <f>VLOOKUP($A4319,CATMUN!$B$2:$G$1123,6,0)</f>
        <v>15</v>
      </c>
      <c r="K4319" s="69">
        <v>900</v>
      </c>
      <c r="L4319" s="69">
        <v>480.82776364446357</v>
      </c>
      <c r="M4319" s="271">
        <v>25</v>
      </c>
      <c r="N4319" s="69">
        <v>20.326874479829083</v>
      </c>
      <c r="Q4319">
        <v>0</v>
      </c>
      <c r="S4319" s="69">
        <v>150</v>
      </c>
      <c r="T4319">
        <v>0</v>
      </c>
      <c r="V4319" s="51">
        <v>5</v>
      </c>
      <c r="W4319" s="51">
        <v>25</v>
      </c>
      <c r="X4319" s="51">
        <v>23</v>
      </c>
    </row>
    <row r="4320" spans="1:24" x14ac:dyDescent="0.2">
      <c r="A4320">
        <v>68573</v>
      </c>
      <c r="B4320" t="s">
        <v>1977</v>
      </c>
      <c r="C4320" t="s">
        <v>1919</v>
      </c>
      <c r="D4320">
        <v>2019</v>
      </c>
      <c r="E4320" t="str">
        <f t="shared" si="67"/>
        <v>685732019</v>
      </c>
      <c r="F4320">
        <v>7846</v>
      </c>
      <c r="G4320" t="str">
        <f>VLOOKUP($A4320,CATMUN!$B$2:$C$1123,2,0)</f>
        <v>Alto</v>
      </c>
      <c r="H4320" t="str">
        <f>VLOOKUP($A4320,CATMUN!$B$2:$D$1123,3,0)</f>
        <v>Municipios rurales</v>
      </c>
      <c r="I4320">
        <f>VLOOKUP($A4320,CATMUN!$B$2:$G$1123,4,0)</f>
        <v>0</v>
      </c>
      <c r="J4320">
        <f>VLOOKUP($A4320,CATMUN!$B$2:$G$1123,6,0)</f>
        <v>15</v>
      </c>
      <c r="K4320" s="69">
        <v>700</v>
      </c>
      <c r="L4320" s="69">
        <v>480.82776364446357</v>
      </c>
      <c r="M4320" s="271"/>
      <c r="N4320" s="69">
        <v>20.326874479829083</v>
      </c>
      <c r="Q4320">
        <v>0</v>
      </c>
      <c r="S4320" s="69">
        <v>150</v>
      </c>
      <c r="T4320">
        <v>0</v>
      </c>
      <c r="V4320" s="51">
        <v>0</v>
      </c>
      <c r="W4320" s="51">
        <v>16</v>
      </c>
      <c r="X4320" s="51">
        <v>100</v>
      </c>
    </row>
    <row r="4321" spans="1:24" x14ac:dyDescent="0.2">
      <c r="A4321">
        <v>68575</v>
      </c>
      <c r="B4321" t="s">
        <v>1978</v>
      </c>
      <c r="C4321" t="s">
        <v>1919</v>
      </c>
      <c r="D4321">
        <v>2019</v>
      </c>
      <c r="E4321" t="str">
        <f t="shared" si="67"/>
        <v>685752019</v>
      </c>
      <c r="F4321">
        <v>33572</v>
      </c>
      <c r="G4321" t="str">
        <f>VLOOKUP($A4321,CATMUN!$B$2:$C$1123,2,0)</f>
        <v>Medio</v>
      </c>
      <c r="H4321" t="str">
        <f>VLOOKUP($A4321,CATMUN!$B$2:$D$1123,3,0)</f>
        <v>Municipios rurales</v>
      </c>
      <c r="I4321">
        <f>VLOOKUP($A4321,CATMUN!$B$2:$G$1123,4,0)</f>
        <v>0</v>
      </c>
      <c r="J4321">
        <f>VLOOKUP($A4321,CATMUN!$B$2:$G$1123,6,0)</f>
        <v>15</v>
      </c>
      <c r="K4321" s="69">
        <v>907.61156000000005</v>
      </c>
      <c r="L4321" s="69">
        <v>480.82776364446357</v>
      </c>
      <c r="M4321" s="271">
        <v>8.7914449999999995</v>
      </c>
      <c r="N4321" s="69">
        <v>20.326874479829083</v>
      </c>
      <c r="Q4321">
        <v>0</v>
      </c>
      <c r="S4321" s="69">
        <v>150</v>
      </c>
      <c r="T4321">
        <v>0</v>
      </c>
      <c r="V4321" s="51">
        <v>5</v>
      </c>
      <c r="W4321" s="51">
        <v>133</v>
      </c>
      <c r="X4321" s="51">
        <v>23</v>
      </c>
    </row>
    <row r="4322" spans="1:24" x14ac:dyDescent="0.2">
      <c r="A4322">
        <v>68615</v>
      </c>
      <c r="B4322" t="s">
        <v>1979</v>
      </c>
      <c r="C4322" t="s">
        <v>1919</v>
      </c>
      <c r="D4322">
        <v>2019</v>
      </c>
      <c r="E4322" t="str">
        <f t="shared" si="67"/>
        <v>686152019</v>
      </c>
      <c r="F4322">
        <v>26746</v>
      </c>
      <c r="G4322" t="str">
        <f>VLOOKUP($A4322,CATMUN!$B$2:$C$1123,2,0)</f>
        <v>Medio</v>
      </c>
      <c r="H4322" t="str">
        <f>VLOOKUP($A4322,CATMUN!$B$2:$D$1123,3,0)</f>
        <v>Municipios rurales</v>
      </c>
      <c r="I4322">
        <f>VLOOKUP($A4322,CATMUN!$B$2:$G$1123,4,0)</f>
        <v>0</v>
      </c>
      <c r="J4322">
        <f>VLOOKUP($A4322,CATMUN!$B$2:$G$1123,6,0)</f>
        <v>15</v>
      </c>
      <c r="K4322" s="69">
        <v>6000</v>
      </c>
      <c r="L4322" s="69">
        <v>480.82776364446357</v>
      </c>
      <c r="M4322" s="271">
        <v>4</v>
      </c>
      <c r="N4322" s="69">
        <v>20.326874479829083</v>
      </c>
      <c r="O4322" s="69">
        <v>2E-3</v>
      </c>
      <c r="Q4322">
        <v>0</v>
      </c>
      <c r="R4322">
        <v>1E-3</v>
      </c>
      <c r="S4322" s="69">
        <v>150</v>
      </c>
      <c r="T4322">
        <v>0</v>
      </c>
      <c r="V4322" s="51">
        <v>0</v>
      </c>
      <c r="W4322" s="51">
        <v>52</v>
      </c>
      <c r="X4322" s="51">
        <v>100</v>
      </c>
    </row>
    <row r="4323" spans="1:24" x14ac:dyDescent="0.2">
      <c r="A4323">
        <v>68655</v>
      </c>
      <c r="B4323" t="s">
        <v>1980</v>
      </c>
      <c r="C4323" t="s">
        <v>1919</v>
      </c>
      <c r="D4323">
        <v>2019</v>
      </c>
      <c r="E4323" t="str">
        <f t="shared" si="67"/>
        <v>686552019</v>
      </c>
      <c r="F4323">
        <v>33887</v>
      </c>
      <c r="G4323" t="str">
        <f>VLOOKUP($A4323,CATMUN!$B$2:$C$1123,2,0)</f>
        <v>Alto</v>
      </c>
      <c r="H4323" t="str">
        <f>VLOOKUP($A4323,CATMUN!$B$2:$D$1123,3,0)</f>
        <v>Municipios rurales</v>
      </c>
      <c r="I4323">
        <f>VLOOKUP($A4323,CATMUN!$B$2:$G$1123,4,0)</f>
        <v>0</v>
      </c>
      <c r="J4323">
        <f>VLOOKUP($A4323,CATMUN!$B$2:$G$1123,6,0)</f>
        <v>15</v>
      </c>
      <c r="K4323" s="69">
        <v>1450</v>
      </c>
      <c r="L4323" s="69">
        <v>480.82776364446357</v>
      </c>
      <c r="M4323" s="271">
        <v>45</v>
      </c>
      <c r="N4323" s="69">
        <v>20.326874479829083</v>
      </c>
      <c r="Q4323">
        <v>0</v>
      </c>
      <c r="S4323" s="69">
        <v>150</v>
      </c>
      <c r="T4323">
        <v>0</v>
      </c>
      <c r="V4323" s="51">
        <v>5</v>
      </c>
      <c r="W4323" s="51">
        <v>284</v>
      </c>
      <c r="X4323" s="51">
        <v>23</v>
      </c>
    </row>
    <row r="4324" spans="1:24" x14ac:dyDescent="0.2">
      <c r="A4324">
        <v>68669</v>
      </c>
      <c r="B4324" t="s">
        <v>1981</v>
      </c>
      <c r="C4324" t="s">
        <v>1919</v>
      </c>
      <c r="D4324">
        <v>2019</v>
      </c>
      <c r="E4324" t="str">
        <f t="shared" si="67"/>
        <v>686692019</v>
      </c>
      <c r="F4324">
        <v>8613</v>
      </c>
      <c r="G4324" t="str">
        <f>VLOOKUP($A4324,CATMUN!$B$2:$C$1123,2,0)</f>
        <v>Medio</v>
      </c>
      <c r="H4324" t="str">
        <f>VLOOKUP($A4324,CATMUN!$B$2:$D$1123,3,0)</f>
        <v>Municipios rurales</v>
      </c>
      <c r="I4324">
        <f>VLOOKUP($A4324,CATMUN!$B$2:$G$1123,4,0)</f>
        <v>0</v>
      </c>
      <c r="J4324">
        <f>VLOOKUP($A4324,CATMUN!$B$2:$G$1123,6,0)</f>
        <v>15</v>
      </c>
      <c r="K4324" s="69">
        <v>310.5</v>
      </c>
      <c r="L4324" s="69">
        <v>480.82776364446357</v>
      </c>
      <c r="M4324" s="271">
        <v>10</v>
      </c>
      <c r="N4324" s="69">
        <v>20.326874479829083</v>
      </c>
      <c r="Q4324">
        <v>0</v>
      </c>
      <c r="S4324" s="69">
        <v>150</v>
      </c>
      <c r="T4324">
        <v>0</v>
      </c>
      <c r="V4324" s="51">
        <v>0</v>
      </c>
      <c r="W4324" s="51">
        <v>20</v>
      </c>
      <c r="X4324" s="51">
        <v>100</v>
      </c>
    </row>
    <row r="4325" spans="1:24" x14ac:dyDescent="0.2">
      <c r="A4325">
        <v>68673</v>
      </c>
      <c r="B4325" t="s">
        <v>1982</v>
      </c>
      <c r="C4325" t="s">
        <v>1919</v>
      </c>
      <c r="D4325">
        <v>2019</v>
      </c>
      <c r="E4325" t="str">
        <f t="shared" si="67"/>
        <v>686732019</v>
      </c>
      <c r="F4325">
        <v>2957</v>
      </c>
      <c r="G4325" t="str">
        <f>VLOOKUP($A4325,CATMUN!$B$2:$C$1123,2,0)</f>
        <v>Medio</v>
      </c>
      <c r="H4325" t="str">
        <f>VLOOKUP($A4325,CATMUN!$B$2:$D$1123,3,0)</f>
        <v>Municipios rurales</v>
      </c>
      <c r="I4325">
        <f>VLOOKUP($A4325,CATMUN!$B$2:$G$1123,4,0)</f>
        <v>0</v>
      </c>
      <c r="J4325">
        <f>VLOOKUP($A4325,CATMUN!$B$2:$G$1123,6,0)</f>
        <v>15</v>
      </c>
      <c r="K4325" s="69">
        <v>100</v>
      </c>
      <c r="L4325" s="69">
        <v>480.82776364446357</v>
      </c>
      <c r="M4325" s="271">
        <v>0.2</v>
      </c>
      <c r="N4325" s="69">
        <v>20.326874479829083</v>
      </c>
      <c r="Q4325">
        <v>0</v>
      </c>
      <c r="S4325" s="69">
        <v>150</v>
      </c>
      <c r="T4325">
        <v>0</v>
      </c>
      <c r="U4325">
        <v>8.9999999999999993E-3</v>
      </c>
      <c r="V4325" s="51">
        <v>5</v>
      </c>
      <c r="W4325" s="51">
        <v>0</v>
      </c>
      <c r="X4325" s="51">
        <v>23</v>
      </c>
    </row>
    <row r="4326" spans="1:24" x14ac:dyDescent="0.2">
      <c r="A4326">
        <v>68682</v>
      </c>
      <c r="B4326" t="s">
        <v>1984</v>
      </c>
      <c r="C4326" t="s">
        <v>1919</v>
      </c>
      <c r="D4326">
        <v>2019</v>
      </c>
      <c r="E4326" t="str">
        <f t="shared" si="67"/>
        <v>686822019</v>
      </c>
      <c r="F4326">
        <v>2215</v>
      </c>
      <c r="G4326" t="str">
        <f>VLOOKUP($A4326,CATMUN!$B$2:$C$1123,2,0)</f>
        <v>Bajo</v>
      </c>
      <c r="H4326" t="str">
        <f>VLOOKUP($A4326,CATMUN!$B$2:$D$1123,3,0)</f>
        <v>Municipios rurales</v>
      </c>
      <c r="I4326">
        <f>VLOOKUP($A4326,CATMUN!$B$2:$G$1123,4,0)</f>
        <v>0</v>
      </c>
      <c r="J4326">
        <f>VLOOKUP($A4326,CATMUN!$B$2:$G$1123,6,0)</f>
        <v>15</v>
      </c>
      <c r="K4326" s="69">
        <v>63</v>
      </c>
      <c r="L4326" s="69">
        <v>480.82776364446357</v>
      </c>
      <c r="M4326" s="271">
        <v>1.2</v>
      </c>
      <c r="N4326" s="69">
        <v>20.326874479829083</v>
      </c>
      <c r="Q4326">
        <v>0</v>
      </c>
      <c r="S4326" s="69">
        <v>150</v>
      </c>
      <c r="T4326">
        <v>0</v>
      </c>
      <c r="V4326" s="51">
        <v>5</v>
      </c>
      <c r="W4326" s="51">
        <v>1</v>
      </c>
      <c r="X4326" s="51">
        <v>23</v>
      </c>
    </row>
    <row r="4327" spans="1:24" x14ac:dyDescent="0.2">
      <c r="A4327">
        <v>68684</v>
      </c>
      <c r="B4327" t="s">
        <v>1985</v>
      </c>
      <c r="C4327" t="s">
        <v>1919</v>
      </c>
      <c r="D4327">
        <v>2019</v>
      </c>
      <c r="E4327" t="str">
        <f t="shared" si="67"/>
        <v>686842019</v>
      </c>
      <c r="F4327">
        <v>4313</v>
      </c>
      <c r="G4327" t="str">
        <f>VLOOKUP($A4327,CATMUN!$B$2:$C$1123,2,0)</f>
        <v>Bajo</v>
      </c>
      <c r="H4327" t="str">
        <f>VLOOKUP($A4327,CATMUN!$B$2:$D$1123,3,0)</f>
        <v>Municipios rurales</v>
      </c>
      <c r="I4327">
        <f>VLOOKUP($A4327,CATMUN!$B$2:$G$1123,4,0)</f>
        <v>0</v>
      </c>
      <c r="J4327">
        <f>VLOOKUP($A4327,CATMUN!$B$2:$G$1123,6,0)</f>
        <v>15</v>
      </c>
      <c r="K4327" s="69">
        <v>100</v>
      </c>
      <c r="L4327" s="69">
        <v>480.82776364446357</v>
      </c>
      <c r="M4327" s="271"/>
      <c r="N4327" s="69">
        <v>20.326874479829083</v>
      </c>
      <c r="Q4327">
        <v>0</v>
      </c>
      <c r="S4327" s="69">
        <v>150</v>
      </c>
      <c r="T4327">
        <v>0</v>
      </c>
      <c r="V4327" s="51">
        <v>5</v>
      </c>
      <c r="W4327" s="51">
        <v>1</v>
      </c>
      <c r="X4327" s="51">
        <v>23</v>
      </c>
    </row>
    <row r="4328" spans="1:24" x14ac:dyDescent="0.2">
      <c r="A4328">
        <v>68686</v>
      </c>
      <c r="B4328" t="s">
        <v>1986</v>
      </c>
      <c r="C4328" t="s">
        <v>1919</v>
      </c>
      <c r="D4328">
        <v>2019</v>
      </c>
      <c r="E4328" t="str">
        <f t="shared" si="67"/>
        <v>686862019</v>
      </c>
      <c r="F4328">
        <v>2494</v>
      </c>
      <c r="G4328" t="str">
        <f>VLOOKUP($A4328,CATMUN!$B$2:$C$1123,2,0)</f>
        <v>Bajo</v>
      </c>
      <c r="H4328" t="str">
        <f>VLOOKUP($A4328,CATMUN!$B$2:$D$1123,3,0)</f>
        <v>Municipios rurales</v>
      </c>
      <c r="I4328">
        <f>VLOOKUP($A4328,CATMUN!$B$2:$G$1123,4,0)</f>
        <v>0</v>
      </c>
      <c r="J4328">
        <f>VLOOKUP($A4328,CATMUN!$B$2:$G$1123,6,0)</f>
        <v>15</v>
      </c>
      <c r="K4328" s="69">
        <v>61.8</v>
      </c>
      <c r="L4328" s="69">
        <v>480.82776364446357</v>
      </c>
      <c r="M4328" s="271"/>
      <c r="N4328" s="69">
        <v>20.326874479829083</v>
      </c>
      <c r="Q4328">
        <v>0</v>
      </c>
      <c r="S4328" s="69">
        <v>150</v>
      </c>
      <c r="T4328">
        <v>0</v>
      </c>
      <c r="V4328" s="51">
        <v>5</v>
      </c>
      <c r="W4328" s="51">
        <v>0</v>
      </c>
      <c r="X4328" s="51">
        <v>23</v>
      </c>
    </row>
    <row r="4329" spans="1:24" x14ac:dyDescent="0.2">
      <c r="A4329">
        <v>68689</v>
      </c>
      <c r="B4329" t="s">
        <v>1987</v>
      </c>
      <c r="C4329" t="s">
        <v>1919</v>
      </c>
      <c r="D4329">
        <v>2019</v>
      </c>
      <c r="E4329" t="str">
        <f t="shared" si="67"/>
        <v>686892019</v>
      </c>
      <c r="F4329">
        <v>33414</v>
      </c>
      <c r="G4329" t="str">
        <f>VLOOKUP($A4329,CATMUN!$B$2:$C$1123,2,0)</f>
        <v>Medio</v>
      </c>
      <c r="H4329" t="str">
        <f>VLOOKUP($A4329,CATMUN!$B$2:$D$1123,3,0)</f>
        <v>Municipios rurales</v>
      </c>
      <c r="I4329">
        <f>VLOOKUP($A4329,CATMUN!$B$2:$G$1123,4,0)</f>
        <v>0</v>
      </c>
      <c r="J4329">
        <f>VLOOKUP($A4329,CATMUN!$B$2:$G$1123,6,0)</f>
        <v>15</v>
      </c>
      <c r="K4329" s="69">
        <v>2150</v>
      </c>
      <c r="L4329" s="69">
        <v>480.82776364446357</v>
      </c>
      <c r="M4329" s="271">
        <v>18</v>
      </c>
      <c r="N4329" s="69">
        <v>20.326874479829083</v>
      </c>
      <c r="Q4329">
        <v>0</v>
      </c>
      <c r="S4329" s="69">
        <v>150</v>
      </c>
      <c r="T4329">
        <v>0</v>
      </c>
      <c r="V4329" s="51">
        <v>0</v>
      </c>
      <c r="W4329" s="51">
        <v>68</v>
      </c>
      <c r="X4329" s="51">
        <v>100</v>
      </c>
    </row>
    <row r="4330" spans="1:24" x14ac:dyDescent="0.2">
      <c r="A4330">
        <v>68720</v>
      </c>
      <c r="B4330" t="s">
        <v>1988</v>
      </c>
      <c r="C4330" t="s">
        <v>1919</v>
      </c>
      <c r="D4330">
        <v>2019</v>
      </c>
      <c r="E4330" t="str">
        <f t="shared" si="67"/>
        <v>687202019</v>
      </c>
      <c r="F4330">
        <v>3393</v>
      </c>
      <c r="G4330" t="str">
        <f>VLOOKUP($A4330,CATMUN!$B$2:$C$1123,2,0)</f>
        <v>Medio</v>
      </c>
      <c r="H4330" t="str">
        <f>VLOOKUP($A4330,CATMUN!$B$2:$D$1123,3,0)</f>
        <v>Municipios rurales</v>
      </c>
      <c r="I4330">
        <f>VLOOKUP($A4330,CATMUN!$B$2:$G$1123,4,0)</f>
        <v>0</v>
      </c>
      <c r="J4330">
        <f>VLOOKUP($A4330,CATMUN!$B$2:$G$1123,6,0)</f>
        <v>15</v>
      </c>
      <c r="K4330" s="69">
        <v>170</v>
      </c>
      <c r="L4330" s="69">
        <v>480.82776364446357</v>
      </c>
      <c r="M4330" s="271">
        <v>1E-3</v>
      </c>
      <c r="N4330" s="69">
        <v>20.326874479829083</v>
      </c>
      <c r="O4330" s="69">
        <v>2E-3</v>
      </c>
      <c r="Q4330">
        <v>0</v>
      </c>
      <c r="R4330">
        <v>1E-3</v>
      </c>
      <c r="S4330" s="69">
        <v>150</v>
      </c>
      <c r="T4330">
        <v>0</v>
      </c>
      <c r="V4330" s="51">
        <v>5</v>
      </c>
      <c r="W4330" s="51">
        <v>0</v>
      </c>
      <c r="X4330" s="51">
        <v>23</v>
      </c>
    </row>
    <row r="4331" spans="1:24" x14ac:dyDescent="0.2">
      <c r="A4331">
        <v>68745</v>
      </c>
      <c r="B4331" t="s">
        <v>1989</v>
      </c>
      <c r="C4331" t="s">
        <v>1919</v>
      </c>
      <c r="D4331">
        <v>2019</v>
      </c>
      <c r="E4331" t="str">
        <f t="shared" si="67"/>
        <v>687452019</v>
      </c>
      <c r="F4331">
        <v>10138</v>
      </c>
      <c r="G4331" t="str">
        <f>VLOOKUP($A4331,CATMUN!$B$2:$C$1123,2,0)</f>
        <v>Bajo</v>
      </c>
      <c r="H4331" t="str">
        <f>VLOOKUP($A4331,CATMUN!$B$2:$D$1123,3,0)</f>
        <v>Municipios rurales</v>
      </c>
      <c r="I4331">
        <f>VLOOKUP($A4331,CATMUN!$B$2:$G$1123,4,0)</f>
        <v>0</v>
      </c>
      <c r="J4331">
        <f>VLOOKUP($A4331,CATMUN!$B$2:$G$1123,6,0)</f>
        <v>15</v>
      </c>
      <c r="K4331" s="69">
        <v>900</v>
      </c>
      <c r="L4331" s="69">
        <v>480.82776364446357</v>
      </c>
      <c r="M4331" s="271">
        <v>16</v>
      </c>
      <c r="N4331" s="69">
        <v>20.326874479829083</v>
      </c>
      <c r="Q4331">
        <v>0</v>
      </c>
      <c r="S4331" s="69">
        <v>150</v>
      </c>
      <c r="T4331">
        <v>0</v>
      </c>
      <c r="V4331" s="51">
        <v>5</v>
      </c>
      <c r="W4331" s="51">
        <v>2</v>
      </c>
      <c r="X4331" s="51">
        <v>23</v>
      </c>
    </row>
    <row r="4332" spans="1:24" x14ac:dyDescent="0.2">
      <c r="A4332">
        <v>68770</v>
      </c>
      <c r="B4332" t="s">
        <v>1991</v>
      </c>
      <c r="C4332" t="s">
        <v>1919</v>
      </c>
      <c r="D4332">
        <v>2019</v>
      </c>
      <c r="E4332" t="str">
        <f t="shared" si="67"/>
        <v>687702019</v>
      </c>
      <c r="F4332">
        <v>10086</v>
      </c>
      <c r="G4332" t="str">
        <f>VLOOKUP($A4332,CATMUN!$B$2:$C$1123,2,0)</f>
        <v>Medio</v>
      </c>
      <c r="H4332" t="str">
        <f>VLOOKUP($A4332,CATMUN!$B$2:$D$1123,3,0)</f>
        <v>Municipios rurales</v>
      </c>
      <c r="I4332">
        <f>VLOOKUP($A4332,CATMUN!$B$2:$G$1123,4,0)</f>
        <v>0</v>
      </c>
      <c r="J4332">
        <f>VLOOKUP($A4332,CATMUN!$B$2:$G$1123,6,0)</f>
        <v>15</v>
      </c>
      <c r="K4332" s="69">
        <v>718</v>
      </c>
      <c r="L4332" s="69">
        <v>480.82776364446357</v>
      </c>
      <c r="M4332" s="271">
        <v>5</v>
      </c>
      <c r="N4332" s="69">
        <v>20.326874479829083</v>
      </c>
      <c r="Q4332">
        <v>0</v>
      </c>
      <c r="S4332" s="69">
        <v>150</v>
      </c>
      <c r="T4332">
        <v>0</v>
      </c>
      <c r="V4332" s="51">
        <v>5</v>
      </c>
      <c r="W4332" s="51">
        <v>4</v>
      </c>
      <c r="X4332" s="51">
        <v>23</v>
      </c>
    </row>
    <row r="4333" spans="1:24" x14ac:dyDescent="0.2">
      <c r="A4333">
        <v>68773</v>
      </c>
      <c r="B4333" t="s">
        <v>1488</v>
      </c>
      <c r="C4333" t="s">
        <v>1919</v>
      </c>
      <c r="D4333">
        <v>2019</v>
      </c>
      <c r="E4333" t="str">
        <f t="shared" si="67"/>
        <v>687732019</v>
      </c>
      <c r="F4333">
        <v>7103</v>
      </c>
      <c r="G4333" t="str">
        <f>VLOOKUP($A4333,CATMUN!$B$2:$C$1123,2,0)</f>
        <v>Medio</v>
      </c>
      <c r="H4333" t="str">
        <f>VLOOKUP($A4333,CATMUN!$B$2:$D$1123,3,0)</f>
        <v>Municipios rurales</v>
      </c>
      <c r="I4333">
        <f>VLOOKUP($A4333,CATMUN!$B$2:$G$1123,4,0)</f>
        <v>0</v>
      </c>
      <c r="J4333">
        <f>VLOOKUP($A4333,CATMUN!$B$2:$G$1123,6,0)</f>
        <v>15</v>
      </c>
      <c r="K4333" s="69">
        <v>164.44</v>
      </c>
      <c r="L4333" s="69">
        <v>480.82776364446357</v>
      </c>
      <c r="M4333" s="271">
        <v>0.1</v>
      </c>
      <c r="N4333" s="69">
        <v>20.326874479829083</v>
      </c>
      <c r="Q4333">
        <v>0</v>
      </c>
      <c r="S4333" s="69">
        <v>150</v>
      </c>
      <c r="T4333">
        <v>0</v>
      </c>
      <c r="V4333" s="51">
        <v>5</v>
      </c>
      <c r="W4333" s="51">
        <v>3</v>
      </c>
      <c r="X4333" s="51">
        <v>23</v>
      </c>
    </row>
    <row r="4334" spans="1:24" x14ac:dyDescent="0.2">
      <c r="A4334">
        <v>68780</v>
      </c>
      <c r="B4334" t="s">
        <v>1992</v>
      </c>
      <c r="C4334" t="s">
        <v>1919</v>
      </c>
      <c r="D4334">
        <v>2019</v>
      </c>
      <c r="E4334" t="str">
        <f t="shared" si="67"/>
        <v>687802019</v>
      </c>
      <c r="F4334">
        <v>3977</v>
      </c>
      <c r="G4334" t="str">
        <f>VLOOKUP($A4334,CATMUN!$B$2:$C$1123,2,0)</f>
        <v>Medio</v>
      </c>
      <c r="H4334" t="str">
        <f>VLOOKUP($A4334,CATMUN!$B$2:$D$1123,3,0)</f>
        <v>Municipios rurales</v>
      </c>
      <c r="I4334">
        <f>VLOOKUP($A4334,CATMUN!$B$2:$G$1123,4,0)</f>
        <v>0</v>
      </c>
      <c r="J4334">
        <f>VLOOKUP($A4334,CATMUN!$B$2:$G$1123,6,0)</f>
        <v>15</v>
      </c>
      <c r="K4334" s="69">
        <v>106</v>
      </c>
      <c r="L4334" s="69">
        <v>480.82776364446357</v>
      </c>
      <c r="M4334" s="271">
        <v>4.12</v>
      </c>
      <c r="N4334" s="69">
        <v>20.326874479829083</v>
      </c>
      <c r="Q4334">
        <v>0</v>
      </c>
      <c r="S4334" s="69">
        <v>150</v>
      </c>
      <c r="T4334">
        <v>0</v>
      </c>
      <c r="V4334" s="51">
        <v>5</v>
      </c>
      <c r="W4334" s="51">
        <v>3</v>
      </c>
      <c r="X4334" s="51">
        <v>23</v>
      </c>
    </row>
    <row r="4335" spans="1:24" x14ac:dyDescent="0.2">
      <c r="A4335">
        <v>68820</v>
      </c>
      <c r="B4335" t="s">
        <v>1993</v>
      </c>
      <c r="C4335" t="s">
        <v>1919</v>
      </c>
      <c r="D4335">
        <v>2019</v>
      </c>
      <c r="E4335" t="str">
        <f t="shared" si="67"/>
        <v>688202019</v>
      </c>
      <c r="F4335">
        <v>7562</v>
      </c>
      <c r="G4335" t="str">
        <f>VLOOKUP($A4335,CATMUN!$B$2:$C$1123,2,0)</f>
        <v>Medio</v>
      </c>
      <c r="H4335" t="str">
        <f>VLOOKUP($A4335,CATMUN!$B$2:$D$1123,3,0)</f>
        <v>Municipios rurales</v>
      </c>
      <c r="I4335">
        <f>VLOOKUP($A4335,CATMUN!$B$2:$G$1123,4,0)</f>
        <v>0</v>
      </c>
      <c r="J4335">
        <f>VLOOKUP($A4335,CATMUN!$B$2:$G$1123,6,0)</f>
        <v>15</v>
      </c>
      <c r="K4335" s="69">
        <v>305.30073900000002</v>
      </c>
      <c r="L4335" s="69">
        <v>480.82776364446357</v>
      </c>
      <c r="M4335" s="271">
        <v>0.2</v>
      </c>
      <c r="N4335" s="69">
        <v>20.326874479829083</v>
      </c>
      <c r="Q4335">
        <v>0</v>
      </c>
      <c r="S4335" s="69">
        <v>150</v>
      </c>
      <c r="T4335">
        <v>0</v>
      </c>
      <c r="V4335" s="51">
        <v>5</v>
      </c>
      <c r="W4335" s="51">
        <v>5</v>
      </c>
      <c r="X4335" s="51">
        <v>23</v>
      </c>
    </row>
    <row r="4336" spans="1:24" x14ac:dyDescent="0.2">
      <c r="A4336">
        <v>68861</v>
      </c>
      <c r="B4336" t="s">
        <v>1995</v>
      </c>
      <c r="C4336" t="s">
        <v>1919</v>
      </c>
      <c r="D4336">
        <v>2019</v>
      </c>
      <c r="E4336" t="str">
        <f t="shared" si="67"/>
        <v>688612019</v>
      </c>
      <c r="F4336">
        <v>24843</v>
      </c>
      <c r="G4336" t="str">
        <f>VLOOKUP($A4336,CATMUN!$B$2:$C$1123,2,0)</f>
        <v>Alto</v>
      </c>
      <c r="H4336" t="str">
        <f>VLOOKUP($A4336,CATMUN!$B$2:$D$1123,3,0)</f>
        <v>Municipios rurales</v>
      </c>
      <c r="I4336">
        <f>VLOOKUP($A4336,CATMUN!$B$2:$G$1123,4,0)</f>
        <v>0</v>
      </c>
      <c r="J4336">
        <f>VLOOKUP($A4336,CATMUN!$B$2:$G$1123,6,0)</f>
        <v>15</v>
      </c>
      <c r="K4336" s="69">
        <v>1660</v>
      </c>
      <c r="L4336" s="69">
        <v>480.82776364446357</v>
      </c>
      <c r="M4336" s="271">
        <v>66.95</v>
      </c>
      <c r="N4336" s="69">
        <v>20.326874479829083</v>
      </c>
      <c r="S4336" s="69">
        <v>150</v>
      </c>
      <c r="T4336">
        <v>0</v>
      </c>
      <c r="V4336" s="51">
        <v>0</v>
      </c>
      <c r="W4336" s="51">
        <v>27</v>
      </c>
      <c r="X4336" s="51">
        <v>100</v>
      </c>
    </row>
    <row r="4337" spans="1:24" x14ac:dyDescent="0.2">
      <c r="A4337">
        <v>68867</v>
      </c>
      <c r="B4337" t="s">
        <v>1996</v>
      </c>
      <c r="C4337" t="s">
        <v>1919</v>
      </c>
      <c r="D4337">
        <v>2019</v>
      </c>
      <c r="E4337" t="str">
        <f t="shared" si="67"/>
        <v>688672019</v>
      </c>
      <c r="F4337">
        <v>2142</v>
      </c>
      <c r="G4337" t="str">
        <f>VLOOKUP($A4337,CATMUN!$B$2:$C$1123,2,0)</f>
        <v>Bajo</v>
      </c>
      <c r="H4337" t="str">
        <f>VLOOKUP($A4337,CATMUN!$B$2:$D$1123,3,0)</f>
        <v>Municipios rurales</v>
      </c>
      <c r="I4337">
        <f>VLOOKUP($A4337,CATMUN!$B$2:$G$1123,4,0)</f>
        <v>0</v>
      </c>
      <c r="J4337">
        <f>VLOOKUP($A4337,CATMUN!$B$2:$G$1123,6,0)</f>
        <v>15</v>
      </c>
      <c r="K4337" s="69">
        <v>70</v>
      </c>
      <c r="L4337" s="69">
        <v>480.82776364446357</v>
      </c>
      <c r="M4337" s="271">
        <v>0.60099999999999998</v>
      </c>
      <c r="N4337" s="69">
        <v>20.326874479829083</v>
      </c>
      <c r="Q4337">
        <v>0</v>
      </c>
      <c r="S4337" s="69">
        <v>150</v>
      </c>
      <c r="T4337">
        <v>0</v>
      </c>
      <c r="V4337" s="51">
        <v>1</v>
      </c>
      <c r="W4337" s="51">
        <v>0</v>
      </c>
      <c r="X4337" s="51">
        <v>19</v>
      </c>
    </row>
    <row r="4338" spans="1:24" x14ac:dyDescent="0.2">
      <c r="A4338">
        <v>68895</v>
      </c>
      <c r="B4338" t="s">
        <v>1997</v>
      </c>
      <c r="C4338" t="s">
        <v>1919</v>
      </c>
      <c r="D4338">
        <v>2019</v>
      </c>
      <c r="E4338" t="str">
        <f t="shared" si="67"/>
        <v>688952019</v>
      </c>
      <c r="F4338">
        <v>9507</v>
      </c>
      <c r="G4338" t="str">
        <f>VLOOKUP($A4338,CATMUN!$B$2:$C$1123,2,0)</f>
        <v>Alto</v>
      </c>
      <c r="H4338" t="str">
        <f>VLOOKUP($A4338,CATMUN!$B$2:$D$1123,3,0)</f>
        <v>Municipios rurales</v>
      </c>
      <c r="I4338">
        <f>VLOOKUP($A4338,CATMUN!$B$2:$G$1123,4,0)</f>
        <v>0</v>
      </c>
      <c r="J4338">
        <f>VLOOKUP($A4338,CATMUN!$B$2:$G$1123,6,0)</f>
        <v>15</v>
      </c>
      <c r="K4338" s="69">
        <v>1020</v>
      </c>
      <c r="L4338" s="69">
        <v>480.82776364446357</v>
      </c>
      <c r="M4338" s="271">
        <v>50</v>
      </c>
      <c r="N4338" s="69">
        <v>20.326874479829083</v>
      </c>
      <c r="Q4338">
        <v>0</v>
      </c>
      <c r="S4338" s="69">
        <v>150</v>
      </c>
      <c r="T4338">
        <v>0</v>
      </c>
      <c r="V4338" s="51">
        <v>0</v>
      </c>
      <c r="W4338" s="51">
        <v>15</v>
      </c>
      <c r="X4338" s="51">
        <v>100</v>
      </c>
    </row>
    <row r="4339" spans="1:24" x14ac:dyDescent="0.2">
      <c r="A4339">
        <v>70124</v>
      </c>
      <c r="B4339" t="s">
        <v>1999</v>
      </c>
      <c r="C4339" t="s">
        <v>1488</v>
      </c>
      <c r="D4339">
        <v>2019</v>
      </c>
      <c r="E4339" t="str">
        <f t="shared" si="67"/>
        <v>701242019</v>
      </c>
      <c r="F4339">
        <v>15668</v>
      </c>
      <c r="G4339" t="str">
        <f>VLOOKUP($A4339,CATMUN!$B$2:$C$1123,2,0)</f>
        <v>Bajo</v>
      </c>
      <c r="H4339" t="str">
        <f>VLOOKUP($A4339,CATMUN!$B$2:$D$1123,3,0)</f>
        <v>Municipios rurales</v>
      </c>
      <c r="I4339">
        <f>VLOOKUP($A4339,CATMUN!$B$2:$G$1123,4,0)</f>
        <v>0</v>
      </c>
      <c r="J4339">
        <f>VLOOKUP($A4339,CATMUN!$B$2:$G$1123,6,0)</f>
        <v>15</v>
      </c>
      <c r="K4339" s="69">
        <v>336.381483</v>
      </c>
      <c r="L4339" s="69">
        <v>480.82776364446357</v>
      </c>
      <c r="M4339" s="271"/>
      <c r="N4339" s="69">
        <v>20.326874479829083</v>
      </c>
      <c r="Q4339">
        <v>0</v>
      </c>
      <c r="S4339" s="69">
        <v>150</v>
      </c>
      <c r="T4339">
        <v>0</v>
      </c>
      <c r="V4339" s="51">
        <v>1</v>
      </c>
      <c r="W4339" s="51">
        <v>0</v>
      </c>
      <c r="X4339" s="51">
        <v>19</v>
      </c>
    </row>
    <row r="4340" spans="1:24" x14ac:dyDescent="0.2">
      <c r="A4340">
        <v>70204</v>
      </c>
      <c r="B4340" t="s">
        <v>2309</v>
      </c>
      <c r="C4340" t="s">
        <v>1488</v>
      </c>
      <c r="D4340">
        <v>2019</v>
      </c>
      <c r="E4340" t="str">
        <f t="shared" si="67"/>
        <v>702042019</v>
      </c>
      <c r="F4340">
        <v>8670</v>
      </c>
      <c r="G4340" t="str">
        <f>VLOOKUP($A4340,CATMUN!$B$2:$C$1123,2,0)</f>
        <v>Bajo</v>
      </c>
      <c r="H4340" t="str">
        <f>VLOOKUP($A4340,CATMUN!$B$2:$D$1123,3,0)</f>
        <v>Municipios rurales</v>
      </c>
      <c r="I4340">
        <f>VLOOKUP($A4340,CATMUN!$B$2:$G$1123,4,0)</f>
        <v>0</v>
      </c>
      <c r="J4340">
        <f>VLOOKUP($A4340,CATMUN!$B$2:$G$1123,6,0)</f>
        <v>15</v>
      </c>
      <c r="K4340" s="69">
        <v>28</v>
      </c>
      <c r="L4340" s="69">
        <v>480.82776364446357</v>
      </c>
      <c r="M4340" s="271">
        <v>1</v>
      </c>
      <c r="N4340" s="69">
        <v>20.326874479829083</v>
      </c>
      <c r="Q4340">
        <v>0</v>
      </c>
      <c r="S4340" s="69">
        <v>150</v>
      </c>
      <c r="T4340">
        <v>0</v>
      </c>
      <c r="V4340" s="51">
        <v>5</v>
      </c>
      <c r="W4340" s="51">
        <v>0</v>
      </c>
      <c r="X4340" s="51">
        <v>23</v>
      </c>
    </row>
    <row r="4341" spans="1:24" x14ac:dyDescent="0.2">
      <c r="A4341">
        <v>70265</v>
      </c>
      <c r="B4341" t="s">
        <v>2006</v>
      </c>
      <c r="C4341" t="s">
        <v>1488</v>
      </c>
      <c r="D4341">
        <v>2019</v>
      </c>
      <c r="E4341" t="str">
        <f t="shared" si="67"/>
        <v>702652019</v>
      </c>
      <c r="F4341">
        <v>18198</v>
      </c>
      <c r="G4341" t="str">
        <f>VLOOKUP($A4341,CATMUN!$B$2:$C$1123,2,0)</f>
        <v>Bajo</v>
      </c>
      <c r="H4341" t="str">
        <f>VLOOKUP($A4341,CATMUN!$B$2:$D$1123,3,0)</f>
        <v>Municipios rurales</v>
      </c>
      <c r="I4341">
        <f>VLOOKUP($A4341,CATMUN!$B$2:$G$1123,4,0)</f>
        <v>0</v>
      </c>
      <c r="J4341">
        <f>VLOOKUP($A4341,CATMUN!$B$2:$G$1123,6,0)</f>
        <v>15</v>
      </c>
      <c r="K4341" s="69">
        <v>50</v>
      </c>
      <c r="L4341" s="69">
        <v>480.82776364446357</v>
      </c>
      <c r="M4341" s="271">
        <v>3</v>
      </c>
      <c r="N4341" s="69">
        <v>20.326874479829083</v>
      </c>
      <c r="Q4341">
        <v>0</v>
      </c>
      <c r="S4341" s="69">
        <v>150</v>
      </c>
      <c r="T4341">
        <v>0</v>
      </c>
      <c r="V4341" s="51">
        <v>5</v>
      </c>
      <c r="W4341" s="51">
        <v>7</v>
      </c>
      <c r="X4341" s="51">
        <v>23</v>
      </c>
    </row>
    <row r="4342" spans="1:24" x14ac:dyDescent="0.2">
      <c r="A4342">
        <v>70400</v>
      </c>
      <c r="B4342" t="s">
        <v>1828</v>
      </c>
      <c r="C4342" t="s">
        <v>1488</v>
      </c>
      <c r="D4342">
        <v>2019</v>
      </c>
      <c r="E4342" t="str">
        <f t="shared" si="67"/>
        <v>704002019</v>
      </c>
      <c r="F4342">
        <v>12701</v>
      </c>
      <c r="G4342" t="str">
        <f>VLOOKUP($A4342,CATMUN!$B$2:$C$1123,2,0)</f>
        <v>Medio</v>
      </c>
      <c r="H4342" t="str">
        <f>VLOOKUP($A4342,CATMUN!$B$2:$D$1123,3,0)</f>
        <v>Municipios rurales</v>
      </c>
      <c r="I4342">
        <f>VLOOKUP($A4342,CATMUN!$B$2:$G$1123,4,0)</f>
        <v>0</v>
      </c>
      <c r="J4342">
        <f>VLOOKUP($A4342,CATMUN!$B$2:$G$1123,6,0)</f>
        <v>15</v>
      </c>
      <c r="K4342" s="69">
        <v>120</v>
      </c>
      <c r="L4342" s="69">
        <v>480.82776364446357</v>
      </c>
      <c r="M4342" s="271">
        <v>0.2</v>
      </c>
      <c r="N4342" s="69">
        <v>20.326874479829083</v>
      </c>
      <c r="S4342" s="69">
        <v>150</v>
      </c>
      <c r="T4342">
        <v>0</v>
      </c>
      <c r="V4342" s="51">
        <v>5</v>
      </c>
      <c r="W4342" s="51">
        <v>16</v>
      </c>
      <c r="X4342" s="51">
        <v>23</v>
      </c>
    </row>
    <row r="4343" spans="1:24" x14ac:dyDescent="0.2">
      <c r="A4343">
        <v>70429</v>
      </c>
      <c r="B4343" t="s">
        <v>2008</v>
      </c>
      <c r="C4343" t="s">
        <v>1488</v>
      </c>
      <c r="D4343">
        <v>2019</v>
      </c>
      <c r="E4343" t="str">
        <f t="shared" si="67"/>
        <v>704292019</v>
      </c>
      <c r="F4343">
        <v>37564</v>
      </c>
      <c r="G4343" t="str">
        <f>VLOOKUP($A4343,CATMUN!$B$2:$C$1123,2,0)</f>
        <v>Medio</v>
      </c>
      <c r="H4343" t="str">
        <f>VLOOKUP($A4343,CATMUN!$B$2:$D$1123,3,0)</f>
        <v>Municipios rurales</v>
      </c>
      <c r="I4343">
        <f>VLOOKUP($A4343,CATMUN!$B$2:$G$1123,4,0)</f>
        <v>0</v>
      </c>
      <c r="J4343">
        <f>VLOOKUP($A4343,CATMUN!$B$2:$G$1123,6,0)</f>
        <v>15</v>
      </c>
      <c r="K4343" s="69">
        <v>203</v>
      </c>
      <c r="L4343" s="69">
        <v>480.82776364446357</v>
      </c>
      <c r="M4343" s="271">
        <v>4</v>
      </c>
      <c r="N4343" s="69">
        <v>20.326874479829083</v>
      </c>
      <c r="Q4343">
        <v>0</v>
      </c>
      <c r="S4343" s="69">
        <v>150</v>
      </c>
      <c r="T4343">
        <v>0</v>
      </c>
      <c r="V4343" s="51">
        <v>5</v>
      </c>
      <c r="W4343" s="51">
        <v>18</v>
      </c>
      <c r="X4343" s="51">
        <v>23</v>
      </c>
    </row>
    <row r="4344" spans="1:24" x14ac:dyDescent="0.2">
      <c r="A4344">
        <v>70678</v>
      </c>
      <c r="B4344" t="s">
        <v>2013</v>
      </c>
      <c r="C4344" t="s">
        <v>1488</v>
      </c>
      <c r="D4344">
        <v>2019</v>
      </c>
      <c r="E4344" t="str">
        <f t="shared" si="67"/>
        <v>706782019</v>
      </c>
      <c r="F4344">
        <v>29282</v>
      </c>
      <c r="G4344" t="str">
        <f>VLOOKUP($A4344,CATMUN!$B$2:$C$1123,2,0)</f>
        <v>Bajo</v>
      </c>
      <c r="H4344" t="str">
        <f>VLOOKUP($A4344,CATMUN!$B$2:$D$1123,3,0)</f>
        <v>Municipios rurales</v>
      </c>
      <c r="I4344">
        <f>VLOOKUP($A4344,CATMUN!$B$2:$G$1123,4,0)</f>
        <v>0</v>
      </c>
      <c r="J4344">
        <f>VLOOKUP($A4344,CATMUN!$B$2:$G$1123,6,0)</f>
        <v>15</v>
      </c>
      <c r="K4344" s="69">
        <v>500</v>
      </c>
      <c r="L4344" s="69">
        <v>480.82776364446357</v>
      </c>
      <c r="M4344" s="271"/>
      <c r="N4344" s="69">
        <v>20.326874479829083</v>
      </c>
      <c r="Q4344">
        <v>0</v>
      </c>
      <c r="S4344" s="69">
        <v>150</v>
      </c>
      <c r="T4344">
        <v>0</v>
      </c>
      <c r="V4344" s="51">
        <v>5</v>
      </c>
      <c r="W4344" s="51">
        <v>7</v>
      </c>
      <c r="X4344" s="51">
        <v>23</v>
      </c>
    </row>
    <row r="4345" spans="1:24" x14ac:dyDescent="0.2">
      <c r="A4345">
        <v>70713</v>
      </c>
      <c r="B4345" t="s">
        <v>2016</v>
      </c>
      <c r="C4345" t="s">
        <v>1488</v>
      </c>
      <c r="D4345">
        <v>2019</v>
      </c>
      <c r="E4345" t="str">
        <f t="shared" si="67"/>
        <v>707132019</v>
      </c>
      <c r="F4345">
        <v>50423</v>
      </c>
      <c r="G4345" t="str">
        <f>VLOOKUP($A4345,CATMUN!$B$2:$C$1123,2,0)</f>
        <v>Bajo</v>
      </c>
      <c r="H4345" t="str">
        <f>VLOOKUP($A4345,CATMUN!$B$2:$D$1123,3,0)</f>
        <v>Municipios rurales</v>
      </c>
      <c r="I4345">
        <f>VLOOKUP($A4345,CATMUN!$B$2:$G$1123,4,0)</f>
        <v>0</v>
      </c>
      <c r="J4345">
        <f>VLOOKUP($A4345,CATMUN!$B$2:$G$1123,6,0)</f>
        <v>15</v>
      </c>
      <c r="K4345" s="69">
        <v>1000</v>
      </c>
      <c r="L4345" s="69">
        <v>480.82776364446357</v>
      </c>
      <c r="M4345" s="271">
        <v>30</v>
      </c>
      <c r="N4345" s="69">
        <v>20.326874479829083</v>
      </c>
      <c r="Q4345">
        <v>0</v>
      </c>
      <c r="S4345" s="69">
        <v>150</v>
      </c>
      <c r="T4345">
        <v>0</v>
      </c>
      <c r="V4345" s="51">
        <v>5</v>
      </c>
      <c r="W4345" s="51">
        <v>15</v>
      </c>
      <c r="X4345" s="51">
        <v>23</v>
      </c>
    </row>
    <row r="4346" spans="1:24" x14ac:dyDescent="0.2">
      <c r="A4346">
        <v>70771</v>
      </c>
      <c r="B4346" t="s">
        <v>1488</v>
      </c>
      <c r="C4346" t="s">
        <v>1488</v>
      </c>
      <c r="D4346">
        <v>2019</v>
      </c>
      <c r="E4346" t="str">
        <f t="shared" si="67"/>
        <v>707712019</v>
      </c>
      <c r="F4346">
        <v>30253</v>
      </c>
      <c r="G4346" t="str">
        <f>VLOOKUP($A4346,CATMUN!$B$2:$C$1123,2,0)</f>
        <v>Medio</v>
      </c>
      <c r="H4346" t="str">
        <f>VLOOKUP($A4346,CATMUN!$B$2:$D$1123,3,0)</f>
        <v>Municipios rurales</v>
      </c>
      <c r="I4346">
        <f>VLOOKUP($A4346,CATMUN!$B$2:$G$1123,4,0)</f>
        <v>0</v>
      </c>
      <c r="J4346">
        <f>VLOOKUP($A4346,CATMUN!$B$2:$G$1123,6,0)</f>
        <v>15</v>
      </c>
      <c r="K4346" s="69">
        <v>164</v>
      </c>
      <c r="L4346" s="69">
        <v>480.82776364446357</v>
      </c>
      <c r="M4346" s="271">
        <v>2.5</v>
      </c>
      <c r="N4346" s="69">
        <v>20.326874479829083</v>
      </c>
      <c r="Q4346">
        <v>0</v>
      </c>
      <c r="S4346" s="69">
        <v>150</v>
      </c>
      <c r="T4346">
        <v>0</v>
      </c>
      <c r="U4346">
        <v>0.09</v>
      </c>
      <c r="V4346" s="51">
        <v>5</v>
      </c>
      <c r="W4346" s="51">
        <v>6</v>
      </c>
      <c r="X4346" s="51">
        <v>23</v>
      </c>
    </row>
    <row r="4347" spans="1:24" x14ac:dyDescent="0.2">
      <c r="A4347">
        <v>70823</v>
      </c>
      <c r="B4347" t="s">
        <v>2020</v>
      </c>
      <c r="C4347" t="s">
        <v>1488</v>
      </c>
      <c r="D4347">
        <v>2019</v>
      </c>
      <c r="E4347" t="str">
        <f t="shared" si="67"/>
        <v>708232019</v>
      </c>
      <c r="F4347">
        <v>21850</v>
      </c>
      <c r="G4347" t="str">
        <f>VLOOKUP($A4347,CATMUN!$B$2:$C$1123,2,0)</f>
        <v>Medio</v>
      </c>
      <c r="H4347" t="str">
        <f>VLOOKUP($A4347,CATMUN!$B$2:$D$1123,3,0)</f>
        <v>Municipios rurales</v>
      </c>
      <c r="I4347">
        <f>VLOOKUP($A4347,CATMUN!$B$2:$G$1123,4,0)</f>
        <v>0</v>
      </c>
      <c r="J4347">
        <f>VLOOKUP($A4347,CATMUN!$B$2:$G$1123,6,0)</f>
        <v>15</v>
      </c>
      <c r="K4347" s="69">
        <v>370</v>
      </c>
      <c r="L4347" s="69">
        <v>480.82776364446357</v>
      </c>
      <c r="M4347" s="271">
        <v>10</v>
      </c>
      <c r="N4347" s="69">
        <v>20.326874479829083</v>
      </c>
      <c r="Q4347">
        <v>0</v>
      </c>
      <c r="S4347" s="69">
        <v>150</v>
      </c>
      <c r="T4347">
        <v>0</v>
      </c>
      <c r="V4347" s="51">
        <v>5</v>
      </c>
      <c r="W4347" s="51">
        <v>49</v>
      </c>
      <c r="X4347" s="51">
        <v>23</v>
      </c>
    </row>
    <row r="4348" spans="1:24" x14ac:dyDescent="0.2">
      <c r="A4348">
        <v>73024</v>
      </c>
      <c r="B4348" t="s">
        <v>2024</v>
      </c>
      <c r="C4348" t="s">
        <v>2021</v>
      </c>
      <c r="D4348">
        <v>2019</v>
      </c>
      <c r="E4348" t="str">
        <f t="shared" si="67"/>
        <v>730242019</v>
      </c>
      <c r="F4348">
        <v>4493</v>
      </c>
      <c r="G4348" t="str">
        <f>VLOOKUP($A4348,CATMUN!$B$2:$C$1123,2,0)</f>
        <v>Medio</v>
      </c>
      <c r="H4348" t="str">
        <f>VLOOKUP($A4348,CATMUN!$B$2:$D$1123,3,0)</f>
        <v>Municipios rurales</v>
      </c>
      <c r="I4348">
        <f>VLOOKUP($A4348,CATMUN!$B$2:$G$1123,4,0)</f>
        <v>0</v>
      </c>
      <c r="J4348">
        <f>VLOOKUP($A4348,CATMUN!$B$2:$G$1123,6,0)</f>
        <v>15</v>
      </c>
      <c r="K4348" s="69">
        <v>112</v>
      </c>
      <c r="L4348" s="69">
        <v>480.82776364446357</v>
      </c>
      <c r="M4348" s="271"/>
      <c r="N4348" s="69">
        <v>20.326874479829083</v>
      </c>
      <c r="Q4348">
        <v>0</v>
      </c>
      <c r="S4348" s="69">
        <v>150</v>
      </c>
      <c r="T4348">
        <v>0</v>
      </c>
      <c r="U4348">
        <v>1.837</v>
      </c>
      <c r="V4348" s="51">
        <v>5</v>
      </c>
      <c r="W4348" s="51">
        <v>7</v>
      </c>
      <c r="X4348" s="51">
        <v>23</v>
      </c>
    </row>
    <row r="4349" spans="1:24" x14ac:dyDescent="0.2">
      <c r="A4349">
        <v>73026</v>
      </c>
      <c r="B4349" t="s">
        <v>2025</v>
      </c>
      <c r="C4349" t="s">
        <v>2021</v>
      </c>
      <c r="D4349">
        <v>2019</v>
      </c>
      <c r="E4349" t="str">
        <f t="shared" si="67"/>
        <v>730262019</v>
      </c>
      <c r="F4349">
        <v>8710</v>
      </c>
      <c r="G4349" t="str">
        <f>VLOOKUP($A4349,CATMUN!$B$2:$C$1123,2,0)</f>
        <v>Alto</v>
      </c>
      <c r="H4349" t="str">
        <f>VLOOKUP($A4349,CATMUN!$B$2:$D$1123,3,0)</f>
        <v>Municipios rurales</v>
      </c>
      <c r="I4349">
        <f>VLOOKUP($A4349,CATMUN!$B$2:$G$1123,4,0)</f>
        <v>0</v>
      </c>
      <c r="J4349">
        <f>VLOOKUP($A4349,CATMUN!$B$2:$G$1123,6,0)</f>
        <v>15</v>
      </c>
      <c r="K4349" s="69">
        <v>880</v>
      </c>
      <c r="L4349" s="69">
        <v>480.82776364446357</v>
      </c>
      <c r="M4349" s="271">
        <v>20</v>
      </c>
      <c r="N4349" s="69">
        <v>20.326874479829083</v>
      </c>
      <c r="Q4349">
        <v>0</v>
      </c>
      <c r="S4349" s="69">
        <v>150</v>
      </c>
      <c r="V4349" s="51">
        <v>5</v>
      </c>
      <c r="W4349" s="51">
        <v>22</v>
      </c>
      <c r="X4349" s="51">
        <v>23</v>
      </c>
    </row>
    <row r="4350" spans="1:24" x14ac:dyDescent="0.2">
      <c r="A4350">
        <v>73030</v>
      </c>
      <c r="B4350" t="s">
        <v>2026</v>
      </c>
      <c r="C4350" t="s">
        <v>2021</v>
      </c>
      <c r="D4350">
        <v>2019</v>
      </c>
      <c r="E4350" t="str">
        <f t="shared" si="67"/>
        <v>730302019</v>
      </c>
      <c r="F4350">
        <v>6596</v>
      </c>
      <c r="G4350" t="str">
        <f>VLOOKUP($A4350,CATMUN!$B$2:$C$1123,2,0)</f>
        <v>Alto</v>
      </c>
      <c r="H4350" t="str">
        <f>VLOOKUP($A4350,CATMUN!$B$2:$D$1123,3,0)</f>
        <v>Municipios rurales</v>
      </c>
      <c r="I4350">
        <f>VLOOKUP($A4350,CATMUN!$B$2:$G$1123,4,0)</f>
        <v>0</v>
      </c>
      <c r="J4350">
        <f>VLOOKUP($A4350,CATMUN!$B$2:$G$1123,6,0)</f>
        <v>15</v>
      </c>
      <c r="K4350" s="69">
        <v>436.221</v>
      </c>
      <c r="L4350" s="69">
        <v>480.82776364446357</v>
      </c>
      <c r="M4350" s="271"/>
      <c r="N4350" s="69">
        <v>20.326874479829083</v>
      </c>
      <c r="Q4350">
        <v>0</v>
      </c>
      <c r="S4350" s="69">
        <v>150</v>
      </c>
      <c r="T4350">
        <v>0</v>
      </c>
      <c r="V4350" s="51">
        <v>5</v>
      </c>
      <c r="W4350" s="51">
        <v>23</v>
      </c>
      <c r="X4350" s="51">
        <v>23</v>
      </c>
    </row>
    <row r="4351" spans="1:24" x14ac:dyDescent="0.2">
      <c r="A4351">
        <v>73043</v>
      </c>
      <c r="B4351" t="s">
        <v>2027</v>
      </c>
      <c r="C4351" t="s">
        <v>2021</v>
      </c>
      <c r="D4351">
        <v>2019</v>
      </c>
      <c r="E4351" t="str">
        <f t="shared" si="67"/>
        <v>730432019</v>
      </c>
      <c r="F4351">
        <v>10110</v>
      </c>
      <c r="G4351" t="str">
        <f>VLOOKUP($A4351,CATMUN!$B$2:$C$1123,2,0)</f>
        <v>Bajo</v>
      </c>
      <c r="H4351" t="str">
        <f>VLOOKUP($A4351,CATMUN!$B$2:$D$1123,3,0)</f>
        <v>Municipios rurales</v>
      </c>
      <c r="I4351">
        <f>VLOOKUP($A4351,CATMUN!$B$2:$G$1123,4,0)</f>
        <v>0</v>
      </c>
      <c r="J4351">
        <f>VLOOKUP($A4351,CATMUN!$B$2:$G$1123,6,0)</f>
        <v>15</v>
      </c>
      <c r="K4351" s="69">
        <v>196.83500000000001</v>
      </c>
      <c r="L4351" s="69">
        <v>480.82776364446357</v>
      </c>
      <c r="M4351" s="271">
        <v>1E-3</v>
      </c>
      <c r="N4351" s="69">
        <v>20.326874479829083</v>
      </c>
      <c r="Q4351">
        <v>0</v>
      </c>
      <c r="S4351" s="69">
        <v>150</v>
      </c>
      <c r="T4351">
        <v>0</v>
      </c>
      <c r="V4351" s="51">
        <v>5</v>
      </c>
      <c r="W4351" s="51">
        <v>20</v>
      </c>
      <c r="X4351" s="51">
        <v>23</v>
      </c>
    </row>
    <row r="4352" spans="1:24" x14ac:dyDescent="0.2">
      <c r="A4352">
        <v>73055</v>
      </c>
      <c r="B4352" t="s">
        <v>2028</v>
      </c>
      <c r="C4352" t="s">
        <v>2021</v>
      </c>
      <c r="D4352">
        <v>2019</v>
      </c>
      <c r="E4352" t="str">
        <f t="shared" si="67"/>
        <v>730552019</v>
      </c>
      <c r="F4352">
        <v>12335</v>
      </c>
      <c r="G4352" t="str">
        <f>VLOOKUP($A4352,CATMUN!$B$2:$C$1123,2,0)</f>
        <v>Alto</v>
      </c>
      <c r="H4352" t="str">
        <f>VLOOKUP($A4352,CATMUN!$B$2:$D$1123,3,0)</f>
        <v>Municipios rurales</v>
      </c>
      <c r="I4352">
        <f>VLOOKUP($A4352,CATMUN!$B$2:$G$1123,4,0)</f>
        <v>0</v>
      </c>
      <c r="J4352">
        <f>VLOOKUP($A4352,CATMUN!$B$2:$G$1123,6,0)</f>
        <v>15</v>
      </c>
      <c r="K4352" s="69">
        <v>825.06522800000005</v>
      </c>
      <c r="L4352" s="69">
        <v>480.82776364446357</v>
      </c>
      <c r="M4352" s="271">
        <v>10.896782</v>
      </c>
      <c r="N4352" s="69">
        <v>20.326874479829083</v>
      </c>
      <c r="Q4352">
        <v>0</v>
      </c>
      <c r="S4352" s="69">
        <v>150</v>
      </c>
      <c r="T4352">
        <v>0</v>
      </c>
      <c r="V4352" s="51">
        <v>5</v>
      </c>
      <c r="W4352" s="51">
        <v>20</v>
      </c>
      <c r="X4352" s="51">
        <v>23</v>
      </c>
    </row>
    <row r="4353" spans="1:24" x14ac:dyDescent="0.2">
      <c r="A4353">
        <v>73067</v>
      </c>
      <c r="B4353" t="s">
        <v>2029</v>
      </c>
      <c r="C4353" t="s">
        <v>2021</v>
      </c>
      <c r="D4353">
        <v>2019</v>
      </c>
      <c r="E4353" t="str">
        <f t="shared" si="67"/>
        <v>730672019</v>
      </c>
      <c r="F4353">
        <v>19195</v>
      </c>
      <c r="G4353" t="str">
        <f>VLOOKUP($A4353,CATMUN!$B$2:$C$1123,2,0)</f>
        <v>Bajo</v>
      </c>
      <c r="H4353" t="str">
        <f>VLOOKUP($A4353,CATMUN!$B$2:$D$1123,3,0)</f>
        <v>Municipios rurales</v>
      </c>
      <c r="I4353">
        <f>VLOOKUP($A4353,CATMUN!$B$2:$G$1123,4,0)</f>
        <v>0</v>
      </c>
      <c r="J4353">
        <f>VLOOKUP($A4353,CATMUN!$B$2:$G$1123,6,0)</f>
        <v>15</v>
      </c>
      <c r="K4353" s="69">
        <v>0</v>
      </c>
      <c r="L4353" s="69">
        <v>480.82776364446357</v>
      </c>
      <c r="M4353" s="271"/>
      <c r="N4353" s="69">
        <v>20.326874479829083</v>
      </c>
      <c r="Q4353">
        <v>0</v>
      </c>
      <c r="S4353" s="69">
        <v>150</v>
      </c>
      <c r="T4353">
        <v>0</v>
      </c>
      <c r="V4353" s="51">
        <v>5</v>
      </c>
      <c r="W4353" s="51">
        <v>8</v>
      </c>
      <c r="X4353" s="51">
        <v>23</v>
      </c>
    </row>
    <row r="4354" spans="1:24" x14ac:dyDescent="0.2">
      <c r="A4354">
        <v>73124</v>
      </c>
      <c r="B4354" t="s">
        <v>2030</v>
      </c>
      <c r="C4354" t="s">
        <v>2021</v>
      </c>
      <c r="D4354">
        <v>2019</v>
      </c>
      <c r="E4354" t="str">
        <f t="shared" ref="E4354:E4417" si="68">A4354&amp;D4354</f>
        <v>731242019</v>
      </c>
      <c r="F4354">
        <v>18443</v>
      </c>
      <c r="G4354" t="str">
        <f>VLOOKUP($A4354,CATMUN!$B$2:$C$1123,2,0)</f>
        <v>Medio</v>
      </c>
      <c r="H4354" t="str">
        <f>VLOOKUP($A4354,CATMUN!$B$2:$D$1123,3,0)</f>
        <v>Municipios rurales</v>
      </c>
      <c r="I4354">
        <f>VLOOKUP($A4354,CATMUN!$B$2:$G$1123,4,0)</f>
        <v>0</v>
      </c>
      <c r="J4354">
        <f>VLOOKUP($A4354,CATMUN!$B$2:$G$1123,6,0)</f>
        <v>15</v>
      </c>
      <c r="K4354" s="69">
        <v>679.18200000000002</v>
      </c>
      <c r="L4354" s="69">
        <v>480.82776364446357</v>
      </c>
      <c r="M4354" s="271">
        <v>4</v>
      </c>
      <c r="N4354" s="69">
        <v>20.326874479829083</v>
      </c>
      <c r="Q4354">
        <v>0</v>
      </c>
      <c r="S4354" s="69">
        <v>150</v>
      </c>
      <c r="T4354">
        <v>0</v>
      </c>
      <c r="U4354">
        <v>3.722</v>
      </c>
      <c r="V4354" s="51">
        <v>5</v>
      </c>
      <c r="W4354" s="51">
        <v>47</v>
      </c>
      <c r="X4354" s="51">
        <v>23</v>
      </c>
    </row>
    <row r="4355" spans="1:24" x14ac:dyDescent="0.2">
      <c r="A4355">
        <v>73148</v>
      </c>
      <c r="B4355" t="s">
        <v>2031</v>
      </c>
      <c r="C4355" t="s">
        <v>2021</v>
      </c>
      <c r="D4355">
        <v>2019</v>
      </c>
      <c r="E4355" t="str">
        <f t="shared" si="68"/>
        <v>731482019</v>
      </c>
      <c r="F4355">
        <v>10306</v>
      </c>
      <c r="G4355" t="str">
        <f>VLOOKUP($A4355,CATMUN!$B$2:$C$1123,2,0)</f>
        <v>Alto</v>
      </c>
      <c r="H4355" t="str">
        <f>VLOOKUP($A4355,CATMUN!$B$2:$D$1123,3,0)</f>
        <v>Municipios rurales</v>
      </c>
      <c r="I4355">
        <f>VLOOKUP($A4355,CATMUN!$B$2:$G$1123,4,0)</f>
        <v>0</v>
      </c>
      <c r="J4355">
        <f>VLOOKUP($A4355,CATMUN!$B$2:$G$1123,6,0)</f>
        <v>15</v>
      </c>
      <c r="K4355" s="69">
        <v>2621.9173220000002</v>
      </c>
      <c r="L4355" s="69">
        <v>480.82776364446357</v>
      </c>
      <c r="M4355" s="271">
        <v>378.35199999999998</v>
      </c>
      <c r="N4355" s="69">
        <v>20.326874479829083</v>
      </c>
      <c r="O4355" s="69">
        <v>144.76356899999999</v>
      </c>
      <c r="Q4355">
        <v>1</v>
      </c>
      <c r="S4355" s="69">
        <v>150</v>
      </c>
      <c r="T4355">
        <v>0</v>
      </c>
      <c r="V4355" s="51">
        <v>1</v>
      </c>
      <c r="W4355" s="51">
        <v>20</v>
      </c>
      <c r="X4355" s="51">
        <v>19</v>
      </c>
    </row>
    <row r="4356" spans="1:24" x14ac:dyDescent="0.2">
      <c r="A4356">
        <v>73152</v>
      </c>
      <c r="B4356" t="s">
        <v>2032</v>
      </c>
      <c r="C4356" t="s">
        <v>2021</v>
      </c>
      <c r="D4356">
        <v>2019</v>
      </c>
      <c r="E4356" t="str">
        <f t="shared" si="68"/>
        <v>731522019</v>
      </c>
      <c r="F4356">
        <v>6326</v>
      </c>
      <c r="G4356" t="str">
        <f>VLOOKUP($A4356,CATMUN!$B$2:$C$1123,2,0)</f>
        <v>Medio</v>
      </c>
      <c r="H4356" t="str">
        <f>VLOOKUP($A4356,CATMUN!$B$2:$D$1123,3,0)</f>
        <v>Municipios rurales</v>
      </c>
      <c r="I4356">
        <f>VLOOKUP($A4356,CATMUN!$B$2:$G$1123,4,0)</f>
        <v>0</v>
      </c>
      <c r="J4356">
        <f>VLOOKUP($A4356,CATMUN!$B$2:$G$1123,6,0)</f>
        <v>15</v>
      </c>
      <c r="K4356" s="69">
        <v>85</v>
      </c>
      <c r="L4356" s="69">
        <v>480.82776364446357</v>
      </c>
      <c r="M4356" s="271">
        <v>1</v>
      </c>
      <c r="N4356" s="69">
        <v>20.326874479829083</v>
      </c>
      <c r="Q4356">
        <v>0</v>
      </c>
      <c r="S4356" s="69">
        <v>150</v>
      </c>
      <c r="T4356">
        <v>0</v>
      </c>
      <c r="V4356" s="51">
        <v>5</v>
      </c>
      <c r="W4356" s="51">
        <v>3</v>
      </c>
      <c r="X4356" s="51">
        <v>23</v>
      </c>
    </row>
    <row r="4357" spans="1:24" x14ac:dyDescent="0.2">
      <c r="A4357">
        <v>73200</v>
      </c>
      <c r="B4357" t="s">
        <v>2034</v>
      </c>
      <c r="C4357" t="s">
        <v>2021</v>
      </c>
      <c r="D4357">
        <v>2019</v>
      </c>
      <c r="E4357" t="str">
        <f t="shared" si="68"/>
        <v>732002019</v>
      </c>
      <c r="F4357">
        <v>8286</v>
      </c>
      <c r="G4357" t="str">
        <f>VLOOKUP($A4357,CATMUN!$B$2:$C$1123,2,0)</f>
        <v>Medio</v>
      </c>
      <c r="H4357" t="str">
        <f>VLOOKUP($A4357,CATMUN!$B$2:$D$1123,3,0)</f>
        <v>Municipios rurales</v>
      </c>
      <c r="I4357">
        <f>VLOOKUP($A4357,CATMUN!$B$2:$G$1123,4,0)</f>
        <v>0</v>
      </c>
      <c r="J4357">
        <f>VLOOKUP($A4357,CATMUN!$B$2:$G$1123,6,0)</f>
        <v>15</v>
      </c>
      <c r="K4357" s="69">
        <v>210</v>
      </c>
      <c r="L4357" s="69">
        <v>480.82776364446357</v>
      </c>
      <c r="M4357" s="271">
        <v>1</v>
      </c>
      <c r="N4357" s="69">
        <v>20.326874479829083</v>
      </c>
      <c r="O4357" s="69">
        <v>0</v>
      </c>
      <c r="Q4357">
        <v>0</v>
      </c>
      <c r="S4357" s="69">
        <v>150</v>
      </c>
      <c r="T4357">
        <v>0</v>
      </c>
      <c r="V4357" s="51">
        <v>5</v>
      </c>
      <c r="W4357" s="51">
        <v>83</v>
      </c>
      <c r="X4357" s="51">
        <v>23</v>
      </c>
    </row>
    <row r="4358" spans="1:24" x14ac:dyDescent="0.2">
      <c r="A4358">
        <v>73217</v>
      </c>
      <c r="B4358" t="s">
        <v>2035</v>
      </c>
      <c r="C4358" t="s">
        <v>2021</v>
      </c>
      <c r="D4358">
        <v>2019</v>
      </c>
      <c r="E4358" t="str">
        <f t="shared" si="68"/>
        <v>732172019</v>
      </c>
      <c r="F4358">
        <v>22610</v>
      </c>
      <c r="G4358" t="str">
        <f>VLOOKUP($A4358,CATMUN!$B$2:$C$1123,2,0)</f>
        <v>Bajo</v>
      </c>
      <c r="H4358" t="str">
        <f>VLOOKUP($A4358,CATMUN!$B$2:$D$1123,3,0)</f>
        <v>Municipios rurales</v>
      </c>
      <c r="I4358">
        <f>VLOOKUP($A4358,CATMUN!$B$2:$G$1123,4,0)</f>
        <v>0</v>
      </c>
      <c r="J4358">
        <f>VLOOKUP($A4358,CATMUN!$B$2:$G$1123,6,0)</f>
        <v>15</v>
      </c>
      <c r="K4358" s="69">
        <v>299.65100000000001</v>
      </c>
      <c r="L4358" s="69">
        <v>480.82776364446357</v>
      </c>
      <c r="M4358" s="271"/>
      <c r="N4358" s="69">
        <v>20.326874479829083</v>
      </c>
      <c r="Q4358">
        <v>0</v>
      </c>
      <c r="S4358" s="69">
        <v>150</v>
      </c>
      <c r="T4358">
        <v>0</v>
      </c>
      <c r="V4358" s="51">
        <v>5</v>
      </c>
      <c r="W4358" s="51">
        <v>0</v>
      </c>
      <c r="X4358" s="51">
        <v>23</v>
      </c>
    </row>
    <row r="4359" spans="1:24" x14ac:dyDescent="0.2">
      <c r="A4359">
        <v>73226</v>
      </c>
      <c r="B4359" t="s">
        <v>2036</v>
      </c>
      <c r="C4359" t="s">
        <v>2021</v>
      </c>
      <c r="D4359">
        <v>2019</v>
      </c>
      <c r="E4359" t="str">
        <f t="shared" si="68"/>
        <v>732262019</v>
      </c>
      <c r="F4359">
        <v>8518</v>
      </c>
      <c r="G4359" t="str">
        <f>VLOOKUP($A4359,CATMUN!$B$2:$C$1123,2,0)</f>
        <v>Medio</v>
      </c>
      <c r="H4359" t="str">
        <f>VLOOKUP($A4359,CATMUN!$B$2:$D$1123,3,0)</f>
        <v>Municipios rurales</v>
      </c>
      <c r="I4359">
        <f>VLOOKUP($A4359,CATMUN!$B$2:$G$1123,4,0)</f>
        <v>0</v>
      </c>
      <c r="J4359">
        <f>VLOOKUP($A4359,CATMUN!$B$2:$G$1123,6,0)</f>
        <v>15</v>
      </c>
      <c r="K4359" s="69">
        <v>135</v>
      </c>
      <c r="L4359" s="69">
        <v>480.82776364446357</v>
      </c>
      <c r="M4359" s="271">
        <v>5.0019999999999998</v>
      </c>
      <c r="N4359" s="69">
        <v>20.326874479829083</v>
      </c>
      <c r="Q4359">
        <v>0</v>
      </c>
      <c r="S4359" s="69">
        <v>150</v>
      </c>
      <c r="T4359">
        <v>0</v>
      </c>
      <c r="V4359" s="51">
        <v>5</v>
      </c>
      <c r="W4359" s="51">
        <v>5</v>
      </c>
      <c r="X4359" s="51">
        <v>23</v>
      </c>
    </row>
    <row r="4360" spans="1:24" x14ac:dyDescent="0.2">
      <c r="A4360">
        <v>73236</v>
      </c>
      <c r="B4360" t="s">
        <v>2037</v>
      </c>
      <c r="C4360" t="s">
        <v>2021</v>
      </c>
      <c r="D4360">
        <v>2019</v>
      </c>
      <c r="E4360" t="str">
        <f t="shared" si="68"/>
        <v>732362019</v>
      </c>
      <c r="F4360">
        <v>8250</v>
      </c>
      <c r="G4360" t="str">
        <f>VLOOKUP($A4360,CATMUN!$B$2:$C$1123,2,0)</f>
        <v>Medio</v>
      </c>
      <c r="H4360" t="str">
        <f>VLOOKUP($A4360,CATMUN!$B$2:$D$1123,3,0)</f>
        <v>Municipios rurales</v>
      </c>
      <c r="I4360">
        <f>VLOOKUP($A4360,CATMUN!$B$2:$G$1123,4,0)</f>
        <v>0</v>
      </c>
      <c r="J4360">
        <f>VLOOKUP($A4360,CATMUN!$B$2:$G$1123,6,0)</f>
        <v>15</v>
      </c>
      <c r="K4360" s="69">
        <v>145</v>
      </c>
      <c r="L4360" s="69">
        <v>480.82776364446357</v>
      </c>
      <c r="M4360" s="271">
        <v>2</v>
      </c>
      <c r="N4360" s="69">
        <v>20.326874479829083</v>
      </c>
      <c r="Q4360">
        <v>0</v>
      </c>
      <c r="S4360" s="69">
        <v>150</v>
      </c>
      <c r="T4360">
        <v>0</v>
      </c>
      <c r="V4360" s="51">
        <v>5</v>
      </c>
      <c r="W4360" s="51">
        <v>7</v>
      </c>
      <c r="X4360" s="51">
        <v>23</v>
      </c>
    </row>
    <row r="4361" spans="1:24" x14ac:dyDescent="0.2">
      <c r="A4361">
        <v>73270</v>
      </c>
      <c r="B4361" t="s">
        <v>2039</v>
      </c>
      <c r="C4361" t="s">
        <v>2021</v>
      </c>
      <c r="D4361">
        <v>2019</v>
      </c>
      <c r="E4361" t="str">
        <f t="shared" si="68"/>
        <v>732702019</v>
      </c>
      <c r="F4361">
        <v>7494</v>
      </c>
      <c r="G4361" t="str">
        <f>VLOOKUP($A4361,CATMUN!$B$2:$C$1123,2,0)</f>
        <v>Bajo</v>
      </c>
      <c r="H4361" t="str">
        <f>VLOOKUP($A4361,CATMUN!$B$2:$D$1123,3,0)</f>
        <v>Municipios rurales</v>
      </c>
      <c r="I4361">
        <f>VLOOKUP($A4361,CATMUN!$B$2:$G$1123,4,0)</f>
        <v>0</v>
      </c>
      <c r="J4361">
        <f>VLOOKUP($A4361,CATMUN!$B$2:$G$1123,6,0)</f>
        <v>15</v>
      </c>
      <c r="K4361" s="69">
        <v>163</v>
      </c>
      <c r="L4361" s="69">
        <v>480.82776364446357</v>
      </c>
      <c r="M4361" s="271">
        <v>4.5</v>
      </c>
      <c r="N4361" s="69">
        <v>20.326874479829083</v>
      </c>
      <c r="Q4361">
        <v>0</v>
      </c>
      <c r="S4361" s="69">
        <v>150</v>
      </c>
      <c r="T4361">
        <v>0</v>
      </c>
      <c r="V4361" s="51">
        <v>5</v>
      </c>
      <c r="W4361" s="51">
        <v>3</v>
      </c>
      <c r="X4361" s="51">
        <v>23</v>
      </c>
    </row>
    <row r="4362" spans="1:24" x14ac:dyDescent="0.2">
      <c r="A4362">
        <v>73347</v>
      </c>
      <c r="B4362" t="s">
        <v>2043</v>
      </c>
      <c r="C4362" t="s">
        <v>2021</v>
      </c>
      <c r="D4362">
        <v>2019</v>
      </c>
      <c r="E4362" t="str">
        <f t="shared" si="68"/>
        <v>733472019</v>
      </c>
      <c r="F4362">
        <v>7266</v>
      </c>
      <c r="G4362" t="str">
        <f>VLOOKUP($A4362,CATMUN!$B$2:$C$1123,2,0)</f>
        <v>Bajo</v>
      </c>
      <c r="H4362" t="str">
        <f>VLOOKUP($A4362,CATMUN!$B$2:$D$1123,3,0)</f>
        <v>Municipios rurales</v>
      </c>
      <c r="I4362">
        <f>VLOOKUP($A4362,CATMUN!$B$2:$G$1123,4,0)</f>
        <v>0</v>
      </c>
      <c r="J4362">
        <f>VLOOKUP($A4362,CATMUN!$B$2:$G$1123,6,0)</f>
        <v>15</v>
      </c>
      <c r="K4362" s="69">
        <v>210</v>
      </c>
      <c r="L4362" s="69">
        <v>480.82776364446357</v>
      </c>
      <c r="M4362" s="271"/>
      <c r="N4362" s="69">
        <v>20.326874479829083</v>
      </c>
      <c r="Q4362">
        <v>0</v>
      </c>
      <c r="S4362" s="69">
        <v>150</v>
      </c>
      <c r="T4362">
        <v>0</v>
      </c>
      <c r="V4362" s="51">
        <v>5</v>
      </c>
      <c r="W4362" s="51">
        <v>5</v>
      </c>
      <c r="X4362" s="51">
        <v>23</v>
      </c>
    </row>
    <row r="4363" spans="1:24" x14ac:dyDescent="0.2">
      <c r="A4363">
        <v>73461</v>
      </c>
      <c r="B4363" t="s">
        <v>2050</v>
      </c>
      <c r="C4363" t="s">
        <v>2021</v>
      </c>
      <c r="D4363">
        <v>2019</v>
      </c>
      <c r="E4363" t="str">
        <f t="shared" si="68"/>
        <v>734612019</v>
      </c>
      <c r="F4363">
        <v>4129</v>
      </c>
      <c r="G4363" t="str">
        <f>VLOOKUP($A4363,CATMUN!$B$2:$C$1123,2,0)</f>
        <v>Bajo</v>
      </c>
      <c r="H4363" t="str">
        <f>VLOOKUP($A4363,CATMUN!$B$2:$D$1123,3,0)</f>
        <v>Municipios rurales</v>
      </c>
      <c r="I4363">
        <f>VLOOKUP($A4363,CATMUN!$B$2:$G$1123,4,0)</f>
        <v>0</v>
      </c>
      <c r="J4363">
        <f>VLOOKUP($A4363,CATMUN!$B$2:$G$1123,6,0)</f>
        <v>15</v>
      </c>
      <c r="K4363" s="69">
        <v>185.4</v>
      </c>
      <c r="L4363" s="69">
        <v>480.82776364446357</v>
      </c>
      <c r="M4363" s="271">
        <v>0.05</v>
      </c>
      <c r="N4363" s="69">
        <v>20.326874479829083</v>
      </c>
      <c r="Q4363">
        <v>0</v>
      </c>
      <c r="S4363" s="69">
        <v>150</v>
      </c>
      <c r="T4363">
        <v>0</v>
      </c>
      <c r="V4363" s="51">
        <v>5</v>
      </c>
      <c r="W4363" s="51">
        <v>4</v>
      </c>
      <c r="X4363" s="51">
        <v>23</v>
      </c>
    </row>
    <row r="4364" spans="1:24" x14ac:dyDescent="0.2">
      <c r="A4364">
        <v>73483</v>
      </c>
      <c r="B4364" t="s">
        <v>2051</v>
      </c>
      <c r="C4364" t="s">
        <v>2021</v>
      </c>
      <c r="D4364">
        <v>2019</v>
      </c>
      <c r="E4364" t="str">
        <f t="shared" si="68"/>
        <v>734832019</v>
      </c>
      <c r="F4364">
        <v>14722</v>
      </c>
      <c r="G4364" t="str">
        <f>VLOOKUP($A4364,CATMUN!$B$2:$C$1123,2,0)</f>
        <v>Bajo</v>
      </c>
      <c r="H4364" t="str">
        <f>VLOOKUP($A4364,CATMUN!$B$2:$D$1123,3,0)</f>
        <v>Municipios rurales</v>
      </c>
      <c r="I4364">
        <f>VLOOKUP($A4364,CATMUN!$B$2:$G$1123,4,0)</f>
        <v>0</v>
      </c>
      <c r="J4364">
        <f>VLOOKUP($A4364,CATMUN!$B$2:$G$1123,6,0)</f>
        <v>15</v>
      </c>
      <c r="K4364" s="69">
        <v>500</v>
      </c>
      <c r="L4364" s="69">
        <v>480.82776364446357</v>
      </c>
      <c r="M4364" s="271">
        <v>1E-3</v>
      </c>
      <c r="N4364" s="69">
        <v>20.326874479829083</v>
      </c>
      <c r="Q4364">
        <v>0</v>
      </c>
      <c r="S4364" s="69">
        <v>150</v>
      </c>
      <c r="T4364">
        <v>0</v>
      </c>
      <c r="V4364" s="51">
        <v>5</v>
      </c>
      <c r="W4364" s="51">
        <v>27</v>
      </c>
      <c r="X4364" s="51">
        <v>23</v>
      </c>
    </row>
    <row r="4365" spans="1:24" x14ac:dyDescent="0.2">
      <c r="A4365">
        <v>73504</v>
      </c>
      <c r="B4365" t="s">
        <v>2052</v>
      </c>
      <c r="C4365" t="s">
        <v>2021</v>
      </c>
      <c r="D4365">
        <v>2019</v>
      </c>
      <c r="E4365" t="str">
        <f t="shared" si="68"/>
        <v>735042019</v>
      </c>
      <c r="F4365">
        <v>34453</v>
      </c>
      <c r="G4365" t="str">
        <f>VLOOKUP($A4365,CATMUN!$B$2:$C$1123,2,0)</f>
        <v>Medio</v>
      </c>
      <c r="H4365" t="str">
        <f>VLOOKUP($A4365,CATMUN!$B$2:$D$1123,3,0)</f>
        <v>Municipios rurales</v>
      </c>
      <c r="I4365">
        <f>VLOOKUP($A4365,CATMUN!$B$2:$G$1123,4,0)</f>
        <v>0</v>
      </c>
      <c r="J4365">
        <f>VLOOKUP($A4365,CATMUN!$B$2:$G$1123,6,0)</f>
        <v>15</v>
      </c>
      <c r="K4365" s="69">
        <v>561</v>
      </c>
      <c r="L4365" s="69">
        <v>480.82776364446357</v>
      </c>
      <c r="M4365" s="271">
        <v>20</v>
      </c>
      <c r="N4365" s="69">
        <v>20.326874479829083</v>
      </c>
      <c r="Q4365">
        <v>0</v>
      </c>
      <c r="S4365" s="69">
        <v>150</v>
      </c>
      <c r="T4365">
        <v>0</v>
      </c>
      <c r="V4365" s="51">
        <v>5</v>
      </c>
      <c r="W4365" s="51">
        <v>23</v>
      </c>
      <c r="X4365" s="51">
        <v>23</v>
      </c>
    </row>
    <row r="4366" spans="1:24" x14ac:dyDescent="0.2">
      <c r="A4366">
        <v>73547</v>
      </c>
      <c r="B4366" t="s">
        <v>2054</v>
      </c>
      <c r="C4366" t="s">
        <v>2021</v>
      </c>
      <c r="D4366">
        <v>2019</v>
      </c>
      <c r="E4366" t="str">
        <f t="shared" si="68"/>
        <v>735472019</v>
      </c>
      <c r="F4366">
        <v>6737</v>
      </c>
      <c r="G4366" t="str">
        <f>VLOOKUP($A4366,CATMUN!$B$2:$C$1123,2,0)</f>
        <v>Medio</v>
      </c>
      <c r="H4366" t="str">
        <f>VLOOKUP($A4366,CATMUN!$B$2:$D$1123,3,0)</f>
        <v>Municipios rurales</v>
      </c>
      <c r="I4366">
        <f>VLOOKUP($A4366,CATMUN!$B$2:$G$1123,4,0)</f>
        <v>0</v>
      </c>
      <c r="J4366">
        <f>VLOOKUP($A4366,CATMUN!$B$2:$G$1123,6,0)</f>
        <v>15</v>
      </c>
      <c r="K4366" s="69">
        <v>175</v>
      </c>
      <c r="L4366" s="69">
        <v>480.82776364446357</v>
      </c>
      <c r="M4366" s="271">
        <v>2E-3</v>
      </c>
      <c r="N4366" s="69">
        <v>20.326874479829083</v>
      </c>
      <c r="Q4366">
        <v>0</v>
      </c>
      <c r="S4366" s="69">
        <v>150</v>
      </c>
      <c r="T4366">
        <v>0</v>
      </c>
      <c r="V4366" s="51">
        <v>5</v>
      </c>
      <c r="W4366" s="51">
        <v>42</v>
      </c>
      <c r="X4366" s="51">
        <v>23</v>
      </c>
    </row>
    <row r="4367" spans="1:24" x14ac:dyDescent="0.2">
      <c r="A4367">
        <v>73555</v>
      </c>
      <c r="B4367" t="s">
        <v>2055</v>
      </c>
      <c r="C4367" t="s">
        <v>2021</v>
      </c>
      <c r="D4367">
        <v>2019</v>
      </c>
      <c r="E4367" t="str">
        <f t="shared" si="68"/>
        <v>735552019</v>
      </c>
      <c r="F4367">
        <v>25785</v>
      </c>
      <c r="G4367" t="str">
        <f>VLOOKUP($A4367,CATMUN!$B$2:$C$1123,2,0)</f>
        <v>Medio</v>
      </c>
      <c r="H4367" t="str">
        <f>VLOOKUP($A4367,CATMUN!$B$2:$D$1123,3,0)</f>
        <v>Municipios rurales</v>
      </c>
      <c r="I4367">
        <f>VLOOKUP($A4367,CATMUN!$B$2:$G$1123,4,0)</f>
        <v>0</v>
      </c>
      <c r="J4367">
        <f>VLOOKUP($A4367,CATMUN!$B$2:$G$1123,6,0)</f>
        <v>15</v>
      </c>
      <c r="K4367" s="69">
        <v>320</v>
      </c>
      <c r="L4367" s="69">
        <v>480.82776364446357</v>
      </c>
      <c r="M4367" s="271">
        <v>18</v>
      </c>
      <c r="N4367" s="69">
        <v>20.326874479829083</v>
      </c>
      <c r="Q4367">
        <v>0</v>
      </c>
      <c r="S4367" s="69">
        <v>150</v>
      </c>
      <c r="T4367">
        <v>0</v>
      </c>
      <c r="U4367">
        <v>0.40300000000000002</v>
      </c>
      <c r="V4367" s="51">
        <v>5</v>
      </c>
      <c r="W4367" s="51">
        <v>22</v>
      </c>
      <c r="X4367" s="51">
        <v>23</v>
      </c>
    </row>
    <row r="4368" spans="1:24" x14ac:dyDescent="0.2">
      <c r="A4368">
        <v>73563</v>
      </c>
      <c r="B4368" t="s">
        <v>2056</v>
      </c>
      <c r="C4368" t="s">
        <v>2021</v>
      </c>
      <c r="D4368">
        <v>2019</v>
      </c>
      <c r="E4368" t="str">
        <f t="shared" si="68"/>
        <v>735632019</v>
      </c>
      <c r="F4368">
        <v>8443</v>
      </c>
      <c r="G4368" t="str">
        <f>VLOOKUP($A4368,CATMUN!$B$2:$C$1123,2,0)</f>
        <v>Medio</v>
      </c>
      <c r="H4368" t="str">
        <f>VLOOKUP($A4368,CATMUN!$B$2:$D$1123,3,0)</f>
        <v>Municipios rurales</v>
      </c>
      <c r="I4368">
        <f>VLOOKUP($A4368,CATMUN!$B$2:$G$1123,4,0)</f>
        <v>0</v>
      </c>
      <c r="J4368">
        <f>VLOOKUP($A4368,CATMUN!$B$2:$G$1123,6,0)</f>
        <v>15</v>
      </c>
      <c r="K4368" s="69">
        <v>544.83989800000006</v>
      </c>
      <c r="L4368" s="69">
        <v>480.82776364446357</v>
      </c>
      <c r="M4368" s="271"/>
      <c r="N4368" s="69">
        <v>20.326874479829083</v>
      </c>
      <c r="Q4368">
        <v>0</v>
      </c>
      <c r="S4368" s="69">
        <v>150</v>
      </c>
      <c r="T4368">
        <v>0</v>
      </c>
      <c r="V4368" s="51">
        <v>1</v>
      </c>
      <c r="W4368" s="51">
        <v>7</v>
      </c>
      <c r="X4368" s="51">
        <v>19</v>
      </c>
    </row>
    <row r="4369" spans="1:24" x14ac:dyDescent="0.2">
      <c r="A4369">
        <v>73616</v>
      </c>
      <c r="B4369" t="s">
        <v>2058</v>
      </c>
      <c r="C4369" t="s">
        <v>2021</v>
      </c>
      <c r="D4369">
        <v>2019</v>
      </c>
      <c r="E4369" t="str">
        <f t="shared" si="68"/>
        <v>736162019</v>
      </c>
      <c r="F4369">
        <v>22660</v>
      </c>
      <c r="G4369" t="str">
        <f>VLOOKUP($A4369,CATMUN!$B$2:$C$1123,2,0)</f>
        <v>Medio</v>
      </c>
      <c r="H4369" t="str">
        <f>VLOOKUP($A4369,CATMUN!$B$2:$D$1123,3,0)</f>
        <v>Municipios rurales</v>
      </c>
      <c r="I4369">
        <f>VLOOKUP($A4369,CATMUN!$B$2:$G$1123,4,0)</f>
        <v>0</v>
      </c>
      <c r="J4369">
        <f>VLOOKUP($A4369,CATMUN!$B$2:$G$1123,6,0)</f>
        <v>15</v>
      </c>
      <c r="K4369" s="69">
        <v>150.32398000000001</v>
      </c>
      <c r="L4369" s="69">
        <v>480.82776364446357</v>
      </c>
      <c r="M4369" s="271">
        <v>1.5</v>
      </c>
      <c r="N4369" s="69">
        <v>20.326874479829083</v>
      </c>
      <c r="Q4369">
        <v>0</v>
      </c>
      <c r="S4369" s="69">
        <v>150</v>
      </c>
      <c r="T4369">
        <v>0</v>
      </c>
      <c r="V4369" s="51">
        <v>5</v>
      </c>
      <c r="W4369" s="51">
        <v>34</v>
      </c>
      <c r="X4369" s="51">
        <v>23</v>
      </c>
    </row>
    <row r="4370" spans="1:24" x14ac:dyDescent="0.2">
      <c r="A4370">
        <v>73622</v>
      </c>
      <c r="B4370" t="s">
        <v>2059</v>
      </c>
      <c r="C4370" t="s">
        <v>2021</v>
      </c>
      <c r="D4370">
        <v>2019</v>
      </c>
      <c r="E4370" t="str">
        <f t="shared" si="68"/>
        <v>736222019</v>
      </c>
      <c r="F4370">
        <v>5467</v>
      </c>
      <c r="G4370" t="str">
        <f>VLOOKUP($A4370,CATMUN!$B$2:$C$1123,2,0)</f>
        <v>Medio</v>
      </c>
      <c r="H4370" t="str">
        <f>VLOOKUP($A4370,CATMUN!$B$2:$D$1123,3,0)</f>
        <v>Municipios rurales</v>
      </c>
      <c r="I4370">
        <f>VLOOKUP($A4370,CATMUN!$B$2:$G$1123,4,0)</f>
        <v>0</v>
      </c>
      <c r="J4370">
        <f>VLOOKUP($A4370,CATMUN!$B$2:$G$1123,6,0)</f>
        <v>15</v>
      </c>
      <c r="K4370" s="69">
        <v>127.04366899999999</v>
      </c>
      <c r="L4370" s="69">
        <v>480.82776364446357</v>
      </c>
      <c r="M4370" s="271">
        <v>1</v>
      </c>
      <c r="N4370" s="69">
        <v>20.326874479829083</v>
      </c>
      <c r="Q4370">
        <v>0</v>
      </c>
      <c r="S4370" s="69">
        <v>150</v>
      </c>
      <c r="T4370">
        <v>0</v>
      </c>
      <c r="V4370" s="51">
        <v>5</v>
      </c>
      <c r="W4370" s="51">
        <v>25</v>
      </c>
      <c r="X4370" s="51">
        <v>23</v>
      </c>
    </row>
    <row r="4371" spans="1:24" x14ac:dyDescent="0.2">
      <c r="A4371">
        <v>73624</v>
      </c>
      <c r="B4371" t="s">
        <v>2060</v>
      </c>
      <c r="C4371" t="s">
        <v>2021</v>
      </c>
      <c r="D4371">
        <v>2019</v>
      </c>
      <c r="E4371" t="str">
        <f t="shared" si="68"/>
        <v>736242019</v>
      </c>
      <c r="F4371">
        <v>21556</v>
      </c>
      <c r="G4371" t="str">
        <f>VLOOKUP($A4371,CATMUN!$B$2:$C$1123,2,0)</f>
        <v>Medio</v>
      </c>
      <c r="H4371" t="str">
        <f>VLOOKUP($A4371,CATMUN!$B$2:$D$1123,3,0)</f>
        <v>Municipios rurales</v>
      </c>
      <c r="I4371">
        <f>VLOOKUP($A4371,CATMUN!$B$2:$G$1123,4,0)</f>
        <v>0</v>
      </c>
      <c r="J4371">
        <f>VLOOKUP($A4371,CATMUN!$B$2:$G$1123,6,0)</f>
        <v>15</v>
      </c>
      <c r="K4371" s="69">
        <v>412</v>
      </c>
      <c r="L4371" s="69">
        <v>480.82776364446357</v>
      </c>
      <c r="M4371" s="271">
        <v>13</v>
      </c>
      <c r="N4371" s="69">
        <v>20.326874479829083</v>
      </c>
      <c r="Q4371">
        <v>0</v>
      </c>
      <c r="S4371" s="69">
        <v>150</v>
      </c>
      <c r="T4371">
        <v>0</v>
      </c>
      <c r="V4371" s="51">
        <v>0</v>
      </c>
      <c r="W4371" s="51">
        <v>14</v>
      </c>
      <c r="X4371" s="51">
        <v>100</v>
      </c>
    </row>
    <row r="4372" spans="1:24" x14ac:dyDescent="0.2">
      <c r="A4372">
        <v>73675</v>
      </c>
      <c r="B4372" t="s">
        <v>2062</v>
      </c>
      <c r="C4372" t="s">
        <v>2021</v>
      </c>
      <c r="D4372">
        <v>2019</v>
      </c>
      <c r="E4372" t="str">
        <f t="shared" si="68"/>
        <v>736752019</v>
      </c>
      <c r="F4372">
        <v>12691</v>
      </c>
      <c r="G4372" t="str">
        <f>VLOOKUP($A4372,CATMUN!$B$2:$C$1123,2,0)</f>
        <v>Bajo</v>
      </c>
      <c r="H4372" t="str">
        <f>VLOOKUP($A4372,CATMUN!$B$2:$D$1123,3,0)</f>
        <v>Municipios rurales</v>
      </c>
      <c r="I4372">
        <f>VLOOKUP($A4372,CATMUN!$B$2:$G$1123,4,0)</f>
        <v>0</v>
      </c>
      <c r="J4372">
        <f>VLOOKUP($A4372,CATMUN!$B$2:$G$1123,6,0)</f>
        <v>15</v>
      </c>
      <c r="K4372" s="69">
        <v>165.732</v>
      </c>
      <c r="L4372" s="69">
        <v>480.82776364446357</v>
      </c>
      <c r="M4372" s="271"/>
      <c r="N4372" s="69">
        <v>20.326874479829083</v>
      </c>
      <c r="Q4372">
        <v>0</v>
      </c>
      <c r="S4372" s="69">
        <v>150</v>
      </c>
      <c r="T4372">
        <v>0</v>
      </c>
      <c r="V4372" s="51">
        <v>5</v>
      </c>
      <c r="W4372" s="51">
        <v>8</v>
      </c>
      <c r="X4372" s="51">
        <v>23</v>
      </c>
    </row>
    <row r="4373" spans="1:24" x14ac:dyDescent="0.2">
      <c r="A4373">
        <v>73678</v>
      </c>
      <c r="B4373" t="s">
        <v>2063</v>
      </c>
      <c r="C4373" t="s">
        <v>2021</v>
      </c>
      <c r="D4373">
        <v>2019</v>
      </c>
      <c r="E4373" t="str">
        <f t="shared" si="68"/>
        <v>736782019</v>
      </c>
      <c r="F4373">
        <v>13481</v>
      </c>
      <c r="G4373" t="str">
        <f>VLOOKUP($A4373,CATMUN!$B$2:$C$1123,2,0)</f>
        <v>Bajo</v>
      </c>
      <c r="H4373" t="str">
        <f>VLOOKUP($A4373,CATMUN!$B$2:$D$1123,3,0)</f>
        <v>Municipios rurales</v>
      </c>
      <c r="I4373">
        <f>VLOOKUP($A4373,CATMUN!$B$2:$G$1123,4,0)</f>
        <v>0</v>
      </c>
      <c r="J4373">
        <f>VLOOKUP($A4373,CATMUN!$B$2:$G$1123,6,0)</f>
        <v>15</v>
      </c>
      <c r="K4373" s="69">
        <v>700</v>
      </c>
      <c r="L4373" s="69">
        <v>480.82776364446357</v>
      </c>
      <c r="M4373" s="271">
        <v>1</v>
      </c>
      <c r="N4373" s="69">
        <v>20.326874479829083</v>
      </c>
      <c r="Q4373">
        <v>0</v>
      </c>
      <c r="S4373" s="69">
        <v>150</v>
      </c>
      <c r="T4373">
        <v>0</v>
      </c>
      <c r="V4373" s="51">
        <v>5</v>
      </c>
      <c r="W4373" s="51">
        <v>22</v>
      </c>
      <c r="X4373" s="51">
        <v>23</v>
      </c>
    </row>
    <row r="4374" spans="1:24" x14ac:dyDescent="0.2">
      <c r="A4374">
        <v>73686</v>
      </c>
      <c r="B4374" t="s">
        <v>2064</v>
      </c>
      <c r="C4374" t="s">
        <v>2021</v>
      </c>
      <c r="D4374">
        <v>2019</v>
      </c>
      <c r="E4374" t="str">
        <f t="shared" si="68"/>
        <v>736862019</v>
      </c>
      <c r="F4374">
        <v>5710</v>
      </c>
      <c r="G4374" t="str">
        <f>VLOOKUP($A4374,CATMUN!$B$2:$C$1123,2,0)</f>
        <v>Medio</v>
      </c>
      <c r="H4374" t="str">
        <f>VLOOKUP($A4374,CATMUN!$B$2:$D$1123,3,0)</f>
        <v>Municipios rurales</v>
      </c>
      <c r="I4374">
        <f>VLOOKUP($A4374,CATMUN!$B$2:$G$1123,4,0)</f>
        <v>0</v>
      </c>
      <c r="J4374">
        <f>VLOOKUP($A4374,CATMUN!$B$2:$G$1123,6,0)</f>
        <v>15</v>
      </c>
      <c r="K4374" s="69">
        <v>260</v>
      </c>
      <c r="L4374" s="69">
        <v>480.82776364446357</v>
      </c>
      <c r="M4374" s="271">
        <v>3</v>
      </c>
      <c r="N4374" s="69">
        <v>20.326874479829083</v>
      </c>
      <c r="Q4374">
        <v>0</v>
      </c>
      <c r="S4374" s="69">
        <v>150</v>
      </c>
      <c r="T4374">
        <v>0</v>
      </c>
      <c r="V4374" s="51">
        <v>5</v>
      </c>
      <c r="W4374" s="51">
        <v>2</v>
      </c>
      <c r="X4374" s="51">
        <v>23</v>
      </c>
    </row>
    <row r="4375" spans="1:24" x14ac:dyDescent="0.2">
      <c r="A4375">
        <v>73770</v>
      </c>
      <c r="B4375" t="s">
        <v>1487</v>
      </c>
      <c r="C4375" t="s">
        <v>2021</v>
      </c>
      <c r="D4375">
        <v>2019</v>
      </c>
      <c r="E4375" t="str">
        <f t="shared" si="68"/>
        <v>737702019</v>
      </c>
      <c r="F4375">
        <v>3788</v>
      </c>
      <c r="G4375" t="str">
        <f>VLOOKUP($A4375,CATMUN!$B$2:$C$1123,2,0)</f>
        <v>Bajo</v>
      </c>
      <c r="H4375" t="str">
        <f>VLOOKUP($A4375,CATMUN!$B$2:$D$1123,3,0)</f>
        <v>Municipios rurales</v>
      </c>
      <c r="I4375">
        <f>VLOOKUP($A4375,CATMUN!$B$2:$G$1123,4,0)</f>
        <v>0</v>
      </c>
      <c r="J4375">
        <f>VLOOKUP($A4375,CATMUN!$B$2:$G$1123,6,0)</f>
        <v>15</v>
      </c>
      <c r="K4375" s="69">
        <v>360</v>
      </c>
      <c r="L4375" s="69">
        <v>480.82776364446357</v>
      </c>
      <c r="M4375" s="271">
        <v>2.4</v>
      </c>
      <c r="N4375" s="69">
        <v>20.326874479829083</v>
      </c>
      <c r="Q4375">
        <v>0</v>
      </c>
      <c r="S4375" s="69">
        <v>150</v>
      </c>
      <c r="T4375">
        <v>0</v>
      </c>
      <c r="V4375" s="51">
        <v>5</v>
      </c>
      <c r="W4375" s="51">
        <v>0</v>
      </c>
      <c r="X4375" s="51">
        <v>23</v>
      </c>
    </row>
    <row r="4376" spans="1:24" x14ac:dyDescent="0.2">
      <c r="A4376">
        <v>73854</v>
      </c>
      <c r="B4376" t="s">
        <v>2065</v>
      </c>
      <c r="C4376" t="s">
        <v>2021</v>
      </c>
      <c r="D4376">
        <v>2019</v>
      </c>
      <c r="E4376" t="str">
        <f t="shared" si="68"/>
        <v>738542019</v>
      </c>
      <c r="F4376">
        <v>5353</v>
      </c>
      <c r="G4376" t="str">
        <f>VLOOKUP($A4376,CATMUN!$B$2:$C$1123,2,0)</f>
        <v>Medio</v>
      </c>
      <c r="H4376" t="str">
        <f>VLOOKUP($A4376,CATMUN!$B$2:$D$1123,3,0)</f>
        <v>Municipios rurales</v>
      </c>
      <c r="I4376">
        <f>VLOOKUP($A4376,CATMUN!$B$2:$G$1123,4,0)</f>
        <v>0</v>
      </c>
      <c r="J4376">
        <f>VLOOKUP($A4376,CATMUN!$B$2:$G$1123,6,0)</f>
        <v>15</v>
      </c>
      <c r="K4376" s="69">
        <v>128</v>
      </c>
      <c r="L4376" s="69">
        <v>480.82776364446357</v>
      </c>
      <c r="M4376" s="271"/>
      <c r="N4376" s="69">
        <v>20.326874479829083</v>
      </c>
      <c r="Q4376">
        <v>0</v>
      </c>
      <c r="S4376" s="69">
        <v>150</v>
      </c>
      <c r="T4376">
        <v>0</v>
      </c>
      <c r="V4376" s="51">
        <v>5</v>
      </c>
      <c r="W4376" s="51">
        <v>3</v>
      </c>
      <c r="X4376" s="51">
        <v>23</v>
      </c>
    </row>
    <row r="4377" spans="1:24" x14ac:dyDescent="0.2">
      <c r="A4377">
        <v>73870</v>
      </c>
      <c r="B4377" t="s">
        <v>2067</v>
      </c>
      <c r="C4377" t="s">
        <v>2021</v>
      </c>
      <c r="D4377">
        <v>2019</v>
      </c>
      <c r="E4377" t="str">
        <f t="shared" si="68"/>
        <v>738702019</v>
      </c>
      <c r="F4377">
        <v>9216</v>
      </c>
      <c r="G4377" t="str">
        <f>VLOOKUP($A4377,CATMUN!$B$2:$C$1123,2,0)</f>
        <v>Bajo</v>
      </c>
      <c r="H4377" t="str">
        <f>VLOOKUP($A4377,CATMUN!$B$2:$D$1123,3,0)</f>
        <v>Municipios rurales</v>
      </c>
      <c r="I4377">
        <f>VLOOKUP($A4377,CATMUN!$B$2:$G$1123,4,0)</f>
        <v>0</v>
      </c>
      <c r="J4377">
        <f>VLOOKUP($A4377,CATMUN!$B$2:$G$1123,6,0)</f>
        <v>15</v>
      </c>
      <c r="K4377" s="69">
        <v>140</v>
      </c>
      <c r="L4377" s="69">
        <v>480.82776364446357</v>
      </c>
      <c r="M4377" s="271">
        <v>0</v>
      </c>
      <c r="N4377" s="69">
        <v>20.326874479829083</v>
      </c>
      <c r="Q4377">
        <v>0</v>
      </c>
      <c r="S4377" s="69">
        <v>150</v>
      </c>
      <c r="T4377">
        <v>0</v>
      </c>
      <c r="V4377" s="51">
        <v>5</v>
      </c>
      <c r="W4377" s="51">
        <v>2</v>
      </c>
      <c r="X4377" s="51">
        <v>23</v>
      </c>
    </row>
    <row r="4378" spans="1:24" x14ac:dyDescent="0.2">
      <c r="A4378">
        <v>73873</v>
      </c>
      <c r="B4378" t="s">
        <v>2068</v>
      </c>
      <c r="C4378" t="s">
        <v>2021</v>
      </c>
      <c r="D4378">
        <v>2019</v>
      </c>
      <c r="E4378" t="str">
        <f t="shared" si="68"/>
        <v>738732019</v>
      </c>
      <c r="F4378">
        <v>5021</v>
      </c>
      <c r="G4378" t="str">
        <f>VLOOKUP($A4378,CATMUN!$B$2:$C$1123,2,0)</f>
        <v>Bajo</v>
      </c>
      <c r="H4378" t="str">
        <f>VLOOKUP($A4378,CATMUN!$B$2:$D$1123,3,0)</f>
        <v>Municipios rurales</v>
      </c>
      <c r="I4378">
        <f>VLOOKUP($A4378,CATMUN!$B$2:$G$1123,4,0)</f>
        <v>0</v>
      </c>
      <c r="J4378">
        <f>VLOOKUP($A4378,CATMUN!$B$2:$G$1123,6,0)</f>
        <v>15</v>
      </c>
      <c r="K4378" s="69">
        <v>100</v>
      </c>
      <c r="L4378" s="69">
        <v>480.82776364446357</v>
      </c>
      <c r="M4378" s="271">
        <v>3.0009999999999999</v>
      </c>
      <c r="N4378" s="69">
        <v>20.326874479829083</v>
      </c>
      <c r="Q4378">
        <v>0</v>
      </c>
      <c r="S4378" s="69">
        <v>150</v>
      </c>
      <c r="T4378">
        <v>0</v>
      </c>
      <c r="V4378" s="51">
        <v>5</v>
      </c>
      <c r="W4378" s="51">
        <v>4</v>
      </c>
      <c r="X4378" s="51">
        <v>23</v>
      </c>
    </row>
    <row r="4379" spans="1:24" x14ac:dyDescent="0.2">
      <c r="A4379">
        <v>76100</v>
      </c>
      <c r="B4379" t="s">
        <v>1242</v>
      </c>
      <c r="C4379" t="s">
        <v>2069</v>
      </c>
      <c r="D4379">
        <v>2019</v>
      </c>
      <c r="E4379" t="str">
        <f t="shared" si="68"/>
        <v>761002019</v>
      </c>
      <c r="F4379">
        <v>15828</v>
      </c>
      <c r="G4379" t="str">
        <f>VLOOKUP($A4379,CATMUN!$B$2:$C$1123,2,0)</f>
        <v>Medio</v>
      </c>
      <c r="H4379" t="str">
        <f>VLOOKUP($A4379,CATMUN!$B$2:$D$1123,3,0)</f>
        <v>Municipios rurales</v>
      </c>
      <c r="I4379">
        <f>VLOOKUP($A4379,CATMUN!$B$2:$G$1123,4,0)</f>
        <v>0</v>
      </c>
      <c r="J4379">
        <f>VLOOKUP($A4379,CATMUN!$B$2:$G$1123,6,0)</f>
        <v>15</v>
      </c>
      <c r="K4379" s="69">
        <v>619.98690599999998</v>
      </c>
      <c r="L4379" s="69">
        <v>480.82776364446357</v>
      </c>
      <c r="M4379" s="271">
        <v>10.133130999999999</v>
      </c>
      <c r="N4379" s="69">
        <v>20.326874479829083</v>
      </c>
      <c r="Q4379">
        <v>0</v>
      </c>
      <c r="S4379" s="69">
        <v>150</v>
      </c>
      <c r="T4379">
        <v>0</v>
      </c>
      <c r="V4379" s="51">
        <v>5</v>
      </c>
      <c r="W4379" s="51">
        <v>11</v>
      </c>
      <c r="X4379" s="51">
        <v>23</v>
      </c>
    </row>
    <row r="4380" spans="1:24" x14ac:dyDescent="0.2">
      <c r="A4380">
        <v>76113</v>
      </c>
      <c r="B4380" t="s">
        <v>2075</v>
      </c>
      <c r="C4380" t="s">
        <v>2069</v>
      </c>
      <c r="D4380">
        <v>2019</v>
      </c>
      <c r="E4380" t="str">
        <f t="shared" si="68"/>
        <v>761132019</v>
      </c>
      <c r="F4380">
        <v>24400</v>
      </c>
      <c r="G4380" t="str">
        <f>VLOOKUP($A4380,CATMUN!$B$2:$C$1123,2,0)</f>
        <v>Alto</v>
      </c>
      <c r="H4380" t="str">
        <f>VLOOKUP($A4380,CATMUN!$B$2:$D$1123,3,0)</f>
        <v>Municipios rurales</v>
      </c>
      <c r="I4380">
        <f>VLOOKUP($A4380,CATMUN!$B$2:$G$1123,4,0)</f>
        <v>0</v>
      </c>
      <c r="J4380">
        <f>VLOOKUP($A4380,CATMUN!$B$2:$G$1123,6,0)</f>
        <v>15</v>
      </c>
      <c r="K4380" s="69">
        <v>4353.6778420000001</v>
      </c>
      <c r="L4380" s="69">
        <v>480.82776364446357</v>
      </c>
      <c r="M4380" s="271">
        <v>19</v>
      </c>
      <c r="N4380" s="69">
        <v>20.326874479829083</v>
      </c>
      <c r="Q4380">
        <v>0</v>
      </c>
      <c r="S4380" s="69">
        <v>150</v>
      </c>
      <c r="T4380">
        <v>0</v>
      </c>
      <c r="V4380" s="51">
        <v>0</v>
      </c>
      <c r="W4380" s="51">
        <v>566</v>
      </c>
      <c r="X4380" s="51">
        <v>100</v>
      </c>
    </row>
    <row r="4381" spans="1:24" x14ac:dyDescent="0.2">
      <c r="A4381">
        <v>76126</v>
      </c>
      <c r="B4381" t="s">
        <v>2077</v>
      </c>
      <c r="C4381" t="s">
        <v>2069</v>
      </c>
      <c r="D4381">
        <v>2019</v>
      </c>
      <c r="E4381" t="str">
        <f t="shared" si="68"/>
        <v>761262019</v>
      </c>
      <c r="F4381">
        <v>18171</v>
      </c>
      <c r="G4381" t="str">
        <f>VLOOKUP($A4381,CATMUN!$B$2:$C$1123,2,0)</f>
        <v>Alto</v>
      </c>
      <c r="H4381" t="str">
        <f>VLOOKUP($A4381,CATMUN!$B$2:$D$1123,3,0)</f>
        <v>Municipios rurales</v>
      </c>
      <c r="I4381">
        <f>VLOOKUP($A4381,CATMUN!$B$2:$G$1123,4,0)</f>
        <v>0</v>
      </c>
      <c r="J4381">
        <f>VLOOKUP($A4381,CATMUN!$B$2:$G$1123,6,0)</f>
        <v>15</v>
      </c>
      <c r="K4381" s="69">
        <v>2349.2800000000002</v>
      </c>
      <c r="L4381" s="69">
        <v>480.82776364446357</v>
      </c>
      <c r="M4381" s="271">
        <v>106</v>
      </c>
      <c r="N4381" s="69">
        <v>20.326874479829083</v>
      </c>
      <c r="O4381" s="69">
        <v>1E-3</v>
      </c>
      <c r="Q4381">
        <v>0</v>
      </c>
      <c r="S4381" s="69">
        <v>150</v>
      </c>
      <c r="T4381">
        <v>0</v>
      </c>
      <c r="V4381" s="51">
        <v>5</v>
      </c>
      <c r="W4381" s="51">
        <v>25</v>
      </c>
      <c r="X4381" s="51">
        <v>23</v>
      </c>
    </row>
    <row r="4382" spans="1:24" x14ac:dyDescent="0.2">
      <c r="A4382">
        <v>76233</v>
      </c>
      <c r="B4382" t="s">
        <v>2079</v>
      </c>
      <c r="C4382" t="s">
        <v>2069</v>
      </c>
      <c r="D4382">
        <v>2019</v>
      </c>
      <c r="E4382" t="str">
        <f t="shared" si="68"/>
        <v>762332019</v>
      </c>
      <c r="F4382">
        <v>48758</v>
      </c>
      <c r="G4382" t="str">
        <f>VLOOKUP($A4382,CATMUN!$B$2:$C$1123,2,0)</f>
        <v>Alto</v>
      </c>
      <c r="H4382" t="str">
        <f>VLOOKUP($A4382,CATMUN!$B$2:$D$1123,3,0)</f>
        <v>Municipios rurales</v>
      </c>
      <c r="I4382">
        <f>VLOOKUP($A4382,CATMUN!$B$2:$G$1123,4,0)</f>
        <v>0</v>
      </c>
      <c r="J4382">
        <f>VLOOKUP($A4382,CATMUN!$B$2:$G$1123,6,0)</f>
        <v>15</v>
      </c>
      <c r="K4382" s="69">
        <v>1831.5714439999999</v>
      </c>
      <c r="L4382" s="69">
        <v>480.82776364446357</v>
      </c>
      <c r="M4382" s="271">
        <v>131.57556599999998</v>
      </c>
      <c r="N4382" s="69">
        <v>20.326874479829083</v>
      </c>
      <c r="Q4382">
        <v>0</v>
      </c>
      <c r="S4382" s="69">
        <v>150</v>
      </c>
      <c r="T4382">
        <v>0</v>
      </c>
      <c r="V4382" s="51">
        <v>5</v>
      </c>
      <c r="W4382" s="51">
        <v>71</v>
      </c>
      <c r="X4382" s="51">
        <v>23</v>
      </c>
    </row>
    <row r="4383" spans="1:24" x14ac:dyDescent="0.2">
      <c r="A4383">
        <v>76243</v>
      </c>
      <c r="B4383" t="s">
        <v>2080</v>
      </c>
      <c r="C4383" t="s">
        <v>2069</v>
      </c>
      <c r="D4383">
        <v>2019</v>
      </c>
      <c r="E4383" t="str">
        <f t="shared" si="68"/>
        <v>762432019</v>
      </c>
      <c r="F4383">
        <v>8696</v>
      </c>
      <c r="G4383" t="str">
        <f>VLOOKUP($A4383,CATMUN!$B$2:$C$1123,2,0)</f>
        <v>Medio</v>
      </c>
      <c r="H4383" t="str">
        <f>VLOOKUP($A4383,CATMUN!$B$2:$D$1123,3,0)</f>
        <v>Municipios rurales</v>
      </c>
      <c r="I4383">
        <f>VLOOKUP($A4383,CATMUN!$B$2:$G$1123,4,0)</f>
        <v>0</v>
      </c>
      <c r="J4383">
        <f>VLOOKUP($A4383,CATMUN!$B$2:$G$1123,6,0)</f>
        <v>15</v>
      </c>
      <c r="K4383" s="69">
        <v>354.37936400000001</v>
      </c>
      <c r="L4383" s="69">
        <v>480.82776364446357</v>
      </c>
      <c r="M4383" s="271"/>
      <c r="N4383" s="69">
        <v>20.326874479829083</v>
      </c>
      <c r="Q4383">
        <v>0</v>
      </c>
      <c r="S4383" s="69">
        <v>150</v>
      </c>
      <c r="T4383">
        <v>0</v>
      </c>
      <c r="V4383" s="51">
        <v>5</v>
      </c>
      <c r="W4383" s="51">
        <v>7</v>
      </c>
      <c r="X4383" s="51">
        <v>23</v>
      </c>
    </row>
    <row r="4384" spans="1:24" x14ac:dyDescent="0.2">
      <c r="A4384">
        <v>76246</v>
      </c>
      <c r="B4384" t="s">
        <v>2081</v>
      </c>
      <c r="C4384" t="s">
        <v>2069</v>
      </c>
      <c r="D4384">
        <v>2019</v>
      </c>
      <c r="E4384" t="str">
        <f t="shared" si="68"/>
        <v>762462019</v>
      </c>
      <c r="F4384">
        <v>6637</v>
      </c>
      <c r="G4384" t="str">
        <f>VLOOKUP($A4384,CATMUN!$B$2:$C$1123,2,0)</f>
        <v>Medio</v>
      </c>
      <c r="H4384" t="str">
        <f>VLOOKUP($A4384,CATMUN!$B$2:$D$1123,3,0)</f>
        <v>Municipios rurales</v>
      </c>
      <c r="I4384">
        <f>VLOOKUP($A4384,CATMUN!$B$2:$G$1123,4,0)</f>
        <v>0</v>
      </c>
      <c r="J4384">
        <f>VLOOKUP($A4384,CATMUN!$B$2:$G$1123,6,0)</f>
        <v>15</v>
      </c>
      <c r="K4384" s="69">
        <v>162.93430781000001</v>
      </c>
      <c r="L4384" s="69">
        <v>480.82776364446357</v>
      </c>
      <c r="M4384" s="271">
        <v>1.99380533</v>
      </c>
      <c r="N4384" s="69">
        <v>20.326874479829083</v>
      </c>
      <c r="Q4384">
        <v>0</v>
      </c>
      <c r="S4384" s="69">
        <v>150</v>
      </c>
      <c r="T4384">
        <v>0</v>
      </c>
      <c r="V4384" s="51">
        <v>5</v>
      </c>
      <c r="W4384" s="51">
        <v>6</v>
      </c>
      <c r="X4384" s="51">
        <v>23</v>
      </c>
    </row>
    <row r="4385" spans="1:24" x14ac:dyDescent="0.2">
      <c r="A4385">
        <v>76250</v>
      </c>
      <c r="B4385" t="s">
        <v>2083</v>
      </c>
      <c r="C4385" t="s">
        <v>2069</v>
      </c>
      <c r="D4385">
        <v>2019</v>
      </c>
      <c r="E4385" t="str">
        <f t="shared" si="68"/>
        <v>762502019</v>
      </c>
      <c r="F4385">
        <v>8711</v>
      </c>
      <c r="G4385" t="str">
        <f>VLOOKUP($A4385,CATMUN!$B$2:$C$1123,2,0)</f>
        <v>Bajo</v>
      </c>
      <c r="H4385" t="str">
        <f>VLOOKUP($A4385,CATMUN!$B$2:$D$1123,3,0)</f>
        <v>Municipios rurales</v>
      </c>
      <c r="I4385">
        <f>VLOOKUP($A4385,CATMUN!$B$2:$G$1123,4,0)</f>
        <v>0</v>
      </c>
      <c r="J4385">
        <f>VLOOKUP($A4385,CATMUN!$B$2:$G$1123,6,0)</f>
        <v>15</v>
      </c>
      <c r="K4385" s="69">
        <v>700</v>
      </c>
      <c r="L4385" s="69">
        <v>480.82776364446357</v>
      </c>
      <c r="M4385" s="271">
        <v>10</v>
      </c>
      <c r="N4385" s="69">
        <v>20.326874479829083</v>
      </c>
      <c r="Q4385">
        <v>0</v>
      </c>
      <c r="S4385" s="69">
        <v>150</v>
      </c>
      <c r="T4385">
        <v>0</v>
      </c>
      <c r="U4385">
        <v>0.621</v>
      </c>
      <c r="V4385" s="51">
        <v>5</v>
      </c>
      <c r="W4385" s="51">
        <v>9</v>
      </c>
      <c r="X4385" s="51">
        <v>23</v>
      </c>
    </row>
    <row r="4386" spans="1:24" x14ac:dyDescent="0.2">
      <c r="A4386">
        <v>76377</v>
      </c>
      <c r="B4386" t="s">
        <v>2088</v>
      </c>
      <c r="C4386" t="s">
        <v>2069</v>
      </c>
      <c r="D4386">
        <v>2019</v>
      </c>
      <c r="E4386" t="str">
        <f t="shared" si="68"/>
        <v>763772019</v>
      </c>
      <c r="F4386">
        <v>16422</v>
      </c>
      <c r="G4386" t="str">
        <f>VLOOKUP($A4386,CATMUN!$B$2:$C$1123,2,0)</f>
        <v>Alto</v>
      </c>
      <c r="H4386" t="str">
        <f>VLOOKUP($A4386,CATMUN!$B$2:$D$1123,3,0)</f>
        <v>Municipios rurales</v>
      </c>
      <c r="I4386">
        <f>VLOOKUP($A4386,CATMUN!$B$2:$G$1123,4,0)</f>
        <v>0</v>
      </c>
      <c r="J4386">
        <f>VLOOKUP($A4386,CATMUN!$B$2:$G$1123,6,0)</f>
        <v>15</v>
      </c>
      <c r="K4386" s="69"/>
      <c r="L4386" s="69">
        <v>480.82776364446357</v>
      </c>
      <c r="M4386" s="271"/>
      <c r="N4386" s="69">
        <v>20.326874479829083</v>
      </c>
      <c r="Q4386">
        <v>0</v>
      </c>
      <c r="S4386" s="69">
        <v>150</v>
      </c>
      <c r="T4386">
        <v>0</v>
      </c>
      <c r="V4386" s="51">
        <v>5</v>
      </c>
      <c r="W4386" s="51">
        <v>16</v>
      </c>
      <c r="X4386" s="51">
        <v>23</v>
      </c>
    </row>
    <row r="4387" spans="1:24" x14ac:dyDescent="0.2">
      <c r="A4387">
        <v>76403</v>
      </c>
      <c r="B4387" t="s">
        <v>1337</v>
      </c>
      <c r="C4387" t="s">
        <v>2069</v>
      </c>
      <c r="D4387">
        <v>2019</v>
      </c>
      <c r="E4387" t="str">
        <f t="shared" si="68"/>
        <v>764032019</v>
      </c>
      <c r="F4387">
        <v>11981</v>
      </c>
      <c r="G4387" t="str">
        <f>VLOOKUP($A4387,CATMUN!$B$2:$C$1123,2,0)</f>
        <v>Alto</v>
      </c>
      <c r="H4387" t="str">
        <f>VLOOKUP($A4387,CATMUN!$B$2:$D$1123,3,0)</f>
        <v>Municipios rurales</v>
      </c>
      <c r="I4387">
        <f>VLOOKUP($A4387,CATMUN!$B$2:$G$1123,4,0)</f>
        <v>0</v>
      </c>
      <c r="J4387">
        <f>VLOOKUP($A4387,CATMUN!$B$2:$G$1123,6,0)</f>
        <v>15</v>
      </c>
      <c r="K4387" s="69">
        <v>1040</v>
      </c>
      <c r="L4387" s="69">
        <v>480.82776364446357</v>
      </c>
      <c r="M4387" s="271">
        <v>15</v>
      </c>
      <c r="N4387" s="69">
        <v>20.326874479829083</v>
      </c>
      <c r="Q4387">
        <v>0</v>
      </c>
      <c r="S4387" s="69">
        <v>150</v>
      </c>
      <c r="T4387">
        <v>0</v>
      </c>
      <c r="V4387" s="51">
        <v>5</v>
      </c>
      <c r="W4387" s="51">
        <v>34</v>
      </c>
      <c r="X4387" s="51">
        <v>23</v>
      </c>
    </row>
    <row r="4388" spans="1:24" x14ac:dyDescent="0.2">
      <c r="A4388">
        <v>76616</v>
      </c>
      <c r="B4388" t="s">
        <v>2092</v>
      </c>
      <c r="C4388" t="s">
        <v>2069</v>
      </c>
      <c r="D4388">
        <v>2019</v>
      </c>
      <c r="E4388" t="str">
        <f t="shared" si="68"/>
        <v>766162019</v>
      </c>
      <c r="F4388">
        <v>15483</v>
      </c>
      <c r="G4388" t="str">
        <f>VLOOKUP($A4388,CATMUN!$B$2:$C$1123,2,0)</f>
        <v>Alto</v>
      </c>
      <c r="H4388" t="str">
        <f>VLOOKUP($A4388,CATMUN!$B$2:$D$1123,3,0)</f>
        <v>Municipios rurales</v>
      </c>
      <c r="I4388">
        <f>VLOOKUP($A4388,CATMUN!$B$2:$G$1123,4,0)</f>
        <v>0</v>
      </c>
      <c r="J4388">
        <f>VLOOKUP($A4388,CATMUN!$B$2:$G$1123,6,0)</f>
        <v>15</v>
      </c>
      <c r="K4388" s="69">
        <v>1347.9962840000001</v>
      </c>
      <c r="L4388" s="69">
        <v>480.82776364446357</v>
      </c>
      <c r="M4388" s="271">
        <v>13.383392000000001</v>
      </c>
      <c r="N4388" s="69">
        <v>20.326874479829083</v>
      </c>
      <c r="Q4388">
        <v>0</v>
      </c>
      <c r="S4388" s="69">
        <v>150</v>
      </c>
      <c r="T4388">
        <v>0</v>
      </c>
      <c r="V4388" s="51">
        <v>5</v>
      </c>
      <c r="W4388" s="51">
        <v>107</v>
      </c>
      <c r="X4388" s="51">
        <v>23</v>
      </c>
    </row>
    <row r="4389" spans="1:24" x14ac:dyDescent="0.2">
      <c r="A4389">
        <v>76863</v>
      </c>
      <c r="B4389" t="s">
        <v>2099</v>
      </c>
      <c r="C4389" t="s">
        <v>2069</v>
      </c>
      <c r="D4389">
        <v>2019</v>
      </c>
      <c r="E4389" t="str">
        <f t="shared" si="68"/>
        <v>768632019</v>
      </c>
      <c r="F4389">
        <v>7070</v>
      </c>
      <c r="G4389" t="str">
        <f>VLOOKUP($A4389,CATMUN!$B$2:$C$1123,2,0)</f>
        <v>Medio</v>
      </c>
      <c r="H4389" t="str">
        <f>VLOOKUP($A4389,CATMUN!$B$2:$D$1123,3,0)</f>
        <v>Municipios rurales</v>
      </c>
      <c r="I4389">
        <f>VLOOKUP($A4389,CATMUN!$B$2:$G$1123,4,0)</f>
        <v>0</v>
      </c>
      <c r="J4389">
        <f>VLOOKUP($A4389,CATMUN!$B$2:$G$1123,6,0)</f>
        <v>15</v>
      </c>
      <c r="K4389" s="69">
        <v>365.48265900000001</v>
      </c>
      <c r="L4389" s="69">
        <v>480.82776364446357</v>
      </c>
      <c r="M4389" s="271">
        <v>2.798762</v>
      </c>
      <c r="N4389" s="69">
        <v>20.326874479829083</v>
      </c>
      <c r="Q4389">
        <v>0</v>
      </c>
      <c r="S4389" s="69">
        <v>150</v>
      </c>
      <c r="T4389">
        <v>0</v>
      </c>
      <c r="V4389" s="51">
        <v>5</v>
      </c>
      <c r="W4389" s="51">
        <v>13</v>
      </c>
      <c r="X4389" s="51">
        <v>23</v>
      </c>
    </row>
    <row r="4390" spans="1:24" x14ac:dyDescent="0.2">
      <c r="A4390">
        <v>76890</v>
      </c>
      <c r="B4390" t="s">
        <v>2101</v>
      </c>
      <c r="C4390" t="s">
        <v>2069</v>
      </c>
      <c r="D4390">
        <v>2019</v>
      </c>
      <c r="E4390" t="str">
        <f t="shared" si="68"/>
        <v>768902019</v>
      </c>
      <c r="F4390">
        <v>16117</v>
      </c>
      <c r="G4390" t="str">
        <f>VLOOKUP($A4390,CATMUN!$B$2:$C$1123,2,0)</f>
        <v>Alto</v>
      </c>
      <c r="H4390" t="str">
        <f>VLOOKUP($A4390,CATMUN!$B$2:$D$1123,3,0)</f>
        <v>Municipios rurales</v>
      </c>
      <c r="I4390">
        <f>VLOOKUP($A4390,CATMUN!$B$2:$G$1123,4,0)</f>
        <v>0</v>
      </c>
      <c r="J4390">
        <f>VLOOKUP($A4390,CATMUN!$B$2:$G$1123,6,0)</f>
        <v>15</v>
      </c>
      <c r="K4390" s="69">
        <v>1600</v>
      </c>
      <c r="L4390" s="69">
        <v>480.82776364446357</v>
      </c>
      <c r="M4390" s="271">
        <v>315.7</v>
      </c>
      <c r="N4390" s="69">
        <v>20.326874479829083</v>
      </c>
      <c r="Q4390">
        <v>0</v>
      </c>
      <c r="S4390" s="69">
        <v>150</v>
      </c>
      <c r="T4390">
        <v>0</v>
      </c>
      <c r="V4390" s="51">
        <v>5</v>
      </c>
      <c r="W4390" s="51">
        <v>55</v>
      </c>
      <c r="X4390" s="51">
        <v>23</v>
      </c>
    </row>
    <row r="4391" spans="1:24" x14ac:dyDescent="0.2">
      <c r="A4391">
        <v>81065</v>
      </c>
      <c r="B4391" t="s">
        <v>2105</v>
      </c>
      <c r="C4391" t="s">
        <v>2104</v>
      </c>
      <c r="D4391">
        <v>2019</v>
      </c>
      <c r="E4391" t="str">
        <f t="shared" si="68"/>
        <v>810652019</v>
      </c>
      <c r="F4391">
        <v>53407</v>
      </c>
      <c r="G4391" t="str">
        <f>VLOOKUP($A4391,CATMUN!$B$2:$C$1123,2,0)</f>
        <v>Alto</v>
      </c>
      <c r="H4391" t="str">
        <f>VLOOKUP($A4391,CATMUN!$B$2:$D$1123,3,0)</f>
        <v>Municipios rurales</v>
      </c>
      <c r="I4391">
        <f>VLOOKUP($A4391,CATMUN!$B$2:$G$1123,4,0)</f>
        <v>0</v>
      </c>
      <c r="J4391">
        <f>VLOOKUP($A4391,CATMUN!$B$2:$G$1123,6,0)</f>
        <v>15</v>
      </c>
      <c r="K4391" s="69">
        <v>460</v>
      </c>
      <c r="L4391" s="69">
        <v>480.82776364446357</v>
      </c>
      <c r="M4391" s="271">
        <v>950</v>
      </c>
      <c r="N4391" s="69">
        <v>20.326874479829083</v>
      </c>
      <c r="Q4391">
        <v>0</v>
      </c>
      <c r="S4391" s="69">
        <v>150</v>
      </c>
      <c r="T4391">
        <v>0</v>
      </c>
      <c r="V4391" s="51">
        <v>5</v>
      </c>
      <c r="W4391" s="51">
        <v>115</v>
      </c>
      <c r="X4391" s="51">
        <v>23</v>
      </c>
    </row>
    <row r="4392" spans="1:24" x14ac:dyDescent="0.2">
      <c r="A4392">
        <v>81220</v>
      </c>
      <c r="B4392" t="s">
        <v>2106</v>
      </c>
      <c r="C4392" t="s">
        <v>2104</v>
      </c>
      <c r="D4392">
        <v>2019</v>
      </c>
      <c r="E4392" t="str">
        <f t="shared" si="68"/>
        <v>812202019</v>
      </c>
      <c r="F4392">
        <v>4042</v>
      </c>
      <c r="G4392" t="str">
        <f>VLOOKUP($A4392,CATMUN!$B$2:$C$1123,2,0)</f>
        <v>Medio</v>
      </c>
      <c r="H4392" t="str">
        <f>VLOOKUP($A4392,CATMUN!$B$2:$D$1123,3,0)</f>
        <v>Municipios rurales</v>
      </c>
      <c r="I4392">
        <f>VLOOKUP($A4392,CATMUN!$B$2:$G$1123,4,0)</f>
        <v>0</v>
      </c>
      <c r="J4392">
        <f>VLOOKUP($A4392,CATMUN!$B$2:$G$1123,6,0)</f>
        <v>15</v>
      </c>
      <c r="K4392" s="69">
        <v>46</v>
      </c>
      <c r="L4392" s="69">
        <v>480.82776364446357</v>
      </c>
      <c r="M4392" s="271">
        <v>0.05</v>
      </c>
      <c r="N4392" s="69">
        <v>20.326874479829083</v>
      </c>
      <c r="O4392" s="69">
        <v>1E-3</v>
      </c>
      <c r="Q4392">
        <v>0</v>
      </c>
      <c r="S4392" s="69">
        <v>150</v>
      </c>
      <c r="T4392">
        <v>0</v>
      </c>
      <c r="V4392" s="51">
        <v>5</v>
      </c>
      <c r="W4392" s="51">
        <v>2</v>
      </c>
      <c r="X4392" s="51">
        <v>23</v>
      </c>
    </row>
    <row r="4393" spans="1:24" x14ac:dyDescent="0.2">
      <c r="A4393">
        <v>81300</v>
      </c>
      <c r="B4393" t="s">
        <v>2107</v>
      </c>
      <c r="C4393" t="s">
        <v>2104</v>
      </c>
      <c r="D4393">
        <v>2019</v>
      </c>
      <c r="E4393" t="str">
        <f t="shared" si="68"/>
        <v>813002019</v>
      </c>
      <c r="F4393">
        <v>19659</v>
      </c>
      <c r="G4393" t="str">
        <f>VLOOKUP($A4393,CATMUN!$B$2:$C$1123,2,0)</f>
        <v>Medio</v>
      </c>
      <c r="H4393" t="str">
        <f>VLOOKUP($A4393,CATMUN!$B$2:$D$1123,3,0)</f>
        <v>Municipios rurales</v>
      </c>
      <c r="I4393">
        <f>VLOOKUP($A4393,CATMUN!$B$2:$G$1123,4,0)</f>
        <v>0</v>
      </c>
      <c r="J4393">
        <f>VLOOKUP($A4393,CATMUN!$B$2:$G$1123,6,0)</f>
        <v>15</v>
      </c>
      <c r="K4393" s="69">
        <v>140</v>
      </c>
      <c r="L4393" s="69">
        <v>480.82776364446357</v>
      </c>
      <c r="M4393" s="271">
        <v>60</v>
      </c>
      <c r="N4393" s="69">
        <v>20.326874479829083</v>
      </c>
      <c r="Q4393">
        <v>0</v>
      </c>
      <c r="S4393" s="69">
        <v>150</v>
      </c>
      <c r="T4393">
        <v>0</v>
      </c>
      <c r="V4393" s="51">
        <v>5</v>
      </c>
      <c r="W4393" s="51">
        <v>13</v>
      </c>
      <c r="X4393" s="51">
        <v>23</v>
      </c>
    </row>
    <row r="4394" spans="1:24" x14ac:dyDescent="0.2">
      <c r="A4394">
        <v>81591</v>
      </c>
      <c r="B4394" t="s">
        <v>2108</v>
      </c>
      <c r="C4394" t="s">
        <v>2104</v>
      </c>
      <c r="D4394">
        <v>2019</v>
      </c>
      <c r="E4394" t="str">
        <f t="shared" si="68"/>
        <v>815912019</v>
      </c>
      <c r="F4394">
        <v>4688</v>
      </c>
      <c r="G4394" t="str">
        <f>VLOOKUP($A4394,CATMUN!$B$2:$C$1123,2,0)</f>
        <v>Medio</v>
      </c>
      <c r="H4394" t="str">
        <f>VLOOKUP($A4394,CATMUN!$B$2:$D$1123,3,0)</f>
        <v>Municipios rurales</v>
      </c>
      <c r="I4394">
        <f>VLOOKUP($A4394,CATMUN!$B$2:$G$1123,4,0)</f>
        <v>0</v>
      </c>
      <c r="J4394">
        <f>VLOOKUP($A4394,CATMUN!$B$2:$G$1123,6,0)</f>
        <v>15</v>
      </c>
      <c r="K4394" s="69">
        <v>39</v>
      </c>
      <c r="L4394" s="69">
        <v>480.82776364446357</v>
      </c>
      <c r="M4394" s="271">
        <v>0.21631999999999998</v>
      </c>
      <c r="N4394" s="69">
        <v>20.326874479829083</v>
      </c>
      <c r="Q4394">
        <v>0</v>
      </c>
      <c r="S4394" s="69">
        <v>150</v>
      </c>
      <c r="T4394">
        <v>0</v>
      </c>
      <c r="U4394">
        <v>0.18</v>
      </c>
      <c r="V4394" s="51">
        <v>5</v>
      </c>
      <c r="W4394" s="51">
        <v>4</v>
      </c>
      <c r="X4394" s="51">
        <v>23</v>
      </c>
    </row>
    <row r="4395" spans="1:24" x14ac:dyDescent="0.2">
      <c r="A4395">
        <v>81794</v>
      </c>
      <c r="B4395" t="s">
        <v>2110</v>
      </c>
      <c r="C4395" t="s">
        <v>2104</v>
      </c>
      <c r="D4395">
        <v>2019</v>
      </c>
      <c r="E4395" t="str">
        <f t="shared" si="68"/>
        <v>817942019</v>
      </c>
      <c r="F4395">
        <v>46741</v>
      </c>
      <c r="G4395" t="str">
        <f>VLOOKUP($A4395,CATMUN!$B$2:$C$1123,2,0)</f>
        <v>Medio</v>
      </c>
      <c r="H4395" t="str">
        <f>VLOOKUP($A4395,CATMUN!$B$2:$D$1123,3,0)</f>
        <v>Municipios rurales</v>
      </c>
      <c r="I4395">
        <f>VLOOKUP($A4395,CATMUN!$B$2:$G$1123,4,0)</f>
        <v>0</v>
      </c>
      <c r="J4395">
        <f>VLOOKUP($A4395,CATMUN!$B$2:$G$1123,6,0)</f>
        <v>15</v>
      </c>
      <c r="K4395" s="69">
        <v>1412.43</v>
      </c>
      <c r="L4395" s="69">
        <v>480.82776364446357</v>
      </c>
      <c r="M4395" s="271">
        <v>40</v>
      </c>
      <c r="N4395" s="69">
        <v>20.326874479829083</v>
      </c>
      <c r="Q4395">
        <v>0</v>
      </c>
      <c r="S4395" s="69">
        <v>150</v>
      </c>
      <c r="T4395">
        <v>0</v>
      </c>
      <c r="V4395" s="51">
        <v>5</v>
      </c>
      <c r="W4395" s="51">
        <v>93</v>
      </c>
      <c r="X4395" s="51">
        <v>23</v>
      </c>
    </row>
    <row r="4396" spans="1:24" x14ac:dyDescent="0.2">
      <c r="A4396">
        <v>85015</v>
      </c>
      <c r="B4396" t="s">
        <v>2114</v>
      </c>
      <c r="C4396" t="s">
        <v>2111</v>
      </c>
      <c r="D4396">
        <v>2019</v>
      </c>
      <c r="E4396" t="str">
        <f t="shared" si="68"/>
        <v>850152019</v>
      </c>
      <c r="F4396">
        <v>2571</v>
      </c>
      <c r="G4396" t="str">
        <f>VLOOKUP($A4396,CATMUN!$B$2:$C$1123,2,0)</f>
        <v>Medio</v>
      </c>
      <c r="H4396" t="str">
        <f>VLOOKUP($A4396,CATMUN!$B$2:$D$1123,3,0)</f>
        <v>Municipios rurales</v>
      </c>
      <c r="I4396">
        <f>VLOOKUP($A4396,CATMUN!$B$2:$G$1123,4,0)</f>
        <v>0</v>
      </c>
      <c r="J4396">
        <f>VLOOKUP($A4396,CATMUN!$B$2:$G$1123,6,0)</f>
        <v>15</v>
      </c>
      <c r="K4396" s="69">
        <v>46</v>
      </c>
      <c r="L4396" s="69">
        <v>480.82776364446357</v>
      </c>
      <c r="M4396" s="271"/>
      <c r="N4396" s="69">
        <v>20.326874479829083</v>
      </c>
      <c r="Q4396">
        <v>0</v>
      </c>
      <c r="S4396" s="69">
        <v>150</v>
      </c>
      <c r="T4396">
        <v>0</v>
      </c>
      <c r="V4396" s="51">
        <v>5</v>
      </c>
      <c r="W4396" s="51">
        <v>0</v>
      </c>
      <c r="X4396" s="51">
        <v>23</v>
      </c>
    </row>
    <row r="4397" spans="1:24" x14ac:dyDescent="0.2">
      <c r="A4397">
        <v>85125</v>
      </c>
      <c r="B4397" t="s">
        <v>2115</v>
      </c>
      <c r="C4397" t="s">
        <v>2111</v>
      </c>
      <c r="D4397">
        <v>2019</v>
      </c>
      <c r="E4397" t="str">
        <f t="shared" si="68"/>
        <v>851252019</v>
      </c>
      <c r="F4397">
        <v>12203</v>
      </c>
      <c r="G4397" t="str">
        <f>VLOOKUP($A4397,CATMUN!$B$2:$C$1123,2,0)</f>
        <v>Bajo</v>
      </c>
      <c r="H4397" t="str">
        <f>VLOOKUP($A4397,CATMUN!$B$2:$D$1123,3,0)</f>
        <v>Municipios rurales</v>
      </c>
      <c r="I4397">
        <f>VLOOKUP($A4397,CATMUN!$B$2:$G$1123,4,0)</f>
        <v>0</v>
      </c>
      <c r="J4397">
        <f>VLOOKUP($A4397,CATMUN!$B$2:$G$1123,6,0)</f>
        <v>15</v>
      </c>
      <c r="K4397" s="69">
        <v>446.76062400000001</v>
      </c>
      <c r="L4397" s="69">
        <v>480.82776364446357</v>
      </c>
      <c r="M4397" s="271">
        <v>0.10358400000000001</v>
      </c>
      <c r="N4397" s="69">
        <v>20.326874479829083</v>
      </c>
      <c r="Q4397">
        <v>0</v>
      </c>
      <c r="S4397" s="69">
        <v>150</v>
      </c>
      <c r="T4397">
        <v>0</v>
      </c>
      <c r="V4397" s="51">
        <v>5</v>
      </c>
      <c r="W4397" s="51">
        <v>6</v>
      </c>
      <c r="X4397" s="51">
        <v>23</v>
      </c>
    </row>
    <row r="4398" spans="1:24" x14ac:dyDescent="0.2">
      <c r="A4398">
        <v>85136</v>
      </c>
      <c r="B4398" t="s">
        <v>2116</v>
      </c>
      <c r="C4398" t="s">
        <v>2111</v>
      </c>
      <c r="D4398">
        <v>2019</v>
      </c>
      <c r="E4398" t="str">
        <f t="shared" si="68"/>
        <v>851362019</v>
      </c>
      <c r="F4398">
        <v>1385</v>
      </c>
      <c r="G4398" t="str">
        <f>VLOOKUP($A4398,CATMUN!$B$2:$C$1123,2,0)</f>
        <v>Medio</v>
      </c>
      <c r="H4398" t="str">
        <f>VLOOKUP($A4398,CATMUN!$B$2:$D$1123,3,0)</f>
        <v>Municipios rurales</v>
      </c>
      <c r="I4398">
        <f>VLOOKUP($A4398,CATMUN!$B$2:$G$1123,4,0)</f>
        <v>0</v>
      </c>
      <c r="J4398">
        <f>VLOOKUP($A4398,CATMUN!$B$2:$G$1123,6,0)</f>
        <v>15</v>
      </c>
      <c r="K4398" s="69">
        <v>5</v>
      </c>
      <c r="L4398" s="69">
        <v>480.82776364446357</v>
      </c>
      <c r="M4398" s="271"/>
      <c r="N4398" s="69">
        <v>20.326874479829083</v>
      </c>
      <c r="Q4398">
        <v>0</v>
      </c>
      <c r="S4398" s="69">
        <v>150</v>
      </c>
      <c r="T4398">
        <v>0</v>
      </c>
      <c r="V4398" s="51">
        <v>5</v>
      </c>
      <c r="W4398" s="51">
        <v>1</v>
      </c>
      <c r="X4398" s="51">
        <v>23</v>
      </c>
    </row>
    <row r="4399" spans="1:24" x14ac:dyDescent="0.2">
      <c r="A4399">
        <v>85139</v>
      </c>
      <c r="B4399" t="s">
        <v>2117</v>
      </c>
      <c r="C4399" t="s">
        <v>2111</v>
      </c>
      <c r="D4399">
        <v>2019</v>
      </c>
      <c r="E4399" t="str">
        <f t="shared" si="68"/>
        <v>851392019</v>
      </c>
      <c r="F4399">
        <v>17359</v>
      </c>
      <c r="G4399" t="str">
        <f>VLOOKUP($A4399,CATMUN!$B$2:$C$1123,2,0)</f>
        <v>Alto</v>
      </c>
      <c r="H4399" t="str">
        <f>VLOOKUP($A4399,CATMUN!$B$2:$D$1123,3,0)</f>
        <v>Municipios rurales</v>
      </c>
      <c r="I4399">
        <f>VLOOKUP($A4399,CATMUN!$B$2:$G$1123,4,0)</f>
        <v>0</v>
      </c>
      <c r="J4399">
        <f>VLOOKUP($A4399,CATMUN!$B$2:$G$1123,6,0)</f>
        <v>15</v>
      </c>
      <c r="K4399" s="69">
        <v>2316.7422099999999</v>
      </c>
      <c r="L4399" s="69">
        <v>480.82776364446357</v>
      </c>
      <c r="M4399" s="271">
        <v>9</v>
      </c>
      <c r="N4399" s="69">
        <v>20.326874479829083</v>
      </c>
      <c r="Q4399">
        <v>0</v>
      </c>
      <c r="S4399" s="69">
        <v>150</v>
      </c>
      <c r="T4399">
        <v>0</v>
      </c>
      <c r="V4399" s="51">
        <v>5</v>
      </c>
      <c r="W4399" s="51">
        <v>138</v>
      </c>
      <c r="X4399" s="51">
        <v>23</v>
      </c>
    </row>
    <row r="4400" spans="1:24" x14ac:dyDescent="0.2">
      <c r="A4400">
        <v>85162</v>
      </c>
      <c r="B4400" t="s">
        <v>2118</v>
      </c>
      <c r="C4400" t="s">
        <v>2111</v>
      </c>
      <c r="D4400">
        <v>2019</v>
      </c>
      <c r="E4400" t="str">
        <f t="shared" si="68"/>
        <v>851622019</v>
      </c>
      <c r="F4400">
        <v>17797</v>
      </c>
      <c r="G4400" t="str">
        <f>VLOOKUP($A4400,CATMUN!$B$2:$C$1123,2,0)</f>
        <v>Alto</v>
      </c>
      <c r="H4400" t="str">
        <f>VLOOKUP($A4400,CATMUN!$B$2:$D$1123,3,0)</f>
        <v>Municipios rurales</v>
      </c>
      <c r="I4400">
        <f>VLOOKUP($A4400,CATMUN!$B$2:$G$1123,4,0)</f>
        <v>0</v>
      </c>
      <c r="J4400">
        <f>VLOOKUP($A4400,CATMUN!$B$2:$G$1123,6,0)</f>
        <v>15</v>
      </c>
      <c r="K4400" s="69">
        <v>764.79193500000008</v>
      </c>
      <c r="L4400" s="69">
        <v>480.82776364446357</v>
      </c>
      <c r="M4400" s="271">
        <v>28.437039000000002</v>
      </c>
      <c r="N4400" s="69">
        <v>20.326874479829083</v>
      </c>
      <c r="Q4400">
        <v>0</v>
      </c>
      <c r="S4400" s="69">
        <v>150</v>
      </c>
      <c r="T4400">
        <v>0</v>
      </c>
      <c r="V4400" s="51">
        <v>5</v>
      </c>
      <c r="W4400" s="51">
        <v>123</v>
      </c>
      <c r="X4400" s="51">
        <v>23</v>
      </c>
    </row>
    <row r="4401" spans="1:24" x14ac:dyDescent="0.2">
      <c r="A4401">
        <v>85225</v>
      </c>
      <c r="B4401" t="s">
        <v>2119</v>
      </c>
      <c r="C4401" t="s">
        <v>2111</v>
      </c>
      <c r="D4401">
        <v>2019</v>
      </c>
      <c r="E4401" t="str">
        <f t="shared" si="68"/>
        <v>852252019</v>
      </c>
      <c r="F4401">
        <v>8738</v>
      </c>
      <c r="G4401" t="str">
        <f>VLOOKUP($A4401,CATMUN!$B$2:$C$1123,2,0)</f>
        <v>Bajo</v>
      </c>
      <c r="H4401" t="str">
        <f>VLOOKUP($A4401,CATMUN!$B$2:$D$1123,3,0)</f>
        <v>Municipios rurales</v>
      </c>
      <c r="I4401">
        <f>VLOOKUP($A4401,CATMUN!$B$2:$G$1123,4,0)</f>
        <v>0</v>
      </c>
      <c r="J4401">
        <f>VLOOKUP($A4401,CATMUN!$B$2:$G$1123,6,0)</f>
        <v>15</v>
      </c>
      <c r="K4401" s="69">
        <v>300</v>
      </c>
      <c r="L4401" s="69">
        <v>480.82776364446357</v>
      </c>
      <c r="M4401" s="271">
        <v>100</v>
      </c>
      <c r="N4401" s="69">
        <v>20.326874479829083</v>
      </c>
      <c r="Q4401">
        <v>0</v>
      </c>
      <c r="S4401" s="69">
        <v>150</v>
      </c>
      <c r="T4401">
        <v>0</v>
      </c>
      <c r="V4401" s="51">
        <v>5</v>
      </c>
      <c r="W4401" s="51">
        <v>23</v>
      </c>
      <c r="X4401" s="51">
        <v>23</v>
      </c>
    </row>
    <row r="4402" spans="1:24" x14ac:dyDescent="0.2">
      <c r="A4402">
        <v>85230</v>
      </c>
      <c r="B4402" t="s">
        <v>2120</v>
      </c>
      <c r="C4402" t="s">
        <v>2111</v>
      </c>
      <c r="D4402">
        <v>2019</v>
      </c>
      <c r="E4402" t="str">
        <f t="shared" si="68"/>
        <v>852302019</v>
      </c>
      <c r="F4402">
        <v>12514</v>
      </c>
      <c r="G4402" t="str">
        <f>VLOOKUP($A4402,CATMUN!$B$2:$C$1123,2,0)</f>
        <v>Alto</v>
      </c>
      <c r="H4402" t="str">
        <f>VLOOKUP($A4402,CATMUN!$B$2:$D$1123,3,0)</f>
        <v>Municipios rurales</v>
      </c>
      <c r="I4402">
        <f>VLOOKUP($A4402,CATMUN!$B$2:$G$1123,4,0)</f>
        <v>0</v>
      </c>
      <c r="J4402">
        <f>VLOOKUP($A4402,CATMUN!$B$2:$G$1123,6,0)</f>
        <v>15</v>
      </c>
      <c r="K4402" s="69">
        <v>849.07256099999995</v>
      </c>
      <c r="L4402" s="69">
        <v>480.82776364446357</v>
      </c>
      <c r="M4402" s="271"/>
      <c r="N4402" s="69">
        <v>20.326874479829083</v>
      </c>
      <c r="Q4402">
        <v>0</v>
      </c>
      <c r="S4402" s="69">
        <v>150</v>
      </c>
      <c r="T4402">
        <v>0</v>
      </c>
      <c r="V4402" s="51">
        <v>5</v>
      </c>
      <c r="W4402" s="51">
        <v>62</v>
      </c>
      <c r="X4402" s="51">
        <v>23</v>
      </c>
    </row>
    <row r="4403" spans="1:24" x14ac:dyDescent="0.2">
      <c r="A4403">
        <v>85250</v>
      </c>
      <c r="B4403" t="s">
        <v>2121</v>
      </c>
      <c r="C4403" t="s">
        <v>2111</v>
      </c>
      <c r="D4403">
        <v>2019</v>
      </c>
      <c r="E4403" t="str">
        <f t="shared" si="68"/>
        <v>852502019</v>
      </c>
      <c r="F4403">
        <v>36861</v>
      </c>
      <c r="G4403" t="str">
        <f>VLOOKUP($A4403,CATMUN!$B$2:$C$1123,2,0)</f>
        <v>Alto</v>
      </c>
      <c r="H4403" t="str">
        <f>VLOOKUP($A4403,CATMUN!$B$2:$D$1123,3,0)</f>
        <v>Municipios rurales</v>
      </c>
      <c r="I4403">
        <f>VLOOKUP($A4403,CATMUN!$B$2:$G$1123,4,0)</f>
        <v>0</v>
      </c>
      <c r="J4403">
        <f>VLOOKUP($A4403,CATMUN!$B$2:$G$1123,6,0)</f>
        <v>15</v>
      </c>
      <c r="K4403" s="69">
        <v>950</v>
      </c>
      <c r="L4403" s="69">
        <v>480.82776364446357</v>
      </c>
      <c r="M4403" s="271">
        <v>30</v>
      </c>
      <c r="N4403" s="69">
        <v>20.326874479829083</v>
      </c>
      <c r="Q4403">
        <v>0</v>
      </c>
      <c r="S4403" s="69">
        <v>150</v>
      </c>
      <c r="T4403">
        <v>0</v>
      </c>
      <c r="V4403" s="51">
        <v>5</v>
      </c>
      <c r="W4403" s="51">
        <v>181</v>
      </c>
      <c r="X4403" s="51">
        <v>23</v>
      </c>
    </row>
    <row r="4404" spans="1:24" x14ac:dyDescent="0.2">
      <c r="A4404">
        <v>85263</v>
      </c>
      <c r="B4404" t="s">
        <v>2122</v>
      </c>
      <c r="C4404" t="s">
        <v>2111</v>
      </c>
      <c r="D4404">
        <v>2019</v>
      </c>
      <c r="E4404" t="str">
        <f t="shared" si="68"/>
        <v>852632019</v>
      </c>
      <c r="F4404">
        <v>12001</v>
      </c>
      <c r="G4404" t="str">
        <f>VLOOKUP($A4404,CATMUN!$B$2:$C$1123,2,0)</f>
        <v>Medio</v>
      </c>
      <c r="H4404" t="str">
        <f>VLOOKUP($A4404,CATMUN!$B$2:$D$1123,3,0)</f>
        <v>Municipios rurales</v>
      </c>
      <c r="I4404">
        <f>VLOOKUP($A4404,CATMUN!$B$2:$G$1123,4,0)</f>
        <v>0</v>
      </c>
      <c r="J4404">
        <f>VLOOKUP($A4404,CATMUN!$B$2:$G$1123,6,0)</f>
        <v>15</v>
      </c>
      <c r="K4404" s="69">
        <v>180</v>
      </c>
      <c r="L4404" s="69">
        <v>480.82776364446357</v>
      </c>
      <c r="M4404" s="271">
        <v>11</v>
      </c>
      <c r="N4404" s="69">
        <v>20.326874479829083</v>
      </c>
      <c r="Q4404">
        <v>0</v>
      </c>
      <c r="S4404" s="69">
        <v>150</v>
      </c>
      <c r="T4404">
        <v>0</v>
      </c>
      <c r="V4404" s="51">
        <v>5</v>
      </c>
      <c r="W4404" s="51">
        <v>71</v>
      </c>
      <c r="X4404" s="51">
        <v>23</v>
      </c>
    </row>
    <row r="4405" spans="1:24" x14ac:dyDescent="0.2">
      <c r="A4405">
        <v>85279</v>
      </c>
      <c r="B4405" t="s">
        <v>2123</v>
      </c>
      <c r="C4405" t="s">
        <v>2111</v>
      </c>
      <c r="D4405">
        <v>2019</v>
      </c>
      <c r="E4405" t="str">
        <f t="shared" si="68"/>
        <v>852792019</v>
      </c>
      <c r="F4405">
        <v>1718</v>
      </c>
      <c r="G4405" t="str">
        <f>VLOOKUP($A4405,CATMUN!$B$2:$C$1123,2,0)</f>
        <v>Bajo</v>
      </c>
      <c r="H4405" t="str">
        <f>VLOOKUP($A4405,CATMUN!$B$2:$D$1123,3,0)</f>
        <v>Municipios rurales</v>
      </c>
      <c r="I4405">
        <f>VLOOKUP($A4405,CATMUN!$B$2:$G$1123,4,0)</f>
        <v>0</v>
      </c>
      <c r="J4405">
        <f>VLOOKUP($A4405,CATMUN!$B$2:$G$1123,6,0)</f>
        <v>15</v>
      </c>
      <c r="K4405" s="69">
        <v>20</v>
      </c>
      <c r="L4405" s="69">
        <v>480.82776364446357</v>
      </c>
      <c r="M4405" s="271">
        <v>1</v>
      </c>
      <c r="N4405" s="69">
        <v>20.326874479829083</v>
      </c>
      <c r="Q4405">
        <v>0</v>
      </c>
      <c r="S4405" s="69">
        <v>150</v>
      </c>
      <c r="T4405">
        <v>0</v>
      </c>
      <c r="V4405" s="51">
        <v>5</v>
      </c>
      <c r="W4405" s="51">
        <v>9</v>
      </c>
      <c r="X4405" s="51">
        <v>23</v>
      </c>
    </row>
    <row r="4406" spans="1:24" x14ac:dyDescent="0.2">
      <c r="A4406">
        <v>85300</v>
      </c>
      <c r="B4406" t="s">
        <v>1235</v>
      </c>
      <c r="C4406" t="s">
        <v>2111</v>
      </c>
      <c r="D4406">
        <v>2019</v>
      </c>
      <c r="E4406" t="str">
        <f t="shared" si="68"/>
        <v>853002019</v>
      </c>
      <c r="F4406">
        <v>3583</v>
      </c>
      <c r="G4406" t="str">
        <f>VLOOKUP($A4406,CATMUN!$B$2:$C$1123,2,0)</f>
        <v>Alto</v>
      </c>
      <c r="H4406" t="str">
        <f>VLOOKUP($A4406,CATMUN!$B$2:$D$1123,3,0)</f>
        <v>Municipios rurales</v>
      </c>
      <c r="I4406">
        <f>VLOOKUP($A4406,CATMUN!$B$2:$G$1123,4,0)</f>
        <v>0</v>
      </c>
      <c r="J4406">
        <f>VLOOKUP($A4406,CATMUN!$B$2:$G$1123,6,0)</f>
        <v>15</v>
      </c>
      <c r="K4406" s="69">
        <v>432</v>
      </c>
      <c r="L4406" s="69">
        <v>480.82776364446357</v>
      </c>
      <c r="M4406" s="271">
        <v>8.5</v>
      </c>
      <c r="N4406" s="69">
        <v>20.326874479829083</v>
      </c>
      <c r="Q4406">
        <v>0</v>
      </c>
      <c r="S4406" s="69">
        <v>150</v>
      </c>
      <c r="T4406">
        <v>0</v>
      </c>
      <c r="V4406" s="51">
        <v>5</v>
      </c>
      <c r="W4406" s="51">
        <v>27</v>
      </c>
      <c r="X4406" s="51">
        <v>23</v>
      </c>
    </row>
    <row r="4407" spans="1:24" x14ac:dyDescent="0.2">
      <c r="A4407">
        <v>85315</v>
      </c>
      <c r="B4407" t="s">
        <v>2124</v>
      </c>
      <c r="C4407" t="s">
        <v>2111</v>
      </c>
      <c r="D4407">
        <v>2019</v>
      </c>
      <c r="E4407" t="str">
        <f t="shared" si="68"/>
        <v>853152019</v>
      </c>
      <c r="F4407">
        <v>2073</v>
      </c>
      <c r="G4407" t="str">
        <f>VLOOKUP($A4407,CATMUN!$B$2:$C$1123,2,0)</f>
        <v>Medio</v>
      </c>
      <c r="H4407" t="str">
        <f>VLOOKUP($A4407,CATMUN!$B$2:$D$1123,3,0)</f>
        <v>Municipios rurales</v>
      </c>
      <c r="I4407">
        <f>VLOOKUP($A4407,CATMUN!$B$2:$G$1123,4,0)</f>
        <v>0</v>
      </c>
      <c r="J4407">
        <f>VLOOKUP($A4407,CATMUN!$B$2:$G$1123,6,0)</f>
        <v>15</v>
      </c>
      <c r="K4407" s="69">
        <v>5.9829999999999997</v>
      </c>
      <c r="L4407" s="69">
        <v>480.82776364446357</v>
      </c>
      <c r="M4407" s="271"/>
      <c r="N4407" s="69">
        <v>20.326874479829083</v>
      </c>
      <c r="Q4407">
        <v>0</v>
      </c>
      <c r="S4407" s="69">
        <v>150</v>
      </c>
      <c r="T4407">
        <v>0</v>
      </c>
      <c r="V4407" s="51">
        <v>5</v>
      </c>
      <c r="W4407" s="51" t="e">
        <v>#N/A</v>
      </c>
      <c r="X4407" s="51" t="e">
        <v>#N/A</v>
      </c>
    </row>
    <row r="4408" spans="1:24" x14ac:dyDescent="0.2">
      <c r="A4408">
        <v>85325</v>
      </c>
      <c r="B4408" t="s">
        <v>2125</v>
      </c>
      <c r="C4408" t="s">
        <v>2111</v>
      </c>
      <c r="D4408">
        <v>2019</v>
      </c>
      <c r="E4408" t="str">
        <f t="shared" si="68"/>
        <v>853252019</v>
      </c>
      <c r="F4408">
        <v>8378</v>
      </c>
      <c r="G4408" t="str">
        <f>VLOOKUP($A4408,CATMUN!$B$2:$C$1123,2,0)</f>
        <v>Medio</v>
      </c>
      <c r="H4408" t="str">
        <f>VLOOKUP($A4408,CATMUN!$B$2:$D$1123,3,0)</f>
        <v>Municipios rurales</v>
      </c>
      <c r="I4408">
        <f>VLOOKUP($A4408,CATMUN!$B$2:$G$1123,4,0)</f>
        <v>0</v>
      </c>
      <c r="J4408">
        <f>VLOOKUP($A4408,CATMUN!$B$2:$G$1123,6,0)</f>
        <v>15</v>
      </c>
      <c r="K4408" s="69">
        <v>300</v>
      </c>
      <c r="L4408" s="69">
        <v>480.82776364446357</v>
      </c>
      <c r="M4408" s="271"/>
      <c r="N4408" s="69">
        <v>20.326874479829083</v>
      </c>
      <c r="S4408" s="69">
        <v>150</v>
      </c>
      <c r="T4408">
        <v>0</v>
      </c>
      <c r="V4408" s="51">
        <v>5</v>
      </c>
      <c r="W4408" s="51">
        <v>52</v>
      </c>
      <c r="X4408" s="51">
        <v>23</v>
      </c>
    </row>
    <row r="4409" spans="1:24" x14ac:dyDescent="0.2">
      <c r="A4409">
        <v>85400</v>
      </c>
      <c r="B4409" t="s">
        <v>2126</v>
      </c>
      <c r="C4409" t="s">
        <v>2111</v>
      </c>
      <c r="D4409">
        <v>2019</v>
      </c>
      <c r="E4409" t="str">
        <f t="shared" si="68"/>
        <v>854002019</v>
      </c>
      <c r="F4409">
        <v>6671</v>
      </c>
      <c r="G4409" t="str">
        <f>VLOOKUP($A4409,CATMUN!$B$2:$C$1123,2,0)</f>
        <v>Bajo</v>
      </c>
      <c r="H4409" t="str">
        <f>VLOOKUP($A4409,CATMUN!$B$2:$D$1123,3,0)</f>
        <v>Municipios rurales</v>
      </c>
      <c r="I4409">
        <f>VLOOKUP($A4409,CATMUN!$B$2:$G$1123,4,0)</f>
        <v>0</v>
      </c>
      <c r="J4409">
        <f>VLOOKUP($A4409,CATMUN!$B$2:$G$1123,6,0)</f>
        <v>15</v>
      </c>
      <c r="K4409" s="69">
        <v>66.346114</v>
      </c>
      <c r="L4409" s="69">
        <v>480.82776364446357</v>
      </c>
      <c r="M4409" s="271">
        <v>0.14990700000000001</v>
      </c>
      <c r="N4409" s="69">
        <v>20.326874479829083</v>
      </c>
      <c r="Q4409">
        <v>0</v>
      </c>
      <c r="S4409" s="69">
        <v>150</v>
      </c>
      <c r="T4409">
        <v>0</v>
      </c>
      <c r="V4409" s="51">
        <v>5</v>
      </c>
      <c r="W4409" s="51">
        <v>6</v>
      </c>
      <c r="X4409" s="51">
        <v>23</v>
      </c>
    </row>
    <row r="4410" spans="1:24" x14ac:dyDescent="0.2">
      <c r="A4410">
        <v>85410</v>
      </c>
      <c r="B4410" t="s">
        <v>2127</v>
      </c>
      <c r="C4410" t="s">
        <v>2111</v>
      </c>
      <c r="D4410">
        <v>2019</v>
      </c>
      <c r="E4410" t="str">
        <f t="shared" si="68"/>
        <v>854102019</v>
      </c>
      <c r="F4410">
        <v>24445</v>
      </c>
      <c r="G4410" t="str">
        <f>VLOOKUP($A4410,CATMUN!$B$2:$C$1123,2,0)</f>
        <v>Alto</v>
      </c>
      <c r="H4410" t="str">
        <f>VLOOKUP($A4410,CATMUN!$B$2:$D$1123,3,0)</f>
        <v>Municipios rurales</v>
      </c>
      <c r="I4410">
        <f>VLOOKUP($A4410,CATMUN!$B$2:$G$1123,4,0)</f>
        <v>0</v>
      </c>
      <c r="J4410">
        <f>VLOOKUP($A4410,CATMUN!$B$2:$G$1123,6,0)</f>
        <v>15</v>
      </c>
      <c r="K4410" s="69">
        <v>2875</v>
      </c>
      <c r="L4410" s="69">
        <v>480.82776364446357</v>
      </c>
      <c r="M4410" s="271">
        <v>5.0999999999999996</v>
      </c>
      <c r="N4410" s="69">
        <v>20.326874479829083</v>
      </c>
      <c r="Q4410">
        <v>0</v>
      </c>
      <c r="S4410" s="69">
        <v>150</v>
      </c>
      <c r="T4410">
        <v>0</v>
      </c>
      <c r="V4410" s="51">
        <v>0</v>
      </c>
      <c r="W4410" s="51">
        <v>508</v>
      </c>
      <c r="X4410" s="51">
        <v>100</v>
      </c>
    </row>
    <row r="4411" spans="1:24" x14ac:dyDescent="0.2">
      <c r="A4411">
        <v>85430</v>
      </c>
      <c r="B4411" t="s">
        <v>2128</v>
      </c>
      <c r="C4411" t="s">
        <v>2111</v>
      </c>
      <c r="D4411">
        <v>2019</v>
      </c>
      <c r="E4411" t="str">
        <f t="shared" si="68"/>
        <v>854302019</v>
      </c>
      <c r="F4411">
        <v>13350</v>
      </c>
      <c r="G4411" t="str">
        <f>VLOOKUP($A4411,CATMUN!$B$2:$C$1123,2,0)</f>
        <v>Medio</v>
      </c>
      <c r="H4411" t="str">
        <f>VLOOKUP($A4411,CATMUN!$B$2:$D$1123,3,0)</f>
        <v>Municipios rurales</v>
      </c>
      <c r="I4411">
        <f>VLOOKUP($A4411,CATMUN!$B$2:$G$1123,4,0)</f>
        <v>0</v>
      </c>
      <c r="J4411">
        <f>VLOOKUP($A4411,CATMUN!$B$2:$G$1123,6,0)</f>
        <v>15</v>
      </c>
      <c r="K4411" s="69">
        <v>238</v>
      </c>
      <c r="L4411" s="69">
        <v>480.82776364446357</v>
      </c>
      <c r="M4411" s="271"/>
      <c r="N4411" s="69">
        <v>20.326874479829083</v>
      </c>
      <c r="Q4411">
        <v>0</v>
      </c>
      <c r="S4411" s="69">
        <v>150</v>
      </c>
      <c r="T4411">
        <v>0</v>
      </c>
      <c r="U4411">
        <v>6.4000000000000001E-2</v>
      </c>
      <c r="V4411" s="51">
        <v>5</v>
      </c>
      <c r="W4411" s="51">
        <v>73</v>
      </c>
      <c r="X4411" s="51">
        <v>23</v>
      </c>
    </row>
    <row r="4412" spans="1:24" x14ac:dyDescent="0.2">
      <c r="A4412">
        <v>85440</v>
      </c>
      <c r="B4412" t="s">
        <v>1287</v>
      </c>
      <c r="C4412" t="s">
        <v>2111</v>
      </c>
      <c r="D4412">
        <v>2019</v>
      </c>
      <c r="E4412" t="str">
        <f t="shared" si="68"/>
        <v>854402019</v>
      </c>
      <c r="F4412">
        <v>35793</v>
      </c>
      <c r="G4412" t="str">
        <f>VLOOKUP($A4412,CATMUN!$B$2:$C$1123,2,0)</f>
        <v>Medio</v>
      </c>
      <c r="H4412" t="str">
        <f>VLOOKUP($A4412,CATMUN!$B$2:$D$1123,3,0)</f>
        <v>Municipios rurales</v>
      </c>
      <c r="I4412">
        <f>VLOOKUP($A4412,CATMUN!$B$2:$G$1123,4,0)</f>
        <v>0</v>
      </c>
      <c r="J4412">
        <f>VLOOKUP($A4412,CATMUN!$B$2:$G$1123,6,0)</f>
        <v>15</v>
      </c>
      <c r="K4412" s="69">
        <v>1058</v>
      </c>
      <c r="L4412" s="69">
        <v>480.82776364446357</v>
      </c>
      <c r="M4412" s="271">
        <v>60</v>
      </c>
      <c r="N4412" s="69">
        <v>20.326874479829083</v>
      </c>
      <c r="Q4412">
        <v>0</v>
      </c>
      <c r="S4412" s="69">
        <v>150</v>
      </c>
      <c r="T4412">
        <v>0</v>
      </c>
      <c r="V4412" s="51">
        <v>5</v>
      </c>
      <c r="W4412" s="51">
        <v>289</v>
      </c>
      <c r="X4412" s="51">
        <v>23</v>
      </c>
    </row>
    <row r="4413" spans="1:24" x14ac:dyDescent="0.2">
      <c r="A4413">
        <v>86320</v>
      </c>
      <c r="B4413" t="s">
        <v>2131</v>
      </c>
      <c r="C4413" t="s">
        <v>2129</v>
      </c>
      <c r="D4413">
        <v>2019</v>
      </c>
      <c r="E4413" t="str">
        <f t="shared" si="68"/>
        <v>863202019</v>
      </c>
      <c r="F4413">
        <v>38244</v>
      </c>
      <c r="G4413" t="str">
        <f>VLOOKUP($A4413,CATMUN!$B$2:$C$1123,2,0)</f>
        <v>Bajo</v>
      </c>
      <c r="H4413" t="str">
        <f>VLOOKUP($A4413,CATMUN!$B$2:$D$1123,3,0)</f>
        <v>Municipios rurales</v>
      </c>
      <c r="I4413">
        <f>VLOOKUP($A4413,CATMUN!$B$2:$G$1123,4,0)</f>
        <v>0</v>
      </c>
      <c r="J4413">
        <f>VLOOKUP($A4413,CATMUN!$B$2:$G$1123,6,0)</f>
        <v>15</v>
      </c>
      <c r="K4413" s="69">
        <v>482.54399999999998</v>
      </c>
      <c r="L4413" s="69">
        <v>480.82776364446357</v>
      </c>
      <c r="M4413" s="271">
        <v>11.848000000000001</v>
      </c>
      <c r="N4413" s="69">
        <v>20.326874479829083</v>
      </c>
      <c r="Q4413">
        <v>0</v>
      </c>
      <c r="S4413" s="69">
        <v>150</v>
      </c>
      <c r="T4413">
        <v>0</v>
      </c>
      <c r="V4413" s="51">
        <v>5</v>
      </c>
      <c r="W4413" s="51">
        <v>404</v>
      </c>
      <c r="X4413" s="51">
        <v>23</v>
      </c>
    </row>
    <row r="4414" spans="1:24" x14ac:dyDescent="0.2">
      <c r="A4414">
        <v>86569</v>
      </c>
      <c r="B4414" t="s">
        <v>2133</v>
      </c>
      <c r="C4414" t="s">
        <v>2129</v>
      </c>
      <c r="D4414">
        <v>2019</v>
      </c>
      <c r="E4414" t="str">
        <f t="shared" si="68"/>
        <v>865692019</v>
      </c>
      <c r="F4414">
        <v>16033</v>
      </c>
      <c r="G4414" t="str">
        <f>VLOOKUP($A4414,CATMUN!$B$2:$C$1123,2,0)</f>
        <v>Bajo</v>
      </c>
      <c r="H4414" t="str">
        <f>VLOOKUP($A4414,CATMUN!$B$2:$D$1123,3,0)</f>
        <v>Municipios rurales</v>
      </c>
      <c r="I4414">
        <f>VLOOKUP($A4414,CATMUN!$B$2:$G$1123,4,0)</f>
        <v>0</v>
      </c>
      <c r="J4414">
        <f>VLOOKUP($A4414,CATMUN!$B$2:$G$1123,6,0)</f>
        <v>15</v>
      </c>
      <c r="K4414" s="69">
        <v>122</v>
      </c>
      <c r="L4414" s="69">
        <v>480.82776364446357</v>
      </c>
      <c r="M4414" s="271"/>
      <c r="N4414" s="69">
        <v>20.326874479829083</v>
      </c>
      <c r="Q4414">
        <v>0</v>
      </c>
      <c r="S4414" s="69">
        <v>150</v>
      </c>
      <c r="T4414">
        <v>0</v>
      </c>
      <c r="V4414" s="51">
        <v>5</v>
      </c>
      <c r="W4414" s="51">
        <v>3</v>
      </c>
      <c r="X4414" s="51">
        <v>23</v>
      </c>
    </row>
    <row r="4415" spans="1:24" x14ac:dyDescent="0.2">
      <c r="A4415">
        <v>86571</v>
      </c>
      <c r="B4415" t="s">
        <v>2134</v>
      </c>
      <c r="C4415" t="s">
        <v>2129</v>
      </c>
      <c r="D4415">
        <v>2019</v>
      </c>
      <c r="E4415" t="str">
        <f t="shared" si="68"/>
        <v>865712019</v>
      </c>
      <c r="F4415">
        <v>36052</v>
      </c>
      <c r="G4415" t="str">
        <f>VLOOKUP($A4415,CATMUN!$B$2:$C$1123,2,0)</f>
        <v>Bajo</v>
      </c>
      <c r="H4415" t="str">
        <f>VLOOKUP($A4415,CATMUN!$B$2:$D$1123,3,0)</f>
        <v>Municipios rurales</v>
      </c>
      <c r="I4415">
        <f>VLOOKUP($A4415,CATMUN!$B$2:$G$1123,4,0)</f>
        <v>0</v>
      </c>
      <c r="J4415">
        <f>VLOOKUP($A4415,CATMUN!$B$2:$G$1123,6,0)</f>
        <v>15</v>
      </c>
      <c r="K4415" s="69">
        <v>46.35</v>
      </c>
      <c r="L4415" s="69">
        <v>480.82776364446357</v>
      </c>
      <c r="M4415" s="271"/>
      <c r="N4415" s="69">
        <v>20.326874479829083</v>
      </c>
      <c r="Q4415">
        <v>0</v>
      </c>
      <c r="S4415" s="69">
        <v>150</v>
      </c>
      <c r="T4415">
        <v>0</v>
      </c>
      <c r="V4415" s="51">
        <v>5</v>
      </c>
      <c r="W4415" s="51">
        <v>0</v>
      </c>
      <c r="X4415" s="51">
        <v>23</v>
      </c>
    </row>
    <row r="4416" spans="1:24" x14ac:dyDescent="0.2">
      <c r="A4416">
        <v>86573</v>
      </c>
      <c r="B4416" t="s">
        <v>2135</v>
      </c>
      <c r="C4416" t="s">
        <v>2129</v>
      </c>
      <c r="D4416">
        <v>2019</v>
      </c>
      <c r="E4416" t="str">
        <f t="shared" si="68"/>
        <v>865732019</v>
      </c>
      <c r="F4416">
        <v>29001</v>
      </c>
      <c r="G4416" t="str">
        <f>VLOOKUP($A4416,CATMUN!$B$2:$C$1123,2,0)</f>
        <v>Bajo</v>
      </c>
      <c r="H4416" t="str">
        <f>VLOOKUP($A4416,CATMUN!$B$2:$D$1123,3,0)</f>
        <v>Municipios rurales</v>
      </c>
      <c r="I4416">
        <f>VLOOKUP($A4416,CATMUN!$B$2:$G$1123,4,0)</f>
        <v>0</v>
      </c>
      <c r="J4416">
        <f>VLOOKUP($A4416,CATMUN!$B$2:$G$1123,6,0)</f>
        <v>15</v>
      </c>
      <c r="K4416" s="69">
        <v>207.74673800000002</v>
      </c>
      <c r="L4416" s="69">
        <v>480.82776364446357</v>
      </c>
      <c r="M4416" s="271">
        <v>1.5</v>
      </c>
      <c r="N4416" s="69">
        <v>20.326874479829083</v>
      </c>
      <c r="Q4416">
        <v>0</v>
      </c>
      <c r="S4416" s="69">
        <v>150</v>
      </c>
      <c r="T4416">
        <v>0</v>
      </c>
      <c r="V4416" s="51">
        <v>5</v>
      </c>
      <c r="W4416" s="51">
        <v>4</v>
      </c>
      <c r="X4416" s="51">
        <v>23</v>
      </c>
    </row>
    <row r="4417" spans="1:24" x14ac:dyDescent="0.2">
      <c r="A4417">
        <v>86755</v>
      </c>
      <c r="B4417" t="s">
        <v>1627</v>
      </c>
      <c r="C4417" t="s">
        <v>2129</v>
      </c>
      <c r="D4417">
        <v>2019</v>
      </c>
      <c r="E4417" t="str">
        <f t="shared" si="68"/>
        <v>867552019</v>
      </c>
      <c r="F4417">
        <v>5585</v>
      </c>
      <c r="G4417" t="str">
        <f>VLOOKUP($A4417,CATMUN!$B$2:$C$1123,2,0)</f>
        <v>Alto</v>
      </c>
      <c r="H4417" t="str">
        <f>VLOOKUP($A4417,CATMUN!$B$2:$D$1123,3,0)</f>
        <v>Municipios rurales</v>
      </c>
      <c r="I4417">
        <f>VLOOKUP($A4417,CATMUN!$B$2:$G$1123,4,0)</f>
        <v>0</v>
      </c>
      <c r="J4417">
        <f>VLOOKUP($A4417,CATMUN!$B$2:$G$1123,6,0)</f>
        <v>15</v>
      </c>
      <c r="K4417" s="69"/>
      <c r="L4417" s="69">
        <v>480.82776364446357</v>
      </c>
      <c r="M4417" s="271"/>
      <c r="N4417" s="69">
        <v>20.326874479829083</v>
      </c>
      <c r="Q4417">
        <v>0</v>
      </c>
      <c r="S4417" s="69">
        <v>150</v>
      </c>
      <c r="T4417">
        <v>0</v>
      </c>
      <c r="V4417" s="51">
        <v>5</v>
      </c>
      <c r="W4417" s="51">
        <v>0</v>
      </c>
      <c r="X4417" s="51">
        <v>23</v>
      </c>
    </row>
    <row r="4418" spans="1:24" x14ac:dyDescent="0.2">
      <c r="A4418">
        <v>86757</v>
      </c>
      <c r="B4418" t="s">
        <v>1986</v>
      </c>
      <c r="C4418" t="s">
        <v>2129</v>
      </c>
      <c r="D4418">
        <v>2019</v>
      </c>
      <c r="E4418" t="str">
        <f t="shared" ref="E4418:E4481" si="69">A4418&amp;D4418</f>
        <v>867572019</v>
      </c>
      <c r="F4418">
        <v>19119</v>
      </c>
      <c r="G4418" t="str">
        <f>VLOOKUP($A4418,CATMUN!$B$2:$C$1123,2,0)</f>
        <v>Bajo</v>
      </c>
      <c r="H4418" t="str">
        <f>VLOOKUP($A4418,CATMUN!$B$2:$D$1123,3,0)</f>
        <v>Municipios rurales</v>
      </c>
      <c r="I4418">
        <f>VLOOKUP($A4418,CATMUN!$B$2:$G$1123,4,0)</f>
        <v>0</v>
      </c>
      <c r="J4418">
        <f>VLOOKUP($A4418,CATMUN!$B$2:$G$1123,6,0)</f>
        <v>15</v>
      </c>
      <c r="K4418" s="69">
        <v>137.94200000000001</v>
      </c>
      <c r="L4418" s="69">
        <v>480.82776364446357</v>
      </c>
      <c r="M4418" s="271">
        <v>0.84</v>
      </c>
      <c r="N4418" s="69">
        <v>20.326874479829083</v>
      </c>
      <c r="Q4418">
        <v>0</v>
      </c>
      <c r="S4418" s="69">
        <v>150</v>
      </c>
      <c r="T4418">
        <v>0</v>
      </c>
      <c r="V4418" s="51">
        <v>1</v>
      </c>
      <c r="W4418" s="51">
        <v>3</v>
      </c>
      <c r="X4418" s="51">
        <v>19</v>
      </c>
    </row>
    <row r="4419" spans="1:24" x14ac:dyDescent="0.2">
      <c r="A4419">
        <v>86760</v>
      </c>
      <c r="B4419" t="s">
        <v>1887</v>
      </c>
      <c r="C4419" t="s">
        <v>2129</v>
      </c>
      <c r="D4419">
        <v>2019</v>
      </c>
      <c r="E4419" t="str">
        <f t="shared" si="69"/>
        <v>867602019</v>
      </c>
      <c r="F4419">
        <v>7284</v>
      </c>
      <c r="G4419" t="str">
        <f>VLOOKUP($A4419,CATMUN!$B$2:$C$1123,2,0)</f>
        <v>Medio</v>
      </c>
      <c r="H4419" t="str">
        <f>VLOOKUP($A4419,CATMUN!$B$2:$D$1123,3,0)</f>
        <v>Municipios rurales</v>
      </c>
      <c r="I4419">
        <f>VLOOKUP($A4419,CATMUN!$B$2:$G$1123,4,0)</f>
        <v>0</v>
      </c>
      <c r="J4419">
        <f>VLOOKUP($A4419,CATMUN!$B$2:$G$1123,6,0)</f>
        <v>15</v>
      </c>
      <c r="K4419" s="69">
        <v>67.159634000000011</v>
      </c>
      <c r="L4419" s="69">
        <v>480.82776364446357</v>
      </c>
      <c r="M4419" s="271"/>
      <c r="N4419" s="69">
        <v>20.326874479829083</v>
      </c>
      <c r="Q4419">
        <v>0</v>
      </c>
      <c r="S4419" s="69">
        <v>150</v>
      </c>
      <c r="T4419">
        <v>0</v>
      </c>
      <c r="V4419" s="51">
        <v>5</v>
      </c>
      <c r="W4419" s="51">
        <v>2</v>
      </c>
      <c r="X4419" s="51">
        <v>23</v>
      </c>
    </row>
    <row r="4420" spans="1:24" x14ac:dyDescent="0.2">
      <c r="A4420">
        <v>86885</v>
      </c>
      <c r="B4420" t="s">
        <v>2138</v>
      </c>
      <c r="C4420" t="s">
        <v>2129</v>
      </c>
      <c r="D4420">
        <v>2019</v>
      </c>
      <c r="E4420" t="str">
        <f t="shared" si="69"/>
        <v>868852019</v>
      </c>
      <c r="F4420">
        <v>23873</v>
      </c>
      <c r="G4420" t="str">
        <f>VLOOKUP($A4420,CATMUN!$B$2:$C$1123,2,0)</f>
        <v>Medio</v>
      </c>
      <c r="H4420" t="str">
        <f>VLOOKUP($A4420,CATMUN!$B$2:$D$1123,3,0)</f>
        <v>Municipios rurales</v>
      </c>
      <c r="I4420">
        <f>VLOOKUP($A4420,CATMUN!$B$2:$G$1123,4,0)</f>
        <v>0</v>
      </c>
      <c r="J4420">
        <f>VLOOKUP($A4420,CATMUN!$B$2:$G$1123,6,0)</f>
        <v>15</v>
      </c>
      <c r="K4420" s="69">
        <v>360</v>
      </c>
      <c r="L4420" s="69">
        <v>480.82776364446357</v>
      </c>
      <c r="M4420" s="271">
        <v>15</v>
      </c>
      <c r="N4420" s="69">
        <v>20.326874479829083</v>
      </c>
      <c r="Q4420">
        <v>0</v>
      </c>
      <c r="S4420" s="69">
        <v>150</v>
      </c>
      <c r="T4420">
        <v>0</v>
      </c>
      <c r="V4420" s="51">
        <v>1</v>
      </c>
      <c r="W4420" s="51">
        <v>92</v>
      </c>
      <c r="X4420" s="51">
        <v>19</v>
      </c>
    </row>
    <row r="4421" spans="1:24" x14ac:dyDescent="0.2">
      <c r="A4421">
        <v>91540</v>
      </c>
      <c r="B4421" t="s">
        <v>2148</v>
      </c>
      <c r="C4421" t="s">
        <v>2140</v>
      </c>
      <c r="D4421">
        <v>2019</v>
      </c>
      <c r="E4421" t="str">
        <f t="shared" si="69"/>
        <v>915402019</v>
      </c>
      <c r="F4421">
        <v>9997</v>
      </c>
      <c r="G4421" t="str">
        <f>VLOOKUP($A4421,CATMUN!$B$2:$C$1123,2,0)</f>
        <v>Bajo</v>
      </c>
      <c r="H4421" t="str">
        <f>VLOOKUP($A4421,CATMUN!$B$2:$D$1123,3,0)</f>
        <v>Municipios rurales</v>
      </c>
      <c r="I4421">
        <f>VLOOKUP($A4421,CATMUN!$B$2:$G$1123,4,0)</f>
        <v>0</v>
      </c>
      <c r="J4421">
        <f>VLOOKUP($A4421,CATMUN!$B$2:$G$1123,6,0)</f>
        <v>15</v>
      </c>
      <c r="K4421" s="69">
        <v>15.5</v>
      </c>
      <c r="L4421" s="69">
        <v>480.82776364446357</v>
      </c>
      <c r="M4421" s="271">
        <v>1</v>
      </c>
      <c r="N4421" s="69">
        <v>20.326874479829083</v>
      </c>
      <c r="Q4421">
        <v>0</v>
      </c>
      <c r="S4421" s="69">
        <v>150</v>
      </c>
      <c r="T4421">
        <v>0</v>
      </c>
      <c r="V4421" s="51">
        <v>1</v>
      </c>
      <c r="W4421" s="51">
        <v>1</v>
      </c>
      <c r="X4421" s="51">
        <v>19</v>
      </c>
    </row>
    <row r="4422" spans="1:24" x14ac:dyDescent="0.2">
      <c r="A4422">
        <v>95015</v>
      </c>
      <c r="B4422" t="s">
        <v>1250</v>
      </c>
      <c r="C4422" t="s">
        <v>2159</v>
      </c>
      <c r="D4422">
        <v>2019</v>
      </c>
      <c r="E4422" t="str">
        <f t="shared" si="69"/>
        <v>950152019</v>
      </c>
      <c r="F4422">
        <v>9801</v>
      </c>
      <c r="G4422" t="str">
        <f>VLOOKUP($A4422,CATMUN!$B$2:$C$1123,2,0)</f>
        <v>Bajo</v>
      </c>
      <c r="H4422" t="str">
        <f>VLOOKUP($A4422,CATMUN!$B$2:$D$1123,3,0)</f>
        <v>Municipios rurales</v>
      </c>
      <c r="I4422">
        <f>VLOOKUP($A4422,CATMUN!$B$2:$G$1123,4,0)</f>
        <v>0</v>
      </c>
      <c r="J4422">
        <f>VLOOKUP($A4422,CATMUN!$B$2:$G$1123,6,0)</f>
        <v>15</v>
      </c>
      <c r="K4422" s="69">
        <v>110</v>
      </c>
      <c r="L4422" s="69">
        <v>480.82776364446357</v>
      </c>
      <c r="M4422" s="271">
        <v>10.5</v>
      </c>
      <c r="N4422" s="69">
        <v>20.326874479829083</v>
      </c>
      <c r="Q4422">
        <v>0</v>
      </c>
      <c r="S4422" s="69">
        <v>150</v>
      </c>
      <c r="T4422">
        <v>0</v>
      </c>
      <c r="U4422">
        <v>1.2050000000000001</v>
      </c>
      <c r="V4422" s="51">
        <v>5</v>
      </c>
      <c r="W4422" s="51">
        <v>5</v>
      </c>
      <c r="X4422" s="51">
        <v>23</v>
      </c>
    </row>
    <row r="4423" spans="1:24" x14ac:dyDescent="0.2">
      <c r="A4423">
        <v>95025</v>
      </c>
      <c r="B4423" t="s">
        <v>2161</v>
      </c>
      <c r="C4423" t="s">
        <v>2159</v>
      </c>
      <c r="D4423">
        <v>2019</v>
      </c>
      <c r="E4423" t="str">
        <f t="shared" si="69"/>
        <v>950252019</v>
      </c>
      <c r="F4423">
        <v>13684</v>
      </c>
      <c r="G4423" t="str">
        <f>VLOOKUP($A4423,CATMUN!$B$2:$C$1123,2,0)</f>
        <v>Bajo</v>
      </c>
      <c r="H4423" t="str">
        <f>VLOOKUP($A4423,CATMUN!$B$2:$D$1123,3,0)</f>
        <v>Municipios rurales</v>
      </c>
      <c r="I4423">
        <f>VLOOKUP($A4423,CATMUN!$B$2:$G$1123,4,0)</f>
        <v>0</v>
      </c>
      <c r="J4423">
        <f>VLOOKUP($A4423,CATMUN!$B$2:$G$1123,6,0)</f>
        <v>15</v>
      </c>
      <c r="K4423" s="69">
        <v>418.12020460000002</v>
      </c>
      <c r="L4423" s="69">
        <v>480.82776364446357</v>
      </c>
      <c r="M4423" s="271">
        <v>7.1660506899999996</v>
      </c>
      <c r="N4423" s="69">
        <v>20.326874479829083</v>
      </c>
      <c r="Q4423">
        <v>0</v>
      </c>
      <c r="S4423" s="69">
        <v>150</v>
      </c>
      <c r="T4423">
        <v>0</v>
      </c>
      <c r="V4423" s="51">
        <v>5</v>
      </c>
      <c r="W4423" s="51">
        <v>6</v>
      </c>
      <c r="X4423" s="51">
        <v>23</v>
      </c>
    </row>
    <row r="4424" spans="1:24" x14ac:dyDescent="0.2">
      <c r="A4424">
        <v>95200</v>
      </c>
      <c r="B4424" t="s">
        <v>1342</v>
      </c>
      <c r="C4424" t="s">
        <v>2159</v>
      </c>
      <c r="D4424">
        <v>2019</v>
      </c>
      <c r="E4424" t="str">
        <f t="shared" si="69"/>
        <v>952002019</v>
      </c>
      <c r="F4424">
        <v>6898</v>
      </c>
      <c r="G4424" t="str">
        <f>VLOOKUP($A4424,CATMUN!$B$2:$C$1123,2,0)</f>
        <v>Bajo</v>
      </c>
      <c r="H4424" t="str">
        <f>VLOOKUP($A4424,CATMUN!$B$2:$D$1123,3,0)</f>
        <v>Municipios rurales</v>
      </c>
      <c r="I4424">
        <f>VLOOKUP($A4424,CATMUN!$B$2:$G$1123,4,0)</f>
        <v>0</v>
      </c>
      <c r="J4424">
        <f>VLOOKUP($A4424,CATMUN!$B$2:$G$1123,6,0)</f>
        <v>15</v>
      </c>
      <c r="K4424" s="69">
        <v>74</v>
      </c>
      <c r="L4424" s="69">
        <v>480.82776364446357</v>
      </c>
      <c r="M4424" s="271">
        <v>9.9999999999999995E-7</v>
      </c>
      <c r="N4424" s="69">
        <v>20.326874479829083</v>
      </c>
      <c r="Q4424">
        <v>0</v>
      </c>
      <c r="R4424">
        <v>1.9999999999999999E-6</v>
      </c>
      <c r="S4424" s="69">
        <v>150</v>
      </c>
      <c r="T4424">
        <v>0</v>
      </c>
      <c r="V4424" s="51">
        <v>5</v>
      </c>
      <c r="W4424" s="51">
        <v>1</v>
      </c>
      <c r="X4424" s="51">
        <v>23</v>
      </c>
    </row>
    <row r="4425" spans="1:24" x14ac:dyDescent="0.2">
      <c r="A4425">
        <v>97161</v>
      </c>
      <c r="B4425" t="s">
        <v>2164</v>
      </c>
      <c r="C4425" t="s">
        <v>2162</v>
      </c>
      <c r="D4425">
        <v>2019</v>
      </c>
      <c r="E4425" t="str">
        <f t="shared" si="69"/>
        <v>971612019</v>
      </c>
      <c r="F4425">
        <v>3056</v>
      </c>
      <c r="G4425" t="str">
        <f>VLOOKUP($A4425,CATMUN!$B$2:$C$1123,2,0)</f>
        <v>Bajo</v>
      </c>
      <c r="H4425" t="str">
        <f>VLOOKUP($A4425,CATMUN!$B$2:$D$1123,3,0)</f>
        <v>Municipios rurales</v>
      </c>
      <c r="I4425">
        <f>VLOOKUP($A4425,CATMUN!$B$2:$G$1123,4,0)</f>
        <v>0</v>
      </c>
      <c r="J4425">
        <f>VLOOKUP($A4425,CATMUN!$B$2:$G$1123,6,0)</f>
        <v>15</v>
      </c>
      <c r="K4425" s="69">
        <v>89.074762000000007</v>
      </c>
      <c r="L4425" s="69">
        <v>480.82776364446357</v>
      </c>
      <c r="M4425" s="271"/>
      <c r="N4425" s="69">
        <v>20.326874479829083</v>
      </c>
      <c r="Q4425">
        <v>0</v>
      </c>
      <c r="S4425" s="69">
        <v>150</v>
      </c>
      <c r="T4425">
        <v>0</v>
      </c>
      <c r="V4425" s="51">
        <v>5</v>
      </c>
      <c r="W4425" s="51">
        <v>0</v>
      </c>
      <c r="X4425" s="51">
        <v>23</v>
      </c>
    </row>
    <row r="4426" spans="1:24" x14ac:dyDescent="0.2">
      <c r="A4426">
        <v>97666</v>
      </c>
      <c r="B4426" t="s">
        <v>2166</v>
      </c>
      <c r="C4426" t="s">
        <v>2162</v>
      </c>
      <c r="D4426">
        <v>2019</v>
      </c>
      <c r="E4426" t="str">
        <f t="shared" si="69"/>
        <v>976662019</v>
      </c>
      <c r="F4426">
        <v>2318</v>
      </c>
      <c r="G4426" t="str">
        <f>VLOOKUP($A4426,CATMUN!$B$2:$C$1123,2,0)</f>
        <v>Bajo</v>
      </c>
      <c r="H4426" t="str">
        <f>VLOOKUP($A4426,CATMUN!$B$2:$D$1123,3,0)</f>
        <v>Municipios rurales</v>
      </c>
      <c r="I4426">
        <f>VLOOKUP($A4426,CATMUN!$B$2:$G$1123,4,0)</f>
        <v>0</v>
      </c>
      <c r="J4426">
        <f>VLOOKUP($A4426,CATMUN!$B$2:$G$1123,6,0)</f>
        <v>15</v>
      </c>
      <c r="K4426" s="69">
        <v>1483.6886240000001</v>
      </c>
      <c r="L4426" s="69">
        <v>480.82776364446357</v>
      </c>
      <c r="M4426" s="271"/>
      <c r="N4426" s="69">
        <v>20.326874479829083</v>
      </c>
      <c r="Q4426">
        <v>0</v>
      </c>
      <c r="S4426" s="69">
        <v>150</v>
      </c>
      <c r="T4426">
        <v>0</v>
      </c>
      <c r="V4426" s="51">
        <v>5</v>
      </c>
      <c r="W4426" s="51">
        <v>0</v>
      </c>
      <c r="X4426" s="51">
        <v>23</v>
      </c>
    </row>
    <row r="4427" spans="1:24" x14ac:dyDescent="0.2">
      <c r="A4427">
        <v>99524</v>
      </c>
      <c r="B4427" t="s">
        <v>2171</v>
      </c>
      <c r="C4427" t="s">
        <v>2169</v>
      </c>
      <c r="D4427">
        <v>2019</v>
      </c>
      <c r="E4427" t="str">
        <f t="shared" si="69"/>
        <v>995242019</v>
      </c>
      <c r="F4427">
        <v>9799</v>
      </c>
      <c r="G4427" t="str">
        <f>VLOOKUP($A4427,CATMUN!$B$2:$C$1123,2,0)</f>
        <v>Bajo</v>
      </c>
      <c r="H4427" t="str">
        <f>VLOOKUP($A4427,CATMUN!$B$2:$D$1123,3,0)</f>
        <v>Municipios rurales</v>
      </c>
      <c r="I4427">
        <f>VLOOKUP($A4427,CATMUN!$B$2:$G$1123,4,0)</f>
        <v>0</v>
      </c>
      <c r="J4427">
        <f>VLOOKUP($A4427,CATMUN!$B$2:$G$1123,6,0)</f>
        <v>15</v>
      </c>
      <c r="K4427" s="69">
        <v>850</v>
      </c>
      <c r="L4427" s="69">
        <v>480.82776364446357</v>
      </c>
      <c r="M4427" s="271">
        <v>15</v>
      </c>
      <c r="N4427" s="69">
        <v>20.326874479829083</v>
      </c>
      <c r="Q4427">
        <v>0</v>
      </c>
      <c r="S4427" s="69">
        <v>150</v>
      </c>
      <c r="T4427">
        <v>0</v>
      </c>
      <c r="V4427" s="51">
        <v>1</v>
      </c>
      <c r="W4427" s="51">
        <v>6</v>
      </c>
      <c r="X4427" s="51">
        <v>19</v>
      </c>
    </row>
    <row r="4428" spans="1:24" x14ac:dyDescent="0.2">
      <c r="A4428">
        <v>99624</v>
      </c>
      <c r="B4428" t="s">
        <v>2172</v>
      </c>
      <c r="C4428" t="s">
        <v>2169</v>
      </c>
      <c r="D4428">
        <v>2019</v>
      </c>
      <c r="E4428" t="str">
        <f t="shared" si="69"/>
        <v>996242019</v>
      </c>
      <c r="F4428">
        <v>4130</v>
      </c>
      <c r="G4428" t="str">
        <f>VLOOKUP($A4428,CATMUN!$B$2:$C$1123,2,0)</f>
        <v>Bajo</v>
      </c>
      <c r="H4428" t="str">
        <f>VLOOKUP($A4428,CATMUN!$B$2:$D$1123,3,0)</f>
        <v>Municipios rurales</v>
      </c>
      <c r="I4428">
        <f>VLOOKUP($A4428,CATMUN!$B$2:$G$1123,4,0)</f>
        <v>0</v>
      </c>
      <c r="J4428">
        <f>VLOOKUP($A4428,CATMUN!$B$2:$G$1123,6,0)</f>
        <v>15</v>
      </c>
      <c r="K4428" s="69">
        <v>180</v>
      </c>
      <c r="L4428" s="69">
        <v>480.82776364446357</v>
      </c>
      <c r="M4428" s="271">
        <v>2</v>
      </c>
      <c r="N4428" s="69">
        <v>20.326874479829083</v>
      </c>
      <c r="Q4428">
        <v>0</v>
      </c>
      <c r="S4428" s="69">
        <v>150</v>
      </c>
      <c r="T4428">
        <v>0</v>
      </c>
      <c r="V4428" s="51">
        <v>1</v>
      </c>
      <c r="W4428" s="51">
        <v>8</v>
      </c>
      <c r="X4428" s="51">
        <v>19</v>
      </c>
    </row>
    <row r="4429" spans="1:24" x14ac:dyDescent="0.2">
      <c r="A4429">
        <v>99773</v>
      </c>
      <c r="B4429" t="s">
        <v>2173</v>
      </c>
      <c r="C4429" t="s">
        <v>2169</v>
      </c>
      <c r="D4429">
        <v>2019</v>
      </c>
      <c r="E4429" t="str">
        <f t="shared" si="69"/>
        <v>997732019</v>
      </c>
      <c r="F4429">
        <v>76196</v>
      </c>
      <c r="G4429" t="str">
        <f>VLOOKUP($A4429,CATMUN!$B$2:$C$1123,2,0)</f>
        <v>Bajo</v>
      </c>
      <c r="H4429" t="str">
        <f>VLOOKUP($A4429,CATMUN!$B$2:$D$1123,3,0)</f>
        <v>Municipios rurales</v>
      </c>
      <c r="I4429">
        <f>VLOOKUP($A4429,CATMUN!$B$2:$G$1123,4,0)</f>
        <v>0</v>
      </c>
      <c r="J4429">
        <f>VLOOKUP($A4429,CATMUN!$B$2:$G$1123,6,0)</f>
        <v>15</v>
      </c>
      <c r="K4429" s="69">
        <v>1150.000002</v>
      </c>
      <c r="L4429" s="69">
        <v>480.82776364446357</v>
      </c>
      <c r="M4429" s="271"/>
      <c r="N4429" s="69">
        <v>20.326874479829083</v>
      </c>
      <c r="O4429" s="69">
        <v>9.9999999999999995E-7</v>
      </c>
      <c r="Q4429">
        <v>0</v>
      </c>
      <c r="S4429" s="69">
        <v>150</v>
      </c>
      <c r="T4429">
        <v>0</v>
      </c>
      <c r="V4429" s="51">
        <v>1</v>
      </c>
      <c r="W4429" s="51">
        <v>10</v>
      </c>
      <c r="X4429" s="51">
        <v>19</v>
      </c>
    </row>
    <row r="4430" spans="1:24" x14ac:dyDescent="0.2">
      <c r="A4430">
        <v>5001</v>
      </c>
      <c r="B4430" t="s">
        <v>2177</v>
      </c>
      <c r="C4430" t="s">
        <v>2176</v>
      </c>
      <c r="D4430">
        <v>2019</v>
      </c>
      <c r="E4430" t="str">
        <f t="shared" si="69"/>
        <v>50012019</v>
      </c>
      <c r="F4430" s="69">
        <v>2483545</v>
      </c>
      <c r="G4430" t="str">
        <f>VLOOKUP($A4430,CATMUN!$B$2:$C$1123,2,0)</f>
        <v>Alto</v>
      </c>
      <c r="H4430" t="str">
        <f>VLOOKUP($A4430,CATMUN!$B$2:$D$1123,3,0)</f>
        <v>04 Grandes Urbes</v>
      </c>
      <c r="I4430">
        <f>VLOOKUP($A4430,CATMUN!$B$2:$G$1123,4,0)</f>
        <v>1</v>
      </c>
      <c r="J4430" t="str">
        <f>VLOOKUP($A4430,CATMUN!$B$2:$G$1123,6,0)</f>
        <v>01</v>
      </c>
      <c r="K4430" s="69">
        <v>709174.77021599992</v>
      </c>
      <c r="L4430" s="69">
        <v>1243995.4495826452</v>
      </c>
      <c r="M4430" s="271">
        <v>18982.560127999997</v>
      </c>
      <c r="N4430" s="69">
        <v>37846.771705145002</v>
      </c>
      <c r="P4430" s="69">
        <v>942663.45</v>
      </c>
      <c r="Q4430">
        <v>1</v>
      </c>
      <c r="R4430">
        <v>9.9999999999999995E-7</v>
      </c>
      <c r="S4430" s="69">
        <v>14407.061</v>
      </c>
      <c r="T4430">
        <v>0</v>
      </c>
      <c r="U4430">
        <v>5925.1769999999997</v>
      </c>
      <c r="V4430" s="51">
        <v>2029</v>
      </c>
      <c r="W4430" s="51">
        <v>50678</v>
      </c>
      <c r="X4430" s="51">
        <v>14907</v>
      </c>
    </row>
    <row r="4431" spans="1:24" x14ac:dyDescent="0.2">
      <c r="A4431">
        <v>8001</v>
      </c>
      <c r="B4431" t="s">
        <v>2304</v>
      </c>
      <c r="C4431" t="s">
        <v>1219</v>
      </c>
      <c r="D4431">
        <v>2019</v>
      </c>
      <c r="E4431" t="str">
        <f t="shared" si="69"/>
        <v>80012019</v>
      </c>
      <c r="F4431" s="69">
        <v>1243056</v>
      </c>
      <c r="G4431" t="str">
        <f>VLOOKUP($A4431,CATMUN!$B$2:$C$1123,2,0)</f>
        <v>Alto</v>
      </c>
      <c r="H4431" t="str">
        <f>VLOOKUP($A4431,CATMUN!$B$2:$D$1123,3,0)</f>
        <v>04 Grandes Urbes</v>
      </c>
      <c r="I4431">
        <f>VLOOKUP($A4431,CATMUN!$B$2:$G$1123,4,0)</f>
        <v>1</v>
      </c>
      <c r="J4431" t="str">
        <f>VLOOKUP($A4431,CATMUN!$B$2:$G$1123,6,0)</f>
        <v>01</v>
      </c>
      <c r="K4431" s="69">
        <v>436475.99611458002</v>
      </c>
      <c r="L4431" s="69">
        <v>1243995.4495826452</v>
      </c>
      <c r="M4431" s="271">
        <v>34409.450692580001</v>
      </c>
      <c r="N4431" s="69">
        <v>37846.771705145002</v>
      </c>
      <c r="O4431" s="69">
        <v>65000</v>
      </c>
      <c r="R4431">
        <v>9742.4174187999997</v>
      </c>
      <c r="S4431" s="69">
        <v>14407.061</v>
      </c>
      <c r="T4431">
        <v>0</v>
      </c>
      <c r="V4431" s="51">
        <v>2029</v>
      </c>
      <c r="W4431" s="51">
        <v>33512</v>
      </c>
      <c r="X4431" s="51">
        <v>14907</v>
      </c>
    </row>
    <row r="4432" spans="1:24" x14ac:dyDescent="0.2">
      <c r="A4432">
        <v>11001</v>
      </c>
      <c r="B4432" t="s">
        <v>2174</v>
      </c>
      <c r="C4432" t="s">
        <v>2305</v>
      </c>
      <c r="D4432">
        <v>2019</v>
      </c>
      <c r="E4432" t="str">
        <f t="shared" si="69"/>
        <v>110012019</v>
      </c>
      <c r="F4432" s="69">
        <v>7592871</v>
      </c>
      <c r="G4432" t="str">
        <f>VLOOKUP($A4432,CATMUN!$B$2:$C$1123,2,0)</f>
        <v>Alto</v>
      </c>
      <c r="H4432" t="str">
        <f>VLOOKUP($A4432,CATMUN!$B$2:$D$1123,3,0)</f>
        <v>04 Grandes Urbes</v>
      </c>
      <c r="I4432">
        <f>VLOOKUP($A4432,CATMUN!$B$2:$G$1123,4,0)</f>
        <v>1</v>
      </c>
      <c r="J4432" t="str">
        <f>VLOOKUP($A4432,CATMUN!$B$2:$G$1123,6,0)</f>
        <v>01</v>
      </c>
      <c r="K4432" s="69">
        <v>3224140.4380000001</v>
      </c>
      <c r="L4432" s="69">
        <v>1243995.4495826452</v>
      </c>
      <c r="M4432" s="271">
        <v>79071.948999999993</v>
      </c>
      <c r="N4432" s="69">
        <v>37846.771705145002</v>
      </c>
      <c r="O4432" s="69">
        <v>942663.45</v>
      </c>
      <c r="R4432">
        <v>14407.061</v>
      </c>
      <c r="S4432" s="69">
        <v>14407.061</v>
      </c>
      <c r="T4432">
        <v>1</v>
      </c>
      <c r="V4432" s="51">
        <v>2029</v>
      </c>
      <c r="W4432" s="51" t="e">
        <v>#N/A</v>
      </c>
      <c r="X4432" s="51" t="e">
        <v>#N/A</v>
      </c>
    </row>
    <row r="4433" spans="1:24" x14ac:dyDescent="0.2">
      <c r="A4433">
        <v>76001</v>
      </c>
      <c r="B4433" t="s">
        <v>2310</v>
      </c>
      <c r="C4433" t="s">
        <v>2069</v>
      </c>
      <c r="D4433">
        <v>2019</v>
      </c>
      <c r="E4433" t="str">
        <f t="shared" si="69"/>
        <v>760012019</v>
      </c>
      <c r="F4433" s="69">
        <v>2241491</v>
      </c>
      <c r="G4433" t="str">
        <f>VLOOKUP($A4433,CATMUN!$B$2:$C$1123,2,0)</f>
        <v>Alto</v>
      </c>
      <c r="H4433" t="str">
        <f>VLOOKUP($A4433,CATMUN!$B$2:$D$1123,3,0)</f>
        <v>04 Grandes Urbes</v>
      </c>
      <c r="I4433">
        <f>VLOOKUP($A4433,CATMUN!$B$2:$G$1123,4,0)</f>
        <v>1</v>
      </c>
      <c r="J4433" t="str">
        <f>VLOOKUP($A4433,CATMUN!$B$2:$G$1123,6,0)</f>
        <v>01</v>
      </c>
      <c r="K4433" s="69">
        <v>606190.59400000004</v>
      </c>
      <c r="L4433" s="69">
        <v>1243995.4495826452</v>
      </c>
      <c r="M4433" s="271">
        <v>18923.127</v>
      </c>
      <c r="N4433" s="69">
        <v>37846.771705145002</v>
      </c>
      <c r="O4433" s="69">
        <v>10188.212</v>
      </c>
      <c r="R4433">
        <v>3052</v>
      </c>
      <c r="S4433" s="69">
        <v>14407.061</v>
      </c>
      <c r="V4433" s="51">
        <v>2029</v>
      </c>
      <c r="W4433" s="51">
        <v>29673</v>
      </c>
      <c r="X4433" s="51">
        <v>14907</v>
      </c>
    </row>
  </sheetData>
  <sortState ref="A2:X4434">
    <sortCondition ref="D2:D4434"/>
    <sortCondition ref="J2:J4434"/>
  </sortState>
  <conditionalFormatting sqref="U1:U1032060">
    <cfRule type="colorScale" priority="6">
      <colorScale>
        <cfvo type="min"/>
        <cfvo type="percentile" val="50"/>
        <cfvo type="max"/>
        <color rgb="FF63BE7B"/>
        <color rgb="FFFFEB84"/>
        <color rgb="FFF8696B"/>
      </colorScale>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tabColor rgb="FF00B050"/>
  </sheetPr>
  <dimension ref="A1:H1123"/>
  <sheetViews>
    <sheetView zoomScale="96" zoomScaleNormal="96" workbookViewId="0">
      <pane xSplit="1" ySplit="1" topLeftCell="B2" activePane="bottomRight" state="frozen"/>
      <selection activeCell="I11" sqref="I11"/>
      <selection pane="topRight" activeCell="I11" sqref="I11"/>
      <selection pane="bottomLeft" activeCell="I11" sqref="I11"/>
      <selection pane="bottomRight" activeCell="D1" sqref="D1"/>
    </sheetView>
  </sheetViews>
  <sheetFormatPr baseColWidth="10" defaultRowHeight="16" x14ac:dyDescent="0.2"/>
  <cols>
    <col min="1" max="1" width="32.33203125" customWidth="1"/>
    <col min="2" max="2" width="10.83203125" style="3"/>
    <col min="3" max="3" width="10.83203125" style="263" customWidth="1"/>
    <col min="4" max="4" width="21.83203125" bestFit="1" customWidth="1"/>
    <col min="5" max="5" width="10.83203125" style="263" customWidth="1"/>
    <col min="6" max="6" width="23.5" customWidth="1"/>
  </cols>
  <sheetData>
    <row r="1" spans="1:8" ht="48" x14ac:dyDescent="0.2">
      <c r="A1" s="1" t="s">
        <v>10</v>
      </c>
      <c r="B1" s="6" t="s">
        <v>9</v>
      </c>
      <c r="C1" s="262" t="s">
        <v>11</v>
      </c>
      <c r="D1" s="1" t="s">
        <v>2788</v>
      </c>
      <c r="E1" s="262" t="s">
        <v>12</v>
      </c>
      <c r="F1" s="1" t="s">
        <v>2788</v>
      </c>
      <c r="G1" s="1" t="s">
        <v>13</v>
      </c>
    </row>
    <row r="2" spans="1:8" ht="15.75" hidden="1" x14ac:dyDescent="0.25">
      <c r="A2" t="s">
        <v>19</v>
      </c>
      <c r="B2" s="2">
        <v>5001</v>
      </c>
      <c r="C2" s="263" t="s">
        <v>14</v>
      </c>
      <c r="D2" t="s">
        <v>2783</v>
      </c>
      <c r="E2" s="263">
        <v>1</v>
      </c>
      <c r="F2" t="s">
        <v>2783</v>
      </c>
      <c r="G2" s="3" t="s">
        <v>1141</v>
      </c>
      <c r="H2" s="7"/>
    </row>
    <row r="3" spans="1:8" x14ac:dyDescent="0.2">
      <c r="A3" t="s">
        <v>20</v>
      </c>
      <c r="B3" s="3">
        <v>5002</v>
      </c>
      <c r="C3" s="267" t="s">
        <v>2789</v>
      </c>
      <c r="D3" t="s">
        <v>15</v>
      </c>
      <c r="E3" s="263">
        <v>0</v>
      </c>
      <c r="F3" t="s">
        <v>15</v>
      </c>
      <c r="G3" s="3">
        <v>15</v>
      </c>
    </row>
    <row r="4" spans="1:8" x14ac:dyDescent="0.2">
      <c r="A4" t="s">
        <v>21</v>
      </c>
      <c r="B4" s="3">
        <v>5004</v>
      </c>
      <c r="C4" s="267" t="s">
        <v>2789</v>
      </c>
      <c r="D4" t="s">
        <v>15</v>
      </c>
      <c r="E4" s="263">
        <v>0</v>
      </c>
      <c r="F4" t="s">
        <v>15</v>
      </c>
      <c r="G4" s="3">
        <v>15</v>
      </c>
    </row>
    <row r="5" spans="1:8" x14ac:dyDescent="0.2">
      <c r="A5" t="s">
        <v>22</v>
      </c>
      <c r="B5" s="3">
        <v>5021</v>
      </c>
      <c r="C5" s="267" t="s">
        <v>16</v>
      </c>
      <c r="D5" t="s">
        <v>15</v>
      </c>
      <c r="E5" s="263">
        <v>0</v>
      </c>
      <c r="F5" t="s">
        <v>15</v>
      </c>
      <c r="G5" s="3">
        <v>15</v>
      </c>
    </row>
    <row r="6" spans="1:8" ht="15.75" hidden="1" x14ac:dyDescent="0.25">
      <c r="A6" t="s">
        <v>23</v>
      </c>
      <c r="B6" s="3">
        <v>5030</v>
      </c>
      <c r="C6" s="267" t="s">
        <v>14</v>
      </c>
      <c r="D6" t="s">
        <v>17</v>
      </c>
      <c r="E6" s="263">
        <v>0</v>
      </c>
      <c r="F6" t="s">
        <v>17</v>
      </c>
      <c r="G6" s="3">
        <v>14</v>
      </c>
    </row>
    <row r="7" spans="1:8" x14ac:dyDescent="0.2">
      <c r="A7" t="s">
        <v>24</v>
      </c>
      <c r="B7" s="3">
        <v>5031</v>
      </c>
      <c r="C7" s="267" t="s">
        <v>14</v>
      </c>
      <c r="D7" t="s">
        <v>15</v>
      </c>
      <c r="E7" s="263">
        <v>0</v>
      </c>
      <c r="F7" t="s">
        <v>15</v>
      </c>
      <c r="G7" s="3">
        <v>15</v>
      </c>
    </row>
    <row r="8" spans="1:8" ht="15.75" hidden="1" x14ac:dyDescent="0.25">
      <c r="A8" t="s">
        <v>25</v>
      </c>
      <c r="B8" s="3">
        <v>5034</v>
      </c>
      <c r="C8" s="267" t="s">
        <v>2789</v>
      </c>
      <c r="D8" t="s">
        <v>17</v>
      </c>
      <c r="E8" s="263">
        <v>0</v>
      </c>
      <c r="F8" t="s">
        <v>17</v>
      </c>
      <c r="G8" s="3">
        <v>14</v>
      </c>
    </row>
    <row r="9" spans="1:8" ht="15.75" hidden="1" x14ac:dyDescent="0.25">
      <c r="A9" t="s">
        <v>26</v>
      </c>
      <c r="B9" s="3">
        <v>5036</v>
      </c>
      <c r="C9" s="267" t="s">
        <v>16</v>
      </c>
      <c r="D9" t="s">
        <v>17</v>
      </c>
      <c r="E9" s="263">
        <v>0</v>
      </c>
      <c r="F9" t="s">
        <v>17</v>
      </c>
      <c r="G9" s="3">
        <v>14</v>
      </c>
    </row>
    <row r="10" spans="1:8" x14ac:dyDescent="0.2">
      <c r="A10" t="s">
        <v>27</v>
      </c>
      <c r="B10" s="3">
        <v>5038</v>
      </c>
      <c r="C10" s="267" t="s">
        <v>2789</v>
      </c>
      <c r="D10" t="s">
        <v>15</v>
      </c>
      <c r="E10" s="263">
        <v>0</v>
      </c>
      <c r="F10" t="s">
        <v>15</v>
      </c>
      <c r="G10" s="3">
        <v>15</v>
      </c>
    </row>
    <row r="11" spans="1:8" x14ac:dyDescent="0.2">
      <c r="A11" t="s">
        <v>28</v>
      </c>
      <c r="B11" s="3">
        <v>5040</v>
      </c>
      <c r="C11" s="267" t="s">
        <v>2789</v>
      </c>
      <c r="D11" t="s">
        <v>15</v>
      </c>
      <c r="E11" s="263">
        <v>0</v>
      </c>
      <c r="F11" t="s">
        <v>15</v>
      </c>
      <c r="G11" s="3">
        <v>15</v>
      </c>
    </row>
    <row r="12" spans="1:8" x14ac:dyDescent="0.2">
      <c r="A12" t="s">
        <v>29</v>
      </c>
      <c r="B12" s="3">
        <v>5042</v>
      </c>
      <c r="C12" s="267" t="s">
        <v>14</v>
      </c>
      <c r="D12" t="s">
        <v>15</v>
      </c>
      <c r="E12" s="263">
        <v>0</v>
      </c>
      <c r="F12" t="s">
        <v>15</v>
      </c>
      <c r="G12" s="3">
        <v>15</v>
      </c>
    </row>
    <row r="13" spans="1:8" x14ac:dyDescent="0.2">
      <c r="A13" t="s">
        <v>30</v>
      </c>
      <c r="B13" s="3">
        <v>5044</v>
      </c>
      <c r="C13" s="267" t="s">
        <v>2789</v>
      </c>
      <c r="D13" t="s">
        <v>15</v>
      </c>
      <c r="E13" s="263">
        <v>0</v>
      </c>
      <c r="F13" t="s">
        <v>15</v>
      </c>
      <c r="G13" s="3">
        <v>15</v>
      </c>
    </row>
    <row r="14" spans="1:8" ht="15.75" hidden="1" x14ac:dyDescent="0.25">
      <c r="A14" t="s">
        <v>31</v>
      </c>
      <c r="B14" s="3">
        <v>5045</v>
      </c>
      <c r="C14" s="267" t="s">
        <v>14</v>
      </c>
      <c r="D14" t="s">
        <v>2784</v>
      </c>
      <c r="E14" s="263">
        <v>0</v>
      </c>
      <c r="F14" t="s">
        <v>2784</v>
      </c>
      <c r="G14" s="3">
        <v>13</v>
      </c>
    </row>
    <row r="15" spans="1:8" ht="15.75" hidden="1" x14ac:dyDescent="0.25">
      <c r="A15" t="s">
        <v>32</v>
      </c>
      <c r="B15" s="3">
        <v>5051</v>
      </c>
      <c r="C15" s="267" t="s">
        <v>16</v>
      </c>
      <c r="D15" t="s">
        <v>17</v>
      </c>
      <c r="E15" s="263">
        <v>0</v>
      </c>
      <c r="F15" t="s">
        <v>17</v>
      </c>
      <c r="G15" s="3">
        <v>14</v>
      </c>
    </row>
    <row r="16" spans="1:8" x14ac:dyDescent="0.2">
      <c r="A16" t="s">
        <v>33</v>
      </c>
      <c r="B16" s="3">
        <v>5055</v>
      </c>
      <c r="C16" s="267" t="s">
        <v>16</v>
      </c>
      <c r="D16" t="s">
        <v>15</v>
      </c>
      <c r="E16" s="263">
        <v>0</v>
      </c>
      <c r="F16" t="s">
        <v>15</v>
      </c>
      <c r="G16" s="3">
        <v>15</v>
      </c>
    </row>
    <row r="17" spans="1:7" x14ac:dyDescent="0.2">
      <c r="A17" t="s">
        <v>34</v>
      </c>
      <c r="B17" s="3">
        <v>5059</v>
      </c>
      <c r="C17" s="267" t="s">
        <v>2789</v>
      </c>
      <c r="D17" t="s">
        <v>15</v>
      </c>
      <c r="E17" s="263">
        <v>1</v>
      </c>
      <c r="F17" t="s">
        <v>15</v>
      </c>
      <c r="G17" s="3">
        <v>9</v>
      </c>
    </row>
    <row r="18" spans="1:7" ht="15.75" hidden="1" x14ac:dyDescent="0.25">
      <c r="A18" t="s">
        <v>35</v>
      </c>
      <c r="B18" s="3">
        <v>5079</v>
      </c>
      <c r="C18" s="267" t="s">
        <v>14</v>
      </c>
      <c r="D18" t="s">
        <v>2785</v>
      </c>
      <c r="E18" s="263">
        <v>1</v>
      </c>
      <c r="F18" t="s">
        <v>2785</v>
      </c>
      <c r="G18" s="3">
        <v>6</v>
      </c>
    </row>
    <row r="19" spans="1:7" x14ac:dyDescent="0.2">
      <c r="A19" t="s">
        <v>36</v>
      </c>
      <c r="B19" s="3">
        <v>5086</v>
      </c>
      <c r="C19" s="267" t="s">
        <v>2789</v>
      </c>
      <c r="D19" t="s">
        <v>15</v>
      </c>
      <c r="E19" s="263">
        <v>1</v>
      </c>
      <c r="F19" t="s">
        <v>15</v>
      </c>
      <c r="G19" s="3">
        <v>9</v>
      </c>
    </row>
    <row r="20" spans="1:7" ht="15.75" hidden="1" x14ac:dyDescent="0.25">
      <c r="A20" t="s">
        <v>37</v>
      </c>
      <c r="B20" s="3">
        <v>5088</v>
      </c>
      <c r="C20" s="267" t="s">
        <v>14</v>
      </c>
      <c r="D20" t="s">
        <v>2786</v>
      </c>
      <c r="E20" s="263">
        <v>0</v>
      </c>
      <c r="F20" t="s">
        <v>2786</v>
      </c>
      <c r="G20" s="3">
        <v>11</v>
      </c>
    </row>
    <row r="21" spans="1:7" ht="15.75" hidden="1" x14ac:dyDescent="0.25">
      <c r="A21" t="s">
        <v>38</v>
      </c>
      <c r="B21" s="3">
        <v>5091</v>
      </c>
      <c r="C21" s="267" t="s">
        <v>2789</v>
      </c>
      <c r="D21" t="s">
        <v>17</v>
      </c>
      <c r="E21" s="263">
        <v>0</v>
      </c>
      <c r="F21" t="s">
        <v>17</v>
      </c>
      <c r="G21" s="3">
        <v>14</v>
      </c>
    </row>
    <row r="22" spans="1:7" ht="15.75" hidden="1" x14ac:dyDescent="0.25">
      <c r="A22" t="s">
        <v>39</v>
      </c>
      <c r="B22" s="3">
        <v>5093</v>
      </c>
      <c r="C22" s="267" t="s">
        <v>16</v>
      </c>
      <c r="D22" t="s">
        <v>17</v>
      </c>
      <c r="E22" s="263">
        <v>0</v>
      </c>
      <c r="F22" t="s">
        <v>17</v>
      </c>
      <c r="G22" s="3">
        <v>14</v>
      </c>
    </row>
    <row r="23" spans="1:7" ht="15.75" hidden="1" x14ac:dyDescent="0.25">
      <c r="A23" t="s">
        <v>40</v>
      </c>
      <c r="B23" s="3">
        <v>5101</v>
      </c>
      <c r="C23" s="267" t="s">
        <v>14</v>
      </c>
      <c r="D23" t="s">
        <v>17</v>
      </c>
      <c r="E23" s="263">
        <v>1</v>
      </c>
      <c r="F23" t="s">
        <v>17</v>
      </c>
      <c r="G23" s="3">
        <v>6</v>
      </c>
    </row>
    <row r="24" spans="1:7" x14ac:dyDescent="0.2">
      <c r="A24" t="s">
        <v>41</v>
      </c>
      <c r="B24" s="3">
        <v>5107</v>
      </c>
      <c r="C24" s="267" t="s">
        <v>14</v>
      </c>
      <c r="D24" t="s">
        <v>15</v>
      </c>
      <c r="E24" s="263">
        <v>0</v>
      </c>
      <c r="F24" t="s">
        <v>15</v>
      </c>
      <c r="G24" s="3">
        <v>15</v>
      </c>
    </row>
    <row r="25" spans="1:7" x14ac:dyDescent="0.2">
      <c r="A25" t="s">
        <v>42</v>
      </c>
      <c r="B25" s="3">
        <v>5113</v>
      </c>
      <c r="C25" s="267" t="s">
        <v>16</v>
      </c>
      <c r="D25" t="s">
        <v>15</v>
      </c>
      <c r="E25" s="263">
        <v>0</v>
      </c>
      <c r="F25" t="s">
        <v>15</v>
      </c>
      <c r="G25" s="3">
        <v>15</v>
      </c>
    </row>
    <row r="26" spans="1:7" x14ac:dyDescent="0.2">
      <c r="A26" t="s">
        <v>43</v>
      </c>
      <c r="B26" s="3">
        <v>5120</v>
      </c>
      <c r="C26" s="267" t="s">
        <v>16</v>
      </c>
      <c r="D26" t="s">
        <v>15</v>
      </c>
      <c r="E26" s="263">
        <v>0</v>
      </c>
      <c r="F26" t="s">
        <v>15</v>
      </c>
      <c r="G26" s="3">
        <v>15</v>
      </c>
    </row>
    <row r="27" spans="1:7" x14ac:dyDescent="0.2">
      <c r="A27" t="s">
        <v>44</v>
      </c>
      <c r="B27" s="3">
        <v>5125</v>
      </c>
      <c r="C27" s="267" t="s">
        <v>2789</v>
      </c>
      <c r="D27" t="s">
        <v>15</v>
      </c>
      <c r="E27" s="263">
        <v>0</v>
      </c>
      <c r="F27" t="s">
        <v>15</v>
      </c>
      <c r="G27" s="3">
        <v>15</v>
      </c>
    </row>
    <row r="28" spans="1:7" ht="15.75" hidden="1" x14ac:dyDescent="0.25">
      <c r="A28" t="s">
        <v>45</v>
      </c>
      <c r="B28" s="3">
        <v>5129</v>
      </c>
      <c r="C28" s="267" t="s">
        <v>14</v>
      </c>
      <c r="D28" t="s">
        <v>2786</v>
      </c>
      <c r="E28" s="263">
        <v>0</v>
      </c>
      <c r="F28" t="s">
        <v>2786</v>
      </c>
      <c r="G28" s="3">
        <v>11</v>
      </c>
    </row>
    <row r="29" spans="1:7" x14ac:dyDescent="0.2">
      <c r="A29" t="s">
        <v>46</v>
      </c>
      <c r="B29" s="3">
        <v>5134</v>
      </c>
      <c r="C29" s="267" t="s">
        <v>16</v>
      </c>
      <c r="D29" t="s">
        <v>15</v>
      </c>
      <c r="E29" s="263">
        <v>0</v>
      </c>
      <c r="F29" t="s">
        <v>15</v>
      </c>
      <c r="G29" s="3">
        <v>15</v>
      </c>
    </row>
    <row r="30" spans="1:7" x14ac:dyDescent="0.2">
      <c r="A30" t="s">
        <v>47</v>
      </c>
      <c r="B30" s="3">
        <v>5138</v>
      </c>
      <c r="C30" s="267" t="s">
        <v>2789</v>
      </c>
      <c r="D30" t="s">
        <v>15</v>
      </c>
      <c r="E30" s="263">
        <v>0</v>
      </c>
      <c r="F30" t="s">
        <v>15</v>
      </c>
      <c r="G30" s="3">
        <v>15</v>
      </c>
    </row>
    <row r="31" spans="1:7" x14ac:dyDescent="0.2">
      <c r="A31" t="s">
        <v>48</v>
      </c>
      <c r="B31" s="3">
        <v>5142</v>
      </c>
      <c r="C31" s="267" t="s">
        <v>2789</v>
      </c>
      <c r="D31" t="s">
        <v>15</v>
      </c>
      <c r="E31" s="263">
        <v>1</v>
      </c>
      <c r="F31" t="s">
        <v>15</v>
      </c>
      <c r="G31" s="3">
        <v>9</v>
      </c>
    </row>
    <row r="32" spans="1:7" ht="15.75" hidden="1" x14ac:dyDescent="0.25">
      <c r="A32" t="s">
        <v>49</v>
      </c>
      <c r="B32" s="3">
        <v>5145</v>
      </c>
      <c r="C32" s="267" t="s">
        <v>2789</v>
      </c>
      <c r="D32" t="s">
        <v>17</v>
      </c>
      <c r="E32" s="263">
        <v>0</v>
      </c>
      <c r="F32" t="s">
        <v>17</v>
      </c>
      <c r="G32" s="3">
        <v>14</v>
      </c>
    </row>
    <row r="33" spans="1:7" ht="15.75" hidden="1" x14ac:dyDescent="0.25">
      <c r="A33" t="s">
        <v>50</v>
      </c>
      <c r="B33" s="3">
        <v>5147</v>
      </c>
      <c r="C33" s="267" t="s">
        <v>14</v>
      </c>
      <c r="D33" t="s">
        <v>17</v>
      </c>
      <c r="E33" s="263">
        <v>0</v>
      </c>
      <c r="F33" t="s">
        <v>17</v>
      </c>
      <c r="G33" s="3">
        <v>14</v>
      </c>
    </row>
    <row r="34" spans="1:7" ht="15.75" hidden="1" x14ac:dyDescent="0.25">
      <c r="A34" t="s">
        <v>51</v>
      </c>
      <c r="B34" s="3">
        <v>5148</v>
      </c>
      <c r="C34" s="267" t="s">
        <v>14</v>
      </c>
      <c r="D34" t="s">
        <v>2785</v>
      </c>
      <c r="E34" s="263">
        <v>0</v>
      </c>
      <c r="F34" t="s">
        <v>2785</v>
      </c>
      <c r="G34" s="3">
        <v>14</v>
      </c>
    </row>
    <row r="35" spans="1:7" x14ac:dyDescent="0.2">
      <c r="A35" t="s">
        <v>52</v>
      </c>
      <c r="B35" s="3">
        <v>5150</v>
      </c>
      <c r="C35" s="267" t="s">
        <v>14</v>
      </c>
      <c r="D35" t="s">
        <v>15</v>
      </c>
      <c r="E35" s="263">
        <v>0</v>
      </c>
      <c r="F35" t="s">
        <v>15</v>
      </c>
      <c r="G35" s="3">
        <v>15</v>
      </c>
    </row>
    <row r="36" spans="1:7" ht="15.75" hidden="1" x14ac:dyDescent="0.25">
      <c r="A36" t="s">
        <v>53</v>
      </c>
      <c r="B36" s="3">
        <v>5154</v>
      </c>
      <c r="C36" s="267" t="s">
        <v>14</v>
      </c>
      <c r="D36" t="s">
        <v>2784</v>
      </c>
      <c r="E36" s="263">
        <v>0</v>
      </c>
      <c r="F36" t="s">
        <v>2784</v>
      </c>
      <c r="G36" s="3">
        <v>13</v>
      </c>
    </row>
    <row r="37" spans="1:7" ht="15.75" hidden="1" x14ac:dyDescent="0.25">
      <c r="A37" t="s">
        <v>54</v>
      </c>
      <c r="B37" s="3">
        <v>5172</v>
      </c>
      <c r="C37" s="267" t="s">
        <v>2789</v>
      </c>
      <c r="D37" t="s">
        <v>17</v>
      </c>
      <c r="E37" s="263">
        <v>0</v>
      </c>
      <c r="F37" t="s">
        <v>17</v>
      </c>
      <c r="G37" s="3">
        <v>14</v>
      </c>
    </row>
    <row r="38" spans="1:7" ht="15.75" hidden="1" x14ac:dyDescent="0.25">
      <c r="A38" t="s">
        <v>55</v>
      </c>
      <c r="B38" s="3">
        <v>5190</v>
      </c>
      <c r="C38" s="267" t="s">
        <v>2789</v>
      </c>
      <c r="D38" t="s">
        <v>17</v>
      </c>
      <c r="E38" s="263">
        <v>0</v>
      </c>
      <c r="F38" t="s">
        <v>17</v>
      </c>
      <c r="G38" s="3">
        <v>14</v>
      </c>
    </row>
    <row r="39" spans="1:7" x14ac:dyDescent="0.2">
      <c r="A39" t="s">
        <v>56</v>
      </c>
      <c r="B39" s="3">
        <v>5197</v>
      </c>
      <c r="C39" s="267" t="s">
        <v>2789</v>
      </c>
      <c r="D39" t="s">
        <v>15</v>
      </c>
      <c r="E39" s="263">
        <v>1</v>
      </c>
      <c r="F39" t="s">
        <v>15</v>
      </c>
      <c r="G39" s="3">
        <v>9</v>
      </c>
    </row>
    <row r="40" spans="1:7" x14ac:dyDescent="0.2">
      <c r="A40" t="s">
        <v>57</v>
      </c>
      <c r="B40" s="3">
        <v>5206</v>
      </c>
      <c r="C40" s="267" t="s">
        <v>2789</v>
      </c>
      <c r="D40" t="s">
        <v>15</v>
      </c>
      <c r="E40" s="263">
        <v>0</v>
      </c>
      <c r="F40" t="s">
        <v>15</v>
      </c>
      <c r="G40" s="3">
        <v>15</v>
      </c>
    </row>
    <row r="41" spans="1:7" ht="15.75" hidden="1" x14ac:dyDescent="0.25">
      <c r="A41" t="s">
        <v>58</v>
      </c>
      <c r="B41" s="3">
        <v>5209</v>
      </c>
      <c r="C41" s="267" t="s">
        <v>14</v>
      </c>
      <c r="D41" t="s">
        <v>17</v>
      </c>
      <c r="E41" s="263">
        <v>0</v>
      </c>
      <c r="F41" t="s">
        <v>17</v>
      </c>
      <c r="G41" s="3">
        <v>14</v>
      </c>
    </row>
    <row r="42" spans="1:7" ht="15.75" hidden="1" x14ac:dyDescent="0.25">
      <c r="A42" t="s">
        <v>59</v>
      </c>
      <c r="B42" s="3">
        <v>5212</v>
      </c>
      <c r="C42" s="267" t="s">
        <v>14</v>
      </c>
      <c r="D42" t="s">
        <v>2785</v>
      </c>
      <c r="E42" s="263">
        <v>0</v>
      </c>
      <c r="F42" t="s">
        <v>2785</v>
      </c>
      <c r="G42" s="3">
        <v>14</v>
      </c>
    </row>
    <row r="43" spans="1:7" x14ac:dyDescent="0.2">
      <c r="A43" t="s">
        <v>60</v>
      </c>
      <c r="B43" s="3">
        <v>5234</v>
      </c>
      <c r="C43" s="267" t="s">
        <v>16</v>
      </c>
      <c r="D43" t="s">
        <v>15</v>
      </c>
      <c r="E43" s="263">
        <v>0</v>
      </c>
      <c r="F43" t="s">
        <v>15</v>
      </c>
      <c r="G43" s="3">
        <v>15</v>
      </c>
    </row>
    <row r="44" spans="1:7" ht="15.75" hidden="1" x14ac:dyDescent="0.25">
      <c r="A44" t="s">
        <v>61</v>
      </c>
      <c r="B44" s="3">
        <v>5237</v>
      </c>
      <c r="C44" s="267" t="s">
        <v>14</v>
      </c>
      <c r="D44" t="s">
        <v>17</v>
      </c>
      <c r="E44" s="263">
        <v>0</v>
      </c>
      <c r="F44" t="s">
        <v>17</v>
      </c>
      <c r="G44" s="3">
        <v>14</v>
      </c>
    </row>
    <row r="45" spans="1:7" x14ac:dyDescent="0.2">
      <c r="A45" t="s">
        <v>62</v>
      </c>
      <c r="B45" s="3">
        <v>5240</v>
      </c>
      <c r="C45" s="267" t="s">
        <v>2789</v>
      </c>
      <c r="D45" t="s">
        <v>15</v>
      </c>
      <c r="E45" s="263">
        <v>0</v>
      </c>
      <c r="F45" t="s">
        <v>15</v>
      </c>
      <c r="G45" s="3">
        <v>15</v>
      </c>
    </row>
    <row r="46" spans="1:7" ht="15.75" hidden="1" x14ac:dyDescent="0.25">
      <c r="A46" t="s">
        <v>63</v>
      </c>
      <c r="B46" s="3">
        <v>5250</v>
      </c>
      <c r="C46" s="267" t="s">
        <v>2789</v>
      </c>
      <c r="D46" t="s">
        <v>17</v>
      </c>
      <c r="E46" s="263">
        <v>0</v>
      </c>
      <c r="F46" t="s">
        <v>17</v>
      </c>
      <c r="G46" s="3">
        <v>14</v>
      </c>
    </row>
    <row r="47" spans="1:7" x14ac:dyDescent="0.2">
      <c r="A47" t="s">
        <v>64</v>
      </c>
      <c r="B47" s="3">
        <v>5264</v>
      </c>
      <c r="C47" s="267" t="s">
        <v>2789</v>
      </c>
      <c r="D47" t="s">
        <v>15</v>
      </c>
      <c r="E47" s="263">
        <v>0</v>
      </c>
      <c r="F47" t="s">
        <v>15</v>
      </c>
      <c r="G47" s="3">
        <v>15</v>
      </c>
    </row>
    <row r="48" spans="1:7" ht="15.75" hidden="1" x14ac:dyDescent="0.25">
      <c r="A48" t="s">
        <v>65</v>
      </c>
      <c r="B48" s="3">
        <v>5266</v>
      </c>
      <c r="C48" s="267" t="s">
        <v>14</v>
      </c>
      <c r="D48" t="s">
        <v>2786</v>
      </c>
      <c r="E48" s="263">
        <v>1</v>
      </c>
      <c r="F48" t="s">
        <v>2786</v>
      </c>
      <c r="G48" s="3">
        <v>2</v>
      </c>
    </row>
    <row r="49" spans="1:7" ht="15.75" hidden="1" x14ac:dyDescent="0.25">
      <c r="A49" t="s">
        <v>66</v>
      </c>
      <c r="B49" s="3">
        <v>5282</v>
      </c>
      <c r="C49" s="267" t="s">
        <v>2789</v>
      </c>
      <c r="D49" t="s">
        <v>17</v>
      </c>
      <c r="E49" s="263">
        <v>1</v>
      </c>
      <c r="F49" t="s">
        <v>17</v>
      </c>
      <c r="G49" s="3">
        <v>7</v>
      </c>
    </row>
    <row r="50" spans="1:7" x14ac:dyDescent="0.2">
      <c r="A50" t="s">
        <v>67</v>
      </c>
      <c r="B50" s="3">
        <v>5284</v>
      </c>
      <c r="C50" s="267" t="s">
        <v>2789</v>
      </c>
      <c r="D50" t="s">
        <v>15</v>
      </c>
      <c r="E50" s="263">
        <v>1</v>
      </c>
      <c r="F50" t="s">
        <v>15</v>
      </c>
      <c r="G50" s="3">
        <v>9</v>
      </c>
    </row>
    <row r="51" spans="1:7" x14ac:dyDescent="0.2">
      <c r="A51" t="s">
        <v>68</v>
      </c>
      <c r="B51" s="3">
        <v>5306</v>
      </c>
      <c r="C51" s="267" t="s">
        <v>16</v>
      </c>
      <c r="D51" t="s">
        <v>15</v>
      </c>
      <c r="E51" s="263">
        <v>0</v>
      </c>
      <c r="F51" t="s">
        <v>15</v>
      </c>
      <c r="G51" s="3">
        <v>15</v>
      </c>
    </row>
    <row r="52" spans="1:7" ht="15.75" hidden="1" x14ac:dyDescent="0.25">
      <c r="A52" t="s">
        <v>69</v>
      </c>
      <c r="B52" s="3">
        <v>5308</v>
      </c>
      <c r="C52" s="267" t="s">
        <v>14</v>
      </c>
      <c r="D52" t="s">
        <v>2785</v>
      </c>
      <c r="E52" s="263">
        <v>1</v>
      </c>
      <c r="F52" t="s">
        <v>2785</v>
      </c>
      <c r="G52" s="3">
        <v>6</v>
      </c>
    </row>
    <row r="53" spans="1:7" x14ac:dyDescent="0.2">
      <c r="A53" t="s">
        <v>70</v>
      </c>
      <c r="B53" s="3">
        <v>5310</v>
      </c>
      <c r="C53" s="267" t="s">
        <v>2789</v>
      </c>
      <c r="D53" t="s">
        <v>15</v>
      </c>
      <c r="E53" s="263">
        <v>1</v>
      </c>
      <c r="F53" t="s">
        <v>15</v>
      </c>
      <c r="G53" s="3">
        <v>9</v>
      </c>
    </row>
    <row r="54" spans="1:7" ht="15.75" hidden="1" x14ac:dyDescent="0.25">
      <c r="A54" t="s">
        <v>71</v>
      </c>
      <c r="B54" s="3">
        <v>5313</v>
      </c>
      <c r="C54" s="267" t="s">
        <v>2789</v>
      </c>
      <c r="D54" t="s">
        <v>17</v>
      </c>
      <c r="E54" s="263">
        <v>0</v>
      </c>
      <c r="F54" t="s">
        <v>17</v>
      </c>
      <c r="G54" s="3">
        <v>14</v>
      </c>
    </row>
    <row r="55" spans="1:7" ht="15.75" hidden="1" x14ac:dyDescent="0.25">
      <c r="A55" t="s">
        <v>72</v>
      </c>
      <c r="B55" s="3">
        <v>5315</v>
      </c>
      <c r="C55" s="267" t="s">
        <v>14</v>
      </c>
      <c r="D55" t="s">
        <v>17</v>
      </c>
      <c r="E55" s="263">
        <v>1</v>
      </c>
      <c r="F55" t="s">
        <v>17</v>
      </c>
      <c r="G55" s="3">
        <v>6</v>
      </c>
    </row>
    <row r="56" spans="1:7" ht="15.75" hidden="1" x14ac:dyDescent="0.25">
      <c r="A56" t="s">
        <v>73</v>
      </c>
      <c r="B56" s="3">
        <v>5318</v>
      </c>
      <c r="C56" s="267" t="s">
        <v>14</v>
      </c>
      <c r="D56" t="s">
        <v>2785</v>
      </c>
      <c r="E56" s="263">
        <v>0</v>
      </c>
      <c r="F56" t="s">
        <v>2785</v>
      </c>
      <c r="G56" s="3">
        <v>14</v>
      </c>
    </row>
    <row r="57" spans="1:7" ht="15.75" hidden="1" x14ac:dyDescent="0.25">
      <c r="A57" t="s">
        <v>74</v>
      </c>
      <c r="B57" s="3">
        <v>5321</v>
      </c>
      <c r="C57" s="267" t="s">
        <v>14</v>
      </c>
      <c r="D57" t="s">
        <v>17</v>
      </c>
      <c r="E57" s="263">
        <v>0</v>
      </c>
      <c r="F57" t="s">
        <v>17</v>
      </c>
      <c r="G57" s="3">
        <v>14</v>
      </c>
    </row>
    <row r="58" spans="1:7" ht="15.75" hidden="1" x14ac:dyDescent="0.25">
      <c r="A58" t="s">
        <v>75</v>
      </c>
      <c r="B58" s="3">
        <v>5347</v>
      </c>
      <c r="C58" s="267" t="s">
        <v>2789</v>
      </c>
      <c r="D58" t="s">
        <v>17</v>
      </c>
      <c r="E58" s="263">
        <v>0</v>
      </c>
      <c r="F58" t="s">
        <v>17</v>
      </c>
      <c r="G58" s="3">
        <v>14</v>
      </c>
    </row>
    <row r="59" spans="1:7" ht="15.75" hidden="1" x14ac:dyDescent="0.25">
      <c r="A59" t="s">
        <v>76</v>
      </c>
      <c r="B59" s="3">
        <v>5353</v>
      </c>
      <c r="C59" s="267" t="s">
        <v>16</v>
      </c>
      <c r="D59" t="s">
        <v>17</v>
      </c>
      <c r="E59" s="263">
        <v>0</v>
      </c>
      <c r="F59" t="s">
        <v>17</v>
      </c>
      <c r="G59" s="3">
        <v>14</v>
      </c>
    </row>
    <row r="60" spans="1:7" ht="15.75" hidden="1" x14ac:dyDescent="0.25">
      <c r="A60" t="s">
        <v>77</v>
      </c>
      <c r="B60" s="3">
        <v>5360</v>
      </c>
      <c r="C60" s="267" t="s">
        <v>14</v>
      </c>
      <c r="D60" t="s">
        <v>2786</v>
      </c>
      <c r="E60" s="263">
        <v>0</v>
      </c>
      <c r="F60" t="s">
        <v>2786</v>
      </c>
      <c r="G60" s="3">
        <v>11</v>
      </c>
    </row>
    <row r="61" spans="1:7" x14ac:dyDescent="0.2">
      <c r="A61" t="s">
        <v>78</v>
      </c>
      <c r="B61" s="3">
        <v>5361</v>
      </c>
      <c r="C61" s="267" t="s">
        <v>2789</v>
      </c>
      <c r="D61" t="s">
        <v>15</v>
      </c>
      <c r="E61" s="263">
        <v>0</v>
      </c>
      <c r="F61" t="s">
        <v>15</v>
      </c>
      <c r="G61" s="3">
        <v>15</v>
      </c>
    </row>
    <row r="62" spans="1:7" ht="15.75" hidden="1" x14ac:dyDescent="0.25">
      <c r="A62" t="s">
        <v>79</v>
      </c>
      <c r="B62" s="3">
        <v>5364</v>
      </c>
      <c r="C62" s="267" t="s">
        <v>2789</v>
      </c>
      <c r="D62" t="s">
        <v>17</v>
      </c>
      <c r="E62" s="263">
        <v>0</v>
      </c>
      <c r="F62" t="s">
        <v>17</v>
      </c>
      <c r="G62" s="3">
        <v>14</v>
      </c>
    </row>
    <row r="63" spans="1:7" ht="15.75" hidden="1" x14ac:dyDescent="0.25">
      <c r="A63" t="s">
        <v>80</v>
      </c>
      <c r="B63" s="3">
        <v>5368</v>
      </c>
      <c r="C63" s="267" t="s">
        <v>2789</v>
      </c>
      <c r="D63" t="s">
        <v>17</v>
      </c>
      <c r="E63" s="263">
        <v>0</v>
      </c>
      <c r="F63" t="s">
        <v>17</v>
      </c>
      <c r="G63" s="3">
        <v>14</v>
      </c>
    </row>
    <row r="64" spans="1:7" ht="15.75" hidden="1" x14ac:dyDescent="0.25">
      <c r="A64" t="s">
        <v>81</v>
      </c>
      <c r="B64" s="3">
        <v>5376</v>
      </c>
      <c r="C64" s="267" t="s">
        <v>14</v>
      </c>
      <c r="D64" t="s">
        <v>2785</v>
      </c>
      <c r="E64" s="263">
        <v>1</v>
      </c>
      <c r="F64" t="s">
        <v>2785</v>
      </c>
      <c r="G64" s="3">
        <v>6</v>
      </c>
    </row>
    <row r="65" spans="1:7" ht="15.75" hidden="1" x14ac:dyDescent="0.25">
      <c r="A65" t="s">
        <v>82</v>
      </c>
      <c r="B65" s="3">
        <v>5380</v>
      </c>
      <c r="C65" s="267" t="s">
        <v>14</v>
      </c>
      <c r="D65" t="s">
        <v>2786</v>
      </c>
      <c r="E65" s="263">
        <v>0</v>
      </c>
      <c r="F65" t="s">
        <v>2786</v>
      </c>
      <c r="G65" s="3">
        <v>11</v>
      </c>
    </row>
    <row r="66" spans="1:7" ht="15.75" hidden="1" x14ac:dyDescent="0.25">
      <c r="A66" t="s">
        <v>83</v>
      </c>
      <c r="B66" s="3">
        <v>5390</v>
      </c>
      <c r="C66" s="267" t="s">
        <v>14</v>
      </c>
      <c r="D66" t="s">
        <v>17</v>
      </c>
      <c r="E66" s="263">
        <v>0</v>
      </c>
      <c r="F66" t="s">
        <v>17</v>
      </c>
      <c r="G66" s="3">
        <v>14</v>
      </c>
    </row>
    <row r="67" spans="1:7" ht="15.75" hidden="1" x14ac:dyDescent="0.25">
      <c r="A67" t="s">
        <v>84</v>
      </c>
      <c r="B67" s="3">
        <v>5400</v>
      </c>
      <c r="C67" s="267" t="s">
        <v>14</v>
      </c>
      <c r="D67" t="s">
        <v>17</v>
      </c>
      <c r="E67" s="263">
        <v>0</v>
      </c>
      <c r="F67" t="s">
        <v>17</v>
      </c>
      <c r="G67" s="3">
        <v>14</v>
      </c>
    </row>
    <row r="68" spans="1:7" x14ac:dyDescent="0.2">
      <c r="A68" t="s">
        <v>85</v>
      </c>
      <c r="B68" s="3">
        <v>5411</v>
      </c>
      <c r="C68" s="267" t="s">
        <v>16</v>
      </c>
      <c r="D68" t="s">
        <v>15</v>
      </c>
      <c r="E68" s="263">
        <v>1</v>
      </c>
      <c r="F68" t="s">
        <v>15</v>
      </c>
      <c r="G68" s="3">
        <v>9</v>
      </c>
    </row>
    <row r="69" spans="1:7" x14ac:dyDescent="0.2">
      <c r="A69" t="s">
        <v>86</v>
      </c>
      <c r="B69" s="3">
        <v>5425</v>
      </c>
      <c r="C69" s="267" t="s">
        <v>2789</v>
      </c>
      <c r="D69" t="s">
        <v>15</v>
      </c>
      <c r="E69" s="263">
        <v>0</v>
      </c>
      <c r="F69" t="s">
        <v>15</v>
      </c>
      <c r="G69" s="3">
        <v>15</v>
      </c>
    </row>
    <row r="70" spans="1:7" ht="15.75" hidden="1" x14ac:dyDescent="0.25">
      <c r="A70" t="s">
        <v>87</v>
      </c>
      <c r="B70" s="3">
        <v>5440</v>
      </c>
      <c r="C70" s="267" t="s">
        <v>14</v>
      </c>
      <c r="D70" t="s">
        <v>2785</v>
      </c>
      <c r="E70" s="263">
        <v>0</v>
      </c>
      <c r="F70" t="s">
        <v>2785</v>
      </c>
      <c r="G70" s="3">
        <v>14</v>
      </c>
    </row>
    <row r="71" spans="1:7" ht="15.75" hidden="1" x14ac:dyDescent="0.25">
      <c r="A71" t="s">
        <v>88</v>
      </c>
      <c r="B71" s="3">
        <v>5467</v>
      </c>
      <c r="C71" s="267" t="s">
        <v>2789</v>
      </c>
      <c r="D71" t="s">
        <v>17</v>
      </c>
      <c r="E71" s="263">
        <v>0</v>
      </c>
      <c r="F71" t="s">
        <v>17</v>
      </c>
      <c r="G71" s="3">
        <v>14</v>
      </c>
    </row>
    <row r="72" spans="1:7" x14ac:dyDescent="0.2">
      <c r="A72" t="s">
        <v>89</v>
      </c>
      <c r="B72" s="3">
        <v>5475</v>
      </c>
      <c r="C72" s="267" t="s">
        <v>16</v>
      </c>
      <c r="D72" t="s">
        <v>15</v>
      </c>
      <c r="E72" s="263">
        <v>0</v>
      </c>
      <c r="F72" t="s">
        <v>15</v>
      </c>
      <c r="G72" s="3">
        <v>15</v>
      </c>
    </row>
    <row r="73" spans="1:7" x14ac:dyDescent="0.2">
      <c r="A73" t="s">
        <v>90</v>
      </c>
      <c r="B73" s="3">
        <v>5480</v>
      </c>
      <c r="C73" s="267" t="s">
        <v>2789</v>
      </c>
      <c r="D73" t="s">
        <v>15</v>
      </c>
      <c r="E73" s="263">
        <v>1</v>
      </c>
      <c r="F73" t="s">
        <v>15</v>
      </c>
      <c r="G73" s="3">
        <v>9</v>
      </c>
    </row>
    <row r="74" spans="1:7" x14ac:dyDescent="0.2">
      <c r="A74" t="s">
        <v>91</v>
      </c>
      <c r="B74" s="3">
        <v>5483</v>
      </c>
      <c r="C74" s="267" t="s">
        <v>16</v>
      </c>
      <c r="D74" t="s">
        <v>15</v>
      </c>
      <c r="E74" s="263">
        <v>0</v>
      </c>
      <c r="F74" t="s">
        <v>15</v>
      </c>
      <c r="G74" s="3">
        <v>15</v>
      </c>
    </row>
    <row r="75" spans="1:7" x14ac:dyDescent="0.2">
      <c r="A75" t="s">
        <v>92</v>
      </c>
      <c r="B75" s="3">
        <v>5490</v>
      </c>
      <c r="C75" s="267" t="s">
        <v>2789</v>
      </c>
      <c r="D75" t="s">
        <v>15</v>
      </c>
      <c r="E75" s="263">
        <v>0</v>
      </c>
      <c r="F75" t="s">
        <v>15</v>
      </c>
      <c r="G75" s="3">
        <v>15</v>
      </c>
    </row>
    <row r="76" spans="1:7" x14ac:dyDescent="0.2">
      <c r="A76" t="s">
        <v>93</v>
      </c>
      <c r="B76" s="3">
        <v>5495</v>
      </c>
      <c r="C76" s="267" t="s">
        <v>16</v>
      </c>
      <c r="D76" t="s">
        <v>15</v>
      </c>
      <c r="E76" s="263">
        <v>0</v>
      </c>
      <c r="F76" t="s">
        <v>15</v>
      </c>
      <c r="G76" s="3">
        <v>15</v>
      </c>
    </row>
    <row r="77" spans="1:7" x14ac:dyDescent="0.2">
      <c r="A77" t="s">
        <v>94</v>
      </c>
      <c r="B77" s="3">
        <v>5501</v>
      </c>
      <c r="C77" s="267" t="s">
        <v>2789</v>
      </c>
      <c r="D77" t="s">
        <v>15</v>
      </c>
      <c r="E77" s="263">
        <v>0</v>
      </c>
      <c r="F77" t="s">
        <v>15</v>
      </c>
      <c r="G77" s="3">
        <v>15</v>
      </c>
    </row>
    <row r="78" spans="1:7" ht="15.75" hidden="1" x14ac:dyDescent="0.25">
      <c r="A78" t="s">
        <v>95</v>
      </c>
      <c r="B78" s="3">
        <v>5541</v>
      </c>
      <c r="C78" s="267" t="s">
        <v>2789</v>
      </c>
      <c r="D78" t="s">
        <v>17</v>
      </c>
      <c r="E78" s="263">
        <v>0</v>
      </c>
      <c r="F78" t="s">
        <v>17</v>
      </c>
      <c r="G78" s="3">
        <v>14</v>
      </c>
    </row>
    <row r="79" spans="1:7" x14ac:dyDescent="0.2">
      <c r="A79" t="s">
        <v>96</v>
      </c>
      <c r="B79" s="3">
        <v>5543</v>
      </c>
      <c r="C79" s="267" t="s">
        <v>2789</v>
      </c>
      <c r="D79" t="s">
        <v>15</v>
      </c>
      <c r="E79" s="263">
        <v>0</v>
      </c>
      <c r="F79" t="s">
        <v>15</v>
      </c>
      <c r="G79" s="3">
        <v>15</v>
      </c>
    </row>
    <row r="80" spans="1:7" ht="15.75" hidden="1" x14ac:dyDescent="0.25">
      <c r="A80" t="s">
        <v>97</v>
      </c>
      <c r="B80" s="3">
        <v>5576</v>
      </c>
      <c r="C80" s="267" t="s">
        <v>14</v>
      </c>
      <c r="D80" t="s">
        <v>17</v>
      </c>
      <c r="E80" s="263">
        <v>0</v>
      </c>
      <c r="F80" t="s">
        <v>17</v>
      </c>
      <c r="G80" s="3">
        <v>14</v>
      </c>
    </row>
    <row r="81" spans="1:7" ht="15.75" hidden="1" x14ac:dyDescent="0.25">
      <c r="A81" t="s">
        <v>98</v>
      </c>
      <c r="B81" s="3">
        <v>5579</v>
      </c>
      <c r="C81" s="267" t="s">
        <v>14</v>
      </c>
      <c r="D81" t="s">
        <v>17</v>
      </c>
      <c r="E81" s="263">
        <v>1</v>
      </c>
      <c r="F81" t="s">
        <v>17</v>
      </c>
      <c r="G81" s="3">
        <v>6</v>
      </c>
    </row>
    <row r="82" spans="1:7" x14ac:dyDescent="0.2">
      <c r="A82" t="s">
        <v>99</v>
      </c>
      <c r="B82" s="3">
        <v>5585</v>
      </c>
      <c r="C82" s="267" t="s">
        <v>16</v>
      </c>
      <c r="D82" t="s">
        <v>15</v>
      </c>
      <c r="E82" s="263">
        <v>0</v>
      </c>
      <c r="F82" t="s">
        <v>15</v>
      </c>
      <c r="G82" s="3">
        <v>15</v>
      </c>
    </row>
    <row r="83" spans="1:7" ht="15.75" hidden="1" x14ac:dyDescent="0.25">
      <c r="A83" t="s">
        <v>100</v>
      </c>
      <c r="B83" s="3">
        <v>5591</v>
      </c>
      <c r="C83" s="267" t="s">
        <v>2789</v>
      </c>
      <c r="D83" t="s">
        <v>17</v>
      </c>
      <c r="E83" s="263">
        <v>0</v>
      </c>
      <c r="F83" t="s">
        <v>17</v>
      </c>
      <c r="G83" s="3">
        <v>14</v>
      </c>
    </row>
    <row r="84" spans="1:7" x14ac:dyDescent="0.2">
      <c r="A84" t="s">
        <v>101</v>
      </c>
      <c r="B84" s="3">
        <v>5604</v>
      </c>
      <c r="C84" s="267" t="s">
        <v>2789</v>
      </c>
      <c r="D84" t="s">
        <v>15</v>
      </c>
      <c r="E84" s="263">
        <v>1</v>
      </c>
      <c r="F84" t="s">
        <v>15</v>
      </c>
      <c r="G84" s="3">
        <v>9</v>
      </c>
    </row>
    <row r="85" spans="1:7" ht="15.75" hidden="1" x14ac:dyDescent="0.25">
      <c r="A85" t="s">
        <v>102</v>
      </c>
      <c r="B85" s="3">
        <v>5607</v>
      </c>
      <c r="C85" s="267" t="s">
        <v>14</v>
      </c>
      <c r="D85" t="s">
        <v>17</v>
      </c>
      <c r="E85" s="263">
        <v>0</v>
      </c>
      <c r="F85" t="s">
        <v>17</v>
      </c>
      <c r="G85" s="3">
        <v>14</v>
      </c>
    </row>
    <row r="86" spans="1:7" ht="15.75" hidden="1" x14ac:dyDescent="0.25">
      <c r="A86" t="s">
        <v>103</v>
      </c>
      <c r="B86" s="3">
        <v>5615</v>
      </c>
      <c r="C86" s="267" t="s">
        <v>14</v>
      </c>
      <c r="D86" t="s">
        <v>2787</v>
      </c>
      <c r="E86" s="263">
        <v>0</v>
      </c>
      <c r="F86" t="s">
        <v>2787</v>
      </c>
      <c r="G86" s="3">
        <v>12</v>
      </c>
    </row>
    <row r="87" spans="1:7" x14ac:dyDescent="0.2">
      <c r="A87" t="s">
        <v>104</v>
      </c>
      <c r="B87" s="3">
        <v>5628</v>
      </c>
      <c r="C87" s="267" t="s">
        <v>14</v>
      </c>
      <c r="D87" t="s">
        <v>15</v>
      </c>
      <c r="E87" s="263">
        <v>0</v>
      </c>
      <c r="F87" t="s">
        <v>15</v>
      </c>
      <c r="G87" s="3">
        <v>15</v>
      </c>
    </row>
    <row r="88" spans="1:7" ht="15.75" hidden="1" x14ac:dyDescent="0.25">
      <c r="A88" t="s">
        <v>105</v>
      </c>
      <c r="B88" s="3">
        <v>5631</v>
      </c>
      <c r="C88" s="267" t="s">
        <v>14</v>
      </c>
      <c r="D88" t="s">
        <v>2786</v>
      </c>
      <c r="E88" s="263">
        <v>0</v>
      </c>
      <c r="F88" t="s">
        <v>2786</v>
      </c>
      <c r="G88" s="3">
        <v>11</v>
      </c>
    </row>
    <row r="89" spans="1:7" x14ac:dyDescent="0.2">
      <c r="A89" t="s">
        <v>106</v>
      </c>
      <c r="B89" s="3">
        <v>5642</v>
      </c>
      <c r="C89" s="267" t="s">
        <v>14</v>
      </c>
      <c r="D89" t="s">
        <v>15</v>
      </c>
      <c r="E89" s="263">
        <v>0</v>
      </c>
      <c r="F89" t="s">
        <v>15</v>
      </c>
      <c r="G89" s="3">
        <v>15</v>
      </c>
    </row>
    <row r="90" spans="1:7" x14ac:dyDescent="0.2">
      <c r="A90" t="s">
        <v>107</v>
      </c>
      <c r="B90" s="3">
        <v>5647</v>
      </c>
      <c r="C90" s="267" t="s">
        <v>16</v>
      </c>
      <c r="D90" t="s">
        <v>15</v>
      </c>
      <c r="E90" s="263">
        <v>1</v>
      </c>
      <c r="F90" t="s">
        <v>15</v>
      </c>
      <c r="G90" s="3">
        <v>9</v>
      </c>
    </row>
    <row r="91" spans="1:7" x14ac:dyDescent="0.2">
      <c r="A91" t="s">
        <v>108</v>
      </c>
      <c r="B91" s="3">
        <v>5649</v>
      </c>
      <c r="C91" s="267" t="s">
        <v>2789</v>
      </c>
      <c r="D91" t="s">
        <v>15</v>
      </c>
      <c r="E91" s="263">
        <v>0</v>
      </c>
      <c r="F91" t="s">
        <v>15</v>
      </c>
      <c r="G91" s="3">
        <v>15</v>
      </c>
    </row>
    <row r="92" spans="1:7" x14ac:dyDescent="0.2">
      <c r="A92" t="s">
        <v>109</v>
      </c>
      <c r="B92" s="3">
        <v>5652</v>
      </c>
      <c r="C92" s="267" t="s">
        <v>2789</v>
      </c>
      <c r="D92" t="s">
        <v>15</v>
      </c>
      <c r="E92" s="263">
        <v>0</v>
      </c>
      <c r="F92" t="s">
        <v>15</v>
      </c>
      <c r="G92" s="3">
        <v>15</v>
      </c>
    </row>
    <row r="93" spans="1:7" ht="15.75" hidden="1" x14ac:dyDescent="0.25">
      <c r="A93" t="s">
        <v>110</v>
      </c>
      <c r="B93" s="3">
        <v>5656</v>
      </c>
      <c r="C93" s="267" t="s">
        <v>14</v>
      </c>
      <c r="D93" t="s">
        <v>17</v>
      </c>
      <c r="E93" s="263">
        <v>0</v>
      </c>
      <c r="F93" t="s">
        <v>17</v>
      </c>
      <c r="G93" s="3">
        <v>14</v>
      </c>
    </row>
    <row r="94" spans="1:7" x14ac:dyDescent="0.2">
      <c r="A94" t="s">
        <v>111</v>
      </c>
      <c r="B94" s="3">
        <v>5658</v>
      </c>
      <c r="C94" s="267" t="s">
        <v>2789</v>
      </c>
      <c r="D94" t="s">
        <v>15</v>
      </c>
      <c r="E94" s="263">
        <v>0</v>
      </c>
      <c r="F94" t="s">
        <v>15</v>
      </c>
      <c r="G94" s="3">
        <v>15</v>
      </c>
    </row>
    <row r="95" spans="1:7" ht="15.75" hidden="1" x14ac:dyDescent="0.25">
      <c r="A95" t="s">
        <v>112</v>
      </c>
      <c r="B95" s="3">
        <v>5659</v>
      </c>
      <c r="C95" s="267" t="s">
        <v>16</v>
      </c>
      <c r="D95" t="s">
        <v>17</v>
      </c>
      <c r="E95" s="263">
        <v>0</v>
      </c>
      <c r="F95" t="s">
        <v>17</v>
      </c>
      <c r="G95" s="3">
        <v>14</v>
      </c>
    </row>
    <row r="96" spans="1:7" x14ac:dyDescent="0.2">
      <c r="A96" t="s">
        <v>113</v>
      </c>
      <c r="B96" s="3">
        <v>5660</v>
      </c>
      <c r="C96" s="267" t="s">
        <v>2789</v>
      </c>
      <c r="D96" t="s">
        <v>15</v>
      </c>
      <c r="E96" s="263">
        <v>1</v>
      </c>
      <c r="F96" t="s">
        <v>15</v>
      </c>
      <c r="G96" s="3">
        <v>9</v>
      </c>
    </row>
    <row r="97" spans="1:7" ht="15.75" hidden="1" x14ac:dyDescent="0.25">
      <c r="A97" t="s">
        <v>114</v>
      </c>
      <c r="B97" s="3">
        <v>5664</v>
      </c>
      <c r="C97" s="267" t="s">
        <v>14</v>
      </c>
      <c r="D97" t="s">
        <v>17</v>
      </c>
      <c r="E97" s="263">
        <v>0</v>
      </c>
      <c r="F97" t="s">
        <v>17</v>
      </c>
      <c r="G97" s="3">
        <v>14</v>
      </c>
    </row>
    <row r="98" spans="1:7" ht="15.75" hidden="1" x14ac:dyDescent="0.25">
      <c r="A98" t="s">
        <v>115</v>
      </c>
      <c r="B98" s="3">
        <v>5665</v>
      </c>
      <c r="C98" s="267" t="s">
        <v>2789</v>
      </c>
      <c r="D98" t="s">
        <v>17</v>
      </c>
      <c r="E98" s="263">
        <v>0</v>
      </c>
      <c r="F98" t="s">
        <v>17</v>
      </c>
      <c r="G98" s="3">
        <v>14</v>
      </c>
    </row>
    <row r="99" spans="1:7" x14ac:dyDescent="0.2">
      <c r="A99" t="s">
        <v>116</v>
      </c>
      <c r="B99" s="3">
        <v>5667</v>
      </c>
      <c r="C99" s="267" t="s">
        <v>2789</v>
      </c>
      <c r="D99" t="s">
        <v>15</v>
      </c>
      <c r="E99" s="263">
        <v>0</v>
      </c>
      <c r="F99" t="s">
        <v>15</v>
      </c>
      <c r="G99" s="3">
        <v>15</v>
      </c>
    </row>
    <row r="100" spans="1:7" x14ac:dyDescent="0.2">
      <c r="A100" t="s">
        <v>117</v>
      </c>
      <c r="B100" s="3">
        <v>5670</v>
      </c>
      <c r="C100" s="267" t="s">
        <v>14</v>
      </c>
      <c r="D100" t="s">
        <v>15</v>
      </c>
      <c r="E100" s="263">
        <v>0</v>
      </c>
      <c r="F100" t="s">
        <v>15</v>
      </c>
      <c r="G100" s="3">
        <v>15</v>
      </c>
    </row>
    <row r="101" spans="1:7" ht="15.75" hidden="1" x14ac:dyDescent="0.25">
      <c r="A101" t="s">
        <v>118</v>
      </c>
      <c r="B101" s="3">
        <v>5674</v>
      </c>
      <c r="C101" s="267" t="s">
        <v>14</v>
      </c>
      <c r="D101" t="s">
        <v>17</v>
      </c>
      <c r="E101" s="263">
        <v>0</v>
      </c>
      <c r="F101" t="s">
        <v>17</v>
      </c>
      <c r="G101" s="3">
        <v>14</v>
      </c>
    </row>
    <row r="102" spans="1:7" ht="15.75" hidden="1" x14ac:dyDescent="0.25">
      <c r="A102" t="s">
        <v>119</v>
      </c>
      <c r="B102" s="3">
        <v>5679</v>
      </c>
      <c r="C102" s="267" t="s">
        <v>14</v>
      </c>
      <c r="D102" t="s">
        <v>17</v>
      </c>
      <c r="E102" s="263">
        <v>0</v>
      </c>
      <c r="F102" t="s">
        <v>17</v>
      </c>
      <c r="G102" s="3">
        <v>14</v>
      </c>
    </row>
    <row r="103" spans="1:7" x14ac:dyDescent="0.2">
      <c r="A103" t="s">
        <v>120</v>
      </c>
      <c r="B103" s="3">
        <v>5686</v>
      </c>
      <c r="C103" s="267" t="s">
        <v>14</v>
      </c>
      <c r="D103" t="s">
        <v>15</v>
      </c>
      <c r="E103" s="263">
        <v>0</v>
      </c>
      <c r="F103" t="s">
        <v>15</v>
      </c>
      <c r="G103" s="3">
        <v>15</v>
      </c>
    </row>
    <row r="104" spans="1:7" x14ac:dyDescent="0.2">
      <c r="A104" t="s">
        <v>121</v>
      </c>
      <c r="B104" s="3">
        <v>5690</v>
      </c>
      <c r="C104" s="267" t="s">
        <v>2789</v>
      </c>
      <c r="D104" t="s">
        <v>15</v>
      </c>
      <c r="E104" s="263">
        <v>0</v>
      </c>
      <c r="F104" t="s">
        <v>15</v>
      </c>
      <c r="G104" s="3">
        <v>15</v>
      </c>
    </row>
    <row r="105" spans="1:7" ht="15.75" hidden="1" x14ac:dyDescent="0.25">
      <c r="A105" t="s">
        <v>122</v>
      </c>
      <c r="B105" s="3">
        <v>5697</v>
      </c>
      <c r="C105" s="267" t="s">
        <v>14</v>
      </c>
      <c r="D105" t="s">
        <v>17</v>
      </c>
      <c r="E105" s="263">
        <v>0</v>
      </c>
      <c r="F105" t="s">
        <v>17</v>
      </c>
      <c r="G105" s="3">
        <v>14</v>
      </c>
    </row>
    <row r="106" spans="1:7" ht="15.75" hidden="1" x14ac:dyDescent="0.25">
      <c r="A106" t="s">
        <v>123</v>
      </c>
      <c r="B106" s="3">
        <v>5736</v>
      </c>
      <c r="C106" s="267" t="s">
        <v>16</v>
      </c>
      <c r="D106" t="s">
        <v>17</v>
      </c>
      <c r="E106" s="263">
        <v>1</v>
      </c>
      <c r="F106" t="s">
        <v>17</v>
      </c>
      <c r="G106" s="3">
        <v>7</v>
      </c>
    </row>
    <row r="107" spans="1:7" x14ac:dyDescent="0.2">
      <c r="A107" t="s">
        <v>124</v>
      </c>
      <c r="B107" s="3">
        <v>5756</v>
      </c>
      <c r="C107" s="267" t="s">
        <v>2789</v>
      </c>
      <c r="D107" t="s">
        <v>15</v>
      </c>
      <c r="E107" s="263">
        <v>0</v>
      </c>
      <c r="F107" t="s">
        <v>15</v>
      </c>
      <c r="G107" s="3">
        <v>15</v>
      </c>
    </row>
    <row r="108" spans="1:7" ht="15.75" hidden="1" x14ac:dyDescent="0.25">
      <c r="A108" t="s">
        <v>125</v>
      </c>
      <c r="B108" s="3">
        <v>5761</v>
      </c>
      <c r="C108" s="267" t="s">
        <v>14</v>
      </c>
      <c r="D108" t="s">
        <v>17</v>
      </c>
      <c r="E108" s="263">
        <v>0</v>
      </c>
      <c r="F108" t="s">
        <v>17</v>
      </c>
      <c r="G108" s="3">
        <v>14</v>
      </c>
    </row>
    <row r="109" spans="1:7" ht="15.75" hidden="1" x14ac:dyDescent="0.25">
      <c r="A109" t="s">
        <v>126</v>
      </c>
      <c r="B109" s="3">
        <v>5789</v>
      </c>
      <c r="C109" s="267" t="s">
        <v>2789</v>
      </c>
      <c r="D109" t="s">
        <v>17</v>
      </c>
      <c r="E109" s="263">
        <v>0</v>
      </c>
      <c r="F109" t="s">
        <v>17</v>
      </c>
      <c r="G109" s="3">
        <v>14</v>
      </c>
    </row>
    <row r="110" spans="1:7" ht="15.75" hidden="1" x14ac:dyDescent="0.25">
      <c r="A110" t="s">
        <v>127</v>
      </c>
      <c r="B110" s="3">
        <v>5790</v>
      </c>
      <c r="C110" s="267" t="s">
        <v>16</v>
      </c>
      <c r="D110" t="s">
        <v>17</v>
      </c>
      <c r="E110" s="263">
        <v>0</v>
      </c>
      <c r="F110" t="s">
        <v>17</v>
      </c>
      <c r="G110" s="3">
        <v>14</v>
      </c>
    </row>
    <row r="111" spans="1:7" ht="15.75" hidden="1" x14ac:dyDescent="0.25">
      <c r="A111" t="s">
        <v>128</v>
      </c>
      <c r="B111" s="3">
        <v>5792</v>
      </c>
      <c r="C111" s="267" t="s">
        <v>14</v>
      </c>
      <c r="D111" t="s">
        <v>17</v>
      </c>
      <c r="E111" s="263">
        <v>0</v>
      </c>
      <c r="F111" t="s">
        <v>17</v>
      </c>
      <c r="G111" s="3">
        <v>14</v>
      </c>
    </row>
    <row r="112" spans="1:7" ht="15.75" hidden="1" x14ac:dyDescent="0.25">
      <c r="A112" t="s">
        <v>129</v>
      </c>
      <c r="B112" s="3">
        <v>5809</v>
      </c>
      <c r="C112" s="267" t="s">
        <v>2789</v>
      </c>
      <c r="D112" t="s">
        <v>17</v>
      </c>
      <c r="E112" s="263">
        <v>1</v>
      </c>
      <c r="F112" t="s">
        <v>17</v>
      </c>
      <c r="G112" s="3">
        <v>7</v>
      </c>
    </row>
    <row r="113" spans="1:8" x14ac:dyDescent="0.2">
      <c r="A113" t="s">
        <v>130</v>
      </c>
      <c r="B113" s="3">
        <v>5819</v>
      </c>
      <c r="C113" s="267" t="s">
        <v>2789</v>
      </c>
      <c r="D113" t="s">
        <v>15</v>
      </c>
      <c r="E113" s="263">
        <v>0</v>
      </c>
      <c r="F113" t="s">
        <v>15</v>
      </c>
      <c r="G113" s="3">
        <v>15</v>
      </c>
    </row>
    <row r="114" spans="1:8" ht="15.75" hidden="1" x14ac:dyDescent="0.25">
      <c r="A114" t="s">
        <v>131</v>
      </c>
      <c r="B114" s="3">
        <v>5837</v>
      </c>
      <c r="C114" s="267" t="s">
        <v>2789</v>
      </c>
      <c r="D114" t="s">
        <v>2784</v>
      </c>
      <c r="E114" s="263">
        <v>0</v>
      </c>
      <c r="F114" t="s">
        <v>2784</v>
      </c>
      <c r="G114" s="3">
        <v>13</v>
      </c>
    </row>
    <row r="115" spans="1:8" x14ac:dyDescent="0.2">
      <c r="A115" t="s">
        <v>132</v>
      </c>
      <c r="B115" s="3">
        <v>5842</v>
      </c>
      <c r="C115" s="267" t="s">
        <v>2789</v>
      </c>
      <c r="D115" t="s">
        <v>15</v>
      </c>
      <c r="E115" s="263">
        <v>0</v>
      </c>
      <c r="F115" t="s">
        <v>15</v>
      </c>
      <c r="G115" s="3">
        <v>15</v>
      </c>
    </row>
    <row r="116" spans="1:8" x14ac:dyDescent="0.2">
      <c r="A116" t="s">
        <v>133</v>
      </c>
      <c r="B116" s="3">
        <v>5847</v>
      </c>
      <c r="C116" s="267" t="s">
        <v>16</v>
      </c>
      <c r="D116" t="s">
        <v>15</v>
      </c>
      <c r="E116" s="263">
        <v>0</v>
      </c>
      <c r="F116" t="s">
        <v>15</v>
      </c>
      <c r="G116" s="3">
        <v>15</v>
      </c>
    </row>
    <row r="117" spans="1:8" x14ac:dyDescent="0.2">
      <c r="A117" t="s">
        <v>134</v>
      </c>
      <c r="B117" s="3">
        <v>5854</v>
      </c>
      <c r="C117" s="267" t="s">
        <v>2789</v>
      </c>
      <c r="D117" t="s">
        <v>15</v>
      </c>
      <c r="E117" s="263">
        <v>0</v>
      </c>
      <c r="F117" t="s">
        <v>15</v>
      </c>
      <c r="G117" s="3">
        <v>15</v>
      </c>
    </row>
    <row r="118" spans="1:8" x14ac:dyDescent="0.2">
      <c r="A118" t="s">
        <v>135</v>
      </c>
      <c r="B118" s="3">
        <v>5856</v>
      </c>
      <c r="C118" s="267" t="s">
        <v>14</v>
      </c>
      <c r="D118" t="s">
        <v>15</v>
      </c>
      <c r="E118" s="263">
        <v>0</v>
      </c>
      <c r="F118" t="s">
        <v>15</v>
      </c>
      <c r="G118" s="3">
        <v>15</v>
      </c>
    </row>
    <row r="119" spans="1:8" x14ac:dyDescent="0.2">
      <c r="A119" t="s">
        <v>136</v>
      </c>
      <c r="B119" s="3">
        <v>5858</v>
      </c>
      <c r="C119" s="267" t="s">
        <v>14</v>
      </c>
      <c r="D119" t="s">
        <v>15</v>
      </c>
      <c r="E119" s="263">
        <v>1</v>
      </c>
      <c r="F119" t="s">
        <v>15</v>
      </c>
      <c r="G119" s="3">
        <v>8</v>
      </c>
    </row>
    <row r="120" spans="1:8" ht="15.75" hidden="1" x14ac:dyDescent="0.25">
      <c r="A120" t="s">
        <v>137</v>
      </c>
      <c r="B120" s="3">
        <v>5861</v>
      </c>
      <c r="C120" s="267" t="s">
        <v>14</v>
      </c>
      <c r="D120" t="s">
        <v>17</v>
      </c>
      <c r="E120" s="263">
        <v>0</v>
      </c>
      <c r="F120" t="s">
        <v>17</v>
      </c>
      <c r="G120" s="3">
        <v>14</v>
      </c>
    </row>
    <row r="121" spans="1:8" x14ac:dyDescent="0.2">
      <c r="A121" t="s">
        <v>138</v>
      </c>
      <c r="B121" s="3">
        <v>5873</v>
      </c>
      <c r="C121" s="267" t="s">
        <v>2789</v>
      </c>
      <c r="D121" t="s">
        <v>15</v>
      </c>
      <c r="E121" s="263">
        <v>0</v>
      </c>
      <c r="F121" t="s">
        <v>15</v>
      </c>
      <c r="G121" s="3">
        <v>15</v>
      </c>
    </row>
    <row r="122" spans="1:8" x14ac:dyDescent="0.2">
      <c r="A122" t="s">
        <v>139</v>
      </c>
      <c r="B122" s="3">
        <v>5885</v>
      </c>
      <c r="C122" s="267" t="s">
        <v>16</v>
      </c>
      <c r="D122" t="s">
        <v>15</v>
      </c>
      <c r="E122" s="263">
        <v>0</v>
      </c>
      <c r="F122" t="s">
        <v>15</v>
      </c>
      <c r="G122" s="3">
        <v>15</v>
      </c>
    </row>
    <row r="123" spans="1:8" ht="15.75" hidden="1" x14ac:dyDescent="0.25">
      <c r="A123" t="s">
        <v>140</v>
      </c>
      <c r="B123" s="3">
        <v>5887</v>
      </c>
      <c r="C123" s="267" t="s">
        <v>2789</v>
      </c>
      <c r="D123" t="s">
        <v>17</v>
      </c>
      <c r="E123" s="263">
        <v>0</v>
      </c>
      <c r="F123" t="s">
        <v>17</v>
      </c>
      <c r="G123" s="3">
        <v>14</v>
      </c>
    </row>
    <row r="124" spans="1:8" x14ac:dyDescent="0.2">
      <c r="A124" t="s">
        <v>141</v>
      </c>
      <c r="B124" s="3">
        <v>5890</v>
      </c>
      <c r="C124" s="267" t="s">
        <v>16</v>
      </c>
      <c r="D124" t="s">
        <v>15</v>
      </c>
      <c r="E124" s="263">
        <v>0</v>
      </c>
      <c r="F124" t="s">
        <v>15</v>
      </c>
      <c r="G124" s="3">
        <v>15</v>
      </c>
    </row>
    <row r="125" spans="1:8" x14ac:dyDescent="0.2">
      <c r="A125" t="s">
        <v>142</v>
      </c>
      <c r="B125" s="3">
        <v>5893</v>
      </c>
      <c r="C125" s="267" t="s">
        <v>2789</v>
      </c>
      <c r="D125" t="s">
        <v>15</v>
      </c>
      <c r="E125" s="263">
        <v>0</v>
      </c>
      <c r="F125" t="s">
        <v>15</v>
      </c>
      <c r="G125" s="3">
        <v>15</v>
      </c>
    </row>
    <row r="126" spans="1:8" x14ac:dyDescent="0.2">
      <c r="A126" t="s">
        <v>143</v>
      </c>
      <c r="B126" s="3">
        <v>5895</v>
      </c>
      <c r="C126" s="267" t="s">
        <v>2789</v>
      </c>
      <c r="D126" t="s">
        <v>15</v>
      </c>
      <c r="E126" s="263">
        <v>0</v>
      </c>
      <c r="F126" t="s">
        <v>15</v>
      </c>
      <c r="G126" s="3">
        <v>15</v>
      </c>
    </row>
    <row r="127" spans="1:8" ht="15.75" hidden="1" x14ac:dyDescent="0.25">
      <c r="A127" t="s">
        <v>144</v>
      </c>
      <c r="B127" s="3">
        <v>8001</v>
      </c>
      <c r="C127" s="267" t="s">
        <v>14</v>
      </c>
      <c r="D127" t="s">
        <v>2783</v>
      </c>
      <c r="E127" s="263">
        <v>1</v>
      </c>
      <c r="F127" t="s">
        <v>2783</v>
      </c>
      <c r="G127" s="3" t="s">
        <v>1141</v>
      </c>
      <c r="H127" s="7"/>
    </row>
    <row r="128" spans="1:8" ht="15.75" hidden="1" x14ac:dyDescent="0.25">
      <c r="A128" t="s">
        <v>145</v>
      </c>
      <c r="B128" s="3">
        <v>8078</v>
      </c>
      <c r="C128" s="267" t="s">
        <v>16</v>
      </c>
      <c r="D128" t="s">
        <v>2785</v>
      </c>
      <c r="E128" s="263">
        <v>0</v>
      </c>
      <c r="F128" t="s">
        <v>2785</v>
      </c>
      <c r="G128" s="3">
        <v>14</v>
      </c>
    </row>
    <row r="129" spans="1:7" ht="15.75" hidden="1" x14ac:dyDescent="0.25">
      <c r="A129" t="s">
        <v>146</v>
      </c>
      <c r="B129" s="3">
        <v>8137</v>
      </c>
      <c r="C129" s="267" t="s">
        <v>16</v>
      </c>
      <c r="D129" t="s">
        <v>17</v>
      </c>
      <c r="E129" s="263">
        <v>1</v>
      </c>
      <c r="F129" t="s">
        <v>17</v>
      </c>
      <c r="G129" s="3">
        <v>7</v>
      </c>
    </row>
    <row r="130" spans="1:7" ht="15.75" hidden="1" x14ac:dyDescent="0.25">
      <c r="A130" t="s">
        <v>147</v>
      </c>
      <c r="B130" s="3">
        <v>8141</v>
      </c>
      <c r="C130" s="267" t="s">
        <v>16</v>
      </c>
      <c r="D130" t="s">
        <v>17</v>
      </c>
      <c r="E130" s="263">
        <v>0</v>
      </c>
      <c r="F130" t="s">
        <v>17</v>
      </c>
      <c r="G130" s="3">
        <v>14</v>
      </c>
    </row>
    <row r="131" spans="1:7" ht="15.75" hidden="1" x14ac:dyDescent="0.25">
      <c r="A131" t="s">
        <v>148</v>
      </c>
      <c r="B131" s="3">
        <v>8296</v>
      </c>
      <c r="C131" s="267" t="s">
        <v>14</v>
      </c>
      <c r="D131" t="s">
        <v>2785</v>
      </c>
      <c r="E131" s="263">
        <v>0</v>
      </c>
      <c r="F131" t="s">
        <v>2785</v>
      </c>
      <c r="G131" s="3">
        <v>14</v>
      </c>
    </row>
    <row r="132" spans="1:7" ht="15.75" hidden="1" x14ac:dyDescent="0.25">
      <c r="A132" t="s">
        <v>149</v>
      </c>
      <c r="B132" s="3">
        <v>8372</v>
      </c>
      <c r="C132" s="267" t="s">
        <v>2789</v>
      </c>
      <c r="D132" t="s">
        <v>17</v>
      </c>
      <c r="E132" s="263">
        <v>0</v>
      </c>
      <c r="F132" t="s">
        <v>17</v>
      </c>
      <c r="G132" s="3">
        <v>14</v>
      </c>
    </row>
    <row r="133" spans="1:7" ht="15.75" hidden="1" x14ac:dyDescent="0.25">
      <c r="A133" t="s">
        <v>150</v>
      </c>
      <c r="B133" s="3">
        <v>8421</v>
      </c>
      <c r="C133" s="267" t="s">
        <v>16</v>
      </c>
      <c r="D133" t="s">
        <v>17</v>
      </c>
      <c r="E133" s="263">
        <v>0</v>
      </c>
      <c r="F133" t="s">
        <v>17</v>
      </c>
      <c r="G133" s="3">
        <v>14</v>
      </c>
    </row>
    <row r="134" spans="1:7" ht="15.75" hidden="1" x14ac:dyDescent="0.25">
      <c r="A134" t="s">
        <v>151</v>
      </c>
      <c r="B134" s="3">
        <v>8433</v>
      </c>
      <c r="C134" s="267" t="s">
        <v>2789</v>
      </c>
      <c r="D134" t="s">
        <v>2786</v>
      </c>
      <c r="E134" s="263">
        <v>0</v>
      </c>
      <c r="F134" t="s">
        <v>2786</v>
      </c>
      <c r="G134" s="3">
        <v>11</v>
      </c>
    </row>
    <row r="135" spans="1:7" ht="15.75" hidden="1" x14ac:dyDescent="0.25">
      <c r="A135" t="s">
        <v>152</v>
      </c>
      <c r="B135" s="3">
        <v>8436</v>
      </c>
      <c r="C135" s="267" t="s">
        <v>16</v>
      </c>
      <c r="D135" t="s">
        <v>17</v>
      </c>
      <c r="E135" s="263">
        <v>0</v>
      </c>
      <c r="F135" t="s">
        <v>17</v>
      </c>
      <c r="G135" s="3">
        <v>14</v>
      </c>
    </row>
    <row r="136" spans="1:7" ht="15.75" hidden="1" x14ac:dyDescent="0.25">
      <c r="A136" t="s">
        <v>153</v>
      </c>
      <c r="B136" s="3">
        <v>8520</v>
      </c>
      <c r="C136" s="267" t="s">
        <v>2789</v>
      </c>
      <c r="D136" t="s">
        <v>2785</v>
      </c>
      <c r="E136" s="263">
        <v>0</v>
      </c>
      <c r="F136" t="s">
        <v>2785</v>
      </c>
      <c r="G136" s="3">
        <v>14</v>
      </c>
    </row>
    <row r="137" spans="1:7" x14ac:dyDescent="0.2">
      <c r="A137" t="s">
        <v>154</v>
      </c>
      <c r="B137" s="3">
        <v>8549</v>
      </c>
      <c r="C137" s="267" t="s">
        <v>16</v>
      </c>
      <c r="D137" t="s">
        <v>15</v>
      </c>
      <c r="E137" s="263">
        <v>0</v>
      </c>
      <c r="F137" t="s">
        <v>15</v>
      </c>
      <c r="G137" s="3">
        <v>15</v>
      </c>
    </row>
    <row r="138" spans="1:7" ht="15.75" hidden="1" x14ac:dyDescent="0.25">
      <c r="A138" t="s">
        <v>155</v>
      </c>
      <c r="B138" s="3">
        <v>8558</v>
      </c>
      <c r="C138" s="267" t="s">
        <v>16</v>
      </c>
      <c r="D138" t="s">
        <v>2785</v>
      </c>
      <c r="E138" s="263">
        <v>0</v>
      </c>
      <c r="F138" t="s">
        <v>2785</v>
      </c>
      <c r="G138" s="3">
        <v>14</v>
      </c>
    </row>
    <row r="139" spans="1:7" ht="15.75" hidden="1" x14ac:dyDescent="0.25">
      <c r="A139" t="s">
        <v>156</v>
      </c>
      <c r="B139" s="3">
        <v>8560</v>
      </c>
      <c r="C139" s="267" t="s">
        <v>16</v>
      </c>
      <c r="D139" t="s">
        <v>2785</v>
      </c>
      <c r="E139" s="263">
        <v>0</v>
      </c>
      <c r="F139" t="s">
        <v>2785</v>
      </c>
      <c r="G139" s="3">
        <v>14</v>
      </c>
    </row>
    <row r="140" spans="1:7" ht="15.75" hidden="1" x14ac:dyDescent="0.25">
      <c r="A140" t="s">
        <v>157</v>
      </c>
      <c r="B140" s="3">
        <v>8573</v>
      </c>
      <c r="C140" s="267" t="s">
        <v>14</v>
      </c>
      <c r="D140" t="s">
        <v>2786</v>
      </c>
      <c r="E140" s="263">
        <v>0</v>
      </c>
      <c r="F140" t="s">
        <v>2786</v>
      </c>
      <c r="G140" s="3">
        <v>11</v>
      </c>
    </row>
    <row r="141" spans="1:7" ht="15.75" hidden="1" x14ac:dyDescent="0.25">
      <c r="A141" t="s">
        <v>158</v>
      </c>
      <c r="B141" s="3">
        <v>8606</v>
      </c>
      <c r="C141" s="267" t="s">
        <v>16</v>
      </c>
      <c r="D141" t="s">
        <v>17</v>
      </c>
      <c r="E141" s="263">
        <v>0</v>
      </c>
      <c r="F141" t="s">
        <v>17</v>
      </c>
      <c r="G141" s="3">
        <v>14</v>
      </c>
    </row>
    <row r="142" spans="1:7" ht="15.75" hidden="1" x14ac:dyDescent="0.25">
      <c r="A142" t="s">
        <v>159</v>
      </c>
      <c r="B142" s="3">
        <v>8634</v>
      </c>
      <c r="C142" s="267" t="s">
        <v>2789</v>
      </c>
      <c r="D142" t="s">
        <v>2785</v>
      </c>
      <c r="E142" s="263">
        <v>0</v>
      </c>
      <c r="F142" t="s">
        <v>2785</v>
      </c>
      <c r="G142" s="3">
        <v>14</v>
      </c>
    </row>
    <row r="143" spans="1:7" ht="15.75" hidden="1" x14ac:dyDescent="0.25">
      <c r="A143" t="s">
        <v>160</v>
      </c>
      <c r="B143" s="3">
        <v>8638</v>
      </c>
      <c r="C143" s="267" t="s">
        <v>16</v>
      </c>
      <c r="D143" t="s">
        <v>2786</v>
      </c>
      <c r="E143" s="263">
        <v>0</v>
      </c>
      <c r="F143" t="s">
        <v>2786</v>
      </c>
      <c r="G143" s="3">
        <v>11</v>
      </c>
    </row>
    <row r="144" spans="1:7" ht="15.75" hidden="1" x14ac:dyDescent="0.25">
      <c r="A144" t="s">
        <v>161</v>
      </c>
      <c r="B144" s="3">
        <v>8675</v>
      </c>
      <c r="C144" s="267" t="s">
        <v>2789</v>
      </c>
      <c r="D144" t="s">
        <v>17</v>
      </c>
      <c r="E144" s="263">
        <v>1</v>
      </c>
      <c r="F144" t="s">
        <v>17</v>
      </c>
      <c r="G144" s="3">
        <v>7</v>
      </c>
    </row>
    <row r="145" spans="1:8" ht="15.75" hidden="1" x14ac:dyDescent="0.25">
      <c r="A145" t="s">
        <v>162</v>
      </c>
      <c r="B145" s="3">
        <v>8685</v>
      </c>
      <c r="C145" s="267" t="s">
        <v>2789</v>
      </c>
      <c r="D145" t="s">
        <v>2785</v>
      </c>
      <c r="E145" s="263">
        <v>0</v>
      </c>
      <c r="F145" t="s">
        <v>2785</v>
      </c>
      <c r="G145" s="3">
        <v>14</v>
      </c>
    </row>
    <row r="146" spans="1:8" ht="15.75" hidden="1" x14ac:dyDescent="0.25">
      <c r="A146" t="s">
        <v>163</v>
      </c>
      <c r="B146" s="3">
        <v>8758</v>
      </c>
      <c r="C146" s="267" t="s">
        <v>14</v>
      </c>
      <c r="D146" t="s">
        <v>2786</v>
      </c>
      <c r="E146" s="263">
        <v>0</v>
      </c>
      <c r="F146" t="s">
        <v>2786</v>
      </c>
      <c r="G146" s="3">
        <v>11</v>
      </c>
    </row>
    <row r="147" spans="1:8" ht="15.75" hidden="1" x14ac:dyDescent="0.25">
      <c r="A147" t="s">
        <v>164</v>
      </c>
      <c r="B147" s="3">
        <v>8770</v>
      </c>
      <c r="C147" s="267" t="s">
        <v>2789</v>
      </c>
      <c r="D147" t="s">
        <v>17</v>
      </c>
      <c r="E147" s="263">
        <v>1</v>
      </c>
      <c r="F147" t="s">
        <v>17</v>
      </c>
      <c r="G147" s="3">
        <v>7</v>
      </c>
    </row>
    <row r="148" spans="1:8" ht="15.75" hidden="1" x14ac:dyDescent="0.25">
      <c r="A148" t="s">
        <v>165</v>
      </c>
      <c r="B148" s="3">
        <v>8832</v>
      </c>
      <c r="C148" s="267" t="s">
        <v>2789</v>
      </c>
      <c r="D148" t="s">
        <v>2785</v>
      </c>
      <c r="E148" s="263">
        <v>0</v>
      </c>
      <c r="F148" t="s">
        <v>2785</v>
      </c>
      <c r="G148" s="3">
        <v>14</v>
      </c>
    </row>
    <row r="149" spans="1:8" ht="15.75" hidden="1" x14ac:dyDescent="0.25">
      <c r="A149" t="s">
        <v>166</v>
      </c>
      <c r="B149" s="3">
        <v>8849</v>
      </c>
      <c r="C149" s="267" t="s">
        <v>2789</v>
      </c>
      <c r="D149" t="s">
        <v>2785</v>
      </c>
      <c r="E149" s="263">
        <v>0</v>
      </c>
      <c r="F149" t="s">
        <v>2785</v>
      </c>
      <c r="G149" s="3">
        <v>14</v>
      </c>
    </row>
    <row r="150" spans="1:8" ht="15.75" hidden="1" x14ac:dyDescent="0.25">
      <c r="A150" t="s">
        <v>167</v>
      </c>
      <c r="B150" s="3">
        <v>11001</v>
      </c>
      <c r="C150" s="267" t="s">
        <v>14</v>
      </c>
      <c r="D150" t="s">
        <v>2783</v>
      </c>
      <c r="E150" s="263">
        <v>1</v>
      </c>
      <c r="F150" t="s">
        <v>2783</v>
      </c>
      <c r="G150" s="3" t="s">
        <v>1141</v>
      </c>
      <c r="H150" s="7"/>
    </row>
    <row r="151" spans="1:8" ht="15.75" hidden="1" x14ac:dyDescent="0.25">
      <c r="A151" t="s">
        <v>168</v>
      </c>
      <c r="B151" s="3">
        <v>13001</v>
      </c>
      <c r="C151" s="267" t="s">
        <v>14</v>
      </c>
      <c r="D151" t="s">
        <v>2783</v>
      </c>
      <c r="E151" s="263">
        <v>0</v>
      </c>
      <c r="F151" t="s">
        <v>2783</v>
      </c>
      <c r="G151" s="3">
        <v>10</v>
      </c>
    </row>
    <row r="152" spans="1:8" x14ac:dyDescent="0.2">
      <c r="A152" t="s">
        <v>169</v>
      </c>
      <c r="B152" s="3">
        <v>13006</v>
      </c>
      <c r="C152" s="267" t="s">
        <v>2789</v>
      </c>
      <c r="D152" t="s">
        <v>15</v>
      </c>
      <c r="E152" s="263">
        <v>0</v>
      </c>
      <c r="F152" t="s">
        <v>15</v>
      </c>
      <c r="G152" s="3">
        <v>15</v>
      </c>
    </row>
    <row r="153" spans="1:8" x14ac:dyDescent="0.2">
      <c r="A153" t="s">
        <v>170</v>
      </c>
      <c r="B153" s="3">
        <v>13030</v>
      </c>
      <c r="C153" s="267" t="s">
        <v>16</v>
      </c>
      <c r="D153" t="s">
        <v>15</v>
      </c>
      <c r="E153" s="263">
        <v>0</v>
      </c>
      <c r="F153" t="s">
        <v>15</v>
      </c>
      <c r="G153" s="3">
        <v>15</v>
      </c>
    </row>
    <row r="154" spans="1:8" x14ac:dyDescent="0.2">
      <c r="A154" t="s">
        <v>171</v>
      </c>
      <c r="B154" s="3">
        <v>13042</v>
      </c>
      <c r="C154" s="267" t="s">
        <v>2789</v>
      </c>
      <c r="D154" t="s">
        <v>15</v>
      </c>
      <c r="E154" s="263">
        <v>0</v>
      </c>
      <c r="F154" t="s">
        <v>15</v>
      </c>
      <c r="G154" s="3">
        <v>15</v>
      </c>
    </row>
    <row r="155" spans="1:8" ht="15.75" hidden="1" x14ac:dyDescent="0.25">
      <c r="A155" t="s">
        <v>172</v>
      </c>
      <c r="B155" s="3">
        <v>13052</v>
      </c>
      <c r="C155" s="267" t="s">
        <v>2789</v>
      </c>
      <c r="D155" t="s">
        <v>2785</v>
      </c>
      <c r="E155" s="263">
        <v>0</v>
      </c>
      <c r="F155" t="s">
        <v>2785</v>
      </c>
      <c r="G155" s="3">
        <v>14</v>
      </c>
    </row>
    <row r="156" spans="1:8" ht="15.75" hidden="1" x14ac:dyDescent="0.25">
      <c r="A156" t="s">
        <v>173</v>
      </c>
      <c r="B156" s="3">
        <v>13062</v>
      </c>
      <c r="C156" s="267" t="s">
        <v>2789</v>
      </c>
      <c r="D156" t="s">
        <v>17</v>
      </c>
      <c r="E156" s="263">
        <v>0</v>
      </c>
      <c r="F156" t="s">
        <v>17</v>
      </c>
      <c r="G156" s="3">
        <v>14</v>
      </c>
    </row>
    <row r="157" spans="1:8" x14ac:dyDescent="0.2">
      <c r="A157" t="s">
        <v>174</v>
      </c>
      <c r="B157" s="3">
        <v>13074</v>
      </c>
      <c r="C157" s="267" t="s">
        <v>16</v>
      </c>
      <c r="D157" t="s">
        <v>15</v>
      </c>
      <c r="E157" s="263">
        <v>0</v>
      </c>
      <c r="F157" t="s">
        <v>15</v>
      </c>
      <c r="G157" s="3">
        <v>15</v>
      </c>
    </row>
    <row r="158" spans="1:8" ht="15.75" hidden="1" x14ac:dyDescent="0.25">
      <c r="A158" t="s">
        <v>175</v>
      </c>
      <c r="B158" s="3">
        <v>13140</v>
      </c>
      <c r="C158" s="267" t="s">
        <v>16</v>
      </c>
      <c r="D158" t="s">
        <v>17</v>
      </c>
      <c r="E158" s="263">
        <v>0</v>
      </c>
      <c r="F158" t="s">
        <v>17</v>
      </c>
      <c r="G158" s="3">
        <v>14</v>
      </c>
    </row>
    <row r="159" spans="1:8" x14ac:dyDescent="0.2">
      <c r="A159" t="s">
        <v>176</v>
      </c>
      <c r="B159" s="3">
        <v>13160</v>
      </c>
      <c r="C159" s="267" t="s">
        <v>2789</v>
      </c>
      <c r="D159" t="s">
        <v>15</v>
      </c>
      <c r="E159" s="263">
        <v>0</v>
      </c>
      <c r="F159" t="s">
        <v>15</v>
      </c>
      <c r="G159" s="3">
        <v>15</v>
      </c>
    </row>
    <row r="160" spans="1:8" ht="15.75" hidden="1" x14ac:dyDescent="0.25">
      <c r="A160" t="s">
        <v>177</v>
      </c>
      <c r="B160" s="3">
        <v>13188</v>
      </c>
      <c r="C160" s="267" t="s">
        <v>2789</v>
      </c>
      <c r="D160" t="s">
        <v>17</v>
      </c>
      <c r="E160" s="263">
        <v>0</v>
      </c>
      <c r="F160" t="s">
        <v>17</v>
      </c>
      <c r="G160" s="3">
        <v>14</v>
      </c>
    </row>
    <row r="161" spans="1:7" x14ac:dyDescent="0.2">
      <c r="A161" t="s">
        <v>178</v>
      </c>
      <c r="B161" s="3">
        <v>13212</v>
      </c>
      <c r="C161" s="267" t="s">
        <v>16</v>
      </c>
      <c r="D161" t="s">
        <v>15</v>
      </c>
      <c r="E161" s="263">
        <v>0</v>
      </c>
      <c r="F161" t="s">
        <v>15</v>
      </c>
      <c r="G161" s="3">
        <v>15</v>
      </c>
    </row>
    <row r="162" spans="1:7" ht="15.75" hidden="1" x14ac:dyDescent="0.25">
      <c r="A162" t="s">
        <v>179</v>
      </c>
      <c r="B162" s="3">
        <v>13222</v>
      </c>
      <c r="C162" s="267" t="s">
        <v>2789</v>
      </c>
      <c r="D162" t="s">
        <v>2785</v>
      </c>
      <c r="E162" s="263">
        <v>0</v>
      </c>
      <c r="F162" t="s">
        <v>2785</v>
      </c>
      <c r="G162" s="3">
        <v>14</v>
      </c>
    </row>
    <row r="163" spans="1:7" ht="15.75" hidden="1" x14ac:dyDescent="0.25">
      <c r="A163" t="s">
        <v>180</v>
      </c>
      <c r="B163" s="3">
        <v>13244</v>
      </c>
      <c r="C163" s="267" t="s">
        <v>16</v>
      </c>
      <c r="D163" t="s">
        <v>17</v>
      </c>
      <c r="E163" s="263">
        <v>0</v>
      </c>
      <c r="F163" t="s">
        <v>17</v>
      </c>
      <c r="G163" s="3">
        <v>14</v>
      </c>
    </row>
    <row r="164" spans="1:7" x14ac:dyDescent="0.2">
      <c r="A164" t="s">
        <v>181</v>
      </c>
      <c r="B164" s="3">
        <v>13248</v>
      </c>
      <c r="C164" s="267" t="s">
        <v>16</v>
      </c>
      <c r="D164" t="s">
        <v>15</v>
      </c>
      <c r="E164" s="263">
        <v>0</v>
      </c>
      <c r="F164" t="s">
        <v>15</v>
      </c>
      <c r="G164" s="3">
        <v>15</v>
      </c>
    </row>
    <row r="165" spans="1:7" x14ac:dyDescent="0.2">
      <c r="A165" t="s">
        <v>182</v>
      </c>
      <c r="B165" s="3">
        <v>13268</v>
      </c>
      <c r="C165" s="267" t="s">
        <v>16</v>
      </c>
      <c r="D165" t="s">
        <v>15</v>
      </c>
      <c r="E165" s="263">
        <v>0</v>
      </c>
      <c r="F165" t="s">
        <v>15</v>
      </c>
      <c r="G165" s="3">
        <v>15</v>
      </c>
    </row>
    <row r="166" spans="1:7" x14ac:dyDescent="0.2">
      <c r="A166" t="s">
        <v>183</v>
      </c>
      <c r="B166" s="3">
        <v>13300</v>
      </c>
      <c r="C166" s="267" t="s">
        <v>2789</v>
      </c>
      <c r="D166" t="s">
        <v>15</v>
      </c>
      <c r="E166" s="263">
        <v>0</v>
      </c>
      <c r="F166" t="s">
        <v>15</v>
      </c>
      <c r="G166" s="3">
        <v>15</v>
      </c>
    </row>
    <row r="167" spans="1:7" ht="15.75" hidden="1" x14ac:dyDescent="0.25">
      <c r="A167" t="s">
        <v>184</v>
      </c>
      <c r="B167" s="3">
        <v>13430</v>
      </c>
      <c r="C167" s="267" t="s">
        <v>2789</v>
      </c>
      <c r="D167" t="s">
        <v>2784</v>
      </c>
      <c r="E167" s="263">
        <v>1</v>
      </c>
      <c r="F167" t="s">
        <v>2784</v>
      </c>
      <c r="G167" s="3">
        <v>5</v>
      </c>
    </row>
    <row r="168" spans="1:7" ht="15.75" hidden="1" x14ac:dyDescent="0.25">
      <c r="A168" t="s">
        <v>185</v>
      </c>
      <c r="B168" s="3">
        <v>13433</v>
      </c>
      <c r="C168" s="267" t="s">
        <v>16</v>
      </c>
      <c r="D168" t="s">
        <v>17</v>
      </c>
      <c r="E168" s="263">
        <v>0</v>
      </c>
      <c r="F168" t="s">
        <v>17</v>
      </c>
      <c r="G168" s="3">
        <v>14</v>
      </c>
    </row>
    <row r="169" spans="1:7" x14ac:dyDescent="0.2">
      <c r="A169" t="s">
        <v>186</v>
      </c>
      <c r="B169" s="3">
        <v>13440</v>
      </c>
      <c r="C169" s="267" t="s">
        <v>2789</v>
      </c>
      <c r="D169" t="s">
        <v>15</v>
      </c>
      <c r="E169" s="263">
        <v>1</v>
      </c>
      <c r="F169" t="s">
        <v>15</v>
      </c>
      <c r="G169" s="3">
        <v>9</v>
      </c>
    </row>
    <row r="170" spans="1:7" ht="15.75" hidden="1" x14ac:dyDescent="0.25">
      <c r="A170" t="s">
        <v>187</v>
      </c>
      <c r="B170" s="3">
        <v>13442</v>
      </c>
      <c r="C170" s="267" t="s">
        <v>2789</v>
      </c>
      <c r="D170" t="s">
        <v>17</v>
      </c>
      <c r="E170" s="263">
        <v>0</v>
      </c>
      <c r="F170" t="s">
        <v>17</v>
      </c>
      <c r="G170" s="3">
        <v>14</v>
      </c>
    </row>
    <row r="171" spans="1:7" x14ac:dyDescent="0.2">
      <c r="A171" t="s">
        <v>188</v>
      </c>
      <c r="B171" s="3">
        <v>13458</v>
      </c>
      <c r="C171" s="267" t="s">
        <v>16</v>
      </c>
      <c r="D171" t="s">
        <v>15</v>
      </c>
      <c r="E171" s="263">
        <v>0</v>
      </c>
      <c r="F171" t="s">
        <v>15</v>
      </c>
      <c r="G171" s="3">
        <v>15</v>
      </c>
    </row>
    <row r="172" spans="1:7" ht="15.75" hidden="1" x14ac:dyDescent="0.25">
      <c r="A172" t="s">
        <v>189</v>
      </c>
      <c r="B172" s="3">
        <v>13468</v>
      </c>
      <c r="C172" s="267" t="s">
        <v>2789</v>
      </c>
      <c r="D172" t="s">
        <v>17</v>
      </c>
      <c r="E172" s="263">
        <v>0</v>
      </c>
      <c r="F172" t="s">
        <v>17</v>
      </c>
      <c r="G172" s="3">
        <v>14</v>
      </c>
    </row>
    <row r="173" spans="1:7" x14ac:dyDescent="0.2">
      <c r="A173" t="s">
        <v>190</v>
      </c>
      <c r="B173" s="3">
        <v>13473</v>
      </c>
      <c r="C173" s="267" t="s">
        <v>16</v>
      </c>
      <c r="D173" t="s">
        <v>15</v>
      </c>
      <c r="E173" s="263">
        <v>0</v>
      </c>
      <c r="F173" t="s">
        <v>15</v>
      </c>
      <c r="G173" s="3">
        <v>15</v>
      </c>
    </row>
    <row r="174" spans="1:7" x14ac:dyDescent="0.2">
      <c r="A174" t="s">
        <v>191</v>
      </c>
      <c r="B174" s="3">
        <v>13490</v>
      </c>
      <c r="C174" s="267" t="s">
        <v>16</v>
      </c>
      <c r="D174" t="s">
        <v>15</v>
      </c>
      <c r="E174" s="263">
        <v>0</v>
      </c>
      <c r="F174" t="s">
        <v>15</v>
      </c>
      <c r="G174" s="3">
        <v>15</v>
      </c>
    </row>
    <row r="175" spans="1:7" x14ac:dyDescent="0.2">
      <c r="A175" t="s">
        <v>192</v>
      </c>
      <c r="B175" s="3">
        <v>13549</v>
      </c>
      <c r="C175" s="267" t="s">
        <v>16</v>
      </c>
      <c r="D175" t="s">
        <v>15</v>
      </c>
      <c r="E175" s="263">
        <v>0</v>
      </c>
      <c r="F175" t="s">
        <v>15</v>
      </c>
      <c r="G175" s="3">
        <v>15</v>
      </c>
    </row>
    <row r="176" spans="1:7" ht="15.75" hidden="1" x14ac:dyDescent="0.25">
      <c r="A176" t="s">
        <v>193</v>
      </c>
      <c r="B176" s="3">
        <v>13580</v>
      </c>
      <c r="C176" s="267" t="s">
        <v>2789</v>
      </c>
      <c r="D176" t="s">
        <v>17</v>
      </c>
      <c r="E176" s="263">
        <v>0</v>
      </c>
      <c r="F176" t="s">
        <v>17</v>
      </c>
      <c r="G176" s="3">
        <v>14</v>
      </c>
    </row>
    <row r="177" spans="1:7" x14ac:dyDescent="0.2">
      <c r="A177" t="s">
        <v>194</v>
      </c>
      <c r="B177" s="3">
        <v>13600</v>
      </c>
      <c r="C177" s="267" t="s">
        <v>16</v>
      </c>
      <c r="D177" t="s">
        <v>15</v>
      </c>
      <c r="E177" s="263">
        <v>0</v>
      </c>
      <c r="F177" t="s">
        <v>15</v>
      </c>
      <c r="G177" s="3">
        <v>15</v>
      </c>
    </row>
    <row r="178" spans="1:7" ht="15.75" hidden="1" x14ac:dyDescent="0.25">
      <c r="A178" t="s">
        <v>195</v>
      </c>
      <c r="B178" s="3">
        <v>13620</v>
      </c>
      <c r="C178" s="267" t="s">
        <v>16</v>
      </c>
      <c r="D178" t="s">
        <v>2785</v>
      </c>
      <c r="E178" s="263">
        <v>1</v>
      </c>
      <c r="F178" t="s">
        <v>2785</v>
      </c>
      <c r="G178" s="3">
        <v>7</v>
      </c>
    </row>
    <row r="179" spans="1:7" ht="15.75" hidden="1" x14ac:dyDescent="0.25">
      <c r="A179" t="s">
        <v>196</v>
      </c>
      <c r="B179" s="3">
        <v>13647</v>
      </c>
      <c r="C179" s="267" t="s">
        <v>2789</v>
      </c>
      <c r="D179" t="s">
        <v>17</v>
      </c>
      <c r="E179" s="263">
        <v>0</v>
      </c>
      <c r="F179" t="s">
        <v>17</v>
      </c>
      <c r="G179" s="3">
        <v>14</v>
      </c>
    </row>
    <row r="180" spans="1:7" x14ac:dyDescent="0.2">
      <c r="A180" t="s">
        <v>197</v>
      </c>
      <c r="B180" s="3">
        <v>13650</v>
      </c>
      <c r="C180" s="267" t="s">
        <v>16</v>
      </c>
      <c r="D180" t="s">
        <v>15</v>
      </c>
      <c r="E180" s="263">
        <v>0</v>
      </c>
      <c r="F180" t="s">
        <v>15</v>
      </c>
      <c r="G180" s="3">
        <v>15</v>
      </c>
    </row>
    <row r="181" spans="1:7" x14ac:dyDescent="0.2">
      <c r="A181" t="s">
        <v>198</v>
      </c>
      <c r="B181" s="3">
        <v>13654</v>
      </c>
      <c r="C181" s="267" t="s">
        <v>16</v>
      </c>
      <c r="D181" t="s">
        <v>15</v>
      </c>
      <c r="E181" s="263">
        <v>0</v>
      </c>
      <c r="F181" t="s">
        <v>15</v>
      </c>
      <c r="G181" s="3">
        <v>15</v>
      </c>
    </row>
    <row r="182" spans="1:7" x14ac:dyDescent="0.2">
      <c r="A182" t="s">
        <v>199</v>
      </c>
      <c r="B182" s="3">
        <v>13655</v>
      </c>
      <c r="C182" s="267" t="s">
        <v>16</v>
      </c>
      <c r="D182" t="s">
        <v>15</v>
      </c>
      <c r="E182" s="263">
        <v>0</v>
      </c>
      <c r="F182" t="s">
        <v>15</v>
      </c>
      <c r="G182" s="3">
        <v>15</v>
      </c>
    </row>
    <row r="183" spans="1:7" ht="15.75" hidden="1" x14ac:dyDescent="0.25">
      <c r="A183" t="s">
        <v>200</v>
      </c>
      <c r="B183" s="3">
        <v>13657</v>
      </c>
      <c r="C183" s="267" t="s">
        <v>16</v>
      </c>
      <c r="D183" t="s">
        <v>17</v>
      </c>
      <c r="E183" s="263">
        <v>0</v>
      </c>
      <c r="F183" t="s">
        <v>17</v>
      </c>
      <c r="G183" s="3">
        <v>14</v>
      </c>
    </row>
    <row r="184" spans="1:7" x14ac:dyDescent="0.2">
      <c r="A184" t="s">
        <v>201</v>
      </c>
      <c r="B184" s="3">
        <v>13667</v>
      </c>
      <c r="C184" s="267" t="s">
        <v>16</v>
      </c>
      <c r="D184" t="s">
        <v>15</v>
      </c>
      <c r="E184" s="263">
        <v>0</v>
      </c>
      <c r="F184" t="s">
        <v>15</v>
      </c>
      <c r="G184" s="3">
        <v>15</v>
      </c>
    </row>
    <row r="185" spans="1:7" ht="15.75" hidden="1" x14ac:dyDescent="0.25">
      <c r="A185" t="s">
        <v>202</v>
      </c>
      <c r="B185" s="3">
        <v>13670</v>
      </c>
      <c r="C185" s="267" t="s">
        <v>2789</v>
      </c>
      <c r="D185" t="s">
        <v>17</v>
      </c>
      <c r="E185" s="263">
        <v>0</v>
      </c>
      <c r="F185" t="s">
        <v>17</v>
      </c>
      <c r="G185" s="3">
        <v>14</v>
      </c>
    </row>
    <row r="186" spans="1:7" ht="15.75" hidden="1" x14ac:dyDescent="0.25">
      <c r="A186" t="s">
        <v>203</v>
      </c>
      <c r="B186" s="3">
        <v>13673</v>
      </c>
      <c r="C186" s="267" t="s">
        <v>2789</v>
      </c>
      <c r="D186" t="s">
        <v>17</v>
      </c>
      <c r="E186" s="263">
        <v>0</v>
      </c>
      <c r="F186" t="s">
        <v>17</v>
      </c>
      <c r="G186" s="3">
        <v>14</v>
      </c>
    </row>
    <row r="187" spans="1:7" ht="15.75" hidden="1" x14ac:dyDescent="0.25">
      <c r="A187" t="s">
        <v>204</v>
      </c>
      <c r="B187" s="3">
        <v>13683</v>
      </c>
      <c r="C187" s="267" t="s">
        <v>2789</v>
      </c>
      <c r="D187" t="s">
        <v>2785</v>
      </c>
      <c r="E187" s="263">
        <v>0</v>
      </c>
      <c r="F187" t="s">
        <v>2785</v>
      </c>
      <c r="G187" s="3">
        <v>14</v>
      </c>
    </row>
    <row r="188" spans="1:7" x14ac:dyDescent="0.2">
      <c r="A188" t="s">
        <v>205</v>
      </c>
      <c r="B188" s="3">
        <v>13688</v>
      </c>
      <c r="C188" s="267" t="s">
        <v>2789</v>
      </c>
      <c r="D188" t="s">
        <v>15</v>
      </c>
      <c r="E188" s="263">
        <v>0</v>
      </c>
      <c r="F188" t="s">
        <v>15</v>
      </c>
      <c r="G188" s="3">
        <v>15</v>
      </c>
    </row>
    <row r="189" spans="1:7" x14ac:dyDescent="0.2">
      <c r="A189" t="s">
        <v>206</v>
      </c>
      <c r="B189" s="3">
        <v>13744</v>
      </c>
      <c r="C189" s="267" t="s">
        <v>16</v>
      </c>
      <c r="D189" t="s">
        <v>15</v>
      </c>
      <c r="E189" s="263">
        <v>0</v>
      </c>
      <c r="F189" t="s">
        <v>15</v>
      </c>
      <c r="G189" s="3">
        <v>15</v>
      </c>
    </row>
    <row r="190" spans="1:7" ht="15.75" hidden="1" x14ac:dyDescent="0.25">
      <c r="A190" t="s">
        <v>207</v>
      </c>
      <c r="B190" s="3">
        <v>13760</v>
      </c>
      <c r="C190" s="267" t="s">
        <v>16</v>
      </c>
      <c r="D190" t="s">
        <v>17</v>
      </c>
      <c r="E190" s="263">
        <v>0</v>
      </c>
      <c r="F190" t="s">
        <v>17</v>
      </c>
      <c r="G190" s="3">
        <v>14</v>
      </c>
    </row>
    <row r="191" spans="1:7" x14ac:dyDescent="0.2">
      <c r="A191" t="s">
        <v>208</v>
      </c>
      <c r="B191" s="3">
        <v>13780</v>
      </c>
      <c r="C191" s="267" t="s">
        <v>2789</v>
      </c>
      <c r="D191" t="s">
        <v>15</v>
      </c>
      <c r="E191" s="263">
        <v>0</v>
      </c>
      <c r="F191" t="s">
        <v>15</v>
      </c>
      <c r="G191" s="3">
        <v>15</v>
      </c>
    </row>
    <row r="192" spans="1:7" x14ac:dyDescent="0.2">
      <c r="A192" t="s">
        <v>209</v>
      </c>
      <c r="B192" s="3">
        <v>13810</v>
      </c>
      <c r="C192" s="267" t="s">
        <v>2789</v>
      </c>
      <c r="D192" t="s">
        <v>15</v>
      </c>
      <c r="E192" s="263">
        <v>0</v>
      </c>
      <c r="F192" t="s">
        <v>15</v>
      </c>
      <c r="G192" s="3">
        <v>15</v>
      </c>
    </row>
    <row r="193" spans="1:7" ht="15.75" hidden="1" x14ac:dyDescent="0.25">
      <c r="A193" t="s">
        <v>210</v>
      </c>
      <c r="B193" s="3">
        <v>13836</v>
      </c>
      <c r="C193" s="267" t="s">
        <v>2789</v>
      </c>
      <c r="D193" t="s">
        <v>2786</v>
      </c>
      <c r="E193" s="263">
        <v>1</v>
      </c>
      <c r="F193" t="s">
        <v>2786</v>
      </c>
      <c r="G193" s="3">
        <v>3</v>
      </c>
    </row>
    <row r="194" spans="1:7" ht="15.75" hidden="1" x14ac:dyDescent="0.25">
      <c r="A194" t="s">
        <v>211</v>
      </c>
      <c r="B194" s="3">
        <v>13838</v>
      </c>
      <c r="C194" s="267" t="s">
        <v>16</v>
      </c>
      <c r="D194" t="s">
        <v>2785</v>
      </c>
      <c r="E194" s="263">
        <v>0</v>
      </c>
      <c r="F194" t="s">
        <v>2785</v>
      </c>
      <c r="G194" s="3">
        <v>14</v>
      </c>
    </row>
    <row r="195" spans="1:7" ht="15.75" hidden="1" x14ac:dyDescent="0.25">
      <c r="A195" t="s">
        <v>212</v>
      </c>
      <c r="B195" s="3">
        <v>13873</v>
      </c>
      <c r="C195" s="267" t="s">
        <v>16</v>
      </c>
      <c r="D195" t="s">
        <v>2785</v>
      </c>
      <c r="E195" s="263">
        <v>0</v>
      </c>
      <c r="F195" t="s">
        <v>2785</v>
      </c>
      <c r="G195" s="3">
        <v>14</v>
      </c>
    </row>
    <row r="196" spans="1:7" x14ac:dyDescent="0.2">
      <c r="A196" t="s">
        <v>213</v>
      </c>
      <c r="B196" s="3">
        <v>13894</v>
      </c>
      <c r="C196" s="267" t="s">
        <v>2789</v>
      </c>
      <c r="D196" t="s">
        <v>15</v>
      </c>
      <c r="E196" s="263">
        <v>0</v>
      </c>
      <c r="F196" t="s">
        <v>15</v>
      </c>
      <c r="G196" s="3">
        <v>15</v>
      </c>
    </row>
    <row r="197" spans="1:7" ht="15.75" hidden="1" x14ac:dyDescent="0.25">
      <c r="A197" t="s">
        <v>214</v>
      </c>
      <c r="B197" s="3">
        <v>15001</v>
      </c>
      <c r="C197" s="267" t="s">
        <v>14</v>
      </c>
      <c r="D197" t="s">
        <v>2787</v>
      </c>
      <c r="E197" s="263">
        <v>1</v>
      </c>
      <c r="F197" t="s">
        <v>2787</v>
      </c>
      <c r="G197" s="3">
        <v>4</v>
      </c>
    </row>
    <row r="198" spans="1:7" x14ac:dyDescent="0.2">
      <c r="A198" t="s">
        <v>215</v>
      </c>
      <c r="B198" s="3">
        <v>15022</v>
      </c>
      <c r="C198" s="267" t="s">
        <v>16</v>
      </c>
      <c r="D198" t="s">
        <v>15</v>
      </c>
      <c r="E198" s="263">
        <v>0</v>
      </c>
      <c r="F198" t="s">
        <v>15</v>
      </c>
      <c r="G198" s="3">
        <v>15</v>
      </c>
    </row>
    <row r="199" spans="1:7" x14ac:dyDescent="0.2">
      <c r="A199" t="s">
        <v>216</v>
      </c>
      <c r="B199" s="3">
        <v>15047</v>
      </c>
      <c r="C199" s="267" t="s">
        <v>16</v>
      </c>
      <c r="D199" t="s">
        <v>15</v>
      </c>
      <c r="E199" s="263">
        <v>1</v>
      </c>
      <c r="F199" t="s">
        <v>15</v>
      </c>
      <c r="G199" s="3">
        <v>9</v>
      </c>
    </row>
    <row r="200" spans="1:7" x14ac:dyDescent="0.2">
      <c r="A200" t="s">
        <v>217</v>
      </c>
      <c r="B200" s="3">
        <v>15051</v>
      </c>
      <c r="C200" s="267" t="s">
        <v>14</v>
      </c>
      <c r="D200" t="s">
        <v>15</v>
      </c>
      <c r="E200" s="263">
        <v>0</v>
      </c>
      <c r="F200" t="s">
        <v>15</v>
      </c>
      <c r="G200" s="3">
        <v>15</v>
      </c>
    </row>
    <row r="201" spans="1:7" ht="15.75" hidden="1" x14ac:dyDescent="0.25">
      <c r="A201" t="s">
        <v>218</v>
      </c>
      <c r="B201" s="3">
        <v>15087</v>
      </c>
      <c r="C201" s="267" t="s">
        <v>2789</v>
      </c>
      <c r="D201" t="s">
        <v>17</v>
      </c>
      <c r="E201" s="263">
        <v>0</v>
      </c>
      <c r="F201" t="s">
        <v>17</v>
      </c>
      <c r="G201" s="3">
        <v>14</v>
      </c>
    </row>
    <row r="202" spans="1:7" x14ac:dyDescent="0.2">
      <c r="A202" t="s">
        <v>219</v>
      </c>
      <c r="B202" s="3">
        <v>15090</v>
      </c>
      <c r="C202" s="267" t="s">
        <v>2789</v>
      </c>
      <c r="D202" t="s">
        <v>15</v>
      </c>
      <c r="E202" s="263">
        <v>0</v>
      </c>
      <c r="F202" t="s">
        <v>15</v>
      </c>
      <c r="G202" s="3">
        <v>15</v>
      </c>
    </row>
    <row r="203" spans="1:7" x14ac:dyDescent="0.2">
      <c r="A203" t="s">
        <v>220</v>
      </c>
      <c r="B203" s="3">
        <v>15092</v>
      </c>
      <c r="C203" s="267" t="s">
        <v>2789</v>
      </c>
      <c r="D203" t="s">
        <v>15</v>
      </c>
      <c r="E203" s="263">
        <v>0</v>
      </c>
      <c r="F203" t="s">
        <v>15</v>
      </c>
      <c r="G203" s="3">
        <v>15</v>
      </c>
    </row>
    <row r="204" spans="1:7" x14ac:dyDescent="0.2">
      <c r="A204" t="s">
        <v>221</v>
      </c>
      <c r="B204" s="3">
        <v>15097</v>
      </c>
      <c r="C204" s="267" t="s">
        <v>2789</v>
      </c>
      <c r="D204" t="s">
        <v>15</v>
      </c>
      <c r="E204" s="263">
        <v>0</v>
      </c>
      <c r="F204" t="s">
        <v>15</v>
      </c>
      <c r="G204" s="3">
        <v>15</v>
      </c>
    </row>
    <row r="205" spans="1:7" x14ac:dyDescent="0.2">
      <c r="A205" t="s">
        <v>222</v>
      </c>
      <c r="B205" s="3">
        <v>15104</v>
      </c>
      <c r="C205" s="267" t="s">
        <v>2789</v>
      </c>
      <c r="D205" t="s">
        <v>15</v>
      </c>
      <c r="E205" s="263">
        <v>0</v>
      </c>
      <c r="F205" t="s">
        <v>15</v>
      </c>
      <c r="G205" s="3">
        <v>15</v>
      </c>
    </row>
    <row r="206" spans="1:7" x14ac:dyDescent="0.2">
      <c r="A206" t="s">
        <v>223</v>
      </c>
      <c r="B206" s="3">
        <v>15106</v>
      </c>
      <c r="C206" s="267" t="s">
        <v>2789</v>
      </c>
      <c r="D206" t="s">
        <v>15</v>
      </c>
      <c r="E206" s="263">
        <v>0</v>
      </c>
      <c r="F206" t="s">
        <v>15</v>
      </c>
      <c r="G206" s="3">
        <v>15</v>
      </c>
    </row>
    <row r="207" spans="1:7" x14ac:dyDescent="0.2">
      <c r="A207" t="s">
        <v>224</v>
      </c>
      <c r="B207" s="3">
        <v>15109</v>
      </c>
      <c r="C207" s="267" t="s">
        <v>2789</v>
      </c>
      <c r="D207" t="s">
        <v>15</v>
      </c>
      <c r="E207" s="263">
        <v>0</v>
      </c>
      <c r="F207" t="s">
        <v>15</v>
      </c>
      <c r="G207" s="3">
        <v>15</v>
      </c>
    </row>
    <row r="208" spans="1:7" ht="15.75" hidden="1" x14ac:dyDescent="0.25">
      <c r="A208" t="s">
        <v>225</v>
      </c>
      <c r="B208" s="3">
        <v>15114</v>
      </c>
      <c r="C208" s="267" t="s">
        <v>2789</v>
      </c>
      <c r="D208" t="s">
        <v>2785</v>
      </c>
      <c r="E208" s="263">
        <v>0</v>
      </c>
      <c r="F208" t="s">
        <v>2785</v>
      </c>
      <c r="G208" s="3">
        <v>14</v>
      </c>
    </row>
    <row r="209" spans="1:7" x14ac:dyDescent="0.2">
      <c r="A209" t="s">
        <v>226</v>
      </c>
      <c r="B209" s="3">
        <v>15131</v>
      </c>
      <c r="C209" s="267" t="s">
        <v>2789</v>
      </c>
      <c r="D209" t="s">
        <v>15</v>
      </c>
      <c r="E209" s="263">
        <v>0</v>
      </c>
      <c r="F209" t="s">
        <v>15</v>
      </c>
      <c r="G209" s="3">
        <v>15</v>
      </c>
    </row>
    <row r="210" spans="1:7" x14ac:dyDescent="0.2">
      <c r="A210" t="s">
        <v>227</v>
      </c>
      <c r="B210" s="3">
        <v>15135</v>
      </c>
      <c r="C210" s="267" t="s">
        <v>2789</v>
      </c>
      <c r="D210" t="s">
        <v>15</v>
      </c>
      <c r="E210" s="263">
        <v>0</v>
      </c>
      <c r="F210" t="s">
        <v>15</v>
      </c>
      <c r="G210" s="3">
        <v>15</v>
      </c>
    </row>
    <row r="211" spans="1:7" ht="15.75" hidden="1" x14ac:dyDescent="0.25">
      <c r="A211" t="s">
        <v>228</v>
      </c>
      <c r="B211" s="3">
        <v>15162</v>
      </c>
      <c r="C211" s="267" t="s">
        <v>2789</v>
      </c>
      <c r="D211" t="s">
        <v>2785</v>
      </c>
      <c r="E211" s="263">
        <v>0</v>
      </c>
      <c r="F211" t="s">
        <v>2785</v>
      </c>
      <c r="G211" s="3">
        <v>14</v>
      </c>
    </row>
    <row r="212" spans="1:7" x14ac:dyDescent="0.2">
      <c r="A212" t="s">
        <v>229</v>
      </c>
      <c r="B212" s="3">
        <v>15172</v>
      </c>
      <c r="C212" s="267" t="s">
        <v>14</v>
      </c>
      <c r="D212" t="s">
        <v>15</v>
      </c>
      <c r="E212" s="263">
        <v>0</v>
      </c>
      <c r="F212" t="s">
        <v>15</v>
      </c>
      <c r="G212" s="3">
        <v>15</v>
      </c>
    </row>
    <row r="213" spans="1:7" ht="15.75" hidden="1" x14ac:dyDescent="0.25">
      <c r="A213" t="s">
        <v>230</v>
      </c>
      <c r="B213" s="3">
        <v>15176</v>
      </c>
      <c r="C213" s="267" t="s">
        <v>14</v>
      </c>
      <c r="D213" t="s">
        <v>17</v>
      </c>
      <c r="E213" s="263">
        <v>0</v>
      </c>
      <c r="F213" t="s">
        <v>17</v>
      </c>
      <c r="G213" s="3">
        <v>14</v>
      </c>
    </row>
    <row r="214" spans="1:7" x14ac:dyDescent="0.2">
      <c r="A214" t="s">
        <v>231</v>
      </c>
      <c r="B214" s="3">
        <v>15180</v>
      </c>
      <c r="C214" s="267" t="s">
        <v>16</v>
      </c>
      <c r="D214" t="s">
        <v>15</v>
      </c>
      <c r="E214" s="263">
        <v>0</v>
      </c>
      <c r="F214" t="s">
        <v>15</v>
      </c>
      <c r="G214" s="3">
        <v>15</v>
      </c>
    </row>
    <row r="215" spans="1:7" x14ac:dyDescent="0.2">
      <c r="A215" t="s">
        <v>232</v>
      </c>
      <c r="B215" s="3">
        <v>15183</v>
      </c>
      <c r="C215" s="267" t="s">
        <v>2789</v>
      </c>
      <c r="D215" t="s">
        <v>15</v>
      </c>
      <c r="E215" s="263">
        <v>0</v>
      </c>
      <c r="F215" t="s">
        <v>15</v>
      </c>
      <c r="G215" s="3">
        <v>15</v>
      </c>
    </row>
    <row r="216" spans="1:7" x14ac:dyDescent="0.2">
      <c r="A216" t="s">
        <v>233</v>
      </c>
      <c r="B216" s="3">
        <v>15185</v>
      </c>
      <c r="C216" s="267" t="s">
        <v>2789</v>
      </c>
      <c r="D216" t="s">
        <v>15</v>
      </c>
      <c r="E216" s="263">
        <v>0</v>
      </c>
      <c r="F216" t="s">
        <v>15</v>
      </c>
      <c r="G216" s="3">
        <v>15</v>
      </c>
    </row>
    <row r="217" spans="1:7" ht="15.75" hidden="1" x14ac:dyDescent="0.25">
      <c r="A217" t="s">
        <v>234</v>
      </c>
      <c r="B217" s="3">
        <v>15187</v>
      </c>
      <c r="C217" s="267" t="s">
        <v>2789</v>
      </c>
      <c r="D217" t="s">
        <v>2785</v>
      </c>
      <c r="E217" s="263">
        <v>0</v>
      </c>
      <c r="F217" t="s">
        <v>2785</v>
      </c>
      <c r="G217" s="3">
        <v>14</v>
      </c>
    </row>
    <row r="218" spans="1:7" x14ac:dyDescent="0.2">
      <c r="A218" t="s">
        <v>235</v>
      </c>
      <c r="B218" s="3">
        <v>15189</v>
      </c>
      <c r="C218" s="267" t="s">
        <v>2789</v>
      </c>
      <c r="D218" t="s">
        <v>15</v>
      </c>
      <c r="E218" s="263">
        <v>0</v>
      </c>
      <c r="F218" t="s">
        <v>15</v>
      </c>
      <c r="G218" s="3">
        <v>15</v>
      </c>
    </row>
    <row r="219" spans="1:7" ht="15.75" hidden="1" x14ac:dyDescent="0.25">
      <c r="A219" t="s">
        <v>236</v>
      </c>
      <c r="B219" s="3">
        <v>15204</v>
      </c>
      <c r="C219" s="267" t="s">
        <v>2789</v>
      </c>
      <c r="D219" t="s">
        <v>2785</v>
      </c>
      <c r="E219" s="263">
        <v>0</v>
      </c>
      <c r="F219" t="s">
        <v>2785</v>
      </c>
      <c r="G219" s="3">
        <v>14</v>
      </c>
    </row>
    <row r="220" spans="1:7" x14ac:dyDescent="0.2">
      <c r="A220" t="s">
        <v>237</v>
      </c>
      <c r="B220" s="3">
        <v>15212</v>
      </c>
      <c r="C220" s="267" t="s">
        <v>2789</v>
      </c>
      <c r="D220" t="s">
        <v>15</v>
      </c>
      <c r="E220" s="263">
        <v>0</v>
      </c>
      <c r="F220" t="s">
        <v>15</v>
      </c>
      <c r="G220" s="3">
        <v>15</v>
      </c>
    </row>
    <row r="221" spans="1:7" ht="15.75" hidden="1" x14ac:dyDescent="0.25">
      <c r="A221" t="s">
        <v>238</v>
      </c>
      <c r="B221" s="3">
        <v>15215</v>
      </c>
      <c r="C221" s="267" t="s">
        <v>14</v>
      </c>
      <c r="D221" t="s">
        <v>2785</v>
      </c>
      <c r="E221" s="263">
        <v>0</v>
      </c>
      <c r="F221" t="s">
        <v>2785</v>
      </c>
      <c r="G221" s="3">
        <v>14</v>
      </c>
    </row>
    <row r="222" spans="1:7" x14ac:dyDescent="0.2">
      <c r="A222" t="s">
        <v>239</v>
      </c>
      <c r="B222" s="3">
        <v>15218</v>
      </c>
      <c r="C222" s="267" t="s">
        <v>16</v>
      </c>
      <c r="D222" t="s">
        <v>15</v>
      </c>
      <c r="E222" s="263">
        <v>0</v>
      </c>
      <c r="F222" t="s">
        <v>15</v>
      </c>
      <c r="G222" s="3">
        <v>15</v>
      </c>
    </row>
    <row r="223" spans="1:7" x14ac:dyDescent="0.2">
      <c r="A223" t="s">
        <v>240</v>
      </c>
      <c r="B223" s="3">
        <v>15223</v>
      </c>
      <c r="C223" s="267" t="s">
        <v>14</v>
      </c>
      <c r="D223" t="s">
        <v>15</v>
      </c>
      <c r="E223" s="263">
        <v>0</v>
      </c>
      <c r="F223" t="s">
        <v>15</v>
      </c>
      <c r="G223" s="3">
        <v>15</v>
      </c>
    </row>
    <row r="224" spans="1:7" ht="15.75" hidden="1" x14ac:dyDescent="0.25">
      <c r="A224" t="s">
        <v>241</v>
      </c>
      <c r="B224" s="3">
        <v>15224</v>
      </c>
      <c r="C224" s="267" t="s">
        <v>14</v>
      </c>
      <c r="D224" t="s">
        <v>17</v>
      </c>
      <c r="E224" s="263">
        <v>0</v>
      </c>
      <c r="F224" t="s">
        <v>17</v>
      </c>
      <c r="G224" s="3">
        <v>14</v>
      </c>
    </row>
    <row r="225" spans="1:7" x14ac:dyDescent="0.2">
      <c r="A225" t="s">
        <v>242</v>
      </c>
      <c r="B225" s="3">
        <v>15226</v>
      </c>
      <c r="C225" s="267" t="s">
        <v>14</v>
      </c>
      <c r="D225" t="s">
        <v>15</v>
      </c>
      <c r="E225" s="263">
        <v>1</v>
      </c>
      <c r="F225" t="s">
        <v>15</v>
      </c>
      <c r="G225" s="3">
        <v>8</v>
      </c>
    </row>
    <row r="226" spans="1:7" x14ac:dyDescent="0.2">
      <c r="A226" t="s">
        <v>243</v>
      </c>
      <c r="B226" s="3">
        <v>15232</v>
      </c>
      <c r="C226" s="267" t="s">
        <v>2789</v>
      </c>
      <c r="D226" t="s">
        <v>15</v>
      </c>
      <c r="E226" s="263">
        <v>0</v>
      </c>
      <c r="F226" t="s">
        <v>15</v>
      </c>
      <c r="G226" s="3">
        <v>15</v>
      </c>
    </row>
    <row r="227" spans="1:7" x14ac:dyDescent="0.2">
      <c r="A227" t="s">
        <v>244</v>
      </c>
      <c r="B227" s="3">
        <v>15236</v>
      </c>
      <c r="C227" s="267" t="s">
        <v>2789</v>
      </c>
      <c r="D227" t="s">
        <v>15</v>
      </c>
      <c r="E227" s="263">
        <v>0</v>
      </c>
      <c r="F227" t="s">
        <v>15</v>
      </c>
      <c r="G227" s="3">
        <v>15</v>
      </c>
    </row>
    <row r="228" spans="1:7" ht="15.75" hidden="1" x14ac:dyDescent="0.25">
      <c r="A228" t="s">
        <v>245</v>
      </c>
      <c r="B228" s="3">
        <v>15238</v>
      </c>
      <c r="C228" s="267" t="s">
        <v>14</v>
      </c>
      <c r="D228" t="s">
        <v>2784</v>
      </c>
      <c r="E228" s="263">
        <v>0</v>
      </c>
      <c r="F228" t="s">
        <v>2784</v>
      </c>
      <c r="G228" s="3">
        <v>13</v>
      </c>
    </row>
    <row r="229" spans="1:7" x14ac:dyDescent="0.2">
      <c r="A229" t="s">
        <v>246</v>
      </c>
      <c r="B229" s="3">
        <v>15244</v>
      </c>
      <c r="C229" s="267" t="s">
        <v>16</v>
      </c>
      <c r="D229" t="s">
        <v>15</v>
      </c>
      <c r="E229" s="263">
        <v>0</v>
      </c>
      <c r="F229" t="s">
        <v>15</v>
      </c>
      <c r="G229" s="3">
        <v>15</v>
      </c>
    </row>
    <row r="230" spans="1:7" ht="15.75" hidden="1" x14ac:dyDescent="0.25">
      <c r="A230" t="s">
        <v>247</v>
      </c>
      <c r="B230" s="3">
        <v>15248</v>
      </c>
      <c r="C230" s="267" t="s">
        <v>16</v>
      </c>
      <c r="D230" t="s">
        <v>17</v>
      </c>
      <c r="E230" s="263">
        <v>0</v>
      </c>
      <c r="F230" t="s">
        <v>17</v>
      </c>
      <c r="G230" s="3">
        <v>14</v>
      </c>
    </row>
    <row r="231" spans="1:7" ht="15.75" hidden="1" x14ac:dyDescent="0.25">
      <c r="A231" t="s">
        <v>248</v>
      </c>
      <c r="B231" s="3">
        <v>15272</v>
      </c>
      <c r="C231" s="267" t="s">
        <v>14</v>
      </c>
      <c r="D231" t="s">
        <v>2785</v>
      </c>
      <c r="E231" s="263">
        <v>0</v>
      </c>
      <c r="F231" t="s">
        <v>2785</v>
      </c>
      <c r="G231" s="3">
        <v>14</v>
      </c>
    </row>
    <row r="232" spans="1:7" x14ac:dyDescent="0.2">
      <c r="A232" t="s">
        <v>249</v>
      </c>
      <c r="B232" s="3">
        <v>15276</v>
      </c>
      <c r="C232" s="267" t="s">
        <v>16</v>
      </c>
      <c r="D232" t="s">
        <v>15</v>
      </c>
      <c r="E232" s="263">
        <v>0</v>
      </c>
      <c r="F232" t="s">
        <v>15</v>
      </c>
      <c r="G232" s="3">
        <v>15</v>
      </c>
    </row>
    <row r="233" spans="1:7" x14ac:dyDescent="0.2">
      <c r="A233" t="s">
        <v>250</v>
      </c>
      <c r="B233" s="3">
        <v>15293</v>
      </c>
      <c r="C233" s="267" t="s">
        <v>2789</v>
      </c>
      <c r="D233" t="s">
        <v>15</v>
      </c>
      <c r="E233" s="263">
        <v>0</v>
      </c>
      <c r="F233" t="s">
        <v>15</v>
      </c>
      <c r="G233" s="3">
        <v>15</v>
      </c>
    </row>
    <row r="234" spans="1:7" x14ac:dyDescent="0.2">
      <c r="A234" t="s">
        <v>251</v>
      </c>
      <c r="B234" s="3">
        <v>15296</v>
      </c>
      <c r="C234" s="267" t="s">
        <v>14</v>
      </c>
      <c r="D234" t="s">
        <v>15</v>
      </c>
      <c r="E234" s="263">
        <v>0</v>
      </c>
      <c r="F234" t="s">
        <v>15</v>
      </c>
      <c r="G234" s="3">
        <v>15</v>
      </c>
    </row>
    <row r="235" spans="1:7" ht="15.75" hidden="1" x14ac:dyDescent="0.25">
      <c r="A235" t="s">
        <v>252</v>
      </c>
      <c r="B235" s="3">
        <v>15299</v>
      </c>
      <c r="C235" s="267" t="s">
        <v>14</v>
      </c>
      <c r="D235" t="s">
        <v>17</v>
      </c>
      <c r="E235" s="263">
        <v>0</v>
      </c>
      <c r="F235" t="s">
        <v>17</v>
      </c>
      <c r="G235" s="3">
        <v>14</v>
      </c>
    </row>
    <row r="236" spans="1:7" x14ac:dyDescent="0.2">
      <c r="A236" t="s">
        <v>253</v>
      </c>
      <c r="B236" s="3">
        <v>15317</v>
      </c>
      <c r="C236" s="267" t="s">
        <v>2789</v>
      </c>
      <c r="D236" t="s">
        <v>15</v>
      </c>
      <c r="E236" s="263">
        <v>0</v>
      </c>
      <c r="F236" t="s">
        <v>15</v>
      </c>
      <c r="G236" s="3">
        <v>15</v>
      </c>
    </row>
    <row r="237" spans="1:7" ht="15.75" hidden="1" x14ac:dyDescent="0.25">
      <c r="A237" t="s">
        <v>254</v>
      </c>
      <c r="B237" s="3">
        <v>15322</v>
      </c>
      <c r="C237" s="267" t="s">
        <v>14</v>
      </c>
      <c r="D237" t="s">
        <v>17</v>
      </c>
      <c r="E237" s="263">
        <v>0</v>
      </c>
      <c r="F237" t="s">
        <v>17</v>
      </c>
      <c r="G237" s="3">
        <v>14</v>
      </c>
    </row>
    <row r="238" spans="1:7" x14ac:dyDescent="0.2">
      <c r="A238" t="s">
        <v>255</v>
      </c>
      <c r="B238" s="3">
        <v>15325</v>
      </c>
      <c r="C238" s="267" t="s">
        <v>2789</v>
      </c>
      <c r="D238" t="s">
        <v>15</v>
      </c>
      <c r="E238" s="263">
        <v>0</v>
      </c>
      <c r="F238" t="s">
        <v>15</v>
      </c>
      <c r="G238" s="3">
        <v>15</v>
      </c>
    </row>
    <row r="239" spans="1:7" x14ac:dyDescent="0.2">
      <c r="A239" t="s">
        <v>256</v>
      </c>
      <c r="B239" s="3">
        <v>15332</v>
      </c>
      <c r="C239" s="267" t="s">
        <v>16</v>
      </c>
      <c r="D239" t="s">
        <v>15</v>
      </c>
      <c r="E239" s="263">
        <v>0</v>
      </c>
      <c r="F239" t="s">
        <v>15</v>
      </c>
      <c r="G239" s="3">
        <v>15</v>
      </c>
    </row>
    <row r="240" spans="1:7" ht="15.75" hidden="1" x14ac:dyDescent="0.25">
      <c r="A240" t="s">
        <v>257</v>
      </c>
      <c r="B240" s="3">
        <v>15362</v>
      </c>
      <c r="C240" s="267" t="s">
        <v>14</v>
      </c>
      <c r="D240" t="s">
        <v>2785</v>
      </c>
      <c r="E240" s="263">
        <v>0</v>
      </c>
      <c r="F240" t="s">
        <v>2785</v>
      </c>
      <c r="G240" s="3">
        <v>14</v>
      </c>
    </row>
    <row r="241" spans="1:7" ht="15.75" hidden="1" x14ac:dyDescent="0.25">
      <c r="A241" t="s">
        <v>258</v>
      </c>
      <c r="B241" s="3">
        <v>15367</v>
      </c>
      <c r="C241" s="267" t="s">
        <v>14</v>
      </c>
      <c r="D241" t="s">
        <v>17</v>
      </c>
      <c r="E241" s="263">
        <v>1</v>
      </c>
      <c r="F241" t="s">
        <v>17</v>
      </c>
      <c r="G241" s="3">
        <v>6</v>
      </c>
    </row>
    <row r="242" spans="1:7" x14ac:dyDescent="0.2">
      <c r="A242" t="s">
        <v>259</v>
      </c>
      <c r="B242" s="3">
        <v>15368</v>
      </c>
      <c r="C242" s="267" t="s">
        <v>14</v>
      </c>
      <c r="D242" t="s">
        <v>15</v>
      </c>
      <c r="E242" s="263">
        <v>0</v>
      </c>
      <c r="F242" t="s">
        <v>15</v>
      </c>
      <c r="G242" s="3">
        <v>15</v>
      </c>
    </row>
    <row r="243" spans="1:7" x14ac:dyDescent="0.2">
      <c r="A243" t="s">
        <v>260</v>
      </c>
      <c r="B243" s="3">
        <v>15377</v>
      </c>
      <c r="C243" s="267" t="s">
        <v>2789</v>
      </c>
      <c r="D243" t="s">
        <v>15</v>
      </c>
      <c r="E243" s="263">
        <v>0</v>
      </c>
      <c r="F243" t="s">
        <v>15</v>
      </c>
      <c r="G243" s="3">
        <v>15</v>
      </c>
    </row>
    <row r="244" spans="1:7" x14ac:dyDescent="0.2">
      <c r="A244" t="s">
        <v>261</v>
      </c>
      <c r="B244" s="3">
        <v>15380</v>
      </c>
      <c r="C244" s="267" t="s">
        <v>2789</v>
      </c>
      <c r="D244" t="s">
        <v>15</v>
      </c>
      <c r="E244" s="263">
        <v>0</v>
      </c>
      <c r="F244" t="s">
        <v>15</v>
      </c>
      <c r="G244" s="3">
        <v>15</v>
      </c>
    </row>
    <row r="245" spans="1:7" x14ac:dyDescent="0.2">
      <c r="A245" t="s">
        <v>262</v>
      </c>
      <c r="B245" s="3">
        <v>15401</v>
      </c>
      <c r="C245" s="267" t="s">
        <v>16</v>
      </c>
      <c r="D245" t="s">
        <v>15</v>
      </c>
      <c r="E245" s="263">
        <v>0</v>
      </c>
      <c r="F245" t="s">
        <v>15</v>
      </c>
      <c r="G245" s="3">
        <v>15</v>
      </c>
    </row>
    <row r="246" spans="1:7" x14ac:dyDescent="0.2">
      <c r="A246" t="s">
        <v>263</v>
      </c>
      <c r="B246" s="3">
        <v>15403</v>
      </c>
      <c r="C246" s="267" t="s">
        <v>2789</v>
      </c>
      <c r="D246" t="s">
        <v>15</v>
      </c>
      <c r="E246" s="263">
        <v>0</v>
      </c>
      <c r="F246" t="s">
        <v>15</v>
      </c>
      <c r="G246" s="3">
        <v>15</v>
      </c>
    </row>
    <row r="247" spans="1:7" ht="15.75" hidden="1" x14ac:dyDescent="0.25">
      <c r="A247" t="s">
        <v>264</v>
      </c>
      <c r="B247" s="3">
        <v>15407</v>
      </c>
      <c r="C247" s="267" t="s">
        <v>14</v>
      </c>
      <c r="D247" t="s">
        <v>17</v>
      </c>
      <c r="E247" s="263">
        <v>0</v>
      </c>
      <c r="F247" t="s">
        <v>17</v>
      </c>
      <c r="G247" s="3">
        <v>14</v>
      </c>
    </row>
    <row r="248" spans="1:7" x14ac:dyDescent="0.2">
      <c r="A248" t="s">
        <v>265</v>
      </c>
      <c r="B248" s="3">
        <v>15425</v>
      </c>
      <c r="C248" s="267" t="s">
        <v>14</v>
      </c>
      <c r="D248" t="s">
        <v>15</v>
      </c>
      <c r="E248" s="263">
        <v>0</v>
      </c>
      <c r="F248" t="s">
        <v>15</v>
      </c>
      <c r="G248" s="3">
        <v>15</v>
      </c>
    </row>
    <row r="249" spans="1:7" x14ac:dyDescent="0.2">
      <c r="A249" t="s">
        <v>266</v>
      </c>
      <c r="B249" s="3">
        <v>15442</v>
      </c>
      <c r="C249" s="267" t="s">
        <v>2789</v>
      </c>
      <c r="D249" t="s">
        <v>15</v>
      </c>
      <c r="E249" s="263">
        <v>0</v>
      </c>
      <c r="F249" t="s">
        <v>15</v>
      </c>
      <c r="G249" s="3">
        <v>15</v>
      </c>
    </row>
    <row r="250" spans="1:7" x14ac:dyDescent="0.2">
      <c r="A250" t="s">
        <v>267</v>
      </c>
      <c r="B250" s="3">
        <v>15455</v>
      </c>
      <c r="C250" s="267" t="s">
        <v>14</v>
      </c>
      <c r="D250" t="s">
        <v>15</v>
      </c>
      <c r="E250" s="263">
        <v>0</v>
      </c>
      <c r="F250" t="s">
        <v>15</v>
      </c>
      <c r="G250" s="3">
        <v>15</v>
      </c>
    </row>
    <row r="251" spans="1:7" x14ac:dyDescent="0.2">
      <c r="A251" t="s">
        <v>268</v>
      </c>
      <c r="B251" s="3">
        <v>15464</v>
      </c>
      <c r="C251" s="267" t="s">
        <v>16</v>
      </c>
      <c r="D251" t="s">
        <v>15</v>
      </c>
      <c r="E251" s="263">
        <v>0</v>
      </c>
      <c r="F251" t="s">
        <v>15</v>
      </c>
      <c r="G251" s="3">
        <v>15</v>
      </c>
    </row>
    <row r="252" spans="1:7" ht="15.75" hidden="1" x14ac:dyDescent="0.25">
      <c r="A252" t="s">
        <v>269</v>
      </c>
      <c r="B252" s="3">
        <v>15466</v>
      </c>
      <c r="C252" s="267" t="s">
        <v>16</v>
      </c>
      <c r="D252" t="s">
        <v>2785</v>
      </c>
      <c r="E252" s="263">
        <v>0</v>
      </c>
      <c r="F252" t="s">
        <v>2785</v>
      </c>
      <c r="G252" s="3">
        <v>14</v>
      </c>
    </row>
    <row r="253" spans="1:7" ht="15.75" hidden="1" x14ac:dyDescent="0.25">
      <c r="A253" t="s">
        <v>270</v>
      </c>
      <c r="B253" s="3">
        <v>15469</v>
      </c>
      <c r="C253" s="267" t="s">
        <v>2789</v>
      </c>
      <c r="D253" t="s">
        <v>17</v>
      </c>
      <c r="E253" s="263">
        <v>0</v>
      </c>
      <c r="F253" t="s">
        <v>17</v>
      </c>
      <c r="G253" s="3">
        <v>14</v>
      </c>
    </row>
    <row r="254" spans="1:7" ht="15.75" hidden="1" x14ac:dyDescent="0.25">
      <c r="A254" t="s">
        <v>271</v>
      </c>
      <c r="B254" s="3">
        <v>15476</v>
      </c>
      <c r="C254" s="267" t="s">
        <v>2789</v>
      </c>
      <c r="D254" t="s">
        <v>2785</v>
      </c>
      <c r="E254" s="263">
        <v>0</v>
      </c>
      <c r="F254" t="s">
        <v>2785</v>
      </c>
      <c r="G254" s="3">
        <v>14</v>
      </c>
    </row>
    <row r="255" spans="1:7" ht="15.75" hidden="1" x14ac:dyDescent="0.25">
      <c r="A255" t="s">
        <v>272</v>
      </c>
      <c r="B255" s="3">
        <v>15480</v>
      </c>
      <c r="C255" s="267" t="s">
        <v>2789</v>
      </c>
      <c r="D255" t="s">
        <v>17</v>
      </c>
      <c r="E255" s="263">
        <v>0</v>
      </c>
      <c r="F255" t="s">
        <v>17</v>
      </c>
      <c r="G255" s="3">
        <v>14</v>
      </c>
    </row>
    <row r="256" spans="1:7" ht="15.75" hidden="1" x14ac:dyDescent="0.25">
      <c r="A256" t="s">
        <v>273</v>
      </c>
      <c r="B256" s="3">
        <v>15491</v>
      </c>
      <c r="C256" s="267" t="s">
        <v>2789</v>
      </c>
      <c r="D256" t="s">
        <v>2785</v>
      </c>
      <c r="E256" s="263">
        <v>0</v>
      </c>
      <c r="F256" t="s">
        <v>2785</v>
      </c>
      <c r="G256" s="3">
        <v>14</v>
      </c>
    </row>
    <row r="257" spans="1:7" ht="15.75" hidden="1" x14ac:dyDescent="0.25">
      <c r="A257" t="s">
        <v>274</v>
      </c>
      <c r="B257" s="3">
        <v>15494</v>
      </c>
      <c r="C257" s="267" t="s">
        <v>16</v>
      </c>
      <c r="D257" t="s">
        <v>17</v>
      </c>
      <c r="E257" s="263">
        <v>0</v>
      </c>
      <c r="F257" t="s">
        <v>17</v>
      </c>
      <c r="G257" s="3">
        <v>14</v>
      </c>
    </row>
    <row r="258" spans="1:7" ht="15.75" hidden="1" x14ac:dyDescent="0.25">
      <c r="A258" t="s">
        <v>275</v>
      </c>
      <c r="B258" s="3">
        <v>15500</v>
      </c>
      <c r="C258" s="267" t="s">
        <v>14</v>
      </c>
      <c r="D258" t="s">
        <v>2785</v>
      </c>
      <c r="E258" s="263">
        <v>0</v>
      </c>
      <c r="F258" t="s">
        <v>2785</v>
      </c>
      <c r="G258" s="3">
        <v>14</v>
      </c>
    </row>
    <row r="259" spans="1:7" x14ac:dyDescent="0.2">
      <c r="A259" t="s">
        <v>276</v>
      </c>
      <c r="B259" s="3">
        <v>15507</v>
      </c>
      <c r="C259" s="267" t="s">
        <v>16</v>
      </c>
      <c r="D259" t="s">
        <v>15</v>
      </c>
      <c r="E259" s="263">
        <v>0</v>
      </c>
      <c r="F259" t="s">
        <v>15</v>
      </c>
      <c r="G259" s="3">
        <v>15</v>
      </c>
    </row>
    <row r="260" spans="1:7" x14ac:dyDescent="0.2">
      <c r="A260" t="s">
        <v>277</v>
      </c>
      <c r="B260" s="3">
        <v>15511</v>
      </c>
      <c r="C260" s="267" t="s">
        <v>2789</v>
      </c>
      <c r="D260" t="s">
        <v>15</v>
      </c>
      <c r="E260" s="263">
        <v>0</v>
      </c>
      <c r="F260" t="s">
        <v>15</v>
      </c>
      <c r="G260" s="3">
        <v>15</v>
      </c>
    </row>
    <row r="261" spans="1:7" x14ac:dyDescent="0.2">
      <c r="A261" t="s">
        <v>278</v>
      </c>
      <c r="B261" s="3">
        <v>15514</v>
      </c>
      <c r="C261" s="267" t="s">
        <v>2789</v>
      </c>
      <c r="D261" t="s">
        <v>15</v>
      </c>
      <c r="E261" s="263">
        <v>0</v>
      </c>
      <c r="F261" t="s">
        <v>15</v>
      </c>
      <c r="G261" s="3">
        <v>15</v>
      </c>
    </row>
    <row r="262" spans="1:7" ht="15.75" hidden="1" x14ac:dyDescent="0.25">
      <c r="A262" t="s">
        <v>279</v>
      </c>
      <c r="B262" s="3">
        <v>15516</v>
      </c>
      <c r="C262" s="267" t="s">
        <v>14</v>
      </c>
      <c r="D262" t="s">
        <v>17</v>
      </c>
      <c r="E262" s="263">
        <v>0</v>
      </c>
      <c r="F262" t="s">
        <v>17</v>
      </c>
      <c r="G262" s="3">
        <v>14</v>
      </c>
    </row>
    <row r="263" spans="1:7" x14ac:dyDescent="0.2">
      <c r="A263" t="s">
        <v>280</v>
      </c>
      <c r="B263" s="3">
        <v>15518</v>
      </c>
      <c r="C263" s="267" t="s">
        <v>2789</v>
      </c>
      <c r="D263" t="s">
        <v>15</v>
      </c>
      <c r="E263" s="263">
        <v>0</v>
      </c>
      <c r="F263" t="s">
        <v>15</v>
      </c>
      <c r="G263" s="3">
        <v>15</v>
      </c>
    </row>
    <row r="264" spans="1:7" x14ac:dyDescent="0.2">
      <c r="A264" t="s">
        <v>281</v>
      </c>
      <c r="B264" s="3">
        <v>15522</v>
      </c>
      <c r="C264" s="267" t="s">
        <v>2789</v>
      </c>
      <c r="D264" t="s">
        <v>15</v>
      </c>
      <c r="E264" s="263">
        <v>0</v>
      </c>
      <c r="F264" t="s">
        <v>15</v>
      </c>
      <c r="G264" s="3">
        <v>15</v>
      </c>
    </row>
    <row r="265" spans="1:7" x14ac:dyDescent="0.2">
      <c r="A265" t="s">
        <v>282</v>
      </c>
      <c r="B265" s="3">
        <v>15531</v>
      </c>
      <c r="C265" s="267" t="s">
        <v>16</v>
      </c>
      <c r="D265" t="s">
        <v>15</v>
      </c>
      <c r="E265" s="263">
        <v>0</v>
      </c>
      <c r="F265" t="s">
        <v>15</v>
      </c>
      <c r="G265" s="3">
        <v>15</v>
      </c>
    </row>
    <row r="266" spans="1:7" x14ac:dyDescent="0.2">
      <c r="A266" t="s">
        <v>283</v>
      </c>
      <c r="B266" s="3">
        <v>15533</v>
      </c>
      <c r="C266" s="267" t="s">
        <v>16</v>
      </c>
      <c r="D266" t="s">
        <v>15</v>
      </c>
      <c r="E266" s="263">
        <v>0</v>
      </c>
      <c r="F266" t="s">
        <v>15</v>
      </c>
      <c r="G266" s="3">
        <v>15</v>
      </c>
    </row>
    <row r="267" spans="1:7" x14ac:dyDescent="0.2">
      <c r="A267" t="s">
        <v>284</v>
      </c>
      <c r="B267" s="3">
        <v>15537</v>
      </c>
      <c r="C267" s="267" t="s">
        <v>2789</v>
      </c>
      <c r="D267" t="s">
        <v>15</v>
      </c>
      <c r="E267" s="263">
        <v>0</v>
      </c>
      <c r="F267" t="s">
        <v>15</v>
      </c>
      <c r="G267" s="3">
        <v>15</v>
      </c>
    </row>
    <row r="268" spans="1:7" x14ac:dyDescent="0.2">
      <c r="A268" t="s">
        <v>285</v>
      </c>
      <c r="B268" s="3">
        <v>15542</v>
      </c>
      <c r="C268" s="267" t="s">
        <v>14</v>
      </c>
      <c r="D268" t="s">
        <v>15</v>
      </c>
      <c r="E268" s="263">
        <v>0</v>
      </c>
      <c r="F268" t="s">
        <v>15</v>
      </c>
      <c r="G268" s="3">
        <v>15</v>
      </c>
    </row>
    <row r="269" spans="1:7" x14ac:dyDescent="0.2">
      <c r="A269" t="s">
        <v>286</v>
      </c>
      <c r="B269" s="3">
        <v>15550</v>
      </c>
      <c r="C269" s="267" t="s">
        <v>2789</v>
      </c>
      <c r="D269" t="s">
        <v>15</v>
      </c>
      <c r="E269" s="263">
        <v>0</v>
      </c>
      <c r="F269" t="s">
        <v>15</v>
      </c>
      <c r="G269" s="3">
        <v>15</v>
      </c>
    </row>
    <row r="270" spans="1:7" ht="15.75" hidden="1" x14ac:dyDescent="0.25">
      <c r="A270" t="s">
        <v>287</v>
      </c>
      <c r="B270" s="3">
        <v>15572</v>
      </c>
      <c r="C270" s="267" t="s">
        <v>2789</v>
      </c>
      <c r="D270" t="s">
        <v>17</v>
      </c>
      <c r="E270" s="263">
        <v>0</v>
      </c>
      <c r="F270" t="s">
        <v>17</v>
      </c>
      <c r="G270" s="3">
        <v>14</v>
      </c>
    </row>
    <row r="271" spans="1:7" x14ac:dyDescent="0.2">
      <c r="A271" t="s">
        <v>288</v>
      </c>
      <c r="B271" s="3">
        <v>15580</v>
      </c>
      <c r="C271" s="267" t="s">
        <v>16</v>
      </c>
      <c r="D271" t="s">
        <v>15</v>
      </c>
      <c r="E271" s="263">
        <v>0</v>
      </c>
      <c r="F271" t="s">
        <v>15</v>
      </c>
      <c r="G271" s="3">
        <v>15</v>
      </c>
    </row>
    <row r="272" spans="1:7" ht="15.75" hidden="1" x14ac:dyDescent="0.25">
      <c r="A272" t="s">
        <v>289</v>
      </c>
      <c r="B272" s="3">
        <v>15599</v>
      </c>
      <c r="C272" s="267" t="s">
        <v>2789</v>
      </c>
      <c r="D272" t="s">
        <v>17</v>
      </c>
      <c r="E272" s="263">
        <v>0</v>
      </c>
      <c r="F272" t="s">
        <v>17</v>
      </c>
      <c r="G272" s="3">
        <v>14</v>
      </c>
    </row>
    <row r="273" spans="1:7" x14ac:dyDescent="0.2">
      <c r="A273" t="s">
        <v>290</v>
      </c>
      <c r="B273" s="3">
        <v>15600</v>
      </c>
      <c r="C273" s="267" t="s">
        <v>2789</v>
      </c>
      <c r="D273" t="s">
        <v>15</v>
      </c>
      <c r="E273" s="263">
        <v>0</v>
      </c>
      <c r="F273" t="s">
        <v>15</v>
      </c>
      <c r="G273" s="3">
        <v>15</v>
      </c>
    </row>
    <row r="274" spans="1:7" x14ac:dyDescent="0.2">
      <c r="A274" t="s">
        <v>291</v>
      </c>
      <c r="B274" s="3">
        <v>15621</v>
      </c>
      <c r="C274" s="267" t="s">
        <v>16</v>
      </c>
      <c r="D274" t="s">
        <v>15</v>
      </c>
      <c r="E274" s="263">
        <v>0</v>
      </c>
      <c r="F274" t="s">
        <v>15</v>
      </c>
      <c r="G274" s="3">
        <v>15</v>
      </c>
    </row>
    <row r="275" spans="1:7" x14ac:dyDescent="0.2">
      <c r="A275" t="s">
        <v>292</v>
      </c>
      <c r="B275" s="3">
        <v>15632</v>
      </c>
      <c r="C275" s="267" t="s">
        <v>2789</v>
      </c>
      <c r="D275" t="s">
        <v>15</v>
      </c>
      <c r="E275" s="263">
        <v>0</v>
      </c>
      <c r="F275" t="s">
        <v>15</v>
      </c>
      <c r="G275" s="3">
        <v>15</v>
      </c>
    </row>
    <row r="276" spans="1:7" ht="15.75" hidden="1" x14ac:dyDescent="0.25">
      <c r="A276" t="s">
        <v>293</v>
      </c>
      <c r="B276" s="3">
        <v>15638</v>
      </c>
      <c r="C276" s="267" t="s">
        <v>14</v>
      </c>
      <c r="D276" t="s">
        <v>17</v>
      </c>
      <c r="E276" s="263">
        <v>0</v>
      </c>
      <c r="F276" t="s">
        <v>17</v>
      </c>
      <c r="G276" s="3">
        <v>14</v>
      </c>
    </row>
    <row r="277" spans="1:7" ht="15.75" hidden="1" x14ac:dyDescent="0.25">
      <c r="A277" t="s">
        <v>294</v>
      </c>
      <c r="B277" s="3">
        <v>15646</v>
      </c>
      <c r="C277" s="267" t="s">
        <v>2789</v>
      </c>
      <c r="D277" t="s">
        <v>17</v>
      </c>
      <c r="E277" s="263">
        <v>0</v>
      </c>
      <c r="F277" t="s">
        <v>17</v>
      </c>
      <c r="G277" s="3">
        <v>14</v>
      </c>
    </row>
    <row r="278" spans="1:7" x14ac:dyDescent="0.2">
      <c r="A278" t="s">
        <v>295</v>
      </c>
      <c r="B278" s="3">
        <v>15660</v>
      </c>
      <c r="C278" s="267" t="s">
        <v>2789</v>
      </c>
      <c r="D278" t="s">
        <v>15</v>
      </c>
      <c r="E278" s="263">
        <v>0</v>
      </c>
      <c r="F278" t="s">
        <v>15</v>
      </c>
      <c r="G278" s="3">
        <v>15</v>
      </c>
    </row>
    <row r="279" spans="1:7" x14ac:dyDescent="0.2">
      <c r="A279" t="s">
        <v>296</v>
      </c>
      <c r="B279" s="3">
        <v>15664</v>
      </c>
      <c r="C279" s="267" t="s">
        <v>2789</v>
      </c>
      <c r="D279" t="s">
        <v>15</v>
      </c>
      <c r="E279" s="263">
        <v>0</v>
      </c>
      <c r="F279" t="s">
        <v>15</v>
      </c>
      <c r="G279" s="3">
        <v>15</v>
      </c>
    </row>
    <row r="280" spans="1:7" x14ac:dyDescent="0.2">
      <c r="A280" t="s">
        <v>297</v>
      </c>
      <c r="B280" s="3">
        <v>15667</v>
      </c>
      <c r="C280" s="267" t="s">
        <v>14</v>
      </c>
      <c r="D280" t="s">
        <v>15</v>
      </c>
      <c r="E280" s="263">
        <v>0</v>
      </c>
      <c r="F280" t="s">
        <v>15</v>
      </c>
      <c r="G280" s="3">
        <v>15</v>
      </c>
    </row>
    <row r="281" spans="1:7" x14ac:dyDescent="0.2">
      <c r="A281" t="s">
        <v>298</v>
      </c>
      <c r="B281" s="3">
        <v>15673</v>
      </c>
      <c r="C281" s="267" t="s">
        <v>16</v>
      </c>
      <c r="D281" t="s">
        <v>15</v>
      </c>
      <c r="E281" s="263">
        <v>0</v>
      </c>
      <c r="F281" t="s">
        <v>15</v>
      </c>
      <c r="G281" s="3">
        <v>15</v>
      </c>
    </row>
    <row r="282" spans="1:7" x14ac:dyDescent="0.2">
      <c r="A282" t="s">
        <v>299</v>
      </c>
      <c r="B282" s="3">
        <v>15676</v>
      </c>
      <c r="C282" s="267" t="s">
        <v>14</v>
      </c>
      <c r="D282" t="s">
        <v>15</v>
      </c>
      <c r="E282" s="263">
        <v>0</v>
      </c>
      <c r="F282" t="s">
        <v>15</v>
      </c>
      <c r="G282" s="3">
        <v>15</v>
      </c>
    </row>
    <row r="283" spans="1:7" x14ac:dyDescent="0.2">
      <c r="A283" t="s">
        <v>300</v>
      </c>
      <c r="B283" s="3">
        <v>15681</v>
      </c>
      <c r="C283" s="267" t="s">
        <v>16</v>
      </c>
      <c r="D283" t="s">
        <v>15</v>
      </c>
      <c r="E283" s="263">
        <v>0</v>
      </c>
      <c r="F283" t="s">
        <v>15</v>
      </c>
      <c r="G283" s="3">
        <v>15</v>
      </c>
    </row>
    <row r="284" spans="1:7" ht="15.75" hidden="1" x14ac:dyDescent="0.25">
      <c r="A284" t="s">
        <v>301</v>
      </c>
      <c r="B284" s="3">
        <v>15686</v>
      </c>
      <c r="C284" s="267" t="s">
        <v>14</v>
      </c>
      <c r="D284" t="s">
        <v>17</v>
      </c>
      <c r="E284" s="263">
        <v>0</v>
      </c>
      <c r="F284" t="s">
        <v>17</v>
      </c>
      <c r="G284" s="3">
        <v>14</v>
      </c>
    </row>
    <row r="285" spans="1:7" x14ac:dyDescent="0.2">
      <c r="A285" t="s">
        <v>302</v>
      </c>
      <c r="B285" s="3">
        <v>15690</v>
      </c>
      <c r="C285" s="267" t="s">
        <v>14</v>
      </c>
      <c r="D285" t="s">
        <v>15</v>
      </c>
      <c r="E285" s="263">
        <v>0</v>
      </c>
      <c r="F285" t="s">
        <v>15</v>
      </c>
      <c r="G285" s="3">
        <v>15</v>
      </c>
    </row>
    <row r="286" spans="1:7" ht="15.75" hidden="1" x14ac:dyDescent="0.25">
      <c r="A286" t="s">
        <v>303</v>
      </c>
      <c r="B286" s="3">
        <v>15693</v>
      </c>
      <c r="C286" s="267" t="s">
        <v>2789</v>
      </c>
      <c r="D286" t="s">
        <v>17</v>
      </c>
      <c r="E286" s="263">
        <v>0</v>
      </c>
      <c r="F286" t="s">
        <v>17</v>
      </c>
      <c r="G286" s="3">
        <v>14</v>
      </c>
    </row>
    <row r="287" spans="1:7" x14ac:dyDescent="0.2">
      <c r="A287" t="s">
        <v>304</v>
      </c>
      <c r="B287" s="3">
        <v>15696</v>
      </c>
      <c r="C287" s="267" t="s">
        <v>2789</v>
      </c>
      <c r="D287" t="s">
        <v>15</v>
      </c>
      <c r="E287" s="263">
        <v>0</v>
      </c>
      <c r="F287" t="s">
        <v>15</v>
      </c>
      <c r="G287" s="3">
        <v>15</v>
      </c>
    </row>
    <row r="288" spans="1:7" x14ac:dyDescent="0.2">
      <c r="A288" t="s">
        <v>305</v>
      </c>
      <c r="B288" s="3">
        <v>15720</v>
      </c>
      <c r="C288" s="267" t="s">
        <v>2789</v>
      </c>
      <c r="D288" t="s">
        <v>15</v>
      </c>
      <c r="E288" s="263">
        <v>0</v>
      </c>
      <c r="F288" t="s">
        <v>15</v>
      </c>
      <c r="G288" s="3">
        <v>15</v>
      </c>
    </row>
    <row r="289" spans="1:7" x14ac:dyDescent="0.2">
      <c r="A289" t="s">
        <v>306</v>
      </c>
      <c r="B289" s="3">
        <v>15723</v>
      </c>
      <c r="C289" s="267" t="s">
        <v>2789</v>
      </c>
      <c r="D289" t="s">
        <v>15</v>
      </c>
      <c r="E289" s="263">
        <v>0</v>
      </c>
      <c r="F289" t="s">
        <v>15</v>
      </c>
      <c r="G289" s="3">
        <v>15</v>
      </c>
    </row>
    <row r="290" spans="1:7" x14ac:dyDescent="0.2">
      <c r="A290" t="s">
        <v>307</v>
      </c>
      <c r="B290" s="3">
        <v>15740</v>
      </c>
      <c r="C290" s="267" t="s">
        <v>2789</v>
      </c>
      <c r="D290" t="s">
        <v>15</v>
      </c>
      <c r="E290" s="263">
        <v>0</v>
      </c>
      <c r="F290" t="s">
        <v>15</v>
      </c>
      <c r="G290" s="3">
        <v>15</v>
      </c>
    </row>
    <row r="291" spans="1:7" ht="15.75" hidden="1" x14ac:dyDescent="0.25">
      <c r="A291" t="s">
        <v>308</v>
      </c>
      <c r="B291" s="3">
        <v>15753</v>
      </c>
      <c r="C291" s="267" t="s">
        <v>2789</v>
      </c>
      <c r="D291" t="s">
        <v>17</v>
      </c>
      <c r="E291" s="263">
        <v>0</v>
      </c>
      <c r="F291" t="s">
        <v>17</v>
      </c>
      <c r="G291" s="3">
        <v>14</v>
      </c>
    </row>
    <row r="292" spans="1:7" x14ac:dyDescent="0.2">
      <c r="A292" t="s">
        <v>309</v>
      </c>
      <c r="B292" s="3">
        <v>15755</v>
      </c>
      <c r="C292" s="267" t="s">
        <v>2789</v>
      </c>
      <c r="D292" t="s">
        <v>15</v>
      </c>
      <c r="E292" s="263">
        <v>0</v>
      </c>
      <c r="F292" t="s">
        <v>15</v>
      </c>
      <c r="G292" s="3">
        <v>15</v>
      </c>
    </row>
    <row r="293" spans="1:7" x14ac:dyDescent="0.2">
      <c r="A293" t="s">
        <v>310</v>
      </c>
      <c r="B293" s="3">
        <v>15757</v>
      </c>
      <c r="C293" s="267" t="s">
        <v>14</v>
      </c>
      <c r="D293" t="s">
        <v>15</v>
      </c>
      <c r="E293" s="263">
        <v>0</v>
      </c>
      <c r="F293" t="s">
        <v>15</v>
      </c>
      <c r="G293" s="3">
        <v>15</v>
      </c>
    </row>
    <row r="294" spans="1:7" ht="15.75" hidden="1" x14ac:dyDescent="0.25">
      <c r="A294" t="s">
        <v>311</v>
      </c>
      <c r="B294" s="3">
        <v>15759</v>
      </c>
      <c r="C294" s="267" t="s">
        <v>14</v>
      </c>
      <c r="D294" t="s">
        <v>2784</v>
      </c>
      <c r="E294" s="263">
        <v>0</v>
      </c>
      <c r="F294" t="s">
        <v>2784</v>
      </c>
      <c r="G294" s="3">
        <v>13</v>
      </c>
    </row>
    <row r="295" spans="1:7" x14ac:dyDescent="0.2">
      <c r="A295" t="s">
        <v>312</v>
      </c>
      <c r="B295" s="3">
        <v>15761</v>
      </c>
      <c r="C295" s="267" t="s">
        <v>2789</v>
      </c>
      <c r="D295" t="s">
        <v>15</v>
      </c>
      <c r="E295" s="263">
        <v>0</v>
      </c>
      <c r="F295" t="s">
        <v>15</v>
      </c>
      <c r="G295" s="3">
        <v>15</v>
      </c>
    </row>
    <row r="296" spans="1:7" x14ac:dyDescent="0.2">
      <c r="A296" t="s">
        <v>313</v>
      </c>
      <c r="B296" s="3">
        <v>15762</v>
      </c>
      <c r="C296" s="267" t="s">
        <v>2789</v>
      </c>
      <c r="D296" t="s">
        <v>15</v>
      </c>
      <c r="E296" s="263">
        <v>0</v>
      </c>
      <c r="F296" t="s">
        <v>15</v>
      </c>
      <c r="G296" s="3">
        <v>15</v>
      </c>
    </row>
    <row r="297" spans="1:7" x14ac:dyDescent="0.2">
      <c r="A297" t="s">
        <v>314</v>
      </c>
      <c r="B297" s="3">
        <v>15763</v>
      </c>
      <c r="C297" s="267" t="s">
        <v>14</v>
      </c>
      <c r="D297" t="s">
        <v>15</v>
      </c>
      <c r="E297" s="263">
        <v>0</v>
      </c>
      <c r="F297" t="s">
        <v>15</v>
      </c>
      <c r="G297" s="3">
        <v>15</v>
      </c>
    </row>
    <row r="298" spans="1:7" x14ac:dyDescent="0.2">
      <c r="A298" t="s">
        <v>315</v>
      </c>
      <c r="B298" s="3">
        <v>15764</v>
      </c>
      <c r="C298" s="267" t="s">
        <v>16</v>
      </c>
      <c r="D298" t="s">
        <v>15</v>
      </c>
      <c r="E298" s="263">
        <v>0</v>
      </c>
      <c r="F298" t="s">
        <v>15</v>
      </c>
      <c r="G298" s="3">
        <v>15</v>
      </c>
    </row>
    <row r="299" spans="1:7" x14ac:dyDescent="0.2">
      <c r="A299" t="s">
        <v>316</v>
      </c>
      <c r="B299" s="3">
        <v>15774</v>
      </c>
      <c r="C299" s="267" t="s">
        <v>16</v>
      </c>
      <c r="D299" t="s">
        <v>15</v>
      </c>
      <c r="E299" s="263">
        <v>0</v>
      </c>
      <c r="F299" t="s">
        <v>15</v>
      </c>
      <c r="G299" s="3">
        <v>15</v>
      </c>
    </row>
    <row r="300" spans="1:7" x14ac:dyDescent="0.2">
      <c r="A300" t="s">
        <v>317</v>
      </c>
      <c r="B300" s="3">
        <v>15776</v>
      </c>
      <c r="C300" s="267" t="s">
        <v>14</v>
      </c>
      <c r="D300" t="s">
        <v>15</v>
      </c>
      <c r="E300" s="263">
        <v>0</v>
      </c>
      <c r="F300" t="s">
        <v>15</v>
      </c>
      <c r="G300" s="3">
        <v>15</v>
      </c>
    </row>
    <row r="301" spans="1:7" ht="15.75" hidden="1" x14ac:dyDescent="0.25">
      <c r="A301" t="s">
        <v>318</v>
      </c>
      <c r="B301" s="3">
        <v>15778</v>
      </c>
      <c r="C301" s="267" t="s">
        <v>2789</v>
      </c>
      <c r="D301" t="s">
        <v>17</v>
      </c>
      <c r="E301" s="263">
        <v>0</v>
      </c>
      <c r="F301" t="s">
        <v>17</v>
      </c>
      <c r="G301" s="3">
        <v>14</v>
      </c>
    </row>
    <row r="302" spans="1:7" x14ac:dyDescent="0.2">
      <c r="A302" t="s">
        <v>319</v>
      </c>
      <c r="B302" s="3">
        <v>15790</v>
      </c>
      <c r="C302" s="267" t="s">
        <v>2789</v>
      </c>
      <c r="D302" t="s">
        <v>15</v>
      </c>
      <c r="E302" s="263">
        <v>0</v>
      </c>
      <c r="F302" t="s">
        <v>15</v>
      </c>
      <c r="G302" s="3">
        <v>15</v>
      </c>
    </row>
    <row r="303" spans="1:7" x14ac:dyDescent="0.2">
      <c r="A303" t="s">
        <v>320</v>
      </c>
      <c r="B303" s="3">
        <v>15798</v>
      </c>
      <c r="C303" s="267" t="s">
        <v>14</v>
      </c>
      <c r="D303" t="s">
        <v>15</v>
      </c>
      <c r="E303" s="263">
        <v>0</v>
      </c>
      <c r="F303" t="s">
        <v>15</v>
      </c>
      <c r="G303" s="3">
        <v>15</v>
      </c>
    </row>
    <row r="304" spans="1:7" x14ac:dyDescent="0.2">
      <c r="A304" t="s">
        <v>321</v>
      </c>
      <c r="B304" s="3">
        <v>15804</v>
      </c>
      <c r="C304" s="267" t="s">
        <v>2789</v>
      </c>
      <c r="D304" t="s">
        <v>15</v>
      </c>
      <c r="E304" s="263">
        <v>0</v>
      </c>
      <c r="F304" t="s">
        <v>15</v>
      </c>
      <c r="G304" s="3">
        <v>15</v>
      </c>
    </row>
    <row r="305" spans="1:7" ht="15.75" hidden="1" x14ac:dyDescent="0.25">
      <c r="A305" t="s">
        <v>322</v>
      </c>
      <c r="B305" s="3">
        <v>15806</v>
      </c>
      <c r="C305" s="267" t="s">
        <v>14</v>
      </c>
      <c r="D305" t="s">
        <v>2785</v>
      </c>
      <c r="E305" s="263">
        <v>1</v>
      </c>
      <c r="F305" t="s">
        <v>2785</v>
      </c>
      <c r="G305" s="3">
        <v>6</v>
      </c>
    </row>
    <row r="306" spans="1:7" x14ac:dyDescent="0.2">
      <c r="A306" t="s">
        <v>323</v>
      </c>
      <c r="B306" s="3">
        <v>15808</v>
      </c>
      <c r="C306" s="267" t="s">
        <v>2789</v>
      </c>
      <c r="D306" t="s">
        <v>15</v>
      </c>
      <c r="E306" s="263">
        <v>0</v>
      </c>
      <c r="F306" t="s">
        <v>15</v>
      </c>
      <c r="G306" s="3">
        <v>15</v>
      </c>
    </row>
    <row r="307" spans="1:7" x14ac:dyDescent="0.2">
      <c r="A307" t="s">
        <v>324</v>
      </c>
      <c r="B307" s="3">
        <v>15810</v>
      </c>
      <c r="C307" s="267" t="s">
        <v>2789</v>
      </c>
      <c r="D307" t="s">
        <v>15</v>
      </c>
      <c r="E307" s="263">
        <v>0</v>
      </c>
      <c r="F307" t="s">
        <v>15</v>
      </c>
      <c r="G307" s="3">
        <v>15</v>
      </c>
    </row>
    <row r="308" spans="1:7" ht="15.75" hidden="1" x14ac:dyDescent="0.25">
      <c r="A308" t="s">
        <v>325</v>
      </c>
      <c r="B308" s="3">
        <v>15814</v>
      </c>
      <c r="C308" s="267" t="s">
        <v>2789</v>
      </c>
      <c r="D308" t="s">
        <v>17</v>
      </c>
      <c r="E308" s="263">
        <v>0</v>
      </c>
      <c r="F308" t="s">
        <v>17</v>
      </c>
      <c r="G308" s="3">
        <v>14</v>
      </c>
    </row>
    <row r="309" spans="1:7" x14ac:dyDescent="0.2">
      <c r="A309" t="s">
        <v>326</v>
      </c>
      <c r="B309" s="3">
        <v>15816</v>
      </c>
      <c r="C309" s="267" t="s">
        <v>2789</v>
      </c>
      <c r="D309" t="s">
        <v>15</v>
      </c>
      <c r="E309" s="263">
        <v>0</v>
      </c>
      <c r="F309" t="s">
        <v>15</v>
      </c>
      <c r="G309" s="3">
        <v>15</v>
      </c>
    </row>
    <row r="310" spans="1:7" ht="15.75" hidden="1" x14ac:dyDescent="0.25">
      <c r="A310" t="s">
        <v>327</v>
      </c>
      <c r="B310" s="3">
        <v>15820</v>
      </c>
      <c r="C310" s="267" t="s">
        <v>14</v>
      </c>
      <c r="D310" t="s">
        <v>2785</v>
      </c>
      <c r="E310" s="263">
        <v>0</v>
      </c>
      <c r="F310" t="s">
        <v>2785</v>
      </c>
      <c r="G310" s="3">
        <v>14</v>
      </c>
    </row>
    <row r="311" spans="1:7" x14ac:dyDescent="0.2">
      <c r="A311" t="s">
        <v>328</v>
      </c>
      <c r="B311" s="3">
        <v>15822</v>
      </c>
      <c r="C311" s="267" t="s">
        <v>14</v>
      </c>
      <c r="D311" t="s">
        <v>15</v>
      </c>
      <c r="E311" s="263">
        <v>1</v>
      </c>
      <c r="F311" t="s">
        <v>15</v>
      </c>
      <c r="G311" s="3">
        <v>8</v>
      </c>
    </row>
    <row r="312" spans="1:7" x14ac:dyDescent="0.2">
      <c r="A312" t="s">
        <v>329</v>
      </c>
      <c r="B312" s="3">
        <v>15832</v>
      </c>
      <c r="C312" s="267" t="s">
        <v>2789</v>
      </c>
      <c r="D312" t="s">
        <v>15</v>
      </c>
      <c r="E312" s="263">
        <v>0</v>
      </c>
      <c r="F312" t="s">
        <v>15</v>
      </c>
      <c r="G312" s="3">
        <v>15</v>
      </c>
    </row>
    <row r="313" spans="1:7" ht="15.75" hidden="1" x14ac:dyDescent="0.25">
      <c r="A313" t="s">
        <v>330</v>
      </c>
      <c r="B313" s="3">
        <v>15835</v>
      </c>
      <c r="C313" s="267" t="s">
        <v>2789</v>
      </c>
      <c r="D313" t="s">
        <v>17</v>
      </c>
      <c r="E313" s="263">
        <v>0</v>
      </c>
      <c r="F313" t="s">
        <v>17</v>
      </c>
      <c r="G313" s="3">
        <v>14</v>
      </c>
    </row>
    <row r="314" spans="1:7" x14ac:dyDescent="0.2">
      <c r="A314" t="s">
        <v>331</v>
      </c>
      <c r="B314" s="3">
        <v>15837</v>
      </c>
      <c r="C314" s="267" t="s">
        <v>2789</v>
      </c>
      <c r="D314" t="s">
        <v>15</v>
      </c>
      <c r="E314" s="263">
        <v>1</v>
      </c>
      <c r="F314" t="s">
        <v>15</v>
      </c>
      <c r="G314" s="3">
        <v>9</v>
      </c>
    </row>
    <row r="315" spans="1:7" x14ac:dyDescent="0.2">
      <c r="A315" t="s">
        <v>332</v>
      </c>
      <c r="B315" s="3">
        <v>15839</v>
      </c>
      <c r="C315" s="267" t="s">
        <v>2789</v>
      </c>
      <c r="D315" t="s">
        <v>15</v>
      </c>
      <c r="E315" s="263">
        <v>0</v>
      </c>
      <c r="F315" t="s">
        <v>15</v>
      </c>
      <c r="G315" s="3">
        <v>15</v>
      </c>
    </row>
    <row r="316" spans="1:7" x14ac:dyDescent="0.2">
      <c r="A316" t="s">
        <v>333</v>
      </c>
      <c r="B316" s="3">
        <v>15842</v>
      </c>
      <c r="C316" s="267" t="s">
        <v>2789</v>
      </c>
      <c r="D316" t="s">
        <v>15</v>
      </c>
      <c r="E316" s="263">
        <v>0</v>
      </c>
      <c r="F316" t="s">
        <v>15</v>
      </c>
      <c r="G316" s="3">
        <v>15</v>
      </c>
    </row>
    <row r="317" spans="1:7" ht="15.75" hidden="1" x14ac:dyDescent="0.25">
      <c r="A317" t="s">
        <v>334</v>
      </c>
      <c r="B317" s="3">
        <v>15861</v>
      </c>
      <c r="C317" s="267" t="s">
        <v>2789</v>
      </c>
      <c r="D317" t="s">
        <v>17</v>
      </c>
      <c r="E317" s="263">
        <v>0</v>
      </c>
      <c r="F317" t="s">
        <v>17</v>
      </c>
      <c r="G317" s="3">
        <v>14</v>
      </c>
    </row>
    <row r="318" spans="1:7" x14ac:dyDescent="0.2">
      <c r="A318" t="s">
        <v>335</v>
      </c>
      <c r="B318" s="3">
        <v>15879</v>
      </c>
      <c r="C318" s="267" t="s">
        <v>2789</v>
      </c>
      <c r="D318" t="s">
        <v>15</v>
      </c>
      <c r="E318" s="263">
        <v>0</v>
      </c>
      <c r="F318" t="s">
        <v>15</v>
      </c>
      <c r="G318" s="3">
        <v>15</v>
      </c>
    </row>
    <row r="319" spans="1:7" x14ac:dyDescent="0.2">
      <c r="A319" t="s">
        <v>336</v>
      </c>
      <c r="B319" s="3">
        <v>15897</v>
      </c>
      <c r="C319" s="267" t="s">
        <v>14</v>
      </c>
      <c r="D319" t="s">
        <v>15</v>
      </c>
      <c r="E319" s="263">
        <v>0</v>
      </c>
      <c r="F319" t="s">
        <v>15</v>
      </c>
      <c r="G319" s="3">
        <v>15</v>
      </c>
    </row>
    <row r="320" spans="1:7" ht="15.75" hidden="1" x14ac:dyDescent="0.25">
      <c r="A320" t="s">
        <v>337</v>
      </c>
      <c r="B320" s="3">
        <v>17001</v>
      </c>
      <c r="C320" s="267" t="s">
        <v>14</v>
      </c>
      <c r="D320" t="s">
        <v>2787</v>
      </c>
      <c r="E320" s="263">
        <v>0</v>
      </c>
      <c r="F320" t="s">
        <v>2787</v>
      </c>
      <c r="G320" s="3">
        <v>12</v>
      </c>
    </row>
    <row r="321" spans="1:7" x14ac:dyDescent="0.2">
      <c r="A321" t="s">
        <v>338</v>
      </c>
      <c r="B321" s="3">
        <v>17013</v>
      </c>
      <c r="C321" s="267" t="s">
        <v>2789</v>
      </c>
      <c r="D321" t="s">
        <v>15</v>
      </c>
      <c r="E321" s="263">
        <v>0</v>
      </c>
      <c r="F321" t="s">
        <v>15</v>
      </c>
      <c r="G321" s="3">
        <v>15</v>
      </c>
    </row>
    <row r="322" spans="1:7" ht="15.75" hidden="1" x14ac:dyDescent="0.25">
      <c r="A322" t="s">
        <v>339</v>
      </c>
      <c r="B322" s="3">
        <v>17042</v>
      </c>
      <c r="C322" s="267" t="s">
        <v>2789</v>
      </c>
      <c r="D322" t="s">
        <v>17</v>
      </c>
      <c r="E322" s="263">
        <v>0</v>
      </c>
      <c r="F322" t="s">
        <v>17</v>
      </c>
      <c r="G322" s="3">
        <v>14</v>
      </c>
    </row>
    <row r="323" spans="1:7" ht="15.75" hidden="1" x14ac:dyDescent="0.25">
      <c r="A323" t="s">
        <v>340</v>
      </c>
      <c r="B323" s="3">
        <v>17050</v>
      </c>
      <c r="C323" s="267" t="s">
        <v>2789</v>
      </c>
      <c r="D323" t="s">
        <v>17</v>
      </c>
      <c r="E323" s="263">
        <v>0</v>
      </c>
      <c r="F323" t="s">
        <v>17</v>
      </c>
      <c r="G323" s="3">
        <v>14</v>
      </c>
    </row>
    <row r="324" spans="1:7" ht="15.75" hidden="1" x14ac:dyDescent="0.25">
      <c r="A324" t="s">
        <v>341</v>
      </c>
      <c r="B324" s="3">
        <v>17088</v>
      </c>
      <c r="C324" s="267" t="s">
        <v>2789</v>
      </c>
      <c r="D324" t="s">
        <v>17</v>
      </c>
      <c r="E324" s="263">
        <v>0</v>
      </c>
      <c r="F324" t="s">
        <v>17</v>
      </c>
      <c r="G324" s="3">
        <v>14</v>
      </c>
    </row>
    <row r="325" spans="1:7" ht="15.75" hidden="1" x14ac:dyDescent="0.25">
      <c r="A325" t="s">
        <v>342</v>
      </c>
      <c r="B325" s="3">
        <v>17174</v>
      </c>
      <c r="C325" s="267" t="s">
        <v>14</v>
      </c>
      <c r="D325" t="s">
        <v>17</v>
      </c>
      <c r="E325" s="263">
        <v>0</v>
      </c>
      <c r="F325" t="s">
        <v>17</v>
      </c>
      <c r="G325" s="3">
        <v>14</v>
      </c>
    </row>
    <row r="326" spans="1:7" ht="15.75" hidden="1" x14ac:dyDescent="0.25">
      <c r="A326" t="s">
        <v>343</v>
      </c>
      <c r="B326" s="3">
        <v>17272</v>
      </c>
      <c r="C326" s="267" t="s">
        <v>16</v>
      </c>
      <c r="D326" t="s">
        <v>17</v>
      </c>
      <c r="E326" s="263">
        <v>0</v>
      </c>
      <c r="F326" t="s">
        <v>17</v>
      </c>
      <c r="G326" s="3">
        <v>14</v>
      </c>
    </row>
    <row r="327" spans="1:7" ht="15.75" hidden="1" x14ac:dyDescent="0.25">
      <c r="A327" t="s">
        <v>344</v>
      </c>
      <c r="B327" s="3">
        <v>17380</v>
      </c>
      <c r="C327" s="267" t="s">
        <v>14</v>
      </c>
      <c r="D327" t="s">
        <v>17</v>
      </c>
      <c r="E327" s="263">
        <v>0</v>
      </c>
      <c r="F327" t="s">
        <v>17</v>
      </c>
      <c r="G327" s="3">
        <v>14</v>
      </c>
    </row>
    <row r="328" spans="1:7" ht="15.75" hidden="1" x14ac:dyDescent="0.25">
      <c r="A328" t="s">
        <v>345</v>
      </c>
      <c r="B328" s="3">
        <v>17388</v>
      </c>
      <c r="C328" s="267" t="s">
        <v>16</v>
      </c>
      <c r="D328" t="s">
        <v>17</v>
      </c>
      <c r="E328" s="263">
        <v>0</v>
      </c>
      <c r="F328" t="s">
        <v>17</v>
      </c>
      <c r="G328" s="3">
        <v>14</v>
      </c>
    </row>
    <row r="329" spans="1:7" ht="15.75" hidden="1" x14ac:dyDescent="0.25">
      <c r="A329" t="s">
        <v>346</v>
      </c>
      <c r="B329" s="3">
        <v>17433</v>
      </c>
      <c r="C329" s="267" t="s">
        <v>16</v>
      </c>
      <c r="D329" t="s">
        <v>17</v>
      </c>
      <c r="E329" s="263">
        <v>0</v>
      </c>
      <c r="F329" t="s">
        <v>17</v>
      </c>
      <c r="G329" s="3">
        <v>14</v>
      </c>
    </row>
    <row r="330" spans="1:7" ht="15.75" hidden="1" x14ac:dyDescent="0.25">
      <c r="A330" t="s">
        <v>347</v>
      </c>
      <c r="B330" s="3">
        <v>17442</v>
      </c>
      <c r="C330" s="267" t="s">
        <v>2789</v>
      </c>
      <c r="D330" t="s">
        <v>17</v>
      </c>
      <c r="E330" s="263">
        <v>0</v>
      </c>
      <c r="F330" t="s">
        <v>17</v>
      </c>
      <c r="G330" s="3">
        <v>14</v>
      </c>
    </row>
    <row r="331" spans="1:7" ht="15.75" hidden="1" x14ac:dyDescent="0.25">
      <c r="A331" t="s">
        <v>348</v>
      </c>
      <c r="B331" s="3">
        <v>17444</v>
      </c>
      <c r="C331" s="267" t="s">
        <v>16</v>
      </c>
      <c r="D331" t="s">
        <v>17</v>
      </c>
      <c r="E331" s="263">
        <v>0</v>
      </c>
      <c r="F331" t="s">
        <v>17</v>
      </c>
      <c r="G331" s="3">
        <v>14</v>
      </c>
    </row>
    <row r="332" spans="1:7" x14ac:dyDescent="0.2">
      <c r="A332" t="s">
        <v>349</v>
      </c>
      <c r="B332" s="3">
        <v>17446</v>
      </c>
      <c r="C332" s="267" t="s">
        <v>2789</v>
      </c>
      <c r="D332" t="s">
        <v>15</v>
      </c>
      <c r="E332" s="263">
        <v>0</v>
      </c>
      <c r="F332" t="s">
        <v>15</v>
      </c>
      <c r="G332" s="3">
        <v>15</v>
      </c>
    </row>
    <row r="333" spans="1:7" ht="15.75" hidden="1" x14ac:dyDescent="0.25">
      <c r="A333" t="s">
        <v>350</v>
      </c>
      <c r="B333" s="3">
        <v>17486</v>
      </c>
      <c r="C333" s="267" t="s">
        <v>14</v>
      </c>
      <c r="D333" t="s">
        <v>17</v>
      </c>
      <c r="E333" s="263">
        <v>0</v>
      </c>
      <c r="F333" t="s">
        <v>17</v>
      </c>
      <c r="G333" s="3">
        <v>14</v>
      </c>
    </row>
    <row r="334" spans="1:7" x14ac:dyDescent="0.2">
      <c r="A334" t="s">
        <v>351</v>
      </c>
      <c r="B334" s="3">
        <v>17495</v>
      </c>
      <c r="C334" s="267" t="s">
        <v>14</v>
      </c>
      <c r="D334" t="s">
        <v>15</v>
      </c>
      <c r="E334" s="263">
        <v>0</v>
      </c>
      <c r="F334" t="s">
        <v>15</v>
      </c>
      <c r="G334" s="3">
        <v>15</v>
      </c>
    </row>
    <row r="335" spans="1:7" x14ac:dyDescent="0.2">
      <c r="A335" t="s">
        <v>352</v>
      </c>
      <c r="B335" s="3">
        <v>17513</v>
      </c>
      <c r="C335" s="267" t="s">
        <v>2789</v>
      </c>
      <c r="D335" t="s">
        <v>15</v>
      </c>
      <c r="E335" s="263">
        <v>0</v>
      </c>
      <c r="F335" t="s">
        <v>15</v>
      </c>
      <c r="G335" s="3">
        <v>15</v>
      </c>
    </row>
    <row r="336" spans="1:7" ht="15.75" hidden="1" x14ac:dyDescent="0.25">
      <c r="A336" t="s">
        <v>353</v>
      </c>
      <c r="B336" s="3">
        <v>17524</v>
      </c>
      <c r="C336" s="267" t="s">
        <v>2789</v>
      </c>
      <c r="D336" t="s">
        <v>17</v>
      </c>
      <c r="E336" s="263">
        <v>0</v>
      </c>
      <c r="F336" t="s">
        <v>17</v>
      </c>
      <c r="G336" s="3">
        <v>14</v>
      </c>
    </row>
    <row r="337" spans="1:7" x14ac:dyDescent="0.2">
      <c r="A337" t="s">
        <v>354</v>
      </c>
      <c r="B337" s="3">
        <v>17541</v>
      </c>
      <c r="C337" s="267" t="s">
        <v>2789</v>
      </c>
      <c r="D337" t="s">
        <v>15</v>
      </c>
      <c r="E337" s="263">
        <v>0</v>
      </c>
      <c r="F337" t="s">
        <v>15</v>
      </c>
      <c r="G337" s="3">
        <v>15</v>
      </c>
    </row>
    <row r="338" spans="1:7" ht="15.75" hidden="1" x14ac:dyDescent="0.25">
      <c r="A338" t="s">
        <v>355</v>
      </c>
      <c r="B338" s="3">
        <v>17614</v>
      </c>
      <c r="C338" s="267" t="s">
        <v>2789</v>
      </c>
      <c r="D338" t="s">
        <v>17</v>
      </c>
      <c r="E338" s="263">
        <v>0</v>
      </c>
      <c r="F338" t="s">
        <v>17</v>
      </c>
      <c r="G338" s="3">
        <v>14</v>
      </c>
    </row>
    <row r="339" spans="1:7" ht="15.75" hidden="1" x14ac:dyDescent="0.25">
      <c r="A339" t="s">
        <v>356</v>
      </c>
      <c r="B339" s="3">
        <v>17616</v>
      </c>
      <c r="C339" s="267" t="s">
        <v>14</v>
      </c>
      <c r="D339" t="s">
        <v>17</v>
      </c>
      <c r="E339" s="263">
        <v>0</v>
      </c>
      <c r="F339" t="s">
        <v>17</v>
      </c>
      <c r="G339" s="3">
        <v>14</v>
      </c>
    </row>
    <row r="340" spans="1:7" x14ac:dyDescent="0.2">
      <c r="A340" t="s">
        <v>357</v>
      </c>
      <c r="B340" s="3">
        <v>17653</v>
      </c>
      <c r="C340" s="267" t="s">
        <v>14</v>
      </c>
      <c r="D340" t="s">
        <v>15</v>
      </c>
      <c r="E340" s="263">
        <v>0</v>
      </c>
      <c r="F340" t="s">
        <v>15</v>
      </c>
      <c r="G340" s="3">
        <v>15</v>
      </c>
    </row>
    <row r="341" spans="1:7" x14ac:dyDescent="0.2">
      <c r="A341" t="s">
        <v>358</v>
      </c>
      <c r="B341" s="3">
        <v>17662</v>
      </c>
      <c r="C341" s="267" t="s">
        <v>2789</v>
      </c>
      <c r="D341" t="s">
        <v>15</v>
      </c>
      <c r="E341" s="263">
        <v>0</v>
      </c>
      <c r="F341" t="s">
        <v>15</v>
      </c>
      <c r="G341" s="3">
        <v>15</v>
      </c>
    </row>
    <row r="342" spans="1:7" ht="15.75" hidden="1" x14ac:dyDescent="0.25">
      <c r="A342" t="s">
        <v>359</v>
      </c>
      <c r="B342" s="3">
        <v>17665</v>
      </c>
      <c r="C342" s="267" t="s">
        <v>2789</v>
      </c>
      <c r="D342" t="s">
        <v>17</v>
      </c>
      <c r="E342" s="263">
        <v>0</v>
      </c>
      <c r="F342" t="s">
        <v>17</v>
      </c>
      <c r="G342" s="3">
        <v>14</v>
      </c>
    </row>
    <row r="343" spans="1:7" ht="15.75" hidden="1" x14ac:dyDescent="0.25">
      <c r="A343" t="s">
        <v>360</v>
      </c>
      <c r="B343" s="3">
        <v>17777</v>
      </c>
      <c r="C343" s="267" t="s">
        <v>2789</v>
      </c>
      <c r="D343" t="s">
        <v>17</v>
      </c>
      <c r="E343" s="263">
        <v>0</v>
      </c>
      <c r="F343" t="s">
        <v>17</v>
      </c>
      <c r="G343" s="3">
        <v>14</v>
      </c>
    </row>
    <row r="344" spans="1:7" x14ac:dyDescent="0.2">
      <c r="A344" t="s">
        <v>361</v>
      </c>
      <c r="B344" s="3">
        <v>17867</v>
      </c>
      <c r="C344" s="267" t="s">
        <v>14</v>
      </c>
      <c r="D344" t="s">
        <v>15</v>
      </c>
      <c r="E344" s="263">
        <v>0</v>
      </c>
      <c r="F344" t="s">
        <v>15</v>
      </c>
      <c r="G344" s="3">
        <v>15</v>
      </c>
    </row>
    <row r="345" spans="1:7" ht="15.75" hidden="1" x14ac:dyDescent="0.25">
      <c r="A345" t="s">
        <v>362</v>
      </c>
      <c r="B345" s="3">
        <v>17873</v>
      </c>
      <c r="C345" s="267" t="s">
        <v>14</v>
      </c>
      <c r="D345" t="s">
        <v>2785</v>
      </c>
      <c r="E345" s="263">
        <v>0</v>
      </c>
      <c r="F345" t="s">
        <v>2785</v>
      </c>
      <c r="G345" s="3">
        <v>14</v>
      </c>
    </row>
    <row r="346" spans="1:7" ht="15.75" hidden="1" x14ac:dyDescent="0.25">
      <c r="A346" t="s">
        <v>363</v>
      </c>
      <c r="B346" s="3">
        <v>17877</v>
      </c>
      <c r="C346" s="267" t="s">
        <v>2789</v>
      </c>
      <c r="D346" t="s">
        <v>17</v>
      </c>
      <c r="E346" s="263">
        <v>0</v>
      </c>
      <c r="F346" t="s">
        <v>17</v>
      </c>
      <c r="G346" s="3">
        <v>14</v>
      </c>
    </row>
    <row r="347" spans="1:7" ht="15.75" hidden="1" x14ac:dyDescent="0.25">
      <c r="A347" t="s">
        <v>364</v>
      </c>
      <c r="B347" s="3">
        <v>18001</v>
      </c>
      <c r="C347" s="267" t="s">
        <v>14</v>
      </c>
      <c r="D347" t="s">
        <v>2784</v>
      </c>
      <c r="E347" s="263">
        <v>0</v>
      </c>
      <c r="F347" t="s">
        <v>2784</v>
      </c>
      <c r="G347" s="3">
        <v>13</v>
      </c>
    </row>
    <row r="348" spans="1:7" x14ac:dyDescent="0.2">
      <c r="A348" t="s">
        <v>365</v>
      </c>
      <c r="B348" s="3">
        <v>18029</v>
      </c>
      <c r="C348" s="267" t="s">
        <v>2789</v>
      </c>
      <c r="D348" t="s">
        <v>15</v>
      </c>
      <c r="E348" s="263">
        <v>0</v>
      </c>
      <c r="F348" t="s">
        <v>15</v>
      </c>
      <c r="G348" s="3">
        <v>15</v>
      </c>
    </row>
    <row r="349" spans="1:7" x14ac:dyDescent="0.2">
      <c r="A349" t="s">
        <v>366</v>
      </c>
      <c r="B349" s="3">
        <v>18094</v>
      </c>
      <c r="C349" s="267" t="s">
        <v>2789</v>
      </c>
      <c r="D349" t="s">
        <v>15</v>
      </c>
      <c r="E349" s="263">
        <v>0</v>
      </c>
      <c r="F349" t="s">
        <v>15</v>
      </c>
      <c r="G349" s="3">
        <v>15</v>
      </c>
    </row>
    <row r="350" spans="1:7" x14ac:dyDescent="0.2">
      <c r="A350" t="s">
        <v>367</v>
      </c>
      <c r="B350" s="3">
        <v>18150</v>
      </c>
      <c r="C350" s="267" t="s">
        <v>2789</v>
      </c>
      <c r="D350" t="s">
        <v>15</v>
      </c>
      <c r="E350" s="263">
        <v>0</v>
      </c>
      <c r="F350" t="s">
        <v>15</v>
      </c>
      <c r="G350" s="3">
        <v>15</v>
      </c>
    </row>
    <row r="351" spans="1:7" x14ac:dyDescent="0.2">
      <c r="A351" t="s">
        <v>368</v>
      </c>
      <c r="B351" s="3">
        <v>18205</v>
      </c>
      <c r="C351" s="267" t="s">
        <v>16</v>
      </c>
      <c r="D351" t="s">
        <v>15</v>
      </c>
      <c r="E351" s="263">
        <v>0</v>
      </c>
      <c r="F351" t="s">
        <v>15</v>
      </c>
      <c r="G351" s="3">
        <v>15</v>
      </c>
    </row>
    <row r="352" spans="1:7" x14ac:dyDescent="0.2">
      <c r="A352" t="s">
        <v>369</v>
      </c>
      <c r="B352" s="3">
        <v>18247</v>
      </c>
      <c r="C352" s="267" t="s">
        <v>2789</v>
      </c>
      <c r="D352" t="s">
        <v>15</v>
      </c>
      <c r="E352" s="263">
        <v>0</v>
      </c>
      <c r="F352" t="s">
        <v>15</v>
      </c>
      <c r="G352" s="3">
        <v>15</v>
      </c>
    </row>
    <row r="353" spans="1:7" x14ac:dyDescent="0.2">
      <c r="A353" t="s">
        <v>370</v>
      </c>
      <c r="B353" s="3">
        <v>18256</v>
      </c>
      <c r="C353" s="267" t="s">
        <v>2789</v>
      </c>
      <c r="D353" t="s">
        <v>15</v>
      </c>
      <c r="E353" s="263">
        <v>0</v>
      </c>
      <c r="F353" t="s">
        <v>15</v>
      </c>
      <c r="G353" s="3">
        <v>15</v>
      </c>
    </row>
    <row r="354" spans="1:7" x14ac:dyDescent="0.2">
      <c r="A354" t="s">
        <v>371</v>
      </c>
      <c r="B354" s="3">
        <v>18410</v>
      </c>
      <c r="C354" s="267" t="s">
        <v>2789</v>
      </c>
      <c r="D354" t="s">
        <v>15</v>
      </c>
      <c r="E354" s="263">
        <v>0</v>
      </c>
      <c r="F354" t="s">
        <v>15</v>
      </c>
      <c r="G354" s="3">
        <v>15</v>
      </c>
    </row>
    <row r="355" spans="1:7" x14ac:dyDescent="0.2">
      <c r="A355" t="s">
        <v>372</v>
      </c>
      <c r="B355" s="3">
        <v>18460</v>
      </c>
      <c r="C355" s="267" t="s">
        <v>16</v>
      </c>
      <c r="D355" t="s">
        <v>15</v>
      </c>
      <c r="E355" s="263">
        <v>0</v>
      </c>
      <c r="F355" t="s">
        <v>15</v>
      </c>
      <c r="G355" s="3">
        <v>15</v>
      </c>
    </row>
    <row r="356" spans="1:7" x14ac:dyDescent="0.2">
      <c r="A356" t="s">
        <v>373</v>
      </c>
      <c r="B356" s="3">
        <v>18479</v>
      </c>
      <c r="C356" s="267" t="s">
        <v>16</v>
      </c>
      <c r="D356" t="s">
        <v>15</v>
      </c>
      <c r="E356" s="263">
        <v>0</v>
      </c>
      <c r="F356" t="s">
        <v>15</v>
      </c>
      <c r="G356" s="3">
        <v>15</v>
      </c>
    </row>
    <row r="357" spans="1:7" x14ac:dyDescent="0.2">
      <c r="A357" t="s">
        <v>374</v>
      </c>
      <c r="B357" s="3">
        <v>18592</v>
      </c>
      <c r="C357" s="267" t="s">
        <v>2789</v>
      </c>
      <c r="D357" t="s">
        <v>15</v>
      </c>
      <c r="E357" s="263">
        <v>0</v>
      </c>
      <c r="F357" t="s">
        <v>15</v>
      </c>
      <c r="G357" s="3">
        <v>15</v>
      </c>
    </row>
    <row r="358" spans="1:7" x14ac:dyDescent="0.2">
      <c r="A358" t="s">
        <v>375</v>
      </c>
      <c r="B358" s="3">
        <v>18610</v>
      </c>
      <c r="C358" s="267" t="s">
        <v>2789</v>
      </c>
      <c r="D358" t="s">
        <v>15</v>
      </c>
      <c r="E358" s="263">
        <v>0</v>
      </c>
      <c r="F358" t="s">
        <v>15</v>
      </c>
      <c r="G358" s="3">
        <v>15</v>
      </c>
    </row>
    <row r="359" spans="1:7" x14ac:dyDescent="0.2">
      <c r="A359" t="s">
        <v>376</v>
      </c>
      <c r="B359" s="3">
        <v>18753</v>
      </c>
      <c r="C359" s="267" t="s">
        <v>2789</v>
      </c>
      <c r="D359" t="s">
        <v>15</v>
      </c>
      <c r="E359" s="263">
        <v>0</v>
      </c>
      <c r="F359" t="s">
        <v>15</v>
      </c>
      <c r="G359" s="3">
        <v>15</v>
      </c>
    </row>
    <row r="360" spans="1:7" x14ac:dyDescent="0.2">
      <c r="A360" t="s">
        <v>377</v>
      </c>
      <c r="B360" s="3">
        <v>18756</v>
      </c>
      <c r="C360" s="267" t="s">
        <v>16</v>
      </c>
      <c r="D360" t="s">
        <v>15</v>
      </c>
      <c r="E360" s="263">
        <v>0</v>
      </c>
      <c r="F360" t="s">
        <v>15</v>
      </c>
      <c r="G360" s="3">
        <v>15</v>
      </c>
    </row>
    <row r="361" spans="1:7" x14ac:dyDescent="0.2">
      <c r="A361" t="s">
        <v>378</v>
      </c>
      <c r="B361" s="3">
        <v>18785</v>
      </c>
      <c r="C361" s="267" t="s">
        <v>16</v>
      </c>
      <c r="D361" t="s">
        <v>15</v>
      </c>
      <c r="E361" s="263">
        <v>0</v>
      </c>
      <c r="F361" t="s">
        <v>15</v>
      </c>
      <c r="G361" s="3">
        <v>15</v>
      </c>
    </row>
    <row r="362" spans="1:7" x14ac:dyDescent="0.2">
      <c r="A362" t="s">
        <v>379</v>
      </c>
      <c r="B362" s="3">
        <v>18860</v>
      </c>
      <c r="C362" s="267" t="s">
        <v>16</v>
      </c>
      <c r="D362" t="s">
        <v>15</v>
      </c>
      <c r="E362" s="263">
        <v>0</v>
      </c>
      <c r="F362" t="s">
        <v>15</v>
      </c>
      <c r="G362" s="3">
        <v>15</v>
      </c>
    </row>
    <row r="363" spans="1:7" ht="15.75" hidden="1" x14ac:dyDescent="0.25">
      <c r="A363" t="s">
        <v>380</v>
      </c>
      <c r="B363" s="3">
        <v>19001</v>
      </c>
      <c r="C363" s="267" t="s">
        <v>14</v>
      </c>
      <c r="D363" t="s">
        <v>2787</v>
      </c>
      <c r="E363" s="263">
        <v>0</v>
      </c>
      <c r="F363" t="s">
        <v>2787</v>
      </c>
      <c r="G363" s="3">
        <v>12</v>
      </c>
    </row>
    <row r="364" spans="1:7" x14ac:dyDescent="0.2">
      <c r="A364" t="s">
        <v>381</v>
      </c>
      <c r="B364" s="3">
        <v>19022</v>
      </c>
      <c r="C364" s="267" t="s">
        <v>16</v>
      </c>
      <c r="D364" t="s">
        <v>15</v>
      </c>
      <c r="E364" s="263">
        <v>0</v>
      </c>
      <c r="F364" t="s">
        <v>15</v>
      </c>
      <c r="G364" s="3">
        <v>15</v>
      </c>
    </row>
    <row r="365" spans="1:7" x14ac:dyDescent="0.2">
      <c r="A365" t="s">
        <v>382</v>
      </c>
      <c r="B365" s="3">
        <v>19050</v>
      </c>
      <c r="C365" s="267" t="s">
        <v>2789</v>
      </c>
      <c r="D365" t="s">
        <v>15</v>
      </c>
      <c r="E365" s="263">
        <v>0</v>
      </c>
      <c r="F365" t="s">
        <v>15</v>
      </c>
      <c r="G365" s="3">
        <v>15</v>
      </c>
    </row>
    <row r="366" spans="1:7" x14ac:dyDescent="0.2">
      <c r="A366" t="s">
        <v>383</v>
      </c>
      <c r="B366" s="3">
        <v>19075</v>
      </c>
      <c r="C366" s="267" t="s">
        <v>2789</v>
      </c>
      <c r="D366" t="s">
        <v>15</v>
      </c>
      <c r="E366" s="263">
        <v>0</v>
      </c>
      <c r="F366" t="s">
        <v>15</v>
      </c>
      <c r="G366" s="3">
        <v>15</v>
      </c>
    </row>
    <row r="367" spans="1:7" x14ac:dyDescent="0.2">
      <c r="A367" t="s">
        <v>384</v>
      </c>
      <c r="B367" s="3">
        <v>19100</v>
      </c>
      <c r="C367" s="267" t="s">
        <v>16</v>
      </c>
      <c r="D367" t="s">
        <v>15</v>
      </c>
      <c r="E367" s="263">
        <v>0</v>
      </c>
      <c r="F367" t="s">
        <v>15</v>
      </c>
      <c r="G367" s="3">
        <v>15</v>
      </c>
    </row>
    <row r="368" spans="1:7" x14ac:dyDescent="0.2">
      <c r="A368" t="s">
        <v>385</v>
      </c>
      <c r="B368" s="3">
        <v>19110</v>
      </c>
      <c r="C368" s="267" t="s">
        <v>2789</v>
      </c>
      <c r="D368" t="s">
        <v>15</v>
      </c>
      <c r="E368" s="263">
        <v>0</v>
      </c>
      <c r="F368" t="s">
        <v>15</v>
      </c>
      <c r="G368" s="3">
        <v>15</v>
      </c>
    </row>
    <row r="369" spans="1:7" x14ac:dyDescent="0.2">
      <c r="A369" t="s">
        <v>386</v>
      </c>
      <c r="B369" s="3">
        <v>19130</v>
      </c>
      <c r="C369" s="267" t="s">
        <v>16</v>
      </c>
      <c r="D369" t="s">
        <v>15</v>
      </c>
      <c r="E369" s="263">
        <v>0</v>
      </c>
      <c r="F369" t="s">
        <v>15</v>
      </c>
      <c r="G369" s="3">
        <v>15</v>
      </c>
    </row>
    <row r="370" spans="1:7" x14ac:dyDescent="0.2">
      <c r="A370" t="s">
        <v>387</v>
      </c>
      <c r="B370" s="3">
        <v>19137</v>
      </c>
      <c r="C370" s="267" t="s">
        <v>2789</v>
      </c>
      <c r="D370" t="s">
        <v>15</v>
      </c>
      <c r="E370" s="263">
        <v>0</v>
      </c>
      <c r="F370" t="s">
        <v>15</v>
      </c>
      <c r="G370" s="3">
        <v>15</v>
      </c>
    </row>
    <row r="371" spans="1:7" x14ac:dyDescent="0.2">
      <c r="A371" t="s">
        <v>388</v>
      </c>
      <c r="B371" s="3">
        <v>19142</v>
      </c>
      <c r="C371" s="267" t="s">
        <v>14</v>
      </c>
      <c r="D371" t="s">
        <v>15</v>
      </c>
      <c r="E371" s="263">
        <v>0</v>
      </c>
      <c r="F371" t="s">
        <v>15</v>
      </c>
      <c r="G371" s="3">
        <v>15</v>
      </c>
    </row>
    <row r="372" spans="1:7" ht="15.75" hidden="1" x14ac:dyDescent="0.25">
      <c r="A372" t="s">
        <v>389</v>
      </c>
      <c r="B372" s="3">
        <v>19212</v>
      </c>
      <c r="C372" s="267" t="s">
        <v>16</v>
      </c>
      <c r="D372" t="s">
        <v>17</v>
      </c>
      <c r="E372" s="263">
        <v>0</v>
      </c>
      <c r="F372" t="s">
        <v>17</v>
      </c>
      <c r="G372" s="3">
        <v>14</v>
      </c>
    </row>
    <row r="373" spans="1:7" x14ac:dyDescent="0.2">
      <c r="A373" t="s">
        <v>390</v>
      </c>
      <c r="B373" s="3">
        <v>19256</v>
      </c>
      <c r="C373" s="267" t="s">
        <v>2789</v>
      </c>
      <c r="D373" t="s">
        <v>15</v>
      </c>
      <c r="E373" s="263">
        <v>0</v>
      </c>
      <c r="F373" t="s">
        <v>15</v>
      </c>
      <c r="G373" s="3">
        <v>15</v>
      </c>
    </row>
    <row r="374" spans="1:7" ht="15.75" hidden="1" x14ac:dyDescent="0.25">
      <c r="A374" t="s">
        <v>391</v>
      </c>
      <c r="B374" s="3">
        <v>19290</v>
      </c>
      <c r="C374" s="267" t="s">
        <v>2789</v>
      </c>
      <c r="D374" t="s">
        <v>17</v>
      </c>
      <c r="E374" s="263">
        <v>0</v>
      </c>
      <c r="F374" t="s">
        <v>17</v>
      </c>
      <c r="G374" s="3">
        <v>14</v>
      </c>
    </row>
    <row r="375" spans="1:7" ht="15.75" hidden="1" x14ac:dyDescent="0.25">
      <c r="A375" t="s">
        <v>392</v>
      </c>
      <c r="B375" s="3">
        <v>19300</v>
      </c>
      <c r="C375" s="267" t="s">
        <v>14</v>
      </c>
      <c r="D375" t="s">
        <v>17</v>
      </c>
      <c r="E375" s="263">
        <v>0</v>
      </c>
      <c r="F375" t="s">
        <v>17</v>
      </c>
      <c r="G375" s="3">
        <v>14</v>
      </c>
    </row>
    <row r="376" spans="1:7" x14ac:dyDescent="0.2">
      <c r="A376" t="s">
        <v>393</v>
      </c>
      <c r="B376" s="3">
        <v>19318</v>
      </c>
      <c r="C376" s="267" t="s">
        <v>2789</v>
      </c>
      <c r="D376" t="s">
        <v>15</v>
      </c>
      <c r="E376" s="263">
        <v>0</v>
      </c>
      <c r="F376" t="s">
        <v>15</v>
      </c>
      <c r="G376" s="3">
        <v>15</v>
      </c>
    </row>
    <row r="377" spans="1:7" x14ac:dyDescent="0.2">
      <c r="A377" t="s">
        <v>394</v>
      </c>
      <c r="B377" s="3">
        <v>19355</v>
      </c>
      <c r="C377" s="267" t="s">
        <v>16</v>
      </c>
      <c r="D377" t="s">
        <v>15</v>
      </c>
      <c r="E377" s="263">
        <v>0</v>
      </c>
      <c r="F377" t="s">
        <v>15</v>
      </c>
      <c r="G377" s="3">
        <v>15</v>
      </c>
    </row>
    <row r="378" spans="1:7" x14ac:dyDescent="0.2">
      <c r="A378" t="s">
        <v>395</v>
      </c>
      <c r="B378" s="3">
        <v>19364</v>
      </c>
      <c r="C378" s="267" t="s">
        <v>16</v>
      </c>
      <c r="D378" t="s">
        <v>15</v>
      </c>
      <c r="E378" s="263">
        <v>0</v>
      </c>
      <c r="F378" t="s">
        <v>15</v>
      </c>
      <c r="G378" s="3">
        <v>15</v>
      </c>
    </row>
    <row r="379" spans="1:7" x14ac:dyDescent="0.2">
      <c r="A379" t="s">
        <v>396</v>
      </c>
      <c r="B379" s="3">
        <v>19392</v>
      </c>
      <c r="C379" s="267" t="s">
        <v>16</v>
      </c>
      <c r="D379" t="s">
        <v>15</v>
      </c>
      <c r="E379" s="263">
        <v>0</v>
      </c>
      <c r="F379" t="s">
        <v>15</v>
      </c>
      <c r="G379" s="3">
        <v>15</v>
      </c>
    </row>
    <row r="380" spans="1:7" x14ac:dyDescent="0.2">
      <c r="A380" t="s">
        <v>397</v>
      </c>
      <c r="B380" s="3">
        <v>19397</v>
      </c>
      <c r="C380" s="267" t="s">
        <v>16</v>
      </c>
      <c r="D380" t="s">
        <v>15</v>
      </c>
      <c r="E380" s="263">
        <v>0</v>
      </c>
      <c r="F380" t="s">
        <v>15</v>
      </c>
      <c r="G380" s="3">
        <v>15</v>
      </c>
    </row>
    <row r="381" spans="1:7" x14ac:dyDescent="0.2">
      <c r="A381" t="s">
        <v>398</v>
      </c>
      <c r="B381" s="3">
        <v>19418</v>
      </c>
      <c r="C381" s="267" t="s">
        <v>16</v>
      </c>
      <c r="D381" t="s">
        <v>15</v>
      </c>
      <c r="E381" s="263">
        <v>0</v>
      </c>
      <c r="F381" t="s">
        <v>15</v>
      </c>
      <c r="G381" s="3">
        <v>15</v>
      </c>
    </row>
    <row r="382" spans="1:7" x14ac:dyDescent="0.2">
      <c r="A382" t="s">
        <v>399</v>
      </c>
      <c r="B382" s="3">
        <v>19450</v>
      </c>
      <c r="C382" s="267" t="s">
        <v>16</v>
      </c>
      <c r="D382" t="s">
        <v>15</v>
      </c>
      <c r="E382" s="263">
        <v>0</v>
      </c>
      <c r="F382" t="s">
        <v>15</v>
      </c>
      <c r="G382" s="3">
        <v>15</v>
      </c>
    </row>
    <row r="383" spans="1:7" ht="15.75" hidden="1" x14ac:dyDescent="0.25">
      <c r="A383" t="s">
        <v>400</v>
      </c>
      <c r="B383" s="3">
        <v>19455</v>
      </c>
      <c r="C383" s="267" t="s">
        <v>14</v>
      </c>
      <c r="D383" t="s">
        <v>17</v>
      </c>
      <c r="E383" s="263">
        <v>0</v>
      </c>
      <c r="F383" t="s">
        <v>17</v>
      </c>
      <c r="G383" s="3">
        <v>14</v>
      </c>
    </row>
    <row r="384" spans="1:7" x14ac:dyDescent="0.2">
      <c r="A384" t="s">
        <v>401</v>
      </c>
      <c r="B384" s="3">
        <v>19473</v>
      </c>
      <c r="C384" s="267" t="s">
        <v>2789</v>
      </c>
      <c r="D384" t="s">
        <v>15</v>
      </c>
      <c r="E384" s="263">
        <v>0</v>
      </c>
      <c r="F384" t="s">
        <v>15</v>
      </c>
      <c r="G384" s="3">
        <v>15</v>
      </c>
    </row>
    <row r="385" spans="1:7" ht="15.75" hidden="1" x14ac:dyDescent="0.25">
      <c r="A385" t="s">
        <v>402</v>
      </c>
      <c r="B385" s="3">
        <v>19513</v>
      </c>
      <c r="C385" s="267" t="s">
        <v>16</v>
      </c>
      <c r="D385" t="s">
        <v>2785</v>
      </c>
      <c r="E385" s="263">
        <v>0</v>
      </c>
      <c r="F385" t="s">
        <v>2785</v>
      </c>
      <c r="G385" s="3">
        <v>14</v>
      </c>
    </row>
    <row r="386" spans="1:7" x14ac:dyDescent="0.2">
      <c r="A386" t="s">
        <v>403</v>
      </c>
      <c r="B386" s="3">
        <v>19517</v>
      </c>
      <c r="C386" s="267" t="s">
        <v>16</v>
      </c>
      <c r="D386" t="s">
        <v>15</v>
      </c>
      <c r="E386" s="263">
        <v>0</v>
      </c>
      <c r="F386" t="s">
        <v>15</v>
      </c>
      <c r="G386" s="3">
        <v>15</v>
      </c>
    </row>
    <row r="387" spans="1:7" x14ac:dyDescent="0.2">
      <c r="A387" t="s">
        <v>404</v>
      </c>
      <c r="B387" s="3">
        <v>19532</v>
      </c>
      <c r="C387" s="267" t="s">
        <v>2789</v>
      </c>
      <c r="D387" t="s">
        <v>15</v>
      </c>
      <c r="E387" s="263">
        <v>0</v>
      </c>
      <c r="F387" t="s">
        <v>15</v>
      </c>
      <c r="G387" s="3">
        <v>15</v>
      </c>
    </row>
    <row r="388" spans="1:7" x14ac:dyDescent="0.2">
      <c r="A388" t="s">
        <v>405</v>
      </c>
      <c r="B388" s="3">
        <v>19533</v>
      </c>
      <c r="C388" s="267" t="s">
        <v>16</v>
      </c>
      <c r="D388" t="s">
        <v>15</v>
      </c>
      <c r="E388" s="263">
        <v>0</v>
      </c>
      <c r="F388" t="s">
        <v>15</v>
      </c>
      <c r="G388" s="3">
        <v>15</v>
      </c>
    </row>
    <row r="389" spans="1:7" ht="15.75" hidden="1" x14ac:dyDescent="0.25">
      <c r="A389" t="s">
        <v>406</v>
      </c>
      <c r="B389" s="3">
        <v>19548</v>
      </c>
      <c r="C389" s="267" t="s">
        <v>2789</v>
      </c>
      <c r="D389" t="s">
        <v>17</v>
      </c>
      <c r="E389" s="263">
        <v>0</v>
      </c>
      <c r="F389" t="s">
        <v>17</v>
      </c>
      <c r="G389" s="3">
        <v>14</v>
      </c>
    </row>
    <row r="390" spans="1:7" ht="15.75" hidden="1" x14ac:dyDescent="0.25">
      <c r="A390" t="s">
        <v>407</v>
      </c>
      <c r="B390" s="3">
        <v>19573</v>
      </c>
      <c r="C390" s="267" t="s">
        <v>14</v>
      </c>
      <c r="D390" t="s">
        <v>2785</v>
      </c>
      <c r="E390" s="263">
        <v>0</v>
      </c>
      <c r="F390" t="s">
        <v>2785</v>
      </c>
      <c r="G390" s="3">
        <v>14</v>
      </c>
    </row>
    <row r="391" spans="1:7" x14ac:dyDescent="0.2">
      <c r="A391" t="s">
        <v>408</v>
      </c>
      <c r="B391" s="3">
        <v>19585</v>
      </c>
      <c r="C391" s="267" t="s">
        <v>16</v>
      </c>
      <c r="D391" t="s">
        <v>15</v>
      </c>
      <c r="E391" s="263">
        <v>0</v>
      </c>
      <c r="F391" t="s">
        <v>15</v>
      </c>
      <c r="G391" s="3">
        <v>15</v>
      </c>
    </row>
    <row r="392" spans="1:7" ht="15.75" hidden="1" x14ac:dyDescent="0.25">
      <c r="A392" t="s">
        <v>409</v>
      </c>
      <c r="B392" s="3">
        <v>19622</v>
      </c>
      <c r="C392" s="267" t="s">
        <v>16</v>
      </c>
      <c r="D392" t="s">
        <v>17</v>
      </c>
      <c r="E392" s="263">
        <v>0</v>
      </c>
      <c r="F392" t="s">
        <v>17</v>
      </c>
      <c r="G392" s="3">
        <v>14</v>
      </c>
    </row>
    <row r="393" spans="1:7" x14ac:dyDescent="0.2">
      <c r="A393" t="s">
        <v>410</v>
      </c>
      <c r="B393" s="3">
        <v>19693</v>
      </c>
      <c r="C393" s="267" t="s">
        <v>16</v>
      </c>
      <c r="D393" t="s">
        <v>15</v>
      </c>
      <c r="E393" s="263">
        <v>0</v>
      </c>
      <c r="F393" t="s">
        <v>15</v>
      </c>
      <c r="G393" s="3">
        <v>15</v>
      </c>
    </row>
    <row r="394" spans="1:7" ht="15.75" hidden="1" x14ac:dyDescent="0.25">
      <c r="A394" t="s">
        <v>411</v>
      </c>
      <c r="B394" s="3">
        <v>19698</v>
      </c>
      <c r="C394" s="267" t="s">
        <v>2789</v>
      </c>
      <c r="D394" t="s">
        <v>17</v>
      </c>
      <c r="E394" s="263">
        <v>0</v>
      </c>
      <c r="F394" t="s">
        <v>17</v>
      </c>
      <c r="G394" s="3">
        <v>14</v>
      </c>
    </row>
    <row r="395" spans="1:7" x14ac:dyDescent="0.2">
      <c r="A395" t="s">
        <v>412</v>
      </c>
      <c r="B395" s="3">
        <v>19701</v>
      </c>
      <c r="C395" s="267" t="s">
        <v>16</v>
      </c>
      <c r="D395" t="s">
        <v>15</v>
      </c>
      <c r="E395" s="263">
        <v>0</v>
      </c>
      <c r="F395" t="s">
        <v>15</v>
      </c>
      <c r="G395" s="3">
        <v>15</v>
      </c>
    </row>
    <row r="396" spans="1:7" x14ac:dyDescent="0.2">
      <c r="A396" t="s">
        <v>413</v>
      </c>
      <c r="B396" s="3">
        <v>19743</v>
      </c>
      <c r="C396" s="267" t="s">
        <v>16</v>
      </c>
      <c r="D396" t="s">
        <v>15</v>
      </c>
      <c r="E396" s="263">
        <v>0</v>
      </c>
      <c r="F396" t="s">
        <v>15</v>
      </c>
      <c r="G396" s="3">
        <v>15</v>
      </c>
    </row>
    <row r="397" spans="1:7" x14ac:dyDescent="0.2">
      <c r="A397" t="s">
        <v>414</v>
      </c>
      <c r="B397" s="3">
        <v>19760</v>
      </c>
      <c r="C397" s="267" t="s">
        <v>2789</v>
      </c>
      <c r="D397" t="s">
        <v>15</v>
      </c>
      <c r="E397" s="263">
        <v>0</v>
      </c>
      <c r="F397" t="s">
        <v>15</v>
      </c>
      <c r="G397" s="3">
        <v>15</v>
      </c>
    </row>
    <row r="398" spans="1:7" x14ac:dyDescent="0.2">
      <c r="A398" t="s">
        <v>415</v>
      </c>
      <c r="B398" s="3">
        <v>19780</v>
      </c>
      <c r="C398" s="267" t="s">
        <v>16</v>
      </c>
      <c r="D398" t="s">
        <v>15</v>
      </c>
      <c r="E398" s="263">
        <v>0</v>
      </c>
      <c r="F398" t="s">
        <v>15</v>
      </c>
      <c r="G398" s="3">
        <v>15</v>
      </c>
    </row>
    <row r="399" spans="1:7" x14ac:dyDescent="0.2">
      <c r="A399" t="s">
        <v>416</v>
      </c>
      <c r="B399" s="3">
        <v>19785</v>
      </c>
      <c r="C399" s="267" t="s">
        <v>16</v>
      </c>
      <c r="D399" t="s">
        <v>15</v>
      </c>
      <c r="E399" s="263">
        <v>0</v>
      </c>
      <c r="F399" t="s">
        <v>15</v>
      </c>
      <c r="G399" s="3">
        <v>15</v>
      </c>
    </row>
    <row r="400" spans="1:7" ht="15.75" hidden="1" x14ac:dyDescent="0.25">
      <c r="A400" t="s">
        <v>417</v>
      </c>
      <c r="B400" s="3">
        <v>19807</v>
      </c>
      <c r="C400" s="267" t="s">
        <v>2789</v>
      </c>
      <c r="D400" t="s">
        <v>17</v>
      </c>
      <c r="E400" s="263">
        <v>0</v>
      </c>
      <c r="F400" t="s">
        <v>17</v>
      </c>
      <c r="G400" s="3">
        <v>14</v>
      </c>
    </row>
    <row r="401" spans="1:7" x14ac:dyDescent="0.2">
      <c r="A401" t="s">
        <v>418</v>
      </c>
      <c r="B401" s="3">
        <v>19809</v>
      </c>
      <c r="C401" s="267" t="s">
        <v>14</v>
      </c>
      <c r="D401" t="s">
        <v>15</v>
      </c>
      <c r="E401" s="263">
        <v>0</v>
      </c>
      <c r="F401" t="s">
        <v>15</v>
      </c>
      <c r="G401" s="3">
        <v>15</v>
      </c>
    </row>
    <row r="402" spans="1:7" x14ac:dyDescent="0.2">
      <c r="A402" t="s">
        <v>419</v>
      </c>
      <c r="B402" s="3">
        <v>19821</v>
      </c>
      <c r="C402" s="267" t="s">
        <v>16</v>
      </c>
      <c r="D402" t="s">
        <v>15</v>
      </c>
      <c r="E402" s="263">
        <v>0</v>
      </c>
      <c r="F402" t="s">
        <v>15</v>
      </c>
      <c r="G402" s="3">
        <v>15</v>
      </c>
    </row>
    <row r="403" spans="1:7" x14ac:dyDescent="0.2">
      <c r="A403" t="s">
        <v>420</v>
      </c>
      <c r="B403" s="3">
        <v>19824</v>
      </c>
      <c r="C403" s="267" t="s">
        <v>16</v>
      </c>
      <c r="D403" t="s">
        <v>15</v>
      </c>
      <c r="E403" s="263">
        <v>0</v>
      </c>
      <c r="F403" t="s">
        <v>15</v>
      </c>
      <c r="G403" s="3">
        <v>15</v>
      </c>
    </row>
    <row r="404" spans="1:7" ht="15.75" hidden="1" x14ac:dyDescent="0.25">
      <c r="A404" t="s">
        <v>421</v>
      </c>
      <c r="B404" s="3">
        <v>19845</v>
      </c>
      <c r="C404" s="267" t="s">
        <v>14</v>
      </c>
      <c r="D404" t="s">
        <v>2785</v>
      </c>
      <c r="E404" s="263">
        <v>0</v>
      </c>
      <c r="F404" t="s">
        <v>2785</v>
      </c>
      <c r="G404" s="3">
        <v>14</v>
      </c>
    </row>
    <row r="405" spans="1:7" ht="15.75" hidden="1" x14ac:dyDescent="0.25">
      <c r="A405" t="s">
        <v>422</v>
      </c>
      <c r="B405" s="3">
        <v>20001</v>
      </c>
      <c r="C405" s="267" t="s">
        <v>2789</v>
      </c>
      <c r="D405" t="s">
        <v>2787</v>
      </c>
      <c r="E405" s="263">
        <v>0</v>
      </c>
      <c r="F405" t="s">
        <v>2787</v>
      </c>
      <c r="G405" s="3">
        <v>12</v>
      </c>
    </row>
    <row r="406" spans="1:7" ht="15.75" hidden="1" x14ac:dyDescent="0.25">
      <c r="A406" t="s">
        <v>423</v>
      </c>
      <c r="B406" s="3">
        <v>20011</v>
      </c>
      <c r="C406" s="267" t="s">
        <v>16</v>
      </c>
      <c r="D406" t="s">
        <v>17</v>
      </c>
      <c r="E406" s="263">
        <v>0</v>
      </c>
      <c r="F406" t="s">
        <v>17</v>
      </c>
      <c r="G406" s="3">
        <v>14</v>
      </c>
    </row>
    <row r="407" spans="1:7" ht="15.75" hidden="1" x14ac:dyDescent="0.25">
      <c r="A407" t="s">
        <v>424</v>
      </c>
      <c r="B407" s="3">
        <v>20013</v>
      </c>
      <c r="C407" s="267" t="s">
        <v>2789</v>
      </c>
      <c r="D407" t="s">
        <v>17</v>
      </c>
      <c r="E407" s="263">
        <v>0</v>
      </c>
      <c r="F407" t="s">
        <v>17</v>
      </c>
      <c r="G407" s="3">
        <v>14</v>
      </c>
    </row>
    <row r="408" spans="1:7" x14ac:dyDescent="0.2">
      <c r="A408" t="s">
        <v>425</v>
      </c>
      <c r="B408" s="3">
        <v>20032</v>
      </c>
      <c r="C408" s="267" t="s">
        <v>16</v>
      </c>
      <c r="D408" t="s">
        <v>15</v>
      </c>
      <c r="E408" s="263">
        <v>0</v>
      </c>
      <c r="F408" t="s">
        <v>15</v>
      </c>
      <c r="G408" s="3">
        <v>15</v>
      </c>
    </row>
    <row r="409" spans="1:7" x14ac:dyDescent="0.2">
      <c r="A409" t="s">
        <v>426</v>
      </c>
      <c r="B409" s="3">
        <v>20045</v>
      </c>
      <c r="C409" s="267" t="s">
        <v>14</v>
      </c>
      <c r="D409" t="s">
        <v>15</v>
      </c>
      <c r="E409" s="263">
        <v>0</v>
      </c>
      <c r="F409" t="s">
        <v>15</v>
      </c>
      <c r="G409" s="3">
        <v>15</v>
      </c>
    </row>
    <row r="410" spans="1:7" ht="15.75" hidden="1" x14ac:dyDescent="0.25">
      <c r="A410" t="s">
        <v>427</v>
      </c>
      <c r="B410" s="3">
        <v>20060</v>
      </c>
      <c r="C410" s="267" t="s">
        <v>2789</v>
      </c>
      <c r="D410" t="s">
        <v>17</v>
      </c>
      <c r="E410" s="263">
        <v>0</v>
      </c>
      <c r="F410" t="s">
        <v>17</v>
      </c>
      <c r="G410" s="3">
        <v>14</v>
      </c>
    </row>
    <row r="411" spans="1:7" x14ac:dyDescent="0.2">
      <c r="A411" t="s">
        <v>428</v>
      </c>
      <c r="B411" s="3">
        <v>20175</v>
      </c>
      <c r="C411" s="267" t="s">
        <v>16</v>
      </c>
      <c r="D411" t="s">
        <v>15</v>
      </c>
      <c r="E411" s="263">
        <v>0</v>
      </c>
      <c r="F411" t="s">
        <v>15</v>
      </c>
      <c r="G411" s="3">
        <v>15</v>
      </c>
    </row>
    <row r="412" spans="1:7" x14ac:dyDescent="0.2">
      <c r="A412" t="s">
        <v>429</v>
      </c>
      <c r="B412" s="3">
        <v>20178</v>
      </c>
      <c r="C412" s="267" t="s">
        <v>2789</v>
      </c>
      <c r="D412" t="s">
        <v>15</v>
      </c>
      <c r="E412" s="263">
        <v>0</v>
      </c>
      <c r="F412" t="s">
        <v>15</v>
      </c>
      <c r="G412" s="3">
        <v>15</v>
      </c>
    </row>
    <row r="413" spans="1:7" x14ac:dyDescent="0.2">
      <c r="A413" t="s">
        <v>430</v>
      </c>
      <c r="B413" s="3">
        <v>20228</v>
      </c>
      <c r="C413" s="267" t="s">
        <v>2789</v>
      </c>
      <c r="D413" t="s">
        <v>15</v>
      </c>
      <c r="E413" s="263">
        <v>0</v>
      </c>
      <c r="F413" t="s">
        <v>15</v>
      </c>
      <c r="G413" s="3">
        <v>15</v>
      </c>
    </row>
    <row r="414" spans="1:7" x14ac:dyDescent="0.2">
      <c r="A414" t="s">
        <v>431</v>
      </c>
      <c r="B414" s="3">
        <v>20238</v>
      </c>
      <c r="C414" s="267" t="s">
        <v>2789</v>
      </c>
      <c r="D414" t="s">
        <v>15</v>
      </c>
      <c r="E414" s="263">
        <v>0</v>
      </c>
      <c r="F414" t="s">
        <v>15</v>
      </c>
      <c r="G414" s="3">
        <v>15</v>
      </c>
    </row>
    <row r="415" spans="1:7" x14ac:dyDescent="0.2">
      <c r="A415" t="s">
        <v>432</v>
      </c>
      <c r="B415" s="3">
        <v>20250</v>
      </c>
      <c r="C415" s="267" t="s">
        <v>14</v>
      </c>
      <c r="D415" t="s">
        <v>15</v>
      </c>
      <c r="E415" s="263">
        <v>0</v>
      </c>
      <c r="F415" t="s">
        <v>15</v>
      </c>
      <c r="G415" s="3">
        <v>15</v>
      </c>
    </row>
    <row r="416" spans="1:7" x14ac:dyDescent="0.2">
      <c r="A416" t="s">
        <v>433</v>
      </c>
      <c r="B416" s="3">
        <v>20295</v>
      </c>
      <c r="C416" s="267" t="s">
        <v>16</v>
      </c>
      <c r="D416" t="s">
        <v>15</v>
      </c>
      <c r="E416" s="263">
        <v>0</v>
      </c>
      <c r="F416" t="s">
        <v>15</v>
      </c>
      <c r="G416" s="3">
        <v>15</v>
      </c>
    </row>
    <row r="417" spans="1:7" x14ac:dyDescent="0.2">
      <c r="A417" t="s">
        <v>434</v>
      </c>
      <c r="B417" s="3">
        <v>20310</v>
      </c>
      <c r="C417" s="267" t="s">
        <v>16</v>
      </c>
      <c r="D417" t="s">
        <v>15</v>
      </c>
      <c r="E417" s="263">
        <v>0</v>
      </c>
      <c r="F417" t="s">
        <v>15</v>
      </c>
      <c r="G417" s="3">
        <v>15</v>
      </c>
    </row>
    <row r="418" spans="1:7" x14ac:dyDescent="0.2">
      <c r="A418" t="s">
        <v>435</v>
      </c>
      <c r="B418" s="3">
        <v>20383</v>
      </c>
      <c r="C418" s="267" t="s">
        <v>14</v>
      </c>
      <c r="D418" t="s">
        <v>15</v>
      </c>
      <c r="E418" s="263">
        <v>0</v>
      </c>
      <c r="F418" t="s">
        <v>15</v>
      </c>
      <c r="G418" s="3">
        <v>15</v>
      </c>
    </row>
    <row r="419" spans="1:7" x14ac:dyDescent="0.2">
      <c r="A419" t="s">
        <v>436</v>
      </c>
      <c r="B419" s="3">
        <v>20400</v>
      </c>
      <c r="C419" s="267" t="s">
        <v>2789</v>
      </c>
      <c r="D419" t="s">
        <v>15</v>
      </c>
      <c r="E419" s="263">
        <v>1</v>
      </c>
      <c r="F419" t="s">
        <v>15</v>
      </c>
      <c r="G419" s="3">
        <v>9</v>
      </c>
    </row>
    <row r="420" spans="1:7" ht="15.75" hidden="1" x14ac:dyDescent="0.25">
      <c r="A420" t="s">
        <v>437</v>
      </c>
      <c r="B420" s="3">
        <v>20443</v>
      </c>
      <c r="C420" s="267" t="s">
        <v>16</v>
      </c>
      <c r="D420" t="s">
        <v>17</v>
      </c>
      <c r="E420" s="263">
        <v>0</v>
      </c>
      <c r="F420" t="s">
        <v>17</v>
      </c>
      <c r="G420" s="3">
        <v>14</v>
      </c>
    </row>
    <row r="421" spans="1:7" x14ac:dyDescent="0.2">
      <c r="A421" t="s">
        <v>438</v>
      </c>
      <c r="B421" s="3">
        <v>20517</v>
      </c>
      <c r="C421" s="267" t="s">
        <v>16</v>
      </c>
      <c r="D421" t="s">
        <v>15</v>
      </c>
      <c r="E421" s="263">
        <v>0</v>
      </c>
      <c r="F421" t="s">
        <v>15</v>
      </c>
      <c r="G421" s="3">
        <v>15</v>
      </c>
    </row>
    <row r="422" spans="1:7" x14ac:dyDescent="0.2">
      <c r="A422" t="s">
        <v>439</v>
      </c>
      <c r="B422" s="3">
        <v>20550</v>
      </c>
      <c r="C422" s="267" t="s">
        <v>2789</v>
      </c>
      <c r="D422" t="s">
        <v>15</v>
      </c>
      <c r="E422" s="263">
        <v>0</v>
      </c>
      <c r="F422" t="s">
        <v>15</v>
      </c>
      <c r="G422" s="3">
        <v>15</v>
      </c>
    </row>
    <row r="423" spans="1:7" x14ac:dyDescent="0.2">
      <c r="A423" t="s">
        <v>440</v>
      </c>
      <c r="B423" s="3">
        <v>20570</v>
      </c>
      <c r="C423" s="267" t="s">
        <v>16</v>
      </c>
      <c r="D423" t="s">
        <v>15</v>
      </c>
      <c r="E423" s="263">
        <v>0</v>
      </c>
      <c r="F423" t="s">
        <v>15</v>
      </c>
      <c r="G423" s="3">
        <v>15</v>
      </c>
    </row>
    <row r="424" spans="1:7" x14ac:dyDescent="0.2">
      <c r="A424" t="s">
        <v>441</v>
      </c>
      <c r="B424" s="3">
        <v>20614</v>
      </c>
      <c r="C424" s="267" t="s">
        <v>16</v>
      </c>
      <c r="D424" t="s">
        <v>15</v>
      </c>
      <c r="E424" s="263">
        <v>0</v>
      </c>
      <c r="F424" t="s">
        <v>15</v>
      </c>
      <c r="G424" s="3">
        <v>15</v>
      </c>
    </row>
    <row r="425" spans="1:7" x14ac:dyDescent="0.2">
      <c r="A425" t="s">
        <v>442</v>
      </c>
      <c r="B425" s="3">
        <v>20621</v>
      </c>
      <c r="C425" s="267" t="s">
        <v>2789</v>
      </c>
      <c r="D425" t="s">
        <v>15</v>
      </c>
      <c r="E425" s="263">
        <v>0</v>
      </c>
      <c r="F425" t="s">
        <v>15</v>
      </c>
      <c r="G425" s="3">
        <v>15</v>
      </c>
    </row>
    <row r="426" spans="1:7" x14ac:dyDescent="0.2">
      <c r="A426" t="s">
        <v>443</v>
      </c>
      <c r="B426" s="3">
        <v>20710</v>
      </c>
      <c r="C426" s="267" t="s">
        <v>14</v>
      </c>
      <c r="D426" t="s">
        <v>15</v>
      </c>
      <c r="E426" s="263">
        <v>0</v>
      </c>
      <c r="F426" t="s">
        <v>15</v>
      </c>
      <c r="G426" s="3">
        <v>15</v>
      </c>
    </row>
    <row r="427" spans="1:7" x14ac:dyDescent="0.2">
      <c r="A427" t="s">
        <v>444</v>
      </c>
      <c r="B427" s="3">
        <v>20750</v>
      </c>
      <c r="C427" s="267" t="s">
        <v>16</v>
      </c>
      <c r="D427" t="s">
        <v>15</v>
      </c>
      <c r="E427" s="263">
        <v>0</v>
      </c>
      <c r="F427" t="s">
        <v>15</v>
      </c>
      <c r="G427" s="3">
        <v>15</v>
      </c>
    </row>
    <row r="428" spans="1:7" x14ac:dyDescent="0.2">
      <c r="A428" t="s">
        <v>445</v>
      </c>
      <c r="B428" s="3">
        <v>20770</v>
      </c>
      <c r="C428" s="267" t="s">
        <v>14</v>
      </c>
      <c r="D428" t="s">
        <v>15</v>
      </c>
      <c r="E428" s="263">
        <v>0</v>
      </c>
      <c r="F428" t="s">
        <v>15</v>
      </c>
      <c r="G428" s="3">
        <v>15</v>
      </c>
    </row>
    <row r="429" spans="1:7" x14ac:dyDescent="0.2">
      <c r="A429" t="s">
        <v>446</v>
      </c>
      <c r="B429" s="3">
        <v>20787</v>
      </c>
      <c r="C429" s="267" t="s">
        <v>2789</v>
      </c>
      <c r="D429" t="s">
        <v>15</v>
      </c>
      <c r="E429" s="263">
        <v>0</v>
      </c>
      <c r="F429" t="s">
        <v>15</v>
      </c>
      <c r="G429" s="3">
        <v>15</v>
      </c>
    </row>
    <row r="430" spans="1:7" ht="15.75" hidden="1" x14ac:dyDescent="0.25">
      <c r="A430" t="s">
        <v>447</v>
      </c>
      <c r="B430" s="3">
        <v>23001</v>
      </c>
      <c r="C430" s="267" t="s">
        <v>2789</v>
      </c>
      <c r="D430" t="s">
        <v>2787</v>
      </c>
      <c r="E430" s="263">
        <v>0</v>
      </c>
      <c r="F430" t="s">
        <v>2787</v>
      </c>
      <c r="G430" s="3">
        <v>12</v>
      </c>
    </row>
    <row r="431" spans="1:7" ht="15.75" hidden="1" x14ac:dyDescent="0.25">
      <c r="A431" t="s">
        <v>448</v>
      </c>
      <c r="B431" s="3">
        <v>23068</v>
      </c>
      <c r="C431" s="267" t="s">
        <v>2789</v>
      </c>
      <c r="D431" t="s">
        <v>17</v>
      </c>
      <c r="E431" s="263">
        <v>0</v>
      </c>
      <c r="F431" t="s">
        <v>17</v>
      </c>
      <c r="G431" s="3">
        <v>14</v>
      </c>
    </row>
    <row r="432" spans="1:7" x14ac:dyDescent="0.2">
      <c r="A432" t="s">
        <v>449</v>
      </c>
      <c r="B432" s="3">
        <v>23079</v>
      </c>
      <c r="C432" s="267" t="s">
        <v>2789</v>
      </c>
      <c r="D432" t="s">
        <v>15</v>
      </c>
      <c r="E432" s="263">
        <v>1</v>
      </c>
      <c r="F432" t="s">
        <v>15</v>
      </c>
      <c r="G432" s="3">
        <v>9</v>
      </c>
    </row>
    <row r="433" spans="1:7" x14ac:dyDescent="0.2">
      <c r="A433" t="s">
        <v>450</v>
      </c>
      <c r="B433" s="3">
        <v>23090</v>
      </c>
      <c r="C433" s="267" t="s">
        <v>2789</v>
      </c>
      <c r="D433" t="s">
        <v>15</v>
      </c>
      <c r="E433" s="263">
        <v>0</v>
      </c>
      <c r="F433" t="s">
        <v>15</v>
      </c>
      <c r="G433" s="3">
        <v>15</v>
      </c>
    </row>
    <row r="434" spans="1:7" ht="15.75" hidden="1" x14ac:dyDescent="0.25">
      <c r="A434" t="s">
        <v>451</v>
      </c>
      <c r="B434" s="3">
        <v>23162</v>
      </c>
      <c r="C434" s="267" t="s">
        <v>2789</v>
      </c>
      <c r="D434" t="s">
        <v>17</v>
      </c>
      <c r="E434" s="263">
        <v>0</v>
      </c>
      <c r="F434" t="s">
        <v>17</v>
      </c>
      <c r="G434" s="3">
        <v>14</v>
      </c>
    </row>
    <row r="435" spans="1:7" x14ac:dyDescent="0.2">
      <c r="A435" t="s">
        <v>452</v>
      </c>
      <c r="B435" s="3">
        <v>23168</v>
      </c>
      <c r="C435" s="267" t="s">
        <v>16</v>
      </c>
      <c r="D435" t="s">
        <v>15</v>
      </c>
      <c r="E435" s="263">
        <v>0</v>
      </c>
      <c r="F435" t="s">
        <v>15</v>
      </c>
      <c r="G435" s="3">
        <v>15</v>
      </c>
    </row>
    <row r="436" spans="1:7" ht="15.75" hidden="1" x14ac:dyDescent="0.25">
      <c r="A436" t="s">
        <v>453</v>
      </c>
      <c r="B436" s="3">
        <v>23182</v>
      </c>
      <c r="C436" s="267" t="s">
        <v>2789</v>
      </c>
      <c r="D436" t="s">
        <v>17</v>
      </c>
      <c r="E436" s="263">
        <v>0</v>
      </c>
      <c r="F436" t="s">
        <v>17</v>
      </c>
      <c r="G436" s="3">
        <v>14</v>
      </c>
    </row>
    <row r="437" spans="1:7" ht="15.75" hidden="1" x14ac:dyDescent="0.25">
      <c r="A437" t="s">
        <v>454</v>
      </c>
      <c r="B437" s="3">
        <v>23189</v>
      </c>
      <c r="C437" s="267" t="s">
        <v>2789</v>
      </c>
      <c r="D437" t="s">
        <v>17</v>
      </c>
      <c r="E437" s="263">
        <v>0</v>
      </c>
      <c r="F437" t="s">
        <v>17</v>
      </c>
      <c r="G437" s="3">
        <v>14</v>
      </c>
    </row>
    <row r="438" spans="1:7" ht="15.75" hidden="1" x14ac:dyDescent="0.25">
      <c r="A438" t="s">
        <v>455</v>
      </c>
      <c r="B438" s="3">
        <v>23300</v>
      </c>
      <c r="C438" s="267" t="s">
        <v>2789</v>
      </c>
      <c r="D438" t="s">
        <v>17</v>
      </c>
      <c r="E438" s="263">
        <v>0</v>
      </c>
      <c r="F438" t="s">
        <v>17</v>
      </c>
      <c r="G438" s="3">
        <v>14</v>
      </c>
    </row>
    <row r="439" spans="1:7" ht="15.75" hidden="1" x14ac:dyDescent="0.25">
      <c r="A439" t="s">
        <v>456</v>
      </c>
      <c r="B439" s="3">
        <v>23350</v>
      </c>
      <c r="C439" s="267" t="s">
        <v>2789</v>
      </c>
      <c r="D439" t="s">
        <v>17</v>
      </c>
      <c r="E439" s="263">
        <v>1</v>
      </c>
      <c r="F439" t="s">
        <v>17</v>
      </c>
      <c r="G439" s="3">
        <v>7</v>
      </c>
    </row>
    <row r="440" spans="1:7" ht="15.75" hidden="1" x14ac:dyDescent="0.25">
      <c r="A440" t="s">
        <v>457</v>
      </c>
      <c r="B440" s="3">
        <v>23417</v>
      </c>
      <c r="C440" s="267" t="s">
        <v>2789</v>
      </c>
      <c r="D440" t="s">
        <v>17</v>
      </c>
      <c r="E440" s="263">
        <v>0</v>
      </c>
      <c r="F440" t="s">
        <v>17</v>
      </c>
      <c r="G440" s="3">
        <v>14</v>
      </c>
    </row>
    <row r="441" spans="1:7" x14ac:dyDescent="0.2">
      <c r="A441" t="s">
        <v>458</v>
      </c>
      <c r="B441" s="3">
        <v>23419</v>
      </c>
      <c r="C441" s="267" t="s">
        <v>2789</v>
      </c>
      <c r="D441" t="s">
        <v>15</v>
      </c>
      <c r="E441" s="263">
        <v>0</v>
      </c>
      <c r="F441" t="s">
        <v>15</v>
      </c>
      <c r="G441" s="3">
        <v>15</v>
      </c>
    </row>
    <row r="442" spans="1:7" ht="15.75" hidden="1" x14ac:dyDescent="0.25">
      <c r="A442" t="s">
        <v>459</v>
      </c>
      <c r="B442" s="3">
        <v>23464</v>
      </c>
      <c r="C442" s="267" t="s">
        <v>16</v>
      </c>
      <c r="D442" t="s">
        <v>17</v>
      </c>
      <c r="E442" s="263">
        <v>0</v>
      </c>
      <c r="F442" t="s">
        <v>17</v>
      </c>
      <c r="G442" s="3">
        <v>14</v>
      </c>
    </row>
    <row r="443" spans="1:7" ht="15.75" hidden="1" x14ac:dyDescent="0.25">
      <c r="A443" t="s">
        <v>460</v>
      </c>
      <c r="B443" s="3">
        <v>23466</v>
      </c>
      <c r="C443" s="267" t="s">
        <v>2789</v>
      </c>
      <c r="D443" t="s">
        <v>17</v>
      </c>
      <c r="E443" s="263">
        <v>0</v>
      </c>
      <c r="F443" t="s">
        <v>17</v>
      </c>
      <c r="G443" s="3">
        <v>14</v>
      </c>
    </row>
    <row r="444" spans="1:7" ht="15.75" hidden="1" x14ac:dyDescent="0.25">
      <c r="A444" t="s">
        <v>461</v>
      </c>
      <c r="B444" s="3">
        <v>23500</v>
      </c>
      <c r="C444" s="267" t="s">
        <v>2789</v>
      </c>
      <c r="D444" t="s">
        <v>17</v>
      </c>
      <c r="E444" s="263">
        <v>1</v>
      </c>
      <c r="F444" t="s">
        <v>17</v>
      </c>
      <c r="G444" s="3">
        <v>7</v>
      </c>
    </row>
    <row r="445" spans="1:7" ht="15.75" hidden="1" x14ac:dyDescent="0.25">
      <c r="A445" t="s">
        <v>462</v>
      </c>
      <c r="B445" s="3">
        <v>23555</v>
      </c>
      <c r="C445" s="267" t="s">
        <v>2789</v>
      </c>
      <c r="D445" t="s">
        <v>17</v>
      </c>
      <c r="E445" s="263">
        <v>0</v>
      </c>
      <c r="F445" t="s">
        <v>17</v>
      </c>
      <c r="G445" s="3">
        <v>14</v>
      </c>
    </row>
    <row r="446" spans="1:7" x14ac:dyDescent="0.2">
      <c r="A446" t="s">
        <v>463</v>
      </c>
      <c r="B446" s="3">
        <v>23570</v>
      </c>
      <c r="C446" s="267" t="s">
        <v>16</v>
      </c>
      <c r="D446" t="s">
        <v>15</v>
      </c>
      <c r="E446" s="263">
        <v>0</v>
      </c>
      <c r="F446" t="s">
        <v>15</v>
      </c>
      <c r="G446" s="3">
        <v>15</v>
      </c>
    </row>
    <row r="447" spans="1:7" x14ac:dyDescent="0.2">
      <c r="A447" t="s">
        <v>464</v>
      </c>
      <c r="B447" s="3">
        <v>23574</v>
      </c>
      <c r="C447" s="267" t="s">
        <v>2789</v>
      </c>
      <c r="D447" t="s">
        <v>15</v>
      </c>
      <c r="E447" s="263">
        <v>0</v>
      </c>
      <c r="F447" t="s">
        <v>15</v>
      </c>
      <c r="G447" s="3">
        <v>15</v>
      </c>
    </row>
    <row r="448" spans="1:7" x14ac:dyDescent="0.2">
      <c r="A448" t="s">
        <v>465</v>
      </c>
      <c r="B448" s="3">
        <v>23580</v>
      </c>
      <c r="C448" s="267" t="s">
        <v>16</v>
      </c>
      <c r="D448" t="s">
        <v>15</v>
      </c>
      <c r="E448" s="263">
        <v>0</v>
      </c>
      <c r="F448" t="s">
        <v>15</v>
      </c>
      <c r="G448" s="3">
        <v>15</v>
      </c>
    </row>
    <row r="449" spans="1:7" ht="15.75" hidden="1" x14ac:dyDescent="0.25">
      <c r="A449" t="s">
        <v>466</v>
      </c>
      <c r="B449" s="3">
        <v>23586</v>
      </c>
      <c r="C449" s="267" t="s">
        <v>16</v>
      </c>
      <c r="D449" t="s">
        <v>17</v>
      </c>
      <c r="E449" s="263">
        <v>0</v>
      </c>
      <c r="F449" t="s">
        <v>17</v>
      </c>
      <c r="G449" s="3">
        <v>14</v>
      </c>
    </row>
    <row r="450" spans="1:7" ht="15.75" hidden="1" x14ac:dyDescent="0.25">
      <c r="A450" t="s">
        <v>467</v>
      </c>
      <c r="B450" s="3">
        <v>23660</v>
      </c>
      <c r="C450" s="267" t="s">
        <v>14</v>
      </c>
      <c r="D450" t="s">
        <v>17</v>
      </c>
      <c r="E450" s="263">
        <v>0</v>
      </c>
      <c r="F450" t="s">
        <v>17</v>
      </c>
      <c r="G450" s="3">
        <v>14</v>
      </c>
    </row>
    <row r="451" spans="1:7" ht="15.75" hidden="1" x14ac:dyDescent="0.25">
      <c r="A451" t="s">
        <v>468</v>
      </c>
      <c r="B451" s="3">
        <v>23670</v>
      </c>
      <c r="C451" s="267" t="s">
        <v>2789</v>
      </c>
      <c r="D451" t="s">
        <v>17</v>
      </c>
      <c r="E451" s="263">
        <v>0</v>
      </c>
      <c r="F451" t="s">
        <v>17</v>
      </c>
      <c r="G451" s="3">
        <v>14</v>
      </c>
    </row>
    <row r="452" spans="1:7" ht="15.75" hidden="1" x14ac:dyDescent="0.25">
      <c r="A452" t="s">
        <v>469</v>
      </c>
      <c r="B452" s="3">
        <v>23672</v>
      </c>
      <c r="C452" s="267" t="s">
        <v>14</v>
      </c>
      <c r="D452" t="s">
        <v>17</v>
      </c>
      <c r="E452" s="263">
        <v>0</v>
      </c>
      <c r="F452" t="s">
        <v>17</v>
      </c>
      <c r="G452" s="3">
        <v>14</v>
      </c>
    </row>
    <row r="453" spans="1:7" ht="15.75" hidden="1" x14ac:dyDescent="0.25">
      <c r="A453" t="s">
        <v>470</v>
      </c>
      <c r="B453" s="3">
        <v>23675</v>
      </c>
      <c r="C453" s="267" t="s">
        <v>16</v>
      </c>
      <c r="D453" t="s">
        <v>17</v>
      </c>
      <c r="E453" s="263">
        <v>0</v>
      </c>
      <c r="F453" t="s">
        <v>17</v>
      </c>
      <c r="G453" s="3">
        <v>14</v>
      </c>
    </row>
    <row r="454" spans="1:7" x14ac:dyDescent="0.2">
      <c r="A454" t="s">
        <v>471</v>
      </c>
      <c r="B454" s="3">
        <v>23678</v>
      </c>
      <c r="C454" s="267" t="s">
        <v>16</v>
      </c>
      <c r="D454" t="s">
        <v>15</v>
      </c>
      <c r="E454" s="263">
        <v>0</v>
      </c>
      <c r="F454" t="s">
        <v>15</v>
      </c>
      <c r="G454" s="3">
        <v>15</v>
      </c>
    </row>
    <row r="455" spans="1:7" x14ac:dyDescent="0.2">
      <c r="A455" t="s">
        <v>472</v>
      </c>
      <c r="B455" s="3">
        <v>23682</v>
      </c>
      <c r="C455" s="267" t="s">
        <v>16</v>
      </c>
      <c r="D455" t="s">
        <v>15</v>
      </c>
      <c r="E455" s="263">
        <v>0</v>
      </c>
      <c r="F455" t="s">
        <v>15</v>
      </c>
      <c r="G455" s="3">
        <v>15</v>
      </c>
    </row>
    <row r="456" spans="1:7" x14ac:dyDescent="0.2">
      <c r="A456" t="s">
        <v>473</v>
      </c>
      <c r="B456" s="3">
        <v>23686</v>
      </c>
      <c r="C456" s="267" t="s">
        <v>2789</v>
      </c>
      <c r="D456" t="s">
        <v>15</v>
      </c>
      <c r="E456" s="263">
        <v>0</v>
      </c>
      <c r="F456" t="s">
        <v>15</v>
      </c>
      <c r="G456" s="3">
        <v>15</v>
      </c>
    </row>
    <row r="457" spans="1:7" ht="15.75" hidden="1" x14ac:dyDescent="0.25">
      <c r="A457" t="s">
        <v>474</v>
      </c>
      <c r="B457" s="3">
        <v>23807</v>
      </c>
      <c r="C457" s="267" t="s">
        <v>14</v>
      </c>
      <c r="D457" t="s">
        <v>17</v>
      </c>
      <c r="E457" s="263">
        <v>0</v>
      </c>
      <c r="F457" t="s">
        <v>17</v>
      </c>
      <c r="G457" s="3">
        <v>14</v>
      </c>
    </row>
    <row r="458" spans="1:7" ht="15.75" hidden="1" x14ac:dyDescent="0.25">
      <c r="A458" t="s">
        <v>475</v>
      </c>
      <c r="B458" s="3">
        <v>23815</v>
      </c>
      <c r="C458" s="267" t="s">
        <v>16</v>
      </c>
      <c r="D458" t="s">
        <v>17</v>
      </c>
      <c r="E458" s="263">
        <v>0</v>
      </c>
      <c r="F458" t="s">
        <v>17</v>
      </c>
      <c r="G458" s="3">
        <v>14</v>
      </c>
    </row>
    <row r="459" spans="1:7" x14ac:dyDescent="0.2">
      <c r="A459" t="s">
        <v>476</v>
      </c>
      <c r="B459" s="3">
        <v>23855</v>
      </c>
      <c r="C459" s="267" t="s">
        <v>2789</v>
      </c>
      <c r="D459" t="s">
        <v>15</v>
      </c>
      <c r="E459" s="263">
        <v>0</v>
      </c>
      <c r="F459" t="s">
        <v>15</v>
      </c>
      <c r="G459" s="3">
        <v>15</v>
      </c>
    </row>
    <row r="460" spans="1:7" ht="15.75" hidden="1" x14ac:dyDescent="0.25">
      <c r="A460" t="s">
        <v>477</v>
      </c>
      <c r="B460" s="3">
        <v>25001</v>
      </c>
      <c r="C460" s="267" t="s">
        <v>2789</v>
      </c>
      <c r="D460" t="s">
        <v>17</v>
      </c>
      <c r="E460" s="263">
        <v>0</v>
      </c>
      <c r="F460" t="s">
        <v>17</v>
      </c>
      <c r="G460" s="3">
        <v>14</v>
      </c>
    </row>
    <row r="461" spans="1:7" ht="15.75" hidden="1" x14ac:dyDescent="0.25">
      <c r="A461" t="s">
        <v>478</v>
      </c>
      <c r="B461" s="3">
        <v>25019</v>
      </c>
      <c r="C461" s="267" t="s">
        <v>2789</v>
      </c>
      <c r="D461" t="s">
        <v>17</v>
      </c>
      <c r="E461" s="263">
        <v>0</v>
      </c>
      <c r="F461" t="s">
        <v>17</v>
      </c>
      <c r="G461" s="3">
        <v>14</v>
      </c>
    </row>
    <row r="462" spans="1:7" ht="15.75" hidden="1" x14ac:dyDescent="0.25">
      <c r="A462" t="s">
        <v>479</v>
      </c>
      <c r="B462" s="3">
        <v>25035</v>
      </c>
      <c r="C462" s="267" t="s">
        <v>14</v>
      </c>
      <c r="D462" t="s">
        <v>17</v>
      </c>
      <c r="E462" s="263">
        <v>0</v>
      </c>
      <c r="F462" t="s">
        <v>17</v>
      </c>
      <c r="G462" s="3">
        <v>14</v>
      </c>
    </row>
    <row r="463" spans="1:7" ht="15.75" hidden="1" x14ac:dyDescent="0.25">
      <c r="A463" t="s">
        <v>480</v>
      </c>
      <c r="B463" s="3">
        <v>25040</v>
      </c>
      <c r="C463" s="267" t="s">
        <v>16</v>
      </c>
      <c r="D463" t="s">
        <v>17</v>
      </c>
      <c r="E463" s="263">
        <v>0</v>
      </c>
      <c r="F463" t="s">
        <v>17</v>
      </c>
      <c r="G463" s="3">
        <v>14</v>
      </c>
    </row>
    <row r="464" spans="1:7" ht="15.75" hidden="1" x14ac:dyDescent="0.25">
      <c r="A464" t="s">
        <v>481</v>
      </c>
      <c r="B464" s="3">
        <v>25053</v>
      </c>
      <c r="C464" s="267" t="s">
        <v>2789</v>
      </c>
      <c r="D464" t="s">
        <v>17</v>
      </c>
      <c r="E464" s="263">
        <v>0</v>
      </c>
      <c r="F464" t="s">
        <v>17</v>
      </c>
      <c r="G464" s="3">
        <v>14</v>
      </c>
    </row>
    <row r="465" spans="1:7" x14ac:dyDescent="0.2">
      <c r="A465" t="s">
        <v>482</v>
      </c>
      <c r="B465" s="3">
        <v>25086</v>
      </c>
      <c r="C465" s="267" t="s">
        <v>14</v>
      </c>
      <c r="D465" t="s">
        <v>15</v>
      </c>
      <c r="E465" s="263">
        <v>0</v>
      </c>
      <c r="F465" t="s">
        <v>15</v>
      </c>
      <c r="G465" s="3">
        <v>15</v>
      </c>
    </row>
    <row r="466" spans="1:7" x14ac:dyDescent="0.2">
      <c r="A466" t="s">
        <v>483</v>
      </c>
      <c r="B466" s="3">
        <v>25095</v>
      </c>
      <c r="C466" s="267" t="s">
        <v>16</v>
      </c>
      <c r="D466" t="s">
        <v>15</v>
      </c>
      <c r="E466" s="263">
        <v>0</v>
      </c>
      <c r="F466" t="s">
        <v>15</v>
      </c>
      <c r="G466" s="3">
        <v>15</v>
      </c>
    </row>
    <row r="467" spans="1:7" ht="15.75" hidden="1" x14ac:dyDescent="0.25">
      <c r="A467" t="s">
        <v>484</v>
      </c>
      <c r="B467" s="3">
        <v>25099</v>
      </c>
      <c r="C467" s="267" t="s">
        <v>2789</v>
      </c>
      <c r="D467" t="s">
        <v>2785</v>
      </c>
      <c r="E467" s="263">
        <v>0</v>
      </c>
      <c r="F467" t="s">
        <v>2785</v>
      </c>
      <c r="G467" s="3">
        <v>14</v>
      </c>
    </row>
    <row r="468" spans="1:7" x14ac:dyDescent="0.2">
      <c r="A468" t="s">
        <v>485</v>
      </c>
      <c r="B468" s="3">
        <v>25120</v>
      </c>
      <c r="C468" s="267" t="s">
        <v>16</v>
      </c>
      <c r="D468" t="s">
        <v>15</v>
      </c>
      <c r="E468" s="263">
        <v>0</v>
      </c>
      <c r="F468" t="s">
        <v>15</v>
      </c>
      <c r="G468" s="3">
        <v>15</v>
      </c>
    </row>
    <row r="469" spans="1:7" ht="15.75" hidden="1" x14ac:dyDescent="0.25">
      <c r="A469" t="s">
        <v>486</v>
      </c>
      <c r="B469" s="3">
        <v>25123</v>
      </c>
      <c r="C469" s="267" t="s">
        <v>2789</v>
      </c>
      <c r="D469" t="s">
        <v>17</v>
      </c>
      <c r="E469" s="263">
        <v>0</v>
      </c>
      <c r="F469" t="s">
        <v>17</v>
      </c>
      <c r="G469" s="3">
        <v>14</v>
      </c>
    </row>
    <row r="470" spans="1:7" ht="15.75" hidden="1" x14ac:dyDescent="0.25">
      <c r="A470" t="s">
        <v>487</v>
      </c>
      <c r="B470" s="3">
        <v>25126</v>
      </c>
      <c r="C470" s="267" t="s">
        <v>14</v>
      </c>
      <c r="D470" t="s">
        <v>2786</v>
      </c>
      <c r="E470" s="263">
        <v>0</v>
      </c>
      <c r="F470" t="s">
        <v>2786</v>
      </c>
      <c r="G470" s="3">
        <v>11</v>
      </c>
    </row>
    <row r="471" spans="1:7" x14ac:dyDescent="0.2">
      <c r="A471" t="s">
        <v>488</v>
      </c>
      <c r="B471" s="3">
        <v>25148</v>
      </c>
      <c r="C471" s="267" t="s">
        <v>2789</v>
      </c>
      <c r="D471" t="s">
        <v>15</v>
      </c>
      <c r="E471" s="263">
        <v>0</v>
      </c>
      <c r="F471" t="s">
        <v>15</v>
      </c>
      <c r="G471" s="3">
        <v>15</v>
      </c>
    </row>
    <row r="472" spans="1:7" ht="15.75" hidden="1" x14ac:dyDescent="0.25">
      <c r="A472" t="s">
        <v>489</v>
      </c>
      <c r="B472" s="3">
        <v>25151</v>
      </c>
      <c r="C472" s="267" t="s">
        <v>2789</v>
      </c>
      <c r="D472" t="s">
        <v>17</v>
      </c>
      <c r="E472" s="263">
        <v>1</v>
      </c>
      <c r="F472" t="s">
        <v>17</v>
      </c>
      <c r="G472" s="3">
        <v>7</v>
      </c>
    </row>
    <row r="473" spans="1:7" x14ac:dyDescent="0.2">
      <c r="A473" t="s">
        <v>490</v>
      </c>
      <c r="B473" s="3">
        <v>25154</v>
      </c>
      <c r="C473" s="267" t="s">
        <v>14</v>
      </c>
      <c r="D473" t="s">
        <v>15</v>
      </c>
      <c r="E473" s="263">
        <v>0</v>
      </c>
      <c r="F473" t="s">
        <v>15</v>
      </c>
      <c r="G473" s="3">
        <v>15</v>
      </c>
    </row>
    <row r="474" spans="1:7" x14ac:dyDescent="0.2">
      <c r="A474" t="s">
        <v>491</v>
      </c>
      <c r="B474" s="3">
        <v>25168</v>
      </c>
      <c r="C474" s="267" t="s">
        <v>16</v>
      </c>
      <c r="D474" t="s">
        <v>15</v>
      </c>
      <c r="E474" s="263">
        <v>0</v>
      </c>
      <c r="F474" t="s">
        <v>15</v>
      </c>
      <c r="G474" s="3">
        <v>15</v>
      </c>
    </row>
    <row r="475" spans="1:7" ht="15.75" hidden="1" x14ac:dyDescent="0.25">
      <c r="A475" t="s">
        <v>492</v>
      </c>
      <c r="B475" s="3">
        <v>25175</v>
      </c>
      <c r="C475" s="267" t="s">
        <v>14</v>
      </c>
      <c r="D475" t="s">
        <v>2786</v>
      </c>
      <c r="E475" s="263">
        <v>0</v>
      </c>
      <c r="F475" t="s">
        <v>2786</v>
      </c>
      <c r="G475" s="3">
        <v>11</v>
      </c>
    </row>
    <row r="476" spans="1:7" x14ac:dyDescent="0.2">
      <c r="A476" t="s">
        <v>493</v>
      </c>
      <c r="B476" s="3">
        <v>25178</v>
      </c>
      <c r="C476" s="267" t="s">
        <v>2789</v>
      </c>
      <c r="D476" t="s">
        <v>15</v>
      </c>
      <c r="E476" s="263">
        <v>0</v>
      </c>
      <c r="F476" t="s">
        <v>15</v>
      </c>
      <c r="G476" s="3">
        <v>15</v>
      </c>
    </row>
    <row r="477" spans="1:7" ht="15.75" hidden="1" x14ac:dyDescent="0.25">
      <c r="A477" t="s">
        <v>494</v>
      </c>
      <c r="B477" s="3">
        <v>25181</v>
      </c>
      <c r="C477" s="267" t="s">
        <v>14</v>
      </c>
      <c r="D477" t="s">
        <v>17</v>
      </c>
      <c r="E477" s="263">
        <v>1</v>
      </c>
      <c r="F477" t="s">
        <v>17</v>
      </c>
      <c r="G477" s="3">
        <v>6</v>
      </c>
    </row>
    <row r="478" spans="1:7" ht="15.75" hidden="1" x14ac:dyDescent="0.25">
      <c r="A478" t="s">
        <v>495</v>
      </c>
      <c r="B478" s="3">
        <v>25183</v>
      </c>
      <c r="C478" s="267" t="s">
        <v>14</v>
      </c>
      <c r="D478" t="s">
        <v>17</v>
      </c>
      <c r="E478" s="263">
        <v>0</v>
      </c>
      <c r="F478" t="s">
        <v>17</v>
      </c>
      <c r="G478" s="3">
        <v>14</v>
      </c>
    </row>
    <row r="479" spans="1:7" ht="15.75" hidden="1" x14ac:dyDescent="0.25">
      <c r="A479" t="s">
        <v>496</v>
      </c>
      <c r="B479" s="3">
        <v>25200</v>
      </c>
      <c r="C479" s="267" t="s">
        <v>14</v>
      </c>
      <c r="D479" t="s">
        <v>2785</v>
      </c>
      <c r="E479" s="263">
        <v>0</v>
      </c>
      <c r="F479" t="s">
        <v>2785</v>
      </c>
      <c r="G479" s="3">
        <v>14</v>
      </c>
    </row>
    <row r="480" spans="1:7" ht="15.75" hidden="1" x14ac:dyDescent="0.25">
      <c r="A480" t="s">
        <v>497</v>
      </c>
      <c r="B480" s="3">
        <v>25214</v>
      </c>
      <c r="C480" s="267" t="s">
        <v>14</v>
      </c>
      <c r="D480" t="s">
        <v>2785</v>
      </c>
      <c r="E480" s="263">
        <v>0</v>
      </c>
      <c r="F480" t="s">
        <v>2785</v>
      </c>
      <c r="G480" s="3">
        <v>14</v>
      </c>
    </row>
    <row r="481" spans="1:7" x14ac:dyDescent="0.2">
      <c r="A481" t="s">
        <v>498</v>
      </c>
      <c r="B481" s="3">
        <v>25224</v>
      </c>
      <c r="C481" s="267" t="s">
        <v>16</v>
      </c>
      <c r="D481" t="s">
        <v>15</v>
      </c>
      <c r="E481" s="263">
        <v>0</v>
      </c>
      <c r="F481" t="s">
        <v>15</v>
      </c>
      <c r="G481" s="3">
        <v>15</v>
      </c>
    </row>
    <row r="482" spans="1:7" ht="15.75" hidden="1" x14ac:dyDescent="0.25">
      <c r="A482" t="s">
        <v>499</v>
      </c>
      <c r="B482" s="3">
        <v>25245</v>
      </c>
      <c r="C482" s="267" t="s">
        <v>14</v>
      </c>
      <c r="D482" t="s">
        <v>17</v>
      </c>
      <c r="E482" s="263">
        <v>0</v>
      </c>
      <c r="F482" t="s">
        <v>17</v>
      </c>
      <c r="G482" s="3">
        <v>14</v>
      </c>
    </row>
    <row r="483" spans="1:7" x14ac:dyDescent="0.2">
      <c r="A483" t="s">
        <v>500</v>
      </c>
      <c r="B483" s="3">
        <v>25258</v>
      </c>
      <c r="C483" s="267" t="s">
        <v>2789</v>
      </c>
      <c r="D483" t="s">
        <v>15</v>
      </c>
      <c r="E483" s="263">
        <v>0</v>
      </c>
      <c r="F483" t="s">
        <v>15</v>
      </c>
      <c r="G483" s="3">
        <v>15</v>
      </c>
    </row>
    <row r="484" spans="1:7" ht="15.75" hidden="1" x14ac:dyDescent="0.25">
      <c r="A484" t="s">
        <v>501</v>
      </c>
      <c r="B484" s="3">
        <v>25260</v>
      </c>
      <c r="C484" s="267" t="s">
        <v>14</v>
      </c>
      <c r="D484" t="s">
        <v>17</v>
      </c>
      <c r="E484" s="263">
        <v>0</v>
      </c>
      <c r="F484" t="s">
        <v>17</v>
      </c>
      <c r="G484" s="3">
        <v>14</v>
      </c>
    </row>
    <row r="485" spans="1:7" ht="15.75" hidden="1" x14ac:dyDescent="0.25">
      <c r="A485" t="s">
        <v>502</v>
      </c>
      <c r="B485" s="3">
        <v>25269</v>
      </c>
      <c r="C485" s="267" t="s">
        <v>14</v>
      </c>
      <c r="D485" t="s">
        <v>2787</v>
      </c>
      <c r="E485" s="263">
        <v>0</v>
      </c>
      <c r="F485" t="s">
        <v>2787</v>
      </c>
      <c r="G485" s="3">
        <v>12</v>
      </c>
    </row>
    <row r="486" spans="1:7" x14ac:dyDescent="0.2">
      <c r="A486" t="s">
        <v>503</v>
      </c>
      <c r="B486" s="3">
        <v>25279</v>
      </c>
      <c r="C486" s="267" t="s">
        <v>14</v>
      </c>
      <c r="D486" t="s">
        <v>15</v>
      </c>
      <c r="E486" s="263">
        <v>0</v>
      </c>
      <c r="F486" t="s">
        <v>15</v>
      </c>
      <c r="G486" s="3">
        <v>15</v>
      </c>
    </row>
    <row r="487" spans="1:7" x14ac:dyDescent="0.2">
      <c r="A487" t="s">
        <v>504</v>
      </c>
      <c r="B487" s="3">
        <v>25281</v>
      </c>
      <c r="C487" s="267" t="s">
        <v>2789</v>
      </c>
      <c r="D487" t="s">
        <v>15</v>
      </c>
      <c r="E487" s="263">
        <v>0</v>
      </c>
      <c r="F487" t="s">
        <v>15</v>
      </c>
      <c r="G487" s="3">
        <v>15</v>
      </c>
    </row>
    <row r="488" spans="1:7" ht="15.75" hidden="1" x14ac:dyDescent="0.25">
      <c r="A488" t="s">
        <v>505</v>
      </c>
      <c r="B488" s="3">
        <v>25286</v>
      </c>
      <c r="C488" s="267" t="s">
        <v>14</v>
      </c>
      <c r="D488" t="s">
        <v>2786</v>
      </c>
      <c r="E488" s="263">
        <v>0</v>
      </c>
      <c r="F488" t="s">
        <v>2786</v>
      </c>
      <c r="G488" s="3">
        <v>11</v>
      </c>
    </row>
    <row r="489" spans="1:7" x14ac:dyDescent="0.2">
      <c r="A489" t="s">
        <v>506</v>
      </c>
      <c r="B489" s="3">
        <v>25288</v>
      </c>
      <c r="C489" s="267" t="s">
        <v>2789</v>
      </c>
      <c r="D489" t="s">
        <v>15</v>
      </c>
      <c r="E489" s="263">
        <v>0</v>
      </c>
      <c r="F489" t="s">
        <v>15</v>
      </c>
      <c r="G489" s="3">
        <v>15</v>
      </c>
    </row>
    <row r="490" spans="1:7" ht="15.75" hidden="1" x14ac:dyDescent="0.25">
      <c r="A490" t="s">
        <v>507</v>
      </c>
      <c r="B490" s="3">
        <v>25290</v>
      </c>
      <c r="C490" s="267" t="s">
        <v>14</v>
      </c>
      <c r="D490" t="s">
        <v>2787</v>
      </c>
      <c r="E490" s="263">
        <v>0</v>
      </c>
      <c r="F490" t="s">
        <v>2787</v>
      </c>
      <c r="G490" s="3">
        <v>12</v>
      </c>
    </row>
    <row r="491" spans="1:7" x14ac:dyDescent="0.2">
      <c r="A491" t="s">
        <v>508</v>
      </c>
      <c r="B491" s="3">
        <v>25293</v>
      </c>
      <c r="C491" s="267" t="s">
        <v>2789</v>
      </c>
      <c r="D491" t="s">
        <v>15</v>
      </c>
      <c r="E491" s="263">
        <v>0</v>
      </c>
      <c r="F491" t="s">
        <v>15</v>
      </c>
      <c r="G491" s="3">
        <v>15</v>
      </c>
    </row>
    <row r="492" spans="1:7" ht="15.75" hidden="1" x14ac:dyDescent="0.25">
      <c r="A492" t="s">
        <v>509</v>
      </c>
      <c r="B492" s="3">
        <v>25295</v>
      </c>
      <c r="C492" s="267" t="s">
        <v>14</v>
      </c>
      <c r="D492" t="s">
        <v>2785</v>
      </c>
      <c r="E492" s="263">
        <v>0</v>
      </c>
      <c r="F492" t="s">
        <v>2785</v>
      </c>
      <c r="G492" s="3">
        <v>14</v>
      </c>
    </row>
    <row r="493" spans="1:7" x14ac:dyDescent="0.2">
      <c r="A493" t="s">
        <v>510</v>
      </c>
      <c r="B493" s="3">
        <v>25297</v>
      </c>
      <c r="C493" s="267" t="s">
        <v>2789</v>
      </c>
      <c r="D493" t="s">
        <v>15</v>
      </c>
      <c r="E493" s="263">
        <v>0</v>
      </c>
      <c r="F493" t="s">
        <v>15</v>
      </c>
      <c r="G493" s="3">
        <v>15</v>
      </c>
    </row>
    <row r="494" spans="1:7" x14ac:dyDescent="0.2">
      <c r="A494" t="s">
        <v>511</v>
      </c>
      <c r="B494" s="3">
        <v>25299</v>
      </c>
      <c r="C494" s="267" t="s">
        <v>2789</v>
      </c>
      <c r="D494" t="s">
        <v>15</v>
      </c>
      <c r="E494" s="263">
        <v>0</v>
      </c>
      <c r="F494" t="s">
        <v>15</v>
      </c>
      <c r="G494" s="3">
        <v>15</v>
      </c>
    </row>
    <row r="495" spans="1:7" ht="15.75" hidden="1" x14ac:dyDescent="0.25">
      <c r="A495" t="s">
        <v>512</v>
      </c>
      <c r="B495" s="3">
        <v>25307</v>
      </c>
      <c r="C495" s="267" t="s">
        <v>14</v>
      </c>
      <c r="D495" t="s">
        <v>2784</v>
      </c>
      <c r="E495" s="263">
        <v>0</v>
      </c>
      <c r="F495" t="s">
        <v>2784</v>
      </c>
      <c r="G495" s="3">
        <v>13</v>
      </c>
    </row>
    <row r="496" spans="1:7" ht="15.75" hidden="1" x14ac:dyDescent="0.25">
      <c r="A496" t="s">
        <v>513</v>
      </c>
      <c r="B496" s="3">
        <v>25312</v>
      </c>
      <c r="C496" s="267" t="s">
        <v>2789</v>
      </c>
      <c r="D496" t="s">
        <v>17</v>
      </c>
      <c r="E496" s="263">
        <v>0</v>
      </c>
      <c r="F496" t="s">
        <v>17</v>
      </c>
      <c r="G496" s="3">
        <v>14</v>
      </c>
    </row>
    <row r="497" spans="1:7" ht="15.75" hidden="1" x14ac:dyDescent="0.25">
      <c r="A497" t="s">
        <v>514</v>
      </c>
      <c r="B497" s="3">
        <v>25317</v>
      </c>
      <c r="C497" s="267" t="s">
        <v>14</v>
      </c>
      <c r="D497" t="s">
        <v>17</v>
      </c>
      <c r="E497" s="263">
        <v>0</v>
      </c>
      <c r="F497" t="s">
        <v>17</v>
      </c>
      <c r="G497" s="3">
        <v>14</v>
      </c>
    </row>
    <row r="498" spans="1:7" x14ac:dyDescent="0.2">
      <c r="A498" t="s">
        <v>515</v>
      </c>
      <c r="B498" s="3">
        <v>25320</v>
      </c>
      <c r="C498" s="267" t="s">
        <v>2789</v>
      </c>
      <c r="D498" t="s">
        <v>15</v>
      </c>
      <c r="E498" s="263">
        <v>0</v>
      </c>
      <c r="F498" t="s">
        <v>15</v>
      </c>
      <c r="G498" s="3">
        <v>15</v>
      </c>
    </row>
    <row r="499" spans="1:7" x14ac:dyDescent="0.2">
      <c r="A499" t="s">
        <v>516</v>
      </c>
      <c r="B499" s="3">
        <v>25322</v>
      </c>
      <c r="C499" s="267" t="s">
        <v>14</v>
      </c>
      <c r="D499" t="s">
        <v>15</v>
      </c>
      <c r="E499" s="263">
        <v>0</v>
      </c>
      <c r="F499" t="s">
        <v>15</v>
      </c>
      <c r="G499" s="3">
        <v>15</v>
      </c>
    </row>
    <row r="500" spans="1:7" x14ac:dyDescent="0.2">
      <c r="A500" t="s">
        <v>517</v>
      </c>
      <c r="B500" s="3">
        <v>25324</v>
      </c>
      <c r="C500" s="267" t="s">
        <v>14</v>
      </c>
      <c r="D500" t="s">
        <v>15</v>
      </c>
      <c r="E500" s="263">
        <v>0</v>
      </c>
      <c r="F500" t="s">
        <v>15</v>
      </c>
      <c r="G500" s="3">
        <v>15</v>
      </c>
    </row>
    <row r="501" spans="1:7" ht="15.75" hidden="1" x14ac:dyDescent="0.25">
      <c r="A501" t="s">
        <v>518</v>
      </c>
      <c r="B501" s="3">
        <v>25326</v>
      </c>
      <c r="C501" s="267" t="s">
        <v>2789</v>
      </c>
      <c r="D501" t="s">
        <v>2785</v>
      </c>
      <c r="E501" s="263">
        <v>0</v>
      </c>
      <c r="F501" t="s">
        <v>2785</v>
      </c>
      <c r="G501" s="3">
        <v>14</v>
      </c>
    </row>
    <row r="502" spans="1:7" x14ac:dyDescent="0.2">
      <c r="A502" t="s">
        <v>519</v>
      </c>
      <c r="B502" s="3">
        <v>25328</v>
      </c>
      <c r="C502" s="267" t="s">
        <v>14</v>
      </c>
      <c r="D502" t="s">
        <v>15</v>
      </c>
      <c r="E502" s="263">
        <v>0</v>
      </c>
      <c r="F502" t="s">
        <v>15</v>
      </c>
      <c r="G502" s="3">
        <v>15</v>
      </c>
    </row>
    <row r="503" spans="1:7" x14ac:dyDescent="0.2">
      <c r="A503" t="s">
        <v>520</v>
      </c>
      <c r="B503" s="3">
        <v>25335</v>
      </c>
      <c r="C503" s="267" t="s">
        <v>14</v>
      </c>
      <c r="D503" t="s">
        <v>15</v>
      </c>
      <c r="E503" s="263">
        <v>0</v>
      </c>
      <c r="F503" t="s">
        <v>15</v>
      </c>
      <c r="G503" s="3">
        <v>15</v>
      </c>
    </row>
    <row r="504" spans="1:7" x14ac:dyDescent="0.2">
      <c r="A504" t="s">
        <v>521</v>
      </c>
      <c r="B504" s="3">
        <v>25339</v>
      </c>
      <c r="C504" s="267" t="s">
        <v>16</v>
      </c>
      <c r="D504" t="s">
        <v>15</v>
      </c>
      <c r="E504" s="263">
        <v>0</v>
      </c>
      <c r="F504" t="s">
        <v>15</v>
      </c>
      <c r="G504" s="3">
        <v>15</v>
      </c>
    </row>
    <row r="505" spans="1:7" x14ac:dyDescent="0.2">
      <c r="A505" t="s">
        <v>522</v>
      </c>
      <c r="B505" s="3">
        <v>25368</v>
      </c>
      <c r="C505" s="267" t="s">
        <v>2789</v>
      </c>
      <c r="D505" t="s">
        <v>15</v>
      </c>
      <c r="E505" s="263">
        <v>1</v>
      </c>
      <c r="F505" t="s">
        <v>15</v>
      </c>
      <c r="G505" s="3">
        <v>9</v>
      </c>
    </row>
    <row r="506" spans="1:7" x14ac:dyDescent="0.2">
      <c r="A506" t="s">
        <v>523</v>
      </c>
      <c r="B506" s="3">
        <v>25372</v>
      </c>
      <c r="C506" s="267" t="s">
        <v>2789</v>
      </c>
      <c r="D506" t="s">
        <v>15</v>
      </c>
      <c r="E506" s="263">
        <v>0</v>
      </c>
      <c r="F506" t="s">
        <v>15</v>
      </c>
      <c r="G506" s="3">
        <v>15</v>
      </c>
    </row>
    <row r="507" spans="1:7" ht="15.75" hidden="1" x14ac:dyDescent="0.25">
      <c r="A507" t="s">
        <v>524</v>
      </c>
      <c r="B507" s="3">
        <v>25377</v>
      </c>
      <c r="C507" s="267" t="s">
        <v>14</v>
      </c>
      <c r="D507" t="s">
        <v>2785</v>
      </c>
      <c r="E507" s="263">
        <v>0</v>
      </c>
      <c r="F507" t="s">
        <v>2785</v>
      </c>
      <c r="G507" s="3">
        <v>14</v>
      </c>
    </row>
    <row r="508" spans="1:7" ht="15.75" hidden="1" x14ac:dyDescent="0.25">
      <c r="A508" t="s">
        <v>525</v>
      </c>
      <c r="B508" s="3">
        <v>25386</v>
      </c>
      <c r="C508" s="267" t="s">
        <v>14</v>
      </c>
      <c r="D508" t="s">
        <v>17</v>
      </c>
      <c r="E508" s="263">
        <v>0</v>
      </c>
      <c r="F508" t="s">
        <v>17</v>
      </c>
      <c r="G508" s="3">
        <v>14</v>
      </c>
    </row>
    <row r="509" spans="1:7" ht="15.75" hidden="1" x14ac:dyDescent="0.25">
      <c r="A509" t="s">
        <v>526</v>
      </c>
      <c r="B509" s="3">
        <v>25394</v>
      </c>
      <c r="C509" s="267" t="s">
        <v>2789</v>
      </c>
      <c r="D509" t="s">
        <v>17</v>
      </c>
      <c r="E509" s="263">
        <v>0</v>
      </c>
      <c r="F509" t="s">
        <v>17</v>
      </c>
      <c r="G509" s="3">
        <v>14</v>
      </c>
    </row>
    <row r="510" spans="1:7" x14ac:dyDescent="0.2">
      <c r="A510" t="s">
        <v>527</v>
      </c>
      <c r="B510" s="3">
        <v>25398</v>
      </c>
      <c r="C510" s="267" t="s">
        <v>2789</v>
      </c>
      <c r="D510" t="s">
        <v>15</v>
      </c>
      <c r="E510" s="263">
        <v>0</v>
      </c>
      <c r="F510" t="s">
        <v>15</v>
      </c>
      <c r="G510" s="3">
        <v>15</v>
      </c>
    </row>
    <row r="511" spans="1:7" ht="15.75" hidden="1" x14ac:dyDescent="0.25">
      <c r="A511" t="s">
        <v>528</v>
      </c>
      <c r="B511" s="3">
        <v>25402</v>
      </c>
      <c r="C511" s="267" t="s">
        <v>14</v>
      </c>
      <c r="D511" t="s">
        <v>17</v>
      </c>
      <c r="E511" s="263">
        <v>0</v>
      </c>
      <c r="F511" t="s">
        <v>17</v>
      </c>
      <c r="G511" s="3">
        <v>14</v>
      </c>
    </row>
    <row r="512" spans="1:7" x14ac:dyDescent="0.2">
      <c r="A512" t="s">
        <v>529</v>
      </c>
      <c r="B512" s="3">
        <v>25407</v>
      </c>
      <c r="C512" s="267" t="s">
        <v>2789</v>
      </c>
      <c r="D512" t="s">
        <v>15</v>
      </c>
      <c r="E512" s="263">
        <v>0</v>
      </c>
      <c r="F512" t="s">
        <v>15</v>
      </c>
      <c r="G512" s="3">
        <v>15</v>
      </c>
    </row>
    <row r="513" spans="1:7" x14ac:dyDescent="0.2">
      <c r="A513" t="s">
        <v>530</v>
      </c>
      <c r="B513" s="3">
        <v>25426</v>
      </c>
      <c r="C513" s="267" t="s">
        <v>16</v>
      </c>
      <c r="D513" t="s">
        <v>15</v>
      </c>
      <c r="E513" s="263">
        <v>0</v>
      </c>
      <c r="F513" t="s">
        <v>15</v>
      </c>
      <c r="G513" s="3">
        <v>15</v>
      </c>
    </row>
    <row r="514" spans="1:7" ht="15.75" hidden="1" x14ac:dyDescent="0.25">
      <c r="A514" t="s">
        <v>531</v>
      </c>
      <c r="B514" s="3">
        <v>25430</v>
      </c>
      <c r="C514" s="267" t="s">
        <v>14</v>
      </c>
      <c r="D514" t="s">
        <v>2786</v>
      </c>
      <c r="E514" s="263">
        <v>0</v>
      </c>
      <c r="F514" t="s">
        <v>2786</v>
      </c>
      <c r="G514" s="3">
        <v>11</v>
      </c>
    </row>
    <row r="515" spans="1:7" x14ac:dyDescent="0.2">
      <c r="A515" t="s">
        <v>532</v>
      </c>
      <c r="B515" s="3">
        <v>25436</v>
      </c>
      <c r="C515" s="267" t="s">
        <v>16</v>
      </c>
      <c r="D515" t="s">
        <v>15</v>
      </c>
      <c r="E515" s="263">
        <v>0</v>
      </c>
      <c r="F515" t="s">
        <v>15</v>
      </c>
      <c r="G515" s="3">
        <v>15</v>
      </c>
    </row>
    <row r="516" spans="1:7" x14ac:dyDescent="0.2">
      <c r="A516" t="s">
        <v>533</v>
      </c>
      <c r="B516" s="3">
        <v>25438</v>
      </c>
      <c r="C516" s="267" t="s">
        <v>16</v>
      </c>
      <c r="D516" t="s">
        <v>15</v>
      </c>
      <c r="E516" s="263">
        <v>0</v>
      </c>
      <c r="F516" t="s">
        <v>15</v>
      </c>
      <c r="G516" s="3">
        <v>15</v>
      </c>
    </row>
    <row r="517" spans="1:7" ht="15.75" hidden="1" x14ac:dyDescent="0.25">
      <c r="A517" t="s">
        <v>534</v>
      </c>
      <c r="B517" s="3">
        <v>25473</v>
      </c>
      <c r="C517" s="267" t="s">
        <v>14</v>
      </c>
      <c r="D517" t="s">
        <v>2786</v>
      </c>
      <c r="E517" s="263">
        <v>0</v>
      </c>
      <c r="F517" t="s">
        <v>2786</v>
      </c>
      <c r="G517" s="3">
        <v>11</v>
      </c>
    </row>
    <row r="518" spans="1:7" x14ac:dyDescent="0.2">
      <c r="A518" t="s">
        <v>535</v>
      </c>
      <c r="B518" s="3">
        <v>25483</v>
      </c>
      <c r="C518" s="267" t="s">
        <v>14</v>
      </c>
      <c r="D518" t="s">
        <v>15</v>
      </c>
      <c r="E518" s="263">
        <v>0</v>
      </c>
      <c r="F518" t="s">
        <v>15</v>
      </c>
      <c r="G518" s="3">
        <v>15</v>
      </c>
    </row>
    <row r="519" spans="1:7" ht="15.75" hidden="1" x14ac:dyDescent="0.25">
      <c r="A519" t="s">
        <v>536</v>
      </c>
      <c r="B519" s="3">
        <v>25486</v>
      </c>
      <c r="C519" s="267" t="s">
        <v>2789</v>
      </c>
      <c r="D519" t="s">
        <v>2785</v>
      </c>
      <c r="E519" s="263">
        <v>0</v>
      </c>
      <c r="F519" t="s">
        <v>2785</v>
      </c>
      <c r="G519" s="3">
        <v>14</v>
      </c>
    </row>
    <row r="520" spans="1:7" x14ac:dyDescent="0.2">
      <c r="A520" t="s">
        <v>537</v>
      </c>
      <c r="B520" s="3">
        <v>25488</v>
      </c>
      <c r="C520" s="267" t="s">
        <v>14</v>
      </c>
      <c r="D520" t="s">
        <v>15</v>
      </c>
      <c r="E520" s="263">
        <v>0</v>
      </c>
      <c r="F520" t="s">
        <v>15</v>
      </c>
      <c r="G520" s="3">
        <v>15</v>
      </c>
    </row>
    <row r="521" spans="1:7" ht="15.75" hidden="1" x14ac:dyDescent="0.25">
      <c r="A521" t="s">
        <v>538</v>
      </c>
      <c r="B521" s="3">
        <v>25489</v>
      </c>
      <c r="C521" s="267" t="s">
        <v>16</v>
      </c>
      <c r="D521" t="s">
        <v>17</v>
      </c>
      <c r="E521" s="263">
        <v>0</v>
      </c>
      <c r="F521" t="s">
        <v>17</v>
      </c>
      <c r="G521" s="3">
        <v>14</v>
      </c>
    </row>
    <row r="522" spans="1:7" ht="15.75" hidden="1" x14ac:dyDescent="0.25">
      <c r="A522" t="s">
        <v>539</v>
      </c>
      <c r="B522" s="3">
        <v>25491</v>
      </c>
      <c r="C522" s="267" t="s">
        <v>2789</v>
      </c>
      <c r="D522" t="s">
        <v>17</v>
      </c>
      <c r="E522" s="263">
        <v>0</v>
      </c>
      <c r="F522" t="s">
        <v>17</v>
      </c>
      <c r="G522" s="3">
        <v>14</v>
      </c>
    </row>
    <row r="523" spans="1:7" x14ac:dyDescent="0.2">
      <c r="A523" t="s">
        <v>540</v>
      </c>
      <c r="B523" s="3">
        <v>25506</v>
      </c>
      <c r="C523" s="267" t="s">
        <v>16</v>
      </c>
      <c r="D523" t="s">
        <v>15</v>
      </c>
      <c r="E523" s="263">
        <v>0</v>
      </c>
      <c r="F523" t="s">
        <v>15</v>
      </c>
      <c r="G523" s="3">
        <v>15</v>
      </c>
    </row>
    <row r="524" spans="1:7" ht="15.75" hidden="1" x14ac:dyDescent="0.25">
      <c r="A524" t="s">
        <v>541</v>
      </c>
      <c r="B524" s="3">
        <v>25513</v>
      </c>
      <c r="C524" s="267" t="s">
        <v>14</v>
      </c>
      <c r="D524" t="s">
        <v>17</v>
      </c>
      <c r="E524" s="263">
        <v>0</v>
      </c>
      <c r="F524" t="s">
        <v>17</v>
      </c>
      <c r="G524" s="3">
        <v>14</v>
      </c>
    </row>
    <row r="525" spans="1:7" x14ac:dyDescent="0.2">
      <c r="A525" t="s">
        <v>542</v>
      </c>
      <c r="B525" s="3">
        <v>25518</v>
      </c>
      <c r="C525" s="267" t="s">
        <v>2789</v>
      </c>
      <c r="D525" t="s">
        <v>15</v>
      </c>
      <c r="E525" s="263">
        <v>0</v>
      </c>
      <c r="F525" t="s">
        <v>15</v>
      </c>
      <c r="G525" s="3">
        <v>15</v>
      </c>
    </row>
    <row r="526" spans="1:7" x14ac:dyDescent="0.2">
      <c r="A526" t="s">
        <v>543</v>
      </c>
      <c r="B526" s="3">
        <v>25524</v>
      </c>
      <c r="C526" s="267" t="s">
        <v>16</v>
      </c>
      <c r="D526" t="s">
        <v>15</v>
      </c>
      <c r="E526" s="263">
        <v>0</v>
      </c>
      <c r="F526" t="s">
        <v>15</v>
      </c>
      <c r="G526" s="3">
        <v>15</v>
      </c>
    </row>
    <row r="527" spans="1:7" x14ac:dyDescent="0.2">
      <c r="A527" t="s">
        <v>544</v>
      </c>
      <c r="B527" s="3">
        <v>25530</v>
      </c>
      <c r="C527" s="267" t="s">
        <v>14</v>
      </c>
      <c r="D527" t="s">
        <v>15</v>
      </c>
      <c r="E527" s="263">
        <v>0</v>
      </c>
      <c r="F527" t="s">
        <v>15</v>
      </c>
      <c r="G527" s="3">
        <v>15</v>
      </c>
    </row>
    <row r="528" spans="1:7" x14ac:dyDescent="0.2">
      <c r="A528" t="s">
        <v>545</v>
      </c>
      <c r="B528" s="3">
        <v>25535</v>
      </c>
      <c r="C528" s="267" t="s">
        <v>2789</v>
      </c>
      <c r="D528" t="s">
        <v>15</v>
      </c>
      <c r="E528" s="263">
        <v>0</v>
      </c>
      <c r="F528" t="s">
        <v>15</v>
      </c>
      <c r="G528" s="3">
        <v>15</v>
      </c>
    </row>
    <row r="529" spans="1:7" x14ac:dyDescent="0.2">
      <c r="A529" t="s">
        <v>546</v>
      </c>
      <c r="B529" s="3">
        <v>25572</v>
      </c>
      <c r="C529" s="267" t="s">
        <v>14</v>
      </c>
      <c r="D529" t="s">
        <v>15</v>
      </c>
      <c r="E529" s="263">
        <v>0</v>
      </c>
      <c r="F529" t="s">
        <v>15</v>
      </c>
      <c r="G529" s="3">
        <v>15</v>
      </c>
    </row>
    <row r="530" spans="1:7" x14ac:dyDescent="0.2">
      <c r="A530" t="s">
        <v>547</v>
      </c>
      <c r="B530" s="3">
        <v>25580</v>
      </c>
      <c r="C530" s="267" t="s">
        <v>2789</v>
      </c>
      <c r="D530" t="s">
        <v>15</v>
      </c>
      <c r="E530" s="263">
        <v>0</v>
      </c>
      <c r="F530" t="s">
        <v>15</v>
      </c>
      <c r="G530" s="3">
        <v>15</v>
      </c>
    </row>
    <row r="531" spans="1:7" x14ac:dyDescent="0.2">
      <c r="A531" t="s">
        <v>548</v>
      </c>
      <c r="B531" s="3">
        <v>25592</v>
      </c>
      <c r="C531" s="267" t="s">
        <v>2789</v>
      </c>
      <c r="D531" t="s">
        <v>15</v>
      </c>
      <c r="E531" s="263">
        <v>0</v>
      </c>
      <c r="F531" t="s">
        <v>15</v>
      </c>
      <c r="G531" s="3">
        <v>15</v>
      </c>
    </row>
    <row r="532" spans="1:7" x14ac:dyDescent="0.2">
      <c r="A532" t="s">
        <v>549</v>
      </c>
      <c r="B532" s="3">
        <v>25594</v>
      </c>
      <c r="C532" s="267" t="s">
        <v>16</v>
      </c>
      <c r="D532" t="s">
        <v>15</v>
      </c>
      <c r="E532" s="263">
        <v>0</v>
      </c>
      <c r="F532" t="s">
        <v>15</v>
      </c>
      <c r="G532" s="3">
        <v>15</v>
      </c>
    </row>
    <row r="533" spans="1:7" x14ac:dyDescent="0.2">
      <c r="A533" t="s">
        <v>550</v>
      </c>
      <c r="B533" s="3">
        <v>25596</v>
      </c>
      <c r="C533" s="267" t="s">
        <v>16</v>
      </c>
      <c r="D533" t="s">
        <v>15</v>
      </c>
      <c r="E533" s="263">
        <v>0</v>
      </c>
      <c r="F533" t="s">
        <v>15</v>
      </c>
      <c r="G533" s="3">
        <v>15</v>
      </c>
    </row>
    <row r="534" spans="1:7" ht="15.75" hidden="1" x14ac:dyDescent="0.25">
      <c r="A534" t="s">
        <v>551</v>
      </c>
      <c r="B534" s="3">
        <v>25599</v>
      </c>
      <c r="C534" s="267" t="s">
        <v>14</v>
      </c>
      <c r="D534" t="s">
        <v>17</v>
      </c>
      <c r="E534" s="263">
        <v>0</v>
      </c>
      <c r="F534" t="s">
        <v>17</v>
      </c>
      <c r="G534" s="3">
        <v>14</v>
      </c>
    </row>
    <row r="535" spans="1:7" ht="15.75" hidden="1" x14ac:dyDescent="0.25">
      <c r="A535" t="s">
        <v>552</v>
      </c>
      <c r="B535" s="3">
        <v>25612</v>
      </c>
      <c r="C535" s="267" t="s">
        <v>14</v>
      </c>
      <c r="D535" t="s">
        <v>2785</v>
      </c>
      <c r="E535" s="263">
        <v>0</v>
      </c>
      <c r="F535" t="s">
        <v>2785</v>
      </c>
      <c r="G535" s="3">
        <v>14</v>
      </c>
    </row>
    <row r="536" spans="1:7" ht="15.75" hidden="1" x14ac:dyDescent="0.25">
      <c r="A536" t="s">
        <v>553</v>
      </c>
      <c r="B536" s="3">
        <v>25645</v>
      </c>
      <c r="C536" s="267" t="s">
        <v>2789</v>
      </c>
      <c r="D536" t="s">
        <v>17</v>
      </c>
      <c r="E536" s="263">
        <v>0</v>
      </c>
      <c r="F536" t="s">
        <v>17</v>
      </c>
      <c r="G536" s="3">
        <v>14</v>
      </c>
    </row>
    <row r="537" spans="1:7" x14ac:dyDescent="0.2">
      <c r="A537" t="s">
        <v>554</v>
      </c>
      <c r="B537" s="3">
        <v>25649</v>
      </c>
      <c r="C537" s="267" t="s">
        <v>2789</v>
      </c>
      <c r="D537" t="s">
        <v>15</v>
      </c>
      <c r="E537" s="263">
        <v>0</v>
      </c>
      <c r="F537" t="s">
        <v>15</v>
      </c>
      <c r="G537" s="3">
        <v>15</v>
      </c>
    </row>
    <row r="538" spans="1:7" x14ac:dyDescent="0.2">
      <c r="A538" t="s">
        <v>555</v>
      </c>
      <c r="B538" s="3">
        <v>25653</v>
      </c>
      <c r="C538" s="267" t="s">
        <v>2789</v>
      </c>
      <c r="D538" t="s">
        <v>15</v>
      </c>
      <c r="E538" s="263">
        <v>0</v>
      </c>
      <c r="F538" t="s">
        <v>15</v>
      </c>
      <c r="G538" s="3">
        <v>15</v>
      </c>
    </row>
    <row r="539" spans="1:7" ht="15.75" hidden="1" x14ac:dyDescent="0.25">
      <c r="A539" t="s">
        <v>556</v>
      </c>
      <c r="B539" s="3">
        <v>25658</v>
      </c>
      <c r="C539" s="267" t="s">
        <v>2789</v>
      </c>
      <c r="D539" t="s">
        <v>17</v>
      </c>
      <c r="E539" s="263">
        <v>0</v>
      </c>
      <c r="F539" t="s">
        <v>17</v>
      </c>
      <c r="G539" s="3">
        <v>14</v>
      </c>
    </row>
    <row r="540" spans="1:7" x14ac:dyDescent="0.2">
      <c r="A540" t="s">
        <v>557</v>
      </c>
      <c r="B540" s="3">
        <v>25662</v>
      </c>
      <c r="C540" s="267" t="s">
        <v>2789</v>
      </c>
      <c r="D540" t="s">
        <v>15</v>
      </c>
      <c r="E540" s="263">
        <v>0</v>
      </c>
      <c r="F540" t="s">
        <v>15</v>
      </c>
      <c r="G540" s="3">
        <v>15</v>
      </c>
    </row>
    <row r="541" spans="1:7" x14ac:dyDescent="0.2">
      <c r="A541" t="s">
        <v>558</v>
      </c>
      <c r="B541" s="3">
        <v>25718</v>
      </c>
      <c r="C541" s="267" t="s">
        <v>14</v>
      </c>
      <c r="D541" t="s">
        <v>15</v>
      </c>
      <c r="E541" s="263">
        <v>0</v>
      </c>
      <c r="F541" t="s">
        <v>15</v>
      </c>
      <c r="G541" s="3">
        <v>15</v>
      </c>
    </row>
    <row r="542" spans="1:7" ht="15.75" hidden="1" x14ac:dyDescent="0.25">
      <c r="A542" t="s">
        <v>559</v>
      </c>
      <c r="B542" s="3">
        <v>25736</v>
      </c>
      <c r="C542" s="267" t="s">
        <v>14</v>
      </c>
      <c r="D542" t="s">
        <v>2785</v>
      </c>
      <c r="E542" s="263">
        <v>1</v>
      </c>
      <c r="F542" t="s">
        <v>2785</v>
      </c>
      <c r="G542" s="3">
        <v>6</v>
      </c>
    </row>
    <row r="543" spans="1:7" ht="15.75" hidden="1" x14ac:dyDescent="0.25">
      <c r="A543" t="s">
        <v>560</v>
      </c>
      <c r="B543" s="3">
        <v>25740</v>
      </c>
      <c r="C543" s="267" t="s">
        <v>14</v>
      </c>
      <c r="D543" t="s">
        <v>2786</v>
      </c>
      <c r="E543" s="263">
        <v>0</v>
      </c>
      <c r="F543" t="s">
        <v>2786</v>
      </c>
      <c r="G543" s="3">
        <v>11</v>
      </c>
    </row>
    <row r="544" spans="1:7" ht="15.75" hidden="1" x14ac:dyDescent="0.25">
      <c r="A544" t="s">
        <v>561</v>
      </c>
      <c r="B544" s="3">
        <v>25743</v>
      </c>
      <c r="C544" s="267" t="s">
        <v>14</v>
      </c>
      <c r="D544" t="s">
        <v>17</v>
      </c>
      <c r="E544" s="263">
        <v>1</v>
      </c>
      <c r="F544" t="s">
        <v>17</v>
      </c>
      <c r="G544" s="3">
        <v>6</v>
      </c>
    </row>
    <row r="545" spans="1:7" ht="15.75" hidden="1" x14ac:dyDescent="0.25">
      <c r="A545" t="s">
        <v>562</v>
      </c>
      <c r="B545" s="3">
        <v>25745</v>
      </c>
      <c r="C545" s="267" t="s">
        <v>2789</v>
      </c>
      <c r="D545" t="s">
        <v>17</v>
      </c>
      <c r="E545" s="263">
        <v>0</v>
      </c>
      <c r="F545" t="s">
        <v>17</v>
      </c>
      <c r="G545" s="3">
        <v>14</v>
      </c>
    </row>
    <row r="546" spans="1:7" ht="15.75" hidden="1" x14ac:dyDescent="0.25">
      <c r="A546" t="s">
        <v>563</v>
      </c>
      <c r="B546" s="3">
        <v>25754</v>
      </c>
      <c r="C546" s="267" t="s">
        <v>2789</v>
      </c>
      <c r="D546" t="s">
        <v>2786</v>
      </c>
      <c r="E546" s="263">
        <v>0</v>
      </c>
      <c r="F546" t="s">
        <v>2786</v>
      </c>
      <c r="G546" s="3">
        <v>11</v>
      </c>
    </row>
    <row r="547" spans="1:7" ht="15.75" hidden="1" x14ac:dyDescent="0.25">
      <c r="A547" t="s">
        <v>564</v>
      </c>
      <c r="B547" s="3">
        <v>25758</v>
      </c>
      <c r="C547" s="267" t="s">
        <v>14</v>
      </c>
      <c r="D547" t="s">
        <v>2785</v>
      </c>
      <c r="E547" s="263">
        <v>0</v>
      </c>
      <c r="F547" t="s">
        <v>2785</v>
      </c>
      <c r="G547" s="3">
        <v>14</v>
      </c>
    </row>
    <row r="548" spans="1:7" ht="15.75" hidden="1" x14ac:dyDescent="0.25">
      <c r="A548" t="s">
        <v>565</v>
      </c>
      <c r="B548" s="3">
        <v>25769</v>
      </c>
      <c r="C548" s="267" t="s">
        <v>14</v>
      </c>
      <c r="D548" t="s">
        <v>17</v>
      </c>
      <c r="E548" s="263">
        <v>0</v>
      </c>
      <c r="F548" t="s">
        <v>17</v>
      </c>
      <c r="G548" s="3">
        <v>14</v>
      </c>
    </row>
    <row r="549" spans="1:7" ht="15.75" hidden="1" x14ac:dyDescent="0.25">
      <c r="A549" t="s">
        <v>566</v>
      </c>
      <c r="B549" s="3">
        <v>25772</v>
      </c>
      <c r="C549" s="267" t="s">
        <v>2789</v>
      </c>
      <c r="D549" t="s">
        <v>17</v>
      </c>
      <c r="E549" s="263">
        <v>0</v>
      </c>
      <c r="F549" t="s">
        <v>17</v>
      </c>
      <c r="G549" s="3">
        <v>14</v>
      </c>
    </row>
    <row r="550" spans="1:7" x14ac:dyDescent="0.2">
      <c r="A550" t="s">
        <v>567</v>
      </c>
      <c r="B550" s="3">
        <v>25777</v>
      </c>
      <c r="C550" s="267" t="s">
        <v>2789</v>
      </c>
      <c r="D550" t="s">
        <v>15</v>
      </c>
      <c r="E550" s="263">
        <v>0</v>
      </c>
      <c r="F550" t="s">
        <v>15</v>
      </c>
      <c r="G550" s="3">
        <v>15</v>
      </c>
    </row>
    <row r="551" spans="1:7" ht="15.75" hidden="1" x14ac:dyDescent="0.25">
      <c r="A551" t="s">
        <v>568</v>
      </c>
      <c r="B551" s="3">
        <v>25779</v>
      </c>
      <c r="C551" s="267" t="s">
        <v>16</v>
      </c>
      <c r="D551" t="s">
        <v>17</v>
      </c>
      <c r="E551" s="263">
        <v>0</v>
      </c>
      <c r="F551" t="s">
        <v>17</v>
      </c>
      <c r="G551" s="3">
        <v>14</v>
      </c>
    </row>
    <row r="552" spans="1:7" ht="15.75" hidden="1" x14ac:dyDescent="0.25">
      <c r="A552" t="s">
        <v>569</v>
      </c>
      <c r="B552" s="3">
        <v>25781</v>
      </c>
      <c r="C552" s="267" t="s">
        <v>2789</v>
      </c>
      <c r="D552" t="s">
        <v>2785</v>
      </c>
      <c r="E552" s="263">
        <v>0</v>
      </c>
      <c r="F552" t="s">
        <v>2785</v>
      </c>
      <c r="G552" s="3">
        <v>14</v>
      </c>
    </row>
    <row r="553" spans="1:7" ht="15.75" hidden="1" x14ac:dyDescent="0.25">
      <c r="A553" t="s">
        <v>570</v>
      </c>
      <c r="B553" s="3">
        <v>25785</v>
      </c>
      <c r="C553" s="267" t="s">
        <v>14</v>
      </c>
      <c r="D553" t="s">
        <v>2785</v>
      </c>
      <c r="E553" s="263">
        <v>0</v>
      </c>
      <c r="F553" t="s">
        <v>2785</v>
      </c>
      <c r="G553" s="3">
        <v>14</v>
      </c>
    </row>
    <row r="554" spans="1:7" ht="15.75" hidden="1" x14ac:dyDescent="0.25">
      <c r="A554" t="s">
        <v>571</v>
      </c>
      <c r="B554" s="3">
        <v>25793</v>
      </c>
      <c r="C554" s="267" t="s">
        <v>14</v>
      </c>
      <c r="D554" t="s">
        <v>2785</v>
      </c>
      <c r="E554" s="263">
        <v>0</v>
      </c>
      <c r="F554" t="s">
        <v>2785</v>
      </c>
      <c r="G554" s="3">
        <v>14</v>
      </c>
    </row>
    <row r="555" spans="1:7" ht="15.75" hidden="1" x14ac:dyDescent="0.25">
      <c r="A555" t="s">
        <v>572</v>
      </c>
      <c r="B555" s="3">
        <v>25797</v>
      </c>
      <c r="C555" s="267" t="s">
        <v>2789</v>
      </c>
      <c r="D555" t="s">
        <v>17</v>
      </c>
      <c r="E555" s="263">
        <v>0</v>
      </c>
      <c r="F555" t="s">
        <v>17</v>
      </c>
      <c r="G555" s="3">
        <v>14</v>
      </c>
    </row>
    <row r="556" spans="1:7" ht="15.75" hidden="1" x14ac:dyDescent="0.25">
      <c r="A556" t="s">
        <v>573</v>
      </c>
      <c r="B556" s="3">
        <v>25799</v>
      </c>
      <c r="C556" s="267" t="s">
        <v>14</v>
      </c>
      <c r="D556" t="s">
        <v>17</v>
      </c>
      <c r="E556" s="263">
        <v>0</v>
      </c>
      <c r="F556" t="s">
        <v>17</v>
      </c>
      <c r="G556" s="3">
        <v>14</v>
      </c>
    </row>
    <row r="557" spans="1:7" x14ac:dyDescent="0.2">
      <c r="A557" t="s">
        <v>574</v>
      </c>
      <c r="B557" s="3">
        <v>25805</v>
      </c>
      <c r="C557" s="267" t="s">
        <v>2789</v>
      </c>
      <c r="D557" t="s">
        <v>15</v>
      </c>
      <c r="E557" s="263">
        <v>0</v>
      </c>
      <c r="F557" t="s">
        <v>15</v>
      </c>
      <c r="G557" s="3">
        <v>15</v>
      </c>
    </row>
    <row r="558" spans="1:7" x14ac:dyDescent="0.2">
      <c r="A558" t="s">
        <v>575</v>
      </c>
      <c r="B558" s="3">
        <v>25807</v>
      </c>
      <c r="C558" s="267" t="s">
        <v>2789</v>
      </c>
      <c r="D558" t="s">
        <v>15</v>
      </c>
      <c r="E558" s="263">
        <v>0</v>
      </c>
      <c r="F558" t="s">
        <v>15</v>
      </c>
      <c r="G558" s="3">
        <v>15</v>
      </c>
    </row>
    <row r="559" spans="1:7" ht="15.75" hidden="1" x14ac:dyDescent="0.25">
      <c r="A559" t="s">
        <v>576</v>
      </c>
      <c r="B559" s="3">
        <v>25815</v>
      </c>
      <c r="C559" s="267" t="s">
        <v>14</v>
      </c>
      <c r="D559" t="s">
        <v>17</v>
      </c>
      <c r="E559" s="263">
        <v>0</v>
      </c>
      <c r="F559" t="s">
        <v>17</v>
      </c>
      <c r="G559" s="3">
        <v>14</v>
      </c>
    </row>
    <row r="560" spans="1:7" ht="15.75" hidden="1" x14ac:dyDescent="0.25">
      <c r="A560" t="s">
        <v>577</v>
      </c>
      <c r="B560" s="3">
        <v>25817</v>
      </c>
      <c r="C560" s="267" t="s">
        <v>14</v>
      </c>
      <c r="D560" t="s">
        <v>2785</v>
      </c>
      <c r="E560" s="263">
        <v>0</v>
      </c>
      <c r="F560" t="s">
        <v>2785</v>
      </c>
      <c r="G560" s="3">
        <v>14</v>
      </c>
    </row>
    <row r="561" spans="1:7" x14ac:dyDescent="0.2">
      <c r="A561" t="s">
        <v>578</v>
      </c>
      <c r="B561" s="3">
        <v>25823</v>
      </c>
      <c r="C561" s="267" t="s">
        <v>16</v>
      </c>
      <c r="D561" t="s">
        <v>15</v>
      </c>
      <c r="E561" s="263">
        <v>0</v>
      </c>
      <c r="F561" t="s">
        <v>15</v>
      </c>
      <c r="G561" s="3">
        <v>15</v>
      </c>
    </row>
    <row r="562" spans="1:7" x14ac:dyDescent="0.2">
      <c r="A562" t="s">
        <v>579</v>
      </c>
      <c r="B562" s="3">
        <v>25839</v>
      </c>
      <c r="C562" s="267" t="s">
        <v>2789</v>
      </c>
      <c r="D562" t="s">
        <v>15</v>
      </c>
      <c r="E562" s="263">
        <v>0</v>
      </c>
      <c r="F562" t="s">
        <v>15</v>
      </c>
      <c r="G562" s="3">
        <v>15</v>
      </c>
    </row>
    <row r="563" spans="1:7" x14ac:dyDescent="0.2">
      <c r="A563" t="s">
        <v>580</v>
      </c>
      <c r="B563" s="3">
        <v>25841</v>
      </c>
      <c r="C563" s="267" t="s">
        <v>2789</v>
      </c>
      <c r="D563" t="s">
        <v>15</v>
      </c>
      <c r="E563" s="263">
        <v>0</v>
      </c>
      <c r="F563" t="s">
        <v>15</v>
      </c>
      <c r="G563" s="3">
        <v>15</v>
      </c>
    </row>
    <row r="564" spans="1:7" ht="15.75" hidden="1" x14ac:dyDescent="0.25">
      <c r="A564" t="s">
        <v>581</v>
      </c>
      <c r="B564" s="3">
        <v>25843</v>
      </c>
      <c r="C564" s="267" t="s">
        <v>2789</v>
      </c>
      <c r="D564" t="s">
        <v>17</v>
      </c>
      <c r="E564" s="263">
        <v>0</v>
      </c>
      <c r="F564" t="s">
        <v>17</v>
      </c>
      <c r="G564" s="3">
        <v>14</v>
      </c>
    </row>
    <row r="565" spans="1:7" x14ac:dyDescent="0.2">
      <c r="A565" t="s">
        <v>582</v>
      </c>
      <c r="B565" s="3">
        <v>25845</v>
      </c>
      <c r="C565" s="267" t="s">
        <v>2789</v>
      </c>
      <c r="D565" t="s">
        <v>15</v>
      </c>
      <c r="E565" s="263">
        <v>0</v>
      </c>
      <c r="F565" t="s">
        <v>15</v>
      </c>
      <c r="G565" s="3">
        <v>15</v>
      </c>
    </row>
    <row r="566" spans="1:7" ht="15.75" hidden="1" x14ac:dyDescent="0.25">
      <c r="A566" t="s">
        <v>583</v>
      </c>
      <c r="B566" s="3">
        <v>25851</v>
      </c>
      <c r="C566" s="267" t="s">
        <v>2789</v>
      </c>
      <c r="D566" t="s">
        <v>17</v>
      </c>
      <c r="E566" s="263">
        <v>0</v>
      </c>
      <c r="F566" t="s">
        <v>17</v>
      </c>
      <c r="G566" s="3">
        <v>14</v>
      </c>
    </row>
    <row r="567" spans="1:7" x14ac:dyDescent="0.2">
      <c r="A567" t="s">
        <v>584</v>
      </c>
      <c r="B567" s="3">
        <v>25862</v>
      </c>
      <c r="C567" s="267" t="s">
        <v>2789</v>
      </c>
      <c r="D567" t="s">
        <v>15</v>
      </c>
      <c r="E567" s="263">
        <v>0</v>
      </c>
      <c r="F567" t="s">
        <v>15</v>
      </c>
      <c r="G567" s="3">
        <v>15</v>
      </c>
    </row>
    <row r="568" spans="1:7" ht="15.75" hidden="1" x14ac:dyDescent="0.25">
      <c r="A568" t="s">
        <v>585</v>
      </c>
      <c r="B568" s="3">
        <v>25867</v>
      </c>
      <c r="C568" s="267" t="s">
        <v>2789</v>
      </c>
      <c r="D568" t="s">
        <v>17</v>
      </c>
      <c r="E568" s="263">
        <v>0</v>
      </c>
      <c r="F568" t="s">
        <v>17</v>
      </c>
      <c r="G568" s="3">
        <v>14</v>
      </c>
    </row>
    <row r="569" spans="1:7" x14ac:dyDescent="0.2">
      <c r="A569" t="s">
        <v>586</v>
      </c>
      <c r="B569" s="3">
        <v>25871</v>
      </c>
      <c r="C569" s="267" t="s">
        <v>16</v>
      </c>
      <c r="D569" t="s">
        <v>15</v>
      </c>
      <c r="E569" s="263">
        <v>0</v>
      </c>
      <c r="F569" t="s">
        <v>15</v>
      </c>
      <c r="G569" s="3">
        <v>15</v>
      </c>
    </row>
    <row r="570" spans="1:7" ht="15.75" hidden="1" x14ac:dyDescent="0.25">
      <c r="A570" t="s">
        <v>587</v>
      </c>
      <c r="B570" s="3">
        <v>25873</v>
      </c>
      <c r="C570" s="267" t="s">
        <v>2789</v>
      </c>
      <c r="D570" t="s">
        <v>17</v>
      </c>
      <c r="E570" s="263">
        <v>0</v>
      </c>
      <c r="F570" t="s">
        <v>17</v>
      </c>
      <c r="G570" s="3">
        <v>14</v>
      </c>
    </row>
    <row r="571" spans="1:7" ht="15.75" hidden="1" x14ac:dyDescent="0.25">
      <c r="A571" t="s">
        <v>588</v>
      </c>
      <c r="B571" s="3">
        <v>25875</v>
      </c>
      <c r="C571" s="267" t="s">
        <v>14</v>
      </c>
      <c r="D571" t="s">
        <v>17</v>
      </c>
      <c r="E571" s="263">
        <v>0</v>
      </c>
      <c r="F571" t="s">
        <v>17</v>
      </c>
      <c r="G571" s="3">
        <v>14</v>
      </c>
    </row>
    <row r="572" spans="1:7" ht="15.75" hidden="1" x14ac:dyDescent="0.25">
      <c r="A572" t="s">
        <v>589</v>
      </c>
      <c r="B572" s="3">
        <v>25878</v>
      </c>
      <c r="C572" s="267" t="s">
        <v>2789</v>
      </c>
      <c r="D572" t="s">
        <v>17</v>
      </c>
      <c r="E572" s="263">
        <v>0</v>
      </c>
      <c r="F572" t="s">
        <v>17</v>
      </c>
      <c r="G572" s="3">
        <v>14</v>
      </c>
    </row>
    <row r="573" spans="1:7" x14ac:dyDescent="0.2">
      <c r="A573" t="s">
        <v>590</v>
      </c>
      <c r="B573" s="3">
        <v>25885</v>
      </c>
      <c r="C573" s="267" t="s">
        <v>16</v>
      </c>
      <c r="D573" t="s">
        <v>15</v>
      </c>
      <c r="E573" s="263">
        <v>0</v>
      </c>
      <c r="F573" t="s">
        <v>15</v>
      </c>
      <c r="G573" s="3">
        <v>15</v>
      </c>
    </row>
    <row r="574" spans="1:7" ht="15.75" hidden="1" x14ac:dyDescent="0.25">
      <c r="A574" t="s">
        <v>591</v>
      </c>
      <c r="B574" s="3">
        <v>25898</v>
      </c>
      <c r="C574" s="267" t="s">
        <v>2789</v>
      </c>
      <c r="D574" t="s">
        <v>17</v>
      </c>
      <c r="E574" s="263">
        <v>0</v>
      </c>
      <c r="F574" t="s">
        <v>17</v>
      </c>
      <c r="G574" s="3">
        <v>14</v>
      </c>
    </row>
    <row r="575" spans="1:7" ht="15.75" hidden="1" x14ac:dyDescent="0.25">
      <c r="A575" t="s">
        <v>592</v>
      </c>
      <c r="B575" s="3">
        <v>25899</v>
      </c>
      <c r="C575" s="267" t="s">
        <v>14</v>
      </c>
      <c r="D575" t="s">
        <v>2787</v>
      </c>
      <c r="E575" s="263">
        <v>0</v>
      </c>
      <c r="F575" t="s">
        <v>2787</v>
      </c>
      <c r="G575" s="3">
        <v>12</v>
      </c>
    </row>
    <row r="576" spans="1:7" ht="15.75" hidden="1" x14ac:dyDescent="0.25">
      <c r="A576" t="s">
        <v>593</v>
      </c>
      <c r="B576" s="3">
        <v>27001</v>
      </c>
      <c r="C576" s="267" t="s">
        <v>2789</v>
      </c>
      <c r="D576" t="s">
        <v>2784</v>
      </c>
      <c r="E576" s="263">
        <v>0</v>
      </c>
      <c r="F576" t="s">
        <v>2784</v>
      </c>
      <c r="G576" s="3">
        <v>13</v>
      </c>
    </row>
    <row r="577" spans="1:7" x14ac:dyDescent="0.2">
      <c r="A577" t="s">
        <v>594</v>
      </c>
      <c r="B577" s="3">
        <v>27006</v>
      </c>
      <c r="C577" s="267" t="s">
        <v>2789</v>
      </c>
      <c r="D577" t="s">
        <v>15</v>
      </c>
      <c r="E577" s="263">
        <v>0</v>
      </c>
      <c r="F577" t="s">
        <v>15</v>
      </c>
      <c r="G577" s="3">
        <v>15</v>
      </c>
    </row>
    <row r="578" spans="1:7" x14ac:dyDescent="0.2">
      <c r="A578" t="s">
        <v>595</v>
      </c>
      <c r="B578" s="3">
        <v>27025</v>
      </c>
      <c r="C578" s="267" t="s">
        <v>16</v>
      </c>
      <c r="D578" t="s">
        <v>15</v>
      </c>
      <c r="E578" s="263">
        <v>0</v>
      </c>
      <c r="F578" t="s">
        <v>15</v>
      </c>
      <c r="G578" s="3">
        <v>15</v>
      </c>
    </row>
    <row r="579" spans="1:7" x14ac:dyDescent="0.2">
      <c r="A579" t="s">
        <v>596</v>
      </c>
      <c r="B579" s="3">
        <v>27050</v>
      </c>
      <c r="C579" s="267" t="s">
        <v>16</v>
      </c>
      <c r="D579" t="s">
        <v>15</v>
      </c>
      <c r="E579" s="263">
        <v>0</v>
      </c>
      <c r="F579" t="s">
        <v>15</v>
      </c>
      <c r="G579" s="3">
        <v>15</v>
      </c>
    </row>
    <row r="580" spans="1:7" x14ac:dyDescent="0.2">
      <c r="A580" t="s">
        <v>597</v>
      </c>
      <c r="B580" s="3">
        <v>27073</v>
      </c>
      <c r="C580" s="267" t="s">
        <v>16</v>
      </c>
      <c r="D580" t="s">
        <v>15</v>
      </c>
      <c r="E580" s="263">
        <v>0</v>
      </c>
      <c r="F580" t="s">
        <v>15</v>
      </c>
      <c r="G580" s="3">
        <v>15</v>
      </c>
    </row>
    <row r="581" spans="1:7" x14ac:dyDescent="0.2">
      <c r="A581" t="s">
        <v>598</v>
      </c>
      <c r="B581" s="3">
        <v>27075</v>
      </c>
      <c r="C581" s="267" t="s">
        <v>16</v>
      </c>
      <c r="D581" t="s">
        <v>15</v>
      </c>
      <c r="E581" s="263">
        <v>0</v>
      </c>
      <c r="F581" t="s">
        <v>15</v>
      </c>
      <c r="G581" s="3">
        <v>15</v>
      </c>
    </row>
    <row r="582" spans="1:7" x14ac:dyDescent="0.2">
      <c r="A582" t="s">
        <v>599</v>
      </c>
      <c r="B582" s="3">
        <v>27077</v>
      </c>
      <c r="C582" s="267" t="s">
        <v>14</v>
      </c>
      <c r="D582" t="s">
        <v>15</v>
      </c>
      <c r="E582" s="263">
        <v>0</v>
      </c>
      <c r="F582" t="s">
        <v>15</v>
      </c>
      <c r="G582" s="3">
        <v>15</v>
      </c>
    </row>
    <row r="583" spans="1:7" x14ac:dyDescent="0.2">
      <c r="A583" t="s">
        <v>600</v>
      </c>
      <c r="B583" s="3">
        <v>27099</v>
      </c>
      <c r="C583" s="267" t="s">
        <v>2789</v>
      </c>
      <c r="D583" t="s">
        <v>15</v>
      </c>
      <c r="E583" s="263">
        <v>0</v>
      </c>
      <c r="F583" t="s">
        <v>15</v>
      </c>
      <c r="G583" s="3">
        <v>15</v>
      </c>
    </row>
    <row r="584" spans="1:7" x14ac:dyDescent="0.2">
      <c r="A584" t="s">
        <v>601</v>
      </c>
      <c r="B584" s="3">
        <v>27135</v>
      </c>
      <c r="C584" s="267" t="s">
        <v>16</v>
      </c>
      <c r="D584" t="s">
        <v>15</v>
      </c>
      <c r="E584" s="263">
        <v>0</v>
      </c>
      <c r="F584" t="s">
        <v>15</v>
      </c>
      <c r="G584" s="3">
        <v>15</v>
      </c>
    </row>
    <row r="585" spans="1:7" x14ac:dyDescent="0.2">
      <c r="A585" t="s">
        <v>602</v>
      </c>
      <c r="B585" s="3">
        <v>27150</v>
      </c>
      <c r="C585" s="267" t="s">
        <v>16</v>
      </c>
      <c r="D585" t="s">
        <v>15</v>
      </c>
      <c r="E585" s="263">
        <v>0</v>
      </c>
      <c r="F585" t="s">
        <v>15</v>
      </c>
      <c r="G585" s="3">
        <v>15</v>
      </c>
    </row>
    <row r="586" spans="1:7" x14ac:dyDescent="0.2">
      <c r="A586" t="s">
        <v>603</v>
      </c>
      <c r="B586" s="3">
        <v>27160</v>
      </c>
      <c r="C586" s="267" t="s">
        <v>2789</v>
      </c>
      <c r="D586" t="s">
        <v>15</v>
      </c>
      <c r="E586" s="263">
        <v>0</v>
      </c>
      <c r="F586" t="s">
        <v>15</v>
      </c>
      <c r="G586" s="3">
        <v>15</v>
      </c>
    </row>
    <row r="587" spans="1:7" x14ac:dyDescent="0.2">
      <c r="A587" t="s">
        <v>604</v>
      </c>
      <c r="B587" s="3">
        <v>27205</v>
      </c>
      <c r="C587" s="267" t="s">
        <v>2789</v>
      </c>
      <c r="D587" t="s">
        <v>15</v>
      </c>
      <c r="E587" s="263">
        <v>0</v>
      </c>
      <c r="F587" t="s">
        <v>15</v>
      </c>
      <c r="G587" s="3">
        <v>15</v>
      </c>
    </row>
    <row r="588" spans="1:7" x14ac:dyDescent="0.2">
      <c r="A588" t="s">
        <v>605</v>
      </c>
      <c r="B588" s="3">
        <v>27245</v>
      </c>
      <c r="C588" s="267" t="s">
        <v>16</v>
      </c>
      <c r="D588" t="s">
        <v>15</v>
      </c>
      <c r="E588" s="263">
        <v>0</v>
      </c>
      <c r="F588" t="s">
        <v>15</v>
      </c>
      <c r="G588" s="3">
        <v>15</v>
      </c>
    </row>
    <row r="589" spans="1:7" x14ac:dyDescent="0.2">
      <c r="A589" t="s">
        <v>606</v>
      </c>
      <c r="B589" s="3">
        <v>27250</v>
      </c>
      <c r="C589" s="267" t="s">
        <v>16</v>
      </c>
      <c r="D589" t="s">
        <v>15</v>
      </c>
      <c r="E589" s="263">
        <v>0</v>
      </c>
      <c r="F589" t="s">
        <v>15</v>
      </c>
      <c r="G589" s="3">
        <v>15</v>
      </c>
    </row>
    <row r="590" spans="1:7" x14ac:dyDescent="0.2">
      <c r="A590" t="s">
        <v>607</v>
      </c>
      <c r="B590" s="3">
        <v>27361</v>
      </c>
      <c r="C590" s="267" t="s">
        <v>2789</v>
      </c>
      <c r="D590" t="s">
        <v>15</v>
      </c>
      <c r="E590" s="263">
        <v>0</v>
      </c>
      <c r="F590" t="s">
        <v>15</v>
      </c>
      <c r="G590" s="3">
        <v>15</v>
      </c>
    </row>
    <row r="591" spans="1:7" x14ac:dyDescent="0.2">
      <c r="A591" t="s">
        <v>608</v>
      </c>
      <c r="B591" s="3">
        <v>27372</v>
      </c>
      <c r="C591" s="267" t="s">
        <v>14</v>
      </c>
      <c r="D591" t="s">
        <v>15</v>
      </c>
      <c r="E591" s="263">
        <v>0</v>
      </c>
      <c r="F591" t="s">
        <v>15</v>
      </c>
      <c r="G591" s="3">
        <v>15</v>
      </c>
    </row>
    <row r="592" spans="1:7" x14ac:dyDescent="0.2">
      <c r="A592" t="s">
        <v>609</v>
      </c>
      <c r="B592" s="3">
        <v>27413</v>
      </c>
      <c r="C592" s="267" t="s">
        <v>16</v>
      </c>
      <c r="D592" t="s">
        <v>15</v>
      </c>
      <c r="E592" s="263">
        <v>0</v>
      </c>
      <c r="F592" t="s">
        <v>15</v>
      </c>
      <c r="G592" s="3">
        <v>15</v>
      </c>
    </row>
    <row r="593" spans="1:7" x14ac:dyDescent="0.2">
      <c r="A593" t="s">
        <v>610</v>
      </c>
      <c r="B593" s="3">
        <v>27425</v>
      </c>
      <c r="C593" s="267" t="s">
        <v>16</v>
      </c>
      <c r="D593" t="s">
        <v>15</v>
      </c>
      <c r="E593" s="263">
        <v>0</v>
      </c>
      <c r="F593" t="s">
        <v>15</v>
      </c>
      <c r="G593" s="3">
        <v>15</v>
      </c>
    </row>
    <row r="594" spans="1:7" x14ac:dyDescent="0.2">
      <c r="A594" t="s">
        <v>611</v>
      </c>
      <c r="B594" s="3">
        <v>27430</v>
      </c>
      <c r="C594" s="267" t="s">
        <v>14</v>
      </c>
      <c r="D594" t="s">
        <v>15</v>
      </c>
      <c r="E594" s="263">
        <v>0</v>
      </c>
      <c r="F594" t="s">
        <v>15</v>
      </c>
      <c r="G594" s="3">
        <v>15</v>
      </c>
    </row>
    <row r="595" spans="1:7" x14ac:dyDescent="0.2">
      <c r="A595" t="s">
        <v>612</v>
      </c>
      <c r="B595" s="3">
        <v>27450</v>
      </c>
      <c r="C595" s="267" t="s">
        <v>16</v>
      </c>
      <c r="D595" t="s">
        <v>15</v>
      </c>
      <c r="E595" s="263">
        <v>0</v>
      </c>
      <c r="F595" t="s">
        <v>15</v>
      </c>
      <c r="G595" s="3">
        <v>15</v>
      </c>
    </row>
    <row r="596" spans="1:7" x14ac:dyDescent="0.2">
      <c r="A596" t="s">
        <v>613</v>
      </c>
      <c r="B596" s="3">
        <v>27491</v>
      </c>
      <c r="C596" s="267" t="s">
        <v>16</v>
      </c>
      <c r="D596" t="s">
        <v>15</v>
      </c>
      <c r="E596" s="263">
        <v>0</v>
      </c>
      <c r="F596" t="s">
        <v>15</v>
      </c>
      <c r="G596" s="3">
        <v>15</v>
      </c>
    </row>
    <row r="597" spans="1:7" x14ac:dyDescent="0.2">
      <c r="A597" t="s">
        <v>614</v>
      </c>
      <c r="B597" s="3">
        <v>27495</v>
      </c>
      <c r="C597" s="267" t="s">
        <v>16</v>
      </c>
      <c r="D597" t="s">
        <v>15</v>
      </c>
      <c r="E597" s="263">
        <v>0</v>
      </c>
      <c r="F597" t="s">
        <v>15</v>
      </c>
      <c r="G597" s="3">
        <v>15</v>
      </c>
    </row>
    <row r="598" spans="1:7" x14ac:dyDescent="0.2">
      <c r="A598" t="s">
        <v>615</v>
      </c>
      <c r="B598" s="3">
        <v>27580</v>
      </c>
      <c r="C598" s="267" t="s">
        <v>16</v>
      </c>
      <c r="D598" t="s">
        <v>15</v>
      </c>
      <c r="E598" s="263">
        <v>0</v>
      </c>
      <c r="F598" t="s">
        <v>15</v>
      </c>
      <c r="G598" s="3">
        <v>15</v>
      </c>
    </row>
    <row r="599" spans="1:7" x14ac:dyDescent="0.2">
      <c r="A599" t="s">
        <v>616</v>
      </c>
      <c r="B599" s="3">
        <v>27600</v>
      </c>
      <c r="C599" s="267" t="s">
        <v>16</v>
      </c>
      <c r="D599" t="s">
        <v>15</v>
      </c>
      <c r="E599" s="263">
        <v>0</v>
      </c>
      <c r="F599" t="s">
        <v>15</v>
      </c>
      <c r="G599" s="3">
        <v>15</v>
      </c>
    </row>
    <row r="600" spans="1:7" x14ac:dyDescent="0.2">
      <c r="A600" t="s">
        <v>617</v>
      </c>
      <c r="B600" s="3">
        <v>27615</v>
      </c>
      <c r="C600" s="267" t="s">
        <v>2789</v>
      </c>
      <c r="D600" t="s">
        <v>15</v>
      </c>
      <c r="E600" s="263">
        <v>0</v>
      </c>
      <c r="F600" t="s">
        <v>15</v>
      </c>
      <c r="G600" s="3">
        <v>15</v>
      </c>
    </row>
    <row r="601" spans="1:7" x14ac:dyDescent="0.2">
      <c r="A601" t="s">
        <v>618</v>
      </c>
      <c r="B601" s="3">
        <v>27660</v>
      </c>
      <c r="C601" s="267" t="s">
        <v>2789</v>
      </c>
      <c r="D601" t="s">
        <v>15</v>
      </c>
      <c r="E601" s="263">
        <v>0</v>
      </c>
      <c r="F601" t="s">
        <v>15</v>
      </c>
      <c r="G601" s="3">
        <v>15</v>
      </c>
    </row>
    <row r="602" spans="1:7" x14ac:dyDescent="0.2">
      <c r="A602" t="s">
        <v>619</v>
      </c>
      <c r="B602" s="3">
        <v>27745</v>
      </c>
      <c r="C602" s="267" t="s">
        <v>16</v>
      </c>
      <c r="D602" t="s">
        <v>15</v>
      </c>
      <c r="E602" s="263">
        <v>0</v>
      </c>
      <c r="F602" t="s">
        <v>15</v>
      </c>
      <c r="G602" s="3">
        <v>15</v>
      </c>
    </row>
    <row r="603" spans="1:7" x14ac:dyDescent="0.2">
      <c r="A603" t="s">
        <v>620</v>
      </c>
      <c r="B603" s="3">
        <v>27787</v>
      </c>
      <c r="C603" s="267" t="s">
        <v>16</v>
      </c>
      <c r="D603" t="s">
        <v>15</v>
      </c>
      <c r="E603" s="263">
        <v>0</v>
      </c>
      <c r="F603" t="s">
        <v>15</v>
      </c>
      <c r="G603" s="3">
        <v>15</v>
      </c>
    </row>
    <row r="604" spans="1:7" x14ac:dyDescent="0.2">
      <c r="A604" t="s">
        <v>621</v>
      </c>
      <c r="B604" s="3">
        <v>27800</v>
      </c>
      <c r="C604" s="267" t="s">
        <v>16</v>
      </c>
      <c r="D604" t="s">
        <v>15</v>
      </c>
      <c r="E604" s="263">
        <v>0</v>
      </c>
      <c r="F604" t="s">
        <v>15</v>
      </c>
      <c r="G604" s="3">
        <v>15</v>
      </c>
    </row>
    <row r="605" spans="1:7" ht="15.75" hidden="1" x14ac:dyDescent="0.25">
      <c r="A605" t="s">
        <v>622</v>
      </c>
      <c r="B605" s="3">
        <v>27810</v>
      </c>
      <c r="C605" s="267" t="s">
        <v>16</v>
      </c>
      <c r="D605" t="s">
        <v>17</v>
      </c>
      <c r="E605" s="263">
        <v>0</v>
      </c>
      <c r="F605" t="s">
        <v>17</v>
      </c>
      <c r="G605" s="3">
        <v>14</v>
      </c>
    </row>
    <row r="606" spans="1:7" ht="15.75" hidden="1" x14ac:dyDescent="0.25">
      <c r="A606" t="s">
        <v>623</v>
      </c>
      <c r="B606" s="3">
        <v>41001</v>
      </c>
      <c r="C606" s="267" t="s">
        <v>14</v>
      </c>
      <c r="D606" t="s">
        <v>2787</v>
      </c>
      <c r="E606" s="263">
        <v>0</v>
      </c>
      <c r="F606" t="s">
        <v>2787</v>
      </c>
      <c r="G606" s="3">
        <v>12</v>
      </c>
    </row>
    <row r="607" spans="1:7" x14ac:dyDescent="0.2">
      <c r="A607" t="s">
        <v>624</v>
      </c>
      <c r="B607" s="3">
        <v>41006</v>
      </c>
      <c r="C607" s="267" t="s">
        <v>2789</v>
      </c>
      <c r="D607" t="s">
        <v>15</v>
      </c>
      <c r="E607" s="263">
        <v>0</v>
      </c>
      <c r="F607" t="s">
        <v>15</v>
      </c>
      <c r="G607" s="3">
        <v>15</v>
      </c>
    </row>
    <row r="608" spans="1:7" x14ac:dyDescent="0.2">
      <c r="A608" t="s">
        <v>625</v>
      </c>
      <c r="B608" s="3">
        <v>41013</v>
      </c>
      <c r="C608" s="267" t="s">
        <v>2789</v>
      </c>
      <c r="D608" t="s">
        <v>15</v>
      </c>
      <c r="E608" s="263">
        <v>0</v>
      </c>
      <c r="F608" t="s">
        <v>15</v>
      </c>
      <c r="G608" s="3">
        <v>15</v>
      </c>
    </row>
    <row r="609" spans="1:7" x14ac:dyDescent="0.2">
      <c r="A609" t="s">
        <v>626</v>
      </c>
      <c r="B609" s="3">
        <v>41016</v>
      </c>
      <c r="C609" s="267" t="s">
        <v>2789</v>
      </c>
      <c r="D609" t="s">
        <v>15</v>
      </c>
      <c r="E609" s="263">
        <v>0</v>
      </c>
      <c r="F609" t="s">
        <v>15</v>
      </c>
      <c r="G609" s="3">
        <v>15</v>
      </c>
    </row>
    <row r="610" spans="1:7" x14ac:dyDescent="0.2">
      <c r="A610" t="s">
        <v>627</v>
      </c>
      <c r="B610" s="3">
        <v>41020</v>
      </c>
      <c r="C610" s="267" t="s">
        <v>2789</v>
      </c>
      <c r="D610" t="s">
        <v>15</v>
      </c>
      <c r="E610" s="263">
        <v>0</v>
      </c>
      <c r="F610" t="s">
        <v>15</v>
      </c>
      <c r="G610" s="3">
        <v>15</v>
      </c>
    </row>
    <row r="611" spans="1:7" x14ac:dyDescent="0.2">
      <c r="A611" t="s">
        <v>628</v>
      </c>
      <c r="B611" s="3">
        <v>41026</v>
      </c>
      <c r="C611" s="267" t="s">
        <v>14</v>
      </c>
      <c r="D611" t="s">
        <v>15</v>
      </c>
      <c r="E611" s="263">
        <v>0</v>
      </c>
      <c r="F611" t="s">
        <v>15</v>
      </c>
      <c r="G611" s="3">
        <v>15</v>
      </c>
    </row>
    <row r="612" spans="1:7" x14ac:dyDescent="0.2">
      <c r="A612" t="s">
        <v>629</v>
      </c>
      <c r="B612" s="3">
        <v>41078</v>
      </c>
      <c r="C612" s="267" t="s">
        <v>2789</v>
      </c>
      <c r="D612" t="s">
        <v>15</v>
      </c>
      <c r="E612" s="263">
        <v>0</v>
      </c>
      <c r="F612" t="s">
        <v>15</v>
      </c>
      <c r="G612" s="3">
        <v>15</v>
      </c>
    </row>
    <row r="613" spans="1:7" ht="15.75" hidden="1" x14ac:dyDescent="0.25">
      <c r="A613" t="s">
        <v>630</v>
      </c>
      <c r="B613" s="3">
        <v>41132</v>
      </c>
      <c r="C613" s="267" t="s">
        <v>2789</v>
      </c>
      <c r="D613" t="s">
        <v>17</v>
      </c>
      <c r="E613" s="263">
        <v>0</v>
      </c>
      <c r="F613" t="s">
        <v>17</v>
      </c>
      <c r="G613" s="3">
        <v>14</v>
      </c>
    </row>
    <row r="614" spans="1:7" x14ac:dyDescent="0.2">
      <c r="A614" t="s">
        <v>631</v>
      </c>
      <c r="B614" s="3">
        <v>41206</v>
      </c>
      <c r="C614" s="267" t="s">
        <v>16</v>
      </c>
      <c r="D614" t="s">
        <v>15</v>
      </c>
      <c r="E614" s="263">
        <v>0</v>
      </c>
      <c r="F614" t="s">
        <v>15</v>
      </c>
      <c r="G614" s="3">
        <v>15</v>
      </c>
    </row>
    <row r="615" spans="1:7" x14ac:dyDescent="0.2">
      <c r="A615" t="s">
        <v>632</v>
      </c>
      <c r="B615" s="3">
        <v>41244</v>
      </c>
      <c r="C615" s="267" t="s">
        <v>2789</v>
      </c>
      <c r="D615" t="s">
        <v>15</v>
      </c>
      <c r="E615" s="263">
        <v>0</v>
      </c>
      <c r="F615" t="s">
        <v>15</v>
      </c>
      <c r="G615" s="3">
        <v>15</v>
      </c>
    </row>
    <row r="616" spans="1:7" ht="15.75" hidden="1" x14ac:dyDescent="0.25">
      <c r="A616" t="s">
        <v>633</v>
      </c>
      <c r="B616" s="3">
        <v>41298</v>
      </c>
      <c r="C616" s="267" t="s">
        <v>2789</v>
      </c>
      <c r="D616" t="s">
        <v>17</v>
      </c>
      <c r="E616" s="263">
        <v>0</v>
      </c>
      <c r="F616" t="s">
        <v>17</v>
      </c>
      <c r="G616" s="3">
        <v>14</v>
      </c>
    </row>
    <row r="617" spans="1:7" ht="15.75" hidden="1" x14ac:dyDescent="0.25">
      <c r="A617" t="s">
        <v>634</v>
      </c>
      <c r="B617" s="3">
        <v>41306</v>
      </c>
      <c r="C617" s="267" t="s">
        <v>16</v>
      </c>
      <c r="D617" t="s">
        <v>17</v>
      </c>
      <c r="E617" s="263">
        <v>0</v>
      </c>
      <c r="F617" t="s">
        <v>17</v>
      </c>
      <c r="G617" s="3">
        <v>14</v>
      </c>
    </row>
    <row r="618" spans="1:7" x14ac:dyDescent="0.2">
      <c r="A618" t="s">
        <v>635</v>
      </c>
      <c r="B618" s="3">
        <v>41319</v>
      </c>
      <c r="C618" s="267" t="s">
        <v>2789</v>
      </c>
      <c r="D618" t="s">
        <v>15</v>
      </c>
      <c r="E618" s="263">
        <v>0</v>
      </c>
      <c r="F618" t="s">
        <v>15</v>
      </c>
      <c r="G618" s="3">
        <v>15</v>
      </c>
    </row>
    <row r="619" spans="1:7" x14ac:dyDescent="0.2">
      <c r="A619" t="s">
        <v>636</v>
      </c>
      <c r="B619" s="3">
        <v>41349</v>
      </c>
      <c r="C619" s="267" t="s">
        <v>2789</v>
      </c>
      <c r="D619" t="s">
        <v>15</v>
      </c>
      <c r="E619" s="263">
        <v>0</v>
      </c>
      <c r="F619" t="s">
        <v>15</v>
      </c>
      <c r="G619" s="3">
        <v>15</v>
      </c>
    </row>
    <row r="620" spans="1:7" x14ac:dyDescent="0.2">
      <c r="A620" t="s">
        <v>637</v>
      </c>
      <c r="B620" s="3">
        <v>41357</v>
      </c>
      <c r="C620" s="267" t="s">
        <v>2789</v>
      </c>
      <c r="D620" t="s">
        <v>15</v>
      </c>
      <c r="E620" s="263">
        <v>0</v>
      </c>
      <c r="F620" t="s">
        <v>15</v>
      </c>
      <c r="G620" s="3">
        <v>15</v>
      </c>
    </row>
    <row r="621" spans="1:7" x14ac:dyDescent="0.2">
      <c r="A621" t="s">
        <v>638</v>
      </c>
      <c r="B621" s="3">
        <v>41359</v>
      </c>
      <c r="C621" s="267" t="s">
        <v>2789</v>
      </c>
      <c r="D621" t="s">
        <v>15</v>
      </c>
      <c r="E621" s="263">
        <v>0</v>
      </c>
      <c r="F621" t="s">
        <v>15</v>
      </c>
      <c r="G621" s="3">
        <v>15</v>
      </c>
    </row>
    <row r="622" spans="1:7" x14ac:dyDescent="0.2">
      <c r="A622" t="s">
        <v>639</v>
      </c>
      <c r="B622" s="3">
        <v>41378</v>
      </c>
      <c r="C622" s="267" t="s">
        <v>2789</v>
      </c>
      <c r="D622" t="s">
        <v>15</v>
      </c>
      <c r="E622" s="263">
        <v>0</v>
      </c>
      <c r="F622" t="s">
        <v>15</v>
      </c>
      <c r="G622" s="3">
        <v>15</v>
      </c>
    </row>
    <row r="623" spans="1:7" ht="15.75" hidden="1" x14ac:dyDescent="0.25">
      <c r="A623" t="s">
        <v>640</v>
      </c>
      <c r="B623" s="3">
        <v>41396</v>
      </c>
      <c r="C623" s="267" t="s">
        <v>14</v>
      </c>
      <c r="D623" t="s">
        <v>17</v>
      </c>
      <c r="E623" s="263">
        <v>1</v>
      </c>
      <c r="F623" t="s">
        <v>17</v>
      </c>
      <c r="G623" s="3">
        <v>6</v>
      </c>
    </row>
    <row r="624" spans="1:7" x14ac:dyDescent="0.2">
      <c r="A624" t="s">
        <v>641</v>
      </c>
      <c r="B624" s="3">
        <v>41483</v>
      </c>
      <c r="C624" s="267" t="s">
        <v>14</v>
      </c>
      <c r="D624" t="s">
        <v>15</v>
      </c>
      <c r="E624" s="263">
        <v>0</v>
      </c>
      <c r="F624" t="s">
        <v>15</v>
      </c>
      <c r="G624" s="3">
        <v>15</v>
      </c>
    </row>
    <row r="625" spans="1:7" x14ac:dyDescent="0.2">
      <c r="A625" t="s">
        <v>642</v>
      </c>
      <c r="B625" s="3">
        <v>41503</v>
      </c>
      <c r="C625" s="267" t="s">
        <v>2789</v>
      </c>
      <c r="D625" t="s">
        <v>15</v>
      </c>
      <c r="E625" s="263">
        <v>0</v>
      </c>
      <c r="F625" t="s">
        <v>15</v>
      </c>
      <c r="G625" s="3">
        <v>15</v>
      </c>
    </row>
    <row r="626" spans="1:7" x14ac:dyDescent="0.2">
      <c r="A626" t="s">
        <v>643</v>
      </c>
      <c r="B626" s="3">
        <v>41518</v>
      </c>
      <c r="C626" s="267" t="s">
        <v>2789</v>
      </c>
      <c r="D626" t="s">
        <v>15</v>
      </c>
      <c r="E626" s="263">
        <v>0</v>
      </c>
      <c r="F626" t="s">
        <v>15</v>
      </c>
      <c r="G626" s="3">
        <v>15</v>
      </c>
    </row>
    <row r="627" spans="1:7" x14ac:dyDescent="0.2">
      <c r="A627" t="s">
        <v>644</v>
      </c>
      <c r="B627" s="3">
        <v>41524</v>
      </c>
      <c r="C627" s="267" t="s">
        <v>14</v>
      </c>
      <c r="D627" t="s">
        <v>15</v>
      </c>
      <c r="E627" s="263">
        <v>0</v>
      </c>
      <c r="F627" t="s">
        <v>15</v>
      </c>
      <c r="G627" s="3">
        <v>15</v>
      </c>
    </row>
    <row r="628" spans="1:7" x14ac:dyDescent="0.2">
      <c r="A628" t="s">
        <v>645</v>
      </c>
      <c r="B628" s="3">
        <v>41530</v>
      </c>
      <c r="C628" s="267" t="s">
        <v>2789</v>
      </c>
      <c r="D628" t="s">
        <v>15</v>
      </c>
      <c r="E628" s="263">
        <v>0</v>
      </c>
      <c r="F628" t="s">
        <v>15</v>
      </c>
      <c r="G628" s="3">
        <v>15</v>
      </c>
    </row>
    <row r="629" spans="1:7" ht="15.75" hidden="1" x14ac:dyDescent="0.25">
      <c r="A629" t="s">
        <v>646</v>
      </c>
      <c r="B629" s="3">
        <v>41548</v>
      </c>
      <c r="C629" s="267" t="s">
        <v>2789</v>
      </c>
      <c r="D629" t="s">
        <v>17</v>
      </c>
      <c r="E629" s="263">
        <v>0</v>
      </c>
      <c r="F629" t="s">
        <v>17</v>
      </c>
      <c r="G629" s="3">
        <v>14</v>
      </c>
    </row>
    <row r="630" spans="1:7" ht="15.75" hidden="1" x14ac:dyDescent="0.25">
      <c r="A630" t="s">
        <v>647</v>
      </c>
      <c r="B630" s="3">
        <v>41551</v>
      </c>
      <c r="C630" s="267" t="s">
        <v>14</v>
      </c>
      <c r="D630" t="s">
        <v>2784</v>
      </c>
      <c r="E630" s="263">
        <v>0</v>
      </c>
      <c r="F630" t="s">
        <v>2784</v>
      </c>
      <c r="G630" s="3">
        <v>13</v>
      </c>
    </row>
    <row r="631" spans="1:7" x14ac:dyDescent="0.2">
      <c r="A631" t="s">
        <v>648</v>
      </c>
      <c r="B631" s="3">
        <v>41615</v>
      </c>
      <c r="C631" s="267" t="s">
        <v>2789</v>
      </c>
      <c r="D631" t="s">
        <v>15</v>
      </c>
      <c r="E631" s="263">
        <v>1</v>
      </c>
      <c r="F631" t="s">
        <v>15</v>
      </c>
      <c r="G631" s="3">
        <v>9</v>
      </c>
    </row>
    <row r="632" spans="1:7" x14ac:dyDescent="0.2">
      <c r="A632" t="s">
        <v>649</v>
      </c>
      <c r="B632" s="3">
        <v>41660</v>
      </c>
      <c r="C632" s="267" t="s">
        <v>2789</v>
      </c>
      <c r="D632" t="s">
        <v>15</v>
      </c>
      <c r="E632" s="263">
        <v>0</v>
      </c>
      <c r="F632" t="s">
        <v>15</v>
      </c>
      <c r="G632" s="3">
        <v>15</v>
      </c>
    </row>
    <row r="633" spans="1:7" x14ac:dyDescent="0.2">
      <c r="A633" t="s">
        <v>650</v>
      </c>
      <c r="B633" s="3">
        <v>41668</v>
      </c>
      <c r="C633" s="267" t="s">
        <v>2789</v>
      </c>
      <c r="D633" t="s">
        <v>15</v>
      </c>
      <c r="E633" s="263">
        <v>0</v>
      </c>
      <c r="F633" t="s">
        <v>15</v>
      </c>
      <c r="G633" s="3">
        <v>15</v>
      </c>
    </row>
    <row r="634" spans="1:7" x14ac:dyDescent="0.2">
      <c r="A634" t="s">
        <v>651</v>
      </c>
      <c r="B634" s="3">
        <v>41676</v>
      </c>
      <c r="C634" s="267" t="s">
        <v>2789</v>
      </c>
      <c r="D634" t="s">
        <v>15</v>
      </c>
      <c r="E634" s="263">
        <v>0</v>
      </c>
      <c r="F634" t="s">
        <v>15</v>
      </c>
      <c r="G634" s="3">
        <v>15</v>
      </c>
    </row>
    <row r="635" spans="1:7" x14ac:dyDescent="0.2">
      <c r="A635" t="s">
        <v>652</v>
      </c>
      <c r="B635" s="3">
        <v>41770</v>
      </c>
      <c r="C635" s="267" t="s">
        <v>16</v>
      </c>
      <c r="D635" t="s">
        <v>15</v>
      </c>
      <c r="E635" s="263">
        <v>0</v>
      </c>
      <c r="F635" t="s">
        <v>15</v>
      </c>
      <c r="G635" s="3">
        <v>15</v>
      </c>
    </row>
    <row r="636" spans="1:7" x14ac:dyDescent="0.2">
      <c r="A636" t="s">
        <v>653</v>
      </c>
      <c r="B636" s="3">
        <v>41791</v>
      </c>
      <c r="C636" s="267" t="s">
        <v>2789</v>
      </c>
      <c r="D636" t="s">
        <v>15</v>
      </c>
      <c r="E636" s="263">
        <v>0</v>
      </c>
      <c r="F636" t="s">
        <v>15</v>
      </c>
      <c r="G636" s="3">
        <v>15</v>
      </c>
    </row>
    <row r="637" spans="1:7" x14ac:dyDescent="0.2">
      <c r="A637" t="s">
        <v>654</v>
      </c>
      <c r="B637" s="3">
        <v>41797</v>
      </c>
      <c r="C637" s="267" t="s">
        <v>14</v>
      </c>
      <c r="D637" t="s">
        <v>15</v>
      </c>
      <c r="E637" s="263">
        <v>0</v>
      </c>
      <c r="F637" t="s">
        <v>15</v>
      </c>
      <c r="G637" s="3">
        <v>15</v>
      </c>
    </row>
    <row r="638" spans="1:7" x14ac:dyDescent="0.2">
      <c r="A638" t="s">
        <v>655</v>
      </c>
      <c r="B638" s="3">
        <v>41799</v>
      </c>
      <c r="C638" s="267" t="s">
        <v>2789</v>
      </c>
      <c r="D638" t="s">
        <v>15</v>
      </c>
      <c r="E638" s="263">
        <v>0</v>
      </c>
      <c r="F638" t="s">
        <v>15</v>
      </c>
      <c r="G638" s="3">
        <v>15</v>
      </c>
    </row>
    <row r="639" spans="1:7" x14ac:dyDescent="0.2">
      <c r="A639" t="s">
        <v>656</v>
      </c>
      <c r="B639" s="3">
        <v>41801</v>
      </c>
      <c r="C639" s="267" t="s">
        <v>2789</v>
      </c>
      <c r="D639" t="s">
        <v>15</v>
      </c>
      <c r="E639" s="263">
        <v>0</v>
      </c>
      <c r="F639" t="s">
        <v>15</v>
      </c>
      <c r="G639" s="3">
        <v>15</v>
      </c>
    </row>
    <row r="640" spans="1:7" ht="15.75" hidden="1" x14ac:dyDescent="0.25">
      <c r="A640" t="s">
        <v>657</v>
      </c>
      <c r="B640" s="3">
        <v>41807</v>
      </c>
      <c r="C640" s="267" t="s">
        <v>2789</v>
      </c>
      <c r="D640" t="s">
        <v>17</v>
      </c>
      <c r="E640" s="263">
        <v>0</v>
      </c>
      <c r="F640" t="s">
        <v>17</v>
      </c>
      <c r="G640" s="3">
        <v>14</v>
      </c>
    </row>
    <row r="641" spans="1:7" x14ac:dyDescent="0.2">
      <c r="A641" t="s">
        <v>658</v>
      </c>
      <c r="B641" s="3">
        <v>41872</v>
      </c>
      <c r="C641" s="267" t="s">
        <v>2789</v>
      </c>
      <c r="D641" t="s">
        <v>15</v>
      </c>
      <c r="E641" s="263">
        <v>0</v>
      </c>
      <c r="F641" t="s">
        <v>15</v>
      </c>
      <c r="G641" s="3">
        <v>15</v>
      </c>
    </row>
    <row r="642" spans="1:7" x14ac:dyDescent="0.2">
      <c r="A642" t="s">
        <v>659</v>
      </c>
      <c r="B642" s="3">
        <v>41885</v>
      </c>
      <c r="C642" s="267" t="s">
        <v>14</v>
      </c>
      <c r="D642" t="s">
        <v>15</v>
      </c>
      <c r="E642" s="263">
        <v>0</v>
      </c>
      <c r="F642" t="s">
        <v>15</v>
      </c>
      <c r="G642" s="3">
        <v>15</v>
      </c>
    </row>
    <row r="643" spans="1:7" ht="15.75" hidden="1" x14ac:dyDescent="0.25">
      <c r="A643" t="s">
        <v>660</v>
      </c>
      <c r="B643" s="3">
        <v>44001</v>
      </c>
      <c r="C643" s="267" t="s">
        <v>2789</v>
      </c>
      <c r="D643" t="s">
        <v>2787</v>
      </c>
      <c r="E643" s="263">
        <v>0</v>
      </c>
      <c r="F643" t="s">
        <v>2787</v>
      </c>
      <c r="G643" s="3">
        <v>12</v>
      </c>
    </row>
    <row r="644" spans="1:7" x14ac:dyDescent="0.2">
      <c r="A644" t="s">
        <v>661</v>
      </c>
      <c r="B644" s="3">
        <v>44035</v>
      </c>
      <c r="C644" s="267" t="s">
        <v>2789</v>
      </c>
      <c r="D644" t="s">
        <v>15</v>
      </c>
      <c r="E644" s="263">
        <v>0</v>
      </c>
      <c r="F644" t="s">
        <v>15</v>
      </c>
      <c r="G644" s="3">
        <v>15</v>
      </c>
    </row>
    <row r="645" spans="1:7" x14ac:dyDescent="0.2">
      <c r="A645" t="s">
        <v>662</v>
      </c>
      <c r="B645" s="3">
        <v>44078</v>
      </c>
      <c r="C645" s="267" t="s">
        <v>16</v>
      </c>
      <c r="D645" t="s">
        <v>15</v>
      </c>
      <c r="E645" s="263">
        <v>0</v>
      </c>
      <c r="F645" t="s">
        <v>15</v>
      </c>
      <c r="G645" s="3">
        <v>15</v>
      </c>
    </row>
    <row r="646" spans="1:7" x14ac:dyDescent="0.2">
      <c r="A646" t="s">
        <v>663</v>
      </c>
      <c r="B646" s="3">
        <v>44090</v>
      </c>
      <c r="C646" s="267" t="s">
        <v>16</v>
      </c>
      <c r="D646" t="s">
        <v>15</v>
      </c>
      <c r="E646" s="263">
        <v>0</v>
      </c>
      <c r="F646" t="s">
        <v>15</v>
      </c>
      <c r="G646" s="3">
        <v>15</v>
      </c>
    </row>
    <row r="647" spans="1:7" ht="15.75" hidden="1" x14ac:dyDescent="0.25">
      <c r="A647" t="s">
        <v>664</v>
      </c>
      <c r="B647" s="3">
        <v>44098</v>
      </c>
      <c r="C647" s="267" t="s">
        <v>2789</v>
      </c>
      <c r="D647" t="s">
        <v>17</v>
      </c>
      <c r="E647" s="263">
        <v>0</v>
      </c>
      <c r="F647" t="s">
        <v>17</v>
      </c>
      <c r="G647" s="3">
        <v>14</v>
      </c>
    </row>
    <row r="648" spans="1:7" x14ac:dyDescent="0.2">
      <c r="A648" t="s">
        <v>665</v>
      </c>
      <c r="B648" s="3">
        <v>44110</v>
      </c>
      <c r="C648" s="267" t="s">
        <v>16</v>
      </c>
      <c r="D648" t="s">
        <v>15</v>
      </c>
      <c r="E648" s="263">
        <v>0</v>
      </c>
      <c r="F648" t="s">
        <v>15</v>
      </c>
      <c r="G648" s="3">
        <v>15</v>
      </c>
    </row>
    <row r="649" spans="1:7" ht="15.75" hidden="1" x14ac:dyDescent="0.25">
      <c r="A649" t="s">
        <v>666</v>
      </c>
      <c r="B649" s="3">
        <v>44279</v>
      </c>
      <c r="C649" s="267" t="s">
        <v>2789</v>
      </c>
      <c r="D649" t="s">
        <v>17</v>
      </c>
      <c r="E649" s="263">
        <v>0</v>
      </c>
      <c r="F649" t="s">
        <v>17</v>
      </c>
      <c r="G649" s="3">
        <v>14</v>
      </c>
    </row>
    <row r="650" spans="1:7" ht="15.75" hidden="1" x14ac:dyDescent="0.25">
      <c r="A650" t="s">
        <v>667</v>
      </c>
      <c r="B650" s="3">
        <v>44378</v>
      </c>
      <c r="C650" s="267" t="s">
        <v>2789</v>
      </c>
      <c r="D650" t="s">
        <v>17</v>
      </c>
      <c r="E650" s="263">
        <v>0</v>
      </c>
      <c r="F650" t="s">
        <v>17</v>
      </c>
      <c r="G650" s="3">
        <v>14</v>
      </c>
    </row>
    <row r="651" spans="1:7" x14ac:dyDescent="0.2">
      <c r="A651" t="s">
        <v>668</v>
      </c>
      <c r="B651" s="3">
        <v>44420</v>
      </c>
      <c r="C651" s="267" t="s">
        <v>16</v>
      </c>
      <c r="D651" t="s">
        <v>15</v>
      </c>
      <c r="E651" s="263">
        <v>0</v>
      </c>
      <c r="F651" t="s">
        <v>15</v>
      </c>
      <c r="G651" s="3">
        <v>15</v>
      </c>
    </row>
    <row r="652" spans="1:7" ht="15.75" hidden="1" x14ac:dyDescent="0.25">
      <c r="A652" t="s">
        <v>669</v>
      </c>
      <c r="B652" s="3">
        <v>44430</v>
      </c>
      <c r="C652" s="267" t="s">
        <v>2789</v>
      </c>
      <c r="D652" t="s">
        <v>2784</v>
      </c>
      <c r="E652" s="263">
        <v>0</v>
      </c>
      <c r="F652" t="s">
        <v>2784</v>
      </c>
      <c r="G652" s="3">
        <v>13</v>
      </c>
    </row>
    <row r="653" spans="1:7" ht="15.75" hidden="1" x14ac:dyDescent="0.25">
      <c r="A653" t="s">
        <v>670</v>
      </c>
      <c r="B653" s="3">
        <v>44560</v>
      </c>
      <c r="C653" s="267" t="s">
        <v>2789</v>
      </c>
      <c r="D653" t="s">
        <v>17</v>
      </c>
      <c r="E653" s="263">
        <v>0</v>
      </c>
      <c r="F653" t="s">
        <v>17</v>
      </c>
      <c r="G653" s="3">
        <v>14</v>
      </c>
    </row>
    <row r="654" spans="1:7" x14ac:dyDescent="0.2">
      <c r="A654" t="s">
        <v>671</v>
      </c>
      <c r="B654" s="3">
        <v>44650</v>
      </c>
      <c r="C654" s="267" t="s">
        <v>16</v>
      </c>
      <c r="D654" t="s">
        <v>15</v>
      </c>
      <c r="E654" s="263">
        <v>0</v>
      </c>
      <c r="F654" t="s">
        <v>15</v>
      </c>
      <c r="G654" s="3">
        <v>15</v>
      </c>
    </row>
    <row r="655" spans="1:7" x14ac:dyDescent="0.2">
      <c r="A655" t="s">
        <v>672</v>
      </c>
      <c r="B655" s="3">
        <v>44847</v>
      </c>
      <c r="C655" s="267" t="s">
        <v>2789</v>
      </c>
      <c r="D655" t="s">
        <v>15</v>
      </c>
      <c r="E655" s="263">
        <v>0</v>
      </c>
      <c r="F655" t="s">
        <v>15</v>
      </c>
      <c r="G655" s="3">
        <v>15</v>
      </c>
    </row>
    <row r="656" spans="1:7" ht="15.75" hidden="1" x14ac:dyDescent="0.25">
      <c r="A656" t="s">
        <v>673</v>
      </c>
      <c r="B656" s="3">
        <v>44855</v>
      </c>
      <c r="C656" s="267" t="s">
        <v>16</v>
      </c>
      <c r="D656" t="s">
        <v>17</v>
      </c>
      <c r="E656" s="263">
        <v>0</v>
      </c>
      <c r="F656" t="s">
        <v>17</v>
      </c>
      <c r="G656" s="3">
        <v>14</v>
      </c>
    </row>
    <row r="657" spans="1:7" ht="15.75" hidden="1" x14ac:dyDescent="0.25">
      <c r="A657" t="s">
        <v>674</v>
      </c>
      <c r="B657" s="3">
        <v>44874</v>
      </c>
      <c r="C657" s="267" t="s">
        <v>2789</v>
      </c>
      <c r="D657" t="s">
        <v>17</v>
      </c>
      <c r="E657" s="263">
        <v>0</v>
      </c>
      <c r="F657" t="s">
        <v>17</v>
      </c>
      <c r="G657" s="3">
        <v>14</v>
      </c>
    </row>
    <row r="658" spans="1:7" ht="15.75" hidden="1" x14ac:dyDescent="0.25">
      <c r="A658" t="s">
        <v>675</v>
      </c>
      <c r="B658" s="3">
        <v>47001</v>
      </c>
      <c r="C658" s="267" t="s">
        <v>14</v>
      </c>
      <c r="D658" t="s">
        <v>2787</v>
      </c>
      <c r="E658" s="263">
        <v>0</v>
      </c>
      <c r="F658" t="s">
        <v>2787</v>
      </c>
      <c r="G658" s="3">
        <v>12</v>
      </c>
    </row>
    <row r="659" spans="1:7" x14ac:dyDescent="0.2">
      <c r="A659" t="s">
        <v>676</v>
      </c>
      <c r="B659" s="3">
        <v>47030</v>
      </c>
      <c r="C659" s="267" t="s">
        <v>16</v>
      </c>
      <c r="D659" t="s">
        <v>15</v>
      </c>
      <c r="E659" s="263">
        <v>0</v>
      </c>
      <c r="F659" t="s">
        <v>15</v>
      </c>
      <c r="G659" s="3">
        <v>15</v>
      </c>
    </row>
    <row r="660" spans="1:7" ht="15.75" hidden="1" x14ac:dyDescent="0.25">
      <c r="A660" t="s">
        <v>677</v>
      </c>
      <c r="B660" s="3">
        <v>47053</v>
      </c>
      <c r="C660" s="267" t="s">
        <v>16</v>
      </c>
      <c r="D660" t="s">
        <v>17</v>
      </c>
      <c r="E660" s="263">
        <v>0</v>
      </c>
      <c r="F660" t="s">
        <v>17</v>
      </c>
      <c r="G660" s="3">
        <v>14</v>
      </c>
    </row>
    <row r="661" spans="1:7" x14ac:dyDescent="0.2">
      <c r="A661" t="s">
        <v>678</v>
      </c>
      <c r="B661" s="3">
        <v>47058</v>
      </c>
      <c r="C661" s="267" t="s">
        <v>2789</v>
      </c>
      <c r="D661" t="s">
        <v>15</v>
      </c>
      <c r="E661" s="263">
        <v>0</v>
      </c>
      <c r="F661" t="s">
        <v>15</v>
      </c>
      <c r="G661" s="3">
        <v>15</v>
      </c>
    </row>
    <row r="662" spans="1:7" x14ac:dyDescent="0.2">
      <c r="A662" t="s">
        <v>679</v>
      </c>
      <c r="B662" s="3">
        <v>47161</v>
      </c>
      <c r="C662" s="267" t="s">
        <v>16</v>
      </c>
      <c r="D662" t="s">
        <v>15</v>
      </c>
      <c r="E662" s="263">
        <v>0</v>
      </c>
      <c r="F662" t="s">
        <v>15</v>
      </c>
      <c r="G662" s="3">
        <v>15</v>
      </c>
    </row>
    <row r="663" spans="1:7" x14ac:dyDescent="0.2">
      <c r="A663" t="s">
        <v>680</v>
      </c>
      <c r="B663" s="3">
        <v>47170</v>
      </c>
      <c r="C663" s="267" t="s">
        <v>16</v>
      </c>
      <c r="D663" t="s">
        <v>15</v>
      </c>
      <c r="E663" s="263">
        <v>0</v>
      </c>
      <c r="F663" t="s">
        <v>15</v>
      </c>
      <c r="G663" s="3">
        <v>15</v>
      </c>
    </row>
    <row r="664" spans="1:7" ht="15.75" hidden="1" x14ac:dyDescent="0.25">
      <c r="A664" t="s">
        <v>681</v>
      </c>
      <c r="B664" s="3">
        <v>47189</v>
      </c>
      <c r="C664" s="267" t="s">
        <v>2789</v>
      </c>
      <c r="D664" t="s">
        <v>2784</v>
      </c>
      <c r="E664" s="263">
        <v>0</v>
      </c>
      <c r="F664" t="s">
        <v>2784</v>
      </c>
      <c r="G664" s="3">
        <v>13</v>
      </c>
    </row>
    <row r="665" spans="1:7" ht="15.75" hidden="1" x14ac:dyDescent="0.25">
      <c r="A665" t="s">
        <v>682</v>
      </c>
      <c r="B665" s="3">
        <v>47205</v>
      </c>
      <c r="C665" s="267" t="s">
        <v>16</v>
      </c>
      <c r="D665" t="s">
        <v>17</v>
      </c>
      <c r="E665" s="263">
        <v>0</v>
      </c>
      <c r="F665" t="s">
        <v>17</v>
      </c>
      <c r="G665" s="3">
        <v>14</v>
      </c>
    </row>
    <row r="666" spans="1:7" ht="15.75" hidden="1" x14ac:dyDescent="0.25">
      <c r="A666" t="s">
        <v>683</v>
      </c>
      <c r="B666" s="3">
        <v>47245</v>
      </c>
      <c r="C666" s="267" t="s">
        <v>16</v>
      </c>
      <c r="D666" t="s">
        <v>17</v>
      </c>
      <c r="E666" s="263">
        <v>0</v>
      </c>
      <c r="F666" t="s">
        <v>17</v>
      </c>
      <c r="G666" s="3">
        <v>14</v>
      </c>
    </row>
    <row r="667" spans="1:7" x14ac:dyDescent="0.2">
      <c r="A667" t="s">
        <v>684</v>
      </c>
      <c r="B667" s="3">
        <v>47258</v>
      </c>
      <c r="C667" s="267" t="s">
        <v>16</v>
      </c>
      <c r="D667" t="s">
        <v>15</v>
      </c>
      <c r="E667" s="263">
        <v>0</v>
      </c>
      <c r="F667" t="s">
        <v>15</v>
      </c>
      <c r="G667" s="3">
        <v>15</v>
      </c>
    </row>
    <row r="668" spans="1:7" ht="15.75" hidden="1" x14ac:dyDescent="0.25">
      <c r="A668" t="s">
        <v>685</v>
      </c>
      <c r="B668" s="3">
        <v>47268</v>
      </c>
      <c r="C668" s="267" t="s">
        <v>2789</v>
      </c>
      <c r="D668" t="s">
        <v>17</v>
      </c>
      <c r="E668" s="263">
        <v>0</v>
      </c>
      <c r="F668" t="s">
        <v>17</v>
      </c>
      <c r="G668" s="3">
        <v>14</v>
      </c>
    </row>
    <row r="669" spans="1:7" ht="15.75" hidden="1" x14ac:dyDescent="0.25">
      <c r="A669" t="s">
        <v>686</v>
      </c>
      <c r="B669" s="3">
        <v>47288</v>
      </c>
      <c r="C669" s="267" t="s">
        <v>2789</v>
      </c>
      <c r="D669" t="s">
        <v>17</v>
      </c>
      <c r="E669" s="263">
        <v>0</v>
      </c>
      <c r="F669" t="s">
        <v>17</v>
      </c>
      <c r="G669" s="3">
        <v>14</v>
      </c>
    </row>
    <row r="670" spans="1:7" x14ac:dyDescent="0.2">
      <c r="A670" t="s">
        <v>687</v>
      </c>
      <c r="B670" s="3">
        <v>47318</v>
      </c>
      <c r="C670" s="267" t="s">
        <v>2789</v>
      </c>
      <c r="D670" t="s">
        <v>15</v>
      </c>
      <c r="E670" s="263">
        <v>0</v>
      </c>
      <c r="F670" t="s">
        <v>15</v>
      </c>
      <c r="G670" s="3">
        <v>15</v>
      </c>
    </row>
    <row r="671" spans="1:7" x14ac:dyDescent="0.2">
      <c r="A671" t="s">
        <v>688</v>
      </c>
      <c r="B671" s="3">
        <v>47460</v>
      </c>
      <c r="C671" s="267" t="s">
        <v>16</v>
      </c>
      <c r="D671" t="s">
        <v>15</v>
      </c>
      <c r="E671" s="263">
        <v>1</v>
      </c>
      <c r="F671" t="s">
        <v>15</v>
      </c>
      <c r="G671" s="3">
        <v>9</v>
      </c>
    </row>
    <row r="672" spans="1:7" x14ac:dyDescent="0.2">
      <c r="A672" t="s">
        <v>689</v>
      </c>
      <c r="B672" s="3">
        <v>47541</v>
      </c>
      <c r="C672" s="267" t="s">
        <v>16</v>
      </c>
      <c r="D672" t="s">
        <v>15</v>
      </c>
      <c r="E672" s="263">
        <v>0</v>
      </c>
      <c r="F672" t="s">
        <v>15</v>
      </c>
      <c r="G672" s="3">
        <v>15</v>
      </c>
    </row>
    <row r="673" spans="1:7" x14ac:dyDescent="0.2">
      <c r="A673" t="s">
        <v>690</v>
      </c>
      <c r="B673" s="3">
        <v>47545</v>
      </c>
      <c r="C673" s="267" t="s">
        <v>16</v>
      </c>
      <c r="D673" t="s">
        <v>15</v>
      </c>
      <c r="E673" s="263">
        <v>0</v>
      </c>
      <c r="F673" t="s">
        <v>15</v>
      </c>
      <c r="G673" s="3">
        <v>15</v>
      </c>
    </row>
    <row r="674" spans="1:7" x14ac:dyDescent="0.2">
      <c r="A674" t="s">
        <v>691</v>
      </c>
      <c r="B674" s="3">
        <v>47551</v>
      </c>
      <c r="C674" s="267" t="s">
        <v>16</v>
      </c>
      <c r="D674" t="s">
        <v>15</v>
      </c>
      <c r="E674" s="263">
        <v>0</v>
      </c>
      <c r="F674" t="s">
        <v>15</v>
      </c>
      <c r="G674" s="3">
        <v>15</v>
      </c>
    </row>
    <row r="675" spans="1:7" ht="15.75" hidden="1" x14ac:dyDescent="0.25">
      <c r="A675" t="s">
        <v>692</v>
      </c>
      <c r="B675" s="3">
        <v>47555</v>
      </c>
      <c r="C675" s="267" t="s">
        <v>2789</v>
      </c>
      <c r="D675" t="s">
        <v>17</v>
      </c>
      <c r="E675" s="263">
        <v>0</v>
      </c>
      <c r="F675" t="s">
        <v>17</v>
      </c>
      <c r="G675" s="3">
        <v>14</v>
      </c>
    </row>
    <row r="676" spans="1:7" x14ac:dyDescent="0.2">
      <c r="A676" t="s">
        <v>693</v>
      </c>
      <c r="B676" s="3">
        <v>47570</v>
      </c>
      <c r="C676" s="267" t="s">
        <v>16</v>
      </c>
      <c r="D676" t="s">
        <v>15</v>
      </c>
      <c r="E676" s="263">
        <v>0</v>
      </c>
      <c r="F676" t="s">
        <v>15</v>
      </c>
      <c r="G676" s="3">
        <v>15</v>
      </c>
    </row>
    <row r="677" spans="1:7" x14ac:dyDescent="0.2">
      <c r="A677" t="s">
        <v>694</v>
      </c>
      <c r="B677" s="3">
        <v>47605</v>
      </c>
      <c r="C677" s="267" t="s">
        <v>16</v>
      </c>
      <c r="D677" t="s">
        <v>15</v>
      </c>
      <c r="E677" s="263">
        <v>0</v>
      </c>
      <c r="F677" t="s">
        <v>15</v>
      </c>
      <c r="G677" s="3">
        <v>15</v>
      </c>
    </row>
    <row r="678" spans="1:7" x14ac:dyDescent="0.2">
      <c r="A678" t="s">
        <v>695</v>
      </c>
      <c r="B678" s="3">
        <v>47660</v>
      </c>
      <c r="C678" s="267" t="s">
        <v>2789</v>
      </c>
      <c r="D678" t="s">
        <v>15</v>
      </c>
      <c r="E678" s="263">
        <v>0</v>
      </c>
      <c r="F678" t="s">
        <v>15</v>
      </c>
      <c r="G678" s="3">
        <v>15</v>
      </c>
    </row>
    <row r="679" spans="1:7" x14ac:dyDescent="0.2">
      <c r="A679" t="s">
        <v>696</v>
      </c>
      <c r="B679" s="3">
        <v>47675</v>
      </c>
      <c r="C679" s="267" t="s">
        <v>2789</v>
      </c>
      <c r="D679" t="s">
        <v>15</v>
      </c>
      <c r="E679" s="263">
        <v>0</v>
      </c>
      <c r="F679" t="s">
        <v>15</v>
      </c>
      <c r="G679" s="3">
        <v>15</v>
      </c>
    </row>
    <row r="680" spans="1:7" x14ac:dyDescent="0.2">
      <c r="A680" t="s">
        <v>697</v>
      </c>
      <c r="B680" s="3">
        <v>47692</v>
      </c>
      <c r="C680" s="267" t="s">
        <v>2789</v>
      </c>
      <c r="D680" t="s">
        <v>15</v>
      </c>
      <c r="E680" s="263">
        <v>0</v>
      </c>
      <c r="F680" t="s">
        <v>15</v>
      </c>
      <c r="G680" s="3">
        <v>15</v>
      </c>
    </row>
    <row r="681" spans="1:7" x14ac:dyDescent="0.2">
      <c r="A681" t="s">
        <v>698</v>
      </c>
      <c r="B681" s="3">
        <v>47703</v>
      </c>
      <c r="C681" s="267" t="s">
        <v>2789</v>
      </c>
      <c r="D681" t="s">
        <v>15</v>
      </c>
      <c r="E681" s="263">
        <v>0</v>
      </c>
      <c r="F681" t="s">
        <v>15</v>
      </c>
      <c r="G681" s="3">
        <v>15</v>
      </c>
    </row>
    <row r="682" spans="1:7" x14ac:dyDescent="0.2">
      <c r="A682" t="s">
        <v>699</v>
      </c>
      <c r="B682" s="3">
        <v>47707</v>
      </c>
      <c r="C682" s="267" t="s">
        <v>16</v>
      </c>
      <c r="D682" t="s">
        <v>15</v>
      </c>
      <c r="E682" s="263">
        <v>0</v>
      </c>
      <c r="F682" t="s">
        <v>15</v>
      </c>
      <c r="G682" s="3">
        <v>15</v>
      </c>
    </row>
    <row r="683" spans="1:7" x14ac:dyDescent="0.2">
      <c r="A683" t="s">
        <v>700</v>
      </c>
      <c r="B683" s="3">
        <v>47720</v>
      </c>
      <c r="C683" s="267" t="s">
        <v>16</v>
      </c>
      <c r="D683" t="s">
        <v>15</v>
      </c>
      <c r="E683" s="263">
        <v>0</v>
      </c>
      <c r="F683" t="s">
        <v>15</v>
      </c>
      <c r="G683" s="3">
        <v>15</v>
      </c>
    </row>
    <row r="684" spans="1:7" ht="15.75" hidden="1" x14ac:dyDescent="0.25">
      <c r="A684" t="s">
        <v>701</v>
      </c>
      <c r="B684" s="3">
        <v>47745</v>
      </c>
      <c r="C684" s="267" t="s">
        <v>16</v>
      </c>
      <c r="D684" t="s">
        <v>2785</v>
      </c>
      <c r="E684" s="263">
        <v>0</v>
      </c>
      <c r="F684" t="s">
        <v>2785</v>
      </c>
      <c r="G684" s="3">
        <v>14</v>
      </c>
    </row>
    <row r="685" spans="1:7" x14ac:dyDescent="0.2">
      <c r="A685" t="s">
        <v>702</v>
      </c>
      <c r="B685" s="3">
        <v>47798</v>
      </c>
      <c r="C685" s="267" t="s">
        <v>16</v>
      </c>
      <c r="D685" t="s">
        <v>15</v>
      </c>
      <c r="E685" s="263">
        <v>0</v>
      </c>
      <c r="F685" t="s">
        <v>15</v>
      </c>
      <c r="G685" s="3">
        <v>15</v>
      </c>
    </row>
    <row r="686" spans="1:7" x14ac:dyDescent="0.2">
      <c r="A686" t="s">
        <v>703</v>
      </c>
      <c r="B686" s="3">
        <v>47960</v>
      </c>
      <c r="C686" s="267" t="s">
        <v>16</v>
      </c>
      <c r="D686" t="s">
        <v>15</v>
      </c>
      <c r="E686" s="263">
        <v>0</v>
      </c>
      <c r="F686" t="s">
        <v>15</v>
      </c>
      <c r="G686" s="3">
        <v>15</v>
      </c>
    </row>
    <row r="687" spans="1:7" ht="15.75" hidden="1" x14ac:dyDescent="0.25">
      <c r="A687" t="s">
        <v>704</v>
      </c>
      <c r="B687" s="3">
        <v>47980</v>
      </c>
      <c r="C687" s="267" t="s">
        <v>16</v>
      </c>
      <c r="D687" t="s">
        <v>17</v>
      </c>
      <c r="E687" s="263">
        <v>0</v>
      </c>
      <c r="F687" t="s">
        <v>17</v>
      </c>
      <c r="G687" s="3">
        <v>14</v>
      </c>
    </row>
    <row r="688" spans="1:7" ht="15.75" hidden="1" x14ac:dyDescent="0.25">
      <c r="A688" t="s">
        <v>705</v>
      </c>
      <c r="B688" s="3">
        <v>50001</v>
      </c>
      <c r="C688" s="267" t="s">
        <v>14</v>
      </c>
      <c r="D688" t="s">
        <v>2787</v>
      </c>
      <c r="E688" s="263">
        <v>0</v>
      </c>
      <c r="F688" t="s">
        <v>2787</v>
      </c>
      <c r="G688" s="3">
        <v>12</v>
      </c>
    </row>
    <row r="689" spans="1:7" ht="15.75" hidden="1" x14ac:dyDescent="0.25">
      <c r="A689" t="s">
        <v>706</v>
      </c>
      <c r="B689" s="3">
        <v>50006</v>
      </c>
      <c r="C689" s="267" t="s">
        <v>14</v>
      </c>
      <c r="D689" t="s">
        <v>17</v>
      </c>
      <c r="E689" s="263">
        <v>0</v>
      </c>
      <c r="F689" t="s">
        <v>17</v>
      </c>
      <c r="G689" s="3">
        <v>14</v>
      </c>
    </row>
    <row r="690" spans="1:7" x14ac:dyDescent="0.2">
      <c r="A690" t="s">
        <v>707</v>
      </c>
      <c r="B690" s="3">
        <v>50110</v>
      </c>
      <c r="C690" s="267" t="s">
        <v>14</v>
      </c>
      <c r="D690" t="s">
        <v>15</v>
      </c>
      <c r="E690" s="263">
        <v>0</v>
      </c>
      <c r="F690" t="s">
        <v>15</v>
      </c>
      <c r="G690" s="3">
        <v>15</v>
      </c>
    </row>
    <row r="691" spans="1:7" x14ac:dyDescent="0.2">
      <c r="A691" t="s">
        <v>708</v>
      </c>
      <c r="B691" s="3">
        <v>50124</v>
      </c>
      <c r="C691" s="267" t="s">
        <v>14</v>
      </c>
      <c r="D691" t="s">
        <v>15</v>
      </c>
      <c r="E691" s="263">
        <v>0</v>
      </c>
      <c r="F691" t="s">
        <v>15</v>
      </c>
      <c r="G691" s="3">
        <v>15</v>
      </c>
    </row>
    <row r="692" spans="1:7" x14ac:dyDescent="0.2">
      <c r="A692" t="s">
        <v>709</v>
      </c>
      <c r="B692" s="3">
        <v>50150</v>
      </c>
      <c r="C692" s="267" t="s">
        <v>14</v>
      </c>
      <c r="D692" t="s">
        <v>15</v>
      </c>
      <c r="E692" s="263">
        <v>0</v>
      </c>
      <c r="F692" t="s">
        <v>15</v>
      </c>
      <c r="G692" s="3">
        <v>15</v>
      </c>
    </row>
    <row r="693" spans="1:7" x14ac:dyDescent="0.2">
      <c r="A693" t="s">
        <v>710</v>
      </c>
      <c r="B693" s="3">
        <v>50223</v>
      </c>
      <c r="C693" s="267" t="s">
        <v>2789</v>
      </c>
      <c r="D693" t="s">
        <v>15</v>
      </c>
      <c r="E693" s="263">
        <v>0</v>
      </c>
      <c r="F693" t="s">
        <v>15</v>
      </c>
      <c r="G693" s="3">
        <v>15</v>
      </c>
    </row>
    <row r="694" spans="1:7" x14ac:dyDescent="0.2">
      <c r="A694" t="s">
        <v>711</v>
      </c>
      <c r="B694" s="3">
        <v>50226</v>
      </c>
      <c r="C694" s="267" t="s">
        <v>14</v>
      </c>
      <c r="D694" t="s">
        <v>15</v>
      </c>
      <c r="E694" s="263">
        <v>0</v>
      </c>
      <c r="F694" t="s">
        <v>15</v>
      </c>
      <c r="G694" s="3">
        <v>15</v>
      </c>
    </row>
    <row r="695" spans="1:7" x14ac:dyDescent="0.2">
      <c r="A695" t="s">
        <v>712</v>
      </c>
      <c r="B695" s="3">
        <v>50245</v>
      </c>
      <c r="C695" s="267" t="s">
        <v>14</v>
      </c>
      <c r="D695" t="s">
        <v>15</v>
      </c>
      <c r="E695" s="263">
        <v>0</v>
      </c>
      <c r="F695" t="s">
        <v>15</v>
      </c>
      <c r="G695" s="3">
        <v>15</v>
      </c>
    </row>
    <row r="696" spans="1:7" x14ac:dyDescent="0.2">
      <c r="A696" t="s">
        <v>713</v>
      </c>
      <c r="B696" s="3">
        <v>50251</v>
      </c>
      <c r="C696" s="267" t="s">
        <v>14</v>
      </c>
      <c r="D696" t="s">
        <v>15</v>
      </c>
      <c r="E696" s="263">
        <v>0</v>
      </c>
      <c r="F696" t="s">
        <v>15</v>
      </c>
      <c r="G696" s="3">
        <v>15</v>
      </c>
    </row>
    <row r="697" spans="1:7" x14ac:dyDescent="0.2">
      <c r="A697" t="s">
        <v>714</v>
      </c>
      <c r="B697" s="3">
        <v>50270</v>
      </c>
      <c r="C697" s="267" t="s">
        <v>16</v>
      </c>
      <c r="D697" t="s">
        <v>15</v>
      </c>
      <c r="E697" s="263">
        <v>0</v>
      </c>
      <c r="F697" t="s">
        <v>15</v>
      </c>
      <c r="G697" s="3">
        <v>15</v>
      </c>
    </row>
    <row r="698" spans="1:7" x14ac:dyDescent="0.2">
      <c r="A698" t="s">
        <v>715</v>
      </c>
      <c r="B698" s="3">
        <v>50287</v>
      </c>
      <c r="C698" s="267" t="s">
        <v>2789</v>
      </c>
      <c r="D698" t="s">
        <v>15</v>
      </c>
      <c r="E698" s="263">
        <v>0</v>
      </c>
      <c r="F698" t="s">
        <v>15</v>
      </c>
      <c r="G698" s="3">
        <v>15</v>
      </c>
    </row>
    <row r="699" spans="1:7" ht="15.75" hidden="1" x14ac:dyDescent="0.25">
      <c r="A699" t="s">
        <v>716</v>
      </c>
      <c r="B699" s="3">
        <v>50313</v>
      </c>
      <c r="C699" s="267" t="s">
        <v>2789</v>
      </c>
      <c r="D699" t="s">
        <v>17</v>
      </c>
      <c r="E699" s="263">
        <v>0</v>
      </c>
      <c r="F699" t="s">
        <v>17</v>
      </c>
      <c r="G699" s="3">
        <v>14</v>
      </c>
    </row>
    <row r="700" spans="1:7" x14ac:dyDescent="0.2">
      <c r="A700" t="s">
        <v>717</v>
      </c>
      <c r="B700" s="3">
        <v>50318</v>
      </c>
      <c r="C700" s="267" t="s">
        <v>14</v>
      </c>
      <c r="D700" t="s">
        <v>15</v>
      </c>
      <c r="E700" s="263">
        <v>0</v>
      </c>
      <c r="F700" t="s">
        <v>15</v>
      </c>
      <c r="G700" s="3">
        <v>15</v>
      </c>
    </row>
    <row r="701" spans="1:7" x14ac:dyDescent="0.2">
      <c r="A701" t="s">
        <v>718</v>
      </c>
      <c r="B701" s="3">
        <v>50325</v>
      </c>
      <c r="C701" s="267" t="s">
        <v>16</v>
      </c>
      <c r="D701" t="s">
        <v>15</v>
      </c>
      <c r="E701" s="263">
        <v>0</v>
      </c>
      <c r="F701" t="s">
        <v>15</v>
      </c>
      <c r="G701" s="3">
        <v>15</v>
      </c>
    </row>
    <row r="702" spans="1:7" x14ac:dyDescent="0.2">
      <c r="A702" t="s">
        <v>719</v>
      </c>
      <c r="B702" s="3">
        <v>50330</v>
      </c>
      <c r="C702" s="267" t="s">
        <v>2789</v>
      </c>
      <c r="D702" t="s">
        <v>15</v>
      </c>
      <c r="E702" s="263">
        <v>0</v>
      </c>
      <c r="F702" t="s">
        <v>15</v>
      </c>
      <c r="G702" s="3">
        <v>15</v>
      </c>
    </row>
    <row r="703" spans="1:7" x14ac:dyDescent="0.2">
      <c r="A703" t="s">
        <v>720</v>
      </c>
      <c r="B703" s="3">
        <v>50350</v>
      </c>
      <c r="C703" s="267" t="s">
        <v>16</v>
      </c>
      <c r="D703" t="s">
        <v>15</v>
      </c>
      <c r="E703" s="263">
        <v>0</v>
      </c>
      <c r="F703" t="s">
        <v>15</v>
      </c>
      <c r="G703" s="3">
        <v>15</v>
      </c>
    </row>
    <row r="704" spans="1:7" x14ac:dyDescent="0.2">
      <c r="A704" t="s">
        <v>721</v>
      </c>
      <c r="B704" s="3">
        <v>50370</v>
      </c>
      <c r="C704" s="267" t="s">
        <v>2789</v>
      </c>
      <c r="D704" t="s">
        <v>15</v>
      </c>
      <c r="E704" s="263">
        <v>0</v>
      </c>
      <c r="F704" t="s">
        <v>15</v>
      </c>
      <c r="G704" s="3">
        <v>15</v>
      </c>
    </row>
    <row r="705" spans="1:7" x14ac:dyDescent="0.2">
      <c r="A705" t="s">
        <v>722</v>
      </c>
      <c r="B705" s="3">
        <v>50400</v>
      </c>
      <c r="C705" s="267" t="s">
        <v>14</v>
      </c>
      <c r="D705" t="s">
        <v>15</v>
      </c>
      <c r="E705" s="263">
        <v>0</v>
      </c>
      <c r="F705" t="s">
        <v>15</v>
      </c>
      <c r="G705" s="3">
        <v>15</v>
      </c>
    </row>
    <row r="706" spans="1:7" x14ac:dyDescent="0.2">
      <c r="A706" t="s">
        <v>723</v>
      </c>
      <c r="B706" s="3">
        <v>50450</v>
      </c>
      <c r="C706" s="267" t="s">
        <v>16</v>
      </c>
      <c r="D706" t="s">
        <v>15</v>
      </c>
      <c r="E706" s="263">
        <v>0</v>
      </c>
      <c r="F706" t="s">
        <v>15</v>
      </c>
      <c r="G706" s="3">
        <v>15</v>
      </c>
    </row>
    <row r="707" spans="1:7" x14ac:dyDescent="0.2">
      <c r="A707" t="s">
        <v>724</v>
      </c>
      <c r="B707" s="3">
        <v>50568</v>
      </c>
      <c r="C707" s="267" t="s">
        <v>14</v>
      </c>
      <c r="D707" t="s">
        <v>15</v>
      </c>
      <c r="E707" s="263">
        <v>0</v>
      </c>
      <c r="F707" t="s">
        <v>15</v>
      </c>
      <c r="G707" s="3">
        <v>15</v>
      </c>
    </row>
    <row r="708" spans="1:7" x14ac:dyDescent="0.2">
      <c r="A708" t="s">
        <v>725</v>
      </c>
      <c r="B708" s="3">
        <v>50573</v>
      </c>
      <c r="C708" s="267" t="s">
        <v>14</v>
      </c>
      <c r="D708" t="s">
        <v>15</v>
      </c>
      <c r="E708" s="263">
        <v>0</v>
      </c>
      <c r="F708" t="s">
        <v>15</v>
      </c>
      <c r="G708" s="3">
        <v>15</v>
      </c>
    </row>
    <row r="709" spans="1:7" x14ac:dyDescent="0.2">
      <c r="A709" t="s">
        <v>726</v>
      </c>
      <c r="B709" s="3">
        <v>50577</v>
      </c>
      <c r="C709" s="267" t="s">
        <v>14</v>
      </c>
      <c r="D709" t="s">
        <v>15</v>
      </c>
      <c r="E709" s="263">
        <v>0</v>
      </c>
      <c r="F709" t="s">
        <v>15</v>
      </c>
      <c r="G709" s="3">
        <v>15</v>
      </c>
    </row>
    <row r="710" spans="1:7" x14ac:dyDescent="0.2">
      <c r="A710" t="s">
        <v>727</v>
      </c>
      <c r="B710" s="3">
        <v>50590</v>
      </c>
      <c r="C710" s="267" t="s">
        <v>2789</v>
      </c>
      <c r="D710" t="s">
        <v>15</v>
      </c>
      <c r="E710" s="263">
        <v>0</v>
      </c>
      <c r="F710" t="s">
        <v>15</v>
      </c>
      <c r="G710" s="3">
        <v>15</v>
      </c>
    </row>
    <row r="711" spans="1:7" ht="15.75" hidden="1" x14ac:dyDescent="0.25">
      <c r="A711" t="s">
        <v>728</v>
      </c>
      <c r="B711" s="3">
        <v>50606</v>
      </c>
      <c r="C711" s="267" t="s">
        <v>14</v>
      </c>
      <c r="D711" t="s">
        <v>2785</v>
      </c>
      <c r="E711" s="263">
        <v>0</v>
      </c>
      <c r="F711" t="s">
        <v>2785</v>
      </c>
      <c r="G711" s="3">
        <v>14</v>
      </c>
    </row>
    <row r="712" spans="1:7" x14ac:dyDescent="0.2">
      <c r="A712" t="s">
        <v>729</v>
      </c>
      <c r="B712" s="3">
        <v>50680</v>
      </c>
      <c r="C712" s="267" t="s">
        <v>14</v>
      </c>
      <c r="D712" t="s">
        <v>15</v>
      </c>
      <c r="E712" s="263">
        <v>0</v>
      </c>
      <c r="F712" t="s">
        <v>15</v>
      </c>
      <c r="G712" s="3">
        <v>15</v>
      </c>
    </row>
    <row r="713" spans="1:7" x14ac:dyDescent="0.2">
      <c r="A713" t="s">
        <v>730</v>
      </c>
      <c r="B713" s="3">
        <v>50683</v>
      </c>
      <c r="C713" s="267" t="s">
        <v>14</v>
      </c>
      <c r="D713" t="s">
        <v>15</v>
      </c>
      <c r="E713" s="263">
        <v>0</v>
      </c>
      <c r="F713" t="s">
        <v>15</v>
      </c>
      <c r="G713" s="3">
        <v>15</v>
      </c>
    </row>
    <row r="714" spans="1:7" x14ac:dyDescent="0.2">
      <c r="A714" t="s">
        <v>731</v>
      </c>
      <c r="B714" s="3">
        <v>50686</v>
      </c>
      <c r="C714" s="267" t="s">
        <v>14</v>
      </c>
      <c r="D714" t="s">
        <v>15</v>
      </c>
      <c r="E714" s="263">
        <v>0</v>
      </c>
      <c r="F714" t="s">
        <v>15</v>
      </c>
      <c r="G714" s="3">
        <v>15</v>
      </c>
    </row>
    <row r="715" spans="1:7" x14ac:dyDescent="0.2">
      <c r="A715" t="s">
        <v>732</v>
      </c>
      <c r="B715" s="3">
        <v>50689</v>
      </c>
      <c r="C715" s="267" t="s">
        <v>2789</v>
      </c>
      <c r="D715" t="s">
        <v>15</v>
      </c>
      <c r="E715" s="263">
        <v>0</v>
      </c>
      <c r="F715" t="s">
        <v>15</v>
      </c>
      <c r="G715" s="3">
        <v>15</v>
      </c>
    </row>
    <row r="716" spans="1:7" x14ac:dyDescent="0.2">
      <c r="A716" t="s">
        <v>733</v>
      </c>
      <c r="B716" s="3">
        <v>50711</v>
      </c>
      <c r="C716" s="267" t="s">
        <v>2789</v>
      </c>
      <c r="D716" t="s">
        <v>15</v>
      </c>
      <c r="E716" s="263">
        <v>0</v>
      </c>
      <c r="F716" t="s">
        <v>15</v>
      </c>
      <c r="G716" s="3">
        <v>15</v>
      </c>
    </row>
    <row r="717" spans="1:7" ht="15.75" hidden="1" x14ac:dyDescent="0.25">
      <c r="A717" t="s">
        <v>734</v>
      </c>
      <c r="B717" s="3">
        <v>52001</v>
      </c>
      <c r="C717" s="267" t="s">
        <v>14</v>
      </c>
      <c r="D717" t="s">
        <v>2787</v>
      </c>
      <c r="E717" s="263">
        <v>0</v>
      </c>
      <c r="F717" t="s">
        <v>2787</v>
      </c>
      <c r="G717" s="3">
        <v>12</v>
      </c>
    </row>
    <row r="718" spans="1:7" ht="15.75" hidden="1" x14ac:dyDescent="0.25">
      <c r="A718" t="s">
        <v>735</v>
      </c>
      <c r="B718" s="3">
        <v>52019</v>
      </c>
      <c r="C718" s="267" t="s">
        <v>16</v>
      </c>
      <c r="D718" t="s">
        <v>17</v>
      </c>
      <c r="E718" s="263">
        <v>0</v>
      </c>
      <c r="F718" t="s">
        <v>17</v>
      </c>
      <c r="G718" s="3">
        <v>14</v>
      </c>
    </row>
    <row r="719" spans="1:7" x14ac:dyDescent="0.2">
      <c r="A719" t="s">
        <v>736</v>
      </c>
      <c r="B719" s="3">
        <v>52022</v>
      </c>
      <c r="C719" s="267" t="s">
        <v>2789</v>
      </c>
      <c r="D719" t="s">
        <v>15</v>
      </c>
      <c r="E719" s="263">
        <v>0</v>
      </c>
      <c r="F719" t="s">
        <v>15</v>
      </c>
      <c r="G719" s="3">
        <v>15</v>
      </c>
    </row>
    <row r="720" spans="1:7" x14ac:dyDescent="0.2">
      <c r="A720" t="s">
        <v>737</v>
      </c>
      <c r="B720" s="3">
        <v>52036</v>
      </c>
      <c r="C720" s="267" t="s">
        <v>16</v>
      </c>
      <c r="D720" t="s">
        <v>15</v>
      </c>
      <c r="E720" s="263">
        <v>0</v>
      </c>
      <c r="F720" t="s">
        <v>15</v>
      </c>
      <c r="G720" s="3">
        <v>15</v>
      </c>
    </row>
    <row r="721" spans="1:7" ht="15.75" hidden="1" x14ac:dyDescent="0.25">
      <c r="A721" t="s">
        <v>738</v>
      </c>
      <c r="B721" s="3">
        <v>52051</v>
      </c>
      <c r="C721" s="267" t="s">
        <v>16</v>
      </c>
      <c r="D721" t="s">
        <v>17</v>
      </c>
      <c r="E721" s="263">
        <v>0</v>
      </c>
      <c r="F721" t="s">
        <v>17</v>
      </c>
      <c r="G721" s="3">
        <v>14</v>
      </c>
    </row>
    <row r="722" spans="1:7" x14ac:dyDescent="0.2">
      <c r="A722" t="s">
        <v>739</v>
      </c>
      <c r="B722" s="3">
        <v>52079</v>
      </c>
      <c r="C722" s="267" t="s">
        <v>16</v>
      </c>
      <c r="D722" t="s">
        <v>15</v>
      </c>
      <c r="E722" s="263">
        <v>0</v>
      </c>
      <c r="F722" t="s">
        <v>15</v>
      </c>
      <c r="G722" s="3">
        <v>15</v>
      </c>
    </row>
    <row r="723" spans="1:7" ht="15.75" hidden="1" x14ac:dyDescent="0.25">
      <c r="A723" t="s">
        <v>740</v>
      </c>
      <c r="B723" s="3">
        <v>52083</v>
      </c>
      <c r="C723" s="267" t="s">
        <v>2789</v>
      </c>
      <c r="D723" t="s">
        <v>17</v>
      </c>
      <c r="E723" s="263">
        <v>0</v>
      </c>
      <c r="F723" t="s">
        <v>17</v>
      </c>
      <c r="G723" s="3">
        <v>14</v>
      </c>
    </row>
    <row r="724" spans="1:7" x14ac:dyDescent="0.2">
      <c r="A724" t="s">
        <v>741</v>
      </c>
      <c r="B724" s="3">
        <v>52110</v>
      </c>
      <c r="C724" s="267" t="s">
        <v>2789</v>
      </c>
      <c r="D724" t="s">
        <v>15</v>
      </c>
      <c r="E724" s="263">
        <v>0</v>
      </c>
      <c r="F724" t="s">
        <v>15</v>
      </c>
      <c r="G724" s="3">
        <v>15</v>
      </c>
    </row>
    <row r="725" spans="1:7" ht="15.75" hidden="1" x14ac:dyDescent="0.25">
      <c r="A725" t="s">
        <v>742</v>
      </c>
      <c r="B725" s="3">
        <v>52203</v>
      </c>
      <c r="C725" s="267" t="s">
        <v>2789</v>
      </c>
      <c r="D725" t="s">
        <v>17</v>
      </c>
      <c r="E725" s="263">
        <v>0</v>
      </c>
      <c r="F725" t="s">
        <v>17</v>
      </c>
      <c r="G725" s="3">
        <v>14</v>
      </c>
    </row>
    <row r="726" spans="1:7" x14ac:dyDescent="0.2">
      <c r="A726" t="s">
        <v>743</v>
      </c>
      <c r="B726" s="3">
        <v>52207</v>
      </c>
      <c r="C726" s="267" t="s">
        <v>2789</v>
      </c>
      <c r="D726" t="s">
        <v>15</v>
      </c>
      <c r="E726" s="263">
        <v>0</v>
      </c>
      <c r="F726" t="s">
        <v>15</v>
      </c>
      <c r="G726" s="3">
        <v>15</v>
      </c>
    </row>
    <row r="727" spans="1:7" ht="15.75" hidden="1" x14ac:dyDescent="0.25">
      <c r="A727" t="s">
        <v>744</v>
      </c>
      <c r="B727" s="3">
        <v>52210</v>
      </c>
      <c r="C727" s="267" t="s">
        <v>2789</v>
      </c>
      <c r="D727" t="s">
        <v>17</v>
      </c>
      <c r="E727" s="263">
        <v>0</v>
      </c>
      <c r="F727" t="s">
        <v>17</v>
      </c>
      <c r="G727" s="3">
        <v>14</v>
      </c>
    </row>
    <row r="728" spans="1:7" x14ac:dyDescent="0.2">
      <c r="A728" t="s">
        <v>745</v>
      </c>
      <c r="B728" s="3">
        <v>52215</v>
      </c>
      <c r="C728" s="267" t="s">
        <v>16</v>
      </c>
      <c r="D728" t="s">
        <v>15</v>
      </c>
      <c r="E728" s="263">
        <v>0</v>
      </c>
      <c r="F728" t="s">
        <v>15</v>
      </c>
      <c r="G728" s="3">
        <v>15</v>
      </c>
    </row>
    <row r="729" spans="1:7" ht="15.75" hidden="1" x14ac:dyDescent="0.25">
      <c r="A729" t="s">
        <v>746</v>
      </c>
      <c r="B729" s="3">
        <v>52224</v>
      </c>
      <c r="C729" s="267" t="s">
        <v>2789</v>
      </c>
      <c r="D729" t="s">
        <v>17</v>
      </c>
      <c r="E729" s="263">
        <v>0</v>
      </c>
      <c r="F729" t="s">
        <v>17</v>
      </c>
      <c r="G729" s="3">
        <v>14</v>
      </c>
    </row>
    <row r="730" spans="1:7" x14ac:dyDescent="0.2">
      <c r="A730" t="s">
        <v>747</v>
      </c>
      <c r="B730" s="3">
        <v>52227</v>
      </c>
      <c r="C730" s="267" t="s">
        <v>16</v>
      </c>
      <c r="D730" t="s">
        <v>15</v>
      </c>
      <c r="E730" s="263">
        <v>0</v>
      </c>
      <c r="F730" t="s">
        <v>15</v>
      </c>
      <c r="G730" s="3">
        <v>15</v>
      </c>
    </row>
    <row r="731" spans="1:7" x14ac:dyDescent="0.2">
      <c r="A731" t="s">
        <v>748</v>
      </c>
      <c r="B731" s="3">
        <v>52233</v>
      </c>
      <c r="C731" s="267" t="s">
        <v>2789</v>
      </c>
      <c r="D731" t="s">
        <v>15</v>
      </c>
      <c r="E731" s="263">
        <v>0</v>
      </c>
      <c r="F731" t="s">
        <v>15</v>
      </c>
      <c r="G731" s="3">
        <v>15</v>
      </c>
    </row>
    <row r="732" spans="1:7" ht="15.75" hidden="1" x14ac:dyDescent="0.25">
      <c r="A732" t="s">
        <v>749</v>
      </c>
      <c r="B732" s="3">
        <v>52240</v>
      </c>
      <c r="C732" s="267" t="s">
        <v>2789</v>
      </c>
      <c r="D732" t="s">
        <v>17</v>
      </c>
      <c r="E732" s="263">
        <v>1</v>
      </c>
      <c r="F732" t="s">
        <v>17</v>
      </c>
      <c r="G732" s="3">
        <v>7</v>
      </c>
    </row>
    <row r="733" spans="1:7" x14ac:dyDescent="0.2">
      <c r="A733" t="s">
        <v>750</v>
      </c>
      <c r="B733" s="3">
        <v>52250</v>
      </c>
      <c r="C733" s="267" t="s">
        <v>16</v>
      </c>
      <c r="D733" t="s">
        <v>15</v>
      </c>
      <c r="E733" s="263">
        <v>0</v>
      </c>
      <c r="F733" t="s">
        <v>15</v>
      </c>
      <c r="G733" s="3">
        <v>15</v>
      </c>
    </row>
    <row r="734" spans="1:7" x14ac:dyDescent="0.2">
      <c r="A734" t="s">
        <v>751</v>
      </c>
      <c r="B734" s="3">
        <v>52254</v>
      </c>
      <c r="C734" s="267" t="s">
        <v>2789</v>
      </c>
      <c r="D734" t="s">
        <v>15</v>
      </c>
      <c r="E734" s="263">
        <v>0</v>
      </c>
      <c r="F734" t="s">
        <v>15</v>
      </c>
      <c r="G734" s="3">
        <v>15</v>
      </c>
    </row>
    <row r="735" spans="1:7" x14ac:dyDescent="0.2">
      <c r="A735" t="s">
        <v>752</v>
      </c>
      <c r="B735" s="3">
        <v>52256</v>
      </c>
      <c r="C735" s="267" t="s">
        <v>16</v>
      </c>
      <c r="D735" t="s">
        <v>15</v>
      </c>
      <c r="E735" s="263">
        <v>0</v>
      </c>
      <c r="F735" t="s">
        <v>15</v>
      </c>
      <c r="G735" s="3">
        <v>15</v>
      </c>
    </row>
    <row r="736" spans="1:7" x14ac:dyDescent="0.2">
      <c r="A736" t="s">
        <v>753</v>
      </c>
      <c r="B736" s="3">
        <v>52258</v>
      </c>
      <c r="C736" s="267" t="s">
        <v>16</v>
      </c>
      <c r="D736" t="s">
        <v>15</v>
      </c>
      <c r="E736" s="263">
        <v>0</v>
      </c>
      <c r="F736" t="s">
        <v>15</v>
      </c>
      <c r="G736" s="3">
        <v>15</v>
      </c>
    </row>
    <row r="737" spans="1:7" x14ac:dyDescent="0.2">
      <c r="A737" t="s">
        <v>754</v>
      </c>
      <c r="B737" s="3">
        <v>52260</v>
      </c>
      <c r="C737" s="267" t="s">
        <v>2789</v>
      </c>
      <c r="D737" t="s">
        <v>15</v>
      </c>
      <c r="E737" s="263">
        <v>0</v>
      </c>
      <c r="F737" t="s">
        <v>15</v>
      </c>
      <c r="G737" s="3">
        <v>15</v>
      </c>
    </row>
    <row r="738" spans="1:7" x14ac:dyDescent="0.2">
      <c r="A738" t="s">
        <v>755</v>
      </c>
      <c r="B738" s="3">
        <v>52287</v>
      </c>
      <c r="C738" s="267" t="s">
        <v>2789</v>
      </c>
      <c r="D738" t="s">
        <v>15</v>
      </c>
      <c r="E738" s="263">
        <v>0</v>
      </c>
      <c r="F738" t="s">
        <v>15</v>
      </c>
      <c r="G738" s="3">
        <v>15</v>
      </c>
    </row>
    <row r="739" spans="1:7" x14ac:dyDescent="0.2">
      <c r="A739" t="s">
        <v>756</v>
      </c>
      <c r="B739" s="3">
        <v>52317</v>
      </c>
      <c r="C739" s="267" t="s">
        <v>2789</v>
      </c>
      <c r="D739" t="s">
        <v>15</v>
      </c>
      <c r="E739" s="263">
        <v>0</v>
      </c>
      <c r="F739" t="s">
        <v>15</v>
      </c>
      <c r="G739" s="3">
        <v>15</v>
      </c>
    </row>
    <row r="740" spans="1:7" ht="15.75" hidden="1" x14ac:dyDescent="0.25">
      <c r="A740" t="s">
        <v>757</v>
      </c>
      <c r="B740" s="3">
        <v>52320</v>
      </c>
      <c r="C740" s="267" t="s">
        <v>16</v>
      </c>
      <c r="D740" t="s">
        <v>17</v>
      </c>
      <c r="E740" s="263">
        <v>0</v>
      </c>
      <c r="F740" t="s">
        <v>17</v>
      </c>
      <c r="G740" s="3">
        <v>14</v>
      </c>
    </row>
    <row r="741" spans="1:7" ht="15.75" hidden="1" x14ac:dyDescent="0.25">
      <c r="A741" t="s">
        <v>758</v>
      </c>
      <c r="B741" s="3">
        <v>52323</v>
      </c>
      <c r="C741" s="267" t="s">
        <v>2789</v>
      </c>
      <c r="D741" t="s">
        <v>17</v>
      </c>
      <c r="E741" s="263">
        <v>0</v>
      </c>
      <c r="F741" t="s">
        <v>17</v>
      </c>
      <c r="G741" s="3">
        <v>14</v>
      </c>
    </row>
    <row r="742" spans="1:7" ht="15.75" hidden="1" x14ac:dyDescent="0.25">
      <c r="A742" t="s">
        <v>759</v>
      </c>
      <c r="B742" s="3">
        <v>52352</v>
      </c>
      <c r="C742" s="267" t="s">
        <v>2789</v>
      </c>
      <c r="D742" t="s">
        <v>17</v>
      </c>
      <c r="E742" s="263">
        <v>0</v>
      </c>
      <c r="F742" t="s">
        <v>17</v>
      </c>
      <c r="G742" s="3">
        <v>14</v>
      </c>
    </row>
    <row r="743" spans="1:7" x14ac:dyDescent="0.2">
      <c r="A743" t="s">
        <v>760</v>
      </c>
      <c r="B743" s="3">
        <v>52354</v>
      </c>
      <c r="C743" s="267" t="s">
        <v>2789</v>
      </c>
      <c r="D743" t="s">
        <v>15</v>
      </c>
      <c r="E743" s="263">
        <v>0</v>
      </c>
      <c r="F743" t="s">
        <v>15</v>
      </c>
      <c r="G743" s="3">
        <v>15</v>
      </c>
    </row>
    <row r="744" spans="1:7" ht="15.75" hidden="1" x14ac:dyDescent="0.25">
      <c r="A744" t="s">
        <v>761</v>
      </c>
      <c r="B744" s="3">
        <v>52356</v>
      </c>
      <c r="C744" s="267" t="s">
        <v>16</v>
      </c>
      <c r="D744" t="s">
        <v>2784</v>
      </c>
      <c r="E744" s="263">
        <v>0</v>
      </c>
      <c r="F744" t="s">
        <v>2784</v>
      </c>
      <c r="G744" s="3">
        <v>13</v>
      </c>
    </row>
    <row r="745" spans="1:7" ht="15.75" hidden="1" x14ac:dyDescent="0.25">
      <c r="A745" t="s">
        <v>762</v>
      </c>
      <c r="B745" s="3">
        <v>52378</v>
      </c>
      <c r="C745" s="267" t="s">
        <v>2789</v>
      </c>
      <c r="D745" t="s">
        <v>17</v>
      </c>
      <c r="E745" s="263">
        <v>0</v>
      </c>
      <c r="F745" t="s">
        <v>17</v>
      </c>
      <c r="G745" s="3">
        <v>14</v>
      </c>
    </row>
    <row r="746" spans="1:7" x14ac:dyDescent="0.2">
      <c r="A746" t="s">
        <v>763</v>
      </c>
      <c r="B746" s="3">
        <v>52381</v>
      </c>
      <c r="C746" s="267" t="s">
        <v>16</v>
      </c>
      <c r="D746" t="s">
        <v>15</v>
      </c>
      <c r="E746" s="263">
        <v>0</v>
      </c>
      <c r="F746" t="s">
        <v>15</v>
      </c>
      <c r="G746" s="3">
        <v>15</v>
      </c>
    </row>
    <row r="747" spans="1:7" x14ac:dyDescent="0.2">
      <c r="A747" t="s">
        <v>764</v>
      </c>
      <c r="B747" s="3">
        <v>52385</v>
      </c>
      <c r="C747" s="267" t="s">
        <v>16</v>
      </c>
      <c r="D747" t="s">
        <v>15</v>
      </c>
      <c r="E747" s="263">
        <v>0</v>
      </c>
      <c r="F747" t="s">
        <v>15</v>
      </c>
      <c r="G747" s="3">
        <v>15</v>
      </c>
    </row>
    <row r="748" spans="1:7" x14ac:dyDescent="0.2">
      <c r="A748" t="s">
        <v>765</v>
      </c>
      <c r="B748" s="3">
        <v>52390</v>
      </c>
      <c r="C748" s="267" t="s">
        <v>16</v>
      </c>
      <c r="D748" t="s">
        <v>15</v>
      </c>
      <c r="E748" s="263">
        <v>0</v>
      </c>
      <c r="F748" t="s">
        <v>15</v>
      </c>
      <c r="G748" s="3">
        <v>15</v>
      </c>
    </row>
    <row r="749" spans="1:7" ht="15.75" hidden="1" x14ac:dyDescent="0.25">
      <c r="A749" t="s">
        <v>766</v>
      </c>
      <c r="B749" s="3">
        <v>52399</v>
      </c>
      <c r="C749" s="267" t="s">
        <v>2789</v>
      </c>
      <c r="D749" t="s">
        <v>17</v>
      </c>
      <c r="E749" s="263">
        <v>0</v>
      </c>
      <c r="F749" t="s">
        <v>17</v>
      </c>
      <c r="G749" s="3">
        <v>14</v>
      </c>
    </row>
    <row r="750" spans="1:7" x14ac:dyDescent="0.2">
      <c r="A750" t="s">
        <v>767</v>
      </c>
      <c r="B750" s="3">
        <v>52405</v>
      </c>
      <c r="C750" s="267" t="s">
        <v>16</v>
      </c>
      <c r="D750" t="s">
        <v>15</v>
      </c>
      <c r="E750" s="263">
        <v>0</v>
      </c>
      <c r="F750" t="s">
        <v>15</v>
      </c>
      <c r="G750" s="3">
        <v>15</v>
      </c>
    </row>
    <row r="751" spans="1:7" x14ac:dyDescent="0.2">
      <c r="A751" t="s">
        <v>768</v>
      </c>
      <c r="B751" s="3">
        <v>52411</v>
      </c>
      <c r="C751" s="267" t="s">
        <v>2789</v>
      </c>
      <c r="D751" t="s">
        <v>15</v>
      </c>
      <c r="E751" s="263">
        <v>0</v>
      </c>
      <c r="F751" t="s">
        <v>15</v>
      </c>
      <c r="G751" s="3">
        <v>15</v>
      </c>
    </row>
    <row r="752" spans="1:7" x14ac:dyDescent="0.2">
      <c r="A752" t="s">
        <v>769</v>
      </c>
      <c r="B752" s="3">
        <v>52418</v>
      </c>
      <c r="C752" s="267" t="s">
        <v>2789</v>
      </c>
      <c r="D752" t="s">
        <v>15</v>
      </c>
      <c r="E752" s="263">
        <v>0</v>
      </c>
      <c r="F752" t="s">
        <v>15</v>
      </c>
      <c r="G752" s="3">
        <v>15</v>
      </c>
    </row>
    <row r="753" spans="1:7" x14ac:dyDescent="0.2">
      <c r="A753" t="s">
        <v>770</v>
      </c>
      <c r="B753" s="3">
        <v>52427</v>
      </c>
      <c r="C753" s="267" t="s">
        <v>16</v>
      </c>
      <c r="D753" t="s">
        <v>15</v>
      </c>
      <c r="E753" s="263">
        <v>0</v>
      </c>
      <c r="F753" t="s">
        <v>15</v>
      </c>
      <c r="G753" s="3">
        <v>15</v>
      </c>
    </row>
    <row r="754" spans="1:7" x14ac:dyDescent="0.2">
      <c r="A754" t="s">
        <v>771</v>
      </c>
      <c r="B754" s="3">
        <v>52435</v>
      </c>
      <c r="C754" s="267" t="s">
        <v>2789</v>
      </c>
      <c r="D754" t="s">
        <v>15</v>
      </c>
      <c r="E754" s="263">
        <v>0</v>
      </c>
      <c r="F754" t="s">
        <v>15</v>
      </c>
      <c r="G754" s="3">
        <v>15</v>
      </c>
    </row>
    <row r="755" spans="1:7" x14ac:dyDescent="0.2">
      <c r="A755" t="s">
        <v>772</v>
      </c>
      <c r="B755" s="3">
        <v>52473</v>
      </c>
      <c r="C755" s="267" t="s">
        <v>16</v>
      </c>
      <c r="D755" t="s">
        <v>15</v>
      </c>
      <c r="E755" s="263">
        <v>0</v>
      </c>
      <c r="F755" t="s">
        <v>15</v>
      </c>
      <c r="G755" s="3">
        <v>15</v>
      </c>
    </row>
    <row r="756" spans="1:7" ht="15.75" hidden="1" x14ac:dyDescent="0.25">
      <c r="A756" t="s">
        <v>773</v>
      </c>
      <c r="B756" s="3">
        <v>52480</v>
      </c>
      <c r="C756" s="267" t="s">
        <v>2789</v>
      </c>
      <c r="D756" t="s">
        <v>2785</v>
      </c>
      <c r="E756" s="263">
        <v>0</v>
      </c>
      <c r="F756" t="s">
        <v>2785</v>
      </c>
      <c r="G756" s="3">
        <v>14</v>
      </c>
    </row>
    <row r="757" spans="1:7" x14ac:dyDescent="0.2">
      <c r="A757" t="s">
        <v>774</v>
      </c>
      <c r="B757" s="3">
        <v>52490</v>
      </c>
      <c r="C757" s="267" t="s">
        <v>16</v>
      </c>
      <c r="D757" t="s">
        <v>15</v>
      </c>
      <c r="E757" s="263">
        <v>0</v>
      </c>
      <c r="F757" t="s">
        <v>15</v>
      </c>
      <c r="G757" s="3">
        <v>15</v>
      </c>
    </row>
    <row r="758" spans="1:7" ht="15.75" hidden="1" x14ac:dyDescent="0.25">
      <c r="A758" t="s">
        <v>775</v>
      </c>
      <c r="B758" s="3">
        <v>52506</v>
      </c>
      <c r="C758" s="267" t="s">
        <v>16</v>
      </c>
      <c r="D758" t="s">
        <v>17</v>
      </c>
      <c r="E758" s="263">
        <v>0</v>
      </c>
      <c r="F758" t="s">
        <v>17</v>
      </c>
      <c r="G758" s="3">
        <v>14</v>
      </c>
    </row>
    <row r="759" spans="1:7" x14ac:dyDescent="0.2">
      <c r="A759" t="s">
        <v>776</v>
      </c>
      <c r="B759" s="3">
        <v>52520</v>
      </c>
      <c r="C759" s="267" t="s">
        <v>16</v>
      </c>
      <c r="D759" t="s">
        <v>15</v>
      </c>
      <c r="E759" s="263">
        <v>0</v>
      </c>
      <c r="F759" t="s">
        <v>15</v>
      </c>
      <c r="G759" s="3">
        <v>15</v>
      </c>
    </row>
    <row r="760" spans="1:7" x14ac:dyDescent="0.2">
      <c r="A760" t="s">
        <v>777</v>
      </c>
      <c r="B760" s="3">
        <v>52540</v>
      </c>
      <c r="C760" s="267" t="s">
        <v>16</v>
      </c>
      <c r="D760" t="s">
        <v>15</v>
      </c>
      <c r="E760" s="263">
        <v>0</v>
      </c>
      <c r="F760" t="s">
        <v>15</v>
      </c>
      <c r="G760" s="3">
        <v>15</v>
      </c>
    </row>
    <row r="761" spans="1:7" x14ac:dyDescent="0.2">
      <c r="A761" t="s">
        <v>778</v>
      </c>
      <c r="B761" s="3">
        <v>52560</v>
      </c>
      <c r="C761" s="267" t="s">
        <v>2789</v>
      </c>
      <c r="D761" t="s">
        <v>15</v>
      </c>
      <c r="E761" s="263">
        <v>0</v>
      </c>
      <c r="F761" t="s">
        <v>15</v>
      </c>
      <c r="G761" s="3">
        <v>15</v>
      </c>
    </row>
    <row r="762" spans="1:7" ht="15.75" hidden="1" x14ac:dyDescent="0.25">
      <c r="A762" t="s">
        <v>779</v>
      </c>
      <c r="B762" s="3">
        <v>52565</v>
      </c>
      <c r="C762" s="267" t="s">
        <v>16</v>
      </c>
      <c r="D762" t="s">
        <v>17</v>
      </c>
      <c r="E762" s="263">
        <v>0</v>
      </c>
      <c r="F762" t="s">
        <v>17</v>
      </c>
      <c r="G762" s="3">
        <v>14</v>
      </c>
    </row>
    <row r="763" spans="1:7" x14ac:dyDescent="0.2">
      <c r="A763" t="s">
        <v>780</v>
      </c>
      <c r="B763" s="3">
        <v>52573</v>
      </c>
      <c r="C763" s="267" t="s">
        <v>16</v>
      </c>
      <c r="D763" t="s">
        <v>15</v>
      </c>
      <c r="E763" s="263">
        <v>0</v>
      </c>
      <c r="F763" t="s">
        <v>15</v>
      </c>
      <c r="G763" s="3">
        <v>15</v>
      </c>
    </row>
    <row r="764" spans="1:7" ht="15.75" hidden="1" x14ac:dyDescent="0.25">
      <c r="A764" t="s">
        <v>781</v>
      </c>
      <c r="B764" s="3">
        <v>52585</v>
      </c>
      <c r="C764" s="267" t="s">
        <v>16</v>
      </c>
      <c r="D764" t="s">
        <v>17</v>
      </c>
      <c r="E764" s="263">
        <v>0</v>
      </c>
      <c r="F764" t="s">
        <v>17</v>
      </c>
      <c r="G764" s="3">
        <v>14</v>
      </c>
    </row>
    <row r="765" spans="1:7" x14ac:dyDescent="0.2">
      <c r="A765" t="s">
        <v>782</v>
      </c>
      <c r="B765" s="3">
        <v>52612</v>
      </c>
      <c r="C765" s="267" t="s">
        <v>16</v>
      </c>
      <c r="D765" t="s">
        <v>15</v>
      </c>
      <c r="E765" s="263">
        <v>0</v>
      </c>
      <c r="F765" t="s">
        <v>15</v>
      </c>
      <c r="G765" s="3">
        <v>15</v>
      </c>
    </row>
    <row r="766" spans="1:7" x14ac:dyDescent="0.2">
      <c r="A766" t="s">
        <v>783</v>
      </c>
      <c r="B766" s="3">
        <v>52621</v>
      </c>
      <c r="C766" s="267" t="s">
        <v>16</v>
      </c>
      <c r="D766" t="s">
        <v>15</v>
      </c>
      <c r="E766" s="263">
        <v>0</v>
      </c>
      <c r="F766" t="s">
        <v>15</v>
      </c>
      <c r="G766" s="3">
        <v>15</v>
      </c>
    </row>
    <row r="767" spans="1:7" ht="15.75" hidden="1" x14ac:dyDescent="0.25">
      <c r="A767" t="s">
        <v>784</v>
      </c>
      <c r="B767" s="3">
        <v>52678</v>
      </c>
      <c r="C767" s="267" t="s">
        <v>2789</v>
      </c>
      <c r="D767" t="s">
        <v>17</v>
      </c>
      <c r="E767" s="263">
        <v>0</v>
      </c>
      <c r="F767" t="s">
        <v>17</v>
      </c>
      <c r="G767" s="3">
        <v>14</v>
      </c>
    </row>
    <row r="768" spans="1:7" ht="15.75" hidden="1" x14ac:dyDescent="0.25">
      <c r="A768" t="s">
        <v>785</v>
      </c>
      <c r="B768" s="3">
        <v>52683</v>
      </c>
      <c r="C768" s="267" t="s">
        <v>2789</v>
      </c>
      <c r="D768" t="s">
        <v>17</v>
      </c>
      <c r="E768" s="263">
        <v>0</v>
      </c>
      <c r="F768" t="s">
        <v>17</v>
      </c>
      <c r="G768" s="3">
        <v>14</v>
      </c>
    </row>
    <row r="769" spans="1:7" ht="15.75" hidden="1" x14ac:dyDescent="0.25">
      <c r="A769" t="s">
        <v>786</v>
      </c>
      <c r="B769" s="3">
        <v>52685</v>
      </c>
      <c r="C769" s="267" t="s">
        <v>2789</v>
      </c>
      <c r="D769" t="s">
        <v>17</v>
      </c>
      <c r="E769" s="263">
        <v>0</v>
      </c>
      <c r="F769" t="s">
        <v>17</v>
      </c>
      <c r="G769" s="3">
        <v>14</v>
      </c>
    </row>
    <row r="770" spans="1:7" x14ac:dyDescent="0.2">
      <c r="A770" t="s">
        <v>787</v>
      </c>
      <c r="B770" s="3">
        <v>52687</v>
      </c>
      <c r="C770" s="267" t="s">
        <v>16</v>
      </c>
      <c r="D770" t="s">
        <v>15</v>
      </c>
      <c r="E770" s="263">
        <v>0</v>
      </c>
      <c r="F770" t="s">
        <v>15</v>
      </c>
      <c r="G770" s="3">
        <v>15</v>
      </c>
    </row>
    <row r="771" spans="1:7" ht="15.75" hidden="1" x14ac:dyDescent="0.25">
      <c r="A771" t="s">
        <v>788</v>
      </c>
      <c r="B771" s="3">
        <v>52693</v>
      </c>
      <c r="C771" s="267" t="s">
        <v>2789</v>
      </c>
      <c r="D771" t="s">
        <v>17</v>
      </c>
      <c r="E771" s="263">
        <v>0</v>
      </c>
      <c r="F771" t="s">
        <v>17</v>
      </c>
      <c r="G771" s="3">
        <v>14</v>
      </c>
    </row>
    <row r="772" spans="1:7" ht="15.75" hidden="1" x14ac:dyDescent="0.25">
      <c r="A772" t="s">
        <v>789</v>
      </c>
      <c r="B772" s="3">
        <v>52694</v>
      </c>
      <c r="C772" s="267" t="s">
        <v>16</v>
      </c>
      <c r="D772" t="s">
        <v>17</v>
      </c>
      <c r="E772" s="263">
        <v>0</v>
      </c>
      <c r="F772" t="s">
        <v>17</v>
      </c>
      <c r="G772" s="3">
        <v>14</v>
      </c>
    </row>
    <row r="773" spans="1:7" x14ac:dyDescent="0.2">
      <c r="A773" t="s">
        <v>790</v>
      </c>
      <c r="B773" s="3">
        <v>52696</v>
      </c>
      <c r="C773" s="267" t="s">
        <v>16</v>
      </c>
      <c r="D773" t="s">
        <v>15</v>
      </c>
      <c r="E773" s="263">
        <v>0</v>
      </c>
      <c r="F773" t="s">
        <v>15</v>
      </c>
      <c r="G773" s="3">
        <v>15</v>
      </c>
    </row>
    <row r="774" spans="1:7" x14ac:dyDescent="0.2">
      <c r="A774" t="s">
        <v>791</v>
      </c>
      <c r="B774" s="3">
        <v>52699</v>
      </c>
      <c r="C774" s="267" t="s">
        <v>16</v>
      </c>
      <c r="D774" t="s">
        <v>15</v>
      </c>
      <c r="E774" s="263">
        <v>0</v>
      </c>
      <c r="F774" t="s">
        <v>15</v>
      </c>
      <c r="G774" s="3">
        <v>15</v>
      </c>
    </row>
    <row r="775" spans="1:7" x14ac:dyDescent="0.2">
      <c r="A775" t="s">
        <v>792</v>
      </c>
      <c r="B775" s="3">
        <v>52720</v>
      </c>
      <c r="C775" s="267" t="s">
        <v>16</v>
      </c>
      <c r="D775" t="s">
        <v>15</v>
      </c>
      <c r="E775" s="263">
        <v>0</v>
      </c>
      <c r="F775" t="s">
        <v>15</v>
      </c>
      <c r="G775" s="3">
        <v>15</v>
      </c>
    </row>
    <row r="776" spans="1:7" x14ac:dyDescent="0.2">
      <c r="A776" t="s">
        <v>793</v>
      </c>
      <c r="B776" s="3">
        <v>52786</v>
      </c>
      <c r="C776" s="267" t="s">
        <v>16</v>
      </c>
      <c r="D776" t="s">
        <v>15</v>
      </c>
      <c r="E776" s="263">
        <v>0</v>
      </c>
      <c r="F776" t="s">
        <v>15</v>
      </c>
      <c r="G776" s="3">
        <v>15</v>
      </c>
    </row>
    <row r="777" spans="1:7" x14ac:dyDescent="0.2">
      <c r="A777" t="s">
        <v>794</v>
      </c>
      <c r="B777" s="3">
        <v>52788</v>
      </c>
      <c r="C777" s="267" t="s">
        <v>2789</v>
      </c>
      <c r="D777" t="s">
        <v>15</v>
      </c>
      <c r="E777" s="263">
        <v>0</v>
      </c>
      <c r="F777" t="s">
        <v>15</v>
      </c>
      <c r="G777" s="3">
        <v>15</v>
      </c>
    </row>
    <row r="778" spans="1:7" ht="15.75" hidden="1" x14ac:dyDescent="0.25">
      <c r="A778" t="s">
        <v>795</v>
      </c>
      <c r="B778" s="3">
        <v>52835</v>
      </c>
      <c r="C778" s="267" t="s">
        <v>16</v>
      </c>
      <c r="D778" t="s">
        <v>2784</v>
      </c>
      <c r="E778" s="263">
        <v>0</v>
      </c>
      <c r="F778" t="s">
        <v>2784</v>
      </c>
      <c r="G778" s="3">
        <v>13</v>
      </c>
    </row>
    <row r="779" spans="1:7" ht="15.75" hidden="1" x14ac:dyDescent="0.25">
      <c r="A779" t="s">
        <v>796</v>
      </c>
      <c r="B779" s="3">
        <v>52838</v>
      </c>
      <c r="C779" s="267" t="s">
        <v>16</v>
      </c>
      <c r="D779" t="s">
        <v>17</v>
      </c>
      <c r="E779" s="263">
        <v>0</v>
      </c>
      <c r="F779" t="s">
        <v>17</v>
      </c>
      <c r="G779" s="3">
        <v>14</v>
      </c>
    </row>
    <row r="780" spans="1:7" x14ac:dyDescent="0.2">
      <c r="A780" t="s">
        <v>797</v>
      </c>
      <c r="B780" s="3">
        <v>52885</v>
      </c>
      <c r="C780" s="267" t="s">
        <v>16</v>
      </c>
      <c r="D780" t="s">
        <v>15</v>
      </c>
      <c r="E780" s="263">
        <v>0</v>
      </c>
      <c r="F780" t="s">
        <v>15</v>
      </c>
      <c r="G780" s="3">
        <v>15</v>
      </c>
    </row>
    <row r="781" spans="1:7" ht="15.75" hidden="1" x14ac:dyDescent="0.25">
      <c r="A781" t="s">
        <v>798</v>
      </c>
      <c r="B781" s="3">
        <v>54001</v>
      </c>
      <c r="C781" s="267" t="s">
        <v>2789</v>
      </c>
      <c r="D781" t="s">
        <v>2783</v>
      </c>
      <c r="E781" s="263">
        <v>0</v>
      </c>
      <c r="F781" t="s">
        <v>2783</v>
      </c>
      <c r="G781" s="3">
        <v>10</v>
      </c>
    </row>
    <row r="782" spans="1:7" x14ac:dyDescent="0.2">
      <c r="A782" t="s">
        <v>799</v>
      </c>
      <c r="B782" s="3">
        <v>54003</v>
      </c>
      <c r="C782" s="267" t="s">
        <v>2789</v>
      </c>
      <c r="D782" t="s">
        <v>15</v>
      </c>
      <c r="E782" s="263">
        <v>0</v>
      </c>
      <c r="F782" t="s">
        <v>15</v>
      </c>
      <c r="G782" s="3">
        <v>15</v>
      </c>
    </row>
    <row r="783" spans="1:7" x14ac:dyDescent="0.2">
      <c r="A783" t="s">
        <v>800</v>
      </c>
      <c r="B783" s="3">
        <v>54051</v>
      </c>
      <c r="C783" s="267" t="s">
        <v>2789</v>
      </c>
      <c r="D783" t="s">
        <v>15</v>
      </c>
      <c r="E783" s="263">
        <v>0</v>
      </c>
      <c r="F783" t="s">
        <v>15</v>
      </c>
      <c r="G783" s="3">
        <v>15</v>
      </c>
    </row>
    <row r="784" spans="1:7" x14ac:dyDescent="0.2">
      <c r="A784" t="s">
        <v>801</v>
      </c>
      <c r="B784" s="3">
        <v>54099</v>
      </c>
      <c r="C784" s="267" t="s">
        <v>2789</v>
      </c>
      <c r="D784" t="s">
        <v>15</v>
      </c>
      <c r="E784" s="263">
        <v>0</v>
      </c>
      <c r="F784" t="s">
        <v>15</v>
      </c>
      <c r="G784" s="3">
        <v>15</v>
      </c>
    </row>
    <row r="785" spans="1:7" x14ac:dyDescent="0.2">
      <c r="A785" t="s">
        <v>802</v>
      </c>
      <c r="B785" s="3">
        <v>54109</v>
      </c>
      <c r="C785" s="267" t="s">
        <v>16</v>
      </c>
      <c r="D785" t="s">
        <v>15</v>
      </c>
      <c r="E785" s="263">
        <v>0</v>
      </c>
      <c r="F785" t="s">
        <v>15</v>
      </c>
      <c r="G785" s="3">
        <v>15</v>
      </c>
    </row>
    <row r="786" spans="1:7" x14ac:dyDescent="0.2">
      <c r="A786" t="s">
        <v>803</v>
      </c>
      <c r="B786" s="3">
        <v>54125</v>
      </c>
      <c r="C786" s="267" t="s">
        <v>14</v>
      </c>
      <c r="D786" t="s">
        <v>15</v>
      </c>
      <c r="E786" s="263">
        <v>0</v>
      </c>
      <c r="F786" t="s">
        <v>15</v>
      </c>
      <c r="G786" s="3">
        <v>15</v>
      </c>
    </row>
    <row r="787" spans="1:7" x14ac:dyDescent="0.2">
      <c r="A787" t="s">
        <v>804</v>
      </c>
      <c r="B787" s="3">
        <v>54128</v>
      </c>
      <c r="C787" s="267" t="s">
        <v>2789</v>
      </c>
      <c r="D787" t="s">
        <v>15</v>
      </c>
      <c r="E787" s="263">
        <v>0</v>
      </c>
      <c r="F787" t="s">
        <v>15</v>
      </c>
      <c r="G787" s="3">
        <v>15</v>
      </c>
    </row>
    <row r="788" spans="1:7" ht="15.75" hidden="1" x14ac:dyDescent="0.25">
      <c r="A788" t="s">
        <v>805</v>
      </c>
      <c r="B788" s="3">
        <v>54172</v>
      </c>
      <c r="C788" s="267" t="s">
        <v>14</v>
      </c>
      <c r="D788" t="s">
        <v>17</v>
      </c>
      <c r="E788" s="263">
        <v>0</v>
      </c>
      <c r="F788" t="s">
        <v>17</v>
      </c>
      <c r="G788" s="3">
        <v>14</v>
      </c>
    </row>
    <row r="789" spans="1:7" x14ac:dyDescent="0.2">
      <c r="A789" t="s">
        <v>806</v>
      </c>
      <c r="B789" s="3">
        <v>54174</v>
      </c>
      <c r="C789" s="267" t="s">
        <v>2789</v>
      </c>
      <c r="D789" t="s">
        <v>15</v>
      </c>
      <c r="E789" s="263">
        <v>0</v>
      </c>
      <c r="F789" t="s">
        <v>15</v>
      </c>
      <c r="G789" s="3">
        <v>15</v>
      </c>
    </row>
    <row r="790" spans="1:7" x14ac:dyDescent="0.2">
      <c r="A790" t="s">
        <v>807</v>
      </c>
      <c r="B790" s="3">
        <v>54206</v>
      </c>
      <c r="C790" s="267" t="s">
        <v>2789</v>
      </c>
      <c r="D790" t="s">
        <v>15</v>
      </c>
      <c r="E790" s="263">
        <v>0</v>
      </c>
      <c r="F790" t="s">
        <v>15</v>
      </c>
      <c r="G790" s="3">
        <v>15</v>
      </c>
    </row>
    <row r="791" spans="1:7" x14ac:dyDescent="0.2">
      <c r="A791" t="s">
        <v>808</v>
      </c>
      <c r="B791" s="3">
        <v>54223</v>
      </c>
      <c r="C791" s="267" t="s">
        <v>2789</v>
      </c>
      <c r="D791" t="s">
        <v>15</v>
      </c>
      <c r="E791" s="263">
        <v>0</v>
      </c>
      <c r="F791" t="s">
        <v>15</v>
      </c>
      <c r="G791" s="3">
        <v>15</v>
      </c>
    </row>
    <row r="792" spans="1:7" x14ac:dyDescent="0.2">
      <c r="A792" t="s">
        <v>809</v>
      </c>
      <c r="B792" s="3">
        <v>54239</v>
      </c>
      <c r="C792" s="267" t="s">
        <v>16</v>
      </c>
      <c r="D792" t="s">
        <v>15</v>
      </c>
      <c r="E792" s="263">
        <v>0</v>
      </c>
      <c r="F792" t="s">
        <v>15</v>
      </c>
      <c r="G792" s="3">
        <v>15</v>
      </c>
    </row>
    <row r="793" spans="1:7" x14ac:dyDescent="0.2">
      <c r="A793" t="s">
        <v>810</v>
      </c>
      <c r="B793" s="3">
        <v>54245</v>
      </c>
      <c r="C793" s="267" t="s">
        <v>2789</v>
      </c>
      <c r="D793" t="s">
        <v>15</v>
      </c>
      <c r="E793" s="263">
        <v>0</v>
      </c>
      <c r="F793" t="s">
        <v>15</v>
      </c>
      <c r="G793" s="3">
        <v>15</v>
      </c>
    </row>
    <row r="794" spans="1:7" x14ac:dyDescent="0.2">
      <c r="A794" t="s">
        <v>811</v>
      </c>
      <c r="B794" s="3">
        <v>54250</v>
      </c>
      <c r="C794" s="267" t="s">
        <v>2789</v>
      </c>
      <c r="D794" t="s">
        <v>15</v>
      </c>
      <c r="E794" s="263">
        <v>0</v>
      </c>
      <c r="F794" t="s">
        <v>15</v>
      </c>
      <c r="G794" s="3">
        <v>15</v>
      </c>
    </row>
    <row r="795" spans="1:7" x14ac:dyDescent="0.2">
      <c r="A795" t="s">
        <v>812</v>
      </c>
      <c r="B795" s="3">
        <v>54261</v>
      </c>
      <c r="C795" s="267" t="s">
        <v>14</v>
      </c>
      <c r="D795" t="s">
        <v>15</v>
      </c>
      <c r="E795" s="263">
        <v>0</v>
      </c>
      <c r="F795" t="s">
        <v>15</v>
      </c>
      <c r="G795" s="3">
        <v>15</v>
      </c>
    </row>
    <row r="796" spans="1:7" x14ac:dyDescent="0.2">
      <c r="A796" t="s">
        <v>813</v>
      </c>
      <c r="B796" s="3">
        <v>54313</v>
      </c>
      <c r="C796" s="267" t="s">
        <v>16</v>
      </c>
      <c r="D796" t="s">
        <v>15</v>
      </c>
      <c r="E796" s="263">
        <v>0</v>
      </c>
      <c r="F796" t="s">
        <v>15</v>
      </c>
      <c r="G796" s="3">
        <v>15</v>
      </c>
    </row>
    <row r="797" spans="1:7" x14ac:dyDescent="0.2">
      <c r="A797" t="s">
        <v>814</v>
      </c>
      <c r="B797" s="3">
        <v>54344</v>
      </c>
      <c r="C797" s="267" t="s">
        <v>2789</v>
      </c>
      <c r="D797" t="s">
        <v>15</v>
      </c>
      <c r="E797" s="263">
        <v>0</v>
      </c>
      <c r="F797" t="s">
        <v>15</v>
      </c>
      <c r="G797" s="3">
        <v>15</v>
      </c>
    </row>
    <row r="798" spans="1:7" x14ac:dyDescent="0.2">
      <c r="A798" t="s">
        <v>815</v>
      </c>
      <c r="B798" s="3">
        <v>54347</v>
      </c>
      <c r="C798" s="267" t="s">
        <v>2789</v>
      </c>
      <c r="D798" t="s">
        <v>15</v>
      </c>
      <c r="E798" s="263">
        <v>0</v>
      </c>
      <c r="F798" t="s">
        <v>15</v>
      </c>
      <c r="G798" s="3">
        <v>15</v>
      </c>
    </row>
    <row r="799" spans="1:7" x14ac:dyDescent="0.2">
      <c r="A799" t="s">
        <v>816</v>
      </c>
      <c r="B799" s="3">
        <v>54377</v>
      </c>
      <c r="C799" s="267" t="s">
        <v>16</v>
      </c>
      <c r="D799" t="s">
        <v>15</v>
      </c>
      <c r="E799" s="263">
        <v>0</v>
      </c>
      <c r="F799" t="s">
        <v>15</v>
      </c>
      <c r="G799" s="3">
        <v>15</v>
      </c>
    </row>
    <row r="800" spans="1:7" x14ac:dyDescent="0.2">
      <c r="A800" t="s">
        <v>817</v>
      </c>
      <c r="B800" s="3">
        <v>54385</v>
      </c>
      <c r="C800" s="267" t="s">
        <v>14</v>
      </c>
      <c r="D800" t="s">
        <v>15</v>
      </c>
      <c r="E800" s="263">
        <v>0</v>
      </c>
      <c r="F800" t="s">
        <v>15</v>
      </c>
      <c r="G800" s="3">
        <v>15</v>
      </c>
    </row>
    <row r="801" spans="1:7" x14ac:dyDescent="0.2">
      <c r="A801" t="s">
        <v>818</v>
      </c>
      <c r="B801" s="3">
        <v>54398</v>
      </c>
      <c r="C801" s="267" t="s">
        <v>16</v>
      </c>
      <c r="D801" t="s">
        <v>15</v>
      </c>
      <c r="E801" s="263">
        <v>0</v>
      </c>
      <c r="F801" t="s">
        <v>15</v>
      </c>
      <c r="G801" s="3">
        <v>15</v>
      </c>
    </row>
    <row r="802" spans="1:7" ht="15.75" hidden="1" x14ac:dyDescent="0.25">
      <c r="A802" t="s">
        <v>819</v>
      </c>
      <c r="B802" s="3">
        <v>54405</v>
      </c>
      <c r="C802" s="267" t="s">
        <v>16</v>
      </c>
      <c r="D802" t="s">
        <v>2786</v>
      </c>
      <c r="E802" s="263">
        <v>1</v>
      </c>
      <c r="F802" t="s">
        <v>2786</v>
      </c>
      <c r="G802" s="3">
        <v>3</v>
      </c>
    </row>
    <row r="803" spans="1:7" x14ac:dyDescent="0.2">
      <c r="A803" t="s">
        <v>820</v>
      </c>
      <c r="B803" s="3">
        <v>54418</v>
      </c>
      <c r="C803" s="267" t="s">
        <v>2789</v>
      </c>
      <c r="D803" t="s">
        <v>15</v>
      </c>
      <c r="E803" s="263">
        <v>0</v>
      </c>
      <c r="F803" t="s">
        <v>15</v>
      </c>
      <c r="G803" s="3">
        <v>15</v>
      </c>
    </row>
    <row r="804" spans="1:7" x14ac:dyDescent="0.2">
      <c r="A804" t="s">
        <v>821</v>
      </c>
      <c r="B804" s="3">
        <v>54480</v>
      </c>
      <c r="C804" s="267" t="s">
        <v>14</v>
      </c>
      <c r="D804" t="s">
        <v>15</v>
      </c>
      <c r="E804" s="263">
        <v>0</v>
      </c>
      <c r="F804" t="s">
        <v>15</v>
      </c>
      <c r="G804" s="3">
        <v>15</v>
      </c>
    </row>
    <row r="805" spans="1:7" ht="15.75" hidden="1" x14ac:dyDescent="0.25">
      <c r="A805" t="s">
        <v>822</v>
      </c>
      <c r="B805" s="3">
        <v>54498</v>
      </c>
      <c r="C805" s="267" t="s">
        <v>2789</v>
      </c>
      <c r="D805" t="s">
        <v>2784</v>
      </c>
      <c r="E805" s="263">
        <v>0</v>
      </c>
      <c r="F805" t="s">
        <v>2784</v>
      </c>
      <c r="G805" s="3">
        <v>13</v>
      </c>
    </row>
    <row r="806" spans="1:7" ht="15.75" hidden="1" x14ac:dyDescent="0.25">
      <c r="A806" t="s">
        <v>823</v>
      </c>
      <c r="B806" s="3">
        <v>54518</v>
      </c>
      <c r="C806" s="267" t="s">
        <v>2789</v>
      </c>
      <c r="D806" t="s">
        <v>2785</v>
      </c>
      <c r="E806" s="263">
        <v>0</v>
      </c>
      <c r="F806" t="s">
        <v>2785</v>
      </c>
      <c r="G806" s="3">
        <v>14</v>
      </c>
    </row>
    <row r="807" spans="1:7" x14ac:dyDescent="0.2">
      <c r="A807" t="s">
        <v>824</v>
      </c>
      <c r="B807" s="3">
        <v>54520</v>
      </c>
      <c r="C807" s="267" t="s">
        <v>14</v>
      </c>
      <c r="D807" t="s">
        <v>15</v>
      </c>
      <c r="E807" s="263">
        <v>0</v>
      </c>
      <c r="F807" t="s">
        <v>15</v>
      </c>
      <c r="G807" s="3">
        <v>15</v>
      </c>
    </row>
    <row r="808" spans="1:7" ht="15.75" hidden="1" x14ac:dyDescent="0.25">
      <c r="A808" t="s">
        <v>825</v>
      </c>
      <c r="B808" s="3">
        <v>54553</v>
      </c>
      <c r="C808" s="267" t="s">
        <v>16</v>
      </c>
      <c r="D808" t="s">
        <v>17</v>
      </c>
      <c r="E808" s="263">
        <v>0</v>
      </c>
      <c r="F808" t="s">
        <v>17</v>
      </c>
      <c r="G808" s="3">
        <v>14</v>
      </c>
    </row>
    <row r="809" spans="1:7" ht="15.75" hidden="1" x14ac:dyDescent="0.25">
      <c r="A809" t="s">
        <v>826</v>
      </c>
      <c r="B809" s="3">
        <v>54599</v>
      </c>
      <c r="C809" s="267" t="s">
        <v>16</v>
      </c>
      <c r="D809" t="s">
        <v>17</v>
      </c>
      <c r="E809" s="263">
        <v>0</v>
      </c>
      <c r="F809" t="s">
        <v>17</v>
      </c>
      <c r="G809" s="3">
        <v>14</v>
      </c>
    </row>
    <row r="810" spans="1:7" x14ac:dyDescent="0.2">
      <c r="A810" t="s">
        <v>827</v>
      </c>
      <c r="B810" s="3">
        <v>54660</v>
      </c>
      <c r="C810" s="267" t="s">
        <v>2789</v>
      </c>
      <c r="D810" t="s">
        <v>15</v>
      </c>
      <c r="E810" s="263">
        <v>0</v>
      </c>
      <c r="F810" t="s">
        <v>15</v>
      </c>
      <c r="G810" s="3">
        <v>15</v>
      </c>
    </row>
    <row r="811" spans="1:7" x14ac:dyDescent="0.2">
      <c r="A811" t="s">
        <v>828</v>
      </c>
      <c r="B811" s="3">
        <v>54670</v>
      </c>
      <c r="C811" s="267" t="s">
        <v>16</v>
      </c>
      <c r="D811" t="s">
        <v>15</v>
      </c>
      <c r="E811" s="263">
        <v>0</v>
      </c>
      <c r="F811" t="s">
        <v>15</v>
      </c>
      <c r="G811" s="3">
        <v>15</v>
      </c>
    </row>
    <row r="812" spans="1:7" ht="15.75" hidden="1" x14ac:dyDescent="0.25">
      <c r="A812" t="s">
        <v>829</v>
      </c>
      <c r="B812" s="3">
        <v>54673</v>
      </c>
      <c r="C812" s="267" t="s">
        <v>2789</v>
      </c>
      <c r="D812" t="s">
        <v>2785</v>
      </c>
      <c r="E812" s="263">
        <v>1</v>
      </c>
      <c r="F812" t="s">
        <v>2785</v>
      </c>
      <c r="G812" s="3">
        <v>7</v>
      </c>
    </row>
    <row r="813" spans="1:7" x14ac:dyDescent="0.2">
      <c r="A813" t="s">
        <v>830</v>
      </c>
      <c r="B813" s="3">
        <v>54680</v>
      </c>
      <c r="C813" s="267" t="s">
        <v>2789</v>
      </c>
      <c r="D813" t="s">
        <v>15</v>
      </c>
      <c r="E813" s="263">
        <v>0</v>
      </c>
      <c r="F813" t="s">
        <v>15</v>
      </c>
      <c r="G813" s="3">
        <v>15</v>
      </c>
    </row>
    <row r="814" spans="1:7" x14ac:dyDescent="0.2">
      <c r="A814" t="s">
        <v>831</v>
      </c>
      <c r="B814" s="3">
        <v>54720</v>
      </c>
      <c r="C814" s="267" t="s">
        <v>16</v>
      </c>
      <c r="D814" t="s">
        <v>15</v>
      </c>
      <c r="E814" s="263">
        <v>1</v>
      </c>
      <c r="F814" t="s">
        <v>15</v>
      </c>
      <c r="G814" s="3">
        <v>9</v>
      </c>
    </row>
    <row r="815" spans="1:7" x14ac:dyDescent="0.2">
      <c r="A815" t="s">
        <v>832</v>
      </c>
      <c r="B815" s="3">
        <v>54743</v>
      </c>
      <c r="C815" s="267" t="s">
        <v>2789</v>
      </c>
      <c r="D815" t="s">
        <v>15</v>
      </c>
      <c r="E815" s="263">
        <v>0</v>
      </c>
      <c r="F815" t="s">
        <v>15</v>
      </c>
      <c r="G815" s="3">
        <v>15</v>
      </c>
    </row>
    <row r="816" spans="1:7" x14ac:dyDescent="0.2">
      <c r="A816" t="s">
        <v>833</v>
      </c>
      <c r="B816" s="3">
        <v>54800</v>
      </c>
      <c r="C816" s="267" t="s">
        <v>2789</v>
      </c>
      <c r="D816" t="s">
        <v>15</v>
      </c>
      <c r="E816" s="263">
        <v>0</v>
      </c>
      <c r="F816" t="s">
        <v>15</v>
      </c>
      <c r="G816" s="3">
        <v>15</v>
      </c>
    </row>
    <row r="817" spans="1:7" x14ac:dyDescent="0.2">
      <c r="A817" t="s">
        <v>834</v>
      </c>
      <c r="B817" s="3">
        <v>54810</v>
      </c>
      <c r="C817" s="267" t="s">
        <v>2789</v>
      </c>
      <c r="D817" t="s">
        <v>15</v>
      </c>
      <c r="E817" s="263">
        <v>0</v>
      </c>
      <c r="F817" t="s">
        <v>15</v>
      </c>
      <c r="G817" s="3">
        <v>15</v>
      </c>
    </row>
    <row r="818" spans="1:7" x14ac:dyDescent="0.2">
      <c r="A818" t="s">
        <v>835</v>
      </c>
      <c r="B818" s="3">
        <v>54820</v>
      </c>
      <c r="C818" s="267" t="s">
        <v>14</v>
      </c>
      <c r="D818" t="s">
        <v>15</v>
      </c>
      <c r="E818" s="263">
        <v>0</v>
      </c>
      <c r="F818" t="s">
        <v>15</v>
      </c>
      <c r="G818" s="3">
        <v>15</v>
      </c>
    </row>
    <row r="819" spans="1:7" x14ac:dyDescent="0.2">
      <c r="A819" t="s">
        <v>836</v>
      </c>
      <c r="B819" s="3">
        <v>54871</v>
      </c>
      <c r="C819" s="267" t="s">
        <v>2789</v>
      </c>
      <c r="D819" t="s">
        <v>15</v>
      </c>
      <c r="E819" s="263">
        <v>0</v>
      </c>
      <c r="F819" t="s">
        <v>15</v>
      </c>
      <c r="G819" s="3">
        <v>15</v>
      </c>
    </row>
    <row r="820" spans="1:7" ht="15.75" hidden="1" x14ac:dyDescent="0.25">
      <c r="A820" t="s">
        <v>837</v>
      </c>
      <c r="B820" s="3">
        <v>54874</v>
      </c>
      <c r="C820" s="267" t="s">
        <v>2789</v>
      </c>
      <c r="D820" t="s">
        <v>2786</v>
      </c>
      <c r="E820" s="263">
        <v>1</v>
      </c>
      <c r="F820" t="s">
        <v>2786</v>
      </c>
      <c r="G820" s="3">
        <v>3</v>
      </c>
    </row>
    <row r="821" spans="1:7" ht="15.75" hidden="1" x14ac:dyDescent="0.25">
      <c r="A821" t="s">
        <v>838</v>
      </c>
      <c r="B821" s="3">
        <v>63001</v>
      </c>
      <c r="C821" s="267" t="s">
        <v>14</v>
      </c>
      <c r="D821" t="s">
        <v>2787</v>
      </c>
      <c r="E821" s="263">
        <v>0</v>
      </c>
      <c r="F821" t="s">
        <v>2787</v>
      </c>
      <c r="G821" s="3">
        <v>12</v>
      </c>
    </row>
    <row r="822" spans="1:7" ht="15.75" hidden="1" x14ac:dyDescent="0.25">
      <c r="A822" t="s">
        <v>839</v>
      </c>
      <c r="B822" s="3">
        <v>63111</v>
      </c>
      <c r="C822" s="267" t="s">
        <v>14</v>
      </c>
      <c r="D822" t="s">
        <v>17</v>
      </c>
      <c r="E822" s="263">
        <v>0</v>
      </c>
      <c r="F822" t="s">
        <v>17</v>
      </c>
      <c r="G822" s="3">
        <v>14</v>
      </c>
    </row>
    <row r="823" spans="1:7" ht="15.75" hidden="1" x14ac:dyDescent="0.25">
      <c r="A823" t="s">
        <v>840</v>
      </c>
      <c r="B823" s="3">
        <v>63130</v>
      </c>
      <c r="C823" s="267" t="s">
        <v>14</v>
      </c>
      <c r="D823" t="s">
        <v>2785</v>
      </c>
      <c r="E823" s="263">
        <v>0</v>
      </c>
      <c r="F823" t="s">
        <v>2785</v>
      </c>
      <c r="G823" s="3">
        <v>14</v>
      </c>
    </row>
    <row r="824" spans="1:7" ht="15.75" hidden="1" x14ac:dyDescent="0.25">
      <c r="A824" t="s">
        <v>841</v>
      </c>
      <c r="B824" s="3">
        <v>63190</v>
      </c>
      <c r="C824" s="267" t="s">
        <v>14</v>
      </c>
      <c r="D824" t="s">
        <v>2785</v>
      </c>
      <c r="E824" s="263">
        <v>0</v>
      </c>
      <c r="F824" t="s">
        <v>2785</v>
      </c>
      <c r="G824" s="3">
        <v>14</v>
      </c>
    </row>
    <row r="825" spans="1:7" ht="15.75" hidden="1" x14ac:dyDescent="0.25">
      <c r="A825" t="s">
        <v>842</v>
      </c>
      <c r="B825" s="3">
        <v>63212</v>
      </c>
      <c r="C825" s="267" t="s">
        <v>2789</v>
      </c>
      <c r="D825" t="s">
        <v>17</v>
      </c>
      <c r="E825" s="263">
        <v>0</v>
      </c>
      <c r="F825" t="s">
        <v>17</v>
      </c>
      <c r="G825" s="3">
        <v>14</v>
      </c>
    </row>
    <row r="826" spans="1:7" ht="15.75" hidden="1" x14ac:dyDescent="0.25">
      <c r="A826" t="s">
        <v>843</v>
      </c>
      <c r="B826" s="3">
        <v>63272</v>
      </c>
      <c r="C826" s="267" t="s">
        <v>14</v>
      </c>
      <c r="D826" t="s">
        <v>17</v>
      </c>
      <c r="E826" s="263">
        <v>0</v>
      </c>
      <c r="F826" t="s">
        <v>17</v>
      </c>
      <c r="G826" s="3">
        <v>14</v>
      </c>
    </row>
    <row r="827" spans="1:7" x14ac:dyDescent="0.2">
      <c r="A827" t="s">
        <v>844</v>
      </c>
      <c r="B827" s="3">
        <v>63302</v>
      </c>
      <c r="C827" s="267" t="s">
        <v>14</v>
      </c>
      <c r="D827" t="s">
        <v>15</v>
      </c>
      <c r="E827" s="263">
        <v>0</v>
      </c>
      <c r="F827" t="s">
        <v>15</v>
      </c>
      <c r="G827" s="3">
        <v>15</v>
      </c>
    </row>
    <row r="828" spans="1:7" ht="15.75" hidden="1" x14ac:dyDescent="0.25">
      <c r="A828" t="s">
        <v>845</v>
      </c>
      <c r="B828" s="3">
        <v>63401</v>
      </c>
      <c r="C828" s="267" t="s">
        <v>2789</v>
      </c>
      <c r="D828" t="s">
        <v>2785</v>
      </c>
      <c r="E828" s="263">
        <v>1</v>
      </c>
      <c r="F828" t="s">
        <v>2785</v>
      </c>
      <c r="G828" s="3">
        <v>7</v>
      </c>
    </row>
    <row r="829" spans="1:7" ht="15.75" hidden="1" x14ac:dyDescent="0.25">
      <c r="A829" t="s">
        <v>846</v>
      </c>
      <c r="B829" s="3">
        <v>63470</v>
      </c>
      <c r="C829" s="267" t="s">
        <v>14</v>
      </c>
      <c r="D829" t="s">
        <v>17</v>
      </c>
      <c r="E829" s="263">
        <v>0</v>
      </c>
      <c r="F829" t="s">
        <v>17</v>
      </c>
      <c r="G829" s="3">
        <v>14</v>
      </c>
    </row>
    <row r="830" spans="1:7" x14ac:dyDescent="0.2">
      <c r="A830" t="s">
        <v>847</v>
      </c>
      <c r="B830" s="3">
        <v>63548</v>
      </c>
      <c r="C830" s="267" t="s">
        <v>2789</v>
      </c>
      <c r="D830" t="s">
        <v>15</v>
      </c>
      <c r="E830" s="263">
        <v>0</v>
      </c>
      <c r="F830" t="s">
        <v>15</v>
      </c>
      <c r="G830" s="3">
        <v>15</v>
      </c>
    </row>
    <row r="831" spans="1:7" ht="15.75" hidden="1" x14ac:dyDescent="0.25">
      <c r="A831" t="s">
        <v>848</v>
      </c>
      <c r="B831" s="3">
        <v>63594</v>
      </c>
      <c r="C831" s="267" t="s">
        <v>14</v>
      </c>
      <c r="D831" t="s">
        <v>17</v>
      </c>
      <c r="E831" s="263">
        <v>0</v>
      </c>
      <c r="F831" t="s">
        <v>17</v>
      </c>
      <c r="G831" s="3">
        <v>14</v>
      </c>
    </row>
    <row r="832" spans="1:7" x14ac:dyDescent="0.2">
      <c r="A832" t="s">
        <v>849</v>
      </c>
      <c r="B832" s="3">
        <v>63690</v>
      </c>
      <c r="C832" s="267" t="s">
        <v>14</v>
      </c>
      <c r="D832" t="s">
        <v>15</v>
      </c>
      <c r="E832" s="263">
        <v>0</v>
      </c>
      <c r="F832" t="s">
        <v>15</v>
      </c>
      <c r="G832" s="3">
        <v>15</v>
      </c>
    </row>
    <row r="833" spans="1:7" ht="15.75" hidden="1" x14ac:dyDescent="0.25">
      <c r="A833" t="s">
        <v>850</v>
      </c>
      <c r="B833" s="3">
        <v>66001</v>
      </c>
      <c r="C833" s="267" t="s">
        <v>14</v>
      </c>
      <c r="D833" t="s">
        <v>2787</v>
      </c>
      <c r="E833" s="263">
        <v>0</v>
      </c>
      <c r="F833" t="s">
        <v>2787</v>
      </c>
      <c r="G833" s="3">
        <v>12</v>
      </c>
    </row>
    <row r="834" spans="1:7" ht="15.75" hidden="1" x14ac:dyDescent="0.25">
      <c r="A834" t="s">
        <v>851</v>
      </c>
      <c r="B834" s="3">
        <v>66045</v>
      </c>
      <c r="C834" s="267" t="s">
        <v>2789</v>
      </c>
      <c r="D834" t="s">
        <v>17</v>
      </c>
      <c r="E834" s="263">
        <v>0</v>
      </c>
      <c r="F834" t="s">
        <v>17</v>
      </c>
      <c r="G834" s="3">
        <v>14</v>
      </c>
    </row>
    <row r="835" spans="1:7" x14ac:dyDescent="0.2">
      <c r="A835" t="s">
        <v>852</v>
      </c>
      <c r="B835" s="3">
        <v>66075</v>
      </c>
      <c r="C835" s="267" t="s">
        <v>14</v>
      </c>
      <c r="D835" t="s">
        <v>15</v>
      </c>
      <c r="E835" s="263">
        <v>0</v>
      </c>
      <c r="F835" t="s">
        <v>15</v>
      </c>
      <c r="G835" s="3">
        <v>15</v>
      </c>
    </row>
    <row r="836" spans="1:7" ht="15.75" hidden="1" x14ac:dyDescent="0.25">
      <c r="A836" t="s">
        <v>853</v>
      </c>
      <c r="B836" s="3">
        <v>66088</v>
      </c>
      <c r="C836" s="267" t="s">
        <v>2789</v>
      </c>
      <c r="D836" t="s">
        <v>17</v>
      </c>
      <c r="E836" s="263">
        <v>0</v>
      </c>
      <c r="F836" t="s">
        <v>17</v>
      </c>
      <c r="G836" s="3">
        <v>14</v>
      </c>
    </row>
    <row r="837" spans="1:7" ht="15.75" hidden="1" x14ac:dyDescent="0.25">
      <c r="A837" t="s">
        <v>854</v>
      </c>
      <c r="B837" s="3">
        <v>66170</v>
      </c>
      <c r="C837" s="267" t="s">
        <v>14</v>
      </c>
      <c r="D837" t="s">
        <v>2784</v>
      </c>
      <c r="E837" s="263">
        <v>0</v>
      </c>
      <c r="F837" t="s">
        <v>2784</v>
      </c>
      <c r="G837" s="3">
        <v>13</v>
      </c>
    </row>
    <row r="838" spans="1:7" ht="15.75" hidden="1" x14ac:dyDescent="0.25">
      <c r="A838" t="s">
        <v>855</v>
      </c>
      <c r="B838" s="3">
        <v>66318</v>
      </c>
      <c r="C838" s="267" t="s">
        <v>2789</v>
      </c>
      <c r="D838" t="s">
        <v>17</v>
      </c>
      <c r="E838" s="263">
        <v>0</v>
      </c>
      <c r="F838" t="s">
        <v>17</v>
      </c>
      <c r="G838" s="3">
        <v>14</v>
      </c>
    </row>
    <row r="839" spans="1:7" ht="15.75" hidden="1" x14ac:dyDescent="0.25">
      <c r="A839" t="s">
        <v>856</v>
      </c>
      <c r="B839" s="3">
        <v>66383</v>
      </c>
      <c r="C839" s="267" t="s">
        <v>16</v>
      </c>
      <c r="D839" t="s">
        <v>17</v>
      </c>
      <c r="E839" s="263">
        <v>0</v>
      </c>
      <c r="F839" t="s">
        <v>17</v>
      </c>
      <c r="G839" s="3">
        <v>14</v>
      </c>
    </row>
    <row r="840" spans="1:7" ht="15.75" hidden="1" x14ac:dyDescent="0.25">
      <c r="A840" t="s">
        <v>857</v>
      </c>
      <c r="B840" s="3">
        <v>66400</v>
      </c>
      <c r="C840" s="267" t="s">
        <v>2789</v>
      </c>
      <c r="D840" t="s">
        <v>2784</v>
      </c>
      <c r="E840" s="263">
        <v>0</v>
      </c>
      <c r="F840" t="s">
        <v>2784</v>
      </c>
      <c r="G840" s="3">
        <v>13</v>
      </c>
    </row>
    <row r="841" spans="1:7" ht="15.75" hidden="1" x14ac:dyDescent="0.25">
      <c r="A841" t="s">
        <v>858</v>
      </c>
      <c r="B841" s="3">
        <v>66440</v>
      </c>
      <c r="C841" s="267" t="s">
        <v>16</v>
      </c>
      <c r="D841" t="s">
        <v>17</v>
      </c>
      <c r="E841" s="263">
        <v>0</v>
      </c>
      <c r="F841" t="s">
        <v>17</v>
      </c>
      <c r="G841" s="3">
        <v>14</v>
      </c>
    </row>
    <row r="842" spans="1:7" x14ac:dyDescent="0.2">
      <c r="A842" t="s">
        <v>859</v>
      </c>
      <c r="B842" s="3">
        <v>66456</v>
      </c>
      <c r="C842" s="267" t="s">
        <v>2789</v>
      </c>
      <c r="D842" t="s">
        <v>15</v>
      </c>
      <c r="E842" s="263">
        <v>0</v>
      </c>
      <c r="F842" t="s">
        <v>15</v>
      </c>
      <c r="G842" s="3">
        <v>15</v>
      </c>
    </row>
    <row r="843" spans="1:7" x14ac:dyDescent="0.2">
      <c r="A843" t="s">
        <v>860</v>
      </c>
      <c r="B843" s="3">
        <v>66572</v>
      </c>
      <c r="C843" s="267" t="s">
        <v>2789</v>
      </c>
      <c r="D843" t="s">
        <v>15</v>
      </c>
      <c r="E843" s="263">
        <v>0</v>
      </c>
      <c r="F843" t="s">
        <v>15</v>
      </c>
      <c r="G843" s="3">
        <v>15</v>
      </c>
    </row>
    <row r="844" spans="1:7" ht="15.75" hidden="1" x14ac:dyDescent="0.25">
      <c r="A844" t="s">
        <v>861</v>
      </c>
      <c r="B844" s="3">
        <v>66594</v>
      </c>
      <c r="C844" s="267" t="s">
        <v>14</v>
      </c>
      <c r="D844" t="s">
        <v>17</v>
      </c>
      <c r="E844" s="263">
        <v>0</v>
      </c>
      <c r="F844" t="s">
        <v>17</v>
      </c>
      <c r="G844" s="3">
        <v>14</v>
      </c>
    </row>
    <row r="845" spans="1:7" ht="15.75" hidden="1" x14ac:dyDescent="0.25">
      <c r="A845" t="s">
        <v>862</v>
      </c>
      <c r="B845" s="3">
        <v>66682</v>
      </c>
      <c r="C845" s="267" t="s">
        <v>14</v>
      </c>
      <c r="D845" t="s">
        <v>2785</v>
      </c>
      <c r="E845" s="263">
        <v>0</v>
      </c>
      <c r="F845" t="s">
        <v>2785</v>
      </c>
      <c r="G845" s="3">
        <v>14</v>
      </c>
    </row>
    <row r="846" spans="1:7" ht="15.75" hidden="1" x14ac:dyDescent="0.25">
      <c r="A846" t="s">
        <v>863</v>
      </c>
      <c r="B846" s="3">
        <v>66687</v>
      </c>
      <c r="C846" s="267" t="s">
        <v>2789</v>
      </c>
      <c r="D846" t="s">
        <v>17</v>
      </c>
      <c r="E846" s="263">
        <v>0</v>
      </c>
      <c r="F846" t="s">
        <v>17</v>
      </c>
      <c r="G846" s="3">
        <v>14</v>
      </c>
    </row>
    <row r="847" spans="1:7" ht="15.75" hidden="1" x14ac:dyDescent="0.25">
      <c r="A847" t="s">
        <v>864</v>
      </c>
      <c r="B847" s="3">
        <v>68001</v>
      </c>
      <c r="C847" s="267" t="s">
        <v>14</v>
      </c>
      <c r="D847" t="s">
        <v>2783</v>
      </c>
      <c r="E847" s="263">
        <v>0</v>
      </c>
      <c r="F847" t="s">
        <v>2783</v>
      </c>
      <c r="G847" s="3">
        <v>10</v>
      </c>
    </row>
    <row r="848" spans="1:7" x14ac:dyDescent="0.2">
      <c r="A848" t="s">
        <v>865</v>
      </c>
      <c r="B848" s="3">
        <v>68013</v>
      </c>
      <c r="C848" s="267" t="s">
        <v>16</v>
      </c>
      <c r="D848" t="s">
        <v>15</v>
      </c>
      <c r="E848" s="263">
        <v>0</v>
      </c>
      <c r="F848" t="s">
        <v>15</v>
      </c>
      <c r="G848" s="3">
        <v>15</v>
      </c>
    </row>
    <row r="849" spans="1:7" x14ac:dyDescent="0.2">
      <c r="A849" t="s">
        <v>866</v>
      </c>
      <c r="B849" s="3">
        <v>68020</v>
      </c>
      <c r="C849" s="267" t="s">
        <v>2789</v>
      </c>
      <c r="D849" t="s">
        <v>15</v>
      </c>
      <c r="E849" s="263">
        <v>0</v>
      </c>
      <c r="F849" t="s">
        <v>15</v>
      </c>
      <c r="G849" s="3">
        <v>15</v>
      </c>
    </row>
    <row r="850" spans="1:7" x14ac:dyDescent="0.2">
      <c r="A850" t="s">
        <v>867</v>
      </c>
      <c r="B850" s="3">
        <v>68051</v>
      </c>
      <c r="C850" s="267" t="s">
        <v>2789</v>
      </c>
      <c r="D850" t="s">
        <v>15</v>
      </c>
      <c r="E850" s="263">
        <v>0</v>
      </c>
      <c r="F850" t="s">
        <v>15</v>
      </c>
      <c r="G850" s="3">
        <v>15</v>
      </c>
    </row>
    <row r="851" spans="1:7" ht="15.75" hidden="1" x14ac:dyDescent="0.25">
      <c r="A851" t="s">
        <v>868</v>
      </c>
      <c r="B851" s="3">
        <v>68077</v>
      </c>
      <c r="C851" s="267" t="s">
        <v>2789</v>
      </c>
      <c r="D851" t="s">
        <v>17</v>
      </c>
      <c r="E851" s="263">
        <v>0</v>
      </c>
      <c r="F851" t="s">
        <v>17</v>
      </c>
      <c r="G851" s="3">
        <v>14</v>
      </c>
    </row>
    <row r="852" spans="1:7" ht="15.75" hidden="1" x14ac:dyDescent="0.25">
      <c r="A852" t="s">
        <v>869</v>
      </c>
      <c r="B852" s="3">
        <v>68079</v>
      </c>
      <c r="C852" s="267" t="s">
        <v>14</v>
      </c>
      <c r="D852" t="s">
        <v>17</v>
      </c>
      <c r="E852" s="263">
        <v>0</v>
      </c>
      <c r="F852" t="s">
        <v>17</v>
      </c>
      <c r="G852" s="3">
        <v>14</v>
      </c>
    </row>
    <row r="853" spans="1:7" ht="15.75" hidden="1" x14ac:dyDescent="0.25">
      <c r="A853" t="s">
        <v>870</v>
      </c>
      <c r="B853" s="3">
        <v>68081</v>
      </c>
      <c r="C853" s="267" t="s">
        <v>14</v>
      </c>
      <c r="D853" t="s">
        <v>2784</v>
      </c>
      <c r="E853" s="263">
        <v>0</v>
      </c>
      <c r="F853" t="s">
        <v>2784</v>
      </c>
      <c r="G853" s="3">
        <v>13</v>
      </c>
    </row>
    <row r="854" spans="1:7" x14ac:dyDescent="0.2">
      <c r="A854" t="s">
        <v>871</v>
      </c>
      <c r="B854" s="3">
        <v>68092</v>
      </c>
      <c r="C854" s="267" t="s">
        <v>14</v>
      </c>
      <c r="D854" t="s">
        <v>15</v>
      </c>
      <c r="E854" s="263">
        <v>0</v>
      </c>
      <c r="F854" t="s">
        <v>15</v>
      </c>
      <c r="G854" s="3">
        <v>15</v>
      </c>
    </row>
    <row r="855" spans="1:7" x14ac:dyDescent="0.2">
      <c r="A855" t="s">
        <v>872</v>
      </c>
      <c r="B855" s="3">
        <v>68101</v>
      </c>
      <c r="C855" s="267" t="s">
        <v>16</v>
      </c>
      <c r="D855" t="s">
        <v>15</v>
      </c>
      <c r="E855" s="263">
        <v>0</v>
      </c>
      <c r="F855" t="s">
        <v>15</v>
      </c>
      <c r="G855" s="3">
        <v>15</v>
      </c>
    </row>
    <row r="856" spans="1:7" x14ac:dyDescent="0.2">
      <c r="A856" t="s">
        <v>873</v>
      </c>
      <c r="B856" s="3">
        <v>68121</v>
      </c>
      <c r="C856" s="267" t="s">
        <v>14</v>
      </c>
      <c r="D856" t="s">
        <v>15</v>
      </c>
      <c r="E856" s="263">
        <v>0</v>
      </c>
      <c r="F856" t="s">
        <v>15</v>
      </c>
      <c r="G856" s="3">
        <v>15</v>
      </c>
    </row>
    <row r="857" spans="1:7" x14ac:dyDescent="0.2">
      <c r="A857" t="s">
        <v>874</v>
      </c>
      <c r="B857" s="3">
        <v>68132</v>
      </c>
      <c r="C857" s="267" t="s">
        <v>2789</v>
      </c>
      <c r="D857" t="s">
        <v>15</v>
      </c>
      <c r="E857" s="263">
        <v>0</v>
      </c>
      <c r="F857" t="s">
        <v>15</v>
      </c>
      <c r="G857" s="3">
        <v>15</v>
      </c>
    </row>
    <row r="858" spans="1:7" ht="15.75" hidden="1" x14ac:dyDescent="0.25">
      <c r="A858" t="s">
        <v>875</v>
      </c>
      <c r="B858" s="3">
        <v>68147</v>
      </c>
      <c r="C858" s="267" t="s">
        <v>16</v>
      </c>
      <c r="D858" t="s">
        <v>17</v>
      </c>
      <c r="E858" s="263">
        <v>0</v>
      </c>
      <c r="F858" t="s">
        <v>17</v>
      </c>
      <c r="G858" s="3">
        <v>14</v>
      </c>
    </row>
    <row r="859" spans="1:7" x14ac:dyDescent="0.2">
      <c r="A859" t="s">
        <v>876</v>
      </c>
      <c r="B859" s="3">
        <v>68152</v>
      </c>
      <c r="C859" s="267" t="s">
        <v>16</v>
      </c>
      <c r="D859" t="s">
        <v>15</v>
      </c>
      <c r="E859" s="263">
        <v>0</v>
      </c>
      <c r="F859" t="s">
        <v>15</v>
      </c>
      <c r="G859" s="3">
        <v>15</v>
      </c>
    </row>
    <row r="860" spans="1:7" x14ac:dyDescent="0.2">
      <c r="A860" t="s">
        <v>877</v>
      </c>
      <c r="B860" s="3">
        <v>68160</v>
      </c>
      <c r="C860" s="267" t="s">
        <v>16</v>
      </c>
      <c r="D860" t="s">
        <v>15</v>
      </c>
      <c r="E860" s="263">
        <v>0</v>
      </c>
      <c r="F860" t="s">
        <v>15</v>
      </c>
      <c r="G860" s="3">
        <v>15</v>
      </c>
    </row>
    <row r="861" spans="1:7" x14ac:dyDescent="0.2">
      <c r="A861" t="s">
        <v>878</v>
      </c>
      <c r="B861" s="3">
        <v>68162</v>
      </c>
      <c r="C861" s="267" t="s">
        <v>2789</v>
      </c>
      <c r="D861" t="s">
        <v>15</v>
      </c>
      <c r="E861" s="263">
        <v>0</v>
      </c>
      <c r="F861" t="s">
        <v>15</v>
      </c>
      <c r="G861" s="3">
        <v>15</v>
      </c>
    </row>
    <row r="862" spans="1:7" x14ac:dyDescent="0.2">
      <c r="A862" t="s">
        <v>879</v>
      </c>
      <c r="B862" s="3">
        <v>68167</v>
      </c>
      <c r="C862" s="267" t="s">
        <v>14</v>
      </c>
      <c r="D862" t="s">
        <v>15</v>
      </c>
      <c r="E862" s="263">
        <v>0</v>
      </c>
      <c r="F862" t="s">
        <v>15</v>
      </c>
      <c r="G862" s="3">
        <v>15</v>
      </c>
    </row>
    <row r="863" spans="1:7" x14ac:dyDescent="0.2">
      <c r="A863" t="s">
        <v>880</v>
      </c>
      <c r="B863" s="3">
        <v>68169</v>
      </c>
      <c r="C863" s="267" t="s">
        <v>16</v>
      </c>
      <c r="D863" t="s">
        <v>15</v>
      </c>
      <c r="E863" s="263">
        <v>0</v>
      </c>
      <c r="F863" t="s">
        <v>15</v>
      </c>
      <c r="G863" s="3">
        <v>15</v>
      </c>
    </row>
    <row r="864" spans="1:7" x14ac:dyDescent="0.2">
      <c r="A864" t="s">
        <v>881</v>
      </c>
      <c r="B864" s="3">
        <v>68176</v>
      </c>
      <c r="C864" s="267" t="s">
        <v>2789</v>
      </c>
      <c r="D864" t="s">
        <v>15</v>
      </c>
      <c r="E864" s="263">
        <v>0</v>
      </c>
      <c r="F864" t="s">
        <v>15</v>
      </c>
      <c r="G864" s="3">
        <v>15</v>
      </c>
    </row>
    <row r="865" spans="1:7" x14ac:dyDescent="0.2">
      <c r="A865" t="s">
        <v>882</v>
      </c>
      <c r="B865" s="3">
        <v>68179</v>
      </c>
      <c r="C865" s="267" t="s">
        <v>2789</v>
      </c>
      <c r="D865" t="s">
        <v>15</v>
      </c>
      <c r="E865" s="263">
        <v>0</v>
      </c>
      <c r="F865" t="s">
        <v>15</v>
      </c>
      <c r="G865" s="3">
        <v>15</v>
      </c>
    </row>
    <row r="866" spans="1:7" x14ac:dyDescent="0.2">
      <c r="A866" t="s">
        <v>883</v>
      </c>
      <c r="B866" s="3">
        <v>68190</v>
      </c>
      <c r="C866" s="267" t="s">
        <v>2789</v>
      </c>
      <c r="D866" t="s">
        <v>15</v>
      </c>
      <c r="E866" s="263">
        <v>0</v>
      </c>
      <c r="F866" t="s">
        <v>15</v>
      </c>
      <c r="G866" s="3">
        <v>15</v>
      </c>
    </row>
    <row r="867" spans="1:7" x14ac:dyDescent="0.2">
      <c r="A867" t="s">
        <v>884</v>
      </c>
      <c r="B867" s="3">
        <v>68207</v>
      </c>
      <c r="C867" s="267" t="s">
        <v>2789</v>
      </c>
      <c r="D867" t="s">
        <v>15</v>
      </c>
      <c r="E867" s="263">
        <v>0</v>
      </c>
      <c r="F867" t="s">
        <v>15</v>
      </c>
      <c r="G867" s="3">
        <v>15</v>
      </c>
    </row>
    <row r="868" spans="1:7" x14ac:dyDescent="0.2">
      <c r="A868" t="s">
        <v>885</v>
      </c>
      <c r="B868" s="3">
        <v>68209</v>
      </c>
      <c r="C868" s="267" t="s">
        <v>14</v>
      </c>
      <c r="D868" t="s">
        <v>15</v>
      </c>
      <c r="E868" s="263">
        <v>0</v>
      </c>
      <c r="F868" t="s">
        <v>15</v>
      </c>
      <c r="G868" s="3">
        <v>15</v>
      </c>
    </row>
    <row r="869" spans="1:7" x14ac:dyDescent="0.2">
      <c r="A869" t="s">
        <v>886</v>
      </c>
      <c r="B869" s="3">
        <v>68211</v>
      </c>
      <c r="C869" s="267" t="s">
        <v>14</v>
      </c>
      <c r="D869" t="s">
        <v>15</v>
      </c>
      <c r="E869" s="263">
        <v>0</v>
      </c>
      <c r="F869" t="s">
        <v>15</v>
      </c>
      <c r="G869" s="3">
        <v>15</v>
      </c>
    </row>
    <row r="870" spans="1:7" x14ac:dyDescent="0.2">
      <c r="A870" t="s">
        <v>887</v>
      </c>
      <c r="B870" s="3">
        <v>68217</v>
      </c>
      <c r="C870" s="267" t="s">
        <v>2789</v>
      </c>
      <c r="D870" t="s">
        <v>15</v>
      </c>
      <c r="E870" s="263">
        <v>0</v>
      </c>
      <c r="F870" t="s">
        <v>15</v>
      </c>
      <c r="G870" s="3">
        <v>15</v>
      </c>
    </row>
    <row r="871" spans="1:7" x14ac:dyDescent="0.2">
      <c r="A871" t="s">
        <v>888</v>
      </c>
      <c r="B871" s="3">
        <v>68229</v>
      </c>
      <c r="C871" s="267" t="s">
        <v>16</v>
      </c>
      <c r="D871" t="s">
        <v>15</v>
      </c>
      <c r="E871" s="263">
        <v>0</v>
      </c>
      <c r="F871" t="s">
        <v>15</v>
      </c>
      <c r="G871" s="3">
        <v>15</v>
      </c>
    </row>
    <row r="872" spans="1:7" x14ac:dyDescent="0.2">
      <c r="A872" t="s">
        <v>889</v>
      </c>
      <c r="B872" s="3">
        <v>68235</v>
      </c>
      <c r="C872" s="267" t="s">
        <v>2789</v>
      </c>
      <c r="D872" t="s">
        <v>15</v>
      </c>
      <c r="E872" s="263">
        <v>0</v>
      </c>
      <c r="F872" t="s">
        <v>15</v>
      </c>
      <c r="G872" s="3">
        <v>15</v>
      </c>
    </row>
    <row r="873" spans="1:7" x14ac:dyDescent="0.2">
      <c r="A873" t="s">
        <v>890</v>
      </c>
      <c r="B873" s="3">
        <v>68245</v>
      </c>
      <c r="C873" s="267" t="s">
        <v>14</v>
      </c>
      <c r="D873" t="s">
        <v>15</v>
      </c>
      <c r="E873" s="263">
        <v>0</v>
      </c>
      <c r="F873" t="s">
        <v>15</v>
      </c>
      <c r="G873" s="3">
        <v>15</v>
      </c>
    </row>
    <row r="874" spans="1:7" x14ac:dyDescent="0.2">
      <c r="A874" t="s">
        <v>891</v>
      </c>
      <c r="B874" s="3">
        <v>68250</v>
      </c>
      <c r="C874" s="267" t="s">
        <v>16</v>
      </c>
      <c r="D874" t="s">
        <v>15</v>
      </c>
      <c r="E874" s="263">
        <v>0</v>
      </c>
      <c r="F874" t="s">
        <v>15</v>
      </c>
      <c r="G874" s="3">
        <v>15</v>
      </c>
    </row>
    <row r="875" spans="1:7" x14ac:dyDescent="0.2">
      <c r="A875" t="s">
        <v>892</v>
      </c>
      <c r="B875" s="3">
        <v>68255</v>
      </c>
      <c r="C875" s="267" t="s">
        <v>2789</v>
      </c>
      <c r="D875" t="s">
        <v>15</v>
      </c>
      <c r="E875" s="263">
        <v>0</v>
      </c>
      <c r="F875" t="s">
        <v>15</v>
      </c>
      <c r="G875" s="3">
        <v>15</v>
      </c>
    </row>
    <row r="876" spans="1:7" x14ac:dyDescent="0.2">
      <c r="A876" t="s">
        <v>893</v>
      </c>
      <c r="B876" s="3">
        <v>68264</v>
      </c>
      <c r="C876" s="267" t="s">
        <v>2789</v>
      </c>
      <c r="D876" t="s">
        <v>15</v>
      </c>
      <c r="E876" s="263">
        <v>0</v>
      </c>
      <c r="F876" t="s">
        <v>15</v>
      </c>
      <c r="G876" s="3">
        <v>15</v>
      </c>
    </row>
    <row r="877" spans="1:7" x14ac:dyDescent="0.2">
      <c r="A877" t="s">
        <v>894</v>
      </c>
      <c r="B877" s="3">
        <v>68266</v>
      </c>
      <c r="C877" s="267" t="s">
        <v>2789</v>
      </c>
      <c r="D877" t="s">
        <v>15</v>
      </c>
      <c r="E877" s="263">
        <v>0</v>
      </c>
      <c r="F877" t="s">
        <v>15</v>
      </c>
      <c r="G877" s="3">
        <v>15</v>
      </c>
    </row>
    <row r="878" spans="1:7" x14ac:dyDescent="0.2">
      <c r="A878" t="s">
        <v>895</v>
      </c>
      <c r="B878" s="3">
        <v>68271</v>
      </c>
      <c r="C878" s="267" t="s">
        <v>14</v>
      </c>
      <c r="D878" t="s">
        <v>15</v>
      </c>
      <c r="E878" s="263">
        <v>0</v>
      </c>
      <c r="F878" t="s">
        <v>15</v>
      </c>
      <c r="G878" s="3">
        <v>15</v>
      </c>
    </row>
    <row r="879" spans="1:7" ht="15.75" hidden="1" x14ac:dyDescent="0.25">
      <c r="A879" t="s">
        <v>896</v>
      </c>
      <c r="B879" s="3">
        <v>68276</v>
      </c>
      <c r="C879" s="267" t="s">
        <v>14</v>
      </c>
      <c r="D879" t="s">
        <v>2786</v>
      </c>
      <c r="E879" s="263">
        <v>1</v>
      </c>
      <c r="F879" t="s">
        <v>2786</v>
      </c>
      <c r="G879" s="3">
        <v>2</v>
      </c>
    </row>
    <row r="880" spans="1:7" x14ac:dyDescent="0.2">
      <c r="A880" t="s">
        <v>897</v>
      </c>
      <c r="B880" s="3">
        <v>68296</v>
      </c>
      <c r="C880" s="267" t="s">
        <v>2789</v>
      </c>
      <c r="D880" t="s">
        <v>15</v>
      </c>
      <c r="E880" s="263">
        <v>0</v>
      </c>
      <c r="F880" t="s">
        <v>15</v>
      </c>
      <c r="G880" s="3">
        <v>15</v>
      </c>
    </row>
    <row r="881" spans="1:7" x14ac:dyDescent="0.2">
      <c r="A881" t="s">
        <v>898</v>
      </c>
      <c r="B881" s="3">
        <v>68298</v>
      </c>
      <c r="C881" s="267" t="s">
        <v>2789</v>
      </c>
      <c r="D881" t="s">
        <v>15</v>
      </c>
      <c r="E881" s="263">
        <v>0</v>
      </c>
      <c r="F881" t="s">
        <v>15</v>
      </c>
      <c r="G881" s="3">
        <v>15</v>
      </c>
    </row>
    <row r="882" spans="1:7" ht="15.75" hidden="1" x14ac:dyDescent="0.25">
      <c r="A882" t="s">
        <v>899</v>
      </c>
      <c r="B882" s="3">
        <v>68307</v>
      </c>
      <c r="C882" s="267" t="s">
        <v>14</v>
      </c>
      <c r="D882" t="s">
        <v>2786</v>
      </c>
      <c r="E882" s="263">
        <v>0</v>
      </c>
      <c r="F882" t="s">
        <v>2786</v>
      </c>
      <c r="G882" s="3">
        <v>11</v>
      </c>
    </row>
    <row r="883" spans="1:7" x14ac:dyDescent="0.2">
      <c r="A883" t="s">
        <v>900</v>
      </c>
      <c r="B883" s="3">
        <v>68318</v>
      </c>
      <c r="C883" s="267" t="s">
        <v>16</v>
      </c>
      <c r="D883" t="s">
        <v>15</v>
      </c>
      <c r="E883" s="263">
        <v>0</v>
      </c>
      <c r="F883" t="s">
        <v>15</v>
      </c>
      <c r="G883" s="3">
        <v>15</v>
      </c>
    </row>
    <row r="884" spans="1:7" x14ac:dyDescent="0.2">
      <c r="A884" t="s">
        <v>901</v>
      </c>
      <c r="B884" s="3">
        <v>68320</v>
      </c>
      <c r="C884" s="267" t="s">
        <v>2789</v>
      </c>
      <c r="D884" t="s">
        <v>15</v>
      </c>
      <c r="E884" s="263">
        <v>0</v>
      </c>
      <c r="F884" t="s">
        <v>15</v>
      </c>
      <c r="G884" s="3">
        <v>15</v>
      </c>
    </row>
    <row r="885" spans="1:7" x14ac:dyDescent="0.2">
      <c r="A885" t="s">
        <v>902</v>
      </c>
      <c r="B885" s="3">
        <v>68322</v>
      </c>
      <c r="C885" s="267" t="s">
        <v>14</v>
      </c>
      <c r="D885" t="s">
        <v>15</v>
      </c>
      <c r="E885" s="263">
        <v>0</v>
      </c>
      <c r="F885" t="s">
        <v>15</v>
      </c>
      <c r="G885" s="3">
        <v>15</v>
      </c>
    </row>
    <row r="886" spans="1:7" x14ac:dyDescent="0.2">
      <c r="A886" t="s">
        <v>903</v>
      </c>
      <c r="B886" s="3">
        <v>68324</v>
      </c>
      <c r="C886" s="267" t="s">
        <v>2789</v>
      </c>
      <c r="D886" t="s">
        <v>15</v>
      </c>
      <c r="E886" s="263">
        <v>0</v>
      </c>
      <c r="F886" t="s">
        <v>15</v>
      </c>
      <c r="G886" s="3">
        <v>15</v>
      </c>
    </row>
    <row r="887" spans="1:7" ht="15.75" hidden="1" x14ac:dyDescent="0.25">
      <c r="A887" t="s">
        <v>904</v>
      </c>
      <c r="B887" s="3">
        <v>68327</v>
      </c>
      <c r="C887" s="267" t="s">
        <v>14</v>
      </c>
      <c r="D887" t="s">
        <v>17</v>
      </c>
      <c r="E887" s="263">
        <v>0</v>
      </c>
      <c r="F887" t="s">
        <v>17</v>
      </c>
      <c r="G887" s="3">
        <v>14</v>
      </c>
    </row>
    <row r="888" spans="1:7" x14ac:dyDescent="0.2">
      <c r="A888" t="s">
        <v>905</v>
      </c>
      <c r="B888" s="3">
        <v>68344</v>
      </c>
      <c r="C888" s="267" t="s">
        <v>2789</v>
      </c>
      <c r="D888" t="s">
        <v>15</v>
      </c>
      <c r="E888" s="263">
        <v>0</v>
      </c>
      <c r="F888" t="s">
        <v>15</v>
      </c>
      <c r="G888" s="3">
        <v>15</v>
      </c>
    </row>
    <row r="889" spans="1:7" x14ac:dyDescent="0.2">
      <c r="A889" t="s">
        <v>906</v>
      </c>
      <c r="B889" s="3">
        <v>68368</v>
      </c>
      <c r="C889" s="267" t="s">
        <v>2789</v>
      </c>
      <c r="D889" t="s">
        <v>15</v>
      </c>
      <c r="E889" s="263">
        <v>0</v>
      </c>
      <c r="F889" t="s">
        <v>15</v>
      </c>
      <c r="G889" s="3">
        <v>15</v>
      </c>
    </row>
    <row r="890" spans="1:7" x14ac:dyDescent="0.2">
      <c r="A890" t="s">
        <v>907</v>
      </c>
      <c r="B890" s="3">
        <v>68370</v>
      </c>
      <c r="C890" s="267" t="s">
        <v>14</v>
      </c>
      <c r="D890" t="s">
        <v>15</v>
      </c>
      <c r="E890" s="263">
        <v>0</v>
      </c>
      <c r="F890" t="s">
        <v>15</v>
      </c>
      <c r="G890" s="3">
        <v>15</v>
      </c>
    </row>
    <row r="891" spans="1:7" x14ac:dyDescent="0.2">
      <c r="A891" t="s">
        <v>908</v>
      </c>
      <c r="B891" s="3">
        <v>68377</v>
      </c>
      <c r="C891" s="267" t="s">
        <v>14</v>
      </c>
      <c r="D891" t="s">
        <v>15</v>
      </c>
      <c r="E891" s="263">
        <v>0</v>
      </c>
      <c r="F891" t="s">
        <v>15</v>
      </c>
      <c r="G891" s="3">
        <v>15</v>
      </c>
    </row>
    <row r="892" spans="1:7" x14ac:dyDescent="0.2">
      <c r="A892" t="s">
        <v>909</v>
      </c>
      <c r="B892" s="3">
        <v>68385</v>
      </c>
      <c r="C892" s="267" t="s">
        <v>16</v>
      </c>
      <c r="D892" t="s">
        <v>15</v>
      </c>
      <c r="E892" s="263">
        <v>0</v>
      </c>
      <c r="F892" t="s">
        <v>15</v>
      </c>
      <c r="G892" s="3">
        <v>15</v>
      </c>
    </row>
    <row r="893" spans="1:7" x14ac:dyDescent="0.2">
      <c r="A893" t="s">
        <v>910</v>
      </c>
      <c r="B893" s="3">
        <v>68397</v>
      </c>
      <c r="C893" s="267" t="s">
        <v>2789</v>
      </c>
      <c r="D893" t="s">
        <v>15</v>
      </c>
      <c r="E893" s="263">
        <v>0</v>
      </c>
      <c r="F893" t="s">
        <v>15</v>
      </c>
      <c r="G893" s="3">
        <v>15</v>
      </c>
    </row>
    <row r="894" spans="1:7" ht="15.75" hidden="1" x14ac:dyDescent="0.25">
      <c r="A894" t="s">
        <v>911</v>
      </c>
      <c r="B894" s="3">
        <v>68406</v>
      </c>
      <c r="C894" s="267" t="s">
        <v>14</v>
      </c>
      <c r="D894" t="s">
        <v>17</v>
      </c>
      <c r="E894" s="263">
        <v>0</v>
      </c>
      <c r="F894" t="s">
        <v>17</v>
      </c>
      <c r="G894" s="3">
        <v>14</v>
      </c>
    </row>
    <row r="895" spans="1:7" x14ac:dyDescent="0.2">
      <c r="A895" t="s">
        <v>912</v>
      </c>
      <c r="B895" s="3">
        <v>68418</v>
      </c>
      <c r="C895" s="267" t="s">
        <v>14</v>
      </c>
      <c r="D895" t="s">
        <v>15</v>
      </c>
      <c r="E895" s="263">
        <v>0</v>
      </c>
      <c r="F895" t="s">
        <v>15</v>
      </c>
      <c r="G895" s="3">
        <v>15</v>
      </c>
    </row>
    <row r="896" spans="1:7" x14ac:dyDescent="0.2">
      <c r="A896" t="s">
        <v>913</v>
      </c>
      <c r="B896" s="3">
        <v>68425</v>
      </c>
      <c r="C896" s="267" t="s">
        <v>2789</v>
      </c>
      <c r="D896" t="s">
        <v>15</v>
      </c>
      <c r="E896" s="263">
        <v>0</v>
      </c>
      <c r="F896" t="s">
        <v>15</v>
      </c>
      <c r="G896" s="3">
        <v>15</v>
      </c>
    </row>
    <row r="897" spans="1:7" ht="15.75" hidden="1" x14ac:dyDescent="0.25">
      <c r="A897" t="s">
        <v>914</v>
      </c>
      <c r="B897" s="3">
        <v>68432</v>
      </c>
      <c r="C897" s="267" t="s">
        <v>2789</v>
      </c>
      <c r="D897" t="s">
        <v>2785</v>
      </c>
      <c r="E897" s="263">
        <v>0</v>
      </c>
      <c r="F897" t="s">
        <v>2785</v>
      </c>
      <c r="G897" s="3">
        <v>14</v>
      </c>
    </row>
    <row r="898" spans="1:7" x14ac:dyDescent="0.2">
      <c r="A898" t="s">
        <v>915</v>
      </c>
      <c r="B898" s="3">
        <v>68444</v>
      </c>
      <c r="C898" s="267" t="s">
        <v>14</v>
      </c>
      <c r="D898" t="s">
        <v>15</v>
      </c>
      <c r="E898" s="263">
        <v>0</v>
      </c>
      <c r="F898" t="s">
        <v>15</v>
      </c>
      <c r="G898" s="3">
        <v>15</v>
      </c>
    </row>
    <row r="899" spans="1:7" x14ac:dyDescent="0.2">
      <c r="A899" t="s">
        <v>916</v>
      </c>
      <c r="B899" s="3">
        <v>68464</v>
      </c>
      <c r="C899" s="267" t="s">
        <v>2789</v>
      </c>
      <c r="D899" t="s">
        <v>15</v>
      </c>
      <c r="E899" s="263">
        <v>0</v>
      </c>
      <c r="F899" t="s">
        <v>15</v>
      </c>
      <c r="G899" s="3">
        <v>15</v>
      </c>
    </row>
    <row r="900" spans="1:7" x14ac:dyDescent="0.2">
      <c r="A900" t="s">
        <v>917</v>
      </c>
      <c r="B900" s="3">
        <v>68468</v>
      </c>
      <c r="C900" s="267" t="s">
        <v>2789</v>
      </c>
      <c r="D900" t="s">
        <v>15</v>
      </c>
      <c r="E900" s="263">
        <v>0</v>
      </c>
      <c r="F900" t="s">
        <v>15</v>
      </c>
      <c r="G900" s="3">
        <v>15</v>
      </c>
    </row>
    <row r="901" spans="1:7" x14ac:dyDescent="0.2">
      <c r="A901" t="s">
        <v>918</v>
      </c>
      <c r="B901" s="3">
        <v>68498</v>
      </c>
      <c r="C901" s="267" t="s">
        <v>2789</v>
      </c>
      <c r="D901" t="s">
        <v>15</v>
      </c>
      <c r="E901" s="263">
        <v>0</v>
      </c>
      <c r="F901" t="s">
        <v>15</v>
      </c>
      <c r="G901" s="3">
        <v>15</v>
      </c>
    </row>
    <row r="902" spans="1:7" x14ac:dyDescent="0.2">
      <c r="A902" t="s">
        <v>919</v>
      </c>
      <c r="B902" s="3">
        <v>68500</v>
      </c>
      <c r="C902" s="267" t="s">
        <v>14</v>
      </c>
      <c r="D902" t="s">
        <v>15</v>
      </c>
      <c r="E902" s="263">
        <v>0</v>
      </c>
      <c r="F902" t="s">
        <v>15</v>
      </c>
      <c r="G902" s="3">
        <v>15</v>
      </c>
    </row>
    <row r="903" spans="1:7" x14ac:dyDescent="0.2">
      <c r="A903" t="s">
        <v>920</v>
      </c>
      <c r="B903" s="3">
        <v>68502</v>
      </c>
      <c r="C903" s="267" t="s">
        <v>2789</v>
      </c>
      <c r="D903" t="s">
        <v>15</v>
      </c>
      <c r="E903" s="263">
        <v>0</v>
      </c>
      <c r="F903" t="s">
        <v>15</v>
      </c>
      <c r="G903" s="3">
        <v>15</v>
      </c>
    </row>
    <row r="904" spans="1:7" ht="15.75" hidden="1" x14ac:dyDescent="0.25">
      <c r="A904" t="s">
        <v>921</v>
      </c>
      <c r="B904" s="3">
        <v>68522</v>
      </c>
      <c r="C904" s="267" t="s">
        <v>2789</v>
      </c>
      <c r="D904" t="s">
        <v>17</v>
      </c>
      <c r="E904" s="263">
        <v>0</v>
      </c>
      <c r="F904" t="s">
        <v>17</v>
      </c>
      <c r="G904" s="3">
        <v>14</v>
      </c>
    </row>
    <row r="905" spans="1:7" x14ac:dyDescent="0.2">
      <c r="A905" t="s">
        <v>922</v>
      </c>
      <c r="B905" s="3">
        <v>68524</v>
      </c>
      <c r="C905" s="267" t="s">
        <v>14</v>
      </c>
      <c r="D905" t="s">
        <v>15</v>
      </c>
      <c r="E905" s="263">
        <v>0</v>
      </c>
      <c r="F905" t="s">
        <v>15</v>
      </c>
      <c r="G905" s="3">
        <v>15</v>
      </c>
    </row>
    <row r="906" spans="1:7" ht="15.75" hidden="1" x14ac:dyDescent="0.25">
      <c r="A906" t="s">
        <v>923</v>
      </c>
      <c r="B906" s="3">
        <v>68533</v>
      </c>
      <c r="C906" s="267" t="s">
        <v>14</v>
      </c>
      <c r="D906" t="s">
        <v>17</v>
      </c>
      <c r="E906" s="263">
        <v>0</v>
      </c>
      <c r="F906" t="s">
        <v>17</v>
      </c>
      <c r="G906" s="3">
        <v>14</v>
      </c>
    </row>
    <row r="907" spans="1:7" ht="15.75" hidden="1" x14ac:dyDescent="0.25">
      <c r="A907" t="s">
        <v>924</v>
      </c>
      <c r="B907" s="3">
        <v>68547</v>
      </c>
      <c r="C907" s="267" t="s">
        <v>14</v>
      </c>
      <c r="D907" t="s">
        <v>2786</v>
      </c>
      <c r="E907" s="263">
        <v>0</v>
      </c>
      <c r="F907" t="s">
        <v>2786</v>
      </c>
      <c r="G907" s="3">
        <v>11</v>
      </c>
    </row>
    <row r="908" spans="1:7" x14ac:dyDescent="0.2">
      <c r="A908" t="s">
        <v>925</v>
      </c>
      <c r="B908" s="3">
        <v>68549</v>
      </c>
      <c r="C908" s="267" t="s">
        <v>16</v>
      </c>
      <c r="D908" t="s">
        <v>15</v>
      </c>
      <c r="E908" s="263">
        <v>0</v>
      </c>
      <c r="F908" t="s">
        <v>15</v>
      </c>
      <c r="G908" s="3">
        <v>15</v>
      </c>
    </row>
    <row r="909" spans="1:7" x14ac:dyDescent="0.2">
      <c r="A909" t="s">
        <v>926</v>
      </c>
      <c r="B909" s="3">
        <v>68572</v>
      </c>
      <c r="C909" s="267" t="s">
        <v>14</v>
      </c>
      <c r="D909" t="s">
        <v>15</v>
      </c>
      <c r="E909" s="263">
        <v>0</v>
      </c>
      <c r="F909" t="s">
        <v>15</v>
      </c>
      <c r="G909" s="3">
        <v>15</v>
      </c>
    </row>
    <row r="910" spans="1:7" x14ac:dyDescent="0.2">
      <c r="A910" t="s">
        <v>927</v>
      </c>
      <c r="B910" s="3">
        <v>68573</v>
      </c>
      <c r="C910" s="267" t="s">
        <v>14</v>
      </c>
      <c r="D910" t="s">
        <v>15</v>
      </c>
      <c r="E910" s="263">
        <v>0</v>
      </c>
      <c r="F910" t="s">
        <v>15</v>
      </c>
      <c r="G910" s="3">
        <v>15</v>
      </c>
    </row>
    <row r="911" spans="1:7" x14ac:dyDescent="0.2">
      <c r="A911" t="s">
        <v>928</v>
      </c>
      <c r="B911" s="3">
        <v>68575</v>
      </c>
      <c r="C911" s="267" t="s">
        <v>2789</v>
      </c>
      <c r="D911" t="s">
        <v>15</v>
      </c>
      <c r="E911" s="263">
        <v>0</v>
      </c>
      <c r="F911" t="s">
        <v>15</v>
      </c>
      <c r="G911" s="3">
        <v>15</v>
      </c>
    </row>
    <row r="912" spans="1:7" x14ac:dyDescent="0.2">
      <c r="A912" t="s">
        <v>929</v>
      </c>
      <c r="B912" s="3">
        <v>68615</v>
      </c>
      <c r="C912" s="267" t="s">
        <v>2789</v>
      </c>
      <c r="D912" t="s">
        <v>15</v>
      </c>
      <c r="E912" s="263">
        <v>0</v>
      </c>
      <c r="F912" t="s">
        <v>15</v>
      </c>
      <c r="G912" s="3">
        <v>15</v>
      </c>
    </row>
    <row r="913" spans="1:7" x14ac:dyDescent="0.2">
      <c r="A913" t="s">
        <v>930</v>
      </c>
      <c r="B913" s="3">
        <v>68655</v>
      </c>
      <c r="C913" s="267" t="s">
        <v>14</v>
      </c>
      <c r="D913" t="s">
        <v>15</v>
      </c>
      <c r="E913" s="263">
        <v>0</v>
      </c>
      <c r="F913" t="s">
        <v>15</v>
      </c>
      <c r="G913" s="3">
        <v>15</v>
      </c>
    </row>
    <row r="914" spans="1:7" x14ac:dyDescent="0.2">
      <c r="A914" t="s">
        <v>931</v>
      </c>
      <c r="B914" s="3">
        <v>68669</v>
      </c>
      <c r="C914" s="267" t="s">
        <v>2789</v>
      </c>
      <c r="D914" t="s">
        <v>15</v>
      </c>
      <c r="E914" s="263">
        <v>0</v>
      </c>
      <c r="F914" t="s">
        <v>15</v>
      </c>
      <c r="G914" s="3">
        <v>15</v>
      </c>
    </row>
    <row r="915" spans="1:7" x14ac:dyDescent="0.2">
      <c r="A915" t="s">
        <v>932</v>
      </c>
      <c r="B915" s="3">
        <v>68673</v>
      </c>
      <c r="C915" s="267" t="s">
        <v>2789</v>
      </c>
      <c r="D915" t="s">
        <v>15</v>
      </c>
      <c r="E915" s="263">
        <v>0</v>
      </c>
      <c r="F915" t="s">
        <v>15</v>
      </c>
      <c r="G915" s="3">
        <v>15</v>
      </c>
    </row>
    <row r="916" spans="1:7" ht="15.75" hidden="1" x14ac:dyDescent="0.25">
      <c r="A916" t="s">
        <v>933</v>
      </c>
      <c r="B916" s="3">
        <v>68679</v>
      </c>
      <c r="C916" s="267" t="s">
        <v>14</v>
      </c>
      <c r="D916" t="s">
        <v>2785</v>
      </c>
      <c r="E916" s="263">
        <v>0</v>
      </c>
      <c r="F916" t="s">
        <v>2785</v>
      </c>
      <c r="G916" s="3">
        <v>14</v>
      </c>
    </row>
    <row r="917" spans="1:7" x14ac:dyDescent="0.2">
      <c r="A917" t="s">
        <v>934</v>
      </c>
      <c r="B917" s="3">
        <v>68682</v>
      </c>
      <c r="C917" s="267" t="s">
        <v>16</v>
      </c>
      <c r="D917" t="s">
        <v>15</v>
      </c>
      <c r="E917" s="263">
        <v>0</v>
      </c>
      <c r="F917" t="s">
        <v>15</v>
      </c>
      <c r="G917" s="3">
        <v>15</v>
      </c>
    </row>
    <row r="918" spans="1:7" x14ac:dyDescent="0.2">
      <c r="A918" t="s">
        <v>935</v>
      </c>
      <c r="B918" s="3">
        <v>68684</v>
      </c>
      <c r="C918" s="267" t="s">
        <v>16</v>
      </c>
      <c r="D918" t="s">
        <v>15</v>
      </c>
      <c r="E918" s="263">
        <v>0</v>
      </c>
      <c r="F918" t="s">
        <v>15</v>
      </c>
      <c r="G918" s="3">
        <v>15</v>
      </c>
    </row>
    <row r="919" spans="1:7" x14ac:dyDescent="0.2">
      <c r="A919" t="s">
        <v>936</v>
      </c>
      <c r="B919" s="3">
        <v>68686</v>
      </c>
      <c r="C919" s="267" t="s">
        <v>16</v>
      </c>
      <c r="D919" t="s">
        <v>15</v>
      </c>
      <c r="E919" s="263">
        <v>0</v>
      </c>
      <c r="F919" t="s">
        <v>15</v>
      </c>
      <c r="G919" s="3">
        <v>15</v>
      </c>
    </row>
    <row r="920" spans="1:7" x14ac:dyDescent="0.2">
      <c r="A920" t="s">
        <v>937</v>
      </c>
      <c r="B920" s="3">
        <v>68689</v>
      </c>
      <c r="C920" s="267" t="s">
        <v>2789</v>
      </c>
      <c r="D920" t="s">
        <v>15</v>
      </c>
      <c r="E920" s="263">
        <v>0</v>
      </c>
      <c r="F920" t="s">
        <v>15</v>
      </c>
      <c r="G920" s="3">
        <v>15</v>
      </c>
    </row>
    <row r="921" spans="1:7" x14ac:dyDescent="0.2">
      <c r="A921" t="s">
        <v>938</v>
      </c>
      <c r="B921" s="3">
        <v>68705</v>
      </c>
      <c r="C921" s="267" t="s">
        <v>14</v>
      </c>
      <c r="D921" t="s">
        <v>15</v>
      </c>
      <c r="E921" s="263">
        <v>1</v>
      </c>
      <c r="F921" t="s">
        <v>15</v>
      </c>
      <c r="G921" s="3">
        <v>8</v>
      </c>
    </row>
    <row r="922" spans="1:7" x14ac:dyDescent="0.2">
      <c r="A922" t="s">
        <v>939</v>
      </c>
      <c r="B922" s="3">
        <v>68720</v>
      </c>
      <c r="C922" s="267" t="s">
        <v>2789</v>
      </c>
      <c r="D922" t="s">
        <v>15</v>
      </c>
      <c r="E922" s="263">
        <v>0</v>
      </c>
      <c r="F922" t="s">
        <v>15</v>
      </c>
      <c r="G922" s="3">
        <v>15</v>
      </c>
    </row>
    <row r="923" spans="1:7" x14ac:dyDescent="0.2">
      <c r="A923" t="s">
        <v>940</v>
      </c>
      <c r="B923" s="3">
        <v>68745</v>
      </c>
      <c r="C923" s="267" t="s">
        <v>16</v>
      </c>
      <c r="D923" t="s">
        <v>15</v>
      </c>
      <c r="E923" s="263">
        <v>0</v>
      </c>
      <c r="F923" t="s">
        <v>15</v>
      </c>
      <c r="G923" s="3">
        <v>15</v>
      </c>
    </row>
    <row r="924" spans="1:7" ht="15.75" hidden="1" x14ac:dyDescent="0.25">
      <c r="A924" t="s">
        <v>941</v>
      </c>
      <c r="B924" s="3">
        <v>68755</v>
      </c>
      <c r="C924" s="267" t="s">
        <v>14</v>
      </c>
      <c r="D924" t="s">
        <v>17</v>
      </c>
      <c r="E924" s="263">
        <v>1</v>
      </c>
      <c r="F924" t="s">
        <v>17</v>
      </c>
      <c r="G924" s="3">
        <v>6</v>
      </c>
    </row>
    <row r="925" spans="1:7" x14ac:dyDescent="0.2">
      <c r="A925" t="s">
        <v>942</v>
      </c>
      <c r="B925" s="3">
        <v>68770</v>
      </c>
      <c r="C925" s="267" t="s">
        <v>2789</v>
      </c>
      <c r="D925" t="s">
        <v>15</v>
      </c>
      <c r="E925" s="263">
        <v>0</v>
      </c>
      <c r="F925" t="s">
        <v>15</v>
      </c>
      <c r="G925" s="3">
        <v>15</v>
      </c>
    </row>
    <row r="926" spans="1:7" x14ac:dyDescent="0.2">
      <c r="A926" t="s">
        <v>943</v>
      </c>
      <c r="B926" s="3">
        <v>68773</v>
      </c>
      <c r="C926" s="267" t="s">
        <v>2789</v>
      </c>
      <c r="D926" t="s">
        <v>15</v>
      </c>
      <c r="E926" s="263">
        <v>0</v>
      </c>
      <c r="F926" t="s">
        <v>15</v>
      </c>
      <c r="G926" s="3">
        <v>15</v>
      </c>
    </row>
    <row r="927" spans="1:7" x14ac:dyDescent="0.2">
      <c r="A927" t="s">
        <v>944</v>
      </c>
      <c r="B927" s="3">
        <v>68780</v>
      </c>
      <c r="C927" s="267" t="s">
        <v>2789</v>
      </c>
      <c r="D927" t="s">
        <v>15</v>
      </c>
      <c r="E927" s="263">
        <v>0</v>
      </c>
      <c r="F927" t="s">
        <v>15</v>
      </c>
      <c r="G927" s="3">
        <v>15</v>
      </c>
    </row>
    <row r="928" spans="1:7" x14ac:dyDescent="0.2">
      <c r="A928" t="s">
        <v>945</v>
      </c>
      <c r="B928" s="3">
        <v>68820</v>
      </c>
      <c r="C928" s="267" t="s">
        <v>2789</v>
      </c>
      <c r="D928" t="s">
        <v>15</v>
      </c>
      <c r="E928" s="263">
        <v>0</v>
      </c>
      <c r="F928" t="s">
        <v>15</v>
      </c>
      <c r="G928" s="3">
        <v>15</v>
      </c>
    </row>
    <row r="929" spans="1:7" ht="15.75" hidden="1" x14ac:dyDescent="0.25">
      <c r="A929" t="s">
        <v>946</v>
      </c>
      <c r="B929" s="3">
        <v>68855</v>
      </c>
      <c r="C929" s="267" t="s">
        <v>2789</v>
      </c>
      <c r="D929" t="s">
        <v>17</v>
      </c>
      <c r="E929" s="263">
        <v>0</v>
      </c>
      <c r="F929" t="s">
        <v>17</v>
      </c>
      <c r="G929" s="3">
        <v>14</v>
      </c>
    </row>
    <row r="930" spans="1:7" x14ac:dyDescent="0.2">
      <c r="A930" t="s">
        <v>947</v>
      </c>
      <c r="B930" s="3">
        <v>68861</v>
      </c>
      <c r="C930" s="267" t="s">
        <v>14</v>
      </c>
      <c r="D930" t="s">
        <v>15</v>
      </c>
      <c r="E930" s="263">
        <v>0</v>
      </c>
      <c r="F930" t="s">
        <v>15</v>
      </c>
      <c r="G930" s="3">
        <v>15</v>
      </c>
    </row>
    <row r="931" spans="1:7" x14ac:dyDescent="0.2">
      <c r="A931" t="s">
        <v>948</v>
      </c>
      <c r="B931" s="3">
        <v>68867</v>
      </c>
      <c r="C931" s="267" t="s">
        <v>16</v>
      </c>
      <c r="D931" t="s">
        <v>15</v>
      </c>
      <c r="E931" s="263">
        <v>0</v>
      </c>
      <c r="F931" t="s">
        <v>15</v>
      </c>
      <c r="G931" s="3">
        <v>15</v>
      </c>
    </row>
    <row r="932" spans="1:7" ht="15.75" hidden="1" x14ac:dyDescent="0.25">
      <c r="A932" t="s">
        <v>949</v>
      </c>
      <c r="B932" s="3">
        <v>68872</v>
      </c>
      <c r="C932" s="267" t="s">
        <v>14</v>
      </c>
      <c r="D932" t="s">
        <v>17</v>
      </c>
      <c r="E932" s="263">
        <v>0</v>
      </c>
      <c r="F932" t="s">
        <v>17</v>
      </c>
      <c r="G932" s="3">
        <v>14</v>
      </c>
    </row>
    <row r="933" spans="1:7" x14ac:dyDescent="0.2">
      <c r="A933" t="s">
        <v>950</v>
      </c>
      <c r="B933" s="3">
        <v>68895</v>
      </c>
      <c r="C933" s="267" t="s">
        <v>14</v>
      </c>
      <c r="D933" t="s">
        <v>15</v>
      </c>
      <c r="E933" s="263">
        <v>0</v>
      </c>
      <c r="F933" t="s">
        <v>15</v>
      </c>
      <c r="G933" s="3">
        <v>15</v>
      </c>
    </row>
    <row r="934" spans="1:7" ht="15.75" hidden="1" x14ac:dyDescent="0.25">
      <c r="A934" t="s">
        <v>951</v>
      </c>
      <c r="B934" s="3">
        <v>70001</v>
      </c>
      <c r="C934" s="267" t="s">
        <v>14</v>
      </c>
      <c r="D934" t="s">
        <v>2787</v>
      </c>
      <c r="E934" s="263">
        <v>0</v>
      </c>
      <c r="F934" t="s">
        <v>2787</v>
      </c>
      <c r="G934" s="3">
        <v>12</v>
      </c>
    </row>
    <row r="935" spans="1:7" ht="15.75" hidden="1" x14ac:dyDescent="0.25">
      <c r="A935" t="s">
        <v>952</v>
      </c>
      <c r="B935" s="3">
        <v>70110</v>
      </c>
      <c r="C935" s="267" t="s">
        <v>2789</v>
      </c>
      <c r="D935" t="s">
        <v>17</v>
      </c>
      <c r="E935" s="263">
        <v>0</v>
      </c>
      <c r="F935" t="s">
        <v>17</v>
      </c>
      <c r="G935" s="3">
        <v>14</v>
      </c>
    </row>
    <row r="936" spans="1:7" x14ac:dyDescent="0.2">
      <c r="A936" t="s">
        <v>953</v>
      </c>
      <c r="B936" s="3">
        <v>70124</v>
      </c>
      <c r="C936" s="267" t="s">
        <v>16</v>
      </c>
      <c r="D936" t="s">
        <v>15</v>
      </c>
      <c r="E936" s="263">
        <v>0</v>
      </c>
      <c r="F936" t="s">
        <v>15</v>
      </c>
      <c r="G936" s="3">
        <v>15</v>
      </c>
    </row>
    <row r="937" spans="1:7" x14ac:dyDescent="0.2">
      <c r="A937" t="s">
        <v>954</v>
      </c>
      <c r="B937" s="3">
        <v>70204</v>
      </c>
      <c r="C937" s="267" t="s">
        <v>16</v>
      </c>
      <c r="D937" t="s">
        <v>15</v>
      </c>
      <c r="E937" s="263">
        <v>0</v>
      </c>
      <c r="F937" t="s">
        <v>15</v>
      </c>
      <c r="G937" s="3">
        <v>15</v>
      </c>
    </row>
    <row r="938" spans="1:7" ht="15.75" hidden="1" x14ac:dyDescent="0.25">
      <c r="A938" t="s">
        <v>955</v>
      </c>
      <c r="B938" s="3">
        <v>70215</v>
      </c>
      <c r="C938" s="267" t="s">
        <v>16</v>
      </c>
      <c r="D938" t="s">
        <v>17</v>
      </c>
      <c r="E938" s="263">
        <v>0</v>
      </c>
      <c r="F938" t="s">
        <v>17</v>
      </c>
      <c r="G938" s="3">
        <v>14</v>
      </c>
    </row>
    <row r="939" spans="1:7" ht="15.75" hidden="1" x14ac:dyDescent="0.25">
      <c r="A939" t="s">
        <v>956</v>
      </c>
      <c r="B939" s="3">
        <v>70221</v>
      </c>
      <c r="C939" s="267" t="s">
        <v>14</v>
      </c>
      <c r="D939" t="s">
        <v>17</v>
      </c>
      <c r="E939" s="263">
        <v>0</v>
      </c>
      <c r="F939" t="s">
        <v>17</v>
      </c>
      <c r="G939" s="3">
        <v>14</v>
      </c>
    </row>
    <row r="940" spans="1:7" ht="15.75" hidden="1" x14ac:dyDescent="0.25">
      <c r="A940" t="s">
        <v>957</v>
      </c>
      <c r="B940" s="3">
        <v>70230</v>
      </c>
      <c r="C940" s="267" t="s">
        <v>16</v>
      </c>
      <c r="D940" t="s">
        <v>17</v>
      </c>
      <c r="E940" s="263">
        <v>0</v>
      </c>
      <c r="F940" t="s">
        <v>17</v>
      </c>
      <c r="G940" s="3">
        <v>14</v>
      </c>
    </row>
    <row r="941" spans="1:7" ht="15.75" hidden="1" x14ac:dyDescent="0.25">
      <c r="A941" t="s">
        <v>958</v>
      </c>
      <c r="B941" s="3">
        <v>70233</v>
      </c>
      <c r="C941" s="267" t="s">
        <v>16</v>
      </c>
      <c r="D941" t="s">
        <v>17</v>
      </c>
      <c r="E941" s="263">
        <v>0</v>
      </c>
      <c r="F941" t="s">
        <v>17</v>
      </c>
      <c r="G941" s="3">
        <v>14</v>
      </c>
    </row>
    <row r="942" spans="1:7" ht="15.75" hidden="1" x14ac:dyDescent="0.25">
      <c r="A942" t="s">
        <v>959</v>
      </c>
      <c r="B942" s="3">
        <v>70235</v>
      </c>
      <c r="C942" s="267" t="s">
        <v>16</v>
      </c>
      <c r="D942" t="s">
        <v>17</v>
      </c>
      <c r="E942" s="263">
        <v>0</v>
      </c>
      <c r="F942" t="s">
        <v>17</v>
      </c>
      <c r="G942" s="3">
        <v>14</v>
      </c>
    </row>
    <row r="943" spans="1:7" x14ac:dyDescent="0.2">
      <c r="A943" t="s">
        <v>960</v>
      </c>
      <c r="B943" s="3">
        <v>70265</v>
      </c>
      <c r="C943" s="267" t="s">
        <v>16</v>
      </c>
      <c r="D943" t="s">
        <v>15</v>
      </c>
      <c r="E943" s="263">
        <v>0</v>
      </c>
      <c r="F943" t="s">
        <v>15</v>
      </c>
      <c r="G943" s="3">
        <v>15</v>
      </c>
    </row>
    <row r="944" spans="1:7" x14ac:dyDescent="0.2">
      <c r="A944" t="s">
        <v>961</v>
      </c>
      <c r="B944" s="3">
        <v>70400</v>
      </c>
      <c r="C944" s="267" t="s">
        <v>2789</v>
      </c>
      <c r="D944" t="s">
        <v>15</v>
      </c>
      <c r="E944" s="263">
        <v>0</v>
      </c>
      <c r="F944" t="s">
        <v>15</v>
      </c>
      <c r="G944" s="3">
        <v>15</v>
      </c>
    </row>
    <row r="945" spans="1:7" ht="15.75" hidden="1" x14ac:dyDescent="0.25">
      <c r="A945" t="s">
        <v>962</v>
      </c>
      <c r="B945" s="3">
        <v>70418</v>
      </c>
      <c r="C945" s="267" t="s">
        <v>2789</v>
      </c>
      <c r="D945" t="s">
        <v>17</v>
      </c>
      <c r="E945" s="263">
        <v>0</v>
      </c>
      <c r="F945" t="s">
        <v>17</v>
      </c>
      <c r="G945" s="3">
        <v>14</v>
      </c>
    </row>
    <row r="946" spans="1:7" x14ac:dyDescent="0.2">
      <c r="A946" t="s">
        <v>963</v>
      </c>
      <c r="B946" s="3">
        <v>70429</v>
      </c>
      <c r="C946" s="267" t="s">
        <v>2789</v>
      </c>
      <c r="D946" t="s">
        <v>15</v>
      </c>
      <c r="E946" s="263">
        <v>0</v>
      </c>
      <c r="F946" t="s">
        <v>15</v>
      </c>
      <c r="G946" s="3">
        <v>15</v>
      </c>
    </row>
    <row r="947" spans="1:7" ht="15.75" hidden="1" x14ac:dyDescent="0.25">
      <c r="A947" t="s">
        <v>964</v>
      </c>
      <c r="B947" s="3">
        <v>70473</v>
      </c>
      <c r="C947" s="267" t="s">
        <v>16</v>
      </c>
      <c r="D947" t="s">
        <v>17</v>
      </c>
      <c r="E947" s="263">
        <v>0</v>
      </c>
      <c r="F947" t="s">
        <v>17</v>
      </c>
      <c r="G947" s="3">
        <v>14</v>
      </c>
    </row>
    <row r="948" spans="1:7" x14ac:dyDescent="0.2">
      <c r="A948" t="s">
        <v>965</v>
      </c>
      <c r="B948" s="3">
        <v>70508</v>
      </c>
      <c r="C948" s="267" t="s">
        <v>16</v>
      </c>
      <c r="D948" t="s">
        <v>15</v>
      </c>
      <c r="E948" s="263">
        <v>1</v>
      </c>
      <c r="F948" t="s">
        <v>15</v>
      </c>
      <c r="G948" s="3">
        <v>9</v>
      </c>
    </row>
    <row r="949" spans="1:7" ht="15.75" hidden="1" x14ac:dyDescent="0.25">
      <c r="A949" t="s">
        <v>966</v>
      </c>
      <c r="B949" s="3">
        <v>70523</v>
      </c>
      <c r="C949" s="267" t="s">
        <v>16</v>
      </c>
      <c r="D949" t="s">
        <v>17</v>
      </c>
      <c r="E949" s="263">
        <v>0</v>
      </c>
      <c r="F949" t="s">
        <v>17</v>
      </c>
      <c r="G949" s="3">
        <v>14</v>
      </c>
    </row>
    <row r="950" spans="1:7" ht="15.75" hidden="1" x14ac:dyDescent="0.25">
      <c r="A950" t="s">
        <v>967</v>
      </c>
      <c r="B950" s="3">
        <v>70670</v>
      </c>
      <c r="C950" s="267" t="s">
        <v>16</v>
      </c>
      <c r="D950" t="s">
        <v>17</v>
      </c>
      <c r="E950" s="263">
        <v>0</v>
      </c>
      <c r="F950" t="s">
        <v>17</v>
      </c>
      <c r="G950" s="3">
        <v>14</v>
      </c>
    </row>
    <row r="951" spans="1:7" x14ac:dyDescent="0.2">
      <c r="A951" t="s">
        <v>968</v>
      </c>
      <c r="B951" s="3">
        <v>70678</v>
      </c>
      <c r="C951" s="267" t="s">
        <v>16</v>
      </c>
      <c r="D951" t="s">
        <v>15</v>
      </c>
      <c r="E951" s="263">
        <v>0</v>
      </c>
      <c r="F951" t="s">
        <v>15</v>
      </c>
      <c r="G951" s="3">
        <v>15</v>
      </c>
    </row>
    <row r="952" spans="1:7" ht="15.75" hidden="1" x14ac:dyDescent="0.25">
      <c r="A952" t="s">
        <v>969</v>
      </c>
      <c r="B952" s="3">
        <v>70702</v>
      </c>
      <c r="C952" s="267" t="s">
        <v>16</v>
      </c>
      <c r="D952" t="s">
        <v>17</v>
      </c>
      <c r="E952" s="263">
        <v>0</v>
      </c>
      <c r="F952" t="s">
        <v>17</v>
      </c>
      <c r="G952" s="3">
        <v>14</v>
      </c>
    </row>
    <row r="953" spans="1:7" ht="15.75" hidden="1" x14ac:dyDescent="0.25">
      <c r="A953" t="s">
        <v>970</v>
      </c>
      <c r="B953" s="3">
        <v>70708</v>
      </c>
      <c r="C953" s="267" t="s">
        <v>2789</v>
      </c>
      <c r="D953" t="s">
        <v>17</v>
      </c>
      <c r="E953" s="263">
        <v>0</v>
      </c>
      <c r="F953" t="s">
        <v>17</v>
      </c>
      <c r="G953" s="3">
        <v>14</v>
      </c>
    </row>
    <row r="954" spans="1:7" x14ac:dyDescent="0.2">
      <c r="A954" t="s">
        <v>971</v>
      </c>
      <c r="B954" s="3">
        <v>70713</v>
      </c>
      <c r="C954" s="267" t="s">
        <v>16</v>
      </c>
      <c r="D954" t="s">
        <v>15</v>
      </c>
      <c r="E954" s="263">
        <v>0</v>
      </c>
      <c r="F954" t="s">
        <v>15</v>
      </c>
      <c r="G954" s="3">
        <v>15</v>
      </c>
    </row>
    <row r="955" spans="1:7" ht="15.75" hidden="1" x14ac:dyDescent="0.25">
      <c r="A955" t="s">
        <v>972</v>
      </c>
      <c r="B955" s="3">
        <v>70717</v>
      </c>
      <c r="C955" s="267" t="s">
        <v>16</v>
      </c>
      <c r="D955" t="s">
        <v>17</v>
      </c>
      <c r="E955" s="263">
        <v>0</v>
      </c>
      <c r="F955" t="s">
        <v>17</v>
      </c>
      <c r="G955" s="3">
        <v>14</v>
      </c>
    </row>
    <row r="956" spans="1:7" ht="15.75" hidden="1" x14ac:dyDescent="0.25">
      <c r="A956" t="s">
        <v>973</v>
      </c>
      <c r="B956" s="3">
        <v>70742</v>
      </c>
      <c r="C956" s="267" t="s">
        <v>16</v>
      </c>
      <c r="D956" t="s">
        <v>17</v>
      </c>
      <c r="E956" s="263">
        <v>0</v>
      </c>
      <c r="F956" t="s">
        <v>17</v>
      </c>
      <c r="G956" s="3">
        <v>14</v>
      </c>
    </row>
    <row r="957" spans="1:7" x14ac:dyDescent="0.2">
      <c r="A957" t="s">
        <v>974</v>
      </c>
      <c r="B957" s="3">
        <v>70771</v>
      </c>
      <c r="C957" s="267" t="s">
        <v>2789</v>
      </c>
      <c r="D957" t="s">
        <v>15</v>
      </c>
      <c r="E957" s="263">
        <v>0</v>
      </c>
      <c r="F957" t="s">
        <v>15</v>
      </c>
      <c r="G957" s="3">
        <v>15</v>
      </c>
    </row>
    <row r="958" spans="1:7" ht="15.75" hidden="1" x14ac:dyDescent="0.25">
      <c r="A958" t="s">
        <v>975</v>
      </c>
      <c r="B958" s="3">
        <v>70820</v>
      </c>
      <c r="C958" s="267" t="s">
        <v>2789</v>
      </c>
      <c r="D958" t="s">
        <v>17</v>
      </c>
      <c r="E958" s="263">
        <v>0</v>
      </c>
      <c r="F958" t="s">
        <v>17</v>
      </c>
      <c r="G958" s="3">
        <v>14</v>
      </c>
    </row>
    <row r="959" spans="1:7" x14ac:dyDescent="0.2">
      <c r="A959" t="s">
        <v>976</v>
      </c>
      <c r="B959" s="3">
        <v>70823</v>
      </c>
      <c r="C959" s="267" t="s">
        <v>2789</v>
      </c>
      <c r="D959" t="s">
        <v>15</v>
      </c>
      <c r="E959" s="263">
        <v>0</v>
      </c>
      <c r="F959" t="s">
        <v>15</v>
      </c>
      <c r="G959" s="3">
        <v>15</v>
      </c>
    </row>
    <row r="960" spans="1:7" ht="15.75" hidden="1" x14ac:dyDescent="0.25">
      <c r="A960" t="s">
        <v>977</v>
      </c>
      <c r="B960" s="3">
        <v>73001</v>
      </c>
      <c r="C960" s="267" t="s">
        <v>14</v>
      </c>
      <c r="D960" t="s">
        <v>2787</v>
      </c>
      <c r="E960" s="263">
        <v>0</v>
      </c>
      <c r="F960" t="s">
        <v>2787</v>
      </c>
      <c r="G960" s="3">
        <v>12</v>
      </c>
    </row>
    <row r="961" spans="1:7" x14ac:dyDescent="0.2">
      <c r="A961" t="s">
        <v>978</v>
      </c>
      <c r="B961" s="3">
        <v>73024</v>
      </c>
      <c r="C961" s="267" t="s">
        <v>2789</v>
      </c>
      <c r="D961" t="s">
        <v>15</v>
      </c>
      <c r="E961" s="263">
        <v>0</v>
      </c>
      <c r="F961" t="s">
        <v>15</v>
      </c>
      <c r="G961" s="3">
        <v>15</v>
      </c>
    </row>
    <row r="962" spans="1:7" x14ac:dyDescent="0.2">
      <c r="A962" t="s">
        <v>979</v>
      </c>
      <c r="B962" s="3">
        <v>73026</v>
      </c>
      <c r="C962" s="267" t="s">
        <v>14</v>
      </c>
      <c r="D962" t="s">
        <v>15</v>
      </c>
      <c r="E962" s="263">
        <v>0</v>
      </c>
      <c r="F962" t="s">
        <v>15</v>
      </c>
      <c r="G962" s="3">
        <v>15</v>
      </c>
    </row>
    <row r="963" spans="1:7" x14ac:dyDescent="0.2">
      <c r="A963" t="s">
        <v>980</v>
      </c>
      <c r="B963" s="3">
        <v>73030</v>
      </c>
      <c r="C963" s="267" t="s">
        <v>14</v>
      </c>
      <c r="D963" t="s">
        <v>15</v>
      </c>
      <c r="E963" s="263">
        <v>0</v>
      </c>
      <c r="F963" t="s">
        <v>15</v>
      </c>
      <c r="G963" s="3">
        <v>15</v>
      </c>
    </row>
    <row r="964" spans="1:7" x14ac:dyDescent="0.2">
      <c r="A964" t="s">
        <v>981</v>
      </c>
      <c r="B964" s="3">
        <v>73043</v>
      </c>
      <c r="C964" s="267" t="s">
        <v>16</v>
      </c>
      <c r="D964" t="s">
        <v>15</v>
      </c>
      <c r="E964" s="263">
        <v>0</v>
      </c>
      <c r="F964" t="s">
        <v>15</v>
      </c>
      <c r="G964" s="3">
        <v>15</v>
      </c>
    </row>
    <row r="965" spans="1:7" x14ac:dyDescent="0.2">
      <c r="A965" t="s">
        <v>982</v>
      </c>
      <c r="B965" s="3">
        <v>73055</v>
      </c>
      <c r="C965" s="267" t="s">
        <v>14</v>
      </c>
      <c r="D965" t="s">
        <v>15</v>
      </c>
      <c r="E965" s="263">
        <v>0</v>
      </c>
      <c r="F965" t="s">
        <v>15</v>
      </c>
      <c r="G965" s="3">
        <v>15</v>
      </c>
    </row>
    <row r="966" spans="1:7" x14ac:dyDescent="0.2">
      <c r="A966" t="s">
        <v>983</v>
      </c>
      <c r="B966" s="3">
        <v>73067</v>
      </c>
      <c r="C966" s="267" t="s">
        <v>16</v>
      </c>
      <c r="D966" t="s">
        <v>15</v>
      </c>
      <c r="E966" s="263">
        <v>0</v>
      </c>
      <c r="F966" t="s">
        <v>15</v>
      </c>
      <c r="G966" s="3">
        <v>15</v>
      </c>
    </row>
    <row r="967" spans="1:7" x14ac:dyDescent="0.2">
      <c r="A967" t="s">
        <v>984</v>
      </c>
      <c r="B967" s="3">
        <v>73124</v>
      </c>
      <c r="C967" s="267" t="s">
        <v>2789</v>
      </c>
      <c r="D967" t="s">
        <v>15</v>
      </c>
      <c r="E967" s="263">
        <v>0</v>
      </c>
      <c r="F967" t="s">
        <v>15</v>
      </c>
      <c r="G967" s="3">
        <v>15</v>
      </c>
    </row>
    <row r="968" spans="1:7" x14ac:dyDescent="0.2">
      <c r="A968" t="s">
        <v>985</v>
      </c>
      <c r="B968" s="3">
        <v>73148</v>
      </c>
      <c r="C968" s="267" t="s">
        <v>14</v>
      </c>
      <c r="D968" t="s">
        <v>15</v>
      </c>
      <c r="E968" s="263">
        <v>0</v>
      </c>
      <c r="F968" t="s">
        <v>15</v>
      </c>
      <c r="G968" s="3">
        <v>15</v>
      </c>
    </row>
    <row r="969" spans="1:7" x14ac:dyDescent="0.2">
      <c r="A969" t="s">
        <v>986</v>
      </c>
      <c r="B969" s="3">
        <v>73152</v>
      </c>
      <c r="C969" s="267" t="s">
        <v>2789</v>
      </c>
      <c r="D969" t="s">
        <v>15</v>
      </c>
      <c r="E969" s="263">
        <v>0</v>
      </c>
      <c r="F969" t="s">
        <v>15</v>
      </c>
      <c r="G969" s="3">
        <v>15</v>
      </c>
    </row>
    <row r="970" spans="1:7" ht="15.75" hidden="1" x14ac:dyDescent="0.25">
      <c r="A970" t="s">
        <v>987</v>
      </c>
      <c r="B970" s="3">
        <v>73168</v>
      </c>
      <c r="C970" s="267" t="s">
        <v>2789</v>
      </c>
      <c r="D970" t="s">
        <v>17</v>
      </c>
      <c r="E970" s="263">
        <v>0</v>
      </c>
      <c r="F970" t="s">
        <v>17</v>
      </c>
      <c r="G970" s="3">
        <v>14</v>
      </c>
    </row>
    <row r="971" spans="1:7" x14ac:dyDescent="0.2">
      <c r="A971" t="s">
        <v>988</v>
      </c>
      <c r="B971" s="3">
        <v>73200</v>
      </c>
      <c r="C971" s="267" t="s">
        <v>2789</v>
      </c>
      <c r="D971" t="s">
        <v>15</v>
      </c>
      <c r="E971" s="263">
        <v>0</v>
      </c>
      <c r="F971" t="s">
        <v>15</v>
      </c>
      <c r="G971" s="3">
        <v>15</v>
      </c>
    </row>
    <row r="972" spans="1:7" x14ac:dyDescent="0.2">
      <c r="A972" t="s">
        <v>989</v>
      </c>
      <c r="B972" s="3">
        <v>73217</v>
      </c>
      <c r="C972" s="267" t="s">
        <v>16</v>
      </c>
      <c r="D972" t="s">
        <v>15</v>
      </c>
      <c r="E972" s="263">
        <v>0</v>
      </c>
      <c r="F972" t="s">
        <v>15</v>
      </c>
      <c r="G972" s="3">
        <v>15</v>
      </c>
    </row>
    <row r="973" spans="1:7" x14ac:dyDescent="0.2">
      <c r="A973" t="s">
        <v>990</v>
      </c>
      <c r="B973" s="3">
        <v>73226</v>
      </c>
      <c r="C973" s="267" t="s">
        <v>2789</v>
      </c>
      <c r="D973" t="s">
        <v>15</v>
      </c>
      <c r="E973" s="263">
        <v>0</v>
      </c>
      <c r="F973" t="s">
        <v>15</v>
      </c>
      <c r="G973" s="3">
        <v>15</v>
      </c>
    </row>
    <row r="974" spans="1:7" x14ac:dyDescent="0.2">
      <c r="A974" t="s">
        <v>991</v>
      </c>
      <c r="B974" s="3">
        <v>73236</v>
      </c>
      <c r="C974" s="267" t="s">
        <v>2789</v>
      </c>
      <c r="D974" t="s">
        <v>15</v>
      </c>
      <c r="E974" s="263">
        <v>0</v>
      </c>
      <c r="F974" t="s">
        <v>15</v>
      </c>
      <c r="G974" s="3">
        <v>15</v>
      </c>
    </row>
    <row r="975" spans="1:7" ht="15.75" hidden="1" x14ac:dyDescent="0.25">
      <c r="A975" t="s">
        <v>992</v>
      </c>
      <c r="B975" s="3">
        <v>73268</v>
      </c>
      <c r="C975" s="267" t="s">
        <v>14</v>
      </c>
      <c r="D975" t="s">
        <v>17</v>
      </c>
      <c r="E975" s="263">
        <v>1</v>
      </c>
      <c r="F975" t="s">
        <v>17</v>
      </c>
      <c r="G975" s="3">
        <v>6</v>
      </c>
    </row>
    <row r="976" spans="1:7" x14ac:dyDescent="0.2">
      <c r="A976" t="s">
        <v>993</v>
      </c>
      <c r="B976" s="3">
        <v>73270</v>
      </c>
      <c r="C976" s="267" t="s">
        <v>16</v>
      </c>
      <c r="D976" t="s">
        <v>15</v>
      </c>
      <c r="E976" s="263">
        <v>0</v>
      </c>
      <c r="F976" t="s">
        <v>15</v>
      </c>
      <c r="G976" s="3">
        <v>15</v>
      </c>
    </row>
    <row r="977" spans="1:7" ht="15.75" hidden="1" x14ac:dyDescent="0.25">
      <c r="A977" t="s">
        <v>994</v>
      </c>
      <c r="B977" s="3">
        <v>73275</v>
      </c>
      <c r="C977" s="267" t="s">
        <v>14</v>
      </c>
      <c r="D977" t="s">
        <v>2785</v>
      </c>
      <c r="E977" s="263">
        <v>0</v>
      </c>
      <c r="F977" t="s">
        <v>2785</v>
      </c>
      <c r="G977" s="3">
        <v>14</v>
      </c>
    </row>
    <row r="978" spans="1:7" ht="15.75" hidden="1" x14ac:dyDescent="0.25">
      <c r="A978" t="s">
        <v>995</v>
      </c>
      <c r="B978" s="3">
        <v>73283</v>
      </c>
      <c r="C978" s="267" t="s">
        <v>2789</v>
      </c>
      <c r="D978" t="s">
        <v>17</v>
      </c>
      <c r="E978" s="263">
        <v>0</v>
      </c>
      <c r="F978" t="s">
        <v>17</v>
      </c>
      <c r="G978" s="3">
        <v>14</v>
      </c>
    </row>
    <row r="979" spans="1:7" ht="15.75" hidden="1" x14ac:dyDescent="0.25">
      <c r="A979" t="s">
        <v>996</v>
      </c>
      <c r="B979" s="3">
        <v>73319</v>
      </c>
      <c r="C979" s="267" t="s">
        <v>14</v>
      </c>
      <c r="D979" t="s">
        <v>17</v>
      </c>
      <c r="E979" s="263">
        <v>0</v>
      </c>
      <c r="F979" t="s">
        <v>17</v>
      </c>
      <c r="G979" s="3">
        <v>14</v>
      </c>
    </row>
    <row r="980" spans="1:7" x14ac:dyDescent="0.2">
      <c r="A980" t="s">
        <v>997</v>
      </c>
      <c r="B980" s="3">
        <v>73347</v>
      </c>
      <c r="C980" s="267" t="s">
        <v>16</v>
      </c>
      <c r="D980" t="s">
        <v>15</v>
      </c>
      <c r="E980" s="263">
        <v>0</v>
      </c>
      <c r="F980" t="s">
        <v>15</v>
      </c>
      <c r="G980" s="3">
        <v>15</v>
      </c>
    </row>
    <row r="981" spans="1:7" ht="15.75" hidden="1" x14ac:dyDescent="0.25">
      <c r="A981" t="s">
        <v>998</v>
      </c>
      <c r="B981" s="3">
        <v>73349</v>
      </c>
      <c r="C981" s="267" t="s">
        <v>2789</v>
      </c>
      <c r="D981" t="s">
        <v>2785</v>
      </c>
      <c r="E981" s="263">
        <v>0</v>
      </c>
      <c r="F981" t="s">
        <v>2785</v>
      </c>
      <c r="G981" s="3">
        <v>14</v>
      </c>
    </row>
    <row r="982" spans="1:7" ht="15.75" hidden="1" x14ac:dyDescent="0.25">
      <c r="A982" t="s">
        <v>999</v>
      </c>
      <c r="B982" s="3">
        <v>73352</v>
      </c>
      <c r="C982" s="267" t="s">
        <v>2789</v>
      </c>
      <c r="D982" t="s">
        <v>17</v>
      </c>
      <c r="E982" s="263">
        <v>0</v>
      </c>
      <c r="F982" t="s">
        <v>17</v>
      </c>
      <c r="G982" s="3">
        <v>14</v>
      </c>
    </row>
    <row r="983" spans="1:7" ht="15.75" hidden="1" x14ac:dyDescent="0.25">
      <c r="A983" t="s">
        <v>1000</v>
      </c>
      <c r="B983" s="3">
        <v>73408</v>
      </c>
      <c r="C983" s="267" t="s">
        <v>2789</v>
      </c>
      <c r="D983" t="s">
        <v>17</v>
      </c>
      <c r="E983" s="263">
        <v>0</v>
      </c>
      <c r="F983" t="s">
        <v>17</v>
      </c>
      <c r="G983" s="3">
        <v>14</v>
      </c>
    </row>
    <row r="984" spans="1:7" ht="15.75" hidden="1" x14ac:dyDescent="0.25">
      <c r="A984" t="s">
        <v>1001</v>
      </c>
      <c r="B984" s="3">
        <v>73411</v>
      </c>
      <c r="C984" s="267" t="s">
        <v>2789</v>
      </c>
      <c r="D984" t="s">
        <v>17</v>
      </c>
      <c r="E984" s="263">
        <v>0</v>
      </c>
      <c r="F984" t="s">
        <v>17</v>
      </c>
      <c r="G984" s="3">
        <v>14</v>
      </c>
    </row>
    <row r="985" spans="1:7" ht="15.75" hidden="1" x14ac:dyDescent="0.25">
      <c r="A985" t="s">
        <v>1002</v>
      </c>
      <c r="B985" s="3">
        <v>73443</v>
      </c>
      <c r="C985" s="267" t="s">
        <v>14</v>
      </c>
      <c r="D985" t="s">
        <v>17</v>
      </c>
      <c r="E985" s="263">
        <v>0</v>
      </c>
      <c r="F985" t="s">
        <v>17</v>
      </c>
      <c r="G985" s="3">
        <v>14</v>
      </c>
    </row>
    <row r="986" spans="1:7" ht="15.75" hidden="1" x14ac:dyDescent="0.25">
      <c r="A986" t="s">
        <v>1003</v>
      </c>
      <c r="B986" s="3">
        <v>73449</v>
      </c>
      <c r="C986" s="267" t="s">
        <v>14</v>
      </c>
      <c r="D986" t="s">
        <v>17</v>
      </c>
      <c r="E986" s="263">
        <v>1</v>
      </c>
      <c r="F986" t="s">
        <v>17</v>
      </c>
      <c r="G986" s="3">
        <v>6</v>
      </c>
    </row>
    <row r="987" spans="1:7" x14ac:dyDescent="0.2">
      <c r="A987" t="s">
        <v>1004</v>
      </c>
      <c r="B987" s="3">
        <v>73461</v>
      </c>
      <c r="C987" s="267" t="s">
        <v>16</v>
      </c>
      <c r="D987" t="s">
        <v>15</v>
      </c>
      <c r="E987" s="263">
        <v>0</v>
      </c>
      <c r="F987" t="s">
        <v>15</v>
      </c>
      <c r="G987" s="3">
        <v>15</v>
      </c>
    </row>
    <row r="988" spans="1:7" x14ac:dyDescent="0.2">
      <c r="A988" t="s">
        <v>1005</v>
      </c>
      <c r="B988" s="3">
        <v>73483</v>
      </c>
      <c r="C988" s="267" t="s">
        <v>16</v>
      </c>
      <c r="D988" t="s">
        <v>15</v>
      </c>
      <c r="E988" s="263">
        <v>0</v>
      </c>
      <c r="F988" t="s">
        <v>15</v>
      </c>
      <c r="G988" s="3">
        <v>15</v>
      </c>
    </row>
    <row r="989" spans="1:7" x14ac:dyDescent="0.2">
      <c r="A989" t="s">
        <v>1006</v>
      </c>
      <c r="B989" s="3">
        <v>73504</v>
      </c>
      <c r="C989" s="267" t="s">
        <v>2789</v>
      </c>
      <c r="D989" t="s">
        <v>15</v>
      </c>
      <c r="E989" s="263">
        <v>0</v>
      </c>
      <c r="F989" t="s">
        <v>15</v>
      </c>
      <c r="G989" s="3">
        <v>15</v>
      </c>
    </row>
    <row r="990" spans="1:7" ht="15.75" hidden="1" x14ac:dyDescent="0.25">
      <c r="A990" t="s">
        <v>1007</v>
      </c>
      <c r="B990" s="3">
        <v>73520</v>
      </c>
      <c r="C990" s="267" t="s">
        <v>2789</v>
      </c>
      <c r="D990" t="s">
        <v>17</v>
      </c>
      <c r="E990" s="263">
        <v>0</v>
      </c>
      <c r="F990" t="s">
        <v>17</v>
      </c>
      <c r="G990" s="3">
        <v>14</v>
      </c>
    </row>
    <row r="991" spans="1:7" x14ac:dyDescent="0.2">
      <c r="A991" t="s">
        <v>1008</v>
      </c>
      <c r="B991" s="3">
        <v>73547</v>
      </c>
      <c r="C991" s="267" t="s">
        <v>2789</v>
      </c>
      <c r="D991" t="s">
        <v>15</v>
      </c>
      <c r="E991" s="263">
        <v>0</v>
      </c>
      <c r="F991" t="s">
        <v>15</v>
      </c>
      <c r="G991" s="3">
        <v>15</v>
      </c>
    </row>
    <row r="992" spans="1:7" x14ac:dyDescent="0.2">
      <c r="A992" t="s">
        <v>1009</v>
      </c>
      <c r="B992" s="3">
        <v>73555</v>
      </c>
      <c r="C992" s="267" t="s">
        <v>2789</v>
      </c>
      <c r="D992" t="s">
        <v>15</v>
      </c>
      <c r="E992" s="263">
        <v>0</v>
      </c>
      <c r="F992" t="s">
        <v>15</v>
      </c>
      <c r="G992" s="3">
        <v>15</v>
      </c>
    </row>
    <row r="993" spans="1:8" x14ac:dyDescent="0.2">
      <c r="A993" t="s">
        <v>1010</v>
      </c>
      <c r="B993" s="3">
        <v>73563</v>
      </c>
      <c r="C993" s="267" t="s">
        <v>2789</v>
      </c>
      <c r="D993" t="s">
        <v>15</v>
      </c>
      <c r="E993" s="263">
        <v>0</v>
      </c>
      <c r="F993" t="s">
        <v>15</v>
      </c>
      <c r="G993" s="3">
        <v>15</v>
      </c>
    </row>
    <row r="994" spans="1:8" ht="15.75" hidden="1" x14ac:dyDescent="0.25">
      <c r="A994" t="s">
        <v>1011</v>
      </c>
      <c r="B994" s="3">
        <v>73585</v>
      </c>
      <c r="C994" s="267" t="s">
        <v>2789</v>
      </c>
      <c r="D994" t="s">
        <v>17</v>
      </c>
      <c r="E994" s="263">
        <v>0</v>
      </c>
      <c r="F994" t="s">
        <v>17</v>
      </c>
      <c r="G994" s="3">
        <v>14</v>
      </c>
    </row>
    <row r="995" spans="1:8" x14ac:dyDescent="0.2">
      <c r="A995" t="s">
        <v>1012</v>
      </c>
      <c r="B995" s="3">
        <v>73616</v>
      </c>
      <c r="C995" s="267" t="s">
        <v>2789</v>
      </c>
      <c r="D995" t="s">
        <v>15</v>
      </c>
      <c r="E995" s="263">
        <v>0</v>
      </c>
      <c r="F995" t="s">
        <v>15</v>
      </c>
      <c r="G995" s="3">
        <v>15</v>
      </c>
    </row>
    <row r="996" spans="1:8" x14ac:dyDescent="0.2">
      <c r="A996" t="s">
        <v>1013</v>
      </c>
      <c r="B996" s="3">
        <v>73622</v>
      </c>
      <c r="C996" s="267" t="s">
        <v>2789</v>
      </c>
      <c r="D996" t="s">
        <v>15</v>
      </c>
      <c r="E996" s="263">
        <v>0</v>
      </c>
      <c r="F996" t="s">
        <v>15</v>
      </c>
      <c r="G996" s="3">
        <v>15</v>
      </c>
    </row>
    <row r="997" spans="1:8" x14ac:dyDescent="0.2">
      <c r="A997" t="s">
        <v>1014</v>
      </c>
      <c r="B997" s="3">
        <v>73624</v>
      </c>
      <c r="C997" s="267" t="s">
        <v>2789</v>
      </c>
      <c r="D997" t="s">
        <v>15</v>
      </c>
      <c r="E997" s="263">
        <v>0</v>
      </c>
      <c r="F997" t="s">
        <v>15</v>
      </c>
      <c r="G997" s="3">
        <v>15</v>
      </c>
    </row>
    <row r="998" spans="1:8" ht="15.75" hidden="1" x14ac:dyDescent="0.25">
      <c r="A998" t="s">
        <v>1015</v>
      </c>
      <c r="B998" s="3">
        <v>73671</v>
      </c>
      <c r="C998" s="267" t="s">
        <v>14</v>
      </c>
      <c r="D998" t="s">
        <v>17</v>
      </c>
      <c r="E998" s="263">
        <v>0</v>
      </c>
      <c r="F998" t="s">
        <v>17</v>
      </c>
      <c r="G998" s="3">
        <v>14</v>
      </c>
    </row>
    <row r="999" spans="1:8" x14ac:dyDescent="0.2">
      <c r="A999" t="s">
        <v>1016</v>
      </c>
      <c r="B999" s="3">
        <v>73675</v>
      </c>
      <c r="C999" s="267" t="s">
        <v>16</v>
      </c>
      <c r="D999" t="s">
        <v>15</v>
      </c>
      <c r="E999" s="263">
        <v>0</v>
      </c>
      <c r="F999" t="s">
        <v>15</v>
      </c>
      <c r="G999" s="3">
        <v>15</v>
      </c>
    </row>
    <row r="1000" spans="1:8" x14ac:dyDescent="0.2">
      <c r="A1000" t="s">
        <v>1017</v>
      </c>
      <c r="B1000" s="3">
        <v>73678</v>
      </c>
      <c r="C1000" s="267" t="s">
        <v>16</v>
      </c>
      <c r="D1000" t="s">
        <v>15</v>
      </c>
      <c r="E1000" s="263">
        <v>0</v>
      </c>
      <c r="F1000" t="s">
        <v>15</v>
      </c>
      <c r="G1000" s="3">
        <v>15</v>
      </c>
    </row>
    <row r="1001" spans="1:8" x14ac:dyDescent="0.2">
      <c r="A1001" t="s">
        <v>1018</v>
      </c>
      <c r="B1001" s="3">
        <v>73686</v>
      </c>
      <c r="C1001" s="267" t="s">
        <v>2789</v>
      </c>
      <c r="D1001" t="s">
        <v>15</v>
      </c>
      <c r="E1001" s="263">
        <v>0</v>
      </c>
      <c r="F1001" t="s">
        <v>15</v>
      </c>
      <c r="G1001" s="3">
        <v>15</v>
      </c>
    </row>
    <row r="1002" spans="1:8" x14ac:dyDescent="0.2">
      <c r="A1002" t="s">
        <v>1019</v>
      </c>
      <c r="B1002" s="3">
        <v>73770</v>
      </c>
      <c r="C1002" s="267" t="s">
        <v>16</v>
      </c>
      <c r="D1002" t="s">
        <v>15</v>
      </c>
      <c r="E1002" s="263">
        <v>0</v>
      </c>
      <c r="F1002" t="s">
        <v>15</v>
      </c>
      <c r="G1002" s="3">
        <v>15</v>
      </c>
    </row>
    <row r="1003" spans="1:8" x14ac:dyDescent="0.2">
      <c r="A1003" t="s">
        <v>1020</v>
      </c>
      <c r="B1003" s="3">
        <v>73854</v>
      </c>
      <c r="C1003" s="267" t="s">
        <v>2789</v>
      </c>
      <c r="D1003" t="s">
        <v>15</v>
      </c>
      <c r="E1003" s="263">
        <v>0</v>
      </c>
      <c r="F1003" t="s">
        <v>15</v>
      </c>
      <c r="G1003" s="3">
        <v>15</v>
      </c>
    </row>
    <row r="1004" spans="1:8" ht="15.75" hidden="1" x14ac:dyDescent="0.25">
      <c r="A1004" t="s">
        <v>1021</v>
      </c>
      <c r="B1004" s="3">
        <v>73861</v>
      </c>
      <c r="C1004" s="267" t="s">
        <v>16</v>
      </c>
      <c r="D1004" t="s">
        <v>17</v>
      </c>
      <c r="E1004" s="263">
        <v>0</v>
      </c>
      <c r="F1004" t="s">
        <v>17</v>
      </c>
      <c r="G1004" s="3">
        <v>14</v>
      </c>
    </row>
    <row r="1005" spans="1:8" x14ac:dyDescent="0.2">
      <c r="A1005" t="s">
        <v>1022</v>
      </c>
      <c r="B1005" s="3">
        <v>73870</v>
      </c>
      <c r="C1005" s="267" t="s">
        <v>16</v>
      </c>
      <c r="D1005" t="s">
        <v>15</v>
      </c>
      <c r="E1005" s="263">
        <v>0</v>
      </c>
      <c r="F1005" t="s">
        <v>15</v>
      </c>
      <c r="G1005" s="3">
        <v>15</v>
      </c>
    </row>
    <row r="1006" spans="1:8" x14ac:dyDescent="0.2">
      <c r="A1006" t="s">
        <v>1023</v>
      </c>
      <c r="B1006" s="3">
        <v>73873</v>
      </c>
      <c r="C1006" s="267" t="s">
        <v>16</v>
      </c>
      <c r="D1006" t="s">
        <v>15</v>
      </c>
      <c r="E1006" s="263">
        <v>0</v>
      </c>
      <c r="F1006" t="s">
        <v>15</v>
      </c>
      <c r="G1006" s="3">
        <v>15</v>
      </c>
    </row>
    <row r="1007" spans="1:8" ht="15.75" hidden="1" x14ac:dyDescent="0.25">
      <c r="A1007" t="s">
        <v>1024</v>
      </c>
      <c r="B1007" s="3">
        <v>76001</v>
      </c>
      <c r="C1007" s="267" t="s">
        <v>14</v>
      </c>
      <c r="D1007" t="s">
        <v>2783</v>
      </c>
      <c r="E1007" s="263">
        <v>1</v>
      </c>
      <c r="F1007" t="s">
        <v>2783</v>
      </c>
      <c r="G1007" s="3" t="s">
        <v>1141</v>
      </c>
      <c r="H1007" s="7"/>
    </row>
    <row r="1008" spans="1:8" ht="15.75" hidden="1" x14ac:dyDescent="0.25">
      <c r="A1008" t="s">
        <v>1025</v>
      </c>
      <c r="B1008" s="3">
        <v>76020</v>
      </c>
      <c r="C1008" s="267" t="s">
        <v>2789</v>
      </c>
      <c r="D1008" t="s">
        <v>17</v>
      </c>
      <c r="E1008" s="263">
        <v>0</v>
      </c>
      <c r="F1008" t="s">
        <v>17</v>
      </c>
      <c r="G1008" s="3">
        <v>14</v>
      </c>
    </row>
    <row r="1009" spans="1:7" ht="15.75" hidden="1" x14ac:dyDescent="0.25">
      <c r="A1009" t="s">
        <v>1026</v>
      </c>
      <c r="B1009" s="3">
        <v>76036</v>
      </c>
      <c r="C1009" s="267" t="s">
        <v>14</v>
      </c>
      <c r="D1009" t="s">
        <v>2785</v>
      </c>
      <c r="E1009" s="263">
        <v>0</v>
      </c>
      <c r="F1009" t="s">
        <v>2785</v>
      </c>
      <c r="G1009" s="3">
        <v>14</v>
      </c>
    </row>
    <row r="1010" spans="1:7" ht="15.75" hidden="1" x14ac:dyDescent="0.25">
      <c r="A1010" t="s">
        <v>1027</v>
      </c>
      <c r="B1010" s="3">
        <v>76041</v>
      </c>
      <c r="C1010" s="267" t="s">
        <v>2789</v>
      </c>
      <c r="D1010" t="s">
        <v>17</v>
      </c>
      <c r="E1010" s="263">
        <v>0</v>
      </c>
      <c r="F1010" t="s">
        <v>17</v>
      </c>
      <c r="G1010" s="3">
        <v>14</v>
      </c>
    </row>
    <row r="1011" spans="1:7" ht="15.75" hidden="1" x14ac:dyDescent="0.25">
      <c r="A1011" t="s">
        <v>1028</v>
      </c>
      <c r="B1011" s="3">
        <v>76054</v>
      </c>
      <c r="C1011" s="267" t="s">
        <v>16</v>
      </c>
      <c r="D1011" t="s">
        <v>17</v>
      </c>
      <c r="E1011" s="263">
        <v>0</v>
      </c>
      <c r="F1011" t="s">
        <v>17</v>
      </c>
      <c r="G1011" s="3">
        <v>14</v>
      </c>
    </row>
    <row r="1012" spans="1:7" x14ac:dyDescent="0.2">
      <c r="A1012" t="s">
        <v>1029</v>
      </c>
      <c r="B1012" s="3">
        <v>76100</v>
      </c>
      <c r="C1012" s="267" t="s">
        <v>2789</v>
      </c>
      <c r="D1012" t="s">
        <v>15</v>
      </c>
      <c r="E1012" s="263">
        <v>0</v>
      </c>
      <c r="F1012" t="s">
        <v>15</v>
      </c>
      <c r="G1012" s="3">
        <v>15</v>
      </c>
    </row>
    <row r="1013" spans="1:7" ht="15.75" hidden="1" x14ac:dyDescent="0.25">
      <c r="A1013" t="s">
        <v>1030</v>
      </c>
      <c r="B1013" s="3">
        <v>76109</v>
      </c>
      <c r="C1013" s="267" t="s">
        <v>14</v>
      </c>
      <c r="D1013" t="s">
        <v>2787</v>
      </c>
      <c r="E1013" s="263">
        <v>0</v>
      </c>
      <c r="F1013" t="s">
        <v>2787</v>
      </c>
      <c r="G1013" s="3">
        <v>12</v>
      </c>
    </row>
    <row r="1014" spans="1:7" ht="15.75" hidden="1" x14ac:dyDescent="0.25">
      <c r="A1014" t="s">
        <v>1031</v>
      </c>
      <c r="B1014" s="3">
        <v>76111</v>
      </c>
      <c r="C1014" s="267" t="s">
        <v>14</v>
      </c>
      <c r="D1014" t="s">
        <v>2784</v>
      </c>
      <c r="E1014" s="263">
        <v>0</v>
      </c>
      <c r="F1014" t="s">
        <v>2784</v>
      </c>
      <c r="G1014" s="3">
        <v>13</v>
      </c>
    </row>
    <row r="1015" spans="1:7" x14ac:dyDescent="0.2">
      <c r="A1015" t="s">
        <v>1032</v>
      </c>
      <c r="B1015" s="3">
        <v>76113</v>
      </c>
      <c r="C1015" s="267" t="s">
        <v>14</v>
      </c>
      <c r="D1015" t="s">
        <v>15</v>
      </c>
      <c r="E1015" s="263">
        <v>0</v>
      </c>
      <c r="F1015" t="s">
        <v>15</v>
      </c>
      <c r="G1015" s="3">
        <v>15</v>
      </c>
    </row>
    <row r="1016" spans="1:7" ht="15.75" hidden="1" x14ac:dyDescent="0.25">
      <c r="A1016" t="s">
        <v>1033</v>
      </c>
      <c r="B1016" s="3">
        <v>76122</v>
      </c>
      <c r="C1016" s="267" t="s">
        <v>2789</v>
      </c>
      <c r="D1016" t="s">
        <v>17</v>
      </c>
      <c r="E1016" s="263">
        <v>0</v>
      </c>
      <c r="F1016" t="s">
        <v>17</v>
      </c>
      <c r="G1016" s="3">
        <v>14</v>
      </c>
    </row>
    <row r="1017" spans="1:7" x14ac:dyDescent="0.2">
      <c r="A1017" t="s">
        <v>1034</v>
      </c>
      <c r="B1017" s="3">
        <v>76126</v>
      </c>
      <c r="C1017" s="267" t="s">
        <v>14</v>
      </c>
      <c r="D1017" t="s">
        <v>15</v>
      </c>
      <c r="E1017" s="263">
        <v>0</v>
      </c>
      <c r="F1017" t="s">
        <v>15</v>
      </c>
      <c r="G1017" s="3">
        <v>15</v>
      </c>
    </row>
    <row r="1018" spans="1:7" ht="15.75" hidden="1" x14ac:dyDescent="0.25">
      <c r="A1018" t="s">
        <v>1035</v>
      </c>
      <c r="B1018" s="3">
        <v>76130</v>
      </c>
      <c r="C1018" s="267" t="s">
        <v>14</v>
      </c>
      <c r="D1018" t="s">
        <v>2786</v>
      </c>
      <c r="E1018" s="263">
        <v>1</v>
      </c>
      <c r="F1018" t="s">
        <v>2786</v>
      </c>
      <c r="G1018" s="3">
        <v>2</v>
      </c>
    </row>
    <row r="1019" spans="1:7" ht="15.75" hidden="1" x14ac:dyDescent="0.25">
      <c r="A1019" t="s">
        <v>1036</v>
      </c>
      <c r="B1019" s="3">
        <v>76147</v>
      </c>
      <c r="C1019" s="267" t="s">
        <v>14</v>
      </c>
      <c r="D1019" t="s">
        <v>2784</v>
      </c>
      <c r="E1019" s="263">
        <v>0</v>
      </c>
      <c r="F1019" t="s">
        <v>2784</v>
      </c>
      <c r="G1019" s="3">
        <v>13</v>
      </c>
    </row>
    <row r="1020" spans="1:7" x14ac:dyDescent="0.2">
      <c r="A1020" t="s">
        <v>1037</v>
      </c>
      <c r="B1020" s="3">
        <v>76233</v>
      </c>
      <c r="C1020" s="267" t="s">
        <v>14</v>
      </c>
      <c r="D1020" t="s">
        <v>15</v>
      </c>
      <c r="E1020" s="263">
        <v>0</v>
      </c>
      <c r="F1020" t="s">
        <v>15</v>
      </c>
      <c r="G1020" s="3">
        <v>15</v>
      </c>
    </row>
    <row r="1021" spans="1:7" x14ac:dyDescent="0.2">
      <c r="A1021" t="s">
        <v>1038</v>
      </c>
      <c r="B1021" s="3">
        <v>76243</v>
      </c>
      <c r="C1021" s="267" t="s">
        <v>2789</v>
      </c>
      <c r="D1021" t="s">
        <v>15</v>
      </c>
      <c r="E1021" s="263">
        <v>0</v>
      </c>
      <c r="F1021" t="s">
        <v>15</v>
      </c>
      <c r="G1021" s="3">
        <v>15</v>
      </c>
    </row>
    <row r="1022" spans="1:7" x14ac:dyDescent="0.2">
      <c r="A1022" t="s">
        <v>1039</v>
      </c>
      <c r="B1022" s="3">
        <v>76246</v>
      </c>
      <c r="C1022" s="267" t="s">
        <v>2789</v>
      </c>
      <c r="D1022" t="s">
        <v>15</v>
      </c>
      <c r="E1022" s="263">
        <v>0</v>
      </c>
      <c r="F1022" t="s">
        <v>15</v>
      </c>
      <c r="G1022" s="3">
        <v>15</v>
      </c>
    </row>
    <row r="1023" spans="1:7" ht="15.75" hidden="1" x14ac:dyDescent="0.25">
      <c r="A1023" t="s">
        <v>1040</v>
      </c>
      <c r="B1023" s="3">
        <v>76248</v>
      </c>
      <c r="C1023" s="267" t="s">
        <v>14</v>
      </c>
      <c r="D1023" t="s">
        <v>17</v>
      </c>
      <c r="E1023" s="263">
        <v>0</v>
      </c>
      <c r="F1023" t="s">
        <v>17</v>
      </c>
      <c r="G1023" s="3">
        <v>14</v>
      </c>
    </row>
    <row r="1024" spans="1:7" x14ac:dyDescent="0.2">
      <c r="A1024" t="s">
        <v>1041</v>
      </c>
      <c r="B1024" s="3">
        <v>76250</v>
      </c>
      <c r="C1024" s="267" t="s">
        <v>16</v>
      </c>
      <c r="D1024" t="s">
        <v>15</v>
      </c>
      <c r="E1024" s="263">
        <v>0</v>
      </c>
      <c r="F1024" t="s">
        <v>15</v>
      </c>
      <c r="G1024" s="3">
        <v>15</v>
      </c>
    </row>
    <row r="1025" spans="1:7" ht="15.75" hidden="1" x14ac:dyDescent="0.25">
      <c r="A1025" t="s">
        <v>1042</v>
      </c>
      <c r="B1025" s="3">
        <v>76275</v>
      </c>
      <c r="C1025" s="267" t="s">
        <v>2789</v>
      </c>
      <c r="D1025" t="s">
        <v>2785</v>
      </c>
      <c r="E1025" s="263">
        <v>0</v>
      </c>
      <c r="F1025" t="s">
        <v>2785</v>
      </c>
      <c r="G1025" s="3">
        <v>14</v>
      </c>
    </row>
    <row r="1026" spans="1:7" ht="15.75" hidden="1" x14ac:dyDescent="0.25">
      <c r="A1026" t="s">
        <v>1043</v>
      </c>
      <c r="B1026" s="3">
        <v>76306</v>
      </c>
      <c r="C1026" s="267" t="s">
        <v>16</v>
      </c>
      <c r="D1026" t="s">
        <v>17</v>
      </c>
      <c r="E1026" s="263">
        <v>0</v>
      </c>
      <c r="F1026" t="s">
        <v>17</v>
      </c>
      <c r="G1026" s="3">
        <v>14</v>
      </c>
    </row>
    <row r="1027" spans="1:7" ht="15.75" hidden="1" x14ac:dyDescent="0.25">
      <c r="A1027" t="s">
        <v>1044</v>
      </c>
      <c r="B1027" s="3">
        <v>76318</v>
      </c>
      <c r="C1027" s="267" t="s">
        <v>14</v>
      </c>
      <c r="D1027" t="s">
        <v>17</v>
      </c>
      <c r="E1027" s="263">
        <v>0</v>
      </c>
      <c r="F1027" t="s">
        <v>17</v>
      </c>
      <c r="G1027" s="3">
        <v>14</v>
      </c>
    </row>
    <row r="1028" spans="1:7" ht="15.75" hidden="1" x14ac:dyDescent="0.25">
      <c r="A1028" t="s">
        <v>1045</v>
      </c>
      <c r="B1028" s="3">
        <v>76364</v>
      </c>
      <c r="C1028" s="267" t="s">
        <v>14</v>
      </c>
      <c r="D1028" t="s">
        <v>2786</v>
      </c>
      <c r="E1028" s="263">
        <v>0</v>
      </c>
      <c r="F1028" t="s">
        <v>2786</v>
      </c>
      <c r="G1028" s="3">
        <v>11</v>
      </c>
    </row>
    <row r="1029" spans="1:7" x14ac:dyDescent="0.2">
      <c r="A1029" t="s">
        <v>1046</v>
      </c>
      <c r="B1029" s="3">
        <v>76377</v>
      </c>
      <c r="C1029" s="267" t="s">
        <v>14</v>
      </c>
      <c r="D1029" t="s">
        <v>15</v>
      </c>
      <c r="E1029" s="263">
        <v>0</v>
      </c>
      <c r="F1029" t="s">
        <v>15</v>
      </c>
      <c r="G1029" s="3">
        <v>15</v>
      </c>
    </row>
    <row r="1030" spans="1:7" ht="15.75" hidden="1" x14ac:dyDescent="0.25">
      <c r="A1030" t="s">
        <v>1047</v>
      </c>
      <c r="B1030" s="3">
        <v>76400</v>
      </c>
      <c r="C1030" s="267" t="s">
        <v>14</v>
      </c>
      <c r="D1030" t="s">
        <v>17</v>
      </c>
      <c r="E1030" s="263">
        <v>0</v>
      </c>
      <c r="F1030" t="s">
        <v>17</v>
      </c>
      <c r="G1030" s="3">
        <v>14</v>
      </c>
    </row>
    <row r="1031" spans="1:7" x14ac:dyDescent="0.2">
      <c r="A1031" t="s">
        <v>1048</v>
      </c>
      <c r="B1031" s="3">
        <v>76403</v>
      </c>
      <c r="C1031" s="267" t="s">
        <v>14</v>
      </c>
      <c r="D1031" t="s">
        <v>15</v>
      </c>
      <c r="E1031" s="263">
        <v>0</v>
      </c>
      <c r="F1031" t="s">
        <v>15</v>
      </c>
      <c r="G1031" s="3">
        <v>15</v>
      </c>
    </row>
    <row r="1032" spans="1:7" ht="15.75" hidden="1" x14ac:dyDescent="0.25">
      <c r="A1032" t="s">
        <v>1049</v>
      </c>
      <c r="B1032" s="3">
        <v>76497</v>
      </c>
      <c r="C1032" s="267" t="s">
        <v>14</v>
      </c>
      <c r="D1032" t="s">
        <v>17</v>
      </c>
      <c r="E1032" s="263">
        <v>0</v>
      </c>
      <c r="F1032" t="s">
        <v>17</v>
      </c>
      <c r="G1032" s="3">
        <v>14</v>
      </c>
    </row>
    <row r="1033" spans="1:7" ht="15.75" hidden="1" x14ac:dyDescent="0.25">
      <c r="A1033" t="s">
        <v>1050</v>
      </c>
      <c r="B1033" s="3">
        <v>76520</v>
      </c>
      <c r="C1033" s="267" t="s">
        <v>14</v>
      </c>
      <c r="D1033" t="s">
        <v>2786</v>
      </c>
      <c r="E1033" s="263">
        <v>0</v>
      </c>
      <c r="F1033" t="s">
        <v>2786</v>
      </c>
      <c r="G1033" s="3">
        <v>11</v>
      </c>
    </row>
    <row r="1034" spans="1:7" ht="15.75" hidden="1" x14ac:dyDescent="0.25">
      <c r="A1034" t="s">
        <v>1051</v>
      </c>
      <c r="B1034" s="3">
        <v>76563</v>
      </c>
      <c r="C1034" s="267" t="s">
        <v>14</v>
      </c>
      <c r="D1034" t="s">
        <v>2785</v>
      </c>
      <c r="E1034" s="263">
        <v>0</v>
      </c>
      <c r="F1034" t="s">
        <v>2785</v>
      </c>
      <c r="G1034" s="3">
        <v>14</v>
      </c>
    </row>
    <row r="1035" spans="1:7" ht="15.75" hidden="1" x14ac:dyDescent="0.25">
      <c r="A1035" t="s">
        <v>1052</v>
      </c>
      <c r="B1035" s="3">
        <v>76606</v>
      </c>
      <c r="C1035" s="267" t="s">
        <v>14</v>
      </c>
      <c r="D1035" t="s">
        <v>17</v>
      </c>
      <c r="E1035" s="263">
        <v>0</v>
      </c>
      <c r="F1035" t="s">
        <v>17</v>
      </c>
      <c r="G1035" s="3">
        <v>14</v>
      </c>
    </row>
    <row r="1036" spans="1:7" x14ac:dyDescent="0.2">
      <c r="A1036" t="s">
        <v>1053</v>
      </c>
      <c r="B1036" s="3">
        <v>76616</v>
      </c>
      <c r="C1036" s="267" t="s">
        <v>14</v>
      </c>
      <c r="D1036" t="s">
        <v>15</v>
      </c>
      <c r="E1036" s="263">
        <v>0</v>
      </c>
      <c r="F1036" t="s">
        <v>15</v>
      </c>
      <c r="G1036" s="3">
        <v>15</v>
      </c>
    </row>
    <row r="1037" spans="1:7" ht="15.75" hidden="1" x14ac:dyDescent="0.25">
      <c r="A1037" t="s">
        <v>1054</v>
      </c>
      <c r="B1037" s="3">
        <v>76622</v>
      </c>
      <c r="C1037" s="267" t="s">
        <v>14</v>
      </c>
      <c r="D1037" t="s">
        <v>17</v>
      </c>
      <c r="E1037" s="263">
        <v>0</v>
      </c>
      <c r="F1037" t="s">
        <v>17</v>
      </c>
      <c r="G1037" s="3">
        <v>14</v>
      </c>
    </row>
    <row r="1038" spans="1:7" ht="15.75" hidden="1" x14ac:dyDescent="0.25">
      <c r="A1038" t="s">
        <v>1055</v>
      </c>
      <c r="B1038" s="3">
        <v>76670</v>
      </c>
      <c r="C1038" s="267" t="s">
        <v>14</v>
      </c>
      <c r="D1038" t="s">
        <v>17</v>
      </c>
      <c r="E1038" s="263">
        <v>0</v>
      </c>
      <c r="F1038" t="s">
        <v>17</v>
      </c>
      <c r="G1038" s="3">
        <v>14</v>
      </c>
    </row>
    <row r="1039" spans="1:7" ht="15.75" hidden="1" x14ac:dyDescent="0.25">
      <c r="A1039" t="s">
        <v>1056</v>
      </c>
      <c r="B1039" s="3">
        <v>76736</v>
      </c>
      <c r="C1039" s="267" t="s">
        <v>2789</v>
      </c>
      <c r="D1039" t="s">
        <v>17</v>
      </c>
      <c r="E1039" s="263">
        <v>0</v>
      </c>
      <c r="F1039" t="s">
        <v>17</v>
      </c>
      <c r="G1039" s="3">
        <v>14</v>
      </c>
    </row>
    <row r="1040" spans="1:7" ht="15.75" hidden="1" x14ac:dyDescent="0.25">
      <c r="A1040" t="s">
        <v>1057</v>
      </c>
      <c r="B1040" s="3">
        <v>76823</v>
      </c>
      <c r="C1040" s="267" t="s">
        <v>2789</v>
      </c>
      <c r="D1040" t="s">
        <v>17</v>
      </c>
      <c r="E1040" s="263">
        <v>0</v>
      </c>
      <c r="F1040" t="s">
        <v>17</v>
      </c>
      <c r="G1040" s="3">
        <v>14</v>
      </c>
    </row>
    <row r="1041" spans="1:7" ht="15.75" hidden="1" x14ac:dyDescent="0.25">
      <c r="A1041" t="s">
        <v>1058</v>
      </c>
      <c r="B1041" s="3">
        <v>76828</v>
      </c>
      <c r="C1041" s="267" t="s">
        <v>2789</v>
      </c>
      <c r="D1041" t="s">
        <v>17</v>
      </c>
      <c r="E1041" s="263">
        <v>0</v>
      </c>
      <c r="F1041" t="s">
        <v>17</v>
      </c>
      <c r="G1041" s="3">
        <v>14</v>
      </c>
    </row>
    <row r="1042" spans="1:7" ht="15.75" hidden="1" x14ac:dyDescent="0.25">
      <c r="A1042" t="s">
        <v>1059</v>
      </c>
      <c r="B1042" s="3">
        <v>76834</v>
      </c>
      <c r="C1042" s="267" t="s">
        <v>14</v>
      </c>
      <c r="D1042" t="s">
        <v>2787</v>
      </c>
      <c r="E1042" s="263">
        <v>0</v>
      </c>
      <c r="F1042" t="s">
        <v>2787</v>
      </c>
      <c r="G1042" s="3">
        <v>12</v>
      </c>
    </row>
    <row r="1043" spans="1:7" ht="15.75" hidden="1" x14ac:dyDescent="0.25">
      <c r="A1043" t="s">
        <v>1060</v>
      </c>
      <c r="B1043" s="3">
        <v>76845</v>
      </c>
      <c r="C1043" s="267" t="s">
        <v>2789</v>
      </c>
      <c r="D1043" t="s">
        <v>17</v>
      </c>
      <c r="E1043" s="263">
        <v>0</v>
      </c>
      <c r="F1043" t="s">
        <v>17</v>
      </c>
      <c r="G1043" s="3">
        <v>14</v>
      </c>
    </row>
    <row r="1044" spans="1:7" x14ac:dyDescent="0.2">
      <c r="A1044" t="s">
        <v>1061</v>
      </c>
      <c r="B1044" s="3">
        <v>76863</v>
      </c>
      <c r="C1044" s="267" t="s">
        <v>2789</v>
      </c>
      <c r="D1044" t="s">
        <v>15</v>
      </c>
      <c r="E1044" s="263">
        <v>0</v>
      </c>
      <c r="F1044" t="s">
        <v>15</v>
      </c>
      <c r="G1044" s="3">
        <v>15</v>
      </c>
    </row>
    <row r="1045" spans="1:7" ht="15.75" hidden="1" x14ac:dyDescent="0.25">
      <c r="A1045" t="s">
        <v>1062</v>
      </c>
      <c r="B1045" s="3">
        <v>76869</v>
      </c>
      <c r="C1045" s="267" t="s">
        <v>16</v>
      </c>
      <c r="D1045" t="s">
        <v>2785</v>
      </c>
      <c r="E1045" s="263">
        <v>0</v>
      </c>
      <c r="F1045" t="s">
        <v>2785</v>
      </c>
      <c r="G1045" s="3">
        <v>14</v>
      </c>
    </row>
    <row r="1046" spans="1:7" x14ac:dyDescent="0.2">
      <c r="A1046" t="s">
        <v>1063</v>
      </c>
      <c r="B1046" s="3">
        <v>76890</v>
      </c>
      <c r="C1046" s="267" t="s">
        <v>14</v>
      </c>
      <c r="D1046" t="s">
        <v>15</v>
      </c>
      <c r="E1046" s="263">
        <v>0</v>
      </c>
      <c r="F1046" t="s">
        <v>15</v>
      </c>
      <c r="G1046" s="3">
        <v>15</v>
      </c>
    </row>
    <row r="1047" spans="1:7" ht="15.75" hidden="1" x14ac:dyDescent="0.25">
      <c r="A1047" t="s">
        <v>1064</v>
      </c>
      <c r="B1047" s="3">
        <v>76892</v>
      </c>
      <c r="C1047" s="267" t="s">
        <v>14</v>
      </c>
      <c r="D1047" t="s">
        <v>2786</v>
      </c>
      <c r="E1047" s="263">
        <v>0</v>
      </c>
      <c r="F1047" t="s">
        <v>2786</v>
      </c>
      <c r="G1047" s="3">
        <v>11</v>
      </c>
    </row>
    <row r="1048" spans="1:7" ht="15.75" hidden="1" x14ac:dyDescent="0.25">
      <c r="A1048" t="s">
        <v>1065</v>
      </c>
      <c r="B1048" s="3">
        <v>76895</v>
      </c>
      <c r="C1048" s="267" t="s">
        <v>14</v>
      </c>
      <c r="D1048" t="s">
        <v>17</v>
      </c>
      <c r="E1048" s="263">
        <v>0</v>
      </c>
      <c r="F1048" t="s">
        <v>17</v>
      </c>
      <c r="G1048" s="3">
        <v>14</v>
      </c>
    </row>
    <row r="1049" spans="1:7" ht="15.75" hidden="1" x14ac:dyDescent="0.25">
      <c r="A1049" t="s">
        <v>1066</v>
      </c>
      <c r="B1049" s="3">
        <v>81001</v>
      </c>
      <c r="C1049" s="267" t="s">
        <v>2789</v>
      </c>
      <c r="D1049" t="s">
        <v>2784</v>
      </c>
      <c r="E1049" s="263">
        <v>0</v>
      </c>
      <c r="F1049" t="s">
        <v>2784</v>
      </c>
      <c r="G1049" s="3">
        <v>13</v>
      </c>
    </row>
    <row r="1050" spans="1:7" x14ac:dyDescent="0.2">
      <c r="A1050" t="s">
        <v>1067</v>
      </c>
      <c r="B1050" s="3">
        <v>81065</v>
      </c>
      <c r="C1050" s="267" t="s">
        <v>14</v>
      </c>
      <c r="D1050" t="s">
        <v>15</v>
      </c>
      <c r="E1050" s="263">
        <v>0</v>
      </c>
      <c r="F1050" t="s">
        <v>15</v>
      </c>
      <c r="G1050" s="3">
        <v>15</v>
      </c>
    </row>
    <row r="1051" spans="1:7" x14ac:dyDescent="0.2">
      <c r="A1051" t="s">
        <v>1068</v>
      </c>
      <c r="B1051" s="3">
        <v>81220</v>
      </c>
      <c r="C1051" s="267" t="s">
        <v>2789</v>
      </c>
      <c r="D1051" t="s">
        <v>15</v>
      </c>
      <c r="E1051" s="263">
        <v>0</v>
      </c>
      <c r="F1051" t="s">
        <v>15</v>
      </c>
      <c r="G1051" s="3">
        <v>15</v>
      </c>
    </row>
    <row r="1052" spans="1:7" x14ac:dyDescent="0.2">
      <c r="A1052" t="s">
        <v>1069</v>
      </c>
      <c r="B1052" s="3">
        <v>81300</v>
      </c>
      <c r="C1052" s="267" t="s">
        <v>2789</v>
      </c>
      <c r="D1052" t="s">
        <v>15</v>
      </c>
      <c r="E1052" s="263">
        <v>0</v>
      </c>
      <c r="F1052" t="s">
        <v>15</v>
      </c>
      <c r="G1052" s="3">
        <v>15</v>
      </c>
    </row>
    <row r="1053" spans="1:7" x14ac:dyDescent="0.2">
      <c r="A1053" t="s">
        <v>1070</v>
      </c>
      <c r="B1053" s="3">
        <v>81591</v>
      </c>
      <c r="C1053" s="267" t="s">
        <v>2789</v>
      </c>
      <c r="D1053" t="s">
        <v>15</v>
      </c>
      <c r="E1053" s="263">
        <v>0</v>
      </c>
      <c r="F1053" t="s">
        <v>15</v>
      </c>
      <c r="G1053" s="3">
        <v>15</v>
      </c>
    </row>
    <row r="1054" spans="1:7" ht="15.75" hidden="1" x14ac:dyDescent="0.25">
      <c r="A1054" t="s">
        <v>1071</v>
      </c>
      <c r="B1054" s="3">
        <v>81736</v>
      </c>
      <c r="C1054" s="267" t="s">
        <v>14</v>
      </c>
      <c r="D1054" t="s">
        <v>17</v>
      </c>
      <c r="E1054" s="263">
        <v>0</v>
      </c>
      <c r="F1054" t="s">
        <v>17</v>
      </c>
      <c r="G1054" s="3">
        <v>14</v>
      </c>
    </row>
    <row r="1055" spans="1:7" x14ac:dyDescent="0.2">
      <c r="A1055" t="s">
        <v>1072</v>
      </c>
      <c r="B1055" s="3">
        <v>81794</v>
      </c>
      <c r="C1055" s="267" t="s">
        <v>2789</v>
      </c>
      <c r="D1055" t="s">
        <v>15</v>
      </c>
      <c r="E1055" s="263">
        <v>0</v>
      </c>
      <c r="F1055" t="s">
        <v>15</v>
      </c>
      <c r="G1055" s="3">
        <v>15</v>
      </c>
    </row>
    <row r="1056" spans="1:7" ht="15.75" hidden="1" x14ac:dyDescent="0.25">
      <c r="A1056" t="s">
        <v>1073</v>
      </c>
      <c r="B1056" s="3">
        <v>85001</v>
      </c>
      <c r="C1056" s="267" t="s">
        <v>2789</v>
      </c>
      <c r="D1056" t="s">
        <v>2784</v>
      </c>
      <c r="E1056" s="263">
        <v>0</v>
      </c>
      <c r="F1056" t="s">
        <v>2784</v>
      </c>
      <c r="G1056" s="3">
        <v>13</v>
      </c>
    </row>
    <row r="1057" spans="1:7" ht="15.75" hidden="1" x14ac:dyDescent="0.25">
      <c r="A1057" t="s">
        <v>1074</v>
      </c>
      <c r="B1057" s="3">
        <v>85010</v>
      </c>
      <c r="C1057" s="267" t="s">
        <v>14</v>
      </c>
      <c r="D1057" t="s">
        <v>17</v>
      </c>
      <c r="E1057" s="263">
        <v>0</v>
      </c>
      <c r="F1057" t="s">
        <v>17</v>
      </c>
      <c r="G1057" s="3">
        <v>14</v>
      </c>
    </row>
    <row r="1058" spans="1:7" x14ac:dyDescent="0.2">
      <c r="A1058" t="s">
        <v>1075</v>
      </c>
      <c r="B1058" s="3">
        <v>85015</v>
      </c>
      <c r="C1058" s="267" t="s">
        <v>2789</v>
      </c>
      <c r="D1058" t="s">
        <v>15</v>
      </c>
      <c r="E1058" s="263">
        <v>0</v>
      </c>
      <c r="F1058" t="s">
        <v>15</v>
      </c>
      <c r="G1058" s="3">
        <v>15</v>
      </c>
    </row>
    <row r="1059" spans="1:7" x14ac:dyDescent="0.2">
      <c r="A1059" t="s">
        <v>1076</v>
      </c>
      <c r="B1059" s="3">
        <v>85125</v>
      </c>
      <c r="C1059" s="267" t="s">
        <v>16</v>
      </c>
      <c r="D1059" t="s">
        <v>15</v>
      </c>
      <c r="E1059" s="263">
        <v>0</v>
      </c>
      <c r="F1059" t="s">
        <v>15</v>
      </c>
      <c r="G1059" s="3">
        <v>15</v>
      </c>
    </row>
    <row r="1060" spans="1:7" x14ac:dyDescent="0.2">
      <c r="A1060" t="s">
        <v>1077</v>
      </c>
      <c r="B1060" s="3">
        <v>85136</v>
      </c>
      <c r="C1060" s="267" t="s">
        <v>2789</v>
      </c>
      <c r="D1060" t="s">
        <v>15</v>
      </c>
      <c r="E1060" s="263">
        <v>0</v>
      </c>
      <c r="F1060" t="s">
        <v>15</v>
      </c>
      <c r="G1060" s="3">
        <v>15</v>
      </c>
    </row>
    <row r="1061" spans="1:7" x14ac:dyDescent="0.2">
      <c r="A1061" t="s">
        <v>1078</v>
      </c>
      <c r="B1061" s="3">
        <v>85139</v>
      </c>
      <c r="C1061" s="267" t="s">
        <v>14</v>
      </c>
      <c r="D1061" t="s">
        <v>15</v>
      </c>
      <c r="E1061" s="263">
        <v>0</v>
      </c>
      <c r="F1061" t="s">
        <v>15</v>
      </c>
      <c r="G1061" s="3">
        <v>15</v>
      </c>
    </row>
    <row r="1062" spans="1:7" x14ac:dyDescent="0.2">
      <c r="A1062" t="s">
        <v>1079</v>
      </c>
      <c r="B1062" s="3">
        <v>85162</v>
      </c>
      <c r="C1062" s="267" t="s">
        <v>14</v>
      </c>
      <c r="D1062" t="s">
        <v>15</v>
      </c>
      <c r="E1062" s="263">
        <v>0</v>
      </c>
      <c r="F1062" t="s">
        <v>15</v>
      </c>
      <c r="G1062" s="3">
        <v>15</v>
      </c>
    </row>
    <row r="1063" spans="1:7" x14ac:dyDescent="0.2">
      <c r="A1063" t="s">
        <v>1080</v>
      </c>
      <c r="B1063" s="3">
        <v>85225</v>
      </c>
      <c r="C1063" s="267" t="s">
        <v>16</v>
      </c>
      <c r="D1063" t="s">
        <v>15</v>
      </c>
      <c r="E1063" s="263">
        <v>0</v>
      </c>
      <c r="F1063" t="s">
        <v>15</v>
      </c>
      <c r="G1063" s="3">
        <v>15</v>
      </c>
    </row>
    <row r="1064" spans="1:7" x14ac:dyDescent="0.2">
      <c r="A1064" t="s">
        <v>1081</v>
      </c>
      <c r="B1064" s="3">
        <v>85230</v>
      </c>
      <c r="C1064" s="267" t="s">
        <v>14</v>
      </c>
      <c r="D1064" t="s">
        <v>15</v>
      </c>
      <c r="E1064" s="263">
        <v>0</v>
      </c>
      <c r="F1064" t="s">
        <v>15</v>
      </c>
      <c r="G1064" s="3">
        <v>15</v>
      </c>
    </row>
    <row r="1065" spans="1:7" x14ac:dyDescent="0.2">
      <c r="A1065" t="s">
        <v>1082</v>
      </c>
      <c r="B1065" s="3">
        <v>85250</v>
      </c>
      <c r="C1065" s="267" t="s">
        <v>14</v>
      </c>
      <c r="D1065" t="s">
        <v>15</v>
      </c>
      <c r="E1065" s="263">
        <v>0</v>
      </c>
      <c r="F1065" t="s">
        <v>15</v>
      </c>
      <c r="G1065" s="3">
        <v>15</v>
      </c>
    </row>
    <row r="1066" spans="1:7" x14ac:dyDescent="0.2">
      <c r="A1066" t="s">
        <v>1083</v>
      </c>
      <c r="B1066" s="3">
        <v>85263</v>
      </c>
      <c r="C1066" s="267" t="s">
        <v>2789</v>
      </c>
      <c r="D1066" t="s">
        <v>15</v>
      </c>
      <c r="E1066" s="263">
        <v>0</v>
      </c>
      <c r="F1066" t="s">
        <v>15</v>
      </c>
      <c r="G1066" s="3">
        <v>15</v>
      </c>
    </row>
    <row r="1067" spans="1:7" x14ac:dyDescent="0.2">
      <c r="A1067" t="s">
        <v>1084</v>
      </c>
      <c r="B1067" s="3">
        <v>85279</v>
      </c>
      <c r="C1067" s="267" t="s">
        <v>16</v>
      </c>
      <c r="D1067" t="s">
        <v>15</v>
      </c>
      <c r="E1067" s="263">
        <v>0</v>
      </c>
      <c r="F1067" t="s">
        <v>15</v>
      </c>
      <c r="G1067" s="3">
        <v>15</v>
      </c>
    </row>
    <row r="1068" spans="1:7" x14ac:dyDescent="0.2">
      <c r="A1068" t="s">
        <v>1085</v>
      </c>
      <c r="B1068" s="3">
        <v>85300</v>
      </c>
      <c r="C1068" s="267" t="s">
        <v>14</v>
      </c>
      <c r="D1068" t="s">
        <v>15</v>
      </c>
      <c r="E1068" s="263">
        <v>0</v>
      </c>
      <c r="F1068" t="s">
        <v>15</v>
      </c>
      <c r="G1068" s="3">
        <v>15</v>
      </c>
    </row>
    <row r="1069" spans="1:7" x14ac:dyDescent="0.2">
      <c r="A1069" t="s">
        <v>1086</v>
      </c>
      <c r="B1069" s="3">
        <v>85315</v>
      </c>
      <c r="C1069" s="267" t="s">
        <v>2789</v>
      </c>
      <c r="D1069" t="s">
        <v>15</v>
      </c>
      <c r="E1069" s="263">
        <v>0</v>
      </c>
      <c r="F1069" t="s">
        <v>15</v>
      </c>
      <c r="G1069" s="3">
        <v>15</v>
      </c>
    </row>
    <row r="1070" spans="1:7" x14ac:dyDescent="0.2">
      <c r="A1070" t="s">
        <v>1087</v>
      </c>
      <c r="B1070" s="3">
        <v>85325</v>
      </c>
      <c r="C1070" s="267" t="s">
        <v>2789</v>
      </c>
      <c r="D1070" t="s">
        <v>15</v>
      </c>
      <c r="E1070" s="263">
        <v>0</v>
      </c>
      <c r="F1070" t="s">
        <v>15</v>
      </c>
      <c r="G1070" s="3">
        <v>15</v>
      </c>
    </row>
    <row r="1071" spans="1:7" x14ac:dyDescent="0.2">
      <c r="A1071" t="s">
        <v>1088</v>
      </c>
      <c r="B1071" s="3">
        <v>85400</v>
      </c>
      <c r="C1071" s="267" t="s">
        <v>16</v>
      </c>
      <c r="D1071" t="s">
        <v>15</v>
      </c>
      <c r="E1071" s="263">
        <v>0</v>
      </c>
      <c r="F1071" t="s">
        <v>15</v>
      </c>
      <c r="G1071" s="3">
        <v>15</v>
      </c>
    </row>
    <row r="1072" spans="1:7" x14ac:dyDescent="0.2">
      <c r="A1072" t="s">
        <v>1089</v>
      </c>
      <c r="B1072" s="3">
        <v>85410</v>
      </c>
      <c r="C1072" s="267" t="s">
        <v>14</v>
      </c>
      <c r="D1072" t="s">
        <v>15</v>
      </c>
      <c r="E1072" s="263">
        <v>0</v>
      </c>
      <c r="F1072" t="s">
        <v>15</v>
      </c>
      <c r="G1072" s="3">
        <v>15</v>
      </c>
    </row>
    <row r="1073" spans="1:7" x14ac:dyDescent="0.2">
      <c r="A1073" t="s">
        <v>1090</v>
      </c>
      <c r="B1073" s="3">
        <v>85430</v>
      </c>
      <c r="C1073" s="267" t="s">
        <v>2789</v>
      </c>
      <c r="D1073" t="s">
        <v>15</v>
      </c>
      <c r="E1073" s="263">
        <v>0</v>
      </c>
      <c r="F1073" t="s">
        <v>15</v>
      </c>
      <c r="G1073" s="3">
        <v>15</v>
      </c>
    </row>
    <row r="1074" spans="1:7" x14ac:dyDescent="0.2">
      <c r="A1074" t="s">
        <v>1091</v>
      </c>
      <c r="B1074" s="3">
        <v>85440</v>
      </c>
      <c r="C1074" s="267" t="s">
        <v>2789</v>
      </c>
      <c r="D1074" t="s">
        <v>15</v>
      </c>
      <c r="E1074" s="263">
        <v>0</v>
      </c>
      <c r="F1074" t="s">
        <v>15</v>
      </c>
      <c r="G1074" s="3">
        <v>15</v>
      </c>
    </row>
    <row r="1075" spans="1:7" ht="15.75" hidden="1" x14ac:dyDescent="0.25">
      <c r="A1075" t="s">
        <v>1092</v>
      </c>
      <c r="B1075" s="3">
        <v>86001</v>
      </c>
      <c r="C1075" s="267" t="s">
        <v>2789</v>
      </c>
      <c r="D1075" t="s">
        <v>2784</v>
      </c>
      <c r="E1075" s="263">
        <v>0</v>
      </c>
      <c r="F1075" t="s">
        <v>2784</v>
      </c>
      <c r="G1075" s="3">
        <v>13</v>
      </c>
    </row>
    <row r="1076" spans="1:7" ht="15.75" hidden="1" x14ac:dyDescent="0.25">
      <c r="A1076" t="s">
        <v>1093</v>
      </c>
      <c r="B1076" s="3">
        <v>86219</v>
      </c>
      <c r="C1076" s="267" t="s">
        <v>2789</v>
      </c>
      <c r="D1076" t="s">
        <v>17</v>
      </c>
      <c r="E1076" s="263">
        <v>0</v>
      </c>
      <c r="F1076" t="s">
        <v>17</v>
      </c>
      <c r="G1076" s="3">
        <v>14</v>
      </c>
    </row>
    <row r="1077" spans="1:7" x14ac:dyDescent="0.2">
      <c r="A1077" t="s">
        <v>1094</v>
      </c>
      <c r="B1077" s="3">
        <v>86320</v>
      </c>
      <c r="C1077" s="267" t="s">
        <v>16</v>
      </c>
      <c r="D1077" t="s">
        <v>15</v>
      </c>
      <c r="E1077" s="263">
        <v>0</v>
      </c>
      <c r="F1077" t="s">
        <v>15</v>
      </c>
      <c r="G1077" s="3">
        <v>15</v>
      </c>
    </row>
    <row r="1078" spans="1:7" ht="15.75" hidden="1" x14ac:dyDescent="0.25">
      <c r="A1078" t="s">
        <v>1095</v>
      </c>
      <c r="B1078" s="3">
        <v>86568</v>
      </c>
      <c r="C1078" s="267" t="s">
        <v>2789</v>
      </c>
      <c r="D1078" t="s">
        <v>2785</v>
      </c>
      <c r="E1078" s="263">
        <v>0</v>
      </c>
      <c r="F1078" t="s">
        <v>2785</v>
      </c>
      <c r="G1078" s="3">
        <v>14</v>
      </c>
    </row>
    <row r="1079" spans="1:7" x14ac:dyDescent="0.2">
      <c r="A1079" t="s">
        <v>1096</v>
      </c>
      <c r="B1079" s="3">
        <v>86569</v>
      </c>
      <c r="C1079" s="267" t="s">
        <v>16</v>
      </c>
      <c r="D1079" t="s">
        <v>15</v>
      </c>
      <c r="E1079" s="263">
        <v>0</v>
      </c>
      <c r="F1079" t="s">
        <v>15</v>
      </c>
      <c r="G1079" s="3">
        <v>15</v>
      </c>
    </row>
    <row r="1080" spans="1:7" x14ac:dyDescent="0.2">
      <c r="A1080" t="s">
        <v>1097</v>
      </c>
      <c r="B1080" s="3">
        <v>86571</v>
      </c>
      <c r="C1080" s="267" t="s">
        <v>16</v>
      </c>
      <c r="D1080" t="s">
        <v>15</v>
      </c>
      <c r="E1080" s="263">
        <v>0</v>
      </c>
      <c r="F1080" t="s">
        <v>15</v>
      </c>
      <c r="G1080" s="3">
        <v>15</v>
      </c>
    </row>
    <row r="1081" spans="1:7" x14ac:dyDescent="0.2">
      <c r="A1081" t="s">
        <v>1098</v>
      </c>
      <c r="B1081" s="3">
        <v>86573</v>
      </c>
      <c r="C1081" s="267" t="s">
        <v>16</v>
      </c>
      <c r="D1081" t="s">
        <v>15</v>
      </c>
      <c r="E1081" s="263">
        <v>0</v>
      </c>
      <c r="F1081" t="s">
        <v>15</v>
      </c>
      <c r="G1081" s="3">
        <v>15</v>
      </c>
    </row>
    <row r="1082" spans="1:7" ht="15.75" hidden="1" x14ac:dyDescent="0.25">
      <c r="A1082" t="s">
        <v>1099</v>
      </c>
      <c r="B1082" s="3">
        <v>86749</v>
      </c>
      <c r="C1082" s="267" t="s">
        <v>14</v>
      </c>
      <c r="D1082" t="s">
        <v>17</v>
      </c>
      <c r="E1082" s="263">
        <v>0</v>
      </c>
      <c r="F1082" t="s">
        <v>17</v>
      </c>
      <c r="G1082" s="3">
        <v>14</v>
      </c>
    </row>
    <row r="1083" spans="1:7" x14ac:dyDescent="0.2">
      <c r="A1083" t="s">
        <v>1100</v>
      </c>
      <c r="B1083" s="3">
        <v>86755</v>
      </c>
      <c r="C1083" s="267" t="s">
        <v>14</v>
      </c>
      <c r="D1083" t="s">
        <v>15</v>
      </c>
      <c r="E1083" s="263">
        <v>0</v>
      </c>
      <c r="F1083" t="s">
        <v>15</v>
      </c>
      <c r="G1083" s="3">
        <v>15</v>
      </c>
    </row>
    <row r="1084" spans="1:7" x14ac:dyDescent="0.2">
      <c r="A1084" t="s">
        <v>1101</v>
      </c>
      <c r="B1084" s="3">
        <v>86757</v>
      </c>
      <c r="C1084" s="267" t="s">
        <v>16</v>
      </c>
      <c r="D1084" t="s">
        <v>15</v>
      </c>
      <c r="E1084" s="263">
        <v>0</v>
      </c>
      <c r="F1084" t="s">
        <v>15</v>
      </c>
      <c r="G1084" s="3">
        <v>15</v>
      </c>
    </row>
    <row r="1085" spans="1:7" x14ac:dyDescent="0.2">
      <c r="A1085" t="s">
        <v>1102</v>
      </c>
      <c r="B1085" s="3">
        <v>86760</v>
      </c>
      <c r="C1085" s="267" t="s">
        <v>2789</v>
      </c>
      <c r="D1085" t="s">
        <v>15</v>
      </c>
      <c r="E1085" s="263">
        <v>0</v>
      </c>
      <c r="F1085" t="s">
        <v>15</v>
      </c>
      <c r="G1085" s="3">
        <v>15</v>
      </c>
    </row>
    <row r="1086" spans="1:7" ht="15.75" hidden="1" x14ac:dyDescent="0.25">
      <c r="A1086" t="s">
        <v>1103</v>
      </c>
      <c r="B1086" s="3">
        <v>86865</v>
      </c>
      <c r="C1086" s="267" t="s">
        <v>2789</v>
      </c>
      <c r="D1086" t="s">
        <v>17</v>
      </c>
      <c r="E1086" s="263">
        <v>0</v>
      </c>
      <c r="F1086" t="s">
        <v>17</v>
      </c>
      <c r="G1086" s="3">
        <v>14</v>
      </c>
    </row>
    <row r="1087" spans="1:7" x14ac:dyDescent="0.2">
      <c r="A1087" t="s">
        <v>1104</v>
      </c>
      <c r="B1087" s="3">
        <v>86885</v>
      </c>
      <c r="C1087" s="267" t="s">
        <v>2789</v>
      </c>
      <c r="D1087" t="s">
        <v>15</v>
      </c>
      <c r="E1087" s="263">
        <v>0</v>
      </c>
      <c r="F1087" t="s">
        <v>15</v>
      </c>
      <c r="G1087" s="3">
        <v>15</v>
      </c>
    </row>
    <row r="1088" spans="1:7" ht="15.75" hidden="1" x14ac:dyDescent="0.25">
      <c r="A1088" t="s">
        <v>1105</v>
      </c>
      <c r="B1088" s="3">
        <v>88564</v>
      </c>
      <c r="C1088" s="267" t="s">
        <v>2789</v>
      </c>
      <c r="D1088" t="s">
        <v>17</v>
      </c>
      <c r="E1088" s="263">
        <v>0</v>
      </c>
      <c r="F1088" t="s">
        <v>17</v>
      </c>
      <c r="G1088" s="3">
        <v>14</v>
      </c>
    </row>
    <row r="1089" spans="1:7" ht="15.75" hidden="1" x14ac:dyDescent="0.25">
      <c r="A1089" t="s">
        <v>1106</v>
      </c>
      <c r="B1089" s="3">
        <v>91001</v>
      </c>
      <c r="C1089" s="267" t="s">
        <v>16</v>
      </c>
      <c r="D1089" t="s">
        <v>2784</v>
      </c>
      <c r="E1089" s="263">
        <v>0</v>
      </c>
      <c r="F1089" t="s">
        <v>2784</v>
      </c>
      <c r="G1089" s="3">
        <v>13</v>
      </c>
    </row>
    <row r="1090" spans="1:7" x14ac:dyDescent="0.2">
      <c r="A1090" t="s">
        <v>1107</v>
      </c>
      <c r="B1090" s="3">
        <v>91540</v>
      </c>
      <c r="C1090" s="267" t="s">
        <v>16</v>
      </c>
      <c r="D1090" t="s">
        <v>15</v>
      </c>
      <c r="E1090" s="263">
        <v>0</v>
      </c>
      <c r="F1090" t="s">
        <v>15</v>
      </c>
      <c r="G1090" s="3">
        <v>15</v>
      </c>
    </row>
    <row r="1091" spans="1:7" ht="15.75" hidden="1" x14ac:dyDescent="0.25">
      <c r="A1091" t="s">
        <v>1108</v>
      </c>
      <c r="B1091" s="3">
        <v>94001</v>
      </c>
      <c r="C1091" s="267" t="s">
        <v>2789</v>
      </c>
      <c r="D1091" t="s">
        <v>2784</v>
      </c>
      <c r="E1091" s="263">
        <v>0</v>
      </c>
      <c r="F1091" t="s">
        <v>2784</v>
      </c>
      <c r="G1091" s="3">
        <v>13</v>
      </c>
    </row>
    <row r="1092" spans="1:7" ht="15.75" hidden="1" x14ac:dyDescent="0.25">
      <c r="A1092" t="s">
        <v>1109</v>
      </c>
      <c r="B1092" s="3">
        <v>95001</v>
      </c>
      <c r="C1092" s="267" t="s">
        <v>2789</v>
      </c>
      <c r="D1092" t="s">
        <v>2784</v>
      </c>
      <c r="E1092" s="263">
        <v>0</v>
      </c>
      <c r="F1092" t="s">
        <v>2784</v>
      </c>
      <c r="G1092" s="3">
        <v>13</v>
      </c>
    </row>
    <row r="1093" spans="1:7" x14ac:dyDescent="0.2">
      <c r="A1093" t="s">
        <v>1110</v>
      </c>
      <c r="B1093" s="3">
        <v>95015</v>
      </c>
      <c r="C1093" s="267" t="s">
        <v>16</v>
      </c>
      <c r="D1093" t="s">
        <v>15</v>
      </c>
      <c r="E1093" s="263">
        <v>0</v>
      </c>
      <c r="F1093" t="s">
        <v>15</v>
      </c>
      <c r="G1093" s="3">
        <v>15</v>
      </c>
    </row>
    <row r="1094" spans="1:7" x14ac:dyDescent="0.2">
      <c r="A1094" t="s">
        <v>1111</v>
      </c>
      <c r="B1094" s="3">
        <v>95025</v>
      </c>
      <c r="C1094" s="267" t="s">
        <v>16</v>
      </c>
      <c r="D1094" t="s">
        <v>15</v>
      </c>
      <c r="E1094" s="263">
        <v>0</v>
      </c>
      <c r="F1094" t="s">
        <v>15</v>
      </c>
      <c r="G1094" s="3">
        <v>15</v>
      </c>
    </row>
    <row r="1095" spans="1:7" x14ac:dyDescent="0.2">
      <c r="A1095" t="s">
        <v>1112</v>
      </c>
      <c r="B1095" s="3">
        <v>95200</v>
      </c>
      <c r="C1095" s="267" t="s">
        <v>16</v>
      </c>
      <c r="D1095" t="s">
        <v>15</v>
      </c>
      <c r="E1095" s="263">
        <v>0</v>
      </c>
      <c r="F1095" t="s">
        <v>15</v>
      </c>
      <c r="G1095" s="3">
        <v>15</v>
      </c>
    </row>
    <row r="1096" spans="1:7" ht="15.75" hidden="1" x14ac:dyDescent="0.25">
      <c r="A1096" t="s">
        <v>1113</v>
      </c>
      <c r="B1096" s="3">
        <v>97001</v>
      </c>
      <c r="C1096" s="267" t="s">
        <v>16</v>
      </c>
      <c r="D1096" t="s">
        <v>2784</v>
      </c>
      <c r="E1096" s="263">
        <v>0</v>
      </c>
      <c r="F1096" t="s">
        <v>2784</v>
      </c>
      <c r="G1096" s="3">
        <v>13</v>
      </c>
    </row>
    <row r="1097" spans="1:7" x14ac:dyDescent="0.2">
      <c r="A1097" t="s">
        <v>1114</v>
      </c>
      <c r="B1097" s="3">
        <v>97161</v>
      </c>
      <c r="C1097" s="267" t="s">
        <v>16</v>
      </c>
      <c r="D1097" t="s">
        <v>15</v>
      </c>
      <c r="E1097" s="263">
        <v>0</v>
      </c>
      <c r="F1097" t="s">
        <v>15</v>
      </c>
      <c r="G1097" s="3">
        <v>15</v>
      </c>
    </row>
    <row r="1098" spans="1:7" x14ac:dyDescent="0.2">
      <c r="A1098" t="s">
        <v>1115</v>
      </c>
      <c r="B1098" s="3">
        <v>97666</v>
      </c>
      <c r="C1098" s="267" t="s">
        <v>16</v>
      </c>
      <c r="D1098" t="s">
        <v>15</v>
      </c>
      <c r="E1098" s="263">
        <v>0</v>
      </c>
      <c r="F1098" t="s">
        <v>15</v>
      </c>
      <c r="G1098" s="3">
        <v>15</v>
      </c>
    </row>
    <row r="1099" spans="1:7" ht="15.75" hidden="1" x14ac:dyDescent="0.25">
      <c r="A1099" t="s">
        <v>1116</v>
      </c>
      <c r="B1099" s="3">
        <v>99001</v>
      </c>
      <c r="C1099" s="267" t="s">
        <v>2789</v>
      </c>
      <c r="D1099" t="s">
        <v>2784</v>
      </c>
      <c r="E1099" s="263">
        <v>0</v>
      </c>
      <c r="F1099" t="s">
        <v>2784</v>
      </c>
      <c r="G1099" s="3">
        <v>13</v>
      </c>
    </row>
    <row r="1100" spans="1:7" x14ac:dyDescent="0.2">
      <c r="A1100" t="s">
        <v>1117</v>
      </c>
      <c r="B1100" s="3">
        <v>99524</v>
      </c>
      <c r="C1100" s="267" t="s">
        <v>16</v>
      </c>
      <c r="D1100" t="s">
        <v>15</v>
      </c>
      <c r="E1100" s="263">
        <v>0</v>
      </c>
      <c r="F1100" t="s">
        <v>15</v>
      </c>
      <c r="G1100" s="3">
        <v>15</v>
      </c>
    </row>
    <row r="1101" spans="1:7" x14ac:dyDescent="0.2">
      <c r="A1101" t="s">
        <v>1118</v>
      </c>
      <c r="B1101" s="3">
        <v>99624</v>
      </c>
      <c r="C1101" s="267" t="s">
        <v>16</v>
      </c>
      <c r="D1101" t="s">
        <v>15</v>
      </c>
      <c r="E1101" s="263">
        <v>0</v>
      </c>
      <c r="F1101" t="s">
        <v>15</v>
      </c>
      <c r="G1101" s="3">
        <v>15</v>
      </c>
    </row>
    <row r="1102" spans="1:7" x14ac:dyDescent="0.2">
      <c r="A1102" t="s">
        <v>1119</v>
      </c>
      <c r="B1102" s="3">
        <v>99773</v>
      </c>
      <c r="C1102" s="267" t="s">
        <v>16</v>
      </c>
      <c r="D1102" t="s">
        <v>15</v>
      </c>
      <c r="E1102" s="263">
        <v>0</v>
      </c>
      <c r="F1102" t="s">
        <v>15</v>
      </c>
      <c r="G1102" s="3">
        <v>15</v>
      </c>
    </row>
    <row r="1103" spans="1:7" ht="15.75" hidden="1" x14ac:dyDescent="0.25">
      <c r="A1103" t="s">
        <v>1120</v>
      </c>
      <c r="B1103" s="4">
        <v>88001</v>
      </c>
      <c r="C1103" s="267" t="s">
        <v>18</v>
      </c>
      <c r="D1103" s="5" t="s">
        <v>18</v>
      </c>
      <c r="E1103" s="263" t="s">
        <v>18</v>
      </c>
      <c r="F1103" s="5" t="s">
        <v>18</v>
      </c>
      <c r="G1103" s="5" t="s">
        <v>18</v>
      </c>
    </row>
    <row r="1104" spans="1:7" ht="15.75" hidden="1" x14ac:dyDescent="0.25">
      <c r="A1104" t="s">
        <v>1121</v>
      </c>
      <c r="B1104" s="4">
        <v>91263</v>
      </c>
      <c r="C1104" s="267" t="s">
        <v>18</v>
      </c>
      <c r="D1104" s="5" t="s">
        <v>18</v>
      </c>
      <c r="E1104" s="263" t="s">
        <v>18</v>
      </c>
      <c r="F1104" s="5" t="s">
        <v>18</v>
      </c>
      <c r="G1104" s="5" t="s">
        <v>18</v>
      </c>
    </row>
    <row r="1105" spans="1:7" ht="15.75" hidden="1" x14ac:dyDescent="0.25">
      <c r="A1105" t="s">
        <v>1122</v>
      </c>
      <c r="B1105" s="4">
        <v>91405</v>
      </c>
      <c r="C1105" s="267" t="s">
        <v>18</v>
      </c>
      <c r="D1105" s="5" t="s">
        <v>18</v>
      </c>
      <c r="E1105" s="263" t="s">
        <v>18</v>
      </c>
      <c r="F1105" s="5" t="s">
        <v>18</v>
      </c>
      <c r="G1105" s="5" t="s">
        <v>18</v>
      </c>
    </row>
    <row r="1106" spans="1:7" ht="15.75" hidden="1" x14ac:dyDescent="0.25">
      <c r="A1106" t="s">
        <v>1123</v>
      </c>
      <c r="B1106" s="4">
        <v>91407</v>
      </c>
      <c r="C1106" s="267" t="s">
        <v>18</v>
      </c>
      <c r="D1106" s="5" t="s">
        <v>18</v>
      </c>
      <c r="E1106" s="263" t="s">
        <v>18</v>
      </c>
      <c r="F1106" s="5" t="s">
        <v>18</v>
      </c>
      <c r="G1106" s="5" t="s">
        <v>18</v>
      </c>
    </row>
    <row r="1107" spans="1:7" ht="15.75" hidden="1" x14ac:dyDescent="0.25">
      <c r="A1107" t="s">
        <v>1124</v>
      </c>
      <c r="B1107" s="4">
        <v>91430</v>
      </c>
      <c r="C1107" s="267" t="s">
        <v>18</v>
      </c>
      <c r="D1107" s="5" t="s">
        <v>18</v>
      </c>
      <c r="E1107" s="263" t="s">
        <v>18</v>
      </c>
      <c r="F1107" s="5" t="s">
        <v>18</v>
      </c>
      <c r="G1107" s="5" t="s">
        <v>18</v>
      </c>
    </row>
    <row r="1108" spans="1:7" ht="15.75" hidden="1" x14ac:dyDescent="0.25">
      <c r="A1108" t="s">
        <v>1125</v>
      </c>
      <c r="B1108" s="4">
        <v>91460</v>
      </c>
      <c r="C1108" s="267" t="s">
        <v>18</v>
      </c>
      <c r="D1108" s="5" t="s">
        <v>18</v>
      </c>
      <c r="E1108" s="263" t="s">
        <v>18</v>
      </c>
      <c r="F1108" s="5" t="s">
        <v>18</v>
      </c>
      <c r="G1108" s="5" t="s">
        <v>18</v>
      </c>
    </row>
    <row r="1109" spans="1:7" ht="15.75" hidden="1" x14ac:dyDescent="0.25">
      <c r="A1109" t="s">
        <v>1126</v>
      </c>
      <c r="B1109" s="4">
        <v>91530</v>
      </c>
      <c r="C1109" s="267" t="s">
        <v>18</v>
      </c>
      <c r="D1109" s="5" t="s">
        <v>18</v>
      </c>
      <c r="E1109" s="263" t="s">
        <v>18</v>
      </c>
      <c r="F1109" s="5" t="s">
        <v>18</v>
      </c>
      <c r="G1109" s="5" t="s">
        <v>18</v>
      </c>
    </row>
    <row r="1110" spans="1:7" ht="15.75" hidden="1" x14ac:dyDescent="0.25">
      <c r="A1110" t="s">
        <v>1127</v>
      </c>
      <c r="B1110" s="4">
        <v>91536</v>
      </c>
      <c r="C1110" s="267" t="s">
        <v>18</v>
      </c>
      <c r="D1110" s="5" t="s">
        <v>18</v>
      </c>
      <c r="E1110" s="263" t="s">
        <v>18</v>
      </c>
      <c r="F1110" s="5" t="s">
        <v>18</v>
      </c>
      <c r="G1110" s="5" t="s">
        <v>18</v>
      </c>
    </row>
    <row r="1111" spans="1:7" ht="15.75" hidden="1" x14ac:dyDescent="0.25">
      <c r="A1111" t="s">
        <v>1128</v>
      </c>
      <c r="B1111" s="4">
        <v>91669</v>
      </c>
      <c r="C1111" s="267" t="s">
        <v>18</v>
      </c>
      <c r="D1111" s="5" t="s">
        <v>18</v>
      </c>
      <c r="E1111" s="263" t="s">
        <v>18</v>
      </c>
      <c r="F1111" s="5" t="s">
        <v>18</v>
      </c>
      <c r="G1111" s="5" t="s">
        <v>18</v>
      </c>
    </row>
    <row r="1112" spans="1:7" ht="15.75" hidden="1" x14ac:dyDescent="0.25">
      <c r="A1112" t="s">
        <v>1129</v>
      </c>
      <c r="B1112" s="4">
        <v>91798</v>
      </c>
      <c r="C1112" s="267" t="s">
        <v>18</v>
      </c>
      <c r="D1112" s="5" t="s">
        <v>18</v>
      </c>
      <c r="E1112" s="263" t="s">
        <v>18</v>
      </c>
      <c r="F1112" s="5" t="s">
        <v>18</v>
      </c>
      <c r="G1112" s="5" t="s">
        <v>18</v>
      </c>
    </row>
    <row r="1113" spans="1:7" ht="15.75" hidden="1" x14ac:dyDescent="0.25">
      <c r="A1113" t="s">
        <v>1130</v>
      </c>
      <c r="B1113" s="4">
        <v>94343</v>
      </c>
      <c r="C1113" s="267" t="s">
        <v>18</v>
      </c>
      <c r="D1113" s="5" t="s">
        <v>18</v>
      </c>
      <c r="E1113" s="263" t="s">
        <v>18</v>
      </c>
      <c r="F1113" s="5" t="s">
        <v>18</v>
      </c>
      <c r="G1113" s="5" t="s">
        <v>18</v>
      </c>
    </row>
    <row r="1114" spans="1:7" ht="15.75" hidden="1" x14ac:dyDescent="0.25">
      <c r="A1114" t="s">
        <v>1131</v>
      </c>
      <c r="B1114" s="4">
        <v>94663</v>
      </c>
      <c r="C1114" s="267" t="s">
        <v>18</v>
      </c>
      <c r="D1114" s="5" t="s">
        <v>18</v>
      </c>
      <c r="E1114" s="263" t="s">
        <v>18</v>
      </c>
      <c r="F1114" s="5" t="s">
        <v>18</v>
      </c>
      <c r="G1114" s="5" t="s">
        <v>18</v>
      </c>
    </row>
    <row r="1115" spans="1:7" ht="15.75" hidden="1" x14ac:dyDescent="0.25">
      <c r="A1115" t="s">
        <v>1132</v>
      </c>
      <c r="B1115" s="4">
        <v>94883</v>
      </c>
      <c r="C1115" s="267" t="s">
        <v>18</v>
      </c>
      <c r="D1115" s="5" t="s">
        <v>18</v>
      </c>
      <c r="E1115" s="263" t="s">
        <v>18</v>
      </c>
      <c r="F1115" s="5" t="s">
        <v>18</v>
      </c>
      <c r="G1115" s="5" t="s">
        <v>18</v>
      </c>
    </row>
    <row r="1116" spans="1:7" ht="15.75" hidden="1" x14ac:dyDescent="0.25">
      <c r="A1116" t="s">
        <v>1133</v>
      </c>
      <c r="B1116" s="4">
        <v>94884</v>
      </c>
      <c r="C1116" s="267" t="s">
        <v>18</v>
      </c>
      <c r="D1116" s="5" t="s">
        <v>18</v>
      </c>
      <c r="E1116" s="263" t="s">
        <v>18</v>
      </c>
      <c r="F1116" s="5" t="s">
        <v>18</v>
      </c>
      <c r="G1116" s="5" t="s">
        <v>18</v>
      </c>
    </row>
    <row r="1117" spans="1:7" ht="15.75" hidden="1" x14ac:dyDescent="0.25">
      <c r="A1117" t="s">
        <v>1134</v>
      </c>
      <c r="B1117" s="4">
        <v>94885</v>
      </c>
      <c r="C1117" s="267" t="s">
        <v>18</v>
      </c>
      <c r="D1117" s="5" t="s">
        <v>18</v>
      </c>
      <c r="E1117" s="263" t="s">
        <v>18</v>
      </c>
      <c r="F1117" s="5" t="s">
        <v>18</v>
      </c>
      <c r="G1117" s="5" t="s">
        <v>18</v>
      </c>
    </row>
    <row r="1118" spans="1:7" ht="15.75" hidden="1" x14ac:dyDescent="0.25">
      <c r="A1118" t="s">
        <v>1135</v>
      </c>
      <c r="B1118" s="4">
        <v>94886</v>
      </c>
      <c r="C1118" s="267" t="s">
        <v>18</v>
      </c>
      <c r="D1118" s="5" t="s">
        <v>18</v>
      </c>
      <c r="E1118" s="263" t="s">
        <v>18</v>
      </c>
      <c r="F1118" s="5" t="s">
        <v>18</v>
      </c>
      <c r="G1118" s="5" t="s">
        <v>18</v>
      </c>
    </row>
    <row r="1119" spans="1:7" ht="15.75" hidden="1" x14ac:dyDescent="0.25">
      <c r="A1119" t="s">
        <v>1136</v>
      </c>
      <c r="B1119" s="4">
        <v>94887</v>
      </c>
      <c r="C1119" s="267" t="s">
        <v>18</v>
      </c>
      <c r="D1119" s="5" t="s">
        <v>18</v>
      </c>
      <c r="E1119" s="263" t="s">
        <v>18</v>
      </c>
      <c r="F1119" s="5" t="s">
        <v>18</v>
      </c>
      <c r="G1119" s="5" t="s">
        <v>18</v>
      </c>
    </row>
    <row r="1120" spans="1:7" ht="15.75" hidden="1" x14ac:dyDescent="0.25">
      <c r="A1120" t="s">
        <v>1137</v>
      </c>
      <c r="B1120" s="4">
        <v>94888</v>
      </c>
      <c r="C1120" s="267" t="s">
        <v>18</v>
      </c>
      <c r="D1120" s="5" t="s">
        <v>18</v>
      </c>
      <c r="E1120" s="263" t="s">
        <v>18</v>
      </c>
      <c r="F1120" s="5" t="s">
        <v>18</v>
      </c>
      <c r="G1120" s="5" t="s">
        <v>18</v>
      </c>
    </row>
    <row r="1121" spans="1:7" ht="15.75" hidden="1" x14ac:dyDescent="0.25">
      <c r="A1121" t="s">
        <v>1138</v>
      </c>
      <c r="B1121" s="4">
        <v>97511</v>
      </c>
      <c r="C1121" s="267" t="s">
        <v>18</v>
      </c>
      <c r="D1121" s="5" t="s">
        <v>18</v>
      </c>
      <c r="E1121" s="263" t="s">
        <v>18</v>
      </c>
      <c r="F1121" s="5" t="s">
        <v>18</v>
      </c>
      <c r="G1121" s="5" t="s">
        <v>18</v>
      </c>
    </row>
    <row r="1122" spans="1:7" ht="15.75" hidden="1" x14ac:dyDescent="0.25">
      <c r="A1122" t="s">
        <v>1139</v>
      </c>
      <c r="B1122" s="4">
        <v>97777</v>
      </c>
      <c r="C1122" s="267" t="s">
        <v>18</v>
      </c>
      <c r="D1122" s="5" t="s">
        <v>18</v>
      </c>
      <c r="E1122" s="263" t="s">
        <v>18</v>
      </c>
      <c r="F1122" s="5" t="s">
        <v>18</v>
      </c>
      <c r="G1122" s="5" t="s">
        <v>18</v>
      </c>
    </row>
    <row r="1123" spans="1:7" ht="15.75" hidden="1" x14ac:dyDescent="0.25">
      <c r="A1123" t="s">
        <v>1140</v>
      </c>
      <c r="B1123" s="4">
        <v>97889</v>
      </c>
      <c r="C1123" s="267" t="s">
        <v>18</v>
      </c>
      <c r="D1123" s="5" t="s">
        <v>18</v>
      </c>
      <c r="E1123" s="263" t="s">
        <v>18</v>
      </c>
      <c r="F1123" s="5" t="s">
        <v>18</v>
      </c>
      <c r="G1123" s="5" t="s">
        <v>18</v>
      </c>
    </row>
  </sheetData>
  <autoFilter ref="A1:G1123">
    <filterColumn colId="3">
      <filters>
        <filter val="Municipios rurales"/>
      </filters>
    </filterColumn>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Z331"/>
  <sheetViews>
    <sheetView tabSelected="1" zoomScale="50" zoomScaleNormal="84" zoomScalePageLayoutView="90" workbookViewId="0">
      <selection activeCell="S70" sqref="S70"/>
    </sheetView>
  </sheetViews>
  <sheetFormatPr baseColWidth="10" defaultColWidth="10.83203125" defaultRowHeight="16" x14ac:dyDescent="0.2"/>
  <cols>
    <col min="1" max="2" width="10.83203125" style="84"/>
    <col min="3" max="3" width="19" style="84" customWidth="1"/>
    <col min="4" max="4" width="18.1640625" style="84" customWidth="1"/>
    <col min="5" max="5" width="21" style="84" customWidth="1"/>
    <col min="6" max="6" width="20" style="84" customWidth="1"/>
    <col min="7" max="7" width="10.6640625" style="84" customWidth="1"/>
    <col min="8" max="8" width="12.5" style="84" customWidth="1"/>
    <col min="9" max="9" width="24.1640625" style="84" customWidth="1"/>
    <col min="10" max="10" width="10.83203125" style="84"/>
    <col min="11" max="11" width="13.1640625" style="84" customWidth="1"/>
    <col min="12" max="12" width="24.1640625" style="84" customWidth="1"/>
    <col min="13" max="13" width="24.33203125" style="84" customWidth="1"/>
    <col min="14" max="16384" width="10.83203125" style="84"/>
  </cols>
  <sheetData>
    <row r="1" spans="1:129" x14ac:dyDescent="0.2">
      <c r="A1" s="370" t="s">
        <v>2799</v>
      </c>
      <c r="B1" s="370"/>
      <c r="C1" s="370"/>
      <c r="D1" s="370"/>
      <c r="E1" s="370"/>
      <c r="F1" s="370"/>
      <c r="G1" s="370"/>
      <c r="H1" s="370"/>
      <c r="I1" s="370"/>
      <c r="J1" s="370"/>
      <c r="K1" s="370"/>
      <c r="L1" s="370"/>
      <c r="M1" s="370"/>
      <c r="N1" s="370"/>
      <c r="O1" s="370"/>
      <c r="P1" s="370"/>
      <c r="Q1" s="374"/>
      <c r="R1" s="374"/>
      <c r="S1" s="374"/>
      <c r="T1" s="374"/>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368"/>
      <c r="BE1" s="368"/>
      <c r="BF1" s="368"/>
      <c r="BG1" s="368"/>
      <c r="BH1" s="368"/>
      <c r="BI1" s="368"/>
      <c r="BJ1" s="368"/>
      <c r="BK1" s="368"/>
      <c r="BL1" s="368"/>
      <c r="BM1" s="368"/>
      <c r="BN1" s="368"/>
      <c r="BO1" s="368"/>
      <c r="BP1" s="368"/>
      <c r="BQ1" s="368"/>
      <c r="BR1" s="368"/>
      <c r="BS1" s="368"/>
      <c r="BT1" s="368"/>
      <c r="BU1" s="368"/>
      <c r="BV1" s="368"/>
      <c r="BW1" s="368"/>
      <c r="BX1" s="368"/>
      <c r="BY1" s="368"/>
      <c r="BZ1" s="368"/>
      <c r="CA1" s="368"/>
      <c r="CB1" s="368"/>
      <c r="CC1" s="368"/>
      <c r="CD1" s="368"/>
      <c r="CE1" s="368"/>
      <c r="CF1" s="368"/>
      <c r="CG1" s="368"/>
      <c r="CH1" s="368"/>
      <c r="CI1" s="368"/>
      <c r="CJ1" s="368"/>
      <c r="CK1" s="368"/>
      <c r="CL1" s="368"/>
      <c r="CM1" s="368"/>
      <c r="CN1" s="368"/>
      <c r="CO1" s="368"/>
      <c r="CP1" s="368"/>
      <c r="CQ1" s="368"/>
      <c r="CR1" s="368"/>
      <c r="CS1" s="368"/>
      <c r="CT1" s="368"/>
      <c r="CU1" s="368"/>
      <c r="CV1" s="368"/>
      <c r="CW1" s="368"/>
      <c r="CX1" s="368"/>
      <c r="CY1" s="368"/>
      <c r="CZ1" s="368"/>
      <c r="DA1" s="368"/>
      <c r="DB1" s="368"/>
      <c r="DC1" s="368"/>
      <c r="DD1" s="368"/>
      <c r="DE1" s="368"/>
      <c r="DF1" s="368"/>
      <c r="DG1" s="368"/>
      <c r="DH1" s="368"/>
      <c r="DI1" s="368"/>
      <c r="DJ1" s="368"/>
      <c r="DK1" s="368"/>
      <c r="DL1" s="368"/>
      <c r="DM1" s="368"/>
      <c r="DN1" s="368"/>
      <c r="DO1" s="368"/>
      <c r="DP1" s="368"/>
      <c r="DQ1" s="368"/>
      <c r="DR1" s="368"/>
      <c r="DS1" s="368"/>
      <c r="DT1" s="368"/>
      <c r="DU1" s="368"/>
      <c r="DV1" s="368"/>
      <c r="DW1" s="368"/>
      <c r="DX1" s="368"/>
      <c r="DY1" s="368"/>
    </row>
    <row r="2" spans="1:129" x14ac:dyDescent="0.2">
      <c r="A2" s="370"/>
      <c r="B2" s="370"/>
      <c r="C2" s="370"/>
      <c r="D2" s="370"/>
      <c r="E2" s="370"/>
      <c r="F2" s="370"/>
      <c r="G2" s="370"/>
      <c r="H2" s="370"/>
      <c r="I2" s="370"/>
      <c r="J2" s="370"/>
      <c r="K2" s="370"/>
      <c r="L2" s="370"/>
      <c r="M2" s="370"/>
      <c r="N2" s="370"/>
      <c r="O2" s="370"/>
      <c r="P2" s="370"/>
      <c r="Q2" s="374"/>
      <c r="R2" s="374"/>
      <c r="S2" s="374"/>
      <c r="T2" s="374"/>
      <c r="V2" s="368"/>
      <c r="W2" s="368"/>
      <c r="X2" s="368"/>
      <c r="Y2" s="368"/>
      <c r="Z2" s="368"/>
      <c r="AA2" s="368"/>
      <c r="AB2" s="368"/>
      <c r="AC2" s="368"/>
      <c r="AD2" s="368"/>
      <c r="AE2" s="368"/>
      <c r="AF2" s="368"/>
      <c r="AG2" s="368"/>
      <c r="AH2" s="368"/>
      <c r="AI2" s="368"/>
      <c r="AJ2" s="368"/>
      <c r="AK2" s="368"/>
      <c r="AL2" s="368"/>
      <c r="AM2" s="368"/>
      <c r="AN2" s="368"/>
      <c r="AO2" s="368"/>
      <c r="AP2" s="368"/>
      <c r="AQ2" s="368"/>
      <c r="AR2" s="368"/>
      <c r="AS2" s="368"/>
      <c r="AT2" s="368"/>
      <c r="AU2" s="368"/>
      <c r="AV2" s="368"/>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c r="CC2" s="368"/>
      <c r="CD2" s="368"/>
      <c r="CE2" s="368"/>
      <c r="CF2" s="368"/>
      <c r="CG2" s="368"/>
      <c r="CH2" s="368"/>
      <c r="CI2" s="368"/>
      <c r="CJ2" s="368"/>
      <c r="CK2" s="368"/>
      <c r="CL2" s="368"/>
      <c r="CM2" s="368"/>
      <c r="CN2" s="368"/>
      <c r="CO2" s="368"/>
      <c r="CP2" s="368"/>
      <c r="CQ2" s="368"/>
      <c r="CR2" s="368"/>
      <c r="CS2" s="368"/>
      <c r="CT2" s="368"/>
      <c r="CU2" s="368"/>
      <c r="CV2" s="368"/>
      <c r="CW2" s="368"/>
      <c r="CX2" s="368"/>
      <c r="CY2" s="368"/>
      <c r="CZ2" s="368"/>
      <c r="DA2" s="368"/>
      <c r="DB2" s="368"/>
      <c r="DC2" s="368"/>
      <c r="DD2" s="368"/>
      <c r="DE2" s="368"/>
      <c r="DF2" s="368"/>
      <c r="DG2" s="368"/>
      <c r="DH2" s="368"/>
      <c r="DI2" s="368"/>
      <c r="DJ2" s="368"/>
      <c r="DK2" s="368"/>
      <c r="DL2" s="368"/>
      <c r="DM2" s="368"/>
      <c r="DN2" s="368"/>
      <c r="DO2" s="368"/>
      <c r="DP2" s="368"/>
      <c r="DQ2" s="368"/>
      <c r="DR2" s="368"/>
      <c r="DS2" s="368"/>
      <c r="DT2" s="368"/>
      <c r="DU2" s="368"/>
      <c r="DV2" s="368"/>
      <c r="DW2" s="368"/>
      <c r="DX2" s="368"/>
      <c r="DY2" s="368"/>
    </row>
    <row r="3" spans="1:129" x14ac:dyDescent="0.2">
      <c r="A3" s="370"/>
      <c r="B3" s="370"/>
      <c r="C3" s="370"/>
      <c r="D3" s="370"/>
      <c r="E3" s="370"/>
      <c r="F3" s="370"/>
      <c r="G3" s="370"/>
      <c r="H3" s="370"/>
      <c r="I3" s="370"/>
      <c r="J3" s="370"/>
      <c r="K3" s="370"/>
      <c r="L3" s="370"/>
      <c r="M3" s="370"/>
      <c r="N3" s="370"/>
      <c r="O3" s="370"/>
      <c r="P3" s="370"/>
      <c r="Q3" s="374"/>
      <c r="R3" s="374"/>
      <c r="S3" s="374"/>
      <c r="T3" s="374"/>
      <c r="V3" s="368"/>
      <c r="W3" s="368"/>
      <c r="X3" s="368"/>
      <c r="Y3" s="368"/>
      <c r="Z3" s="368"/>
      <c r="AA3" s="368"/>
      <c r="AB3" s="368"/>
      <c r="AC3" s="368"/>
      <c r="AD3" s="368"/>
      <c r="AE3" s="368"/>
      <c r="AF3" s="368"/>
      <c r="AG3" s="368"/>
      <c r="AH3" s="368"/>
      <c r="AI3" s="368"/>
      <c r="AJ3" s="368"/>
      <c r="AK3" s="368"/>
      <c r="AL3" s="368"/>
      <c r="AM3" s="368"/>
      <c r="AN3" s="368"/>
      <c r="AO3" s="368"/>
      <c r="AP3" s="368"/>
      <c r="AQ3" s="368"/>
      <c r="AR3" s="368"/>
      <c r="AS3" s="368"/>
      <c r="AT3" s="368"/>
      <c r="AU3" s="368"/>
      <c r="AV3" s="368"/>
      <c r="AW3" s="368"/>
      <c r="AX3" s="368"/>
      <c r="AY3" s="368"/>
      <c r="AZ3" s="368"/>
      <c r="BA3" s="368"/>
      <c r="BB3" s="368"/>
      <c r="BC3" s="368"/>
      <c r="BD3" s="368"/>
      <c r="BE3" s="368"/>
      <c r="BF3" s="368"/>
      <c r="BG3" s="368"/>
      <c r="BH3" s="368"/>
      <c r="BI3" s="368"/>
      <c r="BJ3" s="368"/>
      <c r="BK3" s="368"/>
      <c r="BL3" s="368"/>
      <c r="BM3" s="368"/>
      <c r="BN3" s="368"/>
      <c r="BO3" s="368"/>
      <c r="BP3" s="368"/>
      <c r="BQ3" s="368"/>
      <c r="BR3" s="368"/>
      <c r="BS3" s="368"/>
      <c r="BT3" s="368"/>
      <c r="BU3" s="368"/>
      <c r="BV3" s="368"/>
      <c r="BW3" s="368"/>
      <c r="BX3" s="368"/>
      <c r="BY3" s="368"/>
      <c r="BZ3" s="368"/>
      <c r="CA3" s="368"/>
      <c r="CB3" s="368"/>
      <c r="CC3" s="368"/>
      <c r="CD3" s="368"/>
      <c r="CE3" s="368"/>
      <c r="CF3" s="368"/>
      <c r="CG3" s="368"/>
      <c r="CH3" s="368"/>
      <c r="CI3" s="368"/>
      <c r="CJ3" s="368"/>
      <c r="CK3" s="368"/>
      <c r="CL3" s="368"/>
      <c r="CM3" s="368"/>
      <c r="CN3" s="368"/>
      <c r="CO3" s="368"/>
      <c r="CP3" s="368"/>
      <c r="CQ3" s="368"/>
      <c r="CR3" s="368"/>
      <c r="CS3" s="368"/>
      <c r="CT3" s="368"/>
      <c r="CU3" s="368"/>
      <c r="CV3" s="368"/>
      <c r="CW3" s="368"/>
      <c r="CX3" s="368"/>
      <c r="CY3" s="368"/>
      <c r="CZ3" s="368"/>
      <c r="DA3" s="368"/>
      <c r="DB3" s="368"/>
      <c r="DC3" s="368"/>
      <c r="DD3" s="368"/>
      <c r="DE3" s="368"/>
      <c r="DF3" s="368"/>
      <c r="DG3" s="368"/>
      <c r="DH3" s="368"/>
      <c r="DI3" s="368"/>
      <c r="DJ3" s="368"/>
      <c r="DK3" s="368"/>
      <c r="DL3" s="368"/>
      <c r="DM3" s="368"/>
      <c r="DN3" s="368"/>
      <c r="DO3" s="368"/>
      <c r="DP3" s="368"/>
      <c r="DQ3" s="368"/>
      <c r="DR3" s="368"/>
      <c r="DS3" s="368"/>
      <c r="DT3" s="368"/>
      <c r="DU3" s="368"/>
      <c r="DV3" s="368"/>
      <c r="DW3" s="368"/>
      <c r="DX3" s="368"/>
      <c r="DY3" s="368"/>
    </row>
    <row r="4" spans="1:129" x14ac:dyDescent="0.2">
      <c r="A4" s="370"/>
      <c r="B4" s="370"/>
      <c r="C4" s="370"/>
      <c r="D4" s="370"/>
      <c r="E4" s="370"/>
      <c r="F4" s="370"/>
      <c r="G4" s="370"/>
      <c r="H4" s="370"/>
      <c r="I4" s="370"/>
      <c r="J4" s="370"/>
      <c r="K4" s="370"/>
      <c r="L4" s="370"/>
      <c r="M4" s="370"/>
      <c r="N4" s="370"/>
      <c r="O4" s="370"/>
      <c r="P4" s="370"/>
      <c r="Q4" s="374"/>
      <c r="R4" s="374"/>
      <c r="S4" s="374"/>
      <c r="T4" s="374"/>
      <c r="V4" s="368"/>
      <c r="W4" s="368"/>
      <c r="X4" s="368"/>
      <c r="Y4" s="368"/>
      <c r="Z4" s="368"/>
      <c r="AA4" s="368"/>
      <c r="AB4" s="368"/>
      <c r="AC4" s="368"/>
      <c r="AD4" s="368"/>
      <c r="AE4" s="368"/>
      <c r="AF4" s="368"/>
      <c r="AG4" s="368"/>
      <c r="AH4" s="368"/>
      <c r="AI4" s="368"/>
      <c r="AJ4" s="368"/>
      <c r="AK4" s="368"/>
      <c r="AL4" s="368"/>
      <c r="AM4" s="368"/>
      <c r="AN4" s="368"/>
      <c r="AO4" s="368"/>
      <c r="AP4" s="368"/>
      <c r="AQ4" s="368"/>
      <c r="AR4" s="368"/>
      <c r="AS4" s="368"/>
      <c r="AT4" s="368"/>
      <c r="AU4" s="368"/>
      <c r="AV4" s="368"/>
      <c r="AW4" s="368"/>
      <c r="AX4" s="368"/>
      <c r="AY4" s="368"/>
      <c r="AZ4" s="368"/>
      <c r="BA4" s="368"/>
      <c r="BB4" s="368"/>
      <c r="BC4" s="368"/>
      <c r="BD4" s="368"/>
      <c r="BE4" s="368"/>
      <c r="BF4" s="368"/>
      <c r="BG4" s="368"/>
      <c r="BH4" s="368"/>
      <c r="BI4" s="368"/>
      <c r="BJ4" s="368"/>
      <c r="BK4" s="368"/>
      <c r="BL4" s="368"/>
      <c r="BM4" s="368"/>
      <c r="BN4" s="368"/>
      <c r="BO4" s="368"/>
      <c r="BP4" s="368"/>
      <c r="BQ4" s="368"/>
      <c r="BR4" s="368"/>
      <c r="BS4" s="368"/>
      <c r="BT4" s="368"/>
      <c r="BU4" s="368"/>
      <c r="BV4" s="368"/>
      <c r="BW4" s="368"/>
      <c r="BX4" s="368"/>
      <c r="BY4" s="368"/>
      <c r="BZ4" s="368"/>
      <c r="CA4" s="368"/>
      <c r="CB4" s="368"/>
      <c r="CC4" s="368"/>
      <c r="CD4" s="368"/>
      <c r="CE4" s="368"/>
      <c r="CF4" s="368"/>
      <c r="CG4" s="368"/>
      <c r="CH4" s="368"/>
      <c r="CI4" s="368"/>
      <c r="CJ4" s="368"/>
      <c r="CK4" s="368"/>
      <c r="CL4" s="368"/>
      <c r="CM4" s="368"/>
      <c r="CN4" s="368"/>
      <c r="CO4" s="368"/>
      <c r="CP4" s="368"/>
      <c r="CQ4" s="368"/>
      <c r="CR4" s="368"/>
      <c r="CS4" s="368"/>
      <c r="CT4" s="368"/>
      <c r="CU4" s="368"/>
      <c r="CV4" s="368"/>
      <c r="CW4" s="368"/>
      <c r="CX4" s="368"/>
      <c r="CY4" s="368"/>
      <c r="CZ4" s="368"/>
      <c r="DA4" s="368"/>
      <c r="DB4" s="368"/>
      <c r="DC4" s="368"/>
      <c r="DD4" s="368"/>
      <c r="DE4" s="368"/>
      <c r="DF4" s="368"/>
      <c r="DG4" s="368"/>
      <c r="DH4" s="368"/>
      <c r="DI4" s="368"/>
      <c r="DJ4" s="368"/>
      <c r="DK4" s="368"/>
      <c r="DL4" s="368"/>
      <c r="DM4" s="368"/>
      <c r="DN4" s="368"/>
      <c r="DO4" s="368"/>
      <c r="DP4" s="368"/>
      <c r="DQ4" s="368"/>
      <c r="DR4" s="368"/>
      <c r="DS4" s="368"/>
      <c r="DT4" s="368"/>
      <c r="DU4" s="368"/>
      <c r="DV4" s="368"/>
      <c r="DW4" s="368"/>
      <c r="DX4" s="368"/>
      <c r="DY4" s="368"/>
    </row>
    <row r="5" spans="1:129" x14ac:dyDescent="0.2">
      <c r="A5" s="370"/>
      <c r="B5" s="370"/>
      <c r="C5" s="370"/>
      <c r="D5" s="370"/>
      <c r="E5" s="370"/>
      <c r="F5" s="370"/>
      <c r="G5" s="370"/>
      <c r="H5" s="370"/>
      <c r="I5" s="370"/>
      <c r="J5" s="370"/>
      <c r="K5" s="370"/>
      <c r="L5" s="370"/>
      <c r="M5" s="370"/>
      <c r="N5" s="370"/>
      <c r="O5" s="370"/>
      <c r="P5" s="370"/>
      <c r="Q5" s="374"/>
      <c r="R5" s="374"/>
      <c r="S5" s="374"/>
      <c r="T5" s="374"/>
      <c r="V5" s="368"/>
      <c r="W5" s="368"/>
      <c r="X5" s="368"/>
      <c r="Y5" s="368"/>
      <c r="Z5" s="368"/>
      <c r="AA5" s="368"/>
      <c r="AB5" s="368"/>
      <c r="AC5" s="368"/>
      <c r="AD5" s="368"/>
      <c r="AE5" s="368"/>
      <c r="AF5" s="368"/>
      <c r="AG5" s="368"/>
      <c r="AH5" s="368"/>
      <c r="AI5" s="368"/>
      <c r="AJ5" s="368"/>
      <c r="AK5" s="368"/>
      <c r="AL5" s="368"/>
      <c r="AM5" s="368"/>
      <c r="AN5" s="368"/>
      <c r="AO5" s="368"/>
      <c r="AP5" s="368"/>
      <c r="AQ5" s="368"/>
      <c r="AR5" s="368"/>
      <c r="AS5" s="368"/>
      <c r="AT5" s="368"/>
      <c r="AU5" s="368"/>
      <c r="AV5" s="368"/>
      <c r="AW5" s="368"/>
      <c r="AX5" s="368"/>
      <c r="AY5" s="368"/>
      <c r="AZ5" s="368"/>
      <c r="BA5" s="368"/>
      <c r="BB5" s="368"/>
      <c r="BC5" s="368"/>
      <c r="BD5" s="368"/>
      <c r="BE5" s="368"/>
      <c r="BF5" s="368"/>
      <c r="BG5" s="368"/>
      <c r="BH5" s="368"/>
      <c r="BI5" s="368"/>
      <c r="BJ5" s="368"/>
      <c r="BK5" s="368"/>
      <c r="BL5" s="368"/>
      <c r="BM5" s="368"/>
      <c r="BN5" s="368"/>
      <c r="BO5" s="368"/>
      <c r="BP5" s="368"/>
      <c r="BQ5" s="368"/>
      <c r="BR5" s="368"/>
      <c r="BS5" s="368"/>
      <c r="BT5" s="368"/>
      <c r="BU5" s="368"/>
      <c r="BV5" s="368"/>
      <c r="BW5" s="368"/>
      <c r="BX5" s="368"/>
      <c r="BY5" s="368"/>
      <c r="BZ5" s="368"/>
      <c r="CA5" s="368"/>
      <c r="CB5" s="368"/>
      <c r="CC5" s="368"/>
      <c r="CD5" s="368"/>
      <c r="CE5" s="368"/>
      <c r="CF5" s="368"/>
      <c r="CG5" s="368"/>
      <c r="CH5" s="368"/>
      <c r="CI5" s="368"/>
      <c r="CJ5" s="368"/>
      <c r="CK5" s="368"/>
      <c r="CL5" s="368"/>
      <c r="CM5" s="368"/>
      <c r="CN5" s="368"/>
      <c r="CO5" s="368"/>
      <c r="CP5" s="368"/>
      <c r="CQ5" s="368"/>
      <c r="CR5" s="368"/>
      <c r="CS5" s="368"/>
      <c r="CT5" s="368"/>
      <c r="CU5" s="368"/>
      <c r="CV5" s="368"/>
      <c r="CW5" s="368"/>
      <c r="CX5" s="368"/>
      <c r="CY5" s="368"/>
      <c r="CZ5" s="368"/>
      <c r="DA5" s="368"/>
      <c r="DB5" s="368"/>
      <c r="DC5" s="368"/>
      <c r="DD5" s="368"/>
      <c r="DE5" s="368"/>
      <c r="DF5" s="368"/>
      <c r="DG5" s="368"/>
      <c r="DH5" s="368"/>
      <c r="DI5" s="368"/>
      <c r="DJ5" s="368"/>
      <c r="DK5" s="368"/>
      <c r="DL5" s="368"/>
      <c r="DM5" s="368"/>
      <c r="DN5" s="368"/>
      <c r="DO5" s="368"/>
      <c r="DP5" s="368"/>
      <c r="DQ5" s="368"/>
      <c r="DR5" s="368"/>
      <c r="DS5" s="368"/>
      <c r="DT5" s="368"/>
      <c r="DU5" s="368"/>
      <c r="DV5" s="368"/>
      <c r="DW5" s="368"/>
      <c r="DX5" s="368"/>
      <c r="DY5" s="368"/>
    </row>
    <row r="6" spans="1:129" x14ac:dyDescent="0.2">
      <c r="A6" s="370"/>
      <c r="B6" s="370"/>
      <c r="C6" s="370"/>
      <c r="D6" s="370"/>
      <c r="E6" s="370"/>
      <c r="F6" s="370"/>
      <c r="G6" s="370"/>
      <c r="H6" s="370"/>
      <c r="I6" s="370"/>
      <c r="J6" s="370"/>
      <c r="K6" s="370"/>
      <c r="L6" s="370"/>
      <c r="M6" s="370"/>
      <c r="N6" s="370"/>
      <c r="O6" s="370"/>
      <c r="P6" s="370"/>
      <c r="Q6" s="374"/>
      <c r="R6" s="374"/>
      <c r="S6" s="374"/>
      <c r="T6" s="374"/>
      <c r="V6" s="368"/>
      <c r="W6" s="368"/>
      <c r="X6" s="368"/>
      <c r="Y6" s="368"/>
      <c r="Z6" s="368"/>
      <c r="AA6" s="368"/>
      <c r="AB6" s="368"/>
      <c r="AC6" s="368"/>
      <c r="AD6" s="368"/>
      <c r="AE6" s="368"/>
      <c r="AF6" s="368"/>
      <c r="AG6" s="368"/>
      <c r="AH6" s="368"/>
      <c r="AI6" s="368"/>
      <c r="AJ6" s="368"/>
      <c r="AK6" s="368"/>
      <c r="AL6" s="368"/>
      <c r="AM6" s="368"/>
      <c r="AN6" s="368"/>
      <c r="AO6" s="368"/>
      <c r="AP6" s="368"/>
      <c r="AQ6" s="368"/>
      <c r="AR6" s="368"/>
      <c r="AS6" s="368"/>
      <c r="AT6" s="368"/>
      <c r="AU6" s="368"/>
      <c r="AV6" s="368"/>
      <c r="AW6" s="368"/>
      <c r="AX6" s="368"/>
      <c r="AY6" s="368"/>
      <c r="AZ6" s="368"/>
      <c r="BA6" s="368"/>
      <c r="BB6" s="368"/>
      <c r="BC6" s="368"/>
      <c r="BD6" s="368"/>
      <c r="BE6" s="368"/>
      <c r="BF6" s="368"/>
      <c r="BG6" s="368"/>
      <c r="BH6" s="368"/>
      <c r="BI6" s="368"/>
      <c r="BJ6" s="368"/>
      <c r="BK6" s="368"/>
      <c r="BL6" s="368"/>
      <c r="BM6" s="368"/>
      <c r="BN6" s="368"/>
      <c r="BO6" s="368"/>
      <c r="BP6" s="368"/>
      <c r="BQ6" s="368"/>
      <c r="BR6" s="368"/>
      <c r="BS6" s="368"/>
      <c r="BT6" s="368"/>
      <c r="BU6" s="368"/>
      <c r="BV6" s="368"/>
      <c r="BW6" s="368"/>
      <c r="BX6" s="368"/>
      <c r="BY6" s="368"/>
      <c r="BZ6" s="368"/>
      <c r="CA6" s="368"/>
      <c r="CB6" s="368"/>
      <c r="CC6" s="368"/>
      <c r="CD6" s="368"/>
      <c r="CE6" s="368"/>
      <c r="CF6" s="368"/>
      <c r="CG6" s="368"/>
      <c r="CH6" s="368"/>
      <c r="CI6" s="368"/>
      <c r="CJ6" s="368"/>
      <c r="CK6" s="368"/>
      <c r="CL6" s="368"/>
      <c r="CM6" s="368"/>
      <c r="CN6" s="368"/>
      <c r="CO6" s="368"/>
      <c r="CP6" s="368"/>
      <c r="CQ6" s="368"/>
      <c r="CR6" s="368"/>
      <c r="CS6" s="368"/>
      <c r="CT6" s="368"/>
      <c r="CU6" s="368"/>
      <c r="CV6" s="368"/>
      <c r="CW6" s="368"/>
      <c r="CX6" s="368"/>
      <c r="CY6" s="368"/>
      <c r="CZ6" s="368"/>
      <c r="DA6" s="368"/>
      <c r="DB6" s="368"/>
      <c r="DC6" s="368"/>
      <c r="DD6" s="368"/>
      <c r="DE6" s="368"/>
      <c r="DF6" s="368"/>
      <c r="DG6" s="368"/>
      <c r="DH6" s="368"/>
      <c r="DI6" s="368"/>
      <c r="DJ6" s="368"/>
      <c r="DK6" s="368"/>
      <c r="DL6" s="368"/>
      <c r="DM6" s="368"/>
      <c r="DN6" s="368"/>
      <c r="DO6" s="368"/>
      <c r="DP6" s="368"/>
      <c r="DQ6" s="368"/>
      <c r="DR6" s="368"/>
      <c r="DS6" s="368"/>
      <c r="DT6" s="368"/>
      <c r="DU6" s="368"/>
      <c r="DV6" s="368"/>
      <c r="DW6" s="368"/>
      <c r="DX6" s="368"/>
      <c r="DY6" s="368"/>
    </row>
    <row r="7" spans="1:129" x14ac:dyDescent="0.2">
      <c r="A7" s="88"/>
      <c r="B7" s="88"/>
      <c r="C7" s="88"/>
      <c r="D7" s="88"/>
      <c r="E7" s="88"/>
      <c r="F7" s="88"/>
      <c r="G7" s="88"/>
      <c r="H7" s="88"/>
      <c r="I7" s="88"/>
      <c r="J7" s="88"/>
      <c r="K7" s="88"/>
      <c r="L7" s="88"/>
      <c r="M7" s="88"/>
      <c r="N7" s="88"/>
      <c r="O7" s="88"/>
      <c r="P7" s="88"/>
      <c r="Q7" s="8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8"/>
      <c r="AY7" s="368"/>
      <c r="AZ7" s="368"/>
      <c r="BA7" s="368"/>
      <c r="BB7" s="368"/>
      <c r="BC7" s="368"/>
      <c r="BD7" s="368"/>
      <c r="BE7" s="368"/>
      <c r="BF7" s="368"/>
      <c r="BG7" s="368"/>
      <c r="BH7" s="368"/>
      <c r="BI7" s="368"/>
      <c r="BJ7" s="368"/>
      <c r="BK7" s="368"/>
      <c r="BL7" s="368"/>
      <c r="BM7" s="368"/>
      <c r="BN7" s="368"/>
      <c r="BO7" s="368"/>
      <c r="BP7" s="368"/>
      <c r="BQ7" s="368"/>
      <c r="BR7" s="368"/>
      <c r="BS7" s="368"/>
      <c r="BT7" s="368"/>
      <c r="BU7" s="368"/>
      <c r="BV7" s="368"/>
      <c r="BW7" s="368"/>
      <c r="BX7" s="368"/>
      <c r="BY7" s="368"/>
      <c r="BZ7" s="368"/>
      <c r="CA7" s="368"/>
      <c r="CB7" s="368"/>
      <c r="CC7" s="368"/>
      <c r="CD7" s="368"/>
      <c r="CE7" s="368"/>
      <c r="CF7" s="368"/>
      <c r="CG7" s="368"/>
      <c r="CH7" s="368"/>
      <c r="CI7" s="368"/>
      <c r="CJ7" s="368"/>
      <c r="CK7" s="368"/>
      <c r="CL7" s="368"/>
      <c r="CM7" s="368"/>
      <c r="CN7" s="368"/>
      <c r="CO7" s="368"/>
      <c r="CP7" s="368"/>
      <c r="CQ7" s="368"/>
      <c r="CR7" s="368"/>
      <c r="CS7" s="368"/>
      <c r="CT7" s="368"/>
      <c r="CU7" s="368"/>
      <c r="CV7" s="368"/>
      <c r="CW7" s="368"/>
      <c r="CX7" s="368"/>
      <c r="CY7" s="368"/>
      <c r="CZ7" s="368"/>
      <c r="DA7" s="368"/>
      <c r="DB7" s="368"/>
      <c r="DC7" s="368"/>
      <c r="DD7" s="368"/>
      <c r="DE7" s="368"/>
      <c r="DF7" s="368"/>
      <c r="DG7" s="368"/>
      <c r="DH7" s="368"/>
      <c r="DI7" s="368"/>
      <c r="DJ7" s="368"/>
      <c r="DK7" s="368"/>
      <c r="DL7" s="368"/>
      <c r="DM7" s="368"/>
      <c r="DN7" s="368"/>
      <c r="DO7" s="368"/>
      <c r="DP7" s="368"/>
      <c r="DQ7" s="368"/>
      <c r="DR7" s="368"/>
      <c r="DS7" s="368"/>
      <c r="DT7" s="368"/>
      <c r="DU7" s="368"/>
      <c r="DV7" s="368"/>
      <c r="DW7" s="368"/>
      <c r="DX7" s="368"/>
      <c r="DY7" s="368"/>
    </row>
    <row r="8" spans="1:129" x14ac:dyDescent="0.2">
      <c r="A8" s="88"/>
      <c r="B8" s="88"/>
      <c r="C8" s="88"/>
      <c r="D8" s="88"/>
      <c r="E8" s="87"/>
      <c r="F8" s="87"/>
      <c r="G8" s="87"/>
      <c r="H8" s="87"/>
      <c r="I8" s="87"/>
      <c r="J8" s="87"/>
      <c r="K8" s="87"/>
      <c r="L8" s="87"/>
      <c r="M8" s="87"/>
      <c r="N8" s="87"/>
      <c r="O8" s="87"/>
      <c r="P8" s="88"/>
      <c r="Q8" s="8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8"/>
      <c r="AY8" s="368"/>
      <c r="AZ8" s="368"/>
      <c r="BA8" s="368"/>
      <c r="BB8" s="368"/>
      <c r="BC8" s="368"/>
      <c r="BD8" s="368"/>
      <c r="BE8" s="368"/>
      <c r="BF8" s="368"/>
      <c r="BG8" s="368"/>
      <c r="BH8" s="368"/>
      <c r="BI8" s="368"/>
      <c r="BJ8" s="368"/>
      <c r="BK8" s="368"/>
      <c r="BL8" s="368"/>
      <c r="BM8" s="368"/>
      <c r="BN8" s="368"/>
      <c r="BO8" s="368"/>
      <c r="BP8" s="368"/>
      <c r="BQ8" s="368"/>
      <c r="BR8" s="368"/>
      <c r="BS8" s="368"/>
      <c r="BT8" s="368"/>
      <c r="BU8" s="368"/>
      <c r="BV8" s="368"/>
      <c r="BW8" s="368"/>
      <c r="BX8" s="368"/>
      <c r="BY8" s="368"/>
      <c r="BZ8" s="368"/>
      <c r="CA8" s="368"/>
      <c r="CB8" s="368"/>
      <c r="CC8" s="368"/>
      <c r="CD8" s="368"/>
      <c r="CE8" s="368"/>
      <c r="CF8" s="368"/>
      <c r="CG8" s="368"/>
      <c r="CH8" s="368"/>
      <c r="CI8" s="368"/>
      <c r="CJ8" s="368"/>
      <c r="CK8" s="368"/>
      <c r="CL8" s="368"/>
      <c r="CM8" s="368"/>
      <c r="CN8" s="368"/>
      <c r="CO8" s="368"/>
      <c r="CP8" s="368"/>
      <c r="CQ8" s="368"/>
      <c r="CR8" s="368"/>
      <c r="CS8" s="368"/>
      <c r="CT8" s="368"/>
      <c r="CU8" s="368"/>
      <c r="CV8" s="368"/>
      <c r="CW8" s="368"/>
      <c r="CX8" s="368"/>
      <c r="CY8" s="368"/>
      <c r="CZ8" s="368"/>
      <c r="DA8" s="368"/>
      <c r="DB8" s="368"/>
      <c r="DC8" s="368"/>
      <c r="DD8" s="368"/>
      <c r="DE8" s="368"/>
      <c r="DF8" s="368"/>
      <c r="DG8" s="368"/>
      <c r="DH8" s="368"/>
      <c r="DI8" s="368"/>
      <c r="DJ8" s="368"/>
      <c r="DK8" s="368"/>
      <c r="DL8" s="368"/>
      <c r="DM8" s="368"/>
      <c r="DN8" s="368"/>
      <c r="DO8" s="368"/>
      <c r="DP8" s="368"/>
      <c r="DQ8" s="368"/>
      <c r="DR8" s="368"/>
      <c r="DS8" s="368"/>
      <c r="DT8" s="368"/>
      <c r="DU8" s="368"/>
      <c r="DV8" s="368"/>
      <c r="DW8" s="368"/>
      <c r="DX8" s="368"/>
      <c r="DY8" s="368"/>
    </row>
    <row r="9" spans="1:129" ht="16" customHeight="1" x14ac:dyDescent="0.2">
      <c r="A9" s="379"/>
      <c r="B9" s="379"/>
      <c r="C9" s="379"/>
      <c r="D9" s="379"/>
      <c r="E9" s="391" t="s">
        <v>2755</v>
      </c>
      <c r="F9" s="391"/>
      <c r="G9" s="391"/>
      <c r="H9" s="391"/>
      <c r="I9" s="391"/>
      <c r="J9" s="391"/>
      <c r="K9" s="391"/>
      <c r="L9" s="391"/>
      <c r="M9" s="392"/>
      <c r="N9" s="392"/>
      <c r="O9" s="392"/>
      <c r="P9" s="379"/>
      <c r="Q9" s="379"/>
      <c r="R9" s="379"/>
      <c r="S9" s="379"/>
      <c r="T9" s="379"/>
      <c r="V9" s="368"/>
      <c r="W9" s="368"/>
      <c r="X9" s="368"/>
      <c r="Y9" s="368"/>
      <c r="Z9" s="368"/>
      <c r="AA9" s="368"/>
      <c r="AB9" s="368"/>
      <c r="AC9" s="368"/>
      <c r="AD9" s="368"/>
      <c r="AE9" s="368"/>
      <c r="AF9" s="368"/>
      <c r="AG9" s="368"/>
      <c r="AH9" s="368"/>
      <c r="AI9" s="368"/>
      <c r="AJ9" s="368"/>
      <c r="AK9" s="368"/>
      <c r="AL9" s="368"/>
      <c r="AM9" s="368"/>
      <c r="AN9" s="368"/>
      <c r="AO9" s="368"/>
      <c r="AP9" s="368"/>
      <c r="AQ9" s="368"/>
      <c r="AR9" s="368"/>
      <c r="AS9" s="368"/>
      <c r="AT9" s="368"/>
      <c r="AU9" s="368"/>
      <c r="AV9" s="368"/>
      <c r="AW9" s="368"/>
      <c r="AX9" s="368"/>
      <c r="AY9" s="368"/>
      <c r="AZ9" s="368"/>
      <c r="BA9" s="368"/>
      <c r="BB9" s="368"/>
      <c r="BC9" s="368"/>
      <c r="BD9" s="368"/>
      <c r="BE9" s="368"/>
      <c r="BF9" s="368"/>
      <c r="BG9" s="368"/>
      <c r="BH9" s="368"/>
      <c r="BI9" s="368"/>
      <c r="BJ9" s="368"/>
      <c r="BK9" s="368"/>
      <c r="BL9" s="368"/>
      <c r="BM9" s="368"/>
      <c r="BN9" s="368"/>
      <c r="BO9" s="368"/>
      <c r="BP9" s="368"/>
      <c r="BQ9" s="368"/>
      <c r="BR9" s="368"/>
      <c r="BS9" s="368"/>
      <c r="BT9" s="368"/>
      <c r="BU9" s="368"/>
      <c r="BV9" s="368"/>
      <c r="BW9" s="368"/>
      <c r="BX9" s="368"/>
      <c r="BY9" s="368"/>
      <c r="BZ9" s="368"/>
      <c r="CA9" s="368"/>
      <c r="CB9" s="368"/>
      <c r="CC9" s="368"/>
      <c r="CD9" s="368"/>
      <c r="CE9" s="368"/>
      <c r="CF9" s="368"/>
      <c r="CG9" s="368"/>
      <c r="CH9" s="368"/>
      <c r="CI9" s="368"/>
      <c r="CJ9" s="368"/>
      <c r="CK9" s="368"/>
      <c r="CL9" s="368"/>
      <c r="CM9" s="368"/>
      <c r="CN9" s="368"/>
      <c r="CO9" s="368"/>
      <c r="CP9" s="368"/>
      <c r="CQ9" s="368"/>
      <c r="CR9" s="368"/>
      <c r="CS9" s="368"/>
      <c r="CT9" s="368"/>
      <c r="CU9" s="368"/>
      <c r="CV9" s="368"/>
      <c r="CW9" s="368"/>
      <c r="CX9" s="368"/>
      <c r="CY9" s="368"/>
      <c r="CZ9" s="368"/>
      <c r="DA9" s="368"/>
      <c r="DB9" s="368"/>
      <c r="DC9" s="368"/>
      <c r="DD9" s="368"/>
      <c r="DE9" s="368"/>
      <c r="DF9" s="368"/>
      <c r="DG9" s="368"/>
      <c r="DH9" s="368"/>
      <c r="DI9" s="368"/>
      <c r="DJ9" s="368"/>
      <c r="DK9" s="368"/>
      <c r="DL9" s="368"/>
      <c r="DM9" s="368"/>
      <c r="DN9" s="368"/>
      <c r="DO9" s="368"/>
      <c r="DP9" s="368"/>
      <c r="DQ9" s="368"/>
      <c r="DR9" s="368"/>
      <c r="DS9" s="368"/>
      <c r="DT9" s="368"/>
      <c r="DU9" s="368"/>
      <c r="DV9" s="368"/>
      <c r="DW9" s="368"/>
      <c r="DX9" s="368"/>
      <c r="DY9" s="368"/>
    </row>
    <row r="10" spans="1:129" ht="17" thickBot="1" x14ac:dyDescent="0.25">
      <c r="A10" s="88"/>
      <c r="B10" s="88"/>
      <c r="C10" s="88"/>
      <c r="D10" s="88"/>
      <c r="E10" s="87"/>
      <c r="F10" s="87"/>
      <c r="G10" s="87"/>
      <c r="H10" s="87"/>
      <c r="I10" s="87"/>
      <c r="J10" s="87"/>
      <c r="K10" s="87"/>
      <c r="L10" s="87"/>
      <c r="M10" s="87"/>
      <c r="N10" s="87"/>
      <c r="O10" s="87"/>
      <c r="P10" s="88"/>
      <c r="Q10" s="88"/>
      <c r="V10" s="368"/>
      <c r="W10" s="368"/>
      <c r="X10" s="368"/>
      <c r="Y10" s="368"/>
      <c r="Z10" s="368"/>
      <c r="AA10" s="368"/>
      <c r="AB10" s="368"/>
      <c r="AC10" s="368"/>
      <c r="AD10" s="368"/>
      <c r="AE10" s="368"/>
      <c r="AF10" s="368"/>
      <c r="AG10" s="368"/>
      <c r="AH10" s="368"/>
      <c r="AI10" s="368"/>
      <c r="AJ10" s="368"/>
      <c r="AK10" s="368"/>
      <c r="AL10" s="368"/>
      <c r="AM10" s="368"/>
      <c r="AN10" s="368"/>
      <c r="AO10" s="368"/>
      <c r="AP10" s="368"/>
      <c r="AQ10" s="368"/>
      <c r="AR10" s="368"/>
      <c r="AS10" s="368"/>
      <c r="AT10" s="368"/>
      <c r="AU10" s="368"/>
      <c r="AV10" s="368"/>
      <c r="AW10" s="368"/>
      <c r="AX10" s="368"/>
      <c r="AY10" s="368"/>
      <c r="AZ10" s="368"/>
      <c r="BA10" s="368"/>
      <c r="BB10" s="368"/>
      <c r="BC10" s="368"/>
      <c r="BD10" s="368"/>
      <c r="BE10" s="368"/>
      <c r="BF10" s="368"/>
      <c r="BG10" s="368"/>
      <c r="BH10" s="368"/>
      <c r="BI10" s="368"/>
      <c r="BJ10" s="368"/>
      <c r="BK10" s="368"/>
      <c r="BL10" s="368"/>
      <c r="BM10" s="368"/>
      <c r="BN10" s="368"/>
      <c r="BO10" s="368"/>
      <c r="BP10" s="368"/>
      <c r="BQ10" s="368"/>
      <c r="BR10" s="368"/>
      <c r="BS10" s="368"/>
      <c r="BT10" s="368"/>
      <c r="BU10" s="368"/>
      <c r="BV10" s="368"/>
      <c r="BW10" s="368"/>
      <c r="BX10" s="368"/>
      <c r="BY10" s="368"/>
      <c r="BZ10" s="368"/>
      <c r="CA10" s="368"/>
      <c r="CB10" s="368"/>
      <c r="CC10" s="368"/>
      <c r="CD10" s="368"/>
      <c r="CE10" s="368"/>
      <c r="CF10" s="368"/>
      <c r="CG10" s="368"/>
      <c r="CH10" s="368"/>
      <c r="CI10" s="368"/>
      <c r="CJ10" s="368"/>
      <c r="CK10" s="368"/>
      <c r="CL10" s="368"/>
      <c r="CM10" s="368"/>
      <c r="CN10" s="368"/>
      <c r="CO10" s="368"/>
      <c r="CP10" s="368"/>
      <c r="CQ10" s="368"/>
      <c r="CR10" s="368"/>
      <c r="CS10" s="368"/>
      <c r="CT10" s="368"/>
      <c r="CU10" s="368"/>
      <c r="CV10" s="368"/>
      <c r="CW10" s="368"/>
      <c r="CX10" s="368"/>
      <c r="CY10" s="368"/>
      <c r="CZ10" s="368"/>
      <c r="DA10" s="368"/>
      <c r="DB10" s="368"/>
      <c r="DC10" s="368"/>
      <c r="DD10" s="368"/>
      <c r="DE10" s="368"/>
      <c r="DF10" s="368"/>
      <c r="DG10" s="368"/>
      <c r="DH10" s="368"/>
      <c r="DI10" s="368"/>
      <c r="DJ10" s="368"/>
      <c r="DK10" s="368"/>
      <c r="DL10" s="368"/>
      <c r="DM10" s="368"/>
      <c r="DN10" s="368"/>
      <c r="DO10" s="368"/>
      <c r="DP10" s="368"/>
      <c r="DQ10" s="368"/>
      <c r="DR10" s="368"/>
      <c r="DS10" s="368"/>
      <c r="DT10" s="368"/>
      <c r="DU10" s="368"/>
      <c r="DV10" s="368"/>
      <c r="DW10" s="368"/>
      <c r="DX10" s="368"/>
      <c r="DY10" s="368"/>
    </row>
    <row r="11" spans="1:129" ht="67" customHeight="1" thickBot="1" x14ac:dyDescent="0.25">
      <c r="A11" s="88"/>
      <c r="B11" s="88"/>
      <c r="C11" s="88"/>
      <c r="D11" s="88"/>
      <c r="E11" s="400" t="s">
        <v>2756</v>
      </c>
      <c r="F11" s="401"/>
      <c r="G11" s="87"/>
      <c r="H11" s="402" t="s">
        <v>2757</v>
      </c>
      <c r="I11" s="403"/>
      <c r="J11" s="87"/>
      <c r="K11" s="402" t="s">
        <v>2758</v>
      </c>
      <c r="L11" s="403"/>
      <c r="M11" s="87"/>
      <c r="N11" s="87"/>
      <c r="O11" s="87"/>
      <c r="P11" s="88"/>
      <c r="Q11" s="88"/>
      <c r="V11" s="368"/>
      <c r="W11" s="368"/>
      <c r="X11" s="368"/>
      <c r="Y11" s="368"/>
      <c r="Z11" s="368"/>
      <c r="AA11" s="368"/>
      <c r="AB11" s="368"/>
      <c r="AC11" s="368"/>
      <c r="AD11" s="368"/>
      <c r="AE11" s="368"/>
      <c r="AF11" s="368"/>
      <c r="AG11" s="368"/>
      <c r="AH11" s="368"/>
      <c r="AI11" s="368"/>
      <c r="AJ11" s="368"/>
      <c r="AK11" s="368"/>
      <c r="AL11" s="368"/>
      <c r="AM11" s="368"/>
      <c r="AN11" s="368"/>
      <c r="AO11" s="368"/>
      <c r="AP11" s="368"/>
      <c r="AQ11" s="368"/>
      <c r="AR11" s="368"/>
      <c r="AS11" s="368"/>
      <c r="AT11" s="368"/>
      <c r="AU11" s="368"/>
      <c r="AV11" s="368"/>
      <c r="AW11" s="368"/>
      <c r="AX11" s="368"/>
      <c r="AY11" s="368"/>
      <c r="AZ11" s="368"/>
      <c r="BA11" s="368"/>
      <c r="BB11" s="368"/>
      <c r="BC11" s="368"/>
      <c r="BD11" s="368"/>
      <c r="BE11" s="368"/>
      <c r="BF11" s="368"/>
      <c r="BG11" s="368"/>
      <c r="BH11" s="368"/>
      <c r="BI11" s="368"/>
      <c r="BJ11" s="368"/>
      <c r="BK11" s="368"/>
      <c r="BL11" s="368"/>
      <c r="BM11" s="368"/>
      <c r="BN11" s="368"/>
      <c r="BO11" s="368"/>
      <c r="BP11" s="368"/>
      <c r="BQ11" s="368"/>
      <c r="BR11" s="368"/>
      <c r="BS11" s="368"/>
      <c r="BT11" s="368"/>
      <c r="BU11" s="368"/>
      <c r="BV11" s="368"/>
      <c r="BW11" s="368"/>
      <c r="BX11" s="368"/>
      <c r="BY11" s="368"/>
      <c r="BZ11" s="368"/>
      <c r="CA11" s="368"/>
      <c r="CB11" s="368"/>
      <c r="CC11" s="368"/>
      <c r="CD11" s="368"/>
      <c r="CE11" s="368"/>
      <c r="CF11" s="368"/>
      <c r="CG11" s="368"/>
      <c r="CH11" s="368"/>
      <c r="CI11" s="368"/>
      <c r="CJ11" s="368"/>
      <c r="CK11" s="368"/>
      <c r="CL11" s="368"/>
      <c r="CM11" s="368"/>
      <c r="CN11" s="368"/>
      <c r="CO11" s="368"/>
      <c r="CP11" s="368"/>
      <c r="CQ11" s="368"/>
      <c r="CR11" s="368"/>
      <c r="CS11" s="368"/>
      <c r="CT11" s="368"/>
      <c r="CU11" s="368"/>
      <c r="CV11" s="368"/>
      <c r="CW11" s="368"/>
      <c r="CX11" s="368"/>
      <c r="CY11" s="368"/>
      <c r="CZ11" s="368"/>
      <c r="DA11" s="368"/>
      <c r="DB11" s="368"/>
      <c r="DC11" s="368"/>
      <c r="DD11" s="368"/>
      <c r="DE11" s="368"/>
      <c r="DF11" s="368"/>
      <c r="DG11" s="368"/>
      <c r="DH11" s="368"/>
      <c r="DI11" s="368"/>
      <c r="DJ11" s="368"/>
      <c r="DK11" s="368"/>
      <c r="DL11" s="368"/>
      <c r="DM11" s="368"/>
      <c r="DN11" s="368"/>
      <c r="DO11" s="368"/>
      <c r="DP11" s="368"/>
      <c r="DQ11" s="368"/>
      <c r="DR11" s="368"/>
      <c r="DS11" s="368"/>
      <c r="DT11" s="368"/>
      <c r="DU11" s="368"/>
      <c r="DV11" s="368"/>
      <c r="DW11" s="368"/>
      <c r="DX11" s="368"/>
      <c r="DY11" s="368"/>
    </row>
    <row r="12" spans="1:129" ht="10" customHeight="1" x14ac:dyDescent="0.2">
      <c r="A12" s="88"/>
      <c r="B12" s="88"/>
      <c r="C12" s="88"/>
      <c r="D12" s="88"/>
      <c r="E12" s="87"/>
      <c r="F12" s="87"/>
      <c r="G12" s="87"/>
      <c r="H12" s="87"/>
      <c r="I12" s="87"/>
      <c r="J12" s="87"/>
      <c r="K12" s="87"/>
      <c r="L12" s="87"/>
      <c r="M12" s="87"/>
      <c r="N12" s="87"/>
      <c r="O12" s="87"/>
      <c r="P12" s="88"/>
      <c r="Q12" s="8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368"/>
      <c r="AZ12" s="368"/>
      <c r="BA12" s="368"/>
      <c r="BB12" s="368"/>
      <c r="BC12" s="368"/>
      <c r="BD12" s="368"/>
      <c r="BE12" s="368"/>
      <c r="BF12" s="368"/>
      <c r="BG12" s="368"/>
      <c r="BH12" s="368"/>
      <c r="BI12" s="368"/>
      <c r="BJ12" s="368"/>
      <c r="BK12" s="368"/>
      <c r="BL12" s="368"/>
      <c r="BM12" s="368"/>
      <c r="BN12" s="368"/>
      <c r="BO12" s="368"/>
      <c r="BP12" s="368"/>
      <c r="BQ12" s="368"/>
      <c r="BR12" s="368"/>
      <c r="BS12" s="368"/>
      <c r="BT12" s="368"/>
      <c r="BU12" s="368"/>
      <c r="BV12" s="368"/>
      <c r="BW12" s="368"/>
      <c r="BX12" s="368"/>
      <c r="BY12" s="368"/>
      <c r="BZ12" s="368"/>
      <c r="CA12" s="368"/>
      <c r="CB12" s="368"/>
      <c r="CC12" s="368"/>
      <c r="CD12" s="368"/>
      <c r="CE12" s="368"/>
      <c r="CF12" s="368"/>
      <c r="CG12" s="368"/>
      <c r="CH12" s="368"/>
      <c r="CI12" s="368"/>
      <c r="CJ12" s="368"/>
      <c r="CK12" s="368"/>
      <c r="CL12" s="368"/>
      <c r="CM12" s="368"/>
      <c r="CN12" s="368"/>
      <c r="CO12" s="368"/>
      <c r="CP12" s="368"/>
      <c r="CQ12" s="368"/>
      <c r="CR12" s="368"/>
      <c r="CS12" s="368"/>
      <c r="CT12" s="368"/>
      <c r="CU12" s="368"/>
      <c r="CV12" s="368"/>
      <c r="CW12" s="368"/>
      <c r="CX12" s="368"/>
      <c r="CY12" s="368"/>
      <c r="CZ12" s="368"/>
      <c r="DA12" s="368"/>
      <c r="DB12" s="368"/>
      <c r="DC12" s="368"/>
      <c r="DD12" s="368"/>
      <c r="DE12" s="368"/>
      <c r="DF12" s="368"/>
      <c r="DG12" s="368"/>
      <c r="DH12" s="368"/>
      <c r="DI12" s="368"/>
      <c r="DJ12" s="368"/>
      <c r="DK12" s="368"/>
      <c r="DL12" s="368"/>
      <c r="DM12" s="368"/>
      <c r="DN12" s="368"/>
      <c r="DO12" s="368"/>
      <c r="DP12" s="368"/>
      <c r="DQ12" s="368"/>
      <c r="DR12" s="368"/>
      <c r="DS12" s="368"/>
      <c r="DT12" s="368"/>
      <c r="DU12" s="368"/>
      <c r="DV12" s="368"/>
      <c r="DW12" s="368"/>
      <c r="DX12" s="368"/>
      <c r="DY12" s="368"/>
    </row>
    <row r="13" spans="1:129" ht="68" customHeight="1" x14ac:dyDescent="0.2">
      <c r="A13" s="88"/>
      <c r="B13" s="88"/>
      <c r="C13" s="88"/>
      <c r="D13" s="88"/>
      <c r="E13" s="295" t="s">
        <v>2759</v>
      </c>
      <c r="F13" s="296"/>
      <c r="G13" s="87"/>
      <c r="H13" s="295" t="s">
        <v>2760</v>
      </c>
      <c r="I13" s="296"/>
      <c r="J13" s="212"/>
      <c r="K13" s="295" t="s">
        <v>2761</v>
      </c>
      <c r="L13" s="295"/>
      <c r="M13" s="87"/>
      <c r="N13" s="87"/>
      <c r="O13" s="87"/>
      <c r="P13" s="88"/>
      <c r="Q13" s="88"/>
      <c r="V13" s="368"/>
      <c r="W13" s="368"/>
      <c r="X13" s="368"/>
      <c r="Y13" s="368"/>
      <c r="Z13" s="368"/>
      <c r="AA13" s="368"/>
      <c r="AB13" s="368"/>
      <c r="AC13" s="368"/>
      <c r="AD13" s="368"/>
      <c r="AE13" s="368"/>
      <c r="AF13" s="368"/>
      <c r="AG13" s="368"/>
      <c r="AH13" s="368"/>
      <c r="AI13" s="368"/>
      <c r="AJ13" s="368"/>
      <c r="AK13" s="368"/>
      <c r="AL13" s="368"/>
      <c r="AM13" s="368"/>
      <c r="AN13" s="368"/>
      <c r="AO13" s="368"/>
      <c r="AP13" s="368"/>
      <c r="AQ13" s="368"/>
      <c r="AR13" s="368"/>
      <c r="AS13" s="368"/>
      <c r="AT13" s="368"/>
      <c r="AU13" s="368"/>
      <c r="AV13" s="368"/>
      <c r="AW13" s="368"/>
      <c r="AX13" s="368"/>
      <c r="AY13" s="368"/>
      <c r="AZ13" s="368"/>
      <c r="BA13" s="368"/>
      <c r="BB13" s="368"/>
      <c r="BC13" s="368"/>
      <c r="BD13" s="368"/>
      <c r="BE13" s="368"/>
      <c r="BF13" s="368"/>
      <c r="BG13" s="368"/>
      <c r="BH13" s="368"/>
      <c r="BI13" s="368"/>
      <c r="BJ13" s="368"/>
      <c r="BK13" s="368"/>
      <c r="BL13" s="368"/>
      <c r="BM13" s="368"/>
      <c r="BN13" s="368"/>
      <c r="BO13" s="368"/>
      <c r="BP13" s="368"/>
      <c r="BQ13" s="368"/>
      <c r="BR13" s="368"/>
      <c r="BS13" s="368"/>
      <c r="BT13" s="368"/>
      <c r="BU13" s="368"/>
      <c r="BV13" s="368"/>
      <c r="BW13" s="368"/>
      <c r="BX13" s="368"/>
      <c r="BY13" s="368"/>
      <c r="BZ13" s="368"/>
      <c r="CA13" s="368"/>
      <c r="CB13" s="368"/>
      <c r="CC13" s="368"/>
      <c r="CD13" s="368"/>
      <c r="CE13" s="368"/>
      <c r="CF13" s="368"/>
      <c r="CG13" s="368"/>
      <c r="CH13" s="368"/>
      <c r="CI13" s="368"/>
      <c r="CJ13" s="368"/>
      <c r="CK13" s="368"/>
      <c r="CL13" s="368"/>
      <c r="CM13" s="368"/>
      <c r="CN13" s="368"/>
      <c r="CO13" s="368"/>
      <c r="CP13" s="368"/>
      <c r="CQ13" s="368"/>
      <c r="CR13" s="368"/>
      <c r="CS13" s="368"/>
      <c r="CT13" s="368"/>
      <c r="CU13" s="368"/>
      <c r="CV13" s="368"/>
      <c r="CW13" s="368"/>
      <c r="CX13" s="368"/>
      <c r="CY13" s="368"/>
      <c r="CZ13" s="368"/>
      <c r="DA13" s="368"/>
      <c r="DB13" s="368"/>
      <c r="DC13" s="368"/>
      <c r="DD13" s="368"/>
      <c r="DE13" s="368"/>
      <c r="DF13" s="368"/>
      <c r="DG13" s="368"/>
      <c r="DH13" s="368"/>
      <c r="DI13" s="368"/>
      <c r="DJ13" s="368"/>
      <c r="DK13" s="368"/>
      <c r="DL13" s="368"/>
      <c r="DM13" s="368"/>
      <c r="DN13" s="368"/>
      <c r="DO13" s="368"/>
      <c r="DP13" s="368"/>
      <c r="DQ13" s="368"/>
      <c r="DR13" s="368"/>
      <c r="DS13" s="368"/>
      <c r="DT13" s="368"/>
      <c r="DU13" s="368"/>
      <c r="DV13" s="368"/>
      <c r="DW13" s="368"/>
      <c r="DX13" s="368"/>
      <c r="DY13" s="368"/>
    </row>
    <row r="14" spans="1:129" ht="17" thickBot="1" x14ac:dyDescent="0.25">
      <c r="A14" s="88"/>
      <c r="B14" s="88"/>
      <c r="C14" s="88"/>
      <c r="D14" s="88"/>
      <c r="E14" s="87"/>
      <c r="F14" s="125"/>
      <c r="G14" s="125"/>
      <c r="H14" s="125"/>
      <c r="I14" s="125" t="s">
        <v>2800</v>
      </c>
      <c r="J14" s="125"/>
      <c r="K14" s="125"/>
      <c r="L14" s="125"/>
      <c r="M14" s="87"/>
      <c r="N14" s="87"/>
      <c r="O14" s="87"/>
      <c r="P14" s="88"/>
      <c r="Q14" s="88"/>
      <c r="V14" s="368"/>
      <c r="W14" s="368"/>
      <c r="X14" s="368"/>
      <c r="Y14" s="368"/>
      <c r="Z14" s="368"/>
      <c r="AA14" s="368"/>
      <c r="AB14" s="368"/>
      <c r="AC14" s="368"/>
      <c r="AD14" s="368"/>
      <c r="AE14" s="368"/>
      <c r="AF14" s="368"/>
      <c r="AG14" s="368"/>
      <c r="AH14" s="368"/>
      <c r="AI14" s="368"/>
      <c r="AJ14" s="368"/>
      <c r="AK14" s="368"/>
      <c r="AL14" s="368"/>
      <c r="AM14" s="368"/>
      <c r="AN14" s="368"/>
      <c r="AO14" s="368"/>
      <c r="AP14" s="368"/>
      <c r="AQ14" s="368"/>
      <c r="AR14" s="368"/>
      <c r="AS14" s="368"/>
      <c r="AT14" s="368"/>
      <c r="AU14" s="368"/>
      <c r="AV14" s="368"/>
      <c r="AW14" s="368"/>
      <c r="AX14" s="368"/>
      <c r="AY14" s="368"/>
      <c r="AZ14" s="368"/>
      <c r="BA14" s="368"/>
      <c r="BB14" s="368"/>
      <c r="BC14" s="368"/>
      <c r="BD14" s="368"/>
      <c r="BE14" s="368"/>
      <c r="BF14" s="368"/>
      <c r="BG14" s="368"/>
      <c r="BH14" s="368"/>
      <c r="BI14" s="368"/>
      <c r="BJ14" s="368"/>
      <c r="BK14" s="368"/>
      <c r="BL14" s="368"/>
      <c r="BM14" s="368"/>
      <c r="BN14" s="368"/>
      <c r="BO14" s="368"/>
      <c r="BP14" s="368"/>
      <c r="BQ14" s="368"/>
      <c r="BR14" s="368"/>
      <c r="BS14" s="368"/>
      <c r="BT14" s="368"/>
      <c r="BU14" s="368"/>
      <c r="BV14" s="368"/>
      <c r="BW14" s="368"/>
      <c r="BX14" s="368"/>
      <c r="BY14" s="368"/>
      <c r="BZ14" s="368"/>
      <c r="CA14" s="368"/>
      <c r="CB14" s="368"/>
      <c r="CC14" s="368"/>
      <c r="CD14" s="368"/>
      <c r="CE14" s="368"/>
      <c r="CF14" s="368"/>
      <c r="CG14" s="368"/>
      <c r="CH14" s="368"/>
      <c r="CI14" s="368"/>
      <c r="CJ14" s="368"/>
      <c r="CK14" s="368"/>
      <c r="CL14" s="368"/>
      <c r="CM14" s="368"/>
      <c r="CN14" s="368"/>
      <c r="CO14" s="368"/>
      <c r="CP14" s="368"/>
      <c r="CQ14" s="368"/>
      <c r="CR14" s="368"/>
      <c r="CS14" s="368"/>
      <c r="CT14" s="368"/>
      <c r="CU14" s="368"/>
      <c r="CV14" s="368"/>
      <c r="CW14" s="368"/>
      <c r="CX14" s="368"/>
      <c r="CY14" s="368"/>
      <c r="CZ14" s="368"/>
      <c r="DA14" s="368"/>
      <c r="DB14" s="368"/>
      <c r="DC14" s="368"/>
      <c r="DD14" s="368"/>
      <c r="DE14" s="368"/>
      <c r="DF14" s="368"/>
      <c r="DG14" s="368"/>
      <c r="DH14" s="368"/>
      <c r="DI14" s="368"/>
      <c r="DJ14" s="368"/>
      <c r="DK14" s="368"/>
      <c r="DL14" s="368"/>
      <c r="DM14" s="368"/>
      <c r="DN14" s="368"/>
      <c r="DO14" s="368"/>
      <c r="DP14" s="368"/>
      <c r="DQ14" s="368"/>
      <c r="DR14" s="368"/>
      <c r="DS14" s="368"/>
      <c r="DT14" s="368"/>
      <c r="DU14" s="368"/>
      <c r="DV14" s="368"/>
      <c r="DW14" s="368"/>
      <c r="DX14" s="368"/>
      <c r="DY14" s="368"/>
    </row>
    <row r="15" spans="1:129" x14ac:dyDescent="0.2">
      <c r="A15" s="88"/>
      <c r="B15" s="88"/>
      <c r="C15" s="88"/>
      <c r="D15" s="88"/>
      <c r="E15" s="125"/>
      <c r="F15" s="388" t="s">
        <v>1199</v>
      </c>
      <c r="G15" s="389"/>
      <c r="H15" s="389"/>
      <c r="I15" s="389"/>
      <c r="J15" s="389"/>
      <c r="K15" s="389"/>
      <c r="L15" s="390"/>
      <c r="M15" s="87"/>
      <c r="N15" s="87"/>
      <c r="O15" s="87"/>
      <c r="P15" s="88"/>
      <c r="Q15" s="88"/>
      <c r="V15" s="368"/>
      <c r="W15" s="368"/>
      <c r="X15" s="368"/>
      <c r="Y15" s="368"/>
      <c r="Z15" s="368"/>
      <c r="AA15" s="368"/>
      <c r="AB15" s="368"/>
      <c r="AC15" s="368"/>
      <c r="AD15" s="368"/>
      <c r="AE15" s="368"/>
      <c r="AF15" s="368"/>
      <c r="AG15" s="368"/>
      <c r="AH15" s="368"/>
      <c r="AI15" s="368"/>
      <c r="AJ15" s="368"/>
      <c r="AK15" s="368"/>
      <c r="AL15" s="368"/>
      <c r="AM15" s="368"/>
      <c r="AN15" s="368"/>
      <c r="AO15" s="368"/>
      <c r="AP15" s="368"/>
      <c r="AQ15" s="368"/>
      <c r="AR15" s="368"/>
      <c r="AS15" s="368"/>
      <c r="AT15" s="368"/>
      <c r="AU15" s="368"/>
      <c r="AV15" s="368"/>
      <c r="AW15" s="368"/>
      <c r="AX15" s="368"/>
      <c r="AY15" s="368"/>
      <c r="AZ15" s="368"/>
      <c r="BA15" s="368"/>
      <c r="BB15" s="368"/>
      <c r="BC15" s="368"/>
      <c r="BD15" s="368"/>
      <c r="BE15" s="368"/>
      <c r="BF15" s="368"/>
      <c r="BG15" s="368"/>
      <c r="BH15" s="368"/>
      <c r="BI15" s="368"/>
      <c r="BJ15" s="368"/>
      <c r="BK15" s="368"/>
      <c r="BL15" s="368"/>
      <c r="BM15" s="368"/>
      <c r="BN15" s="368"/>
      <c r="BO15" s="368"/>
      <c r="BP15" s="368"/>
      <c r="BQ15" s="368"/>
      <c r="BR15" s="368"/>
      <c r="BS15" s="368"/>
      <c r="BT15" s="368"/>
      <c r="BU15" s="368"/>
      <c r="BV15" s="368"/>
      <c r="BW15" s="368"/>
      <c r="BX15" s="368"/>
      <c r="BY15" s="368"/>
      <c r="BZ15" s="368"/>
      <c r="CA15" s="368"/>
      <c r="CB15" s="368"/>
      <c r="CC15" s="368"/>
      <c r="CD15" s="368"/>
      <c r="CE15" s="368"/>
      <c r="CF15" s="368"/>
      <c r="CG15" s="368"/>
      <c r="CH15" s="368"/>
      <c r="CI15" s="368"/>
      <c r="CJ15" s="368"/>
      <c r="CK15" s="368"/>
      <c r="CL15" s="368"/>
      <c r="CM15" s="368"/>
      <c r="CN15" s="368"/>
      <c r="CO15" s="368"/>
      <c r="CP15" s="368"/>
      <c r="CQ15" s="368"/>
      <c r="CR15" s="368"/>
      <c r="CS15" s="368"/>
      <c r="CT15" s="368"/>
      <c r="CU15" s="368"/>
      <c r="CV15" s="368"/>
      <c r="CW15" s="368"/>
      <c r="CX15" s="368"/>
      <c r="CY15" s="368"/>
      <c r="CZ15" s="368"/>
      <c r="DA15" s="368"/>
      <c r="DB15" s="368"/>
      <c r="DC15" s="368"/>
      <c r="DD15" s="368"/>
      <c r="DE15" s="368"/>
      <c r="DF15" s="368"/>
      <c r="DG15" s="368"/>
      <c r="DH15" s="368"/>
      <c r="DI15" s="368"/>
      <c r="DJ15" s="368"/>
      <c r="DK15" s="368"/>
      <c r="DL15" s="368"/>
      <c r="DM15" s="368"/>
      <c r="DN15" s="368"/>
      <c r="DO15" s="368"/>
      <c r="DP15" s="368"/>
      <c r="DQ15" s="368"/>
      <c r="DR15" s="368"/>
      <c r="DS15" s="368"/>
      <c r="DT15" s="368"/>
      <c r="DU15" s="368"/>
      <c r="DV15" s="368"/>
      <c r="DW15" s="368"/>
      <c r="DX15" s="368"/>
      <c r="DY15" s="368"/>
    </row>
    <row r="16" spans="1:129" x14ac:dyDescent="0.2">
      <c r="A16" s="88"/>
      <c r="B16" s="88"/>
      <c r="C16" s="88"/>
      <c r="D16" s="88"/>
      <c r="E16" s="125"/>
      <c r="F16" s="624" t="s">
        <v>1</v>
      </c>
      <c r="G16" s="625"/>
      <c r="H16" s="625"/>
      <c r="I16" s="626" t="s">
        <v>264</v>
      </c>
      <c r="J16" s="626"/>
      <c r="K16" s="626"/>
      <c r="L16" s="627"/>
      <c r="M16" s="87"/>
      <c r="N16" s="87"/>
      <c r="O16" s="87"/>
      <c r="P16" s="88"/>
      <c r="Q16" s="8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c r="BT16" s="368"/>
      <c r="BU16" s="368"/>
      <c r="BV16" s="368"/>
      <c r="BW16" s="368"/>
      <c r="BX16" s="368"/>
      <c r="BY16" s="368"/>
      <c r="BZ16" s="368"/>
      <c r="CA16" s="368"/>
      <c r="CB16" s="368"/>
      <c r="CC16" s="368"/>
      <c r="CD16" s="368"/>
      <c r="CE16" s="368"/>
      <c r="CF16" s="368"/>
      <c r="CG16" s="368"/>
      <c r="CH16" s="368"/>
      <c r="CI16" s="368"/>
      <c r="CJ16" s="368"/>
      <c r="CK16" s="368"/>
      <c r="CL16" s="368"/>
      <c r="CM16" s="368"/>
      <c r="CN16" s="368"/>
      <c r="CO16" s="368"/>
      <c r="CP16" s="368"/>
      <c r="CQ16" s="368"/>
      <c r="CR16" s="368"/>
      <c r="CS16" s="368"/>
      <c r="CT16" s="368"/>
      <c r="CU16" s="368"/>
      <c r="CV16" s="368"/>
      <c r="CW16" s="368"/>
      <c r="CX16" s="368"/>
      <c r="CY16" s="368"/>
      <c r="CZ16" s="368"/>
      <c r="DA16" s="368"/>
      <c r="DB16" s="368"/>
      <c r="DC16" s="368"/>
      <c r="DD16" s="368"/>
      <c r="DE16" s="368"/>
      <c r="DF16" s="368"/>
      <c r="DG16" s="368"/>
      <c r="DH16" s="368"/>
      <c r="DI16" s="368"/>
      <c r="DJ16" s="368"/>
      <c r="DK16" s="368"/>
      <c r="DL16" s="368"/>
      <c r="DM16" s="368"/>
      <c r="DN16" s="368"/>
      <c r="DO16" s="368"/>
      <c r="DP16" s="368"/>
      <c r="DQ16" s="368"/>
      <c r="DR16" s="368"/>
      <c r="DS16" s="368"/>
      <c r="DT16" s="368"/>
      <c r="DU16" s="368"/>
      <c r="DV16" s="368"/>
      <c r="DW16" s="368"/>
      <c r="DX16" s="368"/>
      <c r="DY16" s="368"/>
    </row>
    <row r="17" spans="1:129" x14ac:dyDescent="0.2">
      <c r="A17" s="88"/>
      <c r="B17" s="88"/>
      <c r="C17" s="88"/>
      <c r="D17" s="88"/>
      <c r="E17" s="125"/>
      <c r="F17" s="624" t="s">
        <v>2</v>
      </c>
      <c r="G17" s="625"/>
      <c r="H17" s="625"/>
      <c r="I17" s="626">
        <f>VLOOKUP(I16,CATMUN!A:B,2,FALSE)</f>
        <v>15407</v>
      </c>
      <c r="J17" s="626"/>
      <c r="K17" s="626"/>
      <c r="L17" s="627"/>
      <c r="M17" s="87"/>
      <c r="N17" s="87"/>
      <c r="O17" s="87"/>
      <c r="P17" s="88"/>
      <c r="Q17" s="88"/>
      <c r="V17" s="368"/>
      <c r="W17" s="368"/>
      <c r="X17" s="368"/>
      <c r="Y17" s="368"/>
      <c r="Z17" s="368"/>
      <c r="AA17" s="368"/>
      <c r="AB17" s="368"/>
      <c r="AC17" s="368"/>
      <c r="AD17" s="368"/>
      <c r="AE17" s="368"/>
      <c r="AF17" s="368"/>
      <c r="AG17" s="368"/>
      <c r="AH17" s="368"/>
      <c r="AI17" s="368"/>
      <c r="AJ17" s="368"/>
      <c r="AK17" s="368"/>
      <c r="AL17" s="368"/>
      <c r="AM17" s="368"/>
      <c r="AN17" s="368"/>
      <c r="AO17" s="368"/>
      <c r="AP17" s="368"/>
      <c r="AQ17" s="368"/>
      <c r="AR17" s="368"/>
      <c r="AS17" s="368"/>
      <c r="AT17" s="368"/>
      <c r="AU17" s="368"/>
      <c r="AV17" s="368"/>
      <c r="AW17" s="368"/>
      <c r="AX17" s="368"/>
      <c r="AY17" s="368"/>
      <c r="AZ17" s="368"/>
      <c r="BA17" s="368"/>
      <c r="BB17" s="368"/>
      <c r="BC17" s="368"/>
      <c r="BD17" s="368"/>
      <c r="BE17" s="368"/>
      <c r="BF17" s="368"/>
      <c r="BG17" s="368"/>
      <c r="BH17" s="368"/>
      <c r="BI17" s="368"/>
      <c r="BJ17" s="368"/>
      <c r="BK17" s="368"/>
      <c r="BL17" s="368"/>
      <c r="BM17" s="368"/>
      <c r="BN17" s="368"/>
      <c r="BO17" s="368"/>
      <c r="BP17" s="368"/>
      <c r="BQ17" s="368"/>
      <c r="BR17" s="368"/>
      <c r="BS17" s="368"/>
      <c r="BT17" s="368"/>
      <c r="BU17" s="368"/>
      <c r="BV17" s="368"/>
      <c r="BW17" s="368"/>
      <c r="BX17" s="368"/>
      <c r="BY17" s="368"/>
      <c r="BZ17" s="368"/>
      <c r="CA17" s="368"/>
      <c r="CB17" s="368"/>
      <c r="CC17" s="368"/>
      <c r="CD17" s="368"/>
      <c r="CE17" s="368"/>
      <c r="CF17" s="368"/>
      <c r="CG17" s="368"/>
      <c r="CH17" s="368"/>
      <c r="CI17" s="368"/>
      <c r="CJ17" s="368"/>
      <c r="CK17" s="368"/>
      <c r="CL17" s="368"/>
      <c r="CM17" s="368"/>
      <c r="CN17" s="368"/>
      <c r="CO17" s="368"/>
      <c r="CP17" s="368"/>
      <c r="CQ17" s="368"/>
      <c r="CR17" s="368"/>
      <c r="CS17" s="368"/>
      <c r="CT17" s="368"/>
      <c r="CU17" s="368"/>
      <c r="CV17" s="368"/>
      <c r="CW17" s="368"/>
      <c r="CX17" s="368"/>
      <c r="CY17" s="368"/>
      <c r="CZ17" s="368"/>
      <c r="DA17" s="368"/>
      <c r="DB17" s="368"/>
      <c r="DC17" s="368"/>
      <c r="DD17" s="368"/>
      <c r="DE17" s="368"/>
      <c r="DF17" s="368"/>
      <c r="DG17" s="368"/>
      <c r="DH17" s="368"/>
      <c r="DI17" s="368"/>
      <c r="DJ17" s="368"/>
      <c r="DK17" s="368"/>
      <c r="DL17" s="368"/>
      <c r="DM17" s="368"/>
      <c r="DN17" s="368"/>
      <c r="DO17" s="368"/>
      <c r="DP17" s="368"/>
      <c r="DQ17" s="368"/>
      <c r="DR17" s="368"/>
      <c r="DS17" s="368"/>
      <c r="DT17" s="368"/>
      <c r="DU17" s="368"/>
      <c r="DV17" s="368"/>
      <c r="DW17" s="368"/>
      <c r="DX17" s="368"/>
      <c r="DY17" s="368"/>
    </row>
    <row r="18" spans="1:129" ht="17" thickBot="1" x14ac:dyDescent="0.25">
      <c r="A18" s="88"/>
      <c r="B18" s="88"/>
      <c r="C18" s="88"/>
      <c r="D18" s="88"/>
      <c r="E18" s="125"/>
      <c r="F18" s="628" t="s">
        <v>1143</v>
      </c>
      <c r="G18" s="629"/>
      <c r="H18" s="629"/>
      <c r="I18" s="630">
        <f>VLOOKUP(I16,CATMUN!A:G,7,FALSE)</f>
        <v>14</v>
      </c>
      <c r="J18" s="630"/>
      <c r="K18" s="630"/>
      <c r="L18" s="631"/>
      <c r="M18" s="87"/>
      <c r="N18" s="87"/>
      <c r="O18" s="87"/>
      <c r="P18" s="88"/>
      <c r="Q18" s="88"/>
      <c r="V18" s="368"/>
      <c r="W18" s="368"/>
      <c r="X18" s="368"/>
      <c r="Y18" s="368"/>
      <c r="Z18" s="368"/>
      <c r="AA18" s="368"/>
      <c r="AB18" s="368"/>
      <c r="AC18" s="368"/>
      <c r="AD18" s="368"/>
      <c r="AE18" s="368"/>
      <c r="AF18" s="368"/>
      <c r="AG18" s="368"/>
      <c r="AH18" s="368"/>
      <c r="AI18" s="368"/>
      <c r="AJ18" s="368"/>
      <c r="AK18" s="368"/>
      <c r="AL18" s="368"/>
      <c r="AM18" s="368"/>
      <c r="AN18" s="368"/>
      <c r="AO18" s="368"/>
      <c r="AP18" s="368"/>
      <c r="AQ18" s="368"/>
      <c r="AR18" s="368"/>
      <c r="AS18" s="368"/>
      <c r="AT18" s="368"/>
      <c r="AU18" s="368"/>
      <c r="AV18" s="368"/>
      <c r="AW18" s="368"/>
      <c r="AX18" s="368"/>
      <c r="AY18" s="368"/>
      <c r="AZ18" s="368"/>
      <c r="BA18" s="368"/>
      <c r="BB18" s="368"/>
      <c r="BC18" s="368"/>
      <c r="BD18" s="368"/>
      <c r="BE18" s="368"/>
      <c r="BF18" s="368"/>
      <c r="BG18" s="368"/>
      <c r="BH18" s="368"/>
      <c r="BI18" s="368"/>
      <c r="BJ18" s="368"/>
      <c r="BK18" s="368"/>
      <c r="BL18" s="368"/>
      <c r="BM18" s="368"/>
      <c r="BN18" s="368"/>
      <c r="BO18" s="368"/>
      <c r="BP18" s="368"/>
      <c r="BQ18" s="368"/>
      <c r="BR18" s="368"/>
      <c r="BS18" s="368"/>
      <c r="BT18" s="368"/>
      <c r="BU18" s="368"/>
      <c r="BV18" s="368"/>
      <c r="BW18" s="368"/>
      <c r="BX18" s="368"/>
      <c r="BY18" s="368"/>
      <c r="BZ18" s="368"/>
      <c r="CA18" s="368"/>
      <c r="CB18" s="368"/>
      <c r="CC18" s="368"/>
      <c r="CD18" s="368"/>
      <c r="CE18" s="368"/>
      <c r="CF18" s="368"/>
      <c r="CG18" s="368"/>
      <c r="CH18" s="368"/>
      <c r="CI18" s="368"/>
      <c r="CJ18" s="368"/>
      <c r="CK18" s="368"/>
      <c r="CL18" s="368"/>
      <c r="CM18" s="368"/>
      <c r="CN18" s="368"/>
      <c r="CO18" s="368"/>
      <c r="CP18" s="368"/>
      <c r="CQ18" s="368"/>
      <c r="CR18" s="368"/>
      <c r="CS18" s="368"/>
      <c r="CT18" s="368"/>
      <c r="CU18" s="368"/>
      <c r="CV18" s="368"/>
      <c r="CW18" s="368"/>
      <c r="CX18" s="368"/>
      <c r="CY18" s="368"/>
      <c r="CZ18" s="368"/>
      <c r="DA18" s="368"/>
      <c r="DB18" s="368"/>
      <c r="DC18" s="368"/>
      <c r="DD18" s="368"/>
      <c r="DE18" s="368"/>
      <c r="DF18" s="368"/>
      <c r="DG18" s="368"/>
      <c r="DH18" s="368"/>
      <c r="DI18" s="368"/>
      <c r="DJ18" s="368"/>
      <c r="DK18" s="368"/>
      <c r="DL18" s="368"/>
      <c r="DM18" s="368"/>
      <c r="DN18" s="368"/>
      <c r="DO18" s="368"/>
      <c r="DP18" s="368"/>
      <c r="DQ18" s="368"/>
      <c r="DR18" s="368"/>
      <c r="DS18" s="368"/>
      <c r="DT18" s="368"/>
      <c r="DU18" s="368"/>
      <c r="DV18" s="368"/>
      <c r="DW18" s="368"/>
      <c r="DX18" s="368"/>
      <c r="DY18" s="368"/>
    </row>
    <row r="19" spans="1:129" ht="17" thickBot="1" x14ac:dyDescent="0.25">
      <c r="A19" s="88"/>
      <c r="B19" s="88"/>
      <c r="C19" s="88"/>
      <c r="D19" s="107"/>
      <c r="E19" s="101"/>
      <c r="F19" s="101"/>
      <c r="G19" s="101"/>
      <c r="H19" s="101"/>
      <c r="I19" s="101"/>
      <c r="J19" s="101"/>
      <c r="K19" s="101"/>
      <c r="L19" s="101"/>
      <c r="M19" s="101"/>
      <c r="N19" s="87"/>
      <c r="O19" s="87"/>
      <c r="P19" s="88"/>
      <c r="Q19" s="88"/>
      <c r="V19" s="368"/>
      <c r="W19" s="368"/>
      <c r="X19" s="368"/>
      <c r="Y19" s="368"/>
      <c r="Z19" s="368"/>
      <c r="AA19" s="368"/>
      <c r="AB19" s="368"/>
      <c r="AC19" s="368"/>
      <c r="AD19" s="368"/>
      <c r="AE19" s="368"/>
      <c r="AF19" s="368"/>
      <c r="AG19" s="368"/>
      <c r="AH19" s="368"/>
      <c r="AI19" s="368"/>
      <c r="AJ19" s="368"/>
      <c r="AK19" s="368"/>
      <c r="AL19" s="368"/>
      <c r="AM19" s="368"/>
      <c r="AN19" s="368"/>
      <c r="AO19" s="368"/>
      <c r="AP19" s="368"/>
      <c r="AQ19" s="368"/>
      <c r="AR19" s="368"/>
      <c r="AS19" s="368"/>
      <c r="AT19" s="368"/>
      <c r="AU19" s="368"/>
      <c r="AV19" s="368"/>
      <c r="AW19" s="368"/>
      <c r="AX19" s="368"/>
      <c r="AY19" s="368"/>
      <c r="AZ19" s="368"/>
      <c r="BA19" s="368"/>
      <c r="BB19" s="368"/>
      <c r="BC19" s="368"/>
      <c r="BD19" s="368"/>
      <c r="BE19" s="368"/>
      <c r="BF19" s="368"/>
      <c r="BG19" s="368"/>
      <c r="BH19" s="368"/>
      <c r="BI19" s="368"/>
      <c r="BJ19" s="368"/>
      <c r="BK19" s="368"/>
      <c r="BL19" s="368"/>
      <c r="BM19" s="368"/>
      <c r="BN19" s="368"/>
      <c r="BO19" s="368"/>
      <c r="BP19" s="368"/>
      <c r="BQ19" s="368"/>
      <c r="BR19" s="368"/>
      <c r="BS19" s="368"/>
      <c r="BT19" s="368"/>
      <c r="BU19" s="368"/>
      <c r="BV19" s="368"/>
      <c r="BW19" s="368"/>
      <c r="BX19" s="368"/>
      <c r="BY19" s="368"/>
      <c r="BZ19" s="368"/>
      <c r="CA19" s="368"/>
      <c r="CB19" s="368"/>
      <c r="CC19" s="368"/>
      <c r="CD19" s="368"/>
      <c r="CE19" s="368"/>
      <c r="CF19" s="368"/>
      <c r="CG19" s="368"/>
      <c r="CH19" s="368"/>
      <c r="CI19" s="368"/>
      <c r="CJ19" s="368"/>
      <c r="CK19" s="368"/>
      <c r="CL19" s="368"/>
      <c r="CM19" s="368"/>
      <c r="CN19" s="368"/>
      <c r="CO19" s="368"/>
      <c r="CP19" s="368"/>
      <c r="CQ19" s="368"/>
      <c r="CR19" s="368"/>
      <c r="CS19" s="368"/>
      <c r="CT19" s="368"/>
      <c r="CU19" s="368"/>
      <c r="CV19" s="368"/>
      <c r="CW19" s="368"/>
      <c r="CX19" s="368"/>
      <c r="CY19" s="368"/>
      <c r="CZ19" s="368"/>
      <c r="DA19" s="368"/>
      <c r="DB19" s="368"/>
      <c r="DC19" s="368"/>
      <c r="DD19" s="368"/>
      <c r="DE19" s="368"/>
      <c r="DF19" s="368"/>
      <c r="DG19" s="368"/>
      <c r="DH19" s="368"/>
      <c r="DI19" s="368"/>
      <c r="DJ19" s="368"/>
      <c r="DK19" s="368"/>
      <c r="DL19" s="368"/>
      <c r="DM19" s="368"/>
      <c r="DN19" s="368"/>
      <c r="DO19" s="368"/>
      <c r="DP19" s="368"/>
      <c r="DQ19" s="368"/>
      <c r="DR19" s="368"/>
      <c r="DS19" s="368"/>
      <c r="DT19" s="368"/>
      <c r="DU19" s="368"/>
      <c r="DV19" s="368"/>
      <c r="DW19" s="368"/>
      <c r="DX19" s="368"/>
      <c r="DY19" s="368"/>
    </row>
    <row r="20" spans="1:129" ht="17" thickBot="1" x14ac:dyDescent="0.25">
      <c r="A20" s="88"/>
      <c r="B20" s="88"/>
      <c r="C20" s="88"/>
      <c r="D20" s="107"/>
      <c r="E20" s="393" t="s">
        <v>2794</v>
      </c>
      <c r="F20" s="394"/>
      <c r="G20" s="101"/>
      <c r="H20" s="393" t="s">
        <v>2795</v>
      </c>
      <c r="I20" s="394"/>
      <c r="J20" s="101"/>
      <c r="K20" s="393" t="s">
        <v>2762</v>
      </c>
      <c r="L20" s="394"/>
      <c r="M20" s="101"/>
      <c r="N20" s="87"/>
      <c r="O20" s="87"/>
      <c r="P20" s="88"/>
      <c r="Q20" s="88"/>
      <c r="V20" s="368"/>
      <c r="W20" s="368"/>
      <c r="X20" s="368"/>
      <c r="Y20" s="368"/>
      <c r="Z20" s="368"/>
      <c r="AA20" s="368"/>
      <c r="AB20" s="368"/>
      <c r="AC20" s="368"/>
      <c r="AD20" s="368"/>
      <c r="AE20" s="368"/>
      <c r="AF20" s="368"/>
      <c r="AG20" s="368"/>
      <c r="AH20" s="368"/>
      <c r="AI20" s="368"/>
      <c r="AJ20" s="368"/>
      <c r="AK20" s="368"/>
      <c r="AL20" s="368"/>
      <c r="AM20" s="368"/>
      <c r="AN20" s="368"/>
      <c r="AO20" s="368"/>
      <c r="AP20" s="368"/>
      <c r="AQ20" s="368"/>
      <c r="AR20" s="368"/>
      <c r="AS20" s="368"/>
      <c r="AT20" s="368"/>
      <c r="AU20" s="368"/>
      <c r="AV20" s="368"/>
      <c r="AW20" s="368"/>
      <c r="AX20" s="368"/>
      <c r="AY20" s="368"/>
      <c r="AZ20" s="368"/>
      <c r="BA20" s="368"/>
      <c r="BB20" s="368"/>
      <c r="BC20" s="368"/>
      <c r="BD20" s="368"/>
      <c r="BE20" s="368"/>
      <c r="BF20" s="368"/>
      <c r="BG20" s="368"/>
      <c r="BH20" s="368"/>
      <c r="BI20" s="368"/>
      <c r="BJ20" s="368"/>
      <c r="BK20" s="368"/>
      <c r="BL20" s="368"/>
      <c r="BM20" s="368"/>
      <c r="BN20" s="368"/>
      <c r="BO20" s="368"/>
      <c r="BP20" s="368"/>
      <c r="BQ20" s="368"/>
      <c r="BR20" s="368"/>
      <c r="BS20" s="368"/>
      <c r="BT20" s="368"/>
      <c r="BU20" s="368"/>
      <c r="BV20" s="368"/>
      <c r="BW20" s="368"/>
      <c r="BX20" s="368"/>
      <c r="BY20" s="368"/>
      <c r="BZ20" s="368"/>
      <c r="CA20" s="368"/>
      <c r="CB20" s="368"/>
      <c r="CC20" s="368"/>
      <c r="CD20" s="368"/>
      <c r="CE20" s="368"/>
      <c r="CF20" s="368"/>
      <c r="CG20" s="368"/>
      <c r="CH20" s="368"/>
      <c r="CI20" s="368"/>
      <c r="CJ20" s="368"/>
      <c r="CK20" s="368"/>
      <c r="CL20" s="368"/>
      <c r="CM20" s="368"/>
      <c r="CN20" s="368"/>
      <c r="CO20" s="368"/>
      <c r="CP20" s="368"/>
      <c r="CQ20" s="368"/>
      <c r="CR20" s="368"/>
      <c r="CS20" s="368"/>
      <c r="CT20" s="368"/>
      <c r="CU20" s="368"/>
      <c r="CV20" s="368"/>
      <c r="CW20" s="368"/>
      <c r="CX20" s="368"/>
      <c r="CY20" s="368"/>
      <c r="CZ20" s="368"/>
      <c r="DA20" s="368"/>
      <c r="DB20" s="368"/>
      <c r="DC20" s="368"/>
      <c r="DD20" s="368"/>
      <c r="DE20" s="368"/>
      <c r="DF20" s="368"/>
      <c r="DG20" s="368"/>
      <c r="DH20" s="368"/>
      <c r="DI20" s="368"/>
      <c r="DJ20" s="368"/>
      <c r="DK20" s="368"/>
      <c r="DL20" s="368"/>
      <c r="DM20" s="368"/>
      <c r="DN20" s="368"/>
      <c r="DO20" s="368"/>
      <c r="DP20" s="368"/>
      <c r="DQ20" s="368"/>
      <c r="DR20" s="368"/>
      <c r="DS20" s="368"/>
      <c r="DT20" s="368"/>
      <c r="DU20" s="368"/>
      <c r="DV20" s="368"/>
      <c r="DW20" s="368"/>
      <c r="DX20" s="368"/>
      <c r="DY20" s="368"/>
    </row>
    <row r="21" spans="1:129" ht="49" customHeight="1" thickBot="1" x14ac:dyDescent="0.25">
      <c r="A21" s="88"/>
      <c r="B21" s="88"/>
      <c r="C21" s="88"/>
      <c r="D21" s="107"/>
      <c r="E21" s="290" t="str">
        <f>VLOOKUP(I17,CATMUN!B:G,5,FALSE)</f>
        <v>Municipios intermedios</v>
      </c>
      <c r="F21" s="291"/>
      <c r="G21" s="101"/>
      <c r="H21" s="290" t="str">
        <f>VLOOKUP(I17,CATMUN!B:G,2,FALSE)</f>
        <v>Alto</v>
      </c>
      <c r="I21" s="291"/>
      <c r="J21" s="101"/>
      <c r="K21" s="292" t="str">
        <f>IF(VLOOKUP(I17,CATMUN!B:G,4,FALSE)=1,"Actualizado", "Desactualizado")</f>
        <v>Desactualizado</v>
      </c>
      <c r="L21" s="293"/>
      <c r="M21" s="101"/>
      <c r="N21" s="87"/>
      <c r="O21" s="87"/>
      <c r="P21" s="88"/>
      <c r="Q21" s="88"/>
      <c r="V21" s="368"/>
      <c r="W21" s="368"/>
      <c r="X21" s="368"/>
      <c r="Y21" s="368"/>
      <c r="Z21" s="368"/>
      <c r="AA21" s="368"/>
      <c r="AB21" s="368"/>
      <c r="AC21" s="368"/>
      <c r="AD21" s="368"/>
      <c r="AE21" s="368"/>
      <c r="AF21" s="368"/>
      <c r="AG21" s="368"/>
      <c r="AH21" s="368"/>
      <c r="AI21" s="368"/>
      <c r="AJ21" s="368"/>
      <c r="AK21" s="368"/>
      <c r="AL21" s="368"/>
      <c r="AM21" s="368"/>
      <c r="AN21" s="368"/>
      <c r="AO21" s="368"/>
      <c r="AP21" s="368"/>
      <c r="AQ21" s="368"/>
      <c r="AR21" s="368"/>
      <c r="AS21" s="368"/>
      <c r="AT21" s="368"/>
      <c r="AU21" s="368"/>
      <c r="AV21" s="368"/>
      <c r="AW21" s="368"/>
      <c r="AX21" s="368"/>
      <c r="AY21" s="368"/>
      <c r="AZ21" s="368"/>
      <c r="BA21" s="368"/>
      <c r="BB21" s="368"/>
      <c r="BC21" s="368"/>
      <c r="BD21" s="368"/>
      <c r="BE21" s="368"/>
      <c r="BF21" s="368"/>
      <c r="BG21" s="368"/>
      <c r="BH21" s="368"/>
      <c r="BI21" s="368"/>
      <c r="BJ21" s="368"/>
      <c r="BK21" s="368"/>
      <c r="BL21" s="368"/>
      <c r="BM21" s="368"/>
      <c r="BN21" s="368"/>
      <c r="BO21" s="368"/>
      <c r="BP21" s="368"/>
      <c r="BQ21" s="368"/>
      <c r="BR21" s="368"/>
      <c r="BS21" s="368"/>
      <c r="BT21" s="368"/>
      <c r="BU21" s="368"/>
      <c r="BV21" s="368"/>
      <c r="BW21" s="368"/>
      <c r="BX21" s="368"/>
      <c r="BY21" s="368"/>
      <c r="BZ21" s="368"/>
      <c r="CA21" s="368"/>
      <c r="CB21" s="368"/>
      <c r="CC21" s="368"/>
      <c r="CD21" s="368"/>
      <c r="CE21" s="368"/>
      <c r="CF21" s="368"/>
      <c r="CG21" s="368"/>
      <c r="CH21" s="368"/>
      <c r="CI21" s="368"/>
      <c r="CJ21" s="368"/>
      <c r="CK21" s="368"/>
      <c r="CL21" s="368"/>
      <c r="CM21" s="368"/>
      <c r="CN21" s="368"/>
      <c r="CO21" s="368"/>
      <c r="CP21" s="368"/>
      <c r="CQ21" s="368"/>
      <c r="CR21" s="368"/>
      <c r="CS21" s="368"/>
      <c r="CT21" s="368"/>
      <c r="CU21" s="368"/>
      <c r="CV21" s="368"/>
      <c r="CW21" s="368"/>
      <c r="CX21" s="368"/>
      <c r="CY21" s="368"/>
      <c r="CZ21" s="368"/>
      <c r="DA21" s="368"/>
      <c r="DB21" s="368"/>
      <c r="DC21" s="368"/>
      <c r="DD21" s="368"/>
      <c r="DE21" s="368"/>
      <c r="DF21" s="368"/>
      <c r="DG21" s="368"/>
      <c r="DH21" s="368"/>
      <c r="DI21" s="368"/>
      <c r="DJ21" s="368"/>
      <c r="DK21" s="368"/>
      <c r="DL21" s="368"/>
      <c r="DM21" s="368"/>
      <c r="DN21" s="368"/>
      <c r="DO21" s="368"/>
      <c r="DP21" s="368"/>
      <c r="DQ21" s="368"/>
      <c r="DR21" s="368"/>
      <c r="DS21" s="368"/>
      <c r="DT21" s="368"/>
      <c r="DU21" s="368"/>
      <c r="DV21" s="368"/>
      <c r="DW21" s="368"/>
      <c r="DX21" s="368"/>
      <c r="DY21" s="368"/>
    </row>
    <row r="22" spans="1:129" ht="17" thickBot="1" x14ac:dyDescent="0.25">
      <c r="A22" s="88"/>
      <c r="B22" s="88"/>
      <c r="C22" s="88"/>
      <c r="D22" s="107"/>
      <c r="E22" s="101"/>
      <c r="F22" s="101"/>
      <c r="G22" s="101"/>
      <c r="H22" s="101"/>
      <c r="I22" s="101"/>
      <c r="J22" s="101"/>
      <c r="K22" s="101"/>
      <c r="L22" s="101"/>
      <c r="M22" s="101"/>
      <c r="N22" s="87"/>
      <c r="O22" s="87"/>
      <c r="P22" s="88"/>
      <c r="Q22" s="88"/>
      <c r="V22" s="368"/>
      <c r="W22" s="368"/>
      <c r="X22" s="368"/>
      <c r="Y22" s="368"/>
      <c r="Z22" s="368"/>
      <c r="AA22" s="368"/>
      <c r="AB22" s="368"/>
      <c r="AC22" s="368"/>
      <c r="AD22" s="368"/>
      <c r="AE22" s="368"/>
      <c r="AF22" s="368"/>
      <c r="AG22" s="368"/>
      <c r="AH22" s="368"/>
      <c r="AI22" s="368"/>
      <c r="AJ22" s="368"/>
      <c r="AK22" s="368"/>
      <c r="AL22" s="368"/>
      <c r="AM22" s="368"/>
      <c r="AN22" s="368"/>
      <c r="AO22" s="368"/>
      <c r="AP22" s="368"/>
      <c r="AQ22" s="368"/>
      <c r="AR22" s="368"/>
      <c r="AS22" s="368"/>
      <c r="AT22" s="368"/>
      <c r="AU22" s="368"/>
      <c r="AV22" s="368"/>
      <c r="AW22" s="368"/>
      <c r="AX22" s="368"/>
      <c r="AY22" s="368"/>
      <c r="AZ22" s="368"/>
      <c r="BA22" s="368"/>
      <c r="BB22" s="368"/>
      <c r="BC22" s="368"/>
      <c r="BD22" s="368"/>
      <c r="BE22" s="368"/>
      <c r="BF22" s="368"/>
      <c r="BG22" s="368"/>
      <c r="BH22" s="368"/>
      <c r="BI22" s="368"/>
      <c r="BJ22" s="368"/>
      <c r="BK22" s="368"/>
      <c r="BL22" s="368"/>
      <c r="BM22" s="368"/>
      <c r="BN22" s="368"/>
      <c r="BO22" s="368"/>
      <c r="BP22" s="368"/>
      <c r="BQ22" s="368"/>
      <c r="BR22" s="368"/>
      <c r="BS22" s="368"/>
      <c r="BT22" s="368"/>
      <c r="BU22" s="368"/>
      <c r="BV22" s="368"/>
      <c r="BW22" s="368"/>
      <c r="BX22" s="368"/>
      <c r="BY22" s="368"/>
      <c r="BZ22" s="368"/>
      <c r="CA22" s="368"/>
      <c r="CB22" s="368"/>
      <c r="CC22" s="368"/>
      <c r="CD22" s="368"/>
      <c r="CE22" s="368"/>
      <c r="CF22" s="368"/>
      <c r="CG22" s="368"/>
      <c r="CH22" s="368"/>
      <c r="CI22" s="368"/>
      <c r="CJ22" s="368"/>
      <c r="CK22" s="368"/>
      <c r="CL22" s="368"/>
      <c r="CM22" s="368"/>
      <c r="CN22" s="368"/>
      <c r="CO22" s="368"/>
      <c r="CP22" s="368"/>
      <c r="CQ22" s="368"/>
      <c r="CR22" s="368"/>
      <c r="CS22" s="368"/>
      <c r="CT22" s="368"/>
      <c r="CU22" s="368"/>
      <c r="CV22" s="368"/>
      <c r="CW22" s="368"/>
      <c r="CX22" s="368"/>
      <c r="CY22" s="368"/>
      <c r="CZ22" s="368"/>
      <c r="DA22" s="368"/>
      <c r="DB22" s="368"/>
      <c r="DC22" s="368"/>
      <c r="DD22" s="368"/>
      <c r="DE22" s="368"/>
      <c r="DF22" s="368"/>
      <c r="DG22" s="368"/>
      <c r="DH22" s="368"/>
      <c r="DI22" s="368"/>
      <c r="DJ22" s="368"/>
      <c r="DK22" s="368"/>
      <c r="DL22" s="368"/>
      <c r="DM22" s="368"/>
      <c r="DN22" s="368"/>
      <c r="DO22" s="368"/>
      <c r="DP22" s="368"/>
      <c r="DQ22" s="368"/>
      <c r="DR22" s="368"/>
      <c r="DS22" s="368"/>
      <c r="DT22" s="368"/>
      <c r="DU22" s="368"/>
      <c r="DV22" s="368"/>
      <c r="DW22" s="368"/>
      <c r="DX22" s="368"/>
      <c r="DY22" s="368"/>
    </row>
    <row r="23" spans="1:129" ht="17" thickBot="1" x14ac:dyDescent="0.25">
      <c r="A23" s="88"/>
      <c r="B23" s="88"/>
      <c r="C23" s="88"/>
      <c r="D23" s="107"/>
      <c r="E23" s="101"/>
      <c r="F23" s="101"/>
      <c r="G23" s="393" t="s">
        <v>2763</v>
      </c>
      <c r="H23" s="632"/>
      <c r="I23" s="632"/>
      <c r="J23" s="394"/>
      <c r="K23" s="101"/>
      <c r="L23" s="101"/>
      <c r="M23" s="101"/>
      <c r="N23" s="87"/>
      <c r="O23" s="87"/>
      <c r="P23" s="88"/>
      <c r="Q23" s="88"/>
      <c r="V23" s="368"/>
      <c r="W23" s="368"/>
      <c r="X23" s="368"/>
      <c r="Y23" s="368"/>
      <c r="Z23" s="368"/>
      <c r="AA23" s="368"/>
      <c r="AB23" s="368"/>
      <c r="AC23" s="368"/>
      <c r="AD23" s="368"/>
      <c r="AE23" s="368"/>
      <c r="AF23" s="368"/>
      <c r="AG23" s="368"/>
      <c r="AH23" s="368"/>
      <c r="AI23" s="368"/>
      <c r="AJ23" s="368"/>
      <c r="AK23" s="368"/>
      <c r="AL23" s="368"/>
      <c r="AM23" s="368"/>
      <c r="AN23" s="368"/>
      <c r="AO23" s="368"/>
      <c r="AP23" s="368"/>
      <c r="AQ23" s="368"/>
      <c r="AR23" s="368"/>
      <c r="AS23" s="368"/>
      <c r="AT23" s="368"/>
      <c r="AU23" s="368"/>
      <c r="AV23" s="368"/>
      <c r="AW23" s="368"/>
      <c r="AX23" s="368"/>
      <c r="AY23" s="368"/>
      <c r="AZ23" s="368"/>
      <c r="BA23" s="368"/>
      <c r="BB23" s="368"/>
      <c r="BC23" s="368"/>
      <c r="BD23" s="368"/>
      <c r="BE23" s="368"/>
      <c r="BF23" s="368"/>
      <c r="BG23" s="368"/>
      <c r="BH23" s="368"/>
      <c r="BI23" s="368"/>
      <c r="BJ23" s="368"/>
      <c r="BK23" s="368"/>
      <c r="BL23" s="368"/>
      <c r="BM23" s="368"/>
      <c r="BN23" s="368"/>
      <c r="BO23" s="368"/>
      <c r="BP23" s="368"/>
      <c r="BQ23" s="368"/>
      <c r="BR23" s="368"/>
      <c r="BS23" s="368"/>
      <c r="BT23" s="368"/>
      <c r="BU23" s="368"/>
      <c r="BV23" s="368"/>
      <c r="BW23" s="368"/>
      <c r="BX23" s="368"/>
      <c r="BY23" s="368"/>
      <c r="BZ23" s="368"/>
      <c r="CA23" s="368"/>
      <c r="CB23" s="368"/>
      <c r="CC23" s="368"/>
      <c r="CD23" s="368"/>
      <c r="CE23" s="368"/>
      <c r="CF23" s="368"/>
      <c r="CG23" s="368"/>
      <c r="CH23" s="368"/>
      <c r="CI23" s="368"/>
      <c r="CJ23" s="368"/>
      <c r="CK23" s="368"/>
      <c r="CL23" s="368"/>
      <c r="CM23" s="368"/>
      <c r="CN23" s="368"/>
      <c r="CO23" s="368"/>
      <c r="CP23" s="368"/>
      <c r="CQ23" s="368"/>
      <c r="CR23" s="368"/>
      <c r="CS23" s="368"/>
      <c r="CT23" s="368"/>
      <c r="CU23" s="368"/>
      <c r="CV23" s="368"/>
      <c r="CW23" s="368"/>
      <c r="CX23" s="368"/>
      <c r="CY23" s="368"/>
      <c r="CZ23" s="368"/>
      <c r="DA23" s="368"/>
      <c r="DB23" s="368"/>
      <c r="DC23" s="368"/>
      <c r="DD23" s="368"/>
      <c r="DE23" s="368"/>
      <c r="DF23" s="368"/>
      <c r="DG23" s="368"/>
      <c r="DH23" s="368"/>
      <c r="DI23" s="368"/>
      <c r="DJ23" s="368"/>
      <c r="DK23" s="368"/>
      <c r="DL23" s="368"/>
      <c r="DM23" s="368"/>
      <c r="DN23" s="368"/>
      <c r="DO23" s="368"/>
      <c r="DP23" s="368"/>
      <c r="DQ23" s="368"/>
      <c r="DR23" s="368"/>
      <c r="DS23" s="368"/>
      <c r="DT23" s="368"/>
      <c r="DU23" s="368"/>
      <c r="DV23" s="368"/>
      <c r="DW23" s="368"/>
      <c r="DX23" s="368"/>
      <c r="DY23" s="368"/>
    </row>
    <row r="24" spans="1:129" x14ac:dyDescent="0.2">
      <c r="A24" s="88"/>
      <c r="B24" s="88"/>
      <c r="C24" s="88"/>
      <c r="D24" s="107"/>
      <c r="E24" s="101"/>
      <c r="F24" s="101"/>
      <c r="G24" s="395"/>
      <c r="H24" s="345">
        <f>I18</f>
        <v>14</v>
      </c>
      <c r="I24" s="345"/>
      <c r="J24" s="396"/>
      <c r="K24" s="101"/>
      <c r="L24" s="101"/>
      <c r="M24" s="101"/>
      <c r="N24" s="87"/>
      <c r="O24" s="87"/>
      <c r="P24" s="88"/>
      <c r="Q24" s="88"/>
      <c r="V24" s="368"/>
      <c r="W24" s="368"/>
      <c r="X24" s="368"/>
      <c r="Y24" s="368"/>
      <c r="Z24" s="368"/>
      <c r="AA24" s="368"/>
      <c r="AB24" s="368"/>
      <c r="AC24" s="368"/>
      <c r="AD24" s="368"/>
      <c r="AE24" s="368"/>
      <c r="AF24" s="368"/>
      <c r="AG24" s="368"/>
      <c r="AH24" s="368"/>
      <c r="AI24" s="368"/>
      <c r="AJ24" s="368"/>
      <c r="AK24" s="368"/>
      <c r="AL24" s="368"/>
      <c r="AM24" s="368"/>
      <c r="AN24" s="368"/>
      <c r="AO24" s="368"/>
      <c r="AP24" s="368"/>
      <c r="AQ24" s="368"/>
      <c r="AR24" s="368"/>
      <c r="AS24" s="368"/>
      <c r="AT24" s="368"/>
      <c r="AU24" s="368"/>
      <c r="AV24" s="368"/>
      <c r="AW24" s="368"/>
      <c r="AX24" s="368"/>
      <c r="AY24" s="368"/>
      <c r="AZ24" s="368"/>
      <c r="BA24" s="368"/>
      <c r="BB24" s="368"/>
      <c r="BC24" s="368"/>
      <c r="BD24" s="368"/>
      <c r="BE24" s="368"/>
      <c r="BF24" s="368"/>
      <c r="BG24" s="368"/>
      <c r="BH24" s="368"/>
      <c r="BI24" s="368"/>
      <c r="BJ24" s="368"/>
      <c r="BK24" s="368"/>
      <c r="BL24" s="368"/>
      <c r="BM24" s="368"/>
      <c r="BN24" s="368"/>
      <c r="BO24" s="368"/>
      <c r="BP24" s="368"/>
      <c r="BQ24" s="368"/>
      <c r="BR24" s="368"/>
      <c r="BS24" s="368"/>
      <c r="BT24" s="368"/>
      <c r="BU24" s="368"/>
      <c r="BV24" s="368"/>
      <c r="BW24" s="368"/>
      <c r="BX24" s="368"/>
      <c r="BY24" s="368"/>
      <c r="BZ24" s="368"/>
      <c r="CA24" s="368"/>
      <c r="CB24" s="368"/>
      <c r="CC24" s="368"/>
      <c r="CD24" s="368"/>
      <c r="CE24" s="368"/>
      <c r="CF24" s="368"/>
      <c r="CG24" s="368"/>
      <c r="CH24" s="368"/>
      <c r="CI24" s="368"/>
      <c r="CJ24" s="368"/>
      <c r="CK24" s="368"/>
      <c r="CL24" s="368"/>
      <c r="CM24" s="368"/>
      <c r="CN24" s="368"/>
      <c r="CO24" s="368"/>
      <c r="CP24" s="368"/>
      <c r="CQ24" s="368"/>
      <c r="CR24" s="368"/>
      <c r="CS24" s="368"/>
      <c r="CT24" s="368"/>
      <c r="CU24" s="368"/>
      <c r="CV24" s="368"/>
      <c r="CW24" s="368"/>
      <c r="CX24" s="368"/>
      <c r="CY24" s="368"/>
      <c r="CZ24" s="368"/>
      <c r="DA24" s="368"/>
      <c r="DB24" s="368"/>
      <c r="DC24" s="368"/>
      <c r="DD24" s="368"/>
      <c r="DE24" s="368"/>
      <c r="DF24" s="368"/>
      <c r="DG24" s="368"/>
      <c r="DH24" s="368"/>
      <c r="DI24" s="368"/>
      <c r="DJ24" s="368"/>
      <c r="DK24" s="368"/>
      <c r="DL24" s="368"/>
      <c r="DM24" s="368"/>
      <c r="DN24" s="368"/>
      <c r="DO24" s="368"/>
      <c r="DP24" s="368"/>
      <c r="DQ24" s="368"/>
      <c r="DR24" s="368"/>
      <c r="DS24" s="368"/>
      <c r="DT24" s="368"/>
      <c r="DU24" s="368"/>
      <c r="DV24" s="368"/>
      <c r="DW24" s="368"/>
      <c r="DX24" s="368"/>
      <c r="DY24" s="368"/>
    </row>
    <row r="25" spans="1:129" ht="17" thickBot="1" x14ac:dyDescent="0.25">
      <c r="A25" s="88"/>
      <c r="B25" s="88"/>
      <c r="C25" s="88"/>
      <c r="D25" s="107"/>
      <c r="E25" s="101"/>
      <c r="F25" s="101"/>
      <c r="G25" s="397"/>
      <c r="H25" s="399"/>
      <c r="I25" s="399"/>
      <c r="J25" s="398"/>
      <c r="K25" s="101"/>
      <c r="L25" s="101"/>
      <c r="M25" s="101"/>
      <c r="N25" s="87"/>
      <c r="O25" s="87"/>
      <c r="P25" s="88"/>
      <c r="Q25" s="8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c r="BT25" s="368"/>
      <c r="BU25" s="368"/>
      <c r="BV25" s="368"/>
      <c r="BW25" s="368"/>
      <c r="BX25" s="368"/>
      <c r="BY25" s="368"/>
      <c r="BZ25" s="368"/>
      <c r="CA25" s="368"/>
      <c r="CB25" s="368"/>
      <c r="CC25" s="368"/>
      <c r="CD25" s="368"/>
      <c r="CE25" s="368"/>
      <c r="CF25" s="368"/>
      <c r="CG25" s="368"/>
      <c r="CH25" s="368"/>
      <c r="CI25" s="368"/>
      <c r="CJ25" s="368"/>
      <c r="CK25" s="368"/>
      <c r="CL25" s="368"/>
      <c r="CM25" s="368"/>
      <c r="CN25" s="368"/>
      <c r="CO25" s="368"/>
      <c r="CP25" s="368"/>
      <c r="CQ25" s="368"/>
      <c r="CR25" s="368"/>
      <c r="CS25" s="368"/>
      <c r="CT25" s="368"/>
      <c r="CU25" s="368"/>
      <c r="CV25" s="368"/>
      <c r="CW25" s="368"/>
      <c r="CX25" s="368"/>
      <c r="CY25" s="368"/>
      <c r="CZ25" s="368"/>
      <c r="DA25" s="368"/>
      <c r="DB25" s="368"/>
      <c r="DC25" s="368"/>
      <c r="DD25" s="368"/>
      <c r="DE25" s="368"/>
      <c r="DF25" s="368"/>
      <c r="DG25" s="368"/>
      <c r="DH25" s="368"/>
      <c r="DI25" s="368"/>
      <c r="DJ25" s="368"/>
      <c r="DK25" s="368"/>
      <c r="DL25" s="368"/>
      <c r="DM25" s="368"/>
      <c r="DN25" s="368"/>
      <c r="DO25" s="368"/>
      <c r="DP25" s="368"/>
      <c r="DQ25" s="368"/>
      <c r="DR25" s="368"/>
      <c r="DS25" s="368"/>
      <c r="DT25" s="368"/>
      <c r="DU25" s="368"/>
      <c r="DV25" s="368"/>
      <c r="DW25" s="368"/>
      <c r="DX25" s="368"/>
      <c r="DY25" s="368"/>
    </row>
    <row r="26" spans="1:129" x14ac:dyDescent="0.2">
      <c r="A26" s="88"/>
      <c r="B26" s="88"/>
      <c r="C26" s="88"/>
      <c r="D26" s="107"/>
      <c r="E26" s="101"/>
      <c r="F26" s="101"/>
      <c r="G26" s="101"/>
      <c r="H26" s="101"/>
      <c r="I26" s="101"/>
      <c r="J26" s="101"/>
      <c r="K26" s="101"/>
      <c r="L26" s="101"/>
      <c r="M26" s="101"/>
      <c r="N26" s="87"/>
      <c r="O26" s="87"/>
      <c r="P26" s="88"/>
      <c r="Q26" s="88"/>
      <c r="V26" s="368"/>
      <c r="W26" s="368"/>
      <c r="X26" s="368"/>
      <c r="Y26" s="368"/>
      <c r="Z26" s="368"/>
      <c r="AA26" s="368"/>
      <c r="AB26" s="368"/>
      <c r="AC26" s="368"/>
      <c r="AD26" s="368"/>
      <c r="AE26" s="368"/>
      <c r="AF26" s="368"/>
      <c r="AG26" s="368"/>
      <c r="AH26" s="368"/>
      <c r="AI26" s="368"/>
      <c r="AJ26" s="368"/>
      <c r="AK26" s="368"/>
      <c r="AL26" s="368"/>
      <c r="AM26" s="368"/>
      <c r="AN26" s="368"/>
      <c r="AO26" s="368"/>
      <c r="AP26" s="368"/>
      <c r="AQ26" s="368"/>
      <c r="AR26" s="368"/>
      <c r="AS26" s="368"/>
      <c r="AT26" s="368"/>
      <c r="AU26" s="368"/>
      <c r="AV26" s="368"/>
      <c r="AW26" s="368"/>
      <c r="AX26" s="368"/>
      <c r="AY26" s="368"/>
      <c r="AZ26" s="368"/>
      <c r="BA26" s="368"/>
      <c r="BB26" s="368"/>
      <c r="BC26" s="368"/>
      <c r="BD26" s="368"/>
      <c r="BE26" s="368"/>
      <c r="BF26" s="368"/>
      <c r="BG26" s="368"/>
      <c r="BH26" s="368"/>
      <c r="BI26" s="368"/>
      <c r="BJ26" s="368"/>
      <c r="BK26" s="368"/>
      <c r="BL26" s="368"/>
      <c r="BM26" s="368"/>
      <c r="BN26" s="368"/>
      <c r="BO26" s="368"/>
      <c r="BP26" s="368"/>
      <c r="BQ26" s="368"/>
      <c r="BR26" s="368"/>
      <c r="BS26" s="368"/>
      <c r="BT26" s="368"/>
      <c r="BU26" s="368"/>
      <c r="BV26" s="368"/>
      <c r="BW26" s="368"/>
      <c r="BX26" s="368"/>
      <c r="BY26" s="368"/>
      <c r="BZ26" s="368"/>
      <c r="CA26" s="368"/>
      <c r="CB26" s="368"/>
      <c r="CC26" s="368"/>
      <c r="CD26" s="368"/>
      <c r="CE26" s="368"/>
      <c r="CF26" s="368"/>
      <c r="CG26" s="368"/>
      <c r="CH26" s="368"/>
      <c r="CI26" s="368"/>
      <c r="CJ26" s="368"/>
      <c r="CK26" s="368"/>
      <c r="CL26" s="368"/>
      <c r="CM26" s="368"/>
      <c r="CN26" s="368"/>
      <c r="CO26" s="368"/>
      <c r="CP26" s="368"/>
      <c r="CQ26" s="368"/>
      <c r="CR26" s="368"/>
      <c r="CS26" s="368"/>
      <c r="CT26" s="368"/>
      <c r="CU26" s="368"/>
      <c r="CV26" s="368"/>
      <c r="CW26" s="368"/>
      <c r="CX26" s="368"/>
      <c r="CY26" s="368"/>
      <c r="CZ26" s="368"/>
      <c r="DA26" s="368"/>
      <c r="DB26" s="368"/>
      <c r="DC26" s="368"/>
      <c r="DD26" s="368"/>
      <c r="DE26" s="368"/>
      <c r="DF26" s="368"/>
      <c r="DG26" s="368"/>
      <c r="DH26" s="368"/>
      <c r="DI26" s="368"/>
      <c r="DJ26" s="368"/>
      <c r="DK26" s="368"/>
      <c r="DL26" s="368"/>
      <c r="DM26" s="368"/>
      <c r="DN26" s="368"/>
      <c r="DO26" s="368"/>
      <c r="DP26" s="368"/>
      <c r="DQ26" s="368"/>
      <c r="DR26" s="368"/>
      <c r="DS26" s="368"/>
      <c r="DT26" s="368"/>
      <c r="DU26" s="368"/>
      <c r="DV26" s="368"/>
      <c r="DW26" s="368"/>
      <c r="DX26" s="368"/>
      <c r="DY26" s="368"/>
    </row>
    <row r="27" spans="1:129" x14ac:dyDescent="0.2">
      <c r="A27" s="88"/>
      <c r="B27" s="88"/>
      <c r="C27" s="88"/>
      <c r="D27" s="107"/>
      <c r="E27" s="101"/>
      <c r="F27" s="101"/>
      <c r="G27" s="101"/>
      <c r="H27" s="101"/>
      <c r="I27" s="101"/>
      <c r="J27" s="101"/>
      <c r="K27" s="101"/>
      <c r="L27" s="101"/>
      <c r="M27" s="101"/>
      <c r="N27" s="87"/>
      <c r="O27" s="87"/>
      <c r="P27" s="88"/>
      <c r="Q27" s="88"/>
      <c r="V27" s="368"/>
      <c r="W27" s="368"/>
      <c r="X27" s="368"/>
      <c r="Y27" s="368"/>
      <c r="Z27" s="368"/>
      <c r="AA27" s="368"/>
      <c r="AB27" s="368"/>
      <c r="AC27" s="368"/>
      <c r="AD27" s="368"/>
      <c r="AE27" s="368"/>
      <c r="AF27" s="368"/>
      <c r="AG27" s="368"/>
      <c r="AH27" s="368"/>
      <c r="AI27" s="368"/>
      <c r="AJ27" s="368"/>
      <c r="AK27" s="368"/>
      <c r="AL27" s="368"/>
      <c r="AM27" s="368"/>
      <c r="AN27" s="368"/>
      <c r="AO27" s="368"/>
      <c r="AP27" s="368"/>
      <c r="AQ27" s="368"/>
      <c r="AR27" s="368"/>
      <c r="AS27" s="368"/>
      <c r="AT27" s="368"/>
      <c r="AU27" s="368"/>
      <c r="AV27" s="368"/>
      <c r="AW27" s="368"/>
      <c r="AX27" s="368"/>
      <c r="AY27" s="368"/>
      <c r="AZ27" s="368"/>
      <c r="BA27" s="368"/>
      <c r="BB27" s="368"/>
      <c r="BC27" s="368"/>
      <c r="BD27" s="368"/>
      <c r="BE27" s="368"/>
      <c r="BF27" s="368"/>
      <c r="BG27" s="368"/>
      <c r="BH27" s="368"/>
      <c r="BI27" s="368"/>
      <c r="BJ27" s="368"/>
      <c r="BK27" s="368"/>
      <c r="BL27" s="368"/>
      <c r="BM27" s="368"/>
      <c r="BN27" s="368"/>
      <c r="BO27" s="368"/>
      <c r="BP27" s="368"/>
      <c r="BQ27" s="368"/>
      <c r="BR27" s="368"/>
      <c r="BS27" s="368"/>
      <c r="BT27" s="368"/>
      <c r="BU27" s="368"/>
      <c r="BV27" s="368"/>
      <c r="BW27" s="368"/>
      <c r="BX27" s="368"/>
      <c r="BY27" s="368"/>
      <c r="BZ27" s="368"/>
      <c r="CA27" s="368"/>
      <c r="CB27" s="368"/>
      <c r="CC27" s="368"/>
      <c r="CD27" s="368"/>
      <c r="CE27" s="368"/>
      <c r="CF27" s="368"/>
      <c r="CG27" s="368"/>
      <c r="CH27" s="368"/>
      <c r="CI27" s="368"/>
      <c r="CJ27" s="368"/>
      <c r="CK27" s="368"/>
      <c r="CL27" s="368"/>
      <c r="CM27" s="368"/>
      <c r="CN27" s="368"/>
      <c r="CO27" s="368"/>
      <c r="CP27" s="368"/>
      <c r="CQ27" s="368"/>
      <c r="CR27" s="368"/>
      <c r="CS27" s="368"/>
      <c r="CT27" s="368"/>
      <c r="CU27" s="368"/>
      <c r="CV27" s="368"/>
      <c r="CW27" s="368"/>
      <c r="CX27" s="368"/>
      <c r="CY27" s="368"/>
      <c r="CZ27" s="368"/>
      <c r="DA27" s="368"/>
      <c r="DB27" s="368"/>
      <c r="DC27" s="368"/>
      <c r="DD27" s="368"/>
      <c r="DE27" s="368"/>
      <c r="DF27" s="368"/>
      <c r="DG27" s="368"/>
      <c r="DH27" s="368"/>
      <c r="DI27" s="368"/>
      <c r="DJ27" s="368"/>
      <c r="DK27" s="368"/>
      <c r="DL27" s="368"/>
      <c r="DM27" s="368"/>
      <c r="DN27" s="368"/>
      <c r="DO27" s="368"/>
      <c r="DP27" s="368"/>
      <c r="DQ27" s="368"/>
      <c r="DR27" s="368"/>
      <c r="DS27" s="368"/>
      <c r="DT27" s="368"/>
      <c r="DU27" s="368"/>
      <c r="DV27" s="368"/>
      <c r="DW27" s="368"/>
      <c r="DX27" s="368"/>
      <c r="DY27" s="368"/>
    </row>
    <row r="28" spans="1:129" x14ac:dyDescent="0.2">
      <c r="A28" s="88"/>
      <c r="B28" s="88"/>
      <c r="C28" s="88"/>
      <c r="D28" s="107"/>
      <c r="E28" s="101"/>
      <c r="F28" s="101"/>
      <c r="G28" s="101"/>
      <c r="H28" s="101"/>
      <c r="I28" s="101"/>
      <c r="J28" s="101"/>
      <c r="K28" s="101"/>
      <c r="L28" s="101"/>
      <c r="M28" s="101"/>
      <c r="N28" s="87"/>
      <c r="O28" s="87"/>
      <c r="P28" s="88"/>
      <c r="Q28" s="88"/>
      <c r="V28" s="368"/>
      <c r="W28" s="368"/>
      <c r="X28" s="368"/>
      <c r="Y28" s="368"/>
      <c r="Z28" s="368"/>
      <c r="AA28" s="368"/>
      <c r="AB28" s="368"/>
      <c r="AC28" s="368"/>
      <c r="AD28" s="368"/>
      <c r="AE28" s="368"/>
      <c r="AF28" s="368"/>
      <c r="AG28" s="368"/>
      <c r="AH28" s="368"/>
      <c r="AI28" s="368"/>
      <c r="AJ28" s="368"/>
      <c r="AK28" s="368"/>
      <c r="AL28" s="368"/>
      <c r="AM28" s="368"/>
      <c r="AN28" s="368"/>
      <c r="AO28" s="368"/>
      <c r="AP28" s="368"/>
      <c r="AQ28" s="368"/>
      <c r="AR28" s="368"/>
      <c r="AS28" s="368"/>
      <c r="AT28" s="368"/>
      <c r="AU28" s="368"/>
      <c r="AV28" s="368"/>
      <c r="AW28" s="368"/>
      <c r="AX28" s="368"/>
      <c r="AY28" s="368"/>
      <c r="AZ28" s="368"/>
      <c r="BA28" s="368"/>
      <c r="BB28" s="368"/>
      <c r="BC28" s="368"/>
      <c r="BD28" s="368"/>
      <c r="BE28" s="368"/>
      <c r="BF28" s="368"/>
      <c r="BG28" s="368"/>
      <c r="BH28" s="368"/>
      <c r="BI28" s="368"/>
      <c r="BJ28" s="368"/>
      <c r="BK28" s="368"/>
      <c r="BL28" s="368"/>
      <c r="BM28" s="368"/>
      <c r="BN28" s="368"/>
      <c r="BO28" s="368"/>
      <c r="BP28" s="368"/>
      <c r="BQ28" s="368"/>
      <c r="BR28" s="368"/>
      <c r="BS28" s="368"/>
      <c r="BT28" s="368"/>
      <c r="BU28" s="368"/>
      <c r="BV28" s="368"/>
      <c r="BW28" s="368"/>
      <c r="BX28" s="368"/>
      <c r="BY28" s="368"/>
      <c r="BZ28" s="368"/>
      <c r="CA28" s="368"/>
      <c r="CB28" s="368"/>
      <c r="CC28" s="368"/>
      <c r="CD28" s="368"/>
      <c r="CE28" s="368"/>
      <c r="CF28" s="368"/>
      <c r="CG28" s="368"/>
      <c r="CH28" s="368"/>
      <c r="CI28" s="368"/>
      <c r="CJ28" s="368"/>
      <c r="CK28" s="368"/>
      <c r="CL28" s="368"/>
      <c r="CM28" s="368"/>
      <c r="CN28" s="368"/>
      <c r="CO28" s="368"/>
      <c r="CP28" s="368"/>
      <c r="CQ28" s="368"/>
      <c r="CR28" s="368"/>
      <c r="CS28" s="368"/>
      <c r="CT28" s="368"/>
      <c r="CU28" s="368"/>
      <c r="CV28" s="368"/>
      <c r="CW28" s="368"/>
      <c r="CX28" s="368"/>
      <c r="CY28" s="368"/>
      <c r="CZ28" s="368"/>
      <c r="DA28" s="368"/>
      <c r="DB28" s="368"/>
      <c r="DC28" s="368"/>
      <c r="DD28" s="368"/>
      <c r="DE28" s="368"/>
      <c r="DF28" s="368"/>
      <c r="DG28" s="368"/>
      <c r="DH28" s="368"/>
      <c r="DI28" s="368"/>
      <c r="DJ28" s="368"/>
      <c r="DK28" s="368"/>
      <c r="DL28" s="368"/>
      <c r="DM28" s="368"/>
      <c r="DN28" s="368"/>
      <c r="DO28" s="368"/>
      <c r="DP28" s="368"/>
      <c r="DQ28" s="368"/>
      <c r="DR28" s="368"/>
      <c r="DS28" s="368"/>
      <c r="DT28" s="368"/>
      <c r="DU28" s="368"/>
      <c r="DV28" s="368"/>
      <c r="DW28" s="368"/>
      <c r="DX28" s="368"/>
      <c r="DY28" s="368"/>
    </row>
    <row r="29" spans="1:129" ht="21" x14ac:dyDescent="0.25">
      <c r="A29" s="88"/>
      <c r="B29" s="88"/>
      <c r="C29" s="88"/>
      <c r="D29" s="289" t="s">
        <v>2764</v>
      </c>
      <c r="E29" s="289"/>
      <c r="F29" s="289"/>
      <c r="G29" s="289"/>
      <c r="H29" s="289"/>
      <c r="I29" s="289"/>
      <c r="J29" s="289"/>
      <c r="K29" s="289"/>
      <c r="L29" s="289"/>
      <c r="M29" s="289"/>
      <c r="N29" s="87"/>
      <c r="O29" s="87"/>
      <c r="P29" s="88"/>
      <c r="Q29" s="88"/>
      <c r="V29" s="368"/>
      <c r="W29" s="368"/>
      <c r="X29" s="368"/>
      <c r="Y29" s="368"/>
      <c r="Z29" s="368"/>
      <c r="AA29" s="368"/>
      <c r="AB29" s="368"/>
      <c r="AC29" s="368"/>
      <c r="AD29" s="368"/>
      <c r="AE29" s="368"/>
      <c r="AF29" s="368"/>
      <c r="AG29" s="368"/>
      <c r="AH29" s="368"/>
      <c r="AI29" s="368"/>
      <c r="AJ29" s="368"/>
      <c r="AK29" s="368"/>
      <c r="AL29" s="368"/>
      <c r="AM29" s="368"/>
      <c r="AN29" s="368"/>
      <c r="AO29" s="368"/>
      <c r="AP29" s="368"/>
      <c r="AQ29" s="368"/>
      <c r="AR29" s="368"/>
      <c r="AS29" s="368"/>
      <c r="AT29" s="368"/>
      <c r="AU29" s="368"/>
      <c r="AV29" s="368"/>
      <c r="AW29" s="368"/>
      <c r="AX29" s="368"/>
      <c r="AY29" s="368"/>
      <c r="AZ29" s="368"/>
      <c r="BA29" s="368"/>
      <c r="BB29" s="368"/>
      <c r="BC29" s="368"/>
      <c r="BD29" s="368"/>
      <c r="BE29" s="368"/>
      <c r="BF29" s="368"/>
      <c r="BG29" s="368"/>
      <c r="BH29" s="368"/>
      <c r="BI29" s="368"/>
      <c r="BJ29" s="368"/>
      <c r="BK29" s="368"/>
      <c r="BL29" s="368"/>
      <c r="BM29" s="368"/>
      <c r="BN29" s="368"/>
      <c r="BO29" s="368"/>
      <c r="BP29" s="368"/>
      <c r="BQ29" s="368"/>
      <c r="BR29" s="368"/>
      <c r="BS29" s="368"/>
      <c r="BT29" s="368"/>
      <c r="BU29" s="368"/>
      <c r="BV29" s="368"/>
      <c r="BW29" s="368"/>
      <c r="BX29" s="368"/>
      <c r="BY29" s="368"/>
      <c r="BZ29" s="368"/>
      <c r="CA29" s="368"/>
      <c r="CB29" s="368"/>
      <c r="CC29" s="368"/>
      <c r="CD29" s="368"/>
      <c r="CE29" s="368"/>
      <c r="CF29" s="368"/>
      <c r="CG29" s="368"/>
      <c r="CH29" s="368"/>
      <c r="CI29" s="368"/>
      <c r="CJ29" s="368"/>
      <c r="CK29" s="368"/>
      <c r="CL29" s="368"/>
      <c r="CM29" s="368"/>
      <c r="CN29" s="368"/>
      <c r="CO29" s="368"/>
      <c r="CP29" s="368"/>
      <c r="CQ29" s="368"/>
      <c r="CR29" s="368"/>
      <c r="CS29" s="368"/>
      <c r="CT29" s="368"/>
      <c r="CU29" s="368"/>
      <c r="CV29" s="368"/>
      <c r="CW29" s="368"/>
      <c r="CX29" s="368"/>
      <c r="CY29" s="368"/>
      <c r="CZ29" s="368"/>
      <c r="DA29" s="368"/>
      <c r="DB29" s="368"/>
      <c r="DC29" s="368"/>
      <c r="DD29" s="368"/>
      <c r="DE29" s="368"/>
      <c r="DF29" s="368"/>
      <c r="DG29" s="368"/>
      <c r="DH29" s="368"/>
      <c r="DI29" s="368"/>
      <c r="DJ29" s="368"/>
      <c r="DK29" s="368"/>
      <c r="DL29" s="368"/>
      <c r="DM29" s="368"/>
      <c r="DN29" s="368"/>
      <c r="DO29" s="368"/>
      <c r="DP29" s="368"/>
      <c r="DQ29" s="368"/>
      <c r="DR29" s="368"/>
      <c r="DS29" s="368"/>
      <c r="DT29" s="368"/>
      <c r="DU29" s="368"/>
      <c r="DV29" s="368"/>
      <c r="DW29" s="368"/>
      <c r="DX29" s="368"/>
      <c r="DY29" s="368"/>
    </row>
    <row r="30" spans="1:129" ht="17" thickBot="1" x14ac:dyDescent="0.25">
      <c r="A30" s="88"/>
      <c r="B30" s="88"/>
      <c r="C30" s="88"/>
      <c r="D30" s="88"/>
      <c r="E30" s="87"/>
      <c r="F30" s="87"/>
      <c r="G30" s="87"/>
      <c r="H30" s="87"/>
      <c r="I30" s="115"/>
      <c r="J30" s="115"/>
      <c r="K30" s="115"/>
      <c r="L30" s="115"/>
      <c r="M30" s="115"/>
      <c r="O30" s="87"/>
      <c r="P30" s="88"/>
      <c r="Q30" s="8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368"/>
      <c r="BJ30" s="368"/>
      <c r="BK30" s="368"/>
      <c r="BL30" s="368"/>
      <c r="BM30" s="368"/>
      <c r="BN30" s="368"/>
      <c r="BO30" s="368"/>
      <c r="BP30" s="368"/>
      <c r="BQ30" s="368"/>
      <c r="BR30" s="368"/>
      <c r="BS30" s="368"/>
      <c r="BT30" s="368"/>
      <c r="BU30" s="368"/>
      <c r="BV30" s="368"/>
      <c r="BW30" s="368"/>
      <c r="BX30" s="368"/>
      <c r="BY30" s="368"/>
      <c r="BZ30" s="368"/>
      <c r="CA30" s="368"/>
      <c r="CB30" s="368"/>
      <c r="CC30" s="368"/>
      <c r="CD30" s="368"/>
      <c r="CE30" s="368"/>
      <c r="CF30" s="368"/>
      <c r="CG30" s="368"/>
      <c r="CH30" s="368"/>
      <c r="CI30" s="368"/>
      <c r="CJ30" s="368"/>
      <c r="CK30" s="368"/>
      <c r="CL30" s="368"/>
      <c r="CM30" s="368"/>
      <c r="CN30" s="368"/>
      <c r="CO30" s="368"/>
      <c r="CP30" s="368"/>
      <c r="CQ30" s="368"/>
      <c r="CR30" s="368"/>
      <c r="CS30" s="368"/>
      <c r="CT30" s="368"/>
      <c r="CU30" s="368"/>
      <c r="CV30" s="368"/>
      <c r="CW30" s="368"/>
      <c r="CX30" s="368"/>
      <c r="CY30" s="368"/>
      <c r="CZ30" s="368"/>
      <c r="DA30" s="368"/>
      <c r="DB30" s="368"/>
      <c r="DC30" s="368"/>
      <c r="DD30" s="368"/>
      <c r="DE30" s="368"/>
      <c r="DF30" s="368"/>
      <c r="DG30" s="368"/>
      <c r="DH30" s="368"/>
      <c r="DI30" s="368"/>
      <c r="DJ30" s="368"/>
      <c r="DK30" s="368"/>
      <c r="DL30" s="368"/>
      <c r="DM30" s="368"/>
      <c r="DN30" s="368"/>
      <c r="DO30" s="368"/>
      <c r="DP30" s="368"/>
      <c r="DQ30" s="368"/>
      <c r="DR30" s="368"/>
      <c r="DS30" s="368"/>
      <c r="DT30" s="368"/>
      <c r="DU30" s="368"/>
      <c r="DV30" s="368"/>
      <c r="DW30" s="368"/>
      <c r="DX30" s="368"/>
      <c r="DY30" s="368"/>
    </row>
    <row r="31" spans="1:129" s="236" customFormat="1" ht="58" customHeight="1" thickBot="1" x14ac:dyDescent="0.25">
      <c r="A31" s="235"/>
      <c r="B31" s="235"/>
      <c r="C31" s="585" t="s">
        <v>2802</v>
      </c>
      <c r="D31" s="586" t="s">
        <v>2803</v>
      </c>
      <c r="E31" s="586" t="s">
        <v>2804</v>
      </c>
      <c r="F31" s="586" t="s">
        <v>2805</v>
      </c>
      <c r="G31" s="563" t="s">
        <v>2806</v>
      </c>
      <c r="H31" s="563"/>
      <c r="I31" s="587" t="s">
        <v>2815</v>
      </c>
      <c r="J31" s="563" t="s">
        <v>2816</v>
      </c>
      <c r="K31" s="563"/>
      <c r="L31" s="586" t="s">
        <v>2817</v>
      </c>
      <c r="M31" s="567" t="s">
        <v>2818</v>
      </c>
      <c r="N31" s="185"/>
      <c r="O31" s="185"/>
      <c r="P31" s="235"/>
      <c r="Q31" s="235"/>
      <c r="V31" s="378"/>
      <c r="W31" s="378"/>
      <c r="X31" s="378"/>
      <c r="Y31" s="378"/>
      <c r="Z31" s="378"/>
      <c r="AA31" s="378"/>
      <c r="AB31" s="378"/>
      <c r="AC31" s="378"/>
      <c r="AD31" s="378"/>
      <c r="AE31" s="378"/>
      <c r="AF31" s="378"/>
      <c r="AG31" s="378"/>
      <c r="AH31" s="378"/>
      <c r="AI31" s="378"/>
      <c r="AJ31" s="378"/>
      <c r="AK31" s="378"/>
      <c r="AL31" s="378"/>
      <c r="AM31" s="378"/>
      <c r="AN31" s="378"/>
      <c r="AO31" s="378"/>
      <c r="AP31" s="378"/>
      <c r="AQ31" s="378"/>
      <c r="AR31" s="378"/>
      <c r="AS31" s="378"/>
      <c r="AT31" s="378"/>
      <c r="AU31" s="378"/>
      <c r="AV31" s="378"/>
      <c r="AW31" s="378"/>
      <c r="AX31" s="378"/>
      <c r="AY31" s="378"/>
      <c r="AZ31" s="378"/>
      <c r="BA31" s="378"/>
      <c r="BB31" s="378"/>
      <c r="BC31" s="378"/>
      <c r="BD31" s="378"/>
      <c r="BE31" s="378"/>
      <c r="BF31" s="378"/>
      <c r="BG31" s="378"/>
      <c r="BH31" s="378"/>
      <c r="BI31" s="378"/>
      <c r="BJ31" s="378"/>
      <c r="BK31" s="378"/>
      <c r="BL31" s="378"/>
      <c r="BM31" s="378"/>
      <c r="BN31" s="378"/>
      <c r="BO31" s="378"/>
      <c r="BP31" s="378"/>
      <c r="BQ31" s="378"/>
      <c r="BR31" s="378"/>
      <c r="BS31" s="378"/>
      <c r="BT31" s="378"/>
      <c r="BU31" s="378"/>
      <c r="BV31" s="378"/>
      <c r="BW31" s="378"/>
      <c r="BX31" s="378"/>
      <c r="BY31" s="378"/>
      <c r="BZ31" s="378"/>
      <c r="CA31" s="378"/>
      <c r="CB31" s="378"/>
      <c r="CC31" s="378"/>
      <c r="CD31" s="378"/>
      <c r="CE31" s="378"/>
      <c r="CF31" s="378"/>
      <c r="CG31" s="378"/>
      <c r="CH31" s="378"/>
      <c r="CI31" s="378"/>
      <c r="CJ31" s="378"/>
      <c r="CK31" s="378"/>
      <c r="CL31" s="378"/>
      <c r="CM31" s="378"/>
      <c r="CN31" s="378"/>
      <c r="CO31" s="378"/>
      <c r="CP31" s="378"/>
      <c r="CQ31" s="378"/>
      <c r="CR31" s="378"/>
      <c r="CS31" s="378"/>
      <c r="CT31" s="378"/>
      <c r="CU31" s="378"/>
      <c r="CV31" s="378"/>
      <c r="CW31" s="378"/>
      <c r="CX31" s="378"/>
      <c r="CY31" s="378"/>
      <c r="CZ31" s="378"/>
      <c r="DA31" s="378"/>
      <c r="DB31" s="378"/>
      <c r="DC31" s="378"/>
      <c r="DD31" s="378"/>
      <c r="DE31" s="378"/>
      <c r="DF31" s="378"/>
      <c r="DG31" s="378"/>
      <c r="DH31" s="378"/>
      <c r="DI31" s="378"/>
      <c r="DJ31" s="378"/>
      <c r="DK31" s="378"/>
      <c r="DL31" s="378"/>
      <c r="DM31" s="378"/>
      <c r="DN31" s="378"/>
      <c r="DO31" s="378"/>
      <c r="DP31" s="378"/>
      <c r="DQ31" s="378"/>
      <c r="DR31" s="378"/>
      <c r="DS31" s="378"/>
      <c r="DT31" s="378"/>
      <c r="DU31" s="378"/>
      <c r="DV31" s="378"/>
      <c r="DW31" s="378"/>
      <c r="DX31" s="378"/>
      <c r="DY31" s="378"/>
    </row>
    <row r="32" spans="1:129" ht="32" customHeight="1" x14ac:dyDescent="0.2">
      <c r="A32" s="88"/>
      <c r="B32" s="88"/>
      <c r="C32" s="589" t="s">
        <v>2792</v>
      </c>
      <c r="D32" s="600" t="s">
        <v>2792</v>
      </c>
      <c r="E32" s="588" t="s">
        <v>2792</v>
      </c>
      <c r="F32" s="604" t="s">
        <v>2792</v>
      </c>
      <c r="G32" s="584" t="s">
        <v>2792</v>
      </c>
      <c r="H32" s="584"/>
      <c r="I32" s="600" t="s">
        <v>2792</v>
      </c>
      <c r="J32" s="584" t="s">
        <v>2792</v>
      </c>
      <c r="K32" s="584"/>
      <c r="L32" s="600" t="s">
        <v>2792</v>
      </c>
      <c r="M32" s="590" t="s">
        <v>2792</v>
      </c>
      <c r="N32" s="621" t="s">
        <v>2811</v>
      </c>
      <c r="O32" s="88"/>
      <c r="P32" s="88"/>
      <c r="Q32" s="88"/>
      <c r="V32" s="368"/>
      <c r="W32" s="368"/>
      <c r="X32" s="368"/>
      <c r="Y32" s="368"/>
      <c r="Z32" s="368"/>
      <c r="AA32" s="368"/>
      <c r="AB32" s="368"/>
      <c r="AC32" s="368"/>
      <c r="AD32" s="368"/>
      <c r="AE32" s="368"/>
      <c r="AF32" s="368"/>
      <c r="AG32" s="368"/>
      <c r="AH32" s="368"/>
      <c r="AI32" s="368"/>
      <c r="AJ32" s="368"/>
      <c r="AK32" s="368"/>
      <c r="AL32" s="368"/>
      <c r="AM32" s="368"/>
      <c r="AN32" s="368"/>
      <c r="AO32" s="368"/>
      <c r="AP32" s="368"/>
      <c r="AQ32" s="368"/>
      <c r="AR32" s="368"/>
      <c r="AS32" s="368"/>
      <c r="AT32" s="368"/>
      <c r="AU32" s="368"/>
      <c r="AV32" s="368"/>
      <c r="AW32" s="368"/>
      <c r="AX32" s="368"/>
      <c r="AY32" s="368"/>
      <c r="AZ32" s="368"/>
      <c r="BA32" s="368"/>
      <c r="BB32" s="368"/>
      <c r="BC32" s="368"/>
      <c r="BD32" s="368"/>
      <c r="BE32" s="368"/>
      <c r="BF32" s="368"/>
      <c r="BG32" s="368"/>
      <c r="BH32" s="368"/>
      <c r="BI32" s="368"/>
      <c r="BJ32" s="368"/>
      <c r="BK32" s="368"/>
      <c r="BL32" s="368"/>
      <c r="BM32" s="368"/>
      <c r="BN32" s="368"/>
      <c r="BO32" s="368"/>
      <c r="BP32" s="368"/>
      <c r="BQ32" s="368"/>
      <c r="BR32" s="368"/>
      <c r="BS32" s="368"/>
      <c r="BT32" s="368"/>
      <c r="BU32" s="368"/>
      <c r="BV32" s="368"/>
      <c r="BW32" s="368"/>
      <c r="BX32" s="368"/>
      <c r="BY32" s="368"/>
      <c r="BZ32" s="368"/>
      <c r="CA32" s="368"/>
      <c r="CB32" s="368"/>
      <c r="CC32" s="368"/>
      <c r="CD32" s="368"/>
      <c r="CE32" s="368"/>
      <c r="CF32" s="368"/>
      <c r="CG32" s="368"/>
      <c r="CH32" s="368"/>
      <c r="CI32" s="368"/>
      <c r="CJ32" s="368"/>
      <c r="CK32" s="368"/>
      <c r="CL32" s="368"/>
      <c r="CM32" s="368"/>
      <c r="CN32" s="368"/>
      <c r="CO32" s="368"/>
      <c r="CP32" s="368"/>
      <c r="CQ32" s="368"/>
      <c r="CR32" s="368"/>
      <c r="CS32" s="368"/>
      <c r="CT32" s="368"/>
      <c r="CU32" s="368"/>
      <c r="CV32" s="368"/>
      <c r="CW32" s="368"/>
      <c r="CX32" s="368"/>
      <c r="CY32" s="368"/>
      <c r="CZ32" s="368"/>
      <c r="DA32" s="368"/>
      <c r="DB32" s="368"/>
      <c r="DC32" s="368"/>
      <c r="DD32" s="368"/>
      <c r="DE32" s="368"/>
      <c r="DF32" s="368"/>
      <c r="DG32" s="368"/>
      <c r="DH32" s="368"/>
      <c r="DI32" s="368"/>
      <c r="DJ32" s="368"/>
      <c r="DK32" s="368"/>
      <c r="DL32" s="368"/>
      <c r="DM32" s="368"/>
      <c r="DN32" s="368"/>
      <c r="DO32" s="368"/>
      <c r="DP32" s="368"/>
      <c r="DQ32" s="368"/>
      <c r="DR32" s="368"/>
      <c r="DS32" s="368"/>
      <c r="DT32" s="368"/>
      <c r="DU32" s="368"/>
      <c r="DV32" s="368"/>
      <c r="DW32" s="368"/>
      <c r="DX32" s="368"/>
      <c r="DY32" s="368"/>
    </row>
    <row r="33" spans="1:182" ht="32" customHeight="1" x14ac:dyDescent="0.2">
      <c r="A33" s="88"/>
      <c r="B33" s="88"/>
      <c r="C33" s="591" t="s">
        <v>2807</v>
      </c>
      <c r="D33" s="601" t="s">
        <v>2807</v>
      </c>
      <c r="E33" s="582" t="s">
        <v>2813</v>
      </c>
      <c r="F33" s="605" t="s">
        <v>2813</v>
      </c>
      <c r="G33" s="583" t="s">
        <v>2813</v>
      </c>
      <c r="H33" s="583"/>
      <c r="I33" s="605" t="s">
        <v>2813</v>
      </c>
      <c r="J33" s="583" t="s">
        <v>2813</v>
      </c>
      <c r="K33" s="583"/>
      <c r="L33" s="605" t="s">
        <v>2813</v>
      </c>
      <c r="M33" s="592" t="s">
        <v>2813</v>
      </c>
      <c r="N33" s="622"/>
      <c r="O33" s="88"/>
      <c r="P33" s="88"/>
      <c r="Q33" s="88"/>
      <c r="V33" s="368"/>
      <c r="W33" s="368"/>
      <c r="X33" s="368"/>
      <c r="Y33" s="368"/>
      <c r="Z33" s="368"/>
      <c r="AA33" s="368"/>
      <c r="AB33" s="368"/>
      <c r="AC33" s="368"/>
      <c r="AD33" s="368"/>
      <c r="AE33" s="368"/>
      <c r="AF33" s="368"/>
      <c r="AG33" s="368"/>
      <c r="AH33" s="368"/>
      <c r="AI33" s="368"/>
      <c r="AJ33" s="368"/>
      <c r="AK33" s="368"/>
      <c r="AL33" s="368"/>
      <c r="AM33" s="368"/>
      <c r="AN33" s="368"/>
      <c r="AO33" s="368"/>
      <c r="AP33" s="368"/>
      <c r="AQ33" s="368"/>
      <c r="AR33" s="368"/>
      <c r="AS33" s="368"/>
      <c r="AT33" s="368"/>
      <c r="AU33" s="368"/>
      <c r="AV33" s="368"/>
      <c r="AW33" s="368"/>
      <c r="AX33" s="368"/>
      <c r="AY33" s="368"/>
      <c r="AZ33" s="368"/>
      <c r="BA33" s="368"/>
      <c r="BB33" s="368"/>
      <c r="BC33" s="368"/>
      <c r="BD33" s="368"/>
      <c r="BE33" s="368"/>
      <c r="BF33" s="368"/>
      <c r="BG33" s="368"/>
      <c r="BH33" s="368"/>
      <c r="BI33" s="368"/>
      <c r="BJ33" s="368"/>
      <c r="BK33" s="368"/>
      <c r="BL33" s="368"/>
      <c r="BM33" s="368"/>
      <c r="BN33" s="368"/>
      <c r="BO33" s="368"/>
      <c r="BP33" s="368"/>
      <c r="BQ33" s="368"/>
      <c r="BR33" s="368"/>
      <c r="BS33" s="368"/>
      <c r="BT33" s="368"/>
      <c r="BU33" s="368"/>
      <c r="BV33" s="368"/>
      <c r="BW33" s="368"/>
      <c r="BX33" s="368"/>
      <c r="BY33" s="368"/>
      <c r="BZ33" s="368"/>
      <c r="CA33" s="368"/>
      <c r="CB33" s="368"/>
      <c r="CC33" s="368"/>
      <c r="CD33" s="368"/>
      <c r="CE33" s="368"/>
      <c r="CF33" s="368"/>
      <c r="CG33" s="368"/>
      <c r="CH33" s="368"/>
      <c r="CI33" s="368"/>
      <c r="CJ33" s="368"/>
      <c r="CK33" s="368"/>
      <c r="CL33" s="368"/>
      <c r="CM33" s="368"/>
      <c r="CN33" s="368"/>
      <c r="CO33" s="368"/>
      <c r="CP33" s="368"/>
      <c r="CQ33" s="368"/>
      <c r="CR33" s="368"/>
      <c r="CS33" s="368"/>
      <c r="CT33" s="368"/>
      <c r="CU33" s="368"/>
      <c r="CV33" s="368"/>
      <c r="CW33" s="368"/>
      <c r="CX33" s="368"/>
      <c r="CY33" s="368"/>
      <c r="CZ33" s="368"/>
      <c r="DA33" s="368"/>
      <c r="DB33" s="368"/>
      <c r="DC33" s="368"/>
      <c r="DD33" s="368"/>
      <c r="DE33" s="368"/>
      <c r="DF33" s="368"/>
      <c r="DG33" s="368"/>
      <c r="DH33" s="368"/>
      <c r="DI33" s="368"/>
      <c r="DJ33" s="368"/>
      <c r="DK33" s="368"/>
      <c r="DL33" s="368"/>
      <c r="DM33" s="368"/>
      <c r="DN33" s="368"/>
      <c r="DO33" s="368"/>
      <c r="DP33" s="368"/>
      <c r="DQ33" s="368"/>
      <c r="DR33" s="368"/>
      <c r="DS33" s="368"/>
      <c r="DT33" s="368"/>
      <c r="DU33" s="368"/>
      <c r="DV33" s="368"/>
      <c r="DW33" s="368"/>
      <c r="DX33" s="368"/>
      <c r="DY33" s="368"/>
    </row>
    <row r="34" spans="1:182" ht="32" customHeight="1" x14ac:dyDescent="0.2">
      <c r="A34" s="88"/>
      <c r="B34" s="88"/>
      <c r="C34" s="591" t="s">
        <v>2793</v>
      </c>
      <c r="D34" s="601" t="s">
        <v>2793</v>
      </c>
      <c r="E34" s="582" t="s">
        <v>2814</v>
      </c>
      <c r="F34" s="605" t="s">
        <v>2814</v>
      </c>
      <c r="G34" s="583" t="s">
        <v>2814</v>
      </c>
      <c r="H34" s="583"/>
      <c r="I34" s="605" t="s">
        <v>2814</v>
      </c>
      <c r="J34" s="583" t="s">
        <v>2814</v>
      </c>
      <c r="K34" s="583"/>
      <c r="L34" s="605" t="s">
        <v>2814</v>
      </c>
      <c r="M34" s="592" t="s">
        <v>2814</v>
      </c>
      <c r="N34" s="622"/>
      <c r="O34" s="88"/>
      <c r="P34" s="88"/>
      <c r="Q34" s="88"/>
      <c r="V34" s="368"/>
      <c r="W34" s="368"/>
      <c r="X34" s="368"/>
      <c r="Y34" s="368"/>
      <c r="Z34" s="368"/>
      <c r="AA34" s="368"/>
      <c r="AB34" s="368"/>
      <c r="AC34" s="368"/>
      <c r="AD34" s="368"/>
      <c r="AE34" s="368"/>
      <c r="AF34" s="368"/>
      <c r="AG34" s="368"/>
      <c r="AH34" s="368"/>
      <c r="AI34" s="368"/>
      <c r="AJ34" s="368"/>
      <c r="AK34" s="368"/>
      <c r="AL34" s="368"/>
      <c r="AM34" s="368"/>
      <c r="AN34" s="368"/>
      <c r="AO34" s="368"/>
      <c r="AP34" s="368"/>
      <c r="AQ34" s="368"/>
      <c r="AR34" s="368"/>
      <c r="AS34" s="368"/>
      <c r="AT34" s="368"/>
      <c r="AU34" s="368"/>
      <c r="AV34" s="368"/>
      <c r="AW34" s="368"/>
      <c r="AX34" s="368"/>
      <c r="AY34" s="368"/>
      <c r="AZ34" s="368"/>
      <c r="BA34" s="368"/>
      <c r="BB34" s="368"/>
      <c r="BC34" s="368"/>
      <c r="BD34" s="368"/>
      <c r="BE34" s="368"/>
      <c r="BF34" s="368"/>
      <c r="BG34" s="368"/>
      <c r="BH34" s="368"/>
      <c r="BI34" s="368"/>
      <c r="BJ34" s="368"/>
      <c r="BK34" s="368"/>
      <c r="BL34" s="368"/>
      <c r="BM34" s="368"/>
      <c r="BN34" s="368"/>
      <c r="BO34" s="368"/>
      <c r="BP34" s="368"/>
      <c r="BQ34" s="368"/>
      <c r="BR34" s="368"/>
      <c r="BS34" s="368"/>
      <c r="BT34" s="368"/>
      <c r="BU34" s="368"/>
      <c r="BV34" s="368"/>
      <c r="BW34" s="368"/>
      <c r="BX34" s="368"/>
      <c r="BY34" s="368"/>
      <c r="BZ34" s="368"/>
      <c r="CA34" s="368"/>
      <c r="CB34" s="368"/>
      <c r="CC34" s="368"/>
      <c r="CD34" s="368"/>
      <c r="CE34" s="368"/>
      <c r="CF34" s="368"/>
      <c r="CG34" s="368"/>
      <c r="CH34" s="368"/>
      <c r="CI34" s="368"/>
      <c r="CJ34" s="368"/>
      <c r="CK34" s="368"/>
      <c r="CL34" s="368"/>
      <c r="CM34" s="368"/>
      <c r="CN34" s="368"/>
      <c r="CO34" s="368"/>
      <c r="CP34" s="368"/>
      <c r="CQ34" s="368"/>
      <c r="CR34" s="368"/>
      <c r="CS34" s="368"/>
      <c r="CT34" s="368"/>
      <c r="CU34" s="368"/>
      <c r="CV34" s="368"/>
      <c r="CW34" s="368"/>
      <c r="CX34" s="368"/>
      <c r="CY34" s="368"/>
      <c r="CZ34" s="368"/>
      <c r="DA34" s="368"/>
      <c r="DB34" s="368"/>
      <c r="DC34" s="368"/>
      <c r="DD34" s="368"/>
      <c r="DE34" s="368"/>
      <c r="DF34" s="368"/>
      <c r="DG34" s="368"/>
      <c r="DH34" s="368"/>
      <c r="DI34" s="368"/>
      <c r="DJ34" s="368"/>
      <c r="DK34" s="368"/>
      <c r="DL34" s="368"/>
      <c r="DM34" s="368"/>
      <c r="DN34" s="368"/>
      <c r="DO34" s="368"/>
      <c r="DP34" s="368"/>
      <c r="DQ34" s="368"/>
      <c r="DR34" s="368"/>
      <c r="DS34" s="368"/>
      <c r="DT34" s="368"/>
      <c r="DU34" s="368"/>
      <c r="DV34" s="368"/>
      <c r="DW34" s="368"/>
      <c r="DX34" s="368"/>
      <c r="DY34" s="368"/>
    </row>
    <row r="35" spans="1:182" ht="32" customHeight="1" x14ac:dyDescent="0.2">
      <c r="A35" s="88"/>
      <c r="B35" s="88"/>
      <c r="C35" s="591" t="s">
        <v>2808</v>
      </c>
      <c r="D35" s="601" t="s">
        <v>2812</v>
      </c>
      <c r="E35" s="582" t="s">
        <v>2808</v>
      </c>
      <c r="F35" s="605" t="s">
        <v>2808</v>
      </c>
      <c r="G35" s="583" t="s">
        <v>2808</v>
      </c>
      <c r="H35" s="583"/>
      <c r="I35" s="605" t="s">
        <v>2808</v>
      </c>
      <c r="J35" s="583" t="s">
        <v>2808</v>
      </c>
      <c r="K35" s="583"/>
      <c r="L35" s="605" t="s">
        <v>2808</v>
      </c>
      <c r="M35" s="592" t="s">
        <v>2808</v>
      </c>
      <c r="N35" s="622"/>
      <c r="O35" s="88"/>
      <c r="P35" s="88"/>
      <c r="Q35" s="88"/>
      <c r="V35" s="368"/>
      <c r="W35" s="368"/>
      <c r="X35" s="368"/>
      <c r="Y35" s="368"/>
      <c r="Z35" s="368"/>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368"/>
      <c r="AZ35" s="368"/>
      <c r="BA35" s="368"/>
      <c r="BB35" s="368"/>
      <c r="BC35" s="368"/>
      <c r="BD35" s="368"/>
      <c r="BE35" s="368"/>
      <c r="BF35" s="368"/>
      <c r="BG35" s="368"/>
      <c r="BH35" s="368"/>
      <c r="BI35" s="368"/>
      <c r="BJ35" s="368"/>
      <c r="BK35" s="368"/>
      <c r="BL35" s="368"/>
      <c r="BM35" s="368"/>
      <c r="BN35" s="368"/>
      <c r="BO35" s="368"/>
      <c r="BP35" s="368"/>
      <c r="BQ35" s="368"/>
      <c r="BR35" s="368"/>
      <c r="BS35" s="368"/>
      <c r="BT35" s="368"/>
      <c r="BU35" s="368"/>
      <c r="BV35" s="368"/>
      <c r="BW35" s="368"/>
      <c r="BX35" s="368"/>
      <c r="BY35" s="368"/>
      <c r="BZ35" s="368"/>
      <c r="CA35" s="368"/>
      <c r="CB35" s="368"/>
      <c r="CC35" s="368"/>
      <c r="CD35" s="368"/>
      <c r="CE35" s="368"/>
      <c r="CF35" s="368"/>
      <c r="CG35" s="368"/>
      <c r="CH35" s="368"/>
      <c r="CI35" s="368"/>
      <c r="CJ35" s="368"/>
      <c r="CK35" s="368"/>
      <c r="CL35" s="368"/>
      <c r="CM35" s="368"/>
      <c r="CN35" s="368"/>
      <c r="CO35" s="368"/>
      <c r="CP35" s="368"/>
      <c r="CQ35" s="368"/>
      <c r="CR35" s="368"/>
      <c r="CS35" s="368"/>
      <c r="CT35" s="368"/>
      <c r="CU35" s="368"/>
      <c r="CV35" s="368"/>
      <c r="CW35" s="368"/>
      <c r="CX35" s="368"/>
      <c r="CY35" s="368"/>
      <c r="CZ35" s="368"/>
      <c r="DA35" s="368"/>
      <c r="DB35" s="368"/>
      <c r="DC35" s="368"/>
      <c r="DD35" s="368"/>
      <c r="DE35" s="368"/>
      <c r="DF35" s="368"/>
      <c r="DG35" s="368"/>
      <c r="DH35" s="368"/>
      <c r="DI35" s="368"/>
      <c r="DJ35" s="368"/>
      <c r="DK35" s="368"/>
      <c r="DL35" s="368"/>
      <c r="DM35" s="368"/>
      <c r="DN35" s="368"/>
      <c r="DO35" s="368"/>
      <c r="DP35" s="368"/>
      <c r="DQ35" s="368"/>
      <c r="DR35" s="368"/>
      <c r="DS35" s="368"/>
      <c r="DT35" s="368"/>
      <c r="DU35" s="368"/>
      <c r="DV35" s="368"/>
      <c r="DW35" s="368"/>
      <c r="DX35" s="368"/>
      <c r="DY35" s="368"/>
    </row>
    <row r="36" spans="1:182" ht="32" customHeight="1" x14ac:dyDescent="0.2">
      <c r="A36" s="88"/>
      <c r="B36" s="88"/>
      <c r="C36" s="591" t="s">
        <v>2809</v>
      </c>
      <c r="D36" s="601" t="s">
        <v>2809</v>
      </c>
      <c r="E36" s="582" t="s">
        <v>2809</v>
      </c>
      <c r="F36" s="605" t="s">
        <v>2809</v>
      </c>
      <c r="G36" s="583" t="s">
        <v>2809</v>
      </c>
      <c r="H36" s="583"/>
      <c r="I36" s="605" t="s">
        <v>2809</v>
      </c>
      <c r="J36" s="583" t="s">
        <v>2809</v>
      </c>
      <c r="K36" s="583"/>
      <c r="L36" s="605" t="s">
        <v>2809</v>
      </c>
      <c r="M36" s="592" t="s">
        <v>2809</v>
      </c>
      <c r="N36" s="622"/>
      <c r="O36" s="88"/>
      <c r="P36" s="88"/>
      <c r="Q36" s="88"/>
      <c r="V36" s="368"/>
      <c r="W36" s="368"/>
      <c r="X36" s="368"/>
      <c r="Y36" s="368"/>
      <c r="Z36" s="368"/>
      <c r="AA36" s="368"/>
      <c r="AB36" s="368"/>
      <c r="AC36" s="368"/>
      <c r="AD36" s="368"/>
      <c r="AE36" s="368"/>
      <c r="AF36" s="368"/>
      <c r="AG36" s="368"/>
      <c r="AH36" s="368"/>
      <c r="AI36" s="368"/>
      <c r="AJ36" s="368"/>
      <c r="AK36" s="368"/>
      <c r="AL36" s="368"/>
      <c r="AM36" s="368"/>
      <c r="AN36" s="368"/>
      <c r="AO36" s="368"/>
      <c r="AP36" s="368"/>
      <c r="AQ36" s="368"/>
      <c r="AR36" s="368"/>
      <c r="AS36" s="368"/>
      <c r="AT36" s="368"/>
      <c r="AU36" s="368"/>
      <c r="AV36" s="368"/>
      <c r="AW36" s="368"/>
      <c r="AX36" s="368"/>
      <c r="AY36" s="368"/>
      <c r="AZ36" s="368"/>
      <c r="BA36" s="368"/>
      <c r="BB36" s="368"/>
      <c r="BC36" s="368"/>
      <c r="BD36" s="368"/>
      <c r="BE36" s="368"/>
      <c r="BF36" s="368"/>
      <c r="BG36" s="368"/>
      <c r="BH36" s="368"/>
      <c r="BI36" s="368"/>
      <c r="BJ36" s="368"/>
      <c r="BK36" s="368"/>
      <c r="BL36" s="368"/>
      <c r="BM36" s="368"/>
      <c r="BN36" s="368"/>
      <c r="BO36" s="368"/>
      <c r="BP36" s="368"/>
      <c r="BQ36" s="368"/>
      <c r="BR36" s="368"/>
      <c r="BS36" s="368"/>
      <c r="BT36" s="368"/>
      <c r="BU36" s="368"/>
      <c r="BV36" s="368"/>
      <c r="BW36" s="368"/>
      <c r="BX36" s="368"/>
      <c r="BY36" s="368"/>
      <c r="BZ36" s="368"/>
      <c r="CA36" s="368"/>
      <c r="CB36" s="368"/>
      <c r="CC36" s="368"/>
      <c r="CD36" s="368"/>
      <c r="CE36" s="368"/>
      <c r="CF36" s="368"/>
      <c r="CG36" s="368"/>
      <c r="CH36" s="368"/>
      <c r="CI36" s="368"/>
      <c r="CJ36" s="368"/>
      <c r="CK36" s="368"/>
      <c r="CL36" s="368"/>
      <c r="CM36" s="368"/>
      <c r="CN36" s="368"/>
      <c r="CO36" s="368"/>
      <c r="CP36" s="368"/>
      <c r="CQ36" s="368"/>
      <c r="CR36" s="368"/>
      <c r="CS36" s="368"/>
      <c r="CT36" s="368"/>
      <c r="CU36" s="368"/>
      <c r="CV36" s="368"/>
      <c r="CW36" s="368"/>
      <c r="CX36" s="368"/>
      <c r="CY36" s="368"/>
      <c r="CZ36" s="368"/>
      <c r="DA36" s="368"/>
      <c r="DB36" s="368"/>
      <c r="DC36" s="368"/>
      <c r="DD36" s="368"/>
      <c r="DE36" s="368"/>
      <c r="DF36" s="368"/>
      <c r="DG36" s="368"/>
      <c r="DH36" s="368"/>
      <c r="DI36" s="368"/>
      <c r="DJ36" s="368"/>
      <c r="DK36" s="368"/>
      <c r="DL36" s="368"/>
      <c r="DM36" s="368"/>
      <c r="DN36" s="368"/>
      <c r="DO36" s="368"/>
      <c r="DP36" s="368"/>
      <c r="DQ36" s="368"/>
      <c r="DR36" s="368"/>
      <c r="DS36" s="368"/>
      <c r="DT36" s="368"/>
      <c r="DU36" s="368"/>
      <c r="DV36" s="368"/>
      <c r="DW36" s="368"/>
      <c r="DX36" s="368"/>
      <c r="DY36" s="368"/>
    </row>
    <row r="37" spans="1:182" ht="32" customHeight="1" x14ac:dyDescent="0.2">
      <c r="A37" s="88"/>
      <c r="B37" s="88"/>
      <c r="C37" s="593"/>
      <c r="D37" s="602"/>
      <c r="E37" s="581"/>
      <c r="F37" s="606"/>
      <c r="G37" s="583" t="s">
        <v>2819</v>
      </c>
      <c r="H37" s="583"/>
      <c r="I37" s="601" t="s">
        <v>2822</v>
      </c>
      <c r="J37" s="583" t="s">
        <v>2819</v>
      </c>
      <c r="K37" s="583"/>
      <c r="L37" s="601" t="s">
        <v>2822</v>
      </c>
      <c r="M37" s="594" t="s">
        <v>2822</v>
      </c>
      <c r="N37" s="622"/>
      <c r="O37" s="88"/>
      <c r="P37" s="88"/>
      <c r="Q37" s="88"/>
      <c r="V37" s="368"/>
      <c r="W37" s="368"/>
      <c r="X37" s="368"/>
      <c r="Y37" s="368"/>
      <c r="Z37" s="368"/>
      <c r="AA37" s="368"/>
      <c r="AB37" s="368"/>
      <c r="AC37" s="368"/>
      <c r="AD37" s="368"/>
      <c r="AE37" s="368"/>
      <c r="AF37" s="368"/>
      <c r="AG37" s="368"/>
      <c r="AH37" s="368"/>
      <c r="AI37" s="368"/>
      <c r="AJ37" s="368"/>
      <c r="AK37" s="368"/>
      <c r="AL37" s="368"/>
      <c r="AM37" s="368"/>
      <c r="AN37" s="368"/>
      <c r="AO37" s="368"/>
      <c r="AP37" s="368"/>
      <c r="AQ37" s="368"/>
      <c r="AR37" s="368"/>
      <c r="AS37" s="368"/>
      <c r="AT37" s="368"/>
      <c r="AU37" s="368"/>
      <c r="AV37" s="368"/>
      <c r="AW37" s="368"/>
      <c r="AX37" s="368"/>
      <c r="AY37" s="368"/>
      <c r="AZ37" s="368"/>
      <c r="BA37" s="368"/>
      <c r="BB37" s="368"/>
      <c r="BC37" s="368"/>
      <c r="BD37" s="368"/>
      <c r="BE37" s="368"/>
      <c r="BF37" s="368"/>
      <c r="BG37" s="368"/>
      <c r="BH37" s="368"/>
      <c r="BI37" s="368"/>
      <c r="BJ37" s="368"/>
      <c r="BK37" s="368"/>
      <c r="BL37" s="368"/>
      <c r="BM37" s="368"/>
      <c r="BN37" s="368"/>
      <c r="BO37" s="368"/>
      <c r="BP37" s="368"/>
      <c r="BQ37" s="368"/>
      <c r="BR37" s="368"/>
      <c r="BS37" s="368"/>
      <c r="BT37" s="368"/>
      <c r="BU37" s="368"/>
      <c r="BV37" s="368"/>
      <c r="BW37" s="368"/>
      <c r="BX37" s="368"/>
      <c r="BY37" s="368"/>
      <c r="BZ37" s="368"/>
      <c r="CA37" s="368"/>
      <c r="CB37" s="368"/>
      <c r="CC37" s="368"/>
      <c r="CD37" s="368"/>
      <c r="CE37" s="368"/>
      <c r="CF37" s="368"/>
      <c r="CG37" s="368"/>
      <c r="CH37" s="368"/>
      <c r="CI37" s="368"/>
      <c r="CJ37" s="368"/>
      <c r="CK37" s="368"/>
      <c r="CL37" s="368"/>
      <c r="CM37" s="368"/>
      <c r="CN37" s="368"/>
      <c r="CO37" s="368"/>
      <c r="CP37" s="368"/>
      <c r="CQ37" s="368"/>
      <c r="CR37" s="368"/>
      <c r="CS37" s="368"/>
      <c r="CT37" s="368"/>
      <c r="CU37" s="368"/>
      <c r="CV37" s="368"/>
      <c r="CW37" s="368"/>
      <c r="CX37" s="368"/>
      <c r="CY37" s="368"/>
      <c r="CZ37" s="368"/>
      <c r="DA37" s="368"/>
      <c r="DB37" s="368"/>
      <c r="DC37" s="368"/>
      <c r="DD37" s="368"/>
      <c r="DE37" s="368"/>
      <c r="DF37" s="368"/>
      <c r="DG37" s="368"/>
      <c r="DH37" s="368"/>
      <c r="DI37" s="368"/>
      <c r="DJ37" s="368"/>
      <c r="DK37" s="368"/>
      <c r="DL37" s="368"/>
      <c r="DM37" s="368"/>
      <c r="DN37" s="368"/>
      <c r="DO37" s="368"/>
      <c r="DP37" s="368"/>
      <c r="DQ37" s="368"/>
      <c r="DR37" s="368"/>
      <c r="DS37" s="368"/>
      <c r="DT37" s="368"/>
      <c r="DU37" s="368"/>
      <c r="DV37" s="368"/>
      <c r="DW37" s="368"/>
      <c r="DX37" s="368"/>
      <c r="DY37" s="368"/>
    </row>
    <row r="38" spans="1:182" ht="32" customHeight="1" thickBot="1" x14ac:dyDescent="0.25">
      <c r="A38" s="88"/>
      <c r="B38" s="88"/>
      <c r="C38" s="595"/>
      <c r="D38" s="603"/>
      <c r="E38" s="596"/>
      <c r="F38" s="607"/>
      <c r="G38" s="597" t="s">
        <v>2820</v>
      </c>
      <c r="H38" s="597"/>
      <c r="I38" s="608" t="s">
        <v>2821</v>
      </c>
      <c r="J38" s="597" t="s">
        <v>2820</v>
      </c>
      <c r="K38" s="597"/>
      <c r="L38" s="608" t="s">
        <v>2821</v>
      </c>
      <c r="M38" s="599" t="s">
        <v>2821</v>
      </c>
      <c r="N38" s="623"/>
      <c r="O38" s="88"/>
      <c r="P38" s="88"/>
      <c r="Q38" s="88"/>
      <c r="V38" s="368"/>
      <c r="W38" s="368"/>
      <c r="X38" s="368"/>
      <c r="Y38" s="368"/>
      <c r="Z38" s="368"/>
      <c r="AA38" s="368"/>
      <c r="AB38" s="368"/>
      <c r="AC38" s="368"/>
      <c r="AD38" s="368"/>
      <c r="AE38" s="368"/>
      <c r="AF38" s="368"/>
      <c r="AG38" s="368"/>
      <c r="AH38" s="368"/>
      <c r="AI38" s="368"/>
      <c r="AJ38" s="368"/>
      <c r="AK38" s="368"/>
      <c r="AL38" s="368"/>
      <c r="AM38" s="368"/>
      <c r="AN38" s="368"/>
      <c r="AO38" s="368"/>
      <c r="AP38" s="368"/>
      <c r="AQ38" s="368"/>
      <c r="AR38" s="368"/>
      <c r="AS38" s="368"/>
      <c r="AT38" s="368"/>
      <c r="AU38" s="368"/>
      <c r="AV38" s="368"/>
      <c r="AW38" s="368"/>
      <c r="AX38" s="368"/>
      <c r="AY38" s="368"/>
      <c r="AZ38" s="368"/>
      <c r="BA38" s="368"/>
      <c r="BB38" s="368"/>
      <c r="BC38" s="368"/>
      <c r="BD38" s="368"/>
      <c r="BE38" s="368"/>
      <c r="BF38" s="368"/>
      <c r="BG38" s="368"/>
      <c r="BH38" s="368"/>
      <c r="BI38" s="368"/>
      <c r="BJ38" s="368"/>
      <c r="BK38" s="368"/>
      <c r="BL38" s="368"/>
      <c r="BM38" s="368"/>
      <c r="BN38" s="368"/>
      <c r="BO38" s="368"/>
      <c r="BP38" s="368"/>
      <c r="BQ38" s="368"/>
      <c r="BR38" s="368"/>
      <c r="BS38" s="368"/>
      <c r="BT38" s="368"/>
      <c r="BU38" s="368"/>
      <c r="BV38" s="368"/>
      <c r="BW38" s="368"/>
      <c r="BX38" s="368"/>
      <c r="BY38" s="368"/>
      <c r="BZ38" s="368"/>
      <c r="CA38" s="368"/>
      <c r="CB38" s="368"/>
      <c r="CC38" s="368"/>
      <c r="CD38" s="368"/>
      <c r="CE38" s="368"/>
      <c r="CF38" s="368"/>
      <c r="CG38" s="368"/>
      <c r="CH38" s="368"/>
      <c r="CI38" s="368"/>
      <c r="CJ38" s="368"/>
      <c r="CK38" s="368"/>
      <c r="CL38" s="368"/>
      <c r="CM38" s="368"/>
      <c r="CN38" s="368"/>
      <c r="CO38" s="368"/>
      <c r="CP38" s="368"/>
      <c r="CQ38" s="368"/>
      <c r="CR38" s="368"/>
      <c r="CS38" s="368"/>
      <c r="CT38" s="368"/>
      <c r="CU38" s="368"/>
      <c r="CV38" s="368"/>
      <c r="CW38" s="368"/>
      <c r="CX38" s="368"/>
      <c r="CY38" s="368"/>
      <c r="CZ38" s="368"/>
      <c r="DA38" s="368"/>
      <c r="DB38" s="368"/>
      <c r="DC38" s="368"/>
      <c r="DD38" s="368"/>
      <c r="DE38" s="368"/>
      <c r="DF38" s="368"/>
      <c r="DG38" s="368"/>
      <c r="DH38" s="368"/>
      <c r="DI38" s="368"/>
      <c r="DJ38" s="368"/>
      <c r="DK38" s="368"/>
      <c r="DL38" s="368"/>
      <c r="DM38" s="368"/>
      <c r="DN38" s="368"/>
      <c r="DO38" s="368"/>
      <c r="DP38" s="368"/>
      <c r="DQ38" s="368"/>
      <c r="DR38" s="368"/>
      <c r="DS38" s="368"/>
      <c r="DT38" s="368"/>
      <c r="DU38" s="368"/>
      <c r="DV38" s="368"/>
      <c r="DW38" s="368"/>
      <c r="DX38" s="368"/>
      <c r="DY38" s="368"/>
    </row>
    <row r="39" spans="1:182" ht="32" customHeight="1" x14ac:dyDescent="0.2">
      <c r="A39" s="88"/>
      <c r="B39" s="88"/>
      <c r="C39" s="589" t="s">
        <v>2823</v>
      </c>
      <c r="D39" s="600" t="s">
        <v>2823</v>
      </c>
      <c r="E39" s="588" t="s">
        <v>2825</v>
      </c>
      <c r="F39" s="600" t="s">
        <v>2825</v>
      </c>
      <c r="G39" s="613" t="s">
        <v>2827</v>
      </c>
      <c r="H39" s="614"/>
      <c r="I39" s="600" t="s">
        <v>2827</v>
      </c>
      <c r="J39" s="613" t="s">
        <v>2828</v>
      </c>
      <c r="K39" s="614"/>
      <c r="L39" s="600" t="s">
        <v>2834</v>
      </c>
      <c r="M39" s="590" t="s">
        <v>2834</v>
      </c>
      <c r="N39" s="619" t="s">
        <v>2810</v>
      </c>
      <c r="O39" s="88"/>
      <c r="P39" s="88"/>
      <c r="Q39" s="88"/>
      <c r="V39" s="368"/>
      <c r="W39" s="368"/>
      <c r="X39" s="368"/>
      <c r="Y39" s="368"/>
      <c r="Z39" s="368"/>
      <c r="AA39" s="368"/>
      <c r="AB39" s="368"/>
      <c r="AC39" s="368"/>
      <c r="AD39" s="368"/>
      <c r="AE39" s="368"/>
      <c r="AF39" s="368"/>
      <c r="AG39" s="368"/>
      <c r="AH39" s="368"/>
      <c r="AI39" s="368"/>
      <c r="AJ39" s="368"/>
      <c r="AK39" s="368"/>
      <c r="AL39" s="368"/>
      <c r="AM39" s="368"/>
      <c r="AN39" s="368"/>
      <c r="AO39" s="368"/>
      <c r="AP39" s="368"/>
      <c r="AQ39" s="368"/>
      <c r="AR39" s="368"/>
      <c r="AS39" s="368"/>
      <c r="AT39" s="368"/>
      <c r="AU39" s="368"/>
      <c r="AV39" s="368"/>
      <c r="AW39" s="368"/>
      <c r="AX39" s="368"/>
      <c r="AY39" s="368"/>
      <c r="AZ39" s="368"/>
      <c r="BA39" s="368"/>
      <c r="BB39" s="368"/>
      <c r="BC39" s="368"/>
      <c r="BD39" s="368"/>
      <c r="BE39" s="368"/>
      <c r="BF39" s="368"/>
      <c r="BG39" s="368"/>
      <c r="BH39" s="368"/>
      <c r="BI39" s="368"/>
      <c r="BJ39" s="368"/>
      <c r="BK39" s="368"/>
      <c r="BL39" s="368"/>
      <c r="BM39" s="368"/>
      <c r="BN39" s="368"/>
      <c r="BO39" s="368"/>
      <c r="BP39" s="368"/>
      <c r="BQ39" s="368"/>
      <c r="BR39" s="368"/>
      <c r="BS39" s="368"/>
      <c r="BT39" s="368"/>
      <c r="BU39" s="368"/>
      <c r="BV39" s="368"/>
      <c r="BW39" s="368"/>
      <c r="BX39" s="368"/>
      <c r="BY39" s="368"/>
      <c r="BZ39" s="368"/>
      <c r="CA39" s="368"/>
      <c r="CB39" s="368"/>
      <c r="CC39" s="368"/>
      <c r="CD39" s="368"/>
      <c r="CE39" s="368"/>
      <c r="CF39" s="368"/>
      <c r="CG39" s="368"/>
      <c r="CH39" s="368"/>
      <c r="CI39" s="368"/>
      <c r="CJ39" s="368"/>
      <c r="CK39" s="368"/>
      <c r="CL39" s="368"/>
      <c r="CM39" s="368"/>
      <c r="CN39" s="368"/>
      <c r="CO39" s="368"/>
      <c r="CP39" s="368"/>
      <c r="CQ39" s="368"/>
      <c r="CR39" s="368"/>
      <c r="CS39" s="368"/>
      <c r="CT39" s="368"/>
      <c r="CU39" s="368"/>
      <c r="CV39" s="368"/>
      <c r="CW39" s="368"/>
      <c r="CX39" s="368"/>
      <c r="CY39" s="368"/>
      <c r="CZ39" s="368"/>
      <c r="DA39" s="368"/>
      <c r="DB39" s="368"/>
      <c r="DC39" s="368"/>
      <c r="DD39" s="368"/>
      <c r="DE39" s="368"/>
      <c r="DF39" s="368"/>
      <c r="DG39" s="368"/>
      <c r="DH39" s="368"/>
      <c r="DI39" s="368"/>
      <c r="DJ39" s="368"/>
      <c r="DK39" s="368"/>
      <c r="DL39" s="368"/>
      <c r="DM39" s="368"/>
      <c r="DN39" s="368"/>
      <c r="DO39" s="368"/>
      <c r="DP39" s="368"/>
      <c r="DQ39" s="368"/>
      <c r="DR39" s="368"/>
      <c r="DS39" s="368"/>
      <c r="DT39" s="368"/>
      <c r="DU39" s="368"/>
      <c r="DV39" s="368"/>
      <c r="DW39" s="368"/>
      <c r="DX39" s="368"/>
      <c r="DY39" s="368"/>
    </row>
    <row r="40" spans="1:182" ht="32" customHeight="1" x14ac:dyDescent="0.2">
      <c r="A40" s="88"/>
      <c r="B40" s="88"/>
      <c r="C40" s="591" t="s">
        <v>2824</v>
      </c>
      <c r="D40" s="601" t="s">
        <v>2824</v>
      </c>
      <c r="E40" s="582" t="s">
        <v>2826</v>
      </c>
      <c r="F40" s="601" t="s">
        <v>2826</v>
      </c>
      <c r="G40" s="615" t="s">
        <v>2828</v>
      </c>
      <c r="H40" s="616"/>
      <c r="I40" s="601" t="s">
        <v>2828</v>
      </c>
      <c r="J40" s="615" t="s">
        <v>2829</v>
      </c>
      <c r="K40" s="616"/>
      <c r="L40" s="601" t="s">
        <v>2829</v>
      </c>
      <c r="M40" s="594" t="s">
        <v>2829</v>
      </c>
      <c r="N40" s="619"/>
      <c r="O40" s="88"/>
      <c r="P40" s="88"/>
      <c r="Q40" s="88"/>
      <c r="V40" s="368"/>
      <c r="W40" s="368"/>
      <c r="X40" s="368"/>
      <c r="Y40" s="368"/>
      <c r="Z40" s="368"/>
      <c r="AA40" s="368"/>
      <c r="AB40" s="368"/>
      <c r="AC40" s="368"/>
      <c r="AD40" s="368"/>
      <c r="AE40" s="368"/>
      <c r="AF40" s="368"/>
      <c r="AG40" s="368"/>
      <c r="AH40" s="368"/>
      <c r="AI40" s="368"/>
      <c r="AJ40" s="368"/>
      <c r="AK40" s="368"/>
      <c r="AL40" s="368"/>
      <c r="AM40" s="368"/>
      <c r="AN40" s="368"/>
      <c r="AO40" s="368"/>
      <c r="AP40" s="368"/>
      <c r="AQ40" s="368"/>
      <c r="AR40" s="368"/>
      <c r="AS40" s="368"/>
      <c r="AT40" s="368"/>
      <c r="AU40" s="368"/>
      <c r="AV40" s="368"/>
      <c r="AW40" s="368"/>
      <c r="AX40" s="368"/>
      <c r="AY40" s="368"/>
      <c r="AZ40" s="368"/>
      <c r="BA40" s="368"/>
      <c r="BB40" s="368"/>
      <c r="BC40" s="368"/>
      <c r="BD40" s="368"/>
      <c r="BE40" s="368"/>
      <c r="BF40" s="368"/>
      <c r="BG40" s="368"/>
      <c r="BH40" s="368"/>
      <c r="BI40" s="368"/>
      <c r="BJ40" s="368"/>
      <c r="BK40" s="368"/>
      <c r="BL40" s="368"/>
      <c r="BM40" s="368"/>
      <c r="BN40" s="368"/>
      <c r="BO40" s="368"/>
      <c r="BP40" s="368"/>
      <c r="BQ40" s="368"/>
      <c r="BR40" s="368"/>
      <c r="BS40" s="368"/>
      <c r="BT40" s="368"/>
      <c r="BU40" s="368"/>
      <c r="BV40" s="368"/>
      <c r="BW40" s="368"/>
      <c r="BX40" s="368"/>
      <c r="BY40" s="368"/>
      <c r="BZ40" s="368"/>
      <c r="CA40" s="368"/>
      <c r="CB40" s="368"/>
      <c r="CC40" s="368"/>
      <c r="CD40" s="368"/>
      <c r="CE40" s="368"/>
      <c r="CF40" s="368"/>
      <c r="CG40" s="368"/>
      <c r="CH40" s="368"/>
      <c r="CI40" s="368"/>
      <c r="CJ40" s="368"/>
      <c r="CK40" s="368"/>
      <c r="CL40" s="368"/>
      <c r="CM40" s="368"/>
      <c r="CN40" s="368"/>
      <c r="CO40" s="368"/>
      <c r="CP40" s="368"/>
      <c r="CQ40" s="368"/>
      <c r="CR40" s="368"/>
      <c r="CS40" s="368"/>
      <c r="CT40" s="368"/>
      <c r="CU40" s="368"/>
      <c r="CV40" s="368"/>
      <c r="CW40" s="368"/>
      <c r="CX40" s="368"/>
      <c r="CY40" s="368"/>
      <c r="CZ40" s="368"/>
      <c r="DA40" s="368"/>
      <c r="DB40" s="368"/>
      <c r="DC40" s="368"/>
      <c r="DD40" s="368"/>
      <c r="DE40" s="368"/>
      <c r="DF40" s="368"/>
      <c r="DG40" s="368"/>
      <c r="DH40" s="368"/>
      <c r="DI40" s="368"/>
      <c r="DJ40" s="368"/>
      <c r="DK40" s="368"/>
      <c r="DL40" s="368"/>
      <c r="DM40" s="368"/>
      <c r="DN40" s="368"/>
      <c r="DO40" s="368"/>
      <c r="DP40" s="368"/>
      <c r="DQ40" s="368"/>
      <c r="DR40" s="368"/>
      <c r="DS40" s="368"/>
      <c r="DT40" s="368"/>
      <c r="DU40" s="368"/>
      <c r="DV40" s="368"/>
      <c r="DW40" s="368"/>
      <c r="DX40" s="368"/>
      <c r="DY40" s="368"/>
    </row>
    <row r="41" spans="1:182" ht="32" customHeight="1" x14ac:dyDescent="0.2">
      <c r="A41" s="88"/>
      <c r="B41" s="88"/>
      <c r="C41" s="591" t="s">
        <v>17</v>
      </c>
      <c r="D41" s="601" t="s">
        <v>17</v>
      </c>
      <c r="E41" s="582" t="s">
        <v>2823</v>
      </c>
      <c r="F41" s="601" t="s">
        <v>2823</v>
      </c>
      <c r="G41" s="615" t="s">
        <v>2829</v>
      </c>
      <c r="H41" s="616"/>
      <c r="I41" s="601" t="s">
        <v>2829</v>
      </c>
      <c r="J41" s="615" t="s">
        <v>2830</v>
      </c>
      <c r="K41" s="616"/>
      <c r="L41" s="601" t="s">
        <v>2830</v>
      </c>
      <c r="M41" s="594" t="s">
        <v>2830</v>
      </c>
      <c r="N41" s="619"/>
      <c r="O41" s="88"/>
      <c r="P41" s="88"/>
      <c r="Q41" s="8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368"/>
      <c r="AZ41" s="368"/>
      <c r="BA41" s="368"/>
      <c r="BB41" s="368"/>
      <c r="BC41" s="368"/>
      <c r="BD41" s="368"/>
      <c r="BE41" s="368"/>
      <c r="BF41" s="368"/>
      <c r="BG41" s="368"/>
      <c r="BH41" s="368"/>
      <c r="BI41" s="368"/>
      <c r="BJ41" s="368"/>
      <c r="BK41" s="368"/>
      <c r="BL41" s="368"/>
      <c r="BM41" s="368"/>
      <c r="BN41" s="368"/>
      <c r="BO41" s="368"/>
      <c r="BP41" s="368"/>
      <c r="BQ41" s="368"/>
      <c r="BR41" s="368"/>
      <c r="BS41" s="368"/>
      <c r="BT41" s="368"/>
      <c r="BU41" s="368"/>
      <c r="BV41" s="368"/>
      <c r="BW41" s="368"/>
      <c r="BX41" s="368"/>
      <c r="BY41" s="368"/>
      <c r="BZ41" s="368"/>
      <c r="CA41" s="368"/>
      <c r="CB41" s="368"/>
      <c r="CC41" s="368"/>
      <c r="CD41" s="368"/>
      <c r="CE41" s="368"/>
      <c r="CF41" s="368"/>
      <c r="CG41" s="368"/>
      <c r="CH41" s="368"/>
      <c r="CI41" s="368"/>
      <c r="CJ41" s="368"/>
      <c r="CK41" s="368"/>
      <c r="CL41" s="368"/>
      <c r="CM41" s="368"/>
      <c r="CN41" s="368"/>
      <c r="CO41" s="368"/>
      <c r="CP41" s="368"/>
      <c r="CQ41" s="368"/>
      <c r="CR41" s="368"/>
      <c r="CS41" s="368"/>
      <c r="CT41" s="368"/>
      <c r="CU41" s="368"/>
      <c r="CV41" s="368"/>
      <c r="CW41" s="368"/>
      <c r="CX41" s="368"/>
      <c r="CY41" s="368"/>
      <c r="CZ41" s="368"/>
      <c r="DA41" s="368"/>
      <c r="DB41" s="368"/>
      <c r="DC41" s="368"/>
      <c r="DD41" s="368"/>
      <c r="DE41" s="368"/>
      <c r="DF41" s="368"/>
      <c r="DG41" s="368"/>
      <c r="DH41" s="368"/>
      <c r="DI41" s="368"/>
      <c r="DJ41" s="368"/>
      <c r="DK41" s="368"/>
      <c r="DL41" s="368"/>
      <c r="DM41" s="368"/>
      <c r="DN41" s="368"/>
      <c r="DO41" s="368"/>
      <c r="DP41" s="368"/>
      <c r="DQ41" s="368"/>
      <c r="DR41" s="368"/>
      <c r="DS41" s="368"/>
      <c r="DT41" s="368"/>
      <c r="DU41" s="368"/>
      <c r="DV41" s="368"/>
      <c r="DW41" s="368"/>
      <c r="DX41" s="368"/>
      <c r="DY41" s="368"/>
    </row>
    <row r="42" spans="1:182" ht="32" customHeight="1" x14ac:dyDescent="0.2">
      <c r="A42" s="88"/>
      <c r="B42" s="88"/>
      <c r="C42" s="591" t="s">
        <v>2801</v>
      </c>
      <c r="D42" s="601" t="s">
        <v>2801</v>
      </c>
      <c r="E42" s="582" t="s">
        <v>2824</v>
      </c>
      <c r="F42" s="601" t="s">
        <v>2824</v>
      </c>
      <c r="G42" s="615" t="s">
        <v>2830</v>
      </c>
      <c r="H42" s="616"/>
      <c r="I42" s="601" t="s">
        <v>2830</v>
      </c>
      <c r="J42" s="615" t="s">
        <v>2831</v>
      </c>
      <c r="K42" s="616"/>
      <c r="L42" s="601" t="s">
        <v>2832</v>
      </c>
      <c r="M42" s="594" t="s">
        <v>2832</v>
      </c>
      <c r="N42" s="619"/>
      <c r="O42" s="88"/>
      <c r="P42" s="88"/>
      <c r="Q42" s="88"/>
      <c r="V42" s="368"/>
      <c r="W42" s="368"/>
      <c r="X42" s="368"/>
      <c r="Y42" s="368"/>
      <c r="Z42" s="368"/>
      <c r="AA42" s="368"/>
      <c r="AB42" s="368"/>
      <c r="AC42" s="368"/>
      <c r="AD42" s="368"/>
      <c r="AE42" s="368"/>
      <c r="AF42" s="368"/>
      <c r="AG42" s="368"/>
      <c r="AH42" s="368"/>
      <c r="AI42" s="368"/>
      <c r="AJ42" s="368"/>
      <c r="AK42" s="368"/>
      <c r="AL42" s="368"/>
      <c r="AM42" s="368"/>
      <c r="AN42" s="368"/>
      <c r="AO42" s="368"/>
      <c r="AP42" s="368"/>
      <c r="AQ42" s="368"/>
      <c r="AR42" s="368"/>
      <c r="AS42" s="368"/>
      <c r="AT42" s="368"/>
      <c r="AU42" s="368"/>
      <c r="AV42" s="368"/>
      <c r="AW42" s="368"/>
      <c r="AX42" s="368"/>
      <c r="AY42" s="368"/>
      <c r="AZ42" s="368"/>
      <c r="BA42" s="368"/>
      <c r="BB42" s="368"/>
      <c r="BC42" s="368"/>
      <c r="BD42" s="368"/>
      <c r="BE42" s="368"/>
      <c r="BF42" s="368"/>
      <c r="BG42" s="368"/>
      <c r="BH42" s="368"/>
      <c r="BI42" s="368"/>
      <c r="BJ42" s="368"/>
      <c r="BK42" s="368"/>
      <c r="BL42" s="368"/>
      <c r="BM42" s="368"/>
      <c r="BN42" s="368"/>
      <c r="BO42" s="368"/>
      <c r="BP42" s="368"/>
      <c r="BQ42" s="368"/>
      <c r="BR42" s="368"/>
      <c r="BS42" s="368"/>
      <c r="BT42" s="368"/>
      <c r="BU42" s="368"/>
      <c r="BV42" s="368"/>
      <c r="BW42" s="368"/>
      <c r="BX42" s="368"/>
      <c r="BY42" s="368"/>
      <c r="BZ42" s="368"/>
      <c r="CA42" s="368"/>
      <c r="CB42" s="368"/>
      <c r="CC42" s="368"/>
      <c r="CD42" s="368"/>
      <c r="CE42" s="368"/>
      <c r="CF42" s="368"/>
      <c r="CG42" s="368"/>
      <c r="CH42" s="368"/>
      <c r="CI42" s="368"/>
      <c r="CJ42" s="368"/>
      <c r="CK42" s="368"/>
      <c r="CL42" s="368"/>
      <c r="CM42" s="368"/>
      <c r="CN42" s="368"/>
      <c r="CO42" s="368"/>
      <c r="CP42" s="368"/>
      <c r="CQ42" s="368"/>
      <c r="CR42" s="368"/>
      <c r="CS42" s="368"/>
      <c r="CT42" s="368"/>
      <c r="CU42" s="368"/>
      <c r="CV42" s="368"/>
      <c r="CW42" s="368"/>
      <c r="CX42" s="368"/>
      <c r="CY42" s="368"/>
      <c r="CZ42" s="368"/>
      <c r="DA42" s="368"/>
      <c r="DB42" s="368"/>
      <c r="DC42" s="368"/>
      <c r="DD42" s="368"/>
      <c r="DE42" s="368"/>
      <c r="DF42" s="368"/>
      <c r="DG42" s="368"/>
      <c r="DH42" s="368"/>
      <c r="DI42" s="368"/>
      <c r="DJ42" s="368"/>
      <c r="DK42" s="368"/>
      <c r="DL42" s="368"/>
      <c r="DM42" s="368"/>
      <c r="DN42" s="368"/>
      <c r="DO42" s="368"/>
      <c r="DP42" s="368"/>
      <c r="DQ42" s="368"/>
      <c r="DR42" s="368"/>
      <c r="DS42" s="368"/>
      <c r="DT42" s="368"/>
      <c r="DU42" s="368"/>
      <c r="DV42" s="368"/>
      <c r="DW42" s="368"/>
      <c r="DX42" s="368"/>
      <c r="DY42" s="368"/>
    </row>
    <row r="43" spans="1:182" ht="32" customHeight="1" x14ac:dyDescent="0.2">
      <c r="A43" s="88"/>
      <c r="B43" s="88"/>
      <c r="C43" s="609"/>
      <c r="D43" s="610"/>
      <c r="E43" s="582" t="s">
        <v>17</v>
      </c>
      <c r="F43" s="601" t="s">
        <v>17</v>
      </c>
      <c r="G43" s="615" t="s">
        <v>2831</v>
      </c>
      <c r="H43" s="616"/>
      <c r="I43" s="601" t="s">
        <v>2831</v>
      </c>
      <c r="J43" s="615" t="s">
        <v>2832</v>
      </c>
      <c r="K43" s="616"/>
      <c r="L43" s="601" t="s">
        <v>2831</v>
      </c>
      <c r="M43" s="594" t="s">
        <v>2831</v>
      </c>
      <c r="N43" s="619"/>
      <c r="O43" s="88"/>
      <c r="P43" s="88"/>
      <c r="Q43" s="88"/>
      <c r="V43" s="368"/>
      <c r="W43" s="368"/>
      <c r="X43" s="368"/>
      <c r="Y43" s="368"/>
      <c r="Z43" s="368"/>
      <c r="AA43" s="368"/>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68"/>
      <c r="BM43" s="368"/>
      <c r="BN43" s="368"/>
      <c r="BO43" s="368"/>
      <c r="BP43" s="368"/>
      <c r="BQ43" s="368"/>
      <c r="BR43" s="368"/>
      <c r="BS43" s="368"/>
      <c r="BT43" s="368"/>
      <c r="BU43" s="368"/>
      <c r="BV43" s="368"/>
      <c r="BW43" s="368"/>
      <c r="BX43" s="368"/>
      <c r="BY43" s="368"/>
      <c r="BZ43" s="368"/>
      <c r="CA43" s="368"/>
      <c r="CB43" s="368"/>
      <c r="CC43" s="368"/>
      <c r="CD43" s="368"/>
      <c r="CE43" s="368"/>
      <c r="CF43" s="368"/>
      <c r="CG43" s="368"/>
      <c r="CH43" s="368"/>
      <c r="CI43" s="368"/>
      <c r="CJ43" s="368"/>
      <c r="CK43" s="368"/>
      <c r="CL43" s="368"/>
      <c r="CM43" s="368"/>
      <c r="CN43" s="368"/>
      <c r="CO43" s="368"/>
      <c r="CP43" s="368"/>
      <c r="CQ43" s="368"/>
      <c r="CR43" s="368"/>
      <c r="CS43" s="368"/>
      <c r="CT43" s="368"/>
      <c r="CU43" s="368"/>
      <c r="CV43" s="368"/>
      <c r="CW43" s="368"/>
      <c r="CX43" s="368"/>
      <c r="CY43" s="368"/>
      <c r="CZ43" s="368"/>
      <c r="DA43" s="368"/>
      <c r="DB43" s="368"/>
      <c r="DC43" s="368"/>
      <c r="DD43" s="368"/>
      <c r="DE43" s="368"/>
      <c r="DF43" s="368"/>
      <c r="DG43" s="368"/>
      <c r="DH43" s="368"/>
      <c r="DI43" s="368"/>
      <c r="DJ43" s="368"/>
      <c r="DK43" s="368"/>
      <c r="DL43" s="368"/>
      <c r="DM43" s="368"/>
      <c r="DN43" s="368"/>
      <c r="DO43" s="368"/>
      <c r="DP43" s="368"/>
      <c r="DQ43" s="368"/>
      <c r="DR43" s="368"/>
      <c r="DS43" s="368"/>
      <c r="DT43" s="368"/>
      <c r="DU43" s="368"/>
      <c r="DV43" s="368"/>
      <c r="DW43" s="368"/>
      <c r="DX43" s="368"/>
      <c r="DY43" s="368"/>
    </row>
    <row r="44" spans="1:182" ht="32" customHeight="1" x14ac:dyDescent="0.2">
      <c r="A44" s="88"/>
      <c r="B44" s="88"/>
      <c r="C44" s="609"/>
      <c r="D44" s="610"/>
      <c r="E44" s="582" t="s">
        <v>2801</v>
      </c>
      <c r="F44" s="601" t="s">
        <v>2801</v>
      </c>
      <c r="G44" s="615" t="s">
        <v>2832</v>
      </c>
      <c r="H44" s="616"/>
      <c r="I44" s="601" t="s">
        <v>2832</v>
      </c>
      <c r="J44" s="615" t="s">
        <v>2833</v>
      </c>
      <c r="K44" s="616"/>
      <c r="L44" s="601" t="s">
        <v>2833</v>
      </c>
      <c r="M44" s="594" t="s">
        <v>2833</v>
      </c>
      <c r="N44" s="619"/>
      <c r="O44" s="88"/>
      <c r="P44" s="88"/>
      <c r="Q44" s="88"/>
      <c r="V44" s="368"/>
      <c r="W44" s="368"/>
      <c r="X44" s="368"/>
      <c r="Y44" s="368"/>
      <c r="Z44" s="368"/>
      <c r="AA44" s="368"/>
      <c r="AB44" s="368"/>
      <c r="AC44" s="368"/>
      <c r="AD44" s="368"/>
      <c r="AE44" s="368"/>
      <c r="AF44" s="368"/>
      <c r="AG44" s="368"/>
      <c r="AH44" s="368"/>
      <c r="AI44" s="368"/>
      <c r="AJ44" s="368"/>
      <c r="AK44" s="368"/>
      <c r="AL44" s="368"/>
      <c r="AM44" s="368"/>
      <c r="AN44" s="368"/>
      <c r="AO44" s="368"/>
      <c r="AP44" s="368"/>
      <c r="AQ44" s="368"/>
      <c r="AR44" s="368"/>
      <c r="AS44" s="368"/>
      <c r="AT44" s="368"/>
      <c r="AU44" s="368"/>
      <c r="AV44" s="368"/>
      <c r="AW44" s="368"/>
      <c r="AX44" s="368"/>
      <c r="AY44" s="368"/>
      <c r="AZ44" s="368"/>
      <c r="BA44" s="368"/>
      <c r="BB44" s="368"/>
      <c r="BC44" s="368"/>
      <c r="BD44" s="368"/>
      <c r="BE44" s="368"/>
      <c r="BF44" s="368"/>
      <c r="BG44" s="368"/>
      <c r="BH44" s="368"/>
      <c r="BI44" s="368"/>
      <c r="BJ44" s="368"/>
      <c r="BK44" s="368"/>
      <c r="BL44" s="368"/>
      <c r="BM44" s="368"/>
      <c r="BN44" s="368"/>
      <c r="BO44" s="368"/>
      <c r="BP44" s="368"/>
      <c r="BQ44" s="368"/>
      <c r="BR44" s="368"/>
      <c r="BS44" s="368"/>
      <c r="BT44" s="368"/>
      <c r="BU44" s="368"/>
      <c r="BV44" s="368"/>
      <c r="BW44" s="368"/>
      <c r="BX44" s="368"/>
      <c r="BY44" s="368"/>
      <c r="BZ44" s="368"/>
      <c r="CA44" s="368"/>
      <c r="CB44" s="368"/>
      <c r="CC44" s="368"/>
      <c r="CD44" s="368"/>
      <c r="CE44" s="368"/>
      <c r="CF44" s="368"/>
      <c r="CG44" s="368"/>
      <c r="CH44" s="368"/>
      <c r="CI44" s="368"/>
      <c r="CJ44" s="368"/>
      <c r="CK44" s="368"/>
      <c r="CL44" s="368"/>
      <c r="CM44" s="368"/>
      <c r="CN44" s="368"/>
      <c r="CO44" s="368"/>
      <c r="CP44" s="368"/>
      <c r="CQ44" s="368"/>
      <c r="CR44" s="368"/>
      <c r="CS44" s="368"/>
      <c r="CT44" s="368"/>
      <c r="CU44" s="368"/>
      <c r="CV44" s="368"/>
      <c r="CW44" s="368"/>
      <c r="CX44" s="368"/>
      <c r="CY44" s="368"/>
      <c r="CZ44" s="368"/>
      <c r="DA44" s="368"/>
      <c r="DB44" s="368"/>
      <c r="DC44" s="368"/>
      <c r="DD44" s="368"/>
      <c r="DE44" s="368"/>
      <c r="DF44" s="368"/>
      <c r="DG44" s="368"/>
      <c r="DH44" s="368"/>
      <c r="DI44" s="368"/>
      <c r="DJ44" s="368"/>
      <c r="DK44" s="368"/>
      <c r="DL44" s="368"/>
      <c r="DM44" s="368"/>
      <c r="DN44" s="368"/>
      <c r="DO44" s="368"/>
      <c r="DP44" s="368"/>
      <c r="DQ44" s="368"/>
      <c r="DR44" s="368"/>
      <c r="DS44" s="368"/>
      <c r="DT44" s="368"/>
      <c r="DU44" s="368"/>
      <c r="DV44" s="368"/>
      <c r="DW44" s="368"/>
      <c r="DX44" s="368"/>
      <c r="DY44" s="368"/>
      <c r="DZ44" s="368"/>
      <c r="EA44" s="368"/>
      <c r="EB44" s="368"/>
      <c r="EC44" s="368"/>
      <c r="ED44" s="368"/>
      <c r="EE44" s="368"/>
      <c r="EF44" s="368"/>
      <c r="EG44" s="368"/>
      <c r="EH44" s="368"/>
      <c r="EI44" s="368"/>
      <c r="EJ44" s="368"/>
      <c r="EK44" s="368"/>
      <c r="EL44" s="368"/>
      <c r="EM44" s="368"/>
      <c r="EN44" s="368"/>
      <c r="EO44" s="368"/>
      <c r="EP44" s="368"/>
      <c r="EQ44" s="368"/>
      <c r="ER44" s="368"/>
      <c r="ES44" s="368"/>
      <c r="ET44" s="368"/>
      <c r="EU44" s="368"/>
      <c r="EV44" s="368"/>
      <c r="EW44" s="368"/>
      <c r="EX44" s="368"/>
      <c r="EY44" s="368"/>
      <c r="EZ44" s="368"/>
      <c r="FA44" s="368"/>
      <c r="FB44" s="368"/>
      <c r="FC44" s="368"/>
      <c r="FD44" s="368"/>
      <c r="FE44" s="368"/>
      <c r="FF44" s="368"/>
      <c r="FG44" s="368"/>
      <c r="FH44" s="368"/>
      <c r="FI44" s="368"/>
      <c r="FJ44" s="368"/>
      <c r="FK44" s="368"/>
      <c r="FL44" s="368"/>
      <c r="FM44" s="368"/>
      <c r="FN44" s="368"/>
      <c r="FO44" s="368"/>
      <c r="FP44" s="368"/>
      <c r="FQ44" s="368"/>
      <c r="FR44" s="368"/>
      <c r="FS44" s="368"/>
      <c r="FT44" s="368"/>
      <c r="FU44" s="368"/>
      <c r="FV44" s="368"/>
      <c r="FW44" s="368"/>
      <c r="FX44" s="368"/>
      <c r="FY44" s="368"/>
      <c r="FZ44" s="368"/>
    </row>
    <row r="45" spans="1:182" ht="32" customHeight="1" thickBot="1" x14ac:dyDescent="0.25">
      <c r="A45" s="88"/>
      <c r="B45" s="88"/>
      <c r="C45" s="611"/>
      <c r="D45" s="612"/>
      <c r="E45" s="598"/>
      <c r="F45" s="608"/>
      <c r="G45" s="617" t="s">
        <v>2833</v>
      </c>
      <c r="H45" s="618"/>
      <c r="I45" s="608" t="s">
        <v>2833</v>
      </c>
      <c r="J45" s="598"/>
      <c r="K45" s="598"/>
      <c r="L45" s="608"/>
      <c r="M45" s="599"/>
      <c r="N45" s="620"/>
      <c r="O45" s="88"/>
      <c r="P45" s="88"/>
      <c r="Q45" s="88"/>
      <c r="V45" s="368"/>
      <c r="W45" s="368"/>
      <c r="X45" s="368"/>
      <c r="Y45" s="368"/>
      <c r="Z45" s="368"/>
      <c r="AA45" s="368"/>
      <c r="AB45" s="368"/>
      <c r="AC45" s="368"/>
      <c r="AD45" s="368"/>
      <c r="AE45" s="368"/>
      <c r="AF45" s="368"/>
      <c r="AG45" s="368"/>
      <c r="AH45" s="368"/>
      <c r="AI45" s="368"/>
      <c r="AJ45" s="368"/>
      <c r="AK45" s="368"/>
      <c r="AL45" s="368"/>
      <c r="AM45" s="368"/>
      <c r="AN45" s="368"/>
      <c r="AO45" s="368"/>
      <c r="AP45" s="368"/>
      <c r="AQ45" s="368"/>
      <c r="AR45" s="368"/>
      <c r="AS45" s="368"/>
      <c r="AT45" s="368"/>
      <c r="AU45" s="368"/>
      <c r="AV45" s="368"/>
      <c r="AW45" s="368"/>
      <c r="AX45" s="368"/>
      <c r="AY45" s="368"/>
      <c r="AZ45" s="368"/>
      <c r="BA45" s="368"/>
      <c r="BB45" s="368"/>
      <c r="BC45" s="368"/>
      <c r="BD45" s="368"/>
      <c r="BE45" s="368"/>
      <c r="BF45" s="368"/>
      <c r="BG45" s="368"/>
      <c r="BH45" s="368"/>
      <c r="BI45" s="368"/>
      <c r="BJ45" s="368"/>
      <c r="BK45" s="368"/>
      <c r="BL45" s="368"/>
      <c r="BM45" s="368"/>
      <c r="BN45" s="368"/>
      <c r="BO45" s="368"/>
      <c r="BP45" s="368"/>
      <c r="BQ45" s="368"/>
      <c r="BR45" s="368"/>
      <c r="BS45" s="368"/>
      <c r="BT45" s="368"/>
      <c r="BU45" s="368"/>
      <c r="BV45" s="368"/>
      <c r="BW45" s="368"/>
      <c r="BX45" s="368"/>
      <c r="BY45" s="368"/>
      <c r="BZ45" s="368"/>
      <c r="CA45" s="368"/>
      <c r="CB45" s="368"/>
      <c r="CC45" s="368"/>
      <c r="CD45" s="368"/>
      <c r="CE45" s="368"/>
      <c r="CF45" s="368"/>
      <c r="CG45" s="368"/>
      <c r="CH45" s="368"/>
      <c r="CI45" s="368"/>
      <c r="CJ45" s="368"/>
      <c r="CK45" s="368"/>
      <c r="CL45" s="368"/>
      <c r="CM45" s="368"/>
      <c r="CN45" s="368"/>
      <c r="CO45" s="368"/>
      <c r="CP45" s="368"/>
      <c r="CQ45" s="368"/>
      <c r="CR45" s="368"/>
      <c r="CS45" s="368"/>
      <c r="CT45" s="368"/>
      <c r="CU45" s="368"/>
      <c r="CV45" s="368"/>
      <c r="CW45" s="368"/>
      <c r="CX45" s="368"/>
      <c r="CY45" s="368"/>
      <c r="CZ45" s="368"/>
      <c r="DA45" s="368"/>
      <c r="DB45" s="368"/>
      <c r="DC45" s="368"/>
      <c r="DD45" s="368"/>
      <c r="DE45" s="368"/>
      <c r="DF45" s="368"/>
      <c r="DG45" s="368"/>
      <c r="DH45" s="368"/>
      <c r="DI45" s="368"/>
      <c r="DJ45" s="368"/>
      <c r="DK45" s="368"/>
      <c r="DL45" s="368"/>
      <c r="DM45" s="368"/>
      <c r="DN45" s="368"/>
      <c r="DO45" s="368"/>
      <c r="DP45" s="368"/>
      <c r="DQ45" s="368"/>
      <c r="DR45" s="368"/>
      <c r="DS45" s="368"/>
      <c r="DT45" s="368"/>
      <c r="DU45" s="368"/>
      <c r="DV45" s="368"/>
      <c r="DW45" s="368"/>
      <c r="DX45" s="368"/>
      <c r="DY45" s="368"/>
      <c r="DZ45" s="368"/>
      <c r="EA45" s="368"/>
      <c r="EB45" s="368"/>
      <c r="EC45" s="368"/>
      <c r="ED45" s="368"/>
      <c r="EE45" s="368"/>
      <c r="EF45" s="368"/>
      <c r="EG45" s="368"/>
      <c r="EH45" s="368"/>
      <c r="EI45" s="368"/>
      <c r="EJ45" s="368"/>
      <c r="EK45" s="368"/>
      <c r="EL45" s="368"/>
      <c r="EM45" s="368"/>
      <c r="EN45" s="368"/>
      <c r="EO45" s="368"/>
      <c r="EP45" s="368"/>
      <c r="EQ45" s="368"/>
      <c r="ER45" s="368"/>
      <c r="ES45" s="368"/>
      <c r="ET45" s="368"/>
      <c r="EU45" s="368"/>
      <c r="EV45" s="368"/>
      <c r="EW45" s="368"/>
      <c r="EX45" s="368"/>
      <c r="EY45" s="368"/>
      <c r="EZ45" s="368"/>
      <c r="FA45" s="368"/>
      <c r="FB45" s="368"/>
      <c r="FC45" s="368"/>
      <c r="FD45" s="368"/>
      <c r="FE45" s="368"/>
      <c r="FF45" s="368"/>
      <c r="FG45" s="368"/>
      <c r="FH45" s="368"/>
      <c r="FI45" s="368"/>
      <c r="FJ45" s="368"/>
      <c r="FK45" s="368"/>
      <c r="FL45" s="368"/>
      <c r="FM45" s="368"/>
      <c r="FN45" s="368"/>
      <c r="FO45" s="368"/>
      <c r="FP45" s="368"/>
      <c r="FQ45" s="368"/>
      <c r="FR45" s="368"/>
      <c r="FS45" s="368"/>
      <c r="FT45" s="368"/>
      <c r="FU45" s="368"/>
      <c r="FV45" s="368"/>
      <c r="FW45" s="368"/>
      <c r="FX45" s="368"/>
      <c r="FY45" s="368"/>
      <c r="FZ45" s="368"/>
    </row>
    <row r="46" spans="1:182" x14ac:dyDescent="0.2">
      <c r="A46" s="88"/>
      <c r="B46" s="88"/>
      <c r="C46" s="88"/>
      <c r="D46" s="579"/>
      <c r="E46" s="225"/>
      <c r="F46" s="225"/>
      <c r="G46" s="225"/>
      <c r="H46" s="225"/>
      <c r="I46" s="225"/>
      <c r="J46" s="225"/>
      <c r="K46" s="225"/>
      <c r="L46" s="225"/>
      <c r="M46" s="225"/>
      <c r="N46" s="88"/>
      <c r="O46" s="88"/>
      <c r="P46" s="88"/>
      <c r="Q46" s="88"/>
      <c r="V46" s="368"/>
      <c r="W46" s="368"/>
      <c r="X46" s="368"/>
      <c r="Y46" s="368"/>
      <c r="Z46" s="368"/>
      <c r="AA46" s="368"/>
      <c r="AB46" s="368"/>
      <c r="AC46" s="368"/>
      <c r="AD46" s="368"/>
      <c r="AE46" s="368"/>
      <c r="AF46" s="368"/>
      <c r="AG46" s="368"/>
      <c r="AH46" s="368"/>
      <c r="AI46" s="368"/>
      <c r="AJ46" s="368"/>
      <c r="AK46" s="368"/>
      <c r="AL46" s="368"/>
      <c r="AM46" s="368"/>
      <c r="AN46" s="368"/>
      <c r="AO46" s="368"/>
      <c r="AP46" s="368"/>
      <c r="AQ46" s="368"/>
      <c r="AR46" s="368"/>
      <c r="AS46" s="368"/>
      <c r="AT46" s="368"/>
      <c r="AU46" s="368"/>
      <c r="AV46" s="368"/>
      <c r="AW46" s="368"/>
      <c r="AX46" s="368"/>
      <c r="AY46" s="368"/>
      <c r="AZ46" s="368"/>
      <c r="BA46" s="368"/>
      <c r="BB46" s="368"/>
      <c r="BC46" s="368"/>
      <c r="BD46" s="368"/>
      <c r="BE46" s="368"/>
      <c r="BF46" s="368"/>
      <c r="BG46" s="368"/>
      <c r="BH46" s="368"/>
      <c r="BI46" s="368"/>
      <c r="BJ46" s="368"/>
      <c r="BK46" s="368"/>
      <c r="BL46" s="368"/>
      <c r="BM46" s="368"/>
      <c r="BN46" s="368"/>
      <c r="BO46" s="368"/>
      <c r="BP46" s="368"/>
      <c r="BQ46" s="368"/>
      <c r="BR46" s="368"/>
      <c r="BS46" s="368"/>
      <c r="BT46" s="368"/>
      <c r="BU46" s="368"/>
      <c r="BV46" s="368"/>
      <c r="BW46" s="368"/>
      <c r="BX46" s="368"/>
      <c r="BY46" s="368"/>
      <c r="BZ46" s="368"/>
      <c r="CA46" s="368"/>
      <c r="CB46" s="368"/>
      <c r="CC46" s="368"/>
      <c r="CD46" s="368"/>
      <c r="CE46" s="368"/>
      <c r="CF46" s="368"/>
      <c r="CG46" s="368"/>
      <c r="CH46" s="368"/>
      <c r="CI46" s="368"/>
      <c r="CJ46" s="368"/>
      <c r="CK46" s="368"/>
      <c r="CL46" s="368"/>
      <c r="CM46" s="368"/>
      <c r="CN46" s="368"/>
      <c r="CO46" s="368"/>
      <c r="CP46" s="368"/>
      <c r="CQ46" s="368"/>
      <c r="CR46" s="368"/>
      <c r="CS46" s="368"/>
      <c r="CT46" s="368"/>
      <c r="CU46" s="368"/>
      <c r="CV46" s="368"/>
      <c r="CW46" s="368"/>
      <c r="CX46" s="368"/>
      <c r="CY46" s="368"/>
      <c r="CZ46" s="368"/>
      <c r="DA46" s="368"/>
      <c r="DB46" s="368"/>
      <c r="DC46" s="368"/>
      <c r="DD46" s="368"/>
      <c r="DE46" s="368"/>
      <c r="DF46" s="368"/>
      <c r="DG46" s="368"/>
      <c r="DH46" s="368"/>
      <c r="DI46" s="368"/>
      <c r="DJ46" s="368"/>
      <c r="DK46" s="368"/>
      <c r="DL46" s="368"/>
      <c r="DM46" s="368"/>
      <c r="DN46" s="368"/>
      <c r="DO46" s="368"/>
      <c r="DP46" s="368"/>
      <c r="DQ46" s="368"/>
      <c r="DR46" s="368"/>
      <c r="DS46" s="368"/>
      <c r="DT46" s="368"/>
      <c r="DU46" s="368"/>
      <c r="DV46" s="368"/>
      <c r="DW46" s="368"/>
      <c r="DX46" s="368"/>
      <c r="DY46" s="368"/>
      <c r="DZ46" s="368"/>
      <c r="EA46" s="368"/>
      <c r="EB46" s="368"/>
      <c r="EC46" s="368"/>
      <c r="ED46" s="368"/>
      <c r="EE46" s="368"/>
      <c r="EF46" s="368"/>
      <c r="EG46" s="368"/>
      <c r="EH46" s="368"/>
      <c r="EI46" s="368"/>
      <c r="EJ46" s="368"/>
      <c r="EK46" s="368"/>
      <c r="EL46" s="368"/>
      <c r="EM46" s="368"/>
      <c r="EN46" s="368"/>
      <c r="EO46" s="368"/>
      <c r="EP46" s="368"/>
      <c r="EQ46" s="368"/>
      <c r="ER46" s="368"/>
      <c r="ES46" s="368"/>
      <c r="ET46" s="368"/>
      <c r="EU46" s="368"/>
      <c r="EV46" s="368"/>
      <c r="EW46" s="368"/>
      <c r="EX46" s="368"/>
      <c r="EY46" s="368"/>
      <c r="EZ46" s="368"/>
      <c r="FA46" s="368"/>
      <c r="FB46" s="368"/>
      <c r="FC46" s="368"/>
      <c r="FD46" s="368"/>
      <c r="FE46" s="368"/>
      <c r="FF46" s="368"/>
      <c r="FG46" s="368"/>
      <c r="FH46" s="368"/>
      <c r="FI46" s="368"/>
      <c r="FJ46" s="368"/>
      <c r="FK46" s="368"/>
      <c r="FL46" s="368"/>
      <c r="FM46" s="368"/>
      <c r="FN46" s="368"/>
      <c r="FO46" s="368"/>
      <c r="FP46" s="368"/>
      <c r="FQ46" s="368"/>
      <c r="FR46" s="368"/>
      <c r="FS46" s="368"/>
      <c r="FT46" s="368"/>
      <c r="FU46" s="368"/>
      <c r="FV46" s="368"/>
      <c r="FW46" s="368"/>
      <c r="FX46" s="368"/>
      <c r="FY46" s="368"/>
      <c r="FZ46" s="368"/>
    </row>
    <row r="47" spans="1:182" x14ac:dyDescent="0.2">
      <c r="D47" s="580"/>
      <c r="E47" s="225"/>
      <c r="F47" s="225"/>
      <c r="G47" s="225"/>
      <c r="H47" s="225"/>
      <c r="I47" s="225"/>
      <c r="J47" s="225"/>
      <c r="K47" s="225"/>
      <c r="L47" s="225"/>
      <c r="M47" s="225"/>
      <c r="V47" s="368"/>
      <c r="W47" s="368"/>
      <c r="X47" s="368"/>
      <c r="Y47" s="368"/>
      <c r="Z47" s="368"/>
      <c r="AA47" s="368"/>
      <c r="AB47" s="368"/>
      <c r="AC47" s="368"/>
      <c r="AD47" s="368"/>
      <c r="AE47" s="368"/>
      <c r="AF47" s="368"/>
      <c r="AG47" s="368"/>
      <c r="AH47" s="368"/>
      <c r="AI47" s="368"/>
      <c r="AJ47" s="368"/>
      <c r="AK47" s="368"/>
      <c r="AL47" s="368"/>
      <c r="AM47" s="368"/>
      <c r="AN47" s="368"/>
      <c r="AO47" s="368"/>
      <c r="AP47" s="368"/>
      <c r="AQ47" s="368"/>
      <c r="AR47" s="368"/>
      <c r="AS47" s="368"/>
      <c r="AT47" s="368"/>
      <c r="AU47" s="368"/>
      <c r="AV47" s="368"/>
      <c r="AW47" s="368"/>
      <c r="AX47" s="368"/>
      <c r="AY47" s="368"/>
      <c r="AZ47" s="368"/>
      <c r="BA47" s="368"/>
      <c r="BB47" s="368"/>
      <c r="BC47" s="368"/>
      <c r="BD47" s="368"/>
      <c r="BE47" s="368"/>
      <c r="BF47" s="368"/>
      <c r="BG47" s="368"/>
      <c r="BH47" s="368"/>
      <c r="BI47" s="368"/>
      <c r="BJ47" s="368"/>
      <c r="BK47" s="368"/>
      <c r="BL47" s="368"/>
      <c r="BM47" s="368"/>
      <c r="BN47" s="368"/>
      <c r="BO47" s="368"/>
      <c r="BP47" s="368"/>
      <c r="BQ47" s="368"/>
      <c r="BR47" s="368"/>
      <c r="BS47" s="368"/>
      <c r="BT47" s="368"/>
      <c r="BU47" s="368"/>
      <c r="BV47" s="368"/>
      <c r="BW47" s="368"/>
      <c r="BX47" s="368"/>
      <c r="BY47" s="368"/>
      <c r="BZ47" s="368"/>
      <c r="CA47" s="368"/>
      <c r="CB47" s="368"/>
      <c r="CC47" s="368"/>
      <c r="CD47" s="368"/>
      <c r="CE47" s="368"/>
      <c r="CF47" s="368"/>
      <c r="CG47" s="368"/>
      <c r="CH47" s="368"/>
      <c r="CI47" s="368"/>
      <c r="CJ47" s="368"/>
      <c r="CK47" s="368"/>
      <c r="CL47" s="368"/>
      <c r="CM47" s="368"/>
      <c r="CN47" s="368"/>
      <c r="CO47" s="368"/>
      <c r="CP47" s="368"/>
      <c r="CQ47" s="368"/>
      <c r="CR47" s="368"/>
      <c r="CS47" s="368"/>
      <c r="CT47" s="368"/>
      <c r="CU47" s="368"/>
      <c r="CV47" s="368"/>
      <c r="CW47" s="368"/>
      <c r="CX47" s="368"/>
      <c r="CY47" s="368"/>
      <c r="CZ47" s="368"/>
      <c r="DA47" s="368"/>
      <c r="DB47" s="368"/>
      <c r="DC47" s="368"/>
      <c r="DD47" s="368"/>
      <c r="DE47" s="368"/>
      <c r="DF47" s="368"/>
      <c r="DG47" s="368"/>
      <c r="DH47" s="368"/>
      <c r="DI47" s="368"/>
      <c r="DJ47" s="368"/>
      <c r="DK47" s="368"/>
      <c r="DL47" s="368"/>
      <c r="DM47" s="368"/>
      <c r="DN47" s="368"/>
      <c r="DO47" s="368"/>
      <c r="DP47" s="368"/>
      <c r="DQ47" s="368"/>
      <c r="DR47" s="368"/>
      <c r="DS47" s="368"/>
      <c r="DT47" s="368"/>
      <c r="DU47" s="368"/>
      <c r="DV47" s="368"/>
      <c r="DW47" s="368"/>
      <c r="DX47" s="368"/>
      <c r="DY47" s="368"/>
      <c r="DZ47" s="368"/>
      <c r="EA47" s="368"/>
      <c r="EB47" s="368"/>
      <c r="EC47" s="368"/>
      <c r="ED47" s="368"/>
      <c r="EE47" s="368"/>
      <c r="EF47" s="368"/>
      <c r="EG47" s="368"/>
      <c r="EH47" s="368"/>
      <c r="EI47" s="368"/>
      <c r="EJ47" s="368"/>
      <c r="EK47" s="368"/>
      <c r="EL47" s="368"/>
      <c r="EM47" s="368"/>
      <c r="EN47" s="368"/>
      <c r="EO47" s="368"/>
      <c r="EP47" s="368"/>
      <c r="EQ47" s="368"/>
      <c r="ER47" s="368"/>
      <c r="ES47" s="368"/>
      <c r="ET47" s="368"/>
      <c r="EU47" s="368"/>
      <c r="EV47" s="368"/>
      <c r="EW47" s="368"/>
      <c r="EX47" s="368"/>
      <c r="EY47" s="368"/>
      <c r="EZ47" s="368"/>
      <c r="FA47" s="368"/>
      <c r="FB47" s="368"/>
      <c r="FC47" s="368"/>
      <c r="FD47" s="368"/>
      <c r="FE47" s="368"/>
      <c r="FF47" s="368"/>
      <c r="FG47" s="368"/>
      <c r="FH47" s="368"/>
      <c r="FI47" s="368"/>
      <c r="FJ47" s="368"/>
      <c r="FK47" s="368"/>
      <c r="FL47" s="368"/>
      <c r="FM47" s="368"/>
      <c r="FN47" s="368"/>
      <c r="FO47" s="368"/>
      <c r="FP47" s="368"/>
      <c r="FQ47" s="368"/>
      <c r="FR47" s="368"/>
      <c r="FS47" s="368"/>
      <c r="FT47" s="368"/>
      <c r="FU47" s="368"/>
      <c r="FV47" s="368"/>
      <c r="FW47" s="368"/>
      <c r="FX47" s="368"/>
      <c r="FY47" s="368"/>
      <c r="FZ47" s="368"/>
    </row>
    <row r="48" spans="1:182" x14ac:dyDescent="0.2">
      <c r="D48" s="236"/>
      <c r="E48" s="88"/>
      <c r="F48" s="88"/>
      <c r="G48" s="88"/>
      <c r="H48" s="88"/>
      <c r="I48" s="88"/>
      <c r="J48" s="88"/>
      <c r="K48" s="88"/>
      <c r="L48" s="88"/>
      <c r="M48" s="88"/>
      <c r="V48" s="368"/>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c r="BK48" s="368"/>
      <c r="BL48" s="368"/>
      <c r="BM48" s="368"/>
      <c r="BN48" s="368"/>
      <c r="BO48" s="368"/>
      <c r="BP48" s="368"/>
      <c r="BQ48" s="368"/>
      <c r="BR48" s="368"/>
      <c r="BS48" s="368"/>
      <c r="BT48" s="368"/>
      <c r="BU48" s="368"/>
      <c r="BV48" s="368"/>
      <c r="BW48" s="368"/>
      <c r="BX48" s="368"/>
      <c r="BY48" s="368"/>
      <c r="BZ48" s="368"/>
      <c r="CA48" s="368"/>
      <c r="CB48" s="368"/>
      <c r="CC48" s="368"/>
      <c r="CD48" s="368"/>
      <c r="CE48" s="368"/>
      <c r="CF48" s="368"/>
      <c r="CG48" s="368"/>
      <c r="CH48" s="368"/>
      <c r="CI48" s="368"/>
      <c r="CJ48" s="368"/>
      <c r="CK48" s="368"/>
      <c r="CL48" s="368"/>
      <c r="CM48" s="368"/>
      <c r="CN48" s="368"/>
      <c r="CO48" s="368"/>
      <c r="CP48" s="368"/>
      <c r="CQ48" s="368"/>
      <c r="CR48" s="368"/>
      <c r="CS48" s="368"/>
      <c r="CT48" s="368"/>
      <c r="CU48" s="368"/>
      <c r="CV48" s="368"/>
      <c r="CW48" s="368"/>
      <c r="CX48" s="368"/>
      <c r="CY48" s="368"/>
      <c r="CZ48" s="368"/>
      <c r="DA48" s="368"/>
      <c r="DB48" s="368"/>
      <c r="DC48" s="368"/>
      <c r="DD48" s="368"/>
      <c r="DE48" s="368"/>
      <c r="DF48" s="368"/>
      <c r="DG48" s="368"/>
      <c r="DH48" s="368"/>
      <c r="DI48" s="368"/>
      <c r="DJ48" s="368"/>
      <c r="DK48" s="368"/>
      <c r="DL48" s="368"/>
      <c r="DM48" s="368"/>
      <c r="DN48" s="368"/>
      <c r="DO48" s="368"/>
      <c r="DP48" s="368"/>
      <c r="DQ48" s="368"/>
      <c r="DR48" s="368"/>
      <c r="DS48" s="368"/>
      <c r="DT48" s="368"/>
      <c r="DU48" s="368"/>
      <c r="DV48" s="368"/>
      <c r="DW48" s="368"/>
      <c r="DX48" s="368"/>
      <c r="DY48" s="368"/>
      <c r="DZ48" s="368"/>
      <c r="EA48" s="368"/>
      <c r="EB48" s="368"/>
      <c r="EC48" s="368"/>
      <c r="ED48" s="368"/>
      <c r="EE48" s="368"/>
      <c r="EF48" s="368"/>
      <c r="EG48" s="368"/>
      <c r="EH48" s="368"/>
      <c r="EI48" s="368"/>
      <c r="EJ48" s="368"/>
      <c r="EK48" s="368"/>
      <c r="EL48" s="368"/>
      <c r="EM48" s="368"/>
      <c r="EN48" s="368"/>
      <c r="EO48" s="368"/>
      <c r="EP48" s="368"/>
      <c r="EQ48" s="368"/>
      <c r="ER48" s="368"/>
      <c r="ES48" s="368"/>
      <c r="ET48" s="368"/>
      <c r="EU48" s="368"/>
      <c r="EV48" s="368"/>
      <c r="EW48" s="368"/>
      <c r="EX48" s="368"/>
      <c r="EY48" s="368"/>
      <c r="EZ48" s="368"/>
      <c r="FA48" s="368"/>
      <c r="FB48" s="368"/>
      <c r="FC48" s="368"/>
      <c r="FD48" s="368"/>
      <c r="FE48" s="368"/>
      <c r="FF48" s="368"/>
      <c r="FG48" s="368"/>
      <c r="FH48" s="368"/>
      <c r="FI48" s="368"/>
      <c r="FJ48" s="368"/>
      <c r="FK48" s="368"/>
      <c r="FL48" s="368"/>
      <c r="FM48" s="368"/>
      <c r="FN48" s="368"/>
      <c r="FO48" s="368"/>
      <c r="FP48" s="368"/>
      <c r="FQ48" s="368"/>
      <c r="FR48" s="368"/>
      <c r="FS48" s="368"/>
      <c r="FT48" s="368"/>
      <c r="FU48" s="368"/>
      <c r="FV48" s="368"/>
      <c r="FW48" s="368"/>
      <c r="FX48" s="368"/>
      <c r="FY48" s="368"/>
      <c r="FZ48" s="368"/>
    </row>
    <row r="49" spans="1:182" ht="17" thickBot="1" x14ac:dyDescent="0.25">
      <c r="V49" s="368"/>
      <c r="W49" s="368"/>
      <c r="X49" s="368"/>
      <c r="Y49" s="368"/>
      <c r="Z49" s="368"/>
      <c r="AA49" s="368"/>
      <c r="AB49" s="368"/>
      <c r="AC49" s="368"/>
      <c r="AD49" s="368"/>
      <c r="AE49" s="368"/>
      <c r="AF49" s="368"/>
      <c r="AG49" s="368"/>
      <c r="AH49" s="368"/>
      <c r="AI49" s="368"/>
      <c r="AJ49" s="368"/>
      <c r="AK49" s="368"/>
      <c r="AL49" s="368"/>
      <c r="AM49" s="368"/>
      <c r="AN49" s="368"/>
      <c r="AO49" s="368"/>
      <c r="AP49" s="368"/>
      <c r="AQ49" s="368"/>
      <c r="AR49" s="368"/>
      <c r="AS49" s="368"/>
      <c r="AT49" s="368"/>
      <c r="AU49" s="368"/>
      <c r="AV49" s="368"/>
      <c r="AW49" s="368"/>
      <c r="AX49" s="368"/>
      <c r="AY49" s="368"/>
      <c r="AZ49" s="368"/>
      <c r="BA49" s="368"/>
      <c r="BB49" s="368"/>
      <c r="BC49" s="368"/>
      <c r="BD49" s="368"/>
      <c r="BE49" s="368"/>
      <c r="BF49" s="368"/>
      <c r="BG49" s="368"/>
      <c r="BH49" s="368"/>
      <c r="BI49" s="368"/>
      <c r="BJ49" s="368"/>
      <c r="BK49" s="368"/>
      <c r="BL49" s="368"/>
      <c r="BM49" s="368"/>
      <c r="BN49" s="368"/>
      <c r="BO49" s="368"/>
      <c r="BP49" s="368"/>
      <c r="BQ49" s="368"/>
      <c r="BR49" s="368"/>
      <c r="BS49" s="368"/>
      <c r="BT49" s="368"/>
      <c r="BU49" s="368"/>
      <c r="BV49" s="368"/>
      <c r="BW49" s="368"/>
      <c r="BX49" s="368"/>
      <c r="BY49" s="368"/>
      <c r="BZ49" s="368"/>
      <c r="CA49" s="368"/>
      <c r="CB49" s="368"/>
      <c r="CC49" s="368"/>
      <c r="CD49" s="368"/>
      <c r="CE49" s="368"/>
      <c r="CF49" s="368"/>
      <c r="CG49" s="368"/>
      <c r="CH49" s="368"/>
      <c r="CI49" s="368"/>
      <c r="CJ49" s="368"/>
      <c r="CK49" s="368"/>
      <c r="CL49" s="368"/>
      <c r="CM49" s="368"/>
      <c r="CN49" s="368"/>
      <c r="CO49" s="368"/>
      <c r="CP49" s="368"/>
      <c r="CQ49" s="368"/>
      <c r="CR49" s="368"/>
      <c r="CS49" s="368"/>
      <c r="CT49" s="368"/>
      <c r="CU49" s="368"/>
      <c r="CV49" s="368"/>
      <c r="CW49" s="368"/>
      <c r="CX49" s="368"/>
      <c r="CY49" s="368"/>
      <c r="CZ49" s="368"/>
      <c r="DA49" s="368"/>
      <c r="DB49" s="368"/>
      <c r="DC49" s="368"/>
      <c r="DD49" s="368"/>
      <c r="DE49" s="368"/>
      <c r="DF49" s="368"/>
      <c r="DG49" s="368"/>
      <c r="DH49" s="368"/>
      <c r="DI49" s="368"/>
      <c r="DJ49" s="368"/>
      <c r="DK49" s="368"/>
      <c r="DL49" s="368"/>
      <c r="DM49" s="368"/>
      <c r="DN49" s="368"/>
      <c r="DO49" s="368"/>
      <c r="DP49" s="368"/>
      <c r="DQ49" s="368"/>
      <c r="DR49" s="368"/>
      <c r="DS49" s="368"/>
      <c r="DT49" s="368"/>
      <c r="DU49" s="368"/>
      <c r="DV49" s="368"/>
      <c r="DW49" s="368"/>
      <c r="DX49" s="368"/>
      <c r="DY49" s="368"/>
      <c r="DZ49" s="368"/>
      <c r="EA49" s="368"/>
      <c r="EB49" s="368"/>
      <c r="EC49" s="368"/>
      <c r="ED49" s="368"/>
      <c r="EE49" s="368"/>
      <c r="EF49" s="368"/>
      <c r="EG49" s="368"/>
      <c r="EH49" s="368"/>
      <c r="EI49" s="368"/>
      <c r="EJ49" s="368"/>
      <c r="EK49" s="368"/>
      <c r="EL49" s="368"/>
      <c r="EM49" s="368"/>
      <c r="EN49" s="368"/>
      <c r="EO49" s="368"/>
      <c r="EP49" s="368"/>
      <c r="EQ49" s="368"/>
      <c r="ER49" s="368"/>
      <c r="ES49" s="368"/>
      <c r="ET49" s="368"/>
      <c r="EU49" s="368"/>
      <c r="EV49" s="368"/>
      <c r="EW49" s="368"/>
      <c r="EX49" s="368"/>
      <c r="EY49" s="368"/>
      <c r="EZ49" s="368"/>
      <c r="FA49" s="368"/>
      <c r="FB49" s="368"/>
      <c r="FC49" s="368"/>
      <c r="FD49" s="368"/>
      <c r="FE49" s="368"/>
      <c r="FF49" s="368"/>
      <c r="FG49" s="368"/>
      <c r="FH49" s="368"/>
      <c r="FI49" s="368"/>
      <c r="FJ49" s="368"/>
      <c r="FK49" s="368"/>
      <c r="FL49" s="368"/>
      <c r="FM49" s="368"/>
      <c r="FN49" s="368"/>
      <c r="FO49" s="368"/>
      <c r="FP49" s="368"/>
      <c r="FQ49" s="368"/>
      <c r="FR49" s="368"/>
      <c r="FS49" s="368"/>
      <c r="FT49" s="368"/>
      <c r="FU49" s="368"/>
      <c r="FV49" s="368"/>
      <c r="FW49" s="368"/>
      <c r="FX49" s="368"/>
      <c r="FY49" s="368"/>
      <c r="FZ49" s="368"/>
    </row>
    <row r="50" spans="1:182" ht="176" customHeight="1" thickTop="1" thickBot="1" x14ac:dyDescent="0.25">
      <c r="A50" s="380"/>
      <c r="B50" s="380"/>
      <c r="C50" s="380"/>
      <c r="D50" s="380"/>
      <c r="E50" s="380"/>
      <c r="F50" s="380"/>
      <c r="G50" s="380"/>
      <c r="H50" s="380"/>
      <c r="I50" s="380"/>
      <c r="J50" s="380"/>
      <c r="K50" s="380"/>
      <c r="L50" s="380"/>
      <c r="M50" s="380"/>
      <c r="N50" s="380"/>
      <c r="O50" s="380"/>
      <c r="P50" s="380"/>
      <c r="Q50" s="380"/>
      <c r="R50" s="380"/>
      <c r="S50" s="380"/>
      <c r="T50" s="380"/>
      <c r="U50" s="380"/>
      <c r="V50" s="368"/>
      <c r="W50" s="368"/>
      <c r="X50" s="368"/>
      <c r="Y50" s="368"/>
      <c r="Z50" s="368"/>
      <c r="AA50" s="368"/>
      <c r="AB50" s="368"/>
      <c r="AC50" s="368"/>
      <c r="AD50" s="368"/>
      <c r="AE50" s="368"/>
      <c r="AF50" s="368"/>
      <c r="AG50" s="368"/>
      <c r="AH50" s="368"/>
      <c r="AI50" s="368"/>
      <c r="AJ50" s="368"/>
      <c r="AK50" s="368"/>
      <c r="AL50" s="368"/>
      <c r="AM50" s="368"/>
      <c r="AN50" s="368"/>
      <c r="AO50" s="368"/>
      <c r="AP50" s="368"/>
      <c r="AQ50" s="368"/>
      <c r="AR50" s="368"/>
      <c r="AS50" s="368"/>
      <c r="AT50" s="368"/>
      <c r="AU50" s="368"/>
      <c r="AV50" s="368"/>
      <c r="AW50" s="368"/>
      <c r="AX50" s="368"/>
      <c r="AY50" s="368"/>
      <c r="AZ50" s="368"/>
      <c r="BA50" s="368"/>
      <c r="BB50" s="368"/>
      <c r="BC50" s="368"/>
      <c r="BD50" s="368"/>
      <c r="BE50" s="368"/>
      <c r="BF50" s="368"/>
      <c r="BG50" s="368"/>
      <c r="BH50" s="368"/>
      <c r="BI50" s="368"/>
      <c r="BJ50" s="368"/>
      <c r="BK50" s="368"/>
      <c r="BL50" s="368"/>
      <c r="BM50" s="368"/>
      <c r="BN50" s="368"/>
      <c r="BO50" s="368"/>
      <c r="BP50" s="368"/>
      <c r="BQ50" s="368"/>
      <c r="BR50" s="368"/>
      <c r="BS50" s="368"/>
      <c r="BT50" s="368"/>
      <c r="BU50" s="368"/>
      <c r="BV50" s="368"/>
      <c r="BW50" s="368"/>
      <c r="BX50" s="368"/>
      <c r="BY50" s="368"/>
      <c r="BZ50" s="368"/>
      <c r="CA50" s="368"/>
      <c r="CB50" s="368"/>
      <c r="CC50" s="368"/>
      <c r="CD50" s="368"/>
      <c r="CE50" s="368"/>
      <c r="CF50" s="368"/>
      <c r="CG50" s="368"/>
      <c r="CH50" s="368"/>
      <c r="CI50" s="368"/>
      <c r="CJ50" s="368"/>
      <c r="CK50" s="368"/>
      <c r="CL50" s="368"/>
      <c r="CM50" s="368"/>
      <c r="CN50" s="368"/>
      <c r="CO50" s="368"/>
      <c r="CP50" s="368"/>
      <c r="CQ50" s="368"/>
      <c r="CR50" s="368"/>
      <c r="CS50" s="368"/>
      <c r="CT50" s="368"/>
      <c r="CU50" s="368"/>
      <c r="CV50" s="368"/>
      <c r="CW50" s="368"/>
      <c r="CX50" s="368"/>
      <c r="CY50" s="368"/>
      <c r="CZ50" s="368"/>
      <c r="DA50" s="368"/>
      <c r="DB50" s="368"/>
      <c r="DC50" s="368"/>
      <c r="DD50" s="368"/>
      <c r="DE50" s="368"/>
      <c r="DF50" s="368"/>
      <c r="DG50" s="368"/>
      <c r="DH50" s="368"/>
      <c r="DI50" s="368"/>
      <c r="DJ50" s="368"/>
      <c r="DK50" s="368"/>
      <c r="DL50" s="368"/>
      <c r="DM50" s="368"/>
      <c r="DN50" s="368"/>
      <c r="DO50" s="368"/>
      <c r="DP50" s="368"/>
      <c r="DQ50" s="368"/>
      <c r="DR50" s="368"/>
      <c r="DS50" s="368"/>
      <c r="DT50" s="368"/>
      <c r="DU50" s="368"/>
      <c r="DV50" s="368"/>
      <c r="DW50" s="368"/>
      <c r="DX50" s="368"/>
      <c r="DY50" s="368"/>
      <c r="DZ50" s="368"/>
      <c r="EA50" s="368"/>
      <c r="EB50" s="368"/>
      <c r="EC50" s="368"/>
      <c r="ED50" s="368"/>
      <c r="EE50" s="368"/>
      <c r="EF50" s="368"/>
      <c r="EG50" s="368"/>
      <c r="EH50" s="368"/>
      <c r="EI50" s="368"/>
      <c r="EJ50" s="368"/>
      <c r="EK50" s="368"/>
      <c r="EL50" s="368"/>
      <c r="EM50" s="368"/>
      <c r="EN50" s="368"/>
      <c r="EO50" s="368"/>
      <c r="EP50" s="368"/>
      <c r="EQ50" s="368"/>
      <c r="ER50" s="368"/>
      <c r="ES50" s="368"/>
      <c r="ET50" s="368"/>
      <c r="EU50" s="368"/>
      <c r="EV50" s="368"/>
      <c r="EW50" s="368"/>
      <c r="EX50" s="368"/>
      <c r="EY50" s="368"/>
      <c r="EZ50" s="368"/>
      <c r="FA50" s="368"/>
      <c r="FB50" s="368"/>
      <c r="FC50" s="368"/>
      <c r="FD50" s="368"/>
      <c r="FE50" s="368"/>
      <c r="FF50" s="368"/>
      <c r="FG50" s="368"/>
      <c r="FH50" s="368"/>
      <c r="FI50" s="368"/>
      <c r="FJ50" s="368"/>
      <c r="FK50" s="368"/>
      <c r="FL50" s="368"/>
      <c r="FM50" s="368"/>
      <c r="FN50" s="368"/>
      <c r="FO50" s="368"/>
      <c r="FP50" s="368"/>
      <c r="FQ50" s="368"/>
      <c r="FR50" s="368"/>
      <c r="FS50" s="368"/>
      <c r="FT50" s="368"/>
      <c r="FU50" s="368"/>
      <c r="FV50" s="368"/>
      <c r="FW50" s="368"/>
      <c r="FX50" s="368"/>
      <c r="FY50" s="368"/>
      <c r="FZ50" s="368"/>
    </row>
    <row r="51" spans="1:182" ht="17" thickTop="1" x14ac:dyDescent="0.2">
      <c r="A51" s="387"/>
      <c r="B51" s="387"/>
      <c r="C51" s="387"/>
      <c r="D51" s="387"/>
      <c r="E51" s="387"/>
      <c r="F51" s="387"/>
      <c r="G51" s="387"/>
      <c r="H51" s="387"/>
      <c r="I51" s="387"/>
      <c r="J51" s="387"/>
      <c r="K51" s="387"/>
      <c r="L51" s="387"/>
      <c r="M51" s="387"/>
      <c r="N51" s="387"/>
      <c r="O51" s="387"/>
      <c r="P51" s="387"/>
      <c r="Q51" s="387"/>
      <c r="R51" s="387"/>
      <c r="S51" s="387"/>
      <c r="T51" s="387"/>
      <c r="U51" s="387"/>
      <c r="V51" s="368"/>
      <c r="W51" s="368"/>
      <c r="X51" s="368"/>
      <c r="Y51" s="368"/>
      <c r="Z51" s="368"/>
      <c r="AA51" s="368"/>
      <c r="AB51" s="368"/>
      <c r="AC51" s="368"/>
      <c r="AD51" s="368"/>
      <c r="AE51" s="368"/>
      <c r="AF51" s="368"/>
      <c r="AG51" s="368"/>
      <c r="AH51" s="368"/>
      <c r="AI51" s="368"/>
      <c r="AJ51" s="368"/>
      <c r="AK51" s="368"/>
      <c r="AL51" s="368"/>
      <c r="AM51" s="368"/>
      <c r="AN51" s="368"/>
      <c r="AO51" s="368"/>
      <c r="AP51" s="368"/>
      <c r="AQ51" s="368"/>
      <c r="AR51" s="368"/>
      <c r="AS51" s="368"/>
      <c r="AT51" s="368"/>
      <c r="AU51" s="368"/>
      <c r="AV51" s="368"/>
      <c r="AW51" s="368"/>
      <c r="AX51" s="368"/>
      <c r="AY51" s="368"/>
      <c r="AZ51" s="368"/>
      <c r="BA51" s="368"/>
      <c r="BB51" s="368"/>
      <c r="BC51" s="368"/>
      <c r="BD51" s="368"/>
      <c r="BE51" s="368"/>
      <c r="BF51" s="368"/>
      <c r="BG51" s="368"/>
      <c r="BH51" s="368"/>
      <c r="BI51" s="368"/>
      <c r="BJ51" s="368"/>
      <c r="BK51" s="368"/>
      <c r="BL51" s="368"/>
      <c r="BM51" s="368"/>
      <c r="BN51" s="368"/>
      <c r="BO51" s="368"/>
      <c r="BP51" s="368"/>
      <c r="BQ51" s="368"/>
      <c r="BR51" s="368"/>
      <c r="BS51" s="368"/>
      <c r="BT51" s="368"/>
      <c r="BU51" s="368"/>
      <c r="BV51" s="368"/>
      <c r="BW51" s="368"/>
      <c r="BX51" s="368"/>
      <c r="BY51" s="368"/>
      <c r="BZ51" s="368"/>
      <c r="CA51" s="368"/>
      <c r="CB51" s="368"/>
      <c r="CC51" s="368"/>
      <c r="CD51" s="368"/>
      <c r="CE51" s="368"/>
      <c r="CF51" s="368"/>
      <c r="CG51" s="368"/>
      <c r="CH51" s="368"/>
      <c r="CI51" s="368"/>
      <c r="CJ51" s="368"/>
      <c r="CK51" s="368"/>
      <c r="CL51" s="368"/>
      <c r="CM51" s="368"/>
      <c r="CN51" s="368"/>
      <c r="CO51" s="368"/>
      <c r="CP51" s="368"/>
      <c r="CQ51" s="368"/>
      <c r="CR51" s="368"/>
      <c r="CS51" s="368"/>
      <c r="CT51" s="368"/>
      <c r="CU51" s="368"/>
      <c r="CV51" s="368"/>
      <c r="CW51" s="368"/>
      <c r="CX51" s="368"/>
      <c r="CY51" s="368"/>
      <c r="CZ51" s="368"/>
      <c r="DA51" s="368"/>
      <c r="DB51" s="368"/>
      <c r="DC51" s="368"/>
      <c r="DD51" s="368"/>
      <c r="DE51" s="368"/>
      <c r="DF51" s="368"/>
      <c r="DG51" s="368"/>
      <c r="DH51" s="368"/>
      <c r="DI51" s="368"/>
      <c r="DJ51" s="368"/>
      <c r="DK51" s="368"/>
      <c r="DL51" s="368"/>
      <c r="DM51" s="368"/>
      <c r="DN51" s="368"/>
      <c r="DO51" s="368"/>
      <c r="DP51" s="368"/>
      <c r="DQ51" s="368"/>
      <c r="DR51" s="368"/>
      <c r="DS51" s="368"/>
      <c r="DT51" s="368"/>
      <c r="DU51" s="368"/>
      <c r="DV51" s="368"/>
      <c r="DW51" s="368"/>
      <c r="DX51" s="368"/>
      <c r="DY51" s="368"/>
      <c r="DZ51" s="368"/>
      <c r="EA51" s="368"/>
      <c r="EB51" s="368"/>
      <c r="EC51" s="368"/>
      <c r="ED51" s="368"/>
      <c r="EE51" s="368"/>
      <c r="EF51" s="368"/>
      <c r="EG51" s="368"/>
      <c r="EH51" s="368"/>
      <c r="EI51" s="368"/>
      <c r="EJ51" s="368"/>
      <c r="EK51" s="368"/>
      <c r="EL51" s="368"/>
      <c r="EM51" s="368"/>
      <c r="EN51" s="368"/>
      <c r="EO51" s="368"/>
      <c r="EP51" s="368"/>
      <c r="EQ51" s="368"/>
      <c r="ER51" s="368"/>
      <c r="ES51" s="368"/>
      <c r="ET51" s="368"/>
      <c r="EU51" s="368"/>
      <c r="EV51" s="368"/>
      <c r="EW51" s="368"/>
      <c r="EX51" s="368"/>
      <c r="EY51" s="368"/>
      <c r="EZ51" s="368"/>
      <c r="FA51" s="368"/>
      <c r="FB51" s="368"/>
      <c r="FC51" s="368"/>
      <c r="FD51" s="368"/>
      <c r="FE51" s="368"/>
      <c r="FF51" s="368"/>
      <c r="FG51" s="368"/>
      <c r="FH51" s="368"/>
      <c r="FI51" s="368"/>
      <c r="FJ51" s="368"/>
      <c r="FK51" s="368"/>
      <c r="FL51" s="368"/>
      <c r="FM51" s="368"/>
      <c r="FN51" s="368"/>
      <c r="FO51" s="368"/>
      <c r="FP51" s="368"/>
      <c r="FQ51" s="368"/>
      <c r="FR51" s="368"/>
      <c r="FS51" s="368"/>
      <c r="FT51" s="368"/>
      <c r="FU51" s="368"/>
      <c r="FV51" s="368"/>
      <c r="FW51" s="368"/>
      <c r="FX51" s="368"/>
      <c r="FY51" s="368"/>
      <c r="FZ51" s="368"/>
    </row>
    <row r="52" spans="1:182" x14ac:dyDescent="0.2">
      <c r="A52" s="387"/>
      <c r="B52" s="387"/>
      <c r="C52" s="387"/>
      <c r="D52" s="387"/>
      <c r="E52" s="387"/>
      <c r="F52" s="387"/>
      <c r="G52" s="387"/>
      <c r="H52" s="387"/>
      <c r="I52" s="387"/>
      <c r="J52" s="387"/>
      <c r="K52" s="387"/>
      <c r="L52" s="387"/>
      <c r="M52" s="387"/>
      <c r="N52" s="387"/>
      <c r="O52" s="387"/>
      <c r="P52" s="387"/>
      <c r="Q52" s="387"/>
      <c r="R52" s="387"/>
      <c r="S52" s="387"/>
      <c r="T52" s="387"/>
      <c r="U52" s="387"/>
      <c r="V52" s="368"/>
      <c r="W52" s="368"/>
      <c r="X52" s="368"/>
      <c r="Y52" s="368"/>
      <c r="Z52" s="368"/>
      <c r="AA52" s="368"/>
      <c r="AB52" s="368"/>
      <c r="AC52" s="368"/>
      <c r="AD52" s="368"/>
      <c r="AE52" s="368"/>
      <c r="AF52" s="368"/>
      <c r="AG52" s="368"/>
      <c r="AH52" s="368"/>
      <c r="AI52" s="368"/>
      <c r="AJ52" s="368"/>
      <c r="AK52" s="368"/>
      <c r="AL52" s="368"/>
      <c r="AM52" s="368"/>
      <c r="AN52" s="368"/>
      <c r="AO52" s="368"/>
      <c r="AP52" s="368"/>
      <c r="AQ52" s="368"/>
      <c r="AR52" s="368"/>
      <c r="AS52" s="368"/>
      <c r="AT52" s="368"/>
      <c r="AU52" s="368"/>
      <c r="AV52" s="368"/>
      <c r="AW52" s="368"/>
      <c r="AX52" s="368"/>
      <c r="AY52" s="368"/>
      <c r="AZ52" s="368"/>
      <c r="BA52" s="368"/>
      <c r="BB52" s="368"/>
      <c r="BC52" s="368"/>
      <c r="BD52" s="368"/>
      <c r="BE52" s="368"/>
      <c r="BF52" s="368"/>
      <c r="BG52" s="368"/>
      <c r="BH52" s="368"/>
      <c r="BI52" s="368"/>
      <c r="BJ52" s="368"/>
      <c r="BK52" s="368"/>
      <c r="BL52" s="368"/>
      <c r="BM52" s="368"/>
      <c r="BN52" s="368"/>
      <c r="BO52" s="368"/>
      <c r="BP52" s="368"/>
      <c r="BQ52" s="368"/>
      <c r="BR52" s="368"/>
      <c r="BS52" s="368"/>
      <c r="BT52" s="368"/>
      <c r="BU52" s="368"/>
      <c r="BV52" s="368"/>
      <c r="BW52" s="368"/>
      <c r="BX52" s="368"/>
      <c r="BY52" s="368"/>
      <c r="BZ52" s="368"/>
      <c r="CA52" s="368"/>
      <c r="CB52" s="368"/>
      <c r="CC52" s="368"/>
      <c r="CD52" s="368"/>
      <c r="CE52" s="368"/>
      <c r="CF52" s="368"/>
      <c r="CG52" s="368"/>
      <c r="CH52" s="368"/>
      <c r="CI52" s="368"/>
      <c r="CJ52" s="368"/>
      <c r="CK52" s="368"/>
      <c r="CL52" s="368"/>
      <c r="CM52" s="368"/>
      <c r="CN52" s="368"/>
      <c r="CO52" s="368"/>
      <c r="CP52" s="368"/>
      <c r="CQ52" s="368"/>
      <c r="CR52" s="368"/>
      <c r="CS52" s="368"/>
      <c r="CT52" s="368"/>
      <c r="CU52" s="368"/>
      <c r="CV52" s="368"/>
      <c r="CW52" s="368"/>
      <c r="CX52" s="368"/>
      <c r="CY52" s="368"/>
      <c r="CZ52" s="368"/>
      <c r="DA52" s="368"/>
      <c r="DB52" s="368"/>
      <c r="DC52" s="368"/>
      <c r="DD52" s="368"/>
      <c r="DE52" s="368"/>
      <c r="DF52" s="368"/>
      <c r="DG52" s="368"/>
      <c r="DH52" s="368"/>
      <c r="DI52" s="368"/>
      <c r="DJ52" s="368"/>
      <c r="DK52" s="368"/>
      <c r="DL52" s="368"/>
      <c r="DM52" s="368"/>
      <c r="DN52" s="368"/>
      <c r="DO52" s="368"/>
      <c r="DP52" s="368"/>
      <c r="DQ52" s="368"/>
      <c r="DR52" s="368"/>
      <c r="DS52" s="368"/>
      <c r="DT52" s="368"/>
      <c r="DU52" s="368"/>
      <c r="DV52" s="368"/>
      <c r="DW52" s="368"/>
      <c r="DX52" s="368"/>
      <c r="DY52" s="368"/>
      <c r="DZ52" s="368"/>
      <c r="EA52" s="368"/>
      <c r="EB52" s="368"/>
      <c r="EC52" s="368"/>
      <c r="ED52" s="368"/>
      <c r="EE52" s="368"/>
      <c r="EF52" s="368"/>
      <c r="EG52" s="368"/>
      <c r="EH52" s="368"/>
      <c r="EI52" s="368"/>
      <c r="EJ52" s="368"/>
      <c r="EK52" s="368"/>
      <c r="EL52" s="368"/>
      <c r="EM52" s="368"/>
      <c r="EN52" s="368"/>
      <c r="EO52" s="368"/>
      <c r="EP52" s="368"/>
      <c r="EQ52" s="368"/>
      <c r="ER52" s="368"/>
      <c r="ES52" s="368"/>
      <c r="ET52" s="368"/>
      <c r="EU52" s="368"/>
      <c r="EV52" s="368"/>
      <c r="EW52" s="368"/>
      <c r="EX52" s="368"/>
      <c r="EY52" s="368"/>
      <c r="EZ52" s="368"/>
      <c r="FA52" s="368"/>
      <c r="FB52" s="368"/>
      <c r="FC52" s="368"/>
      <c r="FD52" s="368"/>
      <c r="FE52" s="368"/>
      <c r="FF52" s="368"/>
      <c r="FG52" s="368"/>
      <c r="FH52" s="368"/>
      <c r="FI52" s="368"/>
      <c r="FJ52" s="368"/>
      <c r="FK52" s="368"/>
      <c r="FL52" s="368"/>
      <c r="FM52" s="368"/>
      <c r="FN52" s="368"/>
      <c r="FO52" s="368"/>
      <c r="FP52" s="368"/>
      <c r="FQ52" s="368"/>
      <c r="FR52" s="368"/>
      <c r="FS52" s="368"/>
      <c r="FT52" s="368"/>
      <c r="FU52" s="368"/>
      <c r="FV52" s="368"/>
      <c r="FW52" s="368"/>
      <c r="FX52" s="368"/>
      <c r="FY52" s="368"/>
      <c r="FZ52" s="368"/>
    </row>
    <row r="53" spans="1:182" x14ac:dyDescent="0.2">
      <c r="A53" s="387"/>
      <c r="B53" s="387"/>
      <c r="C53" s="387"/>
      <c r="D53" s="387"/>
      <c r="E53" s="387"/>
      <c r="F53" s="387"/>
      <c r="G53" s="387"/>
      <c r="H53" s="387"/>
      <c r="I53" s="387"/>
      <c r="J53" s="387"/>
      <c r="K53" s="387"/>
      <c r="L53" s="387"/>
      <c r="M53" s="387"/>
      <c r="N53" s="387"/>
      <c r="O53" s="387"/>
      <c r="P53" s="387"/>
      <c r="Q53" s="387"/>
      <c r="R53" s="387"/>
      <c r="S53" s="387"/>
      <c r="T53" s="387"/>
      <c r="U53" s="387"/>
      <c r="V53" s="368"/>
      <c r="W53" s="368"/>
      <c r="X53" s="368"/>
      <c r="Y53" s="368"/>
      <c r="Z53" s="368"/>
      <c r="AA53" s="368"/>
      <c r="AB53" s="368"/>
      <c r="AC53" s="368"/>
      <c r="AD53" s="368"/>
      <c r="AE53" s="368"/>
      <c r="AF53" s="368"/>
      <c r="AG53" s="368"/>
      <c r="AH53" s="368"/>
      <c r="AI53" s="368"/>
      <c r="AJ53" s="368"/>
      <c r="AK53" s="368"/>
      <c r="AL53" s="368"/>
      <c r="AM53" s="368"/>
      <c r="AN53" s="368"/>
      <c r="AO53" s="368"/>
      <c r="AP53" s="368"/>
      <c r="AQ53" s="368"/>
      <c r="AR53" s="368"/>
      <c r="AS53" s="368"/>
      <c r="AT53" s="368"/>
      <c r="AU53" s="368"/>
      <c r="AV53" s="368"/>
      <c r="AW53" s="368"/>
      <c r="AX53" s="368"/>
      <c r="AY53" s="368"/>
      <c r="AZ53" s="368"/>
      <c r="BA53" s="368"/>
      <c r="BB53" s="368"/>
      <c r="BC53" s="368"/>
      <c r="BD53" s="368"/>
      <c r="BE53" s="368"/>
      <c r="BF53" s="368"/>
      <c r="BG53" s="368"/>
      <c r="BH53" s="368"/>
      <c r="BI53" s="368"/>
      <c r="BJ53" s="368"/>
      <c r="BK53" s="368"/>
      <c r="BL53" s="368"/>
      <c r="BM53" s="368"/>
      <c r="BN53" s="368"/>
      <c r="BO53" s="368"/>
      <c r="BP53" s="368"/>
      <c r="BQ53" s="368"/>
      <c r="BR53" s="368"/>
      <c r="BS53" s="368"/>
      <c r="BT53" s="368"/>
      <c r="BU53" s="368"/>
      <c r="BV53" s="368"/>
      <c r="BW53" s="368"/>
      <c r="BX53" s="368"/>
      <c r="BY53" s="368"/>
      <c r="BZ53" s="368"/>
      <c r="CA53" s="368"/>
      <c r="CB53" s="368"/>
      <c r="CC53" s="368"/>
      <c r="CD53" s="368"/>
      <c r="CE53" s="368"/>
      <c r="CF53" s="368"/>
      <c r="CG53" s="368"/>
      <c r="CH53" s="368"/>
      <c r="CI53" s="368"/>
      <c r="CJ53" s="368"/>
      <c r="CK53" s="368"/>
      <c r="CL53" s="368"/>
      <c r="CM53" s="368"/>
      <c r="CN53" s="368"/>
      <c r="CO53" s="368"/>
      <c r="CP53" s="368"/>
      <c r="CQ53" s="368"/>
      <c r="CR53" s="368"/>
      <c r="CS53" s="368"/>
      <c r="CT53" s="368"/>
      <c r="CU53" s="368"/>
      <c r="CV53" s="368"/>
      <c r="CW53" s="368"/>
      <c r="CX53" s="368"/>
      <c r="CY53" s="368"/>
      <c r="CZ53" s="368"/>
      <c r="DA53" s="368"/>
      <c r="DB53" s="368"/>
      <c r="DC53" s="368"/>
      <c r="DD53" s="368"/>
      <c r="DE53" s="368"/>
      <c r="DF53" s="368"/>
      <c r="DG53" s="368"/>
      <c r="DH53" s="368"/>
      <c r="DI53" s="368"/>
      <c r="DJ53" s="368"/>
      <c r="DK53" s="368"/>
      <c r="DL53" s="368"/>
      <c r="DM53" s="368"/>
      <c r="DN53" s="368"/>
      <c r="DO53" s="368"/>
      <c r="DP53" s="368"/>
      <c r="DQ53" s="368"/>
      <c r="DR53" s="368"/>
      <c r="DS53" s="368"/>
      <c r="DT53" s="368"/>
      <c r="DU53" s="368"/>
      <c r="DV53" s="368"/>
      <c r="DW53" s="368"/>
      <c r="DX53" s="368"/>
      <c r="DY53" s="368"/>
      <c r="DZ53" s="368"/>
      <c r="EA53" s="368"/>
      <c r="EB53" s="368"/>
      <c r="EC53" s="368"/>
      <c r="ED53" s="368"/>
      <c r="EE53" s="368"/>
      <c r="EF53" s="368"/>
      <c r="EG53" s="368"/>
      <c r="EH53" s="368"/>
      <c r="EI53" s="368"/>
      <c r="EJ53" s="368"/>
      <c r="EK53" s="368"/>
      <c r="EL53" s="368"/>
      <c r="EM53" s="368"/>
      <c r="EN53" s="368"/>
      <c r="EO53" s="368"/>
      <c r="EP53" s="368"/>
      <c r="EQ53" s="368"/>
      <c r="ER53" s="368"/>
      <c r="ES53" s="368"/>
      <c r="ET53" s="368"/>
      <c r="EU53" s="368"/>
      <c r="EV53" s="368"/>
      <c r="EW53" s="368"/>
      <c r="EX53" s="368"/>
      <c r="EY53" s="368"/>
      <c r="EZ53" s="368"/>
      <c r="FA53" s="368"/>
      <c r="FB53" s="368"/>
      <c r="FC53" s="368"/>
      <c r="FD53" s="368"/>
      <c r="FE53" s="368"/>
      <c r="FF53" s="368"/>
      <c r="FG53" s="368"/>
      <c r="FH53" s="368"/>
      <c r="FI53" s="368"/>
      <c r="FJ53" s="368"/>
      <c r="FK53" s="368"/>
      <c r="FL53" s="368"/>
      <c r="FM53" s="368"/>
      <c r="FN53" s="368"/>
      <c r="FO53" s="368"/>
      <c r="FP53" s="368"/>
      <c r="FQ53" s="368"/>
      <c r="FR53" s="368"/>
      <c r="FS53" s="368"/>
      <c r="FT53" s="368"/>
      <c r="FU53" s="368"/>
      <c r="FV53" s="368"/>
      <c r="FW53" s="368"/>
      <c r="FX53" s="368"/>
      <c r="FY53" s="368"/>
      <c r="FZ53" s="368"/>
    </row>
    <row r="54" spans="1:182" x14ac:dyDescent="0.2">
      <c r="A54" s="368"/>
      <c r="B54" s="368"/>
      <c r="C54" s="368"/>
      <c r="D54" s="368"/>
      <c r="E54" s="368"/>
      <c r="F54" s="368"/>
      <c r="G54" s="368"/>
      <c r="H54" s="368"/>
      <c r="I54" s="368"/>
      <c r="J54" s="368"/>
      <c r="K54" s="368"/>
      <c r="L54" s="368"/>
      <c r="M54" s="368"/>
      <c r="N54" s="368"/>
      <c r="O54" s="368"/>
      <c r="P54" s="368"/>
      <c r="Q54" s="368"/>
      <c r="R54" s="368"/>
      <c r="S54" s="368"/>
      <c r="T54" s="368"/>
      <c r="U54" s="368"/>
      <c r="V54" s="368"/>
      <c r="W54" s="368"/>
      <c r="X54" s="368"/>
      <c r="Y54" s="368"/>
      <c r="Z54" s="368"/>
      <c r="AA54" s="368"/>
      <c r="AB54" s="368"/>
      <c r="AC54" s="368"/>
      <c r="AD54" s="368"/>
      <c r="AE54" s="368"/>
      <c r="AF54" s="368"/>
      <c r="AG54" s="368"/>
      <c r="AH54" s="368"/>
      <c r="AI54" s="368"/>
      <c r="AJ54" s="368"/>
      <c r="AK54" s="368"/>
      <c r="AL54" s="368"/>
      <c r="AM54" s="368"/>
      <c r="AN54" s="368"/>
      <c r="AO54" s="368"/>
      <c r="AP54" s="368"/>
      <c r="AQ54" s="368"/>
      <c r="AR54" s="368"/>
      <c r="AS54" s="368"/>
      <c r="AT54" s="368"/>
      <c r="AU54" s="368"/>
      <c r="AV54" s="368"/>
      <c r="AW54" s="368"/>
      <c r="AX54" s="368"/>
      <c r="AY54" s="368"/>
      <c r="AZ54" s="368"/>
      <c r="BA54" s="368"/>
      <c r="BB54" s="368"/>
      <c r="BC54" s="368"/>
      <c r="BD54" s="368"/>
      <c r="BE54" s="368"/>
      <c r="BF54" s="368"/>
      <c r="BG54" s="368"/>
      <c r="BH54" s="368"/>
      <c r="BI54" s="368"/>
      <c r="BJ54" s="368"/>
      <c r="BK54" s="368"/>
      <c r="BL54" s="368"/>
      <c r="BM54" s="368"/>
      <c r="BN54" s="368"/>
      <c r="BO54" s="368"/>
      <c r="BP54" s="368"/>
      <c r="BQ54" s="368"/>
      <c r="BR54" s="368"/>
      <c r="BS54" s="368"/>
      <c r="BT54" s="368"/>
      <c r="BU54" s="368"/>
      <c r="BV54" s="368"/>
      <c r="BW54" s="368"/>
      <c r="BX54" s="368"/>
      <c r="BY54" s="368"/>
      <c r="BZ54" s="368"/>
      <c r="CA54" s="368"/>
      <c r="CB54" s="368"/>
      <c r="CC54" s="368"/>
      <c r="CD54" s="368"/>
      <c r="CE54" s="368"/>
      <c r="CF54" s="368"/>
      <c r="CG54" s="368"/>
      <c r="CH54" s="368"/>
      <c r="CI54" s="368"/>
      <c r="CJ54" s="368"/>
      <c r="CK54" s="368"/>
      <c r="CL54" s="368"/>
      <c r="CM54" s="368"/>
      <c r="CN54" s="368"/>
      <c r="CO54" s="368"/>
      <c r="CP54" s="368"/>
      <c r="CQ54" s="368"/>
      <c r="CR54" s="368"/>
      <c r="CS54" s="368"/>
      <c r="CT54" s="368"/>
      <c r="CU54" s="368"/>
      <c r="CV54" s="368"/>
      <c r="CW54" s="368"/>
      <c r="CX54" s="368"/>
      <c r="CY54" s="368"/>
      <c r="CZ54" s="368"/>
      <c r="DA54" s="368"/>
      <c r="DB54" s="368"/>
      <c r="DC54" s="368"/>
      <c r="DD54" s="368"/>
      <c r="DE54" s="368"/>
      <c r="DF54" s="368"/>
      <c r="DG54" s="368"/>
      <c r="DH54" s="368"/>
      <c r="DI54" s="368"/>
      <c r="DJ54" s="368"/>
      <c r="DK54" s="368"/>
      <c r="DL54" s="368"/>
      <c r="DM54" s="368"/>
      <c r="DN54" s="368"/>
      <c r="DO54" s="368"/>
      <c r="DP54" s="368"/>
      <c r="DQ54" s="368"/>
      <c r="DR54" s="368"/>
      <c r="DS54" s="368"/>
      <c r="DT54" s="368"/>
      <c r="DU54" s="368"/>
      <c r="DV54" s="368"/>
      <c r="DW54" s="368"/>
      <c r="DX54" s="368"/>
      <c r="DY54" s="368"/>
      <c r="DZ54" s="368"/>
      <c r="EA54" s="368"/>
      <c r="EB54" s="368"/>
      <c r="EC54" s="368"/>
      <c r="ED54" s="368"/>
      <c r="EE54" s="368"/>
      <c r="EF54" s="368"/>
      <c r="EG54" s="368"/>
      <c r="EH54" s="368"/>
      <c r="EI54" s="368"/>
      <c r="EJ54" s="368"/>
      <c r="EK54" s="368"/>
      <c r="EL54" s="368"/>
      <c r="EM54" s="368"/>
      <c r="EN54" s="368"/>
      <c r="EO54" s="368"/>
      <c r="EP54" s="368"/>
      <c r="EQ54" s="368"/>
      <c r="ER54" s="368"/>
      <c r="ES54" s="368"/>
      <c r="ET54" s="368"/>
      <c r="EU54" s="368"/>
      <c r="EV54" s="368"/>
      <c r="EW54" s="368"/>
      <c r="EX54" s="368"/>
      <c r="EY54" s="368"/>
      <c r="EZ54" s="368"/>
      <c r="FA54" s="368"/>
      <c r="FB54" s="368"/>
      <c r="FC54" s="368"/>
      <c r="FD54" s="368"/>
      <c r="FE54" s="368"/>
      <c r="FF54" s="368"/>
      <c r="FG54" s="368"/>
      <c r="FH54" s="368"/>
      <c r="FI54" s="368"/>
      <c r="FJ54" s="368"/>
      <c r="FK54" s="368"/>
      <c r="FL54" s="368"/>
      <c r="FM54" s="368"/>
      <c r="FN54" s="368"/>
      <c r="FO54" s="368"/>
      <c r="FP54" s="368"/>
      <c r="FQ54" s="368"/>
      <c r="FR54" s="368"/>
      <c r="FS54" s="368"/>
      <c r="FT54" s="368"/>
      <c r="FU54" s="368"/>
      <c r="FV54" s="368"/>
      <c r="FW54" s="368"/>
      <c r="FX54" s="368"/>
      <c r="FY54" s="368"/>
      <c r="FZ54" s="368"/>
    </row>
    <row r="55" spans="1:182" x14ac:dyDescent="0.2">
      <c r="A55" s="368"/>
      <c r="B55" s="368"/>
      <c r="C55" s="368"/>
      <c r="D55" s="368"/>
      <c r="E55" s="368"/>
      <c r="F55" s="368"/>
      <c r="G55" s="368"/>
      <c r="H55" s="368"/>
      <c r="I55" s="368"/>
      <c r="J55" s="368"/>
      <c r="K55" s="368"/>
      <c r="L55" s="368"/>
      <c r="M55" s="368"/>
      <c r="N55" s="368"/>
      <c r="O55" s="368"/>
      <c r="P55" s="368"/>
      <c r="Q55" s="368"/>
      <c r="R55" s="368"/>
      <c r="S55" s="368"/>
      <c r="T55" s="368"/>
      <c r="U55" s="368"/>
      <c r="V55" s="368"/>
      <c r="W55" s="368"/>
      <c r="X55" s="368"/>
      <c r="Y55" s="368"/>
      <c r="Z55" s="368"/>
      <c r="AA55" s="368"/>
      <c r="AB55" s="368"/>
      <c r="AC55" s="368"/>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68"/>
      <c r="CC55" s="368"/>
      <c r="CD55" s="368"/>
      <c r="CE55" s="368"/>
      <c r="CF55" s="368"/>
      <c r="CG55" s="368"/>
      <c r="CH55" s="368"/>
      <c r="CI55" s="368"/>
      <c r="CJ55" s="368"/>
      <c r="CK55" s="368"/>
      <c r="CL55" s="368"/>
      <c r="CM55" s="368"/>
      <c r="CN55" s="368"/>
      <c r="CO55" s="368"/>
      <c r="CP55" s="368"/>
      <c r="CQ55" s="368"/>
      <c r="CR55" s="368"/>
      <c r="CS55" s="368"/>
      <c r="CT55" s="368"/>
      <c r="CU55" s="368"/>
      <c r="CV55" s="368"/>
      <c r="CW55" s="368"/>
      <c r="CX55" s="368"/>
      <c r="CY55" s="368"/>
      <c r="CZ55" s="368"/>
      <c r="DA55" s="368"/>
      <c r="DB55" s="368"/>
      <c r="DC55" s="368"/>
      <c r="DD55" s="368"/>
      <c r="DE55" s="368"/>
      <c r="DF55" s="368"/>
      <c r="DG55" s="368"/>
      <c r="DH55" s="368"/>
      <c r="DI55" s="368"/>
      <c r="DJ55" s="368"/>
      <c r="DK55" s="368"/>
      <c r="DL55" s="368"/>
      <c r="DM55" s="368"/>
      <c r="DN55" s="368"/>
      <c r="DO55" s="368"/>
      <c r="DP55" s="368"/>
      <c r="DQ55" s="368"/>
      <c r="DR55" s="368"/>
      <c r="DS55" s="368"/>
      <c r="DT55" s="368"/>
      <c r="DU55" s="368"/>
      <c r="DV55" s="368"/>
      <c r="DW55" s="368"/>
      <c r="DX55" s="368"/>
      <c r="DY55" s="368"/>
      <c r="DZ55" s="368"/>
      <c r="EA55" s="368"/>
      <c r="EB55" s="368"/>
      <c r="EC55" s="368"/>
      <c r="ED55" s="368"/>
      <c r="EE55" s="368"/>
      <c r="EF55" s="368"/>
      <c r="EG55" s="368"/>
      <c r="EH55" s="368"/>
      <c r="EI55" s="368"/>
      <c r="EJ55" s="368"/>
      <c r="EK55" s="368"/>
      <c r="EL55" s="368"/>
      <c r="EM55" s="368"/>
      <c r="EN55" s="368"/>
      <c r="EO55" s="368"/>
      <c r="EP55" s="368"/>
      <c r="EQ55" s="368"/>
      <c r="ER55" s="368"/>
      <c r="ES55" s="368"/>
      <c r="ET55" s="368"/>
      <c r="EU55" s="368"/>
      <c r="EV55" s="368"/>
      <c r="EW55" s="368"/>
      <c r="EX55" s="368"/>
      <c r="EY55" s="368"/>
      <c r="EZ55" s="368"/>
      <c r="FA55" s="368"/>
      <c r="FB55" s="368"/>
      <c r="FC55" s="368"/>
      <c r="FD55" s="368"/>
      <c r="FE55" s="368"/>
      <c r="FF55" s="368"/>
      <c r="FG55" s="368"/>
      <c r="FH55" s="368"/>
      <c r="FI55" s="368"/>
      <c r="FJ55" s="368"/>
      <c r="FK55" s="368"/>
      <c r="FL55" s="368"/>
      <c r="FM55" s="368"/>
      <c r="FN55" s="368"/>
      <c r="FO55" s="368"/>
      <c r="FP55" s="368"/>
      <c r="FQ55" s="368"/>
      <c r="FR55" s="368"/>
      <c r="FS55" s="368"/>
      <c r="FT55" s="368"/>
      <c r="FU55" s="368"/>
      <c r="FV55" s="368"/>
      <c r="FW55" s="368"/>
      <c r="FX55" s="368"/>
      <c r="FY55" s="368"/>
      <c r="FZ55" s="368"/>
    </row>
    <row r="56" spans="1:182" x14ac:dyDescent="0.2">
      <c r="A56" s="368"/>
      <c r="B56" s="368"/>
      <c r="C56" s="368"/>
      <c r="D56" s="368"/>
      <c r="E56" s="368"/>
      <c r="F56" s="368"/>
      <c r="G56" s="368"/>
      <c r="H56" s="368"/>
      <c r="I56" s="368"/>
      <c r="J56" s="368"/>
      <c r="K56" s="368"/>
      <c r="L56" s="368"/>
      <c r="M56" s="368"/>
      <c r="N56" s="368"/>
      <c r="O56" s="368"/>
      <c r="P56" s="368"/>
      <c r="Q56" s="368"/>
      <c r="R56" s="368"/>
      <c r="S56" s="368"/>
      <c r="T56" s="368"/>
      <c r="U56" s="368"/>
      <c r="V56" s="368"/>
      <c r="W56" s="368"/>
      <c r="X56" s="368"/>
      <c r="Y56" s="368"/>
      <c r="Z56" s="368"/>
      <c r="AA56" s="368"/>
      <c r="AB56" s="368"/>
      <c r="AC56" s="368"/>
      <c r="AD56" s="368"/>
      <c r="AE56" s="368"/>
      <c r="AF56" s="368"/>
      <c r="AG56" s="368"/>
      <c r="AH56" s="368"/>
      <c r="AI56" s="368"/>
      <c r="AJ56" s="368"/>
      <c r="AK56" s="368"/>
      <c r="AL56" s="368"/>
      <c r="AM56" s="368"/>
      <c r="AN56" s="368"/>
      <c r="AO56" s="368"/>
      <c r="AP56" s="368"/>
      <c r="AQ56" s="368"/>
      <c r="AR56" s="368"/>
      <c r="AS56" s="368"/>
      <c r="AT56" s="368"/>
      <c r="AU56" s="368"/>
      <c r="AV56" s="368"/>
      <c r="AW56" s="368"/>
      <c r="AX56" s="368"/>
      <c r="AY56" s="368"/>
      <c r="AZ56" s="368"/>
      <c r="BA56" s="368"/>
      <c r="BB56" s="368"/>
      <c r="BC56" s="368"/>
      <c r="BD56" s="368"/>
      <c r="BE56" s="368"/>
      <c r="BF56" s="368"/>
      <c r="BG56" s="368"/>
      <c r="BH56" s="368"/>
      <c r="BI56" s="368"/>
      <c r="BJ56" s="368"/>
      <c r="BK56" s="368"/>
      <c r="BL56" s="368"/>
      <c r="BM56" s="368"/>
      <c r="BN56" s="368"/>
      <c r="BO56" s="368"/>
      <c r="BP56" s="368"/>
      <c r="BQ56" s="368"/>
      <c r="BR56" s="368"/>
      <c r="BS56" s="368"/>
      <c r="BT56" s="368"/>
      <c r="BU56" s="368"/>
      <c r="BV56" s="368"/>
      <c r="BW56" s="368"/>
      <c r="BX56" s="368"/>
      <c r="BY56" s="368"/>
      <c r="BZ56" s="368"/>
      <c r="CA56" s="368"/>
      <c r="CB56" s="368"/>
      <c r="CC56" s="368"/>
      <c r="CD56" s="368"/>
      <c r="CE56" s="368"/>
      <c r="CF56" s="368"/>
      <c r="CG56" s="368"/>
      <c r="CH56" s="368"/>
      <c r="CI56" s="368"/>
      <c r="CJ56" s="368"/>
      <c r="CK56" s="368"/>
      <c r="CL56" s="368"/>
      <c r="CM56" s="368"/>
      <c r="CN56" s="368"/>
      <c r="CO56" s="368"/>
      <c r="CP56" s="368"/>
      <c r="CQ56" s="368"/>
      <c r="CR56" s="368"/>
      <c r="CS56" s="368"/>
      <c r="CT56" s="368"/>
      <c r="CU56" s="368"/>
      <c r="CV56" s="368"/>
      <c r="CW56" s="368"/>
      <c r="CX56" s="368"/>
      <c r="CY56" s="368"/>
      <c r="CZ56" s="368"/>
      <c r="DA56" s="368"/>
      <c r="DB56" s="368"/>
      <c r="DC56" s="368"/>
      <c r="DD56" s="368"/>
      <c r="DE56" s="368"/>
      <c r="DF56" s="368"/>
      <c r="DG56" s="368"/>
      <c r="DH56" s="368"/>
      <c r="DI56" s="368"/>
      <c r="DJ56" s="368"/>
      <c r="DK56" s="368"/>
      <c r="DL56" s="368"/>
      <c r="DM56" s="368"/>
      <c r="DN56" s="368"/>
      <c r="DO56" s="368"/>
      <c r="DP56" s="368"/>
      <c r="DQ56" s="368"/>
      <c r="DR56" s="368"/>
      <c r="DS56" s="368"/>
      <c r="DT56" s="368"/>
      <c r="DU56" s="368"/>
      <c r="DV56" s="368"/>
      <c r="DW56" s="368"/>
      <c r="DX56" s="368"/>
      <c r="DY56" s="368"/>
      <c r="DZ56" s="368"/>
      <c r="EA56" s="368"/>
      <c r="EB56" s="368"/>
      <c r="EC56" s="368"/>
      <c r="ED56" s="368"/>
      <c r="EE56" s="368"/>
      <c r="EF56" s="368"/>
      <c r="EG56" s="368"/>
      <c r="EH56" s="368"/>
      <c r="EI56" s="368"/>
      <c r="EJ56" s="368"/>
      <c r="EK56" s="368"/>
      <c r="EL56" s="368"/>
      <c r="EM56" s="368"/>
      <c r="EN56" s="368"/>
      <c r="EO56" s="368"/>
      <c r="EP56" s="368"/>
      <c r="EQ56" s="368"/>
      <c r="ER56" s="368"/>
      <c r="ES56" s="368"/>
      <c r="ET56" s="368"/>
      <c r="EU56" s="368"/>
      <c r="EV56" s="368"/>
      <c r="EW56" s="368"/>
      <c r="EX56" s="368"/>
      <c r="EY56" s="368"/>
      <c r="EZ56" s="368"/>
      <c r="FA56" s="368"/>
      <c r="FB56" s="368"/>
      <c r="FC56" s="368"/>
      <c r="FD56" s="368"/>
      <c r="FE56" s="368"/>
      <c r="FF56" s="368"/>
      <c r="FG56" s="368"/>
      <c r="FH56" s="368"/>
      <c r="FI56" s="368"/>
      <c r="FJ56" s="368"/>
      <c r="FK56" s="368"/>
      <c r="FL56" s="368"/>
      <c r="FM56" s="368"/>
      <c r="FN56" s="368"/>
      <c r="FO56" s="368"/>
      <c r="FP56" s="368"/>
      <c r="FQ56" s="368"/>
      <c r="FR56" s="368"/>
      <c r="FS56" s="368"/>
      <c r="FT56" s="368"/>
      <c r="FU56" s="368"/>
      <c r="FV56" s="368"/>
      <c r="FW56" s="368"/>
      <c r="FX56" s="368"/>
      <c r="FY56" s="368"/>
      <c r="FZ56" s="368"/>
    </row>
    <row r="57" spans="1:182" x14ac:dyDescent="0.2">
      <c r="A57" s="368"/>
      <c r="B57" s="368"/>
      <c r="C57" s="368"/>
      <c r="D57" s="368"/>
      <c r="E57" s="368"/>
      <c r="F57" s="368"/>
      <c r="G57" s="368"/>
      <c r="H57" s="368"/>
      <c r="I57" s="368"/>
      <c r="J57" s="368"/>
      <c r="K57" s="368"/>
      <c r="L57" s="368"/>
      <c r="M57" s="368"/>
      <c r="N57" s="368"/>
      <c r="O57" s="368"/>
      <c r="P57" s="368"/>
      <c r="Q57" s="368"/>
      <c r="R57" s="368"/>
      <c r="S57" s="368"/>
      <c r="T57" s="368"/>
      <c r="U57" s="368"/>
      <c r="V57" s="368"/>
      <c r="W57" s="368"/>
      <c r="X57" s="368"/>
      <c r="Y57" s="368"/>
      <c r="Z57" s="368"/>
      <c r="AA57" s="368"/>
      <c r="AB57" s="368"/>
      <c r="AC57" s="368"/>
      <c r="AD57" s="368"/>
      <c r="AE57" s="368"/>
      <c r="AF57" s="368"/>
      <c r="AG57" s="368"/>
      <c r="AH57" s="368"/>
      <c r="AI57" s="368"/>
      <c r="AJ57" s="368"/>
      <c r="AK57" s="368"/>
      <c r="AL57" s="368"/>
      <c r="AM57" s="368"/>
      <c r="AN57" s="368"/>
      <c r="AO57" s="368"/>
      <c r="AP57" s="368"/>
      <c r="AQ57" s="368"/>
      <c r="AR57" s="368"/>
      <c r="AS57" s="368"/>
      <c r="AT57" s="368"/>
      <c r="AU57" s="368"/>
      <c r="AV57" s="368"/>
      <c r="AW57" s="368"/>
      <c r="AX57" s="368"/>
      <c r="AY57" s="368"/>
      <c r="AZ57" s="368"/>
      <c r="BA57" s="368"/>
      <c r="BB57" s="368"/>
      <c r="BC57" s="368"/>
      <c r="BD57" s="368"/>
      <c r="BE57" s="368"/>
      <c r="BF57" s="368"/>
      <c r="BG57" s="368"/>
      <c r="BH57" s="368"/>
      <c r="BI57" s="368"/>
      <c r="BJ57" s="368"/>
      <c r="BK57" s="368"/>
      <c r="BL57" s="368"/>
      <c r="BM57" s="368"/>
      <c r="BN57" s="368"/>
      <c r="BO57" s="368"/>
      <c r="BP57" s="368"/>
      <c r="BQ57" s="368"/>
      <c r="BR57" s="368"/>
      <c r="BS57" s="368"/>
      <c r="BT57" s="368"/>
      <c r="BU57" s="368"/>
      <c r="BV57" s="368"/>
      <c r="BW57" s="368"/>
      <c r="BX57" s="368"/>
      <c r="BY57" s="368"/>
      <c r="BZ57" s="368"/>
      <c r="CA57" s="368"/>
      <c r="CB57" s="368"/>
      <c r="CC57" s="368"/>
      <c r="CD57" s="368"/>
      <c r="CE57" s="368"/>
      <c r="CF57" s="368"/>
      <c r="CG57" s="368"/>
      <c r="CH57" s="368"/>
      <c r="CI57" s="368"/>
      <c r="CJ57" s="368"/>
      <c r="CK57" s="368"/>
      <c r="CL57" s="368"/>
      <c r="CM57" s="368"/>
      <c r="CN57" s="368"/>
      <c r="CO57" s="368"/>
      <c r="CP57" s="368"/>
      <c r="CQ57" s="368"/>
      <c r="CR57" s="368"/>
      <c r="CS57" s="368"/>
      <c r="CT57" s="368"/>
      <c r="CU57" s="368"/>
      <c r="CV57" s="368"/>
      <c r="CW57" s="368"/>
      <c r="CX57" s="368"/>
      <c r="CY57" s="368"/>
      <c r="CZ57" s="368"/>
      <c r="DA57" s="368"/>
      <c r="DB57" s="368"/>
      <c r="DC57" s="368"/>
      <c r="DD57" s="368"/>
      <c r="DE57" s="368"/>
      <c r="DF57" s="368"/>
      <c r="DG57" s="368"/>
      <c r="DH57" s="368"/>
      <c r="DI57" s="368"/>
      <c r="DJ57" s="368"/>
      <c r="DK57" s="368"/>
      <c r="DL57" s="368"/>
      <c r="DM57" s="368"/>
      <c r="DN57" s="368"/>
      <c r="DO57" s="368"/>
      <c r="DP57" s="368"/>
      <c r="DQ57" s="368"/>
      <c r="DR57" s="368"/>
      <c r="DS57" s="368"/>
      <c r="DT57" s="368"/>
      <c r="DU57" s="368"/>
      <c r="DV57" s="368"/>
      <c r="DW57" s="368"/>
      <c r="DX57" s="368"/>
      <c r="DY57" s="368"/>
      <c r="DZ57" s="368"/>
      <c r="EA57" s="368"/>
      <c r="EB57" s="368"/>
      <c r="EC57" s="368"/>
      <c r="ED57" s="368"/>
      <c r="EE57" s="368"/>
      <c r="EF57" s="368"/>
      <c r="EG57" s="368"/>
      <c r="EH57" s="368"/>
      <c r="EI57" s="368"/>
      <c r="EJ57" s="368"/>
      <c r="EK57" s="368"/>
      <c r="EL57" s="368"/>
      <c r="EM57" s="368"/>
      <c r="EN57" s="368"/>
      <c r="EO57" s="368"/>
      <c r="EP57" s="368"/>
      <c r="EQ57" s="368"/>
      <c r="ER57" s="368"/>
      <c r="ES57" s="368"/>
      <c r="ET57" s="368"/>
      <c r="EU57" s="368"/>
      <c r="EV57" s="368"/>
      <c r="EW57" s="368"/>
      <c r="EX57" s="368"/>
      <c r="EY57" s="368"/>
      <c r="EZ57" s="368"/>
      <c r="FA57" s="368"/>
      <c r="FB57" s="368"/>
      <c r="FC57" s="368"/>
      <c r="FD57" s="368"/>
      <c r="FE57" s="368"/>
      <c r="FF57" s="368"/>
      <c r="FG57" s="368"/>
      <c r="FH57" s="368"/>
      <c r="FI57" s="368"/>
      <c r="FJ57" s="368"/>
      <c r="FK57" s="368"/>
      <c r="FL57" s="368"/>
      <c r="FM57" s="368"/>
      <c r="FN57" s="368"/>
      <c r="FO57" s="368"/>
      <c r="FP57" s="368"/>
      <c r="FQ57" s="368"/>
      <c r="FR57" s="368"/>
      <c r="FS57" s="368"/>
      <c r="FT57" s="368"/>
      <c r="FU57" s="368"/>
      <c r="FV57" s="368"/>
      <c r="FW57" s="368"/>
      <c r="FX57" s="368"/>
      <c r="FY57" s="368"/>
      <c r="FZ57" s="368"/>
    </row>
    <row r="58" spans="1:182" x14ac:dyDescent="0.2">
      <c r="A58" s="368"/>
      <c r="B58" s="368"/>
      <c r="C58" s="368"/>
      <c r="D58" s="368"/>
      <c r="E58" s="368"/>
      <c r="F58" s="368"/>
      <c r="G58" s="368"/>
      <c r="H58" s="368"/>
      <c r="I58" s="368"/>
      <c r="J58" s="368"/>
      <c r="K58" s="368"/>
      <c r="L58" s="368"/>
      <c r="M58" s="368"/>
      <c r="N58" s="368"/>
      <c r="O58" s="368"/>
      <c r="P58" s="368"/>
      <c r="Q58" s="368"/>
      <c r="R58" s="368"/>
      <c r="S58" s="368"/>
      <c r="T58" s="368"/>
      <c r="U58" s="368"/>
      <c r="V58" s="368"/>
      <c r="W58" s="368"/>
      <c r="X58" s="368"/>
      <c r="Y58" s="368"/>
      <c r="Z58" s="368"/>
      <c r="AA58" s="368"/>
      <c r="AB58" s="368"/>
      <c r="AC58" s="368"/>
      <c r="AD58" s="368"/>
      <c r="AE58" s="368"/>
      <c r="AF58" s="368"/>
      <c r="AG58" s="368"/>
      <c r="AH58" s="368"/>
      <c r="AI58" s="368"/>
      <c r="AJ58" s="368"/>
      <c r="AK58" s="368"/>
      <c r="AL58" s="368"/>
      <c r="AM58" s="368"/>
      <c r="AN58" s="368"/>
      <c r="AO58" s="368"/>
      <c r="AP58" s="368"/>
      <c r="AQ58" s="368"/>
      <c r="AR58" s="368"/>
      <c r="AS58" s="368"/>
      <c r="AT58" s="368"/>
      <c r="AU58" s="368"/>
      <c r="AV58" s="368"/>
      <c r="AW58" s="368"/>
      <c r="AX58" s="368"/>
      <c r="AY58" s="368"/>
      <c r="AZ58" s="368"/>
      <c r="BA58" s="368"/>
      <c r="BB58" s="368"/>
      <c r="BC58" s="368"/>
      <c r="BD58" s="368"/>
      <c r="BE58" s="368"/>
      <c r="BF58" s="368"/>
      <c r="BG58" s="368"/>
      <c r="BH58" s="368"/>
      <c r="BI58" s="368"/>
      <c r="BJ58" s="368"/>
      <c r="BK58" s="368"/>
      <c r="BL58" s="368"/>
      <c r="BM58" s="368"/>
      <c r="BN58" s="368"/>
      <c r="BO58" s="368"/>
      <c r="BP58" s="368"/>
      <c r="BQ58" s="368"/>
      <c r="BR58" s="368"/>
      <c r="BS58" s="368"/>
      <c r="BT58" s="368"/>
      <c r="BU58" s="368"/>
      <c r="BV58" s="368"/>
      <c r="BW58" s="368"/>
      <c r="BX58" s="368"/>
      <c r="BY58" s="368"/>
      <c r="BZ58" s="368"/>
      <c r="CA58" s="368"/>
      <c r="CB58" s="368"/>
      <c r="CC58" s="368"/>
      <c r="CD58" s="368"/>
      <c r="CE58" s="368"/>
      <c r="CF58" s="368"/>
      <c r="CG58" s="368"/>
      <c r="CH58" s="368"/>
      <c r="CI58" s="368"/>
      <c r="CJ58" s="368"/>
      <c r="CK58" s="368"/>
      <c r="CL58" s="368"/>
      <c r="CM58" s="368"/>
      <c r="CN58" s="368"/>
      <c r="CO58" s="368"/>
      <c r="CP58" s="368"/>
      <c r="CQ58" s="368"/>
      <c r="CR58" s="368"/>
      <c r="CS58" s="368"/>
      <c r="CT58" s="368"/>
      <c r="CU58" s="368"/>
      <c r="CV58" s="368"/>
      <c r="CW58" s="368"/>
      <c r="CX58" s="368"/>
      <c r="CY58" s="368"/>
      <c r="CZ58" s="368"/>
      <c r="DA58" s="368"/>
      <c r="DB58" s="368"/>
      <c r="DC58" s="368"/>
      <c r="DD58" s="368"/>
      <c r="DE58" s="368"/>
      <c r="DF58" s="368"/>
      <c r="DG58" s="368"/>
      <c r="DH58" s="368"/>
      <c r="DI58" s="368"/>
      <c r="DJ58" s="368"/>
      <c r="DK58" s="368"/>
      <c r="DL58" s="368"/>
      <c r="DM58" s="368"/>
      <c r="DN58" s="368"/>
      <c r="DO58" s="368"/>
      <c r="DP58" s="368"/>
      <c r="DQ58" s="368"/>
      <c r="DR58" s="368"/>
      <c r="DS58" s="368"/>
      <c r="DT58" s="368"/>
      <c r="DU58" s="368"/>
      <c r="DV58" s="368"/>
      <c r="DW58" s="368"/>
      <c r="DX58" s="368"/>
      <c r="DY58" s="368"/>
      <c r="DZ58" s="368"/>
      <c r="EA58" s="368"/>
      <c r="EB58" s="368"/>
      <c r="EC58" s="368"/>
      <c r="ED58" s="368"/>
      <c r="EE58" s="368"/>
      <c r="EF58" s="368"/>
      <c r="EG58" s="368"/>
      <c r="EH58" s="368"/>
      <c r="EI58" s="368"/>
      <c r="EJ58" s="368"/>
      <c r="EK58" s="368"/>
      <c r="EL58" s="368"/>
      <c r="EM58" s="368"/>
      <c r="EN58" s="368"/>
      <c r="EO58" s="368"/>
      <c r="EP58" s="368"/>
      <c r="EQ58" s="368"/>
      <c r="ER58" s="368"/>
      <c r="ES58" s="368"/>
      <c r="ET58" s="368"/>
      <c r="EU58" s="368"/>
      <c r="EV58" s="368"/>
      <c r="EW58" s="368"/>
      <c r="EX58" s="368"/>
      <c r="EY58" s="368"/>
      <c r="EZ58" s="368"/>
      <c r="FA58" s="368"/>
      <c r="FB58" s="368"/>
      <c r="FC58" s="368"/>
      <c r="FD58" s="368"/>
      <c r="FE58" s="368"/>
      <c r="FF58" s="368"/>
      <c r="FG58" s="368"/>
      <c r="FH58" s="368"/>
      <c r="FI58" s="368"/>
      <c r="FJ58" s="368"/>
      <c r="FK58" s="368"/>
      <c r="FL58" s="368"/>
      <c r="FM58" s="368"/>
      <c r="FN58" s="368"/>
      <c r="FO58" s="368"/>
      <c r="FP58" s="368"/>
      <c r="FQ58" s="368"/>
      <c r="FR58" s="368"/>
      <c r="FS58" s="368"/>
      <c r="FT58" s="368"/>
      <c r="FU58" s="368"/>
      <c r="FV58" s="368"/>
      <c r="FW58" s="368"/>
      <c r="FX58" s="368"/>
      <c r="FY58" s="368"/>
      <c r="FZ58" s="368"/>
    </row>
    <row r="59" spans="1:182" x14ac:dyDescent="0.2">
      <c r="A59" s="368"/>
      <c r="B59" s="368"/>
      <c r="C59" s="368"/>
      <c r="D59" s="368"/>
      <c r="E59" s="368"/>
      <c r="F59" s="368"/>
      <c r="G59" s="368"/>
      <c r="H59" s="368"/>
      <c r="I59" s="368"/>
      <c r="J59" s="368"/>
      <c r="K59" s="368"/>
      <c r="L59" s="368"/>
      <c r="M59" s="368"/>
      <c r="N59" s="368"/>
      <c r="O59" s="368"/>
      <c r="P59" s="368"/>
      <c r="Q59" s="368"/>
      <c r="R59" s="368"/>
      <c r="S59" s="368"/>
      <c r="T59" s="368"/>
      <c r="U59" s="368"/>
      <c r="V59" s="368"/>
      <c r="W59" s="368"/>
      <c r="X59" s="368"/>
      <c r="Y59" s="368"/>
      <c r="Z59" s="368"/>
      <c r="AA59" s="368"/>
      <c r="AB59" s="368"/>
      <c r="AC59" s="368"/>
      <c r="AD59" s="368"/>
      <c r="AE59" s="368"/>
      <c r="AF59" s="368"/>
      <c r="AG59" s="368"/>
      <c r="AH59" s="368"/>
      <c r="AI59" s="368"/>
      <c r="AJ59" s="368"/>
      <c r="AK59" s="36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8"/>
      <c r="BI59" s="368"/>
      <c r="BJ59" s="368"/>
      <c r="BK59" s="368"/>
      <c r="BL59" s="368"/>
      <c r="BM59" s="368"/>
      <c r="BN59" s="368"/>
      <c r="BO59" s="368"/>
      <c r="BP59" s="368"/>
      <c r="BQ59" s="368"/>
      <c r="BR59" s="368"/>
      <c r="BS59" s="368"/>
      <c r="BT59" s="368"/>
      <c r="BU59" s="368"/>
      <c r="BV59" s="368"/>
      <c r="BW59" s="368"/>
      <c r="BX59" s="368"/>
      <c r="BY59" s="368"/>
      <c r="BZ59" s="368"/>
      <c r="CA59" s="368"/>
      <c r="CB59" s="368"/>
      <c r="CC59" s="368"/>
      <c r="CD59" s="368"/>
      <c r="CE59" s="368"/>
      <c r="CF59" s="368"/>
      <c r="CG59" s="368"/>
      <c r="CH59" s="368"/>
      <c r="CI59" s="368"/>
      <c r="CJ59" s="368"/>
      <c r="CK59" s="368"/>
      <c r="CL59" s="368"/>
      <c r="CM59" s="368"/>
      <c r="CN59" s="368"/>
      <c r="CO59" s="368"/>
      <c r="CP59" s="368"/>
      <c r="CQ59" s="368"/>
      <c r="CR59" s="368"/>
      <c r="CS59" s="368"/>
      <c r="CT59" s="368"/>
      <c r="CU59" s="368"/>
      <c r="CV59" s="368"/>
      <c r="CW59" s="368"/>
      <c r="CX59" s="368"/>
      <c r="CY59" s="368"/>
      <c r="CZ59" s="368"/>
      <c r="DA59" s="368"/>
      <c r="DB59" s="368"/>
      <c r="DC59" s="368"/>
      <c r="DD59" s="368"/>
      <c r="DE59" s="368"/>
      <c r="DF59" s="368"/>
      <c r="DG59" s="368"/>
      <c r="DH59" s="368"/>
      <c r="DI59" s="368"/>
      <c r="DJ59" s="368"/>
      <c r="DK59" s="368"/>
      <c r="DL59" s="368"/>
      <c r="DM59" s="368"/>
      <c r="DN59" s="368"/>
      <c r="DO59" s="368"/>
      <c r="DP59" s="368"/>
      <c r="DQ59" s="368"/>
      <c r="DR59" s="368"/>
      <c r="DS59" s="368"/>
      <c r="DT59" s="368"/>
      <c r="DU59" s="368"/>
      <c r="DV59" s="368"/>
      <c r="DW59" s="368"/>
      <c r="DX59" s="368"/>
      <c r="DY59" s="368"/>
      <c r="DZ59" s="368"/>
      <c r="EA59" s="368"/>
      <c r="EB59" s="368"/>
      <c r="EC59" s="368"/>
      <c r="ED59" s="368"/>
      <c r="EE59" s="368"/>
      <c r="EF59" s="368"/>
      <c r="EG59" s="368"/>
      <c r="EH59" s="368"/>
      <c r="EI59" s="368"/>
      <c r="EJ59" s="368"/>
      <c r="EK59" s="368"/>
      <c r="EL59" s="368"/>
      <c r="EM59" s="368"/>
      <c r="EN59" s="368"/>
      <c r="EO59" s="368"/>
      <c r="EP59" s="368"/>
      <c r="EQ59" s="368"/>
      <c r="ER59" s="368"/>
      <c r="ES59" s="368"/>
      <c r="ET59" s="368"/>
      <c r="EU59" s="368"/>
      <c r="EV59" s="368"/>
      <c r="EW59" s="368"/>
      <c r="EX59" s="368"/>
      <c r="EY59" s="368"/>
      <c r="EZ59" s="368"/>
      <c r="FA59" s="368"/>
      <c r="FB59" s="368"/>
      <c r="FC59" s="368"/>
      <c r="FD59" s="368"/>
      <c r="FE59" s="368"/>
      <c r="FF59" s="368"/>
      <c r="FG59" s="368"/>
      <c r="FH59" s="368"/>
      <c r="FI59" s="368"/>
      <c r="FJ59" s="368"/>
      <c r="FK59" s="368"/>
      <c r="FL59" s="368"/>
      <c r="FM59" s="368"/>
      <c r="FN59" s="368"/>
      <c r="FO59" s="368"/>
      <c r="FP59" s="368"/>
      <c r="FQ59" s="368"/>
      <c r="FR59" s="368"/>
      <c r="FS59" s="368"/>
      <c r="FT59" s="368"/>
      <c r="FU59" s="368"/>
      <c r="FV59" s="368"/>
      <c r="FW59" s="368"/>
      <c r="FX59" s="368"/>
      <c r="FY59" s="368"/>
      <c r="FZ59" s="368"/>
    </row>
    <row r="60" spans="1:182" x14ac:dyDescent="0.2">
      <c r="A60" s="368"/>
      <c r="B60" s="368"/>
      <c r="C60" s="368"/>
      <c r="D60" s="368"/>
      <c r="E60" s="368"/>
      <c r="F60" s="368"/>
      <c r="G60" s="368"/>
      <c r="H60" s="368"/>
      <c r="I60" s="368"/>
      <c r="J60" s="368"/>
      <c r="K60" s="368"/>
      <c r="L60" s="368"/>
      <c r="M60" s="368"/>
      <c r="N60" s="368"/>
      <c r="O60" s="368"/>
      <c r="P60" s="368"/>
      <c r="Q60" s="368"/>
      <c r="R60" s="368"/>
      <c r="S60" s="368"/>
      <c r="T60" s="368"/>
      <c r="U60" s="368"/>
      <c r="V60" s="368"/>
      <c r="W60" s="368"/>
      <c r="X60" s="368"/>
      <c r="Y60" s="368"/>
      <c r="Z60" s="368"/>
      <c r="AA60" s="368"/>
      <c r="AB60" s="368"/>
      <c r="AC60" s="368"/>
      <c r="AD60" s="368"/>
      <c r="AE60" s="368"/>
      <c r="AF60" s="368"/>
      <c r="AG60" s="368"/>
      <c r="AH60" s="368"/>
      <c r="AI60" s="368"/>
      <c r="AJ60" s="368"/>
      <c r="AK60" s="368"/>
      <c r="AL60" s="368"/>
      <c r="AM60" s="368"/>
      <c r="AN60" s="368"/>
      <c r="AO60" s="368"/>
      <c r="AP60" s="368"/>
      <c r="AQ60" s="368"/>
      <c r="AR60" s="368"/>
      <c r="AS60" s="368"/>
      <c r="AT60" s="368"/>
      <c r="AU60" s="368"/>
      <c r="AV60" s="368"/>
      <c r="AW60" s="368"/>
      <c r="AX60" s="368"/>
      <c r="AY60" s="368"/>
      <c r="AZ60" s="368"/>
      <c r="BA60" s="368"/>
      <c r="BB60" s="368"/>
      <c r="BC60" s="368"/>
      <c r="BD60" s="368"/>
      <c r="BE60" s="368"/>
      <c r="BF60" s="368"/>
      <c r="BG60" s="368"/>
      <c r="BH60" s="368"/>
      <c r="BI60" s="368"/>
      <c r="BJ60" s="368"/>
      <c r="BK60" s="368"/>
      <c r="BL60" s="368"/>
      <c r="BM60" s="368"/>
      <c r="BN60" s="368"/>
      <c r="BO60" s="368"/>
      <c r="BP60" s="368"/>
      <c r="BQ60" s="368"/>
      <c r="BR60" s="368"/>
      <c r="BS60" s="368"/>
      <c r="BT60" s="368"/>
      <c r="BU60" s="368"/>
      <c r="BV60" s="368"/>
      <c r="BW60" s="368"/>
      <c r="BX60" s="368"/>
      <c r="BY60" s="368"/>
      <c r="BZ60" s="368"/>
      <c r="CA60" s="368"/>
      <c r="CB60" s="368"/>
      <c r="CC60" s="368"/>
      <c r="CD60" s="368"/>
      <c r="CE60" s="368"/>
      <c r="CF60" s="368"/>
      <c r="CG60" s="368"/>
      <c r="CH60" s="368"/>
      <c r="CI60" s="368"/>
      <c r="CJ60" s="368"/>
      <c r="CK60" s="368"/>
      <c r="CL60" s="368"/>
      <c r="CM60" s="368"/>
      <c r="CN60" s="368"/>
      <c r="CO60" s="368"/>
      <c r="CP60" s="368"/>
      <c r="CQ60" s="368"/>
      <c r="CR60" s="368"/>
      <c r="CS60" s="368"/>
      <c r="CT60" s="368"/>
      <c r="CU60" s="368"/>
      <c r="CV60" s="368"/>
      <c r="CW60" s="368"/>
      <c r="CX60" s="368"/>
      <c r="CY60" s="368"/>
      <c r="CZ60" s="368"/>
      <c r="DA60" s="368"/>
      <c r="DB60" s="368"/>
      <c r="DC60" s="368"/>
      <c r="DD60" s="368"/>
      <c r="DE60" s="368"/>
      <c r="DF60" s="368"/>
      <c r="DG60" s="368"/>
      <c r="DH60" s="368"/>
      <c r="DI60" s="368"/>
      <c r="DJ60" s="368"/>
      <c r="DK60" s="368"/>
      <c r="DL60" s="368"/>
      <c r="DM60" s="368"/>
      <c r="DN60" s="368"/>
      <c r="DO60" s="368"/>
      <c r="DP60" s="368"/>
      <c r="DQ60" s="368"/>
      <c r="DR60" s="368"/>
      <c r="DS60" s="368"/>
      <c r="DT60" s="368"/>
      <c r="DU60" s="368"/>
      <c r="DV60" s="368"/>
      <c r="DW60" s="368"/>
      <c r="DX60" s="368"/>
      <c r="DY60" s="368"/>
      <c r="DZ60" s="368"/>
      <c r="EA60" s="368"/>
      <c r="EB60" s="368"/>
      <c r="EC60" s="368"/>
      <c r="ED60" s="368"/>
      <c r="EE60" s="368"/>
      <c r="EF60" s="368"/>
      <c r="EG60" s="368"/>
      <c r="EH60" s="368"/>
      <c r="EI60" s="368"/>
      <c r="EJ60" s="368"/>
      <c r="EK60" s="368"/>
      <c r="EL60" s="368"/>
      <c r="EM60" s="368"/>
      <c r="EN60" s="368"/>
      <c r="EO60" s="368"/>
      <c r="EP60" s="368"/>
      <c r="EQ60" s="368"/>
      <c r="ER60" s="368"/>
      <c r="ES60" s="368"/>
      <c r="ET60" s="368"/>
      <c r="EU60" s="368"/>
      <c r="EV60" s="368"/>
      <c r="EW60" s="368"/>
      <c r="EX60" s="368"/>
      <c r="EY60" s="368"/>
      <c r="EZ60" s="368"/>
      <c r="FA60" s="368"/>
      <c r="FB60" s="368"/>
      <c r="FC60" s="368"/>
      <c r="FD60" s="368"/>
      <c r="FE60" s="368"/>
      <c r="FF60" s="368"/>
      <c r="FG60" s="368"/>
      <c r="FH60" s="368"/>
      <c r="FI60" s="368"/>
      <c r="FJ60" s="368"/>
      <c r="FK60" s="368"/>
      <c r="FL60" s="368"/>
      <c r="FM60" s="368"/>
      <c r="FN60" s="368"/>
      <c r="FO60" s="368"/>
      <c r="FP60" s="368"/>
      <c r="FQ60" s="368"/>
      <c r="FR60" s="368"/>
      <c r="FS60" s="368"/>
      <c r="FT60" s="368"/>
      <c r="FU60" s="368"/>
      <c r="FV60" s="368"/>
      <c r="FW60" s="368"/>
      <c r="FX60" s="368"/>
      <c r="FY60" s="368"/>
      <c r="FZ60" s="368"/>
    </row>
    <row r="61" spans="1:182" x14ac:dyDescent="0.2">
      <c r="A61" s="368"/>
      <c r="B61" s="368"/>
      <c r="C61" s="368"/>
      <c r="D61" s="368"/>
      <c r="E61" s="368"/>
      <c r="F61" s="368"/>
      <c r="G61" s="368"/>
      <c r="H61" s="368"/>
      <c r="I61" s="368"/>
      <c r="J61" s="368"/>
      <c r="K61" s="368"/>
      <c r="L61" s="368"/>
      <c r="M61" s="368"/>
      <c r="N61" s="368"/>
      <c r="O61" s="368"/>
      <c r="P61" s="368"/>
      <c r="Q61" s="368"/>
      <c r="R61" s="368"/>
      <c r="S61" s="368"/>
      <c r="T61" s="368"/>
      <c r="U61" s="368"/>
      <c r="V61" s="368"/>
      <c r="W61" s="368"/>
      <c r="X61" s="368"/>
      <c r="Y61" s="368"/>
      <c r="Z61" s="368"/>
      <c r="AA61" s="368"/>
      <c r="AB61" s="368"/>
      <c r="AC61" s="368"/>
      <c r="AD61" s="368"/>
      <c r="AE61" s="368"/>
      <c r="AF61" s="368"/>
      <c r="AG61" s="368"/>
      <c r="AH61" s="368"/>
      <c r="AI61" s="368"/>
      <c r="AJ61" s="368"/>
      <c r="AK61" s="368"/>
      <c r="AL61" s="368"/>
      <c r="AM61" s="368"/>
      <c r="AN61" s="368"/>
      <c r="AO61" s="368"/>
      <c r="AP61" s="368"/>
      <c r="AQ61" s="368"/>
      <c r="AR61" s="368"/>
      <c r="AS61" s="368"/>
      <c r="AT61" s="368"/>
      <c r="AU61" s="368"/>
      <c r="AV61" s="368"/>
      <c r="AW61" s="368"/>
      <c r="AX61" s="368"/>
      <c r="AY61" s="368"/>
      <c r="AZ61" s="368"/>
      <c r="BA61" s="368"/>
      <c r="BB61" s="368"/>
      <c r="BC61" s="368"/>
      <c r="BD61" s="368"/>
      <c r="BE61" s="368"/>
      <c r="BF61" s="368"/>
      <c r="BG61" s="368"/>
      <c r="BH61" s="368"/>
      <c r="BI61" s="368"/>
      <c r="BJ61" s="368"/>
      <c r="BK61" s="368"/>
      <c r="BL61" s="368"/>
      <c r="BM61" s="368"/>
      <c r="BN61" s="368"/>
      <c r="BO61" s="368"/>
      <c r="BP61" s="368"/>
      <c r="BQ61" s="368"/>
      <c r="BR61" s="368"/>
      <c r="BS61" s="368"/>
      <c r="BT61" s="368"/>
      <c r="BU61" s="368"/>
      <c r="BV61" s="368"/>
      <c r="BW61" s="368"/>
      <c r="BX61" s="368"/>
      <c r="BY61" s="368"/>
      <c r="BZ61" s="368"/>
      <c r="CA61" s="368"/>
      <c r="CB61" s="368"/>
      <c r="CC61" s="368"/>
      <c r="CD61" s="368"/>
      <c r="CE61" s="368"/>
      <c r="CF61" s="368"/>
      <c r="CG61" s="368"/>
      <c r="CH61" s="368"/>
      <c r="CI61" s="368"/>
      <c r="CJ61" s="368"/>
      <c r="CK61" s="368"/>
      <c r="CL61" s="368"/>
      <c r="CM61" s="368"/>
      <c r="CN61" s="368"/>
      <c r="CO61" s="368"/>
      <c r="CP61" s="368"/>
      <c r="CQ61" s="368"/>
      <c r="CR61" s="368"/>
      <c r="CS61" s="368"/>
      <c r="CT61" s="368"/>
      <c r="CU61" s="368"/>
      <c r="CV61" s="368"/>
      <c r="CW61" s="368"/>
      <c r="CX61" s="368"/>
      <c r="CY61" s="368"/>
      <c r="CZ61" s="368"/>
      <c r="DA61" s="368"/>
      <c r="DB61" s="368"/>
      <c r="DC61" s="368"/>
      <c r="DD61" s="368"/>
      <c r="DE61" s="368"/>
      <c r="DF61" s="368"/>
      <c r="DG61" s="368"/>
      <c r="DH61" s="368"/>
      <c r="DI61" s="368"/>
      <c r="DJ61" s="368"/>
      <c r="DK61" s="368"/>
      <c r="DL61" s="368"/>
      <c r="DM61" s="368"/>
      <c r="DN61" s="368"/>
      <c r="DO61" s="368"/>
      <c r="DP61" s="368"/>
      <c r="DQ61" s="368"/>
      <c r="DR61" s="368"/>
      <c r="DS61" s="368"/>
      <c r="DT61" s="368"/>
      <c r="DU61" s="368"/>
      <c r="DV61" s="368"/>
      <c r="DW61" s="368"/>
      <c r="DX61" s="368"/>
      <c r="DY61" s="368"/>
      <c r="DZ61" s="368"/>
      <c r="EA61" s="368"/>
      <c r="EB61" s="368"/>
      <c r="EC61" s="368"/>
      <c r="ED61" s="368"/>
      <c r="EE61" s="368"/>
      <c r="EF61" s="368"/>
      <c r="EG61" s="368"/>
      <c r="EH61" s="368"/>
      <c r="EI61" s="368"/>
      <c r="EJ61" s="368"/>
      <c r="EK61" s="368"/>
      <c r="EL61" s="368"/>
      <c r="EM61" s="368"/>
      <c r="EN61" s="368"/>
      <c r="EO61" s="368"/>
      <c r="EP61" s="368"/>
      <c r="EQ61" s="368"/>
      <c r="ER61" s="368"/>
      <c r="ES61" s="368"/>
      <c r="ET61" s="368"/>
      <c r="EU61" s="368"/>
      <c r="EV61" s="368"/>
      <c r="EW61" s="368"/>
      <c r="EX61" s="368"/>
      <c r="EY61" s="368"/>
      <c r="EZ61" s="368"/>
      <c r="FA61" s="368"/>
      <c r="FB61" s="368"/>
      <c r="FC61" s="368"/>
      <c r="FD61" s="368"/>
      <c r="FE61" s="368"/>
      <c r="FF61" s="368"/>
      <c r="FG61" s="368"/>
      <c r="FH61" s="368"/>
      <c r="FI61" s="368"/>
      <c r="FJ61" s="368"/>
      <c r="FK61" s="368"/>
      <c r="FL61" s="368"/>
      <c r="FM61" s="368"/>
      <c r="FN61" s="368"/>
      <c r="FO61" s="368"/>
      <c r="FP61" s="368"/>
      <c r="FQ61" s="368"/>
      <c r="FR61" s="368"/>
      <c r="FS61" s="368"/>
      <c r="FT61" s="368"/>
      <c r="FU61" s="368"/>
      <c r="FV61" s="368"/>
      <c r="FW61" s="368"/>
      <c r="FX61" s="368"/>
      <c r="FY61" s="368"/>
      <c r="FZ61" s="368"/>
    </row>
    <row r="62" spans="1:182" x14ac:dyDescent="0.2">
      <c r="A62" s="368"/>
      <c r="B62" s="368"/>
      <c r="C62" s="368"/>
      <c r="D62" s="368"/>
      <c r="E62" s="368"/>
      <c r="F62" s="368"/>
      <c r="G62" s="368"/>
      <c r="H62" s="368"/>
      <c r="I62" s="368"/>
      <c r="J62" s="368"/>
      <c r="K62" s="368"/>
      <c r="L62" s="368"/>
      <c r="M62" s="368"/>
      <c r="N62" s="368"/>
      <c r="O62" s="368"/>
      <c r="P62" s="368"/>
      <c r="Q62" s="368"/>
      <c r="R62" s="368"/>
      <c r="S62" s="368"/>
      <c r="T62" s="368"/>
      <c r="U62" s="368"/>
      <c r="V62" s="368"/>
      <c r="W62" s="368"/>
      <c r="X62" s="368"/>
      <c r="Y62" s="368"/>
      <c r="Z62" s="368"/>
      <c r="AA62" s="368"/>
      <c r="AB62" s="368"/>
      <c r="AC62" s="368"/>
      <c r="AD62" s="368"/>
      <c r="AE62" s="368"/>
      <c r="AF62" s="368"/>
      <c r="AG62" s="368"/>
      <c r="AH62" s="368"/>
      <c r="AI62" s="368"/>
      <c r="AJ62" s="368"/>
      <c r="AK62" s="368"/>
      <c r="AL62" s="368"/>
      <c r="AM62" s="368"/>
      <c r="AN62" s="368"/>
      <c r="AO62" s="368"/>
      <c r="AP62" s="368"/>
      <c r="AQ62" s="368"/>
      <c r="AR62" s="368"/>
      <c r="AS62" s="368"/>
      <c r="AT62" s="368"/>
      <c r="AU62" s="368"/>
      <c r="AV62" s="368"/>
      <c r="AW62" s="368"/>
      <c r="AX62" s="368"/>
      <c r="AY62" s="368"/>
      <c r="AZ62" s="368"/>
      <c r="BA62" s="368"/>
      <c r="BB62" s="368"/>
      <c r="BC62" s="368"/>
      <c r="BD62" s="368"/>
      <c r="BE62" s="368"/>
      <c r="BF62" s="368"/>
      <c r="BG62" s="368"/>
      <c r="BH62" s="368"/>
      <c r="BI62" s="368"/>
      <c r="BJ62" s="368"/>
      <c r="BK62" s="368"/>
      <c r="BL62" s="368"/>
      <c r="BM62" s="368"/>
      <c r="BN62" s="368"/>
      <c r="BO62" s="368"/>
      <c r="BP62" s="368"/>
      <c r="BQ62" s="368"/>
      <c r="BR62" s="368"/>
      <c r="BS62" s="368"/>
      <c r="BT62" s="368"/>
      <c r="BU62" s="368"/>
      <c r="BV62" s="368"/>
      <c r="BW62" s="368"/>
      <c r="BX62" s="368"/>
      <c r="BY62" s="368"/>
      <c r="BZ62" s="368"/>
      <c r="CA62" s="368"/>
      <c r="CB62" s="368"/>
      <c r="CC62" s="368"/>
      <c r="CD62" s="368"/>
      <c r="CE62" s="368"/>
      <c r="CF62" s="368"/>
      <c r="CG62" s="368"/>
      <c r="CH62" s="368"/>
      <c r="CI62" s="368"/>
      <c r="CJ62" s="368"/>
      <c r="CK62" s="368"/>
      <c r="CL62" s="368"/>
      <c r="CM62" s="368"/>
      <c r="CN62" s="368"/>
      <c r="CO62" s="368"/>
      <c r="CP62" s="368"/>
      <c r="CQ62" s="368"/>
      <c r="CR62" s="368"/>
      <c r="CS62" s="368"/>
      <c r="CT62" s="368"/>
      <c r="CU62" s="368"/>
      <c r="CV62" s="368"/>
      <c r="CW62" s="368"/>
      <c r="CX62" s="368"/>
      <c r="CY62" s="368"/>
      <c r="CZ62" s="368"/>
      <c r="DA62" s="368"/>
      <c r="DB62" s="368"/>
      <c r="DC62" s="368"/>
      <c r="DD62" s="368"/>
      <c r="DE62" s="368"/>
      <c r="DF62" s="368"/>
      <c r="DG62" s="368"/>
      <c r="DH62" s="368"/>
      <c r="DI62" s="368"/>
      <c r="DJ62" s="368"/>
      <c r="DK62" s="368"/>
      <c r="DL62" s="368"/>
      <c r="DM62" s="368"/>
      <c r="DN62" s="368"/>
      <c r="DO62" s="368"/>
      <c r="DP62" s="368"/>
      <c r="DQ62" s="368"/>
      <c r="DR62" s="368"/>
      <c r="DS62" s="368"/>
      <c r="DT62" s="368"/>
      <c r="DU62" s="368"/>
      <c r="DV62" s="368"/>
      <c r="DW62" s="368"/>
      <c r="DX62" s="368"/>
      <c r="DY62" s="368"/>
      <c r="DZ62" s="368"/>
      <c r="EA62" s="368"/>
      <c r="EB62" s="368"/>
      <c r="EC62" s="368"/>
      <c r="ED62" s="368"/>
      <c r="EE62" s="368"/>
      <c r="EF62" s="368"/>
      <c r="EG62" s="368"/>
      <c r="EH62" s="368"/>
      <c r="EI62" s="368"/>
      <c r="EJ62" s="368"/>
      <c r="EK62" s="368"/>
      <c r="EL62" s="368"/>
      <c r="EM62" s="368"/>
      <c r="EN62" s="368"/>
      <c r="EO62" s="368"/>
      <c r="EP62" s="368"/>
      <c r="EQ62" s="368"/>
      <c r="ER62" s="368"/>
      <c r="ES62" s="368"/>
      <c r="ET62" s="368"/>
      <c r="EU62" s="368"/>
      <c r="EV62" s="368"/>
      <c r="EW62" s="368"/>
      <c r="EX62" s="368"/>
      <c r="EY62" s="368"/>
      <c r="EZ62" s="368"/>
      <c r="FA62" s="368"/>
      <c r="FB62" s="368"/>
      <c r="FC62" s="368"/>
      <c r="FD62" s="368"/>
      <c r="FE62" s="368"/>
      <c r="FF62" s="368"/>
      <c r="FG62" s="368"/>
      <c r="FH62" s="368"/>
      <c r="FI62" s="368"/>
      <c r="FJ62" s="368"/>
      <c r="FK62" s="368"/>
      <c r="FL62" s="368"/>
      <c r="FM62" s="368"/>
      <c r="FN62" s="368"/>
      <c r="FO62" s="368"/>
      <c r="FP62" s="368"/>
      <c r="FQ62" s="368"/>
      <c r="FR62" s="368"/>
      <c r="FS62" s="368"/>
      <c r="FT62" s="368"/>
      <c r="FU62" s="368"/>
      <c r="FV62" s="368"/>
      <c r="FW62" s="368"/>
      <c r="FX62" s="368"/>
      <c r="FY62" s="368"/>
      <c r="FZ62" s="368"/>
    </row>
    <row r="63" spans="1:182" x14ac:dyDescent="0.2">
      <c r="A63" s="368"/>
      <c r="B63" s="368"/>
      <c r="C63" s="368"/>
      <c r="D63" s="368"/>
      <c r="E63" s="368"/>
      <c r="F63" s="368"/>
      <c r="G63" s="368"/>
      <c r="H63" s="368"/>
      <c r="I63" s="368"/>
      <c r="J63" s="368"/>
      <c r="K63" s="368"/>
      <c r="L63" s="368"/>
      <c r="M63" s="368"/>
      <c r="N63" s="368"/>
      <c r="O63" s="368"/>
      <c r="P63" s="368"/>
      <c r="Q63" s="368"/>
      <c r="R63" s="368"/>
      <c r="S63" s="368"/>
      <c r="T63" s="368"/>
      <c r="U63" s="368"/>
      <c r="V63" s="368"/>
      <c r="W63" s="368"/>
      <c r="X63" s="368"/>
      <c r="Y63" s="368"/>
      <c r="Z63" s="368"/>
      <c r="AA63" s="368"/>
      <c r="AB63" s="368"/>
      <c r="AC63" s="368"/>
      <c r="AD63" s="368"/>
      <c r="AE63" s="368"/>
      <c r="AF63" s="368"/>
      <c r="AG63" s="368"/>
      <c r="AH63" s="368"/>
      <c r="AI63" s="368"/>
      <c r="AJ63" s="368"/>
      <c r="AK63" s="368"/>
      <c r="AL63" s="368"/>
      <c r="AM63" s="368"/>
      <c r="AN63" s="368"/>
      <c r="AO63" s="368"/>
      <c r="AP63" s="368"/>
      <c r="AQ63" s="368"/>
      <c r="AR63" s="368"/>
      <c r="AS63" s="368"/>
      <c r="AT63" s="368"/>
      <c r="AU63" s="368"/>
      <c r="AV63" s="368"/>
      <c r="AW63" s="368"/>
      <c r="AX63" s="368"/>
      <c r="AY63" s="368"/>
      <c r="AZ63" s="368"/>
      <c r="BA63" s="368"/>
      <c r="BB63" s="368"/>
      <c r="BC63" s="368"/>
      <c r="BD63" s="368"/>
      <c r="BE63" s="368"/>
      <c r="BF63" s="368"/>
      <c r="BG63" s="368"/>
      <c r="BH63" s="368"/>
      <c r="BI63" s="368"/>
      <c r="BJ63" s="368"/>
      <c r="BK63" s="368"/>
      <c r="BL63" s="368"/>
      <c r="BM63" s="368"/>
      <c r="BN63" s="368"/>
      <c r="BO63" s="368"/>
      <c r="BP63" s="368"/>
      <c r="BQ63" s="368"/>
      <c r="BR63" s="368"/>
      <c r="BS63" s="368"/>
      <c r="BT63" s="368"/>
      <c r="BU63" s="368"/>
      <c r="BV63" s="368"/>
      <c r="BW63" s="368"/>
      <c r="BX63" s="368"/>
      <c r="BY63" s="368"/>
      <c r="BZ63" s="368"/>
      <c r="CA63" s="368"/>
      <c r="CB63" s="368"/>
      <c r="CC63" s="368"/>
      <c r="CD63" s="368"/>
      <c r="CE63" s="368"/>
      <c r="CF63" s="368"/>
      <c r="CG63" s="368"/>
      <c r="CH63" s="368"/>
      <c r="CI63" s="368"/>
      <c r="CJ63" s="368"/>
      <c r="CK63" s="368"/>
      <c r="CL63" s="368"/>
      <c r="CM63" s="368"/>
      <c r="CN63" s="368"/>
      <c r="CO63" s="368"/>
      <c r="CP63" s="368"/>
      <c r="CQ63" s="368"/>
      <c r="CR63" s="368"/>
      <c r="CS63" s="368"/>
      <c r="CT63" s="368"/>
      <c r="CU63" s="368"/>
      <c r="CV63" s="368"/>
      <c r="CW63" s="368"/>
      <c r="CX63" s="368"/>
      <c r="CY63" s="368"/>
      <c r="CZ63" s="368"/>
      <c r="DA63" s="368"/>
      <c r="DB63" s="368"/>
      <c r="DC63" s="368"/>
      <c r="DD63" s="368"/>
      <c r="DE63" s="368"/>
      <c r="DF63" s="368"/>
      <c r="DG63" s="368"/>
      <c r="DH63" s="368"/>
      <c r="DI63" s="368"/>
      <c r="DJ63" s="368"/>
      <c r="DK63" s="368"/>
      <c r="DL63" s="368"/>
      <c r="DM63" s="368"/>
      <c r="DN63" s="368"/>
      <c r="DO63" s="368"/>
      <c r="DP63" s="368"/>
      <c r="DQ63" s="368"/>
      <c r="DR63" s="368"/>
      <c r="DS63" s="368"/>
      <c r="DT63" s="368"/>
      <c r="DU63" s="368"/>
      <c r="DV63" s="368"/>
      <c r="DW63" s="368"/>
      <c r="DX63" s="368"/>
      <c r="DY63" s="368"/>
      <c r="DZ63" s="368"/>
      <c r="EA63" s="368"/>
      <c r="EB63" s="368"/>
      <c r="EC63" s="368"/>
      <c r="ED63" s="368"/>
      <c r="EE63" s="368"/>
      <c r="EF63" s="368"/>
      <c r="EG63" s="368"/>
      <c r="EH63" s="368"/>
      <c r="EI63" s="368"/>
      <c r="EJ63" s="368"/>
      <c r="EK63" s="368"/>
      <c r="EL63" s="368"/>
      <c r="EM63" s="368"/>
      <c r="EN63" s="368"/>
      <c r="EO63" s="368"/>
      <c r="EP63" s="368"/>
      <c r="EQ63" s="368"/>
      <c r="ER63" s="368"/>
      <c r="ES63" s="368"/>
      <c r="ET63" s="368"/>
      <c r="EU63" s="368"/>
      <c r="EV63" s="368"/>
      <c r="EW63" s="368"/>
      <c r="EX63" s="368"/>
      <c r="EY63" s="368"/>
      <c r="EZ63" s="368"/>
      <c r="FA63" s="368"/>
      <c r="FB63" s="368"/>
      <c r="FC63" s="368"/>
      <c r="FD63" s="368"/>
      <c r="FE63" s="368"/>
      <c r="FF63" s="368"/>
      <c r="FG63" s="368"/>
      <c r="FH63" s="368"/>
      <c r="FI63" s="368"/>
      <c r="FJ63" s="368"/>
      <c r="FK63" s="368"/>
      <c r="FL63" s="368"/>
      <c r="FM63" s="368"/>
      <c r="FN63" s="368"/>
      <c r="FO63" s="368"/>
      <c r="FP63" s="368"/>
      <c r="FQ63" s="368"/>
      <c r="FR63" s="368"/>
      <c r="FS63" s="368"/>
      <c r="FT63" s="368"/>
      <c r="FU63" s="368"/>
      <c r="FV63" s="368"/>
      <c r="FW63" s="368"/>
      <c r="FX63" s="368"/>
      <c r="FY63" s="368"/>
      <c r="FZ63" s="368"/>
    </row>
    <row r="64" spans="1:182" x14ac:dyDescent="0.2">
      <c r="A64" s="368"/>
      <c r="B64" s="368"/>
      <c r="C64" s="368"/>
      <c r="D64" s="368"/>
      <c r="E64" s="368"/>
      <c r="F64" s="368"/>
      <c r="G64" s="368"/>
      <c r="H64" s="368"/>
      <c r="I64" s="368"/>
      <c r="J64" s="368"/>
      <c r="K64" s="368"/>
      <c r="L64" s="368"/>
      <c r="M64" s="368"/>
      <c r="N64" s="368"/>
      <c r="O64" s="368"/>
      <c r="P64" s="368"/>
      <c r="Q64" s="368"/>
      <c r="R64" s="368"/>
      <c r="S64" s="368"/>
      <c r="T64" s="368"/>
      <c r="U64" s="368"/>
      <c r="V64" s="368"/>
      <c r="W64" s="368"/>
      <c r="X64" s="368"/>
      <c r="Y64" s="368"/>
      <c r="Z64" s="368"/>
      <c r="AA64" s="368"/>
      <c r="AB64" s="368"/>
      <c r="AC64" s="368"/>
      <c r="AD64" s="368"/>
      <c r="AE64" s="368"/>
      <c r="AF64" s="368"/>
      <c r="AG64" s="368"/>
      <c r="AH64" s="368"/>
      <c r="AI64" s="368"/>
      <c r="AJ64" s="368"/>
      <c r="AK64" s="368"/>
      <c r="AL64" s="368"/>
      <c r="AM64" s="368"/>
      <c r="AN64" s="368"/>
      <c r="AO64" s="368"/>
      <c r="AP64" s="368"/>
      <c r="AQ64" s="368"/>
      <c r="AR64" s="368"/>
      <c r="AS64" s="368"/>
      <c r="AT64" s="368"/>
      <c r="AU64" s="368"/>
      <c r="AV64" s="368"/>
      <c r="AW64" s="368"/>
      <c r="AX64" s="368"/>
      <c r="AY64" s="368"/>
      <c r="AZ64" s="368"/>
      <c r="BA64" s="368"/>
      <c r="BB64" s="368"/>
      <c r="BC64" s="368"/>
      <c r="BD64" s="368"/>
      <c r="BE64" s="368"/>
      <c r="BF64" s="368"/>
      <c r="BG64" s="368"/>
      <c r="BH64" s="368"/>
      <c r="BI64" s="368"/>
      <c r="BJ64" s="368"/>
      <c r="BK64" s="368"/>
      <c r="BL64" s="368"/>
      <c r="BM64" s="368"/>
      <c r="BN64" s="368"/>
      <c r="BO64" s="368"/>
      <c r="BP64" s="368"/>
      <c r="BQ64" s="368"/>
      <c r="BR64" s="368"/>
      <c r="BS64" s="368"/>
      <c r="BT64" s="368"/>
      <c r="BU64" s="368"/>
      <c r="BV64" s="368"/>
      <c r="BW64" s="368"/>
      <c r="BX64" s="368"/>
      <c r="BY64" s="368"/>
      <c r="BZ64" s="368"/>
      <c r="CA64" s="368"/>
      <c r="CB64" s="368"/>
      <c r="CC64" s="368"/>
      <c r="CD64" s="368"/>
      <c r="CE64" s="368"/>
      <c r="CF64" s="368"/>
      <c r="CG64" s="368"/>
      <c r="CH64" s="368"/>
      <c r="CI64" s="368"/>
      <c r="CJ64" s="368"/>
      <c r="CK64" s="368"/>
      <c r="CL64" s="368"/>
      <c r="CM64" s="368"/>
      <c r="CN64" s="368"/>
      <c r="CO64" s="368"/>
      <c r="CP64" s="368"/>
      <c r="CQ64" s="368"/>
      <c r="CR64" s="368"/>
      <c r="CS64" s="368"/>
      <c r="CT64" s="368"/>
      <c r="CU64" s="368"/>
      <c r="CV64" s="368"/>
      <c r="CW64" s="368"/>
      <c r="CX64" s="368"/>
      <c r="CY64" s="368"/>
      <c r="CZ64" s="368"/>
      <c r="DA64" s="368"/>
      <c r="DB64" s="368"/>
      <c r="DC64" s="368"/>
      <c r="DD64" s="368"/>
      <c r="DE64" s="368"/>
      <c r="DF64" s="368"/>
      <c r="DG64" s="368"/>
      <c r="DH64" s="368"/>
      <c r="DI64" s="368"/>
      <c r="DJ64" s="368"/>
      <c r="DK64" s="368"/>
      <c r="DL64" s="368"/>
      <c r="DM64" s="368"/>
      <c r="DN64" s="368"/>
      <c r="DO64" s="368"/>
      <c r="DP64" s="368"/>
      <c r="DQ64" s="368"/>
      <c r="DR64" s="368"/>
      <c r="DS64" s="368"/>
      <c r="DT64" s="368"/>
      <c r="DU64" s="368"/>
      <c r="DV64" s="368"/>
      <c r="DW64" s="368"/>
      <c r="DX64" s="368"/>
      <c r="DY64" s="368"/>
      <c r="DZ64" s="368"/>
      <c r="EA64" s="368"/>
      <c r="EB64" s="368"/>
      <c r="EC64" s="368"/>
      <c r="ED64" s="368"/>
      <c r="EE64" s="368"/>
      <c r="EF64" s="368"/>
      <c r="EG64" s="368"/>
      <c r="EH64" s="368"/>
      <c r="EI64" s="368"/>
      <c r="EJ64" s="368"/>
      <c r="EK64" s="368"/>
      <c r="EL64" s="368"/>
      <c r="EM64" s="368"/>
      <c r="EN64" s="368"/>
      <c r="EO64" s="368"/>
      <c r="EP64" s="368"/>
      <c r="EQ64" s="368"/>
      <c r="ER64" s="368"/>
      <c r="ES64" s="368"/>
      <c r="ET64" s="368"/>
      <c r="EU64" s="368"/>
      <c r="EV64" s="368"/>
      <c r="EW64" s="368"/>
      <c r="EX64" s="368"/>
      <c r="EY64" s="368"/>
      <c r="EZ64" s="368"/>
      <c r="FA64" s="368"/>
      <c r="FB64" s="368"/>
      <c r="FC64" s="368"/>
      <c r="FD64" s="368"/>
      <c r="FE64" s="368"/>
      <c r="FF64" s="368"/>
      <c r="FG64" s="368"/>
      <c r="FH64" s="368"/>
      <c r="FI64" s="368"/>
      <c r="FJ64" s="368"/>
      <c r="FK64" s="368"/>
      <c r="FL64" s="368"/>
      <c r="FM64" s="368"/>
      <c r="FN64" s="368"/>
      <c r="FO64" s="368"/>
      <c r="FP64" s="368"/>
      <c r="FQ64" s="368"/>
      <c r="FR64" s="368"/>
      <c r="FS64" s="368"/>
      <c r="FT64" s="368"/>
      <c r="FU64" s="368"/>
      <c r="FV64" s="368"/>
      <c r="FW64" s="368"/>
      <c r="FX64" s="368"/>
      <c r="FY64" s="368"/>
      <c r="FZ64" s="368"/>
    </row>
    <row r="65" spans="1:182" x14ac:dyDescent="0.2">
      <c r="A65" s="368"/>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c r="AK65" s="368"/>
      <c r="AL65" s="368"/>
      <c r="AM65" s="368"/>
      <c r="AN65" s="368"/>
      <c r="AO65" s="368"/>
      <c r="AP65" s="368"/>
      <c r="AQ65" s="368"/>
      <c r="AR65" s="368"/>
      <c r="AS65" s="368"/>
      <c r="AT65" s="368"/>
      <c r="AU65" s="368"/>
      <c r="AV65" s="368"/>
      <c r="AW65" s="368"/>
      <c r="AX65" s="368"/>
      <c r="AY65" s="368"/>
      <c r="AZ65" s="368"/>
      <c r="BA65" s="368"/>
      <c r="BB65" s="368"/>
      <c r="BC65" s="368"/>
      <c r="BD65" s="368"/>
      <c r="BE65" s="368"/>
      <c r="BF65" s="368"/>
      <c r="BG65" s="368"/>
      <c r="BH65" s="368"/>
      <c r="BI65" s="368"/>
      <c r="BJ65" s="368"/>
      <c r="BK65" s="368"/>
      <c r="BL65" s="368"/>
      <c r="BM65" s="368"/>
      <c r="BN65" s="368"/>
      <c r="BO65" s="368"/>
      <c r="BP65" s="368"/>
      <c r="BQ65" s="368"/>
      <c r="BR65" s="368"/>
      <c r="BS65" s="368"/>
      <c r="BT65" s="368"/>
      <c r="BU65" s="368"/>
      <c r="BV65" s="368"/>
      <c r="BW65" s="368"/>
      <c r="BX65" s="368"/>
      <c r="BY65" s="368"/>
      <c r="BZ65" s="368"/>
      <c r="CA65" s="368"/>
      <c r="CB65" s="368"/>
      <c r="CC65" s="368"/>
      <c r="CD65" s="368"/>
      <c r="CE65" s="368"/>
      <c r="CF65" s="368"/>
      <c r="CG65" s="368"/>
      <c r="CH65" s="368"/>
      <c r="CI65" s="368"/>
      <c r="CJ65" s="368"/>
      <c r="CK65" s="368"/>
      <c r="CL65" s="368"/>
      <c r="CM65" s="368"/>
      <c r="CN65" s="368"/>
      <c r="CO65" s="368"/>
      <c r="CP65" s="368"/>
      <c r="CQ65" s="368"/>
      <c r="CR65" s="368"/>
      <c r="CS65" s="368"/>
      <c r="CT65" s="368"/>
      <c r="CU65" s="368"/>
      <c r="CV65" s="368"/>
      <c r="CW65" s="368"/>
      <c r="CX65" s="368"/>
      <c r="CY65" s="368"/>
      <c r="CZ65" s="368"/>
      <c r="DA65" s="368"/>
      <c r="DB65" s="368"/>
      <c r="DC65" s="368"/>
      <c r="DD65" s="368"/>
      <c r="DE65" s="368"/>
      <c r="DF65" s="368"/>
      <c r="DG65" s="368"/>
      <c r="DH65" s="368"/>
      <c r="DI65" s="368"/>
      <c r="DJ65" s="368"/>
      <c r="DK65" s="368"/>
      <c r="DL65" s="368"/>
      <c r="DM65" s="368"/>
      <c r="DN65" s="368"/>
      <c r="DO65" s="368"/>
      <c r="DP65" s="368"/>
      <c r="DQ65" s="368"/>
      <c r="DR65" s="368"/>
      <c r="DS65" s="368"/>
      <c r="DT65" s="368"/>
      <c r="DU65" s="368"/>
      <c r="DV65" s="368"/>
      <c r="DW65" s="368"/>
      <c r="DX65" s="368"/>
      <c r="DY65" s="368"/>
      <c r="DZ65" s="368"/>
      <c r="EA65" s="368"/>
      <c r="EB65" s="368"/>
      <c r="EC65" s="368"/>
      <c r="ED65" s="368"/>
      <c r="EE65" s="368"/>
      <c r="EF65" s="368"/>
      <c r="EG65" s="368"/>
      <c r="EH65" s="368"/>
      <c r="EI65" s="368"/>
      <c r="EJ65" s="368"/>
      <c r="EK65" s="368"/>
      <c r="EL65" s="368"/>
      <c r="EM65" s="368"/>
      <c r="EN65" s="368"/>
      <c r="EO65" s="368"/>
      <c r="EP65" s="368"/>
      <c r="EQ65" s="368"/>
      <c r="ER65" s="368"/>
      <c r="ES65" s="368"/>
      <c r="ET65" s="368"/>
      <c r="EU65" s="368"/>
      <c r="EV65" s="368"/>
      <c r="EW65" s="368"/>
      <c r="EX65" s="368"/>
      <c r="EY65" s="368"/>
      <c r="EZ65" s="368"/>
      <c r="FA65" s="368"/>
      <c r="FB65" s="368"/>
      <c r="FC65" s="368"/>
      <c r="FD65" s="368"/>
      <c r="FE65" s="368"/>
      <c r="FF65" s="368"/>
      <c r="FG65" s="368"/>
      <c r="FH65" s="368"/>
      <c r="FI65" s="368"/>
      <c r="FJ65" s="368"/>
      <c r="FK65" s="368"/>
      <c r="FL65" s="368"/>
      <c r="FM65" s="368"/>
      <c r="FN65" s="368"/>
      <c r="FO65" s="368"/>
      <c r="FP65" s="368"/>
      <c r="FQ65" s="368"/>
      <c r="FR65" s="368"/>
      <c r="FS65" s="368"/>
      <c r="FT65" s="368"/>
      <c r="FU65" s="368"/>
      <c r="FV65" s="368"/>
      <c r="FW65" s="368"/>
      <c r="FX65" s="368"/>
      <c r="FY65" s="368"/>
      <c r="FZ65" s="368"/>
    </row>
    <row r="66" spans="1:182" x14ac:dyDescent="0.2">
      <c r="A66" s="368"/>
      <c r="B66" s="368"/>
      <c r="C66" s="368"/>
      <c r="D66" s="368"/>
      <c r="E66" s="368"/>
      <c r="F66" s="368"/>
      <c r="G66" s="368"/>
      <c r="H66" s="368"/>
      <c r="I66" s="368"/>
      <c r="J66" s="368"/>
      <c r="K66" s="368"/>
      <c r="L66" s="368"/>
      <c r="M66" s="368"/>
      <c r="N66" s="368"/>
      <c r="O66" s="368"/>
      <c r="P66" s="368"/>
      <c r="Q66" s="368"/>
      <c r="R66" s="368"/>
      <c r="S66" s="368"/>
      <c r="T66" s="368"/>
      <c r="U66" s="368"/>
      <c r="V66" s="368"/>
      <c r="W66" s="368"/>
      <c r="X66" s="368"/>
      <c r="Y66" s="368"/>
      <c r="Z66" s="368"/>
      <c r="AA66" s="368"/>
      <c r="AB66" s="368"/>
      <c r="AC66" s="368"/>
      <c r="AD66" s="368"/>
      <c r="AE66" s="368"/>
      <c r="AF66" s="368"/>
      <c r="AG66" s="368"/>
      <c r="AH66" s="368"/>
      <c r="AI66" s="368"/>
      <c r="AJ66" s="368"/>
      <c r="AK66" s="368"/>
      <c r="AL66" s="368"/>
      <c r="AM66" s="368"/>
      <c r="AN66" s="368"/>
      <c r="AO66" s="368"/>
      <c r="AP66" s="368"/>
      <c r="AQ66" s="368"/>
      <c r="AR66" s="368"/>
      <c r="AS66" s="368"/>
      <c r="AT66" s="368"/>
      <c r="AU66" s="368"/>
      <c r="AV66" s="368"/>
      <c r="AW66" s="368"/>
      <c r="AX66" s="368"/>
      <c r="AY66" s="368"/>
      <c r="AZ66" s="368"/>
      <c r="BA66" s="368"/>
      <c r="BB66" s="368"/>
      <c r="BC66" s="368"/>
      <c r="BD66" s="368"/>
      <c r="BE66" s="368"/>
      <c r="BF66" s="368"/>
      <c r="BG66" s="368"/>
      <c r="BH66" s="368"/>
      <c r="BI66" s="368"/>
      <c r="BJ66" s="368"/>
      <c r="BK66" s="368"/>
      <c r="BL66" s="368"/>
      <c r="BM66" s="368"/>
      <c r="BN66" s="368"/>
      <c r="BO66" s="368"/>
      <c r="BP66" s="368"/>
      <c r="BQ66" s="368"/>
      <c r="BR66" s="368"/>
      <c r="BS66" s="368"/>
      <c r="BT66" s="368"/>
      <c r="BU66" s="368"/>
      <c r="BV66" s="368"/>
      <c r="BW66" s="368"/>
      <c r="BX66" s="368"/>
      <c r="BY66" s="368"/>
      <c r="BZ66" s="368"/>
      <c r="CA66" s="368"/>
      <c r="CB66" s="368"/>
      <c r="CC66" s="368"/>
      <c r="CD66" s="368"/>
      <c r="CE66" s="368"/>
      <c r="CF66" s="368"/>
      <c r="CG66" s="368"/>
      <c r="CH66" s="368"/>
      <c r="CI66" s="368"/>
      <c r="CJ66" s="368"/>
      <c r="CK66" s="368"/>
      <c r="CL66" s="368"/>
      <c r="CM66" s="368"/>
      <c r="CN66" s="368"/>
      <c r="CO66" s="368"/>
      <c r="CP66" s="368"/>
      <c r="CQ66" s="368"/>
      <c r="CR66" s="368"/>
      <c r="CS66" s="368"/>
      <c r="CT66" s="368"/>
      <c r="CU66" s="368"/>
      <c r="CV66" s="368"/>
      <c r="CW66" s="368"/>
      <c r="CX66" s="368"/>
      <c r="CY66" s="368"/>
      <c r="CZ66" s="368"/>
      <c r="DA66" s="368"/>
      <c r="DB66" s="368"/>
      <c r="DC66" s="368"/>
      <c r="DD66" s="368"/>
      <c r="DE66" s="368"/>
      <c r="DF66" s="368"/>
      <c r="DG66" s="368"/>
      <c r="DH66" s="368"/>
      <c r="DI66" s="368"/>
      <c r="DJ66" s="368"/>
      <c r="DK66" s="368"/>
      <c r="DL66" s="368"/>
      <c r="DM66" s="368"/>
      <c r="DN66" s="368"/>
      <c r="DO66" s="368"/>
      <c r="DP66" s="368"/>
      <c r="DQ66" s="368"/>
      <c r="DR66" s="368"/>
      <c r="DS66" s="368"/>
      <c r="DT66" s="368"/>
      <c r="DU66" s="368"/>
      <c r="DV66" s="368"/>
      <c r="DW66" s="368"/>
      <c r="DX66" s="368"/>
      <c r="DY66" s="368"/>
      <c r="DZ66" s="368"/>
      <c r="EA66" s="368"/>
      <c r="EB66" s="368"/>
      <c r="EC66" s="368"/>
      <c r="ED66" s="368"/>
      <c r="EE66" s="368"/>
      <c r="EF66" s="368"/>
      <c r="EG66" s="368"/>
      <c r="EH66" s="368"/>
      <c r="EI66" s="368"/>
      <c r="EJ66" s="368"/>
      <c r="EK66" s="368"/>
      <c r="EL66" s="368"/>
      <c r="EM66" s="368"/>
      <c r="EN66" s="368"/>
      <c r="EO66" s="368"/>
      <c r="EP66" s="368"/>
      <c r="EQ66" s="368"/>
      <c r="ER66" s="368"/>
      <c r="ES66" s="368"/>
      <c r="ET66" s="368"/>
      <c r="EU66" s="368"/>
      <c r="EV66" s="368"/>
      <c r="EW66" s="368"/>
      <c r="EX66" s="368"/>
      <c r="EY66" s="368"/>
      <c r="EZ66" s="368"/>
      <c r="FA66" s="368"/>
      <c r="FB66" s="368"/>
      <c r="FC66" s="368"/>
      <c r="FD66" s="368"/>
      <c r="FE66" s="368"/>
      <c r="FF66" s="368"/>
      <c r="FG66" s="368"/>
      <c r="FH66" s="368"/>
      <c r="FI66" s="368"/>
      <c r="FJ66" s="368"/>
      <c r="FK66" s="368"/>
      <c r="FL66" s="368"/>
      <c r="FM66" s="368"/>
      <c r="FN66" s="368"/>
      <c r="FO66" s="368"/>
      <c r="FP66" s="368"/>
      <c r="FQ66" s="368"/>
      <c r="FR66" s="368"/>
      <c r="FS66" s="368"/>
      <c r="FT66" s="368"/>
      <c r="FU66" s="368"/>
      <c r="FV66" s="368"/>
      <c r="FW66" s="368"/>
      <c r="FX66" s="368"/>
      <c r="FY66" s="368"/>
      <c r="FZ66" s="368"/>
    </row>
    <row r="67" spans="1:182" x14ac:dyDescent="0.2">
      <c r="A67" s="368"/>
      <c r="B67" s="368"/>
      <c r="C67" s="368"/>
      <c r="D67" s="368"/>
      <c r="E67" s="368"/>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68"/>
      <c r="CA67" s="368"/>
      <c r="CB67" s="368"/>
      <c r="CC67" s="368"/>
      <c r="CD67" s="368"/>
      <c r="CE67" s="368"/>
      <c r="CF67" s="368"/>
      <c r="CG67" s="368"/>
      <c r="CH67" s="368"/>
      <c r="CI67" s="368"/>
      <c r="CJ67" s="368"/>
      <c r="CK67" s="368"/>
      <c r="CL67" s="368"/>
      <c r="CM67" s="368"/>
      <c r="CN67" s="368"/>
      <c r="CO67" s="368"/>
      <c r="CP67" s="368"/>
      <c r="CQ67" s="368"/>
      <c r="CR67" s="368"/>
      <c r="CS67" s="368"/>
      <c r="CT67" s="368"/>
      <c r="CU67" s="368"/>
      <c r="CV67" s="368"/>
      <c r="CW67" s="368"/>
      <c r="CX67" s="368"/>
      <c r="CY67" s="368"/>
      <c r="CZ67" s="368"/>
      <c r="DA67" s="368"/>
      <c r="DB67" s="368"/>
      <c r="DC67" s="368"/>
      <c r="DD67" s="368"/>
      <c r="DE67" s="368"/>
      <c r="DF67" s="368"/>
      <c r="DG67" s="368"/>
      <c r="DH67" s="368"/>
      <c r="DI67" s="368"/>
      <c r="DJ67" s="368"/>
      <c r="DK67" s="368"/>
      <c r="DL67" s="368"/>
      <c r="DM67" s="368"/>
      <c r="DN67" s="368"/>
      <c r="DO67" s="368"/>
      <c r="DP67" s="368"/>
      <c r="DQ67" s="368"/>
      <c r="DR67" s="368"/>
      <c r="DS67" s="368"/>
      <c r="DT67" s="368"/>
      <c r="DU67" s="368"/>
      <c r="DV67" s="368"/>
      <c r="DW67" s="368"/>
      <c r="DX67" s="368"/>
      <c r="DY67" s="368"/>
      <c r="DZ67" s="368"/>
      <c r="EA67" s="368"/>
      <c r="EB67" s="368"/>
      <c r="EC67" s="368"/>
      <c r="ED67" s="368"/>
      <c r="EE67" s="368"/>
      <c r="EF67" s="368"/>
      <c r="EG67" s="368"/>
      <c r="EH67" s="368"/>
      <c r="EI67" s="368"/>
      <c r="EJ67" s="368"/>
      <c r="EK67" s="368"/>
      <c r="EL67" s="368"/>
      <c r="EM67" s="368"/>
      <c r="EN67" s="368"/>
      <c r="EO67" s="368"/>
      <c r="EP67" s="368"/>
      <c r="EQ67" s="368"/>
      <c r="ER67" s="368"/>
      <c r="ES67" s="368"/>
      <c r="ET67" s="368"/>
      <c r="EU67" s="368"/>
      <c r="EV67" s="368"/>
      <c r="EW67" s="368"/>
      <c r="EX67" s="368"/>
      <c r="EY67" s="368"/>
      <c r="EZ67" s="368"/>
      <c r="FA67" s="368"/>
      <c r="FB67" s="368"/>
      <c r="FC67" s="368"/>
      <c r="FD67" s="368"/>
      <c r="FE67" s="368"/>
      <c r="FF67" s="368"/>
      <c r="FG67" s="368"/>
      <c r="FH67" s="368"/>
      <c r="FI67" s="368"/>
      <c r="FJ67" s="368"/>
      <c r="FK67" s="368"/>
      <c r="FL67" s="368"/>
      <c r="FM67" s="368"/>
      <c r="FN67" s="368"/>
      <c r="FO67" s="368"/>
      <c r="FP67" s="368"/>
      <c r="FQ67" s="368"/>
      <c r="FR67" s="368"/>
      <c r="FS67" s="368"/>
      <c r="FT67" s="368"/>
      <c r="FU67" s="368"/>
      <c r="FV67" s="368"/>
      <c r="FW67" s="368"/>
      <c r="FX67" s="368"/>
      <c r="FY67" s="368"/>
      <c r="FZ67" s="368"/>
    </row>
    <row r="68" spans="1:182" x14ac:dyDescent="0.2">
      <c r="A68" s="368"/>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8"/>
      <c r="AE68" s="368"/>
      <c r="AF68" s="368"/>
      <c r="AG68" s="368"/>
      <c r="AH68" s="368"/>
      <c r="AI68" s="368"/>
      <c r="AJ68" s="368"/>
      <c r="AK68" s="368"/>
      <c r="AL68" s="368"/>
      <c r="AM68" s="368"/>
      <c r="AN68" s="368"/>
      <c r="AO68" s="368"/>
      <c r="AP68" s="368"/>
      <c r="AQ68" s="368"/>
      <c r="AR68" s="368"/>
      <c r="AS68" s="368"/>
      <c r="AT68" s="368"/>
      <c r="AU68" s="368"/>
      <c r="AV68" s="368"/>
      <c r="AW68" s="368"/>
      <c r="AX68" s="368"/>
      <c r="AY68" s="368"/>
      <c r="AZ68" s="368"/>
      <c r="BA68" s="368"/>
      <c r="BB68" s="368"/>
      <c r="BC68" s="368"/>
      <c r="BD68" s="368"/>
      <c r="BE68" s="368"/>
      <c r="BF68" s="368"/>
      <c r="BG68" s="368"/>
      <c r="BH68" s="368"/>
      <c r="BI68" s="368"/>
      <c r="BJ68" s="368"/>
      <c r="BK68" s="368"/>
      <c r="BL68" s="368"/>
      <c r="BM68" s="368"/>
      <c r="BN68" s="368"/>
      <c r="BO68" s="368"/>
      <c r="BP68" s="368"/>
      <c r="BQ68" s="368"/>
      <c r="BR68" s="368"/>
      <c r="BS68" s="368"/>
      <c r="BT68" s="368"/>
      <c r="BU68" s="368"/>
      <c r="BV68" s="368"/>
      <c r="BW68" s="368"/>
      <c r="BX68" s="368"/>
      <c r="BY68" s="368"/>
      <c r="BZ68" s="368"/>
      <c r="CA68" s="368"/>
      <c r="CB68" s="368"/>
      <c r="CC68" s="368"/>
      <c r="CD68" s="368"/>
      <c r="CE68" s="368"/>
      <c r="CF68" s="368"/>
      <c r="CG68" s="368"/>
      <c r="CH68" s="368"/>
      <c r="CI68" s="368"/>
      <c r="CJ68" s="368"/>
      <c r="CK68" s="368"/>
      <c r="CL68" s="368"/>
      <c r="CM68" s="368"/>
      <c r="CN68" s="368"/>
      <c r="CO68" s="368"/>
      <c r="CP68" s="368"/>
      <c r="CQ68" s="368"/>
      <c r="CR68" s="368"/>
      <c r="CS68" s="368"/>
      <c r="CT68" s="368"/>
      <c r="CU68" s="368"/>
      <c r="CV68" s="368"/>
      <c r="CW68" s="368"/>
      <c r="CX68" s="368"/>
      <c r="CY68" s="368"/>
      <c r="CZ68" s="368"/>
      <c r="DA68" s="368"/>
      <c r="DB68" s="368"/>
      <c r="DC68" s="368"/>
      <c r="DD68" s="368"/>
      <c r="DE68" s="368"/>
      <c r="DF68" s="368"/>
      <c r="DG68" s="368"/>
      <c r="DH68" s="368"/>
      <c r="DI68" s="368"/>
      <c r="DJ68" s="368"/>
      <c r="DK68" s="368"/>
      <c r="DL68" s="368"/>
      <c r="DM68" s="368"/>
      <c r="DN68" s="368"/>
      <c r="DO68" s="368"/>
      <c r="DP68" s="368"/>
      <c r="DQ68" s="368"/>
      <c r="DR68" s="368"/>
      <c r="DS68" s="368"/>
      <c r="DT68" s="368"/>
      <c r="DU68" s="368"/>
      <c r="DV68" s="368"/>
      <c r="DW68" s="368"/>
      <c r="DX68" s="368"/>
      <c r="DY68" s="368"/>
      <c r="DZ68" s="368"/>
      <c r="EA68" s="368"/>
      <c r="EB68" s="368"/>
      <c r="EC68" s="368"/>
      <c r="ED68" s="368"/>
      <c r="EE68" s="368"/>
      <c r="EF68" s="368"/>
      <c r="EG68" s="368"/>
      <c r="EH68" s="368"/>
      <c r="EI68" s="368"/>
      <c r="EJ68" s="368"/>
      <c r="EK68" s="368"/>
      <c r="EL68" s="368"/>
      <c r="EM68" s="368"/>
      <c r="EN68" s="368"/>
      <c r="EO68" s="368"/>
      <c r="EP68" s="368"/>
      <c r="EQ68" s="368"/>
      <c r="ER68" s="368"/>
      <c r="ES68" s="368"/>
      <c r="ET68" s="368"/>
      <c r="EU68" s="368"/>
      <c r="EV68" s="368"/>
      <c r="EW68" s="368"/>
      <c r="EX68" s="368"/>
      <c r="EY68" s="368"/>
      <c r="EZ68" s="368"/>
      <c r="FA68" s="368"/>
      <c r="FB68" s="368"/>
      <c r="FC68" s="368"/>
      <c r="FD68" s="368"/>
      <c r="FE68" s="368"/>
      <c r="FF68" s="368"/>
      <c r="FG68" s="368"/>
      <c r="FH68" s="368"/>
      <c r="FI68" s="368"/>
      <c r="FJ68" s="368"/>
      <c r="FK68" s="368"/>
      <c r="FL68" s="368"/>
      <c r="FM68" s="368"/>
      <c r="FN68" s="368"/>
      <c r="FO68" s="368"/>
      <c r="FP68" s="368"/>
      <c r="FQ68" s="368"/>
      <c r="FR68" s="368"/>
      <c r="FS68" s="368"/>
      <c r="FT68" s="368"/>
      <c r="FU68" s="368"/>
      <c r="FV68" s="368"/>
      <c r="FW68" s="368"/>
      <c r="FX68" s="368"/>
      <c r="FY68" s="368"/>
      <c r="FZ68" s="368"/>
    </row>
    <row r="69" spans="1:182" x14ac:dyDescent="0.2">
      <c r="A69" s="368"/>
      <c r="B69" s="368"/>
      <c r="C69" s="368"/>
      <c r="D69" s="368"/>
      <c r="E69" s="368"/>
      <c r="F69" s="368"/>
      <c r="G69" s="368"/>
      <c r="H69" s="368"/>
      <c r="I69" s="368"/>
      <c r="J69" s="368"/>
      <c r="K69" s="368"/>
      <c r="L69" s="368"/>
      <c r="M69" s="368"/>
      <c r="N69" s="368"/>
      <c r="O69" s="368"/>
      <c r="P69" s="368"/>
      <c r="Q69" s="368"/>
      <c r="R69" s="368"/>
      <c r="S69" s="368"/>
      <c r="T69" s="368"/>
      <c r="U69" s="368"/>
      <c r="V69" s="368"/>
      <c r="W69" s="368"/>
      <c r="X69" s="368"/>
      <c r="Y69" s="368"/>
      <c r="Z69" s="368"/>
      <c r="AA69" s="368"/>
      <c r="AB69" s="368"/>
      <c r="AC69" s="368"/>
      <c r="AD69" s="368"/>
      <c r="AE69" s="368"/>
      <c r="AF69" s="368"/>
      <c r="AG69" s="368"/>
      <c r="AH69" s="368"/>
      <c r="AI69" s="368"/>
      <c r="AJ69" s="368"/>
      <c r="AK69" s="368"/>
      <c r="AL69" s="368"/>
      <c r="AM69" s="368"/>
      <c r="AN69" s="368"/>
      <c r="AO69" s="368"/>
      <c r="AP69" s="368"/>
      <c r="AQ69" s="368"/>
      <c r="AR69" s="368"/>
      <c r="AS69" s="368"/>
      <c r="AT69" s="368"/>
      <c r="AU69" s="368"/>
      <c r="AV69" s="368"/>
      <c r="AW69" s="368"/>
      <c r="AX69" s="368"/>
      <c r="AY69" s="368"/>
      <c r="AZ69" s="368"/>
      <c r="BA69" s="368"/>
      <c r="BB69" s="368"/>
      <c r="BC69" s="368"/>
      <c r="BD69" s="368"/>
      <c r="BE69" s="368"/>
      <c r="BF69" s="368"/>
      <c r="BG69" s="368"/>
      <c r="BH69" s="368"/>
      <c r="BI69" s="368"/>
      <c r="BJ69" s="368"/>
      <c r="BK69" s="368"/>
      <c r="BL69" s="368"/>
      <c r="BM69" s="368"/>
      <c r="BN69" s="368"/>
      <c r="BO69" s="368"/>
      <c r="BP69" s="368"/>
      <c r="BQ69" s="368"/>
      <c r="BR69" s="368"/>
      <c r="BS69" s="368"/>
      <c r="BT69" s="368"/>
      <c r="BU69" s="368"/>
      <c r="BV69" s="368"/>
      <c r="BW69" s="368"/>
      <c r="BX69" s="368"/>
      <c r="BY69" s="368"/>
      <c r="BZ69" s="368"/>
      <c r="CA69" s="368"/>
      <c r="CB69" s="368"/>
      <c r="CC69" s="368"/>
      <c r="CD69" s="368"/>
      <c r="CE69" s="368"/>
      <c r="CF69" s="368"/>
      <c r="CG69" s="368"/>
      <c r="CH69" s="368"/>
      <c r="CI69" s="368"/>
      <c r="CJ69" s="368"/>
      <c r="CK69" s="368"/>
      <c r="CL69" s="368"/>
      <c r="CM69" s="368"/>
      <c r="CN69" s="368"/>
      <c r="CO69" s="368"/>
      <c r="CP69" s="368"/>
      <c r="CQ69" s="368"/>
      <c r="CR69" s="368"/>
      <c r="CS69" s="368"/>
      <c r="CT69" s="368"/>
      <c r="CU69" s="368"/>
      <c r="CV69" s="368"/>
      <c r="CW69" s="368"/>
      <c r="CX69" s="368"/>
      <c r="CY69" s="368"/>
      <c r="CZ69" s="368"/>
      <c r="DA69" s="368"/>
      <c r="DB69" s="368"/>
      <c r="DC69" s="368"/>
      <c r="DD69" s="368"/>
      <c r="DE69" s="368"/>
      <c r="DF69" s="368"/>
      <c r="DG69" s="368"/>
      <c r="DH69" s="368"/>
      <c r="DI69" s="368"/>
      <c r="DJ69" s="368"/>
      <c r="DK69" s="368"/>
      <c r="DL69" s="368"/>
      <c r="DM69" s="368"/>
      <c r="DN69" s="368"/>
      <c r="DO69" s="368"/>
      <c r="DP69" s="368"/>
      <c r="DQ69" s="368"/>
      <c r="DR69" s="368"/>
      <c r="DS69" s="368"/>
      <c r="DT69" s="368"/>
      <c r="DU69" s="368"/>
      <c r="DV69" s="368"/>
      <c r="DW69" s="368"/>
      <c r="DX69" s="368"/>
      <c r="DY69" s="368"/>
      <c r="DZ69" s="368"/>
      <c r="EA69" s="368"/>
      <c r="EB69" s="368"/>
      <c r="EC69" s="368"/>
      <c r="ED69" s="368"/>
      <c r="EE69" s="368"/>
      <c r="EF69" s="368"/>
      <c r="EG69" s="368"/>
      <c r="EH69" s="368"/>
      <c r="EI69" s="368"/>
      <c r="EJ69" s="368"/>
      <c r="EK69" s="368"/>
      <c r="EL69" s="368"/>
      <c r="EM69" s="368"/>
      <c r="EN69" s="368"/>
      <c r="EO69" s="368"/>
      <c r="EP69" s="368"/>
      <c r="EQ69" s="368"/>
      <c r="ER69" s="368"/>
      <c r="ES69" s="368"/>
      <c r="ET69" s="368"/>
      <c r="EU69" s="368"/>
      <c r="EV69" s="368"/>
      <c r="EW69" s="368"/>
      <c r="EX69" s="368"/>
      <c r="EY69" s="368"/>
      <c r="EZ69" s="368"/>
      <c r="FA69" s="368"/>
      <c r="FB69" s="368"/>
      <c r="FC69" s="368"/>
      <c r="FD69" s="368"/>
      <c r="FE69" s="368"/>
      <c r="FF69" s="368"/>
      <c r="FG69" s="368"/>
      <c r="FH69" s="368"/>
      <c r="FI69" s="368"/>
      <c r="FJ69" s="368"/>
      <c r="FK69" s="368"/>
      <c r="FL69" s="368"/>
      <c r="FM69" s="368"/>
      <c r="FN69" s="368"/>
      <c r="FO69" s="368"/>
      <c r="FP69" s="368"/>
      <c r="FQ69" s="368"/>
      <c r="FR69" s="368"/>
      <c r="FS69" s="368"/>
      <c r="FT69" s="368"/>
      <c r="FU69" s="368"/>
      <c r="FV69" s="368"/>
      <c r="FW69" s="368"/>
      <c r="FX69" s="368"/>
      <c r="FY69" s="368"/>
      <c r="FZ69" s="368"/>
    </row>
    <row r="70" spans="1:182" x14ac:dyDescent="0.2">
      <c r="A70" s="368"/>
      <c r="B70" s="368"/>
      <c r="C70" s="368"/>
      <c r="D70" s="368"/>
      <c r="E70" s="368"/>
      <c r="F70" s="368"/>
      <c r="G70" s="368"/>
      <c r="H70" s="368"/>
      <c r="I70" s="368"/>
      <c r="J70" s="368"/>
      <c r="K70" s="368"/>
      <c r="L70" s="368"/>
      <c r="M70" s="368"/>
      <c r="N70" s="368"/>
      <c r="O70" s="368"/>
      <c r="P70" s="368"/>
      <c r="Q70" s="368"/>
      <c r="R70" s="368"/>
      <c r="S70" s="368"/>
      <c r="T70" s="368"/>
      <c r="U70" s="368"/>
      <c r="V70" s="368"/>
      <c r="W70" s="368"/>
      <c r="X70" s="368"/>
      <c r="Y70" s="368"/>
      <c r="Z70" s="368"/>
      <c r="AA70" s="368"/>
      <c r="AB70" s="368"/>
      <c r="AC70" s="368"/>
      <c r="AD70" s="368"/>
      <c r="AE70" s="368"/>
      <c r="AF70" s="368"/>
      <c r="AG70" s="368"/>
      <c r="AH70" s="368"/>
      <c r="AI70" s="368"/>
      <c r="AJ70" s="368"/>
      <c r="AK70" s="368"/>
      <c r="AL70" s="368"/>
      <c r="AM70" s="368"/>
      <c r="AN70" s="368"/>
      <c r="AO70" s="368"/>
      <c r="AP70" s="368"/>
      <c r="AQ70" s="368"/>
      <c r="AR70" s="368"/>
      <c r="AS70" s="368"/>
      <c r="AT70" s="368"/>
      <c r="AU70" s="368"/>
      <c r="AV70" s="368"/>
      <c r="AW70" s="368"/>
      <c r="AX70" s="368"/>
      <c r="AY70" s="368"/>
      <c r="AZ70" s="368"/>
      <c r="BA70" s="368"/>
      <c r="BB70" s="368"/>
      <c r="BC70" s="368"/>
      <c r="BD70" s="368"/>
      <c r="BE70" s="368"/>
      <c r="BF70" s="368"/>
      <c r="BG70" s="368"/>
      <c r="BH70" s="368"/>
      <c r="BI70" s="368"/>
      <c r="BJ70" s="368"/>
      <c r="BK70" s="368"/>
      <c r="BL70" s="368"/>
      <c r="BM70" s="368"/>
      <c r="BN70" s="368"/>
      <c r="BO70" s="368"/>
      <c r="BP70" s="368"/>
      <c r="BQ70" s="368"/>
      <c r="BR70" s="368"/>
      <c r="BS70" s="368"/>
      <c r="BT70" s="368"/>
      <c r="BU70" s="368"/>
      <c r="BV70" s="368"/>
      <c r="BW70" s="368"/>
      <c r="BX70" s="368"/>
      <c r="BY70" s="368"/>
      <c r="BZ70" s="368"/>
      <c r="CA70" s="368"/>
      <c r="CB70" s="368"/>
      <c r="CC70" s="368"/>
      <c r="CD70" s="368"/>
      <c r="CE70" s="368"/>
      <c r="CF70" s="368"/>
      <c r="CG70" s="368"/>
      <c r="CH70" s="368"/>
      <c r="CI70" s="368"/>
      <c r="CJ70" s="368"/>
      <c r="CK70" s="368"/>
      <c r="CL70" s="368"/>
      <c r="CM70" s="368"/>
      <c r="CN70" s="368"/>
      <c r="CO70" s="368"/>
      <c r="CP70" s="368"/>
      <c r="CQ70" s="368"/>
      <c r="CR70" s="368"/>
      <c r="CS70" s="368"/>
      <c r="CT70" s="368"/>
      <c r="CU70" s="368"/>
      <c r="CV70" s="368"/>
      <c r="CW70" s="368"/>
      <c r="CX70" s="368"/>
      <c r="CY70" s="368"/>
      <c r="CZ70" s="368"/>
      <c r="DA70" s="368"/>
      <c r="DB70" s="368"/>
      <c r="DC70" s="368"/>
      <c r="DD70" s="368"/>
      <c r="DE70" s="368"/>
      <c r="DF70" s="368"/>
      <c r="DG70" s="368"/>
      <c r="DH70" s="368"/>
      <c r="DI70" s="368"/>
      <c r="DJ70" s="368"/>
      <c r="DK70" s="368"/>
      <c r="DL70" s="368"/>
      <c r="DM70" s="368"/>
      <c r="DN70" s="368"/>
      <c r="DO70" s="368"/>
      <c r="DP70" s="368"/>
      <c r="DQ70" s="368"/>
      <c r="DR70" s="368"/>
      <c r="DS70" s="368"/>
      <c r="DT70" s="368"/>
      <c r="DU70" s="368"/>
      <c r="DV70" s="368"/>
      <c r="DW70" s="368"/>
      <c r="DX70" s="368"/>
      <c r="DY70" s="368"/>
      <c r="DZ70" s="368"/>
      <c r="EA70" s="368"/>
      <c r="EB70" s="368"/>
      <c r="EC70" s="368"/>
      <c r="ED70" s="368"/>
      <c r="EE70" s="368"/>
      <c r="EF70" s="368"/>
      <c r="EG70" s="368"/>
      <c r="EH70" s="368"/>
      <c r="EI70" s="368"/>
      <c r="EJ70" s="368"/>
      <c r="EK70" s="368"/>
      <c r="EL70" s="368"/>
      <c r="EM70" s="368"/>
      <c r="EN70" s="368"/>
      <c r="EO70" s="368"/>
      <c r="EP70" s="368"/>
      <c r="EQ70" s="368"/>
      <c r="ER70" s="368"/>
      <c r="ES70" s="368"/>
      <c r="ET70" s="368"/>
      <c r="EU70" s="368"/>
      <c r="EV70" s="368"/>
      <c r="EW70" s="368"/>
      <c r="EX70" s="368"/>
      <c r="EY70" s="368"/>
      <c r="EZ70" s="368"/>
      <c r="FA70" s="368"/>
      <c r="FB70" s="368"/>
      <c r="FC70" s="368"/>
      <c r="FD70" s="368"/>
      <c r="FE70" s="368"/>
      <c r="FF70" s="368"/>
      <c r="FG70" s="368"/>
      <c r="FH70" s="368"/>
      <c r="FI70" s="368"/>
      <c r="FJ70" s="368"/>
      <c r="FK70" s="368"/>
      <c r="FL70" s="368"/>
      <c r="FM70" s="368"/>
      <c r="FN70" s="368"/>
      <c r="FO70" s="368"/>
      <c r="FP70" s="368"/>
      <c r="FQ70" s="368"/>
      <c r="FR70" s="368"/>
      <c r="FS70" s="368"/>
      <c r="FT70" s="368"/>
      <c r="FU70" s="368"/>
      <c r="FV70" s="368"/>
      <c r="FW70" s="368"/>
      <c r="FX70" s="368"/>
      <c r="FY70" s="368"/>
      <c r="FZ70" s="368"/>
    </row>
    <row r="71" spans="1:182" x14ac:dyDescent="0.2">
      <c r="A71" s="368"/>
      <c r="B71" s="368"/>
      <c r="C71" s="368"/>
      <c r="D71" s="368"/>
      <c r="E71" s="368"/>
      <c r="F71" s="368"/>
      <c r="G71" s="368"/>
      <c r="H71" s="368"/>
      <c r="I71" s="368"/>
      <c r="J71" s="368"/>
      <c r="K71" s="368"/>
      <c r="L71" s="368"/>
      <c r="M71" s="368"/>
      <c r="N71" s="368"/>
      <c r="O71" s="368"/>
      <c r="P71" s="368"/>
      <c r="Q71" s="368"/>
      <c r="R71" s="368"/>
      <c r="S71" s="368"/>
      <c r="T71" s="368"/>
      <c r="U71" s="368"/>
      <c r="V71" s="368"/>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368"/>
      <c r="AW71" s="368"/>
      <c r="AX71" s="368"/>
      <c r="AY71" s="368"/>
      <c r="AZ71" s="368"/>
      <c r="BA71" s="368"/>
      <c r="BB71" s="368"/>
      <c r="BC71" s="368"/>
      <c r="BD71" s="368"/>
      <c r="BE71" s="368"/>
      <c r="BF71" s="368"/>
      <c r="BG71" s="368"/>
      <c r="BH71" s="368"/>
      <c r="BI71" s="368"/>
      <c r="BJ71" s="368"/>
      <c r="BK71" s="368"/>
      <c r="BL71" s="368"/>
      <c r="BM71" s="368"/>
      <c r="BN71" s="368"/>
      <c r="BO71" s="368"/>
      <c r="BP71" s="368"/>
      <c r="BQ71" s="368"/>
      <c r="BR71" s="368"/>
      <c r="BS71" s="368"/>
      <c r="BT71" s="368"/>
      <c r="BU71" s="368"/>
      <c r="BV71" s="368"/>
      <c r="BW71" s="368"/>
      <c r="BX71" s="368"/>
      <c r="BY71" s="368"/>
      <c r="BZ71" s="368"/>
      <c r="CA71" s="368"/>
      <c r="CB71" s="368"/>
      <c r="CC71" s="368"/>
      <c r="CD71" s="368"/>
      <c r="CE71" s="368"/>
      <c r="CF71" s="368"/>
      <c r="CG71" s="368"/>
      <c r="CH71" s="368"/>
      <c r="CI71" s="368"/>
      <c r="CJ71" s="368"/>
      <c r="CK71" s="368"/>
      <c r="CL71" s="368"/>
      <c r="CM71" s="368"/>
      <c r="CN71" s="368"/>
      <c r="CO71" s="368"/>
      <c r="CP71" s="368"/>
      <c r="CQ71" s="368"/>
      <c r="CR71" s="368"/>
      <c r="CS71" s="368"/>
      <c r="CT71" s="368"/>
      <c r="CU71" s="368"/>
      <c r="CV71" s="368"/>
      <c r="CW71" s="368"/>
      <c r="CX71" s="368"/>
      <c r="CY71" s="368"/>
      <c r="CZ71" s="368"/>
      <c r="DA71" s="368"/>
      <c r="DB71" s="368"/>
      <c r="DC71" s="368"/>
      <c r="DD71" s="368"/>
      <c r="DE71" s="368"/>
      <c r="DF71" s="368"/>
      <c r="DG71" s="368"/>
      <c r="DH71" s="368"/>
      <c r="DI71" s="368"/>
      <c r="DJ71" s="368"/>
      <c r="DK71" s="368"/>
      <c r="DL71" s="368"/>
      <c r="DM71" s="368"/>
      <c r="DN71" s="368"/>
      <c r="DO71" s="368"/>
      <c r="DP71" s="368"/>
      <c r="DQ71" s="368"/>
      <c r="DR71" s="368"/>
      <c r="DS71" s="368"/>
      <c r="DT71" s="368"/>
      <c r="DU71" s="368"/>
      <c r="DV71" s="368"/>
      <c r="DW71" s="368"/>
      <c r="DX71" s="368"/>
      <c r="DY71" s="368"/>
      <c r="DZ71" s="368"/>
      <c r="EA71" s="368"/>
      <c r="EB71" s="368"/>
      <c r="EC71" s="368"/>
      <c r="ED71" s="368"/>
      <c r="EE71" s="368"/>
      <c r="EF71" s="368"/>
      <c r="EG71" s="368"/>
      <c r="EH71" s="368"/>
      <c r="EI71" s="368"/>
      <c r="EJ71" s="368"/>
      <c r="EK71" s="368"/>
      <c r="EL71" s="368"/>
      <c r="EM71" s="368"/>
      <c r="EN71" s="368"/>
      <c r="EO71" s="368"/>
      <c r="EP71" s="368"/>
      <c r="EQ71" s="368"/>
      <c r="ER71" s="368"/>
      <c r="ES71" s="368"/>
      <c r="ET71" s="368"/>
      <c r="EU71" s="368"/>
      <c r="EV71" s="368"/>
      <c r="EW71" s="368"/>
      <c r="EX71" s="368"/>
      <c r="EY71" s="368"/>
      <c r="EZ71" s="368"/>
      <c r="FA71" s="368"/>
      <c r="FB71" s="368"/>
      <c r="FC71" s="368"/>
      <c r="FD71" s="368"/>
      <c r="FE71" s="368"/>
      <c r="FF71" s="368"/>
      <c r="FG71" s="368"/>
      <c r="FH71" s="368"/>
      <c r="FI71" s="368"/>
      <c r="FJ71" s="368"/>
      <c r="FK71" s="368"/>
      <c r="FL71" s="368"/>
      <c r="FM71" s="368"/>
      <c r="FN71" s="368"/>
      <c r="FO71" s="368"/>
      <c r="FP71" s="368"/>
      <c r="FQ71" s="368"/>
      <c r="FR71" s="368"/>
      <c r="FS71" s="368"/>
      <c r="FT71" s="368"/>
      <c r="FU71" s="368"/>
      <c r="FV71" s="368"/>
      <c r="FW71" s="368"/>
      <c r="FX71" s="368"/>
      <c r="FY71" s="368"/>
      <c r="FZ71" s="368"/>
    </row>
    <row r="72" spans="1:182" x14ac:dyDescent="0.2">
      <c r="A72" s="368"/>
      <c r="B72" s="368"/>
      <c r="C72" s="368"/>
      <c r="D72" s="368"/>
      <c r="E72" s="368"/>
      <c r="F72" s="368"/>
      <c r="G72" s="368"/>
      <c r="H72" s="368"/>
      <c r="I72" s="368"/>
      <c r="J72" s="368"/>
      <c r="K72" s="368"/>
      <c r="L72" s="368"/>
      <c r="M72" s="368"/>
      <c r="N72" s="368"/>
      <c r="O72" s="368"/>
      <c r="P72" s="368"/>
      <c r="Q72" s="368"/>
      <c r="R72" s="368"/>
      <c r="S72" s="368"/>
      <c r="T72" s="368"/>
      <c r="U72" s="368"/>
      <c r="V72" s="368"/>
      <c r="W72" s="368"/>
      <c r="X72" s="368"/>
      <c r="Y72" s="368"/>
      <c r="Z72" s="368"/>
      <c r="AA72" s="368"/>
      <c r="AB72" s="368"/>
      <c r="AC72" s="368"/>
      <c r="AD72" s="368"/>
      <c r="AE72" s="368"/>
      <c r="AF72" s="368"/>
      <c r="AG72" s="368"/>
      <c r="AH72" s="368"/>
      <c r="AI72" s="368"/>
      <c r="AJ72" s="368"/>
      <c r="AK72" s="368"/>
      <c r="AL72" s="368"/>
      <c r="AM72" s="368"/>
      <c r="AN72" s="368"/>
      <c r="AO72" s="368"/>
      <c r="AP72" s="368"/>
      <c r="AQ72" s="368"/>
      <c r="AR72" s="368"/>
      <c r="AS72" s="368"/>
      <c r="AT72" s="368"/>
      <c r="AU72" s="368"/>
      <c r="AV72" s="368"/>
      <c r="AW72" s="368"/>
      <c r="AX72" s="368"/>
      <c r="AY72" s="368"/>
      <c r="AZ72" s="368"/>
      <c r="BA72" s="368"/>
      <c r="BB72" s="368"/>
      <c r="BC72" s="368"/>
      <c r="BD72" s="368"/>
      <c r="BE72" s="368"/>
      <c r="BF72" s="368"/>
      <c r="BG72" s="368"/>
      <c r="BH72" s="368"/>
      <c r="BI72" s="368"/>
      <c r="BJ72" s="368"/>
      <c r="BK72" s="368"/>
      <c r="BL72" s="368"/>
      <c r="BM72" s="368"/>
      <c r="BN72" s="368"/>
      <c r="BO72" s="368"/>
      <c r="BP72" s="368"/>
      <c r="BQ72" s="368"/>
      <c r="BR72" s="368"/>
      <c r="BS72" s="368"/>
      <c r="BT72" s="368"/>
      <c r="BU72" s="368"/>
      <c r="BV72" s="368"/>
      <c r="BW72" s="368"/>
      <c r="BX72" s="368"/>
      <c r="BY72" s="368"/>
      <c r="BZ72" s="368"/>
      <c r="CA72" s="368"/>
      <c r="CB72" s="368"/>
      <c r="CC72" s="368"/>
      <c r="CD72" s="368"/>
      <c r="CE72" s="368"/>
      <c r="CF72" s="368"/>
      <c r="CG72" s="368"/>
      <c r="CH72" s="368"/>
      <c r="CI72" s="368"/>
      <c r="CJ72" s="368"/>
      <c r="CK72" s="368"/>
      <c r="CL72" s="368"/>
      <c r="CM72" s="368"/>
      <c r="CN72" s="368"/>
      <c r="CO72" s="368"/>
      <c r="CP72" s="368"/>
      <c r="CQ72" s="368"/>
      <c r="CR72" s="368"/>
      <c r="CS72" s="368"/>
      <c r="CT72" s="368"/>
      <c r="CU72" s="368"/>
      <c r="CV72" s="368"/>
      <c r="CW72" s="368"/>
      <c r="CX72" s="368"/>
      <c r="CY72" s="368"/>
      <c r="CZ72" s="368"/>
      <c r="DA72" s="368"/>
      <c r="DB72" s="368"/>
      <c r="DC72" s="368"/>
      <c r="DD72" s="368"/>
      <c r="DE72" s="368"/>
      <c r="DF72" s="368"/>
      <c r="DG72" s="368"/>
      <c r="DH72" s="368"/>
      <c r="DI72" s="368"/>
      <c r="DJ72" s="368"/>
      <c r="DK72" s="368"/>
      <c r="DL72" s="368"/>
      <c r="DM72" s="368"/>
      <c r="DN72" s="368"/>
      <c r="DO72" s="368"/>
      <c r="DP72" s="368"/>
      <c r="DQ72" s="368"/>
      <c r="DR72" s="368"/>
      <c r="DS72" s="368"/>
      <c r="DT72" s="368"/>
      <c r="DU72" s="368"/>
      <c r="DV72" s="368"/>
      <c r="DW72" s="368"/>
      <c r="DX72" s="368"/>
      <c r="DY72" s="368"/>
      <c r="DZ72" s="368"/>
      <c r="EA72" s="368"/>
      <c r="EB72" s="368"/>
      <c r="EC72" s="368"/>
      <c r="ED72" s="368"/>
      <c r="EE72" s="368"/>
      <c r="EF72" s="368"/>
      <c r="EG72" s="368"/>
      <c r="EH72" s="368"/>
      <c r="EI72" s="368"/>
      <c r="EJ72" s="368"/>
      <c r="EK72" s="368"/>
      <c r="EL72" s="368"/>
      <c r="EM72" s="368"/>
      <c r="EN72" s="368"/>
      <c r="EO72" s="368"/>
      <c r="EP72" s="368"/>
      <c r="EQ72" s="368"/>
      <c r="ER72" s="368"/>
      <c r="ES72" s="368"/>
      <c r="ET72" s="368"/>
      <c r="EU72" s="368"/>
      <c r="EV72" s="368"/>
      <c r="EW72" s="368"/>
      <c r="EX72" s="368"/>
      <c r="EY72" s="368"/>
      <c r="EZ72" s="368"/>
      <c r="FA72" s="368"/>
      <c r="FB72" s="368"/>
      <c r="FC72" s="368"/>
      <c r="FD72" s="368"/>
      <c r="FE72" s="368"/>
      <c r="FF72" s="368"/>
      <c r="FG72" s="368"/>
      <c r="FH72" s="368"/>
      <c r="FI72" s="368"/>
      <c r="FJ72" s="368"/>
      <c r="FK72" s="368"/>
      <c r="FL72" s="368"/>
      <c r="FM72" s="368"/>
      <c r="FN72" s="368"/>
      <c r="FO72" s="368"/>
      <c r="FP72" s="368"/>
      <c r="FQ72" s="368"/>
      <c r="FR72" s="368"/>
      <c r="FS72" s="368"/>
      <c r="FT72" s="368"/>
      <c r="FU72" s="368"/>
      <c r="FV72" s="368"/>
      <c r="FW72" s="368"/>
      <c r="FX72" s="368"/>
      <c r="FY72" s="368"/>
      <c r="FZ72" s="368"/>
    </row>
    <row r="73" spans="1:182" x14ac:dyDescent="0.2">
      <c r="A73" s="368"/>
      <c r="B73" s="368"/>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368"/>
      <c r="AK73" s="368"/>
      <c r="AL73" s="368"/>
      <c r="AM73" s="368"/>
      <c r="AN73" s="368"/>
      <c r="AO73" s="368"/>
      <c r="AP73" s="368"/>
      <c r="AQ73" s="368"/>
      <c r="AR73" s="368"/>
      <c r="AS73" s="368"/>
      <c r="AT73" s="368"/>
      <c r="AU73" s="368"/>
      <c r="AV73" s="368"/>
      <c r="AW73" s="368"/>
      <c r="AX73" s="368"/>
      <c r="AY73" s="368"/>
      <c r="AZ73" s="368"/>
      <c r="BA73" s="368"/>
      <c r="BB73" s="368"/>
      <c r="BC73" s="368"/>
      <c r="BD73" s="368"/>
      <c r="BE73" s="368"/>
      <c r="BF73" s="368"/>
      <c r="BG73" s="368"/>
      <c r="BH73" s="368"/>
      <c r="BI73" s="368"/>
      <c r="BJ73" s="368"/>
      <c r="BK73" s="368"/>
      <c r="BL73" s="368"/>
      <c r="BM73" s="368"/>
      <c r="BN73" s="368"/>
      <c r="BO73" s="368"/>
      <c r="BP73" s="368"/>
      <c r="BQ73" s="368"/>
      <c r="BR73" s="368"/>
      <c r="BS73" s="368"/>
      <c r="BT73" s="368"/>
      <c r="BU73" s="368"/>
      <c r="BV73" s="368"/>
      <c r="BW73" s="368"/>
      <c r="BX73" s="368"/>
      <c r="BY73" s="368"/>
      <c r="BZ73" s="368"/>
      <c r="CA73" s="368"/>
      <c r="CB73" s="368"/>
      <c r="CC73" s="368"/>
      <c r="CD73" s="368"/>
      <c r="CE73" s="368"/>
      <c r="CF73" s="368"/>
      <c r="CG73" s="368"/>
      <c r="CH73" s="368"/>
      <c r="CI73" s="368"/>
      <c r="CJ73" s="368"/>
      <c r="CK73" s="368"/>
      <c r="CL73" s="368"/>
      <c r="CM73" s="368"/>
      <c r="CN73" s="368"/>
      <c r="CO73" s="368"/>
      <c r="CP73" s="368"/>
      <c r="CQ73" s="368"/>
      <c r="CR73" s="368"/>
      <c r="CS73" s="368"/>
      <c r="CT73" s="368"/>
      <c r="CU73" s="368"/>
      <c r="CV73" s="368"/>
      <c r="CW73" s="368"/>
      <c r="CX73" s="368"/>
      <c r="CY73" s="368"/>
      <c r="CZ73" s="368"/>
      <c r="DA73" s="368"/>
      <c r="DB73" s="368"/>
      <c r="DC73" s="368"/>
      <c r="DD73" s="368"/>
      <c r="DE73" s="368"/>
      <c r="DF73" s="368"/>
      <c r="DG73" s="368"/>
      <c r="DH73" s="368"/>
      <c r="DI73" s="368"/>
      <c r="DJ73" s="368"/>
      <c r="DK73" s="368"/>
      <c r="DL73" s="368"/>
      <c r="DM73" s="368"/>
      <c r="DN73" s="368"/>
      <c r="DO73" s="368"/>
      <c r="DP73" s="368"/>
      <c r="DQ73" s="368"/>
      <c r="DR73" s="368"/>
      <c r="DS73" s="368"/>
      <c r="DT73" s="368"/>
      <c r="DU73" s="368"/>
      <c r="DV73" s="368"/>
      <c r="DW73" s="368"/>
      <c r="DX73" s="368"/>
      <c r="DY73" s="368"/>
      <c r="DZ73" s="368"/>
      <c r="EA73" s="368"/>
      <c r="EB73" s="368"/>
      <c r="EC73" s="368"/>
      <c r="ED73" s="368"/>
      <c r="EE73" s="368"/>
      <c r="EF73" s="368"/>
      <c r="EG73" s="368"/>
      <c r="EH73" s="368"/>
      <c r="EI73" s="368"/>
      <c r="EJ73" s="368"/>
      <c r="EK73" s="368"/>
      <c r="EL73" s="368"/>
      <c r="EM73" s="368"/>
      <c r="EN73" s="368"/>
      <c r="EO73" s="368"/>
      <c r="EP73" s="368"/>
      <c r="EQ73" s="368"/>
      <c r="ER73" s="368"/>
      <c r="ES73" s="368"/>
      <c r="ET73" s="368"/>
      <c r="EU73" s="368"/>
      <c r="EV73" s="368"/>
      <c r="EW73" s="368"/>
      <c r="EX73" s="368"/>
      <c r="EY73" s="368"/>
      <c r="EZ73" s="368"/>
      <c r="FA73" s="368"/>
      <c r="FB73" s="368"/>
      <c r="FC73" s="368"/>
      <c r="FD73" s="368"/>
      <c r="FE73" s="368"/>
      <c r="FF73" s="368"/>
      <c r="FG73" s="368"/>
      <c r="FH73" s="368"/>
      <c r="FI73" s="368"/>
      <c r="FJ73" s="368"/>
      <c r="FK73" s="368"/>
      <c r="FL73" s="368"/>
      <c r="FM73" s="368"/>
      <c r="FN73" s="368"/>
      <c r="FO73" s="368"/>
      <c r="FP73" s="368"/>
      <c r="FQ73" s="368"/>
      <c r="FR73" s="368"/>
      <c r="FS73" s="368"/>
      <c r="FT73" s="368"/>
      <c r="FU73" s="368"/>
      <c r="FV73" s="368"/>
      <c r="FW73" s="368"/>
      <c r="FX73" s="368"/>
      <c r="FY73" s="368"/>
      <c r="FZ73" s="368"/>
    </row>
    <row r="74" spans="1:182" x14ac:dyDescent="0.2">
      <c r="A74" s="368"/>
      <c r="B74" s="368"/>
      <c r="C74" s="368"/>
      <c r="D74" s="368"/>
      <c r="E74" s="368"/>
      <c r="F74" s="368"/>
      <c r="G74" s="368"/>
      <c r="H74" s="368"/>
      <c r="I74" s="368"/>
      <c r="J74" s="368"/>
      <c r="K74" s="368"/>
      <c r="L74" s="368"/>
      <c r="M74" s="368"/>
      <c r="N74" s="368"/>
      <c r="O74" s="368"/>
      <c r="P74" s="368"/>
      <c r="Q74" s="368"/>
      <c r="R74" s="368"/>
      <c r="S74" s="368"/>
      <c r="T74" s="368"/>
      <c r="U74" s="368"/>
      <c r="V74" s="368"/>
      <c r="W74" s="368"/>
      <c r="X74" s="368"/>
      <c r="Y74" s="368"/>
      <c r="Z74" s="368"/>
      <c r="AA74" s="368"/>
      <c r="AB74" s="368"/>
      <c r="AC74" s="368"/>
      <c r="AD74" s="368"/>
      <c r="AE74" s="368"/>
      <c r="AF74" s="368"/>
      <c r="AG74" s="368"/>
      <c r="AH74" s="368"/>
      <c r="AI74" s="368"/>
      <c r="AJ74" s="368"/>
      <c r="AK74" s="368"/>
      <c r="AL74" s="368"/>
      <c r="AM74" s="368"/>
      <c r="AN74" s="368"/>
      <c r="AO74" s="368"/>
      <c r="AP74" s="368"/>
      <c r="AQ74" s="368"/>
      <c r="AR74" s="368"/>
      <c r="AS74" s="368"/>
      <c r="AT74" s="368"/>
      <c r="AU74" s="368"/>
      <c r="AV74" s="368"/>
      <c r="AW74" s="368"/>
      <c r="AX74" s="368"/>
      <c r="AY74" s="368"/>
      <c r="AZ74" s="368"/>
      <c r="BA74" s="368"/>
      <c r="BB74" s="368"/>
      <c r="BC74" s="368"/>
      <c r="BD74" s="368"/>
      <c r="BE74" s="368"/>
      <c r="BF74" s="368"/>
      <c r="BG74" s="368"/>
      <c r="BH74" s="368"/>
      <c r="BI74" s="368"/>
      <c r="BJ74" s="368"/>
      <c r="BK74" s="368"/>
      <c r="BL74" s="368"/>
      <c r="BM74" s="368"/>
      <c r="BN74" s="368"/>
      <c r="BO74" s="368"/>
      <c r="BP74" s="368"/>
      <c r="BQ74" s="368"/>
      <c r="BR74" s="368"/>
      <c r="BS74" s="368"/>
      <c r="BT74" s="368"/>
      <c r="BU74" s="368"/>
      <c r="BV74" s="368"/>
      <c r="BW74" s="368"/>
      <c r="BX74" s="368"/>
      <c r="BY74" s="368"/>
      <c r="BZ74" s="368"/>
      <c r="CA74" s="368"/>
      <c r="CB74" s="368"/>
      <c r="CC74" s="368"/>
      <c r="CD74" s="368"/>
      <c r="CE74" s="368"/>
      <c r="CF74" s="368"/>
      <c r="CG74" s="368"/>
      <c r="CH74" s="368"/>
      <c r="CI74" s="368"/>
      <c r="CJ74" s="368"/>
      <c r="CK74" s="368"/>
      <c r="CL74" s="368"/>
      <c r="CM74" s="368"/>
      <c r="CN74" s="368"/>
      <c r="CO74" s="368"/>
      <c r="CP74" s="368"/>
      <c r="CQ74" s="368"/>
      <c r="CR74" s="368"/>
      <c r="CS74" s="368"/>
      <c r="CT74" s="368"/>
      <c r="CU74" s="368"/>
      <c r="CV74" s="368"/>
      <c r="CW74" s="368"/>
      <c r="CX74" s="368"/>
      <c r="CY74" s="368"/>
      <c r="CZ74" s="368"/>
      <c r="DA74" s="368"/>
      <c r="DB74" s="368"/>
      <c r="DC74" s="368"/>
      <c r="DD74" s="368"/>
      <c r="DE74" s="368"/>
      <c r="DF74" s="368"/>
      <c r="DG74" s="368"/>
      <c r="DH74" s="368"/>
      <c r="DI74" s="368"/>
      <c r="DJ74" s="368"/>
      <c r="DK74" s="368"/>
      <c r="DL74" s="368"/>
      <c r="DM74" s="368"/>
      <c r="DN74" s="368"/>
      <c r="DO74" s="368"/>
      <c r="DP74" s="368"/>
      <c r="DQ74" s="368"/>
      <c r="DR74" s="368"/>
      <c r="DS74" s="368"/>
      <c r="DT74" s="368"/>
      <c r="DU74" s="368"/>
      <c r="DV74" s="368"/>
      <c r="DW74" s="368"/>
      <c r="DX74" s="368"/>
      <c r="DY74" s="368"/>
      <c r="DZ74" s="368"/>
      <c r="EA74" s="368"/>
      <c r="EB74" s="368"/>
      <c r="EC74" s="368"/>
      <c r="ED74" s="368"/>
      <c r="EE74" s="368"/>
      <c r="EF74" s="368"/>
      <c r="EG74" s="368"/>
      <c r="EH74" s="368"/>
      <c r="EI74" s="368"/>
      <c r="EJ74" s="368"/>
      <c r="EK74" s="368"/>
      <c r="EL74" s="368"/>
      <c r="EM74" s="368"/>
      <c r="EN74" s="368"/>
      <c r="EO74" s="368"/>
      <c r="EP74" s="368"/>
      <c r="EQ74" s="368"/>
      <c r="ER74" s="368"/>
      <c r="ES74" s="368"/>
      <c r="ET74" s="368"/>
      <c r="EU74" s="368"/>
      <c r="EV74" s="368"/>
      <c r="EW74" s="368"/>
      <c r="EX74" s="368"/>
      <c r="EY74" s="368"/>
      <c r="EZ74" s="368"/>
      <c r="FA74" s="368"/>
      <c r="FB74" s="368"/>
      <c r="FC74" s="368"/>
      <c r="FD74" s="368"/>
      <c r="FE74" s="368"/>
      <c r="FF74" s="368"/>
      <c r="FG74" s="368"/>
      <c r="FH74" s="368"/>
      <c r="FI74" s="368"/>
      <c r="FJ74" s="368"/>
      <c r="FK74" s="368"/>
      <c r="FL74" s="368"/>
      <c r="FM74" s="368"/>
      <c r="FN74" s="368"/>
      <c r="FO74" s="368"/>
      <c r="FP74" s="368"/>
      <c r="FQ74" s="368"/>
      <c r="FR74" s="368"/>
      <c r="FS74" s="368"/>
      <c r="FT74" s="368"/>
      <c r="FU74" s="368"/>
      <c r="FV74" s="368"/>
      <c r="FW74" s="368"/>
      <c r="FX74" s="368"/>
      <c r="FY74" s="368"/>
      <c r="FZ74" s="368"/>
    </row>
    <row r="75" spans="1:182" x14ac:dyDescent="0.2">
      <c r="A75" s="368"/>
      <c r="B75" s="368"/>
      <c r="C75" s="368"/>
      <c r="D75" s="368"/>
      <c r="E75" s="368"/>
      <c r="F75" s="368"/>
      <c r="G75" s="368"/>
      <c r="H75" s="368"/>
      <c r="I75" s="368"/>
      <c r="J75" s="368"/>
      <c r="K75" s="368"/>
      <c r="L75" s="368"/>
      <c r="M75" s="368"/>
      <c r="N75" s="368"/>
      <c r="O75" s="368"/>
      <c r="P75" s="368"/>
      <c r="Q75" s="368"/>
      <c r="R75" s="368"/>
      <c r="S75" s="368"/>
      <c r="T75" s="368"/>
      <c r="U75" s="368"/>
      <c r="V75" s="368"/>
      <c r="W75" s="368"/>
      <c r="X75" s="368"/>
      <c r="Y75" s="368"/>
      <c r="Z75" s="368"/>
      <c r="AA75" s="368"/>
      <c r="AB75" s="368"/>
      <c r="AC75" s="368"/>
      <c r="AD75" s="368"/>
      <c r="AE75" s="368"/>
      <c r="AF75" s="368"/>
      <c r="AG75" s="368"/>
      <c r="AH75" s="368"/>
      <c r="AI75" s="368"/>
      <c r="AJ75" s="368"/>
      <c r="AK75" s="368"/>
      <c r="AL75" s="368"/>
      <c r="AM75" s="368"/>
      <c r="AN75" s="368"/>
      <c r="AO75" s="368"/>
      <c r="AP75" s="368"/>
      <c r="AQ75" s="368"/>
      <c r="AR75" s="368"/>
      <c r="AS75" s="368"/>
      <c r="AT75" s="368"/>
      <c r="AU75" s="368"/>
      <c r="AV75" s="368"/>
      <c r="AW75" s="368"/>
      <c r="AX75" s="368"/>
      <c r="AY75" s="368"/>
      <c r="AZ75" s="368"/>
      <c r="BA75" s="368"/>
      <c r="BB75" s="368"/>
      <c r="BC75" s="368"/>
      <c r="BD75" s="368"/>
      <c r="BE75" s="368"/>
      <c r="BF75" s="368"/>
      <c r="BG75" s="368"/>
      <c r="BH75" s="368"/>
      <c r="BI75" s="368"/>
      <c r="BJ75" s="368"/>
      <c r="BK75" s="368"/>
      <c r="BL75" s="368"/>
      <c r="BM75" s="368"/>
      <c r="BN75" s="368"/>
      <c r="BO75" s="368"/>
      <c r="BP75" s="368"/>
      <c r="BQ75" s="368"/>
      <c r="BR75" s="368"/>
      <c r="BS75" s="368"/>
      <c r="BT75" s="368"/>
      <c r="BU75" s="368"/>
      <c r="BV75" s="368"/>
      <c r="BW75" s="368"/>
      <c r="BX75" s="368"/>
      <c r="BY75" s="368"/>
      <c r="BZ75" s="368"/>
      <c r="CA75" s="368"/>
      <c r="CB75" s="368"/>
      <c r="CC75" s="368"/>
      <c r="CD75" s="368"/>
      <c r="CE75" s="368"/>
      <c r="CF75" s="368"/>
      <c r="CG75" s="368"/>
      <c r="CH75" s="368"/>
      <c r="CI75" s="368"/>
      <c r="CJ75" s="368"/>
      <c r="CK75" s="368"/>
      <c r="CL75" s="368"/>
      <c r="CM75" s="368"/>
      <c r="CN75" s="368"/>
      <c r="CO75" s="368"/>
      <c r="CP75" s="368"/>
      <c r="CQ75" s="368"/>
      <c r="CR75" s="368"/>
      <c r="CS75" s="368"/>
      <c r="CT75" s="368"/>
      <c r="CU75" s="368"/>
      <c r="CV75" s="368"/>
      <c r="CW75" s="368"/>
      <c r="CX75" s="368"/>
      <c r="CY75" s="368"/>
      <c r="CZ75" s="368"/>
      <c r="DA75" s="368"/>
      <c r="DB75" s="368"/>
      <c r="DC75" s="368"/>
      <c r="DD75" s="368"/>
      <c r="DE75" s="368"/>
      <c r="DF75" s="368"/>
      <c r="DG75" s="368"/>
      <c r="DH75" s="368"/>
      <c r="DI75" s="368"/>
      <c r="DJ75" s="368"/>
      <c r="DK75" s="368"/>
      <c r="DL75" s="368"/>
      <c r="DM75" s="368"/>
      <c r="DN75" s="368"/>
      <c r="DO75" s="368"/>
      <c r="DP75" s="368"/>
      <c r="DQ75" s="368"/>
      <c r="DR75" s="368"/>
      <c r="DS75" s="368"/>
      <c r="DT75" s="368"/>
      <c r="DU75" s="368"/>
      <c r="DV75" s="368"/>
      <c r="DW75" s="368"/>
      <c r="DX75" s="368"/>
      <c r="DY75" s="368"/>
      <c r="DZ75" s="368"/>
      <c r="EA75" s="368"/>
      <c r="EB75" s="368"/>
      <c r="EC75" s="368"/>
      <c r="ED75" s="368"/>
      <c r="EE75" s="368"/>
      <c r="EF75" s="368"/>
      <c r="EG75" s="368"/>
      <c r="EH75" s="368"/>
      <c r="EI75" s="368"/>
      <c r="EJ75" s="368"/>
      <c r="EK75" s="368"/>
      <c r="EL75" s="368"/>
      <c r="EM75" s="368"/>
      <c r="EN75" s="368"/>
      <c r="EO75" s="368"/>
      <c r="EP75" s="368"/>
      <c r="EQ75" s="368"/>
      <c r="ER75" s="368"/>
      <c r="ES75" s="368"/>
      <c r="ET75" s="368"/>
      <c r="EU75" s="368"/>
      <c r="EV75" s="368"/>
      <c r="EW75" s="368"/>
      <c r="EX75" s="368"/>
      <c r="EY75" s="368"/>
      <c r="EZ75" s="368"/>
      <c r="FA75" s="368"/>
      <c r="FB75" s="368"/>
      <c r="FC75" s="368"/>
      <c r="FD75" s="368"/>
      <c r="FE75" s="368"/>
      <c r="FF75" s="368"/>
      <c r="FG75" s="368"/>
      <c r="FH75" s="368"/>
      <c r="FI75" s="368"/>
      <c r="FJ75" s="368"/>
      <c r="FK75" s="368"/>
      <c r="FL75" s="368"/>
      <c r="FM75" s="368"/>
      <c r="FN75" s="368"/>
      <c r="FO75" s="368"/>
      <c r="FP75" s="368"/>
      <c r="FQ75" s="368"/>
      <c r="FR75" s="368"/>
      <c r="FS75" s="368"/>
      <c r="FT75" s="368"/>
      <c r="FU75" s="368"/>
      <c r="FV75" s="368"/>
      <c r="FW75" s="368"/>
      <c r="FX75" s="368"/>
      <c r="FY75" s="368"/>
      <c r="FZ75" s="368"/>
    </row>
    <row r="76" spans="1:182" x14ac:dyDescent="0.2">
      <c r="A76" s="368"/>
      <c r="B76" s="368"/>
      <c r="C76" s="368"/>
      <c r="D76" s="368"/>
      <c r="E76" s="368"/>
      <c r="F76" s="368"/>
      <c r="G76" s="368"/>
      <c r="H76" s="368"/>
      <c r="I76" s="368"/>
      <c r="J76" s="368"/>
      <c r="K76" s="368"/>
      <c r="L76" s="368"/>
      <c r="M76" s="368"/>
      <c r="N76" s="368"/>
      <c r="O76" s="368"/>
      <c r="P76" s="368"/>
      <c r="Q76" s="368"/>
      <c r="R76" s="368"/>
      <c r="S76" s="368"/>
      <c r="T76" s="368"/>
      <c r="U76" s="368"/>
      <c r="V76" s="368"/>
      <c r="W76" s="368"/>
      <c r="X76" s="368"/>
      <c r="Y76" s="368"/>
      <c r="Z76" s="368"/>
      <c r="AA76" s="368"/>
      <c r="AB76" s="368"/>
      <c r="AC76" s="368"/>
      <c r="AD76" s="368"/>
      <c r="AE76" s="368"/>
      <c r="AF76" s="368"/>
      <c r="AG76" s="368"/>
      <c r="AH76" s="368"/>
      <c r="AI76" s="368"/>
      <c r="AJ76" s="368"/>
      <c r="AK76" s="368"/>
      <c r="AL76" s="368"/>
      <c r="AM76" s="368"/>
      <c r="AN76" s="368"/>
      <c r="AO76" s="368"/>
      <c r="AP76" s="368"/>
      <c r="AQ76" s="368"/>
      <c r="AR76" s="368"/>
      <c r="AS76" s="368"/>
      <c r="AT76" s="368"/>
      <c r="AU76" s="368"/>
      <c r="AV76" s="368"/>
      <c r="AW76" s="368"/>
      <c r="AX76" s="368"/>
      <c r="AY76" s="368"/>
      <c r="AZ76" s="368"/>
      <c r="BA76" s="368"/>
      <c r="BB76" s="368"/>
      <c r="BC76" s="368"/>
      <c r="BD76" s="368"/>
      <c r="BE76" s="368"/>
      <c r="BF76" s="368"/>
      <c r="BG76" s="368"/>
      <c r="BH76" s="368"/>
      <c r="BI76" s="368"/>
      <c r="BJ76" s="368"/>
      <c r="BK76" s="368"/>
      <c r="BL76" s="368"/>
      <c r="BM76" s="368"/>
      <c r="BN76" s="368"/>
      <c r="BO76" s="368"/>
      <c r="BP76" s="368"/>
      <c r="BQ76" s="368"/>
      <c r="BR76" s="368"/>
      <c r="BS76" s="368"/>
      <c r="BT76" s="368"/>
      <c r="BU76" s="368"/>
      <c r="BV76" s="368"/>
      <c r="BW76" s="368"/>
      <c r="BX76" s="368"/>
      <c r="BY76" s="368"/>
      <c r="BZ76" s="368"/>
      <c r="CA76" s="368"/>
      <c r="CB76" s="368"/>
      <c r="CC76" s="368"/>
      <c r="CD76" s="368"/>
      <c r="CE76" s="368"/>
      <c r="CF76" s="368"/>
      <c r="CG76" s="368"/>
      <c r="CH76" s="368"/>
      <c r="CI76" s="368"/>
      <c r="CJ76" s="368"/>
      <c r="CK76" s="368"/>
      <c r="CL76" s="368"/>
      <c r="CM76" s="368"/>
      <c r="CN76" s="368"/>
      <c r="CO76" s="368"/>
      <c r="CP76" s="368"/>
      <c r="CQ76" s="368"/>
      <c r="CR76" s="368"/>
      <c r="CS76" s="368"/>
      <c r="CT76" s="368"/>
      <c r="CU76" s="368"/>
      <c r="CV76" s="368"/>
      <c r="CW76" s="368"/>
      <c r="CX76" s="368"/>
      <c r="CY76" s="368"/>
      <c r="CZ76" s="368"/>
      <c r="DA76" s="368"/>
      <c r="DB76" s="368"/>
      <c r="DC76" s="368"/>
      <c r="DD76" s="368"/>
      <c r="DE76" s="368"/>
      <c r="DF76" s="368"/>
      <c r="DG76" s="368"/>
      <c r="DH76" s="368"/>
      <c r="DI76" s="368"/>
      <c r="DJ76" s="368"/>
      <c r="DK76" s="368"/>
      <c r="DL76" s="368"/>
      <c r="DM76" s="368"/>
      <c r="DN76" s="368"/>
      <c r="DO76" s="368"/>
      <c r="DP76" s="368"/>
      <c r="DQ76" s="368"/>
      <c r="DR76" s="368"/>
      <c r="DS76" s="368"/>
      <c r="DT76" s="368"/>
      <c r="DU76" s="368"/>
      <c r="DV76" s="368"/>
      <c r="DW76" s="368"/>
      <c r="DX76" s="368"/>
      <c r="DY76" s="368"/>
      <c r="DZ76" s="368"/>
      <c r="EA76" s="368"/>
      <c r="EB76" s="368"/>
      <c r="EC76" s="368"/>
      <c r="ED76" s="368"/>
      <c r="EE76" s="368"/>
      <c r="EF76" s="368"/>
      <c r="EG76" s="368"/>
      <c r="EH76" s="368"/>
      <c r="EI76" s="368"/>
      <c r="EJ76" s="368"/>
      <c r="EK76" s="368"/>
      <c r="EL76" s="368"/>
      <c r="EM76" s="368"/>
      <c r="EN76" s="368"/>
      <c r="EO76" s="368"/>
      <c r="EP76" s="368"/>
      <c r="EQ76" s="368"/>
      <c r="ER76" s="368"/>
      <c r="ES76" s="368"/>
      <c r="ET76" s="368"/>
      <c r="EU76" s="368"/>
      <c r="EV76" s="368"/>
      <c r="EW76" s="368"/>
      <c r="EX76" s="368"/>
      <c r="EY76" s="368"/>
      <c r="EZ76" s="368"/>
      <c r="FA76" s="368"/>
      <c r="FB76" s="368"/>
      <c r="FC76" s="368"/>
      <c r="FD76" s="368"/>
      <c r="FE76" s="368"/>
      <c r="FF76" s="368"/>
      <c r="FG76" s="368"/>
      <c r="FH76" s="368"/>
      <c r="FI76" s="368"/>
      <c r="FJ76" s="368"/>
      <c r="FK76" s="368"/>
      <c r="FL76" s="368"/>
      <c r="FM76" s="368"/>
      <c r="FN76" s="368"/>
      <c r="FO76" s="368"/>
      <c r="FP76" s="368"/>
      <c r="FQ76" s="368"/>
      <c r="FR76" s="368"/>
      <c r="FS76" s="368"/>
      <c r="FT76" s="368"/>
      <c r="FU76" s="368"/>
      <c r="FV76" s="368"/>
      <c r="FW76" s="368"/>
      <c r="FX76" s="368"/>
      <c r="FY76" s="368"/>
      <c r="FZ76" s="368"/>
    </row>
    <row r="77" spans="1:182" x14ac:dyDescent="0.2">
      <c r="A77" s="368"/>
      <c r="B77" s="368"/>
      <c r="C77" s="368"/>
      <c r="D77" s="368"/>
      <c r="E77" s="368"/>
      <c r="F77" s="368"/>
      <c r="G77" s="368"/>
      <c r="H77" s="368"/>
      <c r="I77" s="368"/>
      <c r="J77" s="368"/>
      <c r="K77" s="368"/>
      <c r="L77" s="368"/>
      <c r="M77" s="368"/>
      <c r="N77" s="368"/>
      <c r="O77" s="368"/>
      <c r="P77" s="368"/>
      <c r="Q77" s="368"/>
      <c r="R77" s="368"/>
      <c r="S77" s="368"/>
      <c r="T77" s="368"/>
      <c r="U77" s="368"/>
      <c r="V77" s="368"/>
      <c r="W77" s="368"/>
      <c r="X77" s="368"/>
      <c r="Y77" s="368"/>
      <c r="Z77" s="368"/>
      <c r="AA77" s="368"/>
      <c r="AB77" s="368"/>
      <c r="AC77" s="368"/>
      <c r="AD77" s="368"/>
      <c r="AE77" s="368"/>
      <c r="AF77" s="368"/>
      <c r="AG77" s="368"/>
      <c r="AH77" s="368"/>
      <c r="AI77" s="368"/>
      <c r="AJ77" s="368"/>
      <c r="AK77" s="368"/>
      <c r="AL77" s="368"/>
      <c r="AM77" s="368"/>
      <c r="AN77" s="368"/>
      <c r="AO77" s="368"/>
      <c r="AP77" s="368"/>
      <c r="AQ77" s="368"/>
      <c r="AR77" s="368"/>
      <c r="AS77" s="368"/>
      <c r="AT77" s="368"/>
      <c r="AU77" s="368"/>
      <c r="AV77" s="368"/>
      <c r="AW77" s="368"/>
      <c r="AX77" s="368"/>
      <c r="AY77" s="368"/>
      <c r="AZ77" s="368"/>
      <c r="BA77" s="368"/>
      <c r="BB77" s="368"/>
      <c r="BC77" s="368"/>
      <c r="BD77" s="368"/>
      <c r="BE77" s="368"/>
      <c r="BF77" s="368"/>
      <c r="BG77" s="368"/>
      <c r="BH77" s="368"/>
      <c r="BI77" s="368"/>
      <c r="BJ77" s="368"/>
      <c r="BK77" s="368"/>
      <c r="BL77" s="368"/>
      <c r="BM77" s="368"/>
      <c r="BN77" s="368"/>
      <c r="BO77" s="368"/>
      <c r="BP77" s="368"/>
      <c r="BQ77" s="368"/>
      <c r="BR77" s="368"/>
      <c r="BS77" s="368"/>
      <c r="BT77" s="368"/>
      <c r="BU77" s="368"/>
      <c r="BV77" s="368"/>
      <c r="BW77" s="368"/>
      <c r="BX77" s="368"/>
      <c r="BY77" s="368"/>
      <c r="BZ77" s="368"/>
      <c r="CA77" s="368"/>
      <c r="CB77" s="368"/>
      <c r="CC77" s="368"/>
      <c r="CD77" s="368"/>
      <c r="CE77" s="368"/>
      <c r="CF77" s="368"/>
      <c r="CG77" s="368"/>
      <c r="CH77" s="368"/>
      <c r="CI77" s="368"/>
      <c r="CJ77" s="368"/>
      <c r="CK77" s="368"/>
      <c r="CL77" s="368"/>
      <c r="CM77" s="368"/>
      <c r="CN77" s="368"/>
      <c r="CO77" s="368"/>
      <c r="CP77" s="368"/>
      <c r="CQ77" s="368"/>
      <c r="CR77" s="368"/>
      <c r="CS77" s="368"/>
      <c r="CT77" s="368"/>
      <c r="CU77" s="368"/>
      <c r="CV77" s="368"/>
      <c r="CW77" s="368"/>
      <c r="CX77" s="368"/>
      <c r="CY77" s="368"/>
      <c r="CZ77" s="368"/>
      <c r="DA77" s="368"/>
      <c r="DB77" s="368"/>
      <c r="DC77" s="368"/>
      <c r="DD77" s="368"/>
      <c r="DE77" s="368"/>
      <c r="DF77" s="368"/>
      <c r="DG77" s="368"/>
      <c r="DH77" s="368"/>
      <c r="DI77" s="368"/>
      <c r="DJ77" s="368"/>
      <c r="DK77" s="368"/>
      <c r="DL77" s="368"/>
      <c r="DM77" s="368"/>
      <c r="DN77" s="368"/>
      <c r="DO77" s="368"/>
      <c r="DP77" s="368"/>
      <c r="DQ77" s="368"/>
      <c r="DR77" s="368"/>
      <c r="DS77" s="368"/>
      <c r="DT77" s="368"/>
      <c r="DU77" s="368"/>
      <c r="DV77" s="368"/>
      <c r="DW77" s="368"/>
      <c r="DX77" s="368"/>
      <c r="DY77" s="368"/>
      <c r="DZ77" s="368"/>
      <c r="EA77" s="368"/>
      <c r="EB77" s="368"/>
      <c r="EC77" s="368"/>
      <c r="ED77" s="368"/>
      <c r="EE77" s="368"/>
      <c r="EF77" s="368"/>
      <c r="EG77" s="368"/>
      <c r="EH77" s="368"/>
      <c r="EI77" s="368"/>
      <c r="EJ77" s="368"/>
      <c r="EK77" s="368"/>
      <c r="EL77" s="368"/>
      <c r="EM77" s="368"/>
      <c r="EN77" s="368"/>
      <c r="EO77" s="368"/>
      <c r="EP77" s="368"/>
      <c r="EQ77" s="368"/>
      <c r="ER77" s="368"/>
      <c r="ES77" s="368"/>
      <c r="ET77" s="368"/>
      <c r="EU77" s="368"/>
      <c r="EV77" s="368"/>
      <c r="EW77" s="368"/>
      <c r="EX77" s="368"/>
      <c r="EY77" s="368"/>
      <c r="EZ77" s="368"/>
      <c r="FA77" s="368"/>
      <c r="FB77" s="368"/>
      <c r="FC77" s="368"/>
      <c r="FD77" s="368"/>
      <c r="FE77" s="368"/>
      <c r="FF77" s="368"/>
      <c r="FG77" s="368"/>
      <c r="FH77" s="368"/>
      <c r="FI77" s="368"/>
      <c r="FJ77" s="368"/>
      <c r="FK77" s="368"/>
      <c r="FL77" s="368"/>
      <c r="FM77" s="368"/>
      <c r="FN77" s="368"/>
      <c r="FO77" s="368"/>
      <c r="FP77" s="368"/>
      <c r="FQ77" s="368"/>
      <c r="FR77" s="368"/>
      <c r="FS77" s="368"/>
      <c r="FT77" s="368"/>
      <c r="FU77" s="368"/>
      <c r="FV77" s="368"/>
      <c r="FW77" s="368"/>
      <c r="FX77" s="368"/>
      <c r="FY77" s="368"/>
      <c r="FZ77" s="368"/>
    </row>
    <row r="78" spans="1:182" x14ac:dyDescent="0.2">
      <c r="A78" s="368"/>
      <c r="B78" s="368"/>
      <c r="C78" s="368"/>
      <c r="D78" s="368"/>
      <c r="E78" s="368"/>
      <c r="F78" s="368"/>
      <c r="G78" s="368"/>
      <c r="H78" s="368"/>
      <c r="I78" s="368"/>
      <c r="J78" s="368"/>
      <c r="K78" s="368"/>
      <c r="L78" s="368"/>
      <c r="M78" s="368"/>
      <c r="N78" s="368"/>
      <c r="O78" s="368"/>
      <c r="P78" s="368"/>
      <c r="Q78" s="368"/>
      <c r="R78" s="368"/>
      <c r="S78" s="368"/>
      <c r="T78" s="368"/>
      <c r="U78" s="368"/>
      <c r="V78" s="368"/>
      <c r="W78" s="368"/>
      <c r="X78" s="368"/>
      <c r="Y78" s="368"/>
      <c r="Z78" s="368"/>
      <c r="AA78" s="368"/>
      <c r="AB78" s="368"/>
      <c r="AC78" s="368"/>
      <c r="AD78" s="368"/>
      <c r="AE78" s="368"/>
      <c r="AF78" s="368"/>
      <c r="AG78" s="368"/>
      <c r="AH78" s="368"/>
      <c r="AI78" s="368"/>
      <c r="AJ78" s="368"/>
      <c r="AK78" s="368"/>
      <c r="AL78" s="368"/>
      <c r="AM78" s="368"/>
      <c r="AN78" s="368"/>
      <c r="AO78" s="368"/>
      <c r="AP78" s="368"/>
      <c r="AQ78" s="368"/>
      <c r="AR78" s="368"/>
      <c r="AS78" s="368"/>
      <c r="AT78" s="368"/>
      <c r="AU78" s="368"/>
      <c r="AV78" s="368"/>
      <c r="AW78" s="368"/>
      <c r="AX78" s="368"/>
      <c r="AY78" s="368"/>
      <c r="AZ78" s="368"/>
      <c r="BA78" s="368"/>
      <c r="BB78" s="368"/>
      <c r="BC78" s="368"/>
      <c r="BD78" s="368"/>
      <c r="BE78" s="368"/>
      <c r="BF78" s="368"/>
      <c r="BG78" s="368"/>
      <c r="BH78" s="368"/>
      <c r="BI78" s="368"/>
      <c r="BJ78" s="368"/>
      <c r="BK78" s="368"/>
      <c r="BL78" s="368"/>
      <c r="BM78" s="368"/>
      <c r="BN78" s="368"/>
      <c r="BO78" s="368"/>
      <c r="BP78" s="368"/>
      <c r="BQ78" s="368"/>
      <c r="BR78" s="368"/>
      <c r="BS78" s="368"/>
      <c r="BT78" s="368"/>
      <c r="BU78" s="368"/>
      <c r="BV78" s="368"/>
      <c r="BW78" s="368"/>
      <c r="BX78" s="368"/>
      <c r="BY78" s="368"/>
      <c r="BZ78" s="368"/>
      <c r="CA78" s="368"/>
      <c r="CB78" s="368"/>
      <c r="CC78" s="368"/>
      <c r="CD78" s="368"/>
      <c r="CE78" s="368"/>
      <c r="CF78" s="368"/>
      <c r="CG78" s="368"/>
      <c r="CH78" s="368"/>
      <c r="CI78" s="368"/>
      <c r="CJ78" s="368"/>
      <c r="CK78" s="368"/>
      <c r="CL78" s="368"/>
      <c r="CM78" s="368"/>
      <c r="CN78" s="368"/>
      <c r="CO78" s="368"/>
      <c r="CP78" s="368"/>
      <c r="CQ78" s="368"/>
      <c r="CR78" s="368"/>
      <c r="CS78" s="368"/>
      <c r="CT78" s="368"/>
      <c r="CU78" s="368"/>
      <c r="CV78" s="368"/>
      <c r="CW78" s="368"/>
      <c r="CX78" s="368"/>
      <c r="CY78" s="368"/>
      <c r="CZ78" s="368"/>
      <c r="DA78" s="368"/>
      <c r="DB78" s="368"/>
      <c r="DC78" s="368"/>
      <c r="DD78" s="368"/>
      <c r="DE78" s="368"/>
      <c r="DF78" s="368"/>
      <c r="DG78" s="368"/>
      <c r="DH78" s="368"/>
      <c r="DI78" s="368"/>
      <c r="DJ78" s="368"/>
      <c r="DK78" s="368"/>
      <c r="DL78" s="368"/>
      <c r="DM78" s="368"/>
      <c r="DN78" s="368"/>
      <c r="DO78" s="368"/>
      <c r="DP78" s="368"/>
      <c r="DQ78" s="368"/>
      <c r="DR78" s="368"/>
      <c r="DS78" s="368"/>
      <c r="DT78" s="368"/>
      <c r="DU78" s="368"/>
      <c r="DV78" s="368"/>
      <c r="DW78" s="368"/>
      <c r="DX78" s="368"/>
      <c r="DY78" s="368"/>
      <c r="DZ78" s="368"/>
      <c r="EA78" s="368"/>
      <c r="EB78" s="368"/>
      <c r="EC78" s="368"/>
      <c r="ED78" s="368"/>
      <c r="EE78" s="368"/>
      <c r="EF78" s="368"/>
      <c r="EG78" s="368"/>
      <c r="EH78" s="368"/>
      <c r="EI78" s="368"/>
      <c r="EJ78" s="368"/>
      <c r="EK78" s="368"/>
      <c r="EL78" s="368"/>
      <c r="EM78" s="368"/>
      <c r="EN78" s="368"/>
      <c r="EO78" s="368"/>
      <c r="EP78" s="368"/>
      <c r="EQ78" s="368"/>
      <c r="ER78" s="368"/>
      <c r="ES78" s="368"/>
      <c r="ET78" s="368"/>
      <c r="EU78" s="368"/>
      <c r="EV78" s="368"/>
      <c r="EW78" s="368"/>
      <c r="EX78" s="368"/>
      <c r="EY78" s="368"/>
      <c r="EZ78" s="368"/>
      <c r="FA78" s="368"/>
      <c r="FB78" s="368"/>
      <c r="FC78" s="368"/>
      <c r="FD78" s="368"/>
      <c r="FE78" s="368"/>
      <c r="FF78" s="368"/>
      <c r="FG78" s="368"/>
      <c r="FH78" s="368"/>
      <c r="FI78" s="368"/>
      <c r="FJ78" s="368"/>
      <c r="FK78" s="368"/>
      <c r="FL78" s="368"/>
      <c r="FM78" s="368"/>
      <c r="FN78" s="368"/>
      <c r="FO78" s="368"/>
      <c r="FP78" s="368"/>
      <c r="FQ78" s="368"/>
      <c r="FR78" s="368"/>
      <c r="FS78" s="368"/>
      <c r="FT78" s="368"/>
      <c r="FU78" s="368"/>
      <c r="FV78" s="368"/>
      <c r="FW78" s="368"/>
      <c r="FX78" s="368"/>
      <c r="FY78" s="368"/>
      <c r="FZ78" s="368"/>
    </row>
    <row r="79" spans="1:182" x14ac:dyDescent="0.2">
      <c r="A79" s="368"/>
      <c r="B79" s="368"/>
      <c r="C79" s="368"/>
      <c r="D79" s="368"/>
      <c r="E79" s="368"/>
      <c r="F79" s="368"/>
      <c r="G79" s="368"/>
      <c r="H79" s="368"/>
      <c r="I79" s="368"/>
      <c r="J79" s="368"/>
      <c r="K79" s="368"/>
      <c r="L79" s="368"/>
      <c r="M79" s="368"/>
      <c r="N79" s="368"/>
      <c r="O79" s="368"/>
      <c r="P79" s="368"/>
      <c r="Q79" s="368"/>
      <c r="R79" s="368"/>
      <c r="S79" s="368"/>
      <c r="T79" s="368"/>
      <c r="U79" s="368"/>
      <c r="V79" s="368"/>
      <c r="W79" s="368"/>
      <c r="X79" s="368"/>
      <c r="Y79" s="368"/>
      <c r="Z79" s="368"/>
      <c r="AA79" s="368"/>
      <c r="AB79" s="368"/>
      <c r="AC79" s="368"/>
      <c r="AD79" s="368"/>
      <c r="AE79" s="368"/>
      <c r="AF79" s="368"/>
      <c r="AG79" s="368"/>
      <c r="AH79" s="368"/>
      <c r="AI79" s="368"/>
      <c r="AJ79" s="368"/>
      <c r="AK79" s="368"/>
      <c r="AL79" s="368"/>
      <c r="AM79" s="368"/>
      <c r="AN79" s="368"/>
      <c r="AO79" s="368"/>
      <c r="AP79" s="368"/>
      <c r="AQ79" s="368"/>
      <c r="AR79" s="368"/>
      <c r="AS79" s="368"/>
      <c r="AT79" s="368"/>
      <c r="AU79" s="368"/>
      <c r="AV79" s="368"/>
      <c r="AW79" s="368"/>
      <c r="AX79" s="368"/>
      <c r="AY79" s="368"/>
      <c r="AZ79" s="368"/>
      <c r="BA79" s="368"/>
      <c r="BB79" s="368"/>
      <c r="BC79" s="368"/>
      <c r="BD79" s="368"/>
      <c r="BE79" s="368"/>
      <c r="BF79" s="368"/>
      <c r="BG79" s="368"/>
      <c r="BH79" s="368"/>
      <c r="BI79" s="368"/>
      <c r="BJ79" s="368"/>
      <c r="BK79" s="368"/>
      <c r="BL79" s="368"/>
      <c r="BM79" s="368"/>
      <c r="BN79" s="368"/>
      <c r="BO79" s="368"/>
      <c r="BP79" s="368"/>
      <c r="BQ79" s="368"/>
      <c r="BR79" s="368"/>
      <c r="BS79" s="368"/>
      <c r="BT79" s="368"/>
      <c r="BU79" s="368"/>
      <c r="BV79" s="368"/>
      <c r="BW79" s="368"/>
      <c r="BX79" s="368"/>
      <c r="BY79" s="368"/>
      <c r="BZ79" s="368"/>
      <c r="CA79" s="368"/>
      <c r="CB79" s="368"/>
      <c r="CC79" s="368"/>
      <c r="CD79" s="368"/>
      <c r="CE79" s="368"/>
      <c r="CF79" s="368"/>
      <c r="CG79" s="368"/>
      <c r="CH79" s="368"/>
      <c r="CI79" s="368"/>
      <c r="CJ79" s="368"/>
      <c r="CK79" s="368"/>
      <c r="CL79" s="368"/>
      <c r="CM79" s="368"/>
      <c r="CN79" s="368"/>
      <c r="CO79" s="368"/>
      <c r="CP79" s="368"/>
      <c r="CQ79" s="368"/>
      <c r="CR79" s="368"/>
      <c r="CS79" s="368"/>
      <c r="CT79" s="368"/>
      <c r="CU79" s="368"/>
      <c r="CV79" s="368"/>
      <c r="CW79" s="368"/>
      <c r="CX79" s="368"/>
      <c r="CY79" s="368"/>
      <c r="CZ79" s="368"/>
      <c r="DA79" s="368"/>
      <c r="DB79" s="368"/>
      <c r="DC79" s="368"/>
      <c r="DD79" s="368"/>
      <c r="DE79" s="368"/>
      <c r="DF79" s="368"/>
      <c r="DG79" s="368"/>
      <c r="DH79" s="368"/>
      <c r="DI79" s="368"/>
      <c r="DJ79" s="368"/>
      <c r="DK79" s="368"/>
      <c r="DL79" s="368"/>
      <c r="DM79" s="368"/>
      <c r="DN79" s="368"/>
      <c r="DO79" s="368"/>
      <c r="DP79" s="368"/>
      <c r="DQ79" s="368"/>
      <c r="DR79" s="368"/>
      <c r="DS79" s="368"/>
      <c r="DT79" s="368"/>
      <c r="DU79" s="368"/>
      <c r="DV79" s="368"/>
      <c r="DW79" s="368"/>
      <c r="DX79" s="368"/>
      <c r="DY79" s="368"/>
      <c r="DZ79" s="368"/>
      <c r="EA79" s="368"/>
      <c r="EB79" s="368"/>
      <c r="EC79" s="368"/>
      <c r="ED79" s="368"/>
      <c r="EE79" s="368"/>
      <c r="EF79" s="368"/>
      <c r="EG79" s="368"/>
      <c r="EH79" s="368"/>
      <c r="EI79" s="368"/>
      <c r="EJ79" s="368"/>
      <c r="EK79" s="368"/>
      <c r="EL79" s="368"/>
      <c r="EM79" s="368"/>
      <c r="EN79" s="368"/>
      <c r="EO79" s="368"/>
      <c r="EP79" s="368"/>
      <c r="EQ79" s="368"/>
      <c r="ER79" s="368"/>
      <c r="ES79" s="368"/>
      <c r="ET79" s="368"/>
      <c r="EU79" s="368"/>
      <c r="EV79" s="368"/>
      <c r="EW79" s="368"/>
      <c r="EX79" s="368"/>
      <c r="EY79" s="368"/>
      <c r="EZ79" s="368"/>
      <c r="FA79" s="368"/>
      <c r="FB79" s="368"/>
      <c r="FC79" s="368"/>
      <c r="FD79" s="368"/>
      <c r="FE79" s="368"/>
      <c r="FF79" s="368"/>
      <c r="FG79" s="368"/>
      <c r="FH79" s="368"/>
      <c r="FI79" s="368"/>
      <c r="FJ79" s="368"/>
      <c r="FK79" s="368"/>
      <c r="FL79" s="368"/>
      <c r="FM79" s="368"/>
      <c r="FN79" s="368"/>
      <c r="FO79" s="368"/>
      <c r="FP79" s="368"/>
      <c r="FQ79" s="368"/>
      <c r="FR79" s="368"/>
      <c r="FS79" s="368"/>
      <c r="FT79" s="368"/>
      <c r="FU79" s="368"/>
      <c r="FV79" s="368"/>
      <c r="FW79" s="368"/>
      <c r="FX79" s="368"/>
      <c r="FY79" s="368"/>
      <c r="FZ79" s="368"/>
    </row>
    <row r="80" spans="1:182" x14ac:dyDescent="0.2">
      <c r="A80" s="368"/>
      <c r="B80" s="368"/>
      <c r="C80" s="368"/>
      <c r="D80" s="368"/>
      <c r="E80" s="368"/>
      <c r="F80" s="368"/>
      <c r="G80" s="368"/>
      <c r="H80" s="368"/>
      <c r="I80" s="368"/>
      <c r="J80" s="368"/>
      <c r="K80" s="368"/>
      <c r="L80" s="368"/>
      <c r="M80" s="368"/>
      <c r="N80" s="368"/>
      <c r="O80" s="368"/>
      <c r="P80" s="368"/>
      <c r="Q80" s="368"/>
      <c r="R80" s="368"/>
      <c r="S80" s="368"/>
      <c r="T80" s="368"/>
      <c r="U80" s="368"/>
      <c r="V80" s="368"/>
      <c r="W80" s="368"/>
      <c r="X80" s="368"/>
      <c r="Y80" s="368"/>
      <c r="Z80" s="368"/>
      <c r="AA80" s="368"/>
      <c r="AB80" s="368"/>
      <c r="AC80" s="368"/>
      <c r="AD80" s="368"/>
      <c r="AE80" s="368"/>
      <c r="AF80" s="368"/>
      <c r="AG80" s="368"/>
      <c r="AH80" s="368"/>
      <c r="AI80" s="368"/>
      <c r="AJ80" s="368"/>
      <c r="AK80" s="368"/>
      <c r="AL80" s="368"/>
      <c r="AM80" s="368"/>
      <c r="AN80" s="368"/>
      <c r="AO80" s="368"/>
      <c r="AP80" s="368"/>
      <c r="AQ80" s="368"/>
      <c r="AR80" s="368"/>
      <c r="AS80" s="368"/>
      <c r="AT80" s="368"/>
      <c r="AU80" s="368"/>
      <c r="AV80" s="368"/>
      <c r="AW80" s="368"/>
      <c r="AX80" s="368"/>
      <c r="AY80" s="368"/>
      <c r="AZ80" s="368"/>
      <c r="BA80" s="368"/>
      <c r="BB80" s="368"/>
      <c r="BC80" s="368"/>
      <c r="BD80" s="368"/>
      <c r="BE80" s="368"/>
      <c r="BF80" s="368"/>
      <c r="BG80" s="368"/>
      <c r="BH80" s="368"/>
      <c r="BI80" s="368"/>
      <c r="BJ80" s="368"/>
      <c r="BK80" s="368"/>
      <c r="BL80" s="368"/>
      <c r="BM80" s="368"/>
      <c r="BN80" s="368"/>
      <c r="BO80" s="368"/>
      <c r="BP80" s="368"/>
      <c r="BQ80" s="368"/>
      <c r="BR80" s="368"/>
      <c r="BS80" s="368"/>
      <c r="BT80" s="368"/>
      <c r="BU80" s="368"/>
      <c r="BV80" s="368"/>
      <c r="BW80" s="368"/>
      <c r="BX80" s="368"/>
      <c r="BY80" s="368"/>
      <c r="BZ80" s="368"/>
      <c r="CA80" s="368"/>
      <c r="CB80" s="368"/>
      <c r="CC80" s="368"/>
      <c r="CD80" s="368"/>
      <c r="CE80" s="368"/>
      <c r="CF80" s="368"/>
      <c r="CG80" s="368"/>
      <c r="CH80" s="368"/>
      <c r="CI80" s="368"/>
      <c r="CJ80" s="368"/>
      <c r="CK80" s="368"/>
      <c r="CL80" s="368"/>
      <c r="CM80" s="368"/>
      <c r="CN80" s="368"/>
      <c r="CO80" s="368"/>
      <c r="CP80" s="368"/>
      <c r="CQ80" s="368"/>
      <c r="CR80" s="368"/>
      <c r="CS80" s="368"/>
      <c r="CT80" s="368"/>
      <c r="CU80" s="368"/>
      <c r="CV80" s="368"/>
      <c r="CW80" s="368"/>
      <c r="CX80" s="368"/>
      <c r="CY80" s="368"/>
      <c r="CZ80" s="368"/>
      <c r="DA80" s="368"/>
      <c r="DB80" s="368"/>
      <c r="DC80" s="368"/>
      <c r="DD80" s="368"/>
      <c r="DE80" s="368"/>
      <c r="DF80" s="368"/>
      <c r="DG80" s="368"/>
      <c r="DH80" s="368"/>
      <c r="DI80" s="368"/>
      <c r="DJ80" s="368"/>
      <c r="DK80" s="368"/>
      <c r="DL80" s="368"/>
      <c r="DM80" s="368"/>
      <c r="DN80" s="368"/>
      <c r="DO80" s="368"/>
      <c r="DP80" s="368"/>
      <c r="DQ80" s="368"/>
      <c r="DR80" s="368"/>
      <c r="DS80" s="368"/>
      <c r="DT80" s="368"/>
      <c r="DU80" s="368"/>
      <c r="DV80" s="368"/>
      <c r="DW80" s="368"/>
      <c r="DX80" s="368"/>
      <c r="DY80" s="368"/>
      <c r="DZ80" s="368"/>
      <c r="EA80" s="368"/>
      <c r="EB80" s="368"/>
      <c r="EC80" s="368"/>
      <c r="ED80" s="368"/>
      <c r="EE80" s="368"/>
      <c r="EF80" s="368"/>
      <c r="EG80" s="368"/>
      <c r="EH80" s="368"/>
      <c r="EI80" s="368"/>
      <c r="EJ80" s="368"/>
      <c r="EK80" s="368"/>
      <c r="EL80" s="368"/>
      <c r="EM80" s="368"/>
      <c r="EN80" s="368"/>
      <c r="EO80" s="368"/>
      <c r="EP80" s="368"/>
      <c r="EQ80" s="368"/>
      <c r="ER80" s="368"/>
      <c r="ES80" s="368"/>
      <c r="ET80" s="368"/>
      <c r="EU80" s="368"/>
      <c r="EV80" s="368"/>
      <c r="EW80" s="368"/>
      <c r="EX80" s="368"/>
      <c r="EY80" s="368"/>
      <c r="EZ80" s="368"/>
      <c r="FA80" s="368"/>
      <c r="FB80" s="368"/>
      <c r="FC80" s="368"/>
      <c r="FD80" s="368"/>
      <c r="FE80" s="368"/>
      <c r="FF80" s="368"/>
      <c r="FG80" s="368"/>
      <c r="FH80" s="368"/>
      <c r="FI80" s="368"/>
      <c r="FJ80" s="368"/>
      <c r="FK80" s="368"/>
      <c r="FL80" s="368"/>
      <c r="FM80" s="368"/>
      <c r="FN80" s="368"/>
      <c r="FO80" s="368"/>
      <c r="FP80" s="368"/>
      <c r="FQ80" s="368"/>
      <c r="FR80" s="368"/>
      <c r="FS80" s="368"/>
      <c r="FT80" s="368"/>
      <c r="FU80" s="368"/>
      <c r="FV80" s="368"/>
      <c r="FW80" s="368"/>
      <c r="FX80" s="368"/>
      <c r="FY80" s="368"/>
      <c r="FZ80" s="368"/>
    </row>
    <row r="81" spans="1:182" x14ac:dyDescent="0.2">
      <c r="A81" s="368"/>
      <c r="B81" s="368"/>
      <c r="C81" s="368"/>
      <c r="D81" s="368"/>
      <c r="E81" s="368"/>
      <c r="F81" s="368"/>
      <c r="G81" s="368"/>
      <c r="H81" s="368"/>
      <c r="I81" s="368"/>
      <c r="J81" s="368"/>
      <c r="K81" s="368"/>
      <c r="L81" s="368"/>
      <c r="M81" s="368"/>
      <c r="N81" s="368"/>
      <c r="O81" s="368"/>
      <c r="P81" s="368"/>
      <c r="Q81" s="368"/>
      <c r="R81" s="368"/>
      <c r="S81" s="368"/>
      <c r="T81" s="368"/>
      <c r="U81" s="368"/>
      <c r="V81" s="368"/>
      <c r="W81" s="368"/>
      <c r="X81" s="368"/>
      <c r="Y81" s="368"/>
      <c r="Z81" s="368"/>
      <c r="AA81" s="368"/>
      <c r="AB81" s="368"/>
      <c r="AC81" s="368"/>
      <c r="AD81" s="368"/>
      <c r="AE81" s="368"/>
      <c r="AF81" s="368"/>
      <c r="AG81" s="368"/>
      <c r="AH81" s="368"/>
      <c r="AI81" s="368"/>
      <c r="AJ81" s="368"/>
      <c r="AK81" s="368"/>
      <c r="AL81" s="368"/>
      <c r="AM81" s="368"/>
      <c r="AN81" s="368"/>
      <c r="AO81" s="368"/>
      <c r="AP81" s="368"/>
      <c r="AQ81" s="368"/>
      <c r="AR81" s="368"/>
      <c r="AS81" s="368"/>
      <c r="AT81" s="368"/>
      <c r="AU81" s="368"/>
      <c r="AV81" s="368"/>
      <c r="AW81" s="368"/>
      <c r="AX81" s="368"/>
      <c r="AY81" s="368"/>
      <c r="AZ81" s="368"/>
      <c r="BA81" s="368"/>
      <c r="BB81" s="368"/>
      <c r="BC81" s="368"/>
      <c r="BD81" s="368"/>
      <c r="BE81" s="368"/>
      <c r="BF81" s="368"/>
      <c r="BG81" s="368"/>
      <c r="BH81" s="368"/>
      <c r="BI81" s="368"/>
      <c r="BJ81" s="368"/>
      <c r="BK81" s="368"/>
      <c r="BL81" s="368"/>
      <c r="BM81" s="368"/>
      <c r="BN81" s="368"/>
      <c r="BO81" s="368"/>
      <c r="BP81" s="368"/>
      <c r="BQ81" s="368"/>
      <c r="BR81" s="368"/>
      <c r="BS81" s="368"/>
      <c r="BT81" s="368"/>
      <c r="BU81" s="368"/>
      <c r="BV81" s="368"/>
      <c r="BW81" s="368"/>
      <c r="BX81" s="368"/>
      <c r="BY81" s="368"/>
      <c r="BZ81" s="368"/>
      <c r="CA81" s="368"/>
      <c r="CB81" s="368"/>
      <c r="CC81" s="368"/>
      <c r="CD81" s="368"/>
      <c r="CE81" s="368"/>
      <c r="CF81" s="368"/>
      <c r="CG81" s="368"/>
      <c r="CH81" s="368"/>
      <c r="CI81" s="368"/>
      <c r="CJ81" s="368"/>
      <c r="CK81" s="368"/>
      <c r="CL81" s="368"/>
      <c r="CM81" s="368"/>
      <c r="CN81" s="368"/>
      <c r="CO81" s="368"/>
      <c r="CP81" s="368"/>
      <c r="CQ81" s="368"/>
      <c r="CR81" s="368"/>
      <c r="CS81" s="368"/>
      <c r="CT81" s="368"/>
      <c r="CU81" s="368"/>
      <c r="CV81" s="368"/>
      <c r="CW81" s="368"/>
      <c r="CX81" s="368"/>
      <c r="CY81" s="368"/>
      <c r="CZ81" s="368"/>
      <c r="DA81" s="368"/>
      <c r="DB81" s="368"/>
      <c r="DC81" s="368"/>
      <c r="DD81" s="368"/>
      <c r="DE81" s="368"/>
      <c r="DF81" s="368"/>
      <c r="DG81" s="368"/>
      <c r="DH81" s="368"/>
      <c r="DI81" s="368"/>
      <c r="DJ81" s="368"/>
      <c r="DK81" s="368"/>
      <c r="DL81" s="368"/>
      <c r="DM81" s="368"/>
      <c r="DN81" s="368"/>
      <c r="DO81" s="368"/>
      <c r="DP81" s="368"/>
      <c r="DQ81" s="368"/>
      <c r="DR81" s="368"/>
      <c r="DS81" s="368"/>
      <c r="DT81" s="368"/>
      <c r="DU81" s="368"/>
      <c r="DV81" s="368"/>
      <c r="DW81" s="368"/>
      <c r="DX81" s="368"/>
      <c r="DY81" s="368"/>
      <c r="DZ81" s="368"/>
      <c r="EA81" s="368"/>
      <c r="EB81" s="368"/>
      <c r="EC81" s="368"/>
      <c r="ED81" s="368"/>
      <c r="EE81" s="368"/>
      <c r="EF81" s="368"/>
      <c r="EG81" s="368"/>
      <c r="EH81" s="368"/>
      <c r="EI81" s="368"/>
      <c r="EJ81" s="368"/>
      <c r="EK81" s="368"/>
      <c r="EL81" s="368"/>
      <c r="EM81" s="368"/>
      <c r="EN81" s="368"/>
      <c r="EO81" s="368"/>
      <c r="EP81" s="368"/>
      <c r="EQ81" s="368"/>
      <c r="ER81" s="368"/>
      <c r="ES81" s="368"/>
      <c r="ET81" s="368"/>
      <c r="EU81" s="368"/>
      <c r="EV81" s="368"/>
      <c r="EW81" s="368"/>
      <c r="EX81" s="368"/>
      <c r="EY81" s="368"/>
      <c r="EZ81" s="368"/>
      <c r="FA81" s="368"/>
      <c r="FB81" s="368"/>
      <c r="FC81" s="368"/>
      <c r="FD81" s="368"/>
      <c r="FE81" s="368"/>
      <c r="FF81" s="368"/>
      <c r="FG81" s="368"/>
      <c r="FH81" s="368"/>
      <c r="FI81" s="368"/>
      <c r="FJ81" s="368"/>
      <c r="FK81" s="368"/>
      <c r="FL81" s="368"/>
      <c r="FM81" s="368"/>
      <c r="FN81" s="368"/>
      <c r="FO81" s="368"/>
      <c r="FP81" s="368"/>
      <c r="FQ81" s="368"/>
      <c r="FR81" s="368"/>
      <c r="FS81" s="368"/>
      <c r="FT81" s="368"/>
      <c r="FU81" s="368"/>
      <c r="FV81" s="368"/>
      <c r="FW81" s="368"/>
      <c r="FX81" s="368"/>
      <c r="FY81" s="368"/>
      <c r="FZ81" s="368"/>
    </row>
    <row r="82" spans="1:182" x14ac:dyDescent="0.2">
      <c r="A82" s="368"/>
      <c r="B82" s="368"/>
      <c r="C82" s="368"/>
      <c r="D82" s="368"/>
      <c r="E82" s="368"/>
      <c r="F82" s="368"/>
      <c r="G82" s="368"/>
      <c r="H82" s="368"/>
      <c r="I82" s="368"/>
      <c r="J82" s="368"/>
      <c r="K82" s="368"/>
      <c r="L82" s="368"/>
      <c r="M82" s="368"/>
      <c r="N82" s="368"/>
      <c r="O82" s="368"/>
      <c r="P82" s="368"/>
      <c r="Q82" s="368"/>
      <c r="R82" s="368"/>
      <c r="S82" s="368"/>
      <c r="T82" s="368"/>
      <c r="U82" s="368"/>
      <c r="V82" s="368"/>
      <c r="W82" s="368"/>
      <c r="X82" s="368"/>
      <c r="Y82" s="368"/>
      <c r="Z82" s="368"/>
      <c r="AA82" s="368"/>
      <c r="AB82" s="368"/>
      <c r="AC82" s="368"/>
      <c r="AD82" s="368"/>
      <c r="AE82" s="368"/>
      <c r="AF82" s="368"/>
      <c r="AG82" s="368"/>
      <c r="AH82" s="368"/>
      <c r="AI82" s="368"/>
      <c r="AJ82" s="368"/>
      <c r="AK82" s="368"/>
      <c r="AL82" s="368"/>
      <c r="AM82" s="368"/>
      <c r="AN82" s="368"/>
      <c r="AO82" s="368"/>
      <c r="AP82" s="368"/>
      <c r="AQ82" s="368"/>
      <c r="AR82" s="368"/>
      <c r="AS82" s="368"/>
      <c r="AT82" s="368"/>
      <c r="AU82" s="368"/>
      <c r="AV82" s="368"/>
      <c r="AW82" s="368"/>
      <c r="AX82" s="368"/>
      <c r="AY82" s="368"/>
      <c r="AZ82" s="368"/>
      <c r="BA82" s="368"/>
      <c r="BB82" s="368"/>
      <c r="BC82" s="368"/>
      <c r="BD82" s="368"/>
      <c r="BE82" s="368"/>
      <c r="BF82" s="368"/>
      <c r="BG82" s="368"/>
      <c r="BH82" s="368"/>
      <c r="BI82" s="368"/>
      <c r="BJ82" s="368"/>
      <c r="BK82" s="368"/>
      <c r="BL82" s="368"/>
      <c r="BM82" s="368"/>
      <c r="BN82" s="368"/>
      <c r="BO82" s="368"/>
      <c r="BP82" s="368"/>
      <c r="BQ82" s="368"/>
      <c r="BR82" s="368"/>
      <c r="BS82" s="368"/>
      <c r="BT82" s="368"/>
      <c r="BU82" s="368"/>
      <c r="BV82" s="368"/>
      <c r="BW82" s="368"/>
      <c r="BX82" s="368"/>
      <c r="BY82" s="368"/>
      <c r="BZ82" s="368"/>
      <c r="CA82" s="368"/>
      <c r="CB82" s="368"/>
      <c r="CC82" s="368"/>
      <c r="CD82" s="368"/>
      <c r="CE82" s="368"/>
      <c r="CF82" s="368"/>
      <c r="CG82" s="368"/>
      <c r="CH82" s="368"/>
      <c r="CI82" s="368"/>
      <c r="CJ82" s="368"/>
      <c r="CK82" s="368"/>
      <c r="CL82" s="368"/>
      <c r="CM82" s="368"/>
      <c r="CN82" s="368"/>
      <c r="CO82" s="368"/>
      <c r="CP82" s="368"/>
      <c r="CQ82" s="368"/>
      <c r="CR82" s="368"/>
      <c r="CS82" s="368"/>
      <c r="CT82" s="368"/>
      <c r="CU82" s="368"/>
      <c r="CV82" s="368"/>
      <c r="CW82" s="368"/>
      <c r="CX82" s="368"/>
      <c r="CY82" s="368"/>
      <c r="CZ82" s="368"/>
      <c r="DA82" s="368"/>
      <c r="DB82" s="368"/>
      <c r="DC82" s="368"/>
      <c r="DD82" s="368"/>
      <c r="DE82" s="368"/>
      <c r="DF82" s="368"/>
      <c r="DG82" s="368"/>
      <c r="DH82" s="368"/>
      <c r="DI82" s="368"/>
      <c r="DJ82" s="368"/>
      <c r="DK82" s="368"/>
      <c r="DL82" s="368"/>
      <c r="DM82" s="368"/>
      <c r="DN82" s="368"/>
      <c r="DO82" s="368"/>
      <c r="DP82" s="368"/>
      <c r="DQ82" s="368"/>
      <c r="DR82" s="368"/>
      <c r="DS82" s="368"/>
      <c r="DT82" s="368"/>
      <c r="DU82" s="368"/>
      <c r="DV82" s="368"/>
      <c r="DW82" s="368"/>
      <c r="DX82" s="368"/>
      <c r="DY82" s="368"/>
      <c r="DZ82" s="368"/>
      <c r="EA82" s="368"/>
      <c r="EB82" s="368"/>
      <c r="EC82" s="368"/>
      <c r="ED82" s="368"/>
      <c r="EE82" s="368"/>
      <c r="EF82" s="368"/>
      <c r="EG82" s="368"/>
      <c r="EH82" s="368"/>
      <c r="EI82" s="368"/>
      <c r="EJ82" s="368"/>
      <c r="EK82" s="368"/>
      <c r="EL82" s="368"/>
      <c r="EM82" s="368"/>
      <c r="EN82" s="368"/>
      <c r="EO82" s="368"/>
      <c r="EP82" s="368"/>
      <c r="EQ82" s="368"/>
      <c r="ER82" s="368"/>
      <c r="ES82" s="368"/>
      <c r="ET82" s="368"/>
      <c r="EU82" s="368"/>
      <c r="EV82" s="368"/>
      <c r="EW82" s="368"/>
      <c r="EX82" s="368"/>
      <c r="EY82" s="368"/>
      <c r="EZ82" s="368"/>
      <c r="FA82" s="368"/>
      <c r="FB82" s="368"/>
      <c r="FC82" s="368"/>
      <c r="FD82" s="368"/>
      <c r="FE82" s="368"/>
      <c r="FF82" s="368"/>
      <c r="FG82" s="368"/>
      <c r="FH82" s="368"/>
      <c r="FI82" s="368"/>
      <c r="FJ82" s="368"/>
      <c r="FK82" s="368"/>
      <c r="FL82" s="368"/>
      <c r="FM82" s="368"/>
      <c r="FN82" s="368"/>
      <c r="FO82" s="368"/>
      <c r="FP82" s="368"/>
      <c r="FQ82" s="368"/>
      <c r="FR82" s="368"/>
      <c r="FS82" s="368"/>
      <c r="FT82" s="368"/>
      <c r="FU82" s="368"/>
      <c r="FV82" s="368"/>
      <c r="FW82" s="368"/>
      <c r="FX82" s="368"/>
      <c r="FY82" s="368"/>
      <c r="FZ82" s="368"/>
    </row>
    <row r="83" spans="1:182" x14ac:dyDescent="0.2">
      <c r="A83" s="368"/>
      <c r="B83" s="368"/>
      <c r="C83" s="368"/>
      <c r="D83" s="368"/>
      <c r="E83" s="368"/>
      <c r="F83" s="368"/>
      <c r="G83" s="368"/>
      <c r="H83" s="368"/>
      <c r="I83" s="368"/>
      <c r="J83" s="368"/>
      <c r="K83" s="368"/>
      <c r="L83" s="368"/>
      <c r="M83" s="368"/>
      <c r="N83" s="368"/>
      <c r="O83" s="368"/>
      <c r="P83" s="368"/>
      <c r="Q83" s="368"/>
      <c r="R83" s="368"/>
      <c r="S83" s="368"/>
      <c r="T83" s="368"/>
      <c r="U83" s="368"/>
      <c r="V83" s="368"/>
      <c r="W83" s="368"/>
      <c r="X83" s="368"/>
      <c r="Y83" s="368"/>
      <c r="Z83" s="368"/>
      <c r="AA83" s="368"/>
      <c r="AB83" s="368"/>
      <c r="AC83" s="368"/>
      <c r="AD83" s="368"/>
      <c r="AE83" s="368"/>
      <c r="AF83" s="368"/>
      <c r="AG83" s="368"/>
      <c r="AH83" s="368"/>
      <c r="AI83" s="368"/>
      <c r="AJ83" s="368"/>
      <c r="AK83" s="368"/>
      <c r="AL83" s="368"/>
      <c r="AM83" s="368"/>
      <c r="AN83" s="368"/>
      <c r="AO83" s="368"/>
      <c r="AP83" s="368"/>
      <c r="AQ83" s="368"/>
      <c r="AR83" s="368"/>
      <c r="AS83" s="368"/>
      <c r="AT83" s="368"/>
      <c r="AU83" s="368"/>
      <c r="AV83" s="368"/>
      <c r="AW83" s="368"/>
      <c r="AX83" s="368"/>
      <c r="AY83" s="368"/>
      <c r="AZ83" s="368"/>
      <c r="BA83" s="368"/>
      <c r="BB83" s="368"/>
      <c r="BC83" s="368"/>
      <c r="BD83" s="368"/>
      <c r="BE83" s="368"/>
      <c r="BF83" s="368"/>
      <c r="BG83" s="368"/>
      <c r="BH83" s="368"/>
      <c r="BI83" s="368"/>
      <c r="BJ83" s="368"/>
      <c r="BK83" s="368"/>
      <c r="BL83" s="368"/>
      <c r="BM83" s="368"/>
      <c r="BN83" s="368"/>
      <c r="BO83" s="368"/>
      <c r="BP83" s="368"/>
      <c r="BQ83" s="368"/>
      <c r="BR83" s="368"/>
      <c r="BS83" s="368"/>
      <c r="BT83" s="368"/>
      <c r="BU83" s="368"/>
      <c r="BV83" s="368"/>
      <c r="BW83" s="368"/>
      <c r="BX83" s="368"/>
      <c r="BY83" s="368"/>
      <c r="BZ83" s="368"/>
      <c r="CA83" s="368"/>
      <c r="CB83" s="368"/>
      <c r="CC83" s="368"/>
      <c r="CD83" s="368"/>
      <c r="CE83" s="368"/>
      <c r="CF83" s="368"/>
      <c r="CG83" s="368"/>
      <c r="CH83" s="368"/>
      <c r="CI83" s="368"/>
      <c r="CJ83" s="368"/>
      <c r="CK83" s="368"/>
      <c r="CL83" s="368"/>
      <c r="CM83" s="368"/>
      <c r="CN83" s="368"/>
      <c r="CO83" s="368"/>
      <c r="CP83" s="368"/>
      <c r="CQ83" s="368"/>
      <c r="CR83" s="368"/>
      <c r="CS83" s="368"/>
      <c r="CT83" s="368"/>
      <c r="CU83" s="368"/>
      <c r="CV83" s="368"/>
      <c r="CW83" s="368"/>
      <c r="CX83" s="368"/>
      <c r="CY83" s="368"/>
      <c r="CZ83" s="368"/>
      <c r="DA83" s="368"/>
      <c r="DB83" s="368"/>
      <c r="DC83" s="368"/>
      <c r="DD83" s="368"/>
      <c r="DE83" s="368"/>
      <c r="DF83" s="368"/>
      <c r="DG83" s="368"/>
      <c r="DH83" s="368"/>
      <c r="DI83" s="368"/>
      <c r="DJ83" s="368"/>
      <c r="DK83" s="368"/>
      <c r="DL83" s="368"/>
      <c r="DM83" s="368"/>
      <c r="DN83" s="368"/>
      <c r="DO83" s="368"/>
      <c r="DP83" s="368"/>
      <c r="DQ83" s="368"/>
      <c r="DR83" s="368"/>
      <c r="DS83" s="368"/>
      <c r="DT83" s="368"/>
      <c r="DU83" s="368"/>
      <c r="DV83" s="368"/>
      <c r="DW83" s="368"/>
      <c r="DX83" s="368"/>
      <c r="DY83" s="368"/>
      <c r="DZ83" s="368"/>
      <c r="EA83" s="368"/>
      <c r="EB83" s="368"/>
      <c r="EC83" s="368"/>
      <c r="ED83" s="368"/>
      <c r="EE83" s="368"/>
      <c r="EF83" s="368"/>
      <c r="EG83" s="368"/>
      <c r="EH83" s="368"/>
      <c r="EI83" s="368"/>
      <c r="EJ83" s="368"/>
      <c r="EK83" s="368"/>
      <c r="EL83" s="368"/>
      <c r="EM83" s="368"/>
      <c r="EN83" s="368"/>
      <c r="EO83" s="368"/>
      <c r="EP83" s="368"/>
      <c r="EQ83" s="368"/>
      <c r="ER83" s="368"/>
      <c r="ES83" s="368"/>
      <c r="ET83" s="368"/>
      <c r="EU83" s="368"/>
      <c r="EV83" s="368"/>
      <c r="EW83" s="368"/>
      <c r="EX83" s="368"/>
      <c r="EY83" s="368"/>
      <c r="EZ83" s="368"/>
      <c r="FA83" s="368"/>
      <c r="FB83" s="368"/>
      <c r="FC83" s="368"/>
      <c r="FD83" s="368"/>
      <c r="FE83" s="368"/>
      <c r="FF83" s="368"/>
      <c r="FG83" s="368"/>
      <c r="FH83" s="368"/>
      <c r="FI83" s="368"/>
      <c r="FJ83" s="368"/>
      <c r="FK83" s="368"/>
      <c r="FL83" s="368"/>
      <c r="FM83" s="368"/>
      <c r="FN83" s="368"/>
      <c r="FO83" s="368"/>
      <c r="FP83" s="368"/>
      <c r="FQ83" s="368"/>
      <c r="FR83" s="368"/>
      <c r="FS83" s="368"/>
      <c r="FT83" s="368"/>
      <c r="FU83" s="368"/>
      <c r="FV83" s="368"/>
      <c r="FW83" s="368"/>
      <c r="FX83" s="368"/>
      <c r="FY83" s="368"/>
      <c r="FZ83" s="368"/>
    </row>
    <row r="84" spans="1:182" x14ac:dyDescent="0.2">
      <c r="A84" s="368"/>
      <c r="B84" s="368"/>
      <c r="C84" s="368"/>
      <c r="D84" s="368"/>
      <c r="E84" s="368"/>
      <c r="F84" s="368"/>
      <c r="G84" s="368"/>
      <c r="H84" s="368"/>
      <c r="I84" s="368"/>
      <c r="J84" s="368"/>
      <c r="K84" s="368"/>
      <c r="L84" s="368"/>
      <c r="M84" s="368"/>
      <c r="N84" s="368"/>
      <c r="O84" s="368"/>
      <c r="P84" s="368"/>
      <c r="Q84" s="368"/>
      <c r="R84" s="368"/>
      <c r="S84" s="368"/>
      <c r="T84" s="368"/>
      <c r="U84" s="368"/>
      <c r="V84" s="368"/>
      <c r="W84" s="368"/>
      <c r="X84" s="368"/>
      <c r="Y84" s="368"/>
      <c r="Z84" s="368"/>
      <c r="AA84" s="368"/>
      <c r="AB84" s="368"/>
      <c r="AC84" s="368"/>
      <c r="AD84" s="368"/>
      <c r="AE84" s="368"/>
      <c r="AF84" s="368"/>
      <c r="AG84" s="368"/>
      <c r="AH84" s="368"/>
      <c r="AI84" s="368"/>
      <c r="AJ84" s="368"/>
      <c r="AK84" s="368"/>
      <c r="AL84" s="368"/>
      <c r="AM84" s="368"/>
      <c r="AN84" s="368"/>
      <c r="AO84" s="368"/>
      <c r="AP84" s="368"/>
      <c r="AQ84" s="368"/>
      <c r="AR84" s="368"/>
      <c r="AS84" s="368"/>
      <c r="AT84" s="368"/>
      <c r="AU84" s="368"/>
      <c r="AV84" s="368"/>
      <c r="AW84" s="368"/>
      <c r="AX84" s="368"/>
      <c r="AY84" s="368"/>
      <c r="AZ84" s="368"/>
      <c r="BA84" s="368"/>
      <c r="BB84" s="368"/>
      <c r="BC84" s="368"/>
      <c r="BD84" s="368"/>
      <c r="BE84" s="368"/>
      <c r="BF84" s="368"/>
      <c r="BG84" s="368"/>
      <c r="BH84" s="368"/>
      <c r="BI84" s="368"/>
      <c r="BJ84" s="368"/>
      <c r="BK84" s="368"/>
      <c r="BL84" s="368"/>
      <c r="BM84" s="368"/>
      <c r="BN84" s="368"/>
      <c r="BO84" s="368"/>
      <c r="BP84" s="368"/>
      <c r="BQ84" s="368"/>
      <c r="BR84" s="368"/>
      <c r="BS84" s="368"/>
      <c r="BT84" s="368"/>
      <c r="BU84" s="368"/>
      <c r="BV84" s="368"/>
      <c r="BW84" s="368"/>
      <c r="BX84" s="368"/>
      <c r="BY84" s="368"/>
      <c r="BZ84" s="368"/>
      <c r="CA84" s="368"/>
      <c r="CB84" s="368"/>
      <c r="CC84" s="368"/>
      <c r="CD84" s="368"/>
      <c r="CE84" s="368"/>
      <c r="CF84" s="368"/>
      <c r="CG84" s="368"/>
      <c r="CH84" s="368"/>
      <c r="CI84" s="368"/>
      <c r="CJ84" s="368"/>
      <c r="CK84" s="368"/>
      <c r="CL84" s="368"/>
      <c r="CM84" s="368"/>
      <c r="CN84" s="368"/>
      <c r="CO84" s="368"/>
      <c r="CP84" s="368"/>
      <c r="CQ84" s="368"/>
      <c r="CR84" s="368"/>
      <c r="CS84" s="368"/>
      <c r="CT84" s="368"/>
      <c r="CU84" s="368"/>
      <c r="CV84" s="368"/>
      <c r="CW84" s="368"/>
      <c r="CX84" s="368"/>
      <c r="CY84" s="368"/>
      <c r="CZ84" s="368"/>
      <c r="DA84" s="368"/>
      <c r="DB84" s="368"/>
      <c r="DC84" s="368"/>
      <c r="DD84" s="368"/>
      <c r="DE84" s="368"/>
      <c r="DF84" s="368"/>
      <c r="DG84" s="368"/>
      <c r="DH84" s="368"/>
      <c r="DI84" s="368"/>
      <c r="DJ84" s="368"/>
      <c r="DK84" s="368"/>
      <c r="DL84" s="368"/>
      <c r="DM84" s="368"/>
      <c r="DN84" s="368"/>
      <c r="DO84" s="368"/>
      <c r="DP84" s="368"/>
      <c r="DQ84" s="368"/>
      <c r="DR84" s="368"/>
      <c r="DS84" s="368"/>
      <c r="DT84" s="368"/>
      <c r="DU84" s="368"/>
      <c r="DV84" s="368"/>
      <c r="DW84" s="368"/>
      <c r="DX84" s="368"/>
      <c r="DY84" s="368"/>
      <c r="DZ84" s="368"/>
      <c r="EA84" s="368"/>
      <c r="EB84" s="368"/>
      <c r="EC84" s="368"/>
      <c r="ED84" s="368"/>
      <c r="EE84" s="368"/>
      <c r="EF84" s="368"/>
      <c r="EG84" s="368"/>
      <c r="EH84" s="368"/>
      <c r="EI84" s="368"/>
      <c r="EJ84" s="368"/>
      <c r="EK84" s="368"/>
      <c r="EL84" s="368"/>
      <c r="EM84" s="368"/>
      <c r="EN84" s="368"/>
      <c r="EO84" s="368"/>
      <c r="EP84" s="368"/>
      <c r="EQ84" s="368"/>
      <c r="ER84" s="368"/>
      <c r="ES84" s="368"/>
      <c r="ET84" s="368"/>
      <c r="EU84" s="368"/>
      <c r="EV84" s="368"/>
      <c r="EW84" s="368"/>
      <c r="EX84" s="368"/>
      <c r="EY84" s="368"/>
      <c r="EZ84" s="368"/>
      <c r="FA84" s="368"/>
      <c r="FB84" s="368"/>
      <c r="FC84" s="368"/>
      <c r="FD84" s="368"/>
      <c r="FE84" s="368"/>
      <c r="FF84" s="368"/>
      <c r="FG84" s="368"/>
      <c r="FH84" s="368"/>
      <c r="FI84" s="368"/>
      <c r="FJ84" s="368"/>
      <c r="FK84" s="368"/>
      <c r="FL84" s="368"/>
      <c r="FM84" s="368"/>
      <c r="FN84" s="368"/>
      <c r="FO84" s="368"/>
      <c r="FP84" s="368"/>
      <c r="FQ84" s="368"/>
      <c r="FR84" s="368"/>
      <c r="FS84" s="368"/>
      <c r="FT84" s="368"/>
      <c r="FU84" s="368"/>
      <c r="FV84" s="368"/>
      <c r="FW84" s="368"/>
      <c r="FX84" s="368"/>
      <c r="FY84" s="368"/>
      <c r="FZ84" s="368"/>
    </row>
    <row r="85" spans="1:182" x14ac:dyDescent="0.2">
      <c r="A85" s="368"/>
      <c r="B85" s="368"/>
      <c r="C85" s="368"/>
      <c r="D85" s="368"/>
      <c r="E85" s="368"/>
      <c r="F85" s="368"/>
      <c r="G85" s="368"/>
      <c r="H85" s="368"/>
      <c r="I85" s="368"/>
      <c r="J85" s="368"/>
      <c r="K85" s="368"/>
      <c r="L85" s="368"/>
      <c r="M85" s="368"/>
      <c r="N85" s="368"/>
      <c r="O85" s="368"/>
      <c r="P85" s="368"/>
      <c r="Q85" s="368"/>
      <c r="R85" s="368"/>
      <c r="S85" s="368"/>
      <c r="T85" s="368"/>
      <c r="U85" s="368"/>
      <c r="V85" s="368"/>
      <c r="W85" s="368"/>
      <c r="X85" s="368"/>
      <c r="Y85" s="368"/>
      <c r="Z85" s="368"/>
      <c r="AA85" s="368"/>
      <c r="AB85" s="368"/>
      <c r="AC85" s="368"/>
      <c r="AD85" s="368"/>
      <c r="AE85" s="368"/>
      <c r="AF85" s="368"/>
      <c r="AG85" s="368"/>
      <c r="AH85" s="368"/>
      <c r="AI85" s="368"/>
      <c r="AJ85" s="368"/>
      <c r="AK85" s="368"/>
      <c r="AL85" s="368"/>
      <c r="AM85" s="368"/>
      <c r="AN85" s="368"/>
      <c r="AO85" s="368"/>
      <c r="AP85" s="368"/>
      <c r="AQ85" s="368"/>
      <c r="AR85" s="368"/>
      <c r="AS85" s="368"/>
      <c r="AT85" s="368"/>
      <c r="AU85" s="368"/>
      <c r="AV85" s="368"/>
      <c r="AW85" s="368"/>
      <c r="AX85" s="368"/>
      <c r="AY85" s="368"/>
      <c r="AZ85" s="368"/>
      <c r="BA85" s="368"/>
      <c r="BB85" s="368"/>
      <c r="BC85" s="368"/>
      <c r="BD85" s="368"/>
      <c r="BE85" s="368"/>
      <c r="BF85" s="368"/>
      <c r="BG85" s="368"/>
      <c r="BH85" s="368"/>
      <c r="BI85" s="368"/>
      <c r="BJ85" s="368"/>
      <c r="BK85" s="368"/>
      <c r="BL85" s="368"/>
      <c r="BM85" s="368"/>
      <c r="BN85" s="368"/>
      <c r="BO85" s="368"/>
      <c r="BP85" s="368"/>
      <c r="BQ85" s="368"/>
      <c r="BR85" s="368"/>
      <c r="BS85" s="368"/>
      <c r="BT85" s="368"/>
      <c r="BU85" s="368"/>
      <c r="BV85" s="368"/>
      <c r="BW85" s="368"/>
      <c r="BX85" s="368"/>
      <c r="BY85" s="368"/>
      <c r="BZ85" s="368"/>
      <c r="CA85" s="368"/>
      <c r="CB85" s="368"/>
      <c r="CC85" s="368"/>
      <c r="CD85" s="368"/>
      <c r="CE85" s="368"/>
      <c r="CF85" s="368"/>
      <c r="CG85" s="368"/>
      <c r="CH85" s="368"/>
      <c r="CI85" s="368"/>
      <c r="CJ85" s="368"/>
      <c r="CK85" s="368"/>
      <c r="CL85" s="368"/>
      <c r="CM85" s="368"/>
      <c r="CN85" s="368"/>
      <c r="CO85" s="368"/>
      <c r="CP85" s="368"/>
      <c r="CQ85" s="368"/>
      <c r="CR85" s="368"/>
      <c r="CS85" s="368"/>
      <c r="CT85" s="368"/>
      <c r="CU85" s="368"/>
      <c r="CV85" s="368"/>
      <c r="CW85" s="368"/>
      <c r="CX85" s="368"/>
      <c r="CY85" s="368"/>
      <c r="CZ85" s="368"/>
      <c r="DA85" s="368"/>
      <c r="DB85" s="368"/>
      <c r="DC85" s="368"/>
      <c r="DD85" s="368"/>
      <c r="DE85" s="368"/>
      <c r="DF85" s="368"/>
      <c r="DG85" s="368"/>
      <c r="DH85" s="368"/>
      <c r="DI85" s="368"/>
      <c r="DJ85" s="368"/>
      <c r="DK85" s="368"/>
      <c r="DL85" s="368"/>
      <c r="DM85" s="368"/>
      <c r="DN85" s="368"/>
      <c r="DO85" s="368"/>
      <c r="DP85" s="368"/>
      <c r="DQ85" s="368"/>
      <c r="DR85" s="368"/>
      <c r="DS85" s="368"/>
      <c r="DT85" s="368"/>
      <c r="DU85" s="368"/>
      <c r="DV85" s="368"/>
      <c r="DW85" s="368"/>
      <c r="DX85" s="368"/>
      <c r="DY85" s="368"/>
      <c r="DZ85" s="368"/>
      <c r="EA85" s="368"/>
      <c r="EB85" s="368"/>
      <c r="EC85" s="368"/>
      <c r="ED85" s="368"/>
      <c r="EE85" s="368"/>
      <c r="EF85" s="368"/>
      <c r="EG85" s="368"/>
      <c r="EH85" s="368"/>
      <c r="EI85" s="368"/>
      <c r="EJ85" s="368"/>
      <c r="EK85" s="368"/>
      <c r="EL85" s="368"/>
      <c r="EM85" s="368"/>
      <c r="EN85" s="368"/>
      <c r="EO85" s="368"/>
      <c r="EP85" s="368"/>
      <c r="EQ85" s="368"/>
      <c r="ER85" s="368"/>
      <c r="ES85" s="368"/>
      <c r="ET85" s="368"/>
      <c r="EU85" s="368"/>
      <c r="EV85" s="368"/>
      <c r="EW85" s="368"/>
      <c r="EX85" s="368"/>
      <c r="EY85" s="368"/>
      <c r="EZ85" s="368"/>
      <c r="FA85" s="368"/>
      <c r="FB85" s="368"/>
      <c r="FC85" s="368"/>
      <c r="FD85" s="368"/>
      <c r="FE85" s="368"/>
      <c r="FF85" s="368"/>
      <c r="FG85" s="368"/>
      <c r="FH85" s="368"/>
      <c r="FI85" s="368"/>
      <c r="FJ85" s="368"/>
      <c r="FK85" s="368"/>
      <c r="FL85" s="368"/>
      <c r="FM85" s="368"/>
      <c r="FN85" s="368"/>
      <c r="FO85" s="368"/>
      <c r="FP85" s="368"/>
      <c r="FQ85" s="368"/>
      <c r="FR85" s="368"/>
      <c r="FS85" s="368"/>
      <c r="FT85" s="368"/>
      <c r="FU85" s="368"/>
      <c r="FV85" s="368"/>
      <c r="FW85" s="368"/>
      <c r="FX85" s="368"/>
      <c r="FY85" s="368"/>
      <c r="FZ85" s="368"/>
    </row>
    <row r="86" spans="1:182" x14ac:dyDescent="0.2">
      <c r="A86" s="368"/>
      <c r="B86" s="368"/>
      <c r="C86" s="368"/>
      <c r="D86" s="368"/>
      <c r="E86" s="368"/>
      <c r="F86" s="368"/>
      <c r="G86" s="368"/>
      <c r="H86" s="368"/>
      <c r="I86" s="368"/>
      <c r="J86" s="368"/>
      <c r="K86" s="368"/>
      <c r="L86" s="368"/>
      <c r="M86" s="368"/>
      <c r="N86" s="368"/>
      <c r="O86" s="368"/>
      <c r="P86" s="368"/>
      <c r="Q86" s="368"/>
      <c r="R86" s="368"/>
      <c r="S86" s="368"/>
      <c r="T86" s="368"/>
      <c r="U86" s="368"/>
      <c r="V86" s="368"/>
      <c r="W86" s="368"/>
      <c r="X86" s="368"/>
      <c r="Y86" s="368"/>
      <c r="Z86" s="368"/>
      <c r="AA86" s="368"/>
      <c r="AB86" s="368"/>
      <c r="AC86" s="368"/>
      <c r="AD86" s="368"/>
      <c r="AE86" s="368"/>
      <c r="AF86" s="368"/>
      <c r="AG86" s="368"/>
      <c r="AH86" s="368"/>
      <c r="AI86" s="368"/>
      <c r="AJ86" s="368"/>
      <c r="AK86" s="368"/>
      <c r="AL86" s="368"/>
      <c r="AM86" s="368"/>
      <c r="AN86" s="368"/>
      <c r="AO86" s="368"/>
      <c r="AP86" s="368"/>
      <c r="AQ86" s="368"/>
      <c r="AR86" s="368"/>
      <c r="AS86" s="368"/>
      <c r="AT86" s="368"/>
      <c r="AU86" s="368"/>
      <c r="AV86" s="368"/>
      <c r="AW86" s="368"/>
      <c r="AX86" s="368"/>
      <c r="AY86" s="368"/>
      <c r="AZ86" s="368"/>
      <c r="BA86" s="368"/>
      <c r="BB86" s="368"/>
      <c r="BC86" s="368"/>
      <c r="BD86" s="368"/>
      <c r="BE86" s="368"/>
      <c r="BF86" s="368"/>
      <c r="BG86" s="368"/>
      <c r="BH86" s="368"/>
      <c r="BI86" s="368"/>
      <c r="BJ86" s="368"/>
      <c r="BK86" s="368"/>
      <c r="BL86" s="368"/>
      <c r="BM86" s="368"/>
      <c r="BN86" s="368"/>
      <c r="BO86" s="368"/>
      <c r="BP86" s="368"/>
      <c r="BQ86" s="368"/>
      <c r="BR86" s="368"/>
      <c r="BS86" s="368"/>
      <c r="BT86" s="368"/>
      <c r="BU86" s="368"/>
      <c r="BV86" s="368"/>
      <c r="BW86" s="368"/>
      <c r="BX86" s="368"/>
      <c r="BY86" s="368"/>
      <c r="BZ86" s="368"/>
      <c r="CA86" s="368"/>
      <c r="CB86" s="368"/>
      <c r="CC86" s="368"/>
      <c r="CD86" s="368"/>
      <c r="CE86" s="368"/>
      <c r="CF86" s="368"/>
      <c r="CG86" s="368"/>
      <c r="CH86" s="368"/>
      <c r="CI86" s="368"/>
      <c r="CJ86" s="368"/>
      <c r="CK86" s="368"/>
      <c r="CL86" s="368"/>
      <c r="CM86" s="368"/>
      <c r="CN86" s="368"/>
      <c r="CO86" s="368"/>
      <c r="CP86" s="368"/>
      <c r="CQ86" s="368"/>
      <c r="CR86" s="368"/>
      <c r="CS86" s="368"/>
      <c r="CT86" s="368"/>
      <c r="CU86" s="368"/>
      <c r="CV86" s="368"/>
      <c r="CW86" s="368"/>
      <c r="CX86" s="368"/>
      <c r="CY86" s="368"/>
      <c r="CZ86" s="368"/>
      <c r="DA86" s="368"/>
      <c r="DB86" s="368"/>
      <c r="DC86" s="368"/>
      <c r="DD86" s="368"/>
      <c r="DE86" s="368"/>
      <c r="DF86" s="368"/>
      <c r="DG86" s="368"/>
      <c r="DH86" s="368"/>
      <c r="DI86" s="368"/>
      <c r="DJ86" s="368"/>
      <c r="DK86" s="368"/>
      <c r="DL86" s="368"/>
      <c r="DM86" s="368"/>
      <c r="DN86" s="368"/>
      <c r="DO86" s="368"/>
      <c r="DP86" s="368"/>
      <c r="DQ86" s="368"/>
      <c r="DR86" s="368"/>
      <c r="DS86" s="368"/>
      <c r="DT86" s="368"/>
      <c r="DU86" s="368"/>
      <c r="DV86" s="368"/>
      <c r="DW86" s="368"/>
      <c r="DX86" s="368"/>
      <c r="DY86" s="368"/>
      <c r="DZ86" s="368"/>
      <c r="EA86" s="368"/>
      <c r="EB86" s="368"/>
      <c r="EC86" s="368"/>
      <c r="ED86" s="368"/>
      <c r="EE86" s="368"/>
      <c r="EF86" s="368"/>
      <c r="EG86" s="368"/>
      <c r="EH86" s="368"/>
      <c r="EI86" s="368"/>
      <c r="EJ86" s="368"/>
      <c r="EK86" s="368"/>
      <c r="EL86" s="368"/>
      <c r="EM86" s="368"/>
      <c r="EN86" s="368"/>
      <c r="EO86" s="368"/>
      <c r="EP86" s="368"/>
      <c r="EQ86" s="368"/>
      <c r="ER86" s="368"/>
      <c r="ES86" s="368"/>
      <c r="ET86" s="368"/>
      <c r="EU86" s="368"/>
      <c r="EV86" s="368"/>
      <c r="EW86" s="368"/>
      <c r="EX86" s="368"/>
      <c r="EY86" s="368"/>
      <c r="EZ86" s="368"/>
      <c r="FA86" s="368"/>
      <c r="FB86" s="368"/>
      <c r="FC86" s="368"/>
      <c r="FD86" s="368"/>
      <c r="FE86" s="368"/>
      <c r="FF86" s="368"/>
      <c r="FG86" s="368"/>
      <c r="FH86" s="368"/>
      <c r="FI86" s="368"/>
      <c r="FJ86" s="368"/>
      <c r="FK86" s="368"/>
      <c r="FL86" s="368"/>
      <c r="FM86" s="368"/>
      <c r="FN86" s="368"/>
      <c r="FO86" s="368"/>
      <c r="FP86" s="368"/>
      <c r="FQ86" s="368"/>
      <c r="FR86" s="368"/>
      <c r="FS86" s="368"/>
      <c r="FT86" s="368"/>
      <c r="FU86" s="368"/>
      <c r="FV86" s="368"/>
      <c r="FW86" s="368"/>
      <c r="FX86" s="368"/>
      <c r="FY86" s="368"/>
      <c r="FZ86" s="368"/>
    </row>
    <row r="87" spans="1:182" x14ac:dyDescent="0.2">
      <c r="A87" s="368"/>
      <c r="B87" s="368"/>
      <c r="C87" s="368"/>
      <c r="D87" s="368"/>
      <c r="E87" s="368"/>
      <c r="F87" s="368"/>
      <c r="G87" s="368"/>
      <c r="H87" s="368"/>
      <c r="I87" s="368"/>
      <c r="J87" s="368"/>
      <c r="K87" s="368"/>
      <c r="L87" s="368"/>
      <c r="M87" s="368"/>
      <c r="N87" s="368"/>
      <c r="O87" s="368"/>
      <c r="P87" s="368"/>
      <c r="Q87" s="368"/>
      <c r="R87" s="368"/>
      <c r="S87" s="368"/>
      <c r="T87" s="368"/>
      <c r="U87" s="368"/>
      <c r="V87" s="368"/>
      <c r="W87" s="368"/>
      <c r="X87" s="368"/>
      <c r="Y87" s="368"/>
      <c r="Z87" s="368"/>
      <c r="AA87" s="368"/>
      <c r="AB87" s="368"/>
      <c r="AC87" s="368"/>
      <c r="AD87" s="368"/>
      <c r="AE87" s="368"/>
      <c r="AF87" s="368"/>
      <c r="AG87" s="368"/>
      <c r="AH87" s="368"/>
      <c r="AI87" s="368"/>
      <c r="AJ87" s="368"/>
      <c r="AK87" s="368"/>
      <c r="AL87" s="368"/>
      <c r="AM87" s="368"/>
      <c r="AN87" s="368"/>
      <c r="AO87" s="368"/>
      <c r="AP87" s="368"/>
      <c r="AQ87" s="368"/>
      <c r="AR87" s="368"/>
      <c r="AS87" s="368"/>
      <c r="AT87" s="368"/>
      <c r="AU87" s="368"/>
      <c r="AV87" s="368"/>
      <c r="AW87" s="368"/>
      <c r="AX87" s="368"/>
      <c r="AY87" s="368"/>
      <c r="AZ87" s="368"/>
      <c r="BA87" s="368"/>
      <c r="BB87" s="368"/>
      <c r="BC87" s="368"/>
      <c r="BD87" s="368"/>
      <c r="BE87" s="368"/>
      <c r="BF87" s="368"/>
      <c r="BG87" s="368"/>
      <c r="BH87" s="368"/>
      <c r="BI87" s="368"/>
      <c r="BJ87" s="368"/>
      <c r="BK87" s="368"/>
      <c r="BL87" s="368"/>
      <c r="BM87" s="368"/>
      <c r="BN87" s="368"/>
      <c r="BO87" s="368"/>
      <c r="BP87" s="368"/>
      <c r="BQ87" s="368"/>
      <c r="BR87" s="368"/>
      <c r="BS87" s="368"/>
      <c r="BT87" s="368"/>
      <c r="BU87" s="368"/>
      <c r="BV87" s="368"/>
      <c r="BW87" s="368"/>
      <c r="BX87" s="368"/>
      <c r="BY87" s="368"/>
      <c r="BZ87" s="368"/>
      <c r="CA87" s="368"/>
      <c r="CB87" s="368"/>
      <c r="CC87" s="368"/>
      <c r="CD87" s="368"/>
      <c r="CE87" s="368"/>
      <c r="CF87" s="368"/>
      <c r="CG87" s="368"/>
      <c r="CH87" s="368"/>
      <c r="CI87" s="368"/>
      <c r="CJ87" s="368"/>
      <c r="CK87" s="368"/>
      <c r="CL87" s="368"/>
      <c r="CM87" s="368"/>
      <c r="CN87" s="368"/>
      <c r="CO87" s="368"/>
      <c r="CP87" s="368"/>
      <c r="CQ87" s="368"/>
      <c r="CR87" s="368"/>
      <c r="CS87" s="368"/>
      <c r="CT87" s="368"/>
      <c r="CU87" s="368"/>
      <c r="CV87" s="368"/>
      <c r="CW87" s="368"/>
      <c r="CX87" s="368"/>
      <c r="CY87" s="368"/>
      <c r="CZ87" s="368"/>
      <c r="DA87" s="368"/>
      <c r="DB87" s="368"/>
      <c r="DC87" s="368"/>
      <c r="DD87" s="368"/>
      <c r="DE87" s="368"/>
      <c r="DF87" s="368"/>
      <c r="DG87" s="368"/>
      <c r="DH87" s="368"/>
      <c r="DI87" s="368"/>
      <c r="DJ87" s="368"/>
      <c r="DK87" s="368"/>
      <c r="DL87" s="368"/>
      <c r="DM87" s="368"/>
      <c r="DN87" s="368"/>
      <c r="DO87" s="368"/>
      <c r="DP87" s="368"/>
      <c r="DQ87" s="368"/>
      <c r="DR87" s="368"/>
      <c r="DS87" s="368"/>
      <c r="DT87" s="368"/>
      <c r="DU87" s="368"/>
      <c r="DV87" s="368"/>
      <c r="DW87" s="368"/>
      <c r="DX87" s="368"/>
      <c r="DY87" s="368"/>
      <c r="DZ87" s="368"/>
      <c r="EA87" s="368"/>
      <c r="EB87" s="368"/>
      <c r="EC87" s="368"/>
      <c r="ED87" s="368"/>
      <c r="EE87" s="368"/>
      <c r="EF87" s="368"/>
      <c r="EG87" s="368"/>
      <c r="EH87" s="368"/>
      <c r="EI87" s="368"/>
      <c r="EJ87" s="368"/>
      <c r="EK87" s="368"/>
      <c r="EL87" s="368"/>
      <c r="EM87" s="368"/>
      <c r="EN87" s="368"/>
      <c r="EO87" s="368"/>
      <c r="EP87" s="368"/>
      <c r="EQ87" s="368"/>
      <c r="ER87" s="368"/>
      <c r="ES87" s="368"/>
      <c r="ET87" s="368"/>
      <c r="EU87" s="368"/>
      <c r="EV87" s="368"/>
      <c r="EW87" s="368"/>
      <c r="EX87" s="368"/>
      <c r="EY87" s="368"/>
      <c r="EZ87" s="368"/>
      <c r="FA87" s="368"/>
      <c r="FB87" s="368"/>
      <c r="FC87" s="368"/>
      <c r="FD87" s="368"/>
      <c r="FE87" s="368"/>
      <c r="FF87" s="368"/>
      <c r="FG87" s="368"/>
      <c r="FH87" s="368"/>
      <c r="FI87" s="368"/>
      <c r="FJ87" s="368"/>
      <c r="FK87" s="368"/>
      <c r="FL87" s="368"/>
      <c r="FM87" s="368"/>
      <c r="FN87" s="368"/>
      <c r="FO87" s="368"/>
      <c r="FP87" s="368"/>
      <c r="FQ87" s="368"/>
      <c r="FR87" s="368"/>
      <c r="FS87" s="368"/>
      <c r="FT87" s="368"/>
      <c r="FU87" s="368"/>
      <c r="FV87" s="368"/>
      <c r="FW87" s="368"/>
      <c r="FX87" s="368"/>
      <c r="FY87" s="368"/>
      <c r="FZ87" s="368"/>
    </row>
    <row r="88" spans="1:182" x14ac:dyDescent="0.2">
      <c r="A88" s="368"/>
      <c r="B88" s="368"/>
      <c r="C88" s="368"/>
      <c r="D88" s="368"/>
      <c r="E88" s="368"/>
      <c r="F88" s="368"/>
      <c r="G88" s="368"/>
      <c r="H88" s="368"/>
      <c r="I88" s="368"/>
      <c r="J88" s="368"/>
      <c r="K88" s="368"/>
      <c r="L88" s="368"/>
      <c r="M88" s="368"/>
      <c r="N88" s="368"/>
      <c r="O88" s="368"/>
      <c r="P88" s="368"/>
      <c r="Q88" s="368"/>
      <c r="R88" s="368"/>
      <c r="S88" s="368"/>
      <c r="T88" s="368"/>
      <c r="U88" s="368"/>
      <c r="V88" s="368"/>
      <c r="W88" s="368"/>
      <c r="X88" s="368"/>
      <c r="Y88" s="368"/>
      <c r="Z88" s="368"/>
      <c r="AA88" s="368"/>
      <c r="AB88" s="368"/>
      <c r="AC88" s="368"/>
      <c r="AD88" s="368"/>
      <c r="AE88" s="368"/>
      <c r="AF88" s="368"/>
      <c r="AG88" s="368"/>
      <c r="AH88" s="368"/>
      <c r="AI88" s="368"/>
      <c r="AJ88" s="368"/>
      <c r="AK88" s="368"/>
      <c r="AL88" s="368"/>
      <c r="AM88" s="368"/>
      <c r="AN88" s="368"/>
      <c r="AO88" s="368"/>
      <c r="AP88" s="368"/>
      <c r="AQ88" s="368"/>
      <c r="AR88" s="368"/>
      <c r="AS88" s="368"/>
      <c r="AT88" s="368"/>
      <c r="AU88" s="368"/>
      <c r="AV88" s="368"/>
      <c r="AW88" s="368"/>
      <c r="AX88" s="368"/>
      <c r="AY88" s="368"/>
      <c r="AZ88" s="368"/>
      <c r="BA88" s="368"/>
      <c r="BB88" s="368"/>
      <c r="BC88" s="368"/>
      <c r="BD88" s="368"/>
      <c r="BE88" s="368"/>
      <c r="BF88" s="368"/>
      <c r="BG88" s="368"/>
      <c r="BH88" s="368"/>
      <c r="BI88" s="368"/>
      <c r="BJ88" s="368"/>
      <c r="BK88" s="368"/>
      <c r="BL88" s="368"/>
      <c r="BM88" s="368"/>
      <c r="BN88" s="368"/>
      <c r="BO88" s="368"/>
      <c r="BP88" s="368"/>
      <c r="BQ88" s="368"/>
      <c r="BR88" s="368"/>
      <c r="BS88" s="368"/>
      <c r="BT88" s="368"/>
      <c r="BU88" s="368"/>
      <c r="BV88" s="368"/>
      <c r="BW88" s="368"/>
      <c r="BX88" s="368"/>
      <c r="BY88" s="368"/>
      <c r="BZ88" s="368"/>
      <c r="CA88" s="368"/>
      <c r="CB88" s="368"/>
      <c r="CC88" s="368"/>
      <c r="CD88" s="368"/>
      <c r="CE88" s="368"/>
      <c r="CF88" s="368"/>
      <c r="CG88" s="368"/>
      <c r="CH88" s="368"/>
      <c r="CI88" s="368"/>
      <c r="CJ88" s="368"/>
      <c r="CK88" s="368"/>
      <c r="CL88" s="368"/>
      <c r="CM88" s="368"/>
      <c r="CN88" s="368"/>
      <c r="CO88" s="368"/>
      <c r="CP88" s="368"/>
      <c r="CQ88" s="368"/>
      <c r="CR88" s="368"/>
      <c r="CS88" s="368"/>
      <c r="CT88" s="368"/>
      <c r="CU88" s="368"/>
      <c r="CV88" s="368"/>
      <c r="CW88" s="368"/>
      <c r="CX88" s="368"/>
      <c r="CY88" s="368"/>
      <c r="CZ88" s="368"/>
      <c r="DA88" s="368"/>
      <c r="DB88" s="368"/>
      <c r="DC88" s="368"/>
      <c r="DD88" s="368"/>
      <c r="DE88" s="368"/>
      <c r="DF88" s="368"/>
      <c r="DG88" s="368"/>
      <c r="DH88" s="368"/>
      <c r="DI88" s="368"/>
      <c r="DJ88" s="368"/>
      <c r="DK88" s="368"/>
      <c r="DL88" s="368"/>
      <c r="DM88" s="368"/>
      <c r="DN88" s="368"/>
      <c r="DO88" s="368"/>
      <c r="DP88" s="368"/>
      <c r="DQ88" s="368"/>
      <c r="DR88" s="368"/>
      <c r="DS88" s="368"/>
      <c r="DT88" s="368"/>
      <c r="DU88" s="368"/>
      <c r="DV88" s="368"/>
      <c r="DW88" s="368"/>
      <c r="DX88" s="368"/>
      <c r="DY88" s="368"/>
      <c r="DZ88" s="368"/>
      <c r="EA88" s="368"/>
      <c r="EB88" s="368"/>
      <c r="EC88" s="368"/>
      <c r="ED88" s="368"/>
      <c r="EE88" s="368"/>
      <c r="EF88" s="368"/>
      <c r="EG88" s="368"/>
      <c r="EH88" s="368"/>
      <c r="EI88" s="368"/>
      <c r="EJ88" s="368"/>
      <c r="EK88" s="368"/>
      <c r="EL88" s="368"/>
      <c r="EM88" s="368"/>
      <c r="EN88" s="368"/>
      <c r="EO88" s="368"/>
      <c r="EP88" s="368"/>
      <c r="EQ88" s="368"/>
      <c r="ER88" s="368"/>
      <c r="ES88" s="368"/>
      <c r="ET88" s="368"/>
      <c r="EU88" s="368"/>
      <c r="EV88" s="368"/>
      <c r="EW88" s="368"/>
      <c r="EX88" s="368"/>
      <c r="EY88" s="368"/>
      <c r="EZ88" s="368"/>
      <c r="FA88" s="368"/>
      <c r="FB88" s="368"/>
      <c r="FC88" s="368"/>
      <c r="FD88" s="368"/>
      <c r="FE88" s="368"/>
      <c r="FF88" s="368"/>
      <c r="FG88" s="368"/>
      <c r="FH88" s="368"/>
      <c r="FI88" s="368"/>
      <c r="FJ88" s="368"/>
      <c r="FK88" s="368"/>
      <c r="FL88" s="368"/>
      <c r="FM88" s="368"/>
      <c r="FN88" s="368"/>
      <c r="FO88" s="368"/>
      <c r="FP88" s="368"/>
      <c r="FQ88" s="368"/>
      <c r="FR88" s="368"/>
      <c r="FS88" s="368"/>
      <c r="FT88" s="368"/>
      <c r="FU88" s="368"/>
      <c r="FV88" s="368"/>
      <c r="FW88" s="368"/>
      <c r="FX88" s="368"/>
      <c r="FY88" s="368"/>
      <c r="FZ88" s="368"/>
    </row>
    <row r="89" spans="1:182" x14ac:dyDescent="0.2">
      <c r="A89" s="368"/>
      <c r="B89" s="368"/>
      <c r="C89" s="368"/>
      <c r="D89" s="368"/>
      <c r="E89" s="368"/>
      <c r="F89" s="368"/>
      <c r="G89" s="368"/>
      <c r="H89" s="368"/>
      <c r="I89" s="368"/>
      <c r="J89" s="368"/>
      <c r="K89" s="368"/>
      <c r="L89" s="368"/>
      <c r="M89" s="368"/>
      <c r="N89" s="368"/>
      <c r="O89" s="368"/>
      <c r="P89" s="368"/>
      <c r="Q89" s="368"/>
      <c r="R89" s="368"/>
      <c r="S89" s="368"/>
      <c r="T89" s="368"/>
      <c r="U89" s="368"/>
      <c r="V89" s="368"/>
      <c r="W89" s="368"/>
      <c r="X89" s="368"/>
      <c r="Y89" s="368"/>
      <c r="Z89" s="368"/>
      <c r="AA89" s="368"/>
      <c r="AB89" s="368"/>
      <c r="AC89" s="368"/>
      <c r="AD89" s="368"/>
      <c r="AE89" s="368"/>
      <c r="AF89" s="368"/>
      <c r="AG89" s="368"/>
      <c r="AH89" s="368"/>
      <c r="AI89" s="368"/>
      <c r="AJ89" s="368"/>
      <c r="AK89" s="368"/>
      <c r="AL89" s="368"/>
      <c r="AM89" s="368"/>
      <c r="AN89" s="368"/>
      <c r="AO89" s="368"/>
      <c r="AP89" s="368"/>
      <c r="AQ89" s="368"/>
      <c r="AR89" s="368"/>
      <c r="AS89" s="368"/>
      <c r="AT89" s="368"/>
      <c r="AU89" s="368"/>
      <c r="AV89" s="368"/>
      <c r="AW89" s="368"/>
      <c r="AX89" s="368"/>
      <c r="AY89" s="368"/>
      <c r="AZ89" s="368"/>
      <c r="BA89" s="368"/>
      <c r="BB89" s="368"/>
      <c r="BC89" s="368"/>
      <c r="BD89" s="368"/>
      <c r="BE89" s="368"/>
      <c r="BF89" s="368"/>
      <c r="BG89" s="368"/>
      <c r="BH89" s="368"/>
      <c r="BI89" s="368"/>
      <c r="BJ89" s="368"/>
      <c r="BK89" s="368"/>
      <c r="BL89" s="368"/>
      <c r="BM89" s="368"/>
      <c r="BN89" s="368"/>
      <c r="BO89" s="368"/>
      <c r="BP89" s="368"/>
      <c r="BQ89" s="368"/>
      <c r="BR89" s="368"/>
      <c r="BS89" s="368"/>
      <c r="BT89" s="368"/>
      <c r="BU89" s="368"/>
      <c r="BV89" s="368"/>
      <c r="BW89" s="368"/>
      <c r="BX89" s="368"/>
      <c r="BY89" s="368"/>
      <c r="BZ89" s="368"/>
      <c r="CA89" s="368"/>
      <c r="CB89" s="368"/>
      <c r="CC89" s="368"/>
      <c r="CD89" s="368"/>
      <c r="CE89" s="368"/>
      <c r="CF89" s="368"/>
      <c r="CG89" s="368"/>
      <c r="CH89" s="368"/>
      <c r="CI89" s="368"/>
      <c r="CJ89" s="368"/>
      <c r="CK89" s="368"/>
      <c r="CL89" s="368"/>
      <c r="CM89" s="368"/>
      <c r="CN89" s="368"/>
      <c r="CO89" s="368"/>
      <c r="CP89" s="368"/>
      <c r="CQ89" s="368"/>
      <c r="CR89" s="368"/>
      <c r="CS89" s="368"/>
      <c r="CT89" s="368"/>
      <c r="CU89" s="368"/>
      <c r="CV89" s="368"/>
      <c r="CW89" s="368"/>
      <c r="CX89" s="368"/>
      <c r="CY89" s="368"/>
      <c r="CZ89" s="368"/>
      <c r="DA89" s="368"/>
      <c r="DB89" s="368"/>
      <c r="DC89" s="368"/>
      <c r="DD89" s="368"/>
      <c r="DE89" s="368"/>
      <c r="DF89" s="368"/>
      <c r="DG89" s="368"/>
      <c r="DH89" s="368"/>
      <c r="DI89" s="368"/>
      <c r="DJ89" s="368"/>
      <c r="DK89" s="368"/>
      <c r="DL89" s="368"/>
      <c r="DM89" s="368"/>
      <c r="DN89" s="368"/>
      <c r="DO89" s="368"/>
      <c r="DP89" s="368"/>
      <c r="DQ89" s="368"/>
      <c r="DR89" s="368"/>
      <c r="DS89" s="368"/>
      <c r="DT89" s="368"/>
      <c r="DU89" s="368"/>
      <c r="DV89" s="368"/>
      <c r="DW89" s="368"/>
      <c r="DX89" s="368"/>
      <c r="DY89" s="368"/>
      <c r="DZ89" s="368"/>
      <c r="EA89" s="368"/>
      <c r="EB89" s="368"/>
      <c r="EC89" s="368"/>
      <c r="ED89" s="368"/>
      <c r="EE89" s="368"/>
      <c r="EF89" s="368"/>
      <c r="EG89" s="368"/>
      <c r="EH89" s="368"/>
      <c r="EI89" s="368"/>
      <c r="EJ89" s="368"/>
      <c r="EK89" s="368"/>
      <c r="EL89" s="368"/>
      <c r="EM89" s="368"/>
      <c r="EN89" s="368"/>
      <c r="EO89" s="368"/>
      <c r="EP89" s="368"/>
      <c r="EQ89" s="368"/>
      <c r="ER89" s="368"/>
      <c r="ES89" s="368"/>
      <c r="ET89" s="368"/>
      <c r="EU89" s="368"/>
      <c r="EV89" s="368"/>
      <c r="EW89" s="368"/>
      <c r="EX89" s="368"/>
      <c r="EY89" s="368"/>
      <c r="EZ89" s="368"/>
      <c r="FA89" s="368"/>
      <c r="FB89" s="368"/>
      <c r="FC89" s="368"/>
      <c r="FD89" s="368"/>
      <c r="FE89" s="368"/>
      <c r="FF89" s="368"/>
      <c r="FG89" s="368"/>
      <c r="FH89" s="368"/>
      <c r="FI89" s="368"/>
      <c r="FJ89" s="368"/>
      <c r="FK89" s="368"/>
      <c r="FL89" s="368"/>
      <c r="FM89" s="368"/>
      <c r="FN89" s="368"/>
      <c r="FO89" s="368"/>
      <c r="FP89" s="368"/>
      <c r="FQ89" s="368"/>
      <c r="FR89" s="368"/>
      <c r="FS89" s="368"/>
      <c r="FT89" s="368"/>
      <c r="FU89" s="368"/>
      <c r="FV89" s="368"/>
      <c r="FW89" s="368"/>
      <c r="FX89" s="368"/>
      <c r="FY89" s="368"/>
      <c r="FZ89" s="368"/>
    </row>
    <row r="90" spans="1:182" x14ac:dyDescent="0.2">
      <c r="A90" s="368"/>
      <c r="B90" s="368"/>
      <c r="C90" s="368"/>
      <c r="D90" s="368"/>
      <c r="E90" s="368"/>
      <c r="F90" s="368"/>
      <c r="G90" s="368"/>
      <c r="H90" s="368"/>
      <c r="I90" s="368"/>
      <c r="J90" s="368"/>
      <c r="K90" s="368"/>
      <c r="L90" s="368"/>
      <c r="M90" s="368"/>
      <c r="N90" s="368"/>
      <c r="O90" s="368"/>
      <c r="P90" s="368"/>
      <c r="Q90" s="368"/>
      <c r="R90" s="368"/>
      <c r="S90" s="368"/>
      <c r="T90" s="368"/>
      <c r="U90" s="368"/>
      <c r="V90" s="368"/>
      <c r="W90" s="368"/>
      <c r="X90" s="368"/>
      <c r="Y90" s="368"/>
      <c r="Z90" s="368"/>
      <c r="AA90" s="368"/>
      <c r="AB90" s="368"/>
      <c r="AC90" s="368"/>
      <c r="AD90" s="368"/>
      <c r="AE90" s="368"/>
      <c r="AF90" s="368"/>
      <c r="AG90" s="368"/>
      <c r="AH90" s="368"/>
      <c r="AI90" s="368"/>
      <c r="AJ90" s="368"/>
      <c r="AK90" s="368"/>
      <c r="AL90" s="368"/>
      <c r="AM90" s="368"/>
      <c r="AN90" s="368"/>
      <c r="AO90" s="368"/>
      <c r="AP90" s="368"/>
      <c r="AQ90" s="368"/>
      <c r="AR90" s="368"/>
      <c r="AS90" s="368"/>
      <c r="AT90" s="368"/>
      <c r="AU90" s="368"/>
      <c r="AV90" s="368"/>
      <c r="AW90" s="368"/>
      <c r="AX90" s="368"/>
      <c r="AY90" s="368"/>
      <c r="AZ90" s="368"/>
      <c r="BA90" s="368"/>
      <c r="BB90" s="368"/>
      <c r="BC90" s="368"/>
      <c r="BD90" s="368"/>
      <c r="BE90" s="368"/>
      <c r="BF90" s="368"/>
      <c r="BG90" s="368"/>
      <c r="BH90" s="368"/>
      <c r="BI90" s="368"/>
      <c r="BJ90" s="368"/>
      <c r="BK90" s="368"/>
      <c r="BL90" s="368"/>
      <c r="BM90" s="368"/>
      <c r="BN90" s="368"/>
      <c r="BO90" s="368"/>
      <c r="BP90" s="368"/>
      <c r="BQ90" s="368"/>
      <c r="BR90" s="368"/>
      <c r="BS90" s="368"/>
      <c r="BT90" s="368"/>
      <c r="BU90" s="368"/>
      <c r="BV90" s="368"/>
      <c r="BW90" s="368"/>
      <c r="BX90" s="368"/>
      <c r="BY90" s="368"/>
      <c r="BZ90" s="368"/>
      <c r="CA90" s="368"/>
      <c r="CB90" s="368"/>
      <c r="CC90" s="368"/>
      <c r="CD90" s="368"/>
      <c r="CE90" s="368"/>
      <c r="CF90" s="368"/>
      <c r="CG90" s="368"/>
      <c r="CH90" s="368"/>
      <c r="CI90" s="368"/>
      <c r="CJ90" s="368"/>
      <c r="CK90" s="368"/>
      <c r="CL90" s="368"/>
      <c r="CM90" s="368"/>
      <c r="CN90" s="368"/>
      <c r="CO90" s="368"/>
      <c r="CP90" s="368"/>
      <c r="CQ90" s="368"/>
      <c r="CR90" s="368"/>
      <c r="CS90" s="368"/>
      <c r="CT90" s="368"/>
      <c r="CU90" s="368"/>
      <c r="CV90" s="368"/>
      <c r="CW90" s="368"/>
      <c r="CX90" s="368"/>
      <c r="CY90" s="368"/>
      <c r="CZ90" s="368"/>
      <c r="DA90" s="368"/>
      <c r="DB90" s="368"/>
      <c r="DC90" s="368"/>
      <c r="DD90" s="368"/>
      <c r="DE90" s="368"/>
      <c r="DF90" s="368"/>
      <c r="DG90" s="368"/>
      <c r="DH90" s="368"/>
      <c r="DI90" s="368"/>
      <c r="DJ90" s="368"/>
      <c r="DK90" s="368"/>
      <c r="DL90" s="368"/>
      <c r="DM90" s="368"/>
      <c r="DN90" s="368"/>
      <c r="DO90" s="368"/>
      <c r="DP90" s="368"/>
      <c r="DQ90" s="368"/>
      <c r="DR90" s="368"/>
      <c r="DS90" s="368"/>
      <c r="DT90" s="368"/>
      <c r="DU90" s="368"/>
      <c r="DV90" s="368"/>
      <c r="DW90" s="368"/>
      <c r="DX90" s="368"/>
      <c r="DY90" s="368"/>
      <c r="DZ90" s="368"/>
      <c r="EA90" s="368"/>
      <c r="EB90" s="368"/>
      <c r="EC90" s="368"/>
      <c r="ED90" s="368"/>
      <c r="EE90" s="368"/>
      <c r="EF90" s="368"/>
      <c r="EG90" s="368"/>
      <c r="EH90" s="368"/>
      <c r="EI90" s="368"/>
      <c r="EJ90" s="368"/>
      <c r="EK90" s="368"/>
      <c r="EL90" s="368"/>
      <c r="EM90" s="368"/>
      <c r="EN90" s="368"/>
      <c r="EO90" s="368"/>
      <c r="EP90" s="368"/>
      <c r="EQ90" s="368"/>
      <c r="ER90" s="368"/>
      <c r="ES90" s="368"/>
      <c r="ET90" s="368"/>
      <c r="EU90" s="368"/>
      <c r="EV90" s="368"/>
      <c r="EW90" s="368"/>
      <c r="EX90" s="368"/>
      <c r="EY90" s="368"/>
      <c r="EZ90" s="368"/>
      <c r="FA90" s="368"/>
      <c r="FB90" s="368"/>
      <c r="FC90" s="368"/>
      <c r="FD90" s="368"/>
      <c r="FE90" s="368"/>
      <c r="FF90" s="368"/>
      <c r="FG90" s="368"/>
      <c r="FH90" s="368"/>
      <c r="FI90" s="368"/>
      <c r="FJ90" s="368"/>
      <c r="FK90" s="368"/>
      <c r="FL90" s="368"/>
      <c r="FM90" s="368"/>
      <c r="FN90" s="368"/>
      <c r="FO90" s="368"/>
      <c r="FP90" s="368"/>
      <c r="FQ90" s="368"/>
      <c r="FR90" s="368"/>
      <c r="FS90" s="368"/>
      <c r="FT90" s="368"/>
      <c r="FU90" s="368"/>
      <c r="FV90" s="368"/>
      <c r="FW90" s="368"/>
      <c r="FX90" s="368"/>
      <c r="FY90" s="368"/>
      <c r="FZ90" s="368"/>
    </row>
    <row r="91" spans="1:182" x14ac:dyDescent="0.2">
      <c r="A91" s="368"/>
      <c r="B91" s="368"/>
      <c r="C91" s="368"/>
      <c r="D91" s="368"/>
      <c r="E91" s="368"/>
      <c r="F91" s="368"/>
      <c r="G91" s="368"/>
      <c r="H91" s="368"/>
      <c r="I91" s="368"/>
      <c r="J91" s="368"/>
      <c r="K91" s="368"/>
      <c r="L91" s="368"/>
      <c r="M91" s="368"/>
      <c r="N91" s="368"/>
      <c r="O91" s="368"/>
      <c r="P91" s="368"/>
      <c r="Q91" s="368"/>
      <c r="R91" s="368"/>
      <c r="S91" s="368"/>
      <c r="T91" s="368"/>
      <c r="U91" s="368"/>
      <c r="V91" s="368"/>
      <c r="W91" s="368"/>
      <c r="X91" s="368"/>
      <c r="Y91" s="368"/>
      <c r="Z91" s="368"/>
      <c r="AA91" s="368"/>
      <c r="AB91" s="368"/>
      <c r="AC91" s="368"/>
      <c r="AD91" s="368"/>
      <c r="AE91" s="368"/>
      <c r="AF91" s="368"/>
      <c r="AG91" s="368"/>
      <c r="AH91" s="368"/>
      <c r="AI91" s="368"/>
      <c r="AJ91" s="368"/>
      <c r="AK91" s="368"/>
      <c r="AL91" s="368"/>
      <c r="AM91" s="368"/>
      <c r="AN91" s="368"/>
      <c r="AO91" s="368"/>
      <c r="AP91" s="368"/>
      <c r="AQ91" s="368"/>
      <c r="AR91" s="368"/>
      <c r="AS91" s="368"/>
      <c r="AT91" s="368"/>
      <c r="AU91" s="368"/>
      <c r="AV91" s="368"/>
      <c r="AW91" s="368"/>
      <c r="AX91" s="368"/>
      <c r="AY91" s="368"/>
      <c r="AZ91" s="368"/>
      <c r="BA91" s="368"/>
      <c r="BB91" s="368"/>
      <c r="BC91" s="368"/>
      <c r="BD91" s="368"/>
      <c r="BE91" s="368"/>
      <c r="BF91" s="368"/>
      <c r="BG91" s="368"/>
      <c r="BH91" s="368"/>
      <c r="BI91" s="368"/>
      <c r="BJ91" s="368"/>
      <c r="BK91" s="368"/>
      <c r="BL91" s="368"/>
      <c r="BM91" s="368"/>
      <c r="BN91" s="368"/>
      <c r="BO91" s="368"/>
      <c r="BP91" s="368"/>
      <c r="BQ91" s="368"/>
      <c r="BR91" s="368"/>
      <c r="BS91" s="368"/>
      <c r="BT91" s="368"/>
      <c r="BU91" s="368"/>
      <c r="BV91" s="368"/>
      <c r="BW91" s="368"/>
      <c r="BX91" s="368"/>
      <c r="BY91" s="368"/>
      <c r="BZ91" s="368"/>
      <c r="CA91" s="368"/>
      <c r="CB91" s="368"/>
      <c r="CC91" s="368"/>
      <c r="CD91" s="368"/>
      <c r="CE91" s="368"/>
      <c r="CF91" s="368"/>
      <c r="CG91" s="368"/>
      <c r="CH91" s="368"/>
      <c r="CI91" s="368"/>
      <c r="CJ91" s="368"/>
      <c r="CK91" s="368"/>
      <c r="CL91" s="368"/>
      <c r="CM91" s="368"/>
      <c r="CN91" s="368"/>
      <c r="CO91" s="368"/>
      <c r="CP91" s="368"/>
      <c r="CQ91" s="368"/>
      <c r="CR91" s="368"/>
      <c r="CS91" s="368"/>
      <c r="CT91" s="368"/>
      <c r="CU91" s="368"/>
      <c r="CV91" s="368"/>
      <c r="CW91" s="368"/>
      <c r="CX91" s="368"/>
      <c r="CY91" s="368"/>
      <c r="CZ91" s="368"/>
      <c r="DA91" s="368"/>
      <c r="DB91" s="368"/>
      <c r="DC91" s="368"/>
      <c r="DD91" s="368"/>
      <c r="DE91" s="368"/>
      <c r="DF91" s="368"/>
      <c r="DG91" s="368"/>
      <c r="DH91" s="368"/>
      <c r="DI91" s="368"/>
      <c r="DJ91" s="368"/>
      <c r="DK91" s="368"/>
      <c r="DL91" s="368"/>
      <c r="DM91" s="368"/>
      <c r="DN91" s="368"/>
      <c r="DO91" s="368"/>
      <c r="DP91" s="368"/>
      <c r="DQ91" s="368"/>
      <c r="DR91" s="368"/>
      <c r="DS91" s="368"/>
      <c r="DT91" s="368"/>
      <c r="DU91" s="368"/>
      <c r="DV91" s="368"/>
      <c r="DW91" s="368"/>
      <c r="DX91" s="368"/>
      <c r="DY91" s="368"/>
      <c r="DZ91" s="368"/>
      <c r="EA91" s="368"/>
      <c r="EB91" s="368"/>
      <c r="EC91" s="368"/>
      <c r="ED91" s="368"/>
      <c r="EE91" s="368"/>
      <c r="EF91" s="368"/>
      <c r="EG91" s="368"/>
      <c r="EH91" s="368"/>
      <c r="EI91" s="368"/>
      <c r="EJ91" s="368"/>
      <c r="EK91" s="368"/>
      <c r="EL91" s="368"/>
      <c r="EM91" s="368"/>
      <c r="EN91" s="368"/>
      <c r="EO91" s="368"/>
      <c r="EP91" s="368"/>
      <c r="EQ91" s="368"/>
      <c r="ER91" s="368"/>
      <c r="ES91" s="368"/>
      <c r="ET91" s="368"/>
      <c r="EU91" s="368"/>
      <c r="EV91" s="368"/>
      <c r="EW91" s="368"/>
      <c r="EX91" s="368"/>
      <c r="EY91" s="368"/>
      <c r="EZ91" s="368"/>
      <c r="FA91" s="368"/>
      <c r="FB91" s="368"/>
      <c r="FC91" s="368"/>
      <c r="FD91" s="368"/>
      <c r="FE91" s="368"/>
      <c r="FF91" s="368"/>
      <c r="FG91" s="368"/>
      <c r="FH91" s="368"/>
      <c r="FI91" s="368"/>
      <c r="FJ91" s="368"/>
      <c r="FK91" s="368"/>
      <c r="FL91" s="368"/>
      <c r="FM91" s="368"/>
      <c r="FN91" s="368"/>
      <c r="FO91" s="368"/>
      <c r="FP91" s="368"/>
      <c r="FQ91" s="368"/>
      <c r="FR91" s="368"/>
      <c r="FS91" s="368"/>
      <c r="FT91" s="368"/>
      <c r="FU91" s="368"/>
      <c r="FV91" s="368"/>
      <c r="FW91" s="368"/>
      <c r="FX91" s="368"/>
      <c r="FY91" s="368"/>
      <c r="FZ91" s="368"/>
    </row>
    <row r="92" spans="1:182" x14ac:dyDescent="0.2">
      <c r="A92" s="368"/>
      <c r="B92" s="368"/>
      <c r="C92" s="368"/>
      <c r="D92" s="368"/>
      <c r="E92" s="368"/>
      <c r="F92" s="368"/>
      <c r="G92" s="368"/>
      <c r="H92" s="368"/>
      <c r="I92" s="368"/>
      <c r="J92" s="368"/>
      <c r="K92" s="368"/>
      <c r="L92" s="368"/>
      <c r="M92" s="368"/>
      <c r="N92" s="368"/>
      <c r="O92" s="368"/>
      <c r="P92" s="368"/>
      <c r="Q92" s="368"/>
      <c r="R92" s="368"/>
      <c r="S92" s="368"/>
      <c r="T92" s="368"/>
      <c r="U92" s="368"/>
      <c r="V92" s="368"/>
      <c r="W92" s="368"/>
      <c r="X92" s="368"/>
      <c r="Y92" s="368"/>
      <c r="Z92" s="368"/>
      <c r="AA92" s="368"/>
      <c r="AB92" s="368"/>
      <c r="AC92" s="368"/>
      <c r="AD92" s="368"/>
      <c r="AE92" s="368"/>
      <c r="AF92" s="368"/>
      <c r="AG92" s="368"/>
      <c r="AH92" s="368"/>
      <c r="AI92" s="368"/>
      <c r="AJ92" s="368"/>
      <c r="AK92" s="368"/>
      <c r="AL92" s="368"/>
      <c r="AM92" s="368"/>
      <c r="AN92" s="368"/>
      <c r="AO92" s="368"/>
      <c r="AP92" s="368"/>
      <c r="AQ92" s="368"/>
      <c r="AR92" s="368"/>
      <c r="AS92" s="368"/>
      <c r="AT92" s="368"/>
      <c r="AU92" s="368"/>
      <c r="AV92" s="368"/>
      <c r="AW92" s="368"/>
      <c r="AX92" s="368"/>
      <c r="AY92" s="368"/>
      <c r="AZ92" s="368"/>
      <c r="BA92" s="368"/>
      <c r="BB92" s="368"/>
      <c r="BC92" s="368"/>
      <c r="BD92" s="368"/>
      <c r="BE92" s="368"/>
      <c r="BF92" s="368"/>
      <c r="BG92" s="368"/>
      <c r="BH92" s="368"/>
      <c r="BI92" s="368"/>
      <c r="BJ92" s="368"/>
      <c r="BK92" s="368"/>
      <c r="BL92" s="368"/>
      <c r="BM92" s="368"/>
      <c r="BN92" s="368"/>
      <c r="BO92" s="368"/>
      <c r="BP92" s="368"/>
      <c r="BQ92" s="368"/>
      <c r="BR92" s="368"/>
      <c r="BS92" s="368"/>
      <c r="BT92" s="368"/>
      <c r="BU92" s="368"/>
      <c r="BV92" s="368"/>
      <c r="BW92" s="368"/>
      <c r="BX92" s="368"/>
      <c r="BY92" s="368"/>
      <c r="BZ92" s="368"/>
      <c r="CA92" s="368"/>
      <c r="CB92" s="368"/>
      <c r="CC92" s="368"/>
      <c r="CD92" s="368"/>
      <c r="CE92" s="368"/>
      <c r="CF92" s="368"/>
      <c r="CG92" s="368"/>
      <c r="CH92" s="368"/>
      <c r="CI92" s="368"/>
      <c r="CJ92" s="368"/>
      <c r="CK92" s="368"/>
      <c r="CL92" s="368"/>
      <c r="CM92" s="368"/>
      <c r="CN92" s="368"/>
      <c r="CO92" s="368"/>
      <c r="CP92" s="368"/>
      <c r="CQ92" s="368"/>
      <c r="CR92" s="368"/>
      <c r="CS92" s="368"/>
      <c r="CT92" s="368"/>
      <c r="CU92" s="368"/>
      <c r="CV92" s="368"/>
      <c r="CW92" s="368"/>
      <c r="CX92" s="368"/>
      <c r="CY92" s="368"/>
      <c r="CZ92" s="368"/>
      <c r="DA92" s="368"/>
      <c r="DB92" s="368"/>
      <c r="DC92" s="368"/>
      <c r="DD92" s="368"/>
      <c r="DE92" s="368"/>
      <c r="DF92" s="368"/>
      <c r="DG92" s="368"/>
      <c r="DH92" s="368"/>
      <c r="DI92" s="368"/>
      <c r="DJ92" s="368"/>
      <c r="DK92" s="368"/>
      <c r="DL92" s="368"/>
      <c r="DM92" s="368"/>
      <c r="DN92" s="368"/>
      <c r="DO92" s="368"/>
      <c r="DP92" s="368"/>
      <c r="DQ92" s="368"/>
      <c r="DR92" s="368"/>
      <c r="DS92" s="368"/>
      <c r="DT92" s="368"/>
      <c r="DU92" s="368"/>
      <c r="DV92" s="368"/>
      <c r="DW92" s="368"/>
      <c r="DX92" s="368"/>
      <c r="DY92" s="368"/>
      <c r="DZ92" s="368"/>
      <c r="EA92" s="368"/>
      <c r="EB92" s="368"/>
      <c r="EC92" s="368"/>
      <c r="ED92" s="368"/>
      <c r="EE92" s="368"/>
      <c r="EF92" s="368"/>
      <c r="EG92" s="368"/>
      <c r="EH92" s="368"/>
      <c r="EI92" s="368"/>
      <c r="EJ92" s="368"/>
      <c r="EK92" s="368"/>
      <c r="EL92" s="368"/>
      <c r="EM92" s="368"/>
      <c r="EN92" s="368"/>
      <c r="EO92" s="368"/>
      <c r="EP92" s="368"/>
      <c r="EQ92" s="368"/>
      <c r="ER92" s="368"/>
      <c r="ES92" s="368"/>
      <c r="ET92" s="368"/>
      <c r="EU92" s="368"/>
      <c r="EV92" s="368"/>
      <c r="EW92" s="368"/>
      <c r="EX92" s="368"/>
      <c r="EY92" s="368"/>
      <c r="EZ92" s="368"/>
      <c r="FA92" s="368"/>
      <c r="FB92" s="368"/>
      <c r="FC92" s="368"/>
      <c r="FD92" s="368"/>
      <c r="FE92" s="368"/>
      <c r="FF92" s="368"/>
      <c r="FG92" s="368"/>
      <c r="FH92" s="368"/>
      <c r="FI92" s="368"/>
      <c r="FJ92" s="368"/>
      <c r="FK92" s="368"/>
      <c r="FL92" s="368"/>
      <c r="FM92" s="368"/>
      <c r="FN92" s="368"/>
      <c r="FO92" s="368"/>
      <c r="FP92" s="368"/>
      <c r="FQ92" s="368"/>
      <c r="FR92" s="368"/>
      <c r="FS92" s="368"/>
      <c r="FT92" s="368"/>
      <c r="FU92" s="368"/>
      <c r="FV92" s="368"/>
      <c r="FW92" s="368"/>
      <c r="FX92" s="368"/>
      <c r="FY92" s="368"/>
      <c r="FZ92" s="368"/>
    </row>
    <row r="93" spans="1:182" x14ac:dyDescent="0.2">
      <c r="A93" s="368"/>
      <c r="B93" s="368"/>
      <c r="C93" s="368"/>
      <c r="D93" s="368"/>
      <c r="E93" s="368"/>
      <c r="F93" s="368"/>
      <c r="G93" s="368"/>
      <c r="H93" s="368"/>
      <c r="I93" s="368"/>
      <c r="J93" s="368"/>
      <c r="K93" s="368"/>
      <c r="L93" s="368"/>
      <c r="M93" s="368"/>
      <c r="N93" s="368"/>
      <c r="O93" s="368"/>
      <c r="P93" s="368"/>
      <c r="Q93" s="368"/>
      <c r="R93" s="368"/>
      <c r="S93" s="368"/>
      <c r="T93" s="368"/>
      <c r="U93" s="368"/>
      <c r="V93" s="368"/>
      <c r="W93" s="368"/>
      <c r="X93" s="368"/>
      <c r="Y93" s="368"/>
      <c r="Z93" s="368"/>
      <c r="AA93" s="368"/>
      <c r="AB93" s="368"/>
      <c r="AC93" s="368"/>
      <c r="AD93" s="368"/>
      <c r="AE93" s="368"/>
      <c r="AF93" s="368"/>
      <c r="AG93" s="368"/>
      <c r="AH93" s="368"/>
      <c r="AI93" s="368"/>
      <c r="AJ93" s="368"/>
      <c r="AK93" s="368"/>
      <c r="AL93" s="368"/>
      <c r="AM93" s="368"/>
      <c r="AN93" s="368"/>
      <c r="AO93" s="368"/>
      <c r="AP93" s="368"/>
      <c r="AQ93" s="368"/>
      <c r="AR93" s="368"/>
      <c r="AS93" s="368"/>
      <c r="AT93" s="368"/>
      <c r="AU93" s="368"/>
      <c r="AV93" s="368"/>
      <c r="AW93" s="368"/>
      <c r="AX93" s="368"/>
      <c r="AY93" s="368"/>
      <c r="AZ93" s="368"/>
      <c r="BA93" s="368"/>
      <c r="BB93" s="368"/>
      <c r="BC93" s="368"/>
      <c r="BD93" s="368"/>
      <c r="BE93" s="368"/>
      <c r="BF93" s="368"/>
      <c r="BG93" s="368"/>
      <c r="BH93" s="368"/>
      <c r="BI93" s="368"/>
      <c r="BJ93" s="368"/>
      <c r="BK93" s="368"/>
      <c r="BL93" s="368"/>
      <c r="BM93" s="368"/>
      <c r="BN93" s="368"/>
      <c r="BO93" s="368"/>
      <c r="BP93" s="368"/>
      <c r="BQ93" s="368"/>
      <c r="BR93" s="368"/>
      <c r="BS93" s="368"/>
      <c r="BT93" s="368"/>
      <c r="BU93" s="368"/>
      <c r="BV93" s="368"/>
      <c r="BW93" s="368"/>
      <c r="BX93" s="368"/>
      <c r="BY93" s="368"/>
      <c r="BZ93" s="368"/>
      <c r="CA93" s="368"/>
      <c r="CB93" s="368"/>
      <c r="CC93" s="368"/>
      <c r="CD93" s="368"/>
      <c r="CE93" s="368"/>
      <c r="CF93" s="368"/>
      <c r="CG93" s="368"/>
      <c r="CH93" s="368"/>
      <c r="CI93" s="368"/>
      <c r="CJ93" s="368"/>
      <c r="CK93" s="368"/>
      <c r="CL93" s="368"/>
      <c r="CM93" s="368"/>
      <c r="CN93" s="368"/>
      <c r="CO93" s="368"/>
      <c r="CP93" s="368"/>
      <c r="CQ93" s="368"/>
      <c r="CR93" s="368"/>
      <c r="CS93" s="368"/>
      <c r="CT93" s="368"/>
      <c r="CU93" s="368"/>
      <c r="CV93" s="368"/>
      <c r="CW93" s="368"/>
      <c r="CX93" s="368"/>
      <c r="CY93" s="368"/>
      <c r="CZ93" s="368"/>
      <c r="DA93" s="368"/>
      <c r="DB93" s="368"/>
      <c r="DC93" s="368"/>
      <c r="DD93" s="368"/>
      <c r="DE93" s="368"/>
      <c r="DF93" s="368"/>
      <c r="DG93" s="368"/>
      <c r="DH93" s="368"/>
      <c r="DI93" s="368"/>
      <c r="DJ93" s="368"/>
      <c r="DK93" s="368"/>
      <c r="DL93" s="368"/>
      <c r="DM93" s="368"/>
      <c r="DN93" s="368"/>
      <c r="DO93" s="368"/>
      <c r="DP93" s="368"/>
      <c r="DQ93" s="368"/>
      <c r="DR93" s="368"/>
      <c r="DS93" s="368"/>
      <c r="DT93" s="368"/>
      <c r="DU93" s="368"/>
      <c r="DV93" s="368"/>
      <c r="DW93" s="368"/>
      <c r="DX93" s="368"/>
      <c r="DY93" s="368"/>
      <c r="DZ93" s="368"/>
      <c r="EA93" s="368"/>
      <c r="EB93" s="368"/>
      <c r="EC93" s="368"/>
      <c r="ED93" s="368"/>
      <c r="EE93" s="368"/>
      <c r="EF93" s="368"/>
      <c r="EG93" s="368"/>
      <c r="EH93" s="368"/>
      <c r="EI93" s="368"/>
      <c r="EJ93" s="368"/>
      <c r="EK93" s="368"/>
      <c r="EL93" s="368"/>
      <c r="EM93" s="368"/>
      <c r="EN93" s="368"/>
      <c r="EO93" s="368"/>
      <c r="EP93" s="368"/>
      <c r="EQ93" s="368"/>
      <c r="ER93" s="368"/>
      <c r="ES93" s="368"/>
      <c r="ET93" s="368"/>
      <c r="EU93" s="368"/>
      <c r="EV93" s="368"/>
      <c r="EW93" s="368"/>
      <c r="EX93" s="368"/>
      <c r="EY93" s="368"/>
      <c r="EZ93" s="368"/>
      <c r="FA93" s="368"/>
      <c r="FB93" s="368"/>
      <c r="FC93" s="368"/>
      <c r="FD93" s="368"/>
      <c r="FE93" s="368"/>
      <c r="FF93" s="368"/>
      <c r="FG93" s="368"/>
      <c r="FH93" s="368"/>
      <c r="FI93" s="368"/>
      <c r="FJ93" s="368"/>
      <c r="FK93" s="368"/>
      <c r="FL93" s="368"/>
      <c r="FM93" s="368"/>
      <c r="FN93" s="368"/>
      <c r="FO93" s="368"/>
      <c r="FP93" s="368"/>
      <c r="FQ93" s="368"/>
      <c r="FR93" s="368"/>
      <c r="FS93" s="368"/>
      <c r="FT93" s="368"/>
      <c r="FU93" s="368"/>
      <c r="FV93" s="368"/>
      <c r="FW93" s="368"/>
      <c r="FX93" s="368"/>
      <c r="FY93" s="368"/>
      <c r="FZ93" s="368"/>
    </row>
    <row r="94" spans="1:182" x14ac:dyDescent="0.2">
      <c r="A94" s="368"/>
      <c r="B94" s="368"/>
      <c r="C94" s="368"/>
      <c r="D94" s="368"/>
      <c r="E94" s="368"/>
      <c r="F94" s="368"/>
      <c r="G94" s="368"/>
      <c r="H94" s="368"/>
      <c r="I94" s="368"/>
      <c r="J94" s="368"/>
      <c r="K94" s="368"/>
      <c r="L94" s="368"/>
      <c r="M94" s="368"/>
      <c r="N94" s="368"/>
      <c r="O94" s="368"/>
      <c r="P94" s="368"/>
      <c r="Q94" s="368"/>
      <c r="R94" s="368"/>
      <c r="S94" s="368"/>
      <c r="T94" s="368"/>
      <c r="U94" s="368"/>
      <c r="V94" s="368"/>
      <c r="W94" s="368"/>
      <c r="X94" s="368"/>
      <c r="Y94" s="368"/>
      <c r="Z94" s="368"/>
      <c r="AA94" s="368"/>
      <c r="AB94" s="368"/>
      <c r="AC94" s="368"/>
      <c r="AD94" s="368"/>
      <c r="AE94" s="368"/>
      <c r="AF94" s="368"/>
      <c r="AG94" s="368"/>
      <c r="AH94" s="368"/>
      <c r="AI94" s="368"/>
      <c r="AJ94" s="368"/>
      <c r="AK94" s="368"/>
      <c r="AL94" s="368"/>
      <c r="AM94" s="368"/>
      <c r="AN94" s="368"/>
      <c r="AO94" s="368"/>
      <c r="AP94" s="368"/>
      <c r="AQ94" s="368"/>
      <c r="AR94" s="368"/>
      <c r="AS94" s="368"/>
      <c r="AT94" s="368"/>
      <c r="AU94" s="368"/>
      <c r="AV94" s="368"/>
      <c r="AW94" s="368"/>
      <c r="AX94" s="368"/>
      <c r="AY94" s="368"/>
      <c r="AZ94" s="368"/>
      <c r="BA94" s="368"/>
      <c r="BB94" s="368"/>
      <c r="BC94" s="368"/>
      <c r="BD94" s="368"/>
      <c r="BE94" s="368"/>
      <c r="BF94" s="368"/>
      <c r="BG94" s="368"/>
      <c r="BH94" s="368"/>
      <c r="BI94" s="368"/>
      <c r="BJ94" s="368"/>
      <c r="BK94" s="368"/>
      <c r="BL94" s="368"/>
      <c r="BM94" s="368"/>
      <c r="BN94" s="368"/>
      <c r="BO94" s="368"/>
      <c r="BP94" s="368"/>
      <c r="BQ94" s="368"/>
      <c r="BR94" s="368"/>
      <c r="BS94" s="368"/>
      <c r="BT94" s="368"/>
      <c r="BU94" s="368"/>
      <c r="BV94" s="368"/>
      <c r="BW94" s="368"/>
      <c r="BX94" s="368"/>
      <c r="BY94" s="368"/>
      <c r="BZ94" s="368"/>
      <c r="CA94" s="368"/>
      <c r="CB94" s="368"/>
      <c r="CC94" s="368"/>
      <c r="CD94" s="368"/>
      <c r="CE94" s="368"/>
      <c r="CF94" s="368"/>
      <c r="CG94" s="368"/>
      <c r="CH94" s="368"/>
      <c r="CI94" s="368"/>
      <c r="CJ94" s="368"/>
      <c r="CK94" s="368"/>
      <c r="CL94" s="368"/>
      <c r="CM94" s="368"/>
      <c r="CN94" s="368"/>
      <c r="CO94" s="368"/>
      <c r="CP94" s="368"/>
      <c r="CQ94" s="368"/>
      <c r="CR94" s="368"/>
      <c r="CS94" s="368"/>
      <c r="CT94" s="368"/>
      <c r="CU94" s="368"/>
      <c r="CV94" s="368"/>
      <c r="CW94" s="368"/>
      <c r="CX94" s="368"/>
      <c r="CY94" s="368"/>
      <c r="CZ94" s="368"/>
      <c r="DA94" s="368"/>
      <c r="DB94" s="368"/>
      <c r="DC94" s="368"/>
      <c r="DD94" s="368"/>
      <c r="DE94" s="368"/>
      <c r="DF94" s="368"/>
      <c r="DG94" s="368"/>
      <c r="DH94" s="368"/>
      <c r="DI94" s="368"/>
      <c r="DJ94" s="368"/>
      <c r="DK94" s="368"/>
      <c r="DL94" s="368"/>
      <c r="DM94" s="368"/>
      <c r="DN94" s="368"/>
      <c r="DO94" s="368"/>
      <c r="DP94" s="368"/>
      <c r="DQ94" s="368"/>
      <c r="DR94" s="368"/>
      <c r="DS94" s="368"/>
      <c r="DT94" s="368"/>
      <c r="DU94" s="368"/>
      <c r="DV94" s="368"/>
      <c r="DW94" s="368"/>
      <c r="DX94" s="368"/>
      <c r="DY94" s="368"/>
      <c r="DZ94" s="368"/>
      <c r="EA94" s="368"/>
      <c r="EB94" s="368"/>
      <c r="EC94" s="368"/>
      <c r="ED94" s="368"/>
      <c r="EE94" s="368"/>
      <c r="EF94" s="368"/>
      <c r="EG94" s="368"/>
      <c r="EH94" s="368"/>
      <c r="EI94" s="368"/>
      <c r="EJ94" s="368"/>
      <c r="EK94" s="368"/>
      <c r="EL94" s="368"/>
      <c r="EM94" s="368"/>
      <c r="EN94" s="368"/>
      <c r="EO94" s="368"/>
      <c r="EP94" s="368"/>
      <c r="EQ94" s="368"/>
      <c r="ER94" s="368"/>
      <c r="ES94" s="368"/>
      <c r="ET94" s="368"/>
      <c r="EU94" s="368"/>
      <c r="EV94" s="368"/>
      <c r="EW94" s="368"/>
      <c r="EX94" s="368"/>
      <c r="EY94" s="368"/>
      <c r="EZ94" s="368"/>
      <c r="FA94" s="368"/>
      <c r="FB94" s="368"/>
      <c r="FC94" s="368"/>
      <c r="FD94" s="368"/>
      <c r="FE94" s="368"/>
      <c r="FF94" s="368"/>
      <c r="FG94" s="368"/>
      <c r="FH94" s="368"/>
      <c r="FI94" s="368"/>
      <c r="FJ94" s="368"/>
      <c r="FK94" s="368"/>
      <c r="FL94" s="368"/>
      <c r="FM94" s="368"/>
      <c r="FN94" s="368"/>
      <c r="FO94" s="368"/>
      <c r="FP94" s="368"/>
      <c r="FQ94" s="368"/>
      <c r="FR94" s="368"/>
      <c r="FS94" s="368"/>
      <c r="FT94" s="368"/>
      <c r="FU94" s="368"/>
      <c r="FV94" s="368"/>
      <c r="FW94" s="368"/>
      <c r="FX94" s="368"/>
      <c r="FY94" s="368"/>
      <c r="FZ94" s="368"/>
    </row>
    <row r="95" spans="1:182" x14ac:dyDescent="0.2">
      <c r="A95" s="368"/>
      <c r="B95" s="368"/>
      <c r="C95" s="368"/>
      <c r="D95" s="368"/>
      <c r="E95" s="368"/>
      <c r="F95" s="368"/>
      <c r="G95" s="368"/>
      <c r="H95" s="368"/>
      <c r="I95" s="368"/>
      <c r="J95" s="368"/>
      <c r="K95" s="368"/>
      <c r="L95" s="368"/>
      <c r="M95" s="368"/>
      <c r="N95" s="368"/>
      <c r="O95" s="368"/>
      <c r="P95" s="368"/>
      <c r="Q95" s="368"/>
      <c r="R95" s="368"/>
      <c r="S95" s="368"/>
      <c r="T95" s="368"/>
      <c r="U95" s="368"/>
      <c r="V95" s="368"/>
      <c r="W95" s="368"/>
      <c r="X95" s="368"/>
      <c r="Y95" s="368"/>
      <c r="Z95" s="368"/>
      <c r="AA95" s="368"/>
      <c r="AB95" s="368"/>
      <c r="AC95" s="368"/>
      <c r="AD95" s="368"/>
      <c r="AE95" s="368"/>
      <c r="AF95" s="368"/>
      <c r="AG95" s="368"/>
      <c r="AH95" s="368"/>
      <c r="AI95" s="368"/>
      <c r="AJ95" s="368"/>
      <c r="AK95" s="368"/>
      <c r="AL95" s="368"/>
      <c r="AM95" s="368"/>
      <c r="AN95" s="368"/>
      <c r="AO95" s="368"/>
      <c r="AP95" s="368"/>
      <c r="AQ95" s="368"/>
      <c r="AR95" s="368"/>
      <c r="AS95" s="368"/>
      <c r="AT95" s="368"/>
      <c r="AU95" s="368"/>
      <c r="AV95" s="368"/>
      <c r="AW95" s="368"/>
      <c r="AX95" s="368"/>
      <c r="AY95" s="368"/>
      <c r="AZ95" s="368"/>
      <c r="BA95" s="368"/>
      <c r="BB95" s="368"/>
      <c r="BC95" s="368"/>
      <c r="BD95" s="368"/>
      <c r="BE95" s="368"/>
      <c r="BF95" s="368"/>
      <c r="BG95" s="368"/>
      <c r="BH95" s="368"/>
      <c r="BI95" s="368"/>
      <c r="BJ95" s="368"/>
      <c r="BK95" s="368"/>
      <c r="BL95" s="368"/>
      <c r="BM95" s="368"/>
      <c r="BN95" s="368"/>
      <c r="BO95" s="368"/>
      <c r="BP95" s="368"/>
      <c r="BQ95" s="368"/>
      <c r="BR95" s="368"/>
      <c r="BS95" s="368"/>
      <c r="BT95" s="368"/>
      <c r="BU95" s="368"/>
      <c r="BV95" s="368"/>
      <c r="BW95" s="368"/>
      <c r="BX95" s="368"/>
      <c r="BY95" s="368"/>
      <c r="BZ95" s="368"/>
      <c r="CA95" s="368"/>
      <c r="CB95" s="368"/>
      <c r="CC95" s="368"/>
      <c r="CD95" s="368"/>
      <c r="CE95" s="368"/>
      <c r="CF95" s="368"/>
      <c r="CG95" s="368"/>
      <c r="CH95" s="368"/>
      <c r="CI95" s="368"/>
      <c r="CJ95" s="368"/>
      <c r="CK95" s="368"/>
      <c r="CL95" s="368"/>
      <c r="CM95" s="368"/>
      <c r="CN95" s="368"/>
      <c r="CO95" s="368"/>
      <c r="CP95" s="368"/>
      <c r="CQ95" s="368"/>
      <c r="CR95" s="368"/>
      <c r="CS95" s="368"/>
      <c r="CT95" s="368"/>
      <c r="CU95" s="368"/>
      <c r="CV95" s="368"/>
      <c r="CW95" s="368"/>
      <c r="CX95" s="368"/>
      <c r="CY95" s="368"/>
      <c r="CZ95" s="368"/>
      <c r="DA95" s="368"/>
      <c r="DB95" s="368"/>
      <c r="DC95" s="368"/>
      <c r="DD95" s="368"/>
      <c r="DE95" s="368"/>
      <c r="DF95" s="368"/>
      <c r="DG95" s="368"/>
      <c r="DH95" s="368"/>
      <c r="DI95" s="368"/>
      <c r="DJ95" s="368"/>
      <c r="DK95" s="368"/>
      <c r="DL95" s="368"/>
      <c r="DM95" s="368"/>
      <c r="DN95" s="368"/>
      <c r="DO95" s="368"/>
      <c r="DP95" s="368"/>
      <c r="DQ95" s="368"/>
      <c r="DR95" s="368"/>
      <c r="DS95" s="368"/>
      <c r="DT95" s="368"/>
      <c r="DU95" s="368"/>
      <c r="DV95" s="368"/>
      <c r="DW95" s="368"/>
      <c r="DX95" s="368"/>
      <c r="DY95" s="368"/>
      <c r="DZ95" s="368"/>
      <c r="EA95" s="368"/>
      <c r="EB95" s="368"/>
      <c r="EC95" s="368"/>
      <c r="ED95" s="368"/>
      <c r="EE95" s="368"/>
      <c r="EF95" s="368"/>
      <c r="EG95" s="368"/>
      <c r="EH95" s="368"/>
      <c r="EI95" s="368"/>
      <c r="EJ95" s="368"/>
      <c r="EK95" s="368"/>
      <c r="EL95" s="368"/>
      <c r="EM95" s="368"/>
      <c r="EN95" s="368"/>
      <c r="EO95" s="368"/>
      <c r="EP95" s="368"/>
      <c r="EQ95" s="368"/>
      <c r="ER95" s="368"/>
      <c r="ES95" s="368"/>
      <c r="ET95" s="368"/>
      <c r="EU95" s="368"/>
      <c r="EV95" s="368"/>
      <c r="EW95" s="368"/>
      <c r="EX95" s="368"/>
      <c r="EY95" s="368"/>
      <c r="EZ95" s="368"/>
      <c r="FA95" s="368"/>
      <c r="FB95" s="368"/>
      <c r="FC95" s="368"/>
      <c r="FD95" s="368"/>
      <c r="FE95" s="368"/>
      <c r="FF95" s="368"/>
      <c r="FG95" s="368"/>
      <c r="FH95" s="368"/>
      <c r="FI95" s="368"/>
      <c r="FJ95" s="368"/>
      <c r="FK95" s="368"/>
      <c r="FL95" s="368"/>
      <c r="FM95" s="368"/>
      <c r="FN95" s="368"/>
      <c r="FO95" s="368"/>
      <c r="FP95" s="368"/>
      <c r="FQ95" s="368"/>
      <c r="FR95" s="368"/>
      <c r="FS95" s="368"/>
      <c r="FT95" s="368"/>
      <c r="FU95" s="368"/>
      <c r="FV95" s="368"/>
      <c r="FW95" s="368"/>
      <c r="FX95" s="368"/>
      <c r="FY95" s="368"/>
      <c r="FZ95" s="368"/>
    </row>
    <row r="96" spans="1:182" x14ac:dyDescent="0.2">
      <c r="A96" s="368"/>
      <c r="B96" s="368"/>
      <c r="C96" s="368"/>
      <c r="D96" s="368"/>
      <c r="E96" s="368"/>
      <c r="F96" s="368"/>
      <c r="G96" s="368"/>
      <c r="H96" s="368"/>
      <c r="I96" s="368"/>
      <c r="J96" s="368"/>
      <c r="K96" s="368"/>
      <c r="L96" s="368"/>
      <c r="M96" s="368"/>
      <c r="N96" s="368"/>
      <c r="O96" s="368"/>
      <c r="P96" s="368"/>
      <c r="Q96" s="368"/>
      <c r="R96" s="368"/>
      <c r="S96" s="368"/>
      <c r="T96" s="368"/>
      <c r="U96" s="368"/>
      <c r="V96" s="368"/>
      <c r="W96" s="368"/>
      <c r="X96" s="368"/>
      <c r="Y96" s="368"/>
      <c r="Z96" s="368"/>
      <c r="AA96" s="368"/>
      <c r="AB96" s="368"/>
      <c r="AC96" s="368"/>
      <c r="AD96" s="368"/>
      <c r="AE96" s="368"/>
      <c r="AF96" s="368"/>
      <c r="AG96" s="368"/>
      <c r="AH96" s="368"/>
      <c r="AI96" s="368"/>
      <c r="AJ96" s="368"/>
      <c r="AK96" s="368"/>
      <c r="AL96" s="368"/>
      <c r="AM96" s="368"/>
      <c r="AN96" s="368"/>
      <c r="AO96" s="368"/>
      <c r="AP96" s="368"/>
      <c r="AQ96" s="368"/>
      <c r="AR96" s="368"/>
      <c r="AS96" s="368"/>
      <c r="AT96" s="368"/>
      <c r="AU96" s="368"/>
      <c r="AV96" s="368"/>
      <c r="AW96" s="368"/>
      <c r="AX96" s="368"/>
      <c r="AY96" s="368"/>
      <c r="AZ96" s="368"/>
      <c r="BA96" s="368"/>
      <c r="BB96" s="368"/>
      <c r="BC96" s="368"/>
      <c r="BD96" s="368"/>
      <c r="BE96" s="368"/>
      <c r="BF96" s="368"/>
      <c r="BG96" s="368"/>
      <c r="BH96" s="368"/>
      <c r="BI96" s="368"/>
      <c r="BJ96" s="368"/>
      <c r="BK96" s="368"/>
      <c r="BL96" s="368"/>
      <c r="BM96" s="368"/>
      <c r="BN96" s="368"/>
      <c r="BO96" s="368"/>
      <c r="BP96" s="368"/>
      <c r="BQ96" s="368"/>
      <c r="BR96" s="368"/>
      <c r="BS96" s="368"/>
      <c r="BT96" s="368"/>
      <c r="BU96" s="368"/>
      <c r="BV96" s="368"/>
      <c r="BW96" s="368"/>
      <c r="BX96" s="368"/>
      <c r="BY96" s="368"/>
      <c r="BZ96" s="368"/>
      <c r="CA96" s="368"/>
      <c r="CB96" s="368"/>
      <c r="CC96" s="368"/>
      <c r="CD96" s="368"/>
      <c r="CE96" s="368"/>
      <c r="CF96" s="368"/>
      <c r="CG96" s="368"/>
      <c r="CH96" s="368"/>
      <c r="CI96" s="368"/>
      <c r="CJ96" s="368"/>
      <c r="CK96" s="368"/>
      <c r="CL96" s="368"/>
      <c r="CM96" s="368"/>
      <c r="CN96" s="368"/>
      <c r="CO96" s="368"/>
      <c r="CP96" s="368"/>
      <c r="CQ96" s="368"/>
      <c r="CR96" s="368"/>
      <c r="CS96" s="368"/>
      <c r="CT96" s="368"/>
      <c r="CU96" s="368"/>
      <c r="CV96" s="368"/>
      <c r="CW96" s="368"/>
      <c r="CX96" s="368"/>
      <c r="CY96" s="368"/>
      <c r="CZ96" s="368"/>
      <c r="DA96" s="368"/>
      <c r="DB96" s="368"/>
      <c r="DC96" s="368"/>
      <c r="DD96" s="368"/>
      <c r="DE96" s="368"/>
      <c r="DF96" s="368"/>
      <c r="DG96" s="368"/>
      <c r="DH96" s="368"/>
      <c r="DI96" s="368"/>
      <c r="DJ96" s="368"/>
      <c r="DK96" s="368"/>
      <c r="DL96" s="368"/>
      <c r="DM96" s="368"/>
      <c r="DN96" s="368"/>
      <c r="DO96" s="368"/>
      <c r="DP96" s="368"/>
      <c r="DQ96" s="368"/>
      <c r="DR96" s="368"/>
      <c r="DS96" s="368"/>
      <c r="DT96" s="368"/>
      <c r="DU96" s="368"/>
      <c r="DV96" s="368"/>
      <c r="DW96" s="368"/>
      <c r="DX96" s="368"/>
      <c r="DY96" s="368"/>
      <c r="DZ96" s="368"/>
      <c r="EA96" s="368"/>
      <c r="EB96" s="368"/>
      <c r="EC96" s="368"/>
      <c r="ED96" s="368"/>
      <c r="EE96" s="368"/>
      <c r="EF96" s="368"/>
      <c r="EG96" s="368"/>
      <c r="EH96" s="368"/>
      <c r="EI96" s="368"/>
      <c r="EJ96" s="368"/>
      <c r="EK96" s="368"/>
      <c r="EL96" s="368"/>
      <c r="EM96" s="368"/>
      <c r="EN96" s="368"/>
      <c r="EO96" s="368"/>
      <c r="EP96" s="368"/>
      <c r="EQ96" s="368"/>
      <c r="ER96" s="368"/>
      <c r="ES96" s="368"/>
      <c r="ET96" s="368"/>
      <c r="EU96" s="368"/>
      <c r="EV96" s="368"/>
      <c r="EW96" s="368"/>
      <c r="EX96" s="368"/>
      <c r="EY96" s="368"/>
      <c r="EZ96" s="368"/>
      <c r="FA96" s="368"/>
      <c r="FB96" s="368"/>
      <c r="FC96" s="368"/>
      <c r="FD96" s="368"/>
      <c r="FE96" s="368"/>
      <c r="FF96" s="368"/>
      <c r="FG96" s="368"/>
      <c r="FH96" s="368"/>
      <c r="FI96" s="368"/>
      <c r="FJ96" s="368"/>
      <c r="FK96" s="368"/>
      <c r="FL96" s="368"/>
      <c r="FM96" s="368"/>
      <c r="FN96" s="368"/>
      <c r="FO96" s="368"/>
      <c r="FP96" s="368"/>
      <c r="FQ96" s="368"/>
      <c r="FR96" s="368"/>
      <c r="FS96" s="368"/>
      <c r="FT96" s="368"/>
      <c r="FU96" s="368"/>
      <c r="FV96" s="368"/>
      <c r="FW96" s="368"/>
      <c r="FX96" s="368"/>
      <c r="FY96" s="368"/>
      <c r="FZ96" s="368"/>
    </row>
    <row r="97" spans="1:182" x14ac:dyDescent="0.2">
      <c r="A97" s="368"/>
      <c r="B97" s="368"/>
      <c r="C97" s="368"/>
      <c r="D97" s="368"/>
      <c r="E97" s="368"/>
      <c r="F97" s="368"/>
      <c r="G97" s="368"/>
      <c r="H97" s="368"/>
      <c r="I97" s="368"/>
      <c r="J97" s="368"/>
      <c r="K97" s="368"/>
      <c r="L97" s="368"/>
      <c r="M97" s="368"/>
      <c r="N97" s="368"/>
      <c r="O97" s="368"/>
      <c r="P97" s="368"/>
      <c r="Q97" s="368"/>
      <c r="R97" s="368"/>
      <c r="S97" s="368"/>
      <c r="T97" s="368"/>
      <c r="U97" s="368"/>
      <c r="V97" s="368"/>
      <c r="W97" s="368"/>
      <c r="X97" s="368"/>
      <c r="Y97" s="368"/>
      <c r="Z97" s="368"/>
      <c r="AA97" s="368"/>
      <c r="AB97" s="368"/>
      <c r="AC97" s="368"/>
      <c r="AD97" s="368"/>
      <c r="AE97" s="368"/>
      <c r="AF97" s="368"/>
      <c r="AG97" s="368"/>
      <c r="AH97" s="368"/>
      <c r="AI97" s="368"/>
      <c r="AJ97" s="368"/>
      <c r="AK97" s="368"/>
      <c r="AL97" s="368"/>
      <c r="AM97" s="368"/>
      <c r="AN97" s="368"/>
      <c r="AO97" s="368"/>
      <c r="AP97" s="368"/>
      <c r="AQ97" s="368"/>
      <c r="AR97" s="368"/>
      <c r="AS97" s="368"/>
      <c r="AT97" s="368"/>
      <c r="AU97" s="368"/>
      <c r="AV97" s="368"/>
      <c r="AW97" s="368"/>
      <c r="AX97" s="368"/>
      <c r="AY97" s="368"/>
      <c r="AZ97" s="368"/>
      <c r="BA97" s="368"/>
      <c r="BB97" s="368"/>
      <c r="BC97" s="368"/>
      <c r="BD97" s="368"/>
      <c r="BE97" s="368"/>
      <c r="BF97" s="368"/>
      <c r="BG97" s="368"/>
      <c r="BH97" s="368"/>
      <c r="BI97" s="368"/>
      <c r="BJ97" s="368"/>
      <c r="BK97" s="368"/>
      <c r="BL97" s="368"/>
      <c r="BM97" s="368"/>
      <c r="BN97" s="368"/>
      <c r="BO97" s="368"/>
      <c r="BP97" s="368"/>
      <c r="BQ97" s="368"/>
      <c r="BR97" s="368"/>
      <c r="BS97" s="368"/>
      <c r="BT97" s="368"/>
      <c r="BU97" s="368"/>
      <c r="BV97" s="368"/>
      <c r="BW97" s="368"/>
      <c r="BX97" s="368"/>
      <c r="BY97" s="368"/>
      <c r="BZ97" s="368"/>
      <c r="CA97" s="368"/>
      <c r="CB97" s="368"/>
      <c r="CC97" s="368"/>
      <c r="CD97" s="368"/>
      <c r="CE97" s="368"/>
      <c r="CF97" s="368"/>
      <c r="CG97" s="368"/>
      <c r="CH97" s="368"/>
      <c r="CI97" s="368"/>
      <c r="CJ97" s="368"/>
      <c r="CK97" s="368"/>
      <c r="CL97" s="368"/>
      <c r="CM97" s="368"/>
      <c r="CN97" s="368"/>
      <c r="CO97" s="368"/>
      <c r="CP97" s="368"/>
      <c r="CQ97" s="368"/>
      <c r="CR97" s="368"/>
      <c r="CS97" s="368"/>
      <c r="CT97" s="368"/>
      <c r="CU97" s="368"/>
      <c r="CV97" s="368"/>
      <c r="CW97" s="368"/>
      <c r="CX97" s="368"/>
      <c r="CY97" s="368"/>
      <c r="CZ97" s="368"/>
      <c r="DA97" s="368"/>
      <c r="DB97" s="368"/>
      <c r="DC97" s="368"/>
      <c r="DD97" s="368"/>
      <c r="DE97" s="368"/>
      <c r="DF97" s="368"/>
      <c r="DG97" s="368"/>
      <c r="DH97" s="368"/>
      <c r="DI97" s="368"/>
      <c r="DJ97" s="368"/>
      <c r="DK97" s="368"/>
      <c r="DL97" s="368"/>
      <c r="DM97" s="368"/>
      <c r="DN97" s="368"/>
      <c r="DO97" s="368"/>
      <c r="DP97" s="368"/>
      <c r="DQ97" s="368"/>
      <c r="DR97" s="368"/>
      <c r="DS97" s="368"/>
      <c r="DT97" s="368"/>
      <c r="DU97" s="368"/>
      <c r="DV97" s="368"/>
      <c r="DW97" s="368"/>
      <c r="DX97" s="368"/>
      <c r="DY97" s="368"/>
      <c r="DZ97" s="368"/>
      <c r="EA97" s="368"/>
      <c r="EB97" s="368"/>
      <c r="EC97" s="368"/>
      <c r="ED97" s="368"/>
      <c r="EE97" s="368"/>
      <c r="EF97" s="368"/>
      <c r="EG97" s="368"/>
      <c r="EH97" s="368"/>
      <c r="EI97" s="368"/>
      <c r="EJ97" s="368"/>
      <c r="EK97" s="368"/>
      <c r="EL97" s="368"/>
      <c r="EM97" s="368"/>
      <c r="EN97" s="368"/>
      <c r="EO97" s="368"/>
      <c r="EP97" s="368"/>
      <c r="EQ97" s="368"/>
      <c r="ER97" s="368"/>
      <c r="ES97" s="368"/>
      <c r="ET97" s="368"/>
      <c r="EU97" s="368"/>
      <c r="EV97" s="368"/>
      <c r="EW97" s="368"/>
      <c r="EX97" s="368"/>
      <c r="EY97" s="368"/>
      <c r="EZ97" s="368"/>
      <c r="FA97" s="368"/>
      <c r="FB97" s="368"/>
      <c r="FC97" s="368"/>
      <c r="FD97" s="368"/>
      <c r="FE97" s="368"/>
      <c r="FF97" s="368"/>
      <c r="FG97" s="368"/>
      <c r="FH97" s="368"/>
      <c r="FI97" s="368"/>
      <c r="FJ97" s="368"/>
      <c r="FK97" s="368"/>
      <c r="FL97" s="368"/>
      <c r="FM97" s="368"/>
      <c r="FN97" s="368"/>
      <c r="FO97" s="368"/>
      <c r="FP97" s="368"/>
      <c r="FQ97" s="368"/>
      <c r="FR97" s="368"/>
      <c r="FS97" s="368"/>
      <c r="FT97" s="368"/>
      <c r="FU97" s="368"/>
      <c r="FV97" s="368"/>
      <c r="FW97" s="368"/>
      <c r="FX97" s="368"/>
      <c r="FY97" s="368"/>
      <c r="FZ97" s="368"/>
    </row>
    <row r="98" spans="1:182" x14ac:dyDescent="0.2">
      <c r="A98" s="368"/>
      <c r="B98" s="368"/>
      <c r="C98" s="368"/>
      <c r="D98" s="368"/>
      <c r="E98" s="368"/>
      <c r="F98" s="368"/>
      <c r="G98" s="368"/>
      <c r="H98" s="368"/>
      <c r="I98" s="368"/>
      <c r="J98" s="368"/>
      <c r="K98" s="368"/>
      <c r="L98" s="368"/>
      <c r="M98" s="368"/>
      <c r="N98" s="368"/>
      <c r="O98" s="368"/>
      <c r="P98" s="368"/>
      <c r="Q98" s="368"/>
      <c r="R98" s="368"/>
      <c r="S98" s="368"/>
      <c r="T98" s="368"/>
      <c r="U98" s="368"/>
      <c r="V98" s="368"/>
      <c r="W98" s="368"/>
      <c r="X98" s="368"/>
      <c r="Y98" s="368"/>
      <c r="Z98" s="368"/>
      <c r="AA98" s="368"/>
      <c r="AB98" s="368"/>
      <c r="AC98" s="368"/>
      <c r="AD98" s="368"/>
      <c r="AE98" s="368"/>
      <c r="AF98" s="368"/>
      <c r="AG98" s="368"/>
      <c r="AH98" s="368"/>
      <c r="AI98" s="368"/>
      <c r="AJ98" s="368"/>
      <c r="AK98" s="368"/>
      <c r="AL98" s="368"/>
      <c r="AM98" s="368"/>
      <c r="AN98" s="368"/>
      <c r="AO98" s="368"/>
      <c r="AP98" s="368"/>
      <c r="AQ98" s="368"/>
      <c r="AR98" s="368"/>
      <c r="AS98" s="368"/>
      <c r="AT98" s="368"/>
      <c r="AU98" s="368"/>
      <c r="AV98" s="368"/>
      <c r="AW98" s="368"/>
      <c r="AX98" s="368"/>
      <c r="AY98" s="368"/>
      <c r="AZ98" s="368"/>
      <c r="BA98" s="368"/>
      <c r="BB98" s="368"/>
      <c r="BC98" s="368"/>
      <c r="BD98" s="368"/>
      <c r="BE98" s="368"/>
      <c r="BF98" s="368"/>
      <c r="BG98" s="368"/>
      <c r="BH98" s="368"/>
      <c r="BI98" s="368"/>
      <c r="BJ98" s="368"/>
      <c r="BK98" s="368"/>
      <c r="BL98" s="368"/>
      <c r="BM98" s="368"/>
      <c r="BN98" s="368"/>
      <c r="BO98" s="368"/>
      <c r="BP98" s="368"/>
      <c r="BQ98" s="368"/>
      <c r="BR98" s="368"/>
      <c r="BS98" s="368"/>
      <c r="BT98" s="368"/>
      <c r="BU98" s="368"/>
      <c r="BV98" s="368"/>
      <c r="BW98" s="368"/>
      <c r="BX98" s="368"/>
      <c r="BY98" s="368"/>
      <c r="BZ98" s="368"/>
      <c r="CA98" s="368"/>
      <c r="CB98" s="368"/>
      <c r="CC98" s="368"/>
      <c r="CD98" s="368"/>
      <c r="CE98" s="368"/>
      <c r="CF98" s="368"/>
      <c r="CG98" s="368"/>
      <c r="CH98" s="368"/>
      <c r="CI98" s="368"/>
      <c r="CJ98" s="368"/>
      <c r="CK98" s="368"/>
      <c r="CL98" s="368"/>
      <c r="CM98" s="368"/>
      <c r="CN98" s="368"/>
      <c r="CO98" s="368"/>
      <c r="CP98" s="368"/>
      <c r="CQ98" s="368"/>
      <c r="CR98" s="368"/>
      <c r="CS98" s="368"/>
      <c r="CT98" s="368"/>
      <c r="CU98" s="368"/>
      <c r="CV98" s="368"/>
      <c r="CW98" s="368"/>
      <c r="CX98" s="368"/>
      <c r="CY98" s="368"/>
      <c r="CZ98" s="368"/>
      <c r="DA98" s="368"/>
      <c r="DB98" s="368"/>
      <c r="DC98" s="368"/>
      <c r="DD98" s="368"/>
      <c r="DE98" s="368"/>
      <c r="DF98" s="368"/>
      <c r="DG98" s="368"/>
      <c r="DH98" s="368"/>
      <c r="DI98" s="368"/>
      <c r="DJ98" s="368"/>
      <c r="DK98" s="368"/>
      <c r="DL98" s="368"/>
      <c r="DM98" s="368"/>
      <c r="DN98" s="368"/>
      <c r="DO98" s="368"/>
      <c r="DP98" s="368"/>
      <c r="DQ98" s="368"/>
      <c r="DR98" s="368"/>
      <c r="DS98" s="368"/>
      <c r="DT98" s="368"/>
      <c r="DU98" s="368"/>
      <c r="DV98" s="368"/>
      <c r="DW98" s="368"/>
      <c r="DX98" s="368"/>
      <c r="DY98" s="368"/>
      <c r="DZ98" s="368"/>
      <c r="EA98" s="368"/>
      <c r="EB98" s="368"/>
      <c r="EC98" s="368"/>
      <c r="ED98" s="368"/>
      <c r="EE98" s="368"/>
      <c r="EF98" s="368"/>
      <c r="EG98" s="368"/>
      <c r="EH98" s="368"/>
      <c r="EI98" s="368"/>
      <c r="EJ98" s="368"/>
      <c r="EK98" s="368"/>
      <c r="EL98" s="368"/>
      <c r="EM98" s="368"/>
      <c r="EN98" s="368"/>
      <c r="EO98" s="368"/>
      <c r="EP98" s="368"/>
      <c r="EQ98" s="368"/>
      <c r="ER98" s="368"/>
      <c r="ES98" s="368"/>
      <c r="ET98" s="368"/>
      <c r="EU98" s="368"/>
      <c r="EV98" s="368"/>
      <c r="EW98" s="368"/>
      <c r="EX98" s="368"/>
      <c r="EY98" s="368"/>
      <c r="EZ98" s="368"/>
      <c r="FA98" s="368"/>
      <c r="FB98" s="368"/>
      <c r="FC98" s="368"/>
      <c r="FD98" s="368"/>
      <c r="FE98" s="368"/>
      <c r="FF98" s="368"/>
      <c r="FG98" s="368"/>
      <c r="FH98" s="368"/>
      <c r="FI98" s="368"/>
      <c r="FJ98" s="368"/>
      <c r="FK98" s="368"/>
      <c r="FL98" s="368"/>
      <c r="FM98" s="368"/>
      <c r="FN98" s="368"/>
      <c r="FO98" s="368"/>
      <c r="FP98" s="368"/>
      <c r="FQ98" s="368"/>
      <c r="FR98" s="368"/>
      <c r="FS98" s="368"/>
      <c r="FT98" s="368"/>
      <c r="FU98" s="368"/>
      <c r="FV98" s="368"/>
      <c r="FW98" s="368"/>
      <c r="FX98" s="368"/>
      <c r="FY98" s="368"/>
      <c r="FZ98" s="368"/>
    </row>
    <row r="99" spans="1:182" x14ac:dyDescent="0.2">
      <c r="A99" s="368"/>
      <c r="B99" s="368"/>
      <c r="C99" s="368"/>
      <c r="D99" s="368"/>
      <c r="E99" s="368"/>
      <c r="F99" s="368"/>
      <c r="G99" s="368"/>
      <c r="H99" s="368"/>
      <c r="I99" s="368"/>
      <c r="J99" s="368"/>
      <c r="K99" s="368"/>
      <c r="L99" s="368"/>
      <c r="M99" s="368"/>
      <c r="N99" s="368"/>
      <c r="O99" s="368"/>
      <c r="P99" s="368"/>
      <c r="Q99" s="368"/>
      <c r="R99" s="368"/>
      <c r="S99" s="368"/>
      <c r="T99" s="368"/>
      <c r="U99" s="368"/>
      <c r="V99" s="368"/>
      <c r="W99" s="368"/>
      <c r="X99" s="368"/>
      <c r="Y99" s="368"/>
      <c r="Z99" s="368"/>
      <c r="AA99" s="368"/>
      <c r="AB99" s="368"/>
      <c r="AC99" s="368"/>
      <c r="AD99" s="368"/>
      <c r="AE99" s="368"/>
      <c r="AF99" s="368"/>
      <c r="AG99" s="368"/>
      <c r="AH99" s="368"/>
      <c r="AI99" s="368"/>
      <c r="AJ99" s="368"/>
      <c r="AK99" s="368"/>
      <c r="AL99" s="368"/>
      <c r="AM99" s="368"/>
      <c r="AN99" s="368"/>
      <c r="AO99" s="368"/>
      <c r="AP99" s="368"/>
      <c r="AQ99" s="368"/>
      <c r="AR99" s="368"/>
      <c r="AS99" s="368"/>
      <c r="AT99" s="368"/>
      <c r="AU99" s="368"/>
      <c r="AV99" s="368"/>
      <c r="AW99" s="368"/>
      <c r="AX99" s="368"/>
      <c r="AY99" s="368"/>
      <c r="AZ99" s="368"/>
      <c r="BA99" s="368"/>
      <c r="BB99" s="368"/>
      <c r="BC99" s="368"/>
      <c r="BD99" s="368"/>
      <c r="BE99" s="368"/>
      <c r="BF99" s="368"/>
      <c r="BG99" s="368"/>
      <c r="BH99" s="368"/>
      <c r="BI99" s="368"/>
      <c r="BJ99" s="368"/>
      <c r="BK99" s="368"/>
      <c r="BL99" s="368"/>
      <c r="BM99" s="368"/>
      <c r="BN99" s="368"/>
      <c r="BO99" s="368"/>
      <c r="BP99" s="368"/>
      <c r="BQ99" s="368"/>
      <c r="BR99" s="368"/>
      <c r="BS99" s="368"/>
      <c r="BT99" s="368"/>
      <c r="BU99" s="368"/>
      <c r="BV99" s="368"/>
      <c r="BW99" s="368"/>
      <c r="BX99" s="368"/>
      <c r="BY99" s="368"/>
      <c r="BZ99" s="368"/>
      <c r="CA99" s="368"/>
      <c r="CB99" s="368"/>
      <c r="CC99" s="368"/>
      <c r="CD99" s="368"/>
      <c r="CE99" s="368"/>
      <c r="CF99" s="368"/>
      <c r="CG99" s="368"/>
      <c r="CH99" s="368"/>
      <c r="CI99" s="368"/>
      <c r="CJ99" s="368"/>
      <c r="CK99" s="368"/>
      <c r="CL99" s="368"/>
      <c r="CM99" s="368"/>
      <c r="CN99" s="368"/>
      <c r="CO99" s="368"/>
      <c r="CP99" s="368"/>
      <c r="CQ99" s="368"/>
      <c r="CR99" s="368"/>
      <c r="CS99" s="368"/>
      <c r="CT99" s="368"/>
      <c r="CU99" s="368"/>
      <c r="CV99" s="368"/>
      <c r="CW99" s="368"/>
      <c r="CX99" s="368"/>
      <c r="CY99" s="368"/>
      <c r="CZ99" s="368"/>
      <c r="DA99" s="368"/>
      <c r="DB99" s="368"/>
      <c r="DC99" s="368"/>
      <c r="DD99" s="368"/>
      <c r="DE99" s="368"/>
      <c r="DF99" s="368"/>
      <c r="DG99" s="368"/>
      <c r="DH99" s="368"/>
      <c r="DI99" s="368"/>
      <c r="DJ99" s="368"/>
      <c r="DK99" s="368"/>
      <c r="DL99" s="368"/>
      <c r="DM99" s="368"/>
      <c r="DN99" s="368"/>
      <c r="DO99" s="368"/>
      <c r="DP99" s="368"/>
      <c r="DQ99" s="368"/>
      <c r="DR99" s="368"/>
      <c r="DS99" s="368"/>
      <c r="DT99" s="368"/>
      <c r="DU99" s="368"/>
      <c r="DV99" s="368"/>
      <c r="DW99" s="368"/>
      <c r="DX99" s="368"/>
      <c r="DY99" s="368"/>
      <c r="DZ99" s="368"/>
      <c r="EA99" s="368"/>
      <c r="EB99" s="368"/>
      <c r="EC99" s="368"/>
      <c r="ED99" s="368"/>
      <c r="EE99" s="368"/>
      <c r="EF99" s="368"/>
      <c r="EG99" s="368"/>
      <c r="EH99" s="368"/>
      <c r="EI99" s="368"/>
      <c r="EJ99" s="368"/>
      <c r="EK99" s="368"/>
      <c r="EL99" s="368"/>
      <c r="EM99" s="368"/>
      <c r="EN99" s="368"/>
      <c r="EO99" s="368"/>
      <c r="EP99" s="368"/>
      <c r="EQ99" s="368"/>
      <c r="ER99" s="368"/>
      <c r="ES99" s="368"/>
      <c r="ET99" s="368"/>
      <c r="EU99" s="368"/>
      <c r="EV99" s="368"/>
      <c r="EW99" s="368"/>
      <c r="EX99" s="368"/>
      <c r="EY99" s="368"/>
      <c r="EZ99" s="368"/>
      <c r="FA99" s="368"/>
      <c r="FB99" s="368"/>
      <c r="FC99" s="368"/>
      <c r="FD99" s="368"/>
      <c r="FE99" s="368"/>
      <c r="FF99" s="368"/>
      <c r="FG99" s="368"/>
      <c r="FH99" s="368"/>
      <c r="FI99" s="368"/>
      <c r="FJ99" s="368"/>
      <c r="FK99" s="368"/>
      <c r="FL99" s="368"/>
      <c r="FM99" s="368"/>
      <c r="FN99" s="368"/>
      <c r="FO99" s="368"/>
      <c r="FP99" s="368"/>
      <c r="FQ99" s="368"/>
      <c r="FR99" s="368"/>
      <c r="FS99" s="368"/>
      <c r="FT99" s="368"/>
      <c r="FU99" s="368"/>
      <c r="FV99" s="368"/>
      <c r="FW99" s="368"/>
      <c r="FX99" s="368"/>
      <c r="FY99" s="368"/>
      <c r="FZ99" s="368"/>
    </row>
    <row r="100" spans="1:182" x14ac:dyDescent="0.2">
      <c r="A100" s="368"/>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c r="Z100" s="368"/>
      <c r="AA100" s="368"/>
      <c r="AB100" s="368"/>
      <c r="AC100" s="368"/>
      <c r="AD100" s="368"/>
      <c r="AE100" s="368"/>
      <c r="AF100" s="368"/>
      <c r="AG100" s="368"/>
      <c r="AH100" s="368"/>
      <c r="AI100" s="368"/>
      <c r="AJ100" s="368"/>
      <c r="AK100" s="368"/>
      <c r="AL100" s="368"/>
      <c r="AM100" s="368"/>
      <c r="AN100" s="368"/>
      <c r="AO100" s="368"/>
      <c r="AP100" s="368"/>
      <c r="AQ100" s="368"/>
      <c r="AR100" s="368"/>
      <c r="AS100" s="368"/>
      <c r="AT100" s="368"/>
      <c r="AU100" s="368"/>
      <c r="AV100" s="368"/>
      <c r="AW100" s="368"/>
      <c r="AX100" s="368"/>
      <c r="AY100" s="368"/>
      <c r="AZ100" s="368"/>
      <c r="BA100" s="368"/>
      <c r="BB100" s="368"/>
      <c r="BC100" s="368"/>
      <c r="BD100" s="368"/>
      <c r="BE100" s="368"/>
      <c r="BF100" s="368"/>
      <c r="BG100" s="368"/>
      <c r="BH100" s="368"/>
      <c r="BI100" s="368"/>
      <c r="BJ100" s="368"/>
      <c r="BK100" s="368"/>
      <c r="BL100" s="368"/>
      <c r="BM100" s="368"/>
      <c r="BN100" s="368"/>
      <c r="BO100" s="368"/>
      <c r="BP100" s="368"/>
      <c r="BQ100" s="368"/>
      <c r="BR100" s="368"/>
      <c r="BS100" s="368"/>
      <c r="BT100" s="368"/>
      <c r="BU100" s="368"/>
      <c r="BV100" s="368"/>
      <c r="BW100" s="368"/>
      <c r="BX100" s="368"/>
      <c r="BY100" s="368"/>
      <c r="BZ100" s="368"/>
      <c r="CA100" s="368"/>
      <c r="CB100" s="368"/>
      <c r="CC100" s="368"/>
      <c r="CD100" s="368"/>
      <c r="CE100" s="368"/>
      <c r="CF100" s="368"/>
      <c r="CG100" s="368"/>
      <c r="CH100" s="368"/>
      <c r="CI100" s="368"/>
      <c r="CJ100" s="368"/>
      <c r="CK100" s="368"/>
      <c r="CL100" s="368"/>
      <c r="CM100" s="368"/>
      <c r="CN100" s="368"/>
      <c r="CO100" s="368"/>
      <c r="CP100" s="368"/>
      <c r="CQ100" s="368"/>
      <c r="CR100" s="368"/>
      <c r="CS100" s="368"/>
      <c r="CT100" s="368"/>
      <c r="CU100" s="368"/>
      <c r="CV100" s="368"/>
      <c r="CW100" s="368"/>
      <c r="CX100" s="368"/>
      <c r="CY100" s="368"/>
      <c r="CZ100" s="368"/>
      <c r="DA100" s="368"/>
      <c r="DB100" s="368"/>
      <c r="DC100" s="368"/>
      <c r="DD100" s="368"/>
      <c r="DE100" s="368"/>
      <c r="DF100" s="368"/>
      <c r="DG100" s="368"/>
      <c r="DH100" s="368"/>
      <c r="DI100" s="368"/>
      <c r="DJ100" s="368"/>
      <c r="DK100" s="368"/>
      <c r="DL100" s="368"/>
      <c r="DM100" s="368"/>
      <c r="DN100" s="368"/>
      <c r="DO100" s="368"/>
      <c r="DP100" s="368"/>
      <c r="DQ100" s="368"/>
      <c r="DR100" s="368"/>
      <c r="DS100" s="368"/>
      <c r="DT100" s="368"/>
      <c r="DU100" s="368"/>
      <c r="DV100" s="368"/>
      <c r="DW100" s="368"/>
      <c r="DX100" s="368"/>
      <c r="DY100" s="368"/>
      <c r="DZ100" s="368"/>
      <c r="EA100" s="368"/>
      <c r="EB100" s="368"/>
      <c r="EC100" s="368"/>
      <c r="ED100" s="368"/>
      <c r="EE100" s="368"/>
      <c r="EF100" s="368"/>
      <c r="EG100" s="368"/>
      <c r="EH100" s="368"/>
      <c r="EI100" s="368"/>
      <c r="EJ100" s="368"/>
      <c r="EK100" s="368"/>
      <c r="EL100" s="368"/>
      <c r="EM100" s="368"/>
      <c r="EN100" s="368"/>
      <c r="EO100" s="368"/>
      <c r="EP100" s="368"/>
      <c r="EQ100" s="368"/>
      <c r="ER100" s="368"/>
      <c r="ES100" s="368"/>
      <c r="ET100" s="368"/>
      <c r="EU100" s="368"/>
      <c r="EV100" s="368"/>
      <c r="EW100" s="368"/>
      <c r="EX100" s="368"/>
      <c r="EY100" s="368"/>
      <c r="EZ100" s="368"/>
      <c r="FA100" s="368"/>
      <c r="FB100" s="368"/>
      <c r="FC100" s="368"/>
      <c r="FD100" s="368"/>
      <c r="FE100" s="368"/>
      <c r="FF100" s="368"/>
      <c r="FG100" s="368"/>
      <c r="FH100" s="368"/>
      <c r="FI100" s="368"/>
      <c r="FJ100" s="368"/>
      <c r="FK100" s="368"/>
      <c r="FL100" s="368"/>
      <c r="FM100" s="368"/>
      <c r="FN100" s="368"/>
      <c r="FO100" s="368"/>
      <c r="FP100" s="368"/>
      <c r="FQ100" s="368"/>
      <c r="FR100" s="368"/>
      <c r="FS100" s="368"/>
      <c r="FT100" s="368"/>
      <c r="FU100" s="368"/>
      <c r="FV100" s="368"/>
      <c r="FW100" s="368"/>
      <c r="FX100" s="368"/>
      <c r="FY100" s="368"/>
      <c r="FZ100" s="368"/>
    </row>
    <row r="101" spans="1:182" x14ac:dyDescent="0.2">
      <c r="A101" s="368"/>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368"/>
      <c r="AA101" s="368"/>
      <c r="AB101" s="368"/>
      <c r="AC101" s="368"/>
      <c r="AD101" s="368"/>
      <c r="AE101" s="368"/>
      <c r="AF101" s="368"/>
      <c r="AG101" s="368"/>
      <c r="AH101" s="368"/>
      <c r="AI101" s="368"/>
      <c r="AJ101" s="368"/>
      <c r="AK101" s="368"/>
      <c r="AL101" s="368"/>
      <c r="AM101" s="368"/>
      <c r="AN101" s="368"/>
      <c r="AO101" s="368"/>
      <c r="AP101" s="368"/>
      <c r="AQ101" s="368"/>
      <c r="AR101" s="368"/>
      <c r="AS101" s="368"/>
      <c r="AT101" s="368"/>
      <c r="AU101" s="368"/>
      <c r="AV101" s="368"/>
      <c r="AW101" s="368"/>
      <c r="AX101" s="368"/>
      <c r="AY101" s="368"/>
      <c r="AZ101" s="368"/>
      <c r="BA101" s="368"/>
      <c r="BB101" s="368"/>
      <c r="BC101" s="368"/>
      <c r="BD101" s="368"/>
      <c r="BE101" s="368"/>
      <c r="BF101" s="368"/>
      <c r="BG101" s="368"/>
      <c r="BH101" s="368"/>
      <c r="BI101" s="368"/>
      <c r="BJ101" s="368"/>
      <c r="BK101" s="368"/>
      <c r="BL101" s="368"/>
      <c r="BM101" s="368"/>
      <c r="BN101" s="368"/>
      <c r="BO101" s="368"/>
      <c r="BP101" s="368"/>
      <c r="BQ101" s="368"/>
      <c r="BR101" s="368"/>
      <c r="BS101" s="368"/>
      <c r="BT101" s="368"/>
      <c r="BU101" s="368"/>
      <c r="BV101" s="368"/>
      <c r="BW101" s="368"/>
      <c r="BX101" s="368"/>
      <c r="BY101" s="368"/>
      <c r="BZ101" s="368"/>
      <c r="CA101" s="368"/>
      <c r="CB101" s="368"/>
      <c r="CC101" s="368"/>
      <c r="CD101" s="368"/>
      <c r="CE101" s="368"/>
      <c r="CF101" s="368"/>
      <c r="CG101" s="368"/>
      <c r="CH101" s="368"/>
      <c r="CI101" s="368"/>
      <c r="CJ101" s="368"/>
      <c r="CK101" s="368"/>
      <c r="CL101" s="368"/>
      <c r="CM101" s="368"/>
      <c r="CN101" s="368"/>
      <c r="CO101" s="368"/>
      <c r="CP101" s="368"/>
      <c r="CQ101" s="368"/>
      <c r="CR101" s="368"/>
      <c r="CS101" s="368"/>
      <c r="CT101" s="368"/>
      <c r="CU101" s="368"/>
      <c r="CV101" s="368"/>
      <c r="CW101" s="368"/>
      <c r="CX101" s="368"/>
      <c r="CY101" s="368"/>
      <c r="CZ101" s="368"/>
      <c r="DA101" s="368"/>
      <c r="DB101" s="368"/>
      <c r="DC101" s="368"/>
      <c r="DD101" s="368"/>
      <c r="DE101" s="368"/>
      <c r="DF101" s="368"/>
      <c r="DG101" s="368"/>
      <c r="DH101" s="368"/>
      <c r="DI101" s="368"/>
      <c r="DJ101" s="368"/>
      <c r="DK101" s="368"/>
      <c r="DL101" s="368"/>
      <c r="DM101" s="368"/>
      <c r="DN101" s="368"/>
      <c r="DO101" s="368"/>
      <c r="DP101" s="368"/>
      <c r="DQ101" s="368"/>
      <c r="DR101" s="368"/>
      <c r="DS101" s="368"/>
      <c r="DT101" s="368"/>
      <c r="DU101" s="368"/>
      <c r="DV101" s="368"/>
      <c r="DW101" s="368"/>
      <c r="DX101" s="368"/>
      <c r="DY101" s="368"/>
      <c r="DZ101" s="368"/>
      <c r="EA101" s="368"/>
      <c r="EB101" s="368"/>
      <c r="EC101" s="368"/>
      <c r="ED101" s="368"/>
      <c r="EE101" s="368"/>
      <c r="EF101" s="368"/>
      <c r="EG101" s="368"/>
      <c r="EH101" s="368"/>
      <c r="EI101" s="368"/>
      <c r="EJ101" s="368"/>
      <c r="EK101" s="368"/>
      <c r="EL101" s="368"/>
      <c r="EM101" s="368"/>
      <c r="EN101" s="368"/>
      <c r="EO101" s="368"/>
      <c r="EP101" s="368"/>
      <c r="EQ101" s="368"/>
      <c r="ER101" s="368"/>
      <c r="ES101" s="368"/>
      <c r="ET101" s="368"/>
      <c r="EU101" s="368"/>
      <c r="EV101" s="368"/>
      <c r="EW101" s="368"/>
      <c r="EX101" s="368"/>
      <c r="EY101" s="368"/>
      <c r="EZ101" s="368"/>
      <c r="FA101" s="368"/>
      <c r="FB101" s="368"/>
      <c r="FC101" s="368"/>
      <c r="FD101" s="368"/>
      <c r="FE101" s="368"/>
      <c r="FF101" s="368"/>
      <c r="FG101" s="368"/>
      <c r="FH101" s="368"/>
      <c r="FI101" s="368"/>
      <c r="FJ101" s="368"/>
      <c r="FK101" s="368"/>
      <c r="FL101" s="368"/>
      <c r="FM101" s="368"/>
      <c r="FN101" s="368"/>
      <c r="FO101" s="368"/>
      <c r="FP101" s="368"/>
      <c r="FQ101" s="368"/>
      <c r="FR101" s="368"/>
      <c r="FS101" s="368"/>
      <c r="FT101" s="368"/>
      <c r="FU101" s="368"/>
      <c r="FV101" s="368"/>
      <c r="FW101" s="368"/>
      <c r="FX101" s="368"/>
      <c r="FY101" s="368"/>
      <c r="FZ101" s="368"/>
    </row>
    <row r="102" spans="1:182" x14ac:dyDescent="0.2">
      <c r="A102" s="368"/>
      <c r="B102" s="368"/>
      <c r="C102" s="368"/>
      <c r="D102" s="368"/>
      <c r="E102" s="368"/>
      <c r="F102" s="368"/>
      <c r="G102" s="368"/>
      <c r="H102" s="368"/>
      <c r="I102" s="368"/>
      <c r="J102" s="368"/>
      <c r="K102" s="368"/>
      <c r="L102" s="368"/>
      <c r="M102" s="368"/>
      <c r="N102" s="368"/>
      <c r="O102" s="368"/>
      <c r="P102" s="368"/>
      <c r="Q102" s="368"/>
      <c r="R102" s="368"/>
      <c r="S102" s="368"/>
      <c r="T102" s="368"/>
      <c r="U102" s="368"/>
      <c r="V102" s="368"/>
      <c r="W102" s="368"/>
      <c r="X102" s="368"/>
      <c r="Y102" s="368"/>
      <c r="Z102" s="368"/>
      <c r="AA102" s="368"/>
      <c r="AB102" s="368"/>
      <c r="AC102" s="368"/>
      <c r="AD102" s="368"/>
      <c r="AE102" s="368"/>
      <c r="AF102" s="368"/>
      <c r="AG102" s="368"/>
      <c r="AH102" s="368"/>
      <c r="AI102" s="368"/>
      <c r="AJ102" s="368"/>
      <c r="AK102" s="368"/>
      <c r="AL102" s="368"/>
      <c r="AM102" s="368"/>
      <c r="AN102" s="368"/>
      <c r="AO102" s="368"/>
      <c r="AP102" s="368"/>
      <c r="AQ102" s="368"/>
      <c r="AR102" s="368"/>
      <c r="AS102" s="368"/>
      <c r="AT102" s="368"/>
      <c r="AU102" s="368"/>
      <c r="AV102" s="368"/>
      <c r="AW102" s="368"/>
      <c r="AX102" s="368"/>
      <c r="AY102" s="368"/>
      <c r="AZ102" s="368"/>
      <c r="BA102" s="368"/>
      <c r="BB102" s="368"/>
      <c r="BC102" s="368"/>
      <c r="BD102" s="368"/>
      <c r="BE102" s="368"/>
      <c r="BF102" s="368"/>
      <c r="BG102" s="368"/>
      <c r="BH102" s="368"/>
      <c r="BI102" s="368"/>
      <c r="BJ102" s="368"/>
      <c r="BK102" s="368"/>
      <c r="BL102" s="368"/>
      <c r="BM102" s="368"/>
      <c r="BN102" s="368"/>
      <c r="BO102" s="368"/>
      <c r="BP102" s="368"/>
      <c r="BQ102" s="368"/>
      <c r="BR102" s="368"/>
      <c r="BS102" s="368"/>
      <c r="BT102" s="368"/>
      <c r="BU102" s="368"/>
      <c r="BV102" s="368"/>
      <c r="BW102" s="368"/>
      <c r="BX102" s="368"/>
      <c r="BY102" s="368"/>
      <c r="BZ102" s="368"/>
      <c r="CA102" s="368"/>
      <c r="CB102" s="368"/>
      <c r="CC102" s="368"/>
      <c r="CD102" s="368"/>
      <c r="CE102" s="368"/>
      <c r="CF102" s="368"/>
      <c r="CG102" s="368"/>
      <c r="CH102" s="368"/>
      <c r="CI102" s="368"/>
      <c r="CJ102" s="368"/>
      <c r="CK102" s="368"/>
      <c r="CL102" s="368"/>
      <c r="CM102" s="368"/>
      <c r="CN102" s="368"/>
      <c r="CO102" s="368"/>
      <c r="CP102" s="368"/>
      <c r="CQ102" s="368"/>
      <c r="CR102" s="368"/>
      <c r="CS102" s="368"/>
      <c r="CT102" s="368"/>
      <c r="CU102" s="368"/>
      <c r="CV102" s="368"/>
      <c r="CW102" s="368"/>
      <c r="CX102" s="368"/>
      <c r="CY102" s="368"/>
      <c r="CZ102" s="368"/>
      <c r="DA102" s="368"/>
      <c r="DB102" s="368"/>
      <c r="DC102" s="368"/>
      <c r="DD102" s="368"/>
      <c r="DE102" s="368"/>
      <c r="DF102" s="368"/>
      <c r="DG102" s="368"/>
      <c r="DH102" s="368"/>
      <c r="DI102" s="368"/>
      <c r="DJ102" s="368"/>
      <c r="DK102" s="368"/>
      <c r="DL102" s="368"/>
      <c r="DM102" s="368"/>
      <c r="DN102" s="368"/>
      <c r="DO102" s="368"/>
      <c r="DP102" s="368"/>
      <c r="DQ102" s="368"/>
      <c r="DR102" s="368"/>
      <c r="DS102" s="368"/>
      <c r="DT102" s="368"/>
      <c r="DU102" s="368"/>
      <c r="DV102" s="368"/>
      <c r="DW102" s="368"/>
      <c r="DX102" s="368"/>
      <c r="DY102" s="368"/>
      <c r="DZ102" s="368"/>
      <c r="EA102" s="368"/>
      <c r="EB102" s="368"/>
      <c r="EC102" s="368"/>
      <c r="ED102" s="368"/>
      <c r="EE102" s="368"/>
      <c r="EF102" s="368"/>
      <c r="EG102" s="368"/>
      <c r="EH102" s="368"/>
      <c r="EI102" s="368"/>
      <c r="EJ102" s="368"/>
      <c r="EK102" s="368"/>
      <c r="EL102" s="368"/>
      <c r="EM102" s="368"/>
      <c r="EN102" s="368"/>
      <c r="EO102" s="368"/>
      <c r="EP102" s="368"/>
      <c r="EQ102" s="368"/>
      <c r="ER102" s="368"/>
      <c r="ES102" s="368"/>
      <c r="ET102" s="368"/>
      <c r="EU102" s="368"/>
      <c r="EV102" s="368"/>
      <c r="EW102" s="368"/>
      <c r="EX102" s="368"/>
      <c r="EY102" s="368"/>
      <c r="EZ102" s="368"/>
      <c r="FA102" s="368"/>
      <c r="FB102" s="368"/>
      <c r="FC102" s="368"/>
      <c r="FD102" s="368"/>
      <c r="FE102" s="368"/>
      <c r="FF102" s="368"/>
      <c r="FG102" s="368"/>
      <c r="FH102" s="368"/>
      <c r="FI102" s="368"/>
      <c r="FJ102" s="368"/>
      <c r="FK102" s="368"/>
      <c r="FL102" s="368"/>
      <c r="FM102" s="368"/>
      <c r="FN102" s="368"/>
      <c r="FO102" s="368"/>
      <c r="FP102" s="368"/>
      <c r="FQ102" s="368"/>
      <c r="FR102" s="368"/>
      <c r="FS102" s="368"/>
      <c r="FT102" s="368"/>
      <c r="FU102" s="368"/>
      <c r="FV102" s="368"/>
      <c r="FW102" s="368"/>
      <c r="FX102" s="368"/>
      <c r="FY102" s="368"/>
      <c r="FZ102" s="368"/>
    </row>
    <row r="103" spans="1:182" x14ac:dyDescent="0.2">
      <c r="A103" s="368"/>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8"/>
      <c r="Z103" s="368"/>
      <c r="AA103" s="368"/>
      <c r="AB103" s="368"/>
      <c r="AC103" s="368"/>
      <c r="AD103" s="368"/>
      <c r="AE103" s="368"/>
      <c r="AF103" s="368"/>
      <c r="AG103" s="368"/>
      <c r="AH103" s="368"/>
      <c r="AI103" s="368"/>
      <c r="AJ103" s="368"/>
      <c r="AK103" s="368"/>
      <c r="AL103" s="368"/>
      <c r="AM103" s="368"/>
      <c r="AN103" s="368"/>
      <c r="AO103" s="368"/>
      <c r="AP103" s="368"/>
      <c r="AQ103" s="368"/>
      <c r="AR103" s="368"/>
      <c r="AS103" s="368"/>
      <c r="AT103" s="368"/>
      <c r="AU103" s="368"/>
      <c r="AV103" s="368"/>
      <c r="AW103" s="368"/>
      <c r="AX103" s="368"/>
      <c r="AY103" s="368"/>
      <c r="AZ103" s="368"/>
      <c r="BA103" s="368"/>
      <c r="BB103" s="368"/>
      <c r="BC103" s="368"/>
      <c r="BD103" s="368"/>
      <c r="BE103" s="368"/>
      <c r="BF103" s="368"/>
      <c r="BG103" s="368"/>
      <c r="BH103" s="368"/>
      <c r="BI103" s="368"/>
      <c r="BJ103" s="368"/>
      <c r="BK103" s="368"/>
      <c r="BL103" s="368"/>
      <c r="BM103" s="368"/>
      <c r="BN103" s="368"/>
      <c r="BO103" s="368"/>
      <c r="BP103" s="368"/>
      <c r="BQ103" s="368"/>
      <c r="BR103" s="368"/>
      <c r="BS103" s="368"/>
      <c r="BT103" s="368"/>
      <c r="BU103" s="368"/>
      <c r="BV103" s="368"/>
      <c r="BW103" s="368"/>
      <c r="BX103" s="368"/>
      <c r="BY103" s="368"/>
      <c r="BZ103" s="368"/>
      <c r="CA103" s="368"/>
      <c r="CB103" s="368"/>
      <c r="CC103" s="368"/>
      <c r="CD103" s="368"/>
      <c r="CE103" s="368"/>
      <c r="CF103" s="368"/>
      <c r="CG103" s="368"/>
      <c r="CH103" s="368"/>
      <c r="CI103" s="368"/>
      <c r="CJ103" s="368"/>
      <c r="CK103" s="368"/>
      <c r="CL103" s="368"/>
      <c r="CM103" s="368"/>
      <c r="CN103" s="368"/>
      <c r="CO103" s="368"/>
      <c r="CP103" s="368"/>
      <c r="CQ103" s="368"/>
      <c r="CR103" s="368"/>
      <c r="CS103" s="368"/>
      <c r="CT103" s="368"/>
      <c r="CU103" s="368"/>
      <c r="CV103" s="368"/>
      <c r="CW103" s="368"/>
      <c r="CX103" s="368"/>
      <c r="CY103" s="368"/>
      <c r="CZ103" s="368"/>
      <c r="DA103" s="368"/>
      <c r="DB103" s="368"/>
      <c r="DC103" s="368"/>
      <c r="DD103" s="368"/>
      <c r="DE103" s="368"/>
      <c r="DF103" s="368"/>
      <c r="DG103" s="368"/>
      <c r="DH103" s="368"/>
      <c r="DI103" s="368"/>
      <c r="DJ103" s="368"/>
      <c r="DK103" s="368"/>
      <c r="DL103" s="368"/>
      <c r="DM103" s="368"/>
      <c r="DN103" s="368"/>
      <c r="DO103" s="368"/>
      <c r="DP103" s="368"/>
      <c r="DQ103" s="368"/>
      <c r="DR103" s="368"/>
      <c r="DS103" s="368"/>
      <c r="DT103" s="368"/>
      <c r="DU103" s="368"/>
      <c r="DV103" s="368"/>
      <c r="DW103" s="368"/>
      <c r="DX103" s="368"/>
      <c r="DY103" s="368"/>
      <c r="DZ103" s="368"/>
      <c r="EA103" s="368"/>
      <c r="EB103" s="368"/>
      <c r="EC103" s="368"/>
      <c r="ED103" s="368"/>
      <c r="EE103" s="368"/>
      <c r="EF103" s="368"/>
      <c r="EG103" s="368"/>
      <c r="EH103" s="368"/>
      <c r="EI103" s="368"/>
      <c r="EJ103" s="368"/>
      <c r="EK103" s="368"/>
      <c r="EL103" s="368"/>
      <c r="EM103" s="368"/>
      <c r="EN103" s="368"/>
      <c r="EO103" s="368"/>
      <c r="EP103" s="368"/>
      <c r="EQ103" s="368"/>
      <c r="ER103" s="368"/>
      <c r="ES103" s="368"/>
      <c r="ET103" s="368"/>
      <c r="EU103" s="368"/>
      <c r="EV103" s="368"/>
      <c r="EW103" s="368"/>
      <c r="EX103" s="368"/>
      <c r="EY103" s="368"/>
      <c r="EZ103" s="368"/>
      <c r="FA103" s="368"/>
      <c r="FB103" s="368"/>
      <c r="FC103" s="368"/>
      <c r="FD103" s="368"/>
      <c r="FE103" s="368"/>
      <c r="FF103" s="368"/>
      <c r="FG103" s="368"/>
      <c r="FH103" s="368"/>
      <c r="FI103" s="368"/>
      <c r="FJ103" s="368"/>
      <c r="FK103" s="368"/>
      <c r="FL103" s="368"/>
      <c r="FM103" s="368"/>
      <c r="FN103" s="368"/>
      <c r="FO103" s="368"/>
      <c r="FP103" s="368"/>
      <c r="FQ103" s="368"/>
      <c r="FR103" s="368"/>
      <c r="FS103" s="368"/>
      <c r="FT103" s="368"/>
      <c r="FU103" s="368"/>
      <c r="FV103" s="368"/>
      <c r="FW103" s="368"/>
      <c r="FX103" s="368"/>
      <c r="FY103" s="368"/>
      <c r="FZ103" s="368"/>
    </row>
    <row r="104" spans="1:182" x14ac:dyDescent="0.2">
      <c r="A104" s="368"/>
      <c r="B104" s="368"/>
      <c r="C104" s="368"/>
      <c r="D104" s="368"/>
      <c r="E104" s="368"/>
      <c r="F104" s="368"/>
      <c r="G104" s="368"/>
      <c r="H104" s="368"/>
      <c r="I104" s="368"/>
      <c r="J104" s="368"/>
      <c r="K104" s="368"/>
      <c r="L104" s="368"/>
      <c r="M104" s="368"/>
      <c r="N104" s="368"/>
      <c r="O104" s="368"/>
      <c r="P104" s="368"/>
      <c r="Q104" s="368"/>
      <c r="R104" s="368"/>
      <c r="S104" s="368"/>
      <c r="T104" s="368"/>
      <c r="U104" s="368"/>
      <c r="V104" s="368"/>
      <c r="W104" s="368"/>
      <c r="X104" s="368"/>
      <c r="Y104" s="368"/>
      <c r="Z104" s="368"/>
      <c r="AA104" s="368"/>
      <c r="AB104" s="368"/>
      <c r="AC104" s="368"/>
      <c r="AD104" s="368"/>
      <c r="AE104" s="368"/>
      <c r="AF104" s="368"/>
      <c r="AG104" s="368"/>
      <c r="AH104" s="368"/>
      <c r="AI104" s="368"/>
      <c r="AJ104" s="368"/>
      <c r="AK104" s="368"/>
      <c r="AL104" s="368"/>
      <c r="AM104" s="368"/>
      <c r="AN104" s="368"/>
      <c r="AO104" s="368"/>
      <c r="AP104" s="368"/>
      <c r="AQ104" s="368"/>
      <c r="AR104" s="368"/>
      <c r="AS104" s="368"/>
      <c r="AT104" s="368"/>
      <c r="AU104" s="368"/>
      <c r="AV104" s="368"/>
      <c r="AW104" s="368"/>
      <c r="AX104" s="368"/>
      <c r="AY104" s="368"/>
      <c r="AZ104" s="368"/>
      <c r="BA104" s="368"/>
      <c r="BB104" s="368"/>
      <c r="BC104" s="368"/>
      <c r="BD104" s="368"/>
      <c r="BE104" s="368"/>
      <c r="BF104" s="368"/>
      <c r="BG104" s="368"/>
      <c r="BH104" s="368"/>
      <c r="BI104" s="368"/>
      <c r="BJ104" s="368"/>
      <c r="BK104" s="368"/>
      <c r="BL104" s="368"/>
      <c r="BM104" s="368"/>
      <c r="BN104" s="368"/>
      <c r="BO104" s="368"/>
      <c r="BP104" s="368"/>
      <c r="BQ104" s="368"/>
      <c r="BR104" s="368"/>
      <c r="BS104" s="368"/>
      <c r="BT104" s="368"/>
      <c r="BU104" s="368"/>
      <c r="BV104" s="368"/>
      <c r="BW104" s="368"/>
      <c r="BX104" s="368"/>
      <c r="BY104" s="368"/>
      <c r="BZ104" s="368"/>
      <c r="CA104" s="368"/>
      <c r="CB104" s="368"/>
      <c r="CC104" s="368"/>
      <c r="CD104" s="368"/>
      <c r="CE104" s="368"/>
      <c r="CF104" s="368"/>
      <c r="CG104" s="368"/>
      <c r="CH104" s="368"/>
      <c r="CI104" s="368"/>
      <c r="CJ104" s="368"/>
      <c r="CK104" s="368"/>
      <c r="CL104" s="368"/>
      <c r="CM104" s="368"/>
      <c r="CN104" s="368"/>
      <c r="CO104" s="368"/>
      <c r="CP104" s="368"/>
      <c r="CQ104" s="368"/>
      <c r="CR104" s="368"/>
      <c r="CS104" s="368"/>
      <c r="CT104" s="368"/>
      <c r="CU104" s="368"/>
      <c r="CV104" s="368"/>
      <c r="CW104" s="368"/>
      <c r="CX104" s="368"/>
      <c r="CY104" s="368"/>
      <c r="CZ104" s="368"/>
      <c r="DA104" s="368"/>
      <c r="DB104" s="368"/>
      <c r="DC104" s="368"/>
      <c r="DD104" s="368"/>
      <c r="DE104" s="368"/>
      <c r="DF104" s="368"/>
      <c r="DG104" s="368"/>
      <c r="DH104" s="368"/>
      <c r="DI104" s="368"/>
      <c r="DJ104" s="368"/>
      <c r="DK104" s="368"/>
      <c r="DL104" s="368"/>
      <c r="DM104" s="368"/>
      <c r="DN104" s="368"/>
      <c r="DO104" s="368"/>
      <c r="DP104" s="368"/>
      <c r="DQ104" s="368"/>
      <c r="DR104" s="368"/>
      <c r="DS104" s="368"/>
      <c r="DT104" s="368"/>
      <c r="DU104" s="368"/>
      <c r="DV104" s="368"/>
      <c r="DW104" s="368"/>
      <c r="DX104" s="368"/>
      <c r="DY104" s="368"/>
      <c r="DZ104" s="368"/>
      <c r="EA104" s="368"/>
      <c r="EB104" s="368"/>
      <c r="EC104" s="368"/>
      <c r="ED104" s="368"/>
      <c r="EE104" s="368"/>
      <c r="EF104" s="368"/>
      <c r="EG104" s="368"/>
      <c r="EH104" s="368"/>
      <c r="EI104" s="368"/>
      <c r="EJ104" s="368"/>
      <c r="EK104" s="368"/>
      <c r="EL104" s="368"/>
      <c r="EM104" s="368"/>
      <c r="EN104" s="368"/>
      <c r="EO104" s="368"/>
      <c r="EP104" s="368"/>
      <c r="EQ104" s="368"/>
      <c r="ER104" s="368"/>
      <c r="ES104" s="368"/>
      <c r="ET104" s="368"/>
      <c r="EU104" s="368"/>
      <c r="EV104" s="368"/>
      <c r="EW104" s="368"/>
      <c r="EX104" s="368"/>
      <c r="EY104" s="368"/>
      <c r="EZ104" s="368"/>
      <c r="FA104" s="368"/>
      <c r="FB104" s="368"/>
      <c r="FC104" s="368"/>
      <c r="FD104" s="368"/>
      <c r="FE104" s="368"/>
      <c r="FF104" s="368"/>
      <c r="FG104" s="368"/>
      <c r="FH104" s="368"/>
      <c r="FI104" s="368"/>
      <c r="FJ104" s="368"/>
      <c r="FK104" s="368"/>
      <c r="FL104" s="368"/>
      <c r="FM104" s="368"/>
      <c r="FN104" s="368"/>
      <c r="FO104" s="368"/>
      <c r="FP104" s="368"/>
      <c r="FQ104" s="368"/>
      <c r="FR104" s="368"/>
      <c r="FS104" s="368"/>
      <c r="FT104" s="368"/>
      <c r="FU104" s="368"/>
      <c r="FV104" s="368"/>
      <c r="FW104" s="368"/>
      <c r="FX104" s="368"/>
      <c r="FY104" s="368"/>
      <c r="FZ104" s="368"/>
    </row>
    <row r="105" spans="1:182" x14ac:dyDescent="0.2">
      <c r="A105" s="368"/>
      <c r="B105" s="368"/>
      <c r="C105" s="368"/>
      <c r="D105" s="368"/>
      <c r="E105" s="368"/>
      <c r="F105" s="368"/>
      <c r="G105" s="368"/>
      <c r="H105" s="368"/>
      <c r="I105" s="368"/>
      <c r="J105" s="368"/>
      <c r="K105" s="368"/>
      <c r="L105" s="368"/>
      <c r="M105" s="368"/>
      <c r="N105" s="368"/>
      <c r="O105" s="368"/>
      <c r="P105" s="368"/>
      <c r="Q105" s="368"/>
      <c r="R105" s="368"/>
      <c r="S105" s="368"/>
      <c r="T105" s="368"/>
      <c r="U105" s="368"/>
      <c r="V105" s="368"/>
      <c r="W105" s="368"/>
      <c r="X105" s="368"/>
      <c r="Y105" s="368"/>
      <c r="Z105" s="368"/>
      <c r="AA105" s="368"/>
      <c r="AB105" s="368"/>
      <c r="AC105" s="368"/>
      <c r="AD105" s="368"/>
      <c r="AE105" s="368"/>
      <c r="AF105" s="368"/>
      <c r="AG105" s="368"/>
      <c r="AH105" s="368"/>
      <c r="AI105" s="368"/>
      <c r="AJ105" s="368"/>
      <c r="AK105" s="368"/>
      <c r="AL105" s="368"/>
      <c r="AM105" s="368"/>
      <c r="AN105" s="368"/>
      <c r="AO105" s="368"/>
      <c r="AP105" s="368"/>
      <c r="AQ105" s="368"/>
      <c r="AR105" s="368"/>
      <c r="AS105" s="368"/>
      <c r="AT105" s="368"/>
      <c r="AU105" s="368"/>
      <c r="AV105" s="368"/>
      <c r="AW105" s="368"/>
      <c r="AX105" s="368"/>
      <c r="AY105" s="368"/>
      <c r="AZ105" s="368"/>
      <c r="BA105" s="368"/>
      <c r="BB105" s="368"/>
      <c r="BC105" s="368"/>
      <c r="BD105" s="368"/>
      <c r="BE105" s="368"/>
      <c r="BF105" s="368"/>
      <c r="BG105" s="368"/>
      <c r="BH105" s="368"/>
      <c r="BI105" s="368"/>
      <c r="BJ105" s="368"/>
      <c r="BK105" s="368"/>
      <c r="BL105" s="368"/>
      <c r="BM105" s="368"/>
      <c r="BN105" s="368"/>
      <c r="BO105" s="368"/>
      <c r="BP105" s="368"/>
      <c r="BQ105" s="368"/>
      <c r="BR105" s="368"/>
      <c r="BS105" s="368"/>
      <c r="BT105" s="368"/>
      <c r="BU105" s="368"/>
      <c r="BV105" s="368"/>
      <c r="BW105" s="368"/>
      <c r="BX105" s="368"/>
      <c r="BY105" s="368"/>
      <c r="BZ105" s="368"/>
      <c r="CA105" s="368"/>
      <c r="CB105" s="368"/>
      <c r="CC105" s="368"/>
      <c r="CD105" s="368"/>
      <c r="CE105" s="368"/>
      <c r="CF105" s="368"/>
      <c r="CG105" s="368"/>
      <c r="CH105" s="368"/>
      <c r="CI105" s="368"/>
      <c r="CJ105" s="368"/>
      <c r="CK105" s="368"/>
      <c r="CL105" s="368"/>
      <c r="CM105" s="368"/>
      <c r="CN105" s="368"/>
      <c r="CO105" s="368"/>
      <c r="CP105" s="368"/>
      <c r="CQ105" s="368"/>
      <c r="CR105" s="368"/>
      <c r="CS105" s="368"/>
      <c r="CT105" s="368"/>
      <c r="CU105" s="368"/>
      <c r="CV105" s="368"/>
      <c r="CW105" s="368"/>
      <c r="CX105" s="368"/>
      <c r="CY105" s="368"/>
      <c r="CZ105" s="368"/>
      <c r="DA105" s="368"/>
      <c r="DB105" s="368"/>
      <c r="DC105" s="368"/>
      <c r="DD105" s="368"/>
      <c r="DE105" s="368"/>
      <c r="DF105" s="368"/>
      <c r="DG105" s="368"/>
      <c r="DH105" s="368"/>
      <c r="DI105" s="368"/>
      <c r="DJ105" s="368"/>
      <c r="DK105" s="368"/>
      <c r="DL105" s="368"/>
      <c r="DM105" s="368"/>
      <c r="DN105" s="368"/>
      <c r="DO105" s="368"/>
      <c r="DP105" s="368"/>
      <c r="DQ105" s="368"/>
      <c r="DR105" s="368"/>
      <c r="DS105" s="368"/>
      <c r="DT105" s="368"/>
      <c r="DU105" s="368"/>
      <c r="DV105" s="368"/>
      <c r="DW105" s="368"/>
      <c r="DX105" s="368"/>
      <c r="DY105" s="368"/>
      <c r="DZ105" s="368"/>
      <c r="EA105" s="368"/>
      <c r="EB105" s="368"/>
      <c r="EC105" s="368"/>
      <c r="ED105" s="368"/>
      <c r="EE105" s="368"/>
      <c r="EF105" s="368"/>
      <c r="EG105" s="368"/>
      <c r="EH105" s="368"/>
      <c r="EI105" s="368"/>
      <c r="EJ105" s="368"/>
      <c r="EK105" s="368"/>
      <c r="EL105" s="368"/>
      <c r="EM105" s="368"/>
      <c r="EN105" s="368"/>
      <c r="EO105" s="368"/>
      <c r="EP105" s="368"/>
      <c r="EQ105" s="368"/>
      <c r="ER105" s="368"/>
      <c r="ES105" s="368"/>
      <c r="ET105" s="368"/>
      <c r="EU105" s="368"/>
      <c r="EV105" s="368"/>
      <c r="EW105" s="368"/>
      <c r="EX105" s="368"/>
      <c r="EY105" s="368"/>
      <c r="EZ105" s="368"/>
      <c r="FA105" s="368"/>
      <c r="FB105" s="368"/>
      <c r="FC105" s="368"/>
      <c r="FD105" s="368"/>
      <c r="FE105" s="368"/>
      <c r="FF105" s="368"/>
      <c r="FG105" s="368"/>
      <c r="FH105" s="368"/>
      <c r="FI105" s="368"/>
      <c r="FJ105" s="368"/>
      <c r="FK105" s="368"/>
      <c r="FL105" s="368"/>
      <c r="FM105" s="368"/>
      <c r="FN105" s="368"/>
      <c r="FO105" s="368"/>
      <c r="FP105" s="368"/>
      <c r="FQ105" s="368"/>
      <c r="FR105" s="368"/>
      <c r="FS105" s="368"/>
      <c r="FT105" s="368"/>
      <c r="FU105" s="368"/>
      <c r="FV105" s="368"/>
      <c r="FW105" s="368"/>
      <c r="FX105" s="368"/>
      <c r="FY105" s="368"/>
      <c r="FZ105" s="368"/>
    </row>
    <row r="106" spans="1:182" x14ac:dyDescent="0.2">
      <c r="A106" s="368"/>
      <c r="B106" s="368"/>
      <c r="C106" s="368"/>
      <c r="D106" s="368"/>
      <c r="E106" s="368"/>
      <c r="F106" s="368"/>
      <c r="G106" s="368"/>
      <c r="H106" s="368"/>
      <c r="I106" s="368"/>
      <c r="J106" s="368"/>
      <c r="K106" s="368"/>
      <c r="L106" s="368"/>
      <c r="M106" s="368"/>
      <c r="N106" s="368"/>
      <c r="O106" s="368"/>
      <c r="P106" s="368"/>
      <c r="Q106" s="368"/>
      <c r="R106" s="368"/>
      <c r="S106" s="368"/>
      <c r="T106" s="368"/>
      <c r="U106" s="368"/>
      <c r="V106" s="368"/>
      <c r="W106" s="368"/>
      <c r="X106" s="368"/>
      <c r="Y106" s="368"/>
      <c r="Z106" s="368"/>
      <c r="AA106" s="368"/>
      <c r="AB106" s="368"/>
      <c r="AC106" s="368"/>
      <c r="AD106" s="368"/>
      <c r="AE106" s="368"/>
      <c r="AF106" s="368"/>
      <c r="AG106" s="368"/>
      <c r="AH106" s="368"/>
      <c r="AI106" s="368"/>
      <c r="AJ106" s="368"/>
      <c r="AK106" s="368"/>
      <c r="AL106" s="368"/>
      <c r="AM106" s="368"/>
      <c r="AN106" s="368"/>
      <c r="AO106" s="368"/>
      <c r="AP106" s="368"/>
      <c r="AQ106" s="368"/>
      <c r="AR106" s="368"/>
      <c r="AS106" s="368"/>
      <c r="AT106" s="368"/>
      <c r="AU106" s="368"/>
      <c r="AV106" s="368"/>
      <c r="AW106" s="368"/>
      <c r="AX106" s="368"/>
      <c r="AY106" s="368"/>
      <c r="AZ106" s="368"/>
      <c r="BA106" s="368"/>
      <c r="BB106" s="368"/>
      <c r="BC106" s="368"/>
      <c r="BD106" s="368"/>
      <c r="BE106" s="368"/>
      <c r="BF106" s="368"/>
      <c r="BG106" s="368"/>
      <c r="BH106" s="368"/>
      <c r="BI106" s="368"/>
      <c r="BJ106" s="368"/>
      <c r="BK106" s="368"/>
      <c r="BL106" s="368"/>
      <c r="BM106" s="368"/>
      <c r="BN106" s="368"/>
      <c r="BO106" s="368"/>
      <c r="BP106" s="368"/>
      <c r="BQ106" s="368"/>
      <c r="BR106" s="368"/>
      <c r="BS106" s="368"/>
      <c r="BT106" s="368"/>
      <c r="BU106" s="368"/>
      <c r="BV106" s="368"/>
      <c r="BW106" s="368"/>
      <c r="BX106" s="368"/>
      <c r="BY106" s="368"/>
      <c r="BZ106" s="368"/>
      <c r="CA106" s="368"/>
      <c r="CB106" s="368"/>
      <c r="CC106" s="368"/>
      <c r="CD106" s="368"/>
      <c r="CE106" s="368"/>
      <c r="CF106" s="368"/>
      <c r="CG106" s="368"/>
      <c r="CH106" s="368"/>
      <c r="CI106" s="368"/>
      <c r="CJ106" s="368"/>
      <c r="CK106" s="368"/>
      <c r="CL106" s="368"/>
      <c r="CM106" s="368"/>
      <c r="CN106" s="368"/>
      <c r="CO106" s="368"/>
      <c r="CP106" s="368"/>
      <c r="CQ106" s="368"/>
      <c r="CR106" s="368"/>
      <c r="CS106" s="368"/>
      <c r="CT106" s="368"/>
      <c r="CU106" s="368"/>
      <c r="CV106" s="368"/>
      <c r="CW106" s="368"/>
      <c r="CX106" s="368"/>
      <c r="CY106" s="368"/>
      <c r="CZ106" s="368"/>
      <c r="DA106" s="368"/>
      <c r="DB106" s="368"/>
      <c r="DC106" s="368"/>
      <c r="DD106" s="368"/>
      <c r="DE106" s="368"/>
      <c r="DF106" s="368"/>
      <c r="DG106" s="368"/>
      <c r="DH106" s="368"/>
      <c r="DI106" s="368"/>
      <c r="DJ106" s="368"/>
      <c r="DK106" s="368"/>
      <c r="DL106" s="368"/>
      <c r="DM106" s="368"/>
      <c r="DN106" s="368"/>
      <c r="DO106" s="368"/>
      <c r="DP106" s="368"/>
      <c r="DQ106" s="368"/>
      <c r="DR106" s="368"/>
      <c r="DS106" s="368"/>
      <c r="DT106" s="368"/>
      <c r="DU106" s="368"/>
      <c r="DV106" s="368"/>
      <c r="DW106" s="368"/>
      <c r="DX106" s="368"/>
      <c r="DY106" s="368"/>
      <c r="DZ106" s="368"/>
      <c r="EA106" s="368"/>
      <c r="EB106" s="368"/>
      <c r="EC106" s="368"/>
      <c r="ED106" s="368"/>
      <c r="EE106" s="368"/>
      <c r="EF106" s="368"/>
      <c r="EG106" s="368"/>
      <c r="EH106" s="368"/>
      <c r="EI106" s="368"/>
      <c r="EJ106" s="368"/>
      <c r="EK106" s="368"/>
      <c r="EL106" s="368"/>
      <c r="EM106" s="368"/>
      <c r="EN106" s="368"/>
      <c r="EO106" s="368"/>
      <c r="EP106" s="368"/>
      <c r="EQ106" s="368"/>
      <c r="ER106" s="368"/>
      <c r="ES106" s="368"/>
      <c r="ET106" s="368"/>
      <c r="EU106" s="368"/>
      <c r="EV106" s="368"/>
      <c r="EW106" s="368"/>
      <c r="EX106" s="368"/>
      <c r="EY106" s="368"/>
      <c r="EZ106" s="368"/>
      <c r="FA106" s="368"/>
      <c r="FB106" s="368"/>
      <c r="FC106" s="368"/>
      <c r="FD106" s="368"/>
      <c r="FE106" s="368"/>
      <c r="FF106" s="368"/>
      <c r="FG106" s="368"/>
      <c r="FH106" s="368"/>
      <c r="FI106" s="368"/>
      <c r="FJ106" s="368"/>
      <c r="FK106" s="368"/>
      <c r="FL106" s="368"/>
      <c r="FM106" s="368"/>
      <c r="FN106" s="368"/>
      <c r="FO106" s="368"/>
      <c r="FP106" s="368"/>
      <c r="FQ106" s="368"/>
      <c r="FR106" s="368"/>
      <c r="FS106" s="368"/>
      <c r="FT106" s="368"/>
      <c r="FU106" s="368"/>
      <c r="FV106" s="368"/>
      <c r="FW106" s="368"/>
      <c r="FX106" s="368"/>
      <c r="FY106" s="368"/>
      <c r="FZ106" s="368"/>
    </row>
    <row r="107" spans="1:182" x14ac:dyDescent="0.2">
      <c r="A107" s="368"/>
      <c r="B107" s="368"/>
      <c r="C107" s="368"/>
      <c r="D107" s="368"/>
      <c r="E107" s="368"/>
      <c r="F107" s="368"/>
      <c r="G107" s="368"/>
      <c r="H107" s="368"/>
      <c r="I107" s="368"/>
      <c r="J107" s="368"/>
      <c r="K107" s="368"/>
      <c r="L107" s="368"/>
      <c r="M107" s="368"/>
      <c r="N107" s="368"/>
      <c r="O107" s="368"/>
      <c r="P107" s="368"/>
      <c r="Q107" s="368"/>
      <c r="R107" s="368"/>
      <c r="S107" s="368"/>
      <c r="T107" s="368"/>
      <c r="U107" s="368"/>
      <c r="V107" s="368"/>
      <c r="W107" s="368"/>
      <c r="X107" s="368"/>
      <c r="Y107" s="368"/>
      <c r="Z107" s="368"/>
      <c r="AA107" s="368"/>
      <c r="AB107" s="368"/>
      <c r="AC107" s="368"/>
      <c r="AD107" s="368"/>
      <c r="AE107" s="368"/>
      <c r="AF107" s="368"/>
      <c r="AG107" s="368"/>
      <c r="AH107" s="368"/>
      <c r="AI107" s="368"/>
      <c r="AJ107" s="368"/>
      <c r="AK107" s="368"/>
      <c r="AL107" s="368"/>
      <c r="AM107" s="368"/>
      <c r="AN107" s="368"/>
      <c r="AO107" s="368"/>
      <c r="AP107" s="368"/>
      <c r="AQ107" s="368"/>
      <c r="AR107" s="368"/>
      <c r="AS107" s="368"/>
      <c r="AT107" s="368"/>
      <c r="AU107" s="368"/>
      <c r="AV107" s="368"/>
      <c r="AW107" s="368"/>
      <c r="AX107" s="368"/>
      <c r="AY107" s="368"/>
      <c r="AZ107" s="368"/>
      <c r="BA107" s="368"/>
      <c r="BB107" s="368"/>
      <c r="BC107" s="368"/>
      <c r="BD107" s="368"/>
      <c r="BE107" s="368"/>
      <c r="BF107" s="368"/>
      <c r="BG107" s="368"/>
      <c r="BH107" s="368"/>
      <c r="BI107" s="368"/>
      <c r="BJ107" s="368"/>
      <c r="BK107" s="368"/>
      <c r="BL107" s="368"/>
      <c r="BM107" s="368"/>
      <c r="BN107" s="368"/>
      <c r="BO107" s="368"/>
      <c r="BP107" s="368"/>
      <c r="BQ107" s="368"/>
      <c r="BR107" s="368"/>
      <c r="BS107" s="368"/>
      <c r="BT107" s="368"/>
      <c r="BU107" s="368"/>
      <c r="BV107" s="368"/>
      <c r="BW107" s="368"/>
      <c r="BX107" s="368"/>
      <c r="BY107" s="368"/>
      <c r="BZ107" s="368"/>
      <c r="CA107" s="368"/>
      <c r="CB107" s="368"/>
      <c r="CC107" s="368"/>
      <c r="CD107" s="368"/>
      <c r="CE107" s="368"/>
      <c r="CF107" s="368"/>
      <c r="CG107" s="368"/>
      <c r="CH107" s="368"/>
      <c r="CI107" s="368"/>
      <c r="CJ107" s="368"/>
      <c r="CK107" s="368"/>
      <c r="CL107" s="368"/>
      <c r="CM107" s="368"/>
      <c r="CN107" s="368"/>
      <c r="CO107" s="368"/>
      <c r="CP107" s="368"/>
      <c r="CQ107" s="368"/>
      <c r="CR107" s="368"/>
      <c r="CS107" s="368"/>
      <c r="CT107" s="368"/>
      <c r="CU107" s="368"/>
      <c r="CV107" s="368"/>
      <c r="CW107" s="368"/>
      <c r="CX107" s="368"/>
      <c r="CY107" s="368"/>
      <c r="CZ107" s="368"/>
      <c r="DA107" s="368"/>
      <c r="DB107" s="368"/>
      <c r="DC107" s="368"/>
      <c r="DD107" s="368"/>
      <c r="DE107" s="368"/>
      <c r="DF107" s="368"/>
      <c r="DG107" s="368"/>
      <c r="DH107" s="368"/>
      <c r="DI107" s="368"/>
      <c r="DJ107" s="368"/>
      <c r="DK107" s="368"/>
      <c r="DL107" s="368"/>
      <c r="DM107" s="368"/>
      <c r="DN107" s="368"/>
      <c r="DO107" s="368"/>
      <c r="DP107" s="368"/>
      <c r="DQ107" s="368"/>
      <c r="DR107" s="368"/>
      <c r="DS107" s="368"/>
      <c r="DT107" s="368"/>
      <c r="DU107" s="368"/>
      <c r="DV107" s="368"/>
      <c r="DW107" s="368"/>
      <c r="DX107" s="368"/>
      <c r="DY107" s="368"/>
      <c r="DZ107" s="368"/>
      <c r="EA107" s="368"/>
      <c r="EB107" s="368"/>
      <c r="EC107" s="368"/>
      <c r="ED107" s="368"/>
      <c r="EE107" s="368"/>
      <c r="EF107" s="368"/>
      <c r="EG107" s="368"/>
      <c r="EH107" s="368"/>
      <c r="EI107" s="368"/>
      <c r="EJ107" s="368"/>
      <c r="EK107" s="368"/>
      <c r="EL107" s="368"/>
      <c r="EM107" s="368"/>
      <c r="EN107" s="368"/>
      <c r="EO107" s="368"/>
      <c r="EP107" s="368"/>
      <c r="EQ107" s="368"/>
      <c r="ER107" s="368"/>
      <c r="ES107" s="368"/>
      <c r="ET107" s="368"/>
      <c r="EU107" s="368"/>
      <c r="EV107" s="368"/>
      <c r="EW107" s="368"/>
      <c r="EX107" s="368"/>
      <c r="EY107" s="368"/>
      <c r="EZ107" s="368"/>
      <c r="FA107" s="368"/>
      <c r="FB107" s="368"/>
      <c r="FC107" s="368"/>
      <c r="FD107" s="368"/>
      <c r="FE107" s="368"/>
      <c r="FF107" s="368"/>
      <c r="FG107" s="368"/>
      <c r="FH107" s="368"/>
      <c r="FI107" s="368"/>
      <c r="FJ107" s="368"/>
      <c r="FK107" s="368"/>
      <c r="FL107" s="368"/>
      <c r="FM107" s="368"/>
      <c r="FN107" s="368"/>
      <c r="FO107" s="368"/>
      <c r="FP107" s="368"/>
      <c r="FQ107" s="368"/>
      <c r="FR107" s="368"/>
      <c r="FS107" s="368"/>
      <c r="FT107" s="368"/>
      <c r="FU107" s="368"/>
      <c r="FV107" s="368"/>
      <c r="FW107" s="368"/>
      <c r="FX107" s="368"/>
      <c r="FY107" s="368"/>
      <c r="FZ107" s="368"/>
    </row>
    <row r="108" spans="1:182" x14ac:dyDescent="0.2">
      <c r="A108" s="368"/>
      <c r="B108" s="368"/>
      <c r="C108" s="368"/>
      <c r="D108" s="368"/>
      <c r="E108" s="368"/>
      <c r="F108" s="368"/>
      <c r="G108" s="368"/>
      <c r="H108" s="368"/>
      <c r="I108" s="368"/>
      <c r="J108" s="368"/>
      <c r="K108" s="368"/>
      <c r="L108" s="368"/>
      <c r="M108" s="368"/>
      <c r="N108" s="368"/>
      <c r="O108" s="368"/>
      <c r="P108" s="368"/>
      <c r="Q108" s="368"/>
      <c r="R108" s="368"/>
      <c r="S108" s="368"/>
      <c r="T108" s="368"/>
      <c r="U108" s="368"/>
      <c r="V108" s="368"/>
      <c r="W108" s="368"/>
      <c r="X108" s="368"/>
      <c r="Y108" s="368"/>
      <c r="Z108" s="368"/>
      <c r="AA108" s="368"/>
      <c r="AB108" s="368"/>
      <c r="AC108" s="368"/>
      <c r="AD108" s="368"/>
      <c r="AE108" s="368"/>
      <c r="AF108" s="368"/>
      <c r="AG108" s="368"/>
      <c r="AH108" s="368"/>
      <c r="AI108" s="368"/>
      <c r="AJ108" s="368"/>
      <c r="AK108" s="368"/>
      <c r="AL108" s="368"/>
      <c r="AM108" s="368"/>
      <c r="AN108" s="368"/>
      <c r="AO108" s="368"/>
      <c r="AP108" s="368"/>
      <c r="AQ108" s="368"/>
      <c r="AR108" s="368"/>
      <c r="AS108" s="368"/>
      <c r="AT108" s="368"/>
      <c r="AU108" s="368"/>
      <c r="AV108" s="368"/>
      <c r="AW108" s="368"/>
      <c r="AX108" s="368"/>
      <c r="AY108" s="368"/>
      <c r="AZ108" s="368"/>
      <c r="BA108" s="368"/>
      <c r="BB108" s="368"/>
      <c r="BC108" s="368"/>
      <c r="BD108" s="368"/>
      <c r="BE108" s="368"/>
      <c r="BF108" s="368"/>
      <c r="BG108" s="368"/>
      <c r="BH108" s="368"/>
      <c r="BI108" s="368"/>
      <c r="BJ108" s="368"/>
      <c r="BK108" s="368"/>
      <c r="BL108" s="368"/>
      <c r="BM108" s="368"/>
      <c r="BN108" s="368"/>
      <c r="BO108" s="368"/>
      <c r="BP108" s="368"/>
      <c r="BQ108" s="368"/>
      <c r="BR108" s="368"/>
      <c r="BS108" s="368"/>
      <c r="BT108" s="368"/>
      <c r="BU108" s="368"/>
      <c r="BV108" s="368"/>
      <c r="BW108" s="368"/>
      <c r="BX108" s="368"/>
      <c r="BY108" s="368"/>
      <c r="BZ108" s="368"/>
      <c r="CA108" s="368"/>
      <c r="CB108" s="368"/>
      <c r="CC108" s="368"/>
      <c r="CD108" s="368"/>
      <c r="CE108" s="368"/>
      <c r="CF108" s="368"/>
      <c r="CG108" s="368"/>
      <c r="CH108" s="368"/>
      <c r="CI108" s="368"/>
      <c r="CJ108" s="368"/>
      <c r="CK108" s="368"/>
      <c r="CL108" s="368"/>
      <c r="CM108" s="368"/>
      <c r="CN108" s="368"/>
      <c r="CO108" s="368"/>
      <c r="CP108" s="368"/>
      <c r="CQ108" s="368"/>
      <c r="CR108" s="368"/>
      <c r="CS108" s="368"/>
      <c r="CT108" s="368"/>
      <c r="CU108" s="368"/>
      <c r="CV108" s="368"/>
      <c r="CW108" s="368"/>
      <c r="CX108" s="368"/>
      <c r="CY108" s="368"/>
      <c r="CZ108" s="368"/>
      <c r="DA108" s="368"/>
      <c r="DB108" s="368"/>
      <c r="DC108" s="368"/>
      <c r="DD108" s="368"/>
      <c r="DE108" s="368"/>
      <c r="DF108" s="368"/>
      <c r="DG108" s="368"/>
      <c r="DH108" s="368"/>
      <c r="DI108" s="368"/>
      <c r="DJ108" s="368"/>
      <c r="DK108" s="368"/>
      <c r="DL108" s="368"/>
      <c r="DM108" s="368"/>
      <c r="DN108" s="368"/>
      <c r="DO108" s="368"/>
      <c r="DP108" s="368"/>
      <c r="DQ108" s="368"/>
      <c r="DR108" s="368"/>
      <c r="DS108" s="368"/>
      <c r="DT108" s="368"/>
      <c r="DU108" s="368"/>
      <c r="DV108" s="368"/>
      <c r="DW108" s="368"/>
      <c r="DX108" s="368"/>
      <c r="DY108" s="368"/>
      <c r="DZ108" s="368"/>
      <c r="EA108" s="368"/>
      <c r="EB108" s="368"/>
      <c r="EC108" s="368"/>
      <c r="ED108" s="368"/>
      <c r="EE108" s="368"/>
      <c r="EF108" s="368"/>
      <c r="EG108" s="368"/>
      <c r="EH108" s="368"/>
      <c r="EI108" s="368"/>
      <c r="EJ108" s="368"/>
      <c r="EK108" s="368"/>
      <c r="EL108" s="368"/>
      <c r="EM108" s="368"/>
      <c r="EN108" s="368"/>
      <c r="EO108" s="368"/>
      <c r="EP108" s="368"/>
      <c r="EQ108" s="368"/>
      <c r="ER108" s="368"/>
      <c r="ES108" s="368"/>
      <c r="ET108" s="368"/>
      <c r="EU108" s="368"/>
      <c r="EV108" s="368"/>
      <c r="EW108" s="368"/>
      <c r="EX108" s="368"/>
      <c r="EY108" s="368"/>
      <c r="EZ108" s="368"/>
      <c r="FA108" s="368"/>
      <c r="FB108" s="368"/>
      <c r="FC108" s="368"/>
      <c r="FD108" s="368"/>
      <c r="FE108" s="368"/>
      <c r="FF108" s="368"/>
      <c r="FG108" s="368"/>
      <c r="FH108" s="368"/>
      <c r="FI108" s="368"/>
      <c r="FJ108" s="368"/>
      <c r="FK108" s="368"/>
      <c r="FL108" s="368"/>
      <c r="FM108" s="368"/>
      <c r="FN108" s="368"/>
      <c r="FO108" s="368"/>
      <c r="FP108" s="368"/>
      <c r="FQ108" s="368"/>
      <c r="FR108" s="368"/>
      <c r="FS108" s="368"/>
      <c r="FT108" s="368"/>
      <c r="FU108" s="368"/>
      <c r="FV108" s="368"/>
      <c r="FW108" s="368"/>
      <c r="FX108" s="368"/>
      <c r="FY108" s="368"/>
      <c r="FZ108" s="368"/>
    </row>
    <row r="109" spans="1:182" x14ac:dyDescent="0.2">
      <c r="A109" s="368"/>
      <c r="B109" s="368"/>
      <c r="C109" s="368"/>
      <c r="D109" s="368"/>
      <c r="E109" s="368"/>
      <c r="F109" s="368"/>
      <c r="G109" s="368"/>
      <c r="H109" s="368"/>
      <c r="I109" s="368"/>
      <c r="J109" s="368"/>
      <c r="K109" s="368"/>
      <c r="L109" s="368"/>
      <c r="M109" s="368"/>
      <c r="N109" s="368"/>
      <c r="O109" s="368"/>
      <c r="P109" s="368"/>
      <c r="Q109" s="368"/>
      <c r="R109" s="368"/>
      <c r="S109" s="368"/>
      <c r="T109" s="368"/>
      <c r="U109" s="368"/>
      <c r="V109" s="368"/>
      <c r="W109" s="368"/>
      <c r="X109" s="368"/>
      <c r="Y109" s="368"/>
      <c r="Z109" s="368"/>
      <c r="AA109" s="368"/>
      <c r="AB109" s="368"/>
      <c r="AC109" s="368"/>
      <c r="AD109" s="368"/>
      <c r="AE109" s="368"/>
      <c r="AF109" s="368"/>
      <c r="AG109" s="368"/>
      <c r="AH109" s="368"/>
      <c r="AI109" s="368"/>
      <c r="AJ109" s="368"/>
      <c r="AK109" s="368"/>
      <c r="AL109" s="368"/>
      <c r="AM109" s="368"/>
      <c r="AN109" s="368"/>
      <c r="AO109" s="368"/>
      <c r="AP109" s="368"/>
      <c r="AQ109" s="368"/>
      <c r="AR109" s="368"/>
      <c r="AS109" s="368"/>
      <c r="AT109" s="368"/>
      <c r="AU109" s="368"/>
      <c r="AV109" s="368"/>
      <c r="AW109" s="368"/>
      <c r="AX109" s="368"/>
      <c r="AY109" s="368"/>
      <c r="AZ109" s="368"/>
      <c r="BA109" s="368"/>
      <c r="BB109" s="368"/>
      <c r="BC109" s="368"/>
      <c r="BD109" s="368"/>
      <c r="BE109" s="368"/>
      <c r="BF109" s="368"/>
      <c r="BG109" s="368"/>
      <c r="BH109" s="368"/>
      <c r="BI109" s="368"/>
      <c r="BJ109" s="368"/>
      <c r="BK109" s="368"/>
      <c r="BL109" s="368"/>
      <c r="BM109" s="368"/>
      <c r="BN109" s="368"/>
      <c r="BO109" s="368"/>
      <c r="BP109" s="368"/>
      <c r="BQ109" s="368"/>
      <c r="BR109" s="368"/>
      <c r="BS109" s="368"/>
      <c r="BT109" s="368"/>
      <c r="BU109" s="368"/>
      <c r="BV109" s="368"/>
      <c r="BW109" s="368"/>
      <c r="BX109" s="368"/>
      <c r="BY109" s="368"/>
      <c r="BZ109" s="368"/>
      <c r="CA109" s="368"/>
      <c r="CB109" s="368"/>
      <c r="CC109" s="368"/>
      <c r="CD109" s="368"/>
      <c r="CE109" s="368"/>
      <c r="CF109" s="368"/>
      <c r="CG109" s="368"/>
      <c r="CH109" s="368"/>
      <c r="CI109" s="368"/>
      <c r="CJ109" s="368"/>
      <c r="CK109" s="368"/>
      <c r="CL109" s="368"/>
      <c r="CM109" s="368"/>
      <c r="CN109" s="368"/>
      <c r="CO109" s="368"/>
      <c r="CP109" s="368"/>
      <c r="CQ109" s="368"/>
      <c r="CR109" s="368"/>
      <c r="CS109" s="368"/>
      <c r="CT109" s="368"/>
      <c r="CU109" s="368"/>
      <c r="CV109" s="368"/>
      <c r="CW109" s="368"/>
      <c r="CX109" s="368"/>
      <c r="CY109" s="368"/>
      <c r="CZ109" s="368"/>
      <c r="DA109" s="368"/>
      <c r="DB109" s="368"/>
      <c r="DC109" s="368"/>
      <c r="DD109" s="368"/>
      <c r="DE109" s="368"/>
      <c r="DF109" s="368"/>
      <c r="DG109" s="368"/>
      <c r="DH109" s="368"/>
      <c r="DI109" s="368"/>
      <c r="DJ109" s="368"/>
      <c r="DK109" s="368"/>
      <c r="DL109" s="368"/>
      <c r="DM109" s="368"/>
      <c r="DN109" s="368"/>
      <c r="DO109" s="368"/>
      <c r="DP109" s="368"/>
      <c r="DQ109" s="368"/>
      <c r="DR109" s="368"/>
      <c r="DS109" s="368"/>
      <c r="DT109" s="368"/>
      <c r="DU109" s="368"/>
      <c r="DV109" s="368"/>
      <c r="DW109" s="368"/>
      <c r="DX109" s="368"/>
      <c r="DY109" s="368"/>
      <c r="DZ109" s="368"/>
      <c r="EA109" s="368"/>
      <c r="EB109" s="368"/>
      <c r="EC109" s="368"/>
      <c r="ED109" s="368"/>
      <c r="EE109" s="368"/>
      <c r="EF109" s="368"/>
      <c r="EG109" s="368"/>
      <c r="EH109" s="368"/>
      <c r="EI109" s="368"/>
      <c r="EJ109" s="368"/>
      <c r="EK109" s="368"/>
      <c r="EL109" s="368"/>
      <c r="EM109" s="368"/>
      <c r="EN109" s="368"/>
      <c r="EO109" s="368"/>
      <c r="EP109" s="368"/>
      <c r="EQ109" s="368"/>
      <c r="ER109" s="368"/>
      <c r="ES109" s="368"/>
      <c r="ET109" s="368"/>
      <c r="EU109" s="368"/>
      <c r="EV109" s="368"/>
      <c r="EW109" s="368"/>
      <c r="EX109" s="368"/>
      <c r="EY109" s="368"/>
      <c r="EZ109" s="368"/>
      <c r="FA109" s="368"/>
      <c r="FB109" s="368"/>
      <c r="FC109" s="368"/>
      <c r="FD109" s="368"/>
      <c r="FE109" s="368"/>
      <c r="FF109" s="368"/>
      <c r="FG109" s="368"/>
      <c r="FH109" s="368"/>
      <c r="FI109" s="368"/>
      <c r="FJ109" s="368"/>
      <c r="FK109" s="368"/>
      <c r="FL109" s="368"/>
      <c r="FM109" s="368"/>
      <c r="FN109" s="368"/>
      <c r="FO109" s="368"/>
      <c r="FP109" s="368"/>
      <c r="FQ109" s="368"/>
      <c r="FR109" s="368"/>
      <c r="FS109" s="368"/>
      <c r="FT109" s="368"/>
      <c r="FU109" s="368"/>
      <c r="FV109" s="368"/>
      <c r="FW109" s="368"/>
      <c r="FX109" s="368"/>
      <c r="FY109" s="368"/>
      <c r="FZ109" s="368"/>
    </row>
    <row r="110" spans="1:182" x14ac:dyDescent="0.2">
      <c r="A110" s="368"/>
      <c r="B110" s="368"/>
      <c r="C110" s="368"/>
      <c r="D110" s="368"/>
      <c r="E110" s="368"/>
      <c r="F110" s="368"/>
      <c r="G110" s="368"/>
      <c r="H110" s="368"/>
      <c r="I110" s="368"/>
      <c r="J110" s="368"/>
      <c r="K110" s="368"/>
      <c r="L110" s="368"/>
      <c r="M110" s="368"/>
      <c r="N110" s="368"/>
      <c r="O110" s="368"/>
      <c r="P110" s="368"/>
      <c r="Q110" s="368"/>
      <c r="R110" s="368"/>
      <c r="S110" s="368"/>
      <c r="T110" s="368"/>
      <c r="U110" s="368"/>
      <c r="V110" s="368"/>
      <c r="W110" s="368"/>
      <c r="X110" s="368"/>
      <c r="Y110" s="368"/>
      <c r="Z110" s="368"/>
      <c r="AA110" s="368"/>
      <c r="AB110" s="368"/>
      <c r="AC110" s="368"/>
      <c r="AD110" s="368"/>
      <c r="AE110" s="368"/>
      <c r="AF110" s="368"/>
      <c r="AG110" s="368"/>
      <c r="AH110" s="368"/>
      <c r="AI110" s="368"/>
      <c r="AJ110" s="368"/>
      <c r="AK110" s="368"/>
      <c r="AL110" s="368"/>
      <c r="AM110" s="368"/>
      <c r="AN110" s="368"/>
      <c r="AO110" s="368"/>
      <c r="AP110" s="368"/>
      <c r="AQ110" s="368"/>
      <c r="AR110" s="368"/>
      <c r="AS110" s="368"/>
      <c r="AT110" s="368"/>
      <c r="AU110" s="368"/>
      <c r="AV110" s="368"/>
      <c r="AW110" s="368"/>
      <c r="AX110" s="368"/>
      <c r="AY110" s="368"/>
      <c r="AZ110" s="368"/>
      <c r="BA110" s="368"/>
      <c r="BB110" s="368"/>
      <c r="BC110" s="368"/>
      <c r="BD110" s="368"/>
      <c r="BE110" s="368"/>
      <c r="BF110" s="368"/>
      <c r="BG110" s="368"/>
      <c r="BH110" s="368"/>
      <c r="BI110" s="368"/>
      <c r="BJ110" s="368"/>
      <c r="BK110" s="368"/>
      <c r="BL110" s="368"/>
      <c r="BM110" s="368"/>
      <c r="BN110" s="368"/>
      <c r="BO110" s="368"/>
      <c r="BP110" s="368"/>
      <c r="BQ110" s="368"/>
      <c r="BR110" s="368"/>
      <c r="BS110" s="368"/>
      <c r="BT110" s="368"/>
      <c r="BU110" s="368"/>
      <c r="BV110" s="368"/>
      <c r="BW110" s="368"/>
      <c r="BX110" s="368"/>
      <c r="BY110" s="368"/>
      <c r="BZ110" s="368"/>
      <c r="CA110" s="368"/>
      <c r="CB110" s="368"/>
      <c r="CC110" s="368"/>
      <c r="CD110" s="368"/>
      <c r="CE110" s="368"/>
      <c r="CF110" s="368"/>
      <c r="CG110" s="368"/>
      <c r="CH110" s="368"/>
      <c r="CI110" s="368"/>
      <c r="CJ110" s="368"/>
      <c r="CK110" s="368"/>
      <c r="CL110" s="368"/>
      <c r="CM110" s="368"/>
      <c r="CN110" s="368"/>
      <c r="CO110" s="368"/>
      <c r="CP110" s="368"/>
      <c r="CQ110" s="368"/>
      <c r="CR110" s="368"/>
      <c r="CS110" s="368"/>
      <c r="CT110" s="368"/>
      <c r="CU110" s="368"/>
      <c r="CV110" s="368"/>
      <c r="CW110" s="368"/>
      <c r="CX110" s="368"/>
      <c r="CY110" s="368"/>
      <c r="CZ110" s="368"/>
      <c r="DA110" s="368"/>
      <c r="DB110" s="368"/>
      <c r="DC110" s="368"/>
      <c r="DD110" s="368"/>
      <c r="DE110" s="368"/>
      <c r="DF110" s="368"/>
      <c r="DG110" s="368"/>
      <c r="DH110" s="368"/>
      <c r="DI110" s="368"/>
      <c r="DJ110" s="368"/>
      <c r="DK110" s="368"/>
      <c r="DL110" s="368"/>
      <c r="DM110" s="368"/>
      <c r="DN110" s="368"/>
      <c r="DO110" s="368"/>
      <c r="DP110" s="368"/>
      <c r="DQ110" s="368"/>
      <c r="DR110" s="368"/>
      <c r="DS110" s="368"/>
      <c r="DT110" s="368"/>
      <c r="DU110" s="368"/>
      <c r="DV110" s="368"/>
      <c r="DW110" s="368"/>
      <c r="DX110" s="368"/>
      <c r="DY110" s="368"/>
      <c r="DZ110" s="368"/>
      <c r="EA110" s="368"/>
      <c r="EB110" s="368"/>
      <c r="EC110" s="368"/>
      <c r="ED110" s="368"/>
      <c r="EE110" s="368"/>
      <c r="EF110" s="368"/>
      <c r="EG110" s="368"/>
      <c r="EH110" s="368"/>
      <c r="EI110" s="368"/>
      <c r="EJ110" s="368"/>
      <c r="EK110" s="368"/>
      <c r="EL110" s="368"/>
      <c r="EM110" s="368"/>
      <c r="EN110" s="368"/>
      <c r="EO110" s="368"/>
      <c r="EP110" s="368"/>
      <c r="EQ110" s="368"/>
      <c r="ER110" s="368"/>
      <c r="ES110" s="368"/>
      <c r="ET110" s="368"/>
      <c r="EU110" s="368"/>
      <c r="EV110" s="368"/>
      <c r="EW110" s="368"/>
      <c r="EX110" s="368"/>
      <c r="EY110" s="368"/>
      <c r="EZ110" s="368"/>
      <c r="FA110" s="368"/>
      <c r="FB110" s="368"/>
      <c r="FC110" s="368"/>
      <c r="FD110" s="368"/>
      <c r="FE110" s="368"/>
      <c r="FF110" s="368"/>
      <c r="FG110" s="368"/>
      <c r="FH110" s="368"/>
      <c r="FI110" s="368"/>
      <c r="FJ110" s="368"/>
      <c r="FK110" s="368"/>
      <c r="FL110" s="368"/>
      <c r="FM110" s="368"/>
      <c r="FN110" s="368"/>
      <c r="FO110" s="368"/>
      <c r="FP110" s="368"/>
      <c r="FQ110" s="368"/>
      <c r="FR110" s="368"/>
      <c r="FS110" s="368"/>
      <c r="FT110" s="368"/>
      <c r="FU110" s="368"/>
      <c r="FV110" s="368"/>
      <c r="FW110" s="368"/>
      <c r="FX110" s="368"/>
      <c r="FY110" s="368"/>
      <c r="FZ110" s="368"/>
    </row>
    <row r="111" spans="1:182" x14ac:dyDescent="0.2">
      <c r="A111" s="368"/>
      <c r="B111" s="368"/>
      <c r="C111" s="368"/>
      <c r="D111" s="368"/>
      <c r="E111" s="368"/>
      <c r="F111" s="368"/>
      <c r="G111" s="368"/>
      <c r="H111" s="368"/>
      <c r="I111" s="368"/>
      <c r="J111" s="368"/>
      <c r="K111" s="368"/>
      <c r="L111" s="368"/>
      <c r="M111" s="368"/>
      <c r="N111" s="368"/>
      <c r="O111" s="368"/>
      <c r="P111" s="368"/>
      <c r="Q111" s="368"/>
      <c r="R111" s="368"/>
      <c r="S111" s="368"/>
      <c r="T111" s="368"/>
      <c r="U111" s="368"/>
      <c r="V111" s="368"/>
      <c r="W111" s="368"/>
      <c r="X111" s="368"/>
      <c r="Y111" s="368"/>
      <c r="Z111" s="368"/>
      <c r="AA111" s="368"/>
      <c r="AB111" s="368"/>
      <c r="AC111" s="368"/>
      <c r="AD111" s="368"/>
      <c r="AE111" s="368"/>
      <c r="AF111" s="368"/>
      <c r="AG111" s="368"/>
      <c r="AH111" s="368"/>
      <c r="AI111" s="368"/>
      <c r="AJ111" s="368"/>
      <c r="AK111" s="368"/>
      <c r="AL111" s="368"/>
      <c r="AM111" s="368"/>
      <c r="AN111" s="368"/>
      <c r="AO111" s="368"/>
      <c r="AP111" s="368"/>
      <c r="AQ111" s="368"/>
      <c r="AR111" s="368"/>
      <c r="AS111" s="368"/>
      <c r="AT111" s="368"/>
      <c r="AU111" s="368"/>
      <c r="AV111" s="368"/>
      <c r="AW111" s="368"/>
      <c r="AX111" s="368"/>
      <c r="AY111" s="368"/>
      <c r="AZ111" s="368"/>
      <c r="BA111" s="368"/>
      <c r="BB111" s="368"/>
      <c r="BC111" s="368"/>
      <c r="BD111" s="368"/>
      <c r="BE111" s="368"/>
      <c r="BF111" s="368"/>
      <c r="BG111" s="368"/>
      <c r="BH111" s="368"/>
      <c r="BI111" s="368"/>
      <c r="BJ111" s="368"/>
      <c r="BK111" s="368"/>
      <c r="BL111" s="368"/>
      <c r="BM111" s="368"/>
      <c r="BN111" s="368"/>
      <c r="BO111" s="368"/>
      <c r="BP111" s="368"/>
      <c r="BQ111" s="368"/>
      <c r="BR111" s="368"/>
      <c r="BS111" s="368"/>
      <c r="BT111" s="368"/>
      <c r="BU111" s="368"/>
      <c r="BV111" s="368"/>
      <c r="BW111" s="368"/>
      <c r="BX111" s="368"/>
      <c r="BY111" s="368"/>
      <c r="BZ111" s="368"/>
      <c r="CA111" s="368"/>
      <c r="CB111" s="368"/>
      <c r="CC111" s="368"/>
      <c r="CD111" s="368"/>
      <c r="CE111" s="368"/>
      <c r="CF111" s="368"/>
      <c r="CG111" s="368"/>
      <c r="CH111" s="368"/>
      <c r="CI111" s="368"/>
      <c r="CJ111" s="368"/>
      <c r="CK111" s="368"/>
      <c r="CL111" s="368"/>
      <c r="CM111" s="368"/>
      <c r="CN111" s="368"/>
      <c r="CO111" s="368"/>
      <c r="CP111" s="368"/>
      <c r="CQ111" s="368"/>
      <c r="CR111" s="368"/>
      <c r="CS111" s="368"/>
      <c r="CT111" s="368"/>
      <c r="CU111" s="368"/>
      <c r="CV111" s="368"/>
      <c r="CW111" s="368"/>
      <c r="CX111" s="368"/>
      <c r="CY111" s="368"/>
      <c r="CZ111" s="368"/>
      <c r="DA111" s="368"/>
      <c r="DB111" s="368"/>
      <c r="DC111" s="368"/>
      <c r="DD111" s="368"/>
      <c r="DE111" s="368"/>
      <c r="DF111" s="368"/>
      <c r="DG111" s="368"/>
      <c r="DH111" s="368"/>
      <c r="DI111" s="368"/>
      <c r="DJ111" s="368"/>
      <c r="DK111" s="368"/>
      <c r="DL111" s="368"/>
      <c r="DM111" s="368"/>
      <c r="DN111" s="368"/>
      <c r="DO111" s="368"/>
      <c r="DP111" s="368"/>
      <c r="DQ111" s="368"/>
      <c r="DR111" s="368"/>
      <c r="DS111" s="368"/>
      <c r="DT111" s="368"/>
      <c r="DU111" s="368"/>
      <c r="DV111" s="368"/>
      <c r="DW111" s="368"/>
      <c r="DX111" s="368"/>
      <c r="DY111" s="368"/>
      <c r="DZ111" s="368"/>
      <c r="EA111" s="368"/>
      <c r="EB111" s="368"/>
      <c r="EC111" s="368"/>
      <c r="ED111" s="368"/>
      <c r="EE111" s="368"/>
      <c r="EF111" s="368"/>
      <c r="EG111" s="368"/>
      <c r="EH111" s="368"/>
      <c r="EI111" s="368"/>
      <c r="EJ111" s="368"/>
      <c r="EK111" s="368"/>
      <c r="EL111" s="368"/>
      <c r="EM111" s="368"/>
      <c r="EN111" s="368"/>
      <c r="EO111" s="368"/>
      <c r="EP111" s="368"/>
      <c r="EQ111" s="368"/>
      <c r="ER111" s="368"/>
      <c r="ES111" s="368"/>
      <c r="ET111" s="368"/>
      <c r="EU111" s="368"/>
      <c r="EV111" s="368"/>
      <c r="EW111" s="368"/>
      <c r="EX111" s="368"/>
      <c r="EY111" s="368"/>
      <c r="EZ111" s="368"/>
      <c r="FA111" s="368"/>
      <c r="FB111" s="368"/>
      <c r="FC111" s="368"/>
      <c r="FD111" s="368"/>
      <c r="FE111" s="368"/>
      <c r="FF111" s="368"/>
      <c r="FG111" s="368"/>
      <c r="FH111" s="368"/>
      <c r="FI111" s="368"/>
      <c r="FJ111" s="368"/>
      <c r="FK111" s="368"/>
      <c r="FL111" s="368"/>
      <c r="FM111" s="368"/>
      <c r="FN111" s="368"/>
      <c r="FO111" s="368"/>
      <c r="FP111" s="368"/>
      <c r="FQ111" s="368"/>
      <c r="FR111" s="368"/>
      <c r="FS111" s="368"/>
      <c r="FT111" s="368"/>
      <c r="FU111" s="368"/>
      <c r="FV111" s="368"/>
      <c r="FW111" s="368"/>
      <c r="FX111" s="368"/>
      <c r="FY111" s="368"/>
      <c r="FZ111" s="368"/>
    </row>
    <row r="112" spans="1:182" x14ac:dyDescent="0.2">
      <c r="A112" s="368"/>
      <c r="B112" s="368"/>
      <c r="C112" s="368"/>
      <c r="D112" s="368"/>
      <c r="E112" s="368"/>
      <c r="F112" s="368"/>
      <c r="G112" s="368"/>
      <c r="H112" s="368"/>
      <c r="I112" s="368"/>
      <c r="J112" s="368"/>
      <c r="K112" s="368"/>
      <c r="L112" s="368"/>
      <c r="M112" s="368"/>
      <c r="N112" s="368"/>
      <c r="O112" s="368"/>
      <c r="P112" s="368"/>
      <c r="Q112" s="368"/>
      <c r="R112" s="368"/>
      <c r="S112" s="368"/>
      <c r="T112" s="368"/>
      <c r="U112" s="368"/>
      <c r="V112" s="368"/>
      <c r="W112" s="368"/>
      <c r="X112" s="368"/>
      <c r="Y112" s="368"/>
      <c r="Z112" s="368"/>
      <c r="AA112" s="368"/>
      <c r="AB112" s="368"/>
      <c r="AC112" s="368"/>
      <c r="AD112" s="368"/>
      <c r="AE112" s="368"/>
      <c r="AF112" s="368"/>
      <c r="AG112" s="368"/>
      <c r="AH112" s="368"/>
      <c r="AI112" s="368"/>
      <c r="AJ112" s="368"/>
      <c r="AK112" s="368"/>
      <c r="AL112" s="368"/>
      <c r="AM112" s="368"/>
      <c r="AN112" s="368"/>
      <c r="AO112" s="368"/>
      <c r="AP112" s="368"/>
      <c r="AQ112" s="368"/>
      <c r="AR112" s="368"/>
      <c r="AS112" s="368"/>
      <c r="AT112" s="368"/>
      <c r="AU112" s="368"/>
      <c r="AV112" s="368"/>
      <c r="AW112" s="368"/>
      <c r="AX112" s="368"/>
      <c r="AY112" s="368"/>
      <c r="AZ112" s="368"/>
      <c r="BA112" s="368"/>
      <c r="BB112" s="368"/>
      <c r="BC112" s="368"/>
      <c r="BD112" s="368"/>
      <c r="BE112" s="368"/>
      <c r="BF112" s="368"/>
      <c r="BG112" s="368"/>
      <c r="BH112" s="368"/>
      <c r="BI112" s="368"/>
      <c r="BJ112" s="368"/>
      <c r="BK112" s="368"/>
      <c r="BL112" s="368"/>
      <c r="BM112" s="368"/>
      <c r="BN112" s="368"/>
      <c r="BO112" s="368"/>
      <c r="BP112" s="368"/>
      <c r="BQ112" s="368"/>
      <c r="BR112" s="368"/>
      <c r="BS112" s="368"/>
      <c r="BT112" s="368"/>
      <c r="BU112" s="368"/>
      <c r="BV112" s="368"/>
      <c r="BW112" s="368"/>
      <c r="BX112" s="368"/>
      <c r="BY112" s="368"/>
      <c r="BZ112" s="368"/>
      <c r="CA112" s="368"/>
      <c r="CB112" s="368"/>
      <c r="CC112" s="368"/>
      <c r="CD112" s="368"/>
      <c r="CE112" s="368"/>
      <c r="CF112" s="368"/>
      <c r="CG112" s="368"/>
      <c r="CH112" s="368"/>
      <c r="CI112" s="368"/>
      <c r="CJ112" s="368"/>
      <c r="CK112" s="368"/>
      <c r="CL112" s="368"/>
      <c r="CM112" s="368"/>
      <c r="CN112" s="368"/>
      <c r="CO112" s="368"/>
      <c r="CP112" s="368"/>
      <c r="CQ112" s="368"/>
      <c r="CR112" s="368"/>
      <c r="CS112" s="368"/>
      <c r="CT112" s="368"/>
      <c r="CU112" s="368"/>
      <c r="CV112" s="368"/>
      <c r="CW112" s="368"/>
      <c r="CX112" s="368"/>
      <c r="CY112" s="368"/>
      <c r="CZ112" s="368"/>
      <c r="DA112" s="368"/>
      <c r="DB112" s="368"/>
      <c r="DC112" s="368"/>
      <c r="DD112" s="368"/>
      <c r="DE112" s="368"/>
      <c r="DF112" s="368"/>
      <c r="DG112" s="368"/>
      <c r="DH112" s="368"/>
      <c r="DI112" s="368"/>
      <c r="DJ112" s="368"/>
      <c r="DK112" s="368"/>
      <c r="DL112" s="368"/>
      <c r="DM112" s="368"/>
      <c r="DN112" s="368"/>
      <c r="DO112" s="368"/>
      <c r="DP112" s="368"/>
      <c r="DQ112" s="368"/>
      <c r="DR112" s="368"/>
      <c r="DS112" s="368"/>
      <c r="DT112" s="368"/>
      <c r="DU112" s="368"/>
      <c r="DV112" s="368"/>
      <c r="DW112" s="368"/>
      <c r="DX112" s="368"/>
      <c r="DY112" s="368"/>
      <c r="DZ112" s="368"/>
      <c r="EA112" s="368"/>
      <c r="EB112" s="368"/>
      <c r="EC112" s="368"/>
      <c r="ED112" s="368"/>
      <c r="EE112" s="368"/>
      <c r="EF112" s="368"/>
      <c r="EG112" s="368"/>
      <c r="EH112" s="368"/>
      <c r="EI112" s="368"/>
      <c r="EJ112" s="368"/>
      <c r="EK112" s="368"/>
      <c r="EL112" s="368"/>
      <c r="EM112" s="368"/>
      <c r="EN112" s="368"/>
      <c r="EO112" s="368"/>
      <c r="EP112" s="368"/>
      <c r="EQ112" s="368"/>
      <c r="ER112" s="368"/>
      <c r="ES112" s="368"/>
      <c r="ET112" s="368"/>
      <c r="EU112" s="368"/>
      <c r="EV112" s="368"/>
      <c r="EW112" s="368"/>
      <c r="EX112" s="368"/>
      <c r="EY112" s="368"/>
      <c r="EZ112" s="368"/>
      <c r="FA112" s="368"/>
      <c r="FB112" s="368"/>
      <c r="FC112" s="368"/>
      <c r="FD112" s="368"/>
      <c r="FE112" s="368"/>
      <c r="FF112" s="368"/>
      <c r="FG112" s="368"/>
      <c r="FH112" s="368"/>
      <c r="FI112" s="368"/>
      <c r="FJ112" s="368"/>
      <c r="FK112" s="368"/>
      <c r="FL112" s="368"/>
      <c r="FM112" s="368"/>
      <c r="FN112" s="368"/>
      <c r="FO112" s="368"/>
      <c r="FP112" s="368"/>
      <c r="FQ112" s="368"/>
      <c r="FR112" s="368"/>
      <c r="FS112" s="368"/>
      <c r="FT112" s="368"/>
      <c r="FU112" s="368"/>
      <c r="FV112" s="368"/>
      <c r="FW112" s="368"/>
      <c r="FX112" s="368"/>
      <c r="FY112" s="368"/>
      <c r="FZ112" s="368"/>
    </row>
    <row r="113" spans="1:182" x14ac:dyDescent="0.2">
      <c r="A113" s="368"/>
      <c r="B113" s="368"/>
      <c r="C113" s="368"/>
      <c r="D113" s="368"/>
      <c r="E113" s="368"/>
      <c r="F113" s="368"/>
      <c r="G113" s="368"/>
      <c r="H113" s="368"/>
      <c r="I113" s="368"/>
      <c r="J113" s="368"/>
      <c r="K113" s="368"/>
      <c r="L113" s="368"/>
      <c r="M113" s="368"/>
      <c r="N113" s="368"/>
      <c r="O113" s="368"/>
      <c r="P113" s="368"/>
      <c r="Q113" s="368"/>
      <c r="R113" s="368"/>
      <c r="S113" s="368"/>
      <c r="T113" s="368"/>
      <c r="U113" s="368"/>
      <c r="V113" s="368"/>
      <c r="W113" s="368"/>
      <c r="X113" s="368"/>
      <c r="Y113" s="368"/>
      <c r="Z113" s="368"/>
      <c r="AA113" s="368"/>
      <c r="AB113" s="368"/>
      <c r="AC113" s="368"/>
      <c r="AD113" s="368"/>
      <c r="AE113" s="368"/>
      <c r="AF113" s="368"/>
      <c r="AG113" s="368"/>
      <c r="AH113" s="368"/>
      <c r="AI113" s="368"/>
      <c r="AJ113" s="368"/>
      <c r="AK113" s="368"/>
      <c r="AL113" s="368"/>
      <c r="AM113" s="368"/>
      <c r="AN113" s="368"/>
      <c r="AO113" s="368"/>
      <c r="AP113" s="368"/>
      <c r="AQ113" s="368"/>
      <c r="AR113" s="368"/>
      <c r="AS113" s="368"/>
      <c r="AT113" s="368"/>
      <c r="AU113" s="368"/>
      <c r="AV113" s="368"/>
      <c r="AW113" s="368"/>
      <c r="AX113" s="368"/>
      <c r="AY113" s="368"/>
      <c r="AZ113" s="368"/>
      <c r="BA113" s="368"/>
      <c r="BB113" s="368"/>
      <c r="BC113" s="368"/>
      <c r="BD113" s="368"/>
      <c r="BE113" s="368"/>
      <c r="BF113" s="368"/>
      <c r="BG113" s="368"/>
      <c r="BH113" s="368"/>
      <c r="BI113" s="368"/>
      <c r="BJ113" s="368"/>
      <c r="BK113" s="368"/>
      <c r="BL113" s="368"/>
      <c r="BM113" s="368"/>
      <c r="BN113" s="368"/>
      <c r="BO113" s="368"/>
      <c r="BP113" s="368"/>
      <c r="BQ113" s="368"/>
      <c r="BR113" s="368"/>
      <c r="BS113" s="368"/>
      <c r="BT113" s="368"/>
      <c r="BU113" s="368"/>
      <c r="BV113" s="368"/>
      <c r="BW113" s="368"/>
      <c r="BX113" s="368"/>
      <c r="BY113" s="368"/>
      <c r="BZ113" s="368"/>
      <c r="CA113" s="368"/>
      <c r="CB113" s="368"/>
      <c r="CC113" s="368"/>
      <c r="CD113" s="368"/>
      <c r="CE113" s="368"/>
      <c r="CF113" s="368"/>
      <c r="CG113" s="368"/>
      <c r="CH113" s="368"/>
      <c r="CI113" s="368"/>
      <c r="CJ113" s="368"/>
      <c r="CK113" s="368"/>
      <c r="CL113" s="368"/>
      <c r="CM113" s="368"/>
      <c r="CN113" s="368"/>
      <c r="CO113" s="368"/>
      <c r="CP113" s="368"/>
      <c r="CQ113" s="368"/>
      <c r="CR113" s="368"/>
      <c r="CS113" s="368"/>
      <c r="CT113" s="368"/>
      <c r="CU113" s="368"/>
      <c r="CV113" s="368"/>
      <c r="CW113" s="368"/>
      <c r="CX113" s="368"/>
      <c r="CY113" s="368"/>
      <c r="CZ113" s="368"/>
      <c r="DA113" s="368"/>
      <c r="DB113" s="368"/>
      <c r="DC113" s="368"/>
      <c r="DD113" s="368"/>
      <c r="DE113" s="368"/>
      <c r="DF113" s="368"/>
      <c r="DG113" s="368"/>
      <c r="DH113" s="368"/>
      <c r="DI113" s="368"/>
      <c r="DJ113" s="368"/>
      <c r="DK113" s="368"/>
      <c r="DL113" s="368"/>
      <c r="DM113" s="368"/>
      <c r="DN113" s="368"/>
      <c r="DO113" s="368"/>
      <c r="DP113" s="368"/>
      <c r="DQ113" s="368"/>
      <c r="DR113" s="368"/>
      <c r="DS113" s="368"/>
      <c r="DT113" s="368"/>
      <c r="DU113" s="368"/>
      <c r="DV113" s="368"/>
      <c r="DW113" s="368"/>
      <c r="DX113" s="368"/>
      <c r="DY113" s="368"/>
      <c r="DZ113" s="368"/>
      <c r="EA113" s="368"/>
      <c r="EB113" s="368"/>
      <c r="EC113" s="368"/>
      <c r="ED113" s="368"/>
      <c r="EE113" s="368"/>
      <c r="EF113" s="368"/>
      <c r="EG113" s="368"/>
      <c r="EH113" s="368"/>
      <c r="EI113" s="368"/>
      <c r="EJ113" s="368"/>
      <c r="EK113" s="368"/>
      <c r="EL113" s="368"/>
      <c r="EM113" s="368"/>
      <c r="EN113" s="368"/>
      <c r="EO113" s="368"/>
      <c r="EP113" s="368"/>
      <c r="EQ113" s="368"/>
      <c r="ER113" s="368"/>
      <c r="ES113" s="368"/>
      <c r="ET113" s="368"/>
      <c r="EU113" s="368"/>
      <c r="EV113" s="368"/>
      <c r="EW113" s="368"/>
      <c r="EX113" s="368"/>
      <c r="EY113" s="368"/>
      <c r="EZ113" s="368"/>
      <c r="FA113" s="368"/>
      <c r="FB113" s="368"/>
      <c r="FC113" s="368"/>
      <c r="FD113" s="368"/>
      <c r="FE113" s="368"/>
      <c r="FF113" s="368"/>
      <c r="FG113" s="368"/>
      <c r="FH113" s="368"/>
      <c r="FI113" s="368"/>
      <c r="FJ113" s="368"/>
      <c r="FK113" s="368"/>
      <c r="FL113" s="368"/>
      <c r="FM113" s="368"/>
      <c r="FN113" s="368"/>
      <c r="FO113" s="368"/>
      <c r="FP113" s="368"/>
      <c r="FQ113" s="368"/>
      <c r="FR113" s="368"/>
      <c r="FS113" s="368"/>
      <c r="FT113" s="368"/>
      <c r="FU113" s="368"/>
      <c r="FV113" s="368"/>
      <c r="FW113" s="368"/>
      <c r="FX113" s="368"/>
      <c r="FY113" s="368"/>
      <c r="FZ113" s="368"/>
    </row>
    <row r="114" spans="1:182" x14ac:dyDescent="0.2">
      <c r="A114" s="368"/>
      <c r="B114" s="368"/>
      <c r="C114" s="368"/>
      <c r="D114" s="368"/>
      <c r="E114" s="368"/>
      <c r="F114" s="368"/>
      <c r="G114" s="368"/>
      <c r="H114" s="368"/>
      <c r="I114" s="368"/>
      <c r="J114" s="368"/>
      <c r="K114" s="368"/>
      <c r="L114" s="368"/>
      <c r="M114" s="368"/>
      <c r="N114" s="368"/>
      <c r="O114" s="368"/>
      <c r="P114" s="368"/>
      <c r="Q114" s="368"/>
      <c r="R114" s="368"/>
      <c r="S114" s="368"/>
      <c r="T114" s="368"/>
      <c r="U114" s="368"/>
      <c r="V114" s="368"/>
      <c r="W114" s="368"/>
      <c r="X114" s="368"/>
      <c r="Y114" s="368"/>
      <c r="Z114" s="368"/>
      <c r="AA114" s="368"/>
      <c r="AB114" s="368"/>
      <c r="AC114" s="368"/>
      <c r="AD114" s="368"/>
      <c r="AE114" s="368"/>
      <c r="AF114" s="368"/>
      <c r="AG114" s="368"/>
      <c r="AH114" s="368"/>
      <c r="AI114" s="368"/>
      <c r="AJ114" s="368"/>
      <c r="AK114" s="368"/>
      <c r="AL114" s="368"/>
      <c r="AM114" s="368"/>
      <c r="AN114" s="368"/>
      <c r="AO114" s="368"/>
      <c r="AP114" s="368"/>
      <c r="AQ114" s="368"/>
      <c r="AR114" s="368"/>
      <c r="AS114" s="368"/>
      <c r="AT114" s="368"/>
      <c r="AU114" s="368"/>
      <c r="AV114" s="368"/>
      <c r="AW114" s="368"/>
      <c r="AX114" s="368"/>
      <c r="AY114" s="368"/>
      <c r="AZ114" s="368"/>
      <c r="BA114" s="368"/>
      <c r="BB114" s="368"/>
      <c r="BC114" s="368"/>
      <c r="BD114" s="368"/>
      <c r="BE114" s="368"/>
      <c r="BF114" s="368"/>
      <c r="BG114" s="368"/>
      <c r="BH114" s="368"/>
      <c r="BI114" s="368"/>
      <c r="BJ114" s="368"/>
      <c r="BK114" s="368"/>
      <c r="BL114" s="368"/>
      <c r="BM114" s="368"/>
      <c r="BN114" s="368"/>
      <c r="BO114" s="368"/>
      <c r="BP114" s="368"/>
      <c r="BQ114" s="368"/>
      <c r="BR114" s="368"/>
      <c r="BS114" s="368"/>
      <c r="BT114" s="368"/>
      <c r="BU114" s="368"/>
      <c r="BV114" s="368"/>
      <c r="BW114" s="368"/>
      <c r="BX114" s="368"/>
      <c r="BY114" s="368"/>
      <c r="BZ114" s="368"/>
      <c r="CA114" s="368"/>
      <c r="CB114" s="368"/>
      <c r="CC114" s="368"/>
      <c r="CD114" s="368"/>
      <c r="CE114" s="368"/>
      <c r="CF114" s="368"/>
      <c r="CG114" s="368"/>
      <c r="CH114" s="368"/>
      <c r="CI114" s="368"/>
      <c r="CJ114" s="368"/>
      <c r="CK114" s="368"/>
      <c r="CL114" s="368"/>
      <c r="CM114" s="368"/>
      <c r="CN114" s="368"/>
      <c r="CO114" s="368"/>
      <c r="CP114" s="368"/>
      <c r="CQ114" s="368"/>
      <c r="CR114" s="368"/>
      <c r="CS114" s="368"/>
      <c r="CT114" s="368"/>
      <c r="CU114" s="368"/>
      <c r="CV114" s="368"/>
      <c r="CW114" s="368"/>
      <c r="CX114" s="368"/>
      <c r="CY114" s="368"/>
      <c r="CZ114" s="368"/>
      <c r="DA114" s="368"/>
      <c r="DB114" s="368"/>
      <c r="DC114" s="368"/>
      <c r="DD114" s="368"/>
      <c r="DE114" s="368"/>
      <c r="DF114" s="368"/>
      <c r="DG114" s="368"/>
      <c r="DH114" s="368"/>
      <c r="DI114" s="368"/>
      <c r="DJ114" s="368"/>
      <c r="DK114" s="368"/>
      <c r="DL114" s="368"/>
      <c r="DM114" s="368"/>
      <c r="DN114" s="368"/>
      <c r="DO114" s="368"/>
      <c r="DP114" s="368"/>
      <c r="DQ114" s="368"/>
      <c r="DR114" s="368"/>
      <c r="DS114" s="368"/>
      <c r="DT114" s="368"/>
      <c r="DU114" s="368"/>
      <c r="DV114" s="368"/>
      <c r="DW114" s="368"/>
      <c r="DX114" s="368"/>
      <c r="DY114" s="368"/>
      <c r="DZ114" s="368"/>
      <c r="EA114" s="368"/>
      <c r="EB114" s="368"/>
      <c r="EC114" s="368"/>
      <c r="ED114" s="368"/>
      <c r="EE114" s="368"/>
      <c r="EF114" s="368"/>
      <c r="EG114" s="368"/>
      <c r="EH114" s="368"/>
      <c r="EI114" s="368"/>
      <c r="EJ114" s="368"/>
      <c r="EK114" s="368"/>
      <c r="EL114" s="368"/>
      <c r="EM114" s="368"/>
      <c r="EN114" s="368"/>
      <c r="EO114" s="368"/>
      <c r="EP114" s="368"/>
      <c r="EQ114" s="368"/>
      <c r="ER114" s="368"/>
      <c r="ES114" s="368"/>
      <c r="ET114" s="368"/>
      <c r="EU114" s="368"/>
      <c r="EV114" s="368"/>
      <c r="EW114" s="368"/>
      <c r="EX114" s="368"/>
      <c r="EY114" s="368"/>
      <c r="EZ114" s="368"/>
      <c r="FA114" s="368"/>
      <c r="FB114" s="368"/>
      <c r="FC114" s="368"/>
      <c r="FD114" s="368"/>
      <c r="FE114" s="368"/>
      <c r="FF114" s="368"/>
      <c r="FG114" s="368"/>
      <c r="FH114" s="368"/>
      <c r="FI114" s="368"/>
      <c r="FJ114" s="368"/>
      <c r="FK114" s="368"/>
      <c r="FL114" s="368"/>
      <c r="FM114" s="368"/>
      <c r="FN114" s="368"/>
      <c r="FO114" s="368"/>
      <c r="FP114" s="368"/>
      <c r="FQ114" s="368"/>
      <c r="FR114" s="368"/>
      <c r="FS114" s="368"/>
      <c r="FT114" s="368"/>
      <c r="FU114" s="368"/>
      <c r="FV114" s="368"/>
      <c r="FW114" s="368"/>
      <c r="FX114" s="368"/>
      <c r="FY114" s="368"/>
      <c r="FZ114" s="368"/>
    </row>
    <row r="115" spans="1:182" x14ac:dyDescent="0.2">
      <c r="A115" s="368"/>
      <c r="B115" s="368"/>
      <c r="C115" s="368"/>
      <c r="D115" s="368"/>
      <c r="E115" s="368"/>
      <c r="F115" s="368"/>
      <c r="G115" s="368"/>
      <c r="H115" s="368"/>
      <c r="I115" s="368"/>
      <c r="J115" s="368"/>
      <c r="K115" s="368"/>
      <c r="L115" s="368"/>
      <c r="M115" s="368"/>
      <c r="N115" s="368"/>
      <c r="O115" s="368"/>
      <c r="P115" s="368"/>
      <c r="Q115" s="368"/>
      <c r="R115" s="368"/>
      <c r="S115" s="368"/>
      <c r="T115" s="368"/>
      <c r="U115" s="368"/>
      <c r="V115" s="368"/>
      <c r="W115" s="368"/>
      <c r="X115" s="368"/>
      <c r="Y115" s="368"/>
      <c r="Z115" s="368"/>
      <c r="AA115" s="368"/>
      <c r="AB115" s="368"/>
      <c r="AC115" s="368"/>
      <c r="AD115" s="368"/>
      <c r="AE115" s="368"/>
      <c r="AF115" s="368"/>
      <c r="AG115" s="368"/>
      <c r="AH115" s="368"/>
      <c r="AI115" s="368"/>
      <c r="AJ115" s="368"/>
      <c r="AK115" s="368"/>
      <c r="AL115" s="368"/>
      <c r="AM115" s="368"/>
      <c r="AN115" s="368"/>
      <c r="AO115" s="368"/>
      <c r="AP115" s="368"/>
      <c r="AQ115" s="368"/>
      <c r="AR115" s="368"/>
      <c r="AS115" s="368"/>
      <c r="AT115" s="368"/>
      <c r="AU115" s="368"/>
      <c r="AV115" s="368"/>
      <c r="AW115" s="368"/>
      <c r="AX115" s="368"/>
      <c r="AY115" s="368"/>
      <c r="AZ115" s="368"/>
      <c r="BA115" s="368"/>
      <c r="BB115" s="368"/>
      <c r="BC115" s="368"/>
      <c r="BD115" s="368"/>
      <c r="BE115" s="368"/>
      <c r="BF115" s="368"/>
      <c r="BG115" s="368"/>
      <c r="BH115" s="368"/>
      <c r="BI115" s="368"/>
      <c r="BJ115" s="368"/>
      <c r="BK115" s="368"/>
      <c r="BL115" s="368"/>
      <c r="BM115" s="368"/>
      <c r="BN115" s="368"/>
      <c r="BO115" s="368"/>
      <c r="BP115" s="368"/>
      <c r="BQ115" s="368"/>
      <c r="BR115" s="368"/>
      <c r="BS115" s="368"/>
      <c r="BT115" s="368"/>
      <c r="BU115" s="368"/>
      <c r="BV115" s="368"/>
      <c r="BW115" s="368"/>
      <c r="BX115" s="368"/>
      <c r="BY115" s="368"/>
      <c r="BZ115" s="368"/>
      <c r="CA115" s="368"/>
      <c r="CB115" s="368"/>
      <c r="CC115" s="368"/>
      <c r="CD115" s="368"/>
      <c r="CE115" s="368"/>
      <c r="CF115" s="368"/>
      <c r="CG115" s="368"/>
      <c r="CH115" s="368"/>
      <c r="CI115" s="368"/>
      <c r="CJ115" s="368"/>
      <c r="CK115" s="368"/>
      <c r="CL115" s="368"/>
      <c r="CM115" s="368"/>
      <c r="CN115" s="368"/>
      <c r="CO115" s="368"/>
      <c r="CP115" s="368"/>
      <c r="CQ115" s="368"/>
      <c r="CR115" s="368"/>
      <c r="CS115" s="368"/>
      <c r="CT115" s="368"/>
      <c r="CU115" s="368"/>
      <c r="CV115" s="368"/>
      <c r="CW115" s="368"/>
      <c r="CX115" s="368"/>
      <c r="CY115" s="368"/>
      <c r="CZ115" s="368"/>
      <c r="DA115" s="368"/>
      <c r="DB115" s="368"/>
      <c r="DC115" s="368"/>
      <c r="DD115" s="368"/>
      <c r="DE115" s="368"/>
      <c r="DF115" s="368"/>
      <c r="DG115" s="368"/>
      <c r="DH115" s="368"/>
      <c r="DI115" s="368"/>
      <c r="DJ115" s="368"/>
      <c r="DK115" s="368"/>
      <c r="DL115" s="368"/>
      <c r="DM115" s="368"/>
      <c r="DN115" s="368"/>
      <c r="DO115" s="368"/>
      <c r="DP115" s="368"/>
      <c r="DQ115" s="368"/>
      <c r="DR115" s="368"/>
      <c r="DS115" s="368"/>
      <c r="DT115" s="368"/>
      <c r="DU115" s="368"/>
      <c r="DV115" s="368"/>
      <c r="DW115" s="368"/>
      <c r="DX115" s="368"/>
      <c r="DY115" s="368"/>
      <c r="DZ115" s="368"/>
      <c r="EA115" s="368"/>
      <c r="EB115" s="368"/>
      <c r="EC115" s="368"/>
      <c r="ED115" s="368"/>
      <c r="EE115" s="368"/>
      <c r="EF115" s="368"/>
      <c r="EG115" s="368"/>
      <c r="EH115" s="368"/>
      <c r="EI115" s="368"/>
      <c r="EJ115" s="368"/>
      <c r="EK115" s="368"/>
      <c r="EL115" s="368"/>
      <c r="EM115" s="368"/>
      <c r="EN115" s="368"/>
      <c r="EO115" s="368"/>
      <c r="EP115" s="368"/>
      <c r="EQ115" s="368"/>
      <c r="ER115" s="368"/>
      <c r="ES115" s="368"/>
      <c r="ET115" s="368"/>
      <c r="EU115" s="368"/>
      <c r="EV115" s="368"/>
      <c r="EW115" s="368"/>
      <c r="EX115" s="368"/>
      <c r="EY115" s="368"/>
      <c r="EZ115" s="368"/>
      <c r="FA115" s="368"/>
      <c r="FB115" s="368"/>
      <c r="FC115" s="368"/>
      <c r="FD115" s="368"/>
      <c r="FE115" s="368"/>
      <c r="FF115" s="368"/>
      <c r="FG115" s="368"/>
      <c r="FH115" s="368"/>
      <c r="FI115" s="368"/>
      <c r="FJ115" s="368"/>
      <c r="FK115" s="368"/>
      <c r="FL115" s="368"/>
      <c r="FM115" s="368"/>
      <c r="FN115" s="368"/>
      <c r="FO115" s="368"/>
      <c r="FP115" s="368"/>
      <c r="FQ115" s="368"/>
      <c r="FR115" s="368"/>
      <c r="FS115" s="368"/>
      <c r="FT115" s="368"/>
      <c r="FU115" s="368"/>
      <c r="FV115" s="368"/>
      <c r="FW115" s="368"/>
      <c r="FX115" s="368"/>
      <c r="FY115" s="368"/>
      <c r="FZ115" s="368"/>
    </row>
    <row r="116" spans="1:182" x14ac:dyDescent="0.2">
      <c r="A116" s="368"/>
      <c r="B116" s="368"/>
      <c r="C116" s="368"/>
      <c r="D116" s="368"/>
      <c r="E116" s="368"/>
      <c r="F116" s="368"/>
      <c r="G116" s="368"/>
      <c r="H116" s="368"/>
      <c r="I116" s="368"/>
      <c r="J116" s="368"/>
      <c r="K116" s="368"/>
      <c r="L116" s="368"/>
      <c r="M116" s="368"/>
      <c r="N116" s="368"/>
      <c r="O116" s="368"/>
      <c r="P116" s="368"/>
      <c r="Q116" s="368"/>
      <c r="R116" s="368"/>
      <c r="S116" s="368"/>
      <c r="T116" s="368"/>
      <c r="U116" s="368"/>
      <c r="V116" s="368"/>
      <c r="W116" s="368"/>
      <c r="X116" s="368"/>
      <c r="Y116" s="368"/>
      <c r="Z116" s="368"/>
      <c r="AA116" s="368"/>
      <c r="AB116" s="368"/>
      <c r="AC116" s="368"/>
      <c r="AD116" s="368"/>
      <c r="AE116" s="368"/>
      <c r="AF116" s="368"/>
      <c r="AG116" s="368"/>
      <c r="AH116" s="368"/>
      <c r="AI116" s="368"/>
      <c r="AJ116" s="368"/>
      <c r="AK116" s="368"/>
      <c r="AL116" s="368"/>
      <c r="AM116" s="368"/>
      <c r="AN116" s="368"/>
      <c r="AO116" s="368"/>
      <c r="AP116" s="368"/>
      <c r="AQ116" s="368"/>
      <c r="AR116" s="368"/>
      <c r="AS116" s="368"/>
      <c r="AT116" s="368"/>
      <c r="AU116" s="368"/>
      <c r="AV116" s="368"/>
      <c r="AW116" s="368"/>
      <c r="AX116" s="368"/>
      <c r="AY116" s="368"/>
      <c r="AZ116" s="368"/>
      <c r="BA116" s="368"/>
      <c r="BB116" s="368"/>
      <c r="BC116" s="368"/>
      <c r="BD116" s="368"/>
      <c r="BE116" s="368"/>
      <c r="BF116" s="368"/>
      <c r="BG116" s="368"/>
      <c r="BH116" s="368"/>
      <c r="BI116" s="368"/>
      <c r="BJ116" s="368"/>
      <c r="BK116" s="368"/>
      <c r="BL116" s="368"/>
      <c r="BM116" s="368"/>
      <c r="BN116" s="368"/>
      <c r="BO116" s="368"/>
      <c r="BP116" s="368"/>
      <c r="BQ116" s="368"/>
      <c r="BR116" s="368"/>
      <c r="BS116" s="368"/>
      <c r="BT116" s="368"/>
      <c r="BU116" s="368"/>
      <c r="BV116" s="368"/>
      <c r="BW116" s="368"/>
      <c r="BX116" s="368"/>
      <c r="BY116" s="368"/>
      <c r="BZ116" s="368"/>
      <c r="CA116" s="368"/>
      <c r="CB116" s="368"/>
      <c r="CC116" s="368"/>
      <c r="CD116" s="368"/>
      <c r="CE116" s="368"/>
      <c r="CF116" s="368"/>
      <c r="CG116" s="368"/>
      <c r="CH116" s="368"/>
      <c r="CI116" s="368"/>
      <c r="CJ116" s="368"/>
      <c r="CK116" s="368"/>
      <c r="CL116" s="368"/>
      <c r="CM116" s="368"/>
      <c r="CN116" s="368"/>
      <c r="CO116" s="368"/>
      <c r="CP116" s="368"/>
      <c r="CQ116" s="368"/>
      <c r="CR116" s="368"/>
      <c r="CS116" s="368"/>
      <c r="CT116" s="368"/>
      <c r="CU116" s="368"/>
      <c r="CV116" s="368"/>
      <c r="CW116" s="368"/>
      <c r="CX116" s="368"/>
      <c r="CY116" s="368"/>
      <c r="CZ116" s="368"/>
      <c r="DA116" s="368"/>
      <c r="DB116" s="368"/>
      <c r="DC116" s="368"/>
      <c r="DD116" s="368"/>
      <c r="DE116" s="368"/>
      <c r="DF116" s="368"/>
      <c r="DG116" s="368"/>
      <c r="DH116" s="368"/>
      <c r="DI116" s="368"/>
      <c r="DJ116" s="368"/>
      <c r="DK116" s="368"/>
      <c r="DL116" s="368"/>
      <c r="DM116" s="368"/>
      <c r="DN116" s="368"/>
      <c r="DO116" s="368"/>
      <c r="DP116" s="368"/>
      <c r="DQ116" s="368"/>
      <c r="DR116" s="368"/>
      <c r="DS116" s="368"/>
      <c r="DT116" s="368"/>
      <c r="DU116" s="368"/>
      <c r="DV116" s="368"/>
      <c r="DW116" s="368"/>
      <c r="DX116" s="368"/>
      <c r="DY116" s="368"/>
      <c r="DZ116" s="368"/>
      <c r="EA116" s="368"/>
      <c r="EB116" s="368"/>
      <c r="EC116" s="368"/>
      <c r="ED116" s="368"/>
      <c r="EE116" s="368"/>
      <c r="EF116" s="368"/>
      <c r="EG116" s="368"/>
      <c r="EH116" s="368"/>
      <c r="EI116" s="368"/>
      <c r="EJ116" s="368"/>
      <c r="EK116" s="368"/>
      <c r="EL116" s="368"/>
      <c r="EM116" s="368"/>
      <c r="EN116" s="368"/>
      <c r="EO116" s="368"/>
      <c r="EP116" s="368"/>
      <c r="EQ116" s="368"/>
      <c r="ER116" s="368"/>
      <c r="ES116" s="368"/>
      <c r="ET116" s="368"/>
      <c r="EU116" s="368"/>
      <c r="EV116" s="368"/>
      <c r="EW116" s="368"/>
      <c r="EX116" s="368"/>
      <c r="EY116" s="368"/>
      <c r="EZ116" s="368"/>
      <c r="FA116" s="368"/>
      <c r="FB116" s="368"/>
      <c r="FC116" s="368"/>
      <c r="FD116" s="368"/>
      <c r="FE116" s="368"/>
      <c r="FF116" s="368"/>
      <c r="FG116" s="368"/>
      <c r="FH116" s="368"/>
      <c r="FI116" s="368"/>
      <c r="FJ116" s="368"/>
      <c r="FK116" s="368"/>
      <c r="FL116" s="368"/>
      <c r="FM116" s="368"/>
      <c r="FN116" s="368"/>
      <c r="FO116" s="368"/>
      <c r="FP116" s="368"/>
      <c r="FQ116" s="368"/>
      <c r="FR116" s="368"/>
      <c r="FS116" s="368"/>
      <c r="FT116" s="368"/>
      <c r="FU116" s="368"/>
      <c r="FV116" s="368"/>
      <c r="FW116" s="368"/>
      <c r="FX116" s="368"/>
      <c r="FY116" s="368"/>
      <c r="FZ116" s="368"/>
    </row>
    <row r="117" spans="1:182" x14ac:dyDescent="0.2">
      <c r="A117" s="368"/>
      <c r="B117" s="368"/>
      <c r="C117" s="368"/>
      <c r="D117" s="368"/>
      <c r="E117" s="368"/>
      <c r="F117" s="368"/>
      <c r="G117" s="368"/>
      <c r="H117" s="368"/>
      <c r="I117" s="368"/>
      <c r="J117" s="368"/>
      <c r="K117" s="368"/>
      <c r="L117" s="368"/>
      <c r="M117" s="368"/>
      <c r="N117" s="368"/>
      <c r="O117" s="368"/>
      <c r="P117" s="368"/>
      <c r="Q117" s="368"/>
      <c r="R117" s="368"/>
      <c r="S117" s="368"/>
      <c r="T117" s="368"/>
      <c r="U117" s="368"/>
      <c r="V117" s="368"/>
      <c r="W117" s="368"/>
      <c r="X117" s="368"/>
      <c r="Y117" s="368"/>
      <c r="Z117" s="368"/>
      <c r="AA117" s="368"/>
      <c r="AB117" s="368"/>
      <c r="AC117" s="368"/>
      <c r="AD117" s="368"/>
      <c r="AE117" s="368"/>
      <c r="AF117" s="368"/>
      <c r="AG117" s="368"/>
      <c r="AH117" s="368"/>
      <c r="AI117" s="368"/>
      <c r="AJ117" s="368"/>
      <c r="AK117" s="368"/>
      <c r="AL117" s="368"/>
      <c r="AM117" s="368"/>
      <c r="AN117" s="368"/>
      <c r="AO117" s="368"/>
      <c r="AP117" s="368"/>
      <c r="AQ117" s="368"/>
      <c r="AR117" s="368"/>
      <c r="AS117" s="368"/>
      <c r="AT117" s="368"/>
      <c r="AU117" s="368"/>
      <c r="AV117" s="368"/>
      <c r="AW117" s="368"/>
      <c r="AX117" s="368"/>
      <c r="AY117" s="368"/>
      <c r="AZ117" s="368"/>
      <c r="BA117" s="368"/>
      <c r="BB117" s="368"/>
      <c r="BC117" s="368"/>
      <c r="BD117" s="368"/>
      <c r="BE117" s="368"/>
      <c r="BF117" s="368"/>
      <c r="BG117" s="368"/>
      <c r="BH117" s="368"/>
      <c r="BI117" s="368"/>
      <c r="BJ117" s="368"/>
      <c r="BK117" s="368"/>
      <c r="BL117" s="368"/>
      <c r="BM117" s="368"/>
      <c r="BN117" s="368"/>
      <c r="BO117" s="368"/>
      <c r="BP117" s="368"/>
      <c r="BQ117" s="368"/>
      <c r="BR117" s="368"/>
      <c r="BS117" s="368"/>
      <c r="BT117" s="368"/>
      <c r="BU117" s="368"/>
      <c r="BV117" s="368"/>
      <c r="BW117" s="368"/>
      <c r="BX117" s="368"/>
      <c r="BY117" s="368"/>
      <c r="BZ117" s="368"/>
      <c r="CA117" s="368"/>
      <c r="CB117" s="368"/>
      <c r="CC117" s="368"/>
      <c r="CD117" s="368"/>
      <c r="CE117" s="368"/>
      <c r="CF117" s="368"/>
      <c r="CG117" s="368"/>
      <c r="CH117" s="368"/>
      <c r="CI117" s="368"/>
      <c r="CJ117" s="368"/>
      <c r="CK117" s="368"/>
      <c r="CL117" s="368"/>
      <c r="CM117" s="368"/>
      <c r="CN117" s="368"/>
      <c r="CO117" s="368"/>
      <c r="CP117" s="368"/>
      <c r="CQ117" s="368"/>
      <c r="CR117" s="368"/>
      <c r="CS117" s="368"/>
      <c r="CT117" s="368"/>
      <c r="CU117" s="368"/>
      <c r="CV117" s="368"/>
      <c r="CW117" s="368"/>
      <c r="CX117" s="368"/>
      <c r="CY117" s="368"/>
      <c r="CZ117" s="368"/>
      <c r="DA117" s="368"/>
      <c r="DB117" s="368"/>
      <c r="DC117" s="368"/>
      <c r="DD117" s="368"/>
      <c r="DE117" s="368"/>
      <c r="DF117" s="368"/>
      <c r="DG117" s="368"/>
      <c r="DH117" s="368"/>
      <c r="DI117" s="368"/>
      <c r="DJ117" s="368"/>
      <c r="DK117" s="368"/>
      <c r="DL117" s="368"/>
      <c r="DM117" s="368"/>
      <c r="DN117" s="368"/>
      <c r="DO117" s="368"/>
      <c r="DP117" s="368"/>
      <c r="DQ117" s="368"/>
      <c r="DR117" s="368"/>
      <c r="DS117" s="368"/>
      <c r="DT117" s="368"/>
      <c r="DU117" s="368"/>
      <c r="DV117" s="368"/>
      <c r="DW117" s="368"/>
      <c r="DX117" s="368"/>
      <c r="DY117" s="368"/>
      <c r="DZ117" s="368"/>
      <c r="EA117" s="368"/>
      <c r="EB117" s="368"/>
      <c r="EC117" s="368"/>
      <c r="ED117" s="368"/>
      <c r="EE117" s="368"/>
      <c r="EF117" s="368"/>
      <c r="EG117" s="368"/>
      <c r="EH117" s="368"/>
      <c r="EI117" s="368"/>
      <c r="EJ117" s="368"/>
      <c r="EK117" s="368"/>
      <c r="EL117" s="368"/>
      <c r="EM117" s="368"/>
      <c r="EN117" s="368"/>
      <c r="EO117" s="368"/>
      <c r="EP117" s="368"/>
      <c r="EQ117" s="368"/>
      <c r="ER117" s="368"/>
      <c r="ES117" s="368"/>
      <c r="ET117" s="368"/>
      <c r="EU117" s="368"/>
      <c r="EV117" s="368"/>
      <c r="EW117" s="368"/>
      <c r="EX117" s="368"/>
      <c r="EY117" s="368"/>
      <c r="EZ117" s="368"/>
      <c r="FA117" s="368"/>
      <c r="FB117" s="368"/>
      <c r="FC117" s="368"/>
      <c r="FD117" s="368"/>
      <c r="FE117" s="368"/>
      <c r="FF117" s="368"/>
      <c r="FG117" s="368"/>
      <c r="FH117" s="368"/>
      <c r="FI117" s="368"/>
      <c r="FJ117" s="368"/>
      <c r="FK117" s="368"/>
      <c r="FL117" s="368"/>
      <c r="FM117" s="368"/>
      <c r="FN117" s="368"/>
      <c r="FO117" s="368"/>
      <c r="FP117" s="368"/>
      <c r="FQ117" s="368"/>
      <c r="FR117" s="368"/>
      <c r="FS117" s="368"/>
      <c r="FT117" s="368"/>
      <c r="FU117" s="368"/>
      <c r="FV117" s="368"/>
      <c r="FW117" s="368"/>
      <c r="FX117" s="368"/>
      <c r="FY117" s="368"/>
      <c r="FZ117" s="368"/>
    </row>
    <row r="118" spans="1:182" x14ac:dyDescent="0.2">
      <c r="A118" s="368"/>
      <c r="B118" s="368"/>
      <c r="C118" s="368"/>
      <c r="D118" s="368"/>
      <c r="E118" s="368"/>
      <c r="F118" s="368"/>
      <c r="G118" s="368"/>
      <c r="H118" s="368"/>
      <c r="I118" s="368"/>
      <c r="J118" s="368"/>
      <c r="K118" s="368"/>
      <c r="L118" s="368"/>
      <c r="M118" s="368"/>
      <c r="N118" s="368"/>
      <c r="O118" s="368"/>
      <c r="P118" s="368"/>
      <c r="Q118" s="368"/>
      <c r="R118" s="368"/>
      <c r="S118" s="368"/>
      <c r="T118" s="368"/>
      <c r="U118" s="368"/>
      <c r="V118" s="368"/>
      <c r="W118" s="368"/>
      <c r="X118" s="368"/>
      <c r="Y118" s="368"/>
      <c r="Z118" s="368"/>
      <c r="AA118" s="368"/>
      <c r="AB118" s="368"/>
      <c r="AC118" s="368"/>
      <c r="AD118" s="368"/>
      <c r="AE118" s="368"/>
      <c r="AF118" s="368"/>
      <c r="AG118" s="368"/>
      <c r="AH118" s="368"/>
      <c r="AI118" s="368"/>
      <c r="AJ118" s="368"/>
      <c r="AK118" s="368"/>
      <c r="AL118" s="368"/>
      <c r="AM118" s="368"/>
      <c r="AN118" s="368"/>
      <c r="AO118" s="368"/>
      <c r="AP118" s="368"/>
      <c r="AQ118" s="368"/>
      <c r="AR118" s="368"/>
      <c r="AS118" s="368"/>
      <c r="AT118" s="368"/>
      <c r="AU118" s="368"/>
      <c r="AV118" s="368"/>
      <c r="AW118" s="368"/>
      <c r="AX118" s="368"/>
      <c r="AY118" s="368"/>
      <c r="AZ118" s="368"/>
      <c r="BA118" s="368"/>
      <c r="BB118" s="368"/>
      <c r="BC118" s="368"/>
      <c r="BD118" s="368"/>
      <c r="BE118" s="368"/>
      <c r="BF118" s="368"/>
      <c r="BG118" s="368"/>
      <c r="BH118" s="368"/>
      <c r="BI118" s="368"/>
      <c r="BJ118" s="368"/>
      <c r="BK118" s="368"/>
      <c r="BL118" s="368"/>
      <c r="BM118" s="368"/>
      <c r="BN118" s="368"/>
      <c r="BO118" s="368"/>
      <c r="BP118" s="368"/>
      <c r="BQ118" s="368"/>
      <c r="BR118" s="368"/>
      <c r="BS118" s="368"/>
      <c r="BT118" s="368"/>
      <c r="BU118" s="368"/>
      <c r="BV118" s="368"/>
      <c r="BW118" s="368"/>
      <c r="BX118" s="368"/>
      <c r="BY118" s="368"/>
      <c r="BZ118" s="368"/>
      <c r="CA118" s="368"/>
      <c r="CB118" s="368"/>
      <c r="CC118" s="368"/>
      <c r="CD118" s="368"/>
      <c r="CE118" s="368"/>
      <c r="CF118" s="368"/>
      <c r="CG118" s="368"/>
      <c r="CH118" s="368"/>
      <c r="CI118" s="368"/>
      <c r="CJ118" s="368"/>
      <c r="CK118" s="368"/>
      <c r="CL118" s="368"/>
      <c r="CM118" s="368"/>
      <c r="CN118" s="368"/>
      <c r="CO118" s="368"/>
      <c r="CP118" s="368"/>
      <c r="CQ118" s="368"/>
      <c r="CR118" s="368"/>
      <c r="CS118" s="368"/>
      <c r="CT118" s="368"/>
      <c r="CU118" s="368"/>
      <c r="CV118" s="368"/>
      <c r="CW118" s="368"/>
      <c r="CX118" s="368"/>
      <c r="CY118" s="368"/>
      <c r="CZ118" s="368"/>
      <c r="DA118" s="368"/>
      <c r="DB118" s="368"/>
      <c r="DC118" s="368"/>
      <c r="DD118" s="368"/>
      <c r="DE118" s="368"/>
      <c r="DF118" s="368"/>
      <c r="DG118" s="368"/>
      <c r="DH118" s="368"/>
      <c r="DI118" s="368"/>
      <c r="DJ118" s="368"/>
      <c r="DK118" s="368"/>
      <c r="DL118" s="368"/>
      <c r="DM118" s="368"/>
      <c r="DN118" s="368"/>
      <c r="DO118" s="368"/>
      <c r="DP118" s="368"/>
      <c r="DQ118" s="368"/>
      <c r="DR118" s="368"/>
      <c r="DS118" s="368"/>
      <c r="DT118" s="368"/>
      <c r="DU118" s="368"/>
      <c r="DV118" s="368"/>
      <c r="DW118" s="368"/>
      <c r="DX118" s="368"/>
      <c r="DY118" s="368"/>
      <c r="DZ118" s="368"/>
      <c r="EA118" s="368"/>
      <c r="EB118" s="368"/>
      <c r="EC118" s="368"/>
      <c r="ED118" s="368"/>
      <c r="EE118" s="368"/>
      <c r="EF118" s="368"/>
      <c r="EG118" s="368"/>
      <c r="EH118" s="368"/>
      <c r="EI118" s="368"/>
      <c r="EJ118" s="368"/>
      <c r="EK118" s="368"/>
      <c r="EL118" s="368"/>
      <c r="EM118" s="368"/>
      <c r="EN118" s="368"/>
      <c r="EO118" s="368"/>
      <c r="EP118" s="368"/>
      <c r="EQ118" s="368"/>
      <c r="ER118" s="368"/>
      <c r="ES118" s="368"/>
      <c r="ET118" s="368"/>
      <c r="EU118" s="368"/>
      <c r="EV118" s="368"/>
      <c r="EW118" s="368"/>
      <c r="EX118" s="368"/>
      <c r="EY118" s="368"/>
      <c r="EZ118" s="368"/>
      <c r="FA118" s="368"/>
      <c r="FB118" s="368"/>
      <c r="FC118" s="368"/>
      <c r="FD118" s="368"/>
      <c r="FE118" s="368"/>
      <c r="FF118" s="368"/>
      <c r="FG118" s="368"/>
      <c r="FH118" s="368"/>
      <c r="FI118" s="368"/>
      <c r="FJ118" s="368"/>
      <c r="FK118" s="368"/>
      <c r="FL118" s="368"/>
      <c r="FM118" s="368"/>
      <c r="FN118" s="368"/>
      <c r="FO118" s="368"/>
      <c r="FP118" s="368"/>
      <c r="FQ118" s="368"/>
      <c r="FR118" s="368"/>
      <c r="FS118" s="368"/>
      <c r="FT118" s="368"/>
      <c r="FU118" s="368"/>
      <c r="FV118" s="368"/>
      <c r="FW118" s="368"/>
      <c r="FX118" s="368"/>
      <c r="FY118" s="368"/>
      <c r="FZ118" s="368"/>
    </row>
    <row r="119" spans="1:182" x14ac:dyDescent="0.2">
      <c r="A119" s="368"/>
      <c r="B119" s="368"/>
      <c r="C119" s="368"/>
      <c r="D119" s="368"/>
      <c r="E119" s="368"/>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368"/>
      <c r="AE119" s="368"/>
      <c r="AF119" s="368"/>
      <c r="AG119" s="368"/>
      <c r="AH119" s="368"/>
      <c r="AI119" s="368"/>
      <c r="AJ119" s="368"/>
      <c r="AK119" s="368"/>
      <c r="AL119" s="368"/>
      <c r="AM119" s="368"/>
      <c r="AN119" s="368"/>
      <c r="AO119" s="368"/>
      <c r="AP119" s="368"/>
      <c r="AQ119" s="368"/>
      <c r="AR119" s="368"/>
      <c r="AS119" s="368"/>
      <c r="AT119" s="368"/>
      <c r="AU119" s="368"/>
      <c r="AV119" s="368"/>
      <c r="AW119" s="368"/>
      <c r="AX119" s="368"/>
      <c r="AY119" s="368"/>
      <c r="AZ119" s="368"/>
      <c r="BA119" s="368"/>
      <c r="BB119" s="368"/>
      <c r="BC119" s="368"/>
      <c r="BD119" s="368"/>
      <c r="BE119" s="368"/>
      <c r="BF119" s="368"/>
      <c r="BG119" s="368"/>
      <c r="BH119" s="368"/>
      <c r="BI119" s="368"/>
      <c r="BJ119" s="368"/>
      <c r="BK119" s="368"/>
      <c r="BL119" s="368"/>
      <c r="BM119" s="368"/>
      <c r="BN119" s="368"/>
      <c r="BO119" s="368"/>
      <c r="BP119" s="368"/>
      <c r="BQ119" s="368"/>
      <c r="BR119" s="368"/>
      <c r="BS119" s="368"/>
      <c r="BT119" s="368"/>
      <c r="BU119" s="368"/>
      <c r="BV119" s="368"/>
      <c r="BW119" s="368"/>
      <c r="BX119" s="368"/>
      <c r="BY119" s="368"/>
      <c r="BZ119" s="368"/>
      <c r="CA119" s="368"/>
      <c r="CB119" s="368"/>
      <c r="CC119" s="368"/>
      <c r="CD119" s="368"/>
      <c r="CE119" s="368"/>
      <c r="CF119" s="368"/>
      <c r="CG119" s="368"/>
      <c r="CH119" s="368"/>
      <c r="CI119" s="368"/>
      <c r="CJ119" s="368"/>
      <c r="CK119" s="368"/>
      <c r="CL119" s="368"/>
      <c r="CM119" s="368"/>
      <c r="CN119" s="368"/>
      <c r="CO119" s="368"/>
      <c r="CP119" s="368"/>
      <c r="CQ119" s="368"/>
      <c r="CR119" s="368"/>
      <c r="CS119" s="368"/>
      <c r="CT119" s="368"/>
      <c r="CU119" s="368"/>
      <c r="CV119" s="368"/>
      <c r="CW119" s="368"/>
      <c r="CX119" s="368"/>
      <c r="CY119" s="368"/>
      <c r="CZ119" s="368"/>
      <c r="DA119" s="368"/>
      <c r="DB119" s="368"/>
      <c r="DC119" s="368"/>
      <c r="DD119" s="368"/>
      <c r="DE119" s="368"/>
      <c r="DF119" s="368"/>
      <c r="DG119" s="368"/>
      <c r="DH119" s="368"/>
      <c r="DI119" s="368"/>
      <c r="DJ119" s="368"/>
      <c r="DK119" s="368"/>
      <c r="DL119" s="368"/>
      <c r="DM119" s="368"/>
      <c r="DN119" s="368"/>
      <c r="DO119" s="368"/>
      <c r="DP119" s="368"/>
      <c r="DQ119" s="368"/>
      <c r="DR119" s="368"/>
      <c r="DS119" s="368"/>
      <c r="DT119" s="368"/>
      <c r="DU119" s="368"/>
      <c r="DV119" s="368"/>
      <c r="DW119" s="368"/>
      <c r="DX119" s="368"/>
      <c r="DY119" s="368"/>
      <c r="DZ119" s="368"/>
      <c r="EA119" s="368"/>
      <c r="EB119" s="368"/>
      <c r="EC119" s="368"/>
      <c r="ED119" s="368"/>
      <c r="EE119" s="368"/>
      <c r="EF119" s="368"/>
      <c r="EG119" s="368"/>
      <c r="EH119" s="368"/>
      <c r="EI119" s="368"/>
      <c r="EJ119" s="368"/>
      <c r="EK119" s="368"/>
      <c r="EL119" s="368"/>
      <c r="EM119" s="368"/>
      <c r="EN119" s="368"/>
      <c r="EO119" s="368"/>
      <c r="EP119" s="368"/>
      <c r="EQ119" s="368"/>
      <c r="ER119" s="368"/>
      <c r="ES119" s="368"/>
      <c r="ET119" s="368"/>
      <c r="EU119" s="368"/>
      <c r="EV119" s="368"/>
      <c r="EW119" s="368"/>
      <c r="EX119" s="368"/>
      <c r="EY119" s="368"/>
      <c r="EZ119" s="368"/>
      <c r="FA119" s="368"/>
      <c r="FB119" s="368"/>
      <c r="FC119" s="368"/>
      <c r="FD119" s="368"/>
      <c r="FE119" s="368"/>
      <c r="FF119" s="368"/>
      <c r="FG119" s="368"/>
      <c r="FH119" s="368"/>
      <c r="FI119" s="368"/>
      <c r="FJ119" s="368"/>
      <c r="FK119" s="368"/>
      <c r="FL119" s="368"/>
      <c r="FM119" s="368"/>
      <c r="FN119" s="368"/>
      <c r="FO119" s="368"/>
      <c r="FP119" s="368"/>
      <c r="FQ119" s="368"/>
      <c r="FR119" s="368"/>
      <c r="FS119" s="368"/>
      <c r="FT119" s="368"/>
      <c r="FU119" s="368"/>
      <c r="FV119" s="368"/>
      <c r="FW119" s="368"/>
      <c r="FX119" s="368"/>
      <c r="FY119" s="368"/>
      <c r="FZ119" s="368"/>
    </row>
    <row r="120" spans="1:182" x14ac:dyDescent="0.2">
      <c r="A120" s="368"/>
      <c r="B120" s="368"/>
      <c r="C120" s="368"/>
      <c r="D120" s="368"/>
      <c r="E120" s="368"/>
      <c r="F120" s="368"/>
      <c r="G120" s="368"/>
      <c r="H120" s="368"/>
      <c r="I120" s="368"/>
      <c r="J120" s="368"/>
      <c r="K120" s="368"/>
      <c r="L120" s="368"/>
      <c r="M120" s="368"/>
      <c r="N120" s="368"/>
      <c r="O120" s="368"/>
      <c r="P120" s="368"/>
      <c r="Q120" s="368"/>
      <c r="R120" s="368"/>
      <c r="S120" s="368"/>
      <c r="T120" s="368"/>
      <c r="U120" s="368"/>
      <c r="V120" s="368"/>
      <c r="W120" s="368"/>
      <c r="X120" s="368"/>
      <c r="Y120" s="368"/>
      <c r="Z120" s="368"/>
      <c r="AA120" s="368"/>
      <c r="AB120" s="368"/>
      <c r="AC120" s="368"/>
      <c r="AD120" s="368"/>
      <c r="AE120" s="368"/>
      <c r="AF120" s="368"/>
      <c r="AG120" s="368"/>
      <c r="AH120" s="368"/>
      <c r="AI120" s="368"/>
      <c r="AJ120" s="368"/>
      <c r="AK120" s="368"/>
      <c r="AL120" s="368"/>
      <c r="AM120" s="368"/>
      <c r="AN120" s="368"/>
      <c r="AO120" s="368"/>
      <c r="AP120" s="368"/>
      <c r="AQ120" s="368"/>
      <c r="AR120" s="368"/>
      <c r="AS120" s="368"/>
      <c r="AT120" s="368"/>
      <c r="AU120" s="368"/>
      <c r="AV120" s="368"/>
      <c r="AW120" s="368"/>
      <c r="AX120" s="368"/>
      <c r="AY120" s="368"/>
      <c r="AZ120" s="368"/>
      <c r="BA120" s="368"/>
      <c r="BB120" s="368"/>
      <c r="BC120" s="368"/>
      <c r="BD120" s="368"/>
      <c r="BE120" s="368"/>
      <c r="BF120" s="368"/>
      <c r="BG120" s="368"/>
      <c r="BH120" s="368"/>
      <c r="BI120" s="368"/>
      <c r="BJ120" s="368"/>
      <c r="BK120" s="368"/>
      <c r="BL120" s="368"/>
      <c r="BM120" s="368"/>
      <c r="BN120" s="368"/>
      <c r="BO120" s="368"/>
      <c r="BP120" s="368"/>
      <c r="BQ120" s="368"/>
      <c r="BR120" s="368"/>
      <c r="BS120" s="368"/>
      <c r="BT120" s="368"/>
      <c r="BU120" s="368"/>
      <c r="BV120" s="368"/>
      <c r="BW120" s="368"/>
      <c r="BX120" s="368"/>
      <c r="BY120" s="368"/>
      <c r="BZ120" s="368"/>
      <c r="CA120" s="368"/>
      <c r="CB120" s="368"/>
      <c r="CC120" s="368"/>
      <c r="CD120" s="368"/>
      <c r="CE120" s="368"/>
      <c r="CF120" s="368"/>
      <c r="CG120" s="368"/>
      <c r="CH120" s="368"/>
      <c r="CI120" s="368"/>
      <c r="CJ120" s="368"/>
      <c r="CK120" s="368"/>
      <c r="CL120" s="368"/>
      <c r="CM120" s="368"/>
      <c r="CN120" s="368"/>
      <c r="CO120" s="368"/>
      <c r="CP120" s="368"/>
      <c r="CQ120" s="368"/>
      <c r="CR120" s="368"/>
      <c r="CS120" s="368"/>
      <c r="CT120" s="368"/>
      <c r="CU120" s="368"/>
      <c r="CV120" s="368"/>
      <c r="CW120" s="368"/>
      <c r="CX120" s="368"/>
      <c r="CY120" s="368"/>
      <c r="CZ120" s="368"/>
      <c r="DA120" s="368"/>
      <c r="DB120" s="368"/>
      <c r="DC120" s="368"/>
      <c r="DD120" s="368"/>
      <c r="DE120" s="368"/>
      <c r="DF120" s="368"/>
      <c r="DG120" s="368"/>
      <c r="DH120" s="368"/>
      <c r="DI120" s="368"/>
      <c r="DJ120" s="368"/>
      <c r="DK120" s="368"/>
      <c r="DL120" s="368"/>
      <c r="DM120" s="368"/>
      <c r="DN120" s="368"/>
      <c r="DO120" s="368"/>
      <c r="DP120" s="368"/>
      <c r="DQ120" s="368"/>
      <c r="DR120" s="368"/>
      <c r="DS120" s="368"/>
      <c r="DT120" s="368"/>
      <c r="DU120" s="368"/>
      <c r="DV120" s="368"/>
      <c r="DW120" s="368"/>
      <c r="DX120" s="368"/>
      <c r="DY120" s="368"/>
      <c r="DZ120" s="368"/>
      <c r="EA120" s="368"/>
      <c r="EB120" s="368"/>
      <c r="EC120" s="368"/>
      <c r="ED120" s="368"/>
      <c r="EE120" s="368"/>
      <c r="EF120" s="368"/>
      <c r="EG120" s="368"/>
      <c r="EH120" s="368"/>
      <c r="EI120" s="368"/>
      <c r="EJ120" s="368"/>
      <c r="EK120" s="368"/>
      <c r="EL120" s="368"/>
      <c r="EM120" s="368"/>
      <c r="EN120" s="368"/>
      <c r="EO120" s="368"/>
      <c r="EP120" s="368"/>
      <c r="EQ120" s="368"/>
      <c r="ER120" s="368"/>
      <c r="ES120" s="368"/>
      <c r="ET120" s="368"/>
      <c r="EU120" s="368"/>
      <c r="EV120" s="368"/>
      <c r="EW120" s="368"/>
      <c r="EX120" s="368"/>
      <c r="EY120" s="368"/>
      <c r="EZ120" s="368"/>
      <c r="FA120" s="368"/>
      <c r="FB120" s="368"/>
      <c r="FC120" s="368"/>
      <c r="FD120" s="368"/>
      <c r="FE120" s="368"/>
      <c r="FF120" s="368"/>
      <c r="FG120" s="368"/>
      <c r="FH120" s="368"/>
      <c r="FI120" s="368"/>
      <c r="FJ120" s="368"/>
      <c r="FK120" s="368"/>
      <c r="FL120" s="368"/>
      <c r="FM120" s="368"/>
      <c r="FN120" s="368"/>
      <c r="FO120" s="368"/>
      <c r="FP120" s="368"/>
      <c r="FQ120" s="368"/>
      <c r="FR120" s="368"/>
      <c r="FS120" s="368"/>
      <c r="FT120" s="368"/>
      <c r="FU120" s="368"/>
      <c r="FV120" s="368"/>
      <c r="FW120" s="368"/>
      <c r="FX120" s="368"/>
      <c r="FY120" s="368"/>
      <c r="FZ120" s="368"/>
    </row>
    <row r="121" spans="1:182" x14ac:dyDescent="0.2">
      <c r="A121" s="368"/>
      <c r="B121" s="368"/>
      <c r="C121" s="368"/>
      <c r="D121" s="368"/>
      <c r="E121" s="368"/>
      <c r="F121" s="368"/>
      <c r="G121" s="368"/>
      <c r="H121" s="368"/>
      <c r="I121" s="368"/>
      <c r="J121" s="368"/>
      <c r="K121" s="368"/>
      <c r="L121" s="368"/>
      <c r="M121" s="368"/>
      <c r="N121" s="368"/>
      <c r="O121" s="368"/>
      <c r="P121" s="368"/>
      <c r="Q121" s="368"/>
      <c r="R121" s="368"/>
      <c r="S121" s="368"/>
      <c r="T121" s="368"/>
      <c r="U121" s="368"/>
      <c r="V121" s="368"/>
      <c r="W121" s="368"/>
      <c r="X121" s="368"/>
      <c r="Y121" s="368"/>
      <c r="Z121" s="368"/>
      <c r="AA121" s="368"/>
      <c r="AB121" s="368"/>
      <c r="AC121" s="368"/>
      <c r="AD121" s="368"/>
      <c r="AE121" s="368"/>
      <c r="AF121" s="368"/>
      <c r="AG121" s="368"/>
      <c r="AH121" s="368"/>
      <c r="AI121" s="368"/>
      <c r="AJ121" s="368"/>
      <c r="AK121" s="368"/>
      <c r="AL121" s="368"/>
      <c r="AM121" s="368"/>
      <c r="AN121" s="368"/>
      <c r="AO121" s="368"/>
      <c r="AP121" s="368"/>
      <c r="AQ121" s="368"/>
      <c r="AR121" s="368"/>
      <c r="AS121" s="368"/>
      <c r="AT121" s="368"/>
      <c r="AU121" s="368"/>
      <c r="AV121" s="368"/>
      <c r="AW121" s="368"/>
      <c r="AX121" s="368"/>
      <c r="AY121" s="368"/>
      <c r="AZ121" s="368"/>
      <c r="BA121" s="368"/>
      <c r="BB121" s="368"/>
      <c r="BC121" s="368"/>
      <c r="BD121" s="368"/>
      <c r="BE121" s="368"/>
      <c r="BF121" s="368"/>
      <c r="BG121" s="368"/>
      <c r="BH121" s="368"/>
      <c r="BI121" s="368"/>
      <c r="BJ121" s="368"/>
      <c r="BK121" s="368"/>
      <c r="BL121" s="368"/>
      <c r="BM121" s="368"/>
      <c r="BN121" s="368"/>
      <c r="BO121" s="368"/>
      <c r="BP121" s="368"/>
      <c r="BQ121" s="368"/>
      <c r="BR121" s="368"/>
      <c r="BS121" s="368"/>
      <c r="BT121" s="368"/>
      <c r="BU121" s="368"/>
      <c r="BV121" s="368"/>
      <c r="BW121" s="368"/>
      <c r="BX121" s="368"/>
      <c r="BY121" s="368"/>
      <c r="BZ121" s="368"/>
      <c r="CA121" s="368"/>
      <c r="CB121" s="368"/>
      <c r="CC121" s="368"/>
      <c r="CD121" s="368"/>
      <c r="CE121" s="368"/>
      <c r="CF121" s="368"/>
      <c r="CG121" s="368"/>
      <c r="CH121" s="368"/>
      <c r="CI121" s="368"/>
      <c r="CJ121" s="368"/>
      <c r="CK121" s="368"/>
      <c r="CL121" s="368"/>
      <c r="CM121" s="368"/>
      <c r="CN121" s="368"/>
      <c r="CO121" s="368"/>
      <c r="CP121" s="368"/>
      <c r="CQ121" s="368"/>
      <c r="CR121" s="368"/>
      <c r="CS121" s="368"/>
      <c r="CT121" s="368"/>
      <c r="CU121" s="368"/>
      <c r="CV121" s="368"/>
      <c r="CW121" s="368"/>
      <c r="CX121" s="368"/>
      <c r="CY121" s="368"/>
      <c r="CZ121" s="368"/>
      <c r="DA121" s="368"/>
      <c r="DB121" s="368"/>
      <c r="DC121" s="368"/>
      <c r="DD121" s="368"/>
      <c r="DE121" s="368"/>
      <c r="DF121" s="368"/>
      <c r="DG121" s="368"/>
      <c r="DH121" s="368"/>
      <c r="DI121" s="368"/>
      <c r="DJ121" s="368"/>
      <c r="DK121" s="368"/>
      <c r="DL121" s="368"/>
      <c r="DM121" s="368"/>
      <c r="DN121" s="368"/>
      <c r="DO121" s="368"/>
      <c r="DP121" s="368"/>
      <c r="DQ121" s="368"/>
      <c r="DR121" s="368"/>
      <c r="DS121" s="368"/>
      <c r="DT121" s="368"/>
      <c r="DU121" s="368"/>
      <c r="DV121" s="368"/>
      <c r="DW121" s="368"/>
      <c r="DX121" s="368"/>
      <c r="DY121" s="368"/>
      <c r="DZ121" s="368"/>
      <c r="EA121" s="368"/>
      <c r="EB121" s="368"/>
      <c r="EC121" s="368"/>
      <c r="ED121" s="368"/>
      <c r="EE121" s="368"/>
      <c r="EF121" s="368"/>
      <c r="EG121" s="368"/>
      <c r="EH121" s="368"/>
      <c r="EI121" s="368"/>
      <c r="EJ121" s="368"/>
      <c r="EK121" s="368"/>
      <c r="EL121" s="368"/>
      <c r="EM121" s="368"/>
      <c r="EN121" s="368"/>
      <c r="EO121" s="368"/>
      <c r="EP121" s="368"/>
      <c r="EQ121" s="368"/>
      <c r="ER121" s="368"/>
      <c r="ES121" s="368"/>
      <c r="ET121" s="368"/>
      <c r="EU121" s="368"/>
      <c r="EV121" s="368"/>
      <c r="EW121" s="368"/>
      <c r="EX121" s="368"/>
      <c r="EY121" s="368"/>
      <c r="EZ121" s="368"/>
      <c r="FA121" s="368"/>
      <c r="FB121" s="368"/>
      <c r="FC121" s="368"/>
      <c r="FD121" s="368"/>
      <c r="FE121" s="368"/>
      <c r="FF121" s="368"/>
      <c r="FG121" s="368"/>
      <c r="FH121" s="368"/>
      <c r="FI121" s="368"/>
      <c r="FJ121" s="368"/>
      <c r="FK121" s="368"/>
      <c r="FL121" s="368"/>
      <c r="FM121" s="368"/>
      <c r="FN121" s="368"/>
      <c r="FO121" s="368"/>
      <c r="FP121" s="368"/>
      <c r="FQ121" s="368"/>
      <c r="FR121" s="368"/>
      <c r="FS121" s="368"/>
      <c r="FT121" s="368"/>
      <c r="FU121" s="368"/>
      <c r="FV121" s="368"/>
      <c r="FW121" s="368"/>
      <c r="FX121" s="368"/>
      <c r="FY121" s="368"/>
      <c r="FZ121" s="368"/>
    </row>
    <row r="122" spans="1:182" x14ac:dyDescent="0.2">
      <c r="A122" s="368"/>
      <c r="B122" s="368"/>
      <c r="C122" s="368"/>
      <c r="D122" s="368"/>
      <c r="E122" s="368"/>
      <c r="F122" s="368"/>
      <c r="G122" s="368"/>
      <c r="H122" s="368"/>
      <c r="I122" s="368"/>
      <c r="J122" s="368"/>
      <c r="K122" s="368"/>
      <c r="L122" s="368"/>
      <c r="M122" s="368"/>
      <c r="N122" s="368"/>
      <c r="O122" s="368"/>
      <c r="P122" s="368"/>
      <c r="Q122" s="368"/>
      <c r="R122" s="368"/>
      <c r="S122" s="368"/>
      <c r="T122" s="368"/>
      <c r="U122" s="368"/>
      <c r="V122" s="368"/>
      <c r="W122" s="368"/>
      <c r="X122" s="368"/>
      <c r="Y122" s="368"/>
      <c r="Z122" s="368"/>
      <c r="AA122" s="368"/>
      <c r="AB122" s="368"/>
      <c r="AC122" s="368"/>
      <c r="AD122" s="368"/>
      <c r="AE122" s="368"/>
      <c r="AF122" s="368"/>
      <c r="AG122" s="368"/>
      <c r="AH122" s="368"/>
      <c r="AI122" s="368"/>
      <c r="AJ122" s="368"/>
      <c r="AK122" s="368"/>
      <c r="AL122" s="368"/>
      <c r="AM122" s="368"/>
      <c r="AN122" s="368"/>
      <c r="AO122" s="368"/>
      <c r="AP122" s="368"/>
      <c r="AQ122" s="368"/>
      <c r="AR122" s="368"/>
      <c r="AS122" s="368"/>
      <c r="AT122" s="368"/>
      <c r="AU122" s="368"/>
      <c r="AV122" s="368"/>
      <c r="AW122" s="368"/>
      <c r="AX122" s="368"/>
      <c r="AY122" s="368"/>
      <c r="AZ122" s="368"/>
      <c r="BA122" s="368"/>
      <c r="BB122" s="368"/>
      <c r="BC122" s="368"/>
      <c r="BD122" s="368"/>
      <c r="BE122" s="368"/>
      <c r="BF122" s="368"/>
      <c r="BG122" s="368"/>
      <c r="BH122" s="368"/>
      <c r="BI122" s="368"/>
      <c r="BJ122" s="368"/>
      <c r="BK122" s="368"/>
      <c r="BL122" s="368"/>
      <c r="BM122" s="368"/>
      <c r="BN122" s="368"/>
      <c r="BO122" s="368"/>
      <c r="BP122" s="368"/>
      <c r="BQ122" s="368"/>
      <c r="BR122" s="368"/>
      <c r="BS122" s="368"/>
      <c r="BT122" s="368"/>
      <c r="BU122" s="368"/>
      <c r="BV122" s="368"/>
      <c r="BW122" s="368"/>
      <c r="BX122" s="368"/>
      <c r="BY122" s="368"/>
      <c r="BZ122" s="368"/>
      <c r="CA122" s="368"/>
      <c r="CB122" s="368"/>
      <c r="CC122" s="368"/>
      <c r="CD122" s="368"/>
      <c r="CE122" s="368"/>
      <c r="CF122" s="368"/>
      <c r="CG122" s="368"/>
      <c r="CH122" s="368"/>
      <c r="CI122" s="368"/>
      <c r="CJ122" s="368"/>
      <c r="CK122" s="368"/>
      <c r="CL122" s="368"/>
      <c r="CM122" s="368"/>
      <c r="CN122" s="368"/>
      <c r="CO122" s="368"/>
      <c r="CP122" s="368"/>
      <c r="CQ122" s="368"/>
      <c r="CR122" s="368"/>
      <c r="CS122" s="368"/>
      <c r="CT122" s="368"/>
      <c r="CU122" s="368"/>
      <c r="CV122" s="368"/>
      <c r="CW122" s="368"/>
      <c r="CX122" s="368"/>
      <c r="CY122" s="368"/>
      <c r="CZ122" s="368"/>
      <c r="DA122" s="368"/>
      <c r="DB122" s="368"/>
      <c r="DC122" s="368"/>
      <c r="DD122" s="368"/>
      <c r="DE122" s="368"/>
      <c r="DF122" s="368"/>
      <c r="DG122" s="368"/>
      <c r="DH122" s="368"/>
      <c r="DI122" s="368"/>
      <c r="DJ122" s="368"/>
      <c r="DK122" s="368"/>
      <c r="DL122" s="368"/>
      <c r="DM122" s="368"/>
      <c r="DN122" s="368"/>
      <c r="DO122" s="368"/>
      <c r="DP122" s="368"/>
      <c r="DQ122" s="368"/>
      <c r="DR122" s="368"/>
      <c r="DS122" s="368"/>
      <c r="DT122" s="368"/>
      <c r="DU122" s="368"/>
      <c r="DV122" s="368"/>
      <c r="DW122" s="368"/>
      <c r="DX122" s="368"/>
      <c r="DY122" s="368"/>
      <c r="DZ122" s="368"/>
      <c r="EA122" s="368"/>
      <c r="EB122" s="368"/>
      <c r="EC122" s="368"/>
      <c r="ED122" s="368"/>
      <c r="EE122" s="368"/>
      <c r="EF122" s="368"/>
      <c r="EG122" s="368"/>
      <c r="EH122" s="368"/>
      <c r="EI122" s="368"/>
      <c r="EJ122" s="368"/>
      <c r="EK122" s="368"/>
      <c r="EL122" s="368"/>
      <c r="EM122" s="368"/>
      <c r="EN122" s="368"/>
      <c r="EO122" s="368"/>
      <c r="EP122" s="368"/>
      <c r="EQ122" s="368"/>
      <c r="ER122" s="368"/>
      <c r="ES122" s="368"/>
      <c r="ET122" s="368"/>
      <c r="EU122" s="368"/>
      <c r="EV122" s="368"/>
      <c r="EW122" s="368"/>
      <c r="EX122" s="368"/>
      <c r="EY122" s="368"/>
      <c r="EZ122" s="368"/>
      <c r="FA122" s="368"/>
      <c r="FB122" s="368"/>
      <c r="FC122" s="368"/>
      <c r="FD122" s="368"/>
      <c r="FE122" s="368"/>
      <c r="FF122" s="368"/>
      <c r="FG122" s="368"/>
      <c r="FH122" s="368"/>
      <c r="FI122" s="368"/>
      <c r="FJ122" s="368"/>
      <c r="FK122" s="368"/>
      <c r="FL122" s="368"/>
      <c r="FM122" s="368"/>
      <c r="FN122" s="368"/>
      <c r="FO122" s="368"/>
      <c r="FP122" s="368"/>
      <c r="FQ122" s="368"/>
      <c r="FR122" s="368"/>
      <c r="FS122" s="368"/>
      <c r="FT122" s="368"/>
      <c r="FU122" s="368"/>
      <c r="FV122" s="368"/>
      <c r="FW122" s="368"/>
      <c r="FX122" s="368"/>
      <c r="FY122" s="368"/>
      <c r="FZ122" s="368"/>
    </row>
    <row r="123" spans="1:182" x14ac:dyDescent="0.2">
      <c r="A123" s="368"/>
      <c r="B123" s="368"/>
      <c r="C123" s="368"/>
      <c r="D123" s="368"/>
      <c r="E123" s="368"/>
      <c r="F123" s="368"/>
      <c r="G123" s="368"/>
      <c r="H123" s="368"/>
      <c r="I123" s="368"/>
      <c r="J123" s="368"/>
      <c r="K123" s="368"/>
      <c r="L123" s="368"/>
      <c r="M123" s="368"/>
      <c r="N123" s="368"/>
      <c r="O123" s="368"/>
      <c r="P123" s="368"/>
      <c r="Q123" s="368"/>
      <c r="R123" s="368"/>
      <c r="S123" s="368"/>
      <c r="T123" s="368"/>
      <c r="U123" s="368"/>
      <c r="V123" s="368"/>
      <c r="W123" s="368"/>
      <c r="X123" s="368"/>
      <c r="Y123" s="368"/>
      <c r="Z123" s="368"/>
      <c r="AA123" s="368"/>
      <c r="AB123" s="368"/>
      <c r="AC123" s="368"/>
      <c r="AD123" s="368"/>
      <c r="AE123" s="368"/>
      <c r="AF123" s="368"/>
      <c r="AG123" s="368"/>
      <c r="AH123" s="368"/>
      <c r="AI123" s="368"/>
      <c r="AJ123" s="368"/>
      <c r="AK123" s="368"/>
      <c r="AL123" s="368"/>
      <c r="AM123" s="368"/>
      <c r="AN123" s="368"/>
      <c r="AO123" s="368"/>
      <c r="AP123" s="368"/>
      <c r="AQ123" s="368"/>
      <c r="AR123" s="368"/>
      <c r="AS123" s="368"/>
      <c r="AT123" s="368"/>
      <c r="AU123" s="368"/>
      <c r="AV123" s="368"/>
      <c r="AW123" s="368"/>
      <c r="AX123" s="368"/>
      <c r="AY123" s="368"/>
      <c r="AZ123" s="368"/>
      <c r="BA123" s="368"/>
      <c r="BB123" s="368"/>
      <c r="BC123" s="368"/>
      <c r="BD123" s="368"/>
      <c r="BE123" s="368"/>
      <c r="BF123" s="368"/>
      <c r="BG123" s="368"/>
      <c r="BH123" s="368"/>
      <c r="BI123" s="368"/>
      <c r="BJ123" s="368"/>
      <c r="BK123" s="368"/>
      <c r="BL123" s="368"/>
      <c r="BM123" s="368"/>
      <c r="BN123" s="368"/>
      <c r="BO123" s="368"/>
      <c r="BP123" s="368"/>
      <c r="BQ123" s="368"/>
      <c r="BR123" s="368"/>
      <c r="BS123" s="368"/>
      <c r="BT123" s="368"/>
      <c r="BU123" s="368"/>
      <c r="BV123" s="368"/>
      <c r="BW123" s="368"/>
      <c r="BX123" s="368"/>
      <c r="BY123" s="368"/>
      <c r="BZ123" s="368"/>
      <c r="CA123" s="368"/>
      <c r="CB123" s="368"/>
      <c r="CC123" s="368"/>
      <c r="CD123" s="368"/>
      <c r="CE123" s="368"/>
      <c r="CF123" s="368"/>
      <c r="CG123" s="368"/>
      <c r="CH123" s="368"/>
      <c r="CI123" s="368"/>
      <c r="CJ123" s="368"/>
      <c r="CK123" s="368"/>
      <c r="CL123" s="368"/>
      <c r="CM123" s="368"/>
      <c r="CN123" s="368"/>
      <c r="CO123" s="368"/>
      <c r="CP123" s="368"/>
      <c r="CQ123" s="368"/>
      <c r="CR123" s="368"/>
      <c r="CS123" s="368"/>
      <c r="CT123" s="368"/>
      <c r="CU123" s="368"/>
      <c r="CV123" s="368"/>
      <c r="CW123" s="368"/>
      <c r="CX123" s="368"/>
      <c r="CY123" s="368"/>
      <c r="CZ123" s="368"/>
      <c r="DA123" s="368"/>
      <c r="DB123" s="368"/>
      <c r="DC123" s="368"/>
      <c r="DD123" s="368"/>
      <c r="DE123" s="368"/>
      <c r="DF123" s="368"/>
      <c r="DG123" s="368"/>
      <c r="DH123" s="368"/>
      <c r="DI123" s="368"/>
      <c r="DJ123" s="368"/>
      <c r="DK123" s="368"/>
      <c r="DL123" s="368"/>
      <c r="DM123" s="368"/>
      <c r="DN123" s="368"/>
      <c r="DO123" s="368"/>
      <c r="DP123" s="368"/>
      <c r="DQ123" s="368"/>
      <c r="DR123" s="368"/>
      <c r="DS123" s="368"/>
      <c r="DT123" s="368"/>
      <c r="DU123" s="368"/>
      <c r="DV123" s="368"/>
      <c r="DW123" s="368"/>
      <c r="DX123" s="368"/>
      <c r="DY123" s="368"/>
      <c r="DZ123" s="368"/>
      <c r="EA123" s="368"/>
      <c r="EB123" s="368"/>
      <c r="EC123" s="368"/>
      <c r="ED123" s="368"/>
      <c r="EE123" s="368"/>
      <c r="EF123" s="368"/>
      <c r="EG123" s="368"/>
      <c r="EH123" s="368"/>
      <c r="EI123" s="368"/>
      <c r="EJ123" s="368"/>
      <c r="EK123" s="368"/>
      <c r="EL123" s="368"/>
      <c r="EM123" s="368"/>
      <c r="EN123" s="368"/>
      <c r="EO123" s="368"/>
      <c r="EP123" s="368"/>
      <c r="EQ123" s="368"/>
      <c r="ER123" s="368"/>
      <c r="ES123" s="368"/>
      <c r="ET123" s="368"/>
      <c r="EU123" s="368"/>
      <c r="EV123" s="368"/>
      <c r="EW123" s="368"/>
      <c r="EX123" s="368"/>
      <c r="EY123" s="368"/>
      <c r="EZ123" s="368"/>
      <c r="FA123" s="368"/>
      <c r="FB123" s="368"/>
      <c r="FC123" s="368"/>
      <c r="FD123" s="368"/>
      <c r="FE123" s="368"/>
      <c r="FF123" s="368"/>
      <c r="FG123" s="368"/>
      <c r="FH123" s="368"/>
      <c r="FI123" s="368"/>
      <c r="FJ123" s="368"/>
      <c r="FK123" s="368"/>
      <c r="FL123" s="368"/>
      <c r="FM123" s="368"/>
      <c r="FN123" s="368"/>
      <c r="FO123" s="368"/>
      <c r="FP123" s="368"/>
      <c r="FQ123" s="368"/>
      <c r="FR123" s="368"/>
      <c r="FS123" s="368"/>
      <c r="FT123" s="368"/>
      <c r="FU123" s="368"/>
      <c r="FV123" s="368"/>
      <c r="FW123" s="368"/>
      <c r="FX123" s="368"/>
      <c r="FY123" s="368"/>
      <c r="FZ123" s="368"/>
    </row>
    <row r="124" spans="1:182" x14ac:dyDescent="0.2">
      <c r="A124" s="368"/>
      <c r="B124" s="368"/>
      <c r="C124" s="368"/>
      <c r="D124" s="368"/>
      <c r="E124" s="368"/>
      <c r="F124" s="368"/>
      <c r="G124" s="368"/>
      <c r="H124" s="368"/>
      <c r="I124" s="368"/>
      <c r="J124" s="368"/>
      <c r="K124" s="368"/>
      <c r="L124" s="368"/>
      <c r="M124" s="368"/>
      <c r="N124" s="368"/>
      <c r="O124" s="368"/>
      <c r="P124" s="368"/>
      <c r="Q124" s="368"/>
      <c r="R124" s="368"/>
      <c r="S124" s="368"/>
      <c r="T124" s="368"/>
      <c r="U124" s="368"/>
      <c r="V124" s="368"/>
      <c r="W124" s="368"/>
      <c r="X124" s="368"/>
      <c r="Y124" s="368"/>
      <c r="Z124" s="368"/>
      <c r="AA124" s="368"/>
      <c r="AB124" s="368"/>
      <c r="AC124" s="368"/>
      <c r="AD124" s="368"/>
      <c r="AE124" s="368"/>
      <c r="AF124" s="368"/>
      <c r="AG124" s="368"/>
      <c r="AH124" s="368"/>
      <c r="AI124" s="368"/>
      <c r="AJ124" s="368"/>
      <c r="AK124" s="368"/>
      <c r="AL124" s="368"/>
      <c r="AM124" s="368"/>
      <c r="AN124" s="368"/>
      <c r="AO124" s="368"/>
      <c r="AP124" s="368"/>
      <c r="AQ124" s="368"/>
      <c r="AR124" s="368"/>
      <c r="AS124" s="368"/>
      <c r="AT124" s="368"/>
      <c r="AU124" s="368"/>
      <c r="AV124" s="368"/>
      <c r="AW124" s="368"/>
      <c r="AX124" s="368"/>
      <c r="AY124" s="368"/>
      <c r="AZ124" s="368"/>
      <c r="BA124" s="368"/>
      <c r="BB124" s="368"/>
      <c r="BC124" s="368"/>
      <c r="BD124" s="368"/>
      <c r="BE124" s="368"/>
      <c r="BF124" s="368"/>
      <c r="BG124" s="368"/>
      <c r="BH124" s="368"/>
      <c r="BI124" s="368"/>
      <c r="BJ124" s="368"/>
      <c r="BK124" s="368"/>
      <c r="BL124" s="368"/>
      <c r="BM124" s="368"/>
      <c r="BN124" s="368"/>
      <c r="BO124" s="368"/>
      <c r="BP124" s="368"/>
      <c r="BQ124" s="368"/>
      <c r="BR124" s="368"/>
      <c r="BS124" s="368"/>
      <c r="BT124" s="368"/>
      <c r="BU124" s="368"/>
      <c r="BV124" s="368"/>
      <c r="BW124" s="368"/>
      <c r="BX124" s="368"/>
      <c r="BY124" s="368"/>
      <c r="BZ124" s="368"/>
      <c r="CA124" s="368"/>
      <c r="CB124" s="368"/>
      <c r="CC124" s="368"/>
      <c r="CD124" s="368"/>
      <c r="CE124" s="368"/>
      <c r="CF124" s="368"/>
      <c r="CG124" s="368"/>
      <c r="CH124" s="368"/>
      <c r="CI124" s="368"/>
      <c r="CJ124" s="368"/>
      <c r="CK124" s="368"/>
      <c r="CL124" s="368"/>
      <c r="CM124" s="368"/>
      <c r="CN124" s="368"/>
      <c r="CO124" s="368"/>
      <c r="CP124" s="368"/>
      <c r="CQ124" s="368"/>
      <c r="CR124" s="368"/>
      <c r="CS124" s="368"/>
      <c r="CT124" s="368"/>
      <c r="CU124" s="368"/>
      <c r="CV124" s="368"/>
      <c r="CW124" s="368"/>
      <c r="CX124" s="368"/>
      <c r="CY124" s="368"/>
      <c r="CZ124" s="368"/>
      <c r="DA124" s="368"/>
      <c r="DB124" s="368"/>
      <c r="DC124" s="368"/>
      <c r="DD124" s="368"/>
      <c r="DE124" s="368"/>
      <c r="DF124" s="368"/>
      <c r="DG124" s="368"/>
      <c r="DH124" s="368"/>
      <c r="DI124" s="368"/>
      <c r="DJ124" s="368"/>
      <c r="DK124" s="368"/>
      <c r="DL124" s="368"/>
      <c r="DM124" s="368"/>
      <c r="DN124" s="368"/>
      <c r="DO124" s="368"/>
      <c r="DP124" s="368"/>
      <c r="DQ124" s="368"/>
      <c r="DR124" s="368"/>
      <c r="DS124" s="368"/>
      <c r="DT124" s="368"/>
      <c r="DU124" s="368"/>
      <c r="DV124" s="368"/>
      <c r="DW124" s="368"/>
      <c r="DX124" s="368"/>
      <c r="DY124" s="368"/>
      <c r="DZ124" s="368"/>
      <c r="EA124" s="368"/>
      <c r="EB124" s="368"/>
      <c r="EC124" s="368"/>
      <c r="ED124" s="368"/>
      <c r="EE124" s="368"/>
      <c r="EF124" s="368"/>
      <c r="EG124" s="368"/>
      <c r="EH124" s="368"/>
      <c r="EI124" s="368"/>
      <c r="EJ124" s="368"/>
      <c r="EK124" s="368"/>
      <c r="EL124" s="368"/>
      <c r="EM124" s="368"/>
      <c r="EN124" s="368"/>
      <c r="EO124" s="368"/>
      <c r="EP124" s="368"/>
      <c r="EQ124" s="368"/>
      <c r="ER124" s="368"/>
      <c r="ES124" s="368"/>
      <c r="ET124" s="368"/>
      <c r="EU124" s="368"/>
      <c r="EV124" s="368"/>
      <c r="EW124" s="368"/>
      <c r="EX124" s="368"/>
      <c r="EY124" s="368"/>
      <c r="EZ124" s="368"/>
      <c r="FA124" s="368"/>
      <c r="FB124" s="368"/>
      <c r="FC124" s="368"/>
      <c r="FD124" s="368"/>
      <c r="FE124" s="368"/>
      <c r="FF124" s="368"/>
      <c r="FG124" s="368"/>
      <c r="FH124" s="368"/>
      <c r="FI124" s="368"/>
      <c r="FJ124" s="368"/>
      <c r="FK124" s="368"/>
      <c r="FL124" s="368"/>
      <c r="FM124" s="368"/>
      <c r="FN124" s="368"/>
      <c r="FO124" s="368"/>
      <c r="FP124" s="368"/>
      <c r="FQ124" s="368"/>
      <c r="FR124" s="368"/>
      <c r="FS124" s="368"/>
      <c r="FT124" s="368"/>
      <c r="FU124" s="368"/>
      <c r="FV124" s="368"/>
      <c r="FW124" s="368"/>
      <c r="FX124" s="368"/>
      <c r="FY124" s="368"/>
      <c r="FZ124" s="368"/>
    </row>
    <row r="125" spans="1:182" x14ac:dyDescent="0.2">
      <c r="A125" s="368"/>
      <c r="B125" s="368"/>
      <c r="C125" s="368"/>
      <c r="D125" s="368"/>
      <c r="E125" s="368"/>
      <c r="F125" s="368"/>
      <c r="G125" s="368"/>
      <c r="H125" s="368"/>
      <c r="I125" s="368"/>
      <c r="J125" s="368"/>
      <c r="K125" s="368"/>
      <c r="L125" s="368"/>
      <c r="M125" s="368"/>
      <c r="N125" s="368"/>
      <c r="O125" s="368"/>
      <c r="P125" s="368"/>
      <c r="Q125" s="368"/>
      <c r="R125" s="368"/>
      <c r="S125" s="368"/>
      <c r="T125" s="368"/>
      <c r="U125" s="368"/>
      <c r="V125" s="368"/>
      <c r="W125" s="368"/>
      <c r="X125" s="368"/>
      <c r="Y125" s="368"/>
      <c r="Z125" s="368"/>
      <c r="AA125" s="368"/>
      <c r="AB125" s="368"/>
      <c r="AC125" s="368"/>
      <c r="AD125" s="368"/>
      <c r="AE125" s="368"/>
      <c r="AF125" s="368"/>
      <c r="AG125" s="368"/>
      <c r="AH125" s="368"/>
      <c r="AI125" s="368"/>
      <c r="AJ125" s="368"/>
      <c r="AK125" s="368"/>
      <c r="AL125" s="368"/>
      <c r="AM125" s="368"/>
      <c r="AN125" s="368"/>
      <c r="AO125" s="368"/>
      <c r="AP125" s="368"/>
      <c r="AQ125" s="368"/>
      <c r="AR125" s="368"/>
      <c r="AS125" s="368"/>
      <c r="AT125" s="368"/>
      <c r="AU125" s="368"/>
      <c r="AV125" s="368"/>
      <c r="AW125" s="368"/>
      <c r="AX125" s="368"/>
      <c r="AY125" s="368"/>
      <c r="AZ125" s="368"/>
      <c r="BA125" s="368"/>
      <c r="BB125" s="368"/>
      <c r="BC125" s="368"/>
      <c r="BD125" s="368"/>
      <c r="BE125" s="368"/>
      <c r="BF125" s="368"/>
      <c r="BG125" s="368"/>
      <c r="BH125" s="368"/>
      <c r="BI125" s="368"/>
      <c r="BJ125" s="368"/>
      <c r="BK125" s="368"/>
      <c r="BL125" s="368"/>
      <c r="BM125" s="368"/>
      <c r="BN125" s="368"/>
      <c r="BO125" s="368"/>
      <c r="BP125" s="368"/>
      <c r="BQ125" s="368"/>
      <c r="BR125" s="368"/>
      <c r="BS125" s="368"/>
      <c r="BT125" s="368"/>
      <c r="BU125" s="368"/>
      <c r="BV125" s="368"/>
      <c r="BW125" s="368"/>
      <c r="BX125" s="368"/>
      <c r="BY125" s="368"/>
      <c r="BZ125" s="368"/>
      <c r="CA125" s="368"/>
      <c r="CB125" s="368"/>
      <c r="CC125" s="368"/>
      <c r="CD125" s="368"/>
      <c r="CE125" s="368"/>
      <c r="CF125" s="368"/>
      <c r="CG125" s="368"/>
      <c r="CH125" s="368"/>
      <c r="CI125" s="368"/>
      <c r="CJ125" s="368"/>
      <c r="CK125" s="368"/>
      <c r="CL125" s="368"/>
      <c r="CM125" s="368"/>
      <c r="CN125" s="368"/>
      <c r="CO125" s="368"/>
      <c r="CP125" s="368"/>
      <c r="CQ125" s="368"/>
      <c r="CR125" s="368"/>
      <c r="CS125" s="368"/>
      <c r="CT125" s="368"/>
      <c r="CU125" s="368"/>
      <c r="CV125" s="368"/>
      <c r="CW125" s="368"/>
      <c r="CX125" s="368"/>
      <c r="CY125" s="368"/>
      <c r="CZ125" s="368"/>
      <c r="DA125" s="368"/>
      <c r="DB125" s="368"/>
      <c r="DC125" s="368"/>
      <c r="DD125" s="368"/>
      <c r="DE125" s="368"/>
      <c r="DF125" s="368"/>
      <c r="DG125" s="368"/>
      <c r="DH125" s="368"/>
      <c r="DI125" s="368"/>
      <c r="DJ125" s="368"/>
      <c r="DK125" s="368"/>
      <c r="DL125" s="368"/>
      <c r="DM125" s="368"/>
      <c r="DN125" s="368"/>
      <c r="DO125" s="368"/>
      <c r="DP125" s="368"/>
      <c r="DQ125" s="368"/>
      <c r="DR125" s="368"/>
      <c r="DS125" s="368"/>
      <c r="DT125" s="368"/>
      <c r="DU125" s="368"/>
      <c r="DV125" s="368"/>
      <c r="DW125" s="368"/>
      <c r="DX125" s="368"/>
      <c r="DY125" s="368"/>
      <c r="DZ125" s="368"/>
      <c r="EA125" s="368"/>
      <c r="EB125" s="368"/>
      <c r="EC125" s="368"/>
      <c r="ED125" s="368"/>
      <c r="EE125" s="368"/>
      <c r="EF125" s="368"/>
      <c r="EG125" s="368"/>
      <c r="EH125" s="368"/>
      <c r="EI125" s="368"/>
      <c r="EJ125" s="368"/>
      <c r="EK125" s="368"/>
      <c r="EL125" s="368"/>
      <c r="EM125" s="368"/>
      <c r="EN125" s="368"/>
      <c r="EO125" s="368"/>
      <c r="EP125" s="368"/>
      <c r="EQ125" s="368"/>
      <c r="ER125" s="368"/>
      <c r="ES125" s="368"/>
      <c r="ET125" s="368"/>
      <c r="EU125" s="368"/>
      <c r="EV125" s="368"/>
      <c r="EW125" s="368"/>
      <c r="EX125" s="368"/>
      <c r="EY125" s="368"/>
      <c r="EZ125" s="368"/>
      <c r="FA125" s="368"/>
      <c r="FB125" s="368"/>
      <c r="FC125" s="368"/>
      <c r="FD125" s="368"/>
      <c r="FE125" s="368"/>
      <c r="FF125" s="368"/>
      <c r="FG125" s="368"/>
      <c r="FH125" s="368"/>
      <c r="FI125" s="368"/>
      <c r="FJ125" s="368"/>
      <c r="FK125" s="368"/>
      <c r="FL125" s="368"/>
      <c r="FM125" s="368"/>
      <c r="FN125" s="368"/>
      <c r="FO125" s="368"/>
      <c r="FP125" s="368"/>
      <c r="FQ125" s="368"/>
      <c r="FR125" s="368"/>
      <c r="FS125" s="368"/>
      <c r="FT125" s="368"/>
      <c r="FU125" s="368"/>
      <c r="FV125" s="368"/>
      <c r="FW125" s="368"/>
      <c r="FX125" s="368"/>
      <c r="FY125" s="368"/>
      <c r="FZ125" s="368"/>
    </row>
    <row r="126" spans="1:182" x14ac:dyDescent="0.2">
      <c r="A126" s="368"/>
      <c r="B126" s="368"/>
      <c r="C126" s="368"/>
      <c r="D126" s="368"/>
      <c r="E126" s="368"/>
      <c r="F126" s="368"/>
      <c r="G126" s="368"/>
      <c r="H126" s="368"/>
      <c r="I126" s="368"/>
      <c r="J126" s="368"/>
      <c r="K126" s="368"/>
      <c r="L126" s="368"/>
      <c r="M126" s="368"/>
      <c r="N126" s="368"/>
      <c r="O126" s="368"/>
      <c r="P126" s="368"/>
      <c r="Q126" s="368"/>
      <c r="R126" s="368"/>
      <c r="S126" s="368"/>
      <c r="T126" s="368"/>
      <c r="U126" s="368"/>
      <c r="V126" s="368"/>
      <c r="W126" s="368"/>
      <c r="X126" s="368"/>
      <c r="Y126" s="368"/>
      <c r="Z126" s="368"/>
      <c r="AA126" s="368"/>
      <c r="AB126" s="368"/>
      <c r="AC126" s="368"/>
      <c r="AD126" s="368"/>
      <c r="AE126" s="368"/>
      <c r="AF126" s="368"/>
      <c r="AG126" s="368"/>
      <c r="AH126" s="368"/>
      <c r="AI126" s="368"/>
      <c r="AJ126" s="368"/>
      <c r="AK126" s="368"/>
      <c r="AL126" s="368"/>
      <c r="AM126" s="368"/>
      <c r="AN126" s="368"/>
      <c r="AO126" s="368"/>
      <c r="AP126" s="368"/>
      <c r="AQ126" s="368"/>
      <c r="AR126" s="368"/>
      <c r="AS126" s="368"/>
      <c r="AT126" s="368"/>
      <c r="AU126" s="368"/>
      <c r="AV126" s="368"/>
      <c r="AW126" s="368"/>
      <c r="AX126" s="368"/>
      <c r="AY126" s="368"/>
      <c r="AZ126" s="368"/>
      <c r="BA126" s="368"/>
      <c r="BB126" s="368"/>
      <c r="BC126" s="368"/>
      <c r="BD126" s="368"/>
      <c r="BE126" s="368"/>
      <c r="BF126" s="368"/>
      <c r="BG126" s="368"/>
      <c r="BH126" s="368"/>
      <c r="BI126" s="368"/>
      <c r="BJ126" s="368"/>
      <c r="BK126" s="368"/>
      <c r="BL126" s="368"/>
      <c r="BM126" s="368"/>
      <c r="BN126" s="368"/>
      <c r="BO126" s="368"/>
      <c r="BP126" s="368"/>
      <c r="BQ126" s="368"/>
      <c r="BR126" s="368"/>
      <c r="BS126" s="368"/>
      <c r="BT126" s="368"/>
      <c r="BU126" s="368"/>
      <c r="BV126" s="368"/>
      <c r="BW126" s="368"/>
      <c r="BX126" s="368"/>
      <c r="BY126" s="368"/>
      <c r="BZ126" s="368"/>
      <c r="CA126" s="368"/>
      <c r="CB126" s="368"/>
      <c r="CC126" s="368"/>
      <c r="CD126" s="368"/>
      <c r="CE126" s="368"/>
      <c r="CF126" s="368"/>
      <c r="CG126" s="368"/>
      <c r="CH126" s="368"/>
      <c r="CI126" s="368"/>
      <c r="CJ126" s="368"/>
      <c r="CK126" s="368"/>
      <c r="CL126" s="368"/>
      <c r="CM126" s="368"/>
      <c r="CN126" s="368"/>
      <c r="CO126" s="368"/>
      <c r="CP126" s="368"/>
      <c r="CQ126" s="368"/>
      <c r="CR126" s="368"/>
      <c r="CS126" s="368"/>
      <c r="CT126" s="368"/>
      <c r="CU126" s="368"/>
      <c r="CV126" s="368"/>
      <c r="CW126" s="368"/>
      <c r="CX126" s="368"/>
      <c r="CY126" s="368"/>
      <c r="CZ126" s="368"/>
      <c r="DA126" s="368"/>
      <c r="DB126" s="368"/>
      <c r="DC126" s="368"/>
      <c r="DD126" s="368"/>
      <c r="DE126" s="368"/>
      <c r="DF126" s="368"/>
      <c r="DG126" s="368"/>
      <c r="DH126" s="368"/>
      <c r="DI126" s="368"/>
      <c r="DJ126" s="368"/>
      <c r="DK126" s="368"/>
      <c r="DL126" s="368"/>
      <c r="DM126" s="368"/>
      <c r="DN126" s="368"/>
      <c r="DO126" s="368"/>
      <c r="DP126" s="368"/>
      <c r="DQ126" s="368"/>
      <c r="DR126" s="368"/>
      <c r="DS126" s="368"/>
      <c r="DT126" s="368"/>
      <c r="DU126" s="368"/>
      <c r="DV126" s="368"/>
      <c r="DW126" s="368"/>
      <c r="DX126" s="368"/>
      <c r="DY126" s="368"/>
      <c r="DZ126" s="368"/>
      <c r="EA126" s="368"/>
      <c r="EB126" s="368"/>
      <c r="EC126" s="368"/>
      <c r="ED126" s="368"/>
      <c r="EE126" s="368"/>
      <c r="EF126" s="368"/>
      <c r="EG126" s="368"/>
      <c r="EH126" s="368"/>
      <c r="EI126" s="368"/>
      <c r="EJ126" s="368"/>
      <c r="EK126" s="368"/>
      <c r="EL126" s="368"/>
      <c r="EM126" s="368"/>
      <c r="EN126" s="368"/>
      <c r="EO126" s="368"/>
      <c r="EP126" s="368"/>
      <c r="EQ126" s="368"/>
      <c r="ER126" s="368"/>
      <c r="ES126" s="368"/>
      <c r="ET126" s="368"/>
      <c r="EU126" s="368"/>
      <c r="EV126" s="368"/>
      <c r="EW126" s="368"/>
      <c r="EX126" s="368"/>
      <c r="EY126" s="368"/>
      <c r="EZ126" s="368"/>
      <c r="FA126" s="368"/>
      <c r="FB126" s="368"/>
      <c r="FC126" s="368"/>
      <c r="FD126" s="368"/>
      <c r="FE126" s="368"/>
      <c r="FF126" s="368"/>
      <c r="FG126" s="368"/>
      <c r="FH126" s="368"/>
      <c r="FI126" s="368"/>
      <c r="FJ126" s="368"/>
      <c r="FK126" s="368"/>
      <c r="FL126" s="368"/>
      <c r="FM126" s="368"/>
      <c r="FN126" s="368"/>
      <c r="FO126" s="368"/>
      <c r="FP126" s="368"/>
      <c r="FQ126" s="368"/>
      <c r="FR126" s="368"/>
      <c r="FS126" s="368"/>
      <c r="FT126" s="368"/>
      <c r="FU126" s="368"/>
      <c r="FV126" s="368"/>
      <c r="FW126" s="368"/>
      <c r="FX126" s="368"/>
      <c r="FY126" s="368"/>
      <c r="FZ126" s="368"/>
    </row>
    <row r="127" spans="1:182" x14ac:dyDescent="0.2">
      <c r="A127" s="368"/>
      <c r="B127" s="368"/>
      <c r="C127" s="368"/>
      <c r="D127" s="368"/>
      <c r="E127" s="368"/>
      <c r="F127" s="368"/>
      <c r="G127" s="368"/>
      <c r="H127" s="368"/>
      <c r="I127" s="368"/>
      <c r="J127" s="368"/>
      <c r="K127" s="368"/>
      <c r="L127" s="368"/>
      <c r="M127" s="368"/>
      <c r="N127" s="368"/>
      <c r="O127" s="368"/>
      <c r="P127" s="368"/>
      <c r="Q127" s="368"/>
      <c r="R127" s="368"/>
      <c r="S127" s="368"/>
      <c r="T127" s="368"/>
      <c r="U127" s="368"/>
      <c r="V127" s="368"/>
      <c r="W127" s="368"/>
      <c r="X127" s="368"/>
      <c r="Y127" s="368"/>
      <c r="Z127" s="368"/>
      <c r="AA127" s="368"/>
      <c r="AB127" s="368"/>
      <c r="AC127" s="368"/>
      <c r="AD127" s="368"/>
      <c r="AE127" s="368"/>
      <c r="AF127" s="368"/>
      <c r="AG127" s="368"/>
      <c r="AH127" s="368"/>
      <c r="AI127" s="368"/>
      <c r="AJ127" s="368"/>
      <c r="AK127" s="368"/>
      <c r="AL127" s="368"/>
      <c r="AM127" s="368"/>
      <c r="AN127" s="368"/>
      <c r="AO127" s="368"/>
      <c r="AP127" s="368"/>
      <c r="AQ127" s="368"/>
      <c r="AR127" s="368"/>
      <c r="AS127" s="368"/>
      <c r="AT127" s="368"/>
      <c r="AU127" s="368"/>
      <c r="AV127" s="368"/>
      <c r="AW127" s="368"/>
      <c r="AX127" s="368"/>
      <c r="AY127" s="368"/>
      <c r="AZ127" s="368"/>
      <c r="BA127" s="368"/>
      <c r="BB127" s="368"/>
      <c r="BC127" s="368"/>
      <c r="BD127" s="368"/>
      <c r="BE127" s="368"/>
      <c r="BF127" s="368"/>
      <c r="BG127" s="368"/>
      <c r="BH127" s="368"/>
      <c r="BI127" s="368"/>
      <c r="BJ127" s="368"/>
      <c r="BK127" s="368"/>
      <c r="BL127" s="368"/>
      <c r="BM127" s="368"/>
      <c r="BN127" s="368"/>
      <c r="BO127" s="368"/>
      <c r="BP127" s="368"/>
      <c r="BQ127" s="368"/>
      <c r="BR127" s="368"/>
      <c r="BS127" s="368"/>
      <c r="BT127" s="368"/>
      <c r="BU127" s="368"/>
      <c r="BV127" s="368"/>
      <c r="BW127" s="368"/>
      <c r="BX127" s="368"/>
      <c r="BY127" s="368"/>
      <c r="BZ127" s="368"/>
      <c r="CA127" s="368"/>
      <c r="CB127" s="368"/>
      <c r="CC127" s="368"/>
      <c r="CD127" s="368"/>
      <c r="CE127" s="368"/>
      <c r="CF127" s="368"/>
      <c r="CG127" s="368"/>
      <c r="CH127" s="368"/>
      <c r="CI127" s="368"/>
      <c r="CJ127" s="368"/>
      <c r="CK127" s="368"/>
      <c r="CL127" s="368"/>
      <c r="CM127" s="368"/>
      <c r="CN127" s="368"/>
      <c r="CO127" s="368"/>
      <c r="CP127" s="368"/>
      <c r="CQ127" s="368"/>
      <c r="CR127" s="368"/>
      <c r="CS127" s="368"/>
      <c r="CT127" s="368"/>
      <c r="CU127" s="368"/>
      <c r="CV127" s="368"/>
      <c r="CW127" s="368"/>
      <c r="CX127" s="368"/>
      <c r="CY127" s="368"/>
      <c r="CZ127" s="368"/>
      <c r="DA127" s="368"/>
      <c r="DB127" s="368"/>
      <c r="DC127" s="368"/>
      <c r="DD127" s="368"/>
      <c r="DE127" s="368"/>
      <c r="DF127" s="368"/>
      <c r="DG127" s="368"/>
      <c r="DH127" s="368"/>
      <c r="DI127" s="368"/>
      <c r="DJ127" s="368"/>
      <c r="DK127" s="368"/>
      <c r="DL127" s="368"/>
      <c r="DM127" s="368"/>
      <c r="DN127" s="368"/>
      <c r="DO127" s="368"/>
      <c r="DP127" s="368"/>
      <c r="DQ127" s="368"/>
      <c r="DR127" s="368"/>
      <c r="DS127" s="368"/>
      <c r="DT127" s="368"/>
      <c r="DU127" s="368"/>
      <c r="DV127" s="368"/>
      <c r="DW127" s="368"/>
      <c r="DX127" s="368"/>
      <c r="DY127" s="368"/>
      <c r="DZ127" s="368"/>
      <c r="EA127" s="368"/>
      <c r="EB127" s="368"/>
      <c r="EC127" s="368"/>
      <c r="ED127" s="368"/>
      <c r="EE127" s="368"/>
      <c r="EF127" s="368"/>
      <c r="EG127" s="368"/>
      <c r="EH127" s="368"/>
      <c r="EI127" s="368"/>
      <c r="EJ127" s="368"/>
      <c r="EK127" s="368"/>
      <c r="EL127" s="368"/>
      <c r="EM127" s="368"/>
      <c r="EN127" s="368"/>
      <c r="EO127" s="368"/>
      <c r="EP127" s="368"/>
      <c r="EQ127" s="368"/>
      <c r="ER127" s="368"/>
      <c r="ES127" s="368"/>
      <c r="ET127" s="368"/>
      <c r="EU127" s="368"/>
      <c r="EV127" s="368"/>
      <c r="EW127" s="368"/>
      <c r="EX127" s="368"/>
      <c r="EY127" s="368"/>
      <c r="EZ127" s="368"/>
      <c r="FA127" s="368"/>
      <c r="FB127" s="368"/>
      <c r="FC127" s="368"/>
      <c r="FD127" s="368"/>
      <c r="FE127" s="368"/>
      <c r="FF127" s="368"/>
      <c r="FG127" s="368"/>
      <c r="FH127" s="368"/>
      <c r="FI127" s="368"/>
      <c r="FJ127" s="368"/>
      <c r="FK127" s="368"/>
      <c r="FL127" s="368"/>
      <c r="FM127" s="368"/>
      <c r="FN127" s="368"/>
      <c r="FO127" s="368"/>
      <c r="FP127" s="368"/>
      <c r="FQ127" s="368"/>
      <c r="FR127" s="368"/>
      <c r="FS127" s="368"/>
      <c r="FT127" s="368"/>
      <c r="FU127" s="368"/>
      <c r="FV127" s="368"/>
      <c r="FW127" s="368"/>
      <c r="FX127" s="368"/>
      <c r="FY127" s="368"/>
      <c r="FZ127" s="368"/>
    </row>
    <row r="128" spans="1:182" x14ac:dyDescent="0.2">
      <c r="A128" s="368"/>
      <c r="B128" s="368"/>
      <c r="C128" s="368"/>
      <c r="D128" s="368"/>
      <c r="E128" s="368"/>
      <c r="F128" s="368"/>
      <c r="G128" s="368"/>
      <c r="H128" s="368"/>
      <c r="I128" s="368"/>
      <c r="J128" s="368"/>
      <c r="K128" s="368"/>
      <c r="L128" s="368"/>
      <c r="M128" s="368"/>
      <c r="N128" s="368"/>
      <c r="O128" s="368"/>
      <c r="P128" s="368"/>
      <c r="Q128" s="368"/>
      <c r="R128" s="368"/>
      <c r="S128" s="368"/>
      <c r="T128" s="368"/>
      <c r="U128" s="368"/>
      <c r="V128" s="368"/>
      <c r="W128" s="368"/>
      <c r="X128" s="368"/>
      <c r="Y128" s="368"/>
      <c r="Z128" s="368"/>
      <c r="AA128" s="368"/>
      <c r="AB128" s="368"/>
      <c r="AC128" s="368"/>
      <c r="AD128" s="368"/>
      <c r="AE128" s="368"/>
      <c r="AF128" s="368"/>
      <c r="AG128" s="368"/>
      <c r="AH128" s="368"/>
      <c r="AI128" s="368"/>
      <c r="AJ128" s="368"/>
      <c r="AK128" s="368"/>
      <c r="AL128" s="368"/>
      <c r="AM128" s="368"/>
      <c r="AN128" s="368"/>
      <c r="AO128" s="368"/>
      <c r="AP128" s="368"/>
      <c r="AQ128" s="368"/>
      <c r="AR128" s="368"/>
      <c r="AS128" s="368"/>
      <c r="AT128" s="368"/>
      <c r="AU128" s="368"/>
      <c r="AV128" s="368"/>
      <c r="AW128" s="368"/>
      <c r="AX128" s="368"/>
      <c r="AY128" s="368"/>
      <c r="AZ128" s="368"/>
      <c r="BA128" s="368"/>
      <c r="BB128" s="368"/>
      <c r="BC128" s="368"/>
      <c r="BD128" s="368"/>
      <c r="BE128" s="368"/>
      <c r="BF128" s="368"/>
      <c r="BG128" s="368"/>
      <c r="BH128" s="368"/>
      <c r="BI128" s="368"/>
      <c r="BJ128" s="368"/>
      <c r="BK128" s="368"/>
      <c r="BL128" s="368"/>
      <c r="BM128" s="368"/>
      <c r="BN128" s="368"/>
      <c r="BO128" s="368"/>
      <c r="BP128" s="368"/>
      <c r="BQ128" s="368"/>
      <c r="BR128" s="368"/>
      <c r="BS128" s="368"/>
      <c r="BT128" s="368"/>
      <c r="BU128" s="368"/>
      <c r="BV128" s="368"/>
      <c r="BW128" s="368"/>
      <c r="BX128" s="368"/>
      <c r="BY128" s="368"/>
      <c r="BZ128" s="368"/>
      <c r="CA128" s="368"/>
      <c r="CB128" s="368"/>
      <c r="CC128" s="368"/>
      <c r="CD128" s="368"/>
      <c r="CE128" s="368"/>
      <c r="CF128" s="368"/>
      <c r="CG128" s="368"/>
      <c r="CH128" s="368"/>
      <c r="CI128" s="368"/>
      <c r="CJ128" s="368"/>
      <c r="CK128" s="368"/>
      <c r="CL128" s="368"/>
      <c r="CM128" s="368"/>
      <c r="CN128" s="368"/>
      <c r="CO128" s="368"/>
      <c r="CP128" s="368"/>
      <c r="CQ128" s="368"/>
      <c r="CR128" s="368"/>
      <c r="CS128" s="368"/>
      <c r="CT128" s="368"/>
      <c r="CU128" s="368"/>
      <c r="CV128" s="368"/>
      <c r="CW128" s="368"/>
      <c r="CX128" s="368"/>
      <c r="CY128" s="368"/>
      <c r="CZ128" s="368"/>
      <c r="DA128" s="368"/>
      <c r="DB128" s="368"/>
      <c r="DC128" s="368"/>
      <c r="DD128" s="368"/>
      <c r="DE128" s="368"/>
      <c r="DF128" s="368"/>
      <c r="DG128" s="368"/>
      <c r="DH128" s="368"/>
      <c r="DI128" s="368"/>
      <c r="DJ128" s="368"/>
      <c r="DK128" s="368"/>
      <c r="DL128" s="368"/>
      <c r="DM128" s="368"/>
      <c r="DN128" s="368"/>
      <c r="DO128" s="368"/>
      <c r="DP128" s="368"/>
      <c r="DQ128" s="368"/>
      <c r="DR128" s="368"/>
      <c r="DS128" s="368"/>
      <c r="DT128" s="368"/>
      <c r="DU128" s="368"/>
      <c r="DV128" s="368"/>
      <c r="DW128" s="368"/>
      <c r="DX128" s="368"/>
      <c r="DY128" s="368"/>
      <c r="DZ128" s="368"/>
      <c r="EA128" s="368"/>
      <c r="EB128" s="368"/>
      <c r="EC128" s="368"/>
      <c r="ED128" s="368"/>
      <c r="EE128" s="368"/>
      <c r="EF128" s="368"/>
      <c r="EG128" s="368"/>
      <c r="EH128" s="368"/>
      <c r="EI128" s="368"/>
      <c r="EJ128" s="368"/>
      <c r="EK128" s="368"/>
      <c r="EL128" s="368"/>
      <c r="EM128" s="368"/>
      <c r="EN128" s="368"/>
      <c r="EO128" s="368"/>
      <c r="EP128" s="368"/>
      <c r="EQ128" s="368"/>
      <c r="ER128" s="368"/>
      <c r="ES128" s="368"/>
      <c r="ET128" s="368"/>
      <c r="EU128" s="368"/>
      <c r="EV128" s="368"/>
      <c r="EW128" s="368"/>
      <c r="EX128" s="368"/>
      <c r="EY128" s="368"/>
      <c r="EZ128" s="368"/>
      <c r="FA128" s="368"/>
      <c r="FB128" s="368"/>
      <c r="FC128" s="368"/>
      <c r="FD128" s="368"/>
      <c r="FE128" s="368"/>
      <c r="FF128" s="368"/>
      <c r="FG128" s="368"/>
      <c r="FH128" s="368"/>
      <c r="FI128" s="368"/>
      <c r="FJ128" s="368"/>
      <c r="FK128" s="368"/>
      <c r="FL128" s="368"/>
      <c r="FM128" s="368"/>
      <c r="FN128" s="368"/>
      <c r="FO128" s="368"/>
      <c r="FP128" s="368"/>
      <c r="FQ128" s="368"/>
      <c r="FR128" s="368"/>
      <c r="FS128" s="368"/>
      <c r="FT128" s="368"/>
      <c r="FU128" s="368"/>
      <c r="FV128" s="368"/>
      <c r="FW128" s="368"/>
      <c r="FX128" s="368"/>
      <c r="FY128" s="368"/>
      <c r="FZ128" s="368"/>
    </row>
    <row r="129" spans="1:182" x14ac:dyDescent="0.2">
      <c r="A129" s="368"/>
      <c r="B129" s="368"/>
      <c r="C129" s="368"/>
      <c r="D129" s="368"/>
      <c r="E129" s="368"/>
      <c r="F129" s="368"/>
      <c r="G129" s="368"/>
      <c r="H129" s="368"/>
      <c r="I129" s="368"/>
      <c r="J129" s="368"/>
      <c r="K129" s="368"/>
      <c r="L129" s="368"/>
      <c r="M129" s="368"/>
      <c r="N129" s="368"/>
      <c r="O129" s="368"/>
      <c r="P129" s="368"/>
      <c r="Q129" s="368"/>
      <c r="R129" s="368"/>
      <c r="S129" s="368"/>
      <c r="T129" s="368"/>
      <c r="U129" s="368"/>
      <c r="V129" s="368"/>
      <c r="W129" s="368"/>
      <c r="X129" s="368"/>
      <c r="Y129" s="368"/>
      <c r="Z129" s="368"/>
      <c r="AA129" s="368"/>
      <c r="AB129" s="368"/>
      <c r="AC129" s="368"/>
      <c r="AD129" s="368"/>
      <c r="AE129" s="368"/>
      <c r="AF129" s="368"/>
      <c r="AG129" s="368"/>
      <c r="AH129" s="368"/>
      <c r="AI129" s="368"/>
      <c r="AJ129" s="368"/>
      <c r="AK129" s="368"/>
      <c r="AL129" s="368"/>
      <c r="AM129" s="368"/>
      <c r="AN129" s="368"/>
      <c r="AO129" s="368"/>
      <c r="AP129" s="368"/>
      <c r="AQ129" s="368"/>
      <c r="AR129" s="368"/>
      <c r="AS129" s="368"/>
      <c r="AT129" s="368"/>
      <c r="AU129" s="368"/>
      <c r="AV129" s="368"/>
      <c r="AW129" s="368"/>
      <c r="AX129" s="368"/>
      <c r="AY129" s="368"/>
      <c r="AZ129" s="368"/>
      <c r="BA129" s="368"/>
      <c r="BB129" s="368"/>
      <c r="BC129" s="368"/>
      <c r="BD129" s="368"/>
      <c r="BE129" s="368"/>
      <c r="BF129" s="368"/>
      <c r="BG129" s="368"/>
      <c r="BH129" s="368"/>
      <c r="BI129" s="368"/>
      <c r="BJ129" s="368"/>
      <c r="BK129" s="368"/>
      <c r="BL129" s="368"/>
      <c r="BM129" s="368"/>
      <c r="BN129" s="368"/>
      <c r="BO129" s="368"/>
      <c r="BP129" s="368"/>
      <c r="BQ129" s="368"/>
      <c r="BR129" s="368"/>
      <c r="BS129" s="368"/>
      <c r="BT129" s="368"/>
      <c r="BU129" s="368"/>
      <c r="BV129" s="368"/>
      <c r="BW129" s="368"/>
      <c r="BX129" s="368"/>
      <c r="BY129" s="368"/>
      <c r="BZ129" s="368"/>
      <c r="CA129" s="368"/>
      <c r="CB129" s="368"/>
      <c r="CC129" s="368"/>
      <c r="CD129" s="368"/>
      <c r="CE129" s="368"/>
      <c r="CF129" s="368"/>
      <c r="CG129" s="368"/>
      <c r="CH129" s="368"/>
      <c r="CI129" s="368"/>
      <c r="CJ129" s="368"/>
      <c r="CK129" s="368"/>
      <c r="CL129" s="368"/>
      <c r="CM129" s="368"/>
      <c r="CN129" s="368"/>
      <c r="CO129" s="368"/>
      <c r="CP129" s="368"/>
      <c r="CQ129" s="368"/>
      <c r="CR129" s="368"/>
      <c r="CS129" s="368"/>
      <c r="CT129" s="368"/>
      <c r="CU129" s="368"/>
      <c r="CV129" s="368"/>
      <c r="CW129" s="368"/>
      <c r="CX129" s="368"/>
      <c r="CY129" s="368"/>
      <c r="CZ129" s="368"/>
      <c r="DA129" s="368"/>
      <c r="DB129" s="368"/>
      <c r="DC129" s="368"/>
      <c r="DD129" s="368"/>
      <c r="DE129" s="368"/>
      <c r="DF129" s="368"/>
      <c r="DG129" s="368"/>
      <c r="DH129" s="368"/>
      <c r="DI129" s="368"/>
      <c r="DJ129" s="368"/>
      <c r="DK129" s="368"/>
      <c r="DL129" s="368"/>
      <c r="DM129" s="368"/>
      <c r="DN129" s="368"/>
      <c r="DO129" s="368"/>
      <c r="DP129" s="368"/>
      <c r="DQ129" s="368"/>
      <c r="DR129" s="368"/>
      <c r="DS129" s="368"/>
      <c r="DT129" s="368"/>
      <c r="DU129" s="368"/>
      <c r="DV129" s="368"/>
      <c r="DW129" s="368"/>
      <c r="DX129" s="368"/>
      <c r="DY129" s="368"/>
      <c r="DZ129" s="368"/>
      <c r="EA129" s="368"/>
      <c r="EB129" s="368"/>
      <c r="EC129" s="368"/>
      <c r="ED129" s="368"/>
      <c r="EE129" s="368"/>
      <c r="EF129" s="368"/>
      <c r="EG129" s="368"/>
      <c r="EH129" s="368"/>
      <c r="EI129" s="368"/>
      <c r="EJ129" s="368"/>
      <c r="EK129" s="368"/>
      <c r="EL129" s="368"/>
      <c r="EM129" s="368"/>
      <c r="EN129" s="368"/>
      <c r="EO129" s="368"/>
      <c r="EP129" s="368"/>
      <c r="EQ129" s="368"/>
      <c r="ER129" s="368"/>
      <c r="ES129" s="368"/>
      <c r="ET129" s="368"/>
      <c r="EU129" s="368"/>
      <c r="EV129" s="368"/>
      <c r="EW129" s="368"/>
      <c r="EX129" s="368"/>
      <c r="EY129" s="368"/>
      <c r="EZ129" s="368"/>
      <c r="FA129" s="368"/>
      <c r="FB129" s="368"/>
      <c r="FC129" s="368"/>
      <c r="FD129" s="368"/>
      <c r="FE129" s="368"/>
      <c r="FF129" s="368"/>
      <c r="FG129" s="368"/>
      <c r="FH129" s="368"/>
      <c r="FI129" s="368"/>
      <c r="FJ129" s="368"/>
      <c r="FK129" s="368"/>
      <c r="FL129" s="368"/>
      <c r="FM129" s="368"/>
      <c r="FN129" s="368"/>
      <c r="FO129" s="368"/>
      <c r="FP129" s="368"/>
      <c r="FQ129" s="368"/>
      <c r="FR129" s="368"/>
      <c r="FS129" s="368"/>
      <c r="FT129" s="368"/>
      <c r="FU129" s="368"/>
      <c r="FV129" s="368"/>
      <c r="FW129" s="368"/>
      <c r="FX129" s="368"/>
      <c r="FY129" s="368"/>
      <c r="FZ129" s="368"/>
    </row>
    <row r="130" spans="1:182" x14ac:dyDescent="0.2">
      <c r="A130" s="368"/>
      <c r="B130" s="368"/>
      <c r="C130" s="368"/>
      <c r="D130" s="368"/>
      <c r="E130" s="368"/>
      <c r="F130" s="368"/>
      <c r="G130" s="368"/>
      <c r="H130" s="368"/>
      <c r="I130" s="368"/>
      <c r="J130" s="368"/>
      <c r="K130" s="368"/>
      <c r="L130" s="368"/>
      <c r="M130" s="368"/>
      <c r="N130" s="368"/>
      <c r="O130" s="368"/>
      <c r="P130" s="368"/>
      <c r="Q130" s="368"/>
      <c r="R130" s="368"/>
      <c r="S130" s="368"/>
      <c r="T130" s="368"/>
      <c r="U130" s="368"/>
      <c r="V130" s="368"/>
      <c r="W130" s="368"/>
      <c r="X130" s="368"/>
      <c r="Y130" s="368"/>
      <c r="Z130" s="368"/>
      <c r="AA130" s="368"/>
      <c r="AB130" s="368"/>
      <c r="AC130" s="368"/>
      <c r="AD130" s="368"/>
      <c r="AE130" s="368"/>
      <c r="AF130" s="368"/>
      <c r="AG130" s="368"/>
      <c r="AH130" s="368"/>
      <c r="AI130" s="368"/>
      <c r="AJ130" s="368"/>
      <c r="AK130" s="368"/>
      <c r="AL130" s="368"/>
      <c r="AM130" s="368"/>
      <c r="AN130" s="368"/>
      <c r="AO130" s="368"/>
      <c r="AP130" s="368"/>
      <c r="AQ130" s="368"/>
      <c r="AR130" s="368"/>
      <c r="AS130" s="368"/>
      <c r="AT130" s="368"/>
      <c r="AU130" s="368"/>
      <c r="AV130" s="368"/>
      <c r="AW130" s="368"/>
      <c r="AX130" s="368"/>
      <c r="AY130" s="368"/>
      <c r="AZ130" s="368"/>
      <c r="BA130" s="368"/>
      <c r="BB130" s="368"/>
      <c r="BC130" s="368"/>
      <c r="BD130" s="368"/>
      <c r="BE130" s="368"/>
      <c r="BF130" s="368"/>
      <c r="BG130" s="368"/>
      <c r="BH130" s="368"/>
      <c r="BI130" s="368"/>
      <c r="BJ130" s="368"/>
      <c r="BK130" s="368"/>
      <c r="BL130" s="368"/>
      <c r="BM130" s="368"/>
      <c r="BN130" s="368"/>
      <c r="BO130" s="368"/>
      <c r="BP130" s="368"/>
      <c r="BQ130" s="368"/>
      <c r="BR130" s="368"/>
      <c r="BS130" s="368"/>
      <c r="BT130" s="368"/>
      <c r="BU130" s="368"/>
      <c r="BV130" s="368"/>
      <c r="BW130" s="368"/>
      <c r="BX130" s="368"/>
      <c r="BY130" s="368"/>
      <c r="BZ130" s="368"/>
      <c r="CA130" s="368"/>
      <c r="CB130" s="368"/>
      <c r="CC130" s="368"/>
      <c r="CD130" s="368"/>
      <c r="CE130" s="368"/>
      <c r="CF130" s="368"/>
      <c r="CG130" s="368"/>
      <c r="CH130" s="368"/>
      <c r="CI130" s="368"/>
      <c r="CJ130" s="368"/>
      <c r="CK130" s="368"/>
      <c r="CL130" s="368"/>
      <c r="CM130" s="368"/>
      <c r="CN130" s="368"/>
      <c r="CO130" s="368"/>
      <c r="CP130" s="368"/>
      <c r="CQ130" s="368"/>
      <c r="CR130" s="368"/>
      <c r="CS130" s="368"/>
      <c r="CT130" s="368"/>
      <c r="CU130" s="368"/>
      <c r="CV130" s="368"/>
      <c r="CW130" s="368"/>
      <c r="CX130" s="368"/>
      <c r="CY130" s="368"/>
      <c r="CZ130" s="368"/>
      <c r="DA130" s="368"/>
      <c r="DB130" s="368"/>
      <c r="DC130" s="368"/>
      <c r="DD130" s="368"/>
      <c r="DE130" s="368"/>
      <c r="DF130" s="368"/>
      <c r="DG130" s="368"/>
      <c r="DH130" s="368"/>
      <c r="DI130" s="368"/>
      <c r="DJ130" s="368"/>
      <c r="DK130" s="368"/>
      <c r="DL130" s="368"/>
      <c r="DM130" s="368"/>
      <c r="DN130" s="368"/>
      <c r="DO130" s="368"/>
      <c r="DP130" s="368"/>
      <c r="DQ130" s="368"/>
      <c r="DR130" s="368"/>
      <c r="DS130" s="368"/>
      <c r="DT130" s="368"/>
      <c r="DU130" s="368"/>
      <c r="DV130" s="368"/>
      <c r="DW130" s="368"/>
      <c r="DX130" s="368"/>
      <c r="DY130" s="368"/>
      <c r="DZ130" s="368"/>
      <c r="EA130" s="368"/>
      <c r="EB130" s="368"/>
      <c r="EC130" s="368"/>
      <c r="ED130" s="368"/>
      <c r="EE130" s="368"/>
      <c r="EF130" s="368"/>
      <c r="EG130" s="368"/>
      <c r="EH130" s="368"/>
      <c r="EI130" s="368"/>
      <c r="EJ130" s="368"/>
      <c r="EK130" s="368"/>
      <c r="EL130" s="368"/>
      <c r="EM130" s="368"/>
      <c r="EN130" s="368"/>
      <c r="EO130" s="368"/>
      <c r="EP130" s="368"/>
      <c r="EQ130" s="368"/>
      <c r="ER130" s="368"/>
      <c r="ES130" s="368"/>
      <c r="ET130" s="368"/>
      <c r="EU130" s="368"/>
      <c r="EV130" s="368"/>
      <c r="EW130" s="368"/>
      <c r="EX130" s="368"/>
      <c r="EY130" s="368"/>
      <c r="EZ130" s="368"/>
      <c r="FA130" s="368"/>
      <c r="FB130" s="368"/>
      <c r="FC130" s="368"/>
      <c r="FD130" s="368"/>
      <c r="FE130" s="368"/>
      <c r="FF130" s="368"/>
      <c r="FG130" s="368"/>
      <c r="FH130" s="368"/>
      <c r="FI130" s="368"/>
      <c r="FJ130" s="368"/>
      <c r="FK130" s="368"/>
      <c r="FL130" s="368"/>
      <c r="FM130" s="368"/>
      <c r="FN130" s="368"/>
      <c r="FO130" s="368"/>
      <c r="FP130" s="368"/>
      <c r="FQ130" s="368"/>
      <c r="FR130" s="368"/>
      <c r="FS130" s="368"/>
      <c r="FT130" s="368"/>
      <c r="FU130" s="368"/>
      <c r="FV130" s="368"/>
      <c r="FW130" s="368"/>
      <c r="FX130" s="368"/>
      <c r="FY130" s="368"/>
      <c r="FZ130" s="368"/>
    </row>
    <row r="131" spans="1:182" x14ac:dyDescent="0.2">
      <c r="A131" s="368"/>
      <c r="B131" s="368"/>
      <c r="C131" s="368"/>
      <c r="D131" s="368"/>
      <c r="E131" s="368"/>
      <c r="F131" s="368"/>
      <c r="G131" s="368"/>
      <c r="H131" s="368"/>
      <c r="I131" s="368"/>
      <c r="J131" s="368"/>
      <c r="K131" s="368"/>
      <c r="L131" s="368"/>
      <c r="M131" s="368"/>
      <c r="N131" s="368"/>
      <c r="O131" s="368"/>
      <c r="P131" s="368"/>
      <c r="Q131" s="368"/>
      <c r="R131" s="368"/>
      <c r="S131" s="368"/>
      <c r="T131" s="368"/>
      <c r="U131" s="368"/>
      <c r="V131" s="368"/>
      <c r="W131" s="368"/>
      <c r="X131" s="368"/>
      <c r="Y131" s="368"/>
      <c r="Z131" s="368"/>
      <c r="AA131" s="368"/>
      <c r="AB131" s="368"/>
      <c r="AC131" s="368"/>
      <c r="AD131" s="368"/>
      <c r="AE131" s="368"/>
      <c r="AF131" s="368"/>
      <c r="AG131" s="368"/>
      <c r="AH131" s="368"/>
      <c r="AI131" s="368"/>
      <c r="AJ131" s="368"/>
      <c r="AK131" s="368"/>
      <c r="AL131" s="368"/>
      <c r="AM131" s="368"/>
      <c r="AN131" s="368"/>
      <c r="AO131" s="368"/>
      <c r="AP131" s="368"/>
      <c r="AQ131" s="368"/>
      <c r="AR131" s="368"/>
      <c r="AS131" s="368"/>
      <c r="AT131" s="368"/>
      <c r="AU131" s="368"/>
      <c r="AV131" s="368"/>
      <c r="AW131" s="368"/>
      <c r="AX131" s="368"/>
      <c r="AY131" s="368"/>
      <c r="AZ131" s="368"/>
      <c r="BA131" s="368"/>
      <c r="BB131" s="368"/>
      <c r="BC131" s="368"/>
      <c r="BD131" s="368"/>
      <c r="BE131" s="368"/>
      <c r="BF131" s="368"/>
      <c r="BG131" s="368"/>
      <c r="BH131" s="368"/>
      <c r="BI131" s="368"/>
      <c r="BJ131" s="368"/>
      <c r="BK131" s="368"/>
      <c r="BL131" s="368"/>
      <c r="BM131" s="368"/>
      <c r="BN131" s="368"/>
      <c r="BO131" s="368"/>
      <c r="BP131" s="368"/>
      <c r="BQ131" s="368"/>
      <c r="BR131" s="368"/>
      <c r="BS131" s="368"/>
      <c r="BT131" s="368"/>
      <c r="BU131" s="368"/>
      <c r="BV131" s="368"/>
      <c r="BW131" s="368"/>
      <c r="BX131" s="368"/>
      <c r="BY131" s="368"/>
      <c r="BZ131" s="368"/>
      <c r="CA131" s="368"/>
      <c r="CB131" s="368"/>
      <c r="CC131" s="368"/>
      <c r="CD131" s="368"/>
      <c r="CE131" s="368"/>
      <c r="CF131" s="368"/>
      <c r="CG131" s="368"/>
      <c r="CH131" s="368"/>
      <c r="CI131" s="368"/>
      <c r="CJ131" s="368"/>
      <c r="CK131" s="368"/>
      <c r="CL131" s="368"/>
      <c r="CM131" s="368"/>
      <c r="CN131" s="368"/>
      <c r="CO131" s="368"/>
      <c r="CP131" s="368"/>
      <c r="CQ131" s="368"/>
      <c r="CR131" s="368"/>
      <c r="CS131" s="368"/>
      <c r="CT131" s="368"/>
      <c r="CU131" s="368"/>
      <c r="CV131" s="368"/>
      <c r="CW131" s="368"/>
      <c r="CX131" s="368"/>
      <c r="CY131" s="368"/>
      <c r="CZ131" s="368"/>
      <c r="DA131" s="368"/>
      <c r="DB131" s="368"/>
      <c r="DC131" s="368"/>
      <c r="DD131" s="368"/>
      <c r="DE131" s="368"/>
      <c r="DF131" s="368"/>
      <c r="DG131" s="368"/>
      <c r="DH131" s="368"/>
      <c r="DI131" s="368"/>
      <c r="DJ131" s="368"/>
      <c r="DK131" s="368"/>
      <c r="DL131" s="368"/>
      <c r="DM131" s="368"/>
      <c r="DN131" s="368"/>
      <c r="DO131" s="368"/>
      <c r="DP131" s="368"/>
      <c r="DQ131" s="368"/>
      <c r="DR131" s="368"/>
      <c r="DS131" s="368"/>
      <c r="DT131" s="368"/>
      <c r="DU131" s="368"/>
      <c r="DV131" s="368"/>
      <c r="DW131" s="368"/>
      <c r="DX131" s="368"/>
      <c r="DY131" s="368"/>
      <c r="DZ131" s="368"/>
      <c r="EA131" s="368"/>
      <c r="EB131" s="368"/>
      <c r="EC131" s="368"/>
      <c r="ED131" s="368"/>
      <c r="EE131" s="368"/>
      <c r="EF131" s="368"/>
      <c r="EG131" s="368"/>
      <c r="EH131" s="368"/>
      <c r="EI131" s="368"/>
      <c r="EJ131" s="368"/>
      <c r="EK131" s="368"/>
      <c r="EL131" s="368"/>
      <c r="EM131" s="368"/>
      <c r="EN131" s="368"/>
      <c r="EO131" s="368"/>
      <c r="EP131" s="368"/>
      <c r="EQ131" s="368"/>
      <c r="ER131" s="368"/>
      <c r="ES131" s="368"/>
      <c r="ET131" s="368"/>
      <c r="EU131" s="368"/>
      <c r="EV131" s="368"/>
      <c r="EW131" s="368"/>
      <c r="EX131" s="368"/>
      <c r="EY131" s="368"/>
      <c r="EZ131" s="368"/>
      <c r="FA131" s="368"/>
      <c r="FB131" s="368"/>
      <c r="FC131" s="368"/>
      <c r="FD131" s="368"/>
      <c r="FE131" s="368"/>
      <c r="FF131" s="368"/>
      <c r="FG131" s="368"/>
      <c r="FH131" s="368"/>
      <c r="FI131" s="368"/>
      <c r="FJ131" s="368"/>
      <c r="FK131" s="368"/>
      <c r="FL131" s="368"/>
      <c r="FM131" s="368"/>
      <c r="FN131" s="368"/>
      <c r="FO131" s="368"/>
      <c r="FP131" s="368"/>
      <c r="FQ131" s="368"/>
      <c r="FR131" s="368"/>
      <c r="FS131" s="368"/>
      <c r="FT131" s="368"/>
      <c r="FU131" s="368"/>
      <c r="FV131" s="368"/>
      <c r="FW131" s="368"/>
      <c r="FX131" s="368"/>
      <c r="FY131" s="368"/>
      <c r="FZ131" s="368"/>
    </row>
    <row r="132" spans="1:182" x14ac:dyDescent="0.2">
      <c r="A132" s="368"/>
      <c r="B132" s="368"/>
      <c r="C132" s="368"/>
      <c r="D132" s="368"/>
      <c r="E132" s="368"/>
      <c r="F132" s="368"/>
      <c r="G132" s="368"/>
      <c r="H132" s="368"/>
      <c r="I132" s="368"/>
      <c r="J132" s="368"/>
      <c r="K132" s="368"/>
      <c r="L132" s="368"/>
      <c r="M132" s="368"/>
      <c r="N132" s="368"/>
      <c r="O132" s="368"/>
      <c r="P132" s="368"/>
      <c r="Q132" s="368"/>
      <c r="R132" s="368"/>
      <c r="S132" s="368"/>
      <c r="T132" s="368"/>
      <c r="U132" s="368"/>
      <c r="V132" s="368"/>
      <c r="W132" s="368"/>
      <c r="X132" s="368"/>
      <c r="Y132" s="368"/>
      <c r="Z132" s="368"/>
      <c r="AA132" s="368"/>
      <c r="AB132" s="368"/>
      <c r="AC132" s="368"/>
      <c r="AD132" s="368"/>
      <c r="AE132" s="368"/>
      <c r="AF132" s="368"/>
      <c r="AG132" s="368"/>
      <c r="AH132" s="368"/>
      <c r="AI132" s="368"/>
      <c r="AJ132" s="368"/>
      <c r="AK132" s="368"/>
      <c r="AL132" s="368"/>
      <c r="AM132" s="368"/>
      <c r="AN132" s="368"/>
      <c r="AO132" s="368"/>
      <c r="AP132" s="368"/>
      <c r="AQ132" s="368"/>
      <c r="AR132" s="368"/>
      <c r="AS132" s="368"/>
      <c r="AT132" s="368"/>
      <c r="AU132" s="368"/>
      <c r="AV132" s="368"/>
      <c r="AW132" s="368"/>
      <c r="AX132" s="368"/>
      <c r="AY132" s="368"/>
      <c r="AZ132" s="368"/>
      <c r="BA132" s="368"/>
      <c r="BB132" s="368"/>
      <c r="BC132" s="368"/>
      <c r="BD132" s="368"/>
      <c r="BE132" s="368"/>
      <c r="BF132" s="368"/>
      <c r="BG132" s="368"/>
      <c r="BH132" s="368"/>
      <c r="BI132" s="368"/>
      <c r="BJ132" s="368"/>
      <c r="BK132" s="368"/>
      <c r="BL132" s="368"/>
      <c r="BM132" s="368"/>
      <c r="BN132" s="368"/>
      <c r="BO132" s="368"/>
      <c r="BP132" s="368"/>
      <c r="BQ132" s="368"/>
      <c r="BR132" s="368"/>
      <c r="BS132" s="368"/>
      <c r="BT132" s="368"/>
      <c r="BU132" s="368"/>
      <c r="BV132" s="368"/>
      <c r="BW132" s="368"/>
      <c r="BX132" s="368"/>
      <c r="BY132" s="368"/>
      <c r="BZ132" s="368"/>
      <c r="CA132" s="368"/>
      <c r="CB132" s="368"/>
      <c r="CC132" s="368"/>
      <c r="CD132" s="368"/>
      <c r="CE132" s="368"/>
      <c r="CF132" s="368"/>
      <c r="CG132" s="368"/>
      <c r="CH132" s="368"/>
      <c r="CI132" s="368"/>
      <c r="CJ132" s="368"/>
      <c r="CK132" s="368"/>
      <c r="CL132" s="368"/>
      <c r="CM132" s="368"/>
      <c r="CN132" s="368"/>
      <c r="CO132" s="368"/>
      <c r="CP132" s="368"/>
      <c r="CQ132" s="368"/>
      <c r="CR132" s="368"/>
      <c r="CS132" s="368"/>
      <c r="CT132" s="368"/>
      <c r="CU132" s="368"/>
      <c r="CV132" s="368"/>
      <c r="CW132" s="368"/>
      <c r="CX132" s="368"/>
      <c r="CY132" s="368"/>
      <c r="CZ132" s="368"/>
      <c r="DA132" s="368"/>
      <c r="DB132" s="368"/>
      <c r="DC132" s="368"/>
      <c r="DD132" s="368"/>
      <c r="DE132" s="368"/>
      <c r="DF132" s="368"/>
      <c r="DG132" s="368"/>
      <c r="DH132" s="368"/>
      <c r="DI132" s="368"/>
      <c r="DJ132" s="368"/>
      <c r="DK132" s="368"/>
      <c r="DL132" s="368"/>
      <c r="DM132" s="368"/>
      <c r="DN132" s="368"/>
      <c r="DO132" s="368"/>
      <c r="DP132" s="368"/>
      <c r="DQ132" s="368"/>
      <c r="DR132" s="368"/>
      <c r="DS132" s="368"/>
      <c r="DT132" s="368"/>
      <c r="DU132" s="368"/>
      <c r="DV132" s="368"/>
      <c r="DW132" s="368"/>
      <c r="DX132" s="368"/>
      <c r="DY132" s="368"/>
      <c r="DZ132" s="368"/>
      <c r="EA132" s="368"/>
      <c r="EB132" s="368"/>
      <c r="EC132" s="368"/>
      <c r="ED132" s="368"/>
      <c r="EE132" s="368"/>
      <c r="EF132" s="368"/>
      <c r="EG132" s="368"/>
      <c r="EH132" s="368"/>
      <c r="EI132" s="368"/>
      <c r="EJ132" s="368"/>
      <c r="EK132" s="368"/>
      <c r="EL132" s="368"/>
      <c r="EM132" s="368"/>
      <c r="EN132" s="368"/>
      <c r="EO132" s="368"/>
      <c r="EP132" s="368"/>
      <c r="EQ132" s="368"/>
      <c r="ER132" s="368"/>
      <c r="ES132" s="368"/>
      <c r="ET132" s="368"/>
      <c r="EU132" s="368"/>
      <c r="EV132" s="368"/>
      <c r="EW132" s="368"/>
      <c r="EX132" s="368"/>
      <c r="EY132" s="368"/>
      <c r="EZ132" s="368"/>
      <c r="FA132" s="368"/>
      <c r="FB132" s="368"/>
      <c r="FC132" s="368"/>
      <c r="FD132" s="368"/>
      <c r="FE132" s="368"/>
      <c r="FF132" s="368"/>
      <c r="FG132" s="368"/>
      <c r="FH132" s="368"/>
      <c r="FI132" s="368"/>
      <c r="FJ132" s="368"/>
      <c r="FK132" s="368"/>
      <c r="FL132" s="368"/>
      <c r="FM132" s="368"/>
      <c r="FN132" s="368"/>
      <c r="FO132" s="368"/>
      <c r="FP132" s="368"/>
      <c r="FQ132" s="368"/>
      <c r="FR132" s="368"/>
      <c r="FS132" s="368"/>
      <c r="FT132" s="368"/>
      <c r="FU132" s="368"/>
      <c r="FV132" s="368"/>
      <c r="FW132" s="368"/>
      <c r="FX132" s="368"/>
      <c r="FY132" s="368"/>
      <c r="FZ132" s="368"/>
    </row>
    <row r="133" spans="1:182" x14ac:dyDescent="0.2">
      <c r="A133" s="368"/>
      <c r="B133" s="368"/>
      <c r="C133" s="368"/>
      <c r="D133" s="368"/>
      <c r="E133" s="368"/>
      <c r="F133" s="368"/>
      <c r="G133" s="368"/>
      <c r="H133" s="368"/>
      <c r="I133" s="368"/>
      <c r="J133" s="368"/>
      <c r="K133" s="368"/>
      <c r="L133" s="368"/>
      <c r="M133" s="368"/>
      <c r="N133" s="368"/>
      <c r="O133" s="368"/>
      <c r="P133" s="368"/>
      <c r="Q133" s="368"/>
      <c r="R133" s="368"/>
      <c r="S133" s="368"/>
      <c r="T133" s="368"/>
      <c r="U133" s="368"/>
      <c r="V133" s="368"/>
      <c r="W133" s="368"/>
      <c r="X133" s="368"/>
      <c r="Y133" s="368"/>
      <c r="Z133" s="368"/>
      <c r="AA133" s="368"/>
      <c r="AB133" s="368"/>
      <c r="AC133" s="368"/>
      <c r="AD133" s="368"/>
      <c r="AE133" s="368"/>
      <c r="AF133" s="368"/>
      <c r="AG133" s="368"/>
      <c r="AH133" s="368"/>
      <c r="AI133" s="368"/>
      <c r="AJ133" s="368"/>
      <c r="AK133" s="368"/>
      <c r="AL133" s="368"/>
      <c r="AM133" s="368"/>
      <c r="AN133" s="368"/>
      <c r="AO133" s="368"/>
      <c r="AP133" s="368"/>
      <c r="AQ133" s="368"/>
      <c r="AR133" s="368"/>
      <c r="AS133" s="368"/>
      <c r="AT133" s="368"/>
      <c r="AU133" s="368"/>
      <c r="AV133" s="368"/>
      <c r="AW133" s="368"/>
      <c r="AX133" s="368"/>
      <c r="AY133" s="368"/>
      <c r="AZ133" s="368"/>
      <c r="BA133" s="368"/>
      <c r="BB133" s="368"/>
      <c r="BC133" s="368"/>
      <c r="BD133" s="368"/>
      <c r="BE133" s="368"/>
      <c r="BF133" s="368"/>
      <c r="BG133" s="368"/>
      <c r="BH133" s="368"/>
      <c r="BI133" s="368"/>
      <c r="BJ133" s="368"/>
      <c r="BK133" s="368"/>
      <c r="BL133" s="368"/>
      <c r="BM133" s="368"/>
      <c r="BN133" s="368"/>
      <c r="BO133" s="368"/>
      <c r="BP133" s="368"/>
      <c r="BQ133" s="368"/>
      <c r="BR133" s="368"/>
      <c r="BS133" s="368"/>
      <c r="BT133" s="368"/>
      <c r="BU133" s="368"/>
      <c r="BV133" s="368"/>
      <c r="BW133" s="368"/>
      <c r="BX133" s="368"/>
      <c r="BY133" s="368"/>
      <c r="BZ133" s="368"/>
      <c r="CA133" s="368"/>
      <c r="CB133" s="368"/>
      <c r="CC133" s="368"/>
      <c r="CD133" s="368"/>
      <c r="CE133" s="368"/>
      <c r="CF133" s="368"/>
      <c r="CG133" s="368"/>
      <c r="CH133" s="368"/>
      <c r="CI133" s="368"/>
      <c r="CJ133" s="368"/>
      <c r="CK133" s="368"/>
      <c r="CL133" s="368"/>
      <c r="CM133" s="368"/>
      <c r="CN133" s="368"/>
      <c r="CO133" s="368"/>
      <c r="CP133" s="368"/>
      <c r="CQ133" s="368"/>
      <c r="CR133" s="368"/>
      <c r="CS133" s="368"/>
      <c r="CT133" s="368"/>
      <c r="CU133" s="368"/>
      <c r="CV133" s="368"/>
      <c r="CW133" s="368"/>
      <c r="CX133" s="368"/>
      <c r="CY133" s="368"/>
      <c r="CZ133" s="368"/>
      <c r="DA133" s="368"/>
      <c r="DB133" s="368"/>
      <c r="DC133" s="368"/>
      <c r="DD133" s="368"/>
      <c r="DE133" s="368"/>
      <c r="DF133" s="368"/>
      <c r="DG133" s="368"/>
      <c r="DH133" s="368"/>
      <c r="DI133" s="368"/>
      <c r="DJ133" s="368"/>
      <c r="DK133" s="368"/>
      <c r="DL133" s="368"/>
      <c r="DM133" s="368"/>
      <c r="DN133" s="368"/>
      <c r="DO133" s="368"/>
      <c r="DP133" s="368"/>
      <c r="DQ133" s="368"/>
      <c r="DR133" s="368"/>
      <c r="DS133" s="368"/>
      <c r="DT133" s="368"/>
      <c r="DU133" s="368"/>
      <c r="DV133" s="368"/>
      <c r="DW133" s="368"/>
      <c r="DX133" s="368"/>
      <c r="DY133" s="368"/>
      <c r="DZ133" s="368"/>
      <c r="EA133" s="368"/>
      <c r="EB133" s="368"/>
      <c r="EC133" s="368"/>
      <c r="ED133" s="368"/>
      <c r="EE133" s="368"/>
      <c r="EF133" s="368"/>
      <c r="EG133" s="368"/>
      <c r="EH133" s="368"/>
      <c r="EI133" s="368"/>
      <c r="EJ133" s="368"/>
      <c r="EK133" s="368"/>
      <c r="EL133" s="368"/>
      <c r="EM133" s="368"/>
      <c r="EN133" s="368"/>
      <c r="EO133" s="368"/>
      <c r="EP133" s="368"/>
      <c r="EQ133" s="368"/>
      <c r="ER133" s="368"/>
      <c r="ES133" s="368"/>
      <c r="ET133" s="368"/>
      <c r="EU133" s="368"/>
      <c r="EV133" s="368"/>
      <c r="EW133" s="368"/>
      <c r="EX133" s="368"/>
      <c r="EY133" s="368"/>
      <c r="EZ133" s="368"/>
      <c r="FA133" s="368"/>
      <c r="FB133" s="368"/>
      <c r="FC133" s="368"/>
      <c r="FD133" s="368"/>
      <c r="FE133" s="368"/>
      <c r="FF133" s="368"/>
      <c r="FG133" s="368"/>
      <c r="FH133" s="368"/>
      <c r="FI133" s="368"/>
      <c r="FJ133" s="368"/>
      <c r="FK133" s="368"/>
      <c r="FL133" s="368"/>
      <c r="FM133" s="368"/>
      <c r="FN133" s="368"/>
      <c r="FO133" s="368"/>
      <c r="FP133" s="368"/>
      <c r="FQ133" s="368"/>
      <c r="FR133" s="368"/>
      <c r="FS133" s="368"/>
      <c r="FT133" s="368"/>
      <c r="FU133" s="368"/>
      <c r="FV133" s="368"/>
      <c r="FW133" s="368"/>
      <c r="FX133" s="368"/>
      <c r="FY133" s="368"/>
      <c r="FZ133" s="368"/>
    </row>
    <row r="134" spans="1:182" x14ac:dyDescent="0.2">
      <c r="A134" s="368"/>
      <c r="B134" s="368"/>
      <c r="C134" s="368"/>
      <c r="D134" s="368"/>
      <c r="E134" s="368"/>
      <c r="F134" s="368"/>
      <c r="G134" s="368"/>
      <c r="H134" s="368"/>
      <c r="I134" s="368"/>
      <c r="J134" s="368"/>
      <c r="K134" s="368"/>
      <c r="L134" s="368"/>
      <c r="M134" s="368"/>
      <c r="N134" s="368"/>
      <c r="O134" s="368"/>
      <c r="P134" s="368"/>
      <c r="Q134" s="368"/>
      <c r="R134" s="368"/>
      <c r="S134" s="368"/>
      <c r="T134" s="368"/>
      <c r="U134" s="368"/>
      <c r="V134" s="368"/>
      <c r="W134" s="368"/>
      <c r="X134" s="368"/>
      <c r="Y134" s="368"/>
      <c r="Z134" s="368"/>
      <c r="AA134" s="368"/>
      <c r="AB134" s="368"/>
      <c r="AC134" s="368"/>
      <c r="AD134" s="368"/>
      <c r="AE134" s="368"/>
      <c r="AF134" s="368"/>
      <c r="AG134" s="368"/>
      <c r="AH134" s="368"/>
      <c r="AI134" s="368"/>
      <c r="AJ134" s="368"/>
      <c r="AK134" s="368"/>
      <c r="AL134" s="368"/>
      <c r="AM134" s="368"/>
      <c r="AN134" s="368"/>
      <c r="AO134" s="368"/>
      <c r="AP134" s="368"/>
      <c r="AQ134" s="368"/>
      <c r="AR134" s="368"/>
      <c r="AS134" s="368"/>
      <c r="AT134" s="368"/>
      <c r="AU134" s="368"/>
      <c r="AV134" s="368"/>
      <c r="AW134" s="368"/>
      <c r="AX134" s="368"/>
      <c r="AY134" s="368"/>
      <c r="AZ134" s="368"/>
      <c r="BA134" s="368"/>
      <c r="BB134" s="368"/>
      <c r="BC134" s="368"/>
      <c r="BD134" s="368"/>
      <c r="BE134" s="368"/>
      <c r="BF134" s="368"/>
      <c r="BG134" s="368"/>
      <c r="BH134" s="368"/>
      <c r="BI134" s="368"/>
      <c r="BJ134" s="368"/>
      <c r="BK134" s="368"/>
      <c r="BL134" s="368"/>
      <c r="BM134" s="368"/>
      <c r="BN134" s="368"/>
      <c r="BO134" s="368"/>
      <c r="BP134" s="368"/>
      <c r="BQ134" s="368"/>
      <c r="BR134" s="368"/>
      <c r="BS134" s="368"/>
      <c r="BT134" s="368"/>
      <c r="BU134" s="368"/>
      <c r="BV134" s="368"/>
      <c r="BW134" s="368"/>
      <c r="BX134" s="368"/>
      <c r="BY134" s="368"/>
      <c r="BZ134" s="368"/>
      <c r="CA134" s="368"/>
      <c r="CB134" s="368"/>
      <c r="CC134" s="368"/>
      <c r="CD134" s="368"/>
      <c r="CE134" s="368"/>
      <c r="CF134" s="368"/>
      <c r="CG134" s="368"/>
      <c r="CH134" s="368"/>
      <c r="CI134" s="368"/>
      <c r="CJ134" s="368"/>
      <c r="CK134" s="368"/>
      <c r="CL134" s="368"/>
      <c r="CM134" s="368"/>
      <c r="CN134" s="368"/>
      <c r="CO134" s="368"/>
      <c r="CP134" s="368"/>
      <c r="CQ134" s="368"/>
      <c r="CR134" s="368"/>
      <c r="CS134" s="368"/>
      <c r="CT134" s="368"/>
      <c r="CU134" s="368"/>
      <c r="CV134" s="368"/>
      <c r="CW134" s="368"/>
      <c r="CX134" s="368"/>
      <c r="CY134" s="368"/>
      <c r="CZ134" s="368"/>
      <c r="DA134" s="368"/>
      <c r="DB134" s="368"/>
      <c r="DC134" s="368"/>
      <c r="DD134" s="368"/>
      <c r="DE134" s="368"/>
      <c r="DF134" s="368"/>
      <c r="DG134" s="368"/>
      <c r="DH134" s="368"/>
      <c r="DI134" s="368"/>
      <c r="DJ134" s="368"/>
      <c r="DK134" s="368"/>
      <c r="DL134" s="368"/>
      <c r="DM134" s="368"/>
      <c r="DN134" s="368"/>
      <c r="DO134" s="368"/>
      <c r="DP134" s="368"/>
      <c r="DQ134" s="368"/>
      <c r="DR134" s="368"/>
      <c r="DS134" s="368"/>
      <c r="DT134" s="368"/>
      <c r="DU134" s="368"/>
      <c r="DV134" s="368"/>
      <c r="DW134" s="368"/>
      <c r="DX134" s="368"/>
      <c r="DY134" s="368"/>
      <c r="DZ134" s="368"/>
      <c r="EA134" s="368"/>
      <c r="EB134" s="368"/>
      <c r="EC134" s="368"/>
      <c r="ED134" s="368"/>
      <c r="EE134" s="368"/>
      <c r="EF134" s="368"/>
      <c r="EG134" s="368"/>
      <c r="EH134" s="368"/>
      <c r="EI134" s="368"/>
      <c r="EJ134" s="368"/>
      <c r="EK134" s="368"/>
      <c r="EL134" s="368"/>
      <c r="EM134" s="368"/>
      <c r="EN134" s="368"/>
      <c r="EO134" s="368"/>
      <c r="EP134" s="368"/>
      <c r="EQ134" s="368"/>
      <c r="ER134" s="368"/>
      <c r="ES134" s="368"/>
      <c r="ET134" s="368"/>
      <c r="EU134" s="368"/>
      <c r="EV134" s="368"/>
      <c r="EW134" s="368"/>
      <c r="EX134" s="368"/>
      <c r="EY134" s="368"/>
      <c r="EZ134" s="368"/>
      <c r="FA134" s="368"/>
      <c r="FB134" s="368"/>
      <c r="FC134" s="368"/>
      <c r="FD134" s="368"/>
      <c r="FE134" s="368"/>
      <c r="FF134" s="368"/>
      <c r="FG134" s="368"/>
      <c r="FH134" s="368"/>
      <c r="FI134" s="368"/>
      <c r="FJ134" s="368"/>
      <c r="FK134" s="368"/>
      <c r="FL134" s="368"/>
      <c r="FM134" s="368"/>
      <c r="FN134" s="368"/>
      <c r="FO134" s="368"/>
      <c r="FP134" s="368"/>
      <c r="FQ134" s="368"/>
      <c r="FR134" s="368"/>
      <c r="FS134" s="368"/>
      <c r="FT134" s="368"/>
      <c r="FU134" s="368"/>
      <c r="FV134" s="368"/>
      <c r="FW134" s="368"/>
      <c r="FX134" s="368"/>
      <c r="FY134" s="368"/>
      <c r="FZ134" s="368"/>
    </row>
    <row r="135" spans="1:182" x14ac:dyDescent="0.2">
      <c r="A135" s="368"/>
      <c r="B135" s="368"/>
      <c r="C135" s="368"/>
      <c r="D135" s="368"/>
      <c r="E135" s="368"/>
      <c r="F135" s="368"/>
      <c r="G135" s="368"/>
      <c r="H135" s="368"/>
      <c r="I135" s="368"/>
      <c r="J135" s="368"/>
      <c r="K135" s="368"/>
      <c r="L135" s="368"/>
      <c r="M135" s="368"/>
      <c r="N135" s="368"/>
      <c r="O135" s="368"/>
      <c r="P135" s="368"/>
      <c r="Q135" s="368"/>
      <c r="R135" s="368"/>
      <c r="S135" s="368"/>
      <c r="T135" s="368"/>
      <c r="U135" s="368"/>
      <c r="V135" s="368"/>
      <c r="W135" s="368"/>
      <c r="X135" s="368"/>
      <c r="Y135" s="368"/>
      <c r="Z135" s="368"/>
      <c r="AA135" s="368"/>
      <c r="AB135" s="368"/>
      <c r="AC135" s="368"/>
      <c r="AD135" s="368"/>
      <c r="AE135" s="368"/>
      <c r="AF135" s="368"/>
      <c r="AG135" s="368"/>
      <c r="AH135" s="368"/>
      <c r="AI135" s="368"/>
      <c r="AJ135" s="368"/>
      <c r="AK135" s="368"/>
      <c r="AL135" s="368"/>
      <c r="AM135" s="368"/>
      <c r="AN135" s="368"/>
      <c r="AO135" s="368"/>
      <c r="AP135" s="368"/>
      <c r="AQ135" s="368"/>
      <c r="AR135" s="368"/>
      <c r="AS135" s="368"/>
      <c r="AT135" s="368"/>
      <c r="AU135" s="368"/>
      <c r="AV135" s="368"/>
      <c r="AW135" s="368"/>
      <c r="AX135" s="368"/>
      <c r="AY135" s="368"/>
      <c r="AZ135" s="368"/>
      <c r="BA135" s="368"/>
      <c r="BB135" s="368"/>
      <c r="BC135" s="368"/>
      <c r="BD135" s="368"/>
      <c r="BE135" s="368"/>
      <c r="BF135" s="368"/>
      <c r="BG135" s="368"/>
      <c r="BH135" s="368"/>
      <c r="BI135" s="368"/>
      <c r="BJ135" s="368"/>
      <c r="BK135" s="368"/>
      <c r="BL135" s="368"/>
      <c r="BM135" s="368"/>
      <c r="BN135" s="368"/>
      <c r="BO135" s="368"/>
      <c r="BP135" s="368"/>
      <c r="BQ135" s="368"/>
      <c r="BR135" s="368"/>
      <c r="BS135" s="368"/>
      <c r="BT135" s="368"/>
      <c r="BU135" s="368"/>
      <c r="BV135" s="368"/>
      <c r="BW135" s="368"/>
      <c r="BX135" s="368"/>
      <c r="BY135" s="368"/>
      <c r="BZ135" s="368"/>
      <c r="CA135" s="368"/>
      <c r="CB135" s="368"/>
      <c r="CC135" s="368"/>
      <c r="CD135" s="368"/>
      <c r="CE135" s="368"/>
      <c r="CF135" s="368"/>
      <c r="CG135" s="368"/>
      <c r="CH135" s="368"/>
      <c r="CI135" s="368"/>
      <c r="CJ135" s="368"/>
      <c r="CK135" s="368"/>
      <c r="CL135" s="368"/>
      <c r="CM135" s="368"/>
      <c r="CN135" s="368"/>
      <c r="CO135" s="368"/>
      <c r="CP135" s="368"/>
      <c r="CQ135" s="368"/>
      <c r="CR135" s="368"/>
      <c r="CS135" s="368"/>
      <c r="CT135" s="368"/>
      <c r="CU135" s="368"/>
      <c r="CV135" s="368"/>
      <c r="CW135" s="368"/>
      <c r="CX135" s="368"/>
      <c r="CY135" s="368"/>
      <c r="CZ135" s="368"/>
      <c r="DA135" s="368"/>
      <c r="DB135" s="368"/>
      <c r="DC135" s="368"/>
      <c r="DD135" s="368"/>
      <c r="DE135" s="368"/>
      <c r="DF135" s="368"/>
      <c r="DG135" s="368"/>
      <c r="DH135" s="368"/>
      <c r="DI135" s="368"/>
      <c r="DJ135" s="368"/>
      <c r="DK135" s="368"/>
      <c r="DL135" s="368"/>
      <c r="DM135" s="368"/>
      <c r="DN135" s="368"/>
      <c r="DO135" s="368"/>
      <c r="DP135" s="368"/>
      <c r="DQ135" s="368"/>
      <c r="DR135" s="368"/>
      <c r="DS135" s="368"/>
      <c r="DT135" s="368"/>
      <c r="DU135" s="368"/>
      <c r="DV135" s="368"/>
      <c r="DW135" s="368"/>
      <c r="DX135" s="368"/>
      <c r="DY135" s="368"/>
      <c r="DZ135" s="368"/>
      <c r="EA135" s="368"/>
      <c r="EB135" s="368"/>
      <c r="EC135" s="368"/>
      <c r="ED135" s="368"/>
      <c r="EE135" s="368"/>
      <c r="EF135" s="368"/>
      <c r="EG135" s="368"/>
      <c r="EH135" s="368"/>
      <c r="EI135" s="368"/>
      <c r="EJ135" s="368"/>
      <c r="EK135" s="368"/>
      <c r="EL135" s="368"/>
      <c r="EM135" s="368"/>
      <c r="EN135" s="368"/>
      <c r="EO135" s="368"/>
      <c r="EP135" s="368"/>
      <c r="EQ135" s="368"/>
      <c r="ER135" s="368"/>
      <c r="ES135" s="368"/>
      <c r="ET135" s="368"/>
      <c r="EU135" s="368"/>
      <c r="EV135" s="368"/>
      <c r="EW135" s="368"/>
      <c r="EX135" s="368"/>
      <c r="EY135" s="368"/>
      <c r="EZ135" s="368"/>
      <c r="FA135" s="368"/>
      <c r="FB135" s="368"/>
      <c r="FC135" s="368"/>
      <c r="FD135" s="368"/>
      <c r="FE135" s="368"/>
      <c r="FF135" s="368"/>
      <c r="FG135" s="368"/>
      <c r="FH135" s="368"/>
      <c r="FI135" s="368"/>
      <c r="FJ135" s="368"/>
      <c r="FK135" s="368"/>
      <c r="FL135" s="368"/>
      <c r="FM135" s="368"/>
      <c r="FN135" s="368"/>
      <c r="FO135" s="368"/>
      <c r="FP135" s="368"/>
      <c r="FQ135" s="368"/>
      <c r="FR135" s="368"/>
      <c r="FS135" s="368"/>
      <c r="FT135" s="368"/>
      <c r="FU135" s="368"/>
      <c r="FV135" s="368"/>
      <c r="FW135" s="368"/>
      <c r="FX135" s="368"/>
      <c r="FY135" s="368"/>
      <c r="FZ135" s="368"/>
    </row>
    <row r="136" spans="1:182" x14ac:dyDescent="0.2">
      <c r="A136" s="368"/>
      <c r="B136" s="368"/>
      <c r="C136" s="368"/>
      <c r="D136" s="368"/>
      <c r="E136" s="368"/>
      <c r="F136" s="368"/>
      <c r="G136" s="368"/>
      <c r="H136" s="368"/>
      <c r="I136" s="368"/>
      <c r="J136" s="368"/>
      <c r="K136" s="368"/>
      <c r="L136" s="368"/>
      <c r="M136" s="368"/>
      <c r="N136" s="368"/>
      <c r="O136" s="368"/>
      <c r="P136" s="368"/>
      <c r="Q136" s="368"/>
      <c r="R136" s="368"/>
      <c r="S136" s="368"/>
      <c r="T136" s="368"/>
      <c r="U136" s="368"/>
      <c r="V136" s="368"/>
      <c r="W136" s="368"/>
      <c r="X136" s="368"/>
      <c r="Y136" s="368"/>
      <c r="Z136" s="368"/>
      <c r="AA136" s="368"/>
      <c r="AB136" s="368"/>
      <c r="AC136" s="368"/>
      <c r="AD136" s="368"/>
      <c r="AE136" s="368"/>
      <c r="AF136" s="368"/>
      <c r="AG136" s="368"/>
      <c r="AH136" s="368"/>
      <c r="AI136" s="368"/>
      <c r="AJ136" s="368"/>
      <c r="AK136" s="368"/>
      <c r="AL136" s="368"/>
      <c r="AM136" s="368"/>
      <c r="AN136" s="368"/>
      <c r="AO136" s="368"/>
      <c r="AP136" s="368"/>
      <c r="AQ136" s="368"/>
      <c r="AR136" s="368"/>
      <c r="AS136" s="368"/>
      <c r="AT136" s="368"/>
      <c r="AU136" s="368"/>
      <c r="AV136" s="368"/>
      <c r="AW136" s="368"/>
      <c r="AX136" s="368"/>
      <c r="AY136" s="368"/>
      <c r="AZ136" s="368"/>
      <c r="BA136" s="368"/>
      <c r="BB136" s="368"/>
      <c r="BC136" s="368"/>
      <c r="BD136" s="368"/>
      <c r="BE136" s="368"/>
      <c r="BF136" s="368"/>
      <c r="BG136" s="368"/>
      <c r="BH136" s="368"/>
      <c r="BI136" s="368"/>
      <c r="BJ136" s="368"/>
      <c r="BK136" s="368"/>
      <c r="BL136" s="368"/>
      <c r="BM136" s="368"/>
      <c r="BN136" s="368"/>
      <c r="BO136" s="368"/>
      <c r="BP136" s="368"/>
      <c r="BQ136" s="368"/>
      <c r="BR136" s="368"/>
      <c r="BS136" s="368"/>
      <c r="BT136" s="368"/>
      <c r="BU136" s="368"/>
      <c r="BV136" s="368"/>
      <c r="BW136" s="368"/>
      <c r="BX136" s="368"/>
      <c r="BY136" s="368"/>
      <c r="BZ136" s="368"/>
      <c r="CA136" s="368"/>
      <c r="CB136" s="368"/>
      <c r="CC136" s="368"/>
      <c r="CD136" s="368"/>
      <c r="CE136" s="368"/>
      <c r="CF136" s="368"/>
      <c r="CG136" s="368"/>
      <c r="CH136" s="368"/>
      <c r="CI136" s="368"/>
      <c r="CJ136" s="368"/>
      <c r="CK136" s="368"/>
      <c r="CL136" s="368"/>
      <c r="CM136" s="368"/>
      <c r="CN136" s="368"/>
      <c r="CO136" s="368"/>
      <c r="CP136" s="368"/>
      <c r="CQ136" s="368"/>
      <c r="CR136" s="368"/>
      <c r="CS136" s="368"/>
      <c r="CT136" s="368"/>
      <c r="CU136" s="368"/>
      <c r="CV136" s="368"/>
      <c r="CW136" s="368"/>
      <c r="CX136" s="368"/>
      <c r="CY136" s="368"/>
      <c r="CZ136" s="368"/>
      <c r="DA136" s="368"/>
      <c r="DB136" s="368"/>
      <c r="DC136" s="368"/>
      <c r="DD136" s="368"/>
      <c r="DE136" s="368"/>
      <c r="DF136" s="368"/>
      <c r="DG136" s="368"/>
      <c r="DH136" s="368"/>
      <c r="DI136" s="368"/>
      <c r="DJ136" s="368"/>
      <c r="DK136" s="368"/>
      <c r="DL136" s="368"/>
      <c r="DM136" s="368"/>
      <c r="DN136" s="368"/>
      <c r="DO136" s="368"/>
      <c r="DP136" s="368"/>
      <c r="DQ136" s="368"/>
      <c r="DR136" s="368"/>
      <c r="DS136" s="368"/>
      <c r="DT136" s="368"/>
      <c r="DU136" s="368"/>
      <c r="DV136" s="368"/>
      <c r="DW136" s="368"/>
      <c r="DX136" s="368"/>
      <c r="DY136" s="368"/>
      <c r="DZ136" s="368"/>
      <c r="EA136" s="368"/>
      <c r="EB136" s="368"/>
      <c r="EC136" s="368"/>
      <c r="ED136" s="368"/>
      <c r="EE136" s="368"/>
      <c r="EF136" s="368"/>
      <c r="EG136" s="368"/>
      <c r="EH136" s="368"/>
      <c r="EI136" s="368"/>
      <c r="EJ136" s="368"/>
      <c r="EK136" s="368"/>
      <c r="EL136" s="368"/>
      <c r="EM136" s="368"/>
      <c r="EN136" s="368"/>
      <c r="EO136" s="368"/>
      <c r="EP136" s="368"/>
      <c r="EQ136" s="368"/>
      <c r="ER136" s="368"/>
      <c r="ES136" s="368"/>
      <c r="ET136" s="368"/>
      <c r="EU136" s="368"/>
      <c r="EV136" s="368"/>
      <c r="EW136" s="368"/>
      <c r="EX136" s="368"/>
      <c r="EY136" s="368"/>
      <c r="EZ136" s="368"/>
      <c r="FA136" s="368"/>
      <c r="FB136" s="368"/>
      <c r="FC136" s="368"/>
      <c r="FD136" s="368"/>
      <c r="FE136" s="368"/>
      <c r="FF136" s="368"/>
      <c r="FG136" s="368"/>
      <c r="FH136" s="368"/>
      <c r="FI136" s="368"/>
      <c r="FJ136" s="368"/>
      <c r="FK136" s="368"/>
      <c r="FL136" s="368"/>
      <c r="FM136" s="368"/>
      <c r="FN136" s="368"/>
      <c r="FO136" s="368"/>
      <c r="FP136" s="368"/>
      <c r="FQ136" s="368"/>
      <c r="FR136" s="368"/>
      <c r="FS136" s="368"/>
      <c r="FT136" s="368"/>
      <c r="FU136" s="368"/>
      <c r="FV136" s="368"/>
      <c r="FW136" s="368"/>
      <c r="FX136" s="368"/>
      <c r="FY136" s="368"/>
      <c r="FZ136" s="368"/>
    </row>
    <row r="137" spans="1:182" x14ac:dyDescent="0.2">
      <c r="A137" s="368"/>
      <c r="B137" s="368"/>
      <c r="C137" s="368"/>
      <c r="D137" s="368"/>
      <c r="E137" s="368"/>
      <c r="F137" s="368"/>
      <c r="G137" s="368"/>
      <c r="H137" s="368"/>
      <c r="I137" s="368"/>
      <c r="J137" s="368"/>
      <c r="K137" s="368"/>
      <c r="L137" s="368"/>
      <c r="M137" s="368"/>
      <c r="N137" s="368"/>
      <c r="O137" s="368"/>
      <c r="P137" s="368"/>
      <c r="Q137" s="368"/>
      <c r="R137" s="368"/>
      <c r="S137" s="368"/>
      <c r="T137" s="368"/>
      <c r="U137" s="368"/>
      <c r="V137" s="368"/>
      <c r="W137" s="368"/>
      <c r="X137" s="368"/>
      <c r="Y137" s="368"/>
      <c r="Z137" s="368"/>
      <c r="AA137" s="368"/>
      <c r="AB137" s="368"/>
      <c r="AC137" s="368"/>
      <c r="AD137" s="368"/>
      <c r="AE137" s="368"/>
      <c r="AF137" s="368"/>
      <c r="AG137" s="368"/>
      <c r="AH137" s="368"/>
      <c r="AI137" s="368"/>
      <c r="AJ137" s="368"/>
      <c r="AK137" s="368"/>
      <c r="AL137" s="368"/>
      <c r="AM137" s="368"/>
      <c r="AN137" s="368"/>
      <c r="AO137" s="368"/>
      <c r="AP137" s="368"/>
      <c r="AQ137" s="368"/>
      <c r="AR137" s="368"/>
      <c r="AS137" s="368"/>
      <c r="AT137" s="368"/>
      <c r="AU137" s="368"/>
      <c r="AV137" s="368"/>
      <c r="AW137" s="368"/>
      <c r="AX137" s="368"/>
      <c r="AY137" s="368"/>
      <c r="AZ137" s="368"/>
      <c r="BA137" s="368"/>
      <c r="BB137" s="368"/>
      <c r="BC137" s="368"/>
      <c r="BD137" s="368"/>
      <c r="BE137" s="368"/>
      <c r="BF137" s="368"/>
      <c r="BG137" s="368"/>
      <c r="BH137" s="368"/>
      <c r="BI137" s="368"/>
      <c r="BJ137" s="368"/>
      <c r="BK137" s="368"/>
      <c r="BL137" s="368"/>
      <c r="BM137" s="368"/>
      <c r="BN137" s="368"/>
      <c r="BO137" s="368"/>
      <c r="BP137" s="368"/>
      <c r="BQ137" s="368"/>
      <c r="BR137" s="368"/>
      <c r="BS137" s="368"/>
      <c r="BT137" s="368"/>
      <c r="BU137" s="368"/>
      <c r="BV137" s="368"/>
      <c r="BW137" s="368"/>
      <c r="BX137" s="368"/>
      <c r="BY137" s="368"/>
      <c r="BZ137" s="368"/>
      <c r="CA137" s="368"/>
      <c r="CB137" s="368"/>
      <c r="CC137" s="368"/>
      <c r="CD137" s="368"/>
      <c r="CE137" s="368"/>
      <c r="CF137" s="368"/>
      <c r="CG137" s="368"/>
      <c r="CH137" s="368"/>
      <c r="CI137" s="368"/>
      <c r="CJ137" s="368"/>
      <c r="CK137" s="368"/>
      <c r="CL137" s="368"/>
      <c r="CM137" s="368"/>
      <c r="CN137" s="368"/>
      <c r="CO137" s="368"/>
      <c r="CP137" s="368"/>
      <c r="CQ137" s="368"/>
      <c r="CR137" s="368"/>
      <c r="CS137" s="368"/>
      <c r="CT137" s="368"/>
      <c r="CU137" s="368"/>
      <c r="CV137" s="368"/>
      <c r="CW137" s="368"/>
      <c r="CX137" s="368"/>
      <c r="CY137" s="368"/>
      <c r="CZ137" s="368"/>
      <c r="DA137" s="368"/>
      <c r="DB137" s="368"/>
      <c r="DC137" s="368"/>
      <c r="DD137" s="368"/>
      <c r="DE137" s="368"/>
      <c r="DF137" s="368"/>
      <c r="DG137" s="368"/>
      <c r="DH137" s="368"/>
      <c r="DI137" s="368"/>
      <c r="DJ137" s="368"/>
      <c r="DK137" s="368"/>
      <c r="DL137" s="368"/>
      <c r="DM137" s="368"/>
      <c r="DN137" s="368"/>
      <c r="DO137" s="368"/>
      <c r="DP137" s="368"/>
      <c r="DQ137" s="368"/>
      <c r="DR137" s="368"/>
      <c r="DS137" s="368"/>
      <c r="DT137" s="368"/>
      <c r="DU137" s="368"/>
      <c r="DV137" s="368"/>
      <c r="DW137" s="368"/>
      <c r="DX137" s="368"/>
      <c r="DY137" s="368"/>
      <c r="DZ137" s="368"/>
      <c r="EA137" s="368"/>
      <c r="EB137" s="368"/>
      <c r="EC137" s="368"/>
      <c r="ED137" s="368"/>
      <c r="EE137" s="368"/>
      <c r="EF137" s="368"/>
      <c r="EG137" s="368"/>
      <c r="EH137" s="368"/>
      <c r="EI137" s="368"/>
      <c r="EJ137" s="368"/>
      <c r="EK137" s="368"/>
      <c r="EL137" s="368"/>
      <c r="EM137" s="368"/>
      <c r="EN137" s="368"/>
      <c r="EO137" s="368"/>
      <c r="EP137" s="368"/>
      <c r="EQ137" s="368"/>
      <c r="ER137" s="368"/>
      <c r="ES137" s="368"/>
      <c r="ET137" s="368"/>
      <c r="EU137" s="368"/>
      <c r="EV137" s="368"/>
      <c r="EW137" s="368"/>
      <c r="EX137" s="368"/>
      <c r="EY137" s="368"/>
      <c r="EZ137" s="368"/>
      <c r="FA137" s="368"/>
      <c r="FB137" s="368"/>
      <c r="FC137" s="368"/>
      <c r="FD137" s="368"/>
      <c r="FE137" s="368"/>
      <c r="FF137" s="368"/>
      <c r="FG137" s="368"/>
      <c r="FH137" s="368"/>
      <c r="FI137" s="368"/>
      <c r="FJ137" s="368"/>
      <c r="FK137" s="368"/>
      <c r="FL137" s="368"/>
      <c r="FM137" s="368"/>
      <c r="FN137" s="368"/>
      <c r="FO137" s="368"/>
      <c r="FP137" s="368"/>
      <c r="FQ137" s="368"/>
      <c r="FR137" s="368"/>
      <c r="FS137" s="368"/>
      <c r="FT137" s="368"/>
      <c r="FU137" s="368"/>
      <c r="FV137" s="368"/>
      <c r="FW137" s="368"/>
      <c r="FX137" s="368"/>
      <c r="FY137" s="368"/>
      <c r="FZ137" s="368"/>
    </row>
    <row r="138" spans="1:182" x14ac:dyDescent="0.2">
      <c r="A138" s="368"/>
      <c r="B138" s="368"/>
      <c r="C138" s="368"/>
      <c r="D138" s="368"/>
      <c r="E138" s="368"/>
      <c r="F138" s="368"/>
      <c r="G138" s="368"/>
      <c r="H138" s="368"/>
      <c r="I138" s="368"/>
      <c r="J138" s="368"/>
      <c r="K138" s="368"/>
      <c r="L138" s="368"/>
      <c r="M138" s="368"/>
      <c r="N138" s="368"/>
      <c r="O138" s="368"/>
      <c r="P138" s="368"/>
      <c r="Q138" s="368"/>
      <c r="R138" s="368"/>
      <c r="S138" s="368"/>
      <c r="T138" s="368"/>
      <c r="U138" s="368"/>
      <c r="V138" s="368"/>
      <c r="W138" s="368"/>
      <c r="X138" s="368"/>
      <c r="Y138" s="368"/>
      <c r="Z138" s="368"/>
      <c r="AA138" s="368"/>
      <c r="AB138" s="368"/>
      <c r="AC138" s="368"/>
      <c r="AD138" s="368"/>
      <c r="AE138" s="368"/>
      <c r="AF138" s="368"/>
      <c r="AG138" s="368"/>
      <c r="AH138" s="368"/>
      <c r="AI138" s="368"/>
      <c r="AJ138" s="368"/>
      <c r="AK138" s="368"/>
      <c r="AL138" s="368"/>
      <c r="AM138" s="368"/>
      <c r="AN138" s="368"/>
      <c r="AO138" s="368"/>
      <c r="AP138" s="368"/>
      <c r="AQ138" s="368"/>
      <c r="AR138" s="368"/>
      <c r="AS138" s="368"/>
      <c r="AT138" s="368"/>
      <c r="AU138" s="368"/>
      <c r="AV138" s="368"/>
      <c r="AW138" s="368"/>
      <c r="AX138" s="368"/>
      <c r="AY138" s="368"/>
      <c r="AZ138" s="368"/>
      <c r="BA138" s="368"/>
      <c r="BB138" s="368"/>
      <c r="BC138" s="368"/>
      <c r="BD138" s="368"/>
      <c r="BE138" s="368"/>
      <c r="BF138" s="368"/>
      <c r="BG138" s="368"/>
      <c r="BH138" s="368"/>
      <c r="BI138" s="368"/>
      <c r="BJ138" s="368"/>
      <c r="BK138" s="368"/>
      <c r="BL138" s="368"/>
      <c r="BM138" s="368"/>
      <c r="BN138" s="368"/>
      <c r="BO138" s="368"/>
      <c r="BP138" s="368"/>
      <c r="BQ138" s="368"/>
      <c r="BR138" s="368"/>
      <c r="BS138" s="368"/>
      <c r="BT138" s="368"/>
      <c r="BU138" s="368"/>
      <c r="BV138" s="368"/>
      <c r="BW138" s="368"/>
      <c r="BX138" s="368"/>
      <c r="BY138" s="368"/>
      <c r="BZ138" s="368"/>
      <c r="CA138" s="368"/>
      <c r="CB138" s="368"/>
      <c r="CC138" s="368"/>
      <c r="CD138" s="368"/>
      <c r="CE138" s="368"/>
      <c r="CF138" s="368"/>
      <c r="CG138" s="368"/>
      <c r="CH138" s="368"/>
      <c r="CI138" s="368"/>
      <c r="CJ138" s="368"/>
      <c r="CK138" s="368"/>
      <c r="CL138" s="368"/>
      <c r="CM138" s="368"/>
      <c r="CN138" s="368"/>
      <c r="CO138" s="368"/>
      <c r="CP138" s="368"/>
      <c r="CQ138" s="368"/>
      <c r="CR138" s="368"/>
      <c r="CS138" s="368"/>
      <c r="CT138" s="368"/>
      <c r="CU138" s="368"/>
      <c r="CV138" s="368"/>
      <c r="CW138" s="368"/>
      <c r="CX138" s="368"/>
      <c r="CY138" s="368"/>
      <c r="CZ138" s="368"/>
      <c r="DA138" s="368"/>
      <c r="DB138" s="368"/>
      <c r="DC138" s="368"/>
      <c r="DD138" s="368"/>
      <c r="DE138" s="368"/>
      <c r="DF138" s="368"/>
      <c r="DG138" s="368"/>
      <c r="DH138" s="368"/>
      <c r="DI138" s="368"/>
      <c r="DJ138" s="368"/>
      <c r="DK138" s="368"/>
      <c r="DL138" s="368"/>
      <c r="DM138" s="368"/>
      <c r="DN138" s="368"/>
      <c r="DO138" s="368"/>
      <c r="DP138" s="368"/>
      <c r="DQ138" s="368"/>
      <c r="DR138" s="368"/>
      <c r="DS138" s="368"/>
      <c r="DT138" s="368"/>
      <c r="DU138" s="368"/>
      <c r="DV138" s="368"/>
      <c r="DW138" s="368"/>
      <c r="DX138" s="368"/>
      <c r="DY138" s="368"/>
      <c r="DZ138" s="368"/>
      <c r="EA138" s="368"/>
      <c r="EB138" s="368"/>
      <c r="EC138" s="368"/>
      <c r="ED138" s="368"/>
      <c r="EE138" s="368"/>
      <c r="EF138" s="368"/>
      <c r="EG138" s="368"/>
      <c r="EH138" s="368"/>
      <c r="EI138" s="368"/>
      <c r="EJ138" s="368"/>
      <c r="EK138" s="368"/>
      <c r="EL138" s="368"/>
      <c r="EM138" s="368"/>
      <c r="EN138" s="368"/>
      <c r="EO138" s="368"/>
      <c r="EP138" s="368"/>
      <c r="EQ138" s="368"/>
      <c r="ER138" s="368"/>
      <c r="ES138" s="368"/>
      <c r="ET138" s="368"/>
      <c r="EU138" s="368"/>
      <c r="EV138" s="368"/>
      <c r="EW138" s="368"/>
      <c r="EX138" s="368"/>
      <c r="EY138" s="368"/>
      <c r="EZ138" s="368"/>
      <c r="FA138" s="368"/>
      <c r="FB138" s="368"/>
      <c r="FC138" s="368"/>
      <c r="FD138" s="368"/>
      <c r="FE138" s="368"/>
      <c r="FF138" s="368"/>
      <c r="FG138" s="368"/>
      <c r="FH138" s="368"/>
      <c r="FI138" s="368"/>
      <c r="FJ138" s="368"/>
      <c r="FK138" s="368"/>
      <c r="FL138" s="368"/>
      <c r="FM138" s="368"/>
      <c r="FN138" s="368"/>
      <c r="FO138" s="368"/>
      <c r="FP138" s="368"/>
      <c r="FQ138" s="368"/>
      <c r="FR138" s="368"/>
      <c r="FS138" s="368"/>
      <c r="FT138" s="368"/>
      <c r="FU138" s="368"/>
      <c r="FV138" s="368"/>
      <c r="FW138" s="368"/>
      <c r="FX138" s="368"/>
      <c r="FY138" s="368"/>
      <c r="FZ138" s="368"/>
    </row>
    <row r="139" spans="1:182" x14ac:dyDescent="0.2">
      <c r="A139" s="368"/>
      <c r="B139" s="368"/>
      <c r="C139" s="368"/>
      <c r="D139" s="368"/>
      <c r="E139" s="368"/>
      <c r="F139" s="368"/>
      <c r="G139" s="368"/>
      <c r="H139" s="368"/>
      <c r="I139" s="368"/>
      <c r="J139" s="368"/>
      <c r="K139" s="368"/>
      <c r="L139" s="368"/>
      <c r="M139" s="368"/>
      <c r="N139" s="368"/>
      <c r="O139" s="368"/>
      <c r="P139" s="368"/>
      <c r="Q139" s="368"/>
      <c r="R139" s="368"/>
      <c r="S139" s="368"/>
      <c r="T139" s="368"/>
      <c r="U139" s="368"/>
      <c r="V139" s="368"/>
      <c r="W139" s="368"/>
      <c r="X139" s="368"/>
      <c r="Y139" s="368"/>
      <c r="Z139" s="368"/>
      <c r="AA139" s="368"/>
      <c r="AB139" s="368"/>
      <c r="AC139" s="368"/>
      <c r="AD139" s="368"/>
      <c r="AE139" s="368"/>
      <c r="AF139" s="368"/>
      <c r="AG139" s="368"/>
      <c r="AH139" s="368"/>
      <c r="AI139" s="368"/>
      <c r="AJ139" s="368"/>
      <c r="AK139" s="368"/>
      <c r="AL139" s="368"/>
      <c r="AM139" s="368"/>
      <c r="AN139" s="368"/>
      <c r="AO139" s="368"/>
      <c r="AP139" s="368"/>
      <c r="AQ139" s="368"/>
      <c r="AR139" s="368"/>
      <c r="AS139" s="368"/>
      <c r="AT139" s="368"/>
      <c r="AU139" s="368"/>
      <c r="AV139" s="368"/>
      <c r="AW139" s="368"/>
      <c r="AX139" s="368"/>
      <c r="AY139" s="368"/>
      <c r="AZ139" s="368"/>
      <c r="BA139" s="368"/>
      <c r="BB139" s="368"/>
      <c r="BC139" s="368"/>
      <c r="BD139" s="368"/>
      <c r="BE139" s="368"/>
      <c r="BF139" s="368"/>
      <c r="BG139" s="368"/>
      <c r="BH139" s="368"/>
      <c r="BI139" s="368"/>
      <c r="BJ139" s="368"/>
      <c r="BK139" s="368"/>
      <c r="BL139" s="368"/>
      <c r="BM139" s="368"/>
      <c r="BN139" s="368"/>
      <c r="BO139" s="368"/>
      <c r="BP139" s="368"/>
      <c r="BQ139" s="368"/>
      <c r="BR139" s="368"/>
      <c r="BS139" s="368"/>
      <c r="BT139" s="368"/>
      <c r="BU139" s="368"/>
      <c r="BV139" s="368"/>
      <c r="BW139" s="368"/>
      <c r="BX139" s="368"/>
      <c r="BY139" s="368"/>
      <c r="BZ139" s="368"/>
      <c r="CA139" s="368"/>
      <c r="CB139" s="368"/>
      <c r="CC139" s="368"/>
      <c r="CD139" s="368"/>
      <c r="CE139" s="368"/>
      <c r="CF139" s="368"/>
      <c r="CG139" s="368"/>
      <c r="CH139" s="368"/>
      <c r="CI139" s="368"/>
      <c r="CJ139" s="368"/>
      <c r="CK139" s="368"/>
      <c r="CL139" s="368"/>
      <c r="CM139" s="368"/>
      <c r="CN139" s="368"/>
      <c r="CO139" s="368"/>
      <c r="CP139" s="368"/>
      <c r="CQ139" s="368"/>
      <c r="CR139" s="368"/>
      <c r="CS139" s="368"/>
      <c r="CT139" s="368"/>
      <c r="CU139" s="368"/>
      <c r="CV139" s="368"/>
      <c r="CW139" s="368"/>
      <c r="CX139" s="368"/>
      <c r="CY139" s="368"/>
      <c r="CZ139" s="368"/>
      <c r="DA139" s="368"/>
      <c r="DB139" s="368"/>
      <c r="DC139" s="368"/>
      <c r="DD139" s="368"/>
      <c r="DE139" s="368"/>
      <c r="DF139" s="368"/>
      <c r="DG139" s="368"/>
      <c r="DH139" s="368"/>
      <c r="DI139" s="368"/>
      <c r="DJ139" s="368"/>
      <c r="DK139" s="368"/>
      <c r="DL139" s="368"/>
      <c r="DM139" s="368"/>
      <c r="DN139" s="368"/>
      <c r="DO139" s="368"/>
      <c r="DP139" s="368"/>
      <c r="DQ139" s="368"/>
      <c r="DR139" s="368"/>
      <c r="DS139" s="368"/>
      <c r="DT139" s="368"/>
      <c r="DU139" s="368"/>
      <c r="DV139" s="368"/>
      <c r="DW139" s="368"/>
      <c r="DX139" s="368"/>
      <c r="DY139" s="368"/>
      <c r="DZ139" s="368"/>
      <c r="EA139" s="368"/>
      <c r="EB139" s="368"/>
      <c r="EC139" s="368"/>
      <c r="ED139" s="368"/>
      <c r="EE139" s="368"/>
      <c r="EF139" s="368"/>
      <c r="EG139" s="368"/>
      <c r="EH139" s="368"/>
      <c r="EI139" s="368"/>
      <c r="EJ139" s="368"/>
      <c r="EK139" s="368"/>
      <c r="EL139" s="368"/>
      <c r="EM139" s="368"/>
      <c r="EN139" s="368"/>
      <c r="EO139" s="368"/>
      <c r="EP139" s="368"/>
      <c r="EQ139" s="368"/>
      <c r="ER139" s="368"/>
      <c r="ES139" s="368"/>
      <c r="ET139" s="368"/>
      <c r="EU139" s="368"/>
      <c r="EV139" s="368"/>
      <c r="EW139" s="368"/>
      <c r="EX139" s="368"/>
      <c r="EY139" s="368"/>
      <c r="EZ139" s="368"/>
      <c r="FA139" s="368"/>
      <c r="FB139" s="368"/>
      <c r="FC139" s="368"/>
      <c r="FD139" s="368"/>
      <c r="FE139" s="368"/>
      <c r="FF139" s="368"/>
      <c r="FG139" s="368"/>
      <c r="FH139" s="368"/>
      <c r="FI139" s="368"/>
      <c r="FJ139" s="368"/>
      <c r="FK139" s="368"/>
      <c r="FL139" s="368"/>
      <c r="FM139" s="368"/>
      <c r="FN139" s="368"/>
      <c r="FO139" s="368"/>
      <c r="FP139" s="368"/>
      <c r="FQ139" s="368"/>
      <c r="FR139" s="368"/>
      <c r="FS139" s="368"/>
      <c r="FT139" s="368"/>
      <c r="FU139" s="368"/>
      <c r="FV139" s="368"/>
      <c r="FW139" s="368"/>
      <c r="FX139" s="368"/>
      <c r="FY139" s="368"/>
      <c r="FZ139" s="368"/>
    </row>
    <row r="140" spans="1:182" x14ac:dyDescent="0.2">
      <c r="A140" s="368"/>
      <c r="B140" s="368"/>
      <c r="C140" s="368"/>
      <c r="D140" s="368"/>
      <c r="E140" s="368"/>
      <c r="F140" s="368"/>
      <c r="G140" s="368"/>
      <c r="H140" s="368"/>
      <c r="I140" s="368"/>
      <c r="J140" s="368"/>
      <c r="K140" s="368"/>
      <c r="L140" s="368"/>
      <c r="M140" s="368"/>
      <c r="N140" s="368"/>
      <c r="O140" s="368"/>
      <c r="P140" s="368"/>
      <c r="Q140" s="368"/>
      <c r="R140" s="368"/>
      <c r="S140" s="368"/>
      <c r="T140" s="368"/>
      <c r="U140" s="368"/>
      <c r="V140" s="368"/>
      <c r="W140" s="368"/>
      <c r="X140" s="368"/>
      <c r="Y140" s="368"/>
      <c r="Z140" s="368"/>
      <c r="AA140" s="368"/>
      <c r="AB140" s="368"/>
      <c r="AC140" s="368"/>
      <c r="AD140" s="368"/>
      <c r="AE140" s="368"/>
      <c r="AF140" s="368"/>
      <c r="AG140" s="368"/>
      <c r="AH140" s="368"/>
      <c r="AI140" s="368"/>
      <c r="AJ140" s="368"/>
      <c r="AK140" s="368"/>
      <c r="AL140" s="368"/>
      <c r="AM140" s="368"/>
      <c r="AN140" s="368"/>
      <c r="AO140" s="368"/>
      <c r="AP140" s="368"/>
      <c r="AQ140" s="368"/>
      <c r="AR140" s="368"/>
      <c r="AS140" s="368"/>
      <c r="AT140" s="368"/>
      <c r="AU140" s="368"/>
      <c r="AV140" s="368"/>
      <c r="AW140" s="368"/>
      <c r="AX140" s="368"/>
      <c r="AY140" s="368"/>
      <c r="AZ140" s="368"/>
      <c r="BA140" s="368"/>
      <c r="BB140" s="368"/>
      <c r="BC140" s="368"/>
      <c r="BD140" s="368"/>
      <c r="BE140" s="368"/>
      <c r="BF140" s="368"/>
      <c r="BG140" s="368"/>
      <c r="BH140" s="368"/>
      <c r="BI140" s="368"/>
      <c r="BJ140" s="368"/>
      <c r="BK140" s="368"/>
      <c r="BL140" s="368"/>
      <c r="BM140" s="368"/>
      <c r="BN140" s="368"/>
      <c r="BO140" s="368"/>
      <c r="BP140" s="368"/>
      <c r="BQ140" s="368"/>
      <c r="BR140" s="368"/>
      <c r="BS140" s="368"/>
      <c r="BT140" s="368"/>
      <c r="BU140" s="368"/>
      <c r="BV140" s="368"/>
      <c r="BW140" s="368"/>
      <c r="BX140" s="368"/>
      <c r="BY140" s="368"/>
      <c r="BZ140" s="368"/>
      <c r="CA140" s="368"/>
      <c r="CB140" s="368"/>
      <c r="CC140" s="368"/>
      <c r="CD140" s="368"/>
      <c r="CE140" s="368"/>
      <c r="CF140" s="368"/>
      <c r="CG140" s="368"/>
      <c r="CH140" s="368"/>
      <c r="CI140" s="368"/>
      <c r="CJ140" s="368"/>
      <c r="CK140" s="368"/>
      <c r="CL140" s="368"/>
      <c r="CM140" s="368"/>
      <c r="CN140" s="368"/>
      <c r="CO140" s="368"/>
      <c r="CP140" s="368"/>
      <c r="CQ140" s="368"/>
      <c r="CR140" s="368"/>
      <c r="CS140" s="368"/>
      <c r="CT140" s="368"/>
      <c r="CU140" s="368"/>
      <c r="CV140" s="368"/>
      <c r="CW140" s="368"/>
      <c r="CX140" s="368"/>
      <c r="CY140" s="368"/>
      <c r="CZ140" s="368"/>
      <c r="DA140" s="368"/>
      <c r="DB140" s="368"/>
      <c r="DC140" s="368"/>
      <c r="DD140" s="368"/>
      <c r="DE140" s="368"/>
      <c r="DF140" s="368"/>
      <c r="DG140" s="368"/>
      <c r="DH140" s="368"/>
      <c r="DI140" s="368"/>
      <c r="DJ140" s="368"/>
      <c r="DK140" s="368"/>
      <c r="DL140" s="368"/>
      <c r="DM140" s="368"/>
      <c r="DN140" s="368"/>
      <c r="DO140" s="368"/>
      <c r="DP140" s="368"/>
      <c r="DQ140" s="368"/>
      <c r="DR140" s="368"/>
      <c r="DS140" s="368"/>
      <c r="DT140" s="368"/>
      <c r="DU140" s="368"/>
      <c r="DV140" s="368"/>
      <c r="DW140" s="368"/>
      <c r="DX140" s="368"/>
      <c r="DY140" s="368"/>
      <c r="DZ140" s="368"/>
      <c r="EA140" s="368"/>
      <c r="EB140" s="368"/>
      <c r="EC140" s="368"/>
      <c r="ED140" s="368"/>
      <c r="EE140" s="368"/>
      <c r="EF140" s="368"/>
      <c r="EG140" s="368"/>
      <c r="EH140" s="368"/>
      <c r="EI140" s="368"/>
      <c r="EJ140" s="368"/>
      <c r="EK140" s="368"/>
      <c r="EL140" s="368"/>
      <c r="EM140" s="368"/>
      <c r="EN140" s="368"/>
      <c r="EO140" s="368"/>
      <c r="EP140" s="368"/>
      <c r="EQ140" s="368"/>
      <c r="ER140" s="368"/>
      <c r="ES140" s="368"/>
      <c r="ET140" s="368"/>
      <c r="EU140" s="368"/>
      <c r="EV140" s="368"/>
      <c r="EW140" s="368"/>
      <c r="EX140" s="368"/>
      <c r="EY140" s="368"/>
      <c r="EZ140" s="368"/>
      <c r="FA140" s="368"/>
      <c r="FB140" s="368"/>
      <c r="FC140" s="368"/>
      <c r="FD140" s="368"/>
      <c r="FE140" s="368"/>
      <c r="FF140" s="368"/>
      <c r="FG140" s="368"/>
      <c r="FH140" s="368"/>
      <c r="FI140" s="368"/>
      <c r="FJ140" s="368"/>
      <c r="FK140" s="368"/>
      <c r="FL140" s="368"/>
      <c r="FM140" s="368"/>
      <c r="FN140" s="368"/>
      <c r="FO140" s="368"/>
      <c r="FP140" s="368"/>
      <c r="FQ140" s="368"/>
      <c r="FR140" s="368"/>
      <c r="FS140" s="368"/>
      <c r="FT140" s="368"/>
      <c r="FU140" s="368"/>
      <c r="FV140" s="368"/>
      <c r="FW140" s="368"/>
      <c r="FX140" s="368"/>
      <c r="FY140" s="368"/>
      <c r="FZ140" s="368"/>
    </row>
    <row r="141" spans="1:182" x14ac:dyDescent="0.2">
      <c r="A141" s="368"/>
      <c r="B141" s="368"/>
      <c r="C141" s="368"/>
      <c r="D141" s="368"/>
      <c r="E141" s="368"/>
      <c r="F141" s="368"/>
      <c r="G141" s="368"/>
      <c r="H141" s="368"/>
      <c r="I141" s="368"/>
      <c r="J141" s="368"/>
      <c r="K141" s="368"/>
      <c r="L141" s="368"/>
      <c r="M141" s="368"/>
      <c r="N141" s="368"/>
      <c r="O141" s="368"/>
      <c r="P141" s="368"/>
      <c r="Q141" s="368"/>
      <c r="R141" s="368"/>
      <c r="S141" s="368"/>
      <c r="T141" s="368"/>
      <c r="U141" s="368"/>
      <c r="V141" s="368"/>
      <c r="W141" s="368"/>
      <c r="X141" s="368"/>
      <c r="Y141" s="368"/>
      <c r="Z141" s="368"/>
      <c r="AA141" s="368"/>
      <c r="AB141" s="368"/>
      <c r="AC141" s="368"/>
      <c r="AD141" s="368"/>
      <c r="AE141" s="368"/>
      <c r="AF141" s="368"/>
      <c r="AG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c r="BG141" s="368"/>
      <c r="BH141" s="368"/>
      <c r="BI141" s="368"/>
      <c r="BJ141" s="368"/>
      <c r="BK141" s="368"/>
      <c r="BL141" s="368"/>
      <c r="BM141" s="368"/>
      <c r="BN141" s="368"/>
      <c r="BO141" s="368"/>
      <c r="BP141" s="368"/>
      <c r="BQ141" s="368"/>
      <c r="BR141" s="368"/>
      <c r="BS141" s="368"/>
      <c r="BT141" s="368"/>
      <c r="BU141" s="368"/>
      <c r="BV141" s="368"/>
      <c r="BW141" s="368"/>
      <c r="BX141" s="368"/>
      <c r="BY141" s="368"/>
      <c r="BZ141" s="368"/>
      <c r="CA141" s="368"/>
      <c r="CB141" s="368"/>
      <c r="CC141" s="368"/>
      <c r="CD141" s="368"/>
      <c r="CE141" s="368"/>
      <c r="CF141" s="368"/>
      <c r="CG141" s="368"/>
      <c r="CH141" s="368"/>
      <c r="CI141" s="368"/>
      <c r="CJ141" s="368"/>
      <c r="CK141" s="368"/>
      <c r="CL141" s="368"/>
      <c r="CM141" s="368"/>
      <c r="CN141" s="368"/>
      <c r="CO141" s="368"/>
      <c r="CP141" s="368"/>
      <c r="CQ141" s="368"/>
      <c r="CR141" s="368"/>
      <c r="CS141" s="368"/>
      <c r="CT141" s="368"/>
      <c r="CU141" s="368"/>
      <c r="CV141" s="368"/>
      <c r="CW141" s="368"/>
      <c r="CX141" s="368"/>
      <c r="CY141" s="368"/>
      <c r="CZ141" s="368"/>
      <c r="DA141" s="368"/>
      <c r="DB141" s="368"/>
      <c r="DC141" s="368"/>
      <c r="DD141" s="368"/>
      <c r="DE141" s="368"/>
      <c r="DF141" s="368"/>
      <c r="DG141" s="368"/>
      <c r="DH141" s="368"/>
      <c r="DI141" s="368"/>
      <c r="DJ141" s="368"/>
      <c r="DK141" s="368"/>
      <c r="DL141" s="368"/>
      <c r="DM141" s="368"/>
      <c r="DN141" s="368"/>
      <c r="DO141" s="368"/>
      <c r="DP141" s="368"/>
      <c r="DQ141" s="368"/>
      <c r="DR141" s="368"/>
      <c r="DS141" s="368"/>
      <c r="DT141" s="368"/>
      <c r="DU141" s="368"/>
      <c r="DV141" s="368"/>
      <c r="DW141" s="368"/>
      <c r="DX141" s="368"/>
      <c r="DY141" s="368"/>
      <c r="DZ141" s="368"/>
      <c r="EA141" s="368"/>
      <c r="EB141" s="368"/>
      <c r="EC141" s="368"/>
      <c r="ED141" s="368"/>
      <c r="EE141" s="368"/>
      <c r="EF141" s="368"/>
      <c r="EG141" s="368"/>
      <c r="EH141" s="368"/>
      <c r="EI141" s="368"/>
      <c r="EJ141" s="368"/>
      <c r="EK141" s="368"/>
      <c r="EL141" s="368"/>
      <c r="EM141" s="368"/>
      <c r="EN141" s="368"/>
      <c r="EO141" s="368"/>
      <c r="EP141" s="368"/>
      <c r="EQ141" s="368"/>
      <c r="ER141" s="368"/>
      <c r="ES141" s="368"/>
      <c r="ET141" s="368"/>
      <c r="EU141" s="368"/>
      <c r="EV141" s="368"/>
      <c r="EW141" s="368"/>
      <c r="EX141" s="368"/>
      <c r="EY141" s="368"/>
      <c r="EZ141" s="368"/>
      <c r="FA141" s="368"/>
      <c r="FB141" s="368"/>
      <c r="FC141" s="368"/>
      <c r="FD141" s="368"/>
      <c r="FE141" s="368"/>
      <c r="FF141" s="368"/>
      <c r="FG141" s="368"/>
      <c r="FH141" s="368"/>
      <c r="FI141" s="368"/>
      <c r="FJ141" s="368"/>
      <c r="FK141" s="368"/>
      <c r="FL141" s="368"/>
      <c r="FM141" s="368"/>
      <c r="FN141" s="368"/>
      <c r="FO141" s="368"/>
      <c r="FP141" s="368"/>
      <c r="FQ141" s="368"/>
      <c r="FR141" s="368"/>
      <c r="FS141" s="368"/>
      <c r="FT141" s="368"/>
      <c r="FU141" s="368"/>
      <c r="FV141" s="368"/>
      <c r="FW141" s="368"/>
      <c r="FX141" s="368"/>
      <c r="FY141" s="368"/>
      <c r="FZ141" s="368"/>
    </row>
    <row r="142" spans="1:182" x14ac:dyDescent="0.2">
      <c r="A142" s="368"/>
      <c r="B142" s="368"/>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68"/>
      <c r="AL142" s="368"/>
      <c r="AM142" s="368"/>
      <c r="AN142" s="368"/>
      <c r="AO142" s="368"/>
      <c r="AP142" s="368"/>
      <c r="AQ142" s="368"/>
      <c r="AR142" s="368"/>
      <c r="AS142" s="368"/>
      <c r="AT142" s="368"/>
      <c r="AU142" s="368"/>
      <c r="AV142" s="368"/>
      <c r="AW142" s="368"/>
      <c r="AX142" s="368"/>
      <c r="AY142" s="368"/>
      <c r="AZ142" s="368"/>
      <c r="BA142" s="368"/>
      <c r="BB142" s="368"/>
      <c r="BC142" s="368"/>
      <c r="BD142" s="368"/>
      <c r="BE142" s="368"/>
      <c r="BF142" s="368"/>
      <c r="BG142" s="368"/>
      <c r="BH142" s="368"/>
      <c r="BI142" s="368"/>
      <c r="BJ142" s="368"/>
      <c r="BK142" s="368"/>
      <c r="BL142" s="368"/>
      <c r="BM142" s="368"/>
      <c r="BN142" s="368"/>
      <c r="BO142" s="368"/>
      <c r="BP142" s="368"/>
      <c r="BQ142" s="368"/>
      <c r="BR142" s="368"/>
      <c r="BS142" s="368"/>
      <c r="BT142" s="368"/>
      <c r="BU142" s="368"/>
      <c r="BV142" s="368"/>
      <c r="BW142" s="368"/>
      <c r="BX142" s="368"/>
      <c r="BY142" s="368"/>
      <c r="BZ142" s="368"/>
      <c r="CA142" s="368"/>
      <c r="CB142" s="368"/>
      <c r="CC142" s="368"/>
      <c r="CD142" s="368"/>
      <c r="CE142" s="368"/>
      <c r="CF142" s="368"/>
      <c r="CG142" s="368"/>
      <c r="CH142" s="368"/>
      <c r="CI142" s="368"/>
      <c r="CJ142" s="368"/>
      <c r="CK142" s="368"/>
      <c r="CL142" s="368"/>
      <c r="CM142" s="368"/>
      <c r="CN142" s="368"/>
      <c r="CO142" s="368"/>
      <c r="CP142" s="368"/>
      <c r="CQ142" s="368"/>
      <c r="CR142" s="368"/>
      <c r="CS142" s="368"/>
      <c r="CT142" s="368"/>
      <c r="CU142" s="368"/>
      <c r="CV142" s="368"/>
      <c r="CW142" s="368"/>
      <c r="CX142" s="368"/>
      <c r="CY142" s="368"/>
      <c r="CZ142" s="368"/>
      <c r="DA142" s="368"/>
      <c r="DB142" s="368"/>
      <c r="DC142" s="368"/>
      <c r="DD142" s="368"/>
      <c r="DE142" s="368"/>
      <c r="DF142" s="368"/>
      <c r="DG142" s="368"/>
      <c r="DH142" s="368"/>
      <c r="DI142" s="368"/>
      <c r="DJ142" s="368"/>
      <c r="DK142" s="368"/>
      <c r="DL142" s="368"/>
      <c r="DM142" s="368"/>
      <c r="DN142" s="368"/>
      <c r="DO142" s="368"/>
      <c r="DP142" s="368"/>
      <c r="DQ142" s="368"/>
      <c r="DR142" s="368"/>
      <c r="DS142" s="368"/>
      <c r="DT142" s="368"/>
      <c r="DU142" s="368"/>
      <c r="DV142" s="368"/>
      <c r="DW142" s="368"/>
      <c r="DX142" s="368"/>
      <c r="DY142" s="368"/>
      <c r="DZ142" s="368"/>
      <c r="EA142" s="368"/>
      <c r="EB142" s="368"/>
      <c r="EC142" s="368"/>
      <c r="ED142" s="368"/>
      <c r="EE142" s="368"/>
      <c r="EF142" s="368"/>
      <c r="EG142" s="368"/>
      <c r="EH142" s="368"/>
      <c r="EI142" s="368"/>
      <c r="EJ142" s="368"/>
      <c r="EK142" s="368"/>
      <c r="EL142" s="368"/>
      <c r="EM142" s="368"/>
      <c r="EN142" s="368"/>
      <c r="EO142" s="368"/>
      <c r="EP142" s="368"/>
      <c r="EQ142" s="368"/>
      <c r="ER142" s="368"/>
      <c r="ES142" s="368"/>
      <c r="ET142" s="368"/>
      <c r="EU142" s="368"/>
      <c r="EV142" s="368"/>
      <c r="EW142" s="368"/>
      <c r="EX142" s="368"/>
      <c r="EY142" s="368"/>
      <c r="EZ142" s="368"/>
      <c r="FA142" s="368"/>
      <c r="FB142" s="368"/>
      <c r="FC142" s="368"/>
      <c r="FD142" s="368"/>
      <c r="FE142" s="368"/>
      <c r="FF142" s="368"/>
      <c r="FG142" s="368"/>
      <c r="FH142" s="368"/>
      <c r="FI142" s="368"/>
      <c r="FJ142" s="368"/>
      <c r="FK142" s="368"/>
      <c r="FL142" s="368"/>
      <c r="FM142" s="368"/>
      <c r="FN142" s="368"/>
      <c r="FO142" s="368"/>
      <c r="FP142" s="368"/>
      <c r="FQ142" s="368"/>
      <c r="FR142" s="368"/>
      <c r="FS142" s="368"/>
      <c r="FT142" s="368"/>
      <c r="FU142" s="368"/>
      <c r="FV142" s="368"/>
      <c r="FW142" s="368"/>
      <c r="FX142" s="368"/>
      <c r="FY142" s="368"/>
      <c r="FZ142" s="368"/>
    </row>
    <row r="143" spans="1:182" x14ac:dyDescent="0.2">
      <c r="A143" s="368"/>
      <c r="B143" s="368"/>
      <c r="C143" s="368"/>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68"/>
      <c r="AL143" s="368"/>
      <c r="AM143" s="368"/>
      <c r="AN143" s="368"/>
      <c r="AO143" s="368"/>
      <c r="AP143" s="368"/>
      <c r="AQ143" s="368"/>
      <c r="AR143" s="368"/>
      <c r="AS143" s="368"/>
      <c r="AT143" s="368"/>
      <c r="AU143" s="368"/>
      <c r="AV143" s="368"/>
      <c r="AW143" s="368"/>
      <c r="AX143" s="368"/>
      <c r="AY143" s="368"/>
      <c r="AZ143" s="368"/>
      <c r="BA143" s="368"/>
      <c r="BB143" s="368"/>
      <c r="BC143" s="368"/>
      <c r="BD143" s="368"/>
      <c r="BE143" s="368"/>
      <c r="BF143" s="368"/>
      <c r="BG143" s="368"/>
      <c r="BH143" s="368"/>
      <c r="BI143" s="368"/>
      <c r="BJ143" s="368"/>
      <c r="BK143" s="368"/>
      <c r="BL143" s="368"/>
      <c r="BM143" s="368"/>
      <c r="BN143" s="368"/>
      <c r="BO143" s="368"/>
      <c r="BP143" s="368"/>
      <c r="BQ143" s="368"/>
      <c r="BR143" s="368"/>
      <c r="BS143" s="368"/>
      <c r="BT143" s="368"/>
      <c r="BU143" s="368"/>
      <c r="BV143" s="368"/>
      <c r="BW143" s="368"/>
      <c r="BX143" s="368"/>
      <c r="BY143" s="368"/>
      <c r="BZ143" s="368"/>
      <c r="CA143" s="368"/>
      <c r="CB143" s="368"/>
      <c r="CC143" s="368"/>
      <c r="CD143" s="368"/>
      <c r="CE143" s="368"/>
      <c r="CF143" s="368"/>
      <c r="CG143" s="368"/>
      <c r="CH143" s="368"/>
      <c r="CI143" s="368"/>
      <c r="CJ143" s="368"/>
      <c r="CK143" s="368"/>
      <c r="CL143" s="368"/>
      <c r="CM143" s="368"/>
      <c r="CN143" s="368"/>
      <c r="CO143" s="368"/>
      <c r="CP143" s="368"/>
      <c r="CQ143" s="368"/>
      <c r="CR143" s="368"/>
      <c r="CS143" s="368"/>
      <c r="CT143" s="368"/>
      <c r="CU143" s="368"/>
      <c r="CV143" s="368"/>
      <c r="CW143" s="368"/>
      <c r="CX143" s="368"/>
      <c r="CY143" s="368"/>
      <c r="CZ143" s="368"/>
      <c r="DA143" s="368"/>
      <c r="DB143" s="368"/>
      <c r="DC143" s="368"/>
      <c r="DD143" s="368"/>
      <c r="DE143" s="368"/>
      <c r="DF143" s="368"/>
      <c r="DG143" s="368"/>
      <c r="DH143" s="368"/>
      <c r="DI143" s="368"/>
      <c r="DJ143" s="368"/>
      <c r="DK143" s="368"/>
      <c r="DL143" s="368"/>
      <c r="DM143" s="368"/>
      <c r="DN143" s="368"/>
      <c r="DO143" s="368"/>
      <c r="DP143" s="368"/>
      <c r="DQ143" s="368"/>
      <c r="DR143" s="368"/>
      <c r="DS143" s="368"/>
      <c r="DT143" s="368"/>
      <c r="DU143" s="368"/>
      <c r="DV143" s="368"/>
      <c r="DW143" s="368"/>
      <c r="DX143" s="368"/>
      <c r="DY143" s="368"/>
      <c r="DZ143" s="368"/>
      <c r="EA143" s="368"/>
      <c r="EB143" s="368"/>
      <c r="EC143" s="368"/>
      <c r="ED143" s="368"/>
      <c r="EE143" s="368"/>
      <c r="EF143" s="368"/>
      <c r="EG143" s="368"/>
      <c r="EH143" s="368"/>
      <c r="EI143" s="368"/>
      <c r="EJ143" s="368"/>
      <c r="EK143" s="368"/>
      <c r="EL143" s="368"/>
      <c r="EM143" s="368"/>
      <c r="EN143" s="368"/>
      <c r="EO143" s="368"/>
      <c r="EP143" s="368"/>
      <c r="EQ143" s="368"/>
      <c r="ER143" s="368"/>
      <c r="ES143" s="368"/>
      <c r="ET143" s="368"/>
      <c r="EU143" s="368"/>
      <c r="EV143" s="368"/>
      <c r="EW143" s="368"/>
      <c r="EX143" s="368"/>
      <c r="EY143" s="368"/>
      <c r="EZ143" s="368"/>
      <c r="FA143" s="368"/>
      <c r="FB143" s="368"/>
      <c r="FC143" s="368"/>
      <c r="FD143" s="368"/>
      <c r="FE143" s="368"/>
      <c r="FF143" s="368"/>
      <c r="FG143" s="368"/>
      <c r="FH143" s="368"/>
      <c r="FI143" s="368"/>
      <c r="FJ143" s="368"/>
      <c r="FK143" s="368"/>
      <c r="FL143" s="368"/>
      <c r="FM143" s="368"/>
      <c r="FN143" s="368"/>
      <c r="FO143" s="368"/>
      <c r="FP143" s="368"/>
      <c r="FQ143" s="368"/>
      <c r="FR143" s="368"/>
      <c r="FS143" s="368"/>
      <c r="FT143" s="368"/>
      <c r="FU143" s="368"/>
      <c r="FV143" s="368"/>
      <c r="FW143" s="368"/>
      <c r="FX143" s="368"/>
      <c r="FY143" s="368"/>
      <c r="FZ143" s="368"/>
    </row>
    <row r="144" spans="1:182" x14ac:dyDescent="0.2">
      <c r="A144" s="368"/>
      <c r="B144" s="368"/>
      <c r="C144" s="368"/>
      <c r="D144" s="368"/>
      <c r="E144" s="368"/>
      <c r="F144" s="368"/>
      <c r="G144" s="368"/>
      <c r="H144" s="368"/>
      <c r="I144" s="368"/>
      <c r="J144" s="368"/>
      <c r="K144" s="368"/>
      <c r="L144" s="368"/>
      <c r="M144" s="368"/>
      <c r="N144" s="368"/>
      <c r="O144" s="368"/>
      <c r="P144" s="368"/>
      <c r="Q144" s="368"/>
      <c r="R144" s="368"/>
      <c r="S144" s="368"/>
      <c r="T144" s="368"/>
      <c r="U144" s="368"/>
      <c r="V144" s="368"/>
      <c r="W144" s="368"/>
      <c r="X144" s="368"/>
      <c r="Y144" s="368"/>
      <c r="Z144" s="368"/>
      <c r="AA144" s="368"/>
      <c r="AB144" s="368"/>
      <c r="AC144" s="368"/>
      <c r="AD144" s="368"/>
      <c r="AE144" s="368"/>
      <c r="AF144" s="368"/>
      <c r="AG144" s="368"/>
      <c r="AH144" s="368"/>
      <c r="AI144" s="368"/>
      <c r="AJ144" s="368"/>
      <c r="AK144" s="368"/>
      <c r="AL144" s="368"/>
      <c r="AM144" s="368"/>
      <c r="AN144" s="368"/>
      <c r="AO144" s="368"/>
      <c r="AP144" s="368"/>
      <c r="AQ144" s="368"/>
      <c r="AR144" s="368"/>
      <c r="AS144" s="368"/>
      <c r="AT144" s="368"/>
      <c r="AU144" s="368"/>
      <c r="AV144" s="368"/>
      <c r="AW144" s="368"/>
      <c r="AX144" s="368"/>
      <c r="AY144" s="368"/>
      <c r="AZ144" s="368"/>
      <c r="BA144" s="368"/>
      <c r="BB144" s="368"/>
      <c r="BC144" s="368"/>
      <c r="BD144" s="368"/>
      <c r="BE144" s="368"/>
      <c r="BF144" s="368"/>
      <c r="BG144" s="368"/>
      <c r="BH144" s="368"/>
      <c r="BI144" s="368"/>
      <c r="BJ144" s="368"/>
      <c r="BK144" s="368"/>
      <c r="BL144" s="368"/>
      <c r="BM144" s="368"/>
      <c r="BN144" s="368"/>
      <c r="BO144" s="368"/>
      <c r="BP144" s="368"/>
      <c r="BQ144" s="368"/>
      <c r="BR144" s="368"/>
      <c r="BS144" s="368"/>
      <c r="BT144" s="368"/>
      <c r="BU144" s="368"/>
      <c r="BV144" s="368"/>
      <c r="BW144" s="368"/>
      <c r="BX144" s="368"/>
      <c r="BY144" s="368"/>
      <c r="BZ144" s="368"/>
      <c r="CA144" s="368"/>
      <c r="CB144" s="368"/>
      <c r="CC144" s="368"/>
      <c r="CD144" s="368"/>
      <c r="CE144" s="368"/>
      <c r="CF144" s="368"/>
      <c r="CG144" s="368"/>
      <c r="CH144" s="368"/>
      <c r="CI144" s="368"/>
      <c r="CJ144" s="368"/>
      <c r="CK144" s="368"/>
      <c r="CL144" s="368"/>
      <c r="CM144" s="368"/>
      <c r="CN144" s="368"/>
      <c r="CO144" s="368"/>
      <c r="CP144" s="368"/>
      <c r="CQ144" s="368"/>
      <c r="CR144" s="368"/>
      <c r="CS144" s="368"/>
      <c r="CT144" s="368"/>
      <c r="CU144" s="368"/>
      <c r="CV144" s="368"/>
      <c r="CW144" s="368"/>
      <c r="CX144" s="368"/>
      <c r="CY144" s="368"/>
      <c r="CZ144" s="368"/>
      <c r="DA144" s="368"/>
      <c r="DB144" s="368"/>
      <c r="DC144" s="368"/>
      <c r="DD144" s="368"/>
      <c r="DE144" s="368"/>
      <c r="DF144" s="368"/>
      <c r="DG144" s="368"/>
      <c r="DH144" s="368"/>
      <c r="DI144" s="368"/>
      <c r="DJ144" s="368"/>
      <c r="DK144" s="368"/>
      <c r="DL144" s="368"/>
      <c r="DM144" s="368"/>
      <c r="DN144" s="368"/>
      <c r="DO144" s="368"/>
      <c r="DP144" s="368"/>
      <c r="DQ144" s="368"/>
      <c r="DR144" s="368"/>
      <c r="DS144" s="368"/>
      <c r="DT144" s="368"/>
      <c r="DU144" s="368"/>
      <c r="DV144" s="368"/>
      <c r="DW144" s="368"/>
      <c r="DX144" s="368"/>
      <c r="DY144" s="368"/>
      <c r="DZ144" s="368"/>
      <c r="EA144" s="368"/>
      <c r="EB144" s="368"/>
      <c r="EC144" s="368"/>
      <c r="ED144" s="368"/>
      <c r="EE144" s="368"/>
      <c r="EF144" s="368"/>
      <c r="EG144" s="368"/>
      <c r="EH144" s="368"/>
      <c r="EI144" s="368"/>
      <c r="EJ144" s="368"/>
      <c r="EK144" s="368"/>
      <c r="EL144" s="368"/>
      <c r="EM144" s="368"/>
      <c r="EN144" s="368"/>
      <c r="EO144" s="368"/>
      <c r="EP144" s="368"/>
      <c r="EQ144" s="368"/>
      <c r="ER144" s="368"/>
      <c r="ES144" s="368"/>
      <c r="ET144" s="368"/>
      <c r="EU144" s="368"/>
      <c r="EV144" s="368"/>
      <c r="EW144" s="368"/>
      <c r="EX144" s="368"/>
      <c r="EY144" s="368"/>
      <c r="EZ144" s="368"/>
      <c r="FA144" s="368"/>
      <c r="FB144" s="368"/>
      <c r="FC144" s="368"/>
      <c r="FD144" s="368"/>
      <c r="FE144" s="368"/>
      <c r="FF144" s="368"/>
      <c r="FG144" s="368"/>
      <c r="FH144" s="368"/>
      <c r="FI144" s="368"/>
      <c r="FJ144" s="368"/>
      <c r="FK144" s="368"/>
      <c r="FL144" s="368"/>
      <c r="FM144" s="368"/>
      <c r="FN144" s="368"/>
      <c r="FO144" s="368"/>
      <c r="FP144" s="368"/>
      <c r="FQ144" s="368"/>
      <c r="FR144" s="368"/>
      <c r="FS144" s="368"/>
      <c r="FT144" s="368"/>
      <c r="FU144" s="368"/>
      <c r="FV144" s="368"/>
      <c r="FW144" s="368"/>
      <c r="FX144" s="368"/>
      <c r="FY144" s="368"/>
      <c r="FZ144" s="368"/>
    </row>
    <row r="145" spans="1:182" x14ac:dyDescent="0.2">
      <c r="A145" s="368"/>
      <c r="B145" s="368"/>
      <c r="C145" s="368"/>
      <c r="D145" s="368"/>
      <c r="E145" s="368"/>
      <c r="F145" s="368"/>
      <c r="G145" s="368"/>
      <c r="H145" s="368"/>
      <c r="I145" s="368"/>
      <c r="J145" s="368"/>
      <c r="K145" s="368"/>
      <c r="L145" s="368"/>
      <c r="M145" s="368"/>
      <c r="N145" s="368"/>
      <c r="O145" s="368"/>
      <c r="P145" s="368"/>
      <c r="Q145" s="368"/>
      <c r="R145" s="368"/>
      <c r="S145" s="368"/>
      <c r="T145" s="368"/>
      <c r="U145" s="368"/>
      <c r="V145" s="368"/>
      <c r="W145" s="368"/>
      <c r="X145" s="368"/>
      <c r="Y145" s="368"/>
      <c r="Z145" s="368"/>
      <c r="AA145" s="368"/>
      <c r="AB145" s="368"/>
      <c r="AC145" s="368"/>
      <c r="AD145" s="368"/>
      <c r="AE145" s="368"/>
      <c r="AF145" s="368"/>
      <c r="AG145" s="368"/>
      <c r="AH145" s="368"/>
      <c r="AI145" s="368"/>
      <c r="AJ145" s="368"/>
      <c r="AK145" s="368"/>
      <c r="AL145" s="368"/>
      <c r="AM145" s="368"/>
      <c r="AN145" s="368"/>
      <c r="AO145" s="368"/>
      <c r="AP145" s="368"/>
      <c r="AQ145" s="368"/>
      <c r="AR145" s="368"/>
      <c r="AS145" s="368"/>
      <c r="AT145" s="368"/>
      <c r="AU145" s="368"/>
      <c r="AV145" s="368"/>
      <c r="AW145" s="368"/>
      <c r="AX145" s="368"/>
      <c r="AY145" s="368"/>
      <c r="AZ145" s="368"/>
      <c r="BA145" s="368"/>
      <c r="BB145" s="368"/>
      <c r="BC145" s="368"/>
      <c r="BD145" s="368"/>
      <c r="BE145" s="368"/>
      <c r="BF145" s="368"/>
      <c r="BG145" s="368"/>
      <c r="BH145" s="368"/>
      <c r="BI145" s="368"/>
      <c r="BJ145" s="368"/>
      <c r="BK145" s="368"/>
      <c r="BL145" s="368"/>
      <c r="BM145" s="368"/>
      <c r="BN145" s="368"/>
      <c r="BO145" s="368"/>
      <c r="BP145" s="368"/>
      <c r="BQ145" s="368"/>
      <c r="BR145" s="368"/>
      <c r="BS145" s="368"/>
      <c r="BT145" s="368"/>
      <c r="BU145" s="368"/>
      <c r="BV145" s="368"/>
      <c r="BW145" s="368"/>
      <c r="BX145" s="368"/>
      <c r="BY145" s="368"/>
      <c r="BZ145" s="368"/>
      <c r="CA145" s="368"/>
      <c r="CB145" s="368"/>
      <c r="CC145" s="368"/>
      <c r="CD145" s="368"/>
      <c r="CE145" s="368"/>
      <c r="CF145" s="368"/>
      <c r="CG145" s="368"/>
      <c r="CH145" s="368"/>
      <c r="CI145" s="368"/>
      <c r="CJ145" s="368"/>
      <c r="CK145" s="368"/>
      <c r="CL145" s="368"/>
      <c r="CM145" s="368"/>
      <c r="CN145" s="368"/>
      <c r="CO145" s="368"/>
      <c r="CP145" s="368"/>
      <c r="CQ145" s="368"/>
      <c r="CR145" s="368"/>
      <c r="CS145" s="368"/>
      <c r="CT145" s="368"/>
      <c r="CU145" s="368"/>
      <c r="CV145" s="368"/>
      <c r="CW145" s="368"/>
      <c r="CX145" s="368"/>
      <c r="CY145" s="368"/>
      <c r="CZ145" s="368"/>
      <c r="DA145" s="368"/>
      <c r="DB145" s="368"/>
      <c r="DC145" s="368"/>
      <c r="DD145" s="368"/>
      <c r="DE145" s="368"/>
      <c r="DF145" s="368"/>
      <c r="DG145" s="368"/>
      <c r="DH145" s="368"/>
      <c r="DI145" s="368"/>
      <c r="DJ145" s="368"/>
      <c r="DK145" s="368"/>
      <c r="DL145" s="368"/>
      <c r="DM145" s="368"/>
      <c r="DN145" s="368"/>
      <c r="DO145" s="368"/>
      <c r="DP145" s="368"/>
      <c r="DQ145" s="368"/>
      <c r="DR145" s="368"/>
      <c r="DS145" s="368"/>
      <c r="DT145" s="368"/>
      <c r="DU145" s="368"/>
      <c r="DV145" s="368"/>
      <c r="DW145" s="368"/>
      <c r="DX145" s="368"/>
      <c r="DY145" s="368"/>
      <c r="DZ145" s="368"/>
      <c r="EA145" s="368"/>
      <c r="EB145" s="368"/>
      <c r="EC145" s="368"/>
      <c r="ED145" s="368"/>
      <c r="EE145" s="368"/>
      <c r="EF145" s="368"/>
      <c r="EG145" s="368"/>
      <c r="EH145" s="368"/>
      <c r="EI145" s="368"/>
      <c r="EJ145" s="368"/>
      <c r="EK145" s="368"/>
      <c r="EL145" s="368"/>
      <c r="EM145" s="368"/>
      <c r="EN145" s="368"/>
      <c r="EO145" s="368"/>
      <c r="EP145" s="368"/>
      <c r="EQ145" s="368"/>
      <c r="ER145" s="368"/>
      <c r="ES145" s="368"/>
      <c r="ET145" s="368"/>
      <c r="EU145" s="368"/>
      <c r="EV145" s="368"/>
      <c r="EW145" s="368"/>
      <c r="EX145" s="368"/>
      <c r="EY145" s="368"/>
      <c r="EZ145" s="368"/>
      <c r="FA145" s="368"/>
      <c r="FB145" s="368"/>
      <c r="FC145" s="368"/>
      <c r="FD145" s="368"/>
      <c r="FE145" s="368"/>
      <c r="FF145" s="368"/>
      <c r="FG145" s="368"/>
      <c r="FH145" s="368"/>
      <c r="FI145" s="368"/>
      <c r="FJ145" s="368"/>
      <c r="FK145" s="368"/>
      <c r="FL145" s="368"/>
      <c r="FM145" s="368"/>
      <c r="FN145" s="368"/>
      <c r="FO145" s="368"/>
      <c r="FP145" s="368"/>
      <c r="FQ145" s="368"/>
      <c r="FR145" s="368"/>
      <c r="FS145" s="368"/>
      <c r="FT145" s="368"/>
      <c r="FU145" s="368"/>
      <c r="FV145" s="368"/>
      <c r="FW145" s="368"/>
      <c r="FX145" s="368"/>
      <c r="FY145" s="368"/>
      <c r="FZ145" s="368"/>
    </row>
    <row r="146" spans="1:182" x14ac:dyDescent="0.2">
      <c r="A146" s="368"/>
      <c r="B146" s="368"/>
      <c r="C146" s="368"/>
      <c r="D146" s="368"/>
      <c r="E146" s="368"/>
      <c r="F146" s="368"/>
      <c r="G146" s="368"/>
      <c r="H146" s="368"/>
      <c r="I146" s="368"/>
      <c r="J146" s="368"/>
      <c r="K146" s="368"/>
      <c r="L146" s="368"/>
      <c r="M146" s="368"/>
      <c r="N146" s="368"/>
      <c r="O146" s="368"/>
      <c r="P146" s="368"/>
      <c r="Q146" s="368"/>
      <c r="R146" s="368"/>
      <c r="S146" s="368"/>
      <c r="T146" s="368"/>
      <c r="U146" s="368"/>
      <c r="V146" s="368"/>
      <c r="W146" s="368"/>
      <c r="X146" s="368"/>
      <c r="Y146" s="368"/>
      <c r="Z146" s="368"/>
      <c r="AA146" s="368"/>
      <c r="AB146" s="368"/>
      <c r="AC146" s="368"/>
      <c r="AD146" s="368"/>
      <c r="AE146" s="368"/>
      <c r="AF146" s="368"/>
      <c r="AG146" s="368"/>
      <c r="AH146" s="368"/>
      <c r="AI146" s="368"/>
      <c r="AJ146" s="368"/>
      <c r="AK146" s="368"/>
      <c r="AL146" s="368"/>
      <c r="AM146" s="368"/>
      <c r="AN146" s="368"/>
      <c r="AO146" s="368"/>
      <c r="AP146" s="368"/>
      <c r="AQ146" s="368"/>
      <c r="AR146" s="368"/>
      <c r="AS146" s="368"/>
      <c r="AT146" s="368"/>
      <c r="AU146" s="368"/>
      <c r="AV146" s="368"/>
      <c r="AW146" s="368"/>
      <c r="AX146" s="368"/>
      <c r="AY146" s="368"/>
      <c r="AZ146" s="368"/>
      <c r="BA146" s="368"/>
      <c r="BB146" s="368"/>
      <c r="BC146" s="368"/>
      <c r="BD146" s="368"/>
      <c r="BE146" s="368"/>
      <c r="BF146" s="368"/>
      <c r="BG146" s="368"/>
      <c r="BH146" s="368"/>
      <c r="BI146" s="368"/>
      <c r="BJ146" s="368"/>
      <c r="BK146" s="368"/>
      <c r="BL146" s="368"/>
      <c r="BM146" s="368"/>
      <c r="BN146" s="368"/>
      <c r="BO146" s="368"/>
      <c r="BP146" s="368"/>
      <c r="BQ146" s="368"/>
      <c r="BR146" s="368"/>
      <c r="BS146" s="368"/>
      <c r="BT146" s="368"/>
      <c r="BU146" s="368"/>
      <c r="BV146" s="368"/>
      <c r="BW146" s="368"/>
      <c r="BX146" s="368"/>
      <c r="BY146" s="368"/>
      <c r="BZ146" s="368"/>
      <c r="CA146" s="368"/>
      <c r="CB146" s="368"/>
      <c r="CC146" s="368"/>
      <c r="CD146" s="368"/>
      <c r="CE146" s="368"/>
      <c r="CF146" s="368"/>
      <c r="CG146" s="368"/>
      <c r="CH146" s="368"/>
      <c r="CI146" s="368"/>
      <c r="CJ146" s="368"/>
      <c r="CK146" s="368"/>
      <c r="CL146" s="368"/>
      <c r="CM146" s="368"/>
      <c r="CN146" s="368"/>
      <c r="CO146" s="368"/>
      <c r="CP146" s="368"/>
      <c r="CQ146" s="368"/>
      <c r="CR146" s="368"/>
      <c r="CS146" s="368"/>
      <c r="CT146" s="368"/>
      <c r="CU146" s="368"/>
      <c r="CV146" s="368"/>
      <c r="CW146" s="368"/>
      <c r="CX146" s="368"/>
      <c r="CY146" s="368"/>
      <c r="CZ146" s="368"/>
      <c r="DA146" s="368"/>
      <c r="DB146" s="368"/>
      <c r="DC146" s="368"/>
      <c r="DD146" s="368"/>
      <c r="DE146" s="368"/>
      <c r="DF146" s="368"/>
      <c r="DG146" s="368"/>
      <c r="DH146" s="368"/>
      <c r="DI146" s="368"/>
      <c r="DJ146" s="368"/>
      <c r="DK146" s="368"/>
      <c r="DL146" s="368"/>
      <c r="DM146" s="368"/>
      <c r="DN146" s="368"/>
      <c r="DO146" s="368"/>
      <c r="DP146" s="368"/>
      <c r="DQ146" s="368"/>
      <c r="DR146" s="368"/>
      <c r="DS146" s="368"/>
      <c r="DT146" s="368"/>
      <c r="DU146" s="368"/>
      <c r="DV146" s="368"/>
      <c r="DW146" s="368"/>
      <c r="DX146" s="368"/>
      <c r="DY146" s="368"/>
      <c r="DZ146" s="368"/>
      <c r="EA146" s="368"/>
      <c r="EB146" s="368"/>
      <c r="EC146" s="368"/>
      <c r="ED146" s="368"/>
      <c r="EE146" s="368"/>
      <c r="EF146" s="368"/>
      <c r="EG146" s="368"/>
      <c r="EH146" s="368"/>
      <c r="EI146" s="368"/>
      <c r="EJ146" s="368"/>
      <c r="EK146" s="368"/>
      <c r="EL146" s="368"/>
      <c r="EM146" s="368"/>
      <c r="EN146" s="368"/>
      <c r="EO146" s="368"/>
      <c r="EP146" s="368"/>
      <c r="EQ146" s="368"/>
      <c r="ER146" s="368"/>
      <c r="ES146" s="368"/>
      <c r="ET146" s="368"/>
      <c r="EU146" s="368"/>
      <c r="EV146" s="368"/>
      <c r="EW146" s="368"/>
      <c r="EX146" s="368"/>
      <c r="EY146" s="368"/>
      <c r="EZ146" s="368"/>
      <c r="FA146" s="368"/>
      <c r="FB146" s="368"/>
      <c r="FC146" s="368"/>
      <c r="FD146" s="368"/>
      <c r="FE146" s="368"/>
      <c r="FF146" s="368"/>
      <c r="FG146" s="368"/>
      <c r="FH146" s="368"/>
      <c r="FI146" s="368"/>
      <c r="FJ146" s="368"/>
      <c r="FK146" s="368"/>
      <c r="FL146" s="368"/>
      <c r="FM146" s="368"/>
      <c r="FN146" s="368"/>
      <c r="FO146" s="368"/>
      <c r="FP146" s="368"/>
      <c r="FQ146" s="368"/>
      <c r="FR146" s="368"/>
      <c r="FS146" s="368"/>
      <c r="FT146" s="368"/>
      <c r="FU146" s="368"/>
      <c r="FV146" s="368"/>
      <c r="FW146" s="368"/>
      <c r="FX146" s="368"/>
      <c r="FY146" s="368"/>
      <c r="FZ146" s="368"/>
    </row>
    <row r="147" spans="1:182" x14ac:dyDescent="0.2">
      <c r="A147" s="368"/>
      <c r="B147" s="368"/>
      <c r="C147" s="368"/>
      <c r="D147" s="368"/>
      <c r="E147" s="368"/>
      <c r="F147" s="368"/>
      <c r="G147" s="368"/>
      <c r="H147" s="368"/>
      <c r="I147" s="368"/>
      <c r="J147" s="368"/>
      <c r="K147" s="368"/>
      <c r="L147" s="368"/>
      <c r="M147" s="368"/>
      <c r="N147" s="368"/>
      <c r="O147" s="368"/>
      <c r="P147" s="368"/>
      <c r="Q147" s="368"/>
      <c r="R147" s="368"/>
      <c r="S147" s="368"/>
      <c r="T147" s="368"/>
      <c r="U147" s="368"/>
      <c r="V147" s="368"/>
      <c r="W147" s="368"/>
      <c r="X147" s="368"/>
      <c r="Y147" s="368"/>
      <c r="Z147" s="368"/>
      <c r="AA147" s="368"/>
      <c r="AB147" s="368"/>
      <c r="AC147" s="368"/>
      <c r="AD147" s="368"/>
      <c r="AE147" s="368"/>
      <c r="AF147" s="368"/>
      <c r="AG147" s="368"/>
      <c r="AH147" s="368"/>
      <c r="AI147" s="368"/>
      <c r="AJ147" s="368"/>
      <c r="AK147" s="368"/>
      <c r="AL147" s="368"/>
      <c r="AM147" s="368"/>
      <c r="AN147" s="368"/>
      <c r="AO147" s="368"/>
      <c r="AP147" s="368"/>
      <c r="AQ147" s="368"/>
      <c r="AR147" s="368"/>
      <c r="AS147" s="368"/>
      <c r="AT147" s="368"/>
      <c r="AU147" s="368"/>
      <c r="AV147" s="368"/>
      <c r="AW147" s="368"/>
      <c r="AX147" s="368"/>
      <c r="AY147" s="368"/>
      <c r="AZ147" s="368"/>
      <c r="BA147" s="368"/>
      <c r="BB147" s="368"/>
      <c r="BC147" s="368"/>
      <c r="BD147" s="368"/>
      <c r="BE147" s="368"/>
      <c r="BF147" s="368"/>
      <c r="BG147" s="368"/>
      <c r="BH147" s="368"/>
      <c r="BI147" s="368"/>
      <c r="BJ147" s="368"/>
      <c r="BK147" s="368"/>
      <c r="BL147" s="368"/>
      <c r="BM147" s="368"/>
      <c r="BN147" s="368"/>
      <c r="BO147" s="368"/>
      <c r="BP147" s="368"/>
      <c r="BQ147" s="368"/>
      <c r="BR147" s="368"/>
      <c r="BS147" s="368"/>
      <c r="BT147" s="368"/>
      <c r="BU147" s="368"/>
      <c r="BV147" s="368"/>
      <c r="BW147" s="368"/>
      <c r="BX147" s="368"/>
      <c r="BY147" s="368"/>
      <c r="BZ147" s="368"/>
      <c r="CA147" s="368"/>
      <c r="CB147" s="368"/>
      <c r="CC147" s="368"/>
      <c r="CD147" s="368"/>
      <c r="CE147" s="368"/>
      <c r="CF147" s="368"/>
      <c r="CG147" s="368"/>
      <c r="CH147" s="368"/>
      <c r="CI147" s="368"/>
      <c r="CJ147" s="368"/>
      <c r="CK147" s="368"/>
      <c r="CL147" s="368"/>
      <c r="CM147" s="368"/>
      <c r="CN147" s="368"/>
      <c r="CO147" s="368"/>
      <c r="CP147" s="368"/>
      <c r="CQ147" s="368"/>
      <c r="CR147" s="368"/>
      <c r="CS147" s="368"/>
      <c r="CT147" s="368"/>
      <c r="CU147" s="368"/>
      <c r="CV147" s="368"/>
      <c r="CW147" s="368"/>
      <c r="CX147" s="368"/>
      <c r="CY147" s="368"/>
      <c r="CZ147" s="368"/>
      <c r="DA147" s="368"/>
      <c r="DB147" s="368"/>
      <c r="DC147" s="368"/>
      <c r="DD147" s="368"/>
      <c r="DE147" s="368"/>
      <c r="DF147" s="368"/>
      <c r="DG147" s="368"/>
      <c r="DH147" s="368"/>
      <c r="DI147" s="368"/>
      <c r="DJ147" s="368"/>
      <c r="DK147" s="368"/>
      <c r="DL147" s="368"/>
      <c r="DM147" s="368"/>
      <c r="DN147" s="368"/>
      <c r="DO147" s="368"/>
      <c r="DP147" s="368"/>
      <c r="DQ147" s="368"/>
      <c r="DR147" s="368"/>
      <c r="DS147" s="368"/>
      <c r="DT147" s="368"/>
      <c r="DU147" s="368"/>
      <c r="DV147" s="368"/>
      <c r="DW147" s="368"/>
      <c r="DX147" s="368"/>
      <c r="DY147" s="368"/>
      <c r="DZ147" s="368"/>
      <c r="EA147" s="368"/>
      <c r="EB147" s="368"/>
      <c r="EC147" s="368"/>
      <c r="ED147" s="368"/>
      <c r="EE147" s="368"/>
      <c r="EF147" s="368"/>
      <c r="EG147" s="368"/>
      <c r="EH147" s="368"/>
      <c r="EI147" s="368"/>
      <c r="EJ147" s="368"/>
      <c r="EK147" s="368"/>
      <c r="EL147" s="368"/>
      <c r="EM147" s="368"/>
      <c r="EN147" s="368"/>
      <c r="EO147" s="368"/>
      <c r="EP147" s="368"/>
      <c r="EQ147" s="368"/>
      <c r="ER147" s="368"/>
      <c r="ES147" s="368"/>
      <c r="ET147" s="368"/>
      <c r="EU147" s="368"/>
      <c r="EV147" s="368"/>
      <c r="EW147" s="368"/>
      <c r="EX147" s="368"/>
      <c r="EY147" s="368"/>
      <c r="EZ147" s="368"/>
      <c r="FA147" s="368"/>
      <c r="FB147" s="368"/>
      <c r="FC147" s="368"/>
      <c r="FD147" s="368"/>
      <c r="FE147" s="368"/>
      <c r="FF147" s="368"/>
      <c r="FG147" s="368"/>
      <c r="FH147" s="368"/>
      <c r="FI147" s="368"/>
      <c r="FJ147" s="368"/>
      <c r="FK147" s="368"/>
      <c r="FL147" s="368"/>
      <c r="FM147" s="368"/>
      <c r="FN147" s="368"/>
      <c r="FO147" s="368"/>
      <c r="FP147" s="368"/>
      <c r="FQ147" s="368"/>
      <c r="FR147" s="368"/>
      <c r="FS147" s="368"/>
      <c r="FT147" s="368"/>
      <c r="FU147" s="368"/>
      <c r="FV147" s="368"/>
      <c r="FW147" s="368"/>
      <c r="FX147" s="368"/>
      <c r="FY147" s="368"/>
      <c r="FZ147" s="368"/>
    </row>
    <row r="148" spans="1:182" x14ac:dyDescent="0.2">
      <c r="A148" s="368"/>
      <c r="B148" s="368"/>
      <c r="C148" s="368"/>
      <c r="D148" s="368"/>
      <c r="E148" s="368"/>
      <c r="F148" s="368"/>
      <c r="G148" s="368"/>
      <c r="H148" s="368"/>
      <c r="I148" s="368"/>
      <c r="J148" s="368"/>
      <c r="K148" s="368"/>
      <c r="L148" s="368"/>
      <c r="M148" s="368"/>
      <c r="N148" s="368"/>
      <c r="O148" s="368"/>
      <c r="P148" s="368"/>
      <c r="Q148" s="368"/>
      <c r="R148" s="368"/>
      <c r="S148" s="368"/>
      <c r="T148" s="368"/>
      <c r="U148" s="368"/>
      <c r="V148" s="368"/>
      <c r="W148" s="368"/>
      <c r="X148" s="368"/>
      <c r="Y148" s="368"/>
      <c r="Z148" s="368"/>
      <c r="AA148" s="368"/>
      <c r="AB148" s="368"/>
      <c r="AC148" s="368"/>
      <c r="AD148" s="368"/>
      <c r="AE148" s="368"/>
      <c r="AF148" s="368"/>
      <c r="AG148" s="368"/>
      <c r="AH148" s="368"/>
      <c r="AI148" s="368"/>
      <c r="AJ148" s="368"/>
      <c r="AK148" s="368"/>
      <c r="AL148" s="368"/>
      <c r="AM148" s="368"/>
      <c r="AN148" s="368"/>
      <c r="AO148" s="368"/>
      <c r="AP148" s="368"/>
      <c r="AQ148" s="368"/>
      <c r="AR148" s="368"/>
      <c r="AS148" s="368"/>
      <c r="AT148" s="368"/>
      <c r="AU148" s="368"/>
      <c r="AV148" s="368"/>
      <c r="AW148" s="368"/>
      <c r="AX148" s="368"/>
      <c r="AY148" s="368"/>
      <c r="AZ148" s="368"/>
      <c r="BA148" s="368"/>
      <c r="BB148" s="368"/>
      <c r="BC148" s="368"/>
      <c r="BD148" s="368"/>
      <c r="BE148" s="368"/>
      <c r="BF148" s="368"/>
      <c r="BG148" s="368"/>
      <c r="BH148" s="368"/>
      <c r="BI148" s="368"/>
      <c r="BJ148" s="368"/>
      <c r="BK148" s="368"/>
      <c r="BL148" s="368"/>
      <c r="BM148" s="368"/>
      <c r="BN148" s="368"/>
      <c r="BO148" s="368"/>
      <c r="BP148" s="368"/>
      <c r="BQ148" s="368"/>
      <c r="BR148" s="368"/>
      <c r="BS148" s="368"/>
      <c r="BT148" s="368"/>
      <c r="BU148" s="368"/>
      <c r="BV148" s="368"/>
      <c r="BW148" s="368"/>
      <c r="BX148" s="368"/>
      <c r="BY148" s="368"/>
      <c r="BZ148" s="368"/>
      <c r="CA148" s="368"/>
      <c r="CB148" s="368"/>
      <c r="CC148" s="368"/>
      <c r="CD148" s="368"/>
      <c r="CE148" s="368"/>
      <c r="CF148" s="368"/>
      <c r="CG148" s="368"/>
      <c r="CH148" s="368"/>
      <c r="CI148" s="368"/>
      <c r="CJ148" s="368"/>
      <c r="CK148" s="368"/>
      <c r="CL148" s="368"/>
      <c r="CM148" s="368"/>
      <c r="CN148" s="368"/>
      <c r="CO148" s="368"/>
      <c r="CP148" s="368"/>
      <c r="CQ148" s="368"/>
      <c r="CR148" s="368"/>
      <c r="CS148" s="368"/>
      <c r="CT148" s="368"/>
      <c r="CU148" s="368"/>
      <c r="CV148" s="368"/>
      <c r="CW148" s="368"/>
      <c r="CX148" s="368"/>
      <c r="CY148" s="368"/>
      <c r="CZ148" s="368"/>
      <c r="DA148" s="368"/>
      <c r="DB148" s="368"/>
      <c r="DC148" s="368"/>
      <c r="DD148" s="368"/>
      <c r="DE148" s="368"/>
      <c r="DF148" s="368"/>
      <c r="DG148" s="368"/>
      <c r="DH148" s="368"/>
      <c r="DI148" s="368"/>
      <c r="DJ148" s="368"/>
      <c r="DK148" s="368"/>
      <c r="DL148" s="368"/>
      <c r="DM148" s="368"/>
      <c r="DN148" s="368"/>
      <c r="DO148" s="368"/>
      <c r="DP148" s="368"/>
      <c r="DQ148" s="368"/>
      <c r="DR148" s="368"/>
      <c r="DS148" s="368"/>
      <c r="DT148" s="368"/>
      <c r="DU148" s="368"/>
      <c r="DV148" s="368"/>
      <c r="DW148" s="368"/>
      <c r="DX148" s="368"/>
      <c r="DY148" s="368"/>
      <c r="DZ148" s="368"/>
      <c r="EA148" s="368"/>
      <c r="EB148" s="368"/>
      <c r="EC148" s="368"/>
      <c r="ED148" s="368"/>
      <c r="EE148" s="368"/>
      <c r="EF148" s="368"/>
      <c r="EG148" s="368"/>
      <c r="EH148" s="368"/>
      <c r="EI148" s="368"/>
      <c r="EJ148" s="368"/>
      <c r="EK148" s="368"/>
      <c r="EL148" s="368"/>
      <c r="EM148" s="368"/>
      <c r="EN148" s="368"/>
      <c r="EO148" s="368"/>
      <c r="EP148" s="368"/>
      <c r="EQ148" s="368"/>
      <c r="ER148" s="368"/>
      <c r="ES148" s="368"/>
      <c r="ET148" s="368"/>
      <c r="EU148" s="368"/>
      <c r="EV148" s="368"/>
      <c r="EW148" s="368"/>
      <c r="EX148" s="368"/>
      <c r="EY148" s="368"/>
      <c r="EZ148" s="368"/>
      <c r="FA148" s="368"/>
      <c r="FB148" s="368"/>
      <c r="FC148" s="368"/>
      <c r="FD148" s="368"/>
      <c r="FE148" s="368"/>
      <c r="FF148" s="368"/>
      <c r="FG148" s="368"/>
      <c r="FH148" s="368"/>
      <c r="FI148" s="368"/>
      <c r="FJ148" s="368"/>
      <c r="FK148" s="368"/>
      <c r="FL148" s="368"/>
      <c r="FM148" s="368"/>
      <c r="FN148" s="368"/>
      <c r="FO148" s="368"/>
      <c r="FP148" s="368"/>
      <c r="FQ148" s="368"/>
      <c r="FR148" s="368"/>
      <c r="FS148" s="368"/>
      <c r="FT148" s="368"/>
      <c r="FU148" s="368"/>
      <c r="FV148" s="368"/>
      <c r="FW148" s="368"/>
      <c r="FX148" s="368"/>
      <c r="FY148" s="368"/>
      <c r="FZ148" s="368"/>
    </row>
    <row r="149" spans="1:182" x14ac:dyDescent="0.2">
      <c r="A149" s="368"/>
      <c r="B149" s="368"/>
      <c r="C149" s="368"/>
      <c r="D149" s="368"/>
      <c r="E149" s="368"/>
      <c r="F149" s="368"/>
      <c r="G149" s="368"/>
      <c r="H149" s="368"/>
      <c r="I149" s="368"/>
      <c r="J149" s="368"/>
      <c r="K149" s="368"/>
      <c r="L149" s="368"/>
      <c r="M149" s="368"/>
      <c r="N149" s="368"/>
      <c r="O149" s="368"/>
      <c r="P149" s="368"/>
      <c r="Q149" s="368"/>
      <c r="R149" s="368"/>
      <c r="S149" s="368"/>
      <c r="T149" s="368"/>
      <c r="U149" s="368"/>
      <c r="V149" s="368"/>
      <c r="W149" s="368"/>
      <c r="X149" s="368"/>
      <c r="Y149" s="368"/>
      <c r="Z149" s="368"/>
      <c r="AA149" s="368"/>
      <c r="AB149" s="368"/>
      <c r="AC149" s="368"/>
      <c r="AD149" s="368"/>
      <c r="AE149" s="368"/>
      <c r="AF149" s="368"/>
      <c r="AG149" s="368"/>
      <c r="AH149" s="368"/>
      <c r="AI149" s="368"/>
      <c r="AJ149" s="368"/>
      <c r="AK149" s="368"/>
      <c r="AL149" s="368"/>
      <c r="AM149" s="368"/>
      <c r="AN149" s="368"/>
      <c r="AO149" s="368"/>
      <c r="AP149" s="368"/>
      <c r="AQ149" s="368"/>
      <c r="AR149" s="368"/>
      <c r="AS149" s="368"/>
      <c r="AT149" s="368"/>
      <c r="AU149" s="368"/>
      <c r="AV149" s="368"/>
      <c r="AW149" s="368"/>
      <c r="AX149" s="368"/>
      <c r="AY149" s="368"/>
      <c r="AZ149" s="368"/>
      <c r="BA149" s="368"/>
      <c r="BB149" s="368"/>
      <c r="BC149" s="368"/>
      <c r="BD149" s="368"/>
      <c r="BE149" s="368"/>
      <c r="BF149" s="368"/>
      <c r="BG149" s="368"/>
      <c r="BH149" s="368"/>
      <c r="BI149" s="368"/>
      <c r="BJ149" s="368"/>
      <c r="BK149" s="368"/>
      <c r="BL149" s="368"/>
      <c r="BM149" s="368"/>
      <c r="BN149" s="368"/>
      <c r="BO149" s="368"/>
      <c r="BP149" s="368"/>
      <c r="BQ149" s="368"/>
      <c r="BR149" s="368"/>
      <c r="BS149" s="368"/>
      <c r="BT149" s="368"/>
      <c r="BU149" s="368"/>
      <c r="BV149" s="368"/>
      <c r="BW149" s="368"/>
      <c r="BX149" s="368"/>
      <c r="BY149" s="368"/>
      <c r="BZ149" s="368"/>
      <c r="CA149" s="368"/>
      <c r="CB149" s="368"/>
      <c r="CC149" s="368"/>
      <c r="CD149" s="368"/>
      <c r="CE149" s="368"/>
      <c r="CF149" s="368"/>
      <c r="CG149" s="368"/>
      <c r="CH149" s="368"/>
      <c r="CI149" s="368"/>
      <c r="CJ149" s="368"/>
      <c r="CK149" s="368"/>
      <c r="CL149" s="368"/>
      <c r="CM149" s="368"/>
      <c r="CN149" s="368"/>
      <c r="CO149" s="368"/>
      <c r="CP149" s="368"/>
      <c r="CQ149" s="368"/>
      <c r="CR149" s="368"/>
      <c r="CS149" s="368"/>
      <c r="CT149" s="368"/>
      <c r="CU149" s="368"/>
      <c r="CV149" s="368"/>
      <c r="CW149" s="368"/>
      <c r="CX149" s="368"/>
      <c r="CY149" s="368"/>
      <c r="CZ149" s="368"/>
      <c r="DA149" s="368"/>
      <c r="DB149" s="368"/>
      <c r="DC149" s="368"/>
      <c r="DD149" s="368"/>
      <c r="DE149" s="368"/>
      <c r="DF149" s="368"/>
      <c r="DG149" s="368"/>
      <c r="DH149" s="368"/>
      <c r="DI149" s="368"/>
      <c r="DJ149" s="368"/>
      <c r="DK149" s="368"/>
      <c r="DL149" s="368"/>
      <c r="DM149" s="368"/>
      <c r="DN149" s="368"/>
      <c r="DO149" s="368"/>
      <c r="DP149" s="368"/>
      <c r="DQ149" s="368"/>
      <c r="DR149" s="368"/>
      <c r="DS149" s="368"/>
      <c r="DT149" s="368"/>
      <c r="DU149" s="368"/>
      <c r="DV149" s="368"/>
      <c r="DW149" s="368"/>
      <c r="DX149" s="368"/>
      <c r="DY149" s="368"/>
      <c r="DZ149" s="368"/>
      <c r="EA149" s="368"/>
      <c r="EB149" s="368"/>
      <c r="EC149" s="368"/>
      <c r="ED149" s="368"/>
      <c r="EE149" s="368"/>
      <c r="EF149" s="368"/>
      <c r="EG149" s="368"/>
      <c r="EH149" s="368"/>
      <c r="EI149" s="368"/>
      <c r="EJ149" s="368"/>
      <c r="EK149" s="368"/>
      <c r="EL149" s="368"/>
      <c r="EM149" s="368"/>
      <c r="EN149" s="368"/>
      <c r="EO149" s="368"/>
      <c r="EP149" s="368"/>
      <c r="EQ149" s="368"/>
      <c r="ER149" s="368"/>
      <c r="ES149" s="368"/>
      <c r="ET149" s="368"/>
      <c r="EU149" s="368"/>
      <c r="EV149" s="368"/>
      <c r="EW149" s="368"/>
      <c r="EX149" s="368"/>
      <c r="EY149" s="368"/>
      <c r="EZ149" s="368"/>
      <c r="FA149" s="368"/>
      <c r="FB149" s="368"/>
      <c r="FC149" s="368"/>
      <c r="FD149" s="368"/>
      <c r="FE149" s="368"/>
      <c r="FF149" s="368"/>
      <c r="FG149" s="368"/>
      <c r="FH149" s="368"/>
      <c r="FI149" s="368"/>
      <c r="FJ149" s="368"/>
      <c r="FK149" s="368"/>
      <c r="FL149" s="368"/>
      <c r="FM149" s="368"/>
      <c r="FN149" s="368"/>
      <c r="FO149" s="368"/>
      <c r="FP149" s="368"/>
      <c r="FQ149" s="368"/>
      <c r="FR149" s="368"/>
      <c r="FS149" s="368"/>
      <c r="FT149" s="368"/>
      <c r="FU149" s="368"/>
      <c r="FV149" s="368"/>
      <c r="FW149" s="368"/>
      <c r="FX149" s="368"/>
      <c r="FY149" s="368"/>
      <c r="FZ149" s="368"/>
    </row>
    <row r="150" spans="1:182" x14ac:dyDescent="0.2">
      <c r="A150" s="368"/>
      <c r="B150" s="368"/>
      <c r="C150" s="368"/>
      <c r="D150" s="368"/>
      <c r="E150" s="368"/>
      <c r="F150" s="368"/>
      <c r="G150" s="368"/>
      <c r="H150" s="368"/>
      <c r="I150" s="368"/>
      <c r="J150" s="368"/>
      <c r="K150" s="368"/>
      <c r="L150" s="368"/>
      <c r="M150" s="368"/>
      <c r="N150" s="368"/>
      <c r="O150" s="368"/>
      <c r="P150" s="368"/>
      <c r="Q150" s="368"/>
      <c r="R150" s="368"/>
      <c r="S150" s="368"/>
      <c r="T150" s="368"/>
      <c r="U150" s="368"/>
      <c r="V150" s="368"/>
      <c r="W150" s="368"/>
      <c r="X150" s="368"/>
      <c r="Y150" s="368"/>
      <c r="Z150" s="368"/>
      <c r="AA150" s="368"/>
      <c r="AB150" s="368"/>
      <c r="AC150" s="368"/>
      <c r="AD150" s="368"/>
      <c r="AE150" s="368"/>
      <c r="AF150" s="368"/>
      <c r="AG150" s="368"/>
      <c r="AH150" s="368"/>
      <c r="AI150" s="368"/>
      <c r="AJ150" s="368"/>
      <c r="AK150" s="368"/>
      <c r="AL150" s="368"/>
      <c r="AM150" s="368"/>
      <c r="AN150" s="368"/>
      <c r="AO150" s="368"/>
      <c r="AP150" s="368"/>
      <c r="AQ150" s="368"/>
      <c r="AR150" s="368"/>
      <c r="AS150" s="368"/>
      <c r="AT150" s="368"/>
      <c r="AU150" s="368"/>
      <c r="AV150" s="368"/>
      <c r="AW150" s="368"/>
      <c r="AX150" s="368"/>
      <c r="AY150" s="368"/>
      <c r="AZ150" s="368"/>
      <c r="BA150" s="368"/>
      <c r="BB150" s="368"/>
      <c r="BC150" s="368"/>
      <c r="BD150" s="368"/>
      <c r="BE150" s="368"/>
      <c r="BF150" s="368"/>
      <c r="BG150" s="368"/>
      <c r="BH150" s="368"/>
      <c r="BI150" s="368"/>
      <c r="BJ150" s="368"/>
      <c r="BK150" s="368"/>
      <c r="BL150" s="368"/>
      <c r="BM150" s="368"/>
      <c r="BN150" s="368"/>
      <c r="BO150" s="368"/>
      <c r="BP150" s="368"/>
      <c r="BQ150" s="368"/>
      <c r="BR150" s="368"/>
      <c r="BS150" s="368"/>
      <c r="BT150" s="368"/>
      <c r="BU150" s="368"/>
      <c r="BV150" s="368"/>
      <c r="BW150" s="368"/>
      <c r="BX150" s="368"/>
      <c r="BY150" s="368"/>
      <c r="BZ150" s="368"/>
      <c r="CA150" s="368"/>
      <c r="CB150" s="368"/>
      <c r="CC150" s="368"/>
      <c r="CD150" s="368"/>
      <c r="CE150" s="368"/>
      <c r="CF150" s="368"/>
      <c r="CG150" s="368"/>
      <c r="CH150" s="368"/>
      <c r="CI150" s="368"/>
      <c r="CJ150" s="368"/>
      <c r="CK150" s="368"/>
      <c r="CL150" s="368"/>
      <c r="CM150" s="368"/>
      <c r="CN150" s="368"/>
      <c r="CO150" s="368"/>
      <c r="CP150" s="368"/>
      <c r="CQ150" s="368"/>
      <c r="CR150" s="368"/>
      <c r="CS150" s="368"/>
      <c r="CT150" s="368"/>
      <c r="CU150" s="368"/>
      <c r="CV150" s="368"/>
      <c r="CW150" s="368"/>
      <c r="CX150" s="368"/>
      <c r="CY150" s="368"/>
      <c r="CZ150" s="368"/>
      <c r="DA150" s="368"/>
      <c r="DB150" s="368"/>
      <c r="DC150" s="368"/>
      <c r="DD150" s="368"/>
      <c r="DE150" s="368"/>
      <c r="DF150" s="368"/>
      <c r="DG150" s="368"/>
      <c r="DH150" s="368"/>
      <c r="DI150" s="368"/>
      <c r="DJ150" s="368"/>
      <c r="DK150" s="368"/>
      <c r="DL150" s="368"/>
      <c r="DM150" s="368"/>
      <c r="DN150" s="368"/>
      <c r="DO150" s="368"/>
      <c r="DP150" s="368"/>
      <c r="DQ150" s="368"/>
      <c r="DR150" s="368"/>
      <c r="DS150" s="368"/>
      <c r="DT150" s="368"/>
      <c r="DU150" s="368"/>
      <c r="DV150" s="368"/>
      <c r="DW150" s="368"/>
      <c r="DX150" s="368"/>
      <c r="DY150" s="368"/>
      <c r="DZ150" s="368"/>
      <c r="EA150" s="368"/>
      <c r="EB150" s="368"/>
      <c r="EC150" s="368"/>
      <c r="ED150" s="368"/>
      <c r="EE150" s="368"/>
      <c r="EF150" s="368"/>
      <c r="EG150" s="368"/>
      <c r="EH150" s="368"/>
      <c r="EI150" s="368"/>
      <c r="EJ150" s="368"/>
      <c r="EK150" s="368"/>
      <c r="EL150" s="368"/>
      <c r="EM150" s="368"/>
      <c r="EN150" s="368"/>
      <c r="EO150" s="368"/>
      <c r="EP150" s="368"/>
      <c r="EQ150" s="368"/>
      <c r="ER150" s="368"/>
      <c r="ES150" s="368"/>
      <c r="ET150" s="368"/>
      <c r="EU150" s="368"/>
      <c r="EV150" s="368"/>
      <c r="EW150" s="368"/>
      <c r="EX150" s="368"/>
      <c r="EY150" s="368"/>
      <c r="EZ150" s="368"/>
      <c r="FA150" s="368"/>
      <c r="FB150" s="368"/>
      <c r="FC150" s="368"/>
      <c r="FD150" s="368"/>
      <c r="FE150" s="368"/>
      <c r="FF150" s="368"/>
      <c r="FG150" s="368"/>
      <c r="FH150" s="368"/>
      <c r="FI150" s="368"/>
      <c r="FJ150" s="368"/>
      <c r="FK150" s="368"/>
      <c r="FL150" s="368"/>
      <c r="FM150" s="368"/>
      <c r="FN150" s="368"/>
      <c r="FO150" s="368"/>
      <c r="FP150" s="368"/>
      <c r="FQ150" s="368"/>
      <c r="FR150" s="368"/>
      <c r="FS150" s="368"/>
      <c r="FT150" s="368"/>
      <c r="FU150" s="368"/>
      <c r="FV150" s="368"/>
      <c r="FW150" s="368"/>
      <c r="FX150" s="368"/>
      <c r="FY150" s="368"/>
      <c r="FZ150" s="368"/>
    </row>
    <row r="151" spans="1:182" x14ac:dyDescent="0.2">
      <c r="A151" s="368"/>
      <c r="B151" s="368"/>
      <c r="C151" s="368"/>
      <c r="D151" s="368"/>
      <c r="E151" s="368"/>
      <c r="F151" s="368"/>
      <c r="G151" s="368"/>
      <c r="H151" s="368"/>
      <c r="I151" s="368"/>
      <c r="J151" s="368"/>
      <c r="K151" s="368"/>
      <c r="L151" s="368"/>
      <c r="M151" s="368"/>
      <c r="N151" s="368"/>
      <c r="O151" s="368"/>
      <c r="P151" s="368"/>
      <c r="Q151" s="368"/>
      <c r="R151" s="368"/>
      <c r="S151" s="368"/>
      <c r="T151" s="368"/>
      <c r="U151" s="368"/>
      <c r="V151" s="368"/>
      <c r="W151" s="368"/>
      <c r="X151" s="368"/>
      <c r="Y151" s="368"/>
      <c r="Z151" s="368"/>
      <c r="AA151" s="368"/>
      <c r="AB151" s="368"/>
      <c r="AC151" s="368"/>
      <c r="AD151" s="368"/>
      <c r="AE151" s="368"/>
      <c r="AF151" s="368"/>
      <c r="AG151" s="368"/>
      <c r="AH151" s="368"/>
      <c r="AI151" s="368"/>
      <c r="AJ151" s="368"/>
      <c r="AK151" s="368"/>
      <c r="AL151" s="368"/>
      <c r="AM151" s="368"/>
      <c r="AN151" s="368"/>
      <c r="AO151" s="368"/>
      <c r="AP151" s="368"/>
      <c r="AQ151" s="368"/>
      <c r="AR151" s="368"/>
      <c r="AS151" s="368"/>
      <c r="AT151" s="368"/>
      <c r="AU151" s="368"/>
      <c r="AV151" s="368"/>
      <c r="AW151" s="368"/>
      <c r="AX151" s="368"/>
      <c r="AY151" s="368"/>
      <c r="AZ151" s="368"/>
      <c r="BA151" s="368"/>
      <c r="BB151" s="368"/>
      <c r="BC151" s="368"/>
      <c r="BD151" s="368"/>
      <c r="BE151" s="368"/>
      <c r="BF151" s="368"/>
      <c r="BG151" s="368"/>
      <c r="BH151" s="368"/>
      <c r="BI151" s="368"/>
      <c r="BJ151" s="368"/>
      <c r="BK151" s="368"/>
      <c r="BL151" s="368"/>
      <c r="BM151" s="368"/>
      <c r="BN151" s="368"/>
      <c r="BO151" s="368"/>
      <c r="BP151" s="368"/>
      <c r="BQ151" s="368"/>
      <c r="BR151" s="368"/>
      <c r="BS151" s="368"/>
      <c r="BT151" s="368"/>
      <c r="BU151" s="368"/>
      <c r="BV151" s="368"/>
      <c r="BW151" s="368"/>
      <c r="BX151" s="368"/>
      <c r="BY151" s="368"/>
      <c r="BZ151" s="368"/>
      <c r="CA151" s="368"/>
      <c r="CB151" s="368"/>
      <c r="CC151" s="368"/>
      <c r="CD151" s="368"/>
      <c r="CE151" s="368"/>
      <c r="CF151" s="368"/>
      <c r="CG151" s="368"/>
      <c r="CH151" s="368"/>
      <c r="CI151" s="368"/>
      <c r="CJ151" s="368"/>
      <c r="CK151" s="368"/>
      <c r="CL151" s="368"/>
      <c r="CM151" s="368"/>
      <c r="CN151" s="368"/>
      <c r="CO151" s="368"/>
      <c r="CP151" s="368"/>
      <c r="CQ151" s="368"/>
      <c r="CR151" s="368"/>
      <c r="CS151" s="368"/>
      <c r="CT151" s="368"/>
      <c r="CU151" s="368"/>
      <c r="CV151" s="368"/>
      <c r="CW151" s="368"/>
      <c r="CX151" s="368"/>
      <c r="CY151" s="368"/>
      <c r="CZ151" s="368"/>
      <c r="DA151" s="368"/>
      <c r="DB151" s="368"/>
      <c r="DC151" s="368"/>
      <c r="DD151" s="368"/>
      <c r="DE151" s="368"/>
      <c r="DF151" s="368"/>
      <c r="DG151" s="368"/>
      <c r="DH151" s="368"/>
      <c r="DI151" s="368"/>
      <c r="DJ151" s="368"/>
      <c r="DK151" s="368"/>
      <c r="DL151" s="368"/>
      <c r="DM151" s="368"/>
      <c r="DN151" s="368"/>
      <c r="DO151" s="368"/>
      <c r="DP151" s="368"/>
      <c r="DQ151" s="368"/>
      <c r="DR151" s="368"/>
      <c r="DS151" s="368"/>
      <c r="DT151" s="368"/>
      <c r="DU151" s="368"/>
      <c r="DV151" s="368"/>
      <c r="DW151" s="368"/>
      <c r="DX151" s="368"/>
      <c r="DY151" s="368"/>
      <c r="DZ151" s="368"/>
      <c r="EA151" s="368"/>
      <c r="EB151" s="368"/>
      <c r="EC151" s="368"/>
      <c r="ED151" s="368"/>
      <c r="EE151" s="368"/>
      <c r="EF151" s="368"/>
      <c r="EG151" s="368"/>
      <c r="EH151" s="368"/>
      <c r="EI151" s="368"/>
      <c r="EJ151" s="368"/>
      <c r="EK151" s="368"/>
      <c r="EL151" s="368"/>
      <c r="EM151" s="368"/>
      <c r="EN151" s="368"/>
      <c r="EO151" s="368"/>
      <c r="EP151" s="368"/>
      <c r="EQ151" s="368"/>
      <c r="ER151" s="368"/>
      <c r="ES151" s="368"/>
      <c r="ET151" s="368"/>
      <c r="EU151" s="368"/>
      <c r="EV151" s="368"/>
      <c r="EW151" s="368"/>
      <c r="EX151" s="368"/>
      <c r="EY151" s="368"/>
      <c r="EZ151" s="368"/>
      <c r="FA151" s="368"/>
      <c r="FB151" s="368"/>
      <c r="FC151" s="368"/>
      <c r="FD151" s="368"/>
      <c r="FE151" s="368"/>
      <c r="FF151" s="368"/>
      <c r="FG151" s="368"/>
      <c r="FH151" s="368"/>
      <c r="FI151" s="368"/>
      <c r="FJ151" s="368"/>
      <c r="FK151" s="368"/>
      <c r="FL151" s="368"/>
      <c r="FM151" s="368"/>
      <c r="FN151" s="368"/>
      <c r="FO151" s="368"/>
      <c r="FP151" s="368"/>
      <c r="FQ151" s="368"/>
      <c r="FR151" s="368"/>
      <c r="FS151" s="368"/>
      <c r="FT151" s="368"/>
      <c r="FU151" s="368"/>
      <c r="FV151" s="368"/>
      <c r="FW151" s="368"/>
      <c r="FX151" s="368"/>
      <c r="FY151" s="368"/>
      <c r="FZ151" s="368"/>
    </row>
    <row r="152" spans="1:182" x14ac:dyDescent="0.2">
      <c r="A152" s="368"/>
      <c r="B152" s="368"/>
      <c r="C152" s="368"/>
      <c r="D152" s="368"/>
      <c r="E152" s="368"/>
      <c r="F152" s="368"/>
      <c r="G152" s="368"/>
      <c r="H152" s="368"/>
      <c r="I152" s="368"/>
      <c r="J152" s="368"/>
      <c r="K152" s="368"/>
      <c r="L152" s="368"/>
      <c r="M152" s="368"/>
      <c r="N152" s="368"/>
      <c r="O152" s="368"/>
      <c r="P152" s="368"/>
      <c r="Q152" s="368"/>
      <c r="R152" s="368"/>
      <c r="S152" s="368"/>
      <c r="T152" s="368"/>
      <c r="U152" s="368"/>
      <c r="V152" s="368"/>
      <c r="W152" s="368"/>
      <c r="X152" s="368"/>
      <c r="Y152" s="368"/>
      <c r="Z152" s="368"/>
      <c r="AA152" s="368"/>
      <c r="AB152" s="368"/>
      <c r="AC152" s="368"/>
      <c r="AD152" s="368"/>
      <c r="AE152" s="368"/>
      <c r="AF152" s="368"/>
      <c r="AG152" s="368"/>
      <c r="AH152" s="368"/>
      <c r="AI152" s="368"/>
      <c r="AJ152" s="368"/>
      <c r="AK152" s="368"/>
      <c r="AL152" s="368"/>
      <c r="AM152" s="368"/>
      <c r="AN152" s="368"/>
      <c r="AO152" s="368"/>
      <c r="AP152" s="368"/>
      <c r="AQ152" s="368"/>
      <c r="AR152" s="368"/>
      <c r="AS152" s="368"/>
      <c r="AT152" s="368"/>
      <c r="AU152" s="368"/>
      <c r="AV152" s="368"/>
      <c r="AW152" s="368"/>
      <c r="AX152" s="368"/>
      <c r="AY152" s="368"/>
      <c r="AZ152" s="368"/>
      <c r="BA152" s="368"/>
      <c r="BB152" s="368"/>
      <c r="BC152" s="368"/>
      <c r="BD152" s="368"/>
      <c r="BE152" s="368"/>
      <c r="BF152" s="368"/>
      <c r="BG152" s="368"/>
      <c r="BH152" s="368"/>
      <c r="BI152" s="368"/>
      <c r="BJ152" s="368"/>
      <c r="BK152" s="368"/>
      <c r="BL152" s="368"/>
      <c r="BM152" s="368"/>
      <c r="BN152" s="368"/>
      <c r="BO152" s="368"/>
      <c r="BP152" s="368"/>
      <c r="BQ152" s="368"/>
      <c r="BR152" s="368"/>
      <c r="BS152" s="368"/>
      <c r="BT152" s="368"/>
      <c r="BU152" s="368"/>
      <c r="BV152" s="368"/>
      <c r="BW152" s="368"/>
      <c r="BX152" s="368"/>
      <c r="BY152" s="368"/>
      <c r="BZ152" s="368"/>
      <c r="CA152" s="368"/>
      <c r="CB152" s="368"/>
      <c r="CC152" s="368"/>
      <c r="CD152" s="368"/>
      <c r="CE152" s="368"/>
      <c r="CF152" s="368"/>
      <c r="CG152" s="368"/>
      <c r="CH152" s="368"/>
      <c r="CI152" s="368"/>
      <c r="CJ152" s="368"/>
      <c r="CK152" s="368"/>
      <c r="CL152" s="368"/>
      <c r="CM152" s="368"/>
      <c r="CN152" s="368"/>
      <c r="CO152" s="368"/>
      <c r="CP152" s="368"/>
      <c r="CQ152" s="368"/>
      <c r="CR152" s="368"/>
      <c r="CS152" s="368"/>
      <c r="CT152" s="368"/>
      <c r="CU152" s="368"/>
      <c r="CV152" s="368"/>
      <c r="CW152" s="368"/>
      <c r="CX152" s="368"/>
      <c r="CY152" s="368"/>
      <c r="CZ152" s="368"/>
      <c r="DA152" s="368"/>
      <c r="DB152" s="368"/>
      <c r="DC152" s="368"/>
      <c r="DD152" s="368"/>
      <c r="DE152" s="368"/>
      <c r="DF152" s="368"/>
      <c r="DG152" s="368"/>
      <c r="DH152" s="368"/>
      <c r="DI152" s="368"/>
      <c r="DJ152" s="368"/>
      <c r="DK152" s="368"/>
      <c r="DL152" s="368"/>
      <c r="DM152" s="368"/>
      <c r="DN152" s="368"/>
      <c r="DO152" s="368"/>
      <c r="DP152" s="368"/>
      <c r="DQ152" s="368"/>
      <c r="DR152" s="368"/>
      <c r="DS152" s="368"/>
      <c r="DT152" s="368"/>
      <c r="DU152" s="368"/>
      <c r="DV152" s="368"/>
      <c r="DW152" s="368"/>
      <c r="DX152" s="368"/>
      <c r="DY152" s="368"/>
      <c r="DZ152" s="368"/>
      <c r="EA152" s="368"/>
      <c r="EB152" s="368"/>
      <c r="EC152" s="368"/>
      <c r="ED152" s="368"/>
      <c r="EE152" s="368"/>
      <c r="EF152" s="368"/>
      <c r="EG152" s="368"/>
      <c r="EH152" s="368"/>
      <c r="EI152" s="368"/>
      <c r="EJ152" s="368"/>
      <c r="EK152" s="368"/>
      <c r="EL152" s="368"/>
      <c r="EM152" s="368"/>
      <c r="EN152" s="368"/>
      <c r="EO152" s="368"/>
      <c r="EP152" s="368"/>
      <c r="EQ152" s="368"/>
      <c r="ER152" s="368"/>
      <c r="ES152" s="368"/>
      <c r="ET152" s="368"/>
      <c r="EU152" s="368"/>
      <c r="EV152" s="368"/>
      <c r="EW152" s="368"/>
      <c r="EX152" s="368"/>
      <c r="EY152" s="368"/>
      <c r="EZ152" s="368"/>
      <c r="FA152" s="368"/>
      <c r="FB152" s="368"/>
      <c r="FC152" s="368"/>
      <c r="FD152" s="368"/>
      <c r="FE152" s="368"/>
      <c r="FF152" s="368"/>
      <c r="FG152" s="368"/>
      <c r="FH152" s="368"/>
      <c r="FI152" s="368"/>
      <c r="FJ152" s="368"/>
      <c r="FK152" s="368"/>
      <c r="FL152" s="368"/>
      <c r="FM152" s="368"/>
      <c r="FN152" s="368"/>
      <c r="FO152" s="368"/>
      <c r="FP152" s="368"/>
      <c r="FQ152" s="368"/>
      <c r="FR152" s="368"/>
      <c r="FS152" s="368"/>
      <c r="FT152" s="368"/>
      <c r="FU152" s="368"/>
      <c r="FV152" s="368"/>
      <c r="FW152" s="368"/>
      <c r="FX152" s="368"/>
      <c r="FY152" s="368"/>
      <c r="FZ152" s="368"/>
    </row>
    <row r="153" spans="1:182" x14ac:dyDescent="0.2">
      <c r="A153" s="368"/>
      <c r="B153" s="368"/>
      <c r="C153" s="368"/>
      <c r="D153" s="368"/>
      <c r="E153" s="368"/>
      <c r="F153" s="368"/>
      <c r="G153" s="368"/>
      <c r="H153" s="368"/>
      <c r="I153" s="368"/>
      <c r="J153" s="368"/>
      <c r="K153" s="368"/>
      <c r="L153" s="368"/>
      <c r="M153" s="368"/>
      <c r="N153" s="368"/>
      <c r="O153" s="368"/>
      <c r="P153" s="368"/>
      <c r="Q153" s="368"/>
      <c r="R153" s="368"/>
      <c r="S153" s="368"/>
      <c r="T153" s="368"/>
      <c r="U153" s="368"/>
      <c r="V153" s="368"/>
      <c r="W153" s="368"/>
      <c r="X153" s="368"/>
      <c r="Y153" s="368"/>
      <c r="Z153" s="368"/>
      <c r="AA153" s="368"/>
      <c r="AB153" s="368"/>
      <c r="AC153" s="368"/>
      <c r="AD153" s="368"/>
      <c r="AE153" s="368"/>
      <c r="AF153" s="368"/>
      <c r="AG153" s="368"/>
      <c r="AH153" s="368"/>
      <c r="AI153" s="368"/>
      <c r="AJ153" s="368"/>
      <c r="AK153" s="368"/>
      <c r="AL153" s="368"/>
      <c r="AM153" s="368"/>
      <c r="AN153" s="368"/>
      <c r="AO153" s="368"/>
      <c r="AP153" s="368"/>
      <c r="AQ153" s="368"/>
      <c r="AR153" s="368"/>
      <c r="AS153" s="368"/>
      <c r="AT153" s="368"/>
      <c r="AU153" s="368"/>
      <c r="AV153" s="368"/>
      <c r="AW153" s="368"/>
      <c r="AX153" s="368"/>
      <c r="AY153" s="368"/>
      <c r="AZ153" s="368"/>
      <c r="BA153" s="368"/>
      <c r="BB153" s="368"/>
      <c r="BC153" s="368"/>
      <c r="BD153" s="368"/>
      <c r="BE153" s="368"/>
      <c r="BF153" s="368"/>
      <c r="BG153" s="368"/>
      <c r="BH153" s="368"/>
      <c r="BI153" s="368"/>
      <c r="BJ153" s="368"/>
      <c r="BK153" s="368"/>
      <c r="BL153" s="368"/>
      <c r="BM153" s="368"/>
      <c r="BN153" s="368"/>
      <c r="BO153" s="368"/>
      <c r="BP153" s="368"/>
      <c r="BQ153" s="368"/>
      <c r="BR153" s="368"/>
      <c r="BS153" s="368"/>
      <c r="BT153" s="368"/>
      <c r="BU153" s="368"/>
      <c r="BV153" s="368"/>
      <c r="BW153" s="368"/>
      <c r="BX153" s="368"/>
      <c r="BY153" s="368"/>
      <c r="BZ153" s="368"/>
      <c r="CA153" s="368"/>
      <c r="CB153" s="368"/>
      <c r="CC153" s="368"/>
      <c r="CD153" s="368"/>
      <c r="CE153" s="368"/>
      <c r="CF153" s="368"/>
      <c r="CG153" s="368"/>
      <c r="CH153" s="368"/>
      <c r="CI153" s="368"/>
      <c r="CJ153" s="368"/>
      <c r="CK153" s="368"/>
      <c r="CL153" s="368"/>
      <c r="CM153" s="368"/>
      <c r="CN153" s="368"/>
      <c r="CO153" s="368"/>
      <c r="CP153" s="368"/>
      <c r="CQ153" s="368"/>
      <c r="CR153" s="368"/>
      <c r="CS153" s="368"/>
      <c r="CT153" s="368"/>
      <c r="CU153" s="368"/>
      <c r="CV153" s="368"/>
      <c r="CW153" s="368"/>
      <c r="CX153" s="368"/>
      <c r="CY153" s="368"/>
      <c r="CZ153" s="368"/>
      <c r="DA153" s="368"/>
      <c r="DB153" s="368"/>
      <c r="DC153" s="368"/>
      <c r="DD153" s="368"/>
      <c r="DE153" s="368"/>
      <c r="DF153" s="368"/>
      <c r="DG153" s="368"/>
      <c r="DH153" s="368"/>
      <c r="DI153" s="368"/>
      <c r="DJ153" s="368"/>
      <c r="DK153" s="368"/>
      <c r="DL153" s="368"/>
      <c r="DM153" s="368"/>
      <c r="DN153" s="368"/>
      <c r="DO153" s="368"/>
      <c r="DP153" s="368"/>
      <c r="DQ153" s="368"/>
      <c r="DR153" s="368"/>
      <c r="DS153" s="368"/>
      <c r="DT153" s="368"/>
      <c r="DU153" s="368"/>
      <c r="DV153" s="368"/>
      <c r="DW153" s="368"/>
      <c r="DX153" s="368"/>
      <c r="DY153" s="368"/>
      <c r="DZ153" s="368"/>
      <c r="EA153" s="368"/>
      <c r="EB153" s="368"/>
      <c r="EC153" s="368"/>
      <c r="ED153" s="368"/>
      <c r="EE153" s="368"/>
      <c r="EF153" s="368"/>
      <c r="EG153" s="368"/>
      <c r="EH153" s="368"/>
      <c r="EI153" s="368"/>
      <c r="EJ153" s="368"/>
      <c r="EK153" s="368"/>
      <c r="EL153" s="368"/>
      <c r="EM153" s="368"/>
      <c r="EN153" s="368"/>
      <c r="EO153" s="368"/>
      <c r="EP153" s="368"/>
      <c r="EQ153" s="368"/>
      <c r="ER153" s="368"/>
      <c r="ES153" s="368"/>
      <c r="ET153" s="368"/>
      <c r="EU153" s="368"/>
      <c r="EV153" s="368"/>
      <c r="EW153" s="368"/>
      <c r="EX153" s="368"/>
      <c r="EY153" s="368"/>
      <c r="EZ153" s="368"/>
      <c r="FA153" s="368"/>
      <c r="FB153" s="368"/>
      <c r="FC153" s="368"/>
      <c r="FD153" s="368"/>
      <c r="FE153" s="368"/>
      <c r="FF153" s="368"/>
      <c r="FG153" s="368"/>
      <c r="FH153" s="368"/>
      <c r="FI153" s="368"/>
      <c r="FJ153" s="368"/>
      <c r="FK153" s="368"/>
      <c r="FL153" s="368"/>
      <c r="FM153" s="368"/>
      <c r="FN153" s="368"/>
      <c r="FO153" s="368"/>
      <c r="FP153" s="368"/>
      <c r="FQ153" s="368"/>
      <c r="FR153" s="368"/>
      <c r="FS153" s="368"/>
      <c r="FT153" s="368"/>
      <c r="FU153" s="368"/>
      <c r="FV153" s="368"/>
      <c r="FW153" s="368"/>
      <c r="FX153" s="368"/>
      <c r="FY153" s="368"/>
      <c r="FZ153" s="368"/>
    </row>
    <row r="154" spans="1:182" x14ac:dyDescent="0.2">
      <c r="A154" s="368"/>
      <c r="B154" s="368"/>
      <c r="C154" s="368"/>
      <c r="D154" s="368"/>
      <c r="E154" s="368"/>
      <c r="F154" s="368"/>
      <c r="G154" s="368"/>
      <c r="H154" s="368"/>
      <c r="I154" s="368"/>
      <c r="J154" s="368"/>
      <c r="K154" s="368"/>
      <c r="L154" s="368"/>
      <c r="M154" s="368"/>
      <c r="N154" s="368"/>
      <c r="O154" s="368"/>
      <c r="P154" s="368"/>
      <c r="Q154" s="368"/>
      <c r="R154" s="368"/>
      <c r="S154" s="368"/>
      <c r="T154" s="368"/>
      <c r="U154" s="368"/>
      <c r="V154" s="368"/>
      <c r="W154" s="368"/>
      <c r="X154" s="368"/>
      <c r="Y154" s="368"/>
      <c r="Z154" s="368"/>
      <c r="AA154" s="368"/>
      <c r="AB154" s="368"/>
      <c r="AC154" s="368"/>
      <c r="AD154" s="368"/>
      <c r="AE154" s="368"/>
      <c r="AF154" s="368"/>
      <c r="AG154" s="368"/>
      <c r="AH154" s="368"/>
      <c r="AI154" s="368"/>
      <c r="AJ154" s="368"/>
      <c r="AK154" s="368"/>
      <c r="AL154" s="368"/>
      <c r="AM154" s="368"/>
      <c r="AN154" s="368"/>
      <c r="AO154" s="368"/>
      <c r="AP154" s="368"/>
      <c r="AQ154" s="368"/>
      <c r="AR154" s="368"/>
      <c r="AS154" s="368"/>
      <c r="AT154" s="368"/>
      <c r="AU154" s="368"/>
      <c r="AV154" s="368"/>
      <c r="AW154" s="368"/>
      <c r="AX154" s="368"/>
      <c r="AY154" s="368"/>
      <c r="AZ154" s="368"/>
      <c r="BA154" s="368"/>
      <c r="BB154" s="368"/>
      <c r="BC154" s="368"/>
      <c r="BD154" s="368"/>
      <c r="BE154" s="368"/>
      <c r="BF154" s="368"/>
      <c r="BG154" s="368"/>
      <c r="BH154" s="368"/>
      <c r="BI154" s="368"/>
      <c r="BJ154" s="368"/>
      <c r="BK154" s="368"/>
      <c r="BL154" s="368"/>
      <c r="BM154" s="368"/>
      <c r="BN154" s="368"/>
      <c r="BO154" s="368"/>
      <c r="BP154" s="368"/>
      <c r="BQ154" s="368"/>
      <c r="BR154" s="368"/>
      <c r="BS154" s="368"/>
      <c r="BT154" s="368"/>
      <c r="BU154" s="368"/>
      <c r="BV154" s="368"/>
      <c r="BW154" s="368"/>
      <c r="BX154" s="368"/>
      <c r="BY154" s="368"/>
      <c r="BZ154" s="368"/>
      <c r="CA154" s="368"/>
      <c r="CB154" s="368"/>
      <c r="CC154" s="368"/>
      <c r="CD154" s="368"/>
      <c r="CE154" s="368"/>
      <c r="CF154" s="368"/>
      <c r="CG154" s="368"/>
      <c r="CH154" s="368"/>
      <c r="CI154" s="368"/>
      <c r="CJ154" s="368"/>
      <c r="CK154" s="368"/>
      <c r="CL154" s="368"/>
      <c r="CM154" s="368"/>
      <c r="CN154" s="368"/>
      <c r="CO154" s="368"/>
      <c r="CP154" s="368"/>
      <c r="CQ154" s="368"/>
      <c r="CR154" s="368"/>
      <c r="CS154" s="368"/>
      <c r="CT154" s="368"/>
      <c r="CU154" s="368"/>
      <c r="CV154" s="368"/>
      <c r="CW154" s="368"/>
      <c r="CX154" s="368"/>
      <c r="CY154" s="368"/>
      <c r="CZ154" s="368"/>
      <c r="DA154" s="368"/>
      <c r="DB154" s="368"/>
      <c r="DC154" s="368"/>
      <c r="DD154" s="368"/>
      <c r="DE154" s="368"/>
      <c r="DF154" s="368"/>
      <c r="DG154" s="368"/>
      <c r="DH154" s="368"/>
      <c r="DI154" s="368"/>
      <c r="DJ154" s="368"/>
      <c r="DK154" s="368"/>
      <c r="DL154" s="368"/>
      <c r="DM154" s="368"/>
      <c r="DN154" s="368"/>
      <c r="DO154" s="368"/>
      <c r="DP154" s="368"/>
      <c r="DQ154" s="368"/>
      <c r="DR154" s="368"/>
      <c r="DS154" s="368"/>
      <c r="DT154" s="368"/>
      <c r="DU154" s="368"/>
      <c r="DV154" s="368"/>
      <c r="DW154" s="368"/>
      <c r="DX154" s="368"/>
      <c r="DY154" s="368"/>
      <c r="DZ154" s="368"/>
      <c r="EA154" s="368"/>
      <c r="EB154" s="368"/>
      <c r="EC154" s="368"/>
      <c r="ED154" s="368"/>
      <c r="EE154" s="368"/>
      <c r="EF154" s="368"/>
      <c r="EG154" s="368"/>
      <c r="EH154" s="368"/>
      <c r="EI154" s="368"/>
      <c r="EJ154" s="368"/>
      <c r="EK154" s="368"/>
      <c r="EL154" s="368"/>
      <c r="EM154" s="368"/>
      <c r="EN154" s="368"/>
      <c r="EO154" s="368"/>
      <c r="EP154" s="368"/>
      <c r="EQ154" s="368"/>
      <c r="ER154" s="368"/>
      <c r="ES154" s="368"/>
      <c r="ET154" s="368"/>
      <c r="EU154" s="368"/>
      <c r="EV154" s="368"/>
      <c r="EW154" s="368"/>
      <c r="EX154" s="368"/>
      <c r="EY154" s="368"/>
      <c r="EZ154" s="368"/>
      <c r="FA154" s="368"/>
      <c r="FB154" s="368"/>
      <c r="FC154" s="368"/>
      <c r="FD154" s="368"/>
      <c r="FE154" s="368"/>
      <c r="FF154" s="368"/>
      <c r="FG154" s="368"/>
      <c r="FH154" s="368"/>
      <c r="FI154" s="368"/>
      <c r="FJ154" s="368"/>
      <c r="FK154" s="368"/>
      <c r="FL154" s="368"/>
      <c r="FM154" s="368"/>
      <c r="FN154" s="368"/>
      <c r="FO154" s="368"/>
      <c r="FP154" s="368"/>
      <c r="FQ154" s="368"/>
      <c r="FR154" s="368"/>
      <c r="FS154" s="368"/>
      <c r="FT154" s="368"/>
      <c r="FU154" s="368"/>
      <c r="FV154" s="368"/>
      <c r="FW154" s="368"/>
      <c r="FX154" s="368"/>
      <c r="FY154" s="368"/>
      <c r="FZ154" s="368"/>
    </row>
    <row r="155" spans="1:182" x14ac:dyDescent="0.2">
      <c r="A155" s="368"/>
      <c r="B155" s="368"/>
      <c r="C155" s="368"/>
      <c r="D155" s="368"/>
      <c r="E155" s="368"/>
      <c r="F155" s="368"/>
      <c r="G155" s="368"/>
      <c r="H155" s="368"/>
      <c r="I155" s="368"/>
      <c r="J155" s="368"/>
      <c r="K155" s="368"/>
      <c r="L155" s="368"/>
      <c r="M155" s="368"/>
      <c r="N155" s="368"/>
      <c r="O155" s="368"/>
      <c r="P155" s="368"/>
      <c r="Q155" s="368"/>
      <c r="R155" s="368"/>
      <c r="S155" s="368"/>
      <c r="T155" s="368"/>
      <c r="U155" s="368"/>
      <c r="V155" s="368"/>
      <c r="W155" s="368"/>
      <c r="X155" s="368"/>
      <c r="Y155" s="368"/>
      <c r="Z155" s="368"/>
      <c r="AA155" s="368"/>
      <c r="AB155" s="368"/>
      <c r="AC155" s="368"/>
      <c r="AD155" s="368"/>
      <c r="AE155" s="368"/>
      <c r="AF155" s="368"/>
      <c r="AG155" s="368"/>
      <c r="AH155" s="368"/>
      <c r="AI155" s="368"/>
      <c r="AJ155" s="368"/>
      <c r="AK155" s="368"/>
      <c r="AL155" s="368"/>
      <c r="AM155" s="368"/>
      <c r="AN155" s="368"/>
      <c r="AO155" s="368"/>
      <c r="AP155" s="368"/>
      <c r="AQ155" s="368"/>
      <c r="AR155" s="368"/>
      <c r="AS155" s="368"/>
      <c r="AT155" s="368"/>
      <c r="AU155" s="368"/>
      <c r="AV155" s="368"/>
      <c r="AW155" s="368"/>
      <c r="AX155" s="368"/>
      <c r="AY155" s="368"/>
      <c r="AZ155" s="368"/>
      <c r="BA155" s="368"/>
      <c r="BB155" s="368"/>
      <c r="BC155" s="368"/>
      <c r="BD155" s="368"/>
      <c r="BE155" s="368"/>
      <c r="BF155" s="368"/>
      <c r="BG155" s="368"/>
      <c r="BH155" s="368"/>
      <c r="BI155" s="368"/>
      <c r="BJ155" s="368"/>
      <c r="BK155" s="368"/>
      <c r="BL155" s="368"/>
      <c r="BM155" s="368"/>
      <c r="BN155" s="368"/>
      <c r="BO155" s="368"/>
      <c r="BP155" s="368"/>
      <c r="BQ155" s="368"/>
      <c r="BR155" s="368"/>
      <c r="BS155" s="368"/>
      <c r="BT155" s="368"/>
      <c r="BU155" s="368"/>
      <c r="BV155" s="368"/>
      <c r="BW155" s="368"/>
      <c r="BX155" s="368"/>
      <c r="BY155" s="368"/>
      <c r="BZ155" s="368"/>
      <c r="CA155" s="368"/>
      <c r="CB155" s="368"/>
      <c r="CC155" s="368"/>
      <c r="CD155" s="368"/>
      <c r="CE155" s="368"/>
      <c r="CF155" s="368"/>
      <c r="CG155" s="368"/>
      <c r="CH155" s="368"/>
      <c r="CI155" s="368"/>
      <c r="CJ155" s="368"/>
      <c r="CK155" s="368"/>
      <c r="CL155" s="368"/>
      <c r="CM155" s="368"/>
      <c r="CN155" s="368"/>
      <c r="CO155" s="368"/>
      <c r="CP155" s="368"/>
      <c r="CQ155" s="368"/>
      <c r="CR155" s="368"/>
      <c r="CS155" s="368"/>
      <c r="CT155" s="368"/>
      <c r="CU155" s="368"/>
      <c r="CV155" s="368"/>
      <c r="CW155" s="368"/>
      <c r="CX155" s="368"/>
      <c r="CY155" s="368"/>
      <c r="CZ155" s="368"/>
      <c r="DA155" s="368"/>
      <c r="DB155" s="368"/>
      <c r="DC155" s="368"/>
      <c r="DD155" s="368"/>
      <c r="DE155" s="368"/>
      <c r="DF155" s="368"/>
      <c r="DG155" s="368"/>
      <c r="DH155" s="368"/>
      <c r="DI155" s="368"/>
      <c r="DJ155" s="368"/>
      <c r="DK155" s="368"/>
      <c r="DL155" s="368"/>
      <c r="DM155" s="368"/>
      <c r="DN155" s="368"/>
      <c r="DO155" s="368"/>
      <c r="DP155" s="368"/>
      <c r="DQ155" s="368"/>
      <c r="DR155" s="368"/>
      <c r="DS155" s="368"/>
      <c r="DT155" s="368"/>
      <c r="DU155" s="368"/>
      <c r="DV155" s="368"/>
      <c r="DW155" s="368"/>
      <c r="DX155" s="368"/>
      <c r="DY155" s="368"/>
      <c r="DZ155" s="368"/>
      <c r="EA155" s="368"/>
      <c r="EB155" s="368"/>
      <c r="EC155" s="368"/>
      <c r="ED155" s="368"/>
      <c r="EE155" s="368"/>
      <c r="EF155" s="368"/>
      <c r="EG155" s="368"/>
      <c r="EH155" s="368"/>
      <c r="EI155" s="368"/>
      <c r="EJ155" s="368"/>
      <c r="EK155" s="368"/>
      <c r="EL155" s="368"/>
      <c r="EM155" s="368"/>
      <c r="EN155" s="368"/>
      <c r="EO155" s="368"/>
      <c r="EP155" s="368"/>
      <c r="EQ155" s="368"/>
      <c r="ER155" s="368"/>
      <c r="ES155" s="368"/>
      <c r="ET155" s="368"/>
      <c r="EU155" s="368"/>
      <c r="EV155" s="368"/>
      <c r="EW155" s="368"/>
      <c r="EX155" s="368"/>
      <c r="EY155" s="368"/>
      <c r="EZ155" s="368"/>
      <c r="FA155" s="368"/>
      <c r="FB155" s="368"/>
      <c r="FC155" s="368"/>
      <c r="FD155" s="368"/>
      <c r="FE155" s="368"/>
      <c r="FF155" s="368"/>
      <c r="FG155" s="368"/>
      <c r="FH155" s="368"/>
      <c r="FI155" s="368"/>
      <c r="FJ155" s="368"/>
      <c r="FK155" s="368"/>
      <c r="FL155" s="368"/>
      <c r="FM155" s="368"/>
      <c r="FN155" s="368"/>
      <c r="FO155" s="368"/>
      <c r="FP155" s="368"/>
      <c r="FQ155" s="368"/>
      <c r="FR155" s="368"/>
      <c r="FS155" s="368"/>
      <c r="FT155" s="368"/>
      <c r="FU155" s="368"/>
      <c r="FV155" s="368"/>
      <c r="FW155" s="368"/>
      <c r="FX155" s="368"/>
      <c r="FY155" s="368"/>
      <c r="FZ155" s="368"/>
    </row>
    <row r="156" spans="1:182" x14ac:dyDescent="0.2">
      <c r="A156" s="368"/>
      <c r="B156" s="368"/>
      <c r="C156" s="368"/>
      <c r="D156" s="368"/>
      <c r="E156" s="368"/>
      <c r="F156" s="368"/>
      <c r="G156" s="368"/>
      <c r="H156" s="368"/>
      <c r="I156" s="368"/>
      <c r="J156" s="368"/>
      <c r="K156" s="368"/>
      <c r="L156" s="368"/>
      <c r="M156" s="368"/>
      <c r="N156" s="368"/>
      <c r="O156" s="368"/>
      <c r="P156" s="368"/>
      <c r="Q156" s="368"/>
      <c r="R156" s="368"/>
      <c r="S156" s="368"/>
      <c r="T156" s="368"/>
      <c r="U156" s="368"/>
      <c r="V156" s="368"/>
      <c r="W156" s="368"/>
      <c r="X156" s="368"/>
      <c r="Y156" s="368"/>
      <c r="Z156" s="368"/>
      <c r="AA156" s="368"/>
      <c r="AB156" s="368"/>
      <c r="AC156" s="368"/>
      <c r="AD156" s="368"/>
      <c r="AE156" s="368"/>
      <c r="AF156" s="368"/>
      <c r="AG156" s="368"/>
      <c r="AH156" s="368"/>
      <c r="AI156" s="368"/>
      <c r="AJ156" s="368"/>
      <c r="AK156" s="368"/>
      <c r="AL156" s="368"/>
      <c r="AM156" s="368"/>
      <c r="AN156" s="368"/>
      <c r="AO156" s="368"/>
      <c r="AP156" s="368"/>
      <c r="AQ156" s="368"/>
      <c r="AR156" s="368"/>
      <c r="AS156" s="368"/>
      <c r="AT156" s="368"/>
      <c r="AU156" s="368"/>
      <c r="AV156" s="368"/>
      <c r="AW156" s="368"/>
      <c r="AX156" s="368"/>
      <c r="AY156" s="368"/>
      <c r="AZ156" s="368"/>
      <c r="BA156" s="368"/>
      <c r="BB156" s="368"/>
      <c r="BC156" s="368"/>
      <c r="BD156" s="368"/>
      <c r="BE156" s="368"/>
      <c r="BF156" s="368"/>
      <c r="BG156" s="368"/>
      <c r="BH156" s="368"/>
      <c r="BI156" s="368"/>
      <c r="BJ156" s="368"/>
      <c r="BK156" s="368"/>
      <c r="BL156" s="368"/>
      <c r="BM156" s="368"/>
      <c r="BN156" s="368"/>
      <c r="BO156" s="368"/>
      <c r="BP156" s="368"/>
      <c r="BQ156" s="368"/>
      <c r="BR156" s="368"/>
      <c r="BS156" s="368"/>
      <c r="BT156" s="368"/>
      <c r="BU156" s="368"/>
      <c r="BV156" s="368"/>
      <c r="BW156" s="368"/>
      <c r="BX156" s="368"/>
      <c r="BY156" s="368"/>
      <c r="BZ156" s="368"/>
      <c r="CA156" s="368"/>
      <c r="CB156" s="368"/>
      <c r="CC156" s="368"/>
      <c r="CD156" s="368"/>
      <c r="CE156" s="368"/>
      <c r="CF156" s="368"/>
      <c r="CG156" s="368"/>
      <c r="CH156" s="368"/>
      <c r="CI156" s="368"/>
      <c r="CJ156" s="368"/>
      <c r="CK156" s="368"/>
      <c r="CL156" s="368"/>
      <c r="CM156" s="368"/>
      <c r="CN156" s="368"/>
      <c r="CO156" s="368"/>
      <c r="CP156" s="368"/>
      <c r="CQ156" s="368"/>
      <c r="CR156" s="368"/>
      <c r="CS156" s="368"/>
      <c r="CT156" s="368"/>
      <c r="CU156" s="368"/>
      <c r="CV156" s="368"/>
      <c r="CW156" s="368"/>
      <c r="CX156" s="368"/>
      <c r="CY156" s="368"/>
      <c r="CZ156" s="368"/>
      <c r="DA156" s="368"/>
      <c r="DB156" s="368"/>
      <c r="DC156" s="368"/>
      <c r="DD156" s="368"/>
      <c r="DE156" s="368"/>
      <c r="DF156" s="368"/>
      <c r="DG156" s="368"/>
      <c r="DH156" s="368"/>
      <c r="DI156" s="368"/>
      <c r="DJ156" s="368"/>
      <c r="DK156" s="368"/>
      <c r="DL156" s="368"/>
      <c r="DM156" s="368"/>
      <c r="DN156" s="368"/>
      <c r="DO156" s="368"/>
      <c r="DP156" s="368"/>
      <c r="DQ156" s="368"/>
      <c r="DR156" s="368"/>
      <c r="DS156" s="368"/>
      <c r="DT156" s="368"/>
      <c r="DU156" s="368"/>
      <c r="DV156" s="368"/>
      <c r="DW156" s="368"/>
      <c r="DX156" s="368"/>
      <c r="DY156" s="368"/>
      <c r="DZ156" s="368"/>
      <c r="EA156" s="368"/>
      <c r="EB156" s="368"/>
      <c r="EC156" s="368"/>
      <c r="ED156" s="368"/>
      <c r="EE156" s="368"/>
      <c r="EF156" s="368"/>
      <c r="EG156" s="368"/>
      <c r="EH156" s="368"/>
      <c r="EI156" s="368"/>
      <c r="EJ156" s="368"/>
      <c r="EK156" s="368"/>
      <c r="EL156" s="368"/>
      <c r="EM156" s="368"/>
      <c r="EN156" s="368"/>
      <c r="EO156" s="368"/>
      <c r="EP156" s="368"/>
      <c r="EQ156" s="368"/>
      <c r="ER156" s="368"/>
      <c r="ES156" s="368"/>
      <c r="ET156" s="368"/>
      <c r="EU156" s="368"/>
      <c r="EV156" s="368"/>
      <c r="EW156" s="368"/>
      <c r="EX156" s="368"/>
      <c r="EY156" s="368"/>
      <c r="EZ156" s="368"/>
      <c r="FA156" s="368"/>
      <c r="FB156" s="368"/>
      <c r="FC156" s="368"/>
      <c r="FD156" s="368"/>
      <c r="FE156" s="368"/>
      <c r="FF156" s="368"/>
      <c r="FG156" s="368"/>
      <c r="FH156" s="368"/>
      <c r="FI156" s="368"/>
      <c r="FJ156" s="368"/>
      <c r="FK156" s="368"/>
      <c r="FL156" s="368"/>
      <c r="FM156" s="368"/>
      <c r="FN156" s="368"/>
      <c r="FO156" s="368"/>
      <c r="FP156" s="368"/>
      <c r="FQ156" s="368"/>
      <c r="FR156" s="368"/>
      <c r="FS156" s="368"/>
      <c r="FT156" s="368"/>
      <c r="FU156" s="368"/>
      <c r="FV156" s="368"/>
      <c r="FW156" s="368"/>
      <c r="FX156" s="368"/>
      <c r="FY156" s="368"/>
      <c r="FZ156" s="368"/>
    </row>
    <row r="157" spans="1:182" x14ac:dyDescent="0.2">
      <c r="A157" s="368"/>
      <c r="B157" s="368"/>
      <c r="C157" s="368"/>
      <c r="D157" s="368"/>
      <c r="E157" s="368"/>
      <c r="F157" s="368"/>
      <c r="G157" s="368"/>
      <c r="H157" s="368"/>
      <c r="I157" s="368"/>
      <c r="J157" s="368"/>
      <c r="K157" s="368"/>
      <c r="L157" s="368"/>
      <c r="M157" s="368"/>
      <c r="N157" s="368"/>
      <c r="O157" s="368"/>
      <c r="P157" s="368"/>
      <c r="Q157" s="368"/>
      <c r="R157" s="368"/>
      <c r="S157" s="368"/>
      <c r="T157" s="368"/>
      <c r="U157" s="368"/>
      <c r="V157" s="368"/>
      <c r="W157" s="368"/>
      <c r="X157" s="368"/>
      <c r="Y157" s="368"/>
      <c r="Z157" s="368"/>
      <c r="AA157" s="368"/>
      <c r="AB157" s="368"/>
      <c r="AC157" s="368"/>
      <c r="AD157" s="368"/>
      <c r="AE157" s="368"/>
      <c r="AF157" s="368"/>
      <c r="AG157" s="368"/>
      <c r="AH157" s="368"/>
      <c r="AI157" s="368"/>
      <c r="AJ157" s="368"/>
      <c r="AK157" s="368"/>
      <c r="AL157" s="368"/>
      <c r="AM157" s="368"/>
      <c r="AN157" s="368"/>
      <c r="AO157" s="368"/>
      <c r="AP157" s="368"/>
      <c r="AQ157" s="368"/>
      <c r="AR157" s="368"/>
      <c r="AS157" s="368"/>
      <c r="AT157" s="368"/>
      <c r="AU157" s="368"/>
      <c r="AV157" s="368"/>
      <c r="AW157" s="368"/>
      <c r="AX157" s="368"/>
      <c r="AY157" s="368"/>
      <c r="AZ157" s="368"/>
      <c r="BA157" s="368"/>
      <c r="BB157" s="368"/>
      <c r="BC157" s="368"/>
      <c r="BD157" s="368"/>
      <c r="BE157" s="368"/>
      <c r="BF157" s="368"/>
      <c r="BG157" s="368"/>
      <c r="BH157" s="368"/>
      <c r="BI157" s="368"/>
      <c r="BJ157" s="368"/>
      <c r="BK157" s="368"/>
      <c r="BL157" s="368"/>
      <c r="BM157" s="368"/>
      <c r="BN157" s="368"/>
      <c r="BO157" s="368"/>
      <c r="BP157" s="368"/>
      <c r="BQ157" s="368"/>
      <c r="BR157" s="368"/>
      <c r="BS157" s="368"/>
      <c r="BT157" s="368"/>
      <c r="BU157" s="368"/>
      <c r="BV157" s="368"/>
      <c r="BW157" s="368"/>
      <c r="BX157" s="368"/>
      <c r="BY157" s="368"/>
      <c r="BZ157" s="368"/>
      <c r="CA157" s="368"/>
      <c r="CB157" s="368"/>
      <c r="CC157" s="368"/>
      <c r="CD157" s="368"/>
      <c r="CE157" s="368"/>
      <c r="CF157" s="368"/>
      <c r="CG157" s="368"/>
      <c r="CH157" s="368"/>
      <c r="CI157" s="368"/>
      <c r="CJ157" s="368"/>
      <c r="CK157" s="368"/>
      <c r="CL157" s="368"/>
      <c r="CM157" s="368"/>
      <c r="CN157" s="368"/>
      <c r="CO157" s="368"/>
      <c r="CP157" s="368"/>
      <c r="CQ157" s="368"/>
      <c r="CR157" s="368"/>
      <c r="CS157" s="368"/>
      <c r="CT157" s="368"/>
      <c r="CU157" s="368"/>
      <c r="CV157" s="368"/>
      <c r="CW157" s="368"/>
      <c r="CX157" s="368"/>
      <c r="CY157" s="368"/>
      <c r="CZ157" s="368"/>
      <c r="DA157" s="368"/>
      <c r="DB157" s="368"/>
      <c r="DC157" s="368"/>
      <c r="DD157" s="368"/>
      <c r="DE157" s="368"/>
      <c r="DF157" s="368"/>
      <c r="DG157" s="368"/>
      <c r="DH157" s="368"/>
      <c r="DI157" s="368"/>
      <c r="DJ157" s="368"/>
      <c r="DK157" s="368"/>
      <c r="DL157" s="368"/>
      <c r="DM157" s="368"/>
      <c r="DN157" s="368"/>
      <c r="DO157" s="368"/>
      <c r="DP157" s="368"/>
      <c r="DQ157" s="368"/>
      <c r="DR157" s="368"/>
      <c r="DS157" s="368"/>
      <c r="DT157" s="368"/>
      <c r="DU157" s="368"/>
      <c r="DV157" s="368"/>
      <c r="DW157" s="368"/>
      <c r="DX157" s="368"/>
      <c r="DY157" s="368"/>
      <c r="DZ157" s="368"/>
      <c r="EA157" s="368"/>
      <c r="EB157" s="368"/>
      <c r="EC157" s="368"/>
      <c r="ED157" s="368"/>
      <c r="EE157" s="368"/>
      <c r="EF157" s="368"/>
      <c r="EG157" s="368"/>
      <c r="EH157" s="368"/>
      <c r="EI157" s="368"/>
      <c r="EJ157" s="368"/>
      <c r="EK157" s="368"/>
      <c r="EL157" s="368"/>
      <c r="EM157" s="368"/>
      <c r="EN157" s="368"/>
      <c r="EO157" s="368"/>
      <c r="EP157" s="368"/>
      <c r="EQ157" s="368"/>
      <c r="ER157" s="368"/>
      <c r="ES157" s="368"/>
      <c r="ET157" s="368"/>
      <c r="EU157" s="368"/>
      <c r="EV157" s="368"/>
      <c r="EW157" s="368"/>
      <c r="EX157" s="368"/>
      <c r="EY157" s="368"/>
      <c r="EZ157" s="368"/>
      <c r="FA157" s="368"/>
      <c r="FB157" s="368"/>
      <c r="FC157" s="368"/>
      <c r="FD157" s="368"/>
      <c r="FE157" s="368"/>
      <c r="FF157" s="368"/>
      <c r="FG157" s="368"/>
      <c r="FH157" s="368"/>
      <c r="FI157" s="368"/>
      <c r="FJ157" s="368"/>
      <c r="FK157" s="368"/>
      <c r="FL157" s="368"/>
      <c r="FM157" s="368"/>
      <c r="FN157" s="368"/>
      <c r="FO157" s="368"/>
      <c r="FP157" s="368"/>
      <c r="FQ157" s="368"/>
      <c r="FR157" s="368"/>
      <c r="FS157" s="368"/>
      <c r="FT157" s="368"/>
      <c r="FU157" s="368"/>
      <c r="FV157" s="368"/>
      <c r="FW157" s="368"/>
      <c r="FX157" s="368"/>
      <c r="FY157" s="368"/>
      <c r="FZ157" s="368"/>
    </row>
    <row r="158" spans="1:182" x14ac:dyDescent="0.2">
      <c r="A158" s="368"/>
      <c r="B158" s="368"/>
      <c r="C158" s="368"/>
      <c r="D158" s="368"/>
      <c r="E158" s="368"/>
      <c r="F158" s="368"/>
      <c r="G158" s="368"/>
      <c r="H158" s="368"/>
      <c r="I158" s="368"/>
      <c r="J158" s="368"/>
      <c r="K158" s="368"/>
      <c r="L158" s="368"/>
      <c r="M158" s="368"/>
      <c r="N158" s="368"/>
      <c r="O158" s="368"/>
      <c r="P158" s="368"/>
      <c r="Q158" s="368"/>
      <c r="R158" s="368"/>
      <c r="S158" s="368"/>
      <c r="T158" s="368"/>
      <c r="U158" s="368"/>
      <c r="V158" s="368"/>
      <c r="W158" s="368"/>
      <c r="X158" s="368"/>
      <c r="Y158" s="368"/>
      <c r="Z158" s="368"/>
      <c r="AA158" s="368"/>
      <c r="AB158" s="368"/>
      <c r="AC158" s="368"/>
      <c r="AD158" s="368"/>
      <c r="AE158" s="368"/>
      <c r="AF158" s="368"/>
      <c r="AG158" s="368"/>
      <c r="AH158" s="368"/>
      <c r="AI158" s="368"/>
      <c r="AJ158" s="368"/>
      <c r="AK158" s="368"/>
      <c r="AL158" s="368"/>
      <c r="AM158" s="368"/>
      <c r="AN158" s="368"/>
      <c r="AO158" s="368"/>
      <c r="AP158" s="368"/>
      <c r="AQ158" s="368"/>
      <c r="AR158" s="368"/>
      <c r="AS158" s="368"/>
      <c r="AT158" s="368"/>
      <c r="AU158" s="368"/>
      <c r="AV158" s="368"/>
      <c r="AW158" s="368"/>
      <c r="AX158" s="368"/>
      <c r="AY158" s="368"/>
      <c r="AZ158" s="368"/>
      <c r="BA158" s="368"/>
      <c r="BB158" s="368"/>
      <c r="BC158" s="368"/>
      <c r="BD158" s="368"/>
      <c r="BE158" s="368"/>
      <c r="BF158" s="368"/>
      <c r="BG158" s="368"/>
      <c r="BH158" s="368"/>
      <c r="BI158" s="368"/>
      <c r="BJ158" s="368"/>
      <c r="BK158" s="368"/>
      <c r="BL158" s="368"/>
      <c r="BM158" s="368"/>
      <c r="BN158" s="368"/>
      <c r="BO158" s="368"/>
      <c r="BP158" s="368"/>
      <c r="BQ158" s="368"/>
      <c r="BR158" s="368"/>
      <c r="BS158" s="368"/>
      <c r="BT158" s="368"/>
      <c r="BU158" s="368"/>
      <c r="BV158" s="368"/>
      <c r="BW158" s="368"/>
      <c r="BX158" s="368"/>
      <c r="BY158" s="368"/>
      <c r="BZ158" s="368"/>
      <c r="CA158" s="368"/>
      <c r="CB158" s="368"/>
      <c r="CC158" s="368"/>
      <c r="CD158" s="368"/>
      <c r="CE158" s="368"/>
      <c r="CF158" s="368"/>
      <c r="CG158" s="368"/>
      <c r="CH158" s="368"/>
      <c r="CI158" s="368"/>
      <c r="CJ158" s="368"/>
      <c r="CK158" s="368"/>
      <c r="CL158" s="368"/>
      <c r="CM158" s="368"/>
      <c r="CN158" s="368"/>
      <c r="CO158" s="368"/>
      <c r="CP158" s="368"/>
      <c r="CQ158" s="368"/>
      <c r="CR158" s="368"/>
      <c r="CS158" s="368"/>
      <c r="CT158" s="368"/>
      <c r="CU158" s="368"/>
      <c r="CV158" s="368"/>
      <c r="CW158" s="368"/>
      <c r="CX158" s="368"/>
      <c r="CY158" s="368"/>
      <c r="CZ158" s="368"/>
      <c r="DA158" s="368"/>
      <c r="DB158" s="368"/>
      <c r="DC158" s="368"/>
      <c r="DD158" s="368"/>
      <c r="DE158" s="368"/>
      <c r="DF158" s="368"/>
      <c r="DG158" s="368"/>
      <c r="DH158" s="368"/>
      <c r="DI158" s="368"/>
      <c r="DJ158" s="368"/>
      <c r="DK158" s="368"/>
      <c r="DL158" s="368"/>
      <c r="DM158" s="368"/>
      <c r="DN158" s="368"/>
      <c r="DO158" s="368"/>
      <c r="DP158" s="368"/>
      <c r="DQ158" s="368"/>
      <c r="DR158" s="368"/>
      <c r="DS158" s="368"/>
      <c r="DT158" s="368"/>
      <c r="DU158" s="368"/>
      <c r="DV158" s="368"/>
      <c r="DW158" s="368"/>
      <c r="DX158" s="368"/>
      <c r="DY158" s="368"/>
      <c r="DZ158" s="368"/>
      <c r="EA158" s="368"/>
      <c r="EB158" s="368"/>
      <c r="EC158" s="368"/>
      <c r="ED158" s="368"/>
      <c r="EE158" s="368"/>
      <c r="EF158" s="368"/>
      <c r="EG158" s="368"/>
      <c r="EH158" s="368"/>
      <c r="EI158" s="368"/>
      <c r="EJ158" s="368"/>
      <c r="EK158" s="368"/>
      <c r="EL158" s="368"/>
      <c r="EM158" s="368"/>
      <c r="EN158" s="368"/>
      <c r="EO158" s="368"/>
      <c r="EP158" s="368"/>
      <c r="EQ158" s="368"/>
      <c r="ER158" s="368"/>
      <c r="ES158" s="368"/>
      <c r="ET158" s="368"/>
      <c r="EU158" s="368"/>
      <c r="EV158" s="368"/>
      <c r="EW158" s="368"/>
      <c r="EX158" s="368"/>
      <c r="EY158" s="368"/>
      <c r="EZ158" s="368"/>
      <c r="FA158" s="368"/>
      <c r="FB158" s="368"/>
      <c r="FC158" s="368"/>
      <c r="FD158" s="368"/>
      <c r="FE158" s="368"/>
      <c r="FF158" s="368"/>
      <c r="FG158" s="368"/>
      <c r="FH158" s="368"/>
      <c r="FI158" s="368"/>
      <c r="FJ158" s="368"/>
      <c r="FK158" s="368"/>
      <c r="FL158" s="368"/>
      <c r="FM158" s="368"/>
      <c r="FN158" s="368"/>
      <c r="FO158" s="368"/>
      <c r="FP158" s="368"/>
      <c r="FQ158" s="368"/>
      <c r="FR158" s="368"/>
      <c r="FS158" s="368"/>
      <c r="FT158" s="368"/>
      <c r="FU158" s="368"/>
      <c r="FV158" s="368"/>
      <c r="FW158" s="368"/>
      <c r="FX158" s="368"/>
      <c r="FY158" s="368"/>
      <c r="FZ158" s="368"/>
    </row>
    <row r="159" spans="1:182" x14ac:dyDescent="0.2">
      <c r="A159" s="368"/>
      <c r="B159" s="368"/>
      <c r="C159" s="368"/>
      <c r="D159" s="368"/>
      <c r="E159" s="368"/>
      <c r="F159" s="368"/>
      <c r="G159" s="368"/>
      <c r="H159" s="368"/>
      <c r="I159" s="368"/>
      <c r="J159" s="368"/>
      <c r="K159" s="368"/>
      <c r="L159" s="368"/>
      <c r="M159" s="368"/>
      <c r="N159" s="368"/>
      <c r="O159" s="368"/>
      <c r="P159" s="368"/>
      <c r="Q159" s="368"/>
      <c r="R159" s="368"/>
      <c r="S159" s="368"/>
      <c r="T159" s="368"/>
      <c r="U159" s="368"/>
      <c r="V159" s="368"/>
      <c r="W159" s="368"/>
      <c r="X159" s="368"/>
      <c r="Y159" s="368"/>
      <c r="Z159" s="368"/>
      <c r="AA159" s="368"/>
      <c r="AB159" s="368"/>
      <c r="AC159" s="368"/>
      <c r="AD159" s="368"/>
      <c r="AE159" s="368"/>
      <c r="AF159" s="368"/>
      <c r="AG159" s="368"/>
      <c r="AH159" s="368"/>
      <c r="AI159" s="368"/>
      <c r="AJ159" s="368"/>
      <c r="AK159" s="368"/>
      <c r="AL159" s="368"/>
      <c r="AM159" s="368"/>
      <c r="AN159" s="368"/>
      <c r="AO159" s="368"/>
      <c r="AP159" s="368"/>
      <c r="AQ159" s="368"/>
      <c r="AR159" s="368"/>
      <c r="AS159" s="368"/>
      <c r="AT159" s="368"/>
      <c r="AU159" s="368"/>
      <c r="AV159" s="368"/>
      <c r="AW159" s="368"/>
      <c r="AX159" s="368"/>
      <c r="AY159" s="368"/>
      <c r="AZ159" s="368"/>
      <c r="BA159" s="368"/>
      <c r="BB159" s="368"/>
      <c r="BC159" s="368"/>
      <c r="BD159" s="368"/>
      <c r="BE159" s="368"/>
      <c r="BF159" s="368"/>
      <c r="BG159" s="368"/>
      <c r="BH159" s="368"/>
      <c r="BI159" s="368"/>
      <c r="BJ159" s="368"/>
      <c r="BK159" s="368"/>
      <c r="BL159" s="368"/>
      <c r="BM159" s="368"/>
      <c r="BN159" s="368"/>
      <c r="BO159" s="368"/>
      <c r="BP159" s="368"/>
      <c r="BQ159" s="368"/>
      <c r="BR159" s="368"/>
      <c r="BS159" s="368"/>
      <c r="BT159" s="368"/>
      <c r="BU159" s="368"/>
      <c r="BV159" s="368"/>
      <c r="BW159" s="368"/>
      <c r="BX159" s="368"/>
      <c r="BY159" s="368"/>
      <c r="BZ159" s="368"/>
      <c r="CA159" s="368"/>
      <c r="CB159" s="368"/>
      <c r="CC159" s="368"/>
      <c r="CD159" s="368"/>
      <c r="CE159" s="368"/>
      <c r="CF159" s="368"/>
      <c r="CG159" s="368"/>
      <c r="CH159" s="368"/>
      <c r="CI159" s="368"/>
      <c r="CJ159" s="368"/>
      <c r="CK159" s="368"/>
      <c r="CL159" s="368"/>
      <c r="CM159" s="368"/>
      <c r="CN159" s="368"/>
      <c r="CO159" s="368"/>
      <c r="CP159" s="368"/>
      <c r="CQ159" s="368"/>
      <c r="CR159" s="368"/>
      <c r="CS159" s="368"/>
      <c r="CT159" s="368"/>
      <c r="CU159" s="368"/>
      <c r="CV159" s="368"/>
      <c r="CW159" s="368"/>
      <c r="CX159" s="368"/>
      <c r="CY159" s="368"/>
      <c r="CZ159" s="368"/>
      <c r="DA159" s="368"/>
      <c r="DB159" s="368"/>
      <c r="DC159" s="368"/>
      <c r="DD159" s="368"/>
      <c r="DE159" s="368"/>
      <c r="DF159" s="368"/>
      <c r="DG159" s="368"/>
      <c r="DH159" s="368"/>
      <c r="DI159" s="368"/>
      <c r="DJ159" s="368"/>
      <c r="DK159" s="368"/>
      <c r="DL159" s="368"/>
      <c r="DM159" s="368"/>
      <c r="DN159" s="368"/>
      <c r="DO159" s="368"/>
      <c r="DP159" s="368"/>
      <c r="DQ159" s="368"/>
      <c r="DR159" s="368"/>
      <c r="DS159" s="368"/>
      <c r="DT159" s="368"/>
      <c r="DU159" s="368"/>
      <c r="DV159" s="368"/>
      <c r="DW159" s="368"/>
      <c r="DX159" s="368"/>
      <c r="DY159" s="368"/>
      <c r="DZ159" s="368"/>
      <c r="EA159" s="368"/>
      <c r="EB159" s="368"/>
      <c r="EC159" s="368"/>
      <c r="ED159" s="368"/>
      <c r="EE159" s="368"/>
      <c r="EF159" s="368"/>
      <c r="EG159" s="368"/>
      <c r="EH159" s="368"/>
      <c r="EI159" s="368"/>
      <c r="EJ159" s="368"/>
      <c r="EK159" s="368"/>
      <c r="EL159" s="368"/>
      <c r="EM159" s="368"/>
      <c r="EN159" s="368"/>
      <c r="EO159" s="368"/>
      <c r="EP159" s="368"/>
      <c r="EQ159" s="368"/>
      <c r="ER159" s="368"/>
      <c r="ES159" s="368"/>
      <c r="ET159" s="368"/>
      <c r="EU159" s="368"/>
      <c r="EV159" s="368"/>
      <c r="EW159" s="368"/>
      <c r="EX159" s="368"/>
      <c r="EY159" s="368"/>
      <c r="EZ159" s="368"/>
      <c r="FA159" s="368"/>
      <c r="FB159" s="368"/>
      <c r="FC159" s="368"/>
      <c r="FD159" s="368"/>
      <c r="FE159" s="368"/>
      <c r="FF159" s="368"/>
      <c r="FG159" s="368"/>
      <c r="FH159" s="368"/>
      <c r="FI159" s="368"/>
      <c r="FJ159" s="368"/>
      <c r="FK159" s="368"/>
      <c r="FL159" s="368"/>
      <c r="FM159" s="368"/>
      <c r="FN159" s="368"/>
      <c r="FO159" s="368"/>
      <c r="FP159" s="368"/>
      <c r="FQ159" s="368"/>
      <c r="FR159" s="368"/>
      <c r="FS159" s="368"/>
      <c r="FT159" s="368"/>
      <c r="FU159" s="368"/>
      <c r="FV159" s="368"/>
      <c r="FW159" s="368"/>
      <c r="FX159" s="368"/>
      <c r="FY159" s="368"/>
      <c r="FZ159" s="368"/>
    </row>
    <row r="160" spans="1:182" x14ac:dyDescent="0.2">
      <c r="A160" s="368"/>
      <c r="B160" s="368"/>
      <c r="C160" s="368"/>
      <c r="D160" s="368"/>
      <c r="E160" s="368"/>
      <c r="F160" s="368"/>
      <c r="G160" s="368"/>
      <c r="H160" s="368"/>
      <c r="I160" s="368"/>
      <c r="J160" s="368"/>
      <c r="K160" s="368"/>
      <c r="L160" s="368"/>
      <c r="M160" s="368"/>
      <c r="N160" s="368"/>
      <c r="O160" s="368"/>
      <c r="P160" s="368"/>
      <c r="Q160" s="368"/>
      <c r="R160" s="368"/>
      <c r="S160" s="368"/>
      <c r="T160" s="368"/>
      <c r="U160" s="368"/>
      <c r="V160" s="368"/>
      <c r="W160" s="368"/>
      <c r="X160" s="368"/>
      <c r="Y160" s="368"/>
      <c r="Z160" s="368"/>
      <c r="AA160" s="368"/>
      <c r="AB160" s="368"/>
      <c r="AC160" s="368"/>
      <c r="AD160" s="368"/>
      <c r="AE160" s="368"/>
      <c r="AF160" s="368"/>
      <c r="AG160" s="368"/>
      <c r="AH160" s="368"/>
      <c r="AI160" s="368"/>
      <c r="AJ160" s="368"/>
      <c r="AK160" s="368"/>
      <c r="AL160" s="368"/>
      <c r="AM160" s="368"/>
      <c r="AN160" s="368"/>
      <c r="AO160" s="368"/>
      <c r="AP160" s="368"/>
      <c r="AQ160" s="368"/>
      <c r="AR160" s="368"/>
      <c r="AS160" s="368"/>
      <c r="AT160" s="368"/>
      <c r="AU160" s="368"/>
      <c r="AV160" s="368"/>
      <c r="AW160" s="368"/>
      <c r="AX160" s="368"/>
      <c r="AY160" s="368"/>
      <c r="AZ160" s="368"/>
      <c r="BA160" s="368"/>
      <c r="BB160" s="368"/>
      <c r="BC160" s="368"/>
      <c r="BD160" s="368"/>
      <c r="BE160" s="368"/>
      <c r="BF160" s="368"/>
      <c r="BG160" s="368"/>
      <c r="BH160" s="368"/>
      <c r="BI160" s="368"/>
      <c r="BJ160" s="368"/>
      <c r="BK160" s="368"/>
      <c r="BL160" s="368"/>
      <c r="BM160" s="368"/>
      <c r="BN160" s="368"/>
      <c r="BO160" s="368"/>
      <c r="BP160" s="368"/>
      <c r="BQ160" s="368"/>
      <c r="BR160" s="368"/>
      <c r="BS160" s="368"/>
      <c r="BT160" s="368"/>
      <c r="BU160" s="368"/>
      <c r="BV160" s="368"/>
      <c r="BW160" s="368"/>
      <c r="BX160" s="368"/>
      <c r="BY160" s="368"/>
      <c r="BZ160" s="368"/>
      <c r="CA160" s="368"/>
      <c r="CB160" s="368"/>
      <c r="CC160" s="368"/>
      <c r="CD160" s="368"/>
      <c r="CE160" s="368"/>
      <c r="CF160" s="368"/>
      <c r="CG160" s="368"/>
      <c r="CH160" s="368"/>
      <c r="CI160" s="368"/>
      <c r="CJ160" s="368"/>
      <c r="CK160" s="368"/>
      <c r="CL160" s="368"/>
      <c r="CM160" s="368"/>
      <c r="CN160" s="368"/>
      <c r="CO160" s="368"/>
      <c r="CP160" s="368"/>
      <c r="CQ160" s="368"/>
      <c r="CR160" s="368"/>
      <c r="CS160" s="368"/>
      <c r="CT160" s="368"/>
      <c r="CU160" s="368"/>
      <c r="CV160" s="368"/>
      <c r="CW160" s="368"/>
      <c r="CX160" s="368"/>
      <c r="CY160" s="368"/>
      <c r="CZ160" s="368"/>
      <c r="DA160" s="368"/>
      <c r="DB160" s="368"/>
      <c r="DC160" s="368"/>
      <c r="DD160" s="368"/>
      <c r="DE160" s="368"/>
      <c r="DF160" s="368"/>
      <c r="DG160" s="368"/>
      <c r="DH160" s="368"/>
      <c r="DI160" s="368"/>
      <c r="DJ160" s="368"/>
      <c r="DK160" s="368"/>
      <c r="DL160" s="368"/>
      <c r="DM160" s="368"/>
      <c r="DN160" s="368"/>
      <c r="DO160" s="368"/>
      <c r="DP160" s="368"/>
      <c r="DQ160" s="368"/>
      <c r="DR160" s="368"/>
      <c r="DS160" s="368"/>
      <c r="DT160" s="368"/>
      <c r="DU160" s="368"/>
      <c r="DV160" s="368"/>
      <c r="DW160" s="368"/>
      <c r="DX160" s="368"/>
      <c r="DY160" s="368"/>
      <c r="DZ160" s="368"/>
      <c r="EA160" s="368"/>
      <c r="EB160" s="368"/>
      <c r="EC160" s="368"/>
      <c r="ED160" s="368"/>
      <c r="EE160" s="368"/>
      <c r="EF160" s="368"/>
      <c r="EG160" s="368"/>
      <c r="EH160" s="368"/>
      <c r="EI160" s="368"/>
      <c r="EJ160" s="368"/>
      <c r="EK160" s="368"/>
      <c r="EL160" s="368"/>
      <c r="EM160" s="368"/>
      <c r="EN160" s="368"/>
      <c r="EO160" s="368"/>
      <c r="EP160" s="368"/>
      <c r="EQ160" s="368"/>
      <c r="ER160" s="368"/>
      <c r="ES160" s="368"/>
      <c r="ET160" s="368"/>
      <c r="EU160" s="368"/>
      <c r="EV160" s="368"/>
      <c r="EW160" s="368"/>
      <c r="EX160" s="368"/>
      <c r="EY160" s="368"/>
      <c r="EZ160" s="368"/>
      <c r="FA160" s="368"/>
      <c r="FB160" s="368"/>
      <c r="FC160" s="368"/>
      <c r="FD160" s="368"/>
      <c r="FE160" s="368"/>
      <c r="FF160" s="368"/>
      <c r="FG160" s="368"/>
      <c r="FH160" s="368"/>
      <c r="FI160" s="368"/>
      <c r="FJ160" s="368"/>
      <c r="FK160" s="368"/>
      <c r="FL160" s="368"/>
      <c r="FM160" s="368"/>
      <c r="FN160" s="368"/>
      <c r="FO160" s="368"/>
      <c r="FP160" s="368"/>
      <c r="FQ160" s="368"/>
      <c r="FR160" s="368"/>
      <c r="FS160" s="368"/>
      <c r="FT160" s="368"/>
      <c r="FU160" s="368"/>
      <c r="FV160" s="368"/>
      <c r="FW160" s="368"/>
      <c r="FX160" s="368"/>
      <c r="FY160" s="368"/>
      <c r="FZ160" s="368"/>
    </row>
    <row r="161" spans="1:182" x14ac:dyDescent="0.2">
      <c r="A161" s="368"/>
      <c r="B161" s="368"/>
      <c r="C161" s="368"/>
      <c r="D161" s="368"/>
      <c r="E161" s="368"/>
      <c r="F161" s="368"/>
      <c r="G161" s="368"/>
      <c r="H161" s="368"/>
      <c r="I161" s="368"/>
      <c r="J161" s="368"/>
      <c r="K161" s="368"/>
      <c r="L161" s="368"/>
      <c r="M161" s="368"/>
      <c r="N161" s="368"/>
      <c r="O161" s="368"/>
      <c r="P161" s="368"/>
      <c r="Q161" s="368"/>
      <c r="R161" s="368"/>
      <c r="S161" s="368"/>
      <c r="T161" s="368"/>
      <c r="U161" s="368"/>
      <c r="V161" s="368"/>
      <c r="W161" s="368"/>
      <c r="X161" s="368"/>
      <c r="Y161" s="368"/>
      <c r="Z161" s="368"/>
      <c r="AA161" s="368"/>
      <c r="AB161" s="368"/>
      <c r="AC161" s="368"/>
      <c r="AD161" s="368"/>
      <c r="AE161" s="368"/>
      <c r="AF161" s="368"/>
      <c r="AG161" s="368"/>
      <c r="AH161" s="368"/>
      <c r="AI161" s="368"/>
      <c r="AJ161" s="368"/>
      <c r="AK161" s="368"/>
      <c r="AL161" s="368"/>
      <c r="AM161" s="368"/>
      <c r="AN161" s="368"/>
      <c r="AO161" s="368"/>
      <c r="AP161" s="368"/>
      <c r="AQ161" s="368"/>
      <c r="AR161" s="368"/>
      <c r="AS161" s="368"/>
      <c r="AT161" s="368"/>
      <c r="AU161" s="368"/>
      <c r="AV161" s="368"/>
      <c r="AW161" s="368"/>
      <c r="AX161" s="368"/>
      <c r="AY161" s="368"/>
      <c r="AZ161" s="368"/>
      <c r="BA161" s="368"/>
      <c r="BB161" s="368"/>
      <c r="BC161" s="368"/>
      <c r="BD161" s="368"/>
      <c r="BE161" s="368"/>
      <c r="BF161" s="368"/>
      <c r="BG161" s="368"/>
      <c r="BH161" s="368"/>
      <c r="BI161" s="368"/>
      <c r="BJ161" s="368"/>
      <c r="BK161" s="368"/>
      <c r="BL161" s="368"/>
      <c r="BM161" s="368"/>
      <c r="BN161" s="368"/>
      <c r="BO161" s="368"/>
      <c r="BP161" s="368"/>
      <c r="BQ161" s="368"/>
      <c r="BR161" s="368"/>
      <c r="BS161" s="368"/>
      <c r="BT161" s="368"/>
      <c r="BU161" s="368"/>
      <c r="BV161" s="368"/>
      <c r="BW161" s="368"/>
      <c r="BX161" s="368"/>
      <c r="BY161" s="368"/>
      <c r="BZ161" s="368"/>
      <c r="CA161" s="368"/>
      <c r="CB161" s="368"/>
      <c r="CC161" s="368"/>
      <c r="CD161" s="368"/>
      <c r="CE161" s="368"/>
      <c r="CF161" s="368"/>
      <c r="CG161" s="368"/>
      <c r="CH161" s="368"/>
      <c r="CI161" s="368"/>
      <c r="CJ161" s="368"/>
      <c r="CK161" s="368"/>
      <c r="CL161" s="368"/>
      <c r="CM161" s="368"/>
      <c r="CN161" s="368"/>
      <c r="CO161" s="368"/>
      <c r="CP161" s="368"/>
      <c r="CQ161" s="368"/>
      <c r="CR161" s="368"/>
      <c r="CS161" s="368"/>
      <c r="CT161" s="368"/>
      <c r="CU161" s="368"/>
      <c r="CV161" s="368"/>
      <c r="CW161" s="368"/>
      <c r="CX161" s="368"/>
      <c r="CY161" s="368"/>
      <c r="CZ161" s="368"/>
      <c r="DA161" s="368"/>
      <c r="DB161" s="368"/>
      <c r="DC161" s="368"/>
      <c r="DD161" s="368"/>
      <c r="DE161" s="368"/>
      <c r="DF161" s="368"/>
      <c r="DG161" s="368"/>
      <c r="DH161" s="368"/>
      <c r="DI161" s="368"/>
      <c r="DJ161" s="368"/>
      <c r="DK161" s="368"/>
      <c r="DL161" s="368"/>
      <c r="DM161" s="368"/>
      <c r="DN161" s="368"/>
      <c r="DO161" s="368"/>
      <c r="DP161" s="368"/>
      <c r="DQ161" s="368"/>
      <c r="DR161" s="368"/>
      <c r="DS161" s="368"/>
      <c r="DT161" s="368"/>
      <c r="DU161" s="368"/>
      <c r="DV161" s="368"/>
      <c r="DW161" s="368"/>
      <c r="DX161" s="368"/>
      <c r="DY161" s="368"/>
      <c r="DZ161" s="368"/>
      <c r="EA161" s="368"/>
      <c r="EB161" s="368"/>
      <c r="EC161" s="368"/>
      <c r="ED161" s="368"/>
      <c r="EE161" s="368"/>
      <c r="EF161" s="368"/>
      <c r="EG161" s="368"/>
      <c r="EH161" s="368"/>
      <c r="EI161" s="368"/>
      <c r="EJ161" s="368"/>
      <c r="EK161" s="368"/>
      <c r="EL161" s="368"/>
      <c r="EM161" s="368"/>
      <c r="EN161" s="368"/>
      <c r="EO161" s="368"/>
      <c r="EP161" s="368"/>
      <c r="EQ161" s="368"/>
      <c r="ER161" s="368"/>
      <c r="ES161" s="368"/>
      <c r="ET161" s="368"/>
      <c r="EU161" s="368"/>
      <c r="EV161" s="368"/>
      <c r="EW161" s="368"/>
      <c r="EX161" s="368"/>
      <c r="EY161" s="368"/>
      <c r="EZ161" s="368"/>
      <c r="FA161" s="368"/>
      <c r="FB161" s="368"/>
      <c r="FC161" s="368"/>
      <c r="FD161" s="368"/>
      <c r="FE161" s="368"/>
      <c r="FF161" s="368"/>
      <c r="FG161" s="368"/>
      <c r="FH161" s="368"/>
      <c r="FI161" s="368"/>
      <c r="FJ161" s="368"/>
      <c r="FK161" s="368"/>
      <c r="FL161" s="368"/>
      <c r="FM161" s="368"/>
      <c r="FN161" s="368"/>
      <c r="FO161" s="368"/>
      <c r="FP161" s="368"/>
      <c r="FQ161" s="368"/>
      <c r="FR161" s="368"/>
      <c r="FS161" s="368"/>
      <c r="FT161" s="368"/>
      <c r="FU161" s="368"/>
      <c r="FV161" s="368"/>
      <c r="FW161" s="368"/>
      <c r="FX161" s="368"/>
      <c r="FY161" s="368"/>
      <c r="FZ161" s="368"/>
    </row>
    <row r="162" spans="1:182" x14ac:dyDescent="0.2">
      <c r="A162" s="368"/>
      <c r="B162" s="368"/>
      <c r="C162" s="368"/>
      <c r="D162" s="368"/>
      <c r="E162" s="368"/>
      <c r="F162" s="368"/>
      <c r="G162" s="368"/>
      <c r="H162" s="368"/>
      <c r="I162" s="368"/>
      <c r="J162" s="368"/>
      <c r="K162" s="368"/>
      <c r="L162" s="368"/>
      <c r="M162" s="368"/>
      <c r="N162" s="368"/>
      <c r="O162" s="368"/>
      <c r="P162" s="368"/>
      <c r="Q162" s="368"/>
      <c r="R162" s="368"/>
      <c r="S162" s="368"/>
      <c r="T162" s="368"/>
      <c r="U162" s="368"/>
      <c r="V162" s="368"/>
      <c r="W162" s="368"/>
      <c r="X162" s="368"/>
      <c r="Y162" s="368"/>
      <c r="Z162" s="368"/>
      <c r="AA162" s="368"/>
      <c r="AB162" s="368"/>
      <c r="AC162" s="368"/>
      <c r="AD162" s="368"/>
      <c r="AE162" s="368"/>
      <c r="AF162" s="368"/>
      <c r="AG162" s="368"/>
      <c r="AH162" s="368"/>
      <c r="AI162" s="368"/>
      <c r="AJ162" s="368"/>
      <c r="AK162" s="368"/>
      <c r="AL162" s="368"/>
      <c r="AM162" s="368"/>
      <c r="AN162" s="368"/>
      <c r="AO162" s="368"/>
      <c r="AP162" s="368"/>
      <c r="AQ162" s="368"/>
      <c r="AR162" s="368"/>
      <c r="AS162" s="368"/>
      <c r="AT162" s="368"/>
      <c r="AU162" s="368"/>
      <c r="AV162" s="368"/>
      <c r="AW162" s="368"/>
      <c r="AX162" s="368"/>
      <c r="AY162" s="368"/>
      <c r="AZ162" s="368"/>
      <c r="BA162" s="368"/>
      <c r="BB162" s="368"/>
      <c r="BC162" s="368"/>
      <c r="BD162" s="368"/>
      <c r="BE162" s="368"/>
      <c r="BF162" s="368"/>
      <c r="BG162" s="368"/>
      <c r="BH162" s="368"/>
      <c r="BI162" s="368"/>
      <c r="BJ162" s="368"/>
      <c r="BK162" s="368"/>
      <c r="BL162" s="368"/>
      <c r="BM162" s="368"/>
      <c r="BN162" s="368"/>
      <c r="BO162" s="368"/>
      <c r="BP162" s="368"/>
      <c r="BQ162" s="368"/>
      <c r="BR162" s="368"/>
      <c r="BS162" s="368"/>
      <c r="BT162" s="368"/>
      <c r="BU162" s="368"/>
      <c r="BV162" s="368"/>
      <c r="BW162" s="368"/>
      <c r="BX162" s="368"/>
      <c r="BY162" s="368"/>
      <c r="BZ162" s="368"/>
      <c r="CA162" s="368"/>
      <c r="CB162" s="368"/>
      <c r="CC162" s="368"/>
      <c r="CD162" s="368"/>
      <c r="CE162" s="368"/>
      <c r="CF162" s="368"/>
      <c r="CG162" s="368"/>
      <c r="CH162" s="368"/>
      <c r="CI162" s="368"/>
      <c r="CJ162" s="368"/>
      <c r="CK162" s="368"/>
      <c r="CL162" s="368"/>
      <c r="CM162" s="368"/>
      <c r="CN162" s="368"/>
      <c r="CO162" s="368"/>
      <c r="CP162" s="368"/>
      <c r="CQ162" s="368"/>
      <c r="CR162" s="368"/>
      <c r="CS162" s="368"/>
      <c r="CT162" s="368"/>
      <c r="CU162" s="368"/>
      <c r="CV162" s="368"/>
      <c r="CW162" s="368"/>
      <c r="CX162" s="368"/>
      <c r="CY162" s="368"/>
      <c r="CZ162" s="368"/>
      <c r="DA162" s="368"/>
      <c r="DB162" s="368"/>
      <c r="DC162" s="368"/>
      <c r="DD162" s="368"/>
      <c r="DE162" s="368"/>
      <c r="DF162" s="368"/>
      <c r="DG162" s="368"/>
      <c r="DH162" s="368"/>
      <c r="DI162" s="368"/>
      <c r="DJ162" s="368"/>
      <c r="DK162" s="368"/>
      <c r="DL162" s="368"/>
      <c r="DM162" s="368"/>
      <c r="DN162" s="368"/>
      <c r="DO162" s="368"/>
      <c r="DP162" s="368"/>
      <c r="DQ162" s="368"/>
      <c r="DR162" s="368"/>
      <c r="DS162" s="368"/>
      <c r="DT162" s="368"/>
      <c r="DU162" s="368"/>
      <c r="DV162" s="368"/>
      <c r="DW162" s="368"/>
      <c r="DX162" s="368"/>
      <c r="DY162" s="368"/>
      <c r="DZ162" s="368"/>
      <c r="EA162" s="368"/>
      <c r="EB162" s="368"/>
      <c r="EC162" s="368"/>
      <c r="ED162" s="368"/>
      <c r="EE162" s="368"/>
      <c r="EF162" s="368"/>
      <c r="EG162" s="368"/>
      <c r="EH162" s="368"/>
      <c r="EI162" s="368"/>
      <c r="EJ162" s="368"/>
      <c r="EK162" s="368"/>
      <c r="EL162" s="368"/>
      <c r="EM162" s="368"/>
      <c r="EN162" s="368"/>
      <c r="EO162" s="368"/>
      <c r="EP162" s="368"/>
      <c r="EQ162" s="368"/>
      <c r="ER162" s="368"/>
      <c r="ES162" s="368"/>
      <c r="ET162" s="368"/>
      <c r="EU162" s="368"/>
      <c r="EV162" s="368"/>
      <c r="EW162" s="368"/>
      <c r="EX162" s="368"/>
      <c r="EY162" s="368"/>
      <c r="EZ162" s="368"/>
      <c r="FA162" s="368"/>
      <c r="FB162" s="368"/>
      <c r="FC162" s="368"/>
      <c r="FD162" s="368"/>
      <c r="FE162" s="368"/>
      <c r="FF162" s="368"/>
      <c r="FG162" s="368"/>
      <c r="FH162" s="368"/>
      <c r="FI162" s="368"/>
      <c r="FJ162" s="368"/>
      <c r="FK162" s="368"/>
      <c r="FL162" s="368"/>
      <c r="FM162" s="368"/>
      <c r="FN162" s="368"/>
      <c r="FO162" s="368"/>
      <c r="FP162" s="368"/>
      <c r="FQ162" s="368"/>
      <c r="FR162" s="368"/>
      <c r="FS162" s="368"/>
      <c r="FT162" s="368"/>
      <c r="FU162" s="368"/>
      <c r="FV162" s="368"/>
      <c r="FW162" s="368"/>
      <c r="FX162" s="368"/>
      <c r="FY162" s="368"/>
      <c r="FZ162" s="368"/>
    </row>
    <row r="163" spans="1:182" x14ac:dyDescent="0.2">
      <c r="A163" s="368"/>
      <c r="B163" s="368"/>
      <c r="C163" s="368"/>
      <c r="D163" s="368"/>
      <c r="E163" s="368"/>
      <c r="F163" s="368"/>
      <c r="G163" s="368"/>
      <c r="H163" s="368"/>
      <c r="I163" s="368"/>
      <c r="J163" s="368"/>
      <c r="K163" s="368"/>
      <c r="L163" s="368"/>
      <c r="M163" s="368"/>
      <c r="N163" s="368"/>
      <c r="O163" s="368"/>
      <c r="P163" s="368"/>
      <c r="Q163" s="368"/>
      <c r="R163" s="368"/>
      <c r="S163" s="368"/>
      <c r="T163" s="368"/>
      <c r="U163" s="368"/>
      <c r="V163" s="368"/>
      <c r="W163" s="368"/>
      <c r="X163" s="368"/>
      <c r="Y163" s="368"/>
      <c r="Z163" s="368"/>
      <c r="AA163" s="368"/>
      <c r="AB163" s="368"/>
      <c r="AC163" s="368"/>
      <c r="AD163" s="368"/>
      <c r="AE163" s="368"/>
      <c r="AF163" s="368"/>
      <c r="AG163" s="368"/>
      <c r="AH163" s="368"/>
      <c r="AI163" s="368"/>
      <c r="AJ163" s="368"/>
      <c r="AK163" s="368"/>
      <c r="AL163" s="368"/>
      <c r="AM163" s="368"/>
      <c r="AN163" s="368"/>
      <c r="AO163" s="368"/>
      <c r="AP163" s="368"/>
      <c r="AQ163" s="368"/>
      <c r="AR163" s="368"/>
      <c r="AS163" s="368"/>
      <c r="AT163" s="368"/>
      <c r="AU163" s="368"/>
      <c r="AV163" s="368"/>
      <c r="AW163" s="368"/>
      <c r="AX163" s="368"/>
      <c r="AY163" s="368"/>
      <c r="AZ163" s="368"/>
      <c r="BA163" s="368"/>
      <c r="BB163" s="368"/>
      <c r="BC163" s="368"/>
      <c r="BD163" s="368"/>
      <c r="BE163" s="368"/>
      <c r="BF163" s="368"/>
      <c r="BG163" s="368"/>
      <c r="BH163" s="368"/>
      <c r="BI163" s="368"/>
      <c r="BJ163" s="368"/>
      <c r="BK163" s="368"/>
      <c r="BL163" s="368"/>
      <c r="BM163" s="368"/>
      <c r="BN163" s="368"/>
      <c r="BO163" s="368"/>
      <c r="BP163" s="368"/>
      <c r="BQ163" s="368"/>
      <c r="BR163" s="368"/>
      <c r="BS163" s="368"/>
      <c r="BT163" s="368"/>
      <c r="BU163" s="368"/>
      <c r="BV163" s="368"/>
      <c r="BW163" s="368"/>
      <c r="BX163" s="368"/>
      <c r="BY163" s="368"/>
      <c r="BZ163" s="368"/>
      <c r="CA163" s="368"/>
      <c r="CB163" s="368"/>
      <c r="CC163" s="368"/>
      <c r="CD163" s="368"/>
      <c r="CE163" s="368"/>
      <c r="CF163" s="368"/>
      <c r="CG163" s="368"/>
      <c r="CH163" s="368"/>
      <c r="CI163" s="368"/>
      <c r="CJ163" s="368"/>
      <c r="CK163" s="368"/>
      <c r="CL163" s="368"/>
      <c r="CM163" s="368"/>
      <c r="CN163" s="368"/>
      <c r="CO163" s="368"/>
      <c r="CP163" s="368"/>
      <c r="CQ163" s="368"/>
      <c r="CR163" s="368"/>
      <c r="CS163" s="368"/>
      <c r="CT163" s="368"/>
      <c r="CU163" s="368"/>
      <c r="CV163" s="368"/>
      <c r="CW163" s="368"/>
      <c r="CX163" s="368"/>
      <c r="CY163" s="368"/>
      <c r="CZ163" s="368"/>
      <c r="DA163" s="368"/>
      <c r="DB163" s="368"/>
      <c r="DC163" s="368"/>
      <c r="DD163" s="368"/>
      <c r="DE163" s="368"/>
      <c r="DF163" s="368"/>
      <c r="DG163" s="368"/>
      <c r="DH163" s="368"/>
      <c r="DI163" s="368"/>
      <c r="DJ163" s="368"/>
      <c r="DK163" s="368"/>
      <c r="DL163" s="368"/>
      <c r="DM163" s="368"/>
      <c r="DN163" s="368"/>
      <c r="DO163" s="368"/>
      <c r="DP163" s="368"/>
      <c r="DQ163" s="368"/>
      <c r="DR163" s="368"/>
      <c r="DS163" s="368"/>
      <c r="DT163" s="368"/>
      <c r="DU163" s="368"/>
      <c r="DV163" s="368"/>
      <c r="DW163" s="368"/>
      <c r="DX163" s="368"/>
      <c r="DY163" s="368"/>
      <c r="DZ163" s="368"/>
      <c r="EA163" s="368"/>
      <c r="EB163" s="368"/>
      <c r="EC163" s="368"/>
      <c r="ED163" s="368"/>
      <c r="EE163" s="368"/>
      <c r="EF163" s="368"/>
      <c r="EG163" s="368"/>
      <c r="EH163" s="368"/>
      <c r="EI163" s="368"/>
      <c r="EJ163" s="368"/>
      <c r="EK163" s="368"/>
      <c r="EL163" s="368"/>
      <c r="EM163" s="368"/>
      <c r="EN163" s="368"/>
      <c r="EO163" s="368"/>
      <c r="EP163" s="368"/>
      <c r="EQ163" s="368"/>
      <c r="ER163" s="368"/>
      <c r="ES163" s="368"/>
      <c r="ET163" s="368"/>
      <c r="EU163" s="368"/>
      <c r="EV163" s="368"/>
      <c r="EW163" s="368"/>
      <c r="EX163" s="368"/>
      <c r="EY163" s="368"/>
      <c r="EZ163" s="368"/>
      <c r="FA163" s="368"/>
      <c r="FB163" s="368"/>
      <c r="FC163" s="368"/>
      <c r="FD163" s="368"/>
      <c r="FE163" s="368"/>
      <c r="FF163" s="368"/>
      <c r="FG163" s="368"/>
      <c r="FH163" s="368"/>
      <c r="FI163" s="368"/>
      <c r="FJ163" s="368"/>
      <c r="FK163" s="368"/>
      <c r="FL163" s="368"/>
      <c r="FM163" s="368"/>
      <c r="FN163" s="368"/>
      <c r="FO163" s="368"/>
      <c r="FP163" s="368"/>
      <c r="FQ163" s="368"/>
      <c r="FR163" s="368"/>
      <c r="FS163" s="368"/>
      <c r="FT163" s="368"/>
      <c r="FU163" s="368"/>
      <c r="FV163" s="368"/>
      <c r="FW163" s="368"/>
      <c r="FX163" s="368"/>
      <c r="FY163" s="368"/>
      <c r="FZ163" s="368"/>
    </row>
    <row r="164" spans="1:182" x14ac:dyDescent="0.2">
      <c r="A164" s="368"/>
      <c r="B164" s="368"/>
      <c r="C164" s="368"/>
      <c r="D164" s="368"/>
      <c r="E164" s="368"/>
      <c r="F164" s="368"/>
      <c r="G164" s="368"/>
      <c r="H164" s="368"/>
      <c r="I164" s="368"/>
      <c r="J164" s="368"/>
      <c r="K164" s="368"/>
      <c r="L164" s="368"/>
      <c r="M164" s="368"/>
      <c r="N164" s="368"/>
      <c r="O164" s="368"/>
      <c r="P164" s="368"/>
      <c r="Q164" s="368"/>
      <c r="R164" s="368"/>
      <c r="S164" s="368"/>
      <c r="T164" s="368"/>
      <c r="U164" s="368"/>
      <c r="V164" s="368"/>
      <c r="W164" s="368"/>
      <c r="X164" s="368"/>
      <c r="Y164" s="368"/>
      <c r="Z164" s="368"/>
      <c r="AA164" s="368"/>
      <c r="AB164" s="368"/>
      <c r="AC164" s="368"/>
      <c r="AD164" s="368"/>
      <c r="AE164" s="368"/>
      <c r="AF164" s="368"/>
      <c r="AG164" s="368"/>
      <c r="AH164" s="368"/>
      <c r="AI164" s="368"/>
      <c r="AJ164" s="368"/>
      <c r="AK164" s="368"/>
      <c r="AL164" s="368"/>
      <c r="AM164" s="368"/>
      <c r="AN164" s="368"/>
      <c r="AO164" s="368"/>
      <c r="AP164" s="368"/>
      <c r="AQ164" s="368"/>
      <c r="AR164" s="368"/>
      <c r="AS164" s="368"/>
      <c r="AT164" s="368"/>
      <c r="AU164" s="368"/>
      <c r="AV164" s="368"/>
      <c r="AW164" s="368"/>
      <c r="AX164" s="368"/>
      <c r="AY164" s="368"/>
      <c r="AZ164" s="368"/>
      <c r="BA164" s="368"/>
      <c r="BB164" s="368"/>
      <c r="BC164" s="368"/>
      <c r="BD164" s="368"/>
      <c r="BE164" s="368"/>
      <c r="BF164" s="368"/>
      <c r="BG164" s="368"/>
      <c r="BH164" s="368"/>
      <c r="BI164" s="368"/>
      <c r="BJ164" s="368"/>
      <c r="BK164" s="368"/>
      <c r="BL164" s="368"/>
      <c r="BM164" s="368"/>
      <c r="BN164" s="368"/>
      <c r="BO164" s="368"/>
      <c r="BP164" s="368"/>
      <c r="BQ164" s="368"/>
      <c r="BR164" s="368"/>
      <c r="BS164" s="368"/>
      <c r="BT164" s="368"/>
      <c r="BU164" s="368"/>
      <c r="BV164" s="368"/>
      <c r="BW164" s="368"/>
      <c r="BX164" s="368"/>
      <c r="BY164" s="368"/>
      <c r="BZ164" s="368"/>
      <c r="CA164" s="368"/>
      <c r="CB164" s="368"/>
      <c r="CC164" s="368"/>
      <c r="CD164" s="368"/>
      <c r="CE164" s="368"/>
      <c r="CF164" s="368"/>
      <c r="CG164" s="368"/>
      <c r="CH164" s="368"/>
      <c r="CI164" s="368"/>
      <c r="CJ164" s="368"/>
      <c r="CK164" s="368"/>
      <c r="CL164" s="368"/>
      <c r="CM164" s="368"/>
      <c r="CN164" s="368"/>
      <c r="CO164" s="368"/>
      <c r="CP164" s="368"/>
      <c r="CQ164" s="368"/>
      <c r="CR164" s="368"/>
      <c r="CS164" s="368"/>
      <c r="CT164" s="368"/>
      <c r="CU164" s="368"/>
      <c r="CV164" s="368"/>
      <c r="CW164" s="368"/>
      <c r="CX164" s="368"/>
      <c r="CY164" s="368"/>
      <c r="CZ164" s="368"/>
      <c r="DA164" s="368"/>
      <c r="DB164" s="368"/>
      <c r="DC164" s="368"/>
      <c r="DD164" s="368"/>
      <c r="DE164" s="368"/>
      <c r="DF164" s="368"/>
      <c r="DG164" s="368"/>
      <c r="DH164" s="368"/>
      <c r="DI164" s="368"/>
      <c r="DJ164" s="368"/>
      <c r="DK164" s="368"/>
      <c r="DL164" s="368"/>
      <c r="DM164" s="368"/>
      <c r="DN164" s="368"/>
      <c r="DO164" s="368"/>
      <c r="DP164" s="368"/>
      <c r="DQ164" s="368"/>
      <c r="DR164" s="368"/>
      <c r="DS164" s="368"/>
      <c r="DT164" s="368"/>
      <c r="DU164" s="368"/>
      <c r="DV164" s="368"/>
      <c r="DW164" s="368"/>
      <c r="DX164" s="368"/>
      <c r="DY164" s="368"/>
      <c r="DZ164" s="368"/>
      <c r="EA164" s="368"/>
      <c r="EB164" s="368"/>
      <c r="EC164" s="368"/>
      <c r="ED164" s="368"/>
      <c r="EE164" s="368"/>
      <c r="EF164" s="368"/>
      <c r="EG164" s="368"/>
      <c r="EH164" s="368"/>
      <c r="EI164" s="368"/>
      <c r="EJ164" s="368"/>
      <c r="EK164" s="368"/>
      <c r="EL164" s="368"/>
      <c r="EM164" s="368"/>
      <c r="EN164" s="368"/>
      <c r="EO164" s="368"/>
      <c r="EP164" s="368"/>
      <c r="EQ164" s="368"/>
      <c r="ER164" s="368"/>
      <c r="ES164" s="368"/>
      <c r="ET164" s="368"/>
      <c r="EU164" s="368"/>
      <c r="EV164" s="368"/>
      <c r="EW164" s="368"/>
      <c r="EX164" s="368"/>
      <c r="EY164" s="368"/>
      <c r="EZ164" s="368"/>
      <c r="FA164" s="368"/>
      <c r="FB164" s="368"/>
      <c r="FC164" s="368"/>
      <c r="FD164" s="368"/>
      <c r="FE164" s="368"/>
      <c r="FF164" s="368"/>
      <c r="FG164" s="368"/>
      <c r="FH164" s="368"/>
      <c r="FI164" s="368"/>
      <c r="FJ164" s="368"/>
      <c r="FK164" s="368"/>
      <c r="FL164" s="368"/>
      <c r="FM164" s="368"/>
      <c r="FN164" s="368"/>
      <c r="FO164" s="368"/>
      <c r="FP164" s="368"/>
      <c r="FQ164" s="368"/>
      <c r="FR164" s="368"/>
      <c r="FS164" s="368"/>
      <c r="FT164" s="368"/>
      <c r="FU164" s="368"/>
      <c r="FV164" s="368"/>
      <c r="FW164" s="368"/>
      <c r="FX164" s="368"/>
      <c r="FY164" s="368"/>
      <c r="FZ164" s="368"/>
    </row>
    <row r="165" spans="1:182" x14ac:dyDescent="0.2">
      <c r="A165" s="368"/>
      <c r="B165" s="368"/>
      <c r="C165" s="368"/>
      <c r="D165" s="368"/>
      <c r="E165" s="368"/>
      <c r="F165" s="368"/>
      <c r="G165" s="368"/>
      <c r="H165" s="368"/>
      <c r="I165" s="368"/>
      <c r="J165" s="368"/>
      <c r="K165" s="368"/>
      <c r="L165" s="368"/>
      <c r="M165" s="368"/>
      <c r="N165" s="368"/>
      <c r="O165" s="368"/>
      <c r="P165" s="368"/>
      <c r="Q165" s="368"/>
      <c r="R165" s="368"/>
      <c r="S165" s="368"/>
      <c r="T165" s="368"/>
      <c r="U165" s="368"/>
      <c r="V165" s="368"/>
      <c r="W165" s="368"/>
      <c r="X165" s="368"/>
      <c r="Y165" s="368"/>
      <c r="Z165" s="368"/>
      <c r="AA165" s="368"/>
      <c r="AB165" s="368"/>
      <c r="AC165" s="368"/>
      <c r="AD165" s="368"/>
      <c r="AE165" s="368"/>
      <c r="AF165" s="368"/>
      <c r="AG165" s="368"/>
      <c r="AH165" s="368"/>
      <c r="AI165" s="368"/>
      <c r="AJ165" s="368"/>
      <c r="AK165" s="368"/>
      <c r="AL165" s="368"/>
      <c r="AM165" s="368"/>
      <c r="AN165" s="368"/>
      <c r="AO165" s="368"/>
      <c r="AP165" s="368"/>
      <c r="AQ165" s="368"/>
      <c r="AR165" s="368"/>
      <c r="AS165" s="368"/>
      <c r="AT165" s="368"/>
      <c r="AU165" s="368"/>
      <c r="AV165" s="368"/>
      <c r="AW165" s="368"/>
      <c r="AX165" s="368"/>
      <c r="AY165" s="368"/>
      <c r="AZ165" s="368"/>
      <c r="BA165" s="368"/>
      <c r="BB165" s="368"/>
      <c r="BC165" s="368"/>
      <c r="BD165" s="368"/>
      <c r="BE165" s="368"/>
      <c r="BF165" s="368"/>
      <c r="BG165" s="368"/>
      <c r="BH165" s="368"/>
      <c r="BI165" s="368"/>
      <c r="BJ165" s="368"/>
      <c r="BK165" s="368"/>
      <c r="BL165" s="368"/>
      <c r="BM165" s="368"/>
      <c r="BN165" s="368"/>
      <c r="BO165" s="368"/>
      <c r="BP165" s="368"/>
      <c r="BQ165" s="368"/>
      <c r="BR165" s="368"/>
      <c r="BS165" s="368"/>
      <c r="BT165" s="368"/>
      <c r="BU165" s="368"/>
      <c r="BV165" s="368"/>
      <c r="BW165" s="368"/>
      <c r="BX165" s="368"/>
      <c r="BY165" s="368"/>
      <c r="BZ165" s="368"/>
      <c r="CA165" s="368"/>
      <c r="CB165" s="368"/>
      <c r="CC165" s="368"/>
      <c r="CD165" s="368"/>
      <c r="CE165" s="368"/>
      <c r="CF165" s="368"/>
      <c r="CG165" s="368"/>
      <c r="CH165" s="368"/>
      <c r="CI165" s="368"/>
      <c r="CJ165" s="368"/>
      <c r="CK165" s="368"/>
      <c r="CL165" s="368"/>
      <c r="CM165" s="368"/>
      <c r="CN165" s="368"/>
      <c r="CO165" s="368"/>
      <c r="CP165" s="368"/>
      <c r="CQ165" s="368"/>
      <c r="CR165" s="368"/>
      <c r="CS165" s="368"/>
      <c r="CT165" s="368"/>
      <c r="CU165" s="368"/>
      <c r="CV165" s="368"/>
      <c r="CW165" s="368"/>
      <c r="CX165" s="368"/>
      <c r="CY165" s="368"/>
      <c r="CZ165" s="368"/>
      <c r="DA165" s="368"/>
      <c r="DB165" s="368"/>
      <c r="DC165" s="368"/>
      <c r="DD165" s="368"/>
      <c r="DE165" s="368"/>
      <c r="DF165" s="368"/>
      <c r="DG165" s="368"/>
      <c r="DH165" s="368"/>
      <c r="DI165" s="368"/>
      <c r="DJ165" s="368"/>
      <c r="DK165" s="368"/>
      <c r="DL165" s="368"/>
      <c r="DM165" s="368"/>
      <c r="DN165" s="368"/>
      <c r="DO165" s="368"/>
      <c r="DP165" s="368"/>
      <c r="DQ165" s="368"/>
      <c r="DR165" s="368"/>
      <c r="DS165" s="368"/>
      <c r="DT165" s="368"/>
      <c r="DU165" s="368"/>
      <c r="DV165" s="368"/>
      <c r="DW165" s="368"/>
      <c r="DX165" s="368"/>
      <c r="DY165" s="368"/>
      <c r="DZ165" s="368"/>
      <c r="EA165" s="368"/>
      <c r="EB165" s="368"/>
      <c r="EC165" s="368"/>
      <c r="ED165" s="368"/>
      <c r="EE165" s="368"/>
      <c r="EF165" s="368"/>
      <c r="EG165" s="368"/>
      <c r="EH165" s="368"/>
      <c r="EI165" s="368"/>
      <c r="EJ165" s="368"/>
      <c r="EK165" s="368"/>
      <c r="EL165" s="368"/>
      <c r="EM165" s="368"/>
      <c r="EN165" s="368"/>
      <c r="EO165" s="368"/>
      <c r="EP165" s="368"/>
      <c r="EQ165" s="368"/>
      <c r="ER165" s="368"/>
      <c r="ES165" s="368"/>
      <c r="ET165" s="368"/>
      <c r="EU165" s="368"/>
      <c r="EV165" s="368"/>
      <c r="EW165" s="368"/>
      <c r="EX165" s="368"/>
      <c r="EY165" s="368"/>
      <c r="EZ165" s="368"/>
      <c r="FA165" s="368"/>
      <c r="FB165" s="368"/>
      <c r="FC165" s="368"/>
      <c r="FD165" s="368"/>
      <c r="FE165" s="368"/>
      <c r="FF165" s="368"/>
      <c r="FG165" s="368"/>
      <c r="FH165" s="368"/>
      <c r="FI165" s="368"/>
      <c r="FJ165" s="368"/>
      <c r="FK165" s="368"/>
      <c r="FL165" s="368"/>
      <c r="FM165" s="368"/>
      <c r="FN165" s="368"/>
      <c r="FO165" s="368"/>
      <c r="FP165" s="368"/>
      <c r="FQ165" s="368"/>
      <c r="FR165" s="368"/>
      <c r="FS165" s="368"/>
      <c r="FT165" s="368"/>
      <c r="FU165" s="368"/>
      <c r="FV165" s="368"/>
      <c r="FW165" s="368"/>
      <c r="FX165" s="368"/>
      <c r="FY165" s="368"/>
      <c r="FZ165" s="368"/>
    </row>
    <row r="166" spans="1:182" x14ac:dyDescent="0.2">
      <c r="A166" s="368"/>
      <c r="B166" s="368"/>
      <c r="C166" s="368"/>
      <c r="D166" s="368"/>
      <c r="E166" s="368"/>
      <c r="F166" s="368"/>
      <c r="G166" s="368"/>
      <c r="H166" s="368"/>
      <c r="I166" s="368"/>
      <c r="J166" s="368"/>
      <c r="K166" s="368"/>
      <c r="L166" s="368"/>
      <c r="M166" s="368"/>
      <c r="N166" s="368"/>
      <c r="O166" s="368"/>
      <c r="P166" s="368"/>
      <c r="Q166" s="368"/>
      <c r="R166" s="368"/>
      <c r="S166" s="368"/>
      <c r="T166" s="368"/>
      <c r="U166" s="368"/>
      <c r="V166" s="368"/>
      <c r="W166" s="368"/>
      <c r="X166" s="368"/>
      <c r="Y166" s="368"/>
      <c r="Z166" s="368"/>
      <c r="AA166" s="368"/>
      <c r="AB166" s="368"/>
      <c r="AC166" s="368"/>
      <c r="AD166" s="368"/>
      <c r="AE166" s="368"/>
      <c r="AF166" s="368"/>
      <c r="AG166" s="368"/>
      <c r="AH166" s="368"/>
      <c r="AI166" s="368"/>
      <c r="AJ166" s="368"/>
      <c r="AK166" s="368"/>
      <c r="AL166" s="368"/>
      <c r="AM166" s="368"/>
      <c r="AN166" s="368"/>
      <c r="AO166" s="368"/>
      <c r="AP166" s="368"/>
      <c r="AQ166" s="368"/>
      <c r="AR166" s="368"/>
      <c r="AS166" s="368"/>
      <c r="AT166" s="368"/>
      <c r="AU166" s="368"/>
      <c r="AV166" s="368"/>
      <c r="AW166" s="368"/>
      <c r="AX166" s="368"/>
      <c r="AY166" s="368"/>
      <c r="AZ166" s="368"/>
      <c r="BA166" s="368"/>
      <c r="BB166" s="368"/>
      <c r="BC166" s="368"/>
      <c r="BD166" s="368"/>
      <c r="BE166" s="368"/>
      <c r="BF166" s="368"/>
      <c r="BG166" s="368"/>
      <c r="BH166" s="368"/>
      <c r="BI166" s="368"/>
      <c r="BJ166" s="368"/>
      <c r="BK166" s="368"/>
      <c r="BL166" s="368"/>
      <c r="BM166" s="368"/>
      <c r="BN166" s="368"/>
      <c r="BO166" s="368"/>
      <c r="BP166" s="368"/>
      <c r="BQ166" s="368"/>
      <c r="BR166" s="368"/>
      <c r="BS166" s="368"/>
      <c r="BT166" s="368"/>
      <c r="BU166" s="368"/>
      <c r="BV166" s="368"/>
      <c r="BW166" s="368"/>
      <c r="BX166" s="368"/>
      <c r="BY166" s="368"/>
      <c r="BZ166" s="368"/>
      <c r="CA166" s="368"/>
      <c r="CB166" s="368"/>
      <c r="CC166" s="368"/>
      <c r="CD166" s="368"/>
      <c r="CE166" s="368"/>
      <c r="CF166" s="368"/>
      <c r="CG166" s="368"/>
      <c r="CH166" s="368"/>
      <c r="CI166" s="368"/>
      <c r="CJ166" s="368"/>
      <c r="CK166" s="368"/>
      <c r="CL166" s="368"/>
      <c r="CM166" s="368"/>
      <c r="CN166" s="368"/>
      <c r="CO166" s="368"/>
      <c r="CP166" s="368"/>
      <c r="CQ166" s="368"/>
      <c r="CR166" s="368"/>
      <c r="CS166" s="368"/>
      <c r="CT166" s="368"/>
      <c r="CU166" s="368"/>
      <c r="CV166" s="368"/>
      <c r="CW166" s="368"/>
      <c r="CX166" s="368"/>
      <c r="CY166" s="368"/>
      <c r="CZ166" s="368"/>
      <c r="DA166" s="368"/>
      <c r="DB166" s="368"/>
      <c r="DC166" s="368"/>
      <c r="DD166" s="368"/>
      <c r="DE166" s="368"/>
      <c r="DF166" s="368"/>
      <c r="DG166" s="368"/>
      <c r="DH166" s="368"/>
      <c r="DI166" s="368"/>
      <c r="DJ166" s="368"/>
      <c r="DK166" s="368"/>
      <c r="DL166" s="368"/>
      <c r="DM166" s="368"/>
      <c r="DN166" s="368"/>
      <c r="DO166" s="368"/>
      <c r="DP166" s="368"/>
      <c r="DQ166" s="368"/>
      <c r="DR166" s="368"/>
      <c r="DS166" s="368"/>
      <c r="DT166" s="368"/>
      <c r="DU166" s="368"/>
      <c r="DV166" s="368"/>
      <c r="DW166" s="368"/>
      <c r="DX166" s="368"/>
      <c r="DY166" s="368"/>
      <c r="DZ166" s="368"/>
      <c r="EA166" s="368"/>
      <c r="EB166" s="368"/>
      <c r="EC166" s="368"/>
      <c r="ED166" s="368"/>
      <c r="EE166" s="368"/>
      <c r="EF166" s="368"/>
      <c r="EG166" s="368"/>
      <c r="EH166" s="368"/>
      <c r="EI166" s="368"/>
      <c r="EJ166" s="368"/>
      <c r="EK166" s="368"/>
      <c r="EL166" s="368"/>
      <c r="EM166" s="368"/>
      <c r="EN166" s="368"/>
      <c r="EO166" s="368"/>
      <c r="EP166" s="368"/>
      <c r="EQ166" s="368"/>
      <c r="ER166" s="368"/>
      <c r="ES166" s="368"/>
      <c r="ET166" s="368"/>
      <c r="EU166" s="368"/>
      <c r="EV166" s="368"/>
      <c r="EW166" s="368"/>
      <c r="EX166" s="368"/>
      <c r="EY166" s="368"/>
      <c r="EZ166" s="368"/>
      <c r="FA166" s="368"/>
      <c r="FB166" s="368"/>
      <c r="FC166" s="368"/>
      <c r="FD166" s="368"/>
      <c r="FE166" s="368"/>
      <c r="FF166" s="368"/>
      <c r="FG166" s="368"/>
      <c r="FH166" s="368"/>
      <c r="FI166" s="368"/>
      <c r="FJ166" s="368"/>
      <c r="FK166" s="368"/>
      <c r="FL166" s="368"/>
      <c r="FM166" s="368"/>
      <c r="FN166" s="368"/>
      <c r="FO166" s="368"/>
      <c r="FP166" s="368"/>
      <c r="FQ166" s="368"/>
      <c r="FR166" s="368"/>
      <c r="FS166" s="368"/>
      <c r="FT166" s="368"/>
      <c r="FU166" s="368"/>
      <c r="FV166" s="368"/>
      <c r="FW166" s="368"/>
      <c r="FX166" s="368"/>
      <c r="FY166" s="368"/>
      <c r="FZ166" s="368"/>
    </row>
    <row r="167" spans="1:182" x14ac:dyDescent="0.2">
      <c r="A167" s="368"/>
      <c r="B167" s="368"/>
      <c r="C167" s="368"/>
      <c r="D167" s="368"/>
      <c r="E167" s="368"/>
      <c r="F167" s="368"/>
      <c r="G167" s="368"/>
      <c r="H167" s="368"/>
      <c r="I167" s="368"/>
      <c r="J167" s="368"/>
      <c r="K167" s="368"/>
      <c r="L167" s="368"/>
      <c r="M167" s="368"/>
      <c r="N167" s="368"/>
      <c r="O167" s="368"/>
      <c r="P167" s="368"/>
      <c r="Q167" s="368"/>
      <c r="R167" s="368"/>
      <c r="S167" s="368"/>
      <c r="T167" s="368"/>
      <c r="U167" s="368"/>
      <c r="V167" s="368"/>
      <c r="W167" s="368"/>
      <c r="X167" s="368"/>
      <c r="Y167" s="368"/>
      <c r="Z167" s="368"/>
      <c r="AA167" s="368"/>
      <c r="AB167" s="368"/>
      <c r="AC167" s="368"/>
      <c r="AD167" s="368"/>
      <c r="AE167" s="368"/>
      <c r="AF167" s="368"/>
      <c r="AG167" s="368"/>
      <c r="AH167" s="368"/>
      <c r="AI167" s="368"/>
      <c r="AJ167" s="368"/>
      <c r="AK167" s="368"/>
      <c r="AL167" s="368"/>
      <c r="AM167" s="368"/>
      <c r="AN167" s="368"/>
      <c r="AO167" s="368"/>
      <c r="AP167" s="368"/>
      <c r="AQ167" s="368"/>
      <c r="AR167" s="368"/>
      <c r="AS167" s="368"/>
      <c r="AT167" s="368"/>
      <c r="AU167" s="368"/>
      <c r="AV167" s="368"/>
      <c r="AW167" s="368"/>
      <c r="AX167" s="368"/>
      <c r="AY167" s="368"/>
      <c r="AZ167" s="368"/>
      <c r="BA167" s="368"/>
      <c r="BB167" s="368"/>
      <c r="BC167" s="368"/>
      <c r="BD167" s="368"/>
      <c r="BE167" s="368"/>
      <c r="BF167" s="368"/>
      <c r="BG167" s="368"/>
      <c r="BH167" s="368"/>
      <c r="BI167" s="368"/>
      <c r="BJ167" s="368"/>
      <c r="BK167" s="368"/>
      <c r="BL167" s="368"/>
      <c r="BM167" s="368"/>
      <c r="BN167" s="368"/>
      <c r="BO167" s="368"/>
      <c r="BP167" s="368"/>
      <c r="BQ167" s="368"/>
      <c r="BR167" s="368"/>
      <c r="BS167" s="368"/>
      <c r="BT167" s="368"/>
      <c r="BU167" s="368"/>
      <c r="BV167" s="368"/>
      <c r="BW167" s="368"/>
      <c r="BX167" s="368"/>
      <c r="BY167" s="368"/>
      <c r="BZ167" s="368"/>
      <c r="CA167" s="368"/>
      <c r="CB167" s="368"/>
      <c r="CC167" s="368"/>
      <c r="CD167" s="368"/>
      <c r="CE167" s="368"/>
      <c r="CF167" s="368"/>
      <c r="CG167" s="368"/>
      <c r="CH167" s="368"/>
      <c r="CI167" s="368"/>
      <c r="CJ167" s="368"/>
      <c r="CK167" s="368"/>
      <c r="CL167" s="368"/>
      <c r="CM167" s="368"/>
      <c r="CN167" s="368"/>
      <c r="CO167" s="368"/>
      <c r="CP167" s="368"/>
      <c r="CQ167" s="368"/>
      <c r="CR167" s="368"/>
      <c r="CS167" s="368"/>
      <c r="CT167" s="368"/>
      <c r="CU167" s="368"/>
      <c r="CV167" s="368"/>
      <c r="CW167" s="368"/>
      <c r="CX167" s="368"/>
      <c r="CY167" s="368"/>
      <c r="CZ167" s="368"/>
      <c r="DA167" s="368"/>
      <c r="DB167" s="368"/>
      <c r="DC167" s="368"/>
      <c r="DD167" s="368"/>
      <c r="DE167" s="368"/>
      <c r="DF167" s="368"/>
      <c r="DG167" s="368"/>
      <c r="DH167" s="368"/>
      <c r="DI167" s="368"/>
      <c r="DJ167" s="368"/>
      <c r="DK167" s="368"/>
      <c r="DL167" s="368"/>
      <c r="DM167" s="368"/>
      <c r="DN167" s="368"/>
      <c r="DO167" s="368"/>
      <c r="DP167" s="368"/>
      <c r="DQ167" s="368"/>
      <c r="DR167" s="368"/>
      <c r="DS167" s="368"/>
      <c r="DT167" s="368"/>
      <c r="DU167" s="368"/>
      <c r="DV167" s="368"/>
      <c r="DW167" s="368"/>
      <c r="DX167" s="368"/>
      <c r="DY167" s="368"/>
      <c r="DZ167" s="368"/>
      <c r="EA167" s="368"/>
      <c r="EB167" s="368"/>
      <c r="EC167" s="368"/>
      <c r="ED167" s="368"/>
      <c r="EE167" s="368"/>
      <c r="EF167" s="368"/>
      <c r="EG167" s="368"/>
      <c r="EH167" s="368"/>
      <c r="EI167" s="368"/>
      <c r="EJ167" s="368"/>
      <c r="EK167" s="368"/>
      <c r="EL167" s="368"/>
      <c r="EM167" s="368"/>
      <c r="EN167" s="368"/>
      <c r="EO167" s="368"/>
      <c r="EP167" s="368"/>
      <c r="EQ167" s="368"/>
      <c r="ER167" s="368"/>
      <c r="ES167" s="368"/>
      <c r="ET167" s="368"/>
      <c r="EU167" s="368"/>
      <c r="EV167" s="368"/>
      <c r="EW167" s="368"/>
      <c r="EX167" s="368"/>
      <c r="EY167" s="368"/>
      <c r="EZ167" s="368"/>
      <c r="FA167" s="368"/>
      <c r="FB167" s="368"/>
      <c r="FC167" s="368"/>
      <c r="FD167" s="368"/>
      <c r="FE167" s="368"/>
      <c r="FF167" s="368"/>
      <c r="FG167" s="368"/>
      <c r="FH167" s="368"/>
      <c r="FI167" s="368"/>
      <c r="FJ167" s="368"/>
      <c r="FK167" s="368"/>
      <c r="FL167" s="368"/>
      <c r="FM167" s="368"/>
      <c r="FN167" s="368"/>
      <c r="FO167" s="368"/>
      <c r="FP167" s="368"/>
      <c r="FQ167" s="368"/>
      <c r="FR167" s="368"/>
      <c r="FS167" s="368"/>
      <c r="FT167" s="368"/>
      <c r="FU167" s="368"/>
      <c r="FV167" s="368"/>
      <c r="FW167" s="368"/>
      <c r="FX167" s="368"/>
      <c r="FY167" s="368"/>
      <c r="FZ167" s="368"/>
    </row>
    <row r="168" spans="1:182" x14ac:dyDescent="0.2">
      <c r="A168" s="368"/>
      <c r="B168" s="368"/>
      <c r="C168" s="368"/>
      <c r="D168" s="368"/>
      <c r="E168" s="368"/>
      <c r="F168" s="368"/>
      <c r="G168" s="368"/>
      <c r="H168" s="368"/>
      <c r="I168" s="368"/>
      <c r="J168" s="368"/>
      <c r="K168" s="368"/>
      <c r="L168" s="368"/>
      <c r="M168" s="368"/>
      <c r="N168" s="368"/>
      <c r="O168" s="368"/>
      <c r="P168" s="368"/>
      <c r="Q168" s="368"/>
      <c r="R168" s="368"/>
      <c r="S168" s="368"/>
      <c r="T168" s="368"/>
      <c r="U168" s="368"/>
      <c r="V168" s="368"/>
      <c r="W168" s="368"/>
      <c r="X168" s="368"/>
      <c r="Y168" s="368"/>
      <c r="Z168" s="368"/>
      <c r="AA168" s="368"/>
      <c r="AB168" s="368"/>
      <c r="AC168" s="368"/>
      <c r="AD168" s="368"/>
      <c r="AE168" s="368"/>
      <c r="AF168" s="368"/>
      <c r="AG168" s="368"/>
      <c r="AH168" s="368"/>
      <c r="AI168" s="368"/>
      <c r="AJ168" s="368"/>
      <c r="AK168" s="368"/>
      <c r="AL168" s="368"/>
      <c r="AM168" s="368"/>
      <c r="AN168" s="368"/>
      <c r="AO168" s="368"/>
      <c r="AP168" s="368"/>
      <c r="AQ168" s="368"/>
      <c r="AR168" s="368"/>
      <c r="AS168" s="368"/>
      <c r="AT168" s="368"/>
      <c r="AU168" s="368"/>
      <c r="AV168" s="368"/>
      <c r="AW168" s="368"/>
      <c r="AX168" s="368"/>
      <c r="AY168" s="368"/>
      <c r="AZ168" s="368"/>
      <c r="BA168" s="368"/>
      <c r="BB168" s="368"/>
      <c r="BC168" s="368"/>
      <c r="BD168" s="368"/>
      <c r="BE168" s="368"/>
      <c r="BF168" s="368"/>
      <c r="BG168" s="368"/>
      <c r="BH168" s="368"/>
      <c r="BI168" s="368"/>
      <c r="BJ168" s="368"/>
      <c r="BK168" s="368"/>
      <c r="BL168" s="368"/>
      <c r="BM168" s="368"/>
      <c r="BN168" s="368"/>
      <c r="BO168" s="368"/>
      <c r="BP168" s="368"/>
      <c r="BQ168" s="368"/>
      <c r="BR168" s="368"/>
      <c r="BS168" s="368"/>
      <c r="BT168" s="368"/>
      <c r="BU168" s="368"/>
      <c r="BV168" s="368"/>
      <c r="BW168" s="368"/>
      <c r="BX168" s="368"/>
      <c r="BY168" s="368"/>
      <c r="BZ168" s="368"/>
      <c r="CA168" s="368"/>
      <c r="CB168" s="368"/>
      <c r="CC168" s="368"/>
      <c r="CD168" s="368"/>
      <c r="CE168" s="368"/>
      <c r="CF168" s="368"/>
      <c r="CG168" s="368"/>
      <c r="CH168" s="368"/>
      <c r="CI168" s="368"/>
      <c r="CJ168" s="368"/>
      <c r="CK168" s="368"/>
      <c r="CL168" s="368"/>
      <c r="CM168" s="368"/>
      <c r="CN168" s="368"/>
      <c r="CO168" s="368"/>
      <c r="CP168" s="368"/>
      <c r="CQ168" s="368"/>
      <c r="CR168" s="368"/>
      <c r="CS168" s="368"/>
      <c r="CT168" s="368"/>
      <c r="CU168" s="368"/>
      <c r="CV168" s="368"/>
      <c r="CW168" s="368"/>
      <c r="CX168" s="368"/>
      <c r="CY168" s="368"/>
      <c r="CZ168" s="368"/>
      <c r="DA168" s="368"/>
      <c r="DB168" s="368"/>
      <c r="DC168" s="368"/>
      <c r="DD168" s="368"/>
      <c r="DE168" s="368"/>
      <c r="DF168" s="368"/>
      <c r="DG168" s="368"/>
      <c r="DH168" s="368"/>
      <c r="DI168" s="368"/>
      <c r="DJ168" s="368"/>
      <c r="DK168" s="368"/>
      <c r="DL168" s="368"/>
      <c r="DM168" s="368"/>
      <c r="DN168" s="368"/>
      <c r="DO168" s="368"/>
      <c r="DP168" s="368"/>
      <c r="DQ168" s="368"/>
      <c r="DR168" s="368"/>
      <c r="DS168" s="368"/>
      <c r="DT168" s="368"/>
      <c r="DU168" s="368"/>
      <c r="DV168" s="368"/>
      <c r="DW168" s="368"/>
      <c r="DX168" s="368"/>
      <c r="DY168" s="368"/>
      <c r="DZ168" s="368"/>
      <c r="EA168" s="368"/>
      <c r="EB168" s="368"/>
      <c r="EC168" s="368"/>
      <c r="ED168" s="368"/>
      <c r="EE168" s="368"/>
      <c r="EF168" s="368"/>
      <c r="EG168" s="368"/>
      <c r="EH168" s="368"/>
      <c r="EI168" s="368"/>
      <c r="EJ168" s="368"/>
      <c r="EK168" s="368"/>
      <c r="EL168" s="368"/>
      <c r="EM168" s="368"/>
      <c r="EN168" s="368"/>
      <c r="EO168" s="368"/>
      <c r="EP168" s="368"/>
      <c r="EQ168" s="368"/>
      <c r="ER168" s="368"/>
      <c r="ES168" s="368"/>
      <c r="ET168" s="368"/>
      <c r="EU168" s="368"/>
      <c r="EV168" s="368"/>
      <c r="EW168" s="368"/>
      <c r="EX168" s="368"/>
      <c r="EY168" s="368"/>
      <c r="EZ168" s="368"/>
      <c r="FA168" s="368"/>
      <c r="FB168" s="368"/>
      <c r="FC168" s="368"/>
      <c r="FD168" s="368"/>
      <c r="FE168" s="368"/>
      <c r="FF168" s="368"/>
      <c r="FG168" s="368"/>
      <c r="FH168" s="368"/>
      <c r="FI168" s="368"/>
      <c r="FJ168" s="368"/>
      <c r="FK168" s="368"/>
      <c r="FL168" s="368"/>
      <c r="FM168" s="368"/>
      <c r="FN168" s="368"/>
      <c r="FO168" s="368"/>
      <c r="FP168" s="368"/>
      <c r="FQ168" s="368"/>
      <c r="FR168" s="368"/>
      <c r="FS168" s="368"/>
      <c r="FT168" s="368"/>
      <c r="FU168" s="368"/>
      <c r="FV168" s="368"/>
      <c r="FW168" s="368"/>
      <c r="FX168" s="368"/>
      <c r="FY168" s="368"/>
      <c r="FZ168" s="368"/>
    </row>
    <row r="169" spans="1:182" x14ac:dyDescent="0.2">
      <c r="A169" s="368"/>
      <c r="B169" s="368"/>
      <c r="C169" s="368"/>
      <c r="D169" s="368"/>
      <c r="E169" s="368"/>
      <c r="F169" s="368"/>
      <c r="G169" s="368"/>
      <c r="H169" s="368"/>
      <c r="I169" s="368"/>
      <c r="J169" s="368"/>
      <c r="K169" s="368"/>
      <c r="L169" s="368"/>
      <c r="M169" s="368"/>
      <c r="N169" s="368"/>
      <c r="O169" s="368"/>
      <c r="P169" s="368"/>
      <c r="Q169" s="368"/>
      <c r="R169" s="368"/>
      <c r="S169" s="368"/>
      <c r="T169" s="368"/>
      <c r="U169" s="368"/>
      <c r="V169" s="368"/>
      <c r="W169" s="368"/>
      <c r="X169" s="368"/>
      <c r="Y169" s="368"/>
      <c r="Z169" s="368"/>
      <c r="AA169" s="368"/>
      <c r="AB169" s="368"/>
      <c r="AC169" s="368"/>
      <c r="AD169" s="368"/>
      <c r="AE169" s="368"/>
      <c r="AF169" s="368"/>
      <c r="AG169" s="368"/>
      <c r="AH169" s="368"/>
      <c r="AI169" s="368"/>
      <c r="AJ169" s="368"/>
      <c r="AK169" s="368"/>
      <c r="AL169" s="368"/>
      <c r="AM169" s="368"/>
      <c r="AN169" s="368"/>
      <c r="AO169" s="368"/>
      <c r="AP169" s="368"/>
      <c r="AQ169" s="368"/>
      <c r="AR169" s="368"/>
      <c r="AS169" s="368"/>
      <c r="AT169" s="368"/>
      <c r="AU169" s="368"/>
      <c r="AV169" s="368"/>
      <c r="AW169" s="368"/>
      <c r="AX169" s="368"/>
      <c r="AY169" s="368"/>
      <c r="AZ169" s="368"/>
      <c r="BA169" s="368"/>
      <c r="BB169" s="368"/>
      <c r="BC169" s="368"/>
      <c r="BD169" s="368"/>
      <c r="BE169" s="368"/>
      <c r="BF169" s="368"/>
      <c r="BG169" s="368"/>
      <c r="BH169" s="368"/>
      <c r="BI169" s="368"/>
      <c r="BJ169" s="368"/>
      <c r="BK169" s="368"/>
      <c r="BL169" s="368"/>
      <c r="BM169" s="368"/>
      <c r="BN169" s="368"/>
      <c r="BO169" s="368"/>
      <c r="BP169" s="368"/>
      <c r="BQ169" s="368"/>
      <c r="BR169" s="368"/>
      <c r="BS169" s="368"/>
      <c r="BT169" s="368"/>
      <c r="BU169" s="368"/>
      <c r="BV169" s="368"/>
      <c r="BW169" s="368"/>
      <c r="BX169" s="368"/>
      <c r="BY169" s="368"/>
      <c r="BZ169" s="368"/>
      <c r="CA169" s="368"/>
      <c r="CB169" s="368"/>
      <c r="CC169" s="368"/>
      <c r="CD169" s="368"/>
      <c r="CE169" s="368"/>
      <c r="CF169" s="368"/>
      <c r="CG169" s="368"/>
      <c r="CH169" s="368"/>
      <c r="CI169" s="368"/>
      <c r="CJ169" s="368"/>
      <c r="CK169" s="368"/>
      <c r="CL169" s="368"/>
      <c r="CM169" s="368"/>
      <c r="CN169" s="368"/>
      <c r="CO169" s="368"/>
      <c r="CP169" s="368"/>
      <c r="CQ169" s="368"/>
      <c r="CR169" s="368"/>
      <c r="CS169" s="368"/>
      <c r="CT169" s="368"/>
      <c r="CU169" s="368"/>
      <c r="CV169" s="368"/>
      <c r="CW169" s="368"/>
      <c r="CX169" s="368"/>
      <c r="CY169" s="368"/>
      <c r="CZ169" s="368"/>
      <c r="DA169" s="368"/>
      <c r="DB169" s="368"/>
      <c r="DC169" s="368"/>
      <c r="DD169" s="368"/>
      <c r="DE169" s="368"/>
      <c r="DF169" s="368"/>
      <c r="DG169" s="368"/>
      <c r="DH169" s="368"/>
      <c r="DI169" s="368"/>
      <c r="DJ169" s="368"/>
      <c r="DK169" s="368"/>
      <c r="DL169" s="368"/>
      <c r="DM169" s="368"/>
      <c r="DN169" s="368"/>
      <c r="DO169" s="368"/>
      <c r="DP169" s="368"/>
      <c r="DQ169" s="368"/>
      <c r="DR169" s="368"/>
      <c r="DS169" s="368"/>
      <c r="DT169" s="368"/>
      <c r="DU169" s="368"/>
      <c r="DV169" s="368"/>
      <c r="DW169" s="368"/>
      <c r="DX169" s="368"/>
      <c r="DY169" s="368"/>
      <c r="DZ169" s="368"/>
      <c r="EA169" s="368"/>
      <c r="EB169" s="368"/>
      <c r="EC169" s="368"/>
      <c r="ED169" s="368"/>
      <c r="EE169" s="368"/>
      <c r="EF169" s="368"/>
      <c r="EG169" s="368"/>
      <c r="EH169" s="368"/>
      <c r="EI169" s="368"/>
      <c r="EJ169" s="368"/>
      <c r="EK169" s="368"/>
      <c r="EL169" s="368"/>
      <c r="EM169" s="368"/>
      <c r="EN169" s="368"/>
      <c r="EO169" s="368"/>
      <c r="EP169" s="368"/>
      <c r="EQ169" s="368"/>
      <c r="ER169" s="368"/>
      <c r="ES169" s="368"/>
      <c r="ET169" s="368"/>
      <c r="EU169" s="368"/>
      <c r="EV169" s="368"/>
      <c r="EW169" s="368"/>
      <c r="EX169" s="368"/>
      <c r="EY169" s="368"/>
      <c r="EZ169" s="368"/>
      <c r="FA169" s="368"/>
      <c r="FB169" s="368"/>
      <c r="FC169" s="368"/>
      <c r="FD169" s="368"/>
      <c r="FE169" s="368"/>
      <c r="FF169" s="368"/>
      <c r="FG169" s="368"/>
      <c r="FH169" s="368"/>
      <c r="FI169" s="368"/>
      <c r="FJ169" s="368"/>
      <c r="FK169" s="368"/>
      <c r="FL169" s="368"/>
      <c r="FM169" s="368"/>
      <c r="FN169" s="368"/>
      <c r="FO169" s="368"/>
      <c r="FP169" s="368"/>
      <c r="FQ169" s="368"/>
      <c r="FR169" s="368"/>
      <c r="FS169" s="368"/>
      <c r="FT169" s="368"/>
      <c r="FU169" s="368"/>
      <c r="FV169" s="368"/>
      <c r="FW169" s="368"/>
      <c r="FX169" s="368"/>
      <c r="FY169" s="368"/>
      <c r="FZ169" s="368"/>
    </row>
    <row r="170" spans="1:182" x14ac:dyDescent="0.2">
      <c r="A170" s="368"/>
      <c r="B170" s="368"/>
      <c r="C170" s="368"/>
      <c r="D170" s="368"/>
      <c r="E170" s="368"/>
      <c r="F170" s="368"/>
      <c r="G170" s="368"/>
      <c r="H170" s="368"/>
      <c r="I170" s="368"/>
      <c r="J170" s="368"/>
      <c r="K170" s="368"/>
      <c r="L170" s="368"/>
      <c r="M170" s="368"/>
      <c r="N170" s="368"/>
      <c r="O170" s="368"/>
      <c r="P170" s="368"/>
      <c r="Q170" s="368"/>
      <c r="R170" s="368"/>
      <c r="S170" s="368"/>
      <c r="T170" s="368"/>
      <c r="U170" s="368"/>
      <c r="V170" s="368"/>
      <c r="W170" s="368"/>
      <c r="X170" s="368"/>
      <c r="Y170" s="368"/>
      <c r="Z170" s="368"/>
      <c r="AA170" s="368"/>
      <c r="AB170" s="368"/>
      <c r="AC170" s="368"/>
      <c r="AD170" s="368"/>
      <c r="AE170" s="368"/>
      <c r="AF170" s="368"/>
      <c r="AG170" s="368"/>
      <c r="AH170" s="368"/>
      <c r="AI170" s="368"/>
      <c r="AJ170" s="368"/>
      <c r="AK170" s="368"/>
      <c r="AL170" s="368"/>
      <c r="AM170" s="368"/>
      <c r="AN170" s="368"/>
      <c r="AO170" s="368"/>
      <c r="AP170" s="368"/>
      <c r="AQ170" s="368"/>
      <c r="AR170" s="368"/>
      <c r="AS170" s="368"/>
      <c r="AT170" s="368"/>
      <c r="AU170" s="368"/>
      <c r="AV170" s="368"/>
      <c r="AW170" s="368"/>
      <c r="AX170" s="368"/>
      <c r="AY170" s="368"/>
      <c r="AZ170" s="368"/>
      <c r="BA170" s="368"/>
      <c r="BB170" s="368"/>
      <c r="BC170" s="368"/>
      <c r="BD170" s="368"/>
      <c r="BE170" s="368"/>
      <c r="BF170" s="368"/>
      <c r="BG170" s="368"/>
      <c r="BH170" s="368"/>
      <c r="BI170" s="368"/>
      <c r="BJ170" s="368"/>
      <c r="BK170" s="368"/>
      <c r="BL170" s="368"/>
      <c r="BM170" s="368"/>
      <c r="BN170" s="368"/>
      <c r="BO170" s="368"/>
      <c r="BP170" s="368"/>
      <c r="BQ170" s="368"/>
      <c r="BR170" s="368"/>
      <c r="BS170" s="368"/>
      <c r="BT170" s="368"/>
      <c r="BU170" s="368"/>
      <c r="BV170" s="368"/>
      <c r="BW170" s="368"/>
      <c r="BX170" s="368"/>
      <c r="BY170" s="368"/>
      <c r="BZ170" s="368"/>
      <c r="CA170" s="368"/>
      <c r="CB170" s="368"/>
      <c r="CC170" s="368"/>
      <c r="CD170" s="368"/>
      <c r="CE170" s="368"/>
      <c r="CF170" s="368"/>
      <c r="CG170" s="368"/>
      <c r="CH170" s="368"/>
      <c r="CI170" s="368"/>
      <c r="CJ170" s="368"/>
      <c r="CK170" s="368"/>
      <c r="CL170" s="368"/>
      <c r="CM170" s="368"/>
      <c r="CN170" s="368"/>
      <c r="CO170" s="368"/>
      <c r="CP170" s="368"/>
      <c r="CQ170" s="368"/>
      <c r="CR170" s="368"/>
      <c r="CS170" s="368"/>
      <c r="CT170" s="368"/>
      <c r="CU170" s="368"/>
      <c r="CV170" s="368"/>
      <c r="CW170" s="368"/>
      <c r="CX170" s="368"/>
      <c r="CY170" s="368"/>
      <c r="CZ170" s="368"/>
      <c r="DA170" s="368"/>
      <c r="DB170" s="368"/>
      <c r="DC170" s="368"/>
      <c r="DD170" s="368"/>
      <c r="DE170" s="368"/>
      <c r="DF170" s="368"/>
      <c r="DG170" s="368"/>
      <c r="DH170" s="368"/>
      <c r="DI170" s="368"/>
      <c r="DJ170" s="368"/>
      <c r="DK170" s="368"/>
      <c r="DL170" s="368"/>
      <c r="DM170" s="368"/>
      <c r="DN170" s="368"/>
      <c r="DO170" s="368"/>
      <c r="DP170" s="368"/>
      <c r="DQ170" s="368"/>
      <c r="DR170" s="368"/>
      <c r="DS170" s="368"/>
      <c r="DT170" s="368"/>
      <c r="DU170" s="368"/>
      <c r="DV170" s="368"/>
      <c r="DW170" s="368"/>
      <c r="DX170" s="368"/>
      <c r="DY170" s="368"/>
      <c r="DZ170" s="368"/>
      <c r="EA170" s="368"/>
      <c r="EB170" s="368"/>
      <c r="EC170" s="368"/>
      <c r="ED170" s="368"/>
      <c r="EE170" s="368"/>
      <c r="EF170" s="368"/>
      <c r="EG170" s="368"/>
      <c r="EH170" s="368"/>
      <c r="EI170" s="368"/>
      <c r="EJ170" s="368"/>
      <c r="EK170" s="368"/>
      <c r="EL170" s="368"/>
      <c r="EM170" s="368"/>
      <c r="EN170" s="368"/>
      <c r="EO170" s="368"/>
      <c r="EP170" s="368"/>
      <c r="EQ170" s="368"/>
      <c r="ER170" s="368"/>
      <c r="ES170" s="368"/>
      <c r="ET170" s="368"/>
      <c r="EU170" s="368"/>
      <c r="EV170" s="368"/>
      <c r="EW170" s="368"/>
      <c r="EX170" s="368"/>
      <c r="EY170" s="368"/>
      <c r="EZ170" s="368"/>
      <c r="FA170" s="368"/>
      <c r="FB170" s="368"/>
      <c r="FC170" s="368"/>
      <c r="FD170" s="368"/>
      <c r="FE170" s="368"/>
      <c r="FF170" s="368"/>
      <c r="FG170" s="368"/>
      <c r="FH170" s="368"/>
      <c r="FI170" s="368"/>
      <c r="FJ170" s="368"/>
      <c r="FK170" s="368"/>
      <c r="FL170" s="368"/>
      <c r="FM170" s="368"/>
      <c r="FN170" s="368"/>
      <c r="FO170" s="368"/>
      <c r="FP170" s="368"/>
      <c r="FQ170" s="368"/>
      <c r="FR170" s="368"/>
      <c r="FS170" s="368"/>
      <c r="FT170" s="368"/>
      <c r="FU170" s="368"/>
      <c r="FV170" s="368"/>
      <c r="FW170" s="368"/>
      <c r="FX170" s="368"/>
      <c r="FY170" s="368"/>
      <c r="FZ170" s="368"/>
    </row>
    <row r="171" spans="1:182" x14ac:dyDescent="0.2">
      <c r="A171" s="368"/>
      <c r="B171" s="368"/>
      <c r="C171" s="368"/>
      <c r="D171" s="368"/>
      <c r="E171" s="368"/>
      <c r="F171" s="368"/>
      <c r="G171" s="368"/>
      <c r="H171" s="368"/>
      <c r="I171" s="368"/>
      <c r="J171" s="368"/>
      <c r="K171" s="368"/>
      <c r="L171" s="368"/>
      <c r="M171" s="368"/>
      <c r="N171" s="368"/>
      <c r="O171" s="368"/>
      <c r="P171" s="368"/>
      <c r="Q171" s="368"/>
      <c r="R171" s="368"/>
      <c r="S171" s="368"/>
      <c r="T171" s="368"/>
      <c r="U171" s="368"/>
      <c r="V171" s="368"/>
      <c r="W171" s="368"/>
      <c r="X171" s="368"/>
      <c r="Y171" s="368"/>
      <c r="Z171" s="368"/>
      <c r="AA171" s="368"/>
      <c r="AB171" s="368"/>
      <c r="AC171" s="368"/>
      <c r="AD171" s="368"/>
      <c r="AE171" s="368"/>
      <c r="AF171" s="368"/>
      <c r="AG171" s="368"/>
      <c r="AH171" s="368"/>
      <c r="AI171" s="368"/>
      <c r="AJ171" s="368"/>
      <c r="AK171" s="368"/>
      <c r="AL171" s="368"/>
      <c r="AM171" s="368"/>
      <c r="AN171" s="368"/>
      <c r="AO171" s="368"/>
      <c r="AP171" s="368"/>
      <c r="AQ171" s="368"/>
      <c r="AR171" s="368"/>
      <c r="AS171" s="368"/>
      <c r="AT171" s="368"/>
      <c r="AU171" s="368"/>
      <c r="AV171" s="368"/>
      <c r="AW171" s="368"/>
      <c r="AX171" s="368"/>
      <c r="AY171" s="368"/>
      <c r="AZ171" s="368"/>
      <c r="BA171" s="368"/>
      <c r="BB171" s="368"/>
      <c r="BC171" s="368"/>
      <c r="BD171" s="368"/>
      <c r="BE171" s="368"/>
      <c r="BF171" s="368"/>
      <c r="BG171" s="368"/>
      <c r="BH171" s="368"/>
      <c r="BI171" s="368"/>
      <c r="BJ171" s="368"/>
      <c r="BK171" s="368"/>
      <c r="BL171" s="368"/>
      <c r="BM171" s="368"/>
      <c r="BN171" s="368"/>
      <c r="BO171" s="368"/>
      <c r="BP171" s="368"/>
      <c r="BQ171" s="368"/>
      <c r="BR171" s="368"/>
      <c r="BS171" s="368"/>
      <c r="BT171" s="368"/>
      <c r="BU171" s="368"/>
      <c r="BV171" s="368"/>
      <c r="BW171" s="368"/>
      <c r="BX171" s="368"/>
      <c r="BY171" s="368"/>
      <c r="BZ171" s="368"/>
      <c r="CA171" s="368"/>
      <c r="CB171" s="368"/>
      <c r="CC171" s="368"/>
      <c r="CD171" s="368"/>
      <c r="CE171" s="368"/>
      <c r="CF171" s="368"/>
      <c r="CG171" s="368"/>
      <c r="CH171" s="368"/>
      <c r="CI171" s="368"/>
      <c r="CJ171" s="368"/>
      <c r="CK171" s="368"/>
      <c r="CL171" s="368"/>
      <c r="CM171" s="368"/>
      <c r="CN171" s="368"/>
      <c r="CO171" s="368"/>
      <c r="CP171" s="368"/>
      <c r="CQ171" s="368"/>
      <c r="CR171" s="368"/>
      <c r="CS171" s="368"/>
      <c r="CT171" s="368"/>
      <c r="CU171" s="368"/>
      <c r="CV171" s="368"/>
      <c r="CW171" s="368"/>
      <c r="CX171" s="368"/>
      <c r="CY171" s="368"/>
      <c r="CZ171" s="368"/>
      <c r="DA171" s="368"/>
      <c r="DB171" s="368"/>
      <c r="DC171" s="368"/>
      <c r="DD171" s="368"/>
      <c r="DE171" s="368"/>
      <c r="DF171" s="368"/>
      <c r="DG171" s="368"/>
      <c r="DH171" s="368"/>
      <c r="DI171" s="368"/>
      <c r="DJ171" s="368"/>
      <c r="DK171" s="368"/>
      <c r="DL171" s="368"/>
      <c r="DM171" s="368"/>
      <c r="DN171" s="368"/>
      <c r="DO171" s="368"/>
      <c r="DP171" s="368"/>
      <c r="DQ171" s="368"/>
      <c r="DR171" s="368"/>
      <c r="DS171" s="368"/>
      <c r="DT171" s="368"/>
      <c r="DU171" s="368"/>
      <c r="DV171" s="368"/>
      <c r="DW171" s="368"/>
      <c r="DX171" s="368"/>
      <c r="DY171" s="368"/>
      <c r="DZ171" s="368"/>
      <c r="EA171" s="368"/>
      <c r="EB171" s="368"/>
      <c r="EC171" s="368"/>
      <c r="ED171" s="368"/>
      <c r="EE171" s="368"/>
      <c r="EF171" s="368"/>
      <c r="EG171" s="368"/>
      <c r="EH171" s="368"/>
      <c r="EI171" s="368"/>
      <c r="EJ171" s="368"/>
      <c r="EK171" s="368"/>
      <c r="EL171" s="368"/>
      <c r="EM171" s="368"/>
      <c r="EN171" s="368"/>
      <c r="EO171" s="368"/>
      <c r="EP171" s="368"/>
      <c r="EQ171" s="368"/>
      <c r="ER171" s="368"/>
      <c r="ES171" s="368"/>
      <c r="ET171" s="368"/>
      <c r="EU171" s="368"/>
      <c r="EV171" s="368"/>
      <c r="EW171" s="368"/>
      <c r="EX171" s="368"/>
      <c r="EY171" s="368"/>
      <c r="EZ171" s="368"/>
      <c r="FA171" s="368"/>
      <c r="FB171" s="368"/>
      <c r="FC171" s="368"/>
      <c r="FD171" s="368"/>
      <c r="FE171" s="368"/>
      <c r="FF171" s="368"/>
      <c r="FG171" s="368"/>
      <c r="FH171" s="368"/>
      <c r="FI171" s="368"/>
      <c r="FJ171" s="368"/>
      <c r="FK171" s="368"/>
      <c r="FL171" s="368"/>
      <c r="FM171" s="368"/>
      <c r="FN171" s="368"/>
      <c r="FO171" s="368"/>
      <c r="FP171" s="368"/>
      <c r="FQ171" s="368"/>
      <c r="FR171" s="368"/>
      <c r="FS171" s="368"/>
      <c r="FT171" s="368"/>
      <c r="FU171" s="368"/>
      <c r="FV171" s="368"/>
      <c r="FW171" s="368"/>
      <c r="FX171" s="368"/>
      <c r="FY171" s="368"/>
      <c r="FZ171" s="368"/>
    </row>
    <row r="172" spans="1:182" x14ac:dyDescent="0.2">
      <c r="A172" s="368"/>
      <c r="B172" s="368"/>
      <c r="C172" s="368"/>
      <c r="D172" s="368"/>
      <c r="E172" s="368"/>
      <c r="F172" s="368"/>
      <c r="G172" s="368"/>
      <c r="H172" s="368"/>
      <c r="I172" s="368"/>
      <c r="J172" s="368"/>
      <c r="K172" s="368"/>
      <c r="L172" s="368"/>
      <c r="M172" s="368"/>
      <c r="N172" s="368"/>
      <c r="O172" s="368"/>
      <c r="P172" s="368"/>
      <c r="Q172" s="368"/>
      <c r="R172" s="368"/>
      <c r="S172" s="368"/>
      <c r="T172" s="368"/>
      <c r="U172" s="368"/>
      <c r="V172" s="368"/>
      <c r="W172" s="368"/>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68"/>
      <c r="CA172" s="368"/>
      <c r="CB172" s="368"/>
      <c r="CC172" s="368"/>
      <c r="CD172" s="368"/>
      <c r="CE172" s="368"/>
      <c r="CF172" s="368"/>
      <c r="CG172" s="368"/>
      <c r="CH172" s="368"/>
      <c r="CI172" s="368"/>
      <c r="CJ172" s="368"/>
      <c r="CK172" s="368"/>
      <c r="CL172" s="368"/>
      <c r="CM172" s="368"/>
      <c r="CN172" s="368"/>
      <c r="CO172" s="368"/>
      <c r="CP172" s="368"/>
      <c r="CQ172" s="368"/>
      <c r="CR172" s="368"/>
      <c r="CS172" s="368"/>
      <c r="CT172" s="368"/>
      <c r="CU172" s="368"/>
      <c r="CV172" s="368"/>
      <c r="CW172" s="368"/>
      <c r="CX172" s="368"/>
      <c r="CY172" s="368"/>
      <c r="CZ172" s="368"/>
      <c r="DA172" s="368"/>
      <c r="DB172" s="368"/>
      <c r="DC172" s="368"/>
      <c r="DD172" s="368"/>
      <c r="DE172" s="368"/>
      <c r="DF172" s="368"/>
      <c r="DG172" s="368"/>
      <c r="DH172" s="368"/>
      <c r="DI172" s="368"/>
      <c r="DJ172" s="368"/>
      <c r="DK172" s="368"/>
      <c r="DL172" s="368"/>
      <c r="DM172" s="368"/>
      <c r="DN172" s="368"/>
      <c r="DO172" s="368"/>
      <c r="DP172" s="368"/>
      <c r="DQ172" s="368"/>
      <c r="DR172" s="368"/>
      <c r="DS172" s="368"/>
      <c r="DT172" s="368"/>
      <c r="DU172" s="368"/>
      <c r="DV172" s="368"/>
      <c r="DW172" s="368"/>
      <c r="DX172" s="368"/>
      <c r="DY172" s="368"/>
      <c r="DZ172" s="368"/>
      <c r="EA172" s="368"/>
      <c r="EB172" s="368"/>
      <c r="EC172" s="368"/>
      <c r="ED172" s="368"/>
      <c r="EE172" s="368"/>
      <c r="EF172" s="368"/>
      <c r="EG172" s="368"/>
      <c r="EH172" s="368"/>
      <c r="EI172" s="368"/>
      <c r="EJ172" s="368"/>
      <c r="EK172" s="368"/>
      <c r="EL172" s="368"/>
      <c r="EM172" s="368"/>
      <c r="EN172" s="368"/>
      <c r="EO172" s="368"/>
      <c r="EP172" s="368"/>
      <c r="EQ172" s="368"/>
      <c r="ER172" s="368"/>
      <c r="ES172" s="368"/>
      <c r="ET172" s="368"/>
      <c r="EU172" s="368"/>
      <c r="EV172" s="368"/>
      <c r="EW172" s="368"/>
      <c r="EX172" s="368"/>
      <c r="EY172" s="368"/>
      <c r="EZ172" s="368"/>
      <c r="FA172" s="368"/>
      <c r="FB172" s="368"/>
      <c r="FC172" s="368"/>
      <c r="FD172" s="368"/>
      <c r="FE172" s="368"/>
      <c r="FF172" s="368"/>
      <c r="FG172" s="368"/>
      <c r="FH172" s="368"/>
      <c r="FI172" s="368"/>
      <c r="FJ172" s="368"/>
      <c r="FK172" s="368"/>
      <c r="FL172" s="368"/>
      <c r="FM172" s="368"/>
      <c r="FN172" s="368"/>
      <c r="FO172" s="368"/>
      <c r="FP172" s="368"/>
      <c r="FQ172" s="368"/>
      <c r="FR172" s="368"/>
      <c r="FS172" s="368"/>
      <c r="FT172" s="368"/>
      <c r="FU172" s="368"/>
      <c r="FV172" s="368"/>
      <c r="FW172" s="368"/>
      <c r="FX172" s="368"/>
      <c r="FY172" s="368"/>
      <c r="FZ172" s="368"/>
    </row>
    <row r="173" spans="1:182" x14ac:dyDescent="0.2">
      <c r="A173" s="368"/>
      <c r="B173" s="368"/>
      <c r="C173" s="368"/>
      <c r="D173" s="368"/>
      <c r="E173" s="368"/>
      <c r="F173" s="368"/>
      <c r="G173" s="368"/>
      <c r="H173" s="368"/>
      <c r="I173" s="368"/>
      <c r="J173" s="368"/>
      <c r="K173" s="368"/>
      <c r="L173" s="368"/>
      <c r="M173" s="368"/>
      <c r="N173" s="368"/>
      <c r="O173" s="368"/>
      <c r="P173" s="368"/>
      <c r="Q173" s="368"/>
      <c r="R173" s="368"/>
      <c r="S173" s="368"/>
      <c r="T173" s="368"/>
      <c r="U173" s="368"/>
      <c r="V173" s="368"/>
      <c r="W173" s="368"/>
      <c r="X173" s="368"/>
      <c r="Y173" s="368"/>
      <c r="Z173" s="368"/>
      <c r="AA173" s="368"/>
      <c r="AB173" s="368"/>
      <c r="AC173" s="368"/>
      <c r="AD173" s="368"/>
      <c r="AE173" s="368"/>
      <c r="AF173" s="368"/>
      <c r="AG173" s="368"/>
      <c r="AH173" s="368"/>
      <c r="AI173" s="368"/>
      <c r="AJ173" s="368"/>
      <c r="AK173" s="368"/>
      <c r="AL173" s="368"/>
      <c r="AM173" s="368"/>
      <c r="AN173" s="368"/>
      <c r="AO173" s="368"/>
      <c r="AP173" s="368"/>
      <c r="AQ173" s="368"/>
      <c r="AR173" s="368"/>
      <c r="AS173" s="368"/>
      <c r="AT173" s="368"/>
      <c r="AU173" s="368"/>
      <c r="AV173" s="368"/>
      <c r="AW173" s="368"/>
      <c r="AX173" s="368"/>
      <c r="AY173" s="368"/>
      <c r="AZ173" s="368"/>
      <c r="BA173" s="368"/>
      <c r="BB173" s="368"/>
      <c r="BC173" s="368"/>
      <c r="BD173" s="368"/>
      <c r="BE173" s="368"/>
      <c r="BF173" s="368"/>
      <c r="BG173" s="368"/>
      <c r="BH173" s="368"/>
      <c r="BI173" s="368"/>
      <c r="BJ173" s="368"/>
      <c r="BK173" s="368"/>
      <c r="BL173" s="368"/>
      <c r="BM173" s="368"/>
      <c r="BN173" s="368"/>
      <c r="BO173" s="368"/>
      <c r="BP173" s="368"/>
      <c r="BQ173" s="368"/>
      <c r="BR173" s="368"/>
      <c r="BS173" s="368"/>
      <c r="BT173" s="368"/>
      <c r="BU173" s="368"/>
      <c r="BV173" s="368"/>
      <c r="BW173" s="368"/>
      <c r="BX173" s="368"/>
      <c r="BY173" s="368"/>
      <c r="BZ173" s="368"/>
      <c r="CA173" s="368"/>
      <c r="CB173" s="368"/>
      <c r="CC173" s="368"/>
      <c r="CD173" s="368"/>
      <c r="CE173" s="368"/>
      <c r="CF173" s="368"/>
      <c r="CG173" s="368"/>
      <c r="CH173" s="368"/>
      <c r="CI173" s="368"/>
      <c r="CJ173" s="368"/>
      <c r="CK173" s="368"/>
      <c r="CL173" s="368"/>
      <c r="CM173" s="368"/>
      <c r="CN173" s="368"/>
      <c r="CO173" s="368"/>
      <c r="CP173" s="368"/>
      <c r="CQ173" s="368"/>
      <c r="CR173" s="368"/>
      <c r="CS173" s="368"/>
      <c r="CT173" s="368"/>
      <c r="CU173" s="368"/>
      <c r="CV173" s="368"/>
      <c r="CW173" s="368"/>
      <c r="CX173" s="368"/>
      <c r="CY173" s="368"/>
      <c r="CZ173" s="368"/>
      <c r="DA173" s="368"/>
      <c r="DB173" s="368"/>
      <c r="DC173" s="368"/>
      <c r="DD173" s="368"/>
      <c r="DE173" s="368"/>
      <c r="DF173" s="368"/>
      <c r="DG173" s="368"/>
      <c r="DH173" s="368"/>
      <c r="DI173" s="368"/>
      <c r="DJ173" s="368"/>
      <c r="DK173" s="368"/>
      <c r="DL173" s="368"/>
      <c r="DM173" s="368"/>
      <c r="DN173" s="368"/>
      <c r="DO173" s="368"/>
      <c r="DP173" s="368"/>
      <c r="DQ173" s="368"/>
      <c r="DR173" s="368"/>
      <c r="DS173" s="368"/>
      <c r="DT173" s="368"/>
      <c r="DU173" s="368"/>
      <c r="DV173" s="368"/>
      <c r="DW173" s="368"/>
      <c r="DX173" s="368"/>
      <c r="DY173" s="368"/>
      <c r="DZ173" s="368"/>
      <c r="EA173" s="368"/>
      <c r="EB173" s="368"/>
      <c r="EC173" s="368"/>
      <c r="ED173" s="368"/>
      <c r="EE173" s="368"/>
      <c r="EF173" s="368"/>
      <c r="EG173" s="368"/>
      <c r="EH173" s="368"/>
      <c r="EI173" s="368"/>
      <c r="EJ173" s="368"/>
      <c r="EK173" s="368"/>
      <c r="EL173" s="368"/>
      <c r="EM173" s="368"/>
      <c r="EN173" s="368"/>
      <c r="EO173" s="368"/>
      <c r="EP173" s="368"/>
      <c r="EQ173" s="368"/>
      <c r="ER173" s="368"/>
      <c r="ES173" s="368"/>
      <c r="ET173" s="368"/>
      <c r="EU173" s="368"/>
      <c r="EV173" s="368"/>
      <c r="EW173" s="368"/>
      <c r="EX173" s="368"/>
      <c r="EY173" s="368"/>
      <c r="EZ173" s="368"/>
      <c r="FA173" s="368"/>
      <c r="FB173" s="368"/>
      <c r="FC173" s="368"/>
      <c r="FD173" s="368"/>
      <c r="FE173" s="368"/>
      <c r="FF173" s="368"/>
      <c r="FG173" s="368"/>
      <c r="FH173" s="368"/>
      <c r="FI173" s="368"/>
      <c r="FJ173" s="368"/>
      <c r="FK173" s="368"/>
      <c r="FL173" s="368"/>
      <c r="FM173" s="368"/>
      <c r="FN173" s="368"/>
      <c r="FO173" s="368"/>
      <c r="FP173" s="368"/>
      <c r="FQ173" s="368"/>
      <c r="FR173" s="368"/>
      <c r="FS173" s="368"/>
      <c r="FT173" s="368"/>
      <c r="FU173" s="368"/>
      <c r="FV173" s="368"/>
      <c r="FW173" s="368"/>
      <c r="FX173" s="368"/>
      <c r="FY173" s="368"/>
      <c r="FZ173" s="368"/>
    </row>
    <row r="174" spans="1:182" x14ac:dyDescent="0.2">
      <c r="A174" s="368"/>
      <c r="B174" s="368"/>
      <c r="C174" s="368"/>
      <c r="D174" s="368"/>
      <c r="E174" s="368"/>
      <c r="F174" s="368"/>
      <c r="G174" s="368"/>
      <c r="H174" s="368"/>
      <c r="I174" s="368"/>
      <c r="J174" s="368"/>
      <c r="K174" s="368"/>
      <c r="L174" s="368"/>
      <c r="M174" s="368"/>
      <c r="N174" s="368"/>
      <c r="O174" s="368"/>
      <c r="P174" s="368"/>
      <c r="Q174" s="368"/>
      <c r="R174" s="368"/>
      <c r="S174" s="368"/>
      <c r="T174" s="368"/>
      <c r="U174" s="368"/>
      <c r="V174" s="368"/>
      <c r="W174" s="368"/>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68"/>
      <c r="CA174" s="368"/>
      <c r="CB174" s="368"/>
      <c r="CC174" s="368"/>
      <c r="CD174" s="368"/>
      <c r="CE174" s="368"/>
      <c r="CF174" s="368"/>
      <c r="CG174" s="368"/>
      <c r="CH174" s="368"/>
      <c r="CI174" s="368"/>
      <c r="CJ174" s="368"/>
      <c r="CK174" s="368"/>
      <c r="CL174" s="368"/>
      <c r="CM174" s="368"/>
      <c r="CN174" s="368"/>
      <c r="CO174" s="368"/>
      <c r="CP174" s="368"/>
      <c r="CQ174" s="368"/>
      <c r="CR174" s="368"/>
      <c r="CS174" s="368"/>
      <c r="CT174" s="368"/>
      <c r="CU174" s="368"/>
      <c r="CV174" s="368"/>
      <c r="CW174" s="368"/>
      <c r="CX174" s="368"/>
      <c r="CY174" s="368"/>
      <c r="CZ174" s="368"/>
      <c r="DA174" s="368"/>
      <c r="DB174" s="368"/>
      <c r="DC174" s="368"/>
      <c r="DD174" s="368"/>
      <c r="DE174" s="368"/>
      <c r="DF174" s="368"/>
      <c r="DG174" s="368"/>
      <c r="DH174" s="368"/>
      <c r="DI174" s="368"/>
      <c r="DJ174" s="368"/>
      <c r="DK174" s="368"/>
      <c r="DL174" s="368"/>
      <c r="DM174" s="368"/>
      <c r="DN174" s="368"/>
      <c r="DO174" s="368"/>
      <c r="DP174" s="368"/>
      <c r="DQ174" s="368"/>
      <c r="DR174" s="368"/>
      <c r="DS174" s="368"/>
      <c r="DT174" s="368"/>
      <c r="DU174" s="368"/>
      <c r="DV174" s="368"/>
      <c r="DW174" s="368"/>
      <c r="DX174" s="368"/>
      <c r="DY174" s="368"/>
      <c r="DZ174" s="368"/>
      <c r="EA174" s="368"/>
      <c r="EB174" s="368"/>
      <c r="EC174" s="368"/>
      <c r="ED174" s="368"/>
      <c r="EE174" s="368"/>
      <c r="EF174" s="368"/>
      <c r="EG174" s="368"/>
      <c r="EH174" s="368"/>
      <c r="EI174" s="368"/>
      <c r="EJ174" s="368"/>
      <c r="EK174" s="368"/>
      <c r="EL174" s="368"/>
      <c r="EM174" s="368"/>
      <c r="EN174" s="368"/>
      <c r="EO174" s="368"/>
      <c r="EP174" s="368"/>
      <c r="EQ174" s="368"/>
      <c r="ER174" s="368"/>
      <c r="ES174" s="368"/>
      <c r="ET174" s="368"/>
      <c r="EU174" s="368"/>
      <c r="EV174" s="368"/>
      <c r="EW174" s="368"/>
      <c r="EX174" s="368"/>
      <c r="EY174" s="368"/>
      <c r="EZ174" s="368"/>
      <c r="FA174" s="368"/>
      <c r="FB174" s="368"/>
      <c r="FC174" s="368"/>
      <c r="FD174" s="368"/>
      <c r="FE174" s="368"/>
      <c r="FF174" s="368"/>
      <c r="FG174" s="368"/>
      <c r="FH174" s="368"/>
      <c r="FI174" s="368"/>
      <c r="FJ174" s="368"/>
      <c r="FK174" s="368"/>
      <c r="FL174" s="368"/>
      <c r="FM174" s="368"/>
      <c r="FN174" s="368"/>
      <c r="FO174" s="368"/>
      <c r="FP174" s="368"/>
      <c r="FQ174" s="368"/>
      <c r="FR174" s="368"/>
      <c r="FS174" s="368"/>
      <c r="FT174" s="368"/>
      <c r="FU174" s="368"/>
      <c r="FV174" s="368"/>
      <c r="FW174" s="368"/>
      <c r="FX174" s="368"/>
      <c r="FY174" s="368"/>
      <c r="FZ174" s="368"/>
    </row>
    <row r="175" spans="1:182" x14ac:dyDescent="0.2">
      <c r="A175" s="368"/>
      <c r="B175" s="368"/>
      <c r="C175" s="368"/>
      <c r="D175" s="368"/>
      <c r="E175" s="368"/>
      <c r="F175" s="368"/>
      <c r="G175" s="368"/>
      <c r="H175" s="368"/>
      <c r="I175" s="368"/>
      <c r="J175" s="368"/>
      <c r="K175" s="368"/>
      <c r="L175" s="368"/>
      <c r="M175" s="368"/>
      <c r="N175" s="368"/>
      <c r="O175" s="368"/>
      <c r="P175" s="368"/>
      <c r="Q175" s="368"/>
      <c r="R175" s="368"/>
      <c r="S175" s="368"/>
      <c r="T175" s="368"/>
      <c r="U175" s="368"/>
      <c r="V175" s="368"/>
      <c r="W175" s="368"/>
      <c r="X175" s="368"/>
      <c r="Y175" s="368"/>
      <c r="Z175" s="368"/>
      <c r="AA175" s="368"/>
      <c r="AB175" s="368"/>
      <c r="AC175" s="368"/>
      <c r="AD175" s="368"/>
      <c r="AE175" s="368"/>
      <c r="AF175" s="368"/>
      <c r="AG175" s="368"/>
      <c r="AH175" s="368"/>
      <c r="AI175" s="368"/>
      <c r="AJ175" s="368"/>
      <c r="AK175" s="368"/>
      <c r="AL175" s="368"/>
      <c r="AM175" s="368"/>
      <c r="AN175" s="368"/>
      <c r="AO175" s="368"/>
      <c r="AP175" s="368"/>
      <c r="AQ175" s="368"/>
      <c r="AR175" s="368"/>
      <c r="AS175" s="368"/>
      <c r="AT175" s="368"/>
      <c r="AU175" s="368"/>
      <c r="AV175" s="368"/>
      <c r="AW175" s="368"/>
      <c r="AX175" s="368"/>
      <c r="AY175" s="368"/>
      <c r="AZ175" s="368"/>
      <c r="BA175" s="368"/>
      <c r="BB175" s="368"/>
      <c r="BC175" s="368"/>
      <c r="BD175" s="368"/>
      <c r="BE175" s="368"/>
      <c r="BF175" s="368"/>
      <c r="BG175" s="368"/>
      <c r="BH175" s="368"/>
      <c r="BI175" s="368"/>
      <c r="BJ175" s="368"/>
      <c r="BK175" s="368"/>
      <c r="BL175" s="368"/>
      <c r="BM175" s="368"/>
      <c r="BN175" s="368"/>
      <c r="BO175" s="368"/>
      <c r="BP175" s="368"/>
      <c r="BQ175" s="368"/>
      <c r="BR175" s="368"/>
      <c r="BS175" s="368"/>
      <c r="BT175" s="368"/>
      <c r="BU175" s="368"/>
      <c r="BV175" s="368"/>
      <c r="BW175" s="368"/>
      <c r="BX175" s="368"/>
      <c r="BY175" s="368"/>
      <c r="BZ175" s="368"/>
      <c r="CA175" s="368"/>
      <c r="CB175" s="368"/>
      <c r="CC175" s="368"/>
      <c r="CD175" s="368"/>
      <c r="CE175" s="368"/>
      <c r="CF175" s="368"/>
      <c r="CG175" s="368"/>
      <c r="CH175" s="368"/>
      <c r="CI175" s="368"/>
      <c r="CJ175" s="368"/>
      <c r="CK175" s="368"/>
      <c r="CL175" s="368"/>
      <c r="CM175" s="368"/>
      <c r="CN175" s="368"/>
      <c r="CO175" s="368"/>
      <c r="CP175" s="368"/>
      <c r="CQ175" s="368"/>
      <c r="CR175" s="368"/>
      <c r="CS175" s="368"/>
      <c r="CT175" s="368"/>
      <c r="CU175" s="368"/>
      <c r="CV175" s="368"/>
      <c r="CW175" s="368"/>
      <c r="CX175" s="368"/>
      <c r="CY175" s="368"/>
      <c r="CZ175" s="368"/>
      <c r="DA175" s="368"/>
      <c r="DB175" s="368"/>
      <c r="DC175" s="368"/>
      <c r="DD175" s="368"/>
      <c r="DE175" s="368"/>
      <c r="DF175" s="368"/>
      <c r="DG175" s="368"/>
      <c r="DH175" s="368"/>
      <c r="DI175" s="368"/>
      <c r="DJ175" s="368"/>
      <c r="DK175" s="368"/>
      <c r="DL175" s="368"/>
      <c r="DM175" s="368"/>
      <c r="DN175" s="368"/>
      <c r="DO175" s="368"/>
      <c r="DP175" s="368"/>
      <c r="DQ175" s="368"/>
      <c r="DR175" s="368"/>
      <c r="DS175" s="368"/>
      <c r="DT175" s="368"/>
      <c r="DU175" s="368"/>
      <c r="DV175" s="368"/>
      <c r="DW175" s="368"/>
      <c r="DX175" s="368"/>
      <c r="DY175" s="368"/>
      <c r="DZ175" s="368"/>
      <c r="EA175" s="368"/>
      <c r="EB175" s="368"/>
      <c r="EC175" s="368"/>
      <c r="ED175" s="368"/>
      <c r="EE175" s="368"/>
      <c r="EF175" s="368"/>
      <c r="EG175" s="368"/>
      <c r="EH175" s="368"/>
      <c r="EI175" s="368"/>
      <c r="EJ175" s="368"/>
      <c r="EK175" s="368"/>
      <c r="EL175" s="368"/>
      <c r="EM175" s="368"/>
      <c r="EN175" s="368"/>
      <c r="EO175" s="368"/>
      <c r="EP175" s="368"/>
      <c r="EQ175" s="368"/>
      <c r="ER175" s="368"/>
      <c r="ES175" s="368"/>
      <c r="ET175" s="368"/>
      <c r="EU175" s="368"/>
      <c r="EV175" s="368"/>
      <c r="EW175" s="368"/>
      <c r="EX175" s="368"/>
      <c r="EY175" s="368"/>
      <c r="EZ175" s="368"/>
      <c r="FA175" s="368"/>
      <c r="FB175" s="368"/>
      <c r="FC175" s="368"/>
      <c r="FD175" s="368"/>
      <c r="FE175" s="368"/>
      <c r="FF175" s="368"/>
      <c r="FG175" s="368"/>
      <c r="FH175" s="368"/>
      <c r="FI175" s="368"/>
      <c r="FJ175" s="368"/>
      <c r="FK175" s="368"/>
      <c r="FL175" s="368"/>
      <c r="FM175" s="368"/>
      <c r="FN175" s="368"/>
      <c r="FO175" s="368"/>
      <c r="FP175" s="368"/>
      <c r="FQ175" s="368"/>
      <c r="FR175" s="368"/>
      <c r="FS175" s="368"/>
      <c r="FT175" s="368"/>
      <c r="FU175" s="368"/>
      <c r="FV175" s="368"/>
      <c r="FW175" s="368"/>
      <c r="FX175" s="368"/>
      <c r="FY175" s="368"/>
      <c r="FZ175" s="368"/>
    </row>
    <row r="176" spans="1:182" x14ac:dyDescent="0.2">
      <c r="A176" s="368"/>
      <c r="B176" s="368"/>
      <c r="C176" s="368"/>
      <c r="D176" s="368"/>
      <c r="E176" s="368"/>
      <c r="F176" s="368"/>
      <c r="G176" s="368"/>
      <c r="H176" s="368"/>
      <c r="I176" s="368"/>
      <c r="J176" s="368"/>
      <c r="K176" s="368"/>
      <c r="L176" s="368"/>
      <c r="M176" s="368"/>
      <c r="N176" s="368"/>
      <c r="O176" s="368"/>
      <c r="P176" s="368"/>
      <c r="Q176" s="368"/>
      <c r="R176" s="368"/>
      <c r="S176" s="368"/>
      <c r="T176" s="368"/>
      <c r="U176" s="368"/>
      <c r="V176" s="368"/>
      <c r="W176" s="368"/>
      <c r="X176" s="368"/>
      <c r="Y176" s="368"/>
      <c r="Z176" s="368"/>
      <c r="AA176" s="368"/>
      <c r="AB176" s="368"/>
      <c r="AC176" s="368"/>
      <c r="AD176" s="368"/>
      <c r="AE176" s="368"/>
      <c r="AF176" s="368"/>
      <c r="AG176" s="368"/>
      <c r="AH176" s="368"/>
      <c r="AI176" s="368"/>
      <c r="AJ176" s="368"/>
      <c r="AK176" s="368"/>
      <c r="AL176" s="368"/>
      <c r="AM176" s="368"/>
      <c r="AN176" s="368"/>
      <c r="AO176" s="368"/>
      <c r="AP176" s="368"/>
      <c r="AQ176" s="368"/>
      <c r="AR176" s="368"/>
      <c r="AS176" s="368"/>
      <c r="AT176" s="368"/>
      <c r="AU176" s="368"/>
      <c r="AV176" s="368"/>
      <c r="AW176" s="368"/>
      <c r="AX176" s="368"/>
      <c r="AY176" s="368"/>
      <c r="AZ176" s="368"/>
      <c r="BA176" s="368"/>
      <c r="BB176" s="368"/>
      <c r="BC176" s="368"/>
      <c r="BD176" s="368"/>
      <c r="BE176" s="368"/>
      <c r="BF176" s="368"/>
      <c r="BG176" s="368"/>
      <c r="BH176" s="368"/>
      <c r="BI176" s="368"/>
      <c r="BJ176" s="368"/>
      <c r="BK176" s="368"/>
      <c r="BL176" s="368"/>
      <c r="BM176" s="368"/>
      <c r="BN176" s="368"/>
      <c r="BO176" s="368"/>
      <c r="BP176" s="368"/>
      <c r="BQ176" s="368"/>
      <c r="BR176" s="368"/>
      <c r="BS176" s="368"/>
      <c r="BT176" s="368"/>
      <c r="BU176" s="368"/>
      <c r="BV176" s="368"/>
      <c r="BW176" s="368"/>
      <c r="BX176" s="368"/>
      <c r="BY176" s="368"/>
      <c r="BZ176" s="368"/>
      <c r="CA176" s="368"/>
      <c r="CB176" s="368"/>
      <c r="CC176" s="368"/>
      <c r="CD176" s="368"/>
      <c r="CE176" s="368"/>
      <c r="CF176" s="368"/>
      <c r="CG176" s="368"/>
      <c r="CH176" s="368"/>
      <c r="CI176" s="368"/>
      <c r="CJ176" s="368"/>
      <c r="CK176" s="368"/>
      <c r="CL176" s="368"/>
      <c r="CM176" s="368"/>
      <c r="CN176" s="368"/>
      <c r="CO176" s="368"/>
      <c r="CP176" s="368"/>
      <c r="CQ176" s="368"/>
      <c r="CR176" s="368"/>
      <c r="CS176" s="368"/>
      <c r="CT176" s="368"/>
      <c r="CU176" s="368"/>
      <c r="CV176" s="368"/>
      <c r="CW176" s="368"/>
      <c r="CX176" s="368"/>
      <c r="CY176" s="368"/>
      <c r="CZ176" s="368"/>
      <c r="DA176" s="368"/>
      <c r="DB176" s="368"/>
      <c r="DC176" s="368"/>
      <c r="DD176" s="368"/>
      <c r="DE176" s="368"/>
      <c r="DF176" s="368"/>
      <c r="DG176" s="368"/>
      <c r="DH176" s="368"/>
      <c r="DI176" s="368"/>
      <c r="DJ176" s="368"/>
      <c r="DK176" s="368"/>
      <c r="DL176" s="368"/>
      <c r="DM176" s="368"/>
      <c r="DN176" s="368"/>
      <c r="DO176" s="368"/>
      <c r="DP176" s="368"/>
      <c r="DQ176" s="368"/>
      <c r="DR176" s="368"/>
      <c r="DS176" s="368"/>
      <c r="DT176" s="368"/>
      <c r="DU176" s="368"/>
      <c r="DV176" s="368"/>
      <c r="DW176" s="368"/>
      <c r="DX176" s="368"/>
      <c r="DY176" s="368"/>
      <c r="DZ176" s="368"/>
      <c r="EA176" s="368"/>
      <c r="EB176" s="368"/>
      <c r="EC176" s="368"/>
      <c r="ED176" s="368"/>
      <c r="EE176" s="368"/>
      <c r="EF176" s="368"/>
      <c r="EG176" s="368"/>
      <c r="EH176" s="368"/>
      <c r="EI176" s="368"/>
      <c r="EJ176" s="368"/>
      <c r="EK176" s="368"/>
      <c r="EL176" s="368"/>
      <c r="EM176" s="368"/>
      <c r="EN176" s="368"/>
      <c r="EO176" s="368"/>
      <c r="EP176" s="368"/>
      <c r="EQ176" s="368"/>
      <c r="ER176" s="368"/>
      <c r="ES176" s="368"/>
      <c r="ET176" s="368"/>
      <c r="EU176" s="368"/>
      <c r="EV176" s="368"/>
      <c r="EW176" s="368"/>
      <c r="EX176" s="368"/>
      <c r="EY176" s="368"/>
      <c r="EZ176" s="368"/>
      <c r="FA176" s="368"/>
      <c r="FB176" s="368"/>
      <c r="FC176" s="368"/>
      <c r="FD176" s="368"/>
      <c r="FE176" s="368"/>
      <c r="FF176" s="368"/>
      <c r="FG176" s="368"/>
      <c r="FH176" s="368"/>
      <c r="FI176" s="368"/>
      <c r="FJ176" s="368"/>
      <c r="FK176" s="368"/>
      <c r="FL176" s="368"/>
      <c r="FM176" s="368"/>
      <c r="FN176" s="368"/>
      <c r="FO176" s="368"/>
      <c r="FP176" s="368"/>
      <c r="FQ176" s="368"/>
      <c r="FR176" s="368"/>
      <c r="FS176" s="368"/>
      <c r="FT176" s="368"/>
      <c r="FU176" s="368"/>
      <c r="FV176" s="368"/>
      <c r="FW176" s="368"/>
      <c r="FX176" s="368"/>
      <c r="FY176" s="368"/>
      <c r="FZ176" s="368"/>
    </row>
    <row r="177" spans="1:182" x14ac:dyDescent="0.2">
      <c r="A177" s="368"/>
      <c r="B177" s="368"/>
      <c r="C177" s="368"/>
      <c r="D177" s="368"/>
      <c r="E177" s="368"/>
      <c r="F177" s="368"/>
      <c r="G177" s="368"/>
      <c r="H177" s="368"/>
      <c r="I177" s="368"/>
      <c r="J177" s="368"/>
      <c r="K177" s="368"/>
      <c r="L177" s="368"/>
      <c r="M177" s="368"/>
      <c r="N177" s="368"/>
      <c r="O177" s="368"/>
      <c r="P177" s="368"/>
      <c r="Q177" s="368"/>
      <c r="R177" s="368"/>
      <c r="S177" s="368"/>
      <c r="T177" s="368"/>
      <c r="U177" s="368"/>
      <c r="V177" s="368"/>
      <c r="W177" s="368"/>
      <c r="X177" s="368"/>
      <c r="Y177" s="368"/>
      <c r="Z177" s="368"/>
      <c r="AA177" s="368"/>
      <c r="AB177" s="368"/>
      <c r="AC177" s="368"/>
      <c r="AD177" s="368"/>
      <c r="AE177" s="368"/>
      <c r="AF177" s="368"/>
      <c r="AG177" s="368"/>
      <c r="AH177" s="368"/>
      <c r="AI177" s="368"/>
      <c r="AJ177" s="368"/>
      <c r="AK177" s="368"/>
      <c r="AL177" s="368"/>
      <c r="AM177" s="368"/>
      <c r="AN177" s="368"/>
      <c r="AO177" s="368"/>
      <c r="AP177" s="368"/>
      <c r="AQ177" s="368"/>
      <c r="AR177" s="368"/>
      <c r="AS177" s="368"/>
      <c r="AT177" s="368"/>
      <c r="AU177" s="368"/>
      <c r="AV177" s="368"/>
      <c r="AW177" s="368"/>
      <c r="AX177" s="368"/>
      <c r="AY177" s="368"/>
      <c r="AZ177" s="368"/>
      <c r="BA177" s="368"/>
      <c r="BB177" s="368"/>
      <c r="BC177" s="368"/>
      <c r="BD177" s="368"/>
      <c r="BE177" s="368"/>
      <c r="BF177" s="368"/>
      <c r="BG177" s="368"/>
      <c r="BH177" s="368"/>
      <c r="BI177" s="368"/>
      <c r="BJ177" s="368"/>
      <c r="BK177" s="368"/>
      <c r="BL177" s="368"/>
      <c r="BM177" s="368"/>
      <c r="BN177" s="368"/>
      <c r="BO177" s="368"/>
      <c r="BP177" s="368"/>
      <c r="BQ177" s="368"/>
      <c r="BR177" s="368"/>
      <c r="BS177" s="368"/>
      <c r="BT177" s="368"/>
      <c r="BU177" s="368"/>
      <c r="BV177" s="368"/>
      <c r="BW177" s="368"/>
      <c r="BX177" s="368"/>
      <c r="BY177" s="368"/>
      <c r="BZ177" s="368"/>
      <c r="CA177" s="368"/>
      <c r="CB177" s="368"/>
      <c r="CC177" s="368"/>
      <c r="CD177" s="368"/>
      <c r="CE177" s="368"/>
      <c r="CF177" s="368"/>
      <c r="CG177" s="368"/>
      <c r="CH177" s="368"/>
      <c r="CI177" s="368"/>
      <c r="CJ177" s="368"/>
      <c r="CK177" s="368"/>
      <c r="CL177" s="368"/>
      <c r="CM177" s="368"/>
      <c r="CN177" s="368"/>
      <c r="CO177" s="368"/>
      <c r="CP177" s="368"/>
      <c r="CQ177" s="368"/>
      <c r="CR177" s="368"/>
      <c r="CS177" s="368"/>
      <c r="CT177" s="368"/>
      <c r="CU177" s="368"/>
      <c r="CV177" s="368"/>
      <c r="CW177" s="368"/>
      <c r="CX177" s="368"/>
      <c r="CY177" s="368"/>
      <c r="CZ177" s="368"/>
      <c r="DA177" s="368"/>
      <c r="DB177" s="368"/>
      <c r="DC177" s="368"/>
      <c r="DD177" s="368"/>
      <c r="DE177" s="368"/>
      <c r="DF177" s="368"/>
      <c r="DG177" s="368"/>
      <c r="DH177" s="368"/>
      <c r="DI177" s="368"/>
      <c r="DJ177" s="368"/>
      <c r="DK177" s="368"/>
      <c r="DL177" s="368"/>
      <c r="DM177" s="368"/>
      <c r="DN177" s="368"/>
      <c r="DO177" s="368"/>
      <c r="DP177" s="368"/>
      <c r="DQ177" s="368"/>
      <c r="DR177" s="368"/>
      <c r="DS177" s="368"/>
      <c r="DT177" s="368"/>
      <c r="DU177" s="368"/>
      <c r="DV177" s="368"/>
      <c r="DW177" s="368"/>
      <c r="DX177" s="368"/>
      <c r="DY177" s="368"/>
      <c r="DZ177" s="368"/>
      <c r="EA177" s="368"/>
      <c r="EB177" s="368"/>
      <c r="EC177" s="368"/>
      <c r="ED177" s="368"/>
      <c r="EE177" s="368"/>
      <c r="EF177" s="368"/>
      <c r="EG177" s="368"/>
      <c r="EH177" s="368"/>
      <c r="EI177" s="368"/>
      <c r="EJ177" s="368"/>
      <c r="EK177" s="368"/>
      <c r="EL177" s="368"/>
      <c r="EM177" s="368"/>
      <c r="EN177" s="368"/>
      <c r="EO177" s="368"/>
      <c r="EP177" s="368"/>
      <c r="EQ177" s="368"/>
      <c r="ER177" s="368"/>
      <c r="ES177" s="368"/>
      <c r="ET177" s="368"/>
      <c r="EU177" s="368"/>
      <c r="EV177" s="368"/>
      <c r="EW177" s="368"/>
      <c r="EX177" s="368"/>
      <c r="EY177" s="368"/>
      <c r="EZ177" s="368"/>
      <c r="FA177" s="368"/>
      <c r="FB177" s="368"/>
      <c r="FC177" s="368"/>
      <c r="FD177" s="368"/>
      <c r="FE177" s="368"/>
      <c r="FF177" s="368"/>
      <c r="FG177" s="368"/>
      <c r="FH177" s="368"/>
      <c r="FI177" s="368"/>
      <c r="FJ177" s="368"/>
      <c r="FK177" s="368"/>
      <c r="FL177" s="368"/>
      <c r="FM177" s="368"/>
      <c r="FN177" s="368"/>
      <c r="FO177" s="368"/>
      <c r="FP177" s="368"/>
      <c r="FQ177" s="368"/>
      <c r="FR177" s="368"/>
      <c r="FS177" s="368"/>
      <c r="FT177" s="368"/>
      <c r="FU177" s="368"/>
      <c r="FV177" s="368"/>
      <c r="FW177" s="368"/>
      <c r="FX177" s="368"/>
      <c r="FY177" s="368"/>
      <c r="FZ177" s="368"/>
    </row>
    <row r="178" spans="1:182" x14ac:dyDescent="0.2">
      <c r="A178" s="368"/>
      <c r="B178" s="368"/>
      <c r="C178" s="368"/>
      <c r="D178" s="368"/>
      <c r="E178" s="368"/>
      <c r="F178" s="368"/>
      <c r="G178" s="368"/>
      <c r="H178" s="368"/>
      <c r="I178" s="368"/>
      <c r="J178" s="368"/>
      <c r="K178" s="368"/>
      <c r="L178" s="368"/>
      <c r="M178" s="368"/>
      <c r="N178" s="368"/>
      <c r="O178" s="368"/>
      <c r="P178" s="368"/>
      <c r="Q178" s="368"/>
      <c r="R178" s="368"/>
      <c r="S178" s="368"/>
      <c r="T178" s="368"/>
      <c r="U178" s="368"/>
      <c r="V178" s="368"/>
      <c r="W178" s="368"/>
      <c r="X178" s="368"/>
      <c r="Y178" s="368"/>
      <c r="Z178" s="368"/>
      <c r="AA178" s="368"/>
      <c r="AB178" s="368"/>
      <c r="AC178" s="368"/>
      <c r="AD178" s="368"/>
      <c r="AE178" s="368"/>
      <c r="AF178" s="368"/>
      <c r="AG178" s="368"/>
      <c r="AH178" s="368"/>
      <c r="AI178" s="368"/>
      <c r="AJ178" s="368"/>
      <c r="AK178" s="368"/>
      <c r="AL178" s="368"/>
      <c r="AM178" s="368"/>
      <c r="AN178" s="368"/>
      <c r="AO178" s="368"/>
      <c r="AP178" s="368"/>
      <c r="AQ178" s="368"/>
      <c r="AR178" s="368"/>
      <c r="AS178" s="368"/>
      <c r="AT178" s="368"/>
      <c r="AU178" s="368"/>
      <c r="AV178" s="368"/>
      <c r="AW178" s="368"/>
      <c r="AX178" s="368"/>
      <c r="AY178" s="368"/>
      <c r="AZ178" s="368"/>
      <c r="BA178" s="368"/>
      <c r="BB178" s="368"/>
      <c r="BC178" s="368"/>
      <c r="BD178" s="368"/>
      <c r="BE178" s="368"/>
      <c r="BF178" s="368"/>
      <c r="BG178" s="368"/>
      <c r="BH178" s="368"/>
      <c r="BI178" s="368"/>
      <c r="BJ178" s="368"/>
      <c r="BK178" s="368"/>
      <c r="BL178" s="368"/>
      <c r="BM178" s="368"/>
      <c r="BN178" s="368"/>
      <c r="BO178" s="368"/>
      <c r="BP178" s="368"/>
      <c r="BQ178" s="368"/>
      <c r="BR178" s="368"/>
      <c r="BS178" s="368"/>
      <c r="BT178" s="368"/>
      <c r="BU178" s="368"/>
      <c r="BV178" s="368"/>
      <c r="BW178" s="368"/>
      <c r="BX178" s="368"/>
      <c r="BY178" s="368"/>
      <c r="BZ178" s="368"/>
      <c r="CA178" s="368"/>
      <c r="CB178" s="368"/>
      <c r="CC178" s="368"/>
      <c r="CD178" s="368"/>
      <c r="CE178" s="368"/>
      <c r="CF178" s="368"/>
      <c r="CG178" s="368"/>
      <c r="CH178" s="368"/>
      <c r="CI178" s="368"/>
      <c r="CJ178" s="368"/>
      <c r="CK178" s="368"/>
      <c r="CL178" s="368"/>
      <c r="CM178" s="368"/>
      <c r="CN178" s="368"/>
      <c r="CO178" s="368"/>
      <c r="CP178" s="368"/>
      <c r="CQ178" s="368"/>
      <c r="CR178" s="368"/>
      <c r="CS178" s="368"/>
      <c r="CT178" s="368"/>
      <c r="CU178" s="368"/>
      <c r="CV178" s="368"/>
      <c r="CW178" s="368"/>
      <c r="CX178" s="368"/>
      <c r="CY178" s="368"/>
      <c r="CZ178" s="368"/>
      <c r="DA178" s="368"/>
      <c r="DB178" s="368"/>
      <c r="DC178" s="368"/>
      <c r="DD178" s="368"/>
      <c r="DE178" s="368"/>
      <c r="DF178" s="368"/>
      <c r="DG178" s="368"/>
      <c r="DH178" s="368"/>
      <c r="DI178" s="368"/>
      <c r="DJ178" s="368"/>
      <c r="DK178" s="368"/>
      <c r="DL178" s="368"/>
      <c r="DM178" s="368"/>
      <c r="DN178" s="368"/>
      <c r="DO178" s="368"/>
      <c r="DP178" s="368"/>
      <c r="DQ178" s="368"/>
      <c r="DR178" s="368"/>
      <c r="DS178" s="368"/>
      <c r="DT178" s="368"/>
      <c r="DU178" s="368"/>
      <c r="DV178" s="368"/>
      <c r="DW178" s="368"/>
      <c r="DX178" s="368"/>
      <c r="DY178" s="368"/>
      <c r="DZ178" s="368"/>
      <c r="EA178" s="368"/>
      <c r="EB178" s="368"/>
      <c r="EC178" s="368"/>
      <c r="ED178" s="368"/>
      <c r="EE178" s="368"/>
      <c r="EF178" s="368"/>
      <c r="EG178" s="368"/>
      <c r="EH178" s="368"/>
      <c r="EI178" s="368"/>
      <c r="EJ178" s="368"/>
      <c r="EK178" s="368"/>
      <c r="EL178" s="368"/>
      <c r="EM178" s="368"/>
      <c r="EN178" s="368"/>
      <c r="EO178" s="368"/>
      <c r="EP178" s="368"/>
      <c r="EQ178" s="368"/>
      <c r="ER178" s="368"/>
      <c r="ES178" s="368"/>
      <c r="ET178" s="368"/>
      <c r="EU178" s="368"/>
      <c r="EV178" s="368"/>
      <c r="EW178" s="368"/>
      <c r="EX178" s="368"/>
      <c r="EY178" s="368"/>
      <c r="EZ178" s="368"/>
      <c r="FA178" s="368"/>
      <c r="FB178" s="368"/>
      <c r="FC178" s="368"/>
      <c r="FD178" s="368"/>
      <c r="FE178" s="368"/>
      <c r="FF178" s="368"/>
      <c r="FG178" s="368"/>
      <c r="FH178" s="368"/>
      <c r="FI178" s="368"/>
      <c r="FJ178" s="368"/>
      <c r="FK178" s="368"/>
      <c r="FL178" s="368"/>
      <c r="FM178" s="368"/>
      <c r="FN178" s="368"/>
      <c r="FO178" s="368"/>
      <c r="FP178" s="368"/>
      <c r="FQ178" s="368"/>
      <c r="FR178" s="368"/>
      <c r="FS178" s="368"/>
      <c r="FT178" s="368"/>
      <c r="FU178" s="368"/>
      <c r="FV178" s="368"/>
      <c r="FW178" s="368"/>
      <c r="FX178" s="368"/>
      <c r="FY178" s="368"/>
      <c r="FZ178" s="368"/>
    </row>
    <row r="179" spans="1:182" x14ac:dyDescent="0.2">
      <c r="A179" s="368"/>
      <c r="B179" s="368"/>
      <c r="C179" s="368"/>
      <c r="D179" s="368"/>
      <c r="E179" s="368"/>
      <c r="F179" s="368"/>
      <c r="G179" s="368"/>
      <c r="H179" s="368"/>
      <c r="I179" s="368"/>
      <c r="J179" s="368"/>
      <c r="K179" s="368"/>
      <c r="L179" s="368"/>
      <c r="M179" s="368"/>
      <c r="N179" s="368"/>
      <c r="O179" s="368"/>
      <c r="P179" s="368"/>
      <c r="Q179" s="368"/>
      <c r="R179" s="368"/>
      <c r="S179" s="368"/>
      <c r="T179" s="368"/>
      <c r="U179" s="368"/>
      <c r="V179" s="368"/>
      <c r="W179" s="368"/>
      <c r="X179" s="368"/>
      <c r="Y179" s="368"/>
      <c r="Z179" s="368"/>
      <c r="AA179" s="368"/>
      <c r="AB179" s="368"/>
      <c r="AC179" s="368"/>
      <c r="AD179" s="368"/>
      <c r="AE179" s="368"/>
      <c r="AF179" s="368"/>
      <c r="AG179" s="368"/>
      <c r="AH179" s="368"/>
      <c r="AI179" s="368"/>
      <c r="AJ179" s="368"/>
      <c r="AK179" s="368"/>
      <c r="AL179" s="368"/>
      <c r="AM179" s="368"/>
      <c r="AN179" s="368"/>
      <c r="AO179" s="368"/>
      <c r="AP179" s="368"/>
      <c r="AQ179" s="368"/>
      <c r="AR179" s="368"/>
      <c r="AS179" s="368"/>
      <c r="AT179" s="368"/>
      <c r="AU179" s="368"/>
      <c r="AV179" s="368"/>
      <c r="AW179" s="368"/>
      <c r="AX179" s="368"/>
      <c r="AY179" s="368"/>
      <c r="AZ179" s="368"/>
      <c r="BA179" s="368"/>
      <c r="BB179" s="368"/>
      <c r="BC179" s="368"/>
      <c r="BD179" s="368"/>
      <c r="BE179" s="368"/>
      <c r="BF179" s="368"/>
      <c r="BG179" s="368"/>
      <c r="BH179" s="368"/>
      <c r="BI179" s="368"/>
      <c r="BJ179" s="368"/>
      <c r="BK179" s="368"/>
      <c r="BL179" s="368"/>
      <c r="BM179" s="368"/>
      <c r="BN179" s="368"/>
      <c r="BO179" s="368"/>
      <c r="BP179" s="368"/>
      <c r="BQ179" s="368"/>
      <c r="BR179" s="368"/>
      <c r="BS179" s="368"/>
      <c r="BT179" s="368"/>
      <c r="BU179" s="368"/>
      <c r="BV179" s="368"/>
      <c r="BW179" s="368"/>
      <c r="BX179" s="368"/>
      <c r="BY179" s="368"/>
      <c r="BZ179" s="368"/>
      <c r="CA179" s="368"/>
      <c r="CB179" s="368"/>
      <c r="CC179" s="368"/>
      <c r="CD179" s="368"/>
      <c r="CE179" s="368"/>
      <c r="CF179" s="368"/>
      <c r="CG179" s="368"/>
      <c r="CH179" s="368"/>
      <c r="CI179" s="368"/>
      <c r="CJ179" s="368"/>
      <c r="CK179" s="368"/>
      <c r="CL179" s="368"/>
      <c r="CM179" s="368"/>
      <c r="CN179" s="368"/>
      <c r="CO179" s="368"/>
      <c r="CP179" s="368"/>
      <c r="CQ179" s="368"/>
      <c r="CR179" s="368"/>
      <c r="CS179" s="368"/>
      <c r="CT179" s="368"/>
      <c r="CU179" s="368"/>
      <c r="CV179" s="368"/>
      <c r="CW179" s="368"/>
      <c r="CX179" s="368"/>
      <c r="CY179" s="368"/>
      <c r="CZ179" s="368"/>
      <c r="DA179" s="368"/>
      <c r="DB179" s="368"/>
      <c r="DC179" s="368"/>
      <c r="DD179" s="368"/>
      <c r="DE179" s="368"/>
      <c r="DF179" s="368"/>
      <c r="DG179" s="368"/>
      <c r="DH179" s="368"/>
      <c r="DI179" s="368"/>
      <c r="DJ179" s="368"/>
      <c r="DK179" s="368"/>
      <c r="DL179" s="368"/>
      <c r="DM179" s="368"/>
      <c r="DN179" s="368"/>
      <c r="DO179" s="368"/>
      <c r="DP179" s="368"/>
      <c r="DQ179" s="368"/>
      <c r="DR179" s="368"/>
      <c r="DS179" s="368"/>
      <c r="DT179" s="368"/>
      <c r="DU179" s="368"/>
      <c r="DV179" s="368"/>
      <c r="DW179" s="368"/>
      <c r="DX179" s="368"/>
      <c r="DY179" s="368"/>
      <c r="DZ179" s="368"/>
      <c r="EA179" s="368"/>
      <c r="EB179" s="368"/>
      <c r="EC179" s="368"/>
      <c r="ED179" s="368"/>
      <c r="EE179" s="368"/>
      <c r="EF179" s="368"/>
      <c r="EG179" s="368"/>
      <c r="EH179" s="368"/>
      <c r="EI179" s="368"/>
      <c r="EJ179" s="368"/>
      <c r="EK179" s="368"/>
      <c r="EL179" s="368"/>
      <c r="EM179" s="368"/>
      <c r="EN179" s="368"/>
      <c r="EO179" s="368"/>
      <c r="EP179" s="368"/>
      <c r="EQ179" s="368"/>
      <c r="ER179" s="368"/>
      <c r="ES179" s="368"/>
      <c r="ET179" s="368"/>
      <c r="EU179" s="368"/>
      <c r="EV179" s="368"/>
      <c r="EW179" s="368"/>
      <c r="EX179" s="368"/>
      <c r="EY179" s="368"/>
      <c r="EZ179" s="368"/>
      <c r="FA179" s="368"/>
      <c r="FB179" s="368"/>
      <c r="FC179" s="368"/>
      <c r="FD179" s="368"/>
      <c r="FE179" s="368"/>
      <c r="FF179" s="368"/>
      <c r="FG179" s="368"/>
      <c r="FH179" s="368"/>
      <c r="FI179" s="368"/>
      <c r="FJ179" s="368"/>
      <c r="FK179" s="368"/>
      <c r="FL179" s="368"/>
      <c r="FM179" s="368"/>
      <c r="FN179" s="368"/>
      <c r="FO179" s="368"/>
      <c r="FP179" s="368"/>
      <c r="FQ179" s="368"/>
      <c r="FR179" s="368"/>
      <c r="FS179" s="368"/>
      <c r="FT179" s="368"/>
      <c r="FU179" s="368"/>
      <c r="FV179" s="368"/>
      <c r="FW179" s="368"/>
      <c r="FX179" s="368"/>
      <c r="FY179" s="368"/>
      <c r="FZ179" s="368"/>
    </row>
    <row r="180" spans="1:182" x14ac:dyDescent="0.2">
      <c r="A180" s="368"/>
      <c r="B180" s="368"/>
      <c r="C180" s="368"/>
      <c r="D180" s="368"/>
      <c r="E180" s="368"/>
      <c r="F180" s="368"/>
      <c r="G180" s="368"/>
      <c r="H180" s="368"/>
      <c r="I180" s="368"/>
      <c r="J180" s="368"/>
      <c r="K180" s="368"/>
      <c r="L180" s="368"/>
      <c r="M180" s="368"/>
      <c r="N180" s="368"/>
      <c r="O180" s="368"/>
      <c r="P180" s="368"/>
      <c r="Q180" s="368"/>
      <c r="R180" s="368"/>
      <c r="S180" s="368"/>
      <c r="T180" s="368"/>
      <c r="U180" s="368"/>
      <c r="V180" s="368"/>
      <c r="W180" s="368"/>
      <c r="X180" s="368"/>
      <c r="Y180" s="368"/>
      <c r="Z180" s="368"/>
      <c r="AA180" s="368"/>
      <c r="AB180" s="368"/>
      <c r="AC180" s="368"/>
      <c r="AD180" s="368"/>
      <c r="AE180" s="368"/>
      <c r="AF180" s="368"/>
      <c r="AG180" s="368"/>
      <c r="AH180" s="368"/>
      <c r="AI180" s="368"/>
      <c r="AJ180" s="368"/>
      <c r="AK180" s="368"/>
      <c r="AL180" s="368"/>
      <c r="AM180" s="368"/>
      <c r="AN180" s="368"/>
      <c r="AO180" s="368"/>
      <c r="AP180" s="368"/>
      <c r="AQ180" s="368"/>
      <c r="AR180" s="368"/>
      <c r="AS180" s="368"/>
      <c r="AT180" s="368"/>
      <c r="AU180" s="368"/>
      <c r="AV180" s="368"/>
      <c r="AW180" s="368"/>
      <c r="AX180" s="368"/>
      <c r="AY180" s="368"/>
      <c r="AZ180" s="368"/>
      <c r="BA180" s="368"/>
      <c r="BB180" s="368"/>
      <c r="BC180" s="368"/>
      <c r="BD180" s="368"/>
      <c r="BE180" s="368"/>
      <c r="BF180" s="368"/>
      <c r="BG180" s="368"/>
      <c r="BH180" s="368"/>
      <c r="BI180" s="368"/>
      <c r="BJ180" s="368"/>
      <c r="BK180" s="368"/>
      <c r="BL180" s="368"/>
      <c r="BM180" s="368"/>
      <c r="BN180" s="368"/>
      <c r="BO180" s="368"/>
      <c r="BP180" s="368"/>
      <c r="BQ180" s="368"/>
      <c r="BR180" s="368"/>
      <c r="BS180" s="368"/>
      <c r="BT180" s="368"/>
      <c r="BU180" s="368"/>
      <c r="BV180" s="368"/>
      <c r="BW180" s="368"/>
      <c r="BX180" s="368"/>
      <c r="BY180" s="368"/>
      <c r="BZ180" s="368"/>
      <c r="CA180" s="368"/>
      <c r="CB180" s="368"/>
      <c r="CC180" s="368"/>
      <c r="CD180" s="368"/>
      <c r="CE180" s="368"/>
      <c r="CF180" s="368"/>
      <c r="CG180" s="368"/>
      <c r="CH180" s="368"/>
      <c r="CI180" s="368"/>
      <c r="CJ180" s="368"/>
      <c r="CK180" s="368"/>
      <c r="CL180" s="368"/>
      <c r="CM180" s="368"/>
      <c r="CN180" s="368"/>
      <c r="CO180" s="368"/>
      <c r="CP180" s="368"/>
      <c r="CQ180" s="368"/>
      <c r="CR180" s="368"/>
      <c r="CS180" s="368"/>
      <c r="CT180" s="368"/>
      <c r="CU180" s="368"/>
      <c r="CV180" s="368"/>
      <c r="CW180" s="368"/>
      <c r="CX180" s="368"/>
      <c r="CY180" s="368"/>
      <c r="CZ180" s="368"/>
      <c r="DA180" s="368"/>
      <c r="DB180" s="368"/>
      <c r="DC180" s="368"/>
      <c r="DD180" s="368"/>
      <c r="DE180" s="368"/>
      <c r="DF180" s="368"/>
      <c r="DG180" s="368"/>
      <c r="DH180" s="368"/>
      <c r="DI180" s="368"/>
      <c r="DJ180" s="368"/>
      <c r="DK180" s="368"/>
      <c r="DL180" s="368"/>
      <c r="DM180" s="368"/>
      <c r="DN180" s="368"/>
      <c r="DO180" s="368"/>
      <c r="DP180" s="368"/>
      <c r="DQ180" s="368"/>
      <c r="DR180" s="368"/>
      <c r="DS180" s="368"/>
      <c r="DT180" s="368"/>
      <c r="DU180" s="368"/>
      <c r="DV180" s="368"/>
      <c r="DW180" s="368"/>
      <c r="DX180" s="368"/>
      <c r="DY180" s="368"/>
      <c r="DZ180" s="368"/>
      <c r="EA180" s="368"/>
      <c r="EB180" s="368"/>
      <c r="EC180" s="368"/>
      <c r="ED180" s="368"/>
      <c r="EE180" s="368"/>
      <c r="EF180" s="368"/>
      <c r="EG180" s="368"/>
      <c r="EH180" s="368"/>
      <c r="EI180" s="368"/>
      <c r="EJ180" s="368"/>
      <c r="EK180" s="368"/>
      <c r="EL180" s="368"/>
      <c r="EM180" s="368"/>
      <c r="EN180" s="368"/>
      <c r="EO180" s="368"/>
      <c r="EP180" s="368"/>
      <c r="EQ180" s="368"/>
      <c r="ER180" s="368"/>
      <c r="ES180" s="368"/>
      <c r="ET180" s="368"/>
      <c r="EU180" s="368"/>
      <c r="EV180" s="368"/>
      <c r="EW180" s="368"/>
      <c r="EX180" s="368"/>
      <c r="EY180" s="368"/>
      <c r="EZ180" s="368"/>
      <c r="FA180" s="368"/>
      <c r="FB180" s="368"/>
      <c r="FC180" s="368"/>
      <c r="FD180" s="368"/>
      <c r="FE180" s="368"/>
      <c r="FF180" s="368"/>
      <c r="FG180" s="368"/>
      <c r="FH180" s="368"/>
      <c r="FI180" s="368"/>
      <c r="FJ180" s="368"/>
      <c r="FK180" s="368"/>
      <c r="FL180" s="368"/>
      <c r="FM180" s="368"/>
      <c r="FN180" s="368"/>
      <c r="FO180" s="368"/>
      <c r="FP180" s="368"/>
      <c r="FQ180" s="368"/>
      <c r="FR180" s="368"/>
      <c r="FS180" s="368"/>
      <c r="FT180" s="368"/>
      <c r="FU180" s="368"/>
      <c r="FV180" s="368"/>
      <c r="FW180" s="368"/>
      <c r="FX180" s="368"/>
      <c r="FY180" s="368"/>
      <c r="FZ180" s="368"/>
    </row>
    <row r="181" spans="1:182" x14ac:dyDescent="0.2">
      <c r="A181" s="368"/>
      <c r="B181" s="368"/>
      <c r="C181" s="368"/>
      <c r="D181" s="368"/>
      <c r="E181" s="368"/>
      <c r="F181" s="368"/>
      <c r="G181" s="368"/>
      <c r="H181" s="368"/>
      <c r="I181" s="368"/>
      <c r="J181" s="368"/>
      <c r="K181" s="368"/>
      <c r="L181" s="368"/>
      <c r="M181" s="368"/>
      <c r="N181" s="368"/>
      <c r="O181" s="368"/>
      <c r="P181" s="368"/>
      <c r="Q181" s="368"/>
      <c r="R181" s="368"/>
      <c r="S181" s="368"/>
      <c r="T181" s="368"/>
      <c r="U181" s="368"/>
      <c r="V181" s="368"/>
      <c r="W181" s="368"/>
      <c r="X181" s="368"/>
      <c r="Y181" s="368"/>
      <c r="Z181" s="368"/>
      <c r="AA181" s="368"/>
      <c r="AB181" s="368"/>
      <c r="AC181" s="368"/>
      <c r="AD181" s="368"/>
      <c r="AE181" s="368"/>
      <c r="AF181" s="368"/>
      <c r="AG181" s="368"/>
      <c r="AH181" s="368"/>
      <c r="AI181" s="368"/>
      <c r="AJ181" s="368"/>
      <c r="AK181" s="368"/>
      <c r="AL181" s="368"/>
      <c r="AM181" s="368"/>
      <c r="AN181" s="368"/>
      <c r="AO181" s="368"/>
      <c r="AP181" s="368"/>
      <c r="AQ181" s="368"/>
      <c r="AR181" s="368"/>
      <c r="AS181" s="368"/>
      <c r="AT181" s="368"/>
      <c r="AU181" s="368"/>
      <c r="AV181" s="368"/>
      <c r="AW181" s="368"/>
      <c r="AX181" s="368"/>
      <c r="AY181" s="368"/>
      <c r="AZ181" s="368"/>
      <c r="BA181" s="368"/>
      <c r="BB181" s="368"/>
      <c r="BC181" s="368"/>
      <c r="BD181" s="368"/>
      <c r="BE181" s="368"/>
      <c r="BF181" s="368"/>
      <c r="BG181" s="368"/>
      <c r="BH181" s="368"/>
      <c r="BI181" s="368"/>
      <c r="BJ181" s="368"/>
      <c r="BK181" s="368"/>
      <c r="BL181" s="368"/>
      <c r="BM181" s="368"/>
      <c r="BN181" s="368"/>
      <c r="BO181" s="368"/>
      <c r="BP181" s="368"/>
      <c r="BQ181" s="368"/>
      <c r="BR181" s="368"/>
      <c r="BS181" s="368"/>
      <c r="BT181" s="368"/>
      <c r="BU181" s="368"/>
      <c r="BV181" s="368"/>
      <c r="BW181" s="368"/>
      <c r="BX181" s="368"/>
      <c r="BY181" s="368"/>
      <c r="BZ181" s="368"/>
      <c r="CA181" s="368"/>
      <c r="CB181" s="368"/>
      <c r="CC181" s="368"/>
      <c r="CD181" s="368"/>
      <c r="CE181" s="368"/>
      <c r="CF181" s="368"/>
      <c r="CG181" s="368"/>
      <c r="CH181" s="368"/>
      <c r="CI181" s="368"/>
      <c r="CJ181" s="368"/>
      <c r="CK181" s="368"/>
      <c r="CL181" s="368"/>
      <c r="CM181" s="368"/>
      <c r="CN181" s="368"/>
      <c r="CO181" s="368"/>
      <c r="CP181" s="368"/>
      <c r="CQ181" s="368"/>
      <c r="CR181" s="368"/>
      <c r="CS181" s="368"/>
      <c r="CT181" s="368"/>
      <c r="CU181" s="368"/>
      <c r="CV181" s="368"/>
      <c r="CW181" s="368"/>
      <c r="CX181" s="368"/>
      <c r="CY181" s="368"/>
      <c r="CZ181" s="368"/>
      <c r="DA181" s="368"/>
      <c r="DB181" s="368"/>
      <c r="DC181" s="368"/>
      <c r="DD181" s="368"/>
      <c r="DE181" s="368"/>
      <c r="DF181" s="368"/>
      <c r="DG181" s="368"/>
      <c r="DH181" s="368"/>
      <c r="DI181" s="368"/>
      <c r="DJ181" s="368"/>
      <c r="DK181" s="368"/>
      <c r="DL181" s="368"/>
      <c r="DM181" s="368"/>
      <c r="DN181" s="368"/>
      <c r="DO181" s="368"/>
      <c r="DP181" s="368"/>
      <c r="DQ181" s="368"/>
      <c r="DR181" s="368"/>
      <c r="DS181" s="368"/>
      <c r="DT181" s="368"/>
      <c r="DU181" s="368"/>
      <c r="DV181" s="368"/>
      <c r="DW181" s="368"/>
      <c r="DX181" s="368"/>
      <c r="DY181" s="368"/>
      <c r="DZ181" s="368"/>
      <c r="EA181" s="368"/>
      <c r="EB181" s="368"/>
      <c r="EC181" s="368"/>
      <c r="ED181" s="368"/>
      <c r="EE181" s="368"/>
      <c r="EF181" s="368"/>
      <c r="EG181" s="368"/>
      <c r="EH181" s="368"/>
      <c r="EI181" s="368"/>
      <c r="EJ181" s="368"/>
      <c r="EK181" s="368"/>
      <c r="EL181" s="368"/>
      <c r="EM181" s="368"/>
      <c r="EN181" s="368"/>
      <c r="EO181" s="368"/>
      <c r="EP181" s="368"/>
      <c r="EQ181" s="368"/>
      <c r="ER181" s="368"/>
      <c r="ES181" s="368"/>
      <c r="ET181" s="368"/>
      <c r="EU181" s="368"/>
      <c r="EV181" s="368"/>
      <c r="EW181" s="368"/>
      <c r="EX181" s="368"/>
      <c r="EY181" s="368"/>
      <c r="EZ181" s="368"/>
      <c r="FA181" s="368"/>
      <c r="FB181" s="368"/>
      <c r="FC181" s="368"/>
      <c r="FD181" s="368"/>
      <c r="FE181" s="368"/>
      <c r="FF181" s="368"/>
      <c r="FG181" s="368"/>
      <c r="FH181" s="368"/>
      <c r="FI181" s="368"/>
      <c r="FJ181" s="368"/>
      <c r="FK181" s="368"/>
      <c r="FL181" s="368"/>
      <c r="FM181" s="368"/>
      <c r="FN181" s="368"/>
      <c r="FO181" s="368"/>
      <c r="FP181" s="368"/>
      <c r="FQ181" s="368"/>
      <c r="FR181" s="368"/>
      <c r="FS181" s="368"/>
      <c r="FT181" s="368"/>
      <c r="FU181" s="368"/>
      <c r="FV181" s="368"/>
      <c r="FW181" s="368"/>
      <c r="FX181" s="368"/>
      <c r="FY181" s="368"/>
      <c r="FZ181" s="368"/>
    </row>
    <row r="182" spans="1:182" x14ac:dyDescent="0.2">
      <c r="A182" s="368"/>
      <c r="B182" s="368"/>
      <c r="C182" s="368"/>
      <c r="D182" s="368"/>
      <c r="E182" s="368"/>
      <c r="F182" s="368"/>
      <c r="G182" s="368"/>
      <c r="H182" s="368"/>
      <c r="I182" s="368"/>
      <c r="J182" s="368"/>
      <c r="K182" s="368"/>
      <c r="L182" s="368"/>
      <c r="M182" s="368"/>
      <c r="N182" s="368"/>
      <c r="O182" s="368"/>
      <c r="P182" s="368"/>
      <c r="Q182" s="368"/>
      <c r="R182" s="368"/>
      <c r="S182" s="368"/>
      <c r="T182" s="368"/>
      <c r="U182" s="368"/>
      <c r="V182" s="368"/>
      <c r="W182" s="368"/>
      <c r="X182" s="368"/>
      <c r="Y182" s="368"/>
      <c r="Z182" s="368"/>
      <c r="AA182" s="368"/>
      <c r="AB182" s="368"/>
      <c r="AC182" s="368"/>
      <c r="AD182" s="368"/>
      <c r="AE182" s="368"/>
      <c r="AF182" s="368"/>
      <c r="AG182" s="368"/>
      <c r="AH182" s="368"/>
      <c r="AI182" s="368"/>
      <c r="AJ182" s="368"/>
      <c r="AK182" s="368"/>
      <c r="AL182" s="368"/>
      <c r="AM182" s="368"/>
      <c r="AN182" s="368"/>
      <c r="AO182" s="368"/>
      <c r="AP182" s="368"/>
      <c r="AQ182" s="368"/>
      <c r="AR182" s="368"/>
      <c r="AS182" s="368"/>
      <c r="AT182" s="368"/>
      <c r="AU182" s="368"/>
      <c r="AV182" s="368"/>
      <c r="AW182" s="368"/>
      <c r="AX182" s="368"/>
      <c r="AY182" s="368"/>
      <c r="AZ182" s="368"/>
      <c r="BA182" s="368"/>
      <c r="BB182" s="368"/>
      <c r="BC182" s="368"/>
      <c r="BD182" s="368"/>
      <c r="BE182" s="368"/>
      <c r="BF182" s="368"/>
      <c r="BG182" s="368"/>
      <c r="BH182" s="368"/>
      <c r="BI182" s="368"/>
      <c r="BJ182" s="368"/>
      <c r="BK182" s="368"/>
      <c r="BL182" s="368"/>
      <c r="BM182" s="368"/>
      <c r="BN182" s="368"/>
      <c r="BO182" s="368"/>
      <c r="BP182" s="368"/>
      <c r="BQ182" s="368"/>
      <c r="BR182" s="368"/>
      <c r="BS182" s="368"/>
      <c r="BT182" s="368"/>
      <c r="BU182" s="368"/>
      <c r="BV182" s="368"/>
      <c r="BW182" s="368"/>
      <c r="BX182" s="368"/>
      <c r="BY182" s="368"/>
      <c r="BZ182" s="368"/>
      <c r="CA182" s="368"/>
      <c r="CB182" s="368"/>
      <c r="CC182" s="368"/>
      <c r="CD182" s="368"/>
      <c r="CE182" s="368"/>
      <c r="CF182" s="368"/>
      <c r="CG182" s="368"/>
      <c r="CH182" s="368"/>
      <c r="CI182" s="368"/>
      <c r="CJ182" s="368"/>
      <c r="CK182" s="368"/>
      <c r="CL182" s="368"/>
      <c r="CM182" s="368"/>
      <c r="CN182" s="368"/>
      <c r="CO182" s="368"/>
      <c r="CP182" s="368"/>
      <c r="CQ182" s="368"/>
      <c r="CR182" s="368"/>
      <c r="CS182" s="368"/>
      <c r="CT182" s="368"/>
      <c r="CU182" s="368"/>
      <c r="CV182" s="368"/>
      <c r="CW182" s="368"/>
      <c r="CX182" s="368"/>
      <c r="CY182" s="368"/>
      <c r="CZ182" s="368"/>
      <c r="DA182" s="368"/>
      <c r="DB182" s="368"/>
      <c r="DC182" s="368"/>
      <c r="DD182" s="368"/>
      <c r="DE182" s="368"/>
      <c r="DF182" s="368"/>
      <c r="DG182" s="368"/>
      <c r="DH182" s="368"/>
      <c r="DI182" s="368"/>
      <c r="DJ182" s="368"/>
      <c r="DK182" s="368"/>
      <c r="DL182" s="368"/>
      <c r="DM182" s="368"/>
      <c r="DN182" s="368"/>
      <c r="DO182" s="368"/>
      <c r="DP182" s="368"/>
      <c r="DQ182" s="368"/>
      <c r="DR182" s="368"/>
      <c r="DS182" s="368"/>
      <c r="DT182" s="368"/>
      <c r="DU182" s="368"/>
      <c r="DV182" s="368"/>
      <c r="DW182" s="368"/>
      <c r="DX182" s="368"/>
      <c r="DY182" s="368"/>
      <c r="DZ182" s="368"/>
      <c r="EA182" s="368"/>
      <c r="EB182" s="368"/>
      <c r="EC182" s="368"/>
      <c r="ED182" s="368"/>
      <c r="EE182" s="368"/>
      <c r="EF182" s="368"/>
      <c r="EG182" s="368"/>
      <c r="EH182" s="368"/>
      <c r="EI182" s="368"/>
      <c r="EJ182" s="368"/>
      <c r="EK182" s="368"/>
      <c r="EL182" s="368"/>
      <c r="EM182" s="368"/>
      <c r="EN182" s="368"/>
      <c r="EO182" s="368"/>
      <c r="EP182" s="368"/>
      <c r="EQ182" s="368"/>
      <c r="ER182" s="368"/>
      <c r="ES182" s="368"/>
      <c r="ET182" s="368"/>
      <c r="EU182" s="368"/>
      <c r="EV182" s="368"/>
      <c r="EW182" s="368"/>
      <c r="EX182" s="368"/>
      <c r="EY182" s="368"/>
      <c r="EZ182" s="368"/>
      <c r="FA182" s="368"/>
      <c r="FB182" s="368"/>
      <c r="FC182" s="368"/>
      <c r="FD182" s="368"/>
      <c r="FE182" s="368"/>
      <c r="FF182" s="368"/>
      <c r="FG182" s="368"/>
      <c r="FH182" s="368"/>
      <c r="FI182" s="368"/>
      <c r="FJ182" s="368"/>
      <c r="FK182" s="368"/>
      <c r="FL182" s="368"/>
      <c r="FM182" s="368"/>
      <c r="FN182" s="368"/>
      <c r="FO182" s="368"/>
      <c r="FP182" s="368"/>
      <c r="FQ182" s="368"/>
      <c r="FR182" s="368"/>
      <c r="FS182" s="368"/>
      <c r="FT182" s="368"/>
      <c r="FU182" s="368"/>
      <c r="FV182" s="368"/>
      <c r="FW182" s="368"/>
      <c r="FX182" s="368"/>
      <c r="FY182" s="368"/>
      <c r="FZ182" s="368"/>
    </row>
    <row r="183" spans="1:182" x14ac:dyDescent="0.2">
      <c r="A183" s="368"/>
      <c r="B183" s="368"/>
      <c r="C183" s="368"/>
      <c r="D183" s="368"/>
      <c r="E183" s="368"/>
      <c r="F183" s="368"/>
      <c r="G183" s="368"/>
      <c r="H183" s="368"/>
      <c r="I183" s="368"/>
      <c r="J183" s="368"/>
      <c r="K183" s="368"/>
      <c r="L183" s="368"/>
      <c r="M183" s="368"/>
      <c r="N183" s="368"/>
      <c r="O183" s="368"/>
      <c r="P183" s="368"/>
      <c r="Q183" s="368"/>
      <c r="R183" s="368"/>
      <c r="S183" s="368"/>
      <c r="T183" s="368"/>
      <c r="U183" s="368"/>
      <c r="V183" s="368"/>
      <c r="W183" s="368"/>
      <c r="X183" s="368"/>
      <c r="Y183" s="368"/>
      <c r="Z183" s="368"/>
      <c r="AA183" s="368"/>
      <c r="AB183" s="368"/>
      <c r="AC183" s="368"/>
      <c r="AD183" s="368"/>
      <c r="AE183" s="368"/>
      <c r="AF183" s="368"/>
      <c r="AG183" s="368"/>
      <c r="AH183" s="368"/>
      <c r="AI183" s="368"/>
      <c r="AJ183" s="368"/>
      <c r="AK183" s="368"/>
      <c r="AL183" s="368"/>
      <c r="AM183" s="368"/>
      <c r="AN183" s="368"/>
      <c r="AO183" s="368"/>
      <c r="AP183" s="368"/>
      <c r="AQ183" s="368"/>
      <c r="AR183" s="368"/>
      <c r="AS183" s="368"/>
      <c r="AT183" s="368"/>
      <c r="AU183" s="368"/>
      <c r="AV183" s="368"/>
      <c r="AW183" s="368"/>
      <c r="AX183" s="368"/>
      <c r="AY183" s="368"/>
      <c r="AZ183" s="368"/>
      <c r="BA183" s="368"/>
      <c r="BB183" s="368"/>
      <c r="BC183" s="368"/>
      <c r="BD183" s="368"/>
      <c r="BE183" s="368"/>
      <c r="BF183" s="368"/>
      <c r="BG183" s="368"/>
      <c r="BH183" s="368"/>
      <c r="BI183" s="368"/>
      <c r="BJ183" s="368"/>
      <c r="BK183" s="368"/>
      <c r="BL183" s="368"/>
      <c r="BM183" s="368"/>
      <c r="BN183" s="368"/>
      <c r="BO183" s="368"/>
      <c r="BP183" s="368"/>
      <c r="BQ183" s="368"/>
      <c r="BR183" s="368"/>
      <c r="BS183" s="368"/>
      <c r="BT183" s="368"/>
      <c r="BU183" s="368"/>
      <c r="BV183" s="368"/>
      <c r="BW183" s="368"/>
      <c r="BX183" s="368"/>
      <c r="BY183" s="368"/>
      <c r="BZ183" s="368"/>
      <c r="CA183" s="368"/>
      <c r="CB183" s="368"/>
      <c r="CC183" s="368"/>
      <c r="CD183" s="368"/>
      <c r="CE183" s="368"/>
      <c r="CF183" s="368"/>
      <c r="CG183" s="368"/>
      <c r="CH183" s="368"/>
      <c r="CI183" s="368"/>
      <c r="CJ183" s="368"/>
      <c r="CK183" s="368"/>
      <c r="CL183" s="368"/>
      <c r="CM183" s="368"/>
      <c r="CN183" s="368"/>
      <c r="CO183" s="368"/>
      <c r="CP183" s="368"/>
      <c r="CQ183" s="368"/>
      <c r="CR183" s="368"/>
      <c r="CS183" s="368"/>
      <c r="CT183" s="368"/>
      <c r="CU183" s="368"/>
      <c r="CV183" s="368"/>
      <c r="CW183" s="368"/>
      <c r="CX183" s="368"/>
      <c r="CY183" s="368"/>
      <c r="CZ183" s="368"/>
      <c r="DA183" s="368"/>
      <c r="DB183" s="368"/>
      <c r="DC183" s="368"/>
      <c r="DD183" s="368"/>
      <c r="DE183" s="368"/>
      <c r="DF183" s="368"/>
      <c r="DG183" s="368"/>
      <c r="DH183" s="368"/>
      <c r="DI183" s="368"/>
      <c r="DJ183" s="368"/>
      <c r="DK183" s="368"/>
      <c r="DL183" s="368"/>
      <c r="DM183" s="368"/>
      <c r="DN183" s="368"/>
      <c r="DO183" s="368"/>
      <c r="DP183" s="368"/>
      <c r="DQ183" s="368"/>
      <c r="DR183" s="368"/>
      <c r="DS183" s="368"/>
      <c r="DT183" s="368"/>
      <c r="DU183" s="368"/>
      <c r="DV183" s="368"/>
      <c r="DW183" s="368"/>
      <c r="DX183" s="368"/>
      <c r="DY183" s="368"/>
      <c r="DZ183" s="368"/>
      <c r="EA183" s="368"/>
      <c r="EB183" s="368"/>
      <c r="EC183" s="368"/>
      <c r="ED183" s="368"/>
      <c r="EE183" s="368"/>
      <c r="EF183" s="368"/>
      <c r="EG183" s="368"/>
      <c r="EH183" s="368"/>
      <c r="EI183" s="368"/>
      <c r="EJ183" s="368"/>
      <c r="EK183" s="368"/>
      <c r="EL183" s="368"/>
      <c r="EM183" s="368"/>
      <c r="EN183" s="368"/>
      <c r="EO183" s="368"/>
      <c r="EP183" s="368"/>
      <c r="EQ183" s="368"/>
      <c r="ER183" s="368"/>
      <c r="ES183" s="368"/>
      <c r="ET183" s="368"/>
      <c r="EU183" s="368"/>
      <c r="EV183" s="368"/>
      <c r="EW183" s="368"/>
      <c r="EX183" s="368"/>
      <c r="EY183" s="368"/>
      <c r="EZ183" s="368"/>
      <c r="FA183" s="368"/>
      <c r="FB183" s="368"/>
      <c r="FC183" s="368"/>
      <c r="FD183" s="368"/>
      <c r="FE183" s="368"/>
      <c r="FF183" s="368"/>
      <c r="FG183" s="368"/>
      <c r="FH183" s="368"/>
      <c r="FI183" s="368"/>
      <c r="FJ183" s="368"/>
      <c r="FK183" s="368"/>
      <c r="FL183" s="368"/>
      <c r="FM183" s="368"/>
      <c r="FN183" s="368"/>
      <c r="FO183" s="368"/>
      <c r="FP183" s="368"/>
      <c r="FQ183" s="368"/>
      <c r="FR183" s="368"/>
      <c r="FS183" s="368"/>
      <c r="FT183" s="368"/>
      <c r="FU183" s="368"/>
      <c r="FV183" s="368"/>
      <c r="FW183" s="368"/>
      <c r="FX183" s="368"/>
      <c r="FY183" s="368"/>
      <c r="FZ183" s="368"/>
    </row>
    <row r="184" spans="1:182" x14ac:dyDescent="0.2">
      <c r="A184" s="368"/>
      <c r="B184" s="368"/>
      <c r="C184" s="368"/>
      <c r="D184" s="368"/>
      <c r="E184" s="368"/>
      <c r="F184" s="368"/>
      <c r="G184" s="368"/>
      <c r="H184" s="368"/>
      <c r="I184" s="368"/>
      <c r="J184" s="368"/>
      <c r="K184" s="368"/>
      <c r="L184" s="368"/>
      <c r="M184" s="368"/>
      <c r="N184" s="368"/>
      <c r="O184" s="368"/>
      <c r="P184" s="368"/>
      <c r="Q184" s="368"/>
      <c r="R184" s="368"/>
      <c r="S184" s="368"/>
      <c r="T184" s="368"/>
      <c r="U184" s="368"/>
      <c r="V184" s="368"/>
      <c r="W184" s="368"/>
      <c r="X184" s="368"/>
      <c r="Y184" s="368"/>
      <c r="Z184" s="368"/>
      <c r="AA184" s="368"/>
      <c r="AB184" s="368"/>
      <c r="AC184" s="368"/>
      <c r="AD184" s="368"/>
      <c r="AE184" s="368"/>
      <c r="AF184" s="368"/>
      <c r="AG184" s="368"/>
      <c r="AH184" s="368"/>
      <c r="AI184" s="368"/>
      <c r="AJ184" s="368"/>
      <c r="AK184" s="368"/>
      <c r="AL184" s="368"/>
      <c r="AM184" s="368"/>
      <c r="AN184" s="368"/>
      <c r="AO184" s="368"/>
      <c r="AP184" s="368"/>
      <c r="AQ184" s="368"/>
      <c r="AR184" s="368"/>
      <c r="AS184" s="368"/>
      <c r="AT184" s="368"/>
      <c r="AU184" s="368"/>
      <c r="AV184" s="368"/>
      <c r="AW184" s="368"/>
      <c r="AX184" s="368"/>
      <c r="AY184" s="368"/>
      <c r="AZ184" s="368"/>
      <c r="BA184" s="368"/>
      <c r="BB184" s="368"/>
      <c r="BC184" s="368"/>
      <c r="BD184" s="368"/>
      <c r="BE184" s="368"/>
      <c r="BF184" s="368"/>
      <c r="BG184" s="368"/>
      <c r="BH184" s="368"/>
      <c r="BI184" s="368"/>
      <c r="BJ184" s="368"/>
      <c r="BK184" s="368"/>
      <c r="BL184" s="368"/>
      <c r="BM184" s="368"/>
      <c r="BN184" s="368"/>
      <c r="BO184" s="368"/>
      <c r="BP184" s="368"/>
      <c r="BQ184" s="368"/>
      <c r="BR184" s="368"/>
      <c r="BS184" s="368"/>
      <c r="BT184" s="368"/>
      <c r="BU184" s="368"/>
      <c r="BV184" s="368"/>
      <c r="BW184" s="368"/>
      <c r="BX184" s="368"/>
      <c r="BY184" s="368"/>
      <c r="BZ184" s="368"/>
      <c r="CA184" s="368"/>
      <c r="CB184" s="368"/>
      <c r="CC184" s="368"/>
      <c r="CD184" s="368"/>
      <c r="CE184" s="368"/>
      <c r="CF184" s="368"/>
      <c r="CG184" s="368"/>
      <c r="CH184" s="368"/>
      <c r="CI184" s="368"/>
      <c r="CJ184" s="368"/>
      <c r="CK184" s="368"/>
      <c r="CL184" s="368"/>
      <c r="CM184" s="368"/>
      <c r="CN184" s="368"/>
      <c r="CO184" s="368"/>
      <c r="CP184" s="368"/>
      <c r="CQ184" s="368"/>
      <c r="CR184" s="368"/>
      <c r="CS184" s="368"/>
      <c r="CT184" s="368"/>
      <c r="CU184" s="368"/>
      <c r="CV184" s="368"/>
      <c r="CW184" s="368"/>
      <c r="CX184" s="368"/>
      <c r="CY184" s="368"/>
      <c r="CZ184" s="368"/>
      <c r="DA184" s="368"/>
      <c r="DB184" s="368"/>
      <c r="DC184" s="368"/>
      <c r="DD184" s="368"/>
      <c r="DE184" s="368"/>
      <c r="DF184" s="368"/>
      <c r="DG184" s="368"/>
      <c r="DH184" s="368"/>
      <c r="DI184" s="368"/>
      <c r="DJ184" s="368"/>
      <c r="DK184" s="368"/>
      <c r="DL184" s="368"/>
      <c r="DM184" s="368"/>
      <c r="DN184" s="368"/>
      <c r="DO184" s="368"/>
      <c r="DP184" s="368"/>
      <c r="DQ184" s="368"/>
      <c r="DR184" s="368"/>
      <c r="DS184" s="368"/>
      <c r="DT184" s="368"/>
      <c r="DU184" s="368"/>
      <c r="DV184" s="368"/>
      <c r="DW184" s="368"/>
      <c r="DX184" s="368"/>
      <c r="DY184" s="368"/>
      <c r="DZ184" s="368"/>
      <c r="EA184" s="368"/>
      <c r="EB184" s="368"/>
      <c r="EC184" s="368"/>
      <c r="ED184" s="368"/>
      <c r="EE184" s="368"/>
      <c r="EF184" s="368"/>
      <c r="EG184" s="368"/>
      <c r="EH184" s="368"/>
      <c r="EI184" s="368"/>
      <c r="EJ184" s="368"/>
      <c r="EK184" s="368"/>
      <c r="EL184" s="368"/>
      <c r="EM184" s="368"/>
      <c r="EN184" s="368"/>
      <c r="EO184" s="368"/>
      <c r="EP184" s="368"/>
      <c r="EQ184" s="368"/>
      <c r="ER184" s="368"/>
      <c r="ES184" s="368"/>
      <c r="ET184" s="368"/>
      <c r="EU184" s="368"/>
      <c r="EV184" s="368"/>
      <c r="EW184" s="368"/>
      <c r="EX184" s="368"/>
      <c r="EY184" s="368"/>
      <c r="EZ184" s="368"/>
      <c r="FA184" s="368"/>
      <c r="FB184" s="368"/>
      <c r="FC184" s="368"/>
      <c r="FD184" s="368"/>
      <c r="FE184" s="368"/>
      <c r="FF184" s="368"/>
      <c r="FG184" s="368"/>
      <c r="FH184" s="368"/>
      <c r="FI184" s="368"/>
      <c r="FJ184" s="368"/>
      <c r="FK184" s="368"/>
      <c r="FL184" s="368"/>
      <c r="FM184" s="368"/>
      <c r="FN184" s="368"/>
      <c r="FO184" s="368"/>
      <c r="FP184" s="368"/>
      <c r="FQ184" s="368"/>
      <c r="FR184" s="368"/>
      <c r="FS184" s="368"/>
      <c r="FT184" s="368"/>
      <c r="FU184" s="368"/>
      <c r="FV184" s="368"/>
      <c r="FW184" s="368"/>
      <c r="FX184" s="368"/>
      <c r="FY184" s="368"/>
      <c r="FZ184" s="368"/>
    </row>
    <row r="185" spans="1:182" x14ac:dyDescent="0.2">
      <c r="A185" s="368"/>
      <c r="B185" s="368"/>
      <c r="C185" s="368"/>
      <c r="D185" s="368"/>
      <c r="E185" s="368"/>
      <c r="F185" s="368"/>
      <c r="G185" s="368"/>
      <c r="H185" s="368"/>
      <c r="I185" s="368"/>
      <c r="J185" s="368"/>
      <c r="K185" s="368"/>
      <c r="L185" s="368"/>
      <c r="M185" s="368"/>
      <c r="N185" s="368"/>
      <c r="O185" s="368"/>
      <c r="P185" s="368"/>
      <c r="Q185" s="368"/>
      <c r="R185" s="368"/>
      <c r="S185" s="368"/>
      <c r="T185" s="368"/>
      <c r="U185" s="368"/>
      <c r="V185" s="368"/>
      <c r="W185" s="368"/>
      <c r="X185" s="368"/>
      <c r="Y185" s="368"/>
      <c r="Z185" s="368"/>
      <c r="AA185" s="368"/>
      <c r="AB185" s="368"/>
      <c r="AC185" s="368"/>
      <c r="AD185" s="368"/>
      <c r="AE185" s="368"/>
      <c r="AF185" s="368"/>
      <c r="AG185" s="368"/>
      <c r="AH185" s="368"/>
      <c r="AI185" s="368"/>
      <c r="AJ185" s="368"/>
      <c r="AK185" s="368"/>
      <c r="AL185" s="368"/>
      <c r="AM185" s="368"/>
      <c r="AN185" s="368"/>
      <c r="AO185" s="368"/>
      <c r="AP185" s="368"/>
      <c r="AQ185" s="368"/>
      <c r="AR185" s="368"/>
      <c r="AS185" s="368"/>
      <c r="AT185" s="368"/>
      <c r="AU185" s="368"/>
      <c r="AV185" s="368"/>
      <c r="AW185" s="368"/>
      <c r="AX185" s="368"/>
      <c r="AY185" s="368"/>
      <c r="AZ185" s="368"/>
      <c r="BA185" s="368"/>
      <c r="BB185" s="368"/>
      <c r="BC185" s="368"/>
      <c r="BD185" s="368"/>
      <c r="BE185" s="368"/>
      <c r="BF185" s="368"/>
      <c r="BG185" s="368"/>
      <c r="BH185" s="368"/>
      <c r="BI185" s="368"/>
      <c r="BJ185" s="368"/>
      <c r="BK185" s="368"/>
      <c r="BL185" s="368"/>
      <c r="BM185" s="368"/>
      <c r="BN185" s="368"/>
      <c r="BO185" s="368"/>
      <c r="BP185" s="368"/>
      <c r="BQ185" s="368"/>
      <c r="BR185" s="368"/>
      <c r="BS185" s="368"/>
      <c r="BT185" s="368"/>
      <c r="BU185" s="368"/>
      <c r="BV185" s="368"/>
      <c r="BW185" s="368"/>
      <c r="BX185" s="368"/>
      <c r="BY185" s="368"/>
      <c r="BZ185" s="368"/>
      <c r="CA185" s="368"/>
      <c r="CB185" s="368"/>
      <c r="CC185" s="368"/>
      <c r="CD185" s="368"/>
      <c r="CE185" s="368"/>
      <c r="CF185" s="368"/>
      <c r="CG185" s="368"/>
      <c r="CH185" s="368"/>
      <c r="CI185" s="368"/>
      <c r="CJ185" s="368"/>
      <c r="CK185" s="368"/>
      <c r="CL185" s="368"/>
      <c r="CM185" s="368"/>
      <c r="CN185" s="368"/>
      <c r="CO185" s="368"/>
      <c r="CP185" s="368"/>
      <c r="CQ185" s="368"/>
      <c r="CR185" s="368"/>
      <c r="CS185" s="368"/>
      <c r="CT185" s="368"/>
      <c r="CU185" s="368"/>
      <c r="CV185" s="368"/>
      <c r="CW185" s="368"/>
      <c r="CX185" s="368"/>
      <c r="CY185" s="368"/>
      <c r="CZ185" s="368"/>
      <c r="DA185" s="368"/>
      <c r="DB185" s="368"/>
      <c r="DC185" s="368"/>
      <c r="DD185" s="368"/>
      <c r="DE185" s="368"/>
      <c r="DF185" s="368"/>
      <c r="DG185" s="368"/>
      <c r="DH185" s="368"/>
      <c r="DI185" s="368"/>
      <c r="DJ185" s="368"/>
      <c r="DK185" s="368"/>
      <c r="DL185" s="368"/>
      <c r="DM185" s="368"/>
      <c r="DN185" s="368"/>
      <c r="DO185" s="368"/>
      <c r="DP185" s="368"/>
      <c r="DQ185" s="368"/>
      <c r="DR185" s="368"/>
      <c r="DS185" s="368"/>
      <c r="DT185" s="368"/>
      <c r="DU185" s="368"/>
      <c r="DV185" s="368"/>
      <c r="DW185" s="368"/>
      <c r="DX185" s="368"/>
      <c r="DY185" s="368"/>
      <c r="DZ185" s="368"/>
      <c r="EA185" s="368"/>
      <c r="EB185" s="368"/>
      <c r="EC185" s="368"/>
      <c r="ED185" s="368"/>
      <c r="EE185" s="368"/>
      <c r="EF185" s="368"/>
      <c r="EG185" s="368"/>
      <c r="EH185" s="368"/>
      <c r="EI185" s="368"/>
      <c r="EJ185" s="368"/>
      <c r="EK185" s="368"/>
      <c r="EL185" s="368"/>
      <c r="EM185" s="368"/>
      <c r="EN185" s="368"/>
      <c r="EO185" s="368"/>
      <c r="EP185" s="368"/>
      <c r="EQ185" s="368"/>
      <c r="ER185" s="368"/>
      <c r="ES185" s="368"/>
      <c r="ET185" s="368"/>
      <c r="EU185" s="368"/>
      <c r="EV185" s="368"/>
      <c r="EW185" s="368"/>
      <c r="EX185" s="368"/>
      <c r="EY185" s="368"/>
      <c r="EZ185" s="368"/>
      <c r="FA185" s="368"/>
      <c r="FB185" s="368"/>
      <c r="FC185" s="368"/>
      <c r="FD185" s="368"/>
      <c r="FE185" s="368"/>
      <c r="FF185" s="368"/>
      <c r="FG185" s="368"/>
      <c r="FH185" s="368"/>
      <c r="FI185" s="368"/>
      <c r="FJ185" s="368"/>
      <c r="FK185" s="368"/>
      <c r="FL185" s="368"/>
      <c r="FM185" s="368"/>
      <c r="FN185" s="368"/>
      <c r="FO185" s="368"/>
      <c r="FP185" s="368"/>
      <c r="FQ185" s="368"/>
      <c r="FR185" s="368"/>
      <c r="FS185" s="368"/>
      <c r="FT185" s="368"/>
      <c r="FU185" s="368"/>
      <c r="FV185" s="368"/>
      <c r="FW185" s="368"/>
      <c r="FX185" s="368"/>
      <c r="FY185" s="368"/>
      <c r="FZ185" s="368"/>
    </row>
    <row r="186" spans="1:182" x14ac:dyDescent="0.2">
      <c r="A186" s="368"/>
      <c r="B186" s="368"/>
      <c r="C186" s="368"/>
      <c r="D186" s="368"/>
      <c r="E186" s="368"/>
      <c r="F186" s="368"/>
      <c r="G186" s="368"/>
      <c r="H186" s="368"/>
      <c r="I186" s="368"/>
      <c r="J186" s="368"/>
      <c r="K186" s="368"/>
      <c r="L186" s="368"/>
      <c r="M186" s="368"/>
      <c r="N186" s="368"/>
      <c r="O186" s="368"/>
      <c r="P186" s="368"/>
      <c r="Q186" s="368"/>
      <c r="R186" s="368"/>
      <c r="S186" s="368"/>
      <c r="T186" s="368"/>
      <c r="U186" s="368"/>
      <c r="V186" s="368"/>
      <c r="W186" s="368"/>
      <c r="X186" s="368"/>
      <c r="Y186" s="368"/>
      <c r="Z186" s="368"/>
      <c r="AA186" s="368"/>
      <c r="AB186" s="368"/>
      <c r="AC186" s="368"/>
      <c r="AD186" s="368"/>
      <c r="AE186" s="368"/>
      <c r="AF186" s="368"/>
      <c r="AG186" s="368"/>
      <c r="AH186" s="368"/>
      <c r="AI186" s="368"/>
      <c r="AJ186" s="368"/>
      <c r="AK186" s="368"/>
      <c r="AL186" s="368"/>
      <c r="AM186" s="368"/>
      <c r="AN186" s="368"/>
      <c r="AO186" s="368"/>
      <c r="AP186" s="368"/>
      <c r="AQ186" s="368"/>
      <c r="AR186" s="368"/>
      <c r="AS186" s="368"/>
      <c r="AT186" s="368"/>
      <c r="AU186" s="368"/>
      <c r="AV186" s="368"/>
      <c r="AW186" s="368"/>
      <c r="AX186" s="368"/>
      <c r="AY186" s="368"/>
      <c r="AZ186" s="368"/>
      <c r="BA186" s="368"/>
      <c r="BB186" s="368"/>
      <c r="BC186" s="368"/>
      <c r="BD186" s="368"/>
      <c r="BE186" s="368"/>
      <c r="BF186" s="368"/>
      <c r="BG186" s="368"/>
      <c r="BH186" s="368"/>
      <c r="BI186" s="368"/>
      <c r="BJ186" s="368"/>
      <c r="BK186" s="368"/>
      <c r="BL186" s="368"/>
      <c r="BM186" s="368"/>
      <c r="BN186" s="368"/>
      <c r="BO186" s="368"/>
      <c r="BP186" s="368"/>
      <c r="BQ186" s="368"/>
      <c r="BR186" s="368"/>
      <c r="BS186" s="368"/>
      <c r="BT186" s="368"/>
      <c r="BU186" s="368"/>
      <c r="BV186" s="368"/>
      <c r="BW186" s="368"/>
      <c r="BX186" s="368"/>
      <c r="BY186" s="368"/>
      <c r="BZ186" s="368"/>
      <c r="CA186" s="368"/>
      <c r="CB186" s="368"/>
      <c r="CC186" s="368"/>
      <c r="CD186" s="368"/>
      <c r="CE186" s="368"/>
      <c r="CF186" s="368"/>
      <c r="CG186" s="368"/>
      <c r="CH186" s="368"/>
      <c r="CI186" s="368"/>
      <c r="CJ186" s="368"/>
      <c r="CK186" s="368"/>
      <c r="CL186" s="368"/>
      <c r="CM186" s="368"/>
      <c r="CN186" s="368"/>
      <c r="CO186" s="368"/>
      <c r="CP186" s="368"/>
      <c r="CQ186" s="368"/>
      <c r="CR186" s="368"/>
      <c r="CS186" s="368"/>
      <c r="CT186" s="368"/>
      <c r="CU186" s="368"/>
      <c r="CV186" s="368"/>
      <c r="CW186" s="368"/>
      <c r="CX186" s="368"/>
      <c r="CY186" s="368"/>
      <c r="CZ186" s="368"/>
      <c r="DA186" s="368"/>
      <c r="DB186" s="368"/>
      <c r="DC186" s="368"/>
      <c r="DD186" s="368"/>
      <c r="DE186" s="368"/>
      <c r="DF186" s="368"/>
      <c r="DG186" s="368"/>
      <c r="DH186" s="368"/>
      <c r="DI186" s="368"/>
      <c r="DJ186" s="368"/>
      <c r="DK186" s="368"/>
      <c r="DL186" s="368"/>
      <c r="DM186" s="368"/>
      <c r="DN186" s="368"/>
      <c r="DO186" s="368"/>
      <c r="DP186" s="368"/>
      <c r="DQ186" s="368"/>
      <c r="DR186" s="368"/>
      <c r="DS186" s="368"/>
      <c r="DT186" s="368"/>
      <c r="DU186" s="368"/>
      <c r="DV186" s="368"/>
      <c r="DW186" s="368"/>
      <c r="DX186" s="368"/>
      <c r="DY186" s="368"/>
      <c r="DZ186" s="368"/>
      <c r="EA186" s="368"/>
      <c r="EB186" s="368"/>
      <c r="EC186" s="368"/>
      <c r="ED186" s="368"/>
      <c r="EE186" s="368"/>
      <c r="EF186" s="368"/>
      <c r="EG186" s="368"/>
      <c r="EH186" s="368"/>
      <c r="EI186" s="368"/>
      <c r="EJ186" s="368"/>
      <c r="EK186" s="368"/>
      <c r="EL186" s="368"/>
      <c r="EM186" s="368"/>
      <c r="EN186" s="368"/>
      <c r="EO186" s="368"/>
      <c r="EP186" s="368"/>
      <c r="EQ186" s="368"/>
      <c r="ER186" s="368"/>
      <c r="ES186" s="368"/>
      <c r="ET186" s="368"/>
      <c r="EU186" s="368"/>
      <c r="EV186" s="368"/>
      <c r="EW186" s="368"/>
      <c r="EX186" s="368"/>
      <c r="EY186" s="368"/>
      <c r="EZ186" s="368"/>
      <c r="FA186" s="368"/>
      <c r="FB186" s="368"/>
      <c r="FC186" s="368"/>
      <c r="FD186" s="368"/>
      <c r="FE186" s="368"/>
      <c r="FF186" s="368"/>
      <c r="FG186" s="368"/>
      <c r="FH186" s="368"/>
      <c r="FI186" s="368"/>
      <c r="FJ186" s="368"/>
      <c r="FK186" s="368"/>
      <c r="FL186" s="368"/>
      <c r="FM186" s="368"/>
      <c r="FN186" s="368"/>
      <c r="FO186" s="368"/>
      <c r="FP186" s="368"/>
      <c r="FQ186" s="368"/>
      <c r="FR186" s="368"/>
      <c r="FS186" s="368"/>
      <c r="FT186" s="368"/>
      <c r="FU186" s="368"/>
      <c r="FV186" s="368"/>
      <c r="FW186" s="368"/>
      <c r="FX186" s="368"/>
      <c r="FY186" s="368"/>
      <c r="FZ186" s="368"/>
    </row>
    <row r="187" spans="1:182" x14ac:dyDescent="0.2">
      <c r="A187" s="368"/>
      <c r="B187" s="368"/>
      <c r="C187" s="368"/>
      <c r="D187" s="368"/>
      <c r="E187" s="368"/>
      <c r="F187" s="368"/>
      <c r="G187" s="368"/>
      <c r="H187" s="368"/>
      <c r="I187" s="368"/>
      <c r="J187" s="368"/>
      <c r="K187" s="368"/>
      <c r="L187" s="368"/>
      <c r="M187" s="368"/>
      <c r="N187" s="368"/>
      <c r="O187" s="368"/>
      <c r="P187" s="368"/>
      <c r="Q187" s="368"/>
      <c r="R187" s="368"/>
      <c r="S187" s="368"/>
      <c r="T187" s="368"/>
      <c r="U187" s="368"/>
      <c r="V187" s="368"/>
      <c r="W187" s="368"/>
      <c r="X187" s="368"/>
      <c r="Y187" s="368"/>
      <c r="Z187" s="368"/>
      <c r="AA187" s="368"/>
      <c r="AB187" s="368"/>
      <c r="AC187" s="368"/>
      <c r="AD187" s="368"/>
      <c r="AE187" s="368"/>
      <c r="AF187" s="368"/>
      <c r="AG187" s="368"/>
      <c r="AH187" s="368"/>
      <c r="AI187" s="368"/>
      <c r="AJ187" s="368"/>
      <c r="AK187" s="368"/>
      <c r="AL187" s="368"/>
      <c r="AM187" s="368"/>
      <c r="AN187" s="368"/>
      <c r="AO187" s="368"/>
      <c r="AP187" s="368"/>
      <c r="AQ187" s="368"/>
      <c r="AR187" s="368"/>
      <c r="AS187" s="368"/>
      <c r="AT187" s="368"/>
      <c r="AU187" s="368"/>
      <c r="AV187" s="368"/>
      <c r="AW187" s="368"/>
      <c r="AX187" s="368"/>
      <c r="AY187" s="368"/>
      <c r="AZ187" s="368"/>
      <c r="BA187" s="368"/>
      <c r="BB187" s="368"/>
      <c r="BC187" s="368"/>
      <c r="BD187" s="368"/>
      <c r="BE187" s="368"/>
      <c r="BF187" s="368"/>
      <c r="BG187" s="368"/>
      <c r="BH187" s="368"/>
      <c r="BI187" s="368"/>
      <c r="BJ187" s="368"/>
      <c r="BK187" s="368"/>
      <c r="BL187" s="368"/>
      <c r="BM187" s="368"/>
      <c r="BN187" s="368"/>
      <c r="BO187" s="368"/>
      <c r="BP187" s="368"/>
      <c r="BQ187" s="368"/>
      <c r="BR187" s="368"/>
      <c r="BS187" s="368"/>
      <c r="BT187" s="368"/>
      <c r="BU187" s="368"/>
      <c r="BV187" s="368"/>
      <c r="BW187" s="368"/>
      <c r="BX187" s="368"/>
      <c r="BY187" s="368"/>
      <c r="BZ187" s="368"/>
      <c r="CA187" s="368"/>
      <c r="CB187" s="368"/>
      <c r="CC187" s="368"/>
      <c r="CD187" s="368"/>
      <c r="CE187" s="368"/>
      <c r="CF187" s="368"/>
      <c r="CG187" s="368"/>
      <c r="CH187" s="368"/>
      <c r="CI187" s="368"/>
      <c r="CJ187" s="368"/>
      <c r="CK187" s="368"/>
      <c r="CL187" s="368"/>
      <c r="CM187" s="368"/>
      <c r="CN187" s="368"/>
      <c r="CO187" s="368"/>
      <c r="CP187" s="368"/>
      <c r="CQ187" s="368"/>
      <c r="CR187" s="368"/>
      <c r="CS187" s="368"/>
      <c r="CT187" s="368"/>
      <c r="CU187" s="368"/>
      <c r="CV187" s="368"/>
      <c r="CW187" s="368"/>
      <c r="CX187" s="368"/>
      <c r="CY187" s="368"/>
      <c r="CZ187" s="368"/>
      <c r="DA187" s="368"/>
      <c r="DB187" s="368"/>
      <c r="DC187" s="368"/>
      <c r="DD187" s="368"/>
      <c r="DE187" s="368"/>
      <c r="DF187" s="368"/>
      <c r="DG187" s="368"/>
      <c r="DH187" s="368"/>
      <c r="DI187" s="368"/>
      <c r="DJ187" s="368"/>
      <c r="DK187" s="368"/>
      <c r="DL187" s="368"/>
      <c r="DM187" s="368"/>
      <c r="DN187" s="368"/>
      <c r="DO187" s="368"/>
      <c r="DP187" s="368"/>
      <c r="DQ187" s="368"/>
      <c r="DR187" s="368"/>
      <c r="DS187" s="368"/>
      <c r="DT187" s="368"/>
      <c r="DU187" s="368"/>
      <c r="DV187" s="368"/>
      <c r="DW187" s="368"/>
      <c r="DX187" s="368"/>
      <c r="DY187" s="368"/>
      <c r="DZ187" s="368"/>
      <c r="EA187" s="368"/>
      <c r="EB187" s="368"/>
      <c r="EC187" s="368"/>
      <c r="ED187" s="368"/>
      <c r="EE187" s="368"/>
      <c r="EF187" s="368"/>
      <c r="EG187" s="368"/>
      <c r="EH187" s="368"/>
      <c r="EI187" s="368"/>
      <c r="EJ187" s="368"/>
      <c r="EK187" s="368"/>
      <c r="EL187" s="368"/>
      <c r="EM187" s="368"/>
      <c r="EN187" s="368"/>
      <c r="EO187" s="368"/>
      <c r="EP187" s="368"/>
      <c r="EQ187" s="368"/>
      <c r="ER187" s="368"/>
      <c r="ES187" s="368"/>
      <c r="ET187" s="368"/>
      <c r="EU187" s="368"/>
      <c r="EV187" s="368"/>
      <c r="EW187" s="368"/>
      <c r="EX187" s="368"/>
      <c r="EY187" s="368"/>
      <c r="EZ187" s="368"/>
      <c r="FA187" s="368"/>
      <c r="FB187" s="368"/>
      <c r="FC187" s="368"/>
      <c r="FD187" s="368"/>
      <c r="FE187" s="368"/>
      <c r="FF187" s="368"/>
      <c r="FG187" s="368"/>
      <c r="FH187" s="368"/>
      <c r="FI187" s="368"/>
      <c r="FJ187" s="368"/>
      <c r="FK187" s="368"/>
      <c r="FL187" s="368"/>
      <c r="FM187" s="368"/>
      <c r="FN187" s="368"/>
      <c r="FO187" s="368"/>
      <c r="FP187" s="368"/>
      <c r="FQ187" s="368"/>
      <c r="FR187" s="368"/>
      <c r="FS187" s="368"/>
      <c r="FT187" s="368"/>
      <c r="FU187" s="368"/>
      <c r="FV187" s="368"/>
      <c r="FW187" s="368"/>
      <c r="FX187" s="368"/>
      <c r="FY187" s="368"/>
      <c r="FZ187" s="368"/>
    </row>
    <row r="188" spans="1:182" x14ac:dyDescent="0.2">
      <c r="A188" s="368"/>
      <c r="B188" s="368"/>
      <c r="C188" s="368"/>
      <c r="D188" s="368"/>
      <c r="E188" s="368"/>
      <c r="F188" s="368"/>
      <c r="G188" s="368"/>
      <c r="H188" s="368"/>
      <c r="I188" s="368"/>
      <c r="J188" s="368"/>
      <c r="K188" s="368"/>
      <c r="L188" s="368"/>
      <c r="M188" s="368"/>
      <c r="N188" s="368"/>
      <c r="O188" s="368"/>
      <c r="P188" s="368"/>
      <c r="Q188" s="368"/>
      <c r="R188" s="368"/>
      <c r="S188" s="368"/>
      <c r="T188" s="368"/>
      <c r="U188" s="368"/>
      <c r="V188" s="368"/>
      <c r="W188" s="368"/>
      <c r="X188" s="368"/>
      <c r="Y188" s="368"/>
      <c r="Z188" s="368"/>
      <c r="AA188" s="368"/>
      <c r="AB188" s="368"/>
      <c r="AC188" s="368"/>
      <c r="AD188" s="368"/>
      <c r="AE188" s="368"/>
      <c r="AF188" s="368"/>
      <c r="AG188" s="368"/>
      <c r="AH188" s="368"/>
      <c r="AI188" s="368"/>
      <c r="AJ188" s="368"/>
      <c r="AK188" s="368"/>
      <c r="AL188" s="368"/>
      <c r="AM188" s="368"/>
      <c r="AN188" s="368"/>
      <c r="AO188" s="368"/>
      <c r="AP188" s="368"/>
      <c r="AQ188" s="368"/>
      <c r="AR188" s="368"/>
      <c r="AS188" s="368"/>
      <c r="AT188" s="368"/>
      <c r="AU188" s="368"/>
      <c r="AV188" s="368"/>
      <c r="AW188" s="368"/>
      <c r="AX188" s="368"/>
      <c r="AY188" s="368"/>
      <c r="AZ188" s="368"/>
      <c r="BA188" s="368"/>
      <c r="BB188" s="368"/>
      <c r="BC188" s="368"/>
      <c r="BD188" s="368"/>
      <c r="BE188" s="368"/>
      <c r="BF188" s="368"/>
      <c r="BG188" s="368"/>
      <c r="BH188" s="368"/>
      <c r="BI188" s="368"/>
      <c r="BJ188" s="368"/>
      <c r="BK188" s="368"/>
      <c r="BL188" s="368"/>
      <c r="BM188" s="368"/>
      <c r="BN188" s="368"/>
      <c r="BO188" s="368"/>
      <c r="BP188" s="368"/>
      <c r="BQ188" s="368"/>
      <c r="BR188" s="368"/>
      <c r="BS188" s="368"/>
      <c r="BT188" s="368"/>
      <c r="BU188" s="368"/>
      <c r="BV188" s="368"/>
      <c r="BW188" s="368"/>
      <c r="BX188" s="368"/>
      <c r="BY188" s="368"/>
      <c r="BZ188" s="368"/>
      <c r="CA188" s="368"/>
      <c r="CB188" s="368"/>
      <c r="CC188" s="368"/>
      <c r="CD188" s="368"/>
      <c r="CE188" s="368"/>
      <c r="CF188" s="368"/>
      <c r="CG188" s="368"/>
      <c r="CH188" s="368"/>
      <c r="CI188" s="368"/>
      <c r="CJ188" s="368"/>
      <c r="CK188" s="368"/>
      <c r="CL188" s="368"/>
      <c r="CM188" s="368"/>
      <c r="CN188" s="368"/>
      <c r="CO188" s="368"/>
      <c r="CP188" s="368"/>
      <c r="CQ188" s="368"/>
      <c r="CR188" s="368"/>
      <c r="CS188" s="368"/>
      <c r="CT188" s="368"/>
      <c r="CU188" s="368"/>
      <c r="CV188" s="368"/>
      <c r="CW188" s="368"/>
      <c r="CX188" s="368"/>
      <c r="CY188" s="368"/>
      <c r="CZ188" s="368"/>
      <c r="DA188" s="368"/>
      <c r="DB188" s="368"/>
      <c r="DC188" s="368"/>
      <c r="DD188" s="368"/>
      <c r="DE188" s="368"/>
      <c r="DF188" s="368"/>
      <c r="DG188" s="368"/>
      <c r="DH188" s="368"/>
      <c r="DI188" s="368"/>
      <c r="DJ188" s="368"/>
      <c r="DK188" s="368"/>
      <c r="DL188" s="368"/>
      <c r="DM188" s="368"/>
      <c r="DN188" s="368"/>
      <c r="DO188" s="368"/>
      <c r="DP188" s="368"/>
      <c r="DQ188" s="368"/>
      <c r="DR188" s="368"/>
      <c r="DS188" s="368"/>
      <c r="DT188" s="368"/>
      <c r="DU188" s="368"/>
      <c r="DV188" s="368"/>
      <c r="DW188" s="368"/>
      <c r="DX188" s="368"/>
      <c r="DY188" s="368"/>
      <c r="DZ188" s="368"/>
      <c r="EA188" s="368"/>
      <c r="EB188" s="368"/>
      <c r="EC188" s="368"/>
      <c r="ED188" s="368"/>
      <c r="EE188" s="368"/>
      <c r="EF188" s="368"/>
      <c r="EG188" s="368"/>
      <c r="EH188" s="368"/>
      <c r="EI188" s="368"/>
      <c r="EJ188" s="368"/>
      <c r="EK188" s="368"/>
      <c r="EL188" s="368"/>
      <c r="EM188" s="368"/>
      <c r="EN188" s="368"/>
      <c r="EO188" s="368"/>
      <c r="EP188" s="368"/>
      <c r="EQ188" s="368"/>
      <c r="ER188" s="368"/>
      <c r="ES188" s="368"/>
      <c r="ET188" s="368"/>
      <c r="EU188" s="368"/>
      <c r="EV188" s="368"/>
      <c r="EW188" s="368"/>
      <c r="EX188" s="368"/>
      <c r="EY188" s="368"/>
      <c r="EZ188" s="368"/>
      <c r="FA188" s="368"/>
      <c r="FB188" s="368"/>
      <c r="FC188" s="368"/>
      <c r="FD188" s="368"/>
      <c r="FE188" s="368"/>
      <c r="FF188" s="368"/>
      <c r="FG188" s="368"/>
      <c r="FH188" s="368"/>
      <c r="FI188" s="368"/>
      <c r="FJ188" s="368"/>
      <c r="FK188" s="368"/>
      <c r="FL188" s="368"/>
      <c r="FM188" s="368"/>
      <c r="FN188" s="368"/>
      <c r="FO188" s="368"/>
      <c r="FP188" s="368"/>
      <c r="FQ188" s="368"/>
      <c r="FR188" s="368"/>
      <c r="FS188" s="368"/>
      <c r="FT188" s="368"/>
      <c r="FU188" s="368"/>
      <c r="FV188" s="368"/>
      <c r="FW188" s="368"/>
      <c r="FX188" s="368"/>
      <c r="FY188" s="368"/>
      <c r="FZ188" s="368"/>
    </row>
    <row r="189" spans="1:182" x14ac:dyDescent="0.2">
      <c r="A189" s="368"/>
      <c r="B189" s="368"/>
      <c r="C189" s="368"/>
      <c r="D189" s="368"/>
      <c r="E189" s="368"/>
      <c r="F189" s="368"/>
      <c r="G189" s="368"/>
      <c r="H189" s="368"/>
      <c r="I189" s="368"/>
      <c r="J189" s="368"/>
      <c r="K189" s="368"/>
      <c r="L189" s="368"/>
      <c r="M189" s="368"/>
      <c r="N189" s="368"/>
      <c r="O189" s="368"/>
      <c r="P189" s="368"/>
      <c r="Q189" s="368"/>
      <c r="R189" s="368"/>
      <c r="S189" s="368"/>
      <c r="T189" s="368"/>
      <c r="U189" s="368"/>
      <c r="V189" s="368"/>
      <c r="W189" s="368"/>
      <c r="X189" s="368"/>
      <c r="Y189" s="368"/>
      <c r="Z189" s="368"/>
      <c r="AA189" s="368"/>
      <c r="AB189" s="368"/>
      <c r="AC189" s="368"/>
      <c r="AD189" s="368"/>
      <c r="AE189" s="368"/>
      <c r="AF189" s="368"/>
      <c r="AG189" s="368"/>
      <c r="AH189" s="368"/>
      <c r="AI189" s="368"/>
      <c r="AJ189" s="368"/>
      <c r="AK189" s="368"/>
      <c r="AL189" s="368"/>
      <c r="AM189" s="368"/>
      <c r="AN189" s="368"/>
      <c r="AO189" s="368"/>
      <c r="AP189" s="368"/>
      <c r="AQ189" s="368"/>
      <c r="AR189" s="368"/>
      <c r="AS189" s="368"/>
      <c r="AT189" s="368"/>
      <c r="AU189" s="368"/>
      <c r="AV189" s="368"/>
      <c r="AW189" s="368"/>
      <c r="AX189" s="368"/>
      <c r="AY189" s="368"/>
      <c r="AZ189" s="368"/>
      <c r="BA189" s="368"/>
      <c r="BB189" s="368"/>
      <c r="BC189" s="368"/>
      <c r="BD189" s="368"/>
      <c r="BE189" s="368"/>
      <c r="BF189" s="368"/>
      <c r="BG189" s="368"/>
      <c r="BH189" s="368"/>
      <c r="BI189" s="368"/>
      <c r="BJ189" s="368"/>
      <c r="BK189" s="368"/>
      <c r="BL189" s="368"/>
      <c r="BM189" s="368"/>
      <c r="BN189" s="368"/>
      <c r="BO189" s="368"/>
      <c r="BP189" s="368"/>
      <c r="BQ189" s="368"/>
      <c r="BR189" s="368"/>
      <c r="BS189" s="368"/>
      <c r="BT189" s="368"/>
      <c r="BU189" s="368"/>
      <c r="BV189" s="368"/>
      <c r="BW189" s="368"/>
      <c r="BX189" s="368"/>
      <c r="BY189" s="368"/>
      <c r="BZ189" s="368"/>
      <c r="CA189" s="368"/>
      <c r="CB189" s="368"/>
      <c r="CC189" s="368"/>
      <c r="CD189" s="368"/>
      <c r="CE189" s="368"/>
      <c r="CF189" s="368"/>
      <c r="CG189" s="368"/>
      <c r="CH189" s="368"/>
      <c r="CI189" s="368"/>
      <c r="CJ189" s="368"/>
      <c r="CK189" s="368"/>
      <c r="CL189" s="368"/>
      <c r="CM189" s="368"/>
      <c r="CN189" s="368"/>
      <c r="CO189" s="368"/>
      <c r="CP189" s="368"/>
      <c r="CQ189" s="368"/>
      <c r="CR189" s="368"/>
      <c r="CS189" s="368"/>
      <c r="CT189" s="368"/>
      <c r="CU189" s="368"/>
      <c r="CV189" s="368"/>
      <c r="CW189" s="368"/>
      <c r="CX189" s="368"/>
      <c r="CY189" s="368"/>
      <c r="CZ189" s="368"/>
      <c r="DA189" s="368"/>
      <c r="DB189" s="368"/>
      <c r="DC189" s="368"/>
      <c r="DD189" s="368"/>
      <c r="DE189" s="368"/>
      <c r="DF189" s="368"/>
      <c r="DG189" s="368"/>
      <c r="DH189" s="368"/>
      <c r="DI189" s="368"/>
      <c r="DJ189" s="368"/>
      <c r="DK189" s="368"/>
      <c r="DL189" s="368"/>
      <c r="DM189" s="368"/>
      <c r="DN189" s="368"/>
      <c r="DO189" s="368"/>
      <c r="DP189" s="368"/>
      <c r="DQ189" s="368"/>
      <c r="DR189" s="368"/>
      <c r="DS189" s="368"/>
      <c r="DT189" s="368"/>
      <c r="DU189" s="368"/>
      <c r="DV189" s="368"/>
      <c r="DW189" s="368"/>
      <c r="DX189" s="368"/>
      <c r="DY189" s="368"/>
      <c r="DZ189" s="368"/>
      <c r="EA189" s="368"/>
      <c r="EB189" s="368"/>
      <c r="EC189" s="368"/>
      <c r="ED189" s="368"/>
      <c r="EE189" s="368"/>
      <c r="EF189" s="368"/>
      <c r="EG189" s="368"/>
      <c r="EH189" s="368"/>
      <c r="EI189" s="368"/>
      <c r="EJ189" s="368"/>
      <c r="EK189" s="368"/>
      <c r="EL189" s="368"/>
      <c r="EM189" s="368"/>
      <c r="EN189" s="368"/>
      <c r="EO189" s="368"/>
      <c r="EP189" s="368"/>
      <c r="EQ189" s="368"/>
      <c r="ER189" s="368"/>
      <c r="ES189" s="368"/>
      <c r="ET189" s="368"/>
      <c r="EU189" s="368"/>
      <c r="EV189" s="368"/>
      <c r="EW189" s="368"/>
      <c r="EX189" s="368"/>
      <c r="EY189" s="368"/>
      <c r="EZ189" s="368"/>
      <c r="FA189" s="368"/>
      <c r="FB189" s="368"/>
      <c r="FC189" s="368"/>
      <c r="FD189" s="368"/>
      <c r="FE189" s="368"/>
      <c r="FF189" s="368"/>
      <c r="FG189" s="368"/>
      <c r="FH189" s="368"/>
      <c r="FI189" s="368"/>
      <c r="FJ189" s="368"/>
      <c r="FK189" s="368"/>
      <c r="FL189" s="368"/>
      <c r="FM189" s="368"/>
      <c r="FN189" s="368"/>
      <c r="FO189" s="368"/>
      <c r="FP189" s="368"/>
      <c r="FQ189" s="368"/>
      <c r="FR189" s="368"/>
      <c r="FS189" s="368"/>
      <c r="FT189" s="368"/>
      <c r="FU189" s="368"/>
      <c r="FV189" s="368"/>
      <c r="FW189" s="368"/>
      <c r="FX189" s="368"/>
      <c r="FY189" s="368"/>
      <c r="FZ189" s="368"/>
    </row>
    <row r="190" spans="1:182" x14ac:dyDescent="0.2">
      <c r="A190" s="368"/>
      <c r="B190" s="368"/>
      <c r="C190" s="368"/>
      <c r="D190" s="368"/>
      <c r="E190" s="368"/>
      <c r="F190" s="368"/>
      <c r="G190" s="368"/>
      <c r="H190" s="368"/>
      <c r="I190" s="368"/>
      <c r="J190" s="368"/>
      <c r="K190" s="368"/>
      <c r="L190" s="368"/>
      <c r="M190" s="368"/>
      <c r="N190" s="368"/>
      <c r="O190" s="368"/>
      <c r="P190" s="368"/>
      <c r="Q190" s="368"/>
      <c r="R190" s="368"/>
      <c r="S190" s="368"/>
      <c r="T190" s="368"/>
      <c r="U190" s="368"/>
      <c r="V190" s="368"/>
      <c r="W190" s="368"/>
      <c r="X190" s="368"/>
      <c r="Y190" s="368"/>
      <c r="Z190" s="368"/>
      <c r="AA190" s="368"/>
      <c r="AB190" s="368"/>
      <c r="AC190" s="368"/>
      <c r="AD190" s="368"/>
      <c r="AE190" s="368"/>
      <c r="AF190" s="368"/>
      <c r="AG190" s="368"/>
      <c r="AH190" s="368"/>
      <c r="AI190" s="368"/>
      <c r="AJ190" s="368"/>
      <c r="AK190" s="368"/>
      <c r="AL190" s="368"/>
      <c r="AM190" s="368"/>
      <c r="AN190" s="368"/>
      <c r="AO190" s="368"/>
      <c r="AP190" s="368"/>
      <c r="AQ190" s="368"/>
      <c r="AR190" s="368"/>
      <c r="AS190" s="368"/>
      <c r="AT190" s="368"/>
      <c r="AU190" s="368"/>
      <c r="AV190" s="368"/>
      <c r="AW190" s="368"/>
      <c r="AX190" s="368"/>
      <c r="AY190" s="368"/>
      <c r="AZ190" s="368"/>
      <c r="BA190" s="368"/>
      <c r="BB190" s="368"/>
      <c r="BC190" s="368"/>
      <c r="BD190" s="368"/>
      <c r="BE190" s="368"/>
      <c r="BF190" s="368"/>
      <c r="BG190" s="368"/>
      <c r="BH190" s="368"/>
      <c r="BI190" s="368"/>
      <c r="BJ190" s="368"/>
      <c r="BK190" s="368"/>
      <c r="BL190" s="368"/>
      <c r="BM190" s="368"/>
      <c r="BN190" s="368"/>
      <c r="BO190" s="368"/>
      <c r="BP190" s="368"/>
      <c r="BQ190" s="368"/>
      <c r="BR190" s="368"/>
      <c r="BS190" s="368"/>
      <c r="BT190" s="368"/>
      <c r="BU190" s="368"/>
      <c r="BV190" s="368"/>
      <c r="BW190" s="368"/>
      <c r="BX190" s="368"/>
      <c r="BY190" s="368"/>
      <c r="BZ190" s="368"/>
      <c r="CA190" s="368"/>
      <c r="CB190" s="368"/>
      <c r="CC190" s="368"/>
      <c r="CD190" s="368"/>
      <c r="CE190" s="368"/>
      <c r="CF190" s="368"/>
      <c r="CG190" s="368"/>
      <c r="CH190" s="368"/>
      <c r="CI190" s="368"/>
      <c r="CJ190" s="368"/>
      <c r="CK190" s="368"/>
      <c r="CL190" s="368"/>
      <c r="CM190" s="368"/>
      <c r="CN190" s="368"/>
      <c r="CO190" s="368"/>
      <c r="CP190" s="368"/>
      <c r="CQ190" s="368"/>
      <c r="CR190" s="368"/>
      <c r="CS190" s="368"/>
      <c r="CT190" s="368"/>
      <c r="CU190" s="368"/>
      <c r="CV190" s="368"/>
      <c r="CW190" s="368"/>
      <c r="CX190" s="368"/>
      <c r="CY190" s="368"/>
      <c r="CZ190" s="368"/>
      <c r="DA190" s="368"/>
      <c r="DB190" s="368"/>
      <c r="DC190" s="368"/>
      <c r="DD190" s="368"/>
      <c r="DE190" s="368"/>
      <c r="DF190" s="368"/>
      <c r="DG190" s="368"/>
      <c r="DH190" s="368"/>
      <c r="DI190" s="368"/>
      <c r="DJ190" s="368"/>
      <c r="DK190" s="368"/>
      <c r="DL190" s="368"/>
      <c r="DM190" s="368"/>
      <c r="DN190" s="368"/>
      <c r="DO190" s="368"/>
      <c r="DP190" s="368"/>
      <c r="DQ190" s="368"/>
      <c r="DR190" s="368"/>
      <c r="DS190" s="368"/>
      <c r="DT190" s="368"/>
      <c r="DU190" s="368"/>
      <c r="DV190" s="368"/>
      <c r="DW190" s="368"/>
      <c r="DX190" s="368"/>
      <c r="DY190" s="368"/>
      <c r="DZ190" s="368"/>
      <c r="EA190" s="368"/>
      <c r="EB190" s="368"/>
      <c r="EC190" s="368"/>
      <c r="ED190" s="368"/>
      <c r="EE190" s="368"/>
      <c r="EF190" s="368"/>
      <c r="EG190" s="368"/>
      <c r="EH190" s="368"/>
      <c r="EI190" s="368"/>
      <c r="EJ190" s="368"/>
      <c r="EK190" s="368"/>
      <c r="EL190" s="368"/>
      <c r="EM190" s="368"/>
      <c r="EN190" s="368"/>
      <c r="EO190" s="368"/>
      <c r="EP190" s="368"/>
      <c r="EQ190" s="368"/>
      <c r="ER190" s="368"/>
      <c r="ES190" s="368"/>
      <c r="ET190" s="368"/>
      <c r="EU190" s="368"/>
      <c r="EV190" s="368"/>
      <c r="EW190" s="368"/>
      <c r="EX190" s="368"/>
      <c r="EY190" s="368"/>
      <c r="EZ190" s="368"/>
      <c r="FA190" s="368"/>
      <c r="FB190" s="368"/>
      <c r="FC190" s="368"/>
      <c r="FD190" s="368"/>
      <c r="FE190" s="368"/>
      <c r="FF190" s="368"/>
      <c r="FG190" s="368"/>
      <c r="FH190" s="368"/>
      <c r="FI190" s="368"/>
      <c r="FJ190" s="368"/>
      <c r="FK190" s="368"/>
      <c r="FL190" s="368"/>
      <c r="FM190" s="368"/>
      <c r="FN190" s="368"/>
      <c r="FO190" s="368"/>
      <c r="FP190" s="368"/>
      <c r="FQ190" s="368"/>
      <c r="FR190" s="368"/>
      <c r="FS190" s="368"/>
      <c r="FT190" s="368"/>
      <c r="FU190" s="368"/>
      <c r="FV190" s="368"/>
      <c r="FW190" s="368"/>
      <c r="FX190" s="368"/>
      <c r="FY190" s="368"/>
      <c r="FZ190" s="368"/>
    </row>
    <row r="191" spans="1:182" x14ac:dyDescent="0.2">
      <c r="A191" s="368"/>
      <c r="B191" s="368"/>
      <c r="C191" s="368"/>
      <c r="D191" s="368"/>
      <c r="E191" s="368"/>
      <c r="F191" s="368"/>
      <c r="G191" s="368"/>
      <c r="H191" s="368"/>
      <c r="I191" s="368"/>
      <c r="J191" s="368"/>
      <c r="K191" s="368"/>
      <c r="L191" s="368"/>
      <c r="M191" s="368"/>
      <c r="N191" s="368"/>
      <c r="O191" s="368"/>
      <c r="P191" s="368"/>
      <c r="Q191" s="368"/>
      <c r="R191" s="368"/>
      <c r="S191" s="368"/>
      <c r="T191" s="368"/>
      <c r="U191" s="368"/>
      <c r="V191" s="368"/>
      <c r="W191" s="368"/>
      <c r="X191" s="368"/>
      <c r="Y191" s="368"/>
      <c r="Z191" s="368"/>
      <c r="AA191" s="368"/>
      <c r="AB191" s="368"/>
      <c r="AC191" s="368"/>
      <c r="AD191" s="368"/>
      <c r="AE191" s="368"/>
      <c r="AF191" s="368"/>
      <c r="AG191" s="368"/>
      <c r="AH191" s="368"/>
      <c r="AI191" s="368"/>
      <c r="AJ191" s="368"/>
      <c r="AK191" s="368"/>
      <c r="AL191" s="368"/>
      <c r="AM191" s="368"/>
      <c r="AN191" s="368"/>
      <c r="AO191" s="368"/>
      <c r="AP191" s="368"/>
      <c r="AQ191" s="368"/>
      <c r="AR191" s="368"/>
      <c r="AS191" s="368"/>
      <c r="AT191" s="368"/>
      <c r="AU191" s="368"/>
      <c r="AV191" s="368"/>
      <c r="AW191" s="368"/>
      <c r="AX191" s="368"/>
      <c r="AY191" s="368"/>
      <c r="AZ191" s="368"/>
      <c r="BA191" s="368"/>
      <c r="BB191" s="368"/>
      <c r="BC191" s="368"/>
      <c r="BD191" s="368"/>
      <c r="BE191" s="368"/>
      <c r="BF191" s="368"/>
      <c r="BG191" s="368"/>
      <c r="BH191" s="368"/>
      <c r="BI191" s="368"/>
      <c r="BJ191" s="368"/>
      <c r="BK191" s="368"/>
      <c r="BL191" s="368"/>
      <c r="BM191" s="368"/>
      <c r="BN191" s="368"/>
      <c r="BO191" s="368"/>
      <c r="BP191" s="368"/>
      <c r="BQ191" s="368"/>
      <c r="BR191" s="368"/>
      <c r="BS191" s="368"/>
      <c r="BT191" s="368"/>
      <c r="BU191" s="368"/>
      <c r="BV191" s="368"/>
      <c r="BW191" s="368"/>
      <c r="BX191" s="368"/>
      <c r="BY191" s="368"/>
      <c r="BZ191" s="368"/>
      <c r="CA191" s="368"/>
      <c r="CB191" s="368"/>
      <c r="CC191" s="368"/>
      <c r="CD191" s="368"/>
      <c r="CE191" s="368"/>
      <c r="CF191" s="368"/>
      <c r="CG191" s="368"/>
      <c r="CH191" s="368"/>
      <c r="CI191" s="368"/>
      <c r="CJ191" s="368"/>
      <c r="CK191" s="368"/>
      <c r="CL191" s="368"/>
      <c r="CM191" s="368"/>
      <c r="CN191" s="368"/>
      <c r="CO191" s="368"/>
      <c r="CP191" s="368"/>
      <c r="CQ191" s="368"/>
      <c r="CR191" s="368"/>
      <c r="CS191" s="368"/>
      <c r="CT191" s="368"/>
      <c r="CU191" s="368"/>
      <c r="CV191" s="368"/>
      <c r="CW191" s="368"/>
      <c r="CX191" s="368"/>
      <c r="CY191" s="368"/>
      <c r="CZ191" s="368"/>
      <c r="DA191" s="368"/>
      <c r="DB191" s="368"/>
      <c r="DC191" s="368"/>
      <c r="DD191" s="368"/>
      <c r="DE191" s="368"/>
      <c r="DF191" s="368"/>
      <c r="DG191" s="368"/>
      <c r="DH191" s="368"/>
      <c r="DI191" s="368"/>
      <c r="DJ191" s="368"/>
      <c r="DK191" s="368"/>
      <c r="DL191" s="368"/>
      <c r="DM191" s="368"/>
      <c r="DN191" s="368"/>
      <c r="DO191" s="368"/>
      <c r="DP191" s="368"/>
      <c r="DQ191" s="368"/>
      <c r="DR191" s="368"/>
      <c r="DS191" s="368"/>
      <c r="DT191" s="368"/>
      <c r="DU191" s="368"/>
      <c r="DV191" s="368"/>
      <c r="DW191" s="368"/>
      <c r="DX191" s="368"/>
      <c r="DY191" s="368"/>
      <c r="DZ191" s="368"/>
      <c r="EA191" s="368"/>
      <c r="EB191" s="368"/>
      <c r="EC191" s="368"/>
      <c r="ED191" s="368"/>
      <c r="EE191" s="368"/>
      <c r="EF191" s="368"/>
      <c r="EG191" s="368"/>
      <c r="EH191" s="368"/>
      <c r="EI191" s="368"/>
      <c r="EJ191" s="368"/>
      <c r="EK191" s="368"/>
      <c r="EL191" s="368"/>
      <c r="EM191" s="368"/>
      <c r="EN191" s="368"/>
      <c r="EO191" s="368"/>
      <c r="EP191" s="368"/>
      <c r="EQ191" s="368"/>
      <c r="ER191" s="368"/>
      <c r="ES191" s="368"/>
      <c r="ET191" s="368"/>
      <c r="EU191" s="368"/>
      <c r="EV191" s="368"/>
      <c r="EW191" s="368"/>
      <c r="EX191" s="368"/>
      <c r="EY191" s="368"/>
      <c r="EZ191" s="368"/>
      <c r="FA191" s="368"/>
      <c r="FB191" s="368"/>
      <c r="FC191" s="368"/>
      <c r="FD191" s="368"/>
      <c r="FE191" s="368"/>
      <c r="FF191" s="368"/>
      <c r="FG191" s="368"/>
      <c r="FH191" s="368"/>
      <c r="FI191" s="368"/>
      <c r="FJ191" s="368"/>
      <c r="FK191" s="368"/>
      <c r="FL191" s="368"/>
      <c r="FM191" s="368"/>
      <c r="FN191" s="368"/>
      <c r="FO191" s="368"/>
      <c r="FP191" s="368"/>
      <c r="FQ191" s="368"/>
      <c r="FR191" s="368"/>
      <c r="FS191" s="368"/>
      <c r="FT191" s="368"/>
      <c r="FU191" s="368"/>
      <c r="FV191" s="368"/>
      <c r="FW191" s="368"/>
      <c r="FX191" s="368"/>
      <c r="FY191" s="368"/>
      <c r="FZ191" s="368"/>
    </row>
    <row r="192" spans="1:182" x14ac:dyDescent="0.2">
      <c r="A192" s="368"/>
      <c r="B192" s="368"/>
      <c r="C192" s="368"/>
      <c r="D192" s="368"/>
      <c r="E192" s="368"/>
      <c r="F192" s="368"/>
      <c r="G192" s="368"/>
      <c r="H192" s="368"/>
      <c r="I192" s="368"/>
      <c r="J192" s="368"/>
      <c r="K192" s="368"/>
      <c r="L192" s="368"/>
      <c r="M192" s="368"/>
      <c r="N192" s="368"/>
      <c r="O192" s="368"/>
      <c r="P192" s="368"/>
      <c r="Q192" s="368"/>
      <c r="R192" s="368"/>
      <c r="S192" s="368"/>
      <c r="T192" s="368"/>
      <c r="U192" s="368"/>
      <c r="V192" s="368"/>
      <c r="W192" s="368"/>
      <c r="X192" s="368"/>
      <c r="Y192" s="368"/>
      <c r="Z192" s="368"/>
      <c r="AA192" s="368"/>
      <c r="AB192" s="368"/>
      <c r="AC192" s="368"/>
      <c r="AD192" s="368"/>
      <c r="AE192" s="368"/>
      <c r="AF192" s="368"/>
      <c r="AG192" s="368"/>
      <c r="AH192" s="368"/>
      <c r="AI192" s="368"/>
      <c r="AJ192" s="368"/>
      <c r="AK192" s="368"/>
      <c r="AL192" s="368"/>
      <c r="AM192" s="368"/>
      <c r="AN192" s="368"/>
      <c r="AO192" s="368"/>
      <c r="AP192" s="368"/>
      <c r="AQ192" s="368"/>
      <c r="AR192" s="368"/>
      <c r="AS192" s="368"/>
      <c r="AT192" s="368"/>
      <c r="AU192" s="368"/>
      <c r="AV192" s="368"/>
      <c r="AW192" s="368"/>
      <c r="AX192" s="368"/>
      <c r="AY192" s="368"/>
      <c r="AZ192" s="368"/>
      <c r="BA192" s="368"/>
      <c r="BB192" s="368"/>
      <c r="BC192" s="368"/>
      <c r="BD192" s="368"/>
      <c r="BE192" s="368"/>
      <c r="BF192" s="368"/>
      <c r="BG192" s="368"/>
      <c r="BH192" s="368"/>
      <c r="BI192" s="368"/>
      <c r="BJ192" s="368"/>
      <c r="BK192" s="368"/>
      <c r="BL192" s="368"/>
      <c r="BM192" s="368"/>
      <c r="BN192" s="368"/>
      <c r="BO192" s="368"/>
      <c r="BP192" s="368"/>
      <c r="BQ192" s="368"/>
      <c r="BR192" s="368"/>
      <c r="BS192" s="368"/>
      <c r="BT192" s="368"/>
      <c r="BU192" s="368"/>
      <c r="BV192" s="368"/>
      <c r="BW192" s="368"/>
      <c r="BX192" s="368"/>
      <c r="BY192" s="368"/>
      <c r="BZ192" s="368"/>
      <c r="CA192" s="368"/>
      <c r="CB192" s="368"/>
      <c r="CC192" s="368"/>
      <c r="CD192" s="368"/>
      <c r="CE192" s="368"/>
      <c r="CF192" s="368"/>
      <c r="CG192" s="368"/>
      <c r="CH192" s="368"/>
      <c r="CI192" s="368"/>
      <c r="CJ192" s="368"/>
      <c r="CK192" s="368"/>
      <c r="CL192" s="368"/>
      <c r="CM192" s="368"/>
      <c r="CN192" s="368"/>
      <c r="CO192" s="368"/>
      <c r="CP192" s="368"/>
      <c r="CQ192" s="368"/>
      <c r="CR192" s="368"/>
      <c r="CS192" s="368"/>
      <c r="CT192" s="368"/>
      <c r="CU192" s="368"/>
      <c r="CV192" s="368"/>
      <c r="CW192" s="368"/>
      <c r="CX192" s="368"/>
      <c r="CY192" s="368"/>
      <c r="CZ192" s="368"/>
      <c r="DA192" s="368"/>
      <c r="DB192" s="368"/>
      <c r="DC192" s="368"/>
      <c r="DD192" s="368"/>
      <c r="DE192" s="368"/>
      <c r="DF192" s="368"/>
      <c r="DG192" s="368"/>
      <c r="DH192" s="368"/>
      <c r="DI192" s="368"/>
      <c r="DJ192" s="368"/>
      <c r="DK192" s="368"/>
      <c r="DL192" s="368"/>
      <c r="DM192" s="368"/>
      <c r="DN192" s="368"/>
      <c r="DO192" s="368"/>
      <c r="DP192" s="368"/>
      <c r="DQ192" s="368"/>
      <c r="DR192" s="368"/>
      <c r="DS192" s="368"/>
      <c r="DT192" s="368"/>
      <c r="DU192" s="368"/>
      <c r="DV192" s="368"/>
      <c r="DW192" s="368"/>
      <c r="DX192" s="368"/>
      <c r="DY192" s="368"/>
      <c r="DZ192" s="368"/>
      <c r="EA192" s="368"/>
      <c r="EB192" s="368"/>
      <c r="EC192" s="368"/>
      <c r="ED192" s="368"/>
      <c r="EE192" s="368"/>
      <c r="EF192" s="368"/>
      <c r="EG192" s="368"/>
      <c r="EH192" s="368"/>
      <c r="EI192" s="368"/>
      <c r="EJ192" s="368"/>
      <c r="EK192" s="368"/>
      <c r="EL192" s="368"/>
      <c r="EM192" s="368"/>
      <c r="EN192" s="368"/>
      <c r="EO192" s="368"/>
      <c r="EP192" s="368"/>
      <c r="EQ192" s="368"/>
      <c r="ER192" s="368"/>
      <c r="ES192" s="368"/>
      <c r="ET192" s="368"/>
      <c r="EU192" s="368"/>
      <c r="EV192" s="368"/>
      <c r="EW192" s="368"/>
      <c r="EX192" s="368"/>
      <c r="EY192" s="368"/>
      <c r="EZ192" s="368"/>
      <c r="FA192" s="368"/>
      <c r="FB192" s="368"/>
      <c r="FC192" s="368"/>
      <c r="FD192" s="368"/>
      <c r="FE192" s="368"/>
      <c r="FF192" s="368"/>
      <c r="FG192" s="368"/>
      <c r="FH192" s="368"/>
      <c r="FI192" s="368"/>
      <c r="FJ192" s="368"/>
      <c r="FK192" s="368"/>
      <c r="FL192" s="368"/>
      <c r="FM192" s="368"/>
      <c r="FN192" s="368"/>
      <c r="FO192" s="368"/>
      <c r="FP192" s="368"/>
      <c r="FQ192" s="368"/>
      <c r="FR192" s="368"/>
      <c r="FS192" s="368"/>
      <c r="FT192" s="368"/>
      <c r="FU192" s="368"/>
      <c r="FV192" s="368"/>
      <c r="FW192" s="368"/>
      <c r="FX192" s="368"/>
      <c r="FY192" s="368"/>
      <c r="FZ192" s="368"/>
    </row>
    <row r="193" spans="1:182" x14ac:dyDescent="0.2">
      <c r="A193" s="368"/>
      <c r="B193" s="368"/>
      <c r="C193" s="368"/>
      <c r="D193" s="368"/>
      <c r="E193" s="368"/>
      <c r="F193" s="368"/>
      <c r="G193" s="368"/>
      <c r="H193" s="368"/>
      <c r="I193" s="368"/>
      <c r="J193" s="368"/>
      <c r="K193" s="368"/>
      <c r="L193" s="368"/>
      <c r="M193" s="368"/>
      <c r="N193" s="368"/>
      <c r="O193" s="368"/>
      <c r="P193" s="368"/>
      <c r="Q193" s="368"/>
      <c r="R193" s="368"/>
      <c r="S193" s="368"/>
      <c r="T193" s="368"/>
      <c r="U193" s="368"/>
      <c r="V193" s="368"/>
      <c r="W193" s="368"/>
      <c r="X193" s="368"/>
      <c r="Y193" s="368"/>
      <c r="Z193" s="368"/>
      <c r="AA193" s="368"/>
      <c r="AB193" s="368"/>
      <c r="AC193" s="368"/>
      <c r="AD193" s="368"/>
      <c r="AE193" s="368"/>
      <c r="AF193" s="368"/>
      <c r="AG193" s="368"/>
      <c r="AH193" s="368"/>
      <c r="AI193" s="368"/>
      <c r="AJ193" s="368"/>
      <c r="AK193" s="368"/>
      <c r="AL193" s="368"/>
      <c r="AM193" s="368"/>
      <c r="AN193" s="368"/>
      <c r="AO193" s="368"/>
      <c r="AP193" s="368"/>
      <c r="AQ193" s="368"/>
      <c r="AR193" s="368"/>
      <c r="AS193" s="368"/>
      <c r="AT193" s="368"/>
      <c r="AU193" s="368"/>
      <c r="AV193" s="368"/>
      <c r="AW193" s="368"/>
      <c r="AX193" s="368"/>
      <c r="AY193" s="368"/>
      <c r="AZ193" s="368"/>
      <c r="BA193" s="368"/>
      <c r="BB193" s="368"/>
      <c r="BC193" s="368"/>
      <c r="BD193" s="368"/>
      <c r="BE193" s="368"/>
      <c r="BF193" s="368"/>
      <c r="BG193" s="368"/>
      <c r="BH193" s="368"/>
      <c r="BI193" s="368"/>
      <c r="BJ193" s="368"/>
      <c r="BK193" s="368"/>
      <c r="BL193" s="368"/>
      <c r="BM193" s="368"/>
      <c r="BN193" s="368"/>
      <c r="BO193" s="368"/>
      <c r="BP193" s="368"/>
      <c r="BQ193" s="368"/>
      <c r="BR193" s="368"/>
      <c r="BS193" s="368"/>
      <c r="BT193" s="368"/>
      <c r="BU193" s="368"/>
      <c r="BV193" s="368"/>
      <c r="BW193" s="368"/>
      <c r="BX193" s="368"/>
      <c r="BY193" s="368"/>
      <c r="BZ193" s="368"/>
      <c r="CA193" s="368"/>
      <c r="CB193" s="368"/>
      <c r="CC193" s="368"/>
      <c r="CD193" s="368"/>
      <c r="CE193" s="368"/>
      <c r="CF193" s="368"/>
      <c r="CG193" s="368"/>
      <c r="CH193" s="368"/>
      <c r="CI193" s="368"/>
      <c r="CJ193" s="368"/>
      <c r="CK193" s="368"/>
      <c r="CL193" s="368"/>
      <c r="CM193" s="368"/>
      <c r="CN193" s="368"/>
      <c r="CO193" s="368"/>
      <c r="CP193" s="368"/>
      <c r="CQ193" s="368"/>
      <c r="CR193" s="368"/>
      <c r="CS193" s="368"/>
      <c r="CT193" s="368"/>
      <c r="CU193" s="368"/>
      <c r="CV193" s="368"/>
      <c r="CW193" s="368"/>
      <c r="CX193" s="368"/>
      <c r="CY193" s="368"/>
      <c r="CZ193" s="368"/>
      <c r="DA193" s="368"/>
      <c r="DB193" s="368"/>
      <c r="DC193" s="368"/>
      <c r="DD193" s="368"/>
      <c r="DE193" s="368"/>
      <c r="DF193" s="368"/>
      <c r="DG193" s="368"/>
      <c r="DH193" s="368"/>
      <c r="DI193" s="368"/>
      <c r="DJ193" s="368"/>
      <c r="DK193" s="368"/>
      <c r="DL193" s="368"/>
      <c r="DM193" s="368"/>
      <c r="DN193" s="368"/>
      <c r="DO193" s="368"/>
      <c r="DP193" s="368"/>
      <c r="DQ193" s="368"/>
      <c r="DR193" s="368"/>
      <c r="DS193" s="368"/>
      <c r="DT193" s="368"/>
      <c r="DU193" s="368"/>
      <c r="DV193" s="368"/>
      <c r="DW193" s="368"/>
      <c r="DX193" s="368"/>
      <c r="DY193" s="368"/>
      <c r="DZ193" s="368"/>
      <c r="EA193" s="368"/>
      <c r="EB193" s="368"/>
      <c r="EC193" s="368"/>
      <c r="ED193" s="368"/>
      <c r="EE193" s="368"/>
      <c r="EF193" s="368"/>
      <c r="EG193" s="368"/>
      <c r="EH193" s="368"/>
      <c r="EI193" s="368"/>
      <c r="EJ193" s="368"/>
      <c r="EK193" s="368"/>
      <c r="EL193" s="368"/>
      <c r="EM193" s="368"/>
      <c r="EN193" s="368"/>
      <c r="EO193" s="368"/>
      <c r="EP193" s="368"/>
      <c r="EQ193" s="368"/>
      <c r="ER193" s="368"/>
      <c r="ES193" s="368"/>
      <c r="ET193" s="368"/>
      <c r="EU193" s="368"/>
      <c r="EV193" s="368"/>
      <c r="EW193" s="368"/>
      <c r="EX193" s="368"/>
      <c r="EY193" s="368"/>
      <c r="EZ193" s="368"/>
      <c r="FA193" s="368"/>
      <c r="FB193" s="368"/>
      <c r="FC193" s="368"/>
      <c r="FD193" s="368"/>
      <c r="FE193" s="368"/>
      <c r="FF193" s="368"/>
      <c r="FG193" s="368"/>
      <c r="FH193" s="368"/>
      <c r="FI193" s="368"/>
      <c r="FJ193" s="368"/>
      <c r="FK193" s="368"/>
      <c r="FL193" s="368"/>
      <c r="FM193" s="368"/>
      <c r="FN193" s="368"/>
      <c r="FO193" s="368"/>
      <c r="FP193" s="368"/>
      <c r="FQ193" s="368"/>
      <c r="FR193" s="368"/>
      <c r="FS193" s="368"/>
      <c r="FT193" s="368"/>
      <c r="FU193" s="368"/>
      <c r="FV193" s="368"/>
      <c r="FW193" s="368"/>
      <c r="FX193" s="368"/>
      <c r="FY193" s="368"/>
      <c r="FZ193" s="368"/>
    </row>
    <row r="194" spans="1:182" x14ac:dyDescent="0.2">
      <c r="A194" s="368"/>
      <c r="B194" s="368"/>
      <c r="C194" s="368"/>
      <c r="D194" s="368"/>
      <c r="E194" s="368"/>
      <c r="F194" s="368"/>
      <c r="G194" s="368"/>
      <c r="H194" s="368"/>
      <c r="I194" s="368"/>
      <c r="J194" s="368"/>
      <c r="K194" s="368"/>
      <c r="L194" s="368"/>
      <c r="M194" s="368"/>
      <c r="N194" s="368"/>
      <c r="O194" s="368"/>
      <c r="P194" s="368"/>
      <c r="Q194" s="368"/>
      <c r="R194" s="368"/>
      <c r="S194" s="368"/>
      <c r="T194" s="368"/>
      <c r="U194" s="368"/>
      <c r="V194" s="368"/>
      <c r="W194" s="368"/>
      <c r="X194" s="368"/>
      <c r="Y194" s="368"/>
      <c r="Z194" s="368"/>
      <c r="AA194" s="368"/>
      <c r="AB194" s="368"/>
      <c r="AC194" s="368"/>
      <c r="AD194" s="368"/>
      <c r="AE194" s="368"/>
      <c r="AF194" s="368"/>
      <c r="AG194" s="368"/>
      <c r="AH194" s="368"/>
      <c r="AI194" s="368"/>
      <c r="AJ194" s="368"/>
      <c r="AK194" s="368"/>
      <c r="AL194" s="368"/>
      <c r="AM194" s="368"/>
      <c r="AN194" s="368"/>
      <c r="AO194" s="368"/>
      <c r="AP194" s="368"/>
      <c r="AQ194" s="368"/>
      <c r="AR194" s="368"/>
      <c r="AS194" s="368"/>
      <c r="AT194" s="368"/>
      <c r="AU194" s="368"/>
      <c r="AV194" s="368"/>
      <c r="AW194" s="368"/>
      <c r="AX194" s="368"/>
      <c r="AY194" s="368"/>
      <c r="AZ194" s="368"/>
      <c r="BA194" s="368"/>
      <c r="BB194" s="368"/>
      <c r="BC194" s="368"/>
      <c r="BD194" s="368"/>
      <c r="BE194" s="368"/>
      <c r="BF194" s="368"/>
      <c r="BG194" s="368"/>
      <c r="BH194" s="368"/>
      <c r="BI194" s="368"/>
      <c r="BJ194" s="368"/>
      <c r="BK194" s="368"/>
      <c r="BL194" s="368"/>
      <c r="BM194" s="368"/>
      <c r="BN194" s="368"/>
      <c r="BO194" s="368"/>
      <c r="BP194" s="368"/>
      <c r="BQ194" s="368"/>
      <c r="BR194" s="368"/>
      <c r="BS194" s="368"/>
      <c r="BT194" s="368"/>
      <c r="BU194" s="368"/>
      <c r="BV194" s="368"/>
      <c r="BW194" s="368"/>
      <c r="BX194" s="368"/>
      <c r="BY194" s="368"/>
      <c r="BZ194" s="368"/>
      <c r="CA194" s="368"/>
      <c r="CB194" s="368"/>
      <c r="CC194" s="368"/>
      <c r="CD194" s="368"/>
      <c r="CE194" s="368"/>
      <c r="CF194" s="368"/>
      <c r="CG194" s="368"/>
      <c r="CH194" s="368"/>
      <c r="CI194" s="368"/>
      <c r="CJ194" s="368"/>
      <c r="CK194" s="368"/>
      <c r="CL194" s="368"/>
      <c r="CM194" s="368"/>
      <c r="CN194" s="368"/>
      <c r="CO194" s="368"/>
      <c r="CP194" s="368"/>
      <c r="CQ194" s="368"/>
      <c r="CR194" s="368"/>
      <c r="CS194" s="368"/>
      <c r="CT194" s="368"/>
      <c r="CU194" s="368"/>
      <c r="CV194" s="368"/>
      <c r="CW194" s="368"/>
      <c r="CX194" s="368"/>
      <c r="CY194" s="368"/>
      <c r="CZ194" s="368"/>
      <c r="DA194" s="368"/>
      <c r="DB194" s="368"/>
      <c r="DC194" s="368"/>
      <c r="DD194" s="368"/>
      <c r="DE194" s="368"/>
      <c r="DF194" s="368"/>
      <c r="DG194" s="368"/>
      <c r="DH194" s="368"/>
      <c r="DI194" s="368"/>
      <c r="DJ194" s="368"/>
      <c r="DK194" s="368"/>
      <c r="DL194" s="368"/>
      <c r="DM194" s="368"/>
      <c r="DN194" s="368"/>
      <c r="DO194" s="368"/>
      <c r="DP194" s="368"/>
      <c r="DQ194" s="368"/>
      <c r="DR194" s="368"/>
      <c r="DS194" s="368"/>
      <c r="DT194" s="368"/>
      <c r="DU194" s="368"/>
      <c r="DV194" s="368"/>
      <c r="DW194" s="368"/>
      <c r="DX194" s="368"/>
      <c r="DY194" s="368"/>
      <c r="DZ194" s="368"/>
      <c r="EA194" s="368"/>
      <c r="EB194" s="368"/>
      <c r="EC194" s="368"/>
      <c r="ED194" s="368"/>
      <c r="EE194" s="368"/>
      <c r="EF194" s="368"/>
      <c r="EG194" s="368"/>
      <c r="EH194" s="368"/>
      <c r="EI194" s="368"/>
      <c r="EJ194" s="368"/>
      <c r="EK194" s="368"/>
      <c r="EL194" s="368"/>
      <c r="EM194" s="368"/>
      <c r="EN194" s="368"/>
      <c r="EO194" s="368"/>
      <c r="EP194" s="368"/>
      <c r="EQ194" s="368"/>
      <c r="ER194" s="368"/>
      <c r="ES194" s="368"/>
      <c r="ET194" s="368"/>
      <c r="EU194" s="368"/>
      <c r="EV194" s="368"/>
      <c r="EW194" s="368"/>
      <c r="EX194" s="368"/>
      <c r="EY194" s="368"/>
      <c r="EZ194" s="368"/>
      <c r="FA194" s="368"/>
      <c r="FB194" s="368"/>
      <c r="FC194" s="368"/>
      <c r="FD194" s="368"/>
      <c r="FE194" s="368"/>
      <c r="FF194" s="368"/>
      <c r="FG194" s="368"/>
      <c r="FH194" s="368"/>
      <c r="FI194" s="368"/>
      <c r="FJ194" s="368"/>
      <c r="FK194" s="368"/>
      <c r="FL194" s="368"/>
      <c r="FM194" s="368"/>
      <c r="FN194" s="368"/>
      <c r="FO194" s="368"/>
      <c r="FP194" s="368"/>
      <c r="FQ194" s="368"/>
      <c r="FR194" s="368"/>
      <c r="FS194" s="368"/>
      <c r="FT194" s="368"/>
      <c r="FU194" s="368"/>
      <c r="FV194" s="368"/>
      <c r="FW194" s="368"/>
      <c r="FX194" s="368"/>
      <c r="FY194" s="368"/>
      <c r="FZ194" s="368"/>
    </row>
    <row r="195" spans="1:182" x14ac:dyDescent="0.2">
      <c r="A195" s="368"/>
      <c r="B195" s="368"/>
      <c r="C195" s="368"/>
      <c r="D195" s="368"/>
      <c r="E195" s="368"/>
      <c r="F195" s="368"/>
      <c r="G195" s="368"/>
      <c r="H195" s="368"/>
      <c r="I195" s="368"/>
      <c r="J195" s="368"/>
      <c r="K195" s="368"/>
      <c r="L195" s="368"/>
      <c r="M195" s="368"/>
      <c r="N195" s="368"/>
      <c r="O195" s="368"/>
      <c r="P195" s="368"/>
      <c r="Q195" s="368"/>
      <c r="R195" s="368"/>
      <c r="S195" s="368"/>
      <c r="T195" s="368"/>
      <c r="U195" s="368"/>
      <c r="V195" s="368"/>
      <c r="W195" s="368"/>
      <c r="X195" s="368"/>
      <c r="Y195" s="368"/>
      <c r="Z195" s="368"/>
      <c r="AA195" s="368"/>
      <c r="AB195" s="368"/>
      <c r="AC195" s="368"/>
      <c r="AD195" s="368"/>
      <c r="AE195" s="368"/>
      <c r="AF195" s="368"/>
      <c r="AG195" s="368"/>
      <c r="AH195" s="368"/>
      <c r="AI195" s="368"/>
      <c r="AJ195" s="368"/>
      <c r="AK195" s="368"/>
      <c r="AL195" s="368"/>
      <c r="AM195" s="368"/>
      <c r="AN195" s="368"/>
      <c r="AO195" s="368"/>
      <c r="AP195" s="368"/>
      <c r="AQ195" s="368"/>
      <c r="AR195" s="368"/>
      <c r="AS195" s="368"/>
      <c r="AT195" s="368"/>
      <c r="AU195" s="368"/>
      <c r="AV195" s="368"/>
      <c r="AW195" s="368"/>
      <c r="AX195" s="368"/>
      <c r="AY195" s="368"/>
      <c r="AZ195" s="368"/>
      <c r="BA195" s="368"/>
      <c r="BB195" s="368"/>
      <c r="BC195" s="368"/>
      <c r="BD195" s="368"/>
      <c r="BE195" s="368"/>
      <c r="BF195" s="368"/>
      <c r="BG195" s="368"/>
      <c r="BH195" s="368"/>
      <c r="BI195" s="368"/>
      <c r="BJ195" s="368"/>
      <c r="BK195" s="368"/>
      <c r="BL195" s="368"/>
      <c r="BM195" s="368"/>
      <c r="BN195" s="368"/>
      <c r="BO195" s="368"/>
      <c r="BP195" s="368"/>
      <c r="BQ195" s="368"/>
      <c r="BR195" s="368"/>
      <c r="BS195" s="368"/>
      <c r="BT195" s="368"/>
      <c r="BU195" s="368"/>
      <c r="BV195" s="368"/>
      <c r="BW195" s="368"/>
      <c r="BX195" s="368"/>
      <c r="BY195" s="368"/>
      <c r="BZ195" s="368"/>
      <c r="CA195" s="368"/>
      <c r="CB195" s="368"/>
      <c r="CC195" s="368"/>
      <c r="CD195" s="368"/>
      <c r="CE195" s="368"/>
      <c r="CF195" s="368"/>
      <c r="CG195" s="368"/>
      <c r="CH195" s="368"/>
      <c r="CI195" s="368"/>
      <c r="CJ195" s="368"/>
      <c r="CK195" s="368"/>
      <c r="CL195" s="368"/>
      <c r="CM195" s="368"/>
      <c r="CN195" s="368"/>
      <c r="CO195" s="368"/>
      <c r="CP195" s="368"/>
      <c r="CQ195" s="368"/>
      <c r="CR195" s="368"/>
      <c r="CS195" s="368"/>
      <c r="CT195" s="368"/>
      <c r="CU195" s="368"/>
      <c r="CV195" s="368"/>
      <c r="CW195" s="368"/>
      <c r="CX195" s="368"/>
      <c r="CY195" s="368"/>
      <c r="CZ195" s="368"/>
      <c r="DA195" s="368"/>
      <c r="DB195" s="368"/>
      <c r="DC195" s="368"/>
      <c r="DD195" s="368"/>
      <c r="DE195" s="368"/>
      <c r="DF195" s="368"/>
      <c r="DG195" s="368"/>
      <c r="DH195" s="368"/>
      <c r="DI195" s="368"/>
      <c r="DJ195" s="368"/>
      <c r="DK195" s="368"/>
      <c r="DL195" s="368"/>
      <c r="DM195" s="368"/>
      <c r="DN195" s="368"/>
      <c r="DO195" s="368"/>
      <c r="DP195" s="368"/>
      <c r="DQ195" s="368"/>
      <c r="DR195" s="368"/>
      <c r="DS195" s="368"/>
      <c r="DT195" s="368"/>
      <c r="DU195" s="368"/>
      <c r="DV195" s="368"/>
      <c r="DW195" s="368"/>
      <c r="DX195" s="368"/>
      <c r="DY195" s="368"/>
      <c r="DZ195" s="368"/>
      <c r="EA195" s="368"/>
      <c r="EB195" s="368"/>
      <c r="EC195" s="368"/>
      <c r="ED195" s="368"/>
      <c r="EE195" s="368"/>
      <c r="EF195" s="368"/>
      <c r="EG195" s="368"/>
      <c r="EH195" s="368"/>
      <c r="EI195" s="368"/>
      <c r="EJ195" s="368"/>
      <c r="EK195" s="368"/>
      <c r="EL195" s="368"/>
      <c r="EM195" s="368"/>
      <c r="EN195" s="368"/>
      <c r="EO195" s="368"/>
      <c r="EP195" s="368"/>
      <c r="EQ195" s="368"/>
      <c r="ER195" s="368"/>
      <c r="ES195" s="368"/>
      <c r="ET195" s="368"/>
      <c r="EU195" s="368"/>
      <c r="EV195" s="368"/>
      <c r="EW195" s="368"/>
      <c r="EX195" s="368"/>
      <c r="EY195" s="368"/>
      <c r="EZ195" s="368"/>
      <c r="FA195" s="368"/>
      <c r="FB195" s="368"/>
      <c r="FC195" s="368"/>
      <c r="FD195" s="368"/>
      <c r="FE195" s="368"/>
      <c r="FF195" s="368"/>
      <c r="FG195" s="368"/>
      <c r="FH195" s="368"/>
      <c r="FI195" s="368"/>
      <c r="FJ195" s="368"/>
      <c r="FK195" s="368"/>
      <c r="FL195" s="368"/>
      <c r="FM195" s="368"/>
      <c r="FN195" s="368"/>
      <c r="FO195" s="368"/>
      <c r="FP195" s="368"/>
      <c r="FQ195" s="368"/>
      <c r="FR195" s="368"/>
      <c r="FS195" s="368"/>
      <c r="FT195" s="368"/>
      <c r="FU195" s="368"/>
      <c r="FV195" s="368"/>
      <c r="FW195" s="368"/>
      <c r="FX195" s="368"/>
      <c r="FY195" s="368"/>
      <c r="FZ195" s="368"/>
    </row>
    <row r="196" spans="1:182" x14ac:dyDescent="0.2">
      <c r="A196" s="368"/>
      <c r="B196" s="368"/>
      <c r="C196" s="368"/>
      <c r="D196" s="368"/>
      <c r="E196" s="368"/>
      <c r="F196" s="368"/>
      <c r="G196" s="368"/>
      <c r="H196" s="368"/>
      <c r="I196" s="368"/>
      <c r="J196" s="368"/>
      <c r="K196" s="368"/>
      <c r="L196" s="368"/>
      <c r="M196" s="368"/>
      <c r="N196" s="368"/>
      <c r="O196" s="368"/>
      <c r="P196" s="368"/>
      <c r="Q196" s="368"/>
      <c r="R196" s="368"/>
      <c r="S196" s="368"/>
      <c r="T196" s="368"/>
      <c r="U196" s="368"/>
      <c r="V196" s="368"/>
      <c r="W196" s="368"/>
      <c r="X196" s="368"/>
      <c r="Y196" s="368"/>
      <c r="Z196" s="368"/>
      <c r="AA196" s="368"/>
      <c r="AB196" s="368"/>
      <c r="AC196" s="368"/>
      <c r="AD196" s="368"/>
      <c r="AE196" s="368"/>
      <c r="AF196" s="368"/>
      <c r="AG196" s="368"/>
      <c r="AH196" s="368"/>
      <c r="AI196" s="368"/>
      <c r="AJ196" s="368"/>
      <c r="AK196" s="368"/>
      <c r="AL196" s="368"/>
      <c r="AM196" s="368"/>
      <c r="AN196" s="368"/>
      <c r="AO196" s="368"/>
      <c r="AP196" s="368"/>
      <c r="AQ196" s="368"/>
      <c r="AR196" s="368"/>
      <c r="AS196" s="368"/>
      <c r="AT196" s="368"/>
      <c r="AU196" s="368"/>
      <c r="AV196" s="368"/>
      <c r="AW196" s="368"/>
      <c r="AX196" s="368"/>
      <c r="AY196" s="368"/>
      <c r="AZ196" s="368"/>
      <c r="BA196" s="368"/>
      <c r="BB196" s="368"/>
      <c r="BC196" s="368"/>
      <c r="BD196" s="368"/>
      <c r="BE196" s="368"/>
      <c r="BF196" s="368"/>
      <c r="BG196" s="368"/>
      <c r="BH196" s="368"/>
      <c r="BI196" s="368"/>
      <c r="BJ196" s="368"/>
      <c r="BK196" s="368"/>
      <c r="BL196" s="368"/>
      <c r="BM196" s="368"/>
      <c r="BN196" s="368"/>
      <c r="BO196" s="368"/>
      <c r="BP196" s="368"/>
      <c r="BQ196" s="368"/>
      <c r="BR196" s="368"/>
      <c r="BS196" s="368"/>
      <c r="BT196" s="368"/>
      <c r="BU196" s="368"/>
      <c r="BV196" s="368"/>
      <c r="BW196" s="368"/>
      <c r="BX196" s="368"/>
      <c r="BY196" s="368"/>
      <c r="BZ196" s="368"/>
      <c r="CA196" s="368"/>
      <c r="CB196" s="368"/>
      <c r="CC196" s="368"/>
      <c r="CD196" s="368"/>
      <c r="CE196" s="368"/>
      <c r="CF196" s="368"/>
      <c r="CG196" s="368"/>
      <c r="CH196" s="368"/>
      <c r="CI196" s="368"/>
      <c r="CJ196" s="368"/>
      <c r="CK196" s="368"/>
      <c r="CL196" s="368"/>
      <c r="CM196" s="368"/>
      <c r="CN196" s="368"/>
      <c r="CO196" s="368"/>
      <c r="CP196" s="368"/>
      <c r="CQ196" s="368"/>
      <c r="CR196" s="368"/>
      <c r="CS196" s="368"/>
      <c r="CT196" s="368"/>
      <c r="CU196" s="368"/>
      <c r="CV196" s="368"/>
      <c r="CW196" s="368"/>
      <c r="CX196" s="368"/>
      <c r="CY196" s="368"/>
      <c r="CZ196" s="368"/>
      <c r="DA196" s="368"/>
      <c r="DB196" s="368"/>
      <c r="DC196" s="368"/>
      <c r="DD196" s="368"/>
      <c r="DE196" s="368"/>
      <c r="DF196" s="368"/>
      <c r="DG196" s="368"/>
      <c r="DH196" s="368"/>
      <c r="DI196" s="368"/>
      <c r="DJ196" s="368"/>
      <c r="DK196" s="368"/>
      <c r="DL196" s="368"/>
      <c r="DM196" s="368"/>
      <c r="DN196" s="368"/>
      <c r="DO196" s="368"/>
      <c r="DP196" s="368"/>
      <c r="DQ196" s="368"/>
      <c r="DR196" s="368"/>
      <c r="DS196" s="368"/>
      <c r="DT196" s="368"/>
      <c r="DU196" s="368"/>
      <c r="DV196" s="368"/>
      <c r="DW196" s="368"/>
      <c r="DX196" s="368"/>
      <c r="DY196" s="368"/>
      <c r="DZ196" s="368"/>
      <c r="EA196" s="368"/>
      <c r="EB196" s="368"/>
      <c r="EC196" s="368"/>
      <c r="ED196" s="368"/>
      <c r="EE196" s="368"/>
      <c r="EF196" s="368"/>
      <c r="EG196" s="368"/>
      <c r="EH196" s="368"/>
      <c r="EI196" s="368"/>
      <c r="EJ196" s="368"/>
      <c r="EK196" s="368"/>
      <c r="EL196" s="368"/>
      <c r="EM196" s="368"/>
      <c r="EN196" s="368"/>
      <c r="EO196" s="368"/>
      <c r="EP196" s="368"/>
      <c r="EQ196" s="368"/>
      <c r="ER196" s="368"/>
      <c r="ES196" s="368"/>
      <c r="ET196" s="368"/>
      <c r="EU196" s="368"/>
      <c r="EV196" s="368"/>
      <c r="EW196" s="368"/>
      <c r="EX196" s="368"/>
      <c r="EY196" s="368"/>
      <c r="EZ196" s="368"/>
      <c r="FA196" s="368"/>
      <c r="FB196" s="368"/>
      <c r="FC196" s="368"/>
      <c r="FD196" s="368"/>
      <c r="FE196" s="368"/>
      <c r="FF196" s="368"/>
      <c r="FG196" s="368"/>
      <c r="FH196" s="368"/>
      <c r="FI196" s="368"/>
      <c r="FJ196" s="368"/>
      <c r="FK196" s="368"/>
      <c r="FL196" s="368"/>
      <c r="FM196" s="368"/>
      <c r="FN196" s="368"/>
      <c r="FO196" s="368"/>
      <c r="FP196" s="368"/>
      <c r="FQ196" s="368"/>
      <c r="FR196" s="368"/>
      <c r="FS196" s="368"/>
      <c r="FT196" s="368"/>
      <c r="FU196" s="368"/>
      <c r="FV196" s="368"/>
      <c r="FW196" s="368"/>
      <c r="FX196" s="368"/>
      <c r="FY196" s="368"/>
      <c r="FZ196" s="368"/>
    </row>
    <row r="197" spans="1:182" x14ac:dyDescent="0.2">
      <c r="A197" s="368"/>
      <c r="B197" s="368"/>
      <c r="C197" s="368"/>
      <c r="D197" s="368"/>
      <c r="E197" s="368"/>
      <c r="F197" s="368"/>
      <c r="G197" s="368"/>
      <c r="H197" s="368"/>
      <c r="I197" s="368"/>
      <c r="J197" s="368"/>
      <c r="K197" s="368"/>
      <c r="L197" s="368"/>
      <c r="M197" s="368"/>
      <c r="N197" s="368"/>
      <c r="O197" s="368"/>
      <c r="P197" s="368"/>
      <c r="Q197" s="368"/>
      <c r="R197" s="368"/>
      <c r="S197" s="368"/>
      <c r="T197" s="368"/>
      <c r="U197" s="368"/>
      <c r="V197" s="368"/>
      <c r="W197" s="368"/>
      <c r="X197" s="368"/>
      <c r="Y197" s="368"/>
      <c r="Z197" s="368"/>
      <c r="AA197" s="368"/>
      <c r="AB197" s="368"/>
      <c r="AC197" s="368"/>
      <c r="AD197" s="368"/>
      <c r="AE197" s="368"/>
      <c r="AF197" s="368"/>
      <c r="AG197" s="368"/>
      <c r="AH197" s="368"/>
      <c r="AI197" s="368"/>
      <c r="AJ197" s="368"/>
      <c r="AK197" s="368"/>
      <c r="AL197" s="368"/>
      <c r="AM197" s="368"/>
      <c r="AN197" s="368"/>
      <c r="AO197" s="368"/>
      <c r="AP197" s="368"/>
      <c r="AQ197" s="368"/>
      <c r="AR197" s="368"/>
      <c r="AS197" s="368"/>
      <c r="AT197" s="368"/>
      <c r="AU197" s="368"/>
      <c r="AV197" s="368"/>
      <c r="AW197" s="368"/>
      <c r="AX197" s="368"/>
      <c r="AY197" s="368"/>
      <c r="AZ197" s="368"/>
      <c r="BA197" s="368"/>
      <c r="BB197" s="368"/>
      <c r="BC197" s="368"/>
      <c r="BD197" s="368"/>
      <c r="BE197" s="368"/>
      <c r="BF197" s="368"/>
      <c r="BG197" s="368"/>
      <c r="BH197" s="368"/>
      <c r="BI197" s="368"/>
      <c r="BJ197" s="368"/>
      <c r="BK197" s="368"/>
      <c r="BL197" s="368"/>
      <c r="BM197" s="368"/>
      <c r="BN197" s="368"/>
      <c r="BO197" s="368"/>
      <c r="BP197" s="368"/>
      <c r="BQ197" s="368"/>
      <c r="BR197" s="368"/>
      <c r="BS197" s="368"/>
      <c r="BT197" s="368"/>
      <c r="BU197" s="368"/>
      <c r="BV197" s="368"/>
      <c r="BW197" s="368"/>
      <c r="BX197" s="368"/>
      <c r="BY197" s="368"/>
      <c r="BZ197" s="368"/>
      <c r="CA197" s="368"/>
      <c r="CB197" s="368"/>
      <c r="CC197" s="368"/>
      <c r="CD197" s="368"/>
      <c r="CE197" s="368"/>
      <c r="CF197" s="368"/>
      <c r="CG197" s="368"/>
      <c r="CH197" s="368"/>
      <c r="CI197" s="368"/>
      <c r="CJ197" s="368"/>
      <c r="CK197" s="368"/>
      <c r="CL197" s="368"/>
      <c r="CM197" s="368"/>
      <c r="CN197" s="368"/>
      <c r="CO197" s="368"/>
      <c r="CP197" s="368"/>
      <c r="CQ197" s="368"/>
      <c r="CR197" s="368"/>
      <c r="CS197" s="368"/>
      <c r="CT197" s="368"/>
      <c r="CU197" s="368"/>
      <c r="CV197" s="368"/>
      <c r="CW197" s="368"/>
      <c r="CX197" s="368"/>
      <c r="CY197" s="368"/>
      <c r="CZ197" s="368"/>
      <c r="DA197" s="368"/>
      <c r="DB197" s="368"/>
      <c r="DC197" s="368"/>
      <c r="DD197" s="368"/>
      <c r="DE197" s="368"/>
      <c r="DF197" s="368"/>
      <c r="DG197" s="368"/>
      <c r="DH197" s="368"/>
      <c r="DI197" s="368"/>
      <c r="DJ197" s="368"/>
      <c r="DK197" s="368"/>
      <c r="DL197" s="368"/>
      <c r="DM197" s="368"/>
      <c r="DN197" s="368"/>
      <c r="DO197" s="368"/>
      <c r="DP197" s="368"/>
      <c r="DQ197" s="368"/>
      <c r="DR197" s="368"/>
      <c r="DS197" s="368"/>
      <c r="DT197" s="368"/>
      <c r="DU197" s="368"/>
      <c r="DV197" s="368"/>
      <c r="DW197" s="368"/>
      <c r="DX197" s="368"/>
      <c r="DY197" s="368"/>
      <c r="DZ197" s="368"/>
      <c r="EA197" s="368"/>
      <c r="EB197" s="368"/>
      <c r="EC197" s="368"/>
      <c r="ED197" s="368"/>
      <c r="EE197" s="368"/>
      <c r="EF197" s="368"/>
      <c r="EG197" s="368"/>
      <c r="EH197" s="368"/>
      <c r="EI197" s="368"/>
      <c r="EJ197" s="368"/>
      <c r="EK197" s="368"/>
      <c r="EL197" s="368"/>
      <c r="EM197" s="368"/>
      <c r="EN197" s="368"/>
      <c r="EO197" s="368"/>
      <c r="EP197" s="368"/>
      <c r="EQ197" s="368"/>
      <c r="ER197" s="368"/>
      <c r="ES197" s="368"/>
      <c r="ET197" s="368"/>
      <c r="EU197" s="368"/>
      <c r="EV197" s="368"/>
      <c r="EW197" s="368"/>
      <c r="EX197" s="368"/>
      <c r="EY197" s="368"/>
      <c r="EZ197" s="368"/>
      <c r="FA197" s="368"/>
      <c r="FB197" s="368"/>
      <c r="FC197" s="368"/>
      <c r="FD197" s="368"/>
      <c r="FE197" s="368"/>
      <c r="FF197" s="368"/>
      <c r="FG197" s="368"/>
      <c r="FH197" s="368"/>
      <c r="FI197" s="368"/>
      <c r="FJ197" s="368"/>
      <c r="FK197" s="368"/>
      <c r="FL197" s="368"/>
      <c r="FM197" s="368"/>
      <c r="FN197" s="368"/>
      <c r="FO197" s="368"/>
      <c r="FP197" s="368"/>
      <c r="FQ197" s="368"/>
      <c r="FR197" s="368"/>
      <c r="FS197" s="368"/>
      <c r="FT197" s="368"/>
      <c r="FU197" s="368"/>
      <c r="FV197" s="368"/>
      <c r="FW197" s="368"/>
      <c r="FX197" s="368"/>
      <c r="FY197" s="368"/>
      <c r="FZ197" s="368"/>
    </row>
    <row r="198" spans="1:182" x14ac:dyDescent="0.2">
      <c r="A198" s="368"/>
      <c r="B198" s="368"/>
      <c r="C198" s="368"/>
      <c r="D198" s="368"/>
      <c r="E198" s="368"/>
      <c r="F198" s="368"/>
      <c r="G198" s="368"/>
      <c r="H198" s="368"/>
      <c r="I198" s="368"/>
      <c r="J198" s="368"/>
      <c r="K198" s="368"/>
      <c r="L198" s="368"/>
      <c r="M198" s="368"/>
      <c r="N198" s="368"/>
      <c r="O198" s="368"/>
      <c r="P198" s="368"/>
      <c r="Q198" s="368"/>
      <c r="R198" s="368"/>
      <c r="S198" s="368"/>
      <c r="T198" s="368"/>
      <c r="U198" s="368"/>
      <c r="V198" s="368"/>
      <c r="W198" s="368"/>
      <c r="X198" s="368"/>
      <c r="Y198" s="368"/>
      <c r="Z198" s="368"/>
      <c r="AA198" s="368"/>
      <c r="AB198" s="368"/>
      <c r="AC198" s="368"/>
      <c r="AD198" s="368"/>
      <c r="AE198" s="368"/>
      <c r="AF198" s="368"/>
      <c r="AG198" s="368"/>
      <c r="AH198" s="368"/>
      <c r="AI198" s="368"/>
      <c r="AJ198" s="368"/>
      <c r="AK198" s="368"/>
      <c r="AL198" s="368"/>
      <c r="AM198" s="368"/>
      <c r="AN198" s="368"/>
      <c r="AO198" s="368"/>
      <c r="AP198" s="368"/>
      <c r="AQ198" s="368"/>
      <c r="AR198" s="368"/>
      <c r="AS198" s="368"/>
      <c r="AT198" s="368"/>
      <c r="AU198" s="368"/>
      <c r="AV198" s="368"/>
      <c r="AW198" s="368"/>
      <c r="AX198" s="368"/>
      <c r="AY198" s="368"/>
      <c r="AZ198" s="368"/>
      <c r="BA198" s="368"/>
      <c r="BB198" s="368"/>
      <c r="BC198" s="368"/>
      <c r="BD198" s="368"/>
      <c r="BE198" s="368"/>
      <c r="BF198" s="368"/>
      <c r="BG198" s="368"/>
      <c r="BH198" s="368"/>
      <c r="BI198" s="368"/>
      <c r="BJ198" s="368"/>
      <c r="BK198" s="368"/>
      <c r="BL198" s="368"/>
      <c r="BM198" s="368"/>
      <c r="BN198" s="368"/>
      <c r="BO198" s="368"/>
      <c r="BP198" s="368"/>
      <c r="BQ198" s="368"/>
      <c r="BR198" s="368"/>
      <c r="BS198" s="368"/>
      <c r="BT198" s="368"/>
      <c r="BU198" s="368"/>
      <c r="BV198" s="368"/>
      <c r="BW198" s="368"/>
      <c r="BX198" s="368"/>
      <c r="BY198" s="368"/>
      <c r="BZ198" s="368"/>
      <c r="CA198" s="368"/>
      <c r="CB198" s="368"/>
      <c r="CC198" s="368"/>
      <c r="CD198" s="368"/>
      <c r="CE198" s="368"/>
      <c r="CF198" s="368"/>
      <c r="CG198" s="368"/>
      <c r="CH198" s="368"/>
      <c r="CI198" s="368"/>
      <c r="CJ198" s="368"/>
      <c r="CK198" s="368"/>
      <c r="CL198" s="368"/>
      <c r="CM198" s="368"/>
      <c r="CN198" s="368"/>
      <c r="CO198" s="368"/>
      <c r="CP198" s="368"/>
      <c r="CQ198" s="368"/>
      <c r="CR198" s="368"/>
      <c r="CS198" s="368"/>
      <c r="CT198" s="368"/>
      <c r="CU198" s="368"/>
      <c r="CV198" s="368"/>
      <c r="CW198" s="368"/>
      <c r="CX198" s="368"/>
      <c r="CY198" s="368"/>
      <c r="CZ198" s="368"/>
      <c r="DA198" s="368"/>
      <c r="DB198" s="368"/>
      <c r="DC198" s="368"/>
      <c r="DD198" s="368"/>
      <c r="DE198" s="368"/>
      <c r="DF198" s="368"/>
      <c r="DG198" s="368"/>
      <c r="DH198" s="368"/>
      <c r="DI198" s="368"/>
      <c r="DJ198" s="368"/>
      <c r="DK198" s="368"/>
      <c r="DL198" s="368"/>
      <c r="DM198" s="368"/>
      <c r="DN198" s="368"/>
      <c r="DO198" s="368"/>
      <c r="DP198" s="368"/>
      <c r="DQ198" s="368"/>
      <c r="DR198" s="368"/>
      <c r="DS198" s="368"/>
      <c r="DT198" s="368"/>
      <c r="DU198" s="368"/>
      <c r="DV198" s="368"/>
      <c r="DW198" s="368"/>
      <c r="DX198" s="368"/>
      <c r="DY198" s="368"/>
      <c r="DZ198" s="368"/>
      <c r="EA198" s="368"/>
      <c r="EB198" s="368"/>
      <c r="EC198" s="368"/>
      <c r="ED198" s="368"/>
      <c r="EE198" s="368"/>
      <c r="EF198" s="368"/>
      <c r="EG198" s="368"/>
      <c r="EH198" s="368"/>
      <c r="EI198" s="368"/>
      <c r="EJ198" s="368"/>
      <c r="EK198" s="368"/>
      <c r="EL198" s="368"/>
      <c r="EM198" s="368"/>
      <c r="EN198" s="368"/>
      <c r="EO198" s="368"/>
      <c r="EP198" s="368"/>
      <c r="EQ198" s="368"/>
      <c r="ER198" s="368"/>
      <c r="ES198" s="368"/>
      <c r="ET198" s="368"/>
      <c r="EU198" s="368"/>
      <c r="EV198" s="368"/>
      <c r="EW198" s="368"/>
      <c r="EX198" s="368"/>
      <c r="EY198" s="368"/>
      <c r="EZ198" s="368"/>
      <c r="FA198" s="368"/>
      <c r="FB198" s="368"/>
      <c r="FC198" s="368"/>
      <c r="FD198" s="368"/>
      <c r="FE198" s="368"/>
      <c r="FF198" s="368"/>
      <c r="FG198" s="368"/>
      <c r="FH198" s="368"/>
      <c r="FI198" s="368"/>
      <c r="FJ198" s="368"/>
      <c r="FK198" s="368"/>
      <c r="FL198" s="368"/>
      <c r="FM198" s="368"/>
      <c r="FN198" s="368"/>
      <c r="FO198" s="368"/>
      <c r="FP198" s="368"/>
      <c r="FQ198" s="368"/>
      <c r="FR198" s="368"/>
      <c r="FS198" s="368"/>
      <c r="FT198" s="368"/>
      <c r="FU198" s="368"/>
      <c r="FV198" s="368"/>
      <c r="FW198" s="368"/>
      <c r="FX198" s="368"/>
      <c r="FY198" s="368"/>
      <c r="FZ198" s="368"/>
    </row>
    <row r="199" spans="1:182" x14ac:dyDescent="0.2">
      <c r="A199" s="368"/>
      <c r="B199" s="368"/>
      <c r="C199" s="368"/>
      <c r="D199" s="368"/>
      <c r="E199" s="368"/>
      <c r="F199" s="368"/>
      <c r="G199" s="368"/>
      <c r="H199" s="368"/>
      <c r="I199" s="368"/>
      <c r="J199" s="368"/>
      <c r="K199" s="368"/>
      <c r="L199" s="368"/>
      <c r="M199" s="368"/>
      <c r="N199" s="368"/>
      <c r="O199" s="368"/>
      <c r="P199" s="368"/>
      <c r="Q199" s="368"/>
      <c r="R199" s="368"/>
      <c r="S199" s="368"/>
      <c r="T199" s="368"/>
      <c r="U199" s="368"/>
      <c r="V199" s="368"/>
      <c r="W199" s="368"/>
      <c r="X199" s="368"/>
      <c r="Y199" s="368"/>
      <c r="Z199" s="368"/>
      <c r="AA199" s="368"/>
      <c r="AB199" s="368"/>
      <c r="AC199" s="368"/>
      <c r="AD199" s="368"/>
      <c r="AE199" s="368"/>
      <c r="AF199" s="368"/>
      <c r="AG199" s="368"/>
      <c r="AH199" s="368"/>
      <c r="AI199" s="368"/>
      <c r="AJ199" s="368"/>
      <c r="AK199" s="368"/>
      <c r="AL199" s="368"/>
      <c r="AM199" s="368"/>
      <c r="AN199" s="368"/>
      <c r="AO199" s="368"/>
      <c r="AP199" s="368"/>
      <c r="AQ199" s="368"/>
      <c r="AR199" s="368"/>
      <c r="AS199" s="368"/>
      <c r="AT199" s="368"/>
      <c r="AU199" s="368"/>
      <c r="AV199" s="368"/>
      <c r="AW199" s="368"/>
      <c r="AX199" s="368"/>
      <c r="AY199" s="368"/>
      <c r="AZ199" s="368"/>
      <c r="BA199" s="368"/>
      <c r="BB199" s="368"/>
      <c r="BC199" s="368"/>
      <c r="BD199" s="368"/>
      <c r="BE199" s="368"/>
      <c r="BF199" s="368"/>
      <c r="BG199" s="368"/>
      <c r="BH199" s="368"/>
      <c r="BI199" s="368"/>
      <c r="BJ199" s="368"/>
      <c r="BK199" s="368"/>
      <c r="BL199" s="368"/>
      <c r="BM199" s="368"/>
      <c r="BN199" s="368"/>
      <c r="BO199" s="368"/>
      <c r="BP199" s="368"/>
      <c r="BQ199" s="368"/>
      <c r="BR199" s="368"/>
      <c r="BS199" s="368"/>
      <c r="BT199" s="368"/>
      <c r="BU199" s="368"/>
      <c r="BV199" s="368"/>
      <c r="BW199" s="368"/>
      <c r="BX199" s="368"/>
      <c r="BY199" s="368"/>
      <c r="BZ199" s="368"/>
      <c r="CA199" s="368"/>
      <c r="CB199" s="368"/>
      <c r="CC199" s="368"/>
      <c r="CD199" s="368"/>
      <c r="CE199" s="368"/>
      <c r="CF199" s="368"/>
      <c r="CG199" s="368"/>
      <c r="CH199" s="368"/>
      <c r="CI199" s="368"/>
      <c r="CJ199" s="368"/>
      <c r="CK199" s="368"/>
      <c r="CL199" s="368"/>
      <c r="CM199" s="368"/>
      <c r="CN199" s="368"/>
      <c r="CO199" s="368"/>
      <c r="CP199" s="368"/>
      <c r="CQ199" s="368"/>
      <c r="CR199" s="368"/>
      <c r="CS199" s="368"/>
      <c r="CT199" s="368"/>
      <c r="CU199" s="368"/>
      <c r="CV199" s="368"/>
      <c r="CW199" s="368"/>
      <c r="CX199" s="368"/>
      <c r="CY199" s="368"/>
      <c r="CZ199" s="368"/>
      <c r="DA199" s="368"/>
      <c r="DB199" s="368"/>
      <c r="DC199" s="368"/>
      <c r="DD199" s="368"/>
      <c r="DE199" s="368"/>
      <c r="DF199" s="368"/>
      <c r="DG199" s="368"/>
      <c r="DH199" s="368"/>
      <c r="DI199" s="368"/>
      <c r="DJ199" s="368"/>
      <c r="DK199" s="368"/>
      <c r="DL199" s="368"/>
      <c r="DM199" s="368"/>
      <c r="DN199" s="368"/>
      <c r="DO199" s="368"/>
      <c r="DP199" s="368"/>
      <c r="DQ199" s="368"/>
      <c r="DR199" s="368"/>
      <c r="DS199" s="368"/>
      <c r="DT199" s="368"/>
      <c r="DU199" s="368"/>
      <c r="DV199" s="368"/>
      <c r="DW199" s="368"/>
      <c r="DX199" s="368"/>
      <c r="DY199" s="368"/>
      <c r="DZ199" s="368"/>
      <c r="EA199" s="368"/>
      <c r="EB199" s="368"/>
      <c r="EC199" s="368"/>
      <c r="ED199" s="368"/>
      <c r="EE199" s="368"/>
      <c r="EF199" s="368"/>
      <c r="EG199" s="368"/>
      <c r="EH199" s="368"/>
      <c r="EI199" s="368"/>
      <c r="EJ199" s="368"/>
      <c r="EK199" s="368"/>
      <c r="EL199" s="368"/>
      <c r="EM199" s="368"/>
      <c r="EN199" s="368"/>
      <c r="EO199" s="368"/>
      <c r="EP199" s="368"/>
      <c r="EQ199" s="368"/>
      <c r="ER199" s="368"/>
      <c r="ES199" s="368"/>
      <c r="ET199" s="368"/>
      <c r="EU199" s="368"/>
      <c r="EV199" s="368"/>
      <c r="EW199" s="368"/>
      <c r="EX199" s="368"/>
      <c r="EY199" s="368"/>
      <c r="EZ199" s="368"/>
      <c r="FA199" s="368"/>
      <c r="FB199" s="368"/>
      <c r="FC199" s="368"/>
      <c r="FD199" s="368"/>
      <c r="FE199" s="368"/>
      <c r="FF199" s="368"/>
      <c r="FG199" s="368"/>
      <c r="FH199" s="368"/>
      <c r="FI199" s="368"/>
      <c r="FJ199" s="368"/>
      <c r="FK199" s="368"/>
      <c r="FL199" s="368"/>
      <c r="FM199" s="368"/>
      <c r="FN199" s="368"/>
      <c r="FO199" s="368"/>
      <c r="FP199" s="368"/>
      <c r="FQ199" s="368"/>
      <c r="FR199" s="368"/>
      <c r="FS199" s="368"/>
      <c r="FT199" s="368"/>
      <c r="FU199" s="368"/>
      <c r="FV199" s="368"/>
      <c r="FW199" s="368"/>
      <c r="FX199" s="368"/>
      <c r="FY199" s="368"/>
      <c r="FZ199" s="368"/>
    </row>
    <row r="200" spans="1:182" x14ac:dyDescent="0.2">
      <c r="A200" s="368"/>
      <c r="B200" s="368"/>
      <c r="C200" s="368"/>
      <c r="D200" s="368"/>
      <c r="E200" s="368"/>
      <c r="F200" s="368"/>
      <c r="G200" s="368"/>
      <c r="H200" s="368"/>
      <c r="I200" s="368"/>
      <c r="J200" s="368"/>
      <c r="K200" s="368"/>
      <c r="L200" s="368"/>
      <c r="M200" s="368"/>
      <c r="N200" s="368"/>
      <c r="O200" s="368"/>
      <c r="P200" s="368"/>
      <c r="Q200" s="368"/>
      <c r="R200" s="368"/>
      <c r="S200" s="368"/>
      <c r="T200" s="368"/>
      <c r="U200" s="368"/>
      <c r="V200" s="368"/>
      <c r="W200" s="368"/>
      <c r="X200" s="368"/>
      <c r="Y200" s="368"/>
      <c r="Z200" s="368"/>
      <c r="AA200" s="368"/>
      <c r="AB200" s="368"/>
      <c r="AC200" s="368"/>
      <c r="AD200" s="368"/>
      <c r="AE200" s="368"/>
      <c r="AF200" s="368"/>
      <c r="AG200" s="368"/>
      <c r="AH200" s="368"/>
      <c r="AI200" s="368"/>
      <c r="AJ200" s="368"/>
      <c r="AK200" s="368"/>
      <c r="AL200" s="368"/>
      <c r="AM200" s="368"/>
      <c r="AN200" s="368"/>
      <c r="AO200" s="368"/>
      <c r="AP200" s="368"/>
      <c r="AQ200" s="368"/>
      <c r="AR200" s="368"/>
      <c r="AS200" s="368"/>
      <c r="AT200" s="368"/>
      <c r="AU200" s="368"/>
      <c r="AV200" s="368"/>
      <c r="AW200" s="368"/>
      <c r="AX200" s="368"/>
      <c r="AY200" s="368"/>
      <c r="AZ200" s="368"/>
      <c r="BA200" s="368"/>
      <c r="BB200" s="368"/>
      <c r="BC200" s="368"/>
      <c r="BD200" s="368"/>
      <c r="BE200" s="368"/>
      <c r="BF200" s="368"/>
      <c r="BG200" s="368"/>
      <c r="BH200" s="368"/>
      <c r="BI200" s="368"/>
      <c r="BJ200" s="368"/>
      <c r="BK200" s="368"/>
      <c r="BL200" s="368"/>
      <c r="BM200" s="368"/>
      <c r="BN200" s="368"/>
      <c r="BO200" s="368"/>
      <c r="BP200" s="368"/>
      <c r="BQ200" s="368"/>
      <c r="BR200" s="368"/>
      <c r="BS200" s="368"/>
      <c r="BT200" s="368"/>
      <c r="BU200" s="368"/>
      <c r="BV200" s="368"/>
      <c r="BW200" s="368"/>
      <c r="BX200" s="368"/>
      <c r="BY200" s="368"/>
      <c r="BZ200" s="368"/>
      <c r="CA200" s="368"/>
      <c r="CB200" s="368"/>
      <c r="CC200" s="368"/>
      <c r="CD200" s="368"/>
      <c r="CE200" s="368"/>
      <c r="CF200" s="368"/>
      <c r="CG200" s="368"/>
      <c r="CH200" s="368"/>
      <c r="CI200" s="368"/>
      <c r="CJ200" s="368"/>
      <c r="CK200" s="368"/>
      <c r="CL200" s="368"/>
      <c r="CM200" s="368"/>
      <c r="CN200" s="368"/>
      <c r="CO200" s="368"/>
      <c r="CP200" s="368"/>
      <c r="CQ200" s="368"/>
      <c r="CR200" s="368"/>
      <c r="CS200" s="368"/>
      <c r="CT200" s="368"/>
      <c r="CU200" s="368"/>
      <c r="CV200" s="368"/>
      <c r="CW200" s="368"/>
      <c r="CX200" s="368"/>
      <c r="CY200" s="368"/>
      <c r="CZ200" s="368"/>
      <c r="DA200" s="368"/>
      <c r="DB200" s="368"/>
      <c r="DC200" s="368"/>
      <c r="DD200" s="368"/>
      <c r="DE200" s="368"/>
      <c r="DF200" s="368"/>
      <c r="DG200" s="368"/>
      <c r="DH200" s="368"/>
      <c r="DI200" s="368"/>
      <c r="DJ200" s="368"/>
      <c r="DK200" s="368"/>
      <c r="DL200" s="368"/>
      <c r="DM200" s="368"/>
      <c r="DN200" s="368"/>
      <c r="DO200" s="368"/>
      <c r="DP200" s="368"/>
      <c r="DQ200" s="368"/>
      <c r="DR200" s="368"/>
      <c r="DS200" s="368"/>
      <c r="DT200" s="368"/>
      <c r="DU200" s="368"/>
      <c r="DV200" s="368"/>
      <c r="DW200" s="368"/>
      <c r="DX200" s="368"/>
      <c r="DY200" s="368"/>
      <c r="DZ200" s="368"/>
      <c r="EA200" s="368"/>
      <c r="EB200" s="368"/>
      <c r="EC200" s="368"/>
      <c r="ED200" s="368"/>
      <c r="EE200" s="368"/>
      <c r="EF200" s="368"/>
      <c r="EG200" s="368"/>
      <c r="EH200" s="368"/>
      <c r="EI200" s="368"/>
      <c r="EJ200" s="368"/>
      <c r="EK200" s="368"/>
      <c r="EL200" s="368"/>
      <c r="EM200" s="368"/>
      <c r="EN200" s="368"/>
      <c r="EO200" s="368"/>
      <c r="EP200" s="368"/>
      <c r="EQ200" s="368"/>
      <c r="ER200" s="368"/>
      <c r="ES200" s="368"/>
      <c r="ET200" s="368"/>
      <c r="EU200" s="368"/>
      <c r="EV200" s="368"/>
      <c r="EW200" s="368"/>
      <c r="EX200" s="368"/>
      <c r="EY200" s="368"/>
      <c r="EZ200" s="368"/>
      <c r="FA200" s="368"/>
      <c r="FB200" s="368"/>
      <c r="FC200" s="368"/>
      <c r="FD200" s="368"/>
      <c r="FE200" s="368"/>
      <c r="FF200" s="368"/>
      <c r="FG200" s="368"/>
      <c r="FH200" s="368"/>
      <c r="FI200" s="368"/>
      <c r="FJ200" s="368"/>
      <c r="FK200" s="368"/>
      <c r="FL200" s="368"/>
      <c r="FM200" s="368"/>
      <c r="FN200" s="368"/>
      <c r="FO200" s="368"/>
      <c r="FP200" s="368"/>
      <c r="FQ200" s="368"/>
      <c r="FR200" s="368"/>
      <c r="FS200" s="368"/>
      <c r="FT200" s="368"/>
      <c r="FU200" s="368"/>
      <c r="FV200" s="368"/>
      <c r="FW200" s="368"/>
      <c r="FX200" s="368"/>
      <c r="FY200" s="368"/>
      <c r="FZ200" s="368"/>
    </row>
    <row r="201" spans="1:182" x14ac:dyDescent="0.2">
      <c r="A201" s="368"/>
      <c r="B201" s="368"/>
      <c r="C201" s="368"/>
      <c r="D201" s="368"/>
      <c r="E201" s="368"/>
      <c r="F201" s="368"/>
      <c r="G201" s="368"/>
      <c r="H201" s="368"/>
      <c r="I201" s="368"/>
      <c r="J201" s="368"/>
      <c r="K201" s="368"/>
      <c r="L201" s="368"/>
      <c r="M201" s="368"/>
      <c r="N201" s="368"/>
      <c r="O201" s="368"/>
      <c r="P201" s="368"/>
      <c r="Q201" s="368"/>
      <c r="R201" s="368"/>
      <c r="S201" s="368"/>
      <c r="T201" s="368"/>
      <c r="U201" s="368"/>
      <c r="V201" s="368"/>
      <c r="W201" s="368"/>
      <c r="X201" s="368"/>
      <c r="Y201" s="368"/>
      <c r="Z201" s="368"/>
      <c r="AA201" s="368"/>
      <c r="AB201" s="368"/>
      <c r="AC201" s="368"/>
      <c r="AD201" s="368"/>
      <c r="AE201" s="368"/>
      <c r="AF201" s="368"/>
      <c r="AG201" s="368"/>
      <c r="AH201" s="368"/>
      <c r="AI201" s="368"/>
      <c r="AJ201" s="368"/>
      <c r="AK201" s="368"/>
      <c r="AL201" s="368"/>
      <c r="AM201" s="368"/>
      <c r="AN201" s="368"/>
      <c r="AO201" s="368"/>
      <c r="AP201" s="368"/>
      <c r="AQ201" s="368"/>
      <c r="AR201" s="368"/>
      <c r="AS201" s="368"/>
      <c r="AT201" s="368"/>
      <c r="AU201" s="368"/>
      <c r="AV201" s="368"/>
      <c r="AW201" s="368"/>
      <c r="AX201" s="368"/>
      <c r="AY201" s="368"/>
      <c r="AZ201" s="368"/>
      <c r="BA201" s="368"/>
      <c r="BB201" s="368"/>
      <c r="BC201" s="368"/>
      <c r="BD201" s="368"/>
      <c r="BE201" s="368"/>
      <c r="BF201" s="368"/>
      <c r="BG201" s="368"/>
      <c r="BH201" s="368"/>
      <c r="BI201" s="368"/>
      <c r="BJ201" s="368"/>
      <c r="BK201" s="368"/>
      <c r="BL201" s="368"/>
      <c r="BM201" s="368"/>
      <c r="BN201" s="368"/>
      <c r="BO201" s="368"/>
      <c r="BP201" s="368"/>
      <c r="BQ201" s="368"/>
      <c r="BR201" s="368"/>
      <c r="BS201" s="368"/>
      <c r="BT201" s="368"/>
      <c r="BU201" s="368"/>
      <c r="BV201" s="368"/>
      <c r="BW201" s="368"/>
      <c r="BX201" s="368"/>
      <c r="BY201" s="368"/>
      <c r="BZ201" s="368"/>
      <c r="CA201" s="368"/>
      <c r="CB201" s="368"/>
      <c r="CC201" s="368"/>
      <c r="CD201" s="368"/>
      <c r="CE201" s="368"/>
      <c r="CF201" s="368"/>
      <c r="CG201" s="368"/>
      <c r="CH201" s="368"/>
      <c r="CI201" s="368"/>
      <c r="CJ201" s="368"/>
      <c r="CK201" s="368"/>
      <c r="CL201" s="368"/>
      <c r="CM201" s="368"/>
      <c r="CN201" s="368"/>
      <c r="CO201" s="368"/>
      <c r="CP201" s="368"/>
      <c r="CQ201" s="368"/>
      <c r="CR201" s="368"/>
      <c r="CS201" s="368"/>
      <c r="CT201" s="368"/>
      <c r="CU201" s="368"/>
      <c r="CV201" s="368"/>
      <c r="CW201" s="368"/>
      <c r="CX201" s="368"/>
      <c r="CY201" s="368"/>
      <c r="CZ201" s="368"/>
      <c r="DA201" s="368"/>
      <c r="DB201" s="368"/>
      <c r="DC201" s="368"/>
      <c r="DD201" s="368"/>
      <c r="DE201" s="368"/>
      <c r="DF201" s="368"/>
      <c r="DG201" s="368"/>
      <c r="DH201" s="368"/>
      <c r="DI201" s="368"/>
      <c r="DJ201" s="368"/>
      <c r="DK201" s="368"/>
      <c r="DL201" s="368"/>
      <c r="DM201" s="368"/>
      <c r="DN201" s="368"/>
      <c r="DO201" s="368"/>
      <c r="DP201" s="368"/>
      <c r="DQ201" s="368"/>
      <c r="DR201" s="368"/>
      <c r="DS201" s="368"/>
      <c r="DT201" s="368"/>
      <c r="DU201" s="368"/>
      <c r="DV201" s="368"/>
      <c r="DW201" s="368"/>
      <c r="DX201" s="368"/>
      <c r="DY201" s="368"/>
      <c r="DZ201" s="368"/>
      <c r="EA201" s="368"/>
      <c r="EB201" s="368"/>
      <c r="EC201" s="368"/>
      <c r="ED201" s="368"/>
      <c r="EE201" s="368"/>
      <c r="EF201" s="368"/>
      <c r="EG201" s="368"/>
      <c r="EH201" s="368"/>
      <c r="EI201" s="368"/>
      <c r="EJ201" s="368"/>
      <c r="EK201" s="368"/>
      <c r="EL201" s="368"/>
      <c r="EM201" s="368"/>
      <c r="EN201" s="368"/>
      <c r="EO201" s="368"/>
      <c r="EP201" s="368"/>
      <c r="EQ201" s="368"/>
      <c r="ER201" s="368"/>
      <c r="ES201" s="368"/>
      <c r="ET201" s="368"/>
      <c r="EU201" s="368"/>
      <c r="EV201" s="368"/>
      <c r="EW201" s="368"/>
      <c r="EX201" s="368"/>
      <c r="EY201" s="368"/>
      <c r="EZ201" s="368"/>
      <c r="FA201" s="368"/>
      <c r="FB201" s="368"/>
      <c r="FC201" s="368"/>
      <c r="FD201" s="368"/>
      <c r="FE201" s="368"/>
      <c r="FF201" s="368"/>
      <c r="FG201" s="368"/>
      <c r="FH201" s="368"/>
      <c r="FI201" s="368"/>
      <c r="FJ201" s="368"/>
      <c r="FK201" s="368"/>
      <c r="FL201" s="368"/>
      <c r="FM201" s="368"/>
      <c r="FN201" s="368"/>
      <c r="FO201" s="368"/>
      <c r="FP201" s="368"/>
      <c r="FQ201" s="368"/>
      <c r="FR201" s="368"/>
      <c r="FS201" s="368"/>
      <c r="FT201" s="368"/>
      <c r="FU201" s="368"/>
      <c r="FV201" s="368"/>
      <c r="FW201" s="368"/>
      <c r="FX201" s="368"/>
      <c r="FY201" s="368"/>
      <c r="FZ201" s="368"/>
    </row>
    <row r="202" spans="1:182" x14ac:dyDescent="0.2">
      <c r="A202" s="368"/>
      <c r="B202" s="368"/>
      <c r="C202" s="368"/>
      <c r="D202" s="368"/>
      <c r="E202" s="368"/>
      <c r="F202" s="368"/>
      <c r="G202" s="368"/>
      <c r="H202" s="368"/>
      <c r="I202" s="368"/>
      <c r="J202" s="368"/>
      <c r="K202" s="368"/>
      <c r="L202" s="368"/>
      <c r="M202" s="368"/>
      <c r="N202" s="368"/>
      <c r="O202" s="368"/>
      <c r="P202" s="368"/>
      <c r="Q202" s="368"/>
      <c r="R202" s="368"/>
      <c r="S202" s="368"/>
      <c r="T202" s="368"/>
      <c r="U202" s="368"/>
      <c r="V202" s="368"/>
      <c r="W202" s="368"/>
      <c r="X202" s="368"/>
      <c r="Y202" s="368"/>
      <c r="Z202" s="368"/>
      <c r="AA202" s="368"/>
      <c r="AB202" s="368"/>
      <c r="AC202" s="368"/>
      <c r="AD202" s="368"/>
      <c r="AE202" s="368"/>
      <c r="AF202" s="368"/>
      <c r="AG202" s="368"/>
      <c r="AH202" s="368"/>
      <c r="AI202" s="368"/>
      <c r="AJ202" s="368"/>
      <c r="AK202" s="368"/>
      <c r="AL202" s="368"/>
      <c r="AM202" s="368"/>
      <c r="AN202" s="368"/>
      <c r="AO202" s="368"/>
      <c r="AP202" s="368"/>
      <c r="AQ202" s="368"/>
      <c r="AR202" s="368"/>
      <c r="AS202" s="368"/>
      <c r="AT202" s="368"/>
      <c r="AU202" s="368"/>
      <c r="AV202" s="368"/>
      <c r="AW202" s="368"/>
      <c r="AX202" s="368"/>
      <c r="AY202" s="368"/>
      <c r="AZ202" s="368"/>
      <c r="BA202" s="368"/>
      <c r="BB202" s="368"/>
      <c r="BC202" s="368"/>
      <c r="BD202" s="368"/>
      <c r="BE202" s="368"/>
      <c r="BF202" s="368"/>
      <c r="BG202" s="368"/>
      <c r="BH202" s="368"/>
      <c r="BI202" s="368"/>
      <c r="BJ202" s="368"/>
      <c r="BK202" s="368"/>
      <c r="BL202" s="368"/>
      <c r="BM202" s="368"/>
      <c r="BN202" s="368"/>
      <c r="BO202" s="368"/>
      <c r="BP202" s="368"/>
      <c r="BQ202" s="368"/>
      <c r="BR202" s="368"/>
      <c r="BS202" s="368"/>
      <c r="BT202" s="368"/>
      <c r="BU202" s="368"/>
      <c r="BV202" s="368"/>
      <c r="BW202" s="368"/>
      <c r="BX202" s="368"/>
      <c r="BY202" s="368"/>
      <c r="BZ202" s="368"/>
      <c r="CA202" s="368"/>
      <c r="CB202" s="368"/>
      <c r="CC202" s="368"/>
      <c r="CD202" s="368"/>
      <c r="CE202" s="368"/>
      <c r="CF202" s="368"/>
      <c r="CG202" s="368"/>
      <c r="CH202" s="368"/>
      <c r="CI202" s="368"/>
      <c r="CJ202" s="368"/>
      <c r="CK202" s="368"/>
      <c r="CL202" s="368"/>
      <c r="CM202" s="368"/>
      <c r="CN202" s="368"/>
      <c r="CO202" s="368"/>
      <c r="CP202" s="368"/>
      <c r="CQ202" s="368"/>
      <c r="CR202" s="368"/>
      <c r="CS202" s="368"/>
      <c r="CT202" s="368"/>
      <c r="CU202" s="368"/>
      <c r="CV202" s="368"/>
      <c r="CW202" s="368"/>
      <c r="CX202" s="368"/>
      <c r="CY202" s="368"/>
      <c r="CZ202" s="368"/>
      <c r="DA202" s="368"/>
      <c r="DB202" s="368"/>
      <c r="DC202" s="368"/>
      <c r="DD202" s="368"/>
      <c r="DE202" s="368"/>
      <c r="DF202" s="368"/>
      <c r="DG202" s="368"/>
      <c r="DH202" s="368"/>
      <c r="DI202" s="368"/>
      <c r="DJ202" s="368"/>
      <c r="DK202" s="368"/>
      <c r="DL202" s="368"/>
      <c r="DM202" s="368"/>
      <c r="DN202" s="368"/>
      <c r="DO202" s="368"/>
      <c r="DP202" s="368"/>
      <c r="DQ202" s="368"/>
      <c r="DR202" s="368"/>
      <c r="DS202" s="368"/>
      <c r="DT202" s="368"/>
      <c r="DU202" s="368"/>
      <c r="DV202" s="368"/>
      <c r="DW202" s="368"/>
      <c r="DX202" s="368"/>
      <c r="DY202" s="368"/>
      <c r="DZ202" s="368"/>
      <c r="EA202" s="368"/>
      <c r="EB202" s="368"/>
      <c r="EC202" s="368"/>
      <c r="ED202" s="368"/>
      <c r="EE202" s="368"/>
      <c r="EF202" s="368"/>
      <c r="EG202" s="368"/>
      <c r="EH202" s="368"/>
      <c r="EI202" s="368"/>
      <c r="EJ202" s="368"/>
      <c r="EK202" s="368"/>
      <c r="EL202" s="368"/>
      <c r="EM202" s="368"/>
      <c r="EN202" s="368"/>
      <c r="EO202" s="368"/>
      <c r="EP202" s="368"/>
      <c r="EQ202" s="368"/>
      <c r="ER202" s="368"/>
      <c r="ES202" s="368"/>
      <c r="ET202" s="368"/>
      <c r="EU202" s="368"/>
      <c r="EV202" s="368"/>
      <c r="EW202" s="368"/>
      <c r="EX202" s="368"/>
      <c r="EY202" s="368"/>
      <c r="EZ202" s="368"/>
      <c r="FA202" s="368"/>
      <c r="FB202" s="368"/>
      <c r="FC202" s="368"/>
      <c r="FD202" s="368"/>
      <c r="FE202" s="368"/>
      <c r="FF202" s="368"/>
      <c r="FG202" s="368"/>
      <c r="FH202" s="368"/>
      <c r="FI202" s="368"/>
      <c r="FJ202" s="368"/>
      <c r="FK202" s="368"/>
      <c r="FL202" s="368"/>
      <c r="FM202" s="368"/>
      <c r="FN202" s="368"/>
      <c r="FO202" s="368"/>
      <c r="FP202" s="368"/>
      <c r="FQ202" s="368"/>
      <c r="FR202" s="368"/>
      <c r="FS202" s="368"/>
      <c r="FT202" s="368"/>
      <c r="FU202" s="368"/>
      <c r="FV202" s="368"/>
      <c r="FW202" s="368"/>
      <c r="FX202" s="368"/>
      <c r="FY202" s="368"/>
      <c r="FZ202" s="368"/>
    </row>
    <row r="203" spans="1:182" x14ac:dyDescent="0.2">
      <c r="A203" s="368"/>
      <c r="B203" s="368"/>
      <c r="C203" s="368"/>
      <c r="D203" s="368"/>
      <c r="E203" s="368"/>
      <c r="F203" s="368"/>
      <c r="G203" s="368"/>
      <c r="H203" s="368"/>
      <c r="I203" s="368"/>
      <c r="J203" s="368"/>
      <c r="K203" s="368"/>
      <c r="L203" s="368"/>
      <c r="M203" s="368"/>
      <c r="N203" s="368"/>
      <c r="O203" s="368"/>
      <c r="P203" s="368"/>
      <c r="Q203" s="368"/>
      <c r="R203" s="368"/>
      <c r="S203" s="368"/>
      <c r="T203" s="368"/>
      <c r="U203" s="368"/>
      <c r="V203" s="368"/>
      <c r="W203" s="368"/>
      <c r="X203" s="368"/>
      <c r="Y203" s="368"/>
      <c r="Z203" s="368"/>
      <c r="AA203" s="368"/>
      <c r="AB203" s="368"/>
      <c r="AC203" s="368"/>
      <c r="AD203" s="368"/>
      <c r="AE203" s="368"/>
      <c r="AF203" s="368"/>
      <c r="AG203" s="368"/>
      <c r="AH203" s="368"/>
      <c r="AI203" s="368"/>
      <c r="AJ203" s="368"/>
      <c r="AK203" s="368"/>
      <c r="AL203" s="368"/>
      <c r="AM203" s="368"/>
      <c r="AN203" s="368"/>
      <c r="AO203" s="368"/>
      <c r="AP203" s="368"/>
      <c r="AQ203" s="368"/>
      <c r="AR203" s="368"/>
      <c r="AS203" s="368"/>
      <c r="AT203" s="368"/>
      <c r="AU203" s="368"/>
      <c r="AV203" s="368"/>
      <c r="AW203" s="368"/>
      <c r="AX203" s="368"/>
      <c r="AY203" s="368"/>
      <c r="AZ203" s="368"/>
      <c r="BA203" s="368"/>
      <c r="BB203" s="368"/>
      <c r="BC203" s="368"/>
      <c r="BD203" s="368"/>
      <c r="BE203" s="368"/>
      <c r="BF203" s="368"/>
      <c r="BG203" s="368"/>
      <c r="BH203" s="368"/>
      <c r="BI203" s="368"/>
      <c r="BJ203" s="368"/>
      <c r="BK203" s="368"/>
      <c r="BL203" s="368"/>
      <c r="BM203" s="368"/>
      <c r="BN203" s="368"/>
      <c r="BO203" s="368"/>
      <c r="BP203" s="368"/>
      <c r="BQ203" s="368"/>
      <c r="BR203" s="368"/>
      <c r="BS203" s="368"/>
      <c r="BT203" s="368"/>
      <c r="BU203" s="368"/>
      <c r="BV203" s="368"/>
      <c r="BW203" s="368"/>
      <c r="BX203" s="368"/>
      <c r="BY203" s="368"/>
      <c r="BZ203" s="368"/>
      <c r="CA203" s="368"/>
      <c r="CB203" s="368"/>
      <c r="CC203" s="368"/>
      <c r="CD203" s="368"/>
      <c r="CE203" s="368"/>
      <c r="CF203" s="368"/>
      <c r="CG203" s="368"/>
      <c r="CH203" s="368"/>
      <c r="CI203" s="368"/>
      <c r="CJ203" s="368"/>
      <c r="CK203" s="368"/>
      <c r="CL203" s="368"/>
      <c r="CM203" s="368"/>
      <c r="CN203" s="368"/>
      <c r="CO203" s="368"/>
      <c r="CP203" s="368"/>
      <c r="CQ203" s="368"/>
      <c r="CR203" s="368"/>
      <c r="CS203" s="368"/>
      <c r="CT203" s="368"/>
      <c r="CU203" s="368"/>
      <c r="CV203" s="368"/>
      <c r="CW203" s="368"/>
      <c r="CX203" s="368"/>
      <c r="CY203" s="368"/>
      <c r="CZ203" s="368"/>
      <c r="DA203" s="368"/>
      <c r="DB203" s="368"/>
      <c r="DC203" s="368"/>
      <c r="DD203" s="368"/>
      <c r="DE203" s="368"/>
      <c r="DF203" s="368"/>
      <c r="DG203" s="368"/>
      <c r="DH203" s="368"/>
      <c r="DI203" s="368"/>
      <c r="DJ203" s="368"/>
      <c r="DK203" s="368"/>
      <c r="DL203" s="368"/>
      <c r="DM203" s="368"/>
      <c r="DN203" s="368"/>
      <c r="DO203" s="368"/>
      <c r="DP203" s="368"/>
      <c r="DQ203" s="368"/>
      <c r="DR203" s="368"/>
      <c r="DS203" s="368"/>
      <c r="DT203" s="368"/>
      <c r="DU203" s="368"/>
      <c r="DV203" s="368"/>
      <c r="DW203" s="368"/>
      <c r="DX203" s="368"/>
      <c r="DY203" s="368"/>
      <c r="DZ203" s="368"/>
      <c r="EA203" s="368"/>
      <c r="EB203" s="368"/>
      <c r="EC203" s="368"/>
      <c r="ED203" s="368"/>
      <c r="EE203" s="368"/>
      <c r="EF203" s="368"/>
      <c r="EG203" s="368"/>
      <c r="EH203" s="368"/>
      <c r="EI203" s="368"/>
      <c r="EJ203" s="368"/>
      <c r="EK203" s="368"/>
      <c r="EL203" s="368"/>
      <c r="EM203" s="368"/>
      <c r="EN203" s="368"/>
      <c r="EO203" s="368"/>
      <c r="EP203" s="368"/>
      <c r="EQ203" s="368"/>
      <c r="ER203" s="368"/>
      <c r="ES203" s="368"/>
      <c r="ET203" s="368"/>
      <c r="EU203" s="368"/>
      <c r="EV203" s="368"/>
      <c r="EW203" s="368"/>
      <c r="EX203" s="368"/>
      <c r="EY203" s="368"/>
      <c r="EZ203" s="368"/>
      <c r="FA203" s="368"/>
      <c r="FB203" s="368"/>
      <c r="FC203" s="368"/>
      <c r="FD203" s="368"/>
      <c r="FE203" s="368"/>
      <c r="FF203" s="368"/>
      <c r="FG203" s="368"/>
      <c r="FH203" s="368"/>
      <c r="FI203" s="368"/>
      <c r="FJ203" s="368"/>
      <c r="FK203" s="368"/>
      <c r="FL203" s="368"/>
      <c r="FM203" s="368"/>
      <c r="FN203" s="368"/>
      <c r="FO203" s="368"/>
      <c r="FP203" s="368"/>
      <c r="FQ203" s="368"/>
      <c r="FR203" s="368"/>
      <c r="FS203" s="368"/>
      <c r="FT203" s="368"/>
      <c r="FU203" s="368"/>
      <c r="FV203" s="368"/>
      <c r="FW203" s="368"/>
      <c r="FX203" s="368"/>
      <c r="FY203" s="368"/>
      <c r="FZ203" s="368"/>
    </row>
    <row r="204" spans="1:182" x14ac:dyDescent="0.2">
      <c r="A204" s="368"/>
      <c r="B204" s="368"/>
      <c r="C204" s="368"/>
      <c r="D204" s="368"/>
      <c r="E204" s="368"/>
      <c r="F204" s="368"/>
      <c r="G204" s="368"/>
      <c r="H204" s="368"/>
      <c r="I204" s="368"/>
      <c r="J204" s="368"/>
      <c r="K204" s="368"/>
      <c r="L204" s="368"/>
      <c r="M204" s="368"/>
      <c r="N204" s="368"/>
      <c r="O204" s="368"/>
      <c r="P204" s="368"/>
      <c r="Q204" s="368"/>
      <c r="R204" s="368"/>
      <c r="S204" s="368"/>
      <c r="T204" s="368"/>
      <c r="U204" s="368"/>
      <c r="V204" s="368"/>
      <c r="W204" s="368"/>
      <c r="X204" s="368"/>
      <c r="Y204" s="368"/>
      <c r="Z204" s="368"/>
      <c r="AA204" s="368"/>
      <c r="AB204" s="368"/>
      <c r="AC204" s="368"/>
      <c r="AD204" s="368"/>
      <c r="AE204" s="368"/>
      <c r="AF204" s="368"/>
      <c r="AG204" s="368"/>
      <c r="AH204" s="368"/>
      <c r="AI204" s="368"/>
      <c r="AJ204" s="368"/>
      <c r="AK204" s="368"/>
      <c r="AL204" s="368"/>
      <c r="AM204" s="368"/>
      <c r="AN204" s="368"/>
      <c r="AO204" s="368"/>
      <c r="AP204" s="368"/>
      <c r="AQ204" s="368"/>
      <c r="AR204" s="368"/>
      <c r="AS204" s="368"/>
      <c r="AT204" s="368"/>
      <c r="AU204" s="368"/>
      <c r="AV204" s="368"/>
      <c r="AW204" s="368"/>
      <c r="AX204" s="368"/>
      <c r="AY204" s="368"/>
      <c r="AZ204" s="368"/>
      <c r="BA204" s="368"/>
      <c r="BB204" s="368"/>
      <c r="BC204" s="368"/>
      <c r="BD204" s="368"/>
      <c r="BE204" s="368"/>
      <c r="BF204" s="368"/>
      <c r="BG204" s="368"/>
      <c r="BH204" s="368"/>
      <c r="BI204" s="368"/>
      <c r="BJ204" s="368"/>
      <c r="BK204" s="368"/>
      <c r="BL204" s="368"/>
      <c r="BM204" s="368"/>
      <c r="BN204" s="368"/>
      <c r="BO204" s="368"/>
      <c r="BP204" s="368"/>
      <c r="BQ204" s="368"/>
      <c r="BR204" s="368"/>
      <c r="BS204" s="368"/>
      <c r="BT204" s="368"/>
      <c r="BU204" s="368"/>
      <c r="BV204" s="368"/>
      <c r="BW204" s="368"/>
      <c r="BX204" s="368"/>
      <c r="BY204" s="368"/>
      <c r="BZ204" s="368"/>
      <c r="CA204" s="368"/>
      <c r="CB204" s="368"/>
      <c r="CC204" s="368"/>
      <c r="CD204" s="368"/>
      <c r="CE204" s="368"/>
      <c r="CF204" s="368"/>
      <c r="CG204" s="368"/>
      <c r="CH204" s="368"/>
      <c r="CI204" s="368"/>
      <c r="CJ204" s="368"/>
      <c r="CK204" s="368"/>
      <c r="CL204" s="368"/>
      <c r="CM204" s="368"/>
      <c r="CN204" s="368"/>
      <c r="CO204" s="368"/>
      <c r="CP204" s="368"/>
      <c r="CQ204" s="368"/>
      <c r="CR204" s="368"/>
      <c r="CS204" s="368"/>
      <c r="CT204" s="368"/>
      <c r="CU204" s="368"/>
      <c r="CV204" s="368"/>
      <c r="CW204" s="368"/>
      <c r="CX204" s="368"/>
      <c r="CY204" s="368"/>
      <c r="CZ204" s="368"/>
      <c r="DA204" s="368"/>
      <c r="DB204" s="368"/>
      <c r="DC204" s="368"/>
      <c r="DD204" s="368"/>
      <c r="DE204" s="368"/>
      <c r="DF204" s="368"/>
      <c r="DG204" s="368"/>
      <c r="DH204" s="368"/>
      <c r="DI204" s="368"/>
      <c r="DJ204" s="368"/>
      <c r="DK204" s="368"/>
      <c r="DL204" s="368"/>
      <c r="DM204" s="368"/>
      <c r="DN204" s="368"/>
      <c r="DO204" s="368"/>
      <c r="DP204" s="368"/>
      <c r="DQ204" s="368"/>
      <c r="DR204" s="368"/>
      <c r="DS204" s="368"/>
      <c r="DT204" s="368"/>
      <c r="DU204" s="368"/>
      <c r="DV204" s="368"/>
      <c r="DW204" s="368"/>
      <c r="DX204" s="368"/>
      <c r="DY204" s="368"/>
      <c r="DZ204" s="368"/>
      <c r="EA204" s="368"/>
      <c r="EB204" s="368"/>
      <c r="EC204" s="368"/>
      <c r="ED204" s="368"/>
      <c r="EE204" s="368"/>
      <c r="EF204" s="368"/>
      <c r="EG204" s="368"/>
      <c r="EH204" s="368"/>
      <c r="EI204" s="368"/>
      <c r="EJ204" s="368"/>
      <c r="EK204" s="368"/>
      <c r="EL204" s="368"/>
      <c r="EM204" s="368"/>
      <c r="EN204" s="368"/>
      <c r="EO204" s="368"/>
      <c r="EP204" s="368"/>
      <c r="EQ204" s="368"/>
      <c r="ER204" s="368"/>
      <c r="ES204" s="368"/>
      <c r="ET204" s="368"/>
      <c r="EU204" s="368"/>
      <c r="EV204" s="368"/>
      <c r="EW204" s="368"/>
      <c r="EX204" s="368"/>
      <c r="EY204" s="368"/>
      <c r="EZ204" s="368"/>
      <c r="FA204" s="368"/>
      <c r="FB204" s="368"/>
      <c r="FC204" s="368"/>
      <c r="FD204" s="368"/>
      <c r="FE204" s="368"/>
      <c r="FF204" s="368"/>
      <c r="FG204" s="368"/>
      <c r="FH204" s="368"/>
      <c r="FI204" s="368"/>
      <c r="FJ204" s="368"/>
      <c r="FK204" s="368"/>
      <c r="FL204" s="368"/>
      <c r="FM204" s="368"/>
      <c r="FN204" s="368"/>
      <c r="FO204" s="368"/>
      <c r="FP204" s="368"/>
      <c r="FQ204" s="368"/>
      <c r="FR204" s="368"/>
      <c r="FS204" s="368"/>
      <c r="FT204" s="368"/>
      <c r="FU204" s="368"/>
      <c r="FV204" s="368"/>
      <c r="FW204" s="368"/>
      <c r="FX204" s="368"/>
      <c r="FY204" s="368"/>
      <c r="FZ204" s="368"/>
    </row>
    <row r="205" spans="1:182" x14ac:dyDescent="0.2">
      <c r="A205" s="368"/>
      <c r="B205" s="368"/>
      <c r="C205" s="368"/>
      <c r="D205" s="368"/>
      <c r="E205" s="368"/>
      <c r="F205" s="368"/>
      <c r="G205" s="368"/>
      <c r="H205" s="368"/>
      <c r="I205" s="368"/>
      <c r="J205" s="368"/>
      <c r="K205" s="368"/>
      <c r="L205" s="368"/>
      <c r="M205" s="368"/>
      <c r="N205" s="368"/>
      <c r="O205" s="368"/>
      <c r="P205" s="368"/>
      <c r="Q205" s="368"/>
      <c r="R205" s="368"/>
      <c r="S205" s="368"/>
      <c r="T205" s="368"/>
      <c r="U205" s="368"/>
      <c r="V205" s="368"/>
      <c r="W205" s="368"/>
      <c r="X205" s="368"/>
      <c r="Y205" s="368"/>
      <c r="Z205" s="368"/>
      <c r="AA205" s="368"/>
      <c r="AB205" s="368"/>
      <c r="AC205" s="368"/>
      <c r="AD205" s="368"/>
      <c r="AE205" s="368"/>
      <c r="AF205" s="368"/>
      <c r="AG205" s="368"/>
      <c r="AH205" s="368"/>
      <c r="AI205" s="368"/>
      <c r="AJ205" s="368"/>
      <c r="AK205" s="368"/>
      <c r="AL205" s="368"/>
      <c r="AM205" s="368"/>
      <c r="AN205" s="368"/>
      <c r="AO205" s="368"/>
      <c r="AP205" s="368"/>
      <c r="AQ205" s="368"/>
      <c r="AR205" s="368"/>
      <c r="AS205" s="368"/>
      <c r="AT205" s="368"/>
      <c r="AU205" s="368"/>
      <c r="AV205" s="368"/>
      <c r="AW205" s="368"/>
      <c r="AX205" s="368"/>
      <c r="AY205" s="368"/>
      <c r="AZ205" s="368"/>
      <c r="BA205" s="368"/>
      <c r="BB205" s="368"/>
      <c r="BC205" s="368"/>
      <c r="BD205" s="368"/>
      <c r="BE205" s="368"/>
      <c r="BF205" s="368"/>
      <c r="BG205" s="368"/>
      <c r="BH205" s="368"/>
      <c r="BI205" s="368"/>
      <c r="BJ205" s="368"/>
      <c r="BK205" s="368"/>
      <c r="BL205" s="368"/>
      <c r="BM205" s="368"/>
      <c r="BN205" s="368"/>
      <c r="BO205" s="368"/>
      <c r="BP205" s="368"/>
      <c r="BQ205" s="368"/>
      <c r="BR205" s="368"/>
      <c r="BS205" s="368"/>
      <c r="BT205" s="368"/>
      <c r="BU205" s="368"/>
      <c r="BV205" s="368"/>
      <c r="BW205" s="368"/>
      <c r="BX205" s="368"/>
      <c r="BY205" s="368"/>
      <c r="BZ205" s="368"/>
      <c r="CA205" s="368"/>
      <c r="CB205" s="368"/>
      <c r="CC205" s="368"/>
      <c r="CD205" s="368"/>
      <c r="CE205" s="368"/>
      <c r="CF205" s="368"/>
      <c r="CG205" s="368"/>
      <c r="CH205" s="368"/>
      <c r="CI205" s="368"/>
      <c r="CJ205" s="368"/>
      <c r="CK205" s="368"/>
      <c r="CL205" s="368"/>
      <c r="CM205" s="368"/>
      <c r="CN205" s="368"/>
      <c r="CO205" s="368"/>
      <c r="CP205" s="368"/>
      <c r="CQ205" s="368"/>
      <c r="CR205" s="368"/>
      <c r="CS205" s="368"/>
      <c r="CT205" s="368"/>
      <c r="CU205" s="368"/>
      <c r="CV205" s="368"/>
      <c r="CW205" s="368"/>
      <c r="CX205" s="368"/>
      <c r="CY205" s="368"/>
      <c r="CZ205" s="368"/>
      <c r="DA205" s="368"/>
      <c r="DB205" s="368"/>
      <c r="DC205" s="368"/>
      <c r="DD205" s="368"/>
      <c r="DE205" s="368"/>
      <c r="DF205" s="368"/>
      <c r="DG205" s="368"/>
      <c r="DH205" s="368"/>
      <c r="DI205" s="368"/>
      <c r="DJ205" s="368"/>
      <c r="DK205" s="368"/>
      <c r="DL205" s="368"/>
      <c r="DM205" s="368"/>
      <c r="DN205" s="368"/>
      <c r="DO205" s="368"/>
      <c r="DP205" s="368"/>
      <c r="DQ205" s="368"/>
      <c r="DR205" s="368"/>
      <c r="DS205" s="368"/>
      <c r="DT205" s="368"/>
      <c r="DU205" s="368"/>
      <c r="DV205" s="368"/>
      <c r="DW205" s="368"/>
      <c r="DX205" s="368"/>
      <c r="DY205" s="368"/>
      <c r="DZ205" s="368"/>
      <c r="EA205" s="368"/>
      <c r="EB205" s="368"/>
      <c r="EC205" s="368"/>
      <c r="ED205" s="368"/>
      <c r="EE205" s="368"/>
      <c r="EF205" s="368"/>
      <c r="EG205" s="368"/>
      <c r="EH205" s="368"/>
      <c r="EI205" s="368"/>
      <c r="EJ205" s="368"/>
      <c r="EK205" s="368"/>
      <c r="EL205" s="368"/>
      <c r="EM205" s="368"/>
      <c r="EN205" s="368"/>
      <c r="EO205" s="368"/>
      <c r="EP205" s="368"/>
      <c r="EQ205" s="368"/>
      <c r="ER205" s="368"/>
      <c r="ES205" s="368"/>
      <c r="ET205" s="368"/>
      <c r="EU205" s="368"/>
      <c r="EV205" s="368"/>
      <c r="EW205" s="368"/>
      <c r="EX205" s="368"/>
      <c r="EY205" s="368"/>
      <c r="EZ205" s="368"/>
      <c r="FA205" s="368"/>
      <c r="FB205" s="368"/>
      <c r="FC205" s="368"/>
      <c r="FD205" s="368"/>
      <c r="FE205" s="368"/>
      <c r="FF205" s="368"/>
      <c r="FG205" s="368"/>
      <c r="FH205" s="368"/>
      <c r="FI205" s="368"/>
      <c r="FJ205" s="368"/>
      <c r="FK205" s="368"/>
      <c r="FL205" s="368"/>
      <c r="FM205" s="368"/>
      <c r="FN205" s="368"/>
      <c r="FO205" s="368"/>
      <c r="FP205" s="368"/>
      <c r="FQ205" s="368"/>
      <c r="FR205" s="368"/>
      <c r="FS205" s="368"/>
      <c r="FT205" s="368"/>
      <c r="FU205" s="368"/>
      <c r="FV205" s="368"/>
      <c r="FW205" s="368"/>
      <c r="FX205" s="368"/>
      <c r="FY205" s="368"/>
      <c r="FZ205" s="368"/>
    </row>
    <row r="206" spans="1:182" x14ac:dyDescent="0.2">
      <c r="A206" s="368"/>
      <c r="B206" s="368"/>
      <c r="C206" s="368"/>
      <c r="D206" s="368"/>
      <c r="E206" s="368"/>
      <c r="F206" s="368"/>
      <c r="G206" s="368"/>
      <c r="H206" s="368"/>
      <c r="I206" s="368"/>
      <c r="J206" s="368"/>
      <c r="K206" s="368"/>
      <c r="L206" s="368"/>
      <c r="M206" s="368"/>
      <c r="N206" s="368"/>
      <c r="O206" s="368"/>
      <c r="P206" s="368"/>
      <c r="Q206" s="368"/>
      <c r="R206" s="368"/>
      <c r="S206" s="368"/>
      <c r="T206" s="368"/>
      <c r="U206" s="368"/>
      <c r="V206" s="368"/>
      <c r="W206" s="368"/>
      <c r="X206" s="368"/>
      <c r="Y206" s="368"/>
      <c r="Z206" s="368"/>
      <c r="AA206" s="368"/>
      <c r="AB206" s="368"/>
      <c r="AC206" s="368"/>
      <c r="AD206" s="368"/>
      <c r="AE206" s="368"/>
      <c r="AF206" s="368"/>
      <c r="AG206" s="368"/>
      <c r="AH206" s="368"/>
      <c r="AI206" s="368"/>
      <c r="AJ206" s="368"/>
      <c r="AK206" s="368"/>
      <c r="AL206" s="368"/>
      <c r="AM206" s="368"/>
      <c r="AN206" s="368"/>
      <c r="AO206" s="368"/>
      <c r="AP206" s="368"/>
      <c r="AQ206" s="368"/>
      <c r="AR206" s="368"/>
      <c r="AS206" s="368"/>
      <c r="AT206" s="368"/>
      <c r="AU206" s="368"/>
      <c r="AV206" s="368"/>
      <c r="AW206" s="368"/>
      <c r="AX206" s="368"/>
      <c r="AY206" s="368"/>
      <c r="AZ206" s="368"/>
      <c r="BA206" s="368"/>
      <c r="BB206" s="368"/>
      <c r="BC206" s="368"/>
      <c r="BD206" s="368"/>
      <c r="BE206" s="368"/>
      <c r="BF206" s="368"/>
      <c r="BG206" s="368"/>
      <c r="BH206" s="368"/>
      <c r="BI206" s="368"/>
      <c r="BJ206" s="368"/>
      <c r="BK206" s="368"/>
      <c r="BL206" s="368"/>
      <c r="BM206" s="368"/>
      <c r="BN206" s="368"/>
      <c r="BO206" s="368"/>
      <c r="BP206" s="368"/>
      <c r="BQ206" s="368"/>
      <c r="BR206" s="368"/>
      <c r="BS206" s="368"/>
      <c r="BT206" s="368"/>
      <c r="BU206" s="368"/>
      <c r="BV206" s="368"/>
      <c r="BW206" s="368"/>
      <c r="BX206" s="368"/>
      <c r="BY206" s="368"/>
      <c r="BZ206" s="368"/>
      <c r="CA206" s="368"/>
      <c r="CB206" s="368"/>
      <c r="CC206" s="368"/>
      <c r="CD206" s="368"/>
      <c r="CE206" s="368"/>
      <c r="CF206" s="368"/>
      <c r="CG206" s="368"/>
      <c r="CH206" s="368"/>
      <c r="CI206" s="368"/>
      <c r="CJ206" s="368"/>
      <c r="CK206" s="368"/>
      <c r="CL206" s="368"/>
      <c r="CM206" s="368"/>
      <c r="CN206" s="368"/>
      <c r="CO206" s="368"/>
      <c r="CP206" s="368"/>
      <c r="CQ206" s="368"/>
      <c r="CR206" s="368"/>
      <c r="CS206" s="368"/>
      <c r="CT206" s="368"/>
      <c r="CU206" s="368"/>
      <c r="CV206" s="368"/>
      <c r="CW206" s="368"/>
      <c r="CX206" s="368"/>
      <c r="CY206" s="368"/>
      <c r="CZ206" s="368"/>
      <c r="DA206" s="368"/>
      <c r="DB206" s="368"/>
      <c r="DC206" s="368"/>
      <c r="DD206" s="368"/>
      <c r="DE206" s="368"/>
      <c r="DF206" s="368"/>
      <c r="DG206" s="368"/>
      <c r="DH206" s="368"/>
      <c r="DI206" s="368"/>
      <c r="DJ206" s="368"/>
      <c r="DK206" s="368"/>
      <c r="DL206" s="368"/>
      <c r="DM206" s="368"/>
      <c r="DN206" s="368"/>
      <c r="DO206" s="368"/>
      <c r="DP206" s="368"/>
      <c r="DQ206" s="368"/>
      <c r="DR206" s="368"/>
      <c r="DS206" s="368"/>
      <c r="DT206" s="368"/>
      <c r="DU206" s="368"/>
      <c r="DV206" s="368"/>
      <c r="DW206" s="368"/>
      <c r="DX206" s="368"/>
      <c r="DY206" s="368"/>
      <c r="DZ206" s="368"/>
      <c r="EA206" s="368"/>
      <c r="EB206" s="368"/>
      <c r="EC206" s="368"/>
      <c r="ED206" s="368"/>
      <c r="EE206" s="368"/>
      <c r="EF206" s="368"/>
      <c r="EG206" s="368"/>
      <c r="EH206" s="368"/>
      <c r="EI206" s="368"/>
      <c r="EJ206" s="368"/>
      <c r="EK206" s="368"/>
      <c r="EL206" s="368"/>
      <c r="EM206" s="368"/>
      <c r="EN206" s="368"/>
      <c r="EO206" s="368"/>
      <c r="EP206" s="368"/>
      <c r="EQ206" s="368"/>
      <c r="ER206" s="368"/>
      <c r="ES206" s="368"/>
      <c r="ET206" s="368"/>
      <c r="EU206" s="368"/>
      <c r="EV206" s="368"/>
      <c r="EW206" s="368"/>
      <c r="EX206" s="368"/>
      <c r="EY206" s="368"/>
      <c r="EZ206" s="368"/>
      <c r="FA206" s="368"/>
      <c r="FB206" s="368"/>
      <c r="FC206" s="368"/>
      <c r="FD206" s="368"/>
      <c r="FE206" s="368"/>
      <c r="FF206" s="368"/>
      <c r="FG206" s="368"/>
      <c r="FH206" s="368"/>
      <c r="FI206" s="368"/>
      <c r="FJ206" s="368"/>
      <c r="FK206" s="368"/>
      <c r="FL206" s="368"/>
      <c r="FM206" s="368"/>
      <c r="FN206" s="368"/>
      <c r="FO206" s="368"/>
      <c r="FP206" s="368"/>
      <c r="FQ206" s="368"/>
      <c r="FR206" s="368"/>
      <c r="FS206" s="368"/>
      <c r="FT206" s="368"/>
      <c r="FU206" s="368"/>
      <c r="FV206" s="368"/>
      <c r="FW206" s="368"/>
      <c r="FX206" s="368"/>
      <c r="FY206" s="368"/>
      <c r="FZ206" s="368"/>
    </row>
    <row r="207" spans="1:182" x14ac:dyDescent="0.2">
      <c r="A207" s="368"/>
      <c r="B207" s="368"/>
      <c r="C207" s="368"/>
      <c r="D207" s="368"/>
      <c r="E207" s="368"/>
      <c r="F207" s="368"/>
      <c r="G207" s="368"/>
      <c r="H207" s="368"/>
      <c r="I207" s="368"/>
      <c r="J207" s="368"/>
      <c r="K207" s="368"/>
      <c r="L207" s="368"/>
      <c r="M207" s="368"/>
      <c r="N207" s="368"/>
      <c r="O207" s="368"/>
      <c r="P207" s="368"/>
      <c r="Q207" s="368"/>
      <c r="R207" s="368"/>
      <c r="S207" s="368"/>
      <c r="T207" s="368"/>
      <c r="U207" s="368"/>
      <c r="V207" s="368"/>
      <c r="W207" s="368"/>
      <c r="X207" s="368"/>
      <c r="Y207" s="368"/>
      <c r="Z207" s="368"/>
      <c r="AA207" s="368"/>
      <c r="AB207" s="368"/>
      <c r="AC207" s="368"/>
      <c r="AD207" s="368"/>
      <c r="AE207" s="368"/>
      <c r="AF207" s="368"/>
      <c r="AG207" s="368"/>
      <c r="AH207" s="368"/>
      <c r="AI207" s="368"/>
      <c r="AJ207" s="368"/>
      <c r="AK207" s="368"/>
      <c r="AL207" s="368"/>
      <c r="AM207" s="368"/>
      <c r="AN207" s="368"/>
      <c r="AO207" s="368"/>
      <c r="AP207" s="368"/>
      <c r="AQ207" s="368"/>
      <c r="AR207" s="368"/>
      <c r="AS207" s="368"/>
      <c r="AT207" s="368"/>
      <c r="AU207" s="368"/>
      <c r="AV207" s="368"/>
      <c r="AW207" s="368"/>
      <c r="AX207" s="368"/>
      <c r="AY207" s="368"/>
      <c r="AZ207" s="368"/>
      <c r="BA207" s="368"/>
      <c r="BB207" s="368"/>
      <c r="BC207" s="368"/>
      <c r="BD207" s="368"/>
      <c r="BE207" s="368"/>
      <c r="BF207" s="368"/>
      <c r="BG207" s="368"/>
      <c r="BH207" s="368"/>
      <c r="BI207" s="368"/>
      <c r="BJ207" s="368"/>
      <c r="BK207" s="368"/>
      <c r="BL207" s="368"/>
      <c r="BM207" s="368"/>
      <c r="BN207" s="368"/>
      <c r="BO207" s="368"/>
      <c r="BP207" s="368"/>
      <c r="BQ207" s="368"/>
      <c r="BR207" s="368"/>
      <c r="BS207" s="368"/>
      <c r="BT207" s="368"/>
      <c r="BU207" s="368"/>
      <c r="BV207" s="368"/>
      <c r="BW207" s="368"/>
      <c r="BX207" s="368"/>
      <c r="BY207" s="368"/>
      <c r="BZ207" s="368"/>
      <c r="CA207" s="368"/>
      <c r="CB207" s="368"/>
      <c r="CC207" s="368"/>
      <c r="CD207" s="368"/>
      <c r="CE207" s="368"/>
      <c r="CF207" s="368"/>
      <c r="CG207" s="368"/>
      <c r="CH207" s="368"/>
      <c r="CI207" s="368"/>
      <c r="CJ207" s="368"/>
      <c r="CK207" s="368"/>
      <c r="CL207" s="368"/>
      <c r="CM207" s="368"/>
      <c r="CN207" s="368"/>
      <c r="CO207" s="368"/>
      <c r="CP207" s="368"/>
      <c r="CQ207" s="368"/>
      <c r="CR207" s="368"/>
      <c r="CS207" s="368"/>
      <c r="CT207" s="368"/>
      <c r="CU207" s="368"/>
      <c r="CV207" s="368"/>
      <c r="CW207" s="368"/>
      <c r="CX207" s="368"/>
      <c r="CY207" s="368"/>
      <c r="CZ207" s="368"/>
      <c r="DA207" s="368"/>
      <c r="DB207" s="368"/>
      <c r="DC207" s="368"/>
      <c r="DD207" s="368"/>
      <c r="DE207" s="368"/>
      <c r="DF207" s="368"/>
      <c r="DG207" s="368"/>
      <c r="DH207" s="368"/>
      <c r="DI207" s="368"/>
      <c r="DJ207" s="368"/>
      <c r="DK207" s="368"/>
      <c r="DL207" s="368"/>
      <c r="DM207" s="368"/>
      <c r="DN207" s="368"/>
      <c r="DO207" s="368"/>
      <c r="DP207" s="368"/>
      <c r="DQ207" s="368"/>
      <c r="DR207" s="368"/>
      <c r="DS207" s="368"/>
      <c r="DT207" s="368"/>
      <c r="DU207" s="368"/>
      <c r="DV207" s="368"/>
      <c r="DW207" s="368"/>
      <c r="DX207" s="368"/>
      <c r="DY207" s="368"/>
      <c r="DZ207" s="368"/>
      <c r="EA207" s="368"/>
      <c r="EB207" s="368"/>
      <c r="EC207" s="368"/>
      <c r="ED207" s="368"/>
      <c r="EE207" s="368"/>
      <c r="EF207" s="368"/>
      <c r="EG207" s="368"/>
      <c r="EH207" s="368"/>
      <c r="EI207" s="368"/>
      <c r="EJ207" s="368"/>
      <c r="EK207" s="368"/>
      <c r="EL207" s="368"/>
      <c r="EM207" s="368"/>
      <c r="EN207" s="368"/>
      <c r="EO207" s="368"/>
      <c r="EP207" s="368"/>
      <c r="EQ207" s="368"/>
      <c r="ER207" s="368"/>
      <c r="ES207" s="368"/>
      <c r="ET207" s="368"/>
      <c r="EU207" s="368"/>
      <c r="EV207" s="368"/>
      <c r="EW207" s="368"/>
      <c r="EX207" s="368"/>
      <c r="EY207" s="368"/>
      <c r="EZ207" s="368"/>
      <c r="FA207" s="368"/>
      <c r="FB207" s="368"/>
      <c r="FC207" s="368"/>
      <c r="FD207" s="368"/>
      <c r="FE207" s="368"/>
      <c r="FF207" s="368"/>
      <c r="FG207" s="368"/>
      <c r="FH207" s="368"/>
      <c r="FI207" s="368"/>
      <c r="FJ207" s="368"/>
      <c r="FK207" s="368"/>
      <c r="FL207" s="368"/>
      <c r="FM207" s="368"/>
      <c r="FN207" s="368"/>
      <c r="FO207" s="368"/>
      <c r="FP207" s="368"/>
      <c r="FQ207" s="368"/>
      <c r="FR207" s="368"/>
      <c r="FS207" s="368"/>
      <c r="FT207" s="368"/>
      <c r="FU207" s="368"/>
      <c r="FV207" s="368"/>
      <c r="FW207" s="368"/>
      <c r="FX207" s="368"/>
      <c r="FY207" s="368"/>
      <c r="FZ207" s="368"/>
    </row>
    <row r="208" spans="1:182" x14ac:dyDescent="0.2">
      <c r="A208" s="368"/>
      <c r="B208" s="368"/>
      <c r="C208" s="368"/>
      <c r="D208" s="368"/>
      <c r="E208" s="368"/>
      <c r="F208" s="368"/>
      <c r="G208" s="368"/>
      <c r="H208" s="368"/>
      <c r="I208" s="368"/>
      <c r="J208" s="368"/>
      <c r="K208" s="368"/>
      <c r="L208" s="368"/>
      <c r="M208" s="368"/>
      <c r="N208" s="368"/>
      <c r="O208" s="368"/>
      <c r="P208" s="368"/>
      <c r="Q208" s="368"/>
      <c r="R208" s="368"/>
      <c r="S208" s="368"/>
      <c r="T208" s="368"/>
      <c r="U208" s="368"/>
      <c r="V208" s="368"/>
      <c r="W208" s="368"/>
      <c r="X208" s="368"/>
      <c r="Y208" s="368"/>
      <c r="Z208" s="368"/>
      <c r="AA208" s="368"/>
      <c r="AB208" s="368"/>
      <c r="AC208" s="368"/>
      <c r="AD208" s="368"/>
      <c r="AE208" s="368"/>
      <c r="AF208" s="368"/>
      <c r="AG208" s="368"/>
      <c r="AH208" s="368"/>
      <c r="AI208" s="368"/>
      <c r="AJ208" s="368"/>
      <c r="AK208" s="368"/>
      <c r="AL208" s="368"/>
      <c r="AM208" s="368"/>
      <c r="AN208" s="368"/>
      <c r="AO208" s="368"/>
      <c r="AP208" s="368"/>
      <c r="AQ208" s="368"/>
      <c r="AR208" s="368"/>
      <c r="AS208" s="368"/>
      <c r="AT208" s="368"/>
      <c r="AU208" s="368"/>
      <c r="AV208" s="368"/>
      <c r="AW208" s="368"/>
      <c r="AX208" s="368"/>
      <c r="AY208" s="368"/>
      <c r="AZ208" s="368"/>
      <c r="BA208" s="368"/>
      <c r="BB208" s="368"/>
      <c r="BC208" s="368"/>
      <c r="BD208" s="368"/>
      <c r="BE208" s="368"/>
      <c r="BF208" s="368"/>
      <c r="BG208" s="368"/>
      <c r="BH208" s="368"/>
      <c r="BI208" s="368"/>
      <c r="BJ208" s="368"/>
      <c r="BK208" s="368"/>
      <c r="BL208" s="368"/>
      <c r="BM208" s="368"/>
      <c r="BN208" s="368"/>
      <c r="BO208" s="368"/>
      <c r="BP208" s="368"/>
      <c r="BQ208" s="368"/>
      <c r="BR208" s="368"/>
      <c r="BS208" s="368"/>
      <c r="BT208" s="368"/>
      <c r="BU208" s="368"/>
      <c r="BV208" s="368"/>
      <c r="BW208" s="368"/>
      <c r="BX208" s="368"/>
      <c r="BY208" s="368"/>
      <c r="BZ208" s="368"/>
      <c r="CA208" s="368"/>
      <c r="CB208" s="368"/>
      <c r="CC208" s="368"/>
      <c r="CD208" s="368"/>
      <c r="CE208" s="368"/>
      <c r="CF208" s="368"/>
      <c r="CG208" s="368"/>
      <c r="CH208" s="368"/>
      <c r="CI208" s="368"/>
      <c r="CJ208" s="368"/>
      <c r="CK208" s="368"/>
      <c r="CL208" s="368"/>
      <c r="CM208" s="368"/>
      <c r="CN208" s="368"/>
      <c r="CO208" s="368"/>
      <c r="CP208" s="368"/>
      <c r="CQ208" s="368"/>
      <c r="CR208" s="368"/>
      <c r="CS208" s="368"/>
      <c r="CT208" s="368"/>
      <c r="CU208" s="368"/>
      <c r="CV208" s="368"/>
      <c r="CW208" s="368"/>
      <c r="CX208" s="368"/>
      <c r="CY208" s="368"/>
      <c r="CZ208" s="368"/>
      <c r="DA208" s="368"/>
      <c r="DB208" s="368"/>
      <c r="DC208" s="368"/>
      <c r="DD208" s="368"/>
      <c r="DE208" s="368"/>
      <c r="DF208" s="368"/>
      <c r="DG208" s="368"/>
      <c r="DH208" s="368"/>
      <c r="DI208" s="368"/>
      <c r="DJ208" s="368"/>
      <c r="DK208" s="368"/>
      <c r="DL208" s="368"/>
      <c r="DM208" s="368"/>
      <c r="DN208" s="368"/>
      <c r="DO208" s="368"/>
      <c r="DP208" s="368"/>
      <c r="DQ208" s="368"/>
      <c r="DR208" s="368"/>
      <c r="DS208" s="368"/>
      <c r="DT208" s="368"/>
      <c r="DU208" s="368"/>
      <c r="DV208" s="368"/>
      <c r="DW208" s="368"/>
      <c r="DX208" s="368"/>
      <c r="DY208" s="368"/>
      <c r="DZ208" s="368"/>
      <c r="EA208" s="368"/>
      <c r="EB208" s="368"/>
      <c r="EC208" s="368"/>
      <c r="ED208" s="368"/>
      <c r="EE208" s="368"/>
      <c r="EF208" s="368"/>
      <c r="EG208" s="368"/>
      <c r="EH208" s="368"/>
      <c r="EI208" s="368"/>
      <c r="EJ208" s="368"/>
      <c r="EK208" s="368"/>
      <c r="EL208" s="368"/>
      <c r="EM208" s="368"/>
      <c r="EN208" s="368"/>
      <c r="EO208" s="368"/>
      <c r="EP208" s="368"/>
      <c r="EQ208" s="368"/>
      <c r="ER208" s="368"/>
      <c r="ES208" s="368"/>
      <c r="ET208" s="368"/>
      <c r="EU208" s="368"/>
      <c r="EV208" s="368"/>
      <c r="EW208" s="368"/>
      <c r="EX208" s="368"/>
      <c r="EY208" s="368"/>
      <c r="EZ208" s="368"/>
      <c r="FA208" s="368"/>
      <c r="FB208" s="368"/>
      <c r="FC208" s="368"/>
      <c r="FD208" s="368"/>
      <c r="FE208" s="368"/>
      <c r="FF208" s="368"/>
      <c r="FG208" s="368"/>
      <c r="FH208" s="368"/>
      <c r="FI208" s="368"/>
      <c r="FJ208" s="368"/>
      <c r="FK208" s="368"/>
      <c r="FL208" s="368"/>
      <c r="FM208" s="368"/>
      <c r="FN208" s="368"/>
      <c r="FO208" s="368"/>
      <c r="FP208" s="368"/>
      <c r="FQ208" s="368"/>
      <c r="FR208" s="368"/>
      <c r="FS208" s="368"/>
      <c r="FT208" s="368"/>
      <c r="FU208" s="368"/>
      <c r="FV208" s="368"/>
      <c r="FW208" s="368"/>
      <c r="FX208" s="368"/>
      <c r="FY208" s="368"/>
      <c r="FZ208" s="368"/>
    </row>
    <row r="209" spans="1:182" x14ac:dyDescent="0.2">
      <c r="A209" s="368"/>
      <c r="B209" s="368"/>
      <c r="C209" s="368"/>
      <c r="D209" s="368"/>
      <c r="E209" s="368"/>
      <c r="F209" s="368"/>
      <c r="G209" s="368"/>
      <c r="H209" s="368"/>
      <c r="I209" s="368"/>
      <c r="J209" s="368"/>
      <c r="K209" s="368"/>
      <c r="L209" s="368"/>
      <c r="M209" s="368"/>
      <c r="N209" s="368"/>
      <c r="O209" s="368"/>
      <c r="P209" s="368"/>
      <c r="Q209" s="368"/>
      <c r="R209" s="368"/>
      <c r="S209" s="368"/>
      <c r="T209" s="368"/>
      <c r="U209" s="368"/>
      <c r="V209" s="368"/>
      <c r="W209" s="368"/>
      <c r="X209" s="368"/>
      <c r="Y209" s="368"/>
      <c r="Z209" s="368"/>
      <c r="AA209" s="368"/>
      <c r="AB209" s="368"/>
      <c r="AC209" s="368"/>
      <c r="AD209" s="368"/>
      <c r="AE209" s="368"/>
      <c r="AF209" s="368"/>
      <c r="AG209" s="368"/>
      <c r="AH209" s="368"/>
      <c r="AI209" s="368"/>
      <c r="AJ209" s="368"/>
      <c r="AK209" s="368"/>
      <c r="AL209" s="368"/>
      <c r="AM209" s="368"/>
      <c r="AN209" s="368"/>
      <c r="AO209" s="368"/>
      <c r="AP209" s="368"/>
      <c r="AQ209" s="368"/>
      <c r="AR209" s="368"/>
      <c r="AS209" s="368"/>
      <c r="AT209" s="368"/>
      <c r="AU209" s="368"/>
      <c r="AV209" s="368"/>
      <c r="AW209" s="368"/>
      <c r="AX209" s="368"/>
      <c r="AY209" s="368"/>
      <c r="AZ209" s="368"/>
      <c r="BA209" s="368"/>
      <c r="BB209" s="368"/>
      <c r="BC209" s="368"/>
      <c r="BD209" s="368"/>
      <c r="BE209" s="368"/>
      <c r="BF209" s="368"/>
      <c r="BG209" s="368"/>
      <c r="BH209" s="368"/>
      <c r="BI209" s="368"/>
      <c r="BJ209" s="368"/>
      <c r="BK209" s="368"/>
      <c r="BL209" s="368"/>
      <c r="BM209" s="368"/>
      <c r="BN209" s="368"/>
      <c r="BO209" s="368"/>
      <c r="BP209" s="368"/>
      <c r="BQ209" s="368"/>
      <c r="BR209" s="368"/>
      <c r="BS209" s="368"/>
      <c r="BT209" s="368"/>
      <c r="BU209" s="368"/>
      <c r="BV209" s="368"/>
      <c r="BW209" s="368"/>
      <c r="BX209" s="368"/>
      <c r="BY209" s="368"/>
      <c r="BZ209" s="368"/>
      <c r="CA209" s="368"/>
      <c r="CB209" s="368"/>
      <c r="CC209" s="368"/>
      <c r="CD209" s="368"/>
      <c r="CE209" s="368"/>
      <c r="CF209" s="368"/>
      <c r="CG209" s="368"/>
      <c r="CH209" s="368"/>
      <c r="CI209" s="368"/>
      <c r="CJ209" s="368"/>
      <c r="CK209" s="368"/>
      <c r="CL209" s="368"/>
      <c r="CM209" s="368"/>
      <c r="CN209" s="368"/>
      <c r="CO209" s="368"/>
      <c r="CP209" s="368"/>
      <c r="CQ209" s="368"/>
      <c r="CR209" s="368"/>
      <c r="CS209" s="368"/>
      <c r="CT209" s="368"/>
      <c r="CU209" s="368"/>
      <c r="CV209" s="368"/>
      <c r="CW209" s="368"/>
      <c r="CX209" s="368"/>
      <c r="CY209" s="368"/>
      <c r="CZ209" s="368"/>
      <c r="DA209" s="368"/>
      <c r="DB209" s="368"/>
      <c r="DC209" s="368"/>
      <c r="DD209" s="368"/>
      <c r="DE209" s="368"/>
      <c r="DF209" s="368"/>
      <c r="DG209" s="368"/>
      <c r="DH209" s="368"/>
      <c r="DI209" s="368"/>
      <c r="DJ209" s="368"/>
      <c r="DK209" s="368"/>
      <c r="DL209" s="368"/>
      <c r="DM209" s="368"/>
      <c r="DN209" s="368"/>
      <c r="DO209" s="368"/>
      <c r="DP209" s="368"/>
      <c r="DQ209" s="368"/>
      <c r="DR209" s="368"/>
      <c r="DS209" s="368"/>
      <c r="DT209" s="368"/>
      <c r="DU209" s="368"/>
      <c r="DV209" s="368"/>
      <c r="DW209" s="368"/>
      <c r="DX209" s="368"/>
      <c r="DY209" s="368"/>
      <c r="DZ209" s="368"/>
      <c r="EA209" s="368"/>
      <c r="EB209" s="368"/>
      <c r="EC209" s="368"/>
      <c r="ED209" s="368"/>
      <c r="EE209" s="368"/>
      <c r="EF209" s="368"/>
      <c r="EG209" s="368"/>
      <c r="EH209" s="368"/>
      <c r="EI209" s="368"/>
      <c r="EJ209" s="368"/>
      <c r="EK209" s="368"/>
      <c r="EL209" s="368"/>
      <c r="EM209" s="368"/>
      <c r="EN209" s="368"/>
      <c r="EO209" s="368"/>
      <c r="EP209" s="368"/>
      <c r="EQ209" s="368"/>
      <c r="ER209" s="368"/>
      <c r="ES209" s="368"/>
      <c r="ET209" s="368"/>
      <c r="EU209" s="368"/>
      <c r="EV209" s="368"/>
      <c r="EW209" s="368"/>
      <c r="EX209" s="368"/>
      <c r="EY209" s="368"/>
      <c r="EZ209" s="368"/>
      <c r="FA209" s="368"/>
      <c r="FB209" s="368"/>
      <c r="FC209" s="368"/>
      <c r="FD209" s="368"/>
      <c r="FE209" s="368"/>
      <c r="FF209" s="368"/>
      <c r="FG209" s="368"/>
      <c r="FH209" s="368"/>
      <c r="FI209" s="368"/>
      <c r="FJ209" s="368"/>
      <c r="FK209" s="368"/>
      <c r="FL209" s="368"/>
      <c r="FM209" s="368"/>
      <c r="FN209" s="368"/>
      <c r="FO209" s="368"/>
      <c r="FP209" s="368"/>
      <c r="FQ209" s="368"/>
      <c r="FR209" s="368"/>
      <c r="FS209" s="368"/>
      <c r="FT209" s="368"/>
      <c r="FU209" s="368"/>
      <c r="FV209" s="368"/>
      <c r="FW209" s="368"/>
      <c r="FX209" s="368"/>
      <c r="FY209" s="368"/>
      <c r="FZ209" s="368"/>
    </row>
    <row r="210" spans="1:182" x14ac:dyDescent="0.2">
      <c r="A210" s="368"/>
      <c r="B210" s="368"/>
      <c r="C210" s="368"/>
      <c r="D210" s="368"/>
      <c r="E210" s="368"/>
      <c r="F210" s="368"/>
      <c r="G210" s="368"/>
      <c r="H210" s="368"/>
      <c r="I210" s="368"/>
      <c r="J210" s="368"/>
      <c r="K210" s="368"/>
      <c r="L210" s="368"/>
      <c r="M210" s="368"/>
      <c r="N210" s="368"/>
      <c r="O210" s="368"/>
      <c r="P210" s="368"/>
      <c r="Q210" s="368"/>
      <c r="R210" s="368"/>
      <c r="S210" s="368"/>
      <c r="T210" s="368"/>
      <c r="U210" s="368"/>
      <c r="V210" s="368"/>
      <c r="W210" s="368"/>
      <c r="X210" s="368"/>
      <c r="Y210" s="368"/>
      <c r="Z210" s="368"/>
      <c r="AA210" s="368"/>
      <c r="AB210" s="368"/>
      <c r="AC210" s="368"/>
      <c r="AD210" s="368"/>
      <c r="AE210" s="368"/>
      <c r="AF210" s="368"/>
      <c r="AG210" s="368"/>
      <c r="AH210" s="368"/>
      <c r="AI210" s="368"/>
      <c r="AJ210" s="368"/>
      <c r="AK210" s="368"/>
      <c r="AL210" s="368"/>
      <c r="AM210" s="368"/>
      <c r="AN210" s="368"/>
      <c r="AO210" s="368"/>
      <c r="AP210" s="368"/>
      <c r="AQ210" s="368"/>
      <c r="AR210" s="368"/>
      <c r="AS210" s="368"/>
      <c r="AT210" s="368"/>
      <c r="AU210" s="368"/>
      <c r="AV210" s="368"/>
      <c r="AW210" s="368"/>
      <c r="AX210" s="368"/>
      <c r="AY210" s="368"/>
      <c r="AZ210" s="368"/>
      <c r="BA210" s="368"/>
      <c r="BB210" s="368"/>
      <c r="BC210" s="368"/>
      <c r="BD210" s="368"/>
      <c r="BE210" s="368"/>
      <c r="BF210" s="368"/>
      <c r="BG210" s="368"/>
      <c r="BH210" s="368"/>
      <c r="BI210" s="368"/>
      <c r="BJ210" s="368"/>
      <c r="BK210" s="368"/>
      <c r="BL210" s="368"/>
      <c r="BM210" s="368"/>
      <c r="BN210" s="368"/>
      <c r="BO210" s="368"/>
      <c r="BP210" s="368"/>
      <c r="BQ210" s="368"/>
      <c r="BR210" s="368"/>
      <c r="BS210" s="368"/>
      <c r="BT210" s="368"/>
      <c r="BU210" s="368"/>
      <c r="BV210" s="368"/>
      <c r="BW210" s="368"/>
      <c r="BX210" s="368"/>
      <c r="BY210" s="368"/>
      <c r="BZ210" s="368"/>
      <c r="CA210" s="368"/>
      <c r="CB210" s="368"/>
      <c r="CC210" s="368"/>
      <c r="CD210" s="368"/>
      <c r="CE210" s="368"/>
      <c r="CF210" s="368"/>
      <c r="CG210" s="368"/>
      <c r="CH210" s="368"/>
      <c r="CI210" s="368"/>
      <c r="CJ210" s="368"/>
      <c r="CK210" s="368"/>
      <c r="CL210" s="368"/>
      <c r="CM210" s="368"/>
      <c r="CN210" s="368"/>
      <c r="CO210" s="368"/>
      <c r="CP210" s="368"/>
      <c r="CQ210" s="368"/>
      <c r="CR210" s="368"/>
      <c r="CS210" s="368"/>
      <c r="CT210" s="368"/>
      <c r="CU210" s="368"/>
      <c r="CV210" s="368"/>
      <c r="CW210" s="368"/>
      <c r="CX210" s="368"/>
      <c r="CY210" s="368"/>
      <c r="CZ210" s="368"/>
      <c r="DA210" s="368"/>
      <c r="DB210" s="368"/>
      <c r="DC210" s="368"/>
      <c r="DD210" s="368"/>
      <c r="DE210" s="368"/>
      <c r="DF210" s="368"/>
      <c r="DG210" s="368"/>
      <c r="DH210" s="368"/>
      <c r="DI210" s="368"/>
      <c r="DJ210" s="368"/>
      <c r="DK210" s="368"/>
      <c r="DL210" s="368"/>
      <c r="DM210" s="368"/>
      <c r="DN210" s="368"/>
      <c r="DO210" s="368"/>
      <c r="DP210" s="368"/>
      <c r="DQ210" s="368"/>
      <c r="DR210" s="368"/>
      <c r="DS210" s="368"/>
      <c r="DT210" s="368"/>
      <c r="DU210" s="368"/>
      <c r="DV210" s="368"/>
      <c r="DW210" s="368"/>
      <c r="DX210" s="368"/>
      <c r="DY210" s="368"/>
      <c r="DZ210" s="368"/>
      <c r="EA210" s="368"/>
      <c r="EB210" s="368"/>
      <c r="EC210" s="368"/>
      <c r="ED210" s="368"/>
      <c r="EE210" s="368"/>
      <c r="EF210" s="368"/>
      <c r="EG210" s="368"/>
      <c r="EH210" s="368"/>
      <c r="EI210" s="368"/>
      <c r="EJ210" s="368"/>
      <c r="EK210" s="368"/>
      <c r="EL210" s="368"/>
      <c r="EM210" s="368"/>
      <c r="EN210" s="368"/>
      <c r="EO210" s="368"/>
      <c r="EP210" s="368"/>
      <c r="EQ210" s="368"/>
      <c r="ER210" s="368"/>
      <c r="ES210" s="368"/>
      <c r="ET210" s="368"/>
      <c r="EU210" s="368"/>
      <c r="EV210" s="368"/>
      <c r="EW210" s="368"/>
      <c r="EX210" s="368"/>
      <c r="EY210" s="368"/>
      <c r="EZ210" s="368"/>
      <c r="FA210" s="368"/>
      <c r="FB210" s="368"/>
      <c r="FC210" s="368"/>
      <c r="FD210" s="368"/>
      <c r="FE210" s="368"/>
      <c r="FF210" s="368"/>
      <c r="FG210" s="368"/>
      <c r="FH210" s="368"/>
      <c r="FI210" s="368"/>
      <c r="FJ210" s="368"/>
      <c r="FK210" s="368"/>
      <c r="FL210" s="368"/>
      <c r="FM210" s="368"/>
      <c r="FN210" s="368"/>
      <c r="FO210" s="368"/>
      <c r="FP210" s="368"/>
      <c r="FQ210" s="368"/>
      <c r="FR210" s="368"/>
      <c r="FS210" s="368"/>
      <c r="FT210" s="368"/>
      <c r="FU210" s="368"/>
      <c r="FV210" s="368"/>
      <c r="FW210" s="368"/>
      <c r="FX210" s="368"/>
      <c r="FY210" s="368"/>
      <c r="FZ210" s="368"/>
    </row>
    <row r="211" spans="1:182" x14ac:dyDescent="0.2">
      <c r="A211" s="368"/>
      <c r="B211" s="368"/>
      <c r="C211" s="368"/>
      <c r="D211" s="368"/>
      <c r="E211" s="368"/>
      <c r="F211" s="368"/>
      <c r="G211" s="368"/>
      <c r="H211" s="368"/>
      <c r="I211" s="368"/>
      <c r="J211" s="368"/>
      <c r="K211" s="368"/>
      <c r="L211" s="368"/>
      <c r="M211" s="368"/>
      <c r="N211" s="368"/>
      <c r="O211" s="368"/>
      <c r="P211" s="368"/>
      <c r="Q211" s="368"/>
      <c r="R211" s="368"/>
      <c r="S211" s="368"/>
      <c r="T211" s="368"/>
      <c r="U211" s="368"/>
      <c r="V211" s="368"/>
      <c r="W211" s="368"/>
      <c r="X211" s="368"/>
      <c r="Y211" s="368"/>
      <c r="Z211" s="368"/>
      <c r="AA211" s="368"/>
      <c r="AB211" s="368"/>
      <c r="AC211" s="368"/>
      <c r="AD211" s="368"/>
      <c r="AE211" s="368"/>
      <c r="AF211" s="368"/>
      <c r="AG211" s="368"/>
      <c r="AH211" s="368"/>
      <c r="AI211" s="368"/>
      <c r="AJ211" s="368"/>
      <c r="AK211" s="368"/>
      <c r="AL211" s="368"/>
      <c r="AM211" s="368"/>
      <c r="AN211" s="368"/>
      <c r="AO211" s="368"/>
      <c r="AP211" s="368"/>
      <c r="AQ211" s="368"/>
      <c r="AR211" s="368"/>
      <c r="AS211" s="368"/>
      <c r="AT211" s="368"/>
      <c r="AU211" s="368"/>
      <c r="AV211" s="368"/>
      <c r="AW211" s="368"/>
      <c r="AX211" s="368"/>
      <c r="AY211" s="368"/>
      <c r="AZ211" s="368"/>
      <c r="BA211" s="368"/>
      <c r="BB211" s="368"/>
      <c r="BC211" s="368"/>
      <c r="BD211" s="368"/>
      <c r="BE211" s="368"/>
      <c r="BF211" s="368"/>
      <c r="BG211" s="368"/>
      <c r="BH211" s="368"/>
      <c r="BI211" s="368"/>
      <c r="BJ211" s="368"/>
      <c r="BK211" s="368"/>
      <c r="BL211" s="368"/>
      <c r="BM211" s="368"/>
      <c r="BN211" s="368"/>
      <c r="BO211" s="368"/>
      <c r="BP211" s="368"/>
      <c r="BQ211" s="368"/>
      <c r="BR211" s="368"/>
      <c r="BS211" s="368"/>
      <c r="BT211" s="368"/>
      <c r="BU211" s="368"/>
      <c r="BV211" s="368"/>
      <c r="BW211" s="368"/>
      <c r="BX211" s="368"/>
      <c r="BY211" s="368"/>
      <c r="BZ211" s="368"/>
      <c r="CA211" s="368"/>
      <c r="CB211" s="368"/>
      <c r="CC211" s="368"/>
      <c r="CD211" s="368"/>
      <c r="CE211" s="368"/>
      <c r="CF211" s="368"/>
      <c r="CG211" s="368"/>
      <c r="CH211" s="368"/>
      <c r="CI211" s="368"/>
      <c r="CJ211" s="368"/>
      <c r="CK211" s="368"/>
      <c r="CL211" s="368"/>
      <c r="CM211" s="368"/>
      <c r="CN211" s="368"/>
      <c r="CO211" s="368"/>
      <c r="CP211" s="368"/>
      <c r="CQ211" s="368"/>
      <c r="CR211" s="368"/>
      <c r="CS211" s="368"/>
      <c r="CT211" s="368"/>
      <c r="CU211" s="368"/>
      <c r="CV211" s="368"/>
      <c r="CW211" s="368"/>
      <c r="CX211" s="368"/>
      <c r="CY211" s="368"/>
      <c r="CZ211" s="368"/>
      <c r="DA211" s="368"/>
      <c r="DB211" s="368"/>
      <c r="DC211" s="368"/>
      <c r="DD211" s="368"/>
      <c r="DE211" s="368"/>
      <c r="DF211" s="368"/>
      <c r="DG211" s="368"/>
      <c r="DH211" s="368"/>
      <c r="DI211" s="368"/>
      <c r="DJ211" s="368"/>
      <c r="DK211" s="368"/>
      <c r="DL211" s="368"/>
      <c r="DM211" s="368"/>
      <c r="DN211" s="368"/>
      <c r="DO211" s="368"/>
      <c r="DP211" s="368"/>
      <c r="DQ211" s="368"/>
      <c r="DR211" s="368"/>
      <c r="DS211" s="368"/>
      <c r="DT211" s="368"/>
      <c r="DU211" s="368"/>
      <c r="DV211" s="368"/>
      <c r="DW211" s="368"/>
      <c r="DX211" s="368"/>
      <c r="DY211" s="368"/>
      <c r="DZ211" s="368"/>
      <c r="EA211" s="368"/>
      <c r="EB211" s="368"/>
      <c r="EC211" s="368"/>
      <c r="ED211" s="368"/>
      <c r="EE211" s="368"/>
      <c r="EF211" s="368"/>
      <c r="EG211" s="368"/>
      <c r="EH211" s="368"/>
      <c r="EI211" s="368"/>
      <c r="EJ211" s="368"/>
      <c r="EK211" s="368"/>
      <c r="EL211" s="368"/>
      <c r="EM211" s="368"/>
      <c r="EN211" s="368"/>
      <c r="EO211" s="368"/>
      <c r="EP211" s="368"/>
      <c r="EQ211" s="368"/>
      <c r="ER211" s="368"/>
      <c r="ES211" s="368"/>
      <c r="ET211" s="368"/>
      <c r="EU211" s="368"/>
      <c r="EV211" s="368"/>
      <c r="EW211" s="368"/>
      <c r="EX211" s="368"/>
      <c r="EY211" s="368"/>
      <c r="EZ211" s="368"/>
      <c r="FA211" s="368"/>
      <c r="FB211" s="368"/>
      <c r="FC211" s="368"/>
      <c r="FD211" s="368"/>
      <c r="FE211" s="368"/>
      <c r="FF211" s="368"/>
      <c r="FG211" s="368"/>
      <c r="FH211" s="368"/>
      <c r="FI211" s="368"/>
      <c r="FJ211" s="368"/>
      <c r="FK211" s="368"/>
      <c r="FL211" s="368"/>
      <c r="FM211" s="368"/>
      <c r="FN211" s="368"/>
      <c r="FO211" s="368"/>
      <c r="FP211" s="368"/>
      <c r="FQ211" s="368"/>
      <c r="FR211" s="368"/>
      <c r="FS211" s="368"/>
      <c r="FT211" s="368"/>
      <c r="FU211" s="368"/>
      <c r="FV211" s="368"/>
      <c r="FW211" s="368"/>
      <c r="FX211" s="368"/>
      <c r="FY211" s="368"/>
      <c r="FZ211" s="368"/>
    </row>
    <row r="212" spans="1:182" x14ac:dyDescent="0.2">
      <c r="A212" s="368"/>
      <c r="B212" s="368"/>
      <c r="C212" s="368"/>
      <c r="D212" s="368"/>
      <c r="E212" s="368"/>
      <c r="F212" s="368"/>
      <c r="G212" s="368"/>
      <c r="H212" s="368"/>
      <c r="I212" s="368"/>
      <c r="J212" s="368"/>
      <c r="K212" s="368"/>
      <c r="L212" s="368"/>
      <c r="M212" s="368"/>
      <c r="N212" s="368"/>
      <c r="O212" s="368"/>
      <c r="P212" s="368"/>
      <c r="Q212" s="368"/>
      <c r="R212" s="368"/>
      <c r="S212" s="368"/>
      <c r="T212" s="368"/>
      <c r="U212" s="368"/>
      <c r="V212" s="368"/>
      <c r="W212" s="368"/>
      <c r="X212" s="368"/>
      <c r="Y212" s="368"/>
      <c r="Z212" s="368"/>
      <c r="AA212" s="368"/>
      <c r="AB212" s="368"/>
      <c r="AC212" s="368"/>
      <c r="AD212" s="368"/>
      <c r="AE212" s="368"/>
      <c r="AF212" s="368"/>
      <c r="AG212" s="368"/>
      <c r="AH212" s="368"/>
      <c r="AI212" s="368"/>
      <c r="AJ212" s="368"/>
      <c r="AK212" s="368"/>
      <c r="AL212" s="368"/>
      <c r="AM212" s="368"/>
      <c r="AN212" s="368"/>
      <c r="AO212" s="368"/>
      <c r="AP212" s="368"/>
      <c r="AQ212" s="368"/>
      <c r="AR212" s="368"/>
      <c r="AS212" s="368"/>
      <c r="AT212" s="368"/>
      <c r="AU212" s="368"/>
      <c r="AV212" s="368"/>
      <c r="AW212" s="368"/>
      <c r="AX212" s="368"/>
      <c r="AY212" s="368"/>
      <c r="AZ212" s="368"/>
      <c r="BA212" s="368"/>
      <c r="BB212" s="368"/>
      <c r="BC212" s="368"/>
      <c r="BD212" s="368"/>
      <c r="BE212" s="368"/>
      <c r="BF212" s="368"/>
      <c r="BG212" s="368"/>
      <c r="BH212" s="368"/>
      <c r="BI212" s="368"/>
      <c r="BJ212" s="368"/>
      <c r="BK212" s="368"/>
      <c r="BL212" s="368"/>
      <c r="BM212" s="368"/>
      <c r="BN212" s="368"/>
      <c r="BO212" s="368"/>
      <c r="BP212" s="368"/>
      <c r="BQ212" s="368"/>
      <c r="BR212" s="368"/>
      <c r="BS212" s="368"/>
      <c r="BT212" s="368"/>
      <c r="BU212" s="368"/>
      <c r="BV212" s="368"/>
      <c r="BW212" s="368"/>
      <c r="BX212" s="368"/>
      <c r="BY212" s="368"/>
      <c r="BZ212" s="368"/>
      <c r="CA212" s="368"/>
      <c r="CB212" s="368"/>
      <c r="CC212" s="368"/>
      <c r="CD212" s="368"/>
      <c r="CE212" s="368"/>
      <c r="CF212" s="368"/>
      <c r="CG212" s="368"/>
      <c r="CH212" s="368"/>
      <c r="CI212" s="368"/>
      <c r="CJ212" s="368"/>
      <c r="CK212" s="368"/>
      <c r="CL212" s="368"/>
      <c r="CM212" s="368"/>
      <c r="CN212" s="368"/>
      <c r="CO212" s="368"/>
      <c r="CP212" s="368"/>
      <c r="CQ212" s="368"/>
      <c r="CR212" s="368"/>
      <c r="CS212" s="368"/>
      <c r="CT212" s="368"/>
      <c r="CU212" s="368"/>
      <c r="CV212" s="368"/>
      <c r="CW212" s="368"/>
      <c r="CX212" s="368"/>
      <c r="CY212" s="368"/>
      <c r="CZ212" s="368"/>
      <c r="DA212" s="368"/>
      <c r="DB212" s="368"/>
      <c r="DC212" s="368"/>
      <c r="DD212" s="368"/>
      <c r="DE212" s="368"/>
      <c r="DF212" s="368"/>
      <c r="DG212" s="368"/>
      <c r="DH212" s="368"/>
      <c r="DI212" s="368"/>
      <c r="DJ212" s="368"/>
      <c r="DK212" s="368"/>
      <c r="DL212" s="368"/>
      <c r="DM212" s="368"/>
      <c r="DN212" s="368"/>
      <c r="DO212" s="368"/>
      <c r="DP212" s="368"/>
      <c r="DQ212" s="368"/>
      <c r="DR212" s="368"/>
      <c r="DS212" s="368"/>
      <c r="DT212" s="368"/>
      <c r="DU212" s="368"/>
      <c r="DV212" s="368"/>
      <c r="DW212" s="368"/>
      <c r="DX212" s="368"/>
      <c r="DY212" s="368"/>
      <c r="DZ212" s="368"/>
      <c r="EA212" s="368"/>
      <c r="EB212" s="368"/>
      <c r="EC212" s="368"/>
      <c r="ED212" s="368"/>
      <c r="EE212" s="368"/>
      <c r="EF212" s="368"/>
      <c r="EG212" s="368"/>
      <c r="EH212" s="368"/>
      <c r="EI212" s="368"/>
      <c r="EJ212" s="368"/>
      <c r="EK212" s="368"/>
      <c r="EL212" s="368"/>
      <c r="EM212" s="368"/>
      <c r="EN212" s="368"/>
      <c r="EO212" s="368"/>
      <c r="EP212" s="368"/>
      <c r="EQ212" s="368"/>
      <c r="ER212" s="368"/>
      <c r="ES212" s="368"/>
      <c r="ET212" s="368"/>
      <c r="EU212" s="368"/>
      <c r="EV212" s="368"/>
      <c r="EW212" s="368"/>
      <c r="EX212" s="368"/>
      <c r="EY212" s="368"/>
      <c r="EZ212" s="368"/>
      <c r="FA212" s="368"/>
      <c r="FB212" s="368"/>
      <c r="FC212" s="368"/>
      <c r="FD212" s="368"/>
      <c r="FE212" s="368"/>
      <c r="FF212" s="368"/>
      <c r="FG212" s="368"/>
      <c r="FH212" s="368"/>
      <c r="FI212" s="368"/>
      <c r="FJ212" s="368"/>
      <c r="FK212" s="368"/>
      <c r="FL212" s="368"/>
      <c r="FM212" s="368"/>
      <c r="FN212" s="368"/>
      <c r="FO212" s="368"/>
      <c r="FP212" s="368"/>
      <c r="FQ212" s="368"/>
      <c r="FR212" s="368"/>
      <c r="FS212" s="368"/>
      <c r="FT212" s="368"/>
      <c r="FU212" s="368"/>
      <c r="FV212" s="368"/>
      <c r="FW212" s="368"/>
      <c r="FX212" s="368"/>
      <c r="FY212" s="368"/>
      <c r="FZ212" s="368"/>
    </row>
    <row r="213" spans="1:182" x14ac:dyDescent="0.2">
      <c r="A213" s="368"/>
      <c r="B213" s="368"/>
      <c r="C213" s="368"/>
      <c r="D213" s="368"/>
      <c r="E213" s="368"/>
      <c r="F213" s="368"/>
      <c r="G213" s="368"/>
      <c r="H213" s="368"/>
      <c r="I213" s="368"/>
      <c r="J213" s="368"/>
      <c r="K213" s="368"/>
      <c r="L213" s="368"/>
      <c r="M213" s="368"/>
      <c r="N213" s="368"/>
      <c r="O213" s="368"/>
      <c r="P213" s="368"/>
      <c r="Q213" s="368"/>
      <c r="R213" s="368"/>
      <c r="S213" s="368"/>
      <c r="T213" s="368"/>
      <c r="U213" s="368"/>
      <c r="V213" s="368"/>
      <c r="W213" s="368"/>
      <c r="X213" s="368"/>
      <c r="Y213" s="368"/>
      <c r="Z213" s="368"/>
      <c r="AA213" s="368"/>
      <c r="AB213" s="368"/>
      <c r="AC213" s="368"/>
      <c r="AD213" s="368"/>
      <c r="AE213" s="368"/>
      <c r="AF213" s="368"/>
      <c r="AG213" s="368"/>
      <c r="AH213" s="368"/>
      <c r="AI213" s="368"/>
      <c r="AJ213" s="368"/>
      <c r="AK213" s="368"/>
      <c r="AL213" s="368"/>
      <c r="AM213" s="368"/>
      <c r="AN213" s="368"/>
      <c r="AO213" s="368"/>
      <c r="AP213" s="368"/>
      <c r="AQ213" s="368"/>
      <c r="AR213" s="368"/>
      <c r="AS213" s="368"/>
      <c r="AT213" s="368"/>
      <c r="AU213" s="368"/>
      <c r="AV213" s="368"/>
      <c r="AW213" s="368"/>
      <c r="AX213" s="368"/>
      <c r="AY213" s="368"/>
      <c r="AZ213" s="368"/>
      <c r="BA213" s="368"/>
      <c r="BB213" s="368"/>
      <c r="BC213" s="368"/>
      <c r="BD213" s="368"/>
      <c r="BE213" s="368"/>
      <c r="BF213" s="368"/>
      <c r="BG213" s="368"/>
      <c r="BH213" s="368"/>
      <c r="BI213" s="368"/>
      <c r="BJ213" s="368"/>
      <c r="BK213" s="368"/>
      <c r="BL213" s="368"/>
      <c r="BM213" s="368"/>
      <c r="BN213" s="368"/>
      <c r="BO213" s="368"/>
      <c r="BP213" s="368"/>
      <c r="BQ213" s="368"/>
      <c r="BR213" s="368"/>
      <c r="BS213" s="368"/>
      <c r="BT213" s="368"/>
      <c r="BU213" s="368"/>
      <c r="BV213" s="368"/>
      <c r="BW213" s="368"/>
      <c r="BX213" s="368"/>
      <c r="BY213" s="368"/>
      <c r="BZ213" s="368"/>
      <c r="CA213" s="368"/>
      <c r="CB213" s="368"/>
      <c r="CC213" s="368"/>
      <c r="CD213" s="368"/>
      <c r="CE213" s="368"/>
      <c r="CF213" s="368"/>
      <c r="CG213" s="368"/>
      <c r="CH213" s="368"/>
      <c r="CI213" s="368"/>
      <c r="CJ213" s="368"/>
      <c r="CK213" s="368"/>
      <c r="CL213" s="368"/>
      <c r="CM213" s="368"/>
      <c r="CN213" s="368"/>
      <c r="CO213" s="368"/>
      <c r="CP213" s="368"/>
      <c r="CQ213" s="368"/>
      <c r="CR213" s="368"/>
      <c r="CS213" s="368"/>
      <c r="CT213" s="368"/>
      <c r="CU213" s="368"/>
      <c r="CV213" s="368"/>
      <c r="CW213" s="368"/>
      <c r="CX213" s="368"/>
      <c r="CY213" s="368"/>
      <c r="CZ213" s="368"/>
      <c r="DA213" s="368"/>
      <c r="DB213" s="368"/>
      <c r="DC213" s="368"/>
      <c r="DD213" s="368"/>
      <c r="DE213" s="368"/>
      <c r="DF213" s="368"/>
      <c r="DG213" s="368"/>
      <c r="DH213" s="368"/>
      <c r="DI213" s="368"/>
      <c r="DJ213" s="368"/>
      <c r="DK213" s="368"/>
      <c r="DL213" s="368"/>
      <c r="DM213" s="368"/>
      <c r="DN213" s="368"/>
      <c r="DO213" s="368"/>
      <c r="DP213" s="368"/>
      <c r="DQ213" s="368"/>
      <c r="DR213" s="368"/>
      <c r="DS213" s="368"/>
      <c r="DT213" s="368"/>
      <c r="DU213" s="368"/>
      <c r="DV213" s="368"/>
      <c r="DW213" s="368"/>
      <c r="DX213" s="368"/>
      <c r="DY213" s="368"/>
      <c r="DZ213" s="368"/>
      <c r="EA213" s="368"/>
      <c r="EB213" s="368"/>
      <c r="EC213" s="368"/>
      <c r="ED213" s="368"/>
      <c r="EE213" s="368"/>
      <c r="EF213" s="368"/>
      <c r="EG213" s="368"/>
      <c r="EH213" s="368"/>
      <c r="EI213" s="368"/>
      <c r="EJ213" s="368"/>
      <c r="EK213" s="368"/>
      <c r="EL213" s="368"/>
      <c r="EM213" s="368"/>
      <c r="EN213" s="368"/>
      <c r="EO213" s="368"/>
      <c r="EP213" s="368"/>
      <c r="EQ213" s="368"/>
      <c r="ER213" s="368"/>
      <c r="ES213" s="368"/>
      <c r="ET213" s="368"/>
      <c r="EU213" s="368"/>
      <c r="EV213" s="368"/>
      <c r="EW213" s="368"/>
      <c r="EX213" s="368"/>
      <c r="EY213" s="368"/>
      <c r="EZ213" s="368"/>
      <c r="FA213" s="368"/>
      <c r="FB213" s="368"/>
      <c r="FC213" s="368"/>
      <c r="FD213" s="368"/>
      <c r="FE213" s="368"/>
      <c r="FF213" s="368"/>
      <c r="FG213" s="368"/>
      <c r="FH213" s="368"/>
      <c r="FI213" s="368"/>
      <c r="FJ213" s="368"/>
      <c r="FK213" s="368"/>
      <c r="FL213" s="368"/>
      <c r="FM213" s="368"/>
      <c r="FN213" s="368"/>
      <c r="FO213" s="368"/>
      <c r="FP213" s="368"/>
      <c r="FQ213" s="368"/>
      <c r="FR213" s="368"/>
      <c r="FS213" s="368"/>
      <c r="FT213" s="368"/>
      <c r="FU213" s="368"/>
      <c r="FV213" s="368"/>
      <c r="FW213" s="368"/>
      <c r="FX213" s="368"/>
      <c r="FY213" s="368"/>
      <c r="FZ213" s="368"/>
    </row>
    <row r="214" spans="1:182" x14ac:dyDescent="0.2">
      <c r="A214" s="368"/>
      <c r="B214" s="368"/>
      <c r="C214" s="368"/>
      <c r="D214" s="368"/>
      <c r="E214" s="368"/>
      <c r="F214" s="368"/>
      <c r="G214" s="368"/>
      <c r="H214" s="368"/>
      <c r="I214" s="368"/>
      <c r="J214" s="368"/>
      <c r="K214" s="368"/>
      <c r="L214" s="368"/>
      <c r="M214" s="368"/>
      <c r="N214" s="368"/>
      <c r="O214" s="368"/>
      <c r="P214" s="368"/>
      <c r="Q214" s="368"/>
      <c r="R214" s="368"/>
      <c r="S214" s="368"/>
      <c r="T214" s="368"/>
      <c r="U214" s="368"/>
      <c r="V214" s="368"/>
      <c r="W214" s="368"/>
      <c r="X214" s="368"/>
      <c r="Y214" s="368"/>
      <c r="Z214" s="368"/>
      <c r="AA214" s="368"/>
      <c r="AB214" s="368"/>
      <c r="AC214" s="368"/>
      <c r="AD214" s="368"/>
      <c r="AE214" s="368"/>
      <c r="AF214" s="368"/>
      <c r="AG214" s="368"/>
      <c r="AH214" s="368"/>
      <c r="AI214" s="368"/>
      <c r="AJ214" s="368"/>
      <c r="AK214" s="368"/>
      <c r="AL214" s="368"/>
      <c r="AM214" s="368"/>
      <c r="AN214" s="368"/>
      <c r="AO214" s="368"/>
      <c r="AP214" s="368"/>
      <c r="AQ214" s="368"/>
      <c r="AR214" s="368"/>
      <c r="AS214" s="368"/>
      <c r="AT214" s="368"/>
      <c r="AU214" s="368"/>
      <c r="AV214" s="368"/>
      <c r="AW214" s="368"/>
      <c r="AX214" s="368"/>
      <c r="AY214" s="368"/>
      <c r="AZ214" s="368"/>
      <c r="BA214" s="368"/>
      <c r="BB214" s="368"/>
      <c r="BC214" s="368"/>
      <c r="BD214" s="368"/>
      <c r="BE214" s="368"/>
      <c r="BF214" s="368"/>
      <c r="BG214" s="368"/>
      <c r="BH214" s="368"/>
      <c r="BI214" s="368"/>
      <c r="BJ214" s="368"/>
      <c r="BK214" s="368"/>
      <c r="BL214" s="368"/>
      <c r="BM214" s="368"/>
      <c r="BN214" s="368"/>
      <c r="BO214" s="368"/>
      <c r="BP214" s="368"/>
      <c r="BQ214" s="368"/>
      <c r="BR214" s="368"/>
      <c r="BS214" s="368"/>
      <c r="BT214" s="368"/>
      <c r="BU214" s="368"/>
      <c r="BV214" s="368"/>
      <c r="BW214" s="368"/>
      <c r="BX214" s="368"/>
      <c r="BY214" s="368"/>
      <c r="BZ214" s="368"/>
      <c r="CA214" s="368"/>
      <c r="CB214" s="368"/>
      <c r="CC214" s="368"/>
      <c r="CD214" s="368"/>
      <c r="CE214" s="368"/>
      <c r="CF214" s="368"/>
      <c r="CG214" s="368"/>
      <c r="CH214" s="368"/>
      <c r="CI214" s="368"/>
      <c r="CJ214" s="368"/>
      <c r="CK214" s="368"/>
      <c r="CL214" s="368"/>
      <c r="CM214" s="368"/>
      <c r="CN214" s="368"/>
      <c r="CO214" s="368"/>
      <c r="CP214" s="368"/>
      <c r="CQ214" s="368"/>
      <c r="CR214" s="368"/>
      <c r="CS214" s="368"/>
      <c r="CT214" s="368"/>
      <c r="CU214" s="368"/>
      <c r="CV214" s="368"/>
      <c r="CW214" s="368"/>
      <c r="CX214" s="368"/>
      <c r="CY214" s="368"/>
      <c r="CZ214" s="368"/>
      <c r="DA214" s="368"/>
      <c r="DB214" s="368"/>
      <c r="DC214" s="368"/>
      <c r="DD214" s="368"/>
      <c r="DE214" s="368"/>
      <c r="DF214" s="368"/>
      <c r="DG214" s="368"/>
      <c r="DH214" s="368"/>
      <c r="DI214" s="368"/>
      <c r="DJ214" s="368"/>
      <c r="DK214" s="368"/>
      <c r="DL214" s="368"/>
      <c r="DM214" s="368"/>
      <c r="DN214" s="368"/>
      <c r="DO214" s="368"/>
      <c r="DP214" s="368"/>
      <c r="DQ214" s="368"/>
      <c r="DR214" s="368"/>
      <c r="DS214" s="368"/>
      <c r="DT214" s="368"/>
      <c r="DU214" s="368"/>
      <c r="DV214" s="368"/>
      <c r="DW214" s="368"/>
      <c r="DX214" s="368"/>
      <c r="DY214" s="368"/>
      <c r="DZ214" s="368"/>
      <c r="EA214" s="368"/>
      <c r="EB214" s="368"/>
      <c r="EC214" s="368"/>
      <c r="ED214" s="368"/>
      <c r="EE214" s="368"/>
      <c r="EF214" s="368"/>
      <c r="EG214" s="368"/>
      <c r="EH214" s="368"/>
      <c r="EI214" s="368"/>
      <c r="EJ214" s="368"/>
      <c r="EK214" s="368"/>
      <c r="EL214" s="368"/>
      <c r="EM214" s="368"/>
      <c r="EN214" s="368"/>
      <c r="EO214" s="368"/>
      <c r="EP214" s="368"/>
      <c r="EQ214" s="368"/>
      <c r="ER214" s="368"/>
      <c r="ES214" s="368"/>
      <c r="ET214" s="368"/>
      <c r="EU214" s="368"/>
      <c r="EV214" s="368"/>
      <c r="EW214" s="368"/>
      <c r="EX214" s="368"/>
      <c r="EY214" s="368"/>
      <c r="EZ214" s="368"/>
      <c r="FA214" s="368"/>
      <c r="FB214" s="368"/>
      <c r="FC214" s="368"/>
      <c r="FD214" s="368"/>
      <c r="FE214" s="368"/>
      <c r="FF214" s="368"/>
      <c r="FG214" s="368"/>
      <c r="FH214" s="368"/>
      <c r="FI214" s="368"/>
      <c r="FJ214" s="368"/>
      <c r="FK214" s="368"/>
      <c r="FL214" s="368"/>
      <c r="FM214" s="368"/>
      <c r="FN214" s="368"/>
      <c r="FO214" s="368"/>
      <c r="FP214" s="368"/>
      <c r="FQ214" s="368"/>
      <c r="FR214" s="368"/>
      <c r="FS214" s="368"/>
      <c r="FT214" s="368"/>
      <c r="FU214" s="368"/>
      <c r="FV214" s="368"/>
      <c r="FW214" s="368"/>
      <c r="FX214" s="368"/>
      <c r="FY214" s="368"/>
      <c r="FZ214" s="368"/>
    </row>
    <row r="215" spans="1:182" x14ac:dyDescent="0.2">
      <c r="A215" s="368"/>
      <c r="B215" s="368"/>
      <c r="C215" s="368"/>
      <c r="D215" s="368"/>
      <c r="E215" s="368"/>
      <c r="F215" s="368"/>
      <c r="G215" s="368"/>
      <c r="H215" s="368"/>
      <c r="I215" s="368"/>
      <c r="J215" s="368"/>
      <c r="K215" s="368"/>
      <c r="L215" s="368"/>
      <c r="M215" s="368"/>
      <c r="N215" s="368"/>
      <c r="O215" s="368"/>
      <c r="P215" s="368"/>
      <c r="Q215" s="368"/>
      <c r="R215" s="368"/>
      <c r="S215" s="368"/>
      <c r="T215" s="368"/>
      <c r="U215" s="368"/>
      <c r="V215" s="368"/>
      <c r="W215" s="368"/>
      <c r="X215" s="368"/>
      <c r="Y215" s="368"/>
      <c r="Z215" s="368"/>
      <c r="AA215" s="368"/>
      <c r="AB215" s="368"/>
      <c r="AC215" s="368"/>
      <c r="AD215" s="368"/>
      <c r="AE215" s="368"/>
      <c r="AF215" s="368"/>
      <c r="AG215" s="368"/>
      <c r="AH215" s="368"/>
      <c r="AI215" s="368"/>
      <c r="AJ215" s="368"/>
      <c r="AK215" s="368"/>
      <c r="AL215" s="368"/>
      <c r="AM215" s="368"/>
      <c r="AN215" s="368"/>
      <c r="AO215" s="368"/>
      <c r="AP215" s="368"/>
      <c r="AQ215" s="368"/>
      <c r="AR215" s="368"/>
      <c r="AS215" s="368"/>
      <c r="AT215" s="368"/>
      <c r="AU215" s="368"/>
      <c r="AV215" s="368"/>
      <c r="AW215" s="368"/>
      <c r="AX215" s="368"/>
      <c r="AY215" s="368"/>
      <c r="AZ215" s="368"/>
      <c r="BA215" s="368"/>
      <c r="BB215" s="368"/>
      <c r="BC215" s="368"/>
      <c r="BD215" s="368"/>
      <c r="BE215" s="368"/>
      <c r="BF215" s="368"/>
      <c r="BG215" s="368"/>
      <c r="BH215" s="368"/>
      <c r="BI215" s="368"/>
      <c r="BJ215" s="368"/>
      <c r="BK215" s="368"/>
      <c r="BL215" s="368"/>
      <c r="BM215" s="368"/>
      <c r="BN215" s="368"/>
      <c r="BO215" s="368"/>
      <c r="BP215" s="368"/>
      <c r="BQ215" s="368"/>
      <c r="BR215" s="368"/>
      <c r="BS215" s="368"/>
      <c r="BT215" s="368"/>
      <c r="BU215" s="368"/>
      <c r="BV215" s="368"/>
      <c r="BW215" s="368"/>
      <c r="BX215" s="368"/>
      <c r="BY215" s="368"/>
      <c r="BZ215" s="368"/>
      <c r="CA215" s="368"/>
      <c r="CB215" s="368"/>
      <c r="CC215" s="368"/>
      <c r="CD215" s="368"/>
      <c r="CE215" s="368"/>
      <c r="CF215" s="368"/>
      <c r="CG215" s="368"/>
      <c r="CH215" s="368"/>
      <c r="CI215" s="368"/>
      <c r="CJ215" s="368"/>
      <c r="CK215" s="368"/>
      <c r="CL215" s="368"/>
      <c r="CM215" s="368"/>
      <c r="CN215" s="368"/>
      <c r="CO215" s="368"/>
      <c r="CP215" s="368"/>
      <c r="CQ215" s="368"/>
      <c r="CR215" s="368"/>
      <c r="CS215" s="368"/>
      <c r="CT215" s="368"/>
      <c r="CU215" s="368"/>
      <c r="CV215" s="368"/>
      <c r="CW215" s="368"/>
      <c r="CX215" s="368"/>
      <c r="CY215" s="368"/>
      <c r="CZ215" s="368"/>
      <c r="DA215" s="368"/>
      <c r="DB215" s="368"/>
      <c r="DC215" s="368"/>
      <c r="DD215" s="368"/>
      <c r="DE215" s="368"/>
      <c r="DF215" s="368"/>
      <c r="DG215" s="368"/>
      <c r="DH215" s="368"/>
      <c r="DI215" s="368"/>
      <c r="DJ215" s="368"/>
      <c r="DK215" s="368"/>
      <c r="DL215" s="368"/>
      <c r="DM215" s="368"/>
      <c r="DN215" s="368"/>
      <c r="DO215" s="368"/>
      <c r="DP215" s="368"/>
      <c r="DQ215" s="368"/>
      <c r="DR215" s="368"/>
      <c r="DS215" s="368"/>
      <c r="DT215" s="368"/>
      <c r="DU215" s="368"/>
      <c r="DV215" s="368"/>
      <c r="DW215" s="368"/>
      <c r="DX215" s="368"/>
      <c r="DY215" s="368"/>
      <c r="DZ215" s="368"/>
      <c r="EA215" s="368"/>
      <c r="EB215" s="368"/>
      <c r="EC215" s="368"/>
      <c r="ED215" s="368"/>
      <c r="EE215" s="368"/>
      <c r="EF215" s="368"/>
      <c r="EG215" s="368"/>
      <c r="EH215" s="368"/>
      <c r="EI215" s="368"/>
      <c r="EJ215" s="368"/>
      <c r="EK215" s="368"/>
      <c r="EL215" s="368"/>
      <c r="EM215" s="368"/>
      <c r="EN215" s="368"/>
      <c r="EO215" s="368"/>
      <c r="EP215" s="368"/>
      <c r="EQ215" s="368"/>
      <c r="ER215" s="368"/>
      <c r="ES215" s="368"/>
      <c r="ET215" s="368"/>
      <c r="EU215" s="368"/>
      <c r="EV215" s="368"/>
      <c r="EW215" s="368"/>
      <c r="EX215" s="368"/>
      <c r="EY215" s="368"/>
      <c r="EZ215" s="368"/>
      <c r="FA215" s="368"/>
      <c r="FB215" s="368"/>
      <c r="FC215" s="368"/>
      <c r="FD215" s="368"/>
      <c r="FE215" s="368"/>
      <c r="FF215" s="368"/>
      <c r="FG215" s="368"/>
      <c r="FH215" s="368"/>
      <c r="FI215" s="368"/>
      <c r="FJ215" s="368"/>
      <c r="FK215" s="368"/>
      <c r="FL215" s="368"/>
      <c r="FM215" s="368"/>
      <c r="FN215" s="368"/>
      <c r="FO215" s="368"/>
      <c r="FP215" s="368"/>
      <c r="FQ215" s="368"/>
      <c r="FR215" s="368"/>
      <c r="FS215" s="368"/>
      <c r="FT215" s="368"/>
      <c r="FU215" s="368"/>
      <c r="FV215" s="368"/>
      <c r="FW215" s="368"/>
      <c r="FX215" s="368"/>
      <c r="FY215" s="368"/>
      <c r="FZ215" s="368"/>
    </row>
    <row r="216" spans="1:182" x14ac:dyDescent="0.2">
      <c r="A216" s="368"/>
      <c r="B216" s="368"/>
      <c r="C216" s="368"/>
      <c r="D216" s="368"/>
      <c r="E216" s="368"/>
      <c r="F216" s="368"/>
      <c r="G216" s="368"/>
      <c r="H216" s="368"/>
      <c r="I216" s="368"/>
      <c r="J216" s="368"/>
      <c r="K216" s="368"/>
      <c r="L216" s="368"/>
      <c r="M216" s="368"/>
      <c r="N216" s="368"/>
      <c r="O216" s="368"/>
      <c r="P216" s="368"/>
      <c r="Q216" s="368"/>
      <c r="R216" s="368"/>
      <c r="S216" s="368"/>
      <c r="T216" s="368"/>
      <c r="U216" s="368"/>
      <c r="V216" s="368"/>
      <c r="W216" s="368"/>
      <c r="X216" s="368"/>
      <c r="Y216" s="368"/>
      <c r="Z216" s="368"/>
      <c r="AA216" s="368"/>
      <c r="AB216" s="368"/>
      <c r="AC216" s="368"/>
      <c r="AD216" s="368"/>
      <c r="AE216" s="368"/>
      <c r="AF216" s="368"/>
      <c r="AG216" s="368"/>
      <c r="AH216" s="368"/>
      <c r="AI216" s="368"/>
      <c r="AJ216" s="368"/>
      <c r="AK216" s="368"/>
      <c r="AL216" s="368"/>
      <c r="AM216" s="368"/>
      <c r="AN216" s="368"/>
      <c r="AO216" s="368"/>
      <c r="AP216" s="368"/>
      <c r="AQ216" s="368"/>
      <c r="AR216" s="368"/>
      <c r="AS216" s="368"/>
      <c r="AT216" s="368"/>
      <c r="AU216" s="368"/>
      <c r="AV216" s="368"/>
      <c r="AW216" s="368"/>
      <c r="AX216" s="368"/>
      <c r="AY216" s="368"/>
      <c r="AZ216" s="368"/>
      <c r="BA216" s="368"/>
      <c r="BB216" s="368"/>
      <c r="BC216" s="368"/>
      <c r="BD216" s="368"/>
      <c r="BE216" s="368"/>
      <c r="BF216" s="368"/>
      <c r="BG216" s="368"/>
      <c r="BH216" s="368"/>
      <c r="BI216" s="368"/>
      <c r="BJ216" s="368"/>
      <c r="BK216" s="368"/>
      <c r="BL216" s="368"/>
      <c r="BM216" s="368"/>
      <c r="BN216" s="368"/>
      <c r="BO216" s="368"/>
      <c r="BP216" s="368"/>
      <c r="BQ216" s="368"/>
      <c r="BR216" s="368"/>
      <c r="BS216" s="368"/>
      <c r="BT216" s="368"/>
      <c r="BU216" s="368"/>
      <c r="BV216" s="368"/>
      <c r="BW216" s="368"/>
      <c r="BX216" s="368"/>
      <c r="BY216" s="368"/>
      <c r="BZ216" s="368"/>
      <c r="CA216" s="368"/>
      <c r="CB216" s="368"/>
      <c r="CC216" s="368"/>
      <c r="CD216" s="368"/>
      <c r="CE216" s="368"/>
      <c r="CF216" s="368"/>
      <c r="CG216" s="368"/>
      <c r="CH216" s="368"/>
      <c r="CI216" s="368"/>
      <c r="CJ216" s="368"/>
      <c r="CK216" s="368"/>
      <c r="CL216" s="368"/>
      <c r="CM216" s="368"/>
      <c r="CN216" s="368"/>
      <c r="CO216" s="368"/>
      <c r="CP216" s="368"/>
      <c r="CQ216" s="368"/>
      <c r="CR216" s="368"/>
      <c r="CS216" s="368"/>
      <c r="CT216" s="368"/>
      <c r="CU216" s="368"/>
      <c r="CV216" s="368"/>
      <c r="CW216" s="368"/>
      <c r="CX216" s="368"/>
      <c r="CY216" s="368"/>
      <c r="CZ216" s="368"/>
      <c r="DA216" s="368"/>
      <c r="DB216" s="368"/>
      <c r="DC216" s="368"/>
      <c r="DD216" s="368"/>
      <c r="DE216" s="368"/>
      <c r="DF216" s="368"/>
      <c r="DG216" s="368"/>
      <c r="DH216" s="368"/>
      <c r="DI216" s="368"/>
      <c r="DJ216" s="368"/>
      <c r="DK216" s="368"/>
      <c r="DL216" s="368"/>
      <c r="DM216" s="368"/>
      <c r="DN216" s="368"/>
      <c r="DO216" s="368"/>
      <c r="DP216" s="368"/>
      <c r="DQ216" s="368"/>
      <c r="DR216" s="368"/>
      <c r="DS216" s="368"/>
      <c r="DT216" s="368"/>
      <c r="DU216" s="368"/>
      <c r="DV216" s="368"/>
      <c r="DW216" s="368"/>
      <c r="DX216" s="368"/>
      <c r="DY216" s="368"/>
      <c r="DZ216" s="368"/>
      <c r="EA216" s="368"/>
      <c r="EB216" s="368"/>
      <c r="EC216" s="368"/>
      <c r="ED216" s="368"/>
      <c r="EE216" s="368"/>
      <c r="EF216" s="368"/>
      <c r="EG216" s="368"/>
      <c r="EH216" s="368"/>
      <c r="EI216" s="368"/>
      <c r="EJ216" s="368"/>
      <c r="EK216" s="368"/>
      <c r="EL216" s="368"/>
      <c r="EM216" s="368"/>
      <c r="EN216" s="368"/>
      <c r="EO216" s="368"/>
      <c r="EP216" s="368"/>
      <c r="EQ216" s="368"/>
      <c r="ER216" s="368"/>
      <c r="ES216" s="368"/>
      <c r="ET216" s="368"/>
      <c r="EU216" s="368"/>
      <c r="EV216" s="368"/>
      <c r="EW216" s="368"/>
      <c r="EX216" s="368"/>
      <c r="EY216" s="368"/>
      <c r="EZ216" s="368"/>
      <c r="FA216" s="368"/>
      <c r="FB216" s="368"/>
      <c r="FC216" s="368"/>
      <c r="FD216" s="368"/>
      <c r="FE216" s="368"/>
      <c r="FF216" s="368"/>
      <c r="FG216" s="368"/>
      <c r="FH216" s="368"/>
      <c r="FI216" s="368"/>
      <c r="FJ216" s="368"/>
      <c r="FK216" s="368"/>
      <c r="FL216" s="368"/>
      <c r="FM216" s="368"/>
      <c r="FN216" s="368"/>
      <c r="FO216" s="368"/>
      <c r="FP216" s="368"/>
      <c r="FQ216" s="368"/>
      <c r="FR216" s="368"/>
      <c r="FS216" s="368"/>
      <c r="FT216" s="368"/>
      <c r="FU216" s="368"/>
      <c r="FV216" s="368"/>
      <c r="FW216" s="368"/>
      <c r="FX216" s="368"/>
      <c r="FY216" s="368"/>
      <c r="FZ216" s="368"/>
    </row>
    <row r="217" spans="1:182" x14ac:dyDescent="0.2">
      <c r="A217" s="368"/>
      <c r="B217" s="368"/>
      <c r="C217" s="368"/>
      <c r="D217" s="368"/>
      <c r="E217" s="368"/>
      <c r="F217" s="368"/>
      <c r="G217" s="368"/>
      <c r="H217" s="368"/>
      <c r="I217" s="368"/>
      <c r="J217" s="368"/>
      <c r="K217" s="368"/>
      <c r="L217" s="368"/>
      <c r="M217" s="368"/>
      <c r="N217" s="368"/>
      <c r="O217" s="368"/>
      <c r="P217" s="368"/>
      <c r="Q217" s="368"/>
      <c r="R217" s="368"/>
      <c r="S217" s="368"/>
      <c r="T217" s="368"/>
      <c r="U217" s="368"/>
      <c r="V217" s="368"/>
      <c r="W217" s="368"/>
      <c r="X217" s="368"/>
      <c r="Y217" s="368"/>
      <c r="Z217" s="368"/>
      <c r="AA217" s="368"/>
      <c r="AB217" s="368"/>
      <c r="AC217" s="368"/>
      <c r="AD217" s="368"/>
      <c r="AE217" s="368"/>
      <c r="AF217" s="368"/>
      <c r="AG217" s="368"/>
      <c r="AH217" s="368"/>
      <c r="AI217" s="368"/>
      <c r="AJ217" s="368"/>
      <c r="AK217" s="368"/>
      <c r="AL217" s="368"/>
      <c r="AM217" s="368"/>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68"/>
      <c r="CA217" s="368"/>
      <c r="CB217" s="368"/>
      <c r="CC217" s="368"/>
      <c r="CD217" s="368"/>
      <c r="CE217" s="368"/>
      <c r="CF217" s="368"/>
      <c r="CG217" s="368"/>
      <c r="CH217" s="368"/>
      <c r="CI217" s="368"/>
      <c r="CJ217" s="368"/>
      <c r="CK217" s="368"/>
      <c r="CL217" s="368"/>
      <c r="CM217" s="368"/>
      <c r="CN217" s="368"/>
      <c r="CO217" s="368"/>
      <c r="CP217" s="368"/>
      <c r="CQ217" s="368"/>
      <c r="CR217" s="368"/>
      <c r="CS217" s="368"/>
      <c r="CT217" s="368"/>
      <c r="CU217" s="368"/>
      <c r="CV217" s="368"/>
      <c r="CW217" s="368"/>
      <c r="CX217" s="368"/>
      <c r="CY217" s="368"/>
      <c r="CZ217" s="368"/>
      <c r="DA217" s="368"/>
      <c r="DB217" s="368"/>
      <c r="DC217" s="368"/>
      <c r="DD217" s="368"/>
      <c r="DE217" s="368"/>
      <c r="DF217" s="368"/>
      <c r="DG217" s="368"/>
      <c r="DH217" s="368"/>
      <c r="DI217" s="368"/>
      <c r="DJ217" s="368"/>
      <c r="DK217" s="368"/>
      <c r="DL217" s="368"/>
      <c r="DM217" s="368"/>
      <c r="DN217" s="368"/>
      <c r="DO217" s="368"/>
      <c r="DP217" s="368"/>
      <c r="DQ217" s="368"/>
      <c r="DR217" s="368"/>
      <c r="DS217" s="368"/>
      <c r="DT217" s="368"/>
      <c r="DU217" s="368"/>
      <c r="DV217" s="368"/>
      <c r="DW217" s="368"/>
      <c r="DX217" s="368"/>
      <c r="DY217" s="368"/>
      <c r="DZ217" s="368"/>
      <c r="EA217" s="368"/>
      <c r="EB217" s="368"/>
      <c r="EC217" s="368"/>
      <c r="ED217" s="368"/>
      <c r="EE217" s="368"/>
      <c r="EF217" s="368"/>
      <c r="EG217" s="368"/>
      <c r="EH217" s="368"/>
      <c r="EI217" s="368"/>
      <c r="EJ217" s="368"/>
      <c r="EK217" s="368"/>
      <c r="EL217" s="368"/>
      <c r="EM217" s="368"/>
      <c r="EN217" s="368"/>
      <c r="EO217" s="368"/>
      <c r="EP217" s="368"/>
      <c r="EQ217" s="368"/>
      <c r="ER217" s="368"/>
      <c r="ES217" s="368"/>
      <c r="ET217" s="368"/>
      <c r="EU217" s="368"/>
      <c r="EV217" s="368"/>
      <c r="EW217" s="368"/>
      <c r="EX217" s="368"/>
      <c r="EY217" s="368"/>
      <c r="EZ217" s="368"/>
      <c r="FA217" s="368"/>
      <c r="FB217" s="368"/>
      <c r="FC217" s="368"/>
      <c r="FD217" s="368"/>
      <c r="FE217" s="368"/>
      <c r="FF217" s="368"/>
      <c r="FG217" s="368"/>
      <c r="FH217" s="368"/>
      <c r="FI217" s="368"/>
      <c r="FJ217" s="368"/>
      <c r="FK217" s="368"/>
      <c r="FL217" s="368"/>
      <c r="FM217" s="368"/>
      <c r="FN217" s="368"/>
      <c r="FO217" s="368"/>
      <c r="FP217" s="368"/>
      <c r="FQ217" s="368"/>
      <c r="FR217" s="368"/>
      <c r="FS217" s="368"/>
      <c r="FT217" s="368"/>
      <c r="FU217" s="368"/>
      <c r="FV217" s="368"/>
      <c r="FW217" s="368"/>
      <c r="FX217" s="368"/>
      <c r="FY217" s="368"/>
      <c r="FZ217" s="368"/>
    </row>
    <row r="218" spans="1:182" x14ac:dyDescent="0.2">
      <c r="A218" s="368"/>
      <c r="B218" s="368"/>
      <c r="C218" s="368"/>
      <c r="D218" s="368"/>
      <c r="E218" s="368"/>
      <c r="F218" s="368"/>
      <c r="G218" s="368"/>
      <c r="H218" s="368"/>
      <c r="I218" s="368"/>
      <c r="J218" s="368"/>
      <c r="K218" s="368"/>
      <c r="L218" s="368"/>
      <c r="M218" s="368"/>
      <c r="N218" s="368"/>
      <c r="O218" s="368"/>
      <c r="P218" s="368"/>
      <c r="Q218" s="368"/>
      <c r="R218" s="368"/>
      <c r="S218" s="368"/>
      <c r="T218" s="368"/>
      <c r="U218" s="368"/>
      <c r="V218" s="368"/>
      <c r="W218" s="368"/>
      <c r="X218" s="368"/>
      <c r="Y218" s="368"/>
      <c r="Z218" s="368"/>
      <c r="AA218" s="368"/>
      <c r="AB218" s="368"/>
      <c r="AC218" s="368"/>
      <c r="AD218" s="368"/>
      <c r="AE218" s="368"/>
      <c r="AF218" s="368"/>
      <c r="AG218" s="368"/>
      <c r="AH218" s="368"/>
      <c r="AI218" s="368"/>
      <c r="AJ218" s="368"/>
      <c r="AK218" s="368"/>
      <c r="AL218" s="368"/>
      <c r="AM218" s="368"/>
      <c r="AN218" s="368"/>
      <c r="AO218" s="368"/>
      <c r="AP218" s="368"/>
      <c r="AQ218" s="368"/>
      <c r="AR218" s="368"/>
      <c r="AS218" s="368"/>
      <c r="AT218" s="368"/>
      <c r="AU218" s="368"/>
      <c r="AV218" s="368"/>
      <c r="AW218" s="368"/>
      <c r="AX218" s="368"/>
      <c r="AY218" s="368"/>
      <c r="AZ218" s="368"/>
      <c r="BA218" s="368"/>
      <c r="BB218" s="368"/>
      <c r="BC218" s="368"/>
      <c r="BD218" s="368"/>
      <c r="BE218" s="368"/>
      <c r="BF218" s="368"/>
      <c r="BG218" s="368"/>
      <c r="BH218" s="368"/>
      <c r="BI218" s="368"/>
      <c r="BJ218" s="368"/>
      <c r="BK218" s="368"/>
      <c r="BL218" s="368"/>
      <c r="BM218" s="368"/>
      <c r="BN218" s="368"/>
      <c r="BO218" s="368"/>
      <c r="BP218" s="368"/>
      <c r="BQ218" s="368"/>
      <c r="BR218" s="368"/>
      <c r="BS218" s="368"/>
      <c r="BT218" s="368"/>
      <c r="BU218" s="368"/>
      <c r="BV218" s="368"/>
      <c r="BW218" s="368"/>
      <c r="BX218" s="368"/>
      <c r="BY218" s="368"/>
      <c r="BZ218" s="368"/>
      <c r="CA218" s="368"/>
      <c r="CB218" s="368"/>
      <c r="CC218" s="368"/>
      <c r="CD218" s="368"/>
      <c r="CE218" s="368"/>
      <c r="CF218" s="368"/>
      <c r="CG218" s="368"/>
      <c r="CH218" s="368"/>
      <c r="CI218" s="368"/>
      <c r="CJ218" s="368"/>
      <c r="CK218" s="368"/>
      <c r="CL218" s="368"/>
      <c r="CM218" s="368"/>
      <c r="CN218" s="368"/>
      <c r="CO218" s="368"/>
      <c r="CP218" s="368"/>
      <c r="CQ218" s="368"/>
      <c r="CR218" s="368"/>
      <c r="CS218" s="368"/>
      <c r="CT218" s="368"/>
      <c r="CU218" s="368"/>
      <c r="CV218" s="368"/>
      <c r="CW218" s="368"/>
      <c r="CX218" s="368"/>
      <c r="CY218" s="368"/>
      <c r="CZ218" s="368"/>
      <c r="DA218" s="368"/>
      <c r="DB218" s="368"/>
      <c r="DC218" s="368"/>
      <c r="DD218" s="368"/>
      <c r="DE218" s="368"/>
      <c r="DF218" s="368"/>
      <c r="DG218" s="368"/>
      <c r="DH218" s="368"/>
      <c r="DI218" s="368"/>
      <c r="DJ218" s="368"/>
      <c r="DK218" s="368"/>
      <c r="DL218" s="368"/>
      <c r="DM218" s="368"/>
      <c r="DN218" s="368"/>
      <c r="DO218" s="368"/>
      <c r="DP218" s="368"/>
      <c r="DQ218" s="368"/>
      <c r="DR218" s="368"/>
      <c r="DS218" s="368"/>
      <c r="DT218" s="368"/>
      <c r="DU218" s="368"/>
      <c r="DV218" s="368"/>
      <c r="DW218" s="368"/>
      <c r="DX218" s="368"/>
      <c r="DY218" s="368"/>
      <c r="DZ218" s="368"/>
      <c r="EA218" s="368"/>
      <c r="EB218" s="368"/>
      <c r="EC218" s="368"/>
      <c r="ED218" s="368"/>
      <c r="EE218" s="368"/>
      <c r="EF218" s="368"/>
      <c r="EG218" s="368"/>
      <c r="EH218" s="368"/>
      <c r="EI218" s="368"/>
      <c r="EJ218" s="368"/>
      <c r="EK218" s="368"/>
      <c r="EL218" s="368"/>
      <c r="EM218" s="368"/>
      <c r="EN218" s="368"/>
      <c r="EO218" s="368"/>
      <c r="EP218" s="368"/>
      <c r="EQ218" s="368"/>
      <c r="ER218" s="368"/>
      <c r="ES218" s="368"/>
      <c r="ET218" s="368"/>
      <c r="EU218" s="368"/>
      <c r="EV218" s="368"/>
      <c r="EW218" s="368"/>
      <c r="EX218" s="368"/>
      <c r="EY218" s="368"/>
      <c r="EZ218" s="368"/>
      <c r="FA218" s="368"/>
      <c r="FB218" s="368"/>
      <c r="FC218" s="368"/>
      <c r="FD218" s="368"/>
      <c r="FE218" s="368"/>
      <c r="FF218" s="368"/>
      <c r="FG218" s="368"/>
      <c r="FH218" s="368"/>
      <c r="FI218" s="368"/>
      <c r="FJ218" s="368"/>
      <c r="FK218" s="368"/>
      <c r="FL218" s="368"/>
      <c r="FM218" s="368"/>
      <c r="FN218" s="368"/>
      <c r="FO218" s="368"/>
      <c r="FP218" s="368"/>
      <c r="FQ218" s="368"/>
      <c r="FR218" s="368"/>
      <c r="FS218" s="368"/>
      <c r="FT218" s="368"/>
      <c r="FU218" s="368"/>
      <c r="FV218" s="368"/>
      <c r="FW218" s="368"/>
      <c r="FX218" s="368"/>
      <c r="FY218" s="368"/>
      <c r="FZ218" s="368"/>
    </row>
    <row r="219" spans="1:182" x14ac:dyDescent="0.2">
      <c r="A219" s="368"/>
      <c r="B219" s="368"/>
      <c r="C219" s="368"/>
      <c r="D219" s="368"/>
      <c r="E219" s="368"/>
      <c r="F219" s="368"/>
      <c r="G219" s="368"/>
      <c r="H219" s="368"/>
      <c r="I219" s="368"/>
      <c r="J219" s="368"/>
      <c r="K219" s="368"/>
      <c r="L219" s="368"/>
      <c r="M219" s="368"/>
      <c r="N219" s="368"/>
      <c r="O219" s="368"/>
      <c r="P219" s="368"/>
      <c r="Q219" s="368"/>
      <c r="R219" s="368"/>
      <c r="S219" s="368"/>
      <c r="T219" s="368"/>
      <c r="U219" s="368"/>
      <c r="V219" s="368"/>
      <c r="W219" s="368"/>
      <c r="X219" s="368"/>
      <c r="Y219" s="368"/>
      <c r="Z219" s="368"/>
      <c r="AA219" s="368"/>
      <c r="AB219" s="368"/>
      <c r="AC219" s="368"/>
      <c r="AD219" s="368"/>
      <c r="AE219" s="368"/>
      <c r="AF219" s="368"/>
      <c r="AG219" s="368"/>
      <c r="AH219" s="368"/>
      <c r="AI219" s="368"/>
      <c r="AJ219" s="368"/>
      <c r="AK219" s="368"/>
      <c r="AL219" s="368"/>
      <c r="AM219" s="368"/>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68"/>
      <c r="CA219" s="368"/>
      <c r="CB219" s="368"/>
      <c r="CC219" s="368"/>
      <c r="CD219" s="368"/>
      <c r="CE219" s="368"/>
      <c r="CF219" s="368"/>
      <c r="CG219" s="368"/>
      <c r="CH219" s="368"/>
      <c r="CI219" s="368"/>
      <c r="CJ219" s="368"/>
      <c r="CK219" s="368"/>
      <c r="CL219" s="368"/>
      <c r="CM219" s="368"/>
      <c r="CN219" s="368"/>
      <c r="CO219" s="368"/>
      <c r="CP219" s="368"/>
      <c r="CQ219" s="368"/>
      <c r="CR219" s="368"/>
      <c r="CS219" s="368"/>
      <c r="CT219" s="368"/>
      <c r="CU219" s="368"/>
      <c r="CV219" s="368"/>
      <c r="CW219" s="368"/>
      <c r="CX219" s="368"/>
      <c r="CY219" s="368"/>
      <c r="CZ219" s="368"/>
      <c r="DA219" s="368"/>
      <c r="DB219" s="368"/>
      <c r="DC219" s="368"/>
      <c r="DD219" s="368"/>
      <c r="DE219" s="368"/>
      <c r="DF219" s="368"/>
      <c r="DG219" s="368"/>
      <c r="DH219" s="368"/>
      <c r="DI219" s="368"/>
      <c r="DJ219" s="368"/>
      <c r="DK219" s="368"/>
      <c r="DL219" s="368"/>
      <c r="DM219" s="368"/>
      <c r="DN219" s="368"/>
      <c r="DO219" s="368"/>
      <c r="DP219" s="368"/>
      <c r="DQ219" s="368"/>
      <c r="DR219" s="368"/>
      <c r="DS219" s="368"/>
      <c r="DT219" s="368"/>
      <c r="DU219" s="368"/>
      <c r="DV219" s="368"/>
      <c r="DW219" s="368"/>
      <c r="DX219" s="368"/>
      <c r="DY219" s="368"/>
      <c r="DZ219" s="368"/>
      <c r="EA219" s="368"/>
      <c r="EB219" s="368"/>
      <c r="EC219" s="368"/>
      <c r="ED219" s="368"/>
      <c r="EE219" s="368"/>
      <c r="EF219" s="368"/>
      <c r="EG219" s="368"/>
      <c r="EH219" s="368"/>
      <c r="EI219" s="368"/>
      <c r="EJ219" s="368"/>
      <c r="EK219" s="368"/>
      <c r="EL219" s="368"/>
      <c r="EM219" s="368"/>
      <c r="EN219" s="368"/>
      <c r="EO219" s="368"/>
      <c r="EP219" s="368"/>
      <c r="EQ219" s="368"/>
      <c r="ER219" s="368"/>
      <c r="ES219" s="368"/>
      <c r="ET219" s="368"/>
      <c r="EU219" s="368"/>
      <c r="EV219" s="368"/>
      <c r="EW219" s="368"/>
      <c r="EX219" s="368"/>
      <c r="EY219" s="368"/>
      <c r="EZ219" s="368"/>
      <c r="FA219" s="368"/>
      <c r="FB219" s="368"/>
      <c r="FC219" s="368"/>
      <c r="FD219" s="368"/>
      <c r="FE219" s="368"/>
      <c r="FF219" s="368"/>
      <c r="FG219" s="368"/>
      <c r="FH219" s="368"/>
      <c r="FI219" s="368"/>
      <c r="FJ219" s="368"/>
      <c r="FK219" s="368"/>
      <c r="FL219" s="368"/>
      <c r="FM219" s="368"/>
      <c r="FN219" s="368"/>
      <c r="FO219" s="368"/>
      <c r="FP219" s="368"/>
      <c r="FQ219" s="368"/>
      <c r="FR219" s="368"/>
      <c r="FS219" s="368"/>
      <c r="FT219" s="368"/>
      <c r="FU219" s="368"/>
      <c r="FV219" s="368"/>
      <c r="FW219" s="368"/>
      <c r="FX219" s="368"/>
      <c r="FY219" s="368"/>
      <c r="FZ219" s="368"/>
    </row>
    <row r="220" spans="1:182" x14ac:dyDescent="0.2">
      <c r="A220" s="368"/>
      <c r="B220" s="368"/>
      <c r="C220" s="368"/>
      <c r="D220" s="368"/>
      <c r="E220" s="368"/>
      <c r="F220" s="368"/>
      <c r="G220" s="368"/>
      <c r="H220" s="368"/>
      <c r="I220" s="368"/>
      <c r="J220" s="368"/>
      <c r="K220" s="368"/>
      <c r="L220" s="368"/>
      <c r="M220" s="368"/>
      <c r="N220" s="368"/>
      <c r="O220" s="368"/>
      <c r="P220" s="368"/>
      <c r="Q220" s="368"/>
      <c r="R220" s="368"/>
      <c r="S220" s="368"/>
      <c r="T220" s="368"/>
      <c r="U220" s="368"/>
      <c r="V220" s="368"/>
      <c r="W220" s="368"/>
      <c r="X220" s="368"/>
      <c r="Y220" s="368"/>
      <c r="Z220" s="368"/>
      <c r="AA220" s="368"/>
      <c r="AB220" s="368"/>
      <c r="AC220" s="368"/>
      <c r="AD220" s="368"/>
      <c r="AE220" s="368"/>
      <c r="AF220" s="368"/>
      <c r="AG220" s="368"/>
      <c r="AH220" s="368"/>
      <c r="AI220" s="368"/>
      <c r="AJ220" s="368"/>
      <c r="AK220" s="368"/>
      <c r="AL220" s="368"/>
      <c r="AM220" s="368"/>
      <c r="AN220" s="368"/>
      <c r="AO220" s="368"/>
      <c r="AP220" s="368"/>
      <c r="AQ220" s="368"/>
      <c r="AR220" s="368"/>
      <c r="AS220" s="368"/>
      <c r="AT220" s="368"/>
      <c r="AU220" s="368"/>
      <c r="AV220" s="368"/>
      <c r="AW220" s="368"/>
      <c r="AX220" s="368"/>
      <c r="AY220" s="368"/>
      <c r="AZ220" s="368"/>
      <c r="BA220" s="368"/>
      <c r="BB220" s="368"/>
      <c r="BC220" s="368"/>
      <c r="BD220" s="368"/>
      <c r="BE220" s="368"/>
      <c r="BF220" s="368"/>
      <c r="BG220" s="368"/>
      <c r="BH220" s="368"/>
      <c r="BI220" s="368"/>
      <c r="BJ220" s="368"/>
      <c r="BK220" s="368"/>
      <c r="BL220" s="368"/>
      <c r="BM220" s="368"/>
      <c r="BN220" s="368"/>
      <c r="BO220" s="368"/>
      <c r="BP220" s="368"/>
      <c r="BQ220" s="368"/>
      <c r="BR220" s="368"/>
      <c r="BS220" s="368"/>
      <c r="BT220" s="368"/>
      <c r="BU220" s="368"/>
      <c r="BV220" s="368"/>
      <c r="BW220" s="368"/>
      <c r="BX220" s="368"/>
      <c r="BY220" s="368"/>
      <c r="BZ220" s="368"/>
      <c r="CA220" s="368"/>
      <c r="CB220" s="368"/>
      <c r="CC220" s="368"/>
      <c r="CD220" s="368"/>
      <c r="CE220" s="368"/>
      <c r="CF220" s="368"/>
      <c r="CG220" s="368"/>
      <c r="CH220" s="368"/>
      <c r="CI220" s="368"/>
      <c r="CJ220" s="368"/>
      <c r="CK220" s="368"/>
      <c r="CL220" s="368"/>
      <c r="CM220" s="368"/>
      <c r="CN220" s="368"/>
      <c r="CO220" s="368"/>
      <c r="CP220" s="368"/>
      <c r="CQ220" s="368"/>
      <c r="CR220" s="368"/>
      <c r="CS220" s="368"/>
      <c r="CT220" s="368"/>
      <c r="CU220" s="368"/>
      <c r="CV220" s="368"/>
      <c r="CW220" s="368"/>
      <c r="CX220" s="368"/>
      <c r="CY220" s="368"/>
      <c r="CZ220" s="368"/>
      <c r="DA220" s="368"/>
      <c r="DB220" s="368"/>
      <c r="DC220" s="368"/>
      <c r="DD220" s="368"/>
      <c r="DE220" s="368"/>
      <c r="DF220" s="368"/>
      <c r="DG220" s="368"/>
      <c r="DH220" s="368"/>
      <c r="DI220" s="368"/>
      <c r="DJ220" s="368"/>
      <c r="DK220" s="368"/>
      <c r="DL220" s="368"/>
      <c r="DM220" s="368"/>
      <c r="DN220" s="368"/>
      <c r="DO220" s="368"/>
      <c r="DP220" s="368"/>
      <c r="DQ220" s="368"/>
      <c r="DR220" s="368"/>
      <c r="DS220" s="368"/>
      <c r="DT220" s="368"/>
      <c r="DU220" s="368"/>
      <c r="DV220" s="368"/>
      <c r="DW220" s="368"/>
      <c r="DX220" s="368"/>
      <c r="DY220" s="368"/>
      <c r="DZ220" s="368"/>
      <c r="EA220" s="368"/>
      <c r="EB220" s="368"/>
      <c r="EC220" s="368"/>
      <c r="ED220" s="368"/>
      <c r="EE220" s="368"/>
      <c r="EF220" s="368"/>
      <c r="EG220" s="368"/>
      <c r="EH220" s="368"/>
      <c r="EI220" s="368"/>
      <c r="EJ220" s="368"/>
      <c r="EK220" s="368"/>
      <c r="EL220" s="368"/>
      <c r="EM220" s="368"/>
      <c r="EN220" s="368"/>
      <c r="EO220" s="368"/>
      <c r="EP220" s="368"/>
      <c r="EQ220" s="368"/>
      <c r="ER220" s="368"/>
      <c r="ES220" s="368"/>
      <c r="ET220" s="368"/>
      <c r="EU220" s="368"/>
      <c r="EV220" s="368"/>
      <c r="EW220" s="368"/>
      <c r="EX220" s="368"/>
      <c r="EY220" s="368"/>
      <c r="EZ220" s="368"/>
      <c r="FA220" s="368"/>
      <c r="FB220" s="368"/>
      <c r="FC220" s="368"/>
      <c r="FD220" s="368"/>
      <c r="FE220" s="368"/>
      <c r="FF220" s="368"/>
      <c r="FG220" s="368"/>
      <c r="FH220" s="368"/>
      <c r="FI220" s="368"/>
      <c r="FJ220" s="368"/>
      <c r="FK220" s="368"/>
      <c r="FL220" s="368"/>
      <c r="FM220" s="368"/>
      <c r="FN220" s="368"/>
      <c r="FO220" s="368"/>
      <c r="FP220" s="368"/>
      <c r="FQ220" s="368"/>
      <c r="FR220" s="368"/>
      <c r="FS220" s="368"/>
      <c r="FT220" s="368"/>
      <c r="FU220" s="368"/>
      <c r="FV220" s="368"/>
      <c r="FW220" s="368"/>
      <c r="FX220" s="368"/>
      <c r="FY220" s="368"/>
      <c r="FZ220" s="368"/>
    </row>
    <row r="221" spans="1:182" x14ac:dyDescent="0.2">
      <c r="A221" s="368"/>
      <c r="B221" s="368"/>
      <c r="C221" s="368"/>
      <c r="D221" s="368"/>
      <c r="E221" s="368"/>
      <c r="F221" s="368"/>
      <c r="G221" s="368"/>
      <c r="H221" s="368"/>
      <c r="I221" s="368"/>
      <c r="J221" s="368"/>
      <c r="K221" s="368"/>
      <c r="L221" s="368"/>
      <c r="M221" s="368"/>
      <c r="N221" s="368"/>
      <c r="O221" s="368"/>
      <c r="P221" s="368"/>
      <c r="Q221" s="368"/>
      <c r="R221" s="368"/>
      <c r="S221" s="368"/>
      <c r="T221" s="368"/>
      <c r="U221" s="368"/>
      <c r="V221" s="368"/>
      <c r="W221" s="368"/>
      <c r="X221" s="368"/>
      <c r="Y221" s="368"/>
      <c r="Z221" s="368"/>
      <c r="AA221" s="368"/>
      <c r="AB221" s="368"/>
      <c r="AC221" s="368"/>
      <c r="AD221" s="368"/>
      <c r="AE221" s="368"/>
      <c r="AF221" s="368"/>
      <c r="AG221" s="368"/>
      <c r="AH221" s="368"/>
      <c r="AI221" s="368"/>
      <c r="AJ221" s="368"/>
      <c r="AK221" s="368"/>
      <c r="AL221" s="368"/>
      <c r="AM221" s="368"/>
      <c r="AN221" s="368"/>
      <c r="AO221" s="368"/>
      <c r="AP221" s="368"/>
      <c r="AQ221" s="368"/>
      <c r="AR221" s="368"/>
      <c r="AS221" s="368"/>
      <c r="AT221" s="368"/>
      <c r="AU221" s="368"/>
      <c r="AV221" s="368"/>
      <c r="AW221" s="368"/>
      <c r="AX221" s="368"/>
      <c r="AY221" s="368"/>
      <c r="AZ221" s="368"/>
      <c r="BA221" s="368"/>
      <c r="BB221" s="368"/>
      <c r="BC221" s="368"/>
      <c r="BD221" s="368"/>
      <c r="BE221" s="368"/>
      <c r="BF221" s="368"/>
      <c r="BG221" s="368"/>
      <c r="BH221" s="368"/>
      <c r="BI221" s="368"/>
      <c r="BJ221" s="368"/>
      <c r="BK221" s="368"/>
      <c r="BL221" s="368"/>
      <c r="BM221" s="368"/>
      <c r="BN221" s="368"/>
      <c r="BO221" s="368"/>
      <c r="BP221" s="368"/>
      <c r="BQ221" s="368"/>
      <c r="BR221" s="368"/>
      <c r="BS221" s="368"/>
      <c r="BT221" s="368"/>
      <c r="BU221" s="368"/>
      <c r="BV221" s="368"/>
      <c r="BW221" s="368"/>
      <c r="BX221" s="368"/>
      <c r="BY221" s="368"/>
      <c r="BZ221" s="368"/>
      <c r="CA221" s="368"/>
      <c r="CB221" s="368"/>
      <c r="CC221" s="368"/>
      <c r="CD221" s="368"/>
      <c r="CE221" s="368"/>
      <c r="CF221" s="368"/>
      <c r="CG221" s="368"/>
      <c r="CH221" s="368"/>
      <c r="CI221" s="368"/>
      <c r="CJ221" s="368"/>
      <c r="CK221" s="368"/>
      <c r="CL221" s="368"/>
      <c r="CM221" s="368"/>
      <c r="CN221" s="368"/>
      <c r="CO221" s="368"/>
      <c r="CP221" s="368"/>
      <c r="CQ221" s="368"/>
      <c r="CR221" s="368"/>
      <c r="CS221" s="368"/>
      <c r="CT221" s="368"/>
      <c r="CU221" s="368"/>
      <c r="CV221" s="368"/>
      <c r="CW221" s="368"/>
      <c r="CX221" s="368"/>
      <c r="CY221" s="368"/>
      <c r="CZ221" s="368"/>
      <c r="DA221" s="368"/>
      <c r="DB221" s="368"/>
      <c r="DC221" s="368"/>
      <c r="DD221" s="368"/>
      <c r="DE221" s="368"/>
      <c r="DF221" s="368"/>
      <c r="DG221" s="368"/>
      <c r="DH221" s="368"/>
      <c r="DI221" s="368"/>
      <c r="DJ221" s="368"/>
      <c r="DK221" s="368"/>
      <c r="DL221" s="368"/>
      <c r="DM221" s="368"/>
      <c r="DN221" s="368"/>
      <c r="DO221" s="368"/>
      <c r="DP221" s="368"/>
      <c r="DQ221" s="368"/>
      <c r="DR221" s="368"/>
      <c r="DS221" s="368"/>
      <c r="DT221" s="368"/>
      <c r="DU221" s="368"/>
      <c r="DV221" s="368"/>
      <c r="DW221" s="368"/>
      <c r="DX221" s="368"/>
      <c r="DY221" s="368"/>
      <c r="DZ221" s="368"/>
      <c r="EA221" s="368"/>
      <c r="EB221" s="368"/>
      <c r="EC221" s="368"/>
      <c r="ED221" s="368"/>
      <c r="EE221" s="368"/>
      <c r="EF221" s="368"/>
      <c r="EG221" s="368"/>
      <c r="EH221" s="368"/>
      <c r="EI221" s="368"/>
      <c r="EJ221" s="368"/>
      <c r="EK221" s="368"/>
      <c r="EL221" s="368"/>
      <c r="EM221" s="368"/>
      <c r="EN221" s="368"/>
      <c r="EO221" s="368"/>
      <c r="EP221" s="368"/>
      <c r="EQ221" s="368"/>
      <c r="ER221" s="368"/>
      <c r="ES221" s="368"/>
      <c r="ET221" s="368"/>
      <c r="EU221" s="368"/>
      <c r="EV221" s="368"/>
      <c r="EW221" s="368"/>
      <c r="EX221" s="368"/>
      <c r="EY221" s="368"/>
      <c r="EZ221" s="368"/>
      <c r="FA221" s="368"/>
      <c r="FB221" s="368"/>
      <c r="FC221" s="368"/>
      <c r="FD221" s="368"/>
      <c r="FE221" s="368"/>
      <c r="FF221" s="368"/>
      <c r="FG221" s="368"/>
      <c r="FH221" s="368"/>
      <c r="FI221" s="368"/>
      <c r="FJ221" s="368"/>
      <c r="FK221" s="368"/>
      <c r="FL221" s="368"/>
      <c r="FM221" s="368"/>
      <c r="FN221" s="368"/>
      <c r="FO221" s="368"/>
      <c r="FP221" s="368"/>
      <c r="FQ221" s="368"/>
      <c r="FR221" s="368"/>
      <c r="FS221" s="368"/>
      <c r="FT221" s="368"/>
      <c r="FU221" s="368"/>
      <c r="FV221" s="368"/>
      <c r="FW221" s="368"/>
      <c r="FX221" s="368"/>
      <c r="FY221" s="368"/>
      <c r="FZ221" s="368"/>
    </row>
    <row r="222" spans="1:182" x14ac:dyDescent="0.2">
      <c r="A222" s="368"/>
      <c r="B222" s="368"/>
      <c r="C222" s="368"/>
      <c r="D222" s="368"/>
      <c r="E222" s="368"/>
      <c r="F222" s="368"/>
      <c r="G222" s="368"/>
      <c r="H222" s="368"/>
      <c r="I222" s="368"/>
      <c r="J222" s="368"/>
      <c r="K222" s="368"/>
      <c r="L222" s="368"/>
      <c r="M222" s="368"/>
      <c r="N222" s="368"/>
      <c r="O222" s="368"/>
      <c r="P222" s="368"/>
      <c r="Q222" s="368"/>
      <c r="R222" s="368"/>
      <c r="S222" s="368"/>
      <c r="T222" s="368"/>
      <c r="U222" s="368"/>
      <c r="V222" s="368"/>
      <c r="W222" s="368"/>
      <c r="X222" s="368"/>
      <c r="Y222" s="368"/>
      <c r="Z222" s="368"/>
      <c r="AA222" s="368"/>
      <c r="AB222" s="368"/>
      <c r="AC222" s="368"/>
      <c r="AD222" s="368"/>
      <c r="AE222" s="368"/>
      <c r="AF222" s="368"/>
      <c r="AG222" s="368"/>
      <c r="AH222" s="368"/>
      <c r="AI222" s="368"/>
      <c r="AJ222" s="368"/>
      <c r="AK222" s="368"/>
      <c r="AL222" s="368"/>
      <c r="AM222" s="368"/>
      <c r="AN222" s="368"/>
      <c r="AO222" s="368"/>
      <c r="AP222" s="368"/>
      <c r="AQ222" s="368"/>
      <c r="AR222" s="368"/>
      <c r="AS222" s="368"/>
      <c r="AT222" s="368"/>
      <c r="AU222" s="368"/>
      <c r="AV222" s="368"/>
      <c r="AW222" s="368"/>
      <c r="AX222" s="368"/>
      <c r="AY222" s="368"/>
      <c r="AZ222" s="368"/>
      <c r="BA222" s="368"/>
      <c r="BB222" s="368"/>
      <c r="BC222" s="368"/>
      <c r="BD222" s="368"/>
      <c r="BE222" s="368"/>
      <c r="BF222" s="368"/>
      <c r="BG222" s="368"/>
      <c r="BH222" s="368"/>
      <c r="BI222" s="368"/>
      <c r="BJ222" s="368"/>
      <c r="BK222" s="368"/>
      <c r="BL222" s="368"/>
      <c r="BM222" s="368"/>
      <c r="BN222" s="368"/>
      <c r="BO222" s="368"/>
      <c r="BP222" s="368"/>
      <c r="BQ222" s="368"/>
      <c r="BR222" s="368"/>
      <c r="BS222" s="368"/>
      <c r="BT222" s="368"/>
      <c r="BU222" s="368"/>
      <c r="BV222" s="368"/>
      <c r="BW222" s="368"/>
      <c r="BX222" s="368"/>
      <c r="BY222" s="368"/>
      <c r="BZ222" s="368"/>
      <c r="CA222" s="368"/>
      <c r="CB222" s="368"/>
      <c r="CC222" s="368"/>
      <c r="CD222" s="368"/>
      <c r="CE222" s="368"/>
      <c r="CF222" s="368"/>
      <c r="CG222" s="368"/>
      <c r="CH222" s="368"/>
      <c r="CI222" s="368"/>
      <c r="CJ222" s="368"/>
      <c r="CK222" s="368"/>
      <c r="CL222" s="368"/>
      <c r="CM222" s="368"/>
      <c r="CN222" s="368"/>
      <c r="CO222" s="368"/>
      <c r="CP222" s="368"/>
      <c r="CQ222" s="368"/>
      <c r="CR222" s="368"/>
      <c r="CS222" s="368"/>
      <c r="CT222" s="368"/>
      <c r="CU222" s="368"/>
      <c r="CV222" s="368"/>
      <c r="CW222" s="368"/>
      <c r="CX222" s="368"/>
      <c r="CY222" s="368"/>
      <c r="CZ222" s="368"/>
      <c r="DA222" s="368"/>
      <c r="DB222" s="368"/>
      <c r="DC222" s="368"/>
      <c r="DD222" s="368"/>
      <c r="DE222" s="368"/>
      <c r="DF222" s="368"/>
      <c r="DG222" s="368"/>
      <c r="DH222" s="368"/>
      <c r="DI222" s="368"/>
      <c r="DJ222" s="368"/>
      <c r="DK222" s="368"/>
      <c r="DL222" s="368"/>
      <c r="DM222" s="368"/>
      <c r="DN222" s="368"/>
      <c r="DO222" s="368"/>
      <c r="DP222" s="368"/>
      <c r="DQ222" s="368"/>
      <c r="DR222" s="368"/>
      <c r="DS222" s="368"/>
      <c r="DT222" s="368"/>
      <c r="DU222" s="368"/>
      <c r="DV222" s="368"/>
      <c r="DW222" s="368"/>
      <c r="DX222" s="368"/>
      <c r="DY222" s="368"/>
      <c r="DZ222" s="368"/>
      <c r="EA222" s="368"/>
      <c r="EB222" s="368"/>
      <c r="EC222" s="368"/>
      <c r="ED222" s="368"/>
      <c r="EE222" s="368"/>
      <c r="EF222" s="368"/>
      <c r="EG222" s="368"/>
      <c r="EH222" s="368"/>
      <c r="EI222" s="368"/>
      <c r="EJ222" s="368"/>
      <c r="EK222" s="368"/>
      <c r="EL222" s="368"/>
      <c r="EM222" s="368"/>
      <c r="EN222" s="368"/>
      <c r="EO222" s="368"/>
      <c r="EP222" s="368"/>
      <c r="EQ222" s="368"/>
      <c r="ER222" s="368"/>
      <c r="ES222" s="368"/>
      <c r="ET222" s="368"/>
      <c r="EU222" s="368"/>
      <c r="EV222" s="368"/>
      <c r="EW222" s="368"/>
      <c r="EX222" s="368"/>
      <c r="EY222" s="368"/>
      <c r="EZ222" s="368"/>
      <c r="FA222" s="368"/>
      <c r="FB222" s="368"/>
      <c r="FC222" s="368"/>
      <c r="FD222" s="368"/>
      <c r="FE222" s="368"/>
      <c r="FF222" s="368"/>
      <c r="FG222" s="368"/>
      <c r="FH222" s="368"/>
      <c r="FI222" s="368"/>
      <c r="FJ222" s="368"/>
      <c r="FK222" s="368"/>
      <c r="FL222" s="368"/>
      <c r="FM222" s="368"/>
      <c r="FN222" s="368"/>
      <c r="FO222" s="368"/>
      <c r="FP222" s="368"/>
      <c r="FQ222" s="368"/>
      <c r="FR222" s="368"/>
      <c r="FS222" s="368"/>
      <c r="FT222" s="368"/>
      <c r="FU222" s="368"/>
      <c r="FV222" s="368"/>
      <c r="FW222" s="368"/>
      <c r="FX222" s="368"/>
      <c r="FY222" s="368"/>
      <c r="FZ222" s="368"/>
    </row>
    <row r="223" spans="1:182" x14ac:dyDescent="0.2">
      <c r="A223" s="368"/>
      <c r="B223" s="368"/>
      <c r="C223" s="368"/>
      <c r="D223" s="368"/>
      <c r="E223" s="368"/>
      <c r="F223" s="368"/>
      <c r="G223" s="368"/>
      <c r="H223" s="368"/>
      <c r="I223" s="368"/>
      <c r="J223" s="368"/>
      <c r="K223" s="368"/>
      <c r="L223" s="368"/>
      <c r="M223" s="368"/>
      <c r="N223" s="368"/>
      <c r="O223" s="368"/>
      <c r="P223" s="368"/>
      <c r="Q223" s="368"/>
      <c r="R223" s="368"/>
      <c r="S223" s="368"/>
      <c r="T223" s="368"/>
      <c r="U223" s="368"/>
      <c r="V223" s="368"/>
      <c r="W223" s="368"/>
      <c r="X223" s="368"/>
      <c r="Y223" s="368"/>
      <c r="Z223" s="368"/>
      <c r="AA223" s="368"/>
      <c r="AB223" s="368"/>
      <c r="AC223" s="368"/>
      <c r="AD223" s="368"/>
      <c r="AE223" s="368"/>
      <c r="AF223" s="368"/>
      <c r="AG223" s="368"/>
      <c r="AH223" s="368"/>
      <c r="AI223" s="368"/>
      <c r="AJ223" s="368"/>
      <c r="AK223" s="368"/>
      <c r="AL223" s="368"/>
      <c r="AM223" s="368"/>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68"/>
      <c r="CA223" s="368"/>
      <c r="CB223" s="368"/>
      <c r="CC223" s="368"/>
      <c r="CD223" s="368"/>
      <c r="CE223" s="368"/>
      <c r="CF223" s="368"/>
      <c r="CG223" s="368"/>
      <c r="CH223" s="368"/>
      <c r="CI223" s="368"/>
      <c r="CJ223" s="368"/>
      <c r="CK223" s="368"/>
      <c r="CL223" s="368"/>
      <c r="CM223" s="368"/>
      <c r="CN223" s="368"/>
      <c r="CO223" s="368"/>
      <c r="CP223" s="368"/>
      <c r="CQ223" s="368"/>
      <c r="CR223" s="368"/>
      <c r="CS223" s="368"/>
      <c r="CT223" s="368"/>
      <c r="CU223" s="368"/>
      <c r="CV223" s="368"/>
      <c r="CW223" s="368"/>
      <c r="CX223" s="368"/>
      <c r="CY223" s="368"/>
      <c r="CZ223" s="368"/>
      <c r="DA223" s="368"/>
      <c r="DB223" s="368"/>
      <c r="DC223" s="368"/>
      <c r="DD223" s="368"/>
      <c r="DE223" s="368"/>
      <c r="DF223" s="368"/>
      <c r="DG223" s="368"/>
      <c r="DH223" s="368"/>
      <c r="DI223" s="368"/>
      <c r="DJ223" s="368"/>
      <c r="DK223" s="368"/>
      <c r="DL223" s="368"/>
      <c r="DM223" s="368"/>
      <c r="DN223" s="368"/>
      <c r="DO223" s="368"/>
      <c r="DP223" s="368"/>
      <c r="DQ223" s="368"/>
      <c r="DR223" s="368"/>
      <c r="DS223" s="368"/>
      <c r="DT223" s="368"/>
      <c r="DU223" s="368"/>
      <c r="DV223" s="368"/>
      <c r="DW223" s="368"/>
      <c r="DX223" s="368"/>
      <c r="DY223" s="368"/>
      <c r="DZ223" s="368"/>
      <c r="EA223" s="368"/>
      <c r="EB223" s="368"/>
      <c r="EC223" s="368"/>
      <c r="ED223" s="368"/>
      <c r="EE223" s="368"/>
      <c r="EF223" s="368"/>
      <c r="EG223" s="368"/>
      <c r="EH223" s="368"/>
      <c r="EI223" s="368"/>
      <c r="EJ223" s="368"/>
      <c r="EK223" s="368"/>
      <c r="EL223" s="368"/>
      <c r="EM223" s="368"/>
      <c r="EN223" s="368"/>
      <c r="EO223" s="368"/>
      <c r="EP223" s="368"/>
      <c r="EQ223" s="368"/>
      <c r="ER223" s="368"/>
      <c r="ES223" s="368"/>
      <c r="ET223" s="368"/>
      <c r="EU223" s="368"/>
      <c r="EV223" s="368"/>
      <c r="EW223" s="368"/>
      <c r="EX223" s="368"/>
      <c r="EY223" s="368"/>
      <c r="EZ223" s="368"/>
      <c r="FA223" s="368"/>
      <c r="FB223" s="368"/>
      <c r="FC223" s="368"/>
      <c r="FD223" s="368"/>
      <c r="FE223" s="368"/>
      <c r="FF223" s="368"/>
      <c r="FG223" s="368"/>
      <c r="FH223" s="368"/>
      <c r="FI223" s="368"/>
      <c r="FJ223" s="368"/>
      <c r="FK223" s="368"/>
      <c r="FL223" s="368"/>
      <c r="FM223" s="368"/>
      <c r="FN223" s="368"/>
      <c r="FO223" s="368"/>
      <c r="FP223" s="368"/>
      <c r="FQ223" s="368"/>
      <c r="FR223" s="368"/>
      <c r="FS223" s="368"/>
      <c r="FT223" s="368"/>
      <c r="FU223" s="368"/>
      <c r="FV223" s="368"/>
      <c r="FW223" s="368"/>
      <c r="FX223" s="368"/>
      <c r="FY223" s="368"/>
      <c r="FZ223" s="368"/>
    </row>
    <row r="224" spans="1:182" x14ac:dyDescent="0.2">
      <c r="A224" s="368"/>
      <c r="B224" s="368"/>
      <c r="C224" s="368"/>
      <c r="D224" s="368"/>
      <c r="E224" s="368"/>
      <c r="F224" s="368"/>
      <c r="G224" s="368"/>
      <c r="H224" s="368"/>
      <c r="I224" s="368"/>
      <c r="J224" s="368"/>
      <c r="K224" s="368"/>
      <c r="L224" s="368"/>
      <c r="M224" s="368"/>
      <c r="N224" s="368"/>
      <c r="O224" s="368"/>
      <c r="P224" s="368"/>
      <c r="Q224" s="368"/>
      <c r="R224" s="368"/>
      <c r="S224" s="368"/>
      <c r="T224" s="368"/>
      <c r="U224" s="368"/>
      <c r="V224" s="368"/>
      <c r="W224" s="368"/>
      <c r="X224" s="368"/>
      <c r="Y224" s="368"/>
      <c r="Z224" s="368"/>
      <c r="AA224" s="368"/>
      <c r="AB224" s="368"/>
      <c r="AC224" s="368"/>
      <c r="AD224" s="368"/>
      <c r="AE224" s="368"/>
      <c r="AF224" s="368"/>
      <c r="AG224" s="368"/>
      <c r="AH224" s="368"/>
      <c r="AI224" s="368"/>
      <c r="AJ224" s="368"/>
      <c r="AK224" s="368"/>
      <c r="AL224" s="368"/>
      <c r="AM224" s="368"/>
      <c r="AN224" s="368"/>
      <c r="AO224" s="368"/>
      <c r="AP224" s="368"/>
      <c r="AQ224" s="368"/>
      <c r="AR224" s="368"/>
      <c r="AS224" s="368"/>
      <c r="AT224" s="368"/>
      <c r="AU224" s="368"/>
      <c r="AV224" s="368"/>
      <c r="AW224" s="368"/>
      <c r="AX224" s="368"/>
      <c r="AY224" s="368"/>
      <c r="AZ224" s="368"/>
      <c r="BA224" s="368"/>
      <c r="BB224" s="368"/>
      <c r="BC224" s="368"/>
      <c r="BD224" s="368"/>
      <c r="BE224" s="368"/>
      <c r="BF224" s="368"/>
      <c r="BG224" s="368"/>
      <c r="BH224" s="368"/>
      <c r="BI224" s="368"/>
      <c r="BJ224" s="368"/>
      <c r="BK224" s="368"/>
      <c r="BL224" s="368"/>
      <c r="BM224" s="368"/>
      <c r="BN224" s="368"/>
      <c r="BO224" s="368"/>
      <c r="BP224" s="368"/>
      <c r="BQ224" s="368"/>
      <c r="BR224" s="368"/>
      <c r="BS224" s="368"/>
      <c r="BT224" s="368"/>
      <c r="BU224" s="368"/>
      <c r="BV224" s="368"/>
      <c r="BW224" s="368"/>
      <c r="BX224" s="368"/>
      <c r="BY224" s="368"/>
      <c r="BZ224" s="368"/>
      <c r="CA224" s="368"/>
      <c r="CB224" s="368"/>
      <c r="CC224" s="368"/>
      <c r="CD224" s="368"/>
      <c r="CE224" s="368"/>
      <c r="CF224" s="368"/>
      <c r="CG224" s="368"/>
      <c r="CH224" s="368"/>
      <c r="CI224" s="368"/>
      <c r="CJ224" s="368"/>
      <c r="CK224" s="368"/>
      <c r="CL224" s="368"/>
      <c r="CM224" s="368"/>
      <c r="CN224" s="368"/>
      <c r="CO224" s="368"/>
      <c r="CP224" s="368"/>
      <c r="CQ224" s="368"/>
      <c r="CR224" s="368"/>
      <c r="CS224" s="368"/>
      <c r="CT224" s="368"/>
      <c r="CU224" s="368"/>
      <c r="CV224" s="368"/>
      <c r="CW224" s="368"/>
      <c r="CX224" s="368"/>
      <c r="CY224" s="368"/>
      <c r="CZ224" s="368"/>
      <c r="DA224" s="368"/>
      <c r="DB224" s="368"/>
      <c r="DC224" s="368"/>
      <c r="DD224" s="368"/>
      <c r="DE224" s="368"/>
      <c r="DF224" s="368"/>
      <c r="DG224" s="368"/>
      <c r="DH224" s="368"/>
      <c r="DI224" s="368"/>
      <c r="DJ224" s="368"/>
      <c r="DK224" s="368"/>
      <c r="DL224" s="368"/>
      <c r="DM224" s="368"/>
      <c r="DN224" s="368"/>
      <c r="DO224" s="368"/>
      <c r="DP224" s="368"/>
      <c r="DQ224" s="368"/>
      <c r="DR224" s="368"/>
      <c r="DS224" s="368"/>
      <c r="DT224" s="368"/>
      <c r="DU224" s="368"/>
      <c r="DV224" s="368"/>
      <c r="DW224" s="368"/>
      <c r="DX224" s="368"/>
      <c r="DY224" s="368"/>
      <c r="DZ224" s="368"/>
      <c r="EA224" s="368"/>
      <c r="EB224" s="368"/>
      <c r="EC224" s="368"/>
      <c r="ED224" s="368"/>
      <c r="EE224" s="368"/>
      <c r="EF224" s="368"/>
      <c r="EG224" s="368"/>
      <c r="EH224" s="368"/>
      <c r="EI224" s="368"/>
      <c r="EJ224" s="368"/>
      <c r="EK224" s="368"/>
      <c r="EL224" s="368"/>
      <c r="EM224" s="368"/>
      <c r="EN224" s="368"/>
      <c r="EO224" s="368"/>
      <c r="EP224" s="368"/>
      <c r="EQ224" s="368"/>
      <c r="ER224" s="368"/>
      <c r="ES224" s="368"/>
      <c r="ET224" s="368"/>
      <c r="EU224" s="368"/>
      <c r="EV224" s="368"/>
      <c r="EW224" s="368"/>
      <c r="EX224" s="368"/>
      <c r="EY224" s="368"/>
      <c r="EZ224" s="368"/>
      <c r="FA224" s="368"/>
      <c r="FB224" s="368"/>
      <c r="FC224" s="368"/>
      <c r="FD224" s="368"/>
      <c r="FE224" s="368"/>
      <c r="FF224" s="368"/>
      <c r="FG224" s="368"/>
      <c r="FH224" s="368"/>
      <c r="FI224" s="368"/>
      <c r="FJ224" s="368"/>
      <c r="FK224" s="368"/>
      <c r="FL224" s="368"/>
      <c r="FM224" s="368"/>
      <c r="FN224" s="368"/>
      <c r="FO224" s="368"/>
      <c r="FP224" s="368"/>
      <c r="FQ224" s="368"/>
      <c r="FR224" s="368"/>
      <c r="FS224" s="368"/>
      <c r="FT224" s="368"/>
      <c r="FU224" s="368"/>
      <c r="FV224" s="368"/>
      <c r="FW224" s="368"/>
      <c r="FX224" s="368"/>
      <c r="FY224" s="368"/>
      <c r="FZ224" s="368"/>
    </row>
    <row r="225" spans="1:182" x14ac:dyDescent="0.2">
      <c r="A225" s="368"/>
      <c r="B225" s="368"/>
      <c r="C225" s="368"/>
      <c r="D225" s="368"/>
      <c r="E225" s="368"/>
      <c r="F225" s="368"/>
      <c r="G225" s="368"/>
      <c r="H225" s="368"/>
      <c r="I225" s="368"/>
      <c r="J225" s="368"/>
      <c r="K225" s="368"/>
      <c r="L225" s="368"/>
      <c r="M225" s="368"/>
      <c r="N225" s="368"/>
      <c r="O225" s="368"/>
      <c r="P225" s="368"/>
      <c r="Q225" s="368"/>
      <c r="R225" s="368"/>
      <c r="S225" s="368"/>
      <c r="T225" s="368"/>
      <c r="U225" s="368"/>
      <c r="V225" s="368"/>
      <c r="W225" s="368"/>
      <c r="X225" s="368"/>
      <c r="Y225" s="368"/>
      <c r="Z225" s="368"/>
      <c r="AA225" s="368"/>
      <c r="AB225" s="368"/>
      <c r="AC225" s="368"/>
      <c r="AD225" s="368"/>
      <c r="AE225" s="368"/>
      <c r="AF225" s="368"/>
      <c r="AG225" s="368"/>
      <c r="AH225" s="368"/>
      <c r="AI225" s="368"/>
      <c r="AJ225" s="368"/>
      <c r="AK225" s="368"/>
      <c r="AL225" s="368"/>
      <c r="AM225" s="368"/>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368"/>
      <c r="CA225" s="368"/>
      <c r="CB225" s="368"/>
      <c r="CC225" s="368"/>
      <c r="CD225" s="368"/>
      <c r="CE225" s="368"/>
      <c r="CF225" s="368"/>
      <c r="CG225" s="368"/>
      <c r="CH225" s="368"/>
      <c r="CI225" s="368"/>
      <c r="CJ225" s="368"/>
      <c r="CK225" s="368"/>
      <c r="CL225" s="368"/>
      <c r="CM225" s="368"/>
      <c r="CN225" s="368"/>
      <c r="CO225" s="368"/>
      <c r="CP225" s="368"/>
      <c r="CQ225" s="368"/>
      <c r="CR225" s="368"/>
      <c r="CS225" s="368"/>
      <c r="CT225" s="368"/>
      <c r="CU225" s="368"/>
      <c r="CV225" s="368"/>
      <c r="CW225" s="368"/>
      <c r="CX225" s="368"/>
      <c r="CY225" s="368"/>
      <c r="CZ225" s="368"/>
      <c r="DA225" s="368"/>
      <c r="DB225" s="368"/>
      <c r="DC225" s="368"/>
      <c r="DD225" s="368"/>
      <c r="DE225" s="368"/>
      <c r="DF225" s="368"/>
      <c r="DG225" s="368"/>
      <c r="DH225" s="368"/>
      <c r="DI225" s="368"/>
      <c r="DJ225" s="368"/>
      <c r="DK225" s="368"/>
      <c r="DL225" s="368"/>
      <c r="DM225" s="368"/>
      <c r="DN225" s="368"/>
      <c r="DO225" s="368"/>
      <c r="DP225" s="368"/>
      <c r="DQ225" s="368"/>
      <c r="DR225" s="368"/>
      <c r="DS225" s="368"/>
      <c r="DT225" s="368"/>
      <c r="DU225" s="368"/>
      <c r="DV225" s="368"/>
      <c r="DW225" s="368"/>
      <c r="DX225" s="368"/>
      <c r="DY225" s="368"/>
      <c r="DZ225" s="368"/>
      <c r="EA225" s="368"/>
      <c r="EB225" s="368"/>
      <c r="EC225" s="368"/>
      <c r="ED225" s="368"/>
      <c r="EE225" s="368"/>
      <c r="EF225" s="368"/>
      <c r="EG225" s="368"/>
      <c r="EH225" s="368"/>
      <c r="EI225" s="368"/>
      <c r="EJ225" s="368"/>
      <c r="EK225" s="368"/>
      <c r="EL225" s="368"/>
      <c r="EM225" s="368"/>
      <c r="EN225" s="368"/>
      <c r="EO225" s="368"/>
      <c r="EP225" s="368"/>
      <c r="EQ225" s="368"/>
      <c r="ER225" s="368"/>
      <c r="ES225" s="368"/>
      <c r="ET225" s="368"/>
      <c r="EU225" s="368"/>
      <c r="EV225" s="368"/>
      <c r="EW225" s="368"/>
      <c r="EX225" s="368"/>
      <c r="EY225" s="368"/>
      <c r="EZ225" s="368"/>
      <c r="FA225" s="368"/>
      <c r="FB225" s="368"/>
      <c r="FC225" s="368"/>
      <c r="FD225" s="368"/>
      <c r="FE225" s="368"/>
      <c r="FF225" s="368"/>
      <c r="FG225" s="368"/>
      <c r="FH225" s="368"/>
      <c r="FI225" s="368"/>
      <c r="FJ225" s="368"/>
      <c r="FK225" s="368"/>
      <c r="FL225" s="368"/>
      <c r="FM225" s="368"/>
      <c r="FN225" s="368"/>
      <c r="FO225" s="368"/>
      <c r="FP225" s="368"/>
      <c r="FQ225" s="368"/>
      <c r="FR225" s="368"/>
      <c r="FS225" s="368"/>
      <c r="FT225" s="368"/>
      <c r="FU225" s="368"/>
      <c r="FV225" s="368"/>
      <c r="FW225" s="368"/>
      <c r="FX225" s="368"/>
      <c r="FY225" s="368"/>
      <c r="FZ225" s="368"/>
    </row>
    <row r="226" spans="1:182" x14ac:dyDescent="0.2">
      <c r="A226" s="368"/>
      <c r="B226" s="368"/>
      <c r="C226" s="368"/>
      <c r="D226" s="368"/>
      <c r="E226" s="368"/>
      <c r="F226" s="368"/>
      <c r="G226" s="368"/>
      <c r="H226" s="368"/>
      <c r="I226" s="368"/>
      <c r="J226" s="368"/>
      <c r="K226" s="368"/>
      <c r="L226" s="368"/>
      <c r="M226" s="368"/>
      <c r="N226" s="368"/>
      <c r="O226" s="368"/>
      <c r="P226" s="368"/>
      <c r="Q226" s="368"/>
      <c r="R226" s="368"/>
      <c r="S226" s="368"/>
      <c r="T226" s="368"/>
      <c r="U226" s="368"/>
      <c r="V226" s="368"/>
      <c r="W226" s="368"/>
      <c r="X226" s="368"/>
      <c r="Y226" s="368"/>
      <c r="Z226" s="368"/>
      <c r="AA226" s="368"/>
      <c r="AB226" s="368"/>
      <c r="AC226" s="368"/>
      <c r="AD226" s="368"/>
      <c r="AE226" s="368"/>
      <c r="AF226" s="368"/>
      <c r="AG226" s="368"/>
      <c r="AH226" s="368"/>
      <c r="AI226" s="368"/>
      <c r="AJ226" s="368"/>
      <c r="AK226" s="368"/>
      <c r="AL226" s="368"/>
      <c r="AM226" s="368"/>
      <c r="AN226" s="368"/>
      <c r="AO226" s="368"/>
      <c r="AP226" s="368"/>
      <c r="AQ226" s="368"/>
      <c r="AR226" s="368"/>
      <c r="AS226" s="368"/>
      <c r="AT226" s="368"/>
      <c r="AU226" s="368"/>
      <c r="AV226" s="368"/>
      <c r="AW226" s="368"/>
      <c r="AX226" s="368"/>
      <c r="AY226" s="368"/>
      <c r="AZ226" s="368"/>
      <c r="BA226" s="368"/>
      <c r="BB226" s="368"/>
      <c r="BC226" s="368"/>
      <c r="BD226" s="368"/>
      <c r="BE226" s="368"/>
      <c r="BF226" s="368"/>
      <c r="BG226" s="368"/>
      <c r="BH226" s="368"/>
      <c r="BI226" s="368"/>
      <c r="BJ226" s="368"/>
      <c r="BK226" s="368"/>
      <c r="BL226" s="368"/>
      <c r="BM226" s="368"/>
      <c r="BN226" s="368"/>
      <c r="BO226" s="368"/>
      <c r="BP226" s="368"/>
      <c r="BQ226" s="368"/>
      <c r="BR226" s="368"/>
      <c r="BS226" s="368"/>
      <c r="BT226" s="368"/>
      <c r="BU226" s="368"/>
      <c r="BV226" s="368"/>
      <c r="BW226" s="368"/>
      <c r="BX226" s="368"/>
      <c r="BY226" s="368"/>
      <c r="BZ226" s="368"/>
      <c r="CA226" s="368"/>
      <c r="CB226" s="368"/>
      <c r="CC226" s="368"/>
      <c r="CD226" s="368"/>
      <c r="CE226" s="368"/>
      <c r="CF226" s="368"/>
      <c r="CG226" s="368"/>
      <c r="CH226" s="368"/>
      <c r="CI226" s="368"/>
      <c r="CJ226" s="368"/>
      <c r="CK226" s="368"/>
      <c r="CL226" s="368"/>
      <c r="CM226" s="368"/>
      <c r="CN226" s="368"/>
      <c r="CO226" s="368"/>
      <c r="CP226" s="368"/>
      <c r="CQ226" s="368"/>
      <c r="CR226" s="368"/>
      <c r="CS226" s="368"/>
      <c r="CT226" s="368"/>
      <c r="CU226" s="368"/>
      <c r="CV226" s="368"/>
      <c r="CW226" s="368"/>
      <c r="CX226" s="368"/>
      <c r="CY226" s="368"/>
      <c r="CZ226" s="368"/>
      <c r="DA226" s="368"/>
      <c r="DB226" s="368"/>
      <c r="DC226" s="368"/>
      <c r="DD226" s="368"/>
      <c r="DE226" s="368"/>
      <c r="DF226" s="368"/>
      <c r="DG226" s="368"/>
      <c r="DH226" s="368"/>
      <c r="DI226" s="368"/>
      <c r="DJ226" s="368"/>
      <c r="DK226" s="368"/>
      <c r="DL226" s="368"/>
      <c r="DM226" s="368"/>
      <c r="DN226" s="368"/>
      <c r="DO226" s="368"/>
      <c r="DP226" s="368"/>
      <c r="DQ226" s="368"/>
      <c r="DR226" s="368"/>
      <c r="DS226" s="368"/>
      <c r="DT226" s="368"/>
      <c r="DU226" s="368"/>
      <c r="DV226" s="368"/>
      <c r="DW226" s="368"/>
      <c r="DX226" s="368"/>
      <c r="DY226" s="368"/>
      <c r="DZ226" s="368"/>
      <c r="EA226" s="368"/>
      <c r="EB226" s="368"/>
      <c r="EC226" s="368"/>
      <c r="ED226" s="368"/>
      <c r="EE226" s="368"/>
      <c r="EF226" s="368"/>
      <c r="EG226" s="368"/>
      <c r="EH226" s="368"/>
      <c r="EI226" s="368"/>
      <c r="EJ226" s="368"/>
      <c r="EK226" s="368"/>
      <c r="EL226" s="368"/>
      <c r="EM226" s="368"/>
      <c r="EN226" s="368"/>
      <c r="EO226" s="368"/>
      <c r="EP226" s="368"/>
      <c r="EQ226" s="368"/>
      <c r="ER226" s="368"/>
      <c r="ES226" s="368"/>
      <c r="ET226" s="368"/>
      <c r="EU226" s="368"/>
      <c r="EV226" s="368"/>
      <c r="EW226" s="368"/>
      <c r="EX226" s="368"/>
      <c r="EY226" s="368"/>
      <c r="EZ226" s="368"/>
      <c r="FA226" s="368"/>
      <c r="FB226" s="368"/>
      <c r="FC226" s="368"/>
      <c r="FD226" s="368"/>
      <c r="FE226" s="368"/>
      <c r="FF226" s="368"/>
      <c r="FG226" s="368"/>
      <c r="FH226" s="368"/>
      <c r="FI226" s="368"/>
      <c r="FJ226" s="368"/>
      <c r="FK226" s="368"/>
      <c r="FL226" s="368"/>
      <c r="FM226" s="368"/>
      <c r="FN226" s="368"/>
      <c r="FO226" s="368"/>
      <c r="FP226" s="368"/>
      <c r="FQ226" s="368"/>
      <c r="FR226" s="368"/>
      <c r="FS226" s="368"/>
      <c r="FT226" s="368"/>
      <c r="FU226" s="368"/>
      <c r="FV226" s="368"/>
      <c r="FW226" s="368"/>
      <c r="FX226" s="368"/>
      <c r="FY226" s="368"/>
      <c r="FZ226" s="368"/>
    </row>
    <row r="227" spans="1:182" x14ac:dyDescent="0.2">
      <c r="A227" s="368"/>
      <c r="B227" s="368"/>
      <c r="C227" s="368"/>
      <c r="D227" s="368"/>
      <c r="E227" s="368"/>
      <c r="F227" s="368"/>
      <c r="G227" s="368"/>
      <c r="H227" s="368"/>
      <c r="I227" s="368"/>
      <c r="J227" s="368"/>
      <c r="K227" s="368"/>
      <c r="L227" s="368"/>
      <c r="M227" s="368"/>
      <c r="N227" s="368"/>
      <c r="O227" s="368"/>
      <c r="P227" s="368"/>
      <c r="Q227" s="368"/>
      <c r="R227" s="368"/>
      <c r="S227" s="368"/>
      <c r="T227" s="368"/>
      <c r="U227" s="368"/>
      <c r="V227" s="368"/>
      <c r="W227" s="368"/>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368"/>
      <c r="CA227" s="368"/>
      <c r="CB227" s="368"/>
      <c r="CC227" s="368"/>
      <c r="CD227" s="368"/>
      <c r="CE227" s="368"/>
      <c r="CF227" s="368"/>
      <c r="CG227" s="368"/>
      <c r="CH227" s="368"/>
      <c r="CI227" s="368"/>
      <c r="CJ227" s="368"/>
      <c r="CK227" s="368"/>
      <c r="CL227" s="368"/>
      <c r="CM227" s="368"/>
      <c r="CN227" s="368"/>
      <c r="CO227" s="368"/>
      <c r="CP227" s="368"/>
      <c r="CQ227" s="368"/>
      <c r="CR227" s="368"/>
      <c r="CS227" s="368"/>
      <c r="CT227" s="368"/>
      <c r="CU227" s="368"/>
      <c r="CV227" s="368"/>
      <c r="CW227" s="368"/>
      <c r="CX227" s="368"/>
      <c r="CY227" s="368"/>
      <c r="CZ227" s="368"/>
      <c r="DA227" s="368"/>
      <c r="DB227" s="368"/>
      <c r="DC227" s="368"/>
      <c r="DD227" s="368"/>
      <c r="DE227" s="368"/>
      <c r="DF227" s="368"/>
      <c r="DG227" s="368"/>
      <c r="DH227" s="368"/>
      <c r="DI227" s="368"/>
      <c r="DJ227" s="368"/>
      <c r="DK227" s="368"/>
      <c r="DL227" s="368"/>
      <c r="DM227" s="368"/>
      <c r="DN227" s="368"/>
      <c r="DO227" s="368"/>
      <c r="DP227" s="368"/>
      <c r="DQ227" s="368"/>
      <c r="DR227" s="368"/>
      <c r="DS227" s="368"/>
      <c r="DT227" s="368"/>
      <c r="DU227" s="368"/>
      <c r="DV227" s="368"/>
      <c r="DW227" s="368"/>
      <c r="DX227" s="368"/>
      <c r="DY227" s="368"/>
      <c r="DZ227" s="368"/>
      <c r="EA227" s="368"/>
      <c r="EB227" s="368"/>
      <c r="EC227" s="368"/>
      <c r="ED227" s="368"/>
      <c r="EE227" s="368"/>
      <c r="EF227" s="368"/>
      <c r="EG227" s="368"/>
      <c r="EH227" s="368"/>
      <c r="EI227" s="368"/>
      <c r="EJ227" s="368"/>
      <c r="EK227" s="368"/>
      <c r="EL227" s="368"/>
      <c r="EM227" s="368"/>
      <c r="EN227" s="368"/>
      <c r="EO227" s="368"/>
      <c r="EP227" s="368"/>
      <c r="EQ227" s="368"/>
      <c r="ER227" s="368"/>
      <c r="ES227" s="368"/>
      <c r="ET227" s="368"/>
      <c r="EU227" s="368"/>
      <c r="EV227" s="368"/>
      <c r="EW227" s="368"/>
      <c r="EX227" s="368"/>
      <c r="EY227" s="368"/>
      <c r="EZ227" s="368"/>
      <c r="FA227" s="368"/>
      <c r="FB227" s="368"/>
      <c r="FC227" s="368"/>
      <c r="FD227" s="368"/>
      <c r="FE227" s="368"/>
      <c r="FF227" s="368"/>
      <c r="FG227" s="368"/>
      <c r="FH227" s="368"/>
      <c r="FI227" s="368"/>
      <c r="FJ227" s="368"/>
      <c r="FK227" s="368"/>
      <c r="FL227" s="368"/>
      <c r="FM227" s="368"/>
      <c r="FN227" s="368"/>
      <c r="FO227" s="368"/>
      <c r="FP227" s="368"/>
      <c r="FQ227" s="368"/>
      <c r="FR227" s="368"/>
      <c r="FS227" s="368"/>
      <c r="FT227" s="368"/>
      <c r="FU227" s="368"/>
      <c r="FV227" s="368"/>
      <c r="FW227" s="368"/>
      <c r="FX227" s="368"/>
      <c r="FY227" s="368"/>
      <c r="FZ227" s="368"/>
    </row>
    <row r="228" spans="1:182" x14ac:dyDescent="0.2">
      <c r="A228" s="368"/>
      <c r="B228" s="368"/>
      <c r="C228" s="368"/>
      <c r="D228" s="368"/>
      <c r="E228" s="368"/>
      <c r="F228" s="368"/>
      <c r="G228" s="368"/>
      <c r="H228" s="368"/>
      <c r="I228" s="368"/>
      <c r="J228" s="368"/>
      <c r="K228" s="368"/>
      <c r="L228" s="368"/>
      <c r="M228" s="368"/>
      <c r="N228" s="368"/>
      <c r="O228" s="368"/>
      <c r="P228" s="368"/>
      <c r="Q228" s="368"/>
      <c r="R228" s="368"/>
      <c r="S228" s="368"/>
      <c r="T228" s="368"/>
      <c r="U228" s="368"/>
      <c r="V228" s="368"/>
      <c r="W228" s="368"/>
      <c r="X228" s="368"/>
      <c r="Y228" s="368"/>
      <c r="Z228" s="368"/>
      <c r="AA228" s="368"/>
      <c r="AB228" s="368"/>
      <c r="AC228" s="368"/>
      <c r="AD228" s="368"/>
      <c r="AE228" s="368"/>
      <c r="AF228" s="368"/>
      <c r="AG228" s="368"/>
      <c r="AH228" s="368"/>
      <c r="AI228" s="368"/>
      <c r="AJ228" s="368"/>
      <c r="AK228" s="368"/>
      <c r="AL228" s="368"/>
      <c r="AM228" s="368"/>
      <c r="AN228" s="368"/>
      <c r="AO228" s="368"/>
      <c r="AP228" s="368"/>
      <c r="AQ228" s="368"/>
      <c r="AR228" s="368"/>
      <c r="AS228" s="368"/>
      <c r="AT228" s="368"/>
      <c r="AU228" s="368"/>
      <c r="AV228" s="368"/>
      <c r="AW228" s="368"/>
      <c r="AX228" s="368"/>
      <c r="AY228" s="368"/>
      <c r="AZ228" s="368"/>
      <c r="BA228" s="368"/>
      <c r="BB228" s="368"/>
      <c r="BC228" s="368"/>
      <c r="BD228" s="368"/>
      <c r="BE228" s="368"/>
      <c r="BF228" s="368"/>
      <c r="BG228" s="368"/>
      <c r="BH228" s="368"/>
      <c r="BI228" s="368"/>
      <c r="BJ228" s="368"/>
      <c r="BK228" s="368"/>
      <c r="BL228" s="368"/>
      <c r="BM228" s="368"/>
      <c r="BN228" s="368"/>
      <c r="BO228" s="368"/>
      <c r="BP228" s="368"/>
      <c r="BQ228" s="368"/>
      <c r="BR228" s="368"/>
      <c r="BS228" s="368"/>
      <c r="BT228" s="368"/>
      <c r="BU228" s="368"/>
      <c r="BV228" s="368"/>
      <c r="BW228" s="368"/>
      <c r="BX228" s="368"/>
      <c r="BY228" s="368"/>
      <c r="BZ228" s="368"/>
      <c r="CA228" s="368"/>
      <c r="CB228" s="368"/>
      <c r="CC228" s="368"/>
      <c r="CD228" s="368"/>
      <c r="CE228" s="368"/>
      <c r="CF228" s="368"/>
      <c r="CG228" s="368"/>
      <c r="CH228" s="368"/>
      <c r="CI228" s="368"/>
      <c r="CJ228" s="368"/>
      <c r="CK228" s="368"/>
      <c r="CL228" s="368"/>
      <c r="CM228" s="368"/>
      <c r="CN228" s="368"/>
      <c r="CO228" s="368"/>
      <c r="CP228" s="368"/>
      <c r="CQ228" s="368"/>
      <c r="CR228" s="368"/>
      <c r="CS228" s="368"/>
      <c r="CT228" s="368"/>
      <c r="CU228" s="368"/>
      <c r="CV228" s="368"/>
      <c r="CW228" s="368"/>
      <c r="CX228" s="368"/>
      <c r="CY228" s="368"/>
      <c r="CZ228" s="368"/>
      <c r="DA228" s="368"/>
      <c r="DB228" s="368"/>
      <c r="DC228" s="368"/>
      <c r="DD228" s="368"/>
      <c r="DE228" s="368"/>
      <c r="DF228" s="368"/>
      <c r="DG228" s="368"/>
      <c r="DH228" s="368"/>
      <c r="DI228" s="368"/>
      <c r="DJ228" s="368"/>
      <c r="DK228" s="368"/>
      <c r="DL228" s="368"/>
      <c r="DM228" s="368"/>
      <c r="DN228" s="368"/>
      <c r="DO228" s="368"/>
      <c r="DP228" s="368"/>
      <c r="DQ228" s="368"/>
      <c r="DR228" s="368"/>
      <c r="DS228" s="368"/>
      <c r="DT228" s="368"/>
      <c r="DU228" s="368"/>
      <c r="DV228" s="368"/>
      <c r="DW228" s="368"/>
      <c r="DX228" s="368"/>
      <c r="DY228" s="368"/>
      <c r="DZ228" s="368"/>
      <c r="EA228" s="368"/>
      <c r="EB228" s="368"/>
      <c r="EC228" s="368"/>
      <c r="ED228" s="368"/>
      <c r="EE228" s="368"/>
      <c r="EF228" s="368"/>
      <c r="EG228" s="368"/>
      <c r="EH228" s="368"/>
      <c r="EI228" s="368"/>
      <c r="EJ228" s="368"/>
      <c r="EK228" s="368"/>
      <c r="EL228" s="368"/>
      <c r="EM228" s="368"/>
      <c r="EN228" s="368"/>
      <c r="EO228" s="368"/>
      <c r="EP228" s="368"/>
      <c r="EQ228" s="368"/>
      <c r="ER228" s="368"/>
      <c r="ES228" s="368"/>
      <c r="ET228" s="368"/>
      <c r="EU228" s="368"/>
      <c r="EV228" s="368"/>
      <c r="EW228" s="368"/>
      <c r="EX228" s="368"/>
      <c r="EY228" s="368"/>
      <c r="EZ228" s="368"/>
      <c r="FA228" s="368"/>
      <c r="FB228" s="368"/>
      <c r="FC228" s="368"/>
      <c r="FD228" s="368"/>
      <c r="FE228" s="368"/>
      <c r="FF228" s="368"/>
      <c r="FG228" s="368"/>
      <c r="FH228" s="368"/>
      <c r="FI228" s="368"/>
      <c r="FJ228" s="368"/>
      <c r="FK228" s="368"/>
      <c r="FL228" s="368"/>
      <c r="FM228" s="368"/>
      <c r="FN228" s="368"/>
      <c r="FO228" s="368"/>
      <c r="FP228" s="368"/>
      <c r="FQ228" s="368"/>
      <c r="FR228" s="368"/>
      <c r="FS228" s="368"/>
      <c r="FT228" s="368"/>
      <c r="FU228" s="368"/>
      <c r="FV228" s="368"/>
      <c r="FW228" s="368"/>
      <c r="FX228" s="368"/>
      <c r="FY228" s="368"/>
      <c r="FZ228" s="368"/>
    </row>
    <row r="229" spans="1:182" x14ac:dyDescent="0.2">
      <c r="A229" s="368"/>
      <c r="B229" s="368"/>
      <c r="C229" s="368"/>
      <c r="D229" s="368"/>
      <c r="E229" s="368"/>
      <c r="F229" s="368"/>
      <c r="G229" s="368"/>
      <c r="H229" s="368"/>
      <c r="I229" s="368"/>
      <c r="J229" s="368"/>
      <c r="K229" s="368"/>
      <c r="L229" s="368"/>
      <c r="M229" s="368"/>
      <c r="N229" s="368"/>
      <c r="O229" s="368"/>
      <c r="P229" s="368"/>
      <c r="Q229" s="368"/>
      <c r="R229" s="368"/>
      <c r="S229" s="368"/>
      <c r="T229" s="368"/>
      <c r="U229" s="368"/>
      <c r="V229" s="368"/>
      <c r="W229" s="368"/>
      <c r="X229" s="368"/>
      <c r="Y229" s="368"/>
      <c r="Z229" s="368"/>
      <c r="AA229" s="368"/>
      <c r="AB229" s="368"/>
      <c r="AC229" s="368"/>
      <c r="AD229" s="368"/>
      <c r="AE229" s="368"/>
      <c r="AF229" s="368"/>
      <c r="AG229" s="368"/>
      <c r="AH229" s="368"/>
      <c r="AI229" s="368"/>
      <c r="AJ229" s="368"/>
      <c r="AK229" s="368"/>
      <c r="AL229" s="368"/>
      <c r="AM229" s="368"/>
      <c r="AN229" s="368"/>
      <c r="AO229" s="368"/>
      <c r="AP229" s="368"/>
      <c r="AQ229" s="368"/>
      <c r="AR229" s="368"/>
      <c r="AS229" s="368"/>
      <c r="AT229" s="368"/>
      <c r="AU229" s="368"/>
      <c r="AV229" s="368"/>
      <c r="AW229" s="368"/>
      <c r="AX229" s="368"/>
      <c r="AY229" s="368"/>
      <c r="AZ229" s="368"/>
      <c r="BA229" s="368"/>
      <c r="BB229" s="368"/>
      <c r="BC229" s="368"/>
      <c r="BD229" s="368"/>
      <c r="BE229" s="368"/>
      <c r="BF229" s="368"/>
      <c r="BG229" s="368"/>
      <c r="BH229" s="368"/>
      <c r="BI229" s="368"/>
      <c r="BJ229" s="368"/>
      <c r="BK229" s="368"/>
      <c r="BL229" s="368"/>
      <c r="BM229" s="368"/>
      <c r="BN229" s="368"/>
      <c r="BO229" s="368"/>
      <c r="BP229" s="368"/>
      <c r="BQ229" s="368"/>
      <c r="BR229" s="368"/>
      <c r="BS229" s="368"/>
      <c r="BT229" s="368"/>
      <c r="BU229" s="368"/>
      <c r="BV229" s="368"/>
      <c r="BW229" s="368"/>
      <c r="BX229" s="368"/>
      <c r="BY229" s="368"/>
      <c r="BZ229" s="368"/>
      <c r="CA229" s="368"/>
      <c r="CB229" s="368"/>
      <c r="CC229" s="368"/>
      <c r="CD229" s="368"/>
      <c r="CE229" s="368"/>
      <c r="CF229" s="368"/>
      <c r="CG229" s="368"/>
      <c r="CH229" s="368"/>
      <c r="CI229" s="368"/>
      <c r="CJ229" s="368"/>
      <c r="CK229" s="368"/>
      <c r="CL229" s="368"/>
      <c r="CM229" s="368"/>
      <c r="CN229" s="368"/>
      <c r="CO229" s="368"/>
      <c r="CP229" s="368"/>
      <c r="CQ229" s="368"/>
      <c r="CR229" s="368"/>
      <c r="CS229" s="368"/>
      <c r="CT229" s="368"/>
      <c r="CU229" s="368"/>
      <c r="CV229" s="368"/>
      <c r="CW229" s="368"/>
      <c r="CX229" s="368"/>
      <c r="CY229" s="368"/>
      <c r="CZ229" s="368"/>
      <c r="DA229" s="368"/>
      <c r="DB229" s="368"/>
      <c r="DC229" s="368"/>
      <c r="DD229" s="368"/>
      <c r="DE229" s="368"/>
      <c r="DF229" s="368"/>
      <c r="DG229" s="368"/>
      <c r="DH229" s="368"/>
      <c r="DI229" s="368"/>
      <c r="DJ229" s="368"/>
      <c r="DK229" s="368"/>
      <c r="DL229" s="368"/>
      <c r="DM229" s="368"/>
      <c r="DN229" s="368"/>
      <c r="DO229" s="368"/>
      <c r="DP229" s="368"/>
      <c r="DQ229" s="368"/>
      <c r="DR229" s="368"/>
      <c r="DS229" s="368"/>
      <c r="DT229" s="368"/>
      <c r="DU229" s="368"/>
      <c r="DV229" s="368"/>
      <c r="DW229" s="368"/>
      <c r="DX229" s="368"/>
      <c r="DY229" s="368"/>
      <c r="DZ229" s="368"/>
      <c r="EA229" s="368"/>
      <c r="EB229" s="368"/>
      <c r="EC229" s="368"/>
      <c r="ED229" s="368"/>
      <c r="EE229" s="368"/>
      <c r="EF229" s="368"/>
      <c r="EG229" s="368"/>
      <c r="EH229" s="368"/>
      <c r="EI229" s="368"/>
      <c r="EJ229" s="368"/>
      <c r="EK229" s="368"/>
      <c r="EL229" s="368"/>
      <c r="EM229" s="368"/>
      <c r="EN229" s="368"/>
      <c r="EO229" s="368"/>
      <c r="EP229" s="368"/>
      <c r="EQ229" s="368"/>
      <c r="ER229" s="368"/>
      <c r="ES229" s="368"/>
      <c r="ET229" s="368"/>
      <c r="EU229" s="368"/>
      <c r="EV229" s="368"/>
      <c r="EW229" s="368"/>
      <c r="EX229" s="368"/>
      <c r="EY229" s="368"/>
      <c r="EZ229" s="368"/>
      <c r="FA229" s="368"/>
      <c r="FB229" s="368"/>
      <c r="FC229" s="368"/>
      <c r="FD229" s="368"/>
      <c r="FE229" s="368"/>
      <c r="FF229" s="368"/>
      <c r="FG229" s="368"/>
      <c r="FH229" s="368"/>
      <c r="FI229" s="368"/>
      <c r="FJ229" s="368"/>
      <c r="FK229" s="368"/>
      <c r="FL229" s="368"/>
      <c r="FM229" s="368"/>
      <c r="FN229" s="368"/>
      <c r="FO229" s="368"/>
      <c r="FP229" s="368"/>
      <c r="FQ229" s="368"/>
      <c r="FR229" s="368"/>
      <c r="FS229" s="368"/>
      <c r="FT229" s="368"/>
      <c r="FU229" s="368"/>
      <c r="FV229" s="368"/>
      <c r="FW229" s="368"/>
      <c r="FX229" s="368"/>
      <c r="FY229" s="368"/>
      <c r="FZ229" s="368"/>
    </row>
    <row r="230" spans="1:182" x14ac:dyDescent="0.2">
      <c r="A230" s="368"/>
      <c r="B230" s="368"/>
      <c r="C230" s="368"/>
      <c r="D230" s="368"/>
      <c r="E230" s="368"/>
      <c r="F230" s="368"/>
      <c r="G230" s="368"/>
      <c r="H230" s="368"/>
      <c r="I230" s="368"/>
      <c r="J230" s="368"/>
      <c r="K230" s="368"/>
      <c r="L230" s="368"/>
      <c r="M230" s="368"/>
      <c r="N230" s="368"/>
      <c r="O230" s="368"/>
      <c r="P230" s="368"/>
      <c r="Q230" s="368"/>
      <c r="R230" s="368"/>
      <c r="S230" s="368"/>
      <c r="T230" s="368"/>
      <c r="U230" s="368"/>
      <c r="V230" s="368"/>
      <c r="W230" s="368"/>
      <c r="X230" s="368"/>
      <c r="Y230" s="368"/>
      <c r="Z230" s="368"/>
      <c r="AA230" s="368"/>
      <c r="AB230" s="368"/>
      <c r="AC230" s="368"/>
      <c r="AD230" s="368"/>
      <c r="AE230" s="368"/>
      <c r="AF230" s="368"/>
      <c r="AG230" s="368"/>
      <c r="AH230" s="368"/>
      <c r="AI230" s="368"/>
      <c r="AJ230" s="368"/>
      <c r="AK230" s="368"/>
      <c r="AL230" s="368"/>
      <c r="AM230" s="368"/>
      <c r="AN230" s="368"/>
      <c r="AO230" s="368"/>
      <c r="AP230" s="368"/>
      <c r="AQ230" s="368"/>
      <c r="AR230" s="368"/>
      <c r="AS230" s="368"/>
      <c r="AT230" s="368"/>
      <c r="AU230" s="368"/>
      <c r="AV230" s="368"/>
      <c r="AW230" s="368"/>
      <c r="AX230" s="368"/>
      <c r="AY230" s="368"/>
      <c r="AZ230" s="368"/>
      <c r="BA230" s="368"/>
      <c r="BB230" s="368"/>
      <c r="BC230" s="368"/>
      <c r="BD230" s="368"/>
      <c r="BE230" s="368"/>
      <c r="BF230" s="368"/>
      <c r="BG230" s="368"/>
      <c r="BH230" s="368"/>
      <c r="BI230" s="368"/>
      <c r="BJ230" s="368"/>
      <c r="BK230" s="368"/>
      <c r="BL230" s="368"/>
      <c r="BM230" s="368"/>
      <c r="BN230" s="368"/>
      <c r="BO230" s="368"/>
      <c r="BP230" s="368"/>
      <c r="BQ230" s="368"/>
      <c r="BR230" s="368"/>
      <c r="BS230" s="368"/>
      <c r="BT230" s="368"/>
      <c r="BU230" s="368"/>
      <c r="BV230" s="368"/>
      <c r="BW230" s="368"/>
      <c r="BX230" s="368"/>
      <c r="BY230" s="368"/>
      <c r="BZ230" s="368"/>
      <c r="CA230" s="368"/>
      <c r="CB230" s="368"/>
      <c r="CC230" s="368"/>
      <c r="CD230" s="368"/>
      <c r="CE230" s="368"/>
      <c r="CF230" s="368"/>
      <c r="CG230" s="368"/>
      <c r="CH230" s="368"/>
      <c r="CI230" s="368"/>
      <c r="CJ230" s="368"/>
      <c r="CK230" s="368"/>
      <c r="CL230" s="368"/>
      <c r="CM230" s="368"/>
      <c r="CN230" s="368"/>
      <c r="CO230" s="368"/>
      <c r="CP230" s="368"/>
      <c r="CQ230" s="368"/>
      <c r="CR230" s="368"/>
      <c r="CS230" s="368"/>
      <c r="CT230" s="368"/>
      <c r="CU230" s="368"/>
      <c r="CV230" s="368"/>
      <c r="CW230" s="368"/>
      <c r="CX230" s="368"/>
      <c r="CY230" s="368"/>
      <c r="CZ230" s="368"/>
      <c r="DA230" s="368"/>
      <c r="DB230" s="368"/>
      <c r="DC230" s="368"/>
      <c r="DD230" s="368"/>
      <c r="DE230" s="368"/>
      <c r="DF230" s="368"/>
      <c r="DG230" s="368"/>
      <c r="DH230" s="368"/>
      <c r="DI230" s="368"/>
      <c r="DJ230" s="368"/>
      <c r="DK230" s="368"/>
      <c r="DL230" s="368"/>
      <c r="DM230" s="368"/>
      <c r="DN230" s="368"/>
      <c r="DO230" s="368"/>
      <c r="DP230" s="368"/>
      <c r="DQ230" s="368"/>
      <c r="DR230" s="368"/>
      <c r="DS230" s="368"/>
      <c r="DT230" s="368"/>
      <c r="DU230" s="368"/>
      <c r="DV230" s="368"/>
      <c r="DW230" s="368"/>
      <c r="DX230" s="368"/>
      <c r="DY230" s="368"/>
      <c r="DZ230" s="368"/>
      <c r="EA230" s="368"/>
      <c r="EB230" s="368"/>
      <c r="EC230" s="368"/>
      <c r="ED230" s="368"/>
      <c r="EE230" s="368"/>
      <c r="EF230" s="368"/>
      <c r="EG230" s="368"/>
      <c r="EH230" s="368"/>
      <c r="EI230" s="368"/>
      <c r="EJ230" s="368"/>
      <c r="EK230" s="368"/>
      <c r="EL230" s="368"/>
      <c r="EM230" s="368"/>
      <c r="EN230" s="368"/>
      <c r="EO230" s="368"/>
      <c r="EP230" s="368"/>
      <c r="EQ230" s="368"/>
      <c r="ER230" s="368"/>
      <c r="ES230" s="368"/>
      <c r="ET230" s="368"/>
      <c r="EU230" s="368"/>
      <c r="EV230" s="368"/>
      <c r="EW230" s="368"/>
      <c r="EX230" s="368"/>
      <c r="EY230" s="368"/>
      <c r="EZ230" s="368"/>
      <c r="FA230" s="368"/>
      <c r="FB230" s="368"/>
      <c r="FC230" s="368"/>
      <c r="FD230" s="368"/>
      <c r="FE230" s="368"/>
      <c r="FF230" s="368"/>
      <c r="FG230" s="368"/>
      <c r="FH230" s="368"/>
      <c r="FI230" s="368"/>
      <c r="FJ230" s="368"/>
      <c r="FK230" s="368"/>
      <c r="FL230" s="368"/>
      <c r="FM230" s="368"/>
      <c r="FN230" s="368"/>
      <c r="FO230" s="368"/>
      <c r="FP230" s="368"/>
      <c r="FQ230" s="368"/>
      <c r="FR230" s="368"/>
      <c r="FS230" s="368"/>
      <c r="FT230" s="368"/>
      <c r="FU230" s="368"/>
      <c r="FV230" s="368"/>
      <c r="FW230" s="368"/>
      <c r="FX230" s="368"/>
      <c r="FY230" s="368"/>
      <c r="FZ230" s="368"/>
    </row>
    <row r="231" spans="1:182" x14ac:dyDescent="0.2">
      <c r="A231" s="368"/>
      <c r="B231" s="368"/>
      <c r="C231" s="368"/>
      <c r="D231" s="368"/>
      <c r="E231" s="368"/>
      <c r="F231" s="368"/>
      <c r="G231" s="368"/>
      <c r="H231" s="368"/>
      <c r="I231" s="368"/>
      <c r="J231" s="368"/>
      <c r="K231" s="368"/>
      <c r="L231" s="368"/>
      <c r="M231" s="368"/>
      <c r="N231" s="368"/>
      <c r="O231" s="368"/>
      <c r="P231" s="368"/>
      <c r="Q231" s="368"/>
      <c r="R231" s="368"/>
      <c r="S231" s="368"/>
      <c r="T231" s="368"/>
      <c r="U231" s="368"/>
      <c r="V231" s="368"/>
      <c r="W231" s="368"/>
      <c r="X231" s="368"/>
      <c r="Y231" s="368"/>
      <c r="Z231" s="368"/>
      <c r="AA231" s="368"/>
      <c r="AB231" s="368"/>
      <c r="AC231" s="368"/>
      <c r="AD231" s="368"/>
      <c r="AE231" s="368"/>
      <c r="AF231" s="368"/>
      <c r="AG231" s="368"/>
      <c r="AH231" s="368"/>
      <c r="AI231" s="368"/>
      <c r="AJ231" s="368"/>
      <c r="AK231" s="368"/>
      <c r="AL231" s="368"/>
      <c r="AM231" s="368"/>
      <c r="AN231" s="368"/>
      <c r="AO231" s="368"/>
      <c r="AP231" s="368"/>
      <c r="AQ231" s="368"/>
      <c r="AR231" s="368"/>
      <c r="AS231" s="368"/>
      <c r="AT231" s="368"/>
      <c r="AU231" s="368"/>
      <c r="AV231" s="368"/>
      <c r="AW231" s="368"/>
      <c r="AX231" s="368"/>
      <c r="AY231" s="368"/>
      <c r="AZ231" s="368"/>
      <c r="BA231" s="368"/>
      <c r="BB231" s="368"/>
      <c r="BC231" s="368"/>
      <c r="BD231" s="368"/>
      <c r="BE231" s="368"/>
      <c r="BF231" s="368"/>
      <c r="BG231" s="368"/>
      <c r="BH231" s="368"/>
      <c r="BI231" s="368"/>
      <c r="BJ231" s="368"/>
      <c r="BK231" s="368"/>
      <c r="BL231" s="368"/>
      <c r="BM231" s="368"/>
      <c r="BN231" s="368"/>
      <c r="BO231" s="368"/>
      <c r="BP231" s="368"/>
      <c r="BQ231" s="368"/>
      <c r="BR231" s="368"/>
      <c r="BS231" s="368"/>
      <c r="BT231" s="368"/>
      <c r="BU231" s="368"/>
      <c r="BV231" s="368"/>
      <c r="BW231" s="368"/>
      <c r="BX231" s="368"/>
      <c r="BY231" s="368"/>
      <c r="BZ231" s="368"/>
      <c r="CA231" s="368"/>
      <c r="CB231" s="368"/>
      <c r="CC231" s="368"/>
      <c r="CD231" s="368"/>
      <c r="CE231" s="368"/>
      <c r="CF231" s="368"/>
      <c r="CG231" s="368"/>
      <c r="CH231" s="368"/>
      <c r="CI231" s="368"/>
      <c r="CJ231" s="368"/>
      <c r="CK231" s="368"/>
      <c r="CL231" s="368"/>
      <c r="CM231" s="368"/>
      <c r="CN231" s="368"/>
      <c r="CO231" s="368"/>
      <c r="CP231" s="368"/>
      <c r="CQ231" s="368"/>
      <c r="CR231" s="368"/>
      <c r="CS231" s="368"/>
      <c r="CT231" s="368"/>
      <c r="CU231" s="368"/>
      <c r="CV231" s="368"/>
      <c r="CW231" s="368"/>
      <c r="CX231" s="368"/>
      <c r="CY231" s="368"/>
      <c r="CZ231" s="368"/>
      <c r="DA231" s="368"/>
      <c r="DB231" s="368"/>
      <c r="DC231" s="368"/>
      <c r="DD231" s="368"/>
      <c r="DE231" s="368"/>
      <c r="DF231" s="368"/>
      <c r="DG231" s="368"/>
      <c r="DH231" s="368"/>
      <c r="DI231" s="368"/>
      <c r="DJ231" s="368"/>
      <c r="DK231" s="368"/>
      <c r="DL231" s="368"/>
      <c r="DM231" s="368"/>
      <c r="DN231" s="368"/>
      <c r="DO231" s="368"/>
      <c r="DP231" s="368"/>
      <c r="DQ231" s="368"/>
      <c r="DR231" s="368"/>
      <c r="DS231" s="368"/>
      <c r="DT231" s="368"/>
      <c r="DU231" s="368"/>
      <c r="DV231" s="368"/>
      <c r="DW231" s="368"/>
      <c r="DX231" s="368"/>
      <c r="DY231" s="368"/>
      <c r="DZ231" s="368"/>
      <c r="EA231" s="368"/>
      <c r="EB231" s="368"/>
      <c r="EC231" s="368"/>
      <c r="ED231" s="368"/>
      <c r="EE231" s="368"/>
      <c r="EF231" s="368"/>
      <c r="EG231" s="368"/>
      <c r="EH231" s="368"/>
      <c r="EI231" s="368"/>
      <c r="EJ231" s="368"/>
      <c r="EK231" s="368"/>
      <c r="EL231" s="368"/>
      <c r="EM231" s="368"/>
      <c r="EN231" s="368"/>
      <c r="EO231" s="368"/>
      <c r="EP231" s="368"/>
      <c r="EQ231" s="368"/>
      <c r="ER231" s="368"/>
      <c r="ES231" s="368"/>
      <c r="ET231" s="368"/>
      <c r="EU231" s="368"/>
      <c r="EV231" s="368"/>
      <c r="EW231" s="368"/>
      <c r="EX231" s="368"/>
      <c r="EY231" s="368"/>
      <c r="EZ231" s="368"/>
      <c r="FA231" s="368"/>
      <c r="FB231" s="368"/>
      <c r="FC231" s="368"/>
      <c r="FD231" s="368"/>
      <c r="FE231" s="368"/>
      <c r="FF231" s="368"/>
      <c r="FG231" s="368"/>
      <c r="FH231" s="368"/>
      <c r="FI231" s="368"/>
      <c r="FJ231" s="368"/>
      <c r="FK231" s="368"/>
      <c r="FL231" s="368"/>
      <c r="FM231" s="368"/>
      <c r="FN231" s="368"/>
      <c r="FO231" s="368"/>
      <c r="FP231" s="368"/>
      <c r="FQ231" s="368"/>
      <c r="FR231" s="368"/>
      <c r="FS231" s="368"/>
      <c r="FT231" s="368"/>
      <c r="FU231" s="368"/>
      <c r="FV231" s="368"/>
      <c r="FW231" s="368"/>
      <c r="FX231" s="368"/>
      <c r="FY231" s="368"/>
      <c r="FZ231" s="368"/>
    </row>
    <row r="232" spans="1:182" x14ac:dyDescent="0.2">
      <c r="A232" s="368"/>
      <c r="B232" s="368"/>
      <c r="C232" s="368"/>
      <c r="D232" s="368"/>
      <c r="E232" s="368"/>
      <c r="F232" s="368"/>
      <c r="G232" s="368"/>
      <c r="H232" s="368"/>
      <c r="I232" s="368"/>
      <c r="J232" s="368"/>
      <c r="K232" s="368"/>
      <c r="L232" s="368"/>
      <c r="M232" s="368"/>
      <c r="N232" s="368"/>
      <c r="O232" s="368"/>
      <c r="P232" s="368"/>
      <c r="Q232" s="368"/>
      <c r="R232" s="368"/>
      <c r="S232" s="368"/>
      <c r="T232" s="368"/>
      <c r="U232" s="368"/>
      <c r="V232" s="368"/>
      <c r="W232" s="368"/>
      <c r="X232" s="368"/>
      <c r="Y232" s="368"/>
      <c r="Z232" s="368"/>
      <c r="AA232" s="368"/>
      <c r="AB232" s="368"/>
      <c r="AC232" s="368"/>
      <c r="AD232" s="368"/>
      <c r="AE232" s="368"/>
      <c r="AF232" s="368"/>
      <c r="AG232" s="368"/>
      <c r="AH232" s="368"/>
      <c r="AI232" s="368"/>
      <c r="AJ232" s="368"/>
      <c r="AK232" s="368"/>
      <c r="AL232" s="368"/>
      <c r="AM232" s="368"/>
      <c r="AN232" s="368"/>
      <c r="AO232" s="368"/>
      <c r="AP232" s="368"/>
      <c r="AQ232" s="368"/>
      <c r="AR232" s="368"/>
      <c r="AS232" s="368"/>
      <c r="AT232" s="368"/>
      <c r="AU232" s="368"/>
      <c r="AV232" s="368"/>
      <c r="AW232" s="368"/>
      <c r="AX232" s="368"/>
      <c r="AY232" s="368"/>
      <c r="AZ232" s="368"/>
      <c r="BA232" s="368"/>
      <c r="BB232" s="368"/>
      <c r="BC232" s="368"/>
      <c r="BD232" s="368"/>
      <c r="BE232" s="368"/>
      <c r="BF232" s="368"/>
      <c r="BG232" s="368"/>
      <c r="BH232" s="368"/>
      <c r="BI232" s="368"/>
      <c r="BJ232" s="368"/>
      <c r="BK232" s="368"/>
      <c r="BL232" s="368"/>
      <c r="BM232" s="368"/>
      <c r="BN232" s="368"/>
      <c r="BO232" s="368"/>
      <c r="BP232" s="368"/>
      <c r="BQ232" s="368"/>
      <c r="BR232" s="368"/>
      <c r="BS232" s="368"/>
      <c r="BT232" s="368"/>
      <c r="BU232" s="368"/>
      <c r="BV232" s="368"/>
      <c r="BW232" s="368"/>
      <c r="BX232" s="368"/>
      <c r="BY232" s="368"/>
      <c r="BZ232" s="368"/>
      <c r="CA232" s="368"/>
      <c r="CB232" s="368"/>
      <c r="CC232" s="368"/>
      <c r="CD232" s="368"/>
      <c r="CE232" s="368"/>
      <c r="CF232" s="368"/>
      <c r="CG232" s="368"/>
      <c r="CH232" s="368"/>
      <c r="CI232" s="368"/>
      <c r="CJ232" s="368"/>
      <c r="CK232" s="368"/>
      <c r="CL232" s="368"/>
      <c r="CM232" s="368"/>
      <c r="CN232" s="368"/>
      <c r="CO232" s="368"/>
      <c r="CP232" s="368"/>
      <c r="CQ232" s="368"/>
      <c r="CR232" s="368"/>
      <c r="CS232" s="368"/>
      <c r="CT232" s="368"/>
      <c r="CU232" s="368"/>
      <c r="CV232" s="368"/>
      <c r="CW232" s="368"/>
      <c r="CX232" s="368"/>
      <c r="CY232" s="368"/>
      <c r="CZ232" s="368"/>
      <c r="DA232" s="368"/>
      <c r="DB232" s="368"/>
      <c r="DC232" s="368"/>
      <c r="DD232" s="368"/>
      <c r="DE232" s="368"/>
      <c r="DF232" s="368"/>
      <c r="DG232" s="368"/>
      <c r="DH232" s="368"/>
      <c r="DI232" s="368"/>
      <c r="DJ232" s="368"/>
      <c r="DK232" s="368"/>
      <c r="DL232" s="368"/>
      <c r="DM232" s="368"/>
      <c r="DN232" s="368"/>
      <c r="DO232" s="368"/>
      <c r="DP232" s="368"/>
      <c r="DQ232" s="368"/>
      <c r="DR232" s="368"/>
      <c r="DS232" s="368"/>
      <c r="DT232" s="368"/>
      <c r="DU232" s="368"/>
      <c r="DV232" s="368"/>
      <c r="DW232" s="368"/>
      <c r="DX232" s="368"/>
      <c r="DY232" s="368"/>
      <c r="DZ232" s="368"/>
      <c r="EA232" s="368"/>
      <c r="EB232" s="368"/>
      <c r="EC232" s="368"/>
      <c r="ED232" s="368"/>
      <c r="EE232" s="368"/>
      <c r="EF232" s="368"/>
      <c r="EG232" s="368"/>
      <c r="EH232" s="368"/>
      <c r="EI232" s="368"/>
      <c r="EJ232" s="368"/>
      <c r="EK232" s="368"/>
      <c r="EL232" s="368"/>
      <c r="EM232" s="368"/>
      <c r="EN232" s="368"/>
      <c r="EO232" s="368"/>
      <c r="EP232" s="368"/>
      <c r="EQ232" s="368"/>
      <c r="ER232" s="368"/>
      <c r="ES232" s="368"/>
      <c r="ET232" s="368"/>
      <c r="EU232" s="368"/>
      <c r="EV232" s="368"/>
      <c r="EW232" s="368"/>
      <c r="EX232" s="368"/>
      <c r="EY232" s="368"/>
      <c r="EZ232" s="368"/>
      <c r="FA232" s="368"/>
      <c r="FB232" s="368"/>
      <c r="FC232" s="368"/>
      <c r="FD232" s="368"/>
      <c r="FE232" s="368"/>
      <c r="FF232" s="368"/>
      <c r="FG232" s="368"/>
      <c r="FH232" s="368"/>
      <c r="FI232" s="368"/>
      <c r="FJ232" s="368"/>
      <c r="FK232" s="368"/>
      <c r="FL232" s="368"/>
      <c r="FM232" s="368"/>
      <c r="FN232" s="368"/>
      <c r="FO232" s="368"/>
      <c r="FP232" s="368"/>
      <c r="FQ232" s="368"/>
      <c r="FR232" s="368"/>
      <c r="FS232" s="368"/>
      <c r="FT232" s="368"/>
      <c r="FU232" s="368"/>
      <c r="FV232" s="368"/>
      <c r="FW232" s="368"/>
      <c r="FX232" s="368"/>
      <c r="FY232" s="368"/>
      <c r="FZ232" s="368"/>
    </row>
    <row r="233" spans="1:182" x14ac:dyDescent="0.2">
      <c r="A233" s="368"/>
      <c r="B233" s="368"/>
      <c r="C233" s="368"/>
      <c r="D233" s="368"/>
      <c r="E233" s="368"/>
      <c r="F233" s="368"/>
      <c r="G233" s="368"/>
      <c r="H233" s="368"/>
      <c r="I233" s="368"/>
      <c r="J233" s="368"/>
      <c r="K233" s="368"/>
      <c r="L233" s="368"/>
      <c r="M233" s="368"/>
      <c r="N233" s="368"/>
      <c r="O233" s="368"/>
      <c r="P233" s="368"/>
      <c r="Q233" s="368"/>
      <c r="R233" s="368"/>
      <c r="S233" s="368"/>
      <c r="T233" s="368"/>
      <c r="U233" s="368"/>
      <c r="V233" s="368"/>
      <c r="W233" s="368"/>
      <c r="X233" s="368"/>
      <c r="Y233" s="368"/>
      <c r="Z233" s="368"/>
      <c r="AA233" s="368"/>
      <c r="AB233" s="368"/>
      <c r="AC233" s="368"/>
      <c r="AD233" s="368"/>
      <c r="AE233" s="368"/>
      <c r="AF233" s="368"/>
      <c r="AG233" s="368"/>
      <c r="AH233" s="368"/>
      <c r="AI233" s="368"/>
      <c r="AJ233" s="368"/>
      <c r="AK233" s="368"/>
      <c r="AL233" s="368"/>
      <c r="AM233" s="368"/>
      <c r="AN233" s="368"/>
      <c r="AO233" s="368"/>
      <c r="AP233" s="368"/>
      <c r="AQ233" s="368"/>
      <c r="AR233" s="368"/>
      <c r="AS233" s="368"/>
      <c r="AT233" s="368"/>
      <c r="AU233" s="368"/>
      <c r="AV233" s="368"/>
      <c r="AW233" s="368"/>
      <c r="AX233" s="368"/>
      <c r="AY233" s="368"/>
      <c r="AZ233" s="368"/>
      <c r="BA233" s="368"/>
      <c r="BB233" s="368"/>
      <c r="BC233" s="368"/>
      <c r="BD233" s="368"/>
      <c r="BE233" s="368"/>
      <c r="BF233" s="368"/>
      <c r="BG233" s="368"/>
      <c r="BH233" s="368"/>
      <c r="BI233" s="368"/>
      <c r="BJ233" s="368"/>
      <c r="BK233" s="368"/>
      <c r="BL233" s="368"/>
      <c r="BM233" s="368"/>
      <c r="BN233" s="368"/>
      <c r="BO233" s="368"/>
      <c r="BP233" s="368"/>
      <c r="BQ233" s="368"/>
      <c r="BR233" s="368"/>
      <c r="BS233" s="368"/>
      <c r="BT233" s="368"/>
      <c r="BU233" s="368"/>
      <c r="BV233" s="368"/>
      <c r="BW233" s="368"/>
      <c r="BX233" s="368"/>
      <c r="BY233" s="368"/>
      <c r="BZ233" s="368"/>
      <c r="CA233" s="368"/>
      <c r="CB233" s="368"/>
      <c r="CC233" s="368"/>
      <c r="CD233" s="368"/>
      <c r="CE233" s="368"/>
      <c r="CF233" s="368"/>
      <c r="CG233" s="368"/>
      <c r="CH233" s="368"/>
      <c r="CI233" s="368"/>
      <c r="CJ233" s="368"/>
      <c r="CK233" s="368"/>
      <c r="CL233" s="368"/>
      <c r="CM233" s="368"/>
      <c r="CN233" s="368"/>
      <c r="CO233" s="368"/>
      <c r="CP233" s="368"/>
      <c r="CQ233" s="368"/>
      <c r="CR233" s="368"/>
      <c r="CS233" s="368"/>
      <c r="CT233" s="368"/>
      <c r="CU233" s="368"/>
      <c r="CV233" s="368"/>
      <c r="CW233" s="368"/>
      <c r="CX233" s="368"/>
      <c r="CY233" s="368"/>
      <c r="CZ233" s="368"/>
      <c r="DA233" s="368"/>
      <c r="DB233" s="368"/>
      <c r="DC233" s="368"/>
      <c r="DD233" s="368"/>
      <c r="DE233" s="368"/>
      <c r="DF233" s="368"/>
      <c r="DG233" s="368"/>
      <c r="DH233" s="368"/>
      <c r="DI233" s="368"/>
      <c r="DJ233" s="368"/>
      <c r="DK233" s="368"/>
      <c r="DL233" s="368"/>
      <c r="DM233" s="368"/>
      <c r="DN233" s="368"/>
      <c r="DO233" s="368"/>
      <c r="DP233" s="368"/>
      <c r="DQ233" s="368"/>
      <c r="DR233" s="368"/>
      <c r="DS233" s="368"/>
      <c r="DT233" s="368"/>
      <c r="DU233" s="368"/>
      <c r="DV233" s="368"/>
      <c r="DW233" s="368"/>
      <c r="DX233" s="368"/>
      <c r="DY233" s="368"/>
      <c r="DZ233" s="368"/>
      <c r="EA233" s="368"/>
      <c r="EB233" s="368"/>
      <c r="EC233" s="368"/>
      <c r="ED233" s="368"/>
      <c r="EE233" s="368"/>
      <c r="EF233" s="368"/>
      <c r="EG233" s="368"/>
      <c r="EH233" s="368"/>
      <c r="EI233" s="368"/>
      <c r="EJ233" s="368"/>
      <c r="EK233" s="368"/>
      <c r="EL233" s="368"/>
      <c r="EM233" s="368"/>
      <c r="EN233" s="368"/>
      <c r="EO233" s="368"/>
      <c r="EP233" s="368"/>
      <c r="EQ233" s="368"/>
      <c r="ER233" s="368"/>
      <c r="ES233" s="368"/>
      <c r="ET233" s="368"/>
      <c r="EU233" s="368"/>
      <c r="EV233" s="368"/>
      <c r="EW233" s="368"/>
      <c r="EX233" s="368"/>
      <c r="EY233" s="368"/>
      <c r="EZ233" s="368"/>
      <c r="FA233" s="368"/>
      <c r="FB233" s="368"/>
      <c r="FC233" s="368"/>
      <c r="FD233" s="368"/>
      <c r="FE233" s="368"/>
      <c r="FF233" s="368"/>
      <c r="FG233" s="368"/>
      <c r="FH233" s="368"/>
      <c r="FI233" s="368"/>
      <c r="FJ233" s="368"/>
      <c r="FK233" s="368"/>
      <c r="FL233" s="368"/>
      <c r="FM233" s="368"/>
      <c r="FN233" s="368"/>
      <c r="FO233" s="368"/>
      <c r="FP233" s="368"/>
      <c r="FQ233" s="368"/>
      <c r="FR233" s="368"/>
      <c r="FS233" s="368"/>
      <c r="FT233" s="368"/>
      <c r="FU233" s="368"/>
      <c r="FV233" s="368"/>
      <c r="FW233" s="368"/>
      <c r="FX233" s="368"/>
      <c r="FY233" s="368"/>
      <c r="FZ233" s="368"/>
    </row>
    <row r="234" spans="1:182" x14ac:dyDescent="0.2">
      <c r="A234" s="368"/>
      <c r="B234" s="368"/>
      <c r="C234" s="368"/>
      <c r="D234" s="368"/>
      <c r="E234" s="368"/>
      <c r="F234" s="368"/>
      <c r="G234" s="368"/>
      <c r="H234" s="368"/>
      <c r="I234" s="368"/>
      <c r="J234" s="368"/>
      <c r="K234" s="368"/>
      <c r="L234" s="368"/>
      <c r="M234" s="368"/>
      <c r="N234" s="368"/>
      <c r="O234" s="368"/>
      <c r="P234" s="368"/>
      <c r="Q234" s="368"/>
      <c r="R234" s="368"/>
      <c r="S234" s="368"/>
      <c r="T234" s="368"/>
      <c r="U234" s="368"/>
      <c r="V234" s="368"/>
      <c r="W234" s="368"/>
      <c r="X234" s="368"/>
      <c r="Y234" s="368"/>
      <c r="Z234" s="368"/>
      <c r="AA234" s="368"/>
      <c r="AB234" s="368"/>
      <c r="AC234" s="368"/>
      <c r="AD234" s="368"/>
      <c r="AE234" s="368"/>
      <c r="AF234" s="368"/>
      <c r="AG234" s="368"/>
      <c r="AH234" s="368"/>
      <c r="AI234" s="368"/>
      <c r="AJ234" s="368"/>
      <c r="AK234" s="368"/>
      <c r="AL234" s="368"/>
      <c r="AM234" s="368"/>
      <c r="AN234" s="368"/>
      <c r="AO234" s="368"/>
      <c r="AP234" s="368"/>
      <c r="AQ234" s="368"/>
      <c r="AR234" s="368"/>
      <c r="AS234" s="368"/>
      <c r="AT234" s="368"/>
      <c r="AU234" s="368"/>
      <c r="AV234" s="368"/>
      <c r="AW234" s="368"/>
      <c r="AX234" s="368"/>
      <c r="AY234" s="368"/>
      <c r="AZ234" s="368"/>
      <c r="BA234" s="368"/>
      <c r="BB234" s="368"/>
      <c r="BC234" s="368"/>
      <c r="BD234" s="368"/>
      <c r="BE234" s="368"/>
      <c r="BF234" s="368"/>
      <c r="BG234" s="368"/>
      <c r="BH234" s="368"/>
      <c r="BI234" s="368"/>
      <c r="BJ234" s="368"/>
      <c r="BK234" s="368"/>
      <c r="BL234" s="368"/>
      <c r="BM234" s="368"/>
      <c r="BN234" s="368"/>
      <c r="BO234" s="368"/>
      <c r="BP234" s="368"/>
      <c r="BQ234" s="368"/>
      <c r="BR234" s="368"/>
      <c r="BS234" s="368"/>
      <c r="BT234" s="368"/>
      <c r="BU234" s="368"/>
      <c r="BV234" s="368"/>
      <c r="BW234" s="368"/>
      <c r="BX234" s="368"/>
      <c r="BY234" s="368"/>
      <c r="BZ234" s="368"/>
      <c r="CA234" s="368"/>
      <c r="CB234" s="368"/>
      <c r="CC234" s="368"/>
      <c r="CD234" s="368"/>
      <c r="CE234" s="368"/>
      <c r="CF234" s="368"/>
      <c r="CG234" s="368"/>
      <c r="CH234" s="368"/>
      <c r="CI234" s="368"/>
      <c r="CJ234" s="368"/>
      <c r="CK234" s="368"/>
      <c r="CL234" s="368"/>
      <c r="CM234" s="368"/>
      <c r="CN234" s="368"/>
      <c r="CO234" s="368"/>
      <c r="CP234" s="368"/>
      <c r="CQ234" s="368"/>
      <c r="CR234" s="368"/>
      <c r="CS234" s="368"/>
      <c r="CT234" s="368"/>
      <c r="CU234" s="368"/>
      <c r="CV234" s="368"/>
      <c r="CW234" s="368"/>
      <c r="CX234" s="368"/>
      <c r="CY234" s="368"/>
      <c r="CZ234" s="368"/>
      <c r="DA234" s="368"/>
      <c r="DB234" s="368"/>
      <c r="DC234" s="368"/>
      <c r="DD234" s="368"/>
      <c r="DE234" s="368"/>
      <c r="DF234" s="368"/>
      <c r="DG234" s="368"/>
      <c r="DH234" s="368"/>
      <c r="DI234" s="368"/>
      <c r="DJ234" s="368"/>
      <c r="DK234" s="368"/>
      <c r="DL234" s="368"/>
      <c r="DM234" s="368"/>
      <c r="DN234" s="368"/>
      <c r="DO234" s="368"/>
      <c r="DP234" s="368"/>
      <c r="DQ234" s="368"/>
      <c r="DR234" s="368"/>
      <c r="DS234" s="368"/>
      <c r="DT234" s="368"/>
      <c r="DU234" s="368"/>
      <c r="DV234" s="368"/>
      <c r="DW234" s="368"/>
      <c r="DX234" s="368"/>
      <c r="DY234" s="368"/>
      <c r="DZ234" s="368"/>
      <c r="EA234" s="368"/>
      <c r="EB234" s="368"/>
      <c r="EC234" s="368"/>
      <c r="ED234" s="368"/>
      <c r="EE234" s="368"/>
      <c r="EF234" s="368"/>
      <c r="EG234" s="368"/>
      <c r="EH234" s="368"/>
      <c r="EI234" s="368"/>
      <c r="EJ234" s="368"/>
      <c r="EK234" s="368"/>
      <c r="EL234" s="368"/>
      <c r="EM234" s="368"/>
      <c r="EN234" s="368"/>
      <c r="EO234" s="368"/>
      <c r="EP234" s="368"/>
      <c r="EQ234" s="368"/>
      <c r="ER234" s="368"/>
      <c r="ES234" s="368"/>
      <c r="ET234" s="368"/>
      <c r="EU234" s="368"/>
      <c r="EV234" s="368"/>
      <c r="EW234" s="368"/>
      <c r="EX234" s="368"/>
      <c r="EY234" s="368"/>
      <c r="EZ234" s="368"/>
      <c r="FA234" s="368"/>
      <c r="FB234" s="368"/>
      <c r="FC234" s="368"/>
      <c r="FD234" s="368"/>
      <c r="FE234" s="368"/>
      <c r="FF234" s="368"/>
      <c r="FG234" s="368"/>
      <c r="FH234" s="368"/>
      <c r="FI234" s="368"/>
      <c r="FJ234" s="368"/>
      <c r="FK234" s="368"/>
      <c r="FL234" s="368"/>
      <c r="FM234" s="368"/>
      <c r="FN234" s="368"/>
      <c r="FO234" s="368"/>
      <c r="FP234" s="368"/>
      <c r="FQ234" s="368"/>
      <c r="FR234" s="368"/>
      <c r="FS234" s="368"/>
      <c r="FT234" s="368"/>
      <c r="FU234" s="368"/>
      <c r="FV234" s="368"/>
      <c r="FW234" s="368"/>
      <c r="FX234" s="368"/>
      <c r="FY234" s="368"/>
      <c r="FZ234" s="368"/>
    </row>
    <row r="235" spans="1:182" x14ac:dyDescent="0.2">
      <c r="A235" s="368"/>
      <c r="B235" s="368"/>
      <c r="C235" s="368"/>
      <c r="D235" s="368"/>
      <c r="E235" s="368"/>
      <c r="F235" s="368"/>
      <c r="G235" s="368"/>
      <c r="H235" s="368"/>
      <c r="I235" s="368"/>
      <c r="J235" s="368"/>
      <c r="K235" s="368"/>
      <c r="L235" s="368"/>
      <c r="M235" s="368"/>
      <c r="N235" s="368"/>
      <c r="O235" s="368"/>
      <c r="P235" s="368"/>
      <c r="Q235" s="368"/>
      <c r="R235" s="368"/>
      <c r="S235" s="368"/>
      <c r="T235" s="368"/>
      <c r="U235" s="368"/>
      <c r="V235" s="368"/>
      <c r="W235" s="368"/>
      <c r="X235" s="368"/>
      <c r="Y235" s="368"/>
      <c r="Z235" s="368"/>
      <c r="AA235" s="368"/>
      <c r="AB235" s="368"/>
      <c r="AC235" s="368"/>
      <c r="AD235" s="368"/>
      <c r="AE235" s="368"/>
      <c r="AF235" s="368"/>
      <c r="AG235" s="368"/>
      <c r="AH235" s="368"/>
      <c r="AI235" s="368"/>
      <c r="AJ235" s="368"/>
      <c r="AK235" s="368"/>
      <c r="AL235" s="368"/>
      <c r="AM235" s="368"/>
      <c r="AN235" s="368"/>
      <c r="AO235" s="368"/>
      <c r="AP235" s="368"/>
      <c r="AQ235" s="368"/>
      <c r="AR235" s="368"/>
      <c r="AS235" s="368"/>
      <c r="AT235" s="368"/>
      <c r="AU235" s="368"/>
      <c r="AV235" s="368"/>
      <c r="AW235" s="368"/>
      <c r="AX235" s="368"/>
      <c r="AY235" s="368"/>
      <c r="AZ235" s="368"/>
      <c r="BA235" s="368"/>
      <c r="BB235" s="368"/>
      <c r="BC235" s="368"/>
      <c r="BD235" s="368"/>
      <c r="BE235" s="368"/>
      <c r="BF235" s="368"/>
      <c r="BG235" s="368"/>
      <c r="BH235" s="368"/>
      <c r="BI235" s="368"/>
      <c r="BJ235" s="368"/>
      <c r="BK235" s="368"/>
      <c r="BL235" s="368"/>
      <c r="BM235" s="368"/>
      <c r="BN235" s="368"/>
      <c r="BO235" s="368"/>
      <c r="BP235" s="368"/>
      <c r="BQ235" s="368"/>
      <c r="BR235" s="368"/>
      <c r="BS235" s="368"/>
      <c r="BT235" s="368"/>
      <c r="BU235" s="368"/>
      <c r="BV235" s="368"/>
      <c r="BW235" s="368"/>
      <c r="BX235" s="368"/>
      <c r="BY235" s="368"/>
      <c r="BZ235" s="368"/>
      <c r="CA235" s="368"/>
      <c r="CB235" s="368"/>
      <c r="CC235" s="368"/>
      <c r="CD235" s="368"/>
      <c r="CE235" s="368"/>
      <c r="CF235" s="368"/>
      <c r="CG235" s="368"/>
      <c r="CH235" s="368"/>
      <c r="CI235" s="368"/>
      <c r="CJ235" s="368"/>
      <c r="CK235" s="368"/>
      <c r="CL235" s="368"/>
      <c r="CM235" s="368"/>
      <c r="CN235" s="368"/>
      <c r="CO235" s="368"/>
      <c r="CP235" s="368"/>
      <c r="CQ235" s="368"/>
      <c r="CR235" s="368"/>
      <c r="CS235" s="368"/>
      <c r="CT235" s="368"/>
      <c r="CU235" s="368"/>
      <c r="CV235" s="368"/>
      <c r="CW235" s="368"/>
      <c r="CX235" s="368"/>
      <c r="CY235" s="368"/>
      <c r="CZ235" s="368"/>
      <c r="DA235" s="368"/>
      <c r="DB235" s="368"/>
      <c r="DC235" s="368"/>
      <c r="DD235" s="368"/>
      <c r="DE235" s="368"/>
      <c r="DF235" s="368"/>
      <c r="DG235" s="368"/>
      <c r="DH235" s="368"/>
      <c r="DI235" s="368"/>
      <c r="DJ235" s="368"/>
      <c r="DK235" s="368"/>
      <c r="DL235" s="368"/>
      <c r="DM235" s="368"/>
      <c r="DN235" s="368"/>
      <c r="DO235" s="368"/>
      <c r="DP235" s="368"/>
      <c r="DQ235" s="368"/>
      <c r="DR235" s="368"/>
      <c r="DS235" s="368"/>
      <c r="DT235" s="368"/>
      <c r="DU235" s="368"/>
      <c r="DV235" s="368"/>
      <c r="DW235" s="368"/>
      <c r="DX235" s="368"/>
      <c r="DY235" s="368"/>
      <c r="DZ235" s="368"/>
      <c r="EA235" s="368"/>
      <c r="EB235" s="368"/>
      <c r="EC235" s="368"/>
      <c r="ED235" s="368"/>
      <c r="EE235" s="368"/>
      <c r="EF235" s="368"/>
      <c r="EG235" s="368"/>
      <c r="EH235" s="368"/>
      <c r="EI235" s="368"/>
      <c r="EJ235" s="368"/>
      <c r="EK235" s="368"/>
      <c r="EL235" s="368"/>
      <c r="EM235" s="368"/>
      <c r="EN235" s="368"/>
      <c r="EO235" s="368"/>
      <c r="EP235" s="368"/>
      <c r="EQ235" s="368"/>
      <c r="ER235" s="368"/>
      <c r="ES235" s="368"/>
      <c r="ET235" s="368"/>
      <c r="EU235" s="368"/>
      <c r="EV235" s="368"/>
      <c r="EW235" s="368"/>
      <c r="EX235" s="368"/>
      <c r="EY235" s="368"/>
      <c r="EZ235" s="368"/>
      <c r="FA235" s="368"/>
      <c r="FB235" s="368"/>
      <c r="FC235" s="368"/>
      <c r="FD235" s="368"/>
      <c r="FE235" s="368"/>
      <c r="FF235" s="368"/>
      <c r="FG235" s="368"/>
      <c r="FH235" s="368"/>
      <c r="FI235" s="368"/>
      <c r="FJ235" s="368"/>
      <c r="FK235" s="368"/>
      <c r="FL235" s="368"/>
      <c r="FM235" s="368"/>
      <c r="FN235" s="368"/>
      <c r="FO235" s="368"/>
      <c r="FP235" s="368"/>
      <c r="FQ235" s="368"/>
      <c r="FR235" s="368"/>
      <c r="FS235" s="368"/>
      <c r="FT235" s="368"/>
      <c r="FU235" s="368"/>
      <c r="FV235" s="368"/>
      <c r="FW235" s="368"/>
      <c r="FX235" s="368"/>
      <c r="FY235" s="368"/>
      <c r="FZ235" s="368"/>
    </row>
    <row r="236" spans="1:182" x14ac:dyDescent="0.2">
      <c r="A236" s="368"/>
      <c r="B236" s="368"/>
      <c r="C236" s="368"/>
      <c r="D236" s="368"/>
      <c r="E236" s="368"/>
      <c r="F236" s="368"/>
      <c r="G236" s="368"/>
      <c r="H236" s="368"/>
      <c r="I236" s="368"/>
      <c r="J236" s="368"/>
      <c r="K236" s="368"/>
      <c r="L236" s="368"/>
      <c r="M236" s="368"/>
      <c r="N236" s="368"/>
      <c r="O236" s="368"/>
      <c r="P236" s="368"/>
      <c r="Q236" s="368"/>
      <c r="R236" s="368"/>
      <c r="S236" s="368"/>
      <c r="T236" s="368"/>
      <c r="U236" s="368"/>
      <c r="V236" s="368"/>
      <c r="W236" s="368"/>
      <c r="X236" s="368"/>
      <c r="Y236" s="368"/>
      <c r="Z236" s="368"/>
      <c r="AA236" s="368"/>
      <c r="AB236" s="368"/>
      <c r="AC236" s="368"/>
      <c r="AD236" s="368"/>
      <c r="AE236" s="368"/>
      <c r="AF236" s="368"/>
      <c r="AG236" s="368"/>
      <c r="AH236" s="368"/>
      <c r="AI236" s="368"/>
      <c r="AJ236" s="368"/>
      <c r="AK236" s="368"/>
      <c r="AL236" s="368"/>
      <c r="AM236" s="368"/>
      <c r="AN236" s="368"/>
      <c r="AO236" s="368"/>
      <c r="AP236" s="368"/>
      <c r="AQ236" s="368"/>
      <c r="AR236" s="368"/>
      <c r="AS236" s="368"/>
      <c r="AT236" s="368"/>
      <c r="AU236" s="368"/>
      <c r="AV236" s="368"/>
      <c r="AW236" s="368"/>
      <c r="AX236" s="368"/>
      <c r="AY236" s="368"/>
      <c r="AZ236" s="368"/>
      <c r="BA236" s="368"/>
      <c r="BB236" s="368"/>
      <c r="BC236" s="368"/>
      <c r="BD236" s="368"/>
      <c r="BE236" s="368"/>
      <c r="BF236" s="368"/>
      <c r="BG236" s="368"/>
      <c r="BH236" s="368"/>
      <c r="BI236" s="368"/>
      <c r="BJ236" s="368"/>
      <c r="BK236" s="368"/>
      <c r="BL236" s="368"/>
      <c r="BM236" s="368"/>
      <c r="BN236" s="368"/>
      <c r="BO236" s="368"/>
      <c r="BP236" s="368"/>
      <c r="BQ236" s="368"/>
      <c r="BR236" s="368"/>
      <c r="BS236" s="368"/>
      <c r="BT236" s="368"/>
      <c r="BU236" s="368"/>
      <c r="BV236" s="368"/>
      <c r="BW236" s="368"/>
      <c r="BX236" s="368"/>
      <c r="BY236" s="368"/>
      <c r="BZ236" s="368"/>
      <c r="CA236" s="368"/>
      <c r="CB236" s="368"/>
      <c r="CC236" s="368"/>
      <c r="CD236" s="368"/>
      <c r="CE236" s="368"/>
      <c r="CF236" s="368"/>
      <c r="CG236" s="368"/>
      <c r="CH236" s="368"/>
      <c r="CI236" s="368"/>
      <c r="CJ236" s="368"/>
      <c r="CK236" s="368"/>
      <c r="CL236" s="368"/>
      <c r="CM236" s="368"/>
      <c r="CN236" s="368"/>
      <c r="CO236" s="368"/>
      <c r="CP236" s="368"/>
      <c r="CQ236" s="368"/>
      <c r="CR236" s="368"/>
      <c r="CS236" s="368"/>
      <c r="CT236" s="368"/>
      <c r="CU236" s="368"/>
      <c r="CV236" s="368"/>
      <c r="CW236" s="368"/>
      <c r="CX236" s="368"/>
      <c r="CY236" s="368"/>
      <c r="CZ236" s="368"/>
      <c r="DA236" s="368"/>
      <c r="DB236" s="368"/>
      <c r="DC236" s="368"/>
      <c r="DD236" s="368"/>
      <c r="DE236" s="368"/>
      <c r="DF236" s="368"/>
      <c r="DG236" s="368"/>
      <c r="DH236" s="368"/>
      <c r="DI236" s="368"/>
      <c r="DJ236" s="368"/>
      <c r="DK236" s="368"/>
      <c r="DL236" s="368"/>
      <c r="DM236" s="368"/>
      <c r="DN236" s="368"/>
      <c r="DO236" s="368"/>
      <c r="DP236" s="368"/>
      <c r="DQ236" s="368"/>
      <c r="DR236" s="368"/>
      <c r="DS236" s="368"/>
      <c r="DT236" s="368"/>
      <c r="DU236" s="368"/>
      <c r="DV236" s="368"/>
      <c r="DW236" s="368"/>
      <c r="DX236" s="368"/>
      <c r="DY236" s="368"/>
      <c r="DZ236" s="368"/>
      <c r="EA236" s="368"/>
      <c r="EB236" s="368"/>
      <c r="EC236" s="368"/>
      <c r="ED236" s="368"/>
      <c r="EE236" s="368"/>
      <c r="EF236" s="368"/>
      <c r="EG236" s="368"/>
      <c r="EH236" s="368"/>
      <c r="EI236" s="368"/>
      <c r="EJ236" s="368"/>
      <c r="EK236" s="368"/>
      <c r="EL236" s="368"/>
      <c r="EM236" s="368"/>
      <c r="EN236" s="368"/>
      <c r="EO236" s="368"/>
      <c r="EP236" s="368"/>
      <c r="EQ236" s="368"/>
      <c r="ER236" s="368"/>
      <c r="ES236" s="368"/>
      <c r="ET236" s="368"/>
      <c r="EU236" s="368"/>
      <c r="EV236" s="368"/>
      <c r="EW236" s="368"/>
      <c r="EX236" s="368"/>
      <c r="EY236" s="368"/>
      <c r="EZ236" s="368"/>
      <c r="FA236" s="368"/>
      <c r="FB236" s="368"/>
      <c r="FC236" s="368"/>
      <c r="FD236" s="368"/>
      <c r="FE236" s="368"/>
      <c r="FF236" s="368"/>
      <c r="FG236" s="368"/>
      <c r="FH236" s="368"/>
      <c r="FI236" s="368"/>
      <c r="FJ236" s="368"/>
      <c r="FK236" s="368"/>
      <c r="FL236" s="368"/>
      <c r="FM236" s="368"/>
      <c r="FN236" s="368"/>
      <c r="FO236" s="368"/>
      <c r="FP236" s="368"/>
      <c r="FQ236" s="368"/>
      <c r="FR236" s="368"/>
      <c r="FS236" s="368"/>
      <c r="FT236" s="368"/>
      <c r="FU236" s="368"/>
      <c r="FV236" s="368"/>
      <c r="FW236" s="368"/>
      <c r="FX236" s="368"/>
      <c r="FY236" s="368"/>
      <c r="FZ236" s="368"/>
    </row>
    <row r="237" spans="1:182" x14ac:dyDescent="0.2">
      <c r="A237" s="368"/>
      <c r="B237" s="368"/>
      <c r="C237" s="368"/>
      <c r="D237" s="368"/>
      <c r="E237" s="368"/>
      <c r="F237" s="368"/>
      <c r="G237" s="368"/>
      <c r="H237" s="368"/>
      <c r="I237" s="368"/>
      <c r="J237" s="368"/>
      <c r="K237" s="368"/>
      <c r="L237" s="368"/>
      <c r="M237" s="368"/>
      <c r="N237" s="368"/>
      <c r="O237" s="368"/>
      <c r="P237" s="368"/>
      <c r="Q237" s="368"/>
      <c r="R237" s="368"/>
      <c r="S237" s="368"/>
      <c r="T237" s="368"/>
      <c r="U237" s="368"/>
      <c r="V237" s="368"/>
      <c r="W237" s="368"/>
      <c r="X237" s="368"/>
      <c r="Y237" s="368"/>
      <c r="Z237" s="368"/>
      <c r="AA237" s="368"/>
      <c r="AB237" s="368"/>
      <c r="AC237" s="368"/>
      <c r="AD237" s="368"/>
      <c r="AE237" s="368"/>
      <c r="AF237" s="368"/>
      <c r="AG237" s="368"/>
      <c r="AH237" s="368"/>
      <c r="AI237" s="368"/>
      <c r="AJ237" s="368"/>
      <c r="AK237" s="368"/>
      <c r="AL237" s="368"/>
      <c r="AM237" s="368"/>
      <c r="AN237" s="368"/>
      <c r="AO237" s="368"/>
      <c r="AP237" s="368"/>
      <c r="AQ237" s="368"/>
      <c r="AR237" s="368"/>
      <c r="AS237" s="368"/>
      <c r="AT237" s="368"/>
      <c r="AU237" s="368"/>
      <c r="AV237" s="368"/>
      <c r="AW237" s="368"/>
      <c r="AX237" s="368"/>
      <c r="AY237" s="368"/>
      <c r="AZ237" s="368"/>
      <c r="BA237" s="368"/>
      <c r="BB237" s="368"/>
      <c r="BC237" s="368"/>
      <c r="BD237" s="368"/>
      <c r="BE237" s="368"/>
      <c r="BF237" s="368"/>
      <c r="BG237" s="368"/>
      <c r="BH237" s="368"/>
      <c r="BI237" s="368"/>
      <c r="BJ237" s="368"/>
      <c r="BK237" s="368"/>
      <c r="BL237" s="368"/>
      <c r="BM237" s="368"/>
      <c r="BN237" s="368"/>
      <c r="BO237" s="368"/>
      <c r="BP237" s="368"/>
      <c r="BQ237" s="368"/>
      <c r="BR237" s="368"/>
      <c r="BS237" s="368"/>
      <c r="BT237" s="368"/>
      <c r="BU237" s="368"/>
      <c r="BV237" s="368"/>
      <c r="BW237" s="368"/>
      <c r="BX237" s="368"/>
      <c r="BY237" s="368"/>
      <c r="BZ237" s="368"/>
      <c r="CA237" s="368"/>
      <c r="CB237" s="368"/>
      <c r="CC237" s="368"/>
      <c r="CD237" s="368"/>
      <c r="CE237" s="368"/>
      <c r="CF237" s="368"/>
      <c r="CG237" s="368"/>
      <c r="CH237" s="368"/>
      <c r="CI237" s="368"/>
      <c r="CJ237" s="368"/>
      <c r="CK237" s="368"/>
      <c r="CL237" s="368"/>
      <c r="CM237" s="368"/>
      <c r="CN237" s="368"/>
      <c r="CO237" s="368"/>
      <c r="CP237" s="368"/>
      <c r="CQ237" s="368"/>
      <c r="CR237" s="368"/>
      <c r="CS237" s="368"/>
      <c r="CT237" s="368"/>
      <c r="CU237" s="368"/>
      <c r="CV237" s="368"/>
      <c r="CW237" s="368"/>
      <c r="CX237" s="368"/>
      <c r="CY237" s="368"/>
      <c r="CZ237" s="368"/>
      <c r="DA237" s="368"/>
      <c r="DB237" s="368"/>
      <c r="DC237" s="368"/>
      <c r="DD237" s="368"/>
      <c r="DE237" s="368"/>
      <c r="DF237" s="368"/>
      <c r="DG237" s="368"/>
      <c r="DH237" s="368"/>
      <c r="DI237" s="368"/>
      <c r="DJ237" s="368"/>
      <c r="DK237" s="368"/>
      <c r="DL237" s="368"/>
      <c r="DM237" s="368"/>
      <c r="DN237" s="368"/>
      <c r="DO237" s="368"/>
      <c r="DP237" s="368"/>
      <c r="DQ237" s="368"/>
      <c r="DR237" s="368"/>
      <c r="DS237" s="368"/>
      <c r="DT237" s="368"/>
      <c r="DU237" s="368"/>
      <c r="DV237" s="368"/>
      <c r="DW237" s="368"/>
      <c r="DX237" s="368"/>
      <c r="DY237" s="368"/>
      <c r="DZ237" s="368"/>
      <c r="EA237" s="368"/>
      <c r="EB237" s="368"/>
      <c r="EC237" s="368"/>
      <c r="ED237" s="368"/>
      <c r="EE237" s="368"/>
      <c r="EF237" s="368"/>
      <c r="EG237" s="368"/>
      <c r="EH237" s="368"/>
      <c r="EI237" s="368"/>
      <c r="EJ237" s="368"/>
      <c r="EK237" s="368"/>
      <c r="EL237" s="368"/>
      <c r="EM237" s="368"/>
      <c r="EN237" s="368"/>
      <c r="EO237" s="368"/>
      <c r="EP237" s="368"/>
      <c r="EQ237" s="368"/>
      <c r="ER237" s="368"/>
      <c r="ES237" s="368"/>
      <c r="ET237" s="368"/>
      <c r="EU237" s="368"/>
      <c r="EV237" s="368"/>
      <c r="EW237" s="368"/>
      <c r="EX237" s="368"/>
      <c r="EY237" s="368"/>
      <c r="EZ237" s="368"/>
      <c r="FA237" s="368"/>
      <c r="FB237" s="368"/>
      <c r="FC237" s="368"/>
      <c r="FD237" s="368"/>
      <c r="FE237" s="368"/>
      <c r="FF237" s="368"/>
      <c r="FG237" s="368"/>
      <c r="FH237" s="368"/>
      <c r="FI237" s="368"/>
      <c r="FJ237" s="368"/>
      <c r="FK237" s="368"/>
      <c r="FL237" s="368"/>
      <c r="FM237" s="368"/>
      <c r="FN237" s="368"/>
      <c r="FO237" s="368"/>
      <c r="FP237" s="368"/>
      <c r="FQ237" s="368"/>
      <c r="FR237" s="368"/>
      <c r="FS237" s="368"/>
      <c r="FT237" s="368"/>
      <c r="FU237" s="368"/>
      <c r="FV237" s="368"/>
      <c r="FW237" s="368"/>
      <c r="FX237" s="368"/>
      <c r="FY237" s="368"/>
      <c r="FZ237" s="368"/>
    </row>
    <row r="238" spans="1:182" x14ac:dyDescent="0.2">
      <c r="A238" s="368"/>
      <c r="B238" s="368"/>
      <c r="C238" s="368"/>
      <c r="D238" s="368"/>
      <c r="E238" s="368"/>
      <c r="F238" s="368"/>
      <c r="G238" s="368"/>
      <c r="H238" s="368"/>
      <c r="I238" s="368"/>
      <c r="J238" s="368"/>
      <c r="K238" s="368"/>
      <c r="L238" s="368"/>
      <c r="M238" s="368"/>
      <c r="N238" s="368"/>
      <c r="O238" s="368"/>
      <c r="P238" s="368"/>
      <c r="Q238" s="368"/>
      <c r="R238" s="368"/>
      <c r="S238" s="368"/>
      <c r="T238" s="368"/>
      <c r="U238" s="368"/>
      <c r="V238" s="368"/>
      <c r="W238" s="368"/>
      <c r="X238" s="368"/>
      <c r="Y238" s="368"/>
      <c r="Z238" s="368"/>
      <c r="AA238" s="368"/>
      <c r="AB238" s="368"/>
      <c r="AC238" s="368"/>
      <c r="AD238" s="368"/>
      <c r="AE238" s="368"/>
      <c r="AF238" s="368"/>
      <c r="AG238" s="368"/>
      <c r="AH238" s="368"/>
      <c r="AI238" s="368"/>
      <c r="AJ238" s="368"/>
      <c r="AK238" s="368"/>
      <c r="AL238" s="368"/>
      <c r="AM238" s="368"/>
      <c r="AN238" s="368"/>
      <c r="AO238" s="368"/>
      <c r="AP238" s="368"/>
      <c r="AQ238" s="368"/>
      <c r="AR238" s="368"/>
      <c r="AS238" s="368"/>
      <c r="AT238" s="368"/>
      <c r="AU238" s="368"/>
      <c r="AV238" s="368"/>
      <c r="AW238" s="368"/>
      <c r="AX238" s="368"/>
      <c r="AY238" s="368"/>
      <c r="AZ238" s="368"/>
      <c r="BA238" s="368"/>
      <c r="BB238" s="368"/>
      <c r="BC238" s="368"/>
      <c r="BD238" s="368"/>
      <c r="BE238" s="368"/>
      <c r="BF238" s="368"/>
      <c r="BG238" s="368"/>
      <c r="BH238" s="368"/>
      <c r="BI238" s="368"/>
      <c r="BJ238" s="368"/>
      <c r="BK238" s="368"/>
      <c r="BL238" s="368"/>
      <c r="BM238" s="368"/>
      <c r="BN238" s="368"/>
      <c r="BO238" s="368"/>
      <c r="BP238" s="368"/>
      <c r="BQ238" s="368"/>
      <c r="BR238" s="368"/>
      <c r="BS238" s="368"/>
      <c r="BT238" s="368"/>
      <c r="BU238" s="368"/>
      <c r="BV238" s="368"/>
      <c r="BW238" s="368"/>
      <c r="BX238" s="368"/>
      <c r="BY238" s="368"/>
      <c r="BZ238" s="368"/>
      <c r="CA238" s="368"/>
      <c r="CB238" s="368"/>
      <c r="CC238" s="368"/>
      <c r="CD238" s="368"/>
      <c r="CE238" s="368"/>
      <c r="CF238" s="368"/>
      <c r="CG238" s="368"/>
      <c r="CH238" s="368"/>
      <c r="CI238" s="368"/>
      <c r="CJ238" s="368"/>
      <c r="CK238" s="368"/>
      <c r="CL238" s="368"/>
      <c r="CM238" s="368"/>
      <c r="CN238" s="368"/>
      <c r="CO238" s="368"/>
      <c r="CP238" s="368"/>
      <c r="CQ238" s="368"/>
      <c r="CR238" s="368"/>
      <c r="CS238" s="368"/>
      <c r="CT238" s="368"/>
      <c r="CU238" s="368"/>
      <c r="CV238" s="368"/>
      <c r="CW238" s="368"/>
      <c r="CX238" s="368"/>
      <c r="CY238" s="368"/>
      <c r="CZ238" s="368"/>
      <c r="DA238" s="368"/>
      <c r="DB238" s="368"/>
      <c r="DC238" s="368"/>
      <c r="DD238" s="368"/>
      <c r="DE238" s="368"/>
      <c r="DF238" s="368"/>
      <c r="DG238" s="368"/>
      <c r="DH238" s="368"/>
      <c r="DI238" s="368"/>
      <c r="DJ238" s="368"/>
      <c r="DK238" s="368"/>
      <c r="DL238" s="368"/>
      <c r="DM238" s="368"/>
      <c r="DN238" s="368"/>
      <c r="DO238" s="368"/>
      <c r="DP238" s="368"/>
      <c r="DQ238" s="368"/>
      <c r="DR238" s="368"/>
      <c r="DS238" s="368"/>
      <c r="DT238" s="368"/>
      <c r="DU238" s="368"/>
      <c r="DV238" s="368"/>
      <c r="DW238" s="368"/>
      <c r="DX238" s="368"/>
      <c r="DY238" s="368"/>
      <c r="DZ238" s="368"/>
      <c r="EA238" s="368"/>
      <c r="EB238" s="368"/>
      <c r="EC238" s="368"/>
      <c r="ED238" s="368"/>
      <c r="EE238" s="368"/>
      <c r="EF238" s="368"/>
      <c r="EG238" s="368"/>
      <c r="EH238" s="368"/>
      <c r="EI238" s="368"/>
      <c r="EJ238" s="368"/>
      <c r="EK238" s="368"/>
      <c r="EL238" s="368"/>
      <c r="EM238" s="368"/>
      <c r="EN238" s="368"/>
      <c r="EO238" s="368"/>
      <c r="EP238" s="368"/>
      <c r="EQ238" s="368"/>
      <c r="ER238" s="368"/>
      <c r="ES238" s="368"/>
      <c r="ET238" s="368"/>
      <c r="EU238" s="368"/>
      <c r="EV238" s="368"/>
      <c r="EW238" s="368"/>
      <c r="EX238" s="368"/>
      <c r="EY238" s="368"/>
      <c r="EZ238" s="368"/>
      <c r="FA238" s="368"/>
      <c r="FB238" s="368"/>
      <c r="FC238" s="368"/>
      <c r="FD238" s="368"/>
      <c r="FE238" s="368"/>
      <c r="FF238" s="368"/>
      <c r="FG238" s="368"/>
      <c r="FH238" s="368"/>
      <c r="FI238" s="368"/>
      <c r="FJ238" s="368"/>
      <c r="FK238" s="368"/>
      <c r="FL238" s="368"/>
      <c r="FM238" s="368"/>
      <c r="FN238" s="368"/>
      <c r="FO238" s="368"/>
      <c r="FP238" s="368"/>
      <c r="FQ238" s="368"/>
      <c r="FR238" s="368"/>
      <c r="FS238" s="368"/>
      <c r="FT238" s="368"/>
      <c r="FU238" s="368"/>
      <c r="FV238" s="368"/>
      <c r="FW238" s="368"/>
      <c r="FX238" s="368"/>
      <c r="FY238" s="368"/>
      <c r="FZ238" s="368"/>
    </row>
    <row r="239" spans="1:182" x14ac:dyDescent="0.2">
      <c r="A239" s="368"/>
      <c r="B239" s="368"/>
      <c r="C239" s="368"/>
      <c r="D239" s="368"/>
      <c r="E239" s="368"/>
      <c r="F239" s="368"/>
      <c r="G239" s="368"/>
      <c r="H239" s="368"/>
      <c r="I239" s="368"/>
      <c r="J239" s="368"/>
      <c r="K239" s="368"/>
      <c r="L239" s="368"/>
      <c r="M239" s="368"/>
      <c r="N239" s="368"/>
      <c r="O239" s="368"/>
      <c r="P239" s="368"/>
      <c r="Q239" s="368"/>
      <c r="R239" s="368"/>
      <c r="S239" s="368"/>
      <c r="T239" s="368"/>
      <c r="U239" s="368"/>
      <c r="V239" s="368"/>
      <c r="W239" s="368"/>
      <c r="X239" s="368"/>
      <c r="Y239" s="368"/>
      <c r="Z239" s="368"/>
      <c r="AA239" s="368"/>
      <c r="AB239" s="368"/>
      <c r="AC239" s="368"/>
      <c r="AD239" s="368"/>
      <c r="AE239" s="368"/>
      <c r="AF239" s="368"/>
      <c r="AG239" s="368"/>
      <c r="AH239" s="368"/>
      <c r="AI239" s="368"/>
      <c r="AJ239" s="368"/>
      <c r="AK239" s="368"/>
      <c r="AL239" s="368"/>
      <c r="AM239" s="368"/>
      <c r="AN239" s="368"/>
      <c r="AO239" s="368"/>
      <c r="AP239" s="368"/>
      <c r="AQ239" s="368"/>
      <c r="AR239" s="368"/>
      <c r="AS239" s="368"/>
      <c r="AT239" s="368"/>
      <c r="AU239" s="368"/>
      <c r="AV239" s="368"/>
      <c r="AW239" s="368"/>
      <c r="AX239" s="368"/>
      <c r="AY239" s="368"/>
      <c r="AZ239" s="368"/>
      <c r="BA239" s="368"/>
      <c r="BB239" s="368"/>
      <c r="BC239" s="368"/>
      <c r="BD239" s="368"/>
      <c r="BE239" s="368"/>
      <c r="BF239" s="368"/>
      <c r="BG239" s="368"/>
      <c r="BH239" s="368"/>
      <c r="BI239" s="368"/>
      <c r="BJ239" s="368"/>
      <c r="BK239" s="368"/>
      <c r="BL239" s="368"/>
      <c r="BM239" s="368"/>
      <c r="BN239" s="368"/>
      <c r="BO239" s="368"/>
      <c r="BP239" s="368"/>
      <c r="BQ239" s="368"/>
      <c r="BR239" s="368"/>
      <c r="BS239" s="368"/>
      <c r="BT239" s="368"/>
      <c r="BU239" s="368"/>
      <c r="BV239" s="368"/>
      <c r="BW239" s="368"/>
      <c r="BX239" s="368"/>
      <c r="BY239" s="368"/>
      <c r="BZ239" s="368"/>
      <c r="CA239" s="368"/>
      <c r="CB239" s="368"/>
      <c r="CC239" s="368"/>
      <c r="CD239" s="368"/>
      <c r="CE239" s="368"/>
      <c r="CF239" s="368"/>
      <c r="CG239" s="368"/>
      <c r="CH239" s="368"/>
      <c r="CI239" s="368"/>
      <c r="CJ239" s="368"/>
      <c r="CK239" s="368"/>
      <c r="CL239" s="368"/>
      <c r="CM239" s="368"/>
      <c r="CN239" s="368"/>
      <c r="CO239" s="368"/>
      <c r="CP239" s="368"/>
      <c r="CQ239" s="368"/>
      <c r="CR239" s="368"/>
      <c r="CS239" s="368"/>
      <c r="CT239" s="368"/>
      <c r="CU239" s="368"/>
      <c r="CV239" s="368"/>
      <c r="CW239" s="368"/>
      <c r="CX239" s="368"/>
      <c r="CY239" s="368"/>
      <c r="CZ239" s="368"/>
      <c r="DA239" s="368"/>
      <c r="DB239" s="368"/>
      <c r="DC239" s="368"/>
      <c r="DD239" s="368"/>
      <c r="DE239" s="368"/>
      <c r="DF239" s="368"/>
      <c r="DG239" s="368"/>
      <c r="DH239" s="368"/>
      <c r="DI239" s="368"/>
      <c r="DJ239" s="368"/>
      <c r="DK239" s="368"/>
      <c r="DL239" s="368"/>
      <c r="DM239" s="368"/>
      <c r="DN239" s="368"/>
      <c r="DO239" s="368"/>
      <c r="DP239" s="368"/>
      <c r="DQ239" s="368"/>
      <c r="DR239" s="368"/>
      <c r="DS239" s="368"/>
      <c r="DT239" s="368"/>
      <c r="DU239" s="368"/>
      <c r="DV239" s="368"/>
      <c r="DW239" s="368"/>
      <c r="DX239" s="368"/>
      <c r="DY239" s="368"/>
      <c r="DZ239" s="368"/>
      <c r="EA239" s="368"/>
      <c r="EB239" s="368"/>
      <c r="EC239" s="368"/>
      <c r="ED239" s="368"/>
      <c r="EE239" s="368"/>
      <c r="EF239" s="368"/>
      <c r="EG239" s="368"/>
      <c r="EH239" s="368"/>
      <c r="EI239" s="368"/>
      <c r="EJ239" s="368"/>
      <c r="EK239" s="368"/>
      <c r="EL239" s="368"/>
      <c r="EM239" s="368"/>
      <c r="EN239" s="368"/>
      <c r="EO239" s="368"/>
      <c r="EP239" s="368"/>
      <c r="EQ239" s="368"/>
      <c r="ER239" s="368"/>
      <c r="ES239" s="368"/>
      <c r="ET239" s="368"/>
      <c r="EU239" s="368"/>
      <c r="EV239" s="368"/>
      <c r="EW239" s="368"/>
      <c r="EX239" s="368"/>
      <c r="EY239" s="368"/>
      <c r="EZ239" s="368"/>
      <c r="FA239" s="368"/>
      <c r="FB239" s="368"/>
      <c r="FC239" s="368"/>
      <c r="FD239" s="368"/>
      <c r="FE239" s="368"/>
      <c r="FF239" s="368"/>
      <c r="FG239" s="368"/>
      <c r="FH239" s="368"/>
      <c r="FI239" s="368"/>
      <c r="FJ239" s="368"/>
      <c r="FK239" s="368"/>
      <c r="FL239" s="368"/>
      <c r="FM239" s="368"/>
      <c r="FN239" s="368"/>
      <c r="FO239" s="368"/>
      <c r="FP239" s="368"/>
      <c r="FQ239" s="368"/>
      <c r="FR239" s="368"/>
      <c r="FS239" s="368"/>
      <c r="FT239" s="368"/>
      <c r="FU239" s="368"/>
      <c r="FV239" s="368"/>
      <c r="FW239" s="368"/>
      <c r="FX239" s="368"/>
      <c r="FY239" s="368"/>
      <c r="FZ239" s="368"/>
    </row>
    <row r="240" spans="1:182" x14ac:dyDescent="0.2">
      <c r="A240" s="368"/>
      <c r="B240" s="368"/>
      <c r="C240" s="368"/>
      <c r="D240" s="368"/>
      <c r="E240" s="368"/>
      <c r="F240" s="368"/>
      <c r="G240" s="368"/>
      <c r="H240" s="368"/>
      <c r="I240" s="368"/>
      <c r="J240" s="368"/>
      <c r="K240" s="368"/>
      <c r="L240" s="368"/>
      <c r="M240" s="368"/>
      <c r="N240" s="368"/>
      <c r="O240" s="368"/>
      <c r="P240" s="368"/>
      <c r="Q240" s="368"/>
      <c r="R240" s="368"/>
      <c r="S240" s="368"/>
      <c r="T240" s="368"/>
      <c r="U240" s="368"/>
      <c r="V240" s="368"/>
      <c r="W240" s="368"/>
      <c r="X240" s="368"/>
      <c r="Y240" s="368"/>
      <c r="Z240" s="368"/>
      <c r="AA240" s="368"/>
      <c r="AB240" s="368"/>
      <c r="AC240" s="368"/>
      <c r="AD240" s="368"/>
      <c r="AE240" s="368"/>
      <c r="AF240" s="368"/>
      <c r="AG240" s="368"/>
      <c r="AH240" s="368"/>
      <c r="AI240" s="368"/>
      <c r="AJ240" s="368"/>
      <c r="AK240" s="368"/>
      <c r="AL240" s="368"/>
      <c r="AM240" s="368"/>
      <c r="AN240" s="368"/>
      <c r="AO240" s="368"/>
      <c r="AP240" s="368"/>
      <c r="AQ240" s="368"/>
      <c r="AR240" s="368"/>
      <c r="AS240" s="368"/>
      <c r="AT240" s="368"/>
      <c r="AU240" s="368"/>
      <c r="AV240" s="368"/>
      <c r="AW240" s="368"/>
      <c r="AX240" s="368"/>
      <c r="AY240" s="368"/>
      <c r="AZ240" s="368"/>
      <c r="BA240" s="368"/>
      <c r="BB240" s="368"/>
      <c r="BC240" s="368"/>
      <c r="BD240" s="368"/>
      <c r="BE240" s="368"/>
      <c r="BF240" s="368"/>
      <c r="BG240" s="368"/>
      <c r="BH240" s="368"/>
      <c r="BI240" s="368"/>
      <c r="BJ240" s="368"/>
      <c r="BK240" s="368"/>
      <c r="BL240" s="368"/>
      <c r="BM240" s="368"/>
      <c r="BN240" s="368"/>
      <c r="BO240" s="368"/>
      <c r="BP240" s="368"/>
      <c r="BQ240" s="368"/>
      <c r="BR240" s="368"/>
      <c r="BS240" s="368"/>
      <c r="BT240" s="368"/>
      <c r="BU240" s="368"/>
      <c r="BV240" s="368"/>
      <c r="BW240" s="368"/>
      <c r="BX240" s="368"/>
      <c r="BY240" s="368"/>
      <c r="BZ240" s="368"/>
      <c r="CA240" s="368"/>
      <c r="CB240" s="368"/>
      <c r="CC240" s="368"/>
      <c r="CD240" s="368"/>
      <c r="CE240" s="368"/>
      <c r="CF240" s="368"/>
      <c r="CG240" s="368"/>
      <c r="CH240" s="368"/>
      <c r="CI240" s="368"/>
      <c r="CJ240" s="368"/>
      <c r="CK240" s="368"/>
      <c r="CL240" s="368"/>
      <c r="CM240" s="368"/>
      <c r="CN240" s="368"/>
      <c r="CO240" s="368"/>
      <c r="CP240" s="368"/>
      <c r="CQ240" s="368"/>
      <c r="CR240" s="368"/>
      <c r="CS240" s="368"/>
      <c r="CT240" s="368"/>
      <c r="CU240" s="368"/>
      <c r="CV240" s="368"/>
      <c r="CW240" s="368"/>
      <c r="CX240" s="368"/>
      <c r="CY240" s="368"/>
      <c r="CZ240" s="368"/>
      <c r="DA240" s="368"/>
      <c r="DB240" s="368"/>
      <c r="DC240" s="368"/>
      <c r="DD240" s="368"/>
      <c r="DE240" s="368"/>
      <c r="DF240" s="368"/>
      <c r="DG240" s="368"/>
      <c r="DH240" s="368"/>
      <c r="DI240" s="368"/>
      <c r="DJ240" s="368"/>
      <c r="DK240" s="368"/>
      <c r="DL240" s="368"/>
      <c r="DM240" s="368"/>
      <c r="DN240" s="368"/>
      <c r="DO240" s="368"/>
      <c r="DP240" s="368"/>
      <c r="DQ240" s="368"/>
      <c r="DR240" s="368"/>
      <c r="DS240" s="368"/>
      <c r="DT240" s="368"/>
      <c r="DU240" s="368"/>
      <c r="DV240" s="368"/>
      <c r="DW240" s="368"/>
      <c r="DX240" s="368"/>
      <c r="DY240" s="368"/>
      <c r="DZ240" s="368"/>
      <c r="EA240" s="368"/>
      <c r="EB240" s="368"/>
      <c r="EC240" s="368"/>
      <c r="ED240" s="368"/>
      <c r="EE240" s="368"/>
      <c r="EF240" s="368"/>
      <c r="EG240" s="368"/>
      <c r="EH240" s="368"/>
      <c r="EI240" s="368"/>
      <c r="EJ240" s="368"/>
      <c r="EK240" s="368"/>
      <c r="EL240" s="368"/>
      <c r="EM240" s="368"/>
      <c r="EN240" s="368"/>
      <c r="EO240" s="368"/>
      <c r="EP240" s="368"/>
      <c r="EQ240" s="368"/>
      <c r="ER240" s="368"/>
      <c r="ES240" s="368"/>
      <c r="ET240" s="368"/>
      <c r="EU240" s="368"/>
      <c r="EV240" s="368"/>
      <c r="EW240" s="368"/>
      <c r="EX240" s="368"/>
      <c r="EY240" s="368"/>
      <c r="EZ240" s="368"/>
      <c r="FA240" s="368"/>
      <c r="FB240" s="368"/>
      <c r="FC240" s="368"/>
      <c r="FD240" s="368"/>
      <c r="FE240" s="368"/>
      <c r="FF240" s="368"/>
      <c r="FG240" s="368"/>
      <c r="FH240" s="368"/>
      <c r="FI240" s="368"/>
      <c r="FJ240" s="368"/>
      <c r="FK240" s="368"/>
      <c r="FL240" s="368"/>
      <c r="FM240" s="368"/>
      <c r="FN240" s="368"/>
      <c r="FO240" s="368"/>
      <c r="FP240" s="368"/>
      <c r="FQ240" s="368"/>
      <c r="FR240" s="368"/>
      <c r="FS240" s="368"/>
      <c r="FT240" s="368"/>
      <c r="FU240" s="368"/>
      <c r="FV240" s="368"/>
      <c r="FW240" s="368"/>
      <c r="FX240" s="368"/>
      <c r="FY240" s="368"/>
      <c r="FZ240" s="368"/>
    </row>
    <row r="241" spans="1:182" x14ac:dyDescent="0.2">
      <c r="A241" s="368"/>
      <c r="B241" s="368"/>
      <c r="C241" s="368"/>
      <c r="D241" s="368"/>
      <c r="E241" s="368"/>
      <c r="F241" s="368"/>
      <c r="G241" s="368"/>
      <c r="H241" s="368"/>
      <c r="I241" s="368"/>
      <c r="J241" s="368"/>
      <c r="K241" s="368"/>
      <c r="L241" s="368"/>
      <c r="M241" s="368"/>
      <c r="N241" s="368"/>
      <c r="O241" s="368"/>
      <c r="P241" s="368"/>
      <c r="Q241" s="368"/>
      <c r="R241" s="368"/>
      <c r="S241" s="368"/>
      <c r="T241" s="368"/>
      <c r="U241" s="368"/>
      <c r="V241" s="368"/>
      <c r="W241" s="368"/>
      <c r="X241" s="368"/>
      <c r="Y241" s="368"/>
      <c r="Z241" s="368"/>
      <c r="AA241" s="368"/>
      <c r="AB241" s="368"/>
      <c r="AC241" s="368"/>
      <c r="AD241" s="368"/>
      <c r="AE241" s="368"/>
      <c r="AF241" s="368"/>
      <c r="AG241" s="368"/>
      <c r="AH241" s="368"/>
      <c r="AI241" s="368"/>
      <c r="AJ241" s="368"/>
      <c r="AK241" s="368"/>
      <c r="AL241" s="368"/>
      <c r="AM241" s="368"/>
      <c r="AN241" s="368"/>
      <c r="AO241" s="368"/>
      <c r="AP241" s="368"/>
      <c r="AQ241" s="368"/>
      <c r="AR241" s="368"/>
      <c r="AS241" s="368"/>
      <c r="AT241" s="368"/>
      <c r="AU241" s="368"/>
      <c r="AV241" s="368"/>
      <c r="AW241" s="368"/>
      <c r="AX241" s="368"/>
      <c r="AY241" s="368"/>
      <c r="AZ241" s="368"/>
      <c r="BA241" s="368"/>
      <c r="BB241" s="368"/>
      <c r="BC241" s="368"/>
      <c r="BD241" s="368"/>
      <c r="BE241" s="368"/>
      <c r="BF241" s="368"/>
      <c r="BG241" s="368"/>
      <c r="BH241" s="368"/>
      <c r="BI241" s="368"/>
      <c r="BJ241" s="368"/>
      <c r="BK241" s="368"/>
      <c r="BL241" s="368"/>
      <c r="BM241" s="368"/>
      <c r="BN241" s="368"/>
      <c r="BO241" s="368"/>
      <c r="BP241" s="368"/>
      <c r="BQ241" s="368"/>
      <c r="BR241" s="368"/>
      <c r="BS241" s="368"/>
      <c r="BT241" s="368"/>
      <c r="BU241" s="368"/>
      <c r="BV241" s="368"/>
      <c r="BW241" s="368"/>
      <c r="BX241" s="368"/>
      <c r="BY241" s="368"/>
      <c r="BZ241" s="368"/>
      <c r="CA241" s="368"/>
      <c r="CB241" s="368"/>
      <c r="CC241" s="368"/>
      <c r="CD241" s="368"/>
      <c r="CE241" s="368"/>
      <c r="CF241" s="368"/>
      <c r="CG241" s="368"/>
      <c r="CH241" s="368"/>
      <c r="CI241" s="368"/>
      <c r="CJ241" s="368"/>
      <c r="CK241" s="368"/>
      <c r="CL241" s="368"/>
      <c r="CM241" s="368"/>
      <c r="CN241" s="368"/>
      <c r="CO241" s="368"/>
      <c r="CP241" s="368"/>
      <c r="CQ241" s="368"/>
      <c r="CR241" s="368"/>
      <c r="CS241" s="368"/>
      <c r="CT241" s="368"/>
      <c r="CU241" s="368"/>
      <c r="CV241" s="368"/>
      <c r="CW241" s="368"/>
      <c r="CX241" s="368"/>
      <c r="CY241" s="368"/>
      <c r="CZ241" s="368"/>
      <c r="DA241" s="368"/>
      <c r="DB241" s="368"/>
      <c r="DC241" s="368"/>
      <c r="DD241" s="368"/>
      <c r="DE241" s="368"/>
      <c r="DF241" s="368"/>
      <c r="DG241" s="368"/>
      <c r="DH241" s="368"/>
      <c r="DI241" s="368"/>
      <c r="DJ241" s="368"/>
      <c r="DK241" s="368"/>
      <c r="DL241" s="368"/>
      <c r="DM241" s="368"/>
      <c r="DN241" s="368"/>
      <c r="DO241" s="368"/>
      <c r="DP241" s="368"/>
      <c r="DQ241" s="368"/>
      <c r="DR241" s="368"/>
      <c r="DS241" s="368"/>
      <c r="DT241" s="368"/>
      <c r="DU241" s="368"/>
      <c r="DV241" s="368"/>
      <c r="DW241" s="368"/>
      <c r="DX241" s="368"/>
      <c r="DY241" s="368"/>
      <c r="DZ241" s="368"/>
      <c r="EA241" s="368"/>
      <c r="EB241" s="368"/>
      <c r="EC241" s="368"/>
      <c r="ED241" s="368"/>
      <c r="EE241" s="368"/>
      <c r="EF241" s="368"/>
      <c r="EG241" s="368"/>
      <c r="EH241" s="368"/>
      <c r="EI241" s="368"/>
      <c r="EJ241" s="368"/>
      <c r="EK241" s="368"/>
      <c r="EL241" s="368"/>
      <c r="EM241" s="368"/>
      <c r="EN241" s="368"/>
      <c r="EO241" s="368"/>
      <c r="EP241" s="368"/>
      <c r="EQ241" s="368"/>
      <c r="ER241" s="368"/>
      <c r="ES241" s="368"/>
      <c r="ET241" s="368"/>
      <c r="EU241" s="368"/>
      <c r="EV241" s="368"/>
      <c r="EW241" s="368"/>
      <c r="EX241" s="368"/>
      <c r="EY241" s="368"/>
      <c r="EZ241" s="368"/>
      <c r="FA241" s="368"/>
      <c r="FB241" s="368"/>
      <c r="FC241" s="368"/>
      <c r="FD241" s="368"/>
      <c r="FE241" s="368"/>
      <c r="FF241" s="368"/>
      <c r="FG241" s="368"/>
      <c r="FH241" s="368"/>
      <c r="FI241" s="368"/>
      <c r="FJ241" s="368"/>
      <c r="FK241" s="368"/>
      <c r="FL241" s="368"/>
      <c r="FM241" s="368"/>
      <c r="FN241" s="368"/>
      <c r="FO241" s="368"/>
      <c r="FP241" s="368"/>
      <c r="FQ241" s="368"/>
      <c r="FR241" s="368"/>
      <c r="FS241" s="368"/>
      <c r="FT241" s="368"/>
      <c r="FU241" s="368"/>
      <c r="FV241" s="368"/>
      <c r="FW241" s="368"/>
      <c r="FX241" s="368"/>
      <c r="FY241" s="368"/>
      <c r="FZ241" s="368"/>
    </row>
    <row r="242" spans="1:182" x14ac:dyDescent="0.2">
      <c r="A242" s="368"/>
      <c r="B242" s="368"/>
      <c r="C242" s="368"/>
      <c r="D242" s="368"/>
      <c r="E242" s="368"/>
      <c r="F242" s="368"/>
      <c r="G242" s="368"/>
      <c r="H242" s="368"/>
      <c r="I242" s="368"/>
      <c r="J242" s="368"/>
      <c r="K242" s="368"/>
      <c r="L242" s="368"/>
      <c r="M242" s="368"/>
      <c r="N242" s="368"/>
      <c r="O242" s="368"/>
      <c r="P242" s="368"/>
      <c r="Q242" s="368"/>
      <c r="R242" s="368"/>
      <c r="S242" s="368"/>
      <c r="T242" s="368"/>
      <c r="U242" s="368"/>
      <c r="V242" s="368"/>
      <c r="W242" s="368"/>
      <c r="X242" s="368"/>
      <c r="Y242" s="368"/>
      <c r="Z242" s="368"/>
      <c r="AA242" s="368"/>
      <c r="AB242" s="368"/>
      <c r="AC242" s="368"/>
      <c r="AD242" s="368"/>
      <c r="AE242" s="368"/>
      <c r="AF242" s="368"/>
      <c r="AG242" s="368"/>
      <c r="AH242" s="368"/>
      <c r="AI242" s="368"/>
      <c r="AJ242" s="368"/>
      <c r="AK242" s="368"/>
      <c r="AL242" s="368"/>
      <c r="AM242" s="368"/>
      <c r="AN242" s="368"/>
      <c r="AO242" s="368"/>
      <c r="AP242" s="368"/>
      <c r="AQ242" s="368"/>
      <c r="AR242" s="368"/>
      <c r="AS242" s="368"/>
      <c r="AT242" s="368"/>
      <c r="AU242" s="368"/>
      <c r="AV242" s="368"/>
      <c r="AW242" s="368"/>
      <c r="AX242" s="368"/>
      <c r="AY242" s="368"/>
      <c r="AZ242" s="368"/>
      <c r="BA242" s="368"/>
      <c r="BB242" s="368"/>
      <c r="BC242" s="368"/>
      <c r="BD242" s="368"/>
      <c r="BE242" s="368"/>
      <c r="BF242" s="368"/>
      <c r="BG242" s="368"/>
      <c r="BH242" s="368"/>
      <c r="BI242" s="368"/>
      <c r="BJ242" s="368"/>
      <c r="BK242" s="368"/>
      <c r="BL242" s="368"/>
      <c r="BM242" s="368"/>
      <c r="BN242" s="368"/>
      <c r="BO242" s="368"/>
      <c r="BP242" s="368"/>
      <c r="BQ242" s="368"/>
      <c r="BR242" s="368"/>
      <c r="BS242" s="368"/>
      <c r="BT242" s="368"/>
      <c r="BU242" s="368"/>
      <c r="BV242" s="368"/>
      <c r="BW242" s="368"/>
      <c r="BX242" s="368"/>
      <c r="BY242" s="368"/>
      <c r="BZ242" s="368"/>
      <c r="CA242" s="368"/>
      <c r="CB242" s="368"/>
      <c r="CC242" s="368"/>
      <c r="CD242" s="368"/>
      <c r="CE242" s="368"/>
      <c r="CF242" s="368"/>
      <c r="CG242" s="368"/>
      <c r="CH242" s="368"/>
      <c r="CI242" s="368"/>
      <c r="CJ242" s="368"/>
      <c r="CK242" s="368"/>
      <c r="CL242" s="368"/>
      <c r="CM242" s="368"/>
      <c r="CN242" s="368"/>
      <c r="CO242" s="368"/>
      <c r="CP242" s="368"/>
      <c r="CQ242" s="368"/>
      <c r="CR242" s="368"/>
      <c r="CS242" s="368"/>
      <c r="CT242" s="368"/>
      <c r="CU242" s="368"/>
      <c r="CV242" s="368"/>
      <c r="CW242" s="368"/>
      <c r="CX242" s="368"/>
      <c r="CY242" s="368"/>
      <c r="CZ242" s="368"/>
      <c r="DA242" s="368"/>
      <c r="DB242" s="368"/>
      <c r="DC242" s="368"/>
      <c r="DD242" s="368"/>
      <c r="DE242" s="368"/>
      <c r="DF242" s="368"/>
      <c r="DG242" s="368"/>
      <c r="DH242" s="368"/>
      <c r="DI242" s="368"/>
      <c r="DJ242" s="368"/>
      <c r="DK242" s="368"/>
      <c r="DL242" s="368"/>
      <c r="DM242" s="368"/>
      <c r="DN242" s="368"/>
      <c r="DO242" s="368"/>
      <c r="DP242" s="368"/>
      <c r="DQ242" s="368"/>
      <c r="DR242" s="368"/>
      <c r="DS242" s="368"/>
      <c r="DT242" s="368"/>
      <c r="DU242" s="368"/>
      <c r="DV242" s="368"/>
      <c r="DW242" s="368"/>
      <c r="DX242" s="368"/>
      <c r="DY242" s="368"/>
      <c r="DZ242" s="368"/>
      <c r="EA242" s="368"/>
      <c r="EB242" s="368"/>
      <c r="EC242" s="368"/>
      <c r="ED242" s="368"/>
      <c r="EE242" s="368"/>
      <c r="EF242" s="368"/>
      <c r="EG242" s="368"/>
      <c r="EH242" s="368"/>
      <c r="EI242" s="368"/>
      <c r="EJ242" s="368"/>
      <c r="EK242" s="368"/>
      <c r="EL242" s="368"/>
      <c r="EM242" s="368"/>
      <c r="EN242" s="368"/>
      <c r="EO242" s="368"/>
      <c r="EP242" s="368"/>
      <c r="EQ242" s="368"/>
      <c r="ER242" s="368"/>
      <c r="ES242" s="368"/>
      <c r="ET242" s="368"/>
      <c r="EU242" s="368"/>
      <c r="EV242" s="368"/>
      <c r="EW242" s="368"/>
      <c r="EX242" s="368"/>
      <c r="EY242" s="368"/>
      <c r="EZ242" s="368"/>
      <c r="FA242" s="368"/>
      <c r="FB242" s="368"/>
      <c r="FC242" s="368"/>
      <c r="FD242" s="368"/>
      <c r="FE242" s="368"/>
      <c r="FF242" s="368"/>
      <c r="FG242" s="368"/>
      <c r="FH242" s="368"/>
      <c r="FI242" s="368"/>
      <c r="FJ242" s="368"/>
      <c r="FK242" s="368"/>
      <c r="FL242" s="368"/>
      <c r="FM242" s="368"/>
      <c r="FN242" s="368"/>
      <c r="FO242" s="368"/>
      <c r="FP242" s="368"/>
      <c r="FQ242" s="368"/>
      <c r="FR242" s="368"/>
      <c r="FS242" s="368"/>
      <c r="FT242" s="368"/>
      <c r="FU242" s="368"/>
      <c r="FV242" s="368"/>
      <c r="FW242" s="368"/>
      <c r="FX242" s="368"/>
      <c r="FY242" s="368"/>
      <c r="FZ242" s="368"/>
    </row>
    <row r="243" spans="1:182" x14ac:dyDescent="0.2">
      <c r="A243" s="368"/>
      <c r="B243" s="368"/>
      <c r="C243" s="368"/>
      <c r="D243" s="368"/>
      <c r="E243" s="368"/>
      <c r="F243" s="368"/>
      <c r="G243" s="368"/>
      <c r="H243" s="368"/>
      <c r="I243" s="368"/>
      <c r="J243" s="368"/>
      <c r="K243" s="368"/>
      <c r="L243" s="368"/>
      <c r="M243" s="368"/>
      <c r="N243" s="368"/>
      <c r="O243" s="368"/>
      <c r="P243" s="368"/>
      <c r="Q243" s="368"/>
      <c r="R243" s="368"/>
      <c r="S243" s="368"/>
      <c r="T243" s="368"/>
      <c r="U243" s="368"/>
      <c r="V243" s="368"/>
      <c r="W243" s="368"/>
      <c r="X243" s="368"/>
      <c r="Y243" s="368"/>
      <c r="Z243" s="368"/>
      <c r="AA243" s="368"/>
      <c r="AB243" s="368"/>
      <c r="AC243" s="368"/>
      <c r="AD243" s="368"/>
      <c r="AE243" s="368"/>
      <c r="AF243" s="368"/>
      <c r="AG243" s="368"/>
      <c r="AH243" s="368"/>
      <c r="AI243" s="368"/>
      <c r="AJ243" s="368"/>
      <c r="AK243" s="368"/>
      <c r="AL243" s="368"/>
      <c r="AM243" s="368"/>
      <c r="AN243" s="368"/>
      <c r="AO243" s="368"/>
      <c r="AP243" s="368"/>
      <c r="AQ243" s="368"/>
      <c r="AR243" s="368"/>
      <c r="AS243" s="368"/>
      <c r="AT243" s="368"/>
      <c r="AU243" s="368"/>
      <c r="AV243" s="368"/>
      <c r="AW243" s="368"/>
      <c r="AX243" s="368"/>
      <c r="AY243" s="368"/>
      <c r="AZ243" s="368"/>
      <c r="BA243" s="368"/>
      <c r="BB243" s="368"/>
      <c r="BC243" s="368"/>
      <c r="BD243" s="368"/>
      <c r="BE243" s="368"/>
      <c r="BF243" s="368"/>
      <c r="BG243" s="368"/>
      <c r="BH243" s="368"/>
      <c r="BI243" s="368"/>
      <c r="BJ243" s="368"/>
      <c r="BK243" s="368"/>
      <c r="BL243" s="368"/>
      <c r="BM243" s="368"/>
      <c r="BN243" s="368"/>
      <c r="BO243" s="368"/>
      <c r="BP243" s="368"/>
      <c r="BQ243" s="368"/>
      <c r="BR243" s="368"/>
      <c r="BS243" s="368"/>
      <c r="BT243" s="368"/>
      <c r="BU243" s="368"/>
      <c r="BV243" s="368"/>
      <c r="BW243" s="368"/>
      <c r="BX243" s="368"/>
      <c r="BY243" s="368"/>
      <c r="BZ243" s="368"/>
      <c r="CA243" s="368"/>
      <c r="CB243" s="368"/>
      <c r="CC243" s="368"/>
      <c r="CD243" s="368"/>
      <c r="CE243" s="368"/>
      <c r="CF243" s="368"/>
      <c r="CG243" s="368"/>
      <c r="CH243" s="368"/>
      <c r="CI243" s="368"/>
      <c r="CJ243" s="368"/>
      <c r="CK243" s="368"/>
      <c r="CL243" s="368"/>
      <c r="CM243" s="368"/>
      <c r="CN243" s="368"/>
      <c r="CO243" s="368"/>
      <c r="CP243" s="368"/>
      <c r="CQ243" s="368"/>
      <c r="CR243" s="368"/>
      <c r="CS243" s="368"/>
      <c r="CT243" s="368"/>
      <c r="CU243" s="368"/>
      <c r="CV243" s="368"/>
      <c r="CW243" s="368"/>
      <c r="CX243" s="368"/>
      <c r="CY243" s="368"/>
      <c r="CZ243" s="368"/>
      <c r="DA243" s="368"/>
      <c r="DB243" s="368"/>
      <c r="DC243" s="368"/>
      <c r="DD243" s="368"/>
      <c r="DE243" s="368"/>
      <c r="DF243" s="368"/>
      <c r="DG243" s="368"/>
      <c r="DH243" s="368"/>
      <c r="DI243" s="368"/>
      <c r="DJ243" s="368"/>
      <c r="DK243" s="368"/>
      <c r="DL243" s="368"/>
      <c r="DM243" s="368"/>
      <c r="DN243" s="368"/>
      <c r="DO243" s="368"/>
      <c r="DP243" s="368"/>
      <c r="DQ243" s="368"/>
      <c r="DR243" s="368"/>
      <c r="DS243" s="368"/>
      <c r="DT243" s="368"/>
      <c r="DU243" s="368"/>
      <c r="DV243" s="368"/>
      <c r="DW243" s="368"/>
      <c r="DX243" s="368"/>
      <c r="DY243" s="368"/>
      <c r="DZ243" s="368"/>
      <c r="EA243" s="368"/>
      <c r="EB243" s="368"/>
      <c r="EC243" s="368"/>
      <c r="ED243" s="368"/>
      <c r="EE243" s="368"/>
      <c r="EF243" s="368"/>
      <c r="EG243" s="368"/>
      <c r="EH243" s="368"/>
      <c r="EI243" s="368"/>
      <c r="EJ243" s="368"/>
      <c r="EK243" s="368"/>
      <c r="EL243" s="368"/>
      <c r="EM243" s="368"/>
      <c r="EN243" s="368"/>
      <c r="EO243" s="368"/>
      <c r="EP243" s="368"/>
      <c r="EQ243" s="368"/>
      <c r="ER243" s="368"/>
      <c r="ES243" s="368"/>
      <c r="ET243" s="368"/>
      <c r="EU243" s="368"/>
      <c r="EV243" s="368"/>
      <c r="EW243" s="368"/>
      <c r="EX243" s="368"/>
      <c r="EY243" s="368"/>
      <c r="EZ243" s="368"/>
      <c r="FA243" s="368"/>
      <c r="FB243" s="368"/>
      <c r="FC243" s="368"/>
      <c r="FD243" s="368"/>
      <c r="FE243" s="368"/>
      <c r="FF243" s="368"/>
      <c r="FG243" s="368"/>
      <c r="FH243" s="368"/>
      <c r="FI243" s="368"/>
      <c r="FJ243" s="368"/>
      <c r="FK243" s="368"/>
      <c r="FL243" s="368"/>
      <c r="FM243" s="368"/>
      <c r="FN243" s="368"/>
      <c r="FO243" s="368"/>
      <c r="FP243" s="368"/>
      <c r="FQ243" s="368"/>
      <c r="FR243" s="368"/>
      <c r="FS243" s="368"/>
      <c r="FT243" s="368"/>
      <c r="FU243" s="368"/>
      <c r="FV243" s="368"/>
      <c r="FW243" s="368"/>
      <c r="FX243" s="368"/>
      <c r="FY243" s="368"/>
      <c r="FZ243" s="368"/>
    </row>
    <row r="244" spans="1:182" x14ac:dyDescent="0.2">
      <c r="A244" s="368"/>
      <c r="B244" s="368"/>
      <c r="C244" s="368"/>
      <c r="D244" s="368"/>
      <c r="E244" s="368"/>
      <c r="F244" s="368"/>
      <c r="G244" s="368"/>
      <c r="H244" s="368"/>
      <c r="I244" s="368"/>
      <c r="J244" s="368"/>
      <c r="K244" s="368"/>
      <c r="L244" s="368"/>
      <c r="M244" s="368"/>
      <c r="N244" s="368"/>
      <c r="O244" s="368"/>
      <c r="P244" s="368"/>
      <c r="Q244" s="368"/>
      <c r="R244" s="368"/>
      <c r="S244" s="368"/>
      <c r="T244" s="368"/>
      <c r="U244" s="368"/>
      <c r="V244" s="368"/>
      <c r="W244" s="368"/>
      <c r="X244" s="368"/>
      <c r="Y244" s="368"/>
      <c r="Z244" s="368"/>
      <c r="AA244" s="368"/>
      <c r="AB244" s="368"/>
      <c r="AC244" s="368"/>
      <c r="AD244" s="368"/>
      <c r="AE244" s="368"/>
      <c r="AF244" s="368"/>
      <c r="AG244" s="368"/>
      <c r="AH244" s="368"/>
      <c r="AI244" s="368"/>
      <c r="AJ244" s="368"/>
      <c r="AK244" s="368"/>
      <c r="AL244" s="368"/>
      <c r="AM244" s="368"/>
      <c r="AN244" s="368"/>
      <c r="AO244" s="368"/>
      <c r="AP244" s="368"/>
      <c r="AQ244" s="368"/>
      <c r="AR244" s="368"/>
      <c r="AS244" s="368"/>
      <c r="AT244" s="368"/>
      <c r="AU244" s="368"/>
      <c r="AV244" s="368"/>
      <c r="AW244" s="368"/>
      <c r="AX244" s="368"/>
      <c r="AY244" s="368"/>
      <c r="AZ244" s="368"/>
      <c r="BA244" s="368"/>
      <c r="BB244" s="368"/>
      <c r="BC244" s="368"/>
      <c r="BD244" s="368"/>
      <c r="BE244" s="368"/>
      <c r="BF244" s="368"/>
      <c r="BG244" s="368"/>
      <c r="BH244" s="368"/>
      <c r="BI244" s="368"/>
      <c r="BJ244" s="368"/>
      <c r="BK244" s="368"/>
      <c r="BL244" s="368"/>
      <c r="BM244" s="368"/>
      <c r="BN244" s="368"/>
      <c r="BO244" s="368"/>
      <c r="BP244" s="368"/>
      <c r="BQ244" s="368"/>
      <c r="BR244" s="368"/>
      <c r="BS244" s="368"/>
      <c r="BT244" s="368"/>
      <c r="BU244" s="368"/>
      <c r="BV244" s="368"/>
      <c r="BW244" s="368"/>
      <c r="BX244" s="368"/>
      <c r="BY244" s="368"/>
      <c r="BZ244" s="368"/>
      <c r="CA244" s="368"/>
      <c r="CB244" s="368"/>
      <c r="CC244" s="368"/>
      <c r="CD244" s="368"/>
      <c r="CE244" s="368"/>
      <c r="CF244" s="368"/>
      <c r="CG244" s="368"/>
      <c r="CH244" s="368"/>
      <c r="CI244" s="368"/>
      <c r="CJ244" s="368"/>
      <c r="CK244" s="368"/>
      <c r="CL244" s="368"/>
      <c r="CM244" s="368"/>
      <c r="CN244" s="368"/>
      <c r="CO244" s="368"/>
      <c r="CP244" s="368"/>
      <c r="CQ244" s="368"/>
      <c r="CR244" s="368"/>
      <c r="CS244" s="368"/>
      <c r="CT244" s="368"/>
      <c r="CU244" s="368"/>
      <c r="CV244" s="368"/>
      <c r="CW244" s="368"/>
      <c r="CX244" s="368"/>
      <c r="CY244" s="368"/>
      <c r="CZ244" s="368"/>
      <c r="DA244" s="368"/>
      <c r="DB244" s="368"/>
      <c r="DC244" s="368"/>
      <c r="DD244" s="368"/>
      <c r="DE244" s="368"/>
      <c r="DF244" s="368"/>
      <c r="DG244" s="368"/>
      <c r="DH244" s="368"/>
      <c r="DI244" s="368"/>
      <c r="DJ244" s="368"/>
      <c r="DK244" s="368"/>
      <c r="DL244" s="368"/>
      <c r="DM244" s="368"/>
      <c r="DN244" s="368"/>
      <c r="DO244" s="368"/>
      <c r="DP244" s="368"/>
      <c r="DQ244" s="368"/>
      <c r="DR244" s="368"/>
      <c r="DS244" s="368"/>
      <c r="DT244" s="368"/>
      <c r="DU244" s="368"/>
      <c r="DV244" s="368"/>
      <c r="DW244" s="368"/>
      <c r="DX244" s="368"/>
      <c r="DY244" s="368"/>
      <c r="DZ244" s="368"/>
      <c r="EA244" s="368"/>
      <c r="EB244" s="368"/>
      <c r="EC244" s="368"/>
      <c r="ED244" s="368"/>
      <c r="EE244" s="368"/>
      <c r="EF244" s="368"/>
      <c r="EG244" s="368"/>
      <c r="EH244" s="368"/>
      <c r="EI244" s="368"/>
      <c r="EJ244" s="368"/>
      <c r="EK244" s="368"/>
      <c r="EL244" s="368"/>
      <c r="EM244" s="368"/>
      <c r="EN244" s="368"/>
      <c r="EO244" s="368"/>
      <c r="EP244" s="368"/>
      <c r="EQ244" s="368"/>
      <c r="ER244" s="368"/>
      <c r="ES244" s="368"/>
      <c r="ET244" s="368"/>
      <c r="EU244" s="368"/>
      <c r="EV244" s="368"/>
      <c r="EW244" s="368"/>
      <c r="EX244" s="368"/>
      <c r="EY244" s="368"/>
      <c r="EZ244" s="368"/>
      <c r="FA244" s="368"/>
      <c r="FB244" s="368"/>
      <c r="FC244" s="368"/>
      <c r="FD244" s="368"/>
      <c r="FE244" s="368"/>
      <c r="FF244" s="368"/>
      <c r="FG244" s="368"/>
      <c r="FH244" s="368"/>
      <c r="FI244" s="368"/>
      <c r="FJ244" s="368"/>
      <c r="FK244" s="368"/>
      <c r="FL244" s="368"/>
      <c r="FM244" s="368"/>
      <c r="FN244" s="368"/>
      <c r="FO244" s="368"/>
      <c r="FP244" s="368"/>
      <c r="FQ244" s="368"/>
      <c r="FR244" s="368"/>
      <c r="FS244" s="368"/>
      <c r="FT244" s="368"/>
      <c r="FU244" s="368"/>
      <c r="FV244" s="368"/>
      <c r="FW244" s="368"/>
      <c r="FX244" s="368"/>
      <c r="FY244" s="368"/>
      <c r="FZ244" s="368"/>
    </row>
    <row r="245" spans="1:182" x14ac:dyDescent="0.2">
      <c r="A245" s="368"/>
      <c r="B245" s="368"/>
      <c r="C245" s="368"/>
      <c r="D245" s="368"/>
      <c r="E245" s="368"/>
      <c r="F245" s="368"/>
      <c r="G245" s="368"/>
      <c r="H245" s="368"/>
      <c r="I245" s="368"/>
      <c r="J245" s="368"/>
      <c r="K245" s="368"/>
      <c r="L245" s="368"/>
      <c r="M245" s="368"/>
      <c r="N245" s="368"/>
      <c r="O245" s="368"/>
      <c r="P245" s="368"/>
      <c r="Q245" s="368"/>
      <c r="R245" s="368"/>
      <c r="S245" s="368"/>
      <c r="T245" s="368"/>
      <c r="U245" s="368"/>
      <c r="V245" s="368"/>
      <c r="W245" s="368"/>
      <c r="X245" s="368"/>
      <c r="Y245" s="368"/>
      <c r="Z245" s="368"/>
      <c r="AA245" s="368"/>
      <c r="AB245" s="368"/>
      <c r="AC245" s="368"/>
      <c r="AD245" s="368"/>
      <c r="AE245" s="368"/>
      <c r="AF245" s="368"/>
      <c r="AG245" s="368"/>
      <c r="AH245" s="368"/>
      <c r="AI245" s="368"/>
      <c r="AJ245" s="368"/>
      <c r="AK245" s="368"/>
      <c r="AL245" s="368"/>
      <c r="AM245" s="368"/>
      <c r="AN245" s="368"/>
      <c r="AO245" s="368"/>
      <c r="AP245" s="368"/>
      <c r="AQ245" s="368"/>
      <c r="AR245" s="368"/>
      <c r="AS245" s="368"/>
      <c r="AT245" s="368"/>
      <c r="AU245" s="368"/>
      <c r="AV245" s="368"/>
      <c r="AW245" s="368"/>
      <c r="AX245" s="368"/>
      <c r="AY245" s="368"/>
      <c r="AZ245" s="368"/>
      <c r="BA245" s="368"/>
      <c r="BB245" s="368"/>
      <c r="BC245" s="368"/>
      <c r="BD245" s="368"/>
      <c r="BE245" s="368"/>
      <c r="BF245" s="368"/>
      <c r="BG245" s="368"/>
      <c r="BH245" s="368"/>
      <c r="BI245" s="368"/>
      <c r="BJ245" s="368"/>
      <c r="BK245" s="368"/>
      <c r="BL245" s="368"/>
      <c r="BM245" s="368"/>
      <c r="BN245" s="368"/>
      <c r="BO245" s="368"/>
      <c r="BP245" s="368"/>
      <c r="BQ245" s="368"/>
      <c r="BR245" s="368"/>
      <c r="BS245" s="368"/>
      <c r="BT245" s="368"/>
      <c r="BU245" s="368"/>
      <c r="BV245" s="368"/>
      <c r="BW245" s="368"/>
      <c r="BX245" s="368"/>
      <c r="BY245" s="368"/>
      <c r="BZ245" s="368"/>
      <c r="CA245" s="368"/>
      <c r="CB245" s="368"/>
      <c r="CC245" s="368"/>
      <c r="CD245" s="368"/>
      <c r="CE245" s="368"/>
      <c r="CF245" s="368"/>
      <c r="CG245" s="368"/>
      <c r="CH245" s="368"/>
      <c r="CI245" s="368"/>
      <c r="CJ245" s="368"/>
      <c r="CK245" s="368"/>
      <c r="CL245" s="368"/>
      <c r="CM245" s="368"/>
      <c r="CN245" s="368"/>
      <c r="CO245" s="368"/>
      <c r="CP245" s="368"/>
      <c r="CQ245" s="368"/>
      <c r="CR245" s="368"/>
      <c r="CS245" s="368"/>
      <c r="CT245" s="368"/>
      <c r="CU245" s="368"/>
      <c r="CV245" s="368"/>
      <c r="CW245" s="368"/>
      <c r="CX245" s="368"/>
      <c r="CY245" s="368"/>
      <c r="CZ245" s="368"/>
      <c r="DA245" s="368"/>
      <c r="DB245" s="368"/>
      <c r="DC245" s="368"/>
      <c r="DD245" s="368"/>
      <c r="DE245" s="368"/>
      <c r="DF245" s="368"/>
      <c r="DG245" s="368"/>
      <c r="DH245" s="368"/>
      <c r="DI245" s="368"/>
      <c r="DJ245" s="368"/>
      <c r="DK245" s="368"/>
      <c r="DL245" s="368"/>
      <c r="DM245" s="368"/>
      <c r="DN245" s="368"/>
      <c r="DO245" s="368"/>
      <c r="DP245" s="368"/>
      <c r="DQ245" s="368"/>
      <c r="DR245" s="368"/>
      <c r="DS245" s="368"/>
      <c r="DT245" s="368"/>
      <c r="DU245" s="368"/>
      <c r="DV245" s="368"/>
      <c r="DW245" s="368"/>
      <c r="DX245" s="368"/>
      <c r="DY245" s="368"/>
      <c r="DZ245" s="368"/>
      <c r="EA245" s="368"/>
      <c r="EB245" s="368"/>
      <c r="EC245" s="368"/>
      <c r="ED245" s="368"/>
      <c r="EE245" s="368"/>
      <c r="EF245" s="368"/>
      <c r="EG245" s="368"/>
      <c r="EH245" s="368"/>
      <c r="EI245" s="368"/>
      <c r="EJ245" s="368"/>
      <c r="EK245" s="368"/>
      <c r="EL245" s="368"/>
      <c r="EM245" s="368"/>
      <c r="EN245" s="368"/>
      <c r="EO245" s="368"/>
      <c r="EP245" s="368"/>
      <c r="EQ245" s="368"/>
      <c r="ER245" s="368"/>
      <c r="ES245" s="368"/>
      <c r="ET245" s="368"/>
      <c r="EU245" s="368"/>
      <c r="EV245" s="368"/>
      <c r="EW245" s="368"/>
      <c r="EX245" s="368"/>
      <c r="EY245" s="368"/>
      <c r="EZ245" s="368"/>
      <c r="FA245" s="368"/>
      <c r="FB245" s="368"/>
      <c r="FC245" s="368"/>
      <c r="FD245" s="368"/>
      <c r="FE245" s="368"/>
      <c r="FF245" s="368"/>
      <c r="FG245" s="368"/>
      <c r="FH245" s="368"/>
      <c r="FI245" s="368"/>
      <c r="FJ245" s="368"/>
      <c r="FK245" s="368"/>
      <c r="FL245" s="368"/>
      <c r="FM245" s="368"/>
      <c r="FN245" s="368"/>
      <c r="FO245" s="368"/>
      <c r="FP245" s="368"/>
      <c r="FQ245" s="368"/>
      <c r="FR245" s="368"/>
      <c r="FS245" s="368"/>
      <c r="FT245" s="368"/>
      <c r="FU245" s="368"/>
      <c r="FV245" s="368"/>
      <c r="FW245" s="368"/>
      <c r="FX245" s="368"/>
      <c r="FY245" s="368"/>
      <c r="FZ245" s="368"/>
    </row>
    <row r="246" spans="1:182" x14ac:dyDescent="0.2">
      <c r="A246" s="368"/>
      <c r="B246" s="368"/>
      <c r="C246" s="368"/>
      <c r="D246" s="368"/>
      <c r="E246" s="368"/>
      <c r="F246" s="368"/>
      <c r="G246" s="368"/>
      <c r="H246" s="368"/>
      <c r="I246" s="368"/>
      <c r="J246" s="368"/>
      <c r="K246" s="368"/>
      <c r="L246" s="368"/>
      <c r="M246" s="368"/>
      <c r="N246" s="368"/>
      <c r="O246" s="368"/>
      <c r="P246" s="368"/>
      <c r="Q246" s="368"/>
      <c r="R246" s="368"/>
      <c r="S246" s="368"/>
      <c r="T246" s="368"/>
      <c r="U246" s="368"/>
      <c r="V246" s="368"/>
      <c r="W246" s="368"/>
      <c r="X246" s="368"/>
      <c r="Y246" s="368"/>
      <c r="Z246" s="368"/>
      <c r="AA246" s="368"/>
      <c r="AB246" s="368"/>
      <c r="AC246" s="368"/>
      <c r="AD246" s="368"/>
      <c r="AE246" s="368"/>
      <c r="AF246" s="368"/>
      <c r="AG246" s="368"/>
      <c r="AH246" s="368"/>
      <c r="AI246" s="368"/>
      <c r="AJ246" s="368"/>
      <c r="AK246" s="368"/>
      <c r="AL246" s="368"/>
      <c r="AM246" s="368"/>
      <c r="AN246" s="368"/>
      <c r="AO246" s="368"/>
      <c r="AP246" s="368"/>
      <c r="AQ246" s="368"/>
      <c r="AR246" s="368"/>
      <c r="AS246" s="368"/>
      <c r="AT246" s="368"/>
      <c r="AU246" s="368"/>
      <c r="AV246" s="368"/>
      <c r="AW246" s="368"/>
      <c r="AX246" s="368"/>
      <c r="AY246" s="368"/>
      <c r="AZ246" s="368"/>
      <c r="BA246" s="368"/>
      <c r="BB246" s="368"/>
      <c r="BC246" s="368"/>
      <c r="BD246" s="368"/>
      <c r="BE246" s="368"/>
      <c r="BF246" s="368"/>
      <c r="BG246" s="368"/>
      <c r="BH246" s="368"/>
      <c r="BI246" s="368"/>
      <c r="BJ246" s="368"/>
      <c r="BK246" s="368"/>
      <c r="BL246" s="368"/>
      <c r="BM246" s="368"/>
      <c r="BN246" s="368"/>
      <c r="BO246" s="368"/>
      <c r="BP246" s="368"/>
      <c r="BQ246" s="368"/>
      <c r="BR246" s="368"/>
      <c r="BS246" s="368"/>
      <c r="BT246" s="368"/>
      <c r="BU246" s="368"/>
      <c r="BV246" s="368"/>
      <c r="BW246" s="368"/>
      <c r="BX246" s="368"/>
      <c r="BY246" s="368"/>
      <c r="BZ246" s="368"/>
      <c r="CA246" s="368"/>
      <c r="CB246" s="368"/>
      <c r="CC246" s="368"/>
      <c r="CD246" s="368"/>
      <c r="CE246" s="368"/>
      <c r="CF246" s="368"/>
      <c r="CG246" s="368"/>
      <c r="CH246" s="368"/>
      <c r="CI246" s="368"/>
      <c r="CJ246" s="368"/>
      <c r="CK246" s="368"/>
      <c r="CL246" s="368"/>
      <c r="CM246" s="368"/>
      <c r="CN246" s="368"/>
      <c r="CO246" s="368"/>
      <c r="CP246" s="368"/>
      <c r="CQ246" s="368"/>
      <c r="CR246" s="368"/>
      <c r="CS246" s="368"/>
      <c r="CT246" s="368"/>
      <c r="CU246" s="368"/>
      <c r="CV246" s="368"/>
      <c r="CW246" s="368"/>
      <c r="CX246" s="368"/>
      <c r="CY246" s="368"/>
      <c r="CZ246" s="368"/>
      <c r="DA246" s="368"/>
      <c r="DB246" s="368"/>
      <c r="DC246" s="368"/>
      <c r="DD246" s="368"/>
      <c r="DE246" s="368"/>
      <c r="DF246" s="368"/>
      <c r="DG246" s="368"/>
      <c r="DH246" s="368"/>
      <c r="DI246" s="368"/>
      <c r="DJ246" s="368"/>
      <c r="DK246" s="368"/>
      <c r="DL246" s="368"/>
      <c r="DM246" s="368"/>
      <c r="DN246" s="368"/>
      <c r="DO246" s="368"/>
      <c r="DP246" s="368"/>
      <c r="DQ246" s="368"/>
      <c r="DR246" s="368"/>
      <c r="DS246" s="368"/>
      <c r="DT246" s="368"/>
      <c r="DU246" s="368"/>
      <c r="DV246" s="368"/>
      <c r="DW246" s="368"/>
      <c r="DX246" s="368"/>
      <c r="DY246" s="368"/>
      <c r="DZ246" s="368"/>
      <c r="EA246" s="368"/>
      <c r="EB246" s="368"/>
      <c r="EC246" s="368"/>
      <c r="ED246" s="368"/>
      <c r="EE246" s="368"/>
      <c r="EF246" s="368"/>
      <c r="EG246" s="368"/>
      <c r="EH246" s="368"/>
      <c r="EI246" s="368"/>
      <c r="EJ246" s="368"/>
      <c r="EK246" s="368"/>
      <c r="EL246" s="368"/>
      <c r="EM246" s="368"/>
      <c r="EN246" s="368"/>
      <c r="EO246" s="368"/>
      <c r="EP246" s="368"/>
      <c r="EQ246" s="368"/>
      <c r="ER246" s="368"/>
      <c r="ES246" s="368"/>
      <c r="ET246" s="368"/>
      <c r="EU246" s="368"/>
      <c r="EV246" s="368"/>
      <c r="EW246" s="368"/>
      <c r="EX246" s="368"/>
      <c r="EY246" s="368"/>
      <c r="EZ246" s="368"/>
      <c r="FA246" s="368"/>
      <c r="FB246" s="368"/>
      <c r="FC246" s="368"/>
      <c r="FD246" s="368"/>
      <c r="FE246" s="368"/>
      <c r="FF246" s="368"/>
      <c r="FG246" s="368"/>
      <c r="FH246" s="368"/>
      <c r="FI246" s="368"/>
      <c r="FJ246" s="368"/>
      <c r="FK246" s="368"/>
      <c r="FL246" s="368"/>
      <c r="FM246" s="368"/>
      <c r="FN246" s="368"/>
      <c r="FO246" s="368"/>
      <c r="FP246" s="368"/>
      <c r="FQ246" s="368"/>
      <c r="FR246" s="368"/>
      <c r="FS246" s="368"/>
      <c r="FT246" s="368"/>
      <c r="FU246" s="368"/>
      <c r="FV246" s="368"/>
      <c r="FW246" s="368"/>
      <c r="FX246" s="368"/>
      <c r="FY246" s="368"/>
      <c r="FZ246" s="368"/>
    </row>
    <row r="247" spans="1:182" x14ac:dyDescent="0.2">
      <c r="AF247" s="368"/>
      <c r="AG247" s="368"/>
      <c r="AH247" s="368"/>
      <c r="AI247" s="368"/>
      <c r="AJ247" s="368"/>
      <c r="AK247" s="368"/>
      <c r="AL247" s="368"/>
      <c r="AM247" s="368"/>
      <c r="AN247" s="368"/>
      <c r="AO247" s="368"/>
      <c r="AP247" s="368"/>
      <c r="AQ247" s="368"/>
      <c r="AR247" s="368"/>
      <c r="AS247" s="368"/>
      <c r="AT247" s="368"/>
      <c r="AU247" s="368"/>
      <c r="AV247" s="368"/>
      <c r="AW247" s="368"/>
      <c r="AX247" s="368"/>
      <c r="AY247" s="368"/>
      <c r="AZ247" s="368"/>
      <c r="BA247" s="368"/>
      <c r="BB247" s="368"/>
      <c r="BC247" s="368"/>
      <c r="BD247" s="368"/>
      <c r="BE247" s="368"/>
      <c r="BF247" s="368"/>
      <c r="BG247" s="368"/>
      <c r="BH247" s="368"/>
      <c r="BI247" s="368"/>
      <c r="BJ247" s="368"/>
      <c r="BK247" s="368"/>
      <c r="BL247" s="368"/>
      <c r="BM247" s="368"/>
      <c r="BN247" s="368"/>
      <c r="BO247" s="368"/>
      <c r="BP247" s="368"/>
      <c r="BQ247" s="368"/>
      <c r="BR247" s="368"/>
      <c r="BS247" s="368"/>
      <c r="BT247" s="368"/>
      <c r="BU247" s="368"/>
      <c r="BV247" s="368"/>
      <c r="BW247" s="368"/>
      <c r="BX247" s="368"/>
      <c r="BY247" s="368"/>
      <c r="BZ247" s="368"/>
      <c r="CA247" s="368"/>
      <c r="CB247" s="368"/>
      <c r="CC247" s="368"/>
      <c r="CD247" s="368"/>
      <c r="CE247" s="368"/>
      <c r="CF247" s="368"/>
      <c r="CG247" s="368"/>
      <c r="CH247" s="368"/>
      <c r="CI247" s="368"/>
      <c r="CJ247" s="368"/>
      <c r="CK247" s="368"/>
      <c r="CL247" s="368"/>
      <c r="CM247" s="368"/>
      <c r="CN247" s="368"/>
      <c r="CO247" s="368"/>
      <c r="CP247" s="368"/>
      <c r="CQ247" s="368"/>
      <c r="CR247" s="368"/>
      <c r="CS247" s="368"/>
      <c r="CT247" s="368"/>
      <c r="CU247" s="368"/>
      <c r="CV247" s="368"/>
      <c r="CW247" s="368"/>
      <c r="CX247" s="368"/>
      <c r="CY247" s="368"/>
      <c r="CZ247" s="368"/>
      <c r="DA247" s="368"/>
      <c r="DB247" s="368"/>
      <c r="DC247" s="368"/>
      <c r="DD247" s="368"/>
      <c r="DE247" s="368"/>
      <c r="DF247" s="368"/>
      <c r="DG247" s="368"/>
      <c r="DH247" s="368"/>
      <c r="DI247" s="368"/>
      <c r="DJ247" s="368"/>
      <c r="DK247" s="368"/>
      <c r="DL247" s="368"/>
      <c r="DM247" s="368"/>
      <c r="DN247" s="368"/>
      <c r="DO247" s="368"/>
      <c r="DP247" s="368"/>
      <c r="DQ247" s="368"/>
      <c r="DR247" s="368"/>
      <c r="DS247" s="368"/>
      <c r="DT247" s="368"/>
      <c r="DU247" s="368"/>
      <c r="DV247" s="368"/>
      <c r="DW247" s="368"/>
      <c r="DX247" s="368"/>
      <c r="DY247" s="368"/>
      <c r="DZ247" s="368"/>
      <c r="EA247" s="368"/>
      <c r="EB247" s="368"/>
      <c r="EC247" s="368"/>
      <c r="ED247" s="368"/>
      <c r="EE247" s="368"/>
      <c r="EF247" s="368"/>
      <c r="EG247" s="368"/>
      <c r="EH247" s="368"/>
      <c r="EI247" s="368"/>
      <c r="EJ247" s="368"/>
      <c r="EK247" s="368"/>
      <c r="EL247" s="368"/>
      <c r="EM247" s="368"/>
      <c r="EN247" s="368"/>
      <c r="EO247" s="368"/>
      <c r="EP247" s="368"/>
      <c r="EQ247" s="368"/>
      <c r="ER247" s="368"/>
      <c r="ES247" s="368"/>
      <c r="ET247" s="368"/>
      <c r="EU247" s="368"/>
      <c r="EV247" s="368"/>
      <c r="EW247" s="368"/>
      <c r="EX247" s="368"/>
      <c r="EY247" s="368"/>
      <c r="EZ247" s="368"/>
      <c r="FA247" s="368"/>
      <c r="FB247" s="368"/>
      <c r="FC247" s="368"/>
      <c r="FD247" s="368"/>
      <c r="FE247" s="368"/>
      <c r="FF247" s="368"/>
      <c r="FG247" s="368"/>
      <c r="FH247" s="368"/>
      <c r="FI247" s="368"/>
      <c r="FJ247" s="368"/>
      <c r="FK247" s="368"/>
      <c r="FL247" s="368"/>
      <c r="FM247" s="368"/>
      <c r="FN247" s="368"/>
      <c r="FO247" s="368"/>
      <c r="FP247" s="368"/>
      <c r="FQ247" s="368"/>
      <c r="FR247" s="368"/>
      <c r="FS247" s="368"/>
      <c r="FT247" s="368"/>
      <c r="FU247" s="368"/>
      <c r="FV247" s="368"/>
      <c r="FW247" s="368"/>
      <c r="FX247" s="368"/>
      <c r="FY247" s="368"/>
      <c r="FZ247" s="368"/>
    </row>
    <row r="248" spans="1:182" x14ac:dyDescent="0.2">
      <c r="AF248" s="368"/>
      <c r="AG248" s="368"/>
      <c r="AH248" s="368"/>
      <c r="AI248" s="368"/>
      <c r="AJ248" s="368"/>
      <c r="AK248" s="368"/>
      <c r="AL248" s="368"/>
      <c r="AM248" s="368"/>
      <c r="AN248" s="368"/>
      <c r="AO248" s="368"/>
      <c r="AP248" s="368"/>
      <c r="AQ248" s="368"/>
      <c r="AR248" s="368"/>
      <c r="AS248" s="368"/>
      <c r="AT248" s="368"/>
      <c r="AU248" s="368"/>
      <c r="AV248" s="368"/>
      <c r="AW248" s="368"/>
      <c r="AX248" s="368"/>
      <c r="AY248" s="368"/>
      <c r="AZ248" s="368"/>
      <c r="BA248" s="368"/>
      <c r="BB248" s="368"/>
      <c r="BC248" s="368"/>
      <c r="BD248" s="368"/>
      <c r="BE248" s="368"/>
      <c r="BF248" s="368"/>
      <c r="BG248" s="368"/>
      <c r="BH248" s="368"/>
      <c r="BI248" s="368"/>
      <c r="BJ248" s="368"/>
      <c r="BK248" s="368"/>
      <c r="BL248" s="368"/>
      <c r="BM248" s="368"/>
      <c r="BN248" s="368"/>
      <c r="BO248" s="368"/>
      <c r="BP248" s="368"/>
      <c r="BQ248" s="368"/>
      <c r="BR248" s="368"/>
      <c r="BS248" s="368"/>
      <c r="BT248" s="368"/>
      <c r="BU248" s="368"/>
      <c r="BV248" s="368"/>
      <c r="BW248" s="368"/>
      <c r="BX248" s="368"/>
      <c r="BY248" s="368"/>
      <c r="BZ248" s="368"/>
      <c r="CA248" s="368"/>
      <c r="CB248" s="368"/>
      <c r="CC248" s="368"/>
      <c r="CD248" s="368"/>
      <c r="CE248" s="368"/>
      <c r="CF248" s="368"/>
      <c r="CG248" s="368"/>
      <c r="CH248" s="368"/>
      <c r="CI248" s="368"/>
      <c r="CJ248" s="368"/>
      <c r="CK248" s="368"/>
      <c r="CL248" s="368"/>
      <c r="CM248" s="368"/>
      <c r="CN248" s="368"/>
      <c r="CO248" s="368"/>
      <c r="CP248" s="368"/>
      <c r="CQ248" s="368"/>
      <c r="CR248" s="368"/>
      <c r="CS248" s="368"/>
      <c r="CT248" s="368"/>
      <c r="CU248" s="368"/>
      <c r="CV248" s="368"/>
      <c r="CW248" s="368"/>
      <c r="CX248" s="368"/>
      <c r="CY248" s="368"/>
      <c r="CZ248" s="368"/>
      <c r="DA248" s="368"/>
      <c r="DB248" s="368"/>
      <c r="DC248" s="368"/>
      <c r="DD248" s="368"/>
      <c r="DE248" s="368"/>
      <c r="DF248" s="368"/>
      <c r="DG248" s="368"/>
      <c r="DH248" s="368"/>
      <c r="DI248" s="368"/>
      <c r="DJ248" s="368"/>
      <c r="DK248" s="368"/>
      <c r="DL248" s="368"/>
      <c r="DM248" s="368"/>
      <c r="DN248" s="368"/>
      <c r="DO248" s="368"/>
      <c r="DP248" s="368"/>
      <c r="DQ248" s="368"/>
      <c r="DR248" s="368"/>
      <c r="DS248" s="368"/>
      <c r="DT248" s="368"/>
      <c r="DU248" s="368"/>
      <c r="DV248" s="368"/>
      <c r="DW248" s="368"/>
      <c r="DX248" s="368"/>
      <c r="DY248" s="368"/>
      <c r="DZ248" s="368"/>
      <c r="EA248" s="368"/>
      <c r="EB248" s="368"/>
      <c r="EC248" s="368"/>
      <c r="ED248" s="368"/>
      <c r="EE248" s="368"/>
      <c r="EF248" s="368"/>
      <c r="EG248" s="368"/>
      <c r="EH248" s="368"/>
      <c r="EI248" s="368"/>
      <c r="EJ248" s="368"/>
      <c r="EK248" s="368"/>
      <c r="EL248" s="368"/>
      <c r="EM248" s="368"/>
      <c r="EN248" s="368"/>
      <c r="EO248" s="368"/>
      <c r="EP248" s="368"/>
      <c r="EQ248" s="368"/>
      <c r="ER248" s="368"/>
      <c r="ES248" s="368"/>
      <c r="ET248" s="368"/>
      <c r="EU248" s="368"/>
      <c r="EV248" s="368"/>
      <c r="EW248" s="368"/>
      <c r="EX248" s="368"/>
      <c r="EY248" s="368"/>
      <c r="EZ248" s="368"/>
      <c r="FA248" s="368"/>
      <c r="FB248" s="368"/>
      <c r="FC248" s="368"/>
      <c r="FD248" s="368"/>
      <c r="FE248" s="368"/>
      <c r="FF248" s="368"/>
      <c r="FG248" s="368"/>
      <c r="FH248" s="368"/>
      <c r="FI248" s="368"/>
      <c r="FJ248" s="368"/>
      <c r="FK248" s="368"/>
      <c r="FL248" s="368"/>
      <c r="FM248" s="368"/>
      <c r="FN248" s="368"/>
      <c r="FO248" s="368"/>
      <c r="FP248" s="368"/>
      <c r="FQ248" s="368"/>
      <c r="FR248" s="368"/>
      <c r="FS248" s="368"/>
      <c r="FT248" s="368"/>
      <c r="FU248" s="368"/>
      <c r="FV248" s="368"/>
      <c r="FW248" s="368"/>
      <c r="FX248" s="368"/>
      <c r="FY248" s="368"/>
      <c r="FZ248" s="368"/>
    </row>
    <row r="249" spans="1:182" x14ac:dyDescent="0.2">
      <c r="AF249" s="368"/>
      <c r="AG249" s="368"/>
      <c r="AH249" s="368"/>
      <c r="AI249" s="368"/>
      <c r="AJ249" s="368"/>
      <c r="AK249" s="368"/>
      <c r="AL249" s="368"/>
      <c r="AM249" s="368"/>
      <c r="AN249" s="368"/>
      <c r="AO249" s="368"/>
      <c r="AP249" s="368"/>
      <c r="AQ249" s="368"/>
      <c r="AR249" s="368"/>
      <c r="AS249" s="368"/>
      <c r="AT249" s="368"/>
      <c r="AU249" s="368"/>
      <c r="AV249" s="368"/>
      <c r="AW249" s="368"/>
      <c r="AX249" s="368"/>
      <c r="AY249" s="368"/>
      <c r="AZ249" s="368"/>
      <c r="BA249" s="368"/>
      <c r="BB249" s="368"/>
      <c r="BC249" s="368"/>
      <c r="BD249" s="368"/>
      <c r="BE249" s="368"/>
      <c r="BF249" s="368"/>
      <c r="BG249" s="368"/>
      <c r="BH249" s="368"/>
      <c r="BI249" s="368"/>
      <c r="BJ249" s="368"/>
      <c r="BK249" s="368"/>
      <c r="BL249" s="368"/>
      <c r="BM249" s="368"/>
      <c r="BN249" s="368"/>
      <c r="BO249" s="368"/>
      <c r="BP249" s="368"/>
      <c r="BQ249" s="368"/>
      <c r="BR249" s="368"/>
      <c r="BS249" s="368"/>
      <c r="BT249" s="368"/>
      <c r="BU249" s="368"/>
      <c r="BV249" s="368"/>
      <c r="BW249" s="368"/>
      <c r="BX249" s="368"/>
      <c r="BY249" s="368"/>
      <c r="BZ249" s="368"/>
      <c r="CA249" s="368"/>
      <c r="CB249" s="368"/>
      <c r="CC249" s="368"/>
      <c r="CD249" s="368"/>
      <c r="CE249" s="368"/>
      <c r="CF249" s="368"/>
      <c r="CG249" s="368"/>
      <c r="CH249" s="368"/>
      <c r="CI249" s="368"/>
      <c r="CJ249" s="368"/>
      <c r="CK249" s="368"/>
      <c r="CL249" s="368"/>
      <c r="CM249" s="368"/>
      <c r="CN249" s="368"/>
      <c r="CO249" s="368"/>
      <c r="CP249" s="368"/>
      <c r="CQ249" s="368"/>
      <c r="CR249" s="368"/>
      <c r="CS249" s="368"/>
      <c r="CT249" s="368"/>
      <c r="CU249" s="368"/>
      <c r="CV249" s="368"/>
      <c r="CW249" s="368"/>
      <c r="CX249" s="368"/>
      <c r="CY249" s="368"/>
      <c r="CZ249" s="368"/>
      <c r="DA249" s="368"/>
      <c r="DB249" s="368"/>
      <c r="DC249" s="368"/>
      <c r="DD249" s="368"/>
      <c r="DE249" s="368"/>
      <c r="DF249" s="368"/>
      <c r="DG249" s="368"/>
      <c r="DH249" s="368"/>
      <c r="DI249" s="368"/>
      <c r="DJ249" s="368"/>
      <c r="DK249" s="368"/>
      <c r="DL249" s="368"/>
      <c r="DM249" s="368"/>
      <c r="DN249" s="368"/>
      <c r="DO249" s="368"/>
      <c r="DP249" s="368"/>
      <c r="DQ249" s="368"/>
      <c r="DR249" s="368"/>
      <c r="DS249" s="368"/>
      <c r="DT249" s="368"/>
      <c r="DU249" s="368"/>
      <c r="DV249" s="368"/>
      <c r="DW249" s="368"/>
      <c r="DX249" s="368"/>
      <c r="DY249" s="368"/>
      <c r="DZ249" s="368"/>
      <c r="EA249" s="368"/>
      <c r="EB249" s="368"/>
      <c r="EC249" s="368"/>
      <c r="ED249" s="368"/>
      <c r="EE249" s="368"/>
      <c r="EF249" s="368"/>
      <c r="EG249" s="368"/>
      <c r="EH249" s="368"/>
      <c r="EI249" s="368"/>
      <c r="EJ249" s="368"/>
      <c r="EK249" s="368"/>
      <c r="EL249" s="368"/>
      <c r="EM249" s="368"/>
      <c r="EN249" s="368"/>
      <c r="EO249" s="368"/>
      <c r="EP249" s="368"/>
      <c r="EQ249" s="368"/>
      <c r="ER249" s="368"/>
      <c r="ES249" s="368"/>
      <c r="ET249" s="368"/>
      <c r="EU249" s="368"/>
      <c r="EV249" s="368"/>
      <c r="EW249" s="368"/>
      <c r="EX249" s="368"/>
      <c r="EY249" s="368"/>
      <c r="EZ249" s="368"/>
      <c r="FA249" s="368"/>
      <c r="FB249" s="368"/>
      <c r="FC249" s="368"/>
      <c r="FD249" s="368"/>
      <c r="FE249" s="368"/>
      <c r="FF249" s="368"/>
      <c r="FG249" s="368"/>
      <c r="FH249" s="368"/>
      <c r="FI249" s="368"/>
      <c r="FJ249" s="368"/>
      <c r="FK249" s="368"/>
      <c r="FL249" s="368"/>
      <c r="FM249" s="368"/>
      <c r="FN249" s="368"/>
      <c r="FO249" s="368"/>
      <c r="FP249" s="368"/>
      <c r="FQ249" s="368"/>
      <c r="FR249" s="368"/>
      <c r="FS249" s="368"/>
      <c r="FT249" s="368"/>
      <c r="FU249" s="368"/>
      <c r="FV249" s="368"/>
      <c r="FW249" s="368"/>
      <c r="FX249" s="368"/>
      <c r="FY249" s="368"/>
      <c r="FZ249" s="368"/>
    </row>
    <row r="250" spans="1:182" x14ac:dyDescent="0.2">
      <c r="AF250" s="368"/>
      <c r="AG250" s="368"/>
      <c r="AH250" s="368"/>
      <c r="AI250" s="368"/>
      <c r="AJ250" s="368"/>
      <c r="AK250" s="368"/>
      <c r="AL250" s="368"/>
      <c r="AM250" s="368"/>
      <c r="AN250" s="368"/>
      <c r="AO250" s="368"/>
      <c r="AP250" s="368"/>
      <c r="AQ250" s="368"/>
      <c r="AR250" s="368"/>
      <c r="AS250" s="368"/>
      <c r="AT250" s="368"/>
      <c r="AU250" s="368"/>
      <c r="AV250" s="368"/>
      <c r="AW250" s="368"/>
      <c r="AX250" s="368"/>
      <c r="AY250" s="368"/>
      <c r="AZ250" s="368"/>
      <c r="BA250" s="368"/>
      <c r="BB250" s="368"/>
      <c r="BC250" s="368"/>
      <c r="BD250" s="368"/>
      <c r="BE250" s="368"/>
      <c r="BF250" s="368"/>
      <c r="BG250" s="368"/>
      <c r="BH250" s="368"/>
      <c r="BI250" s="368"/>
      <c r="BJ250" s="368"/>
      <c r="BK250" s="368"/>
      <c r="BL250" s="368"/>
      <c r="BM250" s="368"/>
      <c r="BN250" s="368"/>
      <c r="BO250" s="368"/>
      <c r="BP250" s="368"/>
      <c r="BQ250" s="368"/>
      <c r="BR250" s="368"/>
      <c r="BS250" s="368"/>
      <c r="BT250" s="368"/>
      <c r="BU250" s="368"/>
      <c r="BV250" s="368"/>
      <c r="BW250" s="368"/>
      <c r="BX250" s="368"/>
      <c r="BY250" s="368"/>
      <c r="BZ250" s="368"/>
      <c r="CA250" s="368"/>
      <c r="CB250" s="368"/>
      <c r="CC250" s="368"/>
      <c r="CD250" s="368"/>
      <c r="CE250" s="368"/>
      <c r="CF250" s="368"/>
      <c r="CG250" s="368"/>
      <c r="CH250" s="368"/>
      <c r="CI250" s="368"/>
      <c r="CJ250" s="368"/>
      <c r="CK250" s="368"/>
      <c r="CL250" s="368"/>
      <c r="CM250" s="368"/>
      <c r="CN250" s="368"/>
      <c r="CO250" s="368"/>
      <c r="CP250" s="368"/>
      <c r="CQ250" s="368"/>
      <c r="CR250" s="368"/>
      <c r="CS250" s="368"/>
      <c r="CT250" s="368"/>
      <c r="CU250" s="368"/>
      <c r="CV250" s="368"/>
      <c r="CW250" s="368"/>
      <c r="CX250" s="368"/>
      <c r="CY250" s="368"/>
      <c r="CZ250" s="368"/>
      <c r="DA250" s="368"/>
      <c r="DB250" s="368"/>
      <c r="DC250" s="368"/>
      <c r="DD250" s="368"/>
      <c r="DE250" s="368"/>
      <c r="DF250" s="368"/>
      <c r="DG250" s="368"/>
      <c r="DH250" s="368"/>
      <c r="DI250" s="368"/>
      <c r="DJ250" s="368"/>
      <c r="DK250" s="368"/>
      <c r="DL250" s="368"/>
      <c r="DM250" s="368"/>
      <c r="DN250" s="368"/>
      <c r="DO250" s="368"/>
      <c r="DP250" s="368"/>
      <c r="DQ250" s="368"/>
      <c r="DR250" s="368"/>
      <c r="DS250" s="368"/>
      <c r="DT250" s="368"/>
      <c r="DU250" s="368"/>
      <c r="DV250" s="368"/>
      <c r="DW250" s="368"/>
      <c r="DX250" s="368"/>
      <c r="DY250" s="368"/>
      <c r="DZ250" s="368"/>
      <c r="EA250" s="368"/>
      <c r="EB250" s="368"/>
      <c r="EC250" s="368"/>
      <c r="ED250" s="368"/>
      <c r="EE250" s="368"/>
      <c r="EF250" s="368"/>
      <c r="EG250" s="368"/>
      <c r="EH250" s="368"/>
      <c r="EI250" s="368"/>
      <c r="EJ250" s="368"/>
      <c r="EK250" s="368"/>
      <c r="EL250" s="368"/>
      <c r="EM250" s="368"/>
      <c r="EN250" s="368"/>
      <c r="EO250" s="368"/>
      <c r="EP250" s="368"/>
      <c r="EQ250" s="368"/>
      <c r="ER250" s="368"/>
      <c r="ES250" s="368"/>
      <c r="ET250" s="368"/>
      <c r="EU250" s="368"/>
      <c r="EV250" s="368"/>
      <c r="EW250" s="368"/>
      <c r="EX250" s="368"/>
      <c r="EY250" s="368"/>
      <c r="EZ250" s="368"/>
      <c r="FA250" s="368"/>
      <c r="FB250" s="368"/>
      <c r="FC250" s="368"/>
      <c r="FD250" s="368"/>
      <c r="FE250" s="368"/>
      <c r="FF250" s="368"/>
      <c r="FG250" s="368"/>
      <c r="FH250" s="368"/>
      <c r="FI250" s="368"/>
      <c r="FJ250" s="368"/>
      <c r="FK250" s="368"/>
      <c r="FL250" s="368"/>
      <c r="FM250" s="368"/>
      <c r="FN250" s="368"/>
      <c r="FO250" s="368"/>
      <c r="FP250" s="368"/>
      <c r="FQ250" s="368"/>
      <c r="FR250" s="368"/>
      <c r="FS250" s="368"/>
      <c r="FT250" s="368"/>
      <c r="FU250" s="368"/>
      <c r="FV250" s="368"/>
      <c r="FW250" s="368"/>
      <c r="FX250" s="368"/>
      <c r="FY250" s="368"/>
      <c r="FZ250" s="368"/>
    </row>
    <row r="251" spans="1:182" x14ac:dyDescent="0.2">
      <c r="AF251" s="368"/>
      <c r="AG251" s="368"/>
      <c r="AH251" s="368"/>
      <c r="AI251" s="368"/>
      <c r="AJ251" s="368"/>
      <c r="AK251" s="368"/>
      <c r="AL251" s="368"/>
      <c r="AM251" s="368"/>
      <c r="AN251" s="368"/>
      <c r="AO251" s="368"/>
      <c r="AP251" s="368"/>
      <c r="AQ251" s="368"/>
      <c r="AR251" s="368"/>
      <c r="AS251" s="368"/>
      <c r="AT251" s="368"/>
      <c r="AU251" s="368"/>
      <c r="AV251" s="368"/>
      <c r="AW251" s="368"/>
      <c r="AX251" s="368"/>
      <c r="AY251" s="368"/>
      <c r="AZ251" s="368"/>
      <c r="BA251" s="368"/>
      <c r="BB251" s="368"/>
      <c r="BC251" s="368"/>
      <c r="BD251" s="368"/>
      <c r="BE251" s="368"/>
      <c r="BF251" s="368"/>
      <c r="BG251" s="368"/>
      <c r="BH251" s="368"/>
      <c r="BI251" s="368"/>
      <c r="BJ251" s="368"/>
      <c r="BK251" s="368"/>
      <c r="BL251" s="368"/>
      <c r="BM251" s="368"/>
      <c r="BN251" s="368"/>
      <c r="BO251" s="368"/>
      <c r="BP251" s="368"/>
      <c r="BQ251" s="368"/>
      <c r="BR251" s="368"/>
      <c r="BS251" s="368"/>
      <c r="BT251" s="368"/>
      <c r="BU251" s="368"/>
      <c r="BV251" s="368"/>
      <c r="BW251" s="368"/>
      <c r="BX251" s="368"/>
      <c r="BY251" s="368"/>
      <c r="BZ251" s="368"/>
      <c r="CA251" s="368"/>
      <c r="CB251" s="368"/>
      <c r="CC251" s="368"/>
      <c r="CD251" s="368"/>
      <c r="CE251" s="368"/>
      <c r="CF251" s="368"/>
      <c r="CG251" s="368"/>
      <c r="CH251" s="368"/>
      <c r="CI251" s="368"/>
      <c r="CJ251" s="368"/>
      <c r="CK251" s="368"/>
      <c r="CL251" s="368"/>
      <c r="CM251" s="368"/>
      <c r="CN251" s="368"/>
      <c r="CO251" s="368"/>
      <c r="CP251" s="368"/>
      <c r="CQ251" s="368"/>
      <c r="CR251" s="368"/>
      <c r="CS251" s="368"/>
      <c r="CT251" s="368"/>
      <c r="CU251" s="368"/>
      <c r="CV251" s="368"/>
      <c r="CW251" s="368"/>
      <c r="CX251" s="368"/>
      <c r="CY251" s="368"/>
      <c r="CZ251" s="368"/>
      <c r="DA251" s="368"/>
      <c r="DB251" s="368"/>
      <c r="DC251" s="368"/>
      <c r="DD251" s="368"/>
      <c r="DE251" s="368"/>
      <c r="DF251" s="368"/>
      <c r="DG251" s="368"/>
      <c r="DH251" s="368"/>
      <c r="DI251" s="368"/>
      <c r="DJ251" s="368"/>
      <c r="DK251" s="368"/>
      <c r="DL251" s="368"/>
      <c r="DM251" s="368"/>
      <c r="DN251" s="368"/>
      <c r="DO251" s="368"/>
      <c r="DP251" s="368"/>
      <c r="DQ251" s="368"/>
      <c r="DR251" s="368"/>
      <c r="DS251" s="368"/>
      <c r="DT251" s="368"/>
      <c r="DU251" s="368"/>
      <c r="DV251" s="368"/>
      <c r="DW251" s="368"/>
      <c r="DX251" s="368"/>
      <c r="DY251" s="368"/>
      <c r="DZ251" s="368"/>
      <c r="EA251" s="368"/>
      <c r="EB251" s="368"/>
      <c r="EC251" s="368"/>
      <c r="ED251" s="368"/>
      <c r="EE251" s="368"/>
      <c r="EF251" s="368"/>
      <c r="EG251" s="368"/>
      <c r="EH251" s="368"/>
      <c r="EI251" s="368"/>
      <c r="EJ251" s="368"/>
      <c r="EK251" s="368"/>
      <c r="EL251" s="368"/>
      <c r="EM251" s="368"/>
      <c r="EN251" s="368"/>
      <c r="EO251" s="368"/>
      <c r="EP251" s="368"/>
      <c r="EQ251" s="368"/>
      <c r="ER251" s="368"/>
      <c r="ES251" s="368"/>
      <c r="ET251" s="368"/>
      <c r="EU251" s="368"/>
      <c r="EV251" s="368"/>
      <c r="EW251" s="368"/>
      <c r="EX251" s="368"/>
      <c r="EY251" s="368"/>
      <c r="EZ251" s="368"/>
      <c r="FA251" s="368"/>
      <c r="FB251" s="368"/>
      <c r="FC251" s="368"/>
      <c r="FD251" s="368"/>
      <c r="FE251" s="368"/>
      <c r="FF251" s="368"/>
      <c r="FG251" s="368"/>
      <c r="FH251" s="368"/>
      <c r="FI251" s="368"/>
      <c r="FJ251" s="368"/>
      <c r="FK251" s="368"/>
      <c r="FL251" s="368"/>
      <c r="FM251" s="368"/>
      <c r="FN251" s="368"/>
      <c r="FO251" s="368"/>
      <c r="FP251" s="368"/>
      <c r="FQ251" s="368"/>
      <c r="FR251" s="368"/>
      <c r="FS251" s="368"/>
      <c r="FT251" s="368"/>
      <c r="FU251" s="368"/>
      <c r="FV251" s="368"/>
      <c r="FW251" s="368"/>
      <c r="FX251" s="368"/>
      <c r="FY251" s="368"/>
      <c r="FZ251" s="368"/>
    </row>
    <row r="252" spans="1:182" x14ac:dyDescent="0.2">
      <c r="AF252" s="368"/>
      <c r="AG252" s="368"/>
      <c r="AH252" s="368"/>
      <c r="AI252" s="368"/>
      <c r="AJ252" s="368"/>
      <c r="AK252" s="368"/>
      <c r="AL252" s="368"/>
      <c r="AM252" s="368"/>
      <c r="AN252" s="368"/>
      <c r="AO252" s="368"/>
      <c r="AP252" s="368"/>
      <c r="AQ252" s="368"/>
      <c r="AR252" s="368"/>
      <c r="AS252" s="368"/>
      <c r="AT252" s="368"/>
      <c r="AU252" s="368"/>
      <c r="AV252" s="368"/>
      <c r="AW252" s="368"/>
      <c r="AX252" s="368"/>
      <c r="AY252" s="368"/>
      <c r="AZ252" s="368"/>
      <c r="BA252" s="368"/>
      <c r="BB252" s="368"/>
      <c r="BC252" s="368"/>
      <c r="BD252" s="368"/>
      <c r="BE252" s="368"/>
      <c r="BF252" s="368"/>
      <c r="BG252" s="368"/>
      <c r="BH252" s="368"/>
      <c r="BI252" s="368"/>
      <c r="BJ252" s="368"/>
      <c r="BK252" s="368"/>
      <c r="BL252" s="368"/>
      <c r="BM252" s="368"/>
      <c r="BN252" s="368"/>
      <c r="BO252" s="368"/>
      <c r="BP252" s="368"/>
      <c r="BQ252" s="368"/>
      <c r="BR252" s="368"/>
      <c r="BS252" s="368"/>
      <c r="BT252" s="368"/>
      <c r="BU252" s="368"/>
      <c r="BV252" s="368"/>
      <c r="BW252" s="368"/>
      <c r="BX252" s="368"/>
      <c r="BY252" s="368"/>
      <c r="BZ252" s="368"/>
      <c r="CA252" s="368"/>
      <c r="CB252" s="368"/>
      <c r="CC252" s="368"/>
      <c r="CD252" s="368"/>
      <c r="CE252" s="368"/>
      <c r="CF252" s="368"/>
      <c r="CG252" s="368"/>
      <c r="CH252" s="368"/>
      <c r="CI252" s="368"/>
      <c r="CJ252" s="368"/>
      <c r="CK252" s="368"/>
      <c r="CL252" s="368"/>
      <c r="CM252" s="368"/>
      <c r="CN252" s="368"/>
      <c r="CO252" s="368"/>
      <c r="CP252" s="368"/>
      <c r="CQ252" s="368"/>
      <c r="CR252" s="368"/>
      <c r="CS252" s="368"/>
      <c r="CT252" s="368"/>
      <c r="CU252" s="368"/>
      <c r="CV252" s="368"/>
      <c r="CW252" s="368"/>
      <c r="CX252" s="368"/>
      <c r="CY252" s="368"/>
      <c r="CZ252" s="368"/>
      <c r="DA252" s="368"/>
      <c r="DB252" s="368"/>
      <c r="DC252" s="368"/>
      <c r="DD252" s="368"/>
      <c r="DE252" s="368"/>
      <c r="DF252" s="368"/>
      <c r="DG252" s="368"/>
      <c r="DH252" s="368"/>
      <c r="DI252" s="368"/>
      <c r="DJ252" s="368"/>
      <c r="DK252" s="368"/>
      <c r="DL252" s="368"/>
      <c r="DM252" s="368"/>
      <c r="DN252" s="368"/>
      <c r="DO252" s="368"/>
      <c r="DP252" s="368"/>
      <c r="DQ252" s="368"/>
      <c r="DR252" s="368"/>
      <c r="DS252" s="368"/>
      <c r="DT252" s="368"/>
      <c r="DU252" s="368"/>
      <c r="DV252" s="368"/>
      <c r="DW252" s="368"/>
      <c r="DX252" s="368"/>
      <c r="DY252" s="368"/>
      <c r="DZ252" s="368"/>
      <c r="EA252" s="368"/>
      <c r="EB252" s="368"/>
      <c r="EC252" s="368"/>
      <c r="ED252" s="368"/>
      <c r="EE252" s="368"/>
      <c r="EF252" s="368"/>
      <c r="EG252" s="368"/>
      <c r="EH252" s="368"/>
      <c r="EI252" s="368"/>
      <c r="EJ252" s="368"/>
      <c r="EK252" s="368"/>
      <c r="EL252" s="368"/>
      <c r="EM252" s="368"/>
      <c r="EN252" s="368"/>
      <c r="EO252" s="368"/>
      <c r="EP252" s="368"/>
      <c r="EQ252" s="368"/>
      <c r="ER252" s="368"/>
      <c r="ES252" s="368"/>
      <c r="ET252" s="368"/>
      <c r="EU252" s="368"/>
      <c r="EV252" s="368"/>
      <c r="EW252" s="368"/>
      <c r="EX252" s="368"/>
      <c r="EY252" s="368"/>
      <c r="EZ252" s="368"/>
      <c r="FA252" s="368"/>
      <c r="FB252" s="368"/>
      <c r="FC252" s="368"/>
      <c r="FD252" s="368"/>
      <c r="FE252" s="368"/>
      <c r="FF252" s="368"/>
      <c r="FG252" s="368"/>
      <c r="FH252" s="368"/>
      <c r="FI252" s="368"/>
      <c r="FJ252" s="368"/>
      <c r="FK252" s="368"/>
      <c r="FL252" s="368"/>
      <c r="FM252" s="368"/>
      <c r="FN252" s="368"/>
      <c r="FO252" s="368"/>
      <c r="FP252" s="368"/>
      <c r="FQ252" s="368"/>
      <c r="FR252" s="368"/>
      <c r="FS252" s="368"/>
      <c r="FT252" s="368"/>
      <c r="FU252" s="368"/>
      <c r="FV252" s="368"/>
      <c r="FW252" s="368"/>
      <c r="FX252" s="368"/>
      <c r="FY252" s="368"/>
      <c r="FZ252" s="368"/>
    </row>
    <row r="253" spans="1:182" x14ac:dyDescent="0.2">
      <c r="AF253" s="368"/>
      <c r="AG253" s="368"/>
      <c r="AH253" s="368"/>
      <c r="AI253" s="368"/>
      <c r="AJ253" s="368"/>
      <c r="AK253" s="368"/>
      <c r="AL253" s="368"/>
      <c r="AM253" s="368"/>
      <c r="AN253" s="368"/>
      <c r="AO253" s="368"/>
      <c r="AP253" s="368"/>
      <c r="AQ253" s="368"/>
      <c r="AR253" s="368"/>
      <c r="AS253" s="368"/>
      <c r="AT253" s="368"/>
      <c r="AU253" s="368"/>
      <c r="AV253" s="368"/>
      <c r="AW253" s="368"/>
      <c r="AX253" s="368"/>
      <c r="AY253" s="368"/>
      <c r="AZ253" s="368"/>
      <c r="BA253" s="368"/>
      <c r="BB253" s="368"/>
      <c r="BC253" s="368"/>
      <c r="BD253" s="368"/>
      <c r="BE253" s="368"/>
      <c r="BF253" s="368"/>
      <c r="BG253" s="368"/>
      <c r="BH253" s="368"/>
      <c r="BI253" s="368"/>
      <c r="BJ253" s="368"/>
      <c r="BK253" s="368"/>
      <c r="BL253" s="368"/>
      <c r="BM253" s="368"/>
      <c r="BN253" s="368"/>
      <c r="BO253" s="368"/>
      <c r="BP253" s="368"/>
      <c r="BQ253" s="368"/>
      <c r="BR253" s="368"/>
      <c r="BS253" s="368"/>
      <c r="BT253" s="368"/>
      <c r="BU253" s="368"/>
      <c r="BV253" s="368"/>
      <c r="BW253" s="368"/>
      <c r="BX253" s="368"/>
      <c r="BY253" s="368"/>
      <c r="BZ253" s="368"/>
      <c r="CA253" s="368"/>
      <c r="CB253" s="368"/>
      <c r="CC253" s="368"/>
      <c r="CD253" s="368"/>
      <c r="CE253" s="368"/>
      <c r="CF253" s="368"/>
      <c r="CG253" s="368"/>
      <c r="CH253" s="368"/>
      <c r="CI253" s="368"/>
      <c r="CJ253" s="368"/>
      <c r="CK253" s="368"/>
      <c r="CL253" s="368"/>
      <c r="CM253" s="368"/>
      <c r="CN253" s="368"/>
      <c r="CO253" s="368"/>
      <c r="CP253" s="368"/>
      <c r="CQ253" s="368"/>
      <c r="CR253" s="368"/>
      <c r="CS253" s="368"/>
      <c r="CT253" s="368"/>
      <c r="CU253" s="368"/>
      <c r="CV253" s="368"/>
      <c r="CW253" s="368"/>
      <c r="CX253" s="368"/>
      <c r="CY253" s="368"/>
      <c r="CZ253" s="368"/>
      <c r="DA253" s="368"/>
      <c r="DB253" s="368"/>
      <c r="DC253" s="368"/>
      <c r="DD253" s="368"/>
      <c r="DE253" s="368"/>
      <c r="DF253" s="368"/>
      <c r="DG253" s="368"/>
      <c r="DH253" s="368"/>
      <c r="DI253" s="368"/>
      <c r="DJ253" s="368"/>
      <c r="DK253" s="368"/>
      <c r="DL253" s="368"/>
      <c r="DM253" s="368"/>
      <c r="DN253" s="368"/>
      <c r="DO253" s="368"/>
      <c r="DP253" s="368"/>
      <c r="DQ253" s="368"/>
      <c r="DR253" s="368"/>
      <c r="DS253" s="368"/>
      <c r="DT253" s="368"/>
      <c r="DU253" s="368"/>
      <c r="DV253" s="368"/>
      <c r="DW253" s="368"/>
      <c r="DX253" s="368"/>
      <c r="DY253" s="368"/>
      <c r="DZ253" s="368"/>
      <c r="EA253" s="368"/>
      <c r="EB253" s="368"/>
      <c r="EC253" s="368"/>
      <c r="ED253" s="368"/>
      <c r="EE253" s="368"/>
      <c r="EF253" s="368"/>
      <c r="EG253" s="368"/>
      <c r="EH253" s="368"/>
      <c r="EI253" s="368"/>
      <c r="EJ253" s="368"/>
      <c r="EK253" s="368"/>
      <c r="EL253" s="368"/>
      <c r="EM253" s="368"/>
      <c r="EN253" s="368"/>
      <c r="EO253" s="368"/>
      <c r="EP253" s="368"/>
      <c r="EQ253" s="368"/>
      <c r="ER253" s="368"/>
      <c r="ES253" s="368"/>
      <c r="ET253" s="368"/>
      <c r="EU253" s="368"/>
      <c r="EV253" s="368"/>
      <c r="EW253" s="368"/>
      <c r="EX253" s="368"/>
      <c r="EY253" s="368"/>
      <c r="EZ253" s="368"/>
      <c r="FA253" s="368"/>
      <c r="FB253" s="368"/>
      <c r="FC253" s="368"/>
      <c r="FD253" s="368"/>
      <c r="FE253" s="368"/>
      <c r="FF253" s="368"/>
      <c r="FG253" s="368"/>
      <c r="FH253" s="368"/>
      <c r="FI253" s="368"/>
      <c r="FJ253" s="368"/>
      <c r="FK253" s="368"/>
      <c r="FL253" s="368"/>
      <c r="FM253" s="368"/>
      <c r="FN253" s="368"/>
      <c r="FO253" s="368"/>
      <c r="FP253" s="368"/>
      <c r="FQ253" s="368"/>
      <c r="FR253" s="368"/>
      <c r="FS253" s="368"/>
      <c r="FT253" s="368"/>
      <c r="FU253" s="368"/>
      <c r="FV253" s="368"/>
      <c r="FW253" s="368"/>
      <c r="FX253" s="368"/>
      <c r="FY253" s="368"/>
      <c r="FZ253" s="368"/>
    </row>
    <row r="254" spans="1:182" x14ac:dyDescent="0.2">
      <c r="AF254" s="368"/>
      <c r="AG254" s="368"/>
      <c r="AH254" s="368"/>
      <c r="AI254" s="368"/>
      <c r="AJ254" s="368"/>
      <c r="AK254" s="368"/>
      <c r="AL254" s="368"/>
      <c r="AM254" s="368"/>
      <c r="AN254" s="368"/>
      <c r="AO254" s="368"/>
      <c r="AP254" s="368"/>
      <c r="AQ254" s="368"/>
      <c r="AR254" s="368"/>
      <c r="AS254" s="368"/>
      <c r="AT254" s="368"/>
      <c r="AU254" s="368"/>
      <c r="AV254" s="368"/>
      <c r="AW254" s="368"/>
      <c r="AX254" s="368"/>
      <c r="AY254" s="368"/>
      <c r="AZ254" s="368"/>
      <c r="BA254" s="368"/>
      <c r="BB254" s="368"/>
      <c r="BC254" s="368"/>
      <c r="BD254" s="368"/>
      <c r="BE254" s="368"/>
      <c r="BF254" s="368"/>
      <c r="BG254" s="368"/>
      <c r="BH254" s="368"/>
      <c r="BI254" s="368"/>
      <c r="BJ254" s="368"/>
      <c r="BK254" s="368"/>
      <c r="BL254" s="368"/>
      <c r="BM254" s="368"/>
      <c r="BN254" s="368"/>
      <c r="BO254" s="368"/>
      <c r="BP254" s="368"/>
      <c r="BQ254" s="368"/>
      <c r="BR254" s="368"/>
      <c r="BS254" s="368"/>
      <c r="BT254" s="368"/>
      <c r="BU254" s="368"/>
      <c r="BV254" s="368"/>
      <c r="BW254" s="368"/>
      <c r="BX254" s="368"/>
      <c r="BY254" s="368"/>
      <c r="BZ254" s="368"/>
      <c r="CA254" s="368"/>
      <c r="CB254" s="368"/>
      <c r="CC254" s="368"/>
      <c r="CD254" s="368"/>
      <c r="CE254" s="368"/>
      <c r="CF254" s="368"/>
      <c r="CG254" s="368"/>
      <c r="CH254" s="368"/>
      <c r="CI254" s="368"/>
      <c r="CJ254" s="368"/>
      <c r="CK254" s="368"/>
      <c r="CL254" s="368"/>
      <c r="CM254" s="368"/>
      <c r="CN254" s="368"/>
      <c r="CO254" s="368"/>
      <c r="CP254" s="368"/>
      <c r="CQ254" s="368"/>
      <c r="CR254" s="368"/>
      <c r="CS254" s="368"/>
      <c r="CT254" s="368"/>
      <c r="CU254" s="368"/>
      <c r="CV254" s="368"/>
      <c r="CW254" s="368"/>
      <c r="CX254" s="368"/>
      <c r="CY254" s="368"/>
      <c r="CZ254" s="368"/>
      <c r="DA254" s="368"/>
      <c r="DB254" s="368"/>
      <c r="DC254" s="368"/>
      <c r="DD254" s="368"/>
      <c r="DE254" s="368"/>
      <c r="DF254" s="368"/>
      <c r="DG254" s="368"/>
      <c r="DH254" s="368"/>
      <c r="DI254" s="368"/>
      <c r="DJ254" s="368"/>
      <c r="DK254" s="368"/>
      <c r="DL254" s="368"/>
      <c r="DM254" s="368"/>
      <c r="DN254" s="368"/>
      <c r="DO254" s="368"/>
      <c r="DP254" s="368"/>
      <c r="DQ254" s="368"/>
      <c r="DR254" s="368"/>
      <c r="DS254" s="368"/>
      <c r="DT254" s="368"/>
      <c r="DU254" s="368"/>
      <c r="DV254" s="368"/>
      <c r="DW254" s="368"/>
      <c r="DX254" s="368"/>
      <c r="DY254" s="368"/>
      <c r="DZ254" s="368"/>
      <c r="EA254" s="368"/>
      <c r="EB254" s="368"/>
      <c r="EC254" s="368"/>
      <c r="ED254" s="368"/>
      <c r="EE254" s="368"/>
      <c r="EF254" s="368"/>
      <c r="EG254" s="368"/>
      <c r="EH254" s="368"/>
      <c r="EI254" s="368"/>
      <c r="EJ254" s="368"/>
      <c r="EK254" s="368"/>
      <c r="EL254" s="368"/>
      <c r="EM254" s="368"/>
      <c r="EN254" s="368"/>
      <c r="EO254" s="368"/>
      <c r="EP254" s="368"/>
      <c r="EQ254" s="368"/>
      <c r="ER254" s="368"/>
      <c r="ES254" s="368"/>
      <c r="ET254" s="368"/>
      <c r="EU254" s="368"/>
      <c r="EV254" s="368"/>
      <c r="EW254" s="368"/>
      <c r="EX254" s="368"/>
      <c r="EY254" s="368"/>
      <c r="EZ254" s="368"/>
      <c r="FA254" s="368"/>
      <c r="FB254" s="368"/>
      <c r="FC254" s="368"/>
      <c r="FD254" s="368"/>
      <c r="FE254" s="368"/>
      <c r="FF254" s="368"/>
      <c r="FG254" s="368"/>
      <c r="FH254" s="368"/>
      <c r="FI254" s="368"/>
      <c r="FJ254" s="368"/>
      <c r="FK254" s="368"/>
      <c r="FL254" s="368"/>
      <c r="FM254" s="368"/>
      <c r="FN254" s="368"/>
      <c r="FO254" s="368"/>
      <c r="FP254" s="368"/>
      <c r="FQ254" s="368"/>
      <c r="FR254" s="368"/>
      <c r="FS254" s="368"/>
      <c r="FT254" s="368"/>
      <c r="FU254" s="368"/>
      <c r="FV254" s="368"/>
      <c r="FW254" s="368"/>
      <c r="FX254" s="368"/>
      <c r="FY254" s="368"/>
      <c r="FZ254" s="368"/>
    </row>
    <row r="255" spans="1:182" x14ac:dyDescent="0.2">
      <c r="AF255" s="368"/>
      <c r="AG255" s="368"/>
      <c r="AH255" s="368"/>
      <c r="AI255" s="368"/>
      <c r="AJ255" s="368"/>
      <c r="AK255" s="368"/>
      <c r="AL255" s="368"/>
      <c r="AM255" s="368"/>
      <c r="AN255" s="368"/>
      <c r="AO255" s="368"/>
      <c r="AP255" s="368"/>
      <c r="AQ255" s="368"/>
      <c r="AR255" s="368"/>
      <c r="AS255" s="368"/>
      <c r="AT255" s="368"/>
      <c r="AU255" s="368"/>
      <c r="AV255" s="368"/>
      <c r="AW255" s="368"/>
      <c r="AX255" s="368"/>
      <c r="AY255" s="368"/>
      <c r="AZ255" s="368"/>
      <c r="BA255" s="368"/>
      <c r="BB255" s="368"/>
      <c r="BC255" s="368"/>
      <c r="BD255" s="368"/>
      <c r="BE255" s="368"/>
      <c r="BF255" s="368"/>
      <c r="BG255" s="368"/>
      <c r="BH255" s="368"/>
      <c r="BI255" s="368"/>
      <c r="BJ255" s="368"/>
      <c r="BK255" s="368"/>
      <c r="BL255" s="368"/>
      <c r="BM255" s="368"/>
      <c r="BN255" s="368"/>
      <c r="BO255" s="368"/>
      <c r="BP255" s="368"/>
      <c r="BQ255" s="368"/>
      <c r="BR255" s="368"/>
      <c r="BS255" s="368"/>
      <c r="BT255" s="368"/>
      <c r="BU255" s="368"/>
      <c r="BV255" s="368"/>
      <c r="BW255" s="368"/>
      <c r="BX255" s="368"/>
      <c r="BY255" s="368"/>
      <c r="BZ255" s="368"/>
      <c r="CA255" s="368"/>
      <c r="CB255" s="368"/>
      <c r="CC255" s="368"/>
      <c r="CD255" s="368"/>
      <c r="CE255" s="368"/>
      <c r="CF255" s="368"/>
      <c r="CG255" s="368"/>
      <c r="CH255" s="368"/>
      <c r="CI255" s="368"/>
      <c r="CJ255" s="368"/>
      <c r="CK255" s="368"/>
      <c r="CL255" s="368"/>
      <c r="CM255" s="368"/>
      <c r="CN255" s="368"/>
      <c r="CO255" s="368"/>
      <c r="CP255" s="368"/>
      <c r="CQ255" s="368"/>
      <c r="CR255" s="368"/>
      <c r="CS255" s="368"/>
      <c r="CT255" s="368"/>
      <c r="CU255" s="368"/>
      <c r="CV255" s="368"/>
      <c r="CW255" s="368"/>
      <c r="CX255" s="368"/>
      <c r="CY255" s="368"/>
      <c r="CZ255" s="368"/>
      <c r="DA255" s="368"/>
      <c r="DB255" s="368"/>
      <c r="DC255" s="368"/>
      <c r="DD255" s="368"/>
      <c r="DE255" s="368"/>
      <c r="DF255" s="368"/>
      <c r="DG255" s="368"/>
      <c r="DH255" s="368"/>
      <c r="DI255" s="368"/>
      <c r="DJ255" s="368"/>
      <c r="DK255" s="368"/>
      <c r="DL255" s="368"/>
      <c r="DM255" s="368"/>
      <c r="DN255" s="368"/>
      <c r="DO255" s="368"/>
      <c r="DP255" s="368"/>
      <c r="DQ255" s="368"/>
      <c r="DR255" s="368"/>
      <c r="DS255" s="368"/>
      <c r="DT255" s="368"/>
      <c r="DU255" s="368"/>
      <c r="DV255" s="368"/>
      <c r="DW255" s="368"/>
      <c r="DX255" s="368"/>
      <c r="DY255" s="368"/>
      <c r="DZ255" s="368"/>
      <c r="EA255" s="368"/>
      <c r="EB255" s="368"/>
      <c r="EC255" s="368"/>
      <c r="ED255" s="368"/>
      <c r="EE255" s="368"/>
      <c r="EF255" s="368"/>
      <c r="EG255" s="368"/>
      <c r="EH255" s="368"/>
      <c r="EI255" s="368"/>
      <c r="EJ255" s="368"/>
      <c r="EK255" s="368"/>
      <c r="EL255" s="368"/>
      <c r="EM255" s="368"/>
      <c r="EN255" s="368"/>
      <c r="EO255" s="368"/>
      <c r="EP255" s="368"/>
      <c r="EQ255" s="368"/>
      <c r="ER255" s="368"/>
      <c r="ES255" s="368"/>
      <c r="ET255" s="368"/>
      <c r="EU255" s="368"/>
      <c r="EV255" s="368"/>
      <c r="EW255" s="368"/>
      <c r="EX255" s="368"/>
      <c r="EY255" s="368"/>
      <c r="EZ255" s="368"/>
      <c r="FA255" s="368"/>
      <c r="FB255" s="368"/>
      <c r="FC255" s="368"/>
      <c r="FD255" s="368"/>
      <c r="FE255" s="368"/>
      <c r="FF255" s="368"/>
      <c r="FG255" s="368"/>
      <c r="FH255" s="368"/>
      <c r="FI255" s="368"/>
      <c r="FJ255" s="368"/>
      <c r="FK255" s="368"/>
      <c r="FL255" s="368"/>
      <c r="FM255" s="368"/>
      <c r="FN255" s="368"/>
      <c r="FO255" s="368"/>
      <c r="FP255" s="368"/>
      <c r="FQ255" s="368"/>
      <c r="FR255" s="368"/>
      <c r="FS255" s="368"/>
      <c r="FT255" s="368"/>
      <c r="FU255" s="368"/>
      <c r="FV255" s="368"/>
      <c r="FW255" s="368"/>
      <c r="FX255" s="368"/>
      <c r="FY255" s="368"/>
      <c r="FZ255" s="368"/>
    </row>
    <row r="256" spans="1:182" x14ac:dyDescent="0.2">
      <c r="AF256" s="368"/>
      <c r="AG256" s="368"/>
      <c r="AH256" s="368"/>
      <c r="AI256" s="368"/>
      <c r="AJ256" s="368"/>
      <c r="AK256" s="368"/>
      <c r="AL256" s="368"/>
      <c r="AM256" s="368"/>
      <c r="AN256" s="368"/>
      <c r="AO256" s="368"/>
      <c r="AP256" s="368"/>
      <c r="AQ256" s="368"/>
      <c r="AR256" s="368"/>
      <c r="AS256" s="368"/>
      <c r="AT256" s="368"/>
      <c r="AU256" s="368"/>
      <c r="AV256" s="368"/>
      <c r="AW256" s="368"/>
      <c r="AX256" s="368"/>
      <c r="AY256" s="368"/>
      <c r="AZ256" s="368"/>
      <c r="BA256" s="368"/>
      <c r="BB256" s="368"/>
      <c r="BC256" s="368"/>
      <c r="BD256" s="368"/>
      <c r="BE256" s="368"/>
      <c r="BF256" s="368"/>
      <c r="BG256" s="368"/>
      <c r="BH256" s="368"/>
      <c r="BI256" s="368"/>
      <c r="BJ256" s="368"/>
      <c r="BK256" s="368"/>
      <c r="BL256" s="368"/>
      <c r="BM256" s="368"/>
      <c r="BN256" s="368"/>
      <c r="BO256" s="368"/>
      <c r="BP256" s="368"/>
      <c r="BQ256" s="368"/>
      <c r="BR256" s="368"/>
      <c r="BS256" s="368"/>
      <c r="BT256" s="368"/>
      <c r="BU256" s="368"/>
      <c r="BV256" s="368"/>
      <c r="BW256" s="368"/>
      <c r="BX256" s="368"/>
      <c r="BY256" s="368"/>
      <c r="BZ256" s="368"/>
      <c r="CA256" s="368"/>
      <c r="CB256" s="368"/>
      <c r="CC256" s="368"/>
      <c r="CD256" s="368"/>
      <c r="CE256" s="368"/>
      <c r="CF256" s="368"/>
      <c r="CG256" s="368"/>
      <c r="CH256" s="368"/>
      <c r="CI256" s="368"/>
      <c r="CJ256" s="368"/>
      <c r="CK256" s="368"/>
      <c r="CL256" s="368"/>
      <c r="CM256" s="368"/>
      <c r="CN256" s="368"/>
      <c r="CO256" s="368"/>
      <c r="CP256" s="368"/>
      <c r="CQ256" s="368"/>
      <c r="CR256" s="368"/>
      <c r="CS256" s="368"/>
      <c r="CT256" s="368"/>
      <c r="CU256" s="368"/>
      <c r="CV256" s="368"/>
      <c r="CW256" s="368"/>
      <c r="CX256" s="368"/>
      <c r="CY256" s="368"/>
      <c r="CZ256" s="368"/>
      <c r="DA256" s="368"/>
      <c r="DB256" s="368"/>
      <c r="DC256" s="368"/>
      <c r="DD256" s="368"/>
      <c r="DE256" s="368"/>
      <c r="DF256" s="368"/>
      <c r="DG256" s="368"/>
      <c r="DH256" s="368"/>
      <c r="DI256" s="368"/>
      <c r="DJ256" s="368"/>
      <c r="DK256" s="368"/>
      <c r="DL256" s="368"/>
      <c r="DM256" s="368"/>
      <c r="DN256" s="368"/>
      <c r="DO256" s="368"/>
      <c r="DP256" s="368"/>
      <c r="DQ256" s="368"/>
      <c r="DR256" s="368"/>
      <c r="DS256" s="368"/>
      <c r="DT256" s="368"/>
      <c r="DU256" s="368"/>
      <c r="DV256" s="368"/>
      <c r="DW256" s="368"/>
      <c r="DX256" s="368"/>
      <c r="DY256" s="368"/>
      <c r="DZ256" s="368"/>
      <c r="EA256" s="368"/>
      <c r="EB256" s="368"/>
      <c r="EC256" s="368"/>
      <c r="ED256" s="368"/>
      <c r="EE256" s="368"/>
      <c r="EF256" s="368"/>
      <c r="EG256" s="368"/>
      <c r="EH256" s="368"/>
      <c r="EI256" s="368"/>
      <c r="EJ256" s="368"/>
      <c r="EK256" s="368"/>
      <c r="EL256" s="368"/>
      <c r="EM256" s="368"/>
      <c r="EN256" s="368"/>
      <c r="EO256" s="368"/>
      <c r="EP256" s="368"/>
      <c r="EQ256" s="368"/>
      <c r="ER256" s="368"/>
      <c r="ES256" s="368"/>
      <c r="ET256" s="368"/>
      <c r="EU256" s="368"/>
      <c r="EV256" s="368"/>
      <c r="EW256" s="368"/>
      <c r="EX256" s="368"/>
      <c r="EY256" s="368"/>
      <c r="EZ256" s="368"/>
      <c r="FA256" s="368"/>
      <c r="FB256" s="368"/>
      <c r="FC256" s="368"/>
      <c r="FD256" s="368"/>
      <c r="FE256" s="368"/>
      <c r="FF256" s="368"/>
      <c r="FG256" s="368"/>
      <c r="FH256" s="368"/>
      <c r="FI256" s="368"/>
      <c r="FJ256" s="368"/>
      <c r="FK256" s="368"/>
      <c r="FL256" s="368"/>
      <c r="FM256" s="368"/>
      <c r="FN256" s="368"/>
      <c r="FO256" s="368"/>
      <c r="FP256" s="368"/>
      <c r="FQ256" s="368"/>
      <c r="FR256" s="368"/>
      <c r="FS256" s="368"/>
      <c r="FT256" s="368"/>
      <c r="FU256" s="368"/>
      <c r="FV256" s="368"/>
      <c r="FW256" s="368"/>
      <c r="FX256" s="368"/>
      <c r="FY256" s="368"/>
      <c r="FZ256" s="368"/>
    </row>
    <row r="257" spans="32:182" x14ac:dyDescent="0.2">
      <c r="AF257" s="368"/>
      <c r="AG257" s="368"/>
      <c r="AH257" s="368"/>
      <c r="AI257" s="368"/>
      <c r="AJ257" s="368"/>
      <c r="AK257" s="368"/>
      <c r="AL257" s="368"/>
      <c r="AM257" s="368"/>
      <c r="AN257" s="368"/>
      <c r="AO257" s="368"/>
      <c r="AP257" s="368"/>
      <c r="AQ257" s="368"/>
      <c r="AR257" s="368"/>
      <c r="AS257" s="368"/>
      <c r="AT257" s="368"/>
      <c r="AU257" s="368"/>
      <c r="AV257" s="368"/>
      <c r="AW257" s="368"/>
      <c r="AX257" s="368"/>
      <c r="AY257" s="368"/>
      <c r="AZ257" s="368"/>
      <c r="BA257" s="368"/>
      <c r="BB257" s="368"/>
      <c r="BC257" s="368"/>
      <c r="BD257" s="368"/>
      <c r="BE257" s="368"/>
      <c r="BF257" s="368"/>
      <c r="BG257" s="368"/>
      <c r="BH257" s="368"/>
      <c r="BI257" s="368"/>
      <c r="BJ257" s="368"/>
      <c r="BK257" s="368"/>
      <c r="BL257" s="368"/>
      <c r="BM257" s="368"/>
      <c r="BN257" s="368"/>
      <c r="BO257" s="368"/>
      <c r="BP257" s="368"/>
      <c r="BQ257" s="368"/>
      <c r="BR257" s="368"/>
      <c r="BS257" s="368"/>
      <c r="BT257" s="368"/>
      <c r="BU257" s="368"/>
      <c r="BV257" s="368"/>
      <c r="BW257" s="368"/>
      <c r="BX257" s="368"/>
      <c r="BY257" s="368"/>
      <c r="BZ257" s="368"/>
      <c r="CA257" s="368"/>
      <c r="CB257" s="368"/>
      <c r="CC257" s="368"/>
      <c r="CD257" s="368"/>
      <c r="CE257" s="368"/>
      <c r="CF257" s="368"/>
      <c r="CG257" s="368"/>
      <c r="CH257" s="368"/>
      <c r="CI257" s="368"/>
      <c r="CJ257" s="368"/>
      <c r="CK257" s="368"/>
      <c r="CL257" s="368"/>
      <c r="CM257" s="368"/>
      <c r="CN257" s="368"/>
      <c r="CO257" s="368"/>
      <c r="CP257" s="368"/>
      <c r="CQ257" s="368"/>
      <c r="CR257" s="368"/>
      <c r="CS257" s="368"/>
      <c r="CT257" s="368"/>
      <c r="CU257" s="368"/>
      <c r="CV257" s="368"/>
      <c r="CW257" s="368"/>
      <c r="CX257" s="368"/>
      <c r="CY257" s="368"/>
      <c r="CZ257" s="368"/>
      <c r="DA257" s="368"/>
      <c r="DB257" s="368"/>
      <c r="DC257" s="368"/>
      <c r="DD257" s="368"/>
      <c r="DE257" s="368"/>
      <c r="DF257" s="368"/>
      <c r="DG257" s="368"/>
      <c r="DH257" s="368"/>
      <c r="DI257" s="368"/>
      <c r="DJ257" s="368"/>
      <c r="DK257" s="368"/>
      <c r="DL257" s="368"/>
      <c r="DM257" s="368"/>
      <c r="DN257" s="368"/>
      <c r="DO257" s="368"/>
      <c r="DP257" s="368"/>
      <c r="DQ257" s="368"/>
      <c r="DR257" s="368"/>
      <c r="DS257" s="368"/>
      <c r="DT257" s="368"/>
      <c r="DU257" s="368"/>
      <c r="DV257" s="368"/>
      <c r="DW257" s="368"/>
      <c r="DX257" s="368"/>
      <c r="DY257" s="368"/>
      <c r="DZ257" s="368"/>
      <c r="EA257" s="368"/>
      <c r="EB257" s="368"/>
      <c r="EC257" s="368"/>
      <c r="ED257" s="368"/>
      <c r="EE257" s="368"/>
      <c r="EF257" s="368"/>
      <c r="EG257" s="368"/>
      <c r="EH257" s="368"/>
      <c r="EI257" s="368"/>
      <c r="EJ257" s="368"/>
      <c r="EK257" s="368"/>
      <c r="EL257" s="368"/>
      <c r="EM257" s="368"/>
      <c r="EN257" s="368"/>
      <c r="EO257" s="368"/>
      <c r="EP257" s="368"/>
      <c r="EQ257" s="368"/>
      <c r="ER257" s="368"/>
      <c r="ES257" s="368"/>
      <c r="ET257" s="368"/>
      <c r="EU257" s="368"/>
      <c r="EV257" s="368"/>
      <c r="EW257" s="368"/>
      <c r="EX257" s="368"/>
      <c r="EY257" s="368"/>
      <c r="EZ257" s="368"/>
      <c r="FA257" s="368"/>
      <c r="FB257" s="368"/>
      <c r="FC257" s="368"/>
      <c r="FD257" s="368"/>
      <c r="FE257" s="368"/>
      <c r="FF257" s="368"/>
      <c r="FG257" s="368"/>
      <c r="FH257" s="368"/>
      <c r="FI257" s="368"/>
      <c r="FJ257" s="368"/>
      <c r="FK257" s="368"/>
      <c r="FL257" s="368"/>
      <c r="FM257" s="368"/>
      <c r="FN257" s="368"/>
      <c r="FO257" s="368"/>
      <c r="FP257" s="368"/>
      <c r="FQ257" s="368"/>
      <c r="FR257" s="368"/>
      <c r="FS257" s="368"/>
      <c r="FT257" s="368"/>
      <c r="FU257" s="368"/>
      <c r="FV257" s="368"/>
      <c r="FW257" s="368"/>
      <c r="FX257" s="368"/>
      <c r="FY257" s="368"/>
      <c r="FZ257" s="368"/>
    </row>
    <row r="258" spans="32:182" x14ac:dyDescent="0.2">
      <c r="AF258" s="368"/>
      <c r="AG258" s="368"/>
      <c r="AH258" s="368"/>
      <c r="AI258" s="368"/>
      <c r="AJ258" s="368"/>
      <c r="AK258" s="368"/>
      <c r="AL258" s="368"/>
      <c r="AM258" s="368"/>
      <c r="AN258" s="368"/>
      <c r="AO258" s="368"/>
      <c r="AP258" s="368"/>
      <c r="AQ258" s="368"/>
      <c r="AR258" s="368"/>
      <c r="AS258" s="368"/>
      <c r="AT258" s="368"/>
      <c r="AU258" s="368"/>
      <c r="AV258" s="368"/>
      <c r="AW258" s="368"/>
      <c r="AX258" s="368"/>
      <c r="AY258" s="368"/>
      <c r="AZ258" s="368"/>
      <c r="BA258" s="368"/>
      <c r="BB258" s="368"/>
      <c r="BC258" s="368"/>
      <c r="BD258" s="368"/>
      <c r="BE258" s="368"/>
      <c r="BF258" s="368"/>
      <c r="BG258" s="368"/>
      <c r="BH258" s="368"/>
      <c r="BI258" s="368"/>
      <c r="BJ258" s="368"/>
      <c r="BK258" s="368"/>
      <c r="BL258" s="368"/>
      <c r="BM258" s="368"/>
      <c r="BN258" s="368"/>
      <c r="BO258" s="368"/>
      <c r="BP258" s="368"/>
      <c r="BQ258" s="368"/>
      <c r="BR258" s="368"/>
      <c r="BS258" s="368"/>
      <c r="BT258" s="368"/>
      <c r="BU258" s="368"/>
      <c r="BV258" s="368"/>
      <c r="BW258" s="368"/>
      <c r="BX258" s="368"/>
      <c r="BY258" s="368"/>
      <c r="BZ258" s="368"/>
      <c r="CA258" s="368"/>
      <c r="CB258" s="368"/>
      <c r="CC258" s="368"/>
      <c r="CD258" s="368"/>
      <c r="CE258" s="368"/>
      <c r="CF258" s="368"/>
      <c r="CG258" s="368"/>
      <c r="CH258" s="368"/>
      <c r="CI258" s="368"/>
      <c r="CJ258" s="368"/>
      <c r="CK258" s="368"/>
      <c r="CL258" s="368"/>
      <c r="CM258" s="368"/>
      <c r="CN258" s="368"/>
      <c r="CO258" s="368"/>
      <c r="CP258" s="368"/>
      <c r="CQ258" s="368"/>
      <c r="CR258" s="368"/>
      <c r="CS258" s="368"/>
      <c r="CT258" s="368"/>
      <c r="CU258" s="368"/>
      <c r="CV258" s="368"/>
      <c r="CW258" s="368"/>
      <c r="CX258" s="368"/>
      <c r="CY258" s="368"/>
      <c r="CZ258" s="368"/>
      <c r="DA258" s="368"/>
      <c r="DB258" s="368"/>
      <c r="DC258" s="368"/>
      <c r="DD258" s="368"/>
      <c r="DE258" s="368"/>
      <c r="DF258" s="368"/>
      <c r="DG258" s="368"/>
      <c r="DH258" s="368"/>
      <c r="DI258" s="368"/>
      <c r="DJ258" s="368"/>
      <c r="DK258" s="368"/>
      <c r="DL258" s="368"/>
      <c r="DM258" s="368"/>
      <c r="DN258" s="368"/>
      <c r="DO258" s="368"/>
      <c r="DP258" s="368"/>
      <c r="DQ258" s="368"/>
      <c r="DR258" s="368"/>
      <c r="DS258" s="368"/>
      <c r="DT258" s="368"/>
      <c r="DU258" s="368"/>
      <c r="DV258" s="368"/>
      <c r="DW258" s="368"/>
      <c r="DX258" s="368"/>
      <c r="DY258" s="368"/>
      <c r="DZ258" s="368"/>
      <c r="EA258" s="368"/>
      <c r="EB258" s="368"/>
      <c r="EC258" s="368"/>
      <c r="ED258" s="368"/>
      <c r="EE258" s="368"/>
      <c r="EF258" s="368"/>
      <c r="EG258" s="368"/>
      <c r="EH258" s="368"/>
      <c r="EI258" s="368"/>
      <c r="EJ258" s="368"/>
      <c r="EK258" s="368"/>
      <c r="EL258" s="368"/>
      <c r="EM258" s="368"/>
      <c r="EN258" s="368"/>
      <c r="EO258" s="368"/>
      <c r="EP258" s="368"/>
      <c r="EQ258" s="368"/>
      <c r="ER258" s="368"/>
      <c r="ES258" s="368"/>
      <c r="ET258" s="368"/>
      <c r="EU258" s="368"/>
      <c r="EV258" s="368"/>
      <c r="EW258" s="368"/>
      <c r="EX258" s="368"/>
      <c r="EY258" s="368"/>
      <c r="EZ258" s="368"/>
      <c r="FA258" s="368"/>
      <c r="FB258" s="368"/>
      <c r="FC258" s="368"/>
      <c r="FD258" s="368"/>
      <c r="FE258" s="368"/>
      <c r="FF258" s="368"/>
      <c r="FG258" s="368"/>
      <c r="FH258" s="368"/>
      <c r="FI258" s="368"/>
      <c r="FJ258" s="368"/>
      <c r="FK258" s="368"/>
      <c r="FL258" s="368"/>
      <c r="FM258" s="368"/>
      <c r="FN258" s="368"/>
      <c r="FO258" s="368"/>
      <c r="FP258" s="368"/>
      <c r="FQ258" s="368"/>
      <c r="FR258" s="368"/>
      <c r="FS258" s="368"/>
      <c r="FT258" s="368"/>
      <c r="FU258" s="368"/>
      <c r="FV258" s="368"/>
      <c r="FW258" s="368"/>
      <c r="FX258" s="368"/>
      <c r="FY258" s="368"/>
      <c r="FZ258" s="368"/>
    </row>
    <row r="259" spans="32:182" x14ac:dyDescent="0.2">
      <c r="AF259" s="368"/>
      <c r="AG259" s="368"/>
      <c r="AH259" s="368"/>
      <c r="AI259" s="368"/>
      <c r="AJ259" s="368"/>
      <c r="AK259" s="368"/>
      <c r="AL259" s="368"/>
      <c r="AM259" s="368"/>
      <c r="AN259" s="368"/>
      <c r="AO259" s="368"/>
      <c r="AP259" s="368"/>
      <c r="AQ259" s="368"/>
      <c r="AR259" s="368"/>
      <c r="AS259" s="368"/>
      <c r="AT259" s="368"/>
      <c r="AU259" s="368"/>
      <c r="AV259" s="368"/>
      <c r="AW259" s="368"/>
      <c r="AX259" s="368"/>
      <c r="AY259" s="368"/>
      <c r="AZ259" s="368"/>
      <c r="BA259" s="368"/>
      <c r="BB259" s="368"/>
      <c r="BC259" s="368"/>
      <c r="BD259" s="368"/>
      <c r="BE259" s="368"/>
      <c r="BF259" s="368"/>
      <c r="BG259" s="368"/>
      <c r="BH259" s="368"/>
      <c r="BI259" s="368"/>
      <c r="BJ259" s="368"/>
      <c r="BK259" s="368"/>
      <c r="BL259" s="368"/>
      <c r="BM259" s="368"/>
      <c r="BN259" s="368"/>
      <c r="BO259" s="368"/>
      <c r="BP259" s="368"/>
      <c r="BQ259" s="368"/>
      <c r="BR259" s="368"/>
      <c r="BS259" s="368"/>
      <c r="BT259" s="368"/>
      <c r="BU259" s="368"/>
      <c r="BV259" s="368"/>
      <c r="BW259" s="368"/>
      <c r="BX259" s="368"/>
      <c r="BY259" s="368"/>
      <c r="BZ259" s="368"/>
      <c r="CA259" s="368"/>
      <c r="CB259" s="368"/>
      <c r="CC259" s="368"/>
      <c r="CD259" s="368"/>
      <c r="CE259" s="368"/>
      <c r="CF259" s="368"/>
      <c r="CG259" s="368"/>
      <c r="CH259" s="368"/>
      <c r="CI259" s="368"/>
      <c r="CJ259" s="368"/>
      <c r="CK259" s="368"/>
      <c r="CL259" s="368"/>
      <c r="CM259" s="368"/>
      <c r="CN259" s="368"/>
      <c r="CO259" s="368"/>
      <c r="CP259" s="368"/>
      <c r="CQ259" s="368"/>
      <c r="CR259" s="368"/>
      <c r="CS259" s="368"/>
      <c r="CT259" s="368"/>
      <c r="CU259" s="368"/>
      <c r="CV259" s="368"/>
      <c r="CW259" s="368"/>
      <c r="CX259" s="368"/>
      <c r="CY259" s="368"/>
      <c r="CZ259" s="368"/>
      <c r="DA259" s="368"/>
      <c r="DB259" s="368"/>
      <c r="DC259" s="368"/>
      <c r="DD259" s="368"/>
      <c r="DE259" s="368"/>
      <c r="DF259" s="368"/>
      <c r="DG259" s="368"/>
      <c r="DH259" s="368"/>
      <c r="DI259" s="368"/>
      <c r="DJ259" s="368"/>
      <c r="DK259" s="368"/>
      <c r="DL259" s="368"/>
      <c r="DM259" s="368"/>
      <c r="DN259" s="368"/>
      <c r="DO259" s="368"/>
      <c r="DP259" s="368"/>
      <c r="DQ259" s="368"/>
      <c r="DR259" s="368"/>
      <c r="DS259" s="368"/>
      <c r="DT259" s="368"/>
      <c r="DU259" s="368"/>
      <c r="DV259" s="368"/>
      <c r="DW259" s="368"/>
      <c r="DX259" s="368"/>
      <c r="DY259" s="368"/>
      <c r="DZ259" s="368"/>
      <c r="EA259" s="368"/>
      <c r="EB259" s="368"/>
      <c r="EC259" s="368"/>
      <c r="ED259" s="368"/>
      <c r="EE259" s="368"/>
      <c r="EF259" s="368"/>
      <c r="EG259" s="368"/>
      <c r="EH259" s="368"/>
      <c r="EI259" s="368"/>
      <c r="EJ259" s="368"/>
      <c r="EK259" s="368"/>
      <c r="EL259" s="368"/>
      <c r="EM259" s="368"/>
      <c r="EN259" s="368"/>
      <c r="EO259" s="368"/>
      <c r="EP259" s="368"/>
      <c r="EQ259" s="368"/>
      <c r="ER259" s="368"/>
      <c r="ES259" s="368"/>
      <c r="ET259" s="368"/>
      <c r="EU259" s="368"/>
      <c r="EV259" s="368"/>
      <c r="EW259" s="368"/>
      <c r="EX259" s="368"/>
      <c r="EY259" s="368"/>
      <c r="EZ259" s="368"/>
      <c r="FA259" s="368"/>
      <c r="FB259" s="368"/>
      <c r="FC259" s="368"/>
      <c r="FD259" s="368"/>
      <c r="FE259" s="368"/>
      <c r="FF259" s="368"/>
      <c r="FG259" s="368"/>
      <c r="FH259" s="368"/>
      <c r="FI259" s="368"/>
      <c r="FJ259" s="368"/>
      <c r="FK259" s="368"/>
      <c r="FL259" s="368"/>
      <c r="FM259" s="368"/>
      <c r="FN259" s="368"/>
      <c r="FO259" s="368"/>
      <c r="FP259" s="368"/>
      <c r="FQ259" s="368"/>
      <c r="FR259" s="368"/>
      <c r="FS259" s="368"/>
      <c r="FT259" s="368"/>
      <c r="FU259" s="368"/>
      <c r="FV259" s="368"/>
      <c r="FW259" s="368"/>
      <c r="FX259" s="368"/>
      <c r="FY259" s="368"/>
      <c r="FZ259" s="368"/>
    </row>
    <row r="260" spans="32:182" x14ac:dyDescent="0.2">
      <c r="AF260" s="368"/>
      <c r="AG260" s="368"/>
      <c r="AH260" s="368"/>
      <c r="AI260" s="368"/>
      <c r="AJ260" s="368"/>
      <c r="AK260" s="368"/>
      <c r="AL260" s="368"/>
      <c r="AM260" s="368"/>
      <c r="AN260" s="368"/>
      <c r="AO260" s="368"/>
      <c r="AP260" s="368"/>
      <c r="AQ260" s="368"/>
      <c r="AR260" s="368"/>
      <c r="AS260" s="368"/>
      <c r="AT260" s="368"/>
      <c r="AU260" s="368"/>
      <c r="AV260" s="368"/>
      <c r="AW260" s="368"/>
      <c r="AX260" s="368"/>
      <c r="AY260" s="368"/>
      <c r="AZ260" s="368"/>
      <c r="BA260" s="368"/>
      <c r="BB260" s="368"/>
      <c r="BC260" s="368"/>
      <c r="BD260" s="368"/>
      <c r="BE260" s="368"/>
      <c r="BF260" s="368"/>
      <c r="BG260" s="368"/>
      <c r="BH260" s="368"/>
      <c r="BI260" s="368"/>
      <c r="BJ260" s="368"/>
      <c r="BK260" s="368"/>
      <c r="BL260" s="368"/>
      <c r="BM260" s="368"/>
      <c r="BN260" s="368"/>
      <c r="BO260" s="368"/>
      <c r="BP260" s="368"/>
      <c r="BQ260" s="368"/>
      <c r="BR260" s="368"/>
      <c r="BS260" s="368"/>
      <c r="BT260" s="368"/>
      <c r="BU260" s="368"/>
      <c r="BV260" s="368"/>
      <c r="BW260" s="368"/>
      <c r="BX260" s="368"/>
      <c r="BY260" s="368"/>
      <c r="BZ260" s="368"/>
      <c r="CA260" s="368"/>
      <c r="CB260" s="368"/>
      <c r="CC260" s="368"/>
      <c r="CD260" s="368"/>
      <c r="CE260" s="368"/>
      <c r="CF260" s="368"/>
      <c r="CG260" s="368"/>
      <c r="CH260" s="368"/>
      <c r="CI260" s="368"/>
      <c r="CJ260" s="368"/>
      <c r="CK260" s="368"/>
      <c r="CL260" s="368"/>
      <c r="CM260" s="368"/>
      <c r="CN260" s="368"/>
      <c r="CO260" s="368"/>
      <c r="CP260" s="368"/>
      <c r="CQ260" s="368"/>
      <c r="CR260" s="368"/>
      <c r="CS260" s="368"/>
      <c r="CT260" s="368"/>
      <c r="CU260" s="368"/>
      <c r="CV260" s="368"/>
      <c r="CW260" s="368"/>
      <c r="CX260" s="368"/>
      <c r="CY260" s="368"/>
      <c r="CZ260" s="368"/>
      <c r="DA260" s="368"/>
      <c r="DB260" s="368"/>
      <c r="DC260" s="368"/>
      <c r="DD260" s="368"/>
      <c r="DE260" s="368"/>
      <c r="DF260" s="368"/>
      <c r="DG260" s="368"/>
      <c r="DH260" s="368"/>
      <c r="DI260" s="368"/>
      <c r="DJ260" s="368"/>
      <c r="DK260" s="368"/>
      <c r="DL260" s="368"/>
      <c r="DM260" s="368"/>
      <c r="DN260" s="368"/>
      <c r="DO260" s="368"/>
      <c r="DP260" s="368"/>
      <c r="DQ260" s="368"/>
      <c r="DR260" s="368"/>
      <c r="DS260" s="368"/>
      <c r="DT260" s="368"/>
      <c r="DU260" s="368"/>
      <c r="DV260" s="368"/>
      <c r="DW260" s="368"/>
      <c r="DX260" s="368"/>
      <c r="DY260" s="368"/>
      <c r="DZ260" s="368"/>
      <c r="EA260" s="368"/>
      <c r="EB260" s="368"/>
      <c r="EC260" s="368"/>
      <c r="ED260" s="368"/>
      <c r="EE260" s="368"/>
      <c r="EF260" s="368"/>
      <c r="EG260" s="368"/>
      <c r="EH260" s="368"/>
      <c r="EI260" s="368"/>
      <c r="EJ260" s="368"/>
      <c r="EK260" s="368"/>
      <c r="EL260" s="368"/>
      <c r="EM260" s="368"/>
      <c r="EN260" s="368"/>
      <c r="EO260" s="368"/>
      <c r="EP260" s="368"/>
      <c r="EQ260" s="368"/>
      <c r="ER260" s="368"/>
      <c r="ES260" s="368"/>
      <c r="ET260" s="368"/>
      <c r="EU260" s="368"/>
      <c r="EV260" s="368"/>
      <c r="EW260" s="368"/>
      <c r="EX260" s="368"/>
      <c r="EY260" s="368"/>
      <c r="EZ260" s="368"/>
      <c r="FA260" s="368"/>
      <c r="FB260" s="368"/>
      <c r="FC260" s="368"/>
      <c r="FD260" s="368"/>
      <c r="FE260" s="368"/>
      <c r="FF260" s="368"/>
      <c r="FG260" s="368"/>
      <c r="FH260" s="368"/>
      <c r="FI260" s="368"/>
      <c r="FJ260" s="368"/>
      <c r="FK260" s="368"/>
      <c r="FL260" s="368"/>
      <c r="FM260" s="368"/>
      <c r="FN260" s="368"/>
      <c r="FO260" s="368"/>
      <c r="FP260" s="368"/>
      <c r="FQ260" s="368"/>
      <c r="FR260" s="368"/>
      <c r="FS260" s="368"/>
      <c r="FT260" s="368"/>
      <c r="FU260" s="368"/>
      <c r="FV260" s="368"/>
      <c r="FW260" s="368"/>
      <c r="FX260" s="368"/>
      <c r="FY260" s="368"/>
      <c r="FZ260" s="368"/>
    </row>
    <row r="261" spans="32:182" x14ac:dyDescent="0.2">
      <c r="AF261" s="368"/>
      <c r="AG261" s="368"/>
      <c r="AH261" s="368"/>
      <c r="AI261" s="368"/>
      <c r="AJ261" s="368"/>
      <c r="AK261" s="368"/>
      <c r="AL261" s="368"/>
      <c r="AM261" s="368"/>
      <c r="AN261" s="368"/>
      <c r="AO261" s="368"/>
      <c r="AP261" s="368"/>
      <c r="AQ261" s="368"/>
      <c r="AR261" s="368"/>
      <c r="AS261" s="368"/>
      <c r="AT261" s="368"/>
      <c r="AU261" s="368"/>
      <c r="AV261" s="368"/>
      <c r="AW261" s="368"/>
      <c r="AX261" s="368"/>
      <c r="AY261" s="368"/>
      <c r="AZ261" s="368"/>
      <c r="BA261" s="368"/>
      <c r="BB261" s="368"/>
      <c r="BC261" s="368"/>
      <c r="BD261" s="368"/>
      <c r="BE261" s="368"/>
      <c r="BF261" s="368"/>
      <c r="BG261" s="368"/>
      <c r="BH261" s="368"/>
      <c r="BI261" s="368"/>
      <c r="BJ261" s="368"/>
      <c r="BK261" s="368"/>
      <c r="BL261" s="368"/>
      <c r="BM261" s="368"/>
      <c r="BN261" s="368"/>
      <c r="BO261" s="368"/>
      <c r="BP261" s="368"/>
      <c r="BQ261" s="368"/>
      <c r="BR261" s="368"/>
      <c r="BS261" s="368"/>
      <c r="BT261" s="368"/>
      <c r="BU261" s="368"/>
      <c r="BV261" s="368"/>
      <c r="BW261" s="368"/>
      <c r="BX261" s="368"/>
      <c r="BY261" s="368"/>
      <c r="BZ261" s="368"/>
      <c r="CA261" s="368"/>
      <c r="CB261" s="368"/>
      <c r="CC261" s="368"/>
      <c r="CD261" s="368"/>
      <c r="CE261" s="368"/>
      <c r="CF261" s="368"/>
      <c r="CG261" s="368"/>
      <c r="CH261" s="368"/>
      <c r="CI261" s="368"/>
      <c r="CJ261" s="368"/>
      <c r="CK261" s="368"/>
      <c r="CL261" s="368"/>
      <c r="CM261" s="368"/>
      <c r="CN261" s="368"/>
      <c r="CO261" s="368"/>
      <c r="CP261" s="368"/>
      <c r="CQ261" s="368"/>
      <c r="CR261" s="368"/>
      <c r="CS261" s="368"/>
      <c r="CT261" s="368"/>
      <c r="CU261" s="368"/>
      <c r="CV261" s="368"/>
      <c r="CW261" s="368"/>
      <c r="CX261" s="368"/>
      <c r="CY261" s="368"/>
      <c r="CZ261" s="368"/>
      <c r="DA261" s="368"/>
      <c r="DB261" s="368"/>
      <c r="DC261" s="368"/>
      <c r="DD261" s="368"/>
      <c r="DE261" s="368"/>
      <c r="DF261" s="368"/>
      <c r="DG261" s="368"/>
      <c r="DH261" s="368"/>
      <c r="DI261" s="368"/>
      <c r="DJ261" s="368"/>
      <c r="DK261" s="368"/>
      <c r="DL261" s="368"/>
      <c r="DM261" s="368"/>
      <c r="DN261" s="368"/>
      <c r="DO261" s="368"/>
      <c r="DP261" s="368"/>
      <c r="DQ261" s="368"/>
      <c r="DR261" s="368"/>
      <c r="DS261" s="368"/>
      <c r="DT261" s="368"/>
      <c r="DU261" s="368"/>
      <c r="DV261" s="368"/>
      <c r="DW261" s="368"/>
      <c r="DX261" s="368"/>
      <c r="DY261" s="368"/>
      <c r="DZ261" s="368"/>
      <c r="EA261" s="368"/>
      <c r="EB261" s="368"/>
      <c r="EC261" s="368"/>
      <c r="ED261" s="368"/>
      <c r="EE261" s="368"/>
      <c r="EF261" s="368"/>
      <c r="EG261" s="368"/>
      <c r="EH261" s="368"/>
      <c r="EI261" s="368"/>
      <c r="EJ261" s="368"/>
      <c r="EK261" s="368"/>
      <c r="EL261" s="368"/>
      <c r="EM261" s="368"/>
      <c r="EN261" s="368"/>
      <c r="EO261" s="368"/>
      <c r="EP261" s="368"/>
      <c r="EQ261" s="368"/>
      <c r="ER261" s="368"/>
      <c r="ES261" s="368"/>
      <c r="ET261" s="368"/>
      <c r="EU261" s="368"/>
      <c r="EV261" s="368"/>
      <c r="EW261" s="368"/>
      <c r="EX261" s="368"/>
      <c r="EY261" s="368"/>
      <c r="EZ261" s="368"/>
      <c r="FA261" s="368"/>
      <c r="FB261" s="368"/>
      <c r="FC261" s="368"/>
      <c r="FD261" s="368"/>
      <c r="FE261" s="368"/>
      <c r="FF261" s="368"/>
      <c r="FG261" s="368"/>
      <c r="FH261" s="368"/>
      <c r="FI261" s="368"/>
      <c r="FJ261" s="368"/>
      <c r="FK261" s="368"/>
      <c r="FL261" s="368"/>
      <c r="FM261" s="368"/>
      <c r="FN261" s="368"/>
      <c r="FO261" s="368"/>
      <c r="FP261" s="368"/>
      <c r="FQ261" s="368"/>
      <c r="FR261" s="368"/>
      <c r="FS261" s="368"/>
      <c r="FT261" s="368"/>
      <c r="FU261" s="368"/>
      <c r="FV261" s="368"/>
      <c r="FW261" s="368"/>
      <c r="FX261" s="368"/>
      <c r="FY261" s="368"/>
      <c r="FZ261" s="368"/>
    </row>
    <row r="262" spans="32:182" x14ac:dyDescent="0.2">
      <c r="AF262" s="368"/>
      <c r="AG262" s="368"/>
      <c r="AH262" s="368"/>
      <c r="AI262" s="368"/>
      <c r="AJ262" s="368"/>
      <c r="AK262" s="368"/>
      <c r="AL262" s="368"/>
      <c r="AM262" s="368"/>
      <c r="AN262" s="368"/>
      <c r="AO262" s="368"/>
      <c r="AP262" s="368"/>
      <c r="AQ262" s="368"/>
      <c r="AR262" s="368"/>
      <c r="AS262" s="368"/>
      <c r="AT262" s="368"/>
      <c r="AU262" s="368"/>
      <c r="AV262" s="368"/>
      <c r="AW262" s="368"/>
      <c r="AX262" s="368"/>
      <c r="AY262" s="368"/>
      <c r="AZ262" s="368"/>
      <c r="BA262" s="368"/>
      <c r="BB262" s="368"/>
      <c r="BC262" s="368"/>
      <c r="BD262" s="368"/>
      <c r="BE262" s="368"/>
      <c r="BF262" s="368"/>
      <c r="BG262" s="368"/>
      <c r="BH262" s="368"/>
      <c r="BI262" s="368"/>
      <c r="BJ262" s="368"/>
      <c r="BK262" s="368"/>
      <c r="BL262" s="368"/>
      <c r="BM262" s="368"/>
      <c r="BN262" s="368"/>
      <c r="BO262" s="368"/>
      <c r="BP262" s="368"/>
      <c r="BQ262" s="368"/>
      <c r="BR262" s="368"/>
      <c r="BS262" s="368"/>
      <c r="BT262" s="368"/>
      <c r="BU262" s="368"/>
      <c r="BV262" s="368"/>
      <c r="BW262" s="368"/>
      <c r="BX262" s="368"/>
      <c r="BY262" s="368"/>
      <c r="BZ262" s="368"/>
      <c r="CA262" s="368"/>
      <c r="CB262" s="368"/>
      <c r="CC262" s="368"/>
      <c r="CD262" s="368"/>
      <c r="CE262" s="368"/>
      <c r="CF262" s="368"/>
      <c r="CG262" s="368"/>
      <c r="CH262" s="368"/>
      <c r="CI262" s="368"/>
      <c r="CJ262" s="368"/>
      <c r="CK262" s="368"/>
      <c r="CL262" s="368"/>
      <c r="CM262" s="368"/>
      <c r="CN262" s="368"/>
      <c r="CO262" s="368"/>
      <c r="CP262" s="368"/>
      <c r="CQ262" s="368"/>
      <c r="CR262" s="368"/>
      <c r="CS262" s="368"/>
      <c r="CT262" s="368"/>
      <c r="CU262" s="368"/>
      <c r="CV262" s="368"/>
      <c r="CW262" s="368"/>
      <c r="CX262" s="368"/>
      <c r="CY262" s="368"/>
      <c r="CZ262" s="368"/>
      <c r="DA262" s="368"/>
      <c r="DB262" s="368"/>
      <c r="DC262" s="368"/>
      <c r="DD262" s="368"/>
      <c r="DE262" s="368"/>
      <c r="DF262" s="368"/>
      <c r="DG262" s="368"/>
      <c r="DH262" s="368"/>
      <c r="DI262" s="368"/>
      <c r="DJ262" s="368"/>
      <c r="DK262" s="368"/>
      <c r="DL262" s="368"/>
      <c r="DM262" s="368"/>
      <c r="DN262" s="368"/>
      <c r="DO262" s="368"/>
      <c r="DP262" s="368"/>
      <c r="DQ262" s="368"/>
      <c r="DR262" s="368"/>
      <c r="DS262" s="368"/>
      <c r="DT262" s="368"/>
      <c r="DU262" s="368"/>
      <c r="DV262" s="368"/>
      <c r="DW262" s="368"/>
      <c r="DX262" s="368"/>
      <c r="DY262" s="368"/>
      <c r="DZ262" s="368"/>
      <c r="EA262" s="368"/>
      <c r="EB262" s="368"/>
      <c r="EC262" s="368"/>
      <c r="ED262" s="368"/>
      <c r="EE262" s="368"/>
      <c r="EF262" s="368"/>
      <c r="EG262" s="368"/>
      <c r="EH262" s="368"/>
      <c r="EI262" s="368"/>
      <c r="EJ262" s="368"/>
      <c r="EK262" s="368"/>
      <c r="EL262" s="368"/>
      <c r="EM262" s="368"/>
      <c r="EN262" s="368"/>
      <c r="EO262" s="368"/>
      <c r="EP262" s="368"/>
      <c r="EQ262" s="368"/>
      <c r="ER262" s="368"/>
      <c r="ES262" s="368"/>
      <c r="ET262" s="368"/>
      <c r="EU262" s="368"/>
      <c r="EV262" s="368"/>
      <c r="EW262" s="368"/>
      <c r="EX262" s="368"/>
      <c r="EY262" s="368"/>
      <c r="EZ262" s="368"/>
      <c r="FA262" s="368"/>
      <c r="FB262" s="368"/>
      <c r="FC262" s="368"/>
      <c r="FD262" s="368"/>
      <c r="FE262" s="368"/>
      <c r="FF262" s="368"/>
      <c r="FG262" s="368"/>
      <c r="FH262" s="368"/>
      <c r="FI262" s="368"/>
      <c r="FJ262" s="368"/>
      <c r="FK262" s="368"/>
      <c r="FL262" s="368"/>
      <c r="FM262" s="368"/>
      <c r="FN262" s="368"/>
      <c r="FO262" s="368"/>
      <c r="FP262" s="368"/>
      <c r="FQ262" s="368"/>
      <c r="FR262" s="368"/>
      <c r="FS262" s="368"/>
      <c r="FT262" s="368"/>
      <c r="FU262" s="368"/>
      <c r="FV262" s="368"/>
      <c r="FW262" s="368"/>
      <c r="FX262" s="368"/>
      <c r="FY262" s="368"/>
      <c r="FZ262" s="368"/>
    </row>
    <row r="263" spans="32:182" x14ac:dyDescent="0.2">
      <c r="AF263" s="368"/>
      <c r="AG263" s="368"/>
      <c r="AH263" s="368"/>
      <c r="AI263" s="368"/>
      <c r="AJ263" s="368"/>
      <c r="AK263" s="368"/>
      <c r="AL263" s="368"/>
      <c r="AM263" s="368"/>
      <c r="AN263" s="368"/>
      <c r="AO263" s="368"/>
      <c r="AP263" s="368"/>
      <c r="AQ263" s="368"/>
      <c r="AR263" s="368"/>
      <c r="AS263" s="368"/>
      <c r="AT263" s="368"/>
      <c r="AU263" s="368"/>
      <c r="AV263" s="368"/>
      <c r="AW263" s="368"/>
      <c r="AX263" s="368"/>
      <c r="AY263" s="368"/>
      <c r="AZ263" s="368"/>
      <c r="BA263" s="368"/>
      <c r="BB263" s="368"/>
      <c r="BC263" s="368"/>
      <c r="BD263" s="368"/>
      <c r="BE263" s="368"/>
      <c r="BF263" s="368"/>
      <c r="BG263" s="368"/>
      <c r="BH263" s="368"/>
      <c r="BI263" s="368"/>
      <c r="BJ263" s="368"/>
      <c r="BK263" s="368"/>
      <c r="BL263" s="368"/>
      <c r="BM263" s="368"/>
      <c r="BN263" s="368"/>
      <c r="BO263" s="368"/>
      <c r="BP263" s="368"/>
      <c r="BQ263" s="368"/>
      <c r="BR263" s="368"/>
      <c r="BS263" s="368"/>
      <c r="BT263" s="368"/>
      <c r="BU263" s="368"/>
      <c r="BV263" s="368"/>
      <c r="BW263" s="368"/>
      <c r="BX263" s="368"/>
      <c r="BY263" s="368"/>
      <c r="BZ263" s="368"/>
      <c r="CA263" s="368"/>
      <c r="CB263" s="368"/>
      <c r="CC263" s="368"/>
      <c r="CD263" s="368"/>
      <c r="CE263" s="368"/>
      <c r="CF263" s="368"/>
      <c r="CG263" s="368"/>
      <c r="CH263" s="368"/>
      <c r="CI263" s="368"/>
      <c r="CJ263" s="368"/>
      <c r="CK263" s="368"/>
      <c r="CL263" s="368"/>
      <c r="CM263" s="368"/>
      <c r="CN263" s="368"/>
      <c r="CO263" s="368"/>
      <c r="CP263" s="368"/>
      <c r="CQ263" s="368"/>
      <c r="CR263" s="368"/>
      <c r="CS263" s="368"/>
      <c r="CT263" s="368"/>
      <c r="CU263" s="368"/>
      <c r="CV263" s="368"/>
      <c r="CW263" s="368"/>
      <c r="CX263" s="368"/>
      <c r="CY263" s="368"/>
      <c r="CZ263" s="368"/>
      <c r="DA263" s="368"/>
      <c r="DB263" s="368"/>
      <c r="DC263" s="368"/>
      <c r="DD263" s="368"/>
      <c r="DE263" s="368"/>
      <c r="DF263" s="368"/>
      <c r="DG263" s="368"/>
      <c r="DH263" s="368"/>
      <c r="DI263" s="368"/>
      <c r="DJ263" s="368"/>
      <c r="DK263" s="368"/>
      <c r="DL263" s="368"/>
      <c r="DM263" s="368"/>
      <c r="DN263" s="368"/>
      <c r="DO263" s="368"/>
      <c r="DP263" s="368"/>
      <c r="DQ263" s="368"/>
      <c r="DR263" s="368"/>
      <c r="DS263" s="368"/>
      <c r="DT263" s="368"/>
      <c r="DU263" s="368"/>
      <c r="DV263" s="368"/>
      <c r="DW263" s="368"/>
      <c r="DX263" s="368"/>
      <c r="DY263" s="368"/>
      <c r="DZ263" s="368"/>
      <c r="EA263" s="368"/>
      <c r="EB263" s="368"/>
      <c r="EC263" s="368"/>
      <c r="ED263" s="368"/>
      <c r="EE263" s="368"/>
      <c r="EF263" s="368"/>
      <c r="EG263" s="368"/>
      <c r="EH263" s="368"/>
      <c r="EI263" s="368"/>
      <c r="EJ263" s="368"/>
      <c r="EK263" s="368"/>
      <c r="EL263" s="368"/>
      <c r="EM263" s="368"/>
      <c r="EN263" s="368"/>
      <c r="EO263" s="368"/>
      <c r="EP263" s="368"/>
      <c r="EQ263" s="368"/>
      <c r="ER263" s="368"/>
      <c r="ES263" s="368"/>
      <c r="ET263" s="368"/>
      <c r="EU263" s="368"/>
      <c r="EV263" s="368"/>
      <c r="EW263" s="368"/>
      <c r="EX263" s="368"/>
      <c r="EY263" s="368"/>
      <c r="EZ263" s="368"/>
      <c r="FA263" s="368"/>
      <c r="FB263" s="368"/>
      <c r="FC263" s="368"/>
      <c r="FD263" s="368"/>
      <c r="FE263" s="368"/>
      <c r="FF263" s="368"/>
      <c r="FG263" s="368"/>
      <c r="FH263" s="368"/>
      <c r="FI263" s="368"/>
      <c r="FJ263" s="368"/>
      <c r="FK263" s="368"/>
      <c r="FL263" s="368"/>
      <c r="FM263" s="368"/>
      <c r="FN263" s="368"/>
      <c r="FO263" s="368"/>
      <c r="FP263" s="368"/>
      <c r="FQ263" s="368"/>
      <c r="FR263" s="368"/>
      <c r="FS263" s="368"/>
      <c r="FT263" s="368"/>
      <c r="FU263" s="368"/>
      <c r="FV263" s="368"/>
      <c r="FW263" s="368"/>
      <c r="FX263" s="368"/>
      <c r="FY263" s="368"/>
      <c r="FZ263" s="368"/>
    </row>
    <row r="264" spans="32:182" x14ac:dyDescent="0.2">
      <c r="AF264" s="368"/>
      <c r="AG264" s="368"/>
      <c r="AH264" s="368"/>
      <c r="AI264" s="368"/>
      <c r="AJ264" s="368"/>
      <c r="AK264" s="368"/>
      <c r="AL264" s="368"/>
      <c r="AM264" s="368"/>
      <c r="AN264" s="368"/>
      <c r="AO264" s="368"/>
      <c r="AP264" s="368"/>
      <c r="AQ264" s="368"/>
      <c r="AR264" s="368"/>
      <c r="AS264" s="368"/>
      <c r="AT264" s="368"/>
      <c r="AU264" s="368"/>
      <c r="AV264" s="368"/>
      <c r="AW264" s="368"/>
      <c r="AX264" s="368"/>
      <c r="AY264" s="368"/>
      <c r="AZ264" s="368"/>
      <c r="BA264" s="368"/>
      <c r="BB264" s="368"/>
      <c r="BC264" s="368"/>
      <c r="BD264" s="368"/>
      <c r="BE264" s="368"/>
      <c r="BF264" s="368"/>
      <c r="BG264" s="368"/>
      <c r="BH264" s="368"/>
      <c r="BI264" s="368"/>
      <c r="BJ264" s="368"/>
      <c r="BK264" s="368"/>
      <c r="BL264" s="368"/>
      <c r="BM264" s="368"/>
      <c r="BN264" s="368"/>
      <c r="BO264" s="368"/>
      <c r="BP264" s="368"/>
      <c r="BQ264" s="368"/>
      <c r="BR264" s="368"/>
      <c r="BS264" s="368"/>
      <c r="BT264" s="368"/>
      <c r="BU264" s="368"/>
      <c r="BV264" s="368"/>
      <c r="BW264" s="368"/>
      <c r="BX264" s="368"/>
      <c r="BY264" s="368"/>
      <c r="BZ264" s="368"/>
      <c r="CA264" s="368"/>
      <c r="CB264" s="368"/>
      <c r="CC264" s="368"/>
      <c r="CD264" s="368"/>
      <c r="CE264" s="368"/>
      <c r="CF264" s="368"/>
      <c r="CG264" s="368"/>
      <c r="CH264" s="368"/>
      <c r="CI264" s="368"/>
      <c r="CJ264" s="368"/>
      <c r="CK264" s="368"/>
      <c r="CL264" s="368"/>
      <c r="CM264" s="368"/>
      <c r="CN264" s="368"/>
      <c r="CO264" s="368"/>
      <c r="CP264" s="368"/>
      <c r="CQ264" s="368"/>
      <c r="CR264" s="368"/>
      <c r="CS264" s="368"/>
      <c r="CT264" s="368"/>
      <c r="CU264" s="368"/>
      <c r="CV264" s="368"/>
      <c r="CW264" s="368"/>
      <c r="CX264" s="368"/>
      <c r="CY264" s="368"/>
      <c r="CZ264" s="368"/>
      <c r="DA264" s="368"/>
      <c r="DB264" s="368"/>
      <c r="DC264" s="368"/>
      <c r="DD264" s="368"/>
      <c r="DE264" s="368"/>
      <c r="DF264" s="368"/>
      <c r="DG264" s="368"/>
      <c r="DH264" s="368"/>
      <c r="DI264" s="368"/>
      <c r="DJ264" s="368"/>
      <c r="DK264" s="368"/>
      <c r="DL264" s="368"/>
      <c r="DM264" s="368"/>
      <c r="DN264" s="368"/>
      <c r="DO264" s="368"/>
      <c r="DP264" s="368"/>
      <c r="DQ264" s="368"/>
      <c r="DR264" s="368"/>
      <c r="DS264" s="368"/>
      <c r="DT264" s="368"/>
      <c r="DU264" s="368"/>
      <c r="DV264" s="368"/>
      <c r="DW264" s="368"/>
      <c r="DX264" s="368"/>
      <c r="DY264" s="368"/>
      <c r="DZ264" s="368"/>
      <c r="EA264" s="368"/>
      <c r="EB264" s="368"/>
      <c r="EC264" s="368"/>
      <c r="ED264" s="368"/>
      <c r="EE264" s="368"/>
      <c r="EF264" s="368"/>
      <c r="EG264" s="368"/>
      <c r="EH264" s="368"/>
      <c r="EI264" s="368"/>
      <c r="EJ264" s="368"/>
      <c r="EK264" s="368"/>
      <c r="EL264" s="368"/>
      <c r="EM264" s="368"/>
      <c r="EN264" s="368"/>
      <c r="EO264" s="368"/>
      <c r="EP264" s="368"/>
      <c r="EQ264" s="368"/>
      <c r="ER264" s="368"/>
      <c r="ES264" s="368"/>
      <c r="ET264" s="368"/>
      <c r="EU264" s="368"/>
      <c r="EV264" s="368"/>
      <c r="EW264" s="368"/>
      <c r="EX264" s="368"/>
      <c r="EY264" s="368"/>
      <c r="EZ264" s="368"/>
      <c r="FA264" s="368"/>
      <c r="FB264" s="368"/>
      <c r="FC264" s="368"/>
      <c r="FD264" s="368"/>
      <c r="FE264" s="368"/>
      <c r="FF264" s="368"/>
      <c r="FG264" s="368"/>
      <c r="FH264" s="368"/>
      <c r="FI264" s="368"/>
      <c r="FJ264" s="368"/>
      <c r="FK264" s="368"/>
      <c r="FL264" s="368"/>
      <c r="FM264" s="368"/>
      <c r="FN264" s="368"/>
      <c r="FO264" s="368"/>
      <c r="FP264" s="368"/>
      <c r="FQ264" s="368"/>
      <c r="FR264" s="368"/>
      <c r="FS264" s="368"/>
      <c r="FT264" s="368"/>
      <c r="FU264" s="368"/>
      <c r="FV264" s="368"/>
      <c r="FW264" s="368"/>
      <c r="FX264" s="368"/>
      <c r="FY264" s="368"/>
      <c r="FZ264" s="368"/>
    </row>
    <row r="265" spans="32:182" x14ac:dyDescent="0.2">
      <c r="AF265" s="368"/>
      <c r="AG265" s="368"/>
      <c r="AH265" s="368"/>
      <c r="AI265" s="368"/>
      <c r="AJ265" s="368"/>
      <c r="AK265" s="368"/>
      <c r="AL265" s="368"/>
      <c r="AM265" s="368"/>
      <c r="AN265" s="368"/>
      <c r="AO265" s="368"/>
      <c r="AP265" s="368"/>
      <c r="AQ265" s="368"/>
      <c r="AR265" s="368"/>
      <c r="AS265" s="368"/>
      <c r="AT265" s="368"/>
      <c r="AU265" s="368"/>
      <c r="AV265" s="368"/>
      <c r="AW265" s="368"/>
      <c r="AX265" s="368"/>
      <c r="AY265" s="368"/>
      <c r="AZ265" s="368"/>
      <c r="BA265" s="368"/>
      <c r="BB265" s="368"/>
      <c r="BC265" s="368"/>
      <c r="BD265" s="368"/>
      <c r="BE265" s="368"/>
      <c r="BF265" s="368"/>
      <c r="BG265" s="368"/>
      <c r="BH265" s="368"/>
      <c r="BI265" s="368"/>
      <c r="BJ265" s="368"/>
      <c r="BK265" s="368"/>
      <c r="BL265" s="368"/>
      <c r="BM265" s="368"/>
      <c r="BN265" s="368"/>
      <c r="BO265" s="368"/>
      <c r="BP265" s="368"/>
      <c r="BQ265" s="368"/>
      <c r="BR265" s="368"/>
      <c r="BS265" s="368"/>
      <c r="BT265" s="368"/>
      <c r="BU265" s="368"/>
      <c r="BV265" s="368"/>
      <c r="BW265" s="368"/>
      <c r="BX265" s="368"/>
      <c r="BY265" s="368"/>
      <c r="BZ265" s="368"/>
      <c r="CA265" s="368"/>
      <c r="CB265" s="368"/>
      <c r="CC265" s="368"/>
      <c r="CD265" s="368"/>
      <c r="CE265" s="368"/>
      <c r="CF265" s="368"/>
      <c r="CG265" s="368"/>
      <c r="CH265" s="368"/>
      <c r="CI265" s="368"/>
      <c r="CJ265" s="368"/>
      <c r="CK265" s="368"/>
      <c r="CL265" s="368"/>
      <c r="CM265" s="368"/>
      <c r="CN265" s="368"/>
      <c r="CO265" s="368"/>
      <c r="CP265" s="368"/>
      <c r="CQ265" s="368"/>
      <c r="CR265" s="368"/>
      <c r="CS265" s="368"/>
      <c r="CT265" s="368"/>
      <c r="CU265" s="368"/>
      <c r="CV265" s="368"/>
      <c r="CW265" s="368"/>
      <c r="CX265" s="368"/>
      <c r="CY265" s="368"/>
      <c r="CZ265" s="368"/>
      <c r="DA265" s="368"/>
      <c r="DB265" s="368"/>
      <c r="DC265" s="368"/>
      <c r="DD265" s="368"/>
      <c r="DE265" s="368"/>
      <c r="DF265" s="368"/>
      <c r="DG265" s="368"/>
      <c r="DH265" s="368"/>
      <c r="DI265" s="368"/>
      <c r="DJ265" s="368"/>
      <c r="DK265" s="368"/>
      <c r="DL265" s="368"/>
      <c r="DM265" s="368"/>
      <c r="DN265" s="368"/>
      <c r="DO265" s="368"/>
      <c r="DP265" s="368"/>
      <c r="DQ265" s="368"/>
      <c r="DR265" s="368"/>
      <c r="DS265" s="368"/>
      <c r="DT265" s="368"/>
      <c r="DU265" s="368"/>
      <c r="DV265" s="368"/>
      <c r="DW265" s="368"/>
      <c r="DX265" s="368"/>
      <c r="DY265" s="368"/>
      <c r="DZ265" s="368"/>
      <c r="EA265" s="368"/>
      <c r="EB265" s="368"/>
      <c r="EC265" s="368"/>
      <c r="ED265" s="368"/>
      <c r="EE265" s="368"/>
      <c r="EF265" s="368"/>
      <c r="EG265" s="368"/>
      <c r="EH265" s="368"/>
      <c r="EI265" s="368"/>
      <c r="EJ265" s="368"/>
      <c r="EK265" s="368"/>
      <c r="EL265" s="368"/>
      <c r="EM265" s="368"/>
      <c r="EN265" s="368"/>
      <c r="EO265" s="368"/>
      <c r="EP265" s="368"/>
      <c r="EQ265" s="368"/>
      <c r="ER265" s="368"/>
      <c r="ES265" s="368"/>
      <c r="ET265" s="368"/>
      <c r="EU265" s="368"/>
      <c r="EV265" s="368"/>
      <c r="EW265" s="368"/>
      <c r="EX265" s="368"/>
      <c r="EY265" s="368"/>
      <c r="EZ265" s="368"/>
      <c r="FA265" s="368"/>
      <c r="FB265" s="368"/>
      <c r="FC265" s="368"/>
      <c r="FD265" s="368"/>
      <c r="FE265" s="368"/>
      <c r="FF265" s="368"/>
      <c r="FG265" s="368"/>
      <c r="FH265" s="368"/>
      <c r="FI265" s="368"/>
      <c r="FJ265" s="368"/>
      <c r="FK265" s="368"/>
      <c r="FL265" s="368"/>
      <c r="FM265" s="368"/>
      <c r="FN265" s="368"/>
      <c r="FO265" s="368"/>
      <c r="FP265" s="368"/>
      <c r="FQ265" s="368"/>
      <c r="FR265" s="368"/>
      <c r="FS265" s="368"/>
      <c r="FT265" s="368"/>
      <c r="FU265" s="368"/>
      <c r="FV265" s="368"/>
      <c r="FW265" s="368"/>
      <c r="FX265" s="368"/>
      <c r="FY265" s="368"/>
      <c r="FZ265" s="368"/>
    </row>
    <row r="266" spans="32:182" x14ac:dyDescent="0.2">
      <c r="AF266" s="368"/>
      <c r="AG266" s="368"/>
      <c r="AH266" s="368"/>
      <c r="AI266" s="368"/>
      <c r="AJ266" s="368"/>
      <c r="AK266" s="368"/>
      <c r="AL266" s="368"/>
      <c r="AM266" s="368"/>
      <c r="AN266" s="368"/>
      <c r="AO266" s="368"/>
      <c r="AP266" s="368"/>
      <c r="AQ266" s="368"/>
      <c r="AR266" s="368"/>
      <c r="AS266" s="368"/>
      <c r="AT266" s="368"/>
      <c r="AU266" s="368"/>
      <c r="AV266" s="368"/>
      <c r="AW266" s="368"/>
      <c r="AX266" s="368"/>
      <c r="AY266" s="368"/>
      <c r="AZ266" s="368"/>
      <c r="BA266" s="368"/>
      <c r="BB266" s="368"/>
      <c r="BC266" s="368"/>
      <c r="BD266" s="368"/>
      <c r="BE266" s="368"/>
      <c r="BF266" s="368"/>
      <c r="BG266" s="368"/>
      <c r="BH266" s="368"/>
      <c r="BI266" s="368"/>
      <c r="BJ266" s="368"/>
      <c r="BK266" s="368"/>
      <c r="BL266" s="368"/>
      <c r="BM266" s="368"/>
      <c r="BN266" s="368"/>
      <c r="BO266" s="368"/>
      <c r="BP266" s="368"/>
      <c r="BQ266" s="368"/>
      <c r="BR266" s="368"/>
      <c r="BS266" s="368"/>
      <c r="BT266" s="368"/>
      <c r="BU266" s="368"/>
      <c r="BV266" s="368"/>
      <c r="BW266" s="368"/>
      <c r="BX266" s="368"/>
      <c r="BY266" s="368"/>
      <c r="BZ266" s="368"/>
      <c r="CA266" s="368"/>
      <c r="CB266" s="368"/>
      <c r="CC266" s="368"/>
      <c r="CD266" s="368"/>
      <c r="CE266" s="368"/>
      <c r="CF266" s="368"/>
      <c r="CG266" s="368"/>
      <c r="CH266" s="368"/>
      <c r="CI266" s="368"/>
      <c r="CJ266" s="368"/>
      <c r="CK266" s="368"/>
      <c r="CL266" s="368"/>
      <c r="CM266" s="368"/>
      <c r="CN266" s="368"/>
      <c r="CO266" s="368"/>
      <c r="CP266" s="368"/>
      <c r="CQ266" s="368"/>
      <c r="CR266" s="368"/>
      <c r="CS266" s="368"/>
      <c r="CT266" s="368"/>
      <c r="CU266" s="368"/>
      <c r="CV266" s="368"/>
      <c r="CW266" s="368"/>
      <c r="CX266" s="368"/>
      <c r="CY266" s="368"/>
      <c r="CZ266" s="368"/>
      <c r="DA266" s="368"/>
      <c r="DB266" s="368"/>
      <c r="DC266" s="368"/>
      <c r="DD266" s="368"/>
      <c r="DE266" s="368"/>
      <c r="DF266" s="368"/>
      <c r="DG266" s="368"/>
      <c r="DH266" s="368"/>
      <c r="DI266" s="368"/>
      <c r="DJ266" s="368"/>
      <c r="DK266" s="368"/>
      <c r="DL266" s="368"/>
      <c r="DM266" s="368"/>
      <c r="DN266" s="368"/>
      <c r="DO266" s="368"/>
      <c r="DP266" s="368"/>
      <c r="DQ266" s="368"/>
      <c r="DR266" s="368"/>
      <c r="DS266" s="368"/>
      <c r="DT266" s="368"/>
      <c r="DU266" s="368"/>
      <c r="DV266" s="368"/>
      <c r="DW266" s="368"/>
      <c r="DX266" s="368"/>
      <c r="DY266" s="368"/>
      <c r="DZ266" s="368"/>
      <c r="EA266" s="368"/>
      <c r="EB266" s="368"/>
      <c r="EC266" s="368"/>
      <c r="ED266" s="368"/>
      <c r="EE266" s="368"/>
      <c r="EF266" s="368"/>
      <c r="EG266" s="368"/>
      <c r="EH266" s="368"/>
      <c r="EI266" s="368"/>
      <c r="EJ266" s="368"/>
      <c r="EK266" s="368"/>
      <c r="EL266" s="368"/>
      <c r="EM266" s="368"/>
      <c r="EN266" s="368"/>
      <c r="EO266" s="368"/>
      <c r="EP266" s="368"/>
      <c r="EQ266" s="368"/>
      <c r="ER266" s="368"/>
      <c r="ES266" s="368"/>
      <c r="ET266" s="368"/>
      <c r="EU266" s="368"/>
      <c r="EV266" s="368"/>
      <c r="EW266" s="368"/>
      <c r="EX266" s="368"/>
      <c r="EY266" s="368"/>
      <c r="EZ266" s="368"/>
      <c r="FA266" s="368"/>
      <c r="FB266" s="368"/>
      <c r="FC266" s="368"/>
      <c r="FD266" s="368"/>
      <c r="FE266" s="368"/>
      <c r="FF266" s="368"/>
      <c r="FG266" s="368"/>
      <c r="FH266" s="368"/>
      <c r="FI266" s="368"/>
      <c r="FJ266" s="368"/>
      <c r="FK266" s="368"/>
      <c r="FL266" s="368"/>
      <c r="FM266" s="368"/>
      <c r="FN266" s="368"/>
      <c r="FO266" s="368"/>
      <c r="FP266" s="368"/>
      <c r="FQ266" s="368"/>
      <c r="FR266" s="368"/>
      <c r="FS266" s="368"/>
      <c r="FT266" s="368"/>
      <c r="FU266" s="368"/>
      <c r="FV266" s="368"/>
      <c r="FW266" s="368"/>
      <c r="FX266" s="368"/>
      <c r="FY266" s="368"/>
      <c r="FZ266" s="368"/>
    </row>
    <row r="267" spans="32:182" x14ac:dyDescent="0.2">
      <c r="AF267" s="368"/>
      <c r="AG267" s="368"/>
      <c r="AH267" s="368"/>
      <c r="AI267" s="368"/>
      <c r="AJ267" s="368"/>
      <c r="AK267" s="368"/>
      <c r="AL267" s="368"/>
      <c r="AM267" s="368"/>
      <c r="AN267" s="368"/>
      <c r="AO267" s="368"/>
      <c r="AP267" s="368"/>
      <c r="AQ267" s="368"/>
      <c r="AR267" s="368"/>
      <c r="AS267" s="368"/>
      <c r="AT267" s="368"/>
      <c r="AU267" s="368"/>
      <c r="AV267" s="368"/>
      <c r="AW267" s="368"/>
      <c r="AX267" s="368"/>
      <c r="AY267" s="368"/>
      <c r="AZ267" s="368"/>
      <c r="BA267" s="368"/>
      <c r="BB267" s="368"/>
      <c r="BC267" s="368"/>
      <c r="BD267" s="368"/>
      <c r="BE267" s="368"/>
      <c r="BF267" s="368"/>
      <c r="BG267" s="368"/>
      <c r="BH267" s="368"/>
      <c r="BI267" s="368"/>
      <c r="BJ267" s="368"/>
      <c r="BK267" s="368"/>
      <c r="BL267" s="368"/>
      <c r="BM267" s="368"/>
      <c r="BN267" s="368"/>
      <c r="BO267" s="368"/>
      <c r="BP267" s="368"/>
      <c r="BQ267" s="368"/>
      <c r="BR267" s="368"/>
      <c r="BS267" s="368"/>
      <c r="BT267" s="368"/>
      <c r="BU267" s="368"/>
      <c r="BV267" s="368"/>
      <c r="BW267" s="368"/>
      <c r="BX267" s="368"/>
      <c r="BY267" s="368"/>
      <c r="BZ267" s="368"/>
      <c r="CA267" s="368"/>
      <c r="CB267" s="368"/>
      <c r="CC267" s="368"/>
      <c r="CD267" s="368"/>
      <c r="CE267" s="368"/>
      <c r="CF267" s="368"/>
      <c r="CG267" s="368"/>
      <c r="CH267" s="368"/>
      <c r="CI267" s="368"/>
      <c r="CJ267" s="368"/>
      <c r="CK267" s="368"/>
      <c r="CL267" s="368"/>
      <c r="CM267" s="368"/>
      <c r="CN267" s="368"/>
      <c r="CO267" s="368"/>
      <c r="CP267" s="368"/>
      <c r="CQ267" s="368"/>
      <c r="CR267" s="368"/>
      <c r="CS267" s="368"/>
      <c r="CT267" s="368"/>
      <c r="CU267" s="368"/>
      <c r="CV267" s="368"/>
      <c r="CW267" s="368"/>
      <c r="CX267" s="368"/>
      <c r="CY267" s="368"/>
      <c r="CZ267" s="368"/>
      <c r="DA267" s="368"/>
      <c r="DB267" s="368"/>
      <c r="DC267" s="368"/>
      <c r="DD267" s="368"/>
      <c r="DE267" s="368"/>
      <c r="DF267" s="368"/>
      <c r="DG267" s="368"/>
      <c r="DH267" s="368"/>
      <c r="DI267" s="368"/>
      <c r="DJ267" s="368"/>
      <c r="DK267" s="368"/>
      <c r="DL267" s="368"/>
      <c r="DM267" s="368"/>
      <c r="DN267" s="368"/>
      <c r="DO267" s="368"/>
      <c r="DP267" s="368"/>
      <c r="DQ267" s="368"/>
      <c r="DR267" s="368"/>
      <c r="DS267" s="368"/>
      <c r="DT267" s="368"/>
      <c r="DU267" s="368"/>
      <c r="DV267" s="368"/>
      <c r="DW267" s="368"/>
      <c r="DX267" s="368"/>
      <c r="DY267" s="368"/>
      <c r="DZ267" s="368"/>
      <c r="EA267" s="368"/>
      <c r="EB267" s="368"/>
      <c r="EC267" s="368"/>
      <c r="ED267" s="368"/>
      <c r="EE267" s="368"/>
      <c r="EF267" s="368"/>
      <c r="EG267" s="368"/>
      <c r="EH267" s="368"/>
      <c r="EI267" s="368"/>
      <c r="EJ267" s="368"/>
      <c r="EK267" s="368"/>
      <c r="EL267" s="368"/>
      <c r="EM267" s="368"/>
      <c r="EN267" s="368"/>
      <c r="EO267" s="368"/>
      <c r="EP267" s="368"/>
      <c r="EQ267" s="368"/>
      <c r="ER267" s="368"/>
      <c r="ES267" s="368"/>
      <c r="ET267" s="368"/>
      <c r="EU267" s="368"/>
      <c r="EV267" s="368"/>
      <c r="EW267" s="368"/>
      <c r="EX267" s="368"/>
      <c r="EY267" s="368"/>
      <c r="EZ267" s="368"/>
      <c r="FA267" s="368"/>
      <c r="FB267" s="368"/>
      <c r="FC267" s="368"/>
      <c r="FD267" s="368"/>
      <c r="FE267" s="368"/>
      <c r="FF267" s="368"/>
      <c r="FG267" s="368"/>
      <c r="FH267" s="368"/>
      <c r="FI267" s="368"/>
      <c r="FJ267" s="368"/>
      <c r="FK267" s="368"/>
      <c r="FL267" s="368"/>
      <c r="FM267" s="368"/>
      <c r="FN267" s="368"/>
      <c r="FO267" s="368"/>
      <c r="FP267" s="368"/>
      <c r="FQ267" s="368"/>
      <c r="FR267" s="368"/>
      <c r="FS267" s="368"/>
      <c r="FT267" s="368"/>
      <c r="FU267" s="368"/>
      <c r="FV267" s="368"/>
      <c r="FW267" s="368"/>
      <c r="FX267" s="368"/>
      <c r="FY267" s="368"/>
      <c r="FZ267" s="368"/>
    </row>
    <row r="268" spans="32:182" x14ac:dyDescent="0.2">
      <c r="AF268" s="368"/>
      <c r="AG268" s="368"/>
      <c r="AH268" s="368"/>
      <c r="AI268" s="368"/>
      <c r="AJ268" s="368"/>
      <c r="AK268" s="368"/>
      <c r="AL268" s="368"/>
      <c r="AM268" s="368"/>
      <c r="AN268" s="368"/>
      <c r="AO268" s="368"/>
      <c r="AP268" s="368"/>
      <c r="AQ268" s="368"/>
      <c r="AR268" s="368"/>
      <c r="AS268" s="368"/>
      <c r="AT268" s="368"/>
      <c r="AU268" s="368"/>
      <c r="AV268" s="368"/>
      <c r="AW268" s="368"/>
      <c r="AX268" s="368"/>
      <c r="AY268" s="368"/>
      <c r="AZ268" s="368"/>
      <c r="BA268" s="368"/>
      <c r="BB268" s="368"/>
      <c r="BC268" s="368"/>
      <c r="BD268" s="368"/>
      <c r="BE268" s="368"/>
      <c r="BF268" s="368"/>
      <c r="BG268" s="368"/>
      <c r="BH268" s="368"/>
      <c r="BI268" s="368"/>
      <c r="BJ268" s="368"/>
      <c r="BK268" s="368"/>
      <c r="BL268" s="368"/>
      <c r="BM268" s="368"/>
      <c r="BN268" s="368"/>
      <c r="BO268" s="368"/>
      <c r="BP268" s="368"/>
      <c r="BQ268" s="368"/>
      <c r="BR268" s="368"/>
      <c r="BS268" s="368"/>
      <c r="BT268" s="368"/>
      <c r="BU268" s="368"/>
      <c r="BV268" s="368"/>
      <c r="BW268" s="368"/>
      <c r="BX268" s="368"/>
      <c r="BY268" s="368"/>
      <c r="BZ268" s="368"/>
      <c r="CA268" s="368"/>
      <c r="CB268" s="368"/>
      <c r="CC268" s="368"/>
      <c r="CD268" s="368"/>
      <c r="CE268" s="368"/>
      <c r="CF268" s="368"/>
      <c r="CG268" s="368"/>
      <c r="CH268" s="368"/>
      <c r="CI268" s="368"/>
      <c r="CJ268" s="368"/>
      <c r="CK268" s="368"/>
      <c r="CL268" s="368"/>
      <c r="CM268" s="368"/>
      <c r="CN268" s="368"/>
      <c r="CO268" s="368"/>
      <c r="CP268" s="368"/>
      <c r="CQ268" s="368"/>
      <c r="CR268" s="368"/>
      <c r="CS268" s="368"/>
      <c r="CT268" s="368"/>
      <c r="CU268" s="368"/>
      <c r="CV268" s="368"/>
      <c r="CW268" s="368"/>
      <c r="CX268" s="368"/>
      <c r="CY268" s="368"/>
      <c r="CZ268" s="368"/>
      <c r="DA268" s="368"/>
      <c r="DB268" s="368"/>
      <c r="DC268" s="368"/>
      <c r="DD268" s="368"/>
      <c r="DE268" s="368"/>
      <c r="DF268" s="368"/>
      <c r="DG268" s="368"/>
      <c r="DH268" s="368"/>
      <c r="DI268" s="368"/>
      <c r="DJ268" s="368"/>
      <c r="DK268" s="368"/>
      <c r="DL268" s="368"/>
      <c r="DM268" s="368"/>
      <c r="DN268" s="368"/>
      <c r="DO268" s="368"/>
      <c r="DP268" s="368"/>
      <c r="DQ268" s="368"/>
      <c r="DR268" s="368"/>
      <c r="DS268" s="368"/>
      <c r="DT268" s="368"/>
      <c r="DU268" s="368"/>
      <c r="DV268" s="368"/>
      <c r="DW268" s="368"/>
      <c r="DX268" s="368"/>
      <c r="DY268" s="368"/>
      <c r="DZ268" s="368"/>
      <c r="EA268" s="368"/>
      <c r="EB268" s="368"/>
      <c r="EC268" s="368"/>
      <c r="ED268" s="368"/>
      <c r="EE268" s="368"/>
      <c r="EF268" s="368"/>
      <c r="EG268" s="368"/>
      <c r="EH268" s="368"/>
      <c r="EI268" s="368"/>
      <c r="EJ268" s="368"/>
      <c r="EK268" s="368"/>
      <c r="EL268" s="368"/>
      <c r="EM268" s="368"/>
      <c r="EN268" s="368"/>
      <c r="EO268" s="368"/>
      <c r="EP268" s="368"/>
      <c r="EQ268" s="368"/>
      <c r="ER268" s="368"/>
      <c r="ES268" s="368"/>
      <c r="ET268" s="368"/>
      <c r="EU268" s="368"/>
      <c r="EV268" s="368"/>
      <c r="EW268" s="368"/>
      <c r="EX268" s="368"/>
      <c r="EY268" s="368"/>
      <c r="EZ268" s="368"/>
      <c r="FA268" s="368"/>
      <c r="FB268" s="368"/>
      <c r="FC268" s="368"/>
      <c r="FD268" s="368"/>
      <c r="FE268" s="368"/>
      <c r="FF268" s="368"/>
      <c r="FG268" s="368"/>
      <c r="FH268" s="368"/>
      <c r="FI268" s="368"/>
      <c r="FJ268" s="368"/>
      <c r="FK268" s="368"/>
      <c r="FL268" s="368"/>
      <c r="FM268" s="368"/>
      <c r="FN268" s="368"/>
      <c r="FO268" s="368"/>
      <c r="FP268" s="368"/>
      <c r="FQ268" s="368"/>
      <c r="FR268" s="368"/>
      <c r="FS268" s="368"/>
      <c r="FT268" s="368"/>
      <c r="FU268" s="368"/>
      <c r="FV268" s="368"/>
      <c r="FW268" s="368"/>
      <c r="FX268" s="368"/>
      <c r="FY268" s="368"/>
      <c r="FZ268" s="368"/>
    </row>
    <row r="269" spans="32:182" x14ac:dyDescent="0.2">
      <c r="AF269" s="368"/>
      <c r="AG269" s="368"/>
      <c r="AH269" s="368"/>
      <c r="AI269" s="368"/>
      <c r="AJ269" s="368"/>
      <c r="AK269" s="368"/>
      <c r="AL269" s="368"/>
      <c r="AM269" s="368"/>
      <c r="AN269" s="368"/>
      <c r="AO269" s="368"/>
      <c r="AP269" s="368"/>
      <c r="AQ269" s="368"/>
      <c r="AR269" s="368"/>
      <c r="AS269" s="368"/>
      <c r="AT269" s="368"/>
      <c r="AU269" s="368"/>
      <c r="AV269" s="368"/>
      <c r="AW269" s="368"/>
      <c r="AX269" s="368"/>
      <c r="AY269" s="368"/>
      <c r="AZ269" s="368"/>
      <c r="BA269" s="368"/>
      <c r="BB269" s="368"/>
      <c r="BC269" s="368"/>
      <c r="BD269" s="368"/>
      <c r="BE269" s="368"/>
      <c r="BF269" s="368"/>
      <c r="BG269" s="368"/>
      <c r="BH269" s="368"/>
      <c r="BI269" s="368"/>
      <c r="BJ269" s="368"/>
      <c r="BK269" s="368"/>
      <c r="BL269" s="368"/>
      <c r="BM269" s="368"/>
      <c r="BN269" s="368"/>
      <c r="BO269" s="368"/>
      <c r="BP269" s="368"/>
      <c r="BQ269" s="368"/>
      <c r="BR269" s="368"/>
      <c r="BS269" s="368"/>
      <c r="BT269" s="368"/>
      <c r="BU269" s="368"/>
      <c r="BV269" s="368"/>
      <c r="BW269" s="368"/>
      <c r="BX269" s="368"/>
      <c r="BY269" s="368"/>
      <c r="BZ269" s="368"/>
      <c r="CA269" s="368"/>
      <c r="CB269" s="368"/>
      <c r="CC269" s="368"/>
      <c r="CD269" s="368"/>
      <c r="CE269" s="368"/>
      <c r="CF269" s="368"/>
      <c r="CG269" s="368"/>
      <c r="CH269" s="368"/>
      <c r="CI269" s="368"/>
      <c r="CJ269" s="368"/>
      <c r="CK269" s="368"/>
      <c r="CL269" s="368"/>
      <c r="CM269" s="368"/>
      <c r="CN269" s="368"/>
      <c r="CO269" s="368"/>
      <c r="CP269" s="368"/>
      <c r="CQ269" s="368"/>
      <c r="CR269" s="368"/>
      <c r="CS269" s="368"/>
      <c r="CT269" s="368"/>
      <c r="CU269" s="368"/>
      <c r="CV269" s="368"/>
      <c r="CW269" s="368"/>
      <c r="CX269" s="368"/>
      <c r="CY269" s="368"/>
      <c r="CZ269" s="368"/>
      <c r="DA269" s="368"/>
      <c r="DB269" s="368"/>
      <c r="DC269" s="368"/>
      <c r="DD269" s="368"/>
      <c r="DE269" s="368"/>
      <c r="DF269" s="368"/>
      <c r="DG269" s="368"/>
      <c r="DH269" s="368"/>
      <c r="DI269" s="368"/>
      <c r="DJ269" s="368"/>
      <c r="DK269" s="368"/>
      <c r="DL269" s="368"/>
      <c r="DM269" s="368"/>
      <c r="DN269" s="368"/>
      <c r="DO269" s="368"/>
      <c r="DP269" s="368"/>
      <c r="DQ269" s="368"/>
      <c r="DR269" s="368"/>
      <c r="DS269" s="368"/>
      <c r="DT269" s="368"/>
      <c r="DU269" s="368"/>
      <c r="DV269" s="368"/>
      <c r="DW269" s="368"/>
      <c r="DX269" s="368"/>
      <c r="DY269" s="368"/>
      <c r="DZ269" s="368"/>
      <c r="EA269" s="368"/>
      <c r="EB269" s="368"/>
      <c r="EC269" s="368"/>
      <c r="ED269" s="368"/>
      <c r="EE269" s="368"/>
      <c r="EF269" s="368"/>
      <c r="EG269" s="368"/>
      <c r="EH269" s="368"/>
      <c r="EI269" s="368"/>
      <c r="EJ269" s="368"/>
      <c r="EK269" s="368"/>
      <c r="EL269" s="368"/>
      <c r="EM269" s="368"/>
      <c r="EN269" s="368"/>
      <c r="EO269" s="368"/>
      <c r="EP269" s="368"/>
      <c r="EQ269" s="368"/>
      <c r="ER269" s="368"/>
      <c r="ES269" s="368"/>
      <c r="ET269" s="368"/>
      <c r="EU269" s="368"/>
      <c r="EV269" s="368"/>
      <c r="EW269" s="368"/>
      <c r="EX269" s="368"/>
      <c r="EY269" s="368"/>
      <c r="EZ269" s="368"/>
      <c r="FA269" s="368"/>
      <c r="FB269" s="368"/>
      <c r="FC269" s="368"/>
      <c r="FD269" s="368"/>
      <c r="FE269" s="368"/>
      <c r="FF269" s="368"/>
      <c r="FG269" s="368"/>
      <c r="FH269" s="368"/>
      <c r="FI269" s="368"/>
      <c r="FJ269" s="368"/>
      <c r="FK269" s="368"/>
      <c r="FL269" s="368"/>
      <c r="FM269" s="368"/>
      <c r="FN269" s="368"/>
      <c r="FO269" s="368"/>
      <c r="FP269" s="368"/>
      <c r="FQ269" s="368"/>
      <c r="FR269" s="368"/>
      <c r="FS269" s="368"/>
      <c r="FT269" s="368"/>
      <c r="FU269" s="368"/>
      <c r="FV269" s="368"/>
      <c r="FW269" s="368"/>
      <c r="FX269" s="368"/>
      <c r="FY269" s="368"/>
      <c r="FZ269" s="368"/>
    </row>
    <row r="270" spans="32:182" x14ac:dyDescent="0.2">
      <c r="AF270" s="368"/>
      <c r="AG270" s="368"/>
      <c r="AH270" s="368"/>
      <c r="AI270" s="368"/>
      <c r="AJ270" s="368"/>
      <c r="AK270" s="368"/>
      <c r="AL270" s="368"/>
      <c r="AM270" s="368"/>
      <c r="AN270" s="368"/>
      <c r="AO270" s="368"/>
      <c r="AP270" s="368"/>
      <c r="AQ270" s="368"/>
      <c r="AR270" s="368"/>
      <c r="AS270" s="368"/>
      <c r="AT270" s="368"/>
      <c r="AU270" s="368"/>
      <c r="AV270" s="368"/>
      <c r="AW270" s="368"/>
      <c r="AX270" s="368"/>
      <c r="AY270" s="368"/>
      <c r="AZ270" s="368"/>
      <c r="BA270" s="368"/>
      <c r="BB270" s="368"/>
      <c r="BC270" s="368"/>
      <c r="BD270" s="368"/>
      <c r="BE270" s="368"/>
      <c r="BF270" s="368"/>
      <c r="BG270" s="368"/>
      <c r="BH270" s="368"/>
      <c r="BI270" s="368"/>
      <c r="BJ270" s="368"/>
      <c r="BK270" s="368"/>
      <c r="BL270" s="368"/>
      <c r="BM270" s="368"/>
      <c r="BN270" s="368"/>
      <c r="BO270" s="368"/>
      <c r="BP270" s="368"/>
      <c r="BQ270" s="368"/>
      <c r="BR270" s="368"/>
      <c r="BS270" s="368"/>
      <c r="BT270" s="368"/>
      <c r="BU270" s="368"/>
      <c r="BV270" s="368"/>
      <c r="BW270" s="368"/>
      <c r="BX270" s="368"/>
      <c r="BY270" s="368"/>
      <c r="BZ270" s="368"/>
      <c r="CA270" s="368"/>
      <c r="CB270" s="368"/>
      <c r="CC270" s="368"/>
      <c r="CD270" s="368"/>
      <c r="CE270" s="368"/>
      <c r="CF270" s="368"/>
      <c r="CG270" s="368"/>
      <c r="CH270" s="368"/>
      <c r="CI270" s="368"/>
      <c r="CJ270" s="368"/>
      <c r="CK270" s="368"/>
      <c r="CL270" s="368"/>
      <c r="CM270" s="368"/>
      <c r="CN270" s="368"/>
      <c r="CO270" s="368"/>
      <c r="CP270" s="368"/>
      <c r="CQ270" s="368"/>
      <c r="CR270" s="368"/>
      <c r="CS270" s="368"/>
      <c r="CT270" s="368"/>
      <c r="CU270" s="368"/>
      <c r="CV270" s="368"/>
      <c r="CW270" s="368"/>
      <c r="CX270" s="368"/>
      <c r="CY270" s="368"/>
      <c r="CZ270" s="368"/>
      <c r="DA270" s="368"/>
      <c r="DB270" s="368"/>
      <c r="DC270" s="368"/>
      <c r="DD270" s="368"/>
      <c r="DE270" s="368"/>
      <c r="DF270" s="368"/>
      <c r="DG270" s="368"/>
      <c r="DH270" s="368"/>
      <c r="DI270" s="368"/>
      <c r="DJ270" s="368"/>
      <c r="DK270" s="368"/>
      <c r="DL270" s="368"/>
      <c r="DM270" s="368"/>
      <c r="DN270" s="368"/>
      <c r="DO270" s="368"/>
      <c r="DP270" s="368"/>
      <c r="DQ270" s="368"/>
      <c r="DR270" s="368"/>
      <c r="DS270" s="368"/>
      <c r="DT270" s="368"/>
      <c r="DU270" s="368"/>
      <c r="DV270" s="368"/>
      <c r="DW270" s="368"/>
      <c r="DX270" s="368"/>
      <c r="DY270" s="368"/>
      <c r="DZ270" s="368"/>
      <c r="EA270" s="368"/>
      <c r="EB270" s="368"/>
      <c r="EC270" s="368"/>
      <c r="ED270" s="368"/>
      <c r="EE270" s="368"/>
      <c r="EF270" s="368"/>
      <c r="EG270" s="368"/>
      <c r="EH270" s="368"/>
      <c r="EI270" s="368"/>
      <c r="EJ270" s="368"/>
      <c r="EK270" s="368"/>
      <c r="EL270" s="368"/>
      <c r="EM270" s="368"/>
      <c r="EN270" s="368"/>
      <c r="EO270" s="368"/>
      <c r="EP270" s="368"/>
      <c r="EQ270" s="368"/>
      <c r="ER270" s="368"/>
      <c r="ES270" s="368"/>
      <c r="ET270" s="368"/>
      <c r="EU270" s="368"/>
      <c r="EV270" s="368"/>
      <c r="EW270" s="368"/>
      <c r="EX270" s="368"/>
      <c r="EY270" s="368"/>
      <c r="EZ270" s="368"/>
      <c r="FA270" s="368"/>
      <c r="FB270" s="368"/>
      <c r="FC270" s="368"/>
      <c r="FD270" s="368"/>
      <c r="FE270" s="368"/>
      <c r="FF270" s="368"/>
      <c r="FG270" s="368"/>
      <c r="FH270" s="368"/>
      <c r="FI270" s="368"/>
      <c r="FJ270" s="368"/>
      <c r="FK270" s="368"/>
      <c r="FL270" s="368"/>
      <c r="FM270" s="368"/>
      <c r="FN270" s="368"/>
      <c r="FO270" s="368"/>
      <c r="FP270" s="368"/>
      <c r="FQ270" s="368"/>
      <c r="FR270" s="368"/>
      <c r="FS270" s="368"/>
      <c r="FT270" s="368"/>
      <c r="FU270" s="368"/>
      <c r="FV270" s="368"/>
      <c r="FW270" s="368"/>
      <c r="FX270" s="368"/>
      <c r="FY270" s="368"/>
      <c r="FZ270" s="368"/>
    </row>
    <row r="271" spans="32:182" x14ac:dyDescent="0.2">
      <c r="AF271" s="368"/>
      <c r="AG271" s="368"/>
      <c r="AH271" s="368"/>
      <c r="AI271" s="368"/>
      <c r="AJ271" s="368"/>
      <c r="AK271" s="368"/>
      <c r="AL271" s="368"/>
      <c r="AM271" s="368"/>
      <c r="AN271" s="368"/>
      <c r="AO271" s="368"/>
      <c r="AP271" s="368"/>
      <c r="AQ271" s="368"/>
      <c r="AR271" s="368"/>
      <c r="AS271" s="368"/>
      <c r="AT271" s="368"/>
      <c r="AU271" s="368"/>
      <c r="AV271" s="368"/>
      <c r="AW271" s="368"/>
      <c r="AX271" s="368"/>
      <c r="AY271" s="368"/>
      <c r="AZ271" s="368"/>
      <c r="BA271" s="368"/>
      <c r="BB271" s="368"/>
      <c r="BC271" s="368"/>
      <c r="BD271" s="368"/>
      <c r="BE271" s="368"/>
      <c r="BF271" s="368"/>
      <c r="BG271" s="368"/>
      <c r="BH271" s="368"/>
      <c r="BI271" s="368"/>
      <c r="BJ271" s="368"/>
      <c r="BK271" s="368"/>
      <c r="BL271" s="368"/>
      <c r="BM271" s="368"/>
      <c r="BN271" s="368"/>
      <c r="BO271" s="368"/>
      <c r="BP271" s="368"/>
      <c r="BQ271" s="368"/>
      <c r="BR271" s="368"/>
      <c r="BS271" s="368"/>
      <c r="BT271" s="368"/>
      <c r="BU271" s="368"/>
      <c r="BV271" s="368"/>
      <c r="BW271" s="368"/>
      <c r="BX271" s="368"/>
      <c r="BY271" s="368"/>
      <c r="BZ271" s="368"/>
      <c r="CA271" s="368"/>
      <c r="CB271" s="368"/>
      <c r="CC271" s="368"/>
      <c r="CD271" s="368"/>
      <c r="CE271" s="368"/>
      <c r="CF271" s="368"/>
      <c r="CG271" s="368"/>
      <c r="CH271" s="368"/>
      <c r="CI271" s="368"/>
      <c r="CJ271" s="368"/>
      <c r="CK271" s="368"/>
      <c r="CL271" s="368"/>
      <c r="CM271" s="368"/>
      <c r="CN271" s="368"/>
      <c r="CO271" s="368"/>
      <c r="CP271" s="368"/>
      <c r="CQ271" s="368"/>
      <c r="CR271" s="368"/>
      <c r="CS271" s="368"/>
      <c r="CT271" s="368"/>
      <c r="CU271" s="368"/>
      <c r="CV271" s="368"/>
      <c r="CW271" s="368"/>
      <c r="CX271" s="368"/>
      <c r="CY271" s="368"/>
      <c r="CZ271" s="368"/>
      <c r="DA271" s="368"/>
      <c r="DB271" s="368"/>
      <c r="DC271" s="368"/>
      <c r="DD271" s="368"/>
      <c r="DE271" s="368"/>
      <c r="DF271" s="368"/>
      <c r="DG271" s="368"/>
      <c r="DH271" s="368"/>
      <c r="DI271" s="368"/>
      <c r="DJ271" s="368"/>
      <c r="DK271" s="368"/>
      <c r="DL271" s="368"/>
      <c r="DM271" s="368"/>
      <c r="DN271" s="368"/>
      <c r="DO271" s="368"/>
      <c r="DP271" s="368"/>
      <c r="DQ271" s="368"/>
      <c r="DR271" s="368"/>
      <c r="DS271" s="368"/>
      <c r="DT271" s="368"/>
      <c r="DU271" s="368"/>
      <c r="DV271" s="368"/>
      <c r="DW271" s="368"/>
      <c r="DX271" s="368"/>
      <c r="DY271" s="368"/>
      <c r="DZ271" s="368"/>
      <c r="EA271" s="368"/>
      <c r="EB271" s="368"/>
      <c r="EC271" s="368"/>
      <c r="ED271" s="368"/>
      <c r="EE271" s="368"/>
      <c r="EF271" s="368"/>
      <c r="EG271" s="368"/>
      <c r="EH271" s="368"/>
      <c r="EI271" s="368"/>
      <c r="EJ271" s="368"/>
      <c r="EK271" s="368"/>
      <c r="EL271" s="368"/>
      <c r="EM271" s="368"/>
      <c r="EN271" s="368"/>
      <c r="EO271" s="368"/>
      <c r="EP271" s="368"/>
      <c r="EQ271" s="368"/>
      <c r="ER271" s="368"/>
      <c r="ES271" s="368"/>
      <c r="ET271" s="368"/>
      <c r="EU271" s="368"/>
      <c r="EV271" s="368"/>
      <c r="EW271" s="368"/>
      <c r="EX271" s="368"/>
      <c r="EY271" s="368"/>
      <c r="EZ271" s="368"/>
      <c r="FA271" s="368"/>
      <c r="FB271" s="368"/>
      <c r="FC271" s="368"/>
      <c r="FD271" s="368"/>
      <c r="FE271" s="368"/>
      <c r="FF271" s="368"/>
      <c r="FG271" s="368"/>
      <c r="FH271" s="368"/>
      <c r="FI271" s="368"/>
      <c r="FJ271" s="368"/>
      <c r="FK271" s="368"/>
      <c r="FL271" s="368"/>
      <c r="FM271" s="368"/>
      <c r="FN271" s="368"/>
      <c r="FO271" s="368"/>
      <c r="FP271" s="368"/>
      <c r="FQ271" s="368"/>
      <c r="FR271" s="368"/>
      <c r="FS271" s="368"/>
      <c r="FT271" s="368"/>
      <c r="FU271" s="368"/>
      <c r="FV271" s="368"/>
      <c r="FW271" s="368"/>
      <c r="FX271" s="368"/>
      <c r="FY271" s="368"/>
      <c r="FZ271" s="368"/>
    </row>
    <row r="272" spans="32:182" x14ac:dyDescent="0.2">
      <c r="AF272" s="368"/>
      <c r="AG272" s="368"/>
      <c r="AH272" s="368"/>
      <c r="AI272" s="368"/>
      <c r="AJ272" s="368"/>
      <c r="AK272" s="368"/>
      <c r="AL272" s="368"/>
      <c r="AM272" s="368"/>
      <c r="AN272" s="368"/>
      <c r="AO272" s="368"/>
      <c r="AP272" s="368"/>
      <c r="AQ272" s="368"/>
      <c r="AR272" s="368"/>
      <c r="AS272" s="368"/>
      <c r="AT272" s="368"/>
      <c r="AU272" s="368"/>
      <c r="AV272" s="368"/>
      <c r="AW272" s="368"/>
      <c r="AX272" s="368"/>
      <c r="AY272" s="368"/>
      <c r="AZ272" s="368"/>
      <c r="BA272" s="368"/>
      <c r="BB272" s="368"/>
      <c r="BC272" s="368"/>
      <c r="BD272" s="368"/>
      <c r="BE272" s="368"/>
      <c r="BF272" s="368"/>
      <c r="BG272" s="368"/>
      <c r="BH272" s="368"/>
      <c r="BI272" s="368"/>
      <c r="BJ272" s="368"/>
      <c r="BK272" s="368"/>
      <c r="BL272" s="368"/>
      <c r="BM272" s="368"/>
      <c r="BN272" s="368"/>
      <c r="BO272" s="368"/>
      <c r="BP272" s="368"/>
      <c r="BQ272" s="368"/>
      <c r="BR272" s="368"/>
      <c r="BS272" s="368"/>
      <c r="BT272" s="368"/>
      <c r="BU272" s="368"/>
      <c r="BV272" s="368"/>
      <c r="BW272" s="368"/>
      <c r="BX272" s="368"/>
      <c r="BY272" s="368"/>
      <c r="BZ272" s="368"/>
      <c r="CA272" s="368"/>
      <c r="CB272" s="368"/>
      <c r="CC272" s="368"/>
      <c r="CD272" s="368"/>
      <c r="CE272" s="368"/>
      <c r="CF272" s="368"/>
      <c r="CG272" s="368"/>
      <c r="CH272" s="368"/>
      <c r="CI272" s="368"/>
      <c r="CJ272" s="368"/>
      <c r="CK272" s="368"/>
      <c r="CL272" s="368"/>
      <c r="CM272" s="368"/>
      <c r="CN272" s="368"/>
      <c r="CO272" s="368"/>
      <c r="CP272" s="368"/>
      <c r="CQ272" s="368"/>
      <c r="CR272" s="368"/>
      <c r="CS272" s="368"/>
      <c r="CT272" s="368"/>
      <c r="CU272" s="368"/>
      <c r="CV272" s="368"/>
      <c r="CW272" s="368"/>
      <c r="CX272" s="368"/>
      <c r="CY272" s="368"/>
      <c r="CZ272" s="368"/>
      <c r="DA272" s="368"/>
      <c r="DB272" s="368"/>
      <c r="DC272" s="368"/>
      <c r="DD272" s="368"/>
      <c r="DE272" s="368"/>
      <c r="DF272" s="368"/>
      <c r="DG272" s="368"/>
      <c r="DH272" s="368"/>
      <c r="DI272" s="368"/>
      <c r="DJ272" s="368"/>
      <c r="DK272" s="368"/>
      <c r="DL272" s="368"/>
      <c r="DM272" s="368"/>
      <c r="DN272" s="368"/>
      <c r="DO272" s="368"/>
      <c r="DP272" s="368"/>
      <c r="DQ272" s="368"/>
      <c r="DR272" s="368"/>
      <c r="DS272" s="368"/>
      <c r="DT272" s="368"/>
      <c r="DU272" s="368"/>
      <c r="DV272" s="368"/>
      <c r="DW272" s="368"/>
      <c r="DX272" s="368"/>
      <c r="DY272" s="368"/>
      <c r="DZ272" s="368"/>
      <c r="EA272" s="368"/>
      <c r="EB272" s="368"/>
      <c r="EC272" s="368"/>
      <c r="ED272" s="368"/>
      <c r="EE272" s="368"/>
      <c r="EF272" s="368"/>
      <c r="EG272" s="368"/>
      <c r="EH272" s="368"/>
      <c r="EI272" s="368"/>
      <c r="EJ272" s="368"/>
      <c r="EK272" s="368"/>
      <c r="EL272" s="368"/>
      <c r="EM272" s="368"/>
      <c r="EN272" s="368"/>
      <c r="EO272" s="368"/>
      <c r="EP272" s="368"/>
      <c r="EQ272" s="368"/>
      <c r="ER272" s="368"/>
      <c r="ES272" s="368"/>
      <c r="ET272" s="368"/>
      <c r="EU272" s="368"/>
      <c r="EV272" s="368"/>
      <c r="EW272" s="368"/>
      <c r="EX272" s="368"/>
      <c r="EY272" s="368"/>
      <c r="EZ272" s="368"/>
      <c r="FA272" s="368"/>
      <c r="FB272" s="368"/>
      <c r="FC272" s="368"/>
      <c r="FD272" s="368"/>
      <c r="FE272" s="368"/>
      <c r="FF272" s="368"/>
      <c r="FG272" s="368"/>
      <c r="FH272" s="368"/>
      <c r="FI272" s="368"/>
      <c r="FJ272" s="368"/>
      <c r="FK272" s="368"/>
      <c r="FL272" s="368"/>
      <c r="FM272" s="368"/>
      <c r="FN272" s="368"/>
      <c r="FO272" s="368"/>
      <c r="FP272" s="368"/>
      <c r="FQ272" s="368"/>
      <c r="FR272" s="368"/>
      <c r="FS272" s="368"/>
      <c r="FT272" s="368"/>
      <c r="FU272" s="368"/>
      <c r="FV272" s="368"/>
      <c r="FW272" s="368"/>
      <c r="FX272" s="368"/>
      <c r="FY272" s="368"/>
      <c r="FZ272" s="368"/>
    </row>
    <row r="273" spans="32:182" x14ac:dyDescent="0.2">
      <c r="AF273" s="368"/>
      <c r="AG273" s="368"/>
      <c r="AH273" s="368"/>
      <c r="AI273" s="368"/>
      <c r="AJ273" s="368"/>
      <c r="AK273" s="368"/>
      <c r="AL273" s="368"/>
      <c r="AM273" s="368"/>
      <c r="AN273" s="368"/>
      <c r="AO273" s="368"/>
      <c r="AP273" s="368"/>
      <c r="AQ273" s="368"/>
      <c r="AR273" s="368"/>
      <c r="AS273" s="368"/>
      <c r="AT273" s="368"/>
      <c r="AU273" s="368"/>
      <c r="AV273" s="368"/>
      <c r="AW273" s="368"/>
      <c r="AX273" s="368"/>
      <c r="AY273" s="368"/>
      <c r="AZ273" s="368"/>
      <c r="BA273" s="368"/>
      <c r="BB273" s="368"/>
      <c r="BC273" s="368"/>
      <c r="BD273" s="368"/>
      <c r="BE273" s="368"/>
      <c r="BF273" s="368"/>
      <c r="BG273" s="368"/>
      <c r="BH273" s="368"/>
      <c r="BI273" s="368"/>
      <c r="BJ273" s="368"/>
      <c r="BK273" s="368"/>
      <c r="BL273" s="368"/>
      <c r="BM273" s="368"/>
      <c r="BN273" s="368"/>
      <c r="BO273" s="368"/>
      <c r="BP273" s="368"/>
      <c r="BQ273" s="368"/>
      <c r="BR273" s="368"/>
      <c r="BS273" s="368"/>
      <c r="BT273" s="368"/>
      <c r="BU273" s="368"/>
      <c r="BV273" s="368"/>
      <c r="BW273" s="368"/>
      <c r="BX273" s="368"/>
      <c r="BY273" s="368"/>
      <c r="BZ273" s="368"/>
      <c r="CA273" s="368"/>
      <c r="CB273" s="368"/>
      <c r="CC273" s="368"/>
      <c r="CD273" s="368"/>
      <c r="CE273" s="368"/>
      <c r="CF273" s="368"/>
      <c r="CG273" s="368"/>
      <c r="CH273" s="368"/>
      <c r="CI273" s="368"/>
      <c r="CJ273" s="368"/>
      <c r="CK273" s="368"/>
      <c r="CL273" s="368"/>
      <c r="CM273" s="368"/>
      <c r="CN273" s="368"/>
      <c r="CO273" s="368"/>
      <c r="CP273" s="368"/>
      <c r="CQ273" s="368"/>
      <c r="CR273" s="368"/>
      <c r="CS273" s="368"/>
      <c r="CT273" s="368"/>
      <c r="CU273" s="368"/>
      <c r="CV273" s="368"/>
      <c r="CW273" s="368"/>
      <c r="CX273" s="368"/>
      <c r="CY273" s="368"/>
      <c r="CZ273" s="368"/>
      <c r="DA273" s="368"/>
      <c r="DB273" s="368"/>
      <c r="DC273" s="368"/>
      <c r="DD273" s="368"/>
      <c r="DE273" s="368"/>
      <c r="DF273" s="368"/>
      <c r="DG273" s="368"/>
      <c r="DH273" s="368"/>
      <c r="DI273" s="368"/>
      <c r="DJ273" s="368"/>
      <c r="DK273" s="368"/>
      <c r="DL273" s="368"/>
      <c r="DM273" s="368"/>
      <c r="DN273" s="368"/>
      <c r="DO273" s="368"/>
      <c r="DP273" s="368"/>
      <c r="DQ273" s="368"/>
      <c r="DR273" s="368"/>
      <c r="DS273" s="368"/>
      <c r="DT273" s="368"/>
      <c r="DU273" s="368"/>
      <c r="DV273" s="368"/>
      <c r="DW273" s="368"/>
      <c r="DX273" s="368"/>
      <c r="DY273" s="368"/>
      <c r="DZ273" s="368"/>
      <c r="EA273" s="368"/>
      <c r="EB273" s="368"/>
      <c r="EC273" s="368"/>
      <c r="ED273" s="368"/>
      <c r="EE273" s="368"/>
      <c r="EF273" s="368"/>
      <c r="EG273" s="368"/>
      <c r="EH273" s="368"/>
      <c r="EI273" s="368"/>
      <c r="EJ273" s="368"/>
      <c r="EK273" s="368"/>
      <c r="EL273" s="368"/>
      <c r="EM273" s="368"/>
      <c r="EN273" s="368"/>
      <c r="EO273" s="368"/>
      <c r="EP273" s="368"/>
      <c r="EQ273" s="368"/>
      <c r="ER273" s="368"/>
      <c r="ES273" s="368"/>
      <c r="ET273" s="368"/>
      <c r="EU273" s="368"/>
      <c r="EV273" s="368"/>
      <c r="EW273" s="368"/>
      <c r="EX273" s="368"/>
      <c r="EY273" s="368"/>
      <c r="EZ273" s="368"/>
      <c r="FA273" s="368"/>
      <c r="FB273" s="368"/>
      <c r="FC273" s="368"/>
      <c r="FD273" s="368"/>
      <c r="FE273" s="368"/>
      <c r="FF273" s="368"/>
      <c r="FG273" s="368"/>
      <c r="FH273" s="368"/>
      <c r="FI273" s="368"/>
      <c r="FJ273" s="368"/>
      <c r="FK273" s="368"/>
      <c r="FL273" s="368"/>
      <c r="FM273" s="368"/>
      <c r="FN273" s="368"/>
      <c r="FO273" s="368"/>
      <c r="FP273" s="368"/>
      <c r="FQ273" s="368"/>
      <c r="FR273" s="368"/>
      <c r="FS273" s="368"/>
      <c r="FT273" s="368"/>
      <c r="FU273" s="368"/>
      <c r="FV273" s="368"/>
      <c r="FW273" s="368"/>
      <c r="FX273" s="368"/>
      <c r="FY273" s="368"/>
      <c r="FZ273" s="368"/>
    </row>
    <row r="274" spans="32:182" x14ac:dyDescent="0.2">
      <c r="AF274" s="368"/>
      <c r="AG274" s="368"/>
      <c r="AH274" s="368"/>
      <c r="AI274" s="368"/>
      <c r="AJ274" s="368"/>
      <c r="AK274" s="368"/>
      <c r="AL274" s="368"/>
      <c r="AM274" s="368"/>
      <c r="AN274" s="368"/>
      <c r="AO274" s="368"/>
      <c r="AP274" s="368"/>
      <c r="AQ274" s="368"/>
      <c r="AR274" s="368"/>
      <c r="AS274" s="368"/>
      <c r="AT274" s="368"/>
      <c r="AU274" s="368"/>
      <c r="AV274" s="368"/>
      <c r="AW274" s="368"/>
      <c r="AX274" s="368"/>
      <c r="AY274" s="368"/>
      <c r="AZ274" s="368"/>
      <c r="BA274" s="368"/>
      <c r="BB274" s="368"/>
      <c r="BC274" s="368"/>
      <c r="BD274" s="368"/>
      <c r="BE274" s="368"/>
      <c r="BF274" s="368"/>
      <c r="BG274" s="368"/>
      <c r="BH274" s="368"/>
      <c r="BI274" s="368"/>
      <c r="BJ274" s="368"/>
      <c r="BK274" s="368"/>
      <c r="BL274" s="368"/>
      <c r="BM274" s="368"/>
      <c r="BN274" s="368"/>
      <c r="BO274" s="368"/>
      <c r="BP274" s="368"/>
      <c r="BQ274" s="368"/>
      <c r="BR274" s="368"/>
      <c r="BS274" s="368"/>
      <c r="BT274" s="368"/>
      <c r="BU274" s="368"/>
      <c r="BV274" s="368"/>
      <c r="BW274" s="368"/>
      <c r="BX274" s="368"/>
      <c r="BY274" s="368"/>
      <c r="BZ274" s="368"/>
      <c r="CA274" s="368"/>
      <c r="CB274" s="368"/>
      <c r="CC274" s="368"/>
      <c r="CD274" s="368"/>
      <c r="CE274" s="368"/>
      <c r="CF274" s="368"/>
      <c r="CG274" s="368"/>
      <c r="CH274" s="368"/>
      <c r="CI274" s="368"/>
      <c r="CJ274" s="368"/>
      <c r="CK274" s="368"/>
      <c r="CL274" s="368"/>
      <c r="CM274" s="368"/>
      <c r="CN274" s="368"/>
      <c r="CO274" s="368"/>
      <c r="CP274" s="368"/>
      <c r="CQ274" s="368"/>
      <c r="CR274" s="368"/>
      <c r="CS274" s="368"/>
      <c r="CT274" s="368"/>
      <c r="CU274" s="368"/>
      <c r="CV274" s="368"/>
      <c r="CW274" s="368"/>
      <c r="CX274" s="368"/>
      <c r="CY274" s="368"/>
      <c r="CZ274" s="368"/>
      <c r="DA274" s="368"/>
      <c r="DB274" s="368"/>
      <c r="DC274" s="368"/>
      <c r="DD274" s="368"/>
      <c r="DE274" s="368"/>
      <c r="DF274" s="368"/>
      <c r="DG274" s="368"/>
      <c r="DH274" s="368"/>
      <c r="DI274" s="368"/>
      <c r="DJ274" s="368"/>
      <c r="DK274" s="368"/>
      <c r="DL274" s="368"/>
      <c r="DM274" s="368"/>
      <c r="DN274" s="368"/>
      <c r="DO274" s="368"/>
      <c r="DP274" s="368"/>
      <c r="DQ274" s="368"/>
      <c r="DR274" s="368"/>
      <c r="DS274" s="368"/>
      <c r="DT274" s="368"/>
      <c r="DU274" s="368"/>
      <c r="DV274" s="368"/>
      <c r="DW274" s="368"/>
      <c r="DX274" s="368"/>
      <c r="DY274" s="368"/>
      <c r="DZ274" s="368"/>
      <c r="EA274" s="368"/>
      <c r="EB274" s="368"/>
      <c r="EC274" s="368"/>
      <c r="ED274" s="368"/>
      <c r="EE274" s="368"/>
      <c r="EF274" s="368"/>
      <c r="EG274" s="368"/>
      <c r="EH274" s="368"/>
      <c r="EI274" s="368"/>
      <c r="EJ274" s="368"/>
      <c r="EK274" s="368"/>
      <c r="EL274" s="368"/>
      <c r="EM274" s="368"/>
      <c r="EN274" s="368"/>
      <c r="EO274" s="368"/>
      <c r="EP274" s="368"/>
      <c r="EQ274" s="368"/>
      <c r="ER274" s="368"/>
      <c r="ES274" s="368"/>
      <c r="ET274" s="368"/>
      <c r="EU274" s="368"/>
      <c r="EV274" s="368"/>
      <c r="EW274" s="368"/>
      <c r="EX274" s="368"/>
      <c r="EY274" s="368"/>
      <c r="EZ274" s="368"/>
      <c r="FA274" s="368"/>
      <c r="FB274" s="368"/>
      <c r="FC274" s="368"/>
      <c r="FD274" s="368"/>
      <c r="FE274" s="368"/>
      <c r="FF274" s="368"/>
      <c r="FG274" s="368"/>
      <c r="FH274" s="368"/>
      <c r="FI274" s="368"/>
      <c r="FJ274" s="368"/>
      <c r="FK274" s="368"/>
      <c r="FL274" s="368"/>
      <c r="FM274" s="368"/>
      <c r="FN274" s="368"/>
      <c r="FO274" s="368"/>
      <c r="FP274" s="368"/>
      <c r="FQ274" s="368"/>
      <c r="FR274" s="368"/>
      <c r="FS274" s="368"/>
      <c r="FT274" s="368"/>
      <c r="FU274" s="368"/>
      <c r="FV274" s="368"/>
      <c r="FW274" s="368"/>
      <c r="FX274" s="368"/>
      <c r="FY274" s="368"/>
      <c r="FZ274" s="368"/>
    </row>
    <row r="275" spans="32:182" x14ac:dyDescent="0.2">
      <c r="AF275" s="368"/>
      <c r="AG275" s="368"/>
      <c r="AH275" s="368"/>
      <c r="AI275" s="368"/>
      <c r="AJ275" s="368"/>
      <c r="AK275" s="368"/>
      <c r="AL275" s="368"/>
      <c r="AM275" s="368"/>
      <c r="AN275" s="368"/>
      <c r="AO275" s="368"/>
      <c r="AP275" s="368"/>
      <c r="AQ275" s="368"/>
      <c r="AR275" s="368"/>
      <c r="AS275" s="368"/>
      <c r="AT275" s="368"/>
      <c r="AU275" s="368"/>
      <c r="AV275" s="368"/>
      <c r="AW275" s="368"/>
      <c r="AX275" s="368"/>
      <c r="AY275" s="368"/>
      <c r="AZ275" s="368"/>
      <c r="BA275" s="368"/>
      <c r="BB275" s="368"/>
      <c r="BC275" s="368"/>
      <c r="BD275" s="368"/>
      <c r="BE275" s="368"/>
      <c r="BF275" s="368"/>
      <c r="BG275" s="368"/>
      <c r="BH275" s="368"/>
      <c r="BI275" s="368"/>
      <c r="BJ275" s="368"/>
      <c r="BK275" s="368"/>
      <c r="BL275" s="368"/>
      <c r="BM275" s="368"/>
      <c r="BN275" s="368"/>
      <c r="BO275" s="368"/>
      <c r="BP275" s="368"/>
      <c r="BQ275" s="368"/>
      <c r="BR275" s="368"/>
      <c r="BS275" s="368"/>
      <c r="BT275" s="368"/>
      <c r="BU275" s="368"/>
      <c r="BV275" s="368"/>
      <c r="BW275" s="368"/>
      <c r="BX275" s="368"/>
      <c r="BY275" s="368"/>
      <c r="BZ275" s="368"/>
      <c r="CA275" s="368"/>
      <c r="CB275" s="368"/>
      <c r="CC275" s="368"/>
      <c r="CD275" s="368"/>
      <c r="CE275" s="368"/>
      <c r="CF275" s="368"/>
      <c r="CG275" s="368"/>
      <c r="CH275" s="368"/>
      <c r="CI275" s="368"/>
      <c r="CJ275" s="368"/>
      <c r="CK275" s="368"/>
      <c r="CL275" s="368"/>
      <c r="CM275" s="368"/>
      <c r="CN275" s="368"/>
      <c r="CO275" s="368"/>
      <c r="CP275" s="368"/>
      <c r="CQ275" s="368"/>
      <c r="CR275" s="368"/>
      <c r="CS275" s="368"/>
      <c r="CT275" s="368"/>
      <c r="CU275" s="368"/>
      <c r="CV275" s="368"/>
      <c r="CW275" s="368"/>
      <c r="CX275" s="368"/>
      <c r="CY275" s="368"/>
      <c r="CZ275" s="368"/>
      <c r="DA275" s="368"/>
      <c r="DB275" s="368"/>
      <c r="DC275" s="368"/>
      <c r="DD275" s="368"/>
      <c r="DE275" s="368"/>
      <c r="DF275" s="368"/>
      <c r="DG275" s="368"/>
      <c r="DH275" s="368"/>
      <c r="DI275" s="368"/>
      <c r="DJ275" s="368"/>
      <c r="DK275" s="368"/>
      <c r="DL275" s="368"/>
      <c r="DM275" s="368"/>
      <c r="DN275" s="368"/>
      <c r="DO275" s="368"/>
      <c r="DP275" s="368"/>
      <c r="DQ275" s="368"/>
      <c r="DR275" s="368"/>
      <c r="DS275" s="368"/>
      <c r="DT275" s="368"/>
      <c r="DU275" s="368"/>
      <c r="DV275" s="368"/>
      <c r="DW275" s="368"/>
      <c r="DX275" s="368"/>
      <c r="DY275" s="368"/>
      <c r="DZ275" s="368"/>
      <c r="EA275" s="368"/>
      <c r="EB275" s="368"/>
      <c r="EC275" s="368"/>
      <c r="ED275" s="368"/>
      <c r="EE275" s="368"/>
      <c r="EF275" s="368"/>
      <c r="EG275" s="368"/>
      <c r="EH275" s="368"/>
      <c r="EI275" s="368"/>
      <c r="EJ275" s="368"/>
      <c r="EK275" s="368"/>
      <c r="EL275" s="368"/>
      <c r="EM275" s="368"/>
      <c r="EN275" s="368"/>
      <c r="EO275" s="368"/>
      <c r="EP275" s="368"/>
      <c r="EQ275" s="368"/>
      <c r="ER275" s="368"/>
      <c r="ES275" s="368"/>
      <c r="ET275" s="368"/>
      <c r="EU275" s="368"/>
      <c r="EV275" s="368"/>
      <c r="EW275" s="368"/>
      <c r="EX275" s="368"/>
      <c r="EY275" s="368"/>
      <c r="EZ275" s="368"/>
      <c r="FA275" s="368"/>
      <c r="FB275" s="368"/>
      <c r="FC275" s="368"/>
      <c r="FD275" s="368"/>
      <c r="FE275" s="368"/>
      <c r="FF275" s="368"/>
      <c r="FG275" s="368"/>
      <c r="FH275" s="368"/>
      <c r="FI275" s="368"/>
      <c r="FJ275" s="368"/>
      <c r="FK275" s="368"/>
      <c r="FL275" s="368"/>
      <c r="FM275" s="368"/>
      <c r="FN275" s="368"/>
      <c r="FO275" s="368"/>
      <c r="FP275" s="368"/>
      <c r="FQ275" s="368"/>
      <c r="FR275" s="368"/>
      <c r="FS275" s="368"/>
      <c r="FT275" s="368"/>
      <c r="FU275" s="368"/>
      <c r="FV275" s="368"/>
      <c r="FW275" s="368"/>
      <c r="FX275" s="368"/>
      <c r="FY275" s="368"/>
      <c r="FZ275" s="368"/>
    </row>
    <row r="276" spans="32:182" x14ac:dyDescent="0.2">
      <c r="AF276" s="368"/>
      <c r="AG276" s="368"/>
      <c r="AH276" s="368"/>
      <c r="AI276" s="368"/>
      <c r="AJ276" s="368"/>
      <c r="AK276" s="368"/>
      <c r="AL276" s="368"/>
      <c r="AM276" s="368"/>
      <c r="AN276" s="368"/>
      <c r="AO276" s="368"/>
      <c r="AP276" s="368"/>
      <c r="AQ276" s="368"/>
      <c r="AR276" s="368"/>
      <c r="AS276" s="368"/>
      <c r="AT276" s="368"/>
      <c r="AU276" s="368"/>
      <c r="AV276" s="368"/>
      <c r="AW276" s="368"/>
      <c r="AX276" s="368"/>
      <c r="AY276" s="368"/>
      <c r="AZ276" s="368"/>
      <c r="BA276" s="368"/>
      <c r="BB276" s="368"/>
      <c r="BC276" s="368"/>
      <c r="BD276" s="368"/>
      <c r="BE276" s="368"/>
      <c r="BF276" s="368"/>
      <c r="BG276" s="368"/>
      <c r="BH276" s="368"/>
      <c r="BI276" s="368"/>
      <c r="BJ276" s="368"/>
      <c r="BK276" s="368"/>
      <c r="BL276" s="368"/>
      <c r="BM276" s="368"/>
      <c r="BN276" s="368"/>
      <c r="BO276" s="368"/>
      <c r="BP276" s="368"/>
      <c r="BQ276" s="368"/>
      <c r="BR276" s="368"/>
      <c r="BS276" s="368"/>
      <c r="BT276" s="368"/>
      <c r="BU276" s="368"/>
      <c r="BV276" s="368"/>
      <c r="BW276" s="368"/>
      <c r="BX276" s="368"/>
      <c r="BY276" s="368"/>
      <c r="BZ276" s="368"/>
      <c r="CA276" s="368"/>
      <c r="CB276" s="368"/>
      <c r="CC276" s="368"/>
      <c r="CD276" s="368"/>
      <c r="CE276" s="368"/>
      <c r="CF276" s="368"/>
      <c r="CG276" s="368"/>
      <c r="CH276" s="368"/>
      <c r="CI276" s="368"/>
      <c r="CJ276" s="368"/>
      <c r="CK276" s="368"/>
      <c r="CL276" s="368"/>
      <c r="CM276" s="368"/>
      <c r="CN276" s="368"/>
      <c r="CO276" s="368"/>
      <c r="CP276" s="368"/>
      <c r="CQ276" s="368"/>
      <c r="CR276" s="368"/>
      <c r="CS276" s="368"/>
      <c r="CT276" s="368"/>
      <c r="CU276" s="368"/>
      <c r="CV276" s="368"/>
      <c r="CW276" s="368"/>
      <c r="CX276" s="368"/>
      <c r="CY276" s="368"/>
      <c r="CZ276" s="368"/>
      <c r="DA276" s="368"/>
      <c r="DB276" s="368"/>
      <c r="DC276" s="368"/>
      <c r="DD276" s="368"/>
      <c r="DE276" s="368"/>
      <c r="DF276" s="368"/>
      <c r="DG276" s="368"/>
      <c r="DH276" s="368"/>
      <c r="DI276" s="368"/>
      <c r="DJ276" s="368"/>
      <c r="DK276" s="368"/>
      <c r="DL276" s="368"/>
      <c r="DM276" s="368"/>
      <c r="DN276" s="368"/>
      <c r="DO276" s="368"/>
      <c r="DP276" s="368"/>
      <c r="DQ276" s="368"/>
      <c r="DR276" s="368"/>
      <c r="DS276" s="368"/>
      <c r="DT276" s="368"/>
      <c r="DU276" s="368"/>
      <c r="DV276" s="368"/>
      <c r="DW276" s="368"/>
      <c r="DX276" s="368"/>
      <c r="DY276" s="368"/>
      <c r="DZ276" s="368"/>
      <c r="EA276" s="368"/>
      <c r="EB276" s="368"/>
      <c r="EC276" s="368"/>
      <c r="ED276" s="368"/>
      <c r="EE276" s="368"/>
      <c r="EF276" s="368"/>
      <c r="EG276" s="368"/>
      <c r="EH276" s="368"/>
      <c r="EI276" s="368"/>
      <c r="EJ276" s="368"/>
      <c r="EK276" s="368"/>
      <c r="EL276" s="368"/>
      <c r="EM276" s="368"/>
      <c r="EN276" s="368"/>
      <c r="EO276" s="368"/>
      <c r="EP276" s="368"/>
      <c r="EQ276" s="368"/>
      <c r="ER276" s="368"/>
      <c r="ES276" s="368"/>
      <c r="ET276" s="368"/>
      <c r="EU276" s="368"/>
      <c r="EV276" s="368"/>
      <c r="EW276" s="368"/>
      <c r="EX276" s="368"/>
      <c r="EY276" s="368"/>
      <c r="EZ276" s="368"/>
      <c r="FA276" s="368"/>
      <c r="FB276" s="368"/>
      <c r="FC276" s="368"/>
      <c r="FD276" s="368"/>
      <c r="FE276" s="368"/>
      <c r="FF276" s="368"/>
      <c r="FG276" s="368"/>
      <c r="FH276" s="368"/>
      <c r="FI276" s="368"/>
      <c r="FJ276" s="368"/>
      <c r="FK276" s="368"/>
      <c r="FL276" s="368"/>
      <c r="FM276" s="368"/>
      <c r="FN276" s="368"/>
      <c r="FO276" s="368"/>
      <c r="FP276" s="368"/>
      <c r="FQ276" s="368"/>
      <c r="FR276" s="368"/>
      <c r="FS276" s="368"/>
      <c r="FT276" s="368"/>
      <c r="FU276" s="368"/>
      <c r="FV276" s="368"/>
      <c r="FW276" s="368"/>
      <c r="FX276" s="368"/>
      <c r="FY276" s="368"/>
      <c r="FZ276" s="368"/>
    </row>
    <row r="277" spans="32:182" x14ac:dyDescent="0.2">
      <c r="AF277" s="368"/>
      <c r="AG277" s="368"/>
      <c r="AH277" s="368"/>
      <c r="AI277" s="368"/>
      <c r="AJ277" s="368"/>
      <c r="AK277" s="368"/>
      <c r="AL277" s="368"/>
      <c r="AM277" s="368"/>
      <c r="AN277" s="368"/>
      <c r="AO277" s="368"/>
      <c r="AP277" s="368"/>
      <c r="AQ277" s="368"/>
      <c r="AR277" s="368"/>
      <c r="AS277" s="368"/>
      <c r="AT277" s="368"/>
      <c r="AU277" s="368"/>
      <c r="AV277" s="368"/>
      <c r="AW277" s="368"/>
      <c r="AX277" s="368"/>
      <c r="AY277" s="368"/>
      <c r="AZ277" s="368"/>
      <c r="BA277" s="368"/>
      <c r="BB277" s="368"/>
      <c r="BC277" s="368"/>
      <c r="BD277" s="368"/>
      <c r="BE277" s="368"/>
      <c r="BF277" s="368"/>
      <c r="BG277" s="368"/>
      <c r="BH277" s="368"/>
      <c r="BI277" s="368"/>
      <c r="BJ277" s="368"/>
      <c r="BK277" s="368"/>
      <c r="BL277" s="368"/>
      <c r="BM277" s="368"/>
      <c r="BN277" s="368"/>
      <c r="BO277" s="368"/>
      <c r="BP277" s="368"/>
      <c r="BQ277" s="368"/>
      <c r="BR277" s="368"/>
      <c r="BS277" s="368"/>
      <c r="BT277" s="368"/>
      <c r="BU277" s="368"/>
      <c r="BV277" s="368"/>
      <c r="BW277" s="368"/>
      <c r="BX277" s="368"/>
      <c r="BY277" s="368"/>
      <c r="BZ277" s="368"/>
      <c r="CA277" s="368"/>
      <c r="CB277" s="368"/>
      <c r="CC277" s="368"/>
      <c r="CD277" s="368"/>
      <c r="CE277" s="368"/>
      <c r="CF277" s="368"/>
      <c r="CG277" s="368"/>
      <c r="CH277" s="368"/>
      <c r="CI277" s="368"/>
      <c r="CJ277" s="368"/>
      <c r="CK277" s="368"/>
      <c r="CL277" s="368"/>
      <c r="CM277" s="368"/>
      <c r="CN277" s="368"/>
      <c r="CO277" s="368"/>
      <c r="CP277" s="368"/>
      <c r="CQ277" s="368"/>
      <c r="CR277" s="368"/>
      <c r="CS277" s="368"/>
      <c r="CT277" s="368"/>
      <c r="CU277" s="368"/>
      <c r="CV277" s="368"/>
      <c r="CW277" s="368"/>
      <c r="CX277" s="368"/>
      <c r="CY277" s="368"/>
      <c r="CZ277" s="368"/>
      <c r="DA277" s="368"/>
      <c r="DB277" s="368"/>
      <c r="DC277" s="368"/>
      <c r="DD277" s="368"/>
      <c r="DE277" s="368"/>
      <c r="DF277" s="368"/>
      <c r="DG277" s="368"/>
      <c r="DH277" s="368"/>
      <c r="DI277" s="368"/>
      <c r="DJ277" s="368"/>
      <c r="DK277" s="368"/>
      <c r="DL277" s="368"/>
      <c r="DM277" s="368"/>
      <c r="DN277" s="368"/>
      <c r="DO277" s="368"/>
      <c r="DP277" s="368"/>
      <c r="DQ277" s="368"/>
      <c r="DR277" s="368"/>
      <c r="DS277" s="368"/>
      <c r="DT277" s="368"/>
      <c r="DU277" s="368"/>
      <c r="DV277" s="368"/>
      <c r="DW277" s="368"/>
      <c r="DX277" s="368"/>
      <c r="DY277" s="368"/>
      <c r="DZ277" s="368"/>
      <c r="EA277" s="368"/>
      <c r="EB277" s="368"/>
      <c r="EC277" s="368"/>
      <c r="ED277" s="368"/>
      <c r="EE277" s="368"/>
      <c r="EF277" s="368"/>
      <c r="EG277" s="368"/>
      <c r="EH277" s="368"/>
      <c r="EI277" s="368"/>
      <c r="EJ277" s="368"/>
      <c r="EK277" s="368"/>
      <c r="EL277" s="368"/>
      <c r="EM277" s="368"/>
      <c r="EN277" s="368"/>
      <c r="EO277" s="368"/>
      <c r="EP277" s="368"/>
      <c r="EQ277" s="368"/>
      <c r="ER277" s="368"/>
      <c r="ES277" s="368"/>
      <c r="ET277" s="368"/>
      <c r="EU277" s="368"/>
      <c r="EV277" s="368"/>
      <c r="EW277" s="368"/>
      <c r="EX277" s="368"/>
      <c r="EY277" s="368"/>
      <c r="EZ277" s="368"/>
      <c r="FA277" s="368"/>
      <c r="FB277" s="368"/>
      <c r="FC277" s="368"/>
      <c r="FD277" s="368"/>
      <c r="FE277" s="368"/>
      <c r="FF277" s="368"/>
      <c r="FG277" s="368"/>
      <c r="FH277" s="368"/>
      <c r="FI277" s="368"/>
      <c r="FJ277" s="368"/>
      <c r="FK277" s="368"/>
      <c r="FL277" s="368"/>
      <c r="FM277" s="368"/>
      <c r="FN277" s="368"/>
      <c r="FO277" s="368"/>
      <c r="FP277" s="368"/>
      <c r="FQ277" s="368"/>
      <c r="FR277" s="368"/>
      <c r="FS277" s="368"/>
      <c r="FT277" s="368"/>
      <c r="FU277" s="368"/>
      <c r="FV277" s="368"/>
      <c r="FW277" s="368"/>
      <c r="FX277" s="368"/>
      <c r="FY277" s="368"/>
      <c r="FZ277" s="368"/>
    </row>
    <row r="278" spans="32:182" x14ac:dyDescent="0.2">
      <c r="AF278" s="368"/>
      <c r="AG278" s="368"/>
      <c r="AH278" s="368"/>
      <c r="AI278" s="368"/>
      <c r="AJ278" s="368"/>
      <c r="AK278" s="368"/>
      <c r="AL278" s="368"/>
      <c r="AM278" s="368"/>
      <c r="AN278" s="368"/>
      <c r="AO278" s="368"/>
      <c r="AP278" s="368"/>
      <c r="AQ278" s="368"/>
      <c r="AR278" s="368"/>
      <c r="AS278" s="368"/>
      <c r="AT278" s="368"/>
      <c r="AU278" s="368"/>
      <c r="AV278" s="368"/>
      <c r="AW278" s="368"/>
      <c r="AX278" s="368"/>
      <c r="AY278" s="368"/>
      <c r="AZ278" s="368"/>
      <c r="BA278" s="368"/>
      <c r="BB278" s="368"/>
      <c r="BC278" s="368"/>
      <c r="BD278" s="368"/>
      <c r="BE278" s="368"/>
      <c r="BF278" s="368"/>
      <c r="BG278" s="368"/>
      <c r="BH278" s="368"/>
      <c r="BI278" s="368"/>
      <c r="BJ278" s="368"/>
      <c r="BK278" s="368"/>
      <c r="BL278" s="368"/>
      <c r="BM278" s="368"/>
      <c r="BN278" s="368"/>
      <c r="BO278" s="368"/>
      <c r="BP278" s="368"/>
      <c r="BQ278" s="368"/>
      <c r="BR278" s="368"/>
      <c r="BS278" s="368"/>
      <c r="BT278" s="368"/>
      <c r="BU278" s="368"/>
      <c r="BV278" s="368"/>
      <c r="BW278" s="368"/>
      <c r="BX278" s="368"/>
      <c r="BY278" s="368"/>
      <c r="BZ278" s="368"/>
      <c r="CA278" s="368"/>
      <c r="CB278" s="368"/>
      <c r="CC278" s="368"/>
      <c r="CD278" s="368"/>
      <c r="CE278" s="368"/>
      <c r="CF278" s="368"/>
      <c r="CG278" s="368"/>
      <c r="CH278" s="368"/>
      <c r="CI278" s="368"/>
      <c r="CJ278" s="368"/>
      <c r="CK278" s="368"/>
      <c r="CL278" s="368"/>
      <c r="CM278" s="368"/>
      <c r="CN278" s="368"/>
      <c r="CO278" s="368"/>
      <c r="CP278" s="368"/>
      <c r="CQ278" s="368"/>
      <c r="CR278" s="368"/>
      <c r="CS278" s="368"/>
      <c r="CT278" s="368"/>
      <c r="CU278" s="368"/>
      <c r="CV278" s="368"/>
      <c r="CW278" s="368"/>
      <c r="CX278" s="368"/>
      <c r="CY278" s="368"/>
      <c r="CZ278" s="368"/>
      <c r="DA278" s="368"/>
      <c r="DB278" s="368"/>
      <c r="DC278" s="368"/>
      <c r="DD278" s="368"/>
      <c r="DE278" s="368"/>
      <c r="DF278" s="368"/>
      <c r="DG278" s="368"/>
      <c r="DH278" s="368"/>
      <c r="DI278" s="368"/>
      <c r="DJ278" s="368"/>
      <c r="DK278" s="368"/>
      <c r="DL278" s="368"/>
      <c r="DM278" s="368"/>
      <c r="DN278" s="368"/>
      <c r="DO278" s="368"/>
      <c r="DP278" s="368"/>
      <c r="DQ278" s="368"/>
      <c r="DR278" s="368"/>
      <c r="DS278" s="368"/>
      <c r="DT278" s="368"/>
      <c r="DU278" s="368"/>
      <c r="DV278" s="368"/>
      <c r="DW278" s="368"/>
      <c r="DX278" s="368"/>
      <c r="DY278" s="368"/>
      <c r="DZ278" s="368"/>
      <c r="EA278" s="368"/>
      <c r="EB278" s="368"/>
      <c r="EC278" s="368"/>
      <c r="ED278" s="368"/>
      <c r="EE278" s="368"/>
      <c r="EF278" s="368"/>
      <c r="EG278" s="368"/>
      <c r="EH278" s="368"/>
      <c r="EI278" s="368"/>
      <c r="EJ278" s="368"/>
      <c r="EK278" s="368"/>
      <c r="EL278" s="368"/>
      <c r="EM278" s="368"/>
      <c r="EN278" s="368"/>
      <c r="EO278" s="368"/>
      <c r="EP278" s="368"/>
      <c r="EQ278" s="368"/>
      <c r="ER278" s="368"/>
      <c r="ES278" s="368"/>
      <c r="ET278" s="368"/>
      <c r="EU278" s="368"/>
      <c r="EV278" s="368"/>
      <c r="EW278" s="368"/>
      <c r="EX278" s="368"/>
      <c r="EY278" s="368"/>
      <c r="EZ278" s="368"/>
      <c r="FA278" s="368"/>
      <c r="FB278" s="368"/>
      <c r="FC278" s="368"/>
      <c r="FD278" s="368"/>
      <c r="FE278" s="368"/>
      <c r="FF278" s="368"/>
      <c r="FG278" s="368"/>
      <c r="FH278" s="368"/>
      <c r="FI278" s="368"/>
      <c r="FJ278" s="368"/>
      <c r="FK278" s="368"/>
      <c r="FL278" s="368"/>
      <c r="FM278" s="368"/>
      <c r="FN278" s="368"/>
      <c r="FO278" s="368"/>
      <c r="FP278" s="368"/>
      <c r="FQ278" s="368"/>
      <c r="FR278" s="368"/>
      <c r="FS278" s="368"/>
      <c r="FT278" s="368"/>
      <c r="FU278" s="368"/>
      <c r="FV278" s="368"/>
      <c r="FW278" s="368"/>
      <c r="FX278" s="368"/>
      <c r="FY278" s="368"/>
      <c r="FZ278" s="368"/>
    </row>
    <row r="279" spans="32:182" x14ac:dyDescent="0.2">
      <c r="AF279" s="368"/>
      <c r="AG279" s="368"/>
      <c r="AH279" s="368"/>
      <c r="AI279" s="368"/>
      <c r="AJ279" s="368"/>
      <c r="AK279" s="368"/>
      <c r="AL279" s="368"/>
      <c r="AM279" s="368"/>
      <c r="AN279" s="368"/>
      <c r="AO279" s="368"/>
      <c r="AP279" s="368"/>
      <c r="AQ279" s="368"/>
      <c r="AR279" s="368"/>
      <c r="AS279" s="368"/>
      <c r="AT279" s="368"/>
      <c r="AU279" s="368"/>
      <c r="AV279" s="368"/>
      <c r="AW279" s="368"/>
      <c r="AX279" s="368"/>
      <c r="AY279" s="368"/>
      <c r="AZ279" s="368"/>
      <c r="BA279" s="368"/>
      <c r="BB279" s="368"/>
      <c r="BC279" s="368"/>
      <c r="BD279" s="368"/>
      <c r="BE279" s="368"/>
      <c r="BF279" s="368"/>
      <c r="BG279" s="368"/>
      <c r="BH279" s="368"/>
      <c r="BI279" s="368"/>
      <c r="BJ279" s="368"/>
      <c r="BK279" s="368"/>
      <c r="BL279" s="368"/>
      <c r="BM279" s="368"/>
      <c r="BN279" s="368"/>
      <c r="BO279" s="368"/>
      <c r="BP279" s="368"/>
      <c r="BQ279" s="368"/>
      <c r="BR279" s="368"/>
      <c r="BS279" s="368"/>
      <c r="BT279" s="368"/>
      <c r="BU279" s="368"/>
      <c r="BV279" s="368"/>
      <c r="BW279" s="368"/>
      <c r="BX279" s="368"/>
      <c r="BY279" s="368"/>
      <c r="BZ279" s="368"/>
      <c r="CA279" s="368"/>
      <c r="CB279" s="368"/>
      <c r="CC279" s="368"/>
      <c r="CD279" s="368"/>
      <c r="CE279" s="368"/>
      <c r="CF279" s="368"/>
      <c r="CG279" s="368"/>
      <c r="CH279" s="368"/>
      <c r="CI279" s="368"/>
      <c r="CJ279" s="368"/>
      <c r="CK279" s="368"/>
      <c r="CL279" s="368"/>
      <c r="CM279" s="368"/>
      <c r="CN279" s="368"/>
      <c r="CO279" s="368"/>
      <c r="CP279" s="368"/>
      <c r="CQ279" s="368"/>
      <c r="CR279" s="368"/>
      <c r="CS279" s="368"/>
      <c r="CT279" s="368"/>
      <c r="CU279" s="368"/>
      <c r="CV279" s="368"/>
      <c r="CW279" s="368"/>
      <c r="CX279" s="368"/>
      <c r="CY279" s="368"/>
      <c r="CZ279" s="368"/>
      <c r="DA279" s="368"/>
      <c r="DB279" s="368"/>
      <c r="DC279" s="368"/>
      <c r="DD279" s="368"/>
      <c r="DE279" s="368"/>
      <c r="DF279" s="368"/>
      <c r="DG279" s="368"/>
      <c r="DH279" s="368"/>
      <c r="DI279" s="368"/>
      <c r="DJ279" s="368"/>
      <c r="DK279" s="368"/>
      <c r="DL279" s="368"/>
      <c r="DM279" s="368"/>
      <c r="DN279" s="368"/>
      <c r="DO279" s="368"/>
      <c r="DP279" s="368"/>
      <c r="DQ279" s="368"/>
      <c r="DR279" s="368"/>
      <c r="DS279" s="368"/>
      <c r="DT279" s="368"/>
      <c r="DU279" s="368"/>
      <c r="DV279" s="368"/>
      <c r="DW279" s="368"/>
      <c r="DX279" s="368"/>
      <c r="DY279" s="368"/>
      <c r="DZ279" s="368"/>
      <c r="EA279" s="368"/>
      <c r="EB279" s="368"/>
      <c r="EC279" s="368"/>
      <c r="ED279" s="368"/>
      <c r="EE279" s="368"/>
      <c r="EF279" s="368"/>
      <c r="EG279" s="368"/>
      <c r="EH279" s="368"/>
      <c r="EI279" s="368"/>
      <c r="EJ279" s="368"/>
      <c r="EK279" s="368"/>
      <c r="EL279" s="368"/>
      <c r="EM279" s="368"/>
      <c r="EN279" s="368"/>
      <c r="EO279" s="368"/>
      <c r="EP279" s="368"/>
      <c r="EQ279" s="368"/>
      <c r="ER279" s="368"/>
      <c r="ES279" s="368"/>
      <c r="ET279" s="368"/>
      <c r="EU279" s="368"/>
      <c r="EV279" s="368"/>
      <c r="EW279" s="368"/>
      <c r="EX279" s="368"/>
      <c r="EY279" s="368"/>
      <c r="EZ279" s="368"/>
      <c r="FA279" s="368"/>
      <c r="FB279" s="368"/>
      <c r="FC279" s="368"/>
      <c r="FD279" s="368"/>
      <c r="FE279" s="368"/>
      <c r="FF279" s="368"/>
      <c r="FG279" s="368"/>
      <c r="FH279" s="368"/>
      <c r="FI279" s="368"/>
      <c r="FJ279" s="368"/>
      <c r="FK279" s="368"/>
      <c r="FL279" s="368"/>
      <c r="FM279" s="368"/>
      <c r="FN279" s="368"/>
      <c r="FO279" s="368"/>
      <c r="FP279" s="368"/>
      <c r="FQ279" s="368"/>
      <c r="FR279" s="368"/>
      <c r="FS279" s="368"/>
      <c r="FT279" s="368"/>
      <c r="FU279" s="368"/>
      <c r="FV279" s="368"/>
      <c r="FW279" s="368"/>
      <c r="FX279" s="368"/>
      <c r="FY279" s="368"/>
      <c r="FZ279" s="368"/>
    </row>
    <row r="280" spans="32:182" x14ac:dyDescent="0.2">
      <c r="AF280" s="368"/>
      <c r="AG280" s="368"/>
      <c r="AH280" s="368"/>
      <c r="AI280" s="368"/>
      <c r="AJ280" s="368"/>
      <c r="AK280" s="368"/>
      <c r="AL280" s="368"/>
      <c r="AM280" s="368"/>
      <c r="AN280" s="368"/>
      <c r="AO280" s="368"/>
      <c r="AP280" s="368"/>
      <c r="AQ280" s="368"/>
      <c r="AR280" s="368"/>
      <c r="AS280" s="368"/>
      <c r="AT280" s="368"/>
      <c r="AU280" s="368"/>
      <c r="AV280" s="368"/>
      <c r="AW280" s="368"/>
      <c r="AX280" s="368"/>
      <c r="AY280" s="368"/>
      <c r="AZ280" s="368"/>
      <c r="BA280" s="368"/>
      <c r="BB280" s="368"/>
      <c r="BC280" s="368"/>
      <c r="BD280" s="368"/>
      <c r="BE280" s="368"/>
      <c r="BF280" s="368"/>
      <c r="BG280" s="368"/>
      <c r="BH280" s="368"/>
      <c r="BI280" s="368"/>
      <c r="BJ280" s="368"/>
      <c r="BK280" s="368"/>
      <c r="BL280" s="368"/>
      <c r="BM280" s="368"/>
      <c r="BN280" s="368"/>
      <c r="BO280" s="368"/>
      <c r="BP280" s="368"/>
      <c r="BQ280" s="368"/>
      <c r="BR280" s="368"/>
      <c r="BS280" s="368"/>
      <c r="BT280" s="368"/>
      <c r="BU280" s="368"/>
      <c r="BV280" s="368"/>
      <c r="BW280" s="368"/>
      <c r="BX280" s="368"/>
      <c r="BY280" s="368"/>
      <c r="BZ280" s="368"/>
      <c r="CA280" s="368"/>
      <c r="CB280" s="368"/>
      <c r="CC280" s="368"/>
      <c r="CD280" s="368"/>
      <c r="CE280" s="368"/>
      <c r="CF280" s="368"/>
      <c r="CG280" s="368"/>
      <c r="CH280" s="368"/>
      <c r="CI280" s="368"/>
      <c r="CJ280" s="368"/>
      <c r="CK280" s="368"/>
      <c r="CL280" s="368"/>
      <c r="CM280" s="368"/>
      <c r="CN280" s="368"/>
      <c r="CO280" s="368"/>
      <c r="CP280" s="368"/>
      <c r="CQ280" s="368"/>
      <c r="CR280" s="368"/>
      <c r="CS280" s="368"/>
      <c r="CT280" s="368"/>
      <c r="CU280" s="368"/>
      <c r="CV280" s="368"/>
      <c r="CW280" s="368"/>
      <c r="CX280" s="368"/>
      <c r="CY280" s="368"/>
      <c r="CZ280" s="368"/>
      <c r="DA280" s="368"/>
      <c r="DB280" s="368"/>
      <c r="DC280" s="368"/>
      <c r="DD280" s="368"/>
      <c r="DE280" s="368"/>
      <c r="DF280" s="368"/>
      <c r="DG280" s="368"/>
      <c r="DH280" s="368"/>
      <c r="DI280" s="368"/>
      <c r="DJ280" s="368"/>
      <c r="DK280" s="368"/>
      <c r="DL280" s="368"/>
      <c r="DM280" s="368"/>
      <c r="DN280" s="368"/>
      <c r="DO280" s="368"/>
      <c r="DP280" s="368"/>
      <c r="DQ280" s="368"/>
      <c r="DR280" s="368"/>
      <c r="DS280" s="368"/>
      <c r="DT280" s="368"/>
      <c r="DU280" s="368"/>
      <c r="DV280" s="368"/>
      <c r="DW280" s="368"/>
      <c r="DX280" s="368"/>
      <c r="DY280" s="368"/>
      <c r="DZ280" s="368"/>
      <c r="EA280" s="368"/>
      <c r="EB280" s="368"/>
      <c r="EC280" s="368"/>
      <c r="ED280" s="368"/>
      <c r="EE280" s="368"/>
      <c r="EF280" s="368"/>
      <c r="EG280" s="368"/>
      <c r="EH280" s="368"/>
      <c r="EI280" s="368"/>
      <c r="EJ280" s="368"/>
      <c r="EK280" s="368"/>
      <c r="EL280" s="368"/>
      <c r="EM280" s="368"/>
      <c r="EN280" s="368"/>
      <c r="EO280" s="368"/>
      <c r="EP280" s="368"/>
      <c r="EQ280" s="368"/>
      <c r="ER280" s="368"/>
      <c r="ES280" s="368"/>
      <c r="ET280" s="368"/>
      <c r="EU280" s="368"/>
      <c r="EV280" s="368"/>
      <c r="EW280" s="368"/>
      <c r="EX280" s="368"/>
      <c r="EY280" s="368"/>
      <c r="EZ280" s="368"/>
      <c r="FA280" s="368"/>
      <c r="FB280" s="368"/>
      <c r="FC280" s="368"/>
      <c r="FD280" s="368"/>
      <c r="FE280" s="368"/>
      <c r="FF280" s="368"/>
      <c r="FG280" s="368"/>
      <c r="FH280" s="368"/>
      <c r="FI280" s="368"/>
      <c r="FJ280" s="368"/>
      <c r="FK280" s="368"/>
      <c r="FL280" s="368"/>
      <c r="FM280" s="368"/>
      <c r="FN280" s="368"/>
      <c r="FO280" s="368"/>
      <c r="FP280" s="368"/>
      <c r="FQ280" s="368"/>
      <c r="FR280" s="368"/>
      <c r="FS280" s="368"/>
      <c r="FT280" s="368"/>
      <c r="FU280" s="368"/>
      <c r="FV280" s="368"/>
      <c r="FW280" s="368"/>
      <c r="FX280" s="368"/>
      <c r="FY280" s="368"/>
      <c r="FZ280" s="368"/>
    </row>
    <row r="281" spans="32:182" x14ac:dyDescent="0.2">
      <c r="AF281" s="368"/>
      <c r="AG281" s="368"/>
      <c r="AH281" s="368"/>
      <c r="AI281" s="368"/>
      <c r="AJ281" s="368"/>
      <c r="AK281" s="368"/>
      <c r="AL281" s="368"/>
      <c r="AM281" s="368"/>
      <c r="AN281" s="368"/>
      <c r="AO281" s="368"/>
      <c r="AP281" s="368"/>
      <c r="AQ281" s="368"/>
      <c r="AR281" s="368"/>
      <c r="AS281" s="368"/>
      <c r="AT281" s="368"/>
      <c r="AU281" s="368"/>
      <c r="AV281" s="368"/>
      <c r="AW281" s="368"/>
      <c r="AX281" s="368"/>
      <c r="AY281" s="368"/>
      <c r="AZ281" s="368"/>
      <c r="BA281" s="368"/>
      <c r="BB281" s="368"/>
      <c r="BC281" s="368"/>
      <c r="BD281" s="368"/>
      <c r="BE281" s="368"/>
      <c r="BF281" s="368"/>
      <c r="BG281" s="368"/>
      <c r="BH281" s="368"/>
      <c r="BI281" s="368"/>
      <c r="BJ281" s="368"/>
      <c r="BK281" s="368"/>
      <c r="BL281" s="368"/>
      <c r="BM281" s="368"/>
      <c r="BN281" s="368"/>
      <c r="BO281" s="368"/>
      <c r="BP281" s="368"/>
      <c r="BQ281" s="368"/>
      <c r="BR281" s="368"/>
      <c r="BS281" s="368"/>
      <c r="BT281" s="368"/>
      <c r="BU281" s="368"/>
      <c r="BV281" s="368"/>
      <c r="BW281" s="368"/>
      <c r="BX281" s="368"/>
      <c r="BY281" s="368"/>
      <c r="BZ281" s="368"/>
      <c r="CA281" s="368"/>
      <c r="CB281" s="368"/>
      <c r="CC281" s="368"/>
      <c r="CD281" s="368"/>
      <c r="CE281" s="368"/>
      <c r="CF281" s="368"/>
      <c r="CG281" s="368"/>
      <c r="CH281" s="368"/>
      <c r="CI281" s="368"/>
      <c r="CJ281" s="368"/>
      <c r="CK281" s="368"/>
      <c r="CL281" s="368"/>
      <c r="CM281" s="368"/>
      <c r="CN281" s="368"/>
      <c r="CO281" s="368"/>
      <c r="CP281" s="368"/>
      <c r="CQ281" s="368"/>
      <c r="CR281" s="368"/>
      <c r="CS281" s="368"/>
      <c r="CT281" s="368"/>
      <c r="CU281" s="368"/>
      <c r="CV281" s="368"/>
      <c r="CW281" s="368"/>
      <c r="CX281" s="368"/>
      <c r="CY281" s="368"/>
      <c r="CZ281" s="368"/>
      <c r="DA281" s="368"/>
      <c r="DB281" s="368"/>
      <c r="DC281" s="368"/>
      <c r="DD281" s="368"/>
      <c r="DE281" s="368"/>
      <c r="DF281" s="368"/>
      <c r="DG281" s="368"/>
      <c r="DH281" s="368"/>
      <c r="DI281" s="368"/>
      <c r="DJ281" s="368"/>
      <c r="DK281" s="368"/>
      <c r="DL281" s="368"/>
      <c r="DM281" s="368"/>
      <c r="DN281" s="368"/>
      <c r="DO281" s="368"/>
      <c r="DP281" s="368"/>
      <c r="DQ281" s="368"/>
      <c r="DR281" s="368"/>
      <c r="DS281" s="368"/>
      <c r="DT281" s="368"/>
      <c r="DU281" s="368"/>
      <c r="DV281" s="368"/>
      <c r="DW281" s="368"/>
      <c r="DX281" s="368"/>
      <c r="DY281" s="368"/>
      <c r="DZ281" s="368"/>
      <c r="EA281" s="368"/>
      <c r="EB281" s="368"/>
      <c r="EC281" s="368"/>
      <c r="ED281" s="368"/>
      <c r="EE281" s="368"/>
      <c r="EF281" s="368"/>
      <c r="EG281" s="368"/>
      <c r="EH281" s="368"/>
      <c r="EI281" s="368"/>
      <c r="EJ281" s="368"/>
      <c r="EK281" s="368"/>
      <c r="EL281" s="368"/>
      <c r="EM281" s="368"/>
      <c r="EN281" s="368"/>
      <c r="EO281" s="368"/>
      <c r="EP281" s="368"/>
      <c r="EQ281" s="368"/>
      <c r="ER281" s="368"/>
      <c r="ES281" s="368"/>
      <c r="ET281" s="368"/>
      <c r="EU281" s="368"/>
      <c r="EV281" s="368"/>
      <c r="EW281" s="368"/>
      <c r="EX281" s="368"/>
      <c r="EY281" s="368"/>
      <c r="EZ281" s="368"/>
      <c r="FA281" s="368"/>
      <c r="FB281" s="368"/>
      <c r="FC281" s="368"/>
      <c r="FD281" s="368"/>
      <c r="FE281" s="368"/>
      <c r="FF281" s="368"/>
      <c r="FG281" s="368"/>
      <c r="FH281" s="368"/>
      <c r="FI281" s="368"/>
      <c r="FJ281" s="368"/>
      <c r="FK281" s="368"/>
      <c r="FL281" s="368"/>
      <c r="FM281" s="368"/>
      <c r="FN281" s="368"/>
      <c r="FO281" s="368"/>
      <c r="FP281" s="368"/>
      <c r="FQ281" s="368"/>
      <c r="FR281" s="368"/>
      <c r="FS281" s="368"/>
      <c r="FT281" s="368"/>
      <c r="FU281" s="368"/>
      <c r="FV281" s="368"/>
      <c r="FW281" s="368"/>
      <c r="FX281" s="368"/>
      <c r="FY281" s="368"/>
      <c r="FZ281" s="368"/>
    </row>
    <row r="282" spans="32:182" x14ac:dyDescent="0.2">
      <c r="AF282" s="368"/>
      <c r="AG282" s="368"/>
      <c r="AH282" s="368"/>
      <c r="AI282" s="368"/>
      <c r="AJ282" s="368"/>
      <c r="AK282" s="368"/>
      <c r="AL282" s="368"/>
      <c r="AM282" s="368"/>
      <c r="AN282" s="368"/>
      <c r="AO282" s="368"/>
      <c r="AP282" s="368"/>
      <c r="AQ282" s="368"/>
      <c r="AR282" s="368"/>
      <c r="AS282" s="368"/>
      <c r="AT282" s="368"/>
      <c r="AU282" s="368"/>
      <c r="AV282" s="368"/>
      <c r="AW282" s="368"/>
      <c r="AX282" s="368"/>
      <c r="AY282" s="368"/>
      <c r="AZ282" s="368"/>
      <c r="BA282" s="368"/>
      <c r="BB282" s="368"/>
      <c r="BC282" s="368"/>
      <c r="BD282" s="368"/>
      <c r="BE282" s="368"/>
      <c r="BF282" s="368"/>
      <c r="BG282" s="368"/>
      <c r="BH282" s="368"/>
      <c r="BI282" s="368"/>
      <c r="BJ282" s="368"/>
      <c r="BK282" s="368"/>
      <c r="BL282" s="368"/>
      <c r="BM282" s="368"/>
      <c r="BN282" s="368"/>
      <c r="BO282" s="368"/>
      <c r="BP282" s="368"/>
      <c r="BQ282" s="368"/>
      <c r="BR282" s="368"/>
      <c r="BS282" s="368"/>
      <c r="BT282" s="368"/>
      <c r="BU282" s="368"/>
      <c r="BV282" s="368"/>
      <c r="BW282" s="368"/>
      <c r="BX282" s="368"/>
      <c r="BY282" s="368"/>
      <c r="BZ282" s="368"/>
      <c r="CA282" s="368"/>
      <c r="CB282" s="368"/>
      <c r="CC282" s="368"/>
      <c r="CD282" s="368"/>
      <c r="CE282" s="368"/>
      <c r="CF282" s="368"/>
      <c r="CG282" s="368"/>
      <c r="CH282" s="368"/>
      <c r="CI282" s="368"/>
      <c r="CJ282" s="368"/>
      <c r="CK282" s="368"/>
      <c r="CL282" s="368"/>
      <c r="CM282" s="368"/>
      <c r="CN282" s="368"/>
      <c r="CO282" s="368"/>
      <c r="CP282" s="368"/>
      <c r="CQ282" s="368"/>
      <c r="CR282" s="368"/>
      <c r="CS282" s="368"/>
      <c r="CT282" s="368"/>
      <c r="CU282" s="368"/>
      <c r="CV282" s="368"/>
      <c r="CW282" s="368"/>
      <c r="CX282" s="368"/>
      <c r="CY282" s="368"/>
      <c r="CZ282" s="368"/>
      <c r="DA282" s="368"/>
      <c r="DB282" s="368"/>
      <c r="DC282" s="368"/>
      <c r="DD282" s="368"/>
      <c r="DE282" s="368"/>
      <c r="DF282" s="368"/>
      <c r="DG282" s="368"/>
      <c r="DH282" s="368"/>
      <c r="DI282" s="368"/>
      <c r="DJ282" s="368"/>
      <c r="DK282" s="368"/>
      <c r="DL282" s="368"/>
      <c r="DM282" s="368"/>
      <c r="DN282" s="368"/>
      <c r="DO282" s="368"/>
      <c r="DP282" s="368"/>
      <c r="DQ282" s="368"/>
      <c r="DR282" s="368"/>
      <c r="DS282" s="368"/>
      <c r="DT282" s="368"/>
      <c r="DU282" s="368"/>
      <c r="DV282" s="368"/>
      <c r="DW282" s="368"/>
      <c r="DX282" s="368"/>
      <c r="DY282" s="368"/>
      <c r="DZ282" s="368"/>
      <c r="EA282" s="368"/>
      <c r="EB282" s="368"/>
      <c r="EC282" s="368"/>
      <c r="ED282" s="368"/>
      <c r="EE282" s="368"/>
      <c r="EF282" s="368"/>
      <c r="EG282" s="368"/>
      <c r="EH282" s="368"/>
      <c r="EI282" s="368"/>
      <c r="EJ282" s="368"/>
      <c r="EK282" s="368"/>
      <c r="EL282" s="368"/>
      <c r="EM282" s="368"/>
      <c r="EN282" s="368"/>
      <c r="EO282" s="368"/>
      <c r="EP282" s="368"/>
      <c r="EQ282" s="368"/>
      <c r="ER282" s="368"/>
      <c r="ES282" s="368"/>
      <c r="ET282" s="368"/>
      <c r="EU282" s="368"/>
      <c r="EV282" s="368"/>
      <c r="EW282" s="368"/>
      <c r="EX282" s="368"/>
      <c r="EY282" s="368"/>
      <c r="EZ282" s="368"/>
      <c r="FA282" s="368"/>
      <c r="FB282" s="368"/>
      <c r="FC282" s="368"/>
      <c r="FD282" s="368"/>
      <c r="FE282" s="368"/>
      <c r="FF282" s="368"/>
      <c r="FG282" s="368"/>
      <c r="FH282" s="368"/>
      <c r="FI282" s="368"/>
      <c r="FJ282" s="368"/>
      <c r="FK282" s="368"/>
      <c r="FL282" s="368"/>
      <c r="FM282" s="368"/>
      <c r="FN282" s="368"/>
      <c r="FO282" s="368"/>
      <c r="FP282" s="368"/>
      <c r="FQ282" s="368"/>
      <c r="FR282" s="368"/>
      <c r="FS282" s="368"/>
      <c r="FT282" s="368"/>
      <c r="FU282" s="368"/>
      <c r="FV282" s="368"/>
      <c r="FW282" s="368"/>
      <c r="FX282" s="368"/>
      <c r="FY282" s="368"/>
      <c r="FZ282" s="368"/>
    </row>
    <row r="283" spans="32:182" x14ac:dyDescent="0.2">
      <c r="AF283" s="368"/>
      <c r="AG283" s="368"/>
      <c r="AH283" s="368"/>
      <c r="AI283" s="368"/>
      <c r="AJ283" s="368"/>
      <c r="AK283" s="368"/>
      <c r="AL283" s="368"/>
      <c r="AM283" s="368"/>
      <c r="AN283" s="368"/>
      <c r="AO283" s="368"/>
      <c r="AP283" s="368"/>
      <c r="AQ283" s="368"/>
      <c r="AR283" s="368"/>
      <c r="AS283" s="368"/>
      <c r="AT283" s="368"/>
      <c r="AU283" s="368"/>
      <c r="AV283" s="368"/>
      <c r="AW283" s="368"/>
      <c r="AX283" s="368"/>
      <c r="AY283" s="368"/>
      <c r="AZ283" s="368"/>
      <c r="BA283" s="368"/>
      <c r="BB283" s="368"/>
      <c r="BC283" s="368"/>
      <c r="BD283" s="368"/>
      <c r="BE283" s="368"/>
      <c r="BF283" s="368"/>
      <c r="BG283" s="368"/>
      <c r="BH283" s="368"/>
      <c r="BI283" s="368"/>
      <c r="BJ283" s="368"/>
      <c r="BK283" s="368"/>
      <c r="BL283" s="368"/>
      <c r="BM283" s="368"/>
      <c r="BN283" s="368"/>
      <c r="BO283" s="368"/>
      <c r="BP283" s="368"/>
      <c r="BQ283" s="368"/>
      <c r="BR283" s="368"/>
      <c r="BS283" s="368"/>
      <c r="BT283" s="368"/>
      <c r="BU283" s="368"/>
      <c r="BV283" s="368"/>
      <c r="BW283" s="368"/>
      <c r="BX283" s="368"/>
      <c r="BY283" s="368"/>
      <c r="BZ283" s="368"/>
      <c r="CA283" s="368"/>
      <c r="CB283" s="368"/>
      <c r="CC283" s="368"/>
      <c r="CD283" s="368"/>
      <c r="CE283" s="368"/>
      <c r="CF283" s="368"/>
      <c r="CG283" s="368"/>
      <c r="CH283" s="368"/>
      <c r="CI283" s="368"/>
      <c r="CJ283" s="368"/>
      <c r="CK283" s="368"/>
      <c r="CL283" s="368"/>
      <c r="CM283" s="368"/>
      <c r="CN283" s="368"/>
      <c r="CO283" s="368"/>
      <c r="CP283" s="368"/>
      <c r="CQ283" s="368"/>
      <c r="CR283" s="368"/>
      <c r="CS283" s="368"/>
      <c r="CT283" s="368"/>
      <c r="CU283" s="368"/>
      <c r="CV283" s="368"/>
      <c r="CW283" s="368"/>
      <c r="CX283" s="368"/>
      <c r="CY283" s="368"/>
      <c r="CZ283" s="368"/>
      <c r="DA283" s="368"/>
      <c r="DB283" s="368"/>
      <c r="DC283" s="368"/>
      <c r="DD283" s="368"/>
      <c r="DE283" s="368"/>
      <c r="DF283" s="368"/>
      <c r="DG283" s="368"/>
      <c r="DH283" s="368"/>
      <c r="DI283" s="368"/>
      <c r="DJ283" s="368"/>
      <c r="DK283" s="368"/>
      <c r="DL283" s="368"/>
      <c r="DM283" s="368"/>
      <c r="DN283" s="368"/>
      <c r="DO283" s="368"/>
      <c r="DP283" s="368"/>
      <c r="DQ283" s="368"/>
      <c r="DR283" s="368"/>
      <c r="DS283" s="368"/>
      <c r="DT283" s="368"/>
      <c r="DU283" s="368"/>
      <c r="DV283" s="368"/>
      <c r="DW283" s="368"/>
      <c r="DX283" s="368"/>
      <c r="DY283" s="368"/>
      <c r="DZ283" s="368"/>
      <c r="EA283" s="368"/>
      <c r="EB283" s="368"/>
      <c r="EC283" s="368"/>
      <c r="ED283" s="368"/>
      <c r="EE283" s="368"/>
      <c r="EF283" s="368"/>
      <c r="EG283" s="368"/>
      <c r="EH283" s="368"/>
      <c r="EI283" s="368"/>
      <c r="EJ283" s="368"/>
      <c r="EK283" s="368"/>
      <c r="EL283" s="368"/>
      <c r="EM283" s="368"/>
      <c r="EN283" s="368"/>
      <c r="EO283" s="368"/>
      <c r="EP283" s="368"/>
      <c r="EQ283" s="368"/>
      <c r="ER283" s="368"/>
      <c r="ES283" s="368"/>
      <c r="ET283" s="368"/>
      <c r="EU283" s="368"/>
      <c r="EV283" s="368"/>
      <c r="EW283" s="368"/>
      <c r="EX283" s="368"/>
      <c r="EY283" s="368"/>
      <c r="EZ283" s="368"/>
      <c r="FA283" s="368"/>
      <c r="FB283" s="368"/>
      <c r="FC283" s="368"/>
      <c r="FD283" s="368"/>
      <c r="FE283" s="368"/>
      <c r="FF283" s="368"/>
      <c r="FG283" s="368"/>
      <c r="FH283" s="368"/>
      <c r="FI283" s="368"/>
      <c r="FJ283" s="368"/>
      <c r="FK283" s="368"/>
      <c r="FL283" s="368"/>
      <c r="FM283" s="368"/>
      <c r="FN283" s="368"/>
      <c r="FO283" s="368"/>
      <c r="FP283" s="368"/>
      <c r="FQ283" s="368"/>
      <c r="FR283" s="368"/>
      <c r="FS283" s="368"/>
      <c r="FT283" s="368"/>
      <c r="FU283" s="368"/>
      <c r="FV283" s="368"/>
      <c r="FW283" s="368"/>
      <c r="FX283" s="368"/>
      <c r="FY283" s="368"/>
      <c r="FZ283" s="368"/>
    </row>
    <row r="284" spans="32:182" x14ac:dyDescent="0.2">
      <c r="AF284" s="368"/>
      <c r="AG284" s="368"/>
      <c r="AH284" s="368"/>
      <c r="AI284" s="368"/>
      <c r="AJ284" s="368"/>
      <c r="AK284" s="368"/>
      <c r="AL284" s="368"/>
      <c r="AM284" s="368"/>
      <c r="AN284" s="368"/>
      <c r="AO284" s="368"/>
      <c r="AP284" s="368"/>
      <c r="AQ284" s="368"/>
      <c r="AR284" s="368"/>
      <c r="AS284" s="368"/>
      <c r="AT284" s="368"/>
      <c r="AU284" s="368"/>
      <c r="AV284" s="368"/>
      <c r="AW284" s="368"/>
      <c r="AX284" s="368"/>
      <c r="AY284" s="368"/>
      <c r="AZ284" s="368"/>
      <c r="BA284" s="368"/>
      <c r="BB284" s="368"/>
      <c r="BC284" s="368"/>
      <c r="BD284" s="368"/>
      <c r="BE284" s="368"/>
      <c r="BF284" s="368"/>
      <c r="BG284" s="368"/>
      <c r="BH284" s="368"/>
      <c r="BI284" s="368"/>
      <c r="BJ284" s="368"/>
      <c r="BK284" s="368"/>
      <c r="BL284" s="368"/>
      <c r="BM284" s="368"/>
      <c r="BN284" s="368"/>
      <c r="BO284" s="368"/>
      <c r="BP284" s="368"/>
      <c r="BQ284" s="368"/>
      <c r="BR284" s="368"/>
      <c r="BS284" s="368"/>
      <c r="BT284" s="368"/>
      <c r="BU284" s="368"/>
      <c r="BV284" s="368"/>
      <c r="BW284" s="368"/>
      <c r="BX284" s="368"/>
      <c r="BY284" s="368"/>
      <c r="BZ284" s="368"/>
      <c r="CA284" s="368"/>
      <c r="CB284" s="368"/>
      <c r="CC284" s="368"/>
      <c r="CD284" s="368"/>
      <c r="CE284" s="368"/>
      <c r="CF284" s="368"/>
      <c r="CG284" s="368"/>
      <c r="CH284" s="368"/>
      <c r="CI284" s="368"/>
      <c r="CJ284" s="368"/>
      <c r="CK284" s="368"/>
      <c r="CL284" s="368"/>
      <c r="CM284" s="368"/>
      <c r="CN284" s="368"/>
      <c r="CO284" s="368"/>
      <c r="CP284" s="368"/>
      <c r="CQ284" s="368"/>
      <c r="CR284" s="368"/>
      <c r="CS284" s="368"/>
      <c r="CT284" s="368"/>
      <c r="CU284" s="368"/>
      <c r="CV284" s="368"/>
      <c r="CW284" s="368"/>
      <c r="CX284" s="368"/>
      <c r="CY284" s="368"/>
      <c r="CZ284" s="368"/>
      <c r="DA284" s="368"/>
      <c r="DB284" s="368"/>
      <c r="DC284" s="368"/>
      <c r="DD284" s="368"/>
      <c r="DE284" s="368"/>
      <c r="DF284" s="368"/>
      <c r="DG284" s="368"/>
      <c r="DH284" s="368"/>
      <c r="DI284" s="368"/>
      <c r="DJ284" s="368"/>
      <c r="DK284" s="368"/>
      <c r="DL284" s="368"/>
      <c r="DM284" s="368"/>
      <c r="DN284" s="368"/>
      <c r="DO284" s="368"/>
      <c r="DP284" s="368"/>
      <c r="DQ284" s="368"/>
      <c r="DR284" s="368"/>
      <c r="DS284" s="368"/>
      <c r="DT284" s="368"/>
      <c r="DU284" s="368"/>
      <c r="DV284" s="368"/>
      <c r="DW284" s="368"/>
      <c r="DX284" s="368"/>
      <c r="DY284" s="368"/>
      <c r="DZ284" s="368"/>
      <c r="EA284" s="368"/>
      <c r="EB284" s="368"/>
      <c r="EC284" s="368"/>
      <c r="ED284" s="368"/>
      <c r="EE284" s="368"/>
      <c r="EF284" s="368"/>
      <c r="EG284" s="368"/>
      <c r="EH284" s="368"/>
      <c r="EI284" s="368"/>
      <c r="EJ284" s="368"/>
      <c r="EK284" s="368"/>
      <c r="EL284" s="368"/>
      <c r="EM284" s="368"/>
      <c r="EN284" s="368"/>
      <c r="EO284" s="368"/>
      <c r="EP284" s="368"/>
      <c r="EQ284" s="368"/>
      <c r="ER284" s="368"/>
      <c r="ES284" s="368"/>
      <c r="ET284" s="368"/>
      <c r="EU284" s="368"/>
      <c r="EV284" s="368"/>
      <c r="EW284" s="368"/>
      <c r="EX284" s="368"/>
      <c r="EY284" s="368"/>
      <c r="EZ284" s="368"/>
      <c r="FA284" s="368"/>
      <c r="FB284" s="368"/>
      <c r="FC284" s="368"/>
      <c r="FD284" s="368"/>
      <c r="FE284" s="368"/>
      <c r="FF284" s="368"/>
      <c r="FG284" s="368"/>
      <c r="FH284" s="368"/>
      <c r="FI284" s="368"/>
      <c r="FJ284" s="368"/>
      <c r="FK284" s="368"/>
      <c r="FL284" s="368"/>
      <c r="FM284" s="368"/>
      <c r="FN284" s="368"/>
      <c r="FO284" s="368"/>
      <c r="FP284" s="368"/>
      <c r="FQ284" s="368"/>
      <c r="FR284" s="368"/>
      <c r="FS284" s="368"/>
      <c r="FT284" s="368"/>
      <c r="FU284" s="368"/>
      <c r="FV284" s="368"/>
      <c r="FW284" s="368"/>
      <c r="FX284" s="368"/>
      <c r="FY284" s="368"/>
      <c r="FZ284" s="368"/>
    </row>
    <row r="285" spans="32:182" x14ac:dyDescent="0.2">
      <c r="AF285" s="368"/>
      <c r="AG285" s="368"/>
      <c r="AH285" s="368"/>
      <c r="AI285" s="368"/>
      <c r="AJ285" s="368"/>
      <c r="AK285" s="368"/>
      <c r="AL285" s="368"/>
      <c r="AM285" s="368"/>
      <c r="AN285" s="368"/>
      <c r="AO285" s="368"/>
      <c r="AP285" s="368"/>
      <c r="AQ285" s="368"/>
      <c r="AR285" s="368"/>
      <c r="AS285" s="368"/>
      <c r="AT285" s="368"/>
      <c r="AU285" s="368"/>
      <c r="AV285" s="368"/>
      <c r="AW285" s="368"/>
      <c r="AX285" s="368"/>
      <c r="AY285" s="368"/>
      <c r="AZ285" s="368"/>
      <c r="BA285" s="368"/>
      <c r="BB285" s="368"/>
      <c r="BC285" s="368"/>
      <c r="BD285" s="368"/>
      <c r="BE285" s="368"/>
      <c r="BF285" s="368"/>
      <c r="BG285" s="368"/>
      <c r="BH285" s="368"/>
      <c r="BI285" s="368"/>
      <c r="BJ285" s="368"/>
      <c r="BK285" s="368"/>
      <c r="BL285" s="368"/>
      <c r="BM285" s="368"/>
      <c r="BN285" s="368"/>
      <c r="BO285" s="368"/>
      <c r="BP285" s="368"/>
      <c r="BQ285" s="368"/>
      <c r="BR285" s="368"/>
      <c r="BS285" s="368"/>
      <c r="BT285" s="368"/>
      <c r="BU285" s="368"/>
      <c r="BV285" s="368"/>
      <c r="BW285" s="368"/>
      <c r="BX285" s="368"/>
      <c r="BY285" s="368"/>
      <c r="BZ285" s="368"/>
      <c r="CA285" s="368"/>
      <c r="CB285" s="368"/>
      <c r="CC285" s="368"/>
      <c r="CD285" s="368"/>
      <c r="CE285" s="368"/>
      <c r="CF285" s="368"/>
      <c r="CG285" s="368"/>
      <c r="CH285" s="368"/>
      <c r="CI285" s="368"/>
      <c r="CJ285" s="368"/>
      <c r="CK285" s="368"/>
      <c r="CL285" s="368"/>
      <c r="CM285" s="368"/>
      <c r="CN285" s="368"/>
      <c r="CO285" s="368"/>
      <c r="CP285" s="368"/>
      <c r="CQ285" s="368"/>
      <c r="CR285" s="368"/>
      <c r="CS285" s="368"/>
      <c r="CT285" s="368"/>
      <c r="CU285" s="368"/>
      <c r="CV285" s="368"/>
      <c r="CW285" s="368"/>
      <c r="CX285" s="368"/>
      <c r="CY285" s="368"/>
      <c r="CZ285" s="368"/>
      <c r="DA285" s="368"/>
      <c r="DB285" s="368"/>
      <c r="DC285" s="368"/>
      <c r="DD285" s="368"/>
      <c r="DE285" s="368"/>
      <c r="DF285" s="368"/>
      <c r="DG285" s="368"/>
      <c r="DH285" s="368"/>
      <c r="DI285" s="368"/>
      <c r="DJ285" s="368"/>
      <c r="DK285" s="368"/>
      <c r="DL285" s="368"/>
      <c r="DM285" s="368"/>
      <c r="DN285" s="368"/>
      <c r="DO285" s="368"/>
      <c r="DP285" s="368"/>
      <c r="DQ285" s="368"/>
      <c r="DR285" s="368"/>
      <c r="DS285" s="368"/>
      <c r="DT285" s="368"/>
      <c r="DU285" s="368"/>
      <c r="DV285" s="368"/>
      <c r="DW285" s="368"/>
      <c r="DX285" s="368"/>
      <c r="DY285" s="368"/>
      <c r="DZ285" s="368"/>
      <c r="EA285" s="368"/>
      <c r="EB285" s="368"/>
      <c r="EC285" s="368"/>
      <c r="ED285" s="368"/>
      <c r="EE285" s="368"/>
      <c r="EF285" s="368"/>
      <c r="EG285" s="368"/>
      <c r="EH285" s="368"/>
      <c r="EI285" s="368"/>
      <c r="EJ285" s="368"/>
      <c r="EK285" s="368"/>
      <c r="EL285" s="368"/>
      <c r="EM285" s="368"/>
      <c r="EN285" s="368"/>
      <c r="EO285" s="368"/>
      <c r="EP285" s="368"/>
      <c r="EQ285" s="368"/>
      <c r="ER285" s="368"/>
      <c r="ES285" s="368"/>
      <c r="ET285" s="368"/>
      <c r="EU285" s="368"/>
      <c r="EV285" s="368"/>
      <c r="EW285" s="368"/>
      <c r="EX285" s="368"/>
      <c r="EY285" s="368"/>
      <c r="EZ285" s="368"/>
      <c r="FA285" s="368"/>
      <c r="FB285" s="368"/>
      <c r="FC285" s="368"/>
      <c r="FD285" s="368"/>
      <c r="FE285" s="368"/>
      <c r="FF285" s="368"/>
      <c r="FG285" s="368"/>
      <c r="FH285" s="368"/>
      <c r="FI285" s="368"/>
      <c r="FJ285" s="368"/>
      <c r="FK285" s="368"/>
      <c r="FL285" s="368"/>
      <c r="FM285" s="368"/>
      <c r="FN285" s="368"/>
      <c r="FO285" s="368"/>
      <c r="FP285" s="368"/>
      <c r="FQ285" s="368"/>
      <c r="FR285" s="368"/>
      <c r="FS285" s="368"/>
      <c r="FT285" s="368"/>
      <c r="FU285" s="368"/>
      <c r="FV285" s="368"/>
      <c r="FW285" s="368"/>
      <c r="FX285" s="368"/>
      <c r="FY285" s="368"/>
      <c r="FZ285" s="368"/>
    </row>
    <row r="286" spans="32:182" x14ac:dyDescent="0.2">
      <c r="AF286" s="368"/>
      <c r="AG286" s="368"/>
      <c r="AH286" s="368"/>
      <c r="AI286" s="368"/>
      <c r="AJ286" s="368"/>
      <c r="AK286" s="368"/>
      <c r="AL286" s="368"/>
      <c r="AM286" s="368"/>
      <c r="AN286" s="368"/>
      <c r="AO286" s="368"/>
      <c r="AP286" s="368"/>
      <c r="AQ286" s="368"/>
      <c r="AR286" s="368"/>
      <c r="AS286" s="368"/>
      <c r="AT286" s="368"/>
      <c r="AU286" s="368"/>
      <c r="AV286" s="368"/>
      <c r="AW286" s="368"/>
      <c r="AX286" s="368"/>
      <c r="AY286" s="368"/>
      <c r="AZ286" s="368"/>
      <c r="BA286" s="368"/>
      <c r="BB286" s="368"/>
      <c r="BC286" s="368"/>
      <c r="BD286" s="368"/>
      <c r="BE286" s="368"/>
      <c r="BF286" s="368"/>
      <c r="BG286" s="368"/>
      <c r="BH286" s="368"/>
      <c r="BI286" s="368"/>
      <c r="BJ286" s="368"/>
      <c r="BK286" s="368"/>
      <c r="BL286" s="368"/>
      <c r="BM286" s="368"/>
      <c r="BN286" s="368"/>
      <c r="BO286" s="368"/>
      <c r="BP286" s="368"/>
      <c r="BQ286" s="368"/>
      <c r="BR286" s="368"/>
      <c r="BS286" s="368"/>
      <c r="BT286" s="368"/>
      <c r="BU286" s="368"/>
      <c r="BV286" s="368"/>
      <c r="BW286" s="368"/>
      <c r="BX286" s="368"/>
      <c r="BY286" s="368"/>
      <c r="BZ286" s="368"/>
      <c r="CA286" s="368"/>
      <c r="CB286" s="368"/>
      <c r="CC286" s="368"/>
      <c r="CD286" s="368"/>
      <c r="CE286" s="368"/>
      <c r="CF286" s="368"/>
      <c r="CG286" s="368"/>
      <c r="CH286" s="368"/>
      <c r="CI286" s="368"/>
      <c r="CJ286" s="368"/>
      <c r="CK286" s="368"/>
      <c r="CL286" s="368"/>
      <c r="CM286" s="368"/>
      <c r="CN286" s="368"/>
      <c r="CO286" s="368"/>
      <c r="CP286" s="368"/>
      <c r="CQ286" s="368"/>
      <c r="CR286" s="368"/>
      <c r="CS286" s="368"/>
      <c r="CT286" s="368"/>
      <c r="CU286" s="368"/>
      <c r="CV286" s="368"/>
      <c r="CW286" s="368"/>
      <c r="CX286" s="368"/>
      <c r="CY286" s="368"/>
      <c r="CZ286" s="368"/>
      <c r="DA286" s="368"/>
      <c r="DB286" s="368"/>
      <c r="DC286" s="368"/>
      <c r="DD286" s="368"/>
      <c r="DE286" s="368"/>
      <c r="DF286" s="368"/>
      <c r="DG286" s="368"/>
      <c r="DH286" s="368"/>
      <c r="DI286" s="368"/>
      <c r="DJ286" s="368"/>
      <c r="DK286" s="368"/>
      <c r="DL286" s="368"/>
      <c r="DM286" s="368"/>
      <c r="DN286" s="368"/>
      <c r="DO286" s="368"/>
      <c r="DP286" s="368"/>
      <c r="DQ286" s="368"/>
      <c r="DR286" s="368"/>
      <c r="DS286" s="368"/>
      <c r="DT286" s="368"/>
      <c r="DU286" s="368"/>
      <c r="DV286" s="368"/>
      <c r="DW286" s="368"/>
      <c r="DX286" s="368"/>
      <c r="DY286" s="368"/>
      <c r="DZ286" s="368"/>
      <c r="EA286" s="368"/>
      <c r="EB286" s="368"/>
      <c r="EC286" s="368"/>
      <c r="ED286" s="368"/>
      <c r="EE286" s="368"/>
      <c r="EF286" s="368"/>
      <c r="EG286" s="368"/>
      <c r="EH286" s="368"/>
      <c r="EI286" s="368"/>
      <c r="EJ286" s="368"/>
      <c r="EK286" s="368"/>
      <c r="EL286" s="368"/>
      <c r="EM286" s="368"/>
      <c r="EN286" s="368"/>
      <c r="EO286" s="368"/>
      <c r="EP286" s="368"/>
      <c r="EQ286" s="368"/>
      <c r="ER286" s="368"/>
      <c r="ES286" s="368"/>
      <c r="ET286" s="368"/>
      <c r="EU286" s="368"/>
      <c r="EV286" s="368"/>
      <c r="EW286" s="368"/>
      <c r="EX286" s="368"/>
      <c r="EY286" s="368"/>
      <c r="EZ286" s="368"/>
      <c r="FA286" s="368"/>
      <c r="FB286" s="368"/>
      <c r="FC286" s="368"/>
      <c r="FD286" s="368"/>
      <c r="FE286" s="368"/>
      <c r="FF286" s="368"/>
      <c r="FG286" s="368"/>
      <c r="FH286" s="368"/>
      <c r="FI286" s="368"/>
      <c r="FJ286" s="368"/>
      <c r="FK286" s="368"/>
      <c r="FL286" s="368"/>
      <c r="FM286" s="368"/>
      <c r="FN286" s="368"/>
      <c r="FO286" s="368"/>
      <c r="FP286" s="368"/>
      <c r="FQ286" s="368"/>
      <c r="FR286" s="368"/>
      <c r="FS286" s="368"/>
      <c r="FT286" s="368"/>
      <c r="FU286" s="368"/>
      <c r="FV286" s="368"/>
      <c r="FW286" s="368"/>
      <c r="FX286" s="368"/>
      <c r="FY286" s="368"/>
      <c r="FZ286" s="368"/>
    </row>
    <row r="287" spans="32:182" x14ac:dyDescent="0.2">
      <c r="AF287" s="368"/>
      <c r="AG287" s="368"/>
      <c r="AH287" s="368"/>
      <c r="AI287" s="368"/>
      <c r="AJ287" s="368"/>
      <c r="AK287" s="368"/>
      <c r="AL287" s="368"/>
      <c r="AM287" s="368"/>
      <c r="AN287" s="368"/>
      <c r="AO287" s="368"/>
      <c r="AP287" s="368"/>
      <c r="AQ287" s="368"/>
      <c r="AR287" s="368"/>
      <c r="AS287" s="368"/>
      <c r="AT287" s="368"/>
      <c r="AU287" s="368"/>
      <c r="AV287" s="368"/>
      <c r="AW287" s="368"/>
      <c r="AX287" s="368"/>
      <c r="AY287" s="368"/>
      <c r="AZ287" s="368"/>
      <c r="BA287" s="368"/>
      <c r="BB287" s="368"/>
      <c r="BC287" s="368"/>
      <c r="BD287" s="368"/>
      <c r="BE287" s="368"/>
      <c r="BF287" s="368"/>
      <c r="BG287" s="368"/>
      <c r="BH287" s="368"/>
      <c r="BI287" s="368"/>
      <c r="BJ287" s="368"/>
      <c r="BK287" s="368"/>
      <c r="BL287" s="368"/>
      <c r="BM287" s="368"/>
      <c r="BN287" s="368"/>
      <c r="BO287" s="368"/>
      <c r="BP287" s="368"/>
      <c r="BQ287" s="368"/>
      <c r="BR287" s="368"/>
      <c r="BS287" s="368"/>
      <c r="BT287" s="368"/>
      <c r="BU287" s="368"/>
      <c r="BV287" s="368"/>
      <c r="BW287" s="368"/>
      <c r="BX287" s="368"/>
      <c r="BY287" s="368"/>
      <c r="BZ287" s="368"/>
      <c r="CA287" s="368"/>
      <c r="CB287" s="368"/>
      <c r="CC287" s="368"/>
      <c r="CD287" s="368"/>
      <c r="CE287" s="368"/>
      <c r="CF287" s="368"/>
      <c r="CG287" s="368"/>
      <c r="CH287" s="368"/>
      <c r="CI287" s="368"/>
      <c r="CJ287" s="368"/>
      <c r="CK287" s="368"/>
      <c r="CL287" s="368"/>
      <c r="CM287" s="368"/>
      <c r="CN287" s="368"/>
      <c r="CO287" s="368"/>
      <c r="CP287" s="368"/>
      <c r="CQ287" s="368"/>
      <c r="CR287" s="368"/>
      <c r="CS287" s="368"/>
      <c r="CT287" s="368"/>
      <c r="CU287" s="368"/>
      <c r="CV287" s="368"/>
      <c r="CW287" s="368"/>
      <c r="CX287" s="368"/>
      <c r="CY287" s="368"/>
      <c r="CZ287" s="368"/>
      <c r="DA287" s="368"/>
      <c r="DB287" s="368"/>
      <c r="DC287" s="368"/>
      <c r="DD287" s="368"/>
      <c r="DE287" s="368"/>
      <c r="DF287" s="368"/>
      <c r="DG287" s="368"/>
      <c r="DH287" s="368"/>
      <c r="DI287" s="368"/>
      <c r="DJ287" s="368"/>
      <c r="DK287" s="368"/>
      <c r="DL287" s="368"/>
      <c r="DM287" s="368"/>
      <c r="DN287" s="368"/>
      <c r="DO287" s="368"/>
      <c r="DP287" s="368"/>
      <c r="DQ287" s="368"/>
      <c r="DR287" s="368"/>
      <c r="DS287" s="368"/>
      <c r="DT287" s="368"/>
      <c r="DU287" s="368"/>
      <c r="DV287" s="368"/>
      <c r="DW287" s="368"/>
      <c r="DX287" s="368"/>
      <c r="DY287" s="368"/>
      <c r="DZ287" s="368"/>
      <c r="EA287" s="368"/>
      <c r="EB287" s="368"/>
      <c r="EC287" s="368"/>
      <c r="ED287" s="368"/>
      <c r="EE287" s="368"/>
      <c r="EF287" s="368"/>
      <c r="EG287" s="368"/>
      <c r="EH287" s="368"/>
      <c r="EI287" s="368"/>
      <c r="EJ287" s="368"/>
      <c r="EK287" s="368"/>
      <c r="EL287" s="368"/>
      <c r="EM287" s="368"/>
      <c r="EN287" s="368"/>
      <c r="EO287" s="368"/>
      <c r="EP287" s="368"/>
      <c r="EQ287" s="368"/>
      <c r="ER287" s="368"/>
      <c r="ES287" s="368"/>
      <c r="ET287" s="368"/>
      <c r="EU287" s="368"/>
      <c r="EV287" s="368"/>
      <c r="EW287" s="368"/>
      <c r="EX287" s="368"/>
      <c r="EY287" s="368"/>
      <c r="EZ287" s="368"/>
      <c r="FA287" s="368"/>
      <c r="FB287" s="368"/>
      <c r="FC287" s="368"/>
      <c r="FD287" s="368"/>
      <c r="FE287" s="368"/>
      <c r="FF287" s="368"/>
      <c r="FG287" s="368"/>
      <c r="FH287" s="368"/>
      <c r="FI287" s="368"/>
      <c r="FJ287" s="368"/>
      <c r="FK287" s="368"/>
      <c r="FL287" s="368"/>
      <c r="FM287" s="368"/>
      <c r="FN287" s="368"/>
      <c r="FO287" s="368"/>
      <c r="FP287" s="368"/>
      <c r="FQ287" s="368"/>
      <c r="FR287" s="368"/>
      <c r="FS287" s="368"/>
      <c r="FT287" s="368"/>
      <c r="FU287" s="368"/>
      <c r="FV287" s="368"/>
      <c r="FW287" s="368"/>
      <c r="FX287" s="368"/>
      <c r="FY287" s="368"/>
      <c r="FZ287" s="368"/>
    </row>
    <row r="288" spans="32:182" x14ac:dyDescent="0.2">
      <c r="AF288" s="368"/>
      <c r="AG288" s="368"/>
      <c r="AH288" s="368"/>
      <c r="AI288" s="368"/>
      <c r="AJ288" s="368"/>
      <c r="AK288" s="368"/>
      <c r="AL288" s="368"/>
      <c r="AM288" s="368"/>
      <c r="AN288" s="368"/>
      <c r="AO288" s="368"/>
      <c r="AP288" s="368"/>
      <c r="AQ288" s="368"/>
      <c r="AR288" s="368"/>
      <c r="AS288" s="368"/>
      <c r="AT288" s="368"/>
      <c r="AU288" s="368"/>
      <c r="AV288" s="368"/>
      <c r="AW288" s="368"/>
      <c r="AX288" s="368"/>
      <c r="AY288" s="368"/>
      <c r="AZ288" s="368"/>
      <c r="BA288" s="368"/>
      <c r="BB288" s="368"/>
      <c r="BC288" s="368"/>
      <c r="BD288" s="368"/>
      <c r="BE288" s="368"/>
      <c r="BF288" s="368"/>
      <c r="BG288" s="368"/>
      <c r="BH288" s="368"/>
      <c r="BI288" s="368"/>
      <c r="BJ288" s="368"/>
      <c r="BK288" s="368"/>
      <c r="BL288" s="368"/>
      <c r="BM288" s="368"/>
      <c r="BN288" s="368"/>
      <c r="BO288" s="368"/>
      <c r="BP288" s="368"/>
      <c r="BQ288" s="368"/>
      <c r="BR288" s="368"/>
      <c r="BS288" s="368"/>
      <c r="BT288" s="368"/>
      <c r="BU288" s="368"/>
      <c r="BV288" s="368"/>
      <c r="BW288" s="368"/>
      <c r="BX288" s="368"/>
      <c r="BY288" s="368"/>
      <c r="BZ288" s="368"/>
      <c r="CA288" s="368"/>
      <c r="CB288" s="368"/>
      <c r="CC288" s="368"/>
      <c r="CD288" s="368"/>
      <c r="CE288" s="368"/>
      <c r="CF288" s="368"/>
      <c r="CG288" s="368"/>
      <c r="CH288" s="368"/>
      <c r="CI288" s="368"/>
      <c r="CJ288" s="368"/>
      <c r="CK288" s="368"/>
      <c r="CL288" s="368"/>
      <c r="CM288" s="368"/>
      <c r="CN288" s="368"/>
      <c r="CO288" s="368"/>
      <c r="CP288" s="368"/>
      <c r="CQ288" s="368"/>
      <c r="CR288" s="368"/>
      <c r="CS288" s="368"/>
      <c r="CT288" s="368"/>
      <c r="CU288" s="368"/>
      <c r="CV288" s="368"/>
      <c r="CW288" s="368"/>
      <c r="CX288" s="368"/>
      <c r="CY288" s="368"/>
      <c r="CZ288" s="368"/>
      <c r="DA288" s="368"/>
      <c r="DB288" s="368"/>
      <c r="DC288" s="368"/>
      <c r="DD288" s="368"/>
      <c r="DE288" s="368"/>
      <c r="DF288" s="368"/>
      <c r="DG288" s="368"/>
      <c r="DH288" s="368"/>
      <c r="DI288" s="368"/>
      <c r="DJ288" s="368"/>
      <c r="DK288" s="368"/>
      <c r="DL288" s="368"/>
      <c r="DM288" s="368"/>
      <c r="DN288" s="368"/>
      <c r="DO288" s="368"/>
      <c r="DP288" s="368"/>
      <c r="DQ288" s="368"/>
      <c r="DR288" s="368"/>
      <c r="DS288" s="368"/>
      <c r="DT288" s="368"/>
      <c r="DU288" s="368"/>
      <c r="DV288" s="368"/>
      <c r="DW288" s="368"/>
      <c r="DX288" s="368"/>
      <c r="DY288" s="368"/>
      <c r="DZ288" s="368"/>
      <c r="EA288" s="368"/>
      <c r="EB288" s="368"/>
      <c r="EC288" s="368"/>
      <c r="ED288" s="368"/>
      <c r="EE288" s="368"/>
      <c r="EF288" s="368"/>
      <c r="EG288" s="368"/>
      <c r="EH288" s="368"/>
      <c r="EI288" s="368"/>
      <c r="EJ288" s="368"/>
      <c r="EK288" s="368"/>
      <c r="EL288" s="368"/>
      <c r="EM288" s="368"/>
      <c r="EN288" s="368"/>
      <c r="EO288" s="368"/>
      <c r="EP288" s="368"/>
      <c r="EQ288" s="368"/>
      <c r="ER288" s="368"/>
      <c r="ES288" s="368"/>
      <c r="ET288" s="368"/>
      <c r="EU288" s="368"/>
      <c r="EV288" s="368"/>
      <c r="EW288" s="368"/>
      <c r="EX288" s="368"/>
      <c r="EY288" s="368"/>
      <c r="EZ288" s="368"/>
      <c r="FA288" s="368"/>
      <c r="FB288" s="368"/>
      <c r="FC288" s="368"/>
      <c r="FD288" s="368"/>
      <c r="FE288" s="368"/>
      <c r="FF288" s="368"/>
      <c r="FG288" s="368"/>
      <c r="FH288" s="368"/>
      <c r="FI288" s="368"/>
      <c r="FJ288" s="368"/>
      <c r="FK288" s="368"/>
      <c r="FL288" s="368"/>
      <c r="FM288" s="368"/>
      <c r="FN288" s="368"/>
      <c r="FO288" s="368"/>
      <c r="FP288" s="368"/>
      <c r="FQ288" s="368"/>
      <c r="FR288" s="368"/>
      <c r="FS288" s="368"/>
      <c r="FT288" s="368"/>
      <c r="FU288" s="368"/>
      <c r="FV288" s="368"/>
      <c r="FW288" s="368"/>
      <c r="FX288" s="368"/>
      <c r="FY288" s="368"/>
      <c r="FZ288" s="368"/>
    </row>
    <row r="289" spans="32:182" x14ac:dyDescent="0.2">
      <c r="AF289" s="368"/>
      <c r="AG289" s="368"/>
      <c r="AH289" s="368"/>
      <c r="AI289" s="368"/>
      <c r="AJ289" s="368"/>
      <c r="AK289" s="368"/>
      <c r="AL289" s="368"/>
      <c r="AM289" s="368"/>
      <c r="AN289" s="368"/>
      <c r="AO289" s="368"/>
      <c r="AP289" s="368"/>
      <c r="AQ289" s="368"/>
      <c r="AR289" s="368"/>
      <c r="AS289" s="368"/>
      <c r="AT289" s="368"/>
      <c r="AU289" s="368"/>
      <c r="AV289" s="368"/>
      <c r="AW289" s="368"/>
      <c r="AX289" s="368"/>
      <c r="AY289" s="368"/>
      <c r="AZ289" s="368"/>
      <c r="BA289" s="368"/>
      <c r="BB289" s="368"/>
      <c r="BC289" s="368"/>
      <c r="BD289" s="368"/>
      <c r="BE289" s="368"/>
      <c r="BF289" s="368"/>
      <c r="BG289" s="368"/>
      <c r="BH289" s="368"/>
      <c r="BI289" s="368"/>
      <c r="BJ289" s="368"/>
      <c r="BK289" s="368"/>
      <c r="BL289" s="368"/>
      <c r="BM289" s="368"/>
      <c r="BN289" s="368"/>
      <c r="BO289" s="368"/>
      <c r="BP289" s="368"/>
      <c r="BQ289" s="368"/>
      <c r="BR289" s="368"/>
      <c r="BS289" s="368"/>
      <c r="BT289" s="368"/>
      <c r="BU289" s="368"/>
      <c r="BV289" s="368"/>
      <c r="BW289" s="368"/>
      <c r="BX289" s="368"/>
      <c r="BY289" s="368"/>
      <c r="BZ289" s="368"/>
      <c r="CA289" s="368"/>
      <c r="CB289" s="368"/>
      <c r="CC289" s="368"/>
      <c r="CD289" s="368"/>
      <c r="CE289" s="368"/>
      <c r="CF289" s="368"/>
      <c r="CG289" s="368"/>
      <c r="CH289" s="368"/>
      <c r="CI289" s="368"/>
      <c r="CJ289" s="368"/>
      <c r="CK289" s="368"/>
      <c r="CL289" s="368"/>
      <c r="CM289" s="368"/>
      <c r="CN289" s="368"/>
      <c r="CO289" s="368"/>
      <c r="CP289" s="368"/>
      <c r="CQ289" s="368"/>
      <c r="CR289" s="368"/>
      <c r="CS289" s="368"/>
      <c r="CT289" s="368"/>
      <c r="CU289" s="368"/>
      <c r="CV289" s="368"/>
      <c r="CW289" s="368"/>
      <c r="CX289" s="368"/>
      <c r="CY289" s="368"/>
      <c r="CZ289" s="368"/>
      <c r="DA289" s="368"/>
      <c r="DB289" s="368"/>
      <c r="DC289" s="368"/>
      <c r="DD289" s="368"/>
      <c r="DE289" s="368"/>
      <c r="DF289" s="368"/>
      <c r="DG289" s="368"/>
      <c r="DH289" s="368"/>
      <c r="DI289" s="368"/>
      <c r="DJ289" s="368"/>
      <c r="DK289" s="368"/>
      <c r="DL289" s="368"/>
      <c r="DM289" s="368"/>
      <c r="DN289" s="368"/>
      <c r="DO289" s="368"/>
      <c r="DP289" s="368"/>
      <c r="DQ289" s="368"/>
      <c r="DR289" s="368"/>
      <c r="DS289" s="368"/>
      <c r="DT289" s="368"/>
      <c r="DU289" s="368"/>
      <c r="DV289" s="368"/>
      <c r="DW289" s="368"/>
      <c r="DX289" s="368"/>
      <c r="DY289" s="368"/>
      <c r="DZ289" s="368"/>
      <c r="EA289" s="368"/>
      <c r="EB289" s="368"/>
      <c r="EC289" s="368"/>
      <c r="ED289" s="368"/>
      <c r="EE289" s="368"/>
      <c r="EF289" s="368"/>
      <c r="EG289" s="368"/>
      <c r="EH289" s="368"/>
      <c r="EI289" s="368"/>
      <c r="EJ289" s="368"/>
      <c r="EK289" s="368"/>
      <c r="EL289" s="368"/>
      <c r="EM289" s="368"/>
      <c r="EN289" s="368"/>
      <c r="EO289" s="368"/>
      <c r="EP289" s="368"/>
      <c r="EQ289" s="368"/>
      <c r="ER289" s="368"/>
      <c r="ES289" s="368"/>
      <c r="ET289" s="368"/>
      <c r="EU289" s="368"/>
      <c r="EV289" s="368"/>
      <c r="EW289" s="368"/>
      <c r="EX289" s="368"/>
      <c r="EY289" s="368"/>
      <c r="EZ289" s="368"/>
      <c r="FA289" s="368"/>
      <c r="FB289" s="368"/>
      <c r="FC289" s="368"/>
      <c r="FD289" s="368"/>
      <c r="FE289" s="368"/>
      <c r="FF289" s="368"/>
      <c r="FG289" s="368"/>
      <c r="FH289" s="368"/>
      <c r="FI289" s="368"/>
      <c r="FJ289" s="368"/>
      <c r="FK289" s="368"/>
      <c r="FL289" s="368"/>
      <c r="FM289" s="368"/>
      <c r="FN289" s="368"/>
      <c r="FO289" s="368"/>
      <c r="FP289" s="368"/>
      <c r="FQ289" s="368"/>
      <c r="FR289" s="368"/>
      <c r="FS289" s="368"/>
      <c r="FT289" s="368"/>
      <c r="FU289" s="368"/>
      <c r="FV289" s="368"/>
      <c r="FW289" s="368"/>
      <c r="FX289" s="368"/>
      <c r="FY289" s="368"/>
      <c r="FZ289" s="368"/>
    </row>
    <row r="290" spans="32:182" x14ac:dyDescent="0.2">
      <c r="AF290" s="368"/>
      <c r="AG290" s="368"/>
      <c r="AH290" s="368"/>
      <c r="AI290" s="368"/>
      <c r="AJ290" s="368"/>
      <c r="AK290" s="368"/>
      <c r="AL290" s="368"/>
      <c r="AM290" s="368"/>
      <c r="AN290" s="368"/>
      <c r="AO290" s="368"/>
      <c r="AP290" s="368"/>
      <c r="AQ290" s="368"/>
      <c r="AR290" s="368"/>
      <c r="AS290" s="368"/>
      <c r="AT290" s="368"/>
      <c r="AU290" s="368"/>
      <c r="AV290" s="368"/>
      <c r="AW290" s="368"/>
      <c r="AX290" s="368"/>
      <c r="AY290" s="368"/>
      <c r="AZ290" s="368"/>
      <c r="BA290" s="368"/>
      <c r="BB290" s="368"/>
      <c r="BC290" s="368"/>
      <c r="BD290" s="368"/>
      <c r="BE290" s="368"/>
      <c r="BF290" s="368"/>
      <c r="BG290" s="368"/>
      <c r="BH290" s="368"/>
      <c r="BI290" s="368"/>
      <c r="BJ290" s="368"/>
      <c r="BK290" s="368"/>
      <c r="BL290" s="368"/>
      <c r="BM290" s="368"/>
      <c r="BN290" s="368"/>
      <c r="BO290" s="368"/>
      <c r="BP290" s="368"/>
      <c r="BQ290" s="368"/>
      <c r="BR290" s="368"/>
      <c r="BS290" s="368"/>
      <c r="BT290" s="368"/>
      <c r="BU290" s="368"/>
      <c r="BV290" s="368"/>
      <c r="BW290" s="368"/>
      <c r="BX290" s="368"/>
      <c r="BY290" s="368"/>
      <c r="BZ290" s="368"/>
      <c r="CA290" s="368"/>
      <c r="CB290" s="368"/>
      <c r="CC290" s="368"/>
      <c r="CD290" s="368"/>
      <c r="CE290" s="368"/>
      <c r="CF290" s="368"/>
      <c r="CG290" s="368"/>
      <c r="CH290" s="368"/>
      <c r="CI290" s="368"/>
      <c r="CJ290" s="368"/>
      <c r="CK290" s="368"/>
      <c r="CL290" s="368"/>
      <c r="CM290" s="368"/>
      <c r="CN290" s="368"/>
      <c r="CO290" s="368"/>
      <c r="CP290" s="368"/>
      <c r="CQ290" s="368"/>
      <c r="CR290" s="368"/>
      <c r="CS290" s="368"/>
      <c r="CT290" s="368"/>
      <c r="CU290" s="368"/>
      <c r="CV290" s="368"/>
      <c r="CW290" s="368"/>
      <c r="CX290" s="368"/>
      <c r="CY290" s="368"/>
      <c r="CZ290" s="368"/>
      <c r="DA290" s="368"/>
      <c r="DB290" s="368"/>
      <c r="DC290" s="368"/>
      <c r="DD290" s="368"/>
      <c r="DE290" s="368"/>
      <c r="DF290" s="368"/>
      <c r="DG290" s="368"/>
      <c r="DH290" s="368"/>
      <c r="DI290" s="368"/>
      <c r="DJ290" s="368"/>
      <c r="DK290" s="368"/>
      <c r="DL290" s="368"/>
      <c r="DM290" s="368"/>
      <c r="DN290" s="368"/>
      <c r="DO290" s="368"/>
      <c r="DP290" s="368"/>
      <c r="DQ290" s="368"/>
      <c r="DR290" s="368"/>
      <c r="DS290" s="368"/>
      <c r="DT290" s="368"/>
      <c r="DU290" s="368"/>
      <c r="DV290" s="368"/>
      <c r="DW290" s="368"/>
      <c r="DX290" s="368"/>
      <c r="DY290" s="368"/>
      <c r="DZ290" s="368"/>
      <c r="EA290" s="368"/>
      <c r="EB290" s="368"/>
      <c r="EC290" s="368"/>
      <c r="ED290" s="368"/>
      <c r="EE290" s="368"/>
      <c r="EF290" s="368"/>
      <c r="EG290" s="368"/>
      <c r="EH290" s="368"/>
      <c r="EI290" s="368"/>
      <c r="EJ290" s="368"/>
      <c r="EK290" s="368"/>
      <c r="EL290" s="368"/>
      <c r="EM290" s="368"/>
      <c r="EN290" s="368"/>
      <c r="EO290" s="368"/>
      <c r="EP290" s="368"/>
      <c r="EQ290" s="368"/>
      <c r="ER290" s="368"/>
      <c r="ES290" s="368"/>
      <c r="ET290" s="368"/>
      <c r="EU290" s="368"/>
      <c r="EV290" s="368"/>
      <c r="EW290" s="368"/>
      <c r="EX290" s="368"/>
      <c r="EY290" s="368"/>
      <c r="EZ290" s="368"/>
      <c r="FA290" s="368"/>
      <c r="FB290" s="368"/>
      <c r="FC290" s="368"/>
      <c r="FD290" s="368"/>
      <c r="FE290" s="368"/>
      <c r="FF290" s="368"/>
      <c r="FG290" s="368"/>
      <c r="FH290" s="368"/>
      <c r="FI290" s="368"/>
      <c r="FJ290" s="368"/>
      <c r="FK290" s="368"/>
      <c r="FL290" s="368"/>
      <c r="FM290" s="368"/>
      <c r="FN290" s="368"/>
      <c r="FO290" s="368"/>
      <c r="FP290" s="368"/>
      <c r="FQ290" s="368"/>
      <c r="FR290" s="368"/>
      <c r="FS290" s="368"/>
      <c r="FT290" s="368"/>
      <c r="FU290" s="368"/>
      <c r="FV290" s="368"/>
      <c r="FW290" s="368"/>
      <c r="FX290" s="368"/>
      <c r="FY290" s="368"/>
      <c r="FZ290" s="368"/>
    </row>
    <row r="291" spans="32:182" x14ac:dyDescent="0.2">
      <c r="AF291" s="368"/>
      <c r="AG291" s="368"/>
      <c r="AH291" s="368"/>
      <c r="AI291" s="368"/>
      <c r="AJ291" s="368"/>
      <c r="AK291" s="368"/>
      <c r="AL291" s="368"/>
      <c r="AM291" s="368"/>
      <c r="AN291" s="368"/>
      <c r="AO291" s="368"/>
      <c r="AP291" s="368"/>
      <c r="AQ291" s="368"/>
      <c r="AR291" s="368"/>
      <c r="AS291" s="368"/>
      <c r="AT291" s="368"/>
      <c r="AU291" s="368"/>
      <c r="AV291" s="368"/>
      <c r="AW291" s="368"/>
      <c r="AX291" s="368"/>
      <c r="AY291" s="368"/>
      <c r="AZ291" s="368"/>
      <c r="BA291" s="368"/>
      <c r="BB291" s="368"/>
      <c r="BC291" s="368"/>
      <c r="BD291" s="368"/>
      <c r="BE291" s="368"/>
      <c r="BF291" s="368"/>
      <c r="BG291" s="368"/>
      <c r="BH291" s="368"/>
      <c r="BI291" s="368"/>
      <c r="BJ291" s="368"/>
      <c r="BK291" s="368"/>
      <c r="BL291" s="368"/>
      <c r="BM291" s="368"/>
      <c r="BN291" s="368"/>
      <c r="BO291" s="368"/>
      <c r="BP291" s="368"/>
      <c r="BQ291" s="368"/>
      <c r="BR291" s="368"/>
      <c r="BS291" s="368"/>
      <c r="BT291" s="368"/>
      <c r="BU291" s="368"/>
      <c r="BV291" s="368"/>
      <c r="BW291" s="368"/>
      <c r="BX291" s="368"/>
      <c r="BY291" s="368"/>
      <c r="BZ291" s="368"/>
      <c r="CA291" s="368"/>
      <c r="CB291" s="368"/>
      <c r="CC291" s="368"/>
      <c r="CD291" s="368"/>
      <c r="CE291" s="368"/>
      <c r="CF291" s="368"/>
      <c r="CG291" s="368"/>
      <c r="CH291" s="368"/>
      <c r="CI291" s="368"/>
      <c r="CJ291" s="368"/>
      <c r="CK291" s="368"/>
      <c r="CL291" s="368"/>
      <c r="CM291" s="368"/>
      <c r="CN291" s="368"/>
      <c r="CO291" s="368"/>
      <c r="CP291" s="368"/>
      <c r="CQ291" s="368"/>
      <c r="CR291" s="368"/>
      <c r="CS291" s="368"/>
      <c r="CT291" s="368"/>
      <c r="CU291" s="368"/>
      <c r="CV291" s="368"/>
      <c r="CW291" s="368"/>
      <c r="CX291" s="368"/>
      <c r="CY291" s="368"/>
      <c r="CZ291" s="368"/>
      <c r="DA291" s="368"/>
      <c r="DB291" s="368"/>
      <c r="DC291" s="368"/>
      <c r="DD291" s="368"/>
      <c r="DE291" s="368"/>
      <c r="DF291" s="368"/>
      <c r="DG291" s="368"/>
      <c r="DH291" s="368"/>
      <c r="DI291" s="368"/>
      <c r="DJ291" s="368"/>
      <c r="DK291" s="368"/>
      <c r="DL291" s="368"/>
      <c r="DM291" s="368"/>
      <c r="DN291" s="368"/>
      <c r="DO291" s="368"/>
      <c r="DP291" s="368"/>
      <c r="DQ291" s="368"/>
      <c r="DR291" s="368"/>
      <c r="DS291" s="368"/>
      <c r="DT291" s="368"/>
      <c r="DU291" s="368"/>
      <c r="DV291" s="368"/>
      <c r="DW291" s="368"/>
      <c r="DX291" s="368"/>
      <c r="DY291" s="368"/>
      <c r="DZ291" s="368"/>
      <c r="EA291" s="368"/>
      <c r="EB291" s="368"/>
      <c r="EC291" s="368"/>
      <c r="ED291" s="368"/>
      <c r="EE291" s="368"/>
      <c r="EF291" s="368"/>
      <c r="EG291" s="368"/>
      <c r="EH291" s="368"/>
      <c r="EI291" s="368"/>
      <c r="EJ291" s="368"/>
      <c r="EK291" s="368"/>
      <c r="EL291" s="368"/>
      <c r="EM291" s="368"/>
      <c r="EN291" s="368"/>
      <c r="EO291" s="368"/>
      <c r="EP291" s="368"/>
      <c r="EQ291" s="368"/>
      <c r="ER291" s="368"/>
      <c r="ES291" s="368"/>
      <c r="ET291" s="368"/>
      <c r="EU291" s="368"/>
      <c r="EV291" s="368"/>
      <c r="EW291" s="368"/>
      <c r="EX291" s="368"/>
      <c r="EY291" s="368"/>
      <c r="EZ291" s="368"/>
      <c r="FA291" s="368"/>
      <c r="FB291" s="368"/>
      <c r="FC291" s="368"/>
      <c r="FD291" s="368"/>
      <c r="FE291" s="368"/>
      <c r="FF291" s="368"/>
      <c r="FG291" s="368"/>
      <c r="FH291" s="368"/>
      <c r="FI291" s="368"/>
      <c r="FJ291" s="368"/>
      <c r="FK291" s="368"/>
      <c r="FL291" s="368"/>
      <c r="FM291" s="368"/>
      <c r="FN291" s="368"/>
      <c r="FO291" s="368"/>
      <c r="FP291" s="368"/>
      <c r="FQ291" s="368"/>
      <c r="FR291" s="368"/>
      <c r="FS291" s="368"/>
      <c r="FT291" s="368"/>
      <c r="FU291" s="368"/>
      <c r="FV291" s="368"/>
      <c r="FW291" s="368"/>
      <c r="FX291" s="368"/>
      <c r="FY291" s="368"/>
      <c r="FZ291" s="368"/>
    </row>
    <row r="292" spans="32:182" x14ac:dyDescent="0.2">
      <c r="AF292" s="368"/>
      <c r="AG292" s="368"/>
      <c r="AH292" s="368"/>
      <c r="AI292" s="368"/>
      <c r="AJ292" s="368"/>
      <c r="AK292" s="368"/>
      <c r="AL292" s="368"/>
      <c r="AM292" s="368"/>
      <c r="AN292" s="368"/>
      <c r="AO292" s="368"/>
      <c r="AP292" s="368"/>
      <c r="AQ292" s="368"/>
      <c r="AR292" s="368"/>
      <c r="AS292" s="368"/>
      <c r="AT292" s="368"/>
      <c r="AU292" s="368"/>
      <c r="AV292" s="368"/>
      <c r="AW292" s="368"/>
      <c r="AX292" s="368"/>
      <c r="AY292" s="368"/>
      <c r="AZ292" s="368"/>
      <c r="BA292" s="368"/>
      <c r="BB292" s="368"/>
      <c r="BC292" s="368"/>
      <c r="BD292" s="368"/>
      <c r="BE292" s="368"/>
      <c r="BF292" s="368"/>
      <c r="BG292" s="368"/>
      <c r="BH292" s="368"/>
      <c r="BI292" s="368"/>
      <c r="BJ292" s="368"/>
      <c r="BK292" s="368"/>
      <c r="BL292" s="368"/>
      <c r="BM292" s="368"/>
      <c r="BN292" s="368"/>
      <c r="BO292" s="368"/>
      <c r="BP292" s="368"/>
      <c r="BQ292" s="368"/>
      <c r="BR292" s="368"/>
      <c r="BS292" s="368"/>
      <c r="BT292" s="368"/>
      <c r="BU292" s="368"/>
      <c r="BV292" s="368"/>
      <c r="BW292" s="368"/>
      <c r="BX292" s="368"/>
      <c r="BY292" s="368"/>
      <c r="BZ292" s="368"/>
      <c r="CA292" s="368"/>
      <c r="CB292" s="368"/>
      <c r="CC292" s="368"/>
      <c r="CD292" s="368"/>
      <c r="CE292" s="368"/>
      <c r="CF292" s="368"/>
      <c r="CG292" s="368"/>
      <c r="CH292" s="368"/>
      <c r="CI292" s="368"/>
      <c r="CJ292" s="368"/>
      <c r="CK292" s="368"/>
      <c r="CL292" s="368"/>
      <c r="CM292" s="368"/>
      <c r="CN292" s="368"/>
      <c r="CO292" s="368"/>
      <c r="CP292" s="368"/>
      <c r="CQ292" s="368"/>
      <c r="CR292" s="368"/>
      <c r="CS292" s="368"/>
      <c r="CT292" s="368"/>
      <c r="CU292" s="368"/>
      <c r="CV292" s="368"/>
      <c r="CW292" s="368"/>
      <c r="CX292" s="368"/>
      <c r="CY292" s="368"/>
      <c r="CZ292" s="368"/>
      <c r="DA292" s="368"/>
      <c r="DB292" s="368"/>
      <c r="DC292" s="368"/>
      <c r="DD292" s="368"/>
      <c r="DE292" s="368"/>
      <c r="DF292" s="368"/>
      <c r="DG292" s="368"/>
      <c r="DH292" s="368"/>
      <c r="DI292" s="368"/>
      <c r="DJ292" s="368"/>
      <c r="DK292" s="368"/>
      <c r="DL292" s="368"/>
      <c r="DM292" s="368"/>
      <c r="DN292" s="368"/>
      <c r="DO292" s="368"/>
      <c r="DP292" s="368"/>
      <c r="DQ292" s="368"/>
      <c r="DR292" s="368"/>
      <c r="DS292" s="368"/>
      <c r="DT292" s="368"/>
      <c r="DU292" s="368"/>
      <c r="DV292" s="368"/>
      <c r="DW292" s="368"/>
      <c r="DX292" s="368"/>
      <c r="DY292" s="368"/>
      <c r="DZ292" s="368"/>
      <c r="EA292" s="368"/>
      <c r="EB292" s="368"/>
      <c r="EC292" s="368"/>
      <c r="ED292" s="368"/>
      <c r="EE292" s="368"/>
      <c r="EF292" s="368"/>
      <c r="EG292" s="368"/>
      <c r="EH292" s="368"/>
      <c r="EI292" s="368"/>
      <c r="EJ292" s="368"/>
      <c r="EK292" s="368"/>
      <c r="EL292" s="368"/>
      <c r="EM292" s="368"/>
      <c r="EN292" s="368"/>
      <c r="EO292" s="368"/>
      <c r="EP292" s="368"/>
      <c r="EQ292" s="368"/>
      <c r="ER292" s="368"/>
      <c r="ES292" s="368"/>
      <c r="ET292" s="368"/>
      <c r="EU292" s="368"/>
      <c r="EV292" s="368"/>
      <c r="EW292" s="368"/>
      <c r="EX292" s="368"/>
      <c r="EY292" s="368"/>
      <c r="EZ292" s="368"/>
      <c r="FA292" s="368"/>
      <c r="FB292" s="368"/>
      <c r="FC292" s="368"/>
      <c r="FD292" s="368"/>
      <c r="FE292" s="368"/>
      <c r="FF292" s="368"/>
      <c r="FG292" s="368"/>
      <c r="FH292" s="368"/>
      <c r="FI292" s="368"/>
      <c r="FJ292" s="368"/>
      <c r="FK292" s="368"/>
      <c r="FL292" s="368"/>
      <c r="FM292" s="368"/>
      <c r="FN292" s="368"/>
      <c r="FO292" s="368"/>
      <c r="FP292" s="368"/>
      <c r="FQ292" s="368"/>
      <c r="FR292" s="368"/>
      <c r="FS292" s="368"/>
      <c r="FT292" s="368"/>
      <c r="FU292" s="368"/>
      <c r="FV292" s="368"/>
      <c r="FW292" s="368"/>
      <c r="FX292" s="368"/>
      <c r="FY292" s="368"/>
      <c r="FZ292" s="368"/>
    </row>
    <row r="293" spans="32:182" x14ac:dyDescent="0.2">
      <c r="AF293" s="368"/>
      <c r="AG293" s="368"/>
      <c r="AH293" s="368"/>
      <c r="AI293" s="368"/>
      <c r="AJ293" s="368"/>
      <c r="AK293" s="368"/>
      <c r="AL293" s="368"/>
      <c r="AM293" s="368"/>
      <c r="AN293" s="368"/>
      <c r="AO293" s="368"/>
      <c r="AP293" s="368"/>
      <c r="AQ293" s="368"/>
      <c r="AR293" s="368"/>
      <c r="AS293" s="368"/>
      <c r="AT293" s="368"/>
      <c r="AU293" s="368"/>
      <c r="AV293" s="368"/>
      <c r="AW293" s="368"/>
      <c r="AX293" s="368"/>
      <c r="AY293" s="368"/>
      <c r="AZ293" s="368"/>
      <c r="BA293" s="368"/>
      <c r="BB293" s="368"/>
      <c r="BC293" s="368"/>
      <c r="BD293" s="368"/>
      <c r="BE293" s="368"/>
      <c r="BF293" s="368"/>
      <c r="BG293" s="368"/>
      <c r="BH293" s="368"/>
      <c r="BI293" s="368"/>
      <c r="BJ293" s="368"/>
      <c r="BK293" s="368"/>
      <c r="BL293" s="368"/>
      <c r="BM293" s="368"/>
      <c r="BN293" s="368"/>
      <c r="BO293" s="368"/>
      <c r="BP293" s="368"/>
      <c r="BQ293" s="368"/>
      <c r="BR293" s="368"/>
      <c r="BS293" s="368"/>
      <c r="BT293" s="368"/>
      <c r="BU293" s="368"/>
      <c r="BV293" s="368"/>
      <c r="BW293" s="368"/>
      <c r="BX293" s="368"/>
      <c r="BY293" s="368"/>
      <c r="BZ293" s="368"/>
      <c r="CA293" s="368"/>
      <c r="CB293" s="368"/>
      <c r="CC293" s="368"/>
      <c r="CD293" s="368"/>
      <c r="CE293" s="368"/>
      <c r="CF293" s="368"/>
      <c r="CG293" s="368"/>
      <c r="CH293" s="368"/>
      <c r="CI293" s="368"/>
      <c r="CJ293" s="368"/>
      <c r="CK293" s="368"/>
      <c r="CL293" s="368"/>
      <c r="CM293" s="368"/>
      <c r="CN293" s="368"/>
      <c r="CO293" s="368"/>
      <c r="CP293" s="368"/>
      <c r="CQ293" s="368"/>
      <c r="CR293" s="368"/>
      <c r="CS293" s="368"/>
      <c r="CT293" s="368"/>
      <c r="CU293" s="368"/>
      <c r="CV293" s="368"/>
      <c r="CW293" s="368"/>
      <c r="CX293" s="368"/>
      <c r="CY293" s="368"/>
      <c r="CZ293" s="368"/>
      <c r="DA293" s="368"/>
      <c r="DB293" s="368"/>
      <c r="DC293" s="368"/>
      <c r="DD293" s="368"/>
      <c r="DE293" s="368"/>
      <c r="DF293" s="368"/>
      <c r="DG293" s="368"/>
      <c r="DH293" s="368"/>
      <c r="DI293" s="368"/>
      <c r="DJ293" s="368"/>
      <c r="DK293" s="368"/>
      <c r="DL293" s="368"/>
      <c r="DM293" s="368"/>
      <c r="DN293" s="368"/>
      <c r="DO293" s="368"/>
      <c r="DP293" s="368"/>
      <c r="DQ293" s="368"/>
      <c r="DR293" s="368"/>
      <c r="DS293" s="368"/>
      <c r="DT293" s="368"/>
      <c r="DU293" s="368"/>
      <c r="DV293" s="368"/>
      <c r="DW293" s="368"/>
      <c r="DX293" s="368"/>
      <c r="DY293" s="368"/>
      <c r="DZ293" s="368"/>
      <c r="EA293" s="368"/>
      <c r="EB293" s="368"/>
      <c r="EC293" s="368"/>
      <c r="ED293" s="368"/>
      <c r="EE293" s="368"/>
      <c r="EF293" s="368"/>
      <c r="EG293" s="368"/>
      <c r="EH293" s="368"/>
      <c r="EI293" s="368"/>
      <c r="EJ293" s="368"/>
      <c r="EK293" s="368"/>
      <c r="EL293" s="368"/>
      <c r="EM293" s="368"/>
      <c r="EN293" s="368"/>
      <c r="EO293" s="368"/>
      <c r="EP293" s="368"/>
      <c r="EQ293" s="368"/>
      <c r="ER293" s="368"/>
      <c r="ES293" s="368"/>
      <c r="ET293" s="368"/>
      <c r="EU293" s="368"/>
      <c r="EV293" s="368"/>
      <c r="EW293" s="368"/>
      <c r="EX293" s="368"/>
      <c r="EY293" s="368"/>
      <c r="EZ293" s="368"/>
      <c r="FA293" s="368"/>
      <c r="FB293" s="368"/>
      <c r="FC293" s="368"/>
      <c r="FD293" s="368"/>
      <c r="FE293" s="368"/>
      <c r="FF293" s="368"/>
      <c r="FG293" s="368"/>
      <c r="FH293" s="368"/>
      <c r="FI293" s="368"/>
      <c r="FJ293" s="368"/>
      <c r="FK293" s="368"/>
      <c r="FL293" s="368"/>
      <c r="FM293" s="368"/>
      <c r="FN293" s="368"/>
      <c r="FO293" s="368"/>
      <c r="FP293" s="368"/>
      <c r="FQ293" s="368"/>
      <c r="FR293" s="368"/>
      <c r="FS293" s="368"/>
      <c r="FT293" s="368"/>
      <c r="FU293" s="368"/>
      <c r="FV293" s="368"/>
      <c r="FW293" s="368"/>
      <c r="FX293" s="368"/>
      <c r="FY293" s="368"/>
      <c r="FZ293" s="368"/>
    </row>
    <row r="294" spans="32:182" x14ac:dyDescent="0.2">
      <c r="AF294" s="368"/>
      <c r="AG294" s="368"/>
      <c r="AH294" s="368"/>
      <c r="AI294" s="368"/>
      <c r="AJ294" s="368"/>
      <c r="AK294" s="368"/>
      <c r="AL294" s="368"/>
      <c r="AM294" s="368"/>
      <c r="AN294" s="368"/>
      <c r="AO294" s="368"/>
      <c r="AP294" s="368"/>
      <c r="AQ294" s="368"/>
      <c r="AR294" s="368"/>
      <c r="AS294" s="368"/>
      <c r="AT294" s="368"/>
      <c r="AU294" s="368"/>
      <c r="AV294" s="368"/>
      <c r="AW294" s="368"/>
      <c r="AX294" s="368"/>
      <c r="AY294" s="368"/>
      <c r="AZ294" s="368"/>
      <c r="BA294" s="368"/>
      <c r="BB294" s="368"/>
      <c r="BC294" s="368"/>
      <c r="BD294" s="368"/>
      <c r="BE294" s="368"/>
      <c r="BF294" s="368"/>
      <c r="BG294" s="368"/>
      <c r="BH294" s="368"/>
      <c r="BI294" s="368"/>
      <c r="BJ294" s="368"/>
      <c r="BK294" s="368"/>
      <c r="BL294" s="368"/>
      <c r="BM294" s="368"/>
      <c r="BN294" s="368"/>
      <c r="BO294" s="368"/>
      <c r="BP294" s="368"/>
      <c r="BQ294" s="368"/>
      <c r="BR294" s="368"/>
      <c r="BS294" s="368"/>
      <c r="BT294" s="368"/>
      <c r="BU294" s="368"/>
      <c r="BV294" s="368"/>
      <c r="BW294" s="368"/>
      <c r="BX294" s="368"/>
      <c r="BY294" s="368"/>
      <c r="BZ294" s="368"/>
      <c r="CA294" s="368"/>
      <c r="CB294" s="368"/>
      <c r="CC294" s="368"/>
      <c r="CD294" s="368"/>
      <c r="CE294" s="368"/>
      <c r="CF294" s="368"/>
      <c r="CG294" s="368"/>
      <c r="CH294" s="368"/>
      <c r="CI294" s="368"/>
      <c r="CJ294" s="368"/>
      <c r="CK294" s="368"/>
      <c r="CL294" s="368"/>
      <c r="CM294" s="368"/>
      <c r="CN294" s="368"/>
      <c r="CO294" s="368"/>
      <c r="CP294" s="368"/>
      <c r="CQ294" s="368"/>
      <c r="CR294" s="368"/>
      <c r="CS294" s="368"/>
      <c r="CT294" s="368"/>
      <c r="CU294" s="368"/>
      <c r="CV294" s="368"/>
      <c r="CW294" s="368"/>
      <c r="CX294" s="368"/>
      <c r="CY294" s="368"/>
      <c r="CZ294" s="368"/>
      <c r="DA294" s="368"/>
      <c r="DB294" s="368"/>
      <c r="DC294" s="368"/>
      <c r="DD294" s="368"/>
      <c r="DE294" s="368"/>
      <c r="DF294" s="368"/>
      <c r="DG294" s="368"/>
      <c r="DH294" s="368"/>
      <c r="DI294" s="368"/>
      <c r="DJ294" s="368"/>
      <c r="DK294" s="368"/>
      <c r="DL294" s="368"/>
      <c r="DM294" s="368"/>
      <c r="DN294" s="368"/>
      <c r="DO294" s="368"/>
      <c r="DP294" s="368"/>
      <c r="DQ294" s="368"/>
      <c r="DR294" s="368"/>
      <c r="DS294" s="368"/>
      <c r="DT294" s="368"/>
      <c r="DU294" s="368"/>
      <c r="DV294" s="368"/>
      <c r="DW294" s="368"/>
      <c r="DX294" s="368"/>
      <c r="DY294" s="368"/>
      <c r="DZ294" s="368"/>
      <c r="EA294" s="368"/>
      <c r="EB294" s="368"/>
      <c r="EC294" s="368"/>
      <c r="ED294" s="368"/>
      <c r="EE294" s="368"/>
      <c r="EF294" s="368"/>
      <c r="EG294" s="368"/>
      <c r="EH294" s="368"/>
      <c r="EI294" s="368"/>
      <c r="EJ294" s="368"/>
      <c r="EK294" s="368"/>
      <c r="EL294" s="368"/>
      <c r="EM294" s="368"/>
      <c r="EN294" s="368"/>
      <c r="EO294" s="368"/>
      <c r="EP294" s="368"/>
      <c r="EQ294" s="368"/>
      <c r="ER294" s="368"/>
      <c r="ES294" s="368"/>
      <c r="ET294" s="368"/>
      <c r="EU294" s="368"/>
      <c r="EV294" s="368"/>
      <c r="EW294" s="368"/>
      <c r="EX294" s="368"/>
      <c r="EY294" s="368"/>
      <c r="EZ294" s="368"/>
      <c r="FA294" s="368"/>
      <c r="FB294" s="368"/>
      <c r="FC294" s="368"/>
      <c r="FD294" s="368"/>
      <c r="FE294" s="368"/>
      <c r="FF294" s="368"/>
      <c r="FG294" s="368"/>
      <c r="FH294" s="368"/>
      <c r="FI294" s="368"/>
      <c r="FJ294" s="368"/>
      <c r="FK294" s="368"/>
      <c r="FL294" s="368"/>
      <c r="FM294" s="368"/>
      <c r="FN294" s="368"/>
      <c r="FO294" s="368"/>
      <c r="FP294" s="368"/>
      <c r="FQ294" s="368"/>
      <c r="FR294" s="368"/>
      <c r="FS294" s="368"/>
      <c r="FT294" s="368"/>
      <c r="FU294" s="368"/>
      <c r="FV294" s="368"/>
      <c r="FW294" s="368"/>
      <c r="FX294" s="368"/>
      <c r="FY294" s="368"/>
      <c r="FZ294" s="368"/>
    </row>
    <row r="295" spans="32:182" x14ac:dyDescent="0.2">
      <c r="AF295" s="368"/>
      <c r="AG295" s="368"/>
      <c r="AH295" s="368"/>
      <c r="AI295" s="368"/>
      <c r="AJ295" s="368"/>
      <c r="AK295" s="368"/>
      <c r="AL295" s="368"/>
      <c r="AM295" s="368"/>
      <c r="AN295" s="368"/>
      <c r="AO295" s="368"/>
      <c r="AP295" s="368"/>
      <c r="AQ295" s="368"/>
      <c r="AR295" s="368"/>
      <c r="AS295" s="368"/>
      <c r="AT295" s="368"/>
      <c r="AU295" s="368"/>
      <c r="AV295" s="368"/>
      <c r="AW295" s="368"/>
      <c r="AX295" s="368"/>
      <c r="AY295" s="368"/>
      <c r="AZ295" s="368"/>
      <c r="BA295" s="368"/>
      <c r="BB295" s="368"/>
      <c r="BC295" s="368"/>
      <c r="BD295" s="368"/>
      <c r="BE295" s="368"/>
      <c r="BF295" s="368"/>
      <c r="BG295" s="368"/>
      <c r="BH295" s="368"/>
      <c r="BI295" s="368"/>
      <c r="BJ295" s="368"/>
      <c r="BK295" s="368"/>
      <c r="BL295" s="368"/>
      <c r="BM295" s="368"/>
      <c r="BN295" s="368"/>
      <c r="BO295" s="368"/>
      <c r="BP295" s="368"/>
      <c r="BQ295" s="368"/>
      <c r="BR295" s="368"/>
      <c r="BS295" s="368"/>
      <c r="BT295" s="368"/>
      <c r="BU295" s="368"/>
      <c r="BV295" s="368"/>
      <c r="BW295" s="368"/>
      <c r="BX295" s="368"/>
      <c r="BY295" s="368"/>
      <c r="BZ295" s="368"/>
      <c r="CA295" s="368"/>
      <c r="CB295" s="368"/>
      <c r="CC295" s="368"/>
      <c r="CD295" s="368"/>
      <c r="CE295" s="368"/>
      <c r="CF295" s="368"/>
      <c r="CG295" s="368"/>
      <c r="CH295" s="368"/>
      <c r="CI295" s="368"/>
      <c r="CJ295" s="368"/>
      <c r="CK295" s="368"/>
      <c r="CL295" s="368"/>
      <c r="CM295" s="368"/>
      <c r="CN295" s="368"/>
      <c r="CO295" s="368"/>
      <c r="CP295" s="368"/>
      <c r="CQ295" s="368"/>
      <c r="CR295" s="368"/>
      <c r="CS295" s="368"/>
      <c r="CT295" s="368"/>
      <c r="CU295" s="368"/>
      <c r="CV295" s="368"/>
      <c r="CW295" s="368"/>
      <c r="CX295" s="368"/>
      <c r="CY295" s="368"/>
      <c r="CZ295" s="368"/>
      <c r="DA295" s="368"/>
      <c r="DB295" s="368"/>
      <c r="DC295" s="368"/>
      <c r="DD295" s="368"/>
      <c r="DE295" s="368"/>
      <c r="DF295" s="368"/>
      <c r="DG295" s="368"/>
      <c r="DH295" s="368"/>
      <c r="DI295" s="368"/>
      <c r="DJ295" s="368"/>
      <c r="DK295" s="368"/>
      <c r="DL295" s="368"/>
      <c r="DM295" s="368"/>
      <c r="DN295" s="368"/>
      <c r="DO295" s="368"/>
      <c r="DP295" s="368"/>
      <c r="DQ295" s="368"/>
      <c r="DR295" s="368"/>
      <c r="DS295" s="368"/>
      <c r="DT295" s="368"/>
      <c r="DU295" s="368"/>
      <c r="DV295" s="368"/>
      <c r="DW295" s="368"/>
      <c r="DX295" s="368"/>
      <c r="DY295" s="368"/>
      <c r="DZ295" s="368"/>
      <c r="EA295" s="368"/>
      <c r="EB295" s="368"/>
      <c r="EC295" s="368"/>
      <c r="ED295" s="368"/>
      <c r="EE295" s="368"/>
      <c r="EF295" s="368"/>
      <c r="EG295" s="368"/>
      <c r="EH295" s="368"/>
      <c r="EI295" s="368"/>
      <c r="EJ295" s="368"/>
      <c r="EK295" s="368"/>
      <c r="EL295" s="368"/>
      <c r="EM295" s="368"/>
      <c r="EN295" s="368"/>
      <c r="EO295" s="368"/>
      <c r="EP295" s="368"/>
      <c r="EQ295" s="368"/>
      <c r="ER295" s="368"/>
      <c r="ES295" s="368"/>
      <c r="ET295" s="368"/>
      <c r="EU295" s="368"/>
      <c r="EV295" s="368"/>
      <c r="EW295" s="368"/>
      <c r="EX295" s="368"/>
      <c r="EY295" s="368"/>
      <c r="EZ295" s="368"/>
      <c r="FA295" s="368"/>
      <c r="FB295" s="368"/>
      <c r="FC295" s="368"/>
      <c r="FD295" s="368"/>
      <c r="FE295" s="368"/>
      <c r="FF295" s="368"/>
      <c r="FG295" s="368"/>
      <c r="FH295" s="368"/>
      <c r="FI295" s="368"/>
      <c r="FJ295" s="368"/>
      <c r="FK295" s="368"/>
      <c r="FL295" s="368"/>
      <c r="FM295" s="368"/>
      <c r="FN295" s="368"/>
      <c r="FO295" s="368"/>
      <c r="FP295" s="368"/>
      <c r="FQ295" s="368"/>
      <c r="FR295" s="368"/>
      <c r="FS295" s="368"/>
      <c r="FT295" s="368"/>
      <c r="FU295" s="368"/>
      <c r="FV295" s="368"/>
      <c r="FW295" s="368"/>
      <c r="FX295" s="368"/>
      <c r="FY295" s="368"/>
      <c r="FZ295" s="368"/>
    </row>
    <row r="296" spans="32:182" x14ac:dyDescent="0.2">
      <c r="AF296" s="368"/>
      <c r="AG296" s="368"/>
      <c r="AH296" s="368"/>
      <c r="AI296" s="368"/>
      <c r="AJ296" s="368"/>
      <c r="AK296" s="368"/>
      <c r="AL296" s="368"/>
      <c r="AM296" s="368"/>
      <c r="AN296" s="368"/>
      <c r="AO296" s="368"/>
      <c r="AP296" s="368"/>
      <c r="AQ296" s="368"/>
      <c r="AR296" s="368"/>
      <c r="AS296" s="368"/>
      <c r="AT296" s="368"/>
      <c r="AU296" s="368"/>
      <c r="AV296" s="368"/>
      <c r="AW296" s="368"/>
      <c r="AX296" s="368"/>
      <c r="AY296" s="368"/>
      <c r="AZ296" s="368"/>
      <c r="BA296" s="368"/>
      <c r="BB296" s="368"/>
      <c r="BC296" s="368"/>
      <c r="BD296" s="368"/>
      <c r="BE296" s="368"/>
      <c r="BF296" s="368"/>
      <c r="BG296" s="368"/>
      <c r="BH296" s="368"/>
      <c r="BI296" s="368"/>
      <c r="BJ296" s="368"/>
      <c r="BK296" s="368"/>
      <c r="BL296" s="368"/>
      <c r="BM296" s="368"/>
      <c r="BN296" s="368"/>
      <c r="BO296" s="368"/>
      <c r="BP296" s="368"/>
      <c r="BQ296" s="368"/>
      <c r="BR296" s="368"/>
      <c r="BS296" s="368"/>
      <c r="BT296" s="368"/>
      <c r="BU296" s="368"/>
      <c r="BV296" s="368"/>
      <c r="BW296" s="368"/>
      <c r="BX296" s="368"/>
      <c r="BY296" s="368"/>
      <c r="BZ296" s="368"/>
      <c r="CA296" s="368"/>
      <c r="CB296" s="368"/>
      <c r="CC296" s="368"/>
      <c r="CD296" s="368"/>
      <c r="CE296" s="368"/>
      <c r="CF296" s="368"/>
      <c r="CG296" s="368"/>
      <c r="CH296" s="368"/>
      <c r="CI296" s="368"/>
      <c r="CJ296" s="368"/>
      <c r="CK296" s="368"/>
      <c r="CL296" s="368"/>
      <c r="CM296" s="368"/>
      <c r="CN296" s="368"/>
      <c r="CO296" s="368"/>
      <c r="CP296" s="368"/>
      <c r="CQ296" s="368"/>
      <c r="CR296" s="368"/>
      <c r="CS296" s="368"/>
      <c r="CT296" s="368"/>
      <c r="CU296" s="368"/>
      <c r="CV296" s="368"/>
      <c r="CW296" s="368"/>
      <c r="CX296" s="368"/>
      <c r="CY296" s="368"/>
      <c r="CZ296" s="368"/>
      <c r="DA296" s="368"/>
      <c r="DB296" s="368"/>
      <c r="DC296" s="368"/>
      <c r="DD296" s="368"/>
      <c r="DE296" s="368"/>
      <c r="DF296" s="368"/>
      <c r="DG296" s="368"/>
      <c r="DH296" s="368"/>
      <c r="DI296" s="368"/>
      <c r="DJ296" s="368"/>
      <c r="DK296" s="368"/>
      <c r="DL296" s="368"/>
      <c r="DM296" s="368"/>
      <c r="DN296" s="368"/>
      <c r="DO296" s="368"/>
      <c r="DP296" s="368"/>
      <c r="DQ296" s="368"/>
      <c r="DR296" s="368"/>
      <c r="DS296" s="368"/>
      <c r="DT296" s="368"/>
      <c r="DU296" s="368"/>
      <c r="DV296" s="368"/>
      <c r="DW296" s="368"/>
      <c r="DX296" s="368"/>
      <c r="DY296" s="368"/>
      <c r="DZ296" s="368"/>
      <c r="EA296" s="368"/>
      <c r="EB296" s="368"/>
      <c r="EC296" s="368"/>
      <c r="ED296" s="368"/>
      <c r="EE296" s="368"/>
      <c r="EF296" s="368"/>
      <c r="EG296" s="368"/>
      <c r="EH296" s="368"/>
      <c r="EI296" s="368"/>
      <c r="EJ296" s="368"/>
      <c r="EK296" s="368"/>
      <c r="EL296" s="368"/>
      <c r="EM296" s="368"/>
      <c r="EN296" s="368"/>
      <c r="EO296" s="368"/>
      <c r="EP296" s="368"/>
      <c r="EQ296" s="368"/>
      <c r="ER296" s="368"/>
      <c r="ES296" s="368"/>
      <c r="ET296" s="368"/>
      <c r="EU296" s="368"/>
      <c r="EV296" s="368"/>
      <c r="EW296" s="368"/>
      <c r="EX296" s="368"/>
      <c r="EY296" s="368"/>
      <c r="EZ296" s="368"/>
      <c r="FA296" s="368"/>
      <c r="FB296" s="368"/>
      <c r="FC296" s="368"/>
      <c r="FD296" s="368"/>
      <c r="FE296" s="368"/>
      <c r="FF296" s="368"/>
      <c r="FG296" s="368"/>
      <c r="FH296" s="368"/>
      <c r="FI296" s="368"/>
      <c r="FJ296" s="368"/>
      <c r="FK296" s="368"/>
      <c r="FL296" s="368"/>
      <c r="FM296" s="368"/>
      <c r="FN296" s="368"/>
      <c r="FO296" s="368"/>
      <c r="FP296" s="368"/>
      <c r="FQ296" s="368"/>
      <c r="FR296" s="368"/>
      <c r="FS296" s="368"/>
      <c r="FT296" s="368"/>
      <c r="FU296" s="368"/>
      <c r="FV296" s="368"/>
      <c r="FW296" s="368"/>
      <c r="FX296" s="368"/>
      <c r="FY296" s="368"/>
      <c r="FZ296" s="368"/>
    </row>
    <row r="297" spans="32:182" x14ac:dyDescent="0.2">
      <c r="AF297" s="368"/>
      <c r="AG297" s="368"/>
      <c r="AH297" s="368"/>
      <c r="AI297" s="368"/>
      <c r="AJ297" s="368"/>
      <c r="AK297" s="368"/>
      <c r="AL297" s="368"/>
      <c r="AM297" s="368"/>
      <c r="AN297" s="368"/>
      <c r="AO297" s="368"/>
      <c r="AP297" s="368"/>
      <c r="AQ297" s="368"/>
      <c r="AR297" s="368"/>
      <c r="AS297" s="368"/>
      <c r="AT297" s="368"/>
      <c r="AU297" s="368"/>
      <c r="AV297" s="368"/>
      <c r="AW297" s="368"/>
      <c r="AX297" s="368"/>
      <c r="AY297" s="368"/>
      <c r="AZ297" s="368"/>
      <c r="BA297" s="368"/>
      <c r="BB297" s="368"/>
      <c r="BC297" s="368"/>
      <c r="BD297" s="368"/>
      <c r="BE297" s="368"/>
      <c r="BF297" s="368"/>
      <c r="BG297" s="368"/>
      <c r="BH297" s="368"/>
      <c r="BI297" s="368"/>
      <c r="BJ297" s="368"/>
      <c r="BK297" s="368"/>
      <c r="BL297" s="368"/>
      <c r="BM297" s="368"/>
      <c r="BN297" s="368"/>
      <c r="BO297" s="368"/>
      <c r="BP297" s="368"/>
      <c r="BQ297" s="368"/>
      <c r="BR297" s="368"/>
      <c r="BS297" s="368"/>
      <c r="BT297" s="368"/>
      <c r="BU297" s="368"/>
      <c r="BV297" s="368"/>
      <c r="BW297" s="368"/>
      <c r="BX297" s="368"/>
      <c r="BY297" s="368"/>
      <c r="BZ297" s="368"/>
      <c r="CA297" s="368"/>
      <c r="CB297" s="368"/>
      <c r="CC297" s="368"/>
      <c r="CD297" s="368"/>
      <c r="CE297" s="368"/>
      <c r="CF297" s="368"/>
      <c r="CG297" s="368"/>
      <c r="CH297" s="368"/>
      <c r="CI297" s="368"/>
      <c r="CJ297" s="368"/>
      <c r="CK297" s="368"/>
      <c r="CL297" s="368"/>
      <c r="CM297" s="368"/>
      <c r="CN297" s="368"/>
      <c r="CO297" s="368"/>
      <c r="CP297" s="368"/>
      <c r="CQ297" s="368"/>
      <c r="CR297" s="368"/>
      <c r="CS297" s="368"/>
      <c r="CT297" s="368"/>
      <c r="CU297" s="368"/>
      <c r="CV297" s="368"/>
      <c r="CW297" s="368"/>
      <c r="CX297" s="368"/>
      <c r="CY297" s="368"/>
      <c r="CZ297" s="368"/>
      <c r="DA297" s="368"/>
      <c r="DB297" s="368"/>
      <c r="DC297" s="368"/>
      <c r="DD297" s="368"/>
      <c r="DE297" s="368"/>
      <c r="DF297" s="368"/>
      <c r="DG297" s="368"/>
      <c r="DH297" s="368"/>
      <c r="DI297" s="368"/>
      <c r="DJ297" s="368"/>
      <c r="DK297" s="368"/>
      <c r="DL297" s="368"/>
      <c r="DM297" s="368"/>
      <c r="DN297" s="368"/>
      <c r="DO297" s="368"/>
      <c r="DP297" s="368"/>
      <c r="DQ297" s="368"/>
      <c r="DR297" s="368"/>
      <c r="DS297" s="368"/>
      <c r="DT297" s="368"/>
      <c r="DU297" s="368"/>
      <c r="DV297" s="368"/>
      <c r="DW297" s="368"/>
      <c r="DX297" s="368"/>
      <c r="DY297" s="368"/>
      <c r="DZ297" s="368"/>
      <c r="EA297" s="368"/>
      <c r="EB297" s="368"/>
      <c r="EC297" s="368"/>
      <c r="ED297" s="368"/>
      <c r="EE297" s="368"/>
      <c r="EF297" s="368"/>
      <c r="EG297" s="368"/>
      <c r="EH297" s="368"/>
      <c r="EI297" s="368"/>
      <c r="EJ297" s="368"/>
      <c r="EK297" s="368"/>
      <c r="EL297" s="368"/>
      <c r="EM297" s="368"/>
      <c r="EN297" s="368"/>
      <c r="EO297" s="368"/>
      <c r="EP297" s="368"/>
      <c r="EQ297" s="368"/>
      <c r="ER297" s="368"/>
      <c r="ES297" s="368"/>
      <c r="ET297" s="368"/>
      <c r="EU297" s="368"/>
      <c r="EV297" s="368"/>
      <c r="EW297" s="368"/>
      <c r="EX297" s="368"/>
      <c r="EY297" s="368"/>
      <c r="EZ297" s="368"/>
      <c r="FA297" s="368"/>
      <c r="FB297" s="368"/>
      <c r="FC297" s="368"/>
      <c r="FD297" s="368"/>
      <c r="FE297" s="368"/>
      <c r="FF297" s="368"/>
      <c r="FG297" s="368"/>
      <c r="FH297" s="368"/>
      <c r="FI297" s="368"/>
      <c r="FJ297" s="368"/>
      <c r="FK297" s="368"/>
      <c r="FL297" s="368"/>
      <c r="FM297" s="368"/>
      <c r="FN297" s="368"/>
      <c r="FO297" s="368"/>
      <c r="FP297" s="368"/>
      <c r="FQ297" s="368"/>
      <c r="FR297" s="368"/>
      <c r="FS297" s="368"/>
      <c r="FT297" s="368"/>
      <c r="FU297" s="368"/>
      <c r="FV297" s="368"/>
      <c r="FW297" s="368"/>
      <c r="FX297" s="368"/>
      <c r="FY297" s="368"/>
      <c r="FZ297" s="368"/>
    </row>
    <row r="298" spans="32:182" x14ac:dyDescent="0.2">
      <c r="AF298" s="368"/>
      <c r="AG298" s="368"/>
      <c r="AH298" s="368"/>
      <c r="AI298" s="368"/>
      <c r="AJ298" s="368"/>
      <c r="AK298" s="368"/>
      <c r="AL298" s="368"/>
      <c r="AM298" s="368"/>
      <c r="AN298" s="368"/>
      <c r="AO298" s="368"/>
      <c r="AP298" s="368"/>
      <c r="AQ298" s="368"/>
      <c r="AR298" s="368"/>
      <c r="AS298" s="368"/>
      <c r="AT298" s="368"/>
      <c r="AU298" s="368"/>
      <c r="AV298" s="368"/>
      <c r="AW298" s="368"/>
      <c r="AX298" s="368"/>
      <c r="AY298" s="368"/>
      <c r="AZ298" s="368"/>
      <c r="BA298" s="368"/>
      <c r="BB298" s="368"/>
      <c r="BC298" s="368"/>
      <c r="BD298" s="368"/>
      <c r="BE298" s="368"/>
      <c r="BF298" s="368"/>
      <c r="BG298" s="368"/>
      <c r="BH298" s="368"/>
      <c r="BI298" s="368"/>
      <c r="BJ298" s="368"/>
      <c r="BK298" s="368"/>
      <c r="BL298" s="368"/>
      <c r="BM298" s="368"/>
      <c r="BN298" s="368"/>
      <c r="BO298" s="368"/>
      <c r="BP298" s="368"/>
      <c r="BQ298" s="368"/>
      <c r="BR298" s="368"/>
      <c r="BS298" s="368"/>
      <c r="BT298" s="368"/>
      <c r="BU298" s="368"/>
      <c r="BV298" s="368"/>
      <c r="BW298" s="368"/>
      <c r="BX298" s="368"/>
      <c r="BY298" s="368"/>
      <c r="BZ298" s="368"/>
      <c r="CA298" s="368"/>
      <c r="CB298" s="368"/>
      <c r="CC298" s="368"/>
      <c r="CD298" s="368"/>
      <c r="CE298" s="368"/>
      <c r="CF298" s="368"/>
      <c r="CG298" s="368"/>
      <c r="CH298" s="368"/>
      <c r="CI298" s="368"/>
      <c r="CJ298" s="368"/>
      <c r="CK298" s="368"/>
      <c r="CL298" s="368"/>
      <c r="CM298" s="368"/>
      <c r="CN298" s="368"/>
      <c r="CO298" s="368"/>
      <c r="CP298" s="368"/>
      <c r="CQ298" s="368"/>
      <c r="CR298" s="368"/>
      <c r="CS298" s="368"/>
      <c r="CT298" s="368"/>
      <c r="CU298" s="368"/>
      <c r="CV298" s="368"/>
      <c r="CW298" s="368"/>
      <c r="CX298" s="368"/>
      <c r="CY298" s="368"/>
      <c r="CZ298" s="368"/>
      <c r="DA298" s="368"/>
      <c r="DB298" s="368"/>
      <c r="DC298" s="368"/>
      <c r="DD298" s="368"/>
      <c r="DE298" s="368"/>
      <c r="DF298" s="368"/>
      <c r="DG298" s="368"/>
      <c r="DH298" s="368"/>
      <c r="DI298" s="368"/>
      <c r="DJ298" s="368"/>
      <c r="DK298" s="368"/>
      <c r="DL298" s="368"/>
      <c r="DM298" s="368"/>
      <c r="DN298" s="368"/>
      <c r="DO298" s="368"/>
      <c r="DP298" s="368"/>
      <c r="DQ298" s="368"/>
      <c r="DR298" s="368"/>
      <c r="DS298" s="368"/>
      <c r="DT298" s="368"/>
      <c r="DU298" s="368"/>
      <c r="DV298" s="368"/>
      <c r="DW298" s="368"/>
      <c r="DX298" s="368"/>
      <c r="DY298" s="368"/>
      <c r="DZ298" s="368"/>
      <c r="EA298" s="368"/>
      <c r="EB298" s="368"/>
      <c r="EC298" s="368"/>
      <c r="ED298" s="368"/>
      <c r="EE298" s="368"/>
      <c r="EF298" s="368"/>
      <c r="EG298" s="368"/>
      <c r="EH298" s="368"/>
      <c r="EI298" s="368"/>
      <c r="EJ298" s="368"/>
      <c r="EK298" s="368"/>
      <c r="EL298" s="368"/>
      <c r="EM298" s="368"/>
      <c r="EN298" s="368"/>
      <c r="EO298" s="368"/>
      <c r="EP298" s="368"/>
      <c r="EQ298" s="368"/>
      <c r="ER298" s="368"/>
      <c r="ES298" s="368"/>
      <c r="ET298" s="368"/>
      <c r="EU298" s="368"/>
      <c r="EV298" s="368"/>
      <c r="EW298" s="368"/>
      <c r="EX298" s="368"/>
      <c r="EY298" s="368"/>
      <c r="EZ298" s="368"/>
      <c r="FA298" s="368"/>
      <c r="FB298" s="368"/>
      <c r="FC298" s="368"/>
      <c r="FD298" s="368"/>
      <c r="FE298" s="368"/>
      <c r="FF298" s="368"/>
      <c r="FG298" s="368"/>
      <c r="FH298" s="368"/>
      <c r="FI298" s="368"/>
      <c r="FJ298" s="368"/>
      <c r="FK298" s="368"/>
      <c r="FL298" s="368"/>
      <c r="FM298" s="368"/>
      <c r="FN298" s="368"/>
      <c r="FO298" s="368"/>
      <c r="FP298" s="368"/>
      <c r="FQ298" s="368"/>
      <c r="FR298" s="368"/>
      <c r="FS298" s="368"/>
      <c r="FT298" s="368"/>
      <c r="FU298" s="368"/>
      <c r="FV298" s="368"/>
      <c r="FW298" s="368"/>
      <c r="FX298" s="368"/>
      <c r="FY298" s="368"/>
      <c r="FZ298" s="368"/>
    </row>
    <row r="299" spans="32:182" x14ac:dyDescent="0.2">
      <c r="AF299" s="368"/>
      <c r="AG299" s="368"/>
      <c r="AH299" s="368"/>
      <c r="AI299" s="368"/>
      <c r="AJ299" s="368"/>
      <c r="AK299" s="368"/>
      <c r="AL299" s="368"/>
      <c r="AM299" s="368"/>
      <c r="AN299" s="368"/>
      <c r="AO299" s="368"/>
      <c r="AP299" s="368"/>
      <c r="AQ299" s="368"/>
      <c r="AR299" s="368"/>
      <c r="AS299" s="368"/>
      <c r="AT299" s="368"/>
      <c r="AU299" s="368"/>
      <c r="AV299" s="368"/>
      <c r="AW299" s="368"/>
      <c r="AX299" s="368"/>
      <c r="AY299" s="368"/>
      <c r="AZ299" s="368"/>
      <c r="BA299" s="368"/>
      <c r="BB299" s="368"/>
      <c r="BC299" s="368"/>
      <c r="BD299" s="368"/>
      <c r="BE299" s="368"/>
      <c r="BF299" s="368"/>
      <c r="BG299" s="368"/>
      <c r="BH299" s="368"/>
      <c r="BI299" s="368"/>
      <c r="BJ299" s="368"/>
      <c r="BK299" s="368"/>
      <c r="BL299" s="368"/>
      <c r="BM299" s="368"/>
      <c r="BN299" s="368"/>
      <c r="BO299" s="368"/>
      <c r="BP299" s="368"/>
      <c r="BQ299" s="368"/>
      <c r="BR299" s="368"/>
      <c r="BS299" s="368"/>
      <c r="BT299" s="368"/>
      <c r="BU299" s="368"/>
      <c r="BV299" s="368"/>
      <c r="BW299" s="368"/>
      <c r="BX299" s="368"/>
      <c r="BY299" s="368"/>
      <c r="BZ299" s="368"/>
      <c r="CA299" s="368"/>
      <c r="CB299" s="368"/>
      <c r="CC299" s="368"/>
      <c r="CD299" s="368"/>
      <c r="CE299" s="368"/>
      <c r="CF299" s="368"/>
      <c r="CG299" s="368"/>
      <c r="CH299" s="368"/>
      <c r="CI299" s="368"/>
      <c r="CJ299" s="368"/>
      <c r="CK299" s="368"/>
      <c r="CL299" s="368"/>
      <c r="CM299" s="368"/>
      <c r="CN299" s="368"/>
      <c r="CO299" s="368"/>
      <c r="CP299" s="368"/>
      <c r="CQ299" s="368"/>
      <c r="CR299" s="368"/>
      <c r="CS299" s="368"/>
      <c r="CT299" s="368"/>
      <c r="CU299" s="368"/>
      <c r="CV299" s="368"/>
      <c r="CW299" s="368"/>
      <c r="CX299" s="368"/>
      <c r="CY299" s="368"/>
      <c r="CZ299" s="368"/>
      <c r="DA299" s="368"/>
      <c r="DB299" s="368"/>
      <c r="DC299" s="368"/>
      <c r="DD299" s="368"/>
      <c r="DE299" s="368"/>
      <c r="DF299" s="368"/>
      <c r="DG299" s="368"/>
      <c r="DH299" s="368"/>
      <c r="DI299" s="368"/>
      <c r="DJ299" s="368"/>
      <c r="DK299" s="368"/>
      <c r="DL299" s="368"/>
      <c r="DM299" s="368"/>
      <c r="DN299" s="368"/>
      <c r="DO299" s="368"/>
      <c r="DP299" s="368"/>
      <c r="DQ299" s="368"/>
      <c r="DR299" s="368"/>
      <c r="DS299" s="368"/>
      <c r="DT299" s="368"/>
      <c r="DU299" s="368"/>
      <c r="DV299" s="368"/>
      <c r="DW299" s="368"/>
      <c r="DX299" s="368"/>
      <c r="DY299" s="368"/>
      <c r="DZ299" s="368"/>
      <c r="EA299" s="368"/>
      <c r="EB299" s="368"/>
      <c r="EC299" s="368"/>
      <c r="ED299" s="368"/>
      <c r="EE299" s="368"/>
      <c r="EF299" s="368"/>
      <c r="EG299" s="368"/>
      <c r="EH299" s="368"/>
      <c r="EI299" s="368"/>
      <c r="EJ299" s="368"/>
      <c r="EK299" s="368"/>
      <c r="EL299" s="368"/>
      <c r="EM299" s="368"/>
      <c r="EN299" s="368"/>
      <c r="EO299" s="368"/>
      <c r="EP299" s="368"/>
      <c r="EQ299" s="368"/>
      <c r="ER299" s="368"/>
      <c r="ES299" s="368"/>
      <c r="ET299" s="368"/>
      <c r="EU299" s="368"/>
      <c r="EV299" s="368"/>
      <c r="EW299" s="368"/>
      <c r="EX299" s="368"/>
      <c r="EY299" s="368"/>
      <c r="EZ299" s="368"/>
      <c r="FA299" s="368"/>
      <c r="FB299" s="368"/>
      <c r="FC299" s="368"/>
      <c r="FD299" s="368"/>
      <c r="FE299" s="368"/>
      <c r="FF299" s="368"/>
      <c r="FG299" s="368"/>
      <c r="FH299" s="368"/>
      <c r="FI299" s="368"/>
      <c r="FJ299" s="368"/>
      <c r="FK299" s="368"/>
      <c r="FL299" s="368"/>
      <c r="FM299" s="368"/>
      <c r="FN299" s="368"/>
      <c r="FO299" s="368"/>
      <c r="FP299" s="368"/>
      <c r="FQ299" s="368"/>
      <c r="FR299" s="368"/>
      <c r="FS299" s="368"/>
      <c r="FT299" s="368"/>
      <c r="FU299" s="368"/>
      <c r="FV299" s="368"/>
      <c r="FW299" s="368"/>
      <c r="FX299" s="368"/>
      <c r="FY299" s="368"/>
      <c r="FZ299" s="368"/>
    </row>
    <row r="300" spans="32:182" x14ac:dyDescent="0.2">
      <c r="AF300" s="368"/>
      <c r="AG300" s="368"/>
      <c r="AH300" s="368"/>
      <c r="AI300" s="368"/>
      <c r="AJ300" s="368"/>
      <c r="AK300" s="368"/>
      <c r="AL300" s="368"/>
      <c r="AM300" s="368"/>
      <c r="AN300" s="368"/>
      <c r="AO300" s="368"/>
      <c r="AP300" s="368"/>
      <c r="AQ300" s="368"/>
      <c r="AR300" s="368"/>
      <c r="AS300" s="368"/>
      <c r="AT300" s="368"/>
      <c r="AU300" s="368"/>
      <c r="AV300" s="368"/>
      <c r="AW300" s="368"/>
      <c r="AX300" s="368"/>
      <c r="AY300" s="368"/>
      <c r="AZ300" s="368"/>
      <c r="BA300" s="368"/>
      <c r="BB300" s="368"/>
      <c r="BC300" s="368"/>
      <c r="BD300" s="368"/>
      <c r="BE300" s="368"/>
      <c r="BF300" s="368"/>
      <c r="BG300" s="368"/>
      <c r="BH300" s="368"/>
      <c r="BI300" s="368"/>
      <c r="BJ300" s="368"/>
      <c r="BK300" s="368"/>
      <c r="BL300" s="368"/>
      <c r="BM300" s="368"/>
      <c r="BN300" s="368"/>
      <c r="BO300" s="368"/>
      <c r="BP300" s="368"/>
      <c r="BQ300" s="368"/>
      <c r="BR300" s="368"/>
      <c r="BS300" s="368"/>
      <c r="BT300" s="368"/>
      <c r="BU300" s="368"/>
      <c r="BV300" s="368"/>
      <c r="BW300" s="368"/>
      <c r="BX300" s="368"/>
      <c r="BY300" s="368"/>
      <c r="BZ300" s="368"/>
      <c r="CA300" s="368"/>
      <c r="CB300" s="368"/>
      <c r="CC300" s="368"/>
      <c r="CD300" s="368"/>
      <c r="CE300" s="368"/>
      <c r="CF300" s="368"/>
      <c r="CG300" s="368"/>
      <c r="CH300" s="368"/>
      <c r="CI300" s="368"/>
      <c r="CJ300" s="368"/>
      <c r="CK300" s="368"/>
      <c r="CL300" s="368"/>
      <c r="CM300" s="368"/>
      <c r="CN300" s="368"/>
      <c r="CO300" s="368"/>
      <c r="CP300" s="368"/>
      <c r="CQ300" s="368"/>
      <c r="CR300" s="368"/>
      <c r="CS300" s="368"/>
      <c r="CT300" s="368"/>
      <c r="CU300" s="368"/>
      <c r="CV300" s="368"/>
      <c r="CW300" s="368"/>
      <c r="CX300" s="368"/>
      <c r="CY300" s="368"/>
      <c r="CZ300" s="368"/>
      <c r="DA300" s="368"/>
      <c r="DB300" s="368"/>
      <c r="DC300" s="368"/>
      <c r="DD300" s="368"/>
      <c r="DE300" s="368"/>
      <c r="DF300" s="368"/>
      <c r="DG300" s="368"/>
      <c r="DH300" s="368"/>
      <c r="DI300" s="368"/>
      <c r="DJ300" s="368"/>
      <c r="DK300" s="368"/>
      <c r="DL300" s="368"/>
      <c r="DM300" s="368"/>
      <c r="DN300" s="368"/>
      <c r="DO300" s="368"/>
      <c r="DP300" s="368"/>
      <c r="DQ300" s="368"/>
      <c r="DR300" s="368"/>
      <c r="DS300" s="368"/>
      <c r="DT300" s="368"/>
      <c r="DU300" s="368"/>
      <c r="DV300" s="368"/>
      <c r="DW300" s="368"/>
      <c r="DX300" s="368"/>
      <c r="DY300" s="368"/>
      <c r="DZ300" s="368"/>
      <c r="EA300" s="368"/>
      <c r="EB300" s="368"/>
      <c r="EC300" s="368"/>
      <c r="ED300" s="368"/>
      <c r="EE300" s="368"/>
      <c r="EF300" s="368"/>
      <c r="EG300" s="368"/>
      <c r="EH300" s="368"/>
      <c r="EI300" s="368"/>
      <c r="EJ300" s="368"/>
      <c r="EK300" s="368"/>
      <c r="EL300" s="368"/>
      <c r="EM300" s="368"/>
      <c r="EN300" s="368"/>
      <c r="EO300" s="368"/>
      <c r="EP300" s="368"/>
      <c r="EQ300" s="368"/>
      <c r="ER300" s="368"/>
      <c r="ES300" s="368"/>
      <c r="ET300" s="368"/>
      <c r="EU300" s="368"/>
      <c r="EV300" s="368"/>
      <c r="EW300" s="368"/>
      <c r="EX300" s="368"/>
      <c r="EY300" s="368"/>
      <c r="EZ300" s="368"/>
      <c r="FA300" s="368"/>
      <c r="FB300" s="368"/>
      <c r="FC300" s="368"/>
      <c r="FD300" s="368"/>
      <c r="FE300" s="368"/>
      <c r="FF300" s="368"/>
      <c r="FG300" s="368"/>
      <c r="FH300" s="368"/>
      <c r="FI300" s="368"/>
      <c r="FJ300" s="368"/>
      <c r="FK300" s="368"/>
      <c r="FL300" s="368"/>
      <c r="FM300" s="368"/>
      <c r="FN300" s="368"/>
      <c r="FO300" s="368"/>
      <c r="FP300" s="368"/>
      <c r="FQ300" s="368"/>
      <c r="FR300" s="368"/>
      <c r="FS300" s="368"/>
      <c r="FT300" s="368"/>
      <c r="FU300" s="368"/>
      <c r="FV300" s="368"/>
      <c r="FW300" s="368"/>
      <c r="FX300" s="368"/>
      <c r="FY300" s="368"/>
      <c r="FZ300" s="368"/>
    </row>
    <row r="301" spans="32:182" x14ac:dyDescent="0.2">
      <c r="AF301" s="368"/>
      <c r="AG301" s="368"/>
      <c r="AH301" s="368"/>
      <c r="AI301" s="368"/>
      <c r="AJ301" s="368"/>
      <c r="AK301" s="368"/>
      <c r="AL301" s="368"/>
      <c r="AM301" s="368"/>
      <c r="AN301" s="368"/>
      <c r="AO301" s="368"/>
      <c r="AP301" s="368"/>
      <c r="AQ301" s="368"/>
      <c r="AR301" s="368"/>
      <c r="AS301" s="368"/>
      <c r="AT301" s="368"/>
      <c r="AU301" s="368"/>
      <c r="AV301" s="368"/>
      <c r="AW301" s="368"/>
      <c r="AX301" s="368"/>
      <c r="AY301" s="368"/>
      <c r="AZ301" s="368"/>
      <c r="BA301" s="368"/>
      <c r="BB301" s="368"/>
      <c r="BC301" s="368"/>
      <c r="BD301" s="368"/>
      <c r="BE301" s="368"/>
      <c r="BF301" s="368"/>
      <c r="BG301" s="368"/>
      <c r="BH301" s="368"/>
      <c r="BI301" s="368"/>
      <c r="BJ301" s="368"/>
      <c r="BK301" s="368"/>
      <c r="BL301" s="368"/>
      <c r="BM301" s="368"/>
      <c r="BN301" s="368"/>
      <c r="BO301" s="368"/>
      <c r="BP301" s="368"/>
      <c r="BQ301" s="368"/>
      <c r="BR301" s="368"/>
      <c r="BS301" s="368"/>
      <c r="BT301" s="368"/>
      <c r="BU301" s="368"/>
      <c r="BV301" s="368"/>
      <c r="BW301" s="368"/>
      <c r="BX301" s="368"/>
      <c r="BY301" s="368"/>
      <c r="BZ301" s="368"/>
      <c r="CA301" s="368"/>
      <c r="CB301" s="368"/>
      <c r="CC301" s="368"/>
      <c r="CD301" s="368"/>
      <c r="CE301" s="368"/>
      <c r="CF301" s="368"/>
      <c r="CG301" s="368"/>
      <c r="CH301" s="368"/>
      <c r="CI301" s="368"/>
      <c r="CJ301" s="368"/>
      <c r="CK301" s="368"/>
      <c r="CL301" s="368"/>
      <c r="CM301" s="368"/>
      <c r="CN301" s="368"/>
      <c r="CO301" s="368"/>
      <c r="CP301" s="368"/>
      <c r="CQ301" s="368"/>
      <c r="CR301" s="368"/>
      <c r="CS301" s="368"/>
      <c r="CT301" s="368"/>
      <c r="CU301" s="368"/>
      <c r="CV301" s="368"/>
      <c r="CW301" s="368"/>
      <c r="CX301" s="368"/>
      <c r="CY301" s="368"/>
      <c r="CZ301" s="368"/>
      <c r="DA301" s="368"/>
      <c r="DB301" s="368"/>
      <c r="DC301" s="368"/>
      <c r="DD301" s="368"/>
      <c r="DE301" s="368"/>
      <c r="DF301" s="368"/>
      <c r="DG301" s="368"/>
      <c r="DH301" s="368"/>
      <c r="DI301" s="368"/>
      <c r="DJ301" s="368"/>
      <c r="DK301" s="368"/>
      <c r="DL301" s="368"/>
      <c r="DM301" s="368"/>
      <c r="DN301" s="368"/>
      <c r="DO301" s="368"/>
      <c r="DP301" s="368"/>
      <c r="DQ301" s="368"/>
      <c r="DR301" s="368"/>
      <c r="DS301" s="368"/>
      <c r="DT301" s="368"/>
      <c r="DU301" s="368"/>
      <c r="DV301" s="368"/>
      <c r="DW301" s="368"/>
      <c r="DX301" s="368"/>
      <c r="DY301" s="368"/>
      <c r="DZ301" s="368"/>
      <c r="EA301" s="368"/>
      <c r="EB301" s="368"/>
      <c r="EC301" s="368"/>
      <c r="ED301" s="368"/>
      <c r="EE301" s="368"/>
      <c r="EF301" s="368"/>
      <c r="EG301" s="368"/>
      <c r="EH301" s="368"/>
      <c r="EI301" s="368"/>
      <c r="EJ301" s="368"/>
      <c r="EK301" s="368"/>
      <c r="EL301" s="368"/>
      <c r="EM301" s="368"/>
      <c r="EN301" s="368"/>
      <c r="EO301" s="368"/>
      <c r="EP301" s="368"/>
      <c r="EQ301" s="368"/>
      <c r="ER301" s="368"/>
      <c r="ES301" s="368"/>
      <c r="ET301" s="368"/>
      <c r="EU301" s="368"/>
      <c r="EV301" s="368"/>
      <c r="EW301" s="368"/>
      <c r="EX301" s="368"/>
      <c r="EY301" s="368"/>
      <c r="EZ301" s="368"/>
      <c r="FA301" s="368"/>
      <c r="FB301" s="368"/>
      <c r="FC301" s="368"/>
      <c r="FD301" s="368"/>
      <c r="FE301" s="368"/>
      <c r="FF301" s="368"/>
      <c r="FG301" s="368"/>
      <c r="FH301" s="368"/>
      <c r="FI301" s="368"/>
      <c r="FJ301" s="368"/>
      <c r="FK301" s="368"/>
      <c r="FL301" s="368"/>
      <c r="FM301" s="368"/>
      <c r="FN301" s="368"/>
      <c r="FO301" s="368"/>
      <c r="FP301" s="368"/>
      <c r="FQ301" s="368"/>
      <c r="FR301" s="368"/>
      <c r="FS301" s="368"/>
      <c r="FT301" s="368"/>
      <c r="FU301" s="368"/>
      <c r="FV301" s="368"/>
      <c r="FW301" s="368"/>
      <c r="FX301" s="368"/>
      <c r="FY301" s="368"/>
      <c r="FZ301" s="368"/>
    </row>
    <row r="302" spans="32:182" x14ac:dyDescent="0.2">
      <c r="AF302" s="368"/>
      <c r="AG302" s="368"/>
      <c r="AH302" s="368"/>
      <c r="AI302" s="368"/>
      <c r="AJ302" s="368"/>
      <c r="AK302" s="368"/>
      <c r="AL302" s="368"/>
      <c r="AM302" s="368"/>
      <c r="AN302" s="368"/>
      <c r="AO302" s="368"/>
      <c r="AP302" s="368"/>
      <c r="AQ302" s="368"/>
      <c r="AR302" s="368"/>
      <c r="AS302" s="368"/>
      <c r="AT302" s="368"/>
      <c r="AU302" s="368"/>
      <c r="AV302" s="368"/>
      <c r="AW302" s="368"/>
      <c r="AX302" s="368"/>
      <c r="AY302" s="368"/>
      <c r="AZ302" s="368"/>
      <c r="BA302" s="368"/>
      <c r="BB302" s="368"/>
      <c r="BC302" s="368"/>
      <c r="BD302" s="368"/>
      <c r="BE302" s="368"/>
      <c r="BF302" s="368"/>
      <c r="BG302" s="368"/>
      <c r="BH302" s="368"/>
      <c r="BI302" s="368"/>
      <c r="BJ302" s="368"/>
      <c r="BK302" s="368"/>
      <c r="BL302" s="368"/>
      <c r="BM302" s="368"/>
      <c r="BN302" s="368"/>
      <c r="BO302" s="368"/>
      <c r="BP302" s="368"/>
      <c r="BQ302" s="368"/>
      <c r="BR302" s="368"/>
      <c r="BS302" s="368"/>
      <c r="BT302" s="368"/>
      <c r="BU302" s="368"/>
      <c r="BV302" s="368"/>
      <c r="BW302" s="368"/>
      <c r="BX302" s="368"/>
      <c r="BY302" s="368"/>
      <c r="BZ302" s="368"/>
      <c r="CA302" s="368"/>
      <c r="CB302" s="368"/>
      <c r="CC302" s="368"/>
      <c r="CD302" s="368"/>
      <c r="CE302" s="368"/>
      <c r="CF302" s="368"/>
      <c r="CG302" s="368"/>
      <c r="CH302" s="368"/>
      <c r="CI302" s="368"/>
      <c r="CJ302" s="368"/>
      <c r="CK302" s="368"/>
      <c r="CL302" s="368"/>
      <c r="CM302" s="368"/>
      <c r="CN302" s="368"/>
      <c r="CO302" s="368"/>
      <c r="CP302" s="368"/>
      <c r="CQ302" s="368"/>
      <c r="CR302" s="368"/>
      <c r="CS302" s="368"/>
      <c r="CT302" s="368"/>
      <c r="CU302" s="368"/>
      <c r="CV302" s="368"/>
      <c r="CW302" s="368"/>
      <c r="CX302" s="368"/>
      <c r="CY302" s="368"/>
      <c r="CZ302" s="368"/>
      <c r="DA302" s="368"/>
      <c r="DB302" s="368"/>
      <c r="DC302" s="368"/>
      <c r="DD302" s="368"/>
      <c r="DE302" s="368"/>
      <c r="DF302" s="368"/>
      <c r="DG302" s="368"/>
      <c r="DH302" s="368"/>
      <c r="DI302" s="368"/>
      <c r="DJ302" s="368"/>
      <c r="DK302" s="368"/>
      <c r="DL302" s="368"/>
      <c r="DM302" s="368"/>
      <c r="DN302" s="368"/>
      <c r="DO302" s="368"/>
      <c r="DP302" s="368"/>
      <c r="DQ302" s="368"/>
      <c r="DR302" s="368"/>
      <c r="DS302" s="368"/>
      <c r="DT302" s="368"/>
      <c r="DU302" s="368"/>
      <c r="DV302" s="368"/>
      <c r="DW302" s="368"/>
      <c r="DX302" s="368"/>
      <c r="DY302" s="368"/>
      <c r="DZ302" s="368"/>
      <c r="EA302" s="368"/>
      <c r="EB302" s="368"/>
      <c r="EC302" s="368"/>
      <c r="ED302" s="368"/>
      <c r="EE302" s="368"/>
      <c r="EF302" s="368"/>
      <c r="EG302" s="368"/>
      <c r="EH302" s="368"/>
      <c r="EI302" s="368"/>
      <c r="EJ302" s="368"/>
      <c r="EK302" s="368"/>
      <c r="EL302" s="368"/>
      <c r="EM302" s="368"/>
      <c r="EN302" s="368"/>
      <c r="EO302" s="368"/>
      <c r="EP302" s="368"/>
      <c r="EQ302" s="368"/>
      <c r="ER302" s="368"/>
      <c r="ES302" s="368"/>
      <c r="ET302" s="368"/>
      <c r="EU302" s="368"/>
      <c r="EV302" s="368"/>
      <c r="EW302" s="368"/>
      <c r="EX302" s="368"/>
      <c r="EY302" s="368"/>
      <c r="EZ302" s="368"/>
      <c r="FA302" s="368"/>
      <c r="FB302" s="368"/>
      <c r="FC302" s="368"/>
      <c r="FD302" s="368"/>
      <c r="FE302" s="368"/>
      <c r="FF302" s="368"/>
      <c r="FG302" s="368"/>
      <c r="FH302" s="368"/>
      <c r="FI302" s="368"/>
      <c r="FJ302" s="368"/>
      <c r="FK302" s="368"/>
      <c r="FL302" s="368"/>
      <c r="FM302" s="368"/>
      <c r="FN302" s="368"/>
      <c r="FO302" s="368"/>
      <c r="FP302" s="368"/>
      <c r="FQ302" s="368"/>
      <c r="FR302" s="368"/>
      <c r="FS302" s="368"/>
      <c r="FT302" s="368"/>
      <c r="FU302" s="368"/>
      <c r="FV302" s="368"/>
      <c r="FW302" s="368"/>
      <c r="FX302" s="368"/>
      <c r="FY302" s="368"/>
      <c r="FZ302" s="368"/>
    </row>
    <row r="303" spans="32:182" x14ac:dyDescent="0.2">
      <c r="AF303" s="368"/>
      <c r="AG303" s="368"/>
      <c r="AH303" s="368"/>
      <c r="AI303" s="368"/>
      <c r="AJ303" s="368"/>
      <c r="AK303" s="368"/>
      <c r="AL303" s="368"/>
      <c r="AM303" s="368"/>
      <c r="AN303" s="368"/>
      <c r="AO303" s="368"/>
      <c r="AP303" s="368"/>
      <c r="AQ303" s="368"/>
      <c r="AR303" s="368"/>
      <c r="AS303" s="368"/>
      <c r="AT303" s="368"/>
      <c r="AU303" s="368"/>
      <c r="AV303" s="368"/>
      <c r="AW303" s="368"/>
      <c r="AX303" s="368"/>
      <c r="AY303" s="368"/>
      <c r="AZ303" s="368"/>
      <c r="BA303" s="368"/>
      <c r="BB303" s="368"/>
      <c r="BC303" s="368"/>
      <c r="BD303" s="368"/>
      <c r="BE303" s="368"/>
      <c r="BF303" s="368"/>
      <c r="BG303" s="368"/>
      <c r="BH303" s="368"/>
      <c r="BI303" s="368"/>
      <c r="BJ303" s="368"/>
      <c r="BK303" s="368"/>
      <c r="BL303" s="368"/>
      <c r="BM303" s="368"/>
      <c r="BN303" s="368"/>
      <c r="BO303" s="368"/>
      <c r="BP303" s="368"/>
      <c r="BQ303" s="368"/>
      <c r="BR303" s="368"/>
      <c r="BS303" s="368"/>
      <c r="BT303" s="368"/>
      <c r="BU303" s="368"/>
      <c r="BV303" s="368"/>
      <c r="BW303" s="368"/>
      <c r="BX303" s="368"/>
      <c r="BY303" s="368"/>
      <c r="BZ303" s="368"/>
      <c r="CA303" s="368"/>
      <c r="CB303" s="368"/>
      <c r="CC303" s="368"/>
      <c r="CD303" s="368"/>
      <c r="CE303" s="368"/>
      <c r="CF303" s="368"/>
      <c r="CG303" s="368"/>
      <c r="CH303" s="368"/>
      <c r="CI303" s="368"/>
      <c r="CJ303" s="368"/>
      <c r="CK303" s="368"/>
      <c r="CL303" s="368"/>
      <c r="CM303" s="368"/>
      <c r="CN303" s="368"/>
      <c r="CO303" s="368"/>
      <c r="CP303" s="368"/>
      <c r="CQ303" s="368"/>
      <c r="CR303" s="368"/>
      <c r="CS303" s="368"/>
      <c r="CT303" s="368"/>
      <c r="CU303" s="368"/>
      <c r="CV303" s="368"/>
      <c r="CW303" s="368"/>
      <c r="CX303" s="368"/>
      <c r="CY303" s="368"/>
      <c r="CZ303" s="368"/>
      <c r="DA303" s="368"/>
      <c r="DB303" s="368"/>
      <c r="DC303" s="368"/>
      <c r="DD303" s="368"/>
      <c r="DE303" s="368"/>
      <c r="DF303" s="368"/>
      <c r="DG303" s="368"/>
      <c r="DH303" s="368"/>
      <c r="DI303" s="368"/>
      <c r="DJ303" s="368"/>
      <c r="DK303" s="368"/>
      <c r="DL303" s="368"/>
      <c r="DM303" s="368"/>
      <c r="DN303" s="368"/>
      <c r="DO303" s="368"/>
      <c r="DP303" s="368"/>
      <c r="DQ303" s="368"/>
      <c r="DR303" s="368"/>
      <c r="DS303" s="368"/>
      <c r="DT303" s="368"/>
      <c r="DU303" s="368"/>
      <c r="DV303" s="368"/>
      <c r="DW303" s="368"/>
      <c r="DX303" s="368"/>
      <c r="DY303" s="368"/>
      <c r="DZ303" s="368"/>
      <c r="EA303" s="368"/>
      <c r="EB303" s="368"/>
      <c r="EC303" s="368"/>
      <c r="ED303" s="368"/>
      <c r="EE303" s="368"/>
      <c r="EF303" s="368"/>
      <c r="EG303" s="368"/>
      <c r="EH303" s="368"/>
      <c r="EI303" s="368"/>
      <c r="EJ303" s="368"/>
      <c r="EK303" s="368"/>
      <c r="EL303" s="368"/>
      <c r="EM303" s="368"/>
      <c r="EN303" s="368"/>
      <c r="EO303" s="368"/>
      <c r="EP303" s="368"/>
      <c r="EQ303" s="368"/>
      <c r="ER303" s="368"/>
      <c r="ES303" s="368"/>
      <c r="ET303" s="368"/>
      <c r="EU303" s="368"/>
      <c r="EV303" s="368"/>
      <c r="EW303" s="368"/>
      <c r="EX303" s="368"/>
      <c r="EY303" s="368"/>
      <c r="EZ303" s="368"/>
      <c r="FA303" s="368"/>
      <c r="FB303" s="368"/>
      <c r="FC303" s="368"/>
      <c r="FD303" s="368"/>
      <c r="FE303" s="368"/>
      <c r="FF303" s="368"/>
      <c r="FG303" s="368"/>
      <c r="FH303" s="368"/>
      <c r="FI303" s="368"/>
      <c r="FJ303" s="368"/>
      <c r="FK303" s="368"/>
      <c r="FL303" s="368"/>
      <c r="FM303" s="368"/>
      <c r="FN303" s="368"/>
      <c r="FO303" s="368"/>
      <c r="FP303" s="368"/>
      <c r="FQ303" s="368"/>
      <c r="FR303" s="368"/>
      <c r="FS303" s="368"/>
      <c r="FT303" s="368"/>
      <c r="FU303" s="368"/>
      <c r="FV303" s="368"/>
      <c r="FW303" s="368"/>
      <c r="FX303" s="368"/>
      <c r="FY303" s="368"/>
      <c r="FZ303" s="368"/>
    </row>
    <row r="304" spans="32:182" x14ac:dyDescent="0.2">
      <c r="AF304" s="368"/>
      <c r="AG304" s="368"/>
      <c r="AH304" s="368"/>
      <c r="AI304" s="368"/>
      <c r="AJ304" s="368"/>
      <c r="AK304" s="368"/>
      <c r="AL304" s="368"/>
      <c r="AM304" s="368"/>
      <c r="AN304" s="368"/>
      <c r="AO304" s="368"/>
      <c r="AP304" s="368"/>
      <c r="AQ304" s="368"/>
      <c r="AR304" s="368"/>
      <c r="AS304" s="368"/>
      <c r="AT304" s="368"/>
      <c r="AU304" s="368"/>
      <c r="AV304" s="368"/>
      <c r="AW304" s="368"/>
      <c r="AX304" s="368"/>
      <c r="AY304" s="368"/>
      <c r="AZ304" s="368"/>
      <c r="BA304" s="368"/>
      <c r="BB304" s="368"/>
      <c r="BC304" s="368"/>
      <c r="BD304" s="368"/>
      <c r="BE304" s="368"/>
      <c r="BF304" s="368"/>
      <c r="BG304" s="368"/>
      <c r="BH304" s="368"/>
      <c r="BI304" s="368"/>
      <c r="BJ304" s="368"/>
      <c r="BK304" s="368"/>
      <c r="BL304" s="368"/>
      <c r="BM304" s="368"/>
      <c r="BN304" s="368"/>
      <c r="BO304" s="368"/>
      <c r="BP304" s="368"/>
      <c r="BQ304" s="368"/>
      <c r="BR304" s="368"/>
      <c r="BS304" s="368"/>
      <c r="BT304" s="368"/>
      <c r="BU304" s="368"/>
      <c r="BV304" s="368"/>
      <c r="BW304" s="368"/>
      <c r="BX304" s="368"/>
      <c r="BY304" s="368"/>
      <c r="BZ304" s="368"/>
      <c r="CA304" s="368"/>
      <c r="CB304" s="368"/>
      <c r="CC304" s="368"/>
      <c r="CD304" s="368"/>
      <c r="CE304" s="368"/>
      <c r="CF304" s="368"/>
      <c r="CG304" s="368"/>
      <c r="CH304" s="368"/>
      <c r="CI304" s="368"/>
      <c r="CJ304" s="368"/>
      <c r="CK304" s="368"/>
      <c r="CL304" s="368"/>
      <c r="CM304" s="368"/>
      <c r="CN304" s="368"/>
      <c r="CO304" s="368"/>
      <c r="CP304" s="368"/>
      <c r="CQ304" s="368"/>
      <c r="CR304" s="368"/>
      <c r="CS304" s="368"/>
      <c r="CT304" s="368"/>
      <c r="CU304" s="368"/>
      <c r="CV304" s="368"/>
      <c r="CW304" s="368"/>
      <c r="CX304" s="368"/>
      <c r="CY304" s="368"/>
      <c r="CZ304" s="368"/>
      <c r="DA304" s="368"/>
      <c r="DB304" s="368"/>
      <c r="DC304" s="368"/>
      <c r="DD304" s="368"/>
      <c r="DE304" s="368"/>
      <c r="DF304" s="368"/>
      <c r="DG304" s="368"/>
      <c r="DH304" s="368"/>
      <c r="DI304" s="368"/>
      <c r="DJ304" s="368"/>
      <c r="DK304" s="368"/>
      <c r="DL304" s="368"/>
      <c r="DM304" s="368"/>
      <c r="DN304" s="368"/>
      <c r="DO304" s="368"/>
      <c r="DP304" s="368"/>
      <c r="DQ304" s="368"/>
      <c r="DR304" s="368"/>
      <c r="DS304" s="368"/>
      <c r="DT304" s="368"/>
      <c r="DU304" s="368"/>
      <c r="DV304" s="368"/>
      <c r="DW304" s="368"/>
      <c r="DX304" s="368"/>
      <c r="DY304" s="368"/>
      <c r="DZ304" s="368"/>
      <c r="EA304" s="368"/>
      <c r="EB304" s="368"/>
      <c r="EC304" s="368"/>
      <c r="ED304" s="368"/>
      <c r="EE304" s="368"/>
      <c r="EF304" s="368"/>
      <c r="EG304" s="368"/>
      <c r="EH304" s="368"/>
      <c r="EI304" s="368"/>
      <c r="EJ304" s="368"/>
      <c r="EK304" s="368"/>
      <c r="EL304" s="368"/>
      <c r="EM304" s="368"/>
      <c r="EN304" s="368"/>
      <c r="EO304" s="368"/>
      <c r="EP304" s="368"/>
      <c r="EQ304" s="368"/>
      <c r="ER304" s="368"/>
      <c r="ES304" s="368"/>
      <c r="ET304" s="368"/>
      <c r="EU304" s="368"/>
      <c r="EV304" s="368"/>
      <c r="EW304" s="368"/>
      <c r="EX304" s="368"/>
      <c r="EY304" s="368"/>
      <c r="EZ304" s="368"/>
      <c r="FA304" s="368"/>
      <c r="FB304" s="368"/>
      <c r="FC304" s="368"/>
      <c r="FD304" s="368"/>
      <c r="FE304" s="368"/>
      <c r="FF304" s="368"/>
      <c r="FG304" s="368"/>
      <c r="FH304" s="368"/>
      <c r="FI304" s="368"/>
      <c r="FJ304" s="368"/>
      <c r="FK304" s="368"/>
      <c r="FL304" s="368"/>
      <c r="FM304" s="368"/>
      <c r="FN304" s="368"/>
      <c r="FO304" s="368"/>
      <c r="FP304" s="368"/>
      <c r="FQ304" s="368"/>
      <c r="FR304" s="368"/>
      <c r="FS304" s="368"/>
      <c r="FT304" s="368"/>
      <c r="FU304" s="368"/>
      <c r="FV304" s="368"/>
      <c r="FW304" s="368"/>
      <c r="FX304" s="368"/>
      <c r="FY304" s="368"/>
      <c r="FZ304" s="368"/>
    </row>
    <row r="305" spans="32:182" x14ac:dyDescent="0.2">
      <c r="AF305" s="368"/>
      <c r="AG305" s="368"/>
      <c r="AH305" s="368"/>
      <c r="AI305" s="368"/>
      <c r="AJ305" s="368"/>
      <c r="AK305" s="368"/>
      <c r="AL305" s="368"/>
      <c r="AM305" s="368"/>
      <c r="AN305" s="368"/>
      <c r="AO305" s="368"/>
      <c r="AP305" s="368"/>
      <c r="AQ305" s="368"/>
      <c r="AR305" s="368"/>
      <c r="AS305" s="368"/>
      <c r="AT305" s="368"/>
      <c r="AU305" s="368"/>
      <c r="AV305" s="368"/>
      <c r="AW305" s="368"/>
      <c r="AX305" s="368"/>
      <c r="AY305" s="368"/>
      <c r="AZ305" s="368"/>
      <c r="BA305" s="368"/>
      <c r="BB305" s="368"/>
      <c r="BC305" s="368"/>
      <c r="BD305" s="368"/>
      <c r="BE305" s="368"/>
      <c r="BF305" s="368"/>
      <c r="BG305" s="368"/>
      <c r="BH305" s="368"/>
      <c r="BI305" s="368"/>
      <c r="BJ305" s="368"/>
      <c r="BK305" s="368"/>
      <c r="BL305" s="368"/>
      <c r="BM305" s="368"/>
      <c r="BN305" s="368"/>
      <c r="BO305" s="368"/>
      <c r="BP305" s="368"/>
      <c r="BQ305" s="368"/>
      <c r="BR305" s="368"/>
      <c r="BS305" s="368"/>
      <c r="BT305" s="368"/>
      <c r="BU305" s="368"/>
      <c r="BV305" s="368"/>
      <c r="BW305" s="368"/>
      <c r="BX305" s="368"/>
      <c r="BY305" s="368"/>
      <c r="BZ305" s="368"/>
      <c r="CA305" s="368"/>
      <c r="CB305" s="368"/>
      <c r="CC305" s="368"/>
      <c r="CD305" s="368"/>
      <c r="CE305" s="368"/>
      <c r="CF305" s="368"/>
      <c r="CG305" s="368"/>
      <c r="CH305" s="368"/>
      <c r="CI305" s="368"/>
      <c r="CJ305" s="368"/>
      <c r="CK305" s="368"/>
      <c r="CL305" s="368"/>
      <c r="CM305" s="368"/>
      <c r="CN305" s="368"/>
      <c r="CO305" s="368"/>
      <c r="CP305" s="368"/>
      <c r="CQ305" s="368"/>
      <c r="CR305" s="368"/>
      <c r="CS305" s="368"/>
      <c r="CT305" s="368"/>
      <c r="CU305" s="368"/>
      <c r="CV305" s="368"/>
      <c r="CW305" s="368"/>
      <c r="CX305" s="368"/>
      <c r="CY305" s="368"/>
      <c r="CZ305" s="368"/>
      <c r="DA305" s="368"/>
      <c r="DB305" s="368"/>
      <c r="DC305" s="368"/>
      <c r="DD305" s="368"/>
      <c r="DE305" s="368"/>
      <c r="DF305" s="368"/>
      <c r="DG305" s="368"/>
      <c r="DH305" s="368"/>
      <c r="DI305" s="368"/>
      <c r="DJ305" s="368"/>
      <c r="DK305" s="368"/>
      <c r="DL305" s="368"/>
      <c r="DM305" s="368"/>
      <c r="DN305" s="368"/>
      <c r="DO305" s="368"/>
      <c r="DP305" s="368"/>
      <c r="DQ305" s="368"/>
      <c r="DR305" s="368"/>
      <c r="DS305" s="368"/>
      <c r="DT305" s="368"/>
      <c r="DU305" s="368"/>
      <c r="DV305" s="368"/>
      <c r="DW305" s="368"/>
      <c r="DX305" s="368"/>
      <c r="DY305" s="368"/>
      <c r="DZ305" s="368"/>
      <c r="EA305" s="368"/>
      <c r="EB305" s="368"/>
      <c r="EC305" s="368"/>
      <c r="ED305" s="368"/>
      <c r="EE305" s="368"/>
      <c r="EF305" s="368"/>
      <c r="EG305" s="368"/>
      <c r="EH305" s="368"/>
      <c r="EI305" s="368"/>
      <c r="EJ305" s="368"/>
      <c r="EK305" s="368"/>
      <c r="EL305" s="368"/>
      <c r="EM305" s="368"/>
      <c r="EN305" s="368"/>
      <c r="EO305" s="368"/>
      <c r="EP305" s="368"/>
      <c r="EQ305" s="368"/>
      <c r="ER305" s="368"/>
      <c r="ES305" s="368"/>
      <c r="ET305" s="368"/>
      <c r="EU305" s="368"/>
      <c r="EV305" s="368"/>
      <c r="EW305" s="368"/>
      <c r="EX305" s="368"/>
      <c r="EY305" s="368"/>
      <c r="EZ305" s="368"/>
      <c r="FA305" s="368"/>
      <c r="FB305" s="368"/>
      <c r="FC305" s="368"/>
      <c r="FD305" s="368"/>
      <c r="FE305" s="368"/>
      <c r="FF305" s="368"/>
      <c r="FG305" s="368"/>
      <c r="FH305" s="368"/>
      <c r="FI305" s="368"/>
      <c r="FJ305" s="368"/>
      <c r="FK305" s="368"/>
      <c r="FL305" s="368"/>
      <c r="FM305" s="368"/>
      <c r="FN305" s="368"/>
      <c r="FO305" s="368"/>
      <c r="FP305" s="368"/>
      <c r="FQ305" s="368"/>
      <c r="FR305" s="368"/>
      <c r="FS305" s="368"/>
      <c r="FT305" s="368"/>
      <c r="FU305" s="368"/>
      <c r="FV305" s="368"/>
      <c r="FW305" s="368"/>
      <c r="FX305" s="368"/>
      <c r="FY305" s="368"/>
      <c r="FZ305" s="368"/>
    </row>
    <row r="306" spans="32:182" x14ac:dyDescent="0.2">
      <c r="AF306" s="368"/>
      <c r="AG306" s="368"/>
      <c r="AH306" s="368"/>
      <c r="AI306" s="368"/>
      <c r="AJ306" s="368"/>
      <c r="AK306" s="368"/>
      <c r="AL306" s="368"/>
      <c r="AM306" s="368"/>
      <c r="AN306" s="368"/>
      <c r="AO306" s="368"/>
      <c r="AP306" s="368"/>
      <c r="AQ306" s="368"/>
      <c r="AR306" s="368"/>
      <c r="AS306" s="368"/>
      <c r="AT306" s="368"/>
      <c r="AU306" s="368"/>
      <c r="AV306" s="368"/>
      <c r="AW306" s="368"/>
      <c r="AX306" s="368"/>
      <c r="AY306" s="368"/>
      <c r="AZ306" s="368"/>
      <c r="BA306" s="368"/>
      <c r="BB306" s="368"/>
      <c r="BC306" s="368"/>
      <c r="BD306" s="368"/>
      <c r="BE306" s="368"/>
      <c r="BF306" s="368"/>
      <c r="BG306" s="368"/>
      <c r="BH306" s="368"/>
      <c r="BI306" s="368"/>
      <c r="BJ306" s="368"/>
      <c r="BK306" s="368"/>
      <c r="BL306" s="368"/>
      <c r="BM306" s="368"/>
      <c r="BN306" s="368"/>
      <c r="BO306" s="368"/>
      <c r="BP306" s="368"/>
      <c r="BQ306" s="368"/>
      <c r="BR306" s="368"/>
      <c r="BS306" s="368"/>
      <c r="BT306" s="368"/>
      <c r="BU306" s="368"/>
      <c r="BV306" s="368"/>
      <c r="BW306" s="368"/>
      <c r="BX306" s="368"/>
      <c r="BY306" s="368"/>
      <c r="BZ306" s="368"/>
      <c r="CA306" s="368"/>
      <c r="CB306" s="368"/>
      <c r="CC306" s="368"/>
      <c r="CD306" s="368"/>
      <c r="CE306" s="368"/>
      <c r="CF306" s="368"/>
      <c r="CG306" s="368"/>
      <c r="CH306" s="368"/>
      <c r="CI306" s="368"/>
      <c r="CJ306" s="368"/>
      <c r="CK306" s="368"/>
      <c r="CL306" s="368"/>
      <c r="CM306" s="368"/>
      <c r="CN306" s="368"/>
      <c r="CO306" s="368"/>
      <c r="CP306" s="368"/>
      <c r="CQ306" s="368"/>
      <c r="CR306" s="368"/>
      <c r="CS306" s="368"/>
      <c r="CT306" s="368"/>
      <c r="CU306" s="368"/>
      <c r="CV306" s="368"/>
      <c r="CW306" s="368"/>
      <c r="CX306" s="368"/>
      <c r="CY306" s="368"/>
      <c r="CZ306" s="368"/>
      <c r="DA306" s="368"/>
      <c r="DB306" s="368"/>
      <c r="DC306" s="368"/>
      <c r="DD306" s="368"/>
      <c r="DE306" s="368"/>
      <c r="DF306" s="368"/>
      <c r="DG306" s="368"/>
      <c r="DH306" s="368"/>
      <c r="DI306" s="368"/>
      <c r="DJ306" s="368"/>
      <c r="DK306" s="368"/>
      <c r="DL306" s="368"/>
      <c r="DM306" s="368"/>
      <c r="DN306" s="368"/>
      <c r="DO306" s="368"/>
      <c r="DP306" s="368"/>
      <c r="DQ306" s="368"/>
      <c r="DR306" s="368"/>
      <c r="DS306" s="368"/>
      <c r="DT306" s="368"/>
      <c r="DU306" s="368"/>
      <c r="DV306" s="368"/>
      <c r="DW306" s="368"/>
      <c r="DX306" s="368"/>
      <c r="DY306" s="368"/>
      <c r="DZ306" s="368"/>
      <c r="EA306" s="368"/>
      <c r="EB306" s="368"/>
      <c r="EC306" s="368"/>
      <c r="ED306" s="368"/>
      <c r="EE306" s="368"/>
      <c r="EF306" s="368"/>
      <c r="EG306" s="368"/>
      <c r="EH306" s="368"/>
      <c r="EI306" s="368"/>
      <c r="EJ306" s="368"/>
      <c r="EK306" s="368"/>
      <c r="EL306" s="368"/>
      <c r="EM306" s="368"/>
      <c r="EN306" s="368"/>
      <c r="EO306" s="368"/>
      <c r="EP306" s="368"/>
      <c r="EQ306" s="368"/>
      <c r="ER306" s="368"/>
      <c r="ES306" s="368"/>
      <c r="ET306" s="368"/>
      <c r="EU306" s="368"/>
      <c r="EV306" s="368"/>
      <c r="EW306" s="368"/>
      <c r="EX306" s="368"/>
      <c r="EY306" s="368"/>
      <c r="EZ306" s="368"/>
      <c r="FA306" s="368"/>
      <c r="FB306" s="368"/>
      <c r="FC306" s="368"/>
      <c r="FD306" s="368"/>
      <c r="FE306" s="368"/>
      <c r="FF306" s="368"/>
      <c r="FG306" s="368"/>
      <c r="FH306" s="368"/>
      <c r="FI306" s="368"/>
      <c r="FJ306" s="368"/>
      <c r="FK306" s="368"/>
      <c r="FL306" s="368"/>
      <c r="FM306" s="368"/>
      <c r="FN306" s="368"/>
      <c r="FO306" s="368"/>
      <c r="FP306" s="368"/>
      <c r="FQ306" s="368"/>
      <c r="FR306" s="368"/>
      <c r="FS306" s="368"/>
      <c r="FT306" s="368"/>
      <c r="FU306" s="368"/>
      <c r="FV306" s="368"/>
      <c r="FW306" s="368"/>
      <c r="FX306" s="368"/>
      <c r="FY306" s="368"/>
      <c r="FZ306" s="368"/>
    </row>
    <row r="307" spans="32:182" x14ac:dyDescent="0.2">
      <c r="AF307" s="368"/>
      <c r="AG307" s="368"/>
      <c r="AH307" s="368"/>
      <c r="AI307" s="368"/>
      <c r="AJ307" s="368"/>
      <c r="AK307" s="368"/>
      <c r="AL307" s="368"/>
      <c r="AM307" s="368"/>
      <c r="AN307" s="368"/>
      <c r="AO307" s="368"/>
      <c r="AP307" s="368"/>
      <c r="AQ307" s="368"/>
      <c r="AR307" s="368"/>
      <c r="AS307" s="368"/>
      <c r="AT307" s="368"/>
      <c r="AU307" s="368"/>
      <c r="AV307" s="368"/>
      <c r="AW307" s="368"/>
      <c r="AX307" s="368"/>
      <c r="AY307" s="368"/>
      <c r="AZ307" s="368"/>
      <c r="BA307" s="368"/>
      <c r="BB307" s="368"/>
      <c r="BC307" s="368"/>
      <c r="BD307" s="368"/>
      <c r="BE307" s="368"/>
      <c r="BF307" s="368"/>
      <c r="BG307" s="368"/>
      <c r="BH307" s="368"/>
      <c r="BI307" s="368"/>
      <c r="BJ307" s="368"/>
      <c r="BK307" s="368"/>
      <c r="BL307" s="368"/>
      <c r="BM307" s="368"/>
      <c r="BN307" s="368"/>
      <c r="BO307" s="368"/>
      <c r="BP307" s="368"/>
      <c r="BQ307" s="368"/>
      <c r="BR307" s="368"/>
      <c r="BS307" s="368"/>
      <c r="BT307" s="368"/>
      <c r="BU307" s="368"/>
      <c r="BV307" s="368"/>
      <c r="BW307" s="368"/>
      <c r="BX307" s="368"/>
      <c r="BY307" s="368"/>
      <c r="BZ307" s="368"/>
      <c r="CA307" s="368"/>
      <c r="CB307" s="368"/>
      <c r="CC307" s="368"/>
      <c r="CD307" s="368"/>
      <c r="CE307" s="368"/>
      <c r="CF307" s="368"/>
      <c r="CG307" s="368"/>
      <c r="CH307" s="368"/>
      <c r="CI307" s="368"/>
      <c r="CJ307" s="368"/>
      <c r="CK307" s="368"/>
      <c r="CL307" s="368"/>
      <c r="CM307" s="368"/>
      <c r="CN307" s="368"/>
      <c r="CO307" s="368"/>
      <c r="CP307" s="368"/>
      <c r="CQ307" s="368"/>
      <c r="CR307" s="368"/>
      <c r="CS307" s="368"/>
      <c r="CT307" s="368"/>
      <c r="CU307" s="368"/>
      <c r="CV307" s="368"/>
      <c r="CW307" s="368"/>
      <c r="CX307" s="368"/>
      <c r="CY307" s="368"/>
      <c r="CZ307" s="368"/>
      <c r="DA307" s="368"/>
      <c r="DB307" s="368"/>
      <c r="DC307" s="368"/>
      <c r="DD307" s="368"/>
      <c r="DE307" s="368"/>
      <c r="DF307" s="368"/>
      <c r="DG307" s="368"/>
      <c r="DH307" s="368"/>
      <c r="DI307" s="368"/>
      <c r="DJ307" s="368"/>
      <c r="DK307" s="368"/>
      <c r="DL307" s="368"/>
      <c r="DM307" s="368"/>
      <c r="DN307" s="368"/>
      <c r="DO307" s="368"/>
      <c r="DP307" s="368"/>
      <c r="DQ307" s="368"/>
      <c r="DR307" s="368"/>
      <c r="DS307" s="368"/>
      <c r="DT307" s="368"/>
      <c r="DU307" s="368"/>
      <c r="DV307" s="368"/>
      <c r="DW307" s="368"/>
      <c r="DX307" s="368"/>
      <c r="DY307" s="368"/>
      <c r="DZ307" s="368"/>
      <c r="EA307" s="368"/>
      <c r="EB307" s="368"/>
      <c r="EC307" s="368"/>
      <c r="ED307" s="368"/>
      <c r="EE307" s="368"/>
      <c r="EF307" s="368"/>
      <c r="EG307" s="368"/>
      <c r="EH307" s="368"/>
      <c r="EI307" s="368"/>
      <c r="EJ307" s="368"/>
      <c r="EK307" s="368"/>
      <c r="EL307" s="368"/>
      <c r="EM307" s="368"/>
      <c r="EN307" s="368"/>
      <c r="EO307" s="368"/>
      <c r="EP307" s="368"/>
      <c r="EQ307" s="368"/>
      <c r="ER307" s="368"/>
      <c r="ES307" s="368"/>
      <c r="ET307" s="368"/>
      <c r="EU307" s="368"/>
      <c r="EV307" s="368"/>
      <c r="EW307" s="368"/>
      <c r="EX307" s="368"/>
      <c r="EY307" s="368"/>
      <c r="EZ307" s="368"/>
      <c r="FA307" s="368"/>
      <c r="FB307" s="368"/>
      <c r="FC307" s="368"/>
      <c r="FD307" s="368"/>
      <c r="FE307" s="368"/>
      <c r="FF307" s="368"/>
      <c r="FG307" s="368"/>
      <c r="FH307" s="368"/>
      <c r="FI307" s="368"/>
      <c r="FJ307" s="368"/>
      <c r="FK307" s="368"/>
      <c r="FL307" s="368"/>
      <c r="FM307" s="368"/>
      <c r="FN307" s="368"/>
      <c r="FO307" s="368"/>
      <c r="FP307" s="368"/>
      <c r="FQ307" s="368"/>
      <c r="FR307" s="368"/>
      <c r="FS307" s="368"/>
      <c r="FT307" s="368"/>
      <c r="FU307" s="368"/>
      <c r="FV307" s="368"/>
      <c r="FW307" s="368"/>
      <c r="FX307" s="368"/>
      <c r="FY307" s="368"/>
      <c r="FZ307" s="368"/>
    </row>
    <row r="308" spans="32:182" x14ac:dyDescent="0.2">
      <c r="AF308" s="368"/>
      <c r="AG308" s="368"/>
      <c r="AH308" s="368"/>
      <c r="AI308" s="368"/>
      <c r="AJ308" s="368"/>
      <c r="AK308" s="368"/>
      <c r="AL308" s="368"/>
      <c r="AM308" s="368"/>
      <c r="AN308" s="368"/>
      <c r="AO308" s="368"/>
      <c r="AP308" s="368"/>
      <c r="AQ308" s="368"/>
      <c r="AR308" s="368"/>
      <c r="AS308" s="368"/>
      <c r="AT308" s="368"/>
      <c r="AU308" s="368"/>
      <c r="AV308" s="368"/>
      <c r="AW308" s="368"/>
      <c r="AX308" s="368"/>
      <c r="AY308" s="368"/>
      <c r="AZ308" s="368"/>
      <c r="BA308" s="368"/>
      <c r="BB308" s="368"/>
      <c r="BC308" s="368"/>
      <c r="BD308" s="368"/>
      <c r="BE308" s="368"/>
      <c r="BF308" s="368"/>
      <c r="BG308" s="368"/>
      <c r="BH308" s="368"/>
      <c r="BI308" s="368"/>
      <c r="BJ308" s="368"/>
      <c r="BK308" s="368"/>
      <c r="BL308" s="368"/>
      <c r="BM308" s="368"/>
      <c r="BN308" s="368"/>
      <c r="BO308" s="368"/>
      <c r="BP308" s="368"/>
      <c r="BQ308" s="368"/>
      <c r="BR308" s="368"/>
      <c r="BS308" s="368"/>
      <c r="BT308" s="368"/>
      <c r="BU308" s="368"/>
      <c r="BV308" s="368"/>
      <c r="BW308" s="368"/>
      <c r="BX308" s="368"/>
      <c r="BY308" s="368"/>
      <c r="BZ308" s="368"/>
      <c r="CA308" s="368"/>
      <c r="CB308" s="368"/>
      <c r="CC308" s="368"/>
      <c r="CD308" s="368"/>
      <c r="CE308" s="368"/>
      <c r="CF308" s="368"/>
      <c r="CG308" s="368"/>
      <c r="CH308" s="368"/>
      <c r="CI308" s="368"/>
      <c r="CJ308" s="368"/>
      <c r="CK308" s="368"/>
      <c r="CL308" s="368"/>
      <c r="CM308" s="368"/>
      <c r="CN308" s="368"/>
      <c r="CO308" s="368"/>
      <c r="CP308" s="368"/>
      <c r="CQ308" s="368"/>
      <c r="CR308" s="368"/>
      <c r="CS308" s="368"/>
      <c r="CT308" s="368"/>
      <c r="CU308" s="368"/>
      <c r="CV308" s="368"/>
      <c r="CW308" s="368"/>
      <c r="CX308" s="368"/>
      <c r="CY308" s="368"/>
      <c r="CZ308" s="368"/>
      <c r="DA308" s="368"/>
      <c r="DB308" s="368"/>
      <c r="DC308" s="368"/>
      <c r="DD308" s="368"/>
      <c r="DE308" s="368"/>
      <c r="DF308" s="368"/>
      <c r="DG308" s="368"/>
      <c r="DH308" s="368"/>
      <c r="DI308" s="368"/>
      <c r="DJ308" s="368"/>
      <c r="DK308" s="368"/>
      <c r="DL308" s="368"/>
      <c r="DM308" s="368"/>
      <c r="DN308" s="368"/>
      <c r="DO308" s="368"/>
      <c r="DP308" s="368"/>
      <c r="DQ308" s="368"/>
      <c r="DR308" s="368"/>
      <c r="DS308" s="368"/>
      <c r="DT308" s="368"/>
      <c r="DU308" s="368"/>
      <c r="DV308" s="368"/>
      <c r="DW308" s="368"/>
      <c r="DX308" s="368"/>
      <c r="DY308" s="368"/>
      <c r="DZ308" s="368"/>
      <c r="EA308" s="368"/>
      <c r="EB308" s="368"/>
      <c r="EC308" s="368"/>
      <c r="ED308" s="368"/>
      <c r="EE308" s="368"/>
      <c r="EF308" s="368"/>
      <c r="EG308" s="368"/>
      <c r="EH308" s="368"/>
      <c r="EI308" s="368"/>
      <c r="EJ308" s="368"/>
      <c r="EK308" s="368"/>
      <c r="EL308" s="368"/>
      <c r="EM308" s="368"/>
      <c r="EN308" s="368"/>
      <c r="EO308" s="368"/>
      <c r="EP308" s="368"/>
      <c r="EQ308" s="368"/>
      <c r="ER308" s="368"/>
      <c r="ES308" s="368"/>
      <c r="ET308" s="368"/>
      <c r="EU308" s="368"/>
      <c r="EV308" s="368"/>
      <c r="EW308" s="368"/>
      <c r="EX308" s="368"/>
      <c r="EY308" s="368"/>
      <c r="EZ308" s="368"/>
      <c r="FA308" s="368"/>
      <c r="FB308" s="368"/>
      <c r="FC308" s="368"/>
      <c r="FD308" s="368"/>
      <c r="FE308" s="368"/>
      <c r="FF308" s="368"/>
      <c r="FG308" s="368"/>
      <c r="FH308" s="368"/>
      <c r="FI308" s="368"/>
      <c r="FJ308" s="368"/>
      <c r="FK308" s="368"/>
      <c r="FL308" s="368"/>
      <c r="FM308" s="368"/>
      <c r="FN308" s="368"/>
      <c r="FO308" s="368"/>
      <c r="FP308" s="368"/>
      <c r="FQ308" s="368"/>
      <c r="FR308" s="368"/>
      <c r="FS308" s="368"/>
      <c r="FT308" s="368"/>
      <c r="FU308" s="368"/>
      <c r="FV308" s="368"/>
      <c r="FW308" s="368"/>
      <c r="FX308" s="368"/>
      <c r="FY308" s="368"/>
      <c r="FZ308" s="368"/>
    </row>
    <row r="309" spans="32:182" x14ac:dyDescent="0.2">
      <c r="AF309" s="368"/>
      <c r="AG309" s="368"/>
      <c r="AH309" s="368"/>
      <c r="AI309" s="368"/>
      <c r="AJ309" s="368"/>
      <c r="AK309" s="368"/>
      <c r="AL309" s="368"/>
      <c r="AM309" s="368"/>
      <c r="AN309" s="368"/>
      <c r="AO309" s="368"/>
      <c r="AP309" s="368"/>
      <c r="AQ309" s="368"/>
      <c r="AR309" s="368"/>
      <c r="AS309" s="368"/>
      <c r="AT309" s="368"/>
      <c r="AU309" s="368"/>
      <c r="AV309" s="368"/>
      <c r="AW309" s="368"/>
      <c r="AX309" s="368"/>
      <c r="AY309" s="368"/>
      <c r="AZ309" s="368"/>
      <c r="BA309" s="368"/>
      <c r="BB309" s="368"/>
      <c r="BC309" s="368"/>
      <c r="BD309" s="368"/>
      <c r="BE309" s="368"/>
      <c r="BF309" s="368"/>
      <c r="BG309" s="368"/>
      <c r="BH309" s="368"/>
      <c r="BI309" s="368"/>
      <c r="BJ309" s="368"/>
      <c r="BK309" s="368"/>
      <c r="BL309" s="368"/>
      <c r="BM309" s="368"/>
      <c r="BN309" s="368"/>
      <c r="BO309" s="368"/>
      <c r="BP309" s="368"/>
      <c r="BQ309" s="368"/>
      <c r="BR309" s="368"/>
      <c r="BS309" s="368"/>
      <c r="BT309" s="368"/>
      <c r="BU309" s="368"/>
      <c r="BV309" s="368"/>
      <c r="BW309" s="368"/>
      <c r="BX309" s="368"/>
      <c r="BY309" s="368"/>
      <c r="BZ309" s="368"/>
      <c r="CA309" s="368"/>
      <c r="CB309" s="368"/>
      <c r="CC309" s="368"/>
      <c r="CD309" s="368"/>
      <c r="CE309" s="368"/>
      <c r="CF309" s="368"/>
      <c r="CG309" s="368"/>
      <c r="CH309" s="368"/>
      <c r="CI309" s="368"/>
      <c r="CJ309" s="368"/>
      <c r="CK309" s="368"/>
      <c r="CL309" s="368"/>
      <c r="CM309" s="368"/>
      <c r="CN309" s="368"/>
      <c r="CO309" s="368"/>
      <c r="CP309" s="368"/>
      <c r="CQ309" s="368"/>
      <c r="CR309" s="368"/>
      <c r="CS309" s="368"/>
      <c r="CT309" s="368"/>
      <c r="CU309" s="368"/>
      <c r="CV309" s="368"/>
      <c r="CW309" s="368"/>
      <c r="CX309" s="368"/>
      <c r="CY309" s="368"/>
      <c r="CZ309" s="368"/>
      <c r="DA309" s="368"/>
      <c r="DB309" s="368"/>
      <c r="DC309" s="368"/>
      <c r="DD309" s="368"/>
      <c r="DE309" s="368"/>
      <c r="DF309" s="368"/>
      <c r="DG309" s="368"/>
      <c r="DH309" s="368"/>
      <c r="DI309" s="368"/>
      <c r="DJ309" s="368"/>
      <c r="DK309" s="368"/>
      <c r="DL309" s="368"/>
      <c r="DM309" s="368"/>
      <c r="DN309" s="368"/>
      <c r="DO309" s="368"/>
      <c r="DP309" s="368"/>
      <c r="DQ309" s="368"/>
      <c r="DR309" s="368"/>
      <c r="DS309" s="368"/>
      <c r="DT309" s="368"/>
      <c r="DU309" s="368"/>
      <c r="DV309" s="368"/>
      <c r="DW309" s="368"/>
      <c r="DX309" s="368"/>
      <c r="DY309" s="368"/>
      <c r="DZ309" s="368"/>
      <c r="EA309" s="368"/>
      <c r="EB309" s="368"/>
      <c r="EC309" s="368"/>
      <c r="ED309" s="368"/>
      <c r="EE309" s="368"/>
      <c r="EF309" s="368"/>
      <c r="EG309" s="368"/>
      <c r="EH309" s="368"/>
      <c r="EI309" s="368"/>
      <c r="EJ309" s="368"/>
      <c r="EK309" s="368"/>
      <c r="EL309" s="368"/>
      <c r="EM309" s="368"/>
      <c r="EN309" s="368"/>
      <c r="EO309" s="368"/>
      <c r="EP309" s="368"/>
      <c r="EQ309" s="368"/>
      <c r="ER309" s="368"/>
      <c r="ES309" s="368"/>
      <c r="ET309" s="368"/>
      <c r="EU309" s="368"/>
      <c r="EV309" s="368"/>
      <c r="EW309" s="368"/>
      <c r="EX309" s="368"/>
      <c r="EY309" s="368"/>
      <c r="EZ309" s="368"/>
      <c r="FA309" s="368"/>
      <c r="FB309" s="368"/>
      <c r="FC309" s="368"/>
      <c r="FD309" s="368"/>
      <c r="FE309" s="368"/>
      <c r="FF309" s="368"/>
      <c r="FG309" s="368"/>
      <c r="FH309" s="368"/>
      <c r="FI309" s="368"/>
      <c r="FJ309" s="368"/>
      <c r="FK309" s="368"/>
      <c r="FL309" s="368"/>
      <c r="FM309" s="368"/>
      <c r="FN309" s="368"/>
      <c r="FO309" s="368"/>
      <c r="FP309" s="368"/>
      <c r="FQ309" s="368"/>
      <c r="FR309" s="368"/>
      <c r="FS309" s="368"/>
      <c r="FT309" s="368"/>
      <c r="FU309" s="368"/>
      <c r="FV309" s="368"/>
      <c r="FW309" s="368"/>
      <c r="FX309" s="368"/>
      <c r="FY309" s="368"/>
      <c r="FZ309" s="368"/>
    </row>
    <row r="310" spans="32:182" x14ac:dyDescent="0.2">
      <c r="AF310" s="368"/>
      <c r="AG310" s="368"/>
      <c r="AH310" s="368"/>
      <c r="AI310" s="368"/>
      <c r="AJ310" s="368"/>
      <c r="AK310" s="368"/>
      <c r="AL310" s="368"/>
      <c r="AM310" s="368"/>
      <c r="AN310" s="368"/>
      <c r="AO310" s="368"/>
      <c r="AP310" s="368"/>
      <c r="AQ310" s="368"/>
      <c r="AR310" s="368"/>
      <c r="AS310" s="368"/>
      <c r="AT310" s="368"/>
      <c r="AU310" s="368"/>
      <c r="AV310" s="368"/>
      <c r="AW310" s="368"/>
      <c r="AX310" s="368"/>
      <c r="AY310" s="368"/>
      <c r="AZ310" s="368"/>
      <c r="BA310" s="368"/>
      <c r="BB310" s="368"/>
      <c r="BC310" s="368"/>
      <c r="BD310" s="368"/>
      <c r="BE310" s="368"/>
      <c r="BF310" s="368"/>
      <c r="BG310" s="368"/>
      <c r="BH310" s="368"/>
      <c r="BI310" s="368"/>
      <c r="BJ310" s="368"/>
      <c r="BK310" s="368"/>
      <c r="BL310" s="368"/>
      <c r="BM310" s="368"/>
      <c r="BN310" s="368"/>
      <c r="BO310" s="368"/>
      <c r="BP310" s="368"/>
      <c r="BQ310" s="368"/>
      <c r="BR310" s="368"/>
      <c r="BS310" s="368"/>
      <c r="BT310" s="368"/>
      <c r="BU310" s="368"/>
      <c r="BV310" s="368"/>
      <c r="BW310" s="368"/>
      <c r="BX310" s="368"/>
      <c r="BY310" s="368"/>
      <c r="BZ310" s="368"/>
      <c r="CA310" s="368"/>
      <c r="CB310" s="368"/>
      <c r="CC310" s="368"/>
      <c r="CD310" s="368"/>
      <c r="CE310" s="368"/>
      <c r="CF310" s="368"/>
      <c r="CG310" s="368"/>
      <c r="CH310" s="368"/>
      <c r="CI310" s="368"/>
      <c r="CJ310" s="368"/>
      <c r="CK310" s="368"/>
      <c r="CL310" s="368"/>
      <c r="CM310" s="368"/>
      <c r="CN310" s="368"/>
      <c r="CO310" s="368"/>
      <c r="CP310" s="368"/>
      <c r="CQ310" s="368"/>
      <c r="CR310" s="368"/>
      <c r="CS310" s="368"/>
      <c r="CT310" s="368"/>
      <c r="CU310" s="368"/>
      <c r="CV310" s="368"/>
      <c r="CW310" s="368"/>
      <c r="CX310" s="368"/>
      <c r="CY310" s="368"/>
      <c r="CZ310" s="368"/>
      <c r="DA310" s="368"/>
      <c r="DB310" s="368"/>
      <c r="DC310" s="368"/>
      <c r="DD310" s="368"/>
      <c r="DE310" s="368"/>
      <c r="DF310" s="368"/>
      <c r="DG310" s="368"/>
      <c r="DH310" s="368"/>
      <c r="DI310" s="368"/>
      <c r="DJ310" s="368"/>
      <c r="DK310" s="368"/>
      <c r="DL310" s="368"/>
      <c r="DM310" s="368"/>
      <c r="DN310" s="368"/>
      <c r="DO310" s="368"/>
      <c r="DP310" s="368"/>
      <c r="DQ310" s="368"/>
      <c r="DR310" s="368"/>
      <c r="DS310" s="368"/>
      <c r="DT310" s="368"/>
      <c r="DU310" s="368"/>
      <c r="DV310" s="368"/>
      <c r="DW310" s="368"/>
      <c r="DX310" s="368"/>
      <c r="DY310" s="368"/>
      <c r="DZ310" s="368"/>
      <c r="EA310" s="368"/>
      <c r="EB310" s="368"/>
      <c r="EC310" s="368"/>
      <c r="ED310" s="368"/>
      <c r="EE310" s="368"/>
      <c r="EF310" s="368"/>
      <c r="EG310" s="368"/>
      <c r="EH310" s="368"/>
      <c r="EI310" s="368"/>
      <c r="EJ310" s="368"/>
      <c r="EK310" s="368"/>
      <c r="EL310" s="368"/>
      <c r="EM310" s="368"/>
      <c r="EN310" s="368"/>
      <c r="EO310" s="368"/>
      <c r="EP310" s="368"/>
      <c r="EQ310" s="368"/>
      <c r="ER310" s="368"/>
      <c r="ES310" s="368"/>
      <c r="ET310" s="368"/>
      <c r="EU310" s="368"/>
      <c r="EV310" s="368"/>
      <c r="EW310" s="368"/>
      <c r="EX310" s="368"/>
      <c r="EY310" s="368"/>
      <c r="EZ310" s="368"/>
      <c r="FA310" s="368"/>
      <c r="FB310" s="368"/>
      <c r="FC310" s="368"/>
      <c r="FD310" s="368"/>
      <c r="FE310" s="368"/>
      <c r="FF310" s="368"/>
      <c r="FG310" s="368"/>
      <c r="FH310" s="368"/>
      <c r="FI310" s="368"/>
      <c r="FJ310" s="368"/>
      <c r="FK310" s="368"/>
      <c r="FL310" s="368"/>
      <c r="FM310" s="368"/>
      <c r="FN310" s="368"/>
      <c r="FO310" s="368"/>
      <c r="FP310" s="368"/>
      <c r="FQ310" s="368"/>
      <c r="FR310" s="368"/>
      <c r="FS310" s="368"/>
      <c r="FT310" s="368"/>
      <c r="FU310" s="368"/>
      <c r="FV310" s="368"/>
      <c r="FW310" s="368"/>
      <c r="FX310" s="368"/>
      <c r="FY310" s="368"/>
      <c r="FZ310" s="368"/>
    </row>
    <row r="311" spans="32:182" x14ac:dyDescent="0.2">
      <c r="AF311" s="368"/>
      <c r="AG311" s="368"/>
      <c r="AH311" s="368"/>
      <c r="AI311" s="368"/>
      <c r="AJ311" s="368"/>
      <c r="AK311" s="368"/>
      <c r="AL311" s="368"/>
      <c r="AM311" s="368"/>
      <c r="AN311" s="368"/>
      <c r="AO311" s="368"/>
      <c r="AP311" s="368"/>
      <c r="AQ311" s="368"/>
      <c r="AR311" s="368"/>
      <c r="AS311" s="368"/>
      <c r="AT311" s="368"/>
      <c r="AU311" s="368"/>
      <c r="AV311" s="368"/>
      <c r="AW311" s="368"/>
      <c r="AX311" s="368"/>
      <c r="AY311" s="368"/>
      <c r="AZ311" s="368"/>
      <c r="BA311" s="368"/>
      <c r="BB311" s="368"/>
      <c r="BC311" s="368"/>
      <c r="BD311" s="368"/>
      <c r="BE311" s="368"/>
      <c r="BF311" s="368"/>
      <c r="BG311" s="368"/>
      <c r="BH311" s="368"/>
      <c r="BI311" s="368"/>
      <c r="BJ311" s="368"/>
      <c r="BK311" s="368"/>
      <c r="BL311" s="368"/>
      <c r="BM311" s="368"/>
      <c r="BN311" s="368"/>
      <c r="BO311" s="368"/>
      <c r="BP311" s="368"/>
      <c r="BQ311" s="368"/>
      <c r="BR311" s="368"/>
      <c r="BS311" s="368"/>
      <c r="BT311" s="368"/>
      <c r="BU311" s="368"/>
      <c r="BV311" s="368"/>
      <c r="BW311" s="368"/>
      <c r="BX311" s="368"/>
      <c r="BY311" s="368"/>
      <c r="BZ311" s="368"/>
      <c r="CA311" s="368"/>
      <c r="CB311" s="368"/>
      <c r="CC311" s="368"/>
      <c r="CD311" s="368"/>
      <c r="CE311" s="368"/>
      <c r="CF311" s="368"/>
      <c r="CG311" s="368"/>
      <c r="CH311" s="368"/>
      <c r="CI311" s="368"/>
      <c r="CJ311" s="368"/>
      <c r="CK311" s="368"/>
      <c r="CL311" s="368"/>
      <c r="CM311" s="368"/>
      <c r="CN311" s="368"/>
      <c r="CO311" s="368"/>
      <c r="CP311" s="368"/>
      <c r="CQ311" s="368"/>
      <c r="CR311" s="368"/>
      <c r="CS311" s="368"/>
      <c r="CT311" s="368"/>
      <c r="CU311" s="368"/>
      <c r="CV311" s="368"/>
      <c r="CW311" s="368"/>
      <c r="CX311" s="368"/>
      <c r="CY311" s="368"/>
      <c r="CZ311" s="368"/>
      <c r="DA311" s="368"/>
      <c r="DB311" s="368"/>
      <c r="DC311" s="368"/>
      <c r="DD311" s="368"/>
      <c r="DE311" s="368"/>
      <c r="DF311" s="368"/>
      <c r="DG311" s="368"/>
      <c r="DH311" s="368"/>
      <c r="DI311" s="368"/>
      <c r="DJ311" s="368"/>
      <c r="DK311" s="368"/>
      <c r="DL311" s="368"/>
      <c r="DM311" s="368"/>
      <c r="DN311" s="368"/>
      <c r="DO311" s="368"/>
      <c r="DP311" s="368"/>
      <c r="DQ311" s="368"/>
      <c r="DR311" s="368"/>
      <c r="DS311" s="368"/>
      <c r="DT311" s="368"/>
      <c r="DU311" s="368"/>
      <c r="DV311" s="368"/>
      <c r="DW311" s="368"/>
      <c r="DX311" s="368"/>
      <c r="DY311" s="368"/>
      <c r="DZ311" s="368"/>
      <c r="EA311" s="368"/>
      <c r="EB311" s="368"/>
      <c r="EC311" s="368"/>
      <c r="ED311" s="368"/>
      <c r="EE311" s="368"/>
      <c r="EF311" s="368"/>
      <c r="EG311" s="368"/>
      <c r="EH311" s="368"/>
      <c r="EI311" s="368"/>
      <c r="EJ311" s="368"/>
      <c r="EK311" s="368"/>
      <c r="EL311" s="368"/>
      <c r="EM311" s="368"/>
      <c r="EN311" s="368"/>
      <c r="EO311" s="368"/>
      <c r="EP311" s="368"/>
      <c r="EQ311" s="368"/>
      <c r="ER311" s="368"/>
      <c r="ES311" s="368"/>
      <c r="ET311" s="368"/>
      <c r="EU311" s="368"/>
      <c r="EV311" s="368"/>
      <c r="EW311" s="368"/>
      <c r="EX311" s="368"/>
      <c r="EY311" s="368"/>
      <c r="EZ311" s="368"/>
      <c r="FA311" s="368"/>
      <c r="FB311" s="368"/>
      <c r="FC311" s="368"/>
      <c r="FD311" s="368"/>
      <c r="FE311" s="368"/>
      <c r="FF311" s="368"/>
      <c r="FG311" s="368"/>
      <c r="FH311" s="368"/>
      <c r="FI311" s="368"/>
      <c r="FJ311" s="368"/>
      <c r="FK311" s="368"/>
      <c r="FL311" s="368"/>
      <c r="FM311" s="368"/>
      <c r="FN311" s="368"/>
      <c r="FO311" s="368"/>
      <c r="FP311" s="368"/>
      <c r="FQ311" s="368"/>
      <c r="FR311" s="368"/>
      <c r="FS311" s="368"/>
      <c r="FT311" s="368"/>
      <c r="FU311" s="368"/>
      <c r="FV311" s="368"/>
      <c r="FW311" s="368"/>
      <c r="FX311" s="368"/>
      <c r="FY311" s="368"/>
      <c r="FZ311" s="368"/>
    </row>
    <row r="312" spans="32:182" x14ac:dyDescent="0.2">
      <c r="AF312" s="368"/>
      <c r="AG312" s="368"/>
      <c r="AH312" s="368"/>
      <c r="AI312" s="368"/>
      <c r="AJ312" s="368"/>
      <c r="AK312" s="368"/>
      <c r="AL312" s="368"/>
      <c r="AM312" s="368"/>
      <c r="AN312" s="368"/>
      <c r="AO312" s="368"/>
      <c r="AP312" s="368"/>
      <c r="AQ312" s="368"/>
      <c r="AR312" s="368"/>
      <c r="AS312" s="368"/>
      <c r="AT312" s="368"/>
      <c r="AU312" s="368"/>
      <c r="AV312" s="368"/>
      <c r="AW312" s="368"/>
      <c r="AX312" s="368"/>
      <c r="AY312" s="368"/>
      <c r="AZ312" s="368"/>
      <c r="BA312" s="368"/>
      <c r="BB312" s="368"/>
      <c r="BC312" s="368"/>
      <c r="BD312" s="368"/>
      <c r="BE312" s="368"/>
      <c r="BF312" s="368"/>
      <c r="BG312" s="368"/>
      <c r="BH312" s="368"/>
      <c r="BI312" s="368"/>
      <c r="BJ312" s="368"/>
      <c r="BK312" s="368"/>
      <c r="BL312" s="368"/>
      <c r="BM312" s="368"/>
      <c r="BN312" s="368"/>
      <c r="BO312" s="368"/>
      <c r="BP312" s="368"/>
      <c r="BQ312" s="368"/>
      <c r="BR312" s="368"/>
      <c r="BS312" s="368"/>
      <c r="BT312" s="368"/>
      <c r="BU312" s="368"/>
      <c r="BV312" s="368"/>
      <c r="BW312" s="368"/>
      <c r="BX312" s="368"/>
      <c r="BY312" s="368"/>
      <c r="BZ312" s="368"/>
      <c r="CA312" s="368"/>
      <c r="CB312" s="368"/>
      <c r="CC312" s="368"/>
      <c r="CD312" s="368"/>
      <c r="CE312" s="368"/>
      <c r="CF312" s="368"/>
      <c r="CG312" s="368"/>
      <c r="CH312" s="368"/>
      <c r="CI312" s="368"/>
      <c r="CJ312" s="368"/>
      <c r="CK312" s="368"/>
      <c r="CL312" s="368"/>
      <c r="CM312" s="368"/>
      <c r="CN312" s="368"/>
      <c r="CO312" s="368"/>
      <c r="CP312" s="368"/>
      <c r="CQ312" s="368"/>
      <c r="CR312" s="368"/>
      <c r="CS312" s="368"/>
      <c r="CT312" s="368"/>
      <c r="CU312" s="368"/>
      <c r="CV312" s="368"/>
      <c r="CW312" s="368"/>
      <c r="CX312" s="368"/>
      <c r="CY312" s="368"/>
      <c r="CZ312" s="368"/>
      <c r="DA312" s="368"/>
      <c r="DB312" s="368"/>
      <c r="DC312" s="368"/>
      <c r="DD312" s="368"/>
      <c r="DE312" s="368"/>
      <c r="DF312" s="368"/>
      <c r="DG312" s="368"/>
      <c r="DH312" s="368"/>
      <c r="DI312" s="368"/>
      <c r="DJ312" s="368"/>
      <c r="DK312" s="368"/>
      <c r="DL312" s="368"/>
      <c r="DM312" s="368"/>
      <c r="DN312" s="368"/>
      <c r="DO312" s="368"/>
      <c r="DP312" s="368"/>
      <c r="DQ312" s="368"/>
      <c r="DR312" s="368"/>
      <c r="DS312" s="368"/>
      <c r="DT312" s="368"/>
      <c r="DU312" s="368"/>
      <c r="DV312" s="368"/>
      <c r="DW312" s="368"/>
      <c r="DX312" s="368"/>
      <c r="DY312" s="368"/>
      <c r="DZ312" s="368"/>
      <c r="EA312" s="368"/>
      <c r="EB312" s="368"/>
      <c r="EC312" s="368"/>
      <c r="ED312" s="368"/>
      <c r="EE312" s="368"/>
      <c r="EF312" s="368"/>
      <c r="EG312" s="368"/>
      <c r="EH312" s="368"/>
      <c r="EI312" s="368"/>
      <c r="EJ312" s="368"/>
      <c r="EK312" s="368"/>
      <c r="EL312" s="368"/>
      <c r="EM312" s="368"/>
      <c r="EN312" s="368"/>
      <c r="EO312" s="368"/>
      <c r="EP312" s="368"/>
      <c r="EQ312" s="368"/>
      <c r="ER312" s="368"/>
      <c r="ES312" s="368"/>
      <c r="ET312" s="368"/>
      <c r="EU312" s="368"/>
      <c r="EV312" s="368"/>
      <c r="EW312" s="368"/>
      <c r="EX312" s="368"/>
      <c r="EY312" s="368"/>
      <c r="EZ312" s="368"/>
      <c r="FA312" s="368"/>
      <c r="FB312" s="368"/>
      <c r="FC312" s="368"/>
      <c r="FD312" s="368"/>
      <c r="FE312" s="368"/>
      <c r="FF312" s="368"/>
      <c r="FG312" s="368"/>
      <c r="FH312" s="368"/>
      <c r="FI312" s="368"/>
      <c r="FJ312" s="368"/>
      <c r="FK312" s="368"/>
      <c r="FL312" s="368"/>
      <c r="FM312" s="368"/>
      <c r="FN312" s="368"/>
      <c r="FO312" s="368"/>
      <c r="FP312" s="368"/>
      <c r="FQ312" s="368"/>
      <c r="FR312" s="368"/>
      <c r="FS312" s="368"/>
      <c r="FT312" s="368"/>
      <c r="FU312" s="368"/>
      <c r="FV312" s="368"/>
      <c r="FW312" s="368"/>
      <c r="FX312" s="368"/>
      <c r="FY312" s="368"/>
      <c r="FZ312" s="368"/>
    </row>
    <row r="313" spans="32:182" x14ac:dyDescent="0.2">
      <c r="AF313" s="368"/>
      <c r="AG313" s="368"/>
      <c r="AH313" s="368"/>
      <c r="AI313" s="368"/>
      <c r="AJ313" s="368"/>
      <c r="AK313" s="368"/>
      <c r="AL313" s="368"/>
      <c r="AM313" s="368"/>
      <c r="AN313" s="368"/>
      <c r="AO313" s="368"/>
      <c r="AP313" s="368"/>
      <c r="AQ313" s="368"/>
      <c r="AR313" s="368"/>
      <c r="AS313" s="368"/>
      <c r="AT313" s="368"/>
      <c r="AU313" s="368"/>
      <c r="AV313" s="368"/>
      <c r="AW313" s="368"/>
      <c r="AX313" s="368"/>
      <c r="AY313" s="368"/>
      <c r="AZ313" s="368"/>
      <c r="BA313" s="368"/>
      <c r="BB313" s="368"/>
      <c r="BC313" s="368"/>
      <c r="BD313" s="368"/>
      <c r="BE313" s="368"/>
      <c r="BF313" s="368"/>
      <c r="BG313" s="368"/>
      <c r="BH313" s="368"/>
      <c r="BI313" s="368"/>
      <c r="BJ313" s="368"/>
      <c r="BK313" s="368"/>
      <c r="BL313" s="368"/>
      <c r="BM313" s="368"/>
      <c r="BN313" s="368"/>
      <c r="BO313" s="368"/>
      <c r="BP313" s="368"/>
      <c r="BQ313" s="368"/>
      <c r="BR313" s="368"/>
      <c r="BS313" s="368"/>
      <c r="BT313" s="368"/>
      <c r="BU313" s="368"/>
      <c r="BV313" s="368"/>
      <c r="BW313" s="368"/>
      <c r="BX313" s="368"/>
      <c r="BY313" s="368"/>
      <c r="BZ313" s="368"/>
      <c r="CA313" s="368"/>
      <c r="CB313" s="368"/>
      <c r="CC313" s="368"/>
      <c r="CD313" s="368"/>
      <c r="CE313" s="368"/>
      <c r="CF313" s="368"/>
      <c r="CG313" s="368"/>
      <c r="CH313" s="368"/>
      <c r="CI313" s="368"/>
      <c r="CJ313" s="368"/>
      <c r="CK313" s="368"/>
      <c r="CL313" s="368"/>
      <c r="CM313" s="368"/>
      <c r="CN313" s="368"/>
      <c r="CO313" s="368"/>
      <c r="CP313" s="368"/>
      <c r="CQ313" s="368"/>
      <c r="CR313" s="368"/>
      <c r="CS313" s="368"/>
      <c r="CT313" s="368"/>
      <c r="CU313" s="368"/>
      <c r="CV313" s="368"/>
      <c r="CW313" s="368"/>
      <c r="CX313" s="368"/>
      <c r="CY313" s="368"/>
      <c r="CZ313" s="368"/>
      <c r="DA313" s="368"/>
      <c r="DB313" s="368"/>
      <c r="DC313" s="368"/>
      <c r="DD313" s="368"/>
      <c r="DE313" s="368"/>
      <c r="DF313" s="368"/>
      <c r="DG313" s="368"/>
      <c r="DH313" s="368"/>
      <c r="DI313" s="368"/>
      <c r="DJ313" s="368"/>
      <c r="DK313" s="368"/>
      <c r="DL313" s="368"/>
      <c r="DM313" s="368"/>
      <c r="DN313" s="368"/>
      <c r="DO313" s="368"/>
      <c r="DP313" s="368"/>
      <c r="DQ313" s="368"/>
      <c r="DR313" s="368"/>
      <c r="DS313" s="368"/>
      <c r="DT313" s="368"/>
      <c r="DU313" s="368"/>
      <c r="DV313" s="368"/>
      <c r="DW313" s="368"/>
      <c r="DX313" s="368"/>
      <c r="DY313" s="368"/>
      <c r="DZ313" s="368"/>
      <c r="EA313" s="368"/>
      <c r="EB313" s="368"/>
      <c r="EC313" s="368"/>
      <c r="ED313" s="368"/>
      <c r="EE313" s="368"/>
      <c r="EF313" s="368"/>
      <c r="EG313" s="368"/>
      <c r="EH313" s="368"/>
      <c r="EI313" s="368"/>
      <c r="EJ313" s="368"/>
      <c r="EK313" s="368"/>
      <c r="EL313" s="368"/>
      <c r="EM313" s="368"/>
      <c r="EN313" s="368"/>
      <c r="EO313" s="368"/>
      <c r="EP313" s="368"/>
      <c r="EQ313" s="368"/>
      <c r="ER313" s="368"/>
      <c r="ES313" s="368"/>
      <c r="ET313" s="368"/>
      <c r="EU313" s="368"/>
      <c r="EV313" s="368"/>
      <c r="EW313" s="368"/>
      <c r="EX313" s="368"/>
      <c r="EY313" s="368"/>
      <c r="EZ313" s="368"/>
      <c r="FA313" s="368"/>
      <c r="FB313" s="368"/>
      <c r="FC313" s="368"/>
      <c r="FD313" s="368"/>
      <c r="FE313" s="368"/>
      <c r="FF313" s="368"/>
      <c r="FG313" s="368"/>
      <c r="FH313" s="368"/>
      <c r="FI313" s="368"/>
      <c r="FJ313" s="368"/>
      <c r="FK313" s="368"/>
      <c r="FL313" s="368"/>
      <c r="FM313" s="368"/>
      <c r="FN313" s="368"/>
      <c r="FO313" s="368"/>
      <c r="FP313" s="368"/>
      <c r="FQ313" s="368"/>
      <c r="FR313" s="368"/>
      <c r="FS313" s="368"/>
      <c r="FT313" s="368"/>
      <c r="FU313" s="368"/>
      <c r="FV313" s="368"/>
      <c r="FW313" s="368"/>
      <c r="FX313" s="368"/>
      <c r="FY313" s="368"/>
      <c r="FZ313" s="368"/>
    </row>
    <row r="314" spans="32:182" x14ac:dyDescent="0.2">
      <c r="AF314" s="368"/>
      <c r="AG314" s="368"/>
      <c r="AH314" s="368"/>
      <c r="AI314" s="368"/>
      <c r="AJ314" s="368"/>
      <c r="AK314" s="368"/>
      <c r="AL314" s="368"/>
      <c r="AM314" s="368"/>
      <c r="AN314" s="368"/>
      <c r="AO314" s="368"/>
      <c r="AP314" s="368"/>
      <c r="AQ314" s="368"/>
      <c r="AR314" s="368"/>
      <c r="AS314" s="368"/>
      <c r="AT314" s="368"/>
      <c r="AU314" s="368"/>
      <c r="AV314" s="368"/>
      <c r="AW314" s="368"/>
      <c r="AX314" s="368"/>
      <c r="AY314" s="368"/>
      <c r="AZ314" s="368"/>
      <c r="BA314" s="368"/>
      <c r="BB314" s="368"/>
      <c r="BC314" s="368"/>
      <c r="BD314" s="368"/>
      <c r="BE314" s="368"/>
      <c r="BF314" s="368"/>
      <c r="BG314" s="368"/>
      <c r="BH314" s="368"/>
      <c r="BI314" s="368"/>
      <c r="BJ314" s="368"/>
      <c r="BK314" s="368"/>
      <c r="BL314" s="368"/>
      <c r="BM314" s="368"/>
      <c r="BN314" s="368"/>
      <c r="BO314" s="368"/>
      <c r="BP314" s="368"/>
      <c r="BQ314" s="368"/>
      <c r="BR314" s="368"/>
      <c r="BS314" s="368"/>
      <c r="BT314" s="368"/>
      <c r="BU314" s="368"/>
      <c r="BV314" s="368"/>
      <c r="BW314" s="368"/>
      <c r="BX314" s="368"/>
      <c r="BY314" s="368"/>
      <c r="BZ314" s="368"/>
      <c r="CA314" s="368"/>
      <c r="CB314" s="368"/>
      <c r="CC314" s="368"/>
      <c r="CD314" s="368"/>
      <c r="CE314" s="368"/>
      <c r="CF314" s="368"/>
      <c r="CG314" s="368"/>
      <c r="CH314" s="368"/>
      <c r="CI314" s="368"/>
      <c r="CJ314" s="368"/>
      <c r="CK314" s="368"/>
      <c r="CL314" s="368"/>
      <c r="CM314" s="368"/>
      <c r="CN314" s="368"/>
      <c r="CO314" s="368"/>
      <c r="CP314" s="368"/>
      <c r="CQ314" s="368"/>
      <c r="CR314" s="368"/>
      <c r="CS314" s="368"/>
      <c r="CT314" s="368"/>
      <c r="CU314" s="368"/>
      <c r="CV314" s="368"/>
      <c r="CW314" s="368"/>
      <c r="CX314" s="368"/>
      <c r="CY314" s="368"/>
      <c r="CZ314" s="368"/>
      <c r="DA314" s="368"/>
      <c r="DB314" s="368"/>
      <c r="DC314" s="368"/>
      <c r="DD314" s="368"/>
      <c r="DE314" s="368"/>
      <c r="DF314" s="368"/>
      <c r="DG314" s="368"/>
      <c r="DH314" s="368"/>
      <c r="DI314" s="368"/>
      <c r="DJ314" s="368"/>
      <c r="DK314" s="368"/>
      <c r="DL314" s="368"/>
      <c r="DM314" s="368"/>
      <c r="DN314" s="368"/>
      <c r="DO314" s="368"/>
      <c r="DP314" s="368"/>
      <c r="DQ314" s="368"/>
      <c r="DR314" s="368"/>
      <c r="DS314" s="368"/>
      <c r="DT314" s="368"/>
      <c r="DU314" s="368"/>
      <c r="DV314" s="368"/>
      <c r="DW314" s="368"/>
      <c r="DX314" s="368"/>
      <c r="DY314" s="368"/>
      <c r="DZ314" s="368"/>
      <c r="EA314" s="368"/>
      <c r="EB314" s="368"/>
      <c r="EC314" s="368"/>
      <c r="ED314" s="368"/>
      <c r="EE314" s="368"/>
      <c r="EF314" s="368"/>
      <c r="EG314" s="368"/>
      <c r="EH314" s="368"/>
      <c r="EI314" s="368"/>
      <c r="EJ314" s="368"/>
      <c r="EK314" s="368"/>
      <c r="EL314" s="368"/>
      <c r="EM314" s="368"/>
      <c r="EN314" s="368"/>
      <c r="EO314" s="368"/>
      <c r="EP314" s="368"/>
      <c r="EQ314" s="368"/>
      <c r="ER314" s="368"/>
      <c r="ES314" s="368"/>
      <c r="ET314" s="368"/>
      <c r="EU314" s="368"/>
      <c r="EV314" s="368"/>
      <c r="EW314" s="368"/>
      <c r="EX314" s="368"/>
      <c r="EY314" s="368"/>
      <c r="EZ314" s="368"/>
      <c r="FA314" s="368"/>
      <c r="FB314" s="368"/>
      <c r="FC314" s="368"/>
      <c r="FD314" s="368"/>
      <c r="FE314" s="368"/>
      <c r="FF314" s="368"/>
      <c r="FG314" s="368"/>
      <c r="FH314" s="368"/>
      <c r="FI314" s="368"/>
      <c r="FJ314" s="368"/>
      <c r="FK314" s="368"/>
      <c r="FL314" s="368"/>
      <c r="FM314" s="368"/>
      <c r="FN314" s="368"/>
      <c r="FO314" s="368"/>
      <c r="FP314" s="368"/>
      <c r="FQ314" s="368"/>
      <c r="FR314" s="368"/>
      <c r="FS314" s="368"/>
      <c r="FT314" s="368"/>
      <c r="FU314" s="368"/>
      <c r="FV314" s="368"/>
      <c r="FW314" s="368"/>
      <c r="FX314" s="368"/>
      <c r="FY314" s="368"/>
      <c r="FZ314" s="368"/>
    </row>
    <row r="315" spans="32:182" x14ac:dyDescent="0.2">
      <c r="AF315" s="368"/>
      <c r="AG315" s="368"/>
      <c r="AH315" s="368"/>
      <c r="AI315" s="368"/>
      <c r="AJ315" s="368"/>
      <c r="AK315" s="368"/>
      <c r="AL315" s="368"/>
      <c r="AM315" s="368"/>
      <c r="AN315" s="368"/>
      <c r="AO315" s="368"/>
      <c r="AP315" s="368"/>
      <c r="AQ315" s="368"/>
      <c r="AR315" s="368"/>
      <c r="AS315" s="368"/>
      <c r="AT315" s="368"/>
      <c r="AU315" s="368"/>
      <c r="AV315" s="368"/>
      <c r="AW315" s="368"/>
      <c r="AX315" s="368"/>
      <c r="AY315" s="368"/>
      <c r="AZ315" s="368"/>
      <c r="BA315" s="368"/>
      <c r="BB315" s="368"/>
      <c r="BC315" s="368"/>
      <c r="BD315" s="368"/>
      <c r="BE315" s="368"/>
      <c r="BF315" s="368"/>
      <c r="BG315" s="368"/>
      <c r="BH315" s="368"/>
      <c r="BI315" s="368"/>
      <c r="BJ315" s="368"/>
      <c r="BK315" s="368"/>
      <c r="BL315" s="368"/>
      <c r="BM315" s="368"/>
      <c r="BN315" s="368"/>
      <c r="BO315" s="368"/>
      <c r="BP315" s="368"/>
      <c r="BQ315" s="368"/>
      <c r="BR315" s="368"/>
      <c r="BS315" s="368"/>
      <c r="BT315" s="368"/>
      <c r="BU315" s="368"/>
      <c r="BV315" s="368"/>
      <c r="BW315" s="368"/>
      <c r="BX315" s="368"/>
      <c r="BY315" s="368"/>
      <c r="BZ315" s="368"/>
      <c r="CA315" s="368"/>
      <c r="CB315" s="368"/>
      <c r="CC315" s="368"/>
      <c r="CD315" s="368"/>
      <c r="CE315" s="368"/>
      <c r="CF315" s="368"/>
      <c r="CG315" s="368"/>
      <c r="CH315" s="368"/>
      <c r="CI315" s="368"/>
      <c r="CJ315" s="368"/>
      <c r="CK315" s="368"/>
      <c r="CL315" s="368"/>
      <c r="CM315" s="368"/>
      <c r="CN315" s="368"/>
      <c r="CO315" s="368"/>
      <c r="CP315" s="368"/>
      <c r="CQ315" s="368"/>
      <c r="CR315" s="368"/>
      <c r="CS315" s="368"/>
      <c r="CT315" s="368"/>
      <c r="CU315" s="368"/>
      <c r="CV315" s="368"/>
      <c r="CW315" s="368"/>
      <c r="CX315" s="368"/>
      <c r="CY315" s="368"/>
      <c r="CZ315" s="368"/>
      <c r="DA315" s="368"/>
      <c r="DB315" s="368"/>
      <c r="DC315" s="368"/>
      <c r="DD315" s="368"/>
      <c r="DE315" s="368"/>
      <c r="DF315" s="368"/>
      <c r="DG315" s="368"/>
      <c r="DH315" s="368"/>
      <c r="DI315" s="368"/>
      <c r="DJ315" s="368"/>
      <c r="DK315" s="368"/>
      <c r="DL315" s="368"/>
      <c r="DM315" s="368"/>
      <c r="DN315" s="368"/>
      <c r="DO315" s="368"/>
      <c r="DP315" s="368"/>
      <c r="DQ315" s="368"/>
      <c r="DR315" s="368"/>
      <c r="DS315" s="368"/>
      <c r="DT315" s="368"/>
      <c r="DU315" s="368"/>
      <c r="DV315" s="368"/>
      <c r="DW315" s="368"/>
      <c r="DX315" s="368"/>
      <c r="DY315" s="368"/>
      <c r="DZ315" s="368"/>
      <c r="EA315" s="368"/>
      <c r="EB315" s="368"/>
      <c r="EC315" s="368"/>
      <c r="ED315" s="368"/>
      <c r="EE315" s="368"/>
      <c r="EF315" s="368"/>
      <c r="EG315" s="368"/>
      <c r="EH315" s="368"/>
      <c r="EI315" s="368"/>
      <c r="EJ315" s="368"/>
      <c r="EK315" s="368"/>
      <c r="EL315" s="368"/>
      <c r="EM315" s="368"/>
      <c r="EN315" s="368"/>
      <c r="EO315" s="368"/>
      <c r="EP315" s="368"/>
      <c r="EQ315" s="368"/>
      <c r="ER315" s="368"/>
      <c r="ES315" s="368"/>
      <c r="ET315" s="368"/>
      <c r="EU315" s="368"/>
      <c r="EV315" s="368"/>
      <c r="EW315" s="368"/>
      <c r="EX315" s="368"/>
      <c r="EY315" s="368"/>
      <c r="EZ315" s="368"/>
      <c r="FA315" s="368"/>
      <c r="FB315" s="368"/>
      <c r="FC315" s="368"/>
      <c r="FD315" s="368"/>
      <c r="FE315" s="368"/>
      <c r="FF315" s="368"/>
      <c r="FG315" s="368"/>
      <c r="FH315" s="368"/>
      <c r="FI315" s="368"/>
      <c r="FJ315" s="368"/>
      <c r="FK315" s="368"/>
      <c r="FL315" s="368"/>
      <c r="FM315" s="368"/>
      <c r="FN315" s="368"/>
      <c r="FO315" s="368"/>
      <c r="FP315" s="368"/>
      <c r="FQ315" s="368"/>
      <c r="FR315" s="368"/>
      <c r="FS315" s="368"/>
      <c r="FT315" s="368"/>
      <c r="FU315" s="368"/>
      <c r="FV315" s="368"/>
      <c r="FW315" s="368"/>
      <c r="FX315" s="368"/>
      <c r="FY315" s="368"/>
      <c r="FZ315" s="368"/>
    </row>
    <row r="316" spans="32:182" x14ac:dyDescent="0.2">
      <c r="AF316" s="368"/>
      <c r="AG316" s="368"/>
      <c r="AH316" s="368"/>
      <c r="AI316" s="368"/>
      <c r="AJ316" s="368"/>
      <c r="AK316" s="368"/>
      <c r="AL316" s="368"/>
      <c r="AM316" s="368"/>
      <c r="AN316" s="368"/>
      <c r="AO316" s="368"/>
      <c r="AP316" s="368"/>
      <c r="AQ316" s="368"/>
      <c r="AR316" s="368"/>
      <c r="AS316" s="368"/>
      <c r="AT316" s="368"/>
      <c r="AU316" s="368"/>
      <c r="AV316" s="368"/>
      <c r="AW316" s="368"/>
      <c r="AX316" s="368"/>
      <c r="AY316" s="368"/>
      <c r="AZ316" s="368"/>
      <c r="BA316" s="368"/>
      <c r="BB316" s="368"/>
      <c r="BC316" s="368"/>
      <c r="BD316" s="368"/>
      <c r="BE316" s="368"/>
      <c r="BF316" s="368"/>
      <c r="BG316" s="368"/>
      <c r="BH316" s="368"/>
      <c r="BI316" s="368"/>
      <c r="BJ316" s="368"/>
      <c r="BK316" s="368"/>
      <c r="BL316" s="368"/>
      <c r="BM316" s="368"/>
      <c r="BN316" s="368"/>
      <c r="BO316" s="368"/>
      <c r="BP316" s="368"/>
      <c r="BQ316" s="368"/>
      <c r="BR316" s="368"/>
      <c r="BS316" s="368"/>
      <c r="BT316" s="368"/>
      <c r="BU316" s="368"/>
      <c r="BV316" s="368"/>
      <c r="BW316" s="368"/>
      <c r="BX316" s="368"/>
      <c r="BY316" s="368"/>
      <c r="BZ316" s="368"/>
      <c r="CA316" s="368"/>
      <c r="CB316" s="368"/>
      <c r="CC316" s="368"/>
      <c r="CD316" s="368"/>
      <c r="CE316" s="368"/>
      <c r="CF316" s="368"/>
      <c r="CG316" s="368"/>
      <c r="CH316" s="368"/>
      <c r="CI316" s="368"/>
      <c r="CJ316" s="368"/>
      <c r="CK316" s="368"/>
      <c r="CL316" s="368"/>
      <c r="CM316" s="368"/>
      <c r="CN316" s="368"/>
      <c r="CO316" s="368"/>
      <c r="CP316" s="368"/>
      <c r="CQ316" s="368"/>
      <c r="CR316" s="368"/>
      <c r="CS316" s="368"/>
      <c r="CT316" s="368"/>
      <c r="CU316" s="368"/>
      <c r="CV316" s="368"/>
      <c r="CW316" s="368"/>
      <c r="CX316" s="368"/>
      <c r="CY316" s="368"/>
      <c r="CZ316" s="368"/>
      <c r="DA316" s="368"/>
      <c r="DB316" s="368"/>
      <c r="DC316" s="368"/>
      <c r="DD316" s="368"/>
      <c r="DE316" s="368"/>
      <c r="DF316" s="368"/>
      <c r="DG316" s="368"/>
      <c r="DH316" s="368"/>
      <c r="DI316" s="368"/>
      <c r="DJ316" s="368"/>
      <c r="DK316" s="368"/>
      <c r="DL316" s="368"/>
      <c r="DM316" s="368"/>
      <c r="DN316" s="368"/>
      <c r="DO316" s="368"/>
      <c r="DP316" s="368"/>
      <c r="DQ316" s="368"/>
      <c r="DR316" s="368"/>
      <c r="DS316" s="368"/>
      <c r="DT316" s="368"/>
      <c r="DU316" s="368"/>
      <c r="DV316" s="368"/>
      <c r="DW316" s="368"/>
      <c r="DX316" s="368"/>
      <c r="DY316" s="368"/>
      <c r="DZ316" s="368"/>
      <c r="EA316" s="368"/>
      <c r="EB316" s="368"/>
      <c r="EC316" s="368"/>
      <c r="ED316" s="368"/>
      <c r="EE316" s="368"/>
      <c r="EF316" s="368"/>
      <c r="EG316" s="368"/>
      <c r="EH316" s="368"/>
      <c r="EI316" s="368"/>
      <c r="EJ316" s="368"/>
      <c r="EK316" s="368"/>
      <c r="EL316" s="368"/>
      <c r="EM316" s="368"/>
      <c r="EN316" s="368"/>
      <c r="EO316" s="368"/>
      <c r="EP316" s="368"/>
      <c r="EQ316" s="368"/>
      <c r="ER316" s="368"/>
      <c r="ES316" s="368"/>
      <c r="ET316" s="368"/>
      <c r="EU316" s="368"/>
      <c r="EV316" s="368"/>
      <c r="EW316" s="368"/>
      <c r="EX316" s="368"/>
      <c r="EY316" s="368"/>
      <c r="EZ316" s="368"/>
      <c r="FA316" s="368"/>
      <c r="FB316" s="368"/>
      <c r="FC316" s="368"/>
      <c r="FD316" s="368"/>
      <c r="FE316" s="368"/>
      <c r="FF316" s="368"/>
      <c r="FG316" s="368"/>
      <c r="FH316" s="368"/>
      <c r="FI316" s="368"/>
      <c r="FJ316" s="368"/>
      <c r="FK316" s="368"/>
      <c r="FL316" s="368"/>
      <c r="FM316" s="368"/>
      <c r="FN316" s="368"/>
      <c r="FO316" s="368"/>
      <c r="FP316" s="368"/>
      <c r="FQ316" s="368"/>
      <c r="FR316" s="368"/>
      <c r="FS316" s="368"/>
      <c r="FT316" s="368"/>
      <c r="FU316" s="368"/>
      <c r="FV316" s="368"/>
      <c r="FW316" s="368"/>
      <c r="FX316" s="368"/>
      <c r="FY316" s="368"/>
      <c r="FZ316" s="368"/>
    </row>
    <row r="317" spans="32:182" x14ac:dyDescent="0.2">
      <c r="AF317" s="368"/>
      <c r="AG317" s="368"/>
      <c r="AH317" s="368"/>
      <c r="AI317" s="368"/>
      <c r="AJ317" s="368"/>
      <c r="AK317" s="368"/>
      <c r="AL317" s="368"/>
      <c r="AM317" s="368"/>
      <c r="AN317" s="368"/>
      <c r="AO317" s="368"/>
      <c r="AP317" s="368"/>
      <c r="AQ317" s="368"/>
      <c r="AR317" s="368"/>
      <c r="AS317" s="368"/>
      <c r="AT317" s="368"/>
      <c r="AU317" s="368"/>
      <c r="AV317" s="368"/>
      <c r="AW317" s="368"/>
      <c r="AX317" s="368"/>
      <c r="AY317" s="368"/>
      <c r="AZ317" s="368"/>
      <c r="BA317" s="368"/>
      <c r="BB317" s="368"/>
      <c r="BC317" s="368"/>
      <c r="BD317" s="368"/>
      <c r="BE317" s="368"/>
      <c r="BF317" s="368"/>
      <c r="BG317" s="368"/>
      <c r="BH317" s="368"/>
      <c r="BI317" s="368"/>
      <c r="BJ317" s="368"/>
      <c r="BK317" s="368"/>
      <c r="BL317" s="368"/>
      <c r="BM317" s="368"/>
      <c r="BN317" s="368"/>
      <c r="BO317" s="368"/>
      <c r="BP317" s="368"/>
      <c r="BQ317" s="368"/>
      <c r="BR317" s="368"/>
      <c r="BS317" s="368"/>
      <c r="BT317" s="368"/>
      <c r="BU317" s="368"/>
      <c r="BV317" s="368"/>
      <c r="BW317" s="368"/>
      <c r="BX317" s="368"/>
      <c r="BY317" s="368"/>
      <c r="BZ317" s="368"/>
      <c r="CA317" s="368"/>
      <c r="CB317" s="368"/>
      <c r="CC317" s="368"/>
      <c r="CD317" s="368"/>
      <c r="CE317" s="368"/>
      <c r="CF317" s="368"/>
      <c r="CG317" s="368"/>
      <c r="CH317" s="368"/>
      <c r="CI317" s="368"/>
      <c r="CJ317" s="368"/>
      <c r="CK317" s="368"/>
      <c r="CL317" s="368"/>
      <c r="CM317" s="368"/>
      <c r="CN317" s="368"/>
      <c r="CO317" s="368"/>
      <c r="CP317" s="368"/>
      <c r="CQ317" s="368"/>
      <c r="CR317" s="368"/>
      <c r="CS317" s="368"/>
      <c r="CT317" s="368"/>
      <c r="CU317" s="368"/>
      <c r="CV317" s="368"/>
      <c r="CW317" s="368"/>
      <c r="CX317" s="368"/>
      <c r="CY317" s="368"/>
      <c r="CZ317" s="368"/>
      <c r="DA317" s="368"/>
      <c r="DB317" s="368"/>
      <c r="DC317" s="368"/>
      <c r="DD317" s="368"/>
      <c r="DE317" s="368"/>
      <c r="DF317" s="368"/>
      <c r="DG317" s="368"/>
      <c r="DH317" s="368"/>
      <c r="DI317" s="368"/>
      <c r="DJ317" s="368"/>
      <c r="DK317" s="368"/>
      <c r="DL317" s="368"/>
      <c r="DM317" s="368"/>
      <c r="DN317" s="368"/>
      <c r="DO317" s="368"/>
      <c r="DP317" s="368"/>
      <c r="DQ317" s="368"/>
      <c r="DR317" s="368"/>
      <c r="DS317" s="368"/>
      <c r="DT317" s="368"/>
      <c r="DU317" s="368"/>
      <c r="DV317" s="368"/>
      <c r="DW317" s="368"/>
      <c r="DX317" s="368"/>
      <c r="DY317" s="368"/>
      <c r="DZ317" s="368"/>
      <c r="EA317" s="368"/>
      <c r="EB317" s="368"/>
      <c r="EC317" s="368"/>
      <c r="ED317" s="368"/>
      <c r="EE317" s="368"/>
      <c r="EF317" s="368"/>
      <c r="EG317" s="368"/>
      <c r="EH317" s="368"/>
      <c r="EI317" s="368"/>
      <c r="EJ317" s="368"/>
      <c r="EK317" s="368"/>
      <c r="EL317" s="368"/>
      <c r="EM317" s="368"/>
      <c r="EN317" s="368"/>
      <c r="EO317" s="368"/>
      <c r="EP317" s="368"/>
      <c r="EQ317" s="368"/>
      <c r="ER317" s="368"/>
      <c r="ES317" s="368"/>
      <c r="ET317" s="368"/>
      <c r="EU317" s="368"/>
      <c r="EV317" s="368"/>
      <c r="EW317" s="368"/>
      <c r="EX317" s="368"/>
      <c r="EY317" s="368"/>
      <c r="EZ317" s="368"/>
      <c r="FA317" s="368"/>
      <c r="FB317" s="368"/>
      <c r="FC317" s="368"/>
      <c r="FD317" s="368"/>
      <c r="FE317" s="368"/>
      <c r="FF317" s="368"/>
      <c r="FG317" s="368"/>
      <c r="FH317" s="368"/>
      <c r="FI317" s="368"/>
      <c r="FJ317" s="368"/>
      <c r="FK317" s="368"/>
      <c r="FL317" s="368"/>
      <c r="FM317" s="368"/>
      <c r="FN317" s="368"/>
      <c r="FO317" s="368"/>
      <c r="FP317" s="368"/>
      <c r="FQ317" s="368"/>
      <c r="FR317" s="368"/>
      <c r="FS317" s="368"/>
      <c r="FT317" s="368"/>
      <c r="FU317" s="368"/>
      <c r="FV317" s="368"/>
      <c r="FW317" s="368"/>
      <c r="FX317" s="368"/>
      <c r="FY317" s="368"/>
      <c r="FZ317" s="368"/>
    </row>
    <row r="318" spans="32:182" x14ac:dyDescent="0.2">
      <c r="AF318" s="368"/>
      <c r="AG318" s="368"/>
      <c r="AH318" s="368"/>
      <c r="AI318" s="368"/>
      <c r="AJ318" s="368"/>
      <c r="AK318" s="368"/>
      <c r="AL318" s="368"/>
      <c r="AM318" s="368"/>
      <c r="AN318" s="368"/>
      <c r="AO318" s="368"/>
      <c r="AP318" s="368"/>
      <c r="AQ318" s="368"/>
      <c r="AR318" s="368"/>
      <c r="AS318" s="368"/>
      <c r="AT318" s="368"/>
      <c r="AU318" s="368"/>
      <c r="AV318" s="368"/>
      <c r="AW318" s="368"/>
      <c r="AX318" s="368"/>
      <c r="AY318" s="368"/>
      <c r="AZ318" s="368"/>
      <c r="BA318" s="368"/>
      <c r="BB318" s="368"/>
      <c r="BC318" s="368"/>
      <c r="BD318" s="368"/>
      <c r="BE318" s="368"/>
      <c r="BF318" s="368"/>
      <c r="BG318" s="368"/>
      <c r="BH318" s="368"/>
      <c r="BI318" s="368"/>
      <c r="BJ318" s="368"/>
      <c r="BK318" s="368"/>
      <c r="BL318" s="368"/>
      <c r="BM318" s="368"/>
      <c r="BN318" s="368"/>
      <c r="BO318" s="368"/>
      <c r="BP318" s="368"/>
      <c r="BQ318" s="368"/>
      <c r="BR318" s="368"/>
      <c r="BS318" s="368"/>
      <c r="BT318" s="368"/>
      <c r="BU318" s="368"/>
      <c r="BV318" s="368"/>
      <c r="BW318" s="368"/>
      <c r="BX318" s="368"/>
      <c r="BY318" s="368"/>
      <c r="BZ318" s="368"/>
      <c r="CA318" s="368"/>
      <c r="CB318" s="368"/>
      <c r="CC318" s="368"/>
      <c r="CD318" s="368"/>
      <c r="CE318" s="368"/>
      <c r="CF318" s="368"/>
      <c r="CG318" s="368"/>
      <c r="CH318" s="368"/>
      <c r="CI318" s="368"/>
      <c r="CJ318" s="368"/>
      <c r="CK318" s="368"/>
      <c r="CL318" s="368"/>
      <c r="CM318" s="368"/>
      <c r="CN318" s="368"/>
      <c r="CO318" s="368"/>
      <c r="CP318" s="368"/>
      <c r="CQ318" s="368"/>
      <c r="CR318" s="368"/>
      <c r="CS318" s="368"/>
      <c r="CT318" s="368"/>
      <c r="CU318" s="368"/>
      <c r="CV318" s="368"/>
      <c r="CW318" s="368"/>
      <c r="CX318" s="368"/>
      <c r="CY318" s="368"/>
      <c r="CZ318" s="368"/>
      <c r="DA318" s="368"/>
      <c r="DB318" s="368"/>
      <c r="DC318" s="368"/>
      <c r="DD318" s="368"/>
      <c r="DE318" s="368"/>
      <c r="DF318" s="368"/>
      <c r="DG318" s="368"/>
      <c r="DH318" s="368"/>
      <c r="DI318" s="368"/>
      <c r="DJ318" s="368"/>
      <c r="DK318" s="368"/>
      <c r="DL318" s="368"/>
      <c r="DM318" s="368"/>
      <c r="DN318" s="368"/>
      <c r="DO318" s="368"/>
      <c r="DP318" s="368"/>
      <c r="DQ318" s="368"/>
      <c r="DR318" s="368"/>
      <c r="DS318" s="368"/>
      <c r="DT318" s="368"/>
      <c r="DU318" s="368"/>
      <c r="DV318" s="368"/>
      <c r="DW318" s="368"/>
      <c r="DX318" s="368"/>
      <c r="DY318" s="368"/>
      <c r="DZ318" s="368"/>
      <c r="EA318" s="368"/>
      <c r="EB318" s="368"/>
      <c r="EC318" s="368"/>
      <c r="ED318" s="368"/>
      <c r="EE318" s="368"/>
      <c r="EF318" s="368"/>
      <c r="EG318" s="368"/>
      <c r="EH318" s="368"/>
      <c r="EI318" s="368"/>
      <c r="EJ318" s="368"/>
      <c r="EK318" s="368"/>
      <c r="EL318" s="368"/>
      <c r="EM318" s="368"/>
      <c r="EN318" s="368"/>
      <c r="EO318" s="368"/>
      <c r="EP318" s="368"/>
      <c r="EQ318" s="368"/>
      <c r="ER318" s="368"/>
      <c r="ES318" s="368"/>
      <c r="ET318" s="368"/>
      <c r="EU318" s="368"/>
      <c r="EV318" s="368"/>
      <c r="EW318" s="368"/>
      <c r="EX318" s="368"/>
      <c r="EY318" s="368"/>
      <c r="EZ318" s="368"/>
      <c r="FA318" s="368"/>
      <c r="FB318" s="368"/>
      <c r="FC318" s="368"/>
      <c r="FD318" s="368"/>
      <c r="FE318" s="368"/>
      <c r="FF318" s="368"/>
      <c r="FG318" s="368"/>
      <c r="FH318" s="368"/>
      <c r="FI318" s="368"/>
      <c r="FJ318" s="368"/>
      <c r="FK318" s="368"/>
      <c r="FL318" s="368"/>
      <c r="FM318" s="368"/>
      <c r="FN318" s="368"/>
      <c r="FO318" s="368"/>
      <c r="FP318" s="368"/>
      <c r="FQ318" s="368"/>
      <c r="FR318" s="368"/>
      <c r="FS318" s="368"/>
      <c r="FT318" s="368"/>
      <c r="FU318" s="368"/>
      <c r="FV318" s="368"/>
      <c r="FW318" s="368"/>
      <c r="FX318" s="368"/>
      <c r="FY318" s="368"/>
      <c r="FZ318" s="368"/>
    </row>
    <row r="319" spans="32:182" x14ac:dyDescent="0.2">
      <c r="AF319" s="368"/>
      <c r="AG319" s="368"/>
      <c r="AH319" s="368"/>
      <c r="AI319" s="368"/>
      <c r="AJ319" s="368"/>
      <c r="AK319" s="368"/>
      <c r="AL319" s="368"/>
      <c r="AM319" s="368"/>
      <c r="AN319" s="368"/>
      <c r="AO319" s="368"/>
      <c r="AP319" s="368"/>
      <c r="AQ319" s="368"/>
      <c r="AR319" s="368"/>
      <c r="AS319" s="368"/>
      <c r="AT319" s="368"/>
      <c r="AU319" s="368"/>
      <c r="AV319" s="368"/>
      <c r="AW319" s="368"/>
      <c r="AX319" s="368"/>
      <c r="AY319" s="368"/>
      <c r="AZ319" s="368"/>
      <c r="BA319" s="368"/>
      <c r="BB319" s="368"/>
      <c r="BC319" s="368"/>
      <c r="BD319" s="368"/>
      <c r="BE319" s="368"/>
      <c r="BF319" s="368"/>
      <c r="BG319" s="368"/>
      <c r="BH319" s="368"/>
      <c r="BI319" s="368"/>
      <c r="BJ319" s="368"/>
      <c r="BK319" s="368"/>
      <c r="BL319" s="368"/>
      <c r="BM319" s="368"/>
      <c r="BN319" s="368"/>
      <c r="BO319" s="368"/>
      <c r="BP319" s="368"/>
      <c r="BQ319" s="368"/>
      <c r="BR319" s="368"/>
      <c r="BS319" s="368"/>
      <c r="BT319" s="368"/>
      <c r="BU319" s="368"/>
      <c r="BV319" s="368"/>
      <c r="BW319" s="368"/>
      <c r="BX319" s="368"/>
      <c r="BY319" s="368"/>
      <c r="BZ319" s="368"/>
      <c r="CA319" s="368"/>
      <c r="CB319" s="368"/>
      <c r="CC319" s="368"/>
      <c r="CD319" s="368"/>
      <c r="CE319" s="368"/>
      <c r="CF319" s="368"/>
      <c r="CG319" s="368"/>
      <c r="CH319" s="368"/>
      <c r="CI319" s="368"/>
      <c r="CJ319" s="368"/>
      <c r="CK319" s="368"/>
      <c r="CL319" s="368"/>
      <c r="CM319" s="368"/>
      <c r="CN319" s="368"/>
      <c r="CO319" s="368"/>
      <c r="CP319" s="368"/>
      <c r="CQ319" s="368"/>
      <c r="CR319" s="368"/>
      <c r="CS319" s="368"/>
      <c r="CT319" s="368"/>
      <c r="CU319" s="368"/>
      <c r="CV319" s="368"/>
      <c r="CW319" s="368"/>
      <c r="CX319" s="368"/>
      <c r="CY319" s="368"/>
      <c r="CZ319" s="368"/>
      <c r="DA319" s="368"/>
      <c r="DB319" s="368"/>
      <c r="DC319" s="368"/>
      <c r="DD319" s="368"/>
      <c r="DE319" s="368"/>
      <c r="DF319" s="368"/>
      <c r="DG319" s="368"/>
      <c r="DH319" s="368"/>
      <c r="DI319" s="368"/>
      <c r="DJ319" s="368"/>
      <c r="DK319" s="368"/>
      <c r="DL319" s="368"/>
      <c r="DM319" s="368"/>
      <c r="DN319" s="368"/>
      <c r="DO319" s="368"/>
      <c r="DP319" s="368"/>
      <c r="DQ319" s="368"/>
      <c r="DR319" s="368"/>
      <c r="DS319" s="368"/>
      <c r="DT319" s="368"/>
      <c r="DU319" s="368"/>
      <c r="DV319" s="368"/>
      <c r="DW319" s="368"/>
      <c r="DX319" s="368"/>
      <c r="DY319" s="368"/>
      <c r="DZ319" s="368"/>
      <c r="EA319" s="368"/>
      <c r="EB319" s="368"/>
      <c r="EC319" s="368"/>
      <c r="ED319" s="368"/>
      <c r="EE319" s="368"/>
      <c r="EF319" s="368"/>
      <c r="EG319" s="368"/>
      <c r="EH319" s="368"/>
      <c r="EI319" s="368"/>
      <c r="EJ319" s="368"/>
      <c r="EK319" s="368"/>
      <c r="EL319" s="368"/>
      <c r="EM319" s="368"/>
      <c r="EN319" s="368"/>
      <c r="EO319" s="368"/>
      <c r="EP319" s="368"/>
      <c r="EQ319" s="368"/>
      <c r="ER319" s="368"/>
      <c r="ES319" s="368"/>
      <c r="ET319" s="368"/>
      <c r="EU319" s="368"/>
      <c r="EV319" s="368"/>
      <c r="EW319" s="368"/>
      <c r="EX319" s="368"/>
      <c r="EY319" s="368"/>
      <c r="EZ319" s="368"/>
      <c r="FA319" s="368"/>
      <c r="FB319" s="368"/>
      <c r="FC319" s="368"/>
      <c r="FD319" s="368"/>
      <c r="FE319" s="368"/>
      <c r="FF319" s="368"/>
      <c r="FG319" s="368"/>
      <c r="FH319" s="368"/>
      <c r="FI319" s="368"/>
      <c r="FJ319" s="368"/>
      <c r="FK319" s="368"/>
      <c r="FL319" s="368"/>
      <c r="FM319" s="368"/>
      <c r="FN319" s="368"/>
      <c r="FO319" s="368"/>
      <c r="FP319" s="368"/>
      <c r="FQ319" s="368"/>
      <c r="FR319" s="368"/>
      <c r="FS319" s="368"/>
      <c r="FT319" s="368"/>
      <c r="FU319" s="368"/>
      <c r="FV319" s="368"/>
      <c r="FW319" s="368"/>
      <c r="FX319" s="368"/>
      <c r="FY319" s="368"/>
      <c r="FZ319" s="368"/>
    </row>
    <row r="320" spans="32:182" x14ac:dyDescent="0.2">
      <c r="AF320" s="368"/>
      <c r="AG320" s="368"/>
      <c r="AH320" s="368"/>
      <c r="AI320" s="368"/>
      <c r="AJ320" s="368"/>
      <c r="AK320" s="368"/>
      <c r="AL320" s="368"/>
      <c r="AM320" s="368"/>
      <c r="AN320" s="368"/>
      <c r="AO320" s="368"/>
      <c r="AP320" s="368"/>
      <c r="AQ320" s="368"/>
      <c r="AR320" s="368"/>
      <c r="AS320" s="368"/>
      <c r="AT320" s="368"/>
      <c r="AU320" s="368"/>
      <c r="AV320" s="368"/>
      <c r="AW320" s="368"/>
      <c r="AX320" s="368"/>
      <c r="AY320" s="368"/>
      <c r="AZ320" s="368"/>
      <c r="BA320" s="368"/>
      <c r="BB320" s="368"/>
      <c r="BC320" s="368"/>
      <c r="BD320" s="368"/>
      <c r="BE320" s="368"/>
      <c r="BF320" s="368"/>
      <c r="BG320" s="368"/>
      <c r="BH320" s="368"/>
      <c r="BI320" s="368"/>
      <c r="BJ320" s="368"/>
      <c r="BK320" s="368"/>
      <c r="BL320" s="368"/>
      <c r="BM320" s="368"/>
      <c r="BN320" s="368"/>
      <c r="BO320" s="368"/>
      <c r="BP320" s="368"/>
      <c r="BQ320" s="368"/>
      <c r="BR320" s="368"/>
      <c r="BS320" s="368"/>
      <c r="BT320" s="368"/>
      <c r="BU320" s="368"/>
      <c r="BV320" s="368"/>
      <c r="BW320" s="368"/>
      <c r="BX320" s="368"/>
      <c r="BY320" s="368"/>
      <c r="BZ320" s="368"/>
      <c r="CA320" s="368"/>
      <c r="CB320" s="368"/>
      <c r="CC320" s="368"/>
      <c r="CD320" s="368"/>
      <c r="CE320" s="368"/>
      <c r="CF320" s="368"/>
      <c r="CG320" s="368"/>
      <c r="CH320" s="368"/>
      <c r="CI320" s="368"/>
      <c r="CJ320" s="368"/>
      <c r="CK320" s="368"/>
      <c r="CL320" s="368"/>
      <c r="CM320" s="368"/>
      <c r="CN320" s="368"/>
      <c r="CO320" s="368"/>
      <c r="CP320" s="368"/>
      <c r="CQ320" s="368"/>
      <c r="CR320" s="368"/>
      <c r="CS320" s="368"/>
      <c r="CT320" s="368"/>
      <c r="CU320" s="368"/>
      <c r="CV320" s="368"/>
      <c r="CW320" s="368"/>
      <c r="CX320" s="368"/>
      <c r="CY320" s="368"/>
      <c r="CZ320" s="368"/>
      <c r="DA320" s="368"/>
      <c r="DB320" s="368"/>
      <c r="DC320" s="368"/>
      <c r="DD320" s="368"/>
      <c r="DE320" s="368"/>
      <c r="DF320" s="368"/>
      <c r="DG320" s="368"/>
      <c r="DH320" s="368"/>
      <c r="DI320" s="368"/>
      <c r="DJ320" s="368"/>
      <c r="DK320" s="368"/>
      <c r="DL320" s="368"/>
      <c r="DM320" s="368"/>
      <c r="DN320" s="368"/>
      <c r="DO320" s="368"/>
      <c r="DP320" s="368"/>
      <c r="DQ320" s="368"/>
      <c r="DR320" s="368"/>
      <c r="DS320" s="368"/>
      <c r="DT320" s="368"/>
      <c r="DU320" s="368"/>
      <c r="DV320" s="368"/>
      <c r="DW320" s="368"/>
      <c r="DX320" s="368"/>
      <c r="DY320" s="368"/>
      <c r="DZ320" s="368"/>
      <c r="EA320" s="368"/>
      <c r="EB320" s="368"/>
      <c r="EC320" s="368"/>
      <c r="ED320" s="368"/>
      <c r="EE320" s="368"/>
      <c r="EF320" s="368"/>
      <c r="EG320" s="368"/>
      <c r="EH320" s="368"/>
      <c r="EI320" s="368"/>
      <c r="EJ320" s="368"/>
      <c r="EK320" s="368"/>
      <c r="EL320" s="368"/>
      <c r="EM320" s="368"/>
      <c r="EN320" s="368"/>
      <c r="EO320" s="368"/>
      <c r="EP320" s="368"/>
      <c r="EQ320" s="368"/>
      <c r="ER320" s="368"/>
      <c r="ES320" s="368"/>
      <c r="ET320" s="368"/>
      <c r="EU320" s="368"/>
      <c r="EV320" s="368"/>
      <c r="EW320" s="368"/>
      <c r="EX320" s="368"/>
      <c r="EY320" s="368"/>
      <c r="EZ320" s="368"/>
      <c r="FA320" s="368"/>
      <c r="FB320" s="368"/>
      <c r="FC320" s="368"/>
      <c r="FD320" s="368"/>
      <c r="FE320" s="368"/>
      <c r="FF320" s="368"/>
      <c r="FG320" s="368"/>
      <c r="FH320" s="368"/>
      <c r="FI320" s="368"/>
      <c r="FJ320" s="368"/>
      <c r="FK320" s="368"/>
      <c r="FL320" s="368"/>
      <c r="FM320" s="368"/>
      <c r="FN320" s="368"/>
      <c r="FO320" s="368"/>
      <c r="FP320" s="368"/>
      <c r="FQ320" s="368"/>
      <c r="FR320" s="368"/>
      <c r="FS320" s="368"/>
      <c r="FT320" s="368"/>
      <c r="FU320" s="368"/>
      <c r="FV320" s="368"/>
      <c r="FW320" s="368"/>
      <c r="FX320" s="368"/>
      <c r="FY320" s="368"/>
      <c r="FZ320" s="368"/>
    </row>
    <row r="321" spans="32:182" x14ac:dyDescent="0.2">
      <c r="AF321" s="368"/>
      <c r="AG321" s="368"/>
      <c r="AH321" s="368"/>
      <c r="AI321" s="368"/>
      <c r="AJ321" s="368"/>
      <c r="AK321" s="368"/>
      <c r="AL321" s="368"/>
      <c r="AM321" s="368"/>
      <c r="AN321" s="368"/>
      <c r="AO321" s="368"/>
      <c r="AP321" s="368"/>
      <c r="AQ321" s="368"/>
      <c r="AR321" s="368"/>
      <c r="AS321" s="368"/>
      <c r="AT321" s="368"/>
      <c r="AU321" s="368"/>
      <c r="AV321" s="368"/>
      <c r="AW321" s="368"/>
      <c r="AX321" s="368"/>
      <c r="AY321" s="368"/>
      <c r="AZ321" s="368"/>
      <c r="BA321" s="368"/>
      <c r="BB321" s="368"/>
      <c r="BC321" s="368"/>
      <c r="BD321" s="368"/>
      <c r="BE321" s="368"/>
      <c r="BF321" s="368"/>
      <c r="BG321" s="368"/>
      <c r="BH321" s="368"/>
      <c r="BI321" s="368"/>
      <c r="BJ321" s="368"/>
      <c r="BK321" s="368"/>
      <c r="BL321" s="368"/>
      <c r="BM321" s="368"/>
      <c r="BN321" s="368"/>
      <c r="BO321" s="368"/>
      <c r="BP321" s="368"/>
      <c r="BQ321" s="368"/>
      <c r="BR321" s="368"/>
      <c r="BS321" s="368"/>
      <c r="BT321" s="368"/>
      <c r="BU321" s="368"/>
      <c r="BV321" s="368"/>
      <c r="BW321" s="368"/>
      <c r="BX321" s="368"/>
      <c r="BY321" s="368"/>
      <c r="BZ321" s="368"/>
      <c r="CA321" s="368"/>
      <c r="CB321" s="368"/>
      <c r="CC321" s="368"/>
      <c r="CD321" s="368"/>
      <c r="CE321" s="368"/>
      <c r="CF321" s="368"/>
      <c r="CG321" s="368"/>
      <c r="CH321" s="368"/>
      <c r="CI321" s="368"/>
      <c r="CJ321" s="368"/>
      <c r="CK321" s="368"/>
      <c r="CL321" s="368"/>
      <c r="CM321" s="368"/>
      <c r="CN321" s="368"/>
      <c r="CO321" s="368"/>
      <c r="CP321" s="368"/>
      <c r="CQ321" s="368"/>
      <c r="CR321" s="368"/>
      <c r="CS321" s="368"/>
      <c r="CT321" s="368"/>
      <c r="CU321" s="368"/>
      <c r="CV321" s="368"/>
      <c r="CW321" s="368"/>
      <c r="CX321" s="368"/>
      <c r="CY321" s="368"/>
      <c r="CZ321" s="368"/>
      <c r="DA321" s="368"/>
      <c r="DB321" s="368"/>
      <c r="DC321" s="368"/>
      <c r="DD321" s="368"/>
      <c r="DE321" s="368"/>
      <c r="DF321" s="368"/>
      <c r="DG321" s="368"/>
      <c r="DH321" s="368"/>
      <c r="DI321" s="368"/>
      <c r="DJ321" s="368"/>
      <c r="DK321" s="368"/>
      <c r="DL321" s="368"/>
      <c r="DM321" s="368"/>
      <c r="DN321" s="368"/>
      <c r="DO321" s="368"/>
      <c r="DP321" s="368"/>
      <c r="DQ321" s="368"/>
      <c r="DR321" s="368"/>
      <c r="DS321" s="368"/>
      <c r="DT321" s="368"/>
      <c r="DU321" s="368"/>
      <c r="DV321" s="368"/>
      <c r="DW321" s="368"/>
      <c r="DX321" s="368"/>
      <c r="DY321" s="368"/>
      <c r="DZ321" s="368"/>
      <c r="EA321" s="368"/>
      <c r="EB321" s="368"/>
      <c r="EC321" s="368"/>
      <c r="ED321" s="368"/>
      <c r="EE321" s="368"/>
      <c r="EF321" s="368"/>
      <c r="EG321" s="368"/>
      <c r="EH321" s="368"/>
      <c r="EI321" s="368"/>
      <c r="EJ321" s="368"/>
      <c r="EK321" s="368"/>
      <c r="EL321" s="368"/>
      <c r="EM321" s="368"/>
      <c r="EN321" s="368"/>
      <c r="EO321" s="368"/>
      <c r="EP321" s="368"/>
      <c r="EQ321" s="368"/>
      <c r="ER321" s="368"/>
      <c r="ES321" s="368"/>
      <c r="ET321" s="368"/>
      <c r="EU321" s="368"/>
      <c r="EV321" s="368"/>
      <c r="EW321" s="368"/>
      <c r="EX321" s="368"/>
      <c r="EY321" s="368"/>
      <c r="EZ321" s="368"/>
      <c r="FA321" s="368"/>
      <c r="FB321" s="368"/>
      <c r="FC321" s="368"/>
      <c r="FD321" s="368"/>
      <c r="FE321" s="368"/>
      <c r="FF321" s="368"/>
      <c r="FG321" s="368"/>
      <c r="FH321" s="368"/>
      <c r="FI321" s="368"/>
      <c r="FJ321" s="368"/>
      <c r="FK321" s="368"/>
      <c r="FL321" s="368"/>
      <c r="FM321" s="368"/>
      <c r="FN321" s="368"/>
      <c r="FO321" s="368"/>
      <c r="FP321" s="368"/>
      <c r="FQ321" s="368"/>
      <c r="FR321" s="368"/>
      <c r="FS321" s="368"/>
      <c r="FT321" s="368"/>
      <c r="FU321" s="368"/>
      <c r="FV321" s="368"/>
      <c r="FW321" s="368"/>
      <c r="FX321" s="368"/>
      <c r="FY321" s="368"/>
      <c r="FZ321" s="368"/>
    </row>
    <row r="322" spans="32:182" x14ac:dyDescent="0.2">
      <c r="AF322" s="368"/>
      <c r="AG322" s="368"/>
      <c r="AH322" s="368"/>
      <c r="AI322" s="368"/>
      <c r="AJ322" s="368"/>
      <c r="AK322" s="368"/>
      <c r="AL322" s="368"/>
      <c r="AM322" s="368"/>
      <c r="AN322" s="368"/>
      <c r="AO322" s="368"/>
      <c r="AP322" s="368"/>
      <c r="AQ322" s="368"/>
      <c r="AR322" s="368"/>
      <c r="AS322" s="368"/>
      <c r="AT322" s="368"/>
      <c r="AU322" s="368"/>
      <c r="AV322" s="368"/>
      <c r="AW322" s="368"/>
      <c r="AX322" s="368"/>
      <c r="AY322" s="368"/>
      <c r="AZ322" s="368"/>
      <c r="BA322" s="368"/>
      <c r="BB322" s="368"/>
      <c r="BC322" s="368"/>
      <c r="BD322" s="368"/>
      <c r="BE322" s="368"/>
      <c r="BF322" s="368"/>
      <c r="BG322" s="368"/>
      <c r="BH322" s="368"/>
      <c r="BI322" s="368"/>
      <c r="BJ322" s="368"/>
      <c r="BK322" s="368"/>
      <c r="BL322" s="368"/>
      <c r="BM322" s="368"/>
      <c r="BN322" s="368"/>
      <c r="BO322" s="368"/>
      <c r="BP322" s="368"/>
      <c r="BQ322" s="368"/>
      <c r="BR322" s="368"/>
      <c r="BS322" s="368"/>
      <c r="BT322" s="368"/>
      <c r="BU322" s="368"/>
      <c r="BV322" s="368"/>
      <c r="BW322" s="368"/>
      <c r="BX322" s="368"/>
      <c r="BY322" s="368"/>
      <c r="BZ322" s="368"/>
      <c r="CA322" s="368"/>
      <c r="CB322" s="368"/>
      <c r="CC322" s="368"/>
      <c r="CD322" s="368"/>
      <c r="CE322" s="368"/>
      <c r="CF322" s="368"/>
      <c r="CG322" s="368"/>
      <c r="CH322" s="368"/>
      <c r="CI322" s="368"/>
      <c r="CJ322" s="368"/>
      <c r="CK322" s="368"/>
      <c r="CL322" s="368"/>
      <c r="CM322" s="368"/>
      <c r="CN322" s="368"/>
      <c r="CO322" s="368"/>
      <c r="CP322" s="368"/>
      <c r="CQ322" s="368"/>
      <c r="CR322" s="368"/>
      <c r="CS322" s="368"/>
      <c r="CT322" s="368"/>
      <c r="CU322" s="368"/>
      <c r="CV322" s="368"/>
      <c r="CW322" s="368"/>
      <c r="CX322" s="368"/>
      <c r="CY322" s="368"/>
      <c r="CZ322" s="368"/>
      <c r="DA322" s="368"/>
      <c r="DB322" s="368"/>
      <c r="DC322" s="368"/>
      <c r="DD322" s="368"/>
      <c r="DE322" s="368"/>
      <c r="DF322" s="368"/>
      <c r="DG322" s="368"/>
      <c r="DH322" s="368"/>
      <c r="DI322" s="368"/>
      <c r="DJ322" s="368"/>
      <c r="DK322" s="368"/>
      <c r="DL322" s="368"/>
      <c r="DM322" s="368"/>
      <c r="DN322" s="368"/>
      <c r="DO322" s="368"/>
      <c r="DP322" s="368"/>
      <c r="DQ322" s="368"/>
      <c r="DR322" s="368"/>
      <c r="DS322" s="368"/>
      <c r="DT322" s="368"/>
      <c r="DU322" s="368"/>
      <c r="DV322" s="368"/>
      <c r="DW322" s="368"/>
      <c r="DX322" s="368"/>
      <c r="DY322" s="368"/>
      <c r="DZ322" s="368"/>
      <c r="EA322" s="368"/>
      <c r="EB322" s="368"/>
      <c r="EC322" s="368"/>
      <c r="ED322" s="368"/>
      <c r="EE322" s="368"/>
      <c r="EF322" s="368"/>
      <c r="EG322" s="368"/>
      <c r="EH322" s="368"/>
      <c r="EI322" s="368"/>
      <c r="EJ322" s="368"/>
      <c r="EK322" s="368"/>
      <c r="EL322" s="368"/>
      <c r="EM322" s="368"/>
      <c r="EN322" s="368"/>
      <c r="EO322" s="368"/>
      <c r="EP322" s="368"/>
      <c r="EQ322" s="368"/>
      <c r="ER322" s="368"/>
      <c r="ES322" s="368"/>
      <c r="ET322" s="368"/>
      <c r="EU322" s="368"/>
      <c r="EV322" s="368"/>
      <c r="EW322" s="368"/>
      <c r="EX322" s="368"/>
      <c r="EY322" s="368"/>
      <c r="EZ322" s="368"/>
      <c r="FA322" s="368"/>
      <c r="FB322" s="368"/>
      <c r="FC322" s="368"/>
      <c r="FD322" s="368"/>
      <c r="FE322" s="368"/>
      <c r="FF322" s="368"/>
      <c r="FG322" s="368"/>
      <c r="FH322" s="368"/>
      <c r="FI322" s="368"/>
      <c r="FJ322" s="368"/>
      <c r="FK322" s="368"/>
      <c r="FL322" s="368"/>
      <c r="FM322" s="368"/>
      <c r="FN322" s="368"/>
      <c r="FO322" s="368"/>
      <c r="FP322" s="368"/>
      <c r="FQ322" s="368"/>
      <c r="FR322" s="368"/>
      <c r="FS322" s="368"/>
      <c r="FT322" s="368"/>
      <c r="FU322" s="368"/>
      <c r="FV322" s="368"/>
      <c r="FW322" s="368"/>
      <c r="FX322" s="368"/>
      <c r="FY322" s="368"/>
      <c r="FZ322" s="368"/>
    </row>
    <row r="323" spans="32:182" x14ac:dyDescent="0.2">
      <c r="AF323" s="368"/>
      <c r="AG323" s="368"/>
      <c r="AH323" s="368"/>
      <c r="AI323" s="368"/>
      <c r="AJ323" s="368"/>
      <c r="AK323" s="368"/>
      <c r="AL323" s="368"/>
      <c r="AM323" s="368"/>
      <c r="AN323" s="368"/>
      <c r="AO323" s="368"/>
      <c r="AP323" s="368"/>
      <c r="AQ323" s="368"/>
      <c r="AR323" s="368"/>
      <c r="AS323" s="368"/>
      <c r="AT323" s="368"/>
      <c r="AU323" s="368"/>
      <c r="AV323" s="368"/>
      <c r="AW323" s="368"/>
      <c r="AX323" s="368"/>
      <c r="AY323" s="368"/>
      <c r="AZ323" s="368"/>
      <c r="BA323" s="368"/>
      <c r="BB323" s="368"/>
      <c r="BC323" s="368"/>
      <c r="BD323" s="368"/>
      <c r="BE323" s="368"/>
      <c r="BF323" s="368"/>
      <c r="BG323" s="368"/>
      <c r="BH323" s="368"/>
      <c r="BI323" s="368"/>
      <c r="BJ323" s="368"/>
      <c r="BK323" s="368"/>
      <c r="BL323" s="368"/>
      <c r="BM323" s="368"/>
      <c r="BN323" s="368"/>
      <c r="BO323" s="368"/>
      <c r="BP323" s="368"/>
      <c r="BQ323" s="368"/>
      <c r="BR323" s="368"/>
      <c r="BS323" s="368"/>
      <c r="BT323" s="368"/>
      <c r="BU323" s="368"/>
      <c r="BV323" s="368"/>
      <c r="BW323" s="368"/>
      <c r="BX323" s="368"/>
      <c r="BY323" s="368"/>
      <c r="BZ323" s="368"/>
      <c r="CA323" s="368"/>
      <c r="CB323" s="368"/>
      <c r="CC323" s="368"/>
      <c r="CD323" s="368"/>
      <c r="CE323" s="368"/>
      <c r="CF323" s="368"/>
      <c r="CG323" s="368"/>
      <c r="CH323" s="368"/>
      <c r="CI323" s="368"/>
      <c r="CJ323" s="368"/>
      <c r="CK323" s="368"/>
      <c r="CL323" s="368"/>
      <c r="CM323" s="368"/>
      <c r="CN323" s="368"/>
      <c r="CO323" s="368"/>
      <c r="CP323" s="368"/>
      <c r="CQ323" s="368"/>
      <c r="CR323" s="368"/>
      <c r="CS323" s="368"/>
      <c r="CT323" s="368"/>
      <c r="CU323" s="368"/>
      <c r="CV323" s="368"/>
      <c r="CW323" s="368"/>
      <c r="CX323" s="368"/>
      <c r="CY323" s="368"/>
      <c r="CZ323" s="368"/>
      <c r="DA323" s="368"/>
      <c r="DB323" s="368"/>
      <c r="DC323" s="368"/>
      <c r="DD323" s="368"/>
      <c r="DE323" s="368"/>
      <c r="DF323" s="368"/>
      <c r="DG323" s="368"/>
      <c r="DH323" s="368"/>
      <c r="DI323" s="368"/>
      <c r="DJ323" s="368"/>
      <c r="DK323" s="368"/>
      <c r="DL323" s="368"/>
      <c r="DM323" s="368"/>
      <c r="DN323" s="368"/>
      <c r="DO323" s="368"/>
      <c r="DP323" s="368"/>
      <c r="DQ323" s="368"/>
      <c r="DR323" s="368"/>
      <c r="DS323" s="368"/>
      <c r="DT323" s="368"/>
      <c r="DU323" s="368"/>
      <c r="DV323" s="368"/>
      <c r="DW323" s="368"/>
      <c r="DX323" s="368"/>
      <c r="DY323" s="368"/>
      <c r="DZ323" s="368"/>
      <c r="EA323" s="368"/>
      <c r="EB323" s="368"/>
      <c r="EC323" s="368"/>
      <c r="ED323" s="368"/>
      <c r="EE323" s="368"/>
      <c r="EF323" s="368"/>
      <c r="EG323" s="368"/>
      <c r="EH323" s="368"/>
      <c r="EI323" s="368"/>
      <c r="EJ323" s="368"/>
      <c r="EK323" s="368"/>
      <c r="EL323" s="368"/>
      <c r="EM323" s="368"/>
      <c r="EN323" s="368"/>
      <c r="EO323" s="368"/>
      <c r="EP323" s="368"/>
      <c r="EQ323" s="368"/>
      <c r="ER323" s="368"/>
      <c r="ES323" s="368"/>
      <c r="ET323" s="368"/>
      <c r="EU323" s="368"/>
      <c r="EV323" s="368"/>
      <c r="EW323" s="368"/>
      <c r="EX323" s="368"/>
      <c r="EY323" s="368"/>
      <c r="EZ323" s="368"/>
      <c r="FA323" s="368"/>
      <c r="FB323" s="368"/>
      <c r="FC323" s="368"/>
      <c r="FD323" s="368"/>
      <c r="FE323" s="368"/>
      <c r="FF323" s="368"/>
      <c r="FG323" s="368"/>
      <c r="FH323" s="368"/>
      <c r="FI323" s="368"/>
      <c r="FJ323" s="368"/>
      <c r="FK323" s="368"/>
      <c r="FL323" s="368"/>
      <c r="FM323" s="368"/>
      <c r="FN323" s="368"/>
      <c r="FO323" s="368"/>
      <c r="FP323" s="368"/>
      <c r="FQ323" s="368"/>
      <c r="FR323" s="368"/>
      <c r="FS323" s="368"/>
      <c r="FT323" s="368"/>
      <c r="FU323" s="368"/>
      <c r="FV323" s="368"/>
      <c r="FW323" s="368"/>
      <c r="FX323" s="368"/>
      <c r="FY323" s="368"/>
      <c r="FZ323" s="368"/>
    </row>
    <row r="324" spans="32:182" x14ac:dyDescent="0.2">
      <c r="AF324" s="368"/>
      <c r="AG324" s="368"/>
      <c r="AH324" s="368"/>
      <c r="AI324" s="368"/>
      <c r="AJ324" s="368"/>
      <c r="AK324" s="368"/>
      <c r="AL324" s="368"/>
      <c r="AM324" s="368"/>
      <c r="AN324" s="368"/>
      <c r="AO324" s="368"/>
      <c r="AP324" s="368"/>
      <c r="AQ324" s="368"/>
      <c r="AR324" s="368"/>
      <c r="AS324" s="368"/>
      <c r="AT324" s="368"/>
      <c r="AU324" s="368"/>
      <c r="AV324" s="368"/>
      <c r="AW324" s="368"/>
      <c r="AX324" s="368"/>
      <c r="AY324" s="368"/>
      <c r="AZ324" s="368"/>
      <c r="BA324" s="368"/>
      <c r="BB324" s="368"/>
      <c r="BC324" s="368"/>
      <c r="BD324" s="368"/>
      <c r="BE324" s="368"/>
      <c r="BF324" s="368"/>
      <c r="BG324" s="368"/>
      <c r="BH324" s="368"/>
      <c r="BI324" s="368"/>
      <c r="BJ324" s="368"/>
      <c r="BK324" s="368"/>
      <c r="BL324" s="368"/>
      <c r="BM324" s="368"/>
      <c r="BN324" s="368"/>
      <c r="BO324" s="368"/>
      <c r="BP324" s="368"/>
      <c r="BQ324" s="368"/>
      <c r="BR324" s="368"/>
      <c r="BS324" s="368"/>
      <c r="BT324" s="368"/>
      <c r="BU324" s="368"/>
      <c r="BV324" s="368"/>
      <c r="BW324" s="368"/>
      <c r="BX324" s="368"/>
      <c r="BY324" s="368"/>
      <c r="BZ324" s="368"/>
      <c r="CA324" s="368"/>
      <c r="CB324" s="368"/>
      <c r="CC324" s="368"/>
      <c r="CD324" s="368"/>
      <c r="CE324" s="368"/>
      <c r="CF324" s="368"/>
      <c r="CG324" s="368"/>
      <c r="CH324" s="368"/>
      <c r="CI324" s="368"/>
      <c r="CJ324" s="368"/>
      <c r="CK324" s="368"/>
      <c r="CL324" s="368"/>
      <c r="CM324" s="368"/>
      <c r="CN324" s="368"/>
      <c r="CO324" s="368"/>
      <c r="CP324" s="368"/>
      <c r="CQ324" s="368"/>
      <c r="CR324" s="368"/>
      <c r="CS324" s="368"/>
      <c r="CT324" s="368"/>
      <c r="CU324" s="368"/>
      <c r="CV324" s="368"/>
      <c r="CW324" s="368"/>
      <c r="CX324" s="368"/>
      <c r="CY324" s="368"/>
      <c r="CZ324" s="368"/>
      <c r="DA324" s="368"/>
      <c r="DB324" s="368"/>
      <c r="DC324" s="368"/>
      <c r="DD324" s="368"/>
      <c r="DE324" s="368"/>
      <c r="DF324" s="368"/>
      <c r="DG324" s="368"/>
      <c r="DH324" s="368"/>
      <c r="DI324" s="368"/>
      <c r="DJ324" s="368"/>
      <c r="DK324" s="368"/>
      <c r="DL324" s="368"/>
      <c r="DM324" s="368"/>
      <c r="DN324" s="368"/>
      <c r="DO324" s="368"/>
      <c r="DP324" s="368"/>
      <c r="DQ324" s="368"/>
      <c r="DR324" s="368"/>
      <c r="DS324" s="368"/>
      <c r="DT324" s="368"/>
      <c r="DU324" s="368"/>
      <c r="DV324" s="368"/>
      <c r="DW324" s="368"/>
      <c r="DX324" s="368"/>
      <c r="DY324" s="368"/>
      <c r="DZ324" s="368"/>
      <c r="EA324" s="368"/>
      <c r="EB324" s="368"/>
      <c r="EC324" s="368"/>
      <c r="ED324" s="368"/>
      <c r="EE324" s="368"/>
      <c r="EF324" s="368"/>
      <c r="EG324" s="368"/>
      <c r="EH324" s="368"/>
      <c r="EI324" s="368"/>
      <c r="EJ324" s="368"/>
      <c r="EK324" s="368"/>
      <c r="EL324" s="368"/>
      <c r="EM324" s="368"/>
      <c r="EN324" s="368"/>
      <c r="EO324" s="368"/>
      <c r="EP324" s="368"/>
      <c r="EQ324" s="368"/>
      <c r="ER324" s="368"/>
      <c r="ES324" s="368"/>
      <c r="ET324" s="368"/>
      <c r="EU324" s="368"/>
      <c r="EV324" s="368"/>
      <c r="EW324" s="368"/>
      <c r="EX324" s="368"/>
      <c r="EY324" s="368"/>
      <c r="EZ324" s="368"/>
      <c r="FA324" s="368"/>
      <c r="FB324" s="368"/>
      <c r="FC324" s="368"/>
      <c r="FD324" s="368"/>
      <c r="FE324" s="368"/>
      <c r="FF324" s="368"/>
      <c r="FG324" s="368"/>
      <c r="FH324" s="368"/>
      <c r="FI324" s="368"/>
      <c r="FJ324" s="368"/>
      <c r="FK324" s="368"/>
      <c r="FL324" s="368"/>
      <c r="FM324" s="368"/>
      <c r="FN324" s="368"/>
      <c r="FO324" s="368"/>
      <c r="FP324" s="368"/>
      <c r="FQ324" s="368"/>
      <c r="FR324" s="368"/>
      <c r="FS324" s="368"/>
      <c r="FT324" s="368"/>
      <c r="FU324" s="368"/>
      <c r="FV324" s="368"/>
      <c r="FW324" s="368"/>
      <c r="FX324" s="368"/>
      <c r="FY324" s="368"/>
      <c r="FZ324" s="368"/>
    </row>
    <row r="325" spans="32:182" x14ac:dyDescent="0.2">
      <c r="AF325" s="368"/>
      <c r="AG325" s="368"/>
      <c r="AH325" s="368"/>
      <c r="AI325" s="368"/>
      <c r="AJ325" s="368"/>
      <c r="AK325" s="368"/>
      <c r="AL325" s="368"/>
      <c r="AM325" s="368"/>
      <c r="AN325" s="368"/>
      <c r="AO325" s="368"/>
      <c r="AP325" s="368"/>
      <c r="AQ325" s="368"/>
      <c r="AR325" s="368"/>
      <c r="AS325" s="368"/>
      <c r="AT325" s="368"/>
      <c r="AU325" s="368"/>
      <c r="AV325" s="368"/>
      <c r="AW325" s="368"/>
      <c r="AX325" s="368"/>
      <c r="AY325" s="368"/>
      <c r="AZ325" s="368"/>
      <c r="BA325" s="368"/>
      <c r="BB325" s="368"/>
      <c r="BC325" s="368"/>
      <c r="BD325" s="368"/>
      <c r="BE325" s="368"/>
      <c r="BF325" s="368"/>
      <c r="BG325" s="368"/>
      <c r="BH325" s="368"/>
      <c r="BI325" s="368"/>
      <c r="BJ325" s="368"/>
      <c r="BK325" s="368"/>
      <c r="BL325" s="368"/>
      <c r="BM325" s="368"/>
      <c r="BN325" s="368"/>
      <c r="BO325" s="368"/>
      <c r="BP325" s="368"/>
      <c r="BQ325" s="368"/>
      <c r="BR325" s="368"/>
      <c r="BS325" s="368"/>
      <c r="BT325" s="368"/>
      <c r="BU325" s="368"/>
      <c r="BV325" s="368"/>
      <c r="BW325" s="368"/>
      <c r="BX325" s="368"/>
      <c r="BY325" s="368"/>
      <c r="BZ325" s="368"/>
      <c r="CA325" s="368"/>
      <c r="CB325" s="368"/>
      <c r="CC325" s="368"/>
      <c r="CD325" s="368"/>
      <c r="CE325" s="368"/>
      <c r="CF325" s="368"/>
      <c r="CG325" s="368"/>
      <c r="CH325" s="368"/>
      <c r="CI325" s="368"/>
      <c r="CJ325" s="368"/>
      <c r="CK325" s="368"/>
      <c r="CL325" s="368"/>
      <c r="CM325" s="368"/>
      <c r="CN325" s="368"/>
      <c r="CO325" s="368"/>
      <c r="CP325" s="368"/>
      <c r="CQ325" s="368"/>
      <c r="CR325" s="368"/>
      <c r="CS325" s="368"/>
      <c r="CT325" s="368"/>
      <c r="CU325" s="368"/>
      <c r="CV325" s="368"/>
      <c r="CW325" s="368"/>
      <c r="CX325" s="368"/>
      <c r="CY325" s="368"/>
      <c r="CZ325" s="368"/>
      <c r="DA325" s="368"/>
      <c r="DB325" s="368"/>
      <c r="DC325" s="368"/>
      <c r="DD325" s="368"/>
      <c r="DE325" s="368"/>
      <c r="DF325" s="368"/>
      <c r="DG325" s="368"/>
      <c r="DH325" s="368"/>
      <c r="DI325" s="368"/>
      <c r="DJ325" s="368"/>
      <c r="DK325" s="368"/>
      <c r="DL325" s="368"/>
      <c r="DM325" s="368"/>
      <c r="DN325" s="368"/>
      <c r="DO325" s="368"/>
      <c r="DP325" s="368"/>
      <c r="DQ325" s="368"/>
      <c r="DR325" s="368"/>
      <c r="DS325" s="368"/>
      <c r="DT325" s="368"/>
      <c r="DU325" s="368"/>
      <c r="DV325" s="368"/>
      <c r="DW325" s="368"/>
      <c r="DX325" s="368"/>
      <c r="DY325" s="368"/>
      <c r="DZ325" s="368"/>
      <c r="EA325" s="368"/>
      <c r="EB325" s="368"/>
      <c r="EC325" s="368"/>
      <c r="ED325" s="368"/>
      <c r="EE325" s="368"/>
      <c r="EF325" s="368"/>
      <c r="EG325" s="368"/>
      <c r="EH325" s="368"/>
      <c r="EI325" s="368"/>
      <c r="EJ325" s="368"/>
      <c r="EK325" s="368"/>
      <c r="EL325" s="368"/>
      <c r="EM325" s="368"/>
      <c r="EN325" s="368"/>
      <c r="EO325" s="368"/>
      <c r="EP325" s="368"/>
      <c r="EQ325" s="368"/>
      <c r="ER325" s="368"/>
      <c r="ES325" s="368"/>
      <c r="ET325" s="368"/>
      <c r="EU325" s="368"/>
      <c r="EV325" s="368"/>
      <c r="EW325" s="368"/>
      <c r="EX325" s="368"/>
      <c r="EY325" s="368"/>
      <c r="EZ325" s="368"/>
      <c r="FA325" s="368"/>
      <c r="FB325" s="368"/>
      <c r="FC325" s="368"/>
      <c r="FD325" s="368"/>
      <c r="FE325" s="368"/>
      <c r="FF325" s="368"/>
      <c r="FG325" s="368"/>
      <c r="FH325" s="368"/>
      <c r="FI325" s="368"/>
      <c r="FJ325" s="368"/>
      <c r="FK325" s="368"/>
      <c r="FL325" s="368"/>
      <c r="FM325" s="368"/>
      <c r="FN325" s="368"/>
      <c r="FO325" s="368"/>
      <c r="FP325" s="368"/>
      <c r="FQ325" s="368"/>
      <c r="FR325" s="368"/>
      <c r="FS325" s="368"/>
      <c r="FT325" s="368"/>
      <c r="FU325" s="368"/>
      <c r="FV325" s="368"/>
      <c r="FW325" s="368"/>
      <c r="FX325" s="368"/>
      <c r="FY325" s="368"/>
      <c r="FZ325" s="368"/>
    </row>
    <row r="326" spans="32:182" x14ac:dyDescent="0.2">
      <c r="AF326" s="368"/>
      <c r="AG326" s="368"/>
      <c r="AH326" s="368"/>
      <c r="AI326" s="368"/>
      <c r="AJ326" s="368"/>
      <c r="AK326" s="368"/>
      <c r="AL326" s="368"/>
      <c r="AM326" s="368"/>
      <c r="AN326" s="368"/>
      <c r="AO326" s="368"/>
      <c r="AP326" s="368"/>
      <c r="AQ326" s="368"/>
      <c r="AR326" s="368"/>
      <c r="AS326" s="368"/>
      <c r="AT326" s="368"/>
      <c r="AU326" s="368"/>
      <c r="AV326" s="368"/>
      <c r="AW326" s="368"/>
      <c r="AX326" s="368"/>
      <c r="AY326" s="368"/>
      <c r="AZ326" s="368"/>
      <c r="BA326" s="368"/>
      <c r="BB326" s="368"/>
      <c r="BC326" s="368"/>
      <c r="BD326" s="368"/>
      <c r="BE326" s="368"/>
      <c r="BF326" s="368"/>
      <c r="BG326" s="368"/>
      <c r="BH326" s="368"/>
      <c r="BI326" s="368"/>
      <c r="BJ326" s="368"/>
      <c r="BK326" s="368"/>
      <c r="BL326" s="368"/>
      <c r="BM326" s="368"/>
      <c r="BN326" s="368"/>
      <c r="BO326" s="368"/>
      <c r="BP326" s="368"/>
      <c r="BQ326" s="368"/>
      <c r="BR326" s="368"/>
      <c r="BS326" s="368"/>
      <c r="BT326" s="368"/>
      <c r="BU326" s="368"/>
      <c r="BV326" s="368"/>
      <c r="BW326" s="368"/>
      <c r="BX326" s="368"/>
      <c r="BY326" s="368"/>
      <c r="BZ326" s="368"/>
      <c r="CA326" s="368"/>
      <c r="CB326" s="368"/>
      <c r="CC326" s="368"/>
      <c r="CD326" s="368"/>
      <c r="CE326" s="368"/>
      <c r="CF326" s="368"/>
      <c r="CG326" s="368"/>
      <c r="CH326" s="368"/>
      <c r="CI326" s="368"/>
      <c r="CJ326" s="368"/>
      <c r="CK326" s="368"/>
      <c r="CL326" s="368"/>
      <c r="CM326" s="368"/>
      <c r="CN326" s="368"/>
      <c r="CO326" s="368"/>
      <c r="CP326" s="368"/>
      <c r="CQ326" s="368"/>
      <c r="CR326" s="368"/>
      <c r="CS326" s="368"/>
      <c r="CT326" s="368"/>
      <c r="CU326" s="368"/>
      <c r="CV326" s="368"/>
      <c r="CW326" s="368"/>
      <c r="CX326" s="368"/>
      <c r="CY326" s="368"/>
      <c r="CZ326" s="368"/>
      <c r="DA326" s="368"/>
      <c r="DB326" s="368"/>
      <c r="DC326" s="368"/>
      <c r="DD326" s="368"/>
      <c r="DE326" s="368"/>
      <c r="DF326" s="368"/>
      <c r="DG326" s="368"/>
      <c r="DH326" s="368"/>
      <c r="DI326" s="368"/>
      <c r="DJ326" s="368"/>
      <c r="DK326" s="368"/>
      <c r="DL326" s="368"/>
      <c r="DM326" s="368"/>
      <c r="DN326" s="368"/>
      <c r="DO326" s="368"/>
      <c r="DP326" s="368"/>
      <c r="DQ326" s="368"/>
      <c r="DR326" s="368"/>
      <c r="DS326" s="368"/>
      <c r="DT326" s="368"/>
      <c r="DU326" s="368"/>
      <c r="DV326" s="368"/>
      <c r="DW326" s="368"/>
      <c r="DX326" s="368"/>
      <c r="DY326" s="368"/>
      <c r="DZ326" s="368"/>
      <c r="EA326" s="368"/>
      <c r="EB326" s="368"/>
      <c r="EC326" s="368"/>
      <c r="ED326" s="368"/>
      <c r="EE326" s="368"/>
      <c r="EF326" s="368"/>
      <c r="EG326" s="368"/>
      <c r="EH326" s="368"/>
      <c r="EI326" s="368"/>
      <c r="EJ326" s="368"/>
      <c r="EK326" s="368"/>
      <c r="EL326" s="368"/>
      <c r="EM326" s="368"/>
      <c r="EN326" s="368"/>
      <c r="EO326" s="368"/>
      <c r="EP326" s="368"/>
      <c r="EQ326" s="368"/>
      <c r="ER326" s="368"/>
      <c r="ES326" s="368"/>
      <c r="ET326" s="368"/>
      <c r="EU326" s="368"/>
      <c r="EV326" s="368"/>
      <c r="EW326" s="368"/>
      <c r="EX326" s="368"/>
      <c r="EY326" s="368"/>
      <c r="EZ326" s="368"/>
      <c r="FA326" s="368"/>
      <c r="FB326" s="368"/>
      <c r="FC326" s="368"/>
      <c r="FD326" s="368"/>
      <c r="FE326" s="368"/>
      <c r="FF326" s="368"/>
      <c r="FG326" s="368"/>
      <c r="FH326" s="368"/>
      <c r="FI326" s="368"/>
      <c r="FJ326" s="368"/>
      <c r="FK326" s="368"/>
      <c r="FL326" s="368"/>
      <c r="FM326" s="368"/>
      <c r="FN326" s="368"/>
      <c r="FO326" s="368"/>
      <c r="FP326" s="368"/>
      <c r="FQ326" s="368"/>
      <c r="FR326" s="368"/>
      <c r="FS326" s="368"/>
      <c r="FT326" s="368"/>
      <c r="FU326" s="368"/>
      <c r="FV326" s="368"/>
      <c r="FW326" s="368"/>
      <c r="FX326" s="368"/>
      <c r="FY326" s="368"/>
      <c r="FZ326" s="368"/>
    </row>
    <row r="327" spans="32:182" x14ac:dyDescent="0.2">
      <c r="AF327" s="368"/>
      <c r="AG327" s="368"/>
      <c r="AH327" s="368"/>
      <c r="AI327" s="368"/>
      <c r="AJ327" s="368"/>
      <c r="AK327" s="368"/>
      <c r="AL327" s="368"/>
      <c r="AM327" s="368"/>
      <c r="AN327" s="368"/>
      <c r="AO327" s="368"/>
      <c r="AP327" s="368"/>
      <c r="AQ327" s="368"/>
      <c r="AR327" s="368"/>
      <c r="AS327" s="368"/>
      <c r="AT327" s="368"/>
      <c r="AU327" s="368"/>
      <c r="AV327" s="368"/>
      <c r="AW327" s="368"/>
      <c r="AX327" s="368"/>
      <c r="AY327" s="368"/>
      <c r="AZ327" s="368"/>
      <c r="BA327" s="368"/>
      <c r="BB327" s="368"/>
      <c r="BC327" s="368"/>
      <c r="BD327" s="368"/>
      <c r="BE327" s="368"/>
      <c r="BF327" s="368"/>
      <c r="BG327" s="368"/>
      <c r="BH327" s="368"/>
      <c r="BI327" s="368"/>
      <c r="BJ327" s="368"/>
      <c r="BK327" s="368"/>
      <c r="BL327" s="368"/>
      <c r="BM327" s="368"/>
      <c r="BN327" s="368"/>
      <c r="BO327" s="368"/>
      <c r="BP327" s="368"/>
      <c r="BQ327" s="368"/>
      <c r="BR327" s="368"/>
      <c r="BS327" s="368"/>
      <c r="BT327" s="368"/>
      <c r="BU327" s="368"/>
      <c r="BV327" s="368"/>
      <c r="BW327" s="368"/>
      <c r="BX327" s="368"/>
      <c r="BY327" s="368"/>
      <c r="BZ327" s="368"/>
      <c r="CA327" s="368"/>
      <c r="CB327" s="368"/>
      <c r="CC327" s="368"/>
      <c r="CD327" s="368"/>
      <c r="CE327" s="368"/>
      <c r="CF327" s="368"/>
      <c r="CG327" s="368"/>
      <c r="CH327" s="368"/>
      <c r="CI327" s="368"/>
      <c r="CJ327" s="368"/>
      <c r="CK327" s="368"/>
      <c r="CL327" s="368"/>
      <c r="CM327" s="368"/>
      <c r="CN327" s="368"/>
      <c r="CO327" s="368"/>
      <c r="CP327" s="368"/>
      <c r="CQ327" s="368"/>
      <c r="CR327" s="368"/>
      <c r="CS327" s="368"/>
      <c r="CT327" s="368"/>
      <c r="CU327" s="368"/>
      <c r="CV327" s="368"/>
      <c r="CW327" s="368"/>
      <c r="CX327" s="368"/>
      <c r="CY327" s="368"/>
      <c r="CZ327" s="368"/>
      <c r="DA327" s="368"/>
      <c r="DB327" s="368"/>
      <c r="DC327" s="368"/>
      <c r="DD327" s="368"/>
      <c r="DE327" s="368"/>
      <c r="DF327" s="368"/>
      <c r="DG327" s="368"/>
      <c r="DH327" s="368"/>
      <c r="DI327" s="368"/>
      <c r="DJ327" s="368"/>
      <c r="DK327" s="368"/>
      <c r="DL327" s="368"/>
      <c r="DM327" s="368"/>
      <c r="DN327" s="368"/>
      <c r="DO327" s="368"/>
      <c r="DP327" s="368"/>
      <c r="DQ327" s="368"/>
      <c r="DR327" s="368"/>
      <c r="DS327" s="368"/>
      <c r="DT327" s="368"/>
      <c r="DU327" s="368"/>
      <c r="DV327" s="368"/>
      <c r="DW327" s="368"/>
      <c r="DX327" s="368"/>
      <c r="DY327" s="368"/>
      <c r="DZ327" s="368"/>
      <c r="EA327" s="368"/>
      <c r="EB327" s="368"/>
      <c r="EC327" s="368"/>
      <c r="ED327" s="368"/>
      <c r="EE327" s="368"/>
      <c r="EF327" s="368"/>
      <c r="EG327" s="368"/>
      <c r="EH327" s="368"/>
      <c r="EI327" s="368"/>
      <c r="EJ327" s="368"/>
      <c r="EK327" s="368"/>
      <c r="EL327" s="368"/>
      <c r="EM327" s="368"/>
      <c r="EN327" s="368"/>
      <c r="EO327" s="368"/>
      <c r="EP327" s="368"/>
      <c r="EQ327" s="368"/>
      <c r="ER327" s="368"/>
      <c r="ES327" s="368"/>
      <c r="ET327" s="368"/>
      <c r="EU327" s="368"/>
      <c r="EV327" s="368"/>
      <c r="EW327" s="368"/>
      <c r="EX327" s="368"/>
      <c r="EY327" s="368"/>
      <c r="EZ327" s="368"/>
      <c r="FA327" s="368"/>
      <c r="FB327" s="368"/>
      <c r="FC327" s="368"/>
      <c r="FD327" s="368"/>
      <c r="FE327" s="368"/>
      <c r="FF327" s="368"/>
      <c r="FG327" s="368"/>
      <c r="FH327" s="368"/>
      <c r="FI327" s="368"/>
      <c r="FJ327" s="368"/>
      <c r="FK327" s="368"/>
      <c r="FL327" s="368"/>
      <c r="FM327" s="368"/>
      <c r="FN327" s="368"/>
      <c r="FO327" s="368"/>
      <c r="FP327" s="368"/>
      <c r="FQ327" s="368"/>
      <c r="FR327" s="368"/>
      <c r="FS327" s="368"/>
      <c r="FT327" s="368"/>
      <c r="FU327" s="368"/>
      <c r="FV327" s="368"/>
      <c r="FW327" s="368"/>
      <c r="FX327" s="368"/>
      <c r="FY327" s="368"/>
      <c r="FZ327" s="368"/>
    </row>
    <row r="328" spans="32:182" x14ac:dyDescent="0.2">
      <c r="AF328" s="368"/>
      <c r="AG328" s="368"/>
      <c r="AH328" s="368"/>
      <c r="AI328" s="368"/>
      <c r="AJ328" s="368"/>
      <c r="AK328" s="368"/>
      <c r="AL328" s="368"/>
      <c r="AM328" s="368"/>
      <c r="AN328" s="368"/>
      <c r="AO328" s="368"/>
      <c r="AP328" s="368"/>
      <c r="AQ328" s="368"/>
      <c r="AR328" s="368"/>
      <c r="AS328" s="368"/>
      <c r="AT328" s="368"/>
      <c r="AU328" s="368"/>
      <c r="AV328" s="368"/>
      <c r="AW328" s="368"/>
      <c r="AX328" s="368"/>
      <c r="AY328" s="368"/>
      <c r="AZ328" s="368"/>
      <c r="BA328" s="368"/>
      <c r="BB328" s="368"/>
      <c r="BC328" s="368"/>
      <c r="BD328" s="368"/>
      <c r="BE328" s="368"/>
      <c r="BF328" s="368"/>
      <c r="BG328" s="368"/>
      <c r="BH328" s="368"/>
      <c r="BI328" s="368"/>
      <c r="BJ328" s="368"/>
      <c r="BK328" s="368"/>
      <c r="BL328" s="368"/>
      <c r="BM328" s="368"/>
      <c r="BN328" s="368"/>
      <c r="BO328" s="368"/>
      <c r="BP328" s="368"/>
      <c r="BQ328" s="368"/>
      <c r="BR328" s="368"/>
      <c r="BS328" s="368"/>
      <c r="BT328" s="368"/>
      <c r="BU328" s="368"/>
      <c r="BV328" s="368"/>
      <c r="BW328" s="368"/>
      <c r="BX328" s="368"/>
      <c r="BY328" s="368"/>
      <c r="BZ328" s="368"/>
      <c r="CA328" s="368"/>
      <c r="CB328" s="368"/>
      <c r="CC328" s="368"/>
      <c r="CD328" s="368"/>
      <c r="CE328" s="368"/>
      <c r="CF328" s="368"/>
      <c r="CG328" s="368"/>
      <c r="CH328" s="368"/>
      <c r="CI328" s="368"/>
      <c r="CJ328" s="368"/>
      <c r="CK328" s="368"/>
      <c r="CL328" s="368"/>
      <c r="CM328" s="368"/>
      <c r="CN328" s="368"/>
      <c r="CO328" s="368"/>
      <c r="CP328" s="368"/>
      <c r="CQ328" s="368"/>
      <c r="CR328" s="368"/>
      <c r="CS328" s="368"/>
      <c r="CT328" s="368"/>
      <c r="CU328" s="368"/>
      <c r="CV328" s="368"/>
      <c r="CW328" s="368"/>
      <c r="CX328" s="368"/>
      <c r="CY328" s="368"/>
      <c r="CZ328" s="368"/>
      <c r="DA328" s="368"/>
      <c r="DB328" s="368"/>
      <c r="DC328" s="368"/>
      <c r="DD328" s="368"/>
      <c r="DE328" s="368"/>
      <c r="DF328" s="368"/>
      <c r="DG328" s="368"/>
      <c r="DH328" s="368"/>
      <c r="DI328" s="368"/>
      <c r="DJ328" s="368"/>
      <c r="DK328" s="368"/>
      <c r="DL328" s="368"/>
      <c r="DM328" s="368"/>
      <c r="DN328" s="368"/>
      <c r="DO328" s="368"/>
      <c r="DP328" s="368"/>
      <c r="DQ328" s="368"/>
      <c r="DR328" s="368"/>
      <c r="DS328" s="368"/>
      <c r="DT328" s="368"/>
      <c r="DU328" s="368"/>
      <c r="DV328" s="368"/>
      <c r="DW328" s="368"/>
      <c r="DX328" s="368"/>
      <c r="DY328" s="368"/>
      <c r="DZ328" s="368"/>
      <c r="EA328" s="368"/>
      <c r="EB328" s="368"/>
      <c r="EC328" s="368"/>
      <c r="ED328" s="368"/>
      <c r="EE328" s="368"/>
      <c r="EF328" s="368"/>
      <c r="EG328" s="368"/>
      <c r="EH328" s="368"/>
      <c r="EI328" s="368"/>
      <c r="EJ328" s="368"/>
      <c r="EK328" s="368"/>
      <c r="EL328" s="368"/>
      <c r="EM328" s="368"/>
      <c r="EN328" s="368"/>
      <c r="EO328" s="368"/>
      <c r="EP328" s="368"/>
      <c r="EQ328" s="368"/>
      <c r="ER328" s="368"/>
      <c r="ES328" s="368"/>
      <c r="ET328" s="368"/>
      <c r="EU328" s="368"/>
      <c r="EV328" s="368"/>
      <c r="EW328" s="368"/>
      <c r="EX328" s="368"/>
      <c r="EY328" s="368"/>
      <c r="EZ328" s="368"/>
      <c r="FA328" s="368"/>
      <c r="FB328" s="368"/>
      <c r="FC328" s="368"/>
      <c r="FD328" s="368"/>
      <c r="FE328" s="368"/>
      <c r="FF328" s="368"/>
      <c r="FG328" s="368"/>
      <c r="FH328" s="368"/>
      <c r="FI328" s="368"/>
      <c r="FJ328" s="368"/>
      <c r="FK328" s="368"/>
      <c r="FL328" s="368"/>
      <c r="FM328" s="368"/>
      <c r="FN328" s="368"/>
      <c r="FO328" s="368"/>
      <c r="FP328" s="368"/>
      <c r="FQ328" s="368"/>
      <c r="FR328" s="368"/>
      <c r="FS328" s="368"/>
      <c r="FT328" s="368"/>
      <c r="FU328" s="368"/>
      <c r="FV328" s="368"/>
      <c r="FW328" s="368"/>
      <c r="FX328" s="368"/>
      <c r="FY328" s="368"/>
      <c r="FZ328" s="368"/>
    </row>
    <row r="329" spans="32:182" x14ac:dyDescent="0.2">
      <c r="AF329" s="368"/>
      <c r="AG329" s="368"/>
      <c r="AH329" s="368"/>
      <c r="AI329" s="368"/>
      <c r="AJ329" s="368"/>
      <c r="AK329" s="368"/>
      <c r="AL329" s="368"/>
      <c r="AM329" s="368"/>
      <c r="AN329" s="368"/>
      <c r="AO329" s="368"/>
      <c r="AP329" s="368"/>
      <c r="AQ329" s="368"/>
      <c r="AR329" s="368"/>
      <c r="AS329" s="368"/>
      <c r="AT329" s="368"/>
      <c r="AU329" s="368"/>
      <c r="AV329" s="368"/>
      <c r="AW329" s="368"/>
      <c r="AX329" s="368"/>
      <c r="AY329" s="368"/>
      <c r="AZ329" s="368"/>
      <c r="BA329" s="368"/>
      <c r="BB329" s="368"/>
      <c r="BC329" s="368"/>
      <c r="BD329" s="368"/>
      <c r="BE329" s="368"/>
      <c r="BF329" s="368"/>
      <c r="BG329" s="368"/>
      <c r="BH329" s="368"/>
      <c r="BI329" s="368"/>
      <c r="BJ329" s="368"/>
      <c r="BK329" s="368"/>
      <c r="BL329" s="368"/>
      <c r="BM329" s="368"/>
      <c r="BN329" s="368"/>
      <c r="BO329" s="368"/>
      <c r="BP329" s="368"/>
      <c r="BQ329" s="368"/>
      <c r="BR329" s="368"/>
      <c r="BS329" s="368"/>
      <c r="BT329" s="368"/>
      <c r="BU329" s="368"/>
      <c r="BV329" s="368"/>
      <c r="BW329" s="368"/>
      <c r="BX329" s="368"/>
      <c r="BY329" s="368"/>
      <c r="BZ329" s="368"/>
      <c r="CA329" s="368"/>
      <c r="CB329" s="368"/>
      <c r="CC329" s="368"/>
      <c r="CD329" s="368"/>
      <c r="CE329" s="368"/>
      <c r="CF329" s="368"/>
      <c r="CG329" s="368"/>
      <c r="CH329" s="368"/>
      <c r="CI329" s="368"/>
      <c r="CJ329" s="368"/>
      <c r="CK329" s="368"/>
      <c r="CL329" s="368"/>
      <c r="CM329" s="368"/>
      <c r="CN329" s="368"/>
      <c r="CO329" s="368"/>
      <c r="CP329" s="368"/>
      <c r="CQ329" s="368"/>
      <c r="CR329" s="368"/>
      <c r="CS329" s="368"/>
      <c r="CT329" s="368"/>
      <c r="CU329" s="368"/>
      <c r="CV329" s="368"/>
      <c r="CW329" s="368"/>
      <c r="CX329" s="368"/>
      <c r="CY329" s="368"/>
      <c r="CZ329" s="368"/>
      <c r="DA329" s="368"/>
      <c r="DB329" s="368"/>
      <c r="DC329" s="368"/>
      <c r="DD329" s="368"/>
      <c r="DE329" s="368"/>
      <c r="DF329" s="368"/>
      <c r="DG329" s="368"/>
      <c r="DH329" s="368"/>
      <c r="DI329" s="368"/>
      <c r="DJ329" s="368"/>
      <c r="DK329" s="368"/>
      <c r="DL329" s="368"/>
      <c r="DM329" s="368"/>
      <c r="DN329" s="368"/>
      <c r="DO329" s="368"/>
      <c r="DP329" s="368"/>
      <c r="DQ329" s="368"/>
      <c r="DR329" s="368"/>
      <c r="DS329" s="368"/>
      <c r="DT329" s="368"/>
      <c r="DU329" s="368"/>
      <c r="DV329" s="368"/>
      <c r="DW329" s="368"/>
      <c r="DX329" s="368"/>
      <c r="DY329" s="368"/>
      <c r="DZ329" s="368"/>
      <c r="EA329" s="368"/>
      <c r="EB329" s="368"/>
      <c r="EC329" s="368"/>
      <c r="ED329" s="368"/>
      <c r="EE329" s="368"/>
      <c r="EF329" s="368"/>
      <c r="EG329" s="368"/>
      <c r="EH329" s="368"/>
      <c r="EI329" s="368"/>
      <c r="EJ329" s="368"/>
      <c r="EK329" s="368"/>
      <c r="EL329" s="368"/>
      <c r="EM329" s="368"/>
      <c r="EN329" s="368"/>
      <c r="EO329" s="368"/>
      <c r="EP329" s="368"/>
      <c r="EQ329" s="368"/>
      <c r="ER329" s="368"/>
      <c r="ES329" s="368"/>
      <c r="ET329" s="368"/>
      <c r="EU329" s="368"/>
      <c r="EV329" s="368"/>
      <c r="EW329" s="368"/>
      <c r="EX329" s="368"/>
      <c r="EY329" s="368"/>
      <c r="EZ329" s="368"/>
      <c r="FA329" s="368"/>
      <c r="FB329" s="368"/>
      <c r="FC329" s="368"/>
      <c r="FD329" s="368"/>
      <c r="FE329" s="368"/>
      <c r="FF329" s="368"/>
      <c r="FG329" s="368"/>
      <c r="FH329" s="368"/>
      <c r="FI329" s="368"/>
      <c r="FJ329" s="368"/>
      <c r="FK329" s="368"/>
      <c r="FL329" s="368"/>
      <c r="FM329" s="368"/>
      <c r="FN329" s="368"/>
      <c r="FO329" s="368"/>
      <c r="FP329" s="368"/>
      <c r="FQ329" s="368"/>
      <c r="FR329" s="368"/>
      <c r="FS329" s="368"/>
      <c r="FT329" s="368"/>
      <c r="FU329" s="368"/>
      <c r="FV329" s="368"/>
      <c r="FW329" s="368"/>
      <c r="FX329" s="368"/>
      <c r="FY329" s="368"/>
      <c r="FZ329" s="368"/>
    </row>
    <row r="330" spans="32:182" x14ac:dyDescent="0.2">
      <c r="AF330" s="368"/>
      <c r="AG330" s="368"/>
      <c r="AH330" s="368"/>
      <c r="AI330" s="368"/>
      <c r="AJ330" s="368"/>
      <c r="AK330" s="368"/>
      <c r="AL330" s="368"/>
      <c r="AM330" s="368"/>
      <c r="AN330" s="368"/>
      <c r="AO330" s="368"/>
      <c r="AP330" s="368"/>
      <c r="AQ330" s="368"/>
      <c r="AR330" s="368"/>
      <c r="AS330" s="368"/>
      <c r="AT330" s="368"/>
      <c r="AU330" s="368"/>
      <c r="AV330" s="368"/>
      <c r="AW330" s="368"/>
      <c r="AX330" s="368"/>
      <c r="AY330" s="368"/>
      <c r="AZ330" s="368"/>
      <c r="BA330" s="368"/>
      <c r="BB330" s="368"/>
      <c r="BC330" s="368"/>
      <c r="BD330" s="368"/>
      <c r="BE330" s="368"/>
      <c r="BF330" s="368"/>
      <c r="BG330" s="368"/>
      <c r="BH330" s="368"/>
      <c r="BI330" s="368"/>
      <c r="BJ330" s="368"/>
      <c r="BK330" s="368"/>
      <c r="BL330" s="368"/>
      <c r="BM330" s="368"/>
      <c r="BN330" s="368"/>
      <c r="BO330" s="368"/>
      <c r="BP330" s="368"/>
      <c r="BQ330" s="368"/>
      <c r="BR330" s="368"/>
      <c r="BS330" s="368"/>
      <c r="BT330" s="368"/>
      <c r="BU330" s="368"/>
      <c r="BV330" s="368"/>
      <c r="BW330" s="368"/>
      <c r="BX330" s="368"/>
      <c r="BY330" s="368"/>
      <c r="BZ330" s="368"/>
      <c r="CA330" s="368"/>
      <c r="CB330" s="368"/>
      <c r="CC330" s="368"/>
      <c r="CD330" s="368"/>
      <c r="CE330" s="368"/>
      <c r="CF330" s="368"/>
      <c r="CG330" s="368"/>
      <c r="CH330" s="368"/>
      <c r="CI330" s="368"/>
      <c r="CJ330" s="368"/>
      <c r="CK330" s="368"/>
      <c r="CL330" s="368"/>
      <c r="CM330" s="368"/>
      <c r="CN330" s="368"/>
      <c r="CO330" s="368"/>
      <c r="CP330" s="368"/>
      <c r="CQ330" s="368"/>
      <c r="CR330" s="368"/>
      <c r="CS330" s="368"/>
      <c r="CT330" s="368"/>
      <c r="CU330" s="368"/>
      <c r="CV330" s="368"/>
      <c r="CW330" s="368"/>
      <c r="CX330" s="368"/>
      <c r="CY330" s="368"/>
      <c r="CZ330" s="368"/>
      <c r="DA330" s="368"/>
      <c r="DB330" s="368"/>
      <c r="DC330" s="368"/>
      <c r="DD330" s="368"/>
      <c r="DE330" s="368"/>
      <c r="DF330" s="368"/>
      <c r="DG330" s="368"/>
      <c r="DH330" s="368"/>
      <c r="DI330" s="368"/>
      <c r="DJ330" s="368"/>
      <c r="DK330" s="368"/>
      <c r="DL330" s="368"/>
      <c r="DM330" s="368"/>
      <c r="DN330" s="368"/>
      <c r="DO330" s="368"/>
      <c r="DP330" s="368"/>
      <c r="DQ330" s="368"/>
      <c r="DR330" s="368"/>
      <c r="DS330" s="368"/>
      <c r="DT330" s="368"/>
      <c r="DU330" s="368"/>
      <c r="DV330" s="368"/>
      <c r="DW330" s="368"/>
      <c r="DX330" s="368"/>
      <c r="DY330" s="368"/>
      <c r="DZ330" s="368"/>
      <c r="EA330" s="368"/>
      <c r="EB330" s="368"/>
      <c r="EC330" s="368"/>
      <c r="ED330" s="368"/>
      <c r="EE330" s="368"/>
      <c r="EF330" s="368"/>
      <c r="EG330" s="368"/>
      <c r="EH330" s="368"/>
      <c r="EI330" s="368"/>
      <c r="EJ330" s="368"/>
      <c r="EK330" s="368"/>
      <c r="EL330" s="368"/>
      <c r="EM330" s="368"/>
      <c r="EN330" s="368"/>
      <c r="EO330" s="368"/>
      <c r="EP330" s="368"/>
      <c r="EQ330" s="368"/>
      <c r="ER330" s="368"/>
      <c r="ES330" s="368"/>
      <c r="ET330" s="368"/>
      <c r="EU330" s="368"/>
      <c r="EV330" s="368"/>
      <c r="EW330" s="368"/>
      <c r="EX330" s="368"/>
      <c r="EY330" s="368"/>
      <c r="EZ330" s="368"/>
      <c r="FA330" s="368"/>
      <c r="FB330" s="368"/>
      <c r="FC330" s="368"/>
      <c r="FD330" s="368"/>
      <c r="FE330" s="368"/>
      <c r="FF330" s="368"/>
      <c r="FG330" s="368"/>
      <c r="FH330" s="368"/>
      <c r="FI330" s="368"/>
      <c r="FJ330" s="368"/>
      <c r="FK330" s="368"/>
      <c r="FL330" s="368"/>
      <c r="FM330" s="368"/>
      <c r="FN330" s="368"/>
      <c r="FO330" s="368"/>
      <c r="FP330" s="368"/>
      <c r="FQ330" s="368"/>
      <c r="FR330" s="368"/>
      <c r="FS330" s="368"/>
      <c r="FT330" s="368"/>
      <c r="FU330" s="368"/>
      <c r="FV330" s="368"/>
      <c r="FW330" s="368"/>
      <c r="FX330" s="368"/>
      <c r="FY330" s="368"/>
      <c r="FZ330" s="368"/>
    </row>
    <row r="331" spans="32:182" x14ac:dyDescent="0.2">
      <c r="AF331" s="368"/>
      <c r="AG331" s="368"/>
      <c r="AH331" s="368"/>
      <c r="AI331" s="368"/>
      <c r="AJ331" s="368"/>
      <c r="AK331" s="368"/>
      <c r="AL331" s="368"/>
      <c r="AM331" s="368"/>
      <c r="AN331" s="368"/>
      <c r="AO331" s="368"/>
      <c r="AP331" s="368"/>
      <c r="AQ331" s="368"/>
      <c r="AR331" s="368"/>
      <c r="AS331" s="368"/>
      <c r="AT331" s="368"/>
      <c r="AU331" s="368"/>
      <c r="AV331" s="368"/>
      <c r="AW331" s="368"/>
      <c r="AX331" s="368"/>
      <c r="AY331" s="368"/>
      <c r="AZ331" s="368"/>
      <c r="BA331" s="368"/>
      <c r="BB331" s="368"/>
      <c r="BC331" s="368"/>
      <c r="BD331" s="368"/>
      <c r="BE331" s="368"/>
      <c r="BF331" s="368"/>
      <c r="BG331" s="368"/>
      <c r="BH331" s="368"/>
      <c r="BI331" s="368"/>
      <c r="BJ331" s="368"/>
      <c r="BK331" s="368"/>
      <c r="BL331" s="368"/>
      <c r="BM331" s="368"/>
      <c r="BN331" s="368"/>
      <c r="BO331" s="368"/>
      <c r="BP331" s="368"/>
      <c r="BQ331" s="368"/>
      <c r="BR331" s="368"/>
      <c r="BS331" s="368"/>
      <c r="BT331" s="368"/>
      <c r="BU331" s="368"/>
      <c r="BV331" s="368"/>
      <c r="BW331" s="368"/>
      <c r="BX331" s="368"/>
      <c r="BY331" s="368"/>
      <c r="BZ331" s="368"/>
      <c r="CA331" s="368"/>
      <c r="CB331" s="368"/>
      <c r="CC331" s="368"/>
      <c r="CD331" s="368"/>
      <c r="CE331" s="368"/>
      <c r="CF331" s="368"/>
      <c r="CG331" s="368"/>
      <c r="CH331" s="368"/>
      <c r="CI331" s="368"/>
      <c r="CJ331" s="368"/>
      <c r="CK331" s="368"/>
      <c r="CL331" s="368"/>
      <c r="CM331" s="368"/>
      <c r="CN331" s="368"/>
      <c r="CO331" s="368"/>
      <c r="CP331" s="368"/>
      <c r="CQ331" s="368"/>
      <c r="CR331" s="368"/>
      <c r="CS331" s="368"/>
      <c r="CT331" s="368"/>
      <c r="CU331" s="368"/>
      <c r="CV331" s="368"/>
      <c r="CW331" s="368"/>
      <c r="CX331" s="368"/>
      <c r="CY331" s="368"/>
      <c r="CZ331" s="368"/>
      <c r="DA331" s="368"/>
      <c r="DB331" s="368"/>
      <c r="DC331" s="368"/>
      <c r="DD331" s="368"/>
      <c r="DE331" s="368"/>
      <c r="DF331" s="368"/>
      <c r="DG331" s="368"/>
      <c r="DH331" s="368"/>
      <c r="DI331" s="368"/>
      <c r="DJ331" s="368"/>
      <c r="DK331" s="368"/>
      <c r="DL331" s="368"/>
      <c r="DM331" s="368"/>
      <c r="DN331" s="368"/>
      <c r="DO331" s="368"/>
      <c r="DP331" s="368"/>
      <c r="DQ331" s="368"/>
      <c r="DR331" s="368"/>
      <c r="DS331" s="368"/>
      <c r="DT331" s="368"/>
      <c r="DU331" s="368"/>
      <c r="DV331" s="368"/>
      <c r="DW331" s="368"/>
      <c r="DX331" s="368"/>
      <c r="DY331" s="368"/>
      <c r="DZ331" s="368"/>
      <c r="EA331" s="368"/>
      <c r="EB331" s="368"/>
      <c r="EC331" s="368"/>
      <c r="ED331" s="368"/>
      <c r="EE331" s="368"/>
      <c r="EF331" s="368"/>
      <c r="EG331" s="368"/>
      <c r="EH331" s="368"/>
      <c r="EI331" s="368"/>
      <c r="EJ331" s="368"/>
      <c r="EK331" s="368"/>
      <c r="EL331" s="368"/>
      <c r="EM331" s="368"/>
      <c r="EN331" s="368"/>
      <c r="EO331" s="368"/>
      <c r="EP331" s="368"/>
      <c r="EQ331" s="368"/>
      <c r="ER331" s="368"/>
      <c r="ES331" s="368"/>
      <c r="ET331" s="368"/>
      <c r="EU331" s="368"/>
      <c r="EV331" s="368"/>
      <c r="EW331" s="368"/>
      <c r="EX331" s="368"/>
      <c r="EY331" s="368"/>
      <c r="EZ331" s="368"/>
      <c r="FA331" s="368"/>
      <c r="FB331" s="368"/>
      <c r="FC331" s="368"/>
      <c r="FD331" s="368"/>
      <c r="FE331" s="368"/>
      <c r="FF331" s="368"/>
      <c r="FG331" s="368"/>
      <c r="FH331" s="368"/>
      <c r="FI331" s="368"/>
      <c r="FJ331" s="368"/>
      <c r="FK331" s="368"/>
      <c r="FL331" s="368"/>
      <c r="FM331" s="368"/>
      <c r="FN331" s="368"/>
      <c r="FO331" s="368"/>
      <c r="FP331" s="368"/>
      <c r="FQ331" s="368"/>
      <c r="FR331" s="368"/>
      <c r="FS331" s="368"/>
      <c r="FT331" s="368"/>
      <c r="FU331" s="368"/>
      <c r="FV331" s="368"/>
      <c r="FW331" s="368"/>
      <c r="FX331" s="368"/>
      <c r="FY331" s="368"/>
      <c r="FZ331" s="368"/>
    </row>
  </sheetData>
  <mergeCells count="54">
    <mergeCell ref="N32:N38"/>
    <mergeCell ref="N39:N45"/>
    <mergeCell ref="G39:H39"/>
    <mergeCell ref="G40:H40"/>
    <mergeCell ref="G41:H41"/>
    <mergeCell ref="G42:H42"/>
    <mergeCell ref="G43:H43"/>
    <mergeCell ref="G44:H44"/>
    <mergeCell ref="G45:H45"/>
    <mergeCell ref="J39:K39"/>
    <mergeCell ref="J40:K40"/>
    <mergeCell ref="J42:K42"/>
    <mergeCell ref="J41:K41"/>
    <mergeCell ref="J43:K43"/>
    <mergeCell ref="J44:K44"/>
    <mergeCell ref="G37:H37"/>
    <mergeCell ref="G38:H38"/>
    <mergeCell ref="J32:K32"/>
    <mergeCell ref="J33:K33"/>
    <mergeCell ref="J34:K34"/>
    <mergeCell ref="J35:K35"/>
    <mergeCell ref="J36:K36"/>
    <mergeCell ref="J37:K37"/>
    <mergeCell ref="J38:K38"/>
    <mergeCell ref="F15:L15"/>
    <mergeCell ref="E11:F11"/>
    <mergeCell ref="H11:I11"/>
    <mergeCell ref="K11:L11"/>
    <mergeCell ref="E9:L9"/>
    <mergeCell ref="E13:F13"/>
    <mergeCell ref="H13:I13"/>
    <mergeCell ref="K13:L13"/>
    <mergeCell ref="F16:H16"/>
    <mergeCell ref="F17:H17"/>
    <mergeCell ref="F18:H18"/>
    <mergeCell ref="I16:L16"/>
    <mergeCell ref="I17:L17"/>
    <mergeCell ref="I18:L18"/>
    <mergeCell ref="E21:F21"/>
    <mergeCell ref="H21:I21"/>
    <mergeCell ref="K21:L21"/>
    <mergeCell ref="E20:F20"/>
    <mergeCell ref="H20:I20"/>
    <mergeCell ref="K20:L20"/>
    <mergeCell ref="D29:M29"/>
    <mergeCell ref="G23:J23"/>
    <mergeCell ref="H24:I25"/>
    <mergeCell ref="G31:H31"/>
    <mergeCell ref="J31:K31"/>
    <mergeCell ref="G32:H32"/>
    <mergeCell ref="G33:H33"/>
    <mergeCell ref="G34:H34"/>
    <mergeCell ref="G35:H35"/>
    <mergeCell ref="G36:H3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CATMUN!$A$2:$A$1123</xm:f>
          </x14:formula1>
          <xm:sqref>I16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U1127"/>
  <sheetViews>
    <sheetView workbookViewId="0">
      <pane xSplit="1" ySplit="1" topLeftCell="B2" activePane="bottomRight" state="frozen"/>
      <selection activeCell="I11" sqref="I11"/>
      <selection pane="topRight" activeCell="I11" sqref="I11"/>
      <selection pane="bottomLeft" activeCell="I11" sqref="I11"/>
      <selection pane="bottomRight" activeCell="M10" sqref="M10"/>
    </sheetView>
  </sheetViews>
  <sheetFormatPr baseColWidth="10" defaultRowHeight="16" x14ac:dyDescent="0.2"/>
  <cols>
    <col min="3" max="3" width="18.33203125" customWidth="1"/>
    <col min="6" max="9" width="13" customWidth="1"/>
    <col min="10" max="10" width="15.83203125" customWidth="1"/>
    <col min="11" max="13" width="13" customWidth="1"/>
    <col min="14" max="14" width="17.33203125" bestFit="1" customWidth="1"/>
    <col min="15" max="17" width="13" customWidth="1"/>
    <col min="18" max="18" width="24.5" customWidth="1"/>
  </cols>
  <sheetData>
    <row r="1" spans="1:21" ht="60" x14ac:dyDescent="0.2">
      <c r="A1" s="20" t="s">
        <v>1202</v>
      </c>
      <c r="B1" s="20" t="s">
        <v>1203</v>
      </c>
      <c r="C1" s="20" t="s">
        <v>1204</v>
      </c>
      <c r="D1" s="21" t="s">
        <v>1205</v>
      </c>
      <c r="E1" s="21" t="s">
        <v>1206</v>
      </c>
      <c r="F1" s="22" t="s">
        <v>1207</v>
      </c>
      <c r="G1" s="22"/>
      <c r="H1" s="22" t="s">
        <v>1208</v>
      </c>
      <c r="I1" s="22" t="s">
        <v>1209</v>
      </c>
      <c r="J1" s="22" t="s">
        <v>1210</v>
      </c>
      <c r="K1" s="23" t="s">
        <v>1211</v>
      </c>
      <c r="L1" s="23" t="s">
        <v>1212</v>
      </c>
      <c r="M1" s="23" t="s">
        <v>1213</v>
      </c>
      <c r="N1" s="23" t="s">
        <v>1214</v>
      </c>
      <c r="O1" s="24" t="s">
        <v>1215</v>
      </c>
      <c r="P1" s="24" t="s">
        <v>1216</v>
      </c>
      <c r="Q1" s="24" t="s">
        <v>1217</v>
      </c>
      <c r="R1" s="24" t="s">
        <v>1218</v>
      </c>
      <c r="T1" s="1" t="s">
        <v>13</v>
      </c>
      <c r="U1" s="1" t="s">
        <v>2791</v>
      </c>
    </row>
    <row r="2" spans="1:21" x14ac:dyDescent="0.2">
      <c r="A2" s="25">
        <v>8078</v>
      </c>
      <c r="B2" s="25" t="s">
        <v>1219</v>
      </c>
      <c r="C2" s="25" t="s">
        <v>1220</v>
      </c>
      <c r="D2" s="26">
        <v>2015</v>
      </c>
      <c r="E2" s="26">
        <v>2015</v>
      </c>
      <c r="F2" s="27">
        <v>4106</v>
      </c>
      <c r="G2" s="27"/>
      <c r="H2" s="27">
        <v>116231377</v>
      </c>
      <c r="I2" s="27">
        <v>389340</v>
      </c>
      <c r="J2" s="27">
        <v>181826093000</v>
      </c>
      <c r="K2" s="29">
        <v>15782</v>
      </c>
      <c r="L2" s="29">
        <v>3943361</v>
      </c>
      <c r="M2" s="29">
        <v>1083990</v>
      </c>
      <c r="N2" s="29">
        <v>329692948000</v>
      </c>
      <c r="O2" s="30">
        <f>F2+K2</f>
        <v>19888</v>
      </c>
      <c r="P2" s="30">
        <f>H2+L2</f>
        <v>120174738</v>
      </c>
      <c r="Q2" s="30">
        <f>I2+M2</f>
        <v>1473330</v>
      </c>
      <c r="R2" s="30">
        <f>J2+N2</f>
        <v>511519041000</v>
      </c>
      <c r="T2">
        <f>VALUE(A2)</f>
        <v>8078</v>
      </c>
      <c r="U2">
        <f>VLOOKUP(T2,CATMUN!$B$2:$G$1123,6,0)</f>
        <v>14</v>
      </c>
    </row>
    <row r="3" spans="1:21" x14ac:dyDescent="0.2">
      <c r="A3" s="25">
        <v>8137</v>
      </c>
      <c r="B3" s="25" t="s">
        <v>1219</v>
      </c>
      <c r="C3" s="25" t="s">
        <v>1221</v>
      </c>
      <c r="D3" s="26">
        <v>2016</v>
      </c>
      <c r="E3" s="26">
        <v>2016</v>
      </c>
      <c r="F3" s="27">
        <v>2072</v>
      </c>
      <c r="G3" s="27"/>
      <c r="H3" s="27">
        <v>84748639</v>
      </c>
      <c r="I3" s="27">
        <v>29245</v>
      </c>
      <c r="J3" s="27">
        <v>44254090000</v>
      </c>
      <c r="K3" s="29">
        <v>8099</v>
      </c>
      <c r="L3" s="29">
        <v>4178627</v>
      </c>
      <c r="M3" s="29">
        <v>457924</v>
      </c>
      <c r="N3" s="29">
        <v>127462423000</v>
      </c>
      <c r="O3" s="30">
        <f t="shared" ref="O3:O66" si="0">F3+K3</f>
        <v>10171</v>
      </c>
      <c r="P3" s="30">
        <f>H3+L3</f>
        <v>88927266</v>
      </c>
      <c r="Q3" s="30">
        <f t="shared" ref="Q3:Q66" si="1">I3+M3</f>
        <v>487169</v>
      </c>
      <c r="R3" s="30">
        <f t="shared" ref="R3:R66" si="2">J3+N3</f>
        <v>171716513000</v>
      </c>
      <c r="T3">
        <f t="shared" ref="T3:T66" si="3">VALUE(A3)</f>
        <v>8137</v>
      </c>
      <c r="U3">
        <f>VLOOKUP(T3,CATMUN!$B$2:$G$1123,6,0)</f>
        <v>7</v>
      </c>
    </row>
    <row r="4" spans="1:21" x14ac:dyDescent="0.2">
      <c r="A4" s="25">
        <v>8141</v>
      </c>
      <c r="B4" s="25" t="s">
        <v>1219</v>
      </c>
      <c r="C4" s="25" t="s">
        <v>1222</v>
      </c>
      <c r="D4" s="26">
        <v>2015</v>
      </c>
      <c r="E4" s="26">
        <v>2008</v>
      </c>
      <c r="F4" s="27">
        <v>2034</v>
      </c>
      <c r="G4" s="27"/>
      <c r="H4" s="27">
        <v>130216183</v>
      </c>
      <c r="I4" s="27">
        <v>31295</v>
      </c>
      <c r="J4" s="27">
        <v>64133556000</v>
      </c>
      <c r="K4" s="29">
        <v>3419</v>
      </c>
      <c r="L4" s="29">
        <v>1643212</v>
      </c>
      <c r="M4" s="29">
        <v>201617</v>
      </c>
      <c r="N4" s="29">
        <v>20886620000</v>
      </c>
      <c r="O4" s="30">
        <f t="shared" si="0"/>
        <v>5453</v>
      </c>
      <c r="P4" s="30">
        <f t="shared" ref="P4:P67" si="4">H4+L4</f>
        <v>131859395</v>
      </c>
      <c r="Q4" s="30">
        <f t="shared" si="1"/>
        <v>232912</v>
      </c>
      <c r="R4" s="30">
        <f t="shared" si="2"/>
        <v>85020176000</v>
      </c>
      <c r="T4">
        <f t="shared" si="3"/>
        <v>8141</v>
      </c>
      <c r="U4">
        <f>VLOOKUP(T4,CATMUN!$B$2:$G$1123,6,0)</f>
        <v>14</v>
      </c>
    </row>
    <row r="5" spans="1:21" x14ac:dyDescent="0.2">
      <c r="A5" s="25">
        <v>8296</v>
      </c>
      <c r="B5" s="25" t="s">
        <v>1219</v>
      </c>
      <c r="C5" s="25" t="s">
        <v>1223</v>
      </c>
      <c r="D5" s="26">
        <v>2012</v>
      </c>
      <c r="E5" s="26">
        <v>2012</v>
      </c>
      <c r="F5" s="27">
        <v>7955</v>
      </c>
      <c r="G5" s="27"/>
      <c r="H5" s="27">
        <v>86648457</v>
      </c>
      <c r="I5" s="27">
        <v>480299</v>
      </c>
      <c r="J5" s="27">
        <v>237291020000</v>
      </c>
      <c r="K5" s="29">
        <v>16085</v>
      </c>
      <c r="L5" s="29">
        <v>5107870</v>
      </c>
      <c r="M5" s="29">
        <v>517595</v>
      </c>
      <c r="N5" s="29">
        <v>133110008000</v>
      </c>
      <c r="O5" s="30">
        <f t="shared" si="0"/>
        <v>24040</v>
      </c>
      <c r="P5" s="30">
        <f t="shared" si="4"/>
        <v>91756327</v>
      </c>
      <c r="Q5" s="30">
        <f t="shared" si="1"/>
        <v>997894</v>
      </c>
      <c r="R5" s="30">
        <f t="shared" si="2"/>
        <v>370401028000</v>
      </c>
      <c r="T5">
        <f t="shared" si="3"/>
        <v>8296</v>
      </c>
      <c r="U5">
        <f>VLOOKUP(T5,CATMUN!$B$2:$G$1123,6,0)</f>
        <v>14</v>
      </c>
    </row>
    <row r="6" spans="1:21" x14ac:dyDescent="0.2">
      <c r="A6" s="25">
        <v>8372</v>
      </c>
      <c r="B6" s="25" t="s">
        <v>1219</v>
      </c>
      <c r="C6" s="25" t="s">
        <v>1224</v>
      </c>
      <c r="D6" s="26">
        <v>2015</v>
      </c>
      <c r="E6" s="26">
        <v>1999</v>
      </c>
      <c r="F6" s="27">
        <v>4179</v>
      </c>
      <c r="G6" s="27"/>
      <c r="H6" s="27">
        <v>166888149</v>
      </c>
      <c r="I6" s="27">
        <v>202410</v>
      </c>
      <c r="J6" s="27">
        <v>661340841000</v>
      </c>
      <c r="K6" s="29">
        <v>5375</v>
      </c>
      <c r="L6" s="29">
        <v>4500143</v>
      </c>
      <c r="M6" s="29">
        <v>264249</v>
      </c>
      <c r="N6" s="29">
        <v>123144679000</v>
      </c>
      <c r="O6" s="30">
        <f t="shared" si="0"/>
        <v>9554</v>
      </c>
      <c r="P6" s="30">
        <f t="shared" si="4"/>
        <v>171388292</v>
      </c>
      <c r="Q6" s="30">
        <f t="shared" si="1"/>
        <v>466659</v>
      </c>
      <c r="R6" s="30">
        <f t="shared" si="2"/>
        <v>784485520000</v>
      </c>
      <c r="T6">
        <f t="shared" si="3"/>
        <v>8372</v>
      </c>
      <c r="U6">
        <f>VLOOKUP(T6,CATMUN!$B$2:$G$1123,6,0)</f>
        <v>14</v>
      </c>
    </row>
    <row r="7" spans="1:21" x14ac:dyDescent="0.2">
      <c r="A7" s="25">
        <v>8421</v>
      </c>
      <c r="B7" s="25" t="s">
        <v>1219</v>
      </c>
      <c r="C7" s="25" t="s">
        <v>1225</v>
      </c>
      <c r="D7" s="26">
        <v>1996</v>
      </c>
      <c r="E7" s="26">
        <v>2008</v>
      </c>
      <c r="F7" s="27">
        <v>4926</v>
      </c>
      <c r="G7" s="27"/>
      <c r="H7" s="27">
        <v>212830182</v>
      </c>
      <c r="I7" s="27">
        <v>76565</v>
      </c>
      <c r="J7" s="27">
        <v>35570148000</v>
      </c>
      <c r="K7" s="29">
        <v>5320</v>
      </c>
      <c r="L7" s="29">
        <v>1833416</v>
      </c>
      <c r="M7" s="29">
        <v>303533</v>
      </c>
      <c r="N7" s="29">
        <v>32353649000</v>
      </c>
      <c r="O7" s="30">
        <f t="shared" si="0"/>
        <v>10246</v>
      </c>
      <c r="P7" s="30">
        <f t="shared" si="4"/>
        <v>214663598</v>
      </c>
      <c r="Q7" s="30">
        <f t="shared" si="1"/>
        <v>380098</v>
      </c>
      <c r="R7" s="30">
        <f t="shared" si="2"/>
        <v>67923797000</v>
      </c>
      <c r="T7">
        <f t="shared" si="3"/>
        <v>8421</v>
      </c>
      <c r="U7">
        <f>VLOOKUP(T7,CATMUN!$B$2:$G$1123,6,0)</f>
        <v>14</v>
      </c>
    </row>
    <row r="8" spans="1:21" x14ac:dyDescent="0.2">
      <c r="A8" s="25">
        <v>8433</v>
      </c>
      <c r="B8" s="25" t="s">
        <v>1219</v>
      </c>
      <c r="C8" s="25" t="s">
        <v>1226</v>
      </c>
      <c r="D8" s="26">
        <v>2013</v>
      </c>
      <c r="E8" s="26">
        <v>2013</v>
      </c>
      <c r="F8" s="27">
        <v>4264</v>
      </c>
      <c r="G8" s="27"/>
      <c r="H8" s="27">
        <v>83583817</v>
      </c>
      <c r="I8" s="27">
        <v>279085</v>
      </c>
      <c r="J8" s="27">
        <v>202688875000</v>
      </c>
      <c r="K8" s="29">
        <v>32800</v>
      </c>
      <c r="L8" s="29">
        <v>7365601</v>
      </c>
      <c r="M8" s="29">
        <v>1776364</v>
      </c>
      <c r="N8" s="29">
        <v>608226764000</v>
      </c>
      <c r="O8" s="30">
        <f t="shared" si="0"/>
        <v>37064</v>
      </c>
      <c r="P8" s="30">
        <f t="shared" si="4"/>
        <v>90949418</v>
      </c>
      <c r="Q8" s="30">
        <f t="shared" si="1"/>
        <v>2055449</v>
      </c>
      <c r="R8" s="30">
        <f t="shared" si="2"/>
        <v>810915639000</v>
      </c>
      <c r="T8">
        <f t="shared" si="3"/>
        <v>8433</v>
      </c>
      <c r="U8">
        <f>VLOOKUP(T8,CATMUN!$B$2:$G$1123,6,0)</f>
        <v>11</v>
      </c>
    </row>
    <row r="9" spans="1:21" x14ac:dyDescent="0.2">
      <c r="A9" s="25">
        <v>8436</v>
      </c>
      <c r="B9" s="25" t="s">
        <v>1219</v>
      </c>
      <c r="C9" s="25" t="s">
        <v>1227</v>
      </c>
      <c r="D9" s="26">
        <v>2015</v>
      </c>
      <c r="E9" s="26">
        <v>2008</v>
      </c>
      <c r="F9" s="27">
        <v>2089</v>
      </c>
      <c r="G9" s="27"/>
      <c r="H9" s="27">
        <v>199491509</v>
      </c>
      <c r="I9" s="27">
        <v>36122</v>
      </c>
      <c r="J9" s="27">
        <v>86084075000</v>
      </c>
      <c r="K9" s="29">
        <v>4611</v>
      </c>
      <c r="L9" s="29">
        <v>2287617</v>
      </c>
      <c r="M9" s="29">
        <v>266424</v>
      </c>
      <c r="N9" s="29">
        <v>42820375000</v>
      </c>
      <c r="O9" s="30">
        <f t="shared" si="0"/>
        <v>6700</v>
      </c>
      <c r="P9" s="30">
        <f t="shared" si="4"/>
        <v>201779126</v>
      </c>
      <c r="Q9" s="30">
        <f t="shared" si="1"/>
        <v>302546</v>
      </c>
      <c r="R9" s="30">
        <f t="shared" si="2"/>
        <v>128904450000</v>
      </c>
      <c r="T9">
        <f t="shared" si="3"/>
        <v>8436</v>
      </c>
      <c r="U9">
        <f>VLOOKUP(T9,CATMUN!$B$2:$G$1123,6,0)</f>
        <v>14</v>
      </c>
    </row>
    <row r="10" spans="1:21" x14ac:dyDescent="0.2">
      <c r="A10" s="25">
        <v>8520</v>
      </c>
      <c r="B10" s="25" t="s">
        <v>1219</v>
      </c>
      <c r="C10" s="25" t="s">
        <v>1228</v>
      </c>
      <c r="D10" s="26">
        <v>2007</v>
      </c>
      <c r="E10" s="26">
        <v>2007</v>
      </c>
      <c r="F10" s="27">
        <v>847</v>
      </c>
      <c r="G10" s="27"/>
      <c r="H10" s="27">
        <v>85828805</v>
      </c>
      <c r="I10" s="27">
        <v>44186</v>
      </c>
      <c r="J10" s="27">
        <v>25275890000</v>
      </c>
      <c r="K10" s="29">
        <v>6702</v>
      </c>
      <c r="L10" s="29">
        <v>1943198</v>
      </c>
      <c r="M10" s="29">
        <v>427636</v>
      </c>
      <c r="N10" s="29">
        <v>62619075000</v>
      </c>
      <c r="O10" s="30">
        <f t="shared" si="0"/>
        <v>7549</v>
      </c>
      <c r="P10" s="30">
        <f t="shared" si="4"/>
        <v>87772003</v>
      </c>
      <c r="Q10" s="30">
        <f t="shared" si="1"/>
        <v>471822</v>
      </c>
      <c r="R10" s="30">
        <f t="shared" si="2"/>
        <v>87894965000</v>
      </c>
      <c r="T10">
        <f t="shared" si="3"/>
        <v>8520</v>
      </c>
      <c r="U10">
        <f>VLOOKUP(T10,CATMUN!$B$2:$G$1123,6,0)</f>
        <v>14</v>
      </c>
    </row>
    <row r="11" spans="1:21" x14ac:dyDescent="0.2">
      <c r="A11" s="25">
        <v>8549</v>
      </c>
      <c r="B11" s="25" t="s">
        <v>1219</v>
      </c>
      <c r="C11" s="25" t="s">
        <v>1229</v>
      </c>
      <c r="D11" s="26">
        <v>2015</v>
      </c>
      <c r="E11" s="26">
        <v>1998</v>
      </c>
      <c r="F11" s="27">
        <v>1755</v>
      </c>
      <c r="G11" s="27"/>
      <c r="H11" s="27">
        <v>227957121</v>
      </c>
      <c r="I11" s="27">
        <v>37468</v>
      </c>
      <c r="J11" s="27">
        <v>118286317000</v>
      </c>
      <c r="K11" s="29">
        <v>768</v>
      </c>
      <c r="L11" s="29">
        <v>415980</v>
      </c>
      <c r="M11" s="29">
        <v>41424</v>
      </c>
      <c r="N11" s="29">
        <v>3542152000</v>
      </c>
      <c r="O11" s="30">
        <f t="shared" si="0"/>
        <v>2523</v>
      </c>
      <c r="P11" s="30">
        <f t="shared" si="4"/>
        <v>228373101</v>
      </c>
      <c r="Q11" s="30">
        <f t="shared" si="1"/>
        <v>78892</v>
      </c>
      <c r="R11" s="30">
        <f t="shared" si="2"/>
        <v>121828469000</v>
      </c>
      <c r="T11">
        <f t="shared" si="3"/>
        <v>8549</v>
      </c>
      <c r="U11">
        <f>VLOOKUP(T11,CATMUN!$B$2:$G$1123,6,0)</f>
        <v>15</v>
      </c>
    </row>
    <row r="12" spans="1:21" x14ac:dyDescent="0.2">
      <c r="A12" s="25">
        <v>8558</v>
      </c>
      <c r="B12" s="25" t="s">
        <v>1219</v>
      </c>
      <c r="C12" s="25" t="s">
        <v>1230</v>
      </c>
      <c r="D12" s="26">
        <v>2007</v>
      </c>
      <c r="E12" s="26">
        <v>2007</v>
      </c>
      <c r="F12" s="27">
        <v>1574</v>
      </c>
      <c r="G12" s="27"/>
      <c r="H12" s="27">
        <v>71496257</v>
      </c>
      <c r="I12" s="27">
        <v>180443</v>
      </c>
      <c r="J12" s="27">
        <v>38969187000</v>
      </c>
      <c r="K12" s="29">
        <v>3991</v>
      </c>
      <c r="L12" s="29">
        <v>960431</v>
      </c>
      <c r="M12" s="29">
        <v>222695</v>
      </c>
      <c r="N12" s="29">
        <v>33491222000</v>
      </c>
      <c r="O12" s="30">
        <f t="shared" si="0"/>
        <v>5565</v>
      </c>
      <c r="P12" s="30">
        <f t="shared" si="4"/>
        <v>72456688</v>
      </c>
      <c r="Q12" s="30">
        <f t="shared" si="1"/>
        <v>403138</v>
      </c>
      <c r="R12" s="30">
        <f t="shared" si="2"/>
        <v>72460409000</v>
      </c>
      <c r="T12">
        <f t="shared" si="3"/>
        <v>8558</v>
      </c>
      <c r="U12">
        <f>VLOOKUP(T12,CATMUN!$B$2:$G$1123,6,0)</f>
        <v>14</v>
      </c>
    </row>
    <row r="13" spans="1:21" x14ac:dyDescent="0.2">
      <c r="A13" s="25">
        <v>8560</v>
      </c>
      <c r="B13" s="25" t="s">
        <v>1219</v>
      </c>
      <c r="C13" s="25" t="s">
        <v>1231</v>
      </c>
      <c r="D13" s="26">
        <v>1998</v>
      </c>
      <c r="E13" s="26">
        <v>2008</v>
      </c>
      <c r="F13" s="27">
        <v>3374</v>
      </c>
      <c r="G13" s="27"/>
      <c r="H13" s="27">
        <v>174076620</v>
      </c>
      <c r="I13" s="27">
        <v>48219</v>
      </c>
      <c r="J13" s="27">
        <v>50194942000</v>
      </c>
      <c r="K13" s="29">
        <v>4756</v>
      </c>
      <c r="L13" s="29">
        <v>2014789</v>
      </c>
      <c r="M13" s="29">
        <v>272667</v>
      </c>
      <c r="N13" s="29">
        <v>32460752000</v>
      </c>
      <c r="O13" s="30">
        <f t="shared" si="0"/>
        <v>8130</v>
      </c>
      <c r="P13" s="30">
        <f t="shared" si="4"/>
        <v>176091409</v>
      </c>
      <c r="Q13" s="30">
        <f t="shared" si="1"/>
        <v>320886</v>
      </c>
      <c r="R13" s="30">
        <f t="shared" si="2"/>
        <v>82655694000</v>
      </c>
      <c r="T13">
        <f t="shared" si="3"/>
        <v>8560</v>
      </c>
      <c r="U13">
        <f>VLOOKUP(T13,CATMUN!$B$2:$G$1123,6,0)</f>
        <v>14</v>
      </c>
    </row>
    <row r="14" spans="1:21" x14ac:dyDescent="0.2">
      <c r="A14" s="25">
        <v>8573</v>
      </c>
      <c r="B14" s="25" t="s">
        <v>1219</v>
      </c>
      <c r="C14" s="25" t="s">
        <v>1232</v>
      </c>
      <c r="D14" s="26">
        <v>2010</v>
      </c>
      <c r="E14" s="26">
        <v>2010</v>
      </c>
      <c r="F14" s="27">
        <v>3191</v>
      </c>
      <c r="G14" s="27"/>
      <c r="H14" s="27">
        <v>57347122</v>
      </c>
      <c r="I14" s="27">
        <v>207987</v>
      </c>
      <c r="J14" s="27">
        <v>378072096000</v>
      </c>
      <c r="K14" s="29">
        <v>17637</v>
      </c>
      <c r="L14" s="29">
        <v>11161472</v>
      </c>
      <c r="M14" s="29">
        <v>1799201</v>
      </c>
      <c r="N14" s="29">
        <v>1790965235000</v>
      </c>
      <c r="O14" s="30">
        <f t="shared" si="0"/>
        <v>20828</v>
      </c>
      <c r="P14" s="30">
        <f t="shared" si="4"/>
        <v>68508594</v>
      </c>
      <c r="Q14" s="30">
        <f t="shared" si="1"/>
        <v>2007188</v>
      </c>
      <c r="R14" s="30">
        <f t="shared" si="2"/>
        <v>2169037331000</v>
      </c>
      <c r="T14">
        <f t="shared" si="3"/>
        <v>8573</v>
      </c>
      <c r="U14">
        <f>VLOOKUP(T14,CATMUN!$B$2:$G$1123,6,0)</f>
        <v>11</v>
      </c>
    </row>
    <row r="15" spans="1:21" x14ac:dyDescent="0.2">
      <c r="A15" s="25">
        <v>8606</v>
      </c>
      <c r="B15" s="25" t="s">
        <v>1219</v>
      </c>
      <c r="C15" s="25" t="s">
        <v>1233</v>
      </c>
      <c r="D15" s="26">
        <v>2015</v>
      </c>
      <c r="E15" s="26">
        <v>2008</v>
      </c>
      <c r="F15" s="27">
        <v>3918</v>
      </c>
      <c r="G15" s="27"/>
      <c r="H15" s="27">
        <v>237969567</v>
      </c>
      <c r="I15" s="27">
        <v>98811</v>
      </c>
      <c r="J15" s="27">
        <v>106712580000</v>
      </c>
      <c r="K15" s="29">
        <v>7656</v>
      </c>
      <c r="L15" s="29">
        <v>2045755</v>
      </c>
      <c r="M15" s="29">
        <v>390536</v>
      </c>
      <c r="N15" s="29">
        <v>41758842000</v>
      </c>
      <c r="O15" s="30">
        <f t="shared" si="0"/>
        <v>11574</v>
      </c>
      <c r="P15" s="30">
        <f t="shared" si="4"/>
        <v>240015322</v>
      </c>
      <c r="Q15" s="30">
        <f t="shared" si="1"/>
        <v>489347</v>
      </c>
      <c r="R15" s="30">
        <f t="shared" si="2"/>
        <v>148471422000</v>
      </c>
      <c r="T15">
        <f t="shared" si="3"/>
        <v>8606</v>
      </c>
      <c r="U15">
        <f>VLOOKUP(T15,CATMUN!$B$2:$G$1123,6,0)</f>
        <v>14</v>
      </c>
    </row>
    <row r="16" spans="1:21" x14ac:dyDescent="0.2">
      <c r="A16" s="25">
        <v>8634</v>
      </c>
      <c r="B16" s="25" t="s">
        <v>1219</v>
      </c>
      <c r="C16" s="25" t="s">
        <v>1234</v>
      </c>
      <c r="D16" s="26">
        <v>2004</v>
      </c>
      <c r="E16" s="26">
        <v>2004</v>
      </c>
      <c r="F16" s="27">
        <v>926</v>
      </c>
      <c r="G16" s="27"/>
      <c r="H16" s="27">
        <v>37035612</v>
      </c>
      <c r="I16" s="27">
        <v>148372</v>
      </c>
      <c r="J16" s="27">
        <v>38840146000</v>
      </c>
      <c r="K16" s="29">
        <v>7927</v>
      </c>
      <c r="L16" s="29">
        <v>3649220</v>
      </c>
      <c r="M16" s="29">
        <v>412164</v>
      </c>
      <c r="N16" s="29">
        <v>68209809000</v>
      </c>
      <c r="O16" s="30">
        <f t="shared" si="0"/>
        <v>8853</v>
      </c>
      <c r="P16" s="30">
        <f t="shared" si="4"/>
        <v>40684832</v>
      </c>
      <c r="Q16" s="30">
        <f t="shared" si="1"/>
        <v>560536</v>
      </c>
      <c r="R16" s="30">
        <f t="shared" si="2"/>
        <v>107049955000</v>
      </c>
      <c r="T16">
        <f t="shared" si="3"/>
        <v>8634</v>
      </c>
      <c r="U16">
        <f>VLOOKUP(T16,CATMUN!$B$2:$G$1123,6,0)</f>
        <v>14</v>
      </c>
    </row>
    <row r="17" spans="1:21" x14ac:dyDescent="0.2">
      <c r="A17" s="25">
        <v>8638</v>
      </c>
      <c r="B17" s="25" t="s">
        <v>1219</v>
      </c>
      <c r="C17" s="25" t="s">
        <v>1235</v>
      </c>
      <c r="D17" s="26">
        <v>2013</v>
      </c>
      <c r="E17" s="26">
        <v>2013</v>
      </c>
      <c r="F17" s="27">
        <v>8072</v>
      </c>
      <c r="G17" s="27"/>
      <c r="H17" s="27">
        <v>383120608</v>
      </c>
      <c r="I17" s="27">
        <v>228016</v>
      </c>
      <c r="J17" s="27">
        <v>165599267000</v>
      </c>
      <c r="K17" s="29">
        <v>19152</v>
      </c>
      <c r="L17" s="29">
        <v>9244748</v>
      </c>
      <c r="M17" s="29">
        <v>1543464</v>
      </c>
      <c r="N17" s="29">
        <v>607508492000</v>
      </c>
      <c r="O17" s="30">
        <f t="shared" si="0"/>
        <v>27224</v>
      </c>
      <c r="P17" s="30">
        <f t="shared" si="4"/>
        <v>392365356</v>
      </c>
      <c r="Q17" s="30">
        <f t="shared" si="1"/>
        <v>1771480</v>
      </c>
      <c r="R17" s="30">
        <f t="shared" si="2"/>
        <v>773107759000</v>
      </c>
      <c r="T17">
        <f t="shared" si="3"/>
        <v>8638</v>
      </c>
      <c r="U17">
        <f>VLOOKUP(T17,CATMUN!$B$2:$G$1123,6,0)</f>
        <v>11</v>
      </c>
    </row>
    <row r="18" spans="1:21" x14ac:dyDescent="0.2">
      <c r="A18" s="25">
        <v>8675</v>
      </c>
      <c r="B18" s="25" t="s">
        <v>1219</v>
      </c>
      <c r="C18" s="25" t="s">
        <v>1236</v>
      </c>
      <c r="D18" s="26">
        <v>2016</v>
      </c>
      <c r="E18" s="26">
        <v>2016</v>
      </c>
      <c r="F18" s="27">
        <v>1457</v>
      </c>
      <c r="G18" s="27"/>
      <c r="H18" s="27">
        <v>53650858</v>
      </c>
      <c r="I18" s="27">
        <v>20263</v>
      </c>
      <c r="J18" s="27">
        <v>45146072000</v>
      </c>
      <c r="K18" s="29">
        <v>3253</v>
      </c>
      <c r="L18" s="29">
        <v>1626907</v>
      </c>
      <c r="M18" s="29">
        <v>212267</v>
      </c>
      <c r="N18" s="29">
        <v>52856769000</v>
      </c>
      <c r="O18" s="30">
        <f t="shared" si="0"/>
        <v>4710</v>
      </c>
      <c r="P18" s="30">
        <f t="shared" si="4"/>
        <v>55277765</v>
      </c>
      <c r="Q18" s="30">
        <f t="shared" si="1"/>
        <v>232530</v>
      </c>
      <c r="R18" s="30">
        <f t="shared" si="2"/>
        <v>98002841000</v>
      </c>
      <c r="T18">
        <f t="shared" si="3"/>
        <v>8675</v>
      </c>
      <c r="U18">
        <f>VLOOKUP(T18,CATMUN!$B$2:$G$1123,6,0)</f>
        <v>7</v>
      </c>
    </row>
    <row r="19" spans="1:21" x14ac:dyDescent="0.2">
      <c r="A19" s="25">
        <v>8685</v>
      </c>
      <c r="B19" s="25" t="s">
        <v>1219</v>
      </c>
      <c r="C19" s="25" t="s">
        <v>1237</v>
      </c>
      <c r="D19" s="26">
        <v>2009</v>
      </c>
      <c r="E19" s="26">
        <v>2009</v>
      </c>
      <c r="F19" s="27">
        <v>896</v>
      </c>
      <c r="G19" s="27"/>
      <c r="H19" s="27">
        <v>59580331</v>
      </c>
      <c r="I19" s="27">
        <v>47767</v>
      </c>
      <c r="J19" s="27">
        <v>35123911000</v>
      </c>
      <c r="K19" s="29">
        <v>7915</v>
      </c>
      <c r="L19" s="29">
        <v>3210602</v>
      </c>
      <c r="M19" s="29">
        <v>528787</v>
      </c>
      <c r="N19" s="29">
        <v>185489826000</v>
      </c>
      <c r="O19" s="30">
        <f t="shared" si="0"/>
        <v>8811</v>
      </c>
      <c r="P19" s="30">
        <f t="shared" si="4"/>
        <v>62790933</v>
      </c>
      <c r="Q19" s="30">
        <f t="shared" si="1"/>
        <v>576554</v>
      </c>
      <c r="R19" s="30">
        <f t="shared" si="2"/>
        <v>220613737000</v>
      </c>
      <c r="T19">
        <f t="shared" si="3"/>
        <v>8685</v>
      </c>
      <c r="U19">
        <f>VLOOKUP(T19,CATMUN!$B$2:$G$1123,6,0)</f>
        <v>14</v>
      </c>
    </row>
    <row r="20" spans="1:21" x14ac:dyDescent="0.2">
      <c r="A20" s="25">
        <v>8758</v>
      </c>
      <c r="B20" s="25" t="s">
        <v>1219</v>
      </c>
      <c r="C20" s="25" t="s">
        <v>1238</v>
      </c>
      <c r="D20" s="26">
        <v>2014</v>
      </c>
      <c r="E20" s="26">
        <v>2014</v>
      </c>
      <c r="F20" s="27">
        <v>13727</v>
      </c>
      <c r="G20" s="27"/>
      <c r="H20" s="27">
        <v>21589363</v>
      </c>
      <c r="I20" s="27">
        <v>527668</v>
      </c>
      <c r="J20" s="27">
        <v>386544214000</v>
      </c>
      <c r="K20" s="29">
        <v>155072</v>
      </c>
      <c r="L20" s="29">
        <v>71095987</v>
      </c>
      <c r="M20" s="29">
        <v>8812194</v>
      </c>
      <c r="N20" s="29">
        <v>6208743001000</v>
      </c>
      <c r="O20" s="30">
        <f t="shared" si="0"/>
        <v>168799</v>
      </c>
      <c r="P20" s="30">
        <f t="shared" si="4"/>
        <v>92685350</v>
      </c>
      <c r="Q20" s="30">
        <f t="shared" si="1"/>
        <v>9339862</v>
      </c>
      <c r="R20" s="30">
        <f t="shared" si="2"/>
        <v>6595287215000</v>
      </c>
      <c r="T20">
        <f t="shared" si="3"/>
        <v>8758</v>
      </c>
      <c r="U20">
        <f>VLOOKUP(T20,CATMUN!$B$2:$G$1123,6,0)</f>
        <v>11</v>
      </c>
    </row>
    <row r="21" spans="1:21" x14ac:dyDescent="0.2">
      <c r="A21" s="25">
        <v>8770</v>
      </c>
      <c r="B21" s="25" t="s">
        <v>1219</v>
      </c>
      <c r="C21" s="25" t="s">
        <v>1239</v>
      </c>
      <c r="D21" s="26">
        <v>2016</v>
      </c>
      <c r="E21" s="26">
        <v>2016</v>
      </c>
      <c r="F21" s="27">
        <v>510</v>
      </c>
      <c r="G21" s="27"/>
      <c r="H21" s="27">
        <v>36818583</v>
      </c>
      <c r="I21" s="27">
        <v>47209</v>
      </c>
      <c r="J21" s="27">
        <v>33544637000</v>
      </c>
      <c r="K21" s="29">
        <v>2743</v>
      </c>
      <c r="L21" s="29">
        <v>1067700</v>
      </c>
      <c r="M21" s="29">
        <v>216847</v>
      </c>
      <c r="N21" s="29">
        <v>53875015000</v>
      </c>
      <c r="O21" s="30">
        <f t="shared" si="0"/>
        <v>3253</v>
      </c>
      <c r="P21" s="30">
        <f t="shared" si="4"/>
        <v>37886283</v>
      </c>
      <c r="Q21" s="30">
        <f t="shared" si="1"/>
        <v>264056</v>
      </c>
      <c r="R21" s="30">
        <f t="shared" si="2"/>
        <v>87419652000</v>
      </c>
      <c r="T21">
        <f t="shared" si="3"/>
        <v>8770</v>
      </c>
      <c r="U21">
        <f>VLOOKUP(T21,CATMUN!$B$2:$G$1123,6,0)</f>
        <v>7</v>
      </c>
    </row>
    <row r="22" spans="1:21" x14ac:dyDescent="0.2">
      <c r="A22" s="25">
        <v>8832</v>
      </c>
      <c r="B22" s="25" t="s">
        <v>1219</v>
      </c>
      <c r="C22" s="25" t="s">
        <v>1240</v>
      </c>
      <c r="D22" s="26">
        <v>2010</v>
      </c>
      <c r="E22" s="26">
        <v>2008</v>
      </c>
      <c r="F22" s="27">
        <v>5148</v>
      </c>
      <c r="G22" s="27"/>
      <c r="H22" s="27">
        <v>186470678</v>
      </c>
      <c r="I22" s="27">
        <v>82797</v>
      </c>
      <c r="J22" s="27">
        <v>179521150000</v>
      </c>
      <c r="K22" s="29">
        <v>3474</v>
      </c>
      <c r="L22" s="29">
        <v>3622381</v>
      </c>
      <c r="M22" s="29">
        <v>257100</v>
      </c>
      <c r="N22" s="29">
        <v>142146775000</v>
      </c>
      <c r="O22" s="30">
        <f t="shared" si="0"/>
        <v>8622</v>
      </c>
      <c r="P22" s="30">
        <f t="shared" si="4"/>
        <v>190093059</v>
      </c>
      <c r="Q22" s="30">
        <f t="shared" si="1"/>
        <v>339897</v>
      </c>
      <c r="R22" s="30">
        <f t="shared" si="2"/>
        <v>321667925000</v>
      </c>
      <c r="T22">
        <f t="shared" si="3"/>
        <v>8832</v>
      </c>
      <c r="U22">
        <f>VLOOKUP(T22,CATMUN!$B$2:$G$1123,6,0)</f>
        <v>14</v>
      </c>
    </row>
    <row r="23" spans="1:21" x14ac:dyDescent="0.2">
      <c r="A23" s="25">
        <v>8849</v>
      </c>
      <c r="B23" s="25" t="s">
        <v>1219</v>
      </c>
      <c r="C23" s="25" t="s">
        <v>1241</v>
      </c>
      <c r="D23" s="26">
        <v>2015</v>
      </c>
      <c r="E23" s="26">
        <v>2008</v>
      </c>
      <c r="F23" s="27">
        <v>598</v>
      </c>
      <c r="G23" s="27"/>
      <c r="H23" s="27">
        <v>101261195</v>
      </c>
      <c r="I23" s="27">
        <v>54053</v>
      </c>
      <c r="J23" s="27">
        <v>46287331000</v>
      </c>
      <c r="K23" s="29">
        <v>2366</v>
      </c>
      <c r="L23" s="29">
        <v>882558</v>
      </c>
      <c r="M23" s="29">
        <v>130119</v>
      </c>
      <c r="N23" s="29">
        <v>18270932000</v>
      </c>
      <c r="O23" s="30">
        <f t="shared" si="0"/>
        <v>2964</v>
      </c>
      <c r="P23" s="30">
        <f t="shared" si="4"/>
        <v>102143753</v>
      </c>
      <c r="Q23" s="30">
        <f t="shared" si="1"/>
        <v>184172</v>
      </c>
      <c r="R23" s="30">
        <f t="shared" si="2"/>
        <v>64558263000</v>
      </c>
      <c r="T23">
        <f t="shared" si="3"/>
        <v>8849</v>
      </c>
      <c r="U23">
        <f>VLOOKUP(T23,CATMUN!$B$2:$G$1123,6,0)</f>
        <v>14</v>
      </c>
    </row>
    <row r="24" spans="1:21" x14ac:dyDescent="0.2">
      <c r="A24" s="25">
        <v>13001</v>
      </c>
      <c r="B24" s="25" t="s">
        <v>1242</v>
      </c>
      <c r="C24" s="25" t="s">
        <v>1243</v>
      </c>
      <c r="D24" s="26">
        <v>2014</v>
      </c>
      <c r="E24" s="26">
        <v>2014</v>
      </c>
      <c r="F24" s="27">
        <v>37267</v>
      </c>
      <c r="G24" s="27"/>
      <c r="H24" s="27">
        <v>509565614</v>
      </c>
      <c r="I24" s="27">
        <v>668656</v>
      </c>
      <c r="J24" s="27">
        <v>4942635401500</v>
      </c>
      <c r="K24" s="29">
        <v>285130</v>
      </c>
      <c r="L24" s="29">
        <v>76910831</v>
      </c>
      <c r="M24" s="29">
        <v>24755615</v>
      </c>
      <c r="N24" s="29">
        <v>43718607681000</v>
      </c>
      <c r="O24" s="30">
        <f t="shared" si="0"/>
        <v>322397</v>
      </c>
      <c r="P24" s="30">
        <f t="shared" si="4"/>
        <v>586476445</v>
      </c>
      <c r="Q24" s="30">
        <f t="shared" si="1"/>
        <v>25424271</v>
      </c>
      <c r="R24" s="30">
        <f t="shared" si="2"/>
        <v>48661243082500</v>
      </c>
      <c r="T24">
        <f t="shared" si="3"/>
        <v>13001</v>
      </c>
      <c r="U24">
        <f>VLOOKUP(T24,CATMUN!$B$2:$G$1123,6,0)</f>
        <v>10</v>
      </c>
    </row>
    <row r="25" spans="1:21" x14ac:dyDescent="0.2">
      <c r="A25" s="25">
        <v>13006</v>
      </c>
      <c r="B25" s="25" t="s">
        <v>1242</v>
      </c>
      <c r="C25" s="25" t="s">
        <v>1244</v>
      </c>
      <c r="D25" s="26">
        <v>2014</v>
      </c>
      <c r="E25" s="26">
        <v>2014</v>
      </c>
      <c r="F25" s="27">
        <v>5816</v>
      </c>
      <c r="G25" s="27"/>
      <c r="H25" s="27">
        <v>1094598777</v>
      </c>
      <c r="I25" s="27">
        <v>81236</v>
      </c>
      <c r="J25" s="27">
        <v>63145778800</v>
      </c>
      <c r="K25" s="29">
        <v>2746</v>
      </c>
      <c r="L25" s="29">
        <v>19707686</v>
      </c>
      <c r="M25" s="29">
        <v>165365</v>
      </c>
      <c r="N25" s="29">
        <v>49187793500</v>
      </c>
      <c r="O25" s="30">
        <f t="shared" si="0"/>
        <v>8562</v>
      </c>
      <c r="P25" s="30">
        <f t="shared" si="4"/>
        <v>1114306463</v>
      </c>
      <c r="Q25" s="30">
        <f t="shared" si="1"/>
        <v>246601</v>
      </c>
      <c r="R25" s="30">
        <f t="shared" si="2"/>
        <v>112333572300</v>
      </c>
      <c r="T25">
        <f t="shared" si="3"/>
        <v>13006</v>
      </c>
      <c r="U25">
        <f>VLOOKUP(T25,CATMUN!$B$2:$G$1123,6,0)</f>
        <v>15</v>
      </c>
    </row>
    <row r="26" spans="1:21" x14ac:dyDescent="0.2">
      <c r="A26" s="25">
        <v>13030</v>
      </c>
      <c r="B26" s="25" t="s">
        <v>1242</v>
      </c>
      <c r="C26" s="25" t="s">
        <v>1245</v>
      </c>
      <c r="D26" s="26">
        <v>2002</v>
      </c>
      <c r="E26" s="26">
        <v>2002</v>
      </c>
      <c r="F26" s="27">
        <v>2396</v>
      </c>
      <c r="G26" s="27"/>
      <c r="H26" s="27">
        <v>336592100</v>
      </c>
      <c r="I26" s="27">
        <v>1439</v>
      </c>
      <c r="J26" s="27">
        <v>7382601000</v>
      </c>
      <c r="K26" s="29">
        <v>1497</v>
      </c>
      <c r="L26" s="29">
        <v>879681</v>
      </c>
      <c r="M26" s="29">
        <v>71912</v>
      </c>
      <c r="N26" s="29">
        <v>2919162500</v>
      </c>
      <c r="O26" s="30">
        <f t="shared" si="0"/>
        <v>3893</v>
      </c>
      <c r="P26" s="30">
        <f t="shared" si="4"/>
        <v>337471781</v>
      </c>
      <c r="Q26" s="30">
        <f t="shared" si="1"/>
        <v>73351</v>
      </c>
      <c r="R26" s="30">
        <f t="shared" si="2"/>
        <v>10301763500</v>
      </c>
      <c r="T26">
        <f t="shared" si="3"/>
        <v>13030</v>
      </c>
      <c r="U26">
        <f>VLOOKUP(T26,CATMUN!$B$2:$G$1123,6,0)</f>
        <v>15</v>
      </c>
    </row>
    <row r="27" spans="1:21" x14ac:dyDescent="0.2">
      <c r="A27" s="25">
        <v>13042</v>
      </c>
      <c r="B27" s="25" t="s">
        <v>1242</v>
      </c>
      <c r="C27" s="25" t="s">
        <v>1246</v>
      </c>
      <c r="D27" s="26">
        <v>2012</v>
      </c>
      <c r="E27" s="26">
        <v>2012</v>
      </c>
      <c r="F27" s="27">
        <v>1422</v>
      </c>
      <c r="G27" s="27"/>
      <c r="H27" s="27">
        <v>154976043</v>
      </c>
      <c r="I27" s="27">
        <v>4670</v>
      </c>
      <c r="J27" s="27">
        <v>10231415500</v>
      </c>
      <c r="K27" s="29">
        <v>1844</v>
      </c>
      <c r="L27" s="29">
        <v>682012</v>
      </c>
      <c r="M27" s="29">
        <v>118160</v>
      </c>
      <c r="N27" s="29">
        <v>12120226000</v>
      </c>
      <c r="O27" s="30">
        <f t="shared" si="0"/>
        <v>3266</v>
      </c>
      <c r="P27" s="30">
        <f t="shared" si="4"/>
        <v>155658055</v>
      </c>
      <c r="Q27" s="30">
        <f t="shared" si="1"/>
        <v>122830</v>
      </c>
      <c r="R27" s="30">
        <f t="shared" si="2"/>
        <v>22351641500</v>
      </c>
      <c r="T27">
        <f t="shared" si="3"/>
        <v>13042</v>
      </c>
      <c r="U27">
        <f>VLOOKUP(T27,CATMUN!$B$2:$G$1123,6,0)</f>
        <v>15</v>
      </c>
    </row>
    <row r="28" spans="1:21" x14ac:dyDescent="0.2">
      <c r="A28" s="25">
        <v>13052</v>
      </c>
      <c r="B28" s="25" t="s">
        <v>1242</v>
      </c>
      <c r="C28" s="25" t="s">
        <v>1247</v>
      </c>
      <c r="D28" s="26">
        <v>2014</v>
      </c>
      <c r="E28" s="26">
        <v>2014</v>
      </c>
      <c r="F28" s="27">
        <v>5807</v>
      </c>
      <c r="G28" s="27"/>
      <c r="H28" s="27">
        <v>571462236</v>
      </c>
      <c r="I28" s="27">
        <v>345532</v>
      </c>
      <c r="J28" s="27">
        <v>369679732000</v>
      </c>
      <c r="K28" s="29">
        <v>16262</v>
      </c>
      <c r="L28" s="29">
        <v>5288121</v>
      </c>
      <c r="M28" s="29">
        <v>1104373</v>
      </c>
      <c r="N28" s="29">
        <v>352261881000</v>
      </c>
      <c r="O28" s="30">
        <f t="shared" si="0"/>
        <v>22069</v>
      </c>
      <c r="P28" s="30">
        <f t="shared" si="4"/>
        <v>576750357</v>
      </c>
      <c r="Q28" s="30">
        <f t="shared" si="1"/>
        <v>1449905</v>
      </c>
      <c r="R28" s="30">
        <f t="shared" si="2"/>
        <v>721941613000</v>
      </c>
      <c r="T28">
        <f t="shared" si="3"/>
        <v>13052</v>
      </c>
      <c r="U28">
        <f>VLOOKUP(T28,CATMUN!$B$2:$G$1123,6,0)</f>
        <v>14</v>
      </c>
    </row>
    <row r="29" spans="1:21" x14ac:dyDescent="0.2">
      <c r="A29" s="25">
        <v>13062</v>
      </c>
      <c r="B29" s="25" t="s">
        <v>1242</v>
      </c>
      <c r="C29" s="25" t="s">
        <v>1248</v>
      </c>
      <c r="D29" s="26">
        <v>2012</v>
      </c>
      <c r="E29" s="26">
        <v>2012</v>
      </c>
      <c r="F29" s="27">
        <v>1582</v>
      </c>
      <c r="G29" s="27"/>
      <c r="H29" s="27">
        <v>159764685</v>
      </c>
      <c r="I29" s="27">
        <v>9565</v>
      </c>
      <c r="J29" s="27">
        <v>43760256000</v>
      </c>
      <c r="K29" s="29">
        <v>1857</v>
      </c>
      <c r="L29" s="29">
        <v>767096</v>
      </c>
      <c r="M29" s="29">
        <v>104963</v>
      </c>
      <c r="N29" s="29">
        <v>29693108000</v>
      </c>
      <c r="O29" s="30">
        <f t="shared" si="0"/>
        <v>3439</v>
      </c>
      <c r="P29" s="30">
        <f t="shared" si="4"/>
        <v>160531781</v>
      </c>
      <c r="Q29" s="30">
        <f t="shared" si="1"/>
        <v>114528</v>
      </c>
      <c r="R29" s="30">
        <f t="shared" si="2"/>
        <v>73453364000</v>
      </c>
      <c r="T29">
        <f t="shared" si="3"/>
        <v>13062</v>
      </c>
      <c r="U29">
        <f>VLOOKUP(T29,CATMUN!$B$2:$G$1123,6,0)</f>
        <v>14</v>
      </c>
    </row>
    <row r="30" spans="1:21" x14ac:dyDescent="0.2">
      <c r="A30" s="25">
        <v>13074</v>
      </c>
      <c r="B30" s="25" t="s">
        <v>1242</v>
      </c>
      <c r="C30" s="25" t="s">
        <v>1249</v>
      </c>
      <c r="D30" s="26">
        <v>2012</v>
      </c>
      <c r="E30" s="26">
        <v>2012</v>
      </c>
      <c r="F30" s="27">
        <v>3681</v>
      </c>
      <c r="G30" s="27"/>
      <c r="H30" s="27">
        <v>455130092</v>
      </c>
      <c r="I30" s="27">
        <v>13693</v>
      </c>
      <c r="J30" s="27">
        <v>63750810500</v>
      </c>
      <c r="K30" s="29">
        <v>2868</v>
      </c>
      <c r="L30" s="29">
        <v>1656579</v>
      </c>
      <c r="M30" s="29">
        <v>149732</v>
      </c>
      <c r="N30" s="29">
        <v>39473927000</v>
      </c>
      <c r="O30" s="30">
        <f t="shared" si="0"/>
        <v>6549</v>
      </c>
      <c r="P30" s="30">
        <f t="shared" si="4"/>
        <v>456786671</v>
      </c>
      <c r="Q30" s="30">
        <f t="shared" si="1"/>
        <v>163425</v>
      </c>
      <c r="R30" s="30">
        <f t="shared" si="2"/>
        <v>103224737500</v>
      </c>
      <c r="T30">
        <f t="shared" si="3"/>
        <v>13074</v>
      </c>
      <c r="U30">
        <f>VLOOKUP(T30,CATMUN!$B$2:$G$1123,6,0)</f>
        <v>15</v>
      </c>
    </row>
    <row r="31" spans="1:21" x14ac:dyDescent="0.2">
      <c r="A31" s="25">
        <v>13140</v>
      </c>
      <c r="B31" s="25" t="s">
        <v>1242</v>
      </c>
      <c r="C31" s="25" t="s">
        <v>1250</v>
      </c>
      <c r="D31" s="26">
        <v>2006</v>
      </c>
      <c r="E31" s="26">
        <v>2006</v>
      </c>
      <c r="F31" s="27">
        <v>3702</v>
      </c>
      <c r="G31" s="27"/>
      <c r="H31" s="27">
        <v>264850937</v>
      </c>
      <c r="I31" s="27">
        <v>32466</v>
      </c>
      <c r="J31" s="27">
        <v>46839165500</v>
      </c>
      <c r="K31" s="29">
        <v>4072</v>
      </c>
      <c r="L31" s="29">
        <v>1973593</v>
      </c>
      <c r="M31" s="29">
        <v>278748</v>
      </c>
      <c r="N31" s="29">
        <v>45815067000</v>
      </c>
      <c r="O31" s="30">
        <f t="shared" si="0"/>
        <v>7774</v>
      </c>
      <c r="P31" s="30">
        <f t="shared" si="4"/>
        <v>266824530</v>
      </c>
      <c r="Q31" s="30">
        <f t="shared" si="1"/>
        <v>311214</v>
      </c>
      <c r="R31" s="30">
        <f t="shared" si="2"/>
        <v>92654232500</v>
      </c>
      <c r="T31">
        <f t="shared" si="3"/>
        <v>13140</v>
      </c>
      <c r="U31">
        <f>VLOOKUP(T31,CATMUN!$B$2:$G$1123,6,0)</f>
        <v>14</v>
      </c>
    </row>
    <row r="32" spans="1:21" x14ac:dyDescent="0.2">
      <c r="A32" s="25">
        <v>13160</v>
      </c>
      <c r="B32" s="25" t="s">
        <v>1242</v>
      </c>
      <c r="C32" s="25" t="s">
        <v>1251</v>
      </c>
      <c r="D32" s="26">
        <v>2012</v>
      </c>
      <c r="E32" s="26">
        <v>2012</v>
      </c>
      <c r="F32" s="27">
        <v>1912</v>
      </c>
      <c r="G32" s="27"/>
      <c r="H32" s="27">
        <v>906078254</v>
      </c>
      <c r="I32" s="27">
        <v>7373</v>
      </c>
      <c r="J32" s="27">
        <v>75296313000</v>
      </c>
      <c r="K32" s="29">
        <v>1909</v>
      </c>
      <c r="L32" s="29">
        <v>412990</v>
      </c>
      <c r="M32" s="29">
        <v>104973</v>
      </c>
      <c r="N32" s="29">
        <v>32829885000</v>
      </c>
      <c r="O32" s="30">
        <f t="shared" si="0"/>
        <v>3821</v>
      </c>
      <c r="P32" s="30">
        <f t="shared" si="4"/>
        <v>906491244</v>
      </c>
      <c r="Q32" s="30">
        <f t="shared" si="1"/>
        <v>112346</v>
      </c>
      <c r="R32" s="30">
        <f t="shared" si="2"/>
        <v>108126198000</v>
      </c>
      <c r="T32">
        <f t="shared" si="3"/>
        <v>13160</v>
      </c>
      <c r="U32">
        <f>VLOOKUP(T32,CATMUN!$B$2:$G$1123,6,0)</f>
        <v>15</v>
      </c>
    </row>
    <row r="33" spans="1:21" x14ac:dyDescent="0.2">
      <c r="A33" s="25">
        <v>13188</v>
      </c>
      <c r="B33" s="25" t="s">
        <v>1242</v>
      </c>
      <c r="C33" s="25" t="s">
        <v>1252</v>
      </c>
      <c r="D33" s="26">
        <v>2013</v>
      </c>
      <c r="E33" s="26">
        <v>2013</v>
      </c>
      <c r="F33" s="27">
        <v>1562</v>
      </c>
      <c r="G33" s="27"/>
      <c r="H33" s="27">
        <v>123882507</v>
      </c>
      <c r="I33" s="27">
        <v>5397</v>
      </c>
      <c r="J33" s="27">
        <v>21434516000</v>
      </c>
      <c r="K33" s="29">
        <v>3069</v>
      </c>
      <c r="L33" s="29">
        <v>7685456</v>
      </c>
      <c r="M33" s="29">
        <v>180321</v>
      </c>
      <c r="N33" s="29">
        <v>32207404500</v>
      </c>
      <c r="O33" s="30">
        <f t="shared" si="0"/>
        <v>4631</v>
      </c>
      <c r="P33" s="30">
        <f t="shared" si="4"/>
        <v>131567963</v>
      </c>
      <c r="Q33" s="30">
        <f t="shared" si="1"/>
        <v>185718</v>
      </c>
      <c r="R33" s="30">
        <f t="shared" si="2"/>
        <v>53641920500</v>
      </c>
      <c r="T33">
        <f t="shared" si="3"/>
        <v>13188</v>
      </c>
      <c r="U33">
        <f>VLOOKUP(T33,CATMUN!$B$2:$G$1123,6,0)</f>
        <v>14</v>
      </c>
    </row>
    <row r="34" spans="1:21" x14ac:dyDescent="0.2">
      <c r="A34" s="25">
        <v>13212</v>
      </c>
      <c r="B34" s="25" t="s">
        <v>1242</v>
      </c>
      <c r="C34" s="25" t="s">
        <v>1253</v>
      </c>
      <c r="D34" s="26">
        <v>2014</v>
      </c>
      <c r="E34" s="26">
        <v>2014</v>
      </c>
      <c r="F34" s="27">
        <v>4577</v>
      </c>
      <c r="G34" s="27"/>
      <c r="H34" s="27">
        <v>615919888</v>
      </c>
      <c r="I34" s="27">
        <v>34373</v>
      </c>
      <c r="J34" s="27">
        <v>104617872000</v>
      </c>
      <c r="K34" s="29">
        <v>2812</v>
      </c>
      <c r="L34" s="29">
        <v>1475722</v>
      </c>
      <c r="M34" s="29">
        <v>222949</v>
      </c>
      <c r="N34" s="29">
        <v>23636020000</v>
      </c>
      <c r="O34" s="30">
        <f t="shared" si="0"/>
        <v>7389</v>
      </c>
      <c r="P34" s="30">
        <f t="shared" si="4"/>
        <v>617395610</v>
      </c>
      <c r="Q34" s="30">
        <f t="shared" si="1"/>
        <v>257322</v>
      </c>
      <c r="R34" s="30">
        <f t="shared" si="2"/>
        <v>128253892000</v>
      </c>
      <c r="T34">
        <f t="shared" si="3"/>
        <v>13212</v>
      </c>
      <c r="U34">
        <f>VLOOKUP(T34,CATMUN!$B$2:$G$1123,6,0)</f>
        <v>15</v>
      </c>
    </row>
    <row r="35" spans="1:21" x14ac:dyDescent="0.2">
      <c r="A35" s="25">
        <v>13222</v>
      </c>
      <c r="B35" s="25" t="s">
        <v>1242</v>
      </c>
      <c r="C35" s="25" t="s">
        <v>1254</v>
      </c>
      <c r="D35" s="26">
        <v>2013</v>
      </c>
      <c r="E35" s="26">
        <v>2013</v>
      </c>
      <c r="F35" s="27">
        <v>1217</v>
      </c>
      <c r="G35" s="27"/>
      <c r="H35" s="27">
        <v>85444473</v>
      </c>
      <c r="I35" s="27">
        <v>39317</v>
      </c>
      <c r="J35" s="27">
        <v>64643196000</v>
      </c>
      <c r="K35" s="29">
        <v>3901</v>
      </c>
      <c r="L35" s="29">
        <v>1011138</v>
      </c>
      <c r="M35" s="29">
        <v>154204</v>
      </c>
      <c r="N35" s="29">
        <v>37017749000</v>
      </c>
      <c r="O35" s="30">
        <f t="shared" si="0"/>
        <v>5118</v>
      </c>
      <c r="P35" s="30">
        <f t="shared" si="4"/>
        <v>86455611</v>
      </c>
      <c r="Q35" s="30">
        <f t="shared" si="1"/>
        <v>193521</v>
      </c>
      <c r="R35" s="30">
        <f t="shared" si="2"/>
        <v>101660945000</v>
      </c>
      <c r="T35">
        <f t="shared" si="3"/>
        <v>13222</v>
      </c>
      <c r="U35">
        <f>VLOOKUP(T35,CATMUN!$B$2:$G$1123,6,0)</f>
        <v>14</v>
      </c>
    </row>
    <row r="36" spans="1:21" x14ac:dyDescent="0.2">
      <c r="A36" s="25">
        <v>13244</v>
      </c>
      <c r="B36" s="25" t="s">
        <v>1242</v>
      </c>
      <c r="C36" s="25" t="s">
        <v>1255</v>
      </c>
      <c r="D36" s="26">
        <v>2011</v>
      </c>
      <c r="E36" s="26">
        <v>2011</v>
      </c>
      <c r="F36" s="27">
        <v>8457</v>
      </c>
      <c r="G36" s="27"/>
      <c r="H36" s="27">
        <v>1002477364</v>
      </c>
      <c r="I36" s="27">
        <v>59029</v>
      </c>
      <c r="J36" s="27">
        <v>172594647600</v>
      </c>
      <c r="K36" s="29">
        <v>15180</v>
      </c>
      <c r="L36" s="29">
        <v>4917923</v>
      </c>
      <c r="M36" s="29">
        <v>900611</v>
      </c>
      <c r="N36" s="29">
        <v>170286834500</v>
      </c>
      <c r="O36" s="30">
        <f t="shared" si="0"/>
        <v>23637</v>
      </c>
      <c r="P36" s="30">
        <f t="shared" si="4"/>
        <v>1007395287</v>
      </c>
      <c r="Q36" s="30">
        <f t="shared" si="1"/>
        <v>959640</v>
      </c>
      <c r="R36" s="30">
        <f t="shared" si="2"/>
        <v>342881482100</v>
      </c>
      <c r="T36">
        <f t="shared" si="3"/>
        <v>13244</v>
      </c>
      <c r="U36">
        <f>VLOOKUP(T36,CATMUN!$B$2:$G$1123,6,0)</f>
        <v>14</v>
      </c>
    </row>
    <row r="37" spans="1:21" x14ac:dyDescent="0.2">
      <c r="A37" s="25">
        <v>13248</v>
      </c>
      <c r="B37" s="25" t="s">
        <v>1242</v>
      </c>
      <c r="C37" s="25" t="s">
        <v>1256</v>
      </c>
      <c r="D37" s="26">
        <v>2010</v>
      </c>
      <c r="E37" s="26">
        <v>2002</v>
      </c>
      <c r="F37" s="27">
        <v>2010</v>
      </c>
      <c r="G37" s="27"/>
      <c r="H37" s="27">
        <v>371507206</v>
      </c>
      <c r="I37" s="27">
        <v>30847</v>
      </c>
      <c r="J37" s="27">
        <v>14776300400</v>
      </c>
      <c r="K37" s="29">
        <v>1902</v>
      </c>
      <c r="L37" s="29">
        <v>859623</v>
      </c>
      <c r="M37" s="29">
        <v>135310</v>
      </c>
      <c r="N37" s="29">
        <v>7789107500</v>
      </c>
      <c r="O37" s="30">
        <f t="shared" si="0"/>
        <v>3912</v>
      </c>
      <c r="P37" s="30">
        <f t="shared" si="4"/>
        <v>372366829</v>
      </c>
      <c r="Q37" s="30">
        <f t="shared" si="1"/>
        <v>166157</v>
      </c>
      <c r="R37" s="30">
        <f t="shared" si="2"/>
        <v>22565407900</v>
      </c>
      <c r="T37">
        <f t="shared" si="3"/>
        <v>13248</v>
      </c>
      <c r="U37">
        <f>VLOOKUP(T37,CATMUN!$B$2:$G$1123,6,0)</f>
        <v>15</v>
      </c>
    </row>
    <row r="38" spans="1:21" x14ac:dyDescent="0.2">
      <c r="A38" s="25">
        <v>13268</v>
      </c>
      <c r="B38" s="25" t="s">
        <v>1242</v>
      </c>
      <c r="C38" s="25" t="s">
        <v>1257</v>
      </c>
      <c r="D38" s="26">
        <v>2014</v>
      </c>
      <c r="E38" s="26">
        <v>2014</v>
      </c>
      <c r="F38" s="27">
        <v>1867</v>
      </c>
      <c r="G38" s="27"/>
      <c r="H38" s="27">
        <v>262372318</v>
      </c>
      <c r="I38" s="27">
        <v>28711</v>
      </c>
      <c r="J38" s="27">
        <v>14309686300</v>
      </c>
      <c r="K38" s="29">
        <v>1597</v>
      </c>
      <c r="L38" s="29">
        <v>17920235</v>
      </c>
      <c r="M38" s="29">
        <v>97805</v>
      </c>
      <c r="N38" s="29">
        <v>95251201500</v>
      </c>
      <c r="O38" s="30">
        <f t="shared" si="0"/>
        <v>3464</v>
      </c>
      <c r="P38" s="30">
        <f t="shared" si="4"/>
        <v>280292553</v>
      </c>
      <c r="Q38" s="30">
        <f t="shared" si="1"/>
        <v>126516</v>
      </c>
      <c r="R38" s="30">
        <f t="shared" si="2"/>
        <v>109560887800</v>
      </c>
      <c r="T38">
        <f t="shared" si="3"/>
        <v>13268</v>
      </c>
      <c r="U38">
        <f>VLOOKUP(T38,CATMUN!$B$2:$G$1123,6,0)</f>
        <v>15</v>
      </c>
    </row>
    <row r="39" spans="1:21" x14ac:dyDescent="0.2">
      <c r="A39" s="25">
        <v>13300</v>
      </c>
      <c r="B39" s="25" t="s">
        <v>1242</v>
      </c>
      <c r="C39" s="25" t="s">
        <v>1258</v>
      </c>
      <c r="D39" s="26">
        <v>1993</v>
      </c>
      <c r="E39" s="26">
        <v>2007</v>
      </c>
      <c r="F39" s="27">
        <v>3099</v>
      </c>
      <c r="G39" s="27"/>
      <c r="H39" s="27">
        <v>184458595</v>
      </c>
      <c r="I39" s="27">
        <v>13976</v>
      </c>
      <c r="J39" s="27">
        <v>3535332300</v>
      </c>
      <c r="K39" s="29">
        <v>2295</v>
      </c>
      <c r="L39" s="29">
        <v>1365398</v>
      </c>
      <c r="M39" s="29">
        <v>141087</v>
      </c>
      <c r="N39" s="29">
        <v>4864799500</v>
      </c>
      <c r="O39" s="30">
        <f t="shared" si="0"/>
        <v>5394</v>
      </c>
      <c r="P39" s="30">
        <f t="shared" si="4"/>
        <v>185823993</v>
      </c>
      <c r="Q39" s="30">
        <f t="shared" si="1"/>
        <v>155063</v>
      </c>
      <c r="R39" s="30">
        <f t="shared" si="2"/>
        <v>8400131800</v>
      </c>
      <c r="T39">
        <f t="shared" si="3"/>
        <v>13300</v>
      </c>
      <c r="U39">
        <f>VLOOKUP(T39,CATMUN!$B$2:$G$1123,6,0)</f>
        <v>15</v>
      </c>
    </row>
    <row r="40" spans="1:21" x14ac:dyDescent="0.2">
      <c r="A40" s="25">
        <v>13430</v>
      </c>
      <c r="B40" s="25" t="s">
        <v>1242</v>
      </c>
      <c r="C40" s="25" t="s">
        <v>1259</v>
      </c>
      <c r="D40" s="26">
        <v>2016</v>
      </c>
      <c r="E40" s="26">
        <v>2016</v>
      </c>
      <c r="F40" s="27">
        <v>15354</v>
      </c>
      <c r="G40" s="27"/>
      <c r="H40" s="27">
        <v>1045376315</v>
      </c>
      <c r="I40" s="27">
        <v>137141</v>
      </c>
      <c r="J40" s="27">
        <v>184100323700</v>
      </c>
      <c r="K40" s="29">
        <v>33853</v>
      </c>
      <c r="L40" s="29">
        <v>51302752</v>
      </c>
      <c r="M40" s="29">
        <v>2839404</v>
      </c>
      <c r="N40" s="29">
        <v>998344927000</v>
      </c>
      <c r="O40" s="30">
        <f t="shared" si="0"/>
        <v>49207</v>
      </c>
      <c r="P40" s="30">
        <f t="shared" si="4"/>
        <v>1096679067</v>
      </c>
      <c r="Q40" s="30">
        <f t="shared" si="1"/>
        <v>2976545</v>
      </c>
      <c r="R40" s="30">
        <f t="shared" si="2"/>
        <v>1182445250700</v>
      </c>
      <c r="T40">
        <f t="shared" si="3"/>
        <v>13430</v>
      </c>
      <c r="U40">
        <f>VLOOKUP(T40,CATMUN!$B$2:$G$1123,6,0)</f>
        <v>5</v>
      </c>
    </row>
    <row r="41" spans="1:21" x14ac:dyDescent="0.2">
      <c r="A41" s="25">
        <v>13433</v>
      </c>
      <c r="B41" s="25" t="s">
        <v>1242</v>
      </c>
      <c r="C41" s="25" t="s">
        <v>1260</v>
      </c>
      <c r="D41" s="26">
        <v>2010</v>
      </c>
      <c r="E41" s="26">
        <v>2010</v>
      </c>
      <c r="F41" s="27">
        <v>7083</v>
      </c>
      <c r="G41" s="27"/>
      <c r="H41" s="27">
        <v>420031097</v>
      </c>
      <c r="I41" s="27">
        <v>120321</v>
      </c>
      <c r="J41" s="27">
        <v>86970549500</v>
      </c>
      <c r="K41" s="29">
        <v>5314</v>
      </c>
      <c r="L41" s="29">
        <v>2431827</v>
      </c>
      <c r="M41" s="29">
        <v>325023</v>
      </c>
      <c r="N41" s="29">
        <v>54951311000</v>
      </c>
      <c r="O41" s="30">
        <f t="shared" si="0"/>
        <v>12397</v>
      </c>
      <c r="P41" s="30">
        <f t="shared" si="4"/>
        <v>422462924</v>
      </c>
      <c r="Q41" s="30">
        <f t="shared" si="1"/>
        <v>445344</v>
      </c>
      <c r="R41" s="30">
        <f t="shared" si="2"/>
        <v>141921860500</v>
      </c>
      <c r="T41">
        <f t="shared" si="3"/>
        <v>13433</v>
      </c>
      <c r="U41">
        <f>VLOOKUP(T41,CATMUN!$B$2:$G$1123,6,0)</f>
        <v>14</v>
      </c>
    </row>
    <row r="42" spans="1:21" x14ac:dyDescent="0.2">
      <c r="A42" s="25">
        <v>13440</v>
      </c>
      <c r="B42" s="25" t="s">
        <v>1242</v>
      </c>
      <c r="C42" s="25" t="s">
        <v>1261</v>
      </c>
      <c r="D42" s="26">
        <v>2016</v>
      </c>
      <c r="E42" s="26">
        <v>2016</v>
      </c>
      <c r="F42" s="27">
        <v>3627</v>
      </c>
      <c r="G42" s="27"/>
      <c r="H42" s="27">
        <v>302157302</v>
      </c>
      <c r="I42" s="27">
        <v>86386</v>
      </c>
      <c r="J42" s="27">
        <v>35422220400</v>
      </c>
      <c r="K42" s="29">
        <v>1695</v>
      </c>
      <c r="L42" s="29">
        <v>4934524</v>
      </c>
      <c r="M42" s="29">
        <v>150841</v>
      </c>
      <c r="N42" s="29">
        <v>15134322500</v>
      </c>
      <c r="O42" s="30">
        <f t="shared" si="0"/>
        <v>5322</v>
      </c>
      <c r="P42" s="30">
        <f t="shared" si="4"/>
        <v>307091826</v>
      </c>
      <c r="Q42" s="30">
        <f t="shared" si="1"/>
        <v>237227</v>
      </c>
      <c r="R42" s="30">
        <f t="shared" si="2"/>
        <v>50556542900</v>
      </c>
      <c r="T42">
        <f t="shared" si="3"/>
        <v>13440</v>
      </c>
      <c r="U42">
        <f>VLOOKUP(T42,CATMUN!$B$2:$G$1123,6,0)</f>
        <v>9</v>
      </c>
    </row>
    <row r="43" spans="1:21" x14ac:dyDescent="0.2">
      <c r="A43" s="25">
        <v>13442</v>
      </c>
      <c r="B43" s="25" t="s">
        <v>1242</v>
      </c>
      <c r="C43" s="25" t="s">
        <v>1262</v>
      </c>
      <c r="D43" s="26">
        <v>2013</v>
      </c>
      <c r="E43" s="26">
        <v>2013</v>
      </c>
      <c r="F43" s="27">
        <v>10984</v>
      </c>
      <c r="G43" s="27"/>
      <c r="H43" s="27">
        <v>547293968</v>
      </c>
      <c r="I43" s="27">
        <v>117801</v>
      </c>
      <c r="J43" s="27">
        <v>265822524500</v>
      </c>
      <c r="K43" s="29">
        <v>7887</v>
      </c>
      <c r="L43" s="29">
        <v>5309969</v>
      </c>
      <c r="M43" s="29">
        <v>535131</v>
      </c>
      <c r="N43" s="29">
        <v>116355128000</v>
      </c>
      <c r="O43" s="30">
        <f t="shared" si="0"/>
        <v>18871</v>
      </c>
      <c r="P43" s="30">
        <f t="shared" si="4"/>
        <v>552603937</v>
      </c>
      <c r="Q43" s="30">
        <f t="shared" si="1"/>
        <v>652932</v>
      </c>
      <c r="R43" s="30">
        <f t="shared" si="2"/>
        <v>382177652500</v>
      </c>
      <c r="T43">
        <f t="shared" si="3"/>
        <v>13442</v>
      </c>
      <c r="U43">
        <f>VLOOKUP(T43,CATMUN!$B$2:$G$1123,6,0)</f>
        <v>14</v>
      </c>
    </row>
    <row r="44" spans="1:21" x14ac:dyDescent="0.2">
      <c r="A44" s="25">
        <v>13458</v>
      </c>
      <c r="B44" s="25" t="s">
        <v>1242</v>
      </c>
      <c r="C44" s="25" t="s">
        <v>1263</v>
      </c>
      <c r="D44" s="26">
        <v>2014</v>
      </c>
      <c r="E44" s="26">
        <v>2014</v>
      </c>
      <c r="F44" s="27">
        <v>3802</v>
      </c>
      <c r="G44" s="27"/>
      <c r="H44" s="27">
        <v>1332834951</v>
      </c>
      <c r="I44" s="27">
        <v>3855</v>
      </c>
      <c r="J44" s="27">
        <v>96270228500</v>
      </c>
      <c r="K44" s="29">
        <v>1369</v>
      </c>
      <c r="L44" s="29">
        <v>358558</v>
      </c>
      <c r="M44" s="29">
        <v>74440</v>
      </c>
      <c r="N44" s="29">
        <v>6962381000</v>
      </c>
      <c r="O44" s="30">
        <f t="shared" si="0"/>
        <v>5171</v>
      </c>
      <c r="P44" s="30">
        <f t="shared" si="4"/>
        <v>1333193509</v>
      </c>
      <c r="Q44" s="30">
        <f t="shared" si="1"/>
        <v>78295</v>
      </c>
      <c r="R44" s="30">
        <f t="shared" si="2"/>
        <v>103232609500</v>
      </c>
      <c r="T44">
        <f t="shared" si="3"/>
        <v>13458</v>
      </c>
      <c r="U44">
        <f>VLOOKUP(T44,CATMUN!$B$2:$G$1123,6,0)</f>
        <v>15</v>
      </c>
    </row>
    <row r="45" spans="1:21" x14ac:dyDescent="0.2">
      <c r="A45" s="25">
        <v>13468</v>
      </c>
      <c r="B45" s="25" t="s">
        <v>1242</v>
      </c>
      <c r="C45" s="25" t="s">
        <v>1264</v>
      </c>
      <c r="D45" s="26">
        <v>2015</v>
      </c>
      <c r="E45" s="26">
        <v>2015</v>
      </c>
      <c r="F45" s="27">
        <v>8092</v>
      </c>
      <c r="G45" s="27"/>
      <c r="H45" s="27">
        <v>611085616</v>
      </c>
      <c r="I45" s="27">
        <v>60160</v>
      </c>
      <c r="J45" s="27">
        <v>59345971600</v>
      </c>
      <c r="K45" s="29">
        <v>12470</v>
      </c>
      <c r="L45" s="29">
        <v>8119222</v>
      </c>
      <c r="M45" s="29">
        <v>1031474</v>
      </c>
      <c r="N45" s="29">
        <v>300854872500</v>
      </c>
      <c r="O45" s="30">
        <f t="shared" si="0"/>
        <v>20562</v>
      </c>
      <c r="P45" s="30">
        <f t="shared" si="4"/>
        <v>619204838</v>
      </c>
      <c r="Q45" s="30">
        <f t="shared" si="1"/>
        <v>1091634</v>
      </c>
      <c r="R45" s="30">
        <f t="shared" si="2"/>
        <v>360200844100</v>
      </c>
      <c r="T45">
        <f t="shared" si="3"/>
        <v>13468</v>
      </c>
      <c r="U45">
        <f>VLOOKUP(T45,CATMUN!$B$2:$G$1123,6,0)</f>
        <v>14</v>
      </c>
    </row>
    <row r="46" spans="1:21" x14ac:dyDescent="0.2">
      <c r="A46" s="25">
        <v>13473</v>
      </c>
      <c r="B46" s="25" t="s">
        <v>1242</v>
      </c>
      <c r="C46" s="25" t="s">
        <v>1265</v>
      </c>
      <c r="D46" s="26">
        <v>2014</v>
      </c>
      <c r="E46" s="26">
        <v>2014</v>
      </c>
      <c r="F46" s="27">
        <v>5198</v>
      </c>
      <c r="G46" s="27"/>
      <c r="H46" s="27">
        <v>1480227865</v>
      </c>
      <c r="I46" s="27">
        <v>45944</v>
      </c>
      <c r="J46" s="27">
        <v>69573018200</v>
      </c>
      <c r="K46" s="29">
        <v>2950</v>
      </c>
      <c r="L46" s="29">
        <v>1218347</v>
      </c>
      <c r="M46" s="29">
        <v>214499</v>
      </c>
      <c r="N46" s="29">
        <v>50056826000</v>
      </c>
      <c r="O46" s="30">
        <f t="shared" si="0"/>
        <v>8148</v>
      </c>
      <c r="P46" s="30">
        <f t="shared" si="4"/>
        <v>1481446212</v>
      </c>
      <c r="Q46" s="30">
        <f t="shared" si="1"/>
        <v>260443</v>
      </c>
      <c r="R46" s="30">
        <f t="shared" si="2"/>
        <v>119629844200</v>
      </c>
      <c r="T46">
        <f t="shared" si="3"/>
        <v>13473</v>
      </c>
      <c r="U46">
        <f>VLOOKUP(T46,CATMUN!$B$2:$G$1123,6,0)</f>
        <v>15</v>
      </c>
    </row>
    <row r="47" spans="1:21" x14ac:dyDescent="0.2">
      <c r="A47" s="25">
        <v>13490</v>
      </c>
      <c r="B47" s="25" t="s">
        <v>1242</v>
      </c>
      <c r="C47" s="25" t="s">
        <v>1266</v>
      </c>
      <c r="D47" s="26">
        <v>2012</v>
      </c>
      <c r="E47" s="26">
        <v>2012</v>
      </c>
      <c r="F47" s="27">
        <v>3036</v>
      </c>
      <c r="G47" s="27"/>
      <c r="H47" s="27">
        <v>613803921</v>
      </c>
      <c r="I47" s="27">
        <v>2136</v>
      </c>
      <c r="J47" s="27">
        <v>14771380600</v>
      </c>
      <c r="K47" s="29">
        <v>681</v>
      </c>
      <c r="L47" s="29">
        <v>571641</v>
      </c>
      <c r="M47" s="29">
        <v>43106</v>
      </c>
      <c r="N47" s="29">
        <v>3479484000</v>
      </c>
      <c r="O47" s="30">
        <f t="shared" si="0"/>
        <v>3717</v>
      </c>
      <c r="P47" s="30">
        <f t="shared" si="4"/>
        <v>614375562</v>
      </c>
      <c r="Q47" s="30">
        <f t="shared" si="1"/>
        <v>45242</v>
      </c>
      <c r="R47" s="30">
        <f t="shared" si="2"/>
        <v>18250864600</v>
      </c>
      <c r="T47">
        <f t="shared" si="3"/>
        <v>13490</v>
      </c>
      <c r="U47">
        <f>VLOOKUP(T47,CATMUN!$B$2:$G$1123,6,0)</f>
        <v>15</v>
      </c>
    </row>
    <row r="48" spans="1:21" x14ac:dyDescent="0.2">
      <c r="A48" s="25">
        <v>13549</v>
      </c>
      <c r="B48" s="25" t="s">
        <v>1242</v>
      </c>
      <c r="C48" s="25" t="s">
        <v>1267</v>
      </c>
      <c r="D48" s="26">
        <v>2015</v>
      </c>
      <c r="E48" s="26">
        <v>2007</v>
      </c>
      <c r="F48" s="27">
        <v>6661</v>
      </c>
      <c r="G48" s="27"/>
      <c r="H48" s="27">
        <v>685192501</v>
      </c>
      <c r="I48" s="27">
        <v>67442</v>
      </c>
      <c r="J48" s="27">
        <v>30002410000</v>
      </c>
      <c r="K48" s="29">
        <v>2973</v>
      </c>
      <c r="L48" s="29">
        <v>1580187</v>
      </c>
      <c r="M48" s="29">
        <v>134674</v>
      </c>
      <c r="N48" s="29">
        <v>5086728200</v>
      </c>
      <c r="O48" s="30">
        <f t="shared" si="0"/>
        <v>9634</v>
      </c>
      <c r="P48" s="30">
        <f t="shared" si="4"/>
        <v>686772688</v>
      </c>
      <c r="Q48" s="30">
        <f t="shared" si="1"/>
        <v>202116</v>
      </c>
      <c r="R48" s="30">
        <f t="shared" si="2"/>
        <v>35089138200</v>
      </c>
      <c r="T48">
        <f t="shared" si="3"/>
        <v>13549</v>
      </c>
      <c r="U48">
        <f>VLOOKUP(T48,CATMUN!$B$2:$G$1123,6,0)</f>
        <v>15</v>
      </c>
    </row>
    <row r="49" spans="1:21" x14ac:dyDescent="0.2">
      <c r="A49" s="25">
        <v>13580</v>
      </c>
      <c r="B49" s="25" t="s">
        <v>1242</v>
      </c>
      <c r="C49" s="25" t="s">
        <v>1268</v>
      </c>
      <c r="D49" s="26">
        <v>2014</v>
      </c>
      <c r="E49" s="26">
        <v>2014</v>
      </c>
      <c r="F49" s="27">
        <v>1111</v>
      </c>
      <c r="G49" s="27"/>
      <c r="H49" s="27">
        <v>211624860</v>
      </c>
      <c r="I49" s="27">
        <v>20120</v>
      </c>
      <c r="J49" s="27">
        <v>15029210000</v>
      </c>
      <c r="K49" s="29">
        <v>1353</v>
      </c>
      <c r="L49" s="29">
        <v>556625</v>
      </c>
      <c r="M49" s="29">
        <v>68568</v>
      </c>
      <c r="N49" s="29">
        <v>4513732000</v>
      </c>
      <c r="O49" s="30">
        <f t="shared" si="0"/>
        <v>2464</v>
      </c>
      <c r="P49" s="30">
        <f t="shared" si="4"/>
        <v>212181485</v>
      </c>
      <c r="Q49" s="30">
        <f t="shared" si="1"/>
        <v>88688</v>
      </c>
      <c r="R49" s="30">
        <f t="shared" si="2"/>
        <v>19542942000</v>
      </c>
      <c r="T49">
        <f t="shared" si="3"/>
        <v>13580</v>
      </c>
      <c r="U49">
        <f>VLOOKUP(T49,CATMUN!$B$2:$G$1123,6,0)</f>
        <v>14</v>
      </c>
    </row>
    <row r="50" spans="1:21" x14ac:dyDescent="0.2">
      <c r="A50" s="25">
        <v>13600</v>
      </c>
      <c r="B50" s="25" t="s">
        <v>1242</v>
      </c>
      <c r="C50" s="25" t="s">
        <v>1269</v>
      </c>
      <c r="D50" s="26">
        <v>2012</v>
      </c>
      <c r="E50" s="26">
        <v>2012</v>
      </c>
      <c r="F50" s="27">
        <v>2196</v>
      </c>
      <c r="G50" s="27"/>
      <c r="H50" s="27">
        <v>831587244</v>
      </c>
      <c r="I50" s="27">
        <v>23232</v>
      </c>
      <c r="J50" s="27">
        <v>58082862300</v>
      </c>
      <c r="K50" s="29">
        <v>2183</v>
      </c>
      <c r="L50" s="29">
        <v>554973</v>
      </c>
      <c r="M50" s="29">
        <v>107645</v>
      </c>
      <c r="N50" s="29">
        <v>9742014000</v>
      </c>
      <c r="O50" s="30">
        <f t="shared" si="0"/>
        <v>4379</v>
      </c>
      <c r="P50" s="30">
        <f t="shared" si="4"/>
        <v>832142217</v>
      </c>
      <c r="Q50" s="30">
        <f t="shared" si="1"/>
        <v>130877</v>
      </c>
      <c r="R50" s="30">
        <f t="shared" si="2"/>
        <v>67824876300</v>
      </c>
      <c r="T50">
        <f t="shared" si="3"/>
        <v>13600</v>
      </c>
      <c r="U50">
        <f>VLOOKUP(T50,CATMUN!$B$2:$G$1123,6,0)</f>
        <v>15</v>
      </c>
    </row>
    <row r="51" spans="1:21" x14ac:dyDescent="0.2">
      <c r="A51" s="25">
        <v>13620</v>
      </c>
      <c r="B51" s="25" t="s">
        <v>1242</v>
      </c>
      <c r="C51" s="25" t="s">
        <v>1270</v>
      </c>
      <c r="D51" s="26">
        <v>2016</v>
      </c>
      <c r="E51" s="26">
        <v>2016</v>
      </c>
      <c r="F51" s="27">
        <v>736</v>
      </c>
      <c r="G51" s="27"/>
      <c r="H51" s="27">
        <v>41174691</v>
      </c>
      <c r="I51" s="27">
        <v>31896</v>
      </c>
      <c r="J51" s="27">
        <v>6625728000</v>
      </c>
      <c r="K51" s="29">
        <v>1776</v>
      </c>
      <c r="L51" s="29">
        <v>918414</v>
      </c>
      <c r="M51" s="29">
        <v>135788</v>
      </c>
      <c r="N51" s="29">
        <v>13625839000</v>
      </c>
      <c r="O51" s="30">
        <f t="shared" si="0"/>
        <v>2512</v>
      </c>
      <c r="P51" s="30">
        <f t="shared" si="4"/>
        <v>42093105</v>
      </c>
      <c r="Q51" s="30">
        <f t="shared" si="1"/>
        <v>167684</v>
      </c>
      <c r="R51" s="30">
        <f t="shared" si="2"/>
        <v>20251567000</v>
      </c>
      <c r="T51">
        <f t="shared" si="3"/>
        <v>13620</v>
      </c>
      <c r="U51">
        <f>VLOOKUP(T51,CATMUN!$B$2:$G$1123,6,0)</f>
        <v>7</v>
      </c>
    </row>
    <row r="52" spans="1:21" x14ac:dyDescent="0.2">
      <c r="A52" s="25">
        <v>13647</v>
      </c>
      <c r="B52" s="25" t="s">
        <v>1242</v>
      </c>
      <c r="C52" s="25" t="s">
        <v>1271</v>
      </c>
      <c r="D52" s="26">
        <v>2015</v>
      </c>
      <c r="E52" s="26">
        <v>2006</v>
      </c>
      <c r="F52" s="27">
        <v>2222</v>
      </c>
      <c r="G52" s="27"/>
      <c r="H52" s="27">
        <v>211052860</v>
      </c>
      <c r="I52" s="27">
        <v>28591</v>
      </c>
      <c r="J52" s="27">
        <v>56375325000</v>
      </c>
      <c r="K52" s="29">
        <v>3362</v>
      </c>
      <c r="L52" s="29">
        <v>1907574</v>
      </c>
      <c r="M52" s="29">
        <v>212978</v>
      </c>
      <c r="N52" s="29">
        <v>51564469000</v>
      </c>
      <c r="O52" s="30">
        <f t="shared" si="0"/>
        <v>5584</v>
      </c>
      <c r="P52" s="30">
        <f t="shared" si="4"/>
        <v>212960434</v>
      </c>
      <c r="Q52" s="30">
        <f t="shared" si="1"/>
        <v>241569</v>
      </c>
      <c r="R52" s="30">
        <f t="shared" si="2"/>
        <v>107939794000</v>
      </c>
      <c r="T52">
        <f t="shared" si="3"/>
        <v>13647</v>
      </c>
      <c r="U52">
        <f>VLOOKUP(T52,CATMUN!$B$2:$G$1123,6,0)</f>
        <v>14</v>
      </c>
    </row>
    <row r="53" spans="1:21" x14ac:dyDescent="0.2">
      <c r="A53" s="25">
        <v>13650</v>
      </c>
      <c r="B53" s="25" t="s">
        <v>1242</v>
      </c>
      <c r="C53" s="25" t="s">
        <v>1272</v>
      </c>
      <c r="D53" s="26">
        <v>1999</v>
      </c>
      <c r="E53" s="26">
        <v>2007</v>
      </c>
      <c r="F53" s="27">
        <v>3264</v>
      </c>
      <c r="G53" s="27"/>
      <c r="H53" s="27">
        <v>313173097</v>
      </c>
      <c r="I53" s="27">
        <v>29099</v>
      </c>
      <c r="J53" s="27">
        <v>15290809500</v>
      </c>
      <c r="K53" s="29">
        <v>1397</v>
      </c>
      <c r="L53" s="29">
        <v>2417156</v>
      </c>
      <c r="M53" s="29">
        <v>77546</v>
      </c>
      <c r="N53" s="29">
        <v>6698369500</v>
      </c>
      <c r="O53" s="30">
        <f t="shared" si="0"/>
        <v>4661</v>
      </c>
      <c r="P53" s="30">
        <f t="shared" si="4"/>
        <v>315590253</v>
      </c>
      <c r="Q53" s="30">
        <f t="shared" si="1"/>
        <v>106645</v>
      </c>
      <c r="R53" s="30">
        <f t="shared" si="2"/>
        <v>21989179000</v>
      </c>
      <c r="T53">
        <f t="shared" si="3"/>
        <v>13650</v>
      </c>
      <c r="U53">
        <f>VLOOKUP(T53,CATMUN!$B$2:$G$1123,6,0)</f>
        <v>15</v>
      </c>
    </row>
    <row r="54" spans="1:21" x14ac:dyDescent="0.2">
      <c r="A54" s="25">
        <v>13654</v>
      </c>
      <c r="B54" s="25" t="s">
        <v>1242</v>
      </c>
      <c r="C54" s="25" t="s">
        <v>1273</v>
      </c>
      <c r="D54" s="26">
        <v>2015</v>
      </c>
      <c r="E54" s="26">
        <v>2015</v>
      </c>
      <c r="F54" s="27">
        <v>2805</v>
      </c>
      <c r="G54" s="27"/>
      <c r="H54" s="27">
        <v>410743081</v>
      </c>
      <c r="I54" s="27">
        <v>32131</v>
      </c>
      <c r="J54" s="27">
        <v>60427893500</v>
      </c>
      <c r="K54" s="29">
        <v>6041</v>
      </c>
      <c r="L54" s="29">
        <v>2457677</v>
      </c>
      <c r="M54" s="29">
        <v>462110</v>
      </c>
      <c r="N54" s="29">
        <v>100816869500</v>
      </c>
      <c r="O54" s="30">
        <f t="shared" si="0"/>
        <v>8846</v>
      </c>
      <c r="P54" s="30">
        <f t="shared" si="4"/>
        <v>413200758</v>
      </c>
      <c r="Q54" s="30">
        <f t="shared" si="1"/>
        <v>494241</v>
      </c>
      <c r="R54" s="30">
        <f t="shared" si="2"/>
        <v>161244763000</v>
      </c>
      <c r="T54">
        <f t="shared" si="3"/>
        <v>13654</v>
      </c>
      <c r="U54">
        <f>VLOOKUP(T54,CATMUN!$B$2:$G$1123,6,0)</f>
        <v>15</v>
      </c>
    </row>
    <row r="55" spans="1:21" x14ac:dyDescent="0.2">
      <c r="A55" s="25">
        <v>13655</v>
      </c>
      <c r="B55" s="25" t="s">
        <v>1242</v>
      </c>
      <c r="C55" s="25" t="s">
        <v>1274</v>
      </c>
      <c r="D55" s="26">
        <v>2012</v>
      </c>
      <c r="E55" s="26">
        <v>2012</v>
      </c>
      <c r="F55" s="27">
        <v>2967</v>
      </c>
      <c r="G55" s="27"/>
      <c r="H55" s="27">
        <v>633046489</v>
      </c>
      <c r="I55" s="27">
        <v>37015</v>
      </c>
      <c r="J55" s="27">
        <v>29269361000</v>
      </c>
      <c r="K55" s="29">
        <v>1321</v>
      </c>
      <c r="L55" s="29">
        <v>1703543</v>
      </c>
      <c r="M55" s="29">
        <v>74676</v>
      </c>
      <c r="N55" s="29">
        <v>41482632000</v>
      </c>
      <c r="O55" s="30">
        <f t="shared" si="0"/>
        <v>4288</v>
      </c>
      <c r="P55" s="30">
        <f t="shared" si="4"/>
        <v>634750032</v>
      </c>
      <c r="Q55" s="30">
        <f t="shared" si="1"/>
        <v>111691</v>
      </c>
      <c r="R55" s="30">
        <f t="shared" si="2"/>
        <v>70751993000</v>
      </c>
      <c r="T55">
        <f t="shared" si="3"/>
        <v>13655</v>
      </c>
      <c r="U55">
        <f>VLOOKUP(T55,CATMUN!$B$2:$G$1123,6,0)</f>
        <v>15</v>
      </c>
    </row>
    <row r="56" spans="1:21" x14ac:dyDescent="0.2">
      <c r="A56" s="25">
        <v>13657</v>
      </c>
      <c r="B56" s="25" t="s">
        <v>1242</v>
      </c>
      <c r="C56" s="25" t="s">
        <v>1275</v>
      </c>
      <c r="D56" s="26">
        <v>2014</v>
      </c>
      <c r="E56" s="26">
        <v>2014</v>
      </c>
      <c r="F56" s="27">
        <v>4945</v>
      </c>
      <c r="G56" s="27"/>
      <c r="H56" s="27">
        <v>659578517</v>
      </c>
      <c r="I56" s="27">
        <v>55612</v>
      </c>
      <c r="J56" s="27">
        <v>59549764200</v>
      </c>
      <c r="K56" s="29">
        <v>8415</v>
      </c>
      <c r="L56" s="29">
        <v>4166027</v>
      </c>
      <c r="M56" s="29">
        <v>654035</v>
      </c>
      <c r="N56" s="29">
        <v>143100400500</v>
      </c>
      <c r="O56" s="30">
        <f t="shared" si="0"/>
        <v>13360</v>
      </c>
      <c r="P56" s="30">
        <f t="shared" si="4"/>
        <v>663744544</v>
      </c>
      <c r="Q56" s="30">
        <f t="shared" si="1"/>
        <v>709647</v>
      </c>
      <c r="R56" s="30">
        <f t="shared" si="2"/>
        <v>202650164700</v>
      </c>
      <c r="T56">
        <f t="shared" si="3"/>
        <v>13657</v>
      </c>
      <c r="U56">
        <f>VLOOKUP(T56,CATMUN!$B$2:$G$1123,6,0)</f>
        <v>14</v>
      </c>
    </row>
    <row r="57" spans="1:21" x14ac:dyDescent="0.2">
      <c r="A57" s="25">
        <v>13667</v>
      </c>
      <c r="B57" s="25" t="s">
        <v>1242</v>
      </c>
      <c r="C57" s="25" t="s">
        <v>1276</v>
      </c>
      <c r="D57" s="26">
        <v>1993</v>
      </c>
      <c r="E57" s="26">
        <v>2007</v>
      </c>
      <c r="F57" s="27">
        <v>2946</v>
      </c>
      <c r="G57" s="27"/>
      <c r="H57" s="27">
        <v>414826469</v>
      </c>
      <c r="I57" s="27">
        <v>14974</v>
      </c>
      <c r="J57" s="27">
        <v>7071045400</v>
      </c>
      <c r="K57" s="29">
        <v>2670</v>
      </c>
      <c r="L57" s="29">
        <v>1480780</v>
      </c>
      <c r="M57" s="29">
        <v>143363</v>
      </c>
      <c r="N57" s="29">
        <v>5237780300</v>
      </c>
      <c r="O57" s="30">
        <f t="shared" si="0"/>
        <v>5616</v>
      </c>
      <c r="P57" s="30">
        <f t="shared" si="4"/>
        <v>416307249</v>
      </c>
      <c r="Q57" s="30">
        <f t="shared" si="1"/>
        <v>158337</v>
      </c>
      <c r="R57" s="30">
        <f t="shared" si="2"/>
        <v>12308825700</v>
      </c>
      <c r="T57">
        <f t="shared" si="3"/>
        <v>13667</v>
      </c>
      <c r="U57">
        <f>VLOOKUP(T57,CATMUN!$B$2:$G$1123,6,0)</f>
        <v>15</v>
      </c>
    </row>
    <row r="58" spans="1:21" x14ac:dyDescent="0.2">
      <c r="A58" s="25">
        <v>13670</v>
      </c>
      <c r="B58" s="25" t="s">
        <v>1242</v>
      </c>
      <c r="C58" s="25" t="s">
        <v>1277</v>
      </c>
      <c r="D58" s="26">
        <v>2013</v>
      </c>
      <c r="E58" s="26">
        <v>2013</v>
      </c>
      <c r="F58" s="27">
        <v>3995</v>
      </c>
      <c r="G58" s="27"/>
      <c r="H58" s="27">
        <v>2042894015</v>
      </c>
      <c r="I58" s="27">
        <v>33503</v>
      </c>
      <c r="J58" s="27">
        <v>159038840000</v>
      </c>
      <c r="K58" s="29">
        <v>7459</v>
      </c>
      <c r="L58" s="29">
        <v>2708808</v>
      </c>
      <c r="M58" s="29">
        <v>453350</v>
      </c>
      <c r="N58" s="29">
        <v>127122281500</v>
      </c>
      <c r="O58" s="30">
        <f t="shared" si="0"/>
        <v>11454</v>
      </c>
      <c r="P58" s="30">
        <f t="shared" si="4"/>
        <v>2045602823</v>
      </c>
      <c r="Q58" s="30">
        <f t="shared" si="1"/>
        <v>486853</v>
      </c>
      <c r="R58" s="30">
        <f t="shared" si="2"/>
        <v>286161121500</v>
      </c>
      <c r="T58">
        <f t="shared" si="3"/>
        <v>13670</v>
      </c>
      <c r="U58">
        <f>VLOOKUP(T58,CATMUN!$B$2:$G$1123,6,0)</f>
        <v>14</v>
      </c>
    </row>
    <row r="59" spans="1:21" x14ac:dyDescent="0.2">
      <c r="A59" s="25">
        <v>13673</v>
      </c>
      <c r="B59" s="25" t="s">
        <v>1242</v>
      </c>
      <c r="C59" s="25" t="s">
        <v>1278</v>
      </c>
      <c r="D59" s="26">
        <v>2010</v>
      </c>
      <c r="E59" s="26">
        <v>2010</v>
      </c>
      <c r="F59" s="27">
        <v>4166</v>
      </c>
      <c r="G59" s="27"/>
      <c r="H59" s="27">
        <v>179477649</v>
      </c>
      <c r="I59" s="27">
        <v>41873</v>
      </c>
      <c r="J59" s="27">
        <v>41012876000</v>
      </c>
      <c r="K59" s="29">
        <v>3081</v>
      </c>
      <c r="L59" s="29">
        <v>2106614</v>
      </c>
      <c r="M59" s="29">
        <v>203197</v>
      </c>
      <c r="N59" s="29">
        <v>28328336000</v>
      </c>
      <c r="O59" s="30">
        <f t="shared" si="0"/>
        <v>7247</v>
      </c>
      <c r="P59" s="30">
        <f t="shared" si="4"/>
        <v>181584263</v>
      </c>
      <c r="Q59" s="30">
        <f t="shared" si="1"/>
        <v>245070</v>
      </c>
      <c r="R59" s="30">
        <f t="shared" si="2"/>
        <v>69341212000</v>
      </c>
      <c r="T59">
        <f t="shared" si="3"/>
        <v>13673</v>
      </c>
      <c r="U59">
        <f>VLOOKUP(T59,CATMUN!$B$2:$G$1123,6,0)</f>
        <v>14</v>
      </c>
    </row>
    <row r="60" spans="1:21" x14ac:dyDescent="0.2">
      <c r="A60" s="25">
        <v>13683</v>
      </c>
      <c r="B60" s="25" t="s">
        <v>1242</v>
      </c>
      <c r="C60" s="25" t="s">
        <v>1279</v>
      </c>
      <c r="D60" s="26">
        <v>2014</v>
      </c>
      <c r="E60" s="26">
        <v>2014</v>
      </c>
      <c r="F60" s="27">
        <v>1333</v>
      </c>
      <c r="G60" s="27"/>
      <c r="H60" s="27">
        <v>155242171</v>
      </c>
      <c r="I60" s="27">
        <v>63723</v>
      </c>
      <c r="J60" s="27">
        <v>221517840000</v>
      </c>
      <c r="K60" s="29">
        <v>5950</v>
      </c>
      <c r="L60" s="29">
        <v>2912676</v>
      </c>
      <c r="M60" s="29">
        <v>214245</v>
      </c>
      <c r="N60" s="29">
        <v>54618264500</v>
      </c>
      <c r="O60" s="30">
        <f t="shared" si="0"/>
        <v>7283</v>
      </c>
      <c r="P60" s="30">
        <f t="shared" si="4"/>
        <v>158154847</v>
      </c>
      <c r="Q60" s="30">
        <f t="shared" si="1"/>
        <v>277968</v>
      </c>
      <c r="R60" s="30">
        <f t="shared" si="2"/>
        <v>276136104500</v>
      </c>
      <c r="T60">
        <f t="shared" si="3"/>
        <v>13683</v>
      </c>
      <c r="U60">
        <f>VLOOKUP(T60,CATMUN!$B$2:$G$1123,6,0)</f>
        <v>14</v>
      </c>
    </row>
    <row r="61" spans="1:21" x14ac:dyDescent="0.2">
      <c r="A61" s="25">
        <v>13688</v>
      </c>
      <c r="B61" s="25" t="s">
        <v>1242</v>
      </c>
      <c r="C61" s="25" t="s">
        <v>1280</v>
      </c>
      <c r="D61" s="26">
        <v>2012</v>
      </c>
      <c r="E61" s="26">
        <v>2012</v>
      </c>
      <c r="F61" s="27">
        <v>5497</v>
      </c>
      <c r="G61" s="27"/>
      <c r="H61" s="27">
        <v>2291126900</v>
      </c>
      <c r="I61" s="27">
        <v>20026</v>
      </c>
      <c r="J61" s="27">
        <v>51873452100</v>
      </c>
      <c r="K61" s="29">
        <v>6096</v>
      </c>
      <c r="L61" s="29">
        <v>1677318</v>
      </c>
      <c r="M61" s="29">
        <v>368533</v>
      </c>
      <c r="N61" s="29">
        <v>122593422000</v>
      </c>
      <c r="O61" s="30">
        <f t="shared" si="0"/>
        <v>11593</v>
      </c>
      <c r="P61" s="30">
        <f t="shared" si="4"/>
        <v>2292804218</v>
      </c>
      <c r="Q61" s="30">
        <f t="shared" si="1"/>
        <v>388559</v>
      </c>
      <c r="R61" s="30">
        <f t="shared" si="2"/>
        <v>174466874100</v>
      </c>
      <c r="T61">
        <f t="shared" si="3"/>
        <v>13688</v>
      </c>
      <c r="U61">
        <f>VLOOKUP(T61,CATMUN!$B$2:$G$1123,6,0)</f>
        <v>15</v>
      </c>
    </row>
    <row r="62" spans="1:21" x14ac:dyDescent="0.2">
      <c r="A62" s="25">
        <v>13744</v>
      </c>
      <c r="B62" s="25" t="s">
        <v>1242</v>
      </c>
      <c r="C62" s="25" t="s">
        <v>1281</v>
      </c>
      <c r="D62" s="26">
        <v>2014</v>
      </c>
      <c r="E62" s="26">
        <v>2014</v>
      </c>
      <c r="F62" s="27">
        <v>4851</v>
      </c>
      <c r="G62" s="27"/>
      <c r="H62" s="27">
        <v>1250667750</v>
      </c>
      <c r="I62" s="27">
        <v>106954</v>
      </c>
      <c r="J62" s="27">
        <v>69699523500</v>
      </c>
      <c r="K62" s="29">
        <v>4398</v>
      </c>
      <c r="L62" s="29">
        <v>7435284</v>
      </c>
      <c r="M62" s="29">
        <v>289474</v>
      </c>
      <c r="N62" s="29">
        <v>48981201000</v>
      </c>
      <c r="O62" s="30">
        <f t="shared" si="0"/>
        <v>9249</v>
      </c>
      <c r="P62" s="30">
        <f t="shared" si="4"/>
        <v>1258103034</v>
      </c>
      <c r="Q62" s="30">
        <f t="shared" si="1"/>
        <v>396428</v>
      </c>
      <c r="R62" s="30">
        <f t="shared" si="2"/>
        <v>118680724500</v>
      </c>
      <c r="T62">
        <f t="shared" si="3"/>
        <v>13744</v>
      </c>
      <c r="U62">
        <f>VLOOKUP(T62,CATMUN!$B$2:$G$1123,6,0)</f>
        <v>15</v>
      </c>
    </row>
    <row r="63" spans="1:21" x14ac:dyDescent="0.2">
      <c r="A63" s="25">
        <v>13760</v>
      </c>
      <c r="B63" s="25" t="s">
        <v>1242</v>
      </c>
      <c r="C63" s="25" t="s">
        <v>1282</v>
      </c>
      <c r="D63" s="26">
        <v>2015</v>
      </c>
      <c r="E63" s="26">
        <v>2007</v>
      </c>
      <c r="F63" s="27">
        <v>285</v>
      </c>
      <c r="G63" s="27"/>
      <c r="H63" s="27">
        <v>87133922</v>
      </c>
      <c r="I63" s="27">
        <v>7868</v>
      </c>
      <c r="J63" s="27">
        <v>8927937000</v>
      </c>
      <c r="K63" s="29">
        <v>2883</v>
      </c>
      <c r="L63" s="29">
        <v>861177</v>
      </c>
      <c r="M63" s="29">
        <v>150557</v>
      </c>
      <c r="N63" s="29">
        <v>11552874500</v>
      </c>
      <c r="O63" s="30">
        <f t="shared" si="0"/>
        <v>3168</v>
      </c>
      <c r="P63" s="30">
        <f t="shared" si="4"/>
        <v>87995099</v>
      </c>
      <c r="Q63" s="30">
        <f t="shared" si="1"/>
        <v>158425</v>
      </c>
      <c r="R63" s="30">
        <f t="shared" si="2"/>
        <v>20480811500</v>
      </c>
      <c r="T63">
        <f t="shared" si="3"/>
        <v>13760</v>
      </c>
      <c r="U63">
        <f>VLOOKUP(T63,CATMUN!$B$2:$G$1123,6,0)</f>
        <v>14</v>
      </c>
    </row>
    <row r="64" spans="1:21" x14ac:dyDescent="0.2">
      <c r="A64" s="25">
        <v>13780</v>
      </c>
      <c r="B64" s="25" t="s">
        <v>1242</v>
      </c>
      <c r="C64" s="25" t="s">
        <v>1283</v>
      </c>
      <c r="D64" s="26">
        <v>1999</v>
      </c>
      <c r="E64" s="26">
        <v>2007</v>
      </c>
      <c r="F64" s="27">
        <v>2785</v>
      </c>
      <c r="G64" s="27"/>
      <c r="H64" s="27">
        <v>294914294</v>
      </c>
      <c r="I64" s="27">
        <v>7825</v>
      </c>
      <c r="J64" s="27">
        <v>8326930700</v>
      </c>
      <c r="K64" s="29">
        <v>2212</v>
      </c>
      <c r="L64" s="29">
        <v>1083613</v>
      </c>
      <c r="M64" s="29">
        <v>115462</v>
      </c>
      <c r="N64" s="29">
        <v>14577446000</v>
      </c>
      <c r="O64" s="30">
        <f t="shared" si="0"/>
        <v>4997</v>
      </c>
      <c r="P64" s="30">
        <f t="shared" si="4"/>
        <v>295997907</v>
      </c>
      <c r="Q64" s="30">
        <f t="shared" si="1"/>
        <v>123287</v>
      </c>
      <c r="R64" s="30">
        <f t="shared" si="2"/>
        <v>22904376700</v>
      </c>
      <c r="T64">
        <f t="shared" si="3"/>
        <v>13780</v>
      </c>
      <c r="U64">
        <f>VLOOKUP(T64,CATMUN!$B$2:$G$1123,6,0)</f>
        <v>15</v>
      </c>
    </row>
    <row r="65" spans="1:21" x14ac:dyDescent="0.2">
      <c r="A65" s="25">
        <v>13810</v>
      </c>
      <c r="B65" s="25" t="s">
        <v>1242</v>
      </c>
      <c r="C65" s="25" t="s">
        <v>1284</v>
      </c>
      <c r="D65" s="26">
        <v>2014</v>
      </c>
      <c r="E65" s="26">
        <v>2014</v>
      </c>
      <c r="F65" s="27">
        <v>4763</v>
      </c>
      <c r="G65" s="27"/>
      <c r="H65" s="27">
        <v>748929670</v>
      </c>
      <c r="I65" s="27">
        <v>7784</v>
      </c>
      <c r="J65" s="27">
        <v>38878358200</v>
      </c>
      <c r="K65" s="29">
        <v>2110</v>
      </c>
      <c r="L65" s="29">
        <v>916841</v>
      </c>
      <c r="M65" s="29">
        <v>137636</v>
      </c>
      <c r="N65" s="29">
        <v>12968115500</v>
      </c>
      <c r="O65" s="30">
        <f t="shared" si="0"/>
        <v>6873</v>
      </c>
      <c r="P65" s="30">
        <f t="shared" si="4"/>
        <v>749846511</v>
      </c>
      <c r="Q65" s="30">
        <f t="shared" si="1"/>
        <v>145420</v>
      </c>
      <c r="R65" s="30">
        <f t="shared" si="2"/>
        <v>51846473700</v>
      </c>
      <c r="T65">
        <f t="shared" si="3"/>
        <v>13810</v>
      </c>
      <c r="U65">
        <f>VLOOKUP(T65,CATMUN!$B$2:$G$1123,6,0)</f>
        <v>15</v>
      </c>
    </row>
    <row r="66" spans="1:21" x14ac:dyDescent="0.2">
      <c r="A66" s="25">
        <v>13836</v>
      </c>
      <c r="B66" s="25" t="s">
        <v>1242</v>
      </c>
      <c r="C66" s="25" t="s">
        <v>1285</v>
      </c>
      <c r="D66" s="26">
        <v>2020</v>
      </c>
      <c r="E66" s="26">
        <v>2020</v>
      </c>
      <c r="F66" s="27">
        <v>7747</v>
      </c>
      <c r="G66" s="27"/>
      <c r="H66" s="27">
        <v>185505462</v>
      </c>
      <c r="I66" s="27">
        <v>416572</v>
      </c>
      <c r="J66" s="27">
        <v>1534718631900</v>
      </c>
      <c r="K66" s="29">
        <v>31482</v>
      </c>
      <c r="L66" s="29">
        <v>17309146</v>
      </c>
      <c r="M66" s="29">
        <v>3173497</v>
      </c>
      <c r="N66" s="29">
        <v>3568172961000</v>
      </c>
      <c r="O66" s="30">
        <f t="shared" si="0"/>
        <v>39229</v>
      </c>
      <c r="P66" s="30">
        <f t="shared" si="4"/>
        <v>202814608</v>
      </c>
      <c r="Q66" s="30">
        <f t="shared" si="1"/>
        <v>3590069</v>
      </c>
      <c r="R66" s="30">
        <f t="shared" si="2"/>
        <v>5102891592900</v>
      </c>
      <c r="T66">
        <f t="shared" si="3"/>
        <v>13836</v>
      </c>
      <c r="U66">
        <f>VLOOKUP(T66,CATMUN!$B$2:$G$1123,6,0)</f>
        <v>3</v>
      </c>
    </row>
    <row r="67" spans="1:21" x14ac:dyDescent="0.2">
      <c r="A67" s="25">
        <v>13838</v>
      </c>
      <c r="B67" s="25" t="s">
        <v>1242</v>
      </c>
      <c r="C67" s="25" t="s">
        <v>1286</v>
      </c>
      <c r="D67" s="26">
        <v>2013</v>
      </c>
      <c r="E67" s="26">
        <v>2013</v>
      </c>
      <c r="F67" s="27">
        <v>1954</v>
      </c>
      <c r="G67" s="27"/>
      <c r="H67" s="27">
        <v>216680728</v>
      </c>
      <c r="I67" s="27">
        <v>70631</v>
      </c>
      <c r="J67" s="27">
        <v>424012710000</v>
      </c>
      <c r="K67" s="29">
        <v>3456</v>
      </c>
      <c r="L67" s="29">
        <v>1082198</v>
      </c>
      <c r="M67" s="29">
        <v>211358</v>
      </c>
      <c r="N67" s="29">
        <v>39949650000</v>
      </c>
      <c r="O67" s="30">
        <f t="shared" ref="O67:O130" si="5">F67+K67</f>
        <v>5410</v>
      </c>
      <c r="P67" s="30">
        <f t="shared" si="4"/>
        <v>217762926</v>
      </c>
      <c r="Q67" s="30">
        <f t="shared" ref="Q67:Q130" si="6">I67+M67</f>
        <v>281989</v>
      </c>
      <c r="R67" s="30">
        <f t="shared" ref="R67:R130" si="7">J67+N67</f>
        <v>463962360000</v>
      </c>
      <c r="T67">
        <f t="shared" ref="T67:T130" si="8">VALUE(A67)</f>
        <v>13838</v>
      </c>
      <c r="U67">
        <f>VLOOKUP(T67,CATMUN!$B$2:$G$1123,6,0)</f>
        <v>14</v>
      </c>
    </row>
    <row r="68" spans="1:21" x14ac:dyDescent="0.2">
      <c r="A68" s="25">
        <v>13873</v>
      </c>
      <c r="B68" s="25" t="s">
        <v>1242</v>
      </c>
      <c r="C68" s="25" t="s">
        <v>1287</v>
      </c>
      <c r="D68" s="26">
        <v>2006</v>
      </c>
      <c r="E68" s="26">
        <v>2006</v>
      </c>
      <c r="F68" s="27">
        <v>1369</v>
      </c>
      <c r="G68" s="27"/>
      <c r="H68" s="27">
        <v>135745680</v>
      </c>
      <c r="I68" s="27">
        <v>17758</v>
      </c>
      <c r="J68" s="27">
        <v>26861454000</v>
      </c>
      <c r="K68" s="29">
        <v>5011</v>
      </c>
      <c r="L68" s="29">
        <v>958275</v>
      </c>
      <c r="M68" s="29">
        <v>179235</v>
      </c>
      <c r="N68" s="29">
        <v>33573507000</v>
      </c>
      <c r="O68" s="30">
        <f t="shared" si="5"/>
        <v>6380</v>
      </c>
      <c r="P68" s="30">
        <f t="shared" ref="P68:P131" si="9">H68+L68</f>
        <v>136703955</v>
      </c>
      <c r="Q68" s="30">
        <f t="shared" si="6"/>
        <v>196993</v>
      </c>
      <c r="R68" s="30">
        <f t="shared" si="7"/>
        <v>60434961000</v>
      </c>
      <c r="T68">
        <f t="shared" si="8"/>
        <v>13873</v>
      </c>
      <c r="U68">
        <f>VLOOKUP(T68,CATMUN!$B$2:$G$1123,6,0)</f>
        <v>14</v>
      </c>
    </row>
    <row r="69" spans="1:21" x14ac:dyDescent="0.2">
      <c r="A69" s="25">
        <v>13894</v>
      </c>
      <c r="B69" s="25" t="s">
        <v>1242</v>
      </c>
      <c r="C69" s="25" t="s">
        <v>1288</v>
      </c>
      <c r="D69" s="26">
        <v>2013</v>
      </c>
      <c r="E69" s="26">
        <v>2013</v>
      </c>
      <c r="F69" s="27">
        <v>829</v>
      </c>
      <c r="G69" s="27"/>
      <c r="H69" s="27">
        <v>290367862</v>
      </c>
      <c r="I69" s="27">
        <v>12963</v>
      </c>
      <c r="J69" s="27">
        <v>69282158000</v>
      </c>
      <c r="K69" s="29">
        <v>3219</v>
      </c>
      <c r="L69" s="29">
        <v>1175343</v>
      </c>
      <c r="M69" s="29">
        <v>181277</v>
      </c>
      <c r="N69" s="29">
        <v>27670862000</v>
      </c>
      <c r="O69" s="30">
        <f t="shared" si="5"/>
        <v>4048</v>
      </c>
      <c r="P69" s="30">
        <f t="shared" si="9"/>
        <v>291543205</v>
      </c>
      <c r="Q69" s="30">
        <f t="shared" si="6"/>
        <v>194240</v>
      </c>
      <c r="R69" s="30">
        <f t="shared" si="7"/>
        <v>96953020000</v>
      </c>
      <c r="T69">
        <f t="shared" si="8"/>
        <v>13894</v>
      </c>
      <c r="U69">
        <f>VLOOKUP(T69,CATMUN!$B$2:$G$1123,6,0)</f>
        <v>15</v>
      </c>
    </row>
    <row r="70" spans="1:21" x14ac:dyDescent="0.2">
      <c r="A70" s="25">
        <v>15001</v>
      </c>
      <c r="B70" s="25" t="s">
        <v>1289</v>
      </c>
      <c r="C70" s="25" t="s">
        <v>1290</v>
      </c>
      <c r="D70" s="26">
        <v>2018</v>
      </c>
      <c r="E70" s="26">
        <v>2018</v>
      </c>
      <c r="F70" s="27">
        <v>5783</v>
      </c>
      <c r="G70" s="27"/>
      <c r="H70" s="27">
        <v>97251897</v>
      </c>
      <c r="I70" s="27">
        <v>424711</v>
      </c>
      <c r="J70" s="27">
        <v>303476380100</v>
      </c>
      <c r="K70" s="29">
        <v>85437</v>
      </c>
      <c r="L70" s="29">
        <v>17128603</v>
      </c>
      <c r="M70" s="29">
        <v>7141824</v>
      </c>
      <c r="N70" s="29">
        <v>8910062942000</v>
      </c>
      <c r="O70" s="30">
        <f t="shared" si="5"/>
        <v>91220</v>
      </c>
      <c r="P70" s="30">
        <f t="shared" si="9"/>
        <v>114380500</v>
      </c>
      <c r="Q70" s="30">
        <f t="shared" si="6"/>
        <v>7566535</v>
      </c>
      <c r="R70" s="30">
        <f t="shared" si="7"/>
        <v>9213539322100</v>
      </c>
      <c r="T70">
        <f t="shared" si="8"/>
        <v>15001</v>
      </c>
      <c r="U70">
        <f>VLOOKUP(T70,CATMUN!$B$2:$G$1123,6,0)</f>
        <v>4</v>
      </c>
    </row>
    <row r="71" spans="1:21" x14ac:dyDescent="0.2">
      <c r="A71" s="25">
        <v>15022</v>
      </c>
      <c r="B71" s="25" t="s">
        <v>1289</v>
      </c>
      <c r="C71" s="25" t="s">
        <v>1291</v>
      </c>
      <c r="D71" s="26">
        <v>2007</v>
      </c>
      <c r="E71" s="26">
        <v>2007</v>
      </c>
      <c r="F71" s="27">
        <v>2429</v>
      </c>
      <c r="G71" s="27"/>
      <c r="H71" s="27">
        <v>56844689</v>
      </c>
      <c r="I71" s="27">
        <v>33602</v>
      </c>
      <c r="J71" s="27">
        <v>10565733800</v>
      </c>
      <c r="K71" s="29">
        <v>249</v>
      </c>
      <c r="L71" s="29">
        <v>175907</v>
      </c>
      <c r="M71" s="29">
        <v>21472</v>
      </c>
      <c r="N71" s="29">
        <v>4812575000</v>
      </c>
      <c r="O71" s="30">
        <f t="shared" si="5"/>
        <v>2678</v>
      </c>
      <c r="P71" s="30">
        <f t="shared" si="9"/>
        <v>57020596</v>
      </c>
      <c r="Q71" s="30">
        <f t="shared" si="6"/>
        <v>55074</v>
      </c>
      <c r="R71" s="30">
        <f t="shared" si="7"/>
        <v>15378308800</v>
      </c>
      <c r="T71">
        <f t="shared" si="8"/>
        <v>15022</v>
      </c>
      <c r="U71">
        <f>VLOOKUP(T71,CATMUN!$B$2:$G$1123,6,0)</f>
        <v>15</v>
      </c>
    </row>
    <row r="72" spans="1:21" x14ac:dyDescent="0.2">
      <c r="A72" s="25">
        <v>15047</v>
      </c>
      <c r="B72" s="25" t="s">
        <v>1289</v>
      </c>
      <c r="C72" s="25" t="s">
        <v>1292</v>
      </c>
      <c r="D72" s="26">
        <v>2016</v>
      </c>
      <c r="E72" s="26">
        <v>2016</v>
      </c>
      <c r="F72" s="27">
        <v>22735</v>
      </c>
      <c r="G72" s="27"/>
      <c r="H72" s="27">
        <v>913377646</v>
      </c>
      <c r="I72" s="27">
        <v>335747</v>
      </c>
      <c r="J72" s="27">
        <v>247438997400</v>
      </c>
      <c r="K72" s="29">
        <v>2576</v>
      </c>
      <c r="L72" s="29">
        <v>808264</v>
      </c>
      <c r="M72" s="29">
        <v>252096</v>
      </c>
      <c r="N72" s="29">
        <v>80359236000</v>
      </c>
      <c r="O72" s="30">
        <f t="shared" si="5"/>
        <v>25311</v>
      </c>
      <c r="P72" s="30">
        <f t="shared" si="9"/>
        <v>914185910</v>
      </c>
      <c r="Q72" s="30">
        <f t="shared" si="6"/>
        <v>587843</v>
      </c>
      <c r="R72" s="30">
        <f t="shared" si="7"/>
        <v>327798233400</v>
      </c>
      <c r="T72">
        <f t="shared" si="8"/>
        <v>15047</v>
      </c>
      <c r="U72">
        <f>VLOOKUP(T72,CATMUN!$B$2:$G$1123,6,0)</f>
        <v>9</v>
      </c>
    </row>
    <row r="73" spans="1:21" x14ac:dyDescent="0.2">
      <c r="A73" s="25">
        <v>15051</v>
      </c>
      <c r="B73" s="25" t="s">
        <v>1289</v>
      </c>
      <c r="C73" s="25" t="s">
        <v>1293</v>
      </c>
      <c r="D73" s="26">
        <v>2006</v>
      </c>
      <c r="E73" s="26">
        <v>2006</v>
      </c>
      <c r="F73" s="27">
        <v>3130</v>
      </c>
      <c r="G73" s="27"/>
      <c r="H73" s="27">
        <v>135040928</v>
      </c>
      <c r="I73" s="27">
        <v>70811</v>
      </c>
      <c r="J73" s="27">
        <v>52983461300</v>
      </c>
      <c r="K73" s="29">
        <v>1284</v>
      </c>
      <c r="L73" s="29">
        <v>446258</v>
      </c>
      <c r="M73" s="29">
        <v>76698</v>
      </c>
      <c r="N73" s="29">
        <v>26198259000</v>
      </c>
      <c r="O73" s="30">
        <f t="shared" si="5"/>
        <v>4414</v>
      </c>
      <c r="P73" s="30">
        <f t="shared" si="9"/>
        <v>135487186</v>
      </c>
      <c r="Q73" s="30">
        <f t="shared" si="6"/>
        <v>147509</v>
      </c>
      <c r="R73" s="30">
        <f t="shared" si="7"/>
        <v>79181720300</v>
      </c>
      <c r="T73">
        <f t="shared" si="8"/>
        <v>15051</v>
      </c>
      <c r="U73">
        <f>VLOOKUP(T73,CATMUN!$B$2:$G$1123,6,0)</f>
        <v>15</v>
      </c>
    </row>
    <row r="74" spans="1:21" x14ac:dyDescent="0.2">
      <c r="A74" s="25">
        <v>15087</v>
      </c>
      <c r="B74" s="25" t="s">
        <v>1289</v>
      </c>
      <c r="C74" s="25" t="s">
        <v>1294</v>
      </c>
      <c r="D74" s="26">
        <v>1993</v>
      </c>
      <c r="E74" s="26">
        <v>2007</v>
      </c>
      <c r="F74" s="27">
        <v>6039</v>
      </c>
      <c r="G74" s="27"/>
      <c r="H74" s="27">
        <v>272329708</v>
      </c>
      <c r="I74" s="27">
        <v>80367</v>
      </c>
      <c r="J74" s="27">
        <v>22139607700</v>
      </c>
      <c r="K74" s="29">
        <v>2341</v>
      </c>
      <c r="L74" s="29">
        <v>872384</v>
      </c>
      <c r="M74" s="29">
        <v>191187</v>
      </c>
      <c r="N74" s="29">
        <v>35912959000</v>
      </c>
      <c r="O74" s="30">
        <f t="shared" si="5"/>
        <v>8380</v>
      </c>
      <c r="P74" s="30">
        <f t="shared" si="9"/>
        <v>273202092</v>
      </c>
      <c r="Q74" s="30">
        <f t="shared" si="6"/>
        <v>271554</v>
      </c>
      <c r="R74" s="30">
        <f t="shared" si="7"/>
        <v>58052566700</v>
      </c>
      <c r="T74">
        <f t="shared" si="8"/>
        <v>15087</v>
      </c>
      <c r="U74">
        <f>VLOOKUP(T74,CATMUN!$B$2:$G$1123,6,0)</f>
        <v>14</v>
      </c>
    </row>
    <row r="75" spans="1:21" x14ac:dyDescent="0.2">
      <c r="A75" s="25">
        <v>15090</v>
      </c>
      <c r="B75" s="25" t="s">
        <v>1289</v>
      </c>
      <c r="C75" s="25" t="s">
        <v>1295</v>
      </c>
      <c r="D75" s="26">
        <v>2006</v>
      </c>
      <c r="E75" s="26">
        <v>2006</v>
      </c>
      <c r="F75" s="27">
        <v>1259</v>
      </c>
      <c r="G75" s="27"/>
      <c r="H75" s="27">
        <v>58199097</v>
      </c>
      <c r="I75" s="27">
        <v>26037</v>
      </c>
      <c r="J75" s="27">
        <v>11941489000</v>
      </c>
      <c r="K75" s="29">
        <v>263</v>
      </c>
      <c r="L75" s="29">
        <v>104003</v>
      </c>
      <c r="M75" s="29">
        <v>16514</v>
      </c>
      <c r="N75" s="29">
        <v>2451016500</v>
      </c>
      <c r="O75" s="30">
        <f t="shared" si="5"/>
        <v>1522</v>
      </c>
      <c r="P75" s="30">
        <f t="shared" si="9"/>
        <v>58303100</v>
      </c>
      <c r="Q75" s="30">
        <f t="shared" si="6"/>
        <v>42551</v>
      </c>
      <c r="R75" s="30">
        <f t="shared" si="7"/>
        <v>14392505500</v>
      </c>
      <c r="T75">
        <f t="shared" si="8"/>
        <v>15090</v>
      </c>
      <c r="U75">
        <f>VLOOKUP(T75,CATMUN!$B$2:$G$1123,6,0)</f>
        <v>15</v>
      </c>
    </row>
    <row r="76" spans="1:21" x14ac:dyDescent="0.2">
      <c r="A76" s="25">
        <v>15092</v>
      </c>
      <c r="B76" s="25" t="s">
        <v>1289</v>
      </c>
      <c r="C76" s="25" t="s">
        <v>1296</v>
      </c>
      <c r="D76" s="26">
        <v>1993</v>
      </c>
      <c r="E76" s="26">
        <v>1993</v>
      </c>
      <c r="F76" s="27">
        <v>4560</v>
      </c>
      <c r="G76" s="27"/>
      <c r="H76" s="27">
        <v>99836649</v>
      </c>
      <c r="I76" s="27">
        <v>29389</v>
      </c>
      <c r="J76" s="27">
        <v>3584533900</v>
      </c>
      <c r="K76" s="29">
        <v>214</v>
      </c>
      <c r="L76" s="29">
        <v>58671</v>
      </c>
      <c r="M76" s="29">
        <v>8191</v>
      </c>
      <c r="N76" s="29">
        <v>268438500</v>
      </c>
      <c r="O76" s="30">
        <f t="shared" si="5"/>
        <v>4774</v>
      </c>
      <c r="P76" s="30">
        <f t="shared" si="9"/>
        <v>99895320</v>
      </c>
      <c r="Q76" s="30">
        <f t="shared" si="6"/>
        <v>37580</v>
      </c>
      <c r="R76" s="30">
        <f t="shared" si="7"/>
        <v>3852972400</v>
      </c>
      <c r="T76">
        <f t="shared" si="8"/>
        <v>15092</v>
      </c>
      <c r="U76">
        <f>VLOOKUP(T76,CATMUN!$B$2:$G$1123,6,0)</f>
        <v>15</v>
      </c>
    </row>
    <row r="77" spans="1:21" x14ac:dyDescent="0.2">
      <c r="A77" s="25">
        <v>15097</v>
      </c>
      <c r="B77" s="25" t="s">
        <v>1289</v>
      </c>
      <c r="C77" s="25" t="s">
        <v>1297</v>
      </c>
      <c r="D77" s="26">
        <v>1996</v>
      </c>
      <c r="E77" s="26">
        <v>2003</v>
      </c>
      <c r="F77" s="27">
        <v>4763</v>
      </c>
      <c r="G77" s="27"/>
      <c r="H77" s="27">
        <v>143074436</v>
      </c>
      <c r="I77" s="27">
        <v>103032</v>
      </c>
      <c r="J77" s="27">
        <v>13292954500</v>
      </c>
      <c r="K77" s="29">
        <v>955</v>
      </c>
      <c r="L77" s="29">
        <v>435181</v>
      </c>
      <c r="M77" s="29">
        <v>110791</v>
      </c>
      <c r="N77" s="29">
        <v>15268737500</v>
      </c>
      <c r="O77" s="30">
        <f t="shared" si="5"/>
        <v>5718</v>
      </c>
      <c r="P77" s="30">
        <f t="shared" si="9"/>
        <v>143509617</v>
      </c>
      <c r="Q77" s="30">
        <f t="shared" si="6"/>
        <v>213823</v>
      </c>
      <c r="R77" s="30">
        <f t="shared" si="7"/>
        <v>28561692000</v>
      </c>
      <c r="T77">
        <f t="shared" si="8"/>
        <v>15097</v>
      </c>
      <c r="U77">
        <f>VLOOKUP(T77,CATMUN!$B$2:$G$1123,6,0)</f>
        <v>15</v>
      </c>
    </row>
    <row r="78" spans="1:21" x14ac:dyDescent="0.2">
      <c r="A78" s="25">
        <v>15104</v>
      </c>
      <c r="B78" s="25" t="s">
        <v>1289</v>
      </c>
      <c r="C78" s="25" t="s">
        <v>1289</v>
      </c>
      <c r="D78" s="26">
        <v>1997</v>
      </c>
      <c r="E78" s="26">
        <v>1997</v>
      </c>
      <c r="F78" s="27">
        <v>5872</v>
      </c>
      <c r="G78" s="27"/>
      <c r="H78" s="27">
        <v>48516473</v>
      </c>
      <c r="I78" s="27">
        <v>74766</v>
      </c>
      <c r="J78" s="27">
        <v>21820031200</v>
      </c>
      <c r="K78" s="29">
        <v>395</v>
      </c>
      <c r="L78" s="29">
        <v>232820</v>
      </c>
      <c r="M78" s="29">
        <v>28427</v>
      </c>
      <c r="N78" s="29">
        <v>4348126500</v>
      </c>
      <c r="O78" s="30">
        <f t="shared" si="5"/>
        <v>6267</v>
      </c>
      <c r="P78" s="30">
        <f t="shared" si="9"/>
        <v>48749293</v>
      </c>
      <c r="Q78" s="30">
        <f t="shared" si="6"/>
        <v>103193</v>
      </c>
      <c r="R78" s="30">
        <f t="shared" si="7"/>
        <v>26168157700</v>
      </c>
      <c r="T78">
        <f t="shared" si="8"/>
        <v>15104</v>
      </c>
      <c r="U78">
        <f>VLOOKUP(T78,CATMUN!$B$2:$G$1123,6,0)</f>
        <v>15</v>
      </c>
    </row>
    <row r="79" spans="1:21" x14ac:dyDescent="0.2">
      <c r="A79" s="25">
        <v>15106</v>
      </c>
      <c r="B79" s="25" t="s">
        <v>1289</v>
      </c>
      <c r="C79" s="25" t="s">
        <v>1298</v>
      </c>
      <c r="D79" s="26">
        <v>2006</v>
      </c>
      <c r="E79" s="26">
        <v>2006</v>
      </c>
      <c r="F79" s="27">
        <v>1844</v>
      </c>
      <c r="G79" s="27"/>
      <c r="H79" s="27">
        <v>65883739</v>
      </c>
      <c r="I79" s="27">
        <v>2918</v>
      </c>
      <c r="J79" s="27">
        <v>10808034000</v>
      </c>
      <c r="K79" s="29">
        <v>265</v>
      </c>
      <c r="L79" s="29">
        <v>142086</v>
      </c>
      <c r="M79" s="29">
        <v>21450</v>
      </c>
      <c r="N79" s="29">
        <v>4327936000</v>
      </c>
      <c r="O79" s="30">
        <f t="shared" si="5"/>
        <v>2109</v>
      </c>
      <c r="P79" s="30">
        <f t="shared" si="9"/>
        <v>66025825</v>
      </c>
      <c r="Q79" s="30">
        <f t="shared" si="6"/>
        <v>24368</v>
      </c>
      <c r="R79" s="30">
        <f t="shared" si="7"/>
        <v>15135970000</v>
      </c>
      <c r="T79">
        <f t="shared" si="8"/>
        <v>15106</v>
      </c>
      <c r="U79">
        <f>VLOOKUP(T79,CATMUN!$B$2:$G$1123,6,0)</f>
        <v>15</v>
      </c>
    </row>
    <row r="80" spans="1:21" x14ac:dyDescent="0.2">
      <c r="A80" s="25">
        <v>15109</v>
      </c>
      <c r="B80" s="25" t="s">
        <v>1289</v>
      </c>
      <c r="C80" s="25" t="s">
        <v>1299</v>
      </c>
      <c r="D80" s="26">
        <v>2014</v>
      </c>
      <c r="E80" s="26">
        <v>2014</v>
      </c>
      <c r="F80" s="27">
        <v>3352</v>
      </c>
      <c r="G80" s="27"/>
      <c r="H80" s="27">
        <v>106244564</v>
      </c>
      <c r="I80" s="27">
        <v>104362</v>
      </c>
      <c r="J80" s="27">
        <v>32713157800</v>
      </c>
      <c r="K80" s="29">
        <v>445</v>
      </c>
      <c r="L80" s="29">
        <v>143821</v>
      </c>
      <c r="M80" s="29">
        <v>30435</v>
      </c>
      <c r="N80" s="29">
        <v>6669203000</v>
      </c>
      <c r="O80" s="30">
        <f t="shared" si="5"/>
        <v>3797</v>
      </c>
      <c r="P80" s="30">
        <f t="shared" si="9"/>
        <v>106388385</v>
      </c>
      <c r="Q80" s="30">
        <f t="shared" si="6"/>
        <v>134797</v>
      </c>
      <c r="R80" s="30">
        <f t="shared" si="7"/>
        <v>39382360800</v>
      </c>
      <c r="T80">
        <f t="shared" si="8"/>
        <v>15109</v>
      </c>
      <c r="U80">
        <f>VLOOKUP(T80,CATMUN!$B$2:$G$1123,6,0)</f>
        <v>15</v>
      </c>
    </row>
    <row r="81" spans="1:21" x14ac:dyDescent="0.2">
      <c r="A81" s="25">
        <v>15114</v>
      </c>
      <c r="B81" s="25" t="s">
        <v>1289</v>
      </c>
      <c r="C81" s="25" t="s">
        <v>1300</v>
      </c>
      <c r="D81" s="26">
        <v>1993</v>
      </c>
      <c r="E81" s="26">
        <v>1993</v>
      </c>
      <c r="F81" s="27">
        <v>845</v>
      </c>
      <c r="G81" s="27"/>
      <c r="H81" s="27">
        <v>25230150</v>
      </c>
      <c r="I81" s="27">
        <v>4937</v>
      </c>
      <c r="J81" s="27">
        <v>1120690300</v>
      </c>
      <c r="K81" s="29">
        <v>269</v>
      </c>
      <c r="L81" s="29">
        <v>57894</v>
      </c>
      <c r="M81" s="29">
        <v>10759</v>
      </c>
      <c r="N81" s="29">
        <v>557793000</v>
      </c>
      <c r="O81" s="30">
        <f t="shared" si="5"/>
        <v>1114</v>
      </c>
      <c r="P81" s="30">
        <f t="shared" si="9"/>
        <v>25288044</v>
      </c>
      <c r="Q81" s="30">
        <f t="shared" si="6"/>
        <v>15696</v>
      </c>
      <c r="R81" s="30">
        <f t="shared" si="7"/>
        <v>1678483300</v>
      </c>
      <c r="T81">
        <f t="shared" si="8"/>
        <v>15114</v>
      </c>
      <c r="U81">
        <f>VLOOKUP(T81,CATMUN!$B$2:$G$1123,6,0)</f>
        <v>14</v>
      </c>
    </row>
    <row r="82" spans="1:21" x14ac:dyDescent="0.2">
      <c r="A82" s="25">
        <v>15131</v>
      </c>
      <c r="B82" s="25" t="s">
        <v>1289</v>
      </c>
      <c r="C82" s="25" t="s">
        <v>1301</v>
      </c>
      <c r="D82" s="26">
        <v>2010</v>
      </c>
      <c r="E82" s="26">
        <v>2010</v>
      </c>
      <c r="F82" s="27">
        <v>3569</v>
      </c>
      <c r="G82" s="27"/>
      <c r="H82" s="27">
        <v>78626255</v>
      </c>
      <c r="I82" s="27">
        <v>72487</v>
      </c>
      <c r="J82" s="27">
        <v>42447755000</v>
      </c>
      <c r="K82" s="29">
        <v>319</v>
      </c>
      <c r="L82" s="29">
        <v>214710</v>
      </c>
      <c r="M82" s="29">
        <v>22022</v>
      </c>
      <c r="N82" s="29">
        <v>4301607000</v>
      </c>
      <c r="O82" s="30">
        <f t="shared" si="5"/>
        <v>3888</v>
      </c>
      <c r="P82" s="30">
        <f t="shared" si="9"/>
        <v>78840965</v>
      </c>
      <c r="Q82" s="30">
        <f t="shared" si="6"/>
        <v>94509</v>
      </c>
      <c r="R82" s="30">
        <f t="shared" si="7"/>
        <v>46749362000</v>
      </c>
      <c r="T82">
        <f t="shared" si="8"/>
        <v>15131</v>
      </c>
      <c r="U82">
        <f>VLOOKUP(T82,CATMUN!$B$2:$G$1123,6,0)</f>
        <v>15</v>
      </c>
    </row>
    <row r="83" spans="1:21" x14ac:dyDescent="0.2">
      <c r="A83" s="25">
        <v>15135</v>
      </c>
      <c r="B83" s="25" t="s">
        <v>1289</v>
      </c>
      <c r="C83" s="25" t="s">
        <v>1302</v>
      </c>
      <c r="D83" s="26">
        <v>2006</v>
      </c>
      <c r="E83" s="26">
        <v>2006</v>
      </c>
      <c r="F83" s="27">
        <v>3387</v>
      </c>
      <c r="G83" s="27"/>
      <c r="H83" s="27">
        <v>284749685</v>
      </c>
      <c r="I83" s="27">
        <v>41463</v>
      </c>
      <c r="J83" s="27">
        <v>19853341700</v>
      </c>
      <c r="K83" s="29">
        <v>480</v>
      </c>
      <c r="L83" s="29">
        <v>300587</v>
      </c>
      <c r="M83" s="29">
        <v>48187</v>
      </c>
      <c r="N83" s="29">
        <v>6170062000</v>
      </c>
      <c r="O83" s="30">
        <f t="shared" si="5"/>
        <v>3867</v>
      </c>
      <c r="P83" s="30">
        <f t="shared" si="9"/>
        <v>285050272</v>
      </c>
      <c r="Q83" s="30">
        <f t="shared" si="6"/>
        <v>89650</v>
      </c>
      <c r="R83" s="30">
        <f t="shared" si="7"/>
        <v>26023403700</v>
      </c>
      <c r="T83">
        <f t="shared" si="8"/>
        <v>15135</v>
      </c>
      <c r="U83">
        <f>VLOOKUP(T83,CATMUN!$B$2:$G$1123,6,0)</f>
        <v>15</v>
      </c>
    </row>
    <row r="84" spans="1:21" x14ac:dyDescent="0.2">
      <c r="A84" s="25">
        <v>15162</v>
      </c>
      <c r="B84" s="25" t="s">
        <v>1289</v>
      </c>
      <c r="C84" s="25" t="s">
        <v>1303</v>
      </c>
      <c r="D84" s="26">
        <v>1993</v>
      </c>
      <c r="E84" s="26">
        <v>1993</v>
      </c>
      <c r="F84" s="27">
        <v>4576</v>
      </c>
      <c r="G84" s="27"/>
      <c r="H84" s="27">
        <v>58548977</v>
      </c>
      <c r="I84" s="27">
        <v>57459</v>
      </c>
      <c r="J84" s="27">
        <v>11730803800</v>
      </c>
      <c r="K84" s="29">
        <v>877</v>
      </c>
      <c r="L84" s="29">
        <v>359697</v>
      </c>
      <c r="M84" s="29">
        <v>51082</v>
      </c>
      <c r="N84" s="29">
        <v>3826596500</v>
      </c>
      <c r="O84" s="30">
        <f t="shared" si="5"/>
        <v>5453</v>
      </c>
      <c r="P84" s="30">
        <f t="shared" si="9"/>
        <v>58908674</v>
      </c>
      <c r="Q84" s="30">
        <f t="shared" si="6"/>
        <v>108541</v>
      </c>
      <c r="R84" s="30">
        <f t="shared" si="7"/>
        <v>15557400300</v>
      </c>
      <c r="T84">
        <f t="shared" si="8"/>
        <v>15162</v>
      </c>
      <c r="U84">
        <f>VLOOKUP(T84,CATMUN!$B$2:$G$1123,6,0)</f>
        <v>14</v>
      </c>
    </row>
    <row r="85" spans="1:21" x14ac:dyDescent="0.2">
      <c r="A85" s="25">
        <v>15172</v>
      </c>
      <c r="B85" s="25" t="s">
        <v>1289</v>
      </c>
      <c r="C85" s="25" t="s">
        <v>1304</v>
      </c>
      <c r="D85" s="26">
        <v>2007</v>
      </c>
      <c r="E85" s="26">
        <v>2007</v>
      </c>
      <c r="F85" s="27">
        <v>5390</v>
      </c>
      <c r="G85" s="27"/>
      <c r="H85" s="27">
        <v>133963210</v>
      </c>
      <c r="I85" s="27">
        <v>43780</v>
      </c>
      <c r="J85" s="27">
        <v>26266619500</v>
      </c>
      <c r="K85" s="29">
        <v>751</v>
      </c>
      <c r="L85" s="29">
        <v>331784</v>
      </c>
      <c r="M85" s="29">
        <v>74008</v>
      </c>
      <c r="N85" s="29">
        <v>13092010000</v>
      </c>
      <c r="O85" s="30">
        <f t="shared" si="5"/>
        <v>6141</v>
      </c>
      <c r="P85" s="30">
        <f t="shared" si="9"/>
        <v>134294994</v>
      </c>
      <c r="Q85" s="30">
        <f t="shared" si="6"/>
        <v>117788</v>
      </c>
      <c r="R85" s="30">
        <f t="shared" si="7"/>
        <v>39358629500</v>
      </c>
      <c r="T85">
        <f t="shared" si="8"/>
        <v>15172</v>
      </c>
      <c r="U85">
        <f>VLOOKUP(T85,CATMUN!$B$2:$G$1123,6,0)</f>
        <v>15</v>
      </c>
    </row>
    <row r="86" spans="1:21" x14ac:dyDescent="0.2">
      <c r="A86" s="25">
        <v>15176</v>
      </c>
      <c r="B86" s="25" t="s">
        <v>1289</v>
      </c>
      <c r="C86" s="25" t="s">
        <v>1305</v>
      </c>
      <c r="D86" s="26">
        <v>2006</v>
      </c>
      <c r="E86" s="26">
        <v>2006</v>
      </c>
      <c r="F86" s="27">
        <v>8975</v>
      </c>
      <c r="G86" s="27"/>
      <c r="H86" s="27">
        <v>158124788</v>
      </c>
      <c r="I86" s="27">
        <v>220748</v>
      </c>
      <c r="J86" s="27">
        <v>128268932000</v>
      </c>
      <c r="K86" s="29">
        <v>21540</v>
      </c>
      <c r="L86" s="29">
        <v>4235315</v>
      </c>
      <c r="M86" s="29">
        <v>1423605</v>
      </c>
      <c r="N86" s="29">
        <v>685920579200</v>
      </c>
      <c r="O86" s="30">
        <f t="shared" si="5"/>
        <v>30515</v>
      </c>
      <c r="P86" s="30">
        <f t="shared" si="9"/>
        <v>162360103</v>
      </c>
      <c r="Q86" s="30">
        <f t="shared" si="6"/>
        <v>1644353</v>
      </c>
      <c r="R86" s="30">
        <f t="shared" si="7"/>
        <v>814189511200</v>
      </c>
      <c r="T86">
        <f t="shared" si="8"/>
        <v>15176</v>
      </c>
      <c r="U86">
        <f>VLOOKUP(T86,CATMUN!$B$2:$G$1123,6,0)</f>
        <v>14</v>
      </c>
    </row>
    <row r="87" spans="1:21" x14ac:dyDescent="0.2">
      <c r="A87" s="25">
        <v>15180</v>
      </c>
      <c r="B87" s="25" t="s">
        <v>1289</v>
      </c>
      <c r="C87" s="25" t="s">
        <v>1306</v>
      </c>
      <c r="D87" s="26">
        <v>2009</v>
      </c>
      <c r="E87" s="26">
        <v>1996</v>
      </c>
      <c r="F87" s="27">
        <v>5341</v>
      </c>
      <c r="G87" s="27"/>
      <c r="H87" s="27">
        <v>655713059</v>
      </c>
      <c r="I87" s="27">
        <v>87277</v>
      </c>
      <c r="J87" s="27">
        <v>32847214500</v>
      </c>
      <c r="K87" s="29">
        <v>534</v>
      </c>
      <c r="L87" s="29">
        <v>104905</v>
      </c>
      <c r="M87" s="29">
        <v>45906</v>
      </c>
      <c r="N87" s="29">
        <v>4141413000</v>
      </c>
      <c r="O87" s="30">
        <f t="shared" si="5"/>
        <v>5875</v>
      </c>
      <c r="P87" s="30">
        <f t="shared" si="9"/>
        <v>655817964</v>
      </c>
      <c r="Q87" s="30">
        <f t="shared" si="6"/>
        <v>133183</v>
      </c>
      <c r="R87" s="30">
        <f t="shared" si="7"/>
        <v>36988627500</v>
      </c>
      <c r="T87">
        <f t="shared" si="8"/>
        <v>15180</v>
      </c>
      <c r="U87">
        <f>VLOOKUP(T87,CATMUN!$B$2:$G$1123,6,0)</f>
        <v>15</v>
      </c>
    </row>
    <row r="88" spans="1:21" x14ac:dyDescent="0.2">
      <c r="A88" s="25">
        <v>15183</v>
      </c>
      <c r="B88" s="25" t="s">
        <v>1289</v>
      </c>
      <c r="C88" s="25" t="s">
        <v>1307</v>
      </c>
      <c r="D88" s="26">
        <v>1996</v>
      </c>
      <c r="E88" s="26">
        <v>2007</v>
      </c>
      <c r="F88" s="27">
        <v>10734</v>
      </c>
      <c r="G88" s="27"/>
      <c r="H88" s="27">
        <v>719581423</v>
      </c>
      <c r="I88" s="27">
        <v>109447</v>
      </c>
      <c r="J88" s="27">
        <v>14490021400</v>
      </c>
      <c r="K88" s="29">
        <v>1201</v>
      </c>
      <c r="L88" s="29">
        <v>460227</v>
      </c>
      <c r="M88" s="29">
        <v>106165</v>
      </c>
      <c r="N88" s="29">
        <v>15790905500</v>
      </c>
      <c r="O88" s="30">
        <f t="shared" si="5"/>
        <v>11935</v>
      </c>
      <c r="P88" s="30">
        <f t="shared" si="9"/>
        <v>720041650</v>
      </c>
      <c r="Q88" s="30">
        <f t="shared" si="6"/>
        <v>215612</v>
      </c>
      <c r="R88" s="30">
        <f t="shared" si="7"/>
        <v>30280926900</v>
      </c>
      <c r="T88">
        <f t="shared" si="8"/>
        <v>15183</v>
      </c>
      <c r="U88">
        <f>VLOOKUP(T88,CATMUN!$B$2:$G$1123,6,0)</f>
        <v>15</v>
      </c>
    </row>
    <row r="89" spans="1:21" x14ac:dyDescent="0.2">
      <c r="A89" s="25">
        <v>15185</v>
      </c>
      <c r="B89" s="25" t="s">
        <v>1289</v>
      </c>
      <c r="C89" s="25" t="s">
        <v>1308</v>
      </c>
      <c r="D89" s="26">
        <v>2014</v>
      </c>
      <c r="E89" s="26">
        <v>2014</v>
      </c>
      <c r="F89" s="27">
        <v>3166</v>
      </c>
      <c r="G89" s="27"/>
      <c r="H89" s="27">
        <v>157342459</v>
      </c>
      <c r="I89" s="27">
        <v>156335</v>
      </c>
      <c r="J89" s="27">
        <v>64547186400</v>
      </c>
      <c r="K89" s="29">
        <v>599</v>
      </c>
      <c r="L89" s="29">
        <v>169837</v>
      </c>
      <c r="M89" s="29">
        <v>47489</v>
      </c>
      <c r="N89" s="29">
        <v>18277139000</v>
      </c>
      <c r="O89" s="30">
        <f t="shared" si="5"/>
        <v>3765</v>
      </c>
      <c r="P89" s="30">
        <f t="shared" si="9"/>
        <v>157512296</v>
      </c>
      <c r="Q89" s="30">
        <f t="shared" si="6"/>
        <v>203824</v>
      </c>
      <c r="R89" s="30">
        <f t="shared" si="7"/>
        <v>82824325400</v>
      </c>
      <c r="T89">
        <f t="shared" si="8"/>
        <v>15185</v>
      </c>
      <c r="U89">
        <f>VLOOKUP(T89,CATMUN!$B$2:$G$1123,6,0)</f>
        <v>15</v>
      </c>
    </row>
    <row r="90" spans="1:21" x14ac:dyDescent="0.2">
      <c r="A90" s="25">
        <v>15187</v>
      </c>
      <c r="B90" s="25" t="s">
        <v>1289</v>
      </c>
      <c r="C90" s="25" t="s">
        <v>1309</v>
      </c>
      <c r="D90" s="26">
        <v>2013</v>
      </c>
      <c r="E90" s="26">
        <v>2013</v>
      </c>
      <c r="F90" s="27">
        <v>2602</v>
      </c>
      <c r="G90" s="27"/>
      <c r="H90" s="27">
        <v>48449008</v>
      </c>
      <c r="I90" s="27">
        <v>53091</v>
      </c>
      <c r="J90" s="27">
        <v>18078126500</v>
      </c>
      <c r="K90" s="29">
        <v>283</v>
      </c>
      <c r="L90" s="29">
        <v>171808</v>
      </c>
      <c r="M90" s="29">
        <v>13164</v>
      </c>
      <c r="N90" s="29">
        <v>4459839000</v>
      </c>
      <c r="O90" s="30">
        <f t="shared" si="5"/>
        <v>2885</v>
      </c>
      <c r="P90" s="30">
        <f t="shared" si="9"/>
        <v>48620816</v>
      </c>
      <c r="Q90" s="30">
        <f t="shared" si="6"/>
        <v>66255</v>
      </c>
      <c r="R90" s="30">
        <f t="shared" si="7"/>
        <v>22537965500</v>
      </c>
      <c r="T90">
        <f t="shared" si="8"/>
        <v>15187</v>
      </c>
      <c r="U90">
        <f>VLOOKUP(T90,CATMUN!$B$2:$G$1123,6,0)</f>
        <v>14</v>
      </c>
    </row>
    <row r="91" spans="1:21" x14ac:dyDescent="0.2">
      <c r="A91" s="25">
        <v>15189</v>
      </c>
      <c r="B91" s="25" t="s">
        <v>1289</v>
      </c>
      <c r="C91" s="25" t="s">
        <v>1310</v>
      </c>
      <c r="D91" s="26">
        <v>2007</v>
      </c>
      <c r="E91" s="26">
        <v>2007</v>
      </c>
      <c r="F91" s="27">
        <v>5497</v>
      </c>
      <c r="G91" s="27"/>
      <c r="H91" s="27">
        <v>54566617</v>
      </c>
      <c r="I91" s="27">
        <v>62740</v>
      </c>
      <c r="J91" s="27">
        <v>20198895900</v>
      </c>
      <c r="K91" s="29">
        <v>748</v>
      </c>
      <c r="L91" s="29">
        <v>291736</v>
      </c>
      <c r="M91" s="29">
        <v>60639</v>
      </c>
      <c r="N91" s="29">
        <v>9496437000</v>
      </c>
      <c r="O91" s="30">
        <f t="shared" si="5"/>
        <v>6245</v>
      </c>
      <c r="P91" s="30">
        <f t="shared" si="9"/>
        <v>54858353</v>
      </c>
      <c r="Q91" s="30">
        <f t="shared" si="6"/>
        <v>123379</v>
      </c>
      <c r="R91" s="30">
        <f t="shared" si="7"/>
        <v>29695332900</v>
      </c>
      <c r="T91">
        <f t="shared" si="8"/>
        <v>15189</v>
      </c>
      <c r="U91">
        <f>VLOOKUP(T91,CATMUN!$B$2:$G$1123,6,0)</f>
        <v>15</v>
      </c>
    </row>
    <row r="92" spans="1:21" x14ac:dyDescent="0.2">
      <c r="A92" s="25">
        <v>15204</v>
      </c>
      <c r="B92" s="25" t="s">
        <v>1289</v>
      </c>
      <c r="C92" s="25" t="s">
        <v>1311</v>
      </c>
      <c r="D92" s="26">
        <v>2014</v>
      </c>
      <c r="E92" s="26">
        <v>2014</v>
      </c>
      <c r="F92" s="27">
        <v>8503</v>
      </c>
      <c r="G92" s="27"/>
      <c r="H92" s="27">
        <v>149078204</v>
      </c>
      <c r="I92" s="27">
        <v>398094</v>
      </c>
      <c r="J92" s="27">
        <v>214290264700</v>
      </c>
      <c r="K92" s="29">
        <v>805</v>
      </c>
      <c r="L92" s="29">
        <v>374471</v>
      </c>
      <c r="M92" s="29">
        <v>46466</v>
      </c>
      <c r="N92" s="29">
        <v>22243189000</v>
      </c>
      <c r="O92" s="30">
        <f t="shared" si="5"/>
        <v>9308</v>
      </c>
      <c r="P92" s="30">
        <f t="shared" si="9"/>
        <v>149452675</v>
      </c>
      <c r="Q92" s="30">
        <f t="shared" si="6"/>
        <v>444560</v>
      </c>
      <c r="R92" s="30">
        <f t="shared" si="7"/>
        <v>236533453700</v>
      </c>
      <c r="T92">
        <f t="shared" si="8"/>
        <v>15204</v>
      </c>
      <c r="U92">
        <f>VLOOKUP(T92,CATMUN!$B$2:$G$1123,6,0)</f>
        <v>14</v>
      </c>
    </row>
    <row r="93" spans="1:21" x14ac:dyDescent="0.2">
      <c r="A93" s="25">
        <v>15212</v>
      </c>
      <c r="B93" s="25" t="s">
        <v>1289</v>
      </c>
      <c r="C93" s="25" t="s">
        <v>1312</v>
      </c>
      <c r="D93" s="26">
        <v>2005</v>
      </c>
      <c r="E93" s="26">
        <v>2005</v>
      </c>
      <c r="F93" s="27">
        <v>2163</v>
      </c>
      <c r="G93" s="27"/>
      <c r="H93" s="27">
        <v>140385442</v>
      </c>
      <c r="I93" s="27">
        <v>40670</v>
      </c>
      <c r="J93" s="27">
        <v>26906421500</v>
      </c>
      <c r="K93" s="29">
        <v>444</v>
      </c>
      <c r="L93" s="29">
        <v>179249</v>
      </c>
      <c r="M93" s="29">
        <v>27168</v>
      </c>
      <c r="N93" s="29">
        <v>4324415500</v>
      </c>
      <c r="O93" s="30">
        <f t="shared" si="5"/>
        <v>2607</v>
      </c>
      <c r="P93" s="30">
        <f t="shared" si="9"/>
        <v>140564691</v>
      </c>
      <c r="Q93" s="30">
        <f t="shared" si="6"/>
        <v>67838</v>
      </c>
      <c r="R93" s="30">
        <f t="shared" si="7"/>
        <v>31230837000</v>
      </c>
      <c r="T93">
        <f t="shared" si="8"/>
        <v>15212</v>
      </c>
      <c r="U93">
        <f>VLOOKUP(T93,CATMUN!$B$2:$G$1123,6,0)</f>
        <v>15</v>
      </c>
    </row>
    <row r="94" spans="1:21" x14ac:dyDescent="0.2">
      <c r="A94" s="25">
        <v>15215</v>
      </c>
      <c r="B94" s="25" t="s">
        <v>1289</v>
      </c>
      <c r="C94" s="25" t="s">
        <v>1313</v>
      </c>
      <c r="D94" s="26">
        <v>1993</v>
      </c>
      <c r="E94" s="26">
        <v>1993</v>
      </c>
      <c r="F94" s="27">
        <v>1920</v>
      </c>
      <c r="G94" s="27"/>
      <c r="H94" s="27">
        <v>60018983</v>
      </c>
      <c r="I94" s="27">
        <v>23850</v>
      </c>
      <c r="J94" s="27">
        <v>6695463000</v>
      </c>
      <c r="K94" s="29">
        <v>656</v>
      </c>
      <c r="L94" s="29">
        <v>327889</v>
      </c>
      <c r="M94" s="29">
        <v>60682</v>
      </c>
      <c r="N94" s="29">
        <v>3403013000</v>
      </c>
      <c r="O94" s="30">
        <f t="shared" si="5"/>
        <v>2576</v>
      </c>
      <c r="P94" s="30">
        <f t="shared" si="9"/>
        <v>60346872</v>
      </c>
      <c r="Q94" s="30">
        <f t="shared" si="6"/>
        <v>84532</v>
      </c>
      <c r="R94" s="30">
        <f t="shared" si="7"/>
        <v>10098476000</v>
      </c>
      <c r="T94">
        <f t="shared" si="8"/>
        <v>15215</v>
      </c>
      <c r="U94">
        <f>VLOOKUP(T94,CATMUN!$B$2:$G$1123,6,0)</f>
        <v>14</v>
      </c>
    </row>
    <row r="95" spans="1:21" x14ac:dyDescent="0.2">
      <c r="A95" s="25">
        <v>15218</v>
      </c>
      <c r="B95" s="25" t="s">
        <v>1289</v>
      </c>
      <c r="C95" s="25" t="s">
        <v>1314</v>
      </c>
      <c r="D95" s="26">
        <v>1994</v>
      </c>
      <c r="E95" s="26">
        <v>1994</v>
      </c>
      <c r="F95" s="27">
        <v>2415</v>
      </c>
      <c r="G95" s="27"/>
      <c r="H95" s="27">
        <v>99877339</v>
      </c>
      <c r="I95" s="27">
        <v>27520</v>
      </c>
      <c r="J95" s="27">
        <v>4172424500</v>
      </c>
      <c r="K95" s="29">
        <v>271</v>
      </c>
      <c r="L95" s="29">
        <v>97244</v>
      </c>
      <c r="M95" s="29">
        <v>20005</v>
      </c>
      <c r="N95" s="29">
        <v>1373032500</v>
      </c>
      <c r="O95" s="30">
        <f t="shared" si="5"/>
        <v>2686</v>
      </c>
      <c r="P95" s="30">
        <f t="shared" si="9"/>
        <v>99974583</v>
      </c>
      <c r="Q95" s="30">
        <f t="shared" si="6"/>
        <v>47525</v>
      </c>
      <c r="R95" s="30">
        <f t="shared" si="7"/>
        <v>5545457000</v>
      </c>
      <c r="T95">
        <f t="shared" si="8"/>
        <v>15218</v>
      </c>
      <c r="U95">
        <f>VLOOKUP(T95,CATMUN!$B$2:$G$1123,6,0)</f>
        <v>15</v>
      </c>
    </row>
    <row r="96" spans="1:21" x14ac:dyDescent="0.2">
      <c r="A96" s="25">
        <v>15223</v>
      </c>
      <c r="B96" s="25" t="s">
        <v>1289</v>
      </c>
      <c r="C96" s="25" t="s">
        <v>1315</v>
      </c>
      <c r="D96" s="26">
        <v>2014</v>
      </c>
      <c r="E96" s="26">
        <v>2014</v>
      </c>
      <c r="F96" s="27">
        <v>2806</v>
      </c>
      <c r="G96" s="27"/>
      <c r="H96" s="27">
        <v>1157973952</v>
      </c>
      <c r="I96" s="27">
        <v>27983</v>
      </c>
      <c r="J96" s="27">
        <v>48810428200</v>
      </c>
      <c r="K96" s="29">
        <v>1424</v>
      </c>
      <c r="L96" s="29">
        <v>866246</v>
      </c>
      <c r="M96" s="29">
        <v>94765</v>
      </c>
      <c r="N96" s="29">
        <v>24791724000</v>
      </c>
      <c r="O96" s="30">
        <f t="shared" si="5"/>
        <v>4230</v>
      </c>
      <c r="P96" s="30">
        <f t="shared" si="9"/>
        <v>1158840198</v>
      </c>
      <c r="Q96" s="30">
        <f t="shared" si="6"/>
        <v>122748</v>
      </c>
      <c r="R96" s="30">
        <f t="shared" si="7"/>
        <v>73602152200</v>
      </c>
      <c r="T96">
        <f t="shared" si="8"/>
        <v>15223</v>
      </c>
      <c r="U96">
        <f>VLOOKUP(T96,CATMUN!$B$2:$G$1123,6,0)</f>
        <v>15</v>
      </c>
    </row>
    <row r="97" spans="1:21" x14ac:dyDescent="0.2">
      <c r="A97" s="25">
        <v>15224</v>
      </c>
      <c r="B97" s="25" t="s">
        <v>1289</v>
      </c>
      <c r="C97" s="25" t="s">
        <v>1316</v>
      </c>
      <c r="D97" s="26">
        <v>2014</v>
      </c>
      <c r="E97" s="26">
        <v>2014</v>
      </c>
      <c r="F97" s="27">
        <v>2204</v>
      </c>
      <c r="G97" s="27"/>
      <c r="H97" s="27">
        <v>41951096</v>
      </c>
      <c r="I97" s="27">
        <v>80660</v>
      </c>
      <c r="J97" s="27">
        <v>37075635800</v>
      </c>
      <c r="K97" s="29">
        <v>615</v>
      </c>
      <c r="L97" s="29">
        <v>248799</v>
      </c>
      <c r="M97" s="29">
        <v>47707</v>
      </c>
      <c r="N97" s="29">
        <v>15597806000</v>
      </c>
      <c r="O97" s="30">
        <f t="shared" si="5"/>
        <v>2819</v>
      </c>
      <c r="P97" s="30">
        <f t="shared" si="9"/>
        <v>42199895</v>
      </c>
      <c r="Q97" s="30">
        <f t="shared" si="6"/>
        <v>128367</v>
      </c>
      <c r="R97" s="30">
        <f t="shared" si="7"/>
        <v>52673441800</v>
      </c>
      <c r="T97">
        <f t="shared" si="8"/>
        <v>15224</v>
      </c>
      <c r="U97">
        <f>VLOOKUP(T97,CATMUN!$B$2:$G$1123,6,0)</f>
        <v>14</v>
      </c>
    </row>
    <row r="98" spans="1:21" x14ac:dyDescent="0.2">
      <c r="A98" s="25">
        <v>15226</v>
      </c>
      <c r="B98" s="25" t="s">
        <v>1289</v>
      </c>
      <c r="C98" s="25" t="s">
        <v>1317</v>
      </c>
      <c r="D98" s="26">
        <v>2016</v>
      </c>
      <c r="E98" s="26">
        <v>2016</v>
      </c>
      <c r="F98" s="27">
        <v>4216</v>
      </c>
      <c r="G98" s="27"/>
      <c r="H98" s="27">
        <v>35180955</v>
      </c>
      <c r="I98" s="27">
        <v>83926</v>
      </c>
      <c r="J98" s="27">
        <v>29997804900</v>
      </c>
      <c r="K98" s="29">
        <v>196</v>
      </c>
      <c r="L98" s="29">
        <v>64340</v>
      </c>
      <c r="M98" s="29">
        <v>10509</v>
      </c>
      <c r="N98" s="29">
        <v>2071726000</v>
      </c>
      <c r="O98" s="30">
        <f t="shared" si="5"/>
        <v>4412</v>
      </c>
      <c r="P98" s="30">
        <f t="shared" si="9"/>
        <v>35245295</v>
      </c>
      <c r="Q98" s="30">
        <f t="shared" si="6"/>
        <v>94435</v>
      </c>
      <c r="R98" s="30">
        <f t="shared" si="7"/>
        <v>32069530900</v>
      </c>
      <c r="T98">
        <f t="shared" si="8"/>
        <v>15226</v>
      </c>
      <c r="U98">
        <f>VLOOKUP(T98,CATMUN!$B$2:$G$1123,6,0)</f>
        <v>8</v>
      </c>
    </row>
    <row r="99" spans="1:21" x14ac:dyDescent="0.2">
      <c r="A99" s="25">
        <v>15232</v>
      </c>
      <c r="B99" s="25" t="s">
        <v>1289</v>
      </c>
      <c r="C99" s="25" t="s">
        <v>1318</v>
      </c>
      <c r="D99" s="26">
        <v>2008</v>
      </c>
      <c r="E99" s="26">
        <v>1995</v>
      </c>
      <c r="F99" s="27">
        <v>3369</v>
      </c>
      <c r="G99" s="27"/>
      <c r="H99" s="27">
        <v>121047536</v>
      </c>
      <c r="I99" s="27">
        <v>89746</v>
      </c>
      <c r="J99" s="27">
        <v>38867542000</v>
      </c>
      <c r="K99" s="29">
        <v>212</v>
      </c>
      <c r="L99" s="29">
        <v>136191</v>
      </c>
      <c r="M99" s="29">
        <v>9252</v>
      </c>
      <c r="N99" s="29">
        <v>896648500</v>
      </c>
      <c r="O99" s="30">
        <f t="shared" si="5"/>
        <v>3581</v>
      </c>
      <c r="P99" s="30">
        <f t="shared" si="9"/>
        <v>121183727</v>
      </c>
      <c r="Q99" s="30">
        <f t="shared" si="6"/>
        <v>98998</v>
      </c>
      <c r="R99" s="30">
        <f t="shared" si="7"/>
        <v>39764190500</v>
      </c>
      <c r="T99">
        <f t="shared" si="8"/>
        <v>15232</v>
      </c>
      <c r="U99">
        <f>VLOOKUP(T99,CATMUN!$B$2:$G$1123,6,0)</f>
        <v>15</v>
      </c>
    </row>
    <row r="100" spans="1:21" x14ac:dyDescent="0.2">
      <c r="A100" s="25">
        <v>15236</v>
      </c>
      <c r="B100" s="25" t="s">
        <v>1289</v>
      </c>
      <c r="C100" s="25" t="s">
        <v>1319</v>
      </c>
      <c r="D100" s="26">
        <v>2014</v>
      </c>
      <c r="E100" s="26">
        <v>2014</v>
      </c>
      <c r="F100" s="27">
        <v>1477</v>
      </c>
      <c r="G100" s="27"/>
      <c r="H100" s="27">
        <v>103366455</v>
      </c>
      <c r="I100" s="27">
        <v>35026</v>
      </c>
      <c r="J100" s="27">
        <v>16777426600</v>
      </c>
      <c r="K100" s="29">
        <v>324</v>
      </c>
      <c r="L100" s="29">
        <v>81166</v>
      </c>
      <c r="M100" s="29">
        <v>29304</v>
      </c>
      <c r="N100" s="29">
        <v>9149122000</v>
      </c>
      <c r="O100" s="30">
        <f t="shared" si="5"/>
        <v>1801</v>
      </c>
      <c r="P100" s="30">
        <f t="shared" si="9"/>
        <v>103447621</v>
      </c>
      <c r="Q100" s="30">
        <f t="shared" si="6"/>
        <v>64330</v>
      </c>
      <c r="R100" s="30">
        <f t="shared" si="7"/>
        <v>25926548600</v>
      </c>
      <c r="T100">
        <f t="shared" si="8"/>
        <v>15236</v>
      </c>
      <c r="U100">
        <f>VLOOKUP(T100,CATMUN!$B$2:$G$1123,6,0)</f>
        <v>15</v>
      </c>
    </row>
    <row r="101" spans="1:21" x14ac:dyDescent="0.2">
      <c r="A101" s="25">
        <v>15238</v>
      </c>
      <c r="B101" s="25" t="s">
        <v>1289</v>
      </c>
      <c r="C101" s="25" t="s">
        <v>1320</v>
      </c>
      <c r="D101" s="26">
        <v>2013</v>
      </c>
      <c r="E101" s="26">
        <v>2013</v>
      </c>
      <c r="F101" s="27">
        <v>12767</v>
      </c>
      <c r="G101" s="27"/>
      <c r="H101" s="27">
        <v>258645073</v>
      </c>
      <c r="I101" s="27">
        <v>641936</v>
      </c>
      <c r="J101" s="27">
        <v>450046160400</v>
      </c>
      <c r="K101" s="29">
        <v>51893</v>
      </c>
      <c r="L101" s="29">
        <v>8881143</v>
      </c>
      <c r="M101" s="29">
        <v>4035285</v>
      </c>
      <c r="N101" s="29">
        <v>2943482503000</v>
      </c>
      <c r="O101" s="30">
        <f t="shared" si="5"/>
        <v>64660</v>
      </c>
      <c r="P101" s="30">
        <f t="shared" si="9"/>
        <v>267526216</v>
      </c>
      <c r="Q101" s="30">
        <f t="shared" si="6"/>
        <v>4677221</v>
      </c>
      <c r="R101" s="30">
        <f t="shared" si="7"/>
        <v>3393528663400</v>
      </c>
      <c r="T101">
        <f t="shared" si="8"/>
        <v>15238</v>
      </c>
      <c r="U101">
        <f>VLOOKUP(T101,CATMUN!$B$2:$G$1123,6,0)</f>
        <v>13</v>
      </c>
    </row>
    <row r="102" spans="1:21" x14ac:dyDescent="0.2">
      <c r="A102" s="25">
        <v>15244</v>
      </c>
      <c r="B102" s="25" t="s">
        <v>1289</v>
      </c>
      <c r="C102" s="25" t="s">
        <v>1321</v>
      </c>
      <c r="D102" s="26">
        <v>2009</v>
      </c>
      <c r="E102" s="26">
        <v>2007</v>
      </c>
      <c r="F102" s="27">
        <v>3703</v>
      </c>
      <c r="G102" s="27"/>
      <c r="H102" s="27">
        <v>262983167</v>
      </c>
      <c r="I102" s="27">
        <v>52158</v>
      </c>
      <c r="J102" s="27">
        <v>19056454200</v>
      </c>
      <c r="K102" s="29">
        <v>1106</v>
      </c>
      <c r="L102" s="29">
        <v>924651</v>
      </c>
      <c r="M102" s="29">
        <v>135547</v>
      </c>
      <c r="N102" s="29">
        <v>21240683000</v>
      </c>
      <c r="O102" s="30">
        <f t="shared" si="5"/>
        <v>4809</v>
      </c>
      <c r="P102" s="30">
        <f t="shared" si="9"/>
        <v>263907818</v>
      </c>
      <c r="Q102" s="30">
        <f t="shared" si="6"/>
        <v>187705</v>
      </c>
      <c r="R102" s="30">
        <f t="shared" si="7"/>
        <v>40297137200</v>
      </c>
      <c r="T102">
        <f t="shared" si="8"/>
        <v>15244</v>
      </c>
      <c r="U102">
        <f>VLOOKUP(T102,CATMUN!$B$2:$G$1123,6,0)</f>
        <v>15</v>
      </c>
    </row>
    <row r="103" spans="1:21" x14ac:dyDescent="0.2">
      <c r="A103" s="25">
        <v>15248</v>
      </c>
      <c r="B103" s="25" t="s">
        <v>1289</v>
      </c>
      <c r="C103" s="25" t="s">
        <v>1322</v>
      </c>
      <c r="D103" s="26">
        <v>2009</v>
      </c>
      <c r="E103" s="26">
        <v>2007</v>
      </c>
      <c r="F103" s="27">
        <v>3058</v>
      </c>
      <c r="G103" s="27"/>
      <c r="H103" s="27">
        <v>69187359</v>
      </c>
      <c r="I103" s="27">
        <v>39514</v>
      </c>
      <c r="J103" s="27">
        <v>20924568300</v>
      </c>
      <c r="K103" s="29">
        <v>686</v>
      </c>
      <c r="L103" s="29">
        <v>241018</v>
      </c>
      <c r="M103" s="29">
        <v>66366</v>
      </c>
      <c r="N103" s="29">
        <v>10016763000</v>
      </c>
      <c r="O103" s="30">
        <f t="shared" si="5"/>
        <v>3744</v>
      </c>
      <c r="P103" s="30">
        <f t="shared" si="9"/>
        <v>69428377</v>
      </c>
      <c r="Q103" s="30">
        <f t="shared" si="6"/>
        <v>105880</v>
      </c>
      <c r="R103" s="30">
        <f t="shared" si="7"/>
        <v>30941331300</v>
      </c>
      <c r="T103">
        <f t="shared" si="8"/>
        <v>15248</v>
      </c>
      <c r="U103">
        <f>VLOOKUP(T103,CATMUN!$B$2:$G$1123,6,0)</f>
        <v>14</v>
      </c>
    </row>
    <row r="104" spans="1:21" x14ac:dyDescent="0.2">
      <c r="A104" s="25">
        <v>15272</v>
      </c>
      <c r="B104" s="25" t="s">
        <v>1289</v>
      </c>
      <c r="C104" s="25" t="s">
        <v>1323</v>
      </c>
      <c r="D104" s="26">
        <v>2011</v>
      </c>
      <c r="E104" s="26">
        <v>2011</v>
      </c>
      <c r="F104" s="27">
        <v>8972</v>
      </c>
      <c r="G104" s="27"/>
      <c r="H104" s="27">
        <v>106930833</v>
      </c>
      <c r="I104" s="27">
        <v>131579</v>
      </c>
      <c r="J104" s="27">
        <v>127201626700</v>
      </c>
      <c r="K104" s="29">
        <v>1474</v>
      </c>
      <c r="L104" s="29">
        <v>511775</v>
      </c>
      <c r="M104" s="29">
        <v>104431</v>
      </c>
      <c r="N104" s="29">
        <v>37250923500</v>
      </c>
      <c r="O104" s="30">
        <f t="shared" si="5"/>
        <v>10446</v>
      </c>
      <c r="P104" s="30">
        <f t="shared" si="9"/>
        <v>107442608</v>
      </c>
      <c r="Q104" s="30">
        <f t="shared" si="6"/>
        <v>236010</v>
      </c>
      <c r="R104" s="30">
        <f t="shared" si="7"/>
        <v>164452550200</v>
      </c>
      <c r="T104">
        <f t="shared" si="8"/>
        <v>15272</v>
      </c>
      <c r="U104">
        <f>VLOOKUP(T104,CATMUN!$B$2:$G$1123,6,0)</f>
        <v>14</v>
      </c>
    </row>
    <row r="105" spans="1:21" x14ac:dyDescent="0.2">
      <c r="A105" s="25">
        <v>15276</v>
      </c>
      <c r="B105" s="25" t="s">
        <v>1289</v>
      </c>
      <c r="C105" s="25" t="s">
        <v>1324</v>
      </c>
      <c r="D105" s="26">
        <v>1993</v>
      </c>
      <c r="E105" s="26">
        <v>1993</v>
      </c>
      <c r="F105" s="27">
        <v>4173</v>
      </c>
      <c r="G105" s="27"/>
      <c r="H105" s="27">
        <v>85115145</v>
      </c>
      <c r="I105" s="27">
        <v>52003</v>
      </c>
      <c r="J105" s="27">
        <v>8374448800</v>
      </c>
      <c r="K105" s="29">
        <v>632</v>
      </c>
      <c r="L105" s="29">
        <v>369099</v>
      </c>
      <c r="M105" s="29">
        <v>49953</v>
      </c>
      <c r="N105" s="29">
        <v>4158904000</v>
      </c>
      <c r="O105" s="30">
        <f t="shared" si="5"/>
        <v>4805</v>
      </c>
      <c r="P105" s="30">
        <f t="shared" si="9"/>
        <v>85484244</v>
      </c>
      <c r="Q105" s="30">
        <f t="shared" si="6"/>
        <v>101956</v>
      </c>
      <c r="R105" s="30">
        <f t="shared" si="7"/>
        <v>12533352800</v>
      </c>
      <c r="T105">
        <f t="shared" si="8"/>
        <v>15276</v>
      </c>
      <c r="U105">
        <f>VLOOKUP(T105,CATMUN!$B$2:$G$1123,6,0)</f>
        <v>15</v>
      </c>
    </row>
    <row r="106" spans="1:21" x14ac:dyDescent="0.2">
      <c r="A106" s="25">
        <v>15293</v>
      </c>
      <c r="B106" s="25" t="s">
        <v>1289</v>
      </c>
      <c r="C106" s="25" t="s">
        <v>1325</v>
      </c>
      <c r="D106" s="26">
        <v>1995</v>
      </c>
      <c r="E106" s="26">
        <v>1995</v>
      </c>
      <c r="F106" s="27">
        <v>3011</v>
      </c>
      <c r="G106" s="27"/>
      <c r="H106" s="27">
        <v>87480564</v>
      </c>
      <c r="I106" s="27">
        <v>40224</v>
      </c>
      <c r="J106" s="27">
        <v>15266497500</v>
      </c>
      <c r="K106" s="29">
        <v>432</v>
      </c>
      <c r="L106" s="29">
        <v>100658</v>
      </c>
      <c r="M106" s="29">
        <v>16108</v>
      </c>
      <c r="N106" s="29">
        <v>2009396000</v>
      </c>
      <c r="O106" s="30">
        <f t="shared" si="5"/>
        <v>3443</v>
      </c>
      <c r="P106" s="30">
        <f t="shared" si="9"/>
        <v>87581222</v>
      </c>
      <c r="Q106" s="30">
        <f t="shared" si="6"/>
        <v>56332</v>
      </c>
      <c r="R106" s="30">
        <f t="shared" si="7"/>
        <v>17275893500</v>
      </c>
      <c r="T106">
        <f t="shared" si="8"/>
        <v>15293</v>
      </c>
      <c r="U106">
        <f>VLOOKUP(T106,CATMUN!$B$2:$G$1123,6,0)</f>
        <v>15</v>
      </c>
    </row>
    <row r="107" spans="1:21" x14ac:dyDescent="0.2">
      <c r="A107" s="25">
        <v>15296</v>
      </c>
      <c r="B107" s="25" t="s">
        <v>1289</v>
      </c>
      <c r="C107" s="25" t="s">
        <v>1326</v>
      </c>
      <c r="D107" s="26">
        <v>1993</v>
      </c>
      <c r="E107" s="26">
        <v>2007</v>
      </c>
      <c r="F107" s="27">
        <v>6245</v>
      </c>
      <c r="G107" s="27"/>
      <c r="H107" s="27">
        <v>124539610</v>
      </c>
      <c r="I107" s="27">
        <v>57293</v>
      </c>
      <c r="J107" s="27">
        <v>8750382700</v>
      </c>
      <c r="K107" s="29">
        <v>634</v>
      </c>
      <c r="L107" s="29">
        <v>360216</v>
      </c>
      <c r="M107" s="29">
        <v>63319</v>
      </c>
      <c r="N107" s="29">
        <v>8361059500</v>
      </c>
      <c r="O107" s="30">
        <f t="shared" si="5"/>
        <v>6879</v>
      </c>
      <c r="P107" s="30">
        <f t="shared" si="9"/>
        <v>124899826</v>
      </c>
      <c r="Q107" s="30">
        <f t="shared" si="6"/>
        <v>120612</v>
      </c>
      <c r="R107" s="30">
        <f t="shared" si="7"/>
        <v>17111442200</v>
      </c>
      <c r="T107">
        <f t="shared" si="8"/>
        <v>15296</v>
      </c>
      <c r="U107">
        <f>VLOOKUP(T107,CATMUN!$B$2:$G$1123,6,0)</f>
        <v>15</v>
      </c>
    </row>
    <row r="108" spans="1:21" x14ac:dyDescent="0.2">
      <c r="A108" s="25">
        <v>15299</v>
      </c>
      <c r="B108" s="25" t="s">
        <v>1289</v>
      </c>
      <c r="C108" s="25" t="s">
        <v>1327</v>
      </c>
      <c r="D108" s="26">
        <v>2006</v>
      </c>
      <c r="E108" s="26">
        <v>2006</v>
      </c>
      <c r="F108" s="27">
        <v>7598</v>
      </c>
      <c r="G108" s="27"/>
      <c r="H108" s="27">
        <v>189697812</v>
      </c>
      <c r="I108" s="27">
        <v>80873</v>
      </c>
      <c r="J108" s="27">
        <v>46713486800</v>
      </c>
      <c r="K108" s="29">
        <v>6174</v>
      </c>
      <c r="L108" s="29">
        <v>1637871</v>
      </c>
      <c r="M108" s="29">
        <v>551412</v>
      </c>
      <c r="N108" s="29">
        <v>162417711000</v>
      </c>
      <c r="O108" s="30">
        <f t="shared" si="5"/>
        <v>13772</v>
      </c>
      <c r="P108" s="30">
        <f t="shared" si="9"/>
        <v>191335683</v>
      </c>
      <c r="Q108" s="30">
        <f t="shared" si="6"/>
        <v>632285</v>
      </c>
      <c r="R108" s="30">
        <f t="shared" si="7"/>
        <v>209131197800</v>
      </c>
      <c r="T108">
        <f t="shared" si="8"/>
        <v>15299</v>
      </c>
      <c r="U108">
        <f>VLOOKUP(T108,CATMUN!$B$2:$G$1123,6,0)</f>
        <v>14</v>
      </c>
    </row>
    <row r="109" spans="1:21" x14ac:dyDescent="0.2">
      <c r="A109" s="25">
        <v>15317</v>
      </c>
      <c r="B109" s="25" t="s">
        <v>1289</v>
      </c>
      <c r="C109" s="25" t="s">
        <v>1328</v>
      </c>
      <c r="D109" s="26">
        <v>1994</v>
      </c>
      <c r="E109" s="26">
        <v>1994</v>
      </c>
      <c r="F109" s="27">
        <v>2991</v>
      </c>
      <c r="G109" s="27"/>
      <c r="H109" s="27">
        <v>57432917</v>
      </c>
      <c r="I109" s="27">
        <v>36397</v>
      </c>
      <c r="J109" s="27">
        <v>8245302900</v>
      </c>
      <c r="K109" s="29">
        <v>356</v>
      </c>
      <c r="L109" s="29">
        <v>196309</v>
      </c>
      <c r="M109" s="29">
        <v>32664</v>
      </c>
      <c r="N109" s="29">
        <v>3547866000</v>
      </c>
      <c r="O109" s="30">
        <f t="shared" si="5"/>
        <v>3347</v>
      </c>
      <c r="P109" s="30">
        <f t="shared" si="9"/>
        <v>57629226</v>
      </c>
      <c r="Q109" s="30">
        <f t="shared" si="6"/>
        <v>69061</v>
      </c>
      <c r="R109" s="30">
        <f t="shared" si="7"/>
        <v>11793168900</v>
      </c>
      <c r="T109">
        <f t="shared" si="8"/>
        <v>15317</v>
      </c>
      <c r="U109">
        <f>VLOOKUP(T109,CATMUN!$B$2:$G$1123,6,0)</f>
        <v>15</v>
      </c>
    </row>
    <row r="110" spans="1:21" x14ac:dyDescent="0.2">
      <c r="A110" s="25">
        <v>15322</v>
      </c>
      <c r="B110" s="25" t="s">
        <v>1289</v>
      </c>
      <c r="C110" s="25" t="s">
        <v>1329</v>
      </c>
      <c r="D110" s="26">
        <v>1998</v>
      </c>
      <c r="E110" s="26">
        <v>1998</v>
      </c>
      <c r="F110" s="27">
        <v>4954</v>
      </c>
      <c r="G110" s="27"/>
      <c r="H110" s="27">
        <v>33915584</v>
      </c>
      <c r="I110" s="27">
        <v>78141</v>
      </c>
      <c r="J110" s="27">
        <v>9526456400</v>
      </c>
      <c r="K110" s="29">
        <v>3998</v>
      </c>
      <c r="L110" s="29">
        <v>1481751</v>
      </c>
      <c r="M110" s="29">
        <v>299201</v>
      </c>
      <c r="N110" s="29">
        <v>53293924000</v>
      </c>
      <c r="O110" s="30">
        <f t="shared" si="5"/>
        <v>8952</v>
      </c>
      <c r="P110" s="30">
        <f t="shared" si="9"/>
        <v>35397335</v>
      </c>
      <c r="Q110" s="30">
        <f t="shared" si="6"/>
        <v>377342</v>
      </c>
      <c r="R110" s="30">
        <f t="shared" si="7"/>
        <v>62820380400</v>
      </c>
      <c r="T110">
        <f t="shared" si="8"/>
        <v>15322</v>
      </c>
      <c r="U110">
        <f>VLOOKUP(T110,CATMUN!$B$2:$G$1123,6,0)</f>
        <v>14</v>
      </c>
    </row>
    <row r="111" spans="1:21" x14ac:dyDescent="0.2">
      <c r="A111" s="25">
        <v>15325</v>
      </c>
      <c r="B111" s="25" t="s">
        <v>1289</v>
      </c>
      <c r="C111" s="25" t="s">
        <v>1330</v>
      </c>
      <c r="D111" s="26">
        <v>2014</v>
      </c>
      <c r="E111" s="26">
        <v>2014</v>
      </c>
      <c r="F111" s="27">
        <v>6505</v>
      </c>
      <c r="G111" s="27"/>
      <c r="H111" s="27">
        <v>111540713</v>
      </c>
      <c r="I111" s="27">
        <v>111758</v>
      </c>
      <c r="J111" s="27">
        <v>47826433600</v>
      </c>
      <c r="K111" s="29">
        <v>783</v>
      </c>
      <c r="L111" s="29">
        <v>209248</v>
      </c>
      <c r="M111" s="29">
        <v>80347</v>
      </c>
      <c r="N111" s="29">
        <v>23696900000</v>
      </c>
      <c r="O111" s="30">
        <f t="shared" si="5"/>
        <v>7288</v>
      </c>
      <c r="P111" s="30">
        <f t="shared" si="9"/>
        <v>111749961</v>
      </c>
      <c r="Q111" s="30">
        <f t="shared" si="6"/>
        <v>192105</v>
      </c>
      <c r="R111" s="30">
        <f t="shared" si="7"/>
        <v>71523333600</v>
      </c>
      <c r="T111">
        <f t="shared" si="8"/>
        <v>15325</v>
      </c>
      <c r="U111">
        <f>VLOOKUP(T111,CATMUN!$B$2:$G$1123,6,0)</f>
        <v>15</v>
      </c>
    </row>
    <row r="112" spans="1:21" x14ac:dyDescent="0.2">
      <c r="A112" s="25">
        <v>15332</v>
      </c>
      <c r="B112" s="25" t="s">
        <v>1289</v>
      </c>
      <c r="C112" s="25" t="s">
        <v>1331</v>
      </c>
      <c r="D112" s="26">
        <v>2009</v>
      </c>
      <c r="E112" s="26">
        <v>2010</v>
      </c>
      <c r="F112" s="27">
        <v>3359</v>
      </c>
      <c r="G112" s="27"/>
      <c r="H112" s="27">
        <v>948535232</v>
      </c>
      <c r="I112" s="27">
        <v>53450</v>
      </c>
      <c r="J112" s="27">
        <v>12399074600</v>
      </c>
      <c r="K112" s="29">
        <v>846</v>
      </c>
      <c r="L112" s="29">
        <v>234528</v>
      </c>
      <c r="M112" s="29">
        <v>74707</v>
      </c>
      <c r="N112" s="29">
        <v>14839400000</v>
      </c>
      <c r="O112" s="30">
        <f t="shared" si="5"/>
        <v>4205</v>
      </c>
      <c r="P112" s="30">
        <f t="shared" si="9"/>
        <v>948769760</v>
      </c>
      <c r="Q112" s="30">
        <f t="shared" si="6"/>
        <v>128157</v>
      </c>
      <c r="R112" s="30">
        <f t="shared" si="7"/>
        <v>27238474600</v>
      </c>
      <c r="T112">
        <f t="shared" si="8"/>
        <v>15332</v>
      </c>
      <c r="U112">
        <f>VLOOKUP(T112,CATMUN!$B$2:$G$1123,6,0)</f>
        <v>15</v>
      </c>
    </row>
    <row r="113" spans="1:21" x14ac:dyDescent="0.2">
      <c r="A113" s="25">
        <v>15362</v>
      </c>
      <c r="B113" s="25" t="s">
        <v>1289</v>
      </c>
      <c r="C113" s="25" t="s">
        <v>1332</v>
      </c>
      <c r="D113" s="26">
        <v>2011</v>
      </c>
      <c r="E113" s="26">
        <v>2011</v>
      </c>
      <c r="F113" s="27">
        <v>1912</v>
      </c>
      <c r="G113" s="27"/>
      <c r="H113" s="27">
        <v>33415495</v>
      </c>
      <c r="I113" s="27">
        <v>32861</v>
      </c>
      <c r="J113" s="27">
        <v>22565719000</v>
      </c>
      <c r="K113" s="29">
        <v>792</v>
      </c>
      <c r="L113" s="29">
        <v>729803</v>
      </c>
      <c r="M113" s="29">
        <v>54820</v>
      </c>
      <c r="N113" s="29">
        <v>23859959000</v>
      </c>
      <c r="O113" s="30">
        <f t="shared" si="5"/>
        <v>2704</v>
      </c>
      <c r="P113" s="30">
        <f t="shared" si="9"/>
        <v>34145298</v>
      </c>
      <c r="Q113" s="30">
        <f t="shared" si="6"/>
        <v>87681</v>
      </c>
      <c r="R113" s="30">
        <f t="shared" si="7"/>
        <v>46425678000</v>
      </c>
      <c r="T113">
        <f t="shared" si="8"/>
        <v>15362</v>
      </c>
      <c r="U113">
        <f>VLOOKUP(T113,CATMUN!$B$2:$G$1123,6,0)</f>
        <v>14</v>
      </c>
    </row>
    <row r="114" spans="1:21" x14ac:dyDescent="0.2">
      <c r="A114" s="25">
        <v>15367</v>
      </c>
      <c r="B114" s="25" t="s">
        <v>1289</v>
      </c>
      <c r="C114" s="25" t="s">
        <v>1333</v>
      </c>
      <c r="D114" s="26">
        <v>2018</v>
      </c>
      <c r="E114" s="26">
        <v>2018</v>
      </c>
      <c r="F114" s="27">
        <v>7163</v>
      </c>
      <c r="G114" s="27"/>
      <c r="H114" s="27">
        <v>57940066</v>
      </c>
      <c r="I114" s="27">
        <v>222065</v>
      </c>
      <c r="J114" s="27">
        <v>194682678300</v>
      </c>
      <c r="K114" s="29">
        <v>1605</v>
      </c>
      <c r="L114" s="29">
        <v>496803</v>
      </c>
      <c r="M114" s="29">
        <v>142827</v>
      </c>
      <c r="N114" s="29">
        <v>117741567000</v>
      </c>
      <c r="O114" s="30">
        <f t="shared" si="5"/>
        <v>8768</v>
      </c>
      <c r="P114" s="30">
        <f t="shared" si="9"/>
        <v>58436869</v>
      </c>
      <c r="Q114" s="30">
        <f t="shared" si="6"/>
        <v>364892</v>
      </c>
      <c r="R114" s="30">
        <f t="shared" si="7"/>
        <v>312424245300</v>
      </c>
      <c r="T114">
        <f t="shared" si="8"/>
        <v>15367</v>
      </c>
      <c r="U114">
        <f>VLOOKUP(T114,CATMUN!$B$2:$G$1123,6,0)</f>
        <v>6</v>
      </c>
    </row>
    <row r="115" spans="1:21" x14ac:dyDescent="0.2">
      <c r="A115" s="25">
        <v>15368</v>
      </c>
      <c r="B115" s="25" t="s">
        <v>1289</v>
      </c>
      <c r="C115" s="25" t="s">
        <v>1334</v>
      </c>
      <c r="D115" s="26">
        <v>1990</v>
      </c>
      <c r="E115" s="26">
        <v>1990</v>
      </c>
      <c r="F115" s="27">
        <v>5531</v>
      </c>
      <c r="G115" s="27"/>
      <c r="H115" s="27">
        <v>128767149</v>
      </c>
      <c r="I115" s="27">
        <v>56301</v>
      </c>
      <c r="J115" s="27">
        <v>3714534800</v>
      </c>
      <c r="K115" s="29">
        <v>834</v>
      </c>
      <c r="L115" s="29">
        <v>170752</v>
      </c>
      <c r="M115" s="29">
        <v>31922</v>
      </c>
      <c r="N115" s="29">
        <v>1065967500</v>
      </c>
      <c r="O115" s="30">
        <f t="shared" si="5"/>
        <v>6365</v>
      </c>
      <c r="P115" s="30">
        <f t="shared" si="9"/>
        <v>128937901</v>
      </c>
      <c r="Q115" s="30">
        <f t="shared" si="6"/>
        <v>88223</v>
      </c>
      <c r="R115" s="30">
        <f t="shared" si="7"/>
        <v>4780502300</v>
      </c>
      <c r="T115">
        <f t="shared" si="8"/>
        <v>15368</v>
      </c>
      <c r="U115">
        <f>VLOOKUP(T115,CATMUN!$B$2:$G$1123,6,0)</f>
        <v>15</v>
      </c>
    </row>
    <row r="116" spans="1:21" x14ac:dyDescent="0.2">
      <c r="A116" s="25">
        <v>15377</v>
      </c>
      <c r="B116" s="25" t="s">
        <v>1289</v>
      </c>
      <c r="C116" s="25" t="s">
        <v>1335</v>
      </c>
      <c r="D116" s="26">
        <v>2005</v>
      </c>
      <c r="E116" s="26">
        <v>2005</v>
      </c>
      <c r="F116" s="27">
        <v>3214</v>
      </c>
      <c r="G116" s="27"/>
      <c r="H116" s="27">
        <v>593915531</v>
      </c>
      <c r="I116" s="27">
        <v>29230</v>
      </c>
      <c r="J116" s="27">
        <v>19938148600</v>
      </c>
      <c r="K116" s="29">
        <v>550</v>
      </c>
      <c r="L116" s="29">
        <v>230818</v>
      </c>
      <c r="M116" s="29">
        <v>39108</v>
      </c>
      <c r="N116" s="29">
        <v>3377033000</v>
      </c>
      <c r="O116" s="30">
        <f t="shared" si="5"/>
        <v>3764</v>
      </c>
      <c r="P116" s="30">
        <f t="shared" si="9"/>
        <v>594146349</v>
      </c>
      <c r="Q116" s="30">
        <f t="shared" si="6"/>
        <v>68338</v>
      </c>
      <c r="R116" s="30">
        <f t="shared" si="7"/>
        <v>23315181600</v>
      </c>
      <c r="T116">
        <f t="shared" si="8"/>
        <v>15377</v>
      </c>
      <c r="U116">
        <f>VLOOKUP(T116,CATMUN!$B$2:$G$1123,6,0)</f>
        <v>15</v>
      </c>
    </row>
    <row r="117" spans="1:21" x14ac:dyDescent="0.2">
      <c r="A117" s="25">
        <v>15380</v>
      </c>
      <c r="B117" s="25" t="s">
        <v>1289</v>
      </c>
      <c r="C117" s="25" t="s">
        <v>1336</v>
      </c>
      <c r="D117" s="26">
        <v>1998</v>
      </c>
      <c r="E117" s="26">
        <v>1998</v>
      </c>
      <c r="F117" s="27">
        <v>4416</v>
      </c>
      <c r="G117" s="27"/>
      <c r="H117" s="27">
        <v>55707967</v>
      </c>
      <c r="I117" s="27">
        <v>39421</v>
      </c>
      <c r="J117" s="27">
        <v>14442165000</v>
      </c>
      <c r="K117" s="29">
        <v>652</v>
      </c>
      <c r="L117" s="29">
        <v>237590</v>
      </c>
      <c r="M117" s="29">
        <v>49924</v>
      </c>
      <c r="N117" s="29">
        <v>6402418500</v>
      </c>
      <c r="O117" s="30">
        <f t="shared" si="5"/>
        <v>5068</v>
      </c>
      <c r="P117" s="30">
        <f t="shared" si="9"/>
        <v>55945557</v>
      </c>
      <c r="Q117" s="30">
        <f t="shared" si="6"/>
        <v>89345</v>
      </c>
      <c r="R117" s="30">
        <f t="shared" si="7"/>
        <v>20844583500</v>
      </c>
      <c r="T117">
        <f t="shared" si="8"/>
        <v>15380</v>
      </c>
      <c r="U117">
        <f>VLOOKUP(T117,CATMUN!$B$2:$G$1123,6,0)</f>
        <v>15</v>
      </c>
    </row>
    <row r="118" spans="1:21" x14ac:dyDescent="0.2">
      <c r="A118" s="25">
        <v>15401</v>
      </c>
      <c r="B118" s="25" t="s">
        <v>1289</v>
      </c>
      <c r="C118" s="25" t="s">
        <v>1337</v>
      </c>
      <c r="D118" s="26">
        <v>0</v>
      </c>
      <c r="E118" s="26">
        <v>2008</v>
      </c>
      <c r="F118" s="27">
        <v>788</v>
      </c>
      <c r="G118" s="27"/>
      <c r="H118" s="27">
        <v>108323409</v>
      </c>
      <c r="I118" s="27">
        <v>6700</v>
      </c>
      <c r="J118" s="27">
        <v>569460500</v>
      </c>
      <c r="K118" s="29">
        <v>215</v>
      </c>
      <c r="L118" s="29">
        <v>58714</v>
      </c>
      <c r="M118" s="29">
        <v>17221</v>
      </c>
      <c r="N118" s="29">
        <v>1946111000</v>
      </c>
      <c r="O118" s="30">
        <f t="shared" si="5"/>
        <v>1003</v>
      </c>
      <c r="P118" s="30">
        <f t="shared" si="9"/>
        <v>108382123</v>
      </c>
      <c r="Q118" s="30">
        <f t="shared" si="6"/>
        <v>23921</v>
      </c>
      <c r="R118" s="30">
        <f t="shared" si="7"/>
        <v>2515571500</v>
      </c>
      <c r="T118">
        <f t="shared" si="8"/>
        <v>15401</v>
      </c>
      <c r="U118">
        <f>VLOOKUP(T118,CATMUN!$B$2:$G$1123,6,0)</f>
        <v>15</v>
      </c>
    </row>
    <row r="119" spans="1:21" x14ac:dyDescent="0.2">
      <c r="A119" s="25">
        <v>15403</v>
      </c>
      <c r="B119" s="25" t="s">
        <v>1289</v>
      </c>
      <c r="C119" s="25" t="s">
        <v>1338</v>
      </c>
      <c r="D119" s="26">
        <v>1990</v>
      </c>
      <c r="E119" s="26">
        <v>2007</v>
      </c>
      <c r="F119" s="27">
        <v>3663</v>
      </c>
      <c r="G119" s="27"/>
      <c r="H119" s="27">
        <v>161725511</v>
      </c>
      <c r="I119" s="27">
        <v>52884</v>
      </c>
      <c r="J119" s="27">
        <v>9104126200</v>
      </c>
      <c r="K119" s="29">
        <v>1269</v>
      </c>
      <c r="L119" s="29">
        <v>389874</v>
      </c>
      <c r="M119" s="29">
        <v>82748</v>
      </c>
      <c r="N119" s="29">
        <v>10493408000</v>
      </c>
      <c r="O119" s="30">
        <f t="shared" si="5"/>
        <v>4932</v>
      </c>
      <c r="P119" s="30">
        <f t="shared" si="9"/>
        <v>162115385</v>
      </c>
      <c r="Q119" s="30">
        <f t="shared" si="6"/>
        <v>135632</v>
      </c>
      <c r="R119" s="30">
        <f t="shared" si="7"/>
        <v>19597534200</v>
      </c>
      <c r="T119">
        <f t="shared" si="8"/>
        <v>15403</v>
      </c>
      <c r="U119">
        <f>VLOOKUP(T119,CATMUN!$B$2:$G$1123,6,0)</f>
        <v>15</v>
      </c>
    </row>
    <row r="120" spans="1:21" x14ac:dyDescent="0.2">
      <c r="A120" s="25">
        <v>15407</v>
      </c>
      <c r="B120" s="25" t="s">
        <v>1289</v>
      </c>
      <c r="C120" s="25" t="s">
        <v>1339</v>
      </c>
      <c r="D120" s="26">
        <v>2013</v>
      </c>
      <c r="E120" s="26">
        <v>2013</v>
      </c>
      <c r="F120" s="27">
        <v>7182</v>
      </c>
      <c r="G120" s="27"/>
      <c r="H120" s="27">
        <v>118877734</v>
      </c>
      <c r="I120" s="27">
        <v>409800</v>
      </c>
      <c r="J120" s="27">
        <v>466328529000</v>
      </c>
      <c r="K120" s="29">
        <v>4311</v>
      </c>
      <c r="L120" s="29">
        <v>1643789</v>
      </c>
      <c r="M120" s="29">
        <v>433563</v>
      </c>
      <c r="N120" s="29">
        <v>437029125000</v>
      </c>
      <c r="O120" s="30">
        <f t="shared" si="5"/>
        <v>11493</v>
      </c>
      <c r="P120" s="30">
        <f t="shared" si="9"/>
        <v>120521523</v>
      </c>
      <c r="Q120" s="30">
        <f t="shared" si="6"/>
        <v>843363</v>
      </c>
      <c r="R120" s="30">
        <f t="shared" si="7"/>
        <v>903357654000</v>
      </c>
      <c r="T120">
        <f t="shared" si="8"/>
        <v>15407</v>
      </c>
      <c r="U120">
        <f>VLOOKUP(T120,CATMUN!$B$2:$G$1123,6,0)</f>
        <v>14</v>
      </c>
    </row>
    <row r="121" spans="1:21" x14ac:dyDescent="0.2">
      <c r="A121" s="25">
        <v>15425</v>
      </c>
      <c r="B121" s="25" t="s">
        <v>1289</v>
      </c>
      <c r="C121" s="25" t="s">
        <v>1340</v>
      </c>
      <c r="D121" s="26">
        <v>1994</v>
      </c>
      <c r="E121" s="26">
        <v>1994</v>
      </c>
      <c r="F121" s="27">
        <v>5047</v>
      </c>
      <c r="G121" s="27"/>
      <c r="H121" s="27">
        <v>202180320</v>
      </c>
      <c r="I121" s="27">
        <v>43272</v>
      </c>
      <c r="J121" s="27">
        <v>11354088900</v>
      </c>
      <c r="K121" s="29">
        <v>445</v>
      </c>
      <c r="L121" s="29">
        <v>173969</v>
      </c>
      <c r="M121" s="29">
        <v>38280</v>
      </c>
      <c r="N121" s="29">
        <v>3231836300</v>
      </c>
      <c r="O121" s="30">
        <f t="shared" si="5"/>
        <v>5492</v>
      </c>
      <c r="P121" s="30">
        <f t="shared" si="9"/>
        <v>202354289</v>
      </c>
      <c r="Q121" s="30">
        <f t="shared" si="6"/>
        <v>81552</v>
      </c>
      <c r="R121" s="30">
        <f t="shared" si="7"/>
        <v>14585925200</v>
      </c>
      <c r="T121">
        <f t="shared" si="8"/>
        <v>15425</v>
      </c>
      <c r="U121">
        <f>VLOOKUP(T121,CATMUN!$B$2:$G$1123,6,0)</f>
        <v>15</v>
      </c>
    </row>
    <row r="122" spans="1:21" x14ac:dyDescent="0.2">
      <c r="A122" s="25">
        <v>15442</v>
      </c>
      <c r="B122" s="25" t="s">
        <v>1289</v>
      </c>
      <c r="C122" s="25" t="s">
        <v>1341</v>
      </c>
      <c r="D122" s="26">
        <v>2014</v>
      </c>
      <c r="E122" s="26">
        <v>2014</v>
      </c>
      <c r="F122" s="27">
        <v>4607</v>
      </c>
      <c r="G122" s="27"/>
      <c r="H122" s="27">
        <v>158909619</v>
      </c>
      <c r="I122" s="27">
        <v>98023</v>
      </c>
      <c r="J122" s="27">
        <v>37978696000</v>
      </c>
      <c r="K122" s="29">
        <v>437</v>
      </c>
      <c r="L122" s="29">
        <v>169545</v>
      </c>
      <c r="M122" s="29">
        <v>37235</v>
      </c>
      <c r="N122" s="29">
        <v>6283632000</v>
      </c>
      <c r="O122" s="30">
        <f t="shared" si="5"/>
        <v>5044</v>
      </c>
      <c r="P122" s="30">
        <f t="shared" si="9"/>
        <v>159079164</v>
      </c>
      <c r="Q122" s="30">
        <f t="shared" si="6"/>
        <v>135258</v>
      </c>
      <c r="R122" s="30">
        <f t="shared" si="7"/>
        <v>44262328000</v>
      </c>
      <c r="T122">
        <f t="shared" si="8"/>
        <v>15442</v>
      </c>
      <c r="U122">
        <f>VLOOKUP(T122,CATMUN!$B$2:$G$1123,6,0)</f>
        <v>15</v>
      </c>
    </row>
    <row r="123" spans="1:21" x14ac:dyDescent="0.2">
      <c r="A123" s="25">
        <v>15455</v>
      </c>
      <c r="B123" s="25" t="s">
        <v>1289</v>
      </c>
      <c r="C123" s="25" t="s">
        <v>1342</v>
      </c>
      <c r="D123" s="26">
        <v>2008</v>
      </c>
      <c r="E123" s="26">
        <v>2008</v>
      </c>
      <c r="F123" s="27">
        <v>4552</v>
      </c>
      <c r="G123" s="27"/>
      <c r="H123" s="27">
        <v>264034566</v>
      </c>
      <c r="I123" s="27">
        <v>110217</v>
      </c>
      <c r="J123" s="27">
        <v>32711497100</v>
      </c>
      <c r="K123" s="29">
        <v>2789</v>
      </c>
      <c r="L123" s="29">
        <v>832347</v>
      </c>
      <c r="M123" s="29">
        <v>214293</v>
      </c>
      <c r="N123" s="29">
        <v>34001992000</v>
      </c>
      <c r="O123" s="30">
        <f t="shared" si="5"/>
        <v>7341</v>
      </c>
      <c r="P123" s="30">
        <f t="shared" si="9"/>
        <v>264866913</v>
      </c>
      <c r="Q123" s="30">
        <f t="shared" si="6"/>
        <v>324510</v>
      </c>
      <c r="R123" s="30">
        <f t="shared" si="7"/>
        <v>66713489100</v>
      </c>
      <c r="T123">
        <f t="shared" si="8"/>
        <v>15455</v>
      </c>
      <c r="U123">
        <f>VLOOKUP(T123,CATMUN!$B$2:$G$1123,6,0)</f>
        <v>15</v>
      </c>
    </row>
    <row r="124" spans="1:21" x14ac:dyDescent="0.2">
      <c r="A124" s="25">
        <v>15464</v>
      </c>
      <c r="B124" s="25" t="s">
        <v>1289</v>
      </c>
      <c r="C124" s="25" t="s">
        <v>1343</v>
      </c>
      <c r="D124" s="26">
        <v>1994</v>
      </c>
      <c r="E124" s="26">
        <v>2007</v>
      </c>
      <c r="F124" s="27">
        <v>6417</v>
      </c>
      <c r="G124" s="27"/>
      <c r="H124" s="27">
        <v>361386318</v>
      </c>
      <c r="I124" s="27">
        <v>51469</v>
      </c>
      <c r="J124" s="27">
        <v>8004077500</v>
      </c>
      <c r="K124" s="29">
        <v>1314</v>
      </c>
      <c r="L124" s="29">
        <v>652607</v>
      </c>
      <c r="M124" s="29">
        <v>84576</v>
      </c>
      <c r="N124" s="29">
        <v>9676506800</v>
      </c>
      <c r="O124" s="30">
        <f t="shared" si="5"/>
        <v>7731</v>
      </c>
      <c r="P124" s="30">
        <f t="shared" si="9"/>
        <v>362038925</v>
      </c>
      <c r="Q124" s="30">
        <f t="shared" si="6"/>
        <v>136045</v>
      </c>
      <c r="R124" s="30">
        <f t="shared" si="7"/>
        <v>17680584300</v>
      </c>
      <c r="T124">
        <f t="shared" si="8"/>
        <v>15464</v>
      </c>
      <c r="U124">
        <f>VLOOKUP(T124,CATMUN!$B$2:$G$1123,6,0)</f>
        <v>15</v>
      </c>
    </row>
    <row r="125" spans="1:21" x14ac:dyDescent="0.2">
      <c r="A125" s="25">
        <v>15466</v>
      </c>
      <c r="B125" s="25" t="s">
        <v>1289</v>
      </c>
      <c r="C125" s="25" t="s">
        <v>1344</v>
      </c>
      <c r="D125" s="26">
        <v>1993</v>
      </c>
      <c r="E125" s="26">
        <v>1993</v>
      </c>
      <c r="F125" s="27">
        <v>6105</v>
      </c>
      <c r="G125" s="27"/>
      <c r="H125" s="27">
        <v>67776914</v>
      </c>
      <c r="I125" s="27">
        <v>39192</v>
      </c>
      <c r="J125" s="27">
        <v>6208573200</v>
      </c>
      <c r="K125" s="29">
        <v>1532</v>
      </c>
      <c r="L125" s="29">
        <v>608211</v>
      </c>
      <c r="M125" s="29">
        <v>95583</v>
      </c>
      <c r="N125" s="29">
        <v>9055189500</v>
      </c>
      <c r="O125" s="30">
        <f t="shared" si="5"/>
        <v>7637</v>
      </c>
      <c r="P125" s="30">
        <f t="shared" si="9"/>
        <v>68385125</v>
      </c>
      <c r="Q125" s="30">
        <f t="shared" si="6"/>
        <v>134775</v>
      </c>
      <c r="R125" s="30">
        <f t="shared" si="7"/>
        <v>15263762700</v>
      </c>
      <c r="T125">
        <f t="shared" si="8"/>
        <v>15466</v>
      </c>
      <c r="U125">
        <f>VLOOKUP(T125,CATMUN!$B$2:$G$1123,6,0)</f>
        <v>14</v>
      </c>
    </row>
    <row r="126" spans="1:21" x14ac:dyDescent="0.2">
      <c r="A126" s="25">
        <v>15469</v>
      </c>
      <c r="B126" s="25" t="s">
        <v>1289</v>
      </c>
      <c r="C126" s="25" t="s">
        <v>1345</v>
      </c>
      <c r="D126" s="26">
        <v>2014</v>
      </c>
      <c r="E126" s="26">
        <v>2014</v>
      </c>
      <c r="F126" s="27">
        <v>11240</v>
      </c>
      <c r="G126" s="27"/>
      <c r="H126" s="27">
        <v>212677566</v>
      </c>
      <c r="I126" s="27">
        <v>503980</v>
      </c>
      <c r="J126" s="27">
        <v>288842819500</v>
      </c>
      <c r="K126" s="29">
        <v>7322</v>
      </c>
      <c r="L126" s="29">
        <v>3034066</v>
      </c>
      <c r="M126" s="29">
        <v>593817</v>
      </c>
      <c r="N126" s="29">
        <v>359782238500</v>
      </c>
      <c r="O126" s="30">
        <f t="shared" si="5"/>
        <v>18562</v>
      </c>
      <c r="P126" s="30">
        <f t="shared" si="9"/>
        <v>215711632</v>
      </c>
      <c r="Q126" s="30">
        <f t="shared" si="6"/>
        <v>1097797</v>
      </c>
      <c r="R126" s="30">
        <f t="shared" si="7"/>
        <v>648625058000</v>
      </c>
      <c r="T126">
        <f t="shared" si="8"/>
        <v>15469</v>
      </c>
      <c r="U126">
        <f>VLOOKUP(T126,CATMUN!$B$2:$G$1123,6,0)</f>
        <v>14</v>
      </c>
    </row>
    <row r="127" spans="1:21" x14ac:dyDescent="0.2">
      <c r="A127" s="25">
        <v>15476</v>
      </c>
      <c r="B127" s="25" t="s">
        <v>1289</v>
      </c>
      <c r="C127" s="25" t="s">
        <v>1346</v>
      </c>
      <c r="D127" s="26">
        <v>2014</v>
      </c>
      <c r="E127" s="26">
        <v>2014</v>
      </c>
      <c r="F127" s="27">
        <v>3717</v>
      </c>
      <c r="G127" s="27"/>
      <c r="H127" s="27">
        <v>59430676</v>
      </c>
      <c r="I127" s="27">
        <v>122616</v>
      </c>
      <c r="J127" s="27">
        <v>64621867600</v>
      </c>
      <c r="K127" s="29">
        <v>322</v>
      </c>
      <c r="L127" s="29">
        <v>194524</v>
      </c>
      <c r="M127" s="29">
        <v>22700</v>
      </c>
      <c r="N127" s="29">
        <v>9714611000</v>
      </c>
      <c r="O127" s="30">
        <f t="shared" si="5"/>
        <v>4039</v>
      </c>
      <c r="P127" s="30">
        <f t="shared" si="9"/>
        <v>59625200</v>
      </c>
      <c r="Q127" s="30">
        <f t="shared" si="6"/>
        <v>145316</v>
      </c>
      <c r="R127" s="30">
        <f t="shared" si="7"/>
        <v>74336478600</v>
      </c>
      <c r="T127">
        <f t="shared" si="8"/>
        <v>15476</v>
      </c>
      <c r="U127">
        <f>VLOOKUP(T127,CATMUN!$B$2:$G$1123,6,0)</f>
        <v>14</v>
      </c>
    </row>
    <row r="128" spans="1:21" x14ac:dyDescent="0.2">
      <c r="A128" s="25">
        <v>15480</v>
      </c>
      <c r="B128" s="25" t="s">
        <v>1289</v>
      </c>
      <c r="C128" s="25" t="s">
        <v>1347</v>
      </c>
      <c r="D128" s="26">
        <v>0</v>
      </c>
      <c r="E128" s="26">
        <v>2006</v>
      </c>
      <c r="F128" s="27">
        <v>1539</v>
      </c>
      <c r="G128" s="27"/>
      <c r="H128" s="27">
        <v>184902232</v>
      </c>
      <c r="I128" s="27">
        <v>554</v>
      </c>
      <c r="J128" s="27">
        <v>2267588000</v>
      </c>
      <c r="K128" s="29">
        <v>1517</v>
      </c>
      <c r="L128" s="29">
        <v>886481</v>
      </c>
      <c r="M128" s="29">
        <v>130344</v>
      </c>
      <c r="N128" s="29">
        <v>29154951000</v>
      </c>
      <c r="O128" s="30">
        <f t="shared" si="5"/>
        <v>3056</v>
      </c>
      <c r="P128" s="30">
        <f t="shared" si="9"/>
        <v>185788713</v>
      </c>
      <c r="Q128" s="30">
        <f t="shared" si="6"/>
        <v>130898</v>
      </c>
      <c r="R128" s="30">
        <f t="shared" si="7"/>
        <v>31422539000</v>
      </c>
      <c r="T128">
        <f t="shared" si="8"/>
        <v>15480</v>
      </c>
      <c r="U128">
        <f>VLOOKUP(T128,CATMUN!$B$2:$G$1123,6,0)</f>
        <v>14</v>
      </c>
    </row>
    <row r="129" spans="1:21" x14ac:dyDescent="0.2">
      <c r="A129" s="25">
        <v>15491</v>
      </c>
      <c r="B129" s="25" t="s">
        <v>1289</v>
      </c>
      <c r="C129" s="25" t="s">
        <v>1348</v>
      </c>
      <c r="D129" s="26">
        <v>1998</v>
      </c>
      <c r="E129" s="26">
        <v>1998</v>
      </c>
      <c r="F129" s="27">
        <v>6038</v>
      </c>
      <c r="G129" s="27"/>
      <c r="H129" s="27">
        <v>50429514</v>
      </c>
      <c r="I129" s="27">
        <v>139001</v>
      </c>
      <c r="J129" s="27">
        <v>28147531000</v>
      </c>
      <c r="K129" s="29">
        <v>3305</v>
      </c>
      <c r="L129" s="29">
        <v>4187966</v>
      </c>
      <c r="M129" s="29">
        <v>507960</v>
      </c>
      <c r="N129" s="29">
        <v>187639211500</v>
      </c>
      <c r="O129" s="30">
        <f t="shared" si="5"/>
        <v>9343</v>
      </c>
      <c r="P129" s="30">
        <f t="shared" si="9"/>
        <v>54617480</v>
      </c>
      <c r="Q129" s="30">
        <f t="shared" si="6"/>
        <v>646961</v>
      </c>
      <c r="R129" s="30">
        <f t="shared" si="7"/>
        <v>215786742500</v>
      </c>
      <c r="T129">
        <f t="shared" si="8"/>
        <v>15491</v>
      </c>
      <c r="U129">
        <f>VLOOKUP(T129,CATMUN!$B$2:$G$1123,6,0)</f>
        <v>14</v>
      </c>
    </row>
    <row r="130" spans="1:21" x14ac:dyDescent="0.2">
      <c r="A130" s="25">
        <v>15494</v>
      </c>
      <c r="B130" s="25" t="s">
        <v>1289</v>
      </c>
      <c r="C130" s="25" t="s">
        <v>1349</v>
      </c>
      <c r="D130" s="26">
        <v>2013</v>
      </c>
      <c r="E130" s="26">
        <v>2013</v>
      </c>
      <c r="F130" s="27">
        <v>4865</v>
      </c>
      <c r="G130" s="27"/>
      <c r="H130" s="27">
        <v>49979525</v>
      </c>
      <c r="I130" s="27">
        <v>144548</v>
      </c>
      <c r="J130" s="27">
        <v>70685711200</v>
      </c>
      <c r="K130" s="29">
        <v>638</v>
      </c>
      <c r="L130" s="29">
        <v>273563</v>
      </c>
      <c r="M130" s="29">
        <v>47995</v>
      </c>
      <c r="N130" s="29">
        <v>17888448000</v>
      </c>
      <c r="O130" s="30">
        <f t="shared" si="5"/>
        <v>5503</v>
      </c>
      <c r="P130" s="30">
        <f t="shared" si="9"/>
        <v>50253088</v>
      </c>
      <c r="Q130" s="30">
        <f t="shared" si="6"/>
        <v>192543</v>
      </c>
      <c r="R130" s="30">
        <f t="shared" si="7"/>
        <v>88574159200</v>
      </c>
      <c r="T130">
        <f t="shared" si="8"/>
        <v>15494</v>
      </c>
      <c r="U130">
        <f>VLOOKUP(T130,CATMUN!$B$2:$G$1123,6,0)</f>
        <v>14</v>
      </c>
    </row>
    <row r="131" spans="1:21" x14ac:dyDescent="0.2">
      <c r="A131" s="25">
        <v>15500</v>
      </c>
      <c r="B131" s="25" t="s">
        <v>1289</v>
      </c>
      <c r="C131" s="25" t="s">
        <v>1350</v>
      </c>
      <c r="D131" s="26">
        <v>2014</v>
      </c>
      <c r="E131" s="26">
        <v>2014</v>
      </c>
      <c r="F131" s="27">
        <v>2945</v>
      </c>
      <c r="G131" s="27"/>
      <c r="H131" s="27">
        <v>58964668</v>
      </c>
      <c r="I131" s="27">
        <v>76756</v>
      </c>
      <c r="J131" s="27">
        <v>65714686000</v>
      </c>
      <c r="K131" s="29">
        <v>418</v>
      </c>
      <c r="L131" s="29">
        <v>131387</v>
      </c>
      <c r="M131" s="29">
        <v>14825</v>
      </c>
      <c r="N131" s="29">
        <v>7511918000</v>
      </c>
      <c r="O131" s="30">
        <f t="shared" ref="O131:O194" si="10">F131+K131</f>
        <v>3363</v>
      </c>
      <c r="P131" s="30">
        <f t="shared" si="9"/>
        <v>59096055</v>
      </c>
      <c r="Q131" s="30">
        <f t="shared" ref="Q131:Q194" si="11">I131+M131</f>
        <v>91581</v>
      </c>
      <c r="R131" s="30">
        <f t="shared" ref="R131:R194" si="12">J131+N131</f>
        <v>73226604000</v>
      </c>
      <c r="T131">
        <f t="shared" ref="T131:T194" si="13">VALUE(A131)</f>
        <v>15500</v>
      </c>
      <c r="U131">
        <f>VLOOKUP(T131,CATMUN!$B$2:$G$1123,6,0)</f>
        <v>14</v>
      </c>
    </row>
    <row r="132" spans="1:21" x14ac:dyDescent="0.2">
      <c r="A132" s="25">
        <v>15507</v>
      </c>
      <c r="B132" s="25" t="s">
        <v>1289</v>
      </c>
      <c r="C132" s="25" t="s">
        <v>1351</v>
      </c>
      <c r="D132" s="26">
        <v>2007</v>
      </c>
      <c r="E132" s="26">
        <v>2007</v>
      </c>
      <c r="F132" s="27">
        <v>3334</v>
      </c>
      <c r="G132" s="27"/>
      <c r="H132" s="27">
        <v>480794551</v>
      </c>
      <c r="I132" s="27">
        <v>59575</v>
      </c>
      <c r="J132" s="27">
        <v>18504551100</v>
      </c>
      <c r="K132" s="29">
        <v>1208</v>
      </c>
      <c r="L132" s="29">
        <v>375279</v>
      </c>
      <c r="M132" s="29">
        <v>88123</v>
      </c>
      <c r="N132" s="29">
        <v>13863817000</v>
      </c>
      <c r="O132" s="30">
        <f t="shared" si="10"/>
        <v>4542</v>
      </c>
      <c r="P132" s="30">
        <f t="shared" ref="P132:P195" si="14">H132+L132</f>
        <v>481169830</v>
      </c>
      <c r="Q132" s="30">
        <f t="shared" si="11"/>
        <v>147698</v>
      </c>
      <c r="R132" s="30">
        <f t="shared" si="12"/>
        <v>32368368100</v>
      </c>
      <c r="T132">
        <f t="shared" si="13"/>
        <v>15507</v>
      </c>
      <c r="U132">
        <f>VLOOKUP(T132,CATMUN!$B$2:$G$1123,6,0)</f>
        <v>15</v>
      </c>
    </row>
    <row r="133" spans="1:21" x14ac:dyDescent="0.2">
      <c r="A133" s="25">
        <v>15511</v>
      </c>
      <c r="B133" s="25" t="s">
        <v>1289</v>
      </c>
      <c r="C133" s="25" t="s">
        <v>1352</v>
      </c>
      <c r="D133" s="26">
        <v>2009</v>
      </c>
      <c r="E133" s="26">
        <v>2009</v>
      </c>
      <c r="F133" s="27">
        <v>4487</v>
      </c>
      <c r="G133" s="27"/>
      <c r="H133" s="27">
        <v>66359731</v>
      </c>
      <c r="I133" s="27">
        <v>75316</v>
      </c>
      <c r="J133" s="27">
        <v>25648402400</v>
      </c>
      <c r="K133" s="29">
        <v>330</v>
      </c>
      <c r="L133" s="29">
        <v>272214</v>
      </c>
      <c r="M133" s="29">
        <v>32280</v>
      </c>
      <c r="N133" s="29">
        <v>6193261000</v>
      </c>
      <c r="O133" s="30">
        <f t="shared" si="10"/>
        <v>4817</v>
      </c>
      <c r="P133" s="30">
        <f t="shared" si="14"/>
        <v>66631945</v>
      </c>
      <c r="Q133" s="30">
        <f t="shared" si="11"/>
        <v>107596</v>
      </c>
      <c r="R133" s="30">
        <f t="shared" si="12"/>
        <v>31841663400</v>
      </c>
      <c r="T133">
        <f t="shared" si="13"/>
        <v>15511</v>
      </c>
      <c r="U133">
        <f>VLOOKUP(T133,CATMUN!$B$2:$G$1123,6,0)</f>
        <v>15</v>
      </c>
    </row>
    <row r="134" spans="1:21" x14ac:dyDescent="0.2">
      <c r="A134" s="25">
        <v>15514</v>
      </c>
      <c r="B134" s="25" t="s">
        <v>1289</v>
      </c>
      <c r="C134" s="25" t="s">
        <v>1353</v>
      </c>
      <c r="D134" s="26">
        <v>2010</v>
      </c>
      <c r="E134" s="26">
        <v>2010</v>
      </c>
      <c r="F134" s="27">
        <v>2596</v>
      </c>
      <c r="G134" s="27"/>
      <c r="H134" s="27">
        <v>337691012</v>
      </c>
      <c r="I134" s="27">
        <v>42021</v>
      </c>
      <c r="J134" s="27">
        <v>26938677000</v>
      </c>
      <c r="K134" s="29">
        <v>782</v>
      </c>
      <c r="L134" s="29">
        <v>298648</v>
      </c>
      <c r="M134" s="29">
        <v>55012</v>
      </c>
      <c r="N134" s="29">
        <v>9057973000</v>
      </c>
      <c r="O134" s="30">
        <f t="shared" si="10"/>
        <v>3378</v>
      </c>
      <c r="P134" s="30">
        <f t="shared" si="14"/>
        <v>337989660</v>
      </c>
      <c r="Q134" s="30">
        <f t="shared" si="11"/>
        <v>97033</v>
      </c>
      <c r="R134" s="30">
        <f t="shared" si="12"/>
        <v>35996650000</v>
      </c>
      <c r="T134">
        <f t="shared" si="13"/>
        <v>15514</v>
      </c>
      <c r="U134">
        <f>VLOOKUP(T134,CATMUN!$B$2:$G$1123,6,0)</f>
        <v>15</v>
      </c>
    </row>
    <row r="135" spans="1:21" x14ac:dyDescent="0.2">
      <c r="A135" s="25">
        <v>15516</v>
      </c>
      <c r="B135" s="25" t="s">
        <v>1289</v>
      </c>
      <c r="C135" s="25" t="s">
        <v>1354</v>
      </c>
      <c r="D135" s="26">
        <v>2014</v>
      </c>
      <c r="E135" s="26">
        <v>2014</v>
      </c>
      <c r="F135" s="27">
        <v>15004</v>
      </c>
      <c r="G135" s="27"/>
      <c r="H135" s="27">
        <v>297526421</v>
      </c>
      <c r="I135" s="27">
        <v>687772</v>
      </c>
      <c r="J135" s="27">
        <v>428175213500</v>
      </c>
      <c r="K135" s="29">
        <v>10391</v>
      </c>
      <c r="L135" s="29">
        <v>3258657</v>
      </c>
      <c r="M135" s="29">
        <v>926386</v>
      </c>
      <c r="N135" s="29">
        <v>515433260000</v>
      </c>
      <c r="O135" s="30">
        <f t="shared" si="10"/>
        <v>25395</v>
      </c>
      <c r="P135" s="30">
        <f t="shared" si="14"/>
        <v>300785078</v>
      </c>
      <c r="Q135" s="30">
        <f t="shared" si="11"/>
        <v>1614158</v>
      </c>
      <c r="R135" s="30">
        <f t="shared" si="12"/>
        <v>943608473500</v>
      </c>
      <c r="T135">
        <f t="shared" si="13"/>
        <v>15516</v>
      </c>
      <c r="U135">
        <f>VLOOKUP(T135,CATMUN!$B$2:$G$1123,6,0)</f>
        <v>14</v>
      </c>
    </row>
    <row r="136" spans="1:21" x14ac:dyDescent="0.2">
      <c r="A136" s="25">
        <v>15518</v>
      </c>
      <c r="B136" s="25" t="s">
        <v>1289</v>
      </c>
      <c r="C136" s="25" t="s">
        <v>1355</v>
      </c>
      <c r="D136" s="26">
        <v>2005</v>
      </c>
      <c r="E136" s="26">
        <v>2005</v>
      </c>
      <c r="F136" s="27">
        <v>1211</v>
      </c>
      <c r="G136" s="27"/>
      <c r="H136" s="27">
        <v>305523946</v>
      </c>
      <c r="I136" s="27">
        <v>32633</v>
      </c>
      <c r="J136" s="27">
        <v>9543750400</v>
      </c>
      <c r="K136" s="29">
        <v>492</v>
      </c>
      <c r="L136" s="29">
        <v>73225</v>
      </c>
      <c r="M136" s="29">
        <v>27477</v>
      </c>
      <c r="N136" s="29">
        <v>3123312000</v>
      </c>
      <c r="O136" s="30">
        <f t="shared" si="10"/>
        <v>1703</v>
      </c>
      <c r="P136" s="30">
        <f t="shared" si="14"/>
        <v>305597171</v>
      </c>
      <c r="Q136" s="30">
        <f t="shared" si="11"/>
        <v>60110</v>
      </c>
      <c r="R136" s="30">
        <f t="shared" si="12"/>
        <v>12667062400</v>
      </c>
      <c r="T136">
        <f t="shared" si="13"/>
        <v>15518</v>
      </c>
      <c r="U136">
        <f>VLOOKUP(T136,CATMUN!$B$2:$G$1123,6,0)</f>
        <v>15</v>
      </c>
    </row>
    <row r="137" spans="1:21" x14ac:dyDescent="0.2">
      <c r="A137" s="25">
        <v>15522</v>
      </c>
      <c r="B137" s="25" t="s">
        <v>1289</v>
      </c>
      <c r="C137" s="25" t="s">
        <v>1356</v>
      </c>
      <c r="D137" s="26">
        <v>2009</v>
      </c>
      <c r="E137" s="26">
        <v>1994</v>
      </c>
      <c r="F137" s="27">
        <v>1960</v>
      </c>
      <c r="G137" s="27"/>
      <c r="H137" s="27">
        <v>39403515</v>
      </c>
      <c r="I137" s="27">
        <v>25351</v>
      </c>
      <c r="J137" s="27">
        <v>7864213500</v>
      </c>
      <c r="K137" s="29">
        <v>518</v>
      </c>
      <c r="L137" s="29">
        <v>177250</v>
      </c>
      <c r="M137" s="29">
        <v>35032</v>
      </c>
      <c r="N137" s="29">
        <v>3608795000</v>
      </c>
      <c r="O137" s="30">
        <f t="shared" si="10"/>
        <v>2478</v>
      </c>
      <c r="P137" s="30">
        <f t="shared" si="14"/>
        <v>39580765</v>
      </c>
      <c r="Q137" s="30">
        <f t="shared" si="11"/>
        <v>60383</v>
      </c>
      <c r="R137" s="30">
        <f t="shared" si="12"/>
        <v>11473008500</v>
      </c>
      <c r="T137">
        <f t="shared" si="13"/>
        <v>15522</v>
      </c>
      <c r="U137">
        <f>VLOOKUP(T137,CATMUN!$B$2:$G$1123,6,0)</f>
        <v>15</v>
      </c>
    </row>
    <row r="138" spans="1:21" x14ac:dyDescent="0.2">
      <c r="A138" s="25">
        <v>15531</v>
      </c>
      <c r="B138" s="25" t="s">
        <v>1289</v>
      </c>
      <c r="C138" s="25" t="s">
        <v>1357</v>
      </c>
      <c r="D138" s="26">
        <v>2013</v>
      </c>
      <c r="E138" s="26">
        <v>2013</v>
      </c>
      <c r="F138" s="27">
        <v>4719</v>
      </c>
      <c r="G138" s="27"/>
      <c r="H138" s="27">
        <v>249735387</v>
      </c>
      <c r="I138" s="27">
        <v>100103</v>
      </c>
      <c r="J138" s="27">
        <v>63867258700</v>
      </c>
      <c r="K138" s="29">
        <v>890</v>
      </c>
      <c r="L138" s="29">
        <v>315208</v>
      </c>
      <c r="M138" s="29">
        <v>88850</v>
      </c>
      <c r="N138" s="29">
        <v>33891015000</v>
      </c>
      <c r="O138" s="30">
        <f t="shared" si="10"/>
        <v>5609</v>
      </c>
      <c r="P138" s="30">
        <f t="shared" si="14"/>
        <v>250050595</v>
      </c>
      <c r="Q138" s="30">
        <f t="shared" si="11"/>
        <v>188953</v>
      </c>
      <c r="R138" s="30">
        <f t="shared" si="12"/>
        <v>97758273700</v>
      </c>
      <c r="T138">
        <f t="shared" si="13"/>
        <v>15531</v>
      </c>
      <c r="U138">
        <f>VLOOKUP(T138,CATMUN!$B$2:$G$1123,6,0)</f>
        <v>15</v>
      </c>
    </row>
    <row r="139" spans="1:21" x14ac:dyDescent="0.2">
      <c r="A139" s="25">
        <v>15533</v>
      </c>
      <c r="B139" s="25" t="s">
        <v>1289</v>
      </c>
      <c r="C139" s="25" t="s">
        <v>1358</v>
      </c>
      <c r="D139" s="26">
        <v>1994</v>
      </c>
      <c r="E139" s="26">
        <v>1994</v>
      </c>
      <c r="F139" s="27">
        <v>906</v>
      </c>
      <c r="G139" s="27"/>
      <c r="H139" s="27">
        <v>419752204</v>
      </c>
      <c r="I139" s="27">
        <v>6360</v>
      </c>
      <c r="J139" s="27">
        <v>2832851800</v>
      </c>
      <c r="K139" s="29">
        <v>232</v>
      </c>
      <c r="L139" s="29">
        <v>113132</v>
      </c>
      <c r="M139" s="29">
        <v>13259</v>
      </c>
      <c r="N139" s="29">
        <v>550686300</v>
      </c>
      <c r="O139" s="30">
        <f t="shared" si="10"/>
        <v>1138</v>
      </c>
      <c r="P139" s="30">
        <f t="shared" si="14"/>
        <v>419865336</v>
      </c>
      <c r="Q139" s="30">
        <f t="shared" si="11"/>
        <v>19619</v>
      </c>
      <c r="R139" s="30">
        <f t="shared" si="12"/>
        <v>3383538100</v>
      </c>
      <c r="T139">
        <f t="shared" si="13"/>
        <v>15533</v>
      </c>
      <c r="U139">
        <f>VLOOKUP(T139,CATMUN!$B$2:$G$1123,6,0)</f>
        <v>15</v>
      </c>
    </row>
    <row r="140" spans="1:21" x14ac:dyDescent="0.2">
      <c r="A140" s="25">
        <v>15537</v>
      </c>
      <c r="B140" s="25" t="s">
        <v>1289</v>
      </c>
      <c r="C140" s="25" t="s">
        <v>1359</v>
      </c>
      <c r="D140" s="26">
        <v>2009</v>
      </c>
      <c r="E140" s="26">
        <v>2009</v>
      </c>
      <c r="F140" s="27">
        <v>4404</v>
      </c>
      <c r="G140" s="27"/>
      <c r="H140" s="27">
        <v>121408873</v>
      </c>
      <c r="I140" s="27">
        <v>62144</v>
      </c>
      <c r="J140" s="27">
        <v>8548450900</v>
      </c>
      <c r="K140" s="29">
        <v>2294</v>
      </c>
      <c r="L140" s="29">
        <v>732664</v>
      </c>
      <c r="M140" s="29">
        <v>146148</v>
      </c>
      <c r="N140" s="29">
        <v>27635400000</v>
      </c>
      <c r="O140" s="30">
        <f t="shared" si="10"/>
        <v>6698</v>
      </c>
      <c r="P140" s="30">
        <f t="shared" si="14"/>
        <v>122141537</v>
      </c>
      <c r="Q140" s="30">
        <f t="shared" si="11"/>
        <v>208292</v>
      </c>
      <c r="R140" s="30">
        <f t="shared" si="12"/>
        <v>36183850900</v>
      </c>
      <c r="T140">
        <f t="shared" si="13"/>
        <v>15537</v>
      </c>
      <c r="U140">
        <f>VLOOKUP(T140,CATMUN!$B$2:$G$1123,6,0)</f>
        <v>15</v>
      </c>
    </row>
    <row r="141" spans="1:21" x14ac:dyDescent="0.2">
      <c r="A141" s="25">
        <v>15542</v>
      </c>
      <c r="B141" s="25" t="s">
        <v>1289</v>
      </c>
      <c r="C141" s="25" t="s">
        <v>1360</v>
      </c>
      <c r="D141" s="26">
        <v>1994</v>
      </c>
      <c r="E141" s="26">
        <v>2007</v>
      </c>
      <c r="F141" s="27">
        <v>8354</v>
      </c>
      <c r="G141" s="27"/>
      <c r="H141" s="27">
        <v>274999298</v>
      </c>
      <c r="I141" s="27">
        <v>88154</v>
      </c>
      <c r="J141" s="27">
        <v>25005416600</v>
      </c>
      <c r="K141" s="29">
        <v>1241</v>
      </c>
      <c r="L141" s="29">
        <v>672251</v>
      </c>
      <c r="M141" s="29">
        <v>127960</v>
      </c>
      <c r="N141" s="29">
        <v>17653231000</v>
      </c>
      <c r="O141" s="30">
        <f t="shared" si="10"/>
        <v>9595</v>
      </c>
      <c r="P141" s="30">
        <f t="shared" si="14"/>
        <v>275671549</v>
      </c>
      <c r="Q141" s="30">
        <f t="shared" si="11"/>
        <v>216114</v>
      </c>
      <c r="R141" s="30">
        <f t="shared" si="12"/>
        <v>42658647600</v>
      </c>
      <c r="T141">
        <f t="shared" si="13"/>
        <v>15542</v>
      </c>
      <c r="U141">
        <f>VLOOKUP(T141,CATMUN!$B$2:$G$1123,6,0)</f>
        <v>15</v>
      </c>
    </row>
    <row r="142" spans="1:21" x14ac:dyDescent="0.2">
      <c r="A142" s="25">
        <v>15550</v>
      </c>
      <c r="B142" s="25" t="s">
        <v>1289</v>
      </c>
      <c r="C142" s="25" t="s">
        <v>1361</v>
      </c>
      <c r="D142" s="26">
        <v>2011</v>
      </c>
      <c r="E142" s="26">
        <v>2011</v>
      </c>
      <c r="F142" s="27">
        <v>1629</v>
      </c>
      <c r="G142" s="27"/>
      <c r="H142" s="27">
        <v>459239805</v>
      </c>
      <c r="I142" s="27">
        <v>16120</v>
      </c>
      <c r="J142" s="27">
        <v>4271575300</v>
      </c>
      <c r="K142" s="29">
        <v>295</v>
      </c>
      <c r="L142" s="29">
        <v>202663</v>
      </c>
      <c r="M142" s="29">
        <v>15854</v>
      </c>
      <c r="N142" s="29">
        <v>3775445000</v>
      </c>
      <c r="O142" s="30">
        <f t="shared" si="10"/>
        <v>1924</v>
      </c>
      <c r="P142" s="30">
        <f t="shared" si="14"/>
        <v>459442468</v>
      </c>
      <c r="Q142" s="30">
        <f t="shared" si="11"/>
        <v>31974</v>
      </c>
      <c r="R142" s="30">
        <f t="shared" si="12"/>
        <v>8047020300</v>
      </c>
      <c r="T142">
        <f t="shared" si="13"/>
        <v>15550</v>
      </c>
      <c r="U142">
        <f>VLOOKUP(T142,CATMUN!$B$2:$G$1123,6,0)</f>
        <v>15</v>
      </c>
    </row>
    <row r="143" spans="1:21" x14ac:dyDescent="0.2">
      <c r="A143" s="25">
        <v>15572</v>
      </c>
      <c r="B143" s="25" t="s">
        <v>1289</v>
      </c>
      <c r="C143" s="25" t="s">
        <v>1362</v>
      </c>
      <c r="D143" s="26">
        <v>2010</v>
      </c>
      <c r="E143" s="26">
        <v>2010</v>
      </c>
      <c r="F143" s="27">
        <v>9010</v>
      </c>
      <c r="G143" s="27"/>
      <c r="H143" s="27">
        <v>1446488337</v>
      </c>
      <c r="I143" s="27">
        <v>542627</v>
      </c>
      <c r="J143" s="27">
        <v>380622458600</v>
      </c>
      <c r="K143" s="29">
        <v>15386</v>
      </c>
      <c r="L143" s="29">
        <v>4493211</v>
      </c>
      <c r="M143" s="29">
        <v>1142948</v>
      </c>
      <c r="N143" s="29">
        <v>350847517000</v>
      </c>
      <c r="O143" s="30">
        <f t="shared" si="10"/>
        <v>24396</v>
      </c>
      <c r="P143" s="30">
        <f t="shared" si="14"/>
        <v>1450981548</v>
      </c>
      <c r="Q143" s="30">
        <f t="shared" si="11"/>
        <v>1685575</v>
      </c>
      <c r="R143" s="30">
        <f t="shared" si="12"/>
        <v>731469975600</v>
      </c>
      <c r="T143">
        <f t="shared" si="13"/>
        <v>15572</v>
      </c>
      <c r="U143">
        <f>VLOOKUP(T143,CATMUN!$B$2:$G$1123,6,0)</f>
        <v>14</v>
      </c>
    </row>
    <row r="144" spans="1:21" x14ac:dyDescent="0.2">
      <c r="A144" s="25">
        <v>15580</v>
      </c>
      <c r="B144" s="25" t="s">
        <v>1289</v>
      </c>
      <c r="C144" s="25" t="s">
        <v>1363</v>
      </c>
      <c r="D144" s="26">
        <v>2015</v>
      </c>
      <c r="E144" s="26">
        <v>2015</v>
      </c>
      <c r="F144" s="27">
        <v>1650</v>
      </c>
      <c r="G144" s="27"/>
      <c r="H144" s="27">
        <v>165137806</v>
      </c>
      <c r="I144" s="27">
        <v>42927</v>
      </c>
      <c r="J144" s="27">
        <v>18435364500</v>
      </c>
      <c r="K144" s="29">
        <v>566</v>
      </c>
      <c r="L144" s="29">
        <v>275069</v>
      </c>
      <c r="M144" s="29">
        <v>47224</v>
      </c>
      <c r="N144" s="29">
        <v>8816496000</v>
      </c>
      <c r="O144" s="30">
        <f t="shared" si="10"/>
        <v>2216</v>
      </c>
      <c r="P144" s="30">
        <f t="shared" si="14"/>
        <v>165412875</v>
      </c>
      <c r="Q144" s="30">
        <f t="shared" si="11"/>
        <v>90151</v>
      </c>
      <c r="R144" s="30">
        <f t="shared" si="12"/>
        <v>27251860500</v>
      </c>
      <c r="T144">
        <f t="shared" si="13"/>
        <v>15580</v>
      </c>
      <c r="U144">
        <f>VLOOKUP(T144,CATMUN!$B$2:$G$1123,6,0)</f>
        <v>15</v>
      </c>
    </row>
    <row r="145" spans="1:21" x14ac:dyDescent="0.2">
      <c r="A145" s="25">
        <v>15599</v>
      </c>
      <c r="B145" s="25" t="s">
        <v>1289</v>
      </c>
      <c r="C145" s="25" t="s">
        <v>1364</v>
      </c>
      <c r="D145" s="26">
        <v>2012</v>
      </c>
      <c r="E145" s="26">
        <v>2007</v>
      </c>
      <c r="F145" s="27">
        <v>9720</v>
      </c>
      <c r="G145" s="27"/>
      <c r="H145" s="27">
        <v>121410832</v>
      </c>
      <c r="I145" s="27">
        <v>159504</v>
      </c>
      <c r="J145" s="27">
        <v>66260203400</v>
      </c>
      <c r="K145" s="29">
        <v>2136</v>
      </c>
      <c r="L145" s="29">
        <v>1287315</v>
      </c>
      <c r="M145" s="29">
        <v>182596</v>
      </c>
      <c r="N145" s="29">
        <v>39865666500</v>
      </c>
      <c r="O145" s="30">
        <f t="shared" si="10"/>
        <v>11856</v>
      </c>
      <c r="P145" s="30">
        <f t="shared" si="14"/>
        <v>122698147</v>
      </c>
      <c r="Q145" s="30">
        <f t="shared" si="11"/>
        <v>342100</v>
      </c>
      <c r="R145" s="30">
        <f t="shared" si="12"/>
        <v>106125869900</v>
      </c>
      <c r="T145">
        <f t="shared" si="13"/>
        <v>15599</v>
      </c>
      <c r="U145">
        <f>VLOOKUP(T145,CATMUN!$B$2:$G$1123,6,0)</f>
        <v>14</v>
      </c>
    </row>
    <row r="146" spans="1:21" x14ac:dyDescent="0.2">
      <c r="A146" s="25">
        <v>15600</v>
      </c>
      <c r="B146" s="25" t="s">
        <v>1289</v>
      </c>
      <c r="C146" s="25" t="s">
        <v>1365</v>
      </c>
      <c r="D146" s="26">
        <v>2010</v>
      </c>
      <c r="E146" s="26">
        <v>2010</v>
      </c>
      <c r="F146" s="27">
        <v>7097</v>
      </c>
      <c r="G146" s="27"/>
      <c r="H146" s="27">
        <v>212970558</v>
      </c>
      <c r="I146" s="27">
        <v>155255</v>
      </c>
      <c r="J146" s="27">
        <v>43614412700</v>
      </c>
      <c r="K146" s="29">
        <v>1210</v>
      </c>
      <c r="L146" s="29">
        <v>434487</v>
      </c>
      <c r="M146" s="29">
        <v>76937</v>
      </c>
      <c r="N146" s="29">
        <v>19334912000</v>
      </c>
      <c r="O146" s="30">
        <f t="shared" si="10"/>
        <v>8307</v>
      </c>
      <c r="P146" s="30">
        <f t="shared" si="14"/>
        <v>213405045</v>
      </c>
      <c r="Q146" s="30">
        <f t="shared" si="11"/>
        <v>232192</v>
      </c>
      <c r="R146" s="30">
        <f t="shared" si="12"/>
        <v>62949324700</v>
      </c>
      <c r="T146">
        <f t="shared" si="13"/>
        <v>15600</v>
      </c>
      <c r="U146">
        <f>VLOOKUP(T146,CATMUN!$B$2:$G$1123,6,0)</f>
        <v>15</v>
      </c>
    </row>
    <row r="147" spans="1:21" x14ac:dyDescent="0.2">
      <c r="A147" s="25">
        <v>15621</v>
      </c>
      <c r="B147" s="25" t="s">
        <v>1289</v>
      </c>
      <c r="C147" s="25" t="s">
        <v>1366</v>
      </c>
      <c r="D147" s="26">
        <v>1994</v>
      </c>
      <c r="E147" s="26">
        <v>1994</v>
      </c>
      <c r="F147" s="27">
        <v>4196</v>
      </c>
      <c r="G147" s="27"/>
      <c r="H147" s="27">
        <v>156546938</v>
      </c>
      <c r="I147" s="27">
        <v>25458</v>
      </c>
      <c r="J147" s="27">
        <v>6292620500</v>
      </c>
      <c r="K147" s="29">
        <v>445</v>
      </c>
      <c r="L147" s="29">
        <v>128146</v>
      </c>
      <c r="M147" s="29">
        <v>26971</v>
      </c>
      <c r="N147" s="29">
        <v>1718678900</v>
      </c>
      <c r="O147" s="30">
        <f t="shared" si="10"/>
        <v>4641</v>
      </c>
      <c r="P147" s="30">
        <f t="shared" si="14"/>
        <v>156675084</v>
      </c>
      <c r="Q147" s="30">
        <f t="shared" si="11"/>
        <v>52429</v>
      </c>
      <c r="R147" s="30">
        <f t="shared" si="12"/>
        <v>8011299400</v>
      </c>
      <c r="T147">
        <f t="shared" si="13"/>
        <v>15621</v>
      </c>
      <c r="U147">
        <f>VLOOKUP(T147,CATMUN!$B$2:$G$1123,6,0)</f>
        <v>15</v>
      </c>
    </row>
    <row r="148" spans="1:21" x14ac:dyDescent="0.2">
      <c r="A148" s="25">
        <v>15632</v>
      </c>
      <c r="B148" s="25" t="s">
        <v>1289</v>
      </c>
      <c r="C148" s="25" t="s">
        <v>1367</v>
      </c>
      <c r="D148" s="26">
        <v>2006</v>
      </c>
      <c r="E148" s="26">
        <v>2006</v>
      </c>
      <c r="F148" s="27">
        <v>11314</v>
      </c>
      <c r="G148" s="27"/>
      <c r="H148" s="27">
        <v>248016971</v>
      </c>
      <c r="I148" s="27">
        <v>190822</v>
      </c>
      <c r="J148" s="27">
        <v>78528833200</v>
      </c>
      <c r="K148" s="29">
        <v>573</v>
      </c>
      <c r="L148" s="29">
        <v>472841</v>
      </c>
      <c r="M148" s="29">
        <v>41741</v>
      </c>
      <c r="N148" s="29">
        <v>9008625000</v>
      </c>
      <c r="O148" s="30">
        <f t="shared" si="10"/>
        <v>11887</v>
      </c>
      <c r="P148" s="30">
        <f t="shared" si="14"/>
        <v>248489812</v>
      </c>
      <c r="Q148" s="30">
        <f t="shared" si="11"/>
        <v>232563</v>
      </c>
      <c r="R148" s="30">
        <f t="shared" si="12"/>
        <v>87537458200</v>
      </c>
      <c r="T148">
        <f t="shared" si="13"/>
        <v>15632</v>
      </c>
      <c r="U148">
        <f>VLOOKUP(T148,CATMUN!$B$2:$G$1123,6,0)</f>
        <v>15</v>
      </c>
    </row>
    <row r="149" spans="1:21" x14ac:dyDescent="0.2">
      <c r="A149" s="25">
        <v>15638</v>
      </c>
      <c r="B149" s="25" t="s">
        <v>1289</v>
      </c>
      <c r="C149" s="25" t="s">
        <v>1368</v>
      </c>
      <c r="D149" s="26">
        <v>2006</v>
      </c>
      <c r="E149" s="26">
        <v>2006</v>
      </c>
      <c r="F149" s="27">
        <v>1769</v>
      </c>
      <c r="G149" s="27"/>
      <c r="H149" s="27">
        <v>61302403</v>
      </c>
      <c r="I149" s="27">
        <v>27997</v>
      </c>
      <c r="J149" s="27">
        <v>8686637200</v>
      </c>
      <c r="K149" s="29">
        <v>1085</v>
      </c>
      <c r="L149" s="29">
        <v>417668</v>
      </c>
      <c r="M149" s="29">
        <v>51758</v>
      </c>
      <c r="N149" s="29">
        <v>15676856000</v>
      </c>
      <c r="O149" s="30">
        <f t="shared" si="10"/>
        <v>2854</v>
      </c>
      <c r="P149" s="30">
        <f t="shared" si="14"/>
        <v>61720071</v>
      </c>
      <c r="Q149" s="30">
        <f t="shared" si="11"/>
        <v>79755</v>
      </c>
      <c r="R149" s="30">
        <f t="shared" si="12"/>
        <v>24363493200</v>
      </c>
      <c r="T149">
        <f t="shared" si="13"/>
        <v>15638</v>
      </c>
      <c r="U149">
        <f>VLOOKUP(T149,CATMUN!$B$2:$G$1123,6,0)</f>
        <v>14</v>
      </c>
    </row>
    <row r="150" spans="1:21" x14ac:dyDescent="0.2">
      <c r="A150" s="25">
        <v>15646</v>
      </c>
      <c r="B150" s="25" t="s">
        <v>1289</v>
      </c>
      <c r="C150" s="25" t="s">
        <v>1369</v>
      </c>
      <c r="D150" s="26">
        <v>2014</v>
      </c>
      <c r="E150" s="26">
        <v>2014</v>
      </c>
      <c r="F150" s="27">
        <v>8935</v>
      </c>
      <c r="G150" s="27"/>
      <c r="H150" s="27">
        <v>169265988</v>
      </c>
      <c r="I150" s="27">
        <v>401583</v>
      </c>
      <c r="J150" s="27">
        <v>149447275100</v>
      </c>
      <c r="K150" s="29">
        <v>3522</v>
      </c>
      <c r="L150" s="29">
        <v>893369</v>
      </c>
      <c r="M150" s="29">
        <v>238070</v>
      </c>
      <c r="N150" s="29">
        <v>112952948000</v>
      </c>
      <c r="O150" s="30">
        <f t="shared" si="10"/>
        <v>12457</v>
      </c>
      <c r="P150" s="30">
        <f t="shared" si="14"/>
        <v>170159357</v>
      </c>
      <c r="Q150" s="30">
        <f t="shared" si="11"/>
        <v>639653</v>
      </c>
      <c r="R150" s="30">
        <f t="shared" si="12"/>
        <v>262400223100</v>
      </c>
      <c r="T150">
        <f t="shared" si="13"/>
        <v>15646</v>
      </c>
      <c r="U150">
        <f>VLOOKUP(T150,CATMUN!$B$2:$G$1123,6,0)</f>
        <v>14</v>
      </c>
    </row>
    <row r="151" spans="1:21" x14ac:dyDescent="0.2">
      <c r="A151" s="25">
        <v>15660</v>
      </c>
      <c r="B151" s="25" t="s">
        <v>1289</v>
      </c>
      <c r="C151" s="25" t="s">
        <v>1370</v>
      </c>
      <c r="D151" s="26">
        <v>2006</v>
      </c>
      <c r="E151" s="26">
        <v>2006</v>
      </c>
      <c r="F151" s="27">
        <v>1577</v>
      </c>
      <c r="G151" s="27"/>
      <c r="H151" s="27">
        <v>109318041</v>
      </c>
      <c r="I151" s="27">
        <v>11283</v>
      </c>
      <c r="J151" s="27">
        <v>10520146500</v>
      </c>
      <c r="K151" s="29">
        <v>487</v>
      </c>
      <c r="L151" s="29">
        <v>230468</v>
      </c>
      <c r="M151" s="29">
        <v>33366</v>
      </c>
      <c r="N151" s="29">
        <v>3249095500</v>
      </c>
      <c r="O151" s="30">
        <f t="shared" si="10"/>
        <v>2064</v>
      </c>
      <c r="P151" s="30">
        <f t="shared" si="14"/>
        <v>109548509</v>
      </c>
      <c r="Q151" s="30">
        <f t="shared" si="11"/>
        <v>44649</v>
      </c>
      <c r="R151" s="30">
        <f t="shared" si="12"/>
        <v>13769242000</v>
      </c>
      <c r="T151">
        <f t="shared" si="13"/>
        <v>15660</v>
      </c>
      <c r="U151">
        <f>VLOOKUP(T151,CATMUN!$B$2:$G$1123,6,0)</f>
        <v>15</v>
      </c>
    </row>
    <row r="152" spans="1:21" x14ac:dyDescent="0.2">
      <c r="A152" s="25">
        <v>15664</v>
      </c>
      <c r="B152" s="25" t="s">
        <v>1289</v>
      </c>
      <c r="C152" s="25" t="s">
        <v>1371</v>
      </c>
      <c r="D152" s="26">
        <v>2014</v>
      </c>
      <c r="E152" s="26">
        <v>2014</v>
      </c>
      <c r="F152" s="27">
        <v>3191</v>
      </c>
      <c r="G152" s="27"/>
      <c r="H152" s="27">
        <v>71774319</v>
      </c>
      <c r="I152" s="27">
        <v>168715</v>
      </c>
      <c r="J152" s="27">
        <v>92505355500</v>
      </c>
      <c r="K152" s="29">
        <v>600</v>
      </c>
      <c r="L152" s="29">
        <v>173677</v>
      </c>
      <c r="M152" s="29">
        <v>38002</v>
      </c>
      <c r="N152" s="29">
        <v>13931427000</v>
      </c>
      <c r="O152" s="30">
        <f t="shared" si="10"/>
        <v>3791</v>
      </c>
      <c r="P152" s="30">
        <f t="shared" si="14"/>
        <v>71947996</v>
      </c>
      <c r="Q152" s="30">
        <f t="shared" si="11"/>
        <v>206717</v>
      </c>
      <c r="R152" s="30">
        <f t="shared" si="12"/>
        <v>106436782500</v>
      </c>
      <c r="T152">
        <f t="shared" si="13"/>
        <v>15664</v>
      </c>
      <c r="U152">
        <f>VLOOKUP(T152,CATMUN!$B$2:$G$1123,6,0)</f>
        <v>15</v>
      </c>
    </row>
    <row r="153" spans="1:21" x14ac:dyDescent="0.2">
      <c r="A153" s="25">
        <v>15667</v>
      </c>
      <c r="B153" s="25" t="s">
        <v>1289</v>
      </c>
      <c r="C153" s="25" t="s">
        <v>1372</v>
      </c>
      <c r="D153" s="26">
        <v>1997</v>
      </c>
      <c r="E153" s="26">
        <v>2007</v>
      </c>
      <c r="F153" s="27">
        <v>3306</v>
      </c>
      <c r="G153" s="27"/>
      <c r="H153" s="27">
        <v>437442681</v>
      </c>
      <c r="I153" s="27">
        <v>75782</v>
      </c>
      <c r="J153" s="27">
        <v>20377600000</v>
      </c>
      <c r="K153" s="29">
        <v>1238</v>
      </c>
      <c r="L153" s="29">
        <v>908926</v>
      </c>
      <c r="M153" s="29">
        <v>117916</v>
      </c>
      <c r="N153" s="29">
        <v>15408116000</v>
      </c>
      <c r="O153" s="30">
        <f t="shared" si="10"/>
        <v>4544</v>
      </c>
      <c r="P153" s="30">
        <f t="shared" si="14"/>
        <v>438351607</v>
      </c>
      <c r="Q153" s="30">
        <f t="shared" si="11"/>
        <v>193698</v>
      </c>
      <c r="R153" s="30">
        <f t="shared" si="12"/>
        <v>35785716000</v>
      </c>
      <c r="T153">
        <f t="shared" si="13"/>
        <v>15667</v>
      </c>
      <c r="U153">
        <f>VLOOKUP(T153,CATMUN!$B$2:$G$1123,6,0)</f>
        <v>15</v>
      </c>
    </row>
    <row r="154" spans="1:21" x14ac:dyDescent="0.2">
      <c r="A154" s="25">
        <v>15673</v>
      </c>
      <c r="B154" s="25" t="s">
        <v>1289</v>
      </c>
      <c r="C154" s="25" t="s">
        <v>1373</v>
      </c>
      <c r="D154" s="26">
        <v>1990</v>
      </c>
      <c r="E154" s="26">
        <v>1990</v>
      </c>
      <c r="F154" s="27">
        <v>4552</v>
      </c>
      <c r="G154" s="27"/>
      <c r="H154" s="27">
        <v>126073035</v>
      </c>
      <c r="I154" s="27">
        <v>84593</v>
      </c>
      <c r="J154" s="27">
        <v>14227917100</v>
      </c>
      <c r="K154" s="29">
        <v>699</v>
      </c>
      <c r="L154" s="29">
        <v>328839</v>
      </c>
      <c r="M154" s="29">
        <v>65018</v>
      </c>
      <c r="N154" s="29">
        <v>4331135500</v>
      </c>
      <c r="O154" s="30">
        <f t="shared" si="10"/>
        <v>5251</v>
      </c>
      <c r="P154" s="30">
        <f t="shared" si="14"/>
        <v>126401874</v>
      </c>
      <c r="Q154" s="30">
        <f t="shared" si="11"/>
        <v>149611</v>
      </c>
      <c r="R154" s="30">
        <f t="shared" si="12"/>
        <v>18559052600</v>
      </c>
      <c r="T154">
        <f t="shared" si="13"/>
        <v>15673</v>
      </c>
      <c r="U154">
        <f>VLOOKUP(T154,CATMUN!$B$2:$G$1123,6,0)</f>
        <v>15</v>
      </c>
    </row>
    <row r="155" spans="1:21" x14ac:dyDescent="0.2">
      <c r="A155" s="25">
        <v>15676</v>
      </c>
      <c r="B155" s="25" t="s">
        <v>1289</v>
      </c>
      <c r="C155" s="25" t="s">
        <v>1374</v>
      </c>
      <c r="D155" s="26">
        <v>2002</v>
      </c>
      <c r="E155" s="26">
        <v>2002</v>
      </c>
      <c r="F155" s="27">
        <v>3256</v>
      </c>
      <c r="G155" s="27"/>
      <c r="H155" s="27">
        <v>90773537</v>
      </c>
      <c r="I155" s="27">
        <v>60336</v>
      </c>
      <c r="J155" s="27">
        <v>89196785500</v>
      </c>
      <c r="K155" s="29">
        <v>271</v>
      </c>
      <c r="L155" s="29">
        <v>265035</v>
      </c>
      <c r="M155" s="29">
        <v>18747</v>
      </c>
      <c r="N155" s="29">
        <v>2442542000</v>
      </c>
      <c r="O155" s="30">
        <f t="shared" si="10"/>
        <v>3527</v>
      </c>
      <c r="P155" s="30">
        <f t="shared" si="14"/>
        <v>91038572</v>
      </c>
      <c r="Q155" s="30">
        <f t="shared" si="11"/>
        <v>79083</v>
      </c>
      <c r="R155" s="30">
        <f t="shared" si="12"/>
        <v>91639327500</v>
      </c>
      <c r="T155">
        <f t="shared" si="13"/>
        <v>15676</v>
      </c>
      <c r="U155">
        <f>VLOOKUP(T155,CATMUN!$B$2:$G$1123,6,0)</f>
        <v>15</v>
      </c>
    </row>
    <row r="156" spans="1:21" x14ac:dyDescent="0.2">
      <c r="A156" s="25">
        <v>15681</v>
      </c>
      <c r="B156" s="25" t="s">
        <v>1289</v>
      </c>
      <c r="C156" s="25" t="s">
        <v>1375</v>
      </c>
      <c r="D156" s="26">
        <v>2014</v>
      </c>
      <c r="E156" s="26">
        <v>2014</v>
      </c>
      <c r="F156" s="27">
        <v>3304</v>
      </c>
      <c r="G156" s="27"/>
      <c r="H156" s="27">
        <v>197163052</v>
      </c>
      <c r="I156" s="27">
        <v>97773</v>
      </c>
      <c r="J156" s="27">
        <v>45379364200</v>
      </c>
      <c r="K156" s="29">
        <v>452</v>
      </c>
      <c r="L156" s="29">
        <v>300479</v>
      </c>
      <c r="M156" s="29">
        <v>47247</v>
      </c>
      <c r="N156" s="29">
        <v>13614226000</v>
      </c>
      <c r="O156" s="30">
        <f t="shared" si="10"/>
        <v>3756</v>
      </c>
      <c r="P156" s="30">
        <f t="shared" si="14"/>
        <v>197463531</v>
      </c>
      <c r="Q156" s="30">
        <f t="shared" si="11"/>
        <v>145020</v>
      </c>
      <c r="R156" s="30">
        <f t="shared" si="12"/>
        <v>58993590200</v>
      </c>
      <c r="T156">
        <f t="shared" si="13"/>
        <v>15681</v>
      </c>
      <c r="U156">
        <f>VLOOKUP(T156,CATMUN!$B$2:$G$1123,6,0)</f>
        <v>15</v>
      </c>
    </row>
    <row r="157" spans="1:21" x14ac:dyDescent="0.2">
      <c r="A157" s="25">
        <v>15686</v>
      </c>
      <c r="B157" s="25" t="s">
        <v>1289</v>
      </c>
      <c r="C157" s="25" t="s">
        <v>1376</v>
      </c>
      <c r="D157" s="26">
        <v>1995</v>
      </c>
      <c r="E157" s="26">
        <v>2007</v>
      </c>
      <c r="F157" s="27">
        <v>3078</v>
      </c>
      <c r="G157" s="27"/>
      <c r="H157" s="27">
        <v>66398504</v>
      </c>
      <c r="I157" s="27">
        <v>108699</v>
      </c>
      <c r="J157" s="27">
        <v>43064874500</v>
      </c>
      <c r="K157" s="29">
        <v>1327</v>
      </c>
      <c r="L157" s="29">
        <v>381232</v>
      </c>
      <c r="M157" s="29">
        <v>88778</v>
      </c>
      <c r="N157" s="29">
        <v>16943234000</v>
      </c>
      <c r="O157" s="30">
        <f t="shared" si="10"/>
        <v>4405</v>
      </c>
      <c r="P157" s="30">
        <f t="shared" si="14"/>
        <v>66779736</v>
      </c>
      <c r="Q157" s="30">
        <f t="shared" si="11"/>
        <v>197477</v>
      </c>
      <c r="R157" s="30">
        <f t="shared" si="12"/>
        <v>60008108500</v>
      </c>
      <c r="T157">
        <f t="shared" si="13"/>
        <v>15686</v>
      </c>
      <c r="U157">
        <f>VLOOKUP(T157,CATMUN!$B$2:$G$1123,6,0)</f>
        <v>14</v>
      </c>
    </row>
    <row r="158" spans="1:21" x14ac:dyDescent="0.2">
      <c r="A158" s="25">
        <v>15690</v>
      </c>
      <c r="B158" s="25" t="s">
        <v>1289</v>
      </c>
      <c r="C158" s="25" t="s">
        <v>1377</v>
      </c>
      <c r="D158" s="26">
        <v>2004</v>
      </c>
      <c r="E158" s="26">
        <v>2004</v>
      </c>
      <c r="F158" s="27">
        <v>2037</v>
      </c>
      <c r="G158" s="27"/>
      <c r="H158" s="27">
        <v>321405274</v>
      </c>
      <c r="I158" s="27">
        <v>62199</v>
      </c>
      <c r="J158" s="27">
        <v>22963495100</v>
      </c>
      <c r="K158" s="29">
        <v>1091</v>
      </c>
      <c r="L158" s="29">
        <v>652791</v>
      </c>
      <c r="M158" s="29">
        <v>93947</v>
      </c>
      <c r="N158" s="29">
        <v>24346768000</v>
      </c>
      <c r="O158" s="30">
        <f t="shared" si="10"/>
        <v>3128</v>
      </c>
      <c r="P158" s="30">
        <f t="shared" si="14"/>
        <v>322058065</v>
      </c>
      <c r="Q158" s="30">
        <f t="shared" si="11"/>
        <v>156146</v>
      </c>
      <c r="R158" s="30">
        <f t="shared" si="12"/>
        <v>47310263100</v>
      </c>
      <c r="T158">
        <f t="shared" si="13"/>
        <v>15690</v>
      </c>
      <c r="U158">
        <f>VLOOKUP(T158,CATMUN!$B$2:$G$1123,6,0)</f>
        <v>15</v>
      </c>
    </row>
    <row r="159" spans="1:21" x14ac:dyDescent="0.2">
      <c r="A159" s="25">
        <v>15693</v>
      </c>
      <c r="B159" s="25" t="s">
        <v>1289</v>
      </c>
      <c r="C159" s="25" t="s">
        <v>1378</v>
      </c>
      <c r="D159" s="26">
        <v>2009</v>
      </c>
      <c r="E159" s="26">
        <v>2009</v>
      </c>
      <c r="F159" s="27">
        <v>5461</v>
      </c>
      <c r="G159" s="27"/>
      <c r="H159" s="27">
        <v>114681978</v>
      </c>
      <c r="I159" s="27">
        <v>159292</v>
      </c>
      <c r="J159" s="27">
        <v>77213723100</v>
      </c>
      <c r="K159" s="29">
        <v>3838</v>
      </c>
      <c r="L159" s="29">
        <v>1665374</v>
      </c>
      <c r="M159" s="29">
        <v>293233</v>
      </c>
      <c r="N159" s="29">
        <v>94595555000</v>
      </c>
      <c r="O159" s="30">
        <f t="shared" si="10"/>
        <v>9299</v>
      </c>
      <c r="P159" s="30">
        <f t="shared" si="14"/>
        <v>116347352</v>
      </c>
      <c r="Q159" s="30">
        <f t="shared" si="11"/>
        <v>452525</v>
      </c>
      <c r="R159" s="30">
        <f t="shared" si="12"/>
        <v>171809278100</v>
      </c>
      <c r="T159">
        <f t="shared" si="13"/>
        <v>15693</v>
      </c>
      <c r="U159">
        <f>VLOOKUP(T159,CATMUN!$B$2:$G$1123,6,0)</f>
        <v>14</v>
      </c>
    </row>
    <row r="160" spans="1:21" x14ac:dyDescent="0.2">
      <c r="A160" s="25">
        <v>15696</v>
      </c>
      <c r="B160" s="25" t="s">
        <v>1289</v>
      </c>
      <c r="C160" s="25" t="s">
        <v>1379</v>
      </c>
      <c r="D160" s="26">
        <v>1995</v>
      </c>
      <c r="E160" s="26">
        <v>1995</v>
      </c>
      <c r="F160" s="27">
        <v>3393</v>
      </c>
      <c r="G160" s="27"/>
      <c r="H160" s="27">
        <v>76249606</v>
      </c>
      <c r="I160" s="27">
        <v>43780</v>
      </c>
      <c r="J160" s="27">
        <v>6438401400</v>
      </c>
      <c r="K160" s="29">
        <v>463</v>
      </c>
      <c r="L160" s="29">
        <v>267674</v>
      </c>
      <c r="M160" s="29">
        <v>32931</v>
      </c>
      <c r="N160" s="29">
        <v>4477319000</v>
      </c>
      <c r="O160" s="30">
        <f t="shared" si="10"/>
        <v>3856</v>
      </c>
      <c r="P160" s="30">
        <f t="shared" si="14"/>
        <v>76517280</v>
      </c>
      <c r="Q160" s="30">
        <f t="shared" si="11"/>
        <v>76711</v>
      </c>
      <c r="R160" s="30">
        <f t="shared" si="12"/>
        <v>10915720400</v>
      </c>
      <c r="T160">
        <f t="shared" si="13"/>
        <v>15696</v>
      </c>
      <c r="U160">
        <f>VLOOKUP(T160,CATMUN!$B$2:$G$1123,6,0)</f>
        <v>15</v>
      </c>
    </row>
    <row r="161" spans="1:21" x14ac:dyDescent="0.2">
      <c r="A161" s="25">
        <v>15720</v>
      </c>
      <c r="B161" s="25" t="s">
        <v>1289</v>
      </c>
      <c r="C161" s="25" t="s">
        <v>1380</v>
      </c>
      <c r="D161" s="26">
        <v>1994</v>
      </c>
      <c r="E161" s="26">
        <v>1994</v>
      </c>
      <c r="F161" s="27">
        <v>3966</v>
      </c>
      <c r="G161" s="27"/>
      <c r="H161" s="27">
        <v>162633067</v>
      </c>
      <c r="I161" s="27">
        <v>32862</v>
      </c>
      <c r="J161" s="27">
        <v>3720250700</v>
      </c>
      <c r="K161" s="29">
        <v>681</v>
      </c>
      <c r="L161" s="29">
        <v>125442</v>
      </c>
      <c r="M161" s="29">
        <v>47712</v>
      </c>
      <c r="N161" s="29">
        <v>2640353500</v>
      </c>
      <c r="O161" s="30">
        <f t="shared" si="10"/>
        <v>4647</v>
      </c>
      <c r="P161" s="30">
        <f t="shared" si="14"/>
        <v>162758509</v>
      </c>
      <c r="Q161" s="30">
        <f t="shared" si="11"/>
        <v>80574</v>
      </c>
      <c r="R161" s="30">
        <f t="shared" si="12"/>
        <v>6360604200</v>
      </c>
      <c r="T161">
        <f t="shared" si="13"/>
        <v>15720</v>
      </c>
      <c r="U161">
        <f>VLOOKUP(T161,CATMUN!$B$2:$G$1123,6,0)</f>
        <v>15</v>
      </c>
    </row>
    <row r="162" spans="1:21" x14ac:dyDescent="0.2">
      <c r="A162" s="25">
        <v>15723</v>
      </c>
      <c r="B162" s="25" t="s">
        <v>1289</v>
      </c>
      <c r="C162" s="25" t="s">
        <v>1381</v>
      </c>
      <c r="D162" s="26">
        <v>1994</v>
      </c>
      <c r="E162" s="26">
        <v>1994</v>
      </c>
      <c r="F162" s="27">
        <v>1518</v>
      </c>
      <c r="G162" s="27"/>
      <c r="H162" s="27">
        <v>53669197</v>
      </c>
      <c r="I162" s="27">
        <v>14296</v>
      </c>
      <c r="J162" s="27">
        <v>2043628900</v>
      </c>
      <c r="K162" s="29">
        <v>204</v>
      </c>
      <c r="L162" s="29">
        <v>71078</v>
      </c>
      <c r="M162" s="29">
        <v>17219</v>
      </c>
      <c r="N162" s="29">
        <v>1002293200</v>
      </c>
      <c r="O162" s="30">
        <f t="shared" si="10"/>
        <v>1722</v>
      </c>
      <c r="P162" s="30">
        <f t="shared" si="14"/>
        <v>53740275</v>
      </c>
      <c r="Q162" s="30">
        <f t="shared" si="11"/>
        <v>31515</v>
      </c>
      <c r="R162" s="30">
        <f t="shared" si="12"/>
        <v>3045922100</v>
      </c>
      <c r="T162">
        <f t="shared" si="13"/>
        <v>15723</v>
      </c>
      <c r="U162">
        <f>VLOOKUP(T162,CATMUN!$B$2:$G$1123,6,0)</f>
        <v>15</v>
      </c>
    </row>
    <row r="163" spans="1:21" x14ac:dyDescent="0.2">
      <c r="A163" s="25">
        <v>15740</v>
      </c>
      <c r="B163" s="25" t="s">
        <v>1289</v>
      </c>
      <c r="C163" s="25" t="s">
        <v>1382</v>
      </c>
      <c r="D163" s="26">
        <v>1997</v>
      </c>
      <c r="E163" s="26">
        <v>2007</v>
      </c>
      <c r="F163" s="27">
        <v>6825</v>
      </c>
      <c r="G163" s="27"/>
      <c r="H163" s="27">
        <v>124105769</v>
      </c>
      <c r="I163" s="27">
        <v>96793</v>
      </c>
      <c r="J163" s="27">
        <v>33844980400</v>
      </c>
      <c r="K163" s="29">
        <v>665</v>
      </c>
      <c r="L163" s="29">
        <v>357822</v>
      </c>
      <c r="M163" s="29">
        <v>57649</v>
      </c>
      <c r="N163" s="29">
        <v>17353194000</v>
      </c>
      <c r="O163" s="30">
        <f t="shared" si="10"/>
        <v>7490</v>
      </c>
      <c r="P163" s="30">
        <f t="shared" si="14"/>
        <v>124463591</v>
      </c>
      <c r="Q163" s="30">
        <f t="shared" si="11"/>
        <v>154442</v>
      </c>
      <c r="R163" s="30">
        <f t="shared" si="12"/>
        <v>51198174400</v>
      </c>
      <c r="T163">
        <f t="shared" si="13"/>
        <v>15740</v>
      </c>
      <c r="U163">
        <f>VLOOKUP(T163,CATMUN!$B$2:$G$1123,6,0)</f>
        <v>15</v>
      </c>
    </row>
    <row r="164" spans="1:21" x14ac:dyDescent="0.2">
      <c r="A164" s="25">
        <v>15753</v>
      </c>
      <c r="B164" s="25" t="s">
        <v>1289</v>
      </c>
      <c r="C164" s="25" t="s">
        <v>1383</v>
      </c>
      <c r="D164" s="26">
        <v>2014</v>
      </c>
      <c r="E164" s="26">
        <v>2014</v>
      </c>
      <c r="F164" s="27">
        <v>4257</v>
      </c>
      <c r="G164" s="27"/>
      <c r="H164" s="27">
        <v>119261160</v>
      </c>
      <c r="I164" s="27">
        <v>107639</v>
      </c>
      <c r="J164" s="27">
        <v>42564799900</v>
      </c>
      <c r="K164" s="29">
        <v>4137</v>
      </c>
      <c r="L164" s="29">
        <v>934935</v>
      </c>
      <c r="M164" s="29">
        <v>328967</v>
      </c>
      <c r="N164" s="29">
        <v>121320967000</v>
      </c>
      <c r="O164" s="30">
        <f t="shared" si="10"/>
        <v>8394</v>
      </c>
      <c r="P164" s="30">
        <f t="shared" si="14"/>
        <v>120196095</v>
      </c>
      <c r="Q164" s="30">
        <f t="shared" si="11"/>
        <v>436606</v>
      </c>
      <c r="R164" s="30">
        <f t="shared" si="12"/>
        <v>163885766900</v>
      </c>
      <c r="T164">
        <f t="shared" si="13"/>
        <v>15753</v>
      </c>
      <c r="U164">
        <f>VLOOKUP(T164,CATMUN!$B$2:$G$1123,6,0)</f>
        <v>14</v>
      </c>
    </row>
    <row r="165" spans="1:21" x14ac:dyDescent="0.2">
      <c r="A165" s="25">
        <v>15755</v>
      </c>
      <c r="B165" s="25" t="s">
        <v>1289</v>
      </c>
      <c r="C165" s="25" t="s">
        <v>1384</v>
      </c>
      <c r="D165" s="26">
        <v>1994</v>
      </c>
      <c r="E165" s="26">
        <v>1994</v>
      </c>
      <c r="F165" s="27">
        <v>10839</v>
      </c>
      <c r="G165" s="27"/>
      <c r="H165" s="27">
        <v>589257250</v>
      </c>
      <c r="I165" s="27">
        <v>113071</v>
      </c>
      <c r="J165" s="27">
        <v>7696340100</v>
      </c>
      <c r="K165" s="29">
        <v>710</v>
      </c>
      <c r="L165" s="29">
        <v>89853</v>
      </c>
      <c r="M165" s="29">
        <v>36958</v>
      </c>
      <c r="N165" s="29">
        <v>1365567000</v>
      </c>
      <c r="O165" s="30">
        <f t="shared" si="10"/>
        <v>11549</v>
      </c>
      <c r="P165" s="30">
        <f t="shared" si="14"/>
        <v>589347103</v>
      </c>
      <c r="Q165" s="30">
        <f t="shared" si="11"/>
        <v>150029</v>
      </c>
      <c r="R165" s="30">
        <f t="shared" si="12"/>
        <v>9061907100</v>
      </c>
      <c r="T165">
        <f t="shared" si="13"/>
        <v>15755</v>
      </c>
      <c r="U165">
        <f>VLOOKUP(T165,CATMUN!$B$2:$G$1123,6,0)</f>
        <v>15</v>
      </c>
    </row>
    <row r="166" spans="1:21" x14ac:dyDescent="0.2">
      <c r="A166" s="25">
        <v>15757</v>
      </c>
      <c r="B166" s="25" t="s">
        <v>1289</v>
      </c>
      <c r="C166" s="25" t="s">
        <v>1385</v>
      </c>
      <c r="D166" s="26">
        <v>2008</v>
      </c>
      <c r="E166" s="26">
        <v>2012</v>
      </c>
      <c r="F166" s="27">
        <v>5791</v>
      </c>
      <c r="G166" s="27"/>
      <c r="H166" s="27">
        <v>150161150</v>
      </c>
      <c r="I166" s="27">
        <v>103971</v>
      </c>
      <c r="J166" s="27">
        <v>9150218100</v>
      </c>
      <c r="K166" s="29">
        <v>1790</v>
      </c>
      <c r="L166" s="29">
        <v>603033</v>
      </c>
      <c r="M166" s="29">
        <v>175464</v>
      </c>
      <c r="N166" s="29">
        <v>49394745000</v>
      </c>
      <c r="O166" s="30">
        <f t="shared" si="10"/>
        <v>7581</v>
      </c>
      <c r="P166" s="30">
        <f t="shared" si="14"/>
        <v>150764183</v>
      </c>
      <c r="Q166" s="30">
        <f t="shared" si="11"/>
        <v>279435</v>
      </c>
      <c r="R166" s="30">
        <f t="shared" si="12"/>
        <v>58544963100</v>
      </c>
      <c r="T166">
        <f t="shared" si="13"/>
        <v>15757</v>
      </c>
      <c r="U166">
        <f>VLOOKUP(T166,CATMUN!$B$2:$G$1123,6,0)</f>
        <v>15</v>
      </c>
    </row>
    <row r="167" spans="1:21" x14ac:dyDescent="0.2">
      <c r="A167" s="25">
        <v>15759</v>
      </c>
      <c r="B167" s="25" t="s">
        <v>1289</v>
      </c>
      <c r="C167" s="25" t="s">
        <v>1386</v>
      </c>
      <c r="D167" s="26">
        <v>2013</v>
      </c>
      <c r="E167" s="26">
        <v>2020</v>
      </c>
      <c r="F167" s="27">
        <v>21326</v>
      </c>
      <c r="G167" s="27"/>
      <c r="H167" s="27">
        <v>189076020</v>
      </c>
      <c r="I167" s="27">
        <v>556462</v>
      </c>
      <c r="J167" s="27">
        <v>253302810700</v>
      </c>
      <c r="K167" s="29">
        <v>52043</v>
      </c>
      <c r="L167" s="29">
        <v>14957895</v>
      </c>
      <c r="M167" s="29">
        <v>5404209</v>
      </c>
      <c r="N167" s="29">
        <v>4475098486000</v>
      </c>
      <c r="O167" s="30">
        <f t="shared" si="10"/>
        <v>73369</v>
      </c>
      <c r="P167" s="30">
        <f t="shared" si="14"/>
        <v>204033915</v>
      </c>
      <c r="Q167" s="30">
        <f t="shared" si="11"/>
        <v>5960671</v>
      </c>
      <c r="R167" s="30">
        <f t="shared" si="12"/>
        <v>4728401296700</v>
      </c>
      <c r="T167">
        <f t="shared" si="13"/>
        <v>15759</v>
      </c>
      <c r="U167">
        <f>VLOOKUP(T167,CATMUN!$B$2:$G$1123,6,0)</f>
        <v>13</v>
      </c>
    </row>
    <row r="168" spans="1:21" x14ac:dyDescent="0.2">
      <c r="A168" s="25">
        <v>15761</v>
      </c>
      <c r="B168" s="25" t="s">
        <v>1289</v>
      </c>
      <c r="C168" s="25" t="s">
        <v>1387</v>
      </c>
      <c r="D168" s="26">
        <v>1998</v>
      </c>
      <c r="E168" s="26">
        <v>1998</v>
      </c>
      <c r="F168" s="27">
        <v>4616</v>
      </c>
      <c r="G168" s="27"/>
      <c r="H168" s="27">
        <v>58787642</v>
      </c>
      <c r="I168" s="27">
        <v>74955</v>
      </c>
      <c r="J168" s="27">
        <v>15503998700</v>
      </c>
      <c r="K168" s="29">
        <v>501</v>
      </c>
      <c r="L168" s="29">
        <v>236716</v>
      </c>
      <c r="M168" s="29">
        <v>40644</v>
      </c>
      <c r="N168" s="29">
        <v>5838066000</v>
      </c>
      <c r="O168" s="30">
        <f t="shared" si="10"/>
        <v>5117</v>
      </c>
      <c r="P168" s="30">
        <f t="shared" si="14"/>
        <v>59024358</v>
      </c>
      <c r="Q168" s="30">
        <f t="shared" si="11"/>
        <v>115599</v>
      </c>
      <c r="R168" s="30">
        <f t="shared" si="12"/>
        <v>21342064700</v>
      </c>
      <c r="T168">
        <f t="shared" si="13"/>
        <v>15761</v>
      </c>
      <c r="U168">
        <f>VLOOKUP(T168,CATMUN!$B$2:$G$1123,6,0)</f>
        <v>15</v>
      </c>
    </row>
    <row r="169" spans="1:21" x14ac:dyDescent="0.2">
      <c r="A169" s="25">
        <v>15762</v>
      </c>
      <c r="B169" s="25" t="s">
        <v>1289</v>
      </c>
      <c r="C169" s="25" t="s">
        <v>1388</v>
      </c>
      <c r="D169" s="26">
        <v>1995</v>
      </c>
      <c r="E169" s="26">
        <v>1995</v>
      </c>
      <c r="F169" s="27">
        <v>2147</v>
      </c>
      <c r="G169" s="27"/>
      <c r="H169" s="27">
        <v>46574062</v>
      </c>
      <c r="I169" s="27">
        <v>40698</v>
      </c>
      <c r="J169" s="27">
        <v>7391756400</v>
      </c>
      <c r="K169" s="29">
        <v>329</v>
      </c>
      <c r="L169" s="29">
        <v>227529</v>
      </c>
      <c r="M169" s="29">
        <v>14288</v>
      </c>
      <c r="N169" s="29">
        <v>1710646500</v>
      </c>
      <c r="O169" s="30">
        <f t="shared" si="10"/>
        <v>2476</v>
      </c>
      <c r="P169" s="30">
        <f t="shared" si="14"/>
        <v>46801591</v>
      </c>
      <c r="Q169" s="30">
        <f t="shared" si="11"/>
        <v>54986</v>
      </c>
      <c r="R169" s="30">
        <f t="shared" si="12"/>
        <v>9102402900</v>
      </c>
      <c r="T169">
        <f t="shared" si="13"/>
        <v>15762</v>
      </c>
      <c r="U169">
        <f>VLOOKUP(T169,CATMUN!$B$2:$G$1123,6,0)</f>
        <v>15</v>
      </c>
    </row>
    <row r="170" spans="1:21" x14ac:dyDescent="0.2">
      <c r="A170" s="25">
        <v>15763</v>
      </c>
      <c r="B170" s="25" t="s">
        <v>1289</v>
      </c>
      <c r="C170" s="25" t="s">
        <v>1389</v>
      </c>
      <c r="D170" s="26">
        <v>2009</v>
      </c>
      <c r="E170" s="26">
        <v>2009</v>
      </c>
      <c r="F170" s="27">
        <v>8256</v>
      </c>
      <c r="G170" s="27"/>
      <c r="H170" s="27">
        <v>290135051</v>
      </c>
      <c r="I170" s="27">
        <v>256030</v>
      </c>
      <c r="J170" s="27">
        <v>105661343000</v>
      </c>
      <c r="K170" s="29">
        <v>539</v>
      </c>
      <c r="L170" s="29">
        <v>275626</v>
      </c>
      <c r="M170" s="29">
        <v>37455</v>
      </c>
      <c r="N170" s="29">
        <v>9594727000</v>
      </c>
      <c r="O170" s="30">
        <f t="shared" si="10"/>
        <v>8795</v>
      </c>
      <c r="P170" s="30">
        <f t="shared" si="14"/>
        <v>290410677</v>
      </c>
      <c r="Q170" s="30">
        <f t="shared" si="11"/>
        <v>293485</v>
      </c>
      <c r="R170" s="30">
        <f t="shared" si="12"/>
        <v>115256070000</v>
      </c>
      <c r="T170">
        <f t="shared" si="13"/>
        <v>15763</v>
      </c>
      <c r="U170">
        <f>VLOOKUP(T170,CATMUN!$B$2:$G$1123,6,0)</f>
        <v>15</v>
      </c>
    </row>
    <row r="171" spans="1:21" x14ac:dyDescent="0.2">
      <c r="A171" s="25">
        <v>15764</v>
      </c>
      <c r="B171" s="25" t="s">
        <v>1289</v>
      </c>
      <c r="C171" s="25" t="s">
        <v>1390</v>
      </c>
      <c r="D171" s="26">
        <v>2013</v>
      </c>
      <c r="E171" s="26">
        <v>2013</v>
      </c>
      <c r="F171" s="27">
        <v>4278</v>
      </c>
      <c r="G171" s="27"/>
      <c r="H171" s="27">
        <v>55618759</v>
      </c>
      <c r="I171" s="27">
        <v>141453</v>
      </c>
      <c r="J171" s="27">
        <v>71375350000</v>
      </c>
      <c r="K171" s="29">
        <v>693</v>
      </c>
      <c r="L171" s="29">
        <v>262455</v>
      </c>
      <c r="M171" s="29">
        <v>47141</v>
      </c>
      <c r="N171" s="29">
        <v>17567699000</v>
      </c>
      <c r="O171" s="30">
        <f t="shared" si="10"/>
        <v>4971</v>
      </c>
      <c r="P171" s="30">
        <f t="shared" si="14"/>
        <v>55881214</v>
      </c>
      <c r="Q171" s="30">
        <f t="shared" si="11"/>
        <v>188594</v>
      </c>
      <c r="R171" s="30">
        <f t="shared" si="12"/>
        <v>88943049000</v>
      </c>
      <c r="T171">
        <f t="shared" si="13"/>
        <v>15764</v>
      </c>
      <c r="U171">
        <f>VLOOKUP(T171,CATMUN!$B$2:$G$1123,6,0)</f>
        <v>15</v>
      </c>
    </row>
    <row r="172" spans="1:21" x14ac:dyDescent="0.2">
      <c r="A172" s="25">
        <v>15774</v>
      </c>
      <c r="B172" s="25" t="s">
        <v>1289</v>
      </c>
      <c r="C172" s="25" t="s">
        <v>1391</v>
      </c>
      <c r="D172" s="26">
        <v>1994</v>
      </c>
      <c r="E172" s="26">
        <v>1994</v>
      </c>
      <c r="F172" s="27">
        <v>3770</v>
      </c>
      <c r="G172" s="27"/>
      <c r="H172" s="27">
        <v>181132317</v>
      </c>
      <c r="I172" s="27">
        <v>44487</v>
      </c>
      <c r="J172" s="27">
        <v>7338334200</v>
      </c>
      <c r="K172" s="29">
        <v>463</v>
      </c>
      <c r="L172" s="29">
        <v>379897</v>
      </c>
      <c r="M172" s="29">
        <v>33701</v>
      </c>
      <c r="N172" s="29">
        <v>3150744000</v>
      </c>
      <c r="O172" s="30">
        <f t="shared" si="10"/>
        <v>4233</v>
      </c>
      <c r="P172" s="30">
        <f t="shared" si="14"/>
        <v>181512214</v>
      </c>
      <c r="Q172" s="30">
        <f t="shared" si="11"/>
        <v>78188</v>
      </c>
      <c r="R172" s="30">
        <f t="shared" si="12"/>
        <v>10489078200</v>
      </c>
      <c r="T172">
        <f t="shared" si="13"/>
        <v>15774</v>
      </c>
      <c r="U172">
        <f>VLOOKUP(T172,CATMUN!$B$2:$G$1123,6,0)</f>
        <v>15</v>
      </c>
    </row>
    <row r="173" spans="1:21" x14ac:dyDescent="0.2">
      <c r="A173" s="25">
        <v>15776</v>
      </c>
      <c r="B173" s="25" t="s">
        <v>1289</v>
      </c>
      <c r="C173" s="25" t="s">
        <v>1392</v>
      </c>
      <c r="D173" s="26">
        <v>1996</v>
      </c>
      <c r="E173" s="26">
        <v>2007</v>
      </c>
      <c r="F173" s="27">
        <v>4603</v>
      </c>
      <c r="G173" s="27"/>
      <c r="H173" s="27">
        <v>103623160</v>
      </c>
      <c r="I173" s="27">
        <v>58966</v>
      </c>
      <c r="J173" s="27">
        <v>16458457700</v>
      </c>
      <c r="K173" s="29">
        <v>1117</v>
      </c>
      <c r="L173" s="29">
        <v>458225</v>
      </c>
      <c r="M173" s="29">
        <v>69364</v>
      </c>
      <c r="N173" s="29">
        <v>20320912000</v>
      </c>
      <c r="O173" s="30">
        <f t="shared" si="10"/>
        <v>5720</v>
      </c>
      <c r="P173" s="30">
        <f t="shared" si="14"/>
        <v>104081385</v>
      </c>
      <c r="Q173" s="30">
        <f t="shared" si="11"/>
        <v>128330</v>
      </c>
      <c r="R173" s="30">
        <f t="shared" si="12"/>
        <v>36779369700</v>
      </c>
      <c r="T173">
        <f t="shared" si="13"/>
        <v>15776</v>
      </c>
      <c r="U173">
        <f>VLOOKUP(T173,CATMUN!$B$2:$G$1123,6,0)</f>
        <v>15</v>
      </c>
    </row>
    <row r="174" spans="1:21" x14ac:dyDescent="0.2">
      <c r="A174" s="25">
        <v>15778</v>
      </c>
      <c r="B174" s="25" t="s">
        <v>1289</v>
      </c>
      <c r="C174" s="25" t="s">
        <v>1393</v>
      </c>
      <c r="D174" s="26">
        <v>1997</v>
      </c>
      <c r="E174" s="26">
        <v>1997</v>
      </c>
      <c r="F174" s="27">
        <v>5304</v>
      </c>
      <c r="G174" s="27"/>
      <c r="H174" s="27">
        <v>40278831</v>
      </c>
      <c r="I174" s="27">
        <v>89238</v>
      </c>
      <c r="J174" s="27">
        <v>15140796500</v>
      </c>
      <c r="K174" s="29">
        <v>449</v>
      </c>
      <c r="L174" s="29">
        <v>365232</v>
      </c>
      <c r="M174" s="29">
        <v>42923</v>
      </c>
      <c r="N174" s="29">
        <v>6483593500</v>
      </c>
      <c r="O174" s="30">
        <f t="shared" si="10"/>
        <v>5753</v>
      </c>
      <c r="P174" s="30">
        <f t="shared" si="14"/>
        <v>40644063</v>
      </c>
      <c r="Q174" s="30">
        <f t="shared" si="11"/>
        <v>132161</v>
      </c>
      <c r="R174" s="30">
        <f t="shared" si="12"/>
        <v>21624390000</v>
      </c>
      <c r="T174">
        <f t="shared" si="13"/>
        <v>15778</v>
      </c>
      <c r="U174">
        <f>VLOOKUP(T174,CATMUN!$B$2:$G$1123,6,0)</f>
        <v>14</v>
      </c>
    </row>
    <row r="175" spans="1:21" x14ac:dyDescent="0.2">
      <c r="A175" s="25">
        <v>15790</v>
      </c>
      <c r="B175" s="25" t="s">
        <v>1289</v>
      </c>
      <c r="C175" s="25" t="s">
        <v>1394</v>
      </c>
      <c r="D175" s="26">
        <v>1993</v>
      </c>
      <c r="E175" s="26">
        <v>2007</v>
      </c>
      <c r="F175" s="27">
        <v>5917</v>
      </c>
      <c r="G175" s="27"/>
      <c r="H175" s="27">
        <v>201463306</v>
      </c>
      <c r="I175" s="27">
        <v>98140</v>
      </c>
      <c r="J175" s="27">
        <v>12936013900</v>
      </c>
      <c r="K175" s="29">
        <v>749</v>
      </c>
      <c r="L175" s="29">
        <v>287925</v>
      </c>
      <c r="M175" s="29">
        <v>69728</v>
      </c>
      <c r="N175" s="29">
        <v>8194515000</v>
      </c>
      <c r="O175" s="30">
        <f t="shared" si="10"/>
        <v>6666</v>
      </c>
      <c r="P175" s="30">
        <f t="shared" si="14"/>
        <v>201751231</v>
      </c>
      <c r="Q175" s="30">
        <f t="shared" si="11"/>
        <v>167868</v>
      </c>
      <c r="R175" s="30">
        <f t="shared" si="12"/>
        <v>21130528900</v>
      </c>
      <c r="T175">
        <f t="shared" si="13"/>
        <v>15790</v>
      </c>
      <c r="U175">
        <f>VLOOKUP(T175,CATMUN!$B$2:$G$1123,6,0)</f>
        <v>15</v>
      </c>
    </row>
    <row r="176" spans="1:21" x14ac:dyDescent="0.2">
      <c r="A176" s="25">
        <v>15798</v>
      </c>
      <c r="B176" s="25" t="s">
        <v>1289</v>
      </c>
      <c r="C176" s="25" t="s">
        <v>1395</v>
      </c>
      <c r="D176" s="26">
        <v>2013</v>
      </c>
      <c r="E176" s="26">
        <v>2013</v>
      </c>
      <c r="F176" s="27">
        <v>5502</v>
      </c>
      <c r="G176" s="27"/>
      <c r="H176" s="27">
        <v>45140943</v>
      </c>
      <c r="I176" s="27">
        <v>103384</v>
      </c>
      <c r="J176" s="27">
        <v>44203679000</v>
      </c>
      <c r="K176" s="29">
        <v>790</v>
      </c>
      <c r="L176" s="29">
        <v>330067</v>
      </c>
      <c r="M176" s="29">
        <v>93987</v>
      </c>
      <c r="N176" s="29">
        <v>32572870000</v>
      </c>
      <c r="O176" s="30">
        <f t="shared" si="10"/>
        <v>6292</v>
      </c>
      <c r="P176" s="30">
        <f t="shared" si="14"/>
        <v>45471010</v>
      </c>
      <c r="Q176" s="30">
        <f t="shared" si="11"/>
        <v>197371</v>
      </c>
      <c r="R176" s="30">
        <f t="shared" si="12"/>
        <v>76776549000</v>
      </c>
      <c r="T176">
        <f t="shared" si="13"/>
        <v>15798</v>
      </c>
      <c r="U176">
        <f>VLOOKUP(T176,CATMUN!$B$2:$G$1123,6,0)</f>
        <v>15</v>
      </c>
    </row>
    <row r="177" spans="1:21" x14ac:dyDescent="0.2">
      <c r="A177" s="25">
        <v>15804</v>
      </c>
      <c r="B177" s="25" t="s">
        <v>1289</v>
      </c>
      <c r="C177" s="25" t="s">
        <v>1396</v>
      </c>
      <c r="D177" s="26">
        <v>2010</v>
      </c>
      <c r="E177" s="26">
        <v>2007</v>
      </c>
      <c r="F177" s="27">
        <v>9852</v>
      </c>
      <c r="G177" s="27"/>
      <c r="H177" s="27">
        <v>119801692</v>
      </c>
      <c r="I177" s="27">
        <v>175523</v>
      </c>
      <c r="J177" s="27">
        <v>56533423400</v>
      </c>
      <c r="K177" s="29">
        <v>1040</v>
      </c>
      <c r="L177" s="29">
        <v>512886</v>
      </c>
      <c r="M177" s="29">
        <v>101803</v>
      </c>
      <c r="N177" s="29">
        <v>19192846500</v>
      </c>
      <c r="O177" s="30">
        <f t="shared" si="10"/>
        <v>10892</v>
      </c>
      <c r="P177" s="30">
        <f t="shared" si="14"/>
        <v>120314578</v>
      </c>
      <c r="Q177" s="30">
        <f t="shared" si="11"/>
        <v>277326</v>
      </c>
      <c r="R177" s="30">
        <f t="shared" si="12"/>
        <v>75726269900</v>
      </c>
      <c r="T177">
        <f t="shared" si="13"/>
        <v>15804</v>
      </c>
      <c r="U177">
        <f>VLOOKUP(T177,CATMUN!$B$2:$G$1123,6,0)</f>
        <v>15</v>
      </c>
    </row>
    <row r="178" spans="1:21" x14ac:dyDescent="0.2">
      <c r="A178" s="25">
        <v>15806</v>
      </c>
      <c r="B178" s="25" t="s">
        <v>1289</v>
      </c>
      <c r="C178" s="25" t="s">
        <v>1397</v>
      </c>
      <c r="D178" s="26">
        <v>2018</v>
      </c>
      <c r="E178" s="26">
        <v>2018</v>
      </c>
      <c r="F178" s="27">
        <v>7759</v>
      </c>
      <c r="G178" s="27"/>
      <c r="H178" s="27">
        <v>90171537</v>
      </c>
      <c r="I178" s="27">
        <v>514818</v>
      </c>
      <c r="J178" s="27">
        <v>429854236000</v>
      </c>
      <c r="K178" s="29">
        <v>2334</v>
      </c>
      <c r="L178" s="29">
        <v>987737</v>
      </c>
      <c r="M178" s="29">
        <v>254955</v>
      </c>
      <c r="N178" s="29">
        <v>194297069000</v>
      </c>
      <c r="O178" s="30">
        <f t="shared" si="10"/>
        <v>10093</v>
      </c>
      <c r="P178" s="30">
        <f t="shared" si="14"/>
        <v>91159274</v>
      </c>
      <c r="Q178" s="30">
        <f t="shared" si="11"/>
        <v>769773</v>
      </c>
      <c r="R178" s="30">
        <f t="shared" si="12"/>
        <v>624151305000</v>
      </c>
      <c r="T178">
        <f t="shared" si="13"/>
        <v>15806</v>
      </c>
      <c r="U178">
        <f>VLOOKUP(T178,CATMUN!$B$2:$G$1123,6,0)</f>
        <v>6</v>
      </c>
    </row>
    <row r="179" spans="1:21" x14ac:dyDescent="0.2">
      <c r="A179" s="25">
        <v>15808</v>
      </c>
      <c r="B179" s="25" t="s">
        <v>1289</v>
      </c>
      <c r="C179" s="25" t="s">
        <v>1398</v>
      </c>
      <c r="D179" s="26">
        <v>2007</v>
      </c>
      <c r="E179" s="26">
        <v>2007</v>
      </c>
      <c r="F179" s="27">
        <v>3001</v>
      </c>
      <c r="G179" s="27"/>
      <c r="H179" s="27">
        <v>76073929</v>
      </c>
      <c r="I179" s="27">
        <v>81931</v>
      </c>
      <c r="J179" s="27">
        <v>17106933800</v>
      </c>
      <c r="K179" s="29">
        <v>454</v>
      </c>
      <c r="L179" s="29">
        <v>174981</v>
      </c>
      <c r="M179" s="29">
        <v>37716</v>
      </c>
      <c r="N179" s="29">
        <v>8344420500</v>
      </c>
      <c r="O179" s="30">
        <f t="shared" si="10"/>
        <v>3455</v>
      </c>
      <c r="P179" s="30">
        <f t="shared" si="14"/>
        <v>76248910</v>
      </c>
      <c r="Q179" s="30">
        <f t="shared" si="11"/>
        <v>119647</v>
      </c>
      <c r="R179" s="30">
        <f t="shared" si="12"/>
        <v>25451354300</v>
      </c>
      <c r="T179">
        <f t="shared" si="13"/>
        <v>15808</v>
      </c>
      <c r="U179">
        <f>VLOOKUP(T179,CATMUN!$B$2:$G$1123,6,0)</f>
        <v>15</v>
      </c>
    </row>
    <row r="180" spans="1:21" x14ac:dyDescent="0.2">
      <c r="A180" s="25">
        <v>15810</v>
      </c>
      <c r="B180" s="25" t="s">
        <v>1289</v>
      </c>
      <c r="C180" s="25" t="s">
        <v>1399</v>
      </c>
      <c r="D180" s="26">
        <v>2008</v>
      </c>
      <c r="E180" s="26">
        <v>2007</v>
      </c>
      <c r="F180" s="27">
        <v>2853</v>
      </c>
      <c r="G180" s="27"/>
      <c r="H180" s="27">
        <v>72075776</v>
      </c>
      <c r="I180" s="27">
        <v>46438</v>
      </c>
      <c r="J180" s="27">
        <v>6198918500</v>
      </c>
      <c r="K180" s="29">
        <v>471</v>
      </c>
      <c r="L180" s="29">
        <v>352351</v>
      </c>
      <c r="M180" s="29">
        <v>43695</v>
      </c>
      <c r="N180" s="29">
        <v>7259530500</v>
      </c>
      <c r="O180" s="30">
        <f t="shared" si="10"/>
        <v>3324</v>
      </c>
      <c r="P180" s="30">
        <f t="shared" si="14"/>
        <v>72428127</v>
      </c>
      <c r="Q180" s="30">
        <f t="shared" si="11"/>
        <v>90133</v>
      </c>
      <c r="R180" s="30">
        <f t="shared" si="12"/>
        <v>13458449000</v>
      </c>
      <c r="T180">
        <f t="shared" si="13"/>
        <v>15810</v>
      </c>
      <c r="U180">
        <f>VLOOKUP(T180,CATMUN!$B$2:$G$1123,6,0)</f>
        <v>15</v>
      </c>
    </row>
    <row r="181" spans="1:21" x14ac:dyDescent="0.2">
      <c r="A181" s="25">
        <v>15814</v>
      </c>
      <c r="B181" s="25" t="s">
        <v>1289</v>
      </c>
      <c r="C181" s="25" t="s">
        <v>1400</v>
      </c>
      <c r="D181" s="26">
        <v>1997</v>
      </c>
      <c r="E181" s="26">
        <v>2007</v>
      </c>
      <c r="F181" s="27">
        <v>5010</v>
      </c>
      <c r="G181" s="27"/>
      <c r="H181" s="27">
        <v>171669710</v>
      </c>
      <c r="I181" s="27">
        <v>110110</v>
      </c>
      <c r="J181" s="27">
        <v>64106645800</v>
      </c>
      <c r="K181" s="29">
        <v>2052</v>
      </c>
      <c r="L181" s="29">
        <v>658780</v>
      </c>
      <c r="M181" s="29">
        <v>130195</v>
      </c>
      <c r="N181" s="29">
        <v>36252106500</v>
      </c>
      <c r="O181" s="30">
        <f t="shared" si="10"/>
        <v>7062</v>
      </c>
      <c r="P181" s="30">
        <f t="shared" si="14"/>
        <v>172328490</v>
      </c>
      <c r="Q181" s="30">
        <f t="shared" si="11"/>
        <v>240305</v>
      </c>
      <c r="R181" s="30">
        <f t="shared" si="12"/>
        <v>100358752300</v>
      </c>
      <c r="T181">
        <f t="shared" si="13"/>
        <v>15814</v>
      </c>
      <c r="U181">
        <f>VLOOKUP(T181,CATMUN!$B$2:$G$1123,6,0)</f>
        <v>14</v>
      </c>
    </row>
    <row r="182" spans="1:21" x14ac:dyDescent="0.2">
      <c r="A182" s="25">
        <v>15816</v>
      </c>
      <c r="B182" s="25" t="s">
        <v>1289</v>
      </c>
      <c r="C182" s="25" t="s">
        <v>1401</v>
      </c>
      <c r="D182" s="26">
        <v>2006</v>
      </c>
      <c r="E182" s="26">
        <v>2006</v>
      </c>
      <c r="F182" s="27">
        <v>3059</v>
      </c>
      <c r="G182" s="27"/>
      <c r="H182" s="27">
        <v>99431314</v>
      </c>
      <c r="I182" s="27">
        <v>85269</v>
      </c>
      <c r="J182" s="27">
        <v>25426191000</v>
      </c>
      <c r="K182" s="29">
        <v>287</v>
      </c>
      <c r="L182" s="29">
        <v>123860</v>
      </c>
      <c r="M182" s="29">
        <v>29211</v>
      </c>
      <c r="N182" s="29">
        <v>7298192000</v>
      </c>
      <c r="O182" s="30">
        <f t="shared" si="10"/>
        <v>3346</v>
      </c>
      <c r="P182" s="30">
        <f t="shared" si="14"/>
        <v>99555174</v>
      </c>
      <c r="Q182" s="30">
        <f t="shared" si="11"/>
        <v>114480</v>
      </c>
      <c r="R182" s="30">
        <f t="shared" si="12"/>
        <v>32724383000</v>
      </c>
      <c r="T182">
        <f t="shared" si="13"/>
        <v>15816</v>
      </c>
      <c r="U182">
        <f>VLOOKUP(T182,CATMUN!$B$2:$G$1123,6,0)</f>
        <v>15</v>
      </c>
    </row>
    <row r="183" spans="1:21" x14ac:dyDescent="0.2">
      <c r="A183" s="25">
        <v>15820</v>
      </c>
      <c r="B183" s="25" t="s">
        <v>1289</v>
      </c>
      <c r="C183" s="25" t="s">
        <v>1402</v>
      </c>
      <c r="D183" s="26">
        <v>1993</v>
      </c>
      <c r="E183" s="26">
        <v>1993</v>
      </c>
      <c r="F183" s="27">
        <v>4086</v>
      </c>
      <c r="G183" s="27"/>
      <c r="H183" s="27">
        <v>32566553</v>
      </c>
      <c r="I183" s="27">
        <v>29286</v>
      </c>
      <c r="J183" s="27">
        <v>2906223200</v>
      </c>
      <c r="K183" s="29">
        <v>515</v>
      </c>
      <c r="L183" s="29">
        <v>309605</v>
      </c>
      <c r="M183" s="29">
        <v>27477</v>
      </c>
      <c r="N183" s="29">
        <v>1859421000</v>
      </c>
      <c r="O183" s="30">
        <f t="shared" si="10"/>
        <v>4601</v>
      </c>
      <c r="P183" s="30">
        <f t="shared" si="14"/>
        <v>32876158</v>
      </c>
      <c r="Q183" s="30">
        <f t="shared" si="11"/>
        <v>56763</v>
      </c>
      <c r="R183" s="30">
        <f t="shared" si="12"/>
        <v>4765644200</v>
      </c>
      <c r="T183">
        <f t="shared" si="13"/>
        <v>15820</v>
      </c>
      <c r="U183">
        <f>VLOOKUP(T183,CATMUN!$B$2:$G$1123,6,0)</f>
        <v>14</v>
      </c>
    </row>
    <row r="184" spans="1:21" x14ac:dyDescent="0.2">
      <c r="A184" s="25">
        <v>15822</v>
      </c>
      <c r="B184" s="25" t="s">
        <v>1289</v>
      </c>
      <c r="C184" s="25" t="s">
        <v>1403</v>
      </c>
      <c r="D184" s="26">
        <v>2016</v>
      </c>
      <c r="E184" s="26">
        <v>2016</v>
      </c>
      <c r="F184" s="27">
        <v>8960</v>
      </c>
      <c r="G184" s="27"/>
      <c r="H184" s="27">
        <v>173894770</v>
      </c>
      <c r="I184" s="27">
        <v>137043</v>
      </c>
      <c r="J184" s="27">
        <v>48547970500</v>
      </c>
      <c r="K184" s="29">
        <v>582</v>
      </c>
      <c r="L184" s="29">
        <v>387080</v>
      </c>
      <c r="M184" s="29">
        <v>38879</v>
      </c>
      <c r="N184" s="29">
        <v>9486198000</v>
      </c>
      <c r="O184" s="30">
        <f t="shared" si="10"/>
        <v>9542</v>
      </c>
      <c r="P184" s="30">
        <f t="shared" si="14"/>
        <v>174281850</v>
      </c>
      <c r="Q184" s="30">
        <f t="shared" si="11"/>
        <v>175922</v>
      </c>
      <c r="R184" s="30">
        <f t="shared" si="12"/>
        <v>58034168500</v>
      </c>
      <c r="T184">
        <f t="shared" si="13"/>
        <v>15822</v>
      </c>
      <c r="U184">
        <f>VLOOKUP(T184,CATMUN!$B$2:$G$1123,6,0)</f>
        <v>8</v>
      </c>
    </row>
    <row r="185" spans="1:21" x14ac:dyDescent="0.2">
      <c r="A185" s="25">
        <v>15832</v>
      </c>
      <c r="B185" s="25" t="s">
        <v>1289</v>
      </c>
      <c r="C185" s="25" t="s">
        <v>1404</v>
      </c>
      <c r="D185" s="26">
        <v>2006</v>
      </c>
      <c r="E185" s="26">
        <v>2006</v>
      </c>
      <c r="F185" s="27">
        <v>964</v>
      </c>
      <c r="G185" s="27"/>
      <c r="H185" s="27">
        <v>28979893</v>
      </c>
      <c r="I185" s="27">
        <v>6865</v>
      </c>
      <c r="J185" s="27">
        <v>3466266500</v>
      </c>
      <c r="K185" s="29">
        <v>127</v>
      </c>
      <c r="L185" s="29">
        <v>64645</v>
      </c>
      <c r="M185" s="29">
        <v>9356</v>
      </c>
      <c r="N185" s="29">
        <v>814171000</v>
      </c>
      <c r="O185" s="30">
        <f t="shared" si="10"/>
        <v>1091</v>
      </c>
      <c r="P185" s="30">
        <f t="shared" si="14"/>
        <v>29044538</v>
      </c>
      <c r="Q185" s="30">
        <f t="shared" si="11"/>
        <v>16221</v>
      </c>
      <c r="R185" s="30">
        <f t="shared" si="12"/>
        <v>4280437500</v>
      </c>
      <c r="T185">
        <f t="shared" si="13"/>
        <v>15832</v>
      </c>
      <c r="U185">
        <f>VLOOKUP(T185,CATMUN!$B$2:$G$1123,6,0)</f>
        <v>15</v>
      </c>
    </row>
    <row r="186" spans="1:21" x14ac:dyDescent="0.2">
      <c r="A186" s="25">
        <v>15835</v>
      </c>
      <c r="B186" s="25" t="s">
        <v>1289</v>
      </c>
      <c r="C186" s="25" t="s">
        <v>1405</v>
      </c>
      <c r="D186" s="26">
        <v>2011</v>
      </c>
      <c r="E186" s="26">
        <v>2011</v>
      </c>
      <c r="F186" s="27">
        <v>6945</v>
      </c>
      <c r="G186" s="27"/>
      <c r="H186" s="27">
        <v>78448269</v>
      </c>
      <c r="I186" s="27">
        <v>159773</v>
      </c>
      <c r="J186" s="27">
        <v>50127597000</v>
      </c>
      <c r="K186" s="29">
        <v>1337</v>
      </c>
      <c r="L186" s="29">
        <v>748980</v>
      </c>
      <c r="M186" s="29">
        <v>129746</v>
      </c>
      <c r="N186" s="29">
        <v>33749867000</v>
      </c>
      <c r="O186" s="30">
        <f t="shared" si="10"/>
        <v>8282</v>
      </c>
      <c r="P186" s="30">
        <f t="shared" si="14"/>
        <v>79197249</v>
      </c>
      <c r="Q186" s="30">
        <f t="shared" si="11"/>
        <v>289519</v>
      </c>
      <c r="R186" s="30">
        <f t="shared" si="12"/>
        <v>83877464000</v>
      </c>
      <c r="T186">
        <f t="shared" si="13"/>
        <v>15835</v>
      </c>
      <c r="U186">
        <f>VLOOKUP(T186,CATMUN!$B$2:$G$1123,6,0)</f>
        <v>14</v>
      </c>
    </row>
    <row r="187" spans="1:21" x14ac:dyDescent="0.2">
      <c r="A187" s="25">
        <v>15837</v>
      </c>
      <c r="B187" s="25" t="s">
        <v>1289</v>
      </c>
      <c r="C187" s="25" t="s">
        <v>1406</v>
      </c>
      <c r="D187" s="26">
        <v>2018</v>
      </c>
      <c r="E187" s="26">
        <v>2018</v>
      </c>
      <c r="F187" s="27">
        <v>6243</v>
      </c>
      <c r="G187" s="27"/>
      <c r="H187" s="27">
        <v>161718634</v>
      </c>
      <c r="I187" s="27">
        <v>407878</v>
      </c>
      <c r="J187" s="27">
        <v>314879427000</v>
      </c>
      <c r="K187" s="29">
        <v>1251</v>
      </c>
      <c r="L187" s="29">
        <v>669452</v>
      </c>
      <c r="M187" s="29">
        <v>108264</v>
      </c>
      <c r="N187" s="29">
        <v>69408769000</v>
      </c>
      <c r="O187" s="30">
        <f t="shared" si="10"/>
        <v>7494</v>
      </c>
      <c r="P187" s="30">
        <f t="shared" si="14"/>
        <v>162388086</v>
      </c>
      <c r="Q187" s="30">
        <f t="shared" si="11"/>
        <v>516142</v>
      </c>
      <c r="R187" s="30">
        <f t="shared" si="12"/>
        <v>384288196000</v>
      </c>
      <c r="T187">
        <f t="shared" si="13"/>
        <v>15837</v>
      </c>
      <c r="U187">
        <f>VLOOKUP(T187,CATMUN!$B$2:$G$1123,6,0)</f>
        <v>9</v>
      </c>
    </row>
    <row r="188" spans="1:21" x14ac:dyDescent="0.2">
      <c r="A188" s="25">
        <v>15839</v>
      </c>
      <c r="B188" s="25" t="s">
        <v>1289</v>
      </c>
      <c r="C188" s="25" t="s">
        <v>1407</v>
      </c>
      <c r="D188" s="26">
        <v>2011</v>
      </c>
      <c r="E188" s="26">
        <v>2011</v>
      </c>
      <c r="F188" s="27">
        <v>2284</v>
      </c>
      <c r="G188" s="27"/>
      <c r="H188" s="27">
        <v>185219172</v>
      </c>
      <c r="I188" s="27">
        <v>44011</v>
      </c>
      <c r="J188" s="27">
        <v>16782836000</v>
      </c>
      <c r="K188" s="29">
        <v>156</v>
      </c>
      <c r="L188" s="29">
        <v>117865</v>
      </c>
      <c r="M188" s="29">
        <v>15995</v>
      </c>
      <c r="N188" s="29">
        <v>1712274500</v>
      </c>
      <c r="O188" s="30">
        <f t="shared" si="10"/>
        <v>2440</v>
      </c>
      <c r="P188" s="30">
        <f t="shared" si="14"/>
        <v>185337037</v>
      </c>
      <c r="Q188" s="30">
        <f t="shared" si="11"/>
        <v>60006</v>
      </c>
      <c r="R188" s="30">
        <f t="shared" si="12"/>
        <v>18495110500</v>
      </c>
      <c r="T188">
        <f t="shared" si="13"/>
        <v>15839</v>
      </c>
      <c r="U188">
        <f>VLOOKUP(T188,CATMUN!$B$2:$G$1123,6,0)</f>
        <v>15</v>
      </c>
    </row>
    <row r="189" spans="1:21" x14ac:dyDescent="0.2">
      <c r="A189" s="25">
        <v>15842</v>
      </c>
      <c r="B189" s="25" t="s">
        <v>1289</v>
      </c>
      <c r="C189" s="25" t="s">
        <v>1408</v>
      </c>
      <c r="D189" s="26">
        <v>2006</v>
      </c>
      <c r="E189" s="26">
        <v>2006</v>
      </c>
      <c r="F189" s="27">
        <v>8093</v>
      </c>
      <c r="G189" s="27"/>
      <c r="H189" s="27">
        <v>143561329</v>
      </c>
      <c r="I189" s="27">
        <v>98254</v>
      </c>
      <c r="J189" s="27">
        <v>71197865000</v>
      </c>
      <c r="K189" s="29">
        <v>609</v>
      </c>
      <c r="L189" s="29">
        <v>379777</v>
      </c>
      <c r="M189" s="29">
        <v>56585</v>
      </c>
      <c r="N189" s="29">
        <v>11698734000</v>
      </c>
      <c r="O189" s="30">
        <f t="shared" si="10"/>
        <v>8702</v>
      </c>
      <c r="P189" s="30">
        <f t="shared" si="14"/>
        <v>143941106</v>
      </c>
      <c r="Q189" s="30">
        <f t="shared" si="11"/>
        <v>154839</v>
      </c>
      <c r="R189" s="30">
        <f t="shared" si="12"/>
        <v>82896599000</v>
      </c>
      <c r="T189">
        <f t="shared" si="13"/>
        <v>15842</v>
      </c>
      <c r="U189">
        <f>VLOOKUP(T189,CATMUN!$B$2:$G$1123,6,0)</f>
        <v>15</v>
      </c>
    </row>
    <row r="190" spans="1:21" x14ac:dyDescent="0.2">
      <c r="A190" s="25">
        <v>15861</v>
      </c>
      <c r="B190" s="25" t="s">
        <v>1289</v>
      </c>
      <c r="C190" s="25" t="s">
        <v>1409</v>
      </c>
      <c r="D190" s="26">
        <v>2014</v>
      </c>
      <c r="E190" s="26">
        <v>2014</v>
      </c>
      <c r="F190" s="27">
        <v>12445</v>
      </c>
      <c r="G190" s="27"/>
      <c r="H190" s="27">
        <v>158769738</v>
      </c>
      <c r="I190" s="27">
        <v>380050</v>
      </c>
      <c r="J190" s="27">
        <v>224418907100</v>
      </c>
      <c r="K190" s="29">
        <v>1134</v>
      </c>
      <c r="L190" s="29">
        <v>835813</v>
      </c>
      <c r="M190" s="29">
        <v>126190</v>
      </c>
      <c r="N190" s="29">
        <v>45178806500</v>
      </c>
      <c r="O190" s="30">
        <f t="shared" si="10"/>
        <v>13579</v>
      </c>
      <c r="P190" s="30">
        <f t="shared" si="14"/>
        <v>159605551</v>
      </c>
      <c r="Q190" s="30">
        <f t="shared" si="11"/>
        <v>506240</v>
      </c>
      <c r="R190" s="30">
        <f t="shared" si="12"/>
        <v>269597713600</v>
      </c>
      <c r="T190">
        <f t="shared" si="13"/>
        <v>15861</v>
      </c>
      <c r="U190">
        <f>VLOOKUP(T190,CATMUN!$B$2:$G$1123,6,0)</f>
        <v>14</v>
      </c>
    </row>
    <row r="191" spans="1:21" x14ac:dyDescent="0.2">
      <c r="A191" s="25">
        <v>15879</v>
      </c>
      <c r="B191" s="25" t="s">
        <v>1289</v>
      </c>
      <c r="C191" s="25" t="s">
        <v>1410</v>
      </c>
      <c r="D191" s="26">
        <v>1997</v>
      </c>
      <c r="E191" s="26">
        <v>1997</v>
      </c>
      <c r="F191" s="27">
        <v>5582</v>
      </c>
      <c r="G191" s="27"/>
      <c r="H191" s="27">
        <v>66018669</v>
      </c>
      <c r="I191" s="27">
        <v>50736</v>
      </c>
      <c r="J191" s="27">
        <v>13897359300</v>
      </c>
      <c r="K191" s="29">
        <v>393</v>
      </c>
      <c r="L191" s="29">
        <v>262220</v>
      </c>
      <c r="M191" s="29">
        <v>25226</v>
      </c>
      <c r="N191" s="29">
        <v>2883618000</v>
      </c>
      <c r="O191" s="30">
        <f t="shared" si="10"/>
        <v>5975</v>
      </c>
      <c r="P191" s="30">
        <f t="shared" si="14"/>
        <v>66280889</v>
      </c>
      <c r="Q191" s="30">
        <f t="shared" si="11"/>
        <v>75962</v>
      </c>
      <c r="R191" s="30">
        <f t="shared" si="12"/>
        <v>16780977300</v>
      </c>
      <c r="T191">
        <f t="shared" si="13"/>
        <v>15879</v>
      </c>
      <c r="U191">
        <f>VLOOKUP(T191,CATMUN!$B$2:$G$1123,6,0)</f>
        <v>15</v>
      </c>
    </row>
    <row r="192" spans="1:21" x14ac:dyDescent="0.2">
      <c r="A192" s="25">
        <v>15897</v>
      </c>
      <c r="B192" s="25" t="s">
        <v>1289</v>
      </c>
      <c r="C192" s="25" t="s">
        <v>1411</v>
      </c>
      <c r="D192" s="26">
        <v>2006</v>
      </c>
      <c r="E192" s="26">
        <v>2006</v>
      </c>
      <c r="F192" s="27">
        <v>4722</v>
      </c>
      <c r="G192" s="27"/>
      <c r="H192" s="27">
        <v>255788273</v>
      </c>
      <c r="I192" s="27">
        <v>66255</v>
      </c>
      <c r="J192" s="27">
        <v>19619316500</v>
      </c>
      <c r="K192" s="29">
        <v>596</v>
      </c>
      <c r="L192" s="29">
        <v>233776</v>
      </c>
      <c r="M192" s="29">
        <v>43678</v>
      </c>
      <c r="N192" s="29">
        <v>6449029000</v>
      </c>
      <c r="O192" s="30">
        <f t="shared" si="10"/>
        <v>5318</v>
      </c>
      <c r="P192" s="30">
        <f t="shared" si="14"/>
        <v>256022049</v>
      </c>
      <c r="Q192" s="30">
        <f t="shared" si="11"/>
        <v>109933</v>
      </c>
      <c r="R192" s="30">
        <f t="shared" si="12"/>
        <v>26068345500</v>
      </c>
      <c r="T192">
        <f t="shared" si="13"/>
        <v>15897</v>
      </c>
      <c r="U192">
        <f>VLOOKUP(T192,CATMUN!$B$2:$G$1123,6,0)</f>
        <v>15</v>
      </c>
    </row>
    <row r="193" spans="1:21" x14ac:dyDescent="0.2">
      <c r="A193" s="25">
        <v>17001</v>
      </c>
      <c r="B193" s="25" t="s">
        <v>1301</v>
      </c>
      <c r="C193" s="25" t="s">
        <v>1412</v>
      </c>
      <c r="D193" s="26">
        <v>2014</v>
      </c>
      <c r="E193" s="26">
        <v>2014</v>
      </c>
      <c r="F193" s="27">
        <v>16432</v>
      </c>
      <c r="G193" s="27"/>
      <c r="H193" s="27">
        <v>408585872</v>
      </c>
      <c r="I193" s="27">
        <v>1272489</v>
      </c>
      <c r="J193" s="27">
        <v>597927224000</v>
      </c>
      <c r="K193" s="29">
        <v>168297</v>
      </c>
      <c r="L193" s="29">
        <v>29340090</v>
      </c>
      <c r="M193" s="29">
        <v>12834653</v>
      </c>
      <c r="N193" s="29">
        <v>10079816595000</v>
      </c>
      <c r="O193" s="30">
        <f t="shared" si="10"/>
        <v>184729</v>
      </c>
      <c r="P193" s="30">
        <f t="shared" si="14"/>
        <v>437925962</v>
      </c>
      <c r="Q193" s="30">
        <f t="shared" si="11"/>
        <v>14107142</v>
      </c>
      <c r="R193" s="30">
        <f t="shared" si="12"/>
        <v>10677743819000</v>
      </c>
      <c r="T193">
        <f t="shared" si="13"/>
        <v>17001</v>
      </c>
      <c r="U193">
        <f>VLOOKUP(T193,CATMUN!$B$2:$G$1123,6,0)</f>
        <v>12</v>
      </c>
    </row>
    <row r="194" spans="1:21" x14ac:dyDescent="0.2">
      <c r="A194" s="25">
        <v>17013</v>
      </c>
      <c r="B194" s="25" t="s">
        <v>1301</v>
      </c>
      <c r="C194" s="25" t="s">
        <v>1413</v>
      </c>
      <c r="D194" s="26">
        <v>2014</v>
      </c>
      <c r="E194" s="26">
        <v>2014</v>
      </c>
      <c r="F194" s="27">
        <v>8196</v>
      </c>
      <c r="G194" s="27"/>
      <c r="H194" s="27">
        <v>476444791</v>
      </c>
      <c r="I194" s="27">
        <v>381358</v>
      </c>
      <c r="J194" s="27">
        <v>97129075000</v>
      </c>
      <c r="K194" s="29">
        <v>5547</v>
      </c>
      <c r="L194" s="29">
        <v>1038360</v>
      </c>
      <c r="M194" s="29">
        <v>451048</v>
      </c>
      <c r="N194" s="29">
        <v>131456142000</v>
      </c>
      <c r="O194" s="30">
        <f t="shared" si="10"/>
        <v>13743</v>
      </c>
      <c r="P194" s="30">
        <f t="shared" si="14"/>
        <v>477483151</v>
      </c>
      <c r="Q194" s="30">
        <f t="shared" si="11"/>
        <v>832406</v>
      </c>
      <c r="R194" s="30">
        <f t="shared" si="12"/>
        <v>228585217000</v>
      </c>
      <c r="T194">
        <f t="shared" si="13"/>
        <v>17013</v>
      </c>
      <c r="U194">
        <f>VLOOKUP(T194,CATMUN!$B$2:$G$1123,6,0)</f>
        <v>15</v>
      </c>
    </row>
    <row r="195" spans="1:21" x14ac:dyDescent="0.2">
      <c r="A195" s="25">
        <v>17042</v>
      </c>
      <c r="B195" s="25" t="s">
        <v>1301</v>
      </c>
      <c r="C195" s="25" t="s">
        <v>1414</v>
      </c>
      <c r="D195" s="26">
        <v>2013</v>
      </c>
      <c r="E195" s="26">
        <v>2013</v>
      </c>
      <c r="F195" s="27">
        <v>8664</v>
      </c>
      <c r="G195" s="27"/>
      <c r="H195" s="27">
        <v>201773552</v>
      </c>
      <c r="I195" s="27">
        <v>478277</v>
      </c>
      <c r="J195" s="27">
        <v>147656197000</v>
      </c>
      <c r="K195" s="29">
        <v>9621</v>
      </c>
      <c r="L195" s="29">
        <v>1985940</v>
      </c>
      <c r="M195" s="29">
        <v>698566</v>
      </c>
      <c r="N195" s="29">
        <v>288802456000</v>
      </c>
      <c r="O195" s="30">
        <f t="shared" ref="O195:O258" si="15">F195+K195</f>
        <v>18285</v>
      </c>
      <c r="P195" s="30">
        <f t="shared" si="14"/>
        <v>203759492</v>
      </c>
      <c r="Q195" s="30">
        <f t="shared" ref="Q195:Q258" si="16">I195+M195</f>
        <v>1176843</v>
      </c>
      <c r="R195" s="30">
        <f t="shared" ref="R195:R258" si="17">J195+N195</f>
        <v>436458653000</v>
      </c>
      <c r="T195">
        <f t="shared" ref="T195:T258" si="18">VALUE(A195)</f>
        <v>17042</v>
      </c>
      <c r="U195">
        <f>VLOOKUP(T195,CATMUN!$B$2:$G$1123,6,0)</f>
        <v>14</v>
      </c>
    </row>
    <row r="196" spans="1:21" x14ac:dyDescent="0.2">
      <c r="A196" s="25">
        <v>17050</v>
      </c>
      <c r="B196" s="25" t="s">
        <v>1301</v>
      </c>
      <c r="C196" s="25" t="s">
        <v>1415</v>
      </c>
      <c r="D196" s="26">
        <v>2004</v>
      </c>
      <c r="E196" s="26">
        <v>2004</v>
      </c>
      <c r="F196" s="27">
        <v>3935</v>
      </c>
      <c r="G196" s="27"/>
      <c r="H196" s="27">
        <v>149657626</v>
      </c>
      <c r="I196" s="27">
        <v>158444</v>
      </c>
      <c r="J196" s="27">
        <v>14697838000</v>
      </c>
      <c r="K196" s="29">
        <v>3243</v>
      </c>
      <c r="L196" s="29">
        <v>412026</v>
      </c>
      <c r="M196" s="29">
        <v>198189</v>
      </c>
      <c r="N196" s="29">
        <v>19730975000</v>
      </c>
      <c r="O196" s="30">
        <f t="shared" si="15"/>
        <v>7178</v>
      </c>
      <c r="P196" s="30">
        <f t="shared" ref="P196:P259" si="19">H196+L196</f>
        <v>150069652</v>
      </c>
      <c r="Q196" s="30">
        <f t="shared" si="16"/>
        <v>356633</v>
      </c>
      <c r="R196" s="30">
        <f t="shared" si="17"/>
        <v>34428813000</v>
      </c>
      <c r="T196">
        <f t="shared" si="18"/>
        <v>17050</v>
      </c>
      <c r="U196">
        <f>VLOOKUP(T196,CATMUN!$B$2:$G$1123,6,0)</f>
        <v>14</v>
      </c>
    </row>
    <row r="197" spans="1:21" x14ac:dyDescent="0.2">
      <c r="A197" s="25">
        <v>17088</v>
      </c>
      <c r="B197" s="25" t="s">
        <v>1301</v>
      </c>
      <c r="C197" s="25" t="s">
        <v>1416</v>
      </c>
      <c r="D197" s="26">
        <v>2010</v>
      </c>
      <c r="E197" s="26">
        <v>2010</v>
      </c>
      <c r="F197" s="27">
        <v>3761</v>
      </c>
      <c r="G197" s="27"/>
      <c r="H197" s="27">
        <v>112097756</v>
      </c>
      <c r="I197" s="27">
        <v>228419</v>
      </c>
      <c r="J197" s="27">
        <v>66819216000</v>
      </c>
      <c r="K197" s="29">
        <v>2116</v>
      </c>
      <c r="L197" s="29">
        <v>388721</v>
      </c>
      <c r="M197" s="29">
        <v>120640</v>
      </c>
      <c r="N197" s="29">
        <v>24162087000</v>
      </c>
      <c r="O197" s="30">
        <f t="shared" si="15"/>
        <v>5877</v>
      </c>
      <c r="P197" s="30">
        <f t="shared" si="19"/>
        <v>112486477</v>
      </c>
      <c r="Q197" s="30">
        <f t="shared" si="16"/>
        <v>349059</v>
      </c>
      <c r="R197" s="30">
        <f t="shared" si="17"/>
        <v>90981303000</v>
      </c>
      <c r="T197">
        <f t="shared" si="18"/>
        <v>17088</v>
      </c>
      <c r="U197">
        <f>VLOOKUP(T197,CATMUN!$B$2:$G$1123,6,0)</f>
        <v>14</v>
      </c>
    </row>
    <row r="198" spans="1:21" x14ac:dyDescent="0.2">
      <c r="A198" s="25">
        <v>17174</v>
      </c>
      <c r="B198" s="25" t="s">
        <v>1301</v>
      </c>
      <c r="C198" s="25" t="s">
        <v>1417</v>
      </c>
      <c r="D198" s="26">
        <v>2010</v>
      </c>
      <c r="E198" s="26">
        <v>2010</v>
      </c>
      <c r="F198" s="27">
        <v>3677</v>
      </c>
      <c r="G198" s="27"/>
      <c r="H198" s="27">
        <v>105611540</v>
      </c>
      <c r="I198" s="27">
        <v>379612</v>
      </c>
      <c r="J198" s="27">
        <v>161795855000</v>
      </c>
      <c r="K198" s="29">
        <v>17997</v>
      </c>
      <c r="L198" s="29">
        <v>3615894</v>
      </c>
      <c r="M198" s="29">
        <v>1325268</v>
      </c>
      <c r="N198" s="29">
        <v>650063759000</v>
      </c>
      <c r="O198" s="30">
        <f t="shared" si="15"/>
        <v>21674</v>
      </c>
      <c r="P198" s="30">
        <f t="shared" si="19"/>
        <v>109227434</v>
      </c>
      <c r="Q198" s="30">
        <f t="shared" si="16"/>
        <v>1704880</v>
      </c>
      <c r="R198" s="30">
        <f t="shared" si="17"/>
        <v>811859614000</v>
      </c>
      <c r="T198">
        <f t="shared" si="18"/>
        <v>17174</v>
      </c>
      <c r="U198">
        <f>VLOOKUP(T198,CATMUN!$B$2:$G$1123,6,0)</f>
        <v>14</v>
      </c>
    </row>
    <row r="199" spans="1:21" x14ac:dyDescent="0.2">
      <c r="A199" s="25">
        <v>17272</v>
      </c>
      <c r="B199" s="25" t="s">
        <v>1301</v>
      </c>
      <c r="C199" s="25" t="s">
        <v>1418</v>
      </c>
      <c r="D199" s="26">
        <v>2008</v>
      </c>
      <c r="E199" s="26">
        <v>2008</v>
      </c>
      <c r="F199" s="27">
        <v>4719</v>
      </c>
      <c r="G199" s="27"/>
      <c r="H199" s="27">
        <v>191980308</v>
      </c>
      <c r="I199" s="27">
        <v>238967</v>
      </c>
      <c r="J199" s="27">
        <v>37977433000</v>
      </c>
      <c r="K199" s="29">
        <v>1963</v>
      </c>
      <c r="L199" s="29">
        <v>388207</v>
      </c>
      <c r="M199" s="29">
        <v>165598</v>
      </c>
      <c r="N199" s="29">
        <v>21620707000</v>
      </c>
      <c r="O199" s="30">
        <f t="shared" si="15"/>
        <v>6682</v>
      </c>
      <c r="P199" s="30">
        <f t="shared" si="19"/>
        <v>192368515</v>
      </c>
      <c r="Q199" s="30">
        <f t="shared" si="16"/>
        <v>404565</v>
      </c>
      <c r="R199" s="30">
        <f t="shared" si="17"/>
        <v>59598140000</v>
      </c>
      <c r="T199">
        <f t="shared" si="18"/>
        <v>17272</v>
      </c>
      <c r="U199">
        <f>VLOOKUP(T199,CATMUN!$B$2:$G$1123,6,0)</f>
        <v>14</v>
      </c>
    </row>
    <row r="200" spans="1:21" x14ac:dyDescent="0.2">
      <c r="A200" s="25">
        <v>17380</v>
      </c>
      <c r="B200" s="25" t="s">
        <v>1301</v>
      </c>
      <c r="C200" s="25" t="s">
        <v>1419</v>
      </c>
      <c r="D200" s="26">
        <v>2009</v>
      </c>
      <c r="E200" s="26">
        <v>2009</v>
      </c>
      <c r="F200" s="27">
        <v>4827</v>
      </c>
      <c r="G200" s="27"/>
      <c r="H200" s="27">
        <v>494763604</v>
      </c>
      <c r="I200" s="27">
        <v>281094</v>
      </c>
      <c r="J200" s="27">
        <v>429162960000</v>
      </c>
      <c r="K200" s="29">
        <v>29300</v>
      </c>
      <c r="L200" s="29">
        <v>4514785</v>
      </c>
      <c r="M200" s="29">
        <v>1656994</v>
      </c>
      <c r="N200" s="29">
        <v>681262749000</v>
      </c>
      <c r="O200" s="30">
        <f t="shared" si="15"/>
        <v>34127</v>
      </c>
      <c r="P200" s="30">
        <f t="shared" si="19"/>
        <v>499278389</v>
      </c>
      <c r="Q200" s="30">
        <f t="shared" si="16"/>
        <v>1938088</v>
      </c>
      <c r="R200" s="30">
        <f t="shared" si="17"/>
        <v>1110425709000</v>
      </c>
      <c r="T200">
        <f t="shared" si="18"/>
        <v>17380</v>
      </c>
      <c r="U200">
        <f>VLOOKUP(T200,CATMUN!$B$2:$G$1123,6,0)</f>
        <v>14</v>
      </c>
    </row>
    <row r="201" spans="1:21" x14ac:dyDescent="0.2">
      <c r="A201" s="25">
        <v>17388</v>
      </c>
      <c r="B201" s="25" t="s">
        <v>1301</v>
      </c>
      <c r="C201" s="25" t="s">
        <v>1420</v>
      </c>
      <c r="D201" s="26">
        <v>2006</v>
      </c>
      <c r="E201" s="26">
        <v>2006</v>
      </c>
      <c r="F201" s="27">
        <v>3180</v>
      </c>
      <c r="G201" s="27"/>
      <c r="H201" s="27">
        <v>88272900</v>
      </c>
      <c r="I201" s="27">
        <v>101445</v>
      </c>
      <c r="J201" s="27">
        <v>12098258000</v>
      </c>
      <c r="K201" s="29">
        <v>1241</v>
      </c>
      <c r="L201" s="29">
        <v>469878</v>
      </c>
      <c r="M201" s="29">
        <v>88281</v>
      </c>
      <c r="N201" s="29">
        <v>15226067000</v>
      </c>
      <c r="O201" s="30">
        <f t="shared" si="15"/>
        <v>4421</v>
      </c>
      <c r="P201" s="30">
        <f t="shared" si="19"/>
        <v>88742778</v>
      </c>
      <c r="Q201" s="30">
        <f t="shared" si="16"/>
        <v>189726</v>
      </c>
      <c r="R201" s="30">
        <f t="shared" si="17"/>
        <v>27324325000</v>
      </c>
      <c r="T201">
        <f t="shared" si="18"/>
        <v>17388</v>
      </c>
      <c r="U201">
        <f>VLOOKUP(T201,CATMUN!$B$2:$G$1123,6,0)</f>
        <v>14</v>
      </c>
    </row>
    <row r="202" spans="1:21" x14ac:dyDescent="0.2">
      <c r="A202" s="25">
        <v>17433</v>
      </c>
      <c r="B202" s="25" t="s">
        <v>1301</v>
      </c>
      <c r="C202" s="25" t="s">
        <v>1421</v>
      </c>
      <c r="D202" s="26">
        <v>2010</v>
      </c>
      <c r="E202" s="26">
        <v>2010</v>
      </c>
      <c r="F202" s="27">
        <v>5211</v>
      </c>
      <c r="G202" s="27"/>
      <c r="H202" s="27">
        <v>196682732</v>
      </c>
      <c r="I202" s="27">
        <v>234384</v>
      </c>
      <c r="J202" s="27">
        <v>20098276000</v>
      </c>
      <c r="K202" s="29">
        <v>4909</v>
      </c>
      <c r="L202" s="29">
        <v>782430</v>
      </c>
      <c r="M202" s="29">
        <v>293827</v>
      </c>
      <c r="N202" s="29">
        <v>46918504000</v>
      </c>
      <c r="O202" s="30">
        <f t="shared" si="15"/>
        <v>10120</v>
      </c>
      <c r="P202" s="30">
        <f t="shared" si="19"/>
        <v>197465162</v>
      </c>
      <c r="Q202" s="30">
        <f t="shared" si="16"/>
        <v>528211</v>
      </c>
      <c r="R202" s="30">
        <f t="shared" si="17"/>
        <v>67016780000</v>
      </c>
      <c r="T202">
        <f t="shared" si="18"/>
        <v>17433</v>
      </c>
      <c r="U202">
        <f>VLOOKUP(T202,CATMUN!$B$2:$G$1123,6,0)</f>
        <v>14</v>
      </c>
    </row>
    <row r="203" spans="1:21" x14ac:dyDescent="0.2">
      <c r="A203" s="25">
        <v>17442</v>
      </c>
      <c r="B203" s="25" t="s">
        <v>1301</v>
      </c>
      <c r="C203" s="25" t="s">
        <v>1422</v>
      </c>
      <c r="D203" s="26">
        <v>2008</v>
      </c>
      <c r="E203" s="26">
        <v>2008</v>
      </c>
      <c r="F203" s="27">
        <v>4782</v>
      </c>
      <c r="G203" s="27"/>
      <c r="H203" s="27">
        <v>40566196</v>
      </c>
      <c r="I203" s="27">
        <v>90810</v>
      </c>
      <c r="J203" s="27">
        <v>13891363000</v>
      </c>
      <c r="K203" s="29">
        <v>592</v>
      </c>
      <c r="L203" s="29">
        <v>199993</v>
      </c>
      <c r="M203" s="29">
        <v>49959</v>
      </c>
      <c r="N203" s="29">
        <v>9327800000</v>
      </c>
      <c r="O203" s="30">
        <f t="shared" si="15"/>
        <v>5374</v>
      </c>
      <c r="P203" s="30">
        <f t="shared" si="19"/>
        <v>40766189</v>
      </c>
      <c r="Q203" s="30">
        <f t="shared" si="16"/>
        <v>140769</v>
      </c>
      <c r="R203" s="30">
        <f t="shared" si="17"/>
        <v>23219163000</v>
      </c>
      <c r="T203">
        <f t="shared" si="18"/>
        <v>17442</v>
      </c>
      <c r="U203">
        <f>VLOOKUP(T203,CATMUN!$B$2:$G$1123,6,0)</f>
        <v>14</v>
      </c>
    </row>
    <row r="204" spans="1:21" x14ac:dyDescent="0.2">
      <c r="A204" s="25">
        <v>17444</v>
      </c>
      <c r="B204" s="25" t="s">
        <v>1301</v>
      </c>
      <c r="C204" s="25" t="s">
        <v>1423</v>
      </c>
      <c r="D204" s="26">
        <v>2008</v>
      </c>
      <c r="E204" s="26">
        <v>2008</v>
      </c>
      <c r="F204" s="27">
        <v>3934</v>
      </c>
      <c r="G204" s="27"/>
      <c r="H204" s="27">
        <v>88721795</v>
      </c>
      <c r="I204" s="27">
        <v>146975</v>
      </c>
      <c r="J204" s="27">
        <v>20112412000</v>
      </c>
      <c r="K204" s="29">
        <v>2835</v>
      </c>
      <c r="L204" s="29">
        <v>865157</v>
      </c>
      <c r="M204" s="29">
        <v>165609</v>
      </c>
      <c r="N204" s="29">
        <v>28851918000</v>
      </c>
      <c r="O204" s="30">
        <f t="shared" si="15"/>
        <v>6769</v>
      </c>
      <c r="P204" s="30">
        <f t="shared" si="19"/>
        <v>89586952</v>
      </c>
      <c r="Q204" s="30">
        <f t="shared" si="16"/>
        <v>312584</v>
      </c>
      <c r="R204" s="30">
        <f t="shared" si="17"/>
        <v>48964330000</v>
      </c>
      <c r="T204">
        <f t="shared" si="18"/>
        <v>17444</v>
      </c>
      <c r="U204">
        <f>VLOOKUP(T204,CATMUN!$B$2:$G$1123,6,0)</f>
        <v>14</v>
      </c>
    </row>
    <row r="205" spans="1:21" x14ac:dyDescent="0.2">
      <c r="A205" s="25">
        <v>17446</v>
      </c>
      <c r="B205" s="25" t="s">
        <v>1301</v>
      </c>
      <c r="C205" s="25" t="s">
        <v>1424</v>
      </c>
      <c r="D205" s="26">
        <v>2006</v>
      </c>
      <c r="E205" s="26">
        <v>2006</v>
      </c>
      <c r="F205" s="27">
        <v>1223</v>
      </c>
      <c r="G205" s="27"/>
      <c r="H205" s="27">
        <v>380612569</v>
      </c>
      <c r="I205" s="27">
        <v>45393</v>
      </c>
      <c r="J205" s="27">
        <v>15754152000</v>
      </c>
      <c r="K205" s="29">
        <v>559</v>
      </c>
      <c r="L205" s="29">
        <v>170502</v>
      </c>
      <c r="M205" s="29">
        <v>49153</v>
      </c>
      <c r="N205" s="29">
        <v>4485473000</v>
      </c>
      <c r="O205" s="30">
        <f t="shared" si="15"/>
        <v>1782</v>
      </c>
      <c r="P205" s="30">
        <f t="shared" si="19"/>
        <v>380783071</v>
      </c>
      <c r="Q205" s="30">
        <f t="shared" si="16"/>
        <v>94546</v>
      </c>
      <c r="R205" s="30">
        <f t="shared" si="17"/>
        <v>20239625000</v>
      </c>
      <c r="T205">
        <f t="shared" si="18"/>
        <v>17446</v>
      </c>
      <c r="U205">
        <f>VLOOKUP(T205,CATMUN!$B$2:$G$1123,6,0)</f>
        <v>15</v>
      </c>
    </row>
    <row r="206" spans="1:21" x14ac:dyDescent="0.2">
      <c r="A206" s="25">
        <v>17486</v>
      </c>
      <c r="B206" s="25" t="s">
        <v>1301</v>
      </c>
      <c r="C206" s="25" t="s">
        <v>1425</v>
      </c>
      <c r="D206" s="26">
        <v>2009</v>
      </c>
      <c r="E206" s="26">
        <v>2009</v>
      </c>
      <c r="F206" s="27">
        <v>7559</v>
      </c>
      <c r="G206" s="27"/>
      <c r="H206" s="27">
        <v>365053275</v>
      </c>
      <c r="I206" s="27">
        <v>475860</v>
      </c>
      <c r="J206" s="27">
        <v>92127216000</v>
      </c>
      <c r="K206" s="29">
        <v>5143</v>
      </c>
      <c r="L206" s="29">
        <v>622348</v>
      </c>
      <c r="M206" s="29">
        <v>382719</v>
      </c>
      <c r="N206" s="29">
        <v>111024067000</v>
      </c>
      <c r="O206" s="30">
        <f t="shared" si="15"/>
        <v>12702</v>
      </c>
      <c r="P206" s="30">
        <f t="shared" si="19"/>
        <v>365675623</v>
      </c>
      <c r="Q206" s="30">
        <f t="shared" si="16"/>
        <v>858579</v>
      </c>
      <c r="R206" s="30">
        <f t="shared" si="17"/>
        <v>203151283000</v>
      </c>
      <c r="T206">
        <f t="shared" si="18"/>
        <v>17486</v>
      </c>
      <c r="U206">
        <f>VLOOKUP(T206,CATMUN!$B$2:$G$1123,6,0)</f>
        <v>14</v>
      </c>
    </row>
    <row r="207" spans="1:21" x14ac:dyDescent="0.2">
      <c r="A207" s="25">
        <v>17495</v>
      </c>
      <c r="B207" s="25" t="s">
        <v>1301</v>
      </c>
      <c r="C207" s="25" t="s">
        <v>1426</v>
      </c>
      <c r="D207" s="26">
        <v>2008</v>
      </c>
      <c r="E207" s="26">
        <v>2008</v>
      </c>
      <c r="F207" s="27">
        <v>1623</v>
      </c>
      <c r="G207" s="27"/>
      <c r="H207" s="27">
        <v>222653793</v>
      </c>
      <c r="I207" s="27">
        <v>57278</v>
      </c>
      <c r="J207" s="27">
        <v>33248101000</v>
      </c>
      <c r="K207" s="29">
        <v>1898</v>
      </c>
      <c r="L207" s="29">
        <v>278350</v>
      </c>
      <c r="M207" s="29">
        <v>95228</v>
      </c>
      <c r="N207" s="29">
        <v>16280448000</v>
      </c>
      <c r="O207" s="30">
        <f t="shared" si="15"/>
        <v>3521</v>
      </c>
      <c r="P207" s="30">
        <f t="shared" si="19"/>
        <v>222932143</v>
      </c>
      <c r="Q207" s="30">
        <f t="shared" si="16"/>
        <v>152506</v>
      </c>
      <c r="R207" s="30">
        <f t="shared" si="17"/>
        <v>49528549000</v>
      </c>
      <c r="T207">
        <f t="shared" si="18"/>
        <v>17495</v>
      </c>
      <c r="U207">
        <f>VLOOKUP(T207,CATMUN!$B$2:$G$1123,6,0)</f>
        <v>15</v>
      </c>
    </row>
    <row r="208" spans="1:21" x14ac:dyDescent="0.2">
      <c r="A208" s="25">
        <v>17513</v>
      </c>
      <c r="B208" s="25" t="s">
        <v>1301</v>
      </c>
      <c r="C208" s="25" t="s">
        <v>1427</v>
      </c>
      <c r="D208" s="26">
        <v>2007</v>
      </c>
      <c r="E208" s="26">
        <v>2007</v>
      </c>
      <c r="F208" s="27">
        <v>5429</v>
      </c>
      <c r="G208" s="27"/>
      <c r="H208" s="27">
        <v>256261650</v>
      </c>
      <c r="I208" s="27">
        <v>238034</v>
      </c>
      <c r="J208" s="27">
        <v>35004555000</v>
      </c>
      <c r="K208" s="29">
        <v>3455</v>
      </c>
      <c r="L208" s="29">
        <v>1020229</v>
      </c>
      <c r="M208" s="29">
        <v>302361</v>
      </c>
      <c r="N208" s="29">
        <v>48364824000</v>
      </c>
      <c r="O208" s="30">
        <f t="shared" si="15"/>
        <v>8884</v>
      </c>
      <c r="P208" s="30">
        <f t="shared" si="19"/>
        <v>257281879</v>
      </c>
      <c r="Q208" s="30">
        <f t="shared" si="16"/>
        <v>540395</v>
      </c>
      <c r="R208" s="30">
        <f t="shared" si="17"/>
        <v>83369379000</v>
      </c>
      <c r="T208">
        <f t="shared" si="18"/>
        <v>17513</v>
      </c>
      <c r="U208">
        <f>VLOOKUP(T208,CATMUN!$B$2:$G$1123,6,0)</f>
        <v>15</v>
      </c>
    </row>
    <row r="209" spans="1:21" x14ac:dyDescent="0.2">
      <c r="A209" s="25">
        <v>17524</v>
      </c>
      <c r="B209" s="25" t="s">
        <v>1301</v>
      </c>
      <c r="C209" s="25" t="s">
        <v>1428</v>
      </c>
      <c r="D209" s="26">
        <v>2009</v>
      </c>
      <c r="E209" s="26">
        <v>2009</v>
      </c>
      <c r="F209" s="27">
        <v>7005</v>
      </c>
      <c r="G209" s="27"/>
      <c r="H209" s="27">
        <v>107304434</v>
      </c>
      <c r="I209" s="27">
        <v>613142</v>
      </c>
      <c r="J209" s="27">
        <v>297330441000</v>
      </c>
      <c r="K209" s="29">
        <v>2839</v>
      </c>
      <c r="L209" s="29">
        <v>1022670</v>
      </c>
      <c r="M209" s="29">
        <v>218925</v>
      </c>
      <c r="N209" s="29">
        <v>48969162000</v>
      </c>
      <c r="O209" s="30">
        <f t="shared" si="15"/>
        <v>9844</v>
      </c>
      <c r="P209" s="30">
        <f t="shared" si="19"/>
        <v>108327104</v>
      </c>
      <c r="Q209" s="30">
        <f t="shared" si="16"/>
        <v>832067</v>
      </c>
      <c r="R209" s="30">
        <f t="shared" si="17"/>
        <v>346299603000</v>
      </c>
      <c r="T209">
        <f t="shared" si="18"/>
        <v>17524</v>
      </c>
      <c r="U209">
        <f>VLOOKUP(T209,CATMUN!$B$2:$G$1123,6,0)</f>
        <v>14</v>
      </c>
    </row>
    <row r="210" spans="1:21" x14ac:dyDescent="0.2">
      <c r="A210" s="25">
        <v>17541</v>
      </c>
      <c r="B210" s="25" t="s">
        <v>1301</v>
      </c>
      <c r="C210" s="25" t="s">
        <v>1429</v>
      </c>
      <c r="D210" s="26">
        <v>2008</v>
      </c>
      <c r="E210" s="26">
        <v>2008</v>
      </c>
      <c r="F210" s="27">
        <v>10127</v>
      </c>
      <c r="G210" s="27"/>
      <c r="H210" s="27">
        <v>501700360</v>
      </c>
      <c r="I210" s="27">
        <v>335653</v>
      </c>
      <c r="J210" s="27">
        <v>29054016000</v>
      </c>
      <c r="K210" s="29">
        <v>3880</v>
      </c>
      <c r="L210" s="29">
        <v>1299510</v>
      </c>
      <c r="M210" s="29">
        <v>315119</v>
      </c>
      <c r="N210" s="29">
        <v>43911871000</v>
      </c>
      <c r="O210" s="30">
        <f t="shared" si="15"/>
        <v>14007</v>
      </c>
      <c r="P210" s="30">
        <f t="shared" si="19"/>
        <v>502999870</v>
      </c>
      <c r="Q210" s="30">
        <f t="shared" si="16"/>
        <v>650772</v>
      </c>
      <c r="R210" s="30">
        <f t="shared" si="17"/>
        <v>72965887000</v>
      </c>
      <c r="T210">
        <f t="shared" si="18"/>
        <v>17541</v>
      </c>
      <c r="U210">
        <f>VLOOKUP(T210,CATMUN!$B$2:$G$1123,6,0)</f>
        <v>15</v>
      </c>
    </row>
    <row r="211" spans="1:21" x14ac:dyDescent="0.2">
      <c r="A211" s="25">
        <v>17614</v>
      </c>
      <c r="B211" s="25" t="s">
        <v>1301</v>
      </c>
      <c r="C211" s="25" t="s">
        <v>1430</v>
      </c>
      <c r="D211" s="26">
        <v>2008</v>
      </c>
      <c r="E211" s="26">
        <v>2008</v>
      </c>
      <c r="F211" s="27">
        <v>17469</v>
      </c>
      <c r="G211" s="27"/>
      <c r="H211" s="27">
        <v>431146488</v>
      </c>
      <c r="I211" s="27">
        <v>370535</v>
      </c>
      <c r="J211" s="27">
        <v>57515745000</v>
      </c>
      <c r="K211" s="29">
        <v>8501</v>
      </c>
      <c r="L211" s="29">
        <v>2165266</v>
      </c>
      <c r="M211" s="29">
        <v>772149</v>
      </c>
      <c r="N211" s="29">
        <v>153259619000</v>
      </c>
      <c r="O211" s="30">
        <f t="shared" si="15"/>
        <v>25970</v>
      </c>
      <c r="P211" s="30">
        <f t="shared" si="19"/>
        <v>433311754</v>
      </c>
      <c r="Q211" s="30">
        <f t="shared" si="16"/>
        <v>1142684</v>
      </c>
      <c r="R211" s="30">
        <f t="shared" si="17"/>
        <v>210775364000</v>
      </c>
      <c r="T211">
        <f t="shared" si="18"/>
        <v>17614</v>
      </c>
      <c r="U211">
        <f>VLOOKUP(T211,CATMUN!$B$2:$G$1123,6,0)</f>
        <v>14</v>
      </c>
    </row>
    <row r="212" spans="1:21" x14ac:dyDescent="0.2">
      <c r="A212" s="25">
        <v>17616</v>
      </c>
      <c r="B212" s="25" t="s">
        <v>1301</v>
      </c>
      <c r="C212" s="25" t="s">
        <v>1431</v>
      </c>
      <c r="D212" s="26">
        <v>2006</v>
      </c>
      <c r="E212" s="26">
        <v>2006</v>
      </c>
      <c r="F212" s="27">
        <v>3040</v>
      </c>
      <c r="G212" s="27"/>
      <c r="H212" s="27">
        <v>92182160</v>
      </c>
      <c r="I212" s="27">
        <v>222270</v>
      </c>
      <c r="J212" s="27">
        <v>44124971000</v>
      </c>
      <c r="K212" s="29">
        <v>2158</v>
      </c>
      <c r="L212" s="29">
        <v>228877</v>
      </c>
      <c r="M212" s="29">
        <v>110812</v>
      </c>
      <c r="N212" s="29">
        <v>17590504000</v>
      </c>
      <c r="O212" s="30">
        <f t="shared" si="15"/>
        <v>5198</v>
      </c>
      <c r="P212" s="30">
        <f t="shared" si="19"/>
        <v>92411037</v>
      </c>
      <c r="Q212" s="30">
        <f t="shared" si="16"/>
        <v>333082</v>
      </c>
      <c r="R212" s="30">
        <f t="shared" si="17"/>
        <v>61715475000</v>
      </c>
      <c r="T212">
        <f t="shared" si="18"/>
        <v>17616</v>
      </c>
      <c r="U212">
        <f>VLOOKUP(T212,CATMUN!$B$2:$G$1123,6,0)</f>
        <v>14</v>
      </c>
    </row>
    <row r="213" spans="1:21" x14ac:dyDescent="0.2">
      <c r="A213" s="25">
        <v>17653</v>
      </c>
      <c r="B213" s="25" t="s">
        <v>1301</v>
      </c>
      <c r="C213" s="25" t="s">
        <v>1432</v>
      </c>
      <c r="D213" s="26">
        <v>2009</v>
      </c>
      <c r="E213" s="26">
        <v>2009</v>
      </c>
      <c r="F213" s="27">
        <v>5484</v>
      </c>
      <c r="G213" s="27"/>
      <c r="H213" s="27">
        <v>398286115</v>
      </c>
      <c r="I213" s="27">
        <v>243337</v>
      </c>
      <c r="J213" s="27">
        <v>46139463000</v>
      </c>
      <c r="K213" s="29">
        <v>6892</v>
      </c>
      <c r="L213" s="29">
        <v>1155642</v>
      </c>
      <c r="M213" s="29">
        <v>460678</v>
      </c>
      <c r="N213" s="29">
        <v>73340065000</v>
      </c>
      <c r="O213" s="30">
        <f t="shared" si="15"/>
        <v>12376</v>
      </c>
      <c r="P213" s="30">
        <f t="shared" si="19"/>
        <v>399441757</v>
      </c>
      <c r="Q213" s="30">
        <f t="shared" si="16"/>
        <v>704015</v>
      </c>
      <c r="R213" s="30">
        <f t="shared" si="17"/>
        <v>119479528000</v>
      </c>
      <c r="T213">
        <f t="shared" si="18"/>
        <v>17653</v>
      </c>
      <c r="U213">
        <f>VLOOKUP(T213,CATMUN!$B$2:$G$1123,6,0)</f>
        <v>15</v>
      </c>
    </row>
    <row r="214" spans="1:21" x14ac:dyDescent="0.2">
      <c r="A214" s="25">
        <v>17662</v>
      </c>
      <c r="B214" s="25" t="s">
        <v>1301</v>
      </c>
      <c r="C214" s="25" t="s">
        <v>1433</v>
      </c>
      <c r="D214" s="26">
        <v>2012</v>
      </c>
      <c r="E214" s="26">
        <v>2012</v>
      </c>
      <c r="F214" s="27">
        <v>13273</v>
      </c>
      <c r="G214" s="27"/>
      <c r="H214" s="27">
        <v>767781223</v>
      </c>
      <c r="I214" s="27">
        <v>278541</v>
      </c>
      <c r="J214" s="27">
        <v>88111024000</v>
      </c>
      <c r="K214" s="29">
        <v>3397</v>
      </c>
      <c r="L214" s="29">
        <v>641772</v>
      </c>
      <c r="M214" s="29">
        <v>226603</v>
      </c>
      <c r="N214" s="29">
        <v>75807719000</v>
      </c>
      <c r="O214" s="30">
        <f t="shared" si="15"/>
        <v>16670</v>
      </c>
      <c r="P214" s="30">
        <f t="shared" si="19"/>
        <v>768422995</v>
      </c>
      <c r="Q214" s="30">
        <f t="shared" si="16"/>
        <v>505144</v>
      </c>
      <c r="R214" s="30">
        <f t="shared" si="17"/>
        <v>163918743000</v>
      </c>
      <c r="T214">
        <f t="shared" si="18"/>
        <v>17662</v>
      </c>
      <c r="U214">
        <f>VLOOKUP(T214,CATMUN!$B$2:$G$1123,6,0)</f>
        <v>15</v>
      </c>
    </row>
    <row r="215" spans="1:21" x14ac:dyDescent="0.2">
      <c r="A215" s="25">
        <v>17665</v>
      </c>
      <c r="B215" s="25" t="s">
        <v>1301</v>
      </c>
      <c r="C215" s="25" t="s">
        <v>1434</v>
      </c>
      <c r="D215" s="26">
        <v>2009</v>
      </c>
      <c r="E215" s="26">
        <v>2009</v>
      </c>
      <c r="F215" s="27">
        <v>1947</v>
      </c>
      <c r="G215" s="27"/>
      <c r="H215" s="27">
        <v>61022464</v>
      </c>
      <c r="I215" s="27">
        <v>160508</v>
      </c>
      <c r="J215" s="27">
        <v>63354923000</v>
      </c>
      <c r="K215" s="29">
        <v>683</v>
      </c>
      <c r="L215" s="29">
        <v>143803</v>
      </c>
      <c r="M215" s="29">
        <v>45819</v>
      </c>
      <c r="N215" s="29">
        <v>8452935000</v>
      </c>
      <c r="O215" s="30">
        <f t="shared" si="15"/>
        <v>2630</v>
      </c>
      <c r="P215" s="30">
        <f t="shared" si="19"/>
        <v>61166267</v>
      </c>
      <c r="Q215" s="30">
        <f t="shared" si="16"/>
        <v>206327</v>
      </c>
      <c r="R215" s="30">
        <f t="shared" si="17"/>
        <v>71807858000</v>
      </c>
      <c r="T215">
        <f t="shared" si="18"/>
        <v>17665</v>
      </c>
      <c r="U215">
        <f>VLOOKUP(T215,CATMUN!$B$2:$G$1123,6,0)</f>
        <v>14</v>
      </c>
    </row>
    <row r="216" spans="1:21" x14ac:dyDescent="0.2">
      <c r="A216" s="25">
        <v>17777</v>
      </c>
      <c r="B216" s="25" t="s">
        <v>1301</v>
      </c>
      <c r="C216" s="25" t="s">
        <v>1435</v>
      </c>
      <c r="D216" s="26">
        <v>2008</v>
      </c>
      <c r="E216" s="26">
        <v>2008</v>
      </c>
      <c r="F216" s="27">
        <v>7674</v>
      </c>
      <c r="G216" s="27"/>
      <c r="H216" s="27">
        <v>119301836</v>
      </c>
      <c r="I216" s="27">
        <v>186171</v>
      </c>
      <c r="J216" s="27">
        <v>38598696000</v>
      </c>
      <c r="K216" s="29">
        <v>6454</v>
      </c>
      <c r="L216" s="29">
        <v>1272070</v>
      </c>
      <c r="M216" s="29">
        <v>384907</v>
      </c>
      <c r="N216" s="29">
        <v>122297606000</v>
      </c>
      <c r="O216" s="30">
        <f t="shared" si="15"/>
        <v>14128</v>
      </c>
      <c r="P216" s="30">
        <f t="shared" si="19"/>
        <v>120573906</v>
      </c>
      <c r="Q216" s="30">
        <f t="shared" si="16"/>
        <v>571078</v>
      </c>
      <c r="R216" s="30">
        <f t="shared" si="17"/>
        <v>160896302000</v>
      </c>
      <c r="T216">
        <f t="shared" si="18"/>
        <v>17777</v>
      </c>
      <c r="U216">
        <f>VLOOKUP(T216,CATMUN!$B$2:$G$1123,6,0)</f>
        <v>14</v>
      </c>
    </row>
    <row r="217" spans="1:21" x14ac:dyDescent="0.2">
      <c r="A217" s="25">
        <v>17867</v>
      </c>
      <c r="B217" s="25" t="s">
        <v>1301</v>
      </c>
      <c r="C217" s="25" t="s">
        <v>1436</v>
      </c>
      <c r="D217" s="26">
        <v>2015</v>
      </c>
      <c r="E217" s="26">
        <v>2015</v>
      </c>
      <c r="F217" s="27">
        <v>3528</v>
      </c>
      <c r="G217" s="27"/>
      <c r="H217" s="27">
        <v>580530231</v>
      </c>
      <c r="I217" s="27">
        <v>162043</v>
      </c>
      <c r="J217" s="27">
        <v>185381023000</v>
      </c>
      <c r="K217" s="29">
        <v>2191</v>
      </c>
      <c r="L217" s="29">
        <v>834243</v>
      </c>
      <c r="M217" s="29">
        <v>152702</v>
      </c>
      <c r="N217" s="29">
        <v>56177631000</v>
      </c>
      <c r="O217" s="30">
        <f t="shared" si="15"/>
        <v>5719</v>
      </c>
      <c r="P217" s="30">
        <f t="shared" si="19"/>
        <v>581364474</v>
      </c>
      <c r="Q217" s="30">
        <f t="shared" si="16"/>
        <v>314745</v>
      </c>
      <c r="R217" s="30">
        <f t="shared" si="17"/>
        <v>241558654000</v>
      </c>
      <c r="T217">
        <f t="shared" si="18"/>
        <v>17867</v>
      </c>
      <c r="U217">
        <f>VLOOKUP(T217,CATMUN!$B$2:$G$1123,6,0)</f>
        <v>15</v>
      </c>
    </row>
    <row r="218" spans="1:21" x14ac:dyDescent="0.2">
      <c r="A218" s="25">
        <v>17873</v>
      </c>
      <c r="B218" s="25" t="s">
        <v>1301</v>
      </c>
      <c r="C218" s="25" t="s">
        <v>1437</v>
      </c>
      <c r="D218" s="26">
        <v>2009</v>
      </c>
      <c r="E218" s="26">
        <v>2009</v>
      </c>
      <c r="F218" s="27">
        <v>5713</v>
      </c>
      <c r="G218" s="27"/>
      <c r="H218" s="27">
        <v>451078141</v>
      </c>
      <c r="I218" s="27">
        <v>355204</v>
      </c>
      <c r="J218" s="27">
        <v>112139904000</v>
      </c>
      <c r="K218" s="29">
        <v>21670</v>
      </c>
      <c r="L218" s="29">
        <v>3424017</v>
      </c>
      <c r="M218" s="29">
        <v>1187670</v>
      </c>
      <c r="N218" s="29">
        <v>589879555000</v>
      </c>
      <c r="O218" s="30">
        <f t="shared" si="15"/>
        <v>27383</v>
      </c>
      <c r="P218" s="30">
        <f t="shared" si="19"/>
        <v>454502158</v>
      </c>
      <c r="Q218" s="30">
        <f t="shared" si="16"/>
        <v>1542874</v>
      </c>
      <c r="R218" s="30">
        <f t="shared" si="17"/>
        <v>702019459000</v>
      </c>
      <c r="T218">
        <f t="shared" si="18"/>
        <v>17873</v>
      </c>
      <c r="U218">
        <f>VLOOKUP(T218,CATMUN!$B$2:$G$1123,6,0)</f>
        <v>14</v>
      </c>
    </row>
    <row r="219" spans="1:21" x14ac:dyDescent="0.2">
      <c r="A219" s="25">
        <v>17877</v>
      </c>
      <c r="B219" s="25" t="s">
        <v>1301</v>
      </c>
      <c r="C219" s="25" t="s">
        <v>1438</v>
      </c>
      <c r="D219" s="26">
        <v>2006</v>
      </c>
      <c r="E219" s="26">
        <v>2006</v>
      </c>
      <c r="F219" s="27">
        <v>1685</v>
      </c>
      <c r="G219" s="27"/>
      <c r="H219" s="27">
        <v>111275558</v>
      </c>
      <c r="I219" s="27">
        <v>160760</v>
      </c>
      <c r="J219" s="27">
        <v>68780048000</v>
      </c>
      <c r="K219" s="29">
        <v>4689</v>
      </c>
      <c r="L219" s="29">
        <v>2098117</v>
      </c>
      <c r="M219" s="29">
        <v>379044</v>
      </c>
      <c r="N219" s="29">
        <v>71546133000</v>
      </c>
      <c r="O219" s="30">
        <f t="shared" si="15"/>
        <v>6374</v>
      </c>
      <c r="P219" s="30">
        <f t="shared" si="19"/>
        <v>113373675</v>
      </c>
      <c r="Q219" s="30">
        <f t="shared" si="16"/>
        <v>539804</v>
      </c>
      <c r="R219" s="30">
        <f t="shared" si="17"/>
        <v>140326181000</v>
      </c>
      <c r="T219">
        <f t="shared" si="18"/>
        <v>17877</v>
      </c>
      <c r="U219">
        <f>VLOOKUP(T219,CATMUN!$B$2:$G$1123,6,0)</f>
        <v>14</v>
      </c>
    </row>
    <row r="220" spans="1:21" x14ac:dyDescent="0.2">
      <c r="A220" s="25">
        <v>18001</v>
      </c>
      <c r="B220" s="25" t="s">
        <v>1439</v>
      </c>
      <c r="C220" s="25" t="s">
        <v>1440</v>
      </c>
      <c r="D220" s="26">
        <v>2014</v>
      </c>
      <c r="E220" s="26">
        <v>2014</v>
      </c>
      <c r="F220" s="27">
        <v>8546</v>
      </c>
      <c r="G220" s="27"/>
      <c r="H220" s="27">
        <v>2734852701</v>
      </c>
      <c r="I220" s="27">
        <v>641819</v>
      </c>
      <c r="J220" s="27">
        <v>261522240000</v>
      </c>
      <c r="K220" s="29">
        <v>64137</v>
      </c>
      <c r="L220" s="29">
        <v>16697928</v>
      </c>
      <c r="M220" s="29">
        <v>4466223</v>
      </c>
      <c r="N220" s="29">
        <v>2402938168000</v>
      </c>
      <c r="O220" s="30">
        <f t="shared" si="15"/>
        <v>72683</v>
      </c>
      <c r="P220" s="30">
        <f t="shared" si="19"/>
        <v>2751550629</v>
      </c>
      <c r="Q220" s="30">
        <f t="shared" si="16"/>
        <v>5108042</v>
      </c>
      <c r="R220" s="30">
        <f t="shared" si="17"/>
        <v>2664460408000</v>
      </c>
      <c r="T220">
        <f t="shared" si="18"/>
        <v>18001</v>
      </c>
      <c r="U220">
        <f>VLOOKUP(T220,CATMUN!$B$2:$G$1123,6,0)</f>
        <v>13</v>
      </c>
    </row>
    <row r="221" spans="1:21" x14ac:dyDescent="0.2">
      <c r="A221" s="25">
        <v>18029</v>
      </c>
      <c r="B221" s="25" t="s">
        <v>1439</v>
      </c>
      <c r="C221" s="25" t="s">
        <v>1441</v>
      </c>
      <c r="D221" s="26">
        <v>2009</v>
      </c>
      <c r="E221" s="26">
        <v>2009</v>
      </c>
      <c r="F221" s="27">
        <v>1811</v>
      </c>
      <c r="G221" s="27"/>
      <c r="H221" s="27">
        <v>412861752</v>
      </c>
      <c r="I221" s="27">
        <v>98384</v>
      </c>
      <c r="J221" s="27">
        <v>30730259000</v>
      </c>
      <c r="K221" s="29">
        <v>1014</v>
      </c>
      <c r="L221" s="29">
        <v>286674</v>
      </c>
      <c r="M221" s="29">
        <v>64981</v>
      </c>
      <c r="N221" s="29">
        <v>7835108000</v>
      </c>
      <c r="O221" s="30">
        <f t="shared" si="15"/>
        <v>2825</v>
      </c>
      <c r="P221" s="30">
        <f t="shared" si="19"/>
        <v>413148426</v>
      </c>
      <c r="Q221" s="30">
        <f t="shared" si="16"/>
        <v>163365</v>
      </c>
      <c r="R221" s="30">
        <f t="shared" si="17"/>
        <v>38565367000</v>
      </c>
      <c r="T221">
        <f t="shared" si="18"/>
        <v>18029</v>
      </c>
      <c r="U221">
        <f>VLOOKUP(T221,CATMUN!$B$2:$G$1123,6,0)</f>
        <v>15</v>
      </c>
    </row>
    <row r="222" spans="1:21" x14ac:dyDescent="0.2">
      <c r="A222" s="25">
        <v>18094</v>
      </c>
      <c r="B222" s="25" t="s">
        <v>1439</v>
      </c>
      <c r="C222" s="25" t="s">
        <v>1442</v>
      </c>
      <c r="D222" s="26">
        <v>2014</v>
      </c>
      <c r="E222" s="26">
        <v>2014</v>
      </c>
      <c r="F222" s="27">
        <v>1546</v>
      </c>
      <c r="G222" s="27"/>
      <c r="H222" s="27">
        <v>626116641</v>
      </c>
      <c r="I222" s="27">
        <v>75209</v>
      </c>
      <c r="J222" s="27">
        <v>61439443000</v>
      </c>
      <c r="K222" s="29">
        <v>2720</v>
      </c>
      <c r="L222" s="29">
        <v>743996</v>
      </c>
      <c r="M222" s="29">
        <v>186478</v>
      </c>
      <c r="N222" s="29">
        <v>22109127000</v>
      </c>
      <c r="O222" s="30">
        <f t="shared" si="15"/>
        <v>4266</v>
      </c>
      <c r="P222" s="30">
        <f t="shared" si="19"/>
        <v>626860637</v>
      </c>
      <c r="Q222" s="30">
        <f t="shared" si="16"/>
        <v>261687</v>
      </c>
      <c r="R222" s="30">
        <f t="shared" si="17"/>
        <v>83548570000</v>
      </c>
      <c r="T222">
        <f t="shared" si="18"/>
        <v>18094</v>
      </c>
      <c r="U222">
        <f>VLOOKUP(T222,CATMUN!$B$2:$G$1123,6,0)</f>
        <v>15</v>
      </c>
    </row>
    <row r="223" spans="1:21" x14ac:dyDescent="0.2">
      <c r="A223" s="25">
        <v>18150</v>
      </c>
      <c r="B223" s="25" t="s">
        <v>1439</v>
      </c>
      <c r="C223" s="25" t="s">
        <v>1443</v>
      </c>
      <c r="D223" s="26">
        <v>2014</v>
      </c>
      <c r="E223" s="26">
        <v>2014</v>
      </c>
      <c r="F223" s="27">
        <v>5193</v>
      </c>
      <c r="G223" s="27"/>
      <c r="H223" s="27">
        <v>12427528209</v>
      </c>
      <c r="I223" s="27">
        <v>228078</v>
      </c>
      <c r="J223" s="27">
        <v>258914511000</v>
      </c>
      <c r="K223" s="29">
        <v>6830</v>
      </c>
      <c r="L223" s="29">
        <v>45274871</v>
      </c>
      <c r="M223" s="29">
        <v>374525</v>
      </c>
      <c r="N223" s="29">
        <v>168112936000</v>
      </c>
      <c r="O223" s="30">
        <f t="shared" si="15"/>
        <v>12023</v>
      </c>
      <c r="P223" s="30">
        <f t="shared" si="19"/>
        <v>12472803080</v>
      </c>
      <c r="Q223" s="30">
        <f t="shared" si="16"/>
        <v>602603</v>
      </c>
      <c r="R223" s="30">
        <f t="shared" si="17"/>
        <v>427027447000</v>
      </c>
      <c r="T223">
        <f t="shared" si="18"/>
        <v>18150</v>
      </c>
      <c r="U223">
        <f>VLOOKUP(T223,CATMUN!$B$2:$G$1123,6,0)</f>
        <v>15</v>
      </c>
    </row>
    <row r="224" spans="1:21" x14ac:dyDescent="0.2">
      <c r="A224" s="25">
        <v>18205</v>
      </c>
      <c r="B224" s="25" t="s">
        <v>1439</v>
      </c>
      <c r="C224" s="25" t="s">
        <v>1444</v>
      </c>
      <c r="D224" s="26">
        <v>2014</v>
      </c>
      <c r="E224" s="26">
        <v>2014</v>
      </c>
      <c r="F224" s="27">
        <v>1555</v>
      </c>
      <c r="G224" s="27"/>
      <c r="H224" s="27">
        <v>426340468</v>
      </c>
      <c r="I224" s="27">
        <v>54948</v>
      </c>
      <c r="J224" s="27">
        <v>32558473000</v>
      </c>
      <c r="K224" s="29">
        <v>3055</v>
      </c>
      <c r="L224" s="29">
        <v>548306</v>
      </c>
      <c r="M224" s="29">
        <v>194835</v>
      </c>
      <c r="N224" s="29">
        <v>23452350000</v>
      </c>
      <c r="O224" s="30">
        <f t="shared" si="15"/>
        <v>4610</v>
      </c>
      <c r="P224" s="30">
        <f t="shared" si="19"/>
        <v>426888774</v>
      </c>
      <c r="Q224" s="30">
        <f t="shared" si="16"/>
        <v>249783</v>
      </c>
      <c r="R224" s="30">
        <f t="shared" si="17"/>
        <v>56010823000</v>
      </c>
      <c r="T224">
        <f t="shared" si="18"/>
        <v>18205</v>
      </c>
      <c r="U224">
        <f>VLOOKUP(T224,CATMUN!$B$2:$G$1123,6,0)</f>
        <v>15</v>
      </c>
    </row>
    <row r="225" spans="1:21" x14ac:dyDescent="0.2">
      <c r="A225" s="25">
        <v>18247</v>
      </c>
      <c r="B225" s="25" t="s">
        <v>1439</v>
      </c>
      <c r="C225" s="25" t="s">
        <v>1445</v>
      </c>
      <c r="D225" s="26">
        <v>2015</v>
      </c>
      <c r="E225" s="26">
        <v>2004</v>
      </c>
      <c r="F225" s="27">
        <v>3156</v>
      </c>
      <c r="G225" s="27"/>
      <c r="H225" s="27">
        <v>789327310</v>
      </c>
      <c r="I225" s="27">
        <v>174666</v>
      </c>
      <c r="J225" s="27">
        <v>70992843000</v>
      </c>
      <c r="K225" s="29">
        <v>5653</v>
      </c>
      <c r="L225" s="29">
        <v>2952154</v>
      </c>
      <c r="M225" s="29">
        <v>387123</v>
      </c>
      <c r="N225" s="29">
        <v>45918941000</v>
      </c>
      <c r="O225" s="30">
        <f t="shared" si="15"/>
        <v>8809</v>
      </c>
      <c r="P225" s="30">
        <f t="shared" si="19"/>
        <v>792279464</v>
      </c>
      <c r="Q225" s="30">
        <f t="shared" si="16"/>
        <v>561789</v>
      </c>
      <c r="R225" s="30">
        <f t="shared" si="17"/>
        <v>116911784000</v>
      </c>
      <c r="T225">
        <f t="shared" si="18"/>
        <v>18247</v>
      </c>
      <c r="U225">
        <f>VLOOKUP(T225,CATMUN!$B$2:$G$1123,6,0)</f>
        <v>15</v>
      </c>
    </row>
    <row r="226" spans="1:21" x14ac:dyDescent="0.2">
      <c r="A226" s="25">
        <v>18256</v>
      </c>
      <c r="B226" s="25" t="s">
        <v>1439</v>
      </c>
      <c r="C226" s="25" t="s">
        <v>1446</v>
      </c>
      <c r="D226" s="26">
        <v>2015</v>
      </c>
      <c r="E226" s="26">
        <v>2011</v>
      </c>
      <c r="F226" s="27">
        <v>2570</v>
      </c>
      <c r="G226" s="27"/>
      <c r="H226" s="27">
        <v>1160421893</v>
      </c>
      <c r="I226" s="27">
        <v>133302</v>
      </c>
      <c r="J226" s="27">
        <v>78640307000</v>
      </c>
      <c r="K226" s="29">
        <v>3263</v>
      </c>
      <c r="L226" s="29">
        <v>831768</v>
      </c>
      <c r="M226" s="29">
        <v>232000</v>
      </c>
      <c r="N226" s="29">
        <v>36452540000</v>
      </c>
      <c r="O226" s="30">
        <f t="shared" si="15"/>
        <v>5833</v>
      </c>
      <c r="P226" s="30">
        <f t="shared" si="19"/>
        <v>1161253661</v>
      </c>
      <c r="Q226" s="30">
        <f t="shared" si="16"/>
        <v>365302</v>
      </c>
      <c r="R226" s="30">
        <f t="shared" si="17"/>
        <v>115092847000</v>
      </c>
      <c r="T226">
        <f t="shared" si="18"/>
        <v>18256</v>
      </c>
      <c r="U226">
        <f>VLOOKUP(T226,CATMUN!$B$2:$G$1123,6,0)</f>
        <v>15</v>
      </c>
    </row>
    <row r="227" spans="1:21" x14ac:dyDescent="0.2">
      <c r="A227" s="25">
        <v>18410</v>
      </c>
      <c r="B227" s="25" t="s">
        <v>1439</v>
      </c>
      <c r="C227" s="25" t="s">
        <v>1447</v>
      </c>
      <c r="D227" s="26">
        <v>2014</v>
      </c>
      <c r="E227" s="26">
        <v>2014</v>
      </c>
      <c r="F227" s="27">
        <v>4075</v>
      </c>
      <c r="G227" s="27"/>
      <c r="H227" s="27">
        <v>1606000896</v>
      </c>
      <c r="I227" s="27">
        <v>141441</v>
      </c>
      <c r="J227" s="27">
        <v>141294854000</v>
      </c>
      <c r="K227" s="29">
        <v>2012</v>
      </c>
      <c r="L227" s="29">
        <v>1094757</v>
      </c>
      <c r="M227" s="29">
        <v>144849</v>
      </c>
      <c r="N227" s="29">
        <v>16187927000</v>
      </c>
      <c r="O227" s="30">
        <f t="shared" si="15"/>
        <v>6087</v>
      </c>
      <c r="P227" s="30">
        <f t="shared" si="19"/>
        <v>1607095653</v>
      </c>
      <c r="Q227" s="30">
        <f t="shared" si="16"/>
        <v>286290</v>
      </c>
      <c r="R227" s="30">
        <f t="shared" si="17"/>
        <v>157482781000</v>
      </c>
      <c r="T227">
        <f t="shared" si="18"/>
        <v>18410</v>
      </c>
      <c r="U227">
        <f>VLOOKUP(T227,CATMUN!$B$2:$G$1123,6,0)</f>
        <v>15</v>
      </c>
    </row>
    <row r="228" spans="1:21" x14ac:dyDescent="0.2">
      <c r="A228" s="25">
        <v>18460</v>
      </c>
      <c r="B228" s="25" t="s">
        <v>1439</v>
      </c>
      <c r="C228" s="25" t="s">
        <v>1448</v>
      </c>
      <c r="D228" s="26">
        <v>2011</v>
      </c>
      <c r="E228" s="26">
        <v>2011</v>
      </c>
      <c r="F228" s="27">
        <v>2991</v>
      </c>
      <c r="G228" s="27"/>
      <c r="H228" s="27">
        <v>1291306714</v>
      </c>
      <c r="I228" s="27">
        <v>175551</v>
      </c>
      <c r="J228" s="27">
        <v>43177267000</v>
      </c>
      <c r="K228" s="29">
        <v>1894</v>
      </c>
      <c r="L228" s="29">
        <v>692554</v>
      </c>
      <c r="M228" s="29">
        <v>117445</v>
      </c>
      <c r="N228" s="29">
        <v>7183123000</v>
      </c>
      <c r="O228" s="30">
        <f t="shared" si="15"/>
        <v>4885</v>
      </c>
      <c r="P228" s="30">
        <f t="shared" si="19"/>
        <v>1291999268</v>
      </c>
      <c r="Q228" s="30">
        <f t="shared" si="16"/>
        <v>292996</v>
      </c>
      <c r="R228" s="30">
        <f t="shared" si="17"/>
        <v>50360390000</v>
      </c>
      <c r="T228">
        <f t="shared" si="18"/>
        <v>18460</v>
      </c>
      <c r="U228">
        <f>VLOOKUP(T228,CATMUN!$B$2:$G$1123,6,0)</f>
        <v>15</v>
      </c>
    </row>
    <row r="229" spans="1:21" x14ac:dyDescent="0.2">
      <c r="A229" s="25">
        <v>18479</v>
      </c>
      <c r="B229" s="25" t="s">
        <v>1439</v>
      </c>
      <c r="C229" s="25" t="s">
        <v>1449</v>
      </c>
      <c r="D229" s="26">
        <v>2008</v>
      </c>
      <c r="E229" s="26">
        <v>2008</v>
      </c>
      <c r="F229" s="27">
        <v>1042</v>
      </c>
      <c r="G229" s="27"/>
      <c r="H229" s="27">
        <v>471955627</v>
      </c>
      <c r="I229" s="27">
        <v>105971</v>
      </c>
      <c r="J229" s="27">
        <v>29680030000</v>
      </c>
      <c r="K229" s="29">
        <v>865</v>
      </c>
      <c r="L229" s="29">
        <v>333083</v>
      </c>
      <c r="M229" s="29">
        <v>56781</v>
      </c>
      <c r="N229" s="29">
        <v>7009377000</v>
      </c>
      <c r="O229" s="30">
        <f t="shared" si="15"/>
        <v>1907</v>
      </c>
      <c r="P229" s="30">
        <f t="shared" si="19"/>
        <v>472288710</v>
      </c>
      <c r="Q229" s="30">
        <f t="shared" si="16"/>
        <v>162752</v>
      </c>
      <c r="R229" s="30">
        <f t="shared" si="17"/>
        <v>36689407000</v>
      </c>
      <c r="T229">
        <f t="shared" si="18"/>
        <v>18479</v>
      </c>
      <c r="U229">
        <f>VLOOKUP(T229,CATMUN!$B$2:$G$1123,6,0)</f>
        <v>15</v>
      </c>
    </row>
    <row r="230" spans="1:21" x14ac:dyDescent="0.2">
      <c r="A230" s="25">
        <v>18592</v>
      </c>
      <c r="B230" s="25" t="s">
        <v>1439</v>
      </c>
      <c r="C230" s="25" t="s">
        <v>1450</v>
      </c>
      <c r="D230" s="26">
        <v>2014</v>
      </c>
      <c r="E230" s="26">
        <v>2014</v>
      </c>
      <c r="F230" s="27">
        <v>5812</v>
      </c>
      <c r="G230" s="27"/>
      <c r="H230" s="27">
        <v>2673674024</v>
      </c>
      <c r="I230" s="27">
        <v>446266</v>
      </c>
      <c r="J230" s="27">
        <v>295249137000</v>
      </c>
      <c r="K230" s="29">
        <v>8424</v>
      </c>
      <c r="L230" s="29">
        <v>16154521</v>
      </c>
      <c r="M230" s="29">
        <v>471326</v>
      </c>
      <c r="N230" s="29">
        <v>62309725000</v>
      </c>
      <c r="O230" s="30">
        <f t="shared" si="15"/>
        <v>14236</v>
      </c>
      <c r="P230" s="30">
        <f t="shared" si="19"/>
        <v>2689828545</v>
      </c>
      <c r="Q230" s="30">
        <f t="shared" si="16"/>
        <v>917592</v>
      </c>
      <c r="R230" s="30">
        <f t="shared" si="17"/>
        <v>357558862000</v>
      </c>
      <c r="T230">
        <f t="shared" si="18"/>
        <v>18592</v>
      </c>
      <c r="U230">
        <f>VLOOKUP(T230,CATMUN!$B$2:$G$1123,6,0)</f>
        <v>15</v>
      </c>
    </row>
    <row r="231" spans="1:21" x14ac:dyDescent="0.2">
      <c r="A231" s="25">
        <v>18610</v>
      </c>
      <c r="B231" s="25" t="s">
        <v>1439</v>
      </c>
      <c r="C231" s="25" t="s">
        <v>1451</v>
      </c>
      <c r="D231" s="26">
        <v>2009</v>
      </c>
      <c r="E231" s="26">
        <v>2009</v>
      </c>
      <c r="F231" s="27">
        <v>2884</v>
      </c>
      <c r="G231" s="27"/>
      <c r="H231" s="27">
        <v>1226044774</v>
      </c>
      <c r="I231" s="27">
        <v>86257</v>
      </c>
      <c r="J231" s="27">
        <v>21585968000</v>
      </c>
      <c r="K231" s="29">
        <v>3092</v>
      </c>
      <c r="L231" s="29">
        <v>902276</v>
      </c>
      <c r="M231" s="29">
        <v>181238</v>
      </c>
      <c r="N231" s="29">
        <v>15750667000</v>
      </c>
      <c r="O231" s="30">
        <f t="shared" si="15"/>
        <v>5976</v>
      </c>
      <c r="P231" s="30">
        <f t="shared" si="19"/>
        <v>1226947050</v>
      </c>
      <c r="Q231" s="30">
        <f t="shared" si="16"/>
        <v>267495</v>
      </c>
      <c r="R231" s="30">
        <f t="shared" si="17"/>
        <v>37336635000</v>
      </c>
      <c r="T231">
        <f t="shared" si="18"/>
        <v>18610</v>
      </c>
      <c r="U231">
        <f>VLOOKUP(T231,CATMUN!$B$2:$G$1123,6,0)</f>
        <v>15</v>
      </c>
    </row>
    <row r="232" spans="1:21" x14ac:dyDescent="0.2">
      <c r="A232" s="25">
        <v>18753</v>
      </c>
      <c r="B232" s="25" t="s">
        <v>1439</v>
      </c>
      <c r="C232" s="25" t="s">
        <v>1452</v>
      </c>
      <c r="D232" s="26">
        <v>2014</v>
      </c>
      <c r="E232" s="26">
        <v>2014</v>
      </c>
      <c r="F232" s="27">
        <v>12138</v>
      </c>
      <c r="G232" s="27"/>
      <c r="H232" s="27">
        <v>13355406632</v>
      </c>
      <c r="I232" s="27">
        <v>653540</v>
      </c>
      <c r="J232" s="27">
        <v>686566416000</v>
      </c>
      <c r="K232" s="29">
        <v>11153</v>
      </c>
      <c r="L232" s="29">
        <v>4343421</v>
      </c>
      <c r="M232" s="29">
        <v>525267</v>
      </c>
      <c r="N232" s="29">
        <v>242438759000</v>
      </c>
      <c r="O232" s="30">
        <f t="shared" si="15"/>
        <v>23291</v>
      </c>
      <c r="P232" s="30">
        <f t="shared" si="19"/>
        <v>13359750053</v>
      </c>
      <c r="Q232" s="30">
        <f t="shared" si="16"/>
        <v>1178807</v>
      </c>
      <c r="R232" s="30">
        <f t="shared" si="17"/>
        <v>929005175000</v>
      </c>
      <c r="T232">
        <f t="shared" si="18"/>
        <v>18753</v>
      </c>
      <c r="U232">
        <f>VLOOKUP(T232,CATMUN!$B$2:$G$1123,6,0)</f>
        <v>15</v>
      </c>
    </row>
    <row r="233" spans="1:21" x14ac:dyDescent="0.2">
      <c r="A233" s="25">
        <v>18756</v>
      </c>
      <c r="B233" s="25" t="s">
        <v>1439</v>
      </c>
      <c r="C233" s="25" t="s">
        <v>1453</v>
      </c>
      <c r="D233" s="26">
        <v>2012</v>
      </c>
      <c r="E233" s="26">
        <v>2011</v>
      </c>
      <c r="F233" s="27">
        <v>2450</v>
      </c>
      <c r="G233" s="27"/>
      <c r="H233" s="27">
        <v>10707854688</v>
      </c>
      <c r="I233" s="27">
        <v>113928</v>
      </c>
      <c r="J233" s="27">
        <v>33418103000</v>
      </c>
      <c r="K233" s="29">
        <v>1459</v>
      </c>
      <c r="L233" s="29">
        <v>461453</v>
      </c>
      <c r="M233" s="29">
        <v>81210</v>
      </c>
      <c r="N233" s="29">
        <v>7973016000</v>
      </c>
      <c r="O233" s="30">
        <f t="shared" si="15"/>
        <v>3909</v>
      </c>
      <c r="P233" s="30">
        <f t="shared" si="19"/>
        <v>10708316141</v>
      </c>
      <c r="Q233" s="30">
        <f t="shared" si="16"/>
        <v>195138</v>
      </c>
      <c r="R233" s="30">
        <f t="shared" si="17"/>
        <v>41391119000</v>
      </c>
      <c r="T233">
        <f t="shared" si="18"/>
        <v>18756</v>
      </c>
      <c r="U233">
        <f>VLOOKUP(T233,CATMUN!$B$2:$G$1123,6,0)</f>
        <v>15</v>
      </c>
    </row>
    <row r="234" spans="1:21" x14ac:dyDescent="0.2">
      <c r="A234" s="25">
        <v>18785</v>
      </c>
      <c r="B234" s="25" t="s">
        <v>1439</v>
      </c>
      <c r="C234" s="25" t="s">
        <v>1454</v>
      </c>
      <c r="D234" s="26">
        <v>2014</v>
      </c>
      <c r="E234" s="26">
        <v>2014</v>
      </c>
      <c r="F234" s="27">
        <v>1435</v>
      </c>
      <c r="G234" s="27"/>
      <c r="H234" s="27">
        <v>504523795</v>
      </c>
      <c r="I234" s="27">
        <v>73269</v>
      </c>
      <c r="J234" s="27">
        <v>26857096000</v>
      </c>
      <c r="K234" s="29">
        <v>2037</v>
      </c>
      <c r="L234" s="29">
        <v>607468</v>
      </c>
      <c r="M234" s="29">
        <v>115503</v>
      </c>
      <c r="N234" s="29">
        <v>10687714000</v>
      </c>
      <c r="O234" s="30">
        <f t="shared" si="15"/>
        <v>3472</v>
      </c>
      <c r="P234" s="30">
        <f t="shared" si="19"/>
        <v>505131263</v>
      </c>
      <c r="Q234" s="30">
        <f t="shared" si="16"/>
        <v>188772</v>
      </c>
      <c r="R234" s="30">
        <f t="shared" si="17"/>
        <v>37544810000</v>
      </c>
      <c r="T234">
        <f t="shared" si="18"/>
        <v>18785</v>
      </c>
      <c r="U234">
        <f>VLOOKUP(T234,CATMUN!$B$2:$G$1123,6,0)</f>
        <v>15</v>
      </c>
    </row>
    <row r="235" spans="1:21" x14ac:dyDescent="0.2">
      <c r="A235" s="25">
        <v>18860</v>
      </c>
      <c r="B235" s="25" t="s">
        <v>1439</v>
      </c>
      <c r="C235" s="25" t="s">
        <v>1455</v>
      </c>
      <c r="D235" s="26">
        <v>2014</v>
      </c>
      <c r="E235" s="26">
        <v>2014</v>
      </c>
      <c r="F235" s="27">
        <v>2726</v>
      </c>
      <c r="G235" s="27"/>
      <c r="H235" s="27">
        <v>1339590160</v>
      </c>
      <c r="I235" s="27">
        <v>181344</v>
      </c>
      <c r="J235" s="27">
        <v>76455038000</v>
      </c>
      <c r="K235" s="29">
        <v>1929</v>
      </c>
      <c r="L235" s="29">
        <v>770638</v>
      </c>
      <c r="M235" s="29">
        <v>121032</v>
      </c>
      <c r="N235" s="29">
        <v>15506867000</v>
      </c>
      <c r="O235" s="30">
        <f t="shared" si="15"/>
        <v>4655</v>
      </c>
      <c r="P235" s="30">
        <f t="shared" si="19"/>
        <v>1340360798</v>
      </c>
      <c r="Q235" s="30">
        <f t="shared" si="16"/>
        <v>302376</v>
      </c>
      <c r="R235" s="30">
        <f t="shared" si="17"/>
        <v>91961905000</v>
      </c>
      <c r="T235">
        <f t="shared" si="18"/>
        <v>18860</v>
      </c>
      <c r="U235">
        <f>VLOOKUP(T235,CATMUN!$B$2:$G$1123,6,0)</f>
        <v>15</v>
      </c>
    </row>
    <row r="236" spans="1:21" x14ac:dyDescent="0.2">
      <c r="A236" s="25">
        <v>19001</v>
      </c>
      <c r="B236" s="25" t="s">
        <v>1456</v>
      </c>
      <c r="C236" s="25" t="s">
        <v>1457</v>
      </c>
      <c r="D236" s="26">
        <v>2014</v>
      </c>
      <c r="E236" s="26">
        <v>2014</v>
      </c>
      <c r="F236" s="27">
        <v>34847</v>
      </c>
      <c r="G236" s="27"/>
      <c r="H236" s="27">
        <v>448314911</v>
      </c>
      <c r="I236" s="27">
        <v>1372590</v>
      </c>
      <c r="J236" s="27">
        <v>669287046000</v>
      </c>
      <c r="K236" s="29">
        <v>104492</v>
      </c>
      <c r="L236" s="29">
        <v>22398777</v>
      </c>
      <c r="M236" s="29">
        <v>9229874</v>
      </c>
      <c r="N236" s="29">
        <v>5077493637000</v>
      </c>
      <c r="O236" s="30">
        <f t="shared" si="15"/>
        <v>139339</v>
      </c>
      <c r="P236" s="30">
        <f t="shared" si="19"/>
        <v>470713688</v>
      </c>
      <c r="Q236" s="30">
        <f t="shared" si="16"/>
        <v>10602464</v>
      </c>
      <c r="R236" s="30">
        <f t="shared" si="17"/>
        <v>5746780683000</v>
      </c>
      <c r="T236">
        <f t="shared" si="18"/>
        <v>19001</v>
      </c>
      <c r="U236">
        <f>VLOOKUP(T236,CATMUN!$B$2:$G$1123,6,0)</f>
        <v>12</v>
      </c>
    </row>
    <row r="237" spans="1:21" x14ac:dyDescent="0.2">
      <c r="A237" s="25">
        <v>19022</v>
      </c>
      <c r="B237" s="25" t="s">
        <v>1456</v>
      </c>
      <c r="C237" s="25" t="s">
        <v>1458</v>
      </c>
      <c r="D237" s="26">
        <v>2015</v>
      </c>
      <c r="E237" s="26">
        <v>2015</v>
      </c>
      <c r="F237" s="27">
        <v>15632</v>
      </c>
      <c r="G237" s="27"/>
      <c r="H237" s="27">
        <v>237103864</v>
      </c>
      <c r="I237" s="27">
        <v>257825</v>
      </c>
      <c r="J237" s="27">
        <v>45186842000</v>
      </c>
      <c r="K237" s="29">
        <v>1163</v>
      </c>
      <c r="L237" s="29">
        <v>338005</v>
      </c>
      <c r="M237" s="29">
        <v>130545</v>
      </c>
      <c r="N237" s="29">
        <v>20065000000</v>
      </c>
      <c r="O237" s="30">
        <f t="shared" si="15"/>
        <v>16795</v>
      </c>
      <c r="P237" s="30">
        <f t="shared" si="19"/>
        <v>237441869</v>
      </c>
      <c r="Q237" s="30">
        <f t="shared" si="16"/>
        <v>388370</v>
      </c>
      <c r="R237" s="30">
        <f t="shared" si="17"/>
        <v>65251842000</v>
      </c>
      <c r="T237">
        <f t="shared" si="18"/>
        <v>19022</v>
      </c>
      <c r="U237">
        <f>VLOOKUP(T237,CATMUN!$B$2:$G$1123,6,0)</f>
        <v>15</v>
      </c>
    </row>
    <row r="238" spans="1:21" x14ac:dyDescent="0.2">
      <c r="A238" s="25">
        <v>19050</v>
      </c>
      <c r="B238" s="25" t="s">
        <v>1456</v>
      </c>
      <c r="C238" s="25" t="s">
        <v>1459</v>
      </c>
      <c r="D238" s="26">
        <v>1998</v>
      </c>
      <c r="E238" s="26">
        <v>2004</v>
      </c>
      <c r="F238" s="27">
        <v>10273</v>
      </c>
      <c r="G238" s="27"/>
      <c r="H238" s="27">
        <v>684406505</v>
      </c>
      <c r="I238" s="27">
        <v>124557</v>
      </c>
      <c r="J238" s="27">
        <v>10556269600</v>
      </c>
      <c r="K238" s="29">
        <v>1796</v>
      </c>
      <c r="L238" s="29">
        <v>624599</v>
      </c>
      <c r="M238" s="29">
        <v>85889</v>
      </c>
      <c r="N238" s="29">
        <v>6097013100</v>
      </c>
      <c r="O238" s="30">
        <f t="shared" si="15"/>
        <v>12069</v>
      </c>
      <c r="P238" s="30">
        <f t="shared" si="19"/>
        <v>685031104</v>
      </c>
      <c r="Q238" s="30">
        <f t="shared" si="16"/>
        <v>210446</v>
      </c>
      <c r="R238" s="30">
        <f t="shared" si="17"/>
        <v>16653282700</v>
      </c>
      <c r="T238">
        <f t="shared" si="18"/>
        <v>19050</v>
      </c>
      <c r="U238">
        <f>VLOOKUP(T238,CATMUN!$B$2:$G$1123,6,0)</f>
        <v>15</v>
      </c>
    </row>
    <row r="239" spans="1:21" x14ac:dyDescent="0.2">
      <c r="A239" s="25">
        <v>19075</v>
      </c>
      <c r="B239" s="25" t="s">
        <v>1456</v>
      </c>
      <c r="C239" s="25" t="s">
        <v>1460</v>
      </c>
      <c r="D239" s="26">
        <v>2015</v>
      </c>
      <c r="E239" s="26">
        <v>2015</v>
      </c>
      <c r="F239" s="27">
        <v>7546</v>
      </c>
      <c r="G239" s="27"/>
      <c r="H239" s="27">
        <v>399451305</v>
      </c>
      <c r="I239" s="27">
        <v>283598</v>
      </c>
      <c r="J239" s="27">
        <v>49495848700</v>
      </c>
      <c r="K239" s="29">
        <v>2553</v>
      </c>
      <c r="L239" s="29">
        <v>353782</v>
      </c>
      <c r="M239" s="29">
        <v>165125</v>
      </c>
      <c r="N239" s="29">
        <v>30840487500</v>
      </c>
      <c r="O239" s="30">
        <f t="shared" si="15"/>
        <v>10099</v>
      </c>
      <c r="P239" s="30">
        <f t="shared" si="19"/>
        <v>399805087</v>
      </c>
      <c r="Q239" s="30">
        <f t="shared" si="16"/>
        <v>448723</v>
      </c>
      <c r="R239" s="30">
        <f t="shared" si="17"/>
        <v>80336336200</v>
      </c>
      <c r="T239">
        <f t="shared" si="18"/>
        <v>19075</v>
      </c>
      <c r="U239">
        <f>VLOOKUP(T239,CATMUN!$B$2:$G$1123,6,0)</f>
        <v>15</v>
      </c>
    </row>
    <row r="240" spans="1:21" x14ac:dyDescent="0.2">
      <c r="A240" s="25">
        <v>19100</v>
      </c>
      <c r="B240" s="25" t="s">
        <v>1456</v>
      </c>
      <c r="C240" s="25" t="s">
        <v>1242</v>
      </c>
      <c r="D240" s="26">
        <v>1994</v>
      </c>
      <c r="E240" s="26">
        <v>2005</v>
      </c>
      <c r="F240" s="27">
        <v>30684</v>
      </c>
      <c r="G240" s="27"/>
      <c r="H240" s="27">
        <v>773480087</v>
      </c>
      <c r="I240" s="27">
        <v>454786</v>
      </c>
      <c r="J240" s="27">
        <v>20103920100</v>
      </c>
      <c r="K240" s="29">
        <v>2916</v>
      </c>
      <c r="L240" s="29">
        <v>1153339</v>
      </c>
      <c r="M240" s="29">
        <v>280103</v>
      </c>
      <c r="N240" s="29">
        <v>21980455100</v>
      </c>
      <c r="O240" s="30">
        <f t="shared" si="15"/>
        <v>33600</v>
      </c>
      <c r="P240" s="30">
        <f t="shared" si="19"/>
        <v>774633426</v>
      </c>
      <c r="Q240" s="30">
        <f t="shared" si="16"/>
        <v>734889</v>
      </c>
      <c r="R240" s="30">
        <f t="shared" si="17"/>
        <v>42084375200</v>
      </c>
      <c r="T240">
        <f t="shared" si="18"/>
        <v>19100</v>
      </c>
      <c r="U240">
        <f>VLOOKUP(T240,CATMUN!$B$2:$G$1123,6,0)</f>
        <v>15</v>
      </c>
    </row>
    <row r="241" spans="1:21" x14ac:dyDescent="0.2">
      <c r="A241" s="25">
        <v>19110</v>
      </c>
      <c r="B241" s="25" t="s">
        <v>1456</v>
      </c>
      <c r="C241" s="25" t="s">
        <v>1461</v>
      </c>
      <c r="D241" s="26">
        <v>2011</v>
      </c>
      <c r="E241" s="26">
        <v>2011</v>
      </c>
      <c r="F241" s="27">
        <v>14207</v>
      </c>
      <c r="G241" s="27"/>
      <c r="H241" s="27">
        <v>417662032</v>
      </c>
      <c r="I241" s="27">
        <v>346048</v>
      </c>
      <c r="J241" s="27">
        <v>48810671100</v>
      </c>
      <c r="K241" s="29">
        <v>1225</v>
      </c>
      <c r="L241" s="29">
        <v>689598</v>
      </c>
      <c r="M241" s="29">
        <v>102871</v>
      </c>
      <c r="N241" s="29">
        <v>15568868500</v>
      </c>
      <c r="O241" s="30">
        <f t="shared" si="15"/>
        <v>15432</v>
      </c>
      <c r="P241" s="30">
        <f t="shared" si="19"/>
        <v>418351630</v>
      </c>
      <c r="Q241" s="30">
        <f t="shared" si="16"/>
        <v>448919</v>
      </c>
      <c r="R241" s="30">
        <f t="shared" si="17"/>
        <v>64379539600</v>
      </c>
      <c r="T241">
        <f t="shared" si="18"/>
        <v>19110</v>
      </c>
      <c r="U241">
        <f>VLOOKUP(T241,CATMUN!$B$2:$G$1123,6,0)</f>
        <v>15</v>
      </c>
    </row>
    <row r="242" spans="1:21" x14ac:dyDescent="0.2">
      <c r="A242" s="25">
        <v>19130</v>
      </c>
      <c r="B242" s="25" t="s">
        <v>1456</v>
      </c>
      <c r="C242" s="25" t="s">
        <v>1462</v>
      </c>
      <c r="D242" s="26">
        <v>2015</v>
      </c>
      <c r="E242" s="26">
        <v>2015</v>
      </c>
      <c r="F242" s="27">
        <v>16199</v>
      </c>
      <c r="G242" s="27"/>
      <c r="H242" s="27">
        <v>542244295</v>
      </c>
      <c r="I242" s="27">
        <v>783579</v>
      </c>
      <c r="J242" s="27">
        <v>207818374500</v>
      </c>
      <c r="K242" s="29">
        <v>1054</v>
      </c>
      <c r="L242" s="29">
        <v>577101</v>
      </c>
      <c r="M242" s="29">
        <v>92151</v>
      </c>
      <c r="N242" s="29">
        <v>22158728000</v>
      </c>
      <c r="O242" s="30">
        <f t="shared" si="15"/>
        <v>17253</v>
      </c>
      <c r="P242" s="30">
        <f t="shared" si="19"/>
        <v>542821396</v>
      </c>
      <c r="Q242" s="30">
        <f t="shared" si="16"/>
        <v>875730</v>
      </c>
      <c r="R242" s="30">
        <f t="shared" si="17"/>
        <v>229977102500</v>
      </c>
      <c r="T242">
        <f t="shared" si="18"/>
        <v>19130</v>
      </c>
      <c r="U242">
        <f>VLOOKUP(T242,CATMUN!$B$2:$G$1123,6,0)</f>
        <v>15</v>
      </c>
    </row>
    <row r="243" spans="1:21" x14ac:dyDescent="0.2">
      <c r="A243" s="25">
        <v>19137</v>
      </c>
      <c r="B243" s="25" t="s">
        <v>1456</v>
      </c>
      <c r="C243" s="25" t="s">
        <v>1463</v>
      </c>
      <c r="D243" s="26">
        <v>1994</v>
      </c>
      <c r="E243" s="26">
        <v>2004</v>
      </c>
      <c r="F243" s="27">
        <v>13464</v>
      </c>
      <c r="G243" s="27"/>
      <c r="H243" s="27">
        <v>341109843</v>
      </c>
      <c r="I243" s="27">
        <v>288572</v>
      </c>
      <c r="J243" s="27">
        <v>29911770000</v>
      </c>
      <c r="K243" s="29">
        <v>942</v>
      </c>
      <c r="L243" s="29">
        <v>566444</v>
      </c>
      <c r="M243" s="29">
        <v>76111</v>
      </c>
      <c r="N243" s="29">
        <v>5855435000</v>
      </c>
      <c r="O243" s="30">
        <f t="shared" si="15"/>
        <v>14406</v>
      </c>
      <c r="P243" s="30">
        <f t="shared" si="19"/>
        <v>341676287</v>
      </c>
      <c r="Q243" s="30">
        <f t="shared" si="16"/>
        <v>364683</v>
      </c>
      <c r="R243" s="30">
        <f t="shared" si="17"/>
        <v>35767205000</v>
      </c>
      <c r="T243">
        <f t="shared" si="18"/>
        <v>19137</v>
      </c>
      <c r="U243">
        <f>VLOOKUP(T243,CATMUN!$B$2:$G$1123,6,0)</f>
        <v>15</v>
      </c>
    </row>
    <row r="244" spans="1:21" x14ac:dyDescent="0.2">
      <c r="A244" s="25">
        <v>19142</v>
      </c>
      <c r="B244" s="25" t="s">
        <v>1456</v>
      </c>
      <c r="C244" s="25" t="s">
        <v>1464</v>
      </c>
      <c r="D244" s="26">
        <v>2014</v>
      </c>
      <c r="E244" s="26">
        <v>2014</v>
      </c>
      <c r="F244" s="27">
        <v>7985</v>
      </c>
      <c r="G244" s="27"/>
      <c r="H244" s="27">
        <v>268075016</v>
      </c>
      <c r="I244" s="27">
        <v>583054</v>
      </c>
      <c r="J244" s="27">
        <v>318801975300</v>
      </c>
      <c r="K244" s="29">
        <v>2616</v>
      </c>
      <c r="L244" s="29">
        <v>946099</v>
      </c>
      <c r="M244" s="29">
        <v>198374</v>
      </c>
      <c r="N244" s="29">
        <v>52295050000</v>
      </c>
      <c r="O244" s="30">
        <f t="shared" si="15"/>
        <v>10601</v>
      </c>
      <c r="P244" s="30">
        <f t="shared" si="19"/>
        <v>269021115</v>
      </c>
      <c r="Q244" s="30">
        <f t="shared" si="16"/>
        <v>781428</v>
      </c>
      <c r="R244" s="30">
        <f t="shared" si="17"/>
        <v>371097025300</v>
      </c>
      <c r="T244">
        <f t="shared" si="18"/>
        <v>19142</v>
      </c>
      <c r="U244">
        <f>VLOOKUP(T244,CATMUN!$B$2:$G$1123,6,0)</f>
        <v>15</v>
      </c>
    </row>
    <row r="245" spans="1:21" x14ac:dyDescent="0.2">
      <c r="A245" s="25">
        <v>19212</v>
      </c>
      <c r="B245" s="25" t="s">
        <v>1456</v>
      </c>
      <c r="C245" s="25" t="s">
        <v>1465</v>
      </c>
      <c r="D245" s="26">
        <v>2014</v>
      </c>
      <c r="E245" s="26">
        <v>2014</v>
      </c>
      <c r="F245" s="27">
        <v>5784</v>
      </c>
      <c r="G245" s="27"/>
      <c r="H245" s="27">
        <v>306514144</v>
      </c>
      <c r="I245" s="27">
        <v>181974</v>
      </c>
      <c r="J245" s="27">
        <v>110997549000</v>
      </c>
      <c r="K245" s="29">
        <v>5751</v>
      </c>
      <c r="L245" s="29">
        <v>1516817</v>
      </c>
      <c r="M245" s="29">
        <v>419832</v>
      </c>
      <c r="N245" s="29">
        <v>93289148000</v>
      </c>
      <c r="O245" s="30">
        <f t="shared" si="15"/>
        <v>11535</v>
      </c>
      <c r="P245" s="30">
        <f t="shared" si="19"/>
        <v>308030961</v>
      </c>
      <c r="Q245" s="30">
        <f t="shared" si="16"/>
        <v>601806</v>
      </c>
      <c r="R245" s="30">
        <f t="shared" si="17"/>
        <v>204286697000</v>
      </c>
      <c r="T245">
        <f t="shared" si="18"/>
        <v>19212</v>
      </c>
      <c r="U245">
        <f>VLOOKUP(T245,CATMUN!$B$2:$G$1123,6,0)</f>
        <v>14</v>
      </c>
    </row>
    <row r="246" spans="1:21" x14ac:dyDescent="0.2">
      <c r="A246" s="25">
        <v>19256</v>
      </c>
      <c r="B246" s="25" t="s">
        <v>1456</v>
      </c>
      <c r="C246" s="25" t="s">
        <v>1466</v>
      </c>
      <c r="D246" s="26">
        <v>2010</v>
      </c>
      <c r="E246" s="26">
        <v>2006</v>
      </c>
      <c r="F246" s="27">
        <v>25552</v>
      </c>
      <c r="G246" s="27"/>
      <c r="H246" s="27">
        <v>2640921432</v>
      </c>
      <c r="I246" s="27">
        <v>739183</v>
      </c>
      <c r="J246" s="27">
        <v>119841709000</v>
      </c>
      <c r="K246" s="29">
        <v>1762</v>
      </c>
      <c r="L246" s="29">
        <v>1476405</v>
      </c>
      <c r="M246" s="29">
        <v>184566</v>
      </c>
      <c r="N246" s="29">
        <v>25780911500</v>
      </c>
      <c r="O246" s="30">
        <f t="shared" si="15"/>
        <v>27314</v>
      </c>
      <c r="P246" s="30">
        <f t="shared" si="19"/>
        <v>2642397837</v>
      </c>
      <c r="Q246" s="30">
        <f t="shared" si="16"/>
        <v>923749</v>
      </c>
      <c r="R246" s="30">
        <f t="shared" si="17"/>
        <v>145622620500</v>
      </c>
      <c r="T246">
        <f t="shared" si="18"/>
        <v>19256</v>
      </c>
      <c r="U246">
        <f>VLOOKUP(T246,CATMUN!$B$2:$G$1123,6,0)</f>
        <v>15</v>
      </c>
    </row>
    <row r="247" spans="1:21" x14ac:dyDescent="0.2">
      <c r="A247" s="25">
        <v>19290</v>
      </c>
      <c r="B247" s="25" t="s">
        <v>1456</v>
      </c>
      <c r="C247" s="25" t="s">
        <v>1440</v>
      </c>
      <c r="D247" s="26">
        <v>2008</v>
      </c>
      <c r="E247" s="26">
        <v>2008</v>
      </c>
      <c r="F247" s="27">
        <v>2718</v>
      </c>
      <c r="G247" s="27"/>
      <c r="H247" s="27">
        <v>55987367</v>
      </c>
      <c r="I247" s="27">
        <v>75235</v>
      </c>
      <c r="J247" s="27">
        <v>6988375900</v>
      </c>
      <c r="K247" s="29">
        <v>526</v>
      </c>
      <c r="L247" s="29">
        <v>128139</v>
      </c>
      <c r="M247" s="29">
        <v>44766</v>
      </c>
      <c r="N247" s="29">
        <v>4856546000</v>
      </c>
      <c r="O247" s="30">
        <f t="shared" si="15"/>
        <v>3244</v>
      </c>
      <c r="P247" s="30">
        <f t="shared" si="19"/>
        <v>56115506</v>
      </c>
      <c r="Q247" s="30">
        <f t="shared" si="16"/>
        <v>120001</v>
      </c>
      <c r="R247" s="30">
        <f t="shared" si="17"/>
        <v>11844921900</v>
      </c>
      <c r="T247">
        <f t="shared" si="18"/>
        <v>19290</v>
      </c>
      <c r="U247">
        <f>VLOOKUP(T247,CATMUN!$B$2:$G$1123,6,0)</f>
        <v>14</v>
      </c>
    </row>
    <row r="248" spans="1:21" x14ac:dyDescent="0.2">
      <c r="A248" s="25">
        <v>19300</v>
      </c>
      <c r="B248" s="25" t="s">
        <v>1456</v>
      </c>
      <c r="C248" s="25" t="s">
        <v>1467</v>
      </c>
      <c r="D248" s="26">
        <v>2007</v>
      </c>
      <c r="E248" s="26">
        <v>2004</v>
      </c>
      <c r="F248" s="27">
        <v>8106</v>
      </c>
      <c r="G248" s="27"/>
      <c r="H248" s="27">
        <v>96832579</v>
      </c>
      <c r="I248" s="27">
        <v>399596</v>
      </c>
      <c r="J248" s="27">
        <v>143685295000</v>
      </c>
      <c r="K248" s="29">
        <v>2421</v>
      </c>
      <c r="L248" s="29">
        <v>495346</v>
      </c>
      <c r="M248" s="29">
        <v>156105</v>
      </c>
      <c r="N248" s="29">
        <v>17552690500</v>
      </c>
      <c r="O248" s="30">
        <f t="shared" si="15"/>
        <v>10527</v>
      </c>
      <c r="P248" s="30">
        <f t="shared" si="19"/>
        <v>97327925</v>
      </c>
      <c r="Q248" s="30">
        <f t="shared" si="16"/>
        <v>555701</v>
      </c>
      <c r="R248" s="30">
        <f t="shared" si="17"/>
        <v>161237985500</v>
      </c>
      <c r="T248">
        <f t="shared" si="18"/>
        <v>19300</v>
      </c>
      <c r="U248">
        <f>VLOOKUP(T248,CATMUN!$B$2:$G$1123,6,0)</f>
        <v>14</v>
      </c>
    </row>
    <row r="249" spans="1:21" x14ac:dyDescent="0.2">
      <c r="A249" s="25">
        <v>19318</v>
      </c>
      <c r="B249" s="25" t="s">
        <v>1456</v>
      </c>
      <c r="C249" s="25" t="s">
        <v>1468</v>
      </c>
      <c r="D249" s="26">
        <v>2009</v>
      </c>
      <c r="E249" s="26">
        <v>2019</v>
      </c>
      <c r="F249" s="27">
        <v>3057</v>
      </c>
      <c r="G249" s="27"/>
      <c r="H249" s="27">
        <v>2690974730</v>
      </c>
      <c r="I249" s="27">
        <v>137627</v>
      </c>
      <c r="J249" s="27">
        <v>280283703900</v>
      </c>
      <c r="K249" s="29">
        <v>5574</v>
      </c>
      <c r="L249" s="29">
        <v>4065911</v>
      </c>
      <c r="M249" s="29">
        <v>455579</v>
      </c>
      <c r="N249" s="29">
        <v>131899093000</v>
      </c>
      <c r="O249" s="30">
        <f t="shared" si="15"/>
        <v>8631</v>
      </c>
      <c r="P249" s="30">
        <f t="shared" si="19"/>
        <v>2695040641</v>
      </c>
      <c r="Q249" s="30">
        <f t="shared" si="16"/>
        <v>593206</v>
      </c>
      <c r="R249" s="30">
        <f t="shared" si="17"/>
        <v>412182796900</v>
      </c>
      <c r="T249">
        <f t="shared" si="18"/>
        <v>19318</v>
      </c>
      <c r="U249">
        <f>VLOOKUP(T249,CATMUN!$B$2:$G$1123,6,0)</f>
        <v>15</v>
      </c>
    </row>
    <row r="250" spans="1:21" x14ac:dyDescent="0.2">
      <c r="A250" s="25">
        <v>19355</v>
      </c>
      <c r="B250" s="25" t="s">
        <v>1456</v>
      </c>
      <c r="C250" s="25" t="s">
        <v>1469</v>
      </c>
      <c r="D250" s="26">
        <v>2006</v>
      </c>
      <c r="E250" s="26">
        <v>2005</v>
      </c>
      <c r="F250" s="27">
        <v>11240</v>
      </c>
      <c r="G250" s="27"/>
      <c r="H250" s="27">
        <v>805198135</v>
      </c>
      <c r="I250" s="27">
        <v>197900</v>
      </c>
      <c r="J250" s="27">
        <v>187170772000</v>
      </c>
      <c r="K250" s="29">
        <v>1109</v>
      </c>
      <c r="L250" s="29">
        <v>738828</v>
      </c>
      <c r="M250" s="29">
        <v>99682</v>
      </c>
      <c r="N250" s="29">
        <v>10496733000</v>
      </c>
      <c r="O250" s="30">
        <f t="shared" si="15"/>
        <v>12349</v>
      </c>
      <c r="P250" s="30">
        <f t="shared" si="19"/>
        <v>805936963</v>
      </c>
      <c r="Q250" s="30">
        <f t="shared" si="16"/>
        <v>297582</v>
      </c>
      <c r="R250" s="30">
        <f t="shared" si="17"/>
        <v>197667505000</v>
      </c>
      <c r="T250">
        <f t="shared" si="18"/>
        <v>19355</v>
      </c>
      <c r="U250">
        <f>VLOOKUP(T250,CATMUN!$B$2:$G$1123,6,0)</f>
        <v>15</v>
      </c>
    </row>
    <row r="251" spans="1:21" x14ac:dyDescent="0.2">
      <c r="A251" s="25">
        <v>19364</v>
      </c>
      <c r="B251" s="25" t="s">
        <v>1456</v>
      </c>
      <c r="C251" s="25" t="s">
        <v>1470</v>
      </c>
      <c r="D251" s="26">
        <v>2003</v>
      </c>
      <c r="E251" s="26">
        <v>2003</v>
      </c>
      <c r="F251" s="27">
        <v>4004</v>
      </c>
      <c r="G251" s="27"/>
      <c r="H251" s="27">
        <v>235567289</v>
      </c>
      <c r="I251" s="27">
        <v>339744</v>
      </c>
      <c r="J251" s="27">
        <v>275473714100</v>
      </c>
      <c r="K251" s="29">
        <v>801</v>
      </c>
      <c r="L251" s="29">
        <v>206271</v>
      </c>
      <c r="M251" s="29">
        <v>25177</v>
      </c>
      <c r="N251" s="29">
        <v>1810549500</v>
      </c>
      <c r="O251" s="30">
        <f t="shared" si="15"/>
        <v>4805</v>
      </c>
      <c r="P251" s="30">
        <f t="shared" si="19"/>
        <v>235773560</v>
      </c>
      <c r="Q251" s="30">
        <f t="shared" si="16"/>
        <v>364921</v>
      </c>
      <c r="R251" s="30">
        <f t="shared" si="17"/>
        <v>277284263600</v>
      </c>
      <c r="T251">
        <f t="shared" si="18"/>
        <v>19364</v>
      </c>
      <c r="U251">
        <f>VLOOKUP(T251,CATMUN!$B$2:$G$1123,6,0)</f>
        <v>15</v>
      </c>
    </row>
    <row r="252" spans="1:21" x14ac:dyDescent="0.2">
      <c r="A252" s="25">
        <v>19392</v>
      </c>
      <c r="B252" s="25" t="s">
        <v>1456</v>
      </c>
      <c r="C252" s="25" t="s">
        <v>1471</v>
      </c>
      <c r="D252" s="26">
        <v>1995</v>
      </c>
      <c r="E252" s="26">
        <v>2004</v>
      </c>
      <c r="F252" s="27">
        <v>5827</v>
      </c>
      <c r="G252" s="27"/>
      <c r="H252" s="27">
        <v>203132713</v>
      </c>
      <c r="I252" s="27">
        <v>115099</v>
      </c>
      <c r="J252" s="27">
        <v>11279491000</v>
      </c>
      <c r="K252" s="29">
        <v>916</v>
      </c>
      <c r="L252" s="29">
        <v>175595</v>
      </c>
      <c r="M252" s="29">
        <v>25296</v>
      </c>
      <c r="N252" s="29">
        <v>1636702500</v>
      </c>
      <c r="O252" s="30">
        <f t="shared" si="15"/>
        <v>6743</v>
      </c>
      <c r="P252" s="30">
        <f t="shared" si="19"/>
        <v>203308308</v>
      </c>
      <c r="Q252" s="30">
        <f t="shared" si="16"/>
        <v>140395</v>
      </c>
      <c r="R252" s="30">
        <f t="shared" si="17"/>
        <v>12916193500</v>
      </c>
      <c r="T252">
        <f t="shared" si="18"/>
        <v>19392</v>
      </c>
      <c r="U252">
        <f>VLOOKUP(T252,CATMUN!$B$2:$G$1123,6,0)</f>
        <v>15</v>
      </c>
    </row>
    <row r="253" spans="1:21" x14ac:dyDescent="0.2">
      <c r="A253" s="25">
        <v>19397</v>
      </c>
      <c r="B253" s="25" t="s">
        <v>1456</v>
      </c>
      <c r="C253" s="25" t="s">
        <v>1472</v>
      </c>
      <c r="D253" s="26">
        <v>1995</v>
      </c>
      <c r="E253" s="26">
        <v>2004</v>
      </c>
      <c r="F253" s="27">
        <v>12917</v>
      </c>
      <c r="G253" s="27"/>
      <c r="H253" s="27">
        <v>526660164</v>
      </c>
      <c r="I253" s="27">
        <v>125260</v>
      </c>
      <c r="J253" s="27">
        <v>15259624400</v>
      </c>
      <c r="K253" s="29">
        <v>1245</v>
      </c>
      <c r="L253" s="29">
        <v>528999</v>
      </c>
      <c r="M253" s="29">
        <v>91066</v>
      </c>
      <c r="N253" s="29">
        <v>3730601500</v>
      </c>
      <c r="O253" s="30">
        <f t="shared" si="15"/>
        <v>14162</v>
      </c>
      <c r="P253" s="30">
        <f t="shared" si="19"/>
        <v>527189163</v>
      </c>
      <c r="Q253" s="30">
        <f t="shared" si="16"/>
        <v>216326</v>
      </c>
      <c r="R253" s="30">
        <f t="shared" si="17"/>
        <v>18990225900</v>
      </c>
      <c r="T253">
        <f t="shared" si="18"/>
        <v>19397</v>
      </c>
      <c r="U253">
        <f>VLOOKUP(T253,CATMUN!$B$2:$G$1123,6,0)</f>
        <v>15</v>
      </c>
    </row>
    <row r="254" spans="1:21" x14ac:dyDescent="0.2">
      <c r="A254" s="25">
        <v>19418</v>
      </c>
      <c r="B254" s="25" t="s">
        <v>1456</v>
      </c>
      <c r="C254" s="25" t="s">
        <v>1473</v>
      </c>
      <c r="D254" s="26">
        <v>2014</v>
      </c>
      <c r="E254" s="26">
        <v>2014</v>
      </c>
      <c r="F254" s="27">
        <v>4689</v>
      </c>
      <c r="G254" s="27"/>
      <c r="H254" s="27">
        <v>3464657198</v>
      </c>
      <c r="I254" s="27">
        <v>272865</v>
      </c>
      <c r="J254" s="27">
        <v>408036819000</v>
      </c>
      <c r="K254" s="29">
        <v>819</v>
      </c>
      <c r="L254" s="29">
        <v>350947</v>
      </c>
      <c r="M254" s="29">
        <v>115587</v>
      </c>
      <c r="N254" s="29">
        <v>9460089700</v>
      </c>
      <c r="O254" s="30">
        <f t="shared" si="15"/>
        <v>5508</v>
      </c>
      <c r="P254" s="30">
        <f t="shared" si="19"/>
        <v>3465008145</v>
      </c>
      <c r="Q254" s="30">
        <f t="shared" si="16"/>
        <v>388452</v>
      </c>
      <c r="R254" s="30">
        <f t="shared" si="17"/>
        <v>417496908700</v>
      </c>
      <c r="T254">
        <f t="shared" si="18"/>
        <v>19418</v>
      </c>
      <c r="U254">
        <f>VLOOKUP(T254,CATMUN!$B$2:$G$1123,6,0)</f>
        <v>15</v>
      </c>
    </row>
    <row r="255" spans="1:21" x14ac:dyDescent="0.2">
      <c r="A255" s="25">
        <v>19450</v>
      </c>
      <c r="B255" s="25" t="s">
        <v>1456</v>
      </c>
      <c r="C255" s="25" t="s">
        <v>1474</v>
      </c>
      <c r="D255" s="26">
        <v>2009</v>
      </c>
      <c r="E255" s="26">
        <v>2004</v>
      </c>
      <c r="F255" s="27">
        <v>9036</v>
      </c>
      <c r="G255" s="27"/>
      <c r="H255" s="27">
        <v>689666136</v>
      </c>
      <c r="I255" s="27">
        <v>196166</v>
      </c>
      <c r="J255" s="27">
        <v>39996060200</v>
      </c>
      <c r="K255" s="29">
        <v>2834</v>
      </c>
      <c r="L255" s="29">
        <v>1999166</v>
      </c>
      <c r="M255" s="29">
        <v>163876</v>
      </c>
      <c r="N255" s="29">
        <v>10085037400</v>
      </c>
      <c r="O255" s="30">
        <f t="shared" si="15"/>
        <v>11870</v>
      </c>
      <c r="P255" s="30">
        <f t="shared" si="19"/>
        <v>691665302</v>
      </c>
      <c r="Q255" s="30">
        <f t="shared" si="16"/>
        <v>360042</v>
      </c>
      <c r="R255" s="30">
        <f t="shared" si="17"/>
        <v>50081097600</v>
      </c>
      <c r="T255">
        <f t="shared" si="18"/>
        <v>19450</v>
      </c>
      <c r="U255">
        <f>VLOOKUP(T255,CATMUN!$B$2:$G$1123,6,0)</f>
        <v>15</v>
      </c>
    </row>
    <row r="256" spans="1:21" x14ac:dyDescent="0.2">
      <c r="A256" s="25">
        <v>19455</v>
      </c>
      <c r="B256" s="25" t="s">
        <v>1456</v>
      </c>
      <c r="C256" s="25" t="s">
        <v>1475</v>
      </c>
      <c r="D256" s="26">
        <v>2014</v>
      </c>
      <c r="E256" s="26">
        <v>2014</v>
      </c>
      <c r="F256" s="27">
        <v>5780</v>
      </c>
      <c r="G256" s="27"/>
      <c r="H256" s="27">
        <v>199363922</v>
      </c>
      <c r="I256" s="27">
        <v>333522</v>
      </c>
      <c r="J256" s="27">
        <v>253743727600</v>
      </c>
      <c r="K256" s="29">
        <v>7462</v>
      </c>
      <c r="L256" s="29">
        <v>2998058</v>
      </c>
      <c r="M256" s="29">
        <v>664596</v>
      </c>
      <c r="N256" s="29">
        <v>152980282000</v>
      </c>
      <c r="O256" s="30">
        <f t="shared" si="15"/>
        <v>13242</v>
      </c>
      <c r="P256" s="30">
        <f t="shared" si="19"/>
        <v>202361980</v>
      </c>
      <c r="Q256" s="30">
        <f t="shared" si="16"/>
        <v>998118</v>
      </c>
      <c r="R256" s="30">
        <f t="shared" si="17"/>
        <v>406724009600</v>
      </c>
      <c r="T256">
        <f t="shared" si="18"/>
        <v>19455</v>
      </c>
      <c r="U256">
        <f>VLOOKUP(T256,CATMUN!$B$2:$G$1123,6,0)</f>
        <v>14</v>
      </c>
    </row>
    <row r="257" spans="1:21" x14ac:dyDescent="0.2">
      <c r="A257" s="25">
        <v>19473</v>
      </c>
      <c r="B257" s="25" t="s">
        <v>1456</v>
      </c>
      <c r="C257" s="25" t="s">
        <v>1265</v>
      </c>
      <c r="D257" s="26">
        <v>2014</v>
      </c>
      <c r="E257" s="26">
        <v>2014</v>
      </c>
      <c r="F257" s="27">
        <v>12972</v>
      </c>
      <c r="G257" s="27"/>
      <c r="H257" s="27">
        <v>474247784</v>
      </c>
      <c r="I257" s="27">
        <v>653153</v>
      </c>
      <c r="J257" s="27">
        <v>155466717300</v>
      </c>
      <c r="K257" s="29">
        <v>1342</v>
      </c>
      <c r="L257" s="29">
        <v>739758</v>
      </c>
      <c r="M257" s="29">
        <v>76941</v>
      </c>
      <c r="N257" s="29">
        <v>33051621000</v>
      </c>
      <c r="O257" s="30">
        <f t="shared" si="15"/>
        <v>14314</v>
      </c>
      <c r="P257" s="30">
        <f t="shared" si="19"/>
        <v>474987542</v>
      </c>
      <c r="Q257" s="30">
        <f t="shared" si="16"/>
        <v>730094</v>
      </c>
      <c r="R257" s="30">
        <f t="shared" si="17"/>
        <v>188518338300</v>
      </c>
      <c r="T257">
        <f t="shared" si="18"/>
        <v>19473</v>
      </c>
      <c r="U257">
        <f>VLOOKUP(T257,CATMUN!$B$2:$G$1123,6,0)</f>
        <v>15</v>
      </c>
    </row>
    <row r="258" spans="1:21" x14ac:dyDescent="0.2">
      <c r="A258" s="25">
        <v>19513</v>
      </c>
      <c r="B258" s="25" t="s">
        <v>1456</v>
      </c>
      <c r="C258" s="25" t="s">
        <v>1476</v>
      </c>
      <c r="D258" s="26">
        <v>2005</v>
      </c>
      <c r="E258" s="26">
        <v>2004</v>
      </c>
      <c r="F258" s="27">
        <v>3725</v>
      </c>
      <c r="G258" s="27"/>
      <c r="H258" s="27">
        <v>72287300</v>
      </c>
      <c r="I258" s="27">
        <v>89735</v>
      </c>
      <c r="J258" s="27">
        <v>75727981500</v>
      </c>
      <c r="K258" s="29">
        <v>1720</v>
      </c>
      <c r="L258" s="29">
        <v>413040</v>
      </c>
      <c r="M258" s="29">
        <v>93400</v>
      </c>
      <c r="N258" s="29">
        <v>12166351500</v>
      </c>
      <c r="O258" s="30">
        <f t="shared" si="15"/>
        <v>5445</v>
      </c>
      <c r="P258" s="30">
        <f t="shared" si="19"/>
        <v>72700340</v>
      </c>
      <c r="Q258" s="30">
        <f t="shared" si="16"/>
        <v>183135</v>
      </c>
      <c r="R258" s="30">
        <f t="shared" si="17"/>
        <v>87894333000</v>
      </c>
      <c r="T258">
        <f t="shared" si="18"/>
        <v>19513</v>
      </c>
      <c r="U258">
        <f>VLOOKUP(T258,CATMUN!$B$2:$G$1123,6,0)</f>
        <v>14</v>
      </c>
    </row>
    <row r="259" spans="1:21" x14ac:dyDescent="0.2">
      <c r="A259" s="25">
        <v>19517</v>
      </c>
      <c r="B259" s="25" t="s">
        <v>1456</v>
      </c>
      <c r="C259" s="25" t="s">
        <v>1353</v>
      </c>
      <c r="D259" s="26">
        <v>2005</v>
      </c>
      <c r="E259" s="26">
        <v>2005</v>
      </c>
      <c r="F259" s="27">
        <v>8633</v>
      </c>
      <c r="G259" s="27"/>
      <c r="H259" s="27">
        <v>1913404971</v>
      </c>
      <c r="I259" s="27">
        <v>378600</v>
      </c>
      <c r="J259" s="27">
        <v>719728779500</v>
      </c>
      <c r="K259" s="29">
        <v>1566</v>
      </c>
      <c r="L259" s="29">
        <v>614467</v>
      </c>
      <c r="M259" s="29">
        <v>111491</v>
      </c>
      <c r="N259" s="29">
        <v>15422784000</v>
      </c>
      <c r="O259" s="30">
        <f t="shared" ref="O259:O322" si="20">F259+K259</f>
        <v>10199</v>
      </c>
      <c r="P259" s="30">
        <f t="shared" si="19"/>
        <v>1914019438</v>
      </c>
      <c r="Q259" s="30">
        <f t="shared" ref="Q259:Q322" si="21">I259+M259</f>
        <v>490091</v>
      </c>
      <c r="R259" s="30">
        <f t="shared" ref="R259:R322" si="22">J259+N259</f>
        <v>735151563500</v>
      </c>
      <c r="T259">
        <f t="shared" ref="T259:T322" si="23">VALUE(A259)</f>
        <v>19517</v>
      </c>
      <c r="U259">
        <f>VLOOKUP(T259,CATMUN!$B$2:$G$1123,6,0)</f>
        <v>15</v>
      </c>
    </row>
    <row r="260" spans="1:21" x14ac:dyDescent="0.2">
      <c r="A260" s="25">
        <v>19532</v>
      </c>
      <c r="B260" s="25" t="s">
        <v>1456</v>
      </c>
      <c r="C260" s="25" t="s">
        <v>1477</v>
      </c>
      <c r="D260" s="26">
        <v>2014</v>
      </c>
      <c r="E260" s="26">
        <v>2014</v>
      </c>
      <c r="F260" s="27">
        <v>9968</v>
      </c>
      <c r="G260" s="27"/>
      <c r="H260" s="27">
        <v>763888628</v>
      </c>
      <c r="I260" s="27">
        <v>297052</v>
      </c>
      <c r="J260" s="27">
        <v>136354891500</v>
      </c>
      <c r="K260" s="29">
        <v>6589</v>
      </c>
      <c r="L260" s="29">
        <v>1941458</v>
      </c>
      <c r="M260" s="29">
        <v>520163</v>
      </c>
      <c r="N260" s="29">
        <v>99104678000</v>
      </c>
      <c r="O260" s="30">
        <f t="shared" si="20"/>
        <v>16557</v>
      </c>
      <c r="P260" s="30">
        <f t="shared" ref="P260:P323" si="24">H260+L260</f>
        <v>765830086</v>
      </c>
      <c r="Q260" s="30">
        <f t="shared" si="21"/>
        <v>817215</v>
      </c>
      <c r="R260" s="30">
        <f t="shared" si="22"/>
        <v>235459569500</v>
      </c>
      <c r="T260">
        <f t="shared" si="23"/>
        <v>19532</v>
      </c>
      <c r="U260">
        <f>VLOOKUP(T260,CATMUN!$B$2:$G$1123,6,0)</f>
        <v>15</v>
      </c>
    </row>
    <row r="261" spans="1:21" x14ac:dyDescent="0.2">
      <c r="A261" s="25">
        <v>19533</v>
      </c>
      <c r="B261" s="25" t="s">
        <v>1456</v>
      </c>
      <c r="C261" s="25" t="s">
        <v>1478</v>
      </c>
      <c r="D261" s="26">
        <v>2012</v>
      </c>
      <c r="E261" s="26">
        <v>2011</v>
      </c>
      <c r="F261" s="27">
        <v>3331</v>
      </c>
      <c r="G261" s="27"/>
      <c r="H261" s="27">
        <v>856601739</v>
      </c>
      <c r="I261" s="27">
        <v>44573</v>
      </c>
      <c r="J261" s="27">
        <v>24181045800</v>
      </c>
      <c r="K261" s="29">
        <v>1037</v>
      </c>
      <c r="L261" s="29">
        <v>909260</v>
      </c>
      <c r="M261" s="29">
        <v>57382</v>
      </c>
      <c r="N261" s="29">
        <v>6018188000</v>
      </c>
      <c r="O261" s="30">
        <f t="shared" si="20"/>
        <v>4368</v>
      </c>
      <c r="P261" s="30">
        <f t="shared" si="24"/>
        <v>857510999</v>
      </c>
      <c r="Q261" s="30">
        <f t="shared" si="21"/>
        <v>101955</v>
      </c>
      <c r="R261" s="30">
        <f t="shared" si="22"/>
        <v>30199233800</v>
      </c>
      <c r="T261">
        <f t="shared" si="23"/>
        <v>19533</v>
      </c>
      <c r="U261">
        <f>VLOOKUP(T261,CATMUN!$B$2:$G$1123,6,0)</f>
        <v>15</v>
      </c>
    </row>
    <row r="262" spans="1:21" x14ac:dyDescent="0.2">
      <c r="A262" s="25">
        <v>19548</v>
      </c>
      <c r="B262" s="25" t="s">
        <v>1456</v>
      </c>
      <c r="C262" s="25" t="s">
        <v>1479</v>
      </c>
      <c r="D262" s="26">
        <v>2009</v>
      </c>
      <c r="E262" s="26">
        <v>2009</v>
      </c>
      <c r="F262" s="27">
        <v>11462</v>
      </c>
      <c r="G262" s="27"/>
      <c r="H262" s="27">
        <v>182003002</v>
      </c>
      <c r="I262" s="27">
        <v>528446</v>
      </c>
      <c r="J262" s="27">
        <v>70627892600</v>
      </c>
      <c r="K262" s="29">
        <v>6401</v>
      </c>
      <c r="L262" s="29">
        <v>4975565</v>
      </c>
      <c r="M262" s="29">
        <v>420943</v>
      </c>
      <c r="N262" s="29">
        <v>94127090500</v>
      </c>
      <c r="O262" s="30">
        <f t="shared" si="20"/>
        <v>17863</v>
      </c>
      <c r="P262" s="30">
        <f t="shared" si="24"/>
        <v>186978567</v>
      </c>
      <c r="Q262" s="30">
        <f t="shared" si="21"/>
        <v>949389</v>
      </c>
      <c r="R262" s="30">
        <f t="shared" si="22"/>
        <v>164754983100</v>
      </c>
      <c r="T262">
        <f t="shared" si="23"/>
        <v>19548</v>
      </c>
      <c r="U262">
        <f>VLOOKUP(T262,CATMUN!$B$2:$G$1123,6,0)</f>
        <v>14</v>
      </c>
    </row>
    <row r="263" spans="1:21" x14ac:dyDescent="0.2">
      <c r="A263" s="25">
        <v>19573</v>
      </c>
      <c r="B263" s="25" t="s">
        <v>1456</v>
      </c>
      <c r="C263" s="25" t="s">
        <v>1480</v>
      </c>
      <c r="D263" s="26">
        <v>2009</v>
      </c>
      <c r="E263" s="26">
        <v>2009</v>
      </c>
      <c r="F263" s="27">
        <v>3496</v>
      </c>
      <c r="G263" s="27"/>
      <c r="H263" s="27">
        <v>105122706</v>
      </c>
      <c r="I263" s="27">
        <v>290170</v>
      </c>
      <c r="J263" s="27">
        <v>171933445000</v>
      </c>
      <c r="K263" s="29">
        <v>13264</v>
      </c>
      <c r="L263" s="29">
        <v>3358635</v>
      </c>
      <c r="M263" s="29">
        <v>1074708</v>
      </c>
      <c r="N263" s="29">
        <v>227740669000</v>
      </c>
      <c r="O263" s="30">
        <f t="shared" si="20"/>
        <v>16760</v>
      </c>
      <c r="P263" s="30">
        <f t="shared" si="24"/>
        <v>108481341</v>
      </c>
      <c r="Q263" s="30">
        <f t="shared" si="21"/>
        <v>1364878</v>
      </c>
      <c r="R263" s="30">
        <f t="shared" si="22"/>
        <v>399674114000</v>
      </c>
      <c r="T263">
        <f t="shared" si="23"/>
        <v>19573</v>
      </c>
      <c r="U263">
        <f>VLOOKUP(T263,CATMUN!$B$2:$G$1123,6,0)</f>
        <v>14</v>
      </c>
    </row>
    <row r="264" spans="1:21" x14ac:dyDescent="0.2">
      <c r="A264" s="25">
        <v>19585</v>
      </c>
      <c r="B264" s="25" t="s">
        <v>1456</v>
      </c>
      <c r="C264" s="25" t="s">
        <v>1481</v>
      </c>
      <c r="D264" s="26">
        <v>1994</v>
      </c>
      <c r="E264" s="26">
        <v>1994</v>
      </c>
      <c r="F264" s="27">
        <v>4779</v>
      </c>
      <c r="G264" s="27"/>
      <c r="H264" s="27">
        <v>976475129</v>
      </c>
      <c r="I264" s="27">
        <v>74522</v>
      </c>
      <c r="J264" s="27">
        <v>26546971900</v>
      </c>
      <c r="K264" s="29">
        <v>788</v>
      </c>
      <c r="L264" s="29">
        <v>379034</v>
      </c>
      <c r="M264" s="29">
        <v>65046</v>
      </c>
      <c r="N264" s="29">
        <v>3145505600</v>
      </c>
      <c r="O264" s="30">
        <f t="shared" si="20"/>
        <v>5567</v>
      </c>
      <c r="P264" s="30">
        <f t="shared" si="24"/>
        <v>976854163</v>
      </c>
      <c r="Q264" s="30">
        <f t="shared" si="21"/>
        <v>139568</v>
      </c>
      <c r="R264" s="30">
        <f t="shared" si="22"/>
        <v>29692477500</v>
      </c>
      <c r="T264">
        <f t="shared" si="23"/>
        <v>19585</v>
      </c>
      <c r="U264">
        <f>VLOOKUP(T264,CATMUN!$B$2:$G$1123,6,0)</f>
        <v>15</v>
      </c>
    </row>
    <row r="265" spans="1:21" x14ac:dyDescent="0.2">
      <c r="A265" s="25">
        <v>19622</v>
      </c>
      <c r="B265" s="25" t="s">
        <v>1456</v>
      </c>
      <c r="C265" s="25" t="s">
        <v>1482</v>
      </c>
      <c r="D265" s="26">
        <v>2003</v>
      </c>
      <c r="E265" s="26">
        <v>2003</v>
      </c>
      <c r="F265" s="27">
        <v>5633</v>
      </c>
      <c r="G265" s="27"/>
      <c r="H265" s="27">
        <v>170184621</v>
      </c>
      <c r="I265" s="27">
        <v>134724</v>
      </c>
      <c r="J265" s="27">
        <v>17010023000</v>
      </c>
      <c r="K265" s="29">
        <v>569</v>
      </c>
      <c r="L265" s="29">
        <v>292474</v>
      </c>
      <c r="M265" s="29">
        <v>55793</v>
      </c>
      <c r="N265" s="29">
        <v>5661139000</v>
      </c>
      <c r="O265" s="30">
        <f t="shared" si="20"/>
        <v>6202</v>
      </c>
      <c r="P265" s="30">
        <f t="shared" si="24"/>
        <v>170477095</v>
      </c>
      <c r="Q265" s="30">
        <f t="shared" si="21"/>
        <v>190517</v>
      </c>
      <c r="R265" s="30">
        <f t="shared" si="22"/>
        <v>22671162000</v>
      </c>
      <c r="T265">
        <f t="shared" si="23"/>
        <v>19622</v>
      </c>
      <c r="U265">
        <f>VLOOKUP(T265,CATMUN!$B$2:$G$1123,6,0)</f>
        <v>14</v>
      </c>
    </row>
    <row r="266" spans="1:21" x14ac:dyDescent="0.2">
      <c r="A266" s="25">
        <v>19693</v>
      </c>
      <c r="B266" s="25" t="s">
        <v>1456</v>
      </c>
      <c r="C266" s="25" t="s">
        <v>1483</v>
      </c>
      <c r="D266" s="26">
        <v>1994</v>
      </c>
      <c r="E266" s="26">
        <v>2005</v>
      </c>
      <c r="F266" s="27">
        <v>10099</v>
      </c>
      <c r="G266" s="27"/>
      <c r="H266" s="27">
        <v>447342951</v>
      </c>
      <c r="I266" s="27">
        <v>115041</v>
      </c>
      <c r="J266" s="27">
        <v>84644775800</v>
      </c>
      <c r="K266" s="29">
        <v>925</v>
      </c>
      <c r="L266" s="29">
        <v>674798</v>
      </c>
      <c r="M266" s="29">
        <v>90188</v>
      </c>
      <c r="N266" s="29">
        <v>4312504000</v>
      </c>
      <c r="O266" s="30">
        <f t="shared" si="20"/>
        <v>11024</v>
      </c>
      <c r="P266" s="30">
        <f t="shared" si="24"/>
        <v>448017749</v>
      </c>
      <c r="Q266" s="30">
        <f t="shared" si="21"/>
        <v>205229</v>
      </c>
      <c r="R266" s="30">
        <f t="shared" si="22"/>
        <v>88957279800</v>
      </c>
      <c r="T266">
        <f t="shared" si="23"/>
        <v>19693</v>
      </c>
      <c r="U266">
        <f>VLOOKUP(T266,CATMUN!$B$2:$G$1123,6,0)</f>
        <v>15</v>
      </c>
    </row>
    <row r="267" spans="1:21" x14ac:dyDescent="0.2">
      <c r="A267" s="25">
        <v>19698</v>
      </c>
      <c r="B267" s="25" t="s">
        <v>1456</v>
      </c>
      <c r="C267" s="25" t="s">
        <v>1484</v>
      </c>
      <c r="D267" s="26">
        <v>2012</v>
      </c>
      <c r="E267" s="26">
        <v>2012</v>
      </c>
      <c r="F267" s="27">
        <v>20040</v>
      </c>
      <c r="G267" s="27"/>
      <c r="H267" s="27">
        <v>499039449</v>
      </c>
      <c r="I267" s="27">
        <v>1284789</v>
      </c>
      <c r="J267" s="27">
        <v>417564398500</v>
      </c>
      <c r="K267" s="29">
        <v>21898</v>
      </c>
      <c r="L267" s="29">
        <v>6265457</v>
      </c>
      <c r="M267" s="29">
        <v>1633157</v>
      </c>
      <c r="N267" s="29">
        <v>768630311500</v>
      </c>
      <c r="O267" s="30">
        <f t="shared" si="20"/>
        <v>41938</v>
      </c>
      <c r="P267" s="30">
        <f t="shared" si="24"/>
        <v>505304906</v>
      </c>
      <c r="Q267" s="30">
        <f t="shared" si="21"/>
        <v>2917946</v>
      </c>
      <c r="R267" s="30">
        <f t="shared" si="22"/>
        <v>1186194710000</v>
      </c>
      <c r="T267">
        <f t="shared" si="23"/>
        <v>19698</v>
      </c>
      <c r="U267">
        <f>VLOOKUP(T267,CATMUN!$B$2:$G$1123,6,0)</f>
        <v>14</v>
      </c>
    </row>
    <row r="268" spans="1:21" x14ac:dyDescent="0.2">
      <c r="A268" s="25">
        <v>19701</v>
      </c>
      <c r="B268" s="25" t="s">
        <v>1456</v>
      </c>
      <c r="C268" s="25" t="s">
        <v>1279</v>
      </c>
      <c r="D268" s="26">
        <v>0</v>
      </c>
      <c r="E268" s="26">
        <v>1996</v>
      </c>
      <c r="F268" s="27">
        <v>2653</v>
      </c>
      <c r="G268" s="27"/>
      <c r="H268" s="27">
        <v>437686226</v>
      </c>
      <c r="I268" s="27">
        <v>1</v>
      </c>
      <c r="J268" s="27">
        <v>2004888200</v>
      </c>
      <c r="K268" s="29">
        <v>453</v>
      </c>
      <c r="L268" s="29">
        <v>738192</v>
      </c>
      <c r="M268" s="29">
        <v>36218</v>
      </c>
      <c r="N268" s="29">
        <v>1826981000</v>
      </c>
      <c r="O268" s="30">
        <f t="shared" si="20"/>
        <v>3106</v>
      </c>
      <c r="P268" s="30">
        <f t="shared" si="24"/>
        <v>438424418</v>
      </c>
      <c r="Q268" s="30">
        <f t="shared" si="21"/>
        <v>36219</v>
      </c>
      <c r="R268" s="30">
        <f t="shared" si="22"/>
        <v>3831869200</v>
      </c>
      <c r="T268">
        <f t="shared" si="23"/>
        <v>19701</v>
      </c>
      <c r="U268">
        <f>VLOOKUP(T268,CATMUN!$B$2:$G$1123,6,0)</f>
        <v>15</v>
      </c>
    </row>
    <row r="269" spans="1:21" x14ac:dyDescent="0.2">
      <c r="A269" s="25">
        <v>19743</v>
      </c>
      <c r="B269" s="25" t="s">
        <v>1456</v>
      </c>
      <c r="C269" s="25" t="s">
        <v>1485</v>
      </c>
      <c r="D269" s="26">
        <v>2003</v>
      </c>
      <c r="E269" s="26">
        <v>2006</v>
      </c>
      <c r="F269" s="27">
        <v>9613</v>
      </c>
      <c r="G269" s="27"/>
      <c r="H269" s="27">
        <v>691248912</v>
      </c>
      <c r="I269" s="27">
        <v>401264</v>
      </c>
      <c r="J269" s="27">
        <v>53185094000</v>
      </c>
      <c r="K269" s="29">
        <v>3342</v>
      </c>
      <c r="L269" s="29">
        <v>4163678</v>
      </c>
      <c r="M269" s="29">
        <v>257730</v>
      </c>
      <c r="N269" s="29">
        <v>44156394500</v>
      </c>
      <c r="O269" s="30">
        <f t="shared" si="20"/>
        <v>12955</v>
      </c>
      <c r="P269" s="30">
        <f t="shared" si="24"/>
        <v>695412590</v>
      </c>
      <c r="Q269" s="30">
        <f t="shared" si="21"/>
        <v>658994</v>
      </c>
      <c r="R269" s="30">
        <f t="shared" si="22"/>
        <v>97341488500</v>
      </c>
      <c r="T269">
        <f t="shared" si="23"/>
        <v>19743</v>
      </c>
      <c r="U269">
        <f>VLOOKUP(T269,CATMUN!$B$2:$G$1123,6,0)</f>
        <v>15</v>
      </c>
    </row>
    <row r="270" spans="1:21" x14ac:dyDescent="0.2">
      <c r="A270" s="25">
        <v>19760</v>
      </c>
      <c r="B270" s="25" t="s">
        <v>1456</v>
      </c>
      <c r="C270" s="25" t="s">
        <v>1486</v>
      </c>
      <c r="D270" s="26">
        <v>2004</v>
      </c>
      <c r="E270" s="26">
        <v>2004</v>
      </c>
      <c r="F270" s="27">
        <v>7728</v>
      </c>
      <c r="G270" s="27"/>
      <c r="H270" s="27">
        <v>503485824</v>
      </c>
      <c r="I270" s="27">
        <v>146353</v>
      </c>
      <c r="J270" s="27">
        <v>45080602500</v>
      </c>
      <c r="K270" s="29">
        <v>1117</v>
      </c>
      <c r="L270" s="29">
        <v>564776</v>
      </c>
      <c r="M270" s="29">
        <v>54543</v>
      </c>
      <c r="N270" s="29">
        <v>4800206000</v>
      </c>
      <c r="O270" s="30">
        <f t="shared" si="20"/>
        <v>8845</v>
      </c>
      <c r="P270" s="30">
        <f t="shared" si="24"/>
        <v>504050600</v>
      </c>
      <c r="Q270" s="30">
        <f t="shared" si="21"/>
        <v>200896</v>
      </c>
      <c r="R270" s="30">
        <f t="shared" si="22"/>
        <v>49880808500</v>
      </c>
      <c r="T270">
        <f t="shared" si="23"/>
        <v>19760</v>
      </c>
      <c r="U270">
        <f>VLOOKUP(T270,CATMUN!$B$2:$G$1123,6,0)</f>
        <v>15</v>
      </c>
    </row>
    <row r="271" spans="1:21" x14ac:dyDescent="0.2">
      <c r="A271" s="25">
        <v>19780</v>
      </c>
      <c r="B271" s="25" t="s">
        <v>1456</v>
      </c>
      <c r="C271" s="25" t="s">
        <v>1487</v>
      </c>
      <c r="D271" s="26">
        <v>2014</v>
      </c>
      <c r="E271" s="26">
        <v>2014</v>
      </c>
      <c r="F271" s="27">
        <v>8468</v>
      </c>
      <c r="G271" s="27"/>
      <c r="H271" s="27">
        <v>375000173</v>
      </c>
      <c r="I271" s="27">
        <v>232919</v>
      </c>
      <c r="J271" s="27">
        <v>94106071600</v>
      </c>
      <c r="K271" s="29">
        <v>2461</v>
      </c>
      <c r="L271" s="29">
        <v>2376017</v>
      </c>
      <c r="M271" s="29">
        <v>156999</v>
      </c>
      <c r="N271" s="29">
        <v>42739076000</v>
      </c>
      <c r="O271" s="30">
        <f t="shared" si="20"/>
        <v>10929</v>
      </c>
      <c r="P271" s="30">
        <f t="shared" si="24"/>
        <v>377376190</v>
      </c>
      <c r="Q271" s="30">
        <f t="shared" si="21"/>
        <v>389918</v>
      </c>
      <c r="R271" s="30">
        <f t="shared" si="22"/>
        <v>136845147600</v>
      </c>
      <c r="T271">
        <f t="shared" si="23"/>
        <v>19780</v>
      </c>
      <c r="U271">
        <f>VLOOKUP(T271,CATMUN!$B$2:$G$1123,6,0)</f>
        <v>15</v>
      </c>
    </row>
    <row r="272" spans="1:21" x14ac:dyDescent="0.2">
      <c r="A272" s="25">
        <v>19785</v>
      </c>
      <c r="B272" s="25" t="s">
        <v>1456</v>
      </c>
      <c r="C272" s="25" t="s">
        <v>1488</v>
      </c>
      <c r="D272" s="26">
        <v>2008</v>
      </c>
      <c r="E272" s="26">
        <v>2008</v>
      </c>
      <c r="F272" s="27">
        <v>3629</v>
      </c>
      <c r="G272" s="27"/>
      <c r="H272" s="27">
        <v>139237617</v>
      </c>
      <c r="I272" s="27">
        <v>99110</v>
      </c>
      <c r="J272" s="27">
        <v>11652267900</v>
      </c>
      <c r="K272" s="29">
        <v>641</v>
      </c>
      <c r="L272" s="29">
        <v>274608</v>
      </c>
      <c r="M272" s="29">
        <v>34160</v>
      </c>
      <c r="N272" s="29">
        <v>4185614500</v>
      </c>
      <c r="O272" s="30">
        <f t="shared" si="20"/>
        <v>4270</v>
      </c>
      <c r="P272" s="30">
        <f t="shared" si="24"/>
        <v>139512225</v>
      </c>
      <c r="Q272" s="30">
        <f t="shared" si="21"/>
        <v>133270</v>
      </c>
      <c r="R272" s="30">
        <f t="shared" si="22"/>
        <v>15837882400</v>
      </c>
      <c r="T272">
        <f t="shared" si="23"/>
        <v>19785</v>
      </c>
      <c r="U272">
        <f>VLOOKUP(T272,CATMUN!$B$2:$G$1123,6,0)</f>
        <v>15</v>
      </c>
    </row>
    <row r="273" spans="1:21" x14ac:dyDescent="0.2">
      <c r="A273" s="25">
        <v>19807</v>
      </c>
      <c r="B273" s="25" t="s">
        <v>1456</v>
      </c>
      <c r="C273" s="25" t="s">
        <v>1489</v>
      </c>
      <c r="D273" s="26">
        <v>2015</v>
      </c>
      <c r="E273" s="26">
        <v>2015</v>
      </c>
      <c r="F273" s="27">
        <v>11177</v>
      </c>
      <c r="G273" s="27"/>
      <c r="H273" s="27">
        <v>199416671</v>
      </c>
      <c r="I273" s="27">
        <v>533788</v>
      </c>
      <c r="J273" s="27">
        <v>147048582600</v>
      </c>
      <c r="K273" s="29">
        <v>5505</v>
      </c>
      <c r="L273" s="29">
        <v>1530479</v>
      </c>
      <c r="M273" s="29">
        <v>378954</v>
      </c>
      <c r="N273" s="29">
        <v>146751865000</v>
      </c>
      <c r="O273" s="30">
        <f t="shared" si="20"/>
        <v>16682</v>
      </c>
      <c r="P273" s="30">
        <f t="shared" si="24"/>
        <v>200947150</v>
      </c>
      <c r="Q273" s="30">
        <f t="shared" si="21"/>
        <v>912742</v>
      </c>
      <c r="R273" s="30">
        <f t="shared" si="22"/>
        <v>293800447600</v>
      </c>
      <c r="T273">
        <f t="shared" si="23"/>
        <v>19807</v>
      </c>
      <c r="U273">
        <f>VLOOKUP(T273,CATMUN!$B$2:$G$1123,6,0)</f>
        <v>14</v>
      </c>
    </row>
    <row r="274" spans="1:21" x14ac:dyDescent="0.2">
      <c r="A274" s="25">
        <v>19809</v>
      </c>
      <c r="B274" s="25" t="s">
        <v>1456</v>
      </c>
      <c r="C274" s="25" t="s">
        <v>1490</v>
      </c>
      <c r="D274" s="26">
        <v>2011</v>
      </c>
      <c r="E274" s="26">
        <v>2011</v>
      </c>
      <c r="F274" s="27">
        <v>5736</v>
      </c>
      <c r="G274" s="27"/>
      <c r="H274" s="27">
        <v>2088786579</v>
      </c>
      <c r="I274" s="27">
        <v>104933</v>
      </c>
      <c r="J274" s="27">
        <v>409351110400</v>
      </c>
      <c r="K274" s="29">
        <v>2349</v>
      </c>
      <c r="L274" s="29">
        <v>1123829</v>
      </c>
      <c r="M274" s="29">
        <v>269569</v>
      </c>
      <c r="N274" s="29">
        <v>29923527500</v>
      </c>
      <c r="O274" s="30">
        <f t="shared" si="20"/>
        <v>8085</v>
      </c>
      <c r="P274" s="30">
        <f t="shared" si="24"/>
        <v>2089910408</v>
      </c>
      <c r="Q274" s="30">
        <f t="shared" si="21"/>
        <v>374502</v>
      </c>
      <c r="R274" s="30">
        <f t="shared" si="22"/>
        <v>439274637900</v>
      </c>
      <c r="T274">
        <f t="shared" si="23"/>
        <v>19809</v>
      </c>
      <c r="U274">
        <f>VLOOKUP(T274,CATMUN!$B$2:$G$1123,6,0)</f>
        <v>15</v>
      </c>
    </row>
    <row r="275" spans="1:21" x14ac:dyDescent="0.2">
      <c r="A275" s="25">
        <v>19821</v>
      </c>
      <c r="B275" s="25" t="s">
        <v>1456</v>
      </c>
      <c r="C275" s="25" t="s">
        <v>1491</v>
      </c>
      <c r="D275" s="26">
        <v>2015</v>
      </c>
      <c r="E275" s="26">
        <v>2015</v>
      </c>
      <c r="F275" s="27">
        <v>8893</v>
      </c>
      <c r="G275" s="27"/>
      <c r="H275" s="27">
        <v>488114200</v>
      </c>
      <c r="I275" s="27">
        <v>313197</v>
      </c>
      <c r="J275" s="27">
        <v>229512013500</v>
      </c>
      <c r="K275" s="29">
        <v>1045</v>
      </c>
      <c r="L275" s="29">
        <v>735646</v>
      </c>
      <c r="M275" s="29">
        <v>63223</v>
      </c>
      <c r="N275" s="29">
        <v>15283243000</v>
      </c>
      <c r="O275" s="30">
        <f t="shared" si="20"/>
        <v>9938</v>
      </c>
      <c r="P275" s="30">
        <f t="shared" si="24"/>
        <v>488849846</v>
      </c>
      <c r="Q275" s="30">
        <f t="shared" si="21"/>
        <v>376420</v>
      </c>
      <c r="R275" s="30">
        <f t="shared" si="22"/>
        <v>244795256500</v>
      </c>
      <c r="T275">
        <f t="shared" si="23"/>
        <v>19821</v>
      </c>
      <c r="U275">
        <f>VLOOKUP(T275,CATMUN!$B$2:$G$1123,6,0)</f>
        <v>15</v>
      </c>
    </row>
    <row r="276" spans="1:21" x14ac:dyDescent="0.2">
      <c r="A276" s="25">
        <v>19824</v>
      </c>
      <c r="B276" s="25" t="s">
        <v>1456</v>
      </c>
      <c r="C276" s="25" t="s">
        <v>1492</v>
      </c>
      <c r="D276" s="26">
        <v>2009</v>
      </c>
      <c r="E276" s="26">
        <v>2000</v>
      </c>
      <c r="F276" s="27">
        <v>7592</v>
      </c>
      <c r="G276" s="27"/>
      <c r="H276" s="27">
        <v>415018746</v>
      </c>
      <c r="I276" s="27">
        <v>225408</v>
      </c>
      <c r="J276" s="27">
        <v>81095973800</v>
      </c>
      <c r="K276" s="29">
        <v>859</v>
      </c>
      <c r="L276" s="29">
        <v>1317524</v>
      </c>
      <c r="M276" s="29">
        <v>69074</v>
      </c>
      <c r="N276" s="29">
        <v>7238516800</v>
      </c>
      <c r="O276" s="30">
        <f t="shared" si="20"/>
        <v>8451</v>
      </c>
      <c r="P276" s="30">
        <f t="shared" si="24"/>
        <v>416336270</v>
      </c>
      <c r="Q276" s="30">
        <f t="shared" si="21"/>
        <v>294482</v>
      </c>
      <c r="R276" s="30">
        <f t="shared" si="22"/>
        <v>88334490600</v>
      </c>
      <c r="T276">
        <f t="shared" si="23"/>
        <v>19824</v>
      </c>
      <c r="U276">
        <f>VLOOKUP(T276,CATMUN!$B$2:$G$1123,6,0)</f>
        <v>15</v>
      </c>
    </row>
    <row r="277" spans="1:21" x14ac:dyDescent="0.2">
      <c r="A277" s="25">
        <v>19845</v>
      </c>
      <c r="B277" s="25" t="s">
        <v>1456</v>
      </c>
      <c r="C277" s="25" t="s">
        <v>1493</v>
      </c>
      <c r="D277" s="26">
        <v>2010</v>
      </c>
      <c r="E277" s="26">
        <v>2011</v>
      </c>
      <c r="F277" s="27">
        <v>3196</v>
      </c>
      <c r="G277" s="27"/>
      <c r="H277" s="27">
        <v>74047029</v>
      </c>
      <c r="I277" s="27">
        <v>219561</v>
      </c>
      <c r="J277" s="27">
        <v>85204403700</v>
      </c>
      <c r="K277" s="29">
        <v>6905</v>
      </c>
      <c r="L277" s="29">
        <v>2053547</v>
      </c>
      <c r="M277" s="29">
        <v>290684</v>
      </c>
      <c r="N277" s="29">
        <v>55034315500</v>
      </c>
      <c r="O277" s="30">
        <f t="shared" si="20"/>
        <v>10101</v>
      </c>
      <c r="P277" s="30">
        <f t="shared" si="24"/>
        <v>76100576</v>
      </c>
      <c r="Q277" s="30">
        <f t="shared" si="21"/>
        <v>510245</v>
      </c>
      <c r="R277" s="30">
        <f t="shared" si="22"/>
        <v>140238719200</v>
      </c>
      <c r="T277">
        <f t="shared" si="23"/>
        <v>19845</v>
      </c>
      <c r="U277">
        <f>VLOOKUP(T277,CATMUN!$B$2:$G$1123,6,0)</f>
        <v>14</v>
      </c>
    </row>
    <row r="278" spans="1:21" x14ac:dyDescent="0.2">
      <c r="A278" s="25">
        <v>20001</v>
      </c>
      <c r="B278" s="25" t="s">
        <v>1494</v>
      </c>
      <c r="C278" s="25" t="s">
        <v>1495</v>
      </c>
      <c r="D278" s="26">
        <v>2014</v>
      </c>
      <c r="E278" s="26">
        <v>2014</v>
      </c>
      <c r="F278" s="27">
        <v>24098</v>
      </c>
      <c r="G278" s="27"/>
      <c r="H278" s="27">
        <v>4138864761</v>
      </c>
      <c r="I278" s="27">
        <v>498312</v>
      </c>
      <c r="J278" s="27">
        <v>986165269000</v>
      </c>
      <c r="K278" s="29">
        <v>133142</v>
      </c>
      <c r="L278" s="29">
        <v>48862144</v>
      </c>
      <c r="M278" s="29">
        <v>10593868</v>
      </c>
      <c r="N278" s="29">
        <v>8708751973000</v>
      </c>
      <c r="O278" s="30">
        <f t="shared" si="20"/>
        <v>157240</v>
      </c>
      <c r="P278" s="30">
        <f t="shared" si="24"/>
        <v>4187726905</v>
      </c>
      <c r="Q278" s="30">
        <f t="shared" si="21"/>
        <v>11092180</v>
      </c>
      <c r="R278" s="30">
        <f t="shared" si="22"/>
        <v>9694917242000</v>
      </c>
      <c r="T278">
        <f t="shared" si="23"/>
        <v>20001</v>
      </c>
      <c r="U278">
        <f>VLOOKUP(T278,CATMUN!$B$2:$G$1123,6,0)</f>
        <v>12</v>
      </c>
    </row>
    <row r="279" spans="1:21" x14ac:dyDescent="0.2">
      <c r="A279" s="25">
        <v>20011</v>
      </c>
      <c r="B279" s="25" t="s">
        <v>1494</v>
      </c>
      <c r="C279" s="25" t="s">
        <v>1496</v>
      </c>
      <c r="D279" s="26">
        <v>2014</v>
      </c>
      <c r="E279" s="26">
        <v>2014</v>
      </c>
      <c r="F279" s="27">
        <v>7981</v>
      </c>
      <c r="G279" s="27"/>
      <c r="H279" s="27">
        <v>829365165</v>
      </c>
      <c r="I279" s="27">
        <v>348006</v>
      </c>
      <c r="J279" s="27">
        <v>186347428000</v>
      </c>
      <c r="K279" s="29">
        <v>33933</v>
      </c>
      <c r="L279" s="29">
        <v>7047858</v>
      </c>
      <c r="M279" s="29">
        <v>2482647</v>
      </c>
      <c r="N279" s="29">
        <v>994024829000</v>
      </c>
      <c r="O279" s="30">
        <f t="shared" si="20"/>
        <v>41914</v>
      </c>
      <c r="P279" s="30">
        <f t="shared" si="24"/>
        <v>836413023</v>
      </c>
      <c r="Q279" s="30">
        <f t="shared" si="21"/>
        <v>2830653</v>
      </c>
      <c r="R279" s="30">
        <f t="shared" si="22"/>
        <v>1180372257000</v>
      </c>
      <c r="T279">
        <f t="shared" si="23"/>
        <v>20011</v>
      </c>
      <c r="U279">
        <f>VLOOKUP(T279,CATMUN!$B$2:$G$1123,6,0)</f>
        <v>14</v>
      </c>
    </row>
    <row r="280" spans="1:21" x14ac:dyDescent="0.2">
      <c r="A280" s="25">
        <v>20013</v>
      </c>
      <c r="B280" s="25" t="s">
        <v>1494</v>
      </c>
      <c r="C280" s="25" t="s">
        <v>1497</v>
      </c>
      <c r="D280" s="26">
        <v>2011</v>
      </c>
      <c r="E280" s="26">
        <v>2011</v>
      </c>
      <c r="F280" s="27">
        <v>5085</v>
      </c>
      <c r="G280" s="27"/>
      <c r="H280" s="27">
        <v>1713718797</v>
      </c>
      <c r="I280" s="27">
        <v>309299</v>
      </c>
      <c r="J280" s="27">
        <v>393333396000</v>
      </c>
      <c r="K280" s="29">
        <v>16857</v>
      </c>
      <c r="L280" s="29">
        <v>10268826</v>
      </c>
      <c r="M280" s="29">
        <v>1079834</v>
      </c>
      <c r="N280" s="29">
        <v>196476070000</v>
      </c>
      <c r="O280" s="30">
        <f t="shared" si="20"/>
        <v>21942</v>
      </c>
      <c r="P280" s="30">
        <f t="shared" si="24"/>
        <v>1723987623</v>
      </c>
      <c r="Q280" s="30">
        <f t="shared" si="21"/>
        <v>1389133</v>
      </c>
      <c r="R280" s="30">
        <f t="shared" si="22"/>
        <v>589809466000</v>
      </c>
      <c r="T280">
        <f t="shared" si="23"/>
        <v>20013</v>
      </c>
      <c r="U280">
        <f>VLOOKUP(T280,CATMUN!$B$2:$G$1123,6,0)</f>
        <v>14</v>
      </c>
    </row>
    <row r="281" spans="1:21" x14ac:dyDescent="0.2">
      <c r="A281" s="25">
        <v>20032</v>
      </c>
      <c r="B281" s="25" t="s">
        <v>1494</v>
      </c>
      <c r="C281" s="25" t="s">
        <v>1498</v>
      </c>
      <c r="D281" s="26">
        <v>2008</v>
      </c>
      <c r="E281" s="26">
        <v>2007</v>
      </c>
      <c r="F281" s="27">
        <v>3923</v>
      </c>
      <c r="G281" s="27"/>
      <c r="H281" s="27">
        <v>581486773</v>
      </c>
      <c r="I281" s="27">
        <v>100936</v>
      </c>
      <c r="J281" s="27">
        <v>87170802000</v>
      </c>
      <c r="K281" s="29">
        <v>4837</v>
      </c>
      <c r="L281" s="29">
        <v>1547406</v>
      </c>
      <c r="M281" s="29">
        <v>247131</v>
      </c>
      <c r="N281" s="29">
        <v>15555039000</v>
      </c>
      <c r="O281" s="30">
        <f t="shared" si="20"/>
        <v>8760</v>
      </c>
      <c r="P281" s="30">
        <f t="shared" si="24"/>
        <v>583034179</v>
      </c>
      <c r="Q281" s="30">
        <f t="shared" si="21"/>
        <v>348067</v>
      </c>
      <c r="R281" s="30">
        <f t="shared" si="22"/>
        <v>102725841000</v>
      </c>
      <c r="T281">
        <f t="shared" si="23"/>
        <v>20032</v>
      </c>
      <c r="U281">
        <f>VLOOKUP(T281,CATMUN!$B$2:$G$1123,6,0)</f>
        <v>15</v>
      </c>
    </row>
    <row r="282" spans="1:21" x14ac:dyDescent="0.2">
      <c r="A282" s="25">
        <v>20045</v>
      </c>
      <c r="B282" s="25" t="s">
        <v>1494</v>
      </c>
      <c r="C282" s="25" t="s">
        <v>1499</v>
      </c>
      <c r="D282" s="26">
        <v>2011</v>
      </c>
      <c r="E282" s="26">
        <v>2011</v>
      </c>
      <c r="F282" s="27">
        <v>2429</v>
      </c>
      <c r="G282" s="27"/>
      <c r="H282" s="27">
        <v>1137150986</v>
      </c>
      <c r="I282" s="27">
        <v>84693</v>
      </c>
      <c r="J282" s="27">
        <v>264433739000</v>
      </c>
      <c r="K282" s="29">
        <v>5900</v>
      </c>
      <c r="L282" s="29">
        <v>1632009</v>
      </c>
      <c r="M282" s="29">
        <v>262148</v>
      </c>
      <c r="N282" s="29">
        <v>53966881000</v>
      </c>
      <c r="O282" s="30">
        <f t="shared" si="20"/>
        <v>8329</v>
      </c>
      <c r="P282" s="30">
        <f t="shared" si="24"/>
        <v>1138782995</v>
      </c>
      <c r="Q282" s="30">
        <f t="shared" si="21"/>
        <v>346841</v>
      </c>
      <c r="R282" s="30">
        <f t="shared" si="22"/>
        <v>318400620000</v>
      </c>
      <c r="T282">
        <f t="shared" si="23"/>
        <v>20045</v>
      </c>
      <c r="U282">
        <f>VLOOKUP(T282,CATMUN!$B$2:$G$1123,6,0)</f>
        <v>15</v>
      </c>
    </row>
    <row r="283" spans="1:21" x14ac:dyDescent="0.2">
      <c r="A283" s="25">
        <v>20060</v>
      </c>
      <c r="B283" s="25" t="s">
        <v>1494</v>
      </c>
      <c r="C283" s="25" t="s">
        <v>1500</v>
      </c>
      <c r="D283" s="26">
        <v>2015</v>
      </c>
      <c r="E283" s="26">
        <v>2015</v>
      </c>
      <c r="F283" s="27">
        <v>1794</v>
      </c>
      <c r="G283" s="27"/>
      <c r="H283" s="27">
        <v>586110505</v>
      </c>
      <c r="I283" s="27">
        <v>170546</v>
      </c>
      <c r="J283" s="27">
        <v>147555641000</v>
      </c>
      <c r="K283" s="29">
        <v>11913</v>
      </c>
      <c r="L283" s="29">
        <v>2789915</v>
      </c>
      <c r="M283" s="29">
        <v>693882</v>
      </c>
      <c r="N283" s="29">
        <v>213270034000</v>
      </c>
      <c r="O283" s="30">
        <f t="shared" si="20"/>
        <v>13707</v>
      </c>
      <c r="P283" s="30">
        <f t="shared" si="24"/>
        <v>588900420</v>
      </c>
      <c r="Q283" s="30">
        <f t="shared" si="21"/>
        <v>864428</v>
      </c>
      <c r="R283" s="30">
        <f t="shared" si="22"/>
        <v>360825675000</v>
      </c>
      <c r="T283">
        <f t="shared" si="23"/>
        <v>20060</v>
      </c>
      <c r="U283">
        <f>VLOOKUP(T283,CATMUN!$B$2:$G$1123,6,0)</f>
        <v>14</v>
      </c>
    </row>
    <row r="284" spans="1:21" x14ac:dyDescent="0.2">
      <c r="A284" s="25">
        <v>20175</v>
      </c>
      <c r="B284" s="25" t="s">
        <v>1494</v>
      </c>
      <c r="C284" s="25" t="s">
        <v>1501</v>
      </c>
      <c r="D284" s="26">
        <v>2010</v>
      </c>
      <c r="E284" s="26">
        <v>2008</v>
      </c>
      <c r="F284" s="27">
        <v>7451</v>
      </c>
      <c r="G284" s="27"/>
      <c r="H284" s="27">
        <v>1511781816</v>
      </c>
      <c r="I284" s="27">
        <v>185018</v>
      </c>
      <c r="J284" s="27">
        <v>106015717900</v>
      </c>
      <c r="K284" s="29">
        <v>6961</v>
      </c>
      <c r="L284" s="29">
        <v>3812544</v>
      </c>
      <c r="M284" s="29">
        <v>404497</v>
      </c>
      <c r="N284" s="29">
        <v>33626083000</v>
      </c>
      <c r="O284" s="30">
        <f t="shared" si="20"/>
        <v>14412</v>
      </c>
      <c r="P284" s="30">
        <f t="shared" si="24"/>
        <v>1515594360</v>
      </c>
      <c r="Q284" s="30">
        <f t="shared" si="21"/>
        <v>589515</v>
      </c>
      <c r="R284" s="30">
        <f t="shared" si="22"/>
        <v>139641800900</v>
      </c>
      <c r="T284">
        <f t="shared" si="23"/>
        <v>20175</v>
      </c>
      <c r="U284">
        <f>VLOOKUP(T284,CATMUN!$B$2:$G$1123,6,0)</f>
        <v>15</v>
      </c>
    </row>
    <row r="285" spans="1:21" x14ac:dyDescent="0.2">
      <c r="A285" s="25">
        <v>20178</v>
      </c>
      <c r="B285" s="25" t="s">
        <v>1494</v>
      </c>
      <c r="C285" s="25" t="s">
        <v>1502</v>
      </c>
      <c r="D285" s="26">
        <v>2010</v>
      </c>
      <c r="E285" s="26">
        <v>2007</v>
      </c>
      <c r="F285" s="27">
        <v>5454</v>
      </c>
      <c r="G285" s="27"/>
      <c r="H285" s="27">
        <v>1158332967</v>
      </c>
      <c r="I285" s="27">
        <v>136652</v>
      </c>
      <c r="J285" s="27">
        <v>211641406000</v>
      </c>
      <c r="K285" s="29">
        <v>6771</v>
      </c>
      <c r="L285" s="29">
        <v>5418275</v>
      </c>
      <c r="M285" s="29">
        <v>461826</v>
      </c>
      <c r="N285" s="29">
        <v>69942238500</v>
      </c>
      <c r="O285" s="30">
        <f t="shared" si="20"/>
        <v>12225</v>
      </c>
      <c r="P285" s="30">
        <f t="shared" si="24"/>
        <v>1163751242</v>
      </c>
      <c r="Q285" s="30">
        <f t="shared" si="21"/>
        <v>598478</v>
      </c>
      <c r="R285" s="30">
        <f t="shared" si="22"/>
        <v>281583644500</v>
      </c>
      <c r="T285">
        <f t="shared" si="23"/>
        <v>20178</v>
      </c>
      <c r="U285">
        <f>VLOOKUP(T285,CATMUN!$B$2:$G$1123,6,0)</f>
        <v>15</v>
      </c>
    </row>
    <row r="286" spans="1:21" x14ac:dyDescent="0.2">
      <c r="A286" s="25">
        <v>20228</v>
      </c>
      <c r="B286" s="25" t="s">
        <v>1494</v>
      </c>
      <c r="C286" s="25" t="s">
        <v>1503</v>
      </c>
      <c r="D286" s="26">
        <v>2010</v>
      </c>
      <c r="E286" s="26">
        <v>2010</v>
      </c>
      <c r="F286" s="27">
        <v>5538</v>
      </c>
      <c r="G286" s="27"/>
      <c r="H286" s="27">
        <v>908913641</v>
      </c>
      <c r="I286" s="27">
        <v>94016</v>
      </c>
      <c r="J286" s="27">
        <v>93453348900</v>
      </c>
      <c r="K286" s="29">
        <v>9551</v>
      </c>
      <c r="L286" s="29">
        <v>5801845</v>
      </c>
      <c r="M286" s="29">
        <v>602657</v>
      </c>
      <c r="N286" s="29">
        <v>120141331500</v>
      </c>
      <c r="O286" s="30">
        <f t="shared" si="20"/>
        <v>15089</v>
      </c>
      <c r="P286" s="30">
        <f t="shared" si="24"/>
        <v>914715486</v>
      </c>
      <c r="Q286" s="30">
        <f t="shared" si="21"/>
        <v>696673</v>
      </c>
      <c r="R286" s="30">
        <f t="shared" si="22"/>
        <v>213594680400</v>
      </c>
      <c r="T286">
        <f t="shared" si="23"/>
        <v>20228</v>
      </c>
      <c r="U286">
        <f>VLOOKUP(T286,CATMUN!$B$2:$G$1123,6,0)</f>
        <v>15</v>
      </c>
    </row>
    <row r="287" spans="1:21" x14ac:dyDescent="0.2">
      <c r="A287" s="25">
        <v>20238</v>
      </c>
      <c r="B287" s="25" t="s">
        <v>1494</v>
      </c>
      <c r="C287" s="25" t="s">
        <v>1504</v>
      </c>
      <c r="D287" s="26">
        <v>2011</v>
      </c>
      <c r="E287" s="26">
        <v>2007</v>
      </c>
      <c r="F287" s="27">
        <v>3570</v>
      </c>
      <c r="G287" s="27"/>
      <c r="H287" s="27">
        <v>955490823</v>
      </c>
      <c r="I287" s="27">
        <v>171969</v>
      </c>
      <c r="J287" s="27">
        <v>109069806000</v>
      </c>
      <c r="K287" s="29">
        <v>7643</v>
      </c>
      <c r="L287" s="29">
        <v>3087664</v>
      </c>
      <c r="M287" s="29">
        <v>426074</v>
      </c>
      <c r="N287" s="29">
        <v>47814580000</v>
      </c>
      <c r="O287" s="30">
        <f t="shared" si="20"/>
        <v>11213</v>
      </c>
      <c r="P287" s="30">
        <f t="shared" si="24"/>
        <v>958578487</v>
      </c>
      <c r="Q287" s="30">
        <f t="shared" si="21"/>
        <v>598043</v>
      </c>
      <c r="R287" s="30">
        <f t="shared" si="22"/>
        <v>156884386000</v>
      </c>
      <c r="T287">
        <f t="shared" si="23"/>
        <v>20238</v>
      </c>
      <c r="U287">
        <f>VLOOKUP(T287,CATMUN!$B$2:$G$1123,6,0)</f>
        <v>15</v>
      </c>
    </row>
    <row r="288" spans="1:21" x14ac:dyDescent="0.2">
      <c r="A288" s="25">
        <v>20250</v>
      </c>
      <c r="B288" s="25" t="s">
        <v>1494</v>
      </c>
      <c r="C288" s="25" t="s">
        <v>1505</v>
      </c>
      <c r="D288" s="26">
        <v>2015</v>
      </c>
      <c r="E288" s="26">
        <v>2015</v>
      </c>
      <c r="F288" s="27">
        <v>12898</v>
      </c>
      <c r="G288" s="27"/>
      <c r="H288" s="27">
        <v>797535382</v>
      </c>
      <c r="I288" s="27">
        <v>140506</v>
      </c>
      <c r="J288" s="27">
        <v>213137501500</v>
      </c>
      <c r="K288" s="29">
        <v>12608</v>
      </c>
      <c r="L288" s="29">
        <v>6505038</v>
      </c>
      <c r="M288" s="29">
        <v>621124</v>
      </c>
      <c r="N288" s="29">
        <v>159574521000</v>
      </c>
      <c r="O288" s="30">
        <f t="shared" si="20"/>
        <v>25506</v>
      </c>
      <c r="P288" s="30">
        <f t="shared" si="24"/>
        <v>804040420</v>
      </c>
      <c r="Q288" s="30">
        <f t="shared" si="21"/>
        <v>761630</v>
      </c>
      <c r="R288" s="30">
        <f t="shared" si="22"/>
        <v>372712022500</v>
      </c>
      <c r="T288">
        <f t="shared" si="23"/>
        <v>20250</v>
      </c>
      <c r="U288">
        <f>VLOOKUP(T288,CATMUN!$B$2:$G$1123,6,0)</f>
        <v>15</v>
      </c>
    </row>
    <row r="289" spans="1:21" x14ac:dyDescent="0.2">
      <c r="A289" s="25">
        <v>20295</v>
      </c>
      <c r="B289" s="25" t="s">
        <v>1494</v>
      </c>
      <c r="C289" s="25" t="s">
        <v>1506</v>
      </c>
      <c r="D289" s="26">
        <v>2006</v>
      </c>
      <c r="E289" s="26">
        <v>2006</v>
      </c>
      <c r="F289" s="27">
        <v>1879</v>
      </c>
      <c r="G289" s="27"/>
      <c r="H289" s="27">
        <v>310647263</v>
      </c>
      <c r="I289" s="27">
        <v>38555</v>
      </c>
      <c r="J289" s="27">
        <v>45717622900</v>
      </c>
      <c r="K289" s="29">
        <v>3510</v>
      </c>
      <c r="L289" s="29">
        <v>1676090</v>
      </c>
      <c r="M289" s="29">
        <v>225215</v>
      </c>
      <c r="N289" s="29">
        <v>28847570000</v>
      </c>
      <c r="O289" s="30">
        <f t="shared" si="20"/>
        <v>5389</v>
      </c>
      <c r="P289" s="30">
        <f t="shared" si="24"/>
        <v>312323353</v>
      </c>
      <c r="Q289" s="30">
        <f t="shared" si="21"/>
        <v>263770</v>
      </c>
      <c r="R289" s="30">
        <f t="shared" si="22"/>
        <v>74565192900</v>
      </c>
      <c r="T289">
        <f t="shared" si="23"/>
        <v>20295</v>
      </c>
      <c r="U289">
        <f>VLOOKUP(T289,CATMUN!$B$2:$G$1123,6,0)</f>
        <v>15</v>
      </c>
    </row>
    <row r="290" spans="1:21" x14ac:dyDescent="0.2">
      <c r="A290" s="25">
        <v>20310</v>
      </c>
      <c r="B290" s="25" t="s">
        <v>1494</v>
      </c>
      <c r="C290" s="25" t="s">
        <v>1507</v>
      </c>
      <c r="D290" s="26">
        <v>2008</v>
      </c>
      <c r="E290" s="26">
        <v>2008</v>
      </c>
      <c r="F290" s="27">
        <v>1260</v>
      </c>
      <c r="G290" s="27"/>
      <c r="H290" s="27">
        <v>66324420</v>
      </c>
      <c r="I290" s="27">
        <v>48100</v>
      </c>
      <c r="J290" s="27">
        <v>4639693600</v>
      </c>
      <c r="K290" s="29">
        <v>495</v>
      </c>
      <c r="L290" s="29">
        <v>252979</v>
      </c>
      <c r="M290" s="29">
        <v>40234</v>
      </c>
      <c r="N290" s="29">
        <v>5692788000</v>
      </c>
      <c r="O290" s="30">
        <f t="shared" si="20"/>
        <v>1755</v>
      </c>
      <c r="P290" s="30">
        <f t="shared" si="24"/>
        <v>66577399</v>
      </c>
      <c r="Q290" s="30">
        <f t="shared" si="21"/>
        <v>88334</v>
      </c>
      <c r="R290" s="30">
        <f t="shared" si="22"/>
        <v>10332481600</v>
      </c>
      <c r="T290">
        <f t="shared" si="23"/>
        <v>20310</v>
      </c>
      <c r="U290">
        <f>VLOOKUP(T290,CATMUN!$B$2:$G$1123,6,0)</f>
        <v>15</v>
      </c>
    </row>
    <row r="291" spans="1:21" x14ac:dyDescent="0.2">
      <c r="A291" s="25">
        <v>20383</v>
      </c>
      <c r="B291" s="25" t="s">
        <v>1494</v>
      </c>
      <c r="C291" s="25" t="s">
        <v>1508</v>
      </c>
      <c r="D291" s="26">
        <v>2011</v>
      </c>
      <c r="E291" s="26">
        <v>2007</v>
      </c>
      <c r="F291" s="27">
        <v>4569</v>
      </c>
      <c r="G291" s="27"/>
      <c r="H291" s="27">
        <v>839452804</v>
      </c>
      <c r="I291" s="27">
        <v>161539</v>
      </c>
      <c r="J291" s="27">
        <v>109879947600</v>
      </c>
      <c r="K291" s="29">
        <v>4405</v>
      </c>
      <c r="L291" s="29">
        <v>1708702</v>
      </c>
      <c r="M291" s="29">
        <v>236689</v>
      </c>
      <c r="N291" s="29">
        <v>25527842000</v>
      </c>
      <c r="O291" s="30">
        <f t="shared" si="20"/>
        <v>8974</v>
      </c>
      <c r="P291" s="30">
        <f t="shared" si="24"/>
        <v>841161506</v>
      </c>
      <c r="Q291" s="30">
        <f t="shared" si="21"/>
        <v>398228</v>
      </c>
      <c r="R291" s="30">
        <f t="shared" si="22"/>
        <v>135407789600</v>
      </c>
      <c r="T291">
        <f t="shared" si="23"/>
        <v>20383</v>
      </c>
      <c r="U291">
        <f>VLOOKUP(T291,CATMUN!$B$2:$G$1123,6,0)</f>
        <v>15</v>
      </c>
    </row>
    <row r="292" spans="1:21" x14ac:dyDescent="0.2">
      <c r="A292" s="25">
        <v>20400</v>
      </c>
      <c r="B292" s="25" t="s">
        <v>1494</v>
      </c>
      <c r="C292" s="25" t="s">
        <v>1509</v>
      </c>
      <c r="D292" s="26">
        <v>2020</v>
      </c>
      <c r="E292" s="26">
        <v>2020</v>
      </c>
      <c r="F292" s="27">
        <v>5543</v>
      </c>
      <c r="G292" s="27"/>
      <c r="H292" s="27">
        <v>749357335</v>
      </c>
      <c r="I292" s="27">
        <v>117615</v>
      </c>
      <c r="J292" s="27">
        <v>221709331500</v>
      </c>
      <c r="K292" s="29">
        <v>16513</v>
      </c>
      <c r="L292" s="29">
        <v>4364358</v>
      </c>
      <c r="M292" s="29">
        <v>989062</v>
      </c>
      <c r="N292" s="29">
        <v>321640593000</v>
      </c>
      <c r="O292" s="30">
        <f t="shared" si="20"/>
        <v>22056</v>
      </c>
      <c r="P292" s="30">
        <f t="shared" si="24"/>
        <v>753721693</v>
      </c>
      <c r="Q292" s="30">
        <f t="shared" si="21"/>
        <v>1106677</v>
      </c>
      <c r="R292" s="30">
        <f t="shared" si="22"/>
        <v>543349924500</v>
      </c>
      <c r="T292">
        <f t="shared" si="23"/>
        <v>20400</v>
      </c>
      <c r="U292">
        <f>VLOOKUP(T292,CATMUN!$B$2:$G$1123,6,0)</f>
        <v>9</v>
      </c>
    </row>
    <row r="293" spans="1:21" x14ac:dyDescent="0.2">
      <c r="A293" s="25">
        <v>20443</v>
      </c>
      <c r="B293" s="25" t="s">
        <v>1494</v>
      </c>
      <c r="C293" s="25" t="s">
        <v>1510</v>
      </c>
      <c r="D293" s="26">
        <v>2011</v>
      </c>
      <c r="E293" s="26">
        <v>2008</v>
      </c>
      <c r="F293" s="27">
        <v>651</v>
      </c>
      <c r="G293" s="27"/>
      <c r="H293" s="27">
        <v>139906375</v>
      </c>
      <c r="I293" s="27">
        <v>38823</v>
      </c>
      <c r="J293" s="27">
        <v>6452771000</v>
      </c>
      <c r="K293" s="29">
        <v>2834</v>
      </c>
      <c r="L293" s="29">
        <v>847454</v>
      </c>
      <c r="M293" s="29">
        <v>133873</v>
      </c>
      <c r="N293" s="29">
        <v>15678723000</v>
      </c>
      <c r="O293" s="30">
        <f t="shared" si="20"/>
        <v>3485</v>
      </c>
      <c r="P293" s="30">
        <f t="shared" si="24"/>
        <v>140753829</v>
      </c>
      <c r="Q293" s="30">
        <f t="shared" si="21"/>
        <v>172696</v>
      </c>
      <c r="R293" s="30">
        <f t="shared" si="22"/>
        <v>22131494000</v>
      </c>
      <c r="T293">
        <f t="shared" si="23"/>
        <v>20443</v>
      </c>
      <c r="U293">
        <f>VLOOKUP(T293,CATMUN!$B$2:$G$1123,6,0)</f>
        <v>14</v>
      </c>
    </row>
    <row r="294" spans="1:21" x14ac:dyDescent="0.2">
      <c r="A294" s="25">
        <v>20517</v>
      </c>
      <c r="B294" s="25" t="s">
        <v>1494</v>
      </c>
      <c r="C294" s="25" t="s">
        <v>1511</v>
      </c>
      <c r="D294" s="26">
        <v>2011</v>
      </c>
      <c r="E294" s="26">
        <v>2007</v>
      </c>
      <c r="F294" s="27">
        <v>2317</v>
      </c>
      <c r="G294" s="27"/>
      <c r="H294" s="27">
        <v>533404341</v>
      </c>
      <c r="I294" s="27">
        <v>121302</v>
      </c>
      <c r="J294" s="27">
        <v>28349559000</v>
      </c>
      <c r="K294" s="29">
        <v>5532</v>
      </c>
      <c r="L294" s="29">
        <v>1668762</v>
      </c>
      <c r="M294" s="29">
        <v>329593</v>
      </c>
      <c r="N294" s="29">
        <v>46062990600</v>
      </c>
      <c r="O294" s="30">
        <f t="shared" si="20"/>
        <v>7849</v>
      </c>
      <c r="P294" s="30">
        <f t="shared" si="24"/>
        <v>535073103</v>
      </c>
      <c r="Q294" s="30">
        <f t="shared" si="21"/>
        <v>450895</v>
      </c>
      <c r="R294" s="30">
        <f t="shared" si="22"/>
        <v>74412549600</v>
      </c>
      <c r="T294">
        <f t="shared" si="23"/>
        <v>20517</v>
      </c>
      <c r="U294">
        <f>VLOOKUP(T294,CATMUN!$B$2:$G$1123,6,0)</f>
        <v>15</v>
      </c>
    </row>
    <row r="295" spans="1:21" x14ac:dyDescent="0.2">
      <c r="A295" s="25">
        <v>20550</v>
      </c>
      <c r="B295" s="25" t="s">
        <v>1494</v>
      </c>
      <c r="C295" s="25" t="s">
        <v>1512</v>
      </c>
      <c r="D295" s="26">
        <v>2012</v>
      </c>
      <c r="E295" s="26">
        <v>2012</v>
      </c>
      <c r="F295" s="27">
        <v>2607</v>
      </c>
      <c r="G295" s="27"/>
      <c r="H295" s="27">
        <v>420896867</v>
      </c>
      <c r="I295" s="27">
        <v>82209</v>
      </c>
      <c r="J295" s="27">
        <v>35380413000</v>
      </c>
      <c r="K295" s="29">
        <v>6744</v>
      </c>
      <c r="L295" s="29">
        <v>2617702</v>
      </c>
      <c r="M295" s="29">
        <v>374778</v>
      </c>
      <c r="N295" s="29">
        <v>47541401500</v>
      </c>
      <c r="O295" s="30">
        <f t="shared" si="20"/>
        <v>9351</v>
      </c>
      <c r="P295" s="30">
        <f t="shared" si="24"/>
        <v>423514569</v>
      </c>
      <c r="Q295" s="30">
        <f t="shared" si="21"/>
        <v>456987</v>
      </c>
      <c r="R295" s="30">
        <f t="shared" si="22"/>
        <v>82921814500</v>
      </c>
      <c r="T295">
        <f t="shared" si="23"/>
        <v>20550</v>
      </c>
      <c r="U295">
        <f>VLOOKUP(T295,CATMUN!$B$2:$G$1123,6,0)</f>
        <v>15</v>
      </c>
    </row>
    <row r="296" spans="1:21" x14ac:dyDescent="0.2">
      <c r="A296" s="25">
        <v>20570</v>
      </c>
      <c r="B296" s="25" t="s">
        <v>1494</v>
      </c>
      <c r="C296" s="25" t="s">
        <v>1513</v>
      </c>
      <c r="D296" s="26">
        <v>2011</v>
      </c>
      <c r="E296" s="26">
        <v>2008</v>
      </c>
      <c r="F296" s="27">
        <v>3222</v>
      </c>
      <c r="G296" s="27"/>
      <c r="H296" s="27">
        <v>758588955</v>
      </c>
      <c r="I296" s="27">
        <v>92429</v>
      </c>
      <c r="J296" s="27">
        <v>37602233000</v>
      </c>
      <c r="K296" s="29">
        <v>3042</v>
      </c>
      <c r="L296" s="29">
        <v>2042174</v>
      </c>
      <c r="M296" s="29">
        <v>141227</v>
      </c>
      <c r="N296" s="29">
        <v>18836087000</v>
      </c>
      <c r="O296" s="30">
        <f t="shared" si="20"/>
        <v>6264</v>
      </c>
      <c r="P296" s="30">
        <f t="shared" si="24"/>
        <v>760631129</v>
      </c>
      <c r="Q296" s="30">
        <f t="shared" si="21"/>
        <v>233656</v>
      </c>
      <c r="R296" s="30">
        <f t="shared" si="22"/>
        <v>56438320000</v>
      </c>
      <c r="T296">
        <f t="shared" si="23"/>
        <v>20570</v>
      </c>
      <c r="U296">
        <f>VLOOKUP(T296,CATMUN!$B$2:$G$1123,6,0)</f>
        <v>15</v>
      </c>
    </row>
    <row r="297" spans="1:21" x14ac:dyDescent="0.2">
      <c r="A297" s="25">
        <v>20614</v>
      </c>
      <c r="B297" s="25" t="s">
        <v>1494</v>
      </c>
      <c r="C297" s="25" t="s">
        <v>1514</v>
      </c>
      <c r="D297" s="26">
        <v>2012</v>
      </c>
      <c r="E297" s="26">
        <v>2012</v>
      </c>
      <c r="F297" s="27">
        <v>3936</v>
      </c>
      <c r="G297" s="27"/>
      <c r="H297" s="27">
        <v>535971683</v>
      </c>
      <c r="I297" s="27">
        <v>181802</v>
      </c>
      <c r="J297" s="27">
        <v>102960622800</v>
      </c>
      <c r="K297" s="29">
        <v>3509</v>
      </c>
      <c r="L297" s="29">
        <v>1533530</v>
      </c>
      <c r="M297" s="29">
        <v>260228</v>
      </c>
      <c r="N297" s="29">
        <v>55498942500</v>
      </c>
      <c r="O297" s="30">
        <f t="shared" si="20"/>
        <v>7445</v>
      </c>
      <c r="P297" s="30">
        <f t="shared" si="24"/>
        <v>537505213</v>
      </c>
      <c r="Q297" s="30">
        <f t="shared" si="21"/>
        <v>442030</v>
      </c>
      <c r="R297" s="30">
        <f t="shared" si="22"/>
        <v>158459565300</v>
      </c>
      <c r="T297">
        <f t="shared" si="23"/>
        <v>20614</v>
      </c>
      <c r="U297">
        <f>VLOOKUP(T297,CATMUN!$B$2:$G$1123,6,0)</f>
        <v>15</v>
      </c>
    </row>
    <row r="298" spans="1:21" x14ac:dyDescent="0.2">
      <c r="A298" s="25">
        <v>20621</v>
      </c>
      <c r="B298" s="25" t="s">
        <v>1494</v>
      </c>
      <c r="C298" s="25" t="s">
        <v>1515</v>
      </c>
      <c r="D298" s="26">
        <v>2011</v>
      </c>
      <c r="E298" s="26">
        <v>2008</v>
      </c>
      <c r="F298" s="27">
        <v>3199</v>
      </c>
      <c r="G298" s="27"/>
      <c r="H298" s="27">
        <v>1046542095</v>
      </c>
      <c r="I298" s="27">
        <v>248043</v>
      </c>
      <c r="J298" s="27">
        <v>102285857000</v>
      </c>
      <c r="K298" s="29">
        <v>6082</v>
      </c>
      <c r="L298" s="29">
        <v>2099893</v>
      </c>
      <c r="M298" s="29">
        <v>398051</v>
      </c>
      <c r="N298" s="29">
        <v>65885603000</v>
      </c>
      <c r="O298" s="30">
        <f t="shared" si="20"/>
        <v>9281</v>
      </c>
      <c r="P298" s="30">
        <f t="shared" si="24"/>
        <v>1048641988</v>
      </c>
      <c r="Q298" s="30">
        <f t="shared" si="21"/>
        <v>646094</v>
      </c>
      <c r="R298" s="30">
        <f t="shared" si="22"/>
        <v>168171460000</v>
      </c>
      <c r="T298">
        <f t="shared" si="23"/>
        <v>20621</v>
      </c>
      <c r="U298">
        <f>VLOOKUP(T298,CATMUN!$B$2:$G$1123,6,0)</f>
        <v>15</v>
      </c>
    </row>
    <row r="299" spans="1:21" x14ac:dyDescent="0.2">
      <c r="A299" s="25">
        <v>20710</v>
      </c>
      <c r="B299" s="25" t="s">
        <v>1494</v>
      </c>
      <c r="C299" s="25" t="s">
        <v>1516</v>
      </c>
      <c r="D299" s="26">
        <v>2012</v>
      </c>
      <c r="E299" s="26">
        <v>2012</v>
      </c>
      <c r="F299" s="27">
        <v>2420</v>
      </c>
      <c r="G299" s="27"/>
      <c r="H299" s="27">
        <v>578147312</v>
      </c>
      <c r="I299" s="27">
        <v>249909</v>
      </c>
      <c r="J299" s="27">
        <v>134724258100</v>
      </c>
      <c r="K299" s="29">
        <v>7164</v>
      </c>
      <c r="L299" s="29">
        <v>1192836</v>
      </c>
      <c r="M299" s="29">
        <v>464412</v>
      </c>
      <c r="N299" s="29">
        <v>108568741000</v>
      </c>
      <c r="O299" s="30">
        <f t="shared" si="20"/>
        <v>9584</v>
      </c>
      <c r="P299" s="30">
        <f t="shared" si="24"/>
        <v>579340148</v>
      </c>
      <c r="Q299" s="30">
        <f t="shared" si="21"/>
        <v>714321</v>
      </c>
      <c r="R299" s="30">
        <f t="shared" si="22"/>
        <v>243292999100</v>
      </c>
      <c r="T299">
        <f t="shared" si="23"/>
        <v>20710</v>
      </c>
      <c r="U299">
        <f>VLOOKUP(T299,CATMUN!$B$2:$G$1123,6,0)</f>
        <v>15</v>
      </c>
    </row>
    <row r="300" spans="1:21" x14ac:dyDescent="0.2">
      <c r="A300" s="25">
        <v>20750</v>
      </c>
      <c r="B300" s="25" t="s">
        <v>1494</v>
      </c>
      <c r="C300" s="25" t="s">
        <v>1517</v>
      </c>
      <c r="D300" s="26">
        <v>2011</v>
      </c>
      <c r="E300" s="26">
        <v>2011</v>
      </c>
      <c r="F300" s="27">
        <v>3362</v>
      </c>
      <c r="G300" s="27"/>
      <c r="H300" s="27">
        <v>623452536</v>
      </c>
      <c r="I300" s="27">
        <v>125080</v>
      </c>
      <c r="J300" s="27">
        <v>87151042000</v>
      </c>
      <c r="K300" s="29">
        <v>5851</v>
      </c>
      <c r="L300" s="29">
        <v>2117664</v>
      </c>
      <c r="M300" s="29">
        <v>339743</v>
      </c>
      <c r="N300" s="29">
        <v>45298870000</v>
      </c>
      <c r="O300" s="30">
        <f t="shared" si="20"/>
        <v>9213</v>
      </c>
      <c r="P300" s="30">
        <f t="shared" si="24"/>
        <v>625570200</v>
      </c>
      <c r="Q300" s="30">
        <f t="shared" si="21"/>
        <v>464823</v>
      </c>
      <c r="R300" s="30">
        <f t="shared" si="22"/>
        <v>132449912000</v>
      </c>
      <c r="T300">
        <f t="shared" si="23"/>
        <v>20750</v>
      </c>
      <c r="U300">
        <f>VLOOKUP(T300,CATMUN!$B$2:$G$1123,6,0)</f>
        <v>15</v>
      </c>
    </row>
    <row r="301" spans="1:21" x14ac:dyDescent="0.2">
      <c r="A301" s="25">
        <v>20770</v>
      </c>
      <c r="B301" s="25" t="s">
        <v>1494</v>
      </c>
      <c r="C301" s="25" t="s">
        <v>1518</v>
      </c>
      <c r="D301" s="26">
        <v>2012</v>
      </c>
      <c r="E301" s="26">
        <v>2012</v>
      </c>
      <c r="F301" s="27">
        <v>4321</v>
      </c>
      <c r="G301" s="27"/>
      <c r="H301" s="27">
        <v>868994356</v>
      </c>
      <c r="I301" s="27">
        <v>249124</v>
      </c>
      <c r="J301" s="27">
        <v>226667716000</v>
      </c>
      <c r="K301" s="29">
        <v>5947</v>
      </c>
      <c r="L301" s="29">
        <v>1770012</v>
      </c>
      <c r="M301" s="29">
        <v>364534</v>
      </c>
      <c r="N301" s="29">
        <v>89150445000</v>
      </c>
      <c r="O301" s="30">
        <f t="shared" si="20"/>
        <v>10268</v>
      </c>
      <c r="P301" s="30">
        <f t="shared" si="24"/>
        <v>870764368</v>
      </c>
      <c r="Q301" s="30">
        <f t="shared" si="21"/>
        <v>613658</v>
      </c>
      <c r="R301" s="30">
        <f t="shared" si="22"/>
        <v>315818161000</v>
      </c>
      <c r="T301">
        <f t="shared" si="23"/>
        <v>20770</v>
      </c>
      <c r="U301">
        <f>VLOOKUP(T301,CATMUN!$B$2:$G$1123,6,0)</f>
        <v>15</v>
      </c>
    </row>
    <row r="302" spans="1:21" x14ac:dyDescent="0.2">
      <c r="A302" s="25">
        <v>20787</v>
      </c>
      <c r="B302" s="25" t="s">
        <v>1494</v>
      </c>
      <c r="C302" s="25" t="s">
        <v>1519</v>
      </c>
      <c r="D302" s="26">
        <v>2011</v>
      </c>
      <c r="E302" s="26">
        <v>2011</v>
      </c>
      <c r="F302" s="27">
        <v>4067</v>
      </c>
      <c r="G302" s="27"/>
      <c r="H302" s="27">
        <v>501558485</v>
      </c>
      <c r="I302" s="27">
        <v>99295</v>
      </c>
      <c r="J302" s="27">
        <v>43101093500</v>
      </c>
      <c r="K302" s="29">
        <v>4813</v>
      </c>
      <c r="L302" s="29">
        <v>4260795</v>
      </c>
      <c r="M302" s="29">
        <v>245051</v>
      </c>
      <c r="N302" s="29">
        <v>30926446600</v>
      </c>
      <c r="O302" s="30">
        <f t="shared" si="20"/>
        <v>8880</v>
      </c>
      <c r="P302" s="30">
        <f t="shared" si="24"/>
        <v>505819280</v>
      </c>
      <c r="Q302" s="30">
        <f t="shared" si="21"/>
        <v>344346</v>
      </c>
      <c r="R302" s="30">
        <f t="shared" si="22"/>
        <v>74027540100</v>
      </c>
      <c r="T302">
        <f t="shared" si="23"/>
        <v>20787</v>
      </c>
      <c r="U302">
        <f>VLOOKUP(T302,CATMUN!$B$2:$G$1123,6,0)</f>
        <v>15</v>
      </c>
    </row>
    <row r="303" spans="1:21" x14ac:dyDescent="0.2">
      <c r="A303" s="25">
        <v>23001</v>
      </c>
      <c r="B303" s="25" t="s">
        <v>1253</v>
      </c>
      <c r="C303" s="25" t="s">
        <v>1520</v>
      </c>
      <c r="D303" s="26">
        <v>2014</v>
      </c>
      <c r="E303" s="26">
        <v>2014</v>
      </c>
      <c r="F303" s="27">
        <v>34155</v>
      </c>
      <c r="G303" s="27"/>
      <c r="H303" s="27">
        <v>3099825486</v>
      </c>
      <c r="I303" s="27">
        <v>1454127</v>
      </c>
      <c r="J303" s="27">
        <v>2284121587000</v>
      </c>
      <c r="K303" s="29">
        <v>124605</v>
      </c>
      <c r="L303" s="29">
        <v>37495753</v>
      </c>
      <c r="M303" s="29">
        <v>9253976</v>
      </c>
      <c r="N303" s="29">
        <v>6798764995000</v>
      </c>
      <c r="O303" s="30">
        <f t="shared" si="20"/>
        <v>158760</v>
      </c>
      <c r="P303" s="30">
        <f t="shared" si="24"/>
        <v>3137321239</v>
      </c>
      <c r="Q303" s="30">
        <f t="shared" si="21"/>
        <v>10708103</v>
      </c>
      <c r="R303" s="30">
        <f t="shared" si="22"/>
        <v>9082886582000</v>
      </c>
      <c r="T303">
        <f t="shared" si="23"/>
        <v>23001</v>
      </c>
      <c r="U303">
        <f>VLOOKUP(T303,CATMUN!$B$2:$G$1123,6,0)</f>
        <v>12</v>
      </c>
    </row>
    <row r="304" spans="1:21" x14ac:dyDescent="0.2">
      <c r="A304" s="25">
        <v>23068</v>
      </c>
      <c r="B304" s="25" t="s">
        <v>1253</v>
      </c>
      <c r="C304" s="25" t="s">
        <v>1521</v>
      </c>
      <c r="D304" s="26">
        <v>2012</v>
      </c>
      <c r="E304" s="26">
        <v>2007</v>
      </c>
      <c r="F304" s="27">
        <v>5964</v>
      </c>
      <c r="G304" s="27"/>
      <c r="H304" s="27">
        <v>1784539132</v>
      </c>
      <c r="I304" s="27">
        <v>263779</v>
      </c>
      <c r="J304" s="27">
        <v>417331176000</v>
      </c>
      <c r="K304" s="29">
        <v>9424</v>
      </c>
      <c r="L304" s="29">
        <v>41693665</v>
      </c>
      <c r="M304" s="29">
        <v>528209</v>
      </c>
      <c r="N304" s="29">
        <v>151391409000</v>
      </c>
      <c r="O304" s="30">
        <f t="shared" si="20"/>
        <v>15388</v>
      </c>
      <c r="P304" s="30">
        <f t="shared" si="24"/>
        <v>1826232797</v>
      </c>
      <c r="Q304" s="30">
        <f t="shared" si="21"/>
        <v>791988</v>
      </c>
      <c r="R304" s="30">
        <f t="shared" si="22"/>
        <v>568722585000</v>
      </c>
      <c r="T304">
        <f t="shared" si="23"/>
        <v>23068</v>
      </c>
      <c r="U304">
        <f>VLOOKUP(T304,CATMUN!$B$2:$G$1123,6,0)</f>
        <v>14</v>
      </c>
    </row>
    <row r="305" spans="1:21" x14ac:dyDescent="0.2">
      <c r="A305" s="25">
        <v>23079</v>
      </c>
      <c r="B305" s="25" t="s">
        <v>1253</v>
      </c>
      <c r="C305" s="25" t="s">
        <v>1299</v>
      </c>
      <c r="D305" s="26">
        <v>2016</v>
      </c>
      <c r="E305" s="26">
        <v>2016</v>
      </c>
      <c r="F305" s="27">
        <v>4765</v>
      </c>
      <c r="G305" s="27"/>
      <c r="H305" s="27">
        <v>834875334</v>
      </c>
      <c r="I305" s="27">
        <v>223232</v>
      </c>
      <c r="J305" s="27">
        <v>343492101000</v>
      </c>
      <c r="K305" s="29">
        <v>3122</v>
      </c>
      <c r="L305" s="29">
        <v>2152315</v>
      </c>
      <c r="M305" s="29">
        <v>220450</v>
      </c>
      <c r="N305" s="29">
        <v>60130020000</v>
      </c>
      <c r="O305" s="30">
        <f t="shared" si="20"/>
        <v>7887</v>
      </c>
      <c r="P305" s="30">
        <f t="shared" si="24"/>
        <v>837027649</v>
      </c>
      <c r="Q305" s="30">
        <f t="shared" si="21"/>
        <v>443682</v>
      </c>
      <c r="R305" s="30">
        <f t="shared" si="22"/>
        <v>403622121000</v>
      </c>
      <c r="T305">
        <f t="shared" si="23"/>
        <v>23079</v>
      </c>
      <c r="U305">
        <f>VLOOKUP(T305,CATMUN!$B$2:$G$1123,6,0)</f>
        <v>9</v>
      </c>
    </row>
    <row r="306" spans="1:21" x14ac:dyDescent="0.2">
      <c r="A306" s="25">
        <v>23090</v>
      </c>
      <c r="B306" s="25" t="s">
        <v>1253</v>
      </c>
      <c r="C306" s="25" t="s">
        <v>1522</v>
      </c>
      <c r="D306" s="26">
        <v>2009</v>
      </c>
      <c r="E306" s="26">
        <v>2007</v>
      </c>
      <c r="F306" s="27">
        <v>4799</v>
      </c>
      <c r="G306" s="27"/>
      <c r="H306" s="27">
        <v>426481757</v>
      </c>
      <c r="I306" s="27">
        <v>101242</v>
      </c>
      <c r="J306" s="27">
        <v>127857166000</v>
      </c>
      <c r="K306" s="29">
        <v>1474</v>
      </c>
      <c r="L306" s="29">
        <v>976243</v>
      </c>
      <c r="M306" s="29">
        <v>87492</v>
      </c>
      <c r="N306" s="29">
        <v>11226297000</v>
      </c>
      <c r="O306" s="30">
        <f t="shared" si="20"/>
        <v>6273</v>
      </c>
      <c r="P306" s="30">
        <f t="shared" si="24"/>
        <v>427458000</v>
      </c>
      <c r="Q306" s="30">
        <f t="shared" si="21"/>
        <v>188734</v>
      </c>
      <c r="R306" s="30">
        <f t="shared" si="22"/>
        <v>139083463000</v>
      </c>
      <c r="T306">
        <f t="shared" si="23"/>
        <v>23090</v>
      </c>
      <c r="U306">
        <f>VLOOKUP(T306,CATMUN!$B$2:$G$1123,6,0)</f>
        <v>15</v>
      </c>
    </row>
    <row r="307" spans="1:21" x14ac:dyDescent="0.2">
      <c r="A307" s="25">
        <v>23162</v>
      </c>
      <c r="B307" s="25" t="s">
        <v>1253</v>
      </c>
      <c r="C307" s="25" t="s">
        <v>1523</v>
      </c>
      <c r="D307" s="26">
        <v>2009</v>
      </c>
      <c r="E307" s="26">
        <v>2009</v>
      </c>
      <c r="F307" s="27">
        <v>14451</v>
      </c>
      <c r="G307" s="27"/>
      <c r="H307" s="27">
        <v>275548536</v>
      </c>
      <c r="I307" s="27">
        <v>690086</v>
      </c>
      <c r="J307" s="27">
        <v>329410680000</v>
      </c>
      <c r="K307" s="29">
        <v>19432</v>
      </c>
      <c r="L307" s="29">
        <v>5075674</v>
      </c>
      <c r="M307" s="29">
        <v>1127105</v>
      </c>
      <c r="N307" s="29">
        <v>347306575000</v>
      </c>
      <c r="O307" s="30">
        <f t="shared" si="20"/>
        <v>33883</v>
      </c>
      <c r="P307" s="30">
        <f t="shared" si="24"/>
        <v>280624210</v>
      </c>
      <c r="Q307" s="30">
        <f t="shared" si="21"/>
        <v>1817191</v>
      </c>
      <c r="R307" s="30">
        <f t="shared" si="22"/>
        <v>676717255000</v>
      </c>
      <c r="T307">
        <f t="shared" si="23"/>
        <v>23162</v>
      </c>
      <c r="U307">
        <f>VLOOKUP(T307,CATMUN!$B$2:$G$1123,6,0)</f>
        <v>14</v>
      </c>
    </row>
    <row r="308" spans="1:21" x14ac:dyDescent="0.2">
      <c r="A308" s="25">
        <v>23168</v>
      </c>
      <c r="B308" s="25" t="s">
        <v>1253</v>
      </c>
      <c r="C308" s="25" t="s">
        <v>1524</v>
      </c>
      <c r="D308" s="26">
        <v>2006</v>
      </c>
      <c r="E308" s="26">
        <v>1994</v>
      </c>
      <c r="F308" s="27">
        <v>5057</v>
      </c>
      <c r="G308" s="27"/>
      <c r="H308" s="27">
        <v>321753347</v>
      </c>
      <c r="I308" s="27">
        <v>78408</v>
      </c>
      <c r="J308" s="27">
        <v>81632007000</v>
      </c>
      <c r="K308" s="29">
        <v>1525</v>
      </c>
      <c r="L308" s="29">
        <v>929263</v>
      </c>
      <c r="M308" s="29">
        <v>83617</v>
      </c>
      <c r="N308" s="29">
        <v>5881430000</v>
      </c>
      <c r="O308" s="30">
        <f t="shared" si="20"/>
        <v>6582</v>
      </c>
      <c r="P308" s="30">
        <f t="shared" si="24"/>
        <v>322682610</v>
      </c>
      <c r="Q308" s="30">
        <f t="shared" si="21"/>
        <v>162025</v>
      </c>
      <c r="R308" s="30">
        <f t="shared" si="22"/>
        <v>87513437000</v>
      </c>
      <c r="T308">
        <f t="shared" si="23"/>
        <v>23168</v>
      </c>
      <c r="U308">
        <f>VLOOKUP(T308,CATMUN!$B$2:$G$1123,6,0)</f>
        <v>15</v>
      </c>
    </row>
    <row r="309" spans="1:21" x14ac:dyDescent="0.2">
      <c r="A309" s="25">
        <v>23182</v>
      </c>
      <c r="B309" s="25" t="s">
        <v>1253</v>
      </c>
      <c r="C309" s="25" t="s">
        <v>1525</v>
      </c>
      <c r="D309" s="26">
        <v>2015</v>
      </c>
      <c r="E309" s="26">
        <v>2015</v>
      </c>
      <c r="F309" s="27">
        <v>9496</v>
      </c>
      <c r="G309" s="27"/>
      <c r="H309" s="27">
        <v>619499229</v>
      </c>
      <c r="I309" s="27">
        <v>360409</v>
      </c>
      <c r="J309" s="27">
        <v>362640932000</v>
      </c>
      <c r="K309" s="29">
        <v>8091</v>
      </c>
      <c r="L309" s="29">
        <v>5135976</v>
      </c>
      <c r="M309" s="29">
        <v>663881</v>
      </c>
      <c r="N309" s="29">
        <v>244266821000</v>
      </c>
      <c r="O309" s="30">
        <f t="shared" si="20"/>
        <v>17587</v>
      </c>
      <c r="P309" s="30">
        <f t="shared" si="24"/>
        <v>624635205</v>
      </c>
      <c r="Q309" s="30">
        <f t="shared" si="21"/>
        <v>1024290</v>
      </c>
      <c r="R309" s="30">
        <f t="shared" si="22"/>
        <v>606907753000</v>
      </c>
      <c r="T309">
        <f t="shared" si="23"/>
        <v>23182</v>
      </c>
      <c r="U309">
        <f>VLOOKUP(T309,CATMUN!$B$2:$G$1123,6,0)</f>
        <v>14</v>
      </c>
    </row>
    <row r="310" spans="1:21" x14ac:dyDescent="0.2">
      <c r="A310" s="25">
        <v>23189</v>
      </c>
      <c r="B310" s="25" t="s">
        <v>1253</v>
      </c>
      <c r="C310" s="25" t="s">
        <v>1526</v>
      </c>
      <c r="D310" s="26">
        <v>2007</v>
      </c>
      <c r="E310" s="26">
        <v>2007</v>
      </c>
      <c r="F310" s="27">
        <v>14287</v>
      </c>
      <c r="G310" s="27"/>
      <c r="H310" s="27">
        <v>638302375</v>
      </c>
      <c r="I310" s="27">
        <v>384068</v>
      </c>
      <c r="J310" s="27">
        <v>289761128000</v>
      </c>
      <c r="K310" s="29">
        <v>7793</v>
      </c>
      <c r="L310" s="29">
        <v>2927704</v>
      </c>
      <c r="M310" s="29">
        <v>486425</v>
      </c>
      <c r="N310" s="29">
        <v>96840974000</v>
      </c>
      <c r="O310" s="30">
        <f t="shared" si="20"/>
        <v>22080</v>
      </c>
      <c r="P310" s="30">
        <f t="shared" si="24"/>
        <v>641230079</v>
      </c>
      <c r="Q310" s="30">
        <f t="shared" si="21"/>
        <v>870493</v>
      </c>
      <c r="R310" s="30">
        <f t="shared" si="22"/>
        <v>386602102000</v>
      </c>
      <c r="T310">
        <f t="shared" si="23"/>
        <v>23189</v>
      </c>
      <c r="U310">
        <f>VLOOKUP(T310,CATMUN!$B$2:$G$1123,6,0)</f>
        <v>14</v>
      </c>
    </row>
    <row r="311" spans="1:21" x14ac:dyDescent="0.2">
      <c r="A311" s="25">
        <v>23300</v>
      </c>
      <c r="B311" s="25" t="s">
        <v>1253</v>
      </c>
      <c r="C311" s="25" t="s">
        <v>1527</v>
      </c>
      <c r="D311" s="26">
        <v>2014</v>
      </c>
      <c r="E311" s="26">
        <v>2014</v>
      </c>
      <c r="F311" s="27">
        <v>4229</v>
      </c>
      <c r="G311" s="27"/>
      <c r="H311" s="27">
        <v>82263374</v>
      </c>
      <c r="I311" s="27">
        <v>132806</v>
      </c>
      <c r="J311" s="27">
        <v>82950668000</v>
      </c>
      <c r="K311" s="29">
        <v>1832</v>
      </c>
      <c r="L311" s="29">
        <v>2517401</v>
      </c>
      <c r="M311" s="29">
        <v>141308</v>
      </c>
      <c r="N311" s="29">
        <v>32960329000</v>
      </c>
      <c r="O311" s="30">
        <f t="shared" si="20"/>
        <v>6061</v>
      </c>
      <c r="P311" s="30">
        <f t="shared" si="24"/>
        <v>84780775</v>
      </c>
      <c r="Q311" s="30">
        <f t="shared" si="21"/>
        <v>274114</v>
      </c>
      <c r="R311" s="30">
        <f t="shared" si="22"/>
        <v>115910997000</v>
      </c>
      <c r="T311">
        <f t="shared" si="23"/>
        <v>23300</v>
      </c>
      <c r="U311">
        <f>VLOOKUP(T311,CATMUN!$B$2:$G$1123,6,0)</f>
        <v>14</v>
      </c>
    </row>
    <row r="312" spans="1:21" x14ac:dyDescent="0.2">
      <c r="A312" s="25">
        <v>23350</v>
      </c>
      <c r="B312" s="25" t="s">
        <v>1253</v>
      </c>
      <c r="C312" s="25" t="s">
        <v>1528</v>
      </c>
      <c r="D312" s="26">
        <v>2016</v>
      </c>
      <c r="E312" s="26">
        <v>2016</v>
      </c>
      <c r="F312" s="27">
        <v>1277</v>
      </c>
      <c r="G312" s="27"/>
      <c r="H312" s="27">
        <v>267984527</v>
      </c>
      <c r="I312" s="27">
        <v>60490</v>
      </c>
      <c r="J312" s="27">
        <v>99300294000</v>
      </c>
      <c r="K312" s="29">
        <v>4363</v>
      </c>
      <c r="L312" s="29">
        <v>867448</v>
      </c>
      <c r="M312" s="29">
        <v>225857</v>
      </c>
      <c r="N312" s="29">
        <v>70808610000</v>
      </c>
      <c r="O312" s="30">
        <f t="shared" si="20"/>
        <v>5640</v>
      </c>
      <c r="P312" s="30">
        <f t="shared" si="24"/>
        <v>268851975</v>
      </c>
      <c r="Q312" s="30">
        <f t="shared" si="21"/>
        <v>286347</v>
      </c>
      <c r="R312" s="30">
        <f t="shared" si="22"/>
        <v>170108904000</v>
      </c>
      <c r="T312">
        <f t="shared" si="23"/>
        <v>23350</v>
      </c>
      <c r="U312">
        <f>VLOOKUP(T312,CATMUN!$B$2:$G$1123,6,0)</f>
        <v>7</v>
      </c>
    </row>
    <row r="313" spans="1:21" x14ac:dyDescent="0.2">
      <c r="A313" s="25">
        <v>23417</v>
      </c>
      <c r="B313" s="25" t="s">
        <v>1253</v>
      </c>
      <c r="C313" s="25" t="s">
        <v>1529</v>
      </c>
      <c r="D313" s="26">
        <v>2010</v>
      </c>
      <c r="E313" s="26">
        <v>2010</v>
      </c>
      <c r="F313" s="27">
        <v>22310</v>
      </c>
      <c r="G313" s="27"/>
      <c r="H313" s="27">
        <v>908108020</v>
      </c>
      <c r="I313" s="27">
        <v>767705</v>
      </c>
      <c r="J313" s="27">
        <v>372325305000</v>
      </c>
      <c r="K313" s="29">
        <v>18323</v>
      </c>
      <c r="L313" s="29">
        <v>8530273</v>
      </c>
      <c r="M313" s="29">
        <v>1291021</v>
      </c>
      <c r="N313" s="29">
        <v>353401807000</v>
      </c>
      <c r="O313" s="30">
        <f t="shared" si="20"/>
        <v>40633</v>
      </c>
      <c r="P313" s="30">
        <f t="shared" si="24"/>
        <v>916638293</v>
      </c>
      <c r="Q313" s="30">
        <f t="shared" si="21"/>
        <v>2058726</v>
      </c>
      <c r="R313" s="30">
        <f t="shared" si="22"/>
        <v>725727112000</v>
      </c>
      <c r="T313">
        <f t="shared" si="23"/>
        <v>23417</v>
      </c>
      <c r="U313">
        <f>VLOOKUP(T313,CATMUN!$B$2:$G$1123,6,0)</f>
        <v>14</v>
      </c>
    </row>
    <row r="314" spans="1:21" x14ac:dyDescent="0.2">
      <c r="A314" s="25">
        <v>23419</v>
      </c>
      <c r="B314" s="25" t="s">
        <v>1253</v>
      </c>
      <c r="C314" s="25" t="s">
        <v>1530</v>
      </c>
      <c r="D314" s="26">
        <v>2011</v>
      </c>
      <c r="E314" s="26">
        <v>2012</v>
      </c>
      <c r="F314" s="27">
        <v>5887</v>
      </c>
      <c r="G314" s="27"/>
      <c r="H314" s="27">
        <v>358407604</v>
      </c>
      <c r="I314" s="27">
        <v>131933</v>
      </c>
      <c r="J314" s="27">
        <v>131155189000</v>
      </c>
      <c r="K314" s="29">
        <v>1471</v>
      </c>
      <c r="L314" s="29">
        <v>766057</v>
      </c>
      <c r="M314" s="29">
        <v>78704</v>
      </c>
      <c r="N314" s="29">
        <v>19324350000</v>
      </c>
      <c r="O314" s="30">
        <f t="shared" si="20"/>
        <v>7358</v>
      </c>
      <c r="P314" s="30">
        <f t="shared" si="24"/>
        <v>359173661</v>
      </c>
      <c r="Q314" s="30">
        <f t="shared" si="21"/>
        <v>210637</v>
      </c>
      <c r="R314" s="30">
        <f t="shared" si="22"/>
        <v>150479539000</v>
      </c>
      <c r="T314">
        <f t="shared" si="23"/>
        <v>23419</v>
      </c>
      <c r="U314">
        <f>VLOOKUP(T314,CATMUN!$B$2:$G$1123,6,0)</f>
        <v>15</v>
      </c>
    </row>
    <row r="315" spans="1:21" x14ac:dyDescent="0.2">
      <c r="A315" s="25">
        <v>23464</v>
      </c>
      <c r="B315" s="25" t="s">
        <v>1253</v>
      </c>
      <c r="C315" s="25" t="s">
        <v>1531</v>
      </c>
      <c r="D315" s="26">
        <v>2006</v>
      </c>
      <c r="E315" s="26">
        <v>2006</v>
      </c>
      <c r="F315" s="27">
        <v>2559</v>
      </c>
      <c r="G315" s="27"/>
      <c r="H315" s="27">
        <v>148677933</v>
      </c>
      <c r="I315" s="27">
        <v>73971</v>
      </c>
      <c r="J315" s="27">
        <v>37842518000</v>
      </c>
      <c r="K315" s="29">
        <v>3396</v>
      </c>
      <c r="L315" s="29">
        <v>2452938</v>
      </c>
      <c r="M315" s="29">
        <v>167894</v>
      </c>
      <c r="N315" s="29">
        <v>25406856000</v>
      </c>
      <c r="O315" s="30">
        <f t="shared" si="20"/>
        <v>5955</v>
      </c>
      <c r="P315" s="30">
        <f t="shared" si="24"/>
        <v>151130871</v>
      </c>
      <c r="Q315" s="30">
        <f t="shared" si="21"/>
        <v>241865</v>
      </c>
      <c r="R315" s="30">
        <f t="shared" si="22"/>
        <v>63249374000</v>
      </c>
      <c r="T315">
        <f t="shared" si="23"/>
        <v>23464</v>
      </c>
      <c r="U315">
        <f>VLOOKUP(T315,CATMUN!$B$2:$G$1123,6,0)</f>
        <v>14</v>
      </c>
    </row>
    <row r="316" spans="1:21" x14ac:dyDescent="0.2">
      <c r="A316" s="25">
        <v>23466</v>
      </c>
      <c r="B316" s="25" t="s">
        <v>1253</v>
      </c>
      <c r="C316" s="25" t="s">
        <v>1532</v>
      </c>
      <c r="D316" s="26">
        <v>2014</v>
      </c>
      <c r="E316" s="26">
        <v>2011</v>
      </c>
      <c r="F316" s="27">
        <v>7112</v>
      </c>
      <c r="G316" s="27"/>
      <c r="H316" s="27">
        <v>1531593784</v>
      </c>
      <c r="I316" s="27">
        <v>232199</v>
      </c>
      <c r="J316" s="27">
        <v>238439824000</v>
      </c>
      <c r="K316" s="29">
        <v>22835</v>
      </c>
      <c r="L316" s="29">
        <v>9235479</v>
      </c>
      <c r="M316" s="29">
        <v>1362270</v>
      </c>
      <c r="N316" s="29">
        <v>443600703000</v>
      </c>
      <c r="O316" s="30">
        <f t="shared" si="20"/>
        <v>29947</v>
      </c>
      <c r="P316" s="30">
        <f t="shared" si="24"/>
        <v>1540829263</v>
      </c>
      <c r="Q316" s="30">
        <f t="shared" si="21"/>
        <v>1594469</v>
      </c>
      <c r="R316" s="30">
        <f t="shared" si="22"/>
        <v>682040527000</v>
      </c>
      <c r="T316">
        <f t="shared" si="23"/>
        <v>23466</v>
      </c>
      <c r="U316">
        <f>VLOOKUP(T316,CATMUN!$B$2:$G$1123,6,0)</f>
        <v>14</v>
      </c>
    </row>
    <row r="317" spans="1:21" x14ac:dyDescent="0.2">
      <c r="A317" s="25">
        <v>23500</v>
      </c>
      <c r="B317" s="25" t="s">
        <v>1253</v>
      </c>
      <c r="C317" s="25" t="s">
        <v>1533</v>
      </c>
      <c r="D317" s="26">
        <v>2017</v>
      </c>
      <c r="E317" s="26">
        <v>2017</v>
      </c>
      <c r="F317" s="27">
        <v>7487</v>
      </c>
      <c r="G317" s="27"/>
      <c r="H317" s="27">
        <v>164809844</v>
      </c>
      <c r="I317" s="27">
        <v>114778</v>
      </c>
      <c r="J317" s="27">
        <v>149938711000</v>
      </c>
      <c r="K317" s="29">
        <v>2865</v>
      </c>
      <c r="L317" s="29">
        <v>1326303</v>
      </c>
      <c r="M317" s="29">
        <v>169306</v>
      </c>
      <c r="N317" s="29">
        <v>50432548000</v>
      </c>
      <c r="O317" s="30">
        <f t="shared" si="20"/>
        <v>10352</v>
      </c>
      <c r="P317" s="30">
        <f t="shared" si="24"/>
        <v>166136147</v>
      </c>
      <c r="Q317" s="30">
        <f t="shared" si="21"/>
        <v>284084</v>
      </c>
      <c r="R317" s="30">
        <f t="shared" si="22"/>
        <v>200371259000</v>
      </c>
      <c r="T317">
        <f t="shared" si="23"/>
        <v>23500</v>
      </c>
      <c r="U317">
        <f>VLOOKUP(T317,CATMUN!$B$2:$G$1123,6,0)</f>
        <v>7</v>
      </c>
    </row>
    <row r="318" spans="1:21" x14ac:dyDescent="0.2">
      <c r="A318" s="25">
        <v>23555</v>
      </c>
      <c r="B318" s="25" t="s">
        <v>1253</v>
      </c>
      <c r="C318" s="25" t="s">
        <v>1534</v>
      </c>
      <c r="D318" s="26">
        <v>2008</v>
      </c>
      <c r="E318" s="26">
        <v>2012</v>
      </c>
      <c r="F318" s="27">
        <v>9748</v>
      </c>
      <c r="G318" s="27"/>
      <c r="H318" s="27">
        <v>1176158954</v>
      </c>
      <c r="I318" s="27">
        <v>452805</v>
      </c>
      <c r="J318" s="27">
        <v>471028484000</v>
      </c>
      <c r="K318" s="29">
        <v>14523</v>
      </c>
      <c r="L318" s="29">
        <v>4147587</v>
      </c>
      <c r="M318" s="29">
        <v>1062910</v>
      </c>
      <c r="N318" s="29">
        <v>341188747000</v>
      </c>
      <c r="O318" s="30">
        <f t="shared" si="20"/>
        <v>24271</v>
      </c>
      <c r="P318" s="30">
        <f t="shared" si="24"/>
        <v>1180306541</v>
      </c>
      <c r="Q318" s="30">
        <f t="shared" si="21"/>
        <v>1515715</v>
      </c>
      <c r="R318" s="30">
        <f t="shared" si="22"/>
        <v>812217231000</v>
      </c>
      <c r="T318">
        <f t="shared" si="23"/>
        <v>23555</v>
      </c>
      <c r="U318">
        <f>VLOOKUP(T318,CATMUN!$B$2:$G$1123,6,0)</f>
        <v>14</v>
      </c>
    </row>
    <row r="319" spans="1:21" x14ac:dyDescent="0.2">
      <c r="A319" s="25">
        <v>23570</v>
      </c>
      <c r="B319" s="25" t="s">
        <v>1253</v>
      </c>
      <c r="C319" s="25" t="s">
        <v>1535</v>
      </c>
      <c r="D319" s="26">
        <v>2006</v>
      </c>
      <c r="E319" s="26">
        <v>2007</v>
      </c>
      <c r="F319" s="27">
        <v>7052</v>
      </c>
      <c r="G319" s="27"/>
      <c r="H319" s="27">
        <v>828688882</v>
      </c>
      <c r="I319" s="27">
        <v>301879</v>
      </c>
      <c r="J319" s="27">
        <v>203415919000</v>
      </c>
      <c r="K319" s="29">
        <v>4220</v>
      </c>
      <c r="L319" s="29">
        <v>2747928</v>
      </c>
      <c r="M319" s="29">
        <v>202738</v>
      </c>
      <c r="N319" s="29">
        <v>40892551000</v>
      </c>
      <c r="O319" s="30">
        <f t="shared" si="20"/>
        <v>11272</v>
      </c>
      <c r="P319" s="30">
        <f t="shared" si="24"/>
        <v>831436810</v>
      </c>
      <c r="Q319" s="30">
        <f t="shared" si="21"/>
        <v>504617</v>
      </c>
      <c r="R319" s="30">
        <f t="shared" si="22"/>
        <v>244308470000</v>
      </c>
      <c r="T319">
        <f t="shared" si="23"/>
        <v>23570</v>
      </c>
      <c r="U319">
        <f>VLOOKUP(T319,CATMUN!$B$2:$G$1123,6,0)</f>
        <v>15</v>
      </c>
    </row>
    <row r="320" spans="1:21" x14ac:dyDescent="0.2">
      <c r="A320" s="25">
        <v>23574</v>
      </c>
      <c r="B320" s="25" t="s">
        <v>1253</v>
      </c>
      <c r="C320" s="25" t="s">
        <v>1536</v>
      </c>
      <c r="D320" s="26">
        <v>2010</v>
      </c>
      <c r="E320" s="26">
        <v>2007</v>
      </c>
      <c r="F320" s="27">
        <v>5628</v>
      </c>
      <c r="G320" s="27"/>
      <c r="H320" s="27">
        <v>409526664</v>
      </c>
      <c r="I320" s="27">
        <v>177714</v>
      </c>
      <c r="J320" s="27">
        <v>169509809000</v>
      </c>
      <c r="K320" s="29">
        <v>1599</v>
      </c>
      <c r="L320" s="29">
        <v>1943462</v>
      </c>
      <c r="M320" s="29">
        <v>105118</v>
      </c>
      <c r="N320" s="29">
        <v>21411406000</v>
      </c>
      <c r="O320" s="30">
        <f t="shared" si="20"/>
        <v>7227</v>
      </c>
      <c r="P320" s="30">
        <f t="shared" si="24"/>
        <v>411470126</v>
      </c>
      <c r="Q320" s="30">
        <f t="shared" si="21"/>
        <v>282832</v>
      </c>
      <c r="R320" s="30">
        <f t="shared" si="22"/>
        <v>190921215000</v>
      </c>
      <c r="T320">
        <f t="shared" si="23"/>
        <v>23574</v>
      </c>
      <c r="U320">
        <f>VLOOKUP(T320,CATMUN!$B$2:$G$1123,6,0)</f>
        <v>15</v>
      </c>
    </row>
    <row r="321" spans="1:21" x14ac:dyDescent="0.2">
      <c r="A321" s="25">
        <v>23580</v>
      </c>
      <c r="B321" s="25" t="s">
        <v>1253</v>
      </c>
      <c r="C321" s="25" t="s">
        <v>1537</v>
      </c>
      <c r="D321" s="26">
        <v>2014</v>
      </c>
      <c r="E321" s="26">
        <v>2014</v>
      </c>
      <c r="F321" s="27">
        <v>11457</v>
      </c>
      <c r="G321" s="27"/>
      <c r="H321" s="27">
        <v>1565724176</v>
      </c>
      <c r="I321" s="27">
        <v>216674</v>
      </c>
      <c r="J321" s="27">
        <v>272624086000</v>
      </c>
      <c r="K321" s="29">
        <v>5968</v>
      </c>
      <c r="L321" s="29">
        <v>3401265</v>
      </c>
      <c r="M321" s="29">
        <v>372149</v>
      </c>
      <c r="N321" s="29">
        <v>95009198000</v>
      </c>
      <c r="O321" s="30">
        <f t="shared" si="20"/>
        <v>17425</v>
      </c>
      <c r="P321" s="30">
        <f t="shared" si="24"/>
        <v>1569125441</v>
      </c>
      <c r="Q321" s="30">
        <f t="shared" si="21"/>
        <v>588823</v>
      </c>
      <c r="R321" s="30">
        <f t="shared" si="22"/>
        <v>367633284000</v>
      </c>
      <c r="T321">
        <f t="shared" si="23"/>
        <v>23580</v>
      </c>
      <c r="U321">
        <f>VLOOKUP(T321,CATMUN!$B$2:$G$1123,6,0)</f>
        <v>15</v>
      </c>
    </row>
    <row r="322" spans="1:21" x14ac:dyDescent="0.2">
      <c r="A322" s="25">
        <v>23586</v>
      </c>
      <c r="B322" s="25" t="s">
        <v>1253</v>
      </c>
      <c r="C322" s="25" t="s">
        <v>1538</v>
      </c>
      <c r="D322" s="26">
        <v>1994</v>
      </c>
      <c r="E322" s="26">
        <v>2007</v>
      </c>
      <c r="F322" s="27">
        <v>2956</v>
      </c>
      <c r="G322" s="27"/>
      <c r="H322" s="27">
        <v>115987022</v>
      </c>
      <c r="I322" s="27">
        <v>41703</v>
      </c>
      <c r="J322" s="27">
        <v>12280107000</v>
      </c>
      <c r="K322" s="29">
        <v>2536</v>
      </c>
      <c r="L322" s="29">
        <v>1646129</v>
      </c>
      <c r="M322" s="29">
        <v>159955</v>
      </c>
      <c r="N322" s="29">
        <v>30087973000</v>
      </c>
      <c r="O322" s="30">
        <f t="shared" si="20"/>
        <v>5492</v>
      </c>
      <c r="P322" s="30">
        <f t="shared" si="24"/>
        <v>117633151</v>
      </c>
      <c r="Q322" s="30">
        <f t="shared" si="21"/>
        <v>201658</v>
      </c>
      <c r="R322" s="30">
        <f t="shared" si="22"/>
        <v>42368080000</v>
      </c>
      <c r="T322">
        <f t="shared" si="23"/>
        <v>23586</v>
      </c>
      <c r="U322">
        <f>VLOOKUP(T322,CATMUN!$B$2:$G$1123,6,0)</f>
        <v>14</v>
      </c>
    </row>
    <row r="323" spans="1:21" x14ac:dyDescent="0.2">
      <c r="A323" s="25">
        <v>23660</v>
      </c>
      <c r="B323" s="25" t="s">
        <v>1253</v>
      </c>
      <c r="C323" s="25" t="s">
        <v>1539</v>
      </c>
      <c r="D323" s="26">
        <v>2010</v>
      </c>
      <c r="E323" s="26">
        <v>2008</v>
      </c>
      <c r="F323" s="27">
        <v>18792</v>
      </c>
      <c r="G323" s="27"/>
      <c r="H323" s="27">
        <v>957260882</v>
      </c>
      <c r="I323" s="27">
        <v>689167</v>
      </c>
      <c r="J323" s="27">
        <v>396010928000</v>
      </c>
      <c r="K323" s="29">
        <v>20222</v>
      </c>
      <c r="L323" s="29">
        <v>10271313</v>
      </c>
      <c r="M323" s="29">
        <v>1252356</v>
      </c>
      <c r="N323" s="29">
        <v>354857444000</v>
      </c>
      <c r="O323" s="30">
        <f t="shared" ref="O323:O386" si="25">F323+K323</f>
        <v>39014</v>
      </c>
      <c r="P323" s="30">
        <f t="shared" si="24"/>
        <v>967532195</v>
      </c>
      <c r="Q323" s="30">
        <f t="shared" ref="Q323:Q386" si="26">I323+M323</f>
        <v>1941523</v>
      </c>
      <c r="R323" s="30">
        <f t="shared" ref="R323:R386" si="27">J323+N323</f>
        <v>750868372000</v>
      </c>
      <c r="T323">
        <f t="shared" ref="T323:T386" si="28">VALUE(A323)</f>
        <v>23660</v>
      </c>
      <c r="U323">
        <f>VLOOKUP(T323,CATMUN!$B$2:$G$1123,6,0)</f>
        <v>14</v>
      </c>
    </row>
    <row r="324" spans="1:21" x14ac:dyDescent="0.2">
      <c r="A324" s="25">
        <v>23670</v>
      </c>
      <c r="B324" s="25" t="s">
        <v>1253</v>
      </c>
      <c r="C324" s="25" t="s">
        <v>1540</v>
      </c>
      <c r="D324" s="26">
        <v>1999</v>
      </c>
      <c r="E324" s="26">
        <v>2007</v>
      </c>
      <c r="F324" s="27">
        <v>9766</v>
      </c>
      <c r="G324" s="27"/>
      <c r="H324" s="27">
        <v>204381437</v>
      </c>
      <c r="I324" s="27">
        <v>104412</v>
      </c>
      <c r="J324" s="27">
        <v>44511369000</v>
      </c>
      <c r="K324" s="29">
        <v>3174</v>
      </c>
      <c r="L324" s="29">
        <v>1069002</v>
      </c>
      <c r="M324" s="29">
        <v>154392</v>
      </c>
      <c r="N324" s="29">
        <v>37642750000</v>
      </c>
      <c r="O324" s="30">
        <f t="shared" si="25"/>
        <v>12940</v>
      </c>
      <c r="P324" s="30">
        <f t="shared" ref="P324:P387" si="29">H324+L324</f>
        <v>205450439</v>
      </c>
      <c r="Q324" s="30">
        <f t="shared" si="26"/>
        <v>258804</v>
      </c>
      <c r="R324" s="30">
        <f t="shared" si="27"/>
        <v>82154119000</v>
      </c>
      <c r="T324">
        <f t="shared" si="28"/>
        <v>23670</v>
      </c>
      <c r="U324">
        <f>VLOOKUP(T324,CATMUN!$B$2:$G$1123,6,0)</f>
        <v>14</v>
      </c>
    </row>
    <row r="325" spans="1:21" x14ac:dyDescent="0.2">
      <c r="A325" s="25">
        <v>23672</v>
      </c>
      <c r="B325" s="25" t="s">
        <v>1253</v>
      </c>
      <c r="C325" s="25" t="s">
        <v>1541</v>
      </c>
      <c r="D325" s="26">
        <v>2007</v>
      </c>
      <c r="E325" s="26">
        <v>2007</v>
      </c>
      <c r="F325" s="27">
        <v>7523</v>
      </c>
      <c r="G325" s="27"/>
      <c r="H325" s="27">
        <v>201338271</v>
      </c>
      <c r="I325" s="27">
        <v>211527</v>
      </c>
      <c r="J325" s="27">
        <v>126676924000</v>
      </c>
      <c r="K325" s="29">
        <v>5256</v>
      </c>
      <c r="L325" s="29">
        <v>3193876</v>
      </c>
      <c r="M325" s="29">
        <v>270734</v>
      </c>
      <c r="N325" s="29">
        <v>62070877000</v>
      </c>
      <c r="O325" s="30">
        <f t="shared" si="25"/>
        <v>12779</v>
      </c>
      <c r="P325" s="30">
        <f t="shared" si="29"/>
        <v>204532147</v>
      </c>
      <c r="Q325" s="30">
        <f t="shared" si="26"/>
        <v>482261</v>
      </c>
      <c r="R325" s="30">
        <f t="shared" si="27"/>
        <v>188747801000</v>
      </c>
      <c r="T325">
        <f t="shared" si="28"/>
        <v>23672</v>
      </c>
      <c r="U325">
        <f>VLOOKUP(T325,CATMUN!$B$2:$G$1123,6,0)</f>
        <v>14</v>
      </c>
    </row>
    <row r="326" spans="1:21" x14ac:dyDescent="0.2">
      <c r="A326" s="25">
        <v>23675</v>
      </c>
      <c r="B326" s="25" t="s">
        <v>1253</v>
      </c>
      <c r="C326" s="25" t="s">
        <v>1542</v>
      </c>
      <c r="D326" s="26">
        <v>2007</v>
      </c>
      <c r="E326" s="26">
        <v>2007</v>
      </c>
      <c r="F326" s="27">
        <v>9987</v>
      </c>
      <c r="G326" s="27"/>
      <c r="H326" s="27">
        <v>308924955</v>
      </c>
      <c r="I326" s="27">
        <v>198128</v>
      </c>
      <c r="J326" s="27">
        <v>114040348000</v>
      </c>
      <c r="K326" s="29">
        <v>4046</v>
      </c>
      <c r="L326" s="29">
        <v>3339744</v>
      </c>
      <c r="M326" s="29">
        <v>269493</v>
      </c>
      <c r="N326" s="29">
        <v>38675883000</v>
      </c>
      <c r="O326" s="30">
        <f t="shared" si="25"/>
        <v>14033</v>
      </c>
      <c r="P326" s="30">
        <f t="shared" si="29"/>
        <v>312264699</v>
      </c>
      <c r="Q326" s="30">
        <f t="shared" si="26"/>
        <v>467621</v>
      </c>
      <c r="R326" s="30">
        <f t="shared" si="27"/>
        <v>152716231000</v>
      </c>
      <c r="T326">
        <f t="shared" si="28"/>
        <v>23675</v>
      </c>
      <c r="U326">
        <f>VLOOKUP(T326,CATMUN!$B$2:$G$1123,6,0)</f>
        <v>14</v>
      </c>
    </row>
    <row r="327" spans="1:21" x14ac:dyDescent="0.2">
      <c r="A327" s="25">
        <v>23678</v>
      </c>
      <c r="B327" s="25" t="s">
        <v>1253</v>
      </c>
      <c r="C327" s="25" t="s">
        <v>1543</v>
      </c>
      <c r="D327" s="26">
        <v>1993</v>
      </c>
      <c r="E327" s="26">
        <v>2007</v>
      </c>
      <c r="F327" s="27">
        <v>7090</v>
      </c>
      <c r="G327" s="27"/>
      <c r="H327" s="27">
        <v>452602302</v>
      </c>
      <c r="I327" s="27">
        <v>141584</v>
      </c>
      <c r="J327" s="27">
        <v>64866429000</v>
      </c>
      <c r="K327" s="29">
        <v>1564</v>
      </c>
      <c r="L327" s="29">
        <v>863408</v>
      </c>
      <c r="M327" s="29">
        <v>100160</v>
      </c>
      <c r="N327" s="29">
        <v>15265818000</v>
      </c>
      <c r="O327" s="30">
        <f t="shared" si="25"/>
        <v>8654</v>
      </c>
      <c r="P327" s="30">
        <f t="shared" si="29"/>
        <v>453465710</v>
      </c>
      <c r="Q327" s="30">
        <f t="shared" si="26"/>
        <v>241744</v>
      </c>
      <c r="R327" s="30">
        <f t="shared" si="27"/>
        <v>80132247000</v>
      </c>
      <c r="T327">
        <f t="shared" si="28"/>
        <v>23678</v>
      </c>
      <c r="U327">
        <f>VLOOKUP(T327,CATMUN!$B$2:$G$1123,6,0)</f>
        <v>15</v>
      </c>
    </row>
    <row r="328" spans="1:21" x14ac:dyDescent="0.2">
      <c r="A328" s="25">
        <v>23682</v>
      </c>
      <c r="B328" s="25" t="s">
        <v>1253</v>
      </c>
      <c r="C328" s="25" t="s">
        <v>1544</v>
      </c>
      <c r="D328" s="26">
        <v>2014</v>
      </c>
      <c r="E328" s="26">
        <v>2014</v>
      </c>
      <c r="F328" s="27">
        <v>2681</v>
      </c>
      <c r="G328" s="27"/>
      <c r="H328" s="27">
        <v>473415135</v>
      </c>
      <c r="I328" s="27">
        <v>72764</v>
      </c>
      <c r="J328" s="27">
        <v>60723166000</v>
      </c>
      <c r="K328" s="29">
        <v>1693</v>
      </c>
      <c r="L328" s="29">
        <v>628101</v>
      </c>
      <c r="M328" s="29">
        <v>96447</v>
      </c>
      <c r="N328" s="29">
        <v>12382510000</v>
      </c>
      <c r="O328" s="30">
        <f t="shared" si="25"/>
        <v>4374</v>
      </c>
      <c r="P328" s="30">
        <f t="shared" si="29"/>
        <v>474043236</v>
      </c>
      <c r="Q328" s="30">
        <f t="shared" si="26"/>
        <v>169211</v>
      </c>
      <c r="R328" s="30">
        <f t="shared" si="27"/>
        <v>73105676000</v>
      </c>
      <c r="T328">
        <f t="shared" si="28"/>
        <v>23682</v>
      </c>
      <c r="U328">
        <f>VLOOKUP(T328,CATMUN!$B$2:$G$1123,6,0)</f>
        <v>15</v>
      </c>
    </row>
    <row r="329" spans="1:21" x14ac:dyDescent="0.2">
      <c r="A329" s="25">
        <v>23686</v>
      </c>
      <c r="B329" s="25" t="s">
        <v>1253</v>
      </c>
      <c r="C329" s="25" t="s">
        <v>1545</v>
      </c>
      <c r="D329" s="26">
        <v>2006</v>
      </c>
      <c r="E329" s="26">
        <v>2006</v>
      </c>
      <c r="F329" s="27">
        <v>14075</v>
      </c>
      <c r="G329" s="27"/>
      <c r="H329" s="27">
        <v>435708475</v>
      </c>
      <c r="I329" s="27">
        <v>345896</v>
      </c>
      <c r="J329" s="27">
        <v>212439756000</v>
      </c>
      <c r="K329" s="29">
        <v>4038</v>
      </c>
      <c r="L329" s="29">
        <v>5408639</v>
      </c>
      <c r="M329" s="29">
        <v>282905</v>
      </c>
      <c r="N329" s="29">
        <v>48864480000</v>
      </c>
      <c r="O329" s="30">
        <f t="shared" si="25"/>
        <v>18113</v>
      </c>
      <c r="P329" s="30">
        <f t="shared" si="29"/>
        <v>441117114</v>
      </c>
      <c r="Q329" s="30">
        <f t="shared" si="26"/>
        <v>628801</v>
      </c>
      <c r="R329" s="30">
        <f t="shared" si="27"/>
        <v>261304236000</v>
      </c>
      <c r="T329">
        <f t="shared" si="28"/>
        <v>23686</v>
      </c>
      <c r="U329">
        <f>VLOOKUP(T329,CATMUN!$B$2:$G$1123,6,0)</f>
        <v>15</v>
      </c>
    </row>
    <row r="330" spans="1:21" x14ac:dyDescent="0.2">
      <c r="A330" s="25">
        <v>23807</v>
      </c>
      <c r="B330" s="25" t="s">
        <v>1253</v>
      </c>
      <c r="C330" s="25" t="s">
        <v>1546</v>
      </c>
      <c r="D330" s="26">
        <v>2014</v>
      </c>
      <c r="E330" s="26">
        <v>2014</v>
      </c>
      <c r="F330" s="27">
        <v>15678</v>
      </c>
      <c r="G330" s="27"/>
      <c r="H330" s="27">
        <v>2929321322</v>
      </c>
      <c r="I330" s="27">
        <v>333634</v>
      </c>
      <c r="J330" s="27">
        <v>346755246000</v>
      </c>
      <c r="K330" s="29">
        <v>15039</v>
      </c>
      <c r="L330" s="29">
        <v>9258058</v>
      </c>
      <c r="M330" s="29">
        <v>814058</v>
      </c>
      <c r="N330" s="29">
        <v>168999528000</v>
      </c>
      <c r="O330" s="30">
        <f t="shared" si="25"/>
        <v>30717</v>
      </c>
      <c r="P330" s="30">
        <f t="shared" si="29"/>
        <v>2938579380</v>
      </c>
      <c r="Q330" s="30">
        <f t="shared" si="26"/>
        <v>1147692</v>
      </c>
      <c r="R330" s="30">
        <f t="shared" si="27"/>
        <v>515754774000</v>
      </c>
      <c r="T330">
        <f t="shared" si="28"/>
        <v>23807</v>
      </c>
      <c r="U330">
        <f>VLOOKUP(T330,CATMUN!$B$2:$G$1123,6,0)</f>
        <v>14</v>
      </c>
    </row>
    <row r="331" spans="1:21" x14ac:dyDescent="0.2">
      <c r="A331" s="25">
        <v>23815</v>
      </c>
      <c r="B331" s="25" t="s">
        <v>1253</v>
      </c>
      <c r="C331" s="25" t="s">
        <v>1547</v>
      </c>
      <c r="D331" s="26">
        <v>2014</v>
      </c>
      <c r="E331" s="26">
        <v>2014</v>
      </c>
      <c r="F331" s="27">
        <v>8601</v>
      </c>
      <c r="G331" s="27"/>
      <c r="H331" s="27">
        <v>120630627</v>
      </c>
      <c r="I331" s="27">
        <v>78533</v>
      </c>
      <c r="J331" s="27">
        <v>37163265000</v>
      </c>
      <c r="K331" s="29">
        <v>2084</v>
      </c>
      <c r="L331" s="29">
        <v>1037301</v>
      </c>
      <c r="M331" s="29">
        <v>92977</v>
      </c>
      <c r="N331" s="29">
        <v>19396585000</v>
      </c>
      <c r="O331" s="30">
        <f t="shared" si="25"/>
        <v>10685</v>
      </c>
      <c r="P331" s="30">
        <f t="shared" si="29"/>
        <v>121667928</v>
      </c>
      <c r="Q331" s="30">
        <f t="shared" si="26"/>
        <v>171510</v>
      </c>
      <c r="R331" s="30">
        <f t="shared" si="27"/>
        <v>56559850000</v>
      </c>
      <c r="T331">
        <f t="shared" si="28"/>
        <v>23815</v>
      </c>
      <c r="U331">
        <f>VLOOKUP(T331,CATMUN!$B$2:$G$1123,6,0)</f>
        <v>14</v>
      </c>
    </row>
    <row r="332" spans="1:21" x14ac:dyDescent="0.2">
      <c r="A332" s="25">
        <v>23855</v>
      </c>
      <c r="B332" s="25" t="s">
        <v>1253</v>
      </c>
      <c r="C332" s="25" t="s">
        <v>1548</v>
      </c>
      <c r="D332" s="26">
        <v>2014</v>
      </c>
      <c r="E332" s="26">
        <v>2014</v>
      </c>
      <c r="F332" s="27">
        <v>8258</v>
      </c>
      <c r="G332" s="27"/>
      <c r="H332" s="27">
        <v>1060643320</v>
      </c>
      <c r="I332" s="27">
        <v>119511</v>
      </c>
      <c r="J332" s="27">
        <v>157109356000</v>
      </c>
      <c r="K332" s="29">
        <v>4973</v>
      </c>
      <c r="L332" s="29">
        <v>6630938</v>
      </c>
      <c r="M332" s="29">
        <v>324865</v>
      </c>
      <c r="N332" s="29">
        <v>77331496000</v>
      </c>
      <c r="O332" s="30">
        <f t="shared" si="25"/>
        <v>13231</v>
      </c>
      <c r="P332" s="30">
        <f t="shared" si="29"/>
        <v>1067274258</v>
      </c>
      <c r="Q332" s="30">
        <f t="shared" si="26"/>
        <v>444376</v>
      </c>
      <c r="R332" s="30">
        <f t="shared" si="27"/>
        <v>234440852000</v>
      </c>
      <c r="T332">
        <f t="shared" si="28"/>
        <v>23855</v>
      </c>
      <c r="U332">
        <f>VLOOKUP(T332,CATMUN!$B$2:$G$1123,6,0)</f>
        <v>15</v>
      </c>
    </row>
    <row r="333" spans="1:21" x14ac:dyDescent="0.2">
      <c r="A333" s="25">
        <v>25001</v>
      </c>
      <c r="B333" s="25" t="s">
        <v>1549</v>
      </c>
      <c r="C333" s="25" t="s">
        <v>1550</v>
      </c>
      <c r="D333" s="26">
        <v>2010</v>
      </c>
      <c r="E333" s="26">
        <v>2010</v>
      </c>
      <c r="F333" s="27">
        <v>2056</v>
      </c>
      <c r="G333" s="27"/>
      <c r="H333" s="27">
        <v>81578645</v>
      </c>
      <c r="I333" s="27">
        <v>136026</v>
      </c>
      <c r="J333" s="27">
        <v>47309870000</v>
      </c>
      <c r="K333" s="29">
        <v>5717</v>
      </c>
      <c r="L333" s="29">
        <v>2245514</v>
      </c>
      <c r="M333" s="29">
        <v>433970</v>
      </c>
      <c r="N333" s="29">
        <v>119733573500</v>
      </c>
      <c r="O333" s="30">
        <f t="shared" si="25"/>
        <v>7773</v>
      </c>
      <c r="P333" s="30">
        <f t="shared" si="29"/>
        <v>83824159</v>
      </c>
      <c r="Q333" s="30">
        <f t="shared" si="26"/>
        <v>569996</v>
      </c>
      <c r="R333" s="30">
        <f t="shared" si="27"/>
        <v>167043443500</v>
      </c>
      <c r="T333">
        <f t="shared" si="28"/>
        <v>25001</v>
      </c>
      <c r="U333">
        <f>VLOOKUP(T333,CATMUN!$B$2:$G$1123,6,0)</f>
        <v>14</v>
      </c>
    </row>
    <row r="334" spans="1:21" x14ac:dyDescent="0.2">
      <c r="A334" s="25">
        <v>25019</v>
      </c>
      <c r="B334" s="25" t="s">
        <v>1549</v>
      </c>
      <c r="C334" s="25" t="s">
        <v>1551</v>
      </c>
      <c r="D334" s="26">
        <v>2005</v>
      </c>
      <c r="E334" s="26">
        <v>2005</v>
      </c>
      <c r="F334" s="27">
        <v>3484</v>
      </c>
      <c r="G334" s="27"/>
      <c r="H334" s="27">
        <v>51942679</v>
      </c>
      <c r="I334" s="27">
        <v>220559</v>
      </c>
      <c r="J334" s="27">
        <v>63557857000</v>
      </c>
      <c r="K334" s="29">
        <v>821</v>
      </c>
      <c r="L334" s="29">
        <v>193410</v>
      </c>
      <c r="M334" s="29">
        <v>55555</v>
      </c>
      <c r="N334" s="29">
        <v>9588149000</v>
      </c>
      <c r="O334" s="30">
        <f t="shared" si="25"/>
        <v>4305</v>
      </c>
      <c r="P334" s="30">
        <f t="shared" si="29"/>
        <v>52136089</v>
      </c>
      <c r="Q334" s="30">
        <f t="shared" si="26"/>
        <v>276114</v>
      </c>
      <c r="R334" s="30">
        <f t="shared" si="27"/>
        <v>73146006000</v>
      </c>
      <c r="T334">
        <f t="shared" si="28"/>
        <v>25019</v>
      </c>
      <c r="U334">
        <f>VLOOKUP(T334,CATMUN!$B$2:$G$1123,6,0)</f>
        <v>14</v>
      </c>
    </row>
    <row r="335" spans="1:21" x14ac:dyDescent="0.2">
      <c r="A335" s="25">
        <v>25035</v>
      </c>
      <c r="B335" s="25" t="s">
        <v>1549</v>
      </c>
      <c r="C335" s="25" t="s">
        <v>1552</v>
      </c>
      <c r="D335" s="26">
        <v>2013</v>
      </c>
      <c r="E335" s="26">
        <v>2013</v>
      </c>
      <c r="F335" s="27">
        <v>7800</v>
      </c>
      <c r="G335" s="27"/>
      <c r="H335" s="27">
        <v>120512238</v>
      </c>
      <c r="I335" s="27">
        <v>630469</v>
      </c>
      <c r="J335" s="27">
        <v>1398092755000</v>
      </c>
      <c r="K335" s="29">
        <v>5569</v>
      </c>
      <c r="L335" s="29">
        <v>3751444</v>
      </c>
      <c r="M335" s="29">
        <v>577372</v>
      </c>
      <c r="N335" s="29">
        <v>702003308000</v>
      </c>
      <c r="O335" s="30">
        <f t="shared" si="25"/>
        <v>13369</v>
      </c>
      <c r="P335" s="30">
        <f t="shared" si="29"/>
        <v>124263682</v>
      </c>
      <c r="Q335" s="30">
        <f t="shared" si="26"/>
        <v>1207841</v>
      </c>
      <c r="R335" s="30">
        <f t="shared" si="27"/>
        <v>2100096063000</v>
      </c>
      <c r="T335">
        <f t="shared" si="28"/>
        <v>25035</v>
      </c>
      <c r="U335">
        <f>VLOOKUP(T335,CATMUN!$B$2:$G$1123,6,0)</f>
        <v>14</v>
      </c>
    </row>
    <row r="336" spans="1:21" x14ac:dyDescent="0.2">
      <c r="A336" s="25">
        <v>25040</v>
      </c>
      <c r="B336" s="25" t="s">
        <v>1549</v>
      </c>
      <c r="C336" s="25" t="s">
        <v>1553</v>
      </c>
      <c r="D336" s="26">
        <v>2006</v>
      </c>
      <c r="E336" s="26">
        <v>2006</v>
      </c>
      <c r="F336" s="27">
        <v>7778</v>
      </c>
      <c r="G336" s="27"/>
      <c r="H336" s="27">
        <v>117961000</v>
      </c>
      <c r="I336" s="27">
        <v>329033</v>
      </c>
      <c r="J336" s="27">
        <v>108875580000</v>
      </c>
      <c r="K336" s="29">
        <v>2479</v>
      </c>
      <c r="L336" s="29">
        <v>1109048</v>
      </c>
      <c r="M336" s="29">
        <v>238949</v>
      </c>
      <c r="N336" s="29">
        <v>66137005000</v>
      </c>
      <c r="O336" s="30">
        <f t="shared" si="25"/>
        <v>10257</v>
      </c>
      <c r="P336" s="30">
        <f t="shared" si="29"/>
        <v>119070048</v>
      </c>
      <c r="Q336" s="30">
        <f t="shared" si="26"/>
        <v>567982</v>
      </c>
      <c r="R336" s="30">
        <f t="shared" si="27"/>
        <v>175012585000</v>
      </c>
      <c r="T336">
        <f t="shared" si="28"/>
        <v>25040</v>
      </c>
      <c r="U336">
        <f>VLOOKUP(T336,CATMUN!$B$2:$G$1123,6,0)</f>
        <v>14</v>
      </c>
    </row>
    <row r="337" spans="1:21" x14ac:dyDescent="0.2">
      <c r="A337" s="25">
        <v>25053</v>
      </c>
      <c r="B337" s="25" t="s">
        <v>1549</v>
      </c>
      <c r="C337" s="25" t="s">
        <v>1554</v>
      </c>
      <c r="D337" s="26">
        <v>2005</v>
      </c>
      <c r="E337" s="26">
        <v>2005</v>
      </c>
      <c r="F337" s="27">
        <v>5040</v>
      </c>
      <c r="G337" s="27"/>
      <c r="H337" s="27">
        <v>141703566</v>
      </c>
      <c r="I337" s="27">
        <v>431262</v>
      </c>
      <c r="J337" s="27">
        <v>115022563000</v>
      </c>
      <c r="K337" s="29">
        <v>2598</v>
      </c>
      <c r="L337" s="29">
        <v>774239</v>
      </c>
      <c r="M337" s="29">
        <v>190149</v>
      </c>
      <c r="N337" s="29">
        <v>59806515000</v>
      </c>
      <c r="O337" s="30">
        <f t="shared" si="25"/>
        <v>7638</v>
      </c>
      <c r="P337" s="30">
        <f t="shared" si="29"/>
        <v>142477805</v>
      </c>
      <c r="Q337" s="30">
        <f t="shared" si="26"/>
        <v>621411</v>
      </c>
      <c r="R337" s="30">
        <f t="shared" si="27"/>
        <v>174829078000</v>
      </c>
      <c r="T337">
        <f t="shared" si="28"/>
        <v>25053</v>
      </c>
      <c r="U337">
        <f>VLOOKUP(T337,CATMUN!$B$2:$G$1123,6,0)</f>
        <v>14</v>
      </c>
    </row>
    <row r="338" spans="1:21" x14ac:dyDescent="0.2">
      <c r="A338" s="25">
        <v>25086</v>
      </c>
      <c r="B338" s="25" t="s">
        <v>1549</v>
      </c>
      <c r="C338" s="25" t="s">
        <v>1555</v>
      </c>
      <c r="D338" s="26">
        <v>2006</v>
      </c>
      <c r="E338" s="26">
        <v>2006</v>
      </c>
      <c r="F338" s="27">
        <v>1034</v>
      </c>
      <c r="G338" s="27"/>
      <c r="H338" s="27">
        <v>159855872</v>
      </c>
      <c r="I338" s="27">
        <v>23691</v>
      </c>
      <c r="J338" s="27">
        <v>31409535500</v>
      </c>
      <c r="K338" s="29">
        <v>497</v>
      </c>
      <c r="L338" s="29">
        <v>584425</v>
      </c>
      <c r="M338" s="29">
        <v>21614</v>
      </c>
      <c r="N338" s="29">
        <v>3531376000</v>
      </c>
      <c r="O338" s="30">
        <f t="shared" si="25"/>
        <v>1531</v>
      </c>
      <c r="P338" s="30">
        <f t="shared" si="29"/>
        <v>160440297</v>
      </c>
      <c r="Q338" s="30">
        <f t="shared" si="26"/>
        <v>45305</v>
      </c>
      <c r="R338" s="30">
        <f t="shared" si="27"/>
        <v>34940911500</v>
      </c>
      <c r="T338">
        <f t="shared" si="28"/>
        <v>25086</v>
      </c>
      <c r="U338">
        <f>VLOOKUP(T338,CATMUN!$B$2:$G$1123,6,0)</f>
        <v>15</v>
      </c>
    </row>
    <row r="339" spans="1:21" x14ac:dyDescent="0.2">
      <c r="A339" s="25">
        <v>25095</v>
      </c>
      <c r="B339" s="25" t="s">
        <v>1549</v>
      </c>
      <c r="C339" s="25" t="s">
        <v>1556</v>
      </c>
      <c r="D339" s="26">
        <v>2006</v>
      </c>
      <c r="E339" s="26">
        <v>2006</v>
      </c>
      <c r="F339" s="27">
        <v>2117</v>
      </c>
      <c r="G339" s="27"/>
      <c r="H339" s="27">
        <v>60445100</v>
      </c>
      <c r="I339" s="27">
        <v>65426</v>
      </c>
      <c r="J339" s="27">
        <v>22261082500</v>
      </c>
      <c r="K339" s="29">
        <v>248</v>
      </c>
      <c r="L339" s="29">
        <v>117998</v>
      </c>
      <c r="M339" s="29">
        <v>22662</v>
      </c>
      <c r="N339" s="29">
        <v>3635493000</v>
      </c>
      <c r="O339" s="30">
        <f t="shared" si="25"/>
        <v>2365</v>
      </c>
      <c r="P339" s="30">
        <f t="shared" si="29"/>
        <v>60563098</v>
      </c>
      <c r="Q339" s="30">
        <f t="shared" si="26"/>
        <v>88088</v>
      </c>
      <c r="R339" s="30">
        <f t="shared" si="27"/>
        <v>25896575500</v>
      </c>
      <c r="T339">
        <f t="shared" si="28"/>
        <v>25095</v>
      </c>
      <c r="U339">
        <f>VLOOKUP(T339,CATMUN!$B$2:$G$1123,6,0)</f>
        <v>15</v>
      </c>
    </row>
    <row r="340" spans="1:21" x14ac:dyDescent="0.2">
      <c r="A340" s="25">
        <v>25099</v>
      </c>
      <c r="B340" s="25" t="s">
        <v>1549</v>
      </c>
      <c r="C340" s="25" t="s">
        <v>1557</v>
      </c>
      <c r="D340" s="26">
        <v>2010</v>
      </c>
      <c r="E340" s="26">
        <v>2010</v>
      </c>
      <c r="F340" s="27">
        <v>1751</v>
      </c>
      <c r="G340" s="27"/>
      <c r="H340" s="27">
        <v>101514148</v>
      </c>
      <c r="I340" s="27">
        <v>175138</v>
      </c>
      <c r="J340" s="27">
        <v>100567071500</v>
      </c>
      <c r="K340" s="29">
        <v>2765</v>
      </c>
      <c r="L340" s="29">
        <v>542149</v>
      </c>
      <c r="M340" s="29">
        <v>178316</v>
      </c>
      <c r="N340" s="29">
        <v>72726525000</v>
      </c>
      <c r="O340" s="30">
        <f t="shared" si="25"/>
        <v>4516</v>
      </c>
      <c r="P340" s="30">
        <f t="shared" si="29"/>
        <v>102056297</v>
      </c>
      <c r="Q340" s="30">
        <f t="shared" si="26"/>
        <v>353454</v>
      </c>
      <c r="R340" s="30">
        <f t="shared" si="27"/>
        <v>173293596500</v>
      </c>
      <c r="T340">
        <f t="shared" si="28"/>
        <v>25099</v>
      </c>
      <c r="U340">
        <f>VLOOKUP(T340,CATMUN!$B$2:$G$1123,6,0)</f>
        <v>14</v>
      </c>
    </row>
    <row r="341" spans="1:21" x14ac:dyDescent="0.2">
      <c r="A341" s="25">
        <v>25120</v>
      </c>
      <c r="B341" s="25" t="s">
        <v>1549</v>
      </c>
      <c r="C341" s="25" t="s">
        <v>1558</v>
      </c>
      <c r="D341" s="26">
        <v>2006</v>
      </c>
      <c r="E341" s="26">
        <v>2006</v>
      </c>
      <c r="F341" s="27">
        <v>2246</v>
      </c>
      <c r="G341" s="27"/>
      <c r="H341" s="27">
        <v>451074390</v>
      </c>
      <c r="I341" s="27">
        <v>56794</v>
      </c>
      <c r="J341" s="27">
        <v>52597816000</v>
      </c>
      <c r="K341" s="29">
        <v>548</v>
      </c>
      <c r="L341" s="29">
        <v>120152</v>
      </c>
      <c r="M341" s="29">
        <v>48154</v>
      </c>
      <c r="N341" s="29">
        <v>4415907500</v>
      </c>
      <c r="O341" s="30">
        <f t="shared" si="25"/>
        <v>2794</v>
      </c>
      <c r="P341" s="30">
        <f t="shared" si="29"/>
        <v>451194542</v>
      </c>
      <c r="Q341" s="30">
        <f t="shared" si="26"/>
        <v>104948</v>
      </c>
      <c r="R341" s="30">
        <f t="shared" si="27"/>
        <v>57013723500</v>
      </c>
      <c r="T341">
        <f t="shared" si="28"/>
        <v>25120</v>
      </c>
      <c r="U341">
        <f>VLOOKUP(T341,CATMUN!$B$2:$G$1123,6,0)</f>
        <v>15</v>
      </c>
    </row>
    <row r="342" spans="1:21" x14ac:dyDescent="0.2">
      <c r="A342" s="25">
        <v>25123</v>
      </c>
      <c r="B342" s="25" t="s">
        <v>1549</v>
      </c>
      <c r="C342" s="25" t="s">
        <v>1559</v>
      </c>
      <c r="D342" s="26">
        <v>2015</v>
      </c>
      <c r="E342" s="26">
        <v>2015</v>
      </c>
      <c r="F342" s="27">
        <v>4709</v>
      </c>
      <c r="G342" s="27"/>
      <c r="H342" s="27">
        <v>54019243</v>
      </c>
      <c r="I342" s="27">
        <v>405798</v>
      </c>
      <c r="J342" s="27">
        <v>200928063000</v>
      </c>
      <c r="K342" s="29">
        <v>1942</v>
      </c>
      <c r="L342" s="29">
        <v>555016</v>
      </c>
      <c r="M342" s="29">
        <v>179083</v>
      </c>
      <c r="N342" s="29">
        <v>97385074000</v>
      </c>
      <c r="O342" s="30">
        <f t="shared" si="25"/>
        <v>6651</v>
      </c>
      <c r="P342" s="30">
        <f t="shared" si="29"/>
        <v>54574259</v>
      </c>
      <c r="Q342" s="30">
        <f t="shared" si="26"/>
        <v>584881</v>
      </c>
      <c r="R342" s="30">
        <f t="shared" si="27"/>
        <v>298313137000</v>
      </c>
      <c r="T342">
        <f t="shared" si="28"/>
        <v>25123</v>
      </c>
      <c r="U342">
        <f>VLOOKUP(T342,CATMUN!$B$2:$G$1123,6,0)</f>
        <v>14</v>
      </c>
    </row>
    <row r="343" spans="1:21" x14ac:dyDescent="0.2">
      <c r="A343" s="25">
        <v>25126</v>
      </c>
      <c r="B343" s="25" t="s">
        <v>1549</v>
      </c>
      <c r="C343" s="25" t="s">
        <v>1560</v>
      </c>
      <c r="D343" s="26">
        <v>2014</v>
      </c>
      <c r="E343" s="26">
        <v>2014</v>
      </c>
      <c r="F343" s="27">
        <v>13094</v>
      </c>
      <c r="G343" s="27"/>
      <c r="H343" s="27">
        <v>44943030</v>
      </c>
      <c r="I343" s="27">
        <v>2107077</v>
      </c>
      <c r="J343" s="27">
        <v>3296534508000</v>
      </c>
      <c r="K343" s="29">
        <v>21476</v>
      </c>
      <c r="L343" s="29">
        <v>2578201</v>
      </c>
      <c r="M343" s="29">
        <v>1608406</v>
      </c>
      <c r="N343" s="29">
        <v>1472756495000</v>
      </c>
      <c r="O343" s="30">
        <f t="shared" si="25"/>
        <v>34570</v>
      </c>
      <c r="P343" s="30">
        <f t="shared" si="29"/>
        <v>47521231</v>
      </c>
      <c r="Q343" s="30">
        <f t="shared" si="26"/>
        <v>3715483</v>
      </c>
      <c r="R343" s="30">
        <f t="shared" si="27"/>
        <v>4769291003000</v>
      </c>
      <c r="T343">
        <f t="shared" si="28"/>
        <v>25126</v>
      </c>
      <c r="U343">
        <f>VLOOKUP(T343,CATMUN!$B$2:$G$1123,6,0)</f>
        <v>11</v>
      </c>
    </row>
    <row r="344" spans="1:21" x14ac:dyDescent="0.2">
      <c r="A344" s="25">
        <v>25148</v>
      </c>
      <c r="B344" s="25" t="s">
        <v>1549</v>
      </c>
      <c r="C344" s="25" t="s">
        <v>1561</v>
      </c>
      <c r="D344" s="26">
        <v>2004</v>
      </c>
      <c r="E344" s="26">
        <v>2004</v>
      </c>
      <c r="F344" s="27">
        <v>8823</v>
      </c>
      <c r="G344" s="27"/>
      <c r="H344" s="27">
        <v>610235412</v>
      </c>
      <c r="I344" s="27">
        <v>293453</v>
      </c>
      <c r="J344" s="27">
        <v>67769490200</v>
      </c>
      <c r="K344" s="29">
        <v>1772</v>
      </c>
      <c r="L344" s="29">
        <v>2216244</v>
      </c>
      <c r="M344" s="29">
        <v>118883</v>
      </c>
      <c r="N344" s="29">
        <v>22905877000</v>
      </c>
      <c r="O344" s="30">
        <f t="shared" si="25"/>
        <v>10595</v>
      </c>
      <c r="P344" s="30">
        <f t="shared" si="29"/>
        <v>612451656</v>
      </c>
      <c r="Q344" s="30">
        <f t="shared" si="26"/>
        <v>412336</v>
      </c>
      <c r="R344" s="30">
        <f t="shared" si="27"/>
        <v>90675367200</v>
      </c>
      <c r="T344">
        <f t="shared" si="28"/>
        <v>25148</v>
      </c>
      <c r="U344">
        <f>VLOOKUP(T344,CATMUN!$B$2:$G$1123,6,0)</f>
        <v>15</v>
      </c>
    </row>
    <row r="345" spans="1:21" x14ac:dyDescent="0.2">
      <c r="A345" s="25">
        <v>25151</v>
      </c>
      <c r="B345" s="25" t="s">
        <v>1549</v>
      </c>
      <c r="C345" s="25" t="s">
        <v>1562</v>
      </c>
      <c r="D345" s="26">
        <v>2018</v>
      </c>
      <c r="E345" s="26">
        <v>2018</v>
      </c>
      <c r="F345" s="27">
        <v>9989</v>
      </c>
      <c r="G345" s="27"/>
      <c r="H345" s="27">
        <v>113370374</v>
      </c>
      <c r="I345" s="27">
        <v>531544</v>
      </c>
      <c r="J345" s="27">
        <v>125620080900</v>
      </c>
      <c r="K345" s="29">
        <v>3414</v>
      </c>
      <c r="L345" s="29">
        <v>532775</v>
      </c>
      <c r="M345" s="29">
        <v>296782</v>
      </c>
      <c r="N345" s="29">
        <v>125116960500</v>
      </c>
      <c r="O345" s="30">
        <f t="shared" si="25"/>
        <v>13403</v>
      </c>
      <c r="P345" s="30">
        <f t="shared" si="29"/>
        <v>113903149</v>
      </c>
      <c r="Q345" s="30">
        <f t="shared" si="26"/>
        <v>828326</v>
      </c>
      <c r="R345" s="30">
        <f t="shared" si="27"/>
        <v>250737041400</v>
      </c>
      <c r="T345">
        <f t="shared" si="28"/>
        <v>25151</v>
      </c>
      <c r="U345">
        <f>VLOOKUP(T345,CATMUN!$B$2:$G$1123,6,0)</f>
        <v>7</v>
      </c>
    </row>
    <row r="346" spans="1:21" x14ac:dyDescent="0.2">
      <c r="A346" s="25">
        <v>25154</v>
      </c>
      <c r="B346" s="25" t="s">
        <v>1549</v>
      </c>
      <c r="C346" s="25" t="s">
        <v>1563</v>
      </c>
      <c r="D346" s="26">
        <v>2006</v>
      </c>
      <c r="E346" s="26">
        <v>2006</v>
      </c>
      <c r="F346" s="27">
        <v>7635</v>
      </c>
      <c r="G346" s="27"/>
      <c r="H346" s="27">
        <v>305205101</v>
      </c>
      <c r="I346" s="27">
        <v>178146</v>
      </c>
      <c r="J346" s="27">
        <v>76893023500</v>
      </c>
      <c r="K346" s="29">
        <v>1063</v>
      </c>
      <c r="L346" s="29">
        <v>365184</v>
      </c>
      <c r="M346" s="29">
        <v>71863</v>
      </c>
      <c r="N346" s="29">
        <v>14568816500</v>
      </c>
      <c r="O346" s="30">
        <f t="shared" si="25"/>
        <v>8698</v>
      </c>
      <c r="P346" s="30">
        <f t="shared" si="29"/>
        <v>305570285</v>
      </c>
      <c r="Q346" s="30">
        <f t="shared" si="26"/>
        <v>250009</v>
      </c>
      <c r="R346" s="30">
        <f t="shared" si="27"/>
        <v>91461840000</v>
      </c>
      <c r="T346">
        <f t="shared" si="28"/>
        <v>25154</v>
      </c>
      <c r="U346">
        <f>VLOOKUP(T346,CATMUN!$B$2:$G$1123,6,0)</f>
        <v>15</v>
      </c>
    </row>
    <row r="347" spans="1:21" x14ac:dyDescent="0.2">
      <c r="A347" s="25">
        <v>25168</v>
      </c>
      <c r="B347" s="25" t="s">
        <v>1549</v>
      </c>
      <c r="C347" s="25" t="s">
        <v>1564</v>
      </c>
      <c r="D347" s="26">
        <v>2004</v>
      </c>
      <c r="E347" s="26">
        <v>2004</v>
      </c>
      <c r="F347" s="27">
        <v>2317</v>
      </c>
      <c r="G347" s="27"/>
      <c r="H347" s="27">
        <v>172171217</v>
      </c>
      <c r="I347" s="27">
        <v>91190</v>
      </c>
      <c r="J347" s="27">
        <v>16058450000</v>
      </c>
      <c r="K347" s="29">
        <v>485</v>
      </c>
      <c r="L347" s="29">
        <v>126930</v>
      </c>
      <c r="M347" s="29">
        <v>36206</v>
      </c>
      <c r="N347" s="29">
        <v>4391580000</v>
      </c>
      <c r="O347" s="30">
        <f t="shared" si="25"/>
        <v>2802</v>
      </c>
      <c r="P347" s="30">
        <f t="shared" si="29"/>
        <v>172298147</v>
      </c>
      <c r="Q347" s="30">
        <f t="shared" si="26"/>
        <v>127396</v>
      </c>
      <c r="R347" s="30">
        <f t="shared" si="27"/>
        <v>20450030000</v>
      </c>
      <c r="T347">
        <f t="shared" si="28"/>
        <v>25168</v>
      </c>
      <c r="U347">
        <f>VLOOKUP(T347,CATMUN!$B$2:$G$1123,6,0)</f>
        <v>15</v>
      </c>
    </row>
    <row r="348" spans="1:21" x14ac:dyDescent="0.2">
      <c r="A348" s="25">
        <v>25175</v>
      </c>
      <c r="B348" s="25" t="s">
        <v>1549</v>
      </c>
      <c r="C348" s="25" t="s">
        <v>1565</v>
      </c>
      <c r="D348" s="26">
        <v>2015</v>
      </c>
      <c r="E348" s="26">
        <v>2015</v>
      </c>
      <c r="F348" s="27">
        <v>17758</v>
      </c>
      <c r="G348" s="27"/>
      <c r="H348" s="27">
        <v>3069601718</v>
      </c>
      <c r="I348" s="27">
        <v>3300557</v>
      </c>
      <c r="J348" s="27">
        <v>6779451447000</v>
      </c>
      <c r="K348" s="29">
        <v>39749</v>
      </c>
      <c r="L348" s="29">
        <v>5312920</v>
      </c>
      <c r="M348" s="29">
        <v>3325731</v>
      </c>
      <c r="N348" s="29">
        <v>4148059550000</v>
      </c>
      <c r="O348" s="30">
        <f t="shared" si="25"/>
        <v>57507</v>
      </c>
      <c r="P348" s="30">
        <f t="shared" si="29"/>
        <v>3074914638</v>
      </c>
      <c r="Q348" s="30">
        <f t="shared" si="26"/>
        <v>6626288</v>
      </c>
      <c r="R348" s="30">
        <f t="shared" si="27"/>
        <v>10927510997000</v>
      </c>
      <c r="T348">
        <f t="shared" si="28"/>
        <v>25175</v>
      </c>
      <c r="U348">
        <f>VLOOKUP(T348,CATMUN!$B$2:$G$1123,6,0)</f>
        <v>11</v>
      </c>
    </row>
    <row r="349" spans="1:21" x14ac:dyDescent="0.2">
      <c r="A349" s="25">
        <v>25178</v>
      </c>
      <c r="B349" s="25" t="s">
        <v>1549</v>
      </c>
      <c r="C349" s="25" t="s">
        <v>1566</v>
      </c>
      <c r="D349" s="26">
        <v>2005</v>
      </c>
      <c r="E349" s="26">
        <v>2005</v>
      </c>
      <c r="F349" s="27">
        <v>6853</v>
      </c>
      <c r="G349" s="27"/>
      <c r="H349" s="27">
        <v>141428105</v>
      </c>
      <c r="I349" s="27">
        <v>116602</v>
      </c>
      <c r="J349" s="27">
        <v>39901114400</v>
      </c>
      <c r="K349" s="29">
        <v>1111</v>
      </c>
      <c r="L349" s="29">
        <v>227651</v>
      </c>
      <c r="M349" s="29">
        <v>105205</v>
      </c>
      <c r="N349" s="29">
        <v>15948113000</v>
      </c>
      <c r="O349" s="30">
        <f t="shared" si="25"/>
        <v>7964</v>
      </c>
      <c r="P349" s="30">
        <f t="shared" si="29"/>
        <v>141655756</v>
      </c>
      <c r="Q349" s="30">
        <f t="shared" si="26"/>
        <v>221807</v>
      </c>
      <c r="R349" s="30">
        <f t="shared" si="27"/>
        <v>55849227400</v>
      </c>
      <c r="T349">
        <f t="shared" si="28"/>
        <v>25178</v>
      </c>
      <c r="U349">
        <f>VLOOKUP(T349,CATMUN!$B$2:$G$1123,6,0)</f>
        <v>15</v>
      </c>
    </row>
    <row r="350" spans="1:21" x14ac:dyDescent="0.2">
      <c r="A350" s="25">
        <v>25181</v>
      </c>
      <c r="B350" s="25" t="s">
        <v>1549</v>
      </c>
      <c r="C350" s="25" t="s">
        <v>1567</v>
      </c>
      <c r="D350" s="26">
        <v>2018</v>
      </c>
      <c r="E350" s="26">
        <v>2018</v>
      </c>
      <c r="F350" s="27">
        <v>9671</v>
      </c>
      <c r="G350" s="27"/>
      <c r="H350" s="27">
        <v>211517236</v>
      </c>
      <c r="I350" s="27">
        <v>305533</v>
      </c>
      <c r="J350" s="27">
        <v>479623373200</v>
      </c>
      <c r="K350" s="29">
        <v>2242</v>
      </c>
      <c r="L350" s="29">
        <v>1031637</v>
      </c>
      <c r="M350" s="29">
        <v>272364</v>
      </c>
      <c r="N350" s="29">
        <v>316057265000</v>
      </c>
      <c r="O350" s="30">
        <f t="shared" si="25"/>
        <v>11913</v>
      </c>
      <c r="P350" s="30">
        <f t="shared" si="29"/>
        <v>212548873</v>
      </c>
      <c r="Q350" s="30">
        <f t="shared" si="26"/>
        <v>577897</v>
      </c>
      <c r="R350" s="30">
        <f t="shared" si="27"/>
        <v>795680638200</v>
      </c>
      <c r="T350">
        <f t="shared" si="28"/>
        <v>25181</v>
      </c>
      <c r="U350">
        <f>VLOOKUP(T350,CATMUN!$B$2:$G$1123,6,0)</f>
        <v>6</v>
      </c>
    </row>
    <row r="351" spans="1:21" x14ac:dyDescent="0.2">
      <c r="A351" s="25">
        <v>25183</v>
      </c>
      <c r="B351" s="25" t="s">
        <v>1549</v>
      </c>
      <c r="C351" s="25" t="s">
        <v>1568</v>
      </c>
      <c r="D351" s="26">
        <v>2013</v>
      </c>
      <c r="E351" s="26">
        <v>2013</v>
      </c>
      <c r="F351" s="27">
        <v>11961</v>
      </c>
      <c r="G351" s="27"/>
      <c r="H351" s="27">
        <v>297672291</v>
      </c>
      <c r="I351" s="27">
        <v>423287</v>
      </c>
      <c r="J351" s="27">
        <v>602951764500</v>
      </c>
      <c r="K351" s="29">
        <v>3975</v>
      </c>
      <c r="L351" s="29">
        <v>1145826</v>
      </c>
      <c r="M351" s="29">
        <v>381963</v>
      </c>
      <c r="N351" s="29">
        <v>264894182000</v>
      </c>
      <c r="O351" s="30">
        <f t="shared" si="25"/>
        <v>15936</v>
      </c>
      <c r="P351" s="30">
        <f t="shared" si="29"/>
        <v>298818117</v>
      </c>
      <c r="Q351" s="30">
        <f t="shared" si="26"/>
        <v>805250</v>
      </c>
      <c r="R351" s="30">
        <f t="shared" si="27"/>
        <v>867845946500</v>
      </c>
      <c r="T351">
        <f t="shared" si="28"/>
        <v>25183</v>
      </c>
      <c r="U351">
        <f>VLOOKUP(T351,CATMUN!$B$2:$G$1123,6,0)</f>
        <v>14</v>
      </c>
    </row>
    <row r="352" spans="1:21" x14ac:dyDescent="0.2">
      <c r="A352" s="25">
        <v>25200</v>
      </c>
      <c r="B352" s="25" t="s">
        <v>1549</v>
      </c>
      <c r="C352" s="25" t="s">
        <v>1569</v>
      </c>
      <c r="D352" s="26">
        <v>2009</v>
      </c>
      <c r="E352" s="26">
        <v>2009</v>
      </c>
      <c r="F352" s="27">
        <v>7509</v>
      </c>
      <c r="G352" s="27"/>
      <c r="H352" s="27">
        <v>131631997</v>
      </c>
      <c r="I352" s="27">
        <v>683620</v>
      </c>
      <c r="J352" s="27">
        <v>355321647500</v>
      </c>
      <c r="K352" s="29">
        <v>2670</v>
      </c>
      <c r="L352" s="29">
        <v>508110</v>
      </c>
      <c r="M352" s="29">
        <v>224265</v>
      </c>
      <c r="N352" s="29">
        <v>84046155000</v>
      </c>
      <c r="O352" s="30">
        <f t="shared" si="25"/>
        <v>10179</v>
      </c>
      <c r="P352" s="30">
        <f t="shared" si="29"/>
        <v>132140107</v>
      </c>
      <c r="Q352" s="30">
        <f t="shared" si="26"/>
        <v>907885</v>
      </c>
      <c r="R352" s="30">
        <f t="shared" si="27"/>
        <v>439367802500</v>
      </c>
      <c r="T352">
        <f t="shared" si="28"/>
        <v>25200</v>
      </c>
      <c r="U352">
        <f>VLOOKUP(T352,CATMUN!$B$2:$G$1123,6,0)</f>
        <v>14</v>
      </c>
    </row>
    <row r="353" spans="1:21" x14ac:dyDescent="0.2">
      <c r="A353" s="25">
        <v>25214</v>
      </c>
      <c r="B353" s="25" t="s">
        <v>1549</v>
      </c>
      <c r="C353" s="25" t="s">
        <v>1570</v>
      </c>
      <c r="D353" s="26">
        <v>2010</v>
      </c>
      <c r="E353" s="26">
        <v>2010</v>
      </c>
      <c r="F353" s="27">
        <v>8605</v>
      </c>
      <c r="G353" s="27"/>
      <c r="H353" s="27">
        <v>51346872</v>
      </c>
      <c r="I353" s="27">
        <v>1876145</v>
      </c>
      <c r="J353" s="27">
        <v>2936029750500</v>
      </c>
      <c r="K353" s="29">
        <v>7589</v>
      </c>
      <c r="L353" s="29">
        <v>1254558</v>
      </c>
      <c r="M353" s="29">
        <v>401695</v>
      </c>
      <c r="N353" s="29">
        <v>299656866000</v>
      </c>
      <c r="O353" s="30">
        <f t="shared" si="25"/>
        <v>16194</v>
      </c>
      <c r="P353" s="30">
        <f t="shared" si="29"/>
        <v>52601430</v>
      </c>
      <c r="Q353" s="30">
        <f t="shared" si="26"/>
        <v>2277840</v>
      </c>
      <c r="R353" s="30">
        <f t="shared" si="27"/>
        <v>3235686616500</v>
      </c>
      <c r="T353">
        <f t="shared" si="28"/>
        <v>25214</v>
      </c>
      <c r="U353">
        <f>VLOOKUP(T353,CATMUN!$B$2:$G$1123,6,0)</f>
        <v>14</v>
      </c>
    </row>
    <row r="354" spans="1:21" x14ac:dyDescent="0.2">
      <c r="A354" s="25">
        <v>25224</v>
      </c>
      <c r="B354" s="25" t="s">
        <v>1549</v>
      </c>
      <c r="C354" s="25" t="s">
        <v>1571</v>
      </c>
      <c r="D354" s="26">
        <v>2006</v>
      </c>
      <c r="E354" s="26">
        <v>2006</v>
      </c>
      <c r="F354" s="27">
        <v>5204</v>
      </c>
      <c r="G354" s="27"/>
      <c r="H354" s="27">
        <v>108181065</v>
      </c>
      <c r="I354" s="27">
        <v>120219</v>
      </c>
      <c r="J354" s="27">
        <v>30430603700</v>
      </c>
      <c r="K354" s="29">
        <v>583</v>
      </c>
      <c r="L354" s="29">
        <v>227243</v>
      </c>
      <c r="M354" s="29">
        <v>53386</v>
      </c>
      <c r="N354" s="29">
        <v>9168742500</v>
      </c>
      <c r="O354" s="30">
        <f t="shared" si="25"/>
        <v>5787</v>
      </c>
      <c r="P354" s="30">
        <f t="shared" si="29"/>
        <v>108408308</v>
      </c>
      <c r="Q354" s="30">
        <f t="shared" si="26"/>
        <v>173605</v>
      </c>
      <c r="R354" s="30">
        <f t="shared" si="27"/>
        <v>39599346200</v>
      </c>
      <c r="T354">
        <f t="shared" si="28"/>
        <v>25224</v>
      </c>
      <c r="U354">
        <f>VLOOKUP(T354,CATMUN!$B$2:$G$1123,6,0)</f>
        <v>15</v>
      </c>
    </row>
    <row r="355" spans="1:21" x14ac:dyDescent="0.2">
      <c r="A355" s="25">
        <v>25245</v>
      </c>
      <c r="B355" s="25" t="s">
        <v>1549</v>
      </c>
      <c r="C355" s="25" t="s">
        <v>1572</v>
      </c>
      <c r="D355" s="26">
        <v>2010</v>
      </c>
      <c r="E355" s="26">
        <v>2010</v>
      </c>
      <c r="F355" s="27">
        <v>12958</v>
      </c>
      <c r="G355" s="27"/>
      <c r="H355" s="27">
        <v>113743736</v>
      </c>
      <c r="I355" s="27">
        <v>543889</v>
      </c>
      <c r="J355" s="27">
        <v>190720165000</v>
      </c>
      <c r="K355" s="29">
        <v>6127</v>
      </c>
      <c r="L355" s="29">
        <v>1289907</v>
      </c>
      <c r="M355" s="29">
        <v>536862</v>
      </c>
      <c r="N355" s="29">
        <v>221588668000</v>
      </c>
      <c r="O355" s="30">
        <f t="shared" si="25"/>
        <v>19085</v>
      </c>
      <c r="P355" s="30">
        <f t="shared" si="29"/>
        <v>115033643</v>
      </c>
      <c r="Q355" s="30">
        <f t="shared" si="26"/>
        <v>1080751</v>
      </c>
      <c r="R355" s="30">
        <f t="shared" si="27"/>
        <v>412308833000</v>
      </c>
      <c r="T355">
        <f t="shared" si="28"/>
        <v>25245</v>
      </c>
      <c r="U355">
        <f>VLOOKUP(T355,CATMUN!$B$2:$G$1123,6,0)</f>
        <v>14</v>
      </c>
    </row>
    <row r="356" spans="1:21" x14ac:dyDescent="0.2">
      <c r="A356" s="25">
        <v>25258</v>
      </c>
      <c r="B356" s="25" t="s">
        <v>1549</v>
      </c>
      <c r="C356" s="25" t="s">
        <v>1257</v>
      </c>
      <c r="D356" s="26">
        <v>2005</v>
      </c>
      <c r="E356" s="26">
        <v>2005</v>
      </c>
      <c r="F356" s="27">
        <v>4054</v>
      </c>
      <c r="G356" s="27"/>
      <c r="H356" s="27">
        <v>144809333</v>
      </c>
      <c r="I356" s="27">
        <v>87165</v>
      </c>
      <c r="J356" s="27">
        <v>13152431100</v>
      </c>
      <c r="K356" s="29">
        <v>388</v>
      </c>
      <c r="L356" s="29">
        <v>230611</v>
      </c>
      <c r="M356" s="29">
        <v>39395</v>
      </c>
      <c r="N356" s="29">
        <v>5489671000</v>
      </c>
      <c r="O356" s="30">
        <f t="shared" si="25"/>
        <v>4442</v>
      </c>
      <c r="P356" s="30">
        <f t="shared" si="29"/>
        <v>145039944</v>
      </c>
      <c r="Q356" s="30">
        <f t="shared" si="26"/>
        <v>126560</v>
      </c>
      <c r="R356" s="30">
        <f t="shared" si="27"/>
        <v>18642102100</v>
      </c>
      <c r="T356">
        <f t="shared" si="28"/>
        <v>25258</v>
      </c>
      <c r="U356">
        <f>VLOOKUP(T356,CATMUN!$B$2:$G$1123,6,0)</f>
        <v>15</v>
      </c>
    </row>
    <row r="357" spans="1:21" x14ac:dyDescent="0.2">
      <c r="A357" s="25">
        <v>25260</v>
      </c>
      <c r="B357" s="25" t="s">
        <v>1549</v>
      </c>
      <c r="C357" s="25" t="s">
        <v>1573</v>
      </c>
      <c r="D357" s="26">
        <v>2009</v>
      </c>
      <c r="E357" s="26">
        <v>2009</v>
      </c>
      <c r="F357" s="27">
        <v>2860</v>
      </c>
      <c r="G357" s="27"/>
      <c r="H357" s="27">
        <v>84242664</v>
      </c>
      <c r="I357" s="27">
        <v>390848</v>
      </c>
      <c r="J357" s="27">
        <v>236636753000</v>
      </c>
      <c r="K357" s="29">
        <v>7037</v>
      </c>
      <c r="L357" s="29">
        <v>578144</v>
      </c>
      <c r="M357" s="29">
        <v>274663</v>
      </c>
      <c r="N357" s="29">
        <v>91126954500</v>
      </c>
      <c r="O357" s="30">
        <f t="shared" si="25"/>
        <v>9897</v>
      </c>
      <c r="P357" s="30">
        <f t="shared" si="29"/>
        <v>84820808</v>
      </c>
      <c r="Q357" s="30">
        <f t="shared" si="26"/>
        <v>665511</v>
      </c>
      <c r="R357" s="30">
        <f t="shared" si="27"/>
        <v>327763707500</v>
      </c>
      <c r="T357">
        <f t="shared" si="28"/>
        <v>25260</v>
      </c>
      <c r="U357">
        <f>VLOOKUP(T357,CATMUN!$B$2:$G$1123,6,0)</f>
        <v>14</v>
      </c>
    </row>
    <row r="358" spans="1:21" x14ac:dyDescent="0.2">
      <c r="A358" s="25">
        <v>25269</v>
      </c>
      <c r="B358" s="25" t="s">
        <v>1549</v>
      </c>
      <c r="C358" s="25" t="s">
        <v>1574</v>
      </c>
      <c r="D358" s="26">
        <v>2008</v>
      </c>
      <c r="E358" s="26">
        <v>2008</v>
      </c>
      <c r="F358" s="27">
        <v>7022</v>
      </c>
      <c r="G358" s="27"/>
      <c r="H358" s="27">
        <v>153133460</v>
      </c>
      <c r="I358" s="27">
        <v>766512</v>
      </c>
      <c r="J358" s="27">
        <v>455927488500</v>
      </c>
      <c r="K358" s="29">
        <v>44446</v>
      </c>
      <c r="L358" s="29">
        <v>5756953</v>
      </c>
      <c r="M358" s="29">
        <v>3073155</v>
      </c>
      <c r="N358" s="29">
        <v>1395578556200</v>
      </c>
      <c r="O358" s="30">
        <f t="shared" si="25"/>
        <v>51468</v>
      </c>
      <c r="P358" s="30">
        <f t="shared" si="29"/>
        <v>158890413</v>
      </c>
      <c r="Q358" s="30">
        <f t="shared" si="26"/>
        <v>3839667</v>
      </c>
      <c r="R358" s="30">
        <f t="shared" si="27"/>
        <v>1851506044700</v>
      </c>
      <c r="T358">
        <f t="shared" si="28"/>
        <v>25269</v>
      </c>
      <c r="U358">
        <f>VLOOKUP(T358,CATMUN!$B$2:$G$1123,6,0)</f>
        <v>12</v>
      </c>
    </row>
    <row r="359" spans="1:21" x14ac:dyDescent="0.2">
      <c r="A359" s="25">
        <v>25279</v>
      </c>
      <c r="B359" s="25" t="s">
        <v>1549</v>
      </c>
      <c r="C359" s="25" t="s">
        <v>1575</v>
      </c>
      <c r="D359" s="26">
        <v>2004</v>
      </c>
      <c r="E359" s="26">
        <v>2004</v>
      </c>
      <c r="F359" s="27">
        <v>8236</v>
      </c>
      <c r="G359" s="27"/>
      <c r="H359" s="27">
        <v>466283929</v>
      </c>
      <c r="I359" s="27">
        <v>352821</v>
      </c>
      <c r="J359" s="27">
        <v>47020120000</v>
      </c>
      <c r="K359" s="29">
        <v>2208</v>
      </c>
      <c r="L359" s="29">
        <v>658960</v>
      </c>
      <c r="M359" s="29">
        <v>186118</v>
      </c>
      <c r="N359" s="29">
        <v>40276319500</v>
      </c>
      <c r="O359" s="30">
        <f t="shared" si="25"/>
        <v>10444</v>
      </c>
      <c r="P359" s="30">
        <f t="shared" si="29"/>
        <v>466942889</v>
      </c>
      <c r="Q359" s="30">
        <f t="shared" si="26"/>
        <v>538939</v>
      </c>
      <c r="R359" s="30">
        <f t="shared" si="27"/>
        <v>87296439500</v>
      </c>
      <c r="T359">
        <f t="shared" si="28"/>
        <v>25279</v>
      </c>
      <c r="U359">
        <f>VLOOKUP(T359,CATMUN!$B$2:$G$1123,6,0)</f>
        <v>15</v>
      </c>
    </row>
    <row r="360" spans="1:21" x14ac:dyDescent="0.2">
      <c r="A360" s="25">
        <v>25281</v>
      </c>
      <c r="B360" s="25" t="s">
        <v>1549</v>
      </c>
      <c r="C360" s="25" t="s">
        <v>1576</v>
      </c>
      <c r="D360" s="26">
        <v>2005</v>
      </c>
      <c r="E360" s="26">
        <v>2005</v>
      </c>
      <c r="F360" s="27">
        <v>4387</v>
      </c>
      <c r="G360" s="27"/>
      <c r="H360" s="27">
        <v>111688130</v>
      </c>
      <c r="I360" s="27">
        <v>165458</v>
      </c>
      <c r="J360" s="27">
        <v>24702583000</v>
      </c>
      <c r="K360" s="29">
        <v>577</v>
      </c>
      <c r="L360" s="29">
        <v>197785</v>
      </c>
      <c r="M360" s="29">
        <v>56969</v>
      </c>
      <c r="N360" s="29">
        <v>7640052000</v>
      </c>
      <c r="O360" s="30">
        <f t="shared" si="25"/>
        <v>4964</v>
      </c>
      <c r="P360" s="30">
        <f t="shared" si="29"/>
        <v>111885915</v>
      </c>
      <c r="Q360" s="30">
        <f t="shared" si="26"/>
        <v>222427</v>
      </c>
      <c r="R360" s="30">
        <f t="shared" si="27"/>
        <v>32342635000</v>
      </c>
      <c r="T360">
        <f t="shared" si="28"/>
        <v>25281</v>
      </c>
      <c r="U360">
        <f>VLOOKUP(T360,CATMUN!$B$2:$G$1123,6,0)</f>
        <v>15</v>
      </c>
    </row>
    <row r="361" spans="1:21" x14ac:dyDescent="0.2">
      <c r="A361" s="25">
        <v>25286</v>
      </c>
      <c r="B361" s="25" t="s">
        <v>1549</v>
      </c>
      <c r="C361" s="25" t="s">
        <v>1577</v>
      </c>
      <c r="D361" s="26">
        <v>2015</v>
      </c>
      <c r="E361" s="26">
        <v>2015</v>
      </c>
      <c r="F361" s="27">
        <v>3035</v>
      </c>
      <c r="G361" s="27"/>
      <c r="H361" s="27">
        <v>64253919</v>
      </c>
      <c r="I361" s="27">
        <v>1946213</v>
      </c>
      <c r="J361" s="27">
        <v>4572454492000</v>
      </c>
      <c r="K361" s="29">
        <v>32822</v>
      </c>
      <c r="L361" s="29">
        <v>4278803</v>
      </c>
      <c r="M361" s="29">
        <v>2793139</v>
      </c>
      <c r="N361" s="29">
        <v>2791791195500</v>
      </c>
      <c r="O361" s="30">
        <f t="shared" si="25"/>
        <v>35857</v>
      </c>
      <c r="P361" s="30">
        <f t="shared" si="29"/>
        <v>68532722</v>
      </c>
      <c r="Q361" s="30">
        <f t="shared" si="26"/>
        <v>4739352</v>
      </c>
      <c r="R361" s="30">
        <f t="shared" si="27"/>
        <v>7364245687500</v>
      </c>
      <c r="T361">
        <f t="shared" si="28"/>
        <v>25286</v>
      </c>
      <c r="U361">
        <f>VLOOKUP(T361,CATMUN!$B$2:$G$1123,6,0)</f>
        <v>11</v>
      </c>
    </row>
    <row r="362" spans="1:21" x14ac:dyDescent="0.2">
      <c r="A362" s="25">
        <v>25288</v>
      </c>
      <c r="B362" s="25" t="s">
        <v>1549</v>
      </c>
      <c r="C362" s="25" t="s">
        <v>1578</v>
      </c>
      <c r="D362" s="26">
        <v>2004</v>
      </c>
      <c r="E362" s="26">
        <v>2004</v>
      </c>
      <c r="F362" s="27">
        <v>4824</v>
      </c>
      <c r="G362" s="27"/>
      <c r="H362" s="27">
        <v>58719733</v>
      </c>
      <c r="I362" s="27">
        <v>120015</v>
      </c>
      <c r="J362" s="27">
        <v>73946091800</v>
      </c>
      <c r="K362" s="29">
        <v>364</v>
      </c>
      <c r="L362" s="29">
        <v>281241</v>
      </c>
      <c r="M362" s="29">
        <v>34766</v>
      </c>
      <c r="N362" s="29">
        <v>10721385000</v>
      </c>
      <c r="O362" s="30">
        <f t="shared" si="25"/>
        <v>5188</v>
      </c>
      <c r="P362" s="30">
        <f t="shared" si="29"/>
        <v>59000974</v>
      </c>
      <c r="Q362" s="30">
        <f t="shared" si="26"/>
        <v>154781</v>
      </c>
      <c r="R362" s="30">
        <f t="shared" si="27"/>
        <v>84667476800</v>
      </c>
      <c r="T362">
        <f t="shared" si="28"/>
        <v>25288</v>
      </c>
      <c r="U362">
        <f>VLOOKUP(T362,CATMUN!$B$2:$G$1123,6,0)</f>
        <v>15</v>
      </c>
    </row>
    <row r="363" spans="1:21" x14ac:dyDescent="0.2">
      <c r="A363" s="25">
        <v>25290</v>
      </c>
      <c r="B363" s="25" t="s">
        <v>1549</v>
      </c>
      <c r="C363" s="25" t="s">
        <v>1579</v>
      </c>
      <c r="D363" s="26">
        <v>2014</v>
      </c>
      <c r="E363" s="26">
        <v>2013</v>
      </c>
      <c r="F363" s="27">
        <v>15556</v>
      </c>
      <c r="G363" s="27"/>
      <c r="H363" s="27">
        <v>176486409</v>
      </c>
      <c r="I363" s="27">
        <v>2009289</v>
      </c>
      <c r="J363" s="27">
        <v>1740235797800</v>
      </c>
      <c r="K363" s="29">
        <v>62517</v>
      </c>
      <c r="L363" s="29">
        <v>12035197</v>
      </c>
      <c r="M363" s="29">
        <v>5113719</v>
      </c>
      <c r="N363" s="29">
        <v>4077510033000</v>
      </c>
      <c r="O363" s="30">
        <f t="shared" si="25"/>
        <v>78073</v>
      </c>
      <c r="P363" s="30">
        <f t="shared" si="29"/>
        <v>188521606</v>
      </c>
      <c r="Q363" s="30">
        <f t="shared" si="26"/>
        <v>7123008</v>
      </c>
      <c r="R363" s="30">
        <f t="shared" si="27"/>
        <v>5817745830800</v>
      </c>
      <c r="T363">
        <f t="shared" si="28"/>
        <v>25290</v>
      </c>
      <c r="U363">
        <f>VLOOKUP(T363,CATMUN!$B$2:$G$1123,6,0)</f>
        <v>12</v>
      </c>
    </row>
    <row r="364" spans="1:21" x14ac:dyDescent="0.2">
      <c r="A364" s="25">
        <v>25293</v>
      </c>
      <c r="B364" s="25" t="s">
        <v>1549</v>
      </c>
      <c r="C364" s="25" t="s">
        <v>1580</v>
      </c>
      <c r="D364" s="26">
        <v>2002</v>
      </c>
      <c r="E364" s="26">
        <v>2002</v>
      </c>
      <c r="F364" s="27">
        <v>4063</v>
      </c>
      <c r="G364" s="27"/>
      <c r="H364" s="27">
        <v>391255154</v>
      </c>
      <c r="I364" s="27">
        <v>89040</v>
      </c>
      <c r="J364" s="27">
        <v>20755081300</v>
      </c>
      <c r="K364" s="29">
        <v>812</v>
      </c>
      <c r="L364" s="29">
        <v>292727</v>
      </c>
      <c r="M364" s="29">
        <v>82994</v>
      </c>
      <c r="N364" s="29">
        <v>12518614000</v>
      </c>
      <c r="O364" s="30">
        <f t="shared" si="25"/>
        <v>4875</v>
      </c>
      <c r="P364" s="30">
        <f t="shared" si="29"/>
        <v>391547881</v>
      </c>
      <c r="Q364" s="30">
        <f t="shared" si="26"/>
        <v>172034</v>
      </c>
      <c r="R364" s="30">
        <f t="shared" si="27"/>
        <v>33273695300</v>
      </c>
      <c r="T364">
        <f t="shared" si="28"/>
        <v>25293</v>
      </c>
      <c r="U364">
        <f>VLOOKUP(T364,CATMUN!$B$2:$G$1123,6,0)</f>
        <v>15</v>
      </c>
    </row>
    <row r="365" spans="1:21" x14ac:dyDescent="0.2">
      <c r="A365" s="25">
        <v>25295</v>
      </c>
      <c r="B365" s="25" t="s">
        <v>1549</v>
      </c>
      <c r="C365" s="25" t="s">
        <v>1581</v>
      </c>
      <c r="D365" s="26">
        <v>2006</v>
      </c>
      <c r="E365" s="26">
        <v>2006</v>
      </c>
      <c r="F365" s="27">
        <v>2995</v>
      </c>
      <c r="G365" s="27"/>
      <c r="H365" s="27">
        <v>42161953</v>
      </c>
      <c r="I365" s="27">
        <v>350008</v>
      </c>
      <c r="J365" s="27">
        <v>186252386100</v>
      </c>
      <c r="K365" s="29">
        <v>4616</v>
      </c>
      <c r="L365" s="29">
        <v>445108</v>
      </c>
      <c r="M365" s="29">
        <v>199797</v>
      </c>
      <c r="N365" s="29">
        <v>63826062000</v>
      </c>
      <c r="O365" s="30">
        <f t="shared" si="25"/>
        <v>7611</v>
      </c>
      <c r="P365" s="30">
        <f t="shared" si="29"/>
        <v>42607061</v>
      </c>
      <c r="Q365" s="30">
        <f t="shared" si="26"/>
        <v>549805</v>
      </c>
      <c r="R365" s="30">
        <f t="shared" si="27"/>
        <v>250078448100</v>
      </c>
      <c r="T365">
        <f t="shared" si="28"/>
        <v>25295</v>
      </c>
      <c r="U365">
        <f>VLOOKUP(T365,CATMUN!$B$2:$G$1123,6,0)</f>
        <v>14</v>
      </c>
    </row>
    <row r="366" spans="1:21" x14ac:dyDescent="0.2">
      <c r="A366" s="25">
        <v>25297</v>
      </c>
      <c r="B366" s="25" t="s">
        <v>1549</v>
      </c>
      <c r="C366" s="25" t="s">
        <v>1582</v>
      </c>
      <c r="D366" s="26">
        <v>2012</v>
      </c>
      <c r="E366" s="26">
        <v>2012</v>
      </c>
      <c r="F366" s="27">
        <v>12296</v>
      </c>
      <c r="G366" s="27"/>
      <c r="H366" s="27">
        <v>254092120</v>
      </c>
      <c r="I366" s="27">
        <v>215929</v>
      </c>
      <c r="J366" s="27">
        <v>92248410000</v>
      </c>
      <c r="K366" s="29">
        <v>2210</v>
      </c>
      <c r="L366" s="29">
        <v>1021892</v>
      </c>
      <c r="M366" s="29">
        <v>220502</v>
      </c>
      <c r="N366" s="29">
        <v>82225717500</v>
      </c>
      <c r="O366" s="30">
        <f t="shared" si="25"/>
        <v>14506</v>
      </c>
      <c r="P366" s="30">
        <f t="shared" si="29"/>
        <v>255114012</v>
      </c>
      <c r="Q366" s="30">
        <f t="shared" si="26"/>
        <v>436431</v>
      </c>
      <c r="R366" s="30">
        <f t="shared" si="27"/>
        <v>174474127500</v>
      </c>
      <c r="T366">
        <f t="shared" si="28"/>
        <v>25297</v>
      </c>
      <c r="U366">
        <f>VLOOKUP(T366,CATMUN!$B$2:$G$1123,6,0)</f>
        <v>15</v>
      </c>
    </row>
    <row r="367" spans="1:21" x14ac:dyDescent="0.2">
      <c r="A367" s="25">
        <v>25299</v>
      </c>
      <c r="B367" s="25" t="s">
        <v>1549</v>
      </c>
      <c r="C367" s="25" t="s">
        <v>1583</v>
      </c>
      <c r="D367" s="26">
        <v>2005</v>
      </c>
      <c r="E367" s="26">
        <v>2005</v>
      </c>
      <c r="F367" s="27">
        <v>4396</v>
      </c>
      <c r="G367" s="27"/>
      <c r="H367" s="27">
        <v>105419259</v>
      </c>
      <c r="I367" s="27">
        <v>77445</v>
      </c>
      <c r="J367" s="27">
        <v>17287376000</v>
      </c>
      <c r="K367" s="29">
        <v>388</v>
      </c>
      <c r="L367" s="29">
        <v>205467</v>
      </c>
      <c r="M367" s="29">
        <v>44840</v>
      </c>
      <c r="N367" s="29">
        <v>7385967000</v>
      </c>
      <c r="O367" s="30">
        <f t="shared" si="25"/>
        <v>4784</v>
      </c>
      <c r="P367" s="30">
        <f t="shared" si="29"/>
        <v>105624726</v>
      </c>
      <c r="Q367" s="30">
        <f t="shared" si="26"/>
        <v>122285</v>
      </c>
      <c r="R367" s="30">
        <f t="shared" si="27"/>
        <v>24673343000</v>
      </c>
      <c r="T367">
        <f t="shared" si="28"/>
        <v>25299</v>
      </c>
      <c r="U367">
        <f>VLOOKUP(T367,CATMUN!$B$2:$G$1123,6,0)</f>
        <v>15</v>
      </c>
    </row>
    <row r="368" spans="1:21" x14ac:dyDescent="0.2">
      <c r="A368" s="25">
        <v>25307</v>
      </c>
      <c r="B368" s="25" t="s">
        <v>1549</v>
      </c>
      <c r="C368" s="25" t="s">
        <v>1584</v>
      </c>
      <c r="D368" s="26">
        <v>2003</v>
      </c>
      <c r="E368" s="26">
        <v>2006</v>
      </c>
      <c r="F368" s="27">
        <v>4817</v>
      </c>
      <c r="G368" s="27"/>
      <c r="H368" s="27">
        <v>109527707</v>
      </c>
      <c r="I368" s="27">
        <v>215401</v>
      </c>
      <c r="J368" s="27">
        <v>76625907500</v>
      </c>
      <c r="K368" s="29">
        <v>45777</v>
      </c>
      <c r="L368" s="29">
        <v>16450049</v>
      </c>
      <c r="M368" s="29">
        <v>4087155</v>
      </c>
      <c r="N368" s="29">
        <v>2267481074200</v>
      </c>
      <c r="O368" s="30">
        <f t="shared" si="25"/>
        <v>50594</v>
      </c>
      <c r="P368" s="30">
        <f t="shared" si="29"/>
        <v>125977756</v>
      </c>
      <c r="Q368" s="30">
        <f t="shared" si="26"/>
        <v>4302556</v>
      </c>
      <c r="R368" s="30">
        <f t="shared" si="27"/>
        <v>2344106981700</v>
      </c>
      <c r="T368">
        <f t="shared" si="28"/>
        <v>25307</v>
      </c>
      <c r="U368">
        <f>VLOOKUP(T368,CATMUN!$B$2:$G$1123,6,0)</f>
        <v>13</v>
      </c>
    </row>
    <row r="369" spans="1:21" x14ac:dyDescent="0.2">
      <c r="A369" s="25">
        <v>25312</v>
      </c>
      <c r="B369" s="25" t="s">
        <v>1549</v>
      </c>
      <c r="C369" s="25" t="s">
        <v>1585</v>
      </c>
      <c r="D369" s="26">
        <v>2010</v>
      </c>
      <c r="E369" s="26">
        <v>2010</v>
      </c>
      <c r="F369" s="27">
        <v>3140</v>
      </c>
      <c r="G369" s="27"/>
      <c r="H369" s="27">
        <v>62038427</v>
      </c>
      <c r="I369" s="27">
        <v>215366</v>
      </c>
      <c r="J369" s="27">
        <v>140131207000</v>
      </c>
      <c r="K369" s="29">
        <v>669</v>
      </c>
      <c r="L369" s="29">
        <v>238506</v>
      </c>
      <c r="M369" s="29">
        <v>53268</v>
      </c>
      <c r="N369" s="29">
        <v>22273993000</v>
      </c>
      <c r="O369" s="30">
        <f t="shared" si="25"/>
        <v>3809</v>
      </c>
      <c r="P369" s="30">
        <f t="shared" si="29"/>
        <v>62276933</v>
      </c>
      <c r="Q369" s="30">
        <f t="shared" si="26"/>
        <v>268634</v>
      </c>
      <c r="R369" s="30">
        <f t="shared" si="27"/>
        <v>162405200000</v>
      </c>
      <c r="T369">
        <f t="shared" si="28"/>
        <v>25312</v>
      </c>
      <c r="U369">
        <f>VLOOKUP(T369,CATMUN!$B$2:$G$1123,6,0)</f>
        <v>14</v>
      </c>
    </row>
    <row r="370" spans="1:21" x14ac:dyDescent="0.2">
      <c r="A370" s="25">
        <v>25317</v>
      </c>
      <c r="B370" s="25" t="s">
        <v>1549</v>
      </c>
      <c r="C370" s="25" t="s">
        <v>1586</v>
      </c>
      <c r="D370" s="26">
        <v>2010</v>
      </c>
      <c r="E370" s="26">
        <v>2010</v>
      </c>
      <c r="F370" s="27">
        <v>7482</v>
      </c>
      <c r="G370" s="27"/>
      <c r="H370" s="27">
        <v>174153849</v>
      </c>
      <c r="I370" s="27">
        <v>269783</v>
      </c>
      <c r="J370" s="27">
        <v>175346774600</v>
      </c>
      <c r="K370" s="29">
        <v>2320</v>
      </c>
      <c r="L370" s="29">
        <v>645171</v>
      </c>
      <c r="M370" s="29">
        <v>144977</v>
      </c>
      <c r="N370" s="29">
        <v>57217781000</v>
      </c>
      <c r="O370" s="30">
        <f t="shared" si="25"/>
        <v>9802</v>
      </c>
      <c r="P370" s="30">
        <f t="shared" si="29"/>
        <v>174799020</v>
      </c>
      <c r="Q370" s="30">
        <f t="shared" si="26"/>
        <v>414760</v>
      </c>
      <c r="R370" s="30">
        <f t="shared" si="27"/>
        <v>232564555600</v>
      </c>
      <c r="T370">
        <f t="shared" si="28"/>
        <v>25317</v>
      </c>
      <c r="U370">
        <f>VLOOKUP(T370,CATMUN!$B$2:$G$1123,6,0)</f>
        <v>14</v>
      </c>
    </row>
    <row r="371" spans="1:21" x14ac:dyDescent="0.2">
      <c r="A371" s="25">
        <v>25320</v>
      </c>
      <c r="B371" s="25" t="s">
        <v>1549</v>
      </c>
      <c r="C371" s="25" t="s">
        <v>1587</v>
      </c>
      <c r="D371" s="26">
        <v>2009</v>
      </c>
      <c r="E371" s="26">
        <v>2009</v>
      </c>
      <c r="F371" s="27">
        <v>8759</v>
      </c>
      <c r="G371" s="27"/>
      <c r="H371" s="27">
        <v>757066713</v>
      </c>
      <c r="I371" s="27">
        <v>656814</v>
      </c>
      <c r="J371" s="27">
        <v>137019975200</v>
      </c>
      <c r="K371" s="29">
        <v>8749</v>
      </c>
      <c r="L371" s="29">
        <v>6461384</v>
      </c>
      <c r="M371" s="29">
        <v>769761</v>
      </c>
      <c r="N371" s="29">
        <v>215040566500</v>
      </c>
      <c r="O371" s="30">
        <f t="shared" si="25"/>
        <v>17508</v>
      </c>
      <c r="P371" s="30">
        <f t="shared" si="29"/>
        <v>763528097</v>
      </c>
      <c r="Q371" s="30">
        <f t="shared" si="26"/>
        <v>1426575</v>
      </c>
      <c r="R371" s="30">
        <f t="shared" si="27"/>
        <v>352060541700</v>
      </c>
      <c r="T371">
        <f t="shared" si="28"/>
        <v>25320</v>
      </c>
      <c r="U371">
        <f>VLOOKUP(T371,CATMUN!$B$2:$G$1123,6,0)</f>
        <v>15</v>
      </c>
    </row>
    <row r="372" spans="1:21" x14ac:dyDescent="0.2">
      <c r="A372" s="25">
        <v>25322</v>
      </c>
      <c r="B372" s="25" t="s">
        <v>1549</v>
      </c>
      <c r="C372" s="25" t="s">
        <v>1588</v>
      </c>
      <c r="D372" s="26">
        <v>2004</v>
      </c>
      <c r="E372" s="26">
        <v>2004</v>
      </c>
      <c r="F372" s="27">
        <v>7004</v>
      </c>
      <c r="G372" s="27"/>
      <c r="H372" s="27">
        <v>379688456</v>
      </c>
      <c r="I372" s="27">
        <v>427565</v>
      </c>
      <c r="J372" s="27">
        <v>284829573100</v>
      </c>
      <c r="K372" s="29">
        <v>2243</v>
      </c>
      <c r="L372" s="29">
        <v>957684</v>
      </c>
      <c r="M372" s="29">
        <v>190151</v>
      </c>
      <c r="N372" s="29">
        <v>46252513000</v>
      </c>
      <c r="O372" s="30">
        <f t="shared" si="25"/>
        <v>9247</v>
      </c>
      <c r="P372" s="30">
        <f t="shared" si="29"/>
        <v>380646140</v>
      </c>
      <c r="Q372" s="30">
        <f t="shared" si="26"/>
        <v>617716</v>
      </c>
      <c r="R372" s="30">
        <f t="shared" si="27"/>
        <v>331082086100</v>
      </c>
      <c r="T372">
        <f t="shared" si="28"/>
        <v>25322</v>
      </c>
      <c r="U372">
        <f>VLOOKUP(T372,CATMUN!$B$2:$G$1123,6,0)</f>
        <v>15</v>
      </c>
    </row>
    <row r="373" spans="1:21" x14ac:dyDescent="0.2">
      <c r="A373" s="25">
        <v>25324</v>
      </c>
      <c r="B373" s="25" t="s">
        <v>1549</v>
      </c>
      <c r="C373" s="25" t="s">
        <v>1589</v>
      </c>
      <c r="D373" s="26">
        <v>2006</v>
      </c>
      <c r="E373" s="26">
        <v>2006</v>
      </c>
      <c r="F373" s="27">
        <v>837</v>
      </c>
      <c r="G373" s="27"/>
      <c r="H373" s="27">
        <v>85196884</v>
      </c>
      <c r="I373" s="27">
        <v>19952</v>
      </c>
      <c r="J373" s="27">
        <v>8118706900</v>
      </c>
      <c r="K373" s="29">
        <v>1011</v>
      </c>
      <c r="L373" s="29">
        <v>499573</v>
      </c>
      <c r="M373" s="29">
        <v>31978</v>
      </c>
      <c r="N373" s="29">
        <v>6830590500</v>
      </c>
      <c r="O373" s="30">
        <f t="shared" si="25"/>
        <v>1848</v>
      </c>
      <c r="P373" s="30">
        <f t="shared" si="29"/>
        <v>85696457</v>
      </c>
      <c r="Q373" s="30">
        <f t="shared" si="26"/>
        <v>51930</v>
      </c>
      <c r="R373" s="30">
        <f t="shared" si="27"/>
        <v>14949297400</v>
      </c>
      <c r="T373">
        <f t="shared" si="28"/>
        <v>25324</v>
      </c>
      <c r="U373">
        <f>VLOOKUP(T373,CATMUN!$B$2:$G$1123,6,0)</f>
        <v>15</v>
      </c>
    </row>
    <row r="374" spans="1:21" x14ac:dyDescent="0.2">
      <c r="A374" s="25">
        <v>25326</v>
      </c>
      <c r="B374" s="25" t="s">
        <v>1549</v>
      </c>
      <c r="C374" s="25" t="s">
        <v>1590</v>
      </c>
      <c r="D374" s="26">
        <v>2006</v>
      </c>
      <c r="E374" s="26">
        <v>2006</v>
      </c>
      <c r="F374" s="27">
        <v>4022</v>
      </c>
      <c r="G374" s="27"/>
      <c r="H374" s="27">
        <v>253377592</v>
      </c>
      <c r="I374" s="27">
        <v>113791</v>
      </c>
      <c r="J374" s="27">
        <v>101902155100</v>
      </c>
      <c r="K374" s="29">
        <v>1172</v>
      </c>
      <c r="L374" s="29">
        <v>554687</v>
      </c>
      <c r="M374" s="29">
        <v>87999</v>
      </c>
      <c r="N374" s="29">
        <v>40333955000</v>
      </c>
      <c r="O374" s="30">
        <f t="shared" si="25"/>
        <v>5194</v>
      </c>
      <c r="P374" s="30">
        <f t="shared" si="29"/>
        <v>253932279</v>
      </c>
      <c r="Q374" s="30">
        <f t="shared" si="26"/>
        <v>201790</v>
      </c>
      <c r="R374" s="30">
        <f t="shared" si="27"/>
        <v>142236110100</v>
      </c>
      <c r="T374">
        <f t="shared" si="28"/>
        <v>25326</v>
      </c>
      <c r="U374">
        <f>VLOOKUP(T374,CATMUN!$B$2:$G$1123,6,0)</f>
        <v>14</v>
      </c>
    </row>
    <row r="375" spans="1:21" x14ac:dyDescent="0.2">
      <c r="A375" s="25">
        <v>25328</v>
      </c>
      <c r="B375" s="25" t="s">
        <v>1549</v>
      </c>
      <c r="C375" s="25" t="s">
        <v>1591</v>
      </c>
      <c r="D375" s="26">
        <v>2011</v>
      </c>
      <c r="E375" s="26">
        <v>2011</v>
      </c>
      <c r="F375" s="27">
        <v>3035</v>
      </c>
      <c r="G375" s="27"/>
      <c r="H375" s="27">
        <v>60837648</v>
      </c>
      <c r="I375" s="27">
        <v>179933</v>
      </c>
      <c r="J375" s="27">
        <v>62051009500</v>
      </c>
      <c r="K375" s="29">
        <v>586</v>
      </c>
      <c r="L375" s="29">
        <v>193663</v>
      </c>
      <c r="M375" s="29">
        <v>54174</v>
      </c>
      <c r="N375" s="29">
        <v>17661539000</v>
      </c>
      <c r="O375" s="30">
        <f t="shared" si="25"/>
        <v>3621</v>
      </c>
      <c r="P375" s="30">
        <f t="shared" si="29"/>
        <v>61031311</v>
      </c>
      <c r="Q375" s="30">
        <f t="shared" si="26"/>
        <v>234107</v>
      </c>
      <c r="R375" s="30">
        <f t="shared" si="27"/>
        <v>79712548500</v>
      </c>
      <c r="T375">
        <f t="shared" si="28"/>
        <v>25328</v>
      </c>
      <c r="U375">
        <f>VLOOKUP(T375,CATMUN!$B$2:$G$1123,6,0)</f>
        <v>15</v>
      </c>
    </row>
    <row r="376" spans="1:21" x14ac:dyDescent="0.2">
      <c r="A376" s="25">
        <v>25335</v>
      </c>
      <c r="B376" s="25" t="s">
        <v>1549</v>
      </c>
      <c r="C376" s="25" t="s">
        <v>1592</v>
      </c>
      <c r="D376" s="26">
        <v>2004</v>
      </c>
      <c r="E376" s="26">
        <v>2004</v>
      </c>
      <c r="F376" s="27">
        <v>2749</v>
      </c>
      <c r="G376" s="27"/>
      <c r="H376" s="27">
        <v>224672256</v>
      </c>
      <c r="I376" s="27">
        <v>68985</v>
      </c>
      <c r="J376" s="27">
        <v>11503408000</v>
      </c>
      <c r="K376" s="29">
        <v>746</v>
      </c>
      <c r="L376" s="29">
        <v>308599</v>
      </c>
      <c r="M376" s="29">
        <v>47592</v>
      </c>
      <c r="N376" s="29">
        <v>10164433000</v>
      </c>
      <c r="O376" s="30">
        <f t="shared" si="25"/>
        <v>3495</v>
      </c>
      <c r="P376" s="30">
        <f t="shared" si="29"/>
        <v>224980855</v>
      </c>
      <c r="Q376" s="30">
        <f t="shared" si="26"/>
        <v>116577</v>
      </c>
      <c r="R376" s="30">
        <f t="shared" si="27"/>
        <v>21667841000</v>
      </c>
      <c r="T376">
        <f t="shared" si="28"/>
        <v>25335</v>
      </c>
      <c r="U376">
        <f>VLOOKUP(T376,CATMUN!$B$2:$G$1123,6,0)</f>
        <v>15</v>
      </c>
    </row>
    <row r="377" spans="1:21" x14ac:dyDescent="0.2">
      <c r="A377" s="25">
        <v>25339</v>
      </c>
      <c r="B377" s="25" t="s">
        <v>1549</v>
      </c>
      <c r="C377" s="25" t="s">
        <v>1593</v>
      </c>
      <c r="D377" s="26">
        <v>2004</v>
      </c>
      <c r="E377" s="26">
        <v>2004</v>
      </c>
      <c r="F377" s="27">
        <v>2692</v>
      </c>
      <c r="G377" s="27"/>
      <c r="H377" s="27">
        <v>444149914</v>
      </c>
      <c r="I377" s="27">
        <v>43813</v>
      </c>
      <c r="J377" s="27">
        <v>9771619400</v>
      </c>
      <c r="K377" s="29">
        <v>505</v>
      </c>
      <c r="L377" s="29">
        <v>134715</v>
      </c>
      <c r="M377" s="29">
        <v>44729</v>
      </c>
      <c r="N377" s="29">
        <v>3762232500</v>
      </c>
      <c r="O377" s="30">
        <f t="shared" si="25"/>
        <v>3197</v>
      </c>
      <c r="P377" s="30">
        <f t="shared" si="29"/>
        <v>444284629</v>
      </c>
      <c r="Q377" s="30">
        <f t="shared" si="26"/>
        <v>88542</v>
      </c>
      <c r="R377" s="30">
        <f t="shared" si="27"/>
        <v>13533851900</v>
      </c>
      <c r="T377">
        <f t="shared" si="28"/>
        <v>25339</v>
      </c>
      <c r="U377">
        <f>VLOOKUP(T377,CATMUN!$B$2:$G$1123,6,0)</f>
        <v>15</v>
      </c>
    </row>
    <row r="378" spans="1:21" x14ac:dyDescent="0.2">
      <c r="A378" s="25">
        <v>25368</v>
      </c>
      <c r="B378" s="25" t="s">
        <v>1549</v>
      </c>
      <c r="C378" s="25" t="s">
        <v>1594</v>
      </c>
      <c r="D378" s="26">
        <v>2018</v>
      </c>
      <c r="E378" s="26">
        <v>2018</v>
      </c>
      <c r="F378" s="27">
        <v>1729</v>
      </c>
      <c r="G378" s="27"/>
      <c r="H378" s="27">
        <v>218800337</v>
      </c>
      <c r="I378" s="27">
        <v>68378</v>
      </c>
      <c r="J378" s="27">
        <v>70000074500</v>
      </c>
      <c r="K378" s="29">
        <v>438</v>
      </c>
      <c r="L378" s="29">
        <v>275203</v>
      </c>
      <c r="M378" s="29">
        <v>36237</v>
      </c>
      <c r="N378" s="29">
        <v>20165874500</v>
      </c>
      <c r="O378" s="30">
        <f t="shared" si="25"/>
        <v>2167</v>
      </c>
      <c r="P378" s="30">
        <f t="shared" si="29"/>
        <v>219075540</v>
      </c>
      <c r="Q378" s="30">
        <f t="shared" si="26"/>
        <v>104615</v>
      </c>
      <c r="R378" s="30">
        <f t="shared" si="27"/>
        <v>90165949000</v>
      </c>
      <c r="T378">
        <f t="shared" si="28"/>
        <v>25368</v>
      </c>
      <c r="U378">
        <f>VLOOKUP(T378,CATMUN!$B$2:$G$1123,6,0)</f>
        <v>9</v>
      </c>
    </row>
    <row r="379" spans="1:21" x14ac:dyDescent="0.2">
      <c r="A379" s="25">
        <v>25372</v>
      </c>
      <c r="B379" s="25" t="s">
        <v>1549</v>
      </c>
      <c r="C379" s="25" t="s">
        <v>1595</v>
      </c>
      <c r="D379" s="26">
        <v>2006</v>
      </c>
      <c r="E379" s="26">
        <v>2006</v>
      </c>
      <c r="F379" s="27">
        <v>10475</v>
      </c>
      <c r="G379" s="27"/>
      <c r="H379" s="27">
        <v>353034265</v>
      </c>
      <c r="I379" s="27">
        <v>211389</v>
      </c>
      <c r="J379" s="27">
        <v>33709958800</v>
      </c>
      <c r="K379" s="29">
        <v>623</v>
      </c>
      <c r="L379" s="29">
        <v>296742</v>
      </c>
      <c r="M379" s="29">
        <v>82685</v>
      </c>
      <c r="N379" s="29">
        <v>11096175000</v>
      </c>
      <c r="O379" s="30">
        <f t="shared" si="25"/>
        <v>11098</v>
      </c>
      <c r="P379" s="30">
        <f t="shared" si="29"/>
        <v>353331007</v>
      </c>
      <c r="Q379" s="30">
        <f t="shared" si="26"/>
        <v>294074</v>
      </c>
      <c r="R379" s="30">
        <f t="shared" si="27"/>
        <v>44806133800</v>
      </c>
      <c r="T379">
        <f t="shared" si="28"/>
        <v>25372</v>
      </c>
      <c r="U379">
        <f>VLOOKUP(T379,CATMUN!$B$2:$G$1123,6,0)</f>
        <v>15</v>
      </c>
    </row>
    <row r="380" spans="1:21" x14ac:dyDescent="0.2">
      <c r="A380" s="25">
        <v>25377</v>
      </c>
      <c r="B380" s="25" t="s">
        <v>1549</v>
      </c>
      <c r="C380" s="25" t="s">
        <v>1596</v>
      </c>
      <c r="D380" s="26">
        <v>2010</v>
      </c>
      <c r="E380" s="26">
        <v>2010</v>
      </c>
      <c r="F380" s="27">
        <v>15637</v>
      </c>
      <c r="G380" s="27"/>
      <c r="H380" s="27">
        <v>321783762</v>
      </c>
      <c r="I380" s="27">
        <v>1186295</v>
      </c>
      <c r="J380" s="27">
        <v>1288168316700</v>
      </c>
      <c r="K380" s="29">
        <v>6242</v>
      </c>
      <c r="L380" s="29">
        <v>1166069</v>
      </c>
      <c r="M380" s="29">
        <v>465432</v>
      </c>
      <c r="N380" s="29">
        <v>256149469000</v>
      </c>
      <c r="O380" s="30">
        <f t="shared" si="25"/>
        <v>21879</v>
      </c>
      <c r="P380" s="30">
        <f t="shared" si="29"/>
        <v>322949831</v>
      </c>
      <c r="Q380" s="30">
        <f t="shared" si="26"/>
        <v>1651727</v>
      </c>
      <c r="R380" s="30">
        <f t="shared" si="27"/>
        <v>1544317785700</v>
      </c>
      <c r="T380">
        <f t="shared" si="28"/>
        <v>25377</v>
      </c>
      <c r="U380">
        <f>VLOOKUP(T380,CATMUN!$B$2:$G$1123,6,0)</f>
        <v>14</v>
      </c>
    </row>
    <row r="381" spans="1:21" x14ac:dyDescent="0.2">
      <c r="A381" s="25">
        <v>25386</v>
      </c>
      <c r="B381" s="25" t="s">
        <v>1549</v>
      </c>
      <c r="C381" s="25" t="s">
        <v>1597</v>
      </c>
      <c r="D381" s="26">
        <v>2015</v>
      </c>
      <c r="E381" s="26">
        <v>2015</v>
      </c>
      <c r="F381" s="27">
        <v>14409</v>
      </c>
      <c r="G381" s="27"/>
      <c r="H381" s="27">
        <v>143966302</v>
      </c>
      <c r="I381" s="27">
        <v>1056827</v>
      </c>
      <c r="J381" s="27">
        <v>420806394500</v>
      </c>
      <c r="K381" s="29">
        <v>12327</v>
      </c>
      <c r="L381" s="29">
        <v>3553242</v>
      </c>
      <c r="M381" s="29">
        <v>1138073</v>
      </c>
      <c r="N381" s="29">
        <v>910888311000</v>
      </c>
      <c r="O381" s="30">
        <f t="shared" si="25"/>
        <v>26736</v>
      </c>
      <c r="P381" s="30">
        <f t="shared" si="29"/>
        <v>147519544</v>
      </c>
      <c r="Q381" s="30">
        <f t="shared" si="26"/>
        <v>2194900</v>
      </c>
      <c r="R381" s="30">
        <f t="shared" si="27"/>
        <v>1331694705500</v>
      </c>
      <c r="T381">
        <f t="shared" si="28"/>
        <v>25386</v>
      </c>
      <c r="U381">
        <f>VLOOKUP(T381,CATMUN!$B$2:$G$1123,6,0)</f>
        <v>14</v>
      </c>
    </row>
    <row r="382" spans="1:21" x14ac:dyDescent="0.2">
      <c r="A382" s="25">
        <v>25394</v>
      </c>
      <c r="B382" s="25" t="s">
        <v>1549</v>
      </c>
      <c r="C382" s="25" t="s">
        <v>1598</v>
      </c>
      <c r="D382" s="26">
        <v>2014</v>
      </c>
      <c r="E382" s="26">
        <v>2014</v>
      </c>
      <c r="F382" s="27">
        <v>6429</v>
      </c>
      <c r="G382" s="27"/>
      <c r="H382" s="27">
        <v>189119242</v>
      </c>
      <c r="I382" s="27">
        <v>189312</v>
      </c>
      <c r="J382" s="27">
        <v>40729933400</v>
      </c>
      <c r="K382" s="29">
        <v>2181</v>
      </c>
      <c r="L382" s="29">
        <v>598434</v>
      </c>
      <c r="M382" s="29">
        <v>187991</v>
      </c>
      <c r="N382" s="29">
        <v>55294308000</v>
      </c>
      <c r="O382" s="30">
        <f t="shared" si="25"/>
        <v>8610</v>
      </c>
      <c r="P382" s="30">
        <f t="shared" si="29"/>
        <v>189717676</v>
      </c>
      <c r="Q382" s="30">
        <f t="shared" si="26"/>
        <v>377303</v>
      </c>
      <c r="R382" s="30">
        <f t="shared" si="27"/>
        <v>96024241400</v>
      </c>
      <c r="T382">
        <f t="shared" si="28"/>
        <v>25394</v>
      </c>
      <c r="U382">
        <f>VLOOKUP(T382,CATMUN!$B$2:$G$1123,6,0)</f>
        <v>14</v>
      </c>
    </row>
    <row r="383" spans="1:21" x14ac:dyDescent="0.2">
      <c r="A383" s="25">
        <v>25398</v>
      </c>
      <c r="B383" s="25" t="s">
        <v>1549</v>
      </c>
      <c r="C383" s="25" t="s">
        <v>1599</v>
      </c>
      <c r="D383" s="26">
        <v>2005</v>
      </c>
      <c r="E383" s="26">
        <v>2005</v>
      </c>
      <c r="F383" s="27">
        <v>4210</v>
      </c>
      <c r="G383" s="27"/>
      <c r="H383" s="27">
        <v>131554795</v>
      </c>
      <c r="I383" s="27">
        <v>130999</v>
      </c>
      <c r="J383" s="27">
        <v>18490271600</v>
      </c>
      <c r="K383" s="29">
        <v>496</v>
      </c>
      <c r="L383" s="29">
        <v>136333</v>
      </c>
      <c r="M383" s="29">
        <v>35746</v>
      </c>
      <c r="N383" s="29">
        <v>6091882500</v>
      </c>
      <c r="O383" s="30">
        <f t="shared" si="25"/>
        <v>4706</v>
      </c>
      <c r="P383" s="30">
        <f t="shared" si="29"/>
        <v>131691128</v>
      </c>
      <c r="Q383" s="30">
        <f t="shared" si="26"/>
        <v>166745</v>
      </c>
      <c r="R383" s="30">
        <f t="shared" si="27"/>
        <v>24582154100</v>
      </c>
      <c r="T383">
        <f t="shared" si="28"/>
        <v>25398</v>
      </c>
      <c r="U383">
        <f>VLOOKUP(T383,CATMUN!$B$2:$G$1123,6,0)</f>
        <v>15</v>
      </c>
    </row>
    <row r="384" spans="1:21" x14ac:dyDescent="0.2">
      <c r="A384" s="25">
        <v>25402</v>
      </c>
      <c r="B384" s="25" t="s">
        <v>1549</v>
      </c>
      <c r="C384" s="25" t="s">
        <v>1472</v>
      </c>
      <c r="D384" s="26">
        <v>2012</v>
      </c>
      <c r="E384" s="26">
        <v>2011</v>
      </c>
      <c r="F384" s="27">
        <v>7554</v>
      </c>
      <c r="G384" s="27"/>
      <c r="H384" s="27">
        <v>149822888</v>
      </c>
      <c r="I384" s="27">
        <v>566290</v>
      </c>
      <c r="J384" s="27">
        <v>413583245000</v>
      </c>
      <c r="K384" s="29">
        <v>4361</v>
      </c>
      <c r="L384" s="29">
        <v>1482793</v>
      </c>
      <c r="M384" s="29">
        <v>402169</v>
      </c>
      <c r="N384" s="29">
        <v>327151735000</v>
      </c>
      <c r="O384" s="30">
        <f t="shared" si="25"/>
        <v>11915</v>
      </c>
      <c r="P384" s="30">
        <f t="shared" si="29"/>
        <v>151305681</v>
      </c>
      <c r="Q384" s="30">
        <f t="shared" si="26"/>
        <v>968459</v>
      </c>
      <c r="R384" s="30">
        <f t="shared" si="27"/>
        <v>740734980000</v>
      </c>
      <c r="T384">
        <f t="shared" si="28"/>
        <v>25402</v>
      </c>
      <c r="U384">
        <f>VLOOKUP(T384,CATMUN!$B$2:$G$1123,6,0)</f>
        <v>14</v>
      </c>
    </row>
    <row r="385" spans="1:21" x14ac:dyDescent="0.2">
      <c r="A385" s="25">
        <v>25407</v>
      </c>
      <c r="B385" s="25" t="s">
        <v>1549</v>
      </c>
      <c r="C385" s="25" t="s">
        <v>1600</v>
      </c>
      <c r="D385" s="26">
        <v>2008</v>
      </c>
      <c r="E385" s="26">
        <v>2008</v>
      </c>
      <c r="F385" s="27">
        <v>5403</v>
      </c>
      <c r="G385" s="27"/>
      <c r="H385" s="27">
        <v>155327717</v>
      </c>
      <c r="I385" s="27">
        <v>196932</v>
      </c>
      <c r="J385" s="27">
        <v>120856322500</v>
      </c>
      <c r="K385" s="29">
        <v>1318</v>
      </c>
      <c r="L385" s="29">
        <v>418292</v>
      </c>
      <c r="M385" s="29">
        <v>83983</v>
      </c>
      <c r="N385" s="29">
        <v>27652950000</v>
      </c>
      <c r="O385" s="30">
        <f t="shared" si="25"/>
        <v>6721</v>
      </c>
      <c r="P385" s="30">
        <f t="shared" si="29"/>
        <v>155746009</v>
      </c>
      <c r="Q385" s="30">
        <f t="shared" si="26"/>
        <v>280915</v>
      </c>
      <c r="R385" s="30">
        <f t="shared" si="27"/>
        <v>148509272500</v>
      </c>
      <c r="T385">
        <f t="shared" si="28"/>
        <v>25407</v>
      </c>
      <c r="U385">
        <f>VLOOKUP(T385,CATMUN!$B$2:$G$1123,6,0)</f>
        <v>15</v>
      </c>
    </row>
    <row r="386" spans="1:21" x14ac:dyDescent="0.2">
      <c r="A386" s="25">
        <v>25426</v>
      </c>
      <c r="B386" s="25" t="s">
        <v>1549</v>
      </c>
      <c r="C386" s="25" t="s">
        <v>1601</v>
      </c>
      <c r="D386" s="26">
        <v>2006</v>
      </c>
      <c r="E386" s="26">
        <v>2006</v>
      </c>
      <c r="F386" s="27">
        <v>9448</v>
      </c>
      <c r="G386" s="27"/>
      <c r="H386" s="27">
        <v>227295330</v>
      </c>
      <c r="I386" s="27">
        <v>138070</v>
      </c>
      <c r="J386" s="27">
        <v>48710964900</v>
      </c>
      <c r="K386" s="29">
        <v>1033</v>
      </c>
      <c r="L386" s="29">
        <v>273157</v>
      </c>
      <c r="M386" s="29">
        <v>76978</v>
      </c>
      <c r="N386" s="29">
        <v>15403593000</v>
      </c>
      <c r="O386" s="30">
        <f t="shared" si="25"/>
        <v>10481</v>
      </c>
      <c r="P386" s="30">
        <f t="shared" si="29"/>
        <v>227568487</v>
      </c>
      <c r="Q386" s="30">
        <f t="shared" si="26"/>
        <v>215048</v>
      </c>
      <c r="R386" s="30">
        <f t="shared" si="27"/>
        <v>64114557900</v>
      </c>
      <c r="T386">
        <f t="shared" si="28"/>
        <v>25426</v>
      </c>
      <c r="U386">
        <f>VLOOKUP(T386,CATMUN!$B$2:$G$1123,6,0)</f>
        <v>15</v>
      </c>
    </row>
    <row r="387" spans="1:21" x14ac:dyDescent="0.2">
      <c r="A387" s="25">
        <v>25430</v>
      </c>
      <c r="B387" s="25" t="s">
        <v>1549</v>
      </c>
      <c r="C387" s="25" t="s">
        <v>1602</v>
      </c>
      <c r="D387" s="26">
        <v>2009</v>
      </c>
      <c r="E387" s="26">
        <v>2009</v>
      </c>
      <c r="F387" s="27">
        <v>12667</v>
      </c>
      <c r="G387" s="27"/>
      <c r="H387" s="27">
        <v>110968859</v>
      </c>
      <c r="I387" s="27">
        <v>873243</v>
      </c>
      <c r="J387" s="27">
        <v>1009959526700</v>
      </c>
      <c r="K387" s="29">
        <v>37764</v>
      </c>
      <c r="L387" s="29">
        <v>6213177</v>
      </c>
      <c r="M387" s="29">
        <v>2315869</v>
      </c>
      <c r="N387" s="29">
        <v>1231077301500</v>
      </c>
      <c r="O387" s="30">
        <f t="shared" ref="O387:O450" si="30">F387+K387</f>
        <v>50431</v>
      </c>
      <c r="P387" s="30">
        <f t="shared" si="29"/>
        <v>117182036</v>
      </c>
      <c r="Q387" s="30">
        <f t="shared" ref="Q387:Q450" si="31">I387+M387</f>
        <v>3189112</v>
      </c>
      <c r="R387" s="30">
        <f t="shared" ref="R387:R450" si="32">J387+N387</f>
        <v>2241036828200</v>
      </c>
      <c r="T387">
        <f t="shared" ref="T387:T450" si="33">VALUE(A387)</f>
        <v>25430</v>
      </c>
      <c r="U387">
        <f>VLOOKUP(T387,CATMUN!$B$2:$G$1123,6,0)</f>
        <v>11</v>
      </c>
    </row>
    <row r="388" spans="1:21" x14ac:dyDescent="0.2">
      <c r="A388" s="25">
        <v>25436</v>
      </c>
      <c r="B388" s="25" t="s">
        <v>1549</v>
      </c>
      <c r="C388" s="25" t="s">
        <v>1603</v>
      </c>
      <c r="D388" s="26">
        <v>2005</v>
      </c>
      <c r="E388" s="26">
        <v>2005</v>
      </c>
      <c r="F388" s="27">
        <v>7728</v>
      </c>
      <c r="G388" s="27"/>
      <c r="H388" s="27">
        <v>107412883</v>
      </c>
      <c r="I388" s="27">
        <v>109031</v>
      </c>
      <c r="J388" s="27">
        <v>31097837000</v>
      </c>
      <c r="K388" s="29">
        <v>666</v>
      </c>
      <c r="L388" s="29">
        <v>314705</v>
      </c>
      <c r="M388" s="29">
        <v>63841</v>
      </c>
      <c r="N388" s="29">
        <v>14000368000</v>
      </c>
      <c r="O388" s="30">
        <f t="shared" si="30"/>
        <v>8394</v>
      </c>
      <c r="P388" s="30">
        <f t="shared" ref="P388:P451" si="34">H388+L388</f>
        <v>107727588</v>
      </c>
      <c r="Q388" s="30">
        <f t="shared" si="31"/>
        <v>172872</v>
      </c>
      <c r="R388" s="30">
        <f t="shared" si="32"/>
        <v>45098205000</v>
      </c>
      <c r="T388">
        <f t="shared" si="33"/>
        <v>25436</v>
      </c>
      <c r="U388">
        <f>VLOOKUP(T388,CATMUN!$B$2:$G$1123,6,0)</f>
        <v>15</v>
      </c>
    </row>
    <row r="389" spans="1:21" x14ac:dyDescent="0.2">
      <c r="A389" s="25">
        <v>25438</v>
      </c>
      <c r="B389" s="25" t="s">
        <v>1549</v>
      </c>
      <c r="C389" s="25" t="s">
        <v>1604</v>
      </c>
      <c r="D389" s="26">
        <v>2004</v>
      </c>
      <c r="E389" s="26">
        <v>2004</v>
      </c>
      <c r="F389" s="27">
        <v>5802</v>
      </c>
      <c r="G389" s="27"/>
      <c r="H389" s="27">
        <v>1206013341</v>
      </c>
      <c r="I389" s="27">
        <v>83317</v>
      </c>
      <c r="J389" s="27">
        <v>69510678000</v>
      </c>
      <c r="K389" s="29">
        <v>2475</v>
      </c>
      <c r="L389" s="29">
        <v>1253835</v>
      </c>
      <c r="M389" s="29">
        <v>175559</v>
      </c>
      <c r="N389" s="29">
        <v>20321326500</v>
      </c>
      <c r="O389" s="30">
        <f t="shared" si="30"/>
        <v>8277</v>
      </c>
      <c r="P389" s="30">
        <f t="shared" si="34"/>
        <v>1207267176</v>
      </c>
      <c r="Q389" s="30">
        <f t="shared" si="31"/>
        <v>258876</v>
      </c>
      <c r="R389" s="30">
        <f t="shared" si="32"/>
        <v>89832004500</v>
      </c>
      <c r="T389">
        <f t="shared" si="33"/>
        <v>25438</v>
      </c>
      <c r="U389">
        <f>VLOOKUP(T389,CATMUN!$B$2:$G$1123,6,0)</f>
        <v>15</v>
      </c>
    </row>
    <row r="390" spans="1:21" x14ac:dyDescent="0.2">
      <c r="A390" s="25">
        <v>25473</v>
      </c>
      <c r="B390" s="25" t="s">
        <v>1549</v>
      </c>
      <c r="C390" s="25" t="s">
        <v>1605</v>
      </c>
      <c r="D390" s="26">
        <v>2009</v>
      </c>
      <c r="E390" s="26">
        <v>2009</v>
      </c>
      <c r="F390" s="27">
        <v>11025</v>
      </c>
      <c r="G390" s="27"/>
      <c r="H390" s="27">
        <v>93713319</v>
      </c>
      <c r="I390" s="27">
        <v>1052695</v>
      </c>
      <c r="J390" s="27">
        <v>956091938500</v>
      </c>
      <c r="K390" s="29">
        <v>44301</v>
      </c>
      <c r="L390" s="29">
        <v>8544650</v>
      </c>
      <c r="M390" s="29">
        <v>3931191</v>
      </c>
      <c r="N390" s="29">
        <v>1899037245500</v>
      </c>
      <c r="O390" s="30">
        <f t="shared" si="30"/>
        <v>55326</v>
      </c>
      <c r="P390" s="30">
        <f t="shared" si="34"/>
        <v>102257969</v>
      </c>
      <c r="Q390" s="30">
        <f t="shared" si="31"/>
        <v>4983886</v>
      </c>
      <c r="R390" s="30">
        <f t="shared" si="32"/>
        <v>2855129184000</v>
      </c>
      <c r="T390">
        <f t="shared" si="33"/>
        <v>25473</v>
      </c>
      <c r="U390">
        <f>VLOOKUP(T390,CATMUN!$B$2:$G$1123,6,0)</f>
        <v>11</v>
      </c>
    </row>
    <row r="391" spans="1:21" x14ac:dyDescent="0.2">
      <c r="A391" s="25">
        <v>25483</v>
      </c>
      <c r="B391" s="25" t="s">
        <v>1549</v>
      </c>
      <c r="C391" s="25" t="s">
        <v>1606</v>
      </c>
      <c r="D391" s="26">
        <v>2005</v>
      </c>
      <c r="E391" s="26">
        <v>2005</v>
      </c>
      <c r="F391" s="27">
        <v>510</v>
      </c>
      <c r="G391" s="27"/>
      <c r="H391" s="27">
        <v>52836755</v>
      </c>
      <c r="I391" s="27">
        <v>14973</v>
      </c>
      <c r="J391" s="27">
        <v>7120416500</v>
      </c>
      <c r="K391" s="29">
        <v>3547</v>
      </c>
      <c r="L391" s="29">
        <v>1560995</v>
      </c>
      <c r="M391" s="29">
        <v>95130</v>
      </c>
      <c r="N391" s="29">
        <v>27600490000</v>
      </c>
      <c r="O391" s="30">
        <f t="shared" si="30"/>
        <v>4057</v>
      </c>
      <c r="P391" s="30">
        <f t="shared" si="34"/>
        <v>54397750</v>
      </c>
      <c r="Q391" s="30">
        <f t="shared" si="31"/>
        <v>110103</v>
      </c>
      <c r="R391" s="30">
        <f t="shared" si="32"/>
        <v>34720906500</v>
      </c>
      <c r="T391">
        <f t="shared" si="33"/>
        <v>25483</v>
      </c>
      <c r="U391">
        <f>VLOOKUP(T391,CATMUN!$B$2:$G$1123,6,0)</f>
        <v>15</v>
      </c>
    </row>
    <row r="392" spans="1:21" x14ac:dyDescent="0.2">
      <c r="A392" s="25">
        <v>25486</v>
      </c>
      <c r="B392" s="25" t="s">
        <v>1549</v>
      </c>
      <c r="C392" s="25" t="s">
        <v>1607</v>
      </c>
      <c r="D392" s="26">
        <v>2006</v>
      </c>
      <c r="E392" s="26">
        <v>2006</v>
      </c>
      <c r="F392" s="27">
        <v>5526</v>
      </c>
      <c r="G392" s="27"/>
      <c r="H392" s="27">
        <v>100246673</v>
      </c>
      <c r="I392" s="27">
        <v>257177</v>
      </c>
      <c r="J392" s="27">
        <v>157701649800</v>
      </c>
      <c r="K392" s="29">
        <v>2683</v>
      </c>
      <c r="L392" s="29">
        <v>548154</v>
      </c>
      <c r="M392" s="29">
        <v>175083</v>
      </c>
      <c r="N392" s="29">
        <v>56715689000</v>
      </c>
      <c r="O392" s="30">
        <f t="shared" si="30"/>
        <v>8209</v>
      </c>
      <c r="P392" s="30">
        <f t="shared" si="34"/>
        <v>100794827</v>
      </c>
      <c r="Q392" s="30">
        <f t="shared" si="31"/>
        <v>432260</v>
      </c>
      <c r="R392" s="30">
        <f t="shared" si="32"/>
        <v>214417338800</v>
      </c>
      <c r="T392">
        <f t="shared" si="33"/>
        <v>25486</v>
      </c>
      <c r="U392">
        <f>VLOOKUP(T392,CATMUN!$B$2:$G$1123,6,0)</f>
        <v>14</v>
      </c>
    </row>
    <row r="393" spans="1:21" x14ac:dyDescent="0.2">
      <c r="A393" s="25">
        <v>25488</v>
      </c>
      <c r="B393" s="25" t="s">
        <v>1549</v>
      </c>
      <c r="C393" s="25" t="s">
        <v>1608</v>
      </c>
      <c r="D393" s="26">
        <v>2010</v>
      </c>
      <c r="E393" s="26">
        <v>2010</v>
      </c>
      <c r="F393" s="27">
        <v>4234</v>
      </c>
      <c r="G393" s="27"/>
      <c r="H393" s="27">
        <v>221362494</v>
      </c>
      <c r="I393" s="27">
        <v>540849</v>
      </c>
      <c r="J393" s="27">
        <v>372078307500</v>
      </c>
      <c r="K393" s="29">
        <v>1445</v>
      </c>
      <c r="L393" s="29">
        <v>747337</v>
      </c>
      <c r="M393" s="29">
        <v>132431</v>
      </c>
      <c r="N393" s="29">
        <v>56545714000</v>
      </c>
      <c r="O393" s="30">
        <f t="shared" si="30"/>
        <v>5679</v>
      </c>
      <c r="P393" s="30">
        <f t="shared" si="34"/>
        <v>222109831</v>
      </c>
      <c r="Q393" s="30">
        <f t="shared" si="31"/>
        <v>673280</v>
      </c>
      <c r="R393" s="30">
        <f t="shared" si="32"/>
        <v>428624021500</v>
      </c>
      <c r="T393">
        <f t="shared" si="33"/>
        <v>25488</v>
      </c>
      <c r="U393">
        <f>VLOOKUP(T393,CATMUN!$B$2:$G$1123,6,0)</f>
        <v>15</v>
      </c>
    </row>
    <row r="394" spans="1:21" x14ac:dyDescent="0.2">
      <c r="A394" s="25">
        <v>25489</v>
      </c>
      <c r="B394" s="25" t="s">
        <v>1549</v>
      </c>
      <c r="C394" s="25" t="s">
        <v>1609</v>
      </c>
      <c r="D394" s="26">
        <v>2010</v>
      </c>
      <c r="E394" s="26">
        <v>2010</v>
      </c>
      <c r="F394" s="27">
        <v>2633</v>
      </c>
      <c r="G394" s="27"/>
      <c r="H394" s="27">
        <v>58536859</v>
      </c>
      <c r="I394" s="27">
        <v>114236</v>
      </c>
      <c r="J394" s="27">
        <v>39980654500</v>
      </c>
      <c r="K394" s="29">
        <v>451</v>
      </c>
      <c r="L394" s="29">
        <v>145574</v>
      </c>
      <c r="M394" s="29">
        <v>47101</v>
      </c>
      <c r="N394" s="29">
        <v>13959753000</v>
      </c>
      <c r="O394" s="30">
        <f t="shared" si="30"/>
        <v>3084</v>
      </c>
      <c r="P394" s="30">
        <f t="shared" si="34"/>
        <v>58682433</v>
      </c>
      <c r="Q394" s="30">
        <f t="shared" si="31"/>
        <v>161337</v>
      </c>
      <c r="R394" s="30">
        <f t="shared" si="32"/>
        <v>53940407500</v>
      </c>
      <c r="T394">
        <f t="shared" si="33"/>
        <v>25489</v>
      </c>
      <c r="U394">
        <f>VLOOKUP(T394,CATMUN!$B$2:$G$1123,6,0)</f>
        <v>14</v>
      </c>
    </row>
    <row r="395" spans="1:21" x14ac:dyDescent="0.2">
      <c r="A395" s="25">
        <v>25491</v>
      </c>
      <c r="B395" s="25" t="s">
        <v>1549</v>
      </c>
      <c r="C395" s="25" t="s">
        <v>1610</v>
      </c>
      <c r="D395" s="26">
        <v>2007</v>
      </c>
      <c r="E395" s="26">
        <v>2007</v>
      </c>
      <c r="F395" s="27">
        <v>3088</v>
      </c>
      <c r="G395" s="27"/>
      <c r="H395" s="27">
        <v>68091534</v>
      </c>
      <c r="I395" s="27">
        <v>203365</v>
      </c>
      <c r="J395" s="27">
        <v>51382750500</v>
      </c>
      <c r="K395" s="29">
        <v>1121</v>
      </c>
      <c r="L395" s="29">
        <v>568259</v>
      </c>
      <c r="M395" s="29">
        <v>110279</v>
      </c>
      <c r="N395" s="29">
        <v>33655832000</v>
      </c>
      <c r="O395" s="30">
        <f t="shared" si="30"/>
        <v>4209</v>
      </c>
      <c r="P395" s="30">
        <f t="shared" si="34"/>
        <v>68659793</v>
      </c>
      <c r="Q395" s="30">
        <f t="shared" si="31"/>
        <v>313644</v>
      </c>
      <c r="R395" s="30">
        <f t="shared" si="32"/>
        <v>85038582500</v>
      </c>
      <c r="T395">
        <f t="shared" si="33"/>
        <v>25491</v>
      </c>
      <c r="U395">
        <f>VLOOKUP(T395,CATMUN!$B$2:$G$1123,6,0)</f>
        <v>14</v>
      </c>
    </row>
    <row r="396" spans="1:21" x14ac:dyDescent="0.2">
      <c r="A396" s="25">
        <v>25506</v>
      </c>
      <c r="B396" s="25" t="s">
        <v>1549</v>
      </c>
      <c r="C396" s="25" t="s">
        <v>1611</v>
      </c>
      <c r="D396" s="26">
        <v>2006</v>
      </c>
      <c r="E396" s="26">
        <v>2006</v>
      </c>
      <c r="F396" s="27">
        <v>2553</v>
      </c>
      <c r="G396" s="27"/>
      <c r="H396" s="27">
        <v>126259390</v>
      </c>
      <c r="I396" s="27">
        <v>64907</v>
      </c>
      <c r="J396" s="27">
        <v>39706856800</v>
      </c>
      <c r="K396" s="29">
        <v>622</v>
      </c>
      <c r="L396" s="29">
        <v>199861</v>
      </c>
      <c r="M396" s="29">
        <v>41807</v>
      </c>
      <c r="N396" s="29">
        <v>7990956000</v>
      </c>
      <c r="O396" s="30">
        <f t="shared" si="30"/>
        <v>3175</v>
      </c>
      <c r="P396" s="30">
        <f t="shared" si="34"/>
        <v>126459251</v>
      </c>
      <c r="Q396" s="30">
        <f t="shared" si="31"/>
        <v>106714</v>
      </c>
      <c r="R396" s="30">
        <f t="shared" si="32"/>
        <v>47697812800</v>
      </c>
      <c r="T396">
        <f t="shared" si="33"/>
        <v>25506</v>
      </c>
      <c r="U396">
        <f>VLOOKUP(T396,CATMUN!$B$2:$G$1123,6,0)</f>
        <v>15</v>
      </c>
    </row>
    <row r="397" spans="1:21" x14ac:dyDescent="0.2">
      <c r="A397" s="25">
        <v>25513</v>
      </c>
      <c r="B397" s="25" t="s">
        <v>1549</v>
      </c>
      <c r="C397" s="25" t="s">
        <v>1612</v>
      </c>
      <c r="D397" s="26">
        <v>2003</v>
      </c>
      <c r="E397" s="26">
        <v>2005</v>
      </c>
      <c r="F397" s="27">
        <v>11249</v>
      </c>
      <c r="G397" s="27"/>
      <c r="H397" s="27">
        <v>396130192</v>
      </c>
      <c r="I397" s="27">
        <v>397072</v>
      </c>
      <c r="J397" s="27">
        <v>86442253900</v>
      </c>
      <c r="K397" s="29">
        <v>7283</v>
      </c>
      <c r="L397" s="29">
        <v>2793670</v>
      </c>
      <c r="M397" s="29">
        <v>511155</v>
      </c>
      <c r="N397" s="29">
        <v>145994864500</v>
      </c>
      <c r="O397" s="30">
        <f t="shared" si="30"/>
        <v>18532</v>
      </c>
      <c r="P397" s="30">
        <f t="shared" si="34"/>
        <v>398923862</v>
      </c>
      <c r="Q397" s="30">
        <f t="shared" si="31"/>
        <v>908227</v>
      </c>
      <c r="R397" s="30">
        <f t="shared" si="32"/>
        <v>232437118400</v>
      </c>
      <c r="T397">
        <f t="shared" si="33"/>
        <v>25513</v>
      </c>
      <c r="U397">
        <f>VLOOKUP(T397,CATMUN!$B$2:$G$1123,6,0)</f>
        <v>14</v>
      </c>
    </row>
    <row r="398" spans="1:21" x14ac:dyDescent="0.2">
      <c r="A398" s="25">
        <v>25518</v>
      </c>
      <c r="B398" s="25" t="s">
        <v>1549</v>
      </c>
      <c r="C398" s="25" t="s">
        <v>1613</v>
      </c>
      <c r="D398" s="26">
        <v>2009</v>
      </c>
      <c r="E398" s="26">
        <v>2009</v>
      </c>
      <c r="F398" s="27">
        <v>3012</v>
      </c>
      <c r="G398" s="27"/>
      <c r="H398" s="27">
        <v>167259954</v>
      </c>
      <c r="I398" s="27">
        <v>51748</v>
      </c>
      <c r="J398" s="27">
        <v>19586959400</v>
      </c>
      <c r="K398" s="29">
        <v>353</v>
      </c>
      <c r="L398" s="29">
        <v>192292</v>
      </c>
      <c r="M398" s="29">
        <v>36399</v>
      </c>
      <c r="N398" s="29">
        <v>5608005500</v>
      </c>
      <c r="O398" s="30">
        <f t="shared" si="30"/>
        <v>3365</v>
      </c>
      <c r="P398" s="30">
        <f t="shared" si="34"/>
        <v>167452246</v>
      </c>
      <c r="Q398" s="30">
        <f t="shared" si="31"/>
        <v>88147</v>
      </c>
      <c r="R398" s="30">
        <f t="shared" si="32"/>
        <v>25194964900</v>
      </c>
      <c r="T398">
        <f t="shared" si="33"/>
        <v>25518</v>
      </c>
      <c r="U398">
        <f>VLOOKUP(T398,CATMUN!$B$2:$G$1123,6,0)</f>
        <v>15</v>
      </c>
    </row>
    <row r="399" spans="1:21" x14ac:dyDescent="0.2">
      <c r="A399" s="25">
        <v>25524</v>
      </c>
      <c r="B399" s="25" t="s">
        <v>1549</v>
      </c>
      <c r="C399" s="25" t="s">
        <v>1614</v>
      </c>
      <c r="D399" s="26">
        <v>2005</v>
      </c>
      <c r="E399" s="26">
        <v>2005</v>
      </c>
      <c r="F399" s="27">
        <v>3131</v>
      </c>
      <c r="G399" s="27"/>
      <c r="H399" s="27">
        <v>67768437</v>
      </c>
      <c r="I399" s="27">
        <v>106951</v>
      </c>
      <c r="J399" s="27">
        <v>46722394500</v>
      </c>
      <c r="K399" s="29">
        <v>740</v>
      </c>
      <c r="L399" s="29">
        <v>196539</v>
      </c>
      <c r="M399" s="29">
        <v>48445</v>
      </c>
      <c r="N399" s="29">
        <v>10902748000</v>
      </c>
      <c r="O399" s="30">
        <f t="shared" si="30"/>
        <v>3871</v>
      </c>
      <c r="P399" s="30">
        <f t="shared" si="34"/>
        <v>67964976</v>
      </c>
      <c r="Q399" s="30">
        <f t="shared" si="31"/>
        <v>155396</v>
      </c>
      <c r="R399" s="30">
        <f t="shared" si="32"/>
        <v>57625142500</v>
      </c>
      <c r="T399">
        <f t="shared" si="33"/>
        <v>25524</v>
      </c>
      <c r="U399">
        <f>VLOOKUP(T399,CATMUN!$B$2:$G$1123,6,0)</f>
        <v>15</v>
      </c>
    </row>
    <row r="400" spans="1:21" x14ac:dyDescent="0.2">
      <c r="A400" s="25">
        <v>25530</v>
      </c>
      <c r="B400" s="25" t="s">
        <v>1549</v>
      </c>
      <c r="C400" s="25" t="s">
        <v>1615</v>
      </c>
      <c r="D400" s="26">
        <v>2005</v>
      </c>
      <c r="E400" s="26">
        <v>2005</v>
      </c>
      <c r="F400" s="27">
        <v>3698</v>
      </c>
      <c r="G400" s="27"/>
      <c r="H400" s="27">
        <v>837026154</v>
      </c>
      <c r="I400" s="27">
        <v>168618</v>
      </c>
      <c r="J400" s="27">
        <v>105465537200</v>
      </c>
      <c r="K400" s="29">
        <v>1593</v>
      </c>
      <c r="L400" s="29">
        <v>602325</v>
      </c>
      <c r="M400" s="29">
        <v>113877</v>
      </c>
      <c r="N400" s="29">
        <v>15416843000</v>
      </c>
      <c r="O400" s="30">
        <f t="shared" si="30"/>
        <v>5291</v>
      </c>
      <c r="P400" s="30">
        <f t="shared" si="34"/>
        <v>837628479</v>
      </c>
      <c r="Q400" s="30">
        <f t="shared" si="31"/>
        <v>282495</v>
      </c>
      <c r="R400" s="30">
        <f t="shared" si="32"/>
        <v>120882380200</v>
      </c>
      <c r="T400">
        <f t="shared" si="33"/>
        <v>25530</v>
      </c>
      <c r="U400">
        <f>VLOOKUP(T400,CATMUN!$B$2:$G$1123,6,0)</f>
        <v>15</v>
      </c>
    </row>
    <row r="401" spans="1:21" x14ac:dyDescent="0.2">
      <c r="A401" s="25">
        <v>25535</v>
      </c>
      <c r="B401" s="25" t="s">
        <v>1549</v>
      </c>
      <c r="C401" s="25" t="s">
        <v>1616</v>
      </c>
      <c r="D401" s="26">
        <v>2006</v>
      </c>
      <c r="E401" s="26">
        <v>2006</v>
      </c>
      <c r="F401" s="27">
        <v>4817</v>
      </c>
      <c r="G401" s="27"/>
      <c r="H401" s="27">
        <v>270119926</v>
      </c>
      <c r="I401" s="27">
        <v>152217</v>
      </c>
      <c r="J401" s="27">
        <v>78162489500</v>
      </c>
      <c r="K401" s="29">
        <v>1055</v>
      </c>
      <c r="L401" s="29">
        <v>437322</v>
      </c>
      <c r="M401" s="29">
        <v>87014</v>
      </c>
      <c r="N401" s="29">
        <v>18367646500</v>
      </c>
      <c r="O401" s="30">
        <f t="shared" si="30"/>
        <v>5872</v>
      </c>
      <c r="P401" s="30">
        <f t="shared" si="34"/>
        <v>270557248</v>
      </c>
      <c r="Q401" s="30">
        <f t="shared" si="31"/>
        <v>239231</v>
      </c>
      <c r="R401" s="30">
        <f t="shared" si="32"/>
        <v>96530136000</v>
      </c>
      <c r="T401">
        <f t="shared" si="33"/>
        <v>25535</v>
      </c>
      <c r="U401">
        <f>VLOOKUP(T401,CATMUN!$B$2:$G$1123,6,0)</f>
        <v>15</v>
      </c>
    </row>
    <row r="402" spans="1:21" x14ac:dyDescent="0.2">
      <c r="A402" s="25">
        <v>25572</v>
      </c>
      <c r="B402" s="25" t="s">
        <v>1549</v>
      </c>
      <c r="C402" s="25" t="s">
        <v>1617</v>
      </c>
      <c r="D402" s="26">
        <v>2010</v>
      </c>
      <c r="E402" s="26">
        <v>2010</v>
      </c>
      <c r="F402" s="27">
        <v>2445</v>
      </c>
      <c r="G402" s="27"/>
      <c r="H402" s="27">
        <v>488905614</v>
      </c>
      <c r="I402" s="27">
        <v>309157</v>
      </c>
      <c r="J402" s="27">
        <v>256653785500</v>
      </c>
      <c r="K402" s="29">
        <v>5027</v>
      </c>
      <c r="L402" s="29">
        <v>1335992</v>
      </c>
      <c r="M402" s="29">
        <v>364440</v>
      </c>
      <c r="N402" s="29">
        <v>113114461000</v>
      </c>
      <c r="O402" s="30">
        <f t="shared" si="30"/>
        <v>7472</v>
      </c>
      <c r="P402" s="30">
        <f t="shared" si="34"/>
        <v>490241606</v>
      </c>
      <c r="Q402" s="30">
        <f t="shared" si="31"/>
        <v>673597</v>
      </c>
      <c r="R402" s="30">
        <f t="shared" si="32"/>
        <v>369768246500</v>
      </c>
      <c r="T402">
        <f t="shared" si="33"/>
        <v>25572</v>
      </c>
      <c r="U402">
        <f>VLOOKUP(T402,CATMUN!$B$2:$G$1123,6,0)</f>
        <v>15</v>
      </c>
    </row>
    <row r="403" spans="1:21" x14ac:dyDescent="0.2">
      <c r="A403" s="25">
        <v>25580</v>
      </c>
      <c r="B403" s="25" t="s">
        <v>1549</v>
      </c>
      <c r="C403" s="25" t="s">
        <v>1618</v>
      </c>
      <c r="D403" s="26">
        <v>2006</v>
      </c>
      <c r="E403" s="26">
        <v>2006</v>
      </c>
      <c r="F403" s="27">
        <v>1772</v>
      </c>
      <c r="G403" s="27"/>
      <c r="H403" s="27">
        <v>190042145</v>
      </c>
      <c r="I403" s="27">
        <v>38809</v>
      </c>
      <c r="J403" s="27">
        <v>18513890800</v>
      </c>
      <c r="K403" s="29">
        <v>460</v>
      </c>
      <c r="L403" s="29">
        <v>344891</v>
      </c>
      <c r="M403" s="29">
        <v>28885</v>
      </c>
      <c r="N403" s="29">
        <v>3891779500</v>
      </c>
      <c r="O403" s="30">
        <f t="shared" si="30"/>
        <v>2232</v>
      </c>
      <c r="P403" s="30">
        <f t="shared" si="34"/>
        <v>190387036</v>
      </c>
      <c r="Q403" s="30">
        <f t="shared" si="31"/>
        <v>67694</v>
      </c>
      <c r="R403" s="30">
        <f t="shared" si="32"/>
        <v>22405670300</v>
      </c>
      <c r="T403">
        <f t="shared" si="33"/>
        <v>25580</v>
      </c>
      <c r="U403">
        <f>VLOOKUP(T403,CATMUN!$B$2:$G$1123,6,0)</f>
        <v>15</v>
      </c>
    </row>
    <row r="404" spans="1:21" x14ac:dyDescent="0.2">
      <c r="A404" s="25">
        <v>25592</v>
      </c>
      <c r="B404" s="25" t="s">
        <v>1549</v>
      </c>
      <c r="C404" s="25" t="s">
        <v>1619</v>
      </c>
      <c r="D404" s="26">
        <v>2010</v>
      </c>
      <c r="E404" s="26">
        <v>2010</v>
      </c>
      <c r="F404" s="27">
        <v>3352</v>
      </c>
      <c r="G404" s="27"/>
      <c r="H404" s="27">
        <v>78948474</v>
      </c>
      <c r="I404" s="27">
        <v>178447</v>
      </c>
      <c r="J404" s="27">
        <v>72805904500</v>
      </c>
      <c r="K404" s="29">
        <v>543</v>
      </c>
      <c r="L404" s="29">
        <v>212504</v>
      </c>
      <c r="M404" s="29">
        <v>49616</v>
      </c>
      <c r="N404" s="29">
        <v>13075436000</v>
      </c>
      <c r="O404" s="30">
        <f t="shared" si="30"/>
        <v>3895</v>
      </c>
      <c r="P404" s="30">
        <f t="shared" si="34"/>
        <v>79160978</v>
      </c>
      <c r="Q404" s="30">
        <f t="shared" si="31"/>
        <v>228063</v>
      </c>
      <c r="R404" s="30">
        <f t="shared" si="32"/>
        <v>85881340500</v>
      </c>
      <c r="T404">
        <f t="shared" si="33"/>
        <v>25592</v>
      </c>
      <c r="U404">
        <f>VLOOKUP(T404,CATMUN!$B$2:$G$1123,6,0)</f>
        <v>15</v>
      </c>
    </row>
    <row r="405" spans="1:21" x14ac:dyDescent="0.2">
      <c r="A405" s="25">
        <v>25594</v>
      </c>
      <c r="B405" s="25" t="s">
        <v>1549</v>
      </c>
      <c r="C405" s="25" t="s">
        <v>1620</v>
      </c>
      <c r="D405" s="26">
        <v>2004</v>
      </c>
      <c r="E405" s="26">
        <v>2004</v>
      </c>
      <c r="F405" s="27">
        <v>4710</v>
      </c>
      <c r="G405" s="27"/>
      <c r="H405" s="27">
        <v>141076386</v>
      </c>
      <c r="I405" s="27">
        <v>74686</v>
      </c>
      <c r="J405" s="27">
        <v>13378718600</v>
      </c>
      <c r="K405" s="29">
        <v>620</v>
      </c>
      <c r="L405" s="29">
        <v>175666</v>
      </c>
      <c r="M405" s="29">
        <v>52373</v>
      </c>
      <c r="N405" s="29">
        <v>9709481500</v>
      </c>
      <c r="O405" s="30">
        <f t="shared" si="30"/>
        <v>5330</v>
      </c>
      <c r="P405" s="30">
        <f t="shared" si="34"/>
        <v>141252052</v>
      </c>
      <c r="Q405" s="30">
        <f t="shared" si="31"/>
        <v>127059</v>
      </c>
      <c r="R405" s="30">
        <f t="shared" si="32"/>
        <v>23088200100</v>
      </c>
      <c r="T405">
        <f t="shared" si="33"/>
        <v>25594</v>
      </c>
      <c r="U405">
        <f>VLOOKUP(T405,CATMUN!$B$2:$G$1123,6,0)</f>
        <v>15</v>
      </c>
    </row>
    <row r="406" spans="1:21" x14ac:dyDescent="0.2">
      <c r="A406" s="25">
        <v>25596</v>
      </c>
      <c r="B406" s="25" t="s">
        <v>1549</v>
      </c>
      <c r="C406" s="25" t="s">
        <v>1621</v>
      </c>
      <c r="D406" s="26">
        <v>2005</v>
      </c>
      <c r="E406" s="26">
        <v>2005</v>
      </c>
      <c r="F406" s="27">
        <v>5000</v>
      </c>
      <c r="G406" s="27"/>
      <c r="H406" s="27">
        <v>127129497</v>
      </c>
      <c r="I406" s="27">
        <v>105892</v>
      </c>
      <c r="J406" s="27">
        <v>21600862700</v>
      </c>
      <c r="K406" s="29">
        <v>645</v>
      </c>
      <c r="L406" s="29">
        <v>289005</v>
      </c>
      <c r="M406" s="29">
        <v>81626</v>
      </c>
      <c r="N406" s="29">
        <v>7994310000</v>
      </c>
      <c r="O406" s="30">
        <f t="shared" si="30"/>
        <v>5645</v>
      </c>
      <c r="P406" s="30">
        <f t="shared" si="34"/>
        <v>127418502</v>
      </c>
      <c r="Q406" s="30">
        <f t="shared" si="31"/>
        <v>187518</v>
      </c>
      <c r="R406" s="30">
        <f t="shared" si="32"/>
        <v>29595172700</v>
      </c>
      <c r="T406">
        <f t="shared" si="33"/>
        <v>25596</v>
      </c>
      <c r="U406">
        <f>VLOOKUP(T406,CATMUN!$B$2:$G$1123,6,0)</f>
        <v>15</v>
      </c>
    </row>
    <row r="407" spans="1:21" x14ac:dyDescent="0.2">
      <c r="A407" s="25">
        <v>25599</v>
      </c>
      <c r="B407" s="25" t="s">
        <v>1549</v>
      </c>
      <c r="C407" s="25" t="s">
        <v>1622</v>
      </c>
      <c r="D407" s="26">
        <v>2013</v>
      </c>
      <c r="E407" s="26">
        <v>2013</v>
      </c>
      <c r="F407" s="27">
        <v>5127</v>
      </c>
      <c r="G407" s="27"/>
      <c r="H407" s="27">
        <v>117076437</v>
      </c>
      <c r="I407" s="27">
        <v>330844</v>
      </c>
      <c r="J407" s="27">
        <v>169976380500</v>
      </c>
      <c r="K407" s="29">
        <v>2118</v>
      </c>
      <c r="L407" s="29">
        <v>936567</v>
      </c>
      <c r="M407" s="29">
        <v>195199</v>
      </c>
      <c r="N407" s="29">
        <v>75948762000</v>
      </c>
      <c r="O407" s="30">
        <f t="shared" si="30"/>
        <v>7245</v>
      </c>
      <c r="P407" s="30">
        <f t="shared" si="34"/>
        <v>118013004</v>
      </c>
      <c r="Q407" s="30">
        <f t="shared" si="31"/>
        <v>526043</v>
      </c>
      <c r="R407" s="30">
        <f t="shared" si="32"/>
        <v>245925142500</v>
      </c>
      <c r="T407">
        <f t="shared" si="33"/>
        <v>25599</v>
      </c>
      <c r="U407">
        <f>VLOOKUP(T407,CATMUN!$B$2:$G$1123,6,0)</f>
        <v>14</v>
      </c>
    </row>
    <row r="408" spans="1:21" x14ac:dyDescent="0.2">
      <c r="A408" s="25">
        <v>25612</v>
      </c>
      <c r="B408" s="25" t="s">
        <v>1549</v>
      </c>
      <c r="C408" s="25" t="s">
        <v>1623</v>
      </c>
      <c r="D408" s="26">
        <v>2009</v>
      </c>
      <c r="E408" s="26">
        <v>2009</v>
      </c>
      <c r="F408" s="27">
        <v>7149</v>
      </c>
      <c r="G408" s="27"/>
      <c r="H408" s="27">
        <v>114150311</v>
      </c>
      <c r="I408" s="27">
        <v>244204</v>
      </c>
      <c r="J408" s="27">
        <v>195405882500</v>
      </c>
      <c r="K408" s="29">
        <v>16391</v>
      </c>
      <c r="L408" s="29">
        <v>11003233</v>
      </c>
      <c r="M408" s="29">
        <v>1160969</v>
      </c>
      <c r="N408" s="29">
        <v>960406461000</v>
      </c>
      <c r="O408" s="30">
        <f t="shared" si="30"/>
        <v>23540</v>
      </c>
      <c r="P408" s="30">
        <f t="shared" si="34"/>
        <v>125153544</v>
      </c>
      <c r="Q408" s="30">
        <f t="shared" si="31"/>
        <v>1405173</v>
      </c>
      <c r="R408" s="30">
        <f t="shared" si="32"/>
        <v>1155812343500</v>
      </c>
      <c r="T408">
        <f t="shared" si="33"/>
        <v>25612</v>
      </c>
      <c r="U408">
        <f>VLOOKUP(T408,CATMUN!$B$2:$G$1123,6,0)</f>
        <v>14</v>
      </c>
    </row>
    <row r="409" spans="1:21" x14ac:dyDescent="0.2">
      <c r="A409" s="25">
        <v>25645</v>
      </c>
      <c r="B409" s="25" t="s">
        <v>1549</v>
      </c>
      <c r="C409" s="25" t="s">
        <v>1624</v>
      </c>
      <c r="D409" s="26">
        <v>2005</v>
      </c>
      <c r="E409" s="26">
        <v>2005</v>
      </c>
      <c r="F409" s="27">
        <v>9078</v>
      </c>
      <c r="G409" s="27"/>
      <c r="H409" s="27">
        <v>82969997</v>
      </c>
      <c r="I409" s="27">
        <v>407521</v>
      </c>
      <c r="J409" s="27">
        <v>137375036200</v>
      </c>
      <c r="K409" s="29">
        <v>606</v>
      </c>
      <c r="L409" s="29">
        <v>284008</v>
      </c>
      <c r="M409" s="29">
        <v>69813</v>
      </c>
      <c r="N409" s="29">
        <v>22253832000</v>
      </c>
      <c r="O409" s="30">
        <f t="shared" si="30"/>
        <v>9684</v>
      </c>
      <c r="P409" s="30">
        <f t="shared" si="34"/>
        <v>83254005</v>
      </c>
      <c r="Q409" s="30">
        <f t="shared" si="31"/>
        <v>477334</v>
      </c>
      <c r="R409" s="30">
        <f t="shared" si="32"/>
        <v>159628868200</v>
      </c>
      <c r="T409">
        <f t="shared" si="33"/>
        <v>25645</v>
      </c>
      <c r="U409">
        <f>VLOOKUP(T409,CATMUN!$B$2:$G$1123,6,0)</f>
        <v>14</v>
      </c>
    </row>
    <row r="410" spans="1:21" x14ac:dyDescent="0.2">
      <c r="A410" s="25">
        <v>25649</v>
      </c>
      <c r="B410" s="25" t="s">
        <v>1549</v>
      </c>
      <c r="C410" s="25" t="s">
        <v>1625</v>
      </c>
      <c r="D410" s="26">
        <v>2006</v>
      </c>
      <c r="E410" s="26">
        <v>2006</v>
      </c>
      <c r="F410" s="27">
        <v>4198</v>
      </c>
      <c r="G410" s="27"/>
      <c r="H410" s="27">
        <v>244734512</v>
      </c>
      <c r="I410" s="27">
        <v>137154</v>
      </c>
      <c r="J410" s="27">
        <v>47224500000</v>
      </c>
      <c r="K410" s="29">
        <v>1688</v>
      </c>
      <c r="L410" s="29">
        <v>535612</v>
      </c>
      <c r="M410" s="29">
        <v>138903</v>
      </c>
      <c r="N410" s="29">
        <v>22713169000</v>
      </c>
      <c r="O410" s="30">
        <f t="shared" si="30"/>
        <v>5886</v>
      </c>
      <c r="P410" s="30">
        <f t="shared" si="34"/>
        <v>245270124</v>
      </c>
      <c r="Q410" s="30">
        <f t="shared" si="31"/>
        <v>276057</v>
      </c>
      <c r="R410" s="30">
        <f t="shared" si="32"/>
        <v>69937669000</v>
      </c>
      <c r="T410">
        <f t="shared" si="33"/>
        <v>25649</v>
      </c>
      <c r="U410">
        <f>VLOOKUP(T410,CATMUN!$B$2:$G$1123,6,0)</f>
        <v>15</v>
      </c>
    </row>
    <row r="411" spans="1:21" x14ac:dyDescent="0.2">
      <c r="A411" s="25">
        <v>25653</v>
      </c>
      <c r="B411" s="25" t="s">
        <v>1549</v>
      </c>
      <c r="C411" s="25" t="s">
        <v>1626</v>
      </c>
      <c r="D411" s="26">
        <v>2004</v>
      </c>
      <c r="E411" s="26">
        <v>2004</v>
      </c>
      <c r="F411" s="27">
        <v>4234</v>
      </c>
      <c r="G411" s="27"/>
      <c r="H411" s="27">
        <v>296687228</v>
      </c>
      <c r="I411" s="27">
        <v>84530</v>
      </c>
      <c r="J411" s="27">
        <v>17964234400</v>
      </c>
      <c r="K411" s="29">
        <v>449</v>
      </c>
      <c r="L411" s="29">
        <v>223727</v>
      </c>
      <c r="M411" s="29">
        <v>25662</v>
      </c>
      <c r="N411" s="29">
        <v>5235356000</v>
      </c>
      <c r="O411" s="30">
        <f t="shared" si="30"/>
        <v>4683</v>
      </c>
      <c r="P411" s="30">
        <f t="shared" si="34"/>
        <v>296910955</v>
      </c>
      <c r="Q411" s="30">
        <f t="shared" si="31"/>
        <v>110192</v>
      </c>
      <c r="R411" s="30">
        <f t="shared" si="32"/>
        <v>23199590400</v>
      </c>
      <c r="T411">
        <f t="shared" si="33"/>
        <v>25653</v>
      </c>
      <c r="U411">
        <f>VLOOKUP(T411,CATMUN!$B$2:$G$1123,6,0)</f>
        <v>15</v>
      </c>
    </row>
    <row r="412" spans="1:21" x14ac:dyDescent="0.2">
      <c r="A412" s="25">
        <v>25658</v>
      </c>
      <c r="B412" s="25" t="s">
        <v>1549</v>
      </c>
      <c r="C412" s="25" t="s">
        <v>1627</v>
      </c>
      <c r="D412" s="26">
        <v>2010</v>
      </c>
      <c r="E412" s="26">
        <v>2010</v>
      </c>
      <c r="F412" s="27">
        <v>5181</v>
      </c>
      <c r="G412" s="27"/>
      <c r="H412" s="27">
        <v>117203462</v>
      </c>
      <c r="I412" s="27">
        <v>381446</v>
      </c>
      <c r="J412" s="27">
        <v>129832305000</v>
      </c>
      <c r="K412" s="29">
        <v>2435</v>
      </c>
      <c r="L412" s="29">
        <v>589105</v>
      </c>
      <c r="M412" s="29">
        <v>205930</v>
      </c>
      <c r="N412" s="29">
        <v>71235062000</v>
      </c>
      <c r="O412" s="30">
        <f t="shared" si="30"/>
        <v>7616</v>
      </c>
      <c r="P412" s="30">
        <f t="shared" si="34"/>
        <v>117792567</v>
      </c>
      <c r="Q412" s="30">
        <f t="shared" si="31"/>
        <v>587376</v>
      </c>
      <c r="R412" s="30">
        <f t="shared" si="32"/>
        <v>201067367000</v>
      </c>
      <c r="T412">
        <f t="shared" si="33"/>
        <v>25658</v>
      </c>
      <c r="U412">
        <f>VLOOKUP(T412,CATMUN!$B$2:$G$1123,6,0)</f>
        <v>14</v>
      </c>
    </row>
    <row r="413" spans="1:21" x14ac:dyDescent="0.2">
      <c r="A413" s="25">
        <v>25662</v>
      </c>
      <c r="B413" s="25" t="s">
        <v>1549</v>
      </c>
      <c r="C413" s="25" t="s">
        <v>1628</v>
      </c>
      <c r="D413" s="26">
        <v>2006</v>
      </c>
      <c r="E413" s="26">
        <v>2006</v>
      </c>
      <c r="F413" s="27">
        <v>4138</v>
      </c>
      <c r="G413" s="27"/>
      <c r="H413" s="27">
        <v>306385906</v>
      </c>
      <c r="I413" s="27">
        <v>101799</v>
      </c>
      <c r="J413" s="27">
        <v>50648531300</v>
      </c>
      <c r="K413" s="29">
        <v>1999</v>
      </c>
      <c r="L413" s="29">
        <v>693036</v>
      </c>
      <c r="M413" s="29">
        <v>177832</v>
      </c>
      <c r="N413" s="29">
        <v>40662309500</v>
      </c>
      <c r="O413" s="30">
        <f t="shared" si="30"/>
        <v>6137</v>
      </c>
      <c r="P413" s="30">
        <f t="shared" si="34"/>
        <v>307078942</v>
      </c>
      <c r="Q413" s="30">
        <f t="shared" si="31"/>
        <v>279631</v>
      </c>
      <c r="R413" s="30">
        <f t="shared" si="32"/>
        <v>91310840800</v>
      </c>
      <c r="T413">
        <f t="shared" si="33"/>
        <v>25662</v>
      </c>
      <c r="U413">
        <f>VLOOKUP(T413,CATMUN!$B$2:$G$1123,6,0)</f>
        <v>15</v>
      </c>
    </row>
    <row r="414" spans="1:21" x14ac:dyDescent="0.2">
      <c r="A414" s="25">
        <v>25718</v>
      </c>
      <c r="B414" s="25" t="s">
        <v>1549</v>
      </c>
      <c r="C414" s="25" t="s">
        <v>1629</v>
      </c>
      <c r="D414" s="26">
        <v>2005</v>
      </c>
      <c r="E414" s="26">
        <v>2005</v>
      </c>
      <c r="F414" s="27">
        <v>5791</v>
      </c>
      <c r="G414" s="27"/>
      <c r="H414" s="27">
        <v>110778183</v>
      </c>
      <c r="I414" s="27">
        <v>535353</v>
      </c>
      <c r="J414" s="27">
        <v>124701428000</v>
      </c>
      <c r="K414" s="29">
        <v>1265</v>
      </c>
      <c r="L414" s="29">
        <v>792143</v>
      </c>
      <c r="M414" s="29">
        <v>135647</v>
      </c>
      <c r="N414" s="29">
        <v>39390409000</v>
      </c>
      <c r="O414" s="30">
        <f t="shared" si="30"/>
        <v>7056</v>
      </c>
      <c r="P414" s="30">
        <f t="shared" si="34"/>
        <v>111570326</v>
      </c>
      <c r="Q414" s="30">
        <f t="shared" si="31"/>
        <v>671000</v>
      </c>
      <c r="R414" s="30">
        <f t="shared" si="32"/>
        <v>164091837000</v>
      </c>
      <c r="T414">
        <f t="shared" si="33"/>
        <v>25718</v>
      </c>
      <c r="U414">
        <f>VLOOKUP(T414,CATMUN!$B$2:$G$1123,6,0)</f>
        <v>15</v>
      </c>
    </row>
    <row r="415" spans="1:21" x14ac:dyDescent="0.2">
      <c r="A415" s="25">
        <v>25736</v>
      </c>
      <c r="B415" s="25" t="s">
        <v>1549</v>
      </c>
      <c r="C415" s="25" t="s">
        <v>1630</v>
      </c>
      <c r="D415" s="26">
        <v>2017</v>
      </c>
      <c r="E415" s="26">
        <v>2017</v>
      </c>
      <c r="F415" s="27">
        <v>5677</v>
      </c>
      <c r="G415" s="27"/>
      <c r="H415" s="27">
        <v>138237255</v>
      </c>
      <c r="I415" s="27">
        <v>423272</v>
      </c>
      <c r="J415" s="27">
        <v>475632884400</v>
      </c>
      <c r="K415" s="29">
        <v>1619</v>
      </c>
      <c r="L415" s="29">
        <v>877813</v>
      </c>
      <c r="M415" s="29">
        <v>194277</v>
      </c>
      <c r="N415" s="29">
        <v>120228712000</v>
      </c>
      <c r="O415" s="30">
        <f t="shared" si="30"/>
        <v>7296</v>
      </c>
      <c r="P415" s="30">
        <f t="shared" si="34"/>
        <v>139115068</v>
      </c>
      <c r="Q415" s="30">
        <f t="shared" si="31"/>
        <v>617549</v>
      </c>
      <c r="R415" s="30">
        <f t="shared" si="32"/>
        <v>595861596400</v>
      </c>
      <c r="T415">
        <f t="shared" si="33"/>
        <v>25736</v>
      </c>
      <c r="U415">
        <f>VLOOKUP(T415,CATMUN!$B$2:$G$1123,6,0)</f>
        <v>6</v>
      </c>
    </row>
    <row r="416" spans="1:21" x14ac:dyDescent="0.2">
      <c r="A416" s="25">
        <v>25740</v>
      </c>
      <c r="B416" s="25" t="s">
        <v>1549</v>
      </c>
      <c r="C416" s="25" t="s">
        <v>1631</v>
      </c>
      <c r="D416" s="26">
        <v>2006</v>
      </c>
      <c r="E416" s="26">
        <v>2006</v>
      </c>
      <c r="F416" s="27">
        <v>5048</v>
      </c>
      <c r="G416" s="27"/>
      <c r="H416" s="27">
        <v>125182163</v>
      </c>
      <c r="I416" s="27">
        <v>526539</v>
      </c>
      <c r="J416" s="27">
        <v>299187232000</v>
      </c>
      <c r="K416" s="29">
        <v>9070</v>
      </c>
      <c r="L416" s="29">
        <v>1401244</v>
      </c>
      <c r="M416" s="29">
        <v>588753</v>
      </c>
      <c r="N416" s="29">
        <v>213938394000</v>
      </c>
      <c r="O416" s="30">
        <f t="shared" si="30"/>
        <v>14118</v>
      </c>
      <c r="P416" s="30">
        <f t="shared" si="34"/>
        <v>126583407</v>
      </c>
      <c r="Q416" s="30">
        <f t="shared" si="31"/>
        <v>1115292</v>
      </c>
      <c r="R416" s="30">
        <f t="shared" si="32"/>
        <v>513125626000</v>
      </c>
      <c r="T416">
        <f t="shared" si="33"/>
        <v>25740</v>
      </c>
      <c r="U416">
        <f>VLOOKUP(T416,CATMUN!$B$2:$G$1123,6,0)</f>
        <v>11</v>
      </c>
    </row>
    <row r="417" spans="1:21" x14ac:dyDescent="0.2">
      <c r="A417" s="25">
        <v>25743</v>
      </c>
      <c r="B417" s="25" t="s">
        <v>1549</v>
      </c>
      <c r="C417" s="25" t="s">
        <v>1632</v>
      </c>
      <c r="D417" s="26">
        <v>2018</v>
      </c>
      <c r="E417" s="26">
        <v>2018</v>
      </c>
      <c r="F417" s="27">
        <v>10457</v>
      </c>
      <c r="G417" s="27"/>
      <c r="H417" s="27">
        <v>162416602</v>
      </c>
      <c r="I417" s="27">
        <v>808012</v>
      </c>
      <c r="J417" s="27">
        <v>552525041500</v>
      </c>
      <c r="K417" s="29">
        <v>4504</v>
      </c>
      <c r="L417" s="29">
        <v>1317764</v>
      </c>
      <c r="M417" s="29">
        <v>290789</v>
      </c>
      <c r="N417" s="29">
        <v>300372495000</v>
      </c>
      <c r="O417" s="30">
        <f t="shared" si="30"/>
        <v>14961</v>
      </c>
      <c r="P417" s="30">
        <f t="shared" si="34"/>
        <v>163734366</v>
      </c>
      <c r="Q417" s="30">
        <f t="shared" si="31"/>
        <v>1098801</v>
      </c>
      <c r="R417" s="30">
        <f t="shared" si="32"/>
        <v>852897536500</v>
      </c>
      <c r="T417">
        <f t="shared" si="33"/>
        <v>25743</v>
      </c>
      <c r="U417">
        <f>VLOOKUP(T417,CATMUN!$B$2:$G$1123,6,0)</f>
        <v>6</v>
      </c>
    </row>
    <row r="418" spans="1:21" x14ac:dyDescent="0.2">
      <c r="A418" s="25">
        <v>25745</v>
      </c>
      <c r="B418" s="25" t="s">
        <v>1549</v>
      </c>
      <c r="C418" s="25" t="s">
        <v>1633</v>
      </c>
      <c r="D418" s="26">
        <v>2010</v>
      </c>
      <c r="E418" s="26">
        <v>2010</v>
      </c>
      <c r="F418" s="27">
        <v>5411</v>
      </c>
      <c r="G418" s="27"/>
      <c r="H418" s="27">
        <v>94860128</v>
      </c>
      <c r="I418" s="27">
        <v>189685</v>
      </c>
      <c r="J418" s="27">
        <v>172952885500</v>
      </c>
      <c r="K418" s="29">
        <v>3767</v>
      </c>
      <c r="L418" s="29">
        <v>995679</v>
      </c>
      <c r="M418" s="29">
        <v>223397</v>
      </c>
      <c r="N418" s="29">
        <v>98403194000</v>
      </c>
      <c r="O418" s="30">
        <f t="shared" si="30"/>
        <v>9178</v>
      </c>
      <c r="P418" s="30">
        <f t="shared" si="34"/>
        <v>95855807</v>
      </c>
      <c r="Q418" s="30">
        <f t="shared" si="31"/>
        <v>413082</v>
      </c>
      <c r="R418" s="30">
        <f t="shared" si="32"/>
        <v>271356079500</v>
      </c>
      <c r="T418">
        <f t="shared" si="33"/>
        <v>25745</v>
      </c>
      <c r="U418">
        <f>VLOOKUP(T418,CATMUN!$B$2:$G$1123,6,0)</f>
        <v>14</v>
      </c>
    </row>
    <row r="419" spans="1:21" x14ac:dyDescent="0.2">
      <c r="A419" s="25">
        <v>25754</v>
      </c>
      <c r="B419" s="25" t="s">
        <v>1549</v>
      </c>
      <c r="C419" s="25" t="s">
        <v>1634</v>
      </c>
      <c r="D419" s="26">
        <v>2011</v>
      </c>
      <c r="E419" s="26">
        <v>2011</v>
      </c>
      <c r="F419" s="27">
        <v>44913</v>
      </c>
      <c r="G419" s="27"/>
      <c r="H419" s="27">
        <v>153779352</v>
      </c>
      <c r="I419" s="27">
        <v>2237943</v>
      </c>
      <c r="J419" s="27">
        <v>1152081986000</v>
      </c>
      <c r="K419" s="29">
        <v>247195</v>
      </c>
      <c r="L419" s="29">
        <v>22701938</v>
      </c>
      <c r="M419" s="29">
        <v>12990143</v>
      </c>
      <c r="N419" s="29">
        <v>5815986587000</v>
      </c>
      <c r="O419" s="30">
        <f t="shared" si="30"/>
        <v>292108</v>
      </c>
      <c r="P419" s="30">
        <f t="shared" si="34"/>
        <v>176481290</v>
      </c>
      <c r="Q419" s="30">
        <f t="shared" si="31"/>
        <v>15228086</v>
      </c>
      <c r="R419" s="30">
        <f t="shared" si="32"/>
        <v>6968068573000</v>
      </c>
      <c r="T419">
        <f t="shared" si="33"/>
        <v>25754</v>
      </c>
      <c r="U419">
        <f>VLOOKUP(T419,CATMUN!$B$2:$G$1123,6,0)</f>
        <v>11</v>
      </c>
    </row>
    <row r="420" spans="1:21" x14ac:dyDescent="0.2">
      <c r="A420" s="25">
        <v>25758</v>
      </c>
      <c r="B420" s="25" t="s">
        <v>1549</v>
      </c>
      <c r="C420" s="25" t="s">
        <v>1635</v>
      </c>
      <c r="D420" s="26">
        <v>2009</v>
      </c>
      <c r="E420" s="26">
        <v>2009</v>
      </c>
      <c r="F420" s="27">
        <v>5062</v>
      </c>
      <c r="G420" s="27"/>
      <c r="H420" s="27">
        <v>107485329</v>
      </c>
      <c r="I420" s="27">
        <v>988789</v>
      </c>
      <c r="J420" s="27">
        <v>943907898100</v>
      </c>
      <c r="K420" s="29">
        <v>7192</v>
      </c>
      <c r="L420" s="29">
        <v>1274098</v>
      </c>
      <c r="M420" s="29">
        <v>535234</v>
      </c>
      <c r="N420" s="29">
        <v>320763433000</v>
      </c>
      <c r="O420" s="30">
        <f t="shared" si="30"/>
        <v>12254</v>
      </c>
      <c r="P420" s="30">
        <f t="shared" si="34"/>
        <v>108759427</v>
      </c>
      <c r="Q420" s="30">
        <f t="shared" si="31"/>
        <v>1524023</v>
      </c>
      <c r="R420" s="30">
        <f t="shared" si="32"/>
        <v>1264671331100</v>
      </c>
      <c r="T420">
        <f t="shared" si="33"/>
        <v>25758</v>
      </c>
      <c r="U420">
        <f>VLOOKUP(T420,CATMUN!$B$2:$G$1123,6,0)</f>
        <v>14</v>
      </c>
    </row>
    <row r="421" spans="1:21" x14ac:dyDescent="0.2">
      <c r="A421" s="25">
        <v>25769</v>
      </c>
      <c r="B421" s="25" t="s">
        <v>1549</v>
      </c>
      <c r="C421" s="25" t="s">
        <v>1636</v>
      </c>
      <c r="D421" s="26">
        <v>2005</v>
      </c>
      <c r="E421" s="26">
        <v>2005</v>
      </c>
      <c r="F421" s="27">
        <v>7022</v>
      </c>
      <c r="G421" s="27"/>
      <c r="H421" s="27">
        <v>210970105</v>
      </c>
      <c r="I421" s="27">
        <v>311129</v>
      </c>
      <c r="J421" s="27">
        <v>267391308100</v>
      </c>
      <c r="K421" s="29">
        <v>3270</v>
      </c>
      <c r="L421" s="29">
        <v>770662</v>
      </c>
      <c r="M421" s="29">
        <v>302141</v>
      </c>
      <c r="N421" s="29">
        <v>97879140000</v>
      </c>
      <c r="O421" s="30">
        <f t="shared" si="30"/>
        <v>10292</v>
      </c>
      <c r="P421" s="30">
        <f t="shared" si="34"/>
        <v>211740767</v>
      </c>
      <c r="Q421" s="30">
        <f t="shared" si="31"/>
        <v>613270</v>
      </c>
      <c r="R421" s="30">
        <f t="shared" si="32"/>
        <v>365270448100</v>
      </c>
      <c r="T421">
        <f t="shared" si="33"/>
        <v>25769</v>
      </c>
      <c r="U421">
        <f>VLOOKUP(T421,CATMUN!$B$2:$G$1123,6,0)</f>
        <v>14</v>
      </c>
    </row>
    <row r="422" spans="1:21" x14ac:dyDescent="0.2">
      <c r="A422" s="25">
        <v>25772</v>
      </c>
      <c r="B422" s="25" t="s">
        <v>1549</v>
      </c>
      <c r="C422" s="25" t="s">
        <v>1637</v>
      </c>
      <c r="D422" s="26">
        <v>2010</v>
      </c>
      <c r="E422" s="26">
        <v>2010</v>
      </c>
      <c r="F422" s="27">
        <v>8448</v>
      </c>
      <c r="G422" s="27"/>
      <c r="H422" s="27">
        <v>171661663</v>
      </c>
      <c r="I422" s="27">
        <v>392682</v>
      </c>
      <c r="J422" s="27">
        <v>240715116500</v>
      </c>
      <c r="K422" s="29">
        <v>3399</v>
      </c>
      <c r="L422" s="29">
        <v>911423</v>
      </c>
      <c r="M422" s="29">
        <v>199583</v>
      </c>
      <c r="N422" s="29">
        <v>81422016000</v>
      </c>
      <c r="O422" s="30">
        <f t="shared" si="30"/>
        <v>11847</v>
      </c>
      <c r="P422" s="30">
        <f t="shared" si="34"/>
        <v>172573086</v>
      </c>
      <c r="Q422" s="30">
        <f t="shared" si="31"/>
        <v>592265</v>
      </c>
      <c r="R422" s="30">
        <f t="shared" si="32"/>
        <v>322137132500</v>
      </c>
      <c r="T422">
        <f t="shared" si="33"/>
        <v>25772</v>
      </c>
      <c r="U422">
        <f>VLOOKUP(T422,CATMUN!$B$2:$G$1123,6,0)</f>
        <v>14</v>
      </c>
    </row>
    <row r="423" spans="1:21" x14ac:dyDescent="0.2">
      <c r="A423" s="25">
        <v>25777</v>
      </c>
      <c r="B423" s="25" t="s">
        <v>1549</v>
      </c>
      <c r="C423" s="25" t="s">
        <v>1638</v>
      </c>
      <c r="D423" s="26">
        <v>2009</v>
      </c>
      <c r="E423" s="26">
        <v>2009</v>
      </c>
      <c r="F423" s="27">
        <v>3337</v>
      </c>
      <c r="G423" s="27"/>
      <c r="H423" s="27">
        <v>127282062</v>
      </c>
      <c r="I423" s="27">
        <v>76326</v>
      </c>
      <c r="J423" s="27">
        <v>44548839900</v>
      </c>
      <c r="K423" s="29">
        <v>883</v>
      </c>
      <c r="L423" s="29">
        <v>390309</v>
      </c>
      <c r="M423" s="29">
        <v>68269</v>
      </c>
      <c r="N423" s="29">
        <v>15746461000</v>
      </c>
      <c r="O423" s="30">
        <f t="shared" si="30"/>
        <v>4220</v>
      </c>
      <c r="P423" s="30">
        <f t="shared" si="34"/>
        <v>127672371</v>
      </c>
      <c r="Q423" s="30">
        <f t="shared" si="31"/>
        <v>144595</v>
      </c>
      <c r="R423" s="30">
        <f t="shared" si="32"/>
        <v>60295300900</v>
      </c>
      <c r="T423">
        <f t="shared" si="33"/>
        <v>25777</v>
      </c>
      <c r="U423">
        <f>VLOOKUP(T423,CATMUN!$B$2:$G$1123,6,0)</f>
        <v>15</v>
      </c>
    </row>
    <row r="424" spans="1:21" x14ac:dyDescent="0.2">
      <c r="A424" s="25">
        <v>25779</v>
      </c>
      <c r="B424" s="25" t="s">
        <v>1549</v>
      </c>
      <c r="C424" s="25" t="s">
        <v>1639</v>
      </c>
      <c r="D424" s="26">
        <v>2006</v>
      </c>
      <c r="E424" s="26">
        <v>2006</v>
      </c>
      <c r="F424" s="27">
        <v>6215</v>
      </c>
      <c r="G424" s="27"/>
      <c r="H424" s="27">
        <v>97176168</v>
      </c>
      <c r="I424" s="27">
        <v>130464</v>
      </c>
      <c r="J424" s="27">
        <v>68157172800</v>
      </c>
      <c r="K424" s="29">
        <v>1035</v>
      </c>
      <c r="L424" s="29">
        <v>467700</v>
      </c>
      <c r="M424" s="29">
        <v>76987</v>
      </c>
      <c r="N424" s="29">
        <v>19637480000</v>
      </c>
      <c r="O424" s="30">
        <f t="shared" si="30"/>
        <v>7250</v>
      </c>
      <c r="P424" s="30">
        <f t="shared" si="34"/>
        <v>97643868</v>
      </c>
      <c r="Q424" s="30">
        <f t="shared" si="31"/>
        <v>207451</v>
      </c>
      <c r="R424" s="30">
        <f t="shared" si="32"/>
        <v>87794652800</v>
      </c>
      <c r="T424">
        <f t="shared" si="33"/>
        <v>25779</v>
      </c>
      <c r="U424">
        <f>VLOOKUP(T424,CATMUN!$B$2:$G$1123,6,0)</f>
        <v>14</v>
      </c>
    </row>
    <row r="425" spans="1:21" x14ac:dyDescent="0.2">
      <c r="A425" s="25">
        <v>25781</v>
      </c>
      <c r="B425" s="25" t="s">
        <v>1549</v>
      </c>
      <c r="C425" s="25" t="s">
        <v>1640</v>
      </c>
      <c r="D425" s="26">
        <v>2006</v>
      </c>
      <c r="E425" s="26">
        <v>2006</v>
      </c>
      <c r="F425" s="27">
        <v>3805</v>
      </c>
      <c r="G425" s="27"/>
      <c r="H425" s="27">
        <v>65287654</v>
      </c>
      <c r="I425" s="27">
        <v>103768</v>
      </c>
      <c r="J425" s="27">
        <v>30520817700</v>
      </c>
      <c r="K425" s="29">
        <v>841</v>
      </c>
      <c r="L425" s="29">
        <v>119082</v>
      </c>
      <c r="M425" s="29">
        <v>41730</v>
      </c>
      <c r="N425" s="29">
        <v>9269005000</v>
      </c>
      <c r="O425" s="30">
        <f t="shared" si="30"/>
        <v>4646</v>
      </c>
      <c r="P425" s="30">
        <f t="shared" si="34"/>
        <v>65406736</v>
      </c>
      <c r="Q425" s="30">
        <f t="shared" si="31"/>
        <v>145498</v>
      </c>
      <c r="R425" s="30">
        <f t="shared" si="32"/>
        <v>39789822700</v>
      </c>
      <c r="T425">
        <f t="shared" si="33"/>
        <v>25781</v>
      </c>
      <c r="U425">
        <f>VLOOKUP(T425,CATMUN!$B$2:$G$1123,6,0)</f>
        <v>14</v>
      </c>
    </row>
    <row r="426" spans="1:21" x14ac:dyDescent="0.2">
      <c r="A426" s="25">
        <v>25785</v>
      </c>
      <c r="B426" s="25" t="s">
        <v>1549</v>
      </c>
      <c r="C426" s="25" t="s">
        <v>1641</v>
      </c>
      <c r="D426" s="26">
        <v>2012</v>
      </c>
      <c r="E426" s="26">
        <v>2012</v>
      </c>
      <c r="F426" s="27">
        <v>8165</v>
      </c>
      <c r="G426" s="27"/>
      <c r="H426" s="27">
        <v>72962495</v>
      </c>
      <c r="I426" s="27">
        <v>650106</v>
      </c>
      <c r="J426" s="27">
        <v>686014116500</v>
      </c>
      <c r="K426" s="29">
        <v>2814</v>
      </c>
      <c r="L426" s="29">
        <v>933087</v>
      </c>
      <c r="M426" s="29">
        <v>351162</v>
      </c>
      <c r="N426" s="29">
        <v>345183248000</v>
      </c>
      <c r="O426" s="30">
        <f t="shared" si="30"/>
        <v>10979</v>
      </c>
      <c r="P426" s="30">
        <f t="shared" si="34"/>
        <v>73895582</v>
      </c>
      <c r="Q426" s="30">
        <f t="shared" si="31"/>
        <v>1001268</v>
      </c>
      <c r="R426" s="30">
        <f t="shared" si="32"/>
        <v>1031197364500</v>
      </c>
      <c r="T426">
        <f t="shared" si="33"/>
        <v>25785</v>
      </c>
      <c r="U426">
        <f>VLOOKUP(T426,CATMUN!$B$2:$G$1123,6,0)</f>
        <v>14</v>
      </c>
    </row>
    <row r="427" spans="1:21" x14ac:dyDescent="0.2">
      <c r="A427" s="25">
        <v>25793</v>
      </c>
      <c r="B427" s="25" t="s">
        <v>1549</v>
      </c>
      <c r="C427" s="25" t="s">
        <v>1642</v>
      </c>
      <c r="D427" s="26">
        <v>2006</v>
      </c>
      <c r="E427" s="26">
        <v>2006</v>
      </c>
      <c r="F427" s="27">
        <v>5121</v>
      </c>
      <c r="G427" s="27"/>
      <c r="H427" s="27">
        <v>207434867</v>
      </c>
      <c r="I427" s="27">
        <v>177218</v>
      </c>
      <c r="J427" s="27">
        <v>88849402000</v>
      </c>
      <c r="K427" s="29">
        <v>566</v>
      </c>
      <c r="L427" s="29">
        <v>142039</v>
      </c>
      <c r="M427" s="29">
        <v>38299</v>
      </c>
      <c r="N427" s="29">
        <v>7502362000</v>
      </c>
      <c r="O427" s="30">
        <f t="shared" si="30"/>
        <v>5687</v>
      </c>
      <c r="P427" s="30">
        <f t="shared" si="34"/>
        <v>207576906</v>
      </c>
      <c r="Q427" s="30">
        <f t="shared" si="31"/>
        <v>215517</v>
      </c>
      <c r="R427" s="30">
        <f t="shared" si="32"/>
        <v>96351764000</v>
      </c>
      <c r="T427">
        <f t="shared" si="33"/>
        <v>25793</v>
      </c>
      <c r="U427">
        <f>VLOOKUP(T427,CATMUN!$B$2:$G$1123,6,0)</f>
        <v>14</v>
      </c>
    </row>
    <row r="428" spans="1:21" x14ac:dyDescent="0.2">
      <c r="A428" s="25">
        <v>25797</v>
      </c>
      <c r="B428" s="25" t="s">
        <v>1549</v>
      </c>
      <c r="C428" s="25" t="s">
        <v>1643</v>
      </c>
      <c r="D428" s="26">
        <v>2010</v>
      </c>
      <c r="E428" s="26">
        <v>2010</v>
      </c>
      <c r="F428" s="27">
        <v>6700</v>
      </c>
      <c r="G428" s="27"/>
      <c r="H428" s="27">
        <v>50417565</v>
      </c>
      <c r="I428" s="27">
        <v>330731</v>
      </c>
      <c r="J428" s="27">
        <v>94530637500</v>
      </c>
      <c r="K428" s="29">
        <v>905</v>
      </c>
      <c r="L428" s="29">
        <v>315745</v>
      </c>
      <c r="M428" s="29">
        <v>80986</v>
      </c>
      <c r="N428" s="29">
        <v>41417952000</v>
      </c>
      <c r="O428" s="30">
        <f t="shared" si="30"/>
        <v>7605</v>
      </c>
      <c r="P428" s="30">
        <f t="shared" si="34"/>
        <v>50733310</v>
      </c>
      <c r="Q428" s="30">
        <f t="shared" si="31"/>
        <v>411717</v>
      </c>
      <c r="R428" s="30">
        <f t="shared" si="32"/>
        <v>135948589500</v>
      </c>
      <c r="T428">
        <f t="shared" si="33"/>
        <v>25797</v>
      </c>
      <c r="U428">
        <f>VLOOKUP(T428,CATMUN!$B$2:$G$1123,6,0)</f>
        <v>14</v>
      </c>
    </row>
    <row r="429" spans="1:21" x14ac:dyDescent="0.2">
      <c r="A429" s="25">
        <v>25799</v>
      </c>
      <c r="B429" s="25" t="s">
        <v>1549</v>
      </c>
      <c r="C429" s="25" t="s">
        <v>1644</v>
      </c>
      <c r="D429" s="26">
        <v>2013</v>
      </c>
      <c r="E429" s="26">
        <v>2013</v>
      </c>
      <c r="F429" s="27">
        <v>6615</v>
      </c>
      <c r="G429" s="27"/>
      <c r="H429" s="27">
        <v>111314028</v>
      </c>
      <c r="I429" s="27">
        <v>1164954</v>
      </c>
      <c r="J429" s="27">
        <v>2525122128000</v>
      </c>
      <c r="K429" s="29">
        <v>3297</v>
      </c>
      <c r="L429" s="29">
        <v>693587</v>
      </c>
      <c r="M429" s="29">
        <v>239317</v>
      </c>
      <c r="N429" s="29">
        <v>174626058000</v>
      </c>
      <c r="O429" s="30">
        <f t="shared" si="30"/>
        <v>9912</v>
      </c>
      <c r="P429" s="30">
        <f t="shared" si="34"/>
        <v>112007615</v>
      </c>
      <c r="Q429" s="30">
        <f t="shared" si="31"/>
        <v>1404271</v>
      </c>
      <c r="R429" s="30">
        <f t="shared" si="32"/>
        <v>2699748186000</v>
      </c>
      <c r="T429">
        <f t="shared" si="33"/>
        <v>25799</v>
      </c>
      <c r="U429">
        <f>VLOOKUP(T429,CATMUN!$B$2:$G$1123,6,0)</f>
        <v>14</v>
      </c>
    </row>
    <row r="430" spans="1:21" x14ac:dyDescent="0.2">
      <c r="A430" s="25">
        <v>25805</v>
      </c>
      <c r="B430" s="25" t="s">
        <v>1549</v>
      </c>
      <c r="C430" s="25" t="s">
        <v>1645</v>
      </c>
      <c r="D430" s="26">
        <v>2006</v>
      </c>
      <c r="E430" s="26">
        <v>2006</v>
      </c>
      <c r="F430" s="27">
        <v>3242</v>
      </c>
      <c r="G430" s="27"/>
      <c r="H430" s="27">
        <v>81923288</v>
      </c>
      <c r="I430" s="27">
        <v>119284</v>
      </c>
      <c r="J430" s="27">
        <v>43419128500</v>
      </c>
      <c r="K430" s="29">
        <v>601</v>
      </c>
      <c r="L430" s="29">
        <v>278079</v>
      </c>
      <c r="M430" s="29">
        <v>41755</v>
      </c>
      <c r="N430" s="29">
        <v>9199567500</v>
      </c>
      <c r="O430" s="30">
        <f t="shared" si="30"/>
        <v>3843</v>
      </c>
      <c r="P430" s="30">
        <f t="shared" si="34"/>
        <v>82201367</v>
      </c>
      <c r="Q430" s="30">
        <f t="shared" si="31"/>
        <v>161039</v>
      </c>
      <c r="R430" s="30">
        <f t="shared" si="32"/>
        <v>52618696000</v>
      </c>
      <c r="T430">
        <f t="shared" si="33"/>
        <v>25805</v>
      </c>
      <c r="U430">
        <f>VLOOKUP(T430,CATMUN!$B$2:$G$1123,6,0)</f>
        <v>15</v>
      </c>
    </row>
    <row r="431" spans="1:21" x14ac:dyDescent="0.2">
      <c r="A431" s="25">
        <v>25807</v>
      </c>
      <c r="B431" s="25" t="s">
        <v>1549</v>
      </c>
      <c r="C431" s="25" t="s">
        <v>1646</v>
      </c>
      <c r="D431" s="26">
        <v>2005</v>
      </c>
      <c r="E431" s="26">
        <v>2005</v>
      </c>
      <c r="F431" s="27">
        <v>4902</v>
      </c>
      <c r="G431" s="27"/>
      <c r="H431" s="27">
        <v>57365344</v>
      </c>
      <c r="I431" s="27">
        <v>68497</v>
      </c>
      <c r="J431" s="27">
        <v>14215122900</v>
      </c>
      <c r="K431" s="29">
        <v>442</v>
      </c>
      <c r="L431" s="29">
        <v>198335</v>
      </c>
      <c r="M431" s="29">
        <v>39254</v>
      </c>
      <c r="N431" s="29">
        <v>6396998500</v>
      </c>
      <c r="O431" s="30">
        <f t="shared" si="30"/>
        <v>5344</v>
      </c>
      <c r="P431" s="30">
        <f t="shared" si="34"/>
        <v>57563679</v>
      </c>
      <c r="Q431" s="30">
        <f t="shared" si="31"/>
        <v>107751</v>
      </c>
      <c r="R431" s="30">
        <f t="shared" si="32"/>
        <v>20612121400</v>
      </c>
      <c r="T431">
        <f t="shared" si="33"/>
        <v>25807</v>
      </c>
      <c r="U431">
        <f>VLOOKUP(T431,CATMUN!$B$2:$G$1123,6,0)</f>
        <v>15</v>
      </c>
    </row>
    <row r="432" spans="1:21" x14ac:dyDescent="0.2">
      <c r="A432" s="25">
        <v>25815</v>
      </c>
      <c r="B432" s="25" t="s">
        <v>1549</v>
      </c>
      <c r="C432" s="25" t="s">
        <v>1647</v>
      </c>
      <c r="D432" s="26">
        <v>2010</v>
      </c>
      <c r="E432" s="26">
        <v>2010</v>
      </c>
      <c r="F432" s="27">
        <v>6804</v>
      </c>
      <c r="G432" s="27"/>
      <c r="H432" s="27">
        <v>243700533</v>
      </c>
      <c r="I432" s="27">
        <v>251556</v>
      </c>
      <c r="J432" s="27">
        <v>129128687100</v>
      </c>
      <c r="K432" s="29">
        <v>6869</v>
      </c>
      <c r="L432" s="29">
        <v>3319574</v>
      </c>
      <c r="M432" s="29">
        <v>497338</v>
      </c>
      <c r="N432" s="29">
        <v>193184151000</v>
      </c>
      <c r="O432" s="30">
        <f t="shared" si="30"/>
        <v>13673</v>
      </c>
      <c r="P432" s="30">
        <f t="shared" si="34"/>
        <v>247020107</v>
      </c>
      <c r="Q432" s="30">
        <f t="shared" si="31"/>
        <v>748894</v>
      </c>
      <c r="R432" s="30">
        <f t="shared" si="32"/>
        <v>322312838100</v>
      </c>
      <c r="T432">
        <f t="shared" si="33"/>
        <v>25815</v>
      </c>
      <c r="U432">
        <f>VLOOKUP(T432,CATMUN!$B$2:$G$1123,6,0)</f>
        <v>14</v>
      </c>
    </row>
    <row r="433" spans="1:21" x14ac:dyDescent="0.2">
      <c r="A433" s="25">
        <v>25817</v>
      </c>
      <c r="B433" s="25" t="s">
        <v>1549</v>
      </c>
      <c r="C433" s="25" t="s">
        <v>1648</v>
      </c>
      <c r="D433" s="26">
        <v>2014</v>
      </c>
      <c r="E433" s="26">
        <v>2014</v>
      </c>
      <c r="F433" s="27">
        <v>11472</v>
      </c>
      <c r="G433" s="27"/>
      <c r="H433" s="27">
        <v>68703146</v>
      </c>
      <c r="I433" s="27">
        <v>1743561</v>
      </c>
      <c r="J433" s="27">
        <v>3014332751000</v>
      </c>
      <c r="K433" s="29">
        <v>9900</v>
      </c>
      <c r="L433" s="29">
        <v>2555026</v>
      </c>
      <c r="M433" s="29">
        <v>819023</v>
      </c>
      <c r="N433" s="29">
        <v>704359378000</v>
      </c>
      <c r="O433" s="30">
        <f t="shared" si="30"/>
        <v>21372</v>
      </c>
      <c r="P433" s="30">
        <f t="shared" si="34"/>
        <v>71258172</v>
      </c>
      <c r="Q433" s="30">
        <f t="shared" si="31"/>
        <v>2562584</v>
      </c>
      <c r="R433" s="30">
        <f t="shared" si="32"/>
        <v>3718692129000</v>
      </c>
      <c r="T433">
        <f t="shared" si="33"/>
        <v>25817</v>
      </c>
      <c r="U433">
        <f>VLOOKUP(T433,CATMUN!$B$2:$G$1123,6,0)</f>
        <v>14</v>
      </c>
    </row>
    <row r="434" spans="1:21" x14ac:dyDescent="0.2">
      <c r="A434" s="25">
        <v>25823</v>
      </c>
      <c r="B434" s="25" t="s">
        <v>1549</v>
      </c>
      <c r="C434" s="25" t="s">
        <v>1649</v>
      </c>
      <c r="D434" s="26">
        <v>2004</v>
      </c>
      <c r="E434" s="26">
        <v>2004</v>
      </c>
      <c r="F434" s="27">
        <v>3628</v>
      </c>
      <c r="G434" s="27"/>
      <c r="H434" s="27">
        <v>149852775</v>
      </c>
      <c r="I434" s="27">
        <v>48884</v>
      </c>
      <c r="J434" s="27">
        <v>6827263000</v>
      </c>
      <c r="K434" s="29">
        <v>442</v>
      </c>
      <c r="L434" s="29">
        <v>264177</v>
      </c>
      <c r="M434" s="29">
        <v>33296</v>
      </c>
      <c r="N434" s="29">
        <v>3512079000</v>
      </c>
      <c r="O434" s="30">
        <f t="shared" si="30"/>
        <v>4070</v>
      </c>
      <c r="P434" s="30">
        <f t="shared" si="34"/>
        <v>150116952</v>
      </c>
      <c r="Q434" s="30">
        <f t="shared" si="31"/>
        <v>82180</v>
      </c>
      <c r="R434" s="30">
        <f t="shared" si="32"/>
        <v>10339342000</v>
      </c>
      <c r="T434">
        <f t="shared" si="33"/>
        <v>25823</v>
      </c>
      <c r="U434">
        <f>VLOOKUP(T434,CATMUN!$B$2:$G$1123,6,0)</f>
        <v>15</v>
      </c>
    </row>
    <row r="435" spans="1:21" x14ac:dyDescent="0.2">
      <c r="A435" s="25">
        <v>25839</v>
      </c>
      <c r="B435" s="25" t="s">
        <v>1549</v>
      </c>
      <c r="C435" s="25" t="s">
        <v>1650</v>
      </c>
      <c r="D435" s="26">
        <v>2005</v>
      </c>
      <c r="E435" s="26">
        <v>2005</v>
      </c>
      <c r="F435" s="27">
        <v>8107</v>
      </c>
      <c r="G435" s="27"/>
      <c r="H435" s="27">
        <v>512649250</v>
      </c>
      <c r="I435" s="27">
        <v>220050</v>
      </c>
      <c r="J435" s="27">
        <v>43611371500</v>
      </c>
      <c r="K435" s="29">
        <v>1056</v>
      </c>
      <c r="L435" s="29">
        <v>1257243</v>
      </c>
      <c r="M435" s="29">
        <v>152703</v>
      </c>
      <c r="N435" s="29">
        <v>21724536500</v>
      </c>
      <c r="O435" s="30">
        <f t="shared" si="30"/>
        <v>9163</v>
      </c>
      <c r="P435" s="30">
        <f t="shared" si="34"/>
        <v>513906493</v>
      </c>
      <c r="Q435" s="30">
        <f t="shared" si="31"/>
        <v>372753</v>
      </c>
      <c r="R435" s="30">
        <f t="shared" si="32"/>
        <v>65335908000</v>
      </c>
      <c r="T435">
        <f t="shared" si="33"/>
        <v>25839</v>
      </c>
      <c r="U435">
        <f>VLOOKUP(T435,CATMUN!$B$2:$G$1123,6,0)</f>
        <v>15</v>
      </c>
    </row>
    <row r="436" spans="1:21" x14ac:dyDescent="0.2">
      <c r="A436" s="25">
        <v>25841</v>
      </c>
      <c r="B436" s="25" t="s">
        <v>1549</v>
      </c>
      <c r="C436" s="25" t="s">
        <v>1651</v>
      </c>
      <c r="D436" s="26">
        <v>2005</v>
      </c>
      <c r="E436" s="26">
        <v>2005</v>
      </c>
      <c r="F436" s="27">
        <v>7740</v>
      </c>
      <c r="G436" s="27"/>
      <c r="H436" s="27">
        <v>105947308</v>
      </c>
      <c r="I436" s="27">
        <v>218467</v>
      </c>
      <c r="J436" s="27">
        <v>33469889000</v>
      </c>
      <c r="K436" s="29">
        <v>585</v>
      </c>
      <c r="L436" s="29">
        <v>183859</v>
      </c>
      <c r="M436" s="29">
        <v>50403</v>
      </c>
      <c r="N436" s="29">
        <v>7413225000</v>
      </c>
      <c r="O436" s="30">
        <f t="shared" si="30"/>
        <v>8325</v>
      </c>
      <c r="P436" s="30">
        <f t="shared" si="34"/>
        <v>106131167</v>
      </c>
      <c r="Q436" s="30">
        <f t="shared" si="31"/>
        <v>268870</v>
      </c>
      <c r="R436" s="30">
        <f t="shared" si="32"/>
        <v>40883114000</v>
      </c>
      <c r="T436">
        <f t="shared" si="33"/>
        <v>25841</v>
      </c>
      <c r="U436">
        <f>VLOOKUP(T436,CATMUN!$B$2:$G$1123,6,0)</f>
        <v>15</v>
      </c>
    </row>
    <row r="437" spans="1:21" x14ac:dyDescent="0.2">
      <c r="A437" s="25">
        <v>25843</v>
      </c>
      <c r="B437" s="25" t="s">
        <v>1549</v>
      </c>
      <c r="C437" s="25" t="s">
        <v>1652</v>
      </c>
      <c r="D437" s="26">
        <v>2009</v>
      </c>
      <c r="E437" s="26">
        <v>2009</v>
      </c>
      <c r="F437" s="27">
        <v>8026</v>
      </c>
      <c r="G437" s="27"/>
      <c r="H437" s="27">
        <v>96579781</v>
      </c>
      <c r="I437" s="27">
        <v>362247</v>
      </c>
      <c r="J437" s="27">
        <v>184882930000</v>
      </c>
      <c r="K437" s="29">
        <v>13158</v>
      </c>
      <c r="L437" s="29">
        <v>3063716</v>
      </c>
      <c r="M437" s="29">
        <v>1020682</v>
      </c>
      <c r="N437" s="29">
        <v>505204164000</v>
      </c>
      <c r="O437" s="30">
        <f t="shared" si="30"/>
        <v>21184</v>
      </c>
      <c r="P437" s="30">
        <f t="shared" si="34"/>
        <v>99643497</v>
      </c>
      <c r="Q437" s="30">
        <f t="shared" si="31"/>
        <v>1382929</v>
      </c>
      <c r="R437" s="30">
        <f t="shared" si="32"/>
        <v>690087094000</v>
      </c>
      <c r="T437">
        <f t="shared" si="33"/>
        <v>25843</v>
      </c>
      <c r="U437">
        <f>VLOOKUP(T437,CATMUN!$B$2:$G$1123,6,0)</f>
        <v>14</v>
      </c>
    </row>
    <row r="438" spans="1:21" x14ac:dyDescent="0.2">
      <c r="A438" s="25">
        <v>25845</v>
      </c>
      <c r="B438" s="25" t="s">
        <v>1549</v>
      </c>
      <c r="C438" s="25" t="s">
        <v>1653</v>
      </c>
      <c r="D438" s="26">
        <v>2004</v>
      </c>
      <c r="E438" s="26">
        <v>2004</v>
      </c>
      <c r="F438" s="27">
        <v>3512</v>
      </c>
      <c r="G438" s="27"/>
      <c r="H438" s="27">
        <v>220808487</v>
      </c>
      <c r="I438" s="27">
        <v>83277</v>
      </c>
      <c r="J438" s="27">
        <v>30608954900</v>
      </c>
      <c r="K438" s="29">
        <v>1586</v>
      </c>
      <c r="L438" s="29">
        <v>334266</v>
      </c>
      <c r="M438" s="29">
        <v>137534</v>
      </c>
      <c r="N438" s="29">
        <v>16284381000</v>
      </c>
      <c r="O438" s="30">
        <f t="shared" si="30"/>
        <v>5098</v>
      </c>
      <c r="P438" s="30">
        <f t="shared" si="34"/>
        <v>221142753</v>
      </c>
      <c r="Q438" s="30">
        <f t="shared" si="31"/>
        <v>220811</v>
      </c>
      <c r="R438" s="30">
        <f t="shared" si="32"/>
        <v>46893335900</v>
      </c>
      <c r="T438">
        <f t="shared" si="33"/>
        <v>25845</v>
      </c>
      <c r="U438">
        <f>VLOOKUP(T438,CATMUN!$B$2:$G$1123,6,0)</f>
        <v>15</v>
      </c>
    </row>
    <row r="439" spans="1:21" x14ac:dyDescent="0.2">
      <c r="A439" s="25">
        <v>25851</v>
      </c>
      <c r="B439" s="25" t="s">
        <v>1549</v>
      </c>
      <c r="C439" s="25" t="s">
        <v>1654</v>
      </c>
      <c r="D439" s="26">
        <v>2009</v>
      </c>
      <c r="E439" s="26">
        <v>2009</v>
      </c>
      <c r="F439" s="27">
        <v>1555</v>
      </c>
      <c r="G439" s="27"/>
      <c r="H439" s="27">
        <v>91251124</v>
      </c>
      <c r="I439" s="27">
        <v>109382</v>
      </c>
      <c r="J439" s="27">
        <v>27418109500</v>
      </c>
      <c r="K439" s="29">
        <v>1483</v>
      </c>
      <c r="L439" s="29">
        <v>705416</v>
      </c>
      <c r="M439" s="29">
        <v>110164</v>
      </c>
      <c r="N439" s="29">
        <v>22341762000</v>
      </c>
      <c r="O439" s="30">
        <f t="shared" si="30"/>
        <v>3038</v>
      </c>
      <c r="P439" s="30">
        <f t="shared" si="34"/>
        <v>91956540</v>
      </c>
      <c r="Q439" s="30">
        <f t="shared" si="31"/>
        <v>219546</v>
      </c>
      <c r="R439" s="30">
        <f t="shared" si="32"/>
        <v>49759871500</v>
      </c>
      <c r="T439">
        <f t="shared" si="33"/>
        <v>25851</v>
      </c>
      <c r="U439">
        <f>VLOOKUP(T439,CATMUN!$B$2:$G$1123,6,0)</f>
        <v>14</v>
      </c>
    </row>
    <row r="440" spans="1:21" x14ac:dyDescent="0.2">
      <c r="A440" s="25">
        <v>25862</v>
      </c>
      <c r="B440" s="25" t="s">
        <v>1549</v>
      </c>
      <c r="C440" s="25" t="s">
        <v>1655</v>
      </c>
      <c r="D440" s="26">
        <v>2003</v>
      </c>
      <c r="E440" s="26">
        <v>2003</v>
      </c>
      <c r="F440" s="27">
        <v>4566</v>
      </c>
      <c r="G440" s="27"/>
      <c r="H440" s="27">
        <v>146078367</v>
      </c>
      <c r="I440" s="27">
        <v>135297</v>
      </c>
      <c r="J440" s="27">
        <v>27625516800</v>
      </c>
      <c r="K440" s="29">
        <v>537</v>
      </c>
      <c r="L440" s="29">
        <v>172254</v>
      </c>
      <c r="M440" s="29">
        <v>40637</v>
      </c>
      <c r="N440" s="29">
        <v>5668461000</v>
      </c>
      <c r="O440" s="30">
        <f t="shared" si="30"/>
        <v>5103</v>
      </c>
      <c r="P440" s="30">
        <f t="shared" si="34"/>
        <v>146250621</v>
      </c>
      <c r="Q440" s="30">
        <f t="shared" si="31"/>
        <v>175934</v>
      </c>
      <c r="R440" s="30">
        <f t="shared" si="32"/>
        <v>33293977800</v>
      </c>
      <c r="T440">
        <f t="shared" si="33"/>
        <v>25862</v>
      </c>
      <c r="U440">
        <f>VLOOKUP(T440,CATMUN!$B$2:$G$1123,6,0)</f>
        <v>15</v>
      </c>
    </row>
    <row r="441" spans="1:21" x14ac:dyDescent="0.2">
      <c r="A441" s="25">
        <v>25867</v>
      </c>
      <c r="B441" s="25" t="s">
        <v>1549</v>
      </c>
      <c r="C441" s="25" t="s">
        <v>1656</v>
      </c>
      <c r="D441" s="26">
        <v>2005</v>
      </c>
      <c r="E441" s="26">
        <v>2005</v>
      </c>
      <c r="F441" s="27">
        <v>2117</v>
      </c>
      <c r="G441" s="27"/>
      <c r="H441" s="27">
        <v>67237349</v>
      </c>
      <c r="I441" s="27">
        <v>58443</v>
      </c>
      <c r="J441" s="27">
        <v>11765726700</v>
      </c>
      <c r="K441" s="29">
        <v>702</v>
      </c>
      <c r="L441" s="29">
        <v>215393</v>
      </c>
      <c r="M441" s="29">
        <v>47319</v>
      </c>
      <c r="N441" s="29">
        <v>7414883000</v>
      </c>
      <c r="O441" s="30">
        <f t="shared" si="30"/>
        <v>2819</v>
      </c>
      <c r="P441" s="30">
        <f t="shared" si="34"/>
        <v>67452742</v>
      </c>
      <c r="Q441" s="30">
        <f t="shared" si="31"/>
        <v>105762</v>
      </c>
      <c r="R441" s="30">
        <f t="shared" si="32"/>
        <v>19180609700</v>
      </c>
      <c r="T441">
        <f t="shared" si="33"/>
        <v>25867</v>
      </c>
      <c r="U441">
        <f>VLOOKUP(T441,CATMUN!$B$2:$G$1123,6,0)</f>
        <v>14</v>
      </c>
    </row>
    <row r="442" spans="1:21" x14ac:dyDescent="0.2">
      <c r="A442" s="25">
        <v>25871</v>
      </c>
      <c r="B442" s="25" t="s">
        <v>1549</v>
      </c>
      <c r="C442" s="25" t="s">
        <v>1657</v>
      </c>
      <c r="D442" s="26">
        <v>2004</v>
      </c>
      <c r="E442" s="26">
        <v>2004</v>
      </c>
      <c r="F442" s="27">
        <v>1468</v>
      </c>
      <c r="G442" s="27"/>
      <c r="H442" s="27">
        <v>62923307</v>
      </c>
      <c r="I442" s="27">
        <v>29820</v>
      </c>
      <c r="J442" s="27">
        <v>4605400000</v>
      </c>
      <c r="K442" s="29">
        <v>371</v>
      </c>
      <c r="L442" s="29">
        <v>186585</v>
      </c>
      <c r="M442" s="29">
        <v>29526</v>
      </c>
      <c r="N442" s="29">
        <v>3392823000</v>
      </c>
      <c r="O442" s="30">
        <f t="shared" si="30"/>
        <v>1839</v>
      </c>
      <c r="P442" s="30">
        <f t="shared" si="34"/>
        <v>63109892</v>
      </c>
      <c r="Q442" s="30">
        <f t="shared" si="31"/>
        <v>59346</v>
      </c>
      <c r="R442" s="30">
        <f t="shared" si="32"/>
        <v>7998223000</v>
      </c>
      <c r="T442">
        <f t="shared" si="33"/>
        <v>25871</v>
      </c>
      <c r="U442">
        <f>VLOOKUP(T442,CATMUN!$B$2:$G$1123,6,0)</f>
        <v>15</v>
      </c>
    </row>
    <row r="443" spans="1:21" x14ac:dyDescent="0.2">
      <c r="A443" s="25">
        <v>25873</v>
      </c>
      <c r="B443" s="25" t="s">
        <v>1549</v>
      </c>
      <c r="C443" s="25" t="s">
        <v>1658</v>
      </c>
      <c r="D443" s="26">
        <v>2004</v>
      </c>
      <c r="E443" s="26">
        <v>2004</v>
      </c>
      <c r="F443" s="27">
        <v>9235</v>
      </c>
      <c r="G443" s="27"/>
      <c r="H443" s="27">
        <v>226323447</v>
      </c>
      <c r="I443" s="27">
        <v>286941</v>
      </c>
      <c r="J443" s="27">
        <v>97100376500</v>
      </c>
      <c r="K443" s="29">
        <v>3111</v>
      </c>
      <c r="L443" s="29">
        <v>878560</v>
      </c>
      <c r="M443" s="29">
        <v>274056</v>
      </c>
      <c r="N443" s="29">
        <v>91556046000</v>
      </c>
      <c r="O443" s="30">
        <f t="shared" si="30"/>
        <v>12346</v>
      </c>
      <c r="P443" s="30">
        <f t="shared" si="34"/>
        <v>227202007</v>
      </c>
      <c r="Q443" s="30">
        <f t="shared" si="31"/>
        <v>560997</v>
      </c>
      <c r="R443" s="30">
        <f t="shared" si="32"/>
        <v>188656422500</v>
      </c>
      <c r="T443">
        <f t="shared" si="33"/>
        <v>25873</v>
      </c>
      <c r="U443">
        <f>VLOOKUP(T443,CATMUN!$B$2:$G$1123,6,0)</f>
        <v>14</v>
      </c>
    </row>
    <row r="444" spans="1:21" x14ac:dyDescent="0.2">
      <c r="A444" s="25">
        <v>25875</v>
      </c>
      <c r="B444" s="25" t="s">
        <v>1549</v>
      </c>
      <c r="C444" s="25" t="s">
        <v>1659</v>
      </c>
      <c r="D444" s="26">
        <v>2010</v>
      </c>
      <c r="E444" s="26">
        <v>2010</v>
      </c>
      <c r="F444" s="27">
        <v>7009</v>
      </c>
      <c r="G444" s="27"/>
      <c r="H444" s="27">
        <v>134243117</v>
      </c>
      <c r="I444" s="27">
        <v>648522</v>
      </c>
      <c r="J444" s="27">
        <v>285131778800</v>
      </c>
      <c r="K444" s="29">
        <v>8819</v>
      </c>
      <c r="L444" s="29">
        <v>2299620</v>
      </c>
      <c r="M444" s="29">
        <v>831044</v>
      </c>
      <c r="N444" s="29">
        <v>463600541000</v>
      </c>
      <c r="O444" s="30">
        <f t="shared" si="30"/>
        <v>15828</v>
      </c>
      <c r="P444" s="30">
        <f t="shared" si="34"/>
        <v>136542737</v>
      </c>
      <c r="Q444" s="30">
        <f t="shared" si="31"/>
        <v>1479566</v>
      </c>
      <c r="R444" s="30">
        <f t="shared" si="32"/>
        <v>748732319800</v>
      </c>
      <c r="T444">
        <f t="shared" si="33"/>
        <v>25875</v>
      </c>
      <c r="U444">
        <f>VLOOKUP(T444,CATMUN!$B$2:$G$1123,6,0)</f>
        <v>14</v>
      </c>
    </row>
    <row r="445" spans="1:21" x14ac:dyDescent="0.2">
      <c r="A445" s="25">
        <v>25878</v>
      </c>
      <c r="B445" s="25" t="s">
        <v>1549</v>
      </c>
      <c r="C445" s="25" t="s">
        <v>1660</v>
      </c>
      <c r="D445" s="26">
        <v>2015</v>
      </c>
      <c r="E445" s="26">
        <v>2014</v>
      </c>
      <c r="F445" s="27">
        <v>8381</v>
      </c>
      <c r="G445" s="27"/>
      <c r="H445" s="27">
        <v>200529928</v>
      </c>
      <c r="I445" s="27">
        <v>426096</v>
      </c>
      <c r="J445" s="27">
        <v>202151633500</v>
      </c>
      <c r="K445" s="29">
        <v>2570</v>
      </c>
      <c r="L445" s="29">
        <v>1593969</v>
      </c>
      <c r="M445" s="29">
        <v>202349</v>
      </c>
      <c r="N445" s="29">
        <v>69987520500</v>
      </c>
      <c r="O445" s="30">
        <f t="shared" si="30"/>
        <v>10951</v>
      </c>
      <c r="P445" s="30">
        <f t="shared" si="34"/>
        <v>202123897</v>
      </c>
      <c r="Q445" s="30">
        <f t="shared" si="31"/>
        <v>628445</v>
      </c>
      <c r="R445" s="30">
        <f t="shared" si="32"/>
        <v>272139154000</v>
      </c>
      <c r="T445">
        <f t="shared" si="33"/>
        <v>25878</v>
      </c>
      <c r="U445">
        <f>VLOOKUP(T445,CATMUN!$B$2:$G$1123,6,0)</f>
        <v>14</v>
      </c>
    </row>
    <row r="446" spans="1:21" x14ac:dyDescent="0.2">
      <c r="A446" s="25">
        <v>25885</v>
      </c>
      <c r="B446" s="25" t="s">
        <v>1549</v>
      </c>
      <c r="C446" s="25" t="s">
        <v>1661</v>
      </c>
      <c r="D446" s="26">
        <v>2005</v>
      </c>
      <c r="E446" s="26">
        <v>2004</v>
      </c>
      <c r="F446" s="27">
        <v>9910</v>
      </c>
      <c r="G446" s="27"/>
      <c r="H446" s="27">
        <v>903465260</v>
      </c>
      <c r="I446" s="27">
        <v>219614</v>
      </c>
      <c r="J446" s="27">
        <v>55368512300</v>
      </c>
      <c r="K446" s="29">
        <v>1476</v>
      </c>
      <c r="L446" s="29">
        <v>352083</v>
      </c>
      <c r="M446" s="29">
        <v>80882</v>
      </c>
      <c r="N446" s="29">
        <v>14442898000</v>
      </c>
      <c r="O446" s="30">
        <f t="shared" si="30"/>
        <v>11386</v>
      </c>
      <c r="P446" s="30">
        <f t="shared" si="34"/>
        <v>903817343</v>
      </c>
      <c r="Q446" s="30">
        <f t="shared" si="31"/>
        <v>300496</v>
      </c>
      <c r="R446" s="30">
        <f t="shared" si="32"/>
        <v>69811410300</v>
      </c>
      <c r="T446">
        <f t="shared" si="33"/>
        <v>25885</v>
      </c>
      <c r="U446">
        <f>VLOOKUP(T446,CATMUN!$B$2:$G$1123,6,0)</f>
        <v>15</v>
      </c>
    </row>
    <row r="447" spans="1:21" x14ac:dyDescent="0.2">
      <c r="A447" s="25">
        <v>25898</v>
      </c>
      <c r="B447" s="25" t="s">
        <v>1549</v>
      </c>
      <c r="C447" s="25" t="s">
        <v>1662</v>
      </c>
      <c r="D447" s="26">
        <v>2006</v>
      </c>
      <c r="E447" s="26">
        <v>2006</v>
      </c>
      <c r="F447" s="27">
        <v>2811</v>
      </c>
      <c r="G447" s="27"/>
      <c r="H447" s="27">
        <v>52346848</v>
      </c>
      <c r="I447" s="27">
        <v>113721</v>
      </c>
      <c r="J447" s="27">
        <v>57636928200</v>
      </c>
      <c r="K447" s="29">
        <v>1013</v>
      </c>
      <c r="L447" s="29">
        <v>927952</v>
      </c>
      <c r="M447" s="29">
        <v>96690</v>
      </c>
      <c r="N447" s="29">
        <v>25776988500</v>
      </c>
      <c r="O447" s="30">
        <f t="shared" si="30"/>
        <v>3824</v>
      </c>
      <c r="P447" s="30">
        <f t="shared" si="34"/>
        <v>53274800</v>
      </c>
      <c r="Q447" s="30">
        <f t="shared" si="31"/>
        <v>210411</v>
      </c>
      <c r="R447" s="30">
        <f t="shared" si="32"/>
        <v>83413916700</v>
      </c>
      <c r="T447">
        <f t="shared" si="33"/>
        <v>25898</v>
      </c>
      <c r="U447">
        <f>VLOOKUP(T447,CATMUN!$B$2:$G$1123,6,0)</f>
        <v>14</v>
      </c>
    </row>
    <row r="448" spans="1:21" x14ac:dyDescent="0.2">
      <c r="A448" s="25">
        <v>25899</v>
      </c>
      <c r="B448" s="25" t="s">
        <v>1549</v>
      </c>
      <c r="C448" s="25" t="s">
        <v>1663</v>
      </c>
      <c r="D448" s="26">
        <v>2009</v>
      </c>
      <c r="E448" s="26">
        <v>2009</v>
      </c>
      <c r="F448" s="27">
        <v>11844</v>
      </c>
      <c r="G448" s="27"/>
      <c r="H448" s="27">
        <v>186112947</v>
      </c>
      <c r="I448" s="27">
        <v>941135</v>
      </c>
      <c r="J448" s="27">
        <v>524722379500</v>
      </c>
      <c r="K448" s="29">
        <v>43258</v>
      </c>
      <c r="L448" s="29">
        <v>6964119</v>
      </c>
      <c r="M448" s="29">
        <v>3371156</v>
      </c>
      <c r="N448" s="29">
        <v>2214603048000</v>
      </c>
      <c r="O448" s="30">
        <f t="shared" si="30"/>
        <v>55102</v>
      </c>
      <c r="P448" s="30">
        <f t="shared" si="34"/>
        <v>193077066</v>
      </c>
      <c r="Q448" s="30">
        <f t="shared" si="31"/>
        <v>4312291</v>
      </c>
      <c r="R448" s="30">
        <f t="shared" si="32"/>
        <v>2739325427500</v>
      </c>
      <c r="T448">
        <f t="shared" si="33"/>
        <v>25899</v>
      </c>
      <c r="U448">
        <f>VLOOKUP(T448,CATMUN!$B$2:$G$1123,6,0)</f>
        <v>12</v>
      </c>
    </row>
    <row r="449" spans="1:21" x14ac:dyDescent="0.2">
      <c r="A449" s="25">
        <v>27001</v>
      </c>
      <c r="B449" s="25" t="s">
        <v>1664</v>
      </c>
      <c r="C449" s="25" t="s">
        <v>1665</v>
      </c>
      <c r="D449" s="26">
        <v>2014</v>
      </c>
      <c r="E449" s="26">
        <v>2019</v>
      </c>
      <c r="F449" s="27">
        <v>5063</v>
      </c>
      <c r="G449" s="27"/>
      <c r="H449" s="27">
        <v>3694720090</v>
      </c>
      <c r="I449" s="27">
        <v>233906</v>
      </c>
      <c r="J449" s="27">
        <v>758356360100</v>
      </c>
      <c r="K449" s="29">
        <v>46972</v>
      </c>
      <c r="L449" s="29">
        <v>20568001</v>
      </c>
      <c r="M449" s="29">
        <v>3797138</v>
      </c>
      <c r="N449" s="29">
        <v>2246866272600</v>
      </c>
      <c r="O449" s="30">
        <f t="shared" si="30"/>
        <v>52035</v>
      </c>
      <c r="P449" s="30">
        <f t="shared" si="34"/>
        <v>3715288091</v>
      </c>
      <c r="Q449" s="30">
        <f t="shared" si="31"/>
        <v>4031044</v>
      </c>
      <c r="R449" s="30">
        <f t="shared" si="32"/>
        <v>3005222632700</v>
      </c>
      <c r="T449">
        <f t="shared" si="33"/>
        <v>27001</v>
      </c>
      <c r="U449">
        <f>VLOOKUP(T449,CATMUN!$B$2:$G$1123,6,0)</f>
        <v>13</v>
      </c>
    </row>
    <row r="450" spans="1:21" x14ac:dyDescent="0.2">
      <c r="A450" s="25">
        <v>27006</v>
      </c>
      <c r="B450" s="25" t="s">
        <v>1664</v>
      </c>
      <c r="C450" s="25" t="s">
        <v>1666</v>
      </c>
      <c r="D450" s="26">
        <v>2009</v>
      </c>
      <c r="E450" s="26">
        <v>2009</v>
      </c>
      <c r="F450" s="27">
        <v>3146</v>
      </c>
      <c r="G450" s="27"/>
      <c r="H450" s="27">
        <v>750746884</v>
      </c>
      <c r="I450" s="27">
        <v>34155</v>
      </c>
      <c r="J450" s="27">
        <v>147980018800</v>
      </c>
      <c r="K450" s="29">
        <v>4848</v>
      </c>
      <c r="L450" s="29">
        <v>1513302</v>
      </c>
      <c r="M450" s="29">
        <v>212524</v>
      </c>
      <c r="N450" s="29">
        <v>105852133000</v>
      </c>
      <c r="O450" s="30">
        <f t="shared" si="30"/>
        <v>7994</v>
      </c>
      <c r="P450" s="30">
        <f t="shared" si="34"/>
        <v>752260186</v>
      </c>
      <c r="Q450" s="30">
        <f t="shared" si="31"/>
        <v>246679</v>
      </c>
      <c r="R450" s="30">
        <f t="shared" si="32"/>
        <v>253832151800</v>
      </c>
      <c r="T450">
        <f t="shared" si="33"/>
        <v>27006</v>
      </c>
      <c r="U450">
        <f>VLOOKUP(T450,CATMUN!$B$2:$G$1123,6,0)</f>
        <v>15</v>
      </c>
    </row>
    <row r="451" spans="1:21" x14ac:dyDescent="0.2">
      <c r="A451" s="25">
        <v>27025</v>
      </c>
      <c r="B451" s="25" t="s">
        <v>1664</v>
      </c>
      <c r="C451" s="25" t="s">
        <v>1667</v>
      </c>
      <c r="D451" s="26">
        <v>0</v>
      </c>
      <c r="E451" s="26">
        <v>1992</v>
      </c>
      <c r="F451" s="27">
        <v>4625</v>
      </c>
      <c r="G451" s="27"/>
      <c r="H451" s="27">
        <v>2021928774</v>
      </c>
      <c r="I451" s="27">
        <v>0</v>
      </c>
      <c r="J451" s="27">
        <v>259878661500</v>
      </c>
      <c r="K451" s="29">
        <v>905</v>
      </c>
      <c r="L451" s="29">
        <v>114744</v>
      </c>
      <c r="M451" s="29">
        <v>26428</v>
      </c>
      <c r="N451" s="29">
        <v>689604500</v>
      </c>
      <c r="O451" s="30">
        <f t="shared" ref="O451:O514" si="35">F451+K451</f>
        <v>5530</v>
      </c>
      <c r="P451" s="30">
        <f t="shared" si="34"/>
        <v>2022043518</v>
      </c>
      <c r="Q451" s="30">
        <f t="shared" ref="Q451:Q514" si="36">I451+M451</f>
        <v>26428</v>
      </c>
      <c r="R451" s="30">
        <f t="shared" ref="R451:R514" si="37">J451+N451</f>
        <v>260568266000</v>
      </c>
      <c r="T451">
        <f t="shared" ref="T451:T514" si="38">VALUE(A451)</f>
        <v>27025</v>
      </c>
      <c r="U451">
        <f>VLOOKUP(T451,CATMUN!$B$2:$G$1123,6,0)</f>
        <v>15</v>
      </c>
    </row>
    <row r="452" spans="1:21" x14ac:dyDescent="0.2">
      <c r="A452" s="25">
        <v>27050</v>
      </c>
      <c r="B452" s="25" t="s">
        <v>1664</v>
      </c>
      <c r="C452" s="25" t="s">
        <v>1668</v>
      </c>
      <c r="D452" s="26">
        <v>0</v>
      </c>
      <c r="E452" s="26">
        <v>1992</v>
      </c>
      <c r="F452" s="27">
        <v>1711</v>
      </c>
      <c r="G452" s="27"/>
      <c r="H452" s="27">
        <v>727564334</v>
      </c>
      <c r="I452" s="27">
        <v>6004</v>
      </c>
      <c r="J452" s="27">
        <v>61947736400</v>
      </c>
      <c r="K452" s="29">
        <v>1323</v>
      </c>
      <c r="L452" s="29">
        <v>2064762</v>
      </c>
      <c r="M452" s="29">
        <v>43534</v>
      </c>
      <c r="N452" s="29">
        <v>13570151000</v>
      </c>
      <c r="O452" s="30">
        <f t="shared" si="35"/>
        <v>3034</v>
      </c>
      <c r="P452" s="30">
        <f t="shared" ref="P452:P515" si="39">H452+L452</f>
        <v>729629096</v>
      </c>
      <c r="Q452" s="30">
        <f t="shared" si="36"/>
        <v>49538</v>
      </c>
      <c r="R452" s="30">
        <f t="shared" si="37"/>
        <v>75517887400</v>
      </c>
      <c r="T452">
        <f t="shared" si="38"/>
        <v>27050</v>
      </c>
      <c r="U452">
        <f>VLOOKUP(T452,CATMUN!$B$2:$G$1123,6,0)</f>
        <v>15</v>
      </c>
    </row>
    <row r="453" spans="1:21" x14ac:dyDescent="0.2">
      <c r="A453" s="25">
        <v>27073</v>
      </c>
      <c r="B453" s="25" t="s">
        <v>1664</v>
      </c>
      <c r="C453" s="25" t="s">
        <v>1669</v>
      </c>
      <c r="D453" s="26">
        <v>0</v>
      </c>
      <c r="E453" s="26">
        <v>1992</v>
      </c>
      <c r="F453" s="27">
        <v>2254</v>
      </c>
      <c r="G453" s="27"/>
      <c r="H453" s="27">
        <v>751536291</v>
      </c>
      <c r="I453" s="27">
        <v>124</v>
      </c>
      <c r="J453" s="27">
        <v>110272703500</v>
      </c>
      <c r="K453" s="29">
        <v>1180</v>
      </c>
      <c r="L453" s="29">
        <v>93529</v>
      </c>
      <c r="M453" s="29">
        <v>29371</v>
      </c>
      <c r="N453" s="29">
        <v>1007845000</v>
      </c>
      <c r="O453" s="30">
        <f t="shared" si="35"/>
        <v>3434</v>
      </c>
      <c r="P453" s="30">
        <f t="shared" si="39"/>
        <v>751629820</v>
      </c>
      <c r="Q453" s="30">
        <f t="shared" si="36"/>
        <v>29495</v>
      </c>
      <c r="R453" s="30">
        <f t="shared" si="37"/>
        <v>111280548500</v>
      </c>
      <c r="T453">
        <f t="shared" si="38"/>
        <v>27073</v>
      </c>
      <c r="U453">
        <f>VLOOKUP(T453,CATMUN!$B$2:$G$1123,6,0)</f>
        <v>15</v>
      </c>
    </row>
    <row r="454" spans="1:21" x14ac:dyDescent="0.2">
      <c r="A454" s="25">
        <v>27075</v>
      </c>
      <c r="B454" s="25" t="s">
        <v>1664</v>
      </c>
      <c r="C454" s="25" t="s">
        <v>1670</v>
      </c>
      <c r="D454" s="26">
        <v>0</v>
      </c>
      <c r="E454" s="26">
        <v>1992</v>
      </c>
      <c r="F454" s="27">
        <v>1461</v>
      </c>
      <c r="G454" s="27"/>
      <c r="H454" s="27">
        <v>1574815980</v>
      </c>
      <c r="I454" s="27">
        <v>3545</v>
      </c>
      <c r="J454" s="27">
        <v>95236048000</v>
      </c>
      <c r="K454" s="29">
        <v>2626</v>
      </c>
      <c r="L454" s="29">
        <v>753873</v>
      </c>
      <c r="M454" s="29">
        <v>141153</v>
      </c>
      <c r="N454" s="29">
        <v>8293089600</v>
      </c>
      <c r="O454" s="30">
        <f t="shared" si="35"/>
        <v>4087</v>
      </c>
      <c r="P454" s="30">
        <f t="shared" si="39"/>
        <v>1575569853</v>
      </c>
      <c r="Q454" s="30">
        <f t="shared" si="36"/>
        <v>144698</v>
      </c>
      <c r="R454" s="30">
        <f t="shared" si="37"/>
        <v>103529137600</v>
      </c>
      <c r="T454">
        <f t="shared" si="38"/>
        <v>27075</v>
      </c>
      <c r="U454">
        <f>VLOOKUP(T454,CATMUN!$B$2:$G$1123,6,0)</f>
        <v>15</v>
      </c>
    </row>
    <row r="455" spans="1:21" x14ac:dyDescent="0.2">
      <c r="A455" s="25">
        <v>27077</v>
      </c>
      <c r="B455" s="25" t="s">
        <v>1664</v>
      </c>
      <c r="C455" s="25" t="s">
        <v>1671</v>
      </c>
      <c r="D455" s="26">
        <v>0</v>
      </c>
      <c r="E455" s="26">
        <v>1992</v>
      </c>
      <c r="F455" s="27">
        <v>3543</v>
      </c>
      <c r="G455" s="27"/>
      <c r="H455" s="27">
        <v>3532227214</v>
      </c>
      <c r="I455" s="27">
        <v>2</v>
      </c>
      <c r="J455" s="27">
        <v>508497044500</v>
      </c>
      <c r="K455" s="29">
        <v>1159</v>
      </c>
      <c r="L455" s="29">
        <v>189950</v>
      </c>
      <c r="M455" s="29">
        <v>32550</v>
      </c>
      <c r="N455" s="29">
        <v>931191100</v>
      </c>
      <c r="O455" s="30">
        <f t="shared" si="35"/>
        <v>4702</v>
      </c>
      <c r="P455" s="30">
        <f t="shared" si="39"/>
        <v>3532417164</v>
      </c>
      <c r="Q455" s="30">
        <f t="shared" si="36"/>
        <v>32552</v>
      </c>
      <c r="R455" s="30">
        <f t="shared" si="37"/>
        <v>509428235600</v>
      </c>
      <c r="T455">
        <f t="shared" si="38"/>
        <v>27077</v>
      </c>
      <c r="U455">
        <f>VLOOKUP(T455,CATMUN!$B$2:$G$1123,6,0)</f>
        <v>15</v>
      </c>
    </row>
    <row r="456" spans="1:21" x14ac:dyDescent="0.2">
      <c r="A456" s="25">
        <v>27099</v>
      </c>
      <c r="B456" s="25" t="s">
        <v>1664</v>
      </c>
      <c r="C456" s="25" t="s">
        <v>1672</v>
      </c>
      <c r="D456" s="26">
        <v>2012</v>
      </c>
      <c r="E456" s="26">
        <v>2012</v>
      </c>
      <c r="F456" s="27">
        <v>2831</v>
      </c>
      <c r="G456" s="27"/>
      <c r="H456" s="27">
        <v>3632588497</v>
      </c>
      <c r="I456" s="27">
        <v>1222</v>
      </c>
      <c r="J456" s="27">
        <v>119055621600</v>
      </c>
      <c r="K456" s="29">
        <v>2002</v>
      </c>
      <c r="L456" s="29">
        <v>231973</v>
      </c>
      <c r="M456" s="29">
        <v>113520</v>
      </c>
      <c r="N456" s="29">
        <v>8500523500</v>
      </c>
      <c r="O456" s="30">
        <f t="shared" si="35"/>
        <v>4833</v>
      </c>
      <c r="P456" s="30">
        <f t="shared" si="39"/>
        <v>3632820470</v>
      </c>
      <c r="Q456" s="30">
        <f t="shared" si="36"/>
        <v>114742</v>
      </c>
      <c r="R456" s="30">
        <f t="shared" si="37"/>
        <v>127556145100</v>
      </c>
      <c r="T456">
        <f t="shared" si="38"/>
        <v>27099</v>
      </c>
      <c r="U456">
        <f>VLOOKUP(T456,CATMUN!$B$2:$G$1123,6,0)</f>
        <v>15</v>
      </c>
    </row>
    <row r="457" spans="1:21" x14ac:dyDescent="0.2">
      <c r="A457" s="25">
        <v>27135</v>
      </c>
      <c r="B457" s="25" t="s">
        <v>1664</v>
      </c>
      <c r="C457" s="25" t="s">
        <v>1673</v>
      </c>
      <c r="D457" s="26">
        <v>0</v>
      </c>
      <c r="E457" s="26">
        <v>1996</v>
      </c>
      <c r="F457" s="27">
        <v>1723</v>
      </c>
      <c r="G457" s="27"/>
      <c r="H457" s="27">
        <v>378736765</v>
      </c>
      <c r="I457" s="27">
        <v>0</v>
      </c>
      <c r="J457" s="27">
        <v>60200794000</v>
      </c>
      <c r="K457" s="29">
        <v>1166</v>
      </c>
      <c r="L457" s="29">
        <v>96147</v>
      </c>
      <c r="M457" s="29">
        <v>19131</v>
      </c>
      <c r="N457" s="29">
        <v>675559000</v>
      </c>
      <c r="O457" s="30">
        <f t="shared" si="35"/>
        <v>2889</v>
      </c>
      <c r="P457" s="30">
        <f t="shared" si="39"/>
        <v>378832912</v>
      </c>
      <c r="Q457" s="30">
        <f t="shared" si="36"/>
        <v>19131</v>
      </c>
      <c r="R457" s="30">
        <f t="shared" si="37"/>
        <v>60876353000</v>
      </c>
      <c r="T457">
        <f t="shared" si="38"/>
        <v>27135</v>
      </c>
      <c r="U457">
        <f>VLOOKUP(T457,CATMUN!$B$2:$G$1123,6,0)</f>
        <v>15</v>
      </c>
    </row>
    <row r="458" spans="1:21" x14ac:dyDescent="0.2">
      <c r="A458" s="25">
        <v>27150</v>
      </c>
      <c r="B458" s="25" t="s">
        <v>1664</v>
      </c>
      <c r="C458" s="25" t="s">
        <v>1674</v>
      </c>
      <c r="D458" s="26">
        <v>0</v>
      </c>
      <c r="E458" s="26">
        <v>0</v>
      </c>
      <c r="F458" s="27">
        <v>3651</v>
      </c>
      <c r="G458" s="27"/>
      <c r="H458" s="27">
        <v>3161929509</v>
      </c>
      <c r="I458" s="27">
        <v>1410</v>
      </c>
      <c r="J458" s="27">
        <v>350074138000</v>
      </c>
      <c r="K458" s="29">
        <v>551</v>
      </c>
      <c r="L458" s="29">
        <v>0</v>
      </c>
      <c r="M458" s="29">
        <v>0</v>
      </c>
      <c r="N458" s="29">
        <v>0</v>
      </c>
      <c r="O458" s="30">
        <f t="shared" si="35"/>
        <v>4202</v>
      </c>
      <c r="P458" s="30">
        <f t="shared" si="39"/>
        <v>3161929509</v>
      </c>
      <c r="Q458" s="30">
        <f t="shared" si="36"/>
        <v>1410</v>
      </c>
      <c r="R458" s="30">
        <f t="shared" si="37"/>
        <v>350074138000</v>
      </c>
      <c r="T458">
        <f t="shared" si="38"/>
        <v>27150</v>
      </c>
      <c r="U458">
        <f>VLOOKUP(T458,CATMUN!$B$2:$G$1123,6,0)</f>
        <v>15</v>
      </c>
    </row>
    <row r="459" spans="1:21" x14ac:dyDescent="0.2">
      <c r="A459" s="25">
        <v>27160</v>
      </c>
      <c r="B459" s="25" t="s">
        <v>1664</v>
      </c>
      <c r="C459" s="25" t="s">
        <v>1675</v>
      </c>
      <c r="D459" s="26">
        <v>0</v>
      </c>
      <c r="E459" s="26">
        <v>2002</v>
      </c>
      <c r="F459" s="27">
        <v>1127</v>
      </c>
      <c r="G459" s="27"/>
      <c r="H459" s="27">
        <v>393240815</v>
      </c>
      <c r="I459" s="27">
        <v>0</v>
      </c>
      <c r="J459" s="27">
        <v>63081378000</v>
      </c>
      <c r="K459" s="29">
        <v>1475</v>
      </c>
      <c r="L459" s="29">
        <v>389627</v>
      </c>
      <c r="M459" s="29">
        <v>55972</v>
      </c>
      <c r="N459" s="29">
        <v>4917455000</v>
      </c>
      <c r="O459" s="30">
        <f t="shared" si="35"/>
        <v>2602</v>
      </c>
      <c r="P459" s="30">
        <f t="shared" si="39"/>
        <v>393630442</v>
      </c>
      <c r="Q459" s="30">
        <f t="shared" si="36"/>
        <v>55972</v>
      </c>
      <c r="R459" s="30">
        <f t="shared" si="37"/>
        <v>67998833000</v>
      </c>
      <c r="T459">
        <f t="shared" si="38"/>
        <v>27160</v>
      </c>
      <c r="U459">
        <f>VLOOKUP(T459,CATMUN!$B$2:$G$1123,6,0)</f>
        <v>15</v>
      </c>
    </row>
    <row r="460" spans="1:21" x14ac:dyDescent="0.2">
      <c r="A460" s="25">
        <v>27205</v>
      </c>
      <c r="B460" s="25" t="s">
        <v>1664</v>
      </c>
      <c r="C460" s="25" t="s">
        <v>1676</v>
      </c>
      <c r="D460" s="26">
        <v>2011</v>
      </c>
      <c r="E460" s="26">
        <v>2011</v>
      </c>
      <c r="F460" s="27">
        <v>1616</v>
      </c>
      <c r="G460" s="27"/>
      <c r="H460" s="27">
        <v>498434209</v>
      </c>
      <c r="I460" s="27">
        <v>0</v>
      </c>
      <c r="J460" s="27">
        <v>13199308000</v>
      </c>
      <c r="K460" s="29">
        <v>4919</v>
      </c>
      <c r="L460" s="29">
        <v>953383</v>
      </c>
      <c r="M460" s="29">
        <v>258965</v>
      </c>
      <c r="N460" s="29">
        <v>44725702000</v>
      </c>
      <c r="O460" s="30">
        <f t="shared" si="35"/>
        <v>6535</v>
      </c>
      <c r="P460" s="30">
        <f t="shared" si="39"/>
        <v>499387592</v>
      </c>
      <c r="Q460" s="30">
        <f t="shared" si="36"/>
        <v>258965</v>
      </c>
      <c r="R460" s="30">
        <f t="shared" si="37"/>
        <v>57925010000</v>
      </c>
      <c r="T460">
        <f t="shared" si="38"/>
        <v>27205</v>
      </c>
      <c r="U460">
        <f>VLOOKUP(T460,CATMUN!$B$2:$G$1123,6,0)</f>
        <v>15</v>
      </c>
    </row>
    <row r="461" spans="1:21" x14ac:dyDescent="0.2">
      <c r="A461" s="25">
        <v>27245</v>
      </c>
      <c r="B461" s="25" t="s">
        <v>1664</v>
      </c>
      <c r="C461" s="25" t="s">
        <v>1677</v>
      </c>
      <c r="D461" s="26">
        <v>2007</v>
      </c>
      <c r="E461" s="26">
        <v>2007</v>
      </c>
      <c r="F461" s="27">
        <v>1561</v>
      </c>
      <c r="G461" s="27"/>
      <c r="H461" s="27">
        <v>934990876</v>
      </c>
      <c r="I461" s="27">
        <v>62437</v>
      </c>
      <c r="J461" s="27">
        <v>9480298700</v>
      </c>
      <c r="K461" s="29">
        <v>1285</v>
      </c>
      <c r="L461" s="29">
        <v>533746</v>
      </c>
      <c r="M461" s="29">
        <v>81349</v>
      </c>
      <c r="N461" s="29">
        <v>10024059600</v>
      </c>
      <c r="O461" s="30">
        <f t="shared" si="35"/>
        <v>2846</v>
      </c>
      <c r="P461" s="30">
        <f t="shared" si="39"/>
        <v>935524622</v>
      </c>
      <c r="Q461" s="30">
        <f t="shared" si="36"/>
        <v>143786</v>
      </c>
      <c r="R461" s="30">
        <f t="shared" si="37"/>
        <v>19504358300</v>
      </c>
      <c r="T461">
        <f t="shared" si="38"/>
        <v>27245</v>
      </c>
      <c r="U461">
        <f>VLOOKUP(T461,CATMUN!$B$2:$G$1123,6,0)</f>
        <v>15</v>
      </c>
    </row>
    <row r="462" spans="1:21" x14ac:dyDescent="0.2">
      <c r="A462" s="25">
        <v>27250</v>
      </c>
      <c r="B462" s="25" t="s">
        <v>1664</v>
      </c>
      <c r="C462" s="25" t="s">
        <v>1678</v>
      </c>
      <c r="D462" s="26">
        <v>0</v>
      </c>
      <c r="E462" s="26">
        <v>0</v>
      </c>
      <c r="F462" s="27">
        <v>2668</v>
      </c>
      <c r="G462" s="27"/>
      <c r="H462" s="27">
        <v>4087728730</v>
      </c>
      <c r="I462" s="27">
        <v>0</v>
      </c>
      <c r="J462" s="27">
        <v>556845420000</v>
      </c>
      <c r="K462" s="29">
        <v>431</v>
      </c>
      <c r="L462" s="29">
        <v>0</v>
      </c>
      <c r="M462" s="29">
        <v>0</v>
      </c>
      <c r="N462" s="29">
        <v>0</v>
      </c>
      <c r="O462" s="30">
        <f t="shared" si="35"/>
        <v>3099</v>
      </c>
      <c r="P462" s="30">
        <f t="shared" si="39"/>
        <v>4087728730</v>
      </c>
      <c r="Q462" s="30">
        <f t="shared" si="36"/>
        <v>0</v>
      </c>
      <c r="R462" s="30">
        <f t="shared" si="37"/>
        <v>556845420000</v>
      </c>
      <c r="T462">
        <f t="shared" si="38"/>
        <v>27250</v>
      </c>
      <c r="U462">
        <f>VLOOKUP(T462,CATMUN!$B$2:$G$1123,6,0)</f>
        <v>15</v>
      </c>
    </row>
    <row r="463" spans="1:21" x14ac:dyDescent="0.2">
      <c r="A463" s="25">
        <v>27361</v>
      </c>
      <c r="B463" s="25" t="s">
        <v>1664</v>
      </c>
      <c r="C463" s="25" t="s">
        <v>1679</v>
      </c>
      <c r="D463" s="26">
        <v>2011</v>
      </c>
      <c r="E463" s="26">
        <v>2011</v>
      </c>
      <c r="F463" s="27">
        <v>3112</v>
      </c>
      <c r="G463" s="27"/>
      <c r="H463" s="27">
        <v>3184837679</v>
      </c>
      <c r="I463" s="27">
        <v>24690</v>
      </c>
      <c r="J463" s="27">
        <v>104355543500</v>
      </c>
      <c r="K463" s="29">
        <v>12588</v>
      </c>
      <c r="L463" s="29">
        <v>16159274</v>
      </c>
      <c r="M463" s="29">
        <v>581654</v>
      </c>
      <c r="N463" s="29">
        <v>184463363800</v>
      </c>
      <c r="O463" s="30">
        <f t="shared" si="35"/>
        <v>15700</v>
      </c>
      <c r="P463" s="30">
        <f t="shared" si="39"/>
        <v>3200996953</v>
      </c>
      <c r="Q463" s="30">
        <f t="shared" si="36"/>
        <v>606344</v>
      </c>
      <c r="R463" s="30">
        <f t="shared" si="37"/>
        <v>288818907300</v>
      </c>
      <c r="T463">
        <f t="shared" si="38"/>
        <v>27361</v>
      </c>
      <c r="U463">
        <f>VLOOKUP(T463,CATMUN!$B$2:$G$1123,6,0)</f>
        <v>15</v>
      </c>
    </row>
    <row r="464" spans="1:21" x14ac:dyDescent="0.2">
      <c r="A464" s="25">
        <v>27372</v>
      </c>
      <c r="B464" s="25" t="s">
        <v>1664</v>
      </c>
      <c r="C464" s="25" t="s">
        <v>1680</v>
      </c>
      <c r="D464" s="26">
        <v>0</v>
      </c>
      <c r="E464" s="26">
        <v>1992</v>
      </c>
      <c r="F464" s="27">
        <v>585</v>
      </c>
      <c r="G464" s="27"/>
      <c r="H464" s="27">
        <v>1625667731</v>
      </c>
      <c r="I464" s="27">
        <v>0</v>
      </c>
      <c r="J464" s="27">
        <v>216249216000</v>
      </c>
      <c r="K464" s="29">
        <v>781</v>
      </c>
      <c r="L464" s="29">
        <v>106770</v>
      </c>
      <c r="M464" s="29">
        <v>32105</v>
      </c>
      <c r="N464" s="29">
        <v>1055004500</v>
      </c>
      <c r="O464" s="30">
        <f t="shared" si="35"/>
        <v>1366</v>
      </c>
      <c r="P464" s="30">
        <f t="shared" si="39"/>
        <v>1625774501</v>
      </c>
      <c r="Q464" s="30">
        <f t="shared" si="36"/>
        <v>32105</v>
      </c>
      <c r="R464" s="30">
        <f t="shared" si="37"/>
        <v>217304220500</v>
      </c>
      <c r="T464">
        <f t="shared" si="38"/>
        <v>27372</v>
      </c>
      <c r="U464">
        <f>VLOOKUP(T464,CATMUN!$B$2:$G$1123,6,0)</f>
        <v>15</v>
      </c>
    </row>
    <row r="465" spans="1:21" x14ac:dyDescent="0.2">
      <c r="A465" s="25">
        <v>27413</v>
      </c>
      <c r="B465" s="25" t="s">
        <v>1664</v>
      </c>
      <c r="C465" s="25" t="s">
        <v>1681</v>
      </c>
      <c r="D465" s="26">
        <v>0</v>
      </c>
      <c r="E465" s="26">
        <v>1992</v>
      </c>
      <c r="F465" s="27">
        <v>1975</v>
      </c>
      <c r="G465" s="27"/>
      <c r="H465" s="27">
        <v>660263734</v>
      </c>
      <c r="I465" s="27">
        <v>2920</v>
      </c>
      <c r="J465" s="27">
        <v>71688595000</v>
      </c>
      <c r="K465" s="29">
        <v>1533</v>
      </c>
      <c r="L465" s="29">
        <v>134050</v>
      </c>
      <c r="M465" s="29">
        <v>48849</v>
      </c>
      <c r="N465" s="29">
        <v>1481363500</v>
      </c>
      <c r="O465" s="30">
        <f t="shared" si="35"/>
        <v>3508</v>
      </c>
      <c r="P465" s="30">
        <f t="shared" si="39"/>
        <v>660397784</v>
      </c>
      <c r="Q465" s="30">
        <f t="shared" si="36"/>
        <v>51769</v>
      </c>
      <c r="R465" s="30">
        <f t="shared" si="37"/>
        <v>73169958500</v>
      </c>
      <c r="T465">
        <f t="shared" si="38"/>
        <v>27413</v>
      </c>
      <c r="U465">
        <f>VLOOKUP(T465,CATMUN!$B$2:$G$1123,6,0)</f>
        <v>15</v>
      </c>
    </row>
    <row r="466" spans="1:21" x14ac:dyDescent="0.2">
      <c r="A466" s="25">
        <v>27425</v>
      </c>
      <c r="B466" s="25" t="s">
        <v>1664</v>
      </c>
      <c r="C466" s="25" t="s">
        <v>1682</v>
      </c>
      <c r="D466" s="26">
        <v>0</v>
      </c>
      <c r="E466" s="26">
        <v>0</v>
      </c>
      <c r="F466" s="27">
        <v>3025</v>
      </c>
      <c r="G466" s="27"/>
      <c r="H466" s="27">
        <v>1698350402</v>
      </c>
      <c r="I466" s="27">
        <v>0</v>
      </c>
      <c r="J466" s="27">
        <v>263278303000</v>
      </c>
      <c r="K466" s="29">
        <v>336</v>
      </c>
      <c r="L466" s="29">
        <v>0</v>
      </c>
      <c r="M466" s="29">
        <v>0</v>
      </c>
      <c r="N466" s="29">
        <v>0</v>
      </c>
      <c r="O466" s="30">
        <f t="shared" si="35"/>
        <v>3361</v>
      </c>
      <c r="P466" s="30">
        <f t="shared" si="39"/>
        <v>1698350402</v>
      </c>
      <c r="Q466" s="30">
        <f t="shared" si="36"/>
        <v>0</v>
      </c>
      <c r="R466" s="30">
        <f t="shared" si="37"/>
        <v>263278303000</v>
      </c>
      <c r="T466">
        <f t="shared" si="38"/>
        <v>27425</v>
      </c>
      <c r="U466">
        <f>VLOOKUP(T466,CATMUN!$B$2:$G$1123,6,0)</f>
        <v>15</v>
      </c>
    </row>
    <row r="467" spans="1:21" x14ac:dyDescent="0.2">
      <c r="A467" s="25">
        <v>27430</v>
      </c>
      <c r="B467" s="25" t="s">
        <v>1664</v>
      </c>
      <c r="C467" s="25" t="s">
        <v>1683</v>
      </c>
      <c r="D467" s="26">
        <v>0</v>
      </c>
      <c r="E467" s="26">
        <v>0</v>
      </c>
      <c r="F467" s="27">
        <v>3602</v>
      </c>
      <c r="G467" s="27"/>
      <c r="H467" s="27">
        <v>1388511621</v>
      </c>
      <c r="I467" s="27">
        <v>0</v>
      </c>
      <c r="J467" s="27">
        <v>179522031000</v>
      </c>
      <c r="K467" s="29">
        <v>517</v>
      </c>
      <c r="L467" s="29">
        <v>0</v>
      </c>
      <c r="M467" s="29">
        <v>0</v>
      </c>
      <c r="N467" s="29">
        <v>0</v>
      </c>
      <c r="O467" s="30">
        <f t="shared" si="35"/>
        <v>4119</v>
      </c>
      <c r="P467" s="30">
        <f t="shared" si="39"/>
        <v>1388511621</v>
      </c>
      <c r="Q467" s="30">
        <f t="shared" si="36"/>
        <v>0</v>
      </c>
      <c r="R467" s="30">
        <f t="shared" si="37"/>
        <v>179522031000</v>
      </c>
      <c r="T467">
        <f t="shared" si="38"/>
        <v>27430</v>
      </c>
      <c r="U467">
        <f>VLOOKUP(T467,CATMUN!$B$2:$G$1123,6,0)</f>
        <v>15</v>
      </c>
    </row>
    <row r="468" spans="1:21" x14ac:dyDescent="0.2">
      <c r="A468" s="25">
        <v>27450</v>
      </c>
      <c r="B468" s="25" t="s">
        <v>1664</v>
      </c>
      <c r="C468" s="25" t="s">
        <v>1684</v>
      </c>
      <c r="D468" s="26">
        <v>0</v>
      </c>
      <c r="E468" s="26">
        <v>1996</v>
      </c>
      <c r="F468" s="27">
        <v>2511</v>
      </c>
      <c r="G468" s="27"/>
      <c r="H468" s="27">
        <v>680818961</v>
      </c>
      <c r="I468" s="27">
        <v>228</v>
      </c>
      <c r="J468" s="27">
        <v>111485016000</v>
      </c>
      <c r="K468" s="29">
        <v>1211</v>
      </c>
      <c r="L468" s="29">
        <v>149510</v>
      </c>
      <c r="M468" s="29">
        <v>61847</v>
      </c>
      <c r="N468" s="29">
        <v>3605174000</v>
      </c>
      <c r="O468" s="30">
        <f t="shared" si="35"/>
        <v>3722</v>
      </c>
      <c r="P468" s="30">
        <f t="shared" si="39"/>
        <v>680968471</v>
      </c>
      <c r="Q468" s="30">
        <f t="shared" si="36"/>
        <v>62075</v>
      </c>
      <c r="R468" s="30">
        <f t="shared" si="37"/>
        <v>115090190000</v>
      </c>
      <c r="T468">
        <f t="shared" si="38"/>
        <v>27450</v>
      </c>
      <c r="U468">
        <f>VLOOKUP(T468,CATMUN!$B$2:$G$1123,6,0)</f>
        <v>15</v>
      </c>
    </row>
    <row r="469" spans="1:21" x14ac:dyDescent="0.2">
      <c r="A469" s="25">
        <v>27491</v>
      </c>
      <c r="B469" s="25" t="s">
        <v>1664</v>
      </c>
      <c r="C469" s="25" t="s">
        <v>1685</v>
      </c>
      <c r="D469" s="26">
        <v>0</v>
      </c>
      <c r="E469" s="26">
        <v>1992</v>
      </c>
      <c r="F469" s="27">
        <v>1938</v>
      </c>
      <c r="G469" s="27"/>
      <c r="H469" s="27">
        <v>969555764</v>
      </c>
      <c r="I469" s="27">
        <v>0</v>
      </c>
      <c r="J469" s="27">
        <v>87561400000</v>
      </c>
      <c r="K469" s="29">
        <v>1363</v>
      </c>
      <c r="L469" s="29">
        <v>299286</v>
      </c>
      <c r="M469" s="29">
        <v>30768</v>
      </c>
      <c r="N469" s="29">
        <v>1391676000</v>
      </c>
      <c r="O469" s="30">
        <f t="shared" si="35"/>
        <v>3301</v>
      </c>
      <c r="P469" s="30">
        <f t="shared" si="39"/>
        <v>969855050</v>
      </c>
      <c r="Q469" s="30">
        <f t="shared" si="36"/>
        <v>30768</v>
      </c>
      <c r="R469" s="30">
        <f t="shared" si="37"/>
        <v>88953076000</v>
      </c>
      <c r="T469">
        <f t="shared" si="38"/>
        <v>27491</v>
      </c>
      <c r="U469">
        <f>VLOOKUP(T469,CATMUN!$B$2:$G$1123,6,0)</f>
        <v>15</v>
      </c>
    </row>
    <row r="470" spans="1:21" x14ac:dyDescent="0.2">
      <c r="A470" s="25">
        <v>27495</v>
      </c>
      <c r="B470" s="25" t="s">
        <v>1664</v>
      </c>
      <c r="C470" s="25" t="s">
        <v>1686</v>
      </c>
      <c r="D470" s="26">
        <v>2014</v>
      </c>
      <c r="E470" s="26">
        <v>2014</v>
      </c>
      <c r="F470" s="27">
        <v>611</v>
      </c>
      <c r="G470" s="27"/>
      <c r="H470" s="27">
        <v>779626892</v>
      </c>
      <c r="I470" s="27">
        <v>11739</v>
      </c>
      <c r="J470" s="27">
        <v>59146350000</v>
      </c>
      <c r="K470" s="29">
        <v>2493</v>
      </c>
      <c r="L470" s="29">
        <v>1412222</v>
      </c>
      <c r="M470" s="29">
        <v>137737</v>
      </c>
      <c r="N470" s="29">
        <v>96322178500</v>
      </c>
      <c r="O470" s="30">
        <f t="shared" si="35"/>
        <v>3104</v>
      </c>
      <c r="P470" s="30">
        <f t="shared" si="39"/>
        <v>781039114</v>
      </c>
      <c r="Q470" s="30">
        <f t="shared" si="36"/>
        <v>149476</v>
      </c>
      <c r="R470" s="30">
        <f t="shared" si="37"/>
        <v>155468528500</v>
      </c>
      <c r="T470">
        <f t="shared" si="38"/>
        <v>27495</v>
      </c>
      <c r="U470">
        <f>VLOOKUP(T470,CATMUN!$B$2:$G$1123,6,0)</f>
        <v>15</v>
      </c>
    </row>
    <row r="471" spans="1:21" x14ac:dyDescent="0.2">
      <c r="A471" s="25">
        <v>27580</v>
      </c>
      <c r="B471" s="25" t="s">
        <v>1664</v>
      </c>
      <c r="C471" s="25" t="s">
        <v>1687</v>
      </c>
      <c r="D471" s="26">
        <v>0</v>
      </c>
      <c r="E471" s="26">
        <v>0</v>
      </c>
      <c r="F471" s="27">
        <v>1211</v>
      </c>
      <c r="G471" s="27"/>
      <c r="H471" s="27">
        <v>271774394</v>
      </c>
      <c r="I471" s="27">
        <v>0</v>
      </c>
      <c r="J471" s="27">
        <v>43458781000</v>
      </c>
      <c r="K471" s="29">
        <v>717</v>
      </c>
      <c r="L471" s="29">
        <v>0</v>
      </c>
      <c r="M471" s="29">
        <v>0</v>
      </c>
      <c r="N471" s="29">
        <v>0</v>
      </c>
      <c r="O471" s="30">
        <f t="shared" si="35"/>
        <v>1928</v>
      </c>
      <c r="P471" s="30">
        <f t="shared" si="39"/>
        <v>271774394</v>
      </c>
      <c r="Q471" s="30">
        <f t="shared" si="36"/>
        <v>0</v>
      </c>
      <c r="R471" s="30">
        <f t="shared" si="37"/>
        <v>43458781000</v>
      </c>
      <c r="T471">
        <f t="shared" si="38"/>
        <v>27580</v>
      </c>
      <c r="U471">
        <f>VLOOKUP(T471,CATMUN!$B$2:$G$1123,6,0)</f>
        <v>15</v>
      </c>
    </row>
    <row r="472" spans="1:21" x14ac:dyDescent="0.2">
      <c r="A472" s="25">
        <v>27600</v>
      </c>
      <c r="B472" s="25" t="s">
        <v>1664</v>
      </c>
      <c r="C472" s="25" t="s">
        <v>1688</v>
      </c>
      <c r="D472" s="26">
        <v>0</v>
      </c>
      <c r="E472" s="26">
        <v>1998</v>
      </c>
      <c r="F472" s="27">
        <v>1891</v>
      </c>
      <c r="G472" s="27"/>
      <c r="H472" s="27">
        <v>684217772</v>
      </c>
      <c r="I472" s="27">
        <v>298</v>
      </c>
      <c r="J472" s="27">
        <v>105112036000</v>
      </c>
      <c r="K472" s="29">
        <v>1158</v>
      </c>
      <c r="L472" s="29">
        <v>73918</v>
      </c>
      <c r="M472" s="29">
        <v>26088</v>
      </c>
      <c r="N472" s="29">
        <v>825937000</v>
      </c>
      <c r="O472" s="30">
        <f t="shared" si="35"/>
        <v>3049</v>
      </c>
      <c r="P472" s="30">
        <f t="shared" si="39"/>
        <v>684291690</v>
      </c>
      <c r="Q472" s="30">
        <f t="shared" si="36"/>
        <v>26386</v>
      </c>
      <c r="R472" s="30">
        <f t="shared" si="37"/>
        <v>105937973000</v>
      </c>
      <c r="T472">
        <f t="shared" si="38"/>
        <v>27600</v>
      </c>
      <c r="U472">
        <f>VLOOKUP(T472,CATMUN!$B$2:$G$1123,6,0)</f>
        <v>15</v>
      </c>
    </row>
    <row r="473" spans="1:21" x14ac:dyDescent="0.2">
      <c r="A473" s="25">
        <v>27615</v>
      </c>
      <c r="B473" s="25" t="s">
        <v>1664</v>
      </c>
      <c r="C473" s="25" t="s">
        <v>1430</v>
      </c>
      <c r="D473" s="26">
        <v>2012</v>
      </c>
      <c r="E473" s="26">
        <v>2012</v>
      </c>
      <c r="F473" s="27">
        <v>11824</v>
      </c>
      <c r="G473" s="27"/>
      <c r="H473" s="27">
        <v>8901553773</v>
      </c>
      <c r="I473" s="27">
        <v>131435</v>
      </c>
      <c r="J473" s="27">
        <v>854248961600</v>
      </c>
      <c r="K473" s="29">
        <v>5831</v>
      </c>
      <c r="L473" s="29">
        <v>20603236</v>
      </c>
      <c r="M473" s="29">
        <v>357265</v>
      </c>
      <c r="N473" s="29">
        <v>104002050500</v>
      </c>
      <c r="O473" s="30">
        <f t="shared" si="35"/>
        <v>17655</v>
      </c>
      <c r="P473" s="30">
        <f t="shared" si="39"/>
        <v>8922157009</v>
      </c>
      <c r="Q473" s="30">
        <f t="shared" si="36"/>
        <v>488700</v>
      </c>
      <c r="R473" s="30">
        <f t="shared" si="37"/>
        <v>958251012100</v>
      </c>
      <c r="T473">
        <f t="shared" si="38"/>
        <v>27615</v>
      </c>
      <c r="U473">
        <f>VLOOKUP(T473,CATMUN!$B$2:$G$1123,6,0)</f>
        <v>15</v>
      </c>
    </row>
    <row r="474" spans="1:21" x14ac:dyDescent="0.2">
      <c r="A474" s="25">
        <v>27660</v>
      </c>
      <c r="B474" s="25" t="s">
        <v>1664</v>
      </c>
      <c r="C474" s="25" t="s">
        <v>1689</v>
      </c>
      <c r="D474" s="26">
        <v>2014</v>
      </c>
      <c r="E474" s="26">
        <v>2014</v>
      </c>
      <c r="F474" s="27">
        <v>1642</v>
      </c>
      <c r="G474" s="27"/>
      <c r="H474" s="27">
        <v>1382626873</v>
      </c>
      <c r="I474" s="27">
        <v>9073</v>
      </c>
      <c r="J474" s="27">
        <v>68138527500</v>
      </c>
      <c r="K474" s="29">
        <v>979</v>
      </c>
      <c r="L474" s="29">
        <v>320125</v>
      </c>
      <c r="M474" s="29">
        <v>83872</v>
      </c>
      <c r="N474" s="29">
        <v>8054063000</v>
      </c>
      <c r="O474" s="30">
        <f t="shared" si="35"/>
        <v>2621</v>
      </c>
      <c r="P474" s="30">
        <f t="shared" si="39"/>
        <v>1382946998</v>
      </c>
      <c r="Q474" s="30">
        <f t="shared" si="36"/>
        <v>92945</v>
      </c>
      <c r="R474" s="30">
        <f t="shared" si="37"/>
        <v>76192590500</v>
      </c>
      <c r="T474">
        <f t="shared" si="38"/>
        <v>27660</v>
      </c>
      <c r="U474">
        <f>VLOOKUP(T474,CATMUN!$B$2:$G$1123,6,0)</f>
        <v>15</v>
      </c>
    </row>
    <row r="475" spans="1:21" x14ac:dyDescent="0.2">
      <c r="A475" s="25">
        <v>27745</v>
      </c>
      <c r="B475" s="25" t="s">
        <v>1664</v>
      </c>
      <c r="C475" s="25" t="s">
        <v>1690</v>
      </c>
      <c r="D475" s="26">
        <v>0</v>
      </c>
      <c r="E475" s="26">
        <v>1992</v>
      </c>
      <c r="F475" s="27">
        <v>865</v>
      </c>
      <c r="G475" s="27"/>
      <c r="H475" s="27">
        <v>8717090145</v>
      </c>
      <c r="I475" s="27">
        <v>0</v>
      </c>
      <c r="J475" s="27">
        <v>553186839000</v>
      </c>
      <c r="K475" s="29">
        <v>300</v>
      </c>
      <c r="L475" s="29">
        <v>113488</v>
      </c>
      <c r="M475" s="29">
        <v>11214</v>
      </c>
      <c r="N475" s="29">
        <v>652213500</v>
      </c>
      <c r="O475" s="30">
        <f t="shared" si="35"/>
        <v>1165</v>
      </c>
      <c r="P475" s="30">
        <f t="shared" si="39"/>
        <v>8717203633</v>
      </c>
      <c r="Q475" s="30">
        <f t="shared" si="36"/>
        <v>11214</v>
      </c>
      <c r="R475" s="30">
        <f t="shared" si="37"/>
        <v>553839052500</v>
      </c>
      <c r="T475">
        <f t="shared" si="38"/>
        <v>27745</v>
      </c>
      <c r="U475">
        <f>VLOOKUP(T475,CATMUN!$B$2:$G$1123,6,0)</f>
        <v>15</v>
      </c>
    </row>
    <row r="476" spans="1:21" x14ac:dyDescent="0.2">
      <c r="A476" s="25">
        <v>27787</v>
      </c>
      <c r="B476" s="25" t="s">
        <v>1664</v>
      </c>
      <c r="C476" s="25" t="s">
        <v>1691</v>
      </c>
      <c r="D476" s="26">
        <v>0</v>
      </c>
      <c r="E476" s="26">
        <v>1996</v>
      </c>
      <c r="F476" s="27">
        <v>2576</v>
      </c>
      <c r="G476" s="27"/>
      <c r="H476" s="27">
        <v>738787118</v>
      </c>
      <c r="I476" s="27">
        <v>308</v>
      </c>
      <c r="J476" s="27">
        <v>102061860000</v>
      </c>
      <c r="K476" s="29">
        <v>4920</v>
      </c>
      <c r="L476" s="29">
        <v>2371202</v>
      </c>
      <c r="M476" s="29">
        <v>169168</v>
      </c>
      <c r="N476" s="29">
        <v>30915507000</v>
      </c>
      <c r="O476" s="30">
        <f t="shared" si="35"/>
        <v>7496</v>
      </c>
      <c r="P476" s="30">
        <f t="shared" si="39"/>
        <v>741158320</v>
      </c>
      <c r="Q476" s="30">
        <f t="shared" si="36"/>
        <v>169476</v>
      </c>
      <c r="R476" s="30">
        <f t="shared" si="37"/>
        <v>132977367000</v>
      </c>
      <c r="T476">
        <f t="shared" si="38"/>
        <v>27787</v>
      </c>
      <c r="U476">
        <f>VLOOKUP(T476,CATMUN!$B$2:$G$1123,6,0)</f>
        <v>15</v>
      </c>
    </row>
    <row r="477" spans="1:21" x14ac:dyDescent="0.2">
      <c r="A477" s="25">
        <v>27800</v>
      </c>
      <c r="B477" s="25" t="s">
        <v>1664</v>
      </c>
      <c r="C477" s="25" t="s">
        <v>1692</v>
      </c>
      <c r="D477" s="26">
        <v>0</v>
      </c>
      <c r="E477" s="26">
        <v>1988</v>
      </c>
      <c r="F477" s="27">
        <v>3143</v>
      </c>
      <c r="G477" s="27"/>
      <c r="H477" s="27">
        <v>589524361</v>
      </c>
      <c r="I477" s="27">
        <v>737</v>
      </c>
      <c r="J477" s="27">
        <v>71157814800</v>
      </c>
      <c r="K477" s="29">
        <v>2041</v>
      </c>
      <c r="L477" s="29">
        <v>1526328</v>
      </c>
      <c r="M477" s="29">
        <v>93228</v>
      </c>
      <c r="N477" s="29">
        <v>4429131000</v>
      </c>
      <c r="O477" s="30">
        <f t="shared" si="35"/>
        <v>5184</v>
      </c>
      <c r="P477" s="30">
        <f t="shared" si="39"/>
        <v>591050689</v>
      </c>
      <c r="Q477" s="30">
        <f t="shared" si="36"/>
        <v>93965</v>
      </c>
      <c r="R477" s="30">
        <f t="shared" si="37"/>
        <v>75586945800</v>
      </c>
      <c r="T477">
        <f t="shared" si="38"/>
        <v>27800</v>
      </c>
      <c r="U477">
        <f>VLOOKUP(T477,CATMUN!$B$2:$G$1123,6,0)</f>
        <v>15</v>
      </c>
    </row>
    <row r="478" spans="1:21" x14ac:dyDescent="0.2">
      <c r="A478" s="25">
        <v>27810</v>
      </c>
      <c r="B478" s="25" t="s">
        <v>1664</v>
      </c>
      <c r="C478" s="25" t="s">
        <v>1693</v>
      </c>
      <c r="D478" s="26">
        <v>0</v>
      </c>
      <c r="E478" s="26">
        <v>1996</v>
      </c>
      <c r="F478" s="27">
        <v>2434</v>
      </c>
      <c r="G478" s="27"/>
      <c r="H478" s="27">
        <v>305951670</v>
      </c>
      <c r="I478" s="27">
        <v>40449</v>
      </c>
      <c r="J478" s="27">
        <v>28263519500</v>
      </c>
      <c r="K478" s="29">
        <v>1898</v>
      </c>
      <c r="L478" s="29">
        <v>161120</v>
      </c>
      <c r="M478" s="29">
        <v>27355</v>
      </c>
      <c r="N478" s="29">
        <v>2700952000</v>
      </c>
      <c r="O478" s="30">
        <f t="shared" si="35"/>
        <v>4332</v>
      </c>
      <c r="P478" s="30">
        <f t="shared" si="39"/>
        <v>306112790</v>
      </c>
      <c r="Q478" s="30">
        <f t="shared" si="36"/>
        <v>67804</v>
      </c>
      <c r="R478" s="30">
        <f t="shared" si="37"/>
        <v>30964471500</v>
      </c>
      <c r="T478">
        <f t="shared" si="38"/>
        <v>27810</v>
      </c>
      <c r="U478">
        <f>VLOOKUP(T478,CATMUN!$B$2:$G$1123,6,0)</f>
        <v>14</v>
      </c>
    </row>
    <row r="479" spans="1:21" x14ac:dyDescent="0.2">
      <c r="A479" s="25">
        <v>41001</v>
      </c>
      <c r="B479" s="25" t="s">
        <v>1694</v>
      </c>
      <c r="C479" s="25" t="s">
        <v>1695</v>
      </c>
      <c r="D479" s="26">
        <v>2014</v>
      </c>
      <c r="E479" s="26">
        <v>2014</v>
      </c>
      <c r="F479" s="27">
        <v>12871</v>
      </c>
      <c r="G479" s="27"/>
      <c r="H479" s="27">
        <v>1184769867</v>
      </c>
      <c r="I479" s="27">
        <v>849469</v>
      </c>
      <c r="J479" s="27">
        <v>244151565000</v>
      </c>
      <c r="K479" s="29">
        <v>137446</v>
      </c>
      <c r="L479" s="29">
        <v>39451418</v>
      </c>
      <c r="M479" s="29">
        <v>11215567</v>
      </c>
      <c r="N479" s="29">
        <v>6249192380000</v>
      </c>
      <c r="O479" s="30">
        <f t="shared" si="35"/>
        <v>150317</v>
      </c>
      <c r="P479" s="30">
        <f t="shared" si="39"/>
        <v>1224221285</v>
      </c>
      <c r="Q479" s="30">
        <f t="shared" si="36"/>
        <v>12065036</v>
      </c>
      <c r="R479" s="30">
        <f t="shared" si="37"/>
        <v>6493343945000</v>
      </c>
      <c r="T479">
        <f t="shared" si="38"/>
        <v>41001</v>
      </c>
      <c r="U479">
        <f>VLOOKUP(T479,CATMUN!$B$2:$G$1123,6,0)</f>
        <v>12</v>
      </c>
    </row>
    <row r="480" spans="1:21" x14ac:dyDescent="0.2">
      <c r="A480" s="25">
        <v>41006</v>
      </c>
      <c r="B480" s="25" t="s">
        <v>1694</v>
      </c>
      <c r="C480" s="25" t="s">
        <v>1696</v>
      </c>
      <c r="D480" s="26">
        <v>0</v>
      </c>
      <c r="E480" s="26">
        <v>2009</v>
      </c>
      <c r="F480" s="27">
        <v>8271</v>
      </c>
      <c r="G480" s="27"/>
      <c r="H480" s="27">
        <v>615141530</v>
      </c>
      <c r="I480" s="27">
        <v>8270</v>
      </c>
      <c r="J480" s="27">
        <v>6305012000</v>
      </c>
      <c r="K480" s="29">
        <v>2544</v>
      </c>
      <c r="L480" s="29">
        <v>684892</v>
      </c>
      <c r="M480" s="29">
        <v>173049</v>
      </c>
      <c r="N480" s="29">
        <v>29938466000</v>
      </c>
      <c r="O480" s="30">
        <f t="shared" si="35"/>
        <v>10815</v>
      </c>
      <c r="P480" s="30">
        <f t="shared" si="39"/>
        <v>615826422</v>
      </c>
      <c r="Q480" s="30">
        <f t="shared" si="36"/>
        <v>181319</v>
      </c>
      <c r="R480" s="30">
        <f t="shared" si="37"/>
        <v>36243478000</v>
      </c>
      <c r="T480">
        <f t="shared" si="38"/>
        <v>41006</v>
      </c>
      <c r="U480">
        <f>VLOOKUP(T480,CATMUN!$B$2:$G$1123,6,0)</f>
        <v>15</v>
      </c>
    </row>
    <row r="481" spans="1:21" x14ac:dyDescent="0.2">
      <c r="A481" s="25">
        <v>41013</v>
      </c>
      <c r="B481" s="25" t="s">
        <v>1694</v>
      </c>
      <c r="C481" s="25" t="s">
        <v>1697</v>
      </c>
      <c r="D481" s="26">
        <v>2009</v>
      </c>
      <c r="E481" s="26">
        <v>2010</v>
      </c>
      <c r="F481" s="27">
        <v>2127</v>
      </c>
      <c r="G481" s="27"/>
      <c r="H481" s="27">
        <v>255021319</v>
      </c>
      <c r="I481" s="27">
        <v>137909</v>
      </c>
      <c r="J481" s="27">
        <v>34640683000</v>
      </c>
      <c r="K481" s="29">
        <v>3225</v>
      </c>
      <c r="L481" s="29">
        <v>1467838</v>
      </c>
      <c r="M481" s="29">
        <v>189292</v>
      </c>
      <c r="N481" s="29">
        <v>26674379000</v>
      </c>
      <c r="O481" s="30">
        <f t="shared" si="35"/>
        <v>5352</v>
      </c>
      <c r="P481" s="30">
        <f t="shared" si="39"/>
        <v>256489157</v>
      </c>
      <c r="Q481" s="30">
        <f t="shared" si="36"/>
        <v>327201</v>
      </c>
      <c r="R481" s="30">
        <f t="shared" si="37"/>
        <v>61315062000</v>
      </c>
      <c r="T481">
        <f t="shared" si="38"/>
        <v>41013</v>
      </c>
      <c r="U481">
        <f>VLOOKUP(T481,CATMUN!$B$2:$G$1123,6,0)</f>
        <v>15</v>
      </c>
    </row>
    <row r="482" spans="1:21" x14ac:dyDescent="0.2">
      <c r="A482" s="25">
        <v>41016</v>
      </c>
      <c r="B482" s="25" t="s">
        <v>1694</v>
      </c>
      <c r="C482" s="25" t="s">
        <v>1698</v>
      </c>
      <c r="D482" s="26">
        <v>2011</v>
      </c>
      <c r="E482" s="26">
        <v>2011</v>
      </c>
      <c r="F482" s="27">
        <v>3658</v>
      </c>
      <c r="G482" s="27"/>
      <c r="H482" s="27">
        <v>783423315</v>
      </c>
      <c r="I482" s="27">
        <v>200046</v>
      </c>
      <c r="J482" s="27">
        <v>47382105000</v>
      </c>
      <c r="K482" s="29">
        <v>4437</v>
      </c>
      <c r="L482" s="29">
        <v>1184388</v>
      </c>
      <c r="M482" s="29">
        <v>282390</v>
      </c>
      <c r="N482" s="29">
        <v>44073847000</v>
      </c>
      <c r="O482" s="30">
        <f t="shared" si="35"/>
        <v>8095</v>
      </c>
      <c r="P482" s="30">
        <f t="shared" si="39"/>
        <v>784607703</v>
      </c>
      <c r="Q482" s="30">
        <f t="shared" si="36"/>
        <v>482436</v>
      </c>
      <c r="R482" s="30">
        <f t="shared" si="37"/>
        <v>91455952000</v>
      </c>
      <c r="T482">
        <f t="shared" si="38"/>
        <v>41016</v>
      </c>
      <c r="U482">
        <f>VLOOKUP(T482,CATMUN!$B$2:$G$1123,6,0)</f>
        <v>15</v>
      </c>
    </row>
    <row r="483" spans="1:21" x14ac:dyDescent="0.2">
      <c r="A483" s="25">
        <v>41020</v>
      </c>
      <c r="B483" s="25" t="s">
        <v>1694</v>
      </c>
      <c r="C483" s="25" t="s">
        <v>1699</v>
      </c>
      <c r="D483" s="26">
        <v>0</v>
      </c>
      <c r="E483" s="26">
        <v>2004</v>
      </c>
      <c r="F483" s="27">
        <v>4748</v>
      </c>
      <c r="G483" s="27"/>
      <c r="H483" s="27">
        <v>569143645</v>
      </c>
      <c r="I483" s="27">
        <v>352</v>
      </c>
      <c r="J483" s="27">
        <v>10330191000</v>
      </c>
      <c r="K483" s="29">
        <v>6296</v>
      </c>
      <c r="L483" s="29">
        <v>1888085</v>
      </c>
      <c r="M483" s="29">
        <v>268827</v>
      </c>
      <c r="N483" s="29">
        <v>31670703000</v>
      </c>
      <c r="O483" s="30">
        <f t="shared" si="35"/>
        <v>11044</v>
      </c>
      <c r="P483" s="30">
        <f t="shared" si="39"/>
        <v>571031730</v>
      </c>
      <c r="Q483" s="30">
        <f t="shared" si="36"/>
        <v>269179</v>
      </c>
      <c r="R483" s="30">
        <f t="shared" si="37"/>
        <v>42000894000</v>
      </c>
      <c r="T483">
        <f t="shared" si="38"/>
        <v>41020</v>
      </c>
      <c r="U483">
        <f>VLOOKUP(T483,CATMUN!$B$2:$G$1123,6,0)</f>
        <v>15</v>
      </c>
    </row>
    <row r="484" spans="1:21" x14ac:dyDescent="0.2">
      <c r="A484" s="25">
        <v>41026</v>
      </c>
      <c r="B484" s="25" t="s">
        <v>1694</v>
      </c>
      <c r="C484" s="25" t="s">
        <v>1700</v>
      </c>
      <c r="D484" s="26">
        <v>2010</v>
      </c>
      <c r="E484" s="26">
        <v>2005</v>
      </c>
      <c r="F484" s="27">
        <v>1096</v>
      </c>
      <c r="G484" s="27"/>
      <c r="H484" s="27">
        <v>179805106</v>
      </c>
      <c r="I484" s="27">
        <v>84245</v>
      </c>
      <c r="J484" s="27">
        <v>18303887000</v>
      </c>
      <c r="K484" s="29">
        <v>1169</v>
      </c>
      <c r="L484" s="29">
        <v>534097</v>
      </c>
      <c r="M484" s="29">
        <v>83051</v>
      </c>
      <c r="N484" s="29">
        <v>10777613000</v>
      </c>
      <c r="O484" s="30">
        <f t="shared" si="35"/>
        <v>2265</v>
      </c>
      <c r="P484" s="30">
        <f t="shared" si="39"/>
        <v>180339203</v>
      </c>
      <c r="Q484" s="30">
        <f t="shared" si="36"/>
        <v>167296</v>
      </c>
      <c r="R484" s="30">
        <f t="shared" si="37"/>
        <v>29081500000</v>
      </c>
      <c r="T484">
        <f t="shared" si="38"/>
        <v>41026</v>
      </c>
      <c r="U484">
        <f>VLOOKUP(T484,CATMUN!$B$2:$G$1123,6,0)</f>
        <v>15</v>
      </c>
    </row>
    <row r="485" spans="1:21" x14ac:dyDescent="0.2">
      <c r="A485" s="25">
        <v>41078</v>
      </c>
      <c r="B485" s="25" t="s">
        <v>1694</v>
      </c>
      <c r="C485" s="25" t="s">
        <v>1701</v>
      </c>
      <c r="D485" s="26">
        <v>1996</v>
      </c>
      <c r="E485" s="26">
        <v>2014</v>
      </c>
      <c r="F485" s="27">
        <v>2045</v>
      </c>
      <c r="G485" s="27"/>
      <c r="H485" s="27">
        <v>692483822</v>
      </c>
      <c r="I485" s="27">
        <v>74221</v>
      </c>
      <c r="J485" s="27">
        <v>22843211000</v>
      </c>
      <c r="K485" s="29">
        <v>1473</v>
      </c>
      <c r="L485" s="29">
        <v>547639</v>
      </c>
      <c r="M485" s="29">
        <v>102716</v>
      </c>
      <c r="N485" s="29">
        <v>20403793000</v>
      </c>
      <c r="O485" s="30">
        <f t="shared" si="35"/>
        <v>3518</v>
      </c>
      <c r="P485" s="30">
        <f t="shared" si="39"/>
        <v>693031461</v>
      </c>
      <c r="Q485" s="30">
        <f t="shared" si="36"/>
        <v>176937</v>
      </c>
      <c r="R485" s="30">
        <f t="shared" si="37"/>
        <v>43247004000</v>
      </c>
      <c r="T485">
        <f t="shared" si="38"/>
        <v>41078</v>
      </c>
      <c r="U485">
        <f>VLOOKUP(T485,CATMUN!$B$2:$G$1123,6,0)</f>
        <v>15</v>
      </c>
    </row>
    <row r="486" spans="1:21" x14ac:dyDescent="0.2">
      <c r="A486" s="25">
        <v>41132</v>
      </c>
      <c r="B486" s="25" t="s">
        <v>1694</v>
      </c>
      <c r="C486" s="25" t="s">
        <v>1702</v>
      </c>
      <c r="D486" s="26">
        <v>2010</v>
      </c>
      <c r="E486" s="26">
        <v>2010</v>
      </c>
      <c r="F486" s="27">
        <v>4805</v>
      </c>
      <c r="G486" s="27"/>
      <c r="H486" s="27">
        <v>454690965</v>
      </c>
      <c r="I486" s="27">
        <v>322176</v>
      </c>
      <c r="J486" s="27">
        <v>115670076000</v>
      </c>
      <c r="K486" s="29">
        <v>10043</v>
      </c>
      <c r="L486" s="29">
        <v>2297718</v>
      </c>
      <c r="M486" s="29">
        <v>634406</v>
      </c>
      <c r="N486" s="29">
        <v>114729130000</v>
      </c>
      <c r="O486" s="30">
        <f t="shared" si="35"/>
        <v>14848</v>
      </c>
      <c r="P486" s="30">
        <f t="shared" si="39"/>
        <v>456988683</v>
      </c>
      <c r="Q486" s="30">
        <f t="shared" si="36"/>
        <v>956582</v>
      </c>
      <c r="R486" s="30">
        <f t="shared" si="37"/>
        <v>230399206000</v>
      </c>
      <c r="T486">
        <f t="shared" si="38"/>
        <v>41132</v>
      </c>
      <c r="U486">
        <f>VLOOKUP(T486,CATMUN!$B$2:$G$1123,6,0)</f>
        <v>14</v>
      </c>
    </row>
    <row r="487" spans="1:21" x14ac:dyDescent="0.2">
      <c r="A487" s="25">
        <v>41206</v>
      </c>
      <c r="B487" s="25" t="s">
        <v>1694</v>
      </c>
      <c r="C487" s="25" t="s">
        <v>1703</v>
      </c>
      <c r="D487" s="26">
        <v>0</v>
      </c>
      <c r="E487" s="26">
        <v>2004</v>
      </c>
      <c r="F487" s="27">
        <v>3801</v>
      </c>
      <c r="G487" s="27"/>
      <c r="H487" s="27">
        <v>1431708721</v>
      </c>
      <c r="I487" s="27">
        <v>213</v>
      </c>
      <c r="J487" s="27">
        <v>5736717000</v>
      </c>
      <c r="K487" s="29">
        <v>1098</v>
      </c>
      <c r="L487" s="29">
        <v>759743</v>
      </c>
      <c r="M487" s="29">
        <v>73846</v>
      </c>
      <c r="N487" s="29">
        <v>3852501000</v>
      </c>
      <c r="O487" s="30">
        <f t="shared" si="35"/>
        <v>4899</v>
      </c>
      <c r="P487" s="30">
        <f t="shared" si="39"/>
        <v>1432468464</v>
      </c>
      <c r="Q487" s="30">
        <f t="shared" si="36"/>
        <v>74059</v>
      </c>
      <c r="R487" s="30">
        <f t="shared" si="37"/>
        <v>9589218000</v>
      </c>
      <c r="T487">
        <f t="shared" si="38"/>
        <v>41206</v>
      </c>
      <c r="U487">
        <f>VLOOKUP(T487,CATMUN!$B$2:$G$1123,6,0)</f>
        <v>15</v>
      </c>
    </row>
    <row r="488" spans="1:21" x14ac:dyDescent="0.2">
      <c r="A488" s="25">
        <v>41244</v>
      </c>
      <c r="B488" s="25" t="s">
        <v>1694</v>
      </c>
      <c r="C488" s="25" t="s">
        <v>1704</v>
      </c>
      <c r="D488" s="26">
        <v>2009</v>
      </c>
      <c r="E488" s="26">
        <v>2005</v>
      </c>
      <c r="F488" s="27">
        <v>1801</v>
      </c>
      <c r="G488" s="27"/>
      <c r="H488" s="27">
        <v>77946548</v>
      </c>
      <c r="I488" s="27">
        <v>65120</v>
      </c>
      <c r="J488" s="27">
        <v>17406596000</v>
      </c>
      <c r="K488" s="29">
        <v>531</v>
      </c>
      <c r="L488" s="29">
        <v>718781</v>
      </c>
      <c r="M488" s="29">
        <v>51367</v>
      </c>
      <c r="N488" s="29">
        <v>5653241000</v>
      </c>
      <c r="O488" s="30">
        <f t="shared" si="35"/>
        <v>2332</v>
      </c>
      <c r="P488" s="30">
        <f t="shared" si="39"/>
        <v>78665329</v>
      </c>
      <c r="Q488" s="30">
        <f t="shared" si="36"/>
        <v>116487</v>
      </c>
      <c r="R488" s="30">
        <f t="shared" si="37"/>
        <v>23059837000</v>
      </c>
      <c r="T488">
        <f t="shared" si="38"/>
        <v>41244</v>
      </c>
      <c r="U488">
        <f>VLOOKUP(T488,CATMUN!$B$2:$G$1123,6,0)</f>
        <v>15</v>
      </c>
    </row>
    <row r="489" spans="1:21" x14ac:dyDescent="0.2">
      <c r="A489" s="25">
        <v>41298</v>
      </c>
      <c r="B489" s="25" t="s">
        <v>1694</v>
      </c>
      <c r="C489" s="25" t="s">
        <v>1705</v>
      </c>
      <c r="D489" s="26">
        <v>2011</v>
      </c>
      <c r="E489" s="26">
        <v>2007</v>
      </c>
      <c r="F489" s="27">
        <v>17172</v>
      </c>
      <c r="G489" s="27"/>
      <c r="H489" s="27">
        <v>666562504</v>
      </c>
      <c r="I489" s="27">
        <v>807806</v>
      </c>
      <c r="J489" s="27">
        <v>129175286000</v>
      </c>
      <c r="K489" s="29">
        <v>18000</v>
      </c>
      <c r="L489" s="29">
        <v>4648429</v>
      </c>
      <c r="M489" s="29">
        <v>1155528</v>
      </c>
      <c r="N489" s="29">
        <v>310101092000</v>
      </c>
      <c r="O489" s="30">
        <f t="shared" si="35"/>
        <v>35172</v>
      </c>
      <c r="P489" s="30">
        <f t="shared" si="39"/>
        <v>671210933</v>
      </c>
      <c r="Q489" s="30">
        <f t="shared" si="36"/>
        <v>1963334</v>
      </c>
      <c r="R489" s="30">
        <f t="shared" si="37"/>
        <v>439276378000</v>
      </c>
      <c r="T489">
        <f t="shared" si="38"/>
        <v>41298</v>
      </c>
      <c r="U489">
        <f>VLOOKUP(T489,CATMUN!$B$2:$G$1123,6,0)</f>
        <v>14</v>
      </c>
    </row>
    <row r="490" spans="1:21" x14ac:dyDescent="0.2">
      <c r="A490" s="25">
        <v>41306</v>
      </c>
      <c r="B490" s="25" t="s">
        <v>1694</v>
      </c>
      <c r="C490" s="25" t="s">
        <v>1706</v>
      </c>
      <c r="D490" s="26">
        <v>2010</v>
      </c>
      <c r="E490" s="26">
        <v>1996</v>
      </c>
      <c r="F490" s="27">
        <v>8286</v>
      </c>
      <c r="G490" s="27"/>
      <c r="H490" s="27">
        <v>499169931</v>
      </c>
      <c r="I490" s="27">
        <v>424661</v>
      </c>
      <c r="J490" s="27">
        <v>115630209000</v>
      </c>
      <c r="K490" s="29">
        <v>4788</v>
      </c>
      <c r="L490" s="29">
        <v>1553327</v>
      </c>
      <c r="M490" s="29">
        <v>266720</v>
      </c>
      <c r="N490" s="29">
        <v>35023445000</v>
      </c>
      <c r="O490" s="30">
        <f t="shared" si="35"/>
        <v>13074</v>
      </c>
      <c r="P490" s="30">
        <f t="shared" si="39"/>
        <v>500723258</v>
      </c>
      <c r="Q490" s="30">
        <f t="shared" si="36"/>
        <v>691381</v>
      </c>
      <c r="R490" s="30">
        <f t="shared" si="37"/>
        <v>150653654000</v>
      </c>
      <c r="T490">
        <f t="shared" si="38"/>
        <v>41306</v>
      </c>
      <c r="U490">
        <f>VLOOKUP(T490,CATMUN!$B$2:$G$1123,6,0)</f>
        <v>14</v>
      </c>
    </row>
    <row r="491" spans="1:21" x14ac:dyDescent="0.2">
      <c r="A491" s="25">
        <v>41319</v>
      </c>
      <c r="B491" s="25" t="s">
        <v>1694</v>
      </c>
      <c r="C491" s="25" t="s">
        <v>1707</v>
      </c>
      <c r="D491" s="26">
        <v>1996</v>
      </c>
      <c r="E491" s="26">
        <v>2005</v>
      </c>
      <c r="F491" s="27">
        <v>6076</v>
      </c>
      <c r="G491" s="27"/>
      <c r="H491" s="27">
        <v>260123563</v>
      </c>
      <c r="I491" s="27">
        <v>73933</v>
      </c>
      <c r="J491" s="27">
        <v>15177407000</v>
      </c>
      <c r="K491" s="29">
        <v>2184</v>
      </c>
      <c r="L491" s="29">
        <v>571459</v>
      </c>
      <c r="M491" s="29">
        <v>150301</v>
      </c>
      <c r="N491" s="29">
        <v>21146371000</v>
      </c>
      <c r="O491" s="30">
        <f t="shared" si="35"/>
        <v>8260</v>
      </c>
      <c r="P491" s="30">
        <f t="shared" si="39"/>
        <v>260695022</v>
      </c>
      <c r="Q491" s="30">
        <f t="shared" si="36"/>
        <v>224234</v>
      </c>
      <c r="R491" s="30">
        <f t="shared" si="37"/>
        <v>36323778000</v>
      </c>
      <c r="T491">
        <f t="shared" si="38"/>
        <v>41319</v>
      </c>
      <c r="U491">
        <f>VLOOKUP(T491,CATMUN!$B$2:$G$1123,6,0)</f>
        <v>15</v>
      </c>
    </row>
    <row r="492" spans="1:21" x14ac:dyDescent="0.2">
      <c r="A492" s="25">
        <v>41349</v>
      </c>
      <c r="B492" s="25" t="s">
        <v>1694</v>
      </c>
      <c r="C492" s="25" t="s">
        <v>1708</v>
      </c>
      <c r="D492" s="26">
        <v>1994</v>
      </c>
      <c r="E492" s="26">
        <v>2004</v>
      </c>
      <c r="F492" s="27">
        <v>1373</v>
      </c>
      <c r="G492" s="27"/>
      <c r="H492" s="27">
        <v>191435384</v>
      </c>
      <c r="I492" s="27">
        <v>23855</v>
      </c>
      <c r="J492" s="27">
        <v>12376449000</v>
      </c>
      <c r="K492" s="29">
        <v>2714</v>
      </c>
      <c r="L492" s="29">
        <v>763975</v>
      </c>
      <c r="M492" s="29">
        <v>125668</v>
      </c>
      <c r="N492" s="29">
        <v>12179734000</v>
      </c>
      <c r="O492" s="30">
        <f t="shared" si="35"/>
        <v>4087</v>
      </c>
      <c r="P492" s="30">
        <f t="shared" si="39"/>
        <v>192199359</v>
      </c>
      <c r="Q492" s="30">
        <f t="shared" si="36"/>
        <v>149523</v>
      </c>
      <c r="R492" s="30">
        <f t="shared" si="37"/>
        <v>24556183000</v>
      </c>
      <c r="T492">
        <f t="shared" si="38"/>
        <v>41349</v>
      </c>
      <c r="U492">
        <f>VLOOKUP(T492,CATMUN!$B$2:$G$1123,6,0)</f>
        <v>15</v>
      </c>
    </row>
    <row r="493" spans="1:21" x14ac:dyDescent="0.2">
      <c r="A493" s="25">
        <v>41357</v>
      </c>
      <c r="B493" s="25" t="s">
        <v>1694</v>
      </c>
      <c r="C493" s="25" t="s">
        <v>1709</v>
      </c>
      <c r="D493" s="26">
        <v>1994</v>
      </c>
      <c r="E493" s="26">
        <v>2005</v>
      </c>
      <c r="F493" s="27">
        <v>3685</v>
      </c>
      <c r="G493" s="27"/>
      <c r="H493" s="27">
        <v>418843937</v>
      </c>
      <c r="I493" s="27">
        <v>45632</v>
      </c>
      <c r="J493" s="27">
        <v>14890330000</v>
      </c>
      <c r="K493" s="29">
        <v>2256</v>
      </c>
      <c r="L493" s="29">
        <v>588922</v>
      </c>
      <c r="M493" s="29">
        <v>105638</v>
      </c>
      <c r="N493" s="29">
        <v>10298635000</v>
      </c>
      <c r="O493" s="30">
        <f t="shared" si="35"/>
        <v>5941</v>
      </c>
      <c r="P493" s="30">
        <f t="shared" si="39"/>
        <v>419432859</v>
      </c>
      <c r="Q493" s="30">
        <f t="shared" si="36"/>
        <v>151270</v>
      </c>
      <c r="R493" s="30">
        <f t="shared" si="37"/>
        <v>25188965000</v>
      </c>
      <c r="T493">
        <f t="shared" si="38"/>
        <v>41357</v>
      </c>
      <c r="U493">
        <f>VLOOKUP(T493,CATMUN!$B$2:$G$1123,6,0)</f>
        <v>15</v>
      </c>
    </row>
    <row r="494" spans="1:21" x14ac:dyDescent="0.2">
      <c r="A494" s="25">
        <v>41359</v>
      </c>
      <c r="B494" s="25" t="s">
        <v>1694</v>
      </c>
      <c r="C494" s="25" t="s">
        <v>1710</v>
      </c>
      <c r="D494" s="26">
        <v>2010</v>
      </c>
      <c r="E494" s="26">
        <v>2011</v>
      </c>
      <c r="F494" s="27">
        <v>9351</v>
      </c>
      <c r="G494" s="27"/>
      <c r="H494" s="27">
        <v>436180791</v>
      </c>
      <c r="I494" s="27">
        <v>454609</v>
      </c>
      <c r="J494" s="27">
        <v>82796295000</v>
      </c>
      <c r="K494" s="29">
        <v>2665</v>
      </c>
      <c r="L494" s="29">
        <v>665470</v>
      </c>
      <c r="M494" s="29">
        <v>190330</v>
      </c>
      <c r="N494" s="29">
        <v>36197333000</v>
      </c>
      <c r="O494" s="30">
        <f t="shared" si="35"/>
        <v>12016</v>
      </c>
      <c r="P494" s="30">
        <f t="shared" si="39"/>
        <v>436846261</v>
      </c>
      <c r="Q494" s="30">
        <f t="shared" si="36"/>
        <v>644939</v>
      </c>
      <c r="R494" s="30">
        <f t="shared" si="37"/>
        <v>118993628000</v>
      </c>
      <c r="T494">
        <f t="shared" si="38"/>
        <v>41359</v>
      </c>
      <c r="U494">
        <f>VLOOKUP(T494,CATMUN!$B$2:$G$1123,6,0)</f>
        <v>15</v>
      </c>
    </row>
    <row r="495" spans="1:21" x14ac:dyDescent="0.2">
      <c r="A495" s="25">
        <v>41378</v>
      </c>
      <c r="B495" s="25" t="s">
        <v>1694</v>
      </c>
      <c r="C495" s="25" t="s">
        <v>1711</v>
      </c>
      <c r="D495" s="26">
        <v>2008</v>
      </c>
      <c r="E495" s="26">
        <v>2007</v>
      </c>
      <c r="F495" s="27">
        <v>4176</v>
      </c>
      <c r="G495" s="27"/>
      <c r="H495" s="27">
        <v>332325938</v>
      </c>
      <c r="I495" s="27">
        <v>146981</v>
      </c>
      <c r="J495" s="27">
        <v>23041055000</v>
      </c>
      <c r="K495" s="29">
        <v>2155</v>
      </c>
      <c r="L495" s="29">
        <v>639639</v>
      </c>
      <c r="M495" s="29">
        <v>123655</v>
      </c>
      <c r="N495" s="29">
        <v>14905423000</v>
      </c>
      <c r="O495" s="30">
        <f t="shared" si="35"/>
        <v>6331</v>
      </c>
      <c r="P495" s="30">
        <f t="shared" si="39"/>
        <v>332965577</v>
      </c>
      <c r="Q495" s="30">
        <f t="shared" si="36"/>
        <v>270636</v>
      </c>
      <c r="R495" s="30">
        <f t="shared" si="37"/>
        <v>37946478000</v>
      </c>
      <c r="T495">
        <f t="shared" si="38"/>
        <v>41378</v>
      </c>
      <c r="U495">
        <f>VLOOKUP(T495,CATMUN!$B$2:$G$1123,6,0)</f>
        <v>15</v>
      </c>
    </row>
    <row r="496" spans="1:21" x14ac:dyDescent="0.2">
      <c r="A496" s="25">
        <v>41396</v>
      </c>
      <c r="B496" s="25" t="s">
        <v>1694</v>
      </c>
      <c r="C496" s="25" t="s">
        <v>1712</v>
      </c>
      <c r="D496" s="26">
        <v>2020</v>
      </c>
      <c r="E496" s="26">
        <v>2020</v>
      </c>
      <c r="F496" s="27">
        <v>12787</v>
      </c>
      <c r="G496" s="27"/>
      <c r="H496" s="27">
        <v>785059169.59000003</v>
      </c>
      <c r="I496" s="27">
        <v>924373</v>
      </c>
      <c r="J496" s="27">
        <v>286432123815.09998</v>
      </c>
      <c r="K496" s="29">
        <v>12482</v>
      </c>
      <c r="L496" s="29">
        <v>3859094.49</v>
      </c>
      <c r="M496" s="29">
        <v>1159473</v>
      </c>
      <c r="N496" s="29">
        <v>577369971057.41003</v>
      </c>
      <c r="O496" s="30">
        <f t="shared" si="35"/>
        <v>25269</v>
      </c>
      <c r="P496" s="30">
        <f t="shared" si="39"/>
        <v>788918264.08000004</v>
      </c>
      <c r="Q496" s="30">
        <f t="shared" si="36"/>
        <v>2083846</v>
      </c>
      <c r="R496" s="30">
        <f t="shared" si="37"/>
        <v>863802094872.51001</v>
      </c>
      <c r="T496">
        <f t="shared" si="38"/>
        <v>41396</v>
      </c>
      <c r="U496">
        <f>VLOOKUP(T496,CATMUN!$B$2:$G$1123,6,0)</f>
        <v>6</v>
      </c>
    </row>
    <row r="497" spans="1:21" x14ac:dyDescent="0.2">
      <c r="A497" s="25">
        <v>41483</v>
      </c>
      <c r="B497" s="25" t="s">
        <v>1694</v>
      </c>
      <c r="C497" s="25" t="s">
        <v>1713</v>
      </c>
      <c r="D497" s="26">
        <v>1995</v>
      </c>
      <c r="E497" s="26">
        <v>2004</v>
      </c>
      <c r="F497" s="27">
        <v>2160</v>
      </c>
      <c r="G497" s="27"/>
      <c r="H497" s="27">
        <v>131224536</v>
      </c>
      <c r="I497" s="27">
        <v>27323</v>
      </c>
      <c r="J497" s="27">
        <v>6215118000</v>
      </c>
      <c r="K497" s="29">
        <v>1112</v>
      </c>
      <c r="L497" s="29">
        <v>389216</v>
      </c>
      <c r="M497" s="29">
        <v>54580</v>
      </c>
      <c r="N497" s="29">
        <v>4133073000</v>
      </c>
      <c r="O497" s="30">
        <f t="shared" si="35"/>
        <v>3272</v>
      </c>
      <c r="P497" s="30">
        <f t="shared" si="39"/>
        <v>131613752</v>
      </c>
      <c r="Q497" s="30">
        <f t="shared" si="36"/>
        <v>81903</v>
      </c>
      <c r="R497" s="30">
        <f t="shared" si="37"/>
        <v>10348191000</v>
      </c>
      <c r="T497">
        <f t="shared" si="38"/>
        <v>41483</v>
      </c>
      <c r="U497">
        <f>VLOOKUP(T497,CATMUN!$B$2:$G$1123,6,0)</f>
        <v>15</v>
      </c>
    </row>
    <row r="498" spans="1:21" x14ac:dyDescent="0.2">
      <c r="A498" s="25">
        <v>41503</v>
      </c>
      <c r="B498" s="25" t="s">
        <v>1694</v>
      </c>
      <c r="C498" s="25" t="s">
        <v>1714</v>
      </c>
      <c r="D498" s="26">
        <v>2000</v>
      </c>
      <c r="E498" s="26">
        <v>2007</v>
      </c>
      <c r="F498" s="27">
        <v>4712</v>
      </c>
      <c r="G498" s="27"/>
      <c r="H498" s="27">
        <v>171794000</v>
      </c>
      <c r="I498" s="27">
        <v>78620</v>
      </c>
      <c r="J498" s="27">
        <v>10143349000</v>
      </c>
      <c r="K498" s="29">
        <v>896</v>
      </c>
      <c r="L498" s="29">
        <v>605659</v>
      </c>
      <c r="M498" s="29">
        <v>75560</v>
      </c>
      <c r="N498" s="29">
        <v>12145373000</v>
      </c>
      <c r="O498" s="30">
        <f t="shared" si="35"/>
        <v>5608</v>
      </c>
      <c r="P498" s="30">
        <f t="shared" si="39"/>
        <v>172399659</v>
      </c>
      <c r="Q498" s="30">
        <f t="shared" si="36"/>
        <v>154180</v>
      </c>
      <c r="R498" s="30">
        <f t="shared" si="37"/>
        <v>22288722000</v>
      </c>
      <c r="T498">
        <f t="shared" si="38"/>
        <v>41503</v>
      </c>
      <c r="U498">
        <f>VLOOKUP(T498,CATMUN!$B$2:$G$1123,6,0)</f>
        <v>15</v>
      </c>
    </row>
    <row r="499" spans="1:21" x14ac:dyDescent="0.2">
      <c r="A499" s="25">
        <v>41518</v>
      </c>
      <c r="B499" s="25" t="s">
        <v>1694</v>
      </c>
      <c r="C499" s="25" t="s">
        <v>1715</v>
      </c>
      <c r="D499" s="26">
        <v>1995</v>
      </c>
      <c r="E499" s="26">
        <v>2005</v>
      </c>
      <c r="F499" s="27">
        <v>1980</v>
      </c>
      <c r="G499" s="27"/>
      <c r="H499" s="27">
        <v>272530727</v>
      </c>
      <c r="I499" s="27">
        <v>53768</v>
      </c>
      <c r="J499" s="27">
        <v>10670029000</v>
      </c>
      <c r="K499" s="29">
        <v>1231</v>
      </c>
      <c r="L499" s="29">
        <v>672883</v>
      </c>
      <c r="M499" s="29">
        <v>64839</v>
      </c>
      <c r="N499" s="29">
        <v>7526677000</v>
      </c>
      <c r="O499" s="30">
        <f t="shared" si="35"/>
        <v>3211</v>
      </c>
      <c r="P499" s="30">
        <f t="shared" si="39"/>
        <v>273203610</v>
      </c>
      <c r="Q499" s="30">
        <f t="shared" si="36"/>
        <v>118607</v>
      </c>
      <c r="R499" s="30">
        <f t="shared" si="37"/>
        <v>18196706000</v>
      </c>
      <c r="T499">
        <f t="shared" si="38"/>
        <v>41518</v>
      </c>
      <c r="U499">
        <f>VLOOKUP(T499,CATMUN!$B$2:$G$1123,6,0)</f>
        <v>15</v>
      </c>
    </row>
    <row r="500" spans="1:21" x14ac:dyDescent="0.2">
      <c r="A500" s="25">
        <v>41524</v>
      </c>
      <c r="B500" s="25" t="s">
        <v>1694</v>
      </c>
      <c r="C500" s="25" t="s">
        <v>1716</v>
      </c>
      <c r="D500" s="26">
        <v>2009</v>
      </c>
      <c r="E500" s="26">
        <v>2009</v>
      </c>
      <c r="F500" s="27">
        <v>10071</v>
      </c>
      <c r="G500" s="27"/>
      <c r="H500" s="27">
        <v>907592813</v>
      </c>
      <c r="I500" s="27">
        <v>600665</v>
      </c>
      <c r="J500" s="27">
        <v>222349210000</v>
      </c>
      <c r="K500" s="29">
        <v>7517</v>
      </c>
      <c r="L500" s="29">
        <v>2265655</v>
      </c>
      <c r="M500" s="29">
        <v>485271</v>
      </c>
      <c r="N500" s="29">
        <v>111238897000</v>
      </c>
      <c r="O500" s="30">
        <f t="shared" si="35"/>
        <v>17588</v>
      </c>
      <c r="P500" s="30">
        <f t="shared" si="39"/>
        <v>909858468</v>
      </c>
      <c r="Q500" s="30">
        <f t="shared" si="36"/>
        <v>1085936</v>
      </c>
      <c r="R500" s="30">
        <f t="shared" si="37"/>
        <v>333588107000</v>
      </c>
      <c r="T500">
        <f t="shared" si="38"/>
        <v>41524</v>
      </c>
      <c r="U500">
        <f>VLOOKUP(T500,CATMUN!$B$2:$G$1123,6,0)</f>
        <v>15</v>
      </c>
    </row>
    <row r="501" spans="1:21" x14ac:dyDescent="0.2">
      <c r="A501" s="25">
        <v>41530</v>
      </c>
      <c r="B501" s="25" t="s">
        <v>1694</v>
      </c>
      <c r="C501" s="25" t="s">
        <v>1428</v>
      </c>
      <c r="D501" s="26">
        <v>2008</v>
      </c>
      <c r="E501" s="26">
        <v>2007</v>
      </c>
      <c r="F501" s="27">
        <v>3530</v>
      </c>
      <c r="G501" s="27"/>
      <c r="H501" s="27">
        <v>216426508</v>
      </c>
      <c r="I501" s="27">
        <v>163253</v>
      </c>
      <c r="J501" s="27">
        <v>25386907000</v>
      </c>
      <c r="K501" s="29">
        <v>746</v>
      </c>
      <c r="L501" s="29">
        <v>167132</v>
      </c>
      <c r="M501" s="29">
        <v>52263</v>
      </c>
      <c r="N501" s="29">
        <v>6140021000</v>
      </c>
      <c r="O501" s="30">
        <f t="shared" si="35"/>
        <v>4276</v>
      </c>
      <c r="P501" s="30">
        <f t="shared" si="39"/>
        <v>216593640</v>
      </c>
      <c r="Q501" s="30">
        <f t="shared" si="36"/>
        <v>215516</v>
      </c>
      <c r="R501" s="30">
        <f t="shared" si="37"/>
        <v>31526928000</v>
      </c>
      <c r="T501">
        <f t="shared" si="38"/>
        <v>41530</v>
      </c>
      <c r="U501">
        <f>VLOOKUP(T501,CATMUN!$B$2:$G$1123,6,0)</f>
        <v>15</v>
      </c>
    </row>
    <row r="502" spans="1:21" x14ac:dyDescent="0.2">
      <c r="A502" s="25">
        <v>41548</v>
      </c>
      <c r="B502" s="25" t="s">
        <v>1694</v>
      </c>
      <c r="C502" s="25" t="s">
        <v>1717</v>
      </c>
      <c r="D502" s="26">
        <v>2008</v>
      </c>
      <c r="E502" s="26">
        <v>2007</v>
      </c>
      <c r="F502" s="27">
        <v>4431</v>
      </c>
      <c r="G502" s="27"/>
      <c r="H502" s="27">
        <v>201124283</v>
      </c>
      <c r="I502" s="27">
        <v>239132</v>
      </c>
      <c r="J502" s="27">
        <v>41372829000</v>
      </c>
      <c r="K502" s="29">
        <v>2600</v>
      </c>
      <c r="L502" s="29">
        <v>793848</v>
      </c>
      <c r="M502" s="29">
        <v>161030</v>
      </c>
      <c r="N502" s="29">
        <v>26330568000</v>
      </c>
      <c r="O502" s="30">
        <f t="shared" si="35"/>
        <v>7031</v>
      </c>
      <c r="P502" s="30">
        <f t="shared" si="39"/>
        <v>201918131</v>
      </c>
      <c r="Q502" s="30">
        <f t="shared" si="36"/>
        <v>400162</v>
      </c>
      <c r="R502" s="30">
        <f t="shared" si="37"/>
        <v>67703397000</v>
      </c>
      <c r="T502">
        <f t="shared" si="38"/>
        <v>41548</v>
      </c>
      <c r="U502">
        <f>VLOOKUP(T502,CATMUN!$B$2:$G$1123,6,0)</f>
        <v>14</v>
      </c>
    </row>
    <row r="503" spans="1:21" x14ac:dyDescent="0.2">
      <c r="A503" s="25">
        <v>41551</v>
      </c>
      <c r="B503" s="25" t="s">
        <v>1694</v>
      </c>
      <c r="C503" s="25" t="s">
        <v>1718</v>
      </c>
      <c r="D503" s="26">
        <v>2006</v>
      </c>
      <c r="E503" s="26">
        <v>2014</v>
      </c>
      <c r="F503" s="27">
        <v>22867</v>
      </c>
      <c r="G503" s="27"/>
      <c r="H503" s="27">
        <v>618657460</v>
      </c>
      <c r="I503" s="27">
        <v>638119</v>
      </c>
      <c r="J503" s="27">
        <v>186038244000</v>
      </c>
      <c r="K503" s="29">
        <v>32934</v>
      </c>
      <c r="L503" s="29">
        <v>8833276</v>
      </c>
      <c r="M503" s="29">
        <v>2179009</v>
      </c>
      <c r="N503" s="29">
        <v>1595154933000</v>
      </c>
      <c r="O503" s="30">
        <f t="shared" si="35"/>
        <v>55801</v>
      </c>
      <c r="P503" s="30">
        <f t="shared" si="39"/>
        <v>627490736</v>
      </c>
      <c r="Q503" s="30">
        <f t="shared" si="36"/>
        <v>2817128</v>
      </c>
      <c r="R503" s="30">
        <f t="shared" si="37"/>
        <v>1781193177000</v>
      </c>
      <c r="T503">
        <f t="shared" si="38"/>
        <v>41551</v>
      </c>
      <c r="U503">
        <f>VLOOKUP(T503,CATMUN!$B$2:$G$1123,6,0)</f>
        <v>13</v>
      </c>
    </row>
    <row r="504" spans="1:21" x14ac:dyDescent="0.2">
      <c r="A504" s="25">
        <v>41615</v>
      </c>
      <c r="B504" s="25" t="s">
        <v>1694</v>
      </c>
      <c r="C504" s="25" t="s">
        <v>1719</v>
      </c>
      <c r="D504" s="26">
        <v>2017</v>
      </c>
      <c r="E504" s="26">
        <v>2017</v>
      </c>
      <c r="F504" s="27">
        <v>6779</v>
      </c>
      <c r="G504" s="27"/>
      <c r="H504" s="27">
        <v>243942992</v>
      </c>
      <c r="I504" s="27">
        <v>644597</v>
      </c>
      <c r="J504" s="27">
        <v>559987155000</v>
      </c>
      <c r="K504" s="29">
        <v>7425</v>
      </c>
      <c r="L504" s="29">
        <v>2567952</v>
      </c>
      <c r="M504" s="29">
        <v>594506</v>
      </c>
      <c r="N504" s="29">
        <v>327519997000</v>
      </c>
      <c r="O504" s="30">
        <f t="shared" si="35"/>
        <v>14204</v>
      </c>
      <c r="P504" s="30">
        <f t="shared" si="39"/>
        <v>246510944</v>
      </c>
      <c r="Q504" s="30">
        <f t="shared" si="36"/>
        <v>1239103</v>
      </c>
      <c r="R504" s="30">
        <f t="shared" si="37"/>
        <v>887507152000</v>
      </c>
      <c r="T504">
        <f t="shared" si="38"/>
        <v>41615</v>
      </c>
      <c r="U504">
        <f>VLOOKUP(T504,CATMUN!$B$2:$G$1123,6,0)</f>
        <v>9</v>
      </c>
    </row>
    <row r="505" spans="1:21" x14ac:dyDescent="0.2">
      <c r="A505" s="25">
        <v>41660</v>
      </c>
      <c r="B505" s="25" t="s">
        <v>1694</v>
      </c>
      <c r="C505" s="25" t="s">
        <v>1720</v>
      </c>
      <c r="D505" s="26">
        <v>2008</v>
      </c>
      <c r="E505" s="26">
        <v>2007</v>
      </c>
      <c r="F505" s="27">
        <v>4530</v>
      </c>
      <c r="G505" s="27"/>
      <c r="H505" s="27">
        <v>221787615</v>
      </c>
      <c r="I505" s="27">
        <v>197137</v>
      </c>
      <c r="J505" s="27">
        <v>28101960000</v>
      </c>
      <c r="K505" s="29">
        <v>952</v>
      </c>
      <c r="L505" s="29">
        <v>557758</v>
      </c>
      <c r="M505" s="29">
        <v>76028</v>
      </c>
      <c r="N505" s="29">
        <v>12104313000</v>
      </c>
      <c r="O505" s="30">
        <f t="shared" si="35"/>
        <v>5482</v>
      </c>
      <c r="P505" s="30">
        <f t="shared" si="39"/>
        <v>222345373</v>
      </c>
      <c r="Q505" s="30">
        <f t="shared" si="36"/>
        <v>273165</v>
      </c>
      <c r="R505" s="30">
        <f t="shared" si="37"/>
        <v>40206273000</v>
      </c>
      <c r="T505">
        <f t="shared" si="38"/>
        <v>41660</v>
      </c>
      <c r="U505">
        <f>VLOOKUP(T505,CATMUN!$B$2:$G$1123,6,0)</f>
        <v>15</v>
      </c>
    </row>
    <row r="506" spans="1:21" x14ac:dyDescent="0.2">
      <c r="A506" s="25">
        <v>41668</v>
      </c>
      <c r="B506" s="25" t="s">
        <v>1694</v>
      </c>
      <c r="C506" s="25" t="s">
        <v>1721</v>
      </c>
      <c r="D506" s="26">
        <v>1993</v>
      </c>
      <c r="E506" s="26">
        <v>2011</v>
      </c>
      <c r="F506" s="27">
        <v>10305</v>
      </c>
      <c r="G506" s="27"/>
      <c r="H506" s="27">
        <v>906499746</v>
      </c>
      <c r="I506" s="27">
        <v>174558</v>
      </c>
      <c r="J506" s="27">
        <v>33335747000</v>
      </c>
      <c r="K506" s="29">
        <v>5305</v>
      </c>
      <c r="L506" s="29">
        <v>1350081</v>
      </c>
      <c r="M506" s="29">
        <v>394757</v>
      </c>
      <c r="N506" s="29">
        <v>74606096000</v>
      </c>
      <c r="O506" s="30">
        <f t="shared" si="35"/>
        <v>15610</v>
      </c>
      <c r="P506" s="30">
        <f t="shared" si="39"/>
        <v>907849827</v>
      </c>
      <c r="Q506" s="30">
        <f t="shared" si="36"/>
        <v>569315</v>
      </c>
      <c r="R506" s="30">
        <f t="shared" si="37"/>
        <v>107941843000</v>
      </c>
      <c r="T506">
        <f t="shared" si="38"/>
        <v>41668</v>
      </c>
      <c r="U506">
        <f>VLOOKUP(T506,CATMUN!$B$2:$G$1123,6,0)</f>
        <v>15</v>
      </c>
    </row>
    <row r="507" spans="1:21" x14ac:dyDescent="0.2">
      <c r="A507" s="25">
        <v>41676</v>
      </c>
      <c r="B507" s="25" t="s">
        <v>1694</v>
      </c>
      <c r="C507" s="25" t="s">
        <v>1377</v>
      </c>
      <c r="D507" s="26">
        <v>2007</v>
      </c>
      <c r="E507" s="26">
        <v>2006</v>
      </c>
      <c r="F507" s="27">
        <v>4079</v>
      </c>
      <c r="G507" s="27"/>
      <c r="H507" s="27">
        <v>319139324</v>
      </c>
      <c r="I507" s="27">
        <v>110178</v>
      </c>
      <c r="J507" s="27">
        <v>22511856000</v>
      </c>
      <c r="K507" s="29">
        <v>1395</v>
      </c>
      <c r="L507" s="29">
        <v>325252</v>
      </c>
      <c r="M507" s="29">
        <v>91604</v>
      </c>
      <c r="N507" s="29">
        <v>21805825000</v>
      </c>
      <c r="O507" s="30">
        <f t="shared" si="35"/>
        <v>5474</v>
      </c>
      <c r="P507" s="30">
        <f t="shared" si="39"/>
        <v>319464576</v>
      </c>
      <c r="Q507" s="30">
        <f t="shared" si="36"/>
        <v>201782</v>
      </c>
      <c r="R507" s="30">
        <f t="shared" si="37"/>
        <v>44317681000</v>
      </c>
      <c r="T507">
        <f t="shared" si="38"/>
        <v>41676</v>
      </c>
      <c r="U507">
        <f>VLOOKUP(T507,CATMUN!$B$2:$G$1123,6,0)</f>
        <v>15</v>
      </c>
    </row>
    <row r="508" spans="1:21" x14ac:dyDescent="0.2">
      <c r="A508" s="25">
        <v>41770</v>
      </c>
      <c r="B508" s="25" t="s">
        <v>1694</v>
      </c>
      <c r="C508" s="25" t="s">
        <v>1722</v>
      </c>
      <c r="D508" s="26">
        <v>2000</v>
      </c>
      <c r="E508" s="26">
        <v>2007</v>
      </c>
      <c r="F508" s="27">
        <v>6892</v>
      </c>
      <c r="G508" s="27"/>
      <c r="H508" s="27">
        <v>402520166</v>
      </c>
      <c r="I508" s="27">
        <v>81281</v>
      </c>
      <c r="J508" s="27">
        <v>16948543000</v>
      </c>
      <c r="K508" s="29">
        <v>1991</v>
      </c>
      <c r="L508" s="29">
        <v>1046570</v>
      </c>
      <c r="M508" s="29">
        <v>139966</v>
      </c>
      <c r="N508" s="29">
        <v>22643317000</v>
      </c>
      <c r="O508" s="30">
        <f t="shared" si="35"/>
        <v>8883</v>
      </c>
      <c r="P508" s="30">
        <f t="shared" si="39"/>
        <v>403566736</v>
      </c>
      <c r="Q508" s="30">
        <f t="shared" si="36"/>
        <v>221247</v>
      </c>
      <c r="R508" s="30">
        <f t="shared" si="37"/>
        <v>39591860000</v>
      </c>
      <c r="T508">
        <f t="shared" si="38"/>
        <v>41770</v>
      </c>
      <c r="U508">
        <f>VLOOKUP(T508,CATMUN!$B$2:$G$1123,6,0)</f>
        <v>15</v>
      </c>
    </row>
    <row r="509" spans="1:21" x14ac:dyDescent="0.2">
      <c r="A509" s="25">
        <v>41791</v>
      </c>
      <c r="B509" s="25" t="s">
        <v>1694</v>
      </c>
      <c r="C509" s="25" t="s">
        <v>1723</v>
      </c>
      <c r="D509" s="26">
        <v>2009</v>
      </c>
      <c r="E509" s="26">
        <v>2007</v>
      </c>
      <c r="F509" s="27">
        <v>7667</v>
      </c>
      <c r="G509" s="27"/>
      <c r="H509" s="27">
        <v>345063190</v>
      </c>
      <c r="I509" s="27">
        <v>285267</v>
      </c>
      <c r="J509" s="27">
        <v>52013731000</v>
      </c>
      <c r="K509" s="29">
        <v>2949</v>
      </c>
      <c r="L509" s="29">
        <v>1214050</v>
      </c>
      <c r="M509" s="29">
        <v>216966</v>
      </c>
      <c r="N509" s="29">
        <v>25336120000</v>
      </c>
      <c r="O509" s="30">
        <f t="shared" si="35"/>
        <v>10616</v>
      </c>
      <c r="P509" s="30">
        <f t="shared" si="39"/>
        <v>346277240</v>
      </c>
      <c r="Q509" s="30">
        <f t="shared" si="36"/>
        <v>502233</v>
      </c>
      <c r="R509" s="30">
        <f t="shared" si="37"/>
        <v>77349851000</v>
      </c>
      <c r="T509">
        <f t="shared" si="38"/>
        <v>41791</v>
      </c>
      <c r="U509">
        <f>VLOOKUP(T509,CATMUN!$B$2:$G$1123,6,0)</f>
        <v>15</v>
      </c>
    </row>
    <row r="510" spans="1:21" x14ac:dyDescent="0.2">
      <c r="A510" s="25">
        <v>41797</v>
      </c>
      <c r="B510" s="25" t="s">
        <v>1694</v>
      </c>
      <c r="C510" s="25" t="s">
        <v>1724</v>
      </c>
      <c r="D510" s="26">
        <v>1995</v>
      </c>
      <c r="E510" s="26">
        <v>2007</v>
      </c>
      <c r="F510" s="27">
        <v>2456</v>
      </c>
      <c r="G510" s="27"/>
      <c r="H510" s="27">
        <v>369623245</v>
      </c>
      <c r="I510" s="27">
        <v>41149</v>
      </c>
      <c r="J510" s="27">
        <v>19820596000</v>
      </c>
      <c r="K510" s="29">
        <v>2395</v>
      </c>
      <c r="L510" s="29">
        <v>925300</v>
      </c>
      <c r="M510" s="29">
        <v>193919</v>
      </c>
      <c r="N510" s="29">
        <v>26249676000</v>
      </c>
      <c r="O510" s="30">
        <f t="shared" si="35"/>
        <v>4851</v>
      </c>
      <c r="P510" s="30">
        <f t="shared" si="39"/>
        <v>370548545</v>
      </c>
      <c r="Q510" s="30">
        <f t="shared" si="36"/>
        <v>235068</v>
      </c>
      <c r="R510" s="30">
        <f t="shared" si="37"/>
        <v>46070272000</v>
      </c>
      <c r="T510">
        <f t="shared" si="38"/>
        <v>41797</v>
      </c>
      <c r="U510">
        <f>VLOOKUP(T510,CATMUN!$B$2:$G$1123,6,0)</f>
        <v>15</v>
      </c>
    </row>
    <row r="511" spans="1:21" x14ac:dyDescent="0.2">
      <c r="A511" s="25">
        <v>41799</v>
      </c>
      <c r="B511" s="25" t="s">
        <v>1694</v>
      </c>
      <c r="C511" s="25" t="s">
        <v>1725</v>
      </c>
      <c r="D511" s="26">
        <v>1991</v>
      </c>
      <c r="E511" s="26">
        <v>2004</v>
      </c>
      <c r="F511" s="27">
        <v>3654</v>
      </c>
      <c r="G511" s="27"/>
      <c r="H511" s="27">
        <v>578315861</v>
      </c>
      <c r="I511" s="27">
        <v>94551</v>
      </c>
      <c r="J511" s="27">
        <v>28979358000</v>
      </c>
      <c r="K511" s="29">
        <v>2079</v>
      </c>
      <c r="L511" s="29">
        <v>634414</v>
      </c>
      <c r="M511" s="29">
        <v>133058</v>
      </c>
      <c r="N511" s="29">
        <v>11057096000</v>
      </c>
      <c r="O511" s="30">
        <f t="shared" si="35"/>
        <v>5733</v>
      </c>
      <c r="P511" s="30">
        <f t="shared" si="39"/>
        <v>578950275</v>
      </c>
      <c r="Q511" s="30">
        <f t="shared" si="36"/>
        <v>227609</v>
      </c>
      <c r="R511" s="30">
        <f t="shared" si="37"/>
        <v>40036454000</v>
      </c>
      <c r="T511">
        <f t="shared" si="38"/>
        <v>41799</v>
      </c>
      <c r="U511">
        <f>VLOOKUP(T511,CATMUN!$B$2:$G$1123,6,0)</f>
        <v>15</v>
      </c>
    </row>
    <row r="512" spans="1:21" x14ac:dyDescent="0.2">
      <c r="A512" s="25">
        <v>41801</v>
      </c>
      <c r="B512" s="25" t="s">
        <v>1694</v>
      </c>
      <c r="C512" s="25" t="s">
        <v>1726</v>
      </c>
      <c r="D512" s="26">
        <v>2008</v>
      </c>
      <c r="E512" s="26">
        <v>2004</v>
      </c>
      <c r="F512" s="27">
        <v>2109</v>
      </c>
      <c r="G512" s="27"/>
      <c r="H512" s="27">
        <v>501105043</v>
      </c>
      <c r="I512" s="27">
        <v>140482</v>
      </c>
      <c r="J512" s="27">
        <v>29013356000</v>
      </c>
      <c r="K512" s="29">
        <v>1873</v>
      </c>
      <c r="L512" s="29">
        <v>503858</v>
      </c>
      <c r="M512" s="29">
        <v>103295</v>
      </c>
      <c r="N512" s="29">
        <v>13442110000</v>
      </c>
      <c r="O512" s="30">
        <f t="shared" si="35"/>
        <v>3982</v>
      </c>
      <c r="P512" s="30">
        <f t="shared" si="39"/>
        <v>501608901</v>
      </c>
      <c r="Q512" s="30">
        <f t="shared" si="36"/>
        <v>243777</v>
      </c>
      <c r="R512" s="30">
        <f t="shared" si="37"/>
        <v>42455466000</v>
      </c>
      <c r="T512">
        <f t="shared" si="38"/>
        <v>41801</v>
      </c>
      <c r="U512">
        <f>VLOOKUP(T512,CATMUN!$B$2:$G$1123,6,0)</f>
        <v>15</v>
      </c>
    </row>
    <row r="513" spans="1:21" x14ac:dyDescent="0.2">
      <c r="A513" s="25">
        <v>41807</v>
      </c>
      <c r="B513" s="25" t="s">
        <v>1694</v>
      </c>
      <c r="C513" s="25" t="s">
        <v>1727</v>
      </c>
      <c r="D513" s="26">
        <v>2009</v>
      </c>
      <c r="E513" s="26">
        <v>2007</v>
      </c>
      <c r="F513" s="27">
        <v>9154</v>
      </c>
      <c r="G513" s="27"/>
      <c r="H513" s="27">
        <v>181307534</v>
      </c>
      <c r="I513" s="27">
        <v>378926</v>
      </c>
      <c r="J513" s="27">
        <v>56392052000</v>
      </c>
      <c r="K513" s="29">
        <v>3338</v>
      </c>
      <c r="L513" s="29">
        <v>1353631</v>
      </c>
      <c r="M513" s="29">
        <v>255284</v>
      </c>
      <c r="N513" s="29">
        <v>43741625000</v>
      </c>
      <c r="O513" s="30">
        <f t="shared" si="35"/>
        <v>12492</v>
      </c>
      <c r="P513" s="30">
        <f t="shared" si="39"/>
        <v>182661165</v>
      </c>
      <c r="Q513" s="30">
        <f t="shared" si="36"/>
        <v>634210</v>
      </c>
      <c r="R513" s="30">
        <f t="shared" si="37"/>
        <v>100133677000</v>
      </c>
      <c r="T513">
        <f t="shared" si="38"/>
        <v>41807</v>
      </c>
      <c r="U513">
        <f>VLOOKUP(T513,CATMUN!$B$2:$G$1123,6,0)</f>
        <v>14</v>
      </c>
    </row>
    <row r="514" spans="1:21" x14ac:dyDescent="0.2">
      <c r="A514" s="25">
        <v>41872</v>
      </c>
      <c r="B514" s="25" t="s">
        <v>1694</v>
      </c>
      <c r="C514" s="25" t="s">
        <v>1728</v>
      </c>
      <c r="D514" s="26">
        <v>2008</v>
      </c>
      <c r="E514" s="26">
        <v>2006</v>
      </c>
      <c r="F514" s="27">
        <v>3377</v>
      </c>
      <c r="G514" s="27"/>
      <c r="H514" s="27">
        <v>539451243</v>
      </c>
      <c r="I514" s="27">
        <v>59062</v>
      </c>
      <c r="J514" s="27">
        <v>27096836000</v>
      </c>
      <c r="K514" s="29">
        <v>2822</v>
      </c>
      <c r="L514" s="29">
        <v>1398388</v>
      </c>
      <c r="M514" s="29">
        <v>152872</v>
      </c>
      <c r="N514" s="29">
        <v>11634988000</v>
      </c>
      <c r="O514" s="30">
        <f t="shared" si="35"/>
        <v>6199</v>
      </c>
      <c r="P514" s="30">
        <f t="shared" si="39"/>
        <v>540849631</v>
      </c>
      <c r="Q514" s="30">
        <f t="shared" si="36"/>
        <v>211934</v>
      </c>
      <c r="R514" s="30">
        <f t="shared" si="37"/>
        <v>38731824000</v>
      </c>
      <c r="T514">
        <f t="shared" si="38"/>
        <v>41872</v>
      </c>
      <c r="U514">
        <f>VLOOKUP(T514,CATMUN!$B$2:$G$1123,6,0)</f>
        <v>15</v>
      </c>
    </row>
    <row r="515" spans="1:21" x14ac:dyDescent="0.2">
      <c r="A515" s="25">
        <v>41885</v>
      </c>
      <c r="B515" s="25" t="s">
        <v>1694</v>
      </c>
      <c r="C515" s="25" t="s">
        <v>1729</v>
      </c>
      <c r="D515" s="26">
        <v>2008</v>
      </c>
      <c r="E515" s="26">
        <v>2010</v>
      </c>
      <c r="F515" s="27">
        <v>1761</v>
      </c>
      <c r="G515" s="27"/>
      <c r="H515" s="27">
        <v>316301962</v>
      </c>
      <c r="I515" s="27">
        <v>140028</v>
      </c>
      <c r="J515" s="27">
        <v>68023572000</v>
      </c>
      <c r="K515" s="29">
        <v>2844</v>
      </c>
      <c r="L515" s="29">
        <v>757246</v>
      </c>
      <c r="M515" s="29">
        <v>236728</v>
      </c>
      <c r="N515" s="29">
        <v>47989936000</v>
      </c>
      <c r="O515" s="30">
        <f t="shared" ref="O515:O578" si="40">F515+K515</f>
        <v>4605</v>
      </c>
      <c r="P515" s="30">
        <f t="shared" si="39"/>
        <v>317059208</v>
      </c>
      <c r="Q515" s="30">
        <f t="shared" ref="Q515:Q578" si="41">I515+M515</f>
        <v>376756</v>
      </c>
      <c r="R515" s="30">
        <f t="shared" ref="R515:R578" si="42">J515+N515</f>
        <v>116013508000</v>
      </c>
      <c r="T515">
        <f t="shared" ref="T515:T578" si="43">VALUE(A515)</f>
        <v>41885</v>
      </c>
      <c r="U515">
        <f>VLOOKUP(T515,CATMUN!$B$2:$G$1123,6,0)</f>
        <v>15</v>
      </c>
    </row>
    <row r="516" spans="1:21" x14ac:dyDescent="0.2">
      <c r="A516" s="25">
        <v>44001</v>
      </c>
      <c r="B516" s="25" t="s">
        <v>1730</v>
      </c>
      <c r="C516" s="25" t="s">
        <v>1731</v>
      </c>
      <c r="D516" s="26">
        <v>2014</v>
      </c>
      <c r="E516" s="26">
        <v>2014</v>
      </c>
      <c r="F516" s="27">
        <v>16966</v>
      </c>
      <c r="G516" s="27"/>
      <c r="H516" s="27">
        <v>3623029390</v>
      </c>
      <c r="I516" s="27">
        <v>173717</v>
      </c>
      <c r="J516" s="27">
        <v>377221726000</v>
      </c>
      <c r="K516" s="29">
        <v>48018</v>
      </c>
      <c r="L516" s="29">
        <v>126373110</v>
      </c>
      <c r="M516" s="29">
        <v>3342488</v>
      </c>
      <c r="N516" s="29">
        <v>1847265101000</v>
      </c>
      <c r="O516" s="30">
        <f t="shared" si="40"/>
        <v>64984</v>
      </c>
      <c r="P516" s="30">
        <f t="shared" ref="P516:P579" si="44">H516+L516</f>
        <v>3749402500</v>
      </c>
      <c r="Q516" s="30">
        <f t="shared" si="41"/>
        <v>3516205</v>
      </c>
      <c r="R516" s="30">
        <f t="shared" si="42"/>
        <v>2224486827000</v>
      </c>
      <c r="T516">
        <f t="shared" si="43"/>
        <v>44001</v>
      </c>
      <c r="U516">
        <f>VLOOKUP(T516,CATMUN!$B$2:$G$1123,6,0)</f>
        <v>12</v>
      </c>
    </row>
    <row r="517" spans="1:21" x14ac:dyDescent="0.2">
      <c r="A517" s="25">
        <v>44035</v>
      </c>
      <c r="B517" s="25" t="s">
        <v>1730</v>
      </c>
      <c r="C517" s="25" t="s">
        <v>1441</v>
      </c>
      <c r="D517" s="26">
        <v>2014</v>
      </c>
      <c r="E517" s="26">
        <v>2014</v>
      </c>
      <c r="F517" s="27">
        <v>3087</v>
      </c>
      <c r="G517" s="27"/>
      <c r="H517" s="27">
        <v>644972998</v>
      </c>
      <c r="I517" s="27">
        <v>192858</v>
      </c>
      <c r="J517" s="27">
        <v>271940109000</v>
      </c>
      <c r="K517" s="29">
        <v>4942</v>
      </c>
      <c r="L517" s="29">
        <v>1605960</v>
      </c>
      <c r="M517" s="29">
        <v>364470</v>
      </c>
      <c r="N517" s="29">
        <v>97234939000</v>
      </c>
      <c r="O517" s="30">
        <f t="shared" si="40"/>
        <v>8029</v>
      </c>
      <c r="P517" s="30">
        <f t="shared" si="44"/>
        <v>646578958</v>
      </c>
      <c r="Q517" s="30">
        <f t="shared" si="41"/>
        <v>557328</v>
      </c>
      <c r="R517" s="30">
        <f t="shared" si="42"/>
        <v>369175048000</v>
      </c>
      <c r="T517">
        <f t="shared" si="43"/>
        <v>44035</v>
      </c>
      <c r="U517">
        <f>VLOOKUP(T517,CATMUN!$B$2:$G$1123,6,0)</f>
        <v>15</v>
      </c>
    </row>
    <row r="518" spans="1:21" x14ac:dyDescent="0.2">
      <c r="A518" s="25">
        <v>44078</v>
      </c>
      <c r="B518" s="25" t="s">
        <v>1730</v>
      </c>
      <c r="C518" s="25" t="s">
        <v>1732</v>
      </c>
      <c r="D518" s="26">
        <v>2003</v>
      </c>
      <c r="E518" s="26">
        <v>2005</v>
      </c>
      <c r="F518" s="27">
        <v>4149</v>
      </c>
      <c r="G518" s="27"/>
      <c r="H518" s="27">
        <v>832413411</v>
      </c>
      <c r="I518" s="27">
        <v>92970</v>
      </c>
      <c r="J518" s="27">
        <v>33665384000</v>
      </c>
      <c r="K518" s="29">
        <v>7349</v>
      </c>
      <c r="L518" s="29">
        <v>5798286</v>
      </c>
      <c r="M518" s="29">
        <v>342214</v>
      </c>
      <c r="N518" s="29">
        <v>97668036000</v>
      </c>
      <c r="O518" s="30">
        <f t="shared" si="40"/>
        <v>11498</v>
      </c>
      <c r="P518" s="30">
        <f t="shared" si="44"/>
        <v>838211697</v>
      </c>
      <c r="Q518" s="30">
        <f t="shared" si="41"/>
        <v>435184</v>
      </c>
      <c r="R518" s="30">
        <f t="shared" si="42"/>
        <v>131333420000</v>
      </c>
      <c r="T518">
        <f t="shared" si="43"/>
        <v>44078</v>
      </c>
      <c r="U518">
        <f>VLOOKUP(T518,CATMUN!$B$2:$G$1123,6,0)</f>
        <v>15</v>
      </c>
    </row>
    <row r="519" spans="1:21" x14ac:dyDescent="0.2">
      <c r="A519" s="25">
        <v>44090</v>
      </c>
      <c r="B519" s="25" t="s">
        <v>1730</v>
      </c>
      <c r="C519" s="25" t="s">
        <v>1733</v>
      </c>
      <c r="D519" s="26">
        <v>2014</v>
      </c>
      <c r="E519" s="26">
        <v>2014</v>
      </c>
      <c r="F519" s="27">
        <v>9698</v>
      </c>
      <c r="G519" s="27"/>
      <c r="H519" s="27">
        <v>1680545305</v>
      </c>
      <c r="I519" s="27">
        <v>89135</v>
      </c>
      <c r="J519" s="27">
        <v>226204818000</v>
      </c>
      <c r="K519" s="29">
        <v>7210</v>
      </c>
      <c r="L519" s="29">
        <v>2247451</v>
      </c>
      <c r="M519" s="29">
        <v>378958</v>
      </c>
      <c r="N519" s="29">
        <v>65507202000</v>
      </c>
      <c r="O519" s="30">
        <f t="shared" si="40"/>
        <v>16908</v>
      </c>
      <c r="P519" s="30">
        <f t="shared" si="44"/>
        <v>1682792756</v>
      </c>
      <c r="Q519" s="30">
        <f t="shared" si="41"/>
        <v>468093</v>
      </c>
      <c r="R519" s="30">
        <f t="shared" si="42"/>
        <v>291712020000</v>
      </c>
      <c r="T519">
        <f t="shared" si="43"/>
        <v>44090</v>
      </c>
      <c r="U519">
        <f>VLOOKUP(T519,CATMUN!$B$2:$G$1123,6,0)</f>
        <v>15</v>
      </c>
    </row>
    <row r="520" spans="1:21" x14ac:dyDescent="0.2">
      <c r="A520" s="25">
        <v>44098</v>
      </c>
      <c r="B520" s="25" t="s">
        <v>1730</v>
      </c>
      <c r="C520" s="25" t="s">
        <v>1734</v>
      </c>
      <c r="D520" s="26">
        <v>2008</v>
      </c>
      <c r="E520" s="26">
        <v>2007</v>
      </c>
      <c r="F520" s="27">
        <v>2465</v>
      </c>
      <c r="G520" s="27"/>
      <c r="H520" s="27">
        <v>240415166</v>
      </c>
      <c r="I520" s="27">
        <v>45201</v>
      </c>
      <c r="J520" s="27">
        <v>13611808400</v>
      </c>
      <c r="K520" s="29">
        <v>2222</v>
      </c>
      <c r="L520" s="29">
        <v>932340</v>
      </c>
      <c r="M520" s="29">
        <v>125395</v>
      </c>
      <c r="N520" s="29">
        <v>18860799000</v>
      </c>
      <c r="O520" s="30">
        <f t="shared" si="40"/>
        <v>4687</v>
      </c>
      <c r="P520" s="30">
        <f t="shared" si="44"/>
        <v>241347506</v>
      </c>
      <c r="Q520" s="30">
        <f t="shared" si="41"/>
        <v>170596</v>
      </c>
      <c r="R520" s="30">
        <f t="shared" si="42"/>
        <v>32472607400</v>
      </c>
      <c r="T520">
        <f t="shared" si="43"/>
        <v>44098</v>
      </c>
      <c r="U520">
        <f>VLOOKUP(T520,CATMUN!$B$2:$G$1123,6,0)</f>
        <v>14</v>
      </c>
    </row>
    <row r="521" spans="1:21" x14ac:dyDescent="0.2">
      <c r="A521" s="25">
        <v>44110</v>
      </c>
      <c r="B521" s="25" t="s">
        <v>1730</v>
      </c>
      <c r="C521" s="25" t="s">
        <v>1735</v>
      </c>
      <c r="D521" s="26">
        <v>2005</v>
      </c>
      <c r="E521" s="26">
        <v>2005</v>
      </c>
      <c r="F521" s="27">
        <v>700</v>
      </c>
      <c r="G521" s="27"/>
      <c r="H521" s="27">
        <v>250411892</v>
      </c>
      <c r="I521" s="27">
        <v>17719</v>
      </c>
      <c r="J521" s="27">
        <v>8741741000</v>
      </c>
      <c r="K521" s="29">
        <v>2173</v>
      </c>
      <c r="L521" s="29">
        <v>2720309</v>
      </c>
      <c r="M521" s="29">
        <v>107924</v>
      </c>
      <c r="N521" s="29">
        <v>16830187000</v>
      </c>
      <c r="O521" s="30">
        <f t="shared" si="40"/>
        <v>2873</v>
      </c>
      <c r="P521" s="30">
        <f t="shared" si="44"/>
        <v>253132201</v>
      </c>
      <c r="Q521" s="30">
        <f t="shared" si="41"/>
        <v>125643</v>
      </c>
      <c r="R521" s="30">
        <f t="shared" si="42"/>
        <v>25571928000</v>
      </c>
      <c r="T521">
        <f t="shared" si="43"/>
        <v>44110</v>
      </c>
      <c r="U521">
        <f>VLOOKUP(T521,CATMUN!$B$2:$G$1123,6,0)</f>
        <v>15</v>
      </c>
    </row>
    <row r="522" spans="1:21" x14ac:dyDescent="0.2">
      <c r="A522" s="25">
        <v>44279</v>
      </c>
      <c r="B522" s="25" t="s">
        <v>1730</v>
      </c>
      <c r="C522" s="25" t="s">
        <v>1736</v>
      </c>
      <c r="D522" s="26">
        <v>2015</v>
      </c>
      <c r="E522" s="26">
        <v>2015</v>
      </c>
      <c r="F522" s="27">
        <v>3339</v>
      </c>
      <c r="G522" s="27"/>
      <c r="H522" s="27">
        <v>451171486</v>
      </c>
      <c r="I522" s="27">
        <v>53757</v>
      </c>
      <c r="J522" s="27">
        <v>84093941100</v>
      </c>
      <c r="K522" s="29">
        <v>12623</v>
      </c>
      <c r="L522" s="29">
        <v>5891986</v>
      </c>
      <c r="M522" s="29">
        <v>910065</v>
      </c>
      <c r="N522" s="29">
        <v>303260568500</v>
      </c>
      <c r="O522" s="30">
        <f t="shared" si="40"/>
        <v>15962</v>
      </c>
      <c r="P522" s="30">
        <f t="shared" si="44"/>
        <v>457063472</v>
      </c>
      <c r="Q522" s="30">
        <f t="shared" si="41"/>
        <v>963822</v>
      </c>
      <c r="R522" s="30">
        <f t="shared" si="42"/>
        <v>387354509600</v>
      </c>
      <c r="T522">
        <f t="shared" si="43"/>
        <v>44279</v>
      </c>
      <c r="U522">
        <f>VLOOKUP(T522,CATMUN!$B$2:$G$1123,6,0)</f>
        <v>14</v>
      </c>
    </row>
    <row r="523" spans="1:21" x14ac:dyDescent="0.2">
      <c r="A523" s="25">
        <v>44378</v>
      </c>
      <c r="B523" s="25" t="s">
        <v>1730</v>
      </c>
      <c r="C523" s="25" t="s">
        <v>1737</v>
      </c>
      <c r="D523" s="26">
        <v>2014</v>
      </c>
      <c r="E523" s="26">
        <v>2014</v>
      </c>
      <c r="F523" s="27">
        <v>1800</v>
      </c>
      <c r="G523" s="27"/>
      <c r="H523" s="27">
        <v>224069473</v>
      </c>
      <c r="I523" s="27">
        <v>53615</v>
      </c>
      <c r="J523" s="27">
        <v>38185721000</v>
      </c>
      <c r="K523" s="29">
        <v>4946</v>
      </c>
      <c r="L523" s="29">
        <v>1858391</v>
      </c>
      <c r="M523" s="29">
        <v>273549</v>
      </c>
      <c r="N523" s="29">
        <v>68329501000</v>
      </c>
      <c r="O523" s="30">
        <f t="shared" si="40"/>
        <v>6746</v>
      </c>
      <c r="P523" s="30">
        <f t="shared" si="44"/>
        <v>225927864</v>
      </c>
      <c r="Q523" s="30">
        <f t="shared" si="41"/>
        <v>327164</v>
      </c>
      <c r="R523" s="30">
        <f t="shared" si="42"/>
        <v>106515222000</v>
      </c>
      <c r="T523">
        <f t="shared" si="43"/>
        <v>44378</v>
      </c>
      <c r="U523">
        <f>VLOOKUP(T523,CATMUN!$B$2:$G$1123,6,0)</f>
        <v>14</v>
      </c>
    </row>
    <row r="524" spans="1:21" x14ac:dyDescent="0.2">
      <c r="A524" s="25">
        <v>44420</v>
      </c>
      <c r="B524" s="25" t="s">
        <v>1730</v>
      </c>
      <c r="C524" s="25" t="s">
        <v>1738</v>
      </c>
      <c r="D524" s="26">
        <v>2015</v>
      </c>
      <c r="E524" s="26">
        <v>2015</v>
      </c>
      <c r="F524" s="27">
        <v>682</v>
      </c>
      <c r="G524" s="27"/>
      <c r="H524" s="27">
        <v>181277358</v>
      </c>
      <c r="I524" s="27">
        <v>31837</v>
      </c>
      <c r="J524" s="27">
        <v>22793731500</v>
      </c>
      <c r="K524" s="29">
        <v>580</v>
      </c>
      <c r="L524" s="29">
        <v>424305</v>
      </c>
      <c r="M524" s="29">
        <v>35695</v>
      </c>
      <c r="N524" s="29">
        <v>6529883000</v>
      </c>
      <c r="O524" s="30">
        <f t="shared" si="40"/>
        <v>1262</v>
      </c>
      <c r="P524" s="30">
        <f t="shared" si="44"/>
        <v>181701663</v>
      </c>
      <c r="Q524" s="30">
        <f t="shared" si="41"/>
        <v>67532</v>
      </c>
      <c r="R524" s="30">
        <f t="shared" si="42"/>
        <v>29323614500</v>
      </c>
      <c r="T524">
        <f t="shared" si="43"/>
        <v>44420</v>
      </c>
      <c r="U524">
        <f>VLOOKUP(T524,CATMUN!$B$2:$G$1123,6,0)</f>
        <v>15</v>
      </c>
    </row>
    <row r="525" spans="1:21" x14ac:dyDescent="0.2">
      <c r="A525" s="25">
        <v>44430</v>
      </c>
      <c r="B525" s="25" t="s">
        <v>1730</v>
      </c>
      <c r="C525" s="25" t="s">
        <v>1739</v>
      </c>
      <c r="D525" s="26">
        <v>2008</v>
      </c>
      <c r="E525" s="26">
        <v>2013</v>
      </c>
      <c r="F525" s="27">
        <v>15547</v>
      </c>
      <c r="G525" s="27"/>
      <c r="H525" s="27">
        <v>1637519234</v>
      </c>
      <c r="I525" s="27">
        <v>89691</v>
      </c>
      <c r="J525" s="27">
        <v>159973252000</v>
      </c>
      <c r="K525" s="29">
        <v>38036</v>
      </c>
      <c r="L525" s="29">
        <v>18582994</v>
      </c>
      <c r="M525" s="29">
        <v>2378458</v>
      </c>
      <c r="N525" s="29">
        <v>863204648000</v>
      </c>
      <c r="O525" s="30">
        <f t="shared" si="40"/>
        <v>53583</v>
      </c>
      <c r="P525" s="30">
        <f t="shared" si="44"/>
        <v>1656102228</v>
      </c>
      <c r="Q525" s="30">
        <f t="shared" si="41"/>
        <v>2468149</v>
      </c>
      <c r="R525" s="30">
        <f t="shared" si="42"/>
        <v>1023177900000</v>
      </c>
      <c r="T525">
        <f t="shared" si="43"/>
        <v>44430</v>
      </c>
      <c r="U525">
        <f>VLOOKUP(T525,CATMUN!$B$2:$G$1123,6,0)</f>
        <v>13</v>
      </c>
    </row>
    <row r="526" spans="1:21" x14ac:dyDescent="0.2">
      <c r="A526" s="25">
        <v>44560</v>
      </c>
      <c r="B526" s="25" t="s">
        <v>1730</v>
      </c>
      <c r="C526" s="25" t="s">
        <v>1740</v>
      </c>
      <c r="D526" s="26">
        <v>2009</v>
      </c>
      <c r="E526" s="26">
        <v>2011</v>
      </c>
      <c r="F526" s="27">
        <v>17784</v>
      </c>
      <c r="G526" s="27"/>
      <c r="H526" s="27">
        <v>1571479891</v>
      </c>
      <c r="I526" s="27">
        <v>55782</v>
      </c>
      <c r="J526" s="27">
        <v>92962430000</v>
      </c>
      <c r="K526" s="29">
        <v>4307</v>
      </c>
      <c r="L526" s="29">
        <v>1967901</v>
      </c>
      <c r="M526" s="29">
        <v>204595</v>
      </c>
      <c r="N526" s="29">
        <v>32014835000</v>
      </c>
      <c r="O526" s="30">
        <f t="shared" si="40"/>
        <v>22091</v>
      </c>
      <c r="P526" s="30">
        <f t="shared" si="44"/>
        <v>1573447792</v>
      </c>
      <c r="Q526" s="30">
        <f t="shared" si="41"/>
        <v>260377</v>
      </c>
      <c r="R526" s="30">
        <f t="shared" si="42"/>
        <v>124977265000</v>
      </c>
      <c r="T526">
        <f t="shared" si="43"/>
        <v>44560</v>
      </c>
      <c r="U526">
        <f>VLOOKUP(T526,CATMUN!$B$2:$G$1123,6,0)</f>
        <v>14</v>
      </c>
    </row>
    <row r="527" spans="1:21" x14ac:dyDescent="0.2">
      <c r="A527" s="25">
        <v>44650</v>
      </c>
      <c r="B527" s="25" t="s">
        <v>1730</v>
      </c>
      <c r="C527" s="25" t="s">
        <v>1741</v>
      </c>
      <c r="D527" s="26">
        <v>2015</v>
      </c>
      <c r="E527" s="26">
        <v>2015</v>
      </c>
      <c r="F527" s="27">
        <v>7820</v>
      </c>
      <c r="G527" s="27"/>
      <c r="H527" s="27">
        <v>1351017192</v>
      </c>
      <c r="I527" s="27">
        <v>57959</v>
      </c>
      <c r="J527" s="27">
        <v>217885860400</v>
      </c>
      <c r="K527" s="29">
        <v>16048</v>
      </c>
      <c r="L527" s="29">
        <v>8379667</v>
      </c>
      <c r="M527" s="29">
        <v>1111717</v>
      </c>
      <c r="N527" s="29">
        <v>313126526000</v>
      </c>
      <c r="O527" s="30">
        <f t="shared" si="40"/>
        <v>23868</v>
      </c>
      <c r="P527" s="30">
        <f t="shared" si="44"/>
        <v>1359396859</v>
      </c>
      <c r="Q527" s="30">
        <f t="shared" si="41"/>
        <v>1169676</v>
      </c>
      <c r="R527" s="30">
        <f t="shared" si="42"/>
        <v>531012386400</v>
      </c>
      <c r="T527">
        <f t="shared" si="43"/>
        <v>44650</v>
      </c>
      <c r="U527">
        <f>VLOOKUP(T527,CATMUN!$B$2:$G$1123,6,0)</f>
        <v>15</v>
      </c>
    </row>
    <row r="528" spans="1:21" x14ac:dyDescent="0.2">
      <c r="A528" s="25">
        <v>44847</v>
      </c>
      <c r="B528" s="25" t="s">
        <v>1730</v>
      </c>
      <c r="C528" s="25" t="s">
        <v>1742</v>
      </c>
      <c r="D528" s="26">
        <v>2010</v>
      </c>
      <c r="E528" s="26">
        <v>2004</v>
      </c>
      <c r="F528" s="27">
        <v>37567</v>
      </c>
      <c r="G528" s="27"/>
      <c r="H528" s="27">
        <v>7641951633</v>
      </c>
      <c r="I528" s="27">
        <v>247456</v>
      </c>
      <c r="J528" s="27">
        <v>565120323000</v>
      </c>
      <c r="K528" s="29">
        <v>6800</v>
      </c>
      <c r="L528" s="29">
        <v>3439684</v>
      </c>
      <c r="M528" s="29">
        <v>170218</v>
      </c>
      <c r="N528" s="29">
        <v>27062223000</v>
      </c>
      <c r="O528" s="30">
        <f t="shared" si="40"/>
        <v>44367</v>
      </c>
      <c r="P528" s="30">
        <f t="shared" si="44"/>
        <v>7645391317</v>
      </c>
      <c r="Q528" s="30">
        <f t="shared" si="41"/>
        <v>417674</v>
      </c>
      <c r="R528" s="30">
        <f t="shared" si="42"/>
        <v>592182546000</v>
      </c>
      <c r="T528">
        <f t="shared" si="43"/>
        <v>44847</v>
      </c>
      <c r="U528">
        <f>VLOOKUP(T528,CATMUN!$B$2:$G$1123,6,0)</f>
        <v>15</v>
      </c>
    </row>
    <row r="529" spans="1:21" x14ac:dyDescent="0.2">
      <c r="A529" s="25">
        <v>44855</v>
      </c>
      <c r="B529" s="25" t="s">
        <v>1730</v>
      </c>
      <c r="C529" s="25" t="s">
        <v>1743</v>
      </c>
      <c r="D529" s="26">
        <v>2008</v>
      </c>
      <c r="E529" s="26">
        <v>2007</v>
      </c>
      <c r="F529" s="27">
        <v>557</v>
      </c>
      <c r="G529" s="27"/>
      <c r="H529" s="27">
        <v>262133616</v>
      </c>
      <c r="I529" s="27">
        <v>15382</v>
      </c>
      <c r="J529" s="27">
        <v>7680114300</v>
      </c>
      <c r="K529" s="29">
        <v>2680</v>
      </c>
      <c r="L529" s="29">
        <v>1134929</v>
      </c>
      <c r="M529" s="29">
        <v>176754</v>
      </c>
      <c r="N529" s="29">
        <v>26063400000</v>
      </c>
      <c r="O529" s="30">
        <f t="shared" si="40"/>
        <v>3237</v>
      </c>
      <c r="P529" s="30">
        <f t="shared" si="44"/>
        <v>263268545</v>
      </c>
      <c r="Q529" s="30">
        <f t="shared" si="41"/>
        <v>192136</v>
      </c>
      <c r="R529" s="30">
        <f t="shared" si="42"/>
        <v>33743514300</v>
      </c>
      <c r="T529">
        <f t="shared" si="43"/>
        <v>44855</v>
      </c>
      <c r="U529">
        <f>VLOOKUP(T529,CATMUN!$B$2:$G$1123,6,0)</f>
        <v>14</v>
      </c>
    </row>
    <row r="530" spans="1:21" x14ac:dyDescent="0.2">
      <c r="A530" s="25">
        <v>44874</v>
      </c>
      <c r="B530" s="25" t="s">
        <v>1730</v>
      </c>
      <c r="C530" s="25" t="s">
        <v>1287</v>
      </c>
      <c r="D530" s="26">
        <v>2005</v>
      </c>
      <c r="E530" s="26">
        <v>2005</v>
      </c>
      <c r="F530" s="27">
        <v>745</v>
      </c>
      <c r="G530" s="27"/>
      <c r="H530" s="27">
        <v>260031225</v>
      </c>
      <c r="I530" s="27">
        <v>39997</v>
      </c>
      <c r="J530" s="27">
        <v>18275503500</v>
      </c>
      <c r="K530" s="29">
        <v>7281</v>
      </c>
      <c r="L530" s="29">
        <v>3207375</v>
      </c>
      <c r="M530" s="29">
        <v>456095</v>
      </c>
      <c r="N530" s="29">
        <v>75590037500</v>
      </c>
      <c r="O530" s="30">
        <f t="shared" si="40"/>
        <v>8026</v>
      </c>
      <c r="P530" s="30">
        <f t="shared" si="44"/>
        <v>263238600</v>
      </c>
      <c r="Q530" s="30">
        <f t="shared" si="41"/>
        <v>496092</v>
      </c>
      <c r="R530" s="30">
        <f t="shared" si="42"/>
        <v>93865541000</v>
      </c>
      <c r="T530">
        <f t="shared" si="43"/>
        <v>44874</v>
      </c>
      <c r="U530">
        <f>VLOOKUP(T530,CATMUN!$B$2:$G$1123,6,0)</f>
        <v>14</v>
      </c>
    </row>
    <row r="531" spans="1:21" x14ac:dyDescent="0.2">
      <c r="A531" s="25">
        <v>47001</v>
      </c>
      <c r="B531" s="25" t="s">
        <v>1744</v>
      </c>
      <c r="C531" s="25" t="s">
        <v>1745</v>
      </c>
      <c r="D531" s="26">
        <v>2014</v>
      </c>
      <c r="E531" s="26">
        <v>2014</v>
      </c>
      <c r="F531" s="27">
        <v>32345</v>
      </c>
      <c r="G531" s="27"/>
      <c r="H531" s="27">
        <v>2057687539</v>
      </c>
      <c r="I531" s="27">
        <v>1670471</v>
      </c>
      <c r="J531" s="27">
        <v>1046131220500</v>
      </c>
      <c r="K531" s="29">
        <v>180928</v>
      </c>
      <c r="L531" s="29">
        <v>53419821</v>
      </c>
      <c r="M531" s="29">
        <v>12736862</v>
      </c>
      <c r="N531" s="29">
        <v>11109368794900</v>
      </c>
      <c r="O531" s="30">
        <f t="shared" si="40"/>
        <v>213273</v>
      </c>
      <c r="P531" s="30">
        <f t="shared" si="44"/>
        <v>2111107360</v>
      </c>
      <c r="Q531" s="30">
        <f t="shared" si="41"/>
        <v>14407333</v>
      </c>
      <c r="R531" s="30">
        <f t="shared" si="42"/>
        <v>12155500015400</v>
      </c>
      <c r="T531">
        <f t="shared" si="43"/>
        <v>47001</v>
      </c>
      <c r="U531">
        <f>VLOOKUP(T531,CATMUN!$B$2:$G$1123,6,0)</f>
        <v>12</v>
      </c>
    </row>
    <row r="532" spans="1:21" x14ac:dyDescent="0.2">
      <c r="A532" s="25">
        <v>47030</v>
      </c>
      <c r="B532" s="25" t="s">
        <v>1744</v>
      </c>
      <c r="C532" s="25" t="s">
        <v>1746</v>
      </c>
      <c r="D532" s="26">
        <v>2000</v>
      </c>
      <c r="E532" s="26">
        <v>2002</v>
      </c>
      <c r="F532" s="27">
        <v>1854</v>
      </c>
      <c r="G532" s="27"/>
      <c r="H532" s="27">
        <v>416720315</v>
      </c>
      <c r="I532" s="27">
        <v>78411</v>
      </c>
      <c r="J532" s="27">
        <v>35033644500</v>
      </c>
      <c r="K532" s="29">
        <v>2684</v>
      </c>
      <c r="L532" s="29">
        <v>1163682</v>
      </c>
      <c r="M532" s="29">
        <v>131310</v>
      </c>
      <c r="N532" s="29">
        <v>6087749500</v>
      </c>
      <c r="O532" s="30">
        <f t="shared" si="40"/>
        <v>4538</v>
      </c>
      <c r="P532" s="30">
        <f t="shared" si="44"/>
        <v>417883997</v>
      </c>
      <c r="Q532" s="30">
        <f t="shared" si="41"/>
        <v>209721</v>
      </c>
      <c r="R532" s="30">
        <f t="shared" si="42"/>
        <v>41121394000</v>
      </c>
      <c r="T532">
        <f t="shared" si="43"/>
        <v>47030</v>
      </c>
      <c r="U532">
        <f>VLOOKUP(T532,CATMUN!$B$2:$G$1123,6,0)</f>
        <v>15</v>
      </c>
    </row>
    <row r="533" spans="1:21" x14ac:dyDescent="0.2">
      <c r="A533" s="25">
        <v>47053</v>
      </c>
      <c r="B533" s="25" t="s">
        <v>1744</v>
      </c>
      <c r="C533" s="25" t="s">
        <v>1747</v>
      </c>
      <c r="D533" s="26">
        <v>1994</v>
      </c>
      <c r="E533" s="26">
        <v>2002</v>
      </c>
      <c r="F533" s="27">
        <v>4208</v>
      </c>
      <c r="G533" s="27"/>
      <c r="H533" s="27">
        <v>1681310729</v>
      </c>
      <c r="I533" s="27">
        <v>70007</v>
      </c>
      <c r="J533" s="27">
        <v>42835790100</v>
      </c>
      <c r="K533" s="29">
        <v>7053</v>
      </c>
      <c r="L533" s="29">
        <v>4694161</v>
      </c>
      <c r="M533" s="29">
        <v>416438</v>
      </c>
      <c r="N533" s="29">
        <v>38728089000</v>
      </c>
      <c r="O533" s="30">
        <f t="shared" si="40"/>
        <v>11261</v>
      </c>
      <c r="P533" s="30">
        <f t="shared" si="44"/>
        <v>1686004890</v>
      </c>
      <c r="Q533" s="30">
        <f t="shared" si="41"/>
        <v>486445</v>
      </c>
      <c r="R533" s="30">
        <f t="shared" si="42"/>
        <v>81563879100</v>
      </c>
      <c r="T533">
        <f t="shared" si="43"/>
        <v>47053</v>
      </c>
      <c r="U533">
        <f>VLOOKUP(T533,CATMUN!$B$2:$G$1123,6,0)</f>
        <v>14</v>
      </c>
    </row>
    <row r="534" spans="1:21" x14ac:dyDescent="0.2">
      <c r="A534" s="25">
        <v>47058</v>
      </c>
      <c r="B534" s="25" t="s">
        <v>1744</v>
      </c>
      <c r="C534" s="25" t="s">
        <v>1748</v>
      </c>
      <c r="D534" s="26">
        <v>2009</v>
      </c>
      <c r="E534" s="26">
        <v>2009</v>
      </c>
      <c r="F534" s="27">
        <v>3863</v>
      </c>
      <c r="G534" s="27"/>
      <c r="H534" s="27">
        <v>1145747225</v>
      </c>
      <c r="I534" s="27">
        <v>260305</v>
      </c>
      <c r="J534" s="27">
        <v>161361118100</v>
      </c>
      <c r="K534" s="29">
        <v>7742</v>
      </c>
      <c r="L534" s="29">
        <v>4408261</v>
      </c>
      <c r="M534" s="29">
        <v>385490</v>
      </c>
      <c r="N534" s="29">
        <v>106991725500</v>
      </c>
      <c r="O534" s="30">
        <f t="shared" si="40"/>
        <v>11605</v>
      </c>
      <c r="P534" s="30">
        <f t="shared" si="44"/>
        <v>1150155486</v>
      </c>
      <c r="Q534" s="30">
        <f t="shared" si="41"/>
        <v>645795</v>
      </c>
      <c r="R534" s="30">
        <f t="shared" si="42"/>
        <v>268352843600</v>
      </c>
      <c r="T534">
        <f t="shared" si="43"/>
        <v>47058</v>
      </c>
      <c r="U534">
        <f>VLOOKUP(T534,CATMUN!$B$2:$G$1123,6,0)</f>
        <v>15</v>
      </c>
    </row>
    <row r="535" spans="1:21" x14ac:dyDescent="0.2">
      <c r="A535" s="25">
        <v>47161</v>
      </c>
      <c r="B535" s="25" t="s">
        <v>1744</v>
      </c>
      <c r="C535" s="25" t="s">
        <v>1749</v>
      </c>
      <c r="D535" s="26">
        <v>2006</v>
      </c>
      <c r="E535" s="26">
        <v>2007</v>
      </c>
      <c r="F535" s="27">
        <v>1911</v>
      </c>
      <c r="G535" s="27"/>
      <c r="H535" s="27">
        <v>130082407</v>
      </c>
      <c r="I535" s="27">
        <v>13151</v>
      </c>
      <c r="J535" s="27">
        <v>13857763000</v>
      </c>
      <c r="K535" s="29">
        <v>2178</v>
      </c>
      <c r="L535" s="29">
        <v>630013</v>
      </c>
      <c r="M535" s="29">
        <v>128860</v>
      </c>
      <c r="N535" s="29">
        <v>7625071000</v>
      </c>
      <c r="O535" s="30">
        <f t="shared" si="40"/>
        <v>4089</v>
      </c>
      <c r="P535" s="30">
        <f t="shared" si="44"/>
        <v>130712420</v>
      </c>
      <c r="Q535" s="30">
        <f t="shared" si="41"/>
        <v>142011</v>
      </c>
      <c r="R535" s="30">
        <f t="shared" si="42"/>
        <v>21482834000</v>
      </c>
      <c r="T535">
        <f t="shared" si="43"/>
        <v>47161</v>
      </c>
      <c r="U535">
        <f>VLOOKUP(T535,CATMUN!$B$2:$G$1123,6,0)</f>
        <v>15</v>
      </c>
    </row>
    <row r="536" spans="1:21" x14ac:dyDescent="0.2">
      <c r="A536" s="25">
        <v>47170</v>
      </c>
      <c r="B536" s="25" t="s">
        <v>1744</v>
      </c>
      <c r="C536" s="25" t="s">
        <v>1750</v>
      </c>
      <c r="D536" s="26">
        <v>2014</v>
      </c>
      <c r="E536" s="26">
        <v>2014</v>
      </c>
      <c r="F536" s="27">
        <v>2635</v>
      </c>
      <c r="G536" s="27"/>
      <c r="H536" s="27">
        <v>486350554</v>
      </c>
      <c r="I536" s="27">
        <v>93416</v>
      </c>
      <c r="J536" s="27">
        <v>94359196000</v>
      </c>
      <c r="K536" s="29">
        <v>4928</v>
      </c>
      <c r="L536" s="29">
        <v>1681561</v>
      </c>
      <c r="M536" s="29">
        <v>277289</v>
      </c>
      <c r="N536" s="29">
        <v>27902942000</v>
      </c>
      <c r="O536" s="30">
        <f t="shared" si="40"/>
        <v>7563</v>
      </c>
      <c r="P536" s="30">
        <f t="shared" si="44"/>
        <v>488032115</v>
      </c>
      <c r="Q536" s="30">
        <f t="shared" si="41"/>
        <v>370705</v>
      </c>
      <c r="R536" s="30">
        <f t="shared" si="42"/>
        <v>122262138000</v>
      </c>
      <c r="T536">
        <f t="shared" si="43"/>
        <v>47170</v>
      </c>
      <c r="U536">
        <f>VLOOKUP(T536,CATMUN!$B$2:$G$1123,6,0)</f>
        <v>15</v>
      </c>
    </row>
    <row r="537" spans="1:21" x14ac:dyDescent="0.2">
      <c r="A537" s="25">
        <v>47189</v>
      </c>
      <c r="B537" s="25" t="s">
        <v>1744</v>
      </c>
      <c r="C537" s="25" t="s">
        <v>1751</v>
      </c>
      <c r="D537" s="26">
        <v>2010</v>
      </c>
      <c r="E537" s="26">
        <v>2010</v>
      </c>
      <c r="F537" s="27">
        <v>6384</v>
      </c>
      <c r="G537" s="27"/>
      <c r="H537" s="27">
        <v>1457002489</v>
      </c>
      <c r="I537" s="27">
        <v>252452</v>
      </c>
      <c r="J537" s="27">
        <v>98962352300</v>
      </c>
      <c r="K537" s="29">
        <v>31168</v>
      </c>
      <c r="L537" s="29">
        <v>8062936</v>
      </c>
      <c r="M537" s="29">
        <v>1760561</v>
      </c>
      <c r="N537" s="29">
        <v>328802798500</v>
      </c>
      <c r="O537" s="30">
        <f t="shared" si="40"/>
        <v>37552</v>
      </c>
      <c r="P537" s="30">
        <f t="shared" si="44"/>
        <v>1465065425</v>
      </c>
      <c r="Q537" s="30">
        <f t="shared" si="41"/>
        <v>2013013</v>
      </c>
      <c r="R537" s="30">
        <f t="shared" si="42"/>
        <v>427765150800</v>
      </c>
      <c r="T537">
        <f t="shared" si="43"/>
        <v>47189</v>
      </c>
      <c r="U537">
        <f>VLOOKUP(T537,CATMUN!$B$2:$G$1123,6,0)</f>
        <v>13</v>
      </c>
    </row>
    <row r="538" spans="1:21" x14ac:dyDescent="0.2">
      <c r="A538" s="25">
        <v>47205</v>
      </c>
      <c r="B538" s="25" t="s">
        <v>1744</v>
      </c>
      <c r="C538" s="25" t="s">
        <v>1752</v>
      </c>
      <c r="D538" s="26">
        <v>2000</v>
      </c>
      <c r="E538" s="26">
        <v>2007</v>
      </c>
      <c r="F538" s="27">
        <v>2668</v>
      </c>
      <c r="G538" s="27"/>
      <c r="H538" s="27">
        <v>100065189</v>
      </c>
      <c r="I538" s="27">
        <v>515</v>
      </c>
      <c r="J538" s="27">
        <v>6487154000</v>
      </c>
      <c r="K538" s="29">
        <v>2692</v>
      </c>
      <c r="L538" s="29">
        <v>1215075</v>
      </c>
      <c r="M538" s="29">
        <v>163966</v>
      </c>
      <c r="N538" s="29">
        <v>7515606500</v>
      </c>
      <c r="O538" s="30">
        <f t="shared" si="40"/>
        <v>5360</v>
      </c>
      <c r="P538" s="30">
        <f t="shared" si="44"/>
        <v>101280264</v>
      </c>
      <c r="Q538" s="30">
        <f t="shared" si="41"/>
        <v>164481</v>
      </c>
      <c r="R538" s="30">
        <f t="shared" si="42"/>
        <v>14002760500</v>
      </c>
      <c r="T538">
        <f t="shared" si="43"/>
        <v>47205</v>
      </c>
      <c r="U538">
        <f>VLOOKUP(T538,CATMUN!$B$2:$G$1123,6,0)</f>
        <v>14</v>
      </c>
    </row>
    <row r="539" spans="1:21" x14ac:dyDescent="0.2">
      <c r="A539" s="25">
        <v>47245</v>
      </c>
      <c r="B539" s="25" t="s">
        <v>1744</v>
      </c>
      <c r="C539" s="25" t="s">
        <v>1753</v>
      </c>
      <c r="D539" s="26">
        <v>2015</v>
      </c>
      <c r="E539" s="26">
        <v>2015</v>
      </c>
      <c r="F539" s="27">
        <v>8448</v>
      </c>
      <c r="G539" s="27"/>
      <c r="H539" s="27">
        <v>632886786</v>
      </c>
      <c r="I539" s="27">
        <v>154119</v>
      </c>
      <c r="J539" s="27">
        <v>60037748000</v>
      </c>
      <c r="K539" s="29">
        <v>14850</v>
      </c>
      <c r="L539" s="29">
        <v>8038434</v>
      </c>
      <c r="M539" s="29">
        <v>1069222</v>
      </c>
      <c r="N539" s="29">
        <v>207218984500</v>
      </c>
      <c r="O539" s="30">
        <f t="shared" si="40"/>
        <v>23298</v>
      </c>
      <c r="P539" s="30">
        <f t="shared" si="44"/>
        <v>640925220</v>
      </c>
      <c r="Q539" s="30">
        <f t="shared" si="41"/>
        <v>1223341</v>
      </c>
      <c r="R539" s="30">
        <f t="shared" si="42"/>
        <v>267256732500</v>
      </c>
      <c r="T539">
        <f t="shared" si="43"/>
        <v>47245</v>
      </c>
      <c r="U539">
        <f>VLOOKUP(T539,CATMUN!$B$2:$G$1123,6,0)</f>
        <v>14</v>
      </c>
    </row>
    <row r="540" spans="1:21" x14ac:dyDescent="0.2">
      <c r="A540" s="25">
        <v>47258</v>
      </c>
      <c r="B540" s="25" t="s">
        <v>1744</v>
      </c>
      <c r="C540" s="25" t="s">
        <v>1754</v>
      </c>
      <c r="D540" s="26">
        <v>2006</v>
      </c>
      <c r="E540" s="26">
        <v>2007</v>
      </c>
      <c r="F540" s="27">
        <v>5656</v>
      </c>
      <c r="G540" s="27"/>
      <c r="H540" s="27">
        <v>541804123</v>
      </c>
      <c r="I540" s="27">
        <v>64137</v>
      </c>
      <c r="J540" s="27">
        <v>47495826500</v>
      </c>
      <c r="K540" s="29">
        <v>3628</v>
      </c>
      <c r="L540" s="29">
        <v>1951683</v>
      </c>
      <c r="M540" s="29">
        <v>221979</v>
      </c>
      <c r="N540" s="29">
        <v>12322748000</v>
      </c>
      <c r="O540" s="30">
        <f t="shared" si="40"/>
        <v>9284</v>
      </c>
      <c r="P540" s="30">
        <f t="shared" si="44"/>
        <v>543755806</v>
      </c>
      <c r="Q540" s="30">
        <f t="shared" si="41"/>
        <v>286116</v>
      </c>
      <c r="R540" s="30">
        <f t="shared" si="42"/>
        <v>59818574500</v>
      </c>
      <c r="T540">
        <f t="shared" si="43"/>
        <v>47258</v>
      </c>
      <c r="U540">
        <f>VLOOKUP(T540,CATMUN!$B$2:$G$1123,6,0)</f>
        <v>15</v>
      </c>
    </row>
    <row r="541" spans="1:21" x14ac:dyDescent="0.2">
      <c r="A541" s="25">
        <v>47268</v>
      </c>
      <c r="B541" s="25" t="s">
        <v>1744</v>
      </c>
      <c r="C541" s="25" t="s">
        <v>1755</v>
      </c>
      <c r="D541" s="26">
        <v>2009</v>
      </c>
      <c r="E541" s="26">
        <v>2007</v>
      </c>
      <c r="F541" s="27">
        <v>1799</v>
      </c>
      <c r="G541" s="27"/>
      <c r="H541" s="27">
        <v>252726827</v>
      </c>
      <c r="I541" s="27">
        <v>60954</v>
      </c>
      <c r="J541" s="27">
        <v>56069256500</v>
      </c>
      <c r="K541" s="29">
        <v>4439</v>
      </c>
      <c r="L541" s="29">
        <v>909656</v>
      </c>
      <c r="M541" s="29">
        <v>186282</v>
      </c>
      <c r="N541" s="29">
        <v>14707708500</v>
      </c>
      <c r="O541" s="30">
        <f t="shared" si="40"/>
        <v>6238</v>
      </c>
      <c r="P541" s="30">
        <f t="shared" si="44"/>
        <v>253636483</v>
      </c>
      <c r="Q541" s="30">
        <f t="shared" si="41"/>
        <v>247236</v>
      </c>
      <c r="R541" s="30">
        <f t="shared" si="42"/>
        <v>70776965000</v>
      </c>
      <c r="T541">
        <f t="shared" si="43"/>
        <v>47268</v>
      </c>
      <c r="U541">
        <f>VLOOKUP(T541,CATMUN!$B$2:$G$1123,6,0)</f>
        <v>14</v>
      </c>
    </row>
    <row r="542" spans="1:21" x14ac:dyDescent="0.2">
      <c r="A542" s="25">
        <v>47288</v>
      </c>
      <c r="B542" s="25" t="s">
        <v>1744</v>
      </c>
      <c r="C542" s="25" t="s">
        <v>1756</v>
      </c>
      <c r="D542" s="26">
        <v>1994</v>
      </c>
      <c r="E542" s="26">
        <v>1993</v>
      </c>
      <c r="F542" s="27">
        <v>2849</v>
      </c>
      <c r="G542" s="27"/>
      <c r="H542" s="27">
        <v>1046354468</v>
      </c>
      <c r="I542" s="27">
        <v>104418</v>
      </c>
      <c r="J542" s="27">
        <v>29398185700</v>
      </c>
      <c r="K542" s="29">
        <v>21157</v>
      </c>
      <c r="L542" s="29">
        <v>5008631</v>
      </c>
      <c r="M542" s="29">
        <v>805203</v>
      </c>
      <c r="N542" s="29">
        <v>92430342000</v>
      </c>
      <c r="O542" s="30">
        <f t="shared" si="40"/>
        <v>24006</v>
      </c>
      <c r="P542" s="30">
        <f t="shared" si="44"/>
        <v>1051363099</v>
      </c>
      <c r="Q542" s="30">
        <f t="shared" si="41"/>
        <v>909621</v>
      </c>
      <c r="R542" s="30">
        <f t="shared" si="42"/>
        <v>121828527700</v>
      </c>
      <c r="T542">
        <f t="shared" si="43"/>
        <v>47288</v>
      </c>
      <c r="U542">
        <f>VLOOKUP(T542,CATMUN!$B$2:$G$1123,6,0)</f>
        <v>14</v>
      </c>
    </row>
    <row r="543" spans="1:21" x14ac:dyDescent="0.2">
      <c r="A543" s="25">
        <v>47318</v>
      </c>
      <c r="B543" s="25" t="s">
        <v>1744</v>
      </c>
      <c r="C543" s="25" t="s">
        <v>1757</v>
      </c>
      <c r="D543" s="26">
        <v>1993</v>
      </c>
      <c r="E543" s="26">
        <v>2007</v>
      </c>
      <c r="F543" s="27">
        <v>7728</v>
      </c>
      <c r="G543" s="27"/>
      <c r="H543" s="27">
        <v>507907488</v>
      </c>
      <c r="I543" s="27">
        <v>79621</v>
      </c>
      <c r="J543" s="27">
        <v>18628516200</v>
      </c>
      <c r="K543" s="29">
        <v>5044</v>
      </c>
      <c r="L543" s="29">
        <v>3439904</v>
      </c>
      <c r="M543" s="29">
        <v>334700</v>
      </c>
      <c r="N543" s="29">
        <v>28054235500</v>
      </c>
      <c r="O543" s="30">
        <f t="shared" si="40"/>
        <v>12772</v>
      </c>
      <c r="P543" s="30">
        <f t="shared" si="44"/>
        <v>511347392</v>
      </c>
      <c r="Q543" s="30">
        <f t="shared" si="41"/>
        <v>414321</v>
      </c>
      <c r="R543" s="30">
        <f t="shared" si="42"/>
        <v>46682751700</v>
      </c>
      <c r="T543">
        <f t="shared" si="43"/>
        <v>47318</v>
      </c>
      <c r="U543">
        <f>VLOOKUP(T543,CATMUN!$B$2:$G$1123,6,0)</f>
        <v>15</v>
      </c>
    </row>
    <row r="544" spans="1:21" x14ac:dyDescent="0.2">
      <c r="A544" s="25">
        <v>47460</v>
      </c>
      <c r="B544" s="25" t="s">
        <v>1744</v>
      </c>
      <c r="C544" s="25" t="s">
        <v>1758</v>
      </c>
      <c r="D544" s="26">
        <v>2018</v>
      </c>
      <c r="E544" s="26">
        <v>2018</v>
      </c>
      <c r="F544" s="27">
        <v>4096</v>
      </c>
      <c r="G544" s="27"/>
      <c r="H544" s="27">
        <v>878347322</v>
      </c>
      <c r="I544" s="27">
        <v>232899</v>
      </c>
      <c r="J544" s="27">
        <v>141244630500</v>
      </c>
      <c r="K544" s="29">
        <v>4603</v>
      </c>
      <c r="L544" s="29">
        <v>1472314</v>
      </c>
      <c r="M544" s="29">
        <v>253439</v>
      </c>
      <c r="N544" s="29">
        <v>29641319500</v>
      </c>
      <c r="O544" s="30">
        <f t="shared" si="40"/>
        <v>8699</v>
      </c>
      <c r="P544" s="30">
        <f t="shared" si="44"/>
        <v>879819636</v>
      </c>
      <c r="Q544" s="30">
        <f t="shared" si="41"/>
        <v>486338</v>
      </c>
      <c r="R544" s="30">
        <f t="shared" si="42"/>
        <v>170885950000</v>
      </c>
      <c r="T544">
        <f t="shared" si="43"/>
        <v>47460</v>
      </c>
      <c r="U544">
        <f>VLOOKUP(T544,CATMUN!$B$2:$G$1123,6,0)</f>
        <v>9</v>
      </c>
    </row>
    <row r="545" spans="1:21" x14ac:dyDescent="0.2">
      <c r="A545" s="25">
        <v>47541</v>
      </c>
      <c r="B545" s="25" t="s">
        <v>1744</v>
      </c>
      <c r="C545" s="25" t="s">
        <v>1759</v>
      </c>
      <c r="D545" s="26">
        <v>2011</v>
      </c>
      <c r="E545" s="26">
        <v>2012</v>
      </c>
      <c r="F545" s="27">
        <v>3231</v>
      </c>
      <c r="G545" s="27"/>
      <c r="H545" s="27">
        <v>247154704</v>
      </c>
      <c r="I545" s="27">
        <v>22677</v>
      </c>
      <c r="J545" s="27">
        <v>36586145000</v>
      </c>
      <c r="K545" s="29">
        <v>2590</v>
      </c>
      <c r="L545" s="29">
        <v>820594</v>
      </c>
      <c r="M545" s="29">
        <v>128931</v>
      </c>
      <c r="N545" s="29">
        <v>7655143100</v>
      </c>
      <c r="O545" s="30">
        <f t="shared" si="40"/>
        <v>5821</v>
      </c>
      <c r="P545" s="30">
        <f t="shared" si="44"/>
        <v>247975298</v>
      </c>
      <c r="Q545" s="30">
        <f t="shared" si="41"/>
        <v>151608</v>
      </c>
      <c r="R545" s="30">
        <f t="shared" si="42"/>
        <v>44241288100</v>
      </c>
      <c r="T545">
        <f t="shared" si="43"/>
        <v>47541</v>
      </c>
      <c r="U545">
        <f>VLOOKUP(T545,CATMUN!$B$2:$G$1123,6,0)</f>
        <v>15</v>
      </c>
    </row>
    <row r="546" spans="1:21" x14ac:dyDescent="0.2">
      <c r="A546" s="25">
        <v>47545</v>
      </c>
      <c r="B546" s="25" t="s">
        <v>1744</v>
      </c>
      <c r="C546" s="25" t="s">
        <v>1760</v>
      </c>
      <c r="D546" s="26">
        <v>2009</v>
      </c>
      <c r="E546" s="26">
        <v>2009</v>
      </c>
      <c r="F546" s="27">
        <v>2923</v>
      </c>
      <c r="G546" s="27"/>
      <c r="H546" s="27">
        <v>765341287</v>
      </c>
      <c r="I546" s="27">
        <v>128228</v>
      </c>
      <c r="J546" s="27">
        <v>87039186500</v>
      </c>
      <c r="K546" s="29">
        <v>2317</v>
      </c>
      <c r="L546" s="29">
        <v>852104</v>
      </c>
      <c r="M546" s="29">
        <v>115590</v>
      </c>
      <c r="N546" s="29">
        <v>12704612000</v>
      </c>
      <c r="O546" s="30">
        <f t="shared" si="40"/>
        <v>5240</v>
      </c>
      <c r="P546" s="30">
        <f t="shared" si="44"/>
        <v>766193391</v>
      </c>
      <c r="Q546" s="30">
        <f t="shared" si="41"/>
        <v>243818</v>
      </c>
      <c r="R546" s="30">
        <f t="shared" si="42"/>
        <v>99743798500</v>
      </c>
      <c r="T546">
        <f t="shared" si="43"/>
        <v>47545</v>
      </c>
      <c r="U546">
        <f>VLOOKUP(T546,CATMUN!$B$2:$G$1123,6,0)</f>
        <v>15</v>
      </c>
    </row>
    <row r="547" spans="1:21" x14ac:dyDescent="0.2">
      <c r="A547" s="25">
        <v>47551</v>
      </c>
      <c r="B547" s="25" t="s">
        <v>1744</v>
      </c>
      <c r="C547" s="25" t="s">
        <v>1761</v>
      </c>
      <c r="D547" s="26">
        <v>2014</v>
      </c>
      <c r="E547" s="26">
        <v>2014</v>
      </c>
      <c r="F547" s="27">
        <v>7294</v>
      </c>
      <c r="G547" s="27"/>
      <c r="H547" s="27">
        <v>1715727939</v>
      </c>
      <c r="I547" s="27">
        <v>145646</v>
      </c>
      <c r="J547" s="27">
        <v>193373666700</v>
      </c>
      <c r="K547" s="29">
        <v>10845</v>
      </c>
      <c r="L547" s="29">
        <v>5092019</v>
      </c>
      <c r="M547" s="29">
        <v>688219</v>
      </c>
      <c r="N547" s="29">
        <v>97283098700</v>
      </c>
      <c r="O547" s="30">
        <f t="shared" si="40"/>
        <v>18139</v>
      </c>
      <c r="P547" s="30">
        <f t="shared" si="44"/>
        <v>1720819958</v>
      </c>
      <c r="Q547" s="30">
        <f t="shared" si="41"/>
        <v>833865</v>
      </c>
      <c r="R547" s="30">
        <f t="shared" si="42"/>
        <v>290656765400</v>
      </c>
      <c r="T547">
        <f t="shared" si="43"/>
        <v>47551</v>
      </c>
      <c r="U547">
        <f>VLOOKUP(T547,CATMUN!$B$2:$G$1123,6,0)</f>
        <v>15</v>
      </c>
    </row>
    <row r="548" spans="1:21" x14ac:dyDescent="0.2">
      <c r="A548" s="25">
        <v>47555</v>
      </c>
      <c r="B548" s="25" t="s">
        <v>1744</v>
      </c>
      <c r="C548" s="25" t="s">
        <v>1762</v>
      </c>
      <c r="D548" s="26">
        <v>2014</v>
      </c>
      <c r="E548" s="26">
        <v>2014</v>
      </c>
      <c r="F548" s="27">
        <v>5115</v>
      </c>
      <c r="G548" s="27"/>
      <c r="H548" s="27">
        <v>1252369594</v>
      </c>
      <c r="I548" s="27">
        <v>266823</v>
      </c>
      <c r="J548" s="27">
        <v>206901202500</v>
      </c>
      <c r="K548" s="29">
        <v>13887</v>
      </c>
      <c r="L548" s="29">
        <v>7307043</v>
      </c>
      <c r="M548" s="29">
        <v>880551</v>
      </c>
      <c r="N548" s="29">
        <v>184965575000</v>
      </c>
      <c r="O548" s="30">
        <f t="shared" si="40"/>
        <v>19002</v>
      </c>
      <c r="P548" s="30">
        <f t="shared" si="44"/>
        <v>1259676637</v>
      </c>
      <c r="Q548" s="30">
        <f t="shared" si="41"/>
        <v>1147374</v>
      </c>
      <c r="R548" s="30">
        <f t="shared" si="42"/>
        <v>391866777500</v>
      </c>
      <c r="T548">
        <f t="shared" si="43"/>
        <v>47555</v>
      </c>
      <c r="U548">
        <f>VLOOKUP(T548,CATMUN!$B$2:$G$1123,6,0)</f>
        <v>14</v>
      </c>
    </row>
    <row r="549" spans="1:21" x14ac:dyDescent="0.2">
      <c r="A549" s="25">
        <v>47570</v>
      </c>
      <c r="B549" s="25" t="s">
        <v>1744</v>
      </c>
      <c r="C549" s="25" t="s">
        <v>1763</v>
      </c>
      <c r="D549" s="26">
        <v>2009</v>
      </c>
      <c r="E549" s="26">
        <v>2009</v>
      </c>
      <c r="F549" s="27">
        <v>4887</v>
      </c>
      <c r="G549" s="27"/>
      <c r="H549" s="27">
        <v>287163222</v>
      </c>
      <c r="I549" s="27">
        <v>23431</v>
      </c>
      <c r="J549" s="27">
        <v>29578136000</v>
      </c>
      <c r="K549" s="29">
        <v>7371</v>
      </c>
      <c r="L549" s="29">
        <v>4613549</v>
      </c>
      <c r="M549" s="29">
        <v>255416</v>
      </c>
      <c r="N549" s="29">
        <v>44555086700</v>
      </c>
      <c r="O549" s="30">
        <f t="shared" si="40"/>
        <v>12258</v>
      </c>
      <c r="P549" s="30">
        <f t="shared" si="44"/>
        <v>291776771</v>
      </c>
      <c r="Q549" s="30">
        <f t="shared" si="41"/>
        <v>278847</v>
      </c>
      <c r="R549" s="30">
        <f t="shared" si="42"/>
        <v>74133222700</v>
      </c>
      <c r="T549">
        <f t="shared" si="43"/>
        <v>47570</v>
      </c>
      <c r="U549">
        <f>VLOOKUP(T549,CATMUN!$B$2:$G$1123,6,0)</f>
        <v>15</v>
      </c>
    </row>
    <row r="550" spans="1:21" x14ac:dyDescent="0.2">
      <c r="A550" s="25">
        <v>47605</v>
      </c>
      <c r="B550" s="25" t="s">
        <v>1744</v>
      </c>
      <c r="C550" s="25" t="s">
        <v>1764</v>
      </c>
      <c r="D550" s="26">
        <v>2009</v>
      </c>
      <c r="E550" s="26">
        <v>2007</v>
      </c>
      <c r="F550" s="27">
        <v>2428</v>
      </c>
      <c r="G550" s="27"/>
      <c r="H550" s="27">
        <v>530006334</v>
      </c>
      <c r="I550" s="27">
        <v>44041</v>
      </c>
      <c r="J550" s="27">
        <v>39650838000</v>
      </c>
      <c r="K550" s="29">
        <v>2012</v>
      </c>
      <c r="L550" s="29">
        <v>922432</v>
      </c>
      <c r="M550" s="29">
        <v>117465</v>
      </c>
      <c r="N550" s="29">
        <v>5593611500</v>
      </c>
      <c r="O550" s="30">
        <f t="shared" si="40"/>
        <v>4440</v>
      </c>
      <c r="P550" s="30">
        <f t="shared" si="44"/>
        <v>530928766</v>
      </c>
      <c r="Q550" s="30">
        <f t="shared" si="41"/>
        <v>161506</v>
      </c>
      <c r="R550" s="30">
        <f t="shared" si="42"/>
        <v>45244449500</v>
      </c>
      <c r="T550">
        <f t="shared" si="43"/>
        <v>47605</v>
      </c>
      <c r="U550">
        <f>VLOOKUP(T550,CATMUN!$B$2:$G$1123,6,0)</f>
        <v>15</v>
      </c>
    </row>
    <row r="551" spans="1:21" x14ac:dyDescent="0.2">
      <c r="A551" s="25">
        <v>47660</v>
      </c>
      <c r="B551" s="25" t="s">
        <v>1744</v>
      </c>
      <c r="C551" s="25" t="s">
        <v>1765</v>
      </c>
      <c r="D551" s="26">
        <v>2014</v>
      </c>
      <c r="E551" s="26">
        <v>2014</v>
      </c>
      <c r="F551" s="27">
        <v>3983</v>
      </c>
      <c r="G551" s="27"/>
      <c r="H551" s="27">
        <v>1227030982</v>
      </c>
      <c r="I551" s="27">
        <v>197089</v>
      </c>
      <c r="J551" s="27">
        <v>161975297500</v>
      </c>
      <c r="K551" s="29">
        <v>2405</v>
      </c>
      <c r="L551" s="29">
        <v>914224</v>
      </c>
      <c r="M551" s="29">
        <v>145889</v>
      </c>
      <c r="N551" s="29">
        <v>8887604500</v>
      </c>
      <c r="O551" s="30">
        <f t="shared" si="40"/>
        <v>6388</v>
      </c>
      <c r="P551" s="30">
        <f t="shared" si="44"/>
        <v>1227945206</v>
      </c>
      <c r="Q551" s="30">
        <f t="shared" si="41"/>
        <v>342978</v>
      </c>
      <c r="R551" s="30">
        <f t="shared" si="42"/>
        <v>170862902000</v>
      </c>
      <c r="T551">
        <f t="shared" si="43"/>
        <v>47660</v>
      </c>
      <c r="U551">
        <f>VLOOKUP(T551,CATMUN!$B$2:$G$1123,6,0)</f>
        <v>15</v>
      </c>
    </row>
    <row r="552" spans="1:21" x14ac:dyDescent="0.2">
      <c r="A552" s="25">
        <v>47675</v>
      </c>
      <c r="B552" s="25" t="s">
        <v>1744</v>
      </c>
      <c r="C552" s="25" t="s">
        <v>1432</v>
      </c>
      <c r="D552" s="26">
        <v>2015</v>
      </c>
      <c r="E552" s="26">
        <v>2007</v>
      </c>
      <c r="F552" s="27">
        <v>1601</v>
      </c>
      <c r="G552" s="27"/>
      <c r="H552" s="27">
        <v>157071347</v>
      </c>
      <c r="I552" s="27">
        <v>56951</v>
      </c>
      <c r="J552" s="27">
        <v>30636196500</v>
      </c>
      <c r="K552" s="29">
        <v>2696</v>
      </c>
      <c r="L552" s="29">
        <v>1372345</v>
      </c>
      <c r="M552" s="29">
        <v>170110</v>
      </c>
      <c r="N552" s="29">
        <v>11803254000</v>
      </c>
      <c r="O552" s="30">
        <f t="shared" si="40"/>
        <v>4297</v>
      </c>
      <c r="P552" s="30">
        <f t="shared" si="44"/>
        <v>158443692</v>
      </c>
      <c r="Q552" s="30">
        <f t="shared" si="41"/>
        <v>227061</v>
      </c>
      <c r="R552" s="30">
        <f t="shared" si="42"/>
        <v>42439450500</v>
      </c>
      <c r="T552">
        <f t="shared" si="43"/>
        <v>47675</v>
      </c>
      <c r="U552">
        <f>VLOOKUP(T552,CATMUN!$B$2:$G$1123,6,0)</f>
        <v>15</v>
      </c>
    </row>
    <row r="553" spans="1:21" x14ac:dyDescent="0.2">
      <c r="A553" s="25">
        <v>47692</v>
      </c>
      <c r="B553" s="25" t="s">
        <v>1744</v>
      </c>
      <c r="C553" s="25" t="s">
        <v>1766</v>
      </c>
      <c r="D553" s="26">
        <v>2008</v>
      </c>
      <c r="E553" s="26">
        <v>2007</v>
      </c>
      <c r="F553" s="27">
        <v>5094</v>
      </c>
      <c r="G553" s="27"/>
      <c r="H553" s="27">
        <v>421021525</v>
      </c>
      <c r="I553" s="27">
        <v>116076</v>
      </c>
      <c r="J553" s="27">
        <v>40246925300</v>
      </c>
      <c r="K553" s="29">
        <v>4403</v>
      </c>
      <c r="L553" s="29">
        <v>10212701</v>
      </c>
      <c r="M553" s="29">
        <v>248002</v>
      </c>
      <c r="N553" s="29">
        <v>34130272000</v>
      </c>
      <c r="O553" s="30">
        <f t="shared" si="40"/>
        <v>9497</v>
      </c>
      <c r="P553" s="30">
        <f t="shared" si="44"/>
        <v>431234226</v>
      </c>
      <c r="Q553" s="30">
        <f t="shared" si="41"/>
        <v>364078</v>
      </c>
      <c r="R553" s="30">
        <f t="shared" si="42"/>
        <v>74377197300</v>
      </c>
      <c r="T553">
        <f t="shared" si="43"/>
        <v>47692</v>
      </c>
      <c r="U553">
        <f>VLOOKUP(T553,CATMUN!$B$2:$G$1123,6,0)</f>
        <v>15</v>
      </c>
    </row>
    <row r="554" spans="1:21" x14ac:dyDescent="0.2">
      <c r="A554" s="25">
        <v>47703</v>
      </c>
      <c r="B554" s="25" t="s">
        <v>1744</v>
      </c>
      <c r="C554" s="25" t="s">
        <v>1767</v>
      </c>
      <c r="D554" s="26">
        <v>1992</v>
      </c>
      <c r="E554" s="26">
        <v>1996</v>
      </c>
      <c r="F554" s="27">
        <v>3765</v>
      </c>
      <c r="G554" s="27"/>
      <c r="H554" s="27">
        <v>244151365</v>
      </c>
      <c r="I554" s="27">
        <v>20191</v>
      </c>
      <c r="J554" s="27">
        <v>9163128400</v>
      </c>
      <c r="K554" s="29">
        <v>1616</v>
      </c>
      <c r="L554" s="29">
        <v>920402</v>
      </c>
      <c r="M554" s="29">
        <v>64376</v>
      </c>
      <c r="N554" s="29">
        <v>3987564500</v>
      </c>
      <c r="O554" s="30">
        <f t="shared" si="40"/>
        <v>5381</v>
      </c>
      <c r="P554" s="30">
        <f t="shared" si="44"/>
        <v>245071767</v>
      </c>
      <c r="Q554" s="30">
        <f t="shared" si="41"/>
        <v>84567</v>
      </c>
      <c r="R554" s="30">
        <f t="shared" si="42"/>
        <v>13150692900</v>
      </c>
      <c r="T554">
        <f t="shared" si="43"/>
        <v>47703</v>
      </c>
      <c r="U554">
        <f>VLOOKUP(T554,CATMUN!$B$2:$G$1123,6,0)</f>
        <v>15</v>
      </c>
    </row>
    <row r="555" spans="1:21" x14ac:dyDescent="0.2">
      <c r="A555" s="25">
        <v>47707</v>
      </c>
      <c r="B555" s="25" t="s">
        <v>1744</v>
      </c>
      <c r="C555" s="25" t="s">
        <v>1768</v>
      </c>
      <c r="D555" s="26">
        <v>1998</v>
      </c>
      <c r="E555" s="26">
        <v>2007</v>
      </c>
      <c r="F555" s="27">
        <v>4591</v>
      </c>
      <c r="G555" s="27"/>
      <c r="H555" s="27">
        <v>1135598121</v>
      </c>
      <c r="I555" s="27">
        <v>95862</v>
      </c>
      <c r="J555" s="27">
        <v>72297642600</v>
      </c>
      <c r="K555" s="29">
        <v>4889</v>
      </c>
      <c r="L555" s="29">
        <v>1314624</v>
      </c>
      <c r="M555" s="29">
        <v>246872</v>
      </c>
      <c r="N555" s="29">
        <v>26837020000</v>
      </c>
      <c r="O555" s="30">
        <f t="shared" si="40"/>
        <v>9480</v>
      </c>
      <c r="P555" s="30">
        <f t="shared" si="44"/>
        <v>1136912745</v>
      </c>
      <c r="Q555" s="30">
        <f t="shared" si="41"/>
        <v>342734</v>
      </c>
      <c r="R555" s="30">
        <f t="shared" si="42"/>
        <v>99134662600</v>
      </c>
      <c r="T555">
        <f t="shared" si="43"/>
        <v>47707</v>
      </c>
      <c r="U555">
        <f>VLOOKUP(T555,CATMUN!$B$2:$G$1123,6,0)</f>
        <v>15</v>
      </c>
    </row>
    <row r="556" spans="1:21" x14ac:dyDescent="0.2">
      <c r="A556" s="25">
        <v>47720</v>
      </c>
      <c r="B556" s="25" t="s">
        <v>1744</v>
      </c>
      <c r="C556" s="25" t="s">
        <v>1769</v>
      </c>
      <c r="D556" s="26">
        <v>2010</v>
      </c>
      <c r="E556" s="26">
        <v>2010</v>
      </c>
      <c r="F556" s="27">
        <v>2479</v>
      </c>
      <c r="G556" s="27"/>
      <c r="H556" s="27">
        <v>488431126</v>
      </c>
      <c r="I556" s="27">
        <v>69365</v>
      </c>
      <c r="J556" s="27">
        <v>69776413800</v>
      </c>
      <c r="K556" s="29">
        <v>2412</v>
      </c>
      <c r="L556" s="29">
        <v>828665</v>
      </c>
      <c r="M556" s="29">
        <v>103151</v>
      </c>
      <c r="N556" s="29">
        <v>7417004000</v>
      </c>
      <c r="O556" s="30">
        <f t="shared" si="40"/>
        <v>4891</v>
      </c>
      <c r="P556" s="30">
        <f t="shared" si="44"/>
        <v>489259791</v>
      </c>
      <c r="Q556" s="30">
        <f t="shared" si="41"/>
        <v>172516</v>
      </c>
      <c r="R556" s="30">
        <f t="shared" si="42"/>
        <v>77193417800</v>
      </c>
      <c r="T556">
        <f t="shared" si="43"/>
        <v>47720</v>
      </c>
      <c r="U556">
        <f>VLOOKUP(T556,CATMUN!$B$2:$G$1123,6,0)</f>
        <v>15</v>
      </c>
    </row>
    <row r="557" spans="1:21" x14ac:dyDescent="0.2">
      <c r="A557" s="25">
        <v>47745</v>
      </c>
      <c r="B557" s="25" t="s">
        <v>1744</v>
      </c>
      <c r="C557" s="25" t="s">
        <v>1770</v>
      </c>
      <c r="D557" s="26">
        <v>2009</v>
      </c>
      <c r="E557" s="26">
        <v>2007</v>
      </c>
      <c r="F557" s="27">
        <v>4622</v>
      </c>
      <c r="G557" s="27"/>
      <c r="H557" s="27">
        <v>781141777</v>
      </c>
      <c r="I557" s="27">
        <v>81951</v>
      </c>
      <c r="J557" s="27">
        <v>35956018400</v>
      </c>
      <c r="K557" s="29">
        <v>4946</v>
      </c>
      <c r="L557" s="29">
        <v>1198597</v>
      </c>
      <c r="M557" s="29">
        <v>231171</v>
      </c>
      <c r="N557" s="29">
        <v>18709118500</v>
      </c>
      <c r="O557" s="30">
        <f t="shared" si="40"/>
        <v>9568</v>
      </c>
      <c r="P557" s="30">
        <f t="shared" si="44"/>
        <v>782340374</v>
      </c>
      <c r="Q557" s="30">
        <f t="shared" si="41"/>
        <v>313122</v>
      </c>
      <c r="R557" s="30">
        <f t="shared" si="42"/>
        <v>54665136900</v>
      </c>
      <c r="T557">
        <f t="shared" si="43"/>
        <v>47745</v>
      </c>
      <c r="U557">
        <f>VLOOKUP(T557,CATMUN!$B$2:$G$1123,6,0)</f>
        <v>14</v>
      </c>
    </row>
    <row r="558" spans="1:21" x14ac:dyDescent="0.2">
      <c r="A558" s="25">
        <v>47798</v>
      </c>
      <c r="B558" s="25" t="s">
        <v>1744</v>
      </c>
      <c r="C558" s="25" t="s">
        <v>1771</v>
      </c>
      <c r="D558" s="26">
        <v>2015</v>
      </c>
      <c r="E558" s="26">
        <v>2007</v>
      </c>
      <c r="F558" s="27">
        <v>4683</v>
      </c>
      <c r="G558" s="27"/>
      <c r="H558" s="27">
        <v>457061552</v>
      </c>
      <c r="I558" s="27">
        <v>60741</v>
      </c>
      <c r="J558" s="27">
        <v>69341928900</v>
      </c>
      <c r="K558" s="29">
        <v>2483</v>
      </c>
      <c r="L558" s="29">
        <v>1125896</v>
      </c>
      <c r="M558" s="29">
        <v>133578</v>
      </c>
      <c r="N558" s="29">
        <v>9738875500</v>
      </c>
      <c r="O558" s="30">
        <f t="shared" si="40"/>
        <v>7166</v>
      </c>
      <c r="P558" s="30">
        <f t="shared" si="44"/>
        <v>458187448</v>
      </c>
      <c r="Q558" s="30">
        <f t="shared" si="41"/>
        <v>194319</v>
      </c>
      <c r="R558" s="30">
        <f t="shared" si="42"/>
        <v>79080804400</v>
      </c>
      <c r="T558">
        <f t="shared" si="43"/>
        <v>47798</v>
      </c>
      <c r="U558">
        <f>VLOOKUP(T558,CATMUN!$B$2:$G$1123,6,0)</f>
        <v>15</v>
      </c>
    </row>
    <row r="559" spans="1:21" x14ac:dyDescent="0.2">
      <c r="A559" s="25">
        <v>47960</v>
      </c>
      <c r="B559" s="25" t="s">
        <v>1744</v>
      </c>
      <c r="C559" s="25" t="s">
        <v>1772</v>
      </c>
      <c r="D559" s="26">
        <v>2001</v>
      </c>
      <c r="E559" s="26">
        <v>2001</v>
      </c>
      <c r="F559" s="27">
        <v>1985</v>
      </c>
      <c r="G559" s="27"/>
      <c r="H559" s="27">
        <v>336124593</v>
      </c>
      <c r="I559" s="27">
        <v>14823</v>
      </c>
      <c r="J559" s="27">
        <v>15378016300</v>
      </c>
      <c r="K559" s="29">
        <v>1200</v>
      </c>
      <c r="L559" s="29">
        <v>499230</v>
      </c>
      <c r="M559" s="29">
        <v>52452</v>
      </c>
      <c r="N559" s="29">
        <v>1485801000</v>
      </c>
      <c r="O559" s="30">
        <f t="shared" si="40"/>
        <v>3185</v>
      </c>
      <c r="P559" s="30">
        <f t="shared" si="44"/>
        <v>336623823</v>
      </c>
      <c r="Q559" s="30">
        <f t="shared" si="41"/>
        <v>67275</v>
      </c>
      <c r="R559" s="30">
        <f t="shared" si="42"/>
        <v>16863817300</v>
      </c>
      <c r="T559">
        <f t="shared" si="43"/>
        <v>47960</v>
      </c>
      <c r="U559">
        <f>VLOOKUP(T559,CATMUN!$B$2:$G$1123,6,0)</f>
        <v>15</v>
      </c>
    </row>
    <row r="560" spans="1:21" x14ac:dyDescent="0.2">
      <c r="A560" s="25">
        <v>47980</v>
      </c>
      <c r="B560" s="25" t="s">
        <v>1744</v>
      </c>
      <c r="C560" s="25" t="s">
        <v>1773</v>
      </c>
      <c r="D560" s="26">
        <v>2011</v>
      </c>
      <c r="E560" s="26">
        <v>2012</v>
      </c>
      <c r="F560" s="27">
        <v>20173</v>
      </c>
      <c r="G560" s="27"/>
      <c r="H560" s="27">
        <v>419961353</v>
      </c>
      <c r="I560" s="27">
        <v>366782</v>
      </c>
      <c r="J560" s="27">
        <v>151343988700</v>
      </c>
      <c r="K560" s="29">
        <v>13746</v>
      </c>
      <c r="L560" s="29">
        <v>5089175</v>
      </c>
      <c r="M560" s="29">
        <v>751282</v>
      </c>
      <c r="N560" s="29">
        <v>57699301000</v>
      </c>
      <c r="O560" s="30">
        <f t="shared" si="40"/>
        <v>33919</v>
      </c>
      <c r="P560" s="30">
        <f t="shared" si="44"/>
        <v>425050528</v>
      </c>
      <c r="Q560" s="30">
        <f t="shared" si="41"/>
        <v>1118064</v>
      </c>
      <c r="R560" s="30">
        <f t="shared" si="42"/>
        <v>209043289700</v>
      </c>
      <c r="T560">
        <f t="shared" si="43"/>
        <v>47980</v>
      </c>
      <c r="U560">
        <f>VLOOKUP(T560,CATMUN!$B$2:$G$1123,6,0)</f>
        <v>14</v>
      </c>
    </row>
    <row r="561" spans="1:21" x14ac:dyDescent="0.2">
      <c r="A561" s="25">
        <v>50001</v>
      </c>
      <c r="B561" s="25" t="s">
        <v>1774</v>
      </c>
      <c r="C561" s="25" t="s">
        <v>1775</v>
      </c>
      <c r="D561" s="26">
        <v>2009</v>
      </c>
      <c r="E561" s="26">
        <v>2012</v>
      </c>
      <c r="F561" s="27">
        <v>54512</v>
      </c>
      <c r="G561" s="27"/>
      <c r="H561" s="27">
        <v>1224215426</v>
      </c>
      <c r="I561" s="27">
        <v>3463095</v>
      </c>
      <c r="J561" s="27">
        <v>2408709855300</v>
      </c>
      <c r="K561" s="29">
        <v>202835</v>
      </c>
      <c r="L561" s="29">
        <v>24263685</v>
      </c>
      <c r="M561" s="29">
        <v>13633164</v>
      </c>
      <c r="N561" s="29">
        <v>9483633362000</v>
      </c>
      <c r="O561" s="30">
        <f t="shared" si="40"/>
        <v>257347</v>
      </c>
      <c r="P561" s="30">
        <f t="shared" si="44"/>
        <v>1248479111</v>
      </c>
      <c r="Q561" s="30">
        <f t="shared" si="41"/>
        <v>17096259</v>
      </c>
      <c r="R561" s="30">
        <f t="shared" si="42"/>
        <v>11892343217300</v>
      </c>
      <c r="T561">
        <f t="shared" si="43"/>
        <v>50001</v>
      </c>
      <c r="U561">
        <f>VLOOKUP(T561,CATMUN!$B$2:$G$1123,6,0)</f>
        <v>12</v>
      </c>
    </row>
    <row r="562" spans="1:21" x14ac:dyDescent="0.2">
      <c r="A562" s="25">
        <v>50006</v>
      </c>
      <c r="B562" s="25" t="s">
        <v>1774</v>
      </c>
      <c r="C562" s="25" t="s">
        <v>1776</v>
      </c>
      <c r="D562" s="26">
        <v>2015</v>
      </c>
      <c r="E562" s="26">
        <v>2015</v>
      </c>
      <c r="F562" s="27">
        <v>9487</v>
      </c>
      <c r="G562" s="27"/>
      <c r="H562" s="27">
        <v>1156392806</v>
      </c>
      <c r="I562" s="27">
        <v>940891</v>
      </c>
      <c r="J562" s="27">
        <v>1640104276500</v>
      </c>
      <c r="K562" s="29">
        <v>26997</v>
      </c>
      <c r="L562" s="29">
        <v>4512236</v>
      </c>
      <c r="M562" s="29">
        <v>2411138</v>
      </c>
      <c r="N562" s="29">
        <v>1388830198000</v>
      </c>
      <c r="O562" s="30">
        <f t="shared" si="40"/>
        <v>36484</v>
      </c>
      <c r="P562" s="30">
        <f t="shared" si="44"/>
        <v>1160905042</v>
      </c>
      <c r="Q562" s="30">
        <f t="shared" si="41"/>
        <v>3352029</v>
      </c>
      <c r="R562" s="30">
        <f t="shared" si="42"/>
        <v>3028934474500</v>
      </c>
      <c r="T562">
        <f t="shared" si="43"/>
        <v>50006</v>
      </c>
      <c r="U562">
        <f>VLOOKUP(T562,CATMUN!$B$2:$G$1123,6,0)</f>
        <v>14</v>
      </c>
    </row>
    <row r="563" spans="1:21" x14ac:dyDescent="0.2">
      <c r="A563" s="25">
        <v>50110</v>
      </c>
      <c r="B563" s="25" t="s">
        <v>1774</v>
      </c>
      <c r="C563" s="25" t="s">
        <v>1777</v>
      </c>
      <c r="D563" s="26">
        <v>2002</v>
      </c>
      <c r="E563" s="26">
        <v>2008</v>
      </c>
      <c r="F563" s="27">
        <v>1039</v>
      </c>
      <c r="G563" s="27"/>
      <c r="H563" s="27">
        <v>416742822</v>
      </c>
      <c r="I563" s="27">
        <v>26705</v>
      </c>
      <c r="J563" s="27">
        <v>24087790400</v>
      </c>
      <c r="K563" s="29">
        <v>1884</v>
      </c>
      <c r="L563" s="29">
        <v>844028</v>
      </c>
      <c r="M563" s="29">
        <v>70805</v>
      </c>
      <c r="N563" s="29">
        <v>14579803500</v>
      </c>
      <c r="O563" s="30">
        <f t="shared" si="40"/>
        <v>2923</v>
      </c>
      <c r="P563" s="30">
        <f t="shared" si="44"/>
        <v>417586850</v>
      </c>
      <c r="Q563" s="30">
        <f t="shared" si="41"/>
        <v>97510</v>
      </c>
      <c r="R563" s="30">
        <f t="shared" si="42"/>
        <v>38667593900</v>
      </c>
      <c r="T563">
        <f t="shared" si="43"/>
        <v>50110</v>
      </c>
      <c r="U563">
        <f>VLOOKUP(T563,CATMUN!$B$2:$G$1123,6,0)</f>
        <v>15</v>
      </c>
    </row>
    <row r="564" spans="1:21" x14ac:dyDescent="0.2">
      <c r="A564" s="25">
        <v>50124</v>
      </c>
      <c r="B564" s="25" t="s">
        <v>1774</v>
      </c>
      <c r="C564" s="25" t="s">
        <v>1778</v>
      </c>
      <c r="D564" s="26">
        <v>2003</v>
      </c>
      <c r="E564" s="26">
        <v>2003</v>
      </c>
      <c r="F564" s="27">
        <v>1924</v>
      </c>
      <c r="G564" s="27"/>
      <c r="H564" s="27">
        <v>890802450</v>
      </c>
      <c r="I564" s="27">
        <v>64917</v>
      </c>
      <c r="J564" s="27">
        <v>44200413800</v>
      </c>
      <c r="K564" s="29">
        <v>1474</v>
      </c>
      <c r="L564" s="29">
        <v>699748</v>
      </c>
      <c r="M564" s="29">
        <v>55806</v>
      </c>
      <c r="N564" s="29">
        <v>5510804500</v>
      </c>
      <c r="O564" s="30">
        <f t="shared" si="40"/>
        <v>3398</v>
      </c>
      <c r="P564" s="30">
        <f t="shared" si="44"/>
        <v>891502198</v>
      </c>
      <c r="Q564" s="30">
        <f t="shared" si="41"/>
        <v>120723</v>
      </c>
      <c r="R564" s="30">
        <f t="shared" si="42"/>
        <v>49711218300</v>
      </c>
      <c r="T564">
        <f t="shared" si="43"/>
        <v>50124</v>
      </c>
      <c r="U564">
        <f>VLOOKUP(T564,CATMUN!$B$2:$G$1123,6,0)</f>
        <v>15</v>
      </c>
    </row>
    <row r="565" spans="1:21" x14ac:dyDescent="0.2">
      <c r="A565" s="25">
        <v>50150</v>
      </c>
      <c r="B565" s="25" t="s">
        <v>1774</v>
      </c>
      <c r="C565" s="25" t="s">
        <v>1779</v>
      </c>
      <c r="D565" s="26">
        <v>2009</v>
      </c>
      <c r="E565" s="26">
        <v>2009</v>
      </c>
      <c r="F565" s="27">
        <v>3449</v>
      </c>
      <c r="G565" s="27"/>
      <c r="H565" s="27">
        <v>479350008</v>
      </c>
      <c r="I565" s="27">
        <v>199644</v>
      </c>
      <c r="J565" s="27">
        <v>270753955000</v>
      </c>
      <c r="K565" s="29">
        <v>2484</v>
      </c>
      <c r="L565" s="29">
        <v>906434</v>
      </c>
      <c r="M565" s="29">
        <v>160110</v>
      </c>
      <c r="N565" s="29">
        <v>51529771000</v>
      </c>
      <c r="O565" s="30">
        <f t="shared" si="40"/>
        <v>5933</v>
      </c>
      <c r="P565" s="30">
        <f t="shared" si="44"/>
        <v>480256442</v>
      </c>
      <c r="Q565" s="30">
        <f t="shared" si="41"/>
        <v>359754</v>
      </c>
      <c r="R565" s="30">
        <f t="shared" si="42"/>
        <v>322283726000</v>
      </c>
      <c r="T565">
        <f t="shared" si="43"/>
        <v>50150</v>
      </c>
      <c r="U565">
        <f>VLOOKUP(T565,CATMUN!$B$2:$G$1123,6,0)</f>
        <v>15</v>
      </c>
    </row>
    <row r="566" spans="1:21" x14ac:dyDescent="0.2">
      <c r="A566" s="25">
        <v>50223</v>
      </c>
      <c r="B566" s="25" t="s">
        <v>1774</v>
      </c>
      <c r="C566" s="25" t="s">
        <v>1780</v>
      </c>
      <c r="D566" s="26">
        <v>1992</v>
      </c>
      <c r="E566" s="26">
        <v>2008</v>
      </c>
      <c r="F566" s="27">
        <v>2659</v>
      </c>
      <c r="G566" s="27"/>
      <c r="H566" s="27">
        <v>1276674160</v>
      </c>
      <c r="I566" s="27">
        <v>78663</v>
      </c>
      <c r="J566" s="27">
        <v>20280651100</v>
      </c>
      <c r="K566" s="29">
        <v>2795</v>
      </c>
      <c r="L566" s="29">
        <v>402505</v>
      </c>
      <c r="M566" s="29">
        <v>120376</v>
      </c>
      <c r="N566" s="29">
        <v>24264678600</v>
      </c>
      <c r="O566" s="30">
        <f t="shared" si="40"/>
        <v>5454</v>
      </c>
      <c r="P566" s="30">
        <f t="shared" si="44"/>
        <v>1277076665</v>
      </c>
      <c r="Q566" s="30">
        <f t="shared" si="41"/>
        <v>199039</v>
      </c>
      <c r="R566" s="30">
        <f t="shared" si="42"/>
        <v>44545329700</v>
      </c>
      <c r="T566">
        <f t="shared" si="43"/>
        <v>50223</v>
      </c>
      <c r="U566">
        <f>VLOOKUP(T566,CATMUN!$B$2:$G$1123,6,0)</f>
        <v>15</v>
      </c>
    </row>
    <row r="567" spans="1:21" x14ac:dyDescent="0.2">
      <c r="A567" s="25">
        <v>50226</v>
      </c>
      <c r="B567" s="25" t="s">
        <v>1774</v>
      </c>
      <c r="C567" s="25" t="s">
        <v>1781</v>
      </c>
      <c r="D567" s="26">
        <v>2006</v>
      </c>
      <c r="E567" s="26">
        <v>2006</v>
      </c>
      <c r="F567" s="27">
        <v>6827</v>
      </c>
      <c r="G567" s="27"/>
      <c r="H567" s="27">
        <v>595795153</v>
      </c>
      <c r="I567" s="27">
        <v>281263</v>
      </c>
      <c r="J567" s="27">
        <v>302897817400</v>
      </c>
      <c r="K567" s="29">
        <v>7473</v>
      </c>
      <c r="L567" s="29">
        <v>1177889</v>
      </c>
      <c r="M567" s="29">
        <v>337416</v>
      </c>
      <c r="N567" s="29">
        <v>88248632500</v>
      </c>
      <c r="O567" s="30">
        <f t="shared" si="40"/>
        <v>14300</v>
      </c>
      <c r="P567" s="30">
        <f t="shared" si="44"/>
        <v>596973042</v>
      </c>
      <c r="Q567" s="30">
        <f t="shared" si="41"/>
        <v>618679</v>
      </c>
      <c r="R567" s="30">
        <f t="shared" si="42"/>
        <v>391146449900</v>
      </c>
      <c r="T567">
        <f t="shared" si="43"/>
        <v>50226</v>
      </c>
      <c r="U567">
        <f>VLOOKUP(T567,CATMUN!$B$2:$G$1123,6,0)</f>
        <v>15</v>
      </c>
    </row>
    <row r="568" spans="1:21" x14ac:dyDescent="0.2">
      <c r="A568" s="25">
        <v>50245</v>
      </c>
      <c r="B568" s="25" t="s">
        <v>1774</v>
      </c>
      <c r="C568" s="25" t="s">
        <v>1782</v>
      </c>
      <c r="D568" s="26">
        <v>2010</v>
      </c>
      <c r="E568" s="26">
        <v>2010</v>
      </c>
      <c r="F568" s="27">
        <v>1515</v>
      </c>
      <c r="G568" s="27"/>
      <c r="H568" s="27">
        <v>255468482</v>
      </c>
      <c r="I568" s="27">
        <v>30208</v>
      </c>
      <c r="J568" s="27">
        <v>14328120500</v>
      </c>
      <c r="K568" s="29">
        <v>457</v>
      </c>
      <c r="L568" s="29">
        <v>232367</v>
      </c>
      <c r="M568" s="29">
        <v>30735</v>
      </c>
      <c r="N568" s="29">
        <v>3095403500</v>
      </c>
      <c r="O568" s="30">
        <f t="shared" si="40"/>
        <v>1972</v>
      </c>
      <c r="P568" s="30">
        <f t="shared" si="44"/>
        <v>255700849</v>
      </c>
      <c r="Q568" s="30">
        <f t="shared" si="41"/>
        <v>60943</v>
      </c>
      <c r="R568" s="30">
        <f t="shared" si="42"/>
        <v>17423524000</v>
      </c>
      <c r="T568">
        <f t="shared" si="43"/>
        <v>50245</v>
      </c>
      <c r="U568">
        <f>VLOOKUP(T568,CATMUN!$B$2:$G$1123,6,0)</f>
        <v>15</v>
      </c>
    </row>
    <row r="569" spans="1:21" x14ac:dyDescent="0.2">
      <c r="A569" s="25">
        <v>50251</v>
      </c>
      <c r="B569" s="25" t="s">
        <v>1774</v>
      </c>
      <c r="C569" s="25" t="s">
        <v>1783</v>
      </c>
      <c r="D569" s="26">
        <v>2011</v>
      </c>
      <c r="E569" s="26">
        <v>2007</v>
      </c>
      <c r="F569" s="27">
        <v>3771</v>
      </c>
      <c r="G569" s="27"/>
      <c r="H569" s="27">
        <v>596926628</v>
      </c>
      <c r="I569" s="27">
        <v>109570</v>
      </c>
      <c r="J569" s="27">
        <v>74546294500</v>
      </c>
      <c r="K569" s="29">
        <v>1745</v>
      </c>
      <c r="L569" s="29">
        <v>822230</v>
      </c>
      <c r="M569" s="29">
        <v>98634</v>
      </c>
      <c r="N569" s="29">
        <v>12431873500</v>
      </c>
      <c r="O569" s="30">
        <f t="shared" si="40"/>
        <v>5516</v>
      </c>
      <c r="P569" s="30">
        <f t="shared" si="44"/>
        <v>597748858</v>
      </c>
      <c r="Q569" s="30">
        <f t="shared" si="41"/>
        <v>208204</v>
      </c>
      <c r="R569" s="30">
        <f t="shared" si="42"/>
        <v>86978168000</v>
      </c>
      <c r="T569">
        <f t="shared" si="43"/>
        <v>50251</v>
      </c>
      <c r="U569">
        <f>VLOOKUP(T569,CATMUN!$B$2:$G$1123,6,0)</f>
        <v>15</v>
      </c>
    </row>
    <row r="570" spans="1:21" x14ac:dyDescent="0.2">
      <c r="A570" s="25">
        <v>50270</v>
      </c>
      <c r="B570" s="25" t="s">
        <v>1774</v>
      </c>
      <c r="C570" s="25" t="s">
        <v>1784</v>
      </c>
      <c r="D570" s="26">
        <v>2011</v>
      </c>
      <c r="E570" s="26">
        <v>2011</v>
      </c>
      <c r="F570" s="27">
        <v>1443</v>
      </c>
      <c r="G570" s="27"/>
      <c r="H570" s="27">
        <v>107618862</v>
      </c>
      <c r="I570" s="27">
        <v>72710</v>
      </c>
      <c r="J570" s="27">
        <v>35895694000</v>
      </c>
      <c r="K570" s="29">
        <v>1002</v>
      </c>
      <c r="L570" s="29">
        <v>312910</v>
      </c>
      <c r="M570" s="29">
        <v>67174</v>
      </c>
      <c r="N570" s="29">
        <v>11060960000</v>
      </c>
      <c r="O570" s="30">
        <f t="shared" si="40"/>
        <v>2445</v>
      </c>
      <c r="P570" s="30">
        <f t="shared" si="44"/>
        <v>107931772</v>
      </c>
      <c r="Q570" s="30">
        <f t="shared" si="41"/>
        <v>139884</v>
      </c>
      <c r="R570" s="30">
        <f t="shared" si="42"/>
        <v>46956654000</v>
      </c>
      <c r="T570">
        <f t="shared" si="43"/>
        <v>50270</v>
      </c>
      <c r="U570">
        <f>VLOOKUP(T570,CATMUN!$B$2:$G$1123,6,0)</f>
        <v>15</v>
      </c>
    </row>
    <row r="571" spans="1:21" x14ac:dyDescent="0.2">
      <c r="A571" s="25">
        <v>50287</v>
      </c>
      <c r="B571" s="25" t="s">
        <v>1774</v>
      </c>
      <c r="C571" s="25" t="s">
        <v>1785</v>
      </c>
      <c r="D571" s="26">
        <v>2006</v>
      </c>
      <c r="E571" s="26">
        <v>2006</v>
      </c>
      <c r="F571" s="27">
        <v>3978</v>
      </c>
      <c r="G571" s="27"/>
      <c r="H571" s="27">
        <v>530227180</v>
      </c>
      <c r="I571" s="27">
        <v>117104</v>
      </c>
      <c r="J571" s="27">
        <v>125761925000</v>
      </c>
      <c r="K571" s="29">
        <v>3841</v>
      </c>
      <c r="L571" s="29">
        <v>1421954</v>
      </c>
      <c r="M571" s="29">
        <v>201973</v>
      </c>
      <c r="N571" s="29">
        <v>37787173000</v>
      </c>
      <c r="O571" s="30">
        <f t="shared" si="40"/>
        <v>7819</v>
      </c>
      <c r="P571" s="30">
        <f t="shared" si="44"/>
        <v>531649134</v>
      </c>
      <c r="Q571" s="30">
        <f t="shared" si="41"/>
        <v>319077</v>
      </c>
      <c r="R571" s="30">
        <f t="shared" si="42"/>
        <v>163549098000</v>
      </c>
      <c r="T571">
        <f t="shared" si="43"/>
        <v>50287</v>
      </c>
      <c r="U571">
        <f>VLOOKUP(T571,CATMUN!$B$2:$G$1123,6,0)</f>
        <v>15</v>
      </c>
    </row>
    <row r="572" spans="1:21" x14ac:dyDescent="0.2">
      <c r="A572" s="25">
        <v>50313</v>
      </c>
      <c r="B572" s="25" t="s">
        <v>1774</v>
      </c>
      <c r="C572" s="25" t="s">
        <v>1585</v>
      </c>
      <c r="D572" s="26">
        <v>2007</v>
      </c>
      <c r="E572" s="26">
        <v>2020</v>
      </c>
      <c r="F572" s="27">
        <v>5692</v>
      </c>
      <c r="G572" s="27"/>
      <c r="H572" s="27">
        <v>309153428</v>
      </c>
      <c r="I572" s="27">
        <v>343798</v>
      </c>
      <c r="J572" s="27">
        <v>131126516500</v>
      </c>
      <c r="K572" s="29">
        <v>35052</v>
      </c>
      <c r="L572" s="29">
        <v>7773871</v>
      </c>
      <c r="M572" s="29">
        <v>2263822</v>
      </c>
      <c r="N572" s="29">
        <v>1614288578000</v>
      </c>
      <c r="O572" s="30">
        <f t="shared" si="40"/>
        <v>40744</v>
      </c>
      <c r="P572" s="30">
        <f t="shared" si="44"/>
        <v>316927299</v>
      </c>
      <c r="Q572" s="30">
        <f t="shared" si="41"/>
        <v>2607620</v>
      </c>
      <c r="R572" s="30">
        <f t="shared" si="42"/>
        <v>1745415094500</v>
      </c>
      <c r="T572">
        <f t="shared" si="43"/>
        <v>50313</v>
      </c>
      <c r="U572">
        <f>VLOOKUP(T572,CATMUN!$B$2:$G$1123,6,0)</f>
        <v>14</v>
      </c>
    </row>
    <row r="573" spans="1:21" x14ac:dyDescent="0.2">
      <c r="A573" s="25">
        <v>50318</v>
      </c>
      <c r="B573" s="25" t="s">
        <v>1774</v>
      </c>
      <c r="C573" s="25" t="s">
        <v>1757</v>
      </c>
      <c r="D573" s="26">
        <v>2009</v>
      </c>
      <c r="E573" s="26">
        <v>2006</v>
      </c>
      <c r="F573" s="27">
        <v>3193</v>
      </c>
      <c r="G573" s="27"/>
      <c r="H573" s="27">
        <v>446890083</v>
      </c>
      <c r="I573" s="27">
        <v>281889</v>
      </c>
      <c r="J573" s="27">
        <v>154400172500</v>
      </c>
      <c r="K573" s="29">
        <v>4211</v>
      </c>
      <c r="L573" s="29">
        <v>708547</v>
      </c>
      <c r="M573" s="29">
        <v>219136</v>
      </c>
      <c r="N573" s="29">
        <v>67961943000</v>
      </c>
      <c r="O573" s="30">
        <f t="shared" si="40"/>
        <v>7404</v>
      </c>
      <c r="P573" s="30">
        <f t="shared" si="44"/>
        <v>447598630</v>
      </c>
      <c r="Q573" s="30">
        <f t="shared" si="41"/>
        <v>501025</v>
      </c>
      <c r="R573" s="30">
        <f t="shared" si="42"/>
        <v>222362115500</v>
      </c>
      <c r="T573">
        <f t="shared" si="43"/>
        <v>50318</v>
      </c>
      <c r="U573">
        <f>VLOOKUP(T573,CATMUN!$B$2:$G$1123,6,0)</f>
        <v>15</v>
      </c>
    </row>
    <row r="574" spans="1:21" x14ac:dyDescent="0.2">
      <c r="A574" s="25">
        <v>50325</v>
      </c>
      <c r="B574" s="25" t="s">
        <v>1774</v>
      </c>
      <c r="C574" s="25" t="s">
        <v>1786</v>
      </c>
      <c r="D574" s="26">
        <v>2013</v>
      </c>
      <c r="E574" s="26">
        <v>2013</v>
      </c>
      <c r="F574" s="27">
        <v>2039</v>
      </c>
      <c r="G574" s="27"/>
      <c r="H574" s="27">
        <v>11226511818</v>
      </c>
      <c r="I574" s="27">
        <v>181184</v>
      </c>
      <c r="J574" s="27">
        <v>97238464000</v>
      </c>
      <c r="K574" s="29">
        <v>2383</v>
      </c>
      <c r="L574" s="29">
        <v>2132829</v>
      </c>
      <c r="M574" s="29">
        <v>131127</v>
      </c>
      <c r="N574" s="29">
        <v>12029793500</v>
      </c>
      <c r="O574" s="30">
        <f t="shared" si="40"/>
        <v>4422</v>
      </c>
      <c r="P574" s="30">
        <f t="shared" si="44"/>
        <v>11228644647</v>
      </c>
      <c r="Q574" s="30">
        <f t="shared" si="41"/>
        <v>312311</v>
      </c>
      <c r="R574" s="30">
        <f t="shared" si="42"/>
        <v>109268257500</v>
      </c>
      <c r="T574">
        <f t="shared" si="43"/>
        <v>50325</v>
      </c>
      <c r="U574">
        <f>VLOOKUP(T574,CATMUN!$B$2:$G$1123,6,0)</f>
        <v>15</v>
      </c>
    </row>
    <row r="575" spans="1:21" x14ac:dyDescent="0.2">
      <c r="A575" s="25">
        <v>50330</v>
      </c>
      <c r="B575" s="25" t="s">
        <v>1774</v>
      </c>
      <c r="C575" s="25" t="s">
        <v>1787</v>
      </c>
      <c r="D575" s="26">
        <v>2015</v>
      </c>
      <c r="E575" s="26">
        <v>2015</v>
      </c>
      <c r="F575" s="27">
        <v>4478</v>
      </c>
      <c r="G575" s="27"/>
      <c r="H575" s="27">
        <v>2244326205</v>
      </c>
      <c r="I575" s="27">
        <v>196749</v>
      </c>
      <c r="J575" s="27">
        <v>63052845500</v>
      </c>
      <c r="K575" s="29">
        <v>2156</v>
      </c>
      <c r="L575" s="29">
        <v>559561</v>
      </c>
      <c r="M575" s="29">
        <v>167943</v>
      </c>
      <c r="N575" s="29">
        <v>34240935500</v>
      </c>
      <c r="O575" s="30">
        <f t="shared" si="40"/>
        <v>6634</v>
      </c>
      <c r="P575" s="30">
        <f t="shared" si="44"/>
        <v>2244885766</v>
      </c>
      <c r="Q575" s="30">
        <f t="shared" si="41"/>
        <v>364692</v>
      </c>
      <c r="R575" s="30">
        <f t="shared" si="42"/>
        <v>97293781000</v>
      </c>
      <c r="T575">
        <f t="shared" si="43"/>
        <v>50330</v>
      </c>
      <c r="U575">
        <f>VLOOKUP(T575,CATMUN!$B$2:$G$1123,6,0)</f>
        <v>15</v>
      </c>
    </row>
    <row r="576" spans="1:21" x14ac:dyDescent="0.2">
      <c r="A576" s="25">
        <v>50350</v>
      </c>
      <c r="B576" s="25" t="s">
        <v>1774</v>
      </c>
      <c r="C576" s="25" t="s">
        <v>1788</v>
      </c>
      <c r="D576" s="26">
        <v>0</v>
      </c>
      <c r="E576" s="26">
        <v>2001</v>
      </c>
      <c r="F576" s="27">
        <v>8273</v>
      </c>
      <c r="G576" s="27"/>
      <c r="H576" s="27">
        <v>1310464859</v>
      </c>
      <c r="I576" s="27">
        <v>39088</v>
      </c>
      <c r="J576" s="27">
        <v>6514943500</v>
      </c>
      <c r="K576" s="29">
        <v>2234</v>
      </c>
      <c r="L576" s="29">
        <v>1696519</v>
      </c>
      <c r="M576" s="29">
        <v>106291</v>
      </c>
      <c r="N576" s="29">
        <v>16358610100</v>
      </c>
      <c r="O576" s="30">
        <f t="shared" si="40"/>
        <v>10507</v>
      </c>
      <c r="P576" s="30">
        <f t="shared" si="44"/>
        <v>1312161378</v>
      </c>
      <c r="Q576" s="30">
        <f t="shared" si="41"/>
        <v>145379</v>
      </c>
      <c r="R576" s="30">
        <f t="shared" si="42"/>
        <v>22873553600</v>
      </c>
      <c r="T576">
        <f t="shared" si="43"/>
        <v>50350</v>
      </c>
      <c r="U576">
        <f>VLOOKUP(T576,CATMUN!$B$2:$G$1123,6,0)</f>
        <v>15</v>
      </c>
    </row>
    <row r="577" spans="1:21" x14ac:dyDescent="0.2">
      <c r="A577" s="25">
        <v>50370</v>
      </c>
      <c r="B577" s="25" t="s">
        <v>1774</v>
      </c>
      <c r="C577" s="25" t="s">
        <v>1789</v>
      </c>
      <c r="D577" s="26">
        <v>2010</v>
      </c>
      <c r="E577" s="26">
        <v>1993</v>
      </c>
      <c r="F577" s="27">
        <v>2670</v>
      </c>
      <c r="G577" s="27"/>
      <c r="H577" s="27">
        <v>753651009</v>
      </c>
      <c r="I577" s="27">
        <v>2386</v>
      </c>
      <c r="J577" s="27">
        <v>3763814900</v>
      </c>
      <c r="K577" s="29">
        <v>1338</v>
      </c>
      <c r="L577" s="29">
        <v>471526</v>
      </c>
      <c r="M577" s="29">
        <v>75916</v>
      </c>
      <c r="N577" s="29">
        <v>9725746000</v>
      </c>
      <c r="O577" s="30">
        <f t="shared" si="40"/>
        <v>4008</v>
      </c>
      <c r="P577" s="30">
        <f t="shared" si="44"/>
        <v>754122535</v>
      </c>
      <c r="Q577" s="30">
        <f t="shared" si="41"/>
        <v>78302</v>
      </c>
      <c r="R577" s="30">
        <f t="shared" si="42"/>
        <v>13489560900</v>
      </c>
      <c r="T577">
        <f t="shared" si="43"/>
        <v>50370</v>
      </c>
      <c r="U577">
        <f>VLOOKUP(T577,CATMUN!$B$2:$G$1123,6,0)</f>
        <v>15</v>
      </c>
    </row>
    <row r="578" spans="1:21" x14ac:dyDescent="0.2">
      <c r="A578" s="25">
        <v>50400</v>
      </c>
      <c r="B578" s="25" t="s">
        <v>1774</v>
      </c>
      <c r="C578" s="25" t="s">
        <v>1790</v>
      </c>
      <c r="D578" s="26">
        <v>2011</v>
      </c>
      <c r="E578" s="26">
        <v>2007</v>
      </c>
      <c r="F578" s="27">
        <v>3680</v>
      </c>
      <c r="G578" s="27"/>
      <c r="H578" s="27">
        <v>276260473</v>
      </c>
      <c r="I578" s="27">
        <v>147423</v>
      </c>
      <c r="J578" s="27">
        <v>71837910000</v>
      </c>
      <c r="K578" s="29">
        <v>1916</v>
      </c>
      <c r="L578" s="29">
        <v>504615</v>
      </c>
      <c r="M578" s="29">
        <v>130365</v>
      </c>
      <c r="N578" s="29">
        <v>17859501500</v>
      </c>
      <c r="O578" s="30">
        <f t="shared" si="40"/>
        <v>5596</v>
      </c>
      <c r="P578" s="30">
        <f t="shared" si="44"/>
        <v>276765088</v>
      </c>
      <c r="Q578" s="30">
        <f t="shared" si="41"/>
        <v>277788</v>
      </c>
      <c r="R578" s="30">
        <f t="shared" si="42"/>
        <v>89697411500</v>
      </c>
      <c r="T578">
        <f t="shared" si="43"/>
        <v>50400</v>
      </c>
      <c r="U578">
        <f>VLOOKUP(T578,CATMUN!$B$2:$G$1123,6,0)</f>
        <v>15</v>
      </c>
    </row>
    <row r="579" spans="1:21" x14ac:dyDescent="0.2">
      <c r="A579" s="25">
        <v>50450</v>
      </c>
      <c r="B579" s="25" t="s">
        <v>1774</v>
      </c>
      <c r="C579" s="25" t="s">
        <v>1791</v>
      </c>
      <c r="D579" s="26">
        <v>2014</v>
      </c>
      <c r="E579" s="26">
        <v>2014</v>
      </c>
      <c r="F579" s="27">
        <v>2121</v>
      </c>
      <c r="G579" s="27"/>
      <c r="H579" s="27">
        <v>1171418654</v>
      </c>
      <c r="I579" s="27">
        <v>143709</v>
      </c>
      <c r="J579" s="27">
        <v>61435503700</v>
      </c>
      <c r="K579" s="29">
        <v>1742</v>
      </c>
      <c r="L579" s="29">
        <v>862365</v>
      </c>
      <c r="M579" s="29">
        <v>126840</v>
      </c>
      <c r="N579" s="29">
        <v>24243093500</v>
      </c>
      <c r="O579" s="30">
        <f t="shared" ref="O579:O642" si="45">F579+K579</f>
        <v>3863</v>
      </c>
      <c r="P579" s="30">
        <f t="shared" si="44"/>
        <v>1172281019</v>
      </c>
      <c r="Q579" s="30">
        <f t="shared" ref="Q579:Q642" si="46">I579+M579</f>
        <v>270549</v>
      </c>
      <c r="R579" s="30">
        <f t="shared" ref="R579:R642" si="47">J579+N579</f>
        <v>85678597200</v>
      </c>
      <c r="T579">
        <f t="shared" ref="T579:T642" si="48">VALUE(A579)</f>
        <v>50450</v>
      </c>
      <c r="U579">
        <f>VLOOKUP(T579,CATMUN!$B$2:$G$1123,6,0)</f>
        <v>15</v>
      </c>
    </row>
    <row r="580" spans="1:21" x14ac:dyDescent="0.2">
      <c r="A580" s="25">
        <v>50568</v>
      </c>
      <c r="B580" s="25" t="s">
        <v>1774</v>
      </c>
      <c r="C580" s="25" t="s">
        <v>1792</v>
      </c>
      <c r="D580" s="26">
        <v>2013</v>
      </c>
      <c r="E580" s="26">
        <v>2013</v>
      </c>
      <c r="F580" s="27">
        <v>6586</v>
      </c>
      <c r="G580" s="27"/>
      <c r="H580" s="27">
        <v>17187844141</v>
      </c>
      <c r="I580" s="27">
        <v>382526</v>
      </c>
      <c r="J580" s="27">
        <v>1027097509000</v>
      </c>
      <c r="K580" s="29">
        <v>9763</v>
      </c>
      <c r="L580" s="29">
        <v>3245526</v>
      </c>
      <c r="M580" s="29">
        <v>497777</v>
      </c>
      <c r="N580" s="29">
        <v>258360063500</v>
      </c>
      <c r="O580" s="30">
        <f t="shared" si="45"/>
        <v>16349</v>
      </c>
      <c r="P580" s="30">
        <f t="shared" ref="P580:P643" si="49">H580+L580</f>
        <v>17191089667</v>
      </c>
      <c r="Q580" s="30">
        <f t="shared" si="46"/>
        <v>880303</v>
      </c>
      <c r="R580" s="30">
        <f t="shared" si="47"/>
        <v>1285457572500</v>
      </c>
      <c r="T580">
        <f t="shared" si="48"/>
        <v>50568</v>
      </c>
      <c r="U580">
        <f>VLOOKUP(T580,CATMUN!$B$2:$G$1123,6,0)</f>
        <v>15</v>
      </c>
    </row>
    <row r="581" spans="1:21" x14ac:dyDescent="0.2">
      <c r="A581" s="25">
        <v>50573</v>
      </c>
      <c r="B581" s="25" t="s">
        <v>1774</v>
      </c>
      <c r="C581" s="25" t="s">
        <v>1793</v>
      </c>
      <c r="D581" s="26">
        <v>2013</v>
      </c>
      <c r="E581" s="26">
        <v>2013</v>
      </c>
      <c r="F581" s="27">
        <v>8077</v>
      </c>
      <c r="G581" s="27"/>
      <c r="H581" s="27">
        <v>6666825227</v>
      </c>
      <c r="I581" s="27">
        <v>763914</v>
      </c>
      <c r="J581" s="27">
        <v>1598768193000</v>
      </c>
      <c r="K581" s="29">
        <v>8218</v>
      </c>
      <c r="L581" s="29">
        <v>3165603</v>
      </c>
      <c r="M581" s="29">
        <v>723946</v>
      </c>
      <c r="N581" s="29">
        <v>288889223500</v>
      </c>
      <c r="O581" s="30">
        <f t="shared" si="45"/>
        <v>16295</v>
      </c>
      <c r="P581" s="30">
        <f t="shared" si="49"/>
        <v>6669990830</v>
      </c>
      <c r="Q581" s="30">
        <f t="shared" si="46"/>
        <v>1487860</v>
      </c>
      <c r="R581" s="30">
        <f t="shared" si="47"/>
        <v>1887657416500</v>
      </c>
      <c r="T581">
        <f t="shared" si="48"/>
        <v>50573</v>
      </c>
      <c r="U581">
        <f>VLOOKUP(T581,CATMUN!$B$2:$G$1123,6,0)</f>
        <v>15</v>
      </c>
    </row>
    <row r="582" spans="1:21" x14ac:dyDescent="0.2">
      <c r="A582" s="25">
        <v>50577</v>
      </c>
      <c r="B582" s="25" t="s">
        <v>1774</v>
      </c>
      <c r="C582" s="25" t="s">
        <v>1794</v>
      </c>
      <c r="D582" s="26">
        <v>2011</v>
      </c>
      <c r="E582" s="26">
        <v>2007</v>
      </c>
      <c r="F582" s="27">
        <v>4152</v>
      </c>
      <c r="G582" s="27"/>
      <c r="H582" s="27">
        <v>2366990601</v>
      </c>
      <c r="I582" s="27">
        <v>220539</v>
      </c>
      <c r="J582" s="27">
        <v>119356257000</v>
      </c>
      <c r="K582" s="29">
        <v>2275</v>
      </c>
      <c r="L582" s="29">
        <v>1037908</v>
      </c>
      <c r="M582" s="29">
        <v>138188</v>
      </c>
      <c r="N582" s="29">
        <v>19885415600</v>
      </c>
      <c r="O582" s="30">
        <f t="shared" si="45"/>
        <v>6427</v>
      </c>
      <c r="P582" s="30">
        <f t="shared" si="49"/>
        <v>2368028509</v>
      </c>
      <c r="Q582" s="30">
        <f t="shared" si="46"/>
        <v>358727</v>
      </c>
      <c r="R582" s="30">
        <f t="shared" si="47"/>
        <v>139241672600</v>
      </c>
      <c r="T582">
        <f t="shared" si="48"/>
        <v>50577</v>
      </c>
      <c r="U582">
        <f>VLOOKUP(T582,CATMUN!$B$2:$G$1123,6,0)</f>
        <v>15</v>
      </c>
    </row>
    <row r="583" spans="1:21" x14ac:dyDescent="0.2">
      <c r="A583" s="25">
        <v>50590</v>
      </c>
      <c r="B583" s="25" t="s">
        <v>1774</v>
      </c>
      <c r="C583" s="25" t="s">
        <v>1450</v>
      </c>
      <c r="D583" s="26">
        <v>2014</v>
      </c>
      <c r="E583" s="26">
        <v>2014</v>
      </c>
      <c r="F583" s="27">
        <v>4062</v>
      </c>
      <c r="G583" s="27"/>
      <c r="H583" s="27">
        <v>3417229474</v>
      </c>
      <c r="I583" s="27">
        <v>211045</v>
      </c>
      <c r="J583" s="27">
        <v>148480250200</v>
      </c>
      <c r="K583" s="29">
        <v>2776</v>
      </c>
      <c r="L583" s="29">
        <v>672340</v>
      </c>
      <c r="M583" s="29">
        <v>188561</v>
      </c>
      <c r="N583" s="29">
        <v>29872403600</v>
      </c>
      <c r="O583" s="30">
        <f t="shared" si="45"/>
        <v>6838</v>
      </c>
      <c r="P583" s="30">
        <f t="shared" si="49"/>
        <v>3417901814</v>
      </c>
      <c r="Q583" s="30">
        <f t="shared" si="46"/>
        <v>399606</v>
      </c>
      <c r="R583" s="30">
        <f t="shared" si="47"/>
        <v>178352653800</v>
      </c>
      <c r="T583">
        <f t="shared" si="48"/>
        <v>50590</v>
      </c>
      <c r="U583">
        <f>VLOOKUP(T583,CATMUN!$B$2:$G$1123,6,0)</f>
        <v>15</v>
      </c>
    </row>
    <row r="584" spans="1:21" x14ac:dyDescent="0.2">
      <c r="A584" s="25">
        <v>50606</v>
      </c>
      <c r="B584" s="25" t="s">
        <v>1774</v>
      </c>
      <c r="C584" s="25" t="s">
        <v>1795</v>
      </c>
      <c r="D584" s="26">
        <v>2009</v>
      </c>
      <c r="E584" s="26">
        <v>2008</v>
      </c>
      <c r="F584" s="27">
        <v>7484</v>
      </c>
      <c r="G584" s="27"/>
      <c r="H584" s="27">
        <v>339524235</v>
      </c>
      <c r="I584" s="27">
        <v>597253</v>
      </c>
      <c r="J584" s="27">
        <v>403909862000</v>
      </c>
      <c r="K584" s="29">
        <v>6086</v>
      </c>
      <c r="L584" s="29">
        <v>1216510</v>
      </c>
      <c r="M584" s="29">
        <v>384282</v>
      </c>
      <c r="N584" s="29">
        <v>92077950000</v>
      </c>
      <c r="O584" s="30">
        <f t="shared" si="45"/>
        <v>13570</v>
      </c>
      <c r="P584" s="30">
        <f t="shared" si="49"/>
        <v>340740745</v>
      </c>
      <c r="Q584" s="30">
        <f t="shared" si="46"/>
        <v>981535</v>
      </c>
      <c r="R584" s="30">
        <f t="shared" si="47"/>
        <v>495987812000</v>
      </c>
      <c r="T584">
        <f t="shared" si="48"/>
        <v>50606</v>
      </c>
      <c r="U584">
        <f>VLOOKUP(T584,CATMUN!$B$2:$G$1123,6,0)</f>
        <v>14</v>
      </c>
    </row>
    <row r="585" spans="1:21" x14ac:dyDescent="0.2">
      <c r="A585" s="25">
        <v>50680</v>
      </c>
      <c r="B585" s="25" t="s">
        <v>1774</v>
      </c>
      <c r="C585" s="25" t="s">
        <v>1796</v>
      </c>
      <c r="D585" s="26">
        <v>2002</v>
      </c>
      <c r="E585" s="26">
        <v>2002</v>
      </c>
      <c r="F585" s="27">
        <v>3071</v>
      </c>
      <c r="G585" s="27"/>
      <c r="H585" s="27">
        <v>778298734</v>
      </c>
      <c r="I585" s="27">
        <v>66950</v>
      </c>
      <c r="J585" s="27">
        <v>91877272200</v>
      </c>
      <c r="K585" s="29">
        <v>2967</v>
      </c>
      <c r="L585" s="29">
        <v>1181636</v>
      </c>
      <c r="M585" s="29">
        <v>107702</v>
      </c>
      <c r="N585" s="29">
        <v>11569069400</v>
      </c>
      <c r="O585" s="30">
        <f t="shared" si="45"/>
        <v>6038</v>
      </c>
      <c r="P585" s="30">
        <f t="shared" si="49"/>
        <v>779480370</v>
      </c>
      <c r="Q585" s="30">
        <f t="shared" si="46"/>
        <v>174652</v>
      </c>
      <c r="R585" s="30">
        <f t="shared" si="47"/>
        <v>103446341600</v>
      </c>
      <c r="T585">
        <f t="shared" si="48"/>
        <v>50680</v>
      </c>
      <c r="U585">
        <f>VLOOKUP(T585,CATMUN!$B$2:$G$1123,6,0)</f>
        <v>15</v>
      </c>
    </row>
    <row r="586" spans="1:21" x14ac:dyDescent="0.2">
      <c r="A586" s="25">
        <v>50683</v>
      </c>
      <c r="B586" s="25" t="s">
        <v>1774</v>
      </c>
      <c r="C586" s="25" t="s">
        <v>1797</v>
      </c>
      <c r="D586" s="26">
        <v>2011</v>
      </c>
      <c r="E586" s="26">
        <v>2007</v>
      </c>
      <c r="F586" s="27">
        <v>3637</v>
      </c>
      <c r="G586" s="27"/>
      <c r="H586" s="27">
        <v>1064534398</v>
      </c>
      <c r="I586" s="27">
        <v>175706</v>
      </c>
      <c r="J586" s="27">
        <v>110667117700</v>
      </c>
      <c r="K586" s="29">
        <v>2565</v>
      </c>
      <c r="L586" s="29">
        <v>1371914</v>
      </c>
      <c r="M586" s="29">
        <v>148518</v>
      </c>
      <c r="N586" s="29">
        <v>18487156000</v>
      </c>
      <c r="O586" s="30">
        <f t="shared" si="45"/>
        <v>6202</v>
      </c>
      <c r="P586" s="30">
        <f t="shared" si="49"/>
        <v>1065906312</v>
      </c>
      <c r="Q586" s="30">
        <f t="shared" si="46"/>
        <v>324224</v>
      </c>
      <c r="R586" s="30">
        <f t="shared" si="47"/>
        <v>129154273700</v>
      </c>
      <c r="T586">
        <f t="shared" si="48"/>
        <v>50683</v>
      </c>
      <c r="U586">
        <f>VLOOKUP(T586,CATMUN!$B$2:$G$1123,6,0)</f>
        <v>15</v>
      </c>
    </row>
    <row r="587" spans="1:21" x14ac:dyDescent="0.2">
      <c r="A587" s="25">
        <v>50686</v>
      </c>
      <c r="B587" s="25" t="s">
        <v>1774</v>
      </c>
      <c r="C587" s="25" t="s">
        <v>1798</v>
      </c>
      <c r="D587" s="26">
        <v>2010</v>
      </c>
      <c r="E587" s="26">
        <v>2010</v>
      </c>
      <c r="F587" s="27">
        <v>825</v>
      </c>
      <c r="G587" s="27"/>
      <c r="H587" s="27">
        <v>246652397</v>
      </c>
      <c r="I587" s="27">
        <v>22083</v>
      </c>
      <c r="J587" s="27">
        <v>10270188500</v>
      </c>
      <c r="K587" s="29">
        <v>530</v>
      </c>
      <c r="L587" s="29">
        <v>240189</v>
      </c>
      <c r="M587" s="29">
        <v>28001</v>
      </c>
      <c r="N587" s="29">
        <v>3713696500</v>
      </c>
      <c r="O587" s="30">
        <f t="shared" si="45"/>
        <v>1355</v>
      </c>
      <c r="P587" s="30">
        <f t="shared" si="49"/>
        <v>246892586</v>
      </c>
      <c r="Q587" s="30">
        <f t="shared" si="46"/>
        <v>50084</v>
      </c>
      <c r="R587" s="30">
        <f t="shared" si="47"/>
        <v>13983885000</v>
      </c>
      <c r="T587">
        <f t="shared" si="48"/>
        <v>50686</v>
      </c>
      <c r="U587">
        <f>VLOOKUP(T587,CATMUN!$B$2:$G$1123,6,0)</f>
        <v>15</v>
      </c>
    </row>
    <row r="588" spans="1:21" x14ac:dyDescent="0.2">
      <c r="A588" s="25">
        <v>50689</v>
      </c>
      <c r="B588" s="25" t="s">
        <v>1774</v>
      </c>
      <c r="C588" s="25" t="s">
        <v>1518</v>
      </c>
      <c r="D588" s="26">
        <v>2009</v>
      </c>
      <c r="E588" s="26">
        <v>2006</v>
      </c>
      <c r="F588" s="27">
        <v>3939</v>
      </c>
      <c r="G588" s="27"/>
      <c r="H588" s="27">
        <v>5893801233</v>
      </c>
      <c r="I588" s="27">
        <v>360419</v>
      </c>
      <c r="J588" s="27">
        <v>715244186500</v>
      </c>
      <c r="K588" s="29">
        <v>8420</v>
      </c>
      <c r="L588" s="29">
        <v>3428031</v>
      </c>
      <c r="M588" s="29">
        <v>611969</v>
      </c>
      <c r="N588" s="29">
        <v>149070640600</v>
      </c>
      <c r="O588" s="30">
        <f t="shared" si="45"/>
        <v>12359</v>
      </c>
      <c r="P588" s="30">
        <f t="shared" si="49"/>
        <v>5897229264</v>
      </c>
      <c r="Q588" s="30">
        <f t="shared" si="46"/>
        <v>972388</v>
      </c>
      <c r="R588" s="30">
        <f t="shared" si="47"/>
        <v>864314827100</v>
      </c>
      <c r="T588">
        <f t="shared" si="48"/>
        <v>50689</v>
      </c>
      <c r="U588">
        <f>VLOOKUP(T588,CATMUN!$B$2:$G$1123,6,0)</f>
        <v>15</v>
      </c>
    </row>
    <row r="589" spans="1:21" x14ac:dyDescent="0.2">
      <c r="A589" s="25">
        <v>50711</v>
      </c>
      <c r="B589" s="25" t="s">
        <v>1774</v>
      </c>
      <c r="C589" s="25" t="s">
        <v>1799</v>
      </c>
      <c r="D589" s="26">
        <v>2015</v>
      </c>
      <c r="E589" s="26">
        <v>2015</v>
      </c>
      <c r="F589" s="27">
        <v>5594</v>
      </c>
      <c r="G589" s="27"/>
      <c r="H589" s="27">
        <v>2160928153</v>
      </c>
      <c r="I589" s="27">
        <v>270937</v>
      </c>
      <c r="J589" s="27">
        <v>100947495000</v>
      </c>
      <c r="K589" s="29">
        <v>6487</v>
      </c>
      <c r="L589" s="29">
        <v>1501079</v>
      </c>
      <c r="M589" s="29">
        <v>389588</v>
      </c>
      <c r="N589" s="29">
        <v>77157792500</v>
      </c>
      <c r="O589" s="30">
        <f t="shared" si="45"/>
        <v>12081</v>
      </c>
      <c r="P589" s="30">
        <f t="shared" si="49"/>
        <v>2162429232</v>
      </c>
      <c r="Q589" s="30">
        <f t="shared" si="46"/>
        <v>660525</v>
      </c>
      <c r="R589" s="30">
        <f t="shared" si="47"/>
        <v>178105287500</v>
      </c>
      <c r="T589">
        <f t="shared" si="48"/>
        <v>50711</v>
      </c>
      <c r="U589">
        <f>VLOOKUP(T589,CATMUN!$B$2:$G$1123,6,0)</f>
        <v>15</v>
      </c>
    </row>
    <row r="590" spans="1:21" x14ac:dyDescent="0.2">
      <c r="A590" s="25">
        <v>52001</v>
      </c>
      <c r="B590" s="25" t="s">
        <v>1606</v>
      </c>
      <c r="C590" s="25" t="s">
        <v>1800</v>
      </c>
      <c r="D590" s="26">
        <v>2014</v>
      </c>
      <c r="E590" s="26">
        <v>2014</v>
      </c>
      <c r="F590" s="27">
        <v>43338</v>
      </c>
      <c r="G590" s="27"/>
      <c r="H590" s="27">
        <v>957221935</v>
      </c>
      <c r="I590" s="27">
        <v>1282551</v>
      </c>
      <c r="J590" s="27">
        <v>801334294100</v>
      </c>
      <c r="K590" s="29">
        <v>138297</v>
      </c>
      <c r="L590" s="29">
        <v>23321969</v>
      </c>
      <c r="M590" s="29">
        <v>12976989</v>
      </c>
      <c r="N590" s="29">
        <v>7994093588200</v>
      </c>
      <c r="O590" s="30">
        <f t="shared" si="45"/>
        <v>181635</v>
      </c>
      <c r="P590" s="30">
        <f t="shared" si="49"/>
        <v>980543904</v>
      </c>
      <c r="Q590" s="30">
        <f t="shared" si="46"/>
        <v>14259540</v>
      </c>
      <c r="R590" s="30">
        <f t="shared" si="47"/>
        <v>8795427882300</v>
      </c>
      <c r="T590">
        <f t="shared" si="48"/>
        <v>52001</v>
      </c>
      <c r="U590">
        <f>VLOOKUP(T590,CATMUN!$B$2:$G$1123,6,0)</f>
        <v>12</v>
      </c>
    </row>
    <row r="591" spans="1:21" x14ac:dyDescent="0.2">
      <c r="A591" s="25">
        <v>52019</v>
      </c>
      <c r="B591" s="25" t="s">
        <v>1606</v>
      </c>
      <c r="C591" s="25" t="s">
        <v>1551</v>
      </c>
      <c r="D591" s="26">
        <v>2014</v>
      </c>
      <c r="E591" s="26">
        <v>2014</v>
      </c>
      <c r="F591" s="27">
        <v>3795</v>
      </c>
      <c r="G591" s="27"/>
      <c r="H591" s="27">
        <v>37118782</v>
      </c>
      <c r="I591" s="27">
        <v>104680</v>
      </c>
      <c r="J591" s="27">
        <v>25914708600</v>
      </c>
      <c r="K591" s="29">
        <v>977</v>
      </c>
      <c r="L591" s="29">
        <v>248432</v>
      </c>
      <c r="M591" s="29">
        <v>87153</v>
      </c>
      <c r="N591" s="29">
        <v>16941854500</v>
      </c>
      <c r="O591" s="30">
        <f t="shared" si="45"/>
        <v>4772</v>
      </c>
      <c r="P591" s="30">
        <f t="shared" si="49"/>
        <v>37367214</v>
      </c>
      <c r="Q591" s="30">
        <f t="shared" si="46"/>
        <v>191833</v>
      </c>
      <c r="R591" s="30">
        <f t="shared" si="47"/>
        <v>42856563100</v>
      </c>
      <c r="T591">
        <f t="shared" si="48"/>
        <v>52019</v>
      </c>
      <c r="U591">
        <f>VLOOKUP(T591,CATMUN!$B$2:$G$1123,6,0)</f>
        <v>14</v>
      </c>
    </row>
    <row r="592" spans="1:21" x14ac:dyDescent="0.2">
      <c r="A592" s="25">
        <v>52022</v>
      </c>
      <c r="B592" s="25" t="s">
        <v>1606</v>
      </c>
      <c r="C592" s="25" t="s">
        <v>1801</v>
      </c>
      <c r="D592" s="26">
        <v>1998</v>
      </c>
      <c r="E592" s="26">
        <v>2004</v>
      </c>
      <c r="F592" s="27">
        <v>3057</v>
      </c>
      <c r="G592" s="27"/>
      <c r="H592" s="27">
        <v>50990413</v>
      </c>
      <c r="I592" s="27">
        <v>114874</v>
      </c>
      <c r="J592" s="27">
        <v>15511978800</v>
      </c>
      <c r="K592" s="29">
        <v>546</v>
      </c>
      <c r="L592" s="29">
        <v>282394</v>
      </c>
      <c r="M592" s="29">
        <v>43217</v>
      </c>
      <c r="N592" s="29">
        <v>5307280000</v>
      </c>
      <c r="O592" s="30">
        <f t="shared" si="45"/>
        <v>3603</v>
      </c>
      <c r="P592" s="30">
        <f t="shared" si="49"/>
        <v>51272807</v>
      </c>
      <c r="Q592" s="30">
        <f t="shared" si="46"/>
        <v>158091</v>
      </c>
      <c r="R592" s="30">
        <f t="shared" si="47"/>
        <v>20819258800</v>
      </c>
      <c r="T592">
        <f t="shared" si="48"/>
        <v>52022</v>
      </c>
      <c r="U592">
        <f>VLOOKUP(T592,CATMUN!$B$2:$G$1123,6,0)</f>
        <v>15</v>
      </c>
    </row>
    <row r="593" spans="1:21" x14ac:dyDescent="0.2">
      <c r="A593" s="25">
        <v>52036</v>
      </c>
      <c r="B593" s="25" t="s">
        <v>1606</v>
      </c>
      <c r="C593" s="25" t="s">
        <v>1802</v>
      </c>
      <c r="D593" s="26">
        <v>1994</v>
      </c>
      <c r="E593" s="26">
        <v>2004</v>
      </c>
      <c r="F593" s="27">
        <v>6412</v>
      </c>
      <c r="G593" s="27"/>
      <c r="H593" s="27">
        <v>70335758</v>
      </c>
      <c r="I593" s="27">
        <v>107590</v>
      </c>
      <c r="J593" s="27">
        <v>6904490100</v>
      </c>
      <c r="K593" s="29">
        <v>907</v>
      </c>
      <c r="L593" s="29">
        <v>299785</v>
      </c>
      <c r="M593" s="29">
        <v>60726</v>
      </c>
      <c r="N593" s="29">
        <v>8246114000</v>
      </c>
      <c r="O593" s="30">
        <f t="shared" si="45"/>
        <v>7319</v>
      </c>
      <c r="P593" s="30">
        <f t="shared" si="49"/>
        <v>70635543</v>
      </c>
      <c r="Q593" s="30">
        <f t="shared" si="46"/>
        <v>168316</v>
      </c>
      <c r="R593" s="30">
        <f t="shared" si="47"/>
        <v>15150604100</v>
      </c>
      <c r="T593">
        <f t="shared" si="48"/>
        <v>52036</v>
      </c>
      <c r="U593">
        <f>VLOOKUP(T593,CATMUN!$B$2:$G$1123,6,0)</f>
        <v>15</v>
      </c>
    </row>
    <row r="594" spans="1:21" x14ac:dyDescent="0.2">
      <c r="A594" s="25">
        <v>52051</v>
      </c>
      <c r="B594" s="25" t="s">
        <v>1606</v>
      </c>
      <c r="C594" s="25" t="s">
        <v>1803</v>
      </c>
      <c r="D594" s="26">
        <v>2008</v>
      </c>
      <c r="E594" s="26">
        <v>1998</v>
      </c>
      <c r="F594" s="27">
        <v>4004</v>
      </c>
      <c r="G594" s="27"/>
      <c r="H594" s="27">
        <v>62321936</v>
      </c>
      <c r="I594" s="27">
        <v>118315</v>
      </c>
      <c r="J594" s="27">
        <v>9513668500</v>
      </c>
      <c r="K594" s="29">
        <v>562</v>
      </c>
      <c r="L594" s="29">
        <v>167394</v>
      </c>
      <c r="M594" s="29">
        <v>27445</v>
      </c>
      <c r="N594" s="29">
        <v>2033221000</v>
      </c>
      <c r="O594" s="30">
        <f t="shared" si="45"/>
        <v>4566</v>
      </c>
      <c r="P594" s="30">
        <f t="shared" si="49"/>
        <v>62489330</v>
      </c>
      <c r="Q594" s="30">
        <f t="shared" si="46"/>
        <v>145760</v>
      </c>
      <c r="R594" s="30">
        <f t="shared" si="47"/>
        <v>11546889500</v>
      </c>
      <c r="T594">
        <f t="shared" si="48"/>
        <v>52051</v>
      </c>
      <c r="U594">
        <f>VLOOKUP(T594,CATMUN!$B$2:$G$1123,6,0)</f>
        <v>14</v>
      </c>
    </row>
    <row r="595" spans="1:21" x14ac:dyDescent="0.2">
      <c r="A595" s="25">
        <v>52079</v>
      </c>
      <c r="B595" s="25" t="s">
        <v>1606</v>
      </c>
      <c r="C595" s="25" t="s">
        <v>1804</v>
      </c>
      <c r="D595" s="26">
        <v>0</v>
      </c>
      <c r="E595" s="26">
        <v>1993</v>
      </c>
      <c r="F595" s="27">
        <v>6535</v>
      </c>
      <c r="G595" s="27"/>
      <c r="H595" s="27">
        <v>3414423171</v>
      </c>
      <c r="I595" s="27">
        <v>211</v>
      </c>
      <c r="J595" s="27">
        <v>107567002900</v>
      </c>
      <c r="K595" s="29">
        <v>3622</v>
      </c>
      <c r="L595" s="29">
        <v>508168</v>
      </c>
      <c r="M595" s="29">
        <v>118852</v>
      </c>
      <c r="N595" s="29">
        <v>6675092000</v>
      </c>
      <c r="O595" s="30">
        <f t="shared" si="45"/>
        <v>10157</v>
      </c>
      <c r="P595" s="30">
        <f t="shared" si="49"/>
        <v>3414931339</v>
      </c>
      <c r="Q595" s="30">
        <f t="shared" si="46"/>
        <v>119063</v>
      </c>
      <c r="R595" s="30">
        <f t="shared" si="47"/>
        <v>114242094900</v>
      </c>
      <c r="T595">
        <f t="shared" si="48"/>
        <v>52079</v>
      </c>
      <c r="U595">
        <f>VLOOKUP(T595,CATMUN!$B$2:$G$1123,6,0)</f>
        <v>15</v>
      </c>
    </row>
    <row r="596" spans="1:21" x14ac:dyDescent="0.2">
      <c r="A596" s="25">
        <v>52083</v>
      </c>
      <c r="B596" s="25" t="s">
        <v>1606</v>
      </c>
      <c r="C596" s="25" t="s">
        <v>1294</v>
      </c>
      <c r="D596" s="26">
        <v>1998</v>
      </c>
      <c r="E596" s="26">
        <v>1998</v>
      </c>
      <c r="F596" s="27">
        <v>1610</v>
      </c>
      <c r="G596" s="27"/>
      <c r="H596" s="27">
        <v>33793429</v>
      </c>
      <c r="I596" s="27">
        <v>39627</v>
      </c>
      <c r="J596" s="27">
        <v>2681848000</v>
      </c>
      <c r="K596" s="29">
        <v>997</v>
      </c>
      <c r="L596" s="29">
        <v>282799</v>
      </c>
      <c r="M596" s="29">
        <v>66884</v>
      </c>
      <c r="N596" s="29">
        <v>5514291200</v>
      </c>
      <c r="O596" s="30">
        <f t="shared" si="45"/>
        <v>2607</v>
      </c>
      <c r="P596" s="30">
        <f t="shared" si="49"/>
        <v>34076228</v>
      </c>
      <c r="Q596" s="30">
        <f t="shared" si="46"/>
        <v>106511</v>
      </c>
      <c r="R596" s="30">
        <f t="shared" si="47"/>
        <v>8196139200</v>
      </c>
      <c r="T596">
        <f t="shared" si="48"/>
        <v>52083</v>
      </c>
      <c r="U596">
        <f>VLOOKUP(T596,CATMUN!$B$2:$G$1123,6,0)</f>
        <v>14</v>
      </c>
    </row>
    <row r="597" spans="1:21" x14ac:dyDescent="0.2">
      <c r="A597" s="25">
        <v>52110</v>
      </c>
      <c r="B597" s="25" t="s">
        <v>1606</v>
      </c>
      <c r="C597" s="25" t="s">
        <v>1805</v>
      </c>
      <c r="D597" s="26">
        <v>2009</v>
      </c>
      <c r="E597" s="26">
        <v>2004</v>
      </c>
      <c r="F597" s="27">
        <v>12840</v>
      </c>
      <c r="G597" s="27"/>
      <c r="H597" s="27">
        <v>512442713</v>
      </c>
      <c r="I597" s="27">
        <v>357594</v>
      </c>
      <c r="J597" s="27">
        <v>45053896800</v>
      </c>
      <c r="K597" s="29">
        <v>2483</v>
      </c>
      <c r="L597" s="29">
        <v>1133731</v>
      </c>
      <c r="M597" s="29">
        <v>170872</v>
      </c>
      <c r="N597" s="29">
        <v>18884044000</v>
      </c>
      <c r="O597" s="30">
        <f t="shared" si="45"/>
        <v>15323</v>
      </c>
      <c r="P597" s="30">
        <f t="shared" si="49"/>
        <v>513576444</v>
      </c>
      <c r="Q597" s="30">
        <f t="shared" si="46"/>
        <v>528466</v>
      </c>
      <c r="R597" s="30">
        <f t="shared" si="47"/>
        <v>63937940800</v>
      </c>
      <c r="T597">
        <f t="shared" si="48"/>
        <v>52110</v>
      </c>
      <c r="U597">
        <f>VLOOKUP(T597,CATMUN!$B$2:$G$1123,6,0)</f>
        <v>15</v>
      </c>
    </row>
    <row r="598" spans="1:21" x14ac:dyDescent="0.2">
      <c r="A598" s="25">
        <v>52203</v>
      </c>
      <c r="B598" s="25" t="s">
        <v>1606</v>
      </c>
      <c r="C598" s="25" t="s">
        <v>1806</v>
      </c>
      <c r="D598" s="26">
        <v>1998</v>
      </c>
      <c r="E598" s="26">
        <v>1998</v>
      </c>
      <c r="F598" s="27">
        <v>4723</v>
      </c>
      <c r="G598" s="27"/>
      <c r="H598" s="27">
        <v>67824202</v>
      </c>
      <c r="I598" s="27">
        <v>87290</v>
      </c>
      <c r="J598" s="27">
        <v>6901583400</v>
      </c>
      <c r="K598" s="29">
        <v>501</v>
      </c>
      <c r="L598" s="29">
        <v>210209</v>
      </c>
      <c r="M598" s="29">
        <v>36420</v>
      </c>
      <c r="N598" s="29">
        <v>1783995000</v>
      </c>
      <c r="O598" s="30">
        <f t="shared" si="45"/>
        <v>5224</v>
      </c>
      <c r="P598" s="30">
        <f t="shared" si="49"/>
        <v>68034411</v>
      </c>
      <c r="Q598" s="30">
        <f t="shared" si="46"/>
        <v>123710</v>
      </c>
      <c r="R598" s="30">
        <f t="shared" si="47"/>
        <v>8685578400</v>
      </c>
      <c r="T598">
        <f t="shared" si="48"/>
        <v>52203</v>
      </c>
      <c r="U598">
        <f>VLOOKUP(T598,CATMUN!$B$2:$G$1123,6,0)</f>
        <v>14</v>
      </c>
    </row>
    <row r="599" spans="1:21" x14ac:dyDescent="0.2">
      <c r="A599" s="25">
        <v>52207</v>
      </c>
      <c r="B599" s="25" t="s">
        <v>1606</v>
      </c>
      <c r="C599" s="25" t="s">
        <v>1807</v>
      </c>
      <c r="D599" s="26">
        <v>1994</v>
      </c>
      <c r="E599" s="26">
        <v>1994</v>
      </c>
      <c r="F599" s="27">
        <v>6242</v>
      </c>
      <c r="G599" s="27"/>
      <c r="H599" s="27">
        <v>116309517</v>
      </c>
      <c r="I599" s="27">
        <v>139459</v>
      </c>
      <c r="J599" s="27">
        <v>11491553100</v>
      </c>
      <c r="K599" s="29">
        <v>1212</v>
      </c>
      <c r="L599" s="29">
        <v>702829</v>
      </c>
      <c r="M599" s="29">
        <v>85426</v>
      </c>
      <c r="N599" s="29">
        <v>5500248500</v>
      </c>
      <c r="O599" s="30">
        <f t="shared" si="45"/>
        <v>7454</v>
      </c>
      <c r="P599" s="30">
        <f t="shared" si="49"/>
        <v>117012346</v>
      </c>
      <c r="Q599" s="30">
        <f t="shared" si="46"/>
        <v>224885</v>
      </c>
      <c r="R599" s="30">
        <f t="shared" si="47"/>
        <v>16991801600</v>
      </c>
      <c r="T599">
        <f t="shared" si="48"/>
        <v>52207</v>
      </c>
      <c r="U599">
        <f>VLOOKUP(T599,CATMUN!$B$2:$G$1123,6,0)</f>
        <v>15</v>
      </c>
    </row>
    <row r="600" spans="1:21" x14ac:dyDescent="0.2">
      <c r="A600" s="25">
        <v>52210</v>
      </c>
      <c r="B600" s="25" t="s">
        <v>1606</v>
      </c>
      <c r="C600" s="25" t="s">
        <v>1808</v>
      </c>
      <c r="D600" s="26">
        <v>1991</v>
      </c>
      <c r="E600" s="26">
        <v>1991</v>
      </c>
      <c r="F600" s="27">
        <v>3587</v>
      </c>
      <c r="G600" s="27"/>
      <c r="H600" s="27">
        <v>42361758</v>
      </c>
      <c r="I600" s="27">
        <v>96662</v>
      </c>
      <c r="J600" s="27">
        <v>4468451500</v>
      </c>
      <c r="K600" s="29">
        <v>539</v>
      </c>
      <c r="L600" s="29">
        <v>431810</v>
      </c>
      <c r="M600" s="29">
        <v>35523</v>
      </c>
      <c r="N600" s="29">
        <v>1317114300</v>
      </c>
      <c r="O600" s="30">
        <f t="shared" si="45"/>
        <v>4126</v>
      </c>
      <c r="P600" s="30">
        <f t="shared" si="49"/>
        <v>42793568</v>
      </c>
      <c r="Q600" s="30">
        <f t="shared" si="46"/>
        <v>132185</v>
      </c>
      <c r="R600" s="30">
        <f t="shared" si="47"/>
        <v>5785565800</v>
      </c>
      <c r="T600">
        <f t="shared" si="48"/>
        <v>52210</v>
      </c>
      <c r="U600">
        <f>VLOOKUP(T600,CATMUN!$B$2:$G$1123,6,0)</f>
        <v>14</v>
      </c>
    </row>
    <row r="601" spans="1:21" x14ac:dyDescent="0.2">
      <c r="A601" s="25">
        <v>52215</v>
      </c>
      <c r="B601" s="25" t="s">
        <v>1606</v>
      </c>
      <c r="C601" s="25" t="s">
        <v>1253</v>
      </c>
      <c r="D601" s="26">
        <v>1993</v>
      </c>
      <c r="E601" s="26">
        <v>1998</v>
      </c>
      <c r="F601" s="27">
        <v>7255</v>
      </c>
      <c r="G601" s="27"/>
      <c r="H601" s="27">
        <v>400245991</v>
      </c>
      <c r="I601" s="27">
        <v>159048</v>
      </c>
      <c r="J601" s="27">
        <v>8837615400</v>
      </c>
      <c r="K601" s="29">
        <v>1565</v>
      </c>
      <c r="L601" s="29">
        <v>402538</v>
      </c>
      <c r="M601" s="29">
        <v>68033</v>
      </c>
      <c r="N601" s="29">
        <v>5579579000</v>
      </c>
      <c r="O601" s="30">
        <f t="shared" si="45"/>
        <v>8820</v>
      </c>
      <c r="P601" s="30">
        <f t="shared" si="49"/>
        <v>400648529</v>
      </c>
      <c r="Q601" s="30">
        <f t="shared" si="46"/>
        <v>227081</v>
      </c>
      <c r="R601" s="30">
        <f t="shared" si="47"/>
        <v>14417194400</v>
      </c>
      <c r="T601">
        <f t="shared" si="48"/>
        <v>52215</v>
      </c>
      <c r="U601">
        <f>VLOOKUP(T601,CATMUN!$B$2:$G$1123,6,0)</f>
        <v>15</v>
      </c>
    </row>
    <row r="602" spans="1:21" x14ac:dyDescent="0.2">
      <c r="A602" s="25">
        <v>52224</v>
      </c>
      <c r="B602" s="25" t="s">
        <v>1606</v>
      </c>
      <c r="C602" s="25" t="s">
        <v>1809</v>
      </c>
      <c r="D602" s="26">
        <v>1998</v>
      </c>
      <c r="E602" s="26">
        <v>1998</v>
      </c>
      <c r="F602" s="27">
        <v>3694</v>
      </c>
      <c r="G602" s="27"/>
      <c r="H602" s="27">
        <v>54796807</v>
      </c>
      <c r="I602" s="27">
        <v>95358</v>
      </c>
      <c r="J602" s="27">
        <v>12623481000</v>
      </c>
      <c r="K602" s="29">
        <v>1048</v>
      </c>
      <c r="L602" s="29">
        <v>678652</v>
      </c>
      <c r="M602" s="29">
        <v>49795</v>
      </c>
      <c r="N602" s="29">
        <v>5677183500</v>
      </c>
      <c r="O602" s="30">
        <f t="shared" si="45"/>
        <v>4742</v>
      </c>
      <c r="P602" s="30">
        <f t="shared" si="49"/>
        <v>55475459</v>
      </c>
      <c r="Q602" s="30">
        <f t="shared" si="46"/>
        <v>145153</v>
      </c>
      <c r="R602" s="30">
        <f t="shared" si="47"/>
        <v>18300664500</v>
      </c>
      <c r="T602">
        <f t="shared" si="48"/>
        <v>52224</v>
      </c>
      <c r="U602">
        <f>VLOOKUP(T602,CATMUN!$B$2:$G$1123,6,0)</f>
        <v>14</v>
      </c>
    </row>
    <row r="603" spans="1:21" x14ac:dyDescent="0.2">
      <c r="A603" s="25">
        <v>52227</v>
      </c>
      <c r="B603" s="25" t="s">
        <v>1606</v>
      </c>
      <c r="C603" s="25" t="s">
        <v>1810</v>
      </c>
      <c r="D603" s="26">
        <v>1993</v>
      </c>
      <c r="E603" s="26">
        <v>1992</v>
      </c>
      <c r="F603" s="27">
        <v>12980</v>
      </c>
      <c r="G603" s="27"/>
      <c r="H603" s="27">
        <v>171068677</v>
      </c>
      <c r="I603" s="27">
        <v>149320</v>
      </c>
      <c r="J603" s="27">
        <v>18496331400</v>
      </c>
      <c r="K603" s="29">
        <v>2929</v>
      </c>
      <c r="L603" s="29">
        <v>1590841</v>
      </c>
      <c r="M603" s="29">
        <v>163269</v>
      </c>
      <c r="N603" s="29">
        <v>13968704500</v>
      </c>
      <c r="O603" s="30">
        <f t="shared" si="45"/>
        <v>15909</v>
      </c>
      <c r="P603" s="30">
        <f t="shared" si="49"/>
        <v>172659518</v>
      </c>
      <c r="Q603" s="30">
        <f t="shared" si="46"/>
        <v>312589</v>
      </c>
      <c r="R603" s="30">
        <f t="shared" si="47"/>
        <v>32465035900</v>
      </c>
      <c r="T603">
        <f t="shared" si="48"/>
        <v>52227</v>
      </c>
      <c r="U603">
        <f>VLOOKUP(T603,CATMUN!$B$2:$G$1123,6,0)</f>
        <v>15</v>
      </c>
    </row>
    <row r="604" spans="1:21" x14ac:dyDescent="0.2">
      <c r="A604" s="25">
        <v>52233</v>
      </c>
      <c r="B604" s="25" t="s">
        <v>1606</v>
      </c>
      <c r="C604" s="25" t="s">
        <v>1811</v>
      </c>
      <c r="D604" s="26">
        <v>0</v>
      </c>
      <c r="E604" s="26">
        <v>2004</v>
      </c>
      <c r="F604" s="27">
        <v>3798</v>
      </c>
      <c r="G604" s="27"/>
      <c r="H604" s="27">
        <v>332308983</v>
      </c>
      <c r="I604" s="27">
        <v>282</v>
      </c>
      <c r="J604" s="27">
        <v>3256549500</v>
      </c>
      <c r="K604" s="29">
        <v>724</v>
      </c>
      <c r="L604" s="29">
        <v>196122</v>
      </c>
      <c r="M604" s="29">
        <v>37162</v>
      </c>
      <c r="N604" s="29">
        <v>3313765500</v>
      </c>
      <c r="O604" s="30">
        <f t="shared" si="45"/>
        <v>4522</v>
      </c>
      <c r="P604" s="30">
        <f t="shared" si="49"/>
        <v>332505105</v>
      </c>
      <c r="Q604" s="30">
        <f t="shared" si="46"/>
        <v>37444</v>
      </c>
      <c r="R604" s="30">
        <f t="shared" si="47"/>
        <v>6570315000</v>
      </c>
      <c r="T604">
        <f t="shared" si="48"/>
        <v>52233</v>
      </c>
      <c r="U604">
        <f>VLOOKUP(T604,CATMUN!$B$2:$G$1123,6,0)</f>
        <v>15</v>
      </c>
    </row>
    <row r="605" spans="1:21" x14ac:dyDescent="0.2">
      <c r="A605" s="25">
        <v>52240</v>
      </c>
      <c r="B605" s="25" t="s">
        <v>1606</v>
      </c>
      <c r="C605" s="25" t="s">
        <v>1812</v>
      </c>
      <c r="D605" s="26">
        <v>2018</v>
      </c>
      <c r="E605" s="26">
        <v>1999</v>
      </c>
      <c r="F605" s="27">
        <v>11130</v>
      </c>
      <c r="G605" s="27"/>
      <c r="H605" s="27">
        <v>142508667</v>
      </c>
      <c r="I605" s="27">
        <v>690119</v>
      </c>
      <c r="J605" s="27">
        <v>617035661900</v>
      </c>
      <c r="K605" s="29">
        <v>2118</v>
      </c>
      <c r="L605" s="29">
        <v>628025</v>
      </c>
      <c r="M605" s="29">
        <v>85780</v>
      </c>
      <c r="N605" s="29">
        <v>12805828000</v>
      </c>
      <c r="O605" s="30">
        <f t="shared" si="45"/>
        <v>13248</v>
      </c>
      <c r="P605" s="30">
        <f t="shared" si="49"/>
        <v>143136692</v>
      </c>
      <c r="Q605" s="30">
        <f t="shared" si="46"/>
        <v>775899</v>
      </c>
      <c r="R605" s="30">
        <f t="shared" si="47"/>
        <v>629841489900</v>
      </c>
      <c r="T605">
        <f t="shared" si="48"/>
        <v>52240</v>
      </c>
      <c r="U605">
        <f>VLOOKUP(T605,CATMUN!$B$2:$G$1123,6,0)</f>
        <v>7</v>
      </c>
    </row>
    <row r="606" spans="1:21" x14ac:dyDescent="0.2">
      <c r="A606" s="25">
        <v>52250</v>
      </c>
      <c r="B606" s="25" t="s">
        <v>1606</v>
      </c>
      <c r="C606" s="25" t="s">
        <v>1813</v>
      </c>
      <c r="D606" s="26">
        <v>0</v>
      </c>
      <c r="E606" s="26">
        <v>2003</v>
      </c>
      <c r="F606" s="27">
        <v>4011</v>
      </c>
      <c r="G606" s="27"/>
      <c r="H606" s="27">
        <v>2397265654</v>
      </c>
      <c r="I606" s="27">
        <v>0</v>
      </c>
      <c r="J606" s="27">
        <v>77721108200</v>
      </c>
      <c r="K606" s="29">
        <v>2730</v>
      </c>
      <c r="L606" s="29">
        <v>232085</v>
      </c>
      <c r="M606" s="29">
        <v>75550</v>
      </c>
      <c r="N606" s="29">
        <v>8271186000</v>
      </c>
      <c r="O606" s="30">
        <f t="shared" si="45"/>
        <v>6741</v>
      </c>
      <c r="P606" s="30">
        <f t="shared" si="49"/>
        <v>2397497739</v>
      </c>
      <c r="Q606" s="30">
        <f t="shared" si="46"/>
        <v>75550</v>
      </c>
      <c r="R606" s="30">
        <f t="shared" si="47"/>
        <v>85992294200</v>
      </c>
      <c r="T606">
        <f t="shared" si="48"/>
        <v>52250</v>
      </c>
      <c r="U606">
        <f>VLOOKUP(T606,CATMUN!$B$2:$G$1123,6,0)</f>
        <v>15</v>
      </c>
    </row>
    <row r="607" spans="1:21" x14ac:dyDescent="0.2">
      <c r="A607" s="25">
        <v>52254</v>
      </c>
      <c r="B607" s="25" t="s">
        <v>1606</v>
      </c>
      <c r="C607" s="25" t="s">
        <v>1814</v>
      </c>
      <c r="D607" s="26">
        <v>2008</v>
      </c>
      <c r="E607" s="26">
        <v>2008</v>
      </c>
      <c r="F607" s="27">
        <v>4387</v>
      </c>
      <c r="G607" s="27"/>
      <c r="H607" s="27">
        <v>118215747</v>
      </c>
      <c r="I607" s="27">
        <v>98753</v>
      </c>
      <c r="J607" s="27">
        <v>9957596600</v>
      </c>
      <c r="K607" s="29">
        <v>591</v>
      </c>
      <c r="L607" s="29">
        <v>563129</v>
      </c>
      <c r="M607" s="29">
        <v>33851</v>
      </c>
      <c r="N607" s="29">
        <v>4668911500</v>
      </c>
      <c r="O607" s="30">
        <f t="shared" si="45"/>
        <v>4978</v>
      </c>
      <c r="P607" s="30">
        <f t="shared" si="49"/>
        <v>118778876</v>
      </c>
      <c r="Q607" s="30">
        <f t="shared" si="46"/>
        <v>132604</v>
      </c>
      <c r="R607" s="30">
        <f t="shared" si="47"/>
        <v>14626508100</v>
      </c>
      <c r="T607">
        <f t="shared" si="48"/>
        <v>52254</v>
      </c>
      <c r="U607">
        <f>VLOOKUP(T607,CATMUN!$B$2:$G$1123,6,0)</f>
        <v>15</v>
      </c>
    </row>
    <row r="608" spans="1:21" x14ac:dyDescent="0.2">
      <c r="A608" s="25">
        <v>52256</v>
      </c>
      <c r="B608" s="25" t="s">
        <v>1606</v>
      </c>
      <c r="C608" s="25" t="s">
        <v>1815</v>
      </c>
      <c r="D608" s="26">
        <v>0</v>
      </c>
      <c r="E608" s="26">
        <v>2004</v>
      </c>
      <c r="F608" s="27">
        <v>2374</v>
      </c>
      <c r="G608" s="27"/>
      <c r="H608" s="27">
        <v>224782554</v>
      </c>
      <c r="I608" s="27">
        <v>2517</v>
      </c>
      <c r="J608" s="27">
        <v>5536618100</v>
      </c>
      <c r="K608" s="29">
        <v>751</v>
      </c>
      <c r="L608" s="29">
        <v>167271</v>
      </c>
      <c r="M608" s="29">
        <v>36433</v>
      </c>
      <c r="N608" s="29">
        <v>3842079000</v>
      </c>
      <c r="O608" s="30">
        <f t="shared" si="45"/>
        <v>3125</v>
      </c>
      <c r="P608" s="30">
        <f t="shared" si="49"/>
        <v>224949825</v>
      </c>
      <c r="Q608" s="30">
        <f t="shared" si="46"/>
        <v>38950</v>
      </c>
      <c r="R608" s="30">
        <f t="shared" si="47"/>
        <v>9378697100</v>
      </c>
      <c r="T608">
        <f t="shared" si="48"/>
        <v>52256</v>
      </c>
      <c r="U608">
        <f>VLOOKUP(T608,CATMUN!$B$2:$G$1123,6,0)</f>
        <v>15</v>
      </c>
    </row>
    <row r="609" spans="1:21" x14ac:dyDescent="0.2">
      <c r="A609" s="25">
        <v>52258</v>
      </c>
      <c r="B609" s="25" t="s">
        <v>1606</v>
      </c>
      <c r="C609" s="25" t="s">
        <v>1816</v>
      </c>
      <c r="D609" s="26">
        <v>1995</v>
      </c>
      <c r="E609" s="26">
        <v>2004</v>
      </c>
      <c r="F609" s="27">
        <v>8587</v>
      </c>
      <c r="G609" s="27"/>
      <c r="H609" s="27">
        <v>276125066</v>
      </c>
      <c r="I609" s="27">
        <v>94316</v>
      </c>
      <c r="J609" s="27">
        <v>7825812200</v>
      </c>
      <c r="K609" s="29">
        <v>1011</v>
      </c>
      <c r="L609" s="29">
        <v>565084</v>
      </c>
      <c r="M609" s="29">
        <v>87301</v>
      </c>
      <c r="N609" s="29">
        <v>5158907500</v>
      </c>
      <c r="O609" s="30">
        <f t="shared" si="45"/>
        <v>9598</v>
      </c>
      <c r="P609" s="30">
        <f t="shared" si="49"/>
        <v>276690150</v>
      </c>
      <c r="Q609" s="30">
        <f t="shared" si="46"/>
        <v>181617</v>
      </c>
      <c r="R609" s="30">
        <f t="shared" si="47"/>
        <v>12984719700</v>
      </c>
      <c r="T609">
        <f t="shared" si="48"/>
        <v>52258</v>
      </c>
      <c r="U609">
        <f>VLOOKUP(T609,CATMUN!$B$2:$G$1123,6,0)</f>
        <v>15</v>
      </c>
    </row>
    <row r="610" spans="1:21" x14ac:dyDescent="0.2">
      <c r="A610" s="25">
        <v>52260</v>
      </c>
      <c r="B610" s="25" t="s">
        <v>1606</v>
      </c>
      <c r="C610" s="25" t="s">
        <v>1466</v>
      </c>
      <c r="D610" s="26">
        <v>2008</v>
      </c>
      <c r="E610" s="26">
        <v>2006</v>
      </c>
      <c r="F610" s="27">
        <v>8449</v>
      </c>
      <c r="G610" s="27"/>
      <c r="H610" s="27">
        <v>244805557</v>
      </c>
      <c r="I610" s="27">
        <v>158895</v>
      </c>
      <c r="J610" s="27">
        <v>21678344900</v>
      </c>
      <c r="K610" s="29">
        <v>2090</v>
      </c>
      <c r="L610" s="29">
        <v>605063</v>
      </c>
      <c r="M610" s="29">
        <v>143178</v>
      </c>
      <c r="N610" s="29">
        <v>41874388500</v>
      </c>
      <c r="O610" s="30">
        <f t="shared" si="45"/>
        <v>10539</v>
      </c>
      <c r="P610" s="30">
        <f t="shared" si="49"/>
        <v>245410620</v>
      </c>
      <c r="Q610" s="30">
        <f t="shared" si="46"/>
        <v>302073</v>
      </c>
      <c r="R610" s="30">
        <f t="shared" si="47"/>
        <v>63552733400</v>
      </c>
      <c r="T610">
        <f t="shared" si="48"/>
        <v>52260</v>
      </c>
      <c r="U610">
        <f>VLOOKUP(T610,CATMUN!$B$2:$G$1123,6,0)</f>
        <v>15</v>
      </c>
    </row>
    <row r="611" spans="1:21" x14ac:dyDescent="0.2">
      <c r="A611" s="25">
        <v>52287</v>
      </c>
      <c r="B611" s="25" t="s">
        <v>1606</v>
      </c>
      <c r="C611" s="25" t="s">
        <v>1817</v>
      </c>
      <c r="D611" s="26">
        <v>1998</v>
      </c>
      <c r="E611" s="26">
        <v>2004</v>
      </c>
      <c r="F611" s="27">
        <v>4379</v>
      </c>
      <c r="G611" s="27"/>
      <c r="H611" s="27">
        <v>364302300</v>
      </c>
      <c r="I611" s="27">
        <v>124084</v>
      </c>
      <c r="J611" s="27">
        <v>9353630000</v>
      </c>
      <c r="K611" s="29">
        <v>1321</v>
      </c>
      <c r="L611" s="29">
        <v>583239</v>
      </c>
      <c r="M611" s="29">
        <v>63919</v>
      </c>
      <c r="N611" s="29">
        <v>6201709000</v>
      </c>
      <c r="O611" s="30">
        <f t="shared" si="45"/>
        <v>5700</v>
      </c>
      <c r="P611" s="30">
        <f t="shared" si="49"/>
        <v>364885539</v>
      </c>
      <c r="Q611" s="30">
        <f t="shared" si="46"/>
        <v>188003</v>
      </c>
      <c r="R611" s="30">
        <f t="shared" si="47"/>
        <v>15555339000</v>
      </c>
      <c r="T611">
        <f t="shared" si="48"/>
        <v>52287</v>
      </c>
      <c r="U611">
        <f>VLOOKUP(T611,CATMUN!$B$2:$G$1123,6,0)</f>
        <v>15</v>
      </c>
    </row>
    <row r="612" spans="1:21" x14ac:dyDescent="0.2">
      <c r="A612" s="25">
        <v>52317</v>
      </c>
      <c r="B612" s="25" t="s">
        <v>1606</v>
      </c>
      <c r="C612" s="25" t="s">
        <v>1818</v>
      </c>
      <c r="D612" s="26">
        <v>1999</v>
      </c>
      <c r="E612" s="26">
        <v>1999</v>
      </c>
      <c r="F612" s="27">
        <v>9406</v>
      </c>
      <c r="G612" s="27"/>
      <c r="H612" s="27">
        <v>156351264</v>
      </c>
      <c r="I612" s="27">
        <v>197134</v>
      </c>
      <c r="J612" s="27">
        <v>32883830100</v>
      </c>
      <c r="K612" s="29">
        <v>1372</v>
      </c>
      <c r="L612" s="29">
        <v>534407</v>
      </c>
      <c r="M612" s="29">
        <v>95305</v>
      </c>
      <c r="N612" s="29">
        <v>11102230500</v>
      </c>
      <c r="O612" s="30">
        <f t="shared" si="45"/>
        <v>10778</v>
      </c>
      <c r="P612" s="30">
        <f t="shared" si="49"/>
        <v>156885671</v>
      </c>
      <c r="Q612" s="30">
        <f t="shared" si="46"/>
        <v>292439</v>
      </c>
      <c r="R612" s="30">
        <f t="shared" si="47"/>
        <v>43986060600</v>
      </c>
      <c r="T612">
        <f t="shared" si="48"/>
        <v>52317</v>
      </c>
      <c r="U612">
        <f>VLOOKUP(T612,CATMUN!$B$2:$G$1123,6,0)</f>
        <v>15</v>
      </c>
    </row>
    <row r="613" spans="1:21" x14ac:dyDescent="0.2">
      <c r="A613" s="25">
        <v>52320</v>
      </c>
      <c r="B613" s="25" t="s">
        <v>1606</v>
      </c>
      <c r="C613" s="25" t="s">
        <v>1819</v>
      </c>
      <c r="D613" s="26">
        <v>1995</v>
      </c>
      <c r="E613" s="26">
        <v>2006</v>
      </c>
      <c r="F613" s="27">
        <v>8320</v>
      </c>
      <c r="G613" s="27"/>
      <c r="H613" s="27">
        <v>116112599</v>
      </c>
      <c r="I613" s="27">
        <v>168269</v>
      </c>
      <c r="J613" s="27">
        <v>16435462300</v>
      </c>
      <c r="K613" s="29">
        <v>2004</v>
      </c>
      <c r="L613" s="29">
        <v>786207</v>
      </c>
      <c r="M613" s="29">
        <v>117027</v>
      </c>
      <c r="N613" s="29">
        <v>34502891500</v>
      </c>
      <c r="O613" s="30">
        <f t="shared" si="45"/>
        <v>10324</v>
      </c>
      <c r="P613" s="30">
        <f t="shared" si="49"/>
        <v>116898806</v>
      </c>
      <c r="Q613" s="30">
        <f t="shared" si="46"/>
        <v>285296</v>
      </c>
      <c r="R613" s="30">
        <f t="shared" si="47"/>
        <v>50938353800</v>
      </c>
      <c r="T613">
        <f t="shared" si="48"/>
        <v>52320</v>
      </c>
      <c r="U613">
        <f>VLOOKUP(T613,CATMUN!$B$2:$G$1123,6,0)</f>
        <v>14</v>
      </c>
    </row>
    <row r="614" spans="1:21" x14ac:dyDescent="0.2">
      <c r="A614" s="25">
        <v>52323</v>
      </c>
      <c r="B614" s="25" t="s">
        <v>1606</v>
      </c>
      <c r="C614" s="25" t="s">
        <v>1820</v>
      </c>
      <c r="D614" s="26">
        <v>1998</v>
      </c>
      <c r="E614" s="26">
        <v>1998</v>
      </c>
      <c r="F614" s="27">
        <v>2916</v>
      </c>
      <c r="G614" s="27"/>
      <c r="H614" s="27">
        <v>29459254</v>
      </c>
      <c r="I614" s="27">
        <v>75827</v>
      </c>
      <c r="J614" s="27">
        <v>9448290400</v>
      </c>
      <c r="K614" s="29">
        <v>1325</v>
      </c>
      <c r="L614" s="29">
        <v>584909</v>
      </c>
      <c r="M614" s="29">
        <v>65999</v>
      </c>
      <c r="N614" s="29">
        <v>5722483500</v>
      </c>
      <c r="O614" s="30">
        <f t="shared" si="45"/>
        <v>4241</v>
      </c>
      <c r="P614" s="30">
        <f t="shared" si="49"/>
        <v>30044163</v>
      </c>
      <c r="Q614" s="30">
        <f t="shared" si="46"/>
        <v>141826</v>
      </c>
      <c r="R614" s="30">
        <f t="shared" si="47"/>
        <v>15170773900</v>
      </c>
      <c r="T614">
        <f t="shared" si="48"/>
        <v>52323</v>
      </c>
      <c r="U614">
        <f>VLOOKUP(T614,CATMUN!$B$2:$G$1123,6,0)</f>
        <v>14</v>
      </c>
    </row>
    <row r="615" spans="1:21" x14ac:dyDescent="0.2">
      <c r="A615" s="25">
        <v>52352</v>
      </c>
      <c r="B615" s="25" t="s">
        <v>1606</v>
      </c>
      <c r="C615" s="25" t="s">
        <v>1821</v>
      </c>
      <c r="D615" s="26">
        <v>1998</v>
      </c>
      <c r="E615" s="26">
        <v>2005</v>
      </c>
      <c r="F615" s="27">
        <v>4689</v>
      </c>
      <c r="G615" s="27"/>
      <c r="H615" s="27">
        <v>81503846</v>
      </c>
      <c r="I615" s="27">
        <v>95567</v>
      </c>
      <c r="J615" s="27">
        <v>13678398700</v>
      </c>
      <c r="K615" s="29">
        <v>965</v>
      </c>
      <c r="L615" s="29">
        <v>224752</v>
      </c>
      <c r="M615" s="29">
        <v>60769</v>
      </c>
      <c r="N615" s="29">
        <v>11219557000</v>
      </c>
      <c r="O615" s="30">
        <f t="shared" si="45"/>
        <v>5654</v>
      </c>
      <c r="P615" s="30">
        <f t="shared" si="49"/>
        <v>81728598</v>
      </c>
      <c r="Q615" s="30">
        <f t="shared" si="46"/>
        <v>156336</v>
      </c>
      <c r="R615" s="30">
        <f t="shared" si="47"/>
        <v>24897955700</v>
      </c>
      <c r="T615">
        <f t="shared" si="48"/>
        <v>52352</v>
      </c>
      <c r="U615">
        <f>VLOOKUP(T615,CATMUN!$B$2:$G$1123,6,0)</f>
        <v>14</v>
      </c>
    </row>
    <row r="616" spans="1:21" x14ac:dyDescent="0.2">
      <c r="A616" s="25">
        <v>52354</v>
      </c>
      <c r="B616" s="25" t="s">
        <v>1606</v>
      </c>
      <c r="C616" s="25" t="s">
        <v>1822</v>
      </c>
      <c r="D616" s="26">
        <v>1994</v>
      </c>
      <c r="E616" s="26">
        <v>1994</v>
      </c>
      <c r="F616" s="27">
        <v>5452</v>
      </c>
      <c r="G616" s="27"/>
      <c r="H616" s="27">
        <v>79487424</v>
      </c>
      <c r="I616" s="27">
        <v>155921</v>
      </c>
      <c r="J616" s="27">
        <v>14270150200</v>
      </c>
      <c r="K616" s="29">
        <v>487</v>
      </c>
      <c r="L616" s="29">
        <v>236843</v>
      </c>
      <c r="M616" s="29">
        <v>34276</v>
      </c>
      <c r="N616" s="29">
        <v>3099083000</v>
      </c>
      <c r="O616" s="30">
        <f t="shared" si="45"/>
        <v>5939</v>
      </c>
      <c r="P616" s="30">
        <f t="shared" si="49"/>
        <v>79724267</v>
      </c>
      <c r="Q616" s="30">
        <f t="shared" si="46"/>
        <v>190197</v>
      </c>
      <c r="R616" s="30">
        <f t="shared" si="47"/>
        <v>17369233200</v>
      </c>
      <c r="T616">
        <f t="shared" si="48"/>
        <v>52354</v>
      </c>
      <c r="U616">
        <f>VLOOKUP(T616,CATMUN!$B$2:$G$1123,6,0)</f>
        <v>15</v>
      </c>
    </row>
    <row r="617" spans="1:21" x14ac:dyDescent="0.2">
      <c r="A617" s="25">
        <v>52356</v>
      </c>
      <c r="B617" s="25" t="s">
        <v>1606</v>
      </c>
      <c r="C617" s="25" t="s">
        <v>1823</v>
      </c>
      <c r="D617" s="26">
        <v>2011</v>
      </c>
      <c r="E617" s="26">
        <v>2003</v>
      </c>
      <c r="F617" s="27">
        <v>22346</v>
      </c>
      <c r="G617" s="27"/>
      <c r="H617" s="27">
        <v>707184411</v>
      </c>
      <c r="I617" s="27">
        <v>565489</v>
      </c>
      <c r="J617" s="27">
        <v>120662284400</v>
      </c>
      <c r="K617" s="29">
        <v>32331</v>
      </c>
      <c r="L617" s="29">
        <v>12110993</v>
      </c>
      <c r="M617" s="29">
        <v>2656121</v>
      </c>
      <c r="N617" s="29">
        <v>823361288400</v>
      </c>
      <c r="O617" s="30">
        <f t="shared" si="45"/>
        <v>54677</v>
      </c>
      <c r="P617" s="30">
        <f t="shared" si="49"/>
        <v>719295404</v>
      </c>
      <c r="Q617" s="30">
        <f t="shared" si="46"/>
        <v>3221610</v>
      </c>
      <c r="R617" s="30">
        <f t="shared" si="47"/>
        <v>944023572800</v>
      </c>
      <c r="T617">
        <f t="shared" si="48"/>
        <v>52356</v>
      </c>
      <c r="U617">
        <f>VLOOKUP(T617,CATMUN!$B$2:$G$1123,6,0)</f>
        <v>13</v>
      </c>
    </row>
    <row r="618" spans="1:21" x14ac:dyDescent="0.2">
      <c r="A618" s="25">
        <v>52378</v>
      </c>
      <c r="B618" s="25" t="s">
        <v>1606</v>
      </c>
      <c r="C618" s="25" t="s">
        <v>1824</v>
      </c>
      <c r="D618" s="26">
        <v>1995</v>
      </c>
      <c r="E618" s="26">
        <v>2006</v>
      </c>
      <c r="F618" s="27">
        <v>7922</v>
      </c>
      <c r="G618" s="27"/>
      <c r="H618" s="27">
        <v>165016938</v>
      </c>
      <c r="I618" s="27">
        <v>135155</v>
      </c>
      <c r="J618" s="27">
        <v>8940526900</v>
      </c>
      <c r="K618" s="29">
        <v>2819</v>
      </c>
      <c r="L618" s="29">
        <v>655682</v>
      </c>
      <c r="M618" s="29">
        <v>198156</v>
      </c>
      <c r="N618" s="29">
        <v>35990193000</v>
      </c>
      <c r="O618" s="30">
        <f t="shared" si="45"/>
        <v>10741</v>
      </c>
      <c r="P618" s="30">
        <f t="shared" si="49"/>
        <v>165672620</v>
      </c>
      <c r="Q618" s="30">
        <f t="shared" si="46"/>
        <v>333311</v>
      </c>
      <c r="R618" s="30">
        <f t="shared" si="47"/>
        <v>44930719900</v>
      </c>
      <c r="T618">
        <f t="shared" si="48"/>
        <v>52378</v>
      </c>
      <c r="U618">
        <f>VLOOKUP(T618,CATMUN!$B$2:$G$1123,6,0)</f>
        <v>14</v>
      </c>
    </row>
    <row r="619" spans="1:21" x14ac:dyDescent="0.2">
      <c r="A619" s="25">
        <v>52381</v>
      </c>
      <c r="B619" s="25" t="s">
        <v>1606</v>
      </c>
      <c r="C619" s="25" t="s">
        <v>1825</v>
      </c>
      <c r="D619" s="26">
        <v>2010</v>
      </c>
      <c r="E619" s="26">
        <v>2004</v>
      </c>
      <c r="F619" s="27">
        <v>9203</v>
      </c>
      <c r="G619" s="27"/>
      <c r="H619" s="27">
        <v>134835728</v>
      </c>
      <c r="I619" s="27">
        <v>162777</v>
      </c>
      <c r="J619" s="27">
        <v>25037827200</v>
      </c>
      <c r="K619" s="29">
        <v>1287</v>
      </c>
      <c r="L619" s="29">
        <v>756519</v>
      </c>
      <c r="M619" s="29">
        <v>94992</v>
      </c>
      <c r="N619" s="29">
        <v>12436310300</v>
      </c>
      <c r="O619" s="30">
        <f t="shared" si="45"/>
        <v>10490</v>
      </c>
      <c r="P619" s="30">
        <f t="shared" si="49"/>
        <v>135592247</v>
      </c>
      <c r="Q619" s="30">
        <f t="shared" si="46"/>
        <v>257769</v>
      </c>
      <c r="R619" s="30">
        <f t="shared" si="47"/>
        <v>37474137500</v>
      </c>
      <c r="T619">
        <f t="shared" si="48"/>
        <v>52381</v>
      </c>
      <c r="U619">
        <f>VLOOKUP(T619,CATMUN!$B$2:$G$1123,6,0)</f>
        <v>15</v>
      </c>
    </row>
    <row r="620" spans="1:21" x14ac:dyDescent="0.2">
      <c r="A620" s="25">
        <v>52385</v>
      </c>
      <c r="B620" s="25" t="s">
        <v>1606</v>
      </c>
      <c r="C620" s="25" t="s">
        <v>1826</v>
      </c>
      <c r="D620" s="26">
        <v>0</v>
      </c>
      <c r="E620" s="26">
        <v>2004</v>
      </c>
      <c r="F620" s="27">
        <v>1256</v>
      </c>
      <c r="G620" s="27"/>
      <c r="H620" s="27">
        <v>51134728</v>
      </c>
      <c r="I620" s="27">
        <v>0</v>
      </c>
      <c r="J620" s="27">
        <v>983593800</v>
      </c>
      <c r="K620" s="29">
        <v>1572</v>
      </c>
      <c r="L620" s="29">
        <v>287359</v>
      </c>
      <c r="M620" s="29">
        <v>43277</v>
      </c>
      <c r="N620" s="29">
        <v>7518149000</v>
      </c>
      <c r="O620" s="30">
        <f t="shared" si="45"/>
        <v>2828</v>
      </c>
      <c r="P620" s="30">
        <f t="shared" si="49"/>
        <v>51422087</v>
      </c>
      <c r="Q620" s="30">
        <f t="shared" si="46"/>
        <v>43277</v>
      </c>
      <c r="R620" s="30">
        <f t="shared" si="47"/>
        <v>8501742800</v>
      </c>
      <c r="T620">
        <f t="shared" si="48"/>
        <v>52385</v>
      </c>
      <c r="U620">
        <f>VLOOKUP(T620,CATMUN!$B$2:$G$1123,6,0)</f>
        <v>15</v>
      </c>
    </row>
    <row r="621" spans="1:21" x14ac:dyDescent="0.2">
      <c r="A621" s="25">
        <v>52390</v>
      </c>
      <c r="B621" s="25" t="s">
        <v>1606</v>
      </c>
      <c r="C621" s="25" t="s">
        <v>1827</v>
      </c>
      <c r="D621" s="26">
        <v>0</v>
      </c>
      <c r="E621" s="26">
        <v>2007</v>
      </c>
      <c r="F621" s="27">
        <v>909</v>
      </c>
      <c r="G621" s="27"/>
      <c r="H621" s="27">
        <v>228237906</v>
      </c>
      <c r="I621" s="27">
        <v>0</v>
      </c>
      <c r="J621" s="27">
        <v>6369081000</v>
      </c>
      <c r="K621" s="29">
        <v>1437</v>
      </c>
      <c r="L621" s="29">
        <v>309920</v>
      </c>
      <c r="M621" s="29">
        <v>57323</v>
      </c>
      <c r="N621" s="29">
        <v>5916126500</v>
      </c>
      <c r="O621" s="30">
        <f t="shared" si="45"/>
        <v>2346</v>
      </c>
      <c r="P621" s="30">
        <f t="shared" si="49"/>
        <v>228547826</v>
      </c>
      <c r="Q621" s="30">
        <f t="shared" si="46"/>
        <v>57323</v>
      </c>
      <c r="R621" s="30">
        <f t="shared" si="47"/>
        <v>12285207500</v>
      </c>
      <c r="T621">
        <f t="shared" si="48"/>
        <v>52390</v>
      </c>
      <c r="U621">
        <f>VLOOKUP(T621,CATMUN!$B$2:$G$1123,6,0)</f>
        <v>15</v>
      </c>
    </row>
    <row r="622" spans="1:21" x14ac:dyDescent="0.2">
      <c r="A622" s="25">
        <v>52399</v>
      </c>
      <c r="B622" s="25" t="s">
        <v>1606</v>
      </c>
      <c r="C622" s="25" t="s">
        <v>1828</v>
      </c>
      <c r="D622" s="26">
        <v>1998</v>
      </c>
      <c r="E622" s="26">
        <v>2006</v>
      </c>
      <c r="F622" s="27">
        <v>8662</v>
      </c>
      <c r="G622" s="27"/>
      <c r="H622" s="27">
        <v>151839431</v>
      </c>
      <c r="I622" s="27">
        <v>253200</v>
      </c>
      <c r="J622" s="27">
        <v>18457893900</v>
      </c>
      <c r="K622" s="29">
        <v>4646</v>
      </c>
      <c r="L622" s="29">
        <v>896495</v>
      </c>
      <c r="M622" s="29">
        <v>265738</v>
      </c>
      <c r="N622" s="29">
        <v>90630588000</v>
      </c>
      <c r="O622" s="30">
        <f t="shared" si="45"/>
        <v>13308</v>
      </c>
      <c r="P622" s="30">
        <f t="shared" si="49"/>
        <v>152735926</v>
      </c>
      <c r="Q622" s="30">
        <f t="shared" si="46"/>
        <v>518938</v>
      </c>
      <c r="R622" s="30">
        <f t="shared" si="47"/>
        <v>109088481900</v>
      </c>
      <c r="T622">
        <f t="shared" si="48"/>
        <v>52399</v>
      </c>
      <c r="U622">
        <f>VLOOKUP(T622,CATMUN!$B$2:$G$1123,6,0)</f>
        <v>14</v>
      </c>
    </row>
    <row r="623" spans="1:21" x14ac:dyDescent="0.2">
      <c r="A623" s="25">
        <v>52405</v>
      </c>
      <c r="B623" s="25" t="s">
        <v>1606</v>
      </c>
      <c r="C623" s="25" t="s">
        <v>1829</v>
      </c>
      <c r="D623" s="26">
        <v>0</v>
      </c>
      <c r="E623" s="26">
        <v>2012</v>
      </c>
      <c r="F623" s="27">
        <v>2264</v>
      </c>
      <c r="G623" s="27"/>
      <c r="H623" s="27">
        <v>287721688</v>
      </c>
      <c r="I623" s="27">
        <v>2591</v>
      </c>
      <c r="J623" s="27">
        <v>5975403700</v>
      </c>
      <c r="K623" s="29">
        <v>1165</v>
      </c>
      <c r="L623" s="29">
        <v>289738</v>
      </c>
      <c r="M623" s="29">
        <v>90626</v>
      </c>
      <c r="N623" s="29">
        <v>20393389000</v>
      </c>
      <c r="O623" s="30">
        <f t="shared" si="45"/>
        <v>3429</v>
      </c>
      <c r="P623" s="30">
        <f t="shared" si="49"/>
        <v>288011426</v>
      </c>
      <c r="Q623" s="30">
        <f t="shared" si="46"/>
        <v>93217</v>
      </c>
      <c r="R623" s="30">
        <f t="shared" si="47"/>
        <v>26368792700</v>
      </c>
      <c r="T623">
        <f t="shared" si="48"/>
        <v>52405</v>
      </c>
      <c r="U623">
        <f>VLOOKUP(T623,CATMUN!$B$2:$G$1123,6,0)</f>
        <v>15</v>
      </c>
    </row>
    <row r="624" spans="1:21" x14ac:dyDescent="0.2">
      <c r="A624" s="25">
        <v>52411</v>
      </c>
      <c r="B624" s="25" t="s">
        <v>1606</v>
      </c>
      <c r="C624" s="25" t="s">
        <v>1830</v>
      </c>
      <c r="D624" s="26">
        <v>1995</v>
      </c>
      <c r="E624" s="26">
        <v>2007</v>
      </c>
      <c r="F624" s="27">
        <v>7058</v>
      </c>
      <c r="G624" s="27"/>
      <c r="H624" s="27">
        <v>139108312</v>
      </c>
      <c r="I624" s="27">
        <v>122976</v>
      </c>
      <c r="J624" s="27">
        <v>9360519900</v>
      </c>
      <c r="K624" s="29">
        <v>977</v>
      </c>
      <c r="L624" s="29">
        <v>283381</v>
      </c>
      <c r="M624" s="29">
        <v>81496</v>
      </c>
      <c r="N624" s="29">
        <v>10994390000</v>
      </c>
      <c r="O624" s="30">
        <f t="shared" si="45"/>
        <v>8035</v>
      </c>
      <c r="P624" s="30">
        <f t="shared" si="49"/>
        <v>139391693</v>
      </c>
      <c r="Q624" s="30">
        <f t="shared" si="46"/>
        <v>204472</v>
      </c>
      <c r="R624" s="30">
        <f t="shared" si="47"/>
        <v>20354909900</v>
      </c>
      <c r="T624">
        <f t="shared" si="48"/>
        <v>52411</v>
      </c>
      <c r="U624">
        <f>VLOOKUP(T624,CATMUN!$B$2:$G$1123,6,0)</f>
        <v>15</v>
      </c>
    </row>
    <row r="625" spans="1:21" x14ac:dyDescent="0.2">
      <c r="A625" s="25">
        <v>52418</v>
      </c>
      <c r="B625" s="25" t="s">
        <v>1606</v>
      </c>
      <c r="C625" s="25" t="s">
        <v>1831</v>
      </c>
      <c r="D625" s="26">
        <v>0</v>
      </c>
      <c r="E625" s="26">
        <v>1993</v>
      </c>
      <c r="F625" s="27">
        <v>4477</v>
      </c>
      <c r="G625" s="27"/>
      <c r="H625" s="27">
        <v>149508560</v>
      </c>
      <c r="I625" s="27">
        <v>7320</v>
      </c>
      <c r="J625" s="27">
        <v>3900467800</v>
      </c>
      <c r="K625" s="29">
        <v>2085</v>
      </c>
      <c r="L625" s="29">
        <v>751967</v>
      </c>
      <c r="M625" s="29">
        <v>60493</v>
      </c>
      <c r="N625" s="29">
        <v>4431345300</v>
      </c>
      <c r="O625" s="30">
        <f t="shared" si="45"/>
        <v>6562</v>
      </c>
      <c r="P625" s="30">
        <f t="shared" si="49"/>
        <v>150260527</v>
      </c>
      <c r="Q625" s="30">
        <f t="shared" si="46"/>
        <v>67813</v>
      </c>
      <c r="R625" s="30">
        <f t="shared" si="47"/>
        <v>8331813100</v>
      </c>
      <c r="T625">
        <f t="shared" si="48"/>
        <v>52418</v>
      </c>
      <c r="U625">
        <f>VLOOKUP(T625,CATMUN!$B$2:$G$1123,6,0)</f>
        <v>15</v>
      </c>
    </row>
    <row r="626" spans="1:21" x14ac:dyDescent="0.2">
      <c r="A626" s="25">
        <v>52427</v>
      </c>
      <c r="B626" s="25" t="s">
        <v>1606</v>
      </c>
      <c r="C626" s="25" t="s">
        <v>1832</v>
      </c>
      <c r="D626" s="26">
        <v>0</v>
      </c>
      <c r="E626" s="26">
        <v>0</v>
      </c>
      <c r="F626" s="27">
        <v>2609</v>
      </c>
      <c r="G626" s="27"/>
      <c r="H626" s="27">
        <v>3393373826</v>
      </c>
      <c r="I626" s="27">
        <v>0</v>
      </c>
      <c r="J626" s="27">
        <v>92836253500</v>
      </c>
      <c r="K626" s="29">
        <v>1688</v>
      </c>
      <c r="L626" s="29">
        <v>475</v>
      </c>
      <c r="M626" s="29">
        <v>0</v>
      </c>
      <c r="N626" s="29">
        <v>21000</v>
      </c>
      <c r="O626" s="30">
        <f t="shared" si="45"/>
        <v>4297</v>
      </c>
      <c r="P626" s="30">
        <f t="shared" si="49"/>
        <v>3393374301</v>
      </c>
      <c r="Q626" s="30">
        <f t="shared" si="46"/>
        <v>0</v>
      </c>
      <c r="R626" s="30">
        <f t="shared" si="47"/>
        <v>92836274500</v>
      </c>
      <c r="T626">
        <f t="shared" si="48"/>
        <v>52427</v>
      </c>
      <c r="U626">
        <f>VLOOKUP(T626,CATMUN!$B$2:$G$1123,6,0)</f>
        <v>15</v>
      </c>
    </row>
    <row r="627" spans="1:21" x14ac:dyDescent="0.2">
      <c r="A627" s="25">
        <v>52435</v>
      </c>
      <c r="B627" s="25" t="s">
        <v>1606</v>
      </c>
      <c r="C627" s="25" t="s">
        <v>1833</v>
      </c>
      <c r="D627" s="26">
        <v>0</v>
      </c>
      <c r="E627" s="26">
        <v>1994</v>
      </c>
      <c r="F627" s="27">
        <v>4261</v>
      </c>
      <c r="G627" s="27"/>
      <c r="H627" s="27">
        <v>832835655</v>
      </c>
      <c r="I627" s="27">
        <v>1047</v>
      </c>
      <c r="J627" s="27">
        <v>33486351100</v>
      </c>
      <c r="K627" s="29">
        <v>497</v>
      </c>
      <c r="L627" s="29">
        <v>138209</v>
      </c>
      <c r="M627" s="29">
        <v>16168</v>
      </c>
      <c r="N627" s="29">
        <v>1079707000</v>
      </c>
      <c r="O627" s="30">
        <f t="shared" si="45"/>
        <v>4758</v>
      </c>
      <c r="P627" s="30">
        <f t="shared" si="49"/>
        <v>832973864</v>
      </c>
      <c r="Q627" s="30">
        <f t="shared" si="46"/>
        <v>17215</v>
      </c>
      <c r="R627" s="30">
        <f t="shared" si="47"/>
        <v>34566058100</v>
      </c>
      <c r="T627">
        <f t="shared" si="48"/>
        <v>52435</v>
      </c>
      <c r="U627">
        <f>VLOOKUP(T627,CATMUN!$B$2:$G$1123,6,0)</f>
        <v>15</v>
      </c>
    </row>
    <row r="628" spans="1:21" x14ac:dyDescent="0.2">
      <c r="A628" s="25">
        <v>52473</v>
      </c>
      <c r="B628" s="25" t="s">
        <v>1606</v>
      </c>
      <c r="C628" s="25" t="s">
        <v>1605</v>
      </c>
      <c r="D628" s="26">
        <v>0</v>
      </c>
      <c r="E628" s="26">
        <v>2005</v>
      </c>
      <c r="F628" s="27">
        <v>1709</v>
      </c>
      <c r="G628" s="27"/>
      <c r="H628" s="27">
        <v>859045129</v>
      </c>
      <c r="I628" s="27">
        <v>0</v>
      </c>
      <c r="J628" s="27">
        <v>15938445200</v>
      </c>
      <c r="K628" s="29">
        <v>1509</v>
      </c>
      <c r="L628" s="29">
        <v>103826</v>
      </c>
      <c r="M628" s="29">
        <v>36673</v>
      </c>
      <c r="N628" s="29">
        <v>2521637200</v>
      </c>
      <c r="O628" s="30">
        <f t="shared" si="45"/>
        <v>3218</v>
      </c>
      <c r="P628" s="30">
        <f t="shared" si="49"/>
        <v>859148955</v>
      </c>
      <c r="Q628" s="30">
        <f t="shared" si="46"/>
        <v>36673</v>
      </c>
      <c r="R628" s="30">
        <f t="shared" si="47"/>
        <v>18460082400</v>
      </c>
      <c r="T628">
        <f t="shared" si="48"/>
        <v>52473</v>
      </c>
      <c r="U628">
        <f>VLOOKUP(T628,CATMUN!$B$2:$G$1123,6,0)</f>
        <v>15</v>
      </c>
    </row>
    <row r="629" spans="1:21" x14ac:dyDescent="0.2">
      <c r="A629" s="25">
        <v>52480</v>
      </c>
      <c r="B629" s="25" t="s">
        <v>1606</v>
      </c>
      <c r="C629" s="25" t="s">
        <v>1606</v>
      </c>
      <c r="D629" s="26">
        <v>2008</v>
      </c>
      <c r="E629" s="26">
        <v>1996</v>
      </c>
      <c r="F629" s="27">
        <v>1083</v>
      </c>
      <c r="G629" s="27"/>
      <c r="H629" s="27">
        <v>25170326</v>
      </c>
      <c r="I629" s="27">
        <v>38799</v>
      </c>
      <c r="J629" s="27">
        <v>5367571400</v>
      </c>
      <c r="K629" s="29">
        <v>1115</v>
      </c>
      <c r="L629" s="29">
        <v>179913</v>
      </c>
      <c r="M629" s="29">
        <v>38335</v>
      </c>
      <c r="N629" s="29">
        <v>2504754000</v>
      </c>
      <c r="O629" s="30">
        <f t="shared" si="45"/>
        <v>2198</v>
      </c>
      <c r="P629" s="30">
        <f t="shared" si="49"/>
        <v>25350239</v>
      </c>
      <c r="Q629" s="30">
        <f t="shared" si="46"/>
        <v>77134</v>
      </c>
      <c r="R629" s="30">
        <f t="shared" si="47"/>
        <v>7872325400</v>
      </c>
      <c r="T629">
        <f t="shared" si="48"/>
        <v>52480</v>
      </c>
      <c r="U629">
        <f>VLOOKUP(T629,CATMUN!$B$2:$G$1123,6,0)</f>
        <v>14</v>
      </c>
    </row>
    <row r="630" spans="1:21" x14ac:dyDescent="0.2">
      <c r="A630" s="25">
        <v>52490</v>
      </c>
      <c r="B630" s="25" t="s">
        <v>1606</v>
      </c>
      <c r="C630" s="25" t="s">
        <v>1834</v>
      </c>
      <c r="D630" s="26">
        <v>0</v>
      </c>
      <c r="E630" s="26">
        <v>1994</v>
      </c>
      <c r="F630" s="27">
        <v>3424</v>
      </c>
      <c r="G630" s="27"/>
      <c r="H630" s="27">
        <v>794163201</v>
      </c>
      <c r="I630" s="27">
        <v>0</v>
      </c>
      <c r="J630" s="27">
        <v>22586048400</v>
      </c>
      <c r="K630" s="29">
        <v>3910</v>
      </c>
      <c r="L630" s="29">
        <v>245332</v>
      </c>
      <c r="M630" s="29">
        <v>61172</v>
      </c>
      <c r="N630" s="29">
        <v>2189904000</v>
      </c>
      <c r="O630" s="30">
        <f t="shared" si="45"/>
        <v>7334</v>
      </c>
      <c r="P630" s="30">
        <f t="shared" si="49"/>
        <v>794408533</v>
      </c>
      <c r="Q630" s="30">
        <f t="shared" si="46"/>
        <v>61172</v>
      </c>
      <c r="R630" s="30">
        <f t="shared" si="47"/>
        <v>24775952400</v>
      </c>
      <c r="T630">
        <f t="shared" si="48"/>
        <v>52490</v>
      </c>
      <c r="U630">
        <f>VLOOKUP(T630,CATMUN!$B$2:$G$1123,6,0)</f>
        <v>15</v>
      </c>
    </row>
    <row r="631" spans="1:21" x14ac:dyDescent="0.2">
      <c r="A631" s="25">
        <v>52506</v>
      </c>
      <c r="B631" s="25" t="s">
        <v>1606</v>
      </c>
      <c r="C631" s="25" t="s">
        <v>1835</v>
      </c>
      <c r="D631" s="26">
        <v>1999</v>
      </c>
      <c r="E631" s="26">
        <v>1999</v>
      </c>
      <c r="F631" s="27">
        <v>3546</v>
      </c>
      <c r="G631" s="27"/>
      <c r="H631" s="27">
        <v>59765889</v>
      </c>
      <c r="I631" s="27">
        <v>100505</v>
      </c>
      <c r="J631" s="27">
        <v>10149472900</v>
      </c>
      <c r="K631" s="29">
        <v>905</v>
      </c>
      <c r="L631" s="29">
        <v>342985</v>
      </c>
      <c r="M631" s="29">
        <v>34614</v>
      </c>
      <c r="N631" s="29">
        <v>2792784800</v>
      </c>
      <c r="O631" s="30">
        <f t="shared" si="45"/>
        <v>4451</v>
      </c>
      <c r="P631" s="30">
        <f t="shared" si="49"/>
        <v>60108874</v>
      </c>
      <c r="Q631" s="30">
        <f t="shared" si="46"/>
        <v>135119</v>
      </c>
      <c r="R631" s="30">
        <f t="shared" si="47"/>
        <v>12942257700</v>
      </c>
      <c r="T631">
        <f t="shared" si="48"/>
        <v>52506</v>
      </c>
      <c r="U631">
        <f>VLOOKUP(T631,CATMUN!$B$2:$G$1123,6,0)</f>
        <v>14</v>
      </c>
    </row>
    <row r="632" spans="1:21" x14ac:dyDescent="0.2">
      <c r="A632" s="25">
        <v>52520</v>
      </c>
      <c r="B632" s="25" t="s">
        <v>1606</v>
      </c>
      <c r="C632" s="25" t="s">
        <v>1836</v>
      </c>
      <c r="D632" s="26">
        <v>0</v>
      </c>
      <c r="E632" s="26">
        <v>1994</v>
      </c>
      <c r="F632" s="27">
        <v>1046</v>
      </c>
      <c r="G632" s="27"/>
      <c r="H632" s="27">
        <v>540548804</v>
      </c>
      <c r="I632" s="27">
        <v>288</v>
      </c>
      <c r="J632" s="27">
        <v>3900049400</v>
      </c>
      <c r="K632" s="29">
        <v>1555</v>
      </c>
      <c r="L632" s="29">
        <v>415042</v>
      </c>
      <c r="M632" s="29">
        <v>37027</v>
      </c>
      <c r="N632" s="29">
        <v>975320600</v>
      </c>
      <c r="O632" s="30">
        <f t="shared" si="45"/>
        <v>2601</v>
      </c>
      <c r="P632" s="30">
        <f t="shared" si="49"/>
        <v>540963846</v>
      </c>
      <c r="Q632" s="30">
        <f t="shared" si="46"/>
        <v>37315</v>
      </c>
      <c r="R632" s="30">
        <f t="shared" si="47"/>
        <v>4875370000</v>
      </c>
      <c r="T632">
        <f t="shared" si="48"/>
        <v>52520</v>
      </c>
      <c r="U632">
        <f>VLOOKUP(T632,CATMUN!$B$2:$G$1123,6,0)</f>
        <v>15</v>
      </c>
    </row>
    <row r="633" spans="1:21" x14ac:dyDescent="0.2">
      <c r="A633" s="25">
        <v>52540</v>
      </c>
      <c r="B633" s="25" t="s">
        <v>1606</v>
      </c>
      <c r="C633" s="25" t="s">
        <v>1837</v>
      </c>
      <c r="D633" s="26">
        <v>0</v>
      </c>
      <c r="E633" s="26">
        <v>2004</v>
      </c>
      <c r="F633" s="27">
        <v>2473</v>
      </c>
      <c r="G633" s="27"/>
      <c r="H633" s="27">
        <v>305082976</v>
      </c>
      <c r="I633" s="27">
        <v>5668</v>
      </c>
      <c r="J633" s="27">
        <v>9083889200</v>
      </c>
      <c r="K633" s="29">
        <v>1174</v>
      </c>
      <c r="L633" s="29">
        <v>308045</v>
      </c>
      <c r="M633" s="29">
        <v>48956</v>
      </c>
      <c r="N633" s="29">
        <v>4894020500</v>
      </c>
      <c r="O633" s="30">
        <f t="shared" si="45"/>
        <v>3647</v>
      </c>
      <c r="P633" s="30">
        <f t="shared" si="49"/>
        <v>305391021</v>
      </c>
      <c r="Q633" s="30">
        <f t="shared" si="46"/>
        <v>54624</v>
      </c>
      <c r="R633" s="30">
        <f t="shared" si="47"/>
        <v>13977909700</v>
      </c>
      <c r="T633">
        <f t="shared" si="48"/>
        <v>52540</v>
      </c>
      <c r="U633">
        <f>VLOOKUP(T633,CATMUN!$B$2:$G$1123,6,0)</f>
        <v>15</v>
      </c>
    </row>
    <row r="634" spans="1:21" x14ac:dyDescent="0.2">
      <c r="A634" s="25">
        <v>52560</v>
      </c>
      <c r="B634" s="25" t="s">
        <v>1606</v>
      </c>
      <c r="C634" s="25" t="s">
        <v>1838</v>
      </c>
      <c r="D634" s="26">
        <v>1993</v>
      </c>
      <c r="E634" s="26">
        <v>2005</v>
      </c>
      <c r="F634" s="27">
        <v>5199</v>
      </c>
      <c r="G634" s="27"/>
      <c r="H634" s="27">
        <v>366298653</v>
      </c>
      <c r="I634" s="27">
        <v>110165</v>
      </c>
      <c r="J634" s="27">
        <v>11301675000</v>
      </c>
      <c r="K634" s="29">
        <v>979</v>
      </c>
      <c r="L634" s="29">
        <v>231123</v>
      </c>
      <c r="M634" s="29">
        <v>70355</v>
      </c>
      <c r="N634" s="29">
        <v>10881834000</v>
      </c>
      <c r="O634" s="30">
        <f t="shared" si="45"/>
        <v>6178</v>
      </c>
      <c r="P634" s="30">
        <f t="shared" si="49"/>
        <v>366529776</v>
      </c>
      <c r="Q634" s="30">
        <f t="shared" si="46"/>
        <v>180520</v>
      </c>
      <c r="R634" s="30">
        <f t="shared" si="47"/>
        <v>22183509000</v>
      </c>
      <c r="T634">
        <f t="shared" si="48"/>
        <v>52560</v>
      </c>
      <c r="U634">
        <f>VLOOKUP(T634,CATMUN!$B$2:$G$1123,6,0)</f>
        <v>15</v>
      </c>
    </row>
    <row r="635" spans="1:21" x14ac:dyDescent="0.2">
      <c r="A635" s="25">
        <v>52565</v>
      </c>
      <c r="B635" s="25" t="s">
        <v>1606</v>
      </c>
      <c r="C635" s="25" t="s">
        <v>1839</v>
      </c>
      <c r="D635" s="26">
        <v>1995</v>
      </c>
      <c r="E635" s="26">
        <v>1995</v>
      </c>
      <c r="F635" s="27">
        <v>3028</v>
      </c>
      <c r="G635" s="27"/>
      <c r="H635" s="27">
        <v>40551097</v>
      </c>
      <c r="I635" s="27">
        <v>38413</v>
      </c>
      <c r="J635" s="27">
        <v>4456888900</v>
      </c>
      <c r="K635" s="29">
        <v>808</v>
      </c>
      <c r="L635" s="29">
        <v>81422</v>
      </c>
      <c r="M635" s="29">
        <v>21296</v>
      </c>
      <c r="N635" s="29">
        <v>1106409000</v>
      </c>
      <c r="O635" s="30">
        <f t="shared" si="45"/>
        <v>3836</v>
      </c>
      <c r="P635" s="30">
        <f t="shared" si="49"/>
        <v>40632519</v>
      </c>
      <c r="Q635" s="30">
        <f t="shared" si="46"/>
        <v>59709</v>
      </c>
      <c r="R635" s="30">
        <f t="shared" si="47"/>
        <v>5563297900</v>
      </c>
      <c r="T635">
        <f t="shared" si="48"/>
        <v>52565</v>
      </c>
      <c r="U635">
        <f>VLOOKUP(T635,CATMUN!$B$2:$G$1123,6,0)</f>
        <v>14</v>
      </c>
    </row>
    <row r="636" spans="1:21" x14ac:dyDescent="0.2">
      <c r="A636" s="25">
        <v>52573</v>
      </c>
      <c r="B636" s="25" t="s">
        <v>1606</v>
      </c>
      <c r="C636" s="25" t="s">
        <v>1840</v>
      </c>
      <c r="D636" s="26">
        <v>1991</v>
      </c>
      <c r="E636" s="26">
        <v>1991</v>
      </c>
      <c r="F636" s="27">
        <v>5401</v>
      </c>
      <c r="G636" s="27"/>
      <c r="H636" s="27">
        <v>109631235</v>
      </c>
      <c r="I636" s="27">
        <v>143249</v>
      </c>
      <c r="J636" s="27">
        <v>5114125000</v>
      </c>
      <c r="K636" s="29">
        <v>1790</v>
      </c>
      <c r="L636" s="29">
        <v>1050994</v>
      </c>
      <c r="M636" s="29">
        <v>99922</v>
      </c>
      <c r="N636" s="29">
        <v>3614518500</v>
      </c>
      <c r="O636" s="30">
        <f t="shared" si="45"/>
        <v>7191</v>
      </c>
      <c r="P636" s="30">
        <f t="shared" si="49"/>
        <v>110682229</v>
      </c>
      <c r="Q636" s="30">
        <f t="shared" si="46"/>
        <v>243171</v>
      </c>
      <c r="R636" s="30">
        <f t="shared" si="47"/>
        <v>8728643500</v>
      </c>
      <c r="T636">
        <f t="shared" si="48"/>
        <v>52573</v>
      </c>
      <c r="U636">
        <f>VLOOKUP(T636,CATMUN!$B$2:$G$1123,6,0)</f>
        <v>15</v>
      </c>
    </row>
    <row r="637" spans="1:21" x14ac:dyDescent="0.2">
      <c r="A637" s="25">
        <v>52585</v>
      </c>
      <c r="B637" s="25" t="s">
        <v>1606</v>
      </c>
      <c r="C637" s="25" t="s">
        <v>1841</v>
      </c>
      <c r="D637" s="26">
        <v>1992</v>
      </c>
      <c r="E637" s="26">
        <v>2004</v>
      </c>
      <c r="F637" s="27">
        <v>8655</v>
      </c>
      <c r="G637" s="27"/>
      <c r="H637" s="27">
        <v>128866781</v>
      </c>
      <c r="I637" s="27">
        <v>208048</v>
      </c>
      <c r="J637" s="27">
        <v>21467884200</v>
      </c>
      <c r="K637" s="29">
        <v>2641</v>
      </c>
      <c r="L637" s="29">
        <v>1630682</v>
      </c>
      <c r="M637" s="29">
        <v>223446</v>
      </c>
      <c r="N637" s="29">
        <v>29668644500</v>
      </c>
      <c r="O637" s="30">
        <f t="shared" si="45"/>
        <v>11296</v>
      </c>
      <c r="P637" s="30">
        <f t="shared" si="49"/>
        <v>130497463</v>
      </c>
      <c r="Q637" s="30">
        <f t="shared" si="46"/>
        <v>431494</v>
      </c>
      <c r="R637" s="30">
        <f t="shared" si="47"/>
        <v>51136528700</v>
      </c>
      <c r="T637">
        <f t="shared" si="48"/>
        <v>52585</v>
      </c>
      <c r="U637">
        <f>VLOOKUP(T637,CATMUN!$B$2:$G$1123,6,0)</f>
        <v>14</v>
      </c>
    </row>
    <row r="638" spans="1:21" x14ac:dyDescent="0.2">
      <c r="A638" s="25">
        <v>52612</v>
      </c>
      <c r="B638" s="25" t="s">
        <v>1606</v>
      </c>
      <c r="C638" s="25" t="s">
        <v>1623</v>
      </c>
      <c r="D638" s="26">
        <v>0</v>
      </c>
      <c r="E638" s="26">
        <v>2005</v>
      </c>
      <c r="F638" s="27">
        <v>5739</v>
      </c>
      <c r="G638" s="27"/>
      <c r="H638" s="27">
        <v>2477438380</v>
      </c>
      <c r="I638" s="27">
        <v>875</v>
      </c>
      <c r="J638" s="27">
        <v>84229702900</v>
      </c>
      <c r="K638" s="29">
        <v>1239</v>
      </c>
      <c r="L638" s="29">
        <v>295361</v>
      </c>
      <c r="M638" s="29">
        <v>52506</v>
      </c>
      <c r="N638" s="29">
        <v>7426102000</v>
      </c>
      <c r="O638" s="30">
        <f t="shared" si="45"/>
        <v>6978</v>
      </c>
      <c r="P638" s="30">
        <f t="shared" si="49"/>
        <v>2477733741</v>
      </c>
      <c r="Q638" s="30">
        <f t="shared" si="46"/>
        <v>53381</v>
      </c>
      <c r="R638" s="30">
        <f t="shared" si="47"/>
        <v>91655804900</v>
      </c>
      <c r="T638">
        <f t="shared" si="48"/>
        <v>52612</v>
      </c>
      <c r="U638">
        <f>VLOOKUP(T638,CATMUN!$B$2:$G$1123,6,0)</f>
        <v>15</v>
      </c>
    </row>
    <row r="639" spans="1:21" x14ac:dyDescent="0.2">
      <c r="A639" s="25">
        <v>52621</v>
      </c>
      <c r="B639" s="25" t="s">
        <v>1606</v>
      </c>
      <c r="C639" s="25" t="s">
        <v>1842</v>
      </c>
      <c r="D639" s="26">
        <v>0</v>
      </c>
      <c r="E639" s="26">
        <v>1994</v>
      </c>
      <c r="F639" s="27">
        <v>2536</v>
      </c>
      <c r="G639" s="27"/>
      <c r="H639" s="27">
        <v>1888561421</v>
      </c>
      <c r="I639" s="27">
        <v>0</v>
      </c>
      <c r="J639" s="27">
        <v>56914318600</v>
      </c>
      <c r="K639" s="29">
        <v>824</v>
      </c>
      <c r="L639" s="29">
        <v>70878</v>
      </c>
      <c r="M639" s="29">
        <v>12876</v>
      </c>
      <c r="N639" s="29">
        <v>925875800</v>
      </c>
      <c r="O639" s="30">
        <f t="shared" si="45"/>
        <v>3360</v>
      </c>
      <c r="P639" s="30">
        <f t="shared" si="49"/>
        <v>1888632299</v>
      </c>
      <c r="Q639" s="30">
        <f t="shared" si="46"/>
        <v>12876</v>
      </c>
      <c r="R639" s="30">
        <f t="shared" si="47"/>
        <v>57840194400</v>
      </c>
      <c r="T639">
        <f t="shared" si="48"/>
        <v>52621</v>
      </c>
      <c r="U639">
        <f>VLOOKUP(T639,CATMUN!$B$2:$G$1123,6,0)</f>
        <v>15</v>
      </c>
    </row>
    <row r="640" spans="1:21" x14ac:dyDescent="0.2">
      <c r="A640" s="25">
        <v>52678</v>
      </c>
      <c r="B640" s="25" t="s">
        <v>1606</v>
      </c>
      <c r="C640" s="25" t="s">
        <v>1843</v>
      </c>
      <c r="D640" s="26">
        <v>0</v>
      </c>
      <c r="E640" s="26">
        <v>2005</v>
      </c>
      <c r="F640" s="27">
        <v>12830</v>
      </c>
      <c r="G640" s="27"/>
      <c r="H640" s="27">
        <v>311792387</v>
      </c>
      <c r="I640" s="27">
        <v>8471</v>
      </c>
      <c r="J640" s="27">
        <v>11991226600</v>
      </c>
      <c r="K640" s="29">
        <v>4632</v>
      </c>
      <c r="L640" s="29">
        <v>1238722</v>
      </c>
      <c r="M640" s="29">
        <v>201415</v>
      </c>
      <c r="N640" s="29">
        <v>46351864000</v>
      </c>
      <c r="O640" s="30">
        <f t="shared" si="45"/>
        <v>17462</v>
      </c>
      <c r="P640" s="30">
        <f t="shared" si="49"/>
        <v>313031109</v>
      </c>
      <c r="Q640" s="30">
        <f t="shared" si="46"/>
        <v>209886</v>
      </c>
      <c r="R640" s="30">
        <f t="shared" si="47"/>
        <v>58343090600</v>
      </c>
      <c r="T640">
        <f t="shared" si="48"/>
        <v>52678</v>
      </c>
      <c r="U640">
        <f>VLOOKUP(T640,CATMUN!$B$2:$G$1123,6,0)</f>
        <v>14</v>
      </c>
    </row>
    <row r="641" spans="1:21" x14ac:dyDescent="0.2">
      <c r="A641" s="25">
        <v>52683</v>
      </c>
      <c r="B641" s="25" t="s">
        <v>1606</v>
      </c>
      <c r="C641" s="25" t="s">
        <v>1844</v>
      </c>
      <c r="D641" s="26">
        <v>2015</v>
      </c>
      <c r="E641" s="26">
        <v>2015</v>
      </c>
      <c r="F641" s="27">
        <v>9709</v>
      </c>
      <c r="G641" s="27"/>
      <c r="H641" s="27">
        <v>98094683</v>
      </c>
      <c r="I641" s="27">
        <v>225471</v>
      </c>
      <c r="J641" s="27">
        <v>69442330500</v>
      </c>
      <c r="K641" s="29">
        <v>3837</v>
      </c>
      <c r="L641" s="29">
        <v>1371058</v>
      </c>
      <c r="M641" s="29">
        <v>342536</v>
      </c>
      <c r="N641" s="29">
        <v>117267268500</v>
      </c>
      <c r="O641" s="30">
        <f t="shared" si="45"/>
        <v>13546</v>
      </c>
      <c r="P641" s="30">
        <f t="shared" si="49"/>
        <v>99465741</v>
      </c>
      <c r="Q641" s="30">
        <f t="shared" si="46"/>
        <v>568007</v>
      </c>
      <c r="R641" s="30">
        <f t="shared" si="47"/>
        <v>186709599000</v>
      </c>
      <c r="T641">
        <f t="shared" si="48"/>
        <v>52683</v>
      </c>
      <c r="U641">
        <f>VLOOKUP(T641,CATMUN!$B$2:$G$1123,6,0)</f>
        <v>14</v>
      </c>
    </row>
    <row r="642" spans="1:21" x14ac:dyDescent="0.2">
      <c r="A642" s="25">
        <v>52685</v>
      </c>
      <c r="B642" s="25" t="s">
        <v>1606</v>
      </c>
      <c r="C642" s="25" t="s">
        <v>1625</v>
      </c>
      <c r="D642" s="26">
        <v>2008</v>
      </c>
      <c r="E642" s="26">
        <v>1995</v>
      </c>
      <c r="F642" s="27">
        <v>3456</v>
      </c>
      <c r="G642" s="27"/>
      <c r="H642" s="27">
        <v>61942746</v>
      </c>
      <c r="I642" s="27">
        <v>84756</v>
      </c>
      <c r="J642" s="27">
        <v>8975983200</v>
      </c>
      <c r="K642" s="29">
        <v>987</v>
      </c>
      <c r="L642" s="29">
        <v>237142</v>
      </c>
      <c r="M642" s="29">
        <v>40265</v>
      </c>
      <c r="N642" s="29">
        <v>1761067000</v>
      </c>
      <c r="O642" s="30">
        <f t="shared" si="45"/>
        <v>4443</v>
      </c>
      <c r="P642" s="30">
        <f t="shared" si="49"/>
        <v>62179888</v>
      </c>
      <c r="Q642" s="30">
        <f t="shared" si="46"/>
        <v>125021</v>
      </c>
      <c r="R642" s="30">
        <f t="shared" si="47"/>
        <v>10737050200</v>
      </c>
      <c r="T642">
        <f t="shared" si="48"/>
        <v>52685</v>
      </c>
      <c r="U642">
        <f>VLOOKUP(T642,CATMUN!$B$2:$G$1123,6,0)</f>
        <v>14</v>
      </c>
    </row>
    <row r="643" spans="1:21" x14ac:dyDescent="0.2">
      <c r="A643" s="25">
        <v>52687</v>
      </c>
      <c r="B643" s="25" t="s">
        <v>1606</v>
      </c>
      <c r="C643" s="25" t="s">
        <v>1845</v>
      </c>
      <c r="D643" s="26">
        <v>2009</v>
      </c>
      <c r="E643" s="26">
        <v>2007</v>
      </c>
      <c r="F643" s="27">
        <v>9612</v>
      </c>
      <c r="G643" s="27"/>
      <c r="H643" s="27">
        <v>254150347</v>
      </c>
      <c r="I643" s="27">
        <v>285270</v>
      </c>
      <c r="J643" s="27">
        <v>34009877200</v>
      </c>
      <c r="K643" s="29">
        <v>815</v>
      </c>
      <c r="L643" s="29">
        <v>282330</v>
      </c>
      <c r="M643" s="29">
        <v>84173</v>
      </c>
      <c r="N643" s="29">
        <v>8924509500</v>
      </c>
      <c r="O643" s="30">
        <f t="shared" ref="O643:O706" si="50">F643+K643</f>
        <v>10427</v>
      </c>
      <c r="P643" s="30">
        <f t="shared" si="49"/>
        <v>254432677</v>
      </c>
      <c r="Q643" s="30">
        <f t="shared" ref="Q643:Q706" si="51">I643+M643</f>
        <v>369443</v>
      </c>
      <c r="R643" s="30">
        <f t="shared" ref="R643:R706" si="52">J643+N643</f>
        <v>42934386700</v>
      </c>
      <c r="T643">
        <f t="shared" ref="T643:T706" si="53">VALUE(A643)</f>
        <v>52687</v>
      </c>
      <c r="U643">
        <f>VLOOKUP(T643,CATMUN!$B$2:$G$1123,6,0)</f>
        <v>15</v>
      </c>
    </row>
    <row r="644" spans="1:21" x14ac:dyDescent="0.2">
      <c r="A644" s="25">
        <v>52693</v>
      </c>
      <c r="B644" s="25" t="s">
        <v>1606</v>
      </c>
      <c r="C644" s="25" t="s">
        <v>1277</v>
      </c>
      <c r="D644" s="26">
        <v>1998</v>
      </c>
      <c r="E644" s="26">
        <v>2005</v>
      </c>
      <c r="F644" s="27">
        <v>6612</v>
      </c>
      <c r="G644" s="27"/>
      <c r="H644" s="27">
        <v>111818571</v>
      </c>
      <c r="I644" s="27">
        <v>156820</v>
      </c>
      <c r="J644" s="27">
        <v>10222114500</v>
      </c>
      <c r="K644" s="29">
        <v>1668</v>
      </c>
      <c r="L644" s="29">
        <v>398778</v>
      </c>
      <c r="M644" s="29">
        <v>131579</v>
      </c>
      <c r="N644" s="29">
        <v>16799916500</v>
      </c>
      <c r="O644" s="30">
        <f t="shared" si="50"/>
        <v>8280</v>
      </c>
      <c r="P644" s="30">
        <f t="shared" ref="P644:P707" si="54">H644+L644</f>
        <v>112217349</v>
      </c>
      <c r="Q644" s="30">
        <f t="shared" si="51"/>
        <v>288399</v>
      </c>
      <c r="R644" s="30">
        <f t="shared" si="52"/>
        <v>27022031000</v>
      </c>
      <c r="T644">
        <f t="shared" si="53"/>
        <v>52693</v>
      </c>
      <c r="U644">
        <f>VLOOKUP(T644,CATMUN!$B$2:$G$1123,6,0)</f>
        <v>14</v>
      </c>
    </row>
    <row r="645" spans="1:21" x14ac:dyDescent="0.2">
      <c r="A645" s="25">
        <v>52694</v>
      </c>
      <c r="B645" s="25" t="s">
        <v>1606</v>
      </c>
      <c r="C645" s="25" t="s">
        <v>1846</v>
      </c>
      <c r="D645" s="26">
        <v>2008</v>
      </c>
      <c r="E645" s="26">
        <v>2008</v>
      </c>
      <c r="F645" s="27">
        <v>3037</v>
      </c>
      <c r="G645" s="27"/>
      <c r="H645" s="27">
        <v>57473700</v>
      </c>
      <c r="I645" s="27">
        <v>100363</v>
      </c>
      <c r="J645" s="27">
        <v>10711337400</v>
      </c>
      <c r="K645" s="29">
        <v>414</v>
      </c>
      <c r="L645" s="29">
        <v>172459</v>
      </c>
      <c r="M645" s="29">
        <v>26467</v>
      </c>
      <c r="N645" s="29">
        <v>5691633000</v>
      </c>
      <c r="O645" s="30">
        <f t="shared" si="50"/>
        <v>3451</v>
      </c>
      <c r="P645" s="30">
        <f t="shared" si="54"/>
        <v>57646159</v>
      </c>
      <c r="Q645" s="30">
        <f t="shared" si="51"/>
        <v>126830</v>
      </c>
      <c r="R645" s="30">
        <f t="shared" si="52"/>
        <v>16402970400</v>
      </c>
      <c r="T645">
        <f t="shared" si="53"/>
        <v>52694</v>
      </c>
      <c r="U645">
        <f>VLOOKUP(T645,CATMUN!$B$2:$G$1123,6,0)</f>
        <v>14</v>
      </c>
    </row>
    <row r="646" spans="1:21" x14ac:dyDescent="0.2">
      <c r="A646" s="25">
        <v>52696</v>
      </c>
      <c r="B646" s="25" t="s">
        <v>1606</v>
      </c>
      <c r="C646" s="25" t="s">
        <v>1847</v>
      </c>
      <c r="D646" s="26">
        <v>0</v>
      </c>
      <c r="E646" s="26">
        <v>2005</v>
      </c>
      <c r="F646" s="27">
        <v>1820</v>
      </c>
      <c r="G646" s="27"/>
      <c r="H646" s="27">
        <v>1153064839</v>
      </c>
      <c r="I646" s="27">
        <v>0</v>
      </c>
      <c r="J646" s="27">
        <v>36553677100</v>
      </c>
      <c r="K646" s="29">
        <v>1060</v>
      </c>
      <c r="L646" s="29">
        <v>149487</v>
      </c>
      <c r="M646" s="29">
        <v>30228</v>
      </c>
      <c r="N646" s="29">
        <v>3306318500</v>
      </c>
      <c r="O646" s="30">
        <f t="shared" si="50"/>
        <v>2880</v>
      </c>
      <c r="P646" s="30">
        <f t="shared" si="54"/>
        <v>1153214326</v>
      </c>
      <c r="Q646" s="30">
        <f t="shared" si="51"/>
        <v>30228</v>
      </c>
      <c r="R646" s="30">
        <f t="shared" si="52"/>
        <v>39859995600</v>
      </c>
      <c r="T646">
        <f t="shared" si="53"/>
        <v>52696</v>
      </c>
      <c r="U646">
        <f>VLOOKUP(T646,CATMUN!$B$2:$G$1123,6,0)</f>
        <v>15</v>
      </c>
    </row>
    <row r="647" spans="1:21" x14ac:dyDescent="0.2">
      <c r="A647" s="25">
        <v>52699</v>
      </c>
      <c r="B647" s="25" t="s">
        <v>1606</v>
      </c>
      <c r="C647" s="25" t="s">
        <v>1848</v>
      </c>
      <c r="D647" s="26">
        <v>0</v>
      </c>
      <c r="E647" s="26">
        <v>1993</v>
      </c>
      <c r="F647" s="27">
        <v>4554</v>
      </c>
      <c r="G647" s="27"/>
      <c r="H647" s="27">
        <v>576073114</v>
      </c>
      <c r="I647" s="27">
        <v>6658</v>
      </c>
      <c r="J647" s="27">
        <v>39448308200</v>
      </c>
      <c r="K647" s="29">
        <v>618</v>
      </c>
      <c r="L647" s="29">
        <v>77259</v>
      </c>
      <c r="M647" s="29">
        <v>17348</v>
      </c>
      <c r="N647" s="29">
        <v>890101000</v>
      </c>
      <c r="O647" s="30">
        <f t="shared" si="50"/>
        <v>5172</v>
      </c>
      <c r="P647" s="30">
        <f t="shared" si="54"/>
        <v>576150373</v>
      </c>
      <c r="Q647" s="30">
        <f t="shared" si="51"/>
        <v>24006</v>
      </c>
      <c r="R647" s="30">
        <f t="shared" si="52"/>
        <v>40338409200</v>
      </c>
      <c r="T647">
        <f t="shared" si="53"/>
        <v>52699</v>
      </c>
      <c r="U647">
        <f>VLOOKUP(T647,CATMUN!$B$2:$G$1123,6,0)</f>
        <v>15</v>
      </c>
    </row>
    <row r="648" spans="1:21" x14ac:dyDescent="0.2">
      <c r="A648" s="25">
        <v>52720</v>
      </c>
      <c r="B648" s="25" t="s">
        <v>1606</v>
      </c>
      <c r="C648" s="25" t="s">
        <v>1849</v>
      </c>
      <c r="D648" s="26">
        <v>2008</v>
      </c>
      <c r="E648" s="26">
        <v>2007</v>
      </c>
      <c r="F648" s="27">
        <v>3317</v>
      </c>
      <c r="G648" s="27"/>
      <c r="H648" s="27">
        <v>114113205</v>
      </c>
      <c r="I648" s="27">
        <v>129660</v>
      </c>
      <c r="J648" s="27">
        <v>26750077600</v>
      </c>
      <c r="K648" s="29">
        <v>720</v>
      </c>
      <c r="L648" s="29">
        <v>501406</v>
      </c>
      <c r="M648" s="29">
        <v>71125</v>
      </c>
      <c r="N648" s="29">
        <v>9464509000</v>
      </c>
      <c r="O648" s="30">
        <f t="shared" si="50"/>
        <v>4037</v>
      </c>
      <c r="P648" s="30">
        <f t="shared" si="54"/>
        <v>114614611</v>
      </c>
      <c r="Q648" s="30">
        <f t="shared" si="51"/>
        <v>200785</v>
      </c>
      <c r="R648" s="30">
        <f t="shared" si="52"/>
        <v>36214586600</v>
      </c>
      <c r="T648">
        <f t="shared" si="53"/>
        <v>52720</v>
      </c>
      <c r="U648">
        <f>VLOOKUP(T648,CATMUN!$B$2:$G$1123,6,0)</f>
        <v>15</v>
      </c>
    </row>
    <row r="649" spans="1:21" x14ac:dyDescent="0.2">
      <c r="A649" s="25">
        <v>52786</v>
      </c>
      <c r="B649" s="25" t="s">
        <v>1606</v>
      </c>
      <c r="C649" s="25" t="s">
        <v>1850</v>
      </c>
      <c r="D649" s="26">
        <v>2011</v>
      </c>
      <c r="E649" s="26">
        <v>2004</v>
      </c>
      <c r="F649" s="27">
        <v>12547</v>
      </c>
      <c r="G649" s="27"/>
      <c r="H649" s="27">
        <v>233132759</v>
      </c>
      <c r="I649" s="27">
        <v>206133</v>
      </c>
      <c r="J649" s="27">
        <v>33492289400</v>
      </c>
      <c r="K649" s="29">
        <v>2692</v>
      </c>
      <c r="L649" s="29">
        <v>1234474</v>
      </c>
      <c r="M649" s="29">
        <v>236014</v>
      </c>
      <c r="N649" s="29">
        <v>41603779500</v>
      </c>
      <c r="O649" s="30">
        <f t="shared" si="50"/>
        <v>15239</v>
      </c>
      <c r="P649" s="30">
        <f t="shared" si="54"/>
        <v>234367233</v>
      </c>
      <c r="Q649" s="30">
        <f t="shared" si="51"/>
        <v>442147</v>
      </c>
      <c r="R649" s="30">
        <f t="shared" si="52"/>
        <v>75096068900</v>
      </c>
      <c r="T649">
        <f t="shared" si="53"/>
        <v>52786</v>
      </c>
      <c r="U649">
        <f>VLOOKUP(T649,CATMUN!$B$2:$G$1123,6,0)</f>
        <v>15</v>
      </c>
    </row>
    <row r="650" spans="1:21" x14ac:dyDescent="0.2">
      <c r="A650" s="25">
        <v>52788</v>
      </c>
      <c r="B650" s="25" t="s">
        <v>1606</v>
      </c>
      <c r="C650" s="25" t="s">
        <v>1851</v>
      </c>
      <c r="D650" s="26">
        <v>1999</v>
      </c>
      <c r="E650" s="26">
        <v>1999</v>
      </c>
      <c r="F650" s="27">
        <v>6848</v>
      </c>
      <c r="G650" s="27"/>
      <c r="H650" s="27">
        <v>252890377</v>
      </c>
      <c r="I650" s="27">
        <v>192963</v>
      </c>
      <c r="J650" s="27">
        <v>20566779900</v>
      </c>
      <c r="K650" s="29">
        <v>1173</v>
      </c>
      <c r="L650" s="29">
        <v>1127727</v>
      </c>
      <c r="M650" s="29">
        <v>83485</v>
      </c>
      <c r="N650" s="29">
        <v>8635503000</v>
      </c>
      <c r="O650" s="30">
        <f t="shared" si="50"/>
        <v>8021</v>
      </c>
      <c r="P650" s="30">
        <f t="shared" si="54"/>
        <v>254018104</v>
      </c>
      <c r="Q650" s="30">
        <f t="shared" si="51"/>
        <v>276448</v>
      </c>
      <c r="R650" s="30">
        <f t="shared" si="52"/>
        <v>29202282900</v>
      </c>
      <c r="T650">
        <f t="shared" si="53"/>
        <v>52788</v>
      </c>
      <c r="U650">
        <f>VLOOKUP(T650,CATMUN!$B$2:$G$1123,6,0)</f>
        <v>15</v>
      </c>
    </row>
    <row r="651" spans="1:21" x14ac:dyDescent="0.2">
      <c r="A651" s="25">
        <v>52835</v>
      </c>
      <c r="B651" s="25" t="s">
        <v>1606</v>
      </c>
      <c r="C651" s="25" t="s">
        <v>1852</v>
      </c>
      <c r="D651" s="26">
        <v>2014</v>
      </c>
      <c r="E651" s="26">
        <v>2014</v>
      </c>
      <c r="F651" s="27">
        <v>22820</v>
      </c>
      <c r="G651" s="27"/>
      <c r="H651" s="27">
        <v>3843467482</v>
      </c>
      <c r="I651" s="27">
        <v>645859</v>
      </c>
      <c r="J651" s="27">
        <v>479132709900</v>
      </c>
      <c r="K651" s="29">
        <v>30023</v>
      </c>
      <c r="L651" s="29">
        <v>13814055</v>
      </c>
      <c r="M651" s="29">
        <v>2283707</v>
      </c>
      <c r="N651" s="29">
        <v>730389179400</v>
      </c>
      <c r="O651" s="30">
        <f t="shared" si="50"/>
        <v>52843</v>
      </c>
      <c r="P651" s="30">
        <f t="shared" si="54"/>
        <v>3857281537</v>
      </c>
      <c r="Q651" s="30">
        <f t="shared" si="51"/>
        <v>2929566</v>
      </c>
      <c r="R651" s="30">
        <f t="shared" si="52"/>
        <v>1209521889300</v>
      </c>
      <c r="T651">
        <f t="shared" si="53"/>
        <v>52835</v>
      </c>
      <c r="U651">
        <f>VLOOKUP(T651,CATMUN!$B$2:$G$1123,6,0)</f>
        <v>13</v>
      </c>
    </row>
    <row r="652" spans="1:21" x14ac:dyDescent="0.2">
      <c r="A652" s="25">
        <v>52838</v>
      </c>
      <c r="B652" s="25" t="s">
        <v>1606</v>
      </c>
      <c r="C652" s="25" t="s">
        <v>1853</v>
      </c>
      <c r="D652" s="26">
        <v>2002</v>
      </c>
      <c r="E652" s="26">
        <v>2002</v>
      </c>
      <c r="F652" s="27">
        <v>13745</v>
      </c>
      <c r="G652" s="27"/>
      <c r="H652" s="27">
        <v>205732248</v>
      </c>
      <c r="I652" s="27">
        <v>351708</v>
      </c>
      <c r="J652" s="27">
        <v>63934160600</v>
      </c>
      <c r="K652" s="29">
        <v>7329</v>
      </c>
      <c r="L652" s="29">
        <v>2436475</v>
      </c>
      <c r="M652" s="29">
        <v>483811</v>
      </c>
      <c r="N652" s="29">
        <v>106956619500</v>
      </c>
      <c r="O652" s="30">
        <f t="shared" si="50"/>
        <v>21074</v>
      </c>
      <c r="P652" s="30">
        <f t="shared" si="54"/>
        <v>208168723</v>
      </c>
      <c r="Q652" s="30">
        <f t="shared" si="51"/>
        <v>835519</v>
      </c>
      <c r="R652" s="30">
        <f t="shared" si="52"/>
        <v>170890780100</v>
      </c>
      <c r="T652">
        <f t="shared" si="53"/>
        <v>52838</v>
      </c>
      <c r="U652">
        <f>VLOOKUP(T652,CATMUN!$B$2:$G$1123,6,0)</f>
        <v>14</v>
      </c>
    </row>
    <row r="653" spans="1:21" x14ac:dyDescent="0.2">
      <c r="A653" s="25">
        <v>52885</v>
      </c>
      <c r="B653" s="25" t="s">
        <v>1606</v>
      </c>
      <c r="C653" s="25" t="s">
        <v>1854</v>
      </c>
      <c r="D653" s="26">
        <v>1994</v>
      </c>
      <c r="E653" s="26">
        <v>1994</v>
      </c>
      <c r="F653" s="27">
        <v>5517</v>
      </c>
      <c r="G653" s="27"/>
      <c r="H653" s="27">
        <v>104167381</v>
      </c>
      <c r="I653" s="27">
        <v>138493</v>
      </c>
      <c r="J653" s="27">
        <v>10368796400</v>
      </c>
      <c r="K653" s="29">
        <v>1366</v>
      </c>
      <c r="L653" s="29">
        <v>308735</v>
      </c>
      <c r="M653" s="29">
        <v>67057</v>
      </c>
      <c r="N653" s="29">
        <v>4765127000</v>
      </c>
      <c r="O653" s="30">
        <f t="shared" si="50"/>
        <v>6883</v>
      </c>
      <c r="P653" s="30">
        <f t="shared" si="54"/>
        <v>104476116</v>
      </c>
      <c r="Q653" s="30">
        <f t="shared" si="51"/>
        <v>205550</v>
      </c>
      <c r="R653" s="30">
        <f t="shared" si="52"/>
        <v>15133923400</v>
      </c>
      <c r="T653">
        <f t="shared" si="53"/>
        <v>52885</v>
      </c>
      <c r="U653">
        <f>VLOOKUP(T653,CATMUN!$B$2:$G$1123,6,0)</f>
        <v>15</v>
      </c>
    </row>
    <row r="654" spans="1:21" x14ac:dyDescent="0.2">
      <c r="A654" s="25">
        <v>54001</v>
      </c>
      <c r="B654" s="25" t="s">
        <v>1855</v>
      </c>
      <c r="C654" s="25" t="s">
        <v>1856</v>
      </c>
      <c r="D654" s="26">
        <v>2013</v>
      </c>
      <c r="E654" s="26">
        <v>2013</v>
      </c>
      <c r="F654" s="27">
        <v>13233</v>
      </c>
      <c r="G654" s="27"/>
      <c r="H654" s="27">
        <v>1030412256</v>
      </c>
      <c r="I654" s="27">
        <v>782195</v>
      </c>
      <c r="J654" s="27">
        <v>423823565800</v>
      </c>
      <c r="K654" s="29">
        <v>242397</v>
      </c>
      <c r="L654" s="29">
        <v>53489130</v>
      </c>
      <c r="M654" s="29">
        <v>20507664</v>
      </c>
      <c r="N654" s="29">
        <v>15960412953500</v>
      </c>
      <c r="O654" s="30">
        <f t="shared" si="50"/>
        <v>255630</v>
      </c>
      <c r="P654" s="30">
        <f t="shared" si="54"/>
        <v>1083901386</v>
      </c>
      <c r="Q654" s="30">
        <f t="shared" si="51"/>
        <v>21289859</v>
      </c>
      <c r="R654" s="30">
        <f t="shared" si="52"/>
        <v>16384236519300</v>
      </c>
      <c r="T654">
        <f t="shared" si="53"/>
        <v>54001</v>
      </c>
      <c r="U654">
        <f>VLOOKUP(T654,CATMUN!$B$2:$G$1123,6,0)</f>
        <v>10</v>
      </c>
    </row>
    <row r="655" spans="1:21" x14ac:dyDescent="0.2">
      <c r="A655" s="25">
        <v>54003</v>
      </c>
      <c r="B655" s="25" t="s">
        <v>1855</v>
      </c>
      <c r="C655" s="25" t="s">
        <v>1857</v>
      </c>
      <c r="D655" s="26">
        <v>2006</v>
      </c>
      <c r="E655" s="26">
        <v>2006</v>
      </c>
      <c r="F655" s="27">
        <v>5351</v>
      </c>
      <c r="G655" s="27"/>
      <c r="H655" s="27">
        <v>1344597247</v>
      </c>
      <c r="I655" s="27">
        <v>342618</v>
      </c>
      <c r="J655" s="27">
        <v>48181659000</v>
      </c>
      <c r="K655" s="29">
        <v>5859</v>
      </c>
      <c r="L655" s="29">
        <v>1393573</v>
      </c>
      <c r="M655" s="29">
        <v>336070</v>
      </c>
      <c r="N655" s="29">
        <v>43895069500</v>
      </c>
      <c r="O655" s="30">
        <f t="shared" si="50"/>
        <v>11210</v>
      </c>
      <c r="P655" s="30">
        <f t="shared" si="54"/>
        <v>1345990820</v>
      </c>
      <c r="Q655" s="30">
        <f t="shared" si="51"/>
        <v>678688</v>
      </c>
      <c r="R655" s="30">
        <f t="shared" si="52"/>
        <v>92076728500</v>
      </c>
      <c r="T655">
        <f t="shared" si="53"/>
        <v>54003</v>
      </c>
      <c r="U655">
        <f>VLOOKUP(T655,CATMUN!$B$2:$G$1123,6,0)</f>
        <v>15</v>
      </c>
    </row>
    <row r="656" spans="1:21" x14ac:dyDescent="0.2">
      <c r="A656" s="25">
        <v>54051</v>
      </c>
      <c r="B656" s="25" t="s">
        <v>1855</v>
      </c>
      <c r="C656" s="25" t="s">
        <v>1858</v>
      </c>
      <c r="D656" s="26">
        <v>1998</v>
      </c>
      <c r="E656" s="26">
        <v>2007</v>
      </c>
      <c r="F656" s="27">
        <v>3563</v>
      </c>
      <c r="G656" s="27"/>
      <c r="H656" s="27">
        <v>502228901</v>
      </c>
      <c r="I656" s="27">
        <v>106565</v>
      </c>
      <c r="J656" s="27">
        <v>6834353000</v>
      </c>
      <c r="K656" s="29">
        <v>814</v>
      </c>
      <c r="L656" s="29">
        <v>337391</v>
      </c>
      <c r="M656" s="29">
        <v>108660</v>
      </c>
      <c r="N656" s="29">
        <v>8542393000</v>
      </c>
      <c r="O656" s="30">
        <f t="shared" si="50"/>
        <v>4377</v>
      </c>
      <c r="P656" s="30">
        <f t="shared" si="54"/>
        <v>502566292</v>
      </c>
      <c r="Q656" s="30">
        <f t="shared" si="51"/>
        <v>215225</v>
      </c>
      <c r="R656" s="30">
        <f t="shared" si="52"/>
        <v>15376746000</v>
      </c>
      <c r="T656">
        <f t="shared" si="53"/>
        <v>54051</v>
      </c>
      <c r="U656">
        <f>VLOOKUP(T656,CATMUN!$B$2:$G$1123,6,0)</f>
        <v>15</v>
      </c>
    </row>
    <row r="657" spans="1:21" x14ac:dyDescent="0.2">
      <c r="A657" s="25">
        <v>54099</v>
      </c>
      <c r="B657" s="25" t="s">
        <v>1855</v>
      </c>
      <c r="C657" s="25" t="s">
        <v>1859</v>
      </c>
      <c r="D657" s="26">
        <v>2014</v>
      </c>
      <c r="E657" s="26">
        <v>2014</v>
      </c>
      <c r="F657" s="27">
        <v>2493</v>
      </c>
      <c r="G657" s="27"/>
      <c r="H657" s="27">
        <v>175593077</v>
      </c>
      <c r="I657" s="27">
        <v>131560</v>
      </c>
      <c r="J657" s="27">
        <v>25560700700</v>
      </c>
      <c r="K657" s="29">
        <v>1861</v>
      </c>
      <c r="L657" s="29">
        <v>653967</v>
      </c>
      <c r="M657" s="29">
        <v>199918</v>
      </c>
      <c r="N657" s="29">
        <v>48558830000</v>
      </c>
      <c r="O657" s="30">
        <f t="shared" si="50"/>
        <v>4354</v>
      </c>
      <c r="P657" s="30">
        <f t="shared" si="54"/>
        <v>176247044</v>
      </c>
      <c r="Q657" s="30">
        <f t="shared" si="51"/>
        <v>331478</v>
      </c>
      <c r="R657" s="30">
        <f t="shared" si="52"/>
        <v>74119530700</v>
      </c>
      <c r="T657">
        <f t="shared" si="53"/>
        <v>54099</v>
      </c>
      <c r="U657">
        <f>VLOOKUP(T657,CATMUN!$B$2:$G$1123,6,0)</f>
        <v>15</v>
      </c>
    </row>
    <row r="658" spans="1:21" x14ac:dyDescent="0.2">
      <c r="A658" s="25">
        <v>54109</v>
      </c>
      <c r="B658" s="25" t="s">
        <v>1855</v>
      </c>
      <c r="C658" s="25" t="s">
        <v>1860</v>
      </c>
      <c r="D658" s="26">
        <v>2009</v>
      </c>
      <c r="E658" s="26">
        <v>1991</v>
      </c>
      <c r="F658" s="27">
        <v>1792</v>
      </c>
      <c r="G658" s="27"/>
      <c r="H658" s="27">
        <v>273468686</v>
      </c>
      <c r="I658" s="27">
        <v>84669</v>
      </c>
      <c r="J658" s="27">
        <v>13971071600</v>
      </c>
      <c r="K658" s="29">
        <v>194</v>
      </c>
      <c r="L658" s="29">
        <v>46958</v>
      </c>
      <c r="M658" s="29">
        <v>14734</v>
      </c>
      <c r="N658" s="29">
        <v>683929000</v>
      </c>
      <c r="O658" s="30">
        <f t="shared" si="50"/>
        <v>1986</v>
      </c>
      <c r="P658" s="30">
        <f t="shared" si="54"/>
        <v>273515644</v>
      </c>
      <c r="Q658" s="30">
        <f t="shared" si="51"/>
        <v>99403</v>
      </c>
      <c r="R658" s="30">
        <f t="shared" si="52"/>
        <v>14655000600</v>
      </c>
      <c r="T658">
        <f t="shared" si="53"/>
        <v>54109</v>
      </c>
      <c r="U658">
        <f>VLOOKUP(T658,CATMUN!$B$2:$G$1123,6,0)</f>
        <v>15</v>
      </c>
    </row>
    <row r="659" spans="1:21" x14ac:dyDescent="0.2">
      <c r="A659" s="25">
        <v>54125</v>
      </c>
      <c r="B659" s="25" t="s">
        <v>1855</v>
      </c>
      <c r="C659" s="25" t="s">
        <v>1861</v>
      </c>
      <c r="D659" s="26">
        <v>1999</v>
      </c>
      <c r="E659" s="26">
        <v>1999</v>
      </c>
      <c r="F659" s="27">
        <v>1714</v>
      </c>
      <c r="G659" s="27"/>
      <c r="H659" s="27">
        <v>126945110</v>
      </c>
      <c r="I659" s="27">
        <v>42528</v>
      </c>
      <c r="J659" s="27">
        <v>3779474200</v>
      </c>
      <c r="K659" s="29">
        <v>388</v>
      </c>
      <c r="L659" s="29">
        <v>214788</v>
      </c>
      <c r="M659" s="29">
        <v>28928</v>
      </c>
      <c r="N659" s="29">
        <v>2157246500</v>
      </c>
      <c r="O659" s="30">
        <f t="shared" si="50"/>
        <v>2102</v>
      </c>
      <c r="P659" s="30">
        <f t="shared" si="54"/>
        <v>127159898</v>
      </c>
      <c r="Q659" s="30">
        <f t="shared" si="51"/>
        <v>71456</v>
      </c>
      <c r="R659" s="30">
        <f t="shared" si="52"/>
        <v>5936720700</v>
      </c>
      <c r="T659">
        <f t="shared" si="53"/>
        <v>54125</v>
      </c>
      <c r="U659">
        <f>VLOOKUP(T659,CATMUN!$B$2:$G$1123,6,0)</f>
        <v>15</v>
      </c>
    </row>
    <row r="660" spans="1:21" x14ac:dyDescent="0.2">
      <c r="A660" s="25">
        <v>54128</v>
      </c>
      <c r="B660" s="25" t="s">
        <v>1855</v>
      </c>
      <c r="C660" s="25" t="s">
        <v>1862</v>
      </c>
      <c r="D660" s="26">
        <v>1997</v>
      </c>
      <c r="E660" s="26">
        <v>1997</v>
      </c>
      <c r="F660" s="27">
        <v>4109</v>
      </c>
      <c r="G660" s="27"/>
      <c r="H660" s="27">
        <v>603680009</v>
      </c>
      <c r="I660" s="27">
        <v>124422</v>
      </c>
      <c r="J660" s="27">
        <v>10162224600</v>
      </c>
      <c r="K660" s="29">
        <v>912</v>
      </c>
      <c r="L660" s="29">
        <v>278274</v>
      </c>
      <c r="M660" s="29">
        <v>88974</v>
      </c>
      <c r="N660" s="29">
        <v>6122317500</v>
      </c>
      <c r="O660" s="30">
        <f t="shared" si="50"/>
        <v>5021</v>
      </c>
      <c r="P660" s="30">
        <f t="shared" si="54"/>
        <v>603958283</v>
      </c>
      <c r="Q660" s="30">
        <f t="shared" si="51"/>
        <v>213396</v>
      </c>
      <c r="R660" s="30">
        <f t="shared" si="52"/>
        <v>16284542100</v>
      </c>
      <c r="T660">
        <f t="shared" si="53"/>
        <v>54128</v>
      </c>
      <c r="U660">
        <f>VLOOKUP(T660,CATMUN!$B$2:$G$1123,6,0)</f>
        <v>15</v>
      </c>
    </row>
    <row r="661" spans="1:21" x14ac:dyDescent="0.2">
      <c r="A661" s="25">
        <v>54172</v>
      </c>
      <c r="B661" s="25" t="s">
        <v>1855</v>
      </c>
      <c r="C661" s="25" t="s">
        <v>1863</v>
      </c>
      <c r="D661" s="26">
        <v>2014</v>
      </c>
      <c r="E661" s="26">
        <v>2014</v>
      </c>
      <c r="F661" s="27">
        <v>3511</v>
      </c>
      <c r="G661" s="27"/>
      <c r="H661" s="27">
        <v>163078515</v>
      </c>
      <c r="I661" s="27">
        <v>362103</v>
      </c>
      <c r="J661" s="27">
        <v>106356007000</v>
      </c>
      <c r="K661" s="29">
        <v>5791</v>
      </c>
      <c r="L661" s="29">
        <v>3374903</v>
      </c>
      <c r="M661" s="29">
        <v>549608</v>
      </c>
      <c r="N661" s="29">
        <v>301630281000</v>
      </c>
      <c r="O661" s="30">
        <f t="shared" si="50"/>
        <v>9302</v>
      </c>
      <c r="P661" s="30">
        <f t="shared" si="54"/>
        <v>166453418</v>
      </c>
      <c r="Q661" s="30">
        <f t="shared" si="51"/>
        <v>911711</v>
      </c>
      <c r="R661" s="30">
        <f t="shared" si="52"/>
        <v>407986288000</v>
      </c>
      <c r="T661">
        <f t="shared" si="53"/>
        <v>54172</v>
      </c>
      <c r="U661">
        <f>VLOOKUP(T661,CATMUN!$B$2:$G$1123,6,0)</f>
        <v>14</v>
      </c>
    </row>
    <row r="662" spans="1:21" x14ac:dyDescent="0.2">
      <c r="A662" s="25">
        <v>54174</v>
      </c>
      <c r="B662" s="25" t="s">
        <v>1855</v>
      </c>
      <c r="C662" s="25" t="s">
        <v>1864</v>
      </c>
      <c r="D662" s="26">
        <v>1994</v>
      </c>
      <c r="E662" s="26">
        <v>2008</v>
      </c>
      <c r="F662" s="27">
        <v>4090</v>
      </c>
      <c r="G662" s="27"/>
      <c r="H662" s="27">
        <v>1242681264</v>
      </c>
      <c r="I662" s="27">
        <v>95320</v>
      </c>
      <c r="J662" s="27">
        <v>9398108200</v>
      </c>
      <c r="K662" s="29">
        <v>1899</v>
      </c>
      <c r="L662" s="29">
        <v>678297</v>
      </c>
      <c r="M662" s="29">
        <v>161965</v>
      </c>
      <c r="N662" s="29">
        <v>17016645500</v>
      </c>
      <c r="O662" s="30">
        <f t="shared" si="50"/>
        <v>5989</v>
      </c>
      <c r="P662" s="30">
        <f t="shared" si="54"/>
        <v>1243359561</v>
      </c>
      <c r="Q662" s="30">
        <f t="shared" si="51"/>
        <v>257285</v>
      </c>
      <c r="R662" s="30">
        <f t="shared" si="52"/>
        <v>26414753700</v>
      </c>
      <c r="T662">
        <f t="shared" si="53"/>
        <v>54174</v>
      </c>
      <c r="U662">
        <f>VLOOKUP(T662,CATMUN!$B$2:$G$1123,6,0)</f>
        <v>15</v>
      </c>
    </row>
    <row r="663" spans="1:21" x14ac:dyDescent="0.2">
      <c r="A663" s="25">
        <v>54206</v>
      </c>
      <c r="B663" s="25" t="s">
        <v>1855</v>
      </c>
      <c r="C663" s="25" t="s">
        <v>1865</v>
      </c>
      <c r="D663" s="26">
        <v>2009</v>
      </c>
      <c r="E663" s="26">
        <v>2007</v>
      </c>
      <c r="F663" s="27">
        <v>4706</v>
      </c>
      <c r="G663" s="27"/>
      <c r="H663" s="27">
        <v>837508268</v>
      </c>
      <c r="I663" s="27">
        <v>196678</v>
      </c>
      <c r="J663" s="27">
        <v>18589799300</v>
      </c>
      <c r="K663" s="29">
        <v>3408</v>
      </c>
      <c r="L663" s="29">
        <v>751194</v>
      </c>
      <c r="M663" s="29">
        <v>275360</v>
      </c>
      <c r="N663" s="29">
        <v>23120148000</v>
      </c>
      <c r="O663" s="30">
        <f t="shared" si="50"/>
        <v>8114</v>
      </c>
      <c r="P663" s="30">
        <f t="shared" si="54"/>
        <v>838259462</v>
      </c>
      <c r="Q663" s="30">
        <f t="shared" si="51"/>
        <v>472038</v>
      </c>
      <c r="R663" s="30">
        <f t="shared" si="52"/>
        <v>41709947300</v>
      </c>
      <c r="T663">
        <f t="shared" si="53"/>
        <v>54206</v>
      </c>
      <c r="U663">
        <f>VLOOKUP(T663,CATMUN!$B$2:$G$1123,6,0)</f>
        <v>15</v>
      </c>
    </row>
    <row r="664" spans="1:21" x14ac:dyDescent="0.2">
      <c r="A664" s="25">
        <v>54223</v>
      </c>
      <c r="B664" s="25" t="s">
        <v>1855</v>
      </c>
      <c r="C664" s="25" t="s">
        <v>1866</v>
      </c>
      <c r="D664" s="26">
        <v>1998</v>
      </c>
      <c r="E664" s="26">
        <v>1998</v>
      </c>
      <c r="F664" s="27">
        <v>3825</v>
      </c>
      <c r="G664" s="27"/>
      <c r="H664" s="27">
        <v>382543516</v>
      </c>
      <c r="I664" s="27">
        <v>100909</v>
      </c>
      <c r="J664" s="27">
        <v>6853178500</v>
      </c>
      <c r="K664" s="29">
        <v>795</v>
      </c>
      <c r="L664" s="29">
        <v>191879</v>
      </c>
      <c r="M664" s="29">
        <v>59608</v>
      </c>
      <c r="N664" s="29">
        <v>3710084000</v>
      </c>
      <c r="O664" s="30">
        <f t="shared" si="50"/>
        <v>4620</v>
      </c>
      <c r="P664" s="30">
        <f t="shared" si="54"/>
        <v>382735395</v>
      </c>
      <c r="Q664" s="30">
        <f t="shared" si="51"/>
        <v>160517</v>
      </c>
      <c r="R664" s="30">
        <f t="shared" si="52"/>
        <v>10563262500</v>
      </c>
      <c r="T664">
        <f t="shared" si="53"/>
        <v>54223</v>
      </c>
      <c r="U664">
        <f>VLOOKUP(T664,CATMUN!$B$2:$G$1123,6,0)</f>
        <v>15</v>
      </c>
    </row>
    <row r="665" spans="1:21" x14ac:dyDescent="0.2">
      <c r="A665" s="25">
        <v>54239</v>
      </c>
      <c r="B665" s="25" t="s">
        <v>1855</v>
      </c>
      <c r="C665" s="25" t="s">
        <v>1867</v>
      </c>
      <c r="D665" s="26">
        <v>1996</v>
      </c>
      <c r="E665" s="26">
        <v>2007</v>
      </c>
      <c r="F665" s="27">
        <v>1177</v>
      </c>
      <c r="G665" s="27"/>
      <c r="H665" s="27">
        <v>174332180</v>
      </c>
      <c r="I665" s="27">
        <v>54908</v>
      </c>
      <c r="J665" s="27">
        <v>7134308800</v>
      </c>
      <c r="K665" s="29">
        <v>803</v>
      </c>
      <c r="L665" s="29">
        <v>297669</v>
      </c>
      <c r="M665" s="29">
        <v>82223</v>
      </c>
      <c r="N665" s="29">
        <v>9279355000</v>
      </c>
      <c r="O665" s="30">
        <f t="shared" si="50"/>
        <v>1980</v>
      </c>
      <c r="P665" s="30">
        <f t="shared" si="54"/>
        <v>174629849</v>
      </c>
      <c r="Q665" s="30">
        <f t="shared" si="51"/>
        <v>137131</v>
      </c>
      <c r="R665" s="30">
        <f t="shared" si="52"/>
        <v>16413663800</v>
      </c>
      <c r="T665">
        <f t="shared" si="53"/>
        <v>54239</v>
      </c>
      <c r="U665">
        <f>VLOOKUP(T665,CATMUN!$B$2:$G$1123,6,0)</f>
        <v>15</v>
      </c>
    </row>
    <row r="666" spans="1:21" x14ac:dyDescent="0.2">
      <c r="A666" s="25">
        <v>54245</v>
      </c>
      <c r="B666" s="25" t="s">
        <v>1855</v>
      </c>
      <c r="C666" s="25" t="s">
        <v>1868</v>
      </c>
      <c r="D666" s="26">
        <v>2009</v>
      </c>
      <c r="E666" s="26">
        <v>2007</v>
      </c>
      <c r="F666" s="27">
        <v>4536</v>
      </c>
      <c r="G666" s="27"/>
      <c r="H666" s="27">
        <v>1692783961</v>
      </c>
      <c r="I666" s="27">
        <v>140036</v>
      </c>
      <c r="J666" s="27">
        <v>22895861500</v>
      </c>
      <c r="K666" s="29">
        <v>2244</v>
      </c>
      <c r="L666" s="29">
        <v>505346</v>
      </c>
      <c r="M666" s="29">
        <v>169121</v>
      </c>
      <c r="N666" s="29">
        <v>13054883400</v>
      </c>
      <c r="O666" s="30">
        <f t="shared" si="50"/>
        <v>6780</v>
      </c>
      <c r="P666" s="30">
        <f t="shared" si="54"/>
        <v>1693289307</v>
      </c>
      <c r="Q666" s="30">
        <f t="shared" si="51"/>
        <v>309157</v>
      </c>
      <c r="R666" s="30">
        <f t="shared" si="52"/>
        <v>35950744900</v>
      </c>
      <c r="T666">
        <f t="shared" si="53"/>
        <v>54245</v>
      </c>
      <c r="U666">
        <f>VLOOKUP(T666,CATMUN!$B$2:$G$1123,6,0)</f>
        <v>15</v>
      </c>
    </row>
    <row r="667" spans="1:21" x14ac:dyDescent="0.2">
      <c r="A667" s="25">
        <v>54250</v>
      </c>
      <c r="B667" s="25" t="s">
        <v>1855</v>
      </c>
      <c r="C667" s="25" t="s">
        <v>1869</v>
      </c>
      <c r="D667" s="26">
        <v>1994</v>
      </c>
      <c r="E667" s="26">
        <v>2013</v>
      </c>
      <c r="F667" s="27">
        <v>4465</v>
      </c>
      <c r="G667" s="27"/>
      <c r="H667" s="27">
        <v>873177598</v>
      </c>
      <c r="I667" s="27">
        <v>66926</v>
      </c>
      <c r="J667" s="27">
        <v>6463070400</v>
      </c>
      <c r="K667" s="29">
        <v>3905</v>
      </c>
      <c r="L667" s="29">
        <v>711809</v>
      </c>
      <c r="M667" s="29">
        <v>164906</v>
      </c>
      <c r="N667" s="29">
        <v>41756917800</v>
      </c>
      <c r="O667" s="30">
        <f t="shared" si="50"/>
        <v>8370</v>
      </c>
      <c r="P667" s="30">
        <f t="shared" si="54"/>
        <v>873889407</v>
      </c>
      <c r="Q667" s="30">
        <f t="shared" si="51"/>
        <v>231832</v>
      </c>
      <c r="R667" s="30">
        <f t="shared" si="52"/>
        <v>48219988200</v>
      </c>
      <c r="T667">
        <f t="shared" si="53"/>
        <v>54250</v>
      </c>
      <c r="U667">
        <f>VLOOKUP(T667,CATMUN!$B$2:$G$1123,6,0)</f>
        <v>15</v>
      </c>
    </row>
    <row r="668" spans="1:21" x14ac:dyDescent="0.2">
      <c r="A668" s="25">
        <v>54261</v>
      </c>
      <c r="B668" s="25" t="s">
        <v>1855</v>
      </c>
      <c r="C668" s="25" t="s">
        <v>1870</v>
      </c>
      <c r="D668" s="26">
        <v>2007</v>
      </c>
      <c r="E668" s="26">
        <v>2006</v>
      </c>
      <c r="F668" s="27">
        <v>4806</v>
      </c>
      <c r="G668" s="27"/>
      <c r="H668" s="27">
        <v>480218507</v>
      </c>
      <c r="I668" s="27">
        <v>196284</v>
      </c>
      <c r="J668" s="27">
        <v>40464644700</v>
      </c>
      <c r="K668" s="29">
        <v>6243</v>
      </c>
      <c r="L668" s="29">
        <v>1341486</v>
      </c>
      <c r="M668" s="29">
        <v>410219</v>
      </c>
      <c r="N668" s="29">
        <v>57158908500</v>
      </c>
      <c r="O668" s="30">
        <f t="shared" si="50"/>
        <v>11049</v>
      </c>
      <c r="P668" s="30">
        <f t="shared" si="54"/>
        <v>481559993</v>
      </c>
      <c r="Q668" s="30">
        <f t="shared" si="51"/>
        <v>606503</v>
      </c>
      <c r="R668" s="30">
        <f t="shared" si="52"/>
        <v>97623553200</v>
      </c>
      <c r="T668">
        <f t="shared" si="53"/>
        <v>54261</v>
      </c>
      <c r="U668">
        <f>VLOOKUP(T668,CATMUN!$B$2:$G$1123,6,0)</f>
        <v>15</v>
      </c>
    </row>
    <row r="669" spans="1:21" x14ac:dyDescent="0.2">
      <c r="A669" s="25">
        <v>54313</v>
      </c>
      <c r="B669" s="25" t="s">
        <v>1855</v>
      </c>
      <c r="C669" s="25" t="s">
        <v>1871</v>
      </c>
      <c r="D669" s="26">
        <v>2007</v>
      </c>
      <c r="E669" s="26">
        <v>2007</v>
      </c>
      <c r="F669" s="27">
        <v>2107</v>
      </c>
      <c r="G669" s="27"/>
      <c r="H669" s="27">
        <v>149851163</v>
      </c>
      <c r="I669" s="27">
        <v>92808</v>
      </c>
      <c r="J669" s="27">
        <v>8816001600</v>
      </c>
      <c r="K669" s="29">
        <v>2240</v>
      </c>
      <c r="L669" s="29">
        <v>1339919</v>
      </c>
      <c r="M669" s="29">
        <v>69236</v>
      </c>
      <c r="N669" s="29">
        <v>57419692000</v>
      </c>
      <c r="O669" s="30">
        <f t="shared" si="50"/>
        <v>4347</v>
      </c>
      <c r="P669" s="30">
        <f t="shared" si="54"/>
        <v>151191082</v>
      </c>
      <c r="Q669" s="30">
        <f t="shared" si="51"/>
        <v>162044</v>
      </c>
      <c r="R669" s="30">
        <f t="shared" si="52"/>
        <v>66235693600</v>
      </c>
      <c r="T669">
        <f t="shared" si="53"/>
        <v>54313</v>
      </c>
      <c r="U669">
        <f>VLOOKUP(T669,CATMUN!$B$2:$G$1123,6,0)</f>
        <v>15</v>
      </c>
    </row>
    <row r="670" spans="1:21" x14ac:dyDescent="0.2">
      <c r="A670" s="25">
        <v>54344</v>
      </c>
      <c r="B670" s="25" t="s">
        <v>1855</v>
      </c>
      <c r="C670" s="25" t="s">
        <v>1872</v>
      </c>
      <c r="D670" s="26">
        <v>0</v>
      </c>
      <c r="E670" s="26">
        <v>1994</v>
      </c>
      <c r="F670" s="27">
        <v>2644</v>
      </c>
      <c r="G670" s="27"/>
      <c r="H670" s="27">
        <v>388406424</v>
      </c>
      <c r="I670" s="27">
        <v>9313</v>
      </c>
      <c r="J670" s="27">
        <v>2193928600</v>
      </c>
      <c r="K670" s="29">
        <v>491</v>
      </c>
      <c r="L670" s="29">
        <v>88858</v>
      </c>
      <c r="M670" s="29">
        <v>21894</v>
      </c>
      <c r="N670" s="29">
        <v>608232400</v>
      </c>
      <c r="O670" s="30">
        <f t="shared" si="50"/>
        <v>3135</v>
      </c>
      <c r="P670" s="30">
        <f t="shared" si="54"/>
        <v>388495282</v>
      </c>
      <c r="Q670" s="30">
        <f t="shared" si="51"/>
        <v>31207</v>
      </c>
      <c r="R670" s="30">
        <f t="shared" si="52"/>
        <v>2802161000</v>
      </c>
      <c r="T670">
        <f t="shared" si="53"/>
        <v>54344</v>
      </c>
      <c r="U670">
        <f>VLOOKUP(T670,CATMUN!$B$2:$G$1123,6,0)</f>
        <v>15</v>
      </c>
    </row>
    <row r="671" spans="1:21" x14ac:dyDescent="0.2">
      <c r="A671" s="25">
        <v>54347</v>
      </c>
      <c r="B671" s="25" t="s">
        <v>1855</v>
      </c>
      <c r="C671" s="25" t="s">
        <v>1873</v>
      </c>
      <c r="D671" s="26">
        <v>1993</v>
      </c>
      <c r="E671" s="26">
        <v>1993</v>
      </c>
      <c r="F671" s="27">
        <v>1351</v>
      </c>
      <c r="G671" s="27"/>
      <c r="H671" s="27">
        <v>109912257</v>
      </c>
      <c r="I671" s="27">
        <v>32608</v>
      </c>
      <c r="J671" s="27">
        <v>4432223000</v>
      </c>
      <c r="K671" s="29">
        <v>358</v>
      </c>
      <c r="L671" s="29">
        <v>97298</v>
      </c>
      <c r="M671" s="29">
        <v>32254</v>
      </c>
      <c r="N671" s="29">
        <v>1678982500</v>
      </c>
      <c r="O671" s="30">
        <f t="shared" si="50"/>
        <v>1709</v>
      </c>
      <c r="P671" s="30">
        <f t="shared" si="54"/>
        <v>110009555</v>
      </c>
      <c r="Q671" s="30">
        <f t="shared" si="51"/>
        <v>64862</v>
      </c>
      <c r="R671" s="30">
        <f t="shared" si="52"/>
        <v>6111205500</v>
      </c>
      <c r="T671">
        <f t="shared" si="53"/>
        <v>54347</v>
      </c>
      <c r="U671">
        <f>VLOOKUP(T671,CATMUN!$B$2:$G$1123,6,0)</f>
        <v>15</v>
      </c>
    </row>
    <row r="672" spans="1:21" x14ac:dyDescent="0.2">
      <c r="A672" s="25">
        <v>54377</v>
      </c>
      <c r="B672" s="25" t="s">
        <v>1855</v>
      </c>
      <c r="C672" s="25" t="s">
        <v>1874</v>
      </c>
      <c r="D672" s="26">
        <v>1993</v>
      </c>
      <c r="E672" s="26">
        <v>1993</v>
      </c>
      <c r="F672" s="27">
        <v>2894</v>
      </c>
      <c r="G672" s="27"/>
      <c r="H672" s="27">
        <v>284737267</v>
      </c>
      <c r="I672" s="27">
        <v>72656</v>
      </c>
      <c r="J672" s="27">
        <v>9014848200</v>
      </c>
      <c r="K672" s="29">
        <v>755</v>
      </c>
      <c r="L672" s="29">
        <v>184459</v>
      </c>
      <c r="M672" s="29">
        <v>66837</v>
      </c>
      <c r="N672" s="29">
        <v>5139581000</v>
      </c>
      <c r="O672" s="30">
        <f t="shared" si="50"/>
        <v>3649</v>
      </c>
      <c r="P672" s="30">
        <f t="shared" si="54"/>
        <v>284921726</v>
      </c>
      <c r="Q672" s="30">
        <f t="shared" si="51"/>
        <v>139493</v>
      </c>
      <c r="R672" s="30">
        <f t="shared" si="52"/>
        <v>14154429200</v>
      </c>
      <c r="T672">
        <f t="shared" si="53"/>
        <v>54377</v>
      </c>
      <c r="U672">
        <f>VLOOKUP(T672,CATMUN!$B$2:$G$1123,6,0)</f>
        <v>15</v>
      </c>
    </row>
    <row r="673" spans="1:21" x14ac:dyDescent="0.2">
      <c r="A673" s="25">
        <v>54385</v>
      </c>
      <c r="B673" s="25" t="s">
        <v>1855</v>
      </c>
      <c r="C673" s="25" t="s">
        <v>1875</v>
      </c>
      <c r="D673" s="26">
        <v>2006</v>
      </c>
      <c r="E673" s="26">
        <v>1997</v>
      </c>
      <c r="F673" s="27">
        <v>4200</v>
      </c>
      <c r="G673" s="27"/>
      <c r="H673" s="27">
        <v>657882910</v>
      </c>
      <c r="I673" s="27">
        <v>104673</v>
      </c>
      <c r="J673" s="27">
        <v>79833789100</v>
      </c>
      <c r="K673" s="29">
        <v>1164</v>
      </c>
      <c r="L673" s="29">
        <v>289589</v>
      </c>
      <c r="M673" s="29">
        <v>48336</v>
      </c>
      <c r="N673" s="29">
        <v>2893084500</v>
      </c>
      <c r="O673" s="30">
        <f t="shared" si="50"/>
        <v>5364</v>
      </c>
      <c r="P673" s="30">
        <f t="shared" si="54"/>
        <v>658172499</v>
      </c>
      <c r="Q673" s="30">
        <f t="shared" si="51"/>
        <v>153009</v>
      </c>
      <c r="R673" s="30">
        <f t="shared" si="52"/>
        <v>82726873600</v>
      </c>
      <c r="T673">
        <f t="shared" si="53"/>
        <v>54385</v>
      </c>
      <c r="U673">
        <f>VLOOKUP(T673,CATMUN!$B$2:$G$1123,6,0)</f>
        <v>15</v>
      </c>
    </row>
    <row r="674" spans="1:21" x14ac:dyDescent="0.2">
      <c r="A674" s="25">
        <v>54398</v>
      </c>
      <c r="B674" s="25" t="s">
        <v>1855</v>
      </c>
      <c r="C674" s="25" t="s">
        <v>1876</v>
      </c>
      <c r="D674" s="26">
        <v>2007</v>
      </c>
      <c r="E674" s="26">
        <v>2007</v>
      </c>
      <c r="F674" s="27">
        <v>3131</v>
      </c>
      <c r="G674" s="27"/>
      <c r="H674" s="27">
        <v>239117126</v>
      </c>
      <c r="I674" s="27">
        <v>105448</v>
      </c>
      <c r="J674" s="27">
        <v>7762037900</v>
      </c>
      <c r="K674" s="29">
        <v>445</v>
      </c>
      <c r="L674" s="29">
        <v>252620</v>
      </c>
      <c r="M674" s="29">
        <v>56529</v>
      </c>
      <c r="N674" s="29">
        <v>5285277500</v>
      </c>
      <c r="O674" s="30">
        <f t="shared" si="50"/>
        <v>3576</v>
      </c>
      <c r="P674" s="30">
        <f t="shared" si="54"/>
        <v>239369746</v>
      </c>
      <c r="Q674" s="30">
        <f t="shared" si="51"/>
        <v>161977</v>
      </c>
      <c r="R674" s="30">
        <f t="shared" si="52"/>
        <v>13047315400</v>
      </c>
      <c r="T674">
        <f t="shared" si="53"/>
        <v>54398</v>
      </c>
      <c r="U674">
        <f>VLOOKUP(T674,CATMUN!$B$2:$G$1123,6,0)</f>
        <v>15</v>
      </c>
    </row>
    <row r="675" spans="1:21" x14ac:dyDescent="0.2">
      <c r="A675" s="25">
        <v>54405</v>
      </c>
      <c r="B675" s="25" t="s">
        <v>1855</v>
      </c>
      <c r="C675" s="25" t="s">
        <v>1877</v>
      </c>
      <c r="D675" s="26">
        <v>2019</v>
      </c>
      <c r="E675" s="26">
        <v>2011</v>
      </c>
      <c r="F675" s="27">
        <v>2761</v>
      </c>
      <c r="G675" s="27"/>
      <c r="H675" s="27">
        <v>127882591</v>
      </c>
      <c r="I675" s="27">
        <v>278831</v>
      </c>
      <c r="J675" s="27">
        <v>371982669500</v>
      </c>
      <c r="K675" s="29">
        <v>29920</v>
      </c>
      <c r="L675" s="29">
        <v>7923879</v>
      </c>
      <c r="M675" s="29">
        <v>2130906</v>
      </c>
      <c r="N675" s="29">
        <v>1309004933500</v>
      </c>
      <c r="O675" s="30">
        <f t="shared" si="50"/>
        <v>32681</v>
      </c>
      <c r="P675" s="30">
        <f t="shared" si="54"/>
        <v>135806470</v>
      </c>
      <c r="Q675" s="30">
        <f t="shared" si="51"/>
        <v>2409737</v>
      </c>
      <c r="R675" s="30">
        <f t="shared" si="52"/>
        <v>1680987603000</v>
      </c>
      <c r="T675">
        <f t="shared" si="53"/>
        <v>54405</v>
      </c>
      <c r="U675">
        <f>VLOOKUP(T675,CATMUN!$B$2:$G$1123,6,0)</f>
        <v>3</v>
      </c>
    </row>
    <row r="676" spans="1:21" x14ac:dyDescent="0.2">
      <c r="A676" s="25">
        <v>54418</v>
      </c>
      <c r="B676" s="25" t="s">
        <v>1855</v>
      </c>
      <c r="C676" s="25" t="s">
        <v>1878</v>
      </c>
      <c r="D676" s="26">
        <v>2009</v>
      </c>
      <c r="E676" s="26">
        <v>1996</v>
      </c>
      <c r="F676" s="27">
        <v>821</v>
      </c>
      <c r="G676" s="27"/>
      <c r="H676" s="27">
        <v>89995499</v>
      </c>
      <c r="I676" s="27">
        <v>60598</v>
      </c>
      <c r="J676" s="27">
        <v>9083388600</v>
      </c>
      <c r="K676" s="29">
        <v>861</v>
      </c>
      <c r="L676" s="29">
        <v>133481</v>
      </c>
      <c r="M676" s="29">
        <v>56360</v>
      </c>
      <c r="N676" s="29">
        <v>3255767000</v>
      </c>
      <c r="O676" s="30">
        <f t="shared" si="50"/>
        <v>1682</v>
      </c>
      <c r="P676" s="30">
        <f t="shared" si="54"/>
        <v>90128980</v>
      </c>
      <c r="Q676" s="30">
        <f t="shared" si="51"/>
        <v>116958</v>
      </c>
      <c r="R676" s="30">
        <f t="shared" si="52"/>
        <v>12339155600</v>
      </c>
      <c r="T676">
        <f t="shared" si="53"/>
        <v>54418</v>
      </c>
      <c r="U676">
        <f>VLOOKUP(T676,CATMUN!$B$2:$G$1123,6,0)</f>
        <v>15</v>
      </c>
    </row>
    <row r="677" spans="1:21" x14ac:dyDescent="0.2">
      <c r="A677" s="25">
        <v>54480</v>
      </c>
      <c r="B677" s="25" t="s">
        <v>1855</v>
      </c>
      <c r="C677" s="25" t="s">
        <v>1879</v>
      </c>
      <c r="D677" s="26">
        <v>2006</v>
      </c>
      <c r="E677" s="26">
        <v>2006</v>
      </c>
      <c r="F677" s="27">
        <v>2080</v>
      </c>
      <c r="G677" s="27"/>
      <c r="H677" s="27">
        <v>165242257</v>
      </c>
      <c r="I677" s="27">
        <v>78779</v>
      </c>
      <c r="J677" s="27">
        <v>11688523800</v>
      </c>
      <c r="K677" s="29">
        <v>397</v>
      </c>
      <c r="L677" s="29">
        <v>102212</v>
      </c>
      <c r="M677" s="29">
        <v>28460</v>
      </c>
      <c r="N677" s="29">
        <v>3355258500</v>
      </c>
      <c r="O677" s="30">
        <f t="shared" si="50"/>
        <v>2477</v>
      </c>
      <c r="P677" s="30">
        <f t="shared" si="54"/>
        <v>165344469</v>
      </c>
      <c r="Q677" s="30">
        <f t="shared" si="51"/>
        <v>107239</v>
      </c>
      <c r="R677" s="30">
        <f t="shared" si="52"/>
        <v>15043782300</v>
      </c>
      <c r="T677">
        <f t="shared" si="53"/>
        <v>54480</v>
      </c>
      <c r="U677">
        <f>VLOOKUP(T677,CATMUN!$B$2:$G$1123,6,0)</f>
        <v>15</v>
      </c>
    </row>
    <row r="678" spans="1:21" x14ac:dyDescent="0.2">
      <c r="A678" s="25">
        <v>54498</v>
      </c>
      <c r="B678" s="25" t="s">
        <v>1855</v>
      </c>
      <c r="C678" s="25" t="s">
        <v>1880</v>
      </c>
      <c r="D678" s="26">
        <v>2009</v>
      </c>
      <c r="E678" s="26">
        <v>2009</v>
      </c>
      <c r="F678" s="27">
        <v>11228</v>
      </c>
      <c r="G678" s="27"/>
      <c r="H678" s="27">
        <v>511640610</v>
      </c>
      <c r="I678" s="27">
        <v>507869</v>
      </c>
      <c r="J678" s="27">
        <v>73483894800</v>
      </c>
      <c r="K678" s="29">
        <v>40878</v>
      </c>
      <c r="L678" s="29">
        <v>6769522</v>
      </c>
      <c r="M678" s="29">
        <v>2755490</v>
      </c>
      <c r="N678" s="29">
        <v>849464910000</v>
      </c>
      <c r="O678" s="30">
        <f t="shared" si="50"/>
        <v>52106</v>
      </c>
      <c r="P678" s="30">
        <f t="shared" si="54"/>
        <v>518410132</v>
      </c>
      <c r="Q678" s="30">
        <f t="shared" si="51"/>
        <v>3263359</v>
      </c>
      <c r="R678" s="30">
        <f t="shared" si="52"/>
        <v>922948804800</v>
      </c>
      <c r="T678">
        <f t="shared" si="53"/>
        <v>54498</v>
      </c>
      <c r="U678">
        <f>VLOOKUP(T678,CATMUN!$B$2:$G$1123,6,0)</f>
        <v>13</v>
      </c>
    </row>
    <row r="679" spans="1:21" x14ac:dyDescent="0.2">
      <c r="A679" s="25">
        <v>54518</v>
      </c>
      <c r="B679" s="25" t="s">
        <v>1855</v>
      </c>
      <c r="C679" s="25" t="s">
        <v>1881</v>
      </c>
      <c r="D679" s="26">
        <v>1993</v>
      </c>
      <c r="E679" s="26">
        <v>2004</v>
      </c>
      <c r="F679" s="27">
        <v>2642</v>
      </c>
      <c r="G679" s="27"/>
      <c r="H679" s="27">
        <v>330711986</v>
      </c>
      <c r="I679" s="27">
        <v>97663</v>
      </c>
      <c r="J679" s="27">
        <v>8163703700</v>
      </c>
      <c r="K679" s="29">
        <v>16617</v>
      </c>
      <c r="L679" s="29">
        <v>3853889</v>
      </c>
      <c r="M679" s="29">
        <v>1586645</v>
      </c>
      <c r="N679" s="29">
        <v>408691421300</v>
      </c>
      <c r="O679" s="30">
        <f t="shared" si="50"/>
        <v>19259</v>
      </c>
      <c r="P679" s="30">
        <f t="shared" si="54"/>
        <v>334565875</v>
      </c>
      <c r="Q679" s="30">
        <f t="shared" si="51"/>
        <v>1684308</v>
      </c>
      <c r="R679" s="30">
        <f t="shared" si="52"/>
        <v>416855125000</v>
      </c>
      <c r="T679">
        <f t="shared" si="53"/>
        <v>54518</v>
      </c>
      <c r="U679">
        <f>VLOOKUP(T679,CATMUN!$B$2:$G$1123,6,0)</f>
        <v>14</v>
      </c>
    </row>
    <row r="680" spans="1:21" x14ac:dyDescent="0.2">
      <c r="A680" s="25">
        <v>54520</v>
      </c>
      <c r="B680" s="25" t="s">
        <v>1855</v>
      </c>
      <c r="C680" s="25" t="s">
        <v>1882</v>
      </c>
      <c r="D680" s="26">
        <v>2007</v>
      </c>
      <c r="E680" s="26">
        <v>2007</v>
      </c>
      <c r="F680" s="27">
        <v>2182</v>
      </c>
      <c r="G680" s="27"/>
      <c r="H680" s="27">
        <v>164502456</v>
      </c>
      <c r="I680" s="27">
        <v>95561</v>
      </c>
      <c r="J680" s="27">
        <v>12129682900</v>
      </c>
      <c r="K680" s="29">
        <v>521</v>
      </c>
      <c r="L680" s="29">
        <v>296361</v>
      </c>
      <c r="M680" s="29">
        <v>46643</v>
      </c>
      <c r="N680" s="29">
        <v>6486638000</v>
      </c>
      <c r="O680" s="30">
        <f t="shared" si="50"/>
        <v>2703</v>
      </c>
      <c r="P680" s="30">
        <f t="shared" si="54"/>
        <v>164798817</v>
      </c>
      <c r="Q680" s="30">
        <f t="shared" si="51"/>
        <v>142204</v>
      </c>
      <c r="R680" s="30">
        <f t="shared" si="52"/>
        <v>18616320900</v>
      </c>
      <c r="T680">
        <f t="shared" si="53"/>
        <v>54520</v>
      </c>
      <c r="U680">
        <f>VLOOKUP(T680,CATMUN!$B$2:$G$1123,6,0)</f>
        <v>15</v>
      </c>
    </row>
    <row r="681" spans="1:21" x14ac:dyDescent="0.2">
      <c r="A681" s="25">
        <v>54553</v>
      </c>
      <c r="B681" s="25" t="s">
        <v>1855</v>
      </c>
      <c r="C681" s="25" t="s">
        <v>1883</v>
      </c>
      <c r="D681" s="26">
        <v>2005</v>
      </c>
      <c r="E681" s="26">
        <v>2005</v>
      </c>
      <c r="F681" s="27">
        <v>713</v>
      </c>
      <c r="G681" s="27"/>
      <c r="H681" s="27">
        <v>40674118</v>
      </c>
      <c r="I681" s="27">
        <v>36964</v>
      </c>
      <c r="J681" s="27">
        <v>8329804000</v>
      </c>
      <c r="K681" s="29">
        <v>2730</v>
      </c>
      <c r="L681" s="29">
        <v>326212</v>
      </c>
      <c r="M681" s="29">
        <v>135204</v>
      </c>
      <c r="N681" s="29">
        <v>14333995500</v>
      </c>
      <c r="O681" s="30">
        <f t="shared" si="50"/>
        <v>3443</v>
      </c>
      <c r="P681" s="30">
        <f t="shared" si="54"/>
        <v>41000330</v>
      </c>
      <c r="Q681" s="30">
        <f t="shared" si="51"/>
        <v>172168</v>
      </c>
      <c r="R681" s="30">
        <f t="shared" si="52"/>
        <v>22663799500</v>
      </c>
      <c r="T681">
        <f t="shared" si="53"/>
        <v>54553</v>
      </c>
      <c r="U681">
        <f>VLOOKUP(T681,CATMUN!$B$2:$G$1123,6,0)</f>
        <v>14</v>
      </c>
    </row>
    <row r="682" spans="1:21" x14ac:dyDescent="0.2">
      <c r="A682" s="25">
        <v>54599</v>
      </c>
      <c r="B682" s="25" t="s">
        <v>1855</v>
      </c>
      <c r="C682" s="25" t="s">
        <v>1884</v>
      </c>
      <c r="D682" s="26">
        <v>1993</v>
      </c>
      <c r="E682" s="26">
        <v>2007</v>
      </c>
      <c r="F682" s="27">
        <v>1538</v>
      </c>
      <c r="G682" s="27"/>
      <c r="H682" s="27">
        <v>95028951</v>
      </c>
      <c r="I682" s="27">
        <v>48528</v>
      </c>
      <c r="J682" s="27">
        <v>4479999900</v>
      </c>
      <c r="K682" s="29">
        <v>1026</v>
      </c>
      <c r="L682" s="29">
        <v>420542</v>
      </c>
      <c r="M682" s="29">
        <v>101339</v>
      </c>
      <c r="N682" s="29">
        <v>10904059000</v>
      </c>
      <c r="O682" s="30">
        <f t="shared" si="50"/>
        <v>2564</v>
      </c>
      <c r="P682" s="30">
        <f t="shared" si="54"/>
        <v>95449493</v>
      </c>
      <c r="Q682" s="30">
        <f t="shared" si="51"/>
        <v>149867</v>
      </c>
      <c r="R682" s="30">
        <f t="shared" si="52"/>
        <v>15384058900</v>
      </c>
      <c r="T682">
        <f t="shared" si="53"/>
        <v>54599</v>
      </c>
      <c r="U682">
        <f>VLOOKUP(T682,CATMUN!$B$2:$G$1123,6,0)</f>
        <v>14</v>
      </c>
    </row>
    <row r="683" spans="1:21" x14ac:dyDescent="0.2">
      <c r="A683" s="25">
        <v>54660</v>
      </c>
      <c r="B683" s="25" t="s">
        <v>1855</v>
      </c>
      <c r="C683" s="25" t="s">
        <v>1885</v>
      </c>
      <c r="D683" s="26">
        <v>2005</v>
      </c>
      <c r="E683" s="26">
        <v>2005</v>
      </c>
      <c r="F683" s="27">
        <v>3222</v>
      </c>
      <c r="G683" s="27"/>
      <c r="H683" s="27">
        <v>475884767</v>
      </c>
      <c r="I683" s="27">
        <v>88976</v>
      </c>
      <c r="J683" s="27">
        <v>16736371400</v>
      </c>
      <c r="K683" s="29">
        <v>1589</v>
      </c>
      <c r="L683" s="29">
        <v>634405</v>
      </c>
      <c r="M683" s="29">
        <v>145580</v>
      </c>
      <c r="N683" s="29">
        <v>15347599500</v>
      </c>
      <c r="O683" s="30">
        <f t="shared" si="50"/>
        <v>4811</v>
      </c>
      <c r="P683" s="30">
        <f t="shared" si="54"/>
        <v>476519172</v>
      </c>
      <c r="Q683" s="30">
        <f t="shared" si="51"/>
        <v>234556</v>
      </c>
      <c r="R683" s="30">
        <f t="shared" si="52"/>
        <v>32083970900</v>
      </c>
      <c r="T683">
        <f t="shared" si="53"/>
        <v>54660</v>
      </c>
      <c r="U683">
        <f>VLOOKUP(T683,CATMUN!$B$2:$G$1123,6,0)</f>
        <v>15</v>
      </c>
    </row>
    <row r="684" spans="1:21" x14ac:dyDescent="0.2">
      <c r="A684" s="25">
        <v>54670</v>
      </c>
      <c r="B684" s="25" t="s">
        <v>1855</v>
      </c>
      <c r="C684" s="25" t="s">
        <v>1886</v>
      </c>
      <c r="D684" s="26">
        <v>1994</v>
      </c>
      <c r="E684" s="26">
        <v>2015</v>
      </c>
      <c r="F684" s="27">
        <v>3698</v>
      </c>
      <c r="G684" s="27"/>
      <c r="H684" s="27">
        <v>566948596</v>
      </c>
      <c r="I684" s="27">
        <v>94090</v>
      </c>
      <c r="J684" s="27">
        <v>4276188700</v>
      </c>
      <c r="K684" s="29">
        <v>799</v>
      </c>
      <c r="L684" s="29">
        <v>895521</v>
      </c>
      <c r="M684" s="29">
        <v>50425</v>
      </c>
      <c r="N684" s="29">
        <v>7270822000</v>
      </c>
      <c r="O684" s="30">
        <f t="shared" si="50"/>
        <v>4497</v>
      </c>
      <c r="P684" s="30">
        <f t="shared" si="54"/>
        <v>567844117</v>
      </c>
      <c r="Q684" s="30">
        <f t="shared" si="51"/>
        <v>144515</v>
      </c>
      <c r="R684" s="30">
        <f t="shared" si="52"/>
        <v>11547010700</v>
      </c>
      <c r="T684">
        <f t="shared" si="53"/>
        <v>54670</v>
      </c>
      <c r="U684">
        <f>VLOOKUP(T684,CATMUN!$B$2:$G$1123,6,0)</f>
        <v>15</v>
      </c>
    </row>
    <row r="685" spans="1:21" x14ac:dyDescent="0.2">
      <c r="A685" s="25">
        <v>54673</v>
      </c>
      <c r="B685" s="25" t="s">
        <v>1855</v>
      </c>
      <c r="C685" s="25" t="s">
        <v>1626</v>
      </c>
      <c r="D685" s="26">
        <v>2019</v>
      </c>
      <c r="E685" s="26">
        <v>2019</v>
      </c>
      <c r="F685" s="27">
        <v>2175</v>
      </c>
      <c r="G685" s="27"/>
      <c r="H685" s="27">
        <v>139133727</v>
      </c>
      <c r="I685" s="27">
        <v>148824</v>
      </c>
      <c r="J685" s="27">
        <v>46077489500</v>
      </c>
      <c r="K685" s="29">
        <v>1830</v>
      </c>
      <c r="L685" s="29">
        <v>1445123</v>
      </c>
      <c r="M685" s="29">
        <v>184658</v>
      </c>
      <c r="N685" s="29">
        <v>55646693000</v>
      </c>
      <c r="O685" s="30">
        <f t="shared" si="50"/>
        <v>4005</v>
      </c>
      <c r="P685" s="30">
        <f t="shared" si="54"/>
        <v>140578850</v>
      </c>
      <c r="Q685" s="30">
        <f t="shared" si="51"/>
        <v>333482</v>
      </c>
      <c r="R685" s="30">
        <f t="shared" si="52"/>
        <v>101724182500</v>
      </c>
      <c r="T685">
        <f t="shared" si="53"/>
        <v>54673</v>
      </c>
      <c r="U685">
        <f>VLOOKUP(T685,CATMUN!$B$2:$G$1123,6,0)</f>
        <v>7</v>
      </c>
    </row>
    <row r="686" spans="1:21" x14ac:dyDescent="0.2">
      <c r="A686" s="25">
        <v>54680</v>
      </c>
      <c r="B686" s="25" t="s">
        <v>1855</v>
      </c>
      <c r="C686" s="25" t="s">
        <v>1887</v>
      </c>
      <c r="D686" s="26">
        <v>1996</v>
      </c>
      <c r="E686" s="26">
        <v>1996</v>
      </c>
      <c r="F686" s="27">
        <v>780</v>
      </c>
      <c r="G686" s="27"/>
      <c r="H686" s="27">
        <v>182107431</v>
      </c>
      <c r="I686" s="27">
        <v>36855</v>
      </c>
      <c r="J686" s="27">
        <v>4401790500</v>
      </c>
      <c r="K686" s="29">
        <v>728</v>
      </c>
      <c r="L686" s="29">
        <v>86969</v>
      </c>
      <c r="M686" s="29">
        <v>25986</v>
      </c>
      <c r="N686" s="29">
        <v>1395391000</v>
      </c>
      <c r="O686" s="30">
        <f t="shared" si="50"/>
        <v>1508</v>
      </c>
      <c r="P686" s="30">
        <f t="shared" si="54"/>
        <v>182194400</v>
      </c>
      <c r="Q686" s="30">
        <f t="shared" si="51"/>
        <v>62841</v>
      </c>
      <c r="R686" s="30">
        <f t="shared" si="52"/>
        <v>5797181500</v>
      </c>
      <c r="T686">
        <f t="shared" si="53"/>
        <v>54680</v>
      </c>
      <c r="U686">
        <f>VLOOKUP(T686,CATMUN!$B$2:$G$1123,6,0)</f>
        <v>15</v>
      </c>
    </row>
    <row r="687" spans="1:21" x14ac:dyDescent="0.2">
      <c r="A687" s="25">
        <v>54720</v>
      </c>
      <c r="B687" s="25" t="s">
        <v>1855</v>
      </c>
      <c r="C687" s="25" t="s">
        <v>1888</v>
      </c>
      <c r="D687" s="26">
        <v>2018</v>
      </c>
      <c r="E687" s="26">
        <v>2006</v>
      </c>
      <c r="F687" s="27">
        <v>6241</v>
      </c>
      <c r="G687" s="27"/>
      <c r="H687" s="27">
        <v>1520510538</v>
      </c>
      <c r="I687" s="27">
        <v>426024</v>
      </c>
      <c r="J687" s="27">
        <v>291495349700</v>
      </c>
      <c r="K687" s="29">
        <v>3382</v>
      </c>
      <c r="L687" s="29">
        <v>637976</v>
      </c>
      <c r="M687" s="29">
        <v>236672</v>
      </c>
      <c r="N687" s="29">
        <v>32638985500</v>
      </c>
      <c r="O687" s="30">
        <f t="shared" si="50"/>
        <v>9623</v>
      </c>
      <c r="P687" s="30">
        <f t="shared" si="54"/>
        <v>1521148514</v>
      </c>
      <c r="Q687" s="30">
        <f t="shared" si="51"/>
        <v>662696</v>
      </c>
      <c r="R687" s="30">
        <f t="shared" si="52"/>
        <v>324134335200</v>
      </c>
      <c r="T687">
        <f t="shared" si="53"/>
        <v>54720</v>
      </c>
      <c r="U687">
        <f>VLOOKUP(T687,CATMUN!$B$2:$G$1123,6,0)</f>
        <v>9</v>
      </c>
    </row>
    <row r="688" spans="1:21" x14ac:dyDescent="0.2">
      <c r="A688" s="25">
        <v>54743</v>
      </c>
      <c r="B688" s="25" t="s">
        <v>1855</v>
      </c>
      <c r="C688" s="25" t="s">
        <v>1889</v>
      </c>
      <c r="D688" s="26">
        <v>1993</v>
      </c>
      <c r="E688" s="26">
        <v>1993</v>
      </c>
      <c r="F688" s="27">
        <v>2771</v>
      </c>
      <c r="G688" s="27"/>
      <c r="H688" s="27">
        <v>316261951</v>
      </c>
      <c r="I688" s="27">
        <v>78383</v>
      </c>
      <c r="J688" s="27">
        <v>6313059300</v>
      </c>
      <c r="K688" s="29">
        <v>502</v>
      </c>
      <c r="L688" s="29">
        <v>229852</v>
      </c>
      <c r="M688" s="29">
        <v>54557</v>
      </c>
      <c r="N688" s="29">
        <v>3454967500</v>
      </c>
      <c r="O688" s="30">
        <f t="shared" si="50"/>
        <v>3273</v>
      </c>
      <c r="P688" s="30">
        <f t="shared" si="54"/>
        <v>316491803</v>
      </c>
      <c r="Q688" s="30">
        <f t="shared" si="51"/>
        <v>132940</v>
      </c>
      <c r="R688" s="30">
        <f t="shared" si="52"/>
        <v>9768026800</v>
      </c>
      <c r="T688">
        <f t="shared" si="53"/>
        <v>54743</v>
      </c>
      <c r="U688">
        <f>VLOOKUP(T688,CATMUN!$B$2:$G$1123,6,0)</f>
        <v>15</v>
      </c>
    </row>
    <row r="689" spans="1:21" x14ac:dyDescent="0.2">
      <c r="A689" s="25">
        <v>54800</v>
      </c>
      <c r="B689" s="25" t="s">
        <v>1855</v>
      </c>
      <c r="C689" s="25" t="s">
        <v>1890</v>
      </c>
      <c r="D689" s="26">
        <v>1994</v>
      </c>
      <c r="E689" s="26">
        <v>2011</v>
      </c>
      <c r="F689" s="27">
        <v>5213</v>
      </c>
      <c r="G689" s="27"/>
      <c r="H689" s="27">
        <v>1106133443</v>
      </c>
      <c r="I689" s="27">
        <v>158085</v>
      </c>
      <c r="J689" s="27">
        <v>8432681600</v>
      </c>
      <c r="K689" s="29">
        <v>1327</v>
      </c>
      <c r="L689" s="29">
        <v>511270</v>
      </c>
      <c r="M689" s="29">
        <v>118775</v>
      </c>
      <c r="N689" s="29">
        <v>15396758000</v>
      </c>
      <c r="O689" s="30">
        <f t="shared" si="50"/>
        <v>6540</v>
      </c>
      <c r="P689" s="30">
        <f t="shared" si="54"/>
        <v>1106644713</v>
      </c>
      <c r="Q689" s="30">
        <f t="shared" si="51"/>
        <v>276860</v>
      </c>
      <c r="R689" s="30">
        <f t="shared" si="52"/>
        <v>23829439600</v>
      </c>
      <c r="T689">
        <f t="shared" si="53"/>
        <v>54800</v>
      </c>
      <c r="U689">
        <f>VLOOKUP(T689,CATMUN!$B$2:$G$1123,6,0)</f>
        <v>15</v>
      </c>
    </row>
    <row r="690" spans="1:21" x14ac:dyDescent="0.2">
      <c r="A690" s="25">
        <v>54810</v>
      </c>
      <c r="B690" s="25" t="s">
        <v>1855</v>
      </c>
      <c r="C690" s="25" t="s">
        <v>1891</v>
      </c>
      <c r="D690" s="26">
        <v>2015</v>
      </c>
      <c r="E690" s="26">
        <v>2015</v>
      </c>
      <c r="F690" s="27">
        <v>13257</v>
      </c>
      <c r="G690" s="27"/>
      <c r="H690" s="27">
        <v>2620567481</v>
      </c>
      <c r="I690" s="27">
        <v>456468</v>
      </c>
      <c r="J690" s="27">
        <v>182182348200</v>
      </c>
      <c r="K690" s="29">
        <v>10988</v>
      </c>
      <c r="L690" s="29">
        <v>3319408</v>
      </c>
      <c r="M690" s="29">
        <v>807171</v>
      </c>
      <c r="N690" s="29">
        <v>176767312500</v>
      </c>
      <c r="O690" s="30">
        <f t="shared" si="50"/>
        <v>24245</v>
      </c>
      <c r="P690" s="30">
        <f t="shared" si="54"/>
        <v>2623886889</v>
      </c>
      <c r="Q690" s="30">
        <f t="shared" si="51"/>
        <v>1263639</v>
      </c>
      <c r="R690" s="30">
        <f t="shared" si="52"/>
        <v>358949660700</v>
      </c>
      <c r="T690">
        <f t="shared" si="53"/>
        <v>54810</v>
      </c>
      <c r="U690">
        <f>VLOOKUP(T690,CATMUN!$B$2:$G$1123,6,0)</f>
        <v>15</v>
      </c>
    </row>
    <row r="691" spans="1:21" x14ac:dyDescent="0.2">
      <c r="A691" s="25">
        <v>54820</v>
      </c>
      <c r="B691" s="25" t="s">
        <v>1855</v>
      </c>
      <c r="C691" s="25" t="s">
        <v>1892</v>
      </c>
      <c r="D691" s="26">
        <v>0</v>
      </c>
      <c r="E691" s="26">
        <v>2005</v>
      </c>
      <c r="F691" s="27">
        <v>5350</v>
      </c>
      <c r="G691" s="27"/>
      <c r="H691" s="27">
        <v>2315786893</v>
      </c>
      <c r="I691" s="27">
        <v>58904</v>
      </c>
      <c r="J691" s="27">
        <v>13834798600</v>
      </c>
      <c r="K691" s="29">
        <v>2808</v>
      </c>
      <c r="L691" s="29">
        <v>1039078</v>
      </c>
      <c r="M691" s="29">
        <v>256464</v>
      </c>
      <c r="N691" s="29">
        <v>31493925800</v>
      </c>
      <c r="O691" s="30">
        <f t="shared" si="50"/>
        <v>8158</v>
      </c>
      <c r="P691" s="30">
        <f t="shared" si="54"/>
        <v>2316825971</v>
      </c>
      <c r="Q691" s="30">
        <f t="shared" si="51"/>
        <v>315368</v>
      </c>
      <c r="R691" s="30">
        <f t="shared" si="52"/>
        <v>45328724400</v>
      </c>
      <c r="T691">
        <f t="shared" si="53"/>
        <v>54820</v>
      </c>
      <c r="U691">
        <f>VLOOKUP(T691,CATMUN!$B$2:$G$1123,6,0)</f>
        <v>15</v>
      </c>
    </row>
    <row r="692" spans="1:21" x14ac:dyDescent="0.2">
      <c r="A692" s="25">
        <v>54871</v>
      </c>
      <c r="B692" s="25" t="s">
        <v>1855</v>
      </c>
      <c r="C692" s="25" t="s">
        <v>1893</v>
      </c>
      <c r="D692" s="26">
        <v>2009</v>
      </c>
      <c r="E692" s="26">
        <v>1991</v>
      </c>
      <c r="F692" s="27">
        <v>1352</v>
      </c>
      <c r="G692" s="27"/>
      <c r="H692" s="27">
        <v>401806433</v>
      </c>
      <c r="I692" s="27">
        <v>90731</v>
      </c>
      <c r="J692" s="27">
        <v>16831179100</v>
      </c>
      <c r="K692" s="29">
        <v>840</v>
      </c>
      <c r="L692" s="29">
        <v>272866</v>
      </c>
      <c r="M692" s="29">
        <v>45320</v>
      </c>
      <c r="N692" s="29">
        <v>2310372000</v>
      </c>
      <c r="O692" s="30">
        <f t="shared" si="50"/>
        <v>2192</v>
      </c>
      <c r="P692" s="30">
        <f t="shared" si="54"/>
        <v>402079299</v>
      </c>
      <c r="Q692" s="30">
        <f t="shared" si="51"/>
        <v>136051</v>
      </c>
      <c r="R692" s="30">
        <f t="shared" si="52"/>
        <v>19141551100</v>
      </c>
      <c r="T692">
        <f t="shared" si="53"/>
        <v>54871</v>
      </c>
      <c r="U692">
        <f>VLOOKUP(T692,CATMUN!$B$2:$G$1123,6,0)</f>
        <v>15</v>
      </c>
    </row>
    <row r="693" spans="1:21" x14ac:dyDescent="0.2">
      <c r="A693" s="25">
        <v>54874</v>
      </c>
      <c r="B693" s="25" t="s">
        <v>1855</v>
      </c>
      <c r="C693" s="25" t="s">
        <v>1894</v>
      </c>
      <c r="D693" s="26">
        <v>2019</v>
      </c>
      <c r="E693" s="26">
        <v>2006</v>
      </c>
      <c r="F693" s="27">
        <v>1409</v>
      </c>
      <c r="G693" s="27"/>
      <c r="H693" s="27">
        <v>65586975</v>
      </c>
      <c r="I693" s="27">
        <v>132695</v>
      </c>
      <c r="J693" s="27">
        <v>76118861600</v>
      </c>
      <c r="K693" s="29">
        <v>34608</v>
      </c>
      <c r="L693" s="29">
        <v>22397352</v>
      </c>
      <c r="M693" s="29">
        <v>2326601</v>
      </c>
      <c r="N693" s="29">
        <v>1255092491300</v>
      </c>
      <c r="O693" s="30">
        <f t="shared" si="50"/>
        <v>36017</v>
      </c>
      <c r="P693" s="30">
        <f t="shared" si="54"/>
        <v>87984327</v>
      </c>
      <c r="Q693" s="30">
        <f t="shared" si="51"/>
        <v>2459296</v>
      </c>
      <c r="R693" s="30">
        <f t="shared" si="52"/>
        <v>1331211352900</v>
      </c>
      <c r="T693">
        <f t="shared" si="53"/>
        <v>54874</v>
      </c>
      <c r="U693">
        <f>VLOOKUP(T693,CATMUN!$B$2:$G$1123,6,0)</f>
        <v>3</v>
      </c>
    </row>
    <row r="694" spans="1:21" x14ac:dyDescent="0.2">
      <c r="A694" s="25">
        <v>63001</v>
      </c>
      <c r="B694" s="25" t="s">
        <v>1895</v>
      </c>
      <c r="C694" s="25" t="s">
        <v>1896</v>
      </c>
      <c r="D694" s="26">
        <v>2014</v>
      </c>
      <c r="E694" s="26">
        <v>2014</v>
      </c>
      <c r="F694" s="27">
        <v>5453</v>
      </c>
      <c r="G694" s="27"/>
      <c r="H694" s="27">
        <v>86826834</v>
      </c>
      <c r="I694" s="27">
        <v>1057465</v>
      </c>
      <c r="J694" s="27">
        <v>443946636000</v>
      </c>
      <c r="K694" s="29">
        <v>145180</v>
      </c>
      <c r="L694" s="29">
        <v>27803465</v>
      </c>
      <c r="M694" s="29">
        <v>9713070</v>
      </c>
      <c r="N694" s="29">
        <v>5503981595000</v>
      </c>
      <c r="O694" s="30">
        <f t="shared" si="50"/>
        <v>150633</v>
      </c>
      <c r="P694" s="30">
        <f t="shared" si="54"/>
        <v>114630299</v>
      </c>
      <c r="Q694" s="30">
        <f t="shared" si="51"/>
        <v>10770535</v>
      </c>
      <c r="R694" s="30">
        <f t="shared" si="52"/>
        <v>5947928231000</v>
      </c>
      <c r="T694">
        <f t="shared" si="53"/>
        <v>63001</v>
      </c>
      <c r="U694">
        <f>VLOOKUP(T694,CATMUN!$B$2:$G$1123,6,0)</f>
        <v>12</v>
      </c>
    </row>
    <row r="695" spans="1:21" x14ac:dyDescent="0.2">
      <c r="A695" s="25">
        <v>63111</v>
      </c>
      <c r="B695" s="25" t="s">
        <v>1895</v>
      </c>
      <c r="C695" s="25" t="s">
        <v>1299</v>
      </c>
      <c r="D695" s="26">
        <v>2012</v>
      </c>
      <c r="E695" s="26">
        <v>2012</v>
      </c>
      <c r="F695" s="27">
        <v>844</v>
      </c>
      <c r="G695" s="27"/>
      <c r="H695" s="27">
        <v>38412533</v>
      </c>
      <c r="I695" s="27">
        <v>117292</v>
      </c>
      <c r="J695" s="27">
        <v>33554193000</v>
      </c>
      <c r="K695" s="29">
        <v>653</v>
      </c>
      <c r="L695" s="29">
        <v>102944</v>
      </c>
      <c r="M695" s="29">
        <v>45594</v>
      </c>
      <c r="N695" s="29">
        <v>10690560000</v>
      </c>
      <c r="O695" s="30">
        <f t="shared" si="50"/>
        <v>1497</v>
      </c>
      <c r="P695" s="30">
        <f t="shared" si="54"/>
        <v>38515477</v>
      </c>
      <c r="Q695" s="30">
        <f t="shared" si="51"/>
        <v>162886</v>
      </c>
      <c r="R695" s="30">
        <f t="shared" si="52"/>
        <v>44244753000</v>
      </c>
      <c r="T695">
        <f t="shared" si="53"/>
        <v>63111</v>
      </c>
      <c r="U695">
        <f>VLOOKUP(T695,CATMUN!$B$2:$G$1123,6,0)</f>
        <v>14</v>
      </c>
    </row>
    <row r="696" spans="1:21" x14ac:dyDescent="0.2">
      <c r="A696" s="25">
        <v>63130</v>
      </c>
      <c r="B696" s="25" t="s">
        <v>1895</v>
      </c>
      <c r="C696" s="25" t="s">
        <v>1897</v>
      </c>
      <c r="D696" s="26">
        <v>2014</v>
      </c>
      <c r="E696" s="26">
        <v>2014</v>
      </c>
      <c r="F696" s="27">
        <v>8158</v>
      </c>
      <c r="G696" s="27"/>
      <c r="H696" s="27">
        <v>209377998</v>
      </c>
      <c r="I696" s="27">
        <v>797789</v>
      </c>
      <c r="J696" s="27">
        <v>314325939000</v>
      </c>
      <c r="K696" s="29">
        <v>22746</v>
      </c>
      <c r="L696" s="29">
        <v>5830429</v>
      </c>
      <c r="M696" s="29">
        <v>1750750</v>
      </c>
      <c r="N696" s="29">
        <v>765175977000</v>
      </c>
      <c r="O696" s="30">
        <f t="shared" si="50"/>
        <v>30904</v>
      </c>
      <c r="P696" s="30">
        <f t="shared" si="54"/>
        <v>215208427</v>
      </c>
      <c r="Q696" s="30">
        <f t="shared" si="51"/>
        <v>2548539</v>
      </c>
      <c r="R696" s="30">
        <f t="shared" si="52"/>
        <v>1079501916000</v>
      </c>
      <c r="T696">
        <f t="shared" si="53"/>
        <v>63130</v>
      </c>
      <c r="U696">
        <f>VLOOKUP(T696,CATMUN!$B$2:$G$1123,6,0)</f>
        <v>14</v>
      </c>
    </row>
    <row r="697" spans="1:21" x14ac:dyDescent="0.2">
      <c r="A697" s="25">
        <v>63190</v>
      </c>
      <c r="B697" s="25" t="s">
        <v>1895</v>
      </c>
      <c r="C697" s="25" t="s">
        <v>1898</v>
      </c>
      <c r="D697" s="26">
        <v>2007</v>
      </c>
      <c r="E697" s="26">
        <v>2008</v>
      </c>
      <c r="F697" s="27">
        <v>3968</v>
      </c>
      <c r="G697" s="27"/>
      <c r="H697" s="27">
        <v>87037981</v>
      </c>
      <c r="I697" s="27">
        <v>548031</v>
      </c>
      <c r="J697" s="27">
        <v>150935013000</v>
      </c>
      <c r="K697" s="29">
        <v>7995</v>
      </c>
      <c r="L697" s="29">
        <v>1755315</v>
      </c>
      <c r="M697" s="29">
        <v>497607</v>
      </c>
      <c r="N697" s="29">
        <v>113211836000</v>
      </c>
      <c r="O697" s="30">
        <f t="shared" si="50"/>
        <v>11963</v>
      </c>
      <c r="P697" s="30">
        <f t="shared" si="54"/>
        <v>88793296</v>
      </c>
      <c r="Q697" s="30">
        <f t="shared" si="51"/>
        <v>1045638</v>
      </c>
      <c r="R697" s="30">
        <f t="shared" si="52"/>
        <v>264146849000</v>
      </c>
      <c r="T697">
        <f t="shared" si="53"/>
        <v>63190</v>
      </c>
      <c r="U697">
        <f>VLOOKUP(T697,CATMUN!$B$2:$G$1123,6,0)</f>
        <v>14</v>
      </c>
    </row>
    <row r="698" spans="1:21" x14ac:dyDescent="0.2">
      <c r="A698" s="25">
        <v>63212</v>
      </c>
      <c r="B698" s="25" t="s">
        <v>1895</v>
      </c>
      <c r="C698" s="25" t="s">
        <v>1253</v>
      </c>
      <c r="D698" s="26">
        <v>2011</v>
      </c>
      <c r="E698" s="26">
        <v>2011</v>
      </c>
      <c r="F698" s="27">
        <v>1199</v>
      </c>
      <c r="G698" s="27"/>
      <c r="H698" s="27">
        <v>92375491</v>
      </c>
      <c r="I698" s="27">
        <v>115589</v>
      </c>
      <c r="J698" s="27">
        <v>18296438000</v>
      </c>
      <c r="K698" s="29">
        <v>1434</v>
      </c>
      <c r="L698" s="29">
        <v>366867</v>
      </c>
      <c r="M698" s="29">
        <v>86172</v>
      </c>
      <c r="N698" s="29">
        <v>14685735000</v>
      </c>
      <c r="O698" s="30">
        <f t="shared" si="50"/>
        <v>2633</v>
      </c>
      <c r="P698" s="30">
        <f t="shared" si="54"/>
        <v>92742358</v>
      </c>
      <c r="Q698" s="30">
        <f t="shared" si="51"/>
        <v>201761</v>
      </c>
      <c r="R698" s="30">
        <f t="shared" si="52"/>
        <v>32982173000</v>
      </c>
      <c r="T698">
        <f t="shared" si="53"/>
        <v>63212</v>
      </c>
      <c r="U698">
        <f>VLOOKUP(T698,CATMUN!$B$2:$G$1123,6,0)</f>
        <v>14</v>
      </c>
    </row>
    <row r="699" spans="1:21" x14ac:dyDescent="0.2">
      <c r="A699" s="25">
        <v>63272</v>
      </c>
      <c r="B699" s="25" t="s">
        <v>1895</v>
      </c>
      <c r="C699" s="25" t="s">
        <v>1899</v>
      </c>
      <c r="D699" s="26">
        <v>2013</v>
      </c>
      <c r="E699" s="26">
        <v>2013</v>
      </c>
      <c r="F699" s="27">
        <v>3941</v>
      </c>
      <c r="G699" s="27"/>
      <c r="H699" s="27">
        <v>104106547</v>
      </c>
      <c r="I699" s="27">
        <v>447517</v>
      </c>
      <c r="J699" s="27">
        <v>110628044000</v>
      </c>
      <c r="K699" s="29">
        <v>3107</v>
      </c>
      <c r="L699" s="29">
        <v>642472</v>
      </c>
      <c r="M699" s="29">
        <v>278856</v>
      </c>
      <c r="N699" s="29">
        <v>79887951000</v>
      </c>
      <c r="O699" s="30">
        <f t="shared" si="50"/>
        <v>7048</v>
      </c>
      <c r="P699" s="30">
        <f t="shared" si="54"/>
        <v>104749019</v>
      </c>
      <c r="Q699" s="30">
        <f t="shared" si="51"/>
        <v>726373</v>
      </c>
      <c r="R699" s="30">
        <f t="shared" si="52"/>
        <v>190515995000</v>
      </c>
      <c r="T699">
        <f t="shared" si="53"/>
        <v>63272</v>
      </c>
      <c r="U699">
        <f>VLOOKUP(T699,CATMUN!$B$2:$G$1123,6,0)</f>
        <v>14</v>
      </c>
    </row>
    <row r="700" spans="1:21" x14ac:dyDescent="0.2">
      <c r="A700" s="25">
        <v>63302</v>
      </c>
      <c r="B700" s="25" t="s">
        <v>1895</v>
      </c>
      <c r="C700" s="25" t="s">
        <v>1900</v>
      </c>
      <c r="D700" s="26">
        <v>2008</v>
      </c>
      <c r="E700" s="26">
        <v>2012</v>
      </c>
      <c r="F700" s="27">
        <v>1826</v>
      </c>
      <c r="G700" s="27"/>
      <c r="H700" s="27">
        <v>296010936</v>
      </c>
      <c r="I700" s="27">
        <v>189132</v>
      </c>
      <c r="J700" s="27">
        <v>36693321000</v>
      </c>
      <c r="K700" s="29">
        <v>1817</v>
      </c>
      <c r="L700" s="29">
        <v>435418</v>
      </c>
      <c r="M700" s="29">
        <v>177899</v>
      </c>
      <c r="N700" s="29">
        <v>31453791000</v>
      </c>
      <c r="O700" s="30">
        <f t="shared" si="50"/>
        <v>3643</v>
      </c>
      <c r="P700" s="30">
        <f t="shared" si="54"/>
        <v>296446354</v>
      </c>
      <c r="Q700" s="30">
        <f t="shared" si="51"/>
        <v>367031</v>
      </c>
      <c r="R700" s="30">
        <f t="shared" si="52"/>
        <v>68147112000</v>
      </c>
      <c r="T700">
        <f t="shared" si="53"/>
        <v>63302</v>
      </c>
      <c r="U700">
        <f>VLOOKUP(T700,CATMUN!$B$2:$G$1123,6,0)</f>
        <v>15</v>
      </c>
    </row>
    <row r="701" spans="1:21" x14ac:dyDescent="0.2">
      <c r="A701" s="25">
        <v>63401</v>
      </c>
      <c r="B701" s="25" t="s">
        <v>1895</v>
      </c>
      <c r="C701" s="25" t="s">
        <v>1901</v>
      </c>
      <c r="D701" s="26">
        <v>2019</v>
      </c>
      <c r="E701" s="26">
        <v>2005</v>
      </c>
      <c r="F701" s="27">
        <v>2217</v>
      </c>
      <c r="G701" s="27"/>
      <c r="H701" s="27">
        <v>84182326</v>
      </c>
      <c r="I701" s="27">
        <v>558710</v>
      </c>
      <c r="J701" s="27">
        <v>553025886000</v>
      </c>
      <c r="K701" s="29">
        <v>10559</v>
      </c>
      <c r="L701" s="29">
        <v>2438579</v>
      </c>
      <c r="M701" s="29">
        <v>522858</v>
      </c>
      <c r="N701" s="29">
        <v>127101996000</v>
      </c>
      <c r="O701" s="30">
        <f t="shared" si="50"/>
        <v>12776</v>
      </c>
      <c r="P701" s="30">
        <f t="shared" si="54"/>
        <v>86620905</v>
      </c>
      <c r="Q701" s="30">
        <f t="shared" si="51"/>
        <v>1081568</v>
      </c>
      <c r="R701" s="30">
        <f t="shared" si="52"/>
        <v>680127882000</v>
      </c>
      <c r="T701">
        <f t="shared" si="53"/>
        <v>63401</v>
      </c>
      <c r="U701">
        <f>VLOOKUP(T701,CATMUN!$B$2:$G$1123,6,0)</f>
        <v>7</v>
      </c>
    </row>
    <row r="702" spans="1:21" x14ac:dyDescent="0.2">
      <c r="A702" s="25">
        <v>63470</v>
      </c>
      <c r="B702" s="25" t="s">
        <v>1895</v>
      </c>
      <c r="C702" s="25" t="s">
        <v>1902</v>
      </c>
      <c r="D702" s="26">
        <v>2007</v>
      </c>
      <c r="E702" s="26">
        <v>2009</v>
      </c>
      <c r="F702" s="27">
        <v>3378</v>
      </c>
      <c r="G702" s="27"/>
      <c r="H702" s="27">
        <v>144111623</v>
      </c>
      <c r="I702" s="27">
        <v>768880</v>
      </c>
      <c r="J702" s="27">
        <v>237129894000</v>
      </c>
      <c r="K702" s="29">
        <v>12270</v>
      </c>
      <c r="L702" s="29">
        <v>2046257</v>
      </c>
      <c r="M702" s="29">
        <v>748150</v>
      </c>
      <c r="N702" s="29">
        <v>200841773000</v>
      </c>
      <c r="O702" s="30">
        <f t="shared" si="50"/>
        <v>15648</v>
      </c>
      <c r="P702" s="30">
        <f t="shared" si="54"/>
        <v>146157880</v>
      </c>
      <c r="Q702" s="30">
        <f t="shared" si="51"/>
        <v>1517030</v>
      </c>
      <c r="R702" s="30">
        <f t="shared" si="52"/>
        <v>437971667000</v>
      </c>
      <c r="T702">
        <f t="shared" si="53"/>
        <v>63470</v>
      </c>
      <c r="U702">
        <f>VLOOKUP(T702,CATMUN!$B$2:$G$1123,6,0)</f>
        <v>14</v>
      </c>
    </row>
    <row r="703" spans="1:21" x14ac:dyDescent="0.2">
      <c r="A703" s="25">
        <v>63548</v>
      </c>
      <c r="B703" s="25" t="s">
        <v>1895</v>
      </c>
      <c r="C703" s="25" t="s">
        <v>1903</v>
      </c>
      <c r="D703" s="26">
        <v>2008</v>
      </c>
      <c r="E703" s="26">
        <v>2014</v>
      </c>
      <c r="F703" s="27">
        <v>1246</v>
      </c>
      <c r="G703" s="27"/>
      <c r="H703" s="27">
        <v>249448706</v>
      </c>
      <c r="I703" s="27">
        <v>151893</v>
      </c>
      <c r="J703" s="27">
        <v>39236509000</v>
      </c>
      <c r="K703" s="29">
        <v>1352</v>
      </c>
      <c r="L703" s="29">
        <v>320493</v>
      </c>
      <c r="M703" s="29">
        <v>123796</v>
      </c>
      <c r="N703" s="29">
        <v>25319477000</v>
      </c>
      <c r="O703" s="30">
        <f t="shared" si="50"/>
        <v>2598</v>
      </c>
      <c r="P703" s="30">
        <f t="shared" si="54"/>
        <v>249769199</v>
      </c>
      <c r="Q703" s="30">
        <f t="shared" si="51"/>
        <v>275689</v>
      </c>
      <c r="R703" s="30">
        <f t="shared" si="52"/>
        <v>64555986000</v>
      </c>
      <c r="T703">
        <f t="shared" si="53"/>
        <v>63548</v>
      </c>
      <c r="U703">
        <f>VLOOKUP(T703,CATMUN!$B$2:$G$1123,6,0)</f>
        <v>15</v>
      </c>
    </row>
    <row r="704" spans="1:21" x14ac:dyDescent="0.2">
      <c r="A704" s="25">
        <v>63594</v>
      </c>
      <c r="B704" s="25" t="s">
        <v>1895</v>
      </c>
      <c r="C704" s="25" t="s">
        <v>1904</v>
      </c>
      <c r="D704" s="26">
        <v>2011</v>
      </c>
      <c r="E704" s="26">
        <v>2011</v>
      </c>
      <c r="F704" s="27">
        <v>3636</v>
      </c>
      <c r="G704" s="27"/>
      <c r="H704" s="27">
        <v>127884934</v>
      </c>
      <c r="I704" s="27">
        <v>658804</v>
      </c>
      <c r="J704" s="27">
        <v>195412410000</v>
      </c>
      <c r="K704" s="29">
        <v>10211</v>
      </c>
      <c r="L704" s="29">
        <v>2105926</v>
      </c>
      <c r="M704" s="29">
        <v>710245</v>
      </c>
      <c r="N704" s="29">
        <v>199529481000</v>
      </c>
      <c r="O704" s="30">
        <f t="shared" si="50"/>
        <v>13847</v>
      </c>
      <c r="P704" s="30">
        <f t="shared" si="54"/>
        <v>129990860</v>
      </c>
      <c r="Q704" s="30">
        <f t="shared" si="51"/>
        <v>1369049</v>
      </c>
      <c r="R704" s="30">
        <f t="shared" si="52"/>
        <v>394941891000</v>
      </c>
      <c r="T704">
        <f t="shared" si="53"/>
        <v>63594</v>
      </c>
      <c r="U704">
        <f>VLOOKUP(T704,CATMUN!$B$2:$G$1123,6,0)</f>
        <v>14</v>
      </c>
    </row>
    <row r="705" spans="1:21" x14ac:dyDescent="0.2">
      <c r="A705" s="25">
        <v>63690</v>
      </c>
      <c r="B705" s="25" t="s">
        <v>1895</v>
      </c>
      <c r="C705" s="25" t="s">
        <v>1905</v>
      </c>
      <c r="D705" s="26">
        <v>2013</v>
      </c>
      <c r="E705" s="26">
        <v>2013</v>
      </c>
      <c r="F705" s="27">
        <v>2785</v>
      </c>
      <c r="G705" s="27"/>
      <c r="H705" s="27">
        <v>342151523</v>
      </c>
      <c r="I705" s="27">
        <v>344527</v>
      </c>
      <c r="J705" s="27">
        <v>161796171000</v>
      </c>
      <c r="K705" s="29">
        <v>2174</v>
      </c>
      <c r="L705" s="29">
        <v>547466</v>
      </c>
      <c r="M705" s="29">
        <v>144444</v>
      </c>
      <c r="N705" s="29">
        <v>40421320000</v>
      </c>
      <c r="O705" s="30">
        <f t="shared" si="50"/>
        <v>4959</v>
      </c>
      <c r="P705" s="30">
        <f t="shared" si="54"/>
        <v>342698989</v>
      </c>
      <c r="Q705" s="30">
        <f t="shared" si="51"/>
        <v>488971</v>
      </c>
      <c r="R705" s="30">
        <f t="shared" si="52"/>
        <v>202217491000</v>
      </c>
      <c r="T705">
        <f t="shared" si="53"/>
        <v>63690</v>
      </c>
      <c r="U705">
        <f>VLOOKUP(T705,CATMUN!$B$2:$G$1123,6,0)</f>
        <v>15</v>
      </c>
    </row>
    <row r="706" spans="1:21" x14ac:dyDescent="0.2">
      <c r="A706" s="25">
        <v>66001</v>
      </c>
      <c r="B706" s="25" t="s">
        <v>1431</v>
      </c>
      <c r="C706" s="25" t="s">
        <v>1906</v>
      </c>
      <c r="D706" s="26">
        <v>2013</v>
      </c>
      <c r="E706" s="26">
        <v>2013</v>
      </c>
      <c r="F706" s="27">
        <v>40155</v>
      </c>
      <c r="G706" s="27"/>
      <c r="H706" s="27">
        <v>575273720</v>
      </c>
      <c r="I706" s="27">
        <v>3217492</v>
      </c>
      <c r="J706" s="27">
        <v>2269497186000</v>
      </c>
      <c r="K706" s="29">
        <v>158906</v>
      </c>
      <c r="L706" s="29">
        <v>27496999</v>
      </c>
      <c r="M706" s="29">
        <v>13142790</v>
      </c>
      <c r="N706" s="29">
        <v>12654784528000</v>
      </c>
      <c r="O706" s="30">
        <f t="shared" si="50"/>
        <v>199061</v>
      </c>
      <c r="P706" s="30">
        <f t="shared" si="54"/>
        <v>602770719</v>
      </c>
      <c r="Q706" s="30">
        <f t="shared" si="51"/>
        <v>16360282</v>
      </c>
      <c r="R706" s="30">
        <f t="shared" si="52"/>
        <v>14924281714000</v>
      </c>
      <c r="T706">
        <f t="shared" si="53"/>
        <v>66001</v>
      </c>
      <c r="U706">
        <f>VLOOKUP(T706,CATMUN!$B$2:$G$1123,6,0)</f>
        <v>12</v>
      </c>
    </row>
    <row r="707" spans="1:21" x14ac:dyDescent="0.2">
      <c r="A707" s="25">
        <v>66045</v>
      </c>
      <c r="B707" s="25" t="s">
        <v>1431</v>
      </c>
      <c r="C707" s="25" t="s">
        <v>1907</v>
      </c>
      <c r="D707" s="26">
        <v>2006</v>
      </c>
      <c r="E707" s="26">
        <v>2006</v>
      </c>
      <c r="F707" s="27">
        <v>4500</v>
      </c>
      <c r="G707" s="27"/>
      <c r="H707" s="27">
        <v>147699849</v>
      </c>
      <c r="I707" s="27">
        <v>185386</v>
      </c>
      <c r="J707" s="27">
        <v>35569062000</v>
      </c>
      <c r="K707" s="29">
        <v>2850</v>
      </c>
      <c r="L707" s="29">
        <v>481558</v>
      </c>
      <c r="M707" s="29">
        <v>185677</v>
      </c>
      <c r="N707" s="29">
        <v>27815682000</v>
      </c>
      <c r="O707" s="30">
        <f t="shared" ref="O707:O770" si="55">F707+K707</f>
        <v>7350</v>
      </c>
      <c r="P707" s="30">
        <f t="shared" si="54"/>
        <v>148181407</v>
      </c>
      <c r="Q707" s="30">
        <f t="shared" ref="Q707:Q770" si="56">I707+M707</f>
        <v>371063</v>
      </c>
      <c r="R707" s="30">
        <f t="shared" ref="R707:R770" si="57">J707+N707</f>
        <v>63384744000</v>
      </c>
      <c r="T707">
        <f t="shared" ref="T707:T770" si="58">VALUE(A707)</f>
        <v>66045</v>
      </c>
      <c r="U707">
        <f>VLOOKUP(T707,CATMUN!$B$2:$G$1123,6,0)</f>
        <v>14</v>
      </c>
    </row>
    <row r="708" spans="1:21" x14ac:dyDescent="0.2">
      <c r="A708" s="25">
        <v>66075</v>
      </c>
      <c r="B708" s="25" t="s">
        <v>1431</v>
      </c>
      <c r="C708" s="25" t="s">
        <v>1460</v>
      </c>
      <c r="D708" s="26">
        <v>2006</v>
      </c>
      <c r="E708" s="26">
        <v>2006</v>
      </c>
      <c r="F708" s="27">
        <v>2148</v>
      </c>
      <c r="G708" s="27"/>
      <c r="H708" s="27">
        <v>119063216</v>
      </c>
      <c r="I708" s="27">
        <v>176505</v>
      </c>
      <c r="J708" s="27">
        <v>80878115000</v>
      </c>
      <c r="K708" s="29">
        <v>735</v>
      </c>
      <c r="L708" s="29">
        <v>173346</v>
      </c>
      <c r="M708" s="29">
        <v>43144</v>
      </c>
      <c r="N708" s="29">
        <v>6839624000</v>
      </c>
      <c r="O708" s="30">
        <f t="shared" si="55"/>
        <v>2883</v>
      </c>
      <c r="P708" s="30">
        <f t="shared" ref="P708:P771" si="59">H708+L708</f>
        <v>119236562</v>
      </c>
      <c r="Q708" s="30">
        <f t="shared" si="56"/>
        <v>219649</v>
      </c>
      <c r="R708" s="30">
        <f t="shared" si="57"/>
        <v>87717739000</v>
      </c>
      <c r="T708">
        <f t="shared" si="58"/>
        <v>66075</v>
      </c>
      <c r="U708">
        <f>VLOOKUP(T708,CATMUN!$B$2:$G$1123,6,0)</f>
        <v>15</v>
      </c>
    </row>
    <row r="709" spans="1:21" x14ac:dyDescent="0.2">
      <c r="A709" s="25">
        <v>66088</v>
      </c>
      <c r="B709" s="25" t="s">
        <v>1431</v>
      </c>
      <c r="C709" s="25" t="s">
        <v>1908</v>
      </c>
      <c r="D709" s="26">
        <v>2006</v>
      </c>
      <c r="E709" s="26">
        <v>2006</v>
      </c>
      <c r="F709" s="27">
        <v>6192</v>
      </c>
      <c r="G709" s="27"/>
      <c r="H709" s="27">
        <v>178961949</v>
      </c>
      <c r="I709" s="27">
        <v>352626</v>
      </c>
      <c r="J709" s="27">
        <v>70335766000</v>
      </c>
      <c r="K709" s="29">
        <v>6453</v>
      </c>
      <c r="L709" s="29">
        <v>1375912</v>
      </c>
      <c r="M709" s="29">
        <v>331669</v>
      </c>
      <c r="N709" s="29">
        <v>58140789000</v>
      </c>
      <c r="O709" s="30">
        <f t="shared" si="55"/>
        <v>12645</v>
      </c>
      <c r="P709" s="30">
        <f t="shared" si="59"/>
        <v>180337861</v>
      </c>
      <c r="Q709" s="30">
        <f t="shared" si="56"/>
        <v>684295</v>
      </c>
      <c r="R709" s="30">
        <f t="shared" si="57"/>
        <v>128476555000</v>
      </c>
      <c r="T709">
        <f t="shared" si="58"/>
        <v>66088</v>
      </c>
      <c r="U709">
        <f>VLOOKUP(T709,CATMUN!$B$2:$G$1123,6,0)</f>
        <v>14</v>
      </c>
    </row>
    <row r="710" spans="1:21" x14ac:dyDescent="0.2">
      <c r="A710" s="25">
        <v>66170</v>
      </c>
      <c r="B710" s="25" t="s">
        <v>1431</v>
      </c>
      <c r="C710" s="25" t="s">
        <v>1909</v>
      </c>
      <c r="D710" s="26">
        <v>2011</v>
      </c>
      <c r="E710" s="26">
        <v>2011</v>
      </c>
      <c r="F710" s="27">
        <v>7280</v>
      </c>
      <c r="G710" s="27"/>
      <c r="H710" s="27">
        <v>57212039</v>
      </c>
      <c r="I710" s="27">
        <v>528581</v>
      </c>
      <c r="J710" s="27">
        <v>259715282000</v>
      </c>
      <c r="K710" s="29">
        <v>78404</v>
      </c>
      <c r="L710" s="29">
        <v>11931196</v>
      </c>
      <c r="M710" s="29">
        <v>5588480</v>
      </c>
      <c r="N710" s="29">
        <v>3362217503000</v>
      </c>
      <c r="O710" s="30">
        <f t="shared" si="55"/>
        <v>85684</v>
      </c>
      <c r="P710" s="30">
        <f t="shared" si="59"/>
        <v>69143235</v>
      </c>
      <c r="Q710" s="30">
        <f t="shared" si="56"/>
        <v>6117061</v>
      </c>
      <c r="R710" s="30">
        <f t="shared" si="57"/>
        <v>3621932785000</v>
      </c>
      <c r="T710">
        <f t="shared" si="58"/>
        <v>66170</v>
      </c>
      <c r="U710">
        <f>VLOOKUP(T710,CATMUN!$B$2:$G$1123,6,0)</f>
        <v>13</v>
      </c>
    </row>
    <row r="711" spans="1:21" x14ac:dyDescent="0.2">
      <c r="A711" s="25">
        <v>66318</v>
      </c>
      <c r="B711" s="25" t="s">
        <v>1431</v>
      </c>
      <c r="C711" s="25" t="s">
        <v>1910</v>
      </c>
      <c r="D711" s="26">
        <v>2006</v>
      </c>
      <c r="E711" s="26">
        <v>2006</v>
      </c>
      <c r="F711" s="27">
        <v>5132</v>
      </c>
      <c r="G711" s="27"/>
      <c r="H711" s="27">
        <v>101518654</v>
      </c>
      <c r="I711" s="27">
        <v>137662</v>
      </c>
      <c r="J711" s="27">
        <v>22944048000</v>
      </c>
      <c r="K711" s="29">
        <v>1837</v>
      </c>
      <c r="L711" s="29">
        <v>600080</v>
      </c>
      <c r="M711" s="29">
        <v>139861</v>
      </c>
      <c r="N711" s="29">
        <v>21592865000</v>
      </c>
      <c r="O711" s="30">
        <f t="shared" si="55"/>
        <v>6969</v>
      </c>
      <c r="P711" s="30">
        <f t="shared" si="59"/>
        <v>102118734</v>
      </c>
      <c r="Q711" s="30">
        <f t="shared" si="56"/>
        <v>277523</v>
      </c>
      <c r="R711" s="30">
        <f t="shared" si="57"/>
        <v>44536913000</v>
      </c>
      <c r="T711">
        <f t="shared" si="58"/>
        <v>66318</v>
      </c>
      <c r="U711">
        <f>VLOOKUP(T711,CATMUN!$B$2:$G$1123,6,0)</f>
        <v>14</v>
      </c>
    </row>
    <row r="712" spans="1:21" x14ac:dyDescent="0.2">
      <c r="A712" s="25">
        <v>66383</v>
      </c>
      <c r="B712" s="25" t="s">
        <v>1431</v>
      </c>
      <c r="C712" s="25" t="s">
        <v>1911</v>
      </c>
      <c r="D712" s="26">
        <v>2006</v>
      </c>
      <c r="E712" s="26">
        <v>2006</v>
      </c>
      <c r="F712" s="27">
        <v>2395</v>
      </c>
      <c r="G712" s="27"/>
      <c r="H712" s="27">
        <v>87558236</v>
      </c>
      <c r="I712" s="27">
        <v>98925</v>
      </c>
      <c r="J712" s="27">
        <v>25927983000</v>
      </c>
      <c r="K712" s="29">
        <v>1368</v>
      </c>
      <c r="L712" s="29">
        <v>263000</v>
      </c>
      <c r="M712" s="29">
        <v>80632</v>
      </c>
      <c r="N712" s="29">
        <v>18240849000</v>
      </c>
      <c r="O712" s="30">
        <f t="shared" si="55"/>
        <v>3763</v>
      </c>
      <c r="P712" s="30">
        <f t="shared" si="59"/>
        <v>87821236</v>
      </c>
      <c r="Q712" s="30">
        <f t="shared" si="56"/>
        <v>179557</v>
      </c>
      <c r="R712" s="30">
        <f t="shared" si="57"/>
        <v>44168832000</v>
      </c>
      <c r="T712">
        <f t="shared" si="58"/>
        <v>66383</v>
      </c>
      <c r="U712">
        <f>VLOOKUP(T712,CATMUN!$B$2:$G$1123,6,0)</f>
        <v>14</v>
      </c>
    </row>
    <row r="713" spans="1:21" x14ac:dyDescent="0.2">
      <c r="A713" s="25">
        <v>66400</v>
      </c>
      <c r="B713" s="25" t="s">
        <v>1431</v>
      </c>
      <c r="C713" s="25" t="s">
        <v>1912</v>
      </c>
      <c r="D713" s="26">
        <v>2014</v>
      </c>
      <c r="E713" s="26">
        <v>2014</v>
      </c>
      <c r="F713" s="27">
        <v>308</v>
      </c>
      <c r="G713" s="27"/>
      <c r="H713" s="27">
        <v>30604654</v>
      </c>
      <c r="I713" s="27">
        <v>36785</v>
      </c>
      <c r="J713" s="27">
        <v>32515282000</v>
      </c>
      <c r="K713" s="29">
        <v>10890</v>
      </c>
      <c r="L713" s="29">
        <v>1183011</v>
      </c>
      <c r="M713" s="29">
        <v>706622</v>
      </c>
      <c r="N713" s="29">
        <v>309552363000</v>
      </c>
      <c r="O713" s="30">
        <f t="shared" si="55"/>
        <v>11198</v>
      </c>
      <c r="P713" s="30">
        <f t="shared" si="59"/>
        <v>31787665</v>
      </c>
      <c r="Q713" s="30">
        <f t="shared" si="56"/>
        <v>743407</v>
      </c>
      <c r="R713" s="30">
        <f t="shared" si="57"/>
        <v>342067645000</v>
      </c>
      <c r="T713">
        <f t="shared" si="58"/>
        <v>66400</v>
      </c>
      <c r="U713">
        <f>VLOOKUP(T713,CATMUN!$B$2:$G$1123,6,0)</f>
        <v>13</v>
      </c>
    </row>
    <row r="714" spans="1:21" x14ac:dyDescent="0.2">
      <c r="A714" s="25">
        <v>66440</v>
      </c>
      <c r="B714" s="25" t="s">
        <v>1431</v>
      </c>
      <c r="C714" s="25" t="s">
        <v>1913</v>
      </c>
      <c r="D714" s="26">
        <v>2006</v>
      </c>
      <c r="E714" s="26">
        <v>2006</v>
      </c>
      <c r="F714" s="27">
        <v>4232</v>
      </c>
      <c r="G714" s="27"/>
      <c r="H714" s="27">
        <v>146647162</v>
      </c>
      <c r="I714" s="27">
        <v>245053</v>
      </c>
      <c r="J714" s="27">
        <v>50734644000</v>
      </c>
      <c r="K714" s="29">
        <v>3667</v>
      </c>
      <c r="L714" s="29">
        <v>1942841</v>
      </c>
      <c r="M714" s="29">
        <v>251403</v>
      </c>
      <c r="N714" s="29">
        <v>40015845000</v>
      </c>
      <c r="O714" s="30">
        <f t="shared" si="55"/>
        <v>7899</v>
      </c>
      <c r="P714" s="30">
        <f t="shared" si="59"/>
        <v>148590003</v>
      </c>
      <c r="Q714" s="30">
        <f t="shared" si="56"/>
        <v>496456</v>
      </c>
      <c r="R714" s="30">
        <f t="shared" si="57"/>
        <v>90750489000</v>
      </c>
      <c r="T714">
        <f t="shared" si="58"/>
        <v>66440</v>
      </c>
      <c r="U714">
        <f>VLOOKUP(T714,CATMUN!$B$2:$G$1123,6,0)</f>
        <v>14</v>
      </c>
    </row>
    <row r="715" spans="1:21" x14ac:dyDescent="0.2">
      <c r="A715" s="25">
        <v>66456</v>
      </c>
      <c r="B715" s="25" t="s">
        <v>1431</v>
      </c>
      <c r="C715" s="25" t="s">
        <v>1914</v>
      </c>
      <c r="D715" s="26">
        <v>2006</v>
      </c>
      <c r="E715" s="26">
        <v>2006</v>
      </c>
      <c r="F715" s="27">
        <v>4432</v>
      </c>
      <c r="G715" s="27"/>
      <c r="H715" s="27">
        <v>575850430</v>
      </c>
      <c r="I715" s="27">
        <v>100725</v>
      </c>
      <c r="J715" s="27">
        <v>17933137000</v>
      </c>
      <c r="K715" s="29">
        <v>2321</v>
      </c>
      <c r="L715" s="29">
        <v>368620</v>
      </c>
      <c r="M715" s="29">
        <v>107729</v>
      </c>
      <c r="N715" s="29">
        <v>14298061000</v>
      </c>
      <c r="O715" s="30">
        <f t="shared" si="55"/>
        <v>6753</v>
      </c>
      <c r="P715" s="30">
        <f t="shared" si="59"/>
        <v>576219050</v>
      </c>
      <c r="Q715" s="30">
        <f t="shared" si="56"/>
        <v>208454</v>
      </c>
      <c r="R715" s="30">
        <f t="shared" si="57"/>
        <v>32231198000</v>
      </c>
      <c r="T715">
        <f t="shared" si="58"/>
        <v>66456</v>
      </c>
      <c r="U715">
        <f>VLOOKUP(T715,CATMUN!$B$2:$G$1123,6,0)</f>
        <v>15</v>
      </c>
    </row>
    <row r="716" spans="1:21" x14ac:dyDescent="0.2">
      <c r="A716" s="25">
        <v>66572</v>
      </c>
      <c r="B716" s="25" t="s">
        <v>1431</v>
      </c>
      <c r="C716" s="25" t="s">
        <v>1915</v>
      </c>
      <c r="D716" s="26">
        <v>2008</v>
      </c>
      <c r="E716" s="26">
        <v>2006</v>
      </c>
      <c r="F716" s="27">
        <v>5075</v>
      </c>
      <c r="G716" s="27"/>
      <c r="H716" s="27">
        <v>627813474</v>
      </c>
      <c r="I716" s="27">
        <v>96122</v>
      </c>
      <c r="J716" s="27">
        <v>15061366000</v>
      </c>
      <c r="K716" s="29">
        <v>1423</v>
      </c>
      <c r="L716" s="29">
        <v>493927</v>
      </c>
      <c r="M716" s="29">
        <v>98171</v>
      </c>
      <c r="N716" s="29">
        <v>9947887000</v>
      </c>
      <c r="O716" s="30">
        <f t="shared" si="55"/>
        <v>6498</v>
      </c>
      <c r="P716" s="30">
        <f t="shared" si="59"/>
        <v>628307401</v>
      </c>
      <c r="Q716" s="30">
        <f t="shared" si="56"/>
        <v>194293</v>
      </c>
      <c r="R716" s="30">
        <f t="shared" si="57"/>
        <v>25009253000</v>
      </c>
      <c r="T716">
        <f t="shared" si="58"/>
        <v>66572</v>
      </c>
      <c r="U716">
        <f>VLOOKUP(T716,CATMUN!$B$2:$G$1123,6,0)</f>
        <v>15</v>
      </c>
    </row>
    <row r="717" spans="1:21" x14ac:dyDescent="0.2">
      <c r="A717" s="25">
        <v>66594</v>
      </c>
      <c r="B717" s="25" t="s">
        <v>1431</v>
      </c>
      <c r="C717" s="25" t="s">
        <v>1916</v>
      </c>
      <c r="D717" s="26">
        <v>2011</v>
      </c>
      <c r="E717" s="26">
        <v>2011</v>
      </c>
      <c r="F717" s="27">
        <v>10387</v>
      </c>
      <c r="G717" s="27"/>
      <c r="H717" s="27">
        <v>141023811</v>
      </c>
      <c r="I717" s="27">
        <v>361229</v>
      </c>
      <c r="J717" s="27">
        <v>48138193000</v>
      </c>
      <c r="K717" s="29">
        <v>3232</v>
      </c>
      <c r="L717" s="29">
        <v>1118770</v>
      </c>
      <c r="M717" s="29">
        <v>275078</v>
      </c>
      <c r="N717" s="29">
        <v>61459717000</v>
      </c>
      <c r="O717" s="30">
        <f t="shared" si="55"/>
        <v>13619</v>
      </c>
      <c r="P717" s="30">
        <f t="shared" si="59"/>
        <v>142142581</v>
      </c>
      <c r="Q717" s="30">
        <f t="shared" si="56"/>
        <v>636307</v>
      </c>
      <c r="R717" s="30">
        <f t="shared" si="57"/>
        <v>109597910000</v>
      </c>
      <c r="T717">
        <f t="shared" si="58"/>
        <v>66594</v>
      </c>
      <c r="U717">
        <f>VLOOKUP(T717,CATMUN!$B$2:$G$1123,6,0)</f>
        <v>14</v>
      </c>
    </row>
    <row r="718" spans="1:21" x14ac:dyDescent="0.2">
      <c r="A718" s="25">
        <v>66682</v>
      </c>
      <c r="B718" s="25" t="s">
        <v>1431</v>
      </c>
      <c r="C718" s="25" t="s">
        <v>1917</v>
      </c>
      <c r="D718" s="26">
        <v>2012</v>
      </c>
      <c r="E718" s="26">
        <v>2012</v>
      </c>
      <c r="F718" s="27">
        <v>7079</v>
      </c>
      <c r="G718" s="27"/>
      <c r="H718" s="27">
        <v>553925187</v>
      </c>
      <c r="I718" s="27">
        <v>570716</v>
      </c>
      <c r="J718" s="27">
        <v>357847014000</v>
      </c>
      <c r="K718" s="29">
        <v>25903</v>
      </c>
      <c r="L718" s="29">
        <v>4794314</v>
      </c>
      <c r="M718" s="29">
        <v>1762968</v>
      </c>
      <c r="N718" s="29">
        <v>963437393000</v>
      </c>
      <c r="O718" s="30">
        <f t="shared" si="55"/>
        <v>32982</v>
      </c>
      <c r="P718" s="30">
        <f t="shared" si="59"/>
        <v>558719501</v>
      </c>
      <c r="Q718" s="30">
        <f t="shared" si="56"/>
        <v>2333684</v>
      </c>
      <c r="R718" s="30">
        <f t="shared" si="57"/>
        <v>1321284407000</v>
      </c>
      <c r="T718">
        <f t="shared" si="58"/>
        <v>66682</v>
      </c>
      <c r="U718">
        <f>VLOOKUP(T718,CATMUN!$B$2:$G$1123,6,0)</f>
        <v>14</v>
      </c>
    </row>
    <row r="719" spans="1:21" x14ac:dyDescent="0.2">
      <c r="A719" s="25">
        <v>66687</v>
      </c>
      <c r="B719" s="25" t="s">
        <v>1431</v>
      </c>
      <c r="C719" s="25" t="s">
        <v>1918</v>
      </c>
      <c r="D719" s="26">
        <v>2006</v>
      </c>
      <c r="E719" s="26">
        <v>2006</v>
      </c>
      <c r="F719" s="27">
        <v>3206</v>
      </c>
      <c r="G719" s="27"/>
      <c r="H719" s="27">
        <v>177041544</v>
      </c>
      <c r="I719" s="27">
        <v>246242</v>
      </c>
      <c r="J719" s="27">
        <v>54630287000</v>
      </c>
      <c r="K719" s="29">
        <v>2733</v>
      </c>
      <c r="L719" s="29">
        <v>541389</v>
      </c>
      <c r="M719" s="29">
        <v>201820</v>
      </c>
      <c r="N719" s="29">
        <v>29884633000</v>
      </c>
      <c r="O719" s="30">
        <f t="shared" si="55"/>
        <v>5939</v>
      </c>
      <c r="P719" s="30">
        <f t="shared" si="59"/>
        <v>177582933</v>
      </c>
      <c r="Q719" s="30">
        <f t="shared" si="56"/>
        <v>448062</v>
      </c>
      <c r="R719" s="30">
        <f t="shared" si="57"/>
        <v>84514920000</v>
      </c>
      <c r="T719">
        <f t="shared" si="58"/>
        <v>66687</v>
      </c>
      <c r="U719">
        <f>VLOOKUP(T719,CATMUN!$B$2:$G$1123,6,0)</f>
        <v>14</v>
      </c>
    </row>
    <row r="720" spans="1:21" x14ac:dyDescent="0.2">
      <c r="A720" s="25">
        <v>68001</v>
      </c>
      <c r="B720" s="25" t="s">
        <v>1919</v>
      </c>
      <c r="C720" s="25" t="s">
        <v>1920</v>
      </c>
      <c r="D720" s="26">
        <v>2020</v>
      </c>
      <c r="E720" s="26">
        <v>2020</v>
      </c>
      <c r="F720" s="27">
        <v>5448</v>
      </c>
      <c r="G720" s="27"/>
      <c r="H720" s="27">
        <v>117999381</v>
      </c>
      <c r="I720" s="27">
        <v>495574</v>
      </c>
      <c r="J720" s="27">
        <v>160461933400</v>
      </c>
      <c r="K720" s="29">
        <v>210676</v>
      </c>
      <c r="L720" s="29">
        <v>27041307</v>
      </c>
      <c r="M720" s="29">
        <v>20332637</v>
      </c>
      <c r="N720" s="29">
        <v>22873823125500</v>
      </c>
      <c r="O720" s="30">
        <f t="shared" si="55"/>
        <v>216124</v>
      </c>
      <c r="P720" s="30">
        <f t="shared" si="59"/>
        <v>145040688</v>
      </c>
      <c r="Q720" s="30">
        <f t="shared" si="56"/>
        <v>20828211</v>
      </c>
      <c r="R720" s="30">
        <f t="shared" si="57"/>
        <v>23034285058900</v>
      </c>
      <c r="T720">
        <f t="shared" si="58"/>
        <v>68001</v>
      </c>
      <c r="U720">
        <f>VLOOKUP(T720,CATMUN!$B$2:$G$1123,6,0)</f>
        <v>10</v>
      </c>
    </row>
    <row r="721" spans="1:21" x14ac:dyDescent="0.2">
      <c r="A721" s="25">
        <v>68013</v>
      </c>
      <c r="B721" s="25" t="s">
        <v>1919</v>
      </c>
      <c r="C721" s="25" t="s">
        <v>1921</v>
      </c>
      <c r="D721" s="26">
        <v>2011</v>
      </c>
      <c r="E721" s="26">
        <v>2011</v>
      </c>
      <c r="F721" s="27">
        <v>1623</v>
      </c>
      <c r="G721" s="27"/>
      <c r="H721" s="27">
        <v>75917167</v>
      </c>
      <c r="I721" s="27">
        <v>26203</v>
      </c>
      <c r="J721" s="27">
        <v>6885096000</v>
      </c>
      <c r="K721" s="29">
        <v>203</v>
      </c>
      <c r="L721" s="29">
        <v>73213</v>
      </c>
      <c r="M721" s="29">
        <v>13927</v>
      </c>
      <c r="N721" s="29">
        <v>1661842500</v>
      </c>
      <c r="O721" s="30">
        <f t="shared" si="55"/>
        <v>1826</v>
      </c>
      <c r="P721" s="30">
        <f t="shared" si="59"/>
        <v>75990380</v>
      </c>
      <c r="Q721" s="30">
        <f t="shared" si="56"/>
        <v>40130</v>
      </c>
      <c r="R721" s="30">
        <f t="shared" si="57"/>
        <v>8546938500</v>
      </c>
      <c r="T721">
        <f t="shared" si="58"/>
        <v>68013</v>
      </c>
      <c r="U721">
        <f>VLOOKUP(T721,CATMUN!$B$2:$G$1123,6,0)</f>
        <v>15</v>
      </c>
    </row>
    <row r="722" spans="1:21" x14ac:dyDescent="0.2">
      <c r="A722" s="25">
        <v>68020</v>
      </c>
      <c r="B722" s="25" t="s">
        <v>1919</v>
      </c>
      <c r="C722" s="25" t="s">
        <v>1441</v>
      </c>
      <c r="D722" s="26">
        <v>2009</v>
      </c>
      <c r="E722" s="26">
        <v>2009</v>
      </c>
      <c r="F722" s="27">
        <v>3770</v>
      </c>
      <c r="G722" s="27"/>
      <c r="H722" s="27">
        <v>165487719</v>
      </c>
      <c r="I722" s="27">
        <v>40467</v>
      </c>
      <c r="J722" s="27">
        <v>11166733500</v>
      </c>
      <c r="K722" s="29">
        <v>223</v>
      </c>
      <c r="L722" s="29">
        <v>133615</v>
      </c>
      <c r="M722" s="29">
        <v>23840</v>
      </c>
      <c r="N722" s="29">
        <v>2471071000</v>
      </c>
      <c r="O722" s="30">
        <f t="shared" si="55"/>
        <v>3993</v>
      </c>
      <c r="P722" s="30">
        <f t="shared" si="59"/>
        <v>165621334</v>
      </c>
      <c r="Q722" s="30">
        <f t="shared" si="56"/>
        <v>64307</v>
      </c>
      <c r="R722" s="30">
        <f t="shared" si="57"/>
        <v>13637804500</v>
      </c>
      <c r="T722">
        <f t="shared" si="58"/>
        <v>68020</v>
      </c>
      <c r="U722">
        <f>VLOOKUP(T722,CATMUN!$B$2:$G$1123,6,0)</f>
        <v>15</v>
      </c>
    </row>
    <row r="723" spans="1:21" x14ac:dyDescent="0.2">
      <c r="A723" s="25">
        <v>68051</v>
      </c>
      <c r="B723" s="25" t="s">
        <v>1919</v>
      </c>
      <c r="C723" s="25" t="s">
        <v>1922</v>
      </c>
      <c r="D723" s="26">
        <v>2010</v>
      </c>
      <c r="E723" s="26">
        <v>2010</v>
      </c>
      <c r="F723" s="27">
        <v>2769</v>
      </c>
      <c r="G723" s="27"/>
      <c r="H723" s="27">
        <v>163165515</v>
      </c>
      <c r="I723" s="27">
        <v>154457</v>
      </c>
      <c r="J723" s="27">
        <v>29926720100</v>
      </c>
      <c r="K723" s="29">
        <v>932</v>
      </c>
      <c r="L723" s="29">
        <v>216375</v>
      </c>
      <c r="M723" s="29">
        <v>61234</v>
      </c>
      <c r="N723" s="29">
        <v>10851625000</v>
      </c>
      <c r="O723" s="30">
        <f t="shared" si="55"/>
        <v>3701</v>
      </c>
      <c r="P723" s="30">
        <f t="shared" si="59"/>
        <v>163381890</v>
      </c>
      <c r="Q723" s="30">
        <f t="shared" si="56"/>
        <v>215691</v>
      </c>
      <c r="R723" s="30">
        <f t="shared" si="57"/>
        <v>40778345100</v>
      </c>
      <c r="T723">
        <f t="shared" si="58"/>
        <v>68051</v>
      </c>
      <c r="U723">
        <f>VLOOKUP(T723,CATMUN!$B$2:$G$1123,6,0)</f>
        <v>15</v>
      </c>
    </row>
    <row r="724" spans="1:21" x14ac:dyDescent="0.2">
      <c r="A724" s="25">
        <v>68077</v>
      </c>
      <c r="B724" s="25" t="s">
        <v>1919</v>
      </c>
      <c r="C724" s="25" t="s">
        <v>1923</v>
      </c>
      <c r="D724" s="26">
        <v>2009</v>
      </c>
      <c r="E724" s="26">
        <v>2009</v>
      </c>
      <c r="F724" s="27">
        <v>4250</v>
      </c>
      <c r="G724" s="27"/>
      <c r="H724" s="27">
        <v>44125734</v>
      </c>
      <c r="I724" s="27">
        <v>157284</v>
      </c>
      <c r="J724" s="27">
        <v>102448683700</v>
      </c>
      <c r="K724" s="29">
        <v>11538</v>
      </c>
      <c r="L724" s="29">
        <v>2040650</v>
      </c>
      <c r="M724" s="29">
        <v>729730</v>
      </c>
      <c r="N724" s="29">
        <v>395989695500</v>
      </c>
      <c r="O724" s="30">
        <f t="shared" si="55"/>
        <v>15788</v>
      </c>
      <c r="P724" s="30">
        <f t="shared" si="59"/>
        <v>46166384</v>
      </c>
      <c r="Q724" s="30">
        <f t="shared" si="56"/>
        <v>887014</v>
      </c>
      <c r="R724" s="30">
        <f t="shared" si="57"/>
        <v>498438379200</v>
      </c>
      <c r="T724">
        <f t="shared" si="58"/>
        <v>68077</v>
      </c>
      <c r="U724">
        <f>VLOOKUP(T724,CATMUN!$B$2:$G$1123,6,0)</f>
        <v>14</v>
      </c>
    </row>
    <row r="725" spans="1:21" x14ac:dyDescent="0.2">
      <c r="A725" s="25">
        <v>68079</v>
      </c>
      <c r="B725" s="25" t="s">
        <v>1919</v>
      </c>
      <c r="C725" s="25" t="s">
        <v>1924</v>
      </c>
      <c r="D725" s="26">
        <v>2015</v>
      </c>
      <c r="E725" s="26">
        <v>2015</v>
      </c>
      <c r="F725" s="27">
        <v>3514</v>
      </c>
      <c r="G725" s="27"/>
      <c r="H725" s="27">
        <v>127973102</v>
      </c>
      <c r="I725" s="27">
        <v>207427</v>
      </c>
      <c r="J725" s="27">
        <v>144300540200</v>
      </c>
      <c r="K725" s="29">
        <v>3393</v>
      </c>
      <c r="L725" s="29">
        <v>1391639</v>
      </c>
      <c r="M725" s="29">
        <v>248303</v>
      </c>
      <c r="N725" s="29">
        <v>204227178000</v>
      </c>
      <c r="O725" s="30">
        <f t="shared" si="55"/>
        <v>6907</v>
      </c>
      <c r="P725" s="30">
        <f t="shared" si="59"/>
        <v>129364741</v>
      </c>
      <c r="Q725" s="30">
        <f t="shared" si="56"/>
        <v>455730</v>
      </c>
      <c r="R725" s="30">
        <f t="shared" si="57"/>
        <v>348527718200</v>
      </c>
      <c r="T725">
        <f t="shared" si="58"/>
        <v>68079</v>
      </c>
      <c r="U725">
        <f>VLOOKUP(T725,CATMUN!$B$2:$G$1123,6,0)</f>
        <v>14</v>
      </c>
    </row>
    <row r="726" spans="1:21" x14ac:dyDescent="0.2">
      <c r="A726" s="25">
        <v>68081</v>
      </c>
      <c r="B726" s="25" t="s">
        <v>1919</v>
      </c>
      <c r="C726" s="25" t="s">
        <v>1925</v>
      </c>
      <c r="D726" s="26">
        <v>2012</v>
      </c>
      <c r="E726" s="26">
        <v>2012</v>
      </c>
      <c r="F726" s="27">
        <v>15324</v>
      </c>
      <c r="G726" s="27"/>
      <c r="H726" s="27">
        <v>1212543907</v>
      </c>
      <c r="I726" s="27">
        <v>347405</v>
      </c>
      <c r="J726" s="27">
        <v>368107239500</v>
      </c>
      <c r="K726" s="29">
        <v>75422</v>
      </c>
      <c r="L726" s="29">
        <v>29091924</v>
      </c>
      <c r="M726" s="29">
        <v>6029002</v>
      </c>
      <c r="N726" s="29">
        <v>4239415039200</v>
      </c>
      <c r="O726" s="30">
        <f t="shared" si="55"/>
        <v>90746</v>
      </c>
      <c r="P726" s="30">
        <f t="shared" si="59"/>
        <v>1241635831</v>
      </c>
      <c r="Q726" s="30">
        <f t="shared" si="56"/>
        <v>6376407</v>
      </c>
      <c r="R726" s="30">
        <f t="shared" si="57"/>
        <v>4607522278700</v>
      </c>
      <c r="T726">
        <f t="shared" si="58"/>
        <v>68081</v>
      </c>
      <c r="U726">
        <f>VLOOKUP(T726,CATMUN!$B$2:$G$1123,6,0)</f>
        <v>13</v>
      </c>
    </row>
    <row r="727" spans="1:21" x14ac:dyDescent="0.2">
      <c r="A727" s="25">
        <v>68092</v>
      </c>
      <c r="B727" s="25" t="s">
        <v>1919</v>
      </c>
      <c r="C727" s="25" t="s">
        <v>1926</v>
      </c>
      <c r="D727" s="26">
        <v>2012</v>
      </c>
      <c r="E727" s="26">
        <v>2008</v>
      </c>
      <c r="F727" s="27">
        <v>2409</v>
      </c>
      <c r="G727" s="27"/>
      <c r="H727" s="27">
        <v>400933755</v>
      </c>
      <c r="I727" s="27">
        <v>101136</v>
      </c>
      <c r="J727" s="27">
        <v>49569787000</v>
      </c>
      <c r="K727" s="29">
        <v>840</v>
      </c>
      <c r="L727" s="29">
        <v>400560</v>
      </c>
      <c r="M727" s="29">
        <v>80979</v>
      </c>
      <c r="N727" s="29">
        <v>8891013500</v>
      </c>
      <c r="O727" s="30">
        <f t="shared" si="55"/>
        <v>3249</v>
      </c>
      <c r="P727" s="30">
        <f t="shared" si="59"/>
        <v>401334315</v>
      </c>
      <c r="Q727" s="30">
        <f t="shared" si="56"/>
        <v>182115</v>
      </c>
      <c r="R727" s="30">
        <f t="shared" si="57"/>
        <v>58460800500</v>
      </c>
      <c r="T727">
        <f t="shared" si="58"/>
        <v>68092</v>
      </c>
      <c r="U727">
        <f>VLOOKUP(T727,CATMUN!$B$2:$G$1123,6,0)</f>
        <v>15</v>
      </c>
    </row>
    <row r="728" spans="1:21" x14ac:dyDescent="0.2">
      <c r="A728" s="25">
        <v>68101</v>
      </c>
      <c r="B728" s="25" t="s">
        <v>1919</v>
      </c>
      <c r="C728" s="25" t="s">
        <v>1242</v>
      </c>
      <c r="D728" s="26">
        <v>2010</v>
      </c>
      <c r="E728" s="26">
        <v>2010</v>
      </c>
      <c r="F728" s="27">
        <v>8968</v>
      </c>
      <c r="G728" s="27"/>
      <c r="H728" s="27">
        <v>997230632</v>
      </c>
      <c r="I728" s="27">
        <v>118629</v>
      </c>
      <c r="J728" s="27">
        <v>71024945900</v>
      </c>
      <c r="K728" s="29">
        <v>834</v>
      </c>
      <c r="L728" s="29">
        <v>265301</v>
      </c>
      <c r="M728" s="29">
        <v>74052</v>
      </c>
      <c r="N728" s="29">
        <v>10190144300</v>
      </c>
      <c r="O728" s="30">
        <f t="shared" si="55"/>
        <v>9802</v>
      </c>
      <c r="P728" s="30">
        <f t="shared" si="59"/>
        <v>997495933</v>
      </c>
      <c r="Q728" s="30">
        <f t="shared" si="56"/>
        <v>192681</v>
      </c>
      <c r="R728" s="30">
        <f t="shared" si="57"/>
        <v>81215090200</v>
      </c>
      <c r="T728">
        <f t="shared" si="58"/>
        <v>68101</v>
      </c>
      <c r="U728">
        <f>VLOOKUP(T728,CATMUN!$B$2:$G$1123,6,0)</f>
        <v>15</v>
      </c>
    </row>
    <row r="729" spans="1:21" x14ac:dyDescent="0.2">
      <c r="A729" s="25">
        <v>68121</v>
      </c>
      <c r="B729" s="25" t="s">
        <v>1919</v>
      </c>
      <c r="C729" s="25" t="s">
        <v>1558</v>
      </c>
      <c r="D729" s="26">
        <v>2010</v>
      </c>
      <c r="E729" s="26">
        <v>2010</v>
      </c>
      <c r="F729" s="27">
        <v>984</v>
      </c>
      <c r="G729" s="27"/>
      <c r="H729" s="27">
        <v>64248873</v>
      </c>
      <c r="I729" s="27">
        <v>48274</v>
      </c>
      <c r="J729" s="27">
        <v>13267939800</v>
      </c>
      <c r="K729" s="29">
        <v>208</v>
      </c>
      <c r="L729" s="29">
        <v>84157</v>
      </c>
      <c r="M729" s="29">
        <v>12648</v>
      </c>
      <c r="N729" s="29">
        <v>1139333000</v>
      </c>
      <c r="O729" s="30">
        <f t="shared" si="55"/>
        <v>1192</v>
      </c>
      <c r="P729" s="30">
        <f t="shared" si="59"/>
        <v>64333030</v>
      </c>
      <c r="Q729" s="30">
        <f t="shared" si="56"/>
        <v>60922</v>
      </c>
      <c r="R729" s="30">
        <f t="shared" si="57"/>
        <v>14407272800</v>
      </c>
      <c r="T729">
        <f t="shared" si="58"/>
        <v>68121</v>
      </c>
      <c r="U729">
        <f>VLOOKUP(T729,CATMUN!$B$2:$G$1123,6,0)</f>
        <v>15</v>
      </c>
    </row>
    <row r="730" spans="1:21" x14ac:dyDescent="0.2">
      <c r="A730" s="25">
        <v>68132</v>
      </c>
      <c r="B730" s="25" t="s">
        <v>1919</v>
      </c>
      <c r="C730" s="25" t="s">
        <v>1927</v>
      </c>
      <c r="D730" s="26">
        <v>2014</v>
      </c>
      <c r="E730" s="26">
        <v>2014</v>
      </c>
      <c r="F730" s="27">
        <v>733</v>
      </c>
      <c r="G730" s="27"/>
      <c r="H730" s="27">
        <v>53893329</v>
      </c>
      <c r="I730" s="27">
        <v>31525</v>
      </c>
      <c r="J730" s="27">
        <v>6984297300</v>
      </c>
      <c r="K730" s="29">
        <v>399</v>
      </c>
      <c r="L730" s="29">
        <v>91957</v>
      </c>
      <c r="M730" s="29">
        <v>38701</v>
      </c>
      <c r="N730" s="29">
        <v>7812490000</v>
      </c>
      <c r="O730" s="30">
        <f t="shared" si="55"/>
        <v>1132</v>
      </c>
      <c r="P730" s="30">
        <f t="shared" si="59"/>
        <v>53985286</v>
      </c>
      <c r="Q730" s="30">
        <f t="shared" si="56"/>
        <v>70226</v>
      </c>
      <c r="R730" s="30">
        <f t="shared" si="57"/>
        <v>14796787300</v>
      </c>
      <c r="T730">
        <f t="shared" si="58"/>
        <v>68132</v>
      </c>
      <c r="U730">
        <f>VLOOKUP(T730,CATMUN!$B$2:$G$1123,6,0)</f>
        <v>15</v>
      </c>
    </row>
    <row r="731" spans="1:21" x14ac:dyDescent="0.2">
      <c r="A731" s="25">
        <v>68147</v>
      </c>
      <c r="B731" s="25" t="s">
        <v>1919</v>
      </c>
      <c r="C731" s="25" t="s">
        <v>1928</v>
      </c>
      <c r="D731" s="26">
        <v>2008</v>
      </c>
      <c r="E731" s="26">
        <v>2008</v>
      </c>
      <c r="F731" s="27">
        <v>1942</v>
      </c>
      <c r="G731" s="27"/>
      <c r="H731" s="27">
        <v>74813024</v>
      </c>
      <c r="I731" s="27">
        <v>77042</v>
      </c>
      <c r="J731" s="27">
        <v>8389789000</v>
      </c>
      <c r="K731" s="29">
        <v>1826</v>
      </c>
      <c r="L731" s="29">
        <v>1436143</v>
      </c>
      <c r="M731" s="29">
        <v>153279</v>
      </c>
      <c r="N731" s="29">
        <v>24979235000</v>
      </c>
      <c r="O731" s="30">
        <f t="shared" si="55"/>
        <v>3768</v>
      </c>
      <c r="P731" s="30">
        <f t="shared" si="59"/>
        <v>76249167</v>
      </c>
      <c r="Q731" s="30">
        <f t="shared" si="56"/>
        <v>230321</v>
      </c>
      <c r="R731" s="30">
        <f t="shared" si="57"/>
        <v>33369024000</v>
      </c>
      <c r="T731">
        <f t="shared" si="58"/>
        <v>68147</v>
      </c>
      <c r="U731">
        <f>VLOOKUP(T731,CATMUN!$B$2:$G$1123,6,0)</f>
        <v>14</v>
      </c>
    </row>
    <row r="732" spans="1:21" x14ac:dyDescent="0.2">
      <c r="A732" s="25">
        <v>68152</v>
      </c>
      <c r="B732" s="25" t="s">
        <v>1919</v>
      </c>
      <c r="C732" s="25" t="s">
        <v>1929</v>
      </c>
      <c r="D732" s="26">
        <v>2012</v>
      </c>
      <c r="E732" s="26">
        <v>2012</v>
      </c>
      <c r="F732" s="27">
        <v>3404</v>
      </c>
      <c r="G732" s="27"/>
      <c r="H732" s="27">
        <v>260421425</v>
      </c>
      <c r="I732" s="27">
        <v>80223</v>
      </c>
      <c r="J732" s="27">
        <v>17909052400</v>
      </c>
      <c r="K732" s="29">
        <v>391</v>
      </c>
      <c r="L732" s="29">
        <v>147132</v>
      </c>
      <c r="M732" s="29">
        <v>37325</v>
      </c>
      <c r="N732" s="29">
        <v>4579966500</v>
      </c>
      <c r="O732" s="30">
        <f t="shared" si="55"/>
        <v>3795</v>
      </c>
      <c r="P732" s="30">
        <f t="shared" si="59"/>
        <v>260568557</v>
      </c>
      <c r="Q732" s="30">
        <f t="shared" si="56"/>
        <v>117548</v>
      </c>
      <c r="R732" s="30">
        <f t="shared" si="57"/>
        <v>22489018900</v>
      </c>
      <c r="T732">
        <f t="shared" si="58"/>
        <v>68152</v>
      </c>
      <c r="U732">
        <f>VLOOKUP(T732,CATMUN!$B$2:$G$1123,6,0)</f>
        <v>15</v>
      </c>
    </row>
    <row r="733" spans="1:21" x14ac:dyDescent="0.2">
      <c r="A733" s="25">
        <v>68160</v>
      </c>
      <c r="B733" s="25" t="s">
        <v>1919</v>
      </c>
      <c r="C733" s="25" t="s">
        <v>1930</v>
      </c>
      <c r="D733" s="26">
        <v>2010</v>
      </c>
      <c r="E733" s="26">
        <v>2010</v>
      </c>
      <c r="F733" s="27">
        <v>1276</v>
      </c>
      <c r="G733" s="27"/>
      <c r="H733" s="27">
        <v>105054431</v>
      </c>
      <c r="I733" s="27">
        <v>26116</v>
      </c>
      <c r="J733" s="27">
        <v>5090755000</v>
      </c>
      <c r="K733" s="29">
        <v>229</v>
      </c>
      <c r="L733" s="29">
        <v>78245</v>
      </c>
      <c r="M733" s="29">
        <v>18111</v>
      </c>
      <c r="N733" s="29">
        <v>3147749000</v>
      </c>
      <c r="O733" s="30">
        <f t="shared" si="55"/>
        <v>1505</v>
      </c>
      <c r="P733" s="30">
        <f t="shared" si="59"/>
        <v>105132676</v>
      </c>
      <c r="Q733" s="30">
        <f t="shared" si="56"/>
        <v>44227</v>
      </c>
      <c r="R733" s="30">
        <f t="shared" si="57"/>
        <v>8238504000</v>
      </c>
      <c r="T733">
        <f t="shared" si="58"/>
        <v>68160</v>
      </c>
      <c r="U733">
        <f>VLOOKUP(T733,CATMUN!$B$2:$G$1123,6,0)</f>
        <v>15</v>
      </c>
    </row>
    <row r="734" spans="1:21" x14ac:dyDescent="0.2">
      <c r="A734" s="25">
        <v>68162</v>
      </c>
      <c r="B734" s="25" t="s">
        <v>1919</v>
      </c>
      <c r="C734" s="25" t="s">
        <v>1931</v>
      </c>
      <c r="D734" s="26">
        <v>2011</v>
      </c>
      <c r="E734" s="26">
        <v>2008</v>
      </c>
      <c r="F734" s="27">
        <v>2123</v>
      </c>
      <c r="G734" s="27"/>
      <c r="H734" s="27">
        <v>442183680</v>
      </c>
      <c r="I734" s="27">
        <v>48689</v>
      </c>
      <c r="J734" s="27">
        <v>20870833300</v>
      </c>
      <c r="K734" s="29">
        <v>1472</v>
      </c>
      <c r="L734" s="29">
        <v>414550</v>
      </c>
      <c r="M734" s="29">
        <v>97012</v>
      </c>
      <c r="N734" s="29">
        <v>13886347000</v>
      </c>
      <c r="O734" s="30">
        <f t="shared" si="55"/>
        <v>3595</v>
      </c>
      <c r="P734" s="30">
        <f t="shared" si="59"/>
        <v>442598230</v>
      </c>
      <c r="Q734" s="30">
        <f t="shared" si="56"/>
        <v>145701</v>
      </c>
      <c r="R734" s="30">
        <f t="shared" si="57"/>
        <v>34757180300</v>
      </c>
      <c r="T734">
        <f t="shared" si="58"/>
        <v>68162</v>
      </c>
      <c r="U734">
        <f>VLOOKUP(T734,CATMUN!$B$2:$G$1123,6,0)</f>
        <v>15</v>
      </c>
    </row>
    <row r="735" spans="1:21" x14ac:dyDescent="0.2">
      <c r="A735" s="25">
        <v>68167</v>
      </c>
      <c r="B735" s="25" t="s">
        <v>1919</v>
      </c>
      <c r="C735" s="25" t="s">
        <v>1932</v>
      </c>
      <c r="D735" s="26">
        <v>2012</v>
      </c>
      <c r="E735" s="26">
        <v>2012</v>
      </c>
      <c r="F735" s="27">
        <v>4739</v>
      </c>
      <c r="G735" s="27"/>
      <c r="H735" s="27">
        <v>411423023</v>
      </c>
      <c r="I735" s="27">
        <v>193072</v>
      </c>
      <c r="J735" s="27">
        <v>95941628000</v>
      </c>
      <c r="K735" s="29">
        <v>3488</v>
      </c>
      <c r="L735" s="29">
        <v>948224</v>
      </c>
      <c r="M735" s="29">
        <v>303746</v>
      </c>
      <c r="N735" s="29">
        <v>110544950000</v>
      </c>
      <c r="O735" s="30">
        <f t="shared" si="55"/>
        <v>8227</v>
      </c>
      <c r="P735" s="30">
        <f t="shared" si="59"/>
        <v>412371247</v>
      </c>
      <c r="Q735" s="30">
        <f t="shared" si="56"/>
        <v>496818</v>
      </c>
      <c r="R735" s="30">
        <f t="shared" si="57"/>
        <v>206486578000</v>
      </c>
      <c r="T735">
        <f t="shared" si="58"/>
        <v>68167</v>
      </c>
      <c r="U735">
        <f>VLOOKUP(T735,CATMUN!$B$2:$G$1123,6,0)</f>
        <v>15</v>
      </c>
    </row>
    <row r="736" spans="1:21" x14ac:dyDescent="0.2">
      <c r="A736" s="25">
        <v>68169</v>
      </c>
      <c r="B736" s="25" t="s">
        <v>1919</v>
      </c>
      <c r="C736" s="25" t="s">
        <v>1933</v>
      </c>
      <c r="D736" s="26">
        <v>2014</v>
      </c>
      <c r="E736" s="26">
        <v>2014</v>
      </c>
      <c r="F736" s="27">
        <v>2003</v>
      </c>
      <c r="G736" s="27"/>
      <c r="H736" s="27">
        <v>128253311</v>
      </c>
      <c r="I736" s="27">
        <v>51855</v>
      </c>
      <c r="J736" s="27">
        <v>17532311000</v>
      </c>
      <c r="K736" s="29">
        <v>469</v>
      </c>
      <c r="L736" s="29">
        <v>122511</v>
      </c>
      <c r="M736" s="29">
        <v>39369</v>
      </c>
      <c r="N736" s="29">
        <v>10670205000</v>
      </c>
      <c r="O736" s="30">
        <f t="shared" si="55"/>
        <v>2472</v>
      </c>
      <c r="P736" s="30">
        <f t="shared" si="59"/>
        <v>128375822</v>
      </c>
      <c r="Q736" s="30">
        <f t="shared" si="56"/>
        <v>91224</v>
      </c>
      <c r="R736" s="30">
        <f t="shared" si="57"/>
        <v>28202516000</v>
      </c>
      <c r="T736">
        <f t="shared" si="58"/>
        <v>68169</v>
      </c>
      <c r="U736">
        <f>VLOOKUP(T736,CATMUN!$B$2:$G$1123,6,0)</f>
        <v>15</v>
      </c>
    </row>
    <row r="737" spans="1:21" x14ac:dyDescent="0.2">
      <c r="A737" s="25">
        <v>68176</v>
      </c>
      <c r="B737" s="25" t="s">
        <v>1919</v>
      </c>
      <c r="C737" s="25" t="s">
        <v>1934</v>
      </c>
      <c r="D737" s="26">
        <v>2009</v>
      </c>
      <c r="E737" s="26">
        <v>2009</v>
      </c>
      <c r="F737" s="27">
        <v>1639</v>
      </c>
      <c r="G737" s="27"/>
      <c r="H737" s="27">
        <v>174466661</v>
      </c>
      <c r="I737" s="27">
        <v>54158</v>
      </c>
      <c r="J737" s="27">
        <v>18587944400</v>
      </c>
      <c r="K737" s="29">
        <v>479</v>
      </c>
      <c r="L737" s="29">
        <v>146692</v>
      </c>
      <c r="M737" s="29">
        <v>30323</v>
      </c>
      <c r="N737" s="29">
        <v>5267448000</v>
      </c>
      <c r="O737" s="30">
        <f t="shared" si="55"/>
        <v>2118</v>
      </c>
      <c r="P737" s="30">
        <f t="shared" si="59"/>
        <v>174613353</v>
      </c>
      <c r="Q737" s="30">
        <f t="shared" si="56"/>
        <v>84481</v>
      </c>
      <c r="R737" s="30">
        <f t="shared" si="57"/>
        <v>23855392400</v>
      </c>
      <c r="T737">
        <f t="shared" si="58"/>
        <v>68176</v>
      </c>
      <c r="U737">
        <f>VLOOKUP(T737,CATMUN!$B$2:$G$1123,6,0)</f>
        <v>15</v>
      </c>
    </row>
    <row r="738" spans="1:21" x14ac:dyDescent="0.2">
      <c r="A738" s="25">
        <v>68179</v>
      </c>
      <c r="B738" s="25" t="s">
        <v>1919</v>
      </c>
      <c r="C738" s="25" t="s">
        <v>1935</v>
      </c>
      <c r="D738" s="26">
        <v>2009</v>
      </c>
      <c r="E738" s="26">
        <v>2009</v>
      </c>
      <c r="F738" s="27">
        <v>4883</v>
      </c>
      <c r="G738" s="27"/>
      <c r="H738" s="27">
        <v>94791895</v>
      </c>
      <c r="I738" s="27">
        <v>86808</v>
      </c>
      <c r="J738" s="27">
        <v>21380983500</v>
      </c>
      <c r="K738" s="29">
        <v>420</v>
      </c>
      <c r="L738" s="29">
        <v>151090</v>
      </c>
      <c r="M738" s="29">
        <v>23057</v>
      </c>
      <c r="N738" s="29">
        <v>3980477000</v>
      </c>
      <c r="O738" s="30">
        <f t="shared" si="55"/>
        <v>5303</v>
      </c>
      <c r="P738" s="30">
        <f t="shared" si="59"/>
        <v>94942985</v>
      </c>
      <c r="Q738" s="30">
        <f t="shared" si="56"/>
        <v>109865</v>
      </c>
      <c r="R738" s="30">
        <f t="shared" si="57"/>
        <v>25361460500</v>
      </c>
      <c r="T738">
        <f t="shared" si="58"/>
        <v>68179</v>
      </c>
      <c r="U738">
        <f>VLOOKUP(T738,CATMUN!$B$2:$G$1123,6,0)</f>
        <v>15</v>
      </c>
    </row>
    <row r="739" spans="1:21" x14ac:dyDescent="0.2">
      <c r="A739" s="25">
        <v>68190</v>
      </c>
      <c r="B739" s="25" t="s">
        <v>1919</v>
      </c>
      <c r="C739" s="25" t="s">
        <v>1936</v>
      </c>
      <c r="D739" s="26">
        <v>2005</v>
      </c>
      <c r="E739" s="26">
        <v>2005</v>
      </c>
      <c r="F739" s="27">
        <v>10013</v>
      </c>
      <c r="G739" s="27"/>
      <c r="H739" s="27">
        <v>2987533814</v>
      </c>
      <c r="I739" s="27">
        <v>236422</v>
      </c>
      <c r="J739" s="27">
        <v>238476908400</v>
      </c>
      <c r="K739" s="29">
        <v>7083</v>
      </c>
      <c r="L739" s="29">
        <v>1359868</v>
      </c>
      <c r="M739" s="29">
        <v>363713</v>
      </c>
      <c r="N739" s="29">
        <v>74924002500</v>
      </c>
      <c r="O739" s="30">
        <f t="shared" si="55"/>
        <v>17096</v>
      </c>
      <c r="P739" s="30">
        <f t="shared" si="59"/>
        <v>2988893682</v>
      </c>
      <c r="Q739" s="30">
        <f t="shared" si="56"/>
        <v>600135</v>
      </c>
      <c r="R739" s="30">
        <f t="shared" si="57"/>
        <v>313400910900</v>
      </c>
      <c r="T739">
        <f t="shared" si="58"/>
        <v>68190</v>
      </c>
      <c r="U739">
        <f>VLOOKUP(T739,CATMUN!$B$2:$G$1123,6,0)</f>
        <v>15</v>
      </c>
    </row>
    <row r="740" spans="1:21" x14ac:dyDescent="0.2">
      <c r="A740" s="25">
        <v>68207</v>
      </c>
      <c r="B740" s="25" t="s">
        <v>1919</v>
      </c>
      <c r="C740" s="25" t="s">
        <v>1937</v>
      </c>
      <c r="D740" s="26">
        <v>2012</v>
      </c>
      <c r="E740" s="26">
        <v>2008</v>
      </c>
      <c r="F740" s="27">
        <v>2862</v>
      </c>
      <c r="G740" s="27"/>
      <c r="H740" s="27">
        <v>423411988</v>
      </c>
      <c r="I740" s="27">
        <v>70244</v>
      </c>
      <c r="J740" s="27">
        <v>23938325000</v>
      </c>
      <c r="K740" s="29">
        <v>1238</v>
      </c>
      <c r="L740" s="29">
        <v>478668</v>
      </c>
      <c r="M740" s="29">
        <v>106333</v>
      </c>
      <c r="N740" s="29">
        <v>13723884000</v>
      </c>
      <c r="O740" s="30">
        <f t="shared" si="55"/>
        <v>4100</v>
      </c>
      <c r="P740" s="30">
        <f t="shared" si="59"/>
        <v>423890656</v>
      </c>
      <c r="Q740" s="30">
        <f t="shared" si="56"/>
        <v>176577</v>
      </c>
      <c r="R740" s="30">
        <f t="shared" si="57"/>
        <v>37662209000</v>
      </c>
      <c r="T740">
        <f t="shared" si="58"/>
        <v>68207</v>
      </c>
      <c r="U740">
        <f>VLOOKUP(T740,CATMUN!$B$2:$G$1123,6,0)</f>
        <v>15</v>
      </c>
    </row>
    <row r="741" spans="1:21" x14ac:dyDescent="0.2">
      <c r="A741" s="25">
        <v>68209</v>
      </c>
      <c r="B741" s="25" t="s">
        <v>1919</v>
      </c>
      <c r="C741" s="25" t="s">
        <v>1938</v>
      </c>
      <c r="D741" s="26">
        <v>2014</v>
      </c>
      <c r="E741" s="26">
        <v>2014</v>
      </c>
      <c r="F741" s="27">
        <v>1253</v>
      </c>
      <c r="G741" s="27"/>
      <c r="H741" s="27">
        <v>74395161</v>
      </c>
      <c r="I741" s="27">
        <v>65344</v>
      </c>
      <c r="J741" s="27">
        <v>23649009000</v>
      </c>
      <c r="K741" s="29">
        <v>448</v>
      </c>
      <c r="L741" s="29">
        <v>127813</v>
      </c>
      <c r="M741" s="29">
        <v>24222</v>
      </c>
      <c r="N741" s="29">
        <v>3779093000</v>
      </c>
      <c r="O741" s="30">
        <f t="shared" si="55"/>
        <v>1701</v>
      </c>
      <c r="P741" s="30">
        <f t="shared" si="59"/>
        <v>74522974</v>
      </c>
      <c r="Q741" s="30">
        <f t="shared" si="56"/>
        <v>89566</v>
      </c>
      <c r="R741" s="30">
        <f t="shared" si="57"/>
        <v>27428102000</v>
      </c>
      <c r="T741">
        <f t="shared" si="58"/>
        <v>68209</v>
      </c>
      <c r="U741">
        <f>VLOOKUP(T741,CATMUN!$B$2:$G$1123,6,0)</f>
        <v>15</v>
      </c>
    </row>
    <row r="742" spans="1:21" x14ac:dyDescent="0.2">
      <c r="A742" s="25">
        <v>68211</v>
      </c>
      <c r="B742" s="25" t="s">
        <v>1919</v>
      </c>
      <c r="C742" s="25" t="s">
        <v>1939</v>
      </c>
      <c r="D742" s="26">
        <v>2010</v>
      </c>
      <c r="E742" s="26">
        <v>2010</v>
      </c>
      <c r="F742" s="27">
        <v>1385</v>
      </c>
      <c r="G742" s="27"/>
      <c r="H742" s="27">
        <v>107953685</v>
      </c>
      <c r="I742" s="27">
        <v>36250</v>
      </c>
      <c r="J742" s="27">
        <v>4151379200</v>
      </c>
      <c r="K742" s="29">
        <v>1416</v>
      </c>
      <c r="L742" s="29">
        <v>507887</v>
      </c>
      <c r="M742" s="29">
        <v>123822</v>
      </c>
      <c r="N742" s="29">
        <v>13542869000</v>
      </c>
      <c r="O742" s="30">
        <f t="shared" si="55"/>
        <v>2801</v>
      </c>
      <c r="P742" s="30">
        <f t="shared" si="59"/>
        <v>108461572</v>
      </c>
      <c r="Q742" s="30">
        <f t="shared" si="56"/>
        <v>160072</v>
      </c>
      <c r="R742" s="30">
        <f t="shared" si="57"/>
        <v>17694248200</v>
      </c>
      <c r="T742">
        <f t="shared" si="58"/>
        <v>68211</v>
      </c>
      <c r="U742">
        <f>VLOOKUP(T742,CATMUN!$B$2:$G$1123,6,0)</f>
        <v>15</v>
      </c>
    </row>
    <row r="743" spans="1:21" x14ac:dyDescent="0.2">
      <c r="A743" s="25">
        <v>68217</v>
      </c>
      <c r="B743" s="25" t="s">
        <v>1919</v>
      </c>
      <c r="C743" s="25" t="s">
        <v>1940</v>
      </c>
      <c r="D743" s="26">
        <v>2008</v>
      </c>
      <c r="E743" s="26">
        <v>2007</v>
      </c>
      <c r="F743" s="27">
        <v>4290</v>
      </c>
      <c r="G743" s="27"/>
      <c r="H743" s="27">
        <v>568765395</v>
      </c>
      <c r="I743" s="27">
        <v>100568</v>
      </c>
      <c r="J743" s="27">
        <v>19826621200</v>
      </c>
      <c r="K743" s="29">
        <v>495</v>
      </c>
      <c r="L743" s="29">
        <v>246707</v>
      </c>
      <c r="M743" s="29">
        <v>45204</v>
      </c>
      <c r="N743" s="29">
        <v>5612898500</v>
      </c>
      <c r="O743" s="30">
        <f t="shared" si="55"/>
        <v>4785</v>
      </c>
      <c r="P743" s="30">
        <f t="shared" si="59"/>
        <v>569012102</v>
      </c>
      <c r="Q743" s="30">
        <f t="shared" si="56"/>
        <v>145772</v>
      </c>
      <c r="R743" s="30">
        <f t="shared" si="57"/>
        <v>25439519700</v>
      </c>
      <c r="T743">
        <f t="shared" si="58"/>
        <v>68217</v>
      </c>
      <c r="U743">
        <f>VLOOKUP(T743,CATMUN!$B$2:$G$1123,6,0)</f>
        <v>15</v>
      </c>
    </row>
    <row r="744" spans="1:21" x14ac:dyDescent="0.2">
      <c r="A744" s="25">
        <v>68229</v>
      </c>
      <c r="B744" s="25" t="s">
        <v>1919</v>
      </c>
      <c r="C744" s="25" t="s">
        <v>1941</v>
      </c>
      <c r="D744" s="26">
        <v>2007</v>
      </c>
      <c r="E744" s="26">
        <v>2007</v>
      </c>
      <c r="F744" s="27">
        <v>3787</v>
      </c>
      <c r="G744" s="27"/>
      <c r="H744" s="27">
        <v>248395864</v>
      </c>
      <c r="I744" s="27">
        <v>275632</v>
      </c>
      <c r="J744" s="27">
        <v>40915000000</v>
      </c>
      <c r="K744" s="29">
        <v>2773</v>
      </c>
      <c r="L744" s="29">
        <v>646084</v>
      </c>
      <c r="M744" s="29">
        <v>112492</v>
      </c>
      <c r="N744" s="29">
        <v>23225024000</v>
      </c>
      <c r="O744" s="30">
        <f t="shared" si="55"/>
        <v>6560</v>
      </c>
      <c r="P744" s="30">
        <f t="shared" si="59"/>
        <v>249041948</v>
      </c>
      <c r="Q744" s="30">
        <f t="shared" si="56"/>
        <v>388124</v>
      </c>
      <c r="R744" s="30">
        <f t="shared" si="57"/>
        <v>64140024000</v>
      </c>
      <c r="T744">
        <f t="shared" si="58"/>
        <v>68229</v>
      </c>
      <c r="U744">
        <f>VLOOKUP(T744,CATMUN!$B$2:$G$1123,6,0)</f>
        <v>15</v>
      </c>
    </row>
    <row r="745" spans="1:21" x14ac:dyDescent="0.2">
      <c r="A745" s="25">
        <v>68235</v>
      </c>
      <c r="B745" s="25" t="s">
        <v>1919</v>
      </c>
      <c r="C745" s="25" t="s">
        <v>1942</v>
      </c>
      <c r="D745" s="26">
        <v>2014</v>
      </c>
      <c r="E745" s="26">
        <v>2015</v>
      </c>
      <c r="F745" s="27">
        <v>7865</v>
      </c>
      <c r="G745" s="27"/>
      <c r="H745" s="27">
        <v>941663246</v>
      </c>
      <c r="I745" s="27">
        <v>176735</v>
      </c>
      <c r="J745" s="27">
        <v>151947462900</v>
      </c>
      <c r="K745" s="29">
        <v>1584</v>
      </c>
      <c r="L745" s="29">
        <v>198397</v>
      </c>
      <c r="M745" s="29">
        <v>90474</v>
      </c>
      <c r="N745" s="29">
        <v>53398889000</v>
      </c>
      <c r="O745" s="30">
        <f t="shared" si="55"/>
        <v>9449</v>
      </c>
      <c r="P745" s="30">
        <f t="shared" si="59"/>
        <v>941861643</v>
      </c>
      <c r="Q745" s="30">
        <f t="shared" si="56"/>
        <v>267209</v>
      </c>
      <c r="R745" s="30">
        <f t="shared" si="57"/>
        <v>205346351900</v>
      </c>
      <c r="T745">
        <f t="shared" si="58"/>
        <v>68235</v>
      </c>
      <c r="U745">
        <f>VLOOKUP(T745,CATMUN!$B$2:$G$1123,6,0)</f>
        <v>15</v>
      </c>
    </row>
    <row r="746" spans="1:21" x14ac:dyDescent="0.2">
      <c r="A746" s="25">
        <v>68245</v>
      </c>
      <c r="B746" s="25" t="s">
        <v>1919</v>
      </c>
      <c r="C746" s="25" t="s">
        <v>1943</v>
      </c>
      <c r="D746" s="26">
        <v>2008</v>
      </c>
      <c r="E746" s="26">
        <v>2008</v>
      </c>
      <c r="F746" s="27">
        <v>1258</v>
      </c>
      <c r="G746" s="27"/>
      <c r="H746" s="27">
        <v>102060216</v>
      </c>
      <c r="I746" s="27">
        <v>23204</v>
      </c>
      <c r="J746" s="27">
        <v>8253894500</v>
      </c>
      <c r="K746" s="29">
        <v>366</v>
      </c>
      <c r="L746" s="29">
        <v>141247</v>
      </c>
      <c r="M746" s="29">
        <v>27419</v>
      </c>
      <c r="N746" s="29">
        <v>2493898000</v>
      </c>
      <c r="O746" s="30">
        <f t="shared" si="55"/>
        <v>1624</v>
      </c>
      <c r="P746" s="30">
        <f t="shared" si="59"/>
        <v>102201463</v>
      </c>
      <c r="Q746" s="30">
        <f t="shared" si="56"/>
        <v>50623</v>
      </c>
      <c r="R746" s="30">
        <f t="shared" si="57"/>
        <v>10747792500</v>
      </c>
      <c r="T746">
        <f t="shared" si="58"/>
        <v>68245</v>
      </c>
      <c r="U746">
        <f>VLOOKUP(T746,CATMUN!$B$2:$G$1123,6,0)</f>
        <v>15</v>
      </c>
    </row>
    <row r="747" spans="1:21" x14ac:dyDescent="0.2">
      <c r="A747" s="25">
        <v>68250</v>
      </c>
      <c r="B747" s="25" t="s">
        <v>1919</v>
      </c>
      <c r="C747" s="25" t="s">
        <v>1257</v>
      </c>
      <c r="D747" s="26">
        <v>2012</v>
      </c>
      <c r="E747" s="26">
        <v>2012</v>
      </c>
      <c r="F747" s="27">
        <v>3827</v>
      </c>
      <c r="G747" s="27"/>
      <c r="H747" s="27">
        <v>314940769</v>
      </c>
      <c r="I747" s="27">
        <v>24088</v>
      </c>
      <c r="J747" s="27">
        <v>20482384500</v>
      </c>
      <c r="K747" s="29">
        <v>415</v>
      </c>
      <c r="L747" s="29">
        <v>115514</v>
      </c>
      <c r="M747" s="29">
        <v>31435</v>
      </c>
      <c r="N747" s="29">
        <v>3916479500</v>
      </c>
      <c r="O747" s="30">
        <f t="shared" si="55"/>
        <v>4242</v>
      </c>
      <c r="P747" s="30">
        <f t="shared" si="59"/>
        <v>315056283</v>
      </c>
      <c r="Q747" s="30">
        <f t="shared" si="56"/>
        <v>55523</v>
      </c>
      <c r="R747" s="30">
        <f t="shared" si="57"/>
        <v>24398864000</v>
      </c>
      <c r="T747">
        <f t="shared" si="58"/>
        <v>68250</v>
      </c>
      <c r="U747">
        <f>VLOOKUP(T747,CATMUN!$B$2:$G$1123,6,0)</f>
        <v>15</v>
      </c>
    </row>
    <row r="748" spans="1:21" x14ac:dyDescent="0.2">
      <c r="A748" s="25">
        <v>68255</v>
      </c>
      <c r="B748" s="25" t="s">
        <v>1919</v>
      </c>
      <c r="C748" s="25" t="s">
        <v>1944</v>
      </c>
      <c r="D748" s="26">
        <v>2009</v>
      </c>
      <c r="E748" s="26">
        <v>2008</v>
      </c>
      <c r="F748" s="27">
        <v>3497</v>
      </c>
      <c r="G748" s="27"/>
      <c r="H748" s="27">
        <v>460292831</v>
      </c>
      <c r="I748" s="27">
        <v>158541</v>
      </c>
      <c r="J748" s="27">
        <v>30537800500</v>
      </c>
      <c r="K748" s="29">
        <v>2389</v>
      </c>
      <c r="L748" s="29">
        <v>416840</v>
      </c>
      <c r="M748" s="29">
        <v>152131</v>
      </c>
      <c r="N748" s="29">
        <v>23889770000</v>
      </c>
      <c r="O748" s="30">
        <f t="shared" si="55"/>
        <v>5886</v>
      </c>
      <c r="P748" s="30">
        <f t="shared" si="59"/>
        <v>460709671</v>
      </c>
      <c r="Q748" s="30">
        <f t="shared" si="56"/>
        <v>310672</v>
      </c>
      <c r="R748" s="30">
        <f t="shared" si="57"/>
        <v>54427570500</v>
      </c>
      <c r="T748">
        <f t="shared" si="58"/>
        <v>68255</v>
      </c>
      <c r="U748">
        <f>VLOOKUP(T748,CATMUN!$B$2:$G$1123,6,0)</f>
        <v>15</v>
      </c>
    </row>
    <row r="749" spans="1:21" x14ac:dyDescent="0.2">
      <c r="A749" s="25">
        <v>68264</v>
      </c>
      <c r="B749" s="25" t="s">
        <v>1919</v>
      </c>
      <c r="C749" s="25" t="s">
        <v>1945</v>
      </c>
      <c r="D749" s="26">
        <v>2011</v>
      </c>
      <c r="E749" s="26">
        <v>2011</v>
      </c>
      <c r="F749" s="27">
        <v>2416</v>
      </c>
      <c r="G749" s="27"/>
      <c r="H749" s="27">
        <v>298033942</v>
      </c>
      <c r="I749" s="27">
        <v>49820</v>
      </c>
      <c r="J749" s="27">
        <v>18109898600</v>
      </c>
      <c r="K749" s="29">
        <v>308</v>
      </c>
      <c r="L749" s="29">
        <v>87496</v>
      </c>
      <c r="M749" s="29">
        <v>22889</v>
      </c>
      <c r="N749" s="29">
        <v>4609787000</v>
      </c>
      <c r="O749" s="30">
        <f t="shared" si="55"/>
        <v>2724</v>
      </c>
      <c r="P749" s="30">
        <f t="shared" si="59"/>
        <v>298121438</v>
      </c>
      <c r="Q749" s="30">
        <f t="shared" si="56"/>
        <v>72709</v>
      </c>
      <c r="R749" s="30">
        <f t="shared" si="57"/>
        <v>22719685600</v>
      </c>
      <c r="T749">
        <f t="shared" si="58"/>
        <v>68264</v>
      </c>
      <c r="U749">
        <f>VLOOKUP(T749,CATMUN!$B$2:$G$1123,6,0)</f>
        <v>15</v>
      </c>
    </row>
    <row r="750" spans="1:21" x14ac:dyDescent="0.2">
      <c r="A750" s="25">
        <v>68266</v>
      </c>
      <c r="B750" s="25" t="s">
        <v>1919</v>
      </c>
      <c r="C750" s="25" t="s">
        <v>1946</v>
      </c>
      <c r="D750" s="26">
        <v>2011</v>
      </c>
      <c r="E750" s="26">
        <v>2011</v>
      </c>
      <c r="F750" s="27">
        <v>2055</v>
      </c>
      <c r="G750" s="27"/>
      <c r="H750" s="27">
        <v>73319971</v>
      </c>
      <c r="I750" s="27">
        <v>83558</v>
      </c>
      <c r="J750" s="27">
        <v>11638907800</v>
      </c>
      <c r="K750" s="29">
        <v>414</v>
      </c>
      <c r="L750" s="29">
        <v>171964</v>
      </c>
      <c r="M750" s="29">
        <v>39765</v>
      </c>
      <c r="N750" s="29">
        <v>4025974000</v>
      </c>
      <c r="O750" s="30">
        <f t="shared" si="55"/>
        <v>2469</v>
      </c>
      <c r="P750" s="30">
        <f t="shared" si="59"/>
        <v>73491935</v>
      </c>
      <c r="Q750" s="30">
        <f t="shared" si="56"/>
        <v>123323</v>
      </c>
      <c r="R750" s="30">
        <f t="shared" si="57"/>
        <v>15664881800</v>
      </c>
      <c r="T750">
        <f t="shared" si="58"/>
        <v>68266</v>
      </c>
      <c r="U750">
        <f>VLOOKUP(T750,CATMUN!$B$2:$G$1123,6,0)</f>
        <v>15</v>
      </c>
    </row>
    <row r="751" spans="1:21" x14ac:dyDescent="0.2">
      <c r="A751" s="25">
        <v>68271</v>
      </c>
      <c r="B751" s="25" t="s">
        <v>1919</v>
      </c>
      <c r="C751" s="25" t="s">
        <v>1947</v>
      </c>
      <c r="D751" s="26">
        <v>2009</v>
      </c>
      <c r="E751" s="26">
        <v>2009</v>
      </c>
      <c r="F751" s="27">
        <v>3352</v>
      </c>
      <c r="G751" s="27"/>
      <c r="H751" s="27">
        <v>182447839</v>
      </c>
      <c r="I751" s="27">
        <v>47559</v>
      </c>
      <c r="J751" s="27">
        <v>15107213500</v>
      </c>
      <c r="K751" s="29">
        <v>745</v>
      </c>
      <c r="L751" s="29">
        <v>323708</v>
      </c>
      <c r="M751" s="29">
        <v>53132</v>
      </c>
      <c r="N751" s="29">
        <v>7193720000</v>
      </c>
      <c r="O751" s="30">
        <f t="shared" si="55"/>
        <v>4097</v>
      </c>
      <c r="P751" s="30">
        <f t="shared" si="59"/>
        <v>182771547</v>
      </c>
      <c r="Q751" s="30">
        <f t="shared" si="56"/>
        <v>100691</v>
      </c>
      <c r="R751" s="30">
        <f t="shared" si="57"/>
        <v>22300933500</v>
      </c>
      <c r="T751">
        <f t="shared" si="58"/>
        <v>68271</v>
      </c>
      <c r="U751">
        <f>VLOOKUP(T751,CATMUN!$B$2:$G$1123,6,0)</f>
        <v>15</v>
      </c>
    </row>
    <row r="752" spans="1:21" x14ac:dyDescent="0.2">
      <c r="A752" s="25">
        <v>68276</v>
      </c>
      <c r="B752" s="25" t="s">
        <v>1919</v>
      </c>
      <c r="C752" s="25" t="s">
        <v>1948</v>
      </c>
      <c r="D752" s="26">
        <v>2018</v>
      </c>
      <c r="E752" s="26">
        <v>2014</v>
      </c>
      <c r="F752" s="27">
        <v>5680</v>
      </c>
      <c r="G752" s="27"/>
      <c r="H752" s="27">
        <v>83654898</v>
      </c>
      <c r="I752" s="27">
        <v>826686</v>
      </c>
      <c r="J752" s="27">
        <v>1615115286300</v>
      </c>
      <c r="K752" s="29">
        <v>97757</v>
      </c>
      <c r="L752" s="29">
        <v>13768534</v>
      </c>
      <c r="M752" s="29">
        <v>8422873</v>
      </c>
      <c r="N752" s="29">
        <v>7141032981400</v>
      </c>
      <c r="O752" s="30">
        <f t="shared" si="55"/>
        <v>103437</v>
      </c>
      <c r="P752" s="30">
        <f t="shared" si="59"/>
        <v>97423432</v>
      </c>
      <c r="Q752" s="30">
        <f t="shared" si="56"/>
        <v>9249559</v>
      </c>
      <c r="R752" s="30">
        <f t="shared" si="57"/>
        <v>8756148267700</v>
      </c>
      <c r="T752">
        <f t="shared" si="58"/>
        <v>68276</v>
      </c>
      <c r="U752">
        <f>VLOOKUP(T752,CATMUN!$B$2:$G$1123,6,0)</f>
        <v>2</v>
      </c>
    </row>
    <row r="753" spans="1:21" x14ac:dyDescent="0.2">
      <c r="A753" s="25">
        <v>68296</v>
      </c>
      <c r="B753" s="25" t="s">
        <v>1919</v>
      </c>
      <c r="C753" s="25" t="s">
        <v>1949</v>
      </c>
      <c r="D753" s="26">
        <v>2009</v>
      </c>
      <c r="E753" s="26">
        <v>2009</v>
      </c>
      <c r="F753" s="27">
        <v>1692</v>
      </c>
      <c r="G753" s="27"/>
      <c r="H753" s="27">
        <v>203817254</v>
      </c>
      <c r="I753" s="27">
        <v>50084</v>
      </c>
      <c r="J753" s="27">
        <v>15834783500</v>
      </c>
      <c r="K753" s="29">
        <v>495</v>
      </c>
      <c r="L753" s="29">
        <v>201477</v>
      </c>
      <c r="M753" s="29">
        <v>44254</v>
      </c>
      <c r="N753" s="29">
        <v>6725914000</v>
      </c>
      <c r="O753" s="30">
        <f t="shared" si="55"/>
        <v>2187</v>
      </c>
      <c r="P753" s="30">
        <f t="shared" si="59"/>
        <v>204018731</v>
      </c>
      <c r="Q753" s="30">
        <f t="shared" si="56"/>
        <v>94338</v>
      </c>
      <c r="R753" s="30">
        <f t="shared" si="57"/>
        <v>22560697500</v>
      </c>
      <c r="T753">
        <f t="shared" si="58"/>
        <v>68296</v>
      </c>
      <c r="U753">
        <f>VLOOKUP(T753,CATMUN!$B$2:$G$1123,6,0)</f>
        <v>15</v>
      </c>
    </row>
    <row r="754" spans="1:21" x14ac:dyDescent="0.2">
      <c r="A754" s="25">
        <v>68298</v>
      </c>
      <c r="B754" s="25" t="s">
        <v>1919</v>
      </c>
      <c r="C754" s="25" t="s">
        <v>1950</v>
      </c>
      <c r="D754" s="26">
        <v>2006</v>
      </c>
      <c r="E754" s="26">
        <v>2006</v>
      </c>
      <c r="F754" s="27">
        <v>3988</v>
      </c>
      <c r="G754" s="27"/>
      <c r="H754" s="27">
        <v>588804777</v>
      </c>
      <c r="I754" s="27">
        <v>71063</v>
      </c>
      <c r="J754" s="27">
        <v>25729409500</v>
      </c>
      <c r="K754" s="29">
        <v>348</v>
      </c>
      <c r="L754" s="29">
        <v>149401</v>
      </c>
      <c r="M754" s="29">
        <v>30859</v>
      </c>
      <c r="N754" s="29">
        <v>4254653000</v>
      </c>
      <c r="O754" s="30">
        <f t="shared" si="55"/>
        <v>4336</v>
      </c>
      <c r="P754" s="30">
        <f t="shared" si="59"/>
        <v>588954178</v>
      </c>
      <c r="Q754" s="30">
        <f t="shared" si="56"/>
        <v>101922</v>
      </c>
      <c r="R754" s="30">
        <f t="shared" si="57"/>
        <v>29984062500</v>
      </c>
      <c r="T754">
        <f t="shared" si="58"/>
        <v>68298</v>
      </c>
      <c r="U754">
        <f>VLOOKUP(T754,CATMUN!$B$2:$G$1123,6,0)</f>
        <v>15</v>
      </c>
    </row>
    <row r="755" spans="1:21" x14ac:dyDescent="0.2">
      <c r="A755" s="25">
        <v>68307</v>
      </c>
      <c r="B755" s="25" t="s">
        <v>1919</v>
      </c>
      <c r="C755" s="25" t="s">
        <v>1951</v>
      </c>
      <c r="D755" s="26">
        <v>2011</v>
      </c>
      <c r="E755" s="26">
        <v>2011</v>
      </c>
      <c r="F755" s="27">
        <v>8499</v>
      </c>
      <c r="G755" s="27"/>
      <c r="H755" s="27">
        <v>460173734</v>
      </c>
      <c r="I755" s="27">
        <v>847156</v>
      </c>
      <c r="J755" s="27">
        <v>419009424800</v>
      </c>
      <c r="K755" s="29">
        <v>49089</v>
      </c>
      <c r="L755" s="29">
        <v>9588644</v>
      </c>
      <c r="M755" s="29">
        <v>3343313</v>
      </c>
      <c r="N755" s="29">
        <v>2269779289800</v>
      </c>
      <c r="O755" s="30">
        <f t="shared" si="55"/>
        <v>57588</v>
      </c>
      <c r="P755" s="30">
        <f t="shared" si="59"/>
        <v>469762378</v>
      </c>
      <c r="Q755" s="30">
        <f t="shared" si="56"/>
        <v>4190469</v>
      </c>
      <c r="R755" s="30">
        <f t="shared" si="57"/>
        <v>2688788714600</v>
      </c>
      <c r="T755">
        <f t="shared" si="58"/>
        <v>68307</v>
      </c>
      <c r="U755">
        <f>VLOOKUP(T755,CATMUN!$B$2:$G$1123,6,0)</f>
        <v>11</v>
      </c>
    </row>
    <row r="756" spans="1:21" x14ac:dyDescent="0.2">
      <c r="A756" s="25">
        <v>68318</v>
      </c>
      <c r="B756" s="25" t="s">
        <v>1919</v>
      </c>
      <c r="C756" s="25" t="s">
        <v>1952</v>
      </c>
      <c r="D756" s="26">
        <v>2012</v>
      </c>
      <c r="E756" s="26">
        <v>2008</v>
      </c>
      <c r="F756" s="27">
        <v>2974</v>
      </c>
      <c r="G756" s="27"/>
      <c r="H756" s="27">
        <v>294867860</v>
      </c>
      <c r="I756" s="27">
        <v>97744</v>
      </c>
      <c r="J756" s="27">
        <v>25104584200</v>
      </c>
      <c r="K756" s="29">
        <v>903</v>
      </c>
      <c r="L756" s="29">
        <v>422926</v>
      </c>
      <c r="M756" s="29">
        <v>67903</v>
      </c>
      <c r="N756" s="29">
        <v>8630059600</v>
      </c>
      <c r="O756" s="30">
        <f t="shared" si="55"/>
        <v>3877</v>
      </c>
      <c r="P756" s="30">
        <f t="shared" si="59"/>
        <v>295290786</v>
      </c>
      <c r="Q756" s="30">
        <f t="shared" si="56"/>
        <v>165647</v>
      </c>
      <c r="R756" s="30">
        <f t="shared" si="57"/>
        <v>33734643800</v>
      </c>
      <c r="T756">
        <f t="shared" si="58"/>
        <v>68318</v>
      </c>
      <c r="U756">
        <f>VLOOKUP(T756,CATMUN!$B$2:$G$1123,6,0)</f>
        <v>15</v>
      </c>
    </row>
    <row r="757" spans="1:21" x14ac:dyDescent="0.2">
      <c r="A757" s="25">
        <v>68320</v>
      </c>
      <c r="B757" s="25" t="s">
        <v>1919</v>
      </c>
      <c r="C757" s="25" t="s">
        <v>1707</v>
      </c>
      <c r="D757" s="26">
        <v>2007</v>
      </c>
      <c r="E757" s="26">
        <v>2008</v>
      </c>
      <c r="F757" s="27">
        <v>2490</v>
      </c>
      <c r="G757" s="27"/>
      <c r="H757" s="27">
        <v>154165555</v>
      </c>
      <c r="I757" s="27">
        <v>86131</v>
      </c>
      <c r="J757" s="27">
        <v>25723560000</v>
      </c>
      <c r="K757" s="29">
        <v>726</v>
      </c>
      <c r="L757" s="29">
        <v>463661</v>
      </c>
      <c r="M757" s="29">
        <v>81596</v>
      </c>
      <c r="N757" s="29">
        <v>14232652500</v>
      </c>
      <c r="O757" s="30">
        <f t="shared" si="55"/>
        <v>3216</v>
      </c>
      <c r="P757" s="30">
        <f t="shared" si="59"/>
        <v>154629216</v>
      </c>
      <c r="Q757" s="30">
        <f t="shared" si="56"/>
        <v>167727</v>
      </c>
      <c r="R757" s="30">
        <f t="shared" si="57"/>
        <v>39956212500</v>
      </c>
      <c r="T757">
        <f t="shared" si="58"/>
        <v>68320</v>
      </c>
      <c r="U757">
        <f>VLOOKUP(T757,CATMUN!$B$2:$G$1123,6,0)</f>
        <v>15</v>
      </c>
    </row>
    <row r="758" spans="1:21" x14ac:dyDescent="0.2">
      <c r="A758" s="25">
        <v>68322</v>
      </c>
      <c r="B758" s="25" t="s">
        <v>1919</v>
      </c>
      <c r="C758" s="25" t="s">
        <v>1953</v>
      </c>
      <c r="D758" s="26">
        <v>2015</v>
      </c>
      <c r="E758" s="26">
        <v>2015</v>
      </c>
      <c r="F758" s="27">
        <v>1003</v>
      </c>
      <c r="G758" s="27"/>
      <c r="H758" s="27">
        <v>65477289</v>
      </c>
      <c r="I758" s="27">
        <v>71241</v>
      </c>
      <c r="J758" s="27">
        <v>39040111500</v>
      </c>
      <c r="K758" s="29">
        <v>301</v>
      </c>
      <c r="L758" s="29">
        <v>254192</v>
      </c>
      <c r="M758" s="29">
        <v>26484</v>
      </c>
      <c r="N758" s="29">
        <v>7590967500</v>
      </c>
      <c r="O758" s="30">
        <f t="shared" si="55"/>
        <v>1304</v>
      </c>
      <c r="P758" s="30">
        <f t="shared" si="59"/>
        <v>65731481</v>
      </c>
      <c r="Q758" s="30">
        <f t="shared" si="56"/>
        <v>97725</v>
      </c>
      <c r="R758" s="30">
        <f t="shared" si="57"/>
        <v>46631079000</v>
      </c>
      <c r="T758">
        <f t="shared" si="58"/>
        <v>68322</v>
      </c>
      <c r="U758">
        <f>VLOOKUP(T758,CATMUN!$B$2:$G$1123,6,0)</f>
        <v>15</v>
      </c>
    </row>
    <row r="759" spans="1:21" x14ac:dyDescent="0.2">
      <c r="A759" s="25">
        <v>68324</v>
      </c>
      <c r="B759" s="25" t="s">
        <v>1919</v>
      </c>
      <c r="C759" s="25" t="s">
        <v>1954</v>
      </c>
      <c r="D759" s="26">
        <v>2009</v>
      </c>
      <c r="E759" s="26">
        <v>2009</v>
      </c>
      <c r="F759" s="27">
        <v>3479</v>
      </c>
      <c r="G759" s="27"/>
      <c r="H759" s="27">
        <v>83240837</v>
      </c>
      <c r="I759" s="27">
        <v>65903</v>
      </c>
      <c r="J759" s="27">
        <v>20173148500</v>
      </c>
      <c r="K759" s="29">
        <v>634</v>
      </c>
      <c r="L759" s="29">
        <v>145846</v>
      </c>
      <c r="M759" s="29">
        <v>39781</v>
      </c>
      <c r="N759" s="29">
        <v>7603839000</v>
      </c>
      <c r="O759" s="30">
        <f t="shared" si="55"/>
        <v>4113</v>
      </c>
      <c r="P759" s="30">
        <f t="shared" si="59"/>
        <v>83386683</v>
      </c>
      <c r="Q759" s="30">
        <f t="shared" si="56"/>
        <v>105684</v>
      </c>
      <c r="R759" s="30">
        <f t="shared" si="57"/>
        <v>27776987500</v>
      </c>
      <c r="T759">
        <f t="shared" si="58"/>
        <v>68324</v>
      </c>
      <c r="U759">
        <f>VLOOKUP(T759,CATMUN!$B$2:$G$1123,6,0)</f>
        <v>15</v>
      </c>
    </row>
    <row r="760" spans="1:21" x14ac:dyDescent="0.2">
      <c r="A760" s="25">
        <v>68327</v>
      </c>
      <c r="B760" s="25" t="s">
        <v>1919</v>
      </c>
      <c r="C760" s="25" t="s">
        <v>1955</v>
      </c>
      <c r="D760" s="26">
        <v>2011</v>
      </c>
      <c r="E760" s="26">
        <v>2011</v>
      </c>
      <c r="F760" s="27">
        <v>1194</v>
      </c>
      <c r="G760" s="27"/>
      <c r="H760" s="27">
        <v>31911500</v>
      </c>
      <c r="I760" s="27">
        <v>48355</v>
      </c>
      <c r="J760" s="27">
        <v>15290122000</v>
      </c>
      <c r="K760" s="29">
        <v>1364</v>
      </c>
      <c r="L760" s="29">
        <v>479142</v>
      </c>
      <c r="M760" s="29">
        <v>77841</v>
      </c>
      <c r="N760" s="29">
        <v>22918902000</v>
      </c>
      <c r="O760" s="30">
        <f t="shared" si="55"/>
        <v>2558</v>
      </c>
      <c r="P760" s="30">
        <f t="shared" si="59"/>
        <v>32390642</v>
      </c>
      <c r="Q760" s="30">
        <f t="shared" si="56"/>
        <v>126196</v>
      </c>
      <c r="R760" s="30">
        <f t="shared" si="57"/>
        <v>38209024000</v>
      </c>
      <c r="T760">
        <f t="shared" si="58"/>
        <v>68327</v>
      </c>
      <c r="U760">
        <f>VLOOKUP(T760,CATMUN!$B$2:$G$1123,6,0)</f>
        <v>14</v>
      </c>
    </row>
    <row r="761" spans="1:21" x14ac:dyDescent="0.2">
      <c r="A761" s="25">
        <v>68344</v>
      </c>
      <c r="B761" s="25" t="s">
        <v>1919</v>
      </c>
      <c r="C761" s="25" t="s">
        <v>1956</v>
      </c>
      <c r="D761" s="26">
        <v>2015</v>
      </c>
      <c r="E761" s="26">
        <v>2015</v>
      </c>
      <c r="F761" s="27">
        <v>1210</v>
      </c>
      <c r="G761" s="27"/>
      <c r="H761" s="27">
        <v>163205317</v>
      </c>
      <c r="I761" s="27">
        <v>38354</v>
      </c>
      <c r="J761" s="27">
        <v>14583516000</v>
      </c>
      <c r="K761" s="29">
        <v>371</v>
      </c>
      <c r="L761" s="29">
        <v>235274</v>
      </c>
      <c r="M761" s="29">
        <v>23922</v>
      </c>
      <c r="N761" s="29">
        <v>5803146000</v>
      </c>
      <c r="O761" s="30">
        <f t="shared" si="55"/>
        <v>1581</v>
      </c>
      <c r="P761" s="30">
        <f t="shared" si="59"/>
        <v>163440591</v>
      </c>
      <c r="Q761" s="30">
        <f t="shared" si="56"/>
        <v>62276</v>
      </c>
      <c r="R761" s="30">
        <f t="shared" si="57"/>
        <v>20386662000</v>
      </c>
      <c r="T761">
        <f t="shared" si="58"/>
        <v>68344</v>
      </c>
      <c r="U761">
        <f>VLOOKUP(T761,CATMUN!$B$2:$G$1123,6,0)</f>
        <v>15</v>
      </c>
    </row>
    <row r="762" spans="1:21" x14ac:dyDescent="0.2">
      <c r="A762" s="25">
        <v>68368</v>
      </c>
      <c r="B762" s="25" t="s">
        <v>1919</v>
      </c>
      <c r="C762" s="25" t="s">
        <v>1957</v>
      </c>
      <c r="D762" s="26">
        <v>2003</v>
      </c>
      <c r="E762" s="26">
        <v>2003</v>
      </c>
      <c r="F762" s="27">
        <v>2419</v>
      </c>
      <c r="G762" s="27"/>
      <c r="H762" s="27">
        <v>72193465</v>
      </c>
      <c r="I762" s="27">
        <v>29595</v>
      </c>
      <c r="J762" s="27">
        <v>6596420400</v>
      </c>
      <c r="K762" s="29">
        <v>468</v>
      </c>
      <c r="L762" s="29">
        <v>129827</v>
      </c>
      <c r="M762" s="29">
        <v>33479</v>
      </c>
      <c r="N762" s="29">
        <v>3307608000</v>
      </c>
      <c r="O762" s="30">
        <f t="shared" si="55"/>
        <v>2887</v>
      </c>
      <c r="P762" s="30">
        <f t="shared" si="59"/>
        <v>72323292</v>
      </c>
      <c r="Q762" s="30">
        <f t="shared" si="56"/>
        <v>63074</v>
      </c>
      <c r="R762" s="30">
        <f t="shared" si="57"/>
        <v>9904028400</v>
      </c>
      <c r="T762">
        <f t="shared" si="58"/>
        <v>68368</v>
      </c>
      <c r="U762">
        <f>VLOOKUP(T762,CATMUN!$B$2:$G$1123,6,0)</f>
        <v>15</v>
      </c>
    </row>
    <row r="763" spans="1:21" x14ac:dyDescent="0.2">
      <c r="A763" s="25">
        <v>68370</v>
      </c>
      <c r="B763" s="25" t="s">
        <v>1919</v>
      </c>
      <c r="C763" s="25" t="s">
        <v>1958</v>
      </c>
      <c r="D763" s="26">
        <v>2010</v>
      </c>
      <c r="E763" s="26">
        <v>2010</v>
      </c>
      <c r="F763" s="27">
        <v>473</v>
      </c>
      <c r="G763" s="27"/>
      <c r="H763" s="27">
        <v>41620994</v>
      </c>
      <c r="I763" s="27">
        <v>15696</v>
      </c>
      <c r="J763" s="27">
        <v>2782569600</v>
      </c>
      <c r="K763" s="29">
        <v>50</v>
      </c>
      <c r="L763" s="29">
        <v>27737</v>
      </c>
      <c r="M763" s="29">
        <v>5958</v>
      </c>
      <c r="N763" s="29">
        <v>459334000</v>
      </c>
      <c r="O763" s="30">
        <f t="shared" si="55"/>
        <v>523</v>
      </c>
      <c r="P763" s="30">
        <f t="shared" si="59"/>
        <v>41648731</v>
      </c>
      <c r="Q763" s="30">
        <f t="shared" si="56"/>
        <v>21654</v>
      </c>
      <c r="R763" s="30">
        <f t="shared" si="57"/>
        <v>3241903600</v>
      </c>
      <c r="T763">
        <f t="shared" si="58"/>
        <v>68370</v>
      </c>
      <c r="U763">
        <f>VLOOKUP(T763,CATMUN!$B$2:$G$1123,6,0)</f>
        <v>15</v>
      </c>
    </row>
    <row r="764" spans="1:21" x14ac:dyDescent="0.2">
      <c r="A764" s="25">
        <v>68377</v>
      </c>
      <c r="B764" s="25" t="s">
        <v>1919</v>
      </c>
      <c r="C764" s="25" t="s">
        <v>1959</v>
      </c>
      <c r="D764" s="26">
        <v>2006</v>
      </c>
      <c r="E764" s="26">
        <v>2006</v>
      </c>
      <c r="F764" s="27">
        <v>3630</v>
      </c>
      <c r="G764" s="27"/>
      <c r="H764" s="27">
        <v>319040631</v>
      </c>
      <c r="I764" s="27">
        <v>71639</v>
      </c>
      <c r="J764" s="27">
        <v>19399400800</v>
      </c>
      <c r="K764" s="29">
        <v>689</v>
      </c>
      <c r="L764" s="29">
        <v>278017</v>
      </c>
      <c r="M764" s="29">
        <v>58866</v>
      </c>
      <c r="N764" s="29">
        <v>11251885000</v>
      </c>
      <c r="O764" s="30">
        <f t="shared" si="55"/>
        <v>4319</v>
      </c>
      <c r="P764" s="30">
        <f t="shared" si="59"/>
        <v>319318648</v>
      </c>
      <c r="Q764" s="30">
        <f t="shared" si="56"/>
        <v>130505</v>
      </c>
      <c r="R764" s="30">
        <f t="shared" si="57"/>
        <v>30651285800</v>
      </c>
      <c r="T764">
        <f t="shared" si="58"/>
        <v>68377</v>
      </c>
      <c r="U764">
        <f>VLOOKUP(T764,CATMUN!$B$2:$G$1123,6,0)</f>
        <v>15</v>
      </c>
    </row>
    <row r="765" spans="1:21" x14ac:dyDescent="0.2">
      <c r="A765" s="25">
        <v>68385</v>
      </c>
      <c r="B765" s="25" t="s">
        <v>1919</v>
      </c>
      <c r="C765" s="25" t="s">
        <v>1960</v>
      </c>
      <c r="D765" s="26">
        <v>2006</v>
      </c>
      <c r="E765" s="26">
        <v>2006</v>
      </c>
      <c r="F765" s="27">
        <v>5158</v>
      </c>
      <c r="G765" s="27"/>
      <c r="H765" s="27">
        <v>623543212</v>
      </c>
      <c r="I765" s="27">
        <v>68314</v>
      </c>
      <c r="J765" s="27">
        <v>28591646700</v>
      </c>
      <c r="K765" s="29">
        <v>1890</v>
      </c>
      <c r="L765" s="29">
        <v>694614</v>
      </c>
      <c r="M765" s="29">
        <v>125338</v>
      </c>
      <c r="N765" s="29">
        <v>14164374000</v>
      </c>
      <c r="O765" s="30">
        <f t="shared" si="55"/>
        <v>7048</v>
      </c>
      <c r="P765" s="30">
        <f t="shared" si="59"/>
        <v>624237826</v>
      </c>
      <c r="Q765" s="30">
        <f t="shared" si="56"/>
        <v>193652</v>
      </c>
      <c r="R765" s="30">
        <f t="shared" si="57"/>
        <v>42756020700</v>
      </c>
      <c r="T765">
        <f t="shared" si="58"/>
        <v>68385</v>
      </c>
      <c r="U765">
        <f>VLOOKUP(T765,CATMUN!$B$2:$G$1123,6,0)</f>
        <v>15</v>
      </c>
    </row>
    <row r="766" spans="1:21" x14ac:dyDescent="0.2">
      <c r="A766" s="25">
        <v>68397</v>
      </c>
      <c r="B766" s="25" t="s">
        <v>1919</v>
      </c>
      <c r="C766" s="25" t="s">
        <v>1515</v>
      </c>
      <c r="D766" s="26">
        <v>2009</v>
      </c>
      <c r="E766" s="26">
        <v>2009</v>
      </c>
      <c r="F766" s="27">
        <v>4503</v>
      </c>
      <c r="G766" s="27"/>
      <c r="H766" s="27">
        <v>272079246</v>
      </c>
      <c r="I766" s="27">
        <v>81028</v>
      </c>
      <c r="J766" s="27">
        <v>28148716800</v>
      </c>
      <c r="K766" s="29">
        <v>450</v>
      </c>
      <c r="L766" s="29">
        <v>188433</v>
      </c>
      <c r="M766" s="29">
        <v>38620</v>
      </c>
      <c r="N766" s="29">
        <v>7861112000</v>
      </c>
      <c r="O766" s="30">
        <f t="shared" si="55"/>
        <v>4953</v>
      </c>
      <c r="P766" s="30">
        <f t="shared" si="59"/>
        <v>272267679</v>
      </c>
      <c r="Q766" s="30">
        <f t="shared" si="56"/>
        <v>119648</v>
      </c>
      <c r="R766" s="30">
        <f t="shared" si="57"/>
        <v>36009828800</v>
      </c>
      <c r="T766">
        <f t="shared" si="58"/>
        <v>68397</v>
      </c>
      <c r="U766">
        <f>VLOOKUP(T766,CATMUN!$B$2:$G$1123,6,0)</f>
        <v>15</v>
      </c>
    </row>
    <row r="767" spans="1:21" x14ac:dyDescent="0.2">
      <c r="A767" s="25">
        <v>68406</v>
      </c>
      <c r="B767" s="25" t="s">
        <v>1919</v>
      </c>
      <c r="C767" s="25" t="s">
        <v>1961</v>
      </c>
      <c r="D767" s="26">
        <v>2014</v>
      </c>
      <c r="E767" s="26">
        <v>2014</v>
      </c>
      <c r="F767" s="27">
        <v>8125</v>
      </c>
      <c r="G767" s="27"/>
      <c r="H767" s="27">
        <v>546352817</v>
      </c>
      <c r="I767" s="27">
        <v>1258235</v>
      </c>
      <c r="J767" s="27">
        <v>538727504800</v>
      </c>
      <c r="K767" s="29">
        <v>7018</v>
      </c>
      <c r="L767" s="29">
        <v>1914860</v>
      </c>
      <c r="M767" s="29">
        <v>511166</v>
      </c>
      <c r="N767" s="29">
        <v>240354465500</v>
      </c>
      <c r="O767" s="30">
        <f t="shared" si="55"/>
        <v>15143</v>
      </c>
      <c r="P767" s="30">
        <f t="shared" si="59"/>
        <v>548267677</v>
      </c>
      <c r="Q767" s="30">
        <f t="shared" si="56"/>
        <v>1769401</v>
      </c>
      <c r="R767" s="30">
        <f t="shared" si="57"/>
        <v>779081970300</v>
      </c>
      <c r="T767">
        <f t="shared" si="58"/>
        <v>68406</v>
      </c>
      <c r="U767">
        <f>VLOOKUP(T767,CATMUN!$B$2:$G$1123,6,0)</f>
        <v>14</v>
      </c>
    </row>
    <row r="768" spans="1:21" x14ac:dyDescent="0.2">
      <c r="A768" s="25">
        <v>68418</v>
      </c>
      <c r="B768" s="25" t="s">
        <v>1919</v>
      </c>
      <c r="C768" s="25" t="s">
        <v>1962</v>
      </c>
      <c r="D768" s="26">
        <v>2013</v>
      </c>
      <c r="E768" s="26">
        <v>2013</v>
      </c>
      <c r="F768" s="27">
        <v>8883</v>
      </c>
      <c r="G768" s="27"/>
      <c r="H768" s="27">
        <v>284231195</v>
      </c>
      <c r="I768" s="27">
        <v>792864</v>
      </c>
      <c r="J768" s="27">
        <v>317231075500</v>
      </c>
      <c r="K768" s="29">
        <v>792</v>
      </c>
      <c r="L768" s="29">
        <v>193705</v>
      </c>
      <c r="M768" s="29">
        <v>43671</v>
      </c>
      <c r="N768" s="29">
        <v>9449905000</v>
      </c>
      <c r="O768" s="30">
        <f t="shared" si="55"/>
        <v>9675</v>
      </c>
      <c r="P768" s="30">
        <f t="shared" si="59"/>
        <v>284424900</v>
      </c>
      <c r="Q768" s="30">
        <f t="shared" si="56"/>
        <v>836535</v>
      </c>
      <c r="R768" s="30">
        <f t="shared" si="57"/>
        <v>326680980500</v>
      </c>
      <c r="T768">
        <f t="shared" si="58"/>
        <v>68418</v>
      </c>
      <c r="U768">
        <f>VLOOKUP(T768,CATMUN!$B$2:$G$1123,6,0)</f>
        <v>15</v>
      </c>
    </row>
    <row r="769" spans="1:21" x14ac:dyDescent="0.2">
      <c r="A769" s="25">
        <v>68425</v>
      </c>
      <c r="B769" s="25" t="s">
        <v>1919</v>
      </c>
      <c r="C769" s="25" t="s">
        <v>1963</v>
      </c>
      <c r="D769" s="26">
        <v>2007</v>
      </c>
      <c r="E769" s="26">
        <v>2007</v>
      </c>
      <c r="F769" s="27">
        <v>2252</v>
      </c>
      <c r="G769" s="27"/>
      <c r="H769" s="27">
        <v>109112632</v>
      </c>
      <c r="I769" s="27">
        <v>63882</v>
      </c>
      <c r="J769" s="27">
        <v>7952472700</v>
      </c>
      <c r="K769" s="29">
        <v>194</v>
      </c>
      <c r="L769" s="29">
        <v>57142</v>
      </c>
      <c r="M769" s="29">
        <v>14647</v>
      </c>
      <c r="N769" s="29">
        <v>1104125000</v>
      </c>
      <c r="O769" s="30">
        <f t="shared" si="55"/>
        <v>2446</v>
      </c>
      <c r="P769" s="30">
        <f t="shared" si="59"/>
        <v>109169774</v>
      </c>
      <c r="Q769" s="30">
        <f t="shared" si="56"/>
        <v>78529</v>
      </c>
      <c r="R769" s="30">
        <f t="shared" si="57"/>
        <v>9056597700</v>
      </c>
      <c r="T769">
        <f t="shared" si="58"/>
        <v>68425</v>
      </c>
      <c r="U769">
        <f>VLOOKUP(T769,CATMUN!$B$2:$G$1123,6,0)</f>
        <v>15</v>
      </c>
    </row>
    <row r="770" spans="1:21" x14ac:dyDescent="0.2">
      <c r="A770" s="25">
        <v>68432</v>
      </c>
      <c r="B770" s="25" t="s">
        <v>1919</v>
      </c>
      <c r="C770" s="25" t="s">
        <v>1964</v>
      </c>
      <c r="D770" s="26">
        <v>2009</v>
      </c>
      <c r="E770" s="26">
        <v>2009</v>
      </c>
      <c r="F770" s="27">
        <v>2519</v>
      </c>
      <c r="G770" s="27"/>
      <c r="H770" s="27">
        <v>53619116</v>
      </c>
      <c r="I770" s="27">
        <v>74371</v>
      </c>
      <c r="J770" s="27">
        <v>16023619100</v>
      </c>
      <c r="K770" s="29">
        <v>8305</v>
      </c>
      <c r="L770" s="29">
        <v>2559900</v>
      </c>
      <c r="M770" s="29">
        <v>684662</v>
      </c>
      <c r="N770" s="29">
        <v>193665125800</v>
      </c>
      <c r="O770" s="30">
        <f t="shared" si="55"/>
        <v>10824</v>
      </c>
      <c r="P770" s="30">
        <f t="shared" si="59"/>
        <v>56179016</v>
      </c>
      <c r="Q770" s="30">
        <f t="shared" si="56"/>
        <v>759033</v>
      </c>
      <c r="R770" s="30">
        <f t="shared" si="57"/>
        <v>209688744900</v>
      </c>
      <c r="T770">
        <f t="shared" si="58"/>
        <v>68432</v>
      </c>
      <c r="U770">
        <f>VLOOKUP(T770,CATMUN!$B$2:$G$1123,6,0)</f>
        <v>14</v>
      </c>
    </row>
    <row r="771" spans="1:21" x14ac:dyDescent="0.2">
      <c r="A771" s="25">
        <v>68444</v>
      </c>
      <c r="B771" s="25" t="s">
        <v>1919</v>
      </c>
      <c r="C771" s="25" t="s">
        <v>1965</v>
      </c>
      <c r="D771" s="26">
        <v>2008</v>
      </c>
      <c r="E771" s="26">
        <v>2008</v>
      </c>
      <c r="F771" s="27">
        <v>2622</v>
      </c>
      <c r="G771" s="27"/>
      <c r="H771" s="27">
        <v>240049246</v>
      </c>
      <c r="I771" s="27">
        <v>91680</v>
      </c>
      <c r="J771" s="27">
        <v>21065813500</v>
      </c>
      <c r="K771" s="29">
        <v>697</v>
      </c>
      <c r="L771" s="29">
        <v>191457</v>
      </c>
      <c r="M771" s="29">
        <v>60619</v>
      </c>
      <c r="N771" s="29">
        <v>9985929500</v>
      </c>
      <c r="O771" s="30">
        <f t="shared" ref="O771:O834" si="60">F771+K771</f>
        <v>3319</v>
      </c>
      <c r="P771" s="30">
        <f t="shared" si="59"/>
        <v>240240703</v>
      </c>
      <c r="Q771" s="30">
        <f t="shared" ref="Q771:Q834" si="61">I771+M771</f>
        <v>152299</v>
      </c>
      <c r="R771" s="30">
        <f t="shared" ref="R771:R834" si="62">J771+N771</f>
        <v>31051743000</v>
      </c>
      <c r="T771">
        <f t="shared" ref="T771:T834" si="63">VALUE(A771)</f>
        <v>68444</v>
      </c>
      <c r="U771">
        <f>VLOOKUP(T771,CATMUN!$B$2:$G$1123,6,0)</f>
        <v>15</v>
      </c>
    </row>
    <row r="772" spans="1:21" x14ac:dyDescent="0.2">
      <c r="A772" s="25">
        <v>68464</v>
      </c>
      <c r="B772" s="25" t="s">
        <v>1919</v>
      </c>
      <c r="C772" s="25" t="s">
        <v>1966</v>
      </c>
      <c r="D772" s="26">
        <v>2015</v>
      </c>
      <c r="E772" s="26">
        <v>2015</v>
      </c>
      <c r="F772" s="27">
        <v>4657</v>
      </c>
      <c r="G772" s="27"/>
      <c r="H772" s="27">
        <v>486282701</v>
      </c>
      <c r="I772" s="27">
        <v>196673</v>
      </c>
      <c r="J772" s="27">
        <v>67642606900</v>
      </c>
      <c r="K772" s="29">
        <v>1815</v>
      </c>
      <c r="L772" s="29">
        <v>732180</v>
      </c>
      <c r="M772" s="29">
        <v>193037</v>
      </c>
      <c r="N772" s="29">
        <v>59463501500</v>
      </c>
      <c r="O772" s="30">
        <f t="shared" si="60"/>
        <v>6472</v>
      </c>
      <c r="P772" s="30">
        <f t="shared" ref="P772:P835" si="64">H772+L772</f>
        <v>487014881</v>
      </c>
      <c r="Q772" s="30">
        <f t="shared" si="61"/>
        <v>389710</v>
      </c>
      <c r="R772" s="30">
        <f t="shared" si="62"/>
        <v>127106108400</v>
      </c>
      <c r="T772">
        <f t="shared" si="63"/>
        <v>68464</v>
      </c>
      <c r="U772">
        <f>VLOOKUP(T772,CATMUN!$B$2:$G$1123,6,0)</f>
        <v>15</v>
      </c>
    </row>
    <row r="773" spans="1:21" x14ac:dyDescent="0.2">
      <c r="A773" s="25">
        <v>68468</v>
      </c>
      <c r="B773" s="25" t="s">
        <v>1919</v>
      </c>
      <c r="C773" s="25" t="s">
        <v>1967</v>
      </c>
      <c r="D773" s="26">
        <v>2009</v>
      </c>
      <c r="E773" s="26">
        <v>2009</v>
      </c>
      <c r="F773" s="27">
        <v>3597</v>
      </c>
      <c r="G773" s="27"/>
      <c r="H773" s="27">
        <v>173835194</v>
      </c>
      <c r="I773" s="27">
        <v>94462</v>
      </c>
      <c r="J773" s="27">
        <v>20893227800</v>
      </c>
      <c r="K773" s="29">
        <v>312</v>
      </c>
      <c r="L773" s="29">
        <v>128769</v>
      </c>
      <c r="M773" s="29">
        <v>36373</v>
      </c>
      <c r="N773" s="29">
        <v>5746038000</v>
      </c>
      <c r="O773" s="30">
        <f t="shared" si="60"/>
        <v>3909</v>
      </c>
      <c r="P773" s="30">
        <f t="shared" si="64"/>
        <v>173963963</v>
      </c>
      <c r="Q773" s="30">
        <f t="shared" si="61"/>
        <v>130835</v>
      </c>
      <c r="R773" s="30">
        <f t="shared" si="62"/>
        <v>26639265800</v>
      </c>
      <c r="T773">
        <f t="shared" si="63"/>
        <v>68468</v>
      </c>
      <c r="U773">
        <f>VLOOKUP(T773,CATMUN!$B$2:$G$1123,6,0)</f>
        <v>15</v>
      </c>
    </row>
    <row r="774" spans="1:21" x14ac:dyDescent="0.2">
      <c r="A774" s="25">
        <v>68498</v>
      </c>
      <c r="B774" s="25" t="s">
        <v>1919</v>
      </c>
      <c r="C774" s="25" t="s">
        <v>1968</v>
      </c>
      <c r="D774" s="26">
        <v>2011</v>
      </c>
      <c r="E774" s="26">
        <v>2011</v>
      </c>
      <c r="F774" s="27">
        <v>2903</v>
      </c>
      <c r="G774" s="27"/>
      <c r="H774" s="27">
        <v>77715991</v>
      </c>
      <c r="I774" s="27">
        <v>103498</v>
      </c>
      <c r="J774" s="27">
        <v>24659214000</v>
      </c>
      <c r="K774" s="29">
        <v>432</v>
      </c>
      <c r="L774" s="29">
        <v>91515</v>
      </c>
      <c r="M774" s="29">
        <v>35699</v>
      </c>
      <c r="N774" s="29">
        <v>6080089500</v>
      </c>
      <c r="O774" s="30">
        <f t="shared" si="60"/>
        <v>3335</v>
      </c>
      <c r="P774" s="30">
        <f t="shared" si="64"/>
        <v>77807506</v>
      </c>
      <c r="Q774" s="30">
        <f t="shared" si="61"/>
        <v>139197</v>
      </c>
      <c r="R774" s="30">
        <f t="shared" si="62"/>
        <v>30739303500</v>
      </c>
      <c r="T774">
        <f t="shared" si="63"/>
        <v>68498</v>
      </c>
      <c r="U774">
        <f>VLOOKUP(T774,CATMUN!$B$2:$G$1123,6,0)</f>
        <v>15</v>
      </c>
    </row>
    <row r="775" spans="1:21" x14ac:dyDescent="0.2">
      <c r="A775" s="25">
        <v>68500</v>
      </c>
      <c r="B775" s="25" t="s">
        <v>1919</v>
      </c>
      <c r="C775" s="25" t="s">
        <v>1969</v>
      </c>
      <c r="D775" s="26">
        <v>2010</v>
      </c>
      <c r="E775" s="26">
        <v>2010</v>
      </c>
      <c r="F775" s="27">
        <v>4017</v>
      </c>
      <c r="G775" s="27"/>
      <c r="H775" s="27">
        <v>274113142</v>
      </c>
      <c r="I775" s="27">
        <v>157293</v>
      </c>
      <c r="J775" s="27">
        <v>54048273900</v>
      </c>
      <c r="K775" s="29">
        <v>2256</v>
      </c>
      <c r="L775" s="29">
        <v>468702</v>
      </c>
      <c r="M775" s="29">
        <v>146003</v>
      </c>
      <c r="N775" s="29">
        <v>35386646000</v>
      </c>
      <c r="O775" s="30">
        <f t="shared" si="60"/>
        <v>6273</v>
      </c>
      <c r="P775" s="30">
        <f t="shared" si="64"/>
        <v>274581844</v>
      </c>
      <c r="Q775" s="30">
        <f t="shared" si="61"/>
        <v>303296</v>
      </c>
      <c r="R775" s="30">
        <f t="shared" si="62"/>
        <v>89434919900</v>
      </c>
      <c r="T775">
        <f t="shared" si="63"/>
        <v>68500</v>
      </c>
      <c r="U775">
        <f>VLOOKUP(T775,CATMUN!$B$2:$G$1123,6,0)</f>
        <v>15</v>
      </c>
    </row>
    <row r="776" spans="1:21" x14ac:dyDescent="0.2">
      <c r="A776" s="25">
        <v>68502</v>
      </c>
      <c r="B776" s="25" t="s">
        <v>1919</v>
      </c>
      <c r="C776" s="25" t="s">
        <v>1970</v>
      </c>
      <c r="D776" s="26">
        <v>2015</v>
      </c>
      <c r="E776" s="26">
        <v>2015</v>
      </c>
      <c r="F776" s="27">
        <v>3945</v>
      </c>
      <c r="G776" s="27"/>
      <c r="H776" s="27">
        <v>481561754</v>
      </c>
      <c r="I776" s="27">
        <v>109135</v>
      </c>
      <c r="J776" s="27">
        <v>22457880800</v>
      </c>
      <c r="K776" s="29">
        <v>849</v>
      </c>
      <c r="L776" s="29">
        <v>302422</v>
      </c>
      <c r="M776" s="29">
        <v>72139</v>
      </c>
      <c r="N776" s="29">
        <v>13550031000</v>
      </c>
      <c r="O776" s="30">
        <f t="shared" si="60"/>
        <v>4794</v>
      </c>
      <c r="P776" s="30">
        <f t="shared" si="64"/>
        <v>481864176</v>
      </c>
      <c r="Q776" s="30">
        <f t="shared" si="61"/>
        <v>181274</v>
      </c>
      <c r="R776" s="30">
        <f t="shared" si="62"/>
        <v>36007911800</v>
      </c>
      <c r="T776">
        <f t="shared" si="63"/>
        <v>68502</v>
      </c>
      <c r="U776">
        <f>VLOOKUP(T776,CATMUN!$B$2:$G$1123,6,0)</f>
        <v>15</v>
      </c>
    </row>
    <row r="777" spans="1:21" x14ac:dyDescent="0.2">
      <c r="A777" s="25">
        <v>68522</v>
      </c>
      <c r="B777" s="25" t="s">
        <v>1919</v>
      </c>
      <c r="C777" s="25" t="s">
        <v>1971</v>
      </c>
      <c r="D777" s="26">
        <v>2010</v>
      </c>
      <c r="E777" s="26">
        <v>2010</v>
      </c>
      <c r="F777" s="27">
        <v>668</v>
      </c>
      <c r="G777" s="27"/>
      <c r="H777" s="27">
        <v>20765210</v>
      </c>
      <c r="I777" s="27">
        <v>25600</v>
      </c>
      <c r="J777" s="27">
        <v>6753717500</v>
      </c>
      <c r="K777" s="29">
        <v>225</v>
      </c>
      <c r="L777" s="29">
        <v>128980</v>
      </c>
      <c r="M777" s="29">
        <v>20687</v>
      </c>
      <c r="N777" s="29">
        <v>3314494000</v>
      </c>
      <c r="O777" s="30">
        <f t="shared" si="60"/>
        <v>893</v>
      </c>
      <c r="P777" s="30">
        <f t="shared" si="64"/>
        <v>20894190</v>
      </c>
      <c r="Q777" s="30">
        <f t="shared" si="61"/>
        <v>46287</v>
      </c>
      <c r="R777" s="30">
        <f t="shared" si="62"/>
        <v>10068211500</v>
      </c>
      <c r="T777">
        <f t="shared" si="63"/>
        <v>68522</v>
      </c>
      <c r="U777">
        <f>VLOOKUP(T777,CATMUN!$B$2:$G$1123,6,0)</f>
        <v>14</v>
      </c>
    </row>
    <row r="778" spans="1:21" x14ac:dyDescent="0.2">
      <c r="A778" s="25">
        <v>68524</v>
      </c>
      <c r="B778" s="25" t="s">
        <v>1919</v>
      </c>
      <c r="C778" s="25" t="s">
        <v>1972</v>
      </c>
      <c r="D778" s="26">
        <v>2014</v>
      </c>
      <c r="E778" s="26">
        <v>2014</v>
      </c>
      <c r="F778" s="27">
        <v>1085</v>
      </c>
      <c r="G778" s="27"/>
      <c r="H778" s="27">
        <v>55337566</v>
      </c>
      <c r="I778" s="27">
        <v>70747</v>
      </c>
      <c r="J778" s="27">
        <v>30729230000</v>
      </c>
      <c r="K778" s="29">
        <v>486</v>
      </c>
      <c r="L778" s="29">
        <v>153015</v>
      </c>
      <c r="M778" s="29">
        <v>30676</v>
      </c>
      <c r="N778" s="29">
        <v>6348966000</v>
      </c>
      <c r="O778" s="30">
        <f t="shared" si="60"/>
        <v>1571</v>
      </c>
      <c r="P778" s="30">
        <f t="shared" si="64"/>
        <v>55490581</v>
      </c>
      <c r="Q778" s="30">
        <f t="shared" si="61"/>
        <v>101423</v>
      </c>
      <c r="R778" s="30">
        <f t="shared" si="62"/>
        <v>37078196000</v>
      </c>
      <c r="T778">
        <f t="shared" si="63"/>
        <v>68524</v>
      </c>
      <c r="U778">
        <f>VLOOKUP(T778,CATMUN!$B$2:$G$1123,6,0)</f>
        <v>15</v>
      </c>
    </row>
    <row r="779" spans="1:21" x14ac:dyDescent="0.2">
      <c r="A779" s="25">
        <v>68533</v>
      </c>
      <c r="B779" s="25" t="s">
        <v>1919</v>
      </c>
      <c r="C779" s="25" t="s">
        <v>1973</v>
      </c>
      <c r="D779" s="26">
        <v>2011</v>
      </c>
      <c r="E779" s="26">
        <v>2011</v>
      </c>
      <c r="F779" s="27">
        <v>1518</v>
      </c>
      <c r="G779" s="27"/>
      <c r="H779" s="27">
        <v>72215174</v>
      </c>
      <c r="I779" s="27">
        <v>96373</v>
      </c>
      <c r="J779" s="27">
        <v>40245108000</v>
      </c>
      <c r="K779" s="29">
        <v>545</v>
      </c>
      <c r="L779" s="29">
        <v>156342</v>
      </c>
      <c r="M779" s="29">
        <v>40452</v>
      </c>
      <c r="N779" s="29">
        <v>10836527000</v>
      </c>
      <c r="O779" s="30">
        <f t="shared" si="60"/>
        <v>2063</v>
      </c>
      <c r="P779" s="30">
        <f t="shared" si="64"/>
        <v>72371516</v>
      </c>
      <c r="Q779" s="30">
        <f t="shared" si="61"/>
        <v>136825</v>
      </c>
      <c r="R779" s="30">
        <f t="shared" si="62"/>
        <v>51081635000</v>
      </c>
      <c r="T779">
        <f t="shared" si="63"/>
        <v>68533</v>
      </c>
      <c r="U779">
        <f>VLOOKUP(T779,CATMUN!$B$2:$G$1123,6,0)</f>
        <v>14</v>
      </c>
    </row>
    <row r="780" spans="1:21" x14ac:dyDescent="0.2">
      <c r="A780" s="25">
        <v>68547</v>
      </c>
      <c r="B780" s="25" t="s">
        <v>1919</v>
      </c>
      <c r="C780" s="25" t="s">
        <v>1974</v>
      </c>
      <c r="D780" s="26">
        <v>2014</v>
      </c>
      <c r="E780" s="26">
        <v>2014</v>
      </c>
      <c r="F780" s="27">
        <v>17024</v>
      </c>
      <c r="G780" s="27"/>
      <c r="H780" s="27">
        <v>469246146</v>
      </c>
      <c r="I780" s="27">
        <v>2081338</v>
      </c>
      <c r="J780" s="27">
        <v>2222537126400</v>
      </c>
      <c r="K780" s="29">
        <v>51782</v>
      </c>
      <c r="L780" s="29">
        <v>9809348</v>
      </c>
      <c r="M780" s="29">
        <v>3582337</v>
      </c>
      <c r="N780" s="29">
        <v>2831759622000</v>
      </c>
      <c r="O780" s="30">
        <f t="shared" si="60"/>
        <v>68806</v>
      </c>
      <c r="P780" s="30">
        <f t="shared" si="64"/>
        <v>479055494</v>
      </c>
      <c r="Q780" s="30">
        <f t="shared" si="61"/>
        <v>5663675</v>
      </c>
      <c r="R780" s="30">
        <f t="shared" si="62"/>
        <v>5054296748400</v>
      </c>
      <c r="T780">
        <f t="shared" si="63"/>
        <v>68547</v>
      </c>
      <c r="U780">
        <f>VLOOKUP(T780,CATMUN!$B$2:$G$1123,6,0)</f>
        <v>11</v>
      </c>
    </row>
    <row r="781" spans="1:21" x14ac:dyDescent="0.2">
      <c r="A781" s="25">
        <v>68549</v>
      </c>
      <c r="B781" s="25" t="s">
        <v>1919</v>
      </c>
      <c r="C781" s="25" t="s">
        <v>1975</v>
      </c>
      <c r="D781" s="26">
        <v>2009</v>
      </c>
      <c r="E781" s="26">
        <v>2009</v>
      </c>
      <c r="F781" s="27">
        <v>2255</v>
      </c>
      <c r="G781" s="27"/>
      <c r="H781" s="27">
        <v>53160884</v>
      </c>
      <c r="I781" s="27">
        <v>162386</v>
      </c>
      <c r="J781" s="27">
        <v>52344653000</v>
      </c>
      <c r="K781" s="29">
        <v>866</v>
      </c>
      <c r="L781" s="29">
        <v>177663</v>
      </c>
      <c r="M781" s="29">
        <v>37303</v>
      </c>
      <c r="N781" s="29">
        <v>13018945000</v>
      </c>
      <c r="O781" s="30">
        <f t="shared" si="60"/>
        <v>3121</v>
      </c>
      <c r="P781" s="30">
        <f t="shared" si="64"/>
        <v>53338547</v>
      </c>
      <c r="Q781" s="30">
        <f t="shared" si="61"/>
        <v>199689</v>
      </c>
      <c r="R781" s="30">
        <f t="shared" si="62"/>
        <v>65363598000</v>
      </c>
      <c r="T781">
        <f t="shared" si="63"/>
        <v>68549</v>
      </c>
      <c r="U781">
        <f>VLOOKUP(T781,CATMUN!$B$2:$G$1123,6,0)</f>
        <v>15</v>
      </c>
    </row>
    <row r="782" spans="1:21" x14ac:dyDescent="0.2">
      <c r="A782" s="25">
        <v>68572</v>
      </c>
      <c r="B782" s="25" t="s">
        <v>1919</v>
      </c>
      <c r="C782" s="25" t="s">
        <v>1976</v>
      </c>
      <c r="D782" s="26">
        <v>2009</v>
      </c>
      <c r="E782" s="26">
        <v>2009</v>
      </c>
      <c r="F782" s="27">
        <v>9039</v>
      </c>
      <c r="G782" s="27"/>
      <c r="H782" s="27">
        <v>247474222</v>
      </c>
      <c r="I782" s="27">
        <v>252061</v>
      </c>
      <c r="J782" s="27">
        <v>125790558500</v>
      </c>
      <c r="K782" s="29">
        <v>3077</v>
      </c>
      <c r="L782" s="29">
        <v>763436</v>
      </c>
      <c r="M782" s="29">
        <v>229620</v>
      </c>
      <c r="N782" s="29">
        <v>70586832000</v>
      </c>
      <c r="O782" s="30">
        <f t="shared" si="60"/>
        <v>12116</v>
      </c>
      <c r="P782" s="30">
        <f t="shared" si="64"/>
        <v>248237658</v>
      </c>
      <c r="Q782" s="30">
        <f t="shared" si="61"/>
        <v>481681</v>
      </c>
      <c r="R782" s="30">
        <f t="shared" si="62"/>
        <v>196377390500</v>
      </c>
      <c r="T782">
        <f t="shared" si="63"/>
        <v>68572</v>
      </c>
      <c r="U782">
        <f>VLOOKUP(T782,CATMUN!$B$2:$G$1123,6,0)</f>
        <v>15</v>
      </c>
    </row>
    <row r="783" spans="1:21" x14ac:dyDescent="0.2">
      <c r="A783" s="25">
        <v>68573</v>
      </c>
      <c r="B783" s="25" t="s">
        <v>1919</v>
      </c>
      <c r="C783" s="25" t="s">
        <v>1977</v>
      </c>
      <c r="D783" s="26">
        <v>2014</v>
      </c>
      <c r="E783" s="26">
        <v>2014</v>
      </c>
      <c r="F783" s="27">
        <v>2844</v>
      </c>
      <c r="G783" s="27"/>
      <c r="H783" s="27">
        <v>728920722</v>
      </c>
      <c r="I783" s="27">
        <v>70883</v>
      </c>
      <c r="J783" s="27">
        <v>149710251500</v>
      </c>
      <c r="K783" s="29">
        <v>1651</v>
      </c>
      <c r="L783" s="29">
        <v>693416</v>
      </c>
      <c r="M783" s="29">
        <v>91978</v>
      </c>
      <c r="N783" s="29">
        <v>29338526500</v>
      </c>
      <c r="O783" s="30">
        <f t="shared" si="60"/>
        <v>4495</v>
      </c>
      <c r="P783" s="30">
        <f t="shared" si="64"/>
        <v>729614138</v>
      </c>
      <c r="Q783" s="30">
        <f t="shared" si="61"/>
        <v>162861</v>
      </c>
      <c r="R783" s="30">
        <f t="shared" si="62"/>
        <v>179048778000</v>
      </c>
      <c r="T783">
        <f t="shared" si="63"/>
        <v>68573</v>
      </c>
      <c r="U783">
        <f>VLOOKUP(T783,CATMUN!$B$2:$G$1123,6,0)</f>
        <v>15</v>
      </c>
    </row>
    <row r="784" spans="1:21" x14ac:dyDescent="0.2">
      <c r="A784" s="25">
        <v>68575</v>
      </c>
      <c r="B784" s="25" t="s">
        <v>1919</v>
      </c>
      <c r="C784" s="25" t="s">
        <v>1978</v>
      </c>
      <c r="D784" s="26">
        <v>2006</v>
      </c>
      <c r="E784" s="26">
        <v>2006</v>
      </c>
      <c r="F784" s="27">
        <v>8807</v>
      </c>
      <c r="G784" s="27"/>
      <c r="H784" s="27">
        <v>1598824223</v>
      </c>
      <c r="I784" s="27">
        <v>69261</v>
      </c>
      <c r="J784" s="27">
        <v>137684573400</v>
      </c>
      <c r="K784" s="29">
        <v>9448</v>
      </c>
      <c r="L784" s="29">
        <v>2576789</v>
      </c>
      <c r="M784" s="29">
        <v>578883</v>
      </c>
      <c r="N784" s="29">
        <v>40399807500</v>
      </c>
      <c r="O784" s="30">
        <f t="shared" si="60"/>
        <v>18255</v>
      </c>
      <c r="P784" s="30">
        <f t="shared" si="64"/>
        <v>1601401012</v>
      </c>
      <c r="Q784" s="30">
        <f t="shared" si="61"/>
        <v>648144</v>
      </c>
      <c r="R784" s="30">
        <f t="shared" si="62"/>
        <v>178084380900</v>
      </c>
      <c r="T784">
        <f t="shared" si="63"/>
        <v>68575</v>
      </c>
      <c r="U784">
        <f>VLOOKUP(T784,CATMUN!$B$2:$G$1123,6,0)</f>
        <v>15</v>
      </c>
    </row>
    <row r="785" spans="1:21" x14ac:dyDescent="0.2">
      <c r="A785" s="25">
        <v>68615</v>
      </c>
      <c r="B785" s="25" t="s">
        <v>1919</v>
      </c>
      <c r="C785" s="25" t="s">
        <v>1979</v>
      </c>
      <c r="D785" s="26">
        <v>2014</v>
      </c>
      <c r="E785" s="26">
        <v>2014</v>
      </c>
      <c r="F785" s="27">
        <v>10048</v>
      </c>
      <c r="G785" s="27"/>
      <c r="H785" s="27">
        <v>1237308189</v>
      </c>
      <c r="I785" s="27">
        <v>458730</v>
      </c>
      <c r="J785" s="27">
        <v>284311143600</v>
      </c>
      <c r="K785" s="29">
        <v>3419</v>
      </c>
      <c r="L785" s="29">
        <v>1251089</v>
      </c>
      <c r="M785" s="29">
        <v>308474</v>
      </c>
      <c r="N785" s="29">
        <v>92352891000</v>
      </c>
      <c r="O785" s="30">
        <f t="shared" si="60"/>
        <v>13467</v>
      </c>
      <c r="P785" s="30">
        <f t="shared" si="64"/>
        <v>1238559278</v>
      </c>
      <c r="Q785" s="30">
        <f t="shared" si="61"/>
        <v>767204</v>
      </c>
      <c r="R785" s="30">
        <f t="shared" si="62"/>
        <v>376664034600</v>
      </c>
      <c r="T785">
        <f t="shared" si="63"/>
        <v>68615</v>
      </c>
      <c r="U785">
        <f>VLOOKUP(T785,CATMUN!$B$2:$G$1123,6,0)</f>
        <v>15</v>
      </c>
    </row>
    <row r="786" spans="1:21" x14ac:dyDescent="0.2">
      <c r="A786" s="25">
        <v>68655</v>
      </c>
      <c r="B786" s="25" t="s">
        <v>1919</v>
      </c>
      <c r="C786" s="25" t="s">
        <v>1980</v>
      </c>
      <c r="D786" s="26">
        <v>2007</v>
      </c>
      <c r="E786" s="26">
        <v>2008</v>
      </c>
      <c r="F786" s="27">
        <v>5676</v>
      </c>
      <c r="G786" s="27"/>
      <c r="H786" s="27">
        <v>1505356612</v>
      </c>
      <c r="I786" s="27">
        <v>294813</v>
      </c>
      <c r="J786" s="27">
        <v>117271183800</v>
      </c>
      <c r="K786" s="29">
        <v>10237</v>
      </c>
      <c r="L786" s="29">
        <v>2807093</v>
      </c>
      <c r="M786" s="29">
        <v>460327</v>
      </c>
      <c r="N786" s="29">
        <v>76038194000</v>
      </c>
      <c r="O786" s="30">
        <f t="shared" si="60"/>
        <v>15913</v>
      </c>
      <c r="P786" s="30">
        <f t="shared" si="64"/>
        <v>1508163705</v>
      </c>
      <c r="Q786" s="30">
        <f t="shared" si="61"/>
        <v>755140</v>
      </c>
      <c r="R786" s="30">
        <f t="shared" si="62"/>
        <v>193309377800</v>
      </c>
      <c r="T786">
        <f t="shared" si="63"/>
        <v>68655</v>
      </c>
      <c r="U786">
        <f>VLOOKUP(T786,CATMUN!$B$2:$G$1123,6,0)</f>
        <v>15</v>
      </c>
    </row>
    <row r="787" spans="1:21" x14ac:dyDescent="0.2">
      <c r="A787" s="25">
        <v>68669</v>
      </c>
      <c r="B787" s="25" t="s">
        <v>1919</v>
      </c>
      <c r="C787" s="25" t="s">
        <v>1981</v>
      </c>
      <c r="D787" s="26">
        <v>2015</v>
      </c>
      <c r="E787" s="26">
        <v>2015</v>
      </c>
      <c r="F787" s="27">
        <v>6596</v>
      </c>
      <c r="G787" s="27"/>
      <c r="H787" s="27">
        <v>279135916</v>
      </c>
      <c r="I787" s="27">
        <v>160263</v>
      </c>
      <c r="J787" s="27">
        <v>27031082800</v>
      </c>
      <c r="K787" s="29">
        <v>1376</v>
      </c>
      <c r="L787" s="29">
        <v>415838</v>
      </c>
      <c r="M787" s="29">
        <v>164631</v>
      </c>
      <c r="N787" s="29">
        <v>34863254000</v>
      </c>
      <c r="O787" s="30">
        <f t="shared" si="60"/>
        <v>7972</v>
      </c>
      <c r="P787" s="30">
        <f t="shared" si="64"/>
        <v>279551754</v>
      </c>
      <c r="Q787" s="30">
        <f t="shared" si="61"/>
        <v>324894</v>
      </c>
      <c r="R787" s="30">
        <f t="shared" si="62"/>
        <v>61894336800</v>
      </c>
      <c r="T787">
        <f t="shared" si="63"/>
        <v>68669</v>
      </c>
      <c r="U787">
        <f>VLOOKUP(T787,CATMUN!$B$2:$G$1123,6,0)</f>
        <v>15</v>
      </c>
    </row>
    <row r="788" spans="1:21" x14ac:dyDescent="0.2">
      <c r="A788" s="25">
        <v>68673</v>
      </c>
      <c r="B788" s="25" t="s">
        <v>1919</v>
      </c>
      <c r="C788" s="25" t="s">
        <v>1982</v>
      </c>
      <c r="D788" s="26">
        <v>2010</v>
      </c>
      <c r="E788" s="26">
        <v>2010</v>
      </c>
      <c r="F788" s="27">
        <v>2038</v>
      </c>
      <c r="G788" s="27"/>
      <c r="H788" s="27">
        <v>58499547</v>
      </c>
      <c r="I788" s="27">
        <v>54277</v>
      </c>
      <c r="J788" s="27">
        <v>12194518400</v>
      </c>
      <c r="K788" s="29">
        <v>128</v>
      </c>
      <c r="L788" s="29">
        <v>105253</v>
      </c>
      <c r="M788" s="29">
        <v>14319</v>
      </c>
      <c r="N788" s="29">
        <v>1662792000</v>
      </c>
      <c r="O788" s="30">
        <f t="shared" si="60"/>
        <v>2166</v>
      </c>
      <c r="P788" s="30">
        <f t="shared" si="64"/>
        <v>58604800</v>
      </c>
      <c r="Q788" s="30">
        <f t="shared" si="61"/>
        <v>68596</v>
      </c>
      <c r="R788" s="30">
        <f t="shared" si="62"/>
        <v>13857310400</v>
      </c>
      <c r="T788">
        <f t="shared" si="63"/>
        <v>68673</v>
      </c>
      <c r="U788">
        <f>VLOOKUP(T788,CATMUN!$B$2:$G$1123,6,0)</f>
        <v>15</v>
      </c>
    </row>
    <row r="789" spans="1:21" x14ac:dyDescent="0.2">
      <c r="A789" s="25">
        <v>68679</v>
      </c>
      <c r="B789" s="25" t="s">
        <v>1919</v>
      </c>
      <c r="C789" s="25" t="s">
        <v>1983</v>
      </c>
      <c r="D789" s="26">
        <v>2013</v>
      </c>
      <c r="E789" s="26">
        <v>2013</v>
      </c>
      <c r="F789" s="27">
        <v>3973</v>
      </c>
      <c r="G789" s="27"/>
      <c r="H789" s="27">
        <v>138477590</v>
      </c>
      <c r="I789" s="27">
        <v>315488</v>
      </c>
      <c r="J789" s="27">
        <v>167624603500</v>
      </c>
      <c r="K789" s="29">
        <v>24240</v>
      </c>
      <c r="L789" s="29">
        <v>6114025</v>
      </c>
      <c r="M789" s="29">
        <v>1864762</v>
      </c>
      <c r="N789" s="29">
        <v>1165605680000</v>
      </c>
      <c r="O789" s="30">
        <f t="shared" si="60"/>
        <v>28213</v>
      </c>
      <c r="P789" s="30">
        <f t="shared" si="64"/>
        <v>144591615</v>
      </c>
      <c r="Q789" s="30">
        <f t="shared" si="61"/>
        <v>2180250</v>
      </c>
      <c r="R789" s="30">
        <f t="shared" si="62"/>
        <v>1333230283500</v>
      </c>
      <c r="T789">
        <f t="shared" si="63"/>
        <v>68679</v>
      </c>
      <c r="U789">
        <f>VLOOKUP(T789,CATMUN!$B$2:$G$1123,6,0)</f>
        <v>14</v>
      </c>
    </row>
    <row r="790" spans="1:21" x14ac:dyDescent="0.2">
      <c r="A790" s="25">
        <v>68682</v>
      </c>
      <c r="B790" s="25" t="s">
        <v>1919</v>
      </c>
      <c r="C790" s="25" t="s">
        <v>1984</v>
      </c>
      <c r="D790" s="26">
        <v>2010</v>
      </c>
      <c r="E790" s="26">
        <v>2010</v>
      </c>
      <c r="F790" s="27">
        <v>1773</v>
      </c>
      <c r="G790" s="27"/>
      <c r="H790" s="27">
        <v>140413837</v>
      </c>
      <c r="I790" s="27">
        <v>53665</v>
      </c>
      <c r="J790" s="27">
        <v>4298922500</v>
      </c>
      <c r="K790" s="29">
        <v>480</v>
      </c>
      <c r="L790" s="29">
        <v>139554</v>
      </c>
      <c r="M790" s="29">
        <v>40323</v>
      </c>
      <c r="N790" s="29">
        <v>4002439000</v>
      </c>
      <c r="O790" s="30">
        <f t="shared" si="60"/>
        <v>2253</v>
      </c>
      <c r="P790" s="30">
        <f t="shared" si="64"/>
        <v>140553391</v>
      </c>
      <c r="Q790" s="30">
        <f t="shared" si="61"/>
        <v>93988</v>
      </c>
      <c r="R790" s="30">
        <f t="shared" si="62"/>
        <v>8301361500</v>
      </c>
      <c r="T790">
        <f t="shared" si="63"/>
        <v>68682</v>
      </c>
      <c r="U790">
        <f>VLOOKUP(T790,CATMUN!$B$2:$G$1123,6,0)</f>
        <v>15</v>
      </c>
    </row>
    <row r="791" spans="1:21" x14ac:dyDescent="0.2">
      <c r="A791" s="25">
        <v>68684</v>
      </c>
      <c r="B791" s="25" t="s">
        <v>1919</v>
      </c>
      <c r="C791" s="25" t="s">
        <v>1985</v>
      </c>
      <c r="D791" s="26">
        <v>2009</v>
      </c>
      <c r="E791" s="26">
        <v>2009</v>
      </c>
      <c r="F791" s="27">
        <v>3033</v>
      </c>
      <c r="G791" s="27"/>
      <c r="H791" s="27">
        <v>74733648</v>
      </c>
      <c r="I791" s="27">
        <v>80292</v>
      </c>
      <c r="J791" s="27">
        <v>14204155900</v>
      </c>
      <c r="K791" s="29">
        <v>412</v>
      </c>
      <c r="L791" s="29">
        <v>153800</v>
      </c>
      <c r="M791" s="29">
        <v>47210</v>
      </c>
      <c r="N791" s="29">
        <v>8007697000</v>
      </c>
      <c r="O791" s="30">
        <f t="shared" si="60"/>
        <v>3445</v>
      </c>
      <c r="P791" s="30">
        <f t="shared" si="64"/>
        <v>74887448</v>
      </c>
      <c r="Q791" s="30">
        <f t="shared" si="61"/>
        <v>127502</v>
      </c>
      <c r="R791" s="30">
        <f t="shared" si="62"/>
        <v>22211852900</v>
      </c>
      <c r="T791">
        <f t="shared" si="63"/>
        <v>68684</v>
      </c>
      <c r="U791">
        <f>VLOOKUP(T791,CATMUN!$B$2:$G$1123,6,0)</f>
        <v>15</v>
      </c>
    </row>
    <row r="792" spans="1:21" x14ac:dyDescent="0.2">
      <c r="A792" s="25">
        <v>68686</v>
      </c>
      <c r="B792" s="25" t="s">
        <v>1919</v>
      </c>
      <c r="C792" s="25" t="s">
        <v>1986</v>
      </c>
      <c r="D792" s="26">
        <v>2011</v>
      </c>
      <c r="E792" s="26">
        <v>2011</v>
      </c>
      <c r="F792" s="27">
        <v>1839</v>
      </c>
      <c r="G792" s="27"/>
      <c r="H792" s="27">
        <v>71769245</v>
      </c>
      <c r="I792" s="27">
        <v>57677</v>
      </c>
      <c r="J792" s="27">
        <v>6812600500</v>
      </c>
      <c r="K792" s="29">
        <v>352</v>
      </c>
      <c r="L792" s="29">
        <v>111541</v>
      </c>
      <c r="M792" s="29">
        <v>21523</v>
      </c>
      <c r="N792" s="29">
        <v>2033507500</v>
      </c>
      <c r="O792" s="30">
        <f t="shared" si="60"/>
        <v>2191</v>
      </c>
      <c r="P792" s="30">
        <f t="shared" si="64"/>
        <v>71880786</v>
      </c>
      <c r="Q792" s="30">
        <f t="shared" si="61"/>
        <v>79200</v>
      </c>
      <c r="R792" s="30">
        <f t="shared" si="62"/>
        <v>8846108000</v>
      </c>
      <c r="T792">
        <f t="shared" si="63"/>
        <v>68686</v>
      </c>
      <c r="U792">
        <f>VLOOKUP(T792,CATMUN!$B$2:$G$1123,6,0)</f>
        <v>15</v>
      </c>
    </row>
    <row r="793" spans="1:21" x14ac:dyDescent="0.2">
      <c r="A793" s="25">
        <v>68689</v>
      </c>
      <c r="B793" s="25" t="s">
        <v>1919</v>
      </c>
      <c r="C793" s="25" t="s">
        <v>1987</v>
      </c>
      <c r="D793" s="26">
        <v>2015</v>
      </c>
      <c r="E793" s="26">
        <v>2015</v>
      </c>
      <c r="F793" s="27">
        <v>11270</v>
      </c>
      <c r="G793" s="27"/>
      <c r="H793" s="27">
        <v>1132778186</v>
      </c>
      <c r="I793" s="27">
        <v>312378</v>
      </c>
      <c r="J793" s="27">
        <v>121794341600</v>
      </c>
      <c r="K793" s="29">
        <v>4870</v>
      </c>
      <c r="L793" s="29">
        <v>1582068</v>
      </c>
      <c r="M793" s="29">
        <v>489408</v>
      </c>
      <c r="N793" s="29">
        <v>176799305000</v>
      </c>
      <c r="O793" s="30">
        <f t="shared" si="60"/>
        <v>16140</v>
      </c>
      <c r="P793" s="30">
        <f t="shared" si="64"/>
        <v>1134360254</v>
      </c>
      <c r="Q793" s="30">
        <f t="shared" si="61"/>
        <v>801786</v>
      </c>
      <c r="R793" s="30">
        <f t="shared" si="62"/>
        <v>298593646600</v>
      </c>
      <c r="T793">
        <f t="shared" si="63"/>
        <v>68689</v>
      </c>
      <c r="U793">
        <f>VLOOKUP(T793,CATMUN!$B$2:$G$1123,6,0)</f>
        <v>15</v>
      </c>
    </row>
    <row r="794" spans="1:21" x14ac:dyDescent="0.2">
      <c r="A794" s="25">
        <v>68705</v>
      </c>
      <c r="B794" s="25" t="s">
        <v>1919</v>
      </c>
      <c r="C794" s="25" t="s">
        <v>1847</v>
      </c>
      <c r="D794" s="26">
        <v>2016</v>
      </c>
      <c r="E794" s="26">
        <v>2016</v>
      </c>
      <c r="F794" s="27">
        <v>1078</v>
      </c>
      <c r="G794" s="27"/>
      <c r="H794" s="27">
        <v>224107216</v>
      </c>
      <c r="I794" s="27">
        <v>38373</v>
      </c>
      <c r="J794" s="27">
        <v>9054957600</v>
      </c>
      <c r="K794" s="29">
        <v>168</v>
      </c>
      <c r="L794" s="29">
        <v>66204</v>
      </c>
      <c r="M794" s="29">
        <v>14987</v>
      </c>
      <c r="N794" s="29">
        <v>5944715000</v>
      </c>
      <c r="O794" s="30">
        <f t="shared" si="60"/>
        <v>1246</v>
      </c>
      <c r="P794" s="30">
        <f t="shared" si="64"/>
        <v>224173420</v>
      </c>
      <c r="Q794" s="30">
        <f t="shared" si="61"/>
        <v>53360</v>
      </c>
      <c r="R794" s="30">
        <f t="shared" si="62"/>
        <v>14999672600</v>
      </c>
      <c r="T794">
        <f t="shared" si="63"/>
        <v>68705</v>
      </c>
      <c r="U794">
        <f>VLOOKUP(T794,CATMUN!$B$2:$G$1123,6,0)</f>
        <v>8</v>
      </c>
    </row>
    <row r="795" spans="1:21" x14ac:dyDescent="0.2">
      <c r="A795" s="25">
        <v>68720</v>
      </c>
      <c r="B795" s="25" t="s">
        <v>1919</v>
      </c>
      <c r="C795" s="25" t="s">
        <v>1988</v>
      </c>
      <c r="D795" s="26">
        <v>2009</v>
      </c>
      <c r="E795" s="26">
        <v>2009</v>
      </c>
      <c r="F795" s="27">
        <v>2069</v>
      </c>
      <c r="G795" s="27"/>
      <c r="H795" s="27">
        <v>376274649</v>
      </c>
      <c r="I795" s="27">
        <v>34092</v>
      </c>
      <c r="J795" s="27">
        <v>16733623000</v>
      </c>
      <c r="K795" s="29">
        <v>483</v>
      </c>
      <c r="L795" s="29">
        <v>219804</v>
      </c>
      <c r="M795" s="29">
        <v>44026</v>
      </c>
      <c r="N795" s="29">
        <v>4111279000</v>
      </c>
      <c r="O795" s="30">
        <f t="shared" si="60"/>
        <v>2552</v>
      </c>
      <c r="P795" s="30">
        <f t="shared" si="64"/>
        <v>376494453</v>
      </c>
      <c r="Q795" s="30">
        <f t="shared" si="61"/>
        <v>78118</v>
      </c>
      <c r="R795" s="30">
        <f t="shared" si="62"/>
        <v>20844902000</v>
      </c>
      <c r="T795">
        <f t="shared" si="63"/>
        <v>68720</v>
      </c>
      <c r="U795">
        <f>VLOOKUP(T795,CATMUN!$B$2:$G$1123,6,0)</f>
        <v>15</v>
      </c>
    </row>
    <row r="796" spans="1:21" x14ac:dyDescent="0.2">
      <c r="A796" s="25">
        <v>68745</v>
      </c>
      <c r="B796" s="25" t="s">
        <v>1919</v>
      </c>
      <c r="C796" s="25" t="s">
        <v>1989</v>
      </c>
      <c r="D796" s="26">
        <v>2009</v>
      </c>
      <c r="E796" s="26">
        <v>2018</v>
      </c>
      <c r="F796" s="27">
        <v>4359</v>
      </c>
      <c r="G796" s="27"/>
      <c r="H796" s="27">
        <v>919636426</v>
      </c>
      <c r="I796" s="27">
        <v>153481</v>
      </c>
      <c r="J796" s="27">
        <v>110031373800</v>
      </c>
      <c r="K796" s="29">
        <v>968</v>
      </c>
      <c r="L796" s="29">
        <v>274672</v>
      </c>
      <c r="M796" s="29">
        <v>101517</v>
      </c>
      <c r="N796" s="29">
        <v>34755479000</v>
      </c>
      <c r="O796" s="30">
        <f t="shared" si="60"/>
        <v>5327</v>
      </c>
      <c r="P796" s="30">
        <f t="shared" si="64"/>
        <v>919911098</v>
      </c>
      <c r="Q796" s="30">
        <f t="shared" si="61"/>
        <v>254998</v>
      </c>
      <c r="R796" s="30">
        <f t="shared" si="62"/>
        <v>144786852800</v>
      </c>
      <c r="T796">
        <f t="shared" si="63"/>
        <v>68745</v>
      </c>
      <c r="U796">
        <f>VLOOKUP(T796,CATMUN!$B$2:$G$1123,6,0)</f>
        <v>15</v>
      </c>
    </row>
    <row r="797" spans="1:21" x14ac:dyDescent="0.2">
      <c r="A797" s="25">
        <v>68755</v>
      </c>
      <c r="B797" s="25" t="s">
        <v>1919</v>
      </c>
      <c r="C797" s="25" t="s">
        <v>1990</v>
      </c>
      <c r="D797" s="26">
        <v>2019</v>
      </c>
      <c r="E797" s="26">
        <v>2019</v>
      </c>
      <c r="F797" s="27">
        <v>3469</v>
      </c>
      <c r="G797" s="27"/>
      <c r="H797" s="27">
        <v>122515664</v>
      </c>
      <c r="I797" s="27">
        <v>249900</v>
      </c>
      <c r="J797" s="27">
        <v>240780500500</v>
      </c>
      <c r="K797" s="29">
        <v>10961</v>
      </c>
      <c r="L797" s="29">
        <v>2476720</v>
      </c>
      <c r="M797" s="29">
        <v>1200556</v>
      </c>
      <c r="N797" s="29">
        <v>1161525121000</v>
      </c>
      <c r="O797" s="30">
        <f t="shared" si="60"/>
        <v>14430</v>
      </c>
      <c r="P797" s="30">
        <f t="shared" si="64"/>
        <v>124992384</v>
      </c>
      <c r="Q797" s="30">
        <f t="shared" si="61"/>
        <v>1450456</v>
      </c>
      <c r="R797" s="30">
        <f t="shared" si="62"/>
        <v>1402305621500</v>
      </c>
      <c r="T797">
        <f t="shared" si="63"/>
        <v>68755</v>
      </c>
      <c r="U797">
        <f>VLOOKUP(T797,CATMUN!$B$2:$G$1123,6,0)</f>
        <v>6</v>
      </c>
    </row>
    <row r="798" spans="1:21" x14ac:dyDescent="0.2">
      <c r="A798" s="25">
        <v>68770</v>
      </c>
      <c r="B798" s="25" t="s">
        <v>1919</v>
      </c>
      <c r="C798" s="25" t="s">
        <v>1991</v>
      </c>
      <c r="D798" s="26">
        <v>2010</v>
      </c>
      <c r="E798" s="26">
        <v>2007</v>
      </c>
      <c r="F798" s="27">
        <v>5951</v>
      </c>
      <c r="G798" s="27"/>
      <c r="H798" s="27">
        <v>272135424</v>
      </c>
      <c r="I798" s="27">
        <v>194355</v>
      </c>
      <c r="J798" s="27">
        <v>57118739800</v>
      </c>
      <c r="K798" s="29">
        <v>1334</v>
      </c>
      <c r="L798" s="29">
        <v>485669</v>
      </c>
      <c r="M798" s="29">
        <v>142748</v>
      </c>
      <c r="N798" s="29">
        <v>26014033500</v>
      </c>
      <c r="O798" s="30">
        <f t="shared" si="60"/>
        <v>7285</v>
      </c>
      <c r="P798" s="30">
        <f t="shared" si="64"/>
        <v>272621093</v>
      </c>
      <c r="Q798" s="30">
        <f t="shared" si="61"/>
        <v>337103</v>
      </c>
      <c r="R798" s="30">
        <f t="shared" si="62"/>
        <v>83132773300</v>
      </c>
      <c r="T798">
        <f t="shared" si="63"/>
        <v>68770</v>
      </c>
      <c r="U798">
        <f>VLOOKUP(T798,CATMUN!$B$2:$G$1123,6,0)</f>
        <v>15</v>
      </c>
    </row>
    <row r="799" spans="1:21" x14ac:dyDescent="0.2">
      <c r="A799" s="25">
        <v>68773</v>
      </c>
      <c r="B799" s="25" t="s">
        <v>1919</v>
      </c>
      <c r="C799" s="25" t="s">
        <v>1488</v>
      </c>
      <c r="D799" s="26">
        <v>2010</v>
      </c>
      <c r="E799" s="26">
        <v>2010</v>
      </c>
      <c r="F799" s="27">
        <v>7718</v>
      </c>
      <c r="G799" s="27"/>
      <c r="H799" s="27">
        <v>593877958</v>
      </c>
      <c r="I799" s="27">
        <v>83485</v>
      </c>
      <c r="J799" s="27">
        <v>24691158200</v>
      </c>
      <c r="K799" s="29">
        <v>607</v>
      </c>
      <c r="L799" s="29">
        <v>465133</v>
      </c>
      <c r="M799" s="29">
        <v>74044</v>
      </c>
      <c r="N799" s="29">
        <v>4944144500</v>
      </c>
      <c r="O799" s="30">
        <f t="shared" si="60"/>
        <v>8325</v>
      </c>
      <c r="P799" s="30">
        <f t="shared" si="64"/>
        <v>594343091</v>
      </c>
      <c r="Q799" s="30">
        <f t="shared" si="61"/>
        <v>157529</v>
      </c>
      <c r="R799" s="30">
        <f t="shared" si="62"/>
        <v>29635302700</v>
      </c>
      <c r="T799">
        <f t="shared" si="63"/>
        <v>68773</v>
      </c>
      <c r="U799">
        <f>VLOOKUP(T799,CATMUN!$B$2:$G$1123,6,0)</f>
        <v>15</v>
      </c>
    </row>
    <row r="800" spans="1:21" x14ac:dyDescent="0.2">
      <c r="A800" s="25">
        <v>68780</v>
      </c>
      <c r="B800" s="25" t="s">
        <v>1919</v>
      </c>
      <c r="C800" s="25" t="s">
        <v>1992</v>
      </c>
      <c r="D800" s="26">
        <v>2012</v>
      </c>
      <c r="E800" s="26">
        <v>2012</v>
      </c>
      <c r="F800" s="27">
        <v>1980</v>
      </c>
      <c r="G800" s="27"/>
      <c r="H800" s="27">
        <v>347358725</v>
      </c>
      <c r="I800" s="27">
        <v>62202</v>
      </c>
      <c r="J800" s="27">
        <v>17722270800</v>
      </c>
      <c r="K800" s="29">
        <v>440</v>
      </c>
      <c r="L800" s="29">
        <v>183063</v>
      </c>
      <c r="M800" s="29">
        <v>46557</v>
      </c>
      <c r="N800" s="29">
        <v>6520100000</v>
      </c>
      <c r="O800" s="30">
        <f t="shared" si="60"/>
        <v>2420</v>
      </c>
      <c r="P800" s="30">
        <f t="shared" si="64"/>
        <v>347541788</v>
      </c>
      <c r="Q800" s="30">
        <f t="shared" si="61"/>
        <v>108759</v>
      </c>
      <c r="R800" s="30">
        <f t="shared" si="62"/>
        <v>24242370800</v>
      </c>
      <c r="T800">
        <f t="shared" si="63"/>
        <v>68780</v>
      </c>
      <c r="U800">
        <f>VLOOKUP(T800,CATMUN!$B$2:$G$1123,6,0)</f>
        <v>15</v>
      </c>
    </row>
    <row r="801" spans="1:21" x14ac:dyDescent="0.2">
      <c r="A801" s="25">
        <v>68820</v>
      </c>
      <c r="B801" s="25" t="s">
        <v>1919</v>
      </c>
      <c r="C801" s="25" t="s">
        <v>1993</v>
      </c>
      <c r="D801" s="26">
        <v>2008</v>
      </c>
      <c r="E801" s="26">
        <v>2008</v>
      </c>
      <c r="F801" s="27">
        <v>4348</v>
      </c>
      <c r="G801" s="27"/>
      <c r="H801" s="27">
        <v>333259974</v>
      </c>
      <c r="I801" s="27">
        <v>156183</v>
      </c>
      <c r="J801" s="27">
        <v>34691915400</v>
      </c>
      <c r="K801" s="29">
        <v>508</v>
      </c>
      <c r="L801" s="29">
        <v>411103</v>
      </c>
      <c r="M801" s="29">
        <v>59685</v>
      </c>
      <c r="N801" s="29">
        <v>9513351000</v>
      </c>
      <c r="O801" s="30">
        <f t="shared" si="60"/>
        <v>4856</v>
      </c>
      <c r="P801" s="30">
        <f t="shared" si="64"/>
        <v>333671077</v>
      </c>
      <c r="Q801" s="30">
        <f t="shared" si="61"/>
        <v>215868</v>
      </c>
      <c r="R801" s="30">
        <f t="shared" si="62"/>
        <v>44205266400</v>
      </c>
      <c r="T801">
        <f t="shared" si="63"/>
        <v>68820</v>
      </c>
      <c r="U801">
        <f>VLOOKUP(T801,CATMUN!$B$2:$G$1123,6,0)</f>
        <v>15</v>
      </c>
    </row>
    <row r="802" spans="1:21" x14ac:dyDescent="0.2">
      <c r="A802" s="25">
        <v>68855</v>
      </c>
      <c r="B802" s="25" t="s">
        <v>1919</v>
      </c>
      <c r="C802" s="25" t="s">
        <v>1994</v>
      </c>
      <c r="D802" s="26">
        <v>2010</v>
      </c>
      <c r="E802" s="26">
        <v>2010</v>
      </c>
      <c r="F802" s="27">
        <v>2000</v>
      </c>
      <c r="G802" s="27"/>
      <c r="H802" s="27">
        <v>75128988</v>
      </c>
      <c r="I802" s="27">
        <v>97935</v>
      </c>
      <c r="J802" s="27">
        <v>30908957500</v>
      </c>
      <c r="K802" s="29">
        <v>1060</v>
      </c>
      <c r="L802" s="29">
        <v>276292</v>
      </c>
      <c r="M802" s="29">
        <v>84247</v>
      </c>
      <c r="N802" s="29">
        <v>23741860000</v>
      </c>
      <c r="O802" s="30">
        <f t="shared" si="60"/>
        <v>3060</v>
      </c>
      <c r="P802" s="30">
        <f t="shared" si="64"/>
        <v>75405280</v>
      </c>
      <c r="Q802" s="30">
        <f t="shared" si="61"/>
        <v>182182</v>
      </c>
      <c r="R802" s="30">
        <f t="shared" si="62"/>
        <v>54650817500</v>
      </c>
      <c r="T802">
        <f t="shared" si="63"/>
        <v>68855</v>
      </c>
      <c r="U802">
        <f>VLOOKUP(T802,CATMUN!$B$2:$G$1123,6,0)</f>
        <v>14</v>
      </c>
    </row>
    <row r="803" spans="1:21" x14ac:dyDescent="0.2">
      <c r="A803" s="25">
        <v>68861</v>
      </c>
      <c r="B803" s="25" t="s">
        <v>1919</v>
      </c>
      <c r="C803" s="25" t="s">
        <v>1995</v>
      </c>
      <c r="D803" s="26">
        <v>2014</v>
      </c>
      <c r="E803" s="26">
        <v>2015</v>
      </c>
      <c r="F803" s="27">
        <v>8957</v>
      </c>
      <c r="G803" s="27"/>
      <c r="H803" s="27">
        <v>372245953</v>
      </c>
      <c r="I803" s="27">
        <v>229863</v>
      </c>
      <c r="J803" s="27">
        <v>166501451500</v>
      </c>
      <c r="K803" s="29">
        <v>5635</v>
      </c>
      <c r="L803" s="29">
        <v>1664766</v>
      </c>
      <c r="M803" s="29">
        <v>471552</v>
      </c>
      <c r="N803" s="29">
        <v>197798924000</v>
      </c>
      <c r="O803" s="30">
        <f t="shared" si="60"/>
        <v>14592</v>
      </c>
      <c r="P803" s="30">
        <f t="shared" si="64"/>
        <v>373910719</v>
      </c>
      <c r="Q803" s="30">
        <f t="shared" si="61"/>
        <v>701415</v>
      </c>
      <c r="R803" s="30">
        <f t="shared" si="62"/>
        <v>364300375500</v>
      </c>
      <c r="T803">
        <f t="shared" si="63"/>
        <v>68861</v>
      </c>
      <c r="U803">
        <f>VLOOKUP(T803,CATMUN!$B$2:$G$1123,6,0)</f>
        <v>15</v>
      </c>
    </row>
    <row r="804" spans="1:21" x14ac:dyDescent="0.2">
      <c r="A804" s="25">
        <v>68867</v>
      </c>
      <c r="B804" s="25" t="s">
        <v>1919</v>
      </c>
      <c r="C804" s="25" t="s">
        <v>1996</v>
      </c>
      <c r="D804" s="26">
        <v>2014</v>
      </c>
      <c r="E804" s="26">
        <v>2014</v>
      </c>
      <c r="F804" s="27">
        <v>749</v>
      </c>
      <c r="G804" s="27"/>
      <c r="H804" s="27">
        <v>88160854</v>
      </c>
      <c r="I804" s="27">
        <v>37681</v>
      </c>
      <c r="J804" s="27">
        <v>5040150800</v>
      </c>
      <c r="K804" s="29">
        <v>319</v>
      </c>
      <c r="L804" s="29">
        <v>137911</v>
      </c>
      <c r="M804" s="29">
        <v>29341</v>
      </c>
      <c r="N804" s="29">
        <v>5584118000</v>
      </c>
      <c r="O804" s="30">
        <f t="shared" si="60"/>
        <v>1068</v>
      </c>
      <c r="P804" s="30">
        <f t="shared" si="64"/>
        <v>88298765</v>
      </c>
      <c r="Q804" s="30">
        <f t="shared" si="61"/>
        <v>67022</v>
      </c>
      <c r="R804" s="30">
        <f t="shared" si="62"/>
        <v>10624268800</v>
      </c>
      <c r="T804">
        <f t="shared" si="63"/>
        <v>68867</v>
      </c>
      <c r="U804">
        <f>VLOOKUP(T804,CATMUN!$B$2:$G$1123,6,0)</f>
        <v>15</v>
      </c>
    </row>
    <row r="805" spans="1:21" x14ac:dyDescent="0.2">
      <c r="A805" s="25">
        <v>68872</v>
      </c>
      <c r="B805" s="25" t="s">
        <v>1919</v>
      </c>
      <c r="C805" s="25" t="s">
        <v>1287</v>
      </c>
      <c r="D805" s="26">
        <v>2010</v>
      </c>
      <c r="E805" s="26">
        <v>2010</v>
      </c>
      <c r="F805" s="27">
        <v>1896</v>
      </c>
      <c r="G805" s="27"/>
      <c r="H805" s="27">
        <v>98960724</v>
      </c>
      <c r="I805" s="27">
        <v>108823</v>
      </c>
      <c r="J805" s="27">
        <v>24501042900</v>
      </c>
      <c r="K805" s="29">
        <v>2258</v>
      </c>
      <c r="L805" s="29">
        <v>502197</v>
      </c>
      <c r="M805" s="29">
        <v>156021</v>
      </c>
      <c r="N805" s="29">
        <v>30403219500</v>
      </c>
      <c r="O805" s="30">
        <f t="shared" si="60"/>
        <v>4154</v>
      </c>
      <c r="P805" s="30">
        <f t="shared" si="64"/>
        <v>99462921</v>
      </c>
      <c r="Q805" s="30">
        <f t="shared" si="61"/>
        <v>264844</v>
      </c>
      <c r="R805" s="30">
        <f t="shared" si="62"/>
        <v>54904262400</v>
      </c>
      <c r="T805">
        <f t="shared" si="63"/>
        <v>68872</v>
      </c>
      <c r="U805">
        <f>VLOOKUP(T805,CATMUN!$B$2:$G$1123,6,0)</f>
        <v>14</v>
      </c>
    </row>
    <row r="806" spans="1:21" x14ac:dyDescent="0.2">
      <c r="A806" s="25">
        <v>68895</v>
      </c>
      <c r="B806" s="25" t="s">
        <v>1919</v>
      </c>
      <c r="C806" s="25" t="s">
        <v>1997</v>
      </c>
      <c r="D806" s="26">
        <v>2015</v>
      </c>
      <c r="E806" s="26">
        <v>2015</v>
      </c>
      <c r="F806" s="27">
        <v>1703</v>
      </c>
      <c r="G806" s="27"/>
      <c r="H806" s="27">
        <v>350130170</v>
      </c>
      <c r="I806" s="27">
        <v>207419</v>
      </c>
      <c r="J806" s="27">
        <v>37127061000</v>
      </c>
      <c r="K806" s="29">
        <v>3366</v>
      </c>
      <c r="L806" s="29">
        <v>2088689</v>
      </c>
      <c r="M806" s="29">
        <v>360518</v>
      </c>
      <c r="N806" s="29">
        <v>139810918500</v>
      </c>
      <c r="O806" s="30">
        <f t="shared" si="60"/>
        <v>5069</v>
      </c>
      <c r="P806" s="30">
        <f t="shared" si="64"/>
        <v>352218859</v>
      </c>
      <c r="Q806" s="30">
        <f t="shared" si="61"/>
        <v>567937</v>
      </c>
      <c r="R806" s="30">
        <f t="shared" si="62"/>
        <v>176937979500</v>
      </c>
      <c r="T806">
        <f t="shared" si="63"/>
        <v>68895</v>
      </c>
      <c r="U806">
        <f>VLOOKUP(T806,CATMUN!$B$2:$G$1123,6,0)</f>
        <v>15</v>
      </c>
    </row>
    <row r="807" spans="1:21" x14ac:dyDescent="0.2">
      <c r="A807" s="25">
        <v>70001</v>
      </c>
      <c r="B807" s="25" t="s">
        <v>1488</v>
      </c>
      <c r="C807" s="25" t="s">
        <v>1998</v>
      </c>
      <c r="D807" s="26">
        <v>2013</v>
      </c>
      <c r="E807" s="26">
        <v>2013</v>
      </c>
      <c r="F807" s="27">
        <v>11101</v>
      </c>
      <c r="G807" s="27"/>
      <c r="H807" s="27">
        <v>254170672</v>
      </c>
      <c r="I807" s="27">
        <v>361020</v>
      </c>
      <c r="J807" s="27">
        <v>92403500000</v>
      </c>
      <c r="K807" s="29">
        <v>94258</v>
      </c>
      <c r="L807" s="29">
        <v>23146562</v>
      </c>
      <c r="M807" s="29">
        <v>6387580</v>
      </c>
      <c r="N807" s="29">
        <v>2728870786000</v>
      </c>
      <c r="O807" s="30">
        <f t="shared" si="60"/>
        <v>105359</v>
      </c>
      <c r="P807" s="30">
        <f t="shared" si="64"/>
        <v>277317234</v>
      </c>
      <c r="Q807" s="30">
        <f t="shared" si="61"/>
        <v>6748600</v>
      </c>
      <c r="R807" s="30">
        <f t="shared" si="62"/>
        <v>2821274286000</v>
      </c>
      <c r="T807">
        <f t="shared" si="63"/>
        <v>70001</v>
      </c>
      <c r="U807">
        <f>VLOOKUP(T807,CATMUN!$B$2:$G$1123,6,0)</f>
        <v>12</v>
      </c>
    </row>
    <row r="808" spans="1:21" x14ac:dyDescent="0.2">
      <c r="A808" s="25">
        <v>70110</v>
      </c>
      <c r="B808" s="25" t="s">
        <v>1488</v>
      </c>
      <c r="C808" s="25" t="s">
        <v>1299</v>
      </c>
      <c r="D808" s="26">
        <v>2008</v>
      </c>
      <c r="E808" s="26">
        <v>2007</v>
      </c>
      <c r="F808" s="27">
        <v>1309</v>
      </c>
      <c r="G808" s="27"/>
      <c r="H808" s="27">
        <v>150376310</v>
      </c>
      <c r="I808" s="27">
        <v>59800</v>
      </c>
      <c r="J808" s="27">
        <v>19232025000</v>
      </c>
      <c r="K808" s="29">
        <v>2676</v>
      </c>
      <c r="L808" s="29">
        <v>756703</v>
      </c>
      <c r="M808" s="29">
        <v>140764</v>
      </c>
      <c r="N808" s="29">
        <v>15980290000</v>
      </c>
      <c r="O808" s="30">
        <f t="shared" si="60"/>
        <v>3985</v>
      </c>
      <c r="P808" s="30">
        <f t="shared" si="64"/>
        <v>151133013</v>
      </c>
      <c r="Q808" s="30">
        <f t="shared" si="61"/>
        <v>200564</v>
      </c>
      <c r="R808" s="30">
        <f t="shared" si="62"/>
        <v>35212315000</v>
      </c>
      <c r="T808">
        <f t="shared" si="63"/>
        <v>70110</v>
      </c>
      <c r="U808">
        <f>VLOOKUP(T808,CATMUN!$B$2:$G$1123,6,0)</f>
        <v>14</v>
      </c>
    </row>
    <row r="809" spans="1:21" x14ac:dyDescent="0.2">
      <c r="A809" s="25">
        <v>70124</v>
      </c>
      <c r="B809" s="25" t="s">
        <v>1488</v>
      </c>
      <c r="C809" s="25" t="s">
        <v>1999</v>
      </c>
      <c r="D809" s="26">
        <v>2014</v>
      </c>
      <c r="E809" s="26">
        <v>2014</v>
      </c>
      <c r="F809" s="27">
        <v>3696</v>
      </c>
      <c r="G809" s="27"/>
      <c r="H809" s="27">
        <v>404799130</v>
      </c>
      <c r="I809" s="27">
        <v>77293</v>
      </c>
      <c r="J809" s="27">
        <v>51752297000</v>
      </c>
      <c r="K809" s="29">
        <v>1847</v>
      </c>
      <c r="L809" s="29">
        <v>2227060</v>
      </c>
      <c r="M809" s="29">
        <v>110639</v>
      </c>
      <c r="N809" s="29">
        <v>15370171000</v>
      </c>
      <c r="O809" s="30">
        <f t="shared" si="60"/>
        <v>5543</v>
      </c>
      <c r="P809" s="30">
        <f t="shared" si="64"/>
        <v>407026190</v>
      </c>
      <c r="Q809" s="30">
        <f t="shared" si="61"/>
        <v>187932</v>
      </c>
      <c r="R809" s="30">
        <f t="shared" si="62"/>
        <v>67122468000</v>
      </c>
      <c r="T809">
        <f t="shared" si="63"/>
        <v>70124</v>
      </c>
      <c r="U809">
        <f>VLOOKUP(T809,CATMUN!$B$2:$G$1123,6,0)</f>
        <v>15</v>
      </c>
    </row>
    <row r="810" spans="1:21" x14ac:dyDescent="0.2">
      <c r="A810" s="25">
        <v>70204</v>
      </c>
      <c r="B810" s="25" t="s">
        <v>1488</v>
      </c>
      <c r="C810" s="25" t="s">
        <v>2000</v>
      </c>
      <c r="D810" s="26">
        <v>2011</v>
      </c>
      <c r="E810" s="26">
        <v>2007</v>
      </c>
      <c r="F810" s="27">
        <v>3762</v>
      </c>
      <c r="G810" s="27"/>
      <c r="H810" s="27">
        <v>130475693</v>
      </c>
      <c r="I810" s="27">
        <v>32318</v>
      </c>
      <c r="J810" s="27">
        <v>15032772000</v>
      </c>
      <c r="K810" s="29">
        <v>1533</v>
      </c>
      <c r="L810" s="29">
        <v>631597</v>
      </c>
      <c r="M810" s="29">
        <v>63703</v>
      </c>
      <c r="N810" s="29">
        <v>3159372000</v>
      </c>
      <c r="O810" s="30">
        <f t="shared" si="60"/>
        <v>5295</v>
      </c>
      <c r="P810" s="30">
        <f t="shared" si="64"/>
        <v>131107290</v>
      </c>
      <c r="Q810" s="30">
        <f t="shared" si="61"/>
        <v>96021</v>
      </c>
      <c r="R810" s="30">
        <f t="shared" si="62"/>
        <v>18192144000</v>
      </c>
      <c r="T810">
        <f t="shared" si="63"/>
        <v>70204</v>
      </c>
      <c r="U810">
        <f>VLOOKUP(T810,CATMUN!$B$2:$G$1123,6,0)</f>
        <v>15</v>
      </c>
    </row>
    <row r="811" spans="1:21" x14ac:dyDescent="0.2">
      <c r="A811" s="25">
        <v>70215</v>
      </c>
      <c r="B811" s="25" t="s">
        <v>1488</v>
      </c>
      <c r="C811" s="25" t="s">
        <v>2001</v>
      </c>
      <c r="D811" s="26">
        <v>2012</v>
      </c>
      <c r="E811" s="26">
        <v>2012</v>
      </c>
      <c r="F811" s="27">
        <v>7121</v>
      </c>
      <c r="G811" s="27"/>
      <c r="H811" s="27">
        <v>270101940</v>
      </c>
      <c r="I811" s="27">
        <v>299033</v>
      </c>
      <c r="J811" s="27">
        <v>147713785000</v>
      </c>
      <c r="K811" s="29">
        <v>17999</v>
      </c>
      <c r="L811" s="29">
        <v>3911484</v>
      </c>
      <c r="M811" s="29">
        <v>1147727</v>
      </c>
      <c r="N811" s="29">
        <v>296983803000</v>
      </c>
      <c r="O811" s="30">
        <f t="shared" si="60"/>
        <v>25120</v>
      </c>
      <c r="P811" s="30">
        <f t="shared" si="64"/>
        <v>274013424</v>
      </c>
      <c r="Q811" s="30">
        <f t="shared" si="61"/>
        <v>1446760</v>
      </c>
      <c r="R811" s="30">
        <f t="shared" si="62"/>
        <v>444697588000</v>
      </c>
      <c r="T811">
        <f t="shared" si="63"/>
        <v>70215</v>
      </c>
      <c r="U811">
        <f>VLOOKUP(T811,CATMUN!$B$2:$G$1123,6,0)</f>
        <v>14</v>
      </c>
    </row>
    <row r="812" spans="1:21" x14ac:dyDescent="0.2">
      <c r="A812" s="25">
        <v>70221</v>
      </c>
      <c r="B812" s="25" t="s">
        <v>1488</v>
      </c>
      <c r="C812" s="25" t="s">
        <v>2002</v>
      </c>
      <c r="D812" s="26">
        <v>2014</v>
      </c>
      <c r="E812" s="26">
        <v>2014</v>
      </c>
      <c r="F812" s="27">
        <v>4681</v>
      </c>
      <c r="G812" s="27"/>
      <c r="H812" s="27">
        <v>46570562</v>
      </c>
      <c r="I812" s="27">
        <v>37767</v>
      </c>
      <c r="J812" s="27">
        <v>29657691000</v>
      </c>
      <c r="K812" s="29">
        <v>5717</v>
      </c>
      <c r="L812" s="29">
        <v>8136742</v>
      </c>
      <c r="M812" s="29">
        <v>701190</v>
      </c>
      <c r="N812" s="29">
        <v>620167423000</v>
      </c>
      <c r="O812" s="30">
        <f t="shared" si="60"/>
        <v>10398</v>
      </c>
      <c r="P812" s="30">
        <f t="shared" si="64"/>
        <v>54707304</v>
      </c>
      <c r="Q812" s="30">
        <f t="shared" si="61"/>
        <v>738957</v>
      </c>
      <c r="R812" s="30">
        <f t="shared" si="62"/>
        <v>649825114000</v>
      </c>
      <c r="T812">
        <f t="shared" si="63"/>
        <v>70221</v>
      </c>
      <c r="U812">
        <f>VLOOKUP(T812,CATMUN!$B$2:$G$1123,6,0)</f>
        <v>14</v>
      </c>
    </row>
    <row r="813" spans="1:21" x14ac:dyDescent="0.2">
      <c r="A813" s="25">
        <v>70230</v>
      </c>
      <c r="B813" s="25" t="s">
        <v>1488</v>
      </c>
      <c r="C813" s="25" t="s">
        <v>2003</v>
      </c>
      <c r="D813" s="26">
        <v>2011</v>
      </c>
      <c r="E813" s="26">
        <v>2007</v>
      </c>
      <c r="F813" s="27">
        <v>812</v>
      </c>
      <c r="G813" s="27"/>
      <c r="H813" s="27">
        <v>75655378</v>
      </c>
      <c r="I813" s="27">
        <v>20054</v>
      </c>
      <c r="J813" s="27">
        <v>7543643000</v>
      </c>
      <c r="K813" s="29">
        <v>884</v>
      </c>
      <c r="L813" s="29">
        <v>318305</v>
      </c>
      <c r="M813" s="29">
        <v>39650</v>
      </c>
      <c r="N813" s="29">
        <v>2120647000</v>
      </c>
      <c r="O813" s="30">
        <f t="shared" si="60"/>
        <v>1696</v>
      </c>
      <c r="P813" s="30">
        <f t="shared" si="64"/>
        <v>75973683</v>
      </c>
      <c r="Q813" s="30">
        <f t="shared" si="61"/>
        <v>59704</v>
      </c>
      <c r="R813" s="30">
        <f t="shared" si="62"/>
        <v>9664290000</v>
      </c>
      <c r="T813">
        <f t="shared" si="63"/>
        <v>70230</v>
      </c>
      <c r="U813">
        <f>VLOOKUP(T813,CATMUN!$B$2:$G$1123,6,0)</f>
        <v>14</v>
      </c>
    </row>
    <row r="814" spans="1:21" x14ac:dyDescent="0.2">
      <c r="A814" s="25">
        <v>70233</v>
      </c>
      <c r="B814" s="25" t="s">
        <v>1488</v>
      </c>
      <c r="C814" s="25" t="s">
        <v>2004</v>
      </c>
      <c r="D814" s="26">
        <v>2002</v>
      </c>
      <c r="E814" s="26">
        <v>2002</v>
      </c>
      <c r="F814" s="27">
        <v>2640</v>
      </c>
      <c r="G814" s="27"/>
      <c r="H814" s="27">
        <v>194492442</v>
      </c>
      <c r="I814" s="27">
        <v>32392</v>
      </c>
      <c r="J814" s="27">
        <v>10972880000</v>
      </c>
      <c r="K814" s="29">
        <v>1765</v>
      </c>
      <c r="L814" s="29">
        <v>1421384</v>
      </c>
      <c r="M814" s="29">
        <v>72795</v>
      </c>
      <c r="N814" s="29">
        <v>4485496000</v>
      </c>
      <c r="O814" s="30">
        <f t="shared" si="60"/>
        <v>4405</v>
      </c>
      <c r="P814" s="30">
        <f t="shared" si="64"/>
        <v>195913826</v>
      </c>
      <c r="Q814" s="30">
        <f t="shared" si="61"/>
        <v>105187</v>
      </c>
      <c r="R814" s="30">
        <f t="shared" si="62"/>
        <v>15458376000</v>
      </c>
      <c r="T814">
        <f t="shared" si="63"/>
        <v>70233</v>
      </c>
      <c r="U814">
        <f>VLOOKUP(T814,CATMUN!$B$2:$G$1123,6,0)</f>
        <v>14</v>
      </c>
    </row>
    <row r="815" spans="1:21" x14ac:dyDescent="0.2">
      <c r="A815" s="25">
        <v>70235</v>
      </c>
      <c r="B815" s="25" t="s">
        <v>1488</v>
      </c>
      <c r="C815" s="25" t="s">
        <v>2005</v>
      </c>
      <c r="D815" s="26">
        <v>2009</v>
      </c>
      <c r="E815" s="26">
        <v>2007</v>
      </c>
      <c r="F815" s="27">
        <v>4188</v>
      </c>
      <c r="G815" s="27"/>
      <c r="H815" s="27">
        <v>316955328</v>
      </c>
      <c r="I815" s="27">
        <v>127213</v>
      </c>
      <c r="J815" s="27">
        <v>61515619000</v>
      </c>
      <c r="K815" s="29">
        <v>4400</v>
      </c>
      <c r="L815" s="29">
        <v>1642360</v>
      </c>
      <c r="M815" s="29">
        <v>236512</v>
      </c>
      <c r="N815" s="29">
        <v>20938047000</v>
      </c>
      <c r="O815" s="30">
        <f t="shared" si="60"/>
        <v>8588</v>
      </c>
      <c r="P815" s="30">
        <f t="shared" si="64"/>
        <v>318597688</v>
      </c>
      <c r="Q815" s="30">
        <f t="shared" si="61"/>
        <v>363725</v>
      </c>
      <c r="R815" s="30">
        <f t="shared" si="62"/>
        <v>82453666000</v>
      </c>
      <c r="T815">
        <f t="shared" si="63"/>
        <v>70235</v>
      </c>
      <c r="U815">
        <f>VLOOKUP(T815,CATMUN!$B$2:$G$1123,6,0)</f>
        <v>14</v>
      </c>
    </row>
    <row r="816" spans="1:21" x14ac:dyDescent="0.2">
      <c r="A816" s="25">
        <v>70265</v>
      </c>
      <c r="B816" s="25" t="s">
        <v>1488</v>
      </c>
      <c r="C816" s="25" t="s">
        <v>2006</v>
      </c>
      <c r="D816" s="26">
        <v>2011</v>
      </c>
      <c r="E816" s="26">
        <v>2011</v>
      </c>
      <c r="F816" s="27">
        <v>3589</v>
      </c>
      <c r="G816" s="27"/>
      <c r="H816" s="27">
        <v>368608783</v>
      </c>
      <c r="I816" s="27">
        <v>60684</v>
      </c>
      <c r="J816" s="27">
        <v>25569871000</v>
      </c>
      <c r="K816" s="29">
        <v>2680</v>
      </c>
      <c r="L816" s="29">
        <v>464294</v>
      </c>
      <c r="M816" s="29">
        <v>129763</v>
      </c>
      <c r="N816" s="29">
        <v>9793320000</v>
      </c>
      <c r="O816" s="30">
        <f t="shared" si="60"/>
        <v>6269</v>
      </c>
      <c r="P816" s="30">
        <f t="shared" si="64"/>
        <v>369073077</v>
      </c>
      <c r="Q816" s="30">
        <f t="shared" si="61"/>
        <v>190447</v>
      </c>
      <c r="R816" s="30">
        <f t="shared" si="62"/>
        <v>35363191000</v>
      </c>
      <c r="T816">
        <f t="shared" si="63"/>
        <v>70265</v>
      </c>
      <c r="U816">
        <f>VLOOKUP(T816,CATMUN!$B$2:$G$1123,6,0)</f>
        <v>15</v>
      </c>
    </row>
    <row r="817" spans="1:21" x14ac:dyDescent="0.2">
      <c r="A817" s="25">
        <v>70400</v>
      </c>
      <c r="B817" s="25" t="s">
        <v>1488</v>
      </c>
      <c r="C817" s="25" t="s">
        <v>1828</v>
      </c>
      <c r="D817" s="26">
        <v>2006</v>
      </c>
      <c r="E817" s="26">
        <v>2006</v>
      </c>
      <c r="F817" s="27">
        <v>2387</v>
      </c>
      <c r="G817" s="27"/>
      <c r="H817" s="27">
        <v>221846340</v>
      </c>
      <c r="I817" s="27">
        <v>44807</v>
      </c>
      <c r="J817" s="27">
        <v>34722396000</v>
      </c>
      <c r="K817" s="29">
        <v>2025</v>
      </c>
      <c r="L817" s="29">
        <v>2653623</v>
      </c>
      <c r="M817" s="29">
        <v>93193</v>
      </c>
      <c r="N817" s="29">
        <v>11132768000</v>
      </c>
      <c r="O817" s="30">
        <f t="shared" si="60"/>
        <v>4412</v>
      </c>
      <c r="P817" s="30">
        <f t="shared" si="64"/>
        <v>224499963</v>
      </c>
      <c r="Q817" s="30">
        <f t="shared" si="61"/>
        <v>138000</v>
      </c>
      <c r="R817" s="30">
        <f t="shared" si="62"/>
        <v>45855164000</v>
      </c>
      <c r="T817">
        <f t="shared" si="63"/>
        <v>70400</v>
      </c>
      <c r="U817">
        <f>VLOOKUP(T817,CATMUN!$B$2:$G$1123,6,0)</f>
        <v>15</v>
      </c>
    </row>
    <row r="818" spans="1:21" x14ac:dyDescent="0.2">
      <c r="A818" s="25">
        <v>70418</v>
      </c>
      <c r="B818" s="25" t="s">
        <v>1488</v>
      </c>
      <c r="C818" s="25" t="s">
        <v>2007</v>
      </c>
      <c r="D818" s="26">
        <v>2009</v>
      </c>
      <c r="E818" s="26">
        <v>2009</v>
      </c>
      <c r="F818" s="27">
        <v>5463</v>
      </c>
      <c r="G818" s="27"/>
      <c r="H818" s="27">
        <v>205674144</v>
      </c>
      <c r="I818" s="27">
        <v>79982</v>
      </c>
      <c r="J818" s="27">
        <v>48153075000</v>
      </c>
      <c r="K818" s="29">
        <v>4209</v>
      </c>
      <c r="L818" s="29">
        <v>1511362</v>
      </c>
      <c r="M818" s="29">
        <v>192604</v>
      </c>
      <c r="N818" s="29">
        <v>23535292000</v>
      </c>
      <c r="O818" s="30">
        <f t="shared" si="60"/>
        <v>9672</v>
      </c>
      <c r="P818" s="30">
        <f t="shared" si="64"/>
        <v>207185506</v>
      </c>
      <c r="Q818" s="30">
        <f t="shared" si="61"/>
        <v>272586</v>
      </c>
      <c r="R818" s="30">
        <f t="shared" si="62"/>
        <v>71688367000</v>
      </c>
      <c r="T818">
        <f t="shared" si="63"/>
        <v>70418</v>
      </c>
      <c r="U818">
        <f>VLOOKUP(T818,CATMUN!$B$2:$G$1123,6,0)</f>
        <v>14</v>
      </c>
    </row>
    <row r="819" spans="1:21" x14ac:dyDescent="0.2">
      <c r="A819" s="25">
        <v>70429</v>
      </c>
      <c r="B819" s="25" t="s">
        <v>1488</v>
      </c>
      <c r="C819" s="25" t="s">
        <v>2008</v>
      </c>
      <c r="D819" s="26">
        <v>2011</v>
      </c>
      <c r="E819" s="26">
        <v>2007</v>
      </c>
      <c r="F819" s="27">
        <v>9768</v>
      </c>
      <c r="G819" s="27"/>
      <c r="H819" s="27">
        <v>851386435</v>
      </c>
      <c r="I819" s="27">
        <v>224203</v>
      </c>
      <c r="J819" s="27">
        <v>68038522000</v>
      </c>
      <c r="K819" s="29">
        <v>4767</v>
      </c>
      <c r="L819" s="29">
        <v>1394668</v>
      </c>
      <c r="M819" s="29">
        <v>241516</v>
      </c>
      <c r="N819" s="29">
        <v>21248019000</v>
      </c>
      <c r="O819" s="30">
        <f t="shared" si="60"/>
        <v>14535</v>
      </c>
      <c r="P819" s="30">
        <f t="shared" si="64"/>
        <v>852781103</v>
      </c>
      <c r="Q819" s="30">
        <f t="shared" si="61"/>
        <v>465719</v>
      </c>
      <c r="R819" s="30">
        <f t="shared" si="62"/>
        <v>89286541000</v>
      </c>
      <c r="T819">
        <f t="shared" si="63"/>
        <v>70429</v>
      </c>
      <c r="U819">
        <f>VLOOKUP(T819,CATMUN!$B$2:$G$1123,6,0)</f>
        <v>15</v>
      </c>
    </row>
    <row r="820" spans="1:21" x14ac:dyDescent="0.2">
      <c r="A820" s="25">
        <v>70473</v>
      </c>
      <c r="B820" s="25" t="s">
        <v>1488</v>
      </c>
      <c r="C820" s="25" t="s">
        <v>2009</v>
      </c>
      <c r="D820" s="26">
        <v>2011</v>
      </c>
      <c r="E820" s="26">
        <v>2007</v>
      </c>
      <c r="F820" s="27">
        <v>3325</v>
      </c>
      <c r="G820" s="27"/>
      <c r="H820" s="27">
        <v>163468975</v>
      </c>
      <c r="I820" s="27">
        <v>82053</v>
      </c>
      <c r="J820" s="27">
        <v>25996095000</v>
      </c>
      <c r="K820" s="29">
        <v>2970</v>
      </c>
      <c r="L820" s="29">
        <v>1178726</v>
      </c>
      <c r="M820" s="29">
        <v>135365</v>
      </c>
      <c r="N820" s="29">
        <v>19813615000</v>
      </c>
      <c r="O820" s="30">
        <f t="shared" si="60"/>
        <v>6295</v>
      </c>
      <c r="P820" s="30">
        <f t="shared" si="64"/>
        <v>164647701</v>
      </c>
      <c r="Q820" s="30">
        <f t="shared" si="61"/>
        <v>217418</v>
      </c>
      <c r="R820" s="30">
        <f t="shared" si="62"/>
        <v>45809710000</v>
      </c>
      <c r="T820">
        <f t="shared" si="63"/>
        <v>70473</v>
      </c>
      <c r="U820">
        <f>VLOOKUP(T820,CATMUN!$B$2:$G$1123,6,0)</f>
        <v>14</v>
      </c>
    </row>
    <row r="821" spans="1:21" x14ac:dyDescent="0.2">
      <c r="A821" s="25">
        <v>70508</v>
      </c>
      <c r="B821" s="25" t="s">
        <v>1488</v>
      </c>
      <c r="C821" s="25" t="s">
        <v>2010</v>
      </c>
      <c r="D821" s="26">
        <v>2020</v>
      </c>
      <c r="E821" s="26">
        <v>2020</v>
      </c>
      <c r="F821" s="27">
        <v>6507</v>
      </c>
      <c r="G821" s="27"/>
      <c r="H821" s="27">
        <v>412072897</v>
      </c>
      <c r="I821" s="27">
        <v>103984</v>
      </c>
      <c r="J821" s="27">
        <v>117693438635</v>
      </c>
      <c r="K821" s="29">
        <v>5806</v>
      </c>
      <c r="L821" s="29">
        <v>2801736</v>
      </c>
      <c r="M821" s="29">
        <v>431219</v>
      </c>
      <c r="N821" s="29">
        <v>42655575460</v>
      </c>
      <c r="O821" s="30">
        <f t="shared" si="60"/>
        <v>12313</v>
      </c>
      <c r="P821" s="30">
        <f t="shared" si="64"/>
        <v>414874633</v>
      </c>
      <c r="Q821" s="30">
        <f t="shared" si="61"/>
        <v>535203</v>
      </c>
      <c r="R821" s="30">
        <f t="shared" si="62"/>
        <v>160349014095</v>
      </c>
      <c r="T821">
        <f t="shared" si="63"/>
        <v>70508</v>
      </c>
      <c r="U821">
        <f>VLOOKUP(T821,CATMUN!$B$2:$G$1123,6,0)</f>
        <v>9</v>
      </c>
    </row>
    <row r="822" spans="1:21" x14ac:dyDescent="0.2">
      <c r="A822" s="25">
        <v>70523</v>
      </c>
      <c r="B822" s="25" t="s">
        <v>1488</v>
      </c>
      <c r="C822" s="25" t="s">
        <v>2011</v>
      </c>
      <c r="D822" s="26">
        <v>2011</v>
      </c>
      <c r="E822" s="26">
        <v>2011</v>
      </c>
      <c r="F822" s="27">
        <v>2856</v>
      </c>
      <c r="G822" s="27"/>
      <c r="H822" s="27">
        <v>173074348</v>
      </c>
      <c r="I822" s="27">
        <v>59171</v>
      </c>
      <c r="J822" s="27">
        <v>54158355000</v>
      </c>
      <c r="K822" s="29">
        <v>1853</v>
      </c>
      <c r="L822" s="29">
        <v>796966</v>
      </c>
      <c r="M822" s="29">
        <v>80158</v>
      </c>
      <c r="N822" s="29">
        <v>11868733000</v>
      </c>
      <c r="O822" s="30">
        <f t="shared" si="60"/>
        <v>4709</v>
      </c>
      <c r="P822" s="30">
        <f t="shared" si="64"/>
        <v>173871314</v>
      </c>
      <c r="Q822" s="30">
        <f t="shared" si="61"/>
        <v>139329</v>
      </c>
      <c r="R822" s="30">
        <f t="shared" si="62"/>
        <v>66027088000</v>
      </c>
      <c r="T822">
        <f t="shared" si="63"/>
        <v>70523</v>
      </c>
      <c r="U822">
        <f>VLOOKUP(T822,CATMUN!$B$2:$G$1123,6,0)</f>
        <v>14</v>
      </c>
    </row>
    <row r="823" spans="1:21" x14ac:dyDescent="0.2">
      <c r="A823" s="25">
        <v>70670</v>
      </c>
      <c r="B823" s="25" t="s">
        <v>1488</v>
      </c>
      <c r="C823" s="25" t="s">
        <v>2012</v>
      </c>
      <c r="D823" s="26">
        <v>2004</v>
      </c>
      <c r="E823" s="26">
        <v>2004</v>
      </c>
      <c r="F823" s="27">
        <v>7089</v>
      </c>
      <c r="G823" s="27"/>
      <c r="H823" s="27">
        <v>209561992</v>
      </c>
      <c r="I823" s="27">
        <v>134699</v>
      </c>
      <c r="J823" s="27">
        <v>36553036000</v>
      </c>
      <c r="K823" s="29">
        <v>7523</v>
      </c>
      <c r="L823" s="29">
        <v>2758067</v>
      </c>
      <c r="M823" s="29">
        <v>373791</v>
      </c>
      <c r="N823" s="29">
        <v>39329403000</v>
      </c>
      <c r="O823" s="30">
        <f t="shared" si="60"/>
        <v>14612</v>
      </c>
      <c r="P823" s="30">
        <f t="shared" si="64"/>
        <v>212320059</v>
      </c>
      <c r="Q823" s="30">
        <f t="shared" si="61"/>
        <v>508490</v>
      </c>
      <c r="R823" s="30">
        <f t="shared" si="62"/>
        <v>75882439000</v>
      </c>
      <c r="T823">
        <f t="shared" si="63"/>
        <v>70670</v>
      </c>
      <c r="U823">
        <f>VLOOKUP(T823,CATMUN!$B$2:$G$1123,6,0)</f>
        <v>14</v>
      </c>
    </row>
    <row r="824" spans="1:21" x14ac:dyDescent="0.2">
      <c r="A824" s="25">
        <v>70678</v>
      </c>
      <c r="B824" s="25" t="s">
        <v>1488</v>
      </c>
      <c r="C824" s="25" t="s">
        <v>2013</v>
      </c>
      <c r="D824" s="26">
        <v>2009</v>
      </c>
      <c r="E824" s="26">
        <v>2007</v>
      </c>
      <c r="F824" s="27">
        <v>10509</v>
      </c>
      <c r="G824" s="27"/>
      <c r="H824" s="27">
        <v>1415195230</v>
      </c>
      <c r="I824" s="27">
        <v>131001</v>
      </c>
      <c r="J824" s="27">
        <v>79518810000</v>
      </c>
      <c r="K824" s="29">
        <v>2854</v>
      </c>
      <c r="L824" s="29">
        <v>3063212</v>
      </c>
      <c r="M824" s="29">
        <v>163048</v>
      </c>
      <c r="N824" s="29">
        <v>18739529000</v>
      </c>
      <c r="O824" s="30">
        <f t="shared" si="60"/>
        <v>13363</v>
      </c>
      <c r="P824" s="30">
        <f t="shared" si="64"/>
        <v>1418258442</v>
      </c>
      <c r="Q824" s="30">
        <f t="shared" si="61"/>
        <v>294049</v>
      </c>
      <c r="R824" s="30">
        <f t="shared" si="62"/>
        <v>98258339000</v>
      </c>
      <c r="T824">
        <f t="shared" si="63"/>
        <v>70678</v>
      </c>
      <c r="U824">
        <f>VLOOKUP(T824,CATMUN!$B$2:$G$1123,6,0)</f>
        <v>15</v>
      </c>
    </row>
    <row r="825" spans="1:21" x14ac:dyDescent="0.2">
      <c r="A825" s="25">
        <v>70702</v>
      </c>
      <c r="B825" s="25" t="s">
        <v>1488</v>
      </c>
      <c r="C825" s="25" t="s">
        <v>2014</v>
      </c>
      <c r="D825" s="26">
        <v>1996</v>
      </c>
      <c r="E825" s="26">
        <v>2012</v>
      </c>
      <c r="F825" s="27">
        <v>3334</v>
      </c>
      <c r="G825" s="27"/>
      <c r="H825" s="27">
        <v>167711277</v>
      </c>
      <c r="I825" s="27">
        <v>46371</v>
      </c>
      <c r="J825" s="27">
        <v>25515204000</v>
      </c>
      <c r="K825" s="29">
        <v>2762</v>
      </c>
      <c r="L825" s="29">
        <v>1273578</v>
      </c>
      <c r="M825" s="29">
        <v>155913</v>
      </c>
      <c r="N825" s="29">
        <v>23221675000</v>
      </c>
      <c r="O825" s="30">
        <f t="shared" si="60"/>
        <v>6096</v>
      </c>
      <c r="P825" s="30">
        <f t="shared" si="64"/>
        <v>168984855</v>
      </c>
      <c r="Q825" s="30">
        <f t="shared" si="61"/>
        <v>202284</v>
      </c>
      <c r="R825" s="30">
        <f t="shared" si="62"/>
        <v>48736879000</v>
      </c>
      <c r="T825">
        <f t="shared" si="63"/>
        <v>70702</v>
      </c>
      <c r="U825">
        <f>VLOOKUP(T825,CATMUN!$B$2:$G$1123,6,0)</f>
        <v>14</v>
      </c>
    </row>
    <row r="826" spans="1:21" x14ac:dyDescent="0.2">
      <c r="A826" s="25">
        <v>70708</v>
      </c>
      <c r="B826" s="25" t="s">
        <v>1488</v>
      </c>
      <c r="C826" s="25" t="s">
        <v>2015</v>
      </c>
      <c r="D826" s="26">
        <v>2014</v>
      </c>
      <c r="E826" s="26">
        <v>2014</v>
      </c>
      <c r="F826" s="27">
        <v>11151</v>
      </c>
      <c r="G826" s="27"/>
      <c r="H826" s="27">
        <v>912658847</v>
      </c>
      <c r="I826" s="27">
        <v>292464</v>
      </c>
      <c r="J826" s="27">
        <v>164405042000</v>
      </c>
      <c r="K826" s="29">
        <v>13127</v>
      </c>
      <c r="L826" s="29">
        <v>7013660</v>
      </c>
      <c r="M826" s="29">
        <v>805499</v>
      </c>
      <c r="N826" s="29">
        <v>198424682000</v>
      </c>
      <c r="O826" s="30">
        <f t="shared" si="60"/>
        <v>24278</v>
      </c>
      <c r="P826" s="30">
        <f t="shared" si="64"/>
        <v>919672507</v>
      </c>
      <c r="Q826" s="30">
        <f t="shared" si="61"/>
        <v>1097963</v>
      </c>
      <c r="R826" s="30">
        <f t="shared" si="62"/>
        <v>362829724000</v>
      </c>
      <c r="T826">
        <f t="shared" si="63"/>
        <v>70708</v>
      </c>
      <c r="U826">
        <f>VLOOKUP(T826,CATMUN!$B$2:$G$1123,6,0)</f>
        <v>14</v>
      </c>
    </row>
    <row r="827" spans="1:21" x14ac:dyDescent="0.2">
      <c r="A827" s="25">
        <v>70713</v>
      </c>
      <c r="B827" s="25" t="s">
        <v>1488</v>
      </c>
      <c r="C827" s="25" t="s">
        <v>2016</v>
      </c>
      <c r="D827" s="26">
        <v>2012</v>
      </c>
      <c r="E827" s="26">
        <v>2012</v>
      </c>
      <c r="F827" s="27">
        <v>16449</v>
      </c>
      <c r="G827" s="27"/>
      <c r="H827" s="27">
        <v>1057402467</v>
      </c>
      <c r="I827" s="27">
        <v>236426</v>
      </c>
      <c r="J827" s="27">
        <v>175607661000</v>
      </c>
      <c r="K827" s="29">
        <v>12197</v>
      </c>
      <c r="L827" s="29">
        <v>4593767</v>
      </c>
      <c r="M827" s="29">
        <v>667681</v>
      </c>
      <c r="N827" s="29">
        <v>80459834000</v>
      </c>
      <c r="O827" s="30">
        <f t="shared" si="60"/>
        <v>28646</v>
      </c>
      <c r="P827" s="30">
        <f t="shared" si="64"/>
        <v>1061996234</v>
      </c>
      <c r="Q827" s="30">
        <f t="shared" si="61"/>
        <v>904107</v>
      </c>
      <c r="R827" s="30">
        <f t="shared" si="62"/>
        <v>256067495000</v>
      </c>
      <c r="T827">
        <f t="shared" si="63"/>
        <v>70713</v>
      </c>
      <c r="U827">
        <f>VLOOKUP(T827,CATMUN!$B$2:$G$1123,6,0)</f>
        <v>15</v>
      </c>
    </row>
    <row r="828" spans="1:21" x14ac:dyDescent="0.2">
      <c r="A828" s="25">
        <v>70717</v>
      </c>
      <c r="B828" s="25" t="s">
        <v>1488</v>
      </c>
      <c r="C828" s="25" t="s">
        <v>2017</v>
      </c>
      <c r="D828" s="26">
        <v>2009</v>
      </c>
      <c r="E828" s="26">
        <v>2007</v>
      </c>
      <c r="F828" s="27">
        <v>2824</v>
      </c>
      <c r="G828" s="27"/>
      <c r="H828" s="27">
        <v>218826127</v>
      </c>
      <c r="I828" s="27">
        <v>88840</v>
      </c>
      <c r="J828" s="27">
        <v>37501140000</v>
      </c>
      <c r="K828" s="29">
        <v>4307</v>
      </c>
      <c r="L828" s="29">
        <v>1239463</v>
      </c>
      <c r="M828" s="29">
        <v>259033</v>
      </c>
      <c r="N828" s="29">
        <v>33139020000</v>
      </c>
      <c r="O828" s="30">
        <f t="shared" si="60"/>
        <v>7131</v>
      </c>
      <c r="P828" s="30">
        <f t="shared" si="64"/>
        <v>220065590</v>
      </c>
      <c r="Q828" s="30">
        <f t="shared" si="61"/>
        <v>347873</v>
      </c>
      <c r="R828" s="30">
        <f t="shared" si="62"/>
        <v>70640160000</v>
      </c>
      <c r="T828">
        <f t="shared" si="63"/>
        <v>70717</v>
      </c>
      <c r="U828">
        <f>VLOOKUP(T828,CATMUN!$B$2:$G$1123,6,0)</f>
        <v>14</v>
      </c>
    </row>
    <row r="829" spans="1:21" x14ac:dyDescent="0.2">
      <c r="A829" s="25">
        <v>70742</v>
      </c>
      <c r="B829" s="25" t="s">
        <v>1488</v>
      </c>
      <c r="C829" s="25" t="s">
        <v>2018</v>
      </c>
      <c r="D829" s="26">
        <v>2008</v>
      </c>
      <c r="E829" s="26">
        <v>2008</v>
      </c>
      <c r="F829" s="27">
        <v>4226</v>
      </c>
      <c r="G829" s="27"/>
      <c r="H829" s="27">
        <v>410397198</v>
      </c>
      <c r="I829" s="27">
        <v>157697</v>
      </c>
      <c r="J829" s="27">
        <v>96278199000</v>
      </c>
      <c r="K829" s="29">
        <v>7777</v>
      </c>
      <c r="L829" s="29">
        <v>2317189</v>
      </c>
      <c r="M829" s="29">
        <v>427224</v>
      </c>
      <c r="N829" s="29">
        <v>59269846000</v>
      </c>
      <c r="O829" s="30">
        <f t="shared" si="60"/>
        <v>12003</v>
      </c>
      <c r="P829" s="30">
        <f t="shared" si="64"/>
        <v>412714387</v>
      </c>
      <c r="Q829" s="30">
        <f t="shared" si="61"/>
        <v>584921</v>
      </c>
      <c r="R829" s="30">
        <f t="shared" si="62"/>
        <v>155548045000</v>
      </c>
      <c r="T829">
        <f t="shared" si="63"/>
        <v>70742</v>
      </c>
      <c r="U829">
        <f>VLOOKUP(T829,CATMUN!$B$2:$G$1123,6,0)</f>
        <v>14</v>
      </c>
    </row>
    <row r="830" spans="1:21" x14ac:dyDescent="0.2">
      <c r="A830" s="25">
        <v>70771</v>
      </c>
      <c r="B830" s="25" t="s">
        <v>1488</v>
      </c>
      <c r="C830" s="25" t="s">
        <v>1488</v>
      </c>
      <c r="D830" s="26">
        <v>1999</v>
      </c>
      <c r="E830" s="26">
        <v>2012</v>
      </c>
      <c r="F830" s="27">
        <v>8377</v>
      </c>
      <c r="G830" s="27"/>
      <c r="H830" s="27">
        <v>1154879889</v>
      </c>
      <c r="I830" s="27">
        <v>201427</v>
      </c>
      <c r="J830" s="27">
        <v>56547542000</v>
      </c>
      <c r="K830" s="29">
        <v>3686</v>
      </c>
      <c r="L830" s="29">
        <v>1329308</v>
      </c>
      <c r="M830" s="29">
        <v>176577</v>
      </c>
      <c r="N830" s="29">
        <v>10762254000</v>
      </c>
      <c r="O830" s="30">
        <f t="shared" si="60"/>
        <v>12063</v>
      </c>
      <c r="P830" s="30">
        <f t="shared" si="64"/>
        <v>1156209197</v>
      </c>
      <c r="Q830" s="30">
        <f t="shared" si="61"/>
        <v>378004</v>
      </c>
      <c r="R830" s="30">
        <f t="shared" si="62"/>
        <v>67309796000</v>
      </c>
      <c r="T830">
        <f t="shared" si="63"/>
        <v>70771</v>
      </c>
      <c r="U830">
        <f>VLOOKUP(T830,CATMUN!$B$2:$G$1123,6,0)</f>
        <v>15</v>
      </c>
    </row>
    <row r="831" spans="1:21" x14ac:dyDescent="0.2">
      <c r="A831" s="25">
        <v>70820</v>
      </c>
      <c r="B831" s="25" t="s">
        <v>1488</v>
      </c>
      <c r="C831" s="25" t="s">
        <v>2019</v>
      </c>
      <c r="D831" s="26">
        <v>2014</v>
      </c>
      <c r="E831" s="26">
        <v>2015</v>
      </c>
      <c r="F831" s="27">
        <v>2695</v>
      </c>
      <c r="G831" s="27"/>
      <c r="H831" s="27">
        <v>288379729</v>
      </c>
      <c r="I831" s="27">
        <v>125898</v>
      </c>
      <c r="J831" s="27">
        <v>212660645000</v>
      </c>
      <c r="K831" s="29">
        <v>11607</v>
      </c>
      <c r="L831" s="29">
        <v>6508504</v>
      </c>
      <c r="M831" s="29">
        <v>708840</v>
      </c>
      <c r="N831" s="29">
        <v>426066180000</v>
      </c>
      <c r="O831" s="30">
        <f t="shared" si="60"/>
        <v>14302</v>
      </c>
      <c r="P831" s="30">
        <f t="shared" si="64"/>
        <v>294888233</v>
      </c>
      <c r="Q831" s="30">
        <f t="shared" si="61"/>
        <v>834738</v>
      </c>
      <c r="R831" s="30">
        <f t="shared" si="62"/>
        <v>638726825000</v>
      </c>
      <c r="T831">
        <f t="shared" si="63"/>
        <v>70820</v>
      </c>
      <c r="U831">
        <f>VLOOKUP(T831,CATMUN!$B$2:$G$1123,6,0)</f>
        <v>14</v>
      </c>
    </row>
    <row r="832" spans="1:21" x14ac:dyDescent="0.2">
      <c r="A832" s="25">
        <v>70823</v>
      </c>
      <c r="B832" s="25" t="s">
        <v>1488</v>
      </c>
      <c r="C832" s="25" t="s">
        <v>2020</v>
      </c>
      <c r="D832" s="26">
        <v>2011</v>
      </c>
      <c r="E832" s="26">
        <v>2007</v>
      </c>
      <c r="F832" s="27">
        <v>7709</v>
      </c>
      <c r="G832" s="27"/>
      <c r="H832" s="27">
        <v>272262098</v>
      </c>
      <c r="I832" s="27">
        <v>165273</v>
      </c>
      <c r="J832" s="27">
        <v>122110658000</v>
      </c>
      <c r="K832" s="29">
        <v>3240</v>
      </c>
      <c r="L832" s="29">
        <v>1773084</v>
      </c>
      <c r="M832" s="29">
        <v>191546</v>
      </c>
      <c r="N832" s="29">
        <v>16404709000</v>
      </c>
      <c r="O832" s="30">
        <f t="shared" si="60"/>
        <v>10949</v>
      </c>
      <c r="P832" s="30">
        <f t="shared" si="64"/>
        <v>274035182</v>
      </c>
      <c r="Q832" s="30">
        <f t="shared" si="61"/>
        <v>356819</v>
      </c>
      <c r="R832" s="30">
        <f t="shared" si="62"/>
        <v>138515367000</v>
      </c>
      <c r="T832">
        <f t="shared" si="63"/>
        <v>70823</v>
      </c>
      <c r="U832">
        <f>VLOOKUP(T832,CATMUN!$B$2:$G$1123,6,0)</f>
        <v>15</v>
      </c>
    </row>
    <row r="833" spans="1:21" x14ac:dyDescent="0.2">
      <c r="A833" s="25">
        <v>73001</v>
      </c>
      <c r="B833" s="25" t="s">
        <v>2021</v>
      </c>
      <c r="C833" s="25" t="s">
        <v>2022</v>
      </c>
      <c r="D833" s="26">
        <v>2013</v>
      </c>
      <c r="E833" s="26">
        <v>2019</v>
      </c>
      <c r="F833" s="27">
        <v>17110</v>
      </c>
      <c r="G833" s="27"/>
      <c r="H833" s="27">
        <v>1428006359</v>
      </c>
      <c r="I833" s="27">
        <v>1681813</v>
      </c>
      <c r="J833" s="27">
        <v>1230291483400</v>
      </c>
      <c r="K833" s="29">
        <v>201474</v>
      </c>
      <c r="L833" s="29">
        <v>35935592</v>
      </c>
      <c r="M833" s="29">
        <v>20634115</v>
      </c>
      <c r="N833" s="29">
        <v>17255236269600</v>
      </c>
      <c r="O833" s="30">
        <f t="shared" si="60"/>
        <v>218584</v>
      </c>
      <c r="P833" s="30">
        <f t="shared" si="64"/>
        <v>1463941951</v>
      </c>
      <c r="Q833" s="30">
        <f t="shared" si="61"/>
        <v>22315928</v>
      </c>
      <c r="R833" s="30">
        <f t="shared" si="62"/>
        <v>18485527753000</v>
      </c>
      <c r="T833">
        <f t="shared" si="63"/>
        <v>73001</v>
      </c>
      <c r="U833">
        <f>VLOOKUP(T833,CATMUN!$B$2:$G$1123,6,0)</f>
        <v>12</v>
      </c>
    </row>
    <row r="834" spans="1:21" x14ac:dyDescent="0.2">
      <c r="A834" s="25">
        <v>73024</v>
      </c>
      <c r="B834" s="25" t="s">
        <v>2021</v>
      </c>
      <c r="C834" s="25" t="s">
        <v>2024</v>
      </c>
      <c r="D834" s="26">
        <v>2009</v>
      </c>
      <c r="E834" s="26">
        <v>2009</v>
      </c>
      <c r="F834" s="27">
        <v>3117</v>
      </c>
      <c r="G834" s="27"/>
      <c r="H834" s="27">
        <v>441838614</v>
      </c>
      <c r="I834" s="27">
        <v>72033</v>
      </c>
      <c r="J834" s="27">
        <v>13473586500</v>
      </c>
      <c r="K834" s="29">
        <v>1795</v>
      </c>
      <c r="L834" s="29">
        <v>618197</v>
      </c>
      <c r="M834" s="29">
        <v>103721</v>
      </c>
      <c r="N834" s="29">
        <v>13966600000</v>
      </c>
      <c r="O834" s="30">
        <f t="shared" si="60"/>
        <v>4912</v>
      </c>
      <c r="P834" s="30">
        <f t="shared" si="64"/>
        <v>442456811</v>
      </c>
      <c r="Q834" s="30">
        <f t="shared" si="61"/>
        <v>175754</v>
      </c>
      <c r="R834" s="30">
        <f t="shared" si="62"/>
        <v>27440186500</v>
      </c>
      <c r="T834">
        <f t="shared" si="63"/>
        <v>73024</v>
      </c>
      <c r="U834">
        <f>VLOOKUP(T834,CATMUN!$B$2:$G$1123,6,0)</f>
        <v>15</v>
      </c>
    </row>
    <row r="835" spans="1:21" x14ac:dyDescent="0.2">
      <c r="A835" s="25">
        <v>73026</v>
      </c>
      <c r="B835" s="25" t="s">
        <v>2021</v>
      </c>
      <c r="C835" s="25" t="s">
        <v>2025</v>
      </c>
      <c r="D835" s="26">
        <v>2012</v>
      </c>
      <c r="E835" s="26">
        <v>2012</v>
      </c>
      <c r="F835" s="27">
        <v>2855</v>
      </c>
      <c r="G835" s="27"/>
      <c r="H835" s="27">
        <v>343750479</v>
      </c>
      <c r="I835" s="27">
        <v>181624</v>
      </c>
      <c r="J835" s="27">
        <v>88118787800</v>
      </c>
      <c r="K835" s="29">
        <v>1811</v>
      </c>
      <c r="L835" s="29">
        <v>609879</v>
      </c>
      <c r="M835" s="29">
        <v>128499</v>
      </c>
      <c r="N835" s="29">
        <v>25662950500</v>
      </c>
      <c r="O835" s="30">
        <f t="shared" ref="O835:O898" si="65">F835+K835</f>
        <v>4666</v>
      </c>
      <c r="P835" s="30">
        <f t="shared" si="64"/>
        <v>344360358</v>
      </c>
      <c r="Q835" s="30">
        <f t="shared" ref="Q835:Q898" si="66">I835+M835</f>
        <v>310123</v>
      </c>
      <c r="R835" s="30">
        <f t="shared" ref="R835:R898" si="67">J835+N835</f>
        <v>113781738300</v>
      </c>
      <c r="T835">
        <f t="shared" ref="T835:T898" si="68">VALUE(A835)</f>
        <v>73026</v>
      </c>
      <c r="U835">
        <f>VLOOKUP(T835,CATMUN!$B$2:$G$1123,6,0)</f>
        <v>15</v>
      </c>
    </row>
    <row r="836" spans="1:21" x14ac:dyDescent="0.2">
      <c r="A836" s="25">
        <v>73030</v>
      </c>
      <c r="B836" s="25" t="s">
        <v>2021</v>
      </c>
      <c r="C836" s="25" t="s">
        <v>2026</v>
      </c>
      <c r="D836" s="26">
        <v>2000</v>
      </c>
      <c r="E836" s="26">
        <v>2000</v>
      </c>
      <c r="F836" s="27">
        <v>2003</v>
      </c>
      <c r="G836" s="27"/>
      <c r="H836" s="27">
        <v>227424950</v>
      </c>
      <c r="I836" s="27">
        <v>74066</v>
      </c>
      <c r="J836" s="27">
        <v>38999953800</v>
      </c>
      <c r="K836" s="29">
        <v>2860</v>
      </c>
      <c r="L836" s="29">
        <v>879980</v>
      </c>
      <c r="M836" s="29">
        <v>142531</v>
      </c>
      <c r="N836" s="29">
        <v>17213110000</v>
      </c>
      <c r="O836" s="30">
        <f t="shared" si="65"/>
        <v>4863</v>
      </c>
      <c r="P836" s="30">
        <f t="shared" ref="P836:P899" si="69">H836+L836</f>
        <v>228304930</v>
      </c>
      <c r="Q836" s="30">
        <f t="shared" si="66"/>
        <v>216597</v>
      </c>
      <c r="R836" s="30">
        <f t="shared" si="67"/>
        <v>56213063800</v>
      </c>
      <c r="T836">
        <f t="shared" si="68"/>
        <v>73030</v>
      </c>
      <c r="U836">
        <f>VLOOKUP(T836,CATMUN!$B$2:$G$1123,6,0)</f>
        <v>15</v>
      </c>
    </row>
    <row r="837" spans="1:21" x14ac:dyDescent="0.2">
      <c r="A837" s="25">
        <v>73043</v>
      </c>
      <c r="B837" s="25" t="s">
        <v>2021</v>
      </c>
      <c r="C837" s="25" t="s">
        <v>2027</v>
      </c>
      <c r="D837" s="26">
        <v>2006</v>
      </c>
      <c r="E837" s="26">
        <v>2004</v>
      </c>
      <c r="F837" s="27">
        <v>3565</v>
      </c>
      <c r="G837" s="27"/>
      <c r="H837" s="27">
        <v>455908679</v>
      </c>
      <c r="I837" s="27">
        <v>84186</v>
      </c>
      <c r="J837" s="27">
        <v>22604836000</v>
      </c>
      <c r="K837" s="29">
        <v>759</v>
      </c>
      <c r="L837" s="29">
        <v>180950</v>
      </c>
      <c r="M837" s="29">
        <v>55427</v>
      </c>
      <c r="N837" s="29">
        <v>5338218500</v>
      </c>
      <c r="O837" s="30">
        <f t="shared" si="65"/>
        <v>4324</v>
      </c>
      <c r="P837" s="30">
        <f t="shared" si="69"/>
        <v>456089629</v>
      </c>
      <c r="Q837" s="30">
        <f t="shared" si="66"/>
        <v>139613</v>
      </c>
      <c r="R837" s="30">
        <f t="shared" si="67"/>
        <v>27943054500</v>
      </c>
      <c r="T837">
        <f t="shared" si="68"/>
        <v>73043</v>
      </c>
      <c r="U837">
        <f>VLOOKUP(T837,CATMUN!$B$2:$G$1123,6,0)</f>
        <v>15</v>
      </c>
    </row>
    <row r="838" spans="1:21" x14ac:dyDescent="0.2">
      <c r="A838" s="25">
        <v>73055</v>
      </c>
      <c r="B838" s="25" t="s">
        <v>2021</v>
      </c>
      <c r="C838" s="25" t="s">
        <v>2028</v>
      </c>
      <c r="D838" s="26">
        <v>2011</v>
      </c>
      <c r="E838" s="26">
        <v>2005</v>
      </c>
      <c r="F838" s="27">
        <v>2904</v>
      </c>
      <c r="G838" s="27"/>
      <c r="H838" s="27">
        <v>430129445</v>
      </c>
      <c r="I838" s="27">
        <v>200359</v>
      </c>
      <c r="J838" s="27">
        <v>76706588700</v>
      </c>
      <c r="K838" s="29">
        <v>4343</v>
      </c>
      <c r="L838" s="29">
        <v>1905044</v>
      </c>
      <c r="M838" s="29">
        <v>276808</v>
      </c>
      <c r="N838" s="29">
        <v>27214036200</v>
      </c>
      <c r="O838" s="30">
        <f t="shared" si="65"/>
        <v>7247</v>
      </c>
      <c r="P838" s="30">
        <f t="shared" si="69"/>
        <v>432034489</v>
      </c>
      <c r="Q838" s="30">
        <f t="shared" si="66"/>
        <v>477167</v>
      </c>
      <c r="R838" s="30">
        <f t="shared" si="67"/>
        <v>103920624900</v>
      </c>
      <c r="T838">
        <f t="shared" si="68"/>
        <v>73055</v>
      </c>
      <c r="U838">
        <f>VLOOKUP(T838,CATMUN!$B$2:$G$1123,6,0)</f>
        <v>15</v>
      </c>
    </row>
    <row r="839" spans="1:21" x14ac:dyDescent="0.2">
      <c r="A839" s="25">
        <v>73067</v>
      </c>
      <c r="B839" s="25" t="s">
        <v>2021</v>
      </c>
      <c r="C839" s="25" t="s">
        <v>2029</v>
      </c>
      <c r="D839" s="26">
        <v>2012</v>
      </c>
      <c r="E839" s="26">
        <v>2012</v>
      </c>
      <c r="F839" s="27">
        <v>9802</v>
      </c>
      <c r="G839" s="27"/>
      <c r="H839" s="27">
        <v>988743513</v>
      </c>
      <c r="I839" s="27">
        <v>266018</v>
      </c>
      <c r="J839" s="27">
        <v>66412614700</v>
      </c>
      <c r="K839" s="29">
        <v>2913</v>
      </c>
      <c r="L839" s="29">
        <v>1060700</v>
      </c>
      <c r="M839" s="29">
        <v>214871</v>
      </c>
      <c r="N839" s="29">
        <v>23690310000</v>
      </c>
      <c r="O839" s="30">
        <f t="shared" si="65"/>
        <v>12715</v>
      </c>
      <c r="P839" s="30">
        <f t="shared" si="69"/>
        <v>989804213</v>
      </c>
      <c r="Q839" s="30">
        <f t="shared" si="66"/>
        <v>480889</v>
      </c>
      <c r="R839" s="30">
        <f t="shared" si="67"/>
        <v>90102924700</v>
      </c>
      <c r="T839">
        <f t="shared" si="68"/>
        <v>73067</v>
      </c>
      <c r="U839">
        <f>VLOOKUP(T839,CATMUN!$B$2:$G$1123,6,0)</f>
        <v>15</v>
      </c>
    </row>
    <row r="840" spans="1:21" x14ac:dyDescent="0.2">
      <c r="A840" s="25">
        <v>73124</v>
      </c>
      <c r="B840" s="25" t="s">
        <v>2021</v>
      </c>
      <c r="C840" s="25" t="s">
        <v>2030</v>
      </c>
      <c r="D840" s="26">
        <v>2008</v>
      </c>
      <c r="E840" s="26">
        <v>2004</v>
      </c>
      <c r="F840" s="27">
        <v>3954</v>
      </c>
      <c r="G840" s="27"/>
      <c r="H840" s="27">
        <v>514718838</v>
      </c>
      <c r="I840" s="27">
        <v>138696</v>
      </c>
      <c r="J840" s="27">
        <v>56640275400</v>
      </c>
      <c r="K840" s="29">
        <v>3362</v>
      </c>
      <c r="L840" s="29">
        <v>708968</v>
      </c>
      <c r="M840" s="29">
        <v>239531</v>
      </c>
      <c r="N840" s="29">
        <v>47376982000</v>
      </c>
      <c r="O840" s="30">
        <f t="shared" si="65"/>
        <v>7316</v>
      </c>
      <c r="P840" s="30">
        <f t="shared" si="69"/>
        <v>515427806</v>
      </c>
      <c r="Q840" s="30">
        <f t="shared" si="66"/>
        <v>378227</v>
      </c>
      <c r="R840" s="30">
        <f t="shared" si="67"/>
        <v>104017257400</v>
      </c>
      <c r="T840">
        <f t="shared" si="68"/>
        <v>73124</v>
      </c>
      <c r="U840">
        <f>VLOOKUP(T840,CATMUN!$B$2:$G$1123,6,0)</f>
        <v>15</v>
      </c>
    </row>
    <row r="841" spans="1:21" x14ac:dyDescent="0.2">
      <c r="A841" s="25">
        <v>73148</v>
      </c>
      <c r="B841" s="25" t="s">
        <v>2021</v>
      </c>
      <c r="C841" s="25" t="s">
        <v>2031</v>
      </c>
      <c r="D841" s="26">
        <v>2013</v>
      </c>
      <c r="E841" s="26">
        <v>2013</v>
      </c>
      <c r="F841" s="27">
        <v>7582</v>
      </c>
      <c r="G841" s="27"/>
      <c r="H841" s="27">
        <v>180395771</v>
      </c>
      <c r="I841" s="27">
        <v>256846</v>
      </c>
      <c r="J841" s="27">
        <v>148356829700</v>
      </c>
      <c r="K841" s="29">
        <v>5798</v>
      </c>
      <c r="L841" s="29">
        <v>3153551</v>
      </c>
      <c r="M841" s="29">
        <v>485639</v>
      </c>
      <c r="N841" s="29">
        <v>160888928000</v>
      </c>
      <c r="O841" s="30">
        <f t="shared" si="65"/>
        <v>13380</v>
      </c>
      <c r="P841" s="30">
        <f t="shared" si="69"/>
        <v>183549322</v>
      </c>
      <c r="Q841" s="30">
        <f t="shared" si="66"/>
        <v>742485</v>
      </c>
      <c r="R841" s="30">
        <f t="shared" si="67"/>
        <v>309245757700</v>
      </c>
      <c r="T841">
        <f t="shared" si="68"/>
        <v>73148</v>
      </c>
      <c r="U841">
        <f>VLOOKUP(T841,CATMUN!$B$2:$G$1123,6,0)</f>
        <v>15</v>
      </c>
    </row>
    <row r="842" spans="1:21" x14ac:dyDescent="0.2">
      <c r="A842" s="25">
        <v>73152</v>
      </c>
      <c r="B842" s="25" t="s">
        <v>2021</v>
      </c>
      <c r="C842" s="25" t="s">
        <v>2032</v>
      </c>
      <c r="D842" s="26">
        <v>2009</v>
      </c>
      <c r="E842" s="26">
        <v>2007</v>
      </c>
      <c r="F842" s="27">
        <v>2677</v>
      </c>
      <c r="G842" s="27"/>
      <c r="H842" s="27">
        <v>177502184</v>
      </c>
      <c r="I842" s="27">
        <v>78415</v>
      </c>
      <c r="J842" s="27">
        <v>14045743000</v>
      </c>
      <c r="K842" s="29">
        <v>898</v>
      </c>
      <c r="L842" s="29">
        <v>287918</v>
      </c>
      <c r="M842" s="29">
        <v>60530</v>
      </c>
      <c r="N842" s="29">
        <v>7031850000</v>
      </c>
      <c r="O842" s="30">
        <f t="shared" si="65"/>
        <v>3575</v>
      </c>
      <c r="P842" s="30">
        <f t="shared" si="69"/>
        <v>177790102</v>
      </c>
      <c r="Q842" s="30">
        <f t="shared" si="66"/>
        <v>138945</v>
      </c>
      <c r="R842" s="30">
        <f t="shared" si="67"/>
        <v>21077593000</v>
      </c>
      <c r="T842">
        <f t="shared" si="68"/>
        <v>73152</v>
      </c>
      <c r="U842">
        <f>VLOOKUP(T842,CATMUN!$B$2:$G$1123,6,0)</f>
        <v>15</v>
      </c>
    </row>
    <row r="843" spans="1:21" x14ac:dyDescent="0.2">
      <c r="A843" s="25">
        <v>73168</v>
      </c>
      <c r="B843" s="25" t="s">
        <v>2021</v>
      </c>
      <c r="C843" s="25" t="s">
        <v>2033</v>
      </c>
      <c r="D843" s="26">
        <v>2014</v>
      </c>
      <c r="E843" s="26">
        <v>2014</v>
      </c>
      <c r="F843" s="27">
        <v>10171</v>
      </c>
      <c r="G843" s="27"/>
      <c r="H843" s="27">
        <v>2052187109</v>
      </c>
      <c r="I843" s="27">
        <v>483976</v>
      </c>
      <c r="J843" s="27">
        <v>83205044800</v>
      </c>
      <c r="K843" s="29">
        <v>13960</v>
      </c>
      <c r="L843" s="29">
        <v>4964120</v>
      </c>
      <c r="M843" s="29">
        <v>1000333</v>
      </c>
      <c r="N843" s="29">
        <v>189968146000</v>
      </c>
      <c r="O843" s="30">
        <f t="shared" si="65"/>
        <v>24131</v>
      </c>
      <c r="P843" s="30">
        <f t="shared" si="69"/>
        <v>2057151229</v>
      </c>
      <c r="Q843" s="30">
        <f t="shared" si="66"/>
        <v>1484309</v>
      </c>
      <c r="R843" s="30">
        <f t="shared" si="67"/>
        <v>273173190800</v>
      </c>
      <c r="T843">
        <f t="shared" si="68"/>
        <v>73168</v>
      </c>
      <c r="U843">
        <f>VLOOKUP(T843,CATMUN!$B$2:$G$1123,6,0)</f>
        <v>14</v>
      </c>
    </row>
    <row r="844" spans="1:21" x14ac:dyDescent="0.2">
      <c r="A844" s="25">
        <v>73200</v>
      </c>
      <c r="B844" s="25" t="s">
        <v>2021</v>
      </c>
      <c r="C844" s="25" t="s">
        <v>2034</v>
      </c>
      <c r="D844" s="26">
        <v>2005</v>
      </c>
      <c r="E844" s="26">
        <v>2005</v>
      </c>
      <c r="F844" s="27">
        <v>4084</v>
      </c>
      <c r="G844" s="27"/>
      <c r="H844" s="27">
        <v>319801356</v>
      </c>
      <c r="I844" s="27">
        <v>144463</v>
      </c>
      <c r="J844" s="27">
        <v>23861518300</v>
      </c>
      <c r="K844" s="29">
        <v>1341</v>
      </c>
      <c r="L844" s="29">
        <v>581271</v>
      </c>
      <c r="M844" s="29">
        <v>91666</v>
      </c>
      <c r="N844" s="29">
        <v>10781365400</v>
      </c>
      <c r="O844" s="30">
        <f t="shared" si="65"/>
        <v>5425</v>
      </c>
      <c r="P844" s="30">
        <f t="shared" si="69"/>
        <v>320382627</v>
      </c>
      <c r="Q844" s="30">
        <f t="shared" si="66"/>
        <v>236129</v>
      </c>
      <c r="R844" s="30">
        <f t="shared" si="67"/>
        <v>34642883700</v>
      </c>
      <c r="T844">
        <f t="shared" si="68"/>
        <v>73200</v>
      </c>
      <c r="U844">
        <f>VLOOKUP(T844,CATMUN!$B$2:$G$1123,6,0)</f>
        <v>15</v>
      </c>
    </row>
    <row r="845" spans="1:21" x14ac:dyDescent="0.2">
      <c r="A845" s="25">
        <v>73217</v>
      </c>
      <c r="B845" s="25" t="s">
        <v>2021</v>
      </c>
      <c r="C845" s="25" t="s">
        <v>2035</v>
      </c>
      <c r="D845" s="26">
        <v>2005</v>
      </c>
      <c r="E845" s="26">
        <v>2004</v>
      </c>
      <c r="F845" s="27">
        <v>14481</v>
      </c>
      <c r="G845" s="27"/>
      <c r="H845" s="27">
        <v>641739688</v>
      </c>
      <c r="I845" s="27">
        <v>223851</v>
      </c>
      <c r="J845" s="27">
        <v>44015117900</v>
      </c>
      <c r="K845" s="29">
        <v>2153</v>
      </c>
      <c r="L845" s="29">
        <v>766111</v>
      </c>
      <c r="M845" s="29">
        <v>131850</v>
      </c>
      <c r="N845" s="29">
        <v>13872741000</v>
      </c>
      <c r="O845" s="30">
        <f t="shared" si="65"/>
        <v>16634</v>
      </c>
      <c r="P845" s="30">
        <f t="shared" si="69"/>
        <v>642505799</v>
      </c>
      <c r="Q845" s="30">
        <f t="shared" si="66"/>
        <v>355701</v>
      </c>
      <c r="R845" s="30">
        <f t="shared" si="67"/>
        <v>57887858900</v>
      </c>
      <c r="T845">
        <f t="shared" si="68"/>
        <v>73217</v>
      </c>
      <c r="U845">
        <f>VLOOKUP(T845,CATMUN!$B$2:$G$1123,6,0)</f>
        <v>15</v>
      </c>
    </row>
    <row r="846" spans="1:21" x14ac:dyDescent="0.2">
      <c r="A846" s="25">
        <v>73226</v>
      </c>
      <c r="B846" s="25" t="s">
        <v>2021</v>
      </c>
      <c r="C846" s="25" t="s">
        <v>2036</v>
      </c>
      <c r="D846" s="26">
        <v>2006</v>
      </c>
      <c r="E846" s="26">
        <v>2009</v>
      </c>
      <c r="F846" s="27">
        <v>4675</v>
      </c>
      <c r="G846" s="27"/>
      <c r="H846" s="27">
        <v>493169470</v>
      </c>
      <c r="I846" s="27">
        <v>102639</v>
      </c>
      <c r="J846" s="27">
        <v>27407840800</v>
      </c>
      <c r="K846" s="29">
        <v>2834</v>
      </c>
      <c r="L846" s="29">
        <v>1211642</v>
      </c>
      <c r="M846" s="29">
        <v>163326</v>
      </c>
      <c r="N846" s="29">
        <v>16163206900</v>
      </c>
      <c r="O846" s="30">
        <f t="shared" si="65"/>
        <v>7509</v>
      </c>
      <c r="P846" s="30">
        <f t="shared" si="69"/>
        <v>494381112</v>
      </c>
      <c r="Q846" s="30">
        <f t="shared" si="66"/>
        <v>265965</v>
      </c>
      <c r="R846" s="30">
        <f t="shared" si="67"/>
        <v>43571047700</v>
      </c>
      <c r="T846">
        <f t="shared" si="68"/>
        <v>73226</v>
      </c>
      <c r="U846">
        <f>VLOOKUP(T846,CATMUN!$B$2:$G$1123,6,0)</f>
        <v>15</v>
      </c>
    </row>
    <row r="847" spans="1:21" x14ac:dyDescent="0.2">
      <c r="A847" s="25">
        <v>73236</v>
      </c>
      <c r="B847" s="25" t="s">
        <v>2021</v>
      </c>
      <c r="C847" s="25" t="s">
        <v>2037</v>
      </c>
      <c r="D847" s="26">
        <v>2008</v>
      </c>
      <c r="E847" s="26">
        <v>2008</v>
      </c>
      <c r="F847" s="27">
        <v>4748</v>
      </c>
      <c r="G847" s="27"/>
      <c r="H847" s="27">
        <v>575429384</v>
      </c>
      <c r="I847" s="27">
        <v>139229</v>
      </c>
      <c r="J847" s="27">
        <v>24162472600</v>
      </c>
      <c r="K847" s="29">
        <v>1770</v>
      </c>
      <c r="L847" s="29">
        <v>493106</v>
      </c>
      <c r="M847" s="29">
        <v>127042</v>
      </c>
      <c r="N847" s="29">
        <v>9742903500</v>
      </c>
      <c r="O847" s="30">
        <f t="shared" si="65"/>
        <v>6518</v>
      </c>
      <c r="P847" s="30">
        <f t="shared" si="69"/>
        <v>575922490</v>
      </c>
      <c r="Q847" s="30">
        <f t="shared" si="66"/>
        <v>266271</v>
      </c>
      <c r="R847" s="30">
        <f t="shared" si="67"/>
        <v>33905376100</v>
      </c>
      <c r="T847">
        <f t="shared" si="68"/>
        <v>73236</v>
      </c>
      <c r="U847">
        <f>VLOOKUP(T847,CATMUN!$B$2:$G$1123,6,0)</f>
        <v>15</v>
      </c>
    </row>
    <row r="848" spans="1:21" x14ac:dyDescent="0.2">
      <c r="A848" s="25">
        <v>73268</v>
      </c>
      <c r="B848" s="25" t="s">
        <v>2021</v>
      </c>
      <c r="C848" s="25" t="s">
        <v>2038</v>
      </c>
      <c r="D848" s="26">
        <v>2018</v>
      </c>
      <c r="E848" s="26">
        <v>2018</v>
      </c>
      <c r="F848" s="27">
        <v>8889</v>
      </c>
      <c r="G848" s="27"/>
      <c r="H848" s="27">
        <v>193428572</v>
      </c>
      <c r="I848" s="27">
        <v>590745</v>
      </c>
      <c r="J848" s="27">
        <v>628755031000</v>
      </c>
      <c r="K848" s="29">
        <v>26332</v>
      </c>
      <c r="L848" s="29">
        <v>7741069</v>
      </c>
      <c r="M848" s="29">
        <v>2566286</v>
      </c>
      <c r="N848" s="29">
        <v>1827188402500</v>
      </c>
      <c r="O848" s="30">
        <f t="shared" si="65"/>
        <v>35221</v>
      </c>
      <c r="P848" s="30">
        <f t="shared" si="69"/>
        <v>201169641</v>
      </c>
      <c r="Q848" s="30">
        <f t="shared" si="66"/>
        <v>3157031</v>
      </c>
      <c r="R848" s="30">
        <f t="shared" si="67"/>
        <v>2455943433500</v>
      </c>
      <c r="T848">
        <f t="shared" si="68"/>
        <v>73268</v>
      </c>
      <c r="U848">
        <f>VLOOKUP(T848,CATMUN!$B$2:$G$1123,6,0)</f>
        <v>6</v>
      </c>
    </row>
    <row r="849" spans="1:21" x14ac:dyDescent="0.2">
      <c r="A849" s="25">
        <v>73270</v>
      </c>
      <c r="B849" s="25" t="s">
        <v>2021</v>
      </c>
      <c r="C849" s="25" t="s">
        <v>2039</v>
      </c>
      <c r="D849" s="26">
        <v>1993</v>
      </c>
      <c r="E849" s="26">
        <v>2007</v>
      </c>
      <c r="F849" s="27">
        <v>3296</v>
      </c>
      <c r="G849" s="27"/>
      <c r="H849" s="27">
        <v>183609341</v>
      </c>
      <c r="I849" s="27">
        <v>76284</v>
      </c>
      <c r="J849" s="27">
        <v>14850734900</v>
      </c>
      <c r="K849" s="29">
        <v>859</v>
      </c>
      <c r="L849" s="29">
        <v>342375</v>
      </c>
      <c r="M849" s="29">
        <v>58628</v>
      </c>
      <c r="N849" s="29">
        <v>6717697500</v>
      </c>
      <c r="O849" s="30">
        <f t="shared" si="65"/>
        <v>4155</v>
      </c>
      <c r="P849" s="30">
        <f t="shared" si="69"/>
        <v>183951716</v>
      </c>
      <c r="Q849" s="30">
        <f t="shared" si="66"/>
        <v>134912</v>
      </c>
      <c r="R849" s="30">
        <f t="shared" si="67"/>
        <v>21568432400</v>
      </c>
      <c r="T849">
        <f t="shared" si="68"/>
        <v>73270</v>
      </c>
      <c r="U849">
        <f>VLOOKUP(T849,CATMUN!$B$2:$G$1123,6,0)</f>
        <v>15</v>
      </c>
    </row>
    <row r="850" spans="1:21" x14ac:dyDescent="0.2">
      <c r="A850" s="25">
        <v>73275</v>
      </c>
      <c r="B850" s="25" t="s">
        <v>2021</v>
      </c>
      <c r="C850" s="25" t="s">
        <v>2040</v>
      </c>
      <c r="D850" s="26">
        <v>2012</v>
      </c>
      <c r="E850" s="26">
        <v>2012</v>
      </c>
      <c r="F850" s="27">
        <v>4411</v>
      </c>
      <c r="G850" s="27"/>
      <c r="H850" s="27">
        <v>87862284</v>
      </c>
      <c r="I850" s="27">
        <v>286034</v>
      </c>
      <c r="J850" s="27">
        <v>265697270500</v>
      </c>
      <c r="K850" s="29">
        <v>18570</v>
      </c>
      <c r="L850" s="29">
        <v>3562084</v>
      </c>
      <c r="M850" s="29">
        <v>1195067</v>
      </c>
      <c r="N850" s="29">
        <v>554473279000</v>
      </c>
      <c r="O850" s="30">
        <f t="shared" si="65"/>
        <v>22981</v>
      </c>
      <c r="P850" s="30">
        <f t="shared" si="69"/>
        <v>91424368</v>
      </c>
      <c r="Q850" s="30">
        <f t="shared" si="66"/>
        <v>1481101</v>
      </c>
      <c r="R850" s="30">
        <f t="shared" si="67"/>
        <v>820170549500</v>
      </c>
      <c r="T850">
        <f t="shared" si="68"/>
        <v>73275</v>
      </c>
      <c r="U850">
        <f>VLOOKUP(T850,CATMUN!$B$2:$G$1123,6,0)</f>
        <v>14</v>
      </c>
    </row>
    <row r="851" spans="1:21" x14ac:dyDescent="0.2">
      <c r="A851" s="25">
        <v>73283</v>
      </c>
      <c r="B851" s="25" t="s">
        <v>2021</v>
      </c>
      <c r="C851" s="25" t="s">
        <v>2041</v>
      </c>
      <c r="D851" s="26">
        <v>2005</v>
      </c>
      <c r="E851" s="26">
        <v>2005</v>
      </c>
      <c r="F851" s="27">
        <v>6639</v>
      </c>
      <c r="G851" s="27"/>
      <c r="H851" s="27">
        <v>222956076</v>
      </c>
      <c r="I851" s="27">
        <v>311732</v>
      </c>
      <c r="J851" s="27">
        <v>43699953200</v>
      </c>
      <c r="K851" s="29">
        <v>6264</v>
      </c>
      <c r="L851" s="29">
        <v>1432802</v>
      </c>
      <c r="M851" s="29">
        <v>383380</v>
      </c>
      <c r="N851" s="29">
        <v>41410021800</v>
      </c>
      <c r="O851" s="30">
        <f t="shared" si="65"/>
        <v>12903</v>
      </c>
      <c r="P851" s="30">
        <f t="shared" si="69"/>
        <v>224388878</v>
      </c>
      <c r="Q851" s="30">
        <f t="shared" si="66"/>
        <v>695112</v>
      </c>
      <c r="R851" s="30">
        <f t="shared" si="67"/>
        <v>85109975000</v>
      </c>
      <c r="T851">
        <f t="shared" si="68"/>
        <v>73283</v>
      </c>
      <c r="U851">
        <f>VLOOKUP(T851,CATMUN!$B$2:$G$1123,6,0)</f>
        <v>14</v>
      </c>
    </row>
    <row r="852" spans="1:21" x14ac:dyDescent="0.2">
      <c r="A852" s="25">
        <v>73319</v>
      </c>
      <c r="B852" s="25" t="s">
        <v>2021</v>
      </c>
      <c r="C852" s="25" t="s">
        <v>2042</v>
      </c>
      <c r="D852" s="26">
        <v>2008</v>
      </c>
      <c r="E852" s="26">
        <v>2008</v>
      </c>
      <c r="F852" s="27">
        <v>10864</v>
      </c>
      <c r="G852" s="27"/>
      <c r="H852" s="27">
        <v>497788423</v>
      </c>
      <c r="I852" s="27">
        <v>442156</v>
      </c>
      <c r="J852" s="27">
        <v>196187467500</v>
      </c>
      <c r="K852" s="29">
        <v>8848</v>
      </c>
      <c r="L852" s="29">
        <v>3092711</v>
      </c>
      <c r="M852" s="29">
        <v>553512</v>
      </c>
      <c r="N852" s="29">
        <v>107706531500</v>
      </c>
      <c r="O852" s="30">
        <f t="shared" si="65"/>
        <v>19712</v>
      </c>
      <c r="P852" s="30">
        <f t="shared" si="69"/>
        <v>500881134</v>
      </c>
      <c r="Q852" s="30">
        <f t="shared" si="66"/>
        <v>995668</v>
      </c>
      <c r="R852" s="30">
        <f t="shared" si="67"/>
        <v>303893999000</v>
      </c>
      <c r="T852">
        <f t="shared" si="68"/>
        <v>73319</v>
      </c>
      <c r="U852">
        <f>VLOOKUP(T852,CATMUN!$B$2:$G$1123,6,0)</f>
        <v>14</v>
      </c>
    </row>
    <row r="853" spans="1:21" x14ac:dyDescent="0.2">
      <c r="A853" s="25">
        <v>73347</v>
      </c>
      <c r="B853" s="25" t="s">
        <v>2021</v>
      </c>
      <c r="C853" s="25" t="s">
        <v>2043</v>
      </c>
      <c r="D853" s="26">
        <v>2005</v>
      </c>
      <c r="E853" s="26">
        <v>2005</v>
      </c>
      <c r="F853" s="27">
        <v>3581</v>
      </c>
      <c r="G853" s="27"/>
      <c r="H853" s="27">
        <v>376303694</v>
      </c>
      <c r="I853" s="27">
        <v>113423</v>
      </c>
      <c r="J853" s="27">
        <v>24077721000</v>
      </c>
      <c r="K853" s="29">
        <v>1365</v>
      </c>
      <c r="L853" s="29">
        <v>309159</v>
      </c>
      <c r="M853" s="29">
        <v>113222</v>
      </c>
      <c r="N853" s="29">
        <v>9871668600</v>
      </c>
      <c r="O853" s="30">
        <f t="shared" si="65"/>
        <v>4946</v>
      </c>
      <c r="P853" s="30">
        <f t="shared" si="69"/>
        <v>376612853</v>
      </c>
      <c r="Q853" s="30">
        <f t="shared" si="66"/>
        <v>226645</v>
      </c>
      <c r="R853" s="30">
        <f t="shared" si="67"/>
        <v>33949389600</v>
      </c>
      <c r="T853">
        <f t="shared" si="68"/>
        <v>73347</v>
      </c>
      <c r="U853">
        <f>VLOOKUP(T853,CATMUN!$B$2:$G$1123,6,0)</f>
        <v>15</v>
      </c>
    </row>
    <row r="854" spans="1:21" x14ac:dyDescent="0.2">
      <c r="A854" s="25">
        <v>73349</v>
      </c>
      <c r="B854" s="25" t="s">
        <v>2021</v>
      </c>
      <c r="C854" s="25" t="s">
        <v>2044</v>
      </c>
      <c r="D854" s="26">
        <v>2015</v>
      </c>
      <c r="E854" s="26">
        <v>2015</v>
      </c>
      <c r="F854" s="27">
        <v>850</v>
      </c>
      <c r="G854" s="27"/>
      <c r="H854" s="27">
        <v>305081556</v>
      </c>
      <c r="I854" s="27">
        <v>145314</v>
      </c>
      <c r="J854" s="27">
        <v>100134748500</v>
      </c>
      <c r="K854" s="29">
        <v>10738</v>
      </c>
      <c r="L854" s="29">
        <v>4714021</v>
      </c>
      <c r="M854" s="29">
        <v>1115509</v>
      </c>
      <c r="N854" s="29">
        <v>347728378500</v>
      </c>
      <c r="O854" s="30">
        <f t="shared" si="65"/>
        <v>11588</v>
      </c>
      <c r="P854" s="30">
        <f t="shared" si="69"/>
        <v>309795577</v>
      </c>
      <c r="Q854" s="30">
        <f t="shared" si="66"/>
        <v>1260823</v>
      </c>
      <c r="R854" s="30">
        <f t="shared" si="67"/>
        <v>447863127000</v>
      </c>
      <c r="T854">
        <f t="shared" si="68"/>
        <v>73349</v>
      </c>
      <c r="U854">
        <f>VLOOKUP(T854,CATMUN!$B$2:$G$1123,6,0)</f>
        <v>14</v>
      </c>
    </row>
    <row r="855" spans="1:21" x14ac:dyDescent="0.2">
      <c r="A855" s="25">
        <v>73352</v>
      </c>
      <c r="B855" s="25" t="s">
        <v>2021</v>
      </c>
      <c r="C855" s="25" t="s">
        <v>2045</v>
      </c>
      <c r="D855" s="26">
        <v>1995</v>
      </c>
      <c r="E855" s="26">
        <v>2004</v>
      </c>
      <c r="F855" s="27">
        <v>5775</v>
      </c>
      <c r="G855" s="27"/>
      <c r="H855" s="27">
        <v>219257152</v>
      </c>
      <c r="I855" s="27">
        <v>121588</v>
      </c>
      <c r="J855" s="27">
        <v>15160163600</v>
      </c>
      <c r="K855" s="29">
        <v>1594</v>
      </c>
      <c r="L855" s="29">
        <v>868157</v>
      </c>
      <c r="M855" s="29">
        <v>147537</v>
      </c>
      <c r="N855" s="29">
        <v>22483031000</v>
      </c>
      <c r="O855" s="30">
        <f t="shared" si="65"/>
        <v>7369</v>
      </c>
      <c r="P855" s="30">
        <f t="shared" si="69"/>
        <v>220125309</v>
      </c>
      <c r="Q855" s="30">
        <f t="shared" si="66"/>
        <v>269125</v>
      </c>
      <c r="R855" s="30">
        <f t="shared" si="67"/>
        <v>37643194600</v>
      </c>
      <c r="T855">
        <f t="shared" si="68"/>
        <v>73352</v>
      </c>
      <c r="U855">
        <f>VLOOKUP(T855,CATMUN!$B$2:$G$1123,6,0)</f>
        <v>14</v>
      </c>
    </row>
    <row r="856" spans="1:21" x14ac:dyDescent="0.2">
      <c r="A856" s="25">
        <v>73408</v>
      </c>
      <c r="B856" s="25" t="s">
        <v>2021</v>
      </c>
      <c r="C856" s="25" t="s">
        <v>2046</v>
      </c>
      <c r="D856" s="26">
        <v>2009</v>
      </c>
      <c r="E856" s="26">
        <v>2009</v>
      </c>
      <c r="F856" s="27">
        <v>3601</v>
      </c>
      <c r="G856" s="27"/>
      <c r="H856" s="27">
        <v>255984594</v>
      </c>
      <c r="I856" s="27">
        <v>131835</v>
      </c>
      <c r="J856" s="27">
        <v>39206135000</v>
      </c>
      <c r="K856" s="29">
        <v>7151</v>
      </c>
      <c r="L856" s="29">
        <v>2920566</v>
      </c>
      <c r="M856" s="29">
        <v>554337</v>
      </c>
      <c r="N856" s="29">
        <v>76608919400</v>
      </c>
      <c r="O856" s="30">
        <f t="shared" si="65"/>
        <v>10752</v>
      </c>
      <c r="P856" s="30">
        <f t="shared" si="69"/>
        <v>258905160</v>
      </c>
      <c r="Q856" s="30">
        <f t="shared" si="66"/>
        <v>686172</v>
      </c>
      <c r="R856" s="30">
        <f t="shared" si="67"/>
        <v>115815054400</v>
      </c>
      <c r="T856">
        <f t="shared" si="68"/>
        <v>73408</v>
      </c>
      <c r="U856">
        <f>VLOOKUP(T856,CATMUN!$B$2:$G$1123,6,0)</f>
        <v>14</v>
      </c>
    </row>
    <row r="857" spans="1:21" x14ac:dyDescent="0.2">
      <c r="A857" s="25">
        <v>73411</v>
      </c>
      <c r="B857" s="25" t="s">
        <v>2021</v>
      </c>
      <c r="C857" s="25" t="s">
        <v>2047</v>
      </c>
      <c r="D857" s="26">
        <v>2015</v>
      </c>
      <c r="E857" s="26">
        <v>2015</v>
      </c>
      <c r="F857" s="27">
        <v>6605</v>
      </c>
      <c r="G857" s="27"/>
      <c r="H857" s="27">
        <v>294768307</v>
      </c>
      <c r="I857" s="27">
        <v>373129</v>
      </c>
      <c r="J857" s="27">
        <v>59218976700</v>
      </c>
      <c r="K857" s="29">
        <v>10009</v>
      </c>
      <c r="L857" s="29">
        <v>3307659</v>
      </c>
      <c r="M857" s="29">
        <v>1031954</v>
      </c>
      <c r="N857" s="29">
        <v>445554609300</v>
      </c>
      <c r="O857" s="30">
        <f t="shared" si="65"/>
        <v>16614</v>
      </c>
      <c r="P857" s="30">
        <f t="shared" si="69"/>
        <v>298075966</v>
      </c>
      <c r="Q857" s="30">
        <f t="shared" si="66"/>
        <v>1405083</v>
      </c>
      <c r="R857" s="30">
        <f t="shared" si="67"/>
        <v>504773586000</v>
      </c>
      <c r="T857">
        <f t="shared" si="68"/>
        <v>73411</v>
      </c>
      <c r="U857">
        <f>VLOOKUP(T857,CATMUN!$B$2:$G$1123,6,0)</f>
        <v>14</v>
      </c>
    </row>
    <row r="858" spans="1:21" x14ac:dyDescent="0.2">
      <c r="A858" s="25">
        <v>73443</v>
      </c>
      <c r="B858" s="25" t="s">
        <v>2021</v>
      </c>
      <c r="C858" s="25" t="s">
        <v>2048</v>
      </c>
      <c r="D858" s="26">
        <v>2010</v>
      </c>
      <c r="E858" s="26">
        <v>2010</v>
      </c>
      <c r="F858" s="27">
        <v>4691</v>
      </c>
      <c r="G858" s="27"/>
      <c r="H858" s="27">
        <v>295716864</v>
      </c>
      <c r="I858" s="27">
        <v>394798</v>
      </c>
      <c r="J858" s="27">
        <v>75856309400</v>
      </c>
      <c r="K858" s="29">
        <v>13459</v>
      </c>
      <c r="L858" s="29">
        <v>3145928</v>
      </c>
      <c r="M858" s="29">
        <v>991501</v>
      </c>
      <c r="N858" s="29">
        <v>245848913500</v>
      </c>
      <c r="O858" s="30">
        <f t="shared" si="65"/>
        <v>18150</v>
      </c>
      <c r="P858" s="30">
        <f t="shared" si="69"/>
        <v>298862792</v>
      </c>
      <c r="Q858" s="30">
        <f t="shared" si="66"/>
        <v>1386299</v>
      </c>
      <c r="R858" s="30">
        <f t="shared" si="67"/>
        <v>321705222900</v>
      </c>
      <c r="T858">
        <f t="shared" si="68"/>
        <v>73443</v>
      </c>
      <c r="U858">
        <f>VLOOKUP(T858,CATMUN!$B$2:$G$1123,6,0)</f>
        <v>14</v>
      </c>
    </row>
    <row r="859" spans="1:21" x14ac:dyDescent="0.2">
      <c r="A859" s="25">
        <v>73449</v>
      </c>
      <c r="B859" s="25" t="s">
        <v>2021</v>
      </c>
      <c r="C859" s="25" t="s">
        <v>2049</v>
      </c>
      <c r="D859" s="26">
        <v>2020</v>
      </c>
      <c r="E859" s="26">
        <v>2020</v>
      </c>
      <c r="F859" s="27">
        <v>9090</v>
      </c>
      <c r="G859" s="27"/>
      <c r="H859" s="27">
        <v>189313811</v>
      </c>
      <c r="I859" s="27">
        <v>749011</v>
      </c>
      <c r="J859" s="27">
        <v>749459172000</v>
      </c>
      <c r="K859" s="29">
        <v>18638</v>
      </c>
      <c r="L859" s="29">
        <v>11171199</v>
      </c>
      <c r="M859" s="29">
        <v>2354630</v>
      </c>
      <c r="N859" s="29">
        <v>2399144930000</v>
      </c>
      <c r="O859" s="30">
        <f t="shared" si="65"/>
        <v>27728</v>
      </c>
      <c r="P859" s="30">
        <f t="shared" si="69"/>
        <v>200485010</v>
      </c>
      <c r="Q859" s="30">
        <f t="shared" si="66"/>
        <v>3103641</v>
      </c>
      <c r="R859" s="30">
        <f t="shared" si="67"/>
        <v>3148604102000</v>
      </c>
      <c r="T859">
        <f t="shared" si="68"/>
        <v>73449</v>
      </c>
      <c r="U859">
        <f>VLOOKUP(T859,CATMUN!$B$2:$G$1123,6,0)</f>
        <v>6</v>
      </c>
    </row>
    <row r="860" spans="1:21" x14ac:dyDescent="0.2">
      <c r="A860" s="25">
        <v>73461</v>
      </c>
      <c r="B860" s="25" t="s">
        <v>2021</v>
      </c>
      <c r="C860" s="25" t="s">
        <v>2050</v>
      </c>
      <c r="D860" s="26">
        <v>1998</v>
      </c>
      <c r="E860" s="26">
        <v>2007</v>
      </c>
      <c r="F860" s="27">
        <v>1417</v>
      </c>
      <c r="G860" s="27"/>
      <c r="H860" s="27">
        <v>325417017</v>
      </c>
      <c r="I860" s="27">
        <v>35975</v>
      </c>
      <c r="J860" s="27">
        <v>8801360000</v>
      </c>
      <c r="K860" s="29">
        <v>863</v>
      </c>
      <c r="L860" s="29">
        <v>652370</v>
      </c>
      <c r="M860" s="29">
        <v>68768</v>
      </c>
      <c r="N860" s="29">
        <v>10243015000</v>
      </c>
      <c r="O860" s="30">
        <f t="shared" si="65"/>
        <v>2280</v>
      </c>
      <c r="P860" s="30">
        <f t="shared" si="69"/>
        <v>326069387</v>
      </c>
      <c r="Q860" s="30">
        <f t="shared" si="66"/>
        <v>104743</v>
      </c>
      <c r="R860" s="30">
        <f t="shared" si="67"/>
        <v>19044375000</v>
      </c>
      <c r="T860">
        <f t="shared" si="68"/>
        <v>73461</v>
      </c>
      <c r="U860">
        <f>VLOOKUP(T860,CATMUN!$B$2:$G$1123,6,0)</f>
        <v>15</v>
      </c>
    </row>
    <row r="861" spans="1:21" x14ac:dyDescent="0.2">
      <c r="A861" s="25">
        <v>73483</v>
      </c>
      <c r="B861" s="25" t="s">
        <v>2021</v>
      </c>
      <c r="C861" s="25" t="s">
        <v>2051</v>
      </c>
      <c r="D861" s="26">
        <v>2005</v>
      </c>
      <c r="E861" s="26">
        <v>2005</v>
      </c>
      <c r="F861" s="27">
        <v>6541</v>
      </c>
      <c r="G861" s="27"/>
      <c r="H861" s="27">
        <v>805070113</v>
      </c>
      <c r="I861" s="27">
        <v>105712</v>
      </c>
      <c r="J861" s="27">
        <v>27319936700</v>
      </c>
      <c r="K861" s="29">
        <v>5214</v>
      </c>
      <c r="L861" s="29">
        <v>2327335</v>
      </c>
      <c r="M861" s="29">
        <v>324726</v>
      </c>
      <c r="N861" s="29">
        <v>27094481400</v>
      </c>
      <c r="O861" s="30">
        <f t="shared" si="65"/>
        <v>11755</v>
      </c>
      <c r="P861" s="30">
        <f t="shared" si="69"/>
        <v>807397448</v>
      </c>
      <c r="Q861" s="30">
        <f t="shared" si="66"/>
        <v>430438</v>
      </c>
      <c r="R861" s="30">
        <f t="shared" si="67"/>
        <v>54414418100</v>
      </c>
      <c r="T861">
        <f t="shared" si="68"/>
        <v>73483</v>
      </c>
      <c r="U861">
        <f>VLOOKUP(T861,CATMUN!$B$2:$G$1123,6,0)</f>
        <v>15</v>
      </c>
    </row>
    <row r="862" spans="1:21" x14ac:dyDescent="0.2">
      <c r="A862" s="25">
        <v>73504</v>
      </c>
      <c r="B862" s="25" t="s">
        <v>2021</v>
      </c>
      <c r="C862" s="25" t="s">
        <v>2052</v>
      </c>
      <c r="D862" s="26">
        <v>2011</v>
      </c>
      <c r="E862" s="26">
        <v>2002</v>
      </c>
      <c r="F862" s="27">
        <v>13808</v>
      </c>
      <c r="G862" s="27"/>
      <c r="H862" s="27">
        <v>935509192</v>
      </c>
      <c r="I862" s="27">
        <v>317925</v>
      </c>
      <c r="J862" s="27">
        <v>71169911300</v>
      </c>
      <c r="K862" s="29">
        <v>4424</v>
      </c>
      <c r="L862" s="29">
        <v>5303974</v>
      </c>
      <c r="M862" s="29">
        <v>248350</v>
      </c>
      <c r="N862" s="29">
        <v>27540384400</v>
      </c>
      <c r="O862" s="30">
        <f t="shared" si="65"/>
        <v>18232</v>
      </c>
      <c r="P862" s="30">
        <f t="shared" si="69"/>
        <v>940813166</v>
      </c>
      <c r="Q862" s="30">
        <f t="shared" si="66"/>
        <v>566275</v>
      </c>
      <c r="R862" s="30">
        <f t="shared" si="67"/>
        <v>98710295700</v>
      </c>
      <c r="T862">
        <f t="shared" si="68"/>
        <v>73504</v>
      </c>
      <c r="U862">
        <f>VLOOKUP(T862,CATMUN!$B$2:$G$1123,6,0)</f>
        <v>15</v>
      </c>
    </row>
    <row r="863" spans="1:21" x14ac:dyDescent="0.2">
      <c r="A863" s="25">
        <v>73520</v>
      </c>
      <c r="B863" s="25" t="s">
        <v>2021</v>
      </c>
      <c r="C863" s="25" t="s">
        <v>2053</v>
      </c>
      <c r="D863" s="26">
        <v>2000</v>
      </c>
      <c r="E863" s="26">
        <v>2007</v>
      </c>
      <c r="F863" s="27">
        <v>2773</v>
      </c>
      <c r="G863" s="27"/>
      <c r="H863" s="27">
        <v>68784867</v>
      </c>
      <c r="I863" s="27">
        <v>71494</v>
      </c>
      <c r="J863" s="27">
        <v>12786385900</v>
      </c>
      <c r="K863" s="29">
        <v>1451</v>
      </c>
      <c r="L863" s="29">
        <v>350994</v>
      </c>
      <c r="M863" s="29">
        <v>75359</v>
      </c>
      <c r="N863" s="29">
        <v>12772875500</v>
      </c>
      <c r="O863" s="30">
        <f t="shared" si="65"/>
        <v>4224</v>
      </c>
      <c r="P863" s="30">
        <f t="shared" si="69"/>
        <v>69135861</v>
      </c>
      <c r="Q863" s="30">
        <f t="shared" si="66"/>
        <v>146853</v>
      </c>
      <c r="R863" s="30">
        <f t="shared" si="67"/>
        <v>25559261400</v>
      </c>
      <c r="T863">
        <f t="shared" si="68"/>
        <v>73520</v>
      </c>
      <c r="U863">
        <f>VLOOKUP(T863,CATMUN!$B$2:$G$1123,6,0)</f>
        <v>14</v>
      </c>
    </row>
    <row r="864" spans="1:21" x14ac:dyDescent="0.2">
      <c r="A864" s="25">
        <v>73547</v>
      </c>
      <c r="B864" s="25" t="s">
        <v>2021</v>
      </c>
      <c r="C864" s="25" t="s">
        <v>2054</v>
      </c>
      <c r="D864" s="26">
        <v>2005</v>
      </c>
      <c r="E864" s="26">
        <v>2005</v>
      </c>
      <c r="F864" s="27">
        <v>2315</v>
      </c>
      <c r="G864" s="27"/>
      <c r="H864" s="27">
        <v>366022454</v>
      </c>
      <c r="I864" s="27">
        <v>98643</v>
      </c>
      <c r="J864" s="27">
        <v>50399126200</v>
      </c>
      <c r="K864" s="29">
        <v>1271</v>
      </c>
      <c r="L864" s="29">
        <v>663275</v>
      </c>
      <c r="M864" s="29">
        <v>77831</v>
      </c>
      <c r="N864" s="29">
        <v>9238913000</v>
      </c>
      <c r="O864" s="30">
        <f t="shared" si="65"/>
        <v>3586</v>
      </c>
      <c r="P864" s="30">
        <f t="shared" si="69"/>
        <v>366685729</v>
      </c>
      <c r="Q864" s="30">
        <f t="shared" si="66"/>
        <v>176474</v>
      </c>
      <c r="R864" s="30">
        <f t="shared" si="67"/>
        <v>59638039200</v>
      </c>
      <c r="T864">
        <f t="shared" si="68"/>
        <v>73547</v>
      </c>
      <c r="U864">
        <f>VLOOKUP(T864,CATMUN!$B$2:$G$1123,6,0)</f>
        <v>15</v>
      </c>
    </row>
    <row r="865" spans="1:21" x14ac:dyDescent="0.2">
      <c r="A865" s="25">
        <v>73555</v>
      </c>
      <c r="B865" s="25" t="s">
        <v>2021</v>
      </c>
      <c r="C865" s="25" t="s">
        <v>2055</v>
      </c>
      <c r="D865" s="26">
        <v>2005</v>
      </c>
      <c r="E865" s="26">
        <v>2005</v>
      </c>
      <c r="F865" s="27">
        <v>6888</v>
      </c>
      <c r="G865" s="27"/>
      <c r="H865" s="27">
        <v>663180500</v>
      </c>
      <c r="I865" s="27">
        <v>171294</v>
      </c>
      <c r="J865" s="27">
        <v>15697043300</v>
      </c>
      <c r="K865" s="29">
        <v>3340</v>
      </c>
      <c r="L865" s="29">
        <v>697499</v>
      </c>
      <c r="M865" s="29">
        <v>245874</v>
      </c>
      <c r="N865" s="29">
        <v>21895282800</v>
      </c>
      <c r="O865" s="30">
        <f t="shared" si="65"/>
        <v>10228</v>
      </c>
      <c r="P865" s="30">
        <f t="shared" si="69"/>
        <v>663877999</v>
      </c>
      <c r="Q865" s="30">
        <f t="shared" si="66"/>
        <v>417168</v>
      </c>
      <c r="R865" s="30">
        <f t="shared" si="67"/>
        <v>37592326100</v>
      </c>
      <c r="T865">
        <f t="shared" si="68"/>
        <v>73555</v>
      </c>
      <c r="U865">
        <f>VLOOKUP(T865,CATMUN!$B$2:$G$1123,6,0)</f>
        <v>15</v>
      </c>
    </row>
    <row r="866" spans="1:21" x14ac:dyDescent="0.2">
      <c r="A866" s="25">
        <v>73563</v>
      </c>
      <c r="B866" s="25" t="s">
        <v>2021</v>
      </c>
      <c r="C866" s="25" t="s">
        <v>2056</v>
      </c>
      <c r="D866" s="26">
        <v>2014</v>
      </c>
      <c r="E866" s="26">
        <v>2014</v>
      </c>
      <c r="F866" s="27">
        <v>4516</v>
      </c>
      <c r="G866" s="27"/>
      <c r="H866" s="27">
        <v>392239977</v>
      </c>
      <c r="I866" s="27">
        <v>164852</v>
      </c>
      <c r="J866" s="27">
        <v>92306548400</v>
      </c>
      <c r="K866" s="29">
        <v>2131</v>
      </c>
      <c r="L866" s="29">
        <v>583459</v>
      </c>
      <c r="M866" s="29">
        <v>161478</v>
      </c>
      <c r="N866" s="29">
        <v>25459658000</v>
      </c>
      <c r="O866" s="30">
        <f t="shared" si="65"/>
        <v>6647</v>
      </c>
      <c r="P866" s="30">
        <f t="shared" si="69"/>
        <v>392823436</v>
      </c>
      <c r="Q866" s="30">
        <f t="shared" si="66"/>
        <v>326330</v>
      </c>
      <c r="R866" s="30">
        <f t="shared" si="67"/>
        <v>117766206400</v>
      </c>
      <c r="T866">
        <f t="shared" si="68"/>
        <v>73563</v>
      </c>
      <c r="U866">
        <f>VLOOKUP(T866,CATMUN!$B$2:$G$1123,6,0)</f>
        <v>15</v>
      </c>
    </row>
    <row r="867" spans="1:21" x14ac:dyDescent="0.2">
      <c r="A867" s="25">
        <v>73585</v>
      </c>
      <c r="B867" s="25" t="s">
        <v>2021</v>
      </c>
      <c r="C867" s="25" t="s">
        <v>2057</v>
      </c>
      <c r="D867" s="26">
        <v>2014</v>
      </c>
      <c r="E867" s="26">
        <v>2014</v>
      </c>
      <c r="F867" s="27">
        <v>8368</v>
      </c>
      <c r="G867" s="27"/>
      <c r="H867" s="27">
        <v>355745611</v>
      </c>
      <c r="I867" s="27">
        <v>329282</v>
      </c>
      <c r="J867" s="27">
        <v>216340240800</v>
      </c>
      <c r="K867" s="29">
        <v>6264</v>
      </c>
      <c r="L867" s="29">
        <v>2528029</v>
      </c>
      <c r="M867" s="29">
        <v>600419</v>
      </c>
      <c r="N867" s="29">
        <v>130890745000</v>
      </c>
      <c r="O867" s="30">
        <f t="shared" si="65"/>
        <v>14632</v>
      </c>
      <c r="P867" s="30">
        <f t="shared" si="69"/>
        <v>358273640</v>
      </c>
      <c r="Q867" s="30">
        <f t="shared" si="66"/>
        <v>929701</v>
      </c>
      <c r="R867" s="30">
        <f t="shared" si="67"/>
        <v>347230985800</v>
      </c>
      <c r="T867">
        <f t="shared" si="68"/>
        <v>73585</v>
      </c>
      <c r="U867">
        <f>VLOOKUP(T867,CATMUN!$B$2:$G$1123,6,0)</f>
        <v>14</v>
      </c>
    </row>
    <row r="868" spans="1:21" x14ac:dyDescent="0.2">
      <c r="A868" s="25">
        <v>73616</v>
      </c>
      <c r="B868" s="25" t="s">
        <v>2021</v>
      </c>
      <c r="C868" s="25" t="s">
        <v>2058</v>
      </c>
      <c r="D868" s="26">
        <v>2005</v>
      </c>
      <c r="E868" s="26">
        <v>2004</v>
      </c>
      <c r="F868" s="27">
        <v>8386</v>
      </c>
      <c r="G868" s="27"/>
      <c r="H868" s="27">
        <v>901655322</v>
      </c>
      <c r="I868" s="27">
        <v>143481</v>
      </c>
      <c r="J868" s="27">
        <v>18604281900</v>
      </c>
      <c r="K868" s="29">
        <v>2062</v>
      </c>
      <c r="L868" s="29">
        <v>582655</v>
      </c>
      <c r="M868" s="29">
        <v>144652</v>
      </c>
      <c r="N868" s="29">
        <v>11868589000</v>
      </c>
      <c r="O868" s="30">
        <f t="shared" si="65"/>
        <v>10448</v>
      </c>
      <c r="P868" s="30">
        <f t="shared" si="69"/>
        <v>902237977</v>
      </c>
      <c r="Q868" s="30">
        <f t="shared" si="66"/>
        <v>288133</v>
      </c>
      <c r="R868" s="30">
        <f t="shared" si="67"/>
        <v>30472870900</v>
      </c>
      <c r="T868">
        <f t="shared" si="68"/>
        <v>73616</v>
      </c>
      <c r="U868">
        <f>VLOOKUP(T868,CATMUN!$B$2:$G$1123,6,0)</f>
        <v>15</v>
      </c>
    </row>
    <row r="869" spans="1:21" x14ac:dyDescent="0.2">
      <c r="A869" s="25">
        <v>73622</v>
      </c>
      <c r="B869" s="25" t="s">
        <v>2021</v>
      </c>
      <c r="C869" s="25" t="s">
        <v>2059</v>
      </c>
      <c r="D869" s="26">
        <v>2005</v>
      </c>
      <c r="E869" s="26">
        <v>2004</v>
      </c>
      <c r="F869" s="27">
        <v>1949</v>
      </c>
      <c r="G869" s="27"/>
      <c r="H869" s="27">
        <v>744382788</v>
      </c>
      <c r="I869" s="27">
        <v>48450</v>
      </c>
      <c r="J869" s="27">
        <v>17741742000</v>
      </c>
      <c r="K869" s="29">
        <v>890</v>
      </c>
      <c r="L869" s="29">
        <v>237743</v>
      </c>
      <c r="M869" s="29">
        <v>62441</v>
      </c>
      <c r="N869" s="29">
        <v>5347831000</v>
      </c>
      <c r="O869" s="30">
        <f t="shared" si="65"/>
        <v>2839</v>
      </c>
      <c r="P869" s="30">
        <f t="shared" si="69"/>
        <v>744620531</v>
      </c>
      <c r="Q869" s="30">
        <f t="shared" si="66"/>
        <v>110891</v>
      </c>
      <c r="R869" s="30">
        <f t="shared" si="67"/>
        <v>23089573000</v>
      </c>
      <c r="T869">
        <f t="shared" si="68"/>
        <v>73622</v>
      </c>
      <c r="U869">
        <f>VLOOKUP(T869,CATMUN!$B$2:$G$1123,6,0)</f>
        <v>15</v>
      </c>
    </row>
    <row r="870" spans="1:21" x14ac:dyDescent="0.2">
      <c r="A870" s="25">
        <v>73624</v>
      </c>
      <c r="B870" s="25" t="s">
        <v>2021</v>
      </c>
      <c r="C870" s="25" t="s">
        <v>2060</v>
      </c>
      <c r="D870" s="26">
        <v>2013</v>
      </c>
      <c r="E870" s="26">
        <v>2013</v>
      </c>
      <c r="F870" s="27">
        <v>5508</v>
      </c>
      <c r="G870" s="27"/>
      <c r="H870" s="27">
        <v>716424904</v>
      </c>
      <c r="I870" s="27">
        <v>263462</v>
      </c>
      <c r="J870" s="27">
        <v>55372231500</v>
      </c>
      <c r="K870" s="29">
        <v>5448</v>
      </c>
      <c r="L870" s="29">
        <v>1430560</v>
      </c>
      <c r="M870" s="29">
        <v>313392</v>
      </c>
      <c r="N870" s="29">
        <v>53783512000</v>
      </c>
      <c r="O870" s="30">
        <f t="shared" si="65"/>
        <v>10956</v>
      </c>
      <c r="P870" s="30">
        <f t="shared" si="69"/>
        <v>717855464</v>
      </c>
      <c r="Q870" s="30">
        <f t="shared" si="66"/>
        <v>576854</v>
      </c>
      <c r="R870" s="30">
        <f t="shared" si="67"/>
        <v>109155743500</v>
      </c>
      <c r="T870">
        <f t="shared" si="68"/>
        <v>73624</v>
      </c>
      <c r="U870">
        <f>VLOOKUP(T870,CATMUN!$B$2:$G$1123,6,0)</f>
        <v>15</v>
      </c>
    </row>
    <row r="871" spans="1:21" x14ac:dyDescent="0.2">
      <c r="A871" s="25">
        <v>73671</v>
      </c>
      <c r="B871" s="25" t="s">
        <v>2021</v>
      </c>
      <c r="C871" s="25" t="s">
        <v>2061</v>
      </c>
      <c r="D871" s="26">
        <v>2005</v>
      </c>
      <c r="E871" s="26">
        <v>2005</v>
      </c>
      <c r="F871" s="27">
        <v>4415</v>
      </c>
      <c r="G871" s="27"/>
      <c r="H871" s="27">
        <v>180857298</v>
      </c>
      <c r="I871" s="27">
        <v>140557</v>
      </c>
      <c r="J871" s="27">
        <v>60693025800</v>
      </c>
      <c r="K871" s="29">
        <v>3718</v>
      </c>
      <c r="L871" s="29">
        <v>1325063</v>
      </c>
      <c r="M871" s="29">
        <v>251698</v>
      </c>
      <c r="N871" s="29">
        <v>46022551800</v>
      </c>
      <c r="O871" s="30">
        <f t="shared" si="65"/>
        <v>8133</v>
      </c>
      <c r="P871" s="30">
        <f t="shared" si="69"/>
        <v>182182361</v>
      </c>
      <c r="Q871" s="30">
        <f t="shared" si="66"/>
        <v>392255</v>
      </c>
      <c r="R871" s="30">
        <f t="shared" si="67"/>
        <v>106715577600</v>
      </c>
      <c r="T871">
        <f t="shared" si="68"/>
        <v>73671</v>
      </c>
      <c r="U871">
        <f>VLOOKUP(T871,CATMUN!$B$2:$G$1123,6,0)</f>
        <v>14</v>
      </c>
    </row>
    <row r="872" spans="1:21" x14ac:dyDescent="0.2">
      <c r="A872" s="25">
        <v>73675</v>
      </c>
      <c r="B872" s="25" t="s">
        <v>2021</v>
      </c>
      <c r="C872" s="25" t="s">
        <v>2062</v>
      </c>
      <c r="D872" s="26">
        <v>2011</v>
      </c>
      <c r="E872" s="26">
        <v>2004</v>
      </c>
      <c r="F872" s="27">
        <v>4560</v>
      </c>
      <c r="G872" s="27"/>
      <c r="H872" s="27">
        <v>381286315</v>
      </c>
      <c r="I872" s="27">
        <v>159630</v>
      </c>
      <c r="J872" s="27">
        <v>28158263300</v>
      </c>
      <c r="K872" s="29">
        <v>2452</v>
      </c>
      <c r="L872" s="29">
        <v>809270</v>
      </c>
      <c r="M872" s="29">
        <v>158582</v>
      </c>
      <c r="N872" s="29">
        <v>16871929000</v>
      </c>
      <c r="O872" s="30">
        <f t="shared" si="65"/>
        <v>7012</v>
      </c>
      <c r="P872" s="30">
        <f t="shared" si="69"/>
        <v>382095585</v>
      </c>
      <c r="Q872" s="30">
        <f t="shared" si="66"/>
        <v>318212</v>
      </c>
      <c r="R872" s="30">
        <f t="shared" si="67"/>
        <v>45030192300</v>
      </c>
      <c r="T872">
        <f t="shared" si="68"/>
        <v>73675</v>
      </c>
      <c r="U872">
        <f>VLOOKUP(T872,CATMUN!$B$2:$G$1123,6,0)</f>
        <v>15</v>
      </c>
    </row>
    <row r="873" spans="1:21" x14ac:dyDescent="0.2">
      <c r="A873" s="25">
        <v>73678</v>
      </c>
      <c r="B873" s="25" t="s">
        <v>2021</v>
      </c>
      <c r="C873" s="25" t="s">
        <v>2063</v>
      </c>
      <c r="D873" s="26">
        <v>2008</v>
      </c>
      <c r="E873" s="26">
        <v>2007</v>
      </c>
      <c r="F873" s="27">
        <v>5997</v>
      </c>
      <c r="G873" s="27"/>
      <c r="H873" s="27">
        <v>400752338</v>
      </c>
      <c r="I873" s="27">
        <v>164705</v>
      </c>
      <c r="J873" s="27">
        <v>40036604000</v>
      </c>
      <c r="K873" s="29">
        <v>3575</v>
      </c>
      <c r="L873" s="29">
        <v>1014718</v>
      </c>
      <c r="M873" s="29">
        <v>195216</v>
      </c>
      <c r="N873" s="29">
        <v>35070796600</v>
      </c>
      <c r="O873" s="30">
        <f t="shared" si="65"/>
        <v>9572</v>
      </c>
      <c r="P873" s="30">
        <f t="shared" si="69"/>
        <v>401767056</v>
      </c>
      <c r="Q873" s="30">
        <f t="shared" si="66"/>
        <v>359921</v>
      </c>
      <c r="R873" s="30">
        <f t="shared" si="67"/>
        <v>75107400600</v>
      </c>
      <c r="T873">
        <f t="shared" si="68"/>
        <v>73678</v>
      </c>
      <c r="U873">
        <f>VLOOKUP(T873,CATMUN!$B$2:$G$1123,6,0)</f>
        <v>15</v>
      </c>
    </row>
    <row r="874" spans="1:21" x14ac:dyDescent="0.2">
      <c r="A874" s="25">
        <v>73686</v>
      </c>
      <c r="B874" s="25" t="s">
        <v>2021</v>
      </c>
      <c r="C874" s="25" t="s">
        <v>2064</v>
      </c>
      <c r="D874" s="26">
        <v>2005</v>
      </c>
      <c r="E874" s="26">
        <v>2004</v>
      </c>
      <c r="F874" s="27">
        <v>2623</v>
      </c>
      <c r="G874" s="27"/>
      <c r="H874" s="27">
        <v>297183124</v>
      </c>
      <c r="I874" s="27">
        <v>64291</v>
      </c>
      <c r="J874" s="27">
        <v>10426736400</v>
      </c>
      <c r="K874" s="29">
        <v>1128</v>
      </c>
      <c r="L874" s="29">
        <v>273077</v>
      </c>
      <c r="M874" s="29">
        <v>65692</v>
      </c>
      <c r="N874" s="29">
        <v>6115758500</v>
      </c>
      <c r="O874" s="30">
        <f t="shared" si="65"/>
        <v>3751</v>
      </c>
      <c r="P874" s="30">
        <f t="shared" si="69"/>
        <v>297456201</v>
      </c>
      <c r="Q874" s="30">
        <f t="shared" si="66"/>
        <v>129983</v>
      </c>
      <c r="R874" s="30">
        <f t="shared" si="67"/>
        <v>16542494900</v>
      </c>
      <c r="T874">
        <f t="shared" si="68"/>
        <v>73686</v>
      </c>
      <c r="U874">
        <f>VLOOKUP(T874,CATMUN!$B$2:$G$1123,6,0)</f>
        <v>15</v>
      </c>
    </row>
    <row r="875" spans="1:21" x14ac:dyDescent="0.2">
      <c r="A875" s="25">
        <v>73770</v>
      </c>
      <c r="B875" s="25" t="s">
        <v>2021</v>
      </c>
      <c r="C875" s="25" t="s">
        <v>1487</v>
      </c>
      <c r="D875" s="26">
        <v>2006</v>
      </c>
      <c r="E875" s="26">
        <v>2006</v>
      </c>
      <c r="F875" s="27">
        <v>1650</v>
      </c>
      <c r="G875" s="27"/>
      <c r="H875" s="27">
        <v>179248175</v>
      </c>
      <c r="I875" s="27">
        <v>65228</v>
      </c>
      <c r="J875" s="27">
        <v>20654702200</v>
      </c>
      <c r="K875" s="29">
        <v>772</v>
      </c>
      <c r="L875" s="29">
        <v>258234</v>
      </c>
      <c r="M875" s="29">
        <v>46073</v>
      </c>
      <c r="N875" s="29">
        <v>5448399000</v>
      </c>
      <c r="O875" s="30">
        <f t="shared" si="65"/>
        <v>2422</v>
      </c>
      <c r="P875" s="30">
        <f t="shared" si="69"/>
        <v>179506409</v>
      </c>
      <c r="Q875" s="30">
        <f t="shared" si="66"/>
        <v>111301</v>
      </c>
      <c r="R875" s="30">
        <f t="shared" si="67"/>
        <v>26103101200</v>
      </c>
      <c r="T875">
        <f t="shared" si="68"/>
        <v>73770</v>
      </c>
      <c r="U875">
        <f>VLOOKUP(T875,CATMUN!$B$2:$G$1123,6,0)</f>
        <v>15</v>
      </c>
    </row>
    <row r="876" spans="1:21" x14ac:dyDescent="0.2">
      <c r="A876" s="25">
        <v>73854</v>
      </c>
      <c r="B876" s="25" t="s">
        <v>2021</v>
      </c>
      <c r="C876" s="25" t="s">
        <v>2065</v>
      </c>
      <c r="D876" s="26">
        <v>2005</v>
      </c>
      <c r="E876" s="26">
        <v>2004</v>
      </c>
      <c r="F876" s="27">
        <v>2231</v>
      </c>
      <c r="G876" s="27"/>
      <c r="H876" s="27">
        <v>198888176</v>
      </c>
      <c r="I876" s="27">
        <v>60011</v>
      </c>
      <c r="J876" s="27">
        <v>16280022100</v>
      </c>
      <c r="K876" s="29">
        <v>1209</v>
      </c>
      <c r="L876" s="29">
        <v>445717</v>
      </c>
      <c r="M876" s="29">
        <v>49321</v>
      </c>
      <c r="N876" s="29">
        <v>4871087500</v>
      </c>
      <c r="O876" s="30">
        <f t="shared" si="65"/>
        <v>3440</v>
      </c>
      <c r="P876" s="30">
        <f t="shared" si="69"/>
        <v>199333893</v>
      </c>
      <c r="Q876" s="30">
        <f t="shared" si="66"/>
        <v>109332</v>
      </c>
      <c r="R876" s="30">
        <f t="shared" si="67"/>
        <v>21151109600</v>
      </c>
      <c r="T876">
        <f t="shared" si="68"/>
        <v>73854</v>
      </c>
      <c r="U876">
        <f>VLOOKUP(T876,CATMUN!$B$2:$G$1123,6,0)</f>
        <v>15</v>
      </c>
    </row>
    <row r="877" spans="1:21" x14ac:dyDescent="0.2">
      <c r="A877" s="25">
        <v>73861</v>
      </c>
      <c r="B877" s="25" t="s">
        <v>2021</v>
      </c>
      <c r="C877" s="25" t="s">
        <v>2066</v>
      </c>
      <c r="D877" s="26">
        <v>2011</v>
      </c>
      <c r="E877" s="26">
        <v>2007</v>
      </c>
      <c r="F877" s="27">
        <v>2817</v>
      </c>
      <c r="G877" s="27"/>
      <c r="H877" s="27">
        <v>324574886</v>
      </c>
      <c r="I877" s="27">
        <v>129247</v>
      </c>
      <c r="J877" s="27">
        <v>66306552200</v>
      </c>
      <c r="K877" s="29">
        <v>4234</v>
      </c>
      <c r="L877" s="29">
        <v>1292012</v>
      </c>
      <c r="M877" s="29">
        <v>332622</v>
      </c>
      <c r="N877" s="29">
        <v>59980569000</v>
      </c>
      <c r="O877" s="30">
        <f t="shared" si="65"/>
        <v>7051</v>
      </c>
      <c r="P877" s="30">
        <f t="shared" si="69"/>
        <v>325866898</v>
      </c>
      <c r="Q877" s="30">
        <f t="shared" si="66"/>
        <v>461869</v>
      </c>
      <c r="R877" s="30">
        <f t="shared" si="67"/>
        <v>126287121200</v>
      </c>
      <c r="T877">
        <f t="shared" si="68"/>
        <v>73861</v>
      </c>
      <c r="U877">
        <f>VLOOKUP(T877,CATMUN!$B$2:$G$1123,6,0)</f>
        <v>14</v>
      </c>
    </row>
    <row r="878" spans="1:21" x14ac:dyDescent="0.2">
      <c r="A878" s="25">
        <v>73870</v>
      </c>
      <c r="B878" s="25" t="s">
        <v>2021</v>
      </c>
      <c r="C878" s="25" t="s">
        <v>2067</v>
      </c>
      <c r="D878" s="26">
        <v>2009</v>
      </c>
      <c r="E878" s="26">
        <v>2004</v>
      </c>
      <c r="F878" s="27">
        <v>3542</v>
      </c>
      <c r="G878" s="27"/>
      <c r="H878" s="27">
        <v>267809365</v>
      </c>
      <c r="I878" s="27">
        <v>132898</v>
      </c>
      <c r="J878" s="27">
        <v>22466704000</v>
      </c>
      <c r="K878" s="29">
        <v>1676</v>
      </c>
      <c r="L878" s="29">
        <v>505867</v>
      </c>
      <c r="M878" s="29">
        <v>94920</v>
      </c>
      <c r="N878" s="29">
        <v>8772219000</v>
      </c>
      <c r="O878" s="30">
        <f t="shared" si="65"/>
        <v>5218</v>
      </c>
      <c r="P878" s="30">
        <f t="shared" si="69"/>
        <v>268315232</v>
      </c>
      <c r="Q878" s="30">
        <f t="shared" si="66"/>
        <v>227818</v>
      </c>
      <c r="R878" s="30">
        <f t="shared" si="67"/>
        <v>31238923000</v>
      </c>
      <c r="T878">
        <f t="shared" si="68"/>
        <v>73870</v>
      </c>
      <c r="U878">
        <f>VLOOKUP(T878,CATMUN!$B$2:$G$1123,6,0)</f>
        <v>15</v>
      </c>
    </row>
    <row r="879" spans="1:21" x14ac:dyDescent="0.2">
      <c r="A879" s="25">
        <v>73873</v>
      </c>
      <c r="B879" s="25" t="s">
        <v>2021</v>
      </c>
      <c r="C879" s="25" t="s">
        <v>2068</v>
      </c>
      <c r="D879" s="26">
        <v>0</v>
      </c>
      <c r="E879" s="26">
        <v>2005</v>
      </c>
      <c r="F879" s="27">
        <v>2958</v>
      </c>
      <c r="G879" s="27"/>
      <c r="H879" s="27">
        <v>547459238</v>
      </c>
      <c r="I879" s="27">
        <v>12238</v>
      </c>
      <c r="J879" s="27">
        <v>7448282300</v>
      </c>
      <c r="K879" s="29">
        <v>1137</v>
      </c>
      <c r="L879" s="29">
        <v>493203</v>
      </c>
      <c r="M879" s="29">
        <v>91458</v>
      </c>
      <c r="N879" s="29">
        <v>8551437000</v>
      </c>
      <c r="O879" s="30">
        <f t="shared" si="65"/>
        <v>4095</v>
      </c>
      <c r="P879" s="30">
        <f t="shared" si="69"/>
        <v>547952441</v>
      </c>
      <c r="Q879" s="30">
        <f t="shared" si="66"/>
        <v>103696</v>
      </c>
      <c r="R879" s="30">
        <f t="shared" si="67"/>
        <v>15999719300</v>
      </c>
      <c r="T879">
        <f t="shared" si="68"/>
        <v>73873</v>
      </c>
      <c r="U879">
        <f>VLOOKUP(T879,CATMUN!$B$2:$G$1123,6,0)</f>
        <v>15</v>
      </c>
    </row>
    <row r="880" spans="1:21" x14ac:dyDescent="0.2">
      <c r="A880" s="25">
        <v>76020</v>
      </c>
      <c r="B880" s="25" t="s">
        <v>2069</v>
      </c>
      <c r="C880" s="25" t="s">
        <v>2070</v>
      </c>
      <c r="D880" s="26">
        <v>2012</v>
      </c>
      <c r="E880" s="26">
        <v>2012</v>
      </c>
      <c r="F880" s="27">
        <v>2452</v>
      </c>
      <c r="G880" s="27"/>
      <c r="H880" s="27">
        <v>60919036</v>
      </c>
      <c r="I880" s="27">
        <v>260792</v>
      </c>
      <c r="J880" s="27">
        <v>97487244500</v>
      </c>
      <c r="K880" s="29">
        <v>4082</v>
      </c>
      <c r="L880" s="29">
        <v>729644</v>
      </c>
      <c r="M880" s="29">
        <v>240431</v>
      </c>
      <c r="N880" s="29">
        <v>52792080500</v>
      </c>
      <c r="O880" s="30">
        <f t="shared" si="65"/>
        <v>6534</v>
      </c>
      <c r="P880" s="30">
        <f t="shared" si="69"/>
        <v>61648680</v>
      </c>
      <c r="Q880" s="30">
        <f t="shared" si="66"/>
        <v>501223</v>
      </c>
      <c r="R880" s="30">
        <f t="shared" si="67"/>
        <v>150279325000</v>
      </c>
      <c r="T880">
        <f t="shared" si="68"/>
        <v>76020</v>
      </c>
      <c r="U880">
        <f>VLOOKUP(T880,CATMUN!$B$2:$G$1123,6,0)</f>
        <v>14</v>
      </c>
    </row>
    <row r="881" spans="1:21" x14ac:dyDescent="0.2">
      <c r="A881" s="25">
        <v>76036</v>
      </c>
      <c r="B881" s="25" t="s">
        <v>2069</v>
      </c>
      <c r="C881" s="25" t="s">
        <v>2071</v>
      </c>
      <c r="D881" s="26">
        <v>2009</v>
      </c>
      <c r="E881" s="26">
        <v>2009</v>
      </c>
      <c r="F881" s="27">
        <v>3259</v>
      </c>
      <c r="G881" s="27"/>
      <c r="H881" s="27">
        <v>101648303</v>
      </c>
      <c r="I881" s="27">
        <v>205224</v>
      </c>
      <c r="J881" s="27">
        <v>133234240000</v>
      </c>
      <c r="K881" s="29">
        <v>6709</v>
      </c>
      <c r="L881" s="29">
        <v>1796543</v>
      </c>
      <c r="M881" s="29">
        <v>423728</v>
      </c>
      <c r="N881" s="29">
        <v>129925769000</v>
      </c>
      <c r="O881" s="30">
        <f t="shared" si="65"/>
        <v>9968</v>
      </c>
      <c r="P881" s="30">
        <f t="shared" si="69"/>
        <v>103444846</v>
      </c>
      <c r="Q881" s="30">
        <f t="shared" si="66"/>
        <v>628952</v>
      </c>
      <c r="R881" s="30">
        <f t="shared" si="67"/>
        <v>263160009000</v>
      </c>
      <c r="T881">
        <f t="shared" si="68"/>
        <v>76036</v>
      </c>
      <c r="U881">
        <f>VLOOKUP(T881,CATMUN!$B$2:$G$1123,6,0)</f>
        <v>14</v>
      </c>
    </row>
    <row r="882" spans="1:21" x14ac:dyDescent="0.2">
      <c r="A882" s="25">
        <v>76041</v>
      </c>
      <c r="B882" s="25" t="s">
        <v>2069</v>
      </c>
      <c r="C882" s="25" t="s">
        <v>2072</v>
      </c>
      <c r="D882" s="26">
        <v>2012</v>
      </c>
      <c r="E882" s="26">
        <v>2012</v>
      </c>
      <c r="F882" s="27">
        <v>5966</v>
      </c>
      <c r="G882" s="27"/>
      <c r="H882" s="27">
        <v>277073603</v>
      </c>
      <c r="I882" s="27">
        <v>372372</v>
      </c>
      <c r="J882" s="27">
        <v>139359872600</v>
      </c>
      <c r="K882" s="29">
        <v>4567</v>
      </c>
      <c r="L882" s="29">
        <v>1033280</v>
      </c>
      <c r="M882" s="29">
        <v>340591</v>
      </c>
      <c r="N882" s="29">
        <v>73473813000</v>
      </c>
      <c r="O882" s="30">
        <f t="shared" si="65"/>
        <v>10533</v>
      </c>
      <c r="P882" s="30">
        <f t="shared" si="69"/>
        <v>278106883</v>
      </c>
      <c r="Q882" s="30">
        <f t="shared" si="66"/>
        <v>712963</v>
      </c>
      <c r="R882" s="30">
        <f t="shared" si="67"/>
        <v>212833685600</v>
      </c>
      <c r="T882">
        <f t="shared" si="68"/>
        <v>76041</v>
      </c>
      <c r="U882">
        <f>VLOOKUP(T882,CATMUN!$B$2:$G$1123,6,0)</f>
        <v>14</v>
      </c>
    </row>
    <row r="883" spans="1:21" x14ac:dyDescent="0.2">
      <c r="A883" s="25">
        <v>76054</v>
      </c>
      <c r="B883" s="25" t="s">
        <v>2069</v>
      </c>
      <c r="C883" s="25" t="s">
        <v>1459</v>
      </c>
      <c r="D883" s="26">
        <v>2012</v>
      </c>
      <c r="E883" s="26">
        <v>2012</v>
      </c>
      <c r="F883" s="27">
        <v>1570</v>
      </c>
      <c r="G883" s="27"/>
      <c r="H883" s="27">
        <v>93257746</v>
      </c>
      <c r="I883" s="27">
        <v>149012</v>
      </c>
      <c r="J883" s="27">
        <v>31536656200</v>
      </c>
      <c r="K883" s="29">
        <v>1330</v>
      </c>
      <c r="L883" s="29">
        <v>248453</v>
      </c>
      <c r="M883" s="29">
        <v>103483</v>
      </c>
      <c r="N883" s="29">
        <v>14307161000</v>
      </c>
      <c r="O883" s="30">
        <f t="shared" si="65"/>
        <v>2900</v>
      </c>
      <c r="P883" s="30">
        <f t="shared" si="69"/>
        <v>93506199</v>
      </c>
      <c r="Q883" s="30">
        <f t="shared" si="66"/>
        <v>252495</v>
      </c>
      <c r="R883" s="30">
        <f t="shared" si="67"/>
        <v>45843817200</v>
      </c>
      <c r="T883">
        <f t="shared" si="68"/>
        <v>76054</v>
      </c>
      <c r="U883">
        <f>VLOOKUP(T883,CATMUN!$B$2:$G$1123,6,0)</f>
        <v>14</v>
      </c>
    </row>
    <row r="884" spans="1:21" x14ac:dyDescent="0.2">
      <c r="A884" s="25">
        <v>76100</v>
      </c>
      <c r="B884" s="25" t="s">
        <v>2069</v>
      </c>
      <c r="C884" s="25" t="s">
        <v>1242</v>
      </c>
      <c r="D884" s="26">
        <v>2007</v>
      </c>
      <c r="E884" s="26">
        <v>2007</v>
      </c>
      <c r="F884" s="27">
        <v>7842</v>
      </c>
      <c r="G884" s="27"/>
      <c r="H884" s="27">
        <v>638531226</v>
      </c>
      <c r="I884" s="27">
        <v>295693</v>
      </c>
      <c r="J884" s="27">
        <v>66894246000</v>
      </c>
      <c r="K884" s="29">
        <v>3646</v>
      </c>
      <c r="L884" s="29">
        <v>1584185</v>
      </c>
      <c r="M884" s="29">
        <v>311111</v>
      </c>
      <c r="N884" s="29">
        <v>54953362000</v>
      </c>
      <c r="O884" s="30">
        <f t="shared" si="65"/>
        <v>11488</v>
      </c>
      <c r="P884" s="30">
        <f t="shared" si="69"/>
        <v>640115411</v>
      </c>
      <c r="Q884" s="30">
        <f t="shared" si="66"/>
        <v>606804</v>
      </c>
      <c r="R884" s="30">
        <f t="shared" si="67"/>
        <v>121847608000</v>
      </c>
      <c r="T884">
        <f t="shared" si="68"/>
        <v>76100</v>
      </c>
      <c r="U884">
        <f>VLOOKUP(T884,CATMUN!$B$2:$G$1123,6,0)</f>
        <v>15</v>
      </c>
    </row>
    <row r="885" spans="1:21" x14ac:dyDescent="0.2">
      <c r="A885" s="25">
        <v>76109</v>
      </c>
      <c r="B885" s="25" t="s">
        <v>2069</v>
      </c>
      <c r="C885" s="25" t="s">
        <v>2073</v>
      </c>
      <c r="D885" s="26">
        <v>2013</v>
      </c>
      <c r="E885" s="26">
        <v>2013</v>
      </c>
      <c r="F885" s="27">
        <v>17535</v>
      </c>
      <c r="G885" s="27"/>
      <c r="H885" s="27">
        <v>9786714870</v>
      </c>
      <c r="I885" s="27">
        <v>300822</v>
      </c>
      <c r="J885" s="27">
        <v>475165952500</v>
      </c>
      <c r="K885" s="29">
        <v>96951</v>
      </c>
      <c r="L885" s="29">
        <v>27034538</v>
      </c>
      <c r="M885" s="29">
        <v>8140117</v>
      </c>
      <c r="N885" s="29">
        <v>6925268669358</v>
      </c>
      <c r="O885" s="30">
        <f t="shared" si="65"/>
        <v>114486</v>
      </c>
      <c r="P885" s="30">
        <f t="shared" si="69"/>
        <v>9813749408</v>
      </c>
      <c r="Q885" s="30">
        <f t="shared" si="66"/>
        <v>8440939</v>
      </c>
      <c r="R885" s="30">
        <f t="shared" si="67"/>
        <v>7400434621858</v>
      </c>
      <c r="T885">
        <f t="shared" si="68"/>
        <v>76109</v>
      </c>
      <c r="U885">
        <f>VLOOKUP(T885,CATMUN!$B$2:$G$1123,6,0)</f>
        <v>12</v>
      </c>
    </row>
    <row r="886" spans="1:21" x14ac:dyDescent="0.2">
      <c r="A886" s="25">
        <v>76111</v>
      </c>
      <c r="B886" s="25" t="s">
        <v>2069</v>
      </c>
      <c r="C886" s="25" t="s">
        <v>2074</v>
      </c>
      <c r="D886" s="26">
        <v>2014</v>
      </c>
      <c r="E886" s="26">
        <v>2014</v>
      </c>
      <c r="F886" s="27">
        <v>9741</v>
      </c>
      <c r="G886" s="27"/>
      <c r="H886" s="27">
        <v>740550603</v>
      </c>
      <c r="I886" s="27">
        <v>901661</v>
      </c>
      <c r="J886" s="27">
        <v>494742240600</v>
      </c>
      <c r="K886" s="29">
        <v>38718</v>
      </c>
      <c r="L886" s="29">
        <v>7654826</v>
      </c>
      <c r="M886" s="29">
        <v>4087634</v>
      </c>
      <c r="N886" s="29">
        <v>3109602826000</v>
      </c>
      <c r="O886" s="30">
        <f t="shared" si="65"/>
        <v>48459</v>
      </c>
      <c r="P886" s="30">
        <f t="shared" si="69"/>
        <v>748205429</v>
      </c>
      <c r="Q886" s="30">
        <f t="shared" si="66"/>
        <v>4989295</v>
      </c>
      <c r="R886" s="30">
        <f t="shared" si="67"/>
        <v>3604345066600</v>
      </c>
      <c r="T886">
        <f t="shared" si="68"/>
        <v>76111</v>
      </c>
      <c r="U886">
        <f>VLOOKUP(T886,CATMUN!$B$2:$G$1123,6,0)</f>
        <v>13</v>
      </c>
    </row>
    <row r="887" spans="1:21" x14ac:dyDescent="0.2">
      <c r="A887" s="25">
        <v>76113</v>
      </c>
      <c r="B887" s="25" t="s">
        <v>2069</v>
      </c>
      <c r="C887" s="25" t="s">
        <v>2075</v>
      </c>
      <c r="D887" s="26">
        <v>2014</v>
      </c>
      <c r="E887" s="26">
        <v>2014</v>
      </c>
      <c r="F887" s="27">
        <v>5950</v>
      </c>
      <c r="G887" s="27"/>
      <c r="H887" s="27">
        <v>406776239</v>
      </c>
      <c r="I887" s="27">
        <v>384166</v>
      </c>
      <c r="J887" s="27">
        <v>566573876500</v>
      </c>
      <c r="K887" s="29">
        <v>4660</v>
      </c>
      <c r="L887" s="29">
        <v>1320219</v>
      </c>
      <c r="M887" s="29">
        <v>451628</v>
      </c>
      <c r="N887" s="29">
        <v>202660922000</v>
      </c>
      <c r="O887" s="30">
        <f t="shared" si="65"/>
        <v>10610</v>
      </c>
      <c r="P887" s="30">
        <f t="shared" si="69"/>
        <v>408096458</v>
      </c>
      <c r="Q887" s="30">
        <f t="shared" si="66"/>
        <v>835794</v>
      </c>
      <c r="R887" s="30">
        <f t="shared" si="67"/>
        <v>769234798500</v>
      </c>
      <c r="T887">
        <f t="shared" si="68"/>
        <v>76113</v>
      </c>
      <c r="U887">
        <f>VLOOKUP(T887,CATMUN!$B$2:$G$1123,6,0)</f>
        <v>15</v>
      </c>
    </row>
    <row r="888" spans="1:21" x14ac:dyDescent="0.2">
      <c r="A888" s="25">
        <v>76122</v>
      </c>
      <c r="B888" s="25" t="s">
        <v>2069</v>
      </c>
      <c r="C888" s="25" t="s">
        <v>2076</v>
      </c>
      <c r="D888" s="26">
        <v>2015</v>
      </c>
      <c r="E888" s="26">
        <v>2015</v>
      </c>
      <c r="F888" s="27">
        <v>3093</v>
      </c>
      <c r="G888" s="27"/>
      <c r="H888" s="27">
        <v>167490531</v>
      </c>
      <c r="I888" s="27">
        <v>355352</v>
      </c>
      <c r="J888" s="27">
        <v>98078970800</v>
      </c>
      <c r="K888" s="29">
        <v>8748</v>
      </c>
      <c r="L888" s="29">
        <v>1884708</v>
      </c>
      <c r="M888" s="29">
        <v>770563</v>
      </c>
      <c r="N888" s="29">
        <v>198831343500</v>
      </c>
      <c r="O888" s="30">
        <f t="shared" si="65"/>
        <v>11841</v>
      </c>
      <c r="P888" s="30">
        <f t="shared" si="69"/>
        <v>169375239</v>
      </c>
      <c r="Q888" s="30">
        <f t="shared" si="66"/>
        <v>1125915</v>
      </c>
      <c r="R888" s="30">
        <f t="shared" si="67"/>
        <v>296910314300</v>
      </c>
      <c r="T888">
        <f t="shared" si="68"/>
        <v>76122</v>
      </c>
      <c r="U888">
        <f>VLOOKUP(T888,CATMUN!$B$2:$G$1123,6,0)</f>
        <v>14</v>
      </c>
    </row>
    <row r="889" spans="1:21" x14ac:dyDescent="0.2">
      <c r="A889" s="25">
        <v>76126</v>
      </c>
      <c r="B889" s="25" t="s">
        <v>2069</v>
      </c>
      <c r="C889" s="25" t="s">
        <v>2077</v>
      </c>
      <c r="D889" s="26">
        <v>2006</v>
      </c>
      <c r="E889" s="26">
        <v>2018</v>
      </c>
      <c r="F889" s="27">
        <v>5851</v>
      </c>
      <c r="G889" s="27"/>
      <c r="H889" s="27">
        <v>391881447</v>
      </c>
      <c r="I889" s="27">
        <v>543875</v>
      </c>
      <c r="J889" s="27">
        <v>245300550500</v>
      </c>
      <c r="K889" s="29">
        <v>5698</v>
      </c>
      <c r="L889" s="29">
        <v>1745307</v>
      </c>
      <c r="M889" s="29">
        <v>459459</v>
      </c>
      <c r="N889" s="29">
        <v>287115664000</v>
      </c>
      <c r="O889" s="30">
        <f t="shared" si="65"/>
        <v>11549</v>
      </c>
      <c r="P889" s="30">
        <f t="shared" si="69"/>
        <v>393626754</v>
      </c>
      <c r="Q889" s="30">
        <f t="shared" si="66"/>
        <v>1003334</v>
      </c>
      <c r="R889" s="30">
        <f t="shared" si="67"/>
        <v>532416214500</v>
      </c>
      <c r="T889">
        <f t="shared" si="68"/>
        <v>76126</v>
      </c>
      <c r="U889">
        <f>VLOOKUP(T889,CATMUN!$B$2:$G$1123,6,0)</f>
        <v>15</v>
      </c>
    </row>
    <row r="890" spans="1:21" x14ac:dyDescent="0.2">
      <c r="A890" s="25">
        <v>76130</v>
      </c>
      <c r="B890" s="25" t="s">
        <v>2069</v>
      </c>
      <c r="C890" s="25" t="s">
        <v>1222</v>
      </c>
      <c r="D890" s="26">
        <v>2016</v>
      </c>
      <c r="E890" s="26">
        <v>2016</v>
      </c>
      <c r="F890" s="27">
        <v>23465</v>
      </c>
      <c r="G890" s="27"/>
      <c r="H890" s="27">
        <v>285876776</v>
      </c>
      <c r="I890" s="27">
        <v>1763283</v>
      </c>
      <c r="J890" s="27">
        <v>1773126806400</v>
      </c>
      <c r="K890" s="29">
        <v>18479</v>
      </c>
      <c r="L890" s="29">
        <v>4229815</v>
      </c>
      <c r="M890" s="29">
        <v>1928067</v>
      </c>
      <c r="N890" s="29">
        <v>879396376000</v>
      </c>
      <c r="O890" s="30">
        <f t="shared" si="65"/>
        <v>41944</v>
      </c>
      <c r="P890" s="30">
        <f t="shared" si="69"/>
        <v>290106591</v>
      </c>
      <c r="Q890" s="30">
        <f t="shared" si="66"/>
        <v>3691350</v>
      </c>
      <c r="R890" s="30">
        <f t="shared" si="67"/>
        <v>2652523182400</v>
      </c>
      <c r="T890">
        <f t="shared" si="68"/>
        <v>76130</v>
      </c>
      <c r="U890">
        <f>VLOOKUP(T890,CATMUN!$B$2:$G$1123,6,0)</f>
        <v>2</v>
      </c>
    </row>
    <row r="891" spans="1:21" x14ac:dyDescent="0.2">
      <c r="A891" s="25">
        <v>76147</v>
      </c>
      <c r="B891" s="25" t="s">
        <v>2069</v>
      </c>
      <c r="C891" s="25" t="s">
        <v>2078</v>
      </c>
      <c r="D891" s="26">
        <v>2009</v>
      </c>
      <c r="E891" s="26">
        <v>2009</v>
      </c>
      <c r="F891" s="27">
        <v>2110</v>
      </c>
      <c r="G891" s="27"/>
      <c r="H891" s="27">
        <v>222826625</v>
      </c>
      <c r="I891" s="27">
        <v>291995</v>
      </c>
      <c r="J891" s="27">
        <v>282957067900</v>
      </c>
      <c r="K891" s="29">
        <v>48738</v>
      </c>
      <c r="L891" s="29">
        <v>9949768</v>
      </c>
      <c r="M891" s="29">
        <v>4351411</v>
      </c>
      <c r="N891" s="29">
        <v>2068948648500</v>
      </c>
      <c r="O891" s="30">
        <f t="shared" si="65"/>
        <v>50848</v>
      </c>
      <c r="P891" s="30">
        <f t="shared" si="69"/>
        <v>232776393</v>
      </c>
      <c r="Q891" s="30">
        <f t="shared" si="66"/>
        <v>4643406</v>
      </c>
      <c r="R891" s="30">
        <f t="shared" si="67"/>
        <v>2351905716400</v>
      </c>
      <c r="T891">
        <f t="shared" si="68"/>
        <v>76147</v>
      </c>
      <c r="U891">
        <f>VLOOKUP(T891,CATMUN!$B$2:$G$1123,6,0)</f>
        <v>13</v>
      </c>
    </row>
    <row r="892" spans="1:21" x14ac:dyDescent="0.2">
      <c r="A892" s="25">
        <v>76233</v>
      </c>
      <c r="B892" s="25" t="s">
        <v>2069</v>
      </c>
      <c r="C892" s="25" t="s">
        <v>2079</v>
      </c>
      <c r="D892" s="26">
        <v>2006</v>
      </c>
      <c r="E892" s="26">
        <v>2006</v>
      </c>
      <c r="F892" s="27">
        <v>24325</v>
      </c>
      <c r="G892" s="27"/>
      <c r="H892" s="27">
        <v>945271622</v>
      </c>
      <c r="I892" s="27">
        <v>1252111</v>
      </c>
      <c r="J892" s="27">
        <v>267288143400</v>
      </c>
      <c r="K892" s="29">
        <v>7342</v>
      </c>
      <c r="L892" s="29">
        <v>2981997</v>
      </c>
      <c r="M892" s="29">
        <v>564703</v>
      </c>
      <c r="N892" s="29">
        <v>117707086000</v>
      </c>
      <c r="O892" s="30">
        <f t="shared" si="65"/>
        <v>31667</v>
      </c>
      <c r="P892" s="30">
        <f t="shared" si="69"/>
        <v>948253619</v>
      </c>
      <c r="Q892" s="30">
        <f t="shared" si="66"/>
        <v>1816814</v>
      </c>
      <c r="R892" s="30">
        <f t="shared" si="67"/>
        <v>384995229400</v>
      </c>
      <c r="T892">
        <f t="shared" si="68"/>
        <v>76233</v>
      </c>
      <c r="U892">
        <f>VLOOKUP(T892,CATMUN!$B$2:$G$1123,6,0)</f>
        <v>15</v>
      </c>
    </row>
    <row r="893" spans="1:21" x14ac:dyDescent="0.2">
      <c r="A893" s="25">
        <v>76243</v>
      </c>
      <c r="B893" s="25" t="s">
        <v>2069</v>
      </c>
      <c r="C893" s="25" t="s">
        <v>2080</v>
      </c>
      <c r="D893" s="26">
        <v>2011</v>
      </c>
      <c r="E893" s="26">
        <v>2011</v>
      </c>
      <c r="F893" s="27">
        <v>4732</v>
      </c>
      <c r="G893" s="27"/>
      <c r="H893" s="27">
        <v>219984798</v>
      </c>
      <c r="I893" s="27">
        <v>157503</v>
      </c>
      <c r="J893" s="27">
        <v>45747450000</v>
      </c>
      <c r="K893" s="29">
        <v>1249</v>
      </c>
      <c r="L893" s="29">
        <v>375130</v>
      </c>
      <c r="M893" s="29">
        <v>114388</v>
      </c>
      <c r="N893" s="29">
        <v>18261691000</v>
      </c>
      <c r="O893" s="30">
        <f t="shared" si="65"/>
        <v>5981</v>
      </c>
      <c r="P893" s="30">
        <f t="shared" si="69"/>
        <v>220359928</v>
      </c>
      <c r="Q893" s="30">
        <f t="shared" si="66"/>
        <v>271891</v>
      </c>
      <c r="R893" s="30">
        <f t="shared" si="67"/>
        <v>64009141000</v>
      </c>
      <c r="T893">
        <f t="shared" si="68"/>
        <v>76243</v>
      </c>
      <c r="U893">
        <f>VLOOKUP(T893,CATMUN!$B$2:$G$1123,6,0)</f>
        <v>15</v>
      </c>
    </row>
    <row r="894" spans="1:21" x14ac:dyDescent="0.2">
      <c r="A894" s="25">
        <v>76246</v>
      </c>
      <c r="B894" s="25" t="s">
        <v>2069</v>
      </c>
      <c r="C894" s="25" t="s">
        <v>2081</v>
      </c>
      <c r="D894" s="26">
        <v>2011</v>
      </c>
      <c r="E894" s="26">
        <v>2011</v>
      </c>
      <c r="F894" s="27">
        <v>3131</v>
      </c>
      <c r="G894" s="27"/>
      <c r="H894" s="27">
        <v>214132162</v>
      </c>
      <c r="I894" s="27">
        <v>156705</v>
      </c>
      <c r="J894" s="27">
        <v>33803426600</v>
      </c>
      <c r="K894" s="29">
        <v>1319</v>
      </c>
      <c r="L894" s="29">
        <v>359940</v>
      </c>
      <c r="M894" s="29">
        <v>151775</v>
      </c>
      <c r="N894" s="29">
        <v>15869073000</v>
      </c>
      <c r="O894" s="30">
        <f t="shared" si="65"/>
        <v>4450</v>
      </c>
      <c r="P894" s="30">
        <f t="shared" si="69"/>
        <v>214492102</v>
      </c>
      <c r="Q894" s="30">
        <f t="shared" si="66"/>
        <v>308480</v>
      </c>
      <c r="R894" s="30">
        <f t="shared" si="67"/>
        <v>49672499600</v>
      </c>
      <c r="T894">
        <f t="shared" si="68"/>
        <v>76246</v>
      </c>
      <c r="U894">
        <f>VLOOKUP(T894,CATMUN!$B$2:$G$1123,6,0)</f>
        <v>15</v>
      </c>
    </row>
    <row r="895" spans="1:21" x14ac:dyDescent="0.2">
      <c r="A895" s="25">
        <v>76248</v>
      </c>
      <c r="B895" s="25" t="s">
        <v>2069</v>
      </c>
      <c r="C895" s="25" t="s">
        <v>2082</v>
      </c>
      <c r="D895" s="26">
        <v>2014</v>
      </c>
      <c r="E895" s="26">
        <v>2014</v>
      </c>
      <c r="F895" s="27">
        <v>10232</v>
      </c>
      <c r="G895" s="27"/>
      <c r="H895" s="27">
        <v>496391718</v>
      </c>
      <c r="I895" s="27">
        <v>469046</v>
      </c>
      <c r="J895" s="27">
        <v>860179171400</v>
      </c>
      <c r="K895" s="29">
        <v>14749</v>
      </c>
      <c r="L895" s="29">
        <v>4611801</v>
      </c>
      <c r="M895" s="29">
        <v>1490868</v>
      </c>
      <c r="N895" s="29">
        <v>589133986000</v>
      </c>
      <c r="O895" s="30">
        <f t="shared" si="65"/>
        <v>24981</v>
      </c>
      <c r="P895" s="30">
        <f t="shared" si="69"/>
        <v>501003519</v>
      </c>
      <c r="Q895" s="30">
        <f t="shared" si="66"/>
        <v>1959914</v>
      </c>
      <c r="R895" s="30">
        <f t="shared" si="67"/>
        <v>1449313157400</v>
      </c>
      <c r="T895">
        <f t="shared" si="68"/>
        <v>76248</v>
      </c>
      <c r="U895">
        <f>VLOOKUP(T895,CATMUN!$B$2:$G$1123,6,0)</f>
        <v>14</v>
      </c>
    </row>
    <row r="896" spans="1:21" x14ac:dyDescent="0.2">
      <c r="A896" s="25">
        <v>76250</v>
      </c>
      <c r="B896" s="25" t="s">
        <v>2069</v>
      </c>
      <c r="C896" s="25" t="s">
        <v>2083</v>
      </c>
      <c r="D896" s="26">
        <v>2006</v>
      </c>
      <c r="E896" s="26">
        <v>2006</v>
      </c>
      <c r="F896" s="27">
        <v>2882</v>
      </c>
      <c r="G896" s="27"/>
      <c r="H896" s="27">
        <v>281189814</v>
      </c>
      <c r="I896" s="27">
        <v>167856</v>
      </c>
      <c r="J896" s="27">
        <v>34018804400</v>
      </c>
      <c r="K896" s="29">
        <v>2175</v>
      </c>
      <c r="L896" s="29">
        <v>745304</v>
      </c>
      <c r="M896" s="29">
        <v>205123</v>
      </c>
      <c r="N896" s="29">
        <v>38101789000</v>
      </c>
      <c r="O896" s="30">
        <f t="shared" si="65"/>
        <v>5057</v>
      </c>
      <c r="P896" s="30">
        <f t="shared" si="69"/>
        <v>281935118</v>
      </c>
      <c r="Q896" s="30">
        <f t="shared" si="66"/>
        <v>372979</v>
      </c>
      <c r="R896" s="30">
        <f t="shared" si="67"/>
        <v>72120593400</v>
      </c>
      <c r="T896">
        <f t="shared" si="68"/>
        <v>76250</v>
      </c>
      <c r="U896">
        <f>VLOOKUP(T896,CATMUN!$B$2:$G$1123,6,0)</f>
        <v>15</v>
      </c>
    </row>
    <row r="897" spans="1:21" x14ac:dyDescent="0.2">
      <c r="A897" s="25">
        <v>76275</v>
      </c>
      <c r="B897" s="25" t="s">
        <v>2069</v>
      </c>
      <c r="C897" s="25" t="s">
        <v>2084</v>
      </c>
      <c r="D897" s="26">
        <v>2014</v>
      </c>
      <c r="E897" s="26">
        <v>2014</v>
      </c>
      <c r="F897" s="27">
        <v>13873</v>
      </c>
      <c r="G897" s="27"/>
      <c r="H897" s="27">
        <v>409292366</v>
      </c>
      <c r="I897" s="27">
        <v>257590</v>
      </c>
      <c r="J897" s="27">
        <v>318411786400</v>
      </c>
      <c r="K897" s="29">
        <v>14701</v>
      </c>
      <c r="L897" s="29">
        <v>2861150</v>
      </c>
      <c r="M897" s="29">
        <v>1507426</v>
      </c>
      <c r="N897" s="29">
        <v>545690942000</v>
      </c>
      <c r="O897" s="30">
        <f t="shared" si="65"/>
        <v>28574</v>
      </c>
      <c r="P897" s="30">
        <f t="shared" si="69"/>
        <v>412153516</v>
      </c>
      <c r="Q897" s="30">
        <f t="shared" si="66"/>
        <v>1765016</v>
      </c>
      <c r="R897" s="30">
        <f t="shared" si="67"/>
        <v>864102728400</v>
      </c>
      <c r="T897">
        <f t="shared" si="68"/>
        <v>76275</v>
      </c>
      <c r="U897">
        <f>VLOOKUP(T897,CATMUN!$B$2:$G$1123,6,0)</f>
        <v>14</v>
      </c>
    </row>
    <row r="898" spans="1:21" x14ac:dyDescent="0.2">
      <c r="A898" s="25">
        <v>76306</v>
      </c>
      <c r="B898" s="25" t="s">
        <v>2069</v>
      </c>
      <c r="C898" s="25" t="s">
        <v>2085</v>
      </c>
      <c r="D898" s="26">
        <v>2010</v>
      </c>
      <c r="E898" s="26">
        <v>2010</v>
      </c>
      <c r="F898" s="27">
        <v>5489</v>
      </c>
      <c r="G898" s="27"/>
      <c r="H898" s="27">
        <v>256109230</v>
      </c>
      <c r="I898" s="27">
        <v>392480</v>
      </c>
      <c r="J898" s="27">
        <v>154684506500</v>
      </c>
      <c r="K898" s="29">
        <v>4120</v>
      </c>
      <c r="L898" s="29">
        <v>877182</v>
      </c>
      <c r="M898" s="29">
        <v>427730</v>
      </c>
      <c r="N898" s="29">
        <v>134750724000</v>
      </c>
      <c r="O898" s="30">
        <f t="shared" si="65"/>
        <v>9609</v>
      </c>
      <c r="P898" s="30">
        <f t="shared" si="69"/>
        <v>256986412</v>
      </c>
      <c r="Q898" s="30">
        <f t="shared" si="66"/>
        <v>820210</v>
      </c>
      <c r="R898" s="30">
        <f t="shared" si="67"/>
        <v>289435230500</v>
      </c>
      <c r="T898">
        <f t="shared" si="68"/>
        <v>76306</v>
      </c>
      <c r="U898">
        <f>VLOOKUP(T898,CATMUN!$B$2:$G$1123,6,0)</f>
        <v>14</v>
      </c>
    </row>
    <row r="899" spans="1:21" x14ac:dyDescent="0.2">
      <c r="A899" s="25">
        <v>76318</v>
      </c>
      <c r="B899" s="25" t="s">
        <v>2069</v>
      </c>
      <c r="C899" s="25" t="s">
        <v>2086</v>
      </c>
      <c r="D899" s="26">
        <v>2006</v>
      </c>
      <c r="E899" s="26">
        <v>2006</v>
      </c>
      <c r="F899" s="27">
        <v>5879</v>
      </c>
      <c r="G899" s="27"/>
      <c r="H899" s="27">
        <v>161094271</v>
      </c>
      <c r="I899" s="27">
        <v>331639</v>
      </c>
      <c r="J899" s="27">
        <v>152354760400</v>
      </c>
      <c r="K899" s="29">
        <v>7481</v>
      </c>
      <c r="L899" s="29">
        <v>2309465</v>
      </c>
      <c r="M899" s="29">
        <v>602490</v>
      </c>
      <c r="N899" s="29">
        <v>135481499000</v>
      </c>
      <c r="O899" s="30">
        <f t="shared" ref="O899:O962" si="70">F899+K899</f>
        <v>13360</v>
      </c>
      <c r="P899" s="30">
        <f t="shared" si="69"/>
        <v>163403736</v>
      </c>
      <c r="Q899" s="30">
        <f t="shared" ref="Q899:Q962" si="71">I899+M899</f>
        <v>934129</v>
      </c>
      <c r="R899" s="30">
        <f t="shared" ref="R899:R962" si="72">J899+N899</f>
        <v>287836259400</v>
      </c>
      <c r="T899">
        <f t="shared" ref="T899:T962" si="73">VALUE(A899)</f>
        <v>76318</v>
      </c>
      <c r="U899">
        <f>VLOOKUP(T899,CATMUN!$B$2:$G$1123,6,0)</f>
        <v>14</v>
      </c>
    </row>
    <row r="900" spans="1:21" x14ac:dyDescent="0.2">
      <c r="A900" s="25">
        <v>76364</v>
      </c>
      <c r="B900" s="25" t="s">
        <v>2069</v>
      </c>
      <c r="C900" s="25" t="s">
        <v>2087</v>
      </c>
      <c r="D900" s="26">
        <v>2013</v>
      </c>
      <c r="E900" s="26">
        <v>2013</v>
      </c>
      <c r="F900" s="27">
        <v>22829</v>
      </c>
      <c r="G900" s="27"/>
      <c r="H900" s="27">
        <v>596904969</v>
      </c>
      <c r="I900" s="27">
        <v>1185815</v>
      </c>
      <c r="J900" s="27">
        <v>991220572800</v>
      </c>
      <c r="K900" s="29">
        <v>48258</v>
      </c>
      <c r="L900" s="29">
        <v>16229586</v>
      </c>
      <c r="M900" s="29">
        <v>3659694</v>
      </c>
      <c r="N900" s="29">
        <v>2330382180000</v>
      </c>
      <c r="O900" s="30">
        <f t="shared" si="70"/>
        <v>71087</v>
      </c>
      <c r="P900" s="30">
        <f t="shared" ref="P900:P963" si="74">H900+L900</f>
        <v>613134555</v>
      </c>
      <c r="Q900" s="30">
        <f t="shared" si="71"/>
        <v>4845509</v>
      </c>
      <c r="R900" s="30">
        <f t="shared" si="72"/>
        <v>3321602752800</v>
      </c>
      <c r="T900">
        <f t="shared" si="73"/>
        <v>76364</v>
      </c>
      <c r="U900">
        <f>VLOOKUP(T900,CATMUN!$B$2:$G$1123,6,0)</f>
        <v>11</v>
      </c>
    </row>
    <row r="901" spans="1:21" x14ac:dyDescent="0.2">
      <c r="A901" s="25">
        <v>76377</v>
      </c>
      <c r="B901" s="25" t="s">
        <v>2069</v>
      </c>
      <c r="C901" s="25" t="s">
        <v>2088</v>
      </c>
      <c r="D901" s="26">
        <v>2004</v>
      </c>
      <c r="E901" s="26">
        <v>2004</v>
      </c>
      <c r="F901" s="27">
        <v>12118</v>
      </c>
      <c r="G901" s="27"/>
      <c r="H901" s="27">
        <v>216587238</v>
      </c>
      <c r="I901" s="27">
        <v>387769</v>
      </c>
      <c r="J901" s="27">
        <v>68148303800</v>
      </c>
      <c r="K901" s="29">
        <v>2648</v>
      </c>
      <c r="L901" s="29">
        <v>1857001</v>
      </c>
      <c r="M901" s="29">
        <v>239013</v>
      </c>
      <c r="N901" s="29">
        <v>29716171500</v>
      </c>
      <c r="O901" s="30">
        <f t="shared" si="70"/>
        <v>14766</v>
      </c>
      <c r="P901" s="30">
        <f t="shared" si="74"/>
        <v>218444239</v>
      </c>
      <c r="Q901" s="30">
        <f t="shared" si="71"/>
        <v>626782</v>
      </c>
      <c r="R901" s="30">
        <f t="shared" si="72"/>
        <v>97864475300</v>
      </c>
      <c r="T901">
        <f t="shared" si="73"/>
        <v>76377</v>
      </c>
      <c r="U901">
        <f>VLOOKUP(T901,CATMUN!$B$2:$G$1123,6,0)</f>
        <v>15</v>
      </c>
    </row>
    <row r="902" spans="1:21" x14ac:dyDescent="0.2">
      <c r="A902" s="25">
        <v>76400</v>
      </c>
      <c r="B902" s="25" t="s">
        <v>2069</v>
      </c>
      <c r="C902" s="25" t="s">
        <v>1828</v>
      </c>
      <c r="D902" s="26">
        <v>2015</v>
      </c>
      <c r="E902" s="26">
        <v>2015</v>
      </c>
      <c r="F902" s="27">
        <v>4316</v>
      </c>
      <c r="G902" s="27"/>
      <c r="H902" s="27">
        <v>119133215</v>
      </c>
      <c r="I902" s="27">
        <v>409763</v>
      </c>
      <c r="J902" s="27">
        <v>187486438500</v>
      </c>
      <c r="K902" s="29">
        <v>10912</v>
      </c>
      <c r="L902" s="29">
        <v>2373086</v>
      </c>
      <c r="M902" s="29">
        <v>770891</v>
      </c>
      <c r="N902" s="29">
        <v>322874904500</v>
      </c>
      <c r="O902" s="30">
        <f t="shared" si="70"/>
        <v>15228</v>
      </c>
      <c r="P902" s="30">
        <f t="shared" si="74"/>
        <v>121506301</v>
      </c>
      <c r="Q902" s="30">
        <f t="shared" si="71"/>
        <v>1180654</v>
      </c>
      <c r="R902" s="30">
        <f t="shared" si="72"/>
        <v>510361343000</v>
      </c>
      <c r="T902">
        <f t="shared" si="73"/>
        <v>76400</v>
      </c>
      <c r="U902">
        <f>VLOOKUP(T902,CATMUN!$B$2:$G$1123,6,0)</f>
        <v>14</v>
      </c>
    </row>
    <row r="903" spans="1:21" x14ac:dyDescent="0.2">
      <c r="A903" s="25">
        <v>76403</v>
      </c>
      <c r="B903" s="25" t="s">
        <v>2069</v>
      </c>
      <c r="C903" s="25" t="s">
        <v>1337</v>
      </c>
      <c r="D903" s="26">
        <v>2004</v>
      </c>
      <c r="E903" s="26">
        <v>2004</v>
      </c>
      <c r="F903" s="27">
        <v>2826</v>
      </c>
      <c r="G903" s="27"/>
      <c r="H903" s="27">
        <v>232851171</v>
      </c>
      <c r="I903" s="27">
        <v>211502</v>
      </c>
      <c r="J903" s="27">
        <v>77261155800</v>
      </c>
      <c r="K903" s="29">
        <v>4097</v>
      </c>
      <c r="L903" s="29">
        <v>3442826</v>
      </c>
      <c r="M903" s="29">
        <v>346841</v>
      </c>
      <c r="N903" s="29">
        <v>54699362500</v>
      </c>
      <c r="O903" s="30">
        <f t="shared" si="70"/>
        <v>6923</v>
      </c>
      <c r="P903" s="30">
        <f t="shared" si="74"/>
        <v>236293997</v>
      </c>
      <c r="Q903" s="30">
        <f t="shared" si="71"/>
        <v>558343</v>
      </c>
      <c r="R903" s="30">
        <f t="shared" si="72"/>
        <v>131960518300</v>
      </c>
      <c r="T903">
        <f t="shared" si="73"/>
        <v>76403</v>
      </c>
      <c r="U903">
        <f>VLOOKUP(T903,CATMUN!$B$2:$G$1123,6,0)</f>
        <v>15</v>
      </c>
    </row>
    <row r="904" spans="1:21" x14ac:dyDescent="0.2">
      <c r="A904" s="25">
        <v>76497</v>
      </c>
      <c r="B904" s="25" t="s">
        <v>2069</v>
      </c>
      <c r="C904" s="25" t="s">
        <v>2089</v>
      </c>
      <c r="D904" s="26">
        <v>2009</v>
      </c>
      <c r="E904" s="26">
        <v>2009</v>
      </c>
      <c r="F904" s="27">
        <v>2544</v>
      </c>
      <c r="G904" s="27"/>
      <c r="H904" s="27">
        <v>227156712</v>
      </c>
      <c r="I904" s="27">
        <v>244157</v>
      </c>
      <c r="J904" s="27">
        <v>209916724200</v>
      </c>
      <c r="K904" s="29">
        <v>3280</v>
      </c>
      <c r="L904" s="29">
        <v>784362</v>
      </c>
      <c r="M904" s="29">
        <v>238792</v>
      </c>
      <c r="N904" s="29">
        <v>47172935500</v>
      </c>
      <c r="O904" s="30">
        <f t="shared" si="70"/>
        <v>5824</v>
      </c>
      <c r="P904" s="30">
        <f t="shared" si="74"/>
        <v>227941074</v>
      </c>
      <c r="Q904" s="30">
        <f t="shared" si="71"/>
        <v>482949</v>
      </c>
      <c r="R904" s="30">
        <f t="shared" si="72"/>
        <v>257089659700</v>
      </c>
      <c r="T904">
        <f t="shared" si="73"/>
        <v>76497</v>
      </c>
      <c r="U904">
        <f>VLOOKUP(T904,CATMUN!$B$2:$G$1123,6,0)</f>
        <v>14</v>
      </c>
    </row>
    <row r="905" spans="1:21" x14ac:dyDescent="0.2">
      <c r="A905" s="25">
        <v>76520</v>
      </c>
      <c r="B905" s="25" t="s">
        <v>2069</v>
      </c>
      <c r="C905" s="25" t="s">
        <v>2090</v>
      </c>
      <c r="D905" s="26">
        <v>2014</v>
      </c>
      <c r="E905" s="26">
        <v>2014</v>
      </c>
      <c r="F905" s="27">
        <v>31832</v>
      </c>
      <c r="G905" s="27"/>
      <c r="H905" s="27">
        <v>933934532</v>
      </c>
      <c r="I905" s="27">
        <v>3751467</v>
      </c>
      <c r="J905" s="27">
        <v>3435747032200</v>
      </c>
      <c r="K905" s="29">
        <v>95247</v>
      </c>
      <c r="L905" s="29">
        <v>19808780</v>
      </c>
      <c r="M905" s="29">
        <v>9574940</v>
      </c>
      <c r="N905" s="29">
        <v>5596262479500</v>
      </c>
      <c r="O905" s="30">
        <f t="shared" si="70"/>
        <v>127079</v>
      </c>
      <c r="P905" s="30">
        <f t="shared" si="74"/>
        <v>953743312</v>
      </c>
      <c r="Q905" s="30">
        <f t="shared" si="71"/>
        <v>13326407</v>
      </c>
      <c r="R905" s="30">
        <f t="shared" si="72"/>
        <v>9032009511700</v>
      </c>
      <c r="T905">
        <f t="shared" si="73"/>
        <v>76520</v>
      </c>
      <c r="U905">
        <f>VLOOKUP(T905,CATMUN!$B$2:$G$1123,6,0)</f>
        <v>11</v>
      </c>
    </row>
    <row r="906" spans="1:21" x14ac:dyDescent="0.2">
      <c r="A906" s="25">
        <v>76563</v>
      </c>
      <c r="B906" s="25" t="s">
        <v>2069</v>
      </c>
      <c r="C906" s="25" t="s">
        <v>2091</v>
      </c>
      <c r="D906" s="26">
        <v>2014</v>
      </c>
      <c r="E906" s="26">
        <v>2014</v>
      </c>
      <c r="F906" s="27">
        <v>3829</v>
      </c>
      <c r="G906" s="27"/>
      <c r="H906" s="27">
        <v>359147415</v>
      </c>
      <c r="I906" s="27">
        <v>329542</v>
      </c>
      <c r="J906" s="27">
        <v>461680817300</v>
      </c>
      <c r="K906" s="29">
        <v>14103</v>
      </c>
      <c r="L906" s="29">
        <v>1912104</v>
      </c>
      <c r="M906" s="29">
        <v>1092680</v>
      </c>
      <c r="N906" s="29">
        <v>358456687000</v>
      </c>
      <c r="O906" s="30">
        <f t="shared" si="70"/>
        <v>17932</v>
      </c>
      <c r="P906" s="30">
        <f t="shared" si="74"/>
        <v>361059519</v>
      </c>
      <c r="Q906" s="30">
        <f t="shared" si="71"/>
        <v>1422222</v>
      </c>
      <c r="R906" s="30">
        <f t="shared" si="72"/>
        <v>820137504300</v>
      </c>
      <c r="T906">
        <f t="shared" si="73"/>
        <v>76563</v>
      </c>
      <c r="U906">
        <f>VLOOKUP(T906,CATMUN!$B$2:$G$1123,6,0)</f>
        <v>14</v>
      </c>
    </row>
    <row r="907" spans="1:21" x14ac:dyDescent="0.2">
      <c r="A907" s="25">
        <v>76606</v>
      </c>
      <c r="B907" s="25" t="s">
        <v>2069</v>
      </c>
      <c r="C907" s="25" t="s">
        <v>1795</v>
      </c>
      <c r="D907" s="26">
        <v>2007</v>
      </c>
      <c r="E907" s="26">
        <v>2007</v>
      </c>
      <c r="F907" s="27">
        <v>3740</v>
      </c>
      <c r="G907" s="27"/>
      <c r="H907" s="27">
        <v>258164109</v>
      </c>
      <c r="I907" s="27">
        <v>399207</v>
      </c>
      <c r="J907" s="27">
        <v>132987800000</v>
      </c>
      <c r="K907" s="29">
        <v>3875</v>
      </c>
      <c r="L907" s="29">
        <v>579413</v>
      </c>
      <c r="M907" s="29">
        <v>263069</v>
      </c>
      <c r="N907" s="29">
        <v>70060429000</v>
      </c>
      <c r="O907" s="30">
        <f t="shared" si="70"/>
        <v>7615</v>
      </c>
      <c r="P907" s="30">
        <f t="shared" si="74"/>
        <v>258743522</v>
      </c>
      <c r="Q907" s="30">
        <f t="shared" si="71"/>
        <v>662276</v>
      </c>
      <c r="R907" s="30">
        <f t="shared" si="72"/>
        <v>203048229000</v>
      </c>
      <c r="T907">
        <f t="shared" si="73"/>
        <v>76606</v>
      </c>
      <c r="U907">
        <f>VLOOKUP(T907,CATMUN!$B$2:$G$1123,6,0)</f>
        <v>14</v>
      </c>
    </row>
    <row r="908" spans="1:21" x14ac:dyDescent="0.2">
      <c r="A908" s="25">
        <v>76616</v>
      </c>
      <c r="B908" s="25" t="s">
        <v>2069</v>
      </c>
      <c r="C908" s="25" t="s">
        <v>2092</v>
      </c>
      <c r="D908" s="26">
        <v>2011</v>
      </c>
      <c r="E908" s="26">
        <v>2011</v>
      </c>
      <c r="F908" s="27">
        <v>5564</v>
      </c>
      <c r="G908" s="27"/>
      <c r="H908" s="27">
        <v>332681751</v>
      </c>
      <c r="I908" s="27">
        <v>277737</v>
      </c>
      <c r="J908" s="27">
        <v>115791357900</v>
      </c>
      <c r="K908" s="29">
        <v>3753</v>
      </c>
      <c r="L908" s="29">
        <v>1026507</v>
      </c>
      <c r="M908" s="29">
        <v>289442</v>
      </c>
      <c r="N908" s="29">
        <v>59411559900</v>
      </c>
      <c r="O908" s="30">
        <f t="shared" si="70"/>
        <v>9317</v>
      </c>
      <c r="P908" s="30">
        <f t="shared" si="74"/>
        <v>333708258</v>
      </c>
      <c r="Q908" s="30">
        <f t="shared" si="71"/>
        <v>567179</v>
      </c>
      <c r="R908" s="30">
        <f t="shared" si="72"/>
        <v>175202917800</v>
      </c>
      <c r="T908">
        <f t="shared" si="73"/>
        <v>76616</v>
      </c>
      <c r="U908">
        <f>VLOOKUP(T908,CATMUN!$B$2:$G$1123,6,0)</f>
        <v>15</v>
      </c>
    </row>
    <row r="909" spans="1:21" x14ac:dyDescent="0.2">
      <c r="A909" s="25">
        <v>76622</v>
      </c>
      <c r="B909" s="25" t="s">
        <v>2069</v>
      </c>
      <c r="C909" s="25" t="s">
        <v>2093</v>
      </c>
      <c r="D909" s="26">
        <v>2002</v>
      </c>
      <c r="E909" s="26">
        <v>2018</v>
      </c>
      <c r="F909" s="27">
        <v>6385</v>
      </c>
      <c r="G909" s="27"/>
      <c r="H909" s="27">
        <v>208919069</v>
      </c>
      <c r="I909" s="27">
        <v>389599</v>
      </c>
      <c r="J909" s="27">
        <v>100041962500</v>
      </c>
      <c r="K909" s="29">
        <v>11079</v>
      </c>
      <c r="L909" s="29">
        <v>3934576</v>
      </c>
      <c r="M909" s="29">
        <v>1097680</v>
      </c>
      <c r="N909" s="29">
        <v>583323569000</v>
      </c>
      <c r="O909" s="30">
        <f t="shared" si="70"/>
        <v>17464</v>
      </c>
      <c r="P909" s="30">
        <f t="shared" si="74"/>
        <v>212853645</v>
      </c>
      <c r="Q909" s="30">
        <f t="shared" si="71"/>
        <v>1487279</v>
      </c>
      <c r="R909" s="30">
        <f t="shared" si="72"/>
        <v>683365531500</v>
      </c>
      <c r="T909">
        <f t="shared" si="73"/>
        <v>76622</v>
      </c>
      <c r="U909">
        <f>VLOOKUP(T909,CATMUN!$B$2:$G$1123,6,0)</f>
        <v>14</v>
      </c>
    </row>
    <row r="910" spans="1:21" x14ac:dyDescent="0.2">
      <c r="A910" s="25">
        <v>76670</v>
      </c>
      <c r="B910" s="25" t="s">
        <v>2069</v>
      </c>
      <c r="C910" s="25" t="s">
        <v>2017</v>
      </c>
      <c r="D910" s="26">
        <v>2007</v>
      </c>
      <c r="E910" s="26">
        <v>2007</v>
      </c>
      <c r="F910" s="27">
        <v>4059</v>
      </c>
      <c r="G910" s="27"/>
      <c r="H910" s="27">
        <v>193834655</v>
      </c>
      <c r="I910" s="27">
        <v>432567</v>
      </c>
      <c r="J910" s="27">
        <v>128522656500</v>
      </c>
      <c r="K910" s="29">
        <v>4007</v>
      </c>
      <c r="L910" s="29">
        <v>2251045</v>
      </c>
      <c r="M910" s="29">
        <v>363522</v>
      </c>
      <c r="N910" s="29">
        <v>83240373000</v>
      </c>
      <c r="O910" s="30">
        <f t="shared" si="70"/>
        <v>8066</v>
      </c>
      <c r="P910" s="30">
        <f t="shared" si="74"/>
        <v>196085700</v>
      </c>
      <c r="Q910" s="30">
        <f t="shared" si="71"/>
        <v>796089</v>
      </c>
      <c r="R910" s="30">
        <f t="shared" si="72"/>
        <v>211763029500</v>
      </c>
      <c r="T910">
        <f t="shared" si="73"/>
        <v>76670</v>
      </c>
      <c r="U910">
        <f>VLOOKUP(T910,CATMUN!$B$2:$G$1123,6,0)</f>
        <v>14</v>
      </c>
    </row>
    <row r="911" spans="1:21" x14ac:dyDescent="0.2">
      <c r="A911" s="25">
        <v>76736</v>
      </c>
      <c r="B911" s="25" t="s">
        <v>2069</v>
      </c>
      <c r="C911" s="25" t="s">
        <v>2094</v>
      </c>
      <c r="D911" s="26">
        <v>2010</v>
      </c>
      <c r="E911" s="26">
        <v>2010</v>
      </c>
      <c r="F911" s="27">
        <v>5724</v>
      </c>
      <c r="G911" s="27"/>
      <c r="H911" s="27">
        <v>506434232</v>
      </c>
      <c r="I911" s="27">
        <v>431212</v>
      </c>
      <c r="J911" s="27">
        <v>122913720600</v>
      </c>
      <c r="K911" s="29">
        <v>13357</v>
      </c>
      <c r="L911" s="29">
        <v>3304557</v>
      </c>
      <c r="M911" s="29">
        <v>1049252</v>
      </c>
      <c r="N911" s="29">
        <v>328265687000</v>
      </c>
      <c r="O911" s="30">
        <f t="shared" si="70"/>
        <v>19081</v>
      </c>
      <c r="P911" s="30">
        <f t="shared" si="74"/>
        <v>509738789</v>
      </c>
      <c r="Q911" s="30">
        <f t="shared" si="71"/>
        <v>1480464</v>
      </c>
      <c r="R911" s="30">
        <f t="shared" si="72"/>
        <v>451179407600</v>
      </c>
      <c r="T911">
        <f t="shared" si="73"/>
        <v>76736</v>
      </c>
      <c r="U911">
        <f>VLOOKUP(T911,CATMUN!$B$2:$G$1123,6,0)</f>
        <v>14</v>
      </c>
    </row>
    <row r="912" spans="1:21" x14ac:dyDescent="0.2">
      <c r="A912" s="25">
        <v>76823</v>
      </c>
      <c r="B912" s="25" t="s">
        <v>2069</v>
      </c>
      <c r="C912" s="25" t="s">
        <v>2095</v>
      </c>
      <c r="D912" s="26">
        <v>2006</v>
      </c>
      <c r="E912" s="26">
        <v>2006</v>
      </c>
      <c r="F912" s="27">
        <v>3099</v>
      </c>
      <c r="G912" s="27"/>
      <c r="H912" s="27">
        <v>176918601</v>
      </c>
      <c r="I912" s="27">
        <v>146000</v>
      </c>
      <c r="J912" s="27">
        <v>65344200200</v>
      </c>
      <c r="K912" s="29">
        <v>3971</v>
      </c>
      <c r="L912" s="29">
        <v>1588156</v>
      </c>
      <c r="M912" s="29">
        <v>301680</v>
      </c>
      <c r="N912" s="29">
        <v>49833117000</v>
      </c>
      <c r="O912" s="30">
        <f t="shared" si="70"/>
        <v>7070</v>
      </c>
      <c r="P912" s="30">
        <f t="shared" si="74"/>
        <v>178506757</v>
      </c>
      <c r="Q912" s="30">
        <f t="shared" si="71"/>
        <v>447680</v>
      </c>
      <c r="R912" s="30">
        <f t="shared" si="72"/>
        <v>115177317200</v>
      </c>
      <c r="T912">
        <f t="shared" si="73"/>
        <v>76823</v>
      </c>
      <c r="U912">
        <f>VLOOKUP(T912,CATMUN!$B$2:$G$1123,6,0)</f>
        <v>14</v>
      </c>
    </row>
    <row r="913" spans="1:21" x14ac:dyDescent="0.2">
      <c r="A913" s="25">
        <v>76828</v>
      </c>
      <c r="B913" s="25" t="s">
        <v>2069</v>
      </c>
      <c r="C913" s="25" t="s">
        <v>2096</v>
      </c>
      <c r="D913" s="26">
        <v>2009</v>
      </c>
      <c r="E913" s="26">
        <v>2009</v>
      </c>
      <c r="F913" s="27">
        <v>4889</v>
      </c>
      <c r="G913" s="27"/>
      <c r="H913" s="27">
        <v>240381184</v>
      </c>
      <c r="I913" s="27">
        <v>186864</v>
      </c>
      <c r="J913" s="27">
        <v>65244848500</v>
      </c>
      <c r="K913" s="29">
        <v>3502</v>
      </c>
      <c r="L913" s="29">
        <v>1466615</v>
      </c>
      <c r="M913" s="29">
        <v>389503</v>
      </c>
      <c r="N913" s="29">
        <v>96604159000</v>
      </c>
      <c r="O913" s="30">
        <f t="shared" si="70"/>
        <v>8391</v>
      </c>
      <c r="P913" s="30">
        <f t="shared" si="74"/>
        <v>241847799</v>
      </c>
      <c r="Q913" s="30">
        <f t="shared" si="71"/>
        <v>576367</v>
      </c>
      <c r="R913" s="30">
        <f t="shared" si="72"/>
        <v>161849007500</v>
      </c>
      <c r="T913">
        <f t="shared" si="73"/>
        <v>76828</v>
      </c>
      <c r="U913">
        <f>VLOOKUP(T913,CATMUN!$B$2:$G$1123,6,0)</f>
        <v>14</v>
      </c>
    </row>
    <row r="914" spans="1:21" x14ac:dyDescent="0.2">
      <c r="A914" s="25">
        <v>76834</v>
      </c>
      <c r="B914" s="25" t="s">
        <v>2069</v>
      </c>
      <c r="C914" s="25" t="s">
        <v>2097</v>
      </c>
      <c r="D914" s="26">
        <v>2009</v>
      </c>
      <c r="E914" s="26">
        <v>2009</v>
      </c>
      <c r="F914" s="27">
        <v>16850</v>
      </c>
      <c r="G914" s="27"/>
      <c r="H914" s="27">
        <v>917204340</v>
      </c>
      <c r="I914" s="27">
        <v>1011698</v>
      </c>
      <c r="J914" s="27">
        <v>385325434200</v>
      </c>
      <c r="K914" s="29">
        <v>65071</v>
      </c>
      <c r="L914" s="29">
        <v>9520911</v>
      </c>
      <c r="M914" s="29">
        <v>6279767</v>
      </c>
      <c r="N914" s="29">
        <v>3211346735500</v>
      </c>
      <c r="O914" s="30">
        <f t="shared" si="70"/>
        <v>81921</v>
      </c>
      <c r="P914" s="30">
        <f t="shared" si="74"/>
        <v>926725251</v>
      </c>
      <c r="Q914" s="30">
        <f t="shared" si="71"/>
        <v>7291465</v>
      </c>
      <c r="R914" s="30">
        <f t="shared" si="72"/>
        <v>3596672169700</v>
      </c>
      <c r="T914">
        <f t="shared" si="73"/>
        <v>76834</v>
      </c>
      <c r="U914">
        <f>VLOOKUP(T914,CATMUN!$B$2:$G$1123,6,0)</f>
        <v>12</v>
      </c>
    </row>
    <row r="915" spans="1:21" x14ac:dyDescent="0.2">
      <c r="A915" s="25">
        <v>76845</v>
      </c>
      <c r="B915" s="25" t="s">
        <v>2069</v>
      </c>
      <c r="C915" s="25" t="s">
        <v>2098</v>
      </c>
      <c r="D915" s="26">
        <v>2006</v>
      </c>
      <c r="E915" s="26">
        <v>2006</v>
      </c>
      <c r="F915" s="27">
        <v>1873</v>
      </c>
      <c r="G915" s="27"/>
      <c r="H915" s="27">
        <v>40624830</v>
      </c>
      <c r="I915" s="27">
        <v>120397</v>
      </c>
      <c r="J915" s="27">
        <v>48501705500</v>
      </c>
      <c r="K915" s="29">
        <v>989</v>
      </c>
      <c r="L915" s="29">
        <v>366290</v>
      </c>
      <c r="M915" s="29">
        <v>78076</v>
      </c>
      <c r="N915" s="29">
        <v>18697411000</v>
      </c>
      <c r="O915" s="30">
        <f t="shared" si="70"/>
        <v>2862</v>
      </c>
      <c r="P915" s="30">
        <f t="shared" si="74"/>
        <v>40991120</v>
      </c>
      <c r="Q915" s="30">
        <f t="shared" si="71"/>
        <v>198473</v>
      </c>
      <c r="R915" s="30">
        <f t="shared" si="72"/>
        <v>67199116500</v>
      </c>
      <c r="T915">
        <f t="shared" si="73"/>
        <v>76845</v>
      </c>
      <c r="U915">
        <f>VLOOKUP(T915,CATMUN!$B$2:$G$1123,6,0)</f>
        <v>14</v>
      </c>
    </row>
    <row r="916" spans="1:21" x14ac:dyDescent="0.2">
      <c r="A916" s="25">
        <v>76863</v>
      </c>
      <c r="B916" s="25" t="s">
        <v>2069</v>
      </c>
      <c r="C916" s="25" t="s">
        <v>2099</v>
      </c>
      <c r="D916" s="26">
        <v>2009</v>
      </c>
      <c r="E916" s="26">
        <v>2009</v>
      </c>
      <c r="F916" s="27">
        <v>2606</v>
      </c>
      <c r="G916" s="27"/>
      <c r="H916" s="27">
        <v>187724804</v>
      </c>
      <c r="I916" s="27">
        <v>128989</v>
      </c>
      <c r="J916" s="27">
        <v>39573038500</v>
      </c>
      <c r="K916" s="29">
        <v>1710</v>
      </c>
      <c r="L916" s="29">
        <v>889924</v>
      </c>
      <c r="M916" s="29">
        <v>178345</v>
      </c>
      <c r="N916" s="29">
        <v>48397637000</v>
      </c>
      <c r="O916" s="30">
        <f t="shared" si="70"/>
        <v>4316</v>
      </c>
      <c r="P916" s="30">
        <f t="shared" si="74"/>
        <v>188614728</v>
      </c>
      <c r="Q916" s="30">
        <f t="shared" si="71"/>
        <v>307334</v>
      </c>
      <c r="R916" s="30">
        <f t="shared" si="72"/>
        <v>87970675500</v>
      </c>
      <c r="T916">
        <f t="shared" si="73"/>
        <v>76863</v>
      </c>
      <c r="U916">
        <f>VLOOKUP(T916,CATMUN!$B$2:$G$1123,6,0)</f>
        <v>15</v>
      </c>
    </row>
    <row r="917" spans="1:21" x14ac:dyDescent="0.2">
      <c r="A917" s="25">
        <v>76869</v>
      </c>
      <c r="B917" s="25" t="s">
        <v>2069</v>
      </c>
      <c r="C917" s="25" t="s">
        <v>2100</v>
      </c>
      <c r="D917" s="26">
        <v>2011</v>
      </c>
      <c r="E917" s="26">
        <v>2011</v>
      </c>
      <c r="F917" s="27">
        <v>3385</v>
      </c>
      <c r="G917" s="27"/>
      <c r="H917" s="27">
        <v>111867480</v>
      </c>
      <c r="I917" s="27">
        <v>127288</v>
      </c>
      <c r="J917" s="27">
        <v>41352020700</v>
      </c>
      <c r="K917" s="29">
        <v>3050</v>
      </c>
      <c r="L917" s="29">
        <v>1147524</v>
      </c>
      <c r="M917" s="29">
        <v>208993</v>
      </c>
      <c r="N917" s="29">
        <v>74085822000</v>
      </c>
      <c r="O917" s="30">
        <f t="shared" si="70"/>
        <v>6435</v>
      </c>
      <c r="P917" s="30">
        <f t="shared" si="74"/>
        <v>113015004</v>
      </c>
      <c r="Q917" s="30">
        <f t="shared" si="71"/>
        <v>336281</v>
      </c>
      <c r="R917" s="30">
        <f t="shared" si="72"/>
        <v>115437842700</v>
      </c>
      <c r="T917">
        <f t="shared" si="73"/>
        <v>76869</v>
      </c>
      <c r="U917">
        <f>VLOOKUP(T917,CATMUN!$B$2:$G$1123,6,0)</f>
        <v>14</v>
      </c>
    </row>
    <row r="918" spans="1:21" x14ac:dyDescent="0.2">
      <c r="A918" s="25">
        <v>76890</v>
      </c>
      <c r="B918" s="25" t="s">
        <v>2069</v>
      </c>
      <c r="C918" s="25" t="s">
        <v>2101</v>
      </c>
      <c r="D918" s="26">
        <v>2006</v>
      </c>
      <c r="E918" s="26">
        <v>2006</v>
      </c>
      <c r="F918" s="27">
        <v>4461</v>
      </c>
      <c r="G918" s="27"/>
      <c r="H918" s="27">
        <v>316509620</v>
      </c>
      <c r="I918" s="27">
        <v>469206</v>
      </c>
      <c r="J918" s="27">
        <v>210703083500</v>
      </c>
      <c r="K918" s="29">
        <v>3373</v>
      </c>
      <c r="L918" s="29">
        <v>1016164</v>
      </c>
      <c r="M918" s="29">
        <v>270304</v>
      </c>
      <c r="N918" s="29">
        <v>51966098000</v>
      </c>
      <c r="O918" s="30">
        <f t="shared" si="70"/>
        <v>7834</v>
      </c>
      <c r="P918" s="30">
        <f t="shared" si="74"/>
        <v>317525784</v>
      </c>
      <c r="Q918" s="30">
        <f t="shared" si="71"/>
        <v>739510</v>
      </c>
      <c r="R918" s="30">
        <f t="shared" si="72"/>
        <v>262669181500</v>
      </c>
      <c r="T918">
        <f t="shared" si="73"/>
        <v>76890</v>
      </c>
      <c r="U918">
        <f>VLOOKUP(T918,CATMUN!$B$2:$G$1123,6,0)</f>
        <v>15</v>
      </c>
    </row>
    <row r="919" spans="1:21" x14ac:dyDescent="0.2">
      <c r="A919" s="25">
        <v>76892</v>
      </c>
      <c r="B919" s="25" t="s">
        <v>2069</v>
      </c>
      <c r="C919" s="25" t="s">
        <v>2102</v>
      </c>
      <c r="D919" s="26">
        <v>2015</v>
      </c>
      <c r="E919" s="26">
        <v>2015</v>
      </c>
      <c r="F919" s="27">
        <v>9637</v>
      </c>
      <c r="G919" s="27"/>
      <c r="H919" s="27">
        <v>225465287</v>
      </c>
      <c r="I919" s="27">
        <v>3270075</v>
      </c>
      <c r="J919" s="27">
        <v>3881092687800</v>
      </c>
      <c r="K919" s="29">
        <v>33789</v>
      </c>
      <c r="L919" s="29">
        <v>6385557</v>
      </c>
      <c r="M919" s="29">
        <v>2506521</v>
      </c>
      <c r="N919" s="29">
        <v>1245177442500</v>
      </c>
      <c r="O919" s="30">
        <f t="shared" si="70"/>
        <v>43426</v>
      </c>
      <c r="P919" s="30">
        <f t="shared" si="74"/>
        <v>231850844</v>
      </c>
      <c r="Q919" s="30">
        <f t="shared" si="71"/>
        <v>5776596</v>
      </c>
      <c r="R919" s="30">
        <f t="shared" si="72"/>
        <v>5126270130300</v>
      </c>
      <c r="T919">
        <f t="shared" si="73"/>
        <v>76892</v>
      </c>
      <c r="U919">
        <f>VLOOKUP(T919,CATMUN!$B$2:$G$1123,6,0)</f>
        <v>11</v>
      </c>
    </row>
    <row r="920" spans="1:21" x14ac:dyDescent="0.2">
      <c r="A920" s="25">
        <v>76895</v>
      </c>
      <c r="B920" s="25" t="s">
        <v>2069</v>
      </c>
      <c r="C920" s="25" t="s">
        <v>2103</v>
      </c>
      <c r="D920" s="26">
        <v>2015</v>
      </c>
      <c r="E920" s="26">
        <v>2015</v>
      </c>
      <c r="F920" s="27">
        <v>6284</v>
      </c>
      <c r="G920" s="27"/>
      <c r="H920" s="27">
        <v>336509452</v>
      </c>
      <c r="I920" s="27">
        <v>339635</v>
      </c>
      <c r="J920" s="27">
        <v>502739248800</v>
      </c>
      <c r="K920" s="29">
        <v>13902</v>
      </c>
      <c r="L920" s="29">
        <v>3224756</v>
      </c>
      <c r="M920" s="29">
        <v>1282334</v>
      </c>
      <c r="N920" s="29">
        <v>566885456200</v>
      </c>
      <c r="O920" s="30">
        <f t="shared" si="70"/>
        <v>20186</v>
      </c>
      <c r="P920" s="30">
        <f t="shared" si="74"/>
        <v>339734208</v>
      </c>
      <c r="Q920" s="30">
        <f t="shared" si="71"/>
        <v>1621969</v>
      </c>
      <c r="R920" s="30">
        <f t="shared" si="72"/>
        <v>1069624705000</v>
      </c>
      <c r="T920">
        <f t="shared" si="73"/>
        <v>76895</v>
      </c>
      <c r="U920">
        <f>VLOOKUP(T920,CATMUN!$B$2:$G$1123,6,0)</f>
        <v>14</v>
      </c>
    </row>
    <row r="921" spans="1:21" x14ac:dyDescent="0.2">
      <c r="A921" s="25">
        <v>81001</v>
      </c>
      <c r="B921" s="25" t="s">
        <v>2104</v>
      </c>
      <c r="C921" s="25" t="s">
        <v>2104</v>
      </c>
      <c r="D921" s="26">
        <v>2001</v>
      </c>
      <c r="E921" s="26">
        <v>2005</v>
      </c>
      <c r="F921" s="27">
        <v>3742</v>
      </c>
      <c r="G921" s="27"/>
      <c r="H921" s="27">
        <v>5641274026</v>
      </c>
      <c r="I921" s="27">
        <v>186128</v>
      </c>
      <c r="J921" s="27">
        <v>33347431900</v>
      </c>
      <c r="K921" s="29">
        <v>27618</v>
      </c>
      <c r="L921" s="29">
        <v>15998630</v>
      </c>
      <c r="M921" s="29">
        <v>1590565</v>
      </c>
      <c r="N921" s="29">
        <v>431238568000</v>
      </c>
      <c r="O921" s="30">
        <f t="shared" si="70"/>
        <v>31360</v>
      </c>
      <c r="P921" s="30">
        <f t="shared" si="74"/>
        <v>5657272656</v>
      </c>
      <c r="Q921" s="30">
        <f t="shared" si="71"/>
        <v>1776693</v>
      </c>
      <c r="R921" s="30">
        <f t="shared" si="72"/>
        <v>464585999900</v>
      </c>
      <c r="T921">
        <f t="shared" si="73"/>
        <v>81001</v>
      </c>
      <c r="U921">
        <f>VLOOKUP(T921,CATMUN!$B$2:$G$1123,6,0)</f>
        <v>13</v>
      </c>
    </row>
    <row r="922" spans="1:21" x14ac:dyDescent="0.2">
      <c r="A922" s="25">
        <v>81065</v>
      </c>
      <c r="B922" s="25" t="s">
        <v>2104</v>
      </c>
      <c r="C922" s="25" t="s">
        <v>2105</v>
      </c>
      <c r="D922" s="26">
        <v>2001</v>
      </c>
      <c r="E922" s="26">
        <v>2004</v>
      </c>
      <c r="F922" s="27">
        <v>14179</v>
      </c>
      <c r="G922" s="27"/>
      <c r="H922" s="27">
        <v>2641209780</v>
      </c>
      <c r="I922" s="27">
        <v>155853</v>
      </c>
      <c r="J922" s="27">
        <v>36833277700</v>
      </c>
      <c r="K922" s="29">
        <v>9386</v>
      </c>
      <c r="L922" s="29">
        <v>3343915</v>
      </c>
      <c r="M922" s="29">
        <v>534985</v>
      </c>
      <c r="N922" s="29">
        <v>56183391600</v>
      </c>
      <c r="O922" s="30">
        <f t="shared" si="70"/>
        <v>23565</v>
      </c>
      <c r="P922" s="30">
        <f t="shared" si="74"/>
        <v>2644553695</v>
      </c>
      <c r="Q922" s="30">
        <f t="shared" si="71"/>
        <v>690838</v>
      </c>
      <c r="R922" s="30">
        <f t="shared" si="72"/>
        <v>93016669300</v>
      </c>
      <c r="T922">
        <f t="shared" si="73"/>
        <v>81065</v>
      </c>
      <c r="U922">
        <f>VLOOKUP(T922,CATMUN!$B$2:$G$1123,6,0)</f>
        <v>15</v>
      </c>
    </row>
    <row r="923" spans="1:21" x14ac:dyDescent="0.2">
      <c r="A923" s="25">
        <v>81220</v>
      </c>
      <c r="B923" s="25" t="s">
        <v>2104</v>
      </c>
      <c r="C923" s="25" t="s">
        <v>2106</v>
      </c>
      <c r="D923" s="26">
        <v>2001</v>
      </c>
      <c r="E923" s="26">
        <v>2002</v>
      </c>
      <c r="F923" s="27">
        <v>741</v>
      </c>
      <c r="G923" s="27"/>
      <c r="H923" s="27">
        <v>5394116383</v>
      </c>
      <c r="I923" s="27">
        <v>34724</v>
      </c>
      <c r="J923" s="27">
        <v>8076432000</v>
      </c>
      <c r="K923" s="29">
        <v>1599</v>
      </c>
      <c r="L923" s="29">
        <v>2034480</v>
      </c>
      <c r="M923" s="29">
        <v>82052</v>
      </c>
      <c r="N923" s="29">
        <v>8299255600</v>
      </c>
      <c r="O923" s="30">
        <f t="shared" si="70"/>
        <v>2340</v>
      </c>
      <c r="P923" s="30">
        <f t="shared" si="74"/>
        <v>5396150863</v>
      </c>
      <c r="Q923" s="30">
        <f t="shared" si="71"/>
        <v>116776</v>
      </c>
      <c r="R923" s="30">
        <f t="shared" si="72"/>
        <v>16375687600</v>
      </c>
      <c r="T923">
        <f t="shared" si="73"/>
        <v>81220</v>
      </c>
      <c r="U923">
        <f>VLOOKUP(T923,CATMUN!$B$2:$G$1123,6,0)</f>
        <v>15</v>
      </c>
    </row>
    <row r="924" spans="1:21" x14ac:dyDescent="0.2">
      <c r="A924" s="25">
        <v>81300</v>
      </c>
      <c r="B924" s="25" t="s">
        <v>2104</v>
      </c>
      <c r="C924" s="25" t="s">
        <v>2107</v>
      </c>
      <c r="D924" s="26">
        <v>2001</v>
      </c>
      <c r="E924" s="26">
        <v>1997</v>
      </c>
      <c r="F924" s="27">
        <v>3691</v>
      </c>
      <c r="G924" s="27"/>
      <c r="H924" s="27">
        <v>984025040</v>
      </c>
      <c r="I924" s="27">
        <v>27556</v>
      </c>
      <c r="J924" s="27">
        <v>11370309900</v>
      </c>
      <c r="K924" s="29">
        <v>5567</v>
      </c>
      <c r="L924" s="29">
        <v>1677590</v>
      </c>
      <c r="M924" s="29">
        <v>217498</v>
      </c>
      <c r="N924" s="29">
        <v>19308872600</v>
      </c>
      <c r="O924" s="30">
        <f t="shared" si="70"/>
        <v>9258</v>
      </c>
      <c r="P924" s="30">
        <f t="shared" si="74"/>
        <v>985702630</v>
      </c>
      <c r="Q924" s="30">
        <f t="shared" si="71"/>
        <v>245054</v>
      </c>
      <c r="R924" s="30">
        <f t="shared" si="72"/>
        <v>30679182500</v>
      </c>
      <c r="T924">
        <f t="shared" si="73"/>
        <v>81300</v>
      </c>
      <c r="U924">
        <f>VLOOKUP(T924,CATMUN!$B$2:$G$1123,6,0)</f>
        <v>15</v>
      </c>
    </row>
    <row r="925" spans="1:21" x14ac:dyDescent="0.2">
      <c r="A925" s="25">
        <v>81591</v>
      </c>
      <c r="B925" s="25" t="s">
        <v>2104</v>
      </c>
      <c r="C925" s="25" t="s">
        <v>2108</v>
      </c>
      <c r="D925" s="26">
        <v>2001</v>
      </c>
      <c r="E925" s="26">
        <v>2003</v>
      </c>
      <c r="F925" s="27">
        <v>788</v>
      </c>
      <c r="G925" s="27"/>
      <c r="H925" s="27">
        <v>2050664249</v>
      </c>
      <c r="I925" s="27">
        <v>35435</v>
      </c>
      <c r="J925" s="27">
        <v>4534483600</v>
      </c>
      <c r="K925" s="29">
        <v>1616</v>
      </c>
      <c r="L925" s="29">
        <v>1080546</v>
      </c>
      <c r="M925" s="29">
        <v>88276</v>
      </c>
      <c r="N925" s="29">
        <v>13079930500</v>
      </c>
      <c r="O925" s="30">
        <f t="shared" si="70"/>
        <v>2404</v>
      </c>
      <c r="P925" s="30">
        <f t="shared" si="74"/>
        <v>2051744795</v>
      </c>
      <c r="Q925" s="30">
        <f t="shared" si="71"/>
        <v>123711</v>
      </c>
      <c r="R925" s="30">
        <f t="shared" si="72"/>
        <v>17614414100</v>
      </c>
      <c r="T925">
        <f t="shared" si="73"/>
        <v>81591</v>
      </c>
      <c r="U925">
        <f>VLOOKUP(T925,CATMUN!$B$2:$G$1123,6,0)</f>
        <v>15</v>
      </c>
    </row>
    <row r="926" spans="1:21" x14ac:dyDescent="0.2">
      <c r="A926" s="25">
        <v>81736</v>
      </c>
      <c r="B926" s="25" t="s">
        <v>2104</v>
      </c>
      <c r="C926" s="25" t="s">
        <v>2109</v>
      </c>
      <c r="D926" s="26">
        <v>2001</v>
      </c>
      <c r="E926" s="26">
        <v>2014</v>
      </c>
      <c r="F926" s="27">
        <v>6062</v>
      </c>
      <c r="G926" s="27"/>
      <c r="H926" s="27">
        <v>897393032</v>
      </c>
      <c r="I926" s="27">
        <v>117664</v>
      </c>
      <c r="J926" s="27">
        <v>24511620700</v>
      </c>
      <c r="K926" s="29">
        <v>20440</v>
      </c>
      <c r="L926" s="29">
        <v>7721446</v>
      </c>
      <c r="M926" s="29">
        <v>1219815</v>
      </c>
      <c r="N926" s="29">
        <v>242880418600</v>
      </c>
      <c r="O926" s="30">
        <f t="shared" si="70"/>
        <v>26502</v>
      </c>
      <c r="P926" s="30">
        <f t="shared" si="74"/>
        <v>905114478</v>
      </c>
      <c r="Q926" s="30">
        <f t="shared" si="71"/>
        <v>1337479</v>
      </c>
      <c r="R926" s="30">
        <f t="shared" si="72"/>
        <v>267392039300</v>
      </c>
      <c r="T926">
        <f t="shared" si="73"/>
        <v>81736</v>
      </c>
      <c r="U926">
        <f>VLOOKUP(T926,CATMUN!$B$2:$G$1123,6,0)</f>
        <v>14</v>
      </c>
    </row>
    <row r="927" spans="1:21" x14ac:dyDescent="0.2">
      <c r="A927" s="25">
        <v>81794</v>
      </c>
      <c r="B927" s="25" t="s">
        <v>2104</v>
      </c>
      <c r="C927" s="25" t="s">
        <v>2110</v>
      </c>
      <c r="D927" s="26">
        <v>0</v>
      </c>
      <c r="E927" s="26">
        <v>2014</v>
      </c>
      <c r="F927" s="27">
        <v>8109</v>
      </c>
      <c r="G927" s="27"/>
      <c r="H927" s="27">
        <v>7160653479</v>
      </c>
      <c r="I927" s="27">
        <v>23343</v>
      </c>
      <c r="J927" s="27">
        <v>22496317400</v>
      </c>
      <c r="K927" s="29">
        <v>16232</v>
      </c>
      <c r="L927" s="29">
        <v>7141274</v>
      </c>
      <c r="M927" s="29">
        <v>1088517</v>
      </c>
      <c r="N927" s="29">
        <v>394496031000</v>
      </c>
      <c r="O927" s="30">
        <f t="shared" si="70"/>
        <v>24341</v>
      </c>
      <c r="P927" s="30">
        <f t="shared" si="74"/>
        <v>7167794753</v>
      </c>
      <c r="Q927" s="30">
        <f t="shared" si="71"/>
        <v>1111860</v>
      </c>
      <c r="R927" s="30">
        <f t="shared" si="72"/>
        <v>416992348400</v>
      </c>
      <c r="T927">
        <f t="shared" si="73"/>
        <v>81794</v>
      </c>
      <c r="U927">
        <f>VLOOKUP(T927,CATMUN!$B$2:$G$1123,6,0)</f>
        <v>15</v>
      </c>
    </row>
    <row r="928" spans="1:21" x14ac:dyDescent="0.2">
      <c r="A928" s="25">
        <v>85001</v>
      </c>
      <c r="B928" s="25" t="s">
        <v>2111</v>
      </c>
      <c r="C928" s="25" t="s">
        <v>2112</v>
      </c>
      <c r="D928" s="26">
        <v>2010</v>
      </c>
      <c r="E928" s="26">
        <v>2010</v>
      </c>
      <c r="F928" s="27">
        <v>30491</v>
      </c>
      <c r="G928" s="27"/>
      <c r="H928" s="27">
        <v>2412543553</v>
      </c>
      <c r="I928" s="27">
        <v>723356</v>
      </c>
      <c r="J928" s="27">
        <v>588107918900</v>
      </c>
      <c r="K928" s="29">
        <v>69371</v>
      </c>
      <c r="L928" s="29">
        <v>11523641</v>
      </c>
      <c r="M928" s="29">
        <v>3905295</v>
      </c>
      <c r="N928" s="29">
        <v>2209850488000</v>
      </c>
      <c r="O928" s="30">
        <f t="shared" si="70"/>
        <v>99862</v>
      </c>
      <c r="P928" s="30">
        <f t="shared" si="74"/>
        <v>2424067194</v>
      </c>
      <c r="Q928" s="30">
        <f t="shared" si="71"/>
        <v>4628651</v>
      </c>
      <c r="R928" s="30">
        <f t="shared" si="72"/>
        <v>2797958406900</v>
      </c>
      <c r="T928">
        <f t="shared" si="73"/>
        <v>85001</v>
      </c>
      <c r="U928">
        <f>VLOOKUP(T928,CATMUN!$B$2:$G$1123,6,0)</f>
        <v>13</v>
      </c>
    </row>
    <row r="929" spans="1:21" x14ac:dyDescent="0.2">
      <c r="A929" s="25">
        <v>85010</v>
      </c>
      <c r="B929" s="25" t="s">
        <v>2111</v>
      </c>
      <c r="C929" s="25" t="s">
        <v>2113</v>
      </c>
      <c r="D929" s="26">
        <v>2015</v>
      </c>
      <c r="E929" s="26">
        <v>2015</v>
      </c>
      <c r="F929" s="27">
        <v>6206</v>
      </c>
      <c r="G929" s="27"/>
      <c r="H929" s="27">
        <v>1395578083</v>
      </c>
      <c r="I929" s="27">
        <v>497760</v>
      </c>
      <c r="J929" s="27">
        <v>359115541900</v>
      </c>
      <c r="K929" s="29">
        <v>13415</v>
      </c>
      <c r="L929" s="29">
        <v>3881250</v>
      </c>
      <c r="M929" s="29">
        <v>1020654</v>
      </c>
      <c r="N929" s="29">
        <v>694730945000</v>
      </c>
      <c r="O929" s="30">
        <f t="shared" si="70"/>
        <v>19621</v>
      </c>
      <c r="P929" s="30">
        <f t="shared" si="74"/>
        <v>1399459333</v>
      </c>
      <c r="Q929" s="30">
        <f t="shared" si="71"/>
        <v>1518414</v>
      </c>
      <c r="R929" s="30">
        <f t="shared" si="72"/>
        <v>1053846486900</v>
      </c>
      <c r="T929">
        <f t="shared" si="73"/>
        <v>85010</v>
      </c>
      <c r="U929">
        <f>VLOOKUP(T929,CATMUN!$B$2:$G$1123,6,0)</f>
        <v>14</v>
      </c>
    </row>
    <row r="930" spans="1:21" x14ac:dyDescent="0.2">
      <c r="A930" s="25">
        <v>85015</v>
      </c>
      <c r="B930" s="25" t="s">
        <v>2111</v>
      </c>
      <c r="C930" s="25" t="s">
        <v>2114</v>
      </c>
      <c r="D930" s="26">
        <v>2005</v>
      </c>
      <c r="E930" s="26">
        <v>2005</v>
      </c>
      <c r="F930" s="27">
        <v>776</v>
      </c>
      <c r="G930" s="27"/>
      <c r="H930" s="27">
        <v>292315442</v>
      </c>
      <c r="I930" s="27">
        <v>8280</v>
      </c>
      <c r="J930" s="27">
        <v>6988717900</v>
      </c>
      <c r="K930" s="29">
        <v>692</v>
      </c>
      <c r="L930" s="29">
        <v>182127</v>
      </c>
      <c r="M930" s="29">
        <v>30069</v>
      </c>
      <c r="N930" s="29">
        <v>3645844500</v>
      </c>
      <c r="O930" s="30">
        <f t="shared" si="70"/>
        <v>1468</v>
      </c>
      <c r="P930" s="30">
        <f t="shared" si="74"/>
        <v>292497569</v>
      </c>
      <c r="Q930" s="30">
        <f t="shared" si="71"/>
        <v>38349</v>
      </c>
      <c r="R930" s="30">
        <f t="shared" si="72"/>
        <v>10634562400</v>
      </c>
      <c r="T930">
        <f t="shared" si="73"/>
        <v>85015</v>
      </c>
      <c r="U930">
        <f>VLOOKUP(T930,CATMUN!$B$2:$G$1123,6,0)</f>
        <v>15</v>
      </c>
    </row>
    <row r="931" spans="1:21" x14ac:dyDescent="0.2">
      <c r="A931" s="25">
        <v>85125</v>
      </c>
      <c r="B931" s="25" t="s">
        <v>2111</v>
      </c>
      <c r="C931" s="25" t="s">
        <v>2115</v>
      </c>
      <c r="D931" s="26">
        <v>2005</v>
      </c>
      <c r="E931" s="26">
        <v>2005</v>
      </c>
      <c r="F931" s="27">
        <v>3061</v>
      </c>
      <c r="G931" s="27"/>
      <c r="H931" s="27">
        <v>5721650125</v>
      </c>
      <c r="I931" s="27">
        <v>131762</v>
      </c>
      <c r="J931" s="27">
        <v>48348984900</v>
      </c>
      <c r="K931" s="29">
        <v>3246</v>
      </c>
      <c r="L931" s="29">
        <v>7244739</v>
      </c>
      <c r="M931" s="29">
        <v>154641</v>
      </c>
      <c r="N931" s="29">
        <v>17370691500</v>
      </c>
      <c r="O931" s="30">
        <f t="shared" si="70"/>
        <v>6307</v>
      </c>
      <c r="P931" s="30">
        <f t="shared" si="74"/>
        <v>5728894864</v>
      </c>
      <c r="Q931" s="30">
        <f t="shared" si="71"/>
        <v>286403</v>
      </c>
      <c r="R931" s="30">
        <f t="shared" si="72"/>
        <v>65719676400</v>
      </c>
      <c r="T931">
        <f t="shared" si="73"/>
        <v>85125</v>
      </c>
      <c r="U931">
        <f>VLOOKUP(T931,CATMUN!$B$2:$G$1123,6,0)</f>
        <v>15</v>
      </c>
    </row>
    <row r="932" spans="1:21" x14ac:dyDescent="0.2">
      <c r="A932" s="25">
        <v>85136</v>
      </c>
      <c r="B932" s="25" t="s">
        <v>2111</v>
      </c>
      <c r="C932" s="25" t="s">
        <v>2116</v>
      </c>
      <c r="D932" s="26">
        <v>2007</v>
      </c>
      <c r="E932" s="26">
        <v>2007</v>
      </c>
      <c r="F932" s="27">
        <v>701</v>
      </c>
      <c r="G932" s="27"/>
      <c r="H932" s="27">
        <v>210470696</v>
      </c>
      <c r="I932" s="27">
        <v>11709</v>
      </c>
      <c r="J932" s="27">
        <v>2026766600</v>
      </c>
      <c r="K932" s="29">
        <v>270</v>
      </c>
      <c r="L932" s="29">
        <v>179182</v>
      </c>
      <c r="M932" s="29">
        <v>18495</v>
      </c>
      <c r="N932" s="29">
        <v>3254124000</v>
      </c>
      <c r="O932" s="30">
        <f t="shared" si="70"/>
        <v>971</v>
      </c>
      <c r="P932" s="30">
        <f t="shared" si="74"/>
        <v>210649878</v>
      </c>
      <c r="Q932" s="30">
        <f t="shared" si="71"/>
        <v>30204</v>
      </c>
      <c r="R932" s="30">
        <f t="shared" si="72"/>
        <v>5280890600</v>
      </c>
      <c r="T932">
        <f t="shared" si="73"/>
        <v>85136</v>
      </c>
      <c r="U932">
        <f>VLOOKUP(T932,CATMUN!$B$2:$G$1123,6,0)</f>
        <v>15</v>
      </c>
    </row>
    <row r="933" spans="1:21" x14ac:dyDescent="0.2">
      <c r="A933" s="25">
        <v>85139</v>
      </c>
      <c r="B933" s="25" t="s">
        <v>2111</v>
      </c>
      <c r="C933" s="25" t="s">
        <v>2117</v>
      </c>
      <c r="D933" s="26">
        <v>2011</v>
      </c>
      <c r="E933" s="26">
        <v>2011</v>
      </c>
      <c r="F933" s="27">
        <v>2641</v>
      </c>
      <c r="G933" s="27"/>
      <c r="H933" s="27">
        <v>3581486584</v>
      </c>
      <c r="I933" s="27">
        <v>217981</v>
      </c>
      <c r="J933" s="27">
        <v>338820450100</v>
      </c>
      <c r="K933" s="29">
        <v>4509</v>
      </c>
      <c r="L933" s="29">
        <v>1902781</v>
      </c>
      <c r="M933" s="29">
        <v>296366</v>
      </c>
      <c r="N933" s="29">
        <v>95130499500</v>
      </c>
      <c r="O933" s="30">
        <f t="shared" si="70"/>
        <v>7150</v>
      </c>
      <c r="P933" s="30">
        <f t="shared" si="74"/>
        <v>3583389365</v>
      </c>
      <c r="Q933" s="30">
        <f t="shared" si="71"/>
        <v>514347</v>
      </c>
      <c r="R933" s="30">
        <f t="shared" si="72"/>
        <v>433950949600</v>
      </c>
      <c r="T933">
        <f t="shared" si="73"/>
        <v>85139</v>
      </c>
      <c r="U933">
        <f>VLOOKUP(T933,CATMUN!$B$2:$G$1123,6,0)</f>
        <v>15</v>
      </c>
    </row>
    <row r="934" spans="1:21" x14ac:dyDescent="0.2">
      <c r="A934" s="25">
        <v>85162</v>
      </c>
      <c r="B934" s="25" t="s">
        <v>2111</v>
      </c>
      <c r="C934" s="25" t="s">
        <v>2118</v>
      </c>
      <c r="D934" s="26">
        <v>2007</v>
      </c>
      <c r="E934" s="26">
        <v>2007</v>
      </c>
      <c r="F934" s="27">
        <v>3411</v>
      </c>
      <c r="G934" s="27"/>
      <c r="H934" s="27">
        <v>772886887</v>
      </c>
      <c r="I934" s="27">
        <v>130457</v>
      </c>
      <c r="J934" s="27">
        <v>61501798700</v>
      </c>
      <c r="K934" s="29">
        <v>5520</v>
      </c>
      <c r="L934" s="29">
        <v>4516688</v>
      </c>
      <c r="M934" s="29">
        <v>345801</v>
      </c>
      <c r="N934" s="29">
        <v>69745639000</v>
      </c>
      <c r="O934" s="30">
        <f t="shared" si="70"/>
        <v>8931</v>
      </c>
      <c r="P934" s="30">
        <f t="shared" si="74"/>
        <v>777403575</v>
      </c>
      <c r="Q934" s="30">
        <f t="shared" si="71"/>
        <v>476258</v>
      </c>
      <c r="R934" s="30">
        <f t="shared" si="72"/>
        <v>131247437700</v>
      </c>
      <c r="T934">
        <f t="shared" si="73"/>
        <v>85162</v>
      </c>
      <c r="U934">
        <f>VLOOKUP(T934,CATMUN!$B$2:$G$1123,6,0)</f>
        <v>15</v>
      </c>
    </row>
    <row r="935" spans="1:21" x14ac:dyDescent="0.2">
      <c r="A935" s="25">
        <v>85225</v>
      </c>
      <c r="B935" s="25" t="s">
        <v>2111</v>
      </c>
      <c r="C935" s="25" t="s">
        <v>2119</v>
      </c>
      <c r="D935" s="26">
        <v>2007</v>
      </c>
      <c r="E935" s="26">
        <v>2007</v>
      </c>
      <c r="F935" s="27">
        <v>3067</v>
      </c>
      <c r="G935" s="27"/>
      <c r="H935" s="27">
        <v>1139230252</v>
      </c>
      <c r="I935" s="27">
        <v>93247</v>
      </c>
      <c r="J935" s="27">
        <v>68739027500</v>
      </c>
      <c r="K935" s="29">
        <v>972</v>
      </c>
      <c r="L935" s="29">
        <v>816820</v>
      </c>
      <c r="M935" s="29">
        <v>68544</v>
      </c>
      <c r="N935" s="29">
        <v>10210517500</v>
      </c>
      <c r="O935" s="30">
        <f t="shared" si="70"/>
        <v>4039</v>
      </c>
      <c r="P935" s="30">
        <f t="shared" si="74"/>
        <v>1140047072</v>
      </c>
      <c r="Q935" s="30">
        <f t="shared" si="71"/>
        <v>161791</v>
      </c>
      <c r="R935" s="30">
        <f t="shared" si="72"/>
        <v>78949545000</v>
      </c>
      <c r="T935">
        <f t="shared" si="73"/>
        <v>85225</v>
      </c>
      <c r="U935">
        <f>VLOOKUP(T935,CATMUN!$B$2:$G$1123,6,0)</f>
        <v>15</v>
      </c>
    </row>
    <row r="936" spans="1:21" x14ac:dyDescent="0.2">
      <c r="A936" s="25">
        <v>85230</v>
      </c>
      <c r="B936" s="25" t="s">
        <v>2111</v>
      </c>
      <c r="C936" s="25" t="s">
        <v>2120</v>
      </c>
      <c r="D936" s="26">
        <v>2007</v>
      </c>
      <c r="E936" s="26">
        <v>2007</v>
      </c>
      <c r="F936" s="27">
        <v>1091</v>
      </c>
      <c r="G936" s="27"/>
      <c r="H936" s="27">
        <v>4711808592</v>
      </c>
      <c r="I936" s="27">
        <v>82373</v>
      </c>
      <c r="J936" s="27">
        <v>107733427300</v>
      </c>
      <c r="K936" s="29">
        <v>2676</v>
      </c>
      <c r="L936" s="29">
        <v>2235506</v>
      </c>
      <c r="M936" s="29">
        <v>117165</v>
      </c>
      <c r="N936" s="29">
        <v>28134996400</v>
      </c>
      <c r="O936" s="30">
        <f t="shared" si="70"/>
        <v>3767</v>
      </c>
      <c r="P936" s="30">
        <f t="shared" si="74"/>
        <v>4714044098</v>
      </c>
      <c r="Q936" s="30">
        <f t="shared" si="71"/>
        <v>199538</v>
      </c>
      <c r="R936" s="30">
        <f t="shared" si="72"/>
        <v>135868423700</v>
      </c>
      <c r="T936">
        <f t="shared" si="73"/>
        <v>85230</v>
      </c>
      <c r="U936">
        <f>VLOOKUP(T936,CATMUN!$B$2:$G$1123,6,0)</f>
        <v>15</v>
      </c>
    </row>
    <row r="937" spans="1:21" x14ac:dyDescent="0.2">
      <c r="A937" s="25">
        <v>85250</v>
      </c>
      <c r="B937" s="25" t="s">
        <v>2111</v>
      </c>
      <c r="C937" s="25" t="s">
        <v>2121</v>
      </c>
      <c r="D937" s="26">
        <v>2006</v>
      </c>
      <c r="E937" s="26">
        <v>2006</v>
      </c>
      <c r="F937" s="27">
        <v>7648</v>
      </c>
      <c r="G937" s="27"/>
      <c r="H937" s="27">
        <v>11392465075</v>
      </c>
      <c r="I937" s="27">
        <v>246909</v>
      </c>
      <c r="J937" s="27">
        <v>114067496400</v>
      </c>
      <c r="K937" s="29">
        <v>11870</v>
      </c>
      <c r="L937" s="29">
        <v>3102629</v>
      </c>
      <c r="M937" s="29">
        <v>478542</v>
      </c>
      <c r="N937" s="29">
        <v>105685736500</v>
      </c>
      <c r="O937" s="30">
        <f t="shared" si="70"/>
        <v>19518</v>
      </c>
      <c r="P937" s="30">
        <f t="shared" si="74"/>
        <v>11395567704</v>
      </c>
      <c r="Q937" s="30">
        <f t="shared" si="71"/>
        <v>725451</v>
      </c>
      <c r="R937" s="30">
        <f t="shared" si="72"/>
        <v>219753232900</v>
      </c>
      <c r="T937">
        <f t="shared" si="73"/>
        <v>85250</v>
      </c>
      <c r="U937">
        <f>VLOOKUP(T937,CATMUN!$B$2:$G$1123,6,0)</f>
        <v>15</v>
      </c>
    </row>
    <row r="938" spans="1:21" x14ac:dyDescent="0.2">
      <c r="A938" s="25">
        <v>85263</v>
      </c>
      <c r="B938" s="25" t="s">
        <v>2111</v>
      </c>
      <c r="C938" s="25" t="s">
        <v>2122</v>
      </c>
      <c r="D938" s="26">
        <v>2005</v>
      </c>
      <c r="E938" s="26">
        <v>2005</v>
      </c>
      <c r="F938" s="27">
        <v>2356</v>
      </c>
      <c r="G938" s="27"/>
      <c r="H938" s="27">
        <v>733595750</v>
      </c>
      <c r="I938" s="27">
        <v>107743</v>
      </c>
      <c r="J938" s="27">
        <v>28380964100</v>
      </c>
      <c r="K938" s="29">
        <v>3104</v>
      </c>
      <c r="L938" s="29">
        <v>1046001</v>
      </c>
      <c r="M938" s="29">
        <v>112999</v>
      </c>
      <c r="N938" s="29">
        <v>20865674500</v>
      </c>
      <c r="O938" s="30">
        <f t="shared" si="70"/>
        <v>5460</v>
      </c>
      <c r="P938" s="30">
        <f t="shared" si="74"/>
        <v>734641751</v>
      </c>
      <c r="Q938" s="30">
        <f t="shared" si="71"/>
        <v>220742</v>
      </c>
      <c r="R938" s="30">
        <f t="shared" si="72"/>
        <v>49246638600</v>
      </c>
      <c r="T938">
        <f t="shared" si="73"/>
        <v>85263</v>
      </c>
      <c r="U938">
        <f>VLOOKUP(T938,CATMUN!$B$2:$G$1123,6,0)</f>
        <v>15</v>
      </c>
    </row>
    <row r="939" spans="1:21" x14ac:dyDescent="0.2">
      <c r="A939" s="25">
        <v>85279</v>
      </c>
      <c r="B939" s="25" t="s">
        <v>2111</v>
      </c>
      <c r="C939" s="25" t="s">
        <v>2123</v>
      </c>
      <c r="D939" s="26">
        <v>2005</v>
      </c>
      <c r="E939" s="26">
        <v>1998</v>
      </c>
      <c r="F939" s="27">
        <v>881</v>
      </c>
      <c r="G939" s="27"/>
      <c r="H939" s="27">
        <v>179749312</v>
      </c>
      <c r="I939" s="27">
        <v>11948</v>
      </c>
      <c r="J939" s="27">
        <v>4101235900</v>
      </c>
      <c r="K939" s="29">
        <v>150</v>
      </c>
      <c r="L939" s="29">
        <v>71840</v>
      </c>
      <c r="M939" s="29">
        <v>3750</v>
      </c>
      <c r="N939" s="29">
        <v>351140500</v>
      </c>
      <c r="O939" s="30">
        <f t="shared" si="70"/>
        <v>1031</v>
      </c>
      <c r="P939" s="30">
        <f t="shared" si="74"/>
        <v>179821152</v>
      </c>
      <c r="Q939" s="30">
        <f t="shared" si="71"/>
        <v>15698</v>
      </c>
      <c r="R939" s="30">
        <f t="shared" si="72"/>
        <v>4452376400</v>
      </c>
      <c r="T939">
        <f t="shared" si="73"/>
        <v>85279</v>
      </c>
      <c r="U939">
        <f>VLOOKUP(T939,CATMUN!$B$2:$G$1123,6,0)</f>
        <v>15</v>
      </c>
    </row>
    <row r="940" spans="1:21" x14ac:dyDescent="0.2">
      <c r="A940" s="25">
        <v>85300</v>
      </c>
      <c r="B940" s="25" t="s">
        <v>2111</v>
      </c>
      <c r="C940" s="25" t="s">
        <v>1235</v>
      </c>
      <c r="D940" s="26">
        <v>2005</v>
      </c>
      <c r="E940" s="26">
        <v>2005</v>
      </c>
      <c r="F940" s="27">
        <v>1424</v>
      </c>
      <c r="G940" s="27"/>
      <c r="H940" s="27">
        <v>384188076</v>
      </c>
      <c r="I940" s="27">
        <v>48216</v>
      </c>
      <c r="J940" s="27">
        <v>44602938000</v>
      </c>
      <c r="K940" s="29">
        <v>1020</v>
      </c>
      <c r="L940" s="29">
        <v>644907</v>
      </c>
      <c r="M940" s="29">
        <v>73878</v>
      </c>
      <c r="N940" s="29">
        <v>10503530000</v>
      </c>
      <c r="O940" s="30">
        <f t="shared" si="70"/>
        <v>2444</v>
      </c>
      <c r="P940" s="30">
        <f t="shared" si="74"/>
        <v>384832983</v>
      </c>
      <c r="Q940" s="30">
        <f t="shared" si="71"/>
        <v>122094</v>
      </c>
      <c r="R940" s="30">
        <f t="shared" si="72"/>
        <v>55106468000</v>
      </c>
      <c r="T940">
        <f t="shared" si="73"/>
        <v>85300</v>
      </c>
      <c r="U940">
        <f>VLOOKUP(T940,CATMUN!$B$2:$G$1123,6,0)</f>
        <v>15</v>
      </c>
    </row>
    <row r="941" spans="1:21" x14ac:dyDescent="0.2">
      <c r="A941" s="25">
        <v>85315</v>
      </c>
      <c r="B941" s="25" t="s">
        <v>2111</v>
      </c>
      <c r="C941" s="25" t="s">
        <v>2124</v>
      </c>
      <c r="D941" s="26">
        <v>2007</v>
      </c>
      <c r="E941" s="26">
        <v>2007</v>
      </c>
      <c r="F941" s="27">
        <v>454</v>
      </c>
      <c r="G941" s="27"/>
      <c r="H941" s="27">
        <v>239454576</v>
      </c>
      <c r="I941" s="27">
        <v>8139</v>
      </c>
      <c r="J941" s="27">
        <v>3078989500</v>
      </c>
      <c r="K941" s="29">
        <v>580</v>
      </c>
      <c r="L941" s="29">
        <v>600691</v>
      </c>
      <c r="M941" s="29">
        <v>33735</v>
      </c>
      <c r="N941" s="29">
        <v>4720624000</v>
      </c>
      <c r="O941" s="30">
        <f t="shared" si="70"/>
        <v>1034</v>
      </c>
      <c r="P941" s="30">
        <f t="shared" si="74"/>
        <v>240055267</v>
      </c>
      <c r="Q941" s="30">
        <f t="shared" si="71"/>
        <v>41874</v>
      </c>
      <c r="R941" s="30">
        <f t="shared" si="72"/>
        <v>7799613500</v>
      </c>
      <c r="T941">
        <f t="shared" si="73"/>
        <v>85315</v>
      </c>
      <c r="U941">
        <f>VLOOKUP(T941,CATMUN!$B$2:$G$1123,6,0)</f>
        <v>15</v>
      </c>
    </row>
    <row r="942" spans="1:21" x14ac:dyDescent="0.2">
      <c r="A942" s="25">
        <v>85325</v>
      </c>
      <c r="B942" s="25" t="s">
        <v>2111</v>
      </c>
      <c r="C942" s="25" t="s">
        <v>2125</v>
      </c>
      <c r="D942" s="26">
        <v>2005</v>
      </c>
      <c r="E942" s="26">
        <v>2005</v>
      </c>
      <c r="F942" s="27">
        <v>2370</v>
      </c>
      <c r="G942" s="27"/>
      <c r="H942" s="27">
        <v>3016290015</v>
      </c>
      <c r="I942" s="27">
        <v>87015</v>
      </c>
      <c r="J942" s="27">
        <v>47564884900</v>
      </c>
      <c r="K942" s="29">
        <v>1340</v>
      </c>
      <c r="L942" s="29">
        <v>631354</v>
      </c>
      <c r="M942" s="29">
        <v>74095</v>
      </c>
      <c r="N942" s="29">
        <v>10272046000</v>
      </c>
      <c r="O942" s="30">
        <f t="shared" si="70"/>
        <v>3710</v>
      </c>
      <c r="P942" s="30">
        <f t="shared" si="74"/>
        <v>3016921369</v>
      </c>
      <c r="Q942" s="30">
        <f t="shared" si="71"/>
        <v>161110</v>
      </c>
      <c r="R942" s="30">
        <f t="shared" si="72"/>
        <v>57836930900</v>
      </c>
      <c r="T942">
        <f t="shared" si="73"/>
        <v>85325</v>
      </c>
      <c r="U942">
        <f>VLOOKUP(T942,CATMUN!$B$2:$G$1123,6,0)</f>
        <v>15</v>
      </c>
    </row>
    <row r="943" spans="1:21" x14ac:dyDescent="0.2">
      <c r="A943" s="25">
        <v>85400</v>
      </c>
      <c r="B943" s="25" t="s">
        <v>2111</v>
      </c>
      <c r="C943" s="25" t="s">
        <v>2126</v>
      </c>
      <c r="D943" s="26">
        <v>2006</v>
      </c>
      <c r="E943" s="26">
        <v>2005</v>
      </c>
      <c r="F943" s="27">
        <v>4332</v>
      </c>
      <c r="G943" s="27"/>
      <c r="H943" s="27">
        <v>868054087</v>
      </c>
      <c r="I943" s="27">
        <v>45103</v>
      </c>
      <c r="J943" s="27">
        <v>18452114000</v>
      </c>
      <c r="K943" s="29">
        <v>820</v>
      </c>
      <c r="L943" s="29">
        <v>405637</v>
      </c>
      <c r="M943" s="29">
        <v>65450</v>
      </c>
      <c r="N943" s="29">
        <v>5918260000</v>
      </c>
      <c r="O943" s="30">
        <f t="shared" si="70"/>
        <v>5152</v>
      </c>
      <c r="P943" s="30">
        <f t="shared" si="74"/>
        <v>868459724</v>
      </c>
      <c r="Q943" s="30">
        <f t="shared" si="71"/>
        <v>110553</v>
      </c>
      <c r="R943" s="30">
        <f t="shared" si="72"/>
        <v>24370374000</v>
      </c>
      <c r="T943">
        <f t="shared" si="73"/>
        <v>85400</v>
      </c>
      <c r="U943">
        <f>VLOOKUP(T943,CATMUN!$B$2:$G$1123,6,0)</f>
        <v>15</v>
      </c>
    </row>
    <row r="944" spans="1:21" x14ac:dyDescent="0.2">
      <c r="A944" s="25">
        <v>85410</v>
      </c>
      <c r="B944" s="25" t="s">
        <v>2111</v>
      </c>
      <c r="C944" s="25" t="s">
        <v>2127</v>
      </c>
      <c r="D944" s="26">
        <v>2015</v>
      </c>
      <c r="E944" s="26">
        <v>2015</v>
      </c>
      <c r="F944" s="27">
        <v>4494</v>
      </c>
      <c r="G944" s="27"/>
      <c r="H944" s="27">
        <v>2375844142</v>
      </c>
      <c r="I944" s="27">
        <v>373115</v>
      </c>
      <c r="J944" s="27">
        <v>467147294600</v>
      </c>
      <c r="K944" s="29">
        <v>6044</v>
      </c>
      <c r="L944" s="29">
        <v>2476194</v>
      </c>
      <c r="M944" s="29">
        <v>586316</v>
      </c>
      <c r="N944" s="29">
        <v>275901346500</v>
      </c>
      <c r="O944" s="30">
        <f t="shared" si="70"/>
        <v>10538</v>
      </c>
      <c r="P944" s="30">
        <f t="shared" si="74"/>
        <v>2378320336</v>
      </c>
      <c r="Q944" s="30">
        <f t="shared" si="71"/>
        <v>959431</v>
      </c>
      <c r="R944" s="30">
        <f t="shared" si="72"/>
        <v>743048641100</v>
      </c>
      <c r="T944">
        <f t="shared" si="73"/>
        <v>85410</v>
      </c>
      <c r="U944">
        <f>VLOOKUP(T944,CATMUN!$B$2:$G$1123,6,0)</f>
        <v>15</v>
      </c>
    </row>
    <row r="945" spans="1:21" x14ac:dyDescent="0.2">
      <c r="A945" s="25">
        <v>85430</v>
      </c>
      <c r="B945" s="25" t="s">
        <v>2111</v>
      </c>
      <c r="C945" s="25" t="s">
        <v>2128</v>
      </c>
      <c r="D945" s="26">
        <v>2005</v>
      </c>
      <c r="E945" s="26">
        <v>2002</v>
      </c>
      <c r="F945" s="27">
        <v>2403</v>
      </c>
      <c r="G945" s="27"/>
      <c r="H945" s="27">
        <v>2892172923</v>
      </c>
      <c r="I945" s="27">
        <v>132582</v>
      </c>
      <c r="J945" s="27">
        <v>50388545700</v>
      </c>
      <c r="K945" s="29">
        <v>2910</v>
      </c>
      <c r="L945" s="29">
        <v>1154991</v>
      </c>
      <c r="M945" s="29">
        <v>174894</v>
      </c>
      <c r="N945" s="29">
        <v>34473871500</v>
      </c>
      <c r="O945" s="30">
        <f t="shared" si="70"/>
        <v>5313</v>
      </c>
      <c r="P945" s="30">
        <f t="shared" si="74"/>
        <v>2893327914</v>
      </c>
      <c r="Q945" s="30">
        <f t="shared" si="71"/>
        <v>307476</v>
      </c>
      <c r="R945" s="30">
        <f t="shared" si="72"/>
        <v>84862417200</v>
      </c>
      <c r="T945">
        <f t="shared" si="73"/>
        <v>85430</v>
      </c>
      <c r="U945">
        <f>VLOOKUP(T945,CATMUN!$B$2:$G$1123,6,0)</f>
        <v>15</v>
      </c>
    </row>
    <row r="946" spans="1:21" x14ac:dyDescent="0.2">
      <c r="A946" s="25">
        <v>85440</v>
      </c>
      <c r="B946" s="25" t="s">
        <v>2111</v>
      </c>
      <c r="C946" s="25" t="s">
        <v>1287</v>
      </c>
      <c r="D946" s="26">
        <v>2003</v>
      </c>
      <c r="E946" s="26">
        <v>2006</v>
      </c>
      <c r="F946" s="27">
        <v>5257</v>
      </c>
      <c r="G946" s="27"/>
      <c r="H946" s="27">
        <v>807279789</v>
      </c>
      <c r="I946" s="27">
        <v>61439</v>
      </c>
      <c r="J946" s="27">
        <v>66098916900</v>
      </c>
      <c r="K946" s="29">
        <v>11801</v>
      </c>
      <c r="L946" s="29">
        <v>5987318</v>
      </c>
      <c r="M946" s="29">
        <v>520902</v>
      </c>
      <c r="N946" s="29">
        <v>146002700500</v>
      </c>
      <c r="O946" s="30">
        <f t="shared" si="70"/>
        <v>17058</v>
      </c>
      <c r="P946" s="30">
        <f t="shared" si="74"/>
        <v>813267107</v>
      </c>
      <c r="Q946" s="30">
        <f t="shared" si="71"/>
        <v>582341</v>
      </c>
      <c r="R946" s="30">
        <f t="shared" si="72"/>
        <v>212101617400</v>
      </c>
      <c r="T946">
        <f t="shared" si="73"/>
        <v>85440</v>
      </c>
      <c r="U946">
        <f>VLOOKUP(T946,CATMUN!$B$2:$G$1123,6,0)</f>
        <v>15</v>
      </c>
    </row>
    <row r="947" spans="1:21" x14ac:dyDescent="0.2">
      <c r="A947" s="25">
        <v>86001</v>
      </c>
      <c r="B947" s="25" t="s">
        <v>2129</v>
      </c>
      <c r="C947" s="25" t="s">
        <v>2130</v>
      </c>
      <c r="D947" s="26">
        <v>2013</v>
      </c>
      <c r="E947" s="26">
        <v>2013</v>
      </c>
      <c r="F947" s="27">
        <v>10444</v>
      </c>
      <c r="G947" s="27"/>
      <c r="H947" s="27">
        <v>1273604378</v>
      </c>
      <c r="I947" s="27">
        <v>320527</v>
      </c>
      <c r="J947" s="27">
        <v>103273348000</v>
      </c>
      <c r="K947" s="29">
        <v>15979</v>
      </c>
      <c r="L947" s="29">
        <v>2729113</v>
      </c>
      <c r="M947" s="29">
        <v>1034617</v>
      </c>
      <c r="N947" s="29">
        <v>315346152000</v>
      </c>
      <c r="O947" s="30">
        <f t="shared" si="70"/>
        <v>26423</v>
      </c>
      <c r="P947" s="30">
        <f t="shared" si="74"/>
        <v>1276333491</v>
      </c>
      <c r="Q947" s="30">
        <f t="shared" si="71"/>
        <v>1355144</v>
      </c>
      <c r="R947" s="30">
        <f t="shared" si="72"/>
        <v>418619500000</v>
      </c>
      <c r="T947">
        <f t="shared" si="73"/>
        <v>86001</v>
      </c>
      <c r="U947">
        <f>VLOOKUP(T947,CATMUN!$B$2:$G$1123,6,0)</f>
        <v>13</v>
      </c>
    </row>
    <row r="948" spans="1:21" x14ac:dyDescent="0.2">
      <c r="A948" s="25">
        <v>86219</v>
      </c>
      <c r="B948" s="25" t="s">
        <v>2129</v>
      </c>
      <c r="C948" s="25" t="s">
        <v>1806</v>
      </c>
      <c r="D948" s="26">
        <v>2006</v>
      </c>
      <c r="E948" s="26">
        <v>2006</v>
      </c>
      <c r="F948" s="27">
        <v>1799</v>
      </c>
      <c r="G948" s="27"/>
      <c r="H948" s="27">
        <v>71764073</v>
      </c>
      <c r="I948" s="27">
        <v>40042</v>
      </c>
      <c r="J948" s="27">
        <v>9766687600</v>
      </c>
      <c r="K948" s="29">
        <v>1844</v>
      </c>
      <c r="L948" s="29">
        <v>908395</v>
      </c>
      <c r="M948" s="29">
        <v>85611</v>
      </c>
      <c r="N948" s="29">
        <v>30053644000</v>
      </c>
      <c r="O948" s="30">
        <f t="shared" si="70"/>
        <v>3643</v>
      </c>
      <c r="P948" s="30">
        <f t="shared" si="74"/>
        <v>72672468</v>
      </c>
      <c r="Q948" s="30">
        <f t="shared" si="71"/>
        <v>125653</v>
      </c>
      <c r="R948" s="30">
        <f t="shared" si="72"/>
        <v>39820331600</v>
      </c>
      <c r="T948">
        <f t="shared" si="73"/>
        <v>86219</v>
      </c>
      <c r="U948">
        <f>VLOOKUP(T948,CATMUN!$B$2:$G$1123,6,0)</f>
        <v>14</v>
      </c>
    </row>
    <row r="949" spans="1:21" x14ac:dyDescent="0.2">
      <c r="A949" s="25">
        <v>86320</v>
      </c>
      <c r="B949" s="25" t="s">
        <v>2129</v>
      </c>
      <c r="C949" s="25" t="s">
        <v>2131</v>
      </c>
      <c r="D949" s="26">
        <v>2002</v>
      </c>
      <c r="E949" s="26">
        <v>2002</v>
      </c>
      <c r="F949" s="27">
        <v>9483</v>
      </c>
      <c r="G949" s="27"/>
      <c r="H949" s="27">
        <v>1444120398</v>
      </c>
      <c r="I949" s="27">
        <v>158237</v>
      </c>
      <c r="J949" s="27">
        <v>43226052200</v>
      </c>
      <c r="K949" s="29">
        <v>9646</v>
      </c>
      <c r="L949" s="29">
        <v>2254927</v>
      </c>
      <c r="M949" s="29">
        <v>252282</v>
      </c>
      <c r="N949" s="29">
        <v>60910214000</v>
      </c>
      <c r="O949" s="30">
        <f t="shared" si="70"/>
        <v>19129</v>
      </c>
      <c r="P949" s="30">
        <f t="shared" si="74"/>
        <v>1446375325</v>
      </c>
      <c r="Q949" s="30">
        <f t="shared" si="71"/>
        <v>410519</v>
      </c>
      <c r="R949" s="30">
        <f t="shared" si="72"/>
        <v>104136266200</v>
      </c>
      <c r="T949">
        <f t="shared" si="73"/>
        <v>86320</v>
      </c>
      <c r="U949">
        <f>VLOOKUP(T949,CATMUN!$B$2:$G$1123,6,0)</f>
        <v>15</v>
      </c>
    </row>
    <row r="950" spans="1:21" x14ac:dyDescent="0.2">
      <c r="A950" s="25">
        <v>86568</v>
      </c>
      <c r="B950" s="25" t="s">
        <v>2129</v>
      </c>
      <c r="C950" s="25" t="s">
        <v>2132</v>
      </c>
      <c r="D950" s="26">
        <v>2011</v>
      </c>
      <c r="E950" s="26">
        <v>2002</v>
      </c>
      <c r="F950" s="27">
        <v>10912</v>
      </c>
      <c r="G950" s="27"/>
      <c r="H950" s="27">
        <v>2857152370</v>
      </c>
      <c r="I950" s="27">
        <v>414059</v>
      </c>
      <c r="J950" s="27">
        <v>113616387100</v>
      </c>
      <c r="K950" s="29">
        <v>20316</v>
      </c>
      <c r="L950" s="29">
        <v>5883821</v>
      </c>
      <c r="M950" s="29">
        <v>598021</v>
      </c>
      <c r="N950" s="29">
        <v>127658767500</v>
      </c>
      <c r="O950" s="30">
        <f t="shared" si="70"/>
        <v>31228</v>
      </c>
      <c r="P950" s="30">
        <f t="shared" si="74"/>
        <v>2863036191</v>
      </c>
      <c r="Q950" s="30">
        <f t="shared" si="71"/>
        <v>1012080</v>
      </c>
      <c r="R950" s="30">
        <f t="shared" si="72"/>
        <v>241275154600</v>
      </c>
      <c r="T950">
        <f t="shared" si="73"/>
        <v>86568</v>
      </c>
      <c r="U950">
        <f>VLOOKUP(T950,CATMUN!$B$2:$G$1123,6,0)</f>
        <v>14</v>
      </c>
    </row>
    <row r="951" spans="1:21" x14ac:dyDescent="0.2">
      <c r="A951" s="25">
        <v>86569</v>
      </c>
      <c r="B951" s="25" t="s">
        <v>2129</v>
      </c>
      <c r="C951" s="25" t="s">
        <v>2133</v>
      </c>
      <c r="D951" s="26">
        <v>2011</v>
      </c>
      <c r="E951" s="26">
        <v>2003</v>
      </c>
      <c r="F951" s="27">
        <v>4229</v>
      </c>
      <c r="G951" s="27"/>
      <c r="H951" s="27">
        <v>828374175</v>
      </c>
      <c r="I951" s="27">
        <v>128360</v>
      </c>
      <c r="J951" s="27">
        <v>27522360500</v>
      </c>
      <c r="K951" s="29">
        <v>2510</v>
      </c>
      <c r="L951" s="29">
        <v>1580063</v>
      </c>
      <c r="M951" s="29">
        <v>120288</v>
      </c>
      <c r="N951" s="29">
        <v>12855536500</v>
      </c>
      <c r="O951" s="30">
        <f t="shared" si="70"/>
        <v>6739</v>
      </c>
      <c r="P951" s="30">
        <f t="shared" si="74"/>
        <v>829954238</v>
      </c>
      <c r="Q951" s="30">
        <f t="shared" si="71"/>
        <v>248648</v>
      </c>
      <c r="R951" s="30">
        <f t="shared" si="72"/>
        <v>40377897000</v>
      </c>
      <c r="T951">
        <f t="shared" si="73"/>
        <v>86569</v>
      </c>
      <c r="U951">
        <f>VLOOKUP(T951,CATMUN!$B$2:$G$1123,6,0)</f>
        <v>15</v>
      </c>
    </row>
    <row r="952" spans="1:21" x14ac:dyDescent="0.2">
      <c r="A952" s="25">
        <v>86571</v>
      </c>
      <c r="B952" s="25" t="s">
        <v>2129</v>
      </c>
      <c r="C952" s="25" t="s">
        <v>2134</v>
      </c>
      <c r="D952" s="26">
        <v>2003</v>
      </c>
      <c r="E952" s="26">
        <v>2003</v>
      </c>
      <c r="F952" s="27">
        <v>4982</v>
      </c>
      <c r="G952" s="27"/>
      <c r="H952" s="27">
        <v>4703063751</v>
      </c>
      <c r="I952" s="27">
        <v>37568</v>
      </c>
      <c r="J952" s="27">
        <v>47099086800</v>
      </c>
      <c r="K952" s="29">
        <v>2092</v>
      </c>
      <c r="L952" s="29">
        <v>572611</v>
      </c>
      <c r="M952" s="29">
        <v>61872</v>
      </c>
      <c r="N952" s="29">
        <v>4353256500</v>
      </c>
      <c r="O952" s="30">
        <f t="shared" si="70"/>
        <v>7074</v>
      </c>
      <c r="P952" s="30">
        <f t="shared" si="74"/>
        <v>4703636362</v>
      </c>
      <c r="Q952" s="30">
        <f t="shared" si="71"/>
        <v>99440</v>
      </c>
      <c r="R952" s="30">
        <f t="shared" si="72"/>
        <v>51452343300</v>
      </c>
      <c r="T952">
        <f t="shared" si="73"/>
        <v>86571</v>
      </c>
      <c r="U952">
        <f>VLOOKUP(T952,CATMUN!$B$2:$G$1123,6,0)</f>
        <v>15</v>
      </c>
    </row>
    <row r="953" spans="1:21" x14ac:dyDescent="0.2">
      <c r="A953" s="25">
        <v>86573</v>
      </c>
      <c r="B953" s="25" t="s">
        <v>2129</v>
      </c>
      <c r="C953" s="25" t="s">
        <v>2135</v>
      </c>
      <c r="D953" s="26">
        <v>0</v>
      </c>
      <c r="E953" s="26">
        <v>2004</v>
      </c>
      <c r="F953" s="27">
        <v>2850</v>
      </c>
      <c r="G953" s="27"/>
      <c r="H953" s="27">
        <v>8313337442</v>
      </c>
      <c r="I953" s="27">
        <v>0</v>
      </c>
      <c r="J953" s="27">
        <v>37877529100</v>
      </c>
      <c r="K953" s="29">
        <v>4128</v>
      </c>
      <c r="L953" s="29">
        <v>7030285</v>
      </c>
      <c r="M953" s="29">
        <v>173105</v>
      </c>
      <c r="N953" s="29">
        <v>40341831000</v>
      </c>
      <c r="O953" s="30">
        <f t="shared" si="70"/>
        <v>6978</v>
      </c>
      <c r="P953" s="30">
        <f t="shared" si="74"/>
        <v>8320367727</v>
      </c>
      <c r="Q953" s="30">
        <f t="shared" si="71"/>
        <v>173105</v>
      </c>
      <c r="R953" s="30">
        <f t="shared" si="72"/>
        <v>78219360100</v>
      </c>
      <c r="T953">
        <f t="shared" si="73"/>
        <v>86573</v>
      </c>
      <c r="U953">
        <f>VLOOKUP(T953,CATMUN!$B$2:$G$1123,6,0)</f>
        <v>15</v>
      </c>
    </row>
    <row r="954" spans="1:21" x14ac:dyDescent="0.2">
      <c r="A954" s="25">
        <v>86749</v>
      </c>
      <c r="B954" s="25" t="s">
        <v>2129</v>
      </c>
      <c r="C954" s="25" t="s">
        <v>2136</v>
      </c>
      <c r="D954" s="26">
        <v>2005</v>
      </c>
      <c r="E954" s="26">
        <v>2004</v>
      </c>
      <c r="F954" s="27">
        <v>2473</v>
      </c>
      <c r="G954" s="27"/>
      <c r="H954" s="27">
        <v>69514246</v>
      </c>
      <c r="I954" s="27">
        <v>47233</v>
      </c>
      <c r="J954" s="27">
        <v>28144201800</v>
      </c>
      <c r="K954" s="29">
        <v>5152</v>
      </c>
      <c r="L954" s="29">
        <v>2394479</v>
      </c>
      <c r="M954" s="29">
        <v>271066</v>
      </c>
      <c r="N954" s="29">
        <v>45315744100</v>
      </c>
      <c r="O954" s="30">
        <f t="shared" si="70"/>
        <v>7625</v>
      </c>
      <c r="P954" s="30">
        <f t="shared" si="74"/>
        <v>71908725</v>
      </c>
      <c r="Q954" s="30">
        <f t="shared" si="71"/>
        <v>318299</v>
      </c>
      <c r="R954" s="30">
        <f t="shared" si="72"/>
        <v>73459945900</v>
      </c>
      <c r="T954">
        <f t="shared" si="73"/>
        <v>86749</v>
      </c>
      <c r="U954">
        <f>VLOOKUP(T954,CATMUN!$B$2:$G$1123,6,0)</f>
        <v>14</v>
      </c>
    </row>
    <row r="955" spans="1:21" x14ac:dyDescent="0.2">
      <c r="A955" s="25">
        <v>86755</v>
      </c>
      <c r="B955" s="25" t="s">
        <v>2129</v>
      </c>
      <c r="C955" s="25" t="s">
        <v>1627</v>
      </c>
      <c r="D955" s="26">
        <v>0</v>
      </c>
      <c r="E955" s="26">
        <v>2004</v>
      </c>
      <c r="F955" s="27">
        <v>2291</v>
      </c>
      <c r="G955" s="27"/>
      <c r="H955" s="27">
        <v>344137811</v>
      </c>
      <c r="I955" s="27">
        <v>9361</v>
      </c>
      <c r="J955" s="27">
        <v>12769248700</v>
      </c>
      <c r="K955" s="29">
        <v>1910</v>
      </c>
      <c r="L955" s="29">
        <v>509780</v>
      </c>
      <c r="M955" s="29">
        <v>93901</v>
      </c>
      <c r="N955" s="29">
        <v>9455779000</v>
      </c>
      <c r="O955" s="30">
        <f t="shared" si="70"/>
        <v>4201</v>
      </c>
      <c r="P955" s="30">
        <f t="shared" si="74"/>
        <v>344647591</v>
      </c>
      <c r="Q955" s="30">
        <f t="shared" si="71"/>
        <v>103262</v>
      </c>
      <c r="R955" s="30">
        <f t="shared" si="72"/>
        <v>22225027700</v>
      </c>
      <c r="T955">
        <f t="shared" si="73"/>
        <v>86755</v>
      </c>
      <c r="U955">
        <f>VLOOKUP(T955,CATMUN!$B$2:$G$1123,6,0)</f>
        <v>15</v>
      </c>
    </row>
    <row r="956" spans="1:21" x14ac:dyDescent="0.2">
      <c r="A956" s="25">
        <v>86757</v>
      </c>
      <c r="B956" s="25" t="s">
        <v>2129</v>
      </c>
      <c r="C956" s="25" t="s">
        <v>1986</v>
      </c>
      <c r="D956" s="26">
        <v>2015</v>
      </c>
      <c r="E956" s="26">
        <v>2015</v>
      </c>
      <c r="F956" s="27">
        <v>5613</v>
      </c>
      <c r="G956" s="27"/>
      <c r="H956" s="27">
        <v>508750867</v>
      </c>
      <c r="I956" s="27">
        <v>120121</v>
      </c>
      <c r="J956" s="27">
        <v>67633767400</v>
      </c>
      <c r="K956" s="29">
        <v>2491</v>
      </c>
      <c r="L956" s="29">
        <v>813128</v>
      </c>
      <c r="M956" s="29">
        <v>178061</v>
      </c>
      <c r="N956" s="29">
        <v>35208479500</v>
      </c>
      <c r="O956" s="30">
        <f t="shared" si="70"/>
        <v>8104</v>
      </c>
      <c r="P956" s="30">
        <f t="shared" si="74"/>
        <v>509563995</v>
      </c>
      <c r="Q956" s="30">
        <f t="shared" si="71"/>
        <v>298182</v>
      </c>
      <c r="R956" s="30">
        <f t="shared" si="72"/>
        <v>102842246900</v>
      </c>
      <c r="T956">
        <f t="shared" si="73"/>
        <v>86757</v>
      </c>
      <c r="U956">
        <f>VLOOKUP(T956,CATMUN!$B$2:$G$1123,6,0)</f>
        <v>15</v>
      </c>
    </row>
    <row r="957" spans="1:21" x14ac:dyDescent="0.2">
      <c r="A957" s="25">
        <v>86760</v>
      </c>
      <c r="B957" s="25" t="s">
        <v>2129</v>
      </c>
      <c r="C957" s="25" t="s">
        <v>1887</v>
      </c>
      <c r="D957" s="26">
        <v>2006</v>
      </c>
      <c r="E957" s="26">
        <v>2005</v>
      </c>
      <c r="F957" s="27">
        <v>2437</v>
      </c>
      <c r="G957" s="27"/>
      <c r="H957" s="27">
        <v>78014400</v>
      </c>
      <c r="I957" s="27">
        <v>72117</v>
      </c>
      <c r="J957" s="27">
        <v>32431161900</v>
      </c>
      <c r="K957" s="29">
        <v>1706</v>
      </c>
      <c r="L957" s="29">
        <v>452039</v>
      </c>
      <c r="M957" s="29">
        <v>68843</v>
      </c>
      <c r="N957" s="29">
        <v>10201825000</v>
      </c>
      <c r="O957" s="30">
        <f t="shared" si="70"/>
        <v>4143</v>
      </c>
      <c r="P957" s="30">
        <f t="shared" si="74"/>
        <v>78466439</v>
      </c>
      <c r="Q957" s="30">
        <f t="shared" si="71"/>
        <v>140960</v>
      </c>
      <c r="R957" s="30">
        <f t="shared" si="72"/>
        <v>42632986900</v>
      </c>
      <c r="T957">
        <f t="shared" si="73"/>
        <v>86760</v>
      </c>
      <c r="U957">
        <f>VLOOKUP(T957,CATMUN!$B$2:$G$1123,6,0)</f>
        <v>15</v>
      </c>
    </row>
    <row r="958" spans="1:21" x14ac:dyDescent="0.2">
      <c r="A958" s="25">
        <v>86865</v>
      </c>
      <c r="B958" s="25" t="s">
        <v>2129</v>
      </c>
      <c r="C958" s="25" t="s">
        <v>2137</v>
      </c>
      <c r="D958" s="26">
        <v>2015</v>
      </c>
      <c r="E958" s="26">
        <v>2015</v>
      </c>
      <c r="F958" s="27">
        <v>9134</v>
      </c>
      <c r="G958" s="27"/>
      <c r="H958" s="27">
        <v>870571504</v>
      </c>
      <c r="I958" s="27">
        <v>188256</v>
      </c>
      <c r="J958" s="27">
        <v>213352605400</v>
      </c>
      <c r="K958" s="29">
        <v>6841</v>
      </c>
      <c r="L958" s="29">
        <v>2924851</v>
      </c>
      <c r="M958" s="29">
        <v>493244</v>
      </c>
      <c r="N958" s="29">
        <v>116101913500</v>
      </c>
      <c r="O958" s="30">
        <f t="shared" si="70"/>
        <v>15975</v>
      </c>
      <c r="P958" s="30">
        <f t="shared" si="74"/>
        <v>873496355</v>
      </c>
      <c r="Q958" s="30">
        <f t="shared" si="71"/>
        <v>681500</v>
      </c>
      <c r="R958" s="30">
        <f t="shared" si="72"/>
        <v>329454518900</v>
      </c>
      <c r="T958">
        <f t="shared" si="73"/>
        <v>86865</v>
      </c>
      <c r="U958">
        <f>VLOOKUP(T958,CATMUN!$B$2:$G$1123,6,0)</f>
        <v>14</v>
      </c>
    </row>
    <row r="959" spans="1:21" x14ac:dyDescent="0.2">
      <c r="A959" s="25">
        <v>86885</v>
      </c>
      <c r="B959" s="25" t="s">
        <v>2129</v>
      </c>
      <c r="C959" s="25" t="s">
        <v>2138</v>
      </c>
      <c r="D959" s="26">
        <v>2014</v>
      </c>
      <c r="E959" s="26">
        <v>2014</v>
      </c>
      <c r="F959" s="27">
        <v>4756</v>
      </c>
      <c r="G959" s="27"/>
      <c r="H959" s="27">
        <v>1370178800</v>
      </c>
      <c r="I959" s="27">
        <v>163732</v>
      </c>
      <c r="J959" s="27">
        <v>103587741500</v>
      </c>
      <c r="K959" s="29">
        <v>6211</v>
      </c>
      <c r="L959" s="29">
        <v>1675132</v>
      </c>
      <c r="M959" s="29">
        <v>397589</v>
      </c>
      <c r="N959" s="29">
        <v>95785367500</v>
      </c>
      <c r="O959" s="30">
        <f t="shared" si="70"/>
        <v>10967</v>
      </c>
      <c r="P959" s="30">
        <f t="shared" si="74"/>
        <v>1371853932</v>
      </c>
      <c r="Q959" s="30">
        <f t="shared" si="71"/>
        <v>561321</v>
      </c>
      <c r="R959" s="30">
        <f t="shared" si="72"/>
        <v>199373109000</v>
      </c>
      <c r="T959">
        <f t="shared" si="73"/>
        <v>86885</v>
      </c>
      <c r="U959">
        <f>VLOOKUP(T959,CATMUN!$B$2:$G$1123,6,0)</f>
        <v>15</v>
      </c>
    </row>
    <row r="960" spans="1:21" x14ac:dyDescent="0.2">
      <c r="A960" s="25">
        <v>88001</v>
      </c>
      <c r="B960" s="25" t="s">
        <v>2139</v>
      </c>
      <c r="C960" s="25" t="s">
        <v>1981</v>
      </c>
      <c r="D960" s="26">
        <v>2015</v>
      </c>
      <c r="E960" s="26">
        <v>2015</v>
      </c>
      <c r="F960" s="27">
        <v>10325</v>
      </c>
      <c r="G960" s="27"/>
      <c r="H960" s="27">
        <v>23494266</v>
      </c>
      <c r="I960" s="27">
        <v>723955</v>
      </c>
      <c r="J960" s="27">
        <v>495675214000</v>
      </c>
      <c r="K960" s="29">
        <v>14370</v>
      </c>
      <c r="L960" s="29">
        <v>3378719</v>
      </c>
      <c r="M960" s="29">
        <v>1401030</v>
      </c>
      <c r="N960" s="29">
        <v>2021444588000</v>
      </c>
      <c r="O960" s="30">
        <f t="shared" si="70"/>
        <v>24695</v>
      </c>
      <c r="P960" s="30">
        <f t="shared" si="74"/>
        <v>26872985</v>
      </c>
      <c r="Q960" s="30">
        <f t="shared" si="71"/>
        <v>2124985</v>
      </c>
      <c r="R960" s="30">
        <f t="shared" si="72"/>
        <v>2517119802000</v>
      </c>
      <c r="T960">
        <f t="shared" si="73"/>
        <v>88001</v>
      </c>
      <c r="U960" t="str">
        <f>VLOOKUP(T960,CATMUN!$B$2:$G$1123,6,0)</f>
        <v>.</v>
      </c>
    </row>
    <row r="961" spans="1:21" x14ac:dyDescent="0.2">
      <c r="A961" s="25">
        <v>88564</v>
      </c>
      <c r="B961" s="25" t="s">
        <v>2139</v>
      </c>
      <c r="C961" s="25" t="s">
        <v>1839</v>
      </c>
      <c r="D961" s="26">
        <v>2015</v>
      </c>
      <c r="E961" s="26">
        <v>2015</v>
      </c>
      <c r="F961" s="27">
        <v>4266</v>
      </c>
      <c r="G961" s="27"/>
      <c r="H961" s="27">
        <v>22859651</v>
      </c>
      <c r="I961" s="27">
        <v>236449</v>
      </c>
      <c r="J961" s="27">
        <v>152496054000</v>
      </c>
      <c r="K961" s="29">
        <v>1095</v>
      </c>
      <c r="L961" s="29">
        <v>0</v>
      </c>
      <c r="M961" s="29">
        <v>0</v>
      </c>
      <c r="N961" s="29">
        <v>0</v>
      </c>
      <c r="O961" s="30">
        <f t="shared" si="70"/>
        <v>5361</v>
      </c>
      <c r="P961" s="30">
        <f t="shared" si="74"/>
        <v>22859651</v>
      </c>
      <c r="Q961" s="30">
        <f t="shared" si="71"/>
        <v>236449</v>
      </c>
      <c r="R961" s="30">
        <f t="shared" si="72"/>
        <v>152496054000</v>
      </c>
      <c r="T961">
        <f t="shared" si="73"/>
        <v>88564</v>
      </c>
      <c r="U961">
        <f>VLOOKUP(T961,CATMUN!$B$2:$G$1123,6,0)</f>
        <v>14</v>
      </c>
    </row>
    <row r="962" spans="1:21" x14ac:dyDescent="0.2">
      <c r="A962" s="25">
        <v>91001</v>
      </c>
      <c r="B962" s="25" t="s">
        <v>2140</v>
      </c>
      <c r="C962" s="25" t="s">
        <v>2141</v>
      </c>
      <c r="D962" s="26">
        <v>2014</v>
      </c>
      <c r="E962" s="26">
        <v>2014</v>
      </c>
      <c r="F962" s="27">
        <v>2354</v>
      </c>
      <c r="G962" s="27"/>
      <c r="H962" s="27">
        <v>10779545971</v>
      </c>
      <c r="I962" s="27">
        <v>18287</v>
      </c>
      <c r="J962" s="27">
        <v>1358661294000</v>
      </c>
      <c r="K962" s="29">
        <v>13589</v>
      </c>
      <c r="L962" s="29">
        <v>13150010</v>
      </c>
      <c r="M962" s="29">
        <v>994432</v>
      </c>
      <c r="N962" s="29">
        <v>583641449500</v>
      </c>
      <c r="O962" s="30">
        <f t="shared" si="70"/>
        <v>15943</v>
      </c>
      <c r="P962" s="30">
        <f t="shared" si="74"/>
        <v>10792695981</v>
      </c>
      <c r="Q962" s="30">
        <f t="shared" si="71"/>
        <v>1012719</v>
      </c>
      <c r="R962" s="30">
        <f t="shared" si="72"/>
        <v>1942302743500</v>
      </c>
      <c r="T962">
        <f t="shared" si="73"/>
        <v>91001</v>
      </c>
      <c r="U962">
        <f>VLOOKUP(T962,CATMUN!$B$2:$G$1123,6,0)</f>
        <v>13</v>
      </c>
    </row>
    <row r="963" spans="1:21" x14ac:dyDescent="0.2">
      <c r="A963" s="25">
        <v>91263</v>
      </c>
      <c r="B963" s="25" t="s">
        <v>2140</v>
      </c>
      <c r="C963" s="25" t="s">
        <v>2142</v>
      </c>
      <c r="D963" s="26">
        <v>0</v>
      </c>
      <c r="E963" s="26">
        <v>0</v>
      </c>
      <c r="F963" s="27">
        <v>434</v>
      </c>
      <c r="G963" s="27"/>
      <c r="H963" s="27">
        <v>11057060000</v>
      </c>
      <c r="I963" s="27">
        <v>0</v>
      </c>
      <c r="J963" s="27">
        <v>14719496000</v>
      </c>
      <c r="K963" s="29">
        <v>0</v>
      </c>
      <c r="L963" s="29">
        <v>0</v>
      </c>
      <c r="M963" s="29">
        <v>0</v>
      </c>
      <c r="N963" s="29">
        <v>0</v>
      </c>
      <c r="O963" s="30">
        <f t="shared" ref="O963:O1026" si="75">F963+K963</f>
        <v>434</v>
      </c>
      <c r="P963" s="30">
        <f t="shared" si="74"/>
        <v>11057060000</v>
      </c>
      <c r="Q963" s="30">
        <f t="shared" ref="Q963:Q1026" si="76">I963+M963</f>
        <v>0</v>
      </c>
      <c r="R963" s="30">
        <f t="shared" ref="R963:R1026" si="77">J963+N963</f>
        <v>14719496000</v>
      </c>
      <c r="T963">
        <f t="shared" ref="T963:T1026" si="78">VALUE(A963)</f>
        <v>91263</v>
      </c>
      <c r="U963" t="str">
        <f>VLOOKUP(T963,CATMUN!$B$2:$G$1123,6,0)</f>
        <v>.</v>
      </c>
    </row>
    <row r="964" spans="1:21" x14ac:dyDescent="0.2">
      <c r="A964" s="25">
        <v>91405</v>
      </c>
      <c r="B964" s="25" t="s">
        <v>2140</v>
      </c>
      <c r="C964" s="25" t="s">
        <v>2143</v>
      </c>
      <c r="D964" s="26">
        <v>0</v>
      </c>
      <c r="E964" s="26">
        <v>0</v>
      </c>
      <c r="F964" s="27">
        <v>738</v>
      </c>
      <c r="G964" s="27"/>
      <c r="H964" s="27">
        <v>12463080000</v>
      </c>
      <c r="I964" s="27">
        <v>0</v>
      </c>
      <c r="J964" s="27">
        <v>16591233000</v>
      </c>
      <c r="K964" s="29">
        <v>0</v>
      </c>
      <c r="L964" s="29">
        <v>0</v>
      </c>
      <c r="M964" s="29">
        <v>0</v>
      </c>
      <c r="N964" s="29">
        <v>0</v>
      </c>
      <c r="O964" s="30">
        <f t="shared" si="75"/>
        <v>738</v>
      </c>
      <c r="P964" s="30">
        <f t="shared" ref="P964:P1027" si="79">H964+L964</f>
        <v>12463080000</v>
      </c>
      <c r="Q964" s="30">
        <f t="shared" si="76"/>
        <v>0</v>
      </c>
      <c r="R964" s="30">
        <f t="shared" si="77"/>
        <v>16591233000</v>
      </c>
      <c r="T964">
        <f t="shared" si="78"/>
        <v>91405</v>
      </c>
      <c r="U964" t="str">
        <f>VLOOKUP(T964,CATMUN!$B$2:$G$1123,6,0)</f>
        <v>.</v>
      </c>
    </row>
    <row r="965" spans="1:21" x14ac:dyDescent="0.2">
      <c r="A965" s="25">
        <v>91407</v>
      </c>
      <c r="B965" s="25" t="s">
        <v>2140</v>
      </c>
      <c r="C965" s="25" t="s">
        <v>2144</v>
      </c>
      <c r="D965" s="26">
        <v>0</v>
      </c>
      <c r="E965" s="26">
        <v>1992</v>
      </c>
      <c r="F965" s="27">
        <v>916</v>
      </c>
      <c r="G965" s="27"/>
      <c r="H965" s="27">
        <v>8252091430</v>
      </c>
      <c r="I965" s="27">
        <v>0</v>
      </c>
      <c r="J965" s="27">
        <v>11142655000</v>
      </c>
      <c r="K965" s="29">
        <v>214</v>
      </c>
      <c r="L965" s="29">
        <v>309664</v>
      </c>
      <c r="M965" s="29">
        <v>9910</v>
      </c>
      <c r="N965" s="29">
        <v>981681800</v>
      </c>
      <c r="O965" s="30">
        <f t="shared" si="75"/>
        <v>1130</v>
      </c>
      <c r="P965" s="30">
        <f t="shared" si="79"/>
        <v>8252401094</v>
      </c>
      <c r="Q965" s="30">
        <f t="shared" si="76"/>
        <v>9910</v>
      </c>
      <c r="R965" s="30">
        <f t="shared" si="77"/>
        <v>12124336800</v>
      </c>
      <c r="T965">
        <f t="shared" si="78"/>
        <v>91407</v>
      </c>
      <c r="U965" t="str">
        <f>VLOOKUP(T965,CATMUN!$B$2:$G$1123,6,0)</f>
        <v>.</v>
      </c>
    </row>
    <row r="966" spans="1:21" x14ac:dyDescent="0.2">
      <c r="A966" s="25">
        <v>91430</v>
      </c>
      <c r="B966" s="25" t="s">
        <v>2140</v>
      </c>
      <c r="C966" s="25" t="s">
        <v>1337</v>
      </c>
      <c r="D966" s="26">
        <v>0</v>
      </c>
      <c r="E966" s="26">
        <v>0</v>
      </c>
      <c r="F966" s="27">
        <v>46</v>
      </c>
      <c r="G966" s="27"/>
      <c r="H966" s="27">
        <v>605302012</v>
      </c>
      <c r="I966" s="27">
        <v>0</v>
      </c>
      <c r="J966" s="27">
        <v>805797000</v>
      </c>
      <c r="K966" s="29">
        <v>0</v>
      </c>
      <c r="L966" s="29">
        <v>0</v>
      </c>
      <c r="M966" s="29">
        <v>0</v>
      </c>
      <c r="N966" s="29">
        <v>0</v>
      </c>
      <c r="O966" s="30">
        <f t="shared" si="75"/>
        <v>46</v>
      </c>
      <c r="P966" s="30">
        <f t="shared" si="79"/>
        <v>605302012</v>
      </c>
      <c r="Q966" s="30">
        <f t="shared" si="76"/>
        <v>0</v>
      </c>
      <c r="R966" s="30">
        <f t="shared" si="77"/>
        <v>805797000</v>
      </c>
      <c r="T966">
        <f t="shared" si="78"/>
        <v>91430</v>
      </c>
      <c r="U966" t="str">
        <f>VLOOKUP(T966,CATMUN!$B$2:$G$1123,6,0)</f>
        <v>.</v>
      </c>
    </row>
    <row r="967" spans="1:21" x14ac:dyDescent="0.2">
      <c r="A967" s="25">
        <v>91460</v>
      </c>
      <c r="B967" s="25" t="s">
        <v>2140</v>
      </c>
      <c r="C967" s="25" t="s">
        <v>2145</v>
      </c>
      <c r="D967" s="26">
        <v>0</v>
      </c>
      <c r="E967" s="26">
        <v>0</v>
      </c>
      <c r="F967" s="27">
        <v>181</v>
      </c>
      <c r="G967" s="27"/>
      <c r="H967" s="27">
        <v>14914977874</v>
      </c>
      <c r="I967" s="27">
        <v>0</v>
      </c>
      <c r="J967" s="27">
        <v>19970938000</v>
      </c>
      <c r="K967" s="29">
        <v>0</v>
      </c>
      <c r="L967" s="29">
        <v>0</v>
      </c>
      <c r="M967" s="29">
        <v>0</v>
      </c>
      <c r="N967" s="29">
        <v>0</v>
      </c>
      <c r="O967" s="30">
        <f t="shared" si="75"/>
        <v>181</v>
      </c>
      <c r="P967" s="30">
        <f t="shared" si="79"/>
        <v>14914977874</v>
      </c>
      <c r="Q967" s="30">
        <f t="shared" si="76"/>
        <v>0</v>
      </c>
      <c r="R967" s="30">
        <f t="shared" si="77"/>
        <v>19970938000</v>
      </c>
      <c r="T967">
        <f t="shared" si="78"/>
        <v>91460</v>
      </c>
      <c r="U967" t="str">
        <f>VLOOKUP(T967,CATMUN!$B$2:$G$1123,6,0)</f>
        <v>.</v>
      </c>
    </row>
    <row r="968" spans="1:21" x14ac:dyDescent="0.2">
      <c r="A968" s="25">
        <v>91530</v>
      </c>
      <c r="B968" s="25" t="s">
        <v>2140</v>
      </c>
      <c r="C968" s="25" t="s">
        <v>2146</v>
      </c>
      <c r="D968" s="26">
        <v>0</v>
      </c>
      <c r="E968" s="26">
        <v>0</v>
      </c>
      <c r="F968" s="27">
        <v>229</v>
      </c>
      <c r="G968" s="27"/>
      <c r="H968" s="27">
        <v>8855950000</v>
      </c>
      <c r="I968" s="27">
        <v>0</v>
      </c>
      <c r="J968" s="27">
        <v>11789313000</v>
      </c>
      <c r="K968" s="29">
        <v>0</v>
      </c>
      <c r="L968" s="29">
        <v>0</v>
      </c>
      <c r="M968" s="29">
        <v>0</v>
      </c>
      <c r="N968" s="29">
        <v>0</v>
      </c>
      <c r="O968" s="30">
        <f t="shared" si="75"/>
        <v>229</v>
      </c>
      <c r="P968" s="30">
        <f t="shared" si="79"/>
        <v>8855950000</v>
      </c>
      <c r="Q968" s="30">
        <f t="shared" si="76"/>
        <v>0</v>
      </c>
      <c r="R968" s="30">
        <f t="shared" si="77"/>
        <v>11789313000</v>
      </c>
      <c r="T968">
        <f t="shared" si="78"/>
        <v>91530</v>
      </c>
      <c r="U968" t="str">
        <f>VLOOKUP(T968,CATMUN!$B$2:$G$1123,6,0)</f>
        <v>.</v>
      </c>
    </row>
    <row r="969" spans="1:21" x14ac:dyDescent="0.2">
      <c r="A969" s="25">
        <v>91536</v>
      </c>
      <c r="B969" s="25" t="s">
        <v>2140</v>
      </c>
      <c r="C969" s="25" t="s">
        <v>2147</v>
      </c>
      <c r="D969" s="26">
        <v>0</v>
      </c>
      <c r="E969" s="26">
        <v>0</v>
      </c>
      <c r="F969" s="27">
        <v>288</v>
      </c>
      <c r="G969" s="27"/>
      <c r="H969" s="27">
        <v>11639011024</v>
      </c>
      <c r="I969" s="27">
        <v>0</v>
      </c>
      <c r="J969" s="27">
        <v>15494209600</v>
      </c>
      <c r="K969" s="29">
        <v>0</v>
      </c>
      <c r="L969" s="29">
        <v>0</v>
      </c>
      <c r="M969" s="29">
        <v>0</v>
      </c>
      <c r="N969" s="29">
        <v>0</v>
      </c>
      <c r="O969" s="30">
        <f t="shared" si="75"/>
        <v>288</v>
      </c>
      <c r="P969" s="30">
        <f t="shared" si="79"/>
        <v>11639011024</v>
      </c>
      <c r="Q969" s="30">
        <f t="shared" si="76"/>
        <v>0</v>
      </c>
      <c r="R969" s="30">
        <f t="shared" si="77"/>
        <v>15494209600</v>
      </c>
      <c r="T969">
        <f t="shared" si="78"/>
        <v>91536</v>
      </c>
      <c r="U969" t="str">
        <f>VLOOKUP(T969,CATMUN!$B$2:$G$1123,6,0)</f>
        <v>.</v>
      </c>
    </row>
    <row r="970" spans="1:21" x14ac:dyDescent="0.2">
      <c r="A970" s="25">
        <v>91540</v>
      </c>
      <c r="B970" s="25" t="s">
        <v>2140</v>
      </c>
      <c r="C970" s="25" t="s">
        <v>2148</v>
      </c>
      <c r="D970" s="26">
        <v>2014</v>
      </c>
      <c r="E970" s="26">
        <v>2014</v>
      </c>
      <c r="F970" s="27">
        <v>1153</v>
      </c>
      <c r="G970" s="27"/>
      <c r="H970" s="27">
        <v>1344006537</v>
      </c>
      <c r="I970" s="27">
        <v>3472</v>
      </c>
      <c r="J970" s="27">
        <v>8032473500</v>
      </c>
      <c r="K970" s="29">
        <v>556</v>
      </c>
      <c r="L970" s="29">
        <v>421120</v>
      </c>
      <c r="M970" s="29">
        <v>44219</v>
      </c>
      <c r="N970" s="29">
        <v>6026545000</v>
      </c>
      <c r="O970" s="30">
        <f t="shared" si="75"/>
        <v>1709</v>
      </c>
      <c r="P970" s="30">
        <f t="shared" si="79"/>
        <v>1344427657</v>
      </c>
      <c r="Q970" s="30">
        <f t="shared" si="76"/>
        <v>47691</v>
      </c>
      <c r="R970" s="30">
        <f t="shared" si="77"/>
        <v>14059018500</v>
      </c>
      <c r="T970">
        <f t="shared" si="78"/>
        <v>91540</v>
      </c>
      <c r="U970">
        <f>VLOOKUP(T970,CATMUN!$B$2:$G$1123,6,0)</f>
        <v>15</v>
      </c>
    </row>
    <row r="971" spans="1:21" x14ac:dyDescent="0.2">
      <c r="A971" s="25">
        <v>91669</v>
      </c>
      <c r="B971" s="25" t="s">
        <v>2140</v>
      </c>
      <c r="C971" s="25" t="s">
        <v>1883</v>
      </c>
      <c r="D971" s="26">
        <v>0</v>
      </c>
      <c r="E971" s="26">
        <v>0</v>
      </c>
      <c r="F971" s="27">
        <v>419</v>
      </c>
      <c r="G971" s="27"/>
      <c r="H971" s="27">
        <v>14123470348</v>
      </c>
      <c r="I971" s="27">
        <v>58</v>
      </c>
      <c r="J971" s="27">
        <v>19482910000</v>
      </c>
      <c r="K971" s="29">
        <v>0</v>
      </c>
      <c r="L971" s="29">
        <v>0</v>
      </c>
      <c r="M971" s="29">
        <v>0</v>
      </c>
      <c r="N971" s="29">
        <v>0</v>
      </c>
      <c r="O971" s="30">
        <f t="shared" si="75"/>
        <v>419</v>
      </c>
      <c r="P971" s="30">
        <f t="shared" si="79"/>
        <v>14123470348</v>
      </c>
      <c r="Q971" s="30">
        <f t="shared" si="76"/>
        <v>58</v>
      </c>
      <c r="R971" s="30">
        <f t="shared" si="77"/>
        <v>19482910000</v>
      </c>
      <c r="T971">
        <f t="shared" si="78"/>
        <v>91669</v>
      </c>
      <c r="U971" t="str">
        <f>VLOOKUP(T971,CATMUN!$B$2:$G$1123,6,0)</f>
        <v>.</v>
      </c>
    </row>
    <row r="972" spans="1:21" x14ac:dyDescent="0.2">
      <c r="A972" s="25">
        <v>91798</v>
      </c>
      <c r="B972" s="25" t="s">
        <v>2140</v>
      </c>
      <c r="C972" s="25" t="s">
        <v>2149</v>
      </c>
      <c r="D972" s="26">
        <v>0</v>
      </c>
      <c r="E972" s="26">
        <v>0</v>
      </c>
      <c r="F972" s="27">
        <v>825</v>
      </c>
      <c r="G972" s="27"/>
      <c r="H972" s="27">
        <v>11666556602</v>
      </c>
      <c r="I972" s="27">
        <v>0</v>
      </c>
      <c r="J972" s="27">
        <v>2221805600</v>
      </c>
      <c r="K972" s="29">
        <v>0</v>
      </c>
      <c r="L972" s="29">
        <v>0</v>
      </c>
      <c r="M972" s="29">
        <v>0</v>
      </c>
      <c r="N972" s="29">
        <v>0</v>
      </c>
      <c r="O972" s="30">
        <f t="shared" si="75"/>
        <v>825</v>
      </c>
      <c r="P972" s="30">
        <f t="shared" si="79"/>
        <v>11666556602</v>
      </c>
      <c r="Q972" s="30">
        <f t="shared" si="76"/>
        <v>0</v>
      </c>
      <c r="R972" s="30">
        <f t="shared" si="77"/>
        <v>2221805600</v>
      </c>
      <c r="T972">
        <f t="shared" si="78"/>
        <v>91798</v>
      </c>
      <c r="U972" t="str">
        <f>VLOOKUP(T972,CATMUN!$B$2:$G$1123,6,0)</f>
        <v>.</v>
      </c>
    </row>
    <row r="973" spans="1:21" x14ac:dyDescent="0.2">
      <c r="A973" s="25">
        <v>94001</v>
      </c>
      <c r="B973" s="25" t="s">
        <v>2150</v>
      </c>
      <c r="C973" s="25" t="s">
        <v>2151</v>
      </c>
      <c r="D973" s="26">
        <v>0</v>
      </c>
      <c r="E973" s="26">
        <v>2008</v>
      </c>
      <c r="F973" s="27">
        <v>2884</v>
      </c>
      <c r="G973" s="27"/>
      <c r="H973" s="27">
        <v>16855174866</v>
      </c>
      <c r="I973" s="27">
        <v>2</v>
      </c>
      <c r="J973" s="27">
        <v>19985189000</v>
      </c>
      <c r="K973" s="29">
        <v>7347</v>
      </c>
      <c r="L973" s="29">
        <v>5240284</v>
      </c>
      <c r="M973" s="29">
        <v>336486</v>
      </c>
      <c r="N973" s="29">
        <v>73706874800</v>
      </c>
      <c r="O973" s="30">
        <f t="shared" si="75"/>
        <v>10231</v>
      </c>
      <c r="P973" s="30">
        <f t="shared" si="79"/>
        <v>16860415150</v>
      </c>
      <c r="Q973" s="30">
        <f t="shared" si="76"/>
        <v>336488</v>
      </c>
      <c r="R973" s="30">
        <f t="shared" si="77"/>
        <v>93692063800</v>
      </c>
      <c r="T973">
        <f t="shared" si="78"/>
        <v>94001</v>
      </c>
      <c r="U973">
        <f>VLOOKUP(T973,CATMUN!$B$2:$G$1123,6,0)</f>
        <v>13</v>
      </c>
    </row>
    <row r="974" spans="1:21" x14ac:dyDescent="0.2">
      <c r="A974" s="25">
        <v>94343</v>
      </c>
      <c r="B974" s="25" t="s">
        <v>2150</v>
      </c>
      <c r="C974" s="25" t="s">
        <v>2152</v>
      </c>
      <c r="D974" s="26">
        <v>0</v>
      </c>
      <c r="E974" s="26">
        <v>1990</v>
      </c>
      <c r="F974" s="27">
        <v>1206</v>
      </c>
      <c r="G974" s="27"/>
      <c r="H974" s="27">
        <v>7860518211</v>
      </c>
      <c r="I974" s="27">
        <v>0</v>
      </c>
      <c r="J974" s="27">
        <v>3709166000</v>
      </c>
      <c r="K974" s="29">
        <v>295</v>
      </c>
      <c r="L974" s="29">
        <v>167528</v>
      </c>
      <c r="M974" s="29">
        <v>15326</v>
      </c>
      <c r="N974" s="29">
        <v>236067500</v>
      </c>
      <c r="O974" s="30">
        <f t="shared" si="75"/>
        <v>1501</v>
      </c>
      <c r="P974" s="30">
        <f t="shared" si="79"/>
        <v>7860685739</v>
      </c>
      <c r="Q974" s="30">
        <f t="shared" si="76"/>
        <v>15326</v>
      </c>
      <c r="R974" s="30">
        <f t="shared" si="77"/>
        <v>3945233500</v>
      </c>
      <c r="T974">
        <f t="shared" si="78"/>
        <v>94343</v>
      </c>
      <c r="U974" t="str">
        <f>VLOOKUP(T974,CATMUN!$B$2:$G$1123,6,0)</f>
        <v>.</v>
      </c>
    </row>
    <row r="975" spans="1:21" x14ac:dyDescent="0.2">
      <c r="A975" s="25">
        <v>94663</v>
      </c>
      <c r="B975" s="25" t="s">
        <v>2150</v>
      </c>
      <c r="C975" s="25" t="s">
        <v>2153</v>
      </c>
      <c r="D975" s="26">
        <v>0</v>
      </c>
      <c r="E975" s="26">
        <v>0</v>
      </c>
      <c r="F975" s="27">
        <v>191</v>
      </c>
      <c r="G975" s="27"/>
      <c r="H975" s="27">
        <v>4000166000</v>
      </c>
      <c r="I975" s="27">
        <v>0</v>
      </c>
      <c r="J975" s="27">
        <v>1755060000</v>
      </c>
      <c r="K975" s="29">
        <v>0</v>
      </c>
      <c r="L975" s="29">
        <v>0</v>
      </c>
      <c r="M975" s="29">
        <v>0</v>
      </c>
      <c r="N975" s="29">
        <v>0</v>
      </c>
      <c r="O975" s="30">
        <f t="shared" si="75"/>
        <v>191</v>
      </c>
      <c r="P975" s="30">
        <f t="shared" si="79"/>
        <v>4000166000</v>
      </c>
      <c r="Q975" s="30">
        <f t="shared" si="76"/>
        <v>0</v>
      </c>
      <c r="R975" s="30">
        <f t="shared" si="77"/>
        <v>1755060000</v>
      </c>
      <c r="T975">
        <f t="shared" si="78"/>
        <v>94663</v>
      </c>
      <c r="U975" t="str">
        <f>VLOOKUP(T975,CATMUN!$B$2:$G$1123,6,0)</f>
        <v>.</v>
      </c>
    </row>
    <row r="976" spans="1:21" x14ac:dyDescent="0.2">
      <c r="A976" s="25">
        <v>94883</v>
      </c>
      <c r="B976" s="25" t="s">
        <v>2150</v>
      </c>
      <c r="C976" s="25" t="s">
        <v>2154</v>
      </c>
      <c r="D976" s="26">
        <v>0</v>
      </c>
      <c r="E976" s="26">
        <v>0</v>
      </c>
      <c r="F976" s="27">
        <v>297</v>
      </c>
      <c r="G976" s="27"/>
      <c r="H976" s="27">
        <v>2960881970</v>
      </c>
      <c r="I976" s="27">
        <v>0</v>
      </c>
      <c r="J976" s="27">
        <v>2103068600</v>
      </c>
      <c r="K976" s="29">
        <v>0</v>
      </c>
      <c r="L976" s="29">
        <v>0</v>
      </c>
      <c r="M976" s="29">
        <v>0</v>
      </c>
      <c r="N976" s="29">
        <v>0</v>
      </c>
      <c r="O976" s="30">
        <f t="shared" si="75"/>
        <v>297</v>
      </c>
      <c r="P976" s="30">
        <f t="shared" si="79"/>
        <v>2960881970</v>
      </c>
      <c r="Q976" s="30">
        <f t="shared" si="76"/>
        <v>0</v>
      </c>
      <c r="R976" s="30">
        <f t="shared" si="77"/>
        <v>2103068600</v>
      </c>
      <c r="T976">
        <f t="shared" si="78"/>
        <v>94883</v>
      </c>
      <c r="U976" t="str">
        <f>VLOOKUP(T976,CATMUN!$B$2:$G$1123,6,0)</f>
        <v>.</v>
      </c>
    </row>
    <row r="977" spans="1:21" x14ac:dyDescent="0.2">
      <c r="A977" s="25">
        <v>94884</v>
      </c>
      <c r="B977" s="25" t="s">
        <v>2150</v>
      </c>
      <c r="C977" s="25" t="s">
        <v>1232</v>
      </c>
      <c r="D977" s="26">
        <v>0</v>
      </c>
      <c r="E977" s="26">
        <v>0</v>
      </c>
      <c r="F977" s="27">
        <v>344</v>
      </c>
      <c r="G977" s="27"/>
      <c r="H977" s="27">
        <v>15836212000</v>
      </c>
      <c r="I977" s="27">
        <v>0</v>
      </c>
      <c r="J977" s="27">
        <v>10459291000</v>
      </c>
      <c r="K977" s="29">
        <v>0</v>
      </c>
      <c r="L977" s="29">
        <v>0</v>
      </c>
      <c r="M977" s="29">
        <v>0</v>
      </c>
      <c r="N977" s="29">
        <v>0</v>
      </c>
      <c r="O977" s="30">
        <f t="shared" si="75"/>
        <v>344</v>
      </c>
      <c r="P977" s="30">
        <f t="shared" si="79"/>
        <v>15836212000</v>
      </c>
      <c r="Q977" s="30">
        <f t="shared" si="76"/>
        <v>0</v>
      </c>
      <c r="R977" s="30">
        <f t="shared" si="77"/>
        <v>10459291000</v>
      </c>
      <c r="T977">
        <f t="shared" si="78"/>
        <v>94884</v>
      </c>
      <c r="U977" t="str">
        <f>VLOOKUP(T977,CATMUN!$B$2:$G$1123,6,0)</f>
        <v>.</v>
      </c>
    </row>
    <row r="978" spans="1:21" x14ac:dyDescent="0.2">
      <c r="A978" s="25">
        <v>94885</v>
      </c>
      <c r="B978" s="25" t="s">
        <v>2150</v>
      </c>
      <c r="C978" s="25" t="s">
        <v>2155</v>
      </c>
      <c r="D978" s="26">
        <v>0</v>
      </c>
      <c r="E978" s="26">
        <v>0</v>
      </c>
      <c r="F978" s="27">
        <v>44</v>
      </c>
      <c r="G978" s="27"/>
      <c r="H978" s="27">
        <v>1290640000</v>
      </c>
      <c r="I978" s="27">
        <v>0</v>
      </c>
      <c r="J978" s="27">
        <v>916429000</v>
      </c>
      <c r="K978" s="29">
        <v>0</v>
      </c>
      <c r="L978" s="29">
        <v>0</v>
      </c>
      <c r="M978" s="29">
        <v>0</v>
      </c>
      <c r="N978" s="29">
        <v>0</v>
      </c>
      <c r="O978" s="30">
        <f t="shared" si="75"/>
        <v>44</v>
      </c>
      <c r="P978" s="30">
        <f t="shared" si="79"/>
        <v>1290640000</v>
      </c>
      <c r="Q978" s="30">
        <f t="shared" si="76"/>
        <v>0</v>
      </c>
      <c r="R978" s="30">
        <f t="shared" si="77"/>
        <v>916429000</v>
      </c>
      <c r="T978">
        <f t="shared" si="78"/>
        <v>94885</v>
      </c>
      <c r="U978" t="str">
        <f>VLOOKUP(T978,CATMUN!$B$2:$G$1123,6,0)</f>
        <v>.</v>
      </c>
    </row>
    <row r="979" spans="1:21" x14ac:dyDescent="0.2">
      <c r="A979" s="25">
        <v>94886</v>
      </c>
      <c r="B979" s="25" t="s">
        <v>2150</v>
      </c>
      <c r="C979" s="25" t="s">
        <v>2156</v>
      </c>
      <c r="D979" s="26">
        <v>0</v>
      </c>
      <c r="E979" s="26">
        <v>0</v>
      </c>
      <c r="F979" s="27">
        <v>281</v>
      </c>
      <c r="G979" s="27"/>
      <c r="H979" s="27">
        <v>2260368000</v>
      </c>
      <c r="I979" s="27">
        <v>0</v>
      </c>
      <c r="J979" s="27">
        <v>1604991000</v>
      </c>
      <c r="K979" s="29">
        <v>0</v>
      </c>
      <c r="L979" s="29">
        <v>0</v>
      </c>
      <c r="M979" s="29">
        <v>0</v>
      </c>
      <c r="N979" s="29">
        <v>0</v>
      </c>
      <c r="O979" s="30">
        <f t="shared" si="75"/>
        <v>281</v>
      </c>
      <c r="P979" s="30">
        <f t="shared" si="79"/>
        <v>2260368000</v>
      </c>
      <c r="Q979" s="30">
        <f t="shared" si="76"/>
        <v>0</v>
      </c>
      <c r="R979" s="30">
        <f t="shared" si="77"/>
        <v>1604991000</v>
      </c>
      <c r="T979">
        <f t="shared" si="78"/>
        <v>94886</v>
      </c>
      <c r="U979" t="str">
        <f>VLOOKUP(T979,CATMUN!$B$2:$G$1123,6,0)</f>
        <v>.</v>
      </c>
    </row>
    <row r="980" spans="1:21" x14ac:dyDescent="0.2">
      <c r="A980" s="25">
        <v>94887</v>
      </c>
      <c r="B980" s="25" t="s">
        <v>2150</v>
      </c>
      <c r="C980" s="25" t="s">
        <v>2157</v>
      </c>
      <c r="D980" s="26">
        <v>0</v>
      </c>
      <c r="E980" s="26">
        <v>0</v>
      </c>
      <c r="F980" s="27">
        <v>269</v>
      </c>
      <c r="G980" s="27"/>
      <c r="H980" s="27">
        <v>10219050000</v>
      </c>
      <c r="I980" s="27">
        <v>0</v>
      </c>
      <c r="J980" s="27">
        <v>7256001000</v>
      </c>
      <c r="K980" s="29">
        <v>0</v>
      </c>
      <c r="L980" s="29">
        <v>0</v>
      </c>
      <c r="M980" s="29">
        <v>0</v>
      </c>
      <c r="N980" s="29">
        <v>0</v>
      </c>
      <c r="O980" s="30">
        <f t="shared" si="75"/>
        <v>269</v>
      </c>
      <c r="P980" s="30">
        <f t="shared" si="79"/>
        <v>10219050000</v>
      </c>
      <c r="Q980" s="30">
        <f t="shared" si="76"/>
        <v>0</v>
      </c>
      <c r="R980" s="30">
        <f t="shared" si="77"/>
        <v>7256001000</v>
      </c>
      <c r="T980">
        <f t="shared" si="78"/>
        <v>94887</v>
      </c>
      <c r="U980" t="str">
        <f>VLOOKUP(T980,CATMUN!$B$2:$G$1123,6,0)</f>
        <v>.</v>
      </c>
    </row>
    <row r="981" spans="1:21" x14ac:dyDescent="0.2">
      <c r="A981" s="25">
        <v>94888</v>
      </c>
      <c r="B981" s="25" t="s">
        <v>2150</v>
      </c>
      <c r="C981" s="25" t="s">
        <v>2158</v>
      </c>
      <c r="D981" s="26">
        <v>0</v>
      </c>
      <c r="E981" s="26">
        <v>0</v>
      </c>
      <c r="F981" s="27">
        <v>196</v>
      </c>
      <c r="G981" s="27"/>
      <c r="H981" s="27">
        <v>9259380000</v>
      </c>
      <c r="I981" s="27">
        <v>0</v>
      </c>
      <c r="J981" s="27">
        <v>4319760000</v>
      </c>
      <c r="K981" s="29">
        <v>0</v>
      </c>
      <c r="L981" s="29">
        <v>0</v>
      </c>
      <c r="M981" s="29">
        <v>0</v>
      </c>
      <c r="N981" s="29">
        <v>0</v>
      </c>
      <c r="O981" s="30">
        <f t="shared" si="75"/>
        <v>196</v>
      </c>
      <c r="P981" s="30">
        <f t="shared" si="79"/>
        <v>9259380000</v>
      </c>
      <c r="Q981" s="30">
        <f t="shared" si="76"/>
        <v>0</v>
      </c>
      <c r="R981" s="30">
        <f t="shared" si="77"/>
        <v>4319760000</v>
      </c>
      <c r="T981">
        <f t="shared" si="78"/>
        <v>94888</v>
      </c>
      <c r="U981" t="str">
        <f>VLOOKUP(T981,CATMUN!$B$2:$G$1123,6,0)</f>
        <v>.</v>
      </c>
    </row>
    <row r="982" spans="1:21" x14ac:dyDescent="0.2">
      <c r="A982" s="25">
        <v>95001</v>
      </c>
      <c r="B982" s="25" t="s">
        <v>2159</v>
      </c>
      <c r="C982" s="25" t="s">
        <v>2160</v>
      </c>
      <c r="D982" s="26">
        <v>0</v>
      </c>
      <c r="E982" s="26">
        <v>2009</v>
      </c>
      <c r="F982" s="27">
        <v>6122</v>
      </c>
      <c r="G982" s="27"/>
      <c r="H982" s="27">
        <v>11552136061</v>
      </c>
      <c r="I982" s="27">
        <v>4237</v>
      </c>
      <c r="J982" s="27">
        <v>50486575700</v>
      </c>
      <c r="K982" s="29">
        <v>16844</v>
      </c>
      <c r="L982" s="29">
        <v>3434116</v>
      </c>
      <c r="M982" s="29">
        <v>921194</v>
      </c>
      <c r="N982" s="29">
        <v>312934416000</v>
      </c>
      <c r="O982" s="30">
        <f t="shared" si="75"/>
        <v>22966</v>
      </c>
      <c r="P982" s="30">
        <f t="shared" si="79"/>
        <v>11555570177</v>
      </c>
      <c r="Q982" s="30">
        <f t="shared" si="76"/>
        <v>925431</v>
      </c>
      <c r="R982" s="30">
        <f t="shared" si="77"/>
        <v>363420991700</v>
      </c>
      <c r="T982">
        <f t="shared" si="78"/>
        <v>95001</v>
      </c>
      <c r="U982">
        <f>VLOOKUP(T982,CATMUN!$B$2:$G$1123,6,0)</f>
        <v>13</v>
      </c>
    </row>
    <row r="983" spans="1:21" x14ac:dyDescent="0.2">
      <c r="A983" s="25">
        <v>95015</v>
      </c>
      <c r="B983" s="25" t="s">
        <v>2159</v>
      </c>
      <c r="C983" s="25" t="s">
        <v>1250</v>
      </c>
      <c r="D983" s="26">
        <v>0</v>
      </c>
      <c r="E983" s="26">
        <v>2009</v>
      </c>
      <c r="F983" s="27">
        <v>1745</v>
      </c>
      <c r="G983" s="27"/>
      <c r="H983" s="27">
        <v>1014374966</v>
      </c>
      <c r="I983" s="27">
        <v>359</v>
      </c>
      <c r="J983" s="27">
        <v>4199168200</v>
      </c>
      <c r="K983" s="29">
        <v>2199</v>
      </c>
      <c r="L983" s="29">
        <v>1948279</v>
      </c>
      <c r="M983" s="29">
        <v>118571</v>
      </c>
      <c r="N983" s="29">
        <v>16029817800</v>
      </c>
      <c r="O983" s="30">
        <f t="shared" si="75"/>
        <v>3944</v>
      </c>
      <c r="P983" s="30">
        <f t="shared" si="79"/>
        <v>1016323245</v>
      </c>
      <c r="Q983" s="30">
        <f t="shared" si="76"/>
        <v>118930</v>
      </c>
      <c r="R983" s="30">
        <f t="shared" si="77"/>
        <v>20228986000</v>
      </c>
      <c r="T983">
        <f t="shared" si="78"/>
        <v>95015</v>
      </c>
      <c r="U983">
        <f>VLOOKUP(T983,CATMUN!$B$2:$G$1123,6,0)</f>
        <v>15</v>
      </c>
    </row>
    <row r="984" spans="1:21" x14ac:dyDescent="0.2">
      <c r="A984" s="25">
        <v>95025</v>
      </c>
      <c r="B984" s="25" t="s">
        <v>2159</v>
      </c>
      <c r="C984" s="25" t="s">
        <v>2161</v>
      </c>
      <c r="D984" s="26">
        <v>0</v>
      </c>
      <c r="E984" s="26">
        <v>2009</v>
      </c>
      <c r="F984" s="27">
        <v>3528</v>
      </c>
      <c r="G984" s="27"/>
      <c r="H984" s="27">
        <v>8025135010</v>
      </c>
      <c r="I984" s="27">
        <v>8936</v>
      </c>
      <c r="J984" s="27">
        <v>27351524700</v>
      </c>
      <c r="K984" s="29">
        <v>2184</v>
      </c>
      <c r="L984" s="29">
        <v>787463</v>
      </c>
      <c r="M984" s="29">
        <v>147460</v>
      </c>
      <c r="N984" s="29">
        <v>23588545500</v>
      </c>
      <c r="O984" s="30">
        <f t="shared" si="75"/>
        <v>5712</v>
      </c>
      <c r="P984" s="30">
        <f t="shared" si="79"/>
        <v>8025922473</v>
      </c>
      <c r="Q984" s="30">
        <f t="shared" si="76"/>
        <v>156396</v>
      </c>
      <c r="R984" s="30">
        <f t="shared" si="77"/>
        <v>50940070200</v>
      </c>
      <c r="T984">
        <f t="shared" si="78"/>
        <v>95025</v>
      </c>
      <c r="U984">
        <f>VLOOKUP(T984,CATMUN!$B$2:$G$1123,6,0)</f>
        <v>15</v>
      </c>
    </row>
    <row r="985" spans="1:21" x14ac:dyDescent="0.2">
      <c r="A985" s="25">
        <v>95200</v>
      </c>
      <c r="B985" s="25" t="s">
        <v>2159</v>
      </c>
      <c r="C985" s="25" t="s">
        <v>1342</v>
      </c>
      <c r="D985" s="26">
        <v>0</v>
      </c>
      <c r="E985" s="26">
        <v>2009</v>
      </c>
      <c r="F985" s="27">
        <v>1341</v>
      </c>
      <c r="G985" s="27"/>
      <c r="H985" s="27">
        <v>2163306507</v>
      </c>
      <c r="I985" s="27">
        <v>1202</v>
      </c>
      <c r="J985" s="27">
        <v>7562822000</v>
      </c>
      <c r="K985" s="29">
        <v>1503</v>
      </c>
      <c r="L985" s="29">
        <v>392249</v>
      </c>
      <c r="M985" s="29">
        <v>71418</v>
      </c>
      <c r="N985" s="29">
        <v>9615057000</v>
      </c>
      <c r="O985" s="30">
        <f t="shared" si="75"/>
        <v>2844</v>
      </c>
      <c r="P985" s="30">
        <f t="shared" si="79"/>
        <v>2163698756</v>
      </c>
      <c r="Q985" s="30">
        <f t="shared" si="76"/>
        <v>72620</v>
      </c>
      <c r="R985" s="30">
        <f t="shared" si="77"/>
        <v>17177879000</v>
      </c>
      <c r="T985">
        <f t="shared" si="78"/>
        <v>95200</v>
      </c>
      <c r="U985">
        <f>VLOOKUP(T985,CATMUN!$B$2:$G$1123,6,0)</f>
        <v>15</v>
      </c>
    </row>
    <row r="986" spans="1:21" x14ac:dyDescent="0.2">
      <c r="A986" s="25">
        <v>97001</v>
      </c>
      <c r="B986" s="25" t="s">
        <v>2162</v>
      </c>
      <c r="C986" s="25" t="s">
        <v>2163</v>
      </c>
      <c r="D986" s="26">
        <v>2009</v>
      </c>
      <c r="E986" s="26">
        <v>2009</v>
      </c>
      <c r="F986" s="27">
        <v>3251</v>
      </c>
      <c r="G986" s="27"/>
      <c r="H986" s="27">
        <v>16292747929</v>
      </c>
      <c r="I986" s="27">
        <v>34971</v>
      </c>
      <c r="J986" s="27">
        <v>36712998000</v>
      </c>
      <c r="K986" s="29">
        <v>2861</v>
      </c>
      <c r="L986" s="29">
        <v>2827815</v>
      </c>
      <c r="M986" s="29">
        <v>188596</v>
      </c>
      <c r="N986" s="29">
        <v>55038391000</v>
      </c>
      <c r="O986" s="30">
        <f t="shared" si="75"/>
        <v>6112</v>
      </c>
      <c r="P986" s="30">
        <f t="shared" si="79"/>
        <v>16295575744</v>
      </c>
      <c r="Q986" s="30">
        <f t="shared" si="76"/>
        <v>223567</v>
      </c>
      <c r="R986" s="30">
        <f t="shared" si="77"/>
        <v>91751389000</v>
      </c>
      <c r="T986">
        <f t="shared" si="78"/>
        <v>97001</v>
      </c>
      <c r="U986">
        <f>VLOOKUP(T986,CATMUN!$B$2:$G$1123,6,0)</f>
        <v>13</v>
      </c>
    </row>
    <row r="987" spans="1:21" x14ac:dyDescent="0.2">
      <c r="A987" s="25">
        <v>97161</v>
      </c>
      <c r="B987" s="25" t="s">
        <v>2162</v>
      </c>
      <c r="C987" s="25" t="s">
        <v>2164</v>
      </c>
      <c r="D987" s="26">
        <v>0</v>
      </c>
      <c r="E987" s="26">
        <v>2006</v>
      </c>
      <c r="F987" s="27">
        <v>320</v>
      </c>
      <c r="G987" s="27"/>
      <c r="H987" s="27">
        <v>2614226080</v>
      </c>
      <c r="I987" s="27">
        <v>0</v>
      </c>
      <c r="J987" s="27">
        <v>7843531000</v>
      </c>
      <c r="K987" s="29">
        <v>275</v>
      </c>
      <c r="L987" s="29">
        <v>169700</v>
      </c>
      <c r="M987" s="29">
        <v>18907</v>
      </c>
      <c r="N987" s="29">
        <v>1277582000</v>
      </c>
      <c r="O987" s="30">
        <f t="shared" si="75"/>
        <v>595</v>
      </c>
      <c r="P987" s="30">
        <f t="shared" si="79"/>
        <v>2614395780</v>
      </c>
      <c r="Q987" s="30">
        <f t="shared" si="76"/>
        <v>18907</v>
      </c>
      <c r="R987" s="30">
        <f t="shared" si="77"/>
        <v>9121113000</v>
      </c>
      <c r="T987">
        <f t="shared" si="78"/>
        <v>97161</v>
      </c>
      <c r="U987">
        <f>VLOOKUP(T987,CATMUN!$B$2:$G$1123,6,0)</f>
        <v>15</v>
      </c>
    </row>
    <row r="988" spans="1:21" x14ac:dyDescent="0.2">
      <c r="A988" s="25">
        <v>97511</v>
      </c>
      <c r="B988" s="25" t="s">
        <v>2162</v>
      </c>
      <c r="C988" s="25" t="s">
        <v>2165</v>
      </c>
      <c r="D988" s="26">
        <v>0</v>
      </c>
      <c r="E988" s="26">
        <v>0</v>
      </c>
      <c r="F988" s="27">
        <v>666</v>
      </c>
      <c r="G988" s="27"/>
      <c r="H988" s="27">
        <v>8780926700</v>
      </c>
      <c r="I988" s="27">
        <v>0</v>
      </c>
      <c r="J988" s="27">
        <v>37235633000</v>
      </c>
      <c r="K988" s="29">
        <v>0</v>
      </c>
      <c r="L988" s="29">
        <v>0</v>
      </c>
      <c r="M988" s="29">
        <v>0</v>
      </c>
      <c r="N988" s="29">
        <v>0</v>
      </c>
      <c r="O988" s="30">
        <f t="shared" si="75"/>
        <v>666</v>
      </c>
      <c r="P988" s="30">
        <f t="shared" si="79"/>
        <v>8780926700</v>
      </c>
      <c r="Q988" s="30">
        <f t="shared" si="76"/>
        <v>0</v>
      </c>
      <c r="R988" s="30">
        <f t="shared" si="77"/>
        <v>37235633000</v>
      </c>
      <c r="T988">
        <f t="shared" si="78"/>
        <v>97511</v>
      </c>
      <c r="U988" t="str">
        <f>VLOOKUP(T988,CATMUN!$B$2:$G$1123,6,0)</f>
        <v>.</v>
      </c>
    </row>
    <row r="989" spans="1:21" x14ac:dyDescent="0.2">
      <c r="A989" s="25">
        <v>97666</v>
      </c>
      <c r="B989" s="25" t="s">
        <v>2162</v>
      </c>
      <c r="C989" s="25" t="s">
        <v>2166</v>
      </c>
      <c r="D989" s="26">
        <v>2010</v>
      </c>
      <c r="E989" s="26">
        <v>2010</v>
      </c>
      <c r="F989" s="27">
        <v>241</v>
      </c>
      <c r="G989" s="27"/>
      <c r="H989" s="27">
        <v>6510588710</v>
      </c>
      <c r="I989" s="27">
        <v>1432</v>
      </c>
      <c r="J989" s="27">
        <v>137354777000</v>
      </c>
      <c r="K989" s="29">
        <v>266</v>
      </c>
      <c r="L989" s="29">
        <v>1834255</v>
      </c>
      <c r="M989" s="29">
        <v>16706</v>
      </c>
      <c r="N989" s="29">
        <v>2903039000</v>
      </c>
      <c r="O989" s="30">
        <f t="shared" si="75"/>
        <v>507</v>
      </c>
      <c r="P989" s="30">
        <f t="shared" si="79"/>
        <v>6512422965</v>
      </c>
      <c r="Q989" s="30">
        <f t="shared" si="76"/>
        <v>18138</v>
      </c>
      <c r="R989" s="30">
        <f t="shared" si="77"/>
        <v>140257816000</v>
      </c>
      <c r="T989">
        <f t="shared" si="78"/>
        <v>97666</v>
      </c>
      <c r="U989">
        <f>VLOOKUP(T989,CATMUN!$B$2:$G$1123,6,0)</f>
        <v>15</v>
      </c>
    </row>
    <row r="990" spans="1:21" x14ac:dyDescent="0.2">
      <c r="A990" s="25">
        <v>97777</v>
      </c>
      <c r="B990" s="25" t="s">
        <v>2162</v>
      </c>
      <c r="C990" s="25" t="s">
        <v>2167</v>
      </c>
      <c r="D990" s="26">
        <v>0</v>
      </c>
      <c r="E990" s="26">
        <v>0</v>
      </c>
      <c r="F990" s="27">
        <v>121</v>
      </c>
      <c r="G990" s="27"/>
      <c r="H990" s="27">
        <v>4052733100</v>
      </c>
      <c r="I990" s="27">
        <v>0</v>
      </c>
      <c r="J990" s="27">
        <v>17185667000</v>
      </c>
      <c r="K990" s="29">
        <v>0</v>
      </c>
      <c r="L990" s="29">
        <v>0</v>
      </c>
      <c r="M990" s="29">
        <v>0</v>
      </c>
      <c r="N990" s="29">
        <v>0</v>
      </c>
      <c r="O990" s="30">
        <f t="shared" si="75"/>
        <v>121</v>
      </c>
      <c r="P990" s="30">
        <f t="shared" si="79"/>
        <v>4052733100</v>
      </c>
      <c r="Q990" s="30">
        <f t="shared" si="76"/>
        <v>0</v>
      </c>
      <c r="R990" s="30">
        <f t="shared" si="77"/>
        <v>17185667000</v>
      </c>
      <c r="T990">
        <f t="shared" si="78"/>
        <v>97777</v>
      </c>
      <c r="U990" t="str">
        <f>VLOOKUP(T990,CATMUN!$B$2:$G$1123,6,0)</f>
        <v>.</v>
      </c>
    </row>
    <row r="991" spans="1:21" x14ac:dyDescent="0.2">
      <c r="A991" s="25">
        <v>97889</v>
      </c>
      <c r="B991" s="25" t="s">
        <v>2162</v>
      </c>
      <c r="C991" s="25" t="s">
        <v>2168</v>
      </c>
      <c r="D991" s="26">
        <v>0</v>
      </c>
      <c r="E991" s="26">
        <v>0</v>
      </c>
      <c r="F991" s="27">
        <v>99</v>
      </c>
      <c r="G991" s="27"/>
      <c r="H991" s="27">
        <v>4390458300</v>
      </c>
      <c r="I991" s="27">
        <v>0</v>
      </c>
      <c r="J991" s="27">
        <v>18617795000</v>
      </c>
      <c r="K991" s="29">
        <v>0</v>
      </c>
      <c r="L991" s="29">
        <v>0</v>
      </c>
      <c r="M991" s="29">
        <v>0</v>
      </c>
      <c r="N991" s="29">
        <v>0</v>
      </c>
      <c r="O991" s="30">
        <f t="shared" si="75"/>
        <v>99</v>
      </c>
      <c r="P991" s="30">
        <f t="shared" si="79"/>
        <v>4390458300</v>
      </c>
      <c r="Q991" s="30">
        <f t="shared" si="76"/>
        <v>0</v>
      </c>
      <c r="R991" s="30">
        <f t="shared" si="77"/>
        <v>18617795000</v>
      </c>
      <c r="T991">
        <f t="shared" si="78"/>
        <v>97889</v>
      </c>
      <c r="U991" t="str">
        <f>VLOOKUP(T991,CATMUN!$B$2:$G$1123,6,0)</f>
        <v>.</v>
      </c>
    </row>
    <row r="992" spans="1:21" x14ac:dyDescent="0.2">
      <c r="A992" s="25">
        <v>99001</v>
      </c>
      <c r="B992" s="25" t="s">
        <v>2169</v>
      </c>
      <c r="C992" s="25" t="s">
        <v>2170</v>
      </c>
      <c r="D992" s="26">
        <v>2014</v>
      </c>
      <c r="E992" s="26">
        <v>2014</v>
      </c>
      <c r="F992" s="27">
        <v>2450</v>
      </c>
      <c r="G992" s="27"/>
      <c r="H992" s="27">
        <v>11300618455</v>
      </c>
      <c r="I992" s="27">
        <v>149124</v>
      </c>
      <c r="J992" s="27">
        <v>164020774300</v>
      </c>
      <c r="K992" s="29">
        <v>6425</v>
      </c>
      <c r="L992" s="29">
        <v>10295117</v>
      </c>
      <c r="M992" s="29">
        <v>560410</v>
      </c>
      <c r="N992" s="29">
        <v>204252734000</v>
      </c>
      <c r="O992" s="30">
        <f t="shared" si="75"/>
        <v>8875</v>
      </c>
      <c r="P992" s="30">
        <f t="shared" si="79"/>
        <v>11310913572</v>
      </c>
      <c r="Q992" s="30">
        <f t="shared" si="76"/>
        <v>709534</v>
      </c>
      <c r="R992" s="30">
        <f t="shared" si="77"/>
        <v>368273508300</v>
      </c>
      <c r="T992">
        <f t="shared" si="78"/>
        <v>99001</v>
      </c>
      <c r="U992">
        <f>VLOOKUP(T992,CATMUN!$B$2:$G$1123,6,0)</f>
        <v>13</v>
      </c>
    </row>
    <row r="993" spans="1:21" x14ac:dyDescent="0.2">
      <c r="A993" s="25">
        <v>99524</v>
      </c>
      <c r="B993" s="25" t="s">
        <v>2169</v>
      </c>
      <c r="C993" s="25" t="s">
        <v>2171</v>
      </c>
      <c r="D993" s="26">
        <v>2014</v>
      </c>
      <c r="E993" s="26">
        <v>2013</v>
      </c>
      <c r="F993" s="27">
        <v>2674</v>
      </c>
      <c r="G993" s="27"/>
      <c r="H993" s="27">
        <v>19316152744</v>
      </c>
      <c r="I993" s="27">
        <v>208190</v>
      </c>
      <c r="J993" s="27">
        <v>319863326700</v>
      </c>
      <c r="K993" s="29">
        <v>3290</v>
      </c>
      <c r="L993" s="29">
        <v>1939688</v>
      </c>
      <c r="M993" s="29">
        <v>181403</v>
      </c>
      <c r="N993" s="29">
        <v>47857325000</v>
      </c>
      <c r="O993" s="30">
        <f t="shared" si="75"/>
        <v>5964</v>
      </c>
      <c r="P993" s="30">
        <f t="shared" si="79"/>
        <v>19318092432</v>
      </c>
      <c r="Q993" s="30">
        <f t="shared" si="76"/>
        <v>389593</v>
      </c>
      <c r="R993" s="30">
        <f t="shared" si="77"/>
        <v>367720651700</v>
      </c>
      <c r="T993">
        <f t="shared" si="78"/>
        <v>99524</v>
      </c>
      <c r="U993">
        <f>VLOOKUP(T993,CATMUN!$B$2:$G$1123,6,0)</f>
        <v>15</v>
      </c>
    </row>
    <row r="994" spans="1:21" x14ac:dyDescent="0.2">
      <c r="A994" s="25">
        <v>99624</v>
      </c>
      <c r="B994" s="25" t="s">
        <v>2169</v>
      </c>
      <c r="C994" s="25" t="s">
        <v>2172</v>
      </c>
      <c r="D994" s="26">
        <v>2014</v>
      </c>
      <c r="E994" s="26">
        <v>2014</v>
      </c>
      <c r="F994" s="27">
        <v>584</v>
      </c>
      <c r="G994" s="27"/>
      <c r="H994" s="27">
        <v>2951618896</v>
      </c>
      <c r="I994" s="27">
        <v>64510</v>
      </c>
      <c r="J994" s="27">
        <v>65655289700</v>
      </c>
      <c r="K994" s="29">
        <v>1321</v>
      </c>
      <c r="L994" s="29">
        <v>1183237</v>
      </c>
      <c r="M994" s="29">
        <v>84758</v>
      </c>
      <c r="N994" s="29">
        <v>15304632500</v>
      </c>
      <c r="O994" s="30">
        <f t="shared" si="75"/>
        <v>1905</v>
      </c>
      <c r="P994" s="30">
        <f t="shared" si="79"/>
        <v>2952802133</v>
      </c>
      <c r="Q994" s="30">
        <f t="shared" si="76"/>
        <v>149268</v>
      </c>
      <c r="R994" s="30">
        <f t="shared" si="77"/>
        <v>80959922200</v>
      </c>
      <c r="T994">
        <f t="shared" si="78"/>
        <v>99624</v>
      </c>
      <c r="U994">
        <f>VLOOKUP(T994,CATMUN!$B$2:$G$1123,6,0)</f>
        <v>15</v>
      </c>
    </row>
    <row r="995" spans="1:21" x14ac:dyDescent="0.2">
      <c r="A995" s="25">
        <v>99773</v>
      </c>
      <c r="B995" s="25" t="s">
        <v>2169</v>
      </c>
      <c r="C995" s="25" t="s">
        <v>2173</v>
      </c>
      <c r="D995" s="26">
        <v>2013</v>
      </c>
      <c r="E995" s="26">
        <v>2020</v>
      </c>
      <c r="F995" s="27">
        <v>8471</v>
      </c>
      <c r="G995" s="27"/>
      <c r="H995" s="27">
        <v>39886981452</v>
      </c>
      <c r="I995" s="27">
        <v>49</v>
      </c>
      <c r="J995" s="27">
        <v>69497967700</v>
      </c>
      <c r="K995" s="29">
        <v>2244</v>
      </c>
      <c r="L995" s="29">
        <v>608286</v>
      </c>
      <c r="M995" s="29">
        <v>151487</v>
      </c>
      <c r="N995" s="29">
        <v>35178659000</v>
      </c>
      <c r="O995" s="30">
        <f t="shared" si="75"/>
        <v>10715</v>
      </c>
      <c r="P995" s="30">
        <f t="shared" si="79"/>
        <v>39887589738</v>
      </c>
      <c r="Q995" s="30">
        <f t="shared" si="76"/>
        <v>151536</v>
      </c>
      <c r="R995" s="30">
        <f t="shared" si="77"/>
        <v>104676626700</v>
      </c>
      <c r="T995">
        <f t="shared" si="78"/>
        <v>99773</v>
      </c>
      <c r="U995">
        <f>VLOOKUP(T995,CATMUN!$B$2:$G$1123,6,0)</f>
        <v>15</v>
      </c>
    </row>
    <row r="996" spans="1:21" ht="30" x14ac:dyDescent="0.2">
      <c r="A996" s="31">
        <v>11001</v>
      </c>
      <c r="B996" s="32" t="s">
        <v>2174</v>
      </c>
      <c r="C996" s="32" t="s">
        <v>2174</v>
      </c>
      <c r="D996" s="26">
        <v>2020</v>
      </c>
      <c r="E996" s="26">
        <v>2020</v>
      </c>
      <c r="F996" s="27">
        <v>58482</v>
      </c>
      <c r="G996" s="27"/>
      <c r="H996" s="27">
        <v>1247012594</v>
      </c>
      <c r="I996" s="27">
        <v>5418115</v>
      </c>
      <c r="J996" s="27">
        <v>8534075504000</v>
      </c>
      <c r="K996" s="29">
        <v>2725072</v>
      </c>
      <c r="L996" s="29">
        <v>334055852</v>
      </c>
      <c r="M996" s="29">
        <v>286612836</v>
      </c>
      <c r="N996" s="29">
        <v>671815734179200</v>
      </c>
      <c r="O996" s="30">
        <f t="shared" si="75"/>
        <v>2783554</v>
      </c>
      <c r="P996" s="30">
        <f t="shared" si="79"/>
        <v>1581068446</v>
      </c>
      <c r="Q996" s="30">
        <f t="shared" si="76"/>
        <v>292030951</v>
      </c>
      <c r="R996" s="30">
        <f t="shared" si="77"/>
        <v>680349809683200</v>
      </c>
      <c r="T996">
        <f t="shared" si="78"/>
        <v>11001</v>
      </c>
      <c r="U996" t="str">
        <f>VLOOKUP(T996,CATMUN!$B$2:$G$1123,6,0)</f>
        <v>01</v>
      </c>
    </row>
    <row r="997" spans="1:21" x14ac:dyDescent="0.2">
      <c r="A997" s="25">
        <v>76001</v>
      </c>
      <c r="B997" s="25" t="s">
        <v>2069</v>
      </c>
      <c r="C997" s="25" t="s">
        <v>2175</v>
      </c>
      <c r="D997" s="26">
        <v>2016</v>
      </c>
      <c r="E997" s="26">
        <v>2019</v>
      </c>
      <c r="F997" s="27">
        <v>51138</v>
      </c>
      <c r="G997" s="27"/>
      <c r="H997" s="27">
        <v>433930049</v>
      </c>
      <c r="I997" s="27">
        <v>4228616</v>
      </c>
      <c r="J997" s="27">
        <v>5210746194780</v>
      </c>
      <c r="K997" s="29">
        <v>728682</v>
      </c>
      <c r="L997" s="29">
        <v>97712926</v>
      </c>
      <c r="M997" s="29">
        <v>73561893</v>
      </c>
      <c r="N997" s="29">
        <v>67768831426301</v>
      </c>
      <c r="O997" s="30">
        <f t="shared" si="75"/>
        <v>779820</v>
      </c>
      <c r="P997" s="30">
        <f t="shared" si="79"/>
        <v>531642975</v>
      </c>
      <c r="Q997" s="30">
        <f t="shared" si="76"/>
        <v>77790509</v>
      </c>
      <c r="R997" s="30">
        <f t="shared" si="77"/>
        <v>72979577621081</v>
      </c>
      <c r="T997">
        <f t="shared" si="78"/>
        <v>76001</v>
      </c>
      <c r="U997" t="str">
        <f>VLOOKUP(T997,CATMUN!$B$2:$G$1123,6,0)</f>
        <v>01</v>
      </c>
    </row>
    <row r="998" spans="1:21" x14ac:dyDescent="0.2">
      <c r="A998" s="25">
        <v>5001</v>
      </c>
      <c r="B998" s="28" t="s">
        <v>2176</v>
      </c>
      <c r="C998" s="28" t="s">
        <v>2177</v>
      </c>
      <c r="D998" s="26">
        <v>2020</v>
      </c>
      <c r="E998" s="26">
        <v>2020</v>
      </c>
      <c r="F998" s="27">
        <v>24476</v>
      </c>
      <c r="G998" s="27"/>
      <c r="H998" s="27">
        <v>1251250032</v>
      </c>
      <c r="I998" s="27">
        <v>22596409</v>
      </c>
      <c r="J998" s="27">
        <v>2634364651000</v>
      </c>
      <c r="K998" s="29">
        <v>1016195</v>
      </c>
      <c r="L998" s="29">
        <v>3919083687</v>
      </c>
      <c r="M998" s="29">
        <v>10637728568</v>
      </c>
      <c r="N998" s="29">
        <v>93087025486000</v>
      </c>
      <c r="O998" s="30">
        <f t="shared" si="75"/>
        <v>1040671</v>
      </c>
      <c r="P998" s="30">
        <f t="shared" si="79"/>
        <v>5170333719</v>
      </c>
      <c r="Q998" s="30">
        <f t="shared" si="76"/>
        <v>10660324977</v>
      </c>
      <c r="R998" s="30">
        <f t="shared" si="77"/>
        <v>95721390137000</v>
      </c>
      <c r="T998">
        <f t="shared" si="78"/>
        <v>5001</v>
      </c>
      <c r="U998" t="str">
        <f>VLOOKUP(T998,CATMUN!$B$2:$G$1123,6,0)</f>
        <v>01</v>
      </c>
    </row>
    <row r="999" spans="1:21" x14ac:dyDescent="0.2">
      <c r="A999" s="28">
        <v>5002</v>
      </c>
      <c r="B999" s="28" t="s">
        <v>2176</v>
      </c>
      <c r="C999" s="28" t="s">
        <v>2178</v>
      </c>
      <c r="D999" s="26">
        <v>2008</v>
      </c>
      <c r="E999" s="26">
        <v>2007</v>
      </c>
      <c r="F999" s="27">
        <v>10063</v>
      </c>
      <c r="G999" s="33"/>
      <c r="H999" s="27">
        <v>501873111.99999994</v>
      </c>
      <c r="I999" s="27">
        <v>514703.49</v>
      </c>
      <c r="J999" s="27">
        <v>69573675194.300003</v>
      </c>
      <c r="K999" s="29">
        <v>3801</v>
      </c>
      <c r="L999" s="29">
        <v>926672.83</v>
      </c>
      <c r="M999" s="29">
        <v>344653.94</v>
      </c>
      <c r="N999" s="29">
        <v>54745277525.400002</v>
      </c>
      <c r="O999" s="30">
        <f t="shared" si="75"/>
        <v>13864</v>
      </c>
      <c r="P999" s="30">
        <f t="shared" si="79"/>
        <v>502799784.82999992</v>
      </c>
      <c r="Q999" s="30">
        <f t="shared" si="76"/>
        <v>859357.42999999993</v>
      </c>
      <c r="R999" s="30">
        <f t="shared" si="77"/>
        <v>124318952719.70001</v>
      </c>
      <c r="T999">
        <f t="shared" si="78"/>
        <v>5002</v>
      </c>
      <c r="U999">
        <f>VLOOKUP(T999,CATMUN!$B$2:$G$1123,6,0)</f>
        <v>15</v>
      </c>
    </row>
    <row r="1000" spans="1:21" x14ac:dyDescent="0.2">
      <c r="A1000" s="28">
        <v>5004</v>
      </c>
      <c r="B1000" s="28" t="s">
        <v>2176</v>
      </c>
      <c r="C1000" s="28" t="s">
        <v>2179</v>
      </c>
      <c r="D1000" s="26">
        <v>2007</v>
      </c>
      <c r="E1000" s="26">
        <v>2014</v>
      </c>
      <c r="F1000" s="27">
        <v>1242</v>
      </c>
      <c r="G1000" s="27"/>
      <c r="H1000" s="27">
        <v>294318953</v>
      </c>
      <c r="I1000" s="27">
        <v>46462.98</v>
      </c>
      <c r="J1000" s="27">
        <v>8454771485.6999998</v>
      </c>
      <c r="K1000" s="29">
        <v>512</v>
      </c>
      <c r="L1000" s="29">
        <v>118642.55</v>
      </c>
      <c r="M1000" s="29">
        <v>31706.2</v>
      </c>
      <c r="N1000" s="29">
        <v>7782148817.6000004</v>
      </c>
      <c r="O1000" s="30">
        <f t="shared" si="75"/>
        <v>1754</v>
      </c>
      <c r="P1000" s="30">
        <f t="shared" si="79"/>
        <v>294437595.55000001</v>
      </c>
      <c r="Q1000" s="30">
        <f t="shared" si="76"/>
        <v>78169.180000000008</v>
      </c>
      <c r="R1000" s="30">
        <f t="shared" si="77"/>
        <v>16236920303.299999</v>
      </c>
      <c r="T1000">
        <f t="shared" si="78"/>
        <v>5004</v>
      </c>
      <c r="U1000">
        <f>VLOOKUP(T1000,CATMUN!$B$2:$G$1123,6,0)</f>
        <v>15</v>
      </c>
    </row>
    <row r="1001" spans="1:21" x14ac:dyDescent="0.2">
      <c r="A1001" s="28">
        <v>5021</v>
      </c>
      <c r="B1001" s="28" t="s">
        <v>2176</v>
      </c>
      <c r="C1001" s="28" t="s">
        <v>2180</v>
      </c>
      <c r="D1001" s="26">
        <v>2013</v>
      </c>
      <c r="E1001" s="26">
        <v>2017</v>
      </c>
      <c r="F1001" s="27">
        <v>1873</v>
      </c>
      <c r="G1001" s="27"/>
      <c r="H1001" s="27">
        <v>130849514</v>
      </c>
      <c r="I1001" s="27">
        <v>81672.899999999994</v>
      </c>
      <c r="J1001" s="27">
        <v>12867116947.299999</v>
      </c>
      <c r="K1001" s="29">
        <v>1455</v>
      </c>
      <c r="L1001" s="29">
        <v>324282</v>
      </c>
      <c r="M1001" s="29">
        <v>116857.1</v>
      </c>
      <c r="N1001" s="29">
        <v>35101643418.800003</v>
      </c>
      <c r="O1001" s="30">
        <f t="shared" si="75"/>
        <v>3328</v>
      </c>
      <c r="P1001" s="30">
        <f t="shared" si="79"/>
        <v>131173796</v>
      </c>
      <c r="Q1001" s="30">
        <f t="shared" si="76"/>
        <v>198530</v>
      </c>
      <c r="R1001" s="30">
        <f t="shared" si="77"/>
        <v>47968760366.100006</v>
      </c>
      <c r="T1001">
        <f t="shared" si="78"/>
        <v>5021</v>
      </c>
      <c r="U1001">
        <f>VLOOKUP(T1001,CATMUN!$B$2:$G$1123,6,0)</f>
        <v>15</v>
      </c>
    </row>
    <row r="1002" spans="1:21" x14ac:dyDescent="0.2">
      <c r="A1002" s="28">
        <v>5030</v>
      </c>
      <c r="B1002" s="28" t="s">
        <v>2176</v>
      </c>
      <c r="C1002" s="28" t="s">
        <v>2181</v>
      </c>
      <c r="D1002" s="26">
        <v>2014</v>
      </c>
      <c r="E1002" s="26">
        <v>2007</v>
      </c>
      <c r="F1002" s="27">
        <v>10191</v>
      </c>
      <c r="G1002" s="27"/>
      <c r="H1002" s="27">
        <v>80815286</v>
      </c>
      <c r="I1002" s="27">
        <v>712557.3</v>
      </c>
      <c r="J1002" s="27">
        <v>192324883131</v>
      </c>
      <c r="K1002" s="29">
        <v>6141</v>
      </c>
      <c r="L1002" s="29">
        <v>2031170.28</v>
      </c>
      <c r="M1002" s="29">
        <v>447515.36</v>
      </c>
      <c r="N1002" s="29">
        <v>96708234027.800003</v>
      </c>
      <c r="O1002" s="30">
        <f t="shared" si="75"/>
        <v>16332</v>
      </c>
      <c r="P1002" s="30">
        <f t="shared" si="79"/>
        <v>82846456.280000001</v>
      </c>
      <c r="Q1002" s="30">
        <f t="shared" si="76"/>
        <v>1160072.6600000001</v>
      </c>
      <c r="R1002" s="30">
        <f t="shared" si="77"/>
        <v>289033117158.79999</v>
      </c>
      <c r="T1002">
        <f t="shared" si="78"/>
        <v>5030</v>
      </c>
      <c r="U1002">
        <f>VLOOKUP(T1002,CATMUN!$B$2:$G$1123,6,0)</f>
        <v>14</v>
      </c>
    </row>
    <row r="1003" spans="1:21" x14ac:dyDescent="0.2">
      <c r="A1003" s="28">
        <v>5031</v>
      </c>
      <c r="B1003" s="28" t="s">
        <v>2176</v>
      </c>
      <c r="C1003" s="28" t="s">
        <v>2182</v>
      </c>
      <c r="D1003" s="26">
        <v>2014</v>
      </c>
      <c r="E1003" s="26">
        <v>2013</v>
      </c>
      <c r="F1003" s="27">
        <v>5251</v>
      </c>
      <c r="G1003" s="27"/>
      <c r="H1003" s="27">
        <v>1194924642</v>
      </c>
      <c r="I1003" s="27">
        <v>323981.05</v>
      </c>
      <c r="J1003" s="27">
        <v>129183743048.8</v>
      </c>
      <c r="K1003" s="29">
        <v>5825</v>
      </c>
      <c r="L1003" s="29">
        <v>1277685.77</v>
      </c>
      <c r="M1003" s="29">
        <v>427573.12</v>
      </c>
      <c r="N1003" s="29">
        <v>145962394393.5</v>
      </c>
      <c r="O1003" s="30">
        <f t="shared" si="75"/>
        <v>11076</v>
      </c>
      <c r="P1003" s="30">
        <f t="shared" si="79"/>
        <v>1196202327.77</v>
      </c>
      <c r="Q1003" s="30">
        <f t="shared" si="76"/>
        <v>751554.16999999993</v>
      </c>
      <c r="R1003" s="30">
        <f t="shared" si="77"/>
        <v>275146137442.29999</v>
      </c>
      <c r="T1003">
        <f t="shared" si="78"/>
        <v>5031</v>
      </c>
      <c r="U1003">
        <f>VLOOKUP(T1003,CATMUN!$B$2:$G$1123,6,0)</f>
        <v>15</v>
      </c>
    </row>
    <row r="1004" spans="1:21" x14ac:dyDescent="0.2">
      <c r="A1004" s="28">
        <v>5034</v>
      </c>
      <c r="B1004" s="28" t="s">
        <v>2176</v>
      </c>
      <c r="C1004" s="28" t="s">
        <v>2183</v>
      </c>
      <c r="D1004" s="26">
        <v>2007</v>
      </c>
      <c r="E1004" s="26">
        <v>2014</v>
      </c>
      <c r="F1004" s="27">
        <v>13658</v>
      </c>
      <c r="G1004" s="27"/>
      <c r="H1004" s="27">
        <v>367158438</v>
      </c>
      <c r="I1004" s="27">
        <v>448650.02</v>
      </c>
      <c r="J1004" s="27">
        <v>92268000360.199997</v>
      </c>
      <c r="K1004" s="29">
        <v>8904</v>
      </c>
      <c r="L1004" s="29">
        <v>1724223.52</v>
      </c>
      <c r="M1004" s="29">
        <v>700761.95</v>
      </c>
      <c r="N1004" s="29">
        <v>287412131692.70001</v>
      </c>
      <c r="O1004" s="30">
        <f t="shared" si="75"/>
        <v>22562</v>
      </c>
      <c r="P1004" s="30">
        <f t="shared" si="79"/>
        <v>368882661.51999998</v>
      </c>
      <c r="Q1004" s="30">
        <f t="shared" si="76"/>
        <v>1149411.97</v>
      </c>
      <c r="R1004" s="30">
        <f t="shared" si="77"/>
        <v>379680132052.90002</v>
      </c>
      <c r="T1004">
        <f t="shared" si="78"/>
        <v>5034</v>
      </c>
      <c r="U1004">
        <f>VLOOKUP(T1004,CATMUN!$B$2:$G$1123,6,0)</f>
        <v>14</v>
      </c>
    </row>
    <row r="1005" spans="1:21" x14ac:dyDescent="0.2">
      <c r="A1005" s="28">
        <v>5036</v>
      </c>
      <c r="B1005" s="28" t="s">
        <v>2176</v>
      </c>
      <c r="C1005" s="28" t="s">
        <v>2184</v>
      </c>
      <c r="D1005" s="26">
        <v>2007</v>
      </c>
      <c r="E1005" s="26">
        <v>2012</v>
      </c>
      <c r="F1005" s="27">
        <v>2670</v>
      </c>
      <c r="G1005" s="27"/>
      <c r="H1005" s="27">
        <v>91964059</v>
      </c>
      <c r="I1005" s="27">
        <v>123113.02</v>
      </c>
      <c r="J1005" s="27">
        <v>20397869821.700001</v>
      </c>
      <c r="K1005" s="29">
        <v>1133</v>
      </c>
      <c r="L1005" s="29">
        <v>898699.51</v>
      </c>
      <c r="M1005" s="29">
        <v>82123.78</v>
      </c>
      <c r="N1005" s="29">
        <v>20313901691.799999</v>
      </c>
      <c r="O1005" s="30">
        <f t="shared" si="75"/>
        <v>3803</v>
      </c>
      <c r="P1005" s="30">
        <f t="shared" si="79"/>
        <v>92862758.510000005</v>
      </c>
      <c r="Q1005" s="30">
        <f t="shared" si="76"/>
        <v>205236.8</v>
      </c>
      <c r="R1005" s="30">
        <f t="shared" si="77"/>
        <v>40711771513.5</v>
      </c>
      <c r="T1005">
        <f t="shared" si="78"/>
        <v>5036</v>
      </c>
      <c r="U1005">
        <f>VLOOKUP(T1005,CATMUN!$B$2:$G$1123,6,0)</f>
        <v>14</v>
      </c>
    </row>
    <row r="1006" spans="1:21" x14ac:dyDescent="0.2">
      <c r="A1006" s="28">
        <v>5038</v>
      </c>
      <c r="B1006" s="28" t="s">
        <v>2176</v>
      </c>
      <c r="C1006" s="28" t="s">
        <v>2185</v>
      </c>
      <c r="D1006" s="26">
        <v>2009</v>
      </c>
      <c r="E1006" s="26">
        <v>2010</v>
      </c>
      <c r="F1006" s="27">
        <v>5374</v>
      </c>
      <c r="G1006" s="27"/>
      <c r="H1006" s="27">
        <v>337635451.00000006</v>
      </c>
      <c r="I1006" s="27">
        <v>323669.75</v>
      </c>
      <c r="J1006" s="27">
        <v>74740341576.100006</v>
      </c>
      <c r="K1006" s="29">
        <v>1378</v>
      </c>
      <c r="L1006" s="29">
        <v>541953.32999999996</v>
      </c>
      <c r="M1006" s="29">
        <v>99012.75</v>
      </c>
      <c r="N1006" s="29">
        <v>19848749387.5</v>
      </c>
      <c r="O1006" s="30">
        <f t="shared" si="75"/>
        <v>6752</v>
      </c>
      <c r="P1006" s="30">
        <f t="shared" si="79"/>
        <v>338177404.33000004</v>
      </c>
      <c r="Q1006" s="30">
        <f t="shared" si="76"/>
        <v>422682.5</v>
      </c>
      <c r="R1006" s="30">
        <f t="shared" si="77"/>
        <v>94589090963.600006</v>
      </c>
      <c r="T1006">
        <f t="shared" si="78"/>
        <v>5038</v>
      </c>
      <c r="U1006">
        <f>VLOOKUP(T1006,CATMUN!$B$2:$G$1123,6,0)</f>
        <v>15</v>
      </c>
    </row>
    <row r="1007" spans="1:21" x14ac:dyDescent="0.2">
      <c r="A1007" s="28">
        <v>5040</v>
      </c>
      <c r="B1007" s="28" t="s">
        <v>2176</v>
      </c>
      <c r="C1007" s="28" t="s">
        <v>2186</v>
      </c>
      <c r="D1007" s="26">
        <v>2015</v>
      </c>
      <c r="E1007" s="26">
        <v>2015</v>
      </c>
      <c r="F1007" s="27">
        <v>5739</v>
      </c>
      <c r="G1007" s="27"/>
      <c r="H1007" s="27">
        <v>1401573799</v>
      </c>
      <c r="I1007" s="27">
        <v>234815.77</v>
      </c>
      <c r="J1007" s="27">
        <v>70913926588.100006</v>
      </c>
      <c r="K1007" s="29">
        <v>3530</v>
      </c>
      <c r="L1007" s="29">
        <v>1357885.34</v>
      </c>
      <c r="M1007" s="29">
        <v>195379.28</v>
      </c>
      <c r="N1007" s="29">
        <v>41723258448.5</v>
      </c>
      <c r="O1007" s="30">
        <f t="shared" si="75"/>
        <v>9269</v>
      </c>
      <c r="P1007" s="30">
        <f t="shared" si="79"/>
        <v>1402931684.3399999</v>
      </c>
      <c r="Q1007" s="30">
        <f t="shared" si="76"/>
        <v>430195.05</v>
      </c>
      <c r="R1007" s="30">
        <f t="shared" si="77"/>
        <v>112637185036.60001</v>
      </c>
      <c r="T1007">
        <f t="shared" si="78"/>
        <v>5040</v>
      </c>
      <c r="U1007">
        <f>VLOOKUP(T1007,CATMUN!$B$2:$G$1123,6,0)</f>
        <v>15</v>
      </c>
    </row>
    <row r="1008" spans="1:21" x14ac:dyDescent="0.2">
      <c r="A1008" s="28">
        <v>5044</v>
      </c>
      <c r="B1008" s="28" t="s">
        <v>2176</v>
      </c>
      <c r="C1008" s="28" t="s">
        <v>2187</v>
      </c>
      <c r="D1008" s="26">
        <v>2012</v>
      </c>
      <c r="E1008" s="26">
        <v>2014</v>
      </c>
      <c r="F1008" s="27">
        <v>3817</v>
      </c>
      <c r="G1008" s="27"/>
      <c r="H1008" s="27">
        <v>251588567</v>
      </c>
      <c r="I1008" s="27">
        <v>132057.35</v>
      </c>
      <c r="J1008" s="27">
        <v>23021776478.400002</v>
      </c>
      <c r="K1008" s="29">
        <v>782</v>
      </c>
      <c r="L1008" s="29">
        <v>228378.97</v>
      </c>
      <c r="M1008" s="29">
        <v>81974.649999999994</v>
      </c>
      <c r="N1008" s="29">
        <v>22728836708.5</v>
      </c>
      <c r="O1008" s="30">
        <f t="shared" si="75"/>
        <v>4599</v>
      </c>
      <c r="P1008" s="30">
        <f t="shared" si="79"/>
        <v>251816945.97</v>
      </c>
      <c r="Q1008" s="30">
        <f t="shared" si="76"/>
        <v>214032</v>
      </c>
      <c r="R1008" s="30">
        <f t="shared" si="77"/>
        <v>45750613186.900002</v>
      </c>
      <c r="T1008">
        <f t="shared" si="78"/>
        <v>5044</v>
      </c>
      <c r="U1008">
        <f>VLOOKUP(T1008,CATMUN!$B$2:$G$1123,6,0)</f>
        <v>15</v>
      </c>
    </row>
    <row r="1009" spans="1:21" x14ac:dyDescent="0.2">
      <c r="A1009" s="28">
        <v>5045</v>
      </c>
      <c r="B1009" s="28" t="s">
        <v>2176</v>
      </c>
      <c r="C1009" s="28" t="s">
        <v>2188</v>
      </c>
      <c r="D1009" s="26">
        <v>2014</v>
      </c>
      <c r="E1009" s="26">
        <v>2010</v>
      </c>
      <c r="F1009" s="27">
        <v>9352</v>
      </c>
      <c r="G1009" s="27"/>
      <c r="H1009" s="27">
        <v>525525392</v>
      </c>
      <c r="I1009" s="27">
        <v>457865.97</v>
      </c>
      <c r="J1009" s="27">
        <v>381184395569.40002</v>
      </c>
      <c r="K1009" s="29">
        <v>38917</v>
      </c>
      <c r="L1009" s="29">
        <v>19109410.109999999</v>
      </c>
      <c r="M1009" s="29">
        <v>2526693.4</v>
      </c>
      <c r="N1009" s="29">
        <v>783648865472.69995</v>
      </c>
      <c r="O1009" s="30">
        <f t="shared" si="75"/>
        <v>48269</v>
      </c>
      <c r="P1009" s="30">
        <f t="shared" si="79"/>
        <v>544634802.11000001</v>
      </c>
      <c r="Q1009" s="30">
        <f t="shared" si="76"/>
        <v>2984559.37</v>
      </c>
      <c r="R1009" s="30">
        <f t="shared" si="77"/>
        <v>1164833261042.1001</v>
      </c>
      <c r="T1009">
        <f t="shared" si="78"/>
        <v>5045</v>
      </c>
      <c r="U1009">
        <f>VLOOKUP(T1009,CATMUN!$B$2:$G$1123,6,0)</f>
        <v>13</v>
      </c>
    </row>
    <row r="1010" spans="1:21" x14ac:dyDescent="0.2">
      <c r="A1010" s="28">
        <v>5051</v>
      </c>
      <c r="B1010" s="28" t="s">
        <v>2176</v>
      </c>
      <c r="C1010" s="28" t="s">
        <v>2189</v>
      </c>
      <c r="D1010" s="26">
        <v>2009</v>
      </c>
      <c r="E1010" s="26">
        <v>2006</v>
      </c>
      <c r="F1010" s="27">
        <v>8000</v>
      </c>
      <c r="G1010" s="27"/>
      <c r="H1010" s="27">
        <v>750810952</v>
      </c>
      <c r="I1010" s="27">
        <v>388753.09</v>
      </c>
      <c r="J1010" s="27">
        <v>229458798780.39999</v>
      </c>
      <c r="K1010" s="29">
        <v>4069</v>
      </c>
      <c r="L1010" s="29">
        <v>1692832.18</v>
      </c>
      <c r="M1010" s="29">
        <v>317797.92</v>
      </c>
      <c r="N1010" s="29">
        <v>49661679069.699997</v>
      </c>
      <c r="O1010" s="30">
        <f t="shared" si="75"/>
        <v>12069</v>
      </c>
      <c r="P1010" s="30">
        <f t="shared" si="79"/>
        <v>752503784.17999995</v>
      </c>
      <c r="Q1010" s="30">
        <f t="shared" si="76"/>
        <v>706551.01</v>
      </c>
      <c r="R1010" s="30">
        <f t="shared" si="77"/>
        <v>279120477850.09998</v>
      </c>
      <c r="T1010">
        <f t="shared" si="78"/>
        <v>5051</v>
      </c>
      <c r="U1010">
        <f>VLOOKUP(T1010,CATMUN!$B$2:$G$1123,6,0)</f>
        <v>14</v>
      </c>
    </row>
    <row r="1011" spans="1:21" x14ac:dyDescent="0.2">
      <c r="A1011" s="28">
        <v>5055</v>
      </c>
      <c r="B1011" s="28" t="s">
        <v>2176</v>
      </c>
      <c r="C1011" s="28" t="s">
        <v>1459</v>
      </c>
      <c r="D1011" s="26">
        <v>2007</v>
      </c>
      <c r="E1011" s="26">
        <v>2006</v>
      </c>
      <c r="F1011" s="27">
        <v>3550</v>
      </c>
      <c r="G1011" s="27"/>
      <c r="H1011" s="27">
        <v>257527619</v>
      </c>
      <c r="I1011" s="27">
        <v>70757.23</v>
      </c>
      <c r="J1011" s="27">
        <v>7290683577.6000004</v>
      </c>
      <c r="K1011" s="29">
        <v>1949</v>
      </c>
      <c r="L1011" s="29">
        <v>416166.62</v>
      </c>
      <c r="M1011" s="29">
        <v>117453.14</v>
      </c>
      <c r="N1011" s="29">
        <v>17148502782.6</v>
      </c>
      <c r="O1011" s="30">
        <f t="shared" si="75"/>
        <v>5499</v>
      </c>
      <c r="P1011" s="30">
        <f t="shared" si="79"/>
        <v>257943785.62</v>
      </c>
      <c r="Q1011" s="30">
        <f t="shared" si="76"/>
        <v>188210.37</v>
      </c>
      <c r="R1011" s="30">
        <f t="shared" si="77"/>
        <v>24439186360.200001</v>
      </c>
      <c r="T1011">
        <f t="shared" si="78"/>
        <v>5055</v>
      </c>
      <c r="U1011">
        <f>VLOOKUP(T1011,CATMUN!$B$2:$G$1123,6,0)</f>
        <v>15</v>
      </c>
    </row>
    <row r="1012" spans="1:21" x14ac:dyDescent="0.2">
      <c r="A1012" s="28">
        <v>5059</v>
      </c>
      <c r="B1012" s="28" t="s">
        <v>2176</v>
      </c>
      <c r="C1012" s="28" t="s">
        <v>1896</v>
      </c>
      <c r="D1012" s="26">
        <v>2016</v>
      </c>
      <c r="E1012" s="26">
        <v>2016</v>
      </c>
      <c r="F1012" s="27">
        <v>2153</v>
      </c>
      <c r="G1012" s="27"/>
      <c r="H1012" s="27">
        <v>107230615</v>
      </c>
      <c r="I1012" s="27">
        <v>152650.44</v>
      </c>
      <c r="J1012" s="27">
        <v>30848717926.799999</v>
      </c>
      <c r="K1012" s="29">
        <v>828</v>
      </c>
      <c r="L1012" s="29">
        <v>172696</v>
      </c>
      <c r="M1012" s="29">
        <v>62995.98</v>
      </c>
      <c r="N1012" s="29">
        <v>16871356405.5</v>
      </c>
      <c r="O1012" s="30">
        <f t="shared" si="75"/>
        <v>2981</v>
      </c>
      <c r="P1012" s="30">
        <f t="shared" si="79"/>
        <v>107403311</v>
      </c>
      <c r="Q1012" s="30">
        <f t="shared" si="76"/>
        <v>215646.42</v>
      </c>
      <c r="R1012" s="30">
        <f t="shared" si="77"/>
        <v>47720074332.300003</v>
      </c>
      <c r="T1012">
        <f t="shared" si="78"/>
        <v>5059</v>
      </c>
      <c r="U1012">
        <f>VLOOKUP(T1012,CATMUN!$B$2:$G$1123,6,0)</f>
        <v>9</v>
      </c>
    </row>
    <row r="1013" spans="1:21" x14ac:dyDescent="0.2">
      <c r="A1013" s="28">
        <v>5079</v>
      </c>
      <c r="B1013" s="28" t="s">
        <v>2176</v>
      </c>
      <c r="C1013" s="28" t="s">
        <v>1923</v>
      </c>
      <c r="D1013" s="26">
        <v>2016</v>
      </c>
      <c r="E1013" s="26">
        <v>2012</v>
      </c>
      <c r="F1013" s="27">
        <v>15917</v>
      </c>
      <c r="G1013" s="27"/>
      <c r="H1013" s="27">
        <v>285497056</v>
      </c>
      <c r="I1013" s="27">
        <v>1583793.81</v>
      </c>
      <c r="J1013" s="27">
        <v>654575347852</v>
      </c>
      <c r="K1013" s="29">
        <v>8913</v>
      </c>
      <c r="L1013" s="29">
        <v>1836313.62</v>
      </c>
      <c r="M1013" s="29">
        <v>707911.7</v>
      </c>
      <c r="N1013" s="29">
        <v>249360646681.70001</v>
      </c>
      <c r="O1013" s="30">
        <f t="shared" si="75"/>
        <v>24830</v>
      </c>
      <c r="P1013" s="30">
        <f t="shared" si="79"/>
        <v>287333369.62</v>
      </c>
      <c r="Q1013" s="30">
        <f t="shared" si="76"/>
        <v>2291705.5099999998</v>
      </c>
      <c r="R1013" s="30">
        <f t="shared" si="77"/>
        <v>903935994533.69995</v>
      </c>
      <c r="T1013">
        <f t="shared" si="78"/>
        <v>5079</v>
      </c>
      <c r="U1013">
        <f>VLOOKUP(T1013,CATMUN!$B$2:$G$1123,6,0)</f>
        <v>6</v>
      </c>
    </row>
    <row r="1014" spans="1:21" x14ac:dyDescent="0.2">
      <c r="A1014" s="28">
        <v>5088</v>
      </c>
      <c r="B1014" s="28" t="s">
        <v>2176</v>
      </c>
      <c r="C1014" s="28" t="s">
        <v>2190</v>
      </c>
      <c r="D1014" s="26">
        <v>2013</v>
      </c>
      <c r="E1014" s="26">
        <v>2012</v>
      </c>
      <c r="F1014" s="27">
        <v>10214</v>
      </c>
      <c r="G1014" s="27"/>
      <c r="H1014" s="27">
        <v>117388594</v>
      </c>
      <c r="I1014" s="27">
        <v>868233.21</v>
      </c>
      <c r="J1014" s="27">
        <v>390237018335.90002</v>
      </c>
      <c r="K1014" s="29">
        <v>177570</v>
      </c>
      <c r="L1014" s="29">
        <v>19689803.940000001</v>
      </c>
      <c r="M1014" s="29">
        <v>13097212.52</v>
      </c>
      <c r="N1014" s="29">
        <v>6867620348100.2998</v>
      </c>
      <c r="O1014" s="30">
        <f t="shared" si="75"/>
        <v>187784</v>
      </c>
      <c r="P1014" s="30">
        <f t="shared" si="79"/>
        <v>137078397.94</v>
      </c>
      <c r="Q1014" s="30">
        <f t="shared" si="76"/>
        <v>13965445.73</v>
      </c>
      <c r="R1014" s="30">
        <f t="shared" si="77"/>
        <v>7257857366436.2002</v>
      </c>
      <c r="T1014">
        <f t="shared" si="78"/>
        <v>5088</v>
      </c>
      <c r="U1014">
        <f>VLOOKUP(T1014,CATMUN!$B$2:$G$1123,6,0)</f>
        <v>11</v>
      </c>
    </row>
    <row r="1015" spans="1:21" x14ac:dyDescent="0.2">
      <c r="A1015" s="28">
        <v>5086</v>
      </c>
      <c r="B1015" s="28" t="s">
        <v>2176</v>
      </c>
      <c r="C1015" s="28" t="s">
        <v>2191</v>
      </c>
      <c r="D1015" s="26">
        <v>2016</v>
      </c>
      <c r="E1015" s="26">
        <v>2014</v>
      </c>
      <c r="F1015" s="27">
        <v>2721</v>
      </c>
      <c r="G1015" s="27"/>
      <c r="H1015" s="27">
        <v>282396581</v>
      </c>
      <c r="I1015" s="27">
        <v>222247.48</v>
      </c>
      <c r="J1015" s="27">
        <v>58820199257.099998</v>
      </c>
      <c r="K1015" s="29">
        <v>725</v>
      </c>
      <c r="L1015" s="29">
        <v>589869</v>
      </c>
      <c r="M1015" s="29">
        <v>75050.100000000006</v>
      </c>
      <c r="N1015" s="29">
        <v>21121235127.5</v>
      </c>
      <c r="O1015" s="30">
        <f t="shared" si="75"/>
        <v>3446</v>
      </c>
      <c r="P1015" s="30">
        <f t="shared" si="79"/>
        <v>282986450</v>
      </c>
      <c r="Q1015" s="30">
        <f t="shared" si="76"/>
        <v>297297.58</v>
      </c>
      <c r="R1015" s="30">
        <f t="shared" si="77"/>
        <v>79941434384.600006</v>
      </c>
      <c r="T1015">
        <f t="shared" si="78"/>
        <v>5086</v>
      </c>
      <c r="U1015">
        <f>VLOOKUP(T1015,CATMUN!$B$2:$G$1123,6,0)</f>
        <v>9</v>
      </c>
    </row>
    <row r="1016" spans="1:21" x14ac:dyDescent="0.2">
      <c r="A1016" s="28">
        <v>5091</v>
      </c>
      <c r="B1016" s="28" t="s">
        <v>2176</v>
      </c>
      <c r="C1016" s="28" t="s">
        <v>2192</v>
      </c>
      <c r="D1016" s="26">
        <v>2014</v>
      </c>
      <c r="E1016" s="26">
        <v>2012</v>
      </c>
      <c r="F1016" s="27">
        <v>3814</v>
      </c>
      <c r="G1016" s="27"/>
      <c r="H1016" s="27">
        <v>191514837</v>
      </c>
      <c r="I1016" s="27">
        <v>297422.43</v>
      </c>
      <c r="J1016" s="27">
        <v>94148176493.5</v>
      </c>
      <c r="K1016" s="29">
        <v>1856</v>
      </c>
      <c r="L1016" s="29">
        <v>195052.42</v>
      </c>
      <c r="M1016" s="29">
        <v>129501.73</v>
      </c>
      <c r="N1016" s="29">
        <v>32362148353.799999</v>
      </c>
      <c r="O1016" s="30">
        <f t="shared" si="75"/>
        <v>5670</v>
      </c>
      <c r="P1016" s="30">
        <f t="shared" si="79"/>
        <v>191709889.41999999</v>
      </c>
      <c r="Q1016" s="30">
        <f t="shared" si="76"/>
        <v>426924.16</v>
      </c>
      <c r="R1016" s="30">
        <f t="shared" si="77"/>
        <v>126510324847.3</v>
      </c>
      <c r="T1016">
        <f t="shared" si="78"/>
        <v>5091</v>
      </c>
      <c r="U1016">
        <f>VLOOKUP(T1016,CATMUN!$B$2:$G$1123,6,0)</f>
        <v>14</v>
      </c>
    </row>
    <row r="1017" spans="1:21" x14ac:dyDescent="0.2">
      <c r="A1017" s="28">
        <v>5093</v>
      </c>
      <c r="B1017" s="28" t="s">
        <v>2176</v>
      </c>
      <c r="C1017" s="28" t="s">
        <v>1926</v>
      </c>
      <c r="D1017" s="26">
        <v>2008</v>
      </c>
      <c r="E1017" s="26">
        <v>2007</v>
      </c>
      <c r="F1017" s="27">
        <v>7351</v>
      </c>
      <c r="G1017" s="27"/>
      <c r="H1017" s="27">
        <v>257867288.99999997</v>
      </c>
      <c r="I1017" s="27">
        <v>280349.34999999998</v>
      </c>
      <c r="J1017" s="27">
        <v>51599107961.300003</v>
      </c>
      <c r="K1017" s="29">
        <v>2107</v>
      </c>
      <c r="L1017" s="29">
        <v>440506.12</v>
      </c>
      <c r="M1017" s="29">
        <v>177332.59</v>
      </c>
      <c r="N1017" s="29">
        <v>26960706553</v>
      </c>
      <c r="O1017" s="30">
        <f t="shared" si="75"/>
        <v>9458</v>
      </c>
      <c r="P1017" s="30">
        <f t="shared" si="79"/>
        <v>258307795.11999997</v>
      </c>
      <c r="Q1017" s="30">
        <f t="shared" si="76"/>
        <v>457681.93999999994</v>
      </c>
      <c r="R1017" s="30">
        <f t="shared" si="77"/>
        <v>78559814514.300003</v>
      </c>
      <c r="T1017">
        <f t="shared" si="78"/>
        <v>5093</v>
      </c>
      <c r="U1017">
        <f>VLOOKUP(T1017,CATMUN!$B$2:$G$1123,6,0)</f>
        <v>14</v>
      </c>
    </row>
    <row r="1018" spans="1:21" x14ac:dyDescent="0.2">
      <c r="A1018" s="28">
        <v>5107</v>
      </c>
      <c r="B1018" s="28" t="s">
        <v>2176</v>
      </c>
      <c r="C1018" s="28" t="s">
        <v>1298</v>
      </c>
      <c r="D1018" s="26">
        <v>2004</v>
      </c>
      <c r="E1018" s="26">
        <v>2008</v>
      </c>
      <c r="F1018" s="27">
        <v>2875</v>
      </c>
      <c r="G1018" s="27"/>
      <c r="H1018" s="27">
        <v>364813167.00000006</v>
      </c>
      <c r="I1018" s="27">
        <v>97046.89</v>
      </c>
      <c r="J1018" s="27">
        <v>16631002622.200001</v>
      </c>
      <c r="K1018" s="29">
        <v>1317</v>
      </c>
      <c r="L1018" s="29">
        <v>259572.54</v>
      </c>
      <c r="M1018" s="29">
        <v>66072.39</v>
      </c>
      <c r="N1018" s="29">
        <v>10258638315.799999</v>
      </c>
      <c r="O1018" s="30">
        <f t="shared" si="75"/>
        <v>4192</v>
      </c>
      <c r="P1018" s="30">
        <f t="shared" si="79"/>
        <v>365072739.54000008</v>
      </c>
      <c r="Q1018" s="30">
        <f t="shared" si="76"/>
        <v>163119.28</v>
      </c>
      <c r="R1018" s="30">
        <f t="shared" si="77"/>
        <v>26889640938</v>
      </c>
      <c r="T1018">
        <f t="shared" si="78"/>
        <v>5107</v>
      </c>
      <c r="U1018">
        <f>VLOOKUP(T1018,CATMUN!$B$2:$G$1123,6,0)</f>
        <v>15</v>
      </c>
    </row>
    <row r="1019" spans="1:21" x14ac:dyDescent="0.2">
      <c r="A1019" s="28">
        <v>5113</v>
      </c>
      <c r="B1019" s="28" t="s">
        <v>2176</v>
      </c>
      <c r="C1019" s="28" t="s">
        <v>2193</v>
      </c>
      <c r="D1019" s="26">
        <v>2007</v>
      </c>
      <c r="E1019" s="26">
        <v>2018</v>
      </c>
      <c r="F1019" s="27">
        <v>3981</v>
      </c>
      <c r="G1019" s="27"/>
      <c r="H1019" s="27">
        <v>349230712</v>
      </c>
      <c r="I1019" s="27">
        <v>109186.9</v>
      </c>
      <c r="J1019" s="27">
        <v>7807710402.1999998</v>
      </c>
      <c r="K1019" s="29">
        <v>1013</v>
      </c>
      <c r="L1019" s="29">
        <v>98533</v>
      </c>
      <c r="M1019" s="29">
        <v>69289.41</v>
      </c>
      <c r="N1019" s="29">
        <v>21662760379</v>
      </c>
      <c r="O1019" s="30">
        <f t="shared" si="75"/>
        <v>4994</v>
      </c>
      <c r="P1019" s="30">
        <f t="shared" si="79"/>
        <v>349329245</v>
      </c>
      <c r="Q1019" s="30">
        <f t="shared" si="76"/>
        <v>178476.31</v>
      </c>
      <c r="R1019" s="30">
        <f t="shared" si="77"/>
        <v>29470470781.200001</v>
      </c>
      <c r="T1019">
        <f t="shared" si="78"/>
        <v>5113</v>
      </c>
      <c r="U1019">
        <f>VLOOKUP(T1019,CATMUN!$B$2:$G$1123,6,0)</f>
        <v>15</v>
      </c>
    </row>
    <row r="1020" spans="1:21" x14ac:dyDescent="0.2">
      <c r="A1020" s="28">
        <v>5120</v>
      </c>
      <c r="B1020" s="28" t="s">
        <v>2176</v>
      </c>
      <c r="C1020" s="28" t="s">
        <v>2194</v>
      </c>
      <c r="D1020" s="26">
        <v>2015</v>
      </c>
      <c r="E1020" s="26">
        <v>2007</v>
      </c>
      <c r="F1020" s="27">
        <v>9709</v>
      </c>
      <c r="G1020" s="27"/>
      <c r="H1020" s="27">
        <v>1871098437</v>
      </c>
      <c r="I1020" s="27">
        <v>356863.14</v>
      </c>
      <c r="J1020" s="27">
        <v>179246465594.20001</v>
      </c>
      <c r="K1020" s="29">
        <v>5272</v>
      </c>
      <c r="L1020" s="29">
        <v>1893880.97</v>
      </c>
      <c r="M1020" s="29">
        <v>316922.55</v>
      </c>
      <c r="N1020" s="29">
        <v>36507667162.699997</v>
      </c>
      <c r="O1020" s="30">
        <f t="shared" si="75"/>
        <v>14981</v>
      </c>
      <c r="P1020" s="30">
        <f t="shared" si="79"/>
        <v>1872992317.97</v>
      </c>
      <c r="Q1020" s="30">
        <f t="shared" si="76"/>
        <v>673785.69</v>
      </c>
      <c r="R1020" s="30">
        <f t="shared" si="77"/>
        <v>215754132756.90002</v>
      </c>
      <c r="T1020">
        <f t="shared" si="78"/>
        <v>5120</v>
      </c>
      <c r="U1020">
        <f>VLOOKUP(T1020,CATMUN!$B$2:$G$1123,6,0)</f>
        <v>15</v>
      </c>
    </row>
    <row r="1021" spans="1:21" x14ac:dyDescent="0.2">
      <c r="A1021" s="28">
        <v>5125</v>
      </c>
      <c r="B1021" s="28" t="s">
        <v>2176</v>
      </c>
      <c r="C1021" s="28" t="s">
        <v>2195</v>
      </c>
      <c r="D1021" s="26">
        <v>2004</v>
      </c>
      <c r="E1021" s="26">
        <v>2020</v>
      </c>
      <c r="F1021" s="27">
        <v>3505</v>
      </c>
      <c r="G1021" s="27"/>
      <c r="H1021" s="27">
        <v>201169382</v>
      </c>
      <c r="I1021" s="27">
        <v>67785.22</v>
      </c>
      <c r="J1021" s="27">
        <v>10883413063.1</v>
      </c>
      <c r="K1021" s="29">
        <v>1121</v>
      </c>
      <c r="L1021" s="29">
        <v>171201</v>
      </c>
      <c r="M1021" s="29">
        <v>71570.55</v>
      </c>
      <c r="N1021" s="29">
        <v>19896299525.200001</v>
      </c>
      <c r="O1021" s="30">
        <f t="shared" si="75"/>
        <v>4626</v>
      </c>
      <c r="P1021" s="30">
        <f t="shared" si="79"/>
        <v>201340583</v>
      </c>
      <c r="Q1021" s="30">
        <f t="shared" si="76"/>
        <v>139355.77000000002</v>
      </c>
      <c r="R1021" s="30">
        <f t="shared" si="77"/>
        <v>30779712588.300003</v>
      </c>
      <c r="T1021">
        <f t="shared" si="78"/>
        <v>5125</v>
      </c>
      <c r="U1021">
        <f>VLOOKUP(T1021,CATMUN!$B$2:$G$1123,6,0)</f>
        <v>15</v>
      </c>
    </row>
    <row r="1022" spans="1:21" x14ac:dyDescent="0.2">
      <c r="A1022" s="28">
        <v>5129</v>
      </c>
      <c r="B1022" s="28" t="s">
        <v>2176</v>
      </c>
      <c r="C1022" s="28" t="s">
        <v>1301</v>
      </c>
      <c r="D1022" s="26">
        <v>2012</v>
      </c>
      <c r="E1022" s="26">
        <v>2016</v>
      </c>
      <c r="F1022" s="27">
        <v>7629</v>
      </c>
      <c r="G1022" s="27"/>
      <c r="H1022" s="27">
        <v>130280984.00000001</v>
      </c>
      <c r="I1022" s="27">
        <v>706160.36</v>
      </c>
      <c r="J1022" s="27">
        <v>226649227994.20001</v>
      </c>
      <c r="K1022" s="29">
        <v>22454</v>
      </c>
      <c r="L1022" s="29">
        <v>3129538</v>
      </c>
      <c r="M1022" s="29">
        <v>2006587.82</v>
      </c>
      <c r="N1022" s="29">
        <v>881825591190.69995</v>
      </c>
      <c r="O1022" s="30">
        <f t="shared" si="75"/>
        <v>30083</v>
      </c>
      <c r="P1022" s="30">
        <f t="shared" si="79"/>
        <v>133410522.00000001</v>
      </c>
      <c r="Q1022" s="30">
        <f t="shared" si="76"/>
        <v>2712748.18</v>
      </c>
      <c r="R1022" s="30">
        <f t="shared" si="77"/>
        <v>1108474819184.8999</v>
      </c>
      <c r="T1022">
        <f t="shared" si="78"/>
        <v>5129</v>
      </c>
      <c r="U1022">
        <f>VLOOKUP(T1022,CATMUN!$B$2:$G$1123,6,0)</f>
        <v>11</v>
      </c>
    </row>
    <row r="1023" spans="1:21" x14ac:dyDescent="0.2">
      <c r="A1023" s="28">
        <v>5134</v>
      </c>
      <c r="B1023" s="28" t="s">
        <v>2176</v>
      </c>
      <c r="C1023" s="28" t="s">
        <v>2196</v>
      </c>
      <c r="D1023" s="26">
        <v>2010</v>
      </c>
      <c r="E1023" s="26">
        <v>2009</v>
      </c>
      <c r="F1023" s="27">
        <v>3453</v>
      </c>
      <c r="G1023" s="27"/>
      <c r="H1023" s="27">
        <v>229915318</v>
      </c>
      <c r="I1023" s="27">
        <v>198947.3</v>
      </c>
      <c r="J1023" s="27">
        <v>23238121413.900002</v>
      </c>
      <c r="K1023" s="29">
        <v>1231</v>
      </c>
      <c r="L1023" s="29">
        <v>436392.7</v>
      </c>
      <c r="M1023" s="29">
        <v>69640.27</v>
      </c>
      <c r="N1023" s="29">
        <v>13536761193.200001</v>
      </c>
      <c r="O1023" s="30">
        <f t="shared" si="75"/>
        <v>4684</v>
      </c>
      <c r="P1023" s="30">
        <f t="shared" si="79"/>
        <v>230351710.69999999</v>
      </c>
      <c r="Q1023" s="30">
        <f t="shared" si="76"/>
        <v>268587.57</v>
      </c>
      <c r="R1023" s="30">
        <f t="shared" si="77"/>
        <v>36774882607.100006</v>
      </c>
      <c r="T1023">
        <f t="shared" si="78"/>
        <v>5134</v>
      </c>
      <c r="U1023">
        <f>VLOOKUP(T1023,CATMUN!$B$2:$G$1123,6,0)</f>
        <v>15</v>
      </c>
    </row>
    <row r="1024" spans="1:21" x14ac:dyDescent="0.2">
      <c r="A1024" s="28">
        <v>5138</v>
      </c>
      <c r="B1024" s="28" t="s">
        <v>2176</v>
      </c>
      <c r="C1024" s="28" t="s">
        <v>2197</v>
      </c>
      <c r="D1024" s="26">
        <v>2013</v>
      </c>
      <c r="E1024" s="26">
        <v>2008</v>
      </c>
      <c r="F1024" s="27">
        <v>7065</v>
      </c>
      <c r="G1024" s="27"/>
      <c r="H1024" s="27">
        <v>363764456.99999994</v>
      </c>
      <c r="I1024" s="27">
        <v>273401.3</v>
      </c>
      <c r="J1024" s="27">
        <v>29139979487.299999</v>
      </c>
      <c r="K1024" s="29">
        <v>2462</v>
      </c>
      <c r="L1024" s="29">
        <v>830240.61</v>
      </c>
      <c r="M1024" s="29">
        <v>225621.75</v>
      </c>
      <c r="N1024" s="29">
        <v>37747569702</v>
      </c>
      <c r="O1024" s="30">
        <f t="shared" si="75"/>
        <v>9527</v>
      </c>
      <c r="P1024" s="30">
        <f t="shared" si="79"/>
        <v>364594697.60999995</v>
      </c>
      <c r="Q1024" s="30">
        <f t="shared" si="76"/>
        <v>499023.05</v>
      </c>
      <c r="R1024" s="30">
        <f t="shared" si="77"/>
        <v>66887549189.300003</v>
      </c>
      <c r="T1024">
        <f t="shared" si="78"/>
        <v>5138</v>
      </c>
      <c r="U1024">
        <f>VLOOKUP(T1024,CATMUN!$B$2:$G$1123,6,0)</f>
        <v>15</v>
      </c>
    </row>
    <row r="1025" spans="1:21" x14ac:dyDescent="0.2">
      <c r="A1025" s="28">
        <v>5142</v>
      </c>
      <c r="B1025" s="28" t="s">
        <v>2176</v>
      </c>
      <c r="C1025" s="28" t="s">
        <v>2198</v>
      </c>
      <c r="D1025" s="26">
        <v>2020</v>
      </c>
      <c r="E1025" s="26">
        <v>2019</v>
      </c>
      <c r="F1025" s="27">
        <v>1166</v>
      </c>
      <c r="G1025" s="27"/>
      <c r="H1025" s="27">
        <v>276140962</v>
      </c>
      <c r="I1025" s="27">
        <v>95233.44</v>
      </c>
      <c r="J1025" s="27">
        <v>42352617108.400002</v>
      </c>
      <c r="K1025" s="29">
        <v>1370</v>
      </c>
      <c r="L1025" s="29">
        <v>254440</v>
      </c>
      <c r="M1025" s="29">
        <v>116046.69</v>
      </c>
      <c r="N1025" s="29">
        <v>31771224299.400002</v>
      </c>
      <c r="O1025" s="30">
        <f t="shared" si="75"/>
        <v>2536</v>
      </c>
      <c r="P1025" s="30">
        <f t="shared" si="79"/>
        <v>276395402</v>
      </c>
      <c r="Q1025" s="30">
        <f t="shared" si="76"/>
        <v>211280.13</v>
      </c>
      <c r="R1025" s="30">
        <f t="shared" si="77"/>
        <v>74123841407.800003</v>
      </c>
      <c r="T1025">
        <f t="shared" si="78"/>
        <v>5142</v>
      </c>
      <c r="U1025">
        <f>VLOOKUP(T1025,CATMUN!$B$2:$G$1123,6,0)</f>
        <v>9</v>
      </c>
    </row>
    <row r="1026" spans="1:21" x14ac:dyDescent="0.2">
      <c r="A1026" s="28">
        <v>5145</v>
      </c>
      <c r="B1026" s="28" t="s">
        <v>2176</v>
      </c>
      <c r="C1026" s="28" t="s">
        <v>2199</v>
      </c>
      <c r="D1026" s="26">
        <v>2009</v>
      </c>
      <c r="E1026" s="26">
        <v>2014</v>
      </c>
      <c r="F1026" s="27">
        <v>3188</v>
      </c>
      <c r="G1026" s="27"/>
      <c r="H1026" s="27">
        <v>92200307</v>
      </c>
      <c r="I1026" s="27">
        <v>97134.46</v>
      </c>
      <c r="J1026" s="27">
        <v>19942151525.200001</v>
      </c>
      <c r="K1026" s="29">
        <v>1277</v>
      </c>
      <c r="L1026" s="29">
        <v>294174</v>
      </c>
      <c r="M1026" s="29">
        <v>113558.37</v>
      </c>
      <c r="N1026" s="29">
        <v>13727818798.299999</v>
      </c>
      <c r="O1026" s="30">
        <f t="shared" si="75"/>
        <v>4465</v>
      </c>
      <c r="P1026" s="30">
        <f t="shared" si="79"/>
        <v>92494481</v>
      </c>
      <c r="Q1026" s="30">
        <f t="shared" si="76"/>
        <v>210692.83000000002</v>
      </c>
      <c r="R1026" s="30">
        <f t="shared" si="77"/>
        <v>33669970323.5</v>
      </c>
      <c r="T1026">
        <f t="shared" si="78"/>
        <v>5145</v>
      </c>
      <c r="U1026">
        <f>VLOOKUP(T1026,CATMUN!$B$2:$G$1123,6,0)</f>
        <v>14</v>
      </c>
    </row>
    <row r="1027" spans="1:21" x14ac:dyDescent="0.2">
      <c r="A1027" s="28">
        <v>5147</v>
      </c>
      <c r="B1027" s="28" t="s">
        <v>2176</v>
      </c>
      <c r="C1027" s="28" t="s">
        <v>2200</v>
      </c>
      <c r="D1027" s="26">
        <v>2013</v>
      </c>
      <c r="E1027" s="26">
        <v>2012</v>
      </c>
      <c r="F1027" s="27">
        <v>6682</v>
      </c>
      <c r="G1027" s="27"/>
      <c r="H1027" s="27">
        <v>366937671</v>
      </c>
      <c r="I1027" s="27">
        <v>543409.56999999995</v>
      </c>
      <c r="J1027" s="27">
        <v>164325029646.70001</v>
      </c>
      <c r="K1027" s="29">
        <v>14589</v>
      </c>
      <c r="L1027" s="29">
        <v>1822417.1</v>
      </c>
      <c r="M1027" s="29">
        <v>748549.55</v>
      </c>
      <c r="N1027" s="29">
        <v>217319169581.60001</v>
      </c>
      <c r="O1027" s="30">
        <f t="shared" ref="O1027:O1090" si="80">F1027+K1027</f>
        <v>21271</v>
      </c>
      <c r="P1027" s="30">
        <f t="shared" si="79"/>
        <v>368760088.10000002</v>
      </c>
      <c r="Q1027" s="30">
        <f t="shared" ref="Q1027:Q1090" si="81">I1027+M1027</f>
        <v>1291959.1200000001</v>
      </c>
      <c r="R1027" s="30">
        <f t="shared" ref="R1027:R1090" si="82">J1027+N1027</f>
        <v>381644199228.30005</v>
      </c>
      <c r="T1027">
        <f t="shared" ref="T1027:T1090" si="83">VALUE(A1027)</f>
        <v>5147</v>
      </c>
      <c r="U1027">
        <f>VLOOKUP(T1027,CATMUN!$B$2:$G$1123,6,0)</f>
        <v>14</v>
      </c>
    </row>
    <row r="1028" spans="1:21" x14ac:dyDescent="0.2">
      <c r="A1028" s="28">
        <v>5150</v>
      </c>
      <c r="B1028" s="28" t="s">
        <v>2176</v>
      </c>
      <c r="C1028" s="28" t="s">
        <v>2201</v>
      </c>
      <c r="D1028" s="26">
        <v>2003</v>
      </c>
      <c r="E1028" s="26">
        <v>2014</v>
      </c>
      <c r="F1028" s="27">
        <v>784</v>
      </c>
      <c r="G1028" s="27"/>
      <c r="H1028" s="27">
        <v>151140929</v>
      </c>
      <c r="I1028" s="27">
        <v>67804.23</v>
      </c>
      <c r="J1028" s="27">
        <v>12328825759.700001</v>
      </c>
      <c r="K1028" s="29">
        <v>1572</v>
      </c>
      <c r="L1028" s="29">
        <v>1767141.25</v>
      </c>
      <c r="M1028" s="29">
        <v>141464.41</v>
      </c>
      <c r="N1028" s="29">
        <v>46804189135.699997</v>
      </c>
      <c r="O1028" s="30">
        <f t="shared" si="80"/>
        <v>2356</v>
      </c>
      <c r="P1028" s="30">
        <f t="shared" ref="P1028:P1091" si="84">H1028+L1028</f>
        <v>152908070.25</v>
      </c>
      <c r="Q1028" s="30">
        <f t="shared" si="81"/>
        <v>209268.64</v>
      </c>
      <c r="R1028" s="30">
        <f t="shared" si="82"/>
        <v>59133014895.399994</v>
      </c>
      <c r="T1028">
        <f t="shared" si="83"/>
        <v>5150</v>
      </c>
      <c r="U1028">
        <f>VLOOKUP(T1028,CATMUN!$B$2:$G$1123,6,0)</f>
        <v>15</v>
      </c>
    </row>
    <row r="1029" spans="1:21" x14ac:dyDescent="0.2">
      <c r="A1029" s="28">
        <v>5154</v>
      </c>
      <c r="B1029" s="28" t="s">
        <v>2176</v>
      </c>
      <c r="C1029" s="28" t="s">
        <v>2202</v>
      </c>
      <c r="D1029" s="26">
        <v>2006</v>
      </c>
      <c r="E1029" s="26">
        <v>2010</v>
      </c>
      <c r="F1029" s="27">
        <v>6046</v>
      </c>
      <c r="G1029" s="27"/>
      <c r="H1029" s="27">
        <v>1624770157</v>
      </c>
      <c r="I1029" s="27">
        <v>309923.5</v>
      </c>
      <c r="J1029" s="27">
        <v>160745149215.29999</v>
      </c>
      <c r="K1029" s="29">
        <v>30934</v>
      </c>
      <c r="L1029" s="29">
        <v>28861815.280000001</v>
      </c>
      <c r="M1029" s="29">
        <v>2128461</v>
      </c>
      <c r="N1029" s="29">
        <v>1004455948122.9</v>
      </c>
      <c r="O1029" s="30">
        <f t="shared" si="80"/>
        <v>36980</v>
      </c>
      <c r="P1029" s="30">
        <f t="shared" si="84"/>
        <v>1653631972.28</v>
      </c>
      <c r="Q1029" s="30">
        <f t="shared" si="81"/>
        <v>2438384.5</v>
      </c>
      <c r="R1029" s="30">
        <f t="shared" si="82"/>
        <v>1165201097338.2</v>
      </c>
      <c r="T1029">
        <f t="shared" si="83"/>
        <v>5154</v>
      </c>
      <c r="U1029">
        <f>VLOOKUP(T1029,CATMUN!$B$2:$G$1123,6,0)</f>
        <v>13</v>
      </c>
    </row>
    <row r="1030" spans="1:21" x14ac:dyDescent="0.2">
      <c r="A1030" s="28">
        <v>5172</v>
      </c>
      <c r="B1030" s="28" t="s">
        <v>2176</v>
      </c>
      <c r="C1030" s="28" t="s">
        <v>2203</v>
      </c>
      <c r="D1030" s="26">
        <v>2015</v>
      </c>
      <c r="E1030" s="26">
        <v>2014</v>
      </c>
      <c r="F1030" s="27">
        <v>4784</v>
      </c>
      <c r="G1030" s="27"/>
      <c r="H1030" s="27">
        <v>681886627</v>
      </c>
      <c r="I1030" s="27">
        <v>383641.79</v>
      </c>
      <c r="J1030" s="27">
        <v>317088335133.5</v>
      </c>
      <c r="K1030" s="29">
        <v>18918</v>
      </c>
      <c r="L1030" s="29">
        <v>3214390.58</v>
      </c>
      <c r="M1030" s="29">
        <v>1185233.83</v>
      </c>
      <c r="N1030" s="29">
        <v>344796112215.09998</v>
      </c>
      <c r="O1030" s="30">
        <f t="shared" si="80"/>
        <v>23702</v>
      </c>
      <c r="P1030" s="30">
        <f t="shared" si="84"/>
        <v>685101017.58000004</v>
      </c>
      <c r="Q1030" s="30">
        <f t="shared" si="81"/>
        <v>1568875.62</v>
      </c>
      <c r="R1030" s="30">
        <f t="shared" si="82"/>
        <v>661884447348.59998</v>
      </c>
      <c r="T1030">
        <f t="shared" si="83"/>
        <v>5172</v>
      </c>
      <c r="U1030">
        <f>VLOOKUP(T1030,CATMUN!$B$2:$G$1123,6,0)</f>
        <v>14</v>
      </c>
    </row>
    <row r="1031" spans="1:21" x14ac:dyDescent="0.2">
      <c r="A1031" s="28">
        <v>5190</v>
      </c>
      <c r="B1031" s="28" t="s">
        <v>2176</v>
      </c>
      <c r="C1031" s="28" t="s">
        <v>2204</v>
      </c>
      <c r="D1031" s="26">
        <v>2015</v>
      </c>
      <c r="E1031" s="26">
        <v>2013</v>
      </c>
      <c r="F1031" s="27">
        <v>1166</v>
      </c>
      <c r="G1031" s="27"/>
      <c r="H1031" s="27">
        <v>45379448</v>
      </c>
      <c r="I1031" s="27">
        <v>100346.55</v>
      </c>
      <c r="J1031" s="27">
        <v>26004748660.299999</v>
      </c>
      <c r="K1031" s="29">
        <v>3764</v>
      </c>
      <c r="L1031" s="29">
        <v>1086099.73</v>
      </c>
      <c r="M1031" s="29">
        <v>292897.51</v>
      </c>
      <c r="N1031" s="29">
        <v>101232527444.89999</v>
      </c>
      <c r="O1031" s="30">
        <f t="shared" si="80"/>
        <v>4930</v>
      </c>
      <c r="P1031" s="30">
        <f t="shared" si="84"/>
        <v>46465547.729999997</v>
      </c>
      <c r="Q1031" s="30">
        <f t="shared" si="81"/>
        <v>393244.06</v>
      </c>
      <c r="R1031" s="30">
        <f t="shared" si="82"/>
        <v>127237276105.2</v>
      </c>
      <c r="T1031">
        <f t="shared" si="83"/>
        <v>5190</v>
      </c>
      <c r="U1031">
        <f>VLOOKUP(T1031,CATMUN!$B$2:$G$1123,6,0)</f>
        <v>14</v>
      </c>
    </row>
    <row r="1032" spans="1:21" x14ac:dyDescent="0.2">
      <c r="A1032" s="28">
        <v>5101</v>
      </c>
      <c r="B1032" s="28" t="s">
        <v>2176</v>
      </c>
      <c r="C1032" s="28" t="s">
        <v>2205</v>
      </c>
      <c r="D1032" s="26">
        <v>2016</v>
      </c>
      <c r="E1032" s="26">
        <v>2013</v>
      </c>
      <c r="F1032" s="27">
        <v>5702</v>
      </c>
      <c r="G1032" s="27"/>
      <c r="H1032" s="27">
        <v>255428554</v>
      </c>
      <c r="I1032" s="27">
        <v>515935</v>
      </c>
      <c r="J1032" s="27">
        <v>104557101778.8</v>
      </c>
      <c r="K1032" s="29">
        <v>7307</v>
      </c>
      <c r="L1032" s="29">
        <v>976296.72</v>
      </c>
      <c r="M1032" s="29">
        <v>543788.14</v>
      </c>
      <c r="N1032" s="29">
        <v>188872869146.60001</v>
      </c>
      <c r="O1032" s="30">
        <f t="shared" si="80"/>
        <v>13009</v>
      </c>
      <c r="P1032" s="30">
        <f t="shared" si="84"/>
        <v>256404850.72</v>
      </c>
      <c r="Q1032" s="30">
        <f t="shared" si="81"/>
        <v>1059723.1400000001</v>
      </c>
      <c r="R1032" s="30">
        <f t="shared" si="82"/>
        <v>293429970925.40002</v>
      </c>
      <c r="T1032">
        <f t="shared" si="83"/>
        <v>5101</v>
      </c>
      <c r="U1032">
        <f>VLOOKUP(T1032,CATMUN!$B$2:$G$1123,6,0)</f>
        <v>6</v>
      </c>
    </row>
    <row r="1033" spans="1:21" x14ac:dyDescent="0.2">
      <c r="A1033" s="28">
        <v>5197</v>
      </c>
      <c r="B1033" s="28" t="s">
        <v>2176</v>
      </c>
      <c r="C1033" s="28" t="s">
        <v>2206</v>
      </c>
      <c r="D1033" s="26">
        <v>2016</v>
      </c>
      <c r="E1033" s="26">
        <v>2014</v>
      </c>
      <c r="F1033" s="27">
        <v>8918</v>
      </c>
      <c r="G1033" s="27"/>
      <c r="H1033" s="27">
        <v>239553819</v>
      </c>
      <c r="I1033" s="27">
        <v>635698.34</v>
      </c>
      <c r="J1033" s="27">
        <v>123338655760.10001</v>
      </c>
      <c r="K1033" s="29">
        <v>3899</v>
      </c>
      <c r="L1033" s="29">
        <v>661569.01</v>
      </c>
      <c r="M1033" s="29">
        <v>255612.79</v>
      </c>
      <c r="N1033" s="29">
        <v>68613993579.400002</v>
      </c>
      <c r="O1033" s="30">
        <f t="shared" si="80"/>
        <v>12817</v>
      </c>
      <c r="P1033" s="30">
        <f t="shared" si="84"/>
        <v>240215388.00999999</v>
      </c>
      <c r="Q1033" s="30">
        <f t="shared" si="81"/>
        <v>891311.13</v>
      </c>
      <c r="R1033" s="30">
        <f t="shared" si="82"/>
        <v>191952649339.5</v>
      </c>
      <c r="T1033">
        <f t="shared" si="83"/>
        <v>5197</v>
      </c>
      <c r="U1033">
        <f>VLOOKUP(T1033,CATMUN!$B$2:$G$1123,6,0)</f>
        <v>9</v>
      </c>
    </row>
    <row r="1034" spans="1:21" x14ac:dyDescent="0.2">
      <c r="A1034" s="28">
        <v>5206</v>
      </c>
      <c r="B1034" s="28" t="s">
        <v>2176</v>
      </c>
      <c r="C1034" s="28" t="s">
        <v>1937</v>
      </c>
      <c r="D1034" s="26">
        <v>2007</v>
      </c>
      <c r="E1034" s="26">
        <v>2014</v>
      </c>
      <c r="F1034" s="27">
        <v>3075</v>
      </c>
      <c r="G1034" s="27"/>
      <c r="H1034" s="27">
        <v>197032650</v>
      </c>
      <c r="I1034" s="27">
        <v>124912.3</v>
      </c>
      <c r="J1034" s="27">
        <v>19121505088.599998</v>
      </c>
      <c r="K1034" s="29">
        <v>1434</v>
      </c>
      <c r="L1034" s="29">
        <v>260669</v>
      </c>
      <c r="M1034" s="29">
        <v>85004.08</v>
      </c>
      <c r="N1034" s="29">
        <v>26658424015.900002</v>
      </c>
      <c r="O1034" s="30">
        <f t="shared" si="80"/>
        <v>4509</v>
      </c>
      <c r="P1034" s="30">
        <f t="shared" si="84"/>
        <v>197293319</v>
      </c>
      <c r="Q1034" s="30">
        <f t="shared" si="81"/>
        <v>209916.38</v>
      </c>
      <c r="R1034" s="30">
        <f t="shared" si="82"/>
        <v>45779929104.5</v>
      </c>
      <c r="T1034">
        <f t="shared" si="83"/>
        <v>5206</v>
      </c>
      <c r="U1034">
        <f>VLOOKUP(T1034,CATMUN!$B$2:$G$1123,6,0)</f>
        <v>15</v>
      </c>
    </row>
    <row r="1035" spans="1:21" x14ac:dyDescent="0.2">
      <c r="A1035" s="28">
        <v>5209</v>
      </c>
      <c r="B1035" s="28" t="s">
        <v>2176</v>
      </c>
      <c r="C1035" s="28" t="s">
        <v>1752</v>
      </c>
      <c r="D1035" s="26">
        <v>2008</v>
      </c>
      <c r="E1035" s="26">
        <v>2011</v>
      </c>
      <c r="F1035" s="27">
        <v>6180</v>
      </c>
      <c r="G1035" s="27"/>
      <c r="H1035" s="27">
        <v>238744438</v>
      </c>
      <c r="I1035" s="27">
        <v>377003.05</v>
      </c>
      <c r="J1035" s="27">
        <v>75503258084</v>
      </c>
      <c r="K1035" s="29">
        <v>3425</v>
      </c>
      <c r="L1035" s="29">
        <v>1384193</v>
      </c>
      <c r="M1035" s="29">
        <v>293302.32</v>
      </c>
      <c r="N1035" s="29">
        <v>71976501317.100006</v>
      </c>
      <c r="O1035" s="30">
        <f t="shared" si="80"/>
        <v>9605</v>
      </c>
      <c r="P1035" s="30">
        <f t="shared" si="84"/>
        <v>240128631</v>
      </c>
      <c r="Q1035" s="30">
        <f t="shared" si="81"/>
        <v>670305.37</v>
      </c>
      <c r="R1035" s="30">
        <f t="shared" si="82"/>
        <v>147479759401.10001</v>
      </c>
      <c r="T1035">
        <f t="shared" si="83"/>
        <v>5209</v>
      </c>
      <c r="U1035">
        <f>VLOOKUP(T1035,CATMUN!$B$2:$G$1123,6,0)</f>
        <v>14</v>
      </c>
    </row>
    <row r="1036" spans="1:21" x14ac:dyDescent="0.2">
      <c r="A1036" s="28">
        <v>5212</v>
      </c>
      <c r="B1036" s="28" t="s">
        <v>2176</v>
      </c>
      <c r="C1036" s="28" t="s">
        <v>2207</v>
      </c>
      <c r="D1036" s="26">
        <v>2012</v>
      </c>
      <c r="E1036" s="26">
        <v>2012</v>
      </c>
      <c r="F1036" s="27">
        <v>9304</v>
      </c>
      <c r="G1036" s="27"/>
      <c r="H1036" s="27">
        <v>62989979</v>
      </c>
      <c r="I1036" s="27">
        <v>1173929.46</v>
      </c>
      <c r="J1036" s="27">
        <v>446776635485.90002</v>
      </c>
      <c r="K1036" s="29">
        <v>22887</v>
      </c>
      <c r="L1036" s="29">
        <v>4757802.6500000004</v>
      </c>
      <c r="M1036" s="29">
        <v>2212773.19</v>
      </c>
      <c r="N1036" s="29">
        <v>953034874893.09998</v>
      </c>
      <c r="O1036" s="30">
        <f t="shared" si="80"/>
        <v>32191</v>
      </c>
      <c r="P1036" s="30">
        <f t="shared" si="84"/>
        <v>67747781.650000006</v>
      </c>
      <c r="Q1036" s="30">
        <f t="shared" si="81"/>
        <v>3386702.65</v>
      </c>
      <c r="R1036" s="30">
        <f t="shared" si="82"/>
        <v>1399811510379</v>
      </c>
      <c r="T1036">
        <f t="shared" si="83"/>
        <v>5212</v>
      </c>
      <c r="U1036">
        <f>VLOOKUP(T1036,CATMUN!$B$2:$G$1123,6,0)</f>
        <v>14</v>
      </c>
    </row>
    <row r="1037" spans="1:21" x14ac:dyDescent="0.2">
      <c r="A1037" s="28">
        <v>5234</v>
      </c>
      <c r="B1037" s="28" t="s">
        <v>2176</v>
      </c>
      <c r="C1037" s="28" t="s">
        <v>2208</v>
      </c>
      <c r="D1037" s="26">
        <v>1998</v>
      </c>
      <c r="E1037" s="26">
        <v>1993</v>
      </c>
      <c r="F1037" s="27">
        <v>5806</v>
      </c>
      <c r="G1037" s="27"/>
      <c r="H1037" s="27">
        <v>2279472091</v>
      </c>
      <c r="I1037" s="27">
        <v>146567.75</v>
      </c>
      <c r="J1037" s="27">
        <v>33917268351.099998</v>
      </c>
      <c r="K1037" s="29">
        <v>3611</v>
      </c>
      <c r="L1037" s="29">
        <v>1362458.4</v>
      </c>
      <c r="M1037" s="29">
        <v>191560.68</v>
      </c>
      <c r="N1037" s="29">
        <v>17836601744.5</v>
      </c>
      <c r="O1037" s="30">
        <f t="shared" si="80"/>
        <v>9417</v>
      </c>
      <c r="P1037" s="30">
        <f t="shared" si="84"/>
        <v>2280834549.4000001</v>
      </c>
      <c r="Q1037" s="30">
        <f t="shared" si="81"/>
        <v>338128.43</v>
      </c>
      <c r="R1037" s="30">
        <f t="shared" si="82"/>
        <v>51753870095.599998</v>
      </c>
      <c r="T1037">
        <f t="shared" si="83"/>
        <v>5234</v>
      </c>
      <c r="U1037">
        <f>VLOOKUP(T1037,CATMUN!$B$2:$G$1123,6,0)</f>
        <v>15</v>
      </c>
    </row>
    <row r="1038" spans="1:21" x14ac:dyDescent="0.2">
      <c r="A1038" s="28">
        <v>5237</v>
      </c>
      <c r="B1038" s="28" t="s">
        <v>2176</v>
      </c>
      <c r="C1038" s="28" t="s">
        <v>2209</v>
      </c>
      <c r="D1038" s="26">
        <v>2009</v>
      </c>
      <c r="E1038" s="26">
        <v>2014</v>
      </c>
      <c r="F1038" s="27">
        <v>3927</v>
      </c>
      <c r="G1038" s="27"/>
      <c r="H1038" s="27">
        <v>194842671</v>
      </c>
      <c r="I1038" s="27">
        <v>492172.31</v>
      </c>
      <c r="J1038" s="27">
        <v>105650638277.39999</v>
      </c>
      <c r="K1038" s="29">
        <v>5138</v>
      </c>
      <c r="L1038" s="29">
        <v>767706.91</v>
      </c>
      <c r="M1038" s="29">
        <v>426423.13</v>
      </c>
      <c r="N1038" s="29">
        <v>214879072578.10001</v>
      </c>
      <c r="O1038" s="30">
        <f t="shared" si="80"/>
        <v>9065</v>
      </c>
      <c r="P1038" s="30">
        <f t="shared" si="84"/>
        <v>195610377.91</v>
      </c>
      <c r="Q1038" s="30">
        <f t="shared" si="81"/>
        <v>918595.44</v>
      </c>
      <c r="R1038" s="30">
        <f t="shared" si="82"/>
        <v>320529710855.5</v>
      </c>
      <c r="T1038">
        <f t="shared" si="83"/>
        <v>5237</v>
      </c>
      <c r="U1038">
        <f>VLOOKUP(T1038,CATMUN!$B$2:$G$1123,6,0)</f>
        <v>14</v>
      </c>
    </row>
    <row r="1039" spans="1:21" x14ac:dyDescent="0.2">
      <c r="A1039" s="28">
        <v>5240</v>
      </c>
      <c r="B1039" s="28" t="s">
        <v>2176</v>
      </c>
      <c r="C1039" s="28" t="s">
        <v>2210</v>
      </c>
      <c r="D1039" s="26">
        <v>2008</v>
      </c>
      <c r="E1039" s="26">
        <v>2014</v>
      </c>
      <c r="F1039" s="27">
        <v>7149</v>
      </c>
      <c r="G1039" s="27"/>
      <c r="H1039" s="27">
        <v>236029266</v>
      </c>
      <c r="I1039" s="27">
        <v>293579.23</v>
      </c>
      <c r="J1039" s="27">
        <v>46155707545.199997</v>
      </c>
      <c r="K1039" s="29">
        <v>1234</v>
      </c>
      <c r="L1039" s="29">
        <v>316818</v>
      </c>
      <c r="M1039" s="29">
        <v>139188.07</v>
      </c>
      <c r="N1039" s="29">
        <v>51863528917.199997</v>
      </c>
      <c r="O1039" s="30">
        <f t="shared" si="80"/>
        <v>8383</v>
      </c>
      <c r="P1039" s="30">
        <f t="shared" si="84"/>
        <v>236346084</v>
      </c>
      <c r="Q1039" s="30">
        <f t="shared" si="81"/>
        <v>432767.3</v>
      </c>
      <c r="R1039" s="30">
        <f t="shared" si="82"/>
        <v>98019236462.399994</v>
      </c>
      <c r="T1039">
        <f t="shared" si="83"/>
        <v>5240</v>
      </c>
      <c r="U1039">
        <f>VLOOKUP(T1039,CATMUN!$B$2:$G$1123,6,0)</f>
        <v>15</v>
      </c>
    </row>
    <row r="1040" spans="1:21" x14ac:dyDescent="0.2">
      <c r="A1040" s="28">
        <v>5250</v>
      </c>
      <c r="B1040" s="28" t="s">
        <v>2176</v>
      </c>
      <c r="C1040" s="28" t="s">
        <v>2211</v>
      </c>
      <c r="D1040" s="26">
        <v>2013</v>
      </c>
      <c r="E1040" s="26">
        <v>2008</v>
      </c>
      <c r="F1040" s="27">
        <v>8579</v>
      </c>
      <c r="G1040" s="27"/>
      <c r="H1040" s="27">
        <v>1563573777</v>
      </c>
      <c r="I1040" s="27">
        <v>112695.46</v>
      </c>
      <c r="J1040" s="27">
        <v>71296044251.5</v>
      </c>
      <c r="K1040" s="29">
        <v>13116</v>
      </c>
      <c r="L1040" s="29">
        <v>10764857.380000001</v>
      </c>
      <c r="M1040" s="29">
        <v>713749.89</v>
      </c>
      <c r="N1040" s="29">
        <v>134587055604.10001</v>
      </c>
      <c r="O1040" s="30">
        <f t="shared" si="80"/>
        <v>21695</v>
      </c>
      <c r="P1040" s="30">
        <f t="shared" si="84"/>
        <v>1574338634.3800001</v>
      </c>
      <c r="Q1040" s="30">
        <f t="shared" si="81"/>
        <v>826445.35</v>
      </c>
      <c r="R1040" s="30">
        <f t="shared" si="82"/>
        <v>205883099855.60001</v>
      </c>
      <c r="T1040">
        <f t="shared" si="83"/>
        <v>5250</v>
      </c>
      <c r="U1040">
        <f>VLOOKUP(T1040,CATMUN!$B$2:$G$1123,6,0)</f>
        <v>14</v>
      </c>
    </row>
    <row r="1041" spans="1:21" x14ac:dyDescent="0.2">
      <c r="A1041" s="28">
        <v>5148</v>
      </c>
      <c r="B1041" s="28" t="s">
        <v>2176</v>
      </c>
      <c r="C1041" s="28" t="s">
        <v>2212</v>
      </c>
      <c r="D1041" s="26">
        <v>2013</v>
      </c>
      <c r="E1041" s="26">
        <v>2011</v>
      </c>
      <c r="F1041" s="27">
        <v>15143</v>
      </c>
      <c r="G1041" s="27"/>
      <c r="H1041" s="27">
        <v>455558085.99999994</v>
      </c>
      <c r="I1041" s="27">
        <v>1455081.9</v>
      </c>
      <c r="J1041" s="27">
        <v>1210167285309.7</v>
      </c>
      <c r="K1041" s="29">
        <v>14829</v>
      </c>
      <c r="L1041" s="29">
        <v>2149104.16</v>
      </c>
      <c r="M1041" s="29">
        <v>1073606.56</v>
      </c>
      <c r="N1041" s="29">
        <v>369144301937.09998</v>
      </c>
      <c r="O1041" s="30">
        <f t="shared" si="80"/>
        <v>29972</v>
      </c>
      <c r="P1041" s="30">
        <f t="shared" si="84"/>
        <v>457707190.15999997</v>
      </c>
      <c r="Q1041" s="30">
        <f t="shared" si="81"/>
        <v>2528688.46</v>
      </c>
      <c r="R1041" s="30">
        <f t="shared" si="82"/>
        <v>1579311587246.7998</v>
      </c>
      <c r="T1041">
        <f t="shared" si="83"/>
        <v>5148</v>
      </c>
      <c r="U1041">
        <f>VLOOKUP(T1041,CATMUN!$B$2:$G$1123,6,0)</f>
        <v>14</v>
      </c>
    </row>
    <row r="1042" spans="1:21" x14ac:dyDescent="0.2">
      <c r="A1042" s="28">
        <v>5541</v>
      </c>
      <c r="B1042" s="28" t="s">
        <v>2176</v>
      </c>
      <c r="C1042" s="28" t="s">
        <v>2213</v>
      </c>
      <c r="D1042" s="26">
        <v>2008</v>
      </c>
      <c r="E1042" s="26">
        <v>2007</v>
      </c>
      <c r="F1042" s="27">
        <v>8521</v>
      </c>
      <c r="G1042" s="27"/>
      <c r="H1042" s="27">
        <v>113748799</v>
      </c>
      <c r="I1042" s="27">
        <v>468140.61</v>
      </c>
      <c r="J1042" s="27">
        <v>114229071177.3</v>
      </c>
      <c r="K1042" s="29">
        <v>5565</v>
      </c>
      <c r="L1042" s="29">
        <v>665405.05000000005</v>
      </c>
      <c r="M1042" s="29">
        <v>320341.49</v>
      </c>
      <c r="N1042" s="29">
        <v>97353631589.600006</v>
      </c>
      <c r="O1042" s="30">
        <f t="shared" si="80"/>
        <v>14086</v>
      </c>
      <c r="P1042" s="30">
        <f t="shared" si="84"/>
        <v>114414204.05</v>
      </c>
      <c r="Q1042" s="30">
        <f t="shared" si="81"/>
        <v>788482.1</v>
      </c>
      <c r="R1042" s="30">
        <f t="shared" si="82"/>
        <v>211582702766.90002</v>
      </c>
      <c r="T1042">
        <f t="shared" si="83"/>
        <v>5541</v>
      </c>
      <c r="U1042">
        <f>VLOOKUP(T1042,CATMUN!$B$2:$G$1123,6,0)</f>
        <v>14</v>
      </c>
    </row>
    <row r="1043" spans="1:21" x14ac:dyDescent="0.2">
      <c r="A1043" s="28">
        <v>5607</v>
      </c>
      <c r="B1043" s="28" t="s">
        <v>2176</v>
      </c>
      <c r="C1043" s="28" t="s">
        <v>2214</v>
      </c>
      <c r="D1043" s="26">
        <v>2014</v>
      </c>
      <c r="E1043" s="26">
        <v>2012</v>
      </c>
      <c r="F1043" s="27">
        <v>8363</v>
      </c>
      <c r="G1043" s="27"/>
      <c r="H1043" s="27">
        <v>236981477</v>
      </c>
      <c r="I1043" s="27">
        <v>1106610.93</v>
      </c>
      <c r="J1043" s="27">
        <v>1661100473256.3999</v>
      </c>
      <c r="K1043" s="29">
        <v>6024</v>
      </c>
      <c r="L1043" s="29">
        <v>3543327.12</v>
      </c>
      <c r="M1043" s="29">
        <v>622484.11</v>
      </c>
      <c r="N1043" s="29">
        <v>480994990187.09998</v>
      </c>
      <c r="O1043" s="30">
        <f t="shared" si="80"/>
        <v>14387</v>
      </c>
      <c r="P1043" s="30">
        <f t="shared" si="84"/>
        <v>240524804.12</v>
      </c>
      <c r="Q1043" s="30">
        <f t="shared" si="81"/>
        <v>1729095.04</v>
      </c>
      <c r="R1043" s="30">
        <f t="shared" si="82"/>
        <v>2142095463443.5</v>
      </c>
      <c r="T1043">
        <f t="shared" si="83"/>
        <v>5607</v>
      </c>
      <c r="U1043">
        <f>VLOOKUP(T1043,CATMUN!$B$2:$G$1123,6,0)</f>
        <v>14</v>
      </c>
    </row>
    <row r="1044" spans="1:21" x14ac:dyDescent="0.2">
      <c r="A1044" s="28">
        <v>5697</v>
      </c>
      <c r="B1044" s="28" t="s">
        <v>2176</v>
      </c>
      <c r="C1044" s="28" t="s">
        <v>2215</v>
      </c>
      <c r="D1044" s="26">
        <v>2007</v>
      </c>
      <c r="E1044" s="26">
        <v>2015</v>
      </c>
      <c r="F1044" s="27">
        <v>7149</v>
      </c>
      <c r="G1044" s="27"/>
      <c r="H1044" s="27">
        <v>78019965</v>
      </c>
      <c r="I1044" s="27">
        <v>414052.08</v>
      </c>
      <c r="J1044" s="27">
        <v>59781812827.699997</v>
      </c>
      <c r="K1044" s="29">
        <v>9996</v>
      </c>
      <c r="L1044" s="29">
        <v>1681269.16</v>
      </c>
      <c r="M1044" s="29">
        <v>880684.69</v>
      </c>
      <c r="N1044" s="29">
        <v>341267170699</v>
      </c>
      <c r="O1044" s="30">
        <f t="shared" si="80"/>
        <v>17145</v>
      </c>
      <c r="P1044" s="30">
        <f t="shared" si="84"/>
        <v>79701234.159999996</v>
      </c>
      <c r="Q1044" s="30">
        <f t="shared" si="81"/>
        <v>1294736.77</v>
      </c>
      <c r="R1044" s="30">
        <f t="shared" si="82"/>
        <v>401048983526.70001</v>
      </c>
      <c r="T1044">
        <f t="shared" si="83"/>
        <v>5697</v>
      </c>
      <c r="U1044">
        <f>VLOOKUP(T1044,CATMUN!$B$2:$G$1123,6,0)</f>
        <v>14</v>
      </c>
    </row>
    <row r="1045" spans="1:21" x14ac:dyDescent="0.2">
      <c r="A1045" s="28">
        <v>5264</v>
      </c>
      <c r="B1045" s="28" t="s">
        <v>2176</v>
      </c>
      <c r="C1045" s="28" t="s">
        <v>2216</v>
      </c>
      <c r="D1045" s="26">
        <v>2014</v>
      </c>
      <c r="E1045" s="26">
        <v>2008</v>
      </c>
      <c r="F1045" s="27">
        <v>3160</v>
      </c>
      <c r="G1045" s="27"/>
      <c r="H1045" s="27">
        <v>215087940.00000003</v>
      </c>
      <c r="I1045" s="27">
        <v>355973.33</v>
      </c>
      <c r="J1045" s="27">
        <v>219130580395.10001</v>
      </c>
      <c r="K1045" s="29">
        <v>2657</v>
      </c>
      <c r="L1045" s="29">
        <v>760519.62</v>
      </c>
      <c r="M1045" s="29">
        <v>250182.2</v>
      </c>
      <c r="N1045" s="29">
        <v>76925041852</v>
      </c>
      <c r="O1045" s="30">
        <f t="shared" si="80"/>
        <v>5817</v>
      </c>
      <c r="P1045" s="30">
        <f t="shared" si="84"/>
        <v>215848459.62000003</v>
      </c>
      <c r="Q1045" s="30">
        <f t="shared" si="81"/>
        <v>606155.53</v>
      </c>
      <c r="R1045" s="30">
        <f t="shared" si="82"/>
        <v>296055622247.09998</v>
      </c>
      <c r="T1045">
        <f t="shared" si="83"/>
        <v>5264</v>
      </c>
      <c r="U1045">
        <f>VLOOKUP(T1045,CATMUN!$B$2:$G$1123,6,0)</f>
        <v>15</v>
      </c>
    </row>
    <row r="1046" spans="1:21" x14ac:dyDescent="0.2">
      <c r="A1046" s="28">
        <v>5266</v>
      </c>
      <c r="B1046" s="28" t="s">
        <v>2176</v>
      </c>
      <c r="C1046" s="28" t="s">
        <v>2217</v>
      </c>
      <c r="D1046" s="26">
        <v>2020</v>
      </c>
      <c r="E1046" s="26">
        <v>2014</v>
      </c>
      <c r="F1046" s="27">
        <v>8355</v>
      </c>
      <c r="G1046" s="27"/>
      <c r="H1046" s="27">
        <v>64840919</v>
      </c>
      <c r="I1046" s="27">
        <v>1308125</v>
      </c>
      <c r="J1046" s="27">
        <v>5073021260059.0996</v>
      </c>
      <c r="K1046" s="29">
        <v>133630</v>
      </c>
      <c r="L1046" s="29">
        <v>11702363.189999999</v>
      </c>
      <c r="M1046" s="29">
        <v>10997800.58</v>
      </c>
      <c r="N1046" s="29">
        <v>14430920220673.9</v>
      </c>
      <c r="O1046" s="30">
        <f t="shared" si="80"/>
        <v>141985</v>
      </c>
      <c r="P1046" s="30">
        <f t="shared" si="84"/>
        <v>76543282.189999998</v>
      </c>
      <c r="Q1046" s="30">
        <f t="shared" si="81"/>
        <v>12305925.58</v>
      </c>
      <c r="R1046" s="30">
        <f t="shared" si="82"/>
        <v>19503941480733</v>
      </c>
      <c r="T1046">
        <f t="shared" si="83"/>
        <v>5266</v>
      </c>
      <c r="U1046">
        <f>VLOOKUP(T1046,CATMUN!$B$2:$G$1123,6,0)</f>
        <v>2</v>
      </c>
    </row>
    <row r="1047" spans="1:21" x14ac:dyDescent="0.2">
      <c r="A1047" s="28">
        <v>5282</v>
      </c>
      <c r="B1047" s="28" t="s">
        <v>2176</v>
      </c>
      <c r="C1047" s="28" t="s">
        <v>2218</v>
      </c>
      <c r="D1047" s="26">
        <v>2020</v>
      </c>
      <c r="E1047" s="26">
        <v>2006</v>
      </c>
      <c r="F1047" s="27">
        <v>9385</v>
      </c>
      <c r="G1047" s="27"/>
      <c r="H1047" s="27">
        <v>246952817</v>
      </c>
      <c r="I1047" s="27">
        <v>958599.99</v>
      </c>
      <c r="J1047" s="27">
        <v>284817592036.79999</v>
      </c>
      <c r="K1047" s="29">
        <v>3964</v>
      </c>
      <c r="L1047" s="29">
        <v>738092.52</v>
      </c>
      <c r="M1047" s="29">
        <v>305291.92</v>
      </c>
      <c r="N1047" s="29">
        <v>58216543836.099998</v>
      </c>
      <c r="O1047" s="30">
        <f t="shared" si="80"/>
        <v>13349</v>
      </c>
      <c r="P1047" s="30">
        <f t="shared" si="84"/>
        <v>247690909.52000001</v>
      </c>
      <c r="Q1047" s="30">
        <f t="shared" si="81"/>
        <v>1263891.9099999999</v>
      </c>
      <c r="R1047" s="30">
        <f t="shared" si="82"/>
        <v>343034135872.89996</v>
      </c>
      <c r="T1047">
        <f t="shared" si="83"/>
        <v>5282</v>
      </c>
      <c r="U1047">
        <f>VLOOKUP(T1047,CATMUN!$B$2:$G$1123,6,0)</f>
        <v>7</v>
      </c>
    </row>
    <row r="1048" spans="1:21" x14ac:dyDescent="0.2">
      <c r="A1048" s="28">
        <v>5284</v>
      </c>
      <c r="B1048" s="28" t="s">
        <v>2176</v>
      </c>
      <c r="C1048" s="28" t="s">
        <v>2219</v>
      </c>
      <c r="D1048" s="26">
        <v>2019</v>
      </c>
      <c r="E1048" s="26">
        <v>2018</v>
      </c>
      <c r="F1048" s="27">
        <v>5320</v>
      </c>
      <c r="G1048" s="27"/>
      <c r="H1048" s="27">
        <v>1379228421</v>
      </c>
      <c r="I1048" s="27">
        <v>390615.98</v>
      </c>
      <c r="J1048" s="27">
        <v>114480622389.5</v>
      </c>
      <c r="K1048" s="29">
        <v>4425</v>
      </c>
      <c r="L1048" s="29">
        <v>2745509.48</v>
      </c>
      <c r="M1048" s="29">
        <v>430933.82</v>
      </c>
      <c r="N1048" s="29">
        <v>115268642603.3</v>
      </c>
      <c r="O1048" s="30">
        <f t="shared" si="80"/>
        <v>9745</v>
      </c>
      <c r="P1048" s="30">
        <f t="shared" si="84"/>
        <v>1381973930.48</v>
      </c>
      <c r="Q1048" s="30">
        <f t="shared" si="81"/>
        <v>821549.8</v>
      </c>
      <c r="R1048" s="30">
        <f t="shared" si="82"/>
        <v>229749264992.79999</v>
      </c>
      <c r="T1048">
        <f t="shared" si="83"/>
        <v>5284</v>
      </c>
      <c r="U1048">
        <f>VLOOKUP(T1048,CATMUN!$B$2:$G$1123,6,0)</f>
        <v>9</v>
      </c>
    </row>
    <row r="1049" spans="1:21" x14ac:dyDescent="0.2">
      <c r="A1049" s="28">
        <v>5306</v>
      </c>
      <c r="B1049" s="28" t="s">
        <v>2176</v>
      </c>
      <c r="C1049" s="28" t="s">
        <v>2220</v>
      </c>
      <c r="D1049" s="26">
        <v>2008</v>
      </c>
      <c r="E1049" s="26">
        <v>2012</v>
      </c>
      <c r="F1049" s="27">
        <v>3044</v>
      </c>
      <c r="G1049" s="27"/>
      <c r="H1049" s="27">
        <v>91446108</v>
      </c>
      <c r="I1049" s="27">
        <v>75632.13</v>
      </c>
      <c r="J1049" s="27">
        <v>11901953980.700001</v>
      </c>
      <c r="K1049" s="29">
        <v>882</v>
      </c>
      <c r="L1049" s="29">
        <v>572283.4</v>
      </c>
      <c r="M1049" s="29">
        <v>67772.12</v>
      </c>
      <c r="N1049" s="29">
        <v>16017610279.799999</v>
      </c>
      <c r="O1049" s="30">
        <f t="shared" si="80"/>
        <v>3926</v>
      </c>
      <c r="P1049" s="30">
        <f t="shared" si="84"/>
        <v>92018391.400000006</v>
      </c>
      <c r="Q1049" s="30">
        <f t="shared" si="81"/>
        <v>143404.25</v>
      </c>
      <c r="R1049" s="30">
        <f t="shared" si="82"/>
        <v>27919564260.5</v>
      </c>
      <c r="T1049">
        <f t="shared" si="83"/>
        <v>5306</v>
      </c>
      <c r="U1049">
        <f>VLOOKUP(T1049,CATMUN!$B$2:$G$1123,6,0)</f>
        <v>15</v>
      </c>
    </row>
    <row r="1050" spans="1:21" x14ac:dyDescent="0.2">
      <c r="A1050" s="28">
        <v>5308</v>
      </c>
      <c r="B1050" s="28" t="s">
        <v>2176</v>
      </c>
      <c r="C1050" s="28" t="s">
        <v>2221</v>
      </c>
      <c r="D1050" s="26">
        <v>2020</v>
      </c>
      <c r="E1050" s="26">
        <v>2020</v>
      </c>
      <c r="F1050" s="27">
        <v>11997</v>
      </c>
      <c r="G1050" s="27"/>
      <c r="H1050" s="27">
        <v>76708732</v>
      </c>
      <c r="I1050" s="27">
        <v>1769587.11</v>
      </c>
      <c r="J1050" s="27">
        <v>949382003272.90002</v>
      </c>
      <c r="K1050" s="29">
        <v>11103</v>
      </c>
      <c r="L1050" s="29">
        <v>3653821</v>
      </c>
      <c r="M1050" s="29">
        <v>1361663.81</v>
      </c>
      <c r="N1050" s="29">
        <v>682837093277.59998</v>
      </c>
      <c r="O1050" s="30">
        <f t="shared" si="80"/>
        <v>23100</v>
      </c>
      <c r="P1050" s="30">
        <f t="shared" si="84"/>
        <v>80362553</v>
      </c>
      <c r="Q1050" s="30">
        <f t="shared" si="81"/>
        <v>3131250.92</v>
      </c>
      <c r="R1050" s="30">
        <f t="shared" si="82"/>
        <v>1632219096550.5</v>
      </c>
      <c r="T1050">
        <f t="shared" si="83"/>
        <v>5308</v>
      </c>
      <c r="U1050">
        <f>VLOOKUP(T1050,CATMUN!$B$2:$G$1123,6,0)</f>
        <v>6</v>
      </c>
    </row>
    <row r="1051" spans="1:21" x14ac:dyDescent="0.2">
      <c r="A1051" s="28">
        <v>5310</v>
      </c>
      <c r="B1051" s="28" t="s">
        <v>2176</v>
      </c>
      <c r="C1051" s="28" t="s">
        <v>2222</v>
      </c>
      <c r="D1051" s="26">
        <v>2016</v>
      </c>
      <c r="E1051" s="26">
        <v>2016</v>
      </c>
      <c r="F1051" s="27">
        <v>3811</v>
      </c>
      <c r="G1051" s="27"/>
      <c r="H1051" s="27">
        <v>327715405</v>
      </c>
      <c r="I1051" s="27">
        <v>270573.42</v>
      </c>
      <c r="J1051" s="27">
        <v>55873293197.599998</v>
      </c>
      <c r="K1051" s="29">
        <v>2700</v>
      </c>
      <c r="L1051" s="29">
        <v>538309</v>
      </c>
      <c r="M1051" s="29">
        <v>229374.89</v>
      </c>
      <c r="N1051" s="29">
        <v>65192327308.599998</v>
      </c>
      <c r="O1051" s="30">
        <f t="shared" si="80"/>
        <v>6511</v>
      </c>
      <c r="P1051" s="30">
        <f t="shared" si="84"/>
        <v>328253714</v>
      </c>
      <c r="Q1051" s="30">
        <f t="shared" si="81"/>
        <v>499948.31</v>
      </c>
      <c r="R1051" s="30">
        <f t="shared" si="82"/>
        <v>121065620506.2</v>
      </c>
      <c r="T1051">
        <f t="shared" si="83"/>
        <v>5310</v>
      </c>
      <c r="U1051">
        <f>VLOOKUP(T1051,CATMUN!$B$2:$G$1123,6,0)</f>
        <v>9</v>
      </c>
    </row>
    <row r="1052" spans="1:21" x14ac:dyDescent="0.2">
      <c r="A1052" s="28">
        <v>5313</v>
      </c>
      <c r="B1052" s="28" t="s">
        <v>2176</v>
      </c>
      <c r="C1052" s="28" t="s">
        <v>1585</v>
      </c>
      <c r="D1052" s="26">
        <v>1991</v>
      </c>
      <c r="E1052" s="26">
        <v>2015</v>
      </c>
      <c r="F1052" s="27">
        <v>8561</v>
      </c>
      <c r="G1052" s="27"/>
      <c r="H1052" s="27">
        <v>199459975</v>
      </c>
      <c r="I1052" s="27">
        <v>162083.85</v>
      </c>
      <c r="J1052" s="27">
        <v>10264139406.9</v>
      </c>
      <c r="K1052" s="29">
        <v>3892</v>
      </c>
      <c r="L1052" s="29">
        <v>788444</v>
      </c>
      <c r="M1052" s="29">
        <v>280855.67999999999</v>
      </c>
      <c r="N1052" s="29">
        <v>64511676897.300003</v>
      </c>
      <c r="O1052" s="30">
        <f t="shared" si="80"/>
        <v>12453</v>
      </c>
      <c r="P1052" s="30">
        <f t="shared" si="84"/>
        <v>200248419</v>
      </c>
      <c r="Q1052" s="30">
        <f t="shared" si="81"/>
        <v>442939.53</v>
      </c>
      <c r="R1052" s="30">
        <f t="shared" si="82"/>
        <v>74775816304.199997</v>
      </c>
      <c r="T1052">
        <f t="shared" si="83"/>
        <v>5313</v>
      </c>
      <c r="U1052">
        <f>VLOOKUP(T1052,CATMUN!$B$2:$G$1123,6,0)</f>
        <v>14</v>
      </c>
    </row>
    <row r="1053" spans="1:21" x14ac:dyDescent="0.2">
      <c r="A1053" s="28">
        <v>5315</v>
      </c>
      <c r="B1053" s="28" t="s">
        <v>2176</v>
      </c>
      <c r="C1053" s="28" t="s">
        <v>1707</v>
      </c>
      <c r="D1053" s="26">
        <v>2016</v>
      </c>
      <c r="E1053" s="26">
        <v>2016</v>
      </c>
      <c r="F1053" s="27">
        <v>2278</v>
      </c>
      <c r="G1053" s="27"/>
      <c r="H1053" s="27">
        <v>115129365</v>
      </c>
      <c r="I1053" s="27">
        <v>196914.14</v>
      </c>
      <c r="J1053" s="27">
        <v>43572325279.800003</v>
      </c>
      <c r="K1053" s="29">
        <v>1016</v>
      </c>
      <c r="L1053" s="29">
        <v>296578</v>
      </c>
      <c r="M1053" s="29">
        <v>73370.600000000006</v>
      </c>
      <c r="N1053" s="29">
        <v>17338240619.599998</v>
      </c>
      <c r="O1053" s="30">
        <f t="shared" si="80"/>
        <v>3294</v>
      </c>
      <c r="P1053" s="30">
        <f t="shared" si="84"/>
        <v>115425943</v>
      </c>
      <c r="Q1053" s="30">
        <f t="shared" si="81"/>
        <v>270284.74</v>
      </c>
      <c r="R1053" s="30">
        <f t="shared" si="82"/>
        <v>60910565899.400002</v>
      </c>
      <c r="T1053">
        <f t="shared" si="83"/>
        <v>5315</v>
      </c>
      <c r="U1053">
        <f>VLOOKUP(T1053,CATMUN!$B$2:$G$1123,6,0)</f>
        <v>6</v>
      </c>
    </row>
    <row r="1054" spans="1:21" x14ac:dyDescent="0.2">
      <c r="A1054" s="28">
        <v>5318</v>
      </c>
      <c r="B1054" s="28" t="s">
        <v>2176</v>
      </c>
      <c r="C1054" s="28" t="s">
        <v>2223</v>
      </c>
      <c r="D1054" s="26">
        <v>2013</v>
      </c>
      <c r="E1054" s="26">
        <v>2013</v>
      </c>
      <c r="F1054" s="27">
        <v>20654</v>
      </c>
      <c r="G1054" s="27"/>
      <c r="H1054" s="27">
        <v>151538445</v>
      </c>
      <c r="I1054" s="27">
        <v>1940745.5</v>
      </c>
      <c r="J1054" s="27">
        <v>968706943727.09998</v>
      </c>
      <c r="K1054" s="29">
        <v>7805</v>
      </c>
      <c r="L1054" s="29">
        <v>1402221.67</v>
      </c>
      <c r="M1054" s="29">
        <v>685945.22</v>
      </c>
      <c r="N1054" s="29">
        <v>319321656367.90002</v>
      </c>
      <c r="O1054" s="30">
        <f t="shared" si="80"/>
        <v>28459</v>
      </c>
      <c r="P1054" s="30">
        <f t="shared" si="84"/>
        <v>152940666.66999999</v>
      </c>
      <c r="Q1054" s="30">
        <f t="shared" si="81"/>
        <v>2626690.7199999997</v>
      </c>
      <c r="R1054" s="30">
        <f t="shared" si="82"/>
        <v>1288028600095</v>
      </c>
      <c r="T1054">
        <f t="shared" si="83"/>
        <v>5318</v>
      </c>
      <c r="U1054">
        <f>VLOOKUP(T1054,CATMUN!$B$2:$G$1123,6,0)</f>
        <v>14</v>
      </c>
    </row>
    <row r="1055" spans="1:21" x14ac:dyDescent="0.2">
      <c r="A1055" s="28">
        <v>5321</v>
      </c>
      <c r="B1055" s="28" t="s">
        <v>2176</v>
      </c>
      <c r="C1055" s="28" t="s">
        <v>2224</v>
      </c>
      <c r="D1055" s="26">
        <v>2014</v>
      </c>
      <c r="E1055" s="26">
        <v>2014</v>
      </c>
      <c r="F1055" s="27">
        <v>3026</v>
      </c>
      <c r="G1055" s="27"/>
      <c r="H1055" s="27">
        <v>76110815</v>
      </c>
      <c r="I1055" s="27">
        <v>220469.75</v>
      </c>
      <c r="J1055" s="27">
        <v>592421105357.90002</v>
      </c>
      <c r="K1055" s="29">
        <v>2864</v>
      </c>
      <c r="L1055" s="29">
        <v>548413.27</v>
      </c>
      <c r="M1055" s="29">
        <v>243535.83</v>
      </c>
      <c r="N1055" s="29">
        <v>152922812206.89999</v>
      </c>
      <c r="O1055" s="30">
        <f t="shared" si="80"/>
        <v>5890</v>
      </c>
      <c r="P1055" s="30">
        <f t="shared" si="84"/>
        <v>76659228.269999996</v>
      </c>
      <c r="Q1055" s="30">
        <f t="shared" si="81"/>
        <v>464005.57999999996</v>
      </c>
      <c r="R1055" s="30">
        <f t="shared" si="82"/>
        <v>745343917564.80005</v>
      </c>
      <c r="T1055">
        <f t="shared" si="83"/>
        <v>5321</v>
      </c>
      <c r="U1055">
        <f>VLOOKUP(T1055,CATMUN!$B$2:$G$1123,6,0)</f>
        <v>14</v>
      </c>
    </row>
    <row r="1056" spans="1:21" x14ac:dyDescent="0.2">
      <c r="A1056" s="28">
        <v>5347</v>
      </c>
      <c r="B1056" s="28" t="s">
        <v>2176</v>
      </c>
      <c r="C1056" s="28" t="s">
        <v>2225</v>
      </c>
      <c r="D1056" s="26">
        <v>2007</v>
      </c>
      <c r="E1056" s="26">
        <v>2014</v>
      </c>
      <c r="F1056" s="27">
        <v>2677</v>
      </c>
      <c r="G1056" s="27"/>
      <c r="H1056" s="27">
        <v>122512739</v>
      </c>
      <c r="I1056" s="27">
        <v>159663.14000000001</v>
      </c>
      <c r="J1056" s="27">
        <v>28800715619.200001</v>
      </c>
      <c r="K1056" s="29">
        <v>1186</v>
      </c>
      <c r="L1056" s="29">
        <v>480543.88</v>
      </c>
      <c r="M1056" s="29">
        <v>75291.02</v>
      </c>
      <c r="N1056" s="29">
        <v>20235836741.099998</v>
      </c>
      <c r="O1056" s="30">
        <f t="shared" si="80"/>
        <v>3863</v>
      </c>
      <c r="P1056" s="30">
        <f t="shared" si="84"/>
        <v>122993282.88</v>
      </c>
      <c r="Q1056" s="30">
        <f t="shared" si="81"/>
        <v>234954.16000000003</v>
      </c>
      <c r="R1056" s="30">
        <f t="shared" si="82"/>
        <v>49036552360.300003</v>
      </c>
      <c r="T1056">
        <f t="shared" si="83"/>
        <v>5347</v>
      </c>
      <c r="U1056">
        <f>VLOOKUP(T1056,CATMUN!$B$2:$G$1123,6,0)</f>
        <v>14</v>
      </c>
    </row>
    <row r="1057" spans="1:21" x14ac:dyDescent="0.2">
      <c r="A1057" s="28">
        <v>5353</v>
      </c>
      <c r="B1057" s="28" t="s">
        <v>2176</v>
      </c>
      <c r="C1057" s="28" t="s">
        <v>2226</v>
      </c>
      <c r="D1057" s="26">
        <v>2006</v>
      </c>
      <c r="E1057" s="26">
        <v>2010</v>
      </c>
      <c r="F1057" s="27">
        <v>1163</v>
      </c>
      <c r="G1057" s="27"/>
      <c r="H1057" s="27">
        <v>58269676</v>
      </c>
      <c r="I1057" s="27">
        <v>99188.07</v>
      </c>
      <c r="J1057" s="27">
        <v>18022988627.200001</v>
      </c>
      <c r="K1057" s="29">
        <v>1947</v>
      </c>
      <c r="L1057" s="29">
        <v>228761.23</v>
      </c>
      <c r="M1057" s="29">
        <v>117768.1</v>
      </c>
      <c r="N1057" s="29">
        <v>20812080320.400002</v>
      </c>
      <c r="O1057" s="30">
        <f t="shared" si="80"/>
        <v>3110</v>
      </c>
      <c r="P1057" s="30">
        <f t="shared" si="84"/>
        <v>58498437.229999997</v>
      </c>
      <c r="Q1057" s="30">
        <f t="shared" si="81"/>
        <v>216956.17</v>
      </c>
      <c r="R1057" s="30">
        <f t="shared" si="82"/>
        <v>38835068947.600006</v>
      </c>
      <c r="T1057">
        <f t="shared" si="83"/>
        <v>5353</v>
      </c>
      <c r="U1057">
        <f>VLOOKUP(T1057,CATMUN!$B$2:$G$1123,6,0)</f>
        <v>14</v>
      </c>
    </row>
    <row r="1058" spans="1:21" x14ac:dyDescent="0.2">
      <c r="A1058" s="28">
        <v>5360</v>
      </c>
      <c r="B1058" s="28" t="s">
        <v>2176</v>
      </c>
      <c r="C1058" s="28" t="s">
        <v>2227</v>
      </c>
      <c r="D1058" s="26">
        <v>2011</v>
      </c>
      <c r="E1058" s="26">
        <v>2011</v>
      </c>
      <c r="F1058" s="27">
        <v>10375</v>
      </c>
      <c r="G1058" s="27"/>
      <c r="H1058" s="27">
        <v>6683431.0000000009</v>
      </c>
      <c r="I1058" s="27">
        <v>324643.65000000002</v>
      </c>
      <c r="J1058" s="27">
        <v>74386009360.699997</v>
      </c>
      <c r="K1058" s="29">
        <v>115456</v>
      </c>
      <c r="L1058" s="29">
        <v>10739604.800000001</v>
      </c>
      <c r="M1058" s="29">
        <v>9595301.2100000009</v>
      </c>
      <c r="N1058" s="29">
        <v>9135802226226.5996</v>
      </c>
      <c r="O1058" s="30">
        <f t="shared" si="80"/>
        <v>125831</v>
      </c>
      <c r="P1058" s="30">
        <f t="shared" si="84"/>
        <v>17423035.800000001</v>
      </c>
      <c r="Q1058" s="30">
        <f t="shared" si="81"/>
        <v>9919944.8600000013</v>
      </c>
      <c r="R1058" s="30">
        <f t="shared" si="82"/>
        <v>9210188235587.2988</v>
      </c>
      <c r="T1058">
        <f t="shared" si="83"/>
        <v>5360</v>
      </c>
      <c r="U1058">
        <f>VLOOKUP(T1058,CATMUN!$B$2:$G$1123,6,0)</f>
        <v>11</v>
      </c>
    </row>
    <row r="1059" spans="1:21" x14ac:dyDescent="0.2">
      <c r="A1059" s="28">
        <v>5361</v>
      </c>
      <c r="B1059" s="28" t="s">
        <v>2176</v>
      </c>
      <c r="C1059" s="28" t="s">
        <v>2228</v>
      </c>
      <c r="D1059" s="26">
        <v>1998</v>
      </c>
      <c r="E1059" s="26">
        <v>2004</v>
      </c>
      <c r="F1059" s="27">
        <v>6840</v>
      </c>
      <c r="G1059" s="27"/>
      <c r="H1059" s="27">
        <v>3407665370</v>
      </c>
      <c r="I1059" s="27">
        <v>175004.72</v>
      </c>
      <c r="J1059" s="27">
        <v>56000366745.599998</v>
      </c>
      <c r="K1059" s="29">
        <v>3238</v>
      </c>
      <c r="L1059" s="29">
        <v>1594629.01</v>
      </c>
      <c r="M1059" s="29">
        <v>240606.36</v>
      </c>
      <c r="N1059" s="29">
        <v>24875959433.200001</v>
      </c>
      <c r="O1059" s="30">
        <f t="shared" si="80"/>
        <v>10078</v>
      </c>
      <c r="P1059" s="30">
        <f t="shared" si="84"/>
        <v>3409259999.0100002</v>
      </c>
      <c r="Q1059" s="30">
        <f t="shared" si="81"/>
        <v>415611.07999999996</v>
      </c>
      <c r="R1059" s="30">
        <f t="shared" si="82"/>
        <v>80876326178.800003</v>
      </c>
      <c r="T1059">
        <f t="shared" si="83"/>
        <v>5361</v>
      </c>
      <c r="U1059">
        <f>VLOOKUP(T1059,CATMUN!$B$2:$G$1123,6,0)</f>
        <v>15</v>
      </c>
    </row>
    <row r="1060" spans="1:21" x14ac:dyDescent="0.2">
      <c r="A1060" s="28">
        <v>5364</v>
      </c>
      <c r="B1060" s="28" t="s">
        <v>2176</v>
      </c>
      <c r="C1060" s="28" t="s">
        <v>2229</v>
      </c>
      <c r="D1060" s="26">
        <v>2010</v>
      </c>
      <c r="E1060" s="26">
        <v>2016</v>
      </c>
      <c r="F1060" s="27">
        <v>4346</v>
      </c>
      <c r="G1060" s="27"/>
      <c r="H1060" s="27">
        <v>197088977</v>
      </c>
      <c r="I1060" s="27">
        <v>291986.75</v>
      </c>
      <c r="J1060" s="27">
        <v>44076579428.400002</v>
      </c>
      <c r="K1060" s="29">
        <v>4050</v>
      </c>
      <c r="L1060" s="29">
        <v>1092827.1000000001</v>
      </c>
      <c r="M1060" s="29">
        <v>384359.96</v>
      </c>
      <c r="N1060" s="29">
        <v>111167504207.7</v>
      </c>
      <c r="O1060" s="30">
        <f t="shared" si="80"/>
        <v>8396</v>
      </c>
      <c r="P1060" s="30">
        <f t="shared" si="84"/>
        <v>198181804.09999999</v>
      </c>
      <c r="Q1060" s="30">
        <f t="shared" si="81"/>
        <v>676346.71</v>
      </c>
      <c r="R1060" s="30">
        <f t="shared" si="82"/>
        <v>155244083636.10001</v>
      </c>
      <c r="T1060">
        <f t="shared" si="83"/>
        <v>5364</v>
      </c>
      <c r="U1060">
        <f>VLOOKUP(T1060,CATMUN!$B$2:$G$1123,6,0)</f>
        <v>14</v>
      </c>
    </row>
    <row r="1061" spans="1:21" x14ac:dyDescent="0.2">
      <c r="A1061" s="28">
        <v>5368</v>
      </c>
      <c r="B1061" s="28" t="s">
        <v>2176</v>
      </c>
      <c r="C1061" s="28" t="s">
        <v>1334</v>
      </c>
      <c r="D1061" s="26">
        <v>2006</v>
      </c>
      <c r="E1061" s="26">
        <v>2014</v>
      </c>
      <c r="F1061" s="27">
        <v>3340</v>
      </c>
      <c r="G1061" s="27"/>
      <c r="H1061" s="27">
        <v>215798890</v>
      </c>
      <c r="I1061" s="27">
        <v>347027.95</v>
      </c>
      <c r="J1061" s="27">
        <v>111550358334.7</v>
      </c>
      <c r="K1061" s="29">
        <v>3824</v>
      </c>
      <c r="L1061" s="29">
        <v>1285477.3999999999</v>
      </c>
      <c r="M1061" s="29">
        <v>360951.03</v>
      </c>
      <c r="N1061" s="29">
        <v>149749117198.60001</v>
      </c>
      <c r="O1061" s="30">
        <f t="shared" si="80"/>
        <v>7164</v>
      </c>
      <c r="P1061" s="30">
        <f t="shared" si="84"/>
        <v>217084367.40000001</v>
      </c>
      <c r="Q1061" s="30">
        <f t="shared" si="81"/>
        <v>707978.98</v>
      </c>
      <c r="R1061" s="30">
        <f t="shared" si="82"/>
        <v>261299475533.29999</v>
      </c>
      <c r="T1061">
        <f t="shared" si="83"/>
        <v>5368</v>
      </c>
      <c r="U1061">
        <f>VLOOKUP(T1061,CATMUN!$B$2:$G$1123,6,0)</f>
        <v>14</v>
      </c>
    </row>
    <row r="1062" spans="1:21" x14ac:dyDescent="0.2">
      <c r="A1062" s="28">
        <v>5376</v>
      </c>
      <c r="B1062" s="28" t="s">
        <v>2176</v>
      </c>
      <c r="C1062" s="28" t="s">
        <v>2230</v>
      </c>
      <c r="D1062" s="26">
        <v>2016</v>
      </c>
      <c r="E1062" s="26">
        <v>2014</v>
      </c>
      <c r="F1062" s="27">
        <v>6337</v>
      </c>
      <c r="G1062" s="27"/>
      <c r="H1062" s="27">
        <v>126038148</v>
      </c>
      <c r="I1062" s="27">
        <v>897698.33</v>
      </c>
      <c r="J1062" s="27">
        <v>849331562757.90002</v>
      </c>
      <c r="K1062" s="29">
        <v>22800</v>
      </c>
      <c r="L1062" s="29">
        <v>4409463.3600000003</v>
      </c>
      <c r="M1062" s="29">
        <v>2111690</v>
      </c>
      <c r="N1062" s="29">
        <v>1668237085008.3</v>
      </c>
      <c r="O1062" s="30">
        <f t="shared" si="80"/>
        <v>29137</v>
      </c>
      <c r="P1062" s="30">
        <f t="shared" si="84"/>
        <v>130447611.36</v>
      </c>
      <c r="Q1062" s="30">
        <f t="shared" si="81"/>
        <v>3009388.33</v>
      </c>
      <c r="R1062" s="30">
        <f t="shared" si="82"/>
        <v>2517568647766.2002</v>
      </c>
      <c r="T1062">
        <f t="shared" si="83"/>
        <v>5376</v>
      </c>
      <c r="U1062">
        <f>VLOOKUP(T1062,CATMUN!$B$2:$G$1123,6,0)</f>
        <v>6</v>
      </c>
    </row>
    <row r="1063" spans="1:21" x14ac:dyDescent="0.2">
      <c r="A1063" s="28">
        <v>5380</v>
      </c>
      <c r="B1063" s="28" t="s">
        <v>2176</v>
      </c>
      <c r="C1063" s="28" t="s">
        <v>2231</v>
      </c>
      <c r="D1063" s="26">
        <v>2009</v>
      </c>
      <c r="E1063" s="26">
        <v>2009</v>
      </c>
      <c r="F1063" s="27">
        <v>4639</v>
      </c>
      <c r="G1063" s="27"/>
      <c r="H1063" s="27">
        <v>30286466.999999996</v>
      </c>
      <c r="I1063" s="27">
        <v>609305.68999999994</v>
      </c>
      <c r="J1063" s="27">
        <v>474896083424.20001</v>
      </c>
      <c r="K1063" s="29">
        <v>24335</v>
      </c>
      <c r="L1063" s="29">
        <v>4572194.62</v>
      </c>
      <c r="M1063" s="29">
        <v>7786336.1500000004</v>
      </c>
      <c r="N1063" s="29">
        <v>5812985522032</v>
      </c>
      <c r="O1063" s="30">
        <f t="shared" si="80"/>
        <v>28974</v>
      </c>
      <c r="P1063" s="30">
        <f t="shared" si="84"/>
        <v>34858661.619999997</v>
      </c>
      <c r="Q1063" s="30">
        <f t="shared" si="81"/>
        <v>8395641.8399999999</v>
      </c>
      <c r="R1063" s="30">
        <f t="shared" si="82"/>
        <v>6287881605456.2002</v>
      </c>
      <c r="T1063">
        <f t="shared" si="83"/>
        <v>5380</v>
      </c>
      <c r="U1063">
        <f>VLOOKUP(T1063,CATMUN!$B$2:$G$1123,6,0)</f>
        <v>11</v>
      </c>
    </row>
    <row r="1064" spans="1:21" x14ac:dyDescent="0.2">
      <c r="A1064" s="28">
        <v>5390</v>
      </c>
      <c r="B1064" s="28" t="s">
        <v>2176</v>
      </c>
      <c r="C1064" s="28" t="s">
        <v>2232</v>
      </c>
      <c r="D1064" s="26">
        <v>2014</v>
      </c>
      <c r="E1064" s="26">
        <v>2014</v>
      </c>
      <c r="F1064" s="27">
        <v>660</v>
      </c>
      <c r="G1064" s="27"/>
      <c r="H1064" s="27">
        <v>63328034</v>
      </c>
      <c r="I1064" s="27">
        <v>105821.96</v>
      </c>
      <c r="J1064" s="27">
        <v>150362226555.70001</v>
      </c>
      <c r="K1064" s="29">
        <v>3517</v>
      </c>
      <c r="L1064" s="29">
        <v>982939.32</v>
      </c>
      <c r="M1064" s="29">
        <v>233170.31</v>
      </c>
      <c r="N1064" s="29">
        <v>108709033375.5</v>
      </c>
      <c r="O1064" s="30">
        <f t="shared" si="80"/>
        <v>4177</v>
      </c>
      <c r="P1064" s="30">
        <f t="shared" si="84"/>
        <v>64310973.32</v>
      </c>
      <c r="Q1064" s="30">
        <f t="shared" si="81"/>
        <v>338992.27</v>
      </c>
      <c r="R1064" s="30">
        <f t="shared" si="82"/>
        <v>259071259931.20001</v>
      </c>
      <c r="T1064">
        <f t="shared" si="83"/>
        <v>5390</v>
      </c>
      <c r="U1064">
        <f>VLOOKUP(T1064,CATMUN!$B$2:$G$1123,6,0)</f>
        <v>14</v>
      </c>
    </row>
    <row r="1065" spans="1:21" x14ac:dyDescent="0.2">
      <c r="A1065" s="28">
        <v>5400</v>
      </c>
      <c r="B1065" s="28" t="s">
        <v>2176</v>
      </c>
      <c r="C1065" s="28" t="s">
        <v>1828</v>
      </c>
      <c r="D1065" s="26">
        <v>2010</v>
      </c>
      <c r="E1065" s="26">
        <v>2014</v>
      </c>
      <c r="F1065" s="27">
        <v>5379</v>
      </c>
      <c r="G1065" s="27"/>
      <c r="H1065" s="27">
        <v>163529224</v>
      </c>
      <c r="I1065" s="27">
        <v>320778.42</v>
      </c>
      <c r="J1065" s="27">
        <v>97942180792.800003</v>
      </c>
      <c r="K1065" s="29">
        <v>5344</v>
      </c>
      <c r="L1065" s="29">
        <v>1764015.15</v>
      </c>
      <c r="M1065" s="29">
        <v>501110</v>
      </c>
      <c r="N1065" s="29">
        <v>219060111421.79999</v>
      </c>
      <c r="O1065" s="30">
        <f t="shared" si="80"/>
        <v>10723</v>
      </c>
      <c r="P1065" s="30">
        <f t="shared" si="84"/>
        <v>165293239.15000001</v>
      </c>
      <c r="Q1065" s="30">
        <f t="shared" si="81"/>
        <v>821888.41999999993</v>
      </c>
      <c r="R1065" s="30">
        <f t="shared" si="82"/>
        <v>317002292214.59998</v>
      </c>
      <c r="T1065">
        <f t="shared" si="83"/>
        <v>5400</v>
      </c>
      <c r="U1065">
        <f>VLOOKUP(T1065,CATMUN!$B$2:$G$1123,6,0)</f>
        <v>14</v>
      </c>
    </row>
    <row r="1066" spans="1:21" x14ac:dyDescent="0.2">
      <c r="A1066" s="28">
        <v>5411</v>
      </c>
      <c r="B1066" s="28" t="s">
        <v>2176</v>
      </c>
      <c r="C1066" s="28" t="s">
        <v>2233</v>
      </c>
      <c r="D1066" s="26">
        <v>2020</v>
      </c>
      <c r="E1066" s="26">
        <v>2014</v>
      </c>
      <c r="F1066" s="27">
        <v>5784</v>
      </c>
      <c r="G1066" s="27"/>
      <c r="H1066" s="27">
        <v>212932003</v>
      </c>
      <c r="I1066" s="27">
        <v>219526.16</v>
      </c>
      <c r="J1066" s="27">
        <v>53954658378.800003</v>
      </c>
      <c r="K1066" s="29">
        <v>1695</v>
      </c>
      <c r="L1066" s="29">
        <v>398052.99</v>
      </c>
      <c r="M1066" s="29">
        <v>162198</v>
      </c>
      <c r="N1066" s="29">
        <v>37688762326.199997</v>
      </c>
      <c r="O1066" s="30">
        <f t="shared" si="80"/>
        <v>7479</v>
      </c>
      <c r="P1066" s="30">
        <f t="shared" si="84"/>
        <v>213330055.99000001</v>
      </c>
      <c r="Q1066" s="30">
        <f t="shared" si="81"/>
        <v>381724.16000000003</v>
      </c>
      <c r="R1066" s="30">
        <f t="shared" si="82"/>
        <v>91643420705</v>
      </c>
      <c r="T1066">
        <f t="shared" si="83"/>
        <v>5411</v>
      </c>
      <c r="U1066">
        <f>VLOOKUP(T1066,CATMUN!$B$2:$G$1123,6,0)</f>
        <v>9</v>
      </c>
    </row>
    <row r="1067" spans="1:21" x14ac:dyDescent="0.2">
      <c r="A1067" s="28">
        <v>5425</v>
      </c>
      <c r="B1067" s="28" t="s">
        <v>2176</v>
      </c>
      <c r="C1067" s="28" t="s">
        <v>2234</v>
      </c>
      <c r="D1067" s="26">
        <v>2007</v>
      </c>
      <c r="E1067" s="26">
        <v>2017</v>
      </c>
      <c r="F1067" s="27">
        <v>3384</v>
      </c>
      <c r="G1067" s="27"/>
      <c r="H1067" s="27">
        <v>453069368.00000006</v>
      </c>
      <c r="I1067" s="27">
        <v>239122.62</v>
      </c>
      <c r="J1067" s="27">
        <v>51083886565.599998</v>
      </c>
      <c r="K1067" s="29">
        <v>1554</v>
      </c>
      <c r="L1067" s="29">
        <v>393505</v>
      </c>
      <c r="M1067" s="29">
        <v>117990.53</v>
      </c>
      <c r="N1067" s="29">
        <v>46389876971.599998</v>
      </c>
      <c r="O1067" s="30">
        <f t="shared" si="80"/>
        <v>4938</v>
      </c>
      <c r="P1067" s="30">
        <f t="shared" si="84"/>
        <v>453462873.00000006</v>
      </c>
      <c r="Q1067" s="30">
        <f t="shared" si="81"/>
        <v>357113.15</v>
      </c>
      <c r="R1067" s="30">
        <f t="shared" si="82"/>
        <v>97473763537.199997</v>
      </c>
      <c r="T1067">
        <f t="shared" si="83"/>
        <v>5425</v>
      </c>
      <c r="U1067">
        <f>VLOOKUP(T1067,CATMUN!$B$2:$G$1123,6,0)</f>
        <v>15</v>
      </c>
    </row>
    <row r="1068" spans="1:21" x14ac:dyDescent="0.2">
      <c r="A1068" s="28">
        <v>5440</v>
      </c>
      <c r="B1068" s="28" t="s">
        <v>2176</v>
      </c>
      <c r="C1068" s="28" t="s">
        <v>2235</v>
      </c>
      <c r="D1068" s="26">
        <v>2011</v>
      </c>
      <c r="E1068" s="26">
        <v>2014</v>
      </c>
      <c r="F1068" s="27">
        <v>11297</v>
      </c>
      <c r="G1068" s="27"/>
      <c r="H1068" s="27">
        <v>109524021</v>
      </c>
      <c r="I1068" s="27">
        <v>876733.58</v>
      </c>
      <c r="J1068" s="27">
        <v>245937581193.5</v>
      </c>
      <c r="K1068" s="29">
        <v>16333</v>
      </c>
      <c r="L1068" s="29">
        <v>3665946.65</v>
      </c>
      <c r="M1068" s="29">
        <v>1419420.98</v>
      </c>
      <c r="N1068" s="29">
        <v>741227999237.5</v>
      </c>
      <c r="O1068" s="30">
        <f t="shared" si="80"/>
        <v>27630</v>
      </c>
      <c r="P1068" s="30">
        <f t="shared" si="84"/>
        <v>113189967.65000001</v>
      </c>
      <c r="Q1068" s="30">
        <f t="shared" si="81"/>
        <v>2296154.56</v>
      </c>
      <c r="R1068" s="30">
        <f t="shared" si="82"/>
        <v>987165580431</v>
      </c>
      <c r="T1068">
        <f t="shared" si="83"/>
        <v>5440</v>
      </c>
      <c r="U1068">
        <f>VLOOKUP(T1068,CATMUN!$B$2:$G$1123,6,0)</f>
        <v>14</v>
      </c>
    </row>
    <row r="1069" spans="1:21" x14ac:dyDescent="0.2">
      <c r="A1069" s="28">
        <v>5467</v>
      </c>
      <c r="B1069" s="28" t="s">
        <v>2176</v>
      </c>
      <c r="C1069" s="28" t="s">
        <v>2236</v>
      </c>
      <c r="D1069" s="26">
        <v>2006</v>
      </c>
      <c r="E1069" s="26">
        <v>2007</v>
      </c>
      <c r="F1069" s="27">
        <v>4243</v>
      </c>
      <c r="G1069" s="27"/>
      <c r="H1069" s="27">
        <v>89578277.999999985</v>
      </c>
      <c r="I1069" s="27">
        <v>224227.06</v>
      </c>
      <c r="J1069" s="27">
        <v>22944263800.900002</v>
      </c>
      <c r="K1069" s="29">
        <v>1118</v>
      </c>
      <c r="L1069" s="29">
        <v>528186</v>
      </c>
      <c r="M1069" s="29">
        <v>66605.75</v>
      </c>
      <c r="N1069" s="29">
        <v>11314687842</v>
      </c>
      <c r="O1069" s="30">
        <f t="shared" si="80"/>
        <v>5361</v>
      </c>
      <c r="P1069" s="30">
        <f t="shared" si="84"/>
        <v>90106463.999999985</v>
      </c>
      <c r="Q1069" s="30">
        <f t="shared" si="81"/>
        <v>290832.81</v>
      </c>
      <c r="R1069" s="30">
        <f t="shared" si="82"/>
        <v>34258951642.900002</v>
      </c>
      <c r="T1069">
        <f t="shared" si="83"/>
        <v>5467</v>
      </c>
      <c r="U1069">
        <f>VLOOKUP(T1069,CATMUN!$B$2:$G$1123,6,0)</f>
        <v>14</v>
      </c>
    </row>
    <row r="1070" spans="1:21" x14ac:dyDescent="0.2">
      <c r="A1070" s="28">
        <v>5475</v>
      </c>
      <c r="B1070" s="28" t="s">
        <v>2176</v>
      </c>
      <c r="C1070" s="28" t="s">
        <v>2237</v>
      </c>
      <c r="D1070" s="26">
        <v>2012</v>
      </c>
      <c r="E1070" s="26">
        <v>2010</v>
      </c>
      <c r="F1070" s="27">
        <v>725</v>
      </c>
      <c r="G1070" s="27"/>
      <c r="H1070" s="27">
        <v>1441299768</v>
      </c>
      <c r="I1070" s="27">
        <v>18167.759999999998</v>
      </c>
      <c r="J1070" s="27">
        <v>118716933466.39999</v>
      </c>
      <c r="K1070" s="29">
        <v>737</v>
      </c>
      <c r="L1070" s="29">
        <v>619427</v>
      </c>
      <c r="M1070" s="29">
        <v>29385.97</v>
      </c>
      <c r="N1070" s="29">
        <v>1452242952.9000001</v>
      </c>
      <c r="O1070" s="30">
        <f t="shared" si="80"/>
        <v>1462</v>
      </c>
      <c r="P1070" s="30">
        <f t="shared" si="84"/>
        <v>1441919195</v>
      </c>
      <c r="Q1070" s="30">
        <f t="shared" si="81"/>
        <v>47553.729999999996</v>
      </c>
      <c r="R1070" s="30">
        <f t="shared" si="82"/>
        <v>120169176419.29999</v>
      </c>
      <c r="T1070">
        <f t="shared" si="83"/>
        <v>5475</v>
      </c>
      <c r="U1070">
        <f>VLOOKUP(T1070,CATMUN!$B$2:$G$1123,6,0)</f>
        <v>15</v>
      </c>
    </row>
    <row r="1071" spans="1:21" x14ac:dyDescent="0.2">
      <c r="A1071" s="28">
        <v>5480</v>
      </c>
      <c r="B1071" s="28" t="s">
        <v>2176</v>
      </c>
      <c r="C1071" s="28" t="s">
        <v>2238</v>
      </c>
      <c r="D1071" s="26">
        <v>2016</v>
      </c>
      <c r="E1071" s="26">
        <v>2014</v>
      </c>
      <c r="F1071" s="27">
        <v>4438</v>
      </c>
      <c r="G1071" s="27"/>
      <c r="H1071" s="27">
        <v>1001690845</v>
      </c>
      <c r="I1071" s="27">
        <v>182969.21</v>
      </c>
      <c r="J1071" s="27">
        <v>215624496469.89999</v>
      </c>
      <c r="K1071" s="29">
        <v>2596</v>
      </c>
      <c r="L1071" s="29">
        <v>645528</v>
      </c>
      <c r="M1071" s="29">
        <v>148451.20000000001</v>
      </c>
      <c r="N1071" s="29">
        <v>33155316094.599998</v>
      </c>
      <c r="O1071" s="30">
        <f t="shared" si="80"/>
        <v>7034</v>
      </c>
      <c r="P1071" s="30">
        <f t="shared" si="84"/>
        <v>1002336373</v>
      </c>
      <c r="Q1071" s="30">
        <f t="shared" si="81"/>
        <v>331420.41000000003</v>
      </c>
      <c r="R1071" s="30">
        <f t="shared" si="82"/>
        <v>248779812564.5</v>
      </c>
      <c r="T1071">
        <f t="shared" si="83"/>
        <v>5480</v>
      </c>
      <c r="U1071">
        <f>VLOOKUP(T1071,CATMUN!$B$2:$G$1123,6,0)</f>
        <v>9</v>
      </c>
    </row>
    <row r="1072" spans="1:21" x14ac:dyDescent="0.2">
      <c r="A1072" s="28">
        <v>5483</v>
      </c>
      <c r="B1072" s="28" t="s">
        <v>2176</v>
      </c>
      <c r="C1072" s="28" t="s">
        <v>1606</v>
      </c>
      <c r="D1072" s="26">
        <v>1998</v>
      </c>
      <c r="E1072" s="26">
        <v>2012</v>
      </c>
      <c r="F1072" s="27">
        <v>4929</v>
      </c>
      <c r="G1072" s="27"/>
      <c r="H1072" s="27">
        <v>302796656</v>
      </c>
      <c r="I1072" s="27">
        <v>105275.79</v>
      </c>
      <c r="J1072" s="27">
        <v>18327439602</v>
      </c>
      <c r="K1072" s="29">
        <v>1748</v>
      </c>
      <c r="L1072" s="29">
        <v>703324</v>
      </c>
      <c r="M1072" s="29">
        <v>141768.64000000001</v>
      </c>
      <c r="N1072" s="29">
        <v>27251237335.799999</v>
      </c>
      <c r="O1072" s="30">
        <f t="shared" si="80"/>
        <v>6677</v>
      </c>
      <c r="P1072" s="30">
        <f t="shared" si="84"/>
        <v>303499980</v>
      </c>
      <c r="Q1072" s="30">
        <f t="shared" si="81"/>
        <v>247044.43</v>
      </c>
      <c r="R1072" s="30">
        <f t="shared" si="82"/>
        <v>45578676937.800003</v>
      </c>
      <c r="T1072">
        <f t="shared" si="83"/>
        <v>5483</v>
      </c>
      <c r="U1072">
        <f>VLOOKUP(T1072,CATMUN!$B$2:$G$1123,6,0)</f>
        <v>15</v>
      </c>
    </row>
    <row r="1073" spans="1:21" x14ac:dyDescent="0.2">
      <c r="A1073" s="28">
        <v>5495</v>
      </c>
      <c r="B1073" s="28" t="s">
        <v>2176</v>
      </c>
      <c r="C1073" s="28" t="s">
        <v>2239</v>
      </c>
      <c r="D1073" s="26">
        <v>1994</v>
      </c>
      <c r="E1073" s="26">
        <v>2008</v>
      </c>
      <c r="F1073" s="27">
        <v>4392</v>
      </c>
      <c r="G1073" s="27"/>
      <c r="H1073" s="27">
        <v>927650085</v>
      </c>
      <c r="I1073" s="27">
        <v>78776.740000000005</v>
      </c>
      <c r="J1073" s="27">
        <v>12962876792.200001</v>
      </c>
      <c r="K1073" s="29">
        <v>6233</v>
      </c>
      <c r="L1073" s="29">
        <v>964210.18</v>
      </c>
      <c r="M1073" s="29">
        <v>258950.38</v>
      </c>
      <c r="N1073" s="29">
        <v>38269715470.699997</v>
      </c>
      <c r="O1073" s="30">
        <f t="shared" si="80"/>
        <v>10625</v>
      </c>
      <c r="P1073" s="30">
        <f t="shared" si="84"/>
        <v>928614295.17999995</v>
      </c>
      <c r="Q1073" s="30">
        <f t="shared" si="81"/>
        <v>337727.12</v>
      </c>
      <c r="R1073" s="30">
        <f t="shared" si="82"/>
        <v>51232592262.899994</v>
      </c>
      <c r="T1073">
        <f t="shared" si="83"/>
        <v>5495</v>
      </c>
      <c r="U1073">
        <f>VLOOKUP(T1073,CATMUN!$B$2:$G$1123,6,0)</f>
        <v>15</v>
      </c>
    </row>
    <row r="1074" spans="1:21" x14ac:dyDescent="0.2">
      <c r="A1074" s="28">
        <v>5490</v>
      </c>
      <c r="B1074" s="28" t="s">
        <v>2176</v>
      </c>
      <c r="C1074" s="28" t="s">
        <v>2240</v>
      </c>
      <c r="D1074" s="26">
        <v>2015</v>
      </c>
      <c r="E1074" s="26">
        <v>2014</v>
      </c>
      <c r="F1074" s="27">
        <v>13808</v>
      </c>
      <c r="G1074" s="27"/>
      <c r="H1074" s="27">
        <v>1253019018.1300001</v>
      </c>
      <c r="I1074" s="27">
        <v>757434.04</v>
      </c>
      <c r="J1074" s="27">
        <v>371230347824.5</v>
      </c>
      <c r="K1074" s="29">
        <v>6327</v>
      </c>
      <c r="L1074" s="29">
        <v>2821415</v>
      </c>
      <c r="M1074" s="29">
        <v>524697.65</v>
      </c>
      <c r="N1074" s="29">
        <v>156756142571.29999</v>
      </c>
      <c r="O1074" s="30">
        <f t="shared" si="80"/>
        <v>20135</v>
      </c>
      <c r="P1074" s="30">
        <f t="shared" si="84"/>
        <v>1255840433.1300001</v>
      </c>
      <c r="Q1074" s="30">
        <f t="shared" si="81"/>
        <v>1282131.69</v>
      </c>
      <c r="R1074" s="30">
        <f t="shared" si="82"/>
        <v>527986490395.79999</v>
      </c>
      <c r="T1074">
        <f t="shared" si="83"/>
        <v>5490</v>
      </c>
      <c r="U1074">
        <f>VLOOKUP(T1074,CATMUN!$B$2:$G$1123,6,0)</f>
        <v>15</v>
      </c>
    </row>
    <row r="1075" spans="1:21" x14ac:dyDescent="0.2">
      <c r="A1075" s="28">
        <v>5501</v>
      </c>
      <c r="B1075" s="28" t="s">
        <v>2176</v>
      </c>
      <c r="C1075" s="28" t="s">
        <v>2241</v>
      </c>
      <c r="D1075" s="26">
        <v>2008</v>
      </c>
      <c r="E1075" s="26">
        <v>2017</v>
      </c>
      <c r="F1075" s="27">
        <v>2974</v>
      </c>
      <c r="G1075" s="27"/>
      <c r="H1075" s="27">
        <v>87912601</v>
      </c>
      <c r="I1075" s="27">
        <v>110691.89</v>
      </c>
      <c r="J1075" s="27">
        <v>39351245033.800003</v>
      </c>
      <c r="K1075" s="29">
        <v>586</v>
      </c>
      <c r="L1075" s="29">
        <v>263322</v>
      </c>
      <c r="M1075" s="29">
        <v>62800.98</v>
      </c>
      <c r="N1075" s="29">
        <v>22987970305.599998</v>
      </c>
      <c r="O1075" s="30">
        <f t="shared" si="80"/>
        <v>3560</v>
      </c>
      <c r="P1075" s="30">
        <f t="shared" si="84"/>
        <v>88175923</v>
      </c>
      <c r="Q1075" s="30">
        <f t="shared" si="81"/>
        <v>173492.87</v>
      </c>
      <c r="R1075" s="30">
        <f t="shared" si="82"/>
        <v>62339215339.400002</v>
      </c>
      <c r="T1075">
        <f t="shared" si="83"/>
        <v>5501</v>
      </c>
      <c r="U1075">
        <f>VLOOKUP(T1075,CATMUN!$B$2:$G$1123,6,0)</f>
        <v>15</v>
      </c>
    </row>
    <row r="1076" spans="1:21" x14ac:dyDescent="0.2">
      <c r="A1076" s="28">
        <v>5543</v>
      </c>
      <c r="B1076" s="28" t="s">
        <v>2176</v>
      </c>
      <c r="C1076" s="28" t="s">
        <v>2242</v>
      </c>
      <c r="D1076" s="26">
        <v>2007</v>
      </c>
      <c r="E1076" s="26">
        <v>2007</v>
      </c>
      <c r="F1076" s="27">
        <v>4141</v>
      </c>
      <c r="G1076" s="27"/>
      <c r="H1076" s="27">
        <v>433359597</v>
      </c>
      <c r="I1076" s="27">
        <v>92616.63</v>
      </c>
      <c r="J1076" s="27">
        <v>9740684216.2999992</v>
      </c>
      <c r="K1076" s="29">
        <v>1244</v>
      </c>
      <c r="L1076" s="29">
        <v>685647.53</v>
      </c>
      <c r="M1076" s="29">
        <v>67185.91</v>
      </c>
      <c r="N1076" s="29">
        <v>9742156187.7999992</v>
      </c>
      <c r="O1076" s="30">
        <f t="shared" si="80"/>
        <v>5385</v>
      </c>
      <c r="P1076" s="30">
        <f t="shared" si="84"/>
        <v>434045244.52999997</v>
      </c>
      <c r="Q1076" s="30">
        <f t="shared" si="81"/>
        <v>159802.54</v>
      </c>
      <c r="R1076" s="30">
        <f t="shared" si="82"/>
        <v>19482840404.099998</v>
      </c>
      <c r="T1076">
        <f t="shared" si="83"/>
        <v>5543</v>
      </c>
      <c r="U1076">
        <f>VLOOKUP(T1076,CATMUN!$B$2:$G$1123,6,0)</f>
        <v>15</v>
      </c>
    </row>
    <row r="1077" spans="1:21" x14ac:dyDescent="0.2">
      <c r="A1077" s="28">
        <v>5576</v>
      </c>
      <c r="B1077" s="28" t="s">
        <v>2176</v>
      </c>
      <c r="C1077" s="28" t="s">
        <v>2243</v>
      </c>
      <c r="D1077" s="26">
        <v>2011</v>
      </c>
      <c r="E1077" s="26">
        <v>2010</v>
      </c>
      <c r="F1077" s="27">
        <v>2320</v>
      </c>
      <c r="G1077" s="27"/>
      <c r="H1077" s="27">
        <v>74637734</v>
      </c>
      <c r="I1077" s="27">
        <v>133042.6</v>
      </c>
      <c r="J1077" s="27">
        <v>24043520888.099998</v>
      </c>
      <c r="K1077" s="29">
        <v>2520</v>
      </c>
      <c r="L1077" s="29">
        <v>479580.4</v>
      </c>
      <c r="M1077" s="29">
        <v>162660.26999999999</v>
      </c>
      <c r="N1077" s="29">
        <v>27487970080.799999</v>
      </c>
      <c r="O1077" s="30">
        <f t="shared" si="80"/>
        <v>4840</v>
      </c>
      <c r="P1077" s="30">
        <f t="shared" si="84"/>
        <v>75117314.400000006</v>
      </c>
      <c r="Q1077" s="30">
        <f t="shared" si="81"/>
        <v>295702.87</v>
      </c>
      <c r="R1077" s="30">
        <f t="shared" si="82"/>
        <v>51531490968.899994</v>
      </c>
      <c r="T1077">
        <f t="shared" si="83"/>
        <v>5576</v>
      </c>
      <c r="U1077">
        <f>VLOOKUP(T1077,CATMUN!$B$2:$G$1123,6,0)</f>
        <v>14</v>
      </c>
    </row>
    <row r="1078" spans="1:21" x14ac:dyDescent="0.2">
      <c r="A1078" s="28">
        <v>5579</v>
      </c>
      <c r="B1078" s="28" t="s">
        <v>2176</v>
      </c>
      <c r="C1078" s="28" t="s">
        <v>2244</v>
      </c>
      <c r="D1078" s="26">
        <v>2019</v>
      </c>
      <c r="E1078" s="26">
        <v>2019</v>
      </c>
      <c r="F1078" s="27">
        <v>4015</v>
      </c>
      <c r="G1078" s="27"/>
      <c r="H1078" s="27">
        <v>1179374474</v>
      </c>
      <c r="I1078" s="27">
        <v>313830.89</v>
      </c>
      <c r="J1078" s="27">
        <v>310823532190.59998</v>
      </c>
      <c r="K1078" s="29">
        <v>14205</v>
      </c>
      <c r="L1078" s="29">
        <v>3606921</v>
      </c>
      <c r="M1078" s="29">
        <v>1064483.43</v>
      </c>
      <c r="N1078" s="29">
        <v>564851418221.09998</v>
      </c>
      <c r="O1078" s="30">
        <f t="shared" si="80"/>
        <v>18220</v>
      </c>
      <c r="P1078" s="30">
        <f t="shared" si="84"/>
        <v>1182981395</v>
      </c>
      <c r="Q1078" s="30">
        <f t="shared" si="81"/>
        <v>1378314.3199999998</v>
      </c>
      <c r="R1078" s="30">
        <f t="shared" si="82"/>
        <v>875674950411.69995</v>
      </c>
      <c r="T1078">
        <f t="shared" si="83"/>
        <v>5579</v>
      </c>
      <c r="U1078">
        <f>VLOOKUP(T1078,CATMUN!$B$2:$G$1123,6,0)</f>
        <v>6</v>
      </c>
    </row>
    <row r="1079" spans="1:21" x14ac:dyDescent="0.2">
      <c r="A1079" s="28">
        <v>5585</v>
      </c>
      <c r="B1079" s="28" t="s">
        <v>2176</v>
      </c>
      <c r="C1079" s="28" t="s">
        <v>2245</v>
      </c>
      <c r="D1079" s="26">
        <v>2010</v>
      </c>
      <c r="E1079" s="26">
        <v>2007</v>
      </c>
      <c r="F1079" s="27">
        <v>5141</v>
      </c>
      <c r="G1079" s="27"/>
      <c r="H1079" s="27">
        <v>553553628</v>
      </c>
      <c r="I1079" s="27">
        <v>111431.24</v>
      </c>
      <c r="J1079" s="27">
        <v>46220917624.199997</v>
      </c>
      <c r="K1079" s="29">
        <v>3738</v>
      </c>
      <c r="L1079" s="29">
        <v>1735891.55</v>
      </c>
      <c r="M1079" s="29">
        <v>373339.69</v>
      </c>
      <c r="N1079" s="29">
        <v>63792611370.099998</v>
      </c>
      <c r="O1079" s="30">
        <f t="shared" si="80"/>
        <v>8879</v>
      </c>
      <c r="P1079" s="30">
        <f t="shared" si="84"/>
        <v>555289519.54999995</v>
      </c>
      <c r="Q1079" s="30">
        <f t="shared" si="81"/>
        <v>484770.93</v>
      </c>
      <c r="R1079" s="30">
        <f t="shared" si="82"/>
        <v>110013528994.29999</v>
      </c>
      <c r="T1079">
        <f t="shared" si="83"/>
        <v>5585</v>
      </c>
      <c r="U1079">
        <f>VLOOKUP(T1079,CATMUN!$B$2:$G$1123,6,0)</f>
        <v>15</v>
      </c>
    </row>
    <row r="1080" spans="1:21" x14ac:dyDescent="0.2">
      <c r="A1080" s="28">
        <v>5591</v>
      </c>
      <c r="B1080" s="28" t="s">
        <v>2176</v>
      </c>
      <c r="C1080" s="28" t="s">
        <v>2246</v>
      </c>
      <c r="D1080" s="26">
        <v>2008</v>
      </c>
      <c r="E1080" s="26">
        <v>2007</v>
      </c>
      <c r="F1080" s="27">
        <v>6658</v>
      </c>
      <c r="G1080" s="27"/>
      <c r="H1080" s="27">
        <v>353354695</v>
      </c>
      <c r="I1080" s="27">
        <v>190097.38</v>
      </c>
      <c r="J1080" s="27">
        <v>70432690671.899994</v>
      </c>
      <c r="K1080" s="29">
        <v>4300</v>
      </c>
      <c r="L1080" s="29">
        <v>1902966.56</v>
      </c>
      <c r="M1080" s="29">
        <v>362631.69</v>
      </c>
      <c r="N1080" s="29">
        <v>60312583077.699997</v>
      </c>
      <c r="O1080" s="30">
        <f t="shared" si="80"/>
        <v>10958</v>
      </c>
      <c r="P1080" s="30">
        <f t="shared" si="84"/>
        <v>355257661.56</v>
      </c>
      <c r="Q1080" s="30">
        <f t="shared" si="81"/>
        <v>552729.07000000007</v>
      </c>
      <c r="R1080" s="30">
        <f t="shared" si="82"/>
        <v>130745273749.59999</v>
      </c>
      <c r="T1080">
        <f t="shared" si="83"/>
        <v>5591</v>
      </c>
      <c r="U1080">
        <f>VLOOKUP(T1080,CATMUN!$B$2:$G$1123,6,0)</f>
        <v>14</v>
      </c>
    </row>
    <row r="1081" spans="1:21" x14ac:dyDescent="0.2">
      <c r="A1081" s="28">
        <v>5604</v>
      </c>
      <c r="B1081" s="28" t="s">
        <v>2176</v>
      </c>
      <c r="C1081" s="28" t="s">
        <v>2247</v>
      </c>
      <c r="D1081" s="26">
        <v>2019</v>
      </c>
      <c r="E1081" s="26">
        <v>2016</v>
      </c>
      <c r="F1081" s="27">
        <v>8066</v>
      </c>
      <c r="G1081" s="27"/>
      <c r="H1081" s="27">
        <v>1968825394</v>
      </c>
      <c r="I1081" s="27">
        <v>481100.25</v>
      </c>
      <c r="J1081" s="27">
        <v>145694990553.10001</v>
      </c>
      <c r="K1081" s="29">
        <v>5350</v>
      </c>
      <c r="L1081" s="29">
        <v>3787720</v>
      </c>
      <c r="M1081" s="29">
        <v>459332.98</v>
      </c>
      <c r="N1081" s="29">
        <v>106842213623</v>
      </c>
      <c r="O1081" s="30">
        <f t="shared" si="80"/>
        <v>13416</v>
      </c>
      <c r="P1081" s="30">
        <f t="shared" si="84"/>
        <v>1972613114</v>
      </c>
      <c r="Q1081" s="30">
        <f t="shared" si="81"/>
        <v>940433.23</v>
      </c>
      <c r="R1081" s="30">
        <f t="shared" si="82"/>
        <v>252537204176.10001</v>
      </c>
      <c r="T1081">
        <f t="shared" si="83"/>
        <v>5604</v>
      </c>
      <c r="U1081">
        <f>VLOOKUP(T1081,CATMUN!$B$2:$G$1123,6,0)</f>
        <v>9</v>
      </c>
    </row>
    <row r="1082" spans="1:21" x14ac:dyDescent="0.2">
      <c r="A1082" s="28">
        <v>5615</v>
      </c>
      <c r="B1082" s="28" t="s">
        <v>2176</v>
      </c>
      <c r="C1082" s="28" t="s">
        <v>1979</v>
      </c>
      <c r="D1082" s="26">
        <v>2012</v>
      </c>
      <c r="E1082" s="26">
        <v>2017</v>
      </c>
      <c r="F1082" s="27">
        <v>23467</v>
      </c>
      <c r="G1082" s="27"/>
      <c r="H1082" s="27">
        <v>180376069</v>
      </c>
      <c r="I1082" s="27">
        <v>3849139.17</v>
      </c>
      <c r="J1082" s="27">
        <v>3435906120315</v>
      </c>
      <c r="K1082" s="29">
        <v>41027</v>
      </c>
      <c r="L1082" s="29">
        <v>11201478</v>
      </c>
      <c r="M1082" s="29">
        <v>4030739.2</v>
      </c>
      <c r="N1082" s="29">
        <v>5136301577737.2998</v>
      </c>
      <c r="O1082" s="30">
        <f t="shared" si="80"/>
        <v>64494</v>
      </c>
      <c r="P1082" s="30">
        <f t="shared" si="84"/>
        <v>191577547</v>
      </c>
      <c r="Q1082" s="30">
        <f t="shared" si="81"/>
        <v>7879878.3700000001</v>
      </c>
      <c r="R1082" s="30">
        <f t="shared" si="82"/>
        <v>8572207698052.2998</v>
      </c>
      <c r="T1082">
        <f t="shared" si="83"/>
        <v>5615</v>
      </c>
      <c r="U1082">
        <f>VLOOKUP(T1082,CATMUN!$B$2:$G$1123,6,0)</f>
        <v>12</v>
      </c>
    </row>
    <row r="1083" spans="1:21" x14ac:dyDescent="0.2">
      <c r="A1083" s="28">
        <v>5628</v>
      </c>
      <c r="B1083" s="28" t="s">
        <v>2176</v>
      </c>
      <c r="C1083" s="28" t="s">
        <v>1235</v>
      </c>
      <c r="D1083" s="26">
        <v>2015</v>
      </c>
      <c r="E1083" s="26">
        <v>2015</v>
      </c>
      <c r="F1083" s="27">
        <v>6115</v>
      </c>
      <c r="G1083" s="27"/>
      <c r="H1083" s="27">
        <v>264413040</v>
      </c>
      <c r="I1083" s="27">
        <v>136030.35999999999</v>
      </c>
      <c r="J1083" s="27">
        <v>26716128706.900002</v>
      </c>
      <c r="K1083" s="29">
        <v>1592</v>
      </c>
      <c r="L1083" s="29">
        <v>557040.18999999994</v>
      </c>
      <c r="M1083" s="29">
        <v>104843.64</v>
      </c>
      <c r="N1083" s="29">
        <v>31033211359.900002</v>
      </c>
      <c r="O1083" s="30">
        <f t="shared" si="80"/>
        <v>7707</v>
      </c>
      <c r="P1083" s="30">
        <f t="shared" si="84"/>
        <v>264970080.19</v>
      </c>
      <c r="Q1083" s="30">
        <f t="shared" si="81"/>
        <v>240874</v>
      </c>
      <c r="R1083" s="30">
        <f t="shared" si="82"/>
        <v>57749340066.800003</v>
      </c>
      <c r="T1083">
        <f t="shared" si="83"/>
        <v>5628</v>
      </c>
      <c r="U1083">
        <f>VLOOKUP(T1083,CATMUN!$B$2:$G$1123,6,0)</f>
        <v>15</v>
      </c>
    </row>
    <row r="1084" spans="1:21" x14ac:dyDescent="0.2">
      <c r="A1084" s="28">
        <v>5631</v>
      </c>
      <c r="B1084" s="28" t="s">
        <v>2176</v>
      </c>
      <c r="C1084" s="28" t="s">
        <v>2248</v>
      </c>
      <c r="D1084" s="26">
        <v>2014</v>
      </c>
      <c r="E1084" s="26">
        <v>2014</v>
      </c>
      <c r="F1084" s="27">
        <v>4886</v>
      </c>
      <c r="G1084" s="27"/>
      <c r="H1084" s="27">
        <v>10561957</v>
      </c>
      <c r="I1084" s="27">
        <v>516016.49</v>
      </c>
      <c r="J1084" s="27">
        <v>284908660608.09998</v>
      </c>
      <c r="K1084" s="29">
        <v>72136</v>
      </c>
      <c r="L1084" s="29">
        <v>5545857.7000000002</v>
      </c>
      <c r="M1084" s="29">
        <v>5135053.0999999996</v>
      </c>
      <c r="N1084" s="29">
        <v>5286864408655.4004</v>
      </c>
      <c r="O1084" s="30">
        <f t="shared" si="80"/>
        <v>77022</v>
      </c>
      <c r="P1084" s="30">
        <f t="shared" si="84"/>
        <v>16107814.699999999</v>
      </c>
      <c r="Q1084" s="30">
        <f t="shared" si="81"/>
        <v>5651069.5899999999</v>
      </c>
      <c r="R1084" s="30">
        <f t="shared" si="82"/>
        <v>5571773069263.5</v>
      </c>
      <c r="T1084">
        <f t="shared" si="83"/>
        <v>5631</v>
      </c>
      <c r="U1084">
        <f>VLOOKUP(T1084,CATMUN!$B$2:$G$1123,6,0)</f>
        <v>11</v>
      </c>
    </row>
    <row r="1085" spans="1:21" x14ac:dyDescent="0.2">
      <c r="A1085" s="28">
        <v>5642</v>
      </c>
      <c r="B1085" s="28" t="s">
        <v>2176</v>
      </c>
      <c r="C1085" s="28" t="s">
        <v>2249</v>
      </c>
      <c r="D1085" s="26">
        <v>2008</v>
      </c>
      <c r="E1085" s="26">
        <v>2008</v>
      </c>
      <c r="F1085" s="27">
        <v>6400</v>
      </c>
      <c r="G1085" s="27"/>
      <c r="H1085" s="27">
        <v>286761685</v>
      </c>
      <c r="I1085" s="27">
        <v>346067.6</v>
      </c>
      <c r="J1085" s="27">
        <v>61044721611</v>
      </c>
      <c r="K1085" s="29">
        <v>3254</v>
      </c>
      <c r="L1085" s="29">
        <v>465017.21</v>
      </c>
      <c r="M1085" s="29">
        <v>225019.46</v>
      </c>
      <c r="N1085" s="29">
        <v>40445761086.699997</v>
      </c>
      <c r="O1085" s="30">
        <f t="shared" si="80"/>
        <v>9654</v>
      </c>
      <c r="P1085" s="30">
        <f t="shared" si="84"/>
        <v>287226702.20999998</v>
      </c>
      <c r="Q1085" s="30">
        <f t="shared" si="81"/>
        <v>571087.05999999994</v>
      </c>
      <c r="R1085" s="30">
        <f t="shared" si="82"/>
        <v>101490482697.7</v>
      </c>
      <c r="T1085">
        <f t="shared" si="83"/>
        <v>5642</v>
      </c>
      <c r="U1085">
        <f>VLOOKUP(T1085,CATMUN!$B$2:$G$1123,6,0)</f>
        <v>15</v>
      </c>
    </row>
    <row r="1086" spans="1:21" x14ac:dyDescent="0.2">
      <c r="A1086" s="28">
        <v>5647</v>
      </c>
      <c r="B1086" s="28" t="s">
        <v>2176</v>
      </c>
      <c r="C1086" s="28" t="s">
        <v>2250</v>
      </c>
      <c r="D1086" s="26">
        <v>2016</v>
      </c>
      <c r="E1086" s="26">
        <v>2014</v>
      </c>
      <c r="F1086" s="27">
        <v>3152</v>
      </c>
      <c r="G1086" s="27"/>
      <c r="H1086" s="27">
        <v>204102555</v>
      </c>
      <c r="I1086" s="27">
        <v>142116.10999999999</v>
      </c>
      <c r="J1086" s="27">
        <v>30758061343</v>
      </c>
      <c r="K1086" s="29">
        <v>1473</v>
      </c>
      <c r="L1086" s="29">
        <v>385716.85</v>
      </c>
      <c r="M1086" s="29">
        <v>97026.14</v>
      </c>
      <c r="N1086" s="29">
        <v>30163016691.700001</v>
      </c>
      <c r="O1086" s="30">
        <f t="shared" si="80"/>
        <v>4625</v>
      </c>
      <c r="P1086" s="30">
        <f t="shared" si="84"/>
        <v>204488271.84999999</v>
      </c>
      <c r="Q1086" s="30">
        <f t="shared" si="81"/>
        <v>239142.25</v>
      </c>
      <c r="R1086" s="30">
        <f t="shared" si="82"/>
        <v>60921078034.699997</v>
      </c>
      <c r="T1086">
        <f t="shared" si="83"/>
        <v>5647</v>
      </c>
      <c r="U1086">
        <f>VLOOKUP(T1086,CATMUN!$B$2:$G$1123,6,0)</f>
        <v>9</v>
      </c>
    </row>
    <row r="1087" spans="1:21" x14ac:dyDescent="0.2">
      <c r="A1087" s="28">
        <v>5649</v>
      </c>
      <c r="B1087" s="28" t="s">
        <v>2176</v>
      </c>
      <c r="C1087" s="28" t="s">
        <v>1543</v>
      </c>
      <c r="D1087" s="26">
        <v>1995</v>
      </c>
      <c r="E1087" s="26">
        <v>2014</v>
      </c>
      <c r="F1087" s="27">
        <v>8765</v>
      </c>
      <c r="G1087" s="27"/>
      <c r="H1087" s="27">
        <v>704776806.00000012</v>
      </c>
      <c r="I1087" s="27">
        <v>284579.59000000003</v>
      </c>
      <c r="J1087" s="27">
        <v>31531474867.599998</v>
      </c>
      <c r="K1087" s="29">
        <v>4396</v>
      </c>
      <c r="L1087" s="29">
        <v>2307698.7400000002</v>
      </c>
      <c r="M1087" s="29">
        <v>392043.35</v>
      </c>
      <c r="N1087" s="29">
        <v>104955041243.39999</v>
      </c>
      <c r="O1087" s="30">
        <f t="shared" si="80"/>
        <v>13161</v>
      </c>
      <c r="P1087" s="30">
        <f t="shared" si="84"/>
        <v>707084504.74000013</v>
      </c>
      <c r="Q1087" s="30">
        <f t="shared" si="81"/>
        <v>676622.94</v>
      </c>
      <c r="R1087" s="30">
        <f t="shared" si="82"/>
        <v>136486516111</v>
      </c>
      <c r="T1087">
        <f t="shared" si="83"/>
        <v>5649</v>
      </c>
      <c r="U1087">
        <f>VLOOKUP(T1087,CATMUN!$B$2:$G$1123,6,0)</f>
        <v>15</v>
      </c>
    </row>
    <row r="1088" spans="1:21" x14ac:dyDescent="0.2">
      <c r="A1088" s="28">
        <v>5652</v>
      </c>
      <c r="B1088" s="28" t="s">
        <v>2176</v>
      </c>
      <c r="C1088" s="28" t="s">
        <v>1627</v>
      </c>
      <c r="D1088" s="26">
        <v>1994</v>
      </c>
      <c r="E1088" s="26">
        <v>1997</v>
      </c>
      <c r="F1088" s="27">
        <v>3802</v>
      </c>
      <c r="G1088" s="27"/>
      <c r="H1088" s="27">
        <v>387706056</v>
      </c>
      <c r="I1088" s="27">
        <v>54467.11</v>
      </c>
      <c r="J1088" s="27">
        <v>2946228679.6999998</v>
      </c>
      <c r="K1088" s="29">
        <v>1479</v>
      </c>
      <c r="L1088" s="29">
        <v>161866</v>
      </c>
      <c r="M1088" s="29">
        <v>45175.42</v>
      </c>
      <c r="N1088" s="29">
        <v>4304637359.3000002</v>
      </c>
      <c r="O1088" s="30">
        <f t="shared" si="80"/>
        <v>5281</v>
      </c>
      <c r="P1088" s="30">
        <f t="shared" si="84"/>
        <v>387867922</v>
      </c>
      <c r="Q1088" s="30">
        <f t="shared" si="81"/>
        <v>99642.53</v>
      </c>
      <c r="R1088" s="30">
        <f t="shared" si="82"/>
        <v>7250866039</v>
      </c>
      <c r="T1088">
        <f t="shared" si="83"/>
        <v>5652</v>
      </c>
      <c r="U1088">
        <f>VLOOKUP(T1088,CATMUN!$B$2:$G$1123,6,0)</f>
        <v>15</v>
      </c>
    </row>
    <row r="1089" spans="1:21" x14ac:dyDescent="0.2">
      <c r="A1089" s="28">
        <v>5656</v>
      </c>
      <c r="B1089" s="28" t="s">
        <v>2176</v>
      </c>
      <c r="C1089" s="28" t="s">
        <v>2251</v>
      </c>
      <c r="D1089" s="26">
        <v>2012</v>
      </c>
      <c r="E1089" s="26">
        <v>2013</v>
      </c>
      <c r="F1089" s="27">
        <v>6523</v>
      </c>
      <c r="G1089" s="27"/>
      <c r="H1089" s="27">
        <v>148478077</v>
      </c>
      <c r="I1089" s="27">
        <v>668921.99</v>
      </c>
      <c r="J1089" s="27">
        <v>323091198869.90002</v>
      </c>
      <c r="K1089" s="29">
        <v>5256</v>
      </c>
      <c r="L1089" s="29">
        <v>2183399.5699999998</v>
      </c>
      <c r="M1089" s="29">
        <v>414687.73</v>
      </c>
      <c r="N1089" s="29">
        <v>183612342206.20001</v>
      </c>
      <c r="O1089" s="30">
        <f t="shared" si="80"/>
        <v>11779</v>
      </c>
      <c r="P1089" s="30">
        <f t="shared" si="84"/>
        <v>150661476.56999999</v>
      </c>
      <c r="Q1089" s="30">
        <f t="shared" si="81"/>
        <v>1083609.72</v>
      </c>
      <c r="R1089" s="30">
        <f t="shared" si="82"/>
        <v>506703541076.10004</v>
      </c>
      <c r="T1089">
        <f t="shared" si="83"/>
        <v>5656</v>
      </c>
      <c r="U1089">
        <f>VLOOKUP(T1089,CATMUN!$B$2:$G$1123,6,0)</f>
        <v>14</v>
      </c>
    </row>
    <row r="1090" spans="1:21" x14ac:dyDescent="0.2">
      <c r="A1090" s="28">
        <v>5658</v>
      </c>
      <c r="B1090" s="28" t="s">
        <v>2176</v>
      </c>
      <c r="C1090" s="28" t="s">
        <v>2252</v>
      </c>
      <c r="D1090" s="26">
        <v>2006</v>
      </c>
      <c r="E1090" s="26">
        <v>2006</v>
      </c>
      <c r="F1090" s="27">
        <v>588</v>
      </c>
      <c r="G1090" s="27"/>
      <c r="H1090" s="27">
        <v>134757330</v>
      </c>
      <c r="I1090" s="27">
        <v>34745.699999999997</v>
      </c>
      <c r="J1090" s="27">
        <v>14692954136</v>
      </c>
      <c r="K1090" s="29">
        <v>1218</v>
      </c>
      <c r="L1090" s="29">
        <v>301086.71999999997</v>
      </c>
      <c r="M1090" s="29">
        <v>97776.05</v>
      </c>
      <c r="N1090" s="29">
        <v>14086724358.4</v>
      </c>
      <c r="O1090" s="30">
        <f t="shared" si="80"/>
        <v>1806</v>
      </c>
      <c r="P1090" s="30">
        <f t="shared" si="84"/>
        <v>135058416.72</v>
      </c>
      <c r="Q1090" s="30">
        <f t="shared" si="81"/>
        <v>132521.75</v>
      </c>
      <c r="R1090" s="30">
        <f t="shared" si="82"/>
        <v>28779678494.400002</v>
      </c>
      <c r="T1090">
        <f t="shared" si="83"/>
        <v>5658</v>
      </c>
      <c r="U1090">
        <f>VLOOKUP(T1090,CATMUN!$B$2:$G$1123,6,0)</f>
        <v>15</v>
      </c>
    </row>
    <row r="1091" spans="1:21" x14ac:dyDescent="0.2">
      <c r="A1091" s="28">
        <v>5659</v>
      </c>
      <c r="B1091" s="28" t="s">
        <v>2176</v>
      </c>
      <c r="C1091" s="28" t="s">
        <v>2253</v>
      </c>
      <c r="D1091" s="26">
        <v>2006</v>
      </c>
      <c r="E1091" s="26">
        <v>2001</v>
      </c>
      <c r="F1091" s="27">
        <v>6258</v>
      </c>
      <c r="G1091" s="27"/>
      <c r="H1091" s="27">
        <v>265214648.00000003</v>
      </c>
      <c r="I1091" s="27">
        <v>234551.39</v>
      </c>
      <c r="J1091" s="27">
        <v>48459995948.800003</v>
      </c>
      <c r="K1091" s="29">
        <v>3068</v>
      </c>
      <c r="L1091" s="29">
        <v>499284.55</v>
      </c>
      <c r="M1091" s="29">
        <v>89868.13</v>
      </c>
      <c r="N1091" s="29">
        <v>8769456337.5</v>
      </c>
      <c r="O1091" s="30">
        <f t="shared" ref="O1091:O1122" si="85">F1091+K1091</f>
        <v>9326</v>
      </c>
      <c r="P1091" s="30">
        <f t="shared" si="84"/>
        <v>265713932.55000004</v>
      </c>
      <c r="Q1091" s="30">
        <f t="shared" ref="Q1091:Q1122" si="86">I1091+M1091</f>
        <v>324419.52</v>
      </c>
      <c r="R1091" s="30">
        <f t="shared" ref="R1091:R1123" si="87">J1091+N1091</f>
        <v>57229452286.300003</v>
      </c>
      <c r="T1091">
        <f t="shared" ref="T1091:T1123" si="88">VALUE(A1091)</f>
        <v>5659</v>
      </c>
      <c r="U1091">
        <f>VLOOKUP(T1091,CATMUN!$B$2:$G$1123,6,0)</f>
        <v>14</v>
      </c>
    </row>
    <row r="1092" spans="1:21" x14ac:dyDescent="0.2">
      <c r="A1092" s="28">
        <v>5660</v>
      </c>
      <c r="B1092" s="28" t="s">
        <v>2176</v>
      </c>
      <c r="C1092" s="28" t="s">
        <v>2063</v>
      </c>
      <c r="D1092" s="26">
        <v>2016</v>
      </c>
      <c r="E1092" s="26">
        <v>2006</v>
      </c>
      <c r="F1092" s="27">
        <v>4876</v>
      </c>
      <c r="G1092" s="27"/>
      <c r="H1092" s="27">
        <v>511662086</v>
      </c>
      <c r="I1092" s="27">
        <v>244016.36</v>
      </c>
      <c r="J1092" s="27">
        <v>70005402361.100006</v>
      </c>
      <c r="K1092" s="29">
        <v>3020</v>
      </c>
      <c r="L1092" s="29">
        <v>544361.27</v>
      </c>
      <c r="M1092" s="29">
        <v>176243.12</v>
      </c>
      <c r="N1092" s="29">
        <v>24786899249.700001</v>
      </c>
      <c r="O1092" s="30">
        <f t="shared" si="85"/>
        <v>7896</v>
      </c>
      <c r="P1092" s="30">
        <f t="shared" ref="P1092:P1123" si="89">H1092+L1092</f>
        <v>512206447.26999998</v>
      </c>
      <c r="Q1092" s="30">
        <f t="shared" si="86"/>
        <v>420259.48</v>
      </c>
      <c r="R1092" s="30">
        <f t="shared" si="87"/>
        <v>94792301610.800003</v>
      </c>
      <c r="T1092">
        <f t="shared" si="88"/>
        <v>5660</v>
      </c>
      <c r="U1092">
        <f>VLOOKUP(T1092,CATMUN!$B$2:$G$1123,6,0)</f>
        <v>9</v>
      </c>
    </row>
    <row r="1093" spans="1:21" x14ac:dyDescent="0.2">
      <c r="A1093" s="28">
        <v>5664</v>
      </c>
      <c r="B1093" s="28" t="s">
        <v>2176</v>
      </c>
      <c r="C1093" s="28" t="s">
        <v>2254</v>
      </c>
      <c r="D1093" s="26">
        <v>2015</v>
      </c>
      <c r="E1093" s="26">
        <v>2013</v>
      </c>
      <c r="F1093" s="27">
        <v>7315</v>
      </c>
      <c r="G1093" s="27"/>
      <c r="H1093" s="27">
        <v>238988877</v>
      </c>
      <c r="I1093" s="27">
        <v>781443.82</v>
      </c>
      <c r="J1093" s="27">
        <v>430442986195.20001</v>
      </c>
      <c r="K1093" s="29">
        <v>4881</v>
      </c>
      <c r="L1093" s="29">
        <v>1945103.34</v>
      </c>
      <c r="M1093" s="29">
        <v>483000.84</v>
      </c>
      <c r="N1093" s="29">
        <v>202065768005.10001</v>
      </c>
      <c r="O1093" s="30">
        <f t="shared" si="85"/>
        <v>12196</v>
      </c>
      <c r="P1093" s="30">
        <f t="shared" si="89"/>
        <v>240933980.34</v>
      </c>
      <c r="Q1093" s="30">
        <f t="shared" si="86"/>
        <v>1264444.6599999999</v>
      </c>
      <c r="R1093" s="30">
        <f t="shared" si="87"/>
        <v>632508754200.30005</v>
      </c>
      <c r="T1093">
        <f t="shared" si="88"/>
        <v>5664</v>
      </c>
      <c r="U1093">
        <f>VLOOKUP(T1093,CATMUN!$B$2:$G$1123,6,0)</f>
        <v>14</v>
      </c>
    </row>
    <row r="1094" spans="1:21" x14ac:dyDescent="0.2">
      <c r="A1094" s="28">
        <v>5665</v>
      </c>
      <c r="B1094" s="28" t="s">
        <v>2176</v>
      </c>
      <c r="C1094" s="28" t="s">
        <v>2255</v>
      </c>
      <c r="D1094" s="26">
        <v>2008</v>
      </c>
      <c r="E1094" s="26">
        <v>2007</v>
      </c>
      <c r="F1094" s="27">
        <v>7648</v>
      </c>
      <c r="G1094" s="27"/>
      <c r="H1094" s="27">
        <v>607277710</v>
      </c>
      <c r="I1094" s="27">
        <v>413771.94</v>
      </c>
      <c r="J1094" s="27">
        <v>47337430811.599998</v>
      </c>
      <c r="K1094" s="29">
        <v>5121</v>
      </c>
      <c r="L1094" s="29">
        <v>2860865</v>
      </c>
      <c r="M1094" s="29">
        <v>267578.08</v>
      </c>
      <c r="N1094" s="29">
        <v>51582563334.5</v>
      </c>
      <c r="O1094" s="30">
        <f t="shared" si="85"/>
        <v>12769</v>
      </c>
      <c r="P1094" s="30">
        <f t="shared" si="89"/>
        <v>610138575</v>
      </c>
      <c r="Q1094" s="30">
        <f t="shared" si="86"/>
        <v>681350.02</v>
      </c>
      <c r="R1094" s="30">
        <f t="shared" si="87"/>
        <v>98919994146.100006</v>
      </c>
      <c r="T1094">
        <f t="shared" si="88"/>
        <v>5665</v>
      </c>
      <c r="U1094">
        <f>VLOOKUP(T1094,CATMUN!$B$2:$G$1123,6,0)</f>
        <v>14</v>
      </c>
    </row>
    <row r="1095" spans="1:21" x14ac:dyDescent="0.2">
      <c r="A1095" s="28">
        <v>5667</v>
      </c>
      <c r="B1095" s="28" t="s">
        <v>2176</v>
      </c>
      <c r="C1095" s="28" t="s">
        <v>2256</v>
      </c>
      <c r="D1095" s="26">
        <v>2015</v>
      </c>
      <c r="E1095" s="26">
        <v>2011</v>
      </c>
      <c r="F1095" s="27">
        <v>5406</v>
      </c>
      <c r="G1095" s="27"/>
      <c r="H1095" s="27">
        <v>353471347</v>
      </c>
      <c r="I1095" s="27">
        <v>308914.68</v>
      </c>
      <c r="J1095" s="27">
        <v>90700421319.600006</v>
      </c>
      <c r="K1095" s="29">
        <v>3959</v>
      </c>
      <c r="L1095" s="29">
        <v>871972.52</v>
      </c>
      <c r="M1095" s="29">
        <v>251901.37</v>
      </c>
      <c r="N1095" s="29">
        <v>45199102243.199997</v>
      </c>
      <c r="O1095" s="30">
        <f t="shared" si="85"/>
        <v>9365</v>
      </c>
      <c r="P1095" s="30">
        <f t="shared" si="89"/>
        <v>354343319.51999998</v>
      </c>
      <c r="Q1095" s="30">
        <f t="shared" si="86"/>
        <v>560816.05000000005</v>
      </c>
      <c r="R1095" s="30">
        <f t="shared" si="87"/>
        <v>135899523562.8</v>
      </c>
      <c r="T1095">
        <f t="shared" si="88"/>
        <v>5667</v>
      </c>
      <c r="U1095">
        <f>VLOOKUP(T1095,CATMUN!$B$2:$G$1123,6,0)</f>
        <v>15</v>
      </c>
    </row>
    <row r="1096" spans="1:21" x14ac:dyDescent="0.2">
      <c r="A1096" s="28">
        <v>5670</v>
      </c>
      <c r="B1096" s="28" t="s">
        <v>2176</v>
      </c>
      <c r="C1096" s="28" t="s">
        <v>2257</v>
      </c>
      <c r="D1096" s="26">
        <v>2007</v>
      </c>
      <c r="E1096" s="26">
        <v>2006</v>
      </c>
      <c r="F1096" s="27">
        <v>7809</v>
      </c>
      <c r="G1096" s="27"/>
      <c r="H1096" s="27">
        <v>405875256</v>
      </c>
      <c r="I1096" s="27">
        <v>228762.79</v>
      </c>
      <c r="J1096" s="27">
        <v>76040526430.800003</v>
      </c>
      <c r="K1096" s="29">
        <v>3441</v>
      </c>
      <c r="L1096" s="29">
        <v>996508.38</v>
      </c>
      <c r="M1096" s="29">
        <v>290064.67</v>
      </c>
      <c r="N1096" s="29">
        <v>51159204559.800003</v>
      </c>
      <c r="O1096" s="30">
        <f t="shared" si="85"/>
        <v>11250</v>
      </c>
      <c r="P1096" s="30">
        <f t="shared" si="89"/>
        <v>406871764.38</v>
      </c>
      <c r="Q1096" s="30">
        <f t="shared" si="86"/>
        <v>518827.45999999996</v>
      </c>
      <c r="R1096" s="30">
        <f t="shared" si="87"/>
        <v>127199730990.60001</v>
      </c>
      <c r="T1096">
        <f t="shared" si="88"/>
        <v>5670</v>
      </c>
      <c r="U1096">
        <f>VLOOKUP(T1096,CATMUN!$B$2:$G$1123,6,0)</f>
        <v>15</v>
      </c>
    </row>
    <row r="1097" spans="1:21" x14ac:dyDescent="0.2">
      <c r="A1097" s="28">
        <v>5674</v>
      </c>
      <c r="B1097" s="28" t="s">
        <v>2176</v>
      </c>
      <c r="C1097" s="28" t="s">
        <v>2258</v>
      </c>
      <c r="D1097" s="26">
        <v>2014</v>
      </c>
      <c r="E1097" s="26">
        <v>2014</v>
      </c>
      <c r="F1097" s="27">
        <v>12500</v>
      </c>
      <c r="G1097" s="27"/>
      <c r="H1097" s="27">
        <v>226529137.99999997</v>
      </c>
      <c r="I1097" s="27">
        <v>713271.24</v>
      </c>
      <c r="J1097" s="27">
        <v>189297705535.89999</v>
      </c>
      <c r="K1097" s="29">
        <v>2751</v>
      </c>
      <c r="L1097" s="29">
        <v>1114000.3999999999</v>
      </c>
      <c r="M1097" s="29">
        <v>206484.74</v>
      </c>
      <c r="N1097" s="29">
        <v>73898787522.800003</v>
      </c>
      <c r="O1097" s="30">
        <f t="shared" si="85"/>
        <v>15251</v>
      </c>
      <c r="P1097" s="30">
        <f t="shared" si="89"/>
        <v>227643138.39999998</v>
      </c>
      <c r="Q1097" s="30">
        <f t="shared" si="86"/>
        <v>919755.98</v>
      </c>
      <c r="R1097" s="30">
        <f t="shared" si="87"/>
        <v>263196493058.70001</v>
      </c>
      <c r="T1097">
        <f t="shared" si="88"/>
        <v>5674</v>
      </c>
      <c r="U1097">
        <f>VLOOKUP(T1097,CATMUN!$B$2:$G$1123,6,0)</f>
        <v>14</v>
      </c>
    </row>
    <row r="1098" spans="1:21" x14ac:dyDescent="0.2">
      <c r="A1098" s="28">
        <v>5679</v>
      </c>
      <c r="B1098" s="28" t="s">
        <v>2176</v>
      </c>
      <c r="C1098" s="28" t="s">
        <v>1847</v>
      </c>
      <c r="D1098" s="26">
        <v>2007</v>
      </c>
      <c r="E1098" s="26">
        <v>2007</v>
      </c>
      <c r="F1098" s="27">
        <v>10293</v>
      </c>
      <c r="G1098" s="27"/>
      <c r="H1098" s="27">
        <v>174622753</v>
      </c>
      <c r="I1098" s="27">
        <v>455316.75</v>
      </c>
      <c r="J1098" s="27">
        <v>68189914198.900002</v>
      </c>
      <c r="K1098" s="29">
        <v>5544</v>
      </c>
      <c r="L1098" s="29">
        <v>1041669.73</v>
      </c>
      <c r="M1098" s="29">
        <v>379281.17</v>
      </c>
      <c r="N1098" s="29">
        <v>65455005755.800003</v>
      </c>
      <c r="O1098" s="30">
        <f t="shared" si="85"/>
        <v>15837</v>
      </c>
      <c r="P1098" s="30">
        <f t="shared" si="89"/>
        <v>175664422.72999999</v>
      </c>
      <c r="Q1098" s="30">
        <f t="shared" si="86"/>
        <v>834597.91999999993</v>
      </c>
      <c r="R1098" s="30">
        <f t="shared" si="87"/>
        <v>133644919954.70001</v>
      </c>
      <c r="T1098">
        <f t="shared" si="88"/>
        <v>5679</v>
      </c>
      <c r="U1098">
        <f>VLOOKUP(T1098,CATMUN!$B$2:$G$1123,6,0)</f>
        <v>14</v>
      </c>
    </row>
    <row r="1099" spans="1:21" x14ac:dyDescent="0.2">
      <c r="A1099" s="28">
        <v>5042</v>
      </c>
      <c r="B1099" s="28" t="s">
        <v>2176</v>
      </c>
      <c r="C1099" s="28" t="s">
        <v>2259</v>
      </c>
      <c r="D1099" s="26">
        <v>2011</v>
      </c>
      <c r="E1099" s="26">
        <v>2014</v>
      </c>
      <c r="F1099" s="27">
        <v>8149</v>
      </c>
      <c r="G1099" s="27"/>
      <c r="H1099" s="27">
        <v>515918487</v>
      </c>
      <c r="I1099" s="27">
        <v>529479</v>
      </c>
      <c r="J1099" s="27">
        <v>300307244529</v>
      </c>
      <c r="K1099" s="29">
        <v>8023</v>
      </c>
      <c r="L1099" s="29">
        <v>2283444</v>
      </c>
      <c r="M1099" s="29">
        <v>765018</v>
      </c>
      <c r="N1099" s="29">
        <v>304511445090</v>
      </c>
      <c r="O1099" s="30">
        <f t="shared" si="85"/>
        <v>16172</v>
      </c>
      <c r="P1099" s="30">
        <f t="shared" si="89"/>
        <v>518201931</v>
      </c>
      <c r="Q1099" s="30">
        <f t="shared" si="86"/>
        <v>1294497</v>
      </c>
      <c r="R1099" s="30">
        <f t="shared" si="87"/>
        <v>604818689619</v>
      </c>
      <c r="T1099">
        <f t="shared" si="88"/>
        <v>5042</v>
      </c>
      <c r="U1099">
        <f>VLOOKUP(T1099,CATMUN!$B$2:$G$1123,6,0)</f>
        <v>15</v>
      </c>
    </row>
    <row r="1100" spans="1:21" x14ac:dyDescent="0.2">
      <c r="A1100" s="28">
        <v>5686</v>
      </c>
      <c r="B1100" s="28" t="s">
        <v>2176</v>
      </c>
      <c r="C1100" s="28" t="s">
        <v>2260</v>
      </c>
      <c r="D1100" s="26">
        <v>2010</v>
      </c>
      <c r="E1100" s="26">
        <v>2015</v>
      </c>
      <c r="F1100" s="27">
        <v>11193</v>
      </c>
      <c r="G1100" s="27"/>
      <c r="H1100" s="27">
        <v>863038806</v>
      </c>
      <c r="I1100" s="27">
        <v>886684.51</v>
      </c>
      <c r="J1100" s="27">
        <v>110275652711.89999</v>
      </c>
      <c r="K1100" s="29">
        <v>7534</v>
      </c>
      <c r="L1100" s="29">
        <v>5423732.2300000004</v>
      </c>
      <c r="M1100" s="29">
        <v>760846.14</v>
      </c>
      <c r="N1100" s="29">
        <v>404076126591.29999</v>
      </c>
      <c r="O1100" s="30">
        <f t="shared" si="85"/>
        <v>18727</v>
      </c>
      <c r="P1100" s="30">
        <f t="shared" si="89"/>
        <v>868462538.23000002</v>
      </c>
      <c r="Q1100" s="30">
        <f t="shared" si="86"/>
        <v>1647530.65</v>
      </c>
      <c r="R1100" s="30">
        <f t="shared" si="87"/>
        <v>514351779303.19995</v>
      </c>
      <c r="T1100">
        <f t="shared" si="88"/>
        <v>5686</v>
      </c>
      <c r="U1100">
        <f>VLOOKUP(T1100,CATMUN!$B$2:$G$1123,6,0)</f>
        <v>15</v>
      </c>
    </row>
    <row r="1101" spans="1:21" x14ac:dyDescent="0.2">
      <c r="A1101" s="28">
        <v>5690</v>
      </c>
      <c r="B1101" s="28" t="s">
        <v>2176</v>
      </c>
      <c r="C1101" s="28" t="s">
        <v>2261</v>
      </c>
      <c r="D1101" s="26">
        <v>2007</v>
      </c>
      <c r="E1101" s="26">
        <v>2007</v>
      </c>
      <c r="F1101" s="27">
        <v>6762</v>
      </c>
      <c r="G1101" s="27"/>
      <c r="H1101" s="27">
        <v>273581265.82999998</v>
      </c>
      <c r="I1101" s="27">
        <v>271753.51</v>
      </c>
      <c r="J1101" s="27">
        <v>31021271245.599998</v>
      </c>
      <c r="K1101" s="29">
        <v>1943</v>
      </c>
      <c r="L1101" s="29">
        <v>759679.89</v>
      </c>
      <c r="M1101" s="29">
        <v>194902.25</v>
      </c>
      <c r="N1101" s="29">
        <v>25959163586.400002</v>
      </c>
      <c r="O1101" s="30">
        <f t="shared" si="85"/>
        <v>8705</v>
      </c>
      <c r="P1101" s="30">
        <f t="shared" si="89"/>
        <v>274340945.71999997</v>
      </c>
      <c r="Q1101" s="30">
        <f t="shared" si="86"/>
        <v>466655.76</v>
      </c>
      <c r="R1101" s="30">
        <f t="shared" si="87"/>
        <v>56980434832</v>
      </c>
      <c r="T1101">
        <f t="shared" si="88"/>
        <v>5690</v>
      </c>
      <c r="U1101">
        <f>VLOOKUP(T1101,CATMUN!$B$2:$G$1123,6,0)</f>
        <v>15</v>
      </c>
    </row>
    <row r="1102" spans="1:21" x14ac:dyDescent="0.2">
      <c r="A1102" s="28">
        <v>5736</v>
      </c>
      <c r="B1102" s="28" t="s">
        <v>2176</v>
      </c>
      <c r="C1102" s="28" t="s">
        <v>2262</v>
      </c>
      <c r="D1102" s="26">
        <v>2019</v>
      </c>
      <c r="E1102" s="26">
        <v>2018</v>
      </c>
      <c r="F1102" s="27">
        <v>4198</v>
      </c>
      <c r="G1102" s="27"/>
      <c r="H1102" s="27">
        <v>1253200735</v>
      </c>
      <c r="I1102" s="27">
        <v>343071.79</v>
      </c>
      <c r="J1102" s="27">
        <v>72275881519.399994</v>
      </c>
      <c r="K1102" s="29">
        <v>12728</v>
      </c>
      <c r="L1102" s="29">
        <v>2877529</v>
      </c>
      <c r="M1102" s="29">
        <v>983852.46</v>
      </c>
      <c r="N1102" s="29">
        <v>326012251946</v>
      </c>
      <c r="O1102" s="30">
        <f t="shared" si="85"/>
        <v>16926</v>
      </c>
      <c r="P1102" s="30">
        <f t="shared" si="89"/>
        <v>1256078264</v>
      </c>
      <c r="Q1102" s="30">
        <f t="shared" si="86"/>
        <v>1326924.25</v>
      </c>
      <c r="R1102" s="30">
        <f t="shared" si="87"/>
        <v>398288133465.40002</v>
      </c>
      <c r="T1102">
        <f t="shared" si="88"/>
        <v>5736</v>
      </c>
      <c r="U1102">
        <f>VLOOKUP(T1102,CATMUN!$B$2:$G$1123,6,0)</f>
        <v>7</v>
      </c>
    </row>
    <row r="1103" spans="1:21" x14ac:dyDescent="0.2">
      <c r="A1103" s="28">
        <v>5756</v>
      </c>
      <c r="B1103" s="28" t="s">
        <v>2176</v>
      </c>
      <c r="C1103" s="28" t="s">
        <v>2263</v>
      </c>
      <c r="D1103" s="26">
        <v>2013</v>
      </c>
      <c r="E1103" s="26">
        <v>2006</v>
      </c>
      <c r="F1103" s="27">
        <v>12896</v>
      </c>
      <c r="G1103" s="27"/>
      <c r="H1103" s="27">
        <v>1294092986.54</v>
      </c>
      <c r="I1103" s="27">
        <v>707670.59</v>
      </c>
      <c r="J1103" s="27">
        <v>180343135163.79999</v>
      </c>
      <c r="K1103" s="29">
        <v>7676</v>
      </c>
      <c r="L1103" s="29">
        <v>2374656.56</v>
      </c>
      <c r="M1103" s="29">
        <v>720253.87</v>
      </c>
      <c r="N1103" s="29">
        <v>102899801765.5</v>
      </c>
      <c r="O1103" s="30">
        <f t="shared" si="85"/>
        <v>20572</v>
      </c>
      <c r="P1103" s="30">
        <f t="shared" si="89"/>
        <v>1296467643.0999999</v>
      </c>
      <c r="Q1103" s="30">
        <f t="shared" si="86"/>
        <v>1427924.46</v>
      </c>
      <c r="R1103" s="30">
        <f t="shared" si="87"/>
        <v>283242936929.29999</v>
      </c>
      <c r="T1103">
        <f t="shared" si="88"/>
        <v>5756</v>
      </c>
      <c r="U1103">
        <f>VLOOKUP(T1103,CATMUN!$B$2:$G$1123,6,0)</f>
        <v>15</v>
      </c>
    </row>
    <row r="1104" spans="1:21" x14ac:dyDescent="0.2">
      <c r="A1104" s="28">
        <v>5761</v>
      </c>
      <c r="B1104" s="28" t="s">
        <v>2176</v>
      </c>
      <c r="C1104" s="28" t="s">
        <v>2264</v>
      </c>
      <c r="D1104" s="26">
        <v>2015</v>
      </c>
      <c r="E1104" s="26">
        <v>2015</v>
      </c>
      <c r="F1104" s="27">
        <v>8072</v>
      </c>
      <c r="G1104" s="27"/>
      <c r="H1104" s="27">
        <v>205016076</v>
      </c>
      <c r="I1104" s="27">
        <v>520020.66</v>
      </c>
      <c r="J1104" s="27">
        <v>555274953864.69995</v>
      </c>
      <c r="K1104" s="29">
        <v>4618</v>
      </c>
      <c r="L1104" s="29">
        <v>3616932.38</v>
      </c>
      <c r="M1104" s="29">
        <v>374019.47</v>
      </c>
      <c r="N1104" s="29">
        <v>138136805454.5</v>
      </c>
      <c r="O1104" s="30">
        <f t="shared" si="85"/>
        <v>12690</v>
      </c>
      <c r="P1104" s="30">
        <f t="shared" si="89"/>
        <v>208633008.38</v>
      </c>
      <c r="Q1104" s="30">
        <f t="shared" si="86"/>
        <v>894040.12999999989</v>
      </c>
      <c r="R1104" s="30">
        <f t="shared" si="87"/>
        <v>693411759319.19995</v>
      </c>
      <c r="T1104">
        <f t="shared" si="88"/>
        <v>5761</v>
      </c>
      <c r="U1104">
        <f>VLOOKUP(T1104,CATMUN!$B$2:$G$1123,6,0)</f>
        <v>14</v>
      </c>
    </row>
    <row r="1105" spans="1:21" x14ac:dyDescent="0.2">
      <c r="A1105" s="28">
        <v>5789</v>
      </c>
      <c r="B1105" s="28" t="s">
        <v>2176</v>
      </c>
      <c r="C1105" s="28" t="s">
        <v>2265</v>
      </c>
      <c r="D1105" s="26">
        <v>2006</v>
      </c>
      <c r="E1105" s="26">
        <v>2014</v>
      </c>
      <c r="F1105" s="27">
        <v>6829</v>
      </c>
      <c r="G1105" s="27"/>
      <c r="H1105" s="27">
        <v>246879780</v>
      </c>
      <c r="I1105" s="27">
        <v>436969.49</v>
      </c>
      <c r="J1105" s="27">
        <v>98082012295.699997</v>
      </c>
      <c r="K1105" s="29">
        <v>4335</v>
      </c>
      <c r="L1105" s="29">
        <v>948596.24</v>
      </c>
      <c r="M1105" s="29">
        <v>357984.81</v>
      </c>
      <c r="N1105" s="29">
        <v>107484946563.3</v>
      </c>
      <c r="O1105" s="30">
        <f t="shared" si="85"/>
        <v>11164</v>
      </c>
      <c r="P1105" s="30">
        <f t="shared" si="89"/>
        <v>247828376.24000001</v>
      </c>
      <c r="Q1105" s="30">
        <f t="shared" si="86"/>
        <v>794954.3</v>
      </c>
      <c r="R1105" s="30">
        <f t="shared" si="87"/>
        <v>205566958859</v>
      </c>
      <c r="T1105">
        <f t="shared" si="88"/>
        <v>5789</v>
      </c>
      <c r="U1105">
        <f>VLOOKUP(T1105,CATMUN!$B$2:$G$1123,6,0)</f>
        <v>14</v>
      </c>
    </row>
    <row r="1106" spans="1:21" x14ac:dyDescent="0.2">
      <c r="A1106" s="28">
        <v>5790</v>
      </c>
      <c r="B1106" s="28" t="s">
        <v>2176</v>
      </c>
      <c r="C1106" s="28" t="s">
        <v>2266</v>
      </c>
      <c r="D1106" s="26">
        <v>2010</v>
      </c>
      <c r="E1106" s="26">
        <v>2010</v>
      </c>
      <c r="F1106" s="27">
        <v>4907</v>
      </c>
      <c r="G1106" s="27"/>
      <c r="H1106" s="27">
        <v>1122098893</v>
      </c>
      <c r="I1106" s="27">
        <v>188328.34</v>
      </c>
      <c r="J1106" s="27">
        <v>34749240947.800003</v>
      </c>
      <c r="K1106" s="29">
        <v>9433</v>
      </c>
      <c r="L1106" s="29">
        <v>2661826.46</v>
      </c>
      <c r="M1106" s="29">
        <v>569200.01</v>
      </c>
      <c r="N1106" s="29">
        <v>99152696548.899994</v>
      </c>
      <c r="O1106" s="30">
        <f t="shared" si="85"/>
        <v>14340</v>
      </c>
      <c r="P1106" s="30">
        <f t="shared" si="89"/>
        <v>1124760719.46</v>
      </c>
      <c r="Q1106" s="30">
        <f t="shared" si="86"/>
        <v>757528.35</v>
      </c>
      <c r="R1106" s="30">
        <f t="shared" si="87"/>
        <v>133901937496.7</v>
      </c>
      <c r="T1106">
        <f t="shared" si="88"/>
        <v>5790</v>
      </c>
      <c r="U1106">
        <f>VLOOKUP(T1106,CATMUN!$B$2:$G$1123,6,0)</f>
        <v>14</v>
      </c>
    </row>
    <row r="1107" spans="1:21" x14ac:dyDescent="0.2">
      <c r="A1107" s="28">
        <v>5792</v>
      </c>
      <c r="B1107" s="28" t="s">
        <v>2176</v>
      </c>
      <c r="C1107" s="28" t="s">
        <v>2267</v>
      </c>
      <c r="D1107" s="26">
        <v>2007</v>
      </c>
      <c r="E1107" s="26">
        <v>2007</v>
      </c>
      <c r="F1107" s="27">
        <v>3050</v>
      </c>
      <c r="G1107" s="27"/>
      <c r="H1107" s="27">
        <v>106761752</v>
      </c>
      <c r="I1107" s="27">
        <v>179440.39</v>
      </c>
      <c r="J1107" s="27">
        <v>87660042648.199997</v>
      </c>
      <c r="K1107" s="29">
        <v>1522</v>
      </c>
      <c r="L1107" s="29">
        <v>279166.96999999997</v>
      </c>
      <c r="M1107" s="29">
        <v>83211.98</v>
      </c>
      <c r="N1107" s="29">
        <v>13063105510.799999</v>
      </c>
      <c r="O1107" s="30">
        <f>F1107+K1107</f>
        <v>4572</v>
      </c>
      <c r="P1107" s="30">
        <f t="shared" si="89"/>
        <v>107040918.97</v>
      </c>
      <c r="Q1107" s="30">
        <f t="shared" si="86"/>
        <v>262652.37</v>
      </c>
      <c r="R1107" s="30">
        <f t="shared" si="87"/>
        <v>100723148159</v>
      </c>
      <c r="T1107">
        <f t="shared" si="88"/>
        <v>5792</v>
      </c>
      <c r="U1107">
        <f>VLOOKUP(T1107,CATMUN!$B$2:$G$1123,6,0)</f>
        <v>14</v>
      </c>
    </row>
    <row r="1108" spans="1:21" x14ac:dyDescent="0.2">
      <c r="A1108" s="28">
        <v>5809</v>
      </c>
      <c r="B1108" s="28" t="s">
        <v>2176</v>
      </c>
      <c r="C1108" s="28" t="s">
        <v>2268</v>
      </c>
      <c r="D1108" s="26">
        <v>2016</v>
      </c>
      <c r="E1108" s="26">
        <v>2016</v>
      </c>
      <c r="F1108" s="27">
        <v>3989</v>
      </c>
      <c r="G1108" s="27"/>
      <c r="H1108" s="27">
        <v>138534569</v>
      </c>
      <c r="I1108" s="27">
        <v>357621.3</v>
      </c>
      <c r="J1108" s="27">
        <v>110077199171.10001</v>
      </c>
      <c r="K1108" s="29">
        <v>1919</v>
      </c>
      <c r="L1108" s="29">
        <v>366257</v>
      </c>
      <c r="M1108" s="29">
        <v>163706.07999999999</v>
      </c>
      <c r="N1108" s="29">
        <v>50166699720.900002</v>
      </c>
      <c r="O1108" s="30">
        <f t="shared" si="85"/>
        <v>5908</v>
      </c>
      <c r="P1108" s="30">
        <f t="shared" si="89"/>
        <v>138900826</v>
      </c>
      <c r="Q1108" s="30">
        <f t="shared" si="86"/>
        <v>521327.38</v>
      </c>
      <c r="R1108" s="30">
        <f t="shared" si="87"/>
        <v>160243898892</v>
      </c>
      <c r="T1108">
        <f t="shared" si="88"/>
        <v>5809</v>
      </c>
      <c r="U1108">
        <f>VLOOKUP(T1108,CATMUN!$B$2:$G$1123,6,0)</f>
        <v>7</v>
      </c>
    </row>
    <row r="1109" spans="1:21" x14ac:dyDescent="0.2">
      <c r="A1109" s="28">
        <v>5819</v>
      </c>
      <c r="B1109" s="28" t="s">
        <v>2176</v>
      </c>
      <c r="C1109" s="28" t="s">
        <v>1892</v>
      </c>
      <c r="D1109" s="26">
        <v>2013</v>
      </c>
      <c r="E1109" s="26">
        <v>2018</v>
      </c>
      <c r="F1109" s="27">
        <v>2411</v>
      </c>
      <c r="G1109" s="27"/>
      <c r="H1109" s="27">
        <v>132885473</v>
      </c>
      <c r="I1109" s="27">
        <v>96636.21</v>
      </c>
      <c r="J1109" s="27">
        <v>9428876185.5</v>
      </c>
      <c r="K1109" s="29">
        <v>1346</v>
      </c>
      <c r="L1109" s="29">
        <v>235223.15</v>
      </c>
      <c r="M1109" s="29">
        <v>90704.26</v>
      </c>
      <c r="N1109" s="29">
        <v>26012495981.400002</v>
      </c>
      <c r="O1109" s="30">
        <f t="shared" si="85"/>
        <v>3757</v>
      </c>
      <c r="P1109" s="30">
        <f t="shared" si="89"/>
        <v>133120696.15000001</v>
      </c>
      <c r="Q1109" s="30">
        <f t="shared" si="86"/>
        <v>187340.47</v>
      </c>
      <c r="R1109" s="30">
        <f t="shared" si="87"/>
        <v>35441372166.900002</v>
      </c>
      <c r="T1109">
        <f t="shared" si="88"/>
        <v>5819</v>
      </c>
      <c r="U1109">
        <f>VLOOKUP(T1109,CATMUN!$B$2:$G$1123,6,0)</f>
        <v>15</v>
      </c>
    </row>
    <row r="1110" spans="1:21" x14ac:dyDescent="0.2">
      <c r="A1110" s="28">
        <v>5837</v>
      </c>
      <c r="B1110" s="28" t="s">
        <v>2176</v>
      </c>
      <c r="C1110" s="28" t="s">
        <v>2269</v>
      </c>
      <c r="D1110" s="26">
        <v>2003</v>
      </c>
      <c r="E1110" s="26">
        <v>2012</v>
      </c>
      <c r="F1110" s="27">
        <v>30460</v>
      </c>
      <c r="G1110" s="27"/>
      <c r="H1110" s="27">
        <v>2732429828</v>
      </c>
      <c r="I1110" s="27">
        <v>1003047.71</v>
      </c>
      <c r="J1110" s="27">
        <v>299671402076.59998</v>
      </c>
      <c r="K1110" s="29">
        <v>23200</v>
      </c>
      <c r="L1110" s="29">
        <v>7213567.96</v>
      </c>
      <c r="M1110" s="29">
        <v>1814352.95</v>
      </c>
      <c r="N1110" s="29">
        <v>560568489764.90002</v>
      </c>
      <c r="O1110" s="30">
        <f t="shared" si="85"/>
        <v>53660</v>
      </c>
      <c r="P1110" s="30">
        <f t="shared" si="89"/>
        <v>2739643395.96</v>
      </c>
      <c r="Q1110" s="30">
        <f t="shared" si="86"/>
        <v>2817400.66</v>
      </c>
      <c r="R1110" s="30">
        <f t="shared" si="87"/>
        <v>860239891841.5</v>
      </c>
      <c r="T1110">
        <f t="shared" si="88"/>
        <v>5837</v>
      </c>
      <c r="U1110">
        <f>VLOOKUP(T1110,CATMUN!$B$2:$G$1123,6,0)</f>
        <v>13</v>
      </c>
    </row>
    <row r="1111" spans="1:21" x14ac:dyDescent="0.2">
      <c r="A1111" s="28">
        <v>5842</v>
      </c>
      <c r="B1111" s="28" t="s">
        <v>2176</v>
      </c>
      <c r="C1111" s="28" t="s">
        <v>2270</v>
      </c>
      <c r="D1111" s="26">
        <v>2005</v>
      </c>
      <c r="E1111" s="26">
        <v>2019</v>
      </c>
      <c r="F1111" s="27">
        <v>3047</v>
      </c>
      <c r="G1111" s="27"/>
      <c r="H1111" s="27">
        <v>257323309.99999997</v>
      </c>
      <c r="I1111" s="27">
        <v>97137.73</v>
      </c>
      <c r="J1111" s="27">
        <v>12737945730.1</v>
      </c>
      <c r="K1111" s="29">
        <v>1064</v>
      </c>
      <c r="L1111" s="29">
        <v>257578</v>
      </c>
      <c r="M1111" s="29">
        <v>88152.23</v>
      </c>
      <c r="N1111" s="29">
        <v>21874800751.400002</v>
      </c>
      <c r="O1111" s="30">
        <f t="shared" si="85"/>
        <v>4111</v>
      </c>
      <c r="P1111" s="30">
        <f t="shared" si="89"/>
        <v>257580887.99999997</v>
      </c>
      <c r="Q1111" s="30">
        <f t="shared" si="86"/>
        <v>185289.96</v>
      </c>
      <c r="R1111" s="30">
        <f t="shared" si="87"/>
        <v>34612746481.5</v>
      </c>
      <c r="T1111">
        <f t="shared" si="88"/>
        <v>5842</v>
      </c>
      <c r="U1111">
        <f>VLOOKUP(T1111,CATMUN!$B$2:$G$1123,6,0)</f>
        <v>15</v>
      </c>
    </row>
    <row r="1112" spans="1:21" x14ac:dyDescent="0.2">
      <c r="A1112" s="28">
        <v>5847</v>
      </c>
      <c r="B1112" s="28" t="s">
        <v>2176</v>
      </c>
      <c r="C1112" s="28" t="s">
        <v>2271</v>
      </c>
      <c r="D1112" s="26">
        <v>2013</v>
      </c>
      <c r="E1112" s="26">
        <v>2012</v>
      </c>
      <c r="F1112" s="27">
        <v>7698</v>
      </c>
      <c r="G1112" s="27"/>
      <c r="H1112" s="27">
        <v>2553961753</v>
      </c>
      <c r="I1112" s="27">
        <v>405863.33</v>
      </c>
      <c r="J1112" s="27">
        <v>127504745989.7</v>
      </c>
      <c r="K1112" s="29">
        <v>7568</v>
      </c>
      <c r="L1112" s="29">
        <v>1868535.07</v>
      </c>
      <c r="M1112" s="29">
        <v>548769.30000000005</v>
      </c>
      <c r="N1112" s="29">
        <v>133699497732.5</v>
      </c>
      <c r="O1112" s="30">
        <f t="shared" si="85"/>
        <v>15266</v>
      </c>
      <c r="P1112" s="30">
        <f t="shared" si="89"/>
        <v>2555830288.0700002</v>
      </c>
      <c r="Q1112" s="30">
        <f t="shared" si="86"/>
        <v>954632.63000000012</v>
      </c>
      <c r="R1112" s="30">
        <f t="shared" si="87"/>
        <v>261204243722.20001</v>
      </c>
      <c r="T1112">
        <f t="shared" si="88"/>
        <v>5847</v>
      </c>
      <c r="U1112">
        <f>VLOOKUP(T1112,CATMUN!$B$2:$G$1123,6,0)</f>
        <v>15</v>
      </c>
    </row>
    <row r="1113" spans="1:21" x14ac:dyDescent="0.2">
      <c r="A1113" s="28">
        <v>5854</v>
      </c>
      <c r="B1113" s="28" t="s">
        <v>2176</v>
      </c>
      <c r="C1113" s="28" t="s">
        <v>2272</v>
      </c>
      <c r="D1113" s="26">
        <v>2006</v>
      </c>
      <c r="E1113" s="26">
        <v>2006</v>
      </c>
      <c r="F1113" s="27">
        <v>4169</v>
      </c>
      <c r="G1113" s="27"/>
      <c r="H1113" s="27">
        <v>577286017</v>
      </c>
      <c r="I1113" s="27">
        <v>139472.73000000001</v>
      </c>
      <c r="J1113" s="27">
        <v>17511379930.700001</v>
      </c>
      <c r="K1113" s="29">
        <v>1883</v>
      </c>
      <c r="L1113" s="29">
        <v>459350.35</v>
      </c>
      <c r="M1113" s="29">
        <v>130636.81</v>
      </c>
      <c r="N1113" s="29">
        <v>17051807893.799999</v>
      </c>
      <c r="O1113" s="30">
        <f t="shared" si="85"/>
        <v>6052</v>
      </c>
      <c r="P1113" s="30">
        <f t="shared" si="89"/>
        <v>577745367.35000002</v>
      </c>
      <c r="Q1113" s="30">
        <f t="shared" si="86"/>
        <v>270109.54000000004</v>
      </c>
      <c r="R1113" s="30">
        <f t="shared" si="87"/>
        <v>34563187824.5</v>
      </c>
      <c r="T1113">
        <f t="shared" si="88"/>
        <v>5854</v>
      </c>
      <c r="U1113">
        <f>VLOOKUP(T1113,CATMUN!$B$2:$G$1123,6,0)</f>
        <v>15</v>
      </c>
    </row>
    <row r="1114" spans="1:21" x14ac:dyDescent="0.2">
      <c r="A1114" s="28">
        <v>5856</v>
      </c>
      <c r="B1114" s="28" t="s">
        <v>2176</v>
      </c>
      <c r="C1114" s="28" t="s">
        <v>1455</v>
      </c>
      <c r="D1114" s="26">
        <v>2011</v>
      </c>
      <c r="E1114" s="26">
        <v>2011</v>
      </c>
      <c r="F1114" s="27">
        <v>2178</v>
      </c>
      <c r="G1114" s="27"/>
      <c r="H1114" s="27">
        <v>124991454</v>
      </c>
      <c r="I1114" s="27">
        <v>177244.26</v>
      </c>
      <c r="J1114" s="27">
        <v>86888017845.199997</v>
      </c>
      <c r="K1114" s="29">
        <v>1835</v>
      </c>
      <c r="L1114" s="29">
        <v>553323.11</v>
      </c>
      <c r="M1114" s="29">
        <v>144152.54</v>
      </c>
      <c r="N1114" s="29">
        <v>42343693121.699997</v>
      </c>
      <c r="O1114" s="30">
        <f t="shared" si="85"/>
        <v>4013</v>
      </c>
      <c r="P1114" s="30">
        <f t="shared" si="89"/>
        <v>125544777.11</v>
      </c>
      <c r="Q1114" s="30">
        <f t="shared" si="86"/>
        <v>321396.80000000005</v>
      </c>
      <c r="R1114" s="30">
        <f t="shared" si="87"/>
        <v>129231710966.89999</v>
      </c>
      <c r="T1114">
        <f t="shared" si="88"/>
        <v>5856</v>
      </c>
      <c r="U1114">
        <f>VLOOKUP(T1114,CATMUN!$B$2:$G$1123,6,0)</f>
        <v>15</v>
      </c>
    </row>
    <row r="1115" spans="1:21" x14ac:dyDescent="0.2">
      <c r="A1115" s="28">
        <v>5858</v>
      </c>
      <c r="B1115" s="28" t="s">
        <v>2176</v>
      </c>
      <c r="C1115" s="28" t="s">
        <v>2273</v>
      </c>
      <c r="D1115" s="26">
        <v>2016</v>
      </c>
      <c r="E1115" s="26">
        <v>2016</v>
      </c>
      <c r="F1115" s="27">
        <v>2473</v>
      </c>
      <c r="G1115" s="27"/>
      <c r="H1115" s="27">
        <v>537363193</v>
      </c>
      <c r="I1115" s="27">
        <v>165970.23999999999</v>
      </c>
      <c r="J1115" s="27">
        <v>46045060428.599998</v>
      </c>
      <c r="K1115" s="29">
        <v>3778</v>
      </c>
      <c r="L1115" s="29">
        <v>985601</v>
      </c>
      <c r="M1115" s="29">
        <v>282341.24</v>
      </c>
      <c r="N1115" s="29">
        <v>62169773734.699997</v>
      </c>
      <c r="O1115" s="30">
        <f t="shared" si="85"/>
        <v>6251</v>
      </c>
      <c r="P1115" s="30">
        <f t="shared" si="89"/>
        <v>538348794</v>
      </c>
      <c r="Q1115" s="30">
        <f t="shared" si="86"/>
        <v>448311.48</v>
      </c>
      <c r="R1115" s="30">
        <f t="shared" si="87"/>
        <v>108214834163.29999</v>
      </c>
      <c r="T1115">
        <f t="shared" si="88"/>
        <v>5858</v>
      </c>
      <c r="U1115">
        <f>VLOOKUP(T1115,CATMUN!$B$2:$G$1123,6,0)</f>
        <v>8</v>
      </c>
    </row>
    <row r="1116" spans="1:21" x14ac:dyDescent="0.2">
      <c r="A1116" s="28">
        <v>5861</v>
      </c>
      <c r="B1116" s="28" t="s">
        <v>2176</v>
      </c>
      <c r="C1116" s="28" t="s">
        <v>1611</v>
      </c>
      <c r="D1116" s="26">
        <v>2015</v>
      </c>
      <c r="E1116" s="26">
        <v>2014</v>
      </c>
      <c r="F1116" s="27">
        <v>4324</v>
      </c>
      <c r="G1116" s="27"/>
      <c r="H1116" s="27">
        <v>140881740</v>
      </c>
      <c r="I1116" s="27">
        <v>397710.68</v>
      </c>
      <c r="J1116" s="27">
        <v>247781587634.20001</v>
      </c>
      <c r="K1116" s="29">
        <v>3426</v>
      </c>
      <c r="L1116" s="29">
        <v>1332182.96</v>
      </c>
      <c r="M1116" s="29">
        <v>332303.26</v>
      </c>
      <c r="N1116" s="29">
        <v>103565470733.3</v>
      </c>
      <c r="O1116" s="30">
        <f t="shared" si="85"/>
        <v>7750</v>
      </c>
      <c r="P1116" s="30">
        <f t="shared" si="89"/>
        <v>142213922.96000001</v>
      </c>
      <c r="Q1116" s="30">
        <f t="shared" si="86"/>
        <v>730013.94</v>
      </c>
      <c r="R1116" s="30">
        <f t="shared" si="87"/>
        <v>351347058367.5</v>
      </c>
      <c r="T1116">
        <f t="shared" si="88"/>
        <v>5861</v>
      </c>
      <c r="U1116">
        <f>VLOOKUP(T1116,CATMUN!$B$2:$G$1123,6,0)</f>
        <v>14</v>
      </c>
    </row>
    <row r="1117" spans="1:21" x14ac:dyDescent="0.2">
      <c r="A1117" s="28">
        <v>5873</v>
      </c>
      <c r="B1117" s="28" t="s">
        <v>2176</v>
      </c>
      <c r="C1117" s="28" t="s">
        <v>2274</v>
      </c>
      <c r="D1117" s="26">
        <v>0</v>
      </c>
      <c r="E1117" s="26">
        <v>2016</v>
      </c>
      <c r="F1117" s="27">
        <v>1897</v>
      </c>
      <c r="G1117" s="27"/>
      <c r="H1117" s="27">
        <v>1640766553.0000002</v>
      </c>
      <c r="I1117" s="27">
        <v>0</v>
      </c>
      <c r="J1117" s="27">
        <v>134935539770.89999</v>
      </c>
      <c r="K1117" s="29">
        <v>1522</v>
      </c>
      <c r="L1117" s="29">
        <v>416648</v>
      </c>
      <c r="M1117" s="29">
        <v>74501.58</v>
      </c>
      <c r="N1117" s="29">
        <v>11903153299.200001</v>
      </c>
      <c r="O1117" s="30">
        <f t="shared" si="85"/>
        <v>3419</v>
      </c>
      <c r="P1117" s="30">
        <f t="shared" si="89"/>
        <v>1641183201.0000002</v>
      </c>
      <c r="Q1117" s="30">
        <f t="shared" si="86"/>
        <v>74501.58</v>
      </c>
      <c r="R1117" s="30">
        <f t="shared" si="87"/>
        <v>146838693070.10001</v>
      </c>
      <c r="T1117">
        <f t="shared" si="88"/>
        <v>5873</v>
      </c>
      <c r="U1117">
        <f>VLOOKUP(T1117,CATMUN!$B$2:$G$1123,6,0)</f>
        <v>15</v>
      </c>
    </row>
    <row r="1118" spans="1:21" x14ac:dyDescent="0.2">
      <c r="A1118" s="28">
        <v>5885</v>
      </c>
      <c r="B1118" s="28" t="s">
        <v>2176</v>
      </c>
      <c r="C1118" s="28" t="s">
        <v>2275</v>
      </c>
      <c r="D1118" s="26">
        <v>2011</v>
      </c>
      <c r="E1118" s="26">
        <v>2020</v>
      </c>
      <c r="F1118" s="27">
        <v>2421</v>
      </c>
      <c r="G1118" s="27"/>
      <c r="H1118" s="27">
        <v>428198275</v>
      </c>
      <c r="I1118" s="27">
        <v>106584.66</v>
      </c>
      <c r="J1118" s="27">
        <v>23372918316</v>
      </c>
      <c r="K1118" s="29">
        <v>1435</v>
      </c>
      <c r="L1118" s="29">
        <v>819100</v>
      </c>
      <c r="M1118" s="29">
        <v>126765.55</v>
      </c>
      <c r="N1118" s="29">
        <v>31930759062.700001</v>
      </c>
      <c r="O1118" s="30">
        <f t="shared" si="85"/>
        <v>3856</v>
      </c>
      <c r="P1118" s="30">
        <f t="shared" si="89"/>
        <v>429017375</v>
      </c>
      <c r="Q1118" s="30">
        <f t="shared" si="86"/>
        <v>233350.21000000002</v>
      </c>
      <c r="R1118" s="30">
        <f t="shared" si="87"/>
        <v>55303677378.699997</v>
      </c>
      <c r="T1118">
        <f t="shared" si="88"/>
        <v>5885</v>
      </c>
      <c r="U1118">
        <f>VLOOKUP(T1118,CATMUN!$B$2:$G$1123,6,0)</f>
        <v>15</v>
      </c>
    </row>
    <row r="1119" spans="1:21" x14ac:dyDescent="0.2">
      <c r="A1119" s="28">
        <v>5887</v>
      </c>
      <c r="B1119" s="28" t="s">
        <v>2176</v>
      </c>
      <c r="C1119" s="28" t="s">
        <v>2276</v>
      </c>
      <c r="D1119" s="26">
        <v>2014</v>
      </c>
      <c r="E1119" s="26">
        <v>2014</v>
      </c>
      <c r="F1119" s="27">
        <v>5867</v>
      </c>
      <c r="G1119" s="27"/>
      <c r="H1119" s="27">
        <v>707208845</v>
      </c>
      <c r="I1119" s="27">
        <v>467763.13</v>
      </c>
      <c r="J1119" s="27">
        <v>124316705574.8</v>
      </c>
      <c r="K1119" s="29">
        <v>11622</v>
      </c>
      <c r="L1119" s="29">
        <v>2655356.31</v>
      </c>
      <c r="M1119" s="29">
        <v>1108805.49</v>
      </c>
      <c r="N1119" s="29">
        <v>340552613276.79999</v>
      </c>
      <c r="O1119" s="30">
        <f t="shared" si="85"/>
        <v>17489</v>
      </c>
      <c r="P1119" s="30">
        <f t="shared" si="89"/>
        <v>709864201.30999994</v>
      </c>
      <c r="Q1119" s="30">
        <f t="shared" si="86"/>
        <v>1576568.62</v>
      </c>
      <c r="R1119" s="30">
        <f t="shared" si="87"/>
        <v>464869318851.59998</v>
      </c>
      <c r="T1119">
        <f t="shared" si="88"/>
        <v>5887</v>
      </c>
      <c r="U1119">
        <f>VLOOKUP(T1119,CATMUN!$B$2:$G$1123,6,0)</f>
        <v>14</v>
      </c>
    </row>
    <row r="1120" spans="1:21" x14ac:dyDescent="0.2">
      <c r="A1120" s="28">
        <v>5890</v>
      </c>
      <c r="B1120" s="28" t="s">
        <v>2176</v>
      </c>
      <c r="C1120" s="28" t="s">
        <v>2277</v>
      </c>
      <c r="D1120" s="26">
        <v>2007</v>
      </c>
      <c r="E1120" s="26">
        <v>2008</v>
      </c>
      <c r="F1120" s="27">
        <v>9166</v>
      </c>
      <c r="G1120" s="27"/>
      <c r="H1120" s="27">
        <v>940979111</v>
      </c>
      <c r="I1120" s="27">
        <v>437131.72</v>
      </c>
      <c r="J1120" s="27">
        <v>87803044345.800003</v>
      </c>
      <c r="K1120" s="29">
        <v>3238</v>
      </c>
      <c r="L1120" s="29">
        <v>2505084.52</v>
      </c>
      <c r="M1120" s="29">
        <v>216106.22</v>
      </c>
      <c r="N1120" s="29">
        <v>44722662498.900002</v>
      </c>
      <c r="O1120" s="30">
        <f t="shared" si="85"/>
        <v>12404</v>
      </c>
      <c r="P1120" s="30">
        <f t="shared" si="89"/>
        <v>943484195.51999998</v>
      </c>
      <c r="Q1120" s="30">
        <f t="shared" si="86"/>
        <v>653237.93999999994</v>
      </c>
      <c r="R1120" s="30">
        <f t="shared" si="87"/>
        <v>132525706844.70001</v>
      </c>
      <c r="T1120">
        <f t="shared" si="88"/>
        <v>5890</v>
      </c>
      <c r="U1120">
        <f>VLOOKUP(T1120,CATMUN!$B$2:$G$1123,6,0)</f>
        <v>15</v>
      </c>
    </row>
    <row r="1121" spans="1:21" x14ac:dyDescent="0.2">
      <c r="A1121" s="28">
        <v>5893</v>
      </c>
      <c r="B1121" s="28" t="s">
        <v>2176</v>
      </c>
      <c r="C1121" s="28" t="s">
        <v>2278</v>
      </c>
      <c r="D1121" s="26">
        <v>2013</v>
      </c>
      <c r="E1121" s="26">
        <v>2016</v>
      </c>
      <c r="F1121" s="27">
        <v>6208</v>
      </c>
      <c r="G1121" s="27"/>
      <c r="H1121" s="27">
        <v>1785850572</v>
      </c>
      <c r="I1121" s="27">
        <v>376529.32</v>
      </c>
      <c r="J1121" s="27">
        <v>196280730921.89999</v>
      </c>
      <c r="K1121" s="29">
        <v>4865</v>
      </c>
      <c r="L1121" s="29">
        <v>2821589</v>
      </c>
      <c r="M1121" s="29">
        <v>370044.94</v>
      </c>
      <c r="N1121" s="29">
        <v>103424459424.5</v>
      </c>
      <c r="O1121" s="30">
        <f t="shared" si="85"/>
        <v>11073</v>
      </c>
      <c r="P1121" s="30">
        <f t="shared" si="89"/>
        <v>1788672161</v>
      </c>
      <c r="Q1121" s="30">
        <f t="shared" si="86"/>
        <v>746574.26</v>
      </c>
      <c r="R1121" s="30">
        <f t="shared" si="87"/>
        <v>299705190346.40002</v>
      </c>
      <c r="T1121">
        <f t="shared" si="88"/>
        <v>5893</v>
      </c>
      <c r="U1121">
        <f>VLOOKUP(T1121,CATMUN!$B$2:$G$1123,6,0)</f>
        <v>15</v>
      </c>
    </row>
    <row r="1122" spans="1:21" x14ac:dyDescent="0.2">
      <c r="A1122" s="28">
        <v>5895</v>
      </c>
      <c r="B1122" s="28" t="s">
        <v>2176</v>
      </c>
      <c r="C1122" s="28" t="s">
        <v>2279</v>
      </c>
      <c r="D1122" s="26">
        <v>2012</v>
      </c>
      <c r="E1122" s="26">
        <v>2012</v>
      </c>
      <c r="F1122" s="27">
        <v>7529</v>
      </c>
      <c r="G1122" s="27"/>
      <c r="H1122" s="27">
        <v>1005082277.9999999</v>
      </c>
      <c r="I1122" s="27">
        <v>179420.87</v>
      </c>
      <c r="J1122" s="27">
        <v>43542572823.5</v>
      </c>
      <c r="K1122" s="29">
        <v>5488</v>
      </c>
      <c r="L1122" s="29">
        <v>1569003.26</v>
      </c>
      <c r="M1122" s="29">
        <v>404603.75</v>
      </c>
      <c r="N1122" s="29">
        <v>85574375518.899994</v>
      </c>
      <c r="O1122" s="30">
        <f t="shared" si="85"/>
        <v>13017</v>
      </c>
      <c r="P1122" s="30">
        <f t="shared" si="89"/>
        <v>1006651281.2599999</v>
      </c>
      <c r="Q1122" s="30">
        <f t="shared" si="86"/>
        <v>584024.62</v>
      </c>
      <c r="R1122" s="30">
        <f t="shared" si="87"/>
        <v>129116948342.39999</v>
      </c>
      <c r="T1122">
        <f t="shared" si="88"/>
        <v>5895</v>
      </c>
      <c r="U1122">
        <f>VLOOKUP(T1122,CATMUN!$B$2:$G$1123,6,0)</f>
        <v>15</v>
      </c>
    </row>
    <row r="1123" spans="1:21" x14ac:dyDescent="0.2">
      <c r="A1123" s="75">
        <v>8001</v>
      </c>
      <c r="B1123" s="28" t="s">
        <v>1219</v>
      </c>
      <c r="C1123" s="28" t="s">
        <v>2304</v>
      </c>
      <c r="D1123" s="26">
        <v>2019</v>
      </c>
      <c r="E1123" s="26">
        <v>2019</v>
      </c>
      <c r="F1123" s="27">
        <v>7876</v>
      </c>
      <c r="G1123" s="27"/>
      <c r="H1123" s="27">
        <v>60187248</v>
      </c>
      <c r="I1123" s="27">
        <v>989468</v>
      </c>
      <c r="J1123" s="27">
        <v>1949759361000</v>
      </c>
      <c r="K1123" s="29">
        <v>375375</v>
      </c>
      <c r="L1123" s="29">
        <v>77662493</v>
      </c>
      <c r="M1123" s="29">
        <v>38951672</v>
      </c>
      <c r="N1123" s="29">
        <v>48202048992000</v>
      </c>
      <c r="O1123" s="30">
        <f>F1123+K1123</f>
        <v>383251</v>
      </c>
      <c r="P1123" s="30">
        <f t="shared" si="89"/>
        <v>137849741</v>
      </c>
      <c r="Q1123" s="30">
        <f>I1123+M1123</f>
        <v>39941140</v>
      </c>
      <c r="R1123" s="30">
        <f t="shared" si="87"/>
        <v>50151808353000</v>
      </c>
      <c r="T1123">
        <f t="shared" si="88"/>
        <v>8001</v>
      </c>
      <c r="U1123" t="str">
        <f>VLOOKUP(T1123,CATMUN!$B$2:$G$1123,6,0)</f>
        <v>01</v>
      </c>
    </row>
    <row r="1124" spans="1:21" x14ac:dyDescent="0.2">
      <c r="A1124" s="28"/>
      <c r="B1124" s="28"/>
      <c r="C1124" s="28"/>
      <c r="D1124" s="28"/>
      <c r="E1124" s="28"/>
      <c r="F1124" s="34"/>
      <c r="G1124" s="34"/>
      <c r="H1124" s="34"/>
      <c r="I1124" s="34"/>
      <c r="J1124" s="34"/>
      <c r="K1124" s="34"/>
      <c r="L1124" s="34"/>
      <c r="M1124" s="34"/>
      <c r="N1124" s="34"/>
      <c r="O1124" s="34"/>
      <c r="P1124" s="34"/>
      <c r="Q1124" s="34"/>
      <c r="R1124" s="34"/>
    </row>
    <row r="1125" spans="1:21" x14ac:dyDescent="0.2">
      <c r="A1125" s="28"/>
      <c r="B1125" s="28"/>
      <c r="C1125" s="28"/>
      <c r="D1125" s="28"/>
      <c r="E1125" s="28"/>
      <c r="F1125" s="35">
        <v>2784293</v>
      </c>
      <c r="G1125" s="35"/>
      <c r="H1125" s="34"/>
      <c r="I1125" s="34"/>
      <c r="J1125" s="34"/>
      <c r="K1125" s="34">
        <v>2149272</v>
      </c>
      <c r="L1125" s="34"/>
      <c r="M1125" s="34"/>
      <c r="N1125" s="34"/>
      <c r="O1125" s="34"/>
      <c r="P1125" s="34"/>
      <c r="Q1125" s="34"/>
      <c r="R1125" s="34"/>
    </row>
    <row r="1126" spans="1:21" x14ac:dyDescent="0.2">
      <c r="A1126" s="28"/>
      <c r="B1126" s="28"/>
      <c r="C1126" s="28"/>
      <c r="D1126" s="28"/>
      <c r="E1126" s="36"/>
      <c r="F1126" s="34">
        <v>4397398</v>
      </c>
      <c r="G1126" s="34"/>
      <c r="H1126" s="34"/>
      <c r="I1126" s="34"/>
      <c r="J1126" s="34"/>
      <c r="K1126" s="34">
        <v>12465037</v>
      </c>
      <c r="L1126" s="34"/>
      <c r="M1126" s="34"/>
      <c r="N1126" s="34"/>
      <c r="O1126" s="34">
        <v>16862435</v>
      </c>
      <c r="P1126" s="34"/>
      <c r="Q1126" s="34"/>
      <c r="R1126" s="34"/>
    </row>
    <row r="1127" spans="1:21" x14ac:dyDescent="0.2">
      <c r="A1127" s="28"/>
      <c r="B1127" s="28"/>
      <c r="C1127" s="28"/>
      <c r="D1127" s="28"/>
      <c r="E1127" s="28"/>
      <c r="F1127" s="36">
        <v>0.63300000000000001</v>
      </c>
      <c r="G1127" s="36"/>
      <c r="H1127" s="34"/>
      <c r="I1127" s="34"/>
      <c r="J1127" s="34"/>
      <c r="K1127" s="36">
        <v>0.17199999999999999</v>
      </c>
      <c r="L1127" s="34"/>
      <c r="M1127" s="34"/>
      <c r="N1127" s="34"/>
      <c r="O1127" s="34">
        <v>4933565</v>
      </c>
      <c r="P1127" s="36">
        <v>0.29299999999999998</v>
      </c>
      <c r="Q1127" s="34"/>
      <c r="R1127" s="34"/>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C20"/>
  <sheetViews>
    <sheetView workbookViewId="0">
      <selection activeCell="I11" sqref="I11"/>
    </sheetView>
  </sheetViews>
  <sheetFormatPr baseColWidth="10" defaultRowHeight="16" x14ac:dyDescent="0.2"/>
  <sheetData>
    <row r="1" spans="1:3" x14ac:dyDescent="0.2">
      <c r="A1" t="s">
        <v>2341</v>
      </c>
      <c r="B1" s="46" t="s">
        <v>2340</v>
      </c>
    </row>
    <row r="2" spans="1:3" x14ac:dyDescent="0.25">
      <c r="A2">
        <v>2001</v>
      </c>
      <c r="B2" s="47">
        <v>112.94</v>
      </c>
      <c r="C2" s="48">
        <f>(B2-100)/100</f>
        <v>0.12939999999999999</v>
      </c>
    </row>
    <row r="3" spans="1:3" x14ac:dyDescent="0.25">
      <c r="A3">
        <v>2002</v>
      </c>
      <c r="B3" s="47">
        <v>104.51</v>
      </c>
      <c r="C3" s="48">
        <f t="shared" ref="C3:C18" si="0">(B3-100)/100</f>
        <v>4.510000000000005E-2</v>
      </c>
    </row>
    <row r="4" spans="1:3" x14ac:dyDescent="0.25">
      <c r="A4">
        <v>2003</v>
      </c>
      <c r="B4" s="47">
        <v>104.42</v>
      </c>
      <c r="C4" s="48">
        <f t="shared" si="0"/>
        <v>4.4200000000000017E-2</v>
      </c>
    </row>
    <row r="5" spans="1:3" x14ac:dyDescent="0.25">
      <c r="A5">
        <v>2004</v>
      </c>
      <c r="B5" s="47">
        <v>105.21</v>
      </c>
      <c r="C5" s="48">
        <f t="shared" si="0"/>
        <v>5.2099999999999938E-2</v>
      </c>
    </row>
    <row r="6" spans="1:3" x14ac:dyDescent="0.25">
      <c r="A6">
        <v>2005</v>
      </c>
      <c r="B6" s="47">
        <v>105.04</v>
      </c>
      <c r="C6" s="48">
        <f t="shared" si="0"/>
        <v>5.0400000000000063E-2</v>
      </c>
    </row>
    <row r="7" spans="1:3" x14ac:dyDescent="0.25">
      <c r="A7">
        <v>2006</v>
      </c>
      <c r="B7" s="47">
        <v>104.2</v>
      </c>
      <c r="C7" s="48">
        <f t="shared" si="0"/>
        <v>4.200000000000003E-2</v>
      </c>
    </row>
    <row r="8" spans="1:3" x14ac:dyDescent="0.25">
      <c r="A8">
        <v>2007</v>
      </c>
      <c r="B8" s="47">
        <v>104.87</v>
      </c>
      <c r="C8" s="48">
        <f t="shared" si="0"/>
        <v>4.8700000000000049E-2</v>
      </c>
    </row>
    <row r="9" spans="1:3" x14ac:dyDescent="0.25">
      <c r="A9">
        <v>2008</v>
      </c>
      <c r="B9" s="47">
        <v>106.37</v>
      </c>
      <c r="C9" s="48">
        <f t="shared" si="0"/>
        <v>6.3700000000000048E-2</v>
      </c>
    </row>
    <row r="10" spans="1:3" x14ac:dyDescent="0.25">
      <c r="A10">
        <v>2009</v>
      </c>
      <c r="B10" s="47">
        <v>106.01</v>
      </c>
      <c r="C10" s="48">
        <f t="shared" si="0"/>
        <v>6.0100000000000049E-2</v>
      </c>
    </row>
    <row r="11" spans="1:3" x14ac:dyDescent="0.25">
      <c r="A11">
        <v>2010</v>
      </c>
      <c r="B11" s="47">
        <v>105.1</v>
      </c>
      <c r="C11" s="48">
        <f t="shared" si="0"/>
        <v>5.0999999999999941E-2</v>
      </c>
    </row>
    <row r="12" spans="1:3" x14ac:dyDescent="0.25">
      <c r="A12">
        <v>2011</v>
      </c>
      <c r="B12" s="47">
        <v>106.37</v>
      </c>
      <c r="C12" s="48">
        <f t="shared" si="0"/>
        <v>6.3700000000000048E-2</v>
      </c>
    </row>
    <row r="13" spans="1:3" x14ac:dyDescent="0.25">
      <c r="A13">
        <v>2012</v>
      </c>
      <c r="B13" s="47">
        <v>106.29</v>
      </c>
      <c r="C13" s="48">
        <f t="shared" si="0"/>
        <v>6.2900000000000067E-2</v>
      </c>
    </row>
    <row r="14" spans="1:3" x14ac:dyDescent="0.25">
      <c r="A14">
        <v>2013</v>
      </c>
      <c r="B14" s="47">
        <v>106.03</v>
      </c>
      <c r="C14" s="48">
        <f t="shared" si="0"/>
        <v>6.0300000000000013E-2</v>
      </c>
    </row>
    <row r="15" spans="1:3" x14ac:dyDescent="0.25">
      <c r="A15">
        <v>2014</v>
      </c>
      <c r="B15" s="47">
        <v>105.95</v>
      </c>
      <c r="C15" s="48">
        <f>(B15-100)/100</f>
        <v>5.9500000000000025E-2</v>
      </c>
    </row>
    <row r="16" spans="1:3" x14ac:dyDescent="0.25">
      <c r="A16">
        <v>2015</v>
      </c>
      <c r="B16" s="47">
        <v>105.8</v>
      </c>
      <c r="C16" s="48">
        <f t="shared" si="0"/>
        <v>5.7999999999999968E-2</v>
      </c>
    </row>
    <row r="17" spans="1:3" x14ac:dyDescent="0.25">
      <c r="A17">
        <v>2016</v>
      </c>
      <c r="B17" s="47">
        <v>105.48</v>
      </c>
      <c r="C17" s="48">
        <f t="shared" si="0"/>
        <v>5.4800000000000043E-2</v>
      </c>
    </row>
    <row r="18" spans="1:3" x14ac:dyDescent="0.25">
      <c r="A18">
        <v>2017</v>
      </c>
      <c r="B18" s="47">
        <v>105.21</v>
      </c>
      <c r="C18" s="48">
        <f t="shared" si="0"/>
        <v>5.2099999999999938E-2</v>
      </c>
    </row>
    <row r="19" spans="1:3" x14ac:dyDescent="0.25">
      <c r="A19">
        <v>2018</v>
      </c>
      <c r="B19" s="47">
        <v>104.65</v>
      </c>
      <c r="C19" s="48">
        <f>(B19-100)/100</f>
        <v>4.6500000000000055E-2</v>
      </c>
    </row>
    <row r="20" spans="1:3" x14ac:dyDescent="0.25">
      <c r="A20">
        <v>2019</v>
      </c>
      <c r="B20" s="268">
        <v>103.98</v>
      </c>
      <c r="C20" s="48">
        <f>(B20-100)/100</f>
        <v>3.9800000000000037E-2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70C0"/>
  </sheetPr>
  <dimension ref="A1:I4178"/>
  <sheetViews>
    <sheetView workbookViewId="0">
      <pane xSplit="1" ySplit="1" topLeftCell="B2" activePane="bottomRight" state="frozen"/>
      <selection activeCell="I11" sqref="I11"/>
      <selection pane="topRight" activeCell="I11" sqref="I11"/>
      <selection pane="bottomLeft" activeCell="I11" sqref="I11"/>
      <selection pane="bottomRight" activeCell="A2" sqref="A2"/>
    </sheetView>
  </sheetViews>
  <sheetFormatPr baseColWidth="10" defaultRowHeight="16" x14ac:dyDescent="0.2"/>
  <cols>
    <col min="6" max="6" width="15.1640625" bestFit="1" customWidth="1"/>
  </cols>
  <sheetData>
    <row r="1" spans="1:9" ht="40" x14ac:dyDescent="0.2">
      <c r="A1" s="49" t="s">
        <v>2285</v>
      </c>
      <c r="B1" s="49" t="s">
        <v>2343</v>
      </c>
      <c r="C1" s="49"/>
      <c r="D1" s="49" t="s">
        <v>2344</v>
      </c>
      <c r="E1" s="49" t="s">
        <v>2345</v>
      </c>
      <c r="F1" s="49" t="s">
        <v>2346</v>
      </c>
      <c r="G1" s="49" t="s">
        <v>2732</v>
      </c>
      <c r="H1" s="49" t="s">
        <v>2346</v>
      </c>
      <c r="I1" s="49" t="s">
        <v>2732</v>
      </c>
    </row>
    <row r="2" spans="1:9" x14ac:dyDescent="0.2">
      <c r="A2" s="50">
        <v>5001</v>
      </c>
      <c r="B2" s="50">
        <v>2015</v>
      </c>
      <c r="C2" s="50" t="str">
        <f>A2&amp;B2</f>
        <v>50012015</v>
      </c>
      <c r="D2" s="50" t="str">
        <f>VLOOKUP(A2,CATMUN!$B$2:$G$1123,6,0)</f>
        <v>01</v>
      </c>
      <c r="E2" s="50" t="s">
        <v>2177</v>
      </c>
      <c r="F2" s="280">
        <v>50678324</v>
      </c>
      <c r="G2" s="50">
        <v>14907175</v>
      </c>
    </row>
    <row r="3" spans="1:9" x14ac:dyDescent="0.2">
      <c r="A3" s="50">
        <v>5001</v>
      </c>
      <c r="B3" s="50">
        <v>2016</v>
      </c>
      <c r="C3" s="50" t="str">
        <f t="shared" ref="C3:C66" si="0">A3&amp;B3</f>
        <v>50012016</v>
      </c>
      <c r="D3" s="50" t="str">
        <f>VLOOKUP(A3,CATMUN!$B$2:$G$1123,6,0)</f>
        <v>01</v>
      </c>
      <c r="E3" s="50" t="s">
        <v>2177</v>
      </c>
      <c r="F3" s="280">
        <v>60194870562</v>
      </c>
      <c r="G3" s="50">
        <v>16549492736</v>
      </c>
    </row>
    <row r="4" spans="1:9" x14ac:dyDescent="0.2">
      <c r="A4" s="50">
        <v>5001</v>
      </c>
      <c r="B4" s="50">
        <v>2017</v>
      </c>
      <c r="C4" s="50" t="str">
        <f t="shared" si="0"/>
        <v>50012017</v>
      </c>
      <c r="D4" s="50" t="str">
        <f>VLOOKUP(A4,CATMUN!$B$2:$G$1123,6,0)</f>
        <v>01</v>
      </c>
      <c r="E4" s="50" t="s">
        <v>2177</v>
      </c>
      <c r="F4" s="280">
        <v>45535923</v>
      </c>
      <c r="G4" s="50">
        <v>13511436</v>
      </c>
    </row>
    <row r="5" spans="1:9" x14ac:dyDescent="0.2">
      <c r="A5" s="50">
        <v>5001</v>
      </c>
      <c r="B5" s="50">
        <v>2018</v>
      </c>
      <c r="C5" s="50" t="str">
        <f t="shared" si="0"/>
        <v>50012018</v>
      </c>
      <c r="D5" s="50" t="str">
        <f>VLOOKUP(A5,CATMUN!$B$2:$G$1123,6,0)</f>
        <v>01</v>
      </c>
      <c r="E5" s="50" t="s">
        <v>2177</v>
      </c>
      <c r="F5" s="280">
        <v>50105952635</v>
      </c>
      <c r="G5" s="50">
        <v>14561495040</v>
      </c>
    </row>
    <row r="6" spans="1:9" x14ac:dyDescent="0.2">
      <c r="A6" s="50">
        <v>5002</v>
      </c>
      <c r="B6" s="50">
        <v>2015</v>
      </c>
      <c r="C6" s="50" t="str">
        <f t="shared" si="0"/>
        <v>50022015</v>
      </c>
      <c r="D6" s="50">
        <f>VLOOKUP(A6,CATMUN!$B$2:$G$1123,6,0)</f>
        <v>15</v>
      </c>
      <c r="E6" s="50" t="s">
        <v>2178</v>
      </c>
      <c r="F6" s="50">
        <v>27911</v>
      </c>
      <c r="G6" s="50">
        <v>23350.427729999999</v>
      </c>
    </row>
    <row r="7" spans="1:9" x14ac:dyDescent="0.2">
      <c r="A7" s="50">
        <v>5002</v>
      </c>
      <c r="B7" s="50">
        <v>2016</v>
      </c>
      <c r="C7" s="50" t="str">
        <f t="shared" si="0"/>
        <v>50022016</v>
      </c>
      <c r="D7" s="50">
        <f>VLOOKUP(A7,CATMUN!$B$2:$G$1123,6,0)</f>
        <v>15</v>
      </c>
      <c r="E7" s="50" t="s">
        <v>2178</v>
      </c>
      <c r="F7" s="50">
        <v>26920164</v>
      </c>
      <c r="G7" s="50">
        <v>25866452</v>
      </c>
    </row>
    <row r="8" spans="1:9" x14ac:dyDescent="0.2">
      <c r="A8" s="50">
        <v>5002</v>
      </c>
      <c r="B8" s="50">
        <v>2017</v>
      </c>
      <c r="C8" s="50" t="str">
        <f t="shared" si="0"/>
        <v>50022017</v>
      </c>
      <c r="D8" s="50">
        <f>VLOOKUP(A8,CATMUN!$B$2:$G$1123,6,0)</f>
        <v>15</v>
      </c>
      <c r="E8" s="50" t="s">
        <v>2178</v>
      </c>
      <c r="F8" s="50">
        <v>24634</v>
      </c>
      <c r="G8" s="50">
        <v>38136.226560000003</v>
      </c>
    </row>
    <row r="9" spans="1:9" x14ac:dyDescent="0.2">
      <c r="A9" s="50">
        <v>5002</v>
      </c>
      <c r="B9" s="50">
        <v>2018</v>
      </c>
      <c r="C9" s="50" t="str">
        <f t="shared" si="0"/>
        <v>50022018</v>
      </c>
      <c r="D9" s="50">
        <f>VLOOKUP(A9,CATMUN!$B$2:$G$1123,6,0)</f>
        <v>15</v>
      </c>
      <c r="E9" s="50" t="s">
        <v>2178</v>
      </c>
      <c r="F9" s="50">
        <v>28419671</v>
      </c>
      <c r="G9" s="50">
        <v>27791024</v>
      </c>
    </row>
    <row r="10" spans="1:9" x14ac:dyDescent="0.2">
      <c r="A10" s="50">
        <v>5004</v>
      </c>
      <c r="B10" s="50">
        <v>2015</v>
      </c>
      <c r="C10" s="50" t="str">
        <f t="shared" si="0"/>
        <v>50042015</v>
      </c>
      <c r="D10" s="50">
        <f>VLOOKUP(A10,CATMUN!$B$2:$G$1123,6,0)</f>
        <v>15</v>
      </c>
      <c r="E10" s="50" t="s">
        <v>2179</v>
      </c>
      <c r="F10" s="50">
        <v>599</v>
      </c>
      <c r="G10" s="50">
        <v>23350.427729999999</v>
      </c>
    </row>
    <row r="11" spans="1:9" x14ac:dyDescent="0.2">
      <c r="A11" s="50">
        <v>5004</v>
      </c>
      <c r="B11" s="50">
        <v>2016</v>
      </c>
      <c r="C11" s="50" t="str">
        <f t="shared" si="0"/>
        <v>50042016</v>
      </c>
      <c r="D11" s="50">
        <f>VLOOKUP(A11,CATMUN!$B$2:$G$1123,6,0)</f>
        <v>15</v>
      </c>
      <c r="E11" s="50" t="s">
        <v>2179</v>
      </c>
      <c r="F11" s="50">
        <v>1338354</v>
      </c>
      <c r="G11" s="50">
        <v>25866452</v>
      </c>
    </row>
    <row r="12" spans="1:9" x14ac:dyDescent="0.2">
      <c r="A12" s="50">
        <v>5004</v>
      </c>
      <c r="B12" s="50">
        <v>2017</v>
      </c>
      <c r="C12" s="50" t="str">
        <f t="shared" si="0"/>
        <v>50042017</v>
      </c>
      <c r="D12" s="50">
        <f>VLOOKUP(A12,CATMUN!$B$2:$G$1123,6,0)</f>
        <v>15</v>
      </c>
      <c r="E12" s="50" t="s">
        <v>2179</v>
      </c>
      <c r="F12" s="50">
        <v>537</v>
      </c>
      <c r="G12" s="50">
        <v>38136.226560000003</v>
      </c>
    </row>
    <row r="13" spans="1:9" x14ac:dyDescent="0.2">
      <c r="A13" s="50">
        <v>5004</v>
      </c>
      <c r="B13" s="50">
        <v>2018</v>
      </c>
      <c r="C13" s="50" t="str">
        <f t="shared" si="0"/>
        <v>50042018</v>
      </c>
      <c r="D13" s="50">
        <f>VLOOKUP(A13,CATMUN!$B$2:$G$1123,6,0)</f>
        <v>15</v>
      </c>
      <c r="E13" s="50" t="s">
        <v>2179</v>
      </c>
      <c r="F13" s="50">
        <v>824112</v>
      </c>
      <c r="G13" s="50">
        <v>27791024</v>
      </c>
    </row>
    <row r="14" spans="1:9" x14ac:dyDescent="0.2">
      <c r="A14" s="50">
        <v>5021</v>
      </c>
      <c r="B14" s="50">
        <v>2015</v>
      </c>
      <c r="C14" s="50" t="str">
        <f t="shared" si="0"/>
        <v>50212015</v>
      </c>
      <c r="D14" s="50">
        <f>VLOOKUP(A14,CATMUN!$B$2:$G$1123,6,0)</f>
        <v>15</v>
      </c>
      <c r="E14" s="50" t="s">
        <v>2180</v>
      </c>
      <c r="F14" s="50">
        <v>7582</v>
      </c>
      <c r="G14" s="50">
        <v>100012.99219999999</v>
      </c>
    </row>
    <row r="15" spans="1:9" x14ac:dyDescent="0.2">
      <c r="A15" s="50">
        <v>5021</v>
      </c>
      <c r="B15" s="50">
        <v>2016</v>
      </c>
      <c r="C15" s="50" t="str">
        <f t="shared" si="0"/>
        <v>50212016</v>
      </c>
      <c r="D15" s="50">
        <f>VLOOKUP(A15,CATMUN!$B$2:$G$1123,6,0)</f>
        <v>15</v>
      </c>
      <c r="E15" s="50" t="s">
        <v>2180</v>
      </c>
      <c r="F15" s="50">
        <v>2382971</v>
      </c>
      <c r="G15" s="50">
        <v>89622032</v>
      </c>
    </row>
    <row r="16" spans="1:9" x14ac:dyDescent="0.2">
      <c r="A16" s="50">
        <v>5021</v>
      </c>
      <c r="B16" s="50">
        <v>2017</v>
      </c>
      <c r="C16" s="50" t="str">
        <f t="shared" si="0"/>
        <v>50212017</v>
      </c>
      <c r="D16" s="50">
        <f>VLOOKUP(A16,CATMUN!$B$2:$G$1123,6,0)</f>
        <v>15</v>
      </c>
      <c r="E16" s="50" t="s">
        <v>2180</v>
      </c>
      <c r="F16" s="50">
        <v>5987</v>
      </c>
      <c r="G16" s="50">
        <v>101419.7031</v>
      </c>
    </row>
    <row r="17" spans="1:7" x14ac:dyDescent="0.2">
      <c r="A17" s="50">
        <v>5021</v>
      </c>
      <c r="B17" s="50">
        <v>2018</v>
      </c>
      <c r="C17" s="50" t="str">
        <f t="shared" si="0"/>
        <v>50212018</v>
      </c>
      <c r="D17" s="50">
        <f>VLOOKUP(A17,CATMUN!$B$2:$G$1123,6,0)</f>
        <v>15</v>
      </c>
      <c r="E17" s="50" t="s">
        <v>2180</v>
      </c>
      <c r="F17" s="50">
        <v>27180977</v>
      </c>
      <c r="G17" s="50">
        <v>135966816</v>
      </c>
    </row>
    <row r="18" spans="1:7" x14ac:dyDescent="0.2">
      <c r="A18" s="50">
        <v>5030</v>
      </c>
      <c r="B18" s="50">
        <v>2015</v>
      </c>
      <c r="C18" s="50" t="str">
        <f t="shared" si="0"/>
        <v>50302015</v>
      </c>
      <c r="D18" s="50">
        <f>VLOOKUP(A18,CATMUN!$B$2:$G$1123,6,0)</f>
        <v>14</v>
      </c>
      <c r="E18" s="50" t="s">
        <v>2181</v>
      </c>
      <c r="F18" s="50">
        <v>143799</v>
      </c>
      <c r="G18" s="50">
        <v>338773.03129999997</v>
      </c>
    </row>
    <row r="19" spans="1:7" x14ac:dyDescent="0.2">
      <c r="A19" s="50">
        <v>5030</v>
      </c>
      <c r="B19" s="50">
        <v>2016</v>
      </c>
      <c r="C19" s="50" t="str">
        <f t="shared" si="0"/>
        <v>50302016</v>
      </c>
      <c r="D19" s="50">
        <f>VLOOKUP(A19,CATMUN!$B$2:$G$1123,6,0)</f>
        <v>14</v>
      </c>
      <c r="E19" s="50" t="s">
        <v>2181</v>
      </c>
      <c r="F19" s="50">
        <v>180789762</v>
      </c>
      <c r="G19" s="50">
        <v>218762448</v>
      </c>
    </row>
    <row r="20" spans="1:7" x14ac:dyDescent="0.2">
      <c r="A20" s="50">
        <v>5030</v>
      </c>
      <c r="B20" s="50">
        <v>2017</v>
      </c>
      <c r="C20" s="50" t="str">
        <f t="shared" si="0"/>
        <v>50302017</v>
      </c>
      <c r="D20" s="50">
        <f>VLOOKUP(A20,CATMUN!$B$2:$G$1123,6,0)</f>
        <v>14</v>
      </c>
      <c r="E20" s="50" t="s">
        <v>2181</v>
      </c>
      <c r="F20" s="50">
        <v>114311</v>
      </c>
      <c r="G20" s="50">
        <v>181327</v>
      </c>
    </row>
    <row r="21" spans="1:7" x14ac:dyDescent="0.2">
      <c r="A21" s="50">
        <v>5030</v>
      </c>
      <c r="B21" s="50">
        <v>2018</v>
      </c>
      <c r="C21" s="50" t="str">
        <f t="shared" si="0"/>
        <v>50302018</v>
      </c>
      <c r="D21" s="50">
        <f>VLOOKUP(A21,CATMUN!$B$2:$G$1123,6,0)</f>
        <v>14</v>
      </c>
      <c r="E21" s="50" t="s">
        <v>2181</v>
      </c>
      <c r="F21" s="50">
        <v>259005723</v>
      </c>
      <c r="G21" s="50">
        <v>221394400</v>
      </c>
    </row>
    <row r="22" spans="1:7" x14ac:dyDescent="0.2">
      <c r="A22" s="50">
        <v>5031</v>
      </c>
      <c r="B22" s="50">
        <v>2015</v>
      </c>
      <c r="C22" s="50" t="str">
        <f t="shared" si="0"/>
        <v>50312015</v>
      </c>
      <c r="D22" s="50">
        <f>VLOOKUP(A22,CATMUN!$B$2:$G$1123,6,0)</f>
        <v>15</v>
      </c>
      <c r="E22" s="50" t="s">
        <v>2182</v>
      </c>
      <c r="F22" s="50">
        <v>67733</v>
      </c>
      <c r="G22" s="50">
        <v>100012.99219999999</v>
      </c>
    </row>
    <row r="23" spans="1:7" x14ac:dyDescent="0.2">
      <c r="A23" s="50">
        <v>5031</v>
      </c>
      <c r="B23" s="50">
        <v>2016</v>
      </c>
      <c r="C23" s="50" t="str">
        <f t="shared" si="0"/>
        <v>50312016</v>
      </c>
      <c r="D23" s="50">
        <f>VLOOKUP(A23,CATMUN!$B$2:$G$1123,6,0)</f>
        <v>15</v>
      </c>
      <c r="E23" s="50" t="s">
        <v>2182</v>
      </c>
      <c r="F23" s="50">
        <v>69169705</v>
      </c>
      <c r="G23" s="50">
        <v>89622032</v>
      </c>
    </row>
    <row r="24" spans="1:7" x14ac:dyDescent="0.2">
      <c r="A24" s="50">
        <v>5031</v>
      </c>
      <c r="B24" s="50">
        <v>2017</v>
      </c>
      <c r="C24" s="50" t="str">
        <f t="shared" si="0"/>
        <v>50312017</v>
      </c>
      <c r="D24" s="50">
        <f>VLOOKUP(A24,CATMUN!$B$2:$G$1123,6,0)</f>
        <v>15</v>
      </c>
      <c r="E24" s="50" t="s">
        <v>2182</v>
      </c>
      <c r="F24" s="50">
        <v>64272</v>
      </c>
      <c r="G24" s="50">
        <v>101419.7031</v>
      </c>
    </row>
    <row r="25" spans="1:7" x14ac:dyDescent="0.2">
      <c r="A25" s="50">
        <v>5031</v>
      </c>
      <c r="B25" s="50">
        <v>2018</v>
      </c>
      <c r="C25" s="50" t="str">
        <f t="shared" si="0"/>
        <v>50312018</v>
      </c>
      <c r="D25" s="50">
        <f>VLOOKUP(A25,CATMUN!$B$2:$G$1123,6,0)</f>
        <v>15</v>
      </c>
      <c r="E25" s="50" t="s">
        <v>2182</v>
      </c>
      <c r="F25" s="50">
        <v>107365644</v>
      </c>
      <c r="G25" s="50">
        <v>135966816</v>
      </c>
    </row>
    <row r="26" spans="1:7" x14ac:dyDescent="0.2">
      <c r="A26" s="50">
        <v>5034</v>
      </c>
      <c r="B26" s="50">
        <v>2015</v>
      </c>
      <c r="C26" s="50" t="str">
        <f t="shared" si="0"/>
        <v>50342015</v>
      </c>
      <c r="D26" s="50">
        <f>VLOOKUP(A26,CATMUN!$B$2:$G$1123,6,0)</f>
        <v>14</v>
      </c>
      <c r="E26" s="50" t="s">
        <v>2183</v>
      </c>
      <c r="F26" s="50">
        <v>258607.44</v>
      </c>
      <c r="G26" s="50">
        <v>338773.03129999997</v>
      </c>
    </row>
    <row r="27" spans="1:7" x14ac:dyDescent="0.2">
      <c r="A27" s="50">
        <v>5034</v>
      </c>
      <c r="B27" s="50">
        <v>2016</v>
      </c>
      <c r="C27" s="50" t="str">
        <f t="shared" si="0"/>
        <v>50342016</v>
      </c>
      <c r="D27" s="50">
        <f>VLOOKUP(A27,CATMUN!$B$2:$G$1123,6,0)</f>
        <v>14</v>
      </c>
      <c r="E27" s="50" t="s">
        <v>2183</v>
      </c>
      <c r="F27" s="50">
        <v>295607863</v>
      </c>
      <c r="G27" s="50">
        <v>218762448</v>
      </c>
    </row>
    <row r="28" spans="1:7" x14ac:dyDescent="0.2">
      <c r="A28" s="50">
        <v>5034</v>
      </c>
      <c r="B28" s="50">
        <v>2017</v>
      </c>
      <c r="C28" s="50" t="str">
        <f t="shared" si="0"/>
        <v>50342017</v>
      </c>
      <c r="D28" s="50">
        <f>VLOOKUP(A28,CATMUN!$B$2:$G$1123,6,0)</f>
        <v>14</v>
      </c>
      <c r="E28" s="50" t="s">
        <v>2183</v>
      </c>
      <c r="F28" s="50">
        <v>168368</v>
      </c>
      <c r="G28" s="50">
        <v>181327</v>
      </c>
    </row>
    <row r="29" spans="1:7" x14ac:dyDescent="0.2">
      <c r="A29" s="50">
        <v>5034</v>
      </c>
      <c r="B29" s="50">
        <v>2018</v>
      </c>
      <c r="C29" s="50" t="str">
        <f t="shared" si="0"/>
        <v>50342018</v>
      </c>
      <c r="D29" s="50">
        <f>VLOOKUP(A29,CATMUN!$B$2:$G$1123,6,0)</f>
        <v>14</v>
      </c>
      <c r="E29" s="50" t="s">
        <v>2183</v>
      </c>
      <c r="F29" s="50">
        <v>357800576.30000001</v>
      </c>
      <c r="G29" s="50">
        <v>221394400</v>
      </c>
    </row>
    <row r="30" spans="1:7" x14ac:dyDescent="0.2">
      <c r="A30" s="50">
        <v>5036</v>
      </c>
      <c r="B30" s="50">
        <v>2015</v>
      </c>
      <c r="C30" s="50" t="str">
        <f t="shared" si="0"/>
        <v>50362015</v>
      </c>
      <c r="D30" s="50">
        <f>VLOOKUP(A30,CATMUN!$B$2:$G$1123,6,0)</f>
        <v>14</v>
      </c>
      <c r="E30" s="50" t="s">
        <v>2184</v>
      </c>
      <c r="F30" s="50">
        <v>6064</v>
      </c>
      <c r="G30" s="50">
        <v>338773.03129999997</v>
      </c>
    </row>
    <row r="31" spans="1:7" x14ac:dyDescent="0.2">
      <c r="A31" s="50">
        <v>5036</v>
      </c>
      <c r="B31" s="50">
        <v>2016</v>
      </c>
      <c r="C31" s="50" t="str">
        <f t="shared" si="0"/>
        <v>50362016</v>
      </c>
      <c r="D31" s="50">
        <f>VLOOKUP(A31,CATMUN!$B$2:$G$1123,6,0)</f>
        <v>14</v>
      </c>
      <c r="E31" s="50" t="s">
        <v>2184</v>
      </c>
      <c r="F31" s="50">
        <v>6506237</v>
      </c>
      <c r="G31" s="50">
        <v>218762448</v>
      </c>
    </row>
    <row r="32" spans="1:7" x14ac:dyDescent="0.2">
      <c r="A32" s="50">
        <v>5036</v>
      </c>
      <c r="B32" s="50">
        <v>2017</v>
      </c>
      <c r="C32" s="50" t="str">
        <f t="shared" si="0"/>
        <v>50362017</v>
      </c>
      <c r="D32" s="50">
        <f>VLOOKUP(A32,CATMUN!$B$2:$G$1123,6,0)</f>
        <v>14</v>
      </c>
      <c r="E32" s="50" t="s">
        <v>2184</v>
      </c>
      <c r="F32" s="50">
        <v>6312</v>
      </c>
      <c r="G32" s="50">
        <v>181327</v>
      </c>
    </row>
    <row r="33" spans="1:7" x14ac:dyDescent="0.2">
      <c r="A33" s="50">
        <v>5036</v>
      </c>
      <c r="B33" s="50">
        <v>2018</v>
      </c>
      <c r="C33" s="50" t="str">
        <f t="shared" si="0"/>
        <v>50362018</v>
      </c>
      <c r="D33" s="50">
        <f>VLOOKUP(A33,CATMUN!$B$2:$G$1123,6,0)</f>
        <v>14</v>
      </c>
      <c r="E33" s="50" t="s">
        <v>2184</v>
      </c>
      <c r="F33" s="50">
        <v>4827256</v>
      </c>
      <c r="G33" s="50">
        <v>221394400</v>
      </c>
    </row>
    <row r="34" spans="1:7" x14ac:dyDescent="0.2">
      <c r="A34" s="50">
        <v>5038</v>
      </c>
      <c r="B34" s="50">
        <v>2015</v>
      </c>
      <c r="C34" s="50" t="str">
        <f t="shared" si="0"/>
        <v>50382015</v>
      </c>
      <c r="D34" s="50">
        <f>VLOOKUP(A34,CATMUN!$B$2:$G$1123,6,0)</f>
        <v>15</v>
      </c>
      <c r="E34" s="50" t="s">
        <v>2185</v>
      </c>
      <c r="F34" s="50">
        <v>20457.88</v>
      </c>
      <c r="G34" s="50">
        <v>23350.427729999999</v>
      </c>
    </row>
    <row r="35" spans="1:7" x14ac:dyDescent="0.2">
      <c r="A35" s="50">
        <v>5038</v>
      </c>
      <c r="B35" s="50">
        <v>2016</v>
      </c>
      <c r="C35" s="50" t="str">
        <f t="shared" si="0"/>
        <v>50382016</v>
      </c>
      <c r="D35" s="50">
        <f>VLOOKUP(A35,CATMUN!$B$2:$G$1123,6,0)</f>
        <v>15</v>
      </c>
      <c r="E35" s="50" t="s">
        <v>2185</v>
      </c>
      <c r="F35" s="50">
        <v>24244456.100000001</v>
      </c>
      <c r="G35" s="50">
        <v>25866452</v>
      </c>
    </row>
    <row r="36" spans="1:7" x14ac:dyDescent="0.2">
      <c r="A36" s="50">
        <v>5038</v>
      </c>
      <c r="B36" s="50">
        <v>2017</v>
      </c>
      <c r="C36" s="50" t="str">
        <f t="shared" si="0"/>
        <v>50382017</v>
      </c>
      <c r="D36" s="50">
        <f>VLOOKUP(A36,CATMUN!$B$2:$G$1123,6,0)</f>
        <v>15</v>
      </c>
      <c r="E36" s="50" t="s">
        <v>2185</v>
      </c>
      <c r="F36" s="50">
        <v>15512.62</v>
      </c>
      <c r="G36" s="50">
        <v>38136.226560000003</v>
      </c>
    </row>
    <row r="37" spans="1:7" x14ac:dyDescent="0.2">
      <c r="A37" s="50">
        <v>5038</v>
      </c>
      <c r="B37" s="50">
        <v>2018</v>
      </c>
      <c r="C37" s="50" t="str">
        <f t="shared" si="0"/>
        <v>50382018</v>
      </c>
      <c r="D37" s="50">
        <f>VLOOKUP(A37,CATMUN!$B$2:$G$1123,6,0)</f>
        <v>15</v>
      </c>
      <c r="E37" s="50" t="s">
        <v>2185</v>
      </c>
      <c r="F37" s="50">
        <v>33021571</v>
      </c>
      <c r="G37" s="50">
        <v>27791024</v>
      </c>
    </row>
    <row r="38" spans="1:7" x14ac:dyDescent="0.2">
      <c r="A38" s="50">
        <v>5040</v>
      </c>
      <c r="B38" s="50">
        <v>2015</v>
      </c>
      <c r="C38" s="50" t="str">
        <f t="shared" si="0"/>
        <v>50402015</v>
      </c>
      <c r="D38" s="50">
        <f>VLOOKUP(A38,CATMUN!$B$2:$G$1123,6,0)</f>
        <v>15</v>
      </c>
      <c r="E38" s="50" t="s">
        <v>2186</v>
      </c>
      <c r="F38" s="50">
        <v>49814</v>
      </c>
      <c r="G38" s="50">
        <v>100012.99219999999</v>
      </c>
    </row>
    <row r="39" spans="1:7" x14ac:dyDescent="0.2">
      <c r="A39" s="50">
        <v>5040</v>
      </c>
      <c r="B39" s="50">
        <v>2016</v>
      </c>
      <c r="C39" s="50" t="str">
        <f t="shared" si="0"/>
        <v>50402016</v>
      </c>
      <c r="D39" s="50">
        <f>VLOOKUP(A39,CATMUN!$B$2:$G$1123,6,0)</f>
        <v>15</v>
      </c>
      <c r="E39" s="50" t="s">
        <v>2186</v>
      </c>
      <c r="F39" s="50">
        <v>59193364</v>
      </c>
      <c r="G39" s="50">
        <v>89622032</v>
      </c>
    </row>
    <row r="40" spans="1:7" x14ac:dyDescent="0.2">
      <c r="A40" s="50">
        <v>5040</v>
      </c>
      <c r="B40" s="50">
        <v>2017</v>
      </c>
      <c r="C40" s="50" t="str">
        <f t="shared" si="0"/>
        <v>50402017</v>
      </c>
      <c r="D40" s="50">
        <f>VLOOKUP(A40,CATMUN!$B$2:$G$1123,6,0)</f>
        <v>15</v>
      </c>
      <c r="E40" s="50" t="s">
        <v>2186</v>
      </c>
      <c r="F40" s="50">
        <v>40659</v>
      </c>
      <c r="G40" s="50">
        <v>101419.7031</v>
      </c>
    </row>
    <row r="41" spans="1:7" x14ac:dyDescent="0.2">
      <c r="A41" s="50">
        <v>5040</v>
      </c>
      <c r="B41" s="50">
        <v>2018</v>
      </c>
      <c r="C41" s="50" t="str">
        <f t="shared" si="0"/>
        <v>50402018</v>
      </c>
      <c r="D41" s="50">
        <f>VLOOKUP(A41,CATMUN!$B$2:$G$1123,6,0)</f>
        <v>15</v>
      </c>
      <c r="E41" s="50" t="s">
        <v>2186</v>
      </c>
      <c r="F41" s="50">
        <v>58457030</v>
      </c>
      <c r="G41" s="50">
        <v>135966816</v>
      </c>
    </row>
    <row r="42" spans="1:7" x14ac:dyDescent="0.2">
      <c r="A42" s="50">
        <v>5042</v>
      </c>
      <c r="B42" s="50">
        <v>2015</v>
      </c>
      <c r="C42" s="50" t="str">
        <f t="shared" si="0"/>
        <v>50422015</v>
      </c>
      <c r="D42" s="50">
        <f>VLOOKUP(A42,CATMUN!$B$2:$G$1123,6,0)</f>
        <v>15</v>
      </c>
      <c r="E42" s="50" t="s">
        <v>2347</v>
      </c>
      <c r="F42" s="50">
        <v>145639</v>
      </c>
      <c r="G42" s="50">
        <v>23350.427729999999</v>
      </c>
    </row>
    <row r="43" spans="1:7" x14ac:dyDescent="0.2">
      <c r="A43" s="50">
        <v>5042</v>
      </c>
      <c r="B43" s="50">
        <v>2016</v>
      </c>
      <c r="C43" s="50" t="str">
        <f t="shared" si="0"/>
        <v>50422016</v>
      </c>
      <c r="D43" s="50">
        <f>VLOOKUP(A43,CATMUN!$B$2:$G$1123,6,0)</f>
        <v>15</v>
      </c>
      <c r="E43" s="50" t="s">
        <v>2347</v>
      </c>
      <c r="F43" s="50">
        <v>137583640</v>
      </c>
      <c r="G43" s="50">
        <v>25866452</v>
      </c>
    </row>
    <row r="44" spans="1:7" x14ac:dyDescent="0.2">
      <c r="A44" s="50">
        <v>5042</v>
      </c>
      <c r="B44" s="50">
        <v>2017</v>
      </c>
      <c r="C44" s="50" t="str">
        <f t="shared" si="0"/>
        <v>50422017</v>
      </c>
      <c r="D44" s="50">
        <f>VLOOKUP(A44,CATMUN!$B$2:$G$1123,6,0)</f>
        <v>15</v>
      </c>
      <c r="E44" s="50" t="s">
        <v>2347</v>
      </c>
      <c r="F44" s="50">
        <v>105774</v>
      </c>
      <c r="G44" s="50">
        <v>38136.226560000003</v>
      </c>
    </row>
    <row r="45" spans="1:7" x14ac:dyDescent="0.2">
      <c r="A45" s="50">
        <v>5042</v>
      </c>
      <c r="B45" s="50">
        <v>2018</v>
      </c>
      <c r="C45" s="50" t="str">
        <f t="shared" si="0"/>
        <v>50422018</v>
      </c>
      <c r="D45" s="50">
        <f>VLOOKUP(A45,CATMUN!$B$2:$G$1123,6,0)</f>
        <v>15</v>
      </c>
      <c r="E45" s="50" t="s">
        <v>2347</v>
      </c>
      <c r="F45" s="50">
        <v>190744920</v>
      </c>
      <c r="G45" s="50">
        <v>27791024</v>
      </c>
    </row>
    <row r="46" spans="1:7" x14ac:dyDescent="0.2">
      <c r="A46" s="50">
        <v>5044</v>
      </c>
      <c r="B46" s="50">
        <v>2015</v>
      </c>
      <c r="C46" s="50" t="str">
        <f t="shared" si="0"/>
        <v>50442015</v>
      </c>
      <c r="D46" s="50">
        <f>VLOOKUP(A46,CATMUN!$B$2:$G$1123,6,0)</f>
        <v>15</v>
      </c>
      <c r="E46" s="50" t="s">
        <v>2348</v>
      </c>
      <c r="F46" s="50">
        <v>8397</v>
      </c>
      <c r="G46" s="50">
        <v>23350.427729999999</v>
      </c>
    </row>
    <row r="47" spans="1:7" x14ac:dyDescent="0.2">
      <c r="A47" s="50">
        <v>5044</v>
      </c>
      <c r="B47" s="50">
        <v>2016</v>
      </c>
      <c r="C47" s="50" t="str">
        <f t="shared" si="0"/>
        <v>50442016</v>
      </c>
      <c r="D47" s="50">
        <f>VLOOKUP(A47,CATMUN!$B$2:$G$1123,6,0)</f>
        <v>15</v>
      </c>
      <c r="E47" s="50" t="s">
        <v>2348</v>
      </c>
      <c r="F47" s="50">
        <v>0</v>
      </c>
      <c r="G47" s="50">
        <v>25866452</v>
      </c>
    </row>
    <row r="48" spans="1:7" x14ac:dyDescent="0.2">
      <c r="A48" s="50">
        <v>5044</v>
      </c>
      <c r="B48" s="50">
        <v>2017</v>
      </c>
      <c r="C48" s="50" t="str">
        <f t="shared" si="0"/>
        <v>50442017</v>
      </c>
      <c r="D48" s="50">
        <f>VLOOKUP(A48,CATMUN!$B$2:$G$1123,6,0)</f>
        <v>15</v>
      </c>
      <c r="E48" s="50" t="s">
        <v>2348</v>
      </c>
      <c r="F48" s="50">
        <v>6719</v>
      </c>
      <c r="G48" s="50">
        <v>38136.226560000003</v>
      </c>
    </row>
    <row r="49" spans="1:7" x14ac:dyDescent="0.2">
      <c r="A49" s="50">
        <v>5044</v>
      </c>
      <c r="B49" s="50">
        <v>2018</v>
      </c>
      <c r="C49" s="50" t="str">
        <f t="shared" si="0"/>
        <v>50442018</v>
      </c>
      <c r="D49" s="50">
        <f>VLOOKUP(A49,CATMUN!$B$2:$G$1123,6,0)</f>
        <v>15</v>
      </c>
      <c r="E49" s="50" t="s">
        <v>2348</v>
      </c>
      <c r="F49" s="50">
        <v>5335974</v>
      </c>
      <c r="G49" s="50">
        <v>27791024</v>
      </c>
    </row>
    <row r="50" spans="1:7" x14ac:dyDescent="0.2">
      <c r="A50" s="50">
        <v>5045</v>
      </c>
      <c r="B50" s="50">
        <v>2015</v>
      </c>
      <c r="C50" s="50" t="str">
        <f t="shared" si="0"/>
        <v>50452015</v>
      </c>
      <c r="D50" s="50">
        <f>VLOOKUP(A50,CATMUN!$B$2:$G$1123,6,0)</f>
        <v>13</v>
      </c>
      <c r="E50" s="50" t="s">
        <v>2188</v>
      </c>
      <c r="F50" s="50">
        <v>929510</v>
      </c>
      <c r="G50" s="50">
        <v>1407439.5</v>
      </c>
    </row>
    <row r="51" spans="1:7" x14ac:dyDescent="0.2">
      <c r="A51" s="50">
        <v>5045</v>
      </c>
      <c r="B51" s="50">
        <v>2016</v>
      </c>
      <c r="C51" s="50" t="str">
        <f t="shared" si="0"/>
        <v>50452016</v>
      </c>
      <c r="D51" s="50">
        <f>VLOOKUP(A51,CATMUN!$B$2:$G$1123,6,0)</f>
        <v>13</v>
      </c>
      <c r="E51" s="50" t="s">
        <v>2188</v>
      </c>
      <c r="F51" s="50">
        <v>882576192</v>
      </c>
      <c r="G51" s="50">
        <v>1538270848</v>
      </c>
    </row>
    <row r="52" spans="1:7" x14ac:dyDescent="0.2">
      <c r="A52" s="50">
        <v>5045</v>
      </c>
      <c r="B52" s="50">
        <v>2017</v>
      </c>
      <c r="C52" s="50" t="str">
        <f t="shared" si="0"/>
        <v>50452017</v>
      </c>
      <c r="D52" s="50">
        <f>VLOOKUP(A52,CATMUN!$B$2:$G$1123,6,0)</f>
        <v>13</v>
      </c>
      <c r="E52" s="50" t="s">
        <v>2188</v>
      </c>
      <c r="F52" s="50">
        <v>605864</v>
      </c>
      <c r="G52" s="50">
        <v>1489632.125</v>
      </c>
    </row>
    <row r="53" spans="1:7" x14ac:dyDescent="0.2">
      <c r="A53" s="50">
        <v>5045</v>
      </c>
      <c r="B53" s="50">
        <v>2018</v>
      </c>
      <c r="C53" s="50" t="str">
        <f t="shared" si="0"/>
        <v>50452018</v>
      </c>
      <c r="D53" s="50">
        <f>VLOOKUP(A53,CATMUN!$B$2:$G$1123,6,0)</f>
        <v>13</v>
      </c>
      <c r="E53" s="50" t="s">
        <v>2188</v>
      </c>
      <c r="F53" s="50">
        <v>1101871307</v>
      </c>
      <c r="G53" s="50">
        <v>1735159040</v>
      </c>
    </row>
    <row r="54" spans="1:7" x14ac:dyDescent="0.2">
      <c r="A54" s="50">
        <v>5051</v>
      </c>
      <c r="B54" s="50">
        <v>2015</v>
      </c>
      <c r="C54" s="50" t="str">
        <f t="shared" si="0"/>
        <v>50512015</v>
      </c>
      <c r="D54" s="50">
        <f>VLOOKUP(A54,CATMUN!$B$2:$G$1123,6,0)</f>
        <v>14</v>
      </c>
      <c r="E54" s="50" t="s">
        <v>2189</v>
      </c>
      <c r="F54" s="50">
        <v>41978</v>
      </c>
      <c r="G54" s="50">
        <v>338773.03129999997</v>
      </c>
    </row>
    <row r="55" spans="1:7" x14ac:dyDescent="0.2">
      <c r="A55" s="50">
        <v>5051</v>
      </c>
      <c r="B55" s="50">
        <v>2016</v>
      </c>
      <c r="C55" s="50" t="str">
        <f t="shared" si="0"/>
        <v>50512016</v>
      </c>
      <c r="D55" s="50">
        <f>VLOOKUP(A55,CATMUN!$B$2:$G$1123,6,0)</f>
        <v>14</v>
      </c>
      <c r="E55" s="50" t="s">
        <v>2189</v>
      </c>
      <c r="F55" s="50">
        <v>42383374</v>
      </c>
      <c r="G55" s="50">
        <v>218762448</v>
      </c>
    </row>
    <row r="56" spans="1:7" x14ac:dyDescent="0.2">
      <c r="A56" s="50">
        <v>5051</v>
      </c>
      <c r="B56" s="50">
        <v>2017</v>
      </c>
      <c r="C56" s="50" t="str">
        <f t="shared" si="0"/>
        <v>50512017</v>
      </c>
      <c r="D56" s="50">
        <f>VLOOKUP(A56,CATMUN!$B$2:$G$1123,6,0)</f>
        <v>14</v>
      </c>
      <c r="E56" s="50" t="s">
        <v>2189</v>
      </c>
      <c r="F56" s="50">
        <v>31251</v>
      </c>
      <c r="G56" s="50">
        <v>181327</v>
      </c>
    </row>
    <row r="57" spans="1:7" x14ac:dyDescent="0.2">
      <c r="A57" s="50">
        <v>5051</v>
      </c>
      <c r="B57" s="50">
        <v>2018</v>
      </c>
      <c r="C57" s="50" t="str">
        <f t="shared" si="0"/>
        <v>50512018</v>
      </c>
      <c r="D57" s="50">
        <f>VLOOKUP(A57,CATMUN!$B$2:$G$1123,6,0)</f>
        <v>14</v>
      </c>
      <c r="E57" s="50" t="s">
        <v>2189</v>
      </c>
      <c r="F57" s="50">
        <v>39887852</v>
      </c>
      <c r="G57" s="50">
        <v>221394400</v>
      </c>
    </row>
    <row r="58" spans="1:7" x14ac:dyDescent="0.2">
      <c r="A58" s="50">
        <v>5055</v>
      </c>
      <c r="B58" s="50">
        <v>2015</v>
      </c>
      <c r="C58" s="50" t="str">
        <f t="shared" si="0"/>
        <v>50552015</v>
      </c>
      <c r="D58" s="50">
        <f>VLOOKUP(A58,CATMUN!$B$2:$G$1123,6,0)</f>
        <v>15</v>
      </c>
      <c r="E58" s="50" t="s">
        <v>1459</v>
      </c>
      <c r="F58" s="50">
        <v>8962</v>
      </c>
      <c r="G58" s="50">
        <v>23350.427729999999</v>
      </c>
    </row>
    <row r="59" spans="1:7" x14ac:dyDescent="0.2">
      <c r="A59" s="50">
        <v>5055</v>
      </c>
      <c r="B59" s="50">
        <v>2016</v>
      </c>
      <c r="C59" s="50" t="str">
        <f t="shared" si="0"/>
        <v>50552016</v>
      </c>
      <c r="D59" s="50">
        <f>VLOOKUP(A59,CATMUN!$B$2:$G$1123,6,0)</f>
        <v>15</v>
      </c>
      <c r="E59" s="50" t="s">
        <v>1459</v>
      </c>
      <c r="F59" s="50">
        <v>7313625</v>
      </c>
      <c r="G59" s="50">
        <v>25866452</v>
      </c>
    </row>
    <row r="60" spans="1:7" x14ac:dyDescent="0.2">
      <c r="A60" s="50">
        <v>5055</v>
      </c>
      <c r="B60" s="50">
        <v>2017</v>
      </c>
      <c r="C60" s="50" t="str">
        <f t="shared" si="0"/>
        <v>50552017</v>
      </c>
      <c r="D60" s="50">
        <f>VLOOKUP(A60,CATMUN!$B$2:$G$1123,6,0)</f>
        <v>15</v>
      </c>
      <c r="E60" s="50" t="s">
        <v>1459</v>
      </c>
      <c r="F60" s="50">
        <v>12580</v>
      </c>
      <c r="G60" s="50">
        <v>38136.226560000003</v>
      </c>
    </row>
    <row r="61" spans="1:7" x14ac:dyDescent="0.2">
      <c r="A61" s="50">
        <v>5055</v>
      </c>
      <c r="B61" s="50">
        <v>2018</v>
      </c>
      <c r="C61" s="50" t="str">
        <f t="shared" si="0"/>
        <v>50552018</v>
      </c>
      <c r="D61" s="50">
        <f>VLOOKUP(A61,CATMUN!$B$2:$G$1123,6,0)</f>
        <v>15</v>
      </c>
      <c r="E61" s="50" t="s">
        <v>1459</v>
      </c>
      <c r="F61" s="50">
        <v>8653341</v>
      </c>
      <c r="G61" s="50">
        <v>27791024</v>
      </c>
    </row>
    <row r="62" spans="1:7" x14ac:dyDescent="0.2">
      <c r="A62" s="50">
        <v>5059</v>
      </c>
      <c r="B62" s="50">
        <v>2015</v>
      </c>
      <c r="C62" s="50" t="str">
        <f t="shared" si="0"/>
        <v>50592015</v>
      </c>
      <c r="D62" s="50">
        <f>VLOOKUP(A62,CATMUN!$B$2:$G$1123,6,0)</f>
        <v>9</v>
      </c>
      <c r="E62" s="50" t="s">
        <v>1896</v>
      </c>
      <c r="F62" s="50">
        <v>3699.45</v>
      </c>
      <c r="G62" s="50">
        <v>18925.23633</v>
      </c>
    </row>
    <row r="63" spans="1:7" x14ac:dyDescent="0.2">
      <c r="A63" s="50">
        <v>5059</v>
      </c>
      <c r="B63" s="50">
        <v>2016</v>
      </c>
      <c r="C63" s="50" t="str">
        <f t="shared" si="0"/>
        <v>50592016</v>
      </c>
      <c r="D63" s="50">
        <f>VLOOKUP(A63,CATMUN!$B$2:$G$1123,6,0)</f>
        <v>9</v>
      </c>
      <c r="E63" s="50" t="s">
        <v>1896</v>
      </c>
      <c r="F63" s="50">
        <v>3292745</v>
      </c>
      <c r="G63" s="50">
        <v>28165158</v>
      </c>
    </row>
    <row r="64" spans="1:7" x14ac:dyDescent="0.2">
      <c r="A64" s="50">
        <v>5059</v>
      </c>
      <c r="B64" s="50">
        <v>2017</v>
      </c>
      <c r="C64" s="50" t="str">
        <f t="shared" si="0"/>
        <v>50592017</v>
      </c>
      <c r="D64" s="50">
        <f>VLOOKUP(A64,CATMUN!$B$2:$G$1123,6,0)</f>
        <v>9</v>
      </c>
      <c r="E64" s="50" t="s">
        <v>1896</v>
      </c>
      <c r="F64" s="50">
        <v>4312.28</v>
      </c>
      <c r="G64" s="50">
        <v>16446.85742</v>
      </c>
    </row>
    <row r="65" spans="1:7" x14ac:dyDescent="0.2">
      <c r="A65" s="50">
        <v>5059</v>
      </c>
      <c r="B65" s="50">
        <v>2018</v>
      </c>
      <c r="C65" s="50" t="str">
        <f t="shared" si="0"/>
        <v>50592018</v>
      </c>
      <c r="D65" s="50">
        <f>VLOOKUP(A65,CATMUN!$B$2:$G$1123,6,0)</f>
        <v>9</v>
      </c>
      <c r="E65" s="50" t="s">
        <v>1896</v>
      </c>
      <c r="F65" s="50">
        <v>3056396</v>
      </c>
      <c r="G65" s="50">
        <v>31061434</v>
      </c>
    </row>
    <row r="66" spans="1:7" x14ac:dyDescent="0.2">
      <c r="A66" s="50">
        <v>5079</v>
      </c>
      <c r="B66" s="50">
        <v>2015</v>
      </c>
      <c r="C66" s="50" t="str">
        <f t="shared" si="0"/>
        <v>50792015</v>
      </c>
      <c r="D66" s="50">
        <f>VLOOKUP(A66,CATMUN!$B$2:$G$1123,6,0)</f>
        <v>6</v>
      </c>
      <c r="E66" s="50" t="s">
        <v>1923</v>
      </c>
      <c r="F66" s="50">
        <v>263916</v>
      </c>
      <c r="G66" s="50">
        <v>338773.03129999997</v>
      </c>
    </row>
    <row r="67" spans="1:7" x14ac:dyDescent="0.2">
      <c r="A67" s="50">
        <v>5079</v>
      </c>
      <c r="B67" s="50">
        <v>2016</v>
      </c>
      <c r="C67" s="50" t="str">
        <f t="shared" ref="C67:C130" si="1">A67&amp;B67</f>
        <v>50792016</v>
      </c>
      <c r="D67" s="50">
        <f>VLOOKUP(A67,CATMUN!$B$2:$G$1123,6,0)</f>
        <v>6</v>
      </c>
      <c r="E67" s="50" t="s">
        <v>1923</v>
      </c>
      <c r="F67" s="50">
        <v>247821892</v>
      </c>
      <c r="G67" s="50">
        <v>218762448</v>
      </c>
    </row>
    <row r="68" spans="1:7" x14ac:dyDescent="0.2">
      <c r="A68" s="50">
        <v>5079</v>
      </c>
      <c r="B68" s="50">
        <v>2017</v>
      </c>
      <c r="C68" s="50" t="str">
        <f t="shared" si="1"/>
        <v>50792017</v>
      </c>
      <c r="D68" s="50">
        <f>VLOOKUP(A68,CATMUN!$B$2:$G$1123,6,0)</f>
        <v>6</v>
      </c>
      <c r="E68" s="50" t="s">
        <v>1923</v>
      </c>
      <c r="F68" s="50">
        <v>259959</v>
      </c>
      <c r="G68" s="50">
        <v>181327</v>
      </c>
    </row>
    <row r="69" spans="1:7" x14ac:dyDescent="0.2">
      <c r="A69" s="50">
        <v>5079</v>
      </c>
      <c r="B69" s="50">
        <v>2018</v>
      </c>
      <c r="C69" s="50" t="str">
        <f t="shared" si="1"/>
        <v>50792018</v>
      </c>
      <c r="D69" s="50">
        <f>VLOOKUP(A69,CATMUN!$B$2:$G$1123,6,0)</f>
        <v>6</v>
      </c>
      <c r="E69" s="50" t="s">
        <v>1923</v>
      </c>
      <c r="F69" s="50">
        <v>265309567</v>
      </c>
      <c r="G69" s="50">
        <v>221394400</v>
      </c>
    </row>
    <row r="70" spans="1:7" x14ac:dyDescent="0.2">
      <c r="A70" s="50">
        <v>5086</v>
      </c>
      <c r="B70" s="50">
        <v>2015</v>
      </c>
      <c r="C70" s="50" t="str">
        <f t="shared" si="1"/>
        <v>50862015</v>
      </c>
      <c r="D70" s="50">
        <f>VLOOKUP(A70,CATMUN!$B$2:$G$1123,6,0)</f>
        <v>9</v>
      </c>
      <c r="E70" s="50" t="s">
        <v>2191</v>
      </c>
      <c r="F70" s="50">
        <v>9661</v>
      </c>
      <c r="G70" s="50">
        <v>100012.99219999999</v>
      </c>
    </row>
    <row r="71" spans="1:7" x14ac:dyDescent="0.2">
      <c r="A71" s="50">
        <v>5086</v>
      </c>
      <c r="B71" s="50">
        <v>2016</v>
      </c>
      <c r="C71" s="50" t="str">
        <f t="shared" si="1"/>
        <v>50862016</v>
      </c>
      <c r="D71" s="50">
        <f>VLOOKUP(A71,CATMUN!$B$2:$G$1123,6,0)</f>
        <v>9</v>
      </c>
      <c r="E71" s="50" t="s">
        <v>2191</v>
      </c>
      <c r="F71" s="50">
        <v>8045687</v>
      </c>
      <c r="G71" s="50">
        <v>89622032</v>
      </c>
    </row>
    <row r="72" spans="1:7" x14ac:dyDescent="0.2">
      <c r="A72" s="50">
        <v>5086</v>
      </c>
      <c r="B72" s="50">
        <v>2017</v>
      </c>
      <c r="C72" s="50" t="str">
        <f t="shared" si="1"/>
        <v>50862017</v>
      </c>
      <c r="D72" s="50">
        <f>VLOOKUP(A72,CATMUN!$B$2:$G$1123,6,0)</f>
        <v>9</v>
      </c>
      <c r="E72" s="50" t="s">
        <v>2191</v>
      </c>
      <c r="F72" s="50">
        <v>7036</v>
      </c>
      <c r="G72" s="50">
        <v>101419.7031</v>
      </c>
    </row>
    <row r="73" spans="1:7" x14ac:dyDescent="0.2">
      <c r="A73" s="50">
        <v>5086</v>
      </c>
      <c r="B73" s="50">
        <v>2018</v>
      </c>
      <c r="C73" s="50" t="str">
        <f t="shared" si="1"/>
        <v>50862018</v>
      </c>
      <c r="D73" s="50">
        <f>VLOOKUP(A73,CATMUN!$B$2:$G$1123,6,0)</f>
        <v>9</v>
      </c>
      <c r="E73" s="50" t="s">
        <v>2191</v>
      </c>
      <c r="F73" s="50">
        <v>8268863</v>
      </c>
      <c r="G73" s="50">
        <v>135966816</v>
      </c>
    </row>
    <row r="74" spans="1:7" x14ac:dyDescent="0.2">
      <c r="A74" s="50">
        <v>5088</v>
      </c>
      <c r="B74" s="50">
        <v>2015</v>
      </c>
      <c r="C74" s="50" t="str">
        <f t="shared" si="1"/>
        <v>50882015</v>
      </c>
      <c r="D74" s="50">
        <f>VLOOKUP(A74,CATMUN!$B$2:$G$1123,6,0)</f>
        <v>11</v>
      </c>
      <c r="E74" s="50" t="s">
        <v>2190</v>
      </c>
      <c r="F74" s="50">
        <v>4696764</v>
      </c>
      <c r="G74" s="50">
        <v>338773.03129999997</v>
      </c>
    </row>
    <row r="75" spans="1:7" x14ac:dyDescent="0.2">
      <c r="A75" s="50">
        <v>5088</v>
      </c>
      <c r="B75" s="50">
        <v>2016</v>
      </c>
      <c r="C75" s="50" t="str">
        <f t="shared" si="1"/>
        <v>50882016</v>
      </c>
      <c r="D75" s="50">
        <f>VLOOKUP(A75,CATMUN!$B$2:$G$1123,6,0)</f>
        <v>11</v>
      </c>
      <c r="E75" s="50" t="s">
        <v>2190</v>
      </c>
      <c r="F75" s="50">
        <v>5001773987</v>
      </c>
      <c r="G75" s="50">
        <v>218762448</v>
      </c>
    </row>
    <row r="76" spans="1:7" x14ac:dyDescent="0.2">
      <c r="A76" s="50">
        <v>5088</v>
      </c>
      <c r="B76" s="50">
        <v>2017</v>
      </c>
      <c r="C76" s="50" t="str">
        <f t="shared" si="1"/>
        <v>50882017</v>
      </c>
      <c r="D76" s="50">
        <f>VLOOKUP(A76,CATMUN!$B$2:$G$1123,6,0)</f>
        <v>11</v>
      </c>
      <c r="E76" s="50" t="s">
        <v>2190</v>
      </c>
      <c r="F76" s="50">
        <v>4143160</v>
      </c>
      <c r="G76" s="50">
        <v>181327</v>
      </c>
    </row>
    <row r="77" spans="1:7" x14ac:dyDescent="0.2">
      <c r="A77" s="50">
        <v>5088</v>
      </c>
      <c r="B77" s="50">
        <v>2018</v>
      </c>
      <c r="C77" s="50" t="str">
        <f t="shared" si="1"/>
        <v>50882018</v>
      </c>
      <c r="D77" s="50">
        <f>VLOOKUP(A77,CATMUN!$B$2:$G$1123,6,0)</f>
        <v>11</v>
      </c>
      <c r="E77" s="50" t="s">
        <v>2190</v>
      </c>
      <c r="F77" s="50">
        <v>4193467764</v>
      </c>
      <c r="G77" s="50">
        <v>221394400</v>
      </c>
    </row>
    <row r="78" spans="1:7" x14ac:dyDescent="0.2">
      <c r="A78" s="50">
        <v>5091</v>
      </c>
      <c r="B78" s="50">
        <v>2015</v>
      </c>
      <c r="C78" s="50" t="str">
        <f t="shared" si="1"/>
        <v>50912015</v>
      </c>
      <c r="D78" s="50">
        <f>VLOOKUP(A78,CATMUN!$B$2:$G$1123,6,0)</f>
        <v>14</v>
      </c>
      <c r="E78" s="50" t="s">
        <v>2192</v>
      </c>
      <c r="F78" s="50">
        <v>19396</v>
      </c>
      <c r="G78" s="50">
        <v>338773.03129999997</v>
      </c>
    </row>
    <row r="79" spans="1:7" x14ac:dyDescent="0.2">
      <c r="A79" s="50">
        <v>5091</v>
      </c>
      <c r="B79" s="50">
        <v>2016</v>
      </c>
      <c r="C79" s="50" t="str">
        <f t="shared" si="1"/>
        <v>50912016</v>
      </c>
      <c r="D79" s="50">
        <f>VLOOKUP(A79,CATMUN!$B$2:$G$1123,6,0)</f>
        <v>14</v>
      </c>
      <c r="E79" s="50" t="s">
        <v>2192</v>
      </c>
      <c r="F79" s="50">
        <v>22471272</v>
      </c>
      <c r="G79" s="50">
        <v>218762448</v>
      </c>
    </row>
    <row r="80" spans="1:7" x14ac:dyDescent="0.2">
      <c r="A80" s="50">
        <v>5091</v>
      </c>
      <c r="B80" s="50">
        <v>2017</v>
      </c>
      <c r="C80" s="50" t="str">
        <f t="shared" si="1"/>
        <v>50912017</v>
      </c>
      <c r="D80" s="50">
        <f>VLOOKUP(A80,CATMUN!$B$2:$G$1123,6,0)</f>
        <v>14</v>
      </c>
      <c r="E80" s="50" t="s">
        <v>2192</v>
      </c>
      <c r="F80" s="50">
        <v>17189</v>
      </c>
      <c r="G80" s="50">
        <v>181327</v>
      </c>
    </row>
    <row r="81" spans="1:7" x14ac:dyDescent="0.2">
      <c r="A81" s="50">
        <v>5091</v>
      </c>
      <c r="B81" s="50">
        <v>2018</v>
      </c>
      <c r="C81" s="50" t="str">
        <f t="shared" si="1"/>
        <v>50912018</v>
      </c>
      <c r="D81" s="50">
        <f>VLOOKUP(A81,CATMUN!$B$2:$G$1123,6,0)</f>
        <v>14</v>
      </c>
      <c r="E81" s="50" t="s">
        <v>2192</v>
      </c>
      <c r="F81" s="50">
        <v>21282506</v>
      </c>
      <c r="G81" s="50">
        <v>221394400</v>
      </c>
    </row>
    <row r="82" spans="1:7" x14ac:dyDescent="0.2">
      <c r="A82" s="50">
        <v>5093</v>
      </c>
      <c r="B82" s="50">
        <v>2015</v>
      </c>
      <c r="C82" s="50" t="str">
        <f t="shared" si="1"/>
        <v>50932015</v>
      </c>
      <c r="D82" s="50">
        <f>VLOOKUP(A82,CATMUN!$B$2:$G$1123,6,0)</f>
        <v>14</v>
      </c>
      <c r="E82" s="50" t="s">
        <v>1926</v>
      </c>
      <c r="F82" s="50">
        <v>31890</v>
      </c>
      <c r="G82" s="50">
        <v>338773.03129999997</v>
      </c>
    </row>
    <row r="83" spans="1:7" x14ac:dyDescent="0.2">
      <c r="A83" s="50">
        <v>5093</v>
      </c>
      <c r="B83" s="50">
        <v>2016</v>
      </c>
      <c r="C83" s="50" t="str">
        <f t="shared" si="1"/>
        <v>50932016</v>
      </c>
      <c r="D83" s="50">
        <f>VLOOKUP(A83,CATMUN!$B$2:$G$1123,6,0)</f>
        <v>14</v>
      </c>
      <c r="E83" s="50" t="s">
        <v>1926</v>
      </c>
      <c r="F83" s="50">
        <v>39264046</v>
      </c>
      <c r="G83" s="50">
        <v>218762448</v>
      </c>
    </row>
    <row r="84" spans="1:7" x14ac:dyDescent="0.2">
      <c r="A84" s="50">
        <v>5093</v>
      </c>
      <c r="B84" s="50">
        <v>2017</v>
      </c>
      <c r="C84" s="50" t="str">
        <f t="shared" si="1"/>
        <v>50932017</v>
      </c>
      <c r="D84" s="50">
        <f>VLOOKUP(A84,CATMUN!$B$2:$G$1123,6,0)</f>
        <v>14</v>
      </c>
      <c r="E84" s="50" t="s">
        <v>1926</v>
      </c>
      <c r="F84" s="50">
        <v>24251</v>
      </c>
      <c r="G84" s="50">
        <v>181327</v>
      </c>
    </row>
    <row r="85" spans="1:7" x14ac:dyDescent="0.2">
      <c r="A85" s="50">
        <v>5093</v>
      </c>
      <c r="B85" s="50">
        <v>2018</v>
      </c>
      <c r="C85" s="50" t="str">
        <f t="shared" si="1"/>
        <v>50932018</v>
      </c>
      <c r="D85" s="50">
        <f>VLOOKUP(A85,CATMUN!$B$2:$G$1123,6,0)</f>
        <v>14</v>
      </c>
      <c r="E85" s="50" t="s">
        <v>1926</v>
      </c>
      <c r="F85" s="50">
        <v>35129827</v>
      </c>
      <c r="G85" s="50">
        <v>221394400</v>
      </c>
    </row>
    <row r="86" spans="1:7" x14ac:dyDescent="0.2">
      <c r="A86" s="50">
        <v>5101</v>
      </c>
      <c r="B86" s="50">
        <v>2015</v>
      </c>
      <c r="C86" s="50" t="str">
        <f t="shared" si="1"/>
        <v>51012015</v>
      </c>
      <c r="D86" s="50">
        <f>VLOOKUP(A86,CATMUN!$B$2:$G$1123,6,0)</f>
        <v>6</v>
      </c>
      <c r="E86" s="50" t="s">
        <v>2205</v>
      </c>
      <c r="F86" s="50">
        <v>127828.03</v>
      </c>
      <c r="G86" s="50">
        <v>505977.6875</v>
      </c>
    </row>
    <row r="87" spans="1:7" x14ac:dyDescent="0.2">
      <c r="A87" s="50">
        <v>5101</v>
      </c>
      <c r="B87" s="50">
        <v>2016</v>
      </c>
      <c r="C87" s="50" t="str">
        <f t="shared" si="1"/>
        <v>51012016</v>
      </c>
      <c r="D87" s="50">
        <f>VLOOKUP(A87,CATMUN!$B$2:$G$1123,6,0)</f>
        <v>6</v>
      </c>
      <c r="E87" s="50" t="s">
        <v>2205</v>
      </c>
      <c r="F87" s="50">
        <v>132654389</v>
      </c>
      <c r="G87" s="50">
        <v>530633504</v>
      </c>
    </row>
    <row r="88" spans="1:7" x14ac:dyDescent="0.2">
      <c r="A88" s="50">
        <v>5101</v>
      </c>
      <c r="B88" s="50">
        <v>2017</v>
      </c>
      <c r="C88" s="50" t="str">
        <f t="shared" si="1"/>
        <v>51012017</v>
      </c>
      <c r="D88" s="50">
        <f>VLOOKUP(A88,CATMUN!$B$2:$G$1123,6,0)</f>
        <v>6</v>
      </c>
      <c r="E88" s="50" t="s">
        <v>2205</v>
      </c>
      <c r="F88" s="50">
        <v>117264.12</v>
      </c>
      <c r="G88" s="50">
        <v>444938.46879999997</v>
      </c>
    </row>
    <row r="89" spans="1:7" x14ac:dyDescent="0.2">
      <c r="A89" s="50">
        <v>5101</v>
      </c>
      <c r="B89" s="50">
        <v>2018</v>
      </c>
      <c r="C89" s="50" t="str">
        <f t="shared" si="1"/>
        <v>51012018</v>
      </c>
      <c r="D89" s="50">
        <f>VLOOKUP(A89,CATMUN!$B$2:$G$1123,6,0)</f>
        <v>6</v>
      </c>
      <c r="E89" s="50" t="s">
        <v>2205</v>
      </c>
      <c r="F89" s="50">
        <v>135874153</v>
      </c>
      <c r="G89" s="50">
        <v>529757888</v>
      </c>
    </row>
    <row r="90" spans="1:7" x14ac:dyDescent="0.2">
      <c r="A90" s="50">
        <v>5107</v>
      </c>
      <c r="B90" s="50">
        <v>2015</v>
      </c>
      <c r="C90" s="50" t="str">
        <f t="shared" si="1"/>
        <v>51072015</v>
      </c>
      <c r="D90" s="50">
        <f>VLOOKUP(A90,CATMUN!$B$2:$G$1123,6,0)</f>
        <v>15</v>
      </c>
      <c r="E90" s="50" t="s">
        <v>1298</v>
      </c>
      <c r="F90" s="50">
        <v>8039</v>
      </c>
      <c r="G90" s="50">
        <v>23350.427729999999</v>
      </c>
    </row>
    <row r="91" spans="1:7" x14ac:dyDescent="0.2">
      <c r="A91" s="50">
        <v>5107</v>
      </c>
      <c r="B91" s="50">
        <v>2016</v>
      </c>
      <c r="C91" s="50" t="str">
        <f t="shared" si="1"/>
        <v>51072016</v>
      </c>
      <c r="D91" s="50">
        <f>VLOOKUP(A91,CATMUN!$B$2:$G$1123,6,0)</f>
        <v>15</v>
      </c>
      <c r="E91" s="50" t="s">
        <v>1298</v>
      </c>
      <c r="F91" s="50">
        <v>7020715</v>
      </c>
      <c r="G91" s="50">
        <v>25866452</v>
      </c>
    </row>
    <row r="92" spans="1:7" x14ac:dyDescent="0.2">
      <c r="A92" s="50">
        <v>5107</v>
      </c>
      <c r="B92" s="50">
        <v>2017</v>
      </c>
      <c r="C92" s="50" t="str">
        <f t="shared" si="1"/>
        <v>51072017</v>
      </c>
      <c r="D92" s="50">
        <f>VLOOKUP(A92,CATMUN!$B$2:$G$1123,6,0)</f>
        <v>15</v>
      </c>
      <c r="E92" s="50" t="s">
        <v>1298</v>
      </c>
      <c r="F92" s="50">
        <v>15526</v>
      </c>
      <c r="G92" s="50">
        <v>38136.226560000003</v>
      </c>
    </row>
    <row r="93" spans="1:7" x14ac:dyDescent="0.2">
      <c r="A93" s="50">
        <v>5107</v>
      </c>
      <c r="B93" s="50">
        <v>2018</v>
      </c>
      <c r="C93" s="50" t="str">
        <f t="shared" si="1"/>
        <v>51072018</v>
      </c>
      <c r="D93" s="50">
        <f>VLOOKUP(A93,CATMUN!$B$2:$G$1123,6,0)</f>
        <v>15</v>
      </c>
      <c r="E93" s="50" t="s">
        <v>1298</v>
      </c>
      <c r="F93" s="50">
        <v>5748898</v>
      </c>
      <c r="G93" s="50">
        <v>27791024</v>
      </c>
    </row>
    <row r="94" spans="1:7" x14ac:dyDescent="0.2">
      <c r="A94" s="50">
        <v>5113</v>
      </c>
      <c r="B94" s="50">
        <v>2015</v>
      </c>
      <c r="C94" s="50" t="str">
        <f t="shared" si="1"/>
        <v>51132015</v>
      </c>
      <c r="D94" s="50">
        <f>VLOOKUP(A94,CATMUN!$B$2:$G$1123,6,0)</f>
        <v>15</v>
      </c>
      <c r="E94" s="50" t="s">
        <v>2193</v>
      </c>
      <c r="F94" s="50">
        <v>3367</v>
      </c>
      <c r="G94" s="50">
        <v>23350.427729999999</v>
      </c>
    </row>
    <row r="95" spans="1:7" x14ac:dyDescent="0.2">
      <c r="A95" s="50">
        <v>5113</v>
      </c>
      <c r="B95" s="50">
        <v>2016</v>
      </c>
      <c r="C95" s="50" t="str">
        <f t="shared" si="1"/>
        <v>51132016</v>
      </c>
      <c r="D95" s="50">
        <f>VLOOKUP(A95,CATMUN!$B$2:$G$1123,6,0)</f>
        <v>15</v>
      </c>
      <c r="E95" s="50" t="s">
        <v>2193</v>
      </c>
      <c r="F95" s="50">
        <v>3460223</v>
      </c>
      <c r="G95" s="50">
        <v>25866452</v>
      </c>
    </row>
    <row r="96" spans="1:7" x14ac:dyDescent="0.2">
      <c r="A96" s="50">
        <v>5113</v>
      </c>
      <c r="B96" s="50">
        <v>2017</v>
      </c>
      <c r="C96" s="50" t="str">
        <f t="shared" si="1"/>
        <v>51132017</v>
      </c>
      <c r="D96" s="50">
        <f>VLOOKUP(A96,CATMUN!$B$2:$G$1123,6,0)</f>
        <v>15</v>
      </c>
      <c r="E96" s="50" t="s">
        <v>2193</v>
      </c>
      <c r="F96" s="50">
        <v>3789</v>
      </c>
      <c r="G96" s="50">
        <v>38136.226560000003</v>
      </c>
    </row>
    <row r="97" spans="1:7" x14ac:dyDescent="0.2">
      <c r="A97" s="50">
        <v>5113</v>
      </c>
      <c r="B97" s="50">
        <v>2018</v>
      </c>
      <c r="C97" s="50" t="str">
        <f t="shared" si="1"/>
        <v>51132018</v>
      </c>
      <c r="D97" s="50">
        <f>VLOOKUP(A97,CATMUN!$B$2:$G$1123,6,0)</f>
        <v>15</v>
      </c>
      <c r="E97" s="50" t="s">
        <v>2193</v>
      </c>
      <c r="F97" s="50">
        <v>10683260</v>
      </c>
      <c r="G97" s="50">
        <v>27791024</v>
      </c>
    </row>
    <row r="98" spans="1:7" x14ac:dyDescent="0.2">
      <c r="A98" s="50">
        <v>5120</v>
      </c>
      <c r="B98" s="50">
        <v>2015</v>
      </c>
      <c r="C98" s="50" t="str">
        <f t="shared" si="1"/>
        <v>51202015</v>
      </c>
      <c r="D98" s="50">
        <f>VLOOKUP(A98,CATMUN!$B$2:$G$1123,6,0)</f>
        <v>15</v>
      </c>
      <c r="E98" s="50" t="s">
        <v>2194</v>
      </c>
      <c r="F98" s="50">
        <v>6788</v>
      </c>
      <c r="G98" s="50">
        <v>23350.427729999999</v>
      </c>
    </row>
    <row r="99" spans="1:7" x14ac:dyDescent="0.2">
      <c r="A99" s="50">
        <v>5120</v>
      </c>
      <c r="B99" s="50">
        <v>2016</v>
      </c>
      <c r="C99" s="50" t="str">
        <f t="shared" si="1"/>
        <v>51202016</v>
      </c>
      <c r="D99" s="50">
        <f>VLOOKUP(A99,CATMUN!$B$2:$G$1123,6,0)</f>
        <v>15</v>
      </c>
      <c r="E99" s="50" t="s">
        <v>2194</v>
      </c>
      <c r="F99" s="50">
        <v>7715029</v>
      </c>
      <c r="G99" s="50">
        <v>25866452</v>
      </c>
    </row>
    <row r="100" spans="1:7" x14ac:dyDescent="0.2">
      <c r="A100" s="50">
        <v>5120</v>
      </c>
      <c r="B100" s="50">
        <v>2017</v>
      </c>
      <c r="C100" s="50" t="str">
        <f t="shared" si="1"/>
        <v>51202017</v>
      </c>
      <c r="D100" s="50">
        <f>VLOOKUP(A100,CATMUN!$B$2:$G$1123,6,0)</f>
        <v>15</v>
      </c>
      <c r="E100" s="50" t="s">
        <v>2194</v>
      </c>
      <c r="F100" s="50">
        <v>13880</v>
      </c>
      <c r="G100" s="50">
        <v>38136.226560000003</v>
      </c>
    </row>
    <row r="101" spans="1:7" x14ac:dyDescent="0.2">
      <c r="A101" s="50">
        <v>5120</v>
      </c>
      <c r="B101" s="50">
        <v>2018</v>
      </c>
      <c r="C101" s="50" t="str">
        <f t="shared" si="1"/>
        <v>51202018</v>
      </c>
      <c r="D101" s="50">
        <f>VLOOKUP(A101,CATMUN!$B$2:$G$1123,6,0)</f>
        <v>15</v>
      </c>
      <c r="E101" s="50" t="s">
        <v>2194</v>
      </c>
      <c r="F101" s="50">
        <v>4591768</v>
      </c>
      <c r="G101" s="50">
        <v>27791024</v>
      </c>
    </row>
    <row r="102" spans="1:7" x14ac:dyDescent="0.2">
      <c r="A102" s="50">
        <v>5125</v>
      </c>
      <c r="B102" s="50">
        <v>2015</v>
      </c>
      <c r="C102" s="50" t="str">
        <f t="shared" si="1"/>
        <v>51252015</v>
      </c>
      <c r="D102" s="50">
        <f>VLOOKUP(A102,CATMUN!$B$2:$G$1123,6,0)</f>
        <v>15</v>
      </c>
      <c r="E102" s="50" t="s">
        <v>2195</v>
      </c>
      <c r="F102" s="50">
        <v>8486</v>
      </c>
      <c r="G102" s="50">
        <v>23350.427729999999</v>
      </c>
    </row>
    <row r="103" spans="1:7" x14ac:dyDescent="0.2">
      <c r="A103" s="50">
        <v>5125</v>
      </c>
      <c r="B103" s="50">
        <v>2016</v>
      </c>
      <c r="C103" s="50" t="str">
        <f t="shared" si="1"/>
        <v>51252016</v>
      </c>
      <c r="D103" s="50">
        <f>VLOOKUP(A103,CATMUN!$B$2:$G$1123,6,0)</f>
        <v>15</v>
      </c>
      <c r="E103" s="50" t="s">
        <v>2195</v>
      </c>
      <c r="F103" s="50">
        <v>7634257</v>
      </c>
      <c r="G103" s="50">
        <v>25866452</v>
      </c>
    </row>
    <row r="104" spans="1:7" x14ac:dyDescent="0.2">
      <c r="A104" s="50">
        <v>5125</v>
      </c>
      <c r="B104" s="50">
        <v>2017</v>
      </c>
      <c r="C104" s="50" t="str">
        <f t="shared" si="1"/>
        <v>51252017</v>
      </c>
      <c r="D104" s="50">
        <f>VLOOKUP(A104,CATMUN!$B$2:$G$1123,6,0)</f>
        <v>15</v>
      </c>
      <c r="E104" s="50" t="s">
        <v>2195</v>
      </c>
      <c r="F104" s="50">
        <v>7279</v>
      </c>
      <c r="G104" s="50">
        <v>38136.226560000003</v>
      </c>
    </row>
    <row r="105" spans="1:7" x14ac:dyDescent="0.2">
      <c r="A105" s="50">
        <v>5125</v>
      </c>
      <c r="B105" s="50">
        <v>2018</v>
      </c>
      <c r="C105" s="50" t="str">
        <f t="shared" si="1"/>
        <v>51252018</v>
      </c>
      <c r="D105" s="50">
        <f>VLOOKUP(A105,CATMUN!$B$2:$G$1123,6,0)</f>
        <v>15</v>
      </c>
      <c r="E105" s="50" t="s">
        <v>2195</v>
      </c>
      <c r="F105" s="50">
        <v>7739407</v>
      </c>
      <c r="G105" s="50">
        <v>27791024</v>
      </c>
    </row>
    <row r="106" spans="1:7" x14ac:dyDescent="0.2">
      <c r="A106" s="50">
        <v>5129</v>
      </c>
      <c r="B106" s="50">
        <v>2015</v>
      </c>
      <c r="C106" s="50" t="str">
        <f t="shared" si="1"/>
        <v>51292015</v>
      </c>
      <c r="D106" s="50">
        <f>VLOOKUP(A106,CATMUN!$B$2:$G$1123,6,0)</f>
        <v>11</v>
      </c>
      <c r="E106" s="50" t="s">
        <v>1301</v>
      </c>
      <c r="F106" s="50">
        <v>535193</v>
      </c>
      <c r="G106" s="50">
        <v>338773.03129999997</v>
      </c>
    </row>
    <row r="107" spans="1:7" x14ac:dyDescent="0.2">
      <c r="A107" s="50">
        <v>5129</v>
      </c>
      <c r="B107" s="50">
        <v>2016</v>
      </c>
      <c r="C107" s="50" t="str">
        <f t="shared" si="1"/>
        <v>51292016</v>
      </c>
      <c r="D107" s="50">
        <f>VLOOKUP(A107,CATMUN!$B$2:$G$1123,6,0)</f>
        <v>11</v>
      </c>
      <c r="E107" s="50" t="s">
        <v>1301</v>
      </c>
      <c r="F107" s="50">
        <v>648964156</v>
      </c>
      <c r="G107" s="50">
        <v>218762448</v>
      </c>
    </row>
    <row r="108" spans="1:7" x14ac:dyDescent="0.2">
      <c r="A108" s="50">
        <v>5129</v>
      </c>
      <c r="B108" s="50">
        <v>2017</v>
      </c>
      <c r="C108" s="50" t="str">
        <f t="shared" si="1"/>
        <v>51292017</v>
      </c>
      <c r="D108" s="50">
        <f>VLOOKUP(A108,CATMUN!$B$2:$G$1123,6,0)</f>
        <v>11</v>
      </c>
      <c r="E108" s="50" t="s">
        <v>1301</v>
      </c>
      <c r="F108" s="50">
        <v>474550</v>
      </c>
      <c r="G108" s="50">
        <v>181327</v>
      </c>
    </row>
    <row r="109" spans="1:7" x14ac:dyDescent="0.2">
      <c r="A109" s="50">
        <v>5129</v>
      </c>
      <c r="B109" s="50">
        <v>2018</v>
      </c>
      <c r="C109" s="50" t="str">
        <f t="shared" si="1"/>
        <v>51292018</v>
      </c>
      <c r="D109" s="50">
        <f>VLOOKUP(A109,CATMUN!$B$2:$G$1123,6,0)</f>
        <v>11</v>
      </c>
      <c r="E109" s="50" t="s">
        <v>1301</v>
      </c>
      <c r="F109" s="50">
        <v>706579083</v>
      </c>
      <c r="G109" s="50">
        <v>221394400</v>
      </c>
    </row>
    <row r="110" spans="1:7" x14ac:dyDescent="0.2">
      <c r="A110" s="50">
        <v>5134</v>
      </c>
      <c r="B110" s="50">
        <v>2015</v>
      </c>
      <c r="C110" s="50" t="str">
        <f t="shared" si="1"/>
        <v>51342015</v>
      </c>
      <c r="D110" s="50">
        <f>VLOOKUP(A110,CATMUN!$B$2:$G$1123,6,0)</f>
        <v>15</v>
      </c>
      <c r="E110" s="50" t="s">
        <v>2196</v>
      </c>
      <c r="F110" s="50">
        <v>5305.04</v>
      </c>
      <c r="G110" s="50">
        <v>23350.427729999999</v>
      </c>
    </row>
    <row r="111" spans="1:7" x14ac:dyDescent="0.2">
      <c r="A111" s="50">
        <v>5134</v>
      </c>
      <c r="B111" s="50">
        <v>2016</v>
      </c>
      <c r="C111" s="50" t="str">
        <f t="shared" si="1"/>
        <v>51342016</v>
      </c>
      <c r="D111" s="50">
        <f>VLOOKUP(A111,CATMUN!$B$2:$G$1123,6,0)</f>
        <v>15</v>
      </c>
      <c r="E111" s="50" t="s">
        <v>2196</v>
      </c>
      <c r="F111" s="50">
        <v>4436252</v>
      </c>
      <c r="G111" s="50">
        <v>25866452</v>
      </c>
    </row>
    <row r="112" spans="1:7" x14ac:dyDescent="0.2">
      <c r="A112" s="50">
        <v>5134</v>
      </c>
      <c r="B112" s="50">
        <v>2017</v>
      </c>
      <c r="C112" s="50" t="str">
        <f t="shared" si="1"/>
        <v>51342017</v>
      </c>
      <c r="D112" s="50">
        <f>VLOOKUP(A112,CATMUN!$B$2:$G$1123,6,0)</f>
        <v>15</v>
      </c>
      <c r="E112" s="50" t="s">
        <v>2196</v>
      </c>
      <c r="F112" s="50">
        <v>3328.27</v>
      </c>
      <c r="G112" s="50">
        <v>38136.226560000003</v>
      </c>
    </row>
    <row r="113" spans="1:7" x14ac:dyDescent="0.2">
      <c r="A113" s="50">
        <v>5134</v>
      </c>
      <c r="B113" s="50">
        <v>2018</v>
      </c>
      <c r="C113" s="50" t="str">
        <f t="shared" si="1"/>
        <v>51342018</v>
      </c>
      <c r="D113" s="50">
        <f>VLOOKUP(A113,CATMUN!$B$2:$G$1123,6,0)</f>
        <v>15</v>
      </c>
      <c r="E113" s="50" t="s">
        <v>2196</v>
      </c>
      <c r="F113" s="50">
        <v>7495263</v>
      </c>
      <c r="G113" s="50">
        <v>27791024</v>
      </c>
    </row>
    <row r="114" spans="1:7" x14ac:dyDescent="0.2">
      <c r="A114" s="50">
        <v>5138</v>
      </c>
      <c r="B114" s="50">
        <v>2015</v>
      </c>
      <c r="C114" s="50" t="str">
        <f t="shared" si="1"/>
        <v>51382015</v>
      </c>
      <c r="D114" s="50">
        <f>VLOOKUP(A114,CATMUN!$B$2:$G$1123,6,0)</f>
        <v>15</v>
      </c>
      <c r="E114" s="50" t="s">
        <v>2197</v>
      </c>
      <c r="F114" s="50">
        <v>9428</v>
      </c>
      <c r="G114" s="50">
        <v>23350.427729999999</v>
      </c>
    </row>
    <row r="115" spans="1:7" x14ac:dyDescent="0.2">
      <c r="A115" s="50">
        <v>5138</v>
      </c>
      <c r="B115" s="50">
        <v>2016</v>
      </c>
      <c r="C115" s="50" t="str">
        <f t="shared" si="1"/>
        <v>51382016</v>
      </c>
      <c r="D115" s="50">
        <f>VLOOKUP(A115,CATMUN!$B$2:$G$1123,6,0)</f>
        <v>15</v>
      </c>
      <c r="E115" s="50" t="s">
        <v>2197</v>
      </c>
      <c r="F115" s="50">
        <v>8955066</v>
      </c>
      <c r="G115" s="50">
        <v>25866452</v>
      </c>
    </row>
    <row r="116" spans="1:7" x14ac:dyDescent="0.2">
      <c r="A116" s="50">
        <v>5138</v>
      </c>
      <c r="B116" s="50">
        <v>2017</v>
      </c>
      <c r="C116" s="50" t="str">
        <f t="shared" si="1"/>
        <v>51382017</v>
      </c>
      <c r="D116" s="50">
        <f>VLOOKUP(A116,CATMUN!$B$2:$G$1123,6,0)</f>
        <v>15</v>
      </c>
      <c r="E116" s="50" t="s">
        <v>2197</v>
      </c>
      <c r="F116" s="50">
        <v>27651</v>
      </c>
      <c r="G116" s="50">
        <v>38136.226560000003</v>
      </c>
    </row>
    <row r="117" spans="1:7" x14ac:dyDescent="0.2">
      <c r="A117" s="50">
        <v>5138</v>
      </c>
      <c r="B117" s="50">
        <v>2018</v>
      </c>
      <c r="C117" s="50" t="str">
        <f t="shared" si="1"/>
        <v>51382018</v>
      </c>
      <c r="D117" s="50">
        <f>VLOOKUP(A117,CATMUN!$B$2:$G$1123,6,0)</f>
        <v>15</v>
      </c>
      <c r="E117" s="50" t="s">
        <v>2197</v>
      </c>
      <c r="F117" s="50">
        <v>8694980</v>
      </c>
      <c r="G117" s="50">
        <v>27791024</v>
      </c>
    </row>
    <row r="118" spans="1:7" x14ac:dyDescent="0.2">
      <c r="A118" s="50">
        <v>5142</v>
      </c>
      <c r="B118" s="50">
        <v>2015</v>
      </c>
      <c r="C118" s="50" t="str">
        <f t="shared" si="1"/>
        <v>51422015</v>
      </c>
      <c r="D118" s="50">
        <f>VLOOKUP(A118,CATMUN!$B$2:$G$1123,6,0)</f>
        <v>9</v>
      </c>
      <c r="E118" s="50" t="s">
        <v>2198</v>
      </c>
      <c r="F118" s="50">
        <v>6046</v>
      </c>
      <c r="G118" s="50">
        <v>23350.427729999999</v>
      </c>
    </row>
    <row r="119" spans="1:7" x14ac:dyDescent="0.2">
      <c r="A119" s="50">
        <v>5142</v>
      </c>
      <c r="B119" s="50">
        <v>2016</v>
      </c>
      <c r="C119" s="50" t="str">
        <f t="shared" si="1"/>
        <v>51422016</v>
      </c>
      <c r="D119" s="50">
        <f>VLOOKUP(A119,CATMUN!$B$2:$G$1123,6,0)</f>
        <v>9</v>
      </c>
      <c r="E119" s="50" t="s">
        <v>2198</v>
      </c>
      <c r="F119" s="50">
        <v>6311561</v>
      </c>
      <c r="G119" s="50">
        <v>25866452</v>
      </c>
    </row>
    <row r="120" spans="1:7" x14ac:dyDescent="0.2">
      <c r="A120" s="50">
        <v>5142</v>
      </c>
      <c r="B120" s="50">
        <v>2017</v>
      </c>
      <c r="C120" s="50" t="str">
        <f t="shared" si="1"/>
        <v>51422017</v>
      </c>
      <c r="D120" s="50">
        <f>VLOOKUP(A120,CATMUN!$B$2:$G$1123,6,0)</f>
        <v>9</v>
      </c>
      <c r="E120" s="50" t="s">
        <v>2198</v>
      </c>
      <c r="F120" s="50">
        <v>7349</v>
      </c>
      <c r="G120" s="50">
        <v>38136.226560000003</v>
      </c>
    </row>
    <row r="121" spans="1:7" x14ac:dyDescent="0.2">
      <c r="A121" s="50">
        <v>5142</v>
      </c>
      <c r="B121" s="50">
        <v>2018</v>
      </c>
      <c r="C121" s="50" t="str">
        <f t="shared" si="1"/>
        <v>51422018</v>
      </c>
      <c r="D121" s="50">
        <f>VLOOKUP(A121,CATMUN!$B$2:$G$1123,6,0)</f>
        <v>9</v>
      </c>
      <c r="E121" s="50" t="s">
        <v>2198</v>
      </c>
      <c r="F121" s="50">
        <v>8242903</v>
      </c>
      <c r="G121" s="50">
        <v>27791024</v>
      </c>
    </row>
    <row r="122" spans="1:7" x14ac:dyDescent="0.2">
      <c r="A122" s="50">
        <v>5145</v>
      </c>
      <c r="B122" s="50">
        <v>2015</v>
      </c>
      <c r="C122" s="50" t="str">
        <f t="shared" si="1"/>
        <v>51452015</v>
      </c>
      <c r="D122" s="50">
        <f>VLOOKUP(A122,CATMUN!$B$2:$G$1123,6,0)</f>
        <v>14</v>
      </c>
      <c r="E122" s="50" t="s">
        <v>2199</v>
      </c>
      <c r="F122" s="50">
        <v>2491</v>
      </c>
      <c r="G122" s="50">
        <v>338773.03129999997</v>
      </c>
    </row>
    <row r="123" spans="1:7" x14ac:dyDescent="0.2">
      <c r="A123" s="50">
        <v>5145</v>
      </c>
      <c r="B123" s="50">
        <v>2016</v>
      </c>
      <c r="C123" s="50" t="str">
        <f t="shared" si="1"/>
        <v>51452016</v>
      </c>
      <c r="D123" s="50">
        <f>VLOOKUP(A123,CATMUN!$B$2:$G$1123,6,0)</f>
        <v>14</v>
      </c>
      <c r="E123" s="50" t="s">
        <v>2199</v>
      </c>
      <c r="F123" s="50">
        <v>1026386</v>
      </c>
      <c r="G123" s="50">
        <v>218762448</v>
      </c>
    </row>
    <row r="124" spans="1:7" x14ac:dyDescent="0.2">
      <c r="A124" s="50">
        <v>5145</v>
      </c>
      <c r="B124" s="50">
        <v>2017</v>
      </c>
      <c r="C124" s="50" t="str">
        <f t="shared" si="1"/>
        <v>51452017</v>
      </c>
      <c r="D124" s="50">
        <f>VLOOKUP(A124,CATMUN!$B$2:$G$1123,6,0)</f>
        <v>14</v>
      </c>
      <c r="E124" s="50" t="s">
        <v>2199</v>
      </c>
      <c r="F124" s="50">
        <v>1426</v>
      </c>
      <c r="G124" s="50">
        <v>181327</v>
      </c>
    </row>
    <row r="125" spans="1:7" x14ac:dyDescent="0.2">
      <c r="A125" s="50">
        <v>5145</v>
      </c>
      <c r="B125" s="50">
        <v>2018</v>
      </c>
      <c r="C125" s="50" t="str">
        <f t="shared" si="1"/>
        <v>51452018</v>
      </c>
      <c r="D125" s="50">
        <f>VLOOKUP(A125,CATMUN!$B$2:$G$1123,6,0)</f>
        <v>14</v>
      </c>
      <c r="E125" s="50" t="s">
        <v>2199</v>
      </c>
      <c r="F125" s="50">
        <v>5539783</v>
      </c>
      <c r="G125" s="50">
        <v>221394400</v>
      </c>
    </row>
    <row r="126" spans="1:7" x14ac:dyDescent="0.2">
      <c r="A126" s="50">
        <v>5147</v>
      </c>
      <c r="B126" s="50">
        <v>2015</v>
      </c>
      <c r="C126" s="50" t="str">
        <f t="shared" si="1"/>
        <v>51472015</v>
      </c>
      <c r="D126" s="50">
        <f>VLOOKUP(A126,CATMUN!$B$2:$G$1123,6,0)</f>
        <v>14</v>
      </c>
      <c r="E126" s="50" t="s">
        <v>2200</v>
      </c>
      <c r="F126" s="50">
        <v>154825</v>
      </c>
      <c r="G126" s="50">
        <v>338773.03129999997</v>
      </c>
    </row>
    <row r="127" spans="1:7" x14ac:dyDescent="0.2">
      <c r="A127" s="50">
        <v>5147</v>
      </c>
      <c r="B127" s="50">
        <v>2016</v>
      </c>
      <c r="C127" s="50" t="str">
        <f t="shared" si="1"/>
        <v>51472016</v>
      </c>
      <c r="D127" s="50">
        <f>VLOOKUP(A127,CATMUN!$B$2:$G$1123,6,0)</f>
        <v>14</v>
      </c>
      <c r="E127" s="50" t="s">
        <v>2200</v>
      </c>
      <c r="F127" s="50">
        <v>159525382</v>
      </c>
      <c r="G127" s="50">
        <v>218762448</v>
      </c>
    </row>
    <row r="128" spans="1:7" x14ac:dyDescent="0.2">
      <c r="A128" s="50">
        <v>5147</v>
      </c>
      <c r="B128" s="50">
        <v>2017</v>
      </c>
      <c r="C128" s="50" t="str">
        <f t="shared" si="1"/>
        <v>51472017</v>
      </c>
      <c r="D128" s="50">
        <f>VLOOKUP(A128,CATMUN!$B$2:$G$1123,6,0)</f>
        <v>14</v>
      </c>
      <c r="E128" s="50" t="s">
        <v>2200</v>
      </c>
      <c r="F128" s="50">
        <v>145049</v>
      </c>
      <c r="G128" s="50">
        <v>181327</v>
      </c>
    </row>
    <row r="129" spans="1:7" x14ac:dyDescent="0.2">
      <c r="A129" s="50">
        <v>5147</v>
      </c>
      <c r="B129" s="50">
        <v>2018</v>
      </c>
      <c r="C129" s="50" t="str">
        <f t="shared" si="1"/>
        <v>51472018</v>
      </c>
      <c r="D129" s="50">
        <f>VLOOKUP(A129,CATMUN!$B$2:$G$1123,6,0)</f>
        <v>14</v>
      </c>
      <c r="E129" s="50" t="s">
        <v>2200</v>
      </c>
      <c r="F129" s="50">
        <v>160518366</v>
      </c>
      <c r="G129" s="50">
        <v>221394400</v>
      </c>
    </row>
    <row r="130" spans="1:7" x14ac:dyDescent="0.2">
      <c r="A130" s="50">
        <v>5148</v>
      </c>
      <c r="B130" s="50">
        <v>2015</v>
      </c>
      <c r="C130" s="50" t="str">
        <f t="shared" si="1"/>
        <v>51482015</v>
      </c>
      <c r="D130" s="50">
        <f>VLOOKUP(A130,CATMUN!$B$2:$G$1123,6,0)</f>
        <v>14</v>
      </c>
      <c r="E130" s="50" t="s">
        <v>2212</v>
      </c>
      <c r="F130" s="50">
        <v>197886.73</v>
      </c>
      <c r="G130" s="50">
        <v>338773.03129999997</v>
      </c>
    </row>
    <row r="131" spans="1:7" x14ac:dyDescent="0.2">
      <c r="A131" s="50">
        <v>5148</v>
      </c>
      <c r="B131" s="50">
        <v>2016</v>
      </c>
      <c r="C131" s="50" t="str">
        <f t="shared" ref="C131:C194" si="2">A131&amp;B131</f>
        <v>51482016</v>
      </c>
      <c r="D131" s="50">
        <f>VLOOKUP(A131,CATMUN!$B$2:$G$1123,6,0)</f>
        <v>14</v>
      </c>
      <c r="E131" s="50" t="s">
        <v>2212</v>
      </c>
      <c r="F131" s="50">
        <v>243278696</v>
      </c>
      <c r="G131" s="50">
        <v>218762448</v>
      </c>
    </row>
    <row r="132" spans="1:7" x14ac:dyDescent="0.2">
      <c r="A132" s="50">
        <v>5148</v>
      </c>
      <c r="B132" s="50">
        <v>2017</v>
      </c>
      <c r="C132" s="50" t="str">
        <f t="shared" si="2"/>
        <v>51482017</v>
      </c>
      <c r="D132" s="50">
        <f>VLOOKUP(A132,CATMUN!$B$2:$G$1123,6,0)</f>
        <v>14</v>
      </c>
      <c r="E132" s="50" t="s">
        <v>2212</v>
      </c>
      <c r="F132" s="50">
        <v>177665.71</v>
      </c>
      <c r="G132" s="50">
        <v>181327</v>
      </c>
    </row>
    <row r="133" spans="1:7" x14ac:dyDescent="0.2">
      <c r="A133" s="50">
        <v>5148</v>
      </c>
      <c r="B133" s="50">
        <v>2018</v>
      </c>
      <c r="C133" s="50" t="str">
        <f t="shared" si="2"/>
        <v>51482018</v>
      </c>
      <c r="D133" s="50">
        <f>VLOOKUP(A133,CATMUN!$B$2:$G$1123,6,0)</f>
        <v>14</v>
      </c>
      <c r="E133" s="50" t="s">
        <v>2212</v>
      </c>
      <c r="F133" s="50">
        <v>280350499</v>
      </c>
      <c r="G133" s="50">
        <v>221394400</v>
      </c>
    </row>
    <row r="134" spans="1:7" x14ac:dyDescent="0.2">
      <c r="A134" s="50">
        <v>5150</v>
      </c>
      <c r="B134" s="50">
        <v>2015</v>
      </c>
      <c r="C134" s="50" t="str">
        <f t="shared" si="2"/>
        <v>51502015</v>
      </c>
      <c r="D134" s="50">
        <f>VLOOKUP(A134,CATMUN!$B$2:$G$1123,6,0)</f>
        <v>15</v>
      </c>
      <c r="E134" s="50" t="s">
        <v>2201</v>
      </c>
      <c r="F134" s="50">
        <v>13622</v>
      </c>
      <c r="G134" s="50">
        <v>23350.427729999999</v>
      </c>
    </row>
    <row r="135" spans="1:7" x14ac:dyDescent="0.2">
      <c r="A135" s="50">
        <v>5150</v>
      </c>
      <c r="B135" s="50">
        <v>2016</v>
      </c>
      <c r="C135" s="50" t="str">
        <f t="shared" si="2"/>
        <v>51502016</v>
      </c>
      <c r="D135" s="50">
        <f>VLOOKUP(A135,CATMUN!$B$2:$G$1123,6,0)</f>
        <v>15</v>
      </c>
      <c r="E135" s="50" t="s">
        <v>2201</v>
      </c>
      <c r="F135" s="50">
        <v>8428236</v>
      </c>
      <c r="G135" s="50">
        <v>25866452</v>
      </c>
    </row>
    <row r="136" spans="1:7" x14ac:dyDescent="0.2">
      <c r="A136" s="50">
        <v>5150</v>
      </c>
      <c r="B136" s="50">
        <v>2017</v>
      </c>
      <c r="C136" s="50" t="str">
        <f t="shared" si="2"/>
        <v>51502017</v>
      </c>
      <c r="D136" s="50">
        <f>VLOOKUP(A136,CATMUN!$B$2:$G$1123,6,0)</f>
        <v>15</v>
      </c>
      <c r="E136" s="50" t="s">
        <v>2201</v>
      </c>
      <c r="F136" s="50">
        <v>23879.38</v>
      </c>
      <c r="G136" s="50">
        <v>38136.226560000003</v>
      </c>
    </row>
    <row r="137" spans="1:7" x14ac:dyDescent="0.2">
      <c r="A137" s="50">
        <v>5150</v>
      </c>
      <c r="B137" s="50">
        <v>2018</v>
      </c>
      <c r="C137" s="50" t="str">
        <f t="shared" si="2"/>
        <v>51502018</v>
      </c>
      <c r="D137" s="50">
        <f>VLOOKUP(A137,CATMUN!$B$2:$G$1123,6,0)</f>
        <v>15</v>
      </c>
      <c r="E137" s="50" t="s">
        <v>2201</v>
      </c>
      <c r="F137" s="50">
        <v>3196491</v>
      </c>
      <c r="G137" s="50">
        <v>27791024</v>
      </c>
    </row>
    <row r="138" spans="1:7" x14ac:dyDescent="0.2">
      <c r="A138" s="50">
        <v>5154</v>
      </c>
      <c r="B138" s="50">
        <v>2015</v>
      </c>
      <c r="C138" s="50" t="str">
        <f t="shared" si="2"/>
        <v>51542015</v>
      </c>
      <c r="D138" s="50">
        <f>VLOOKUP(A138,CATMUN!$B$2:$G$1123,6,0)</f>
        <v>13</v>
      </c>
      <c r="E138" s="50" t="s">
        <v>2202</v>
      </c>
      <c r="F138" s="50">
        <v>469015</v>
      </c>
      <c r="G138" s="50">
        <v>1407439.5</v>
      </c>
    </row>
    <row r="139" spans="1:7" x14ac:dyDescent="0.2">
      <c r="A139" s="50">
        <v>5154</v>
      </c>
      <c r="B139" s="50">
        <v>2016</v>
      </c>
      <c r="C139" s="50" t="str">
        <f t="shared" si="2"/>
        <v>51542016</v>
      </c>
      <c r="D139" s="50">
        <f>VLOOKUP(A139,CATMUN!$B$2:$G$1123,6,0)</f>
        <v>13</v>
      </c>
      <c r="E139" s="50" t="s">
        <v>2202</v>
      </c>
      <c r="F139" s="50">
        <v>531069511</v>
      </c>
      <c r="G139" s="50">
        <v>1538270848</v>
      </c>
    </row>
    <row r="140" spans="1:7" x14ac:dyDescent="0.2">
      <c r="A140" s="50">
        <v>5154</v>
      </c>
      <c r="B140" s="50">
        <v>2017</v>
      </c>
      <c r="C140" s="50" t="str">
        <f t="shared" si="2"/>
        <v>51542017</v>
      </c>
      <c r="D140" s="50">
        <f>VLOOKUP(A140,CATMUN!$B$2:$G$1123,6,0)</f>
        <v>13</v>
      </c>
      <c r="E140" s="50" t="s">
        <v>2202</v>
      </c>
      <c r="F140" s="50">
        <v>337621</v>
      </c>
      <c r="G140" s="50">
        <v>1489632.125</v>
      </c>
    </row>
    <row r="141" spans="1:7" x14ac:dyDescent="0.2">
      <c r="A141" s="50">
        <v>5154</v>
      </c>
      <c r="B141" s="50">
        <v>2018</v>
      </c>
      <c r="C141" s="50" t="str">
        <f t="shared" si="2"/>
        <v>51542018</v>
      </c>
      <c r="D141" s="50">
        <f>VLOOKUP(A141,CATMUN!$B$2:$G$1123,6,0)</f>
        <v>13</v>
      </c>
      <c r="E141" s="50" t="s">
        <v>2202</v>
      </c>
      <c r="F141" s="50">
        <v>574648702</v>
      </c>
      <c r="G141" s="50">
        <v>1735159040</v>
      </c>
    </row>
    <row r="142" spans="1:7" x14ac:dyDescent="0.2">
      <c r="A142" s="50">
        <v>5172</v>
      </c>
      <c r="B142" s="50">
        <v>2015</v>
      </c>
      <c r="C142" s="50" t="str">
        <f t="shared" si="2"/>
        <v>51722015</v>
      </c>
      <c r="D142" s="50">
        <f>VLOOKUP(A142,CATMUN!$B$2:$G$1123,6,0)</f>
        <v>14</v>
      </c>
      <c r="E142" s="50" t="s">
        <v>2203</v>
      </c>
      <c r="F142" s="50">
        <v>179995</v>
      </c>
      <c r="G142" s="50">
        <v>505977.6875</v>
      </c>
    </row>
    <row r="143" spans="1:7" x14ac:dyDescent="0.2">
      <c r="A143" s="50">
        <v>5172</v>
      </c>
      <c r="B143" s="50">
        <v>2016</v>
      </c>
      <c r="C143" s="50" t="str">
        <f t="shared" si="2"/>
        <v>51722016</v>
      </c>
      <c r="D143" s="50">
        <f>VLOOKUP(A143,CATMUN!$B$2:$G$1123,6,0)</f>
        <v>14</v>
      </c>
      <c r="E143" s="50" t="s">
        <v>2203</v>
      </c>
      <c r="F143" s="50">
        <v>202417709</v>
      </c>
      <c r="G143" s="50">
        <v>530633504</v>
      </c>
    </row>
    <row r="144" spans="1:7" x14ac:dyDescent="0.2">
      <c r="A144" s="50">
        <v>5172</v>
      </c>
      <c r="B144" s="50">
        <v>2017</v>
      </c>
      <c r="C144" s="50" t="str">
        <f t="shared" si="2"/>
        <v>51722017</v>
      </c>
      <c r="D144" s="50">
        <f>VLOOKUP(A144,CATMUN!$B$2:$G$1123,6,0)</f>
        <v>14</v>
      </c>
      <c r="E144" s="50" t="s">
        <v>2203</v>
      </c>
      <c r="F144" s="50">
        <v>162421</v>
      </c>
      <c r="G144" s="50">
        <v>444938.46879999997</v>
      </c>
    </row>
    <row r="145" spans="1:7" x14ac:dyDescent="0.2">
      <c r="A145" s="50">
        <v>5172</v>
      </c>
      <c r="B145" s="50">
        <v>2018</v>
      </c>
      <c r="C145" s="50" t="str">
        <f t="shared" si="2"/>
        <v>51722018</v>
      </c>
      <c r="D145" s="50">
        <f>VLOOKUP(A145,CATMUN!$B$2:$G$1123,6,0)</f>
        <v>14</v>
      </c>
      <c r="E145" s="50" t="s">
        <v>2203</v>
      </c>
      <c r="F145" s="50">
        <v>206026652</v>
      </c>
      <c r="G145" s="50">
        <v>529757888</v>
      </c>
    </row>
    <row r="146" spans="1:7" x14ac:dyDescent="0.2">
      <c r="A146" s="50">
        <v>5190</v>
      </c>
      <c r="B146" s="50">
        <v>2015</v>
      </c>
      <c r="C146" s="50" t="str">
        <f t="shared" si="2"/>
        <v>51902015</v>
      </c>
      <c r="D146" s="50">
        <f>VLOOKUP(A146,CATMUN!$B$2:$G$1123,6,0)</f>
        <v>14</v>
      </c>
      <c r="E146" s="50" t="s">
        <v>2204</v>
      </c>
      <c r="F146" s="50">
        <v>49149</v>
      </c>
      <c r="G146" s="50">
        <v>505977.6875</v>
      </c>
    </row>
    <row r="147" spans="1:7" x14ac:dyDescent="0.2">
      <c r="A147" s="50">
        <v>5190</v>
      </c>
      <c r="B147" s="50">
        <v>2016</v>
      </c>
      <c r="C147" s="50" t="str">
        <f t="shared" si="2"/>
        <v>51902016</v>
      </c>
      <c r="D147" s="50">
        <f>VLOOKUP(A147,CATMUN!$B$2:$G$1123,6,0)</f>
        <v>14</v>
      </c>
      <c r="E147" s="50" t="s">
        <v>2204</v>
      </c>
      <c r="F147" s="50">
        <v>2290147</v>
      </c>
      <c r="G147" s="50">
        <v>530633504</v>
      </c>
    </row>
    <row r="148" spans="1:7" x14ac:dyDescent="0.2">
      <c r="A148" s="50">
        <v>5190</v>
      </c>
      <c r="B148" s="50">
        <v>2017</v>
      </c>
      <c r="C148" s="50" t="str">
        <f t="shared" si="2"/>
        <v>51902017</v>
      </c>
      <c r="D148" s="50">
        <f>VLOOKUP(A148,CATMUN!$B$2:$G$1123,6,0)</f>
        <v>14</v>
      </c>
      <c r="E148" s="50" t="s">
        <v>2204</v>
      </c>
      <c r="F148" s="50">
        <v>36245</v>
      </c>
      <c r="G148" s="50">
        <v>444938.46879999997</v>
      </c>
    </row>
    <row r="149" spans="1:7" x14ac:dyDescent="0.2">
      <c r="A149" s="50">
        <v>5190</v>
      </c>
      <c r="B149" s="50">
        <v>2018</v>
      </c>
      <c r="C149" s="50" t="str">
        <f t="shared" si="2"/>
        <v>51902018</v>
      </c>
      <c r="D149" s="50">
        <f>VLOOKUP(A149,CATMUN!$B$2:$G$1123,6,0)</f>
        <v>14</v>
      </c>
      <c r="E149" s="50" t="s">
        <v>2204</v>
      </c>
      <c r="F149" s="50">
        <v>5246858</v>
      </c>
      <c r="G149" s="50">
        <v>529757888</v>
      </c>
    </row>
    <row r="150" spans="1:7" x14ac:dyDescent="0.2">
      <c r="A150" s="50">
        <v>5197</v>
      </c>
      <c r="B150" s="50">
        <v>2015</v>
      </c>
      <c r="C150" s="50" t="str">
        <f t="shared" si="2"/>
        <v>51972015</v>
      </c>
      <c r="D150" s="50">
        <f>VLOOKUP(A150,CATMUN!$B$2:$G$1123,6,0)</f>
        <v>9</v>
      </c>
      <c r="E150" s="50" t="s">
        <v>2206</v>
      </c>
      <c r="F150" s="50">
        <v>31486</v>
      </c>
      <c r="G150" s="50">
        <v>100012.99219999999</v>
      </c>
    </row>
    <row r="151" spans="1:7" x14ac:dyDescent="0.2">
      <c r="A151" s="50">
        <v>5197</v>
      </c>
      <c r="B151" s="50">
        <v>2016</v>
      </c>
      <c r="C151" s="50" t="str">
        <f t="shared" si="2"/>
        <v>51972016</v>
      </c>
      <c r="D151" s="50">
        <f>VLOOKUP(A151,CATMUN!$B$2:$G$1123,6,0)</f>
        <v>9</v>
      </c>
      <c r="E151" s="50" t="s">
        <v>2206</v>
      </c>
      <c r="F151" s="50">
        <v>25129725</v>
      </c>
      <c r="G151" s="50">
        <v>89622032</v>
      </c>
    </row>
    <row r="152" spans="1:7" x14ac:dyDescent="0.2">
      <c r="A152" s="50">
        <v>5197</v>
      </c>
      <c r="B152" s="50">
        <v>2017</v>
      </c>
      <c r="C152" s="50" t="str">
        <f t="shared" si="2"/>
        <v>51972017</v>
      </c>
      <c r="D152" s="50">
        <f>VLOOKUP(A152,CATMUN!$B$2:$G$1123,6,0)</f>
        <v>9</v>
      </c>
      <c r="E152" s="50" t="s">
        <v>2206</v>
      </c>
      <c r="F152" s="50">
        <v>42005</v>
      </c>
      <c r="G152" s="50">
        <v>101419.7031</v>
      </c>
    </row>
    <row r="153" spans="1:7" x14ac:dyDescent="0.2">
      <c r="A153" s="50">
        <v>5197</v>
      </c>
      <c r="B153" s="50">
        <v>2018</v>
      </c>
      <c r="C153" s="50" t="str">
        <f t="shared" si="2"/>
        <v>51972018</v>
      </c>
      <c r="D153" s="50">
        <f>VLOOKUP(A153,CATMUN!$B$2:$G$1123,6,0)</f>
        <v>9</v>
      </c>
      <c r="E153" s="50" t="s">
        <v>2206</v>
      </c>
      <c r="F153" s="50">
        <v>43406512</v>
      </c>
      <c r="G153" s="50">
        <v>135966816</v>
      </c>
    </row>
    <row r="154" spans="1:7" x14ac:dyDescent="0.2">
      <c r="A154" s="50">
        <v>5206</v>
      </c>
      <c r="B154" s="50">
        <v>2015</v>
      </c>
      <c r="C154" s="50" t="str">
        <f t="shared" si="2"/>
        <v>52062015</v>
      </c>
      <c r="D154" s="50">
        <f>VLOOKUP(A154,CATMUN!$B$2:$G$1123,6,0)</f>
        <v>15</v>
      </c>
      <c r="E154" s="50" t="s">
        <v>1937</v>
      </c>
      <c r="F154" s="50">
        <v>9051.5499999999993</v>
      </c>
      <c r="G154" s="50">
        <v>23350.427729999999</v>
      </c>
    </row>
    <row r="155" spans="1:7" x14ac:dyDescent="0.2">
      <c r="A155" s="50">
        <v>5206</v>
      </c>
      <c r="B155" s="50">
        <v>2016</v>
      </c>
      <c r="C155" s="50" t="str">
        <f t="shared" si="2"/>
        <v>52062016</v>
      </c>
      <c r="D155" s="50">
        <f>VLOOKUP(A155,CATMUN!$B$2:$G$1123,6,0)</f>
        <v>15</v>
      </c>
      <c r="E155" s="50" t="s">
        <v>1937</v>
      </c>
      <c r="F155" s="50">
        <v>9363320</v>
      </c>
      <c r="G155" s="50">
        <v>25866452</v>
      </c>
    </row>
    <row r="156" spans="1:7" x14ac:dyDescent="0.2">
      <c r="A156" s="50">
        <v>5206</v>
      </c>
      <c r="B156" s="50">
        <v>2017</v>
      </c>
      <c r="C156" s="50" t="str">
        <f t="shared" si="2"/>
        <v>52062017</v>
      </c>
      <c r="D156" s="50">
        <f>VLOOKUP(A156,CATMUN!$B$2:$G$1123,6,0)</f>
        <v>15</v>
      </c>
      <c r="E156" s="50" t="s">
        <v>1937</v>
      </c>
      <c r="F156" s="50">
        <v>8824</v>
      </c>
      <c r="G156" s="50">
        <v>38136.226560000003</v>
      </c>
    </row>
    <row r="157" spans="1:7" x14ac:dyDescent="0.2">
      <c r="A157" s="50">
        <v>5206</v>
      </c>
      <c r="B157" s="50">
        <v>2018</v>
      </c>
      <c r="C157" s="50" t="str">
        <f t="shared" si="2"/>
        <v>52062018</v>
      </c>
      <c r="D157" s="50">
        <f>VLOOKUP(A157,CATMUN!$B$2:$G$1123,6,0)</f>
        <v>15</v>
      </c>
      <c r="E157" s="50" t="s">
        <v>1937</v>
      </c>
      <c r="F157" s="50">
        <v>9449247</v>
      </c>
      <c r="G157" s="50">
        <v>27791024</v>
      </c>
    </row>
    <row r="158" spans="1:7" x14ac:dyDescent="0.2">
      <c r="A158" s="50">
        <v>5209</v>
      </c>
      <c r="B158" s="50">
        <v>2015</v>
      </c>
      <c r="C158" s="50" t="str">
        <f t="shared" si="2"/>
        <v>52092015</v>
      </c>
      <c r="D158" s="50">
        <f>VLOOKUP(A158,CATMUN!$B$2:$G$1123,6,0)</f>
        <v>14</v>
      </c>
      <c r="E158" s="50" t="s">
        <v>1752</v>
      </c>
      <c r="F158" s="50">
        <v>49973</v>
      </c>
      <c r="G158" s="50">
        <v>338773.03129999997</v>
      </c>
    </row>
    <row r="159" spans="1:7" x14ac:dyDescent="0.2">
      <c r="A159" s="50">
        <v>5209</v>
      </c>
      <c r="B159" s="50">
        <v>2016</v>
      </c>
      <c r="C159" s="50" t="str">
        <f t="shared" si="2"/>
        <v>52092016</v>
      </c>
      <c r="D159" s="50">
        <f>VLOOKUP(A159,CATMUN!$B$2:$G$1123,6,0)</f>
        <v>14</v>
      </c>
      <c r="E159" s="50" t="s">
        <v>1752</v>
      </c>
      <c r="F159" s="50">
        <v>52362740</v>
      </c>
      <c r="G159" s="50">
        <v>218762448</v>
      </c>
    </row>
    <row r="160" spans="1:7" x14ac:dyDescent="0.2">
      <c r="A160" s="50">
        <v>5209</v>
      </c>
      <c r="B160" s="50">
        <v>2017</v>
      </c>
      <c r="C160" s="50" t="str">
        <f t="shared" si="2"/>
        <v>52092017</v>
      </c>
      <c r="D160" s="50">
        <f>VLOOKUP(A160,CATMUN!$B$2:$G$1123,6,0)</f>
        <v>14</v>
      </c>
      <c r="E160" s="50" t="s">
        <v>1752</v>
      </c>
      <c r="F160" s="50">
        <v>47854</v>
      </c>
      <c r="G160" s="50">
        <v>181327</v>
      </c>
    </row>
    <row r="161" spans="1:7" x14ac:dyDescent="0.2">
      <c r="A161" s="50">
        <v>5209</v>
      </c>
      <c r="B161" s="50">
        <v>2018</v>
      </c>
      <c r="C161" s="50" t="str">
        <f t="shared" si="2"/>
        <v>52092018</v>
      </c>
      <c r="D161" s="50">
        <f>VLOOKUP(A161,CATMUN!$B$2:$G$1123,6,0)</f>
        <v>14</v>
      </c>
      <c r="E161" s="50" t="s">
        <v>1752</v>
      </c>
      <c r="F161" s="50">
        <v>58086038</v>
      </c>
      <c r="G161" s="50">
        <v>221394400</v>
      </c>
    </row>
    <row r="162" spans="1:7" x14ac:dyDescent="0.2">
      <c r="A162" s="50">
        <v>5212</v>
      </c>
      <c r="B162" s="50">
        <v>2015</v>
      </c>
      <c r="C162" s="50" t="str">
        <f t="shared" si="2"/>
        <v>52122015</v>
      </c>
      <c r="D162" s="50">
        <f>VLOOKUP(A162,CATMUN!$B$2:$G$1123,6,0)</f>
        <v>14</v>
      </c>
      <c r="E162" s="50" t="s">
        <v>2207</v>
      </c>
      <c r="F162" s="50">
        <v>950599</v>
      </c>
      <c r="G162" s="50">
        <v>338773.03129999997</v>
      </c>
    </row>
    <row r="163" spans="1:7" x14ac:dyDescent="0.2">
      <c r="A163" s="50">
        <v>5212</v>
      </c>
      <c r="B163" s="50">
        <v>2016</v>
      </c>
      <c r="C163" s="50" t="str">
        <f t="shared" si="2"/>
        <v>52122016</v>
      </c>
      <c r="D163" s="50">
        <f>VLOOKUP(A163,CATMUN!$B$2:$G$1123,6,0)</f>
        <v>14</v>
      </c>
      <c r="E163" s="50" t="s">
        <v>2207</v>
      </c>
      <c r="F163" s="50">
        <v>999873178</v>
      </c>
      <c r="G163" s="50">
        <v>218762448</v>
      </c>
    </row>
    <row r="164" spans="1:7" x14ac:dyDescent="0.2">
      <c r="A164" s="50">
        <v>5212</v>
      </c>
      <c r="B164" s="50">
        <v>2017</v>
      </c>
      <c r="C164" s="50" t="str">
        <f t="shared" si="2"/>
        <v>52122017</v>
      </c>
      <c r="D164" s="50">
        <f>VLOOKUP(A164,CATMUN!$B$2:$G$1123,6,0)</f>
        <v>14</v>
      </c>
      <c r="E164" s="50" t="s">
        <v>2207</v>
      </c>
      <c r="F164" s="50">
        <v>924128</v>
      </c>
      <c r="G164" s="50">
        <v>181327</v>
      </c>
    </row>
    <row r="165" spans="1:7" x14ac:dyDescent="0.2">
      <c r="A165" s="50">
        <v>5212</v>
      </c>
      <c r="B165" s="50">
        <v>2018</v>
      </c>
      <c r="C165" s="50" t="str">
        <f t="shared" si="2"/>
        <v>52122018</v>
      </c>
      <c r="D165" s="50">
        <f>VLOOKUP(A165,CATMUN!$B$2:$G$1123,6,0)</f>
        <v>14</v>
      </c>
      <c r="E165" s="50" t="s">
        <v>2207</v>
      </c>
      <c r="F165" s="50">
        <v>976523901</v>
      </c>
      <c r="G165" s="50">
        <v>221394400</v>
      </c>
    </row>
    <row r="166" spans="1:7" x14ac:dyDescent="0.2">
      <c r="A166" s="50">
        <v>5234</v>
      </c>
      <c r="B166" s="50">
        <v>2015</v>
      </c>
      <c r="C166" s="50" t="str">
        <f t="shared" si="2"/>
        <v>52342015</v>
      </c>
      <c r="D166" s="50">
        <f>VLOOKUP(A166,CATMUN!$B$2:$G$1123,6,0)</f>
        <v>15</v>
      </c>
      <c r="E166" s="50" t="s">
        <v>2208</v>
      </c>
      <c r="F166" s="50">
        <v>16185</v>
      </c>
      <c r="G166" s="50">
        <v>23350.427729999999</v>
      </c>
    </row>
    <row r="167" spans="1:7" x14ac:dyDescent="0.2">
      <c r="A167" s="50">
        <v>5234</v>
      </c>
      <c r="B167" s="50">
        <v>2016</v>
      </c>
      <c r="C167" s="50" t="str">
        <f t="shared" si="2"/>
        <v>52342016</v>
      </c>
      <c r="D167" s="50">
        <f>VLOOKUP(A167,CATMUN!$B$2:$G$1123,6,0)</f>
        <v>15</v>
      </c>
      <c r="E167" s="50" t="s">
        <v>2208</v>
      </c>
      <c r="F167" s="50">
        <v>13123561</v>
      </c>
      <c r="G167" s="50">
        <v>25866452</v>
      </c>
    </row>
    <row r="168" spans="1:7" x14ac:dyDescent="0.2">
      <c r="A168" s="50">
        <v>5234</v>
      </c>
      <c r="B168" s="50">
        <v>2017</v>
      </c>
      <c r="C168" s="50" t="str">
        <f t="shared" si="2"/>
        <v>52342017</v>
      </c>
      <c r="D168" s="50">
        <f>VLOOKUP(A168,CATMUN!$B$2:$G$1123,6,0)</f>
        <v>15</v>
      </c>
      <c r="E168" s="50" t="s">
        <v>2208</v>
      </c>
      <c r="F168" s="50">
        <v>15776</v>
      </c>
      <c r="G168" s="50">
        <v>38136.226560000003</v>
      </c>
    </row>
    <row r="169" spans="1:7" x14ac:dyDescent="0.2">
      <c r="A169" s="50">
        <v>5234</v>
      </c>
      <c r="B169" s="50">
        <v>2018</v>
      </c>
      <c r="C169" s="50" t="str">
        <f t="shared" si="2"/>
        <v>52342018</v>
      </c>
      <c r="D169" s="50">
        <f>VLOOKUP(A169,CATMUN!$B$2:$G$1123,6,0)</f>
        <v>15</v>
      </c>
      <c r="E169" s="50" t="s">
        <v>2208</v>
      </c>
      <c r="F169" s="50">
        <v>20383168</v>
      </c>
      <c r="G169" s="50">
        <v>27791024</v>
      </c>
    </row>
    <row r="170" spans="1:7" x14ac:dyDescent="0.2">
      <c r="A170" s="50">
        <v>5237</v>
      </c>
      <c r="B170" s="50">
        <v>2015</v>
      </c>
      <c r="C170" s="50" t="str">
        <f t="shared" si="2"/>
        <v>52372015</v>
      </c>
      <c r="D170" s="50">
        <f>VLOOKUP(A170,CATMUN!$B$2:$G$1123,6,0)</f>
        <v>14</v>
      </c>
      <c r="E170" s="50" t="s">
        <v>2209</v>
      </c>
      <c r="F170" s="50">
        <v>133681</v>
      </c>
      <c r="G170" s="50">
        <v>338773.03129999997</v>
      </c>
    </row>
    <row r="171" spans="1:7" x14ac:dyDescent="0.2">
      <c r="A171" s="50">
        <v>5237</v>
      </c>
      <c r="B171" s="50">
        <v>2016</v>
      </c>
      <c r="C171" s="50" t="str">
        <f t="shared" si="2"/>
        <v>52372016</v>
      </c>
      <c r="D171" s="50">
        <f>VLOOKUP(A171,CATMUN!$B$2:$G$1123,6,0)</f>
        <v>14</v>
      </c>
      <c r="E171" s="50" t="s">
        <v>2209</v>
      </c>
      <c r="F171" s="50">
        <v>147849426</v>
      </c>
      <c r="G171" s="50">
        <v>218762448</v>
      </c>
    </row>
    <row r="172" spans="1:7" x14ac:dyDescent="0.2">
      <c r="A172" s="50">
        <v>5237</v>
      </c>
      <c r="B172" s="50">
        <v>2017</v>
      </c>
      <c r="C172" s="50" t="str">
        <f t="shared" si="2"/>
        <v>52372017</v>
      </c>
      <c r="D172" s="50">
        <f>VLOOKUP(A172,CATMUN!$B$2:$G$1123,6,0)</f>
        <v>14</v>
      </c>
      <c r="E172" s="50" t="s">
        <v>2209</v>
      </c>
      <c r="F172" s="50">
        <v>86510</v>
      </c>
      <c r="G172" s="50">
        <v>181327</v>
      </c>
    </row>
    <row r="173" spans="1:7" x14ac:dyDescent="0.2">
      <c r="A173" s="50">
        <v>5237</v>
      </c>
      <c r="B173" s="50">
        <v>2018</v>
      </c>
      <c r="C173" s="50" t="str">
        <f t="shared" si="2"/>
        <v>52372018</v>
      </c>
      <c r="D173" s="50">
        <f>VLOOKUP(A173,CATMUN!$B$2:$G$1123,6,0)</f>
        <v>14</v>
      </c>
      <c r="E173" s="50" t="s">
        <v>2209</v>
      </c>
      <c r="F173" s="50">
        <v>181041415</v>
      </c>
      <c r="G173" s="50">
        <v>221394400</v>
      </c>
    </row>
    <row r="174" spans="1:7" x14ac:dyDescent="0.2">
      <c r="A174" s="50">
        <v>5240</v>
      </c>
      <c r="B174" s="50">
        <v>2015</v>
      </c>
      <c r="C174" s="50" t="str">
        <f t="shared" si="2"/>
        <v>52402015</v>
      </c>
      <c r="D174" s="50">
        <f>VLOOKUP(A174,CATMUN!$B$2:$G$1123,6,0)</f>
        <v>15</v>
      </c>
      <c r="E174" s="50" t="s">
        <v>2210</v>
      </c>
      <c r="F174" s="50">
        <v>15366</v>
      </c>
      <c r="G174" s="50">
        <v>23350.427729999999</v>
      </c>
    </row>
    <row r="175" spans="1:7" x14ac:dyDescent="0.2">
      <c r="A175" s="50">
        <v>5240</v>
      </c>
      <c r="B175" s="50">
        <v>2016</v>
      </c>
      <c r="C175" s="50" t="str">
        <f t="shared" si="2"/>
        <v>52402016</v>
      </c>
      <c r="D175" s="50">
        <f>VLOOKUP(A175,CATMUN!$B$2:$G$1123,6,0)</f>
        <v>15</v>
      </c>
      <c r="E175" s="50" t="s">
        <v>2210</v>
      </c>
      <c r="F175" s="50">
        <v>13126064</v>
      </c>
      <c r="G175" s="50">
        <v>25866452</v>
      </c>
    </row>
    <row r="176" spans="1:7" x14ac:dyDescent="0.2">
      <c r="A176" s="50">
        <v>5240</v>
      </c>
      <c r="B176" s="50">
        <v>2017</v>
      </c>
      <c r="C176" s="50" t="str">
        <f t="shared" si="2"/>
        <v>52402017</v>
      </c>
      <c r="D176" s="50">
        <f>VLOOKUP(A176,CATMUN!$B$2:$G$1123,6,0)</f>
        <v>15</v>
      </c>
      <c r="E176" s="50" t="s">
        <v>2210</v>
      </c>
      <c r="F176" s="50">
        <v>14134</v>
      </c>
      <c r="G176" s="50">
        <v>38136.226560000003</v>
      </c>
    </row>
    <row r="177" spans="1:7" x14ac:dyDescent="0.2">
      <c r="A177" s="50">
        <v>5240</v>
      </c>
      <c r="B177" s="50">
        <v>2018</v>
      </c>
      <c r="C177" s="50" t="str">
        <f t="shared" si="2"/>
        <v>52402018</v>
      </c>
      <c r="D177" s="50">
        <f>VLOOKUP(A177,CATMUN!$B$2:$G$1123,6,0)</f>
        <v>15</v>
      </c>
      <c r="E177" s="50" t="s">
        <v>2210</v>
      </c>
      <c r="F177" s="50">
        <v>13738609</v>
      </c>
      <c r="G177" s="50">
        <v>27791024</v>
      </c>
    </row>
    <row r="178" spans="1:7" x14ac:dyDescent="0.2">
      <c r="A178" s="50">
        <v>5250</v>
      </c>
      <c r="B178" s="50">
        <v>2015</v>
      </c>
      <c r="C178" s="50" t="str">
        <f t="shared" si="2"/>
        <v>52502015</v>
      </c>
      <c r="D178" s="50">
        <f>VLOOKUP(A178,CATMUN!$B$2:$G$1123,6,0)</f>
        <v>14</v>
      </c>
      <c r="E178" s="50" t="s">
        <v>2211</v>
      </c>
      <c r="F178" s="50">
        <v>66353.45</v>
      </c>
      <c r="G178" s="50">
        <v>338773.03129999997</v>
      </c>
    </row>
    <row r="179" spans="1:7" x14ac:dyDescent="0.2">
      <c r="A179" s="50">
        <v>5250</v>
      </c>
      <c r="B179" s="50">
        <v>2016</v>
      </c>
      <c r="C179" s="50" t="str">
        <f t="shared" si="2"/>
        <v>52502016</v>
      </c>
      <c r="D179" s="50">
        <f>VLOOKUP(A179,CATMUN!$B$2:$G$1123,6,0)</f>
        <v>14</v>
      </c>
      <c r="E179" s="50" t="s">
        <v>2211</v>
      </c>
      <c r="F179" s="50">
        <v>58545184</v>
      </c>
      <c r="G179" s="50">
        <v>218762448</v>
      </c>
    </row>
    <row r="180" spans="1:7" x14ac:dyDescent="0.2">
      <c r="A180" s="50">
        <v>5250</v>
      </c>
      <c r="B180" s="50">
        <v>2017</v>
      </c>
      <c r="C180" s="50" t="str">
        <f t="shared" si="2"/>
        <v>52502017</v>
      </c>
      <c r="D180" s="50">
        <f>VLOOKUP(A180,CATMUN!$B$2:$G$1123,6,0)</f>
        <v>14</v>
      </c>
      <c r="E180" s="50" t="s">
        <v>2211</v>
      </c>
      <c r="F180" s="50">
        <v>60527</v>
      </c>
      <c r="G180" s="50">
        <v>181327</v>
      </c>
    </row>
    <row r="181" spans="1:7" x14ac:dyDescent="0.2">
      <c r="A181" s="50">
        <v>5250</v>
      </c>
      <c r="B181" s="50">
        <v>2018</v>
      </c>
      <c r="C181" s="50" t="str">
        <f t="shared" si="2"/>
        <v>52502018</v>
      </c>
      <c r="D181" s="50">
        <f>VLOOKUP(A181,CATMUN!$B$2:$G$1123,6,0)</f>
        <v>14</v>
      </c>
      <c r="E181" s="50" t="s">
        <v>2211</v>
      </c>
      <c r="F181" s="50">
        <v>74793937</v>
      </c>
      <c r="G181" s="50">
        <v>221394400</v>
      </c>
    </row>
    <row r="182" spans="1:7" x14ac:dyDescent="0.2">
      <c r="A182" s="50">
        <v>5264</v>
      </c>
      <c r="B182" s="50">
        <v>2015</v>
      </c>
      <c r="C182" s="50" t="str">
        <f t="shared" si="2"/>
        <v>52642015</v>
      </c>
      <c r="D182" s="50">
        <f>VLOOKUP(A182,CATMUN!$B$2:$G$1123,6,0)</f>
        <v>15</v>
      </c>
      <c r="E182" s="50" t="s">
        <v>2349</v>
      </c>
      <c r="F182" s="50">
        <v>67504.33</v>
      </c>
      <c r="G182" s="50">
        <v>23350.427729999999</v>
      </c>
    </row>
    <row r="183" spans="1:7" x14ac:dyDescent="0.2">
      <c r="A183" s="50">
        <v>5264</v>
      </c>
      <c r="B183" s="50">
        <v>2016</v>
      </c>
      <c r="C183" s="50" t="str">
        <f t="shared" si="2"/>
        <v>52642016</v>
      </c>
      <c r="D183" s="50">
        <f>VLOOKUP(A183,CATMUN!$B$2:$G$1123,6,0)</f>
        <v>15</v>
      </c>
      <c r="E183" s="50" t="s">
        <v>2349</v>
      </c>
      <c r="F183" s="50">
        <v>65163856</v>
      </c>
      <c r="G183" s="50">
        <v>25866452</v>
      </c>
    </row>
    <row r="184" spans="1:7" x14ac:dyDescent="0.2">
      <c r="A184" s="50">
        <v>5264</v>
      </c>
      <c r="B184" s="50">
        <v>2017</v>
      </c>
      <c r="C184" s="50" t="str">
        <f t="shared" si="2"/>
        <v>52642017</v>
      </c>
      <c r="D184" s="50">
        <f>VLOOKUP(A184,CATMUN!$B$2:$G$1123,6,0)</f>
        <v>15</v>
      </c>
      <c r="E184" s="50" t="s">
        <v>2349</v>
      </c>
      <c r="F184" s="50">
        <v>238451.49</v>
      </c>
      <c r="G184" s="50">
        <v>38136.226560000003</v>
      </c>
    </row>
    <row r="185" spans="1:7" x14ac:dyDescent="0.2">
      <c r="A185" s="50">
        <v>5264</v>
      </c>
      <c r="B185" s="50">
        <v>2018</v>
      </c>
      <c r="C185" s="50" t="str">
        <f t="shared" si="2"/>
        <v>52642018</v>
      </c>
      <c r="D185" s="50">
        <f>VLOOKUP(A185,CATMUN!$B$2:$G$1123,6,0)</f>
        <v>15</v>
      </c>
      <c r="E185" s="50" t="s">
        <v>2349</v>
      </c>
      <c r="F185" s="50">
        <v>94820757.290000007</v>
      </c>
      <c r="G185" s="50">
        <v>27791024</v>
      </c>
    </row>
    <row r="186" spans="1:7" x14ac:dyDescent="0.2">
      <c r="A186" s="50">
        <v>5266</v>
      </c>
      <c r="B186" s="50">
        <v>2015</v>
      </c>
      <c r="C186" s="50" t="str">
        <f t="shared" si="2"/>
        <v>52662015</v>
      </c>
      <c r="D186" s="50">
        <f>VLOOKUP(A186,CATMUN!$B$2:$G$1123,6,0)</f>
        <v>2</v>
      </c>
      <c r="E186" s="50" t="s">
        <v>2217</v>
      </c>
      <c r="F186" s="50">
        <v>5011549.32</v>
      </c>
      <c r="G186" s="50">
        <v>505977.6875</v>
      </c>
    </row>
    <row r="187" spans="1:7" x14ac:dyDescent="0.2">
      <c r="A187" s="50">
        <v>5266</v>
      </c>
      <c r="B187" s="50">
        <v>2016</v>
      </c>
      <c r="C187" s="50" t="str">
        <f t="shared" si="2"/>
        <v>52662016</v>
      </c>
      <c r="D187" s="50">
        <f>VLOOKUP(A187,CATMUN!$B$2:$G$1123,6,0)</f>
        <v>2</v>
      </c>
      <c r="E187" s="50" t="s">
        <v>2217</v>
      </c>
      <c r="F187" s="50">
        <v>5284393067</v>
      </c>
      <c r="G187" s="50">
        <v>530633504</v>
      </c>
    </row>
    <row r="188" spans="1:7" x14ac:dyDescent="0.2">
      <c r="A188" s="50">
        <v>5266</v>
      </c>
      <c r="B188" s="50">
        <v>2017</v>
      </c>
      <c r="C188" s="50" t="str">
        <f t="shared" si="2"/>
        <v>52662017</v>
      </c>
      <c r="D188" s="50">
        <f>VLOOKUP(A188,CATMUN!$B$2:$G$1123,6,0)</f>
        <v>2</v>
      </c>
      <c r="E188" s="50" t="s">
        <v>2217</v>
      </c>
      <c r="F188" s="50">
        <v>4613297.74</v>
      </c>
      <c r="G188" s="50">
        <v>444938.46879999997</v>
      </c>
    </row>
    <row r="189" spans="1:7" x14ac:dyDescent="0.2">
      <c r="A189" s="50">
        <v>5266</v>
      </c>
      <c r="B189" s="50">
        <v>2018</v>
      </c>
      <c r="C189" s="50" t="str">
        <f t="shared" si="2"/>
        <v>52662018</v>
      </c>
      <c r="D189" s="50">
        <f>VLOOKUP(A189,CATMUN!$B$2:$G$1123,6,0)</f>
        <v>2</v>
      </c>
      <c r="E189" s="50" t="s">
        <v>2217</v>
      </c>
      <c r="F189" s="50">
        <v>5203895590</v>
      </c>
      <c r="G189" s="50">
        <v>529757888</v>
      </c>
    </row>
    <row r="190" spans="1:7" x14ac:dyDescent="0.2">
      <c r="A190" s="50">
        <v>5282</v>
      </c>
      <c r="B190" s="50">
        <v>2015</v>
      </c>
      <c r="C190" s="50" t="str">
        <f t="shared" si="2"/>
        <v>52822015</v>
      </c>
      <c r="D190" s="50">
        <f>VLOOKUP(A190,CATMUN!$B$2:$G$1123,6,0)</f>
        <v>7</v>
      </c>
      <c r="E190" s="50" t="s">
        <v>2218</v>
      </c>
      <c r="F190" s="50">
        <v>84888</v>
      </c>
      <c r="G190" s="50">
        <v>338773.03129999997</v>
      </c>
    </row>
    <row r="191" spans="1:7" x14ac:dyDescent="0.2">
      <c r="A191" s="50">
        <v>5282</v>
      </c>
      <c r="B191" s="50">
        <v>2016</v>
      </c>
      <c r="C191" s="50" t="str">
        <f t="shared" si="2"/>
        <v>52822016</v>
      </c>
      <c r="D191" s="50">
        <f>VLOOKUP(A191,CATMUN!$B$2:$G$1123,6,0)</f>
        <v>7</v>
      </c>
      <c r="E191" s="50" t="s">
        <v>2218</v>
      </c>
      <c r="F191" s="50">
        <v>89468723</v>
      </c>
      <c r="G191" s="50">
        <v>218762448</v>
      </c>
    </row>
    <row r="192" spans="1:7" x14ac:dyDescent="0.2">
      <c r="A192" s="50">
        <v>5282</v>
      </c>
      <c r="B192" s="50">
        <v>2017</v>
      </c>
      <c r="C192" s="50" t="str">
        <f t="shared" si="2"/>
        <v>52822017</v>
      </c>
      <c r="D192" s="50">
        <f>VLOOKUP(A192,CATMUN!$B$2:$G$1123,6,0)</f>
        <v>7</v>
      </c>
      <c r="E192" s="50" t="s">
        <v>2218</v>
      </c>
      <c r="F192" s="50">
        <v>79811.509999999995</v>
      </c>
      <c r="G192" s="50">
        <v>181327</v>
      </c>
    </row>
    <row r="193" spans="1:7" x14ac:dyDescent="0.2">
      <c r="A193" s="50">
        <v>5282</v>
      </c>
      <c r="B193" s="50">
        <v>2018</v>
      </c>
      <c r="C193" s="50" t="str">
        <f t="shared" si="2"/>
        <v>52822018</v>
      </c>
      <c r="D193" s="50">
        <f>VLOOKUP(A193,CATMUN!$B$2:$G$1123,6,0)</f>
        <v>7</v>
      </c>
      <c r="E193" s="50" t="s">
        <v>2218</v>
      </c>
      <c r="F193" s="50">
        <v>94869831</v>
      </c>
      <c r="G193" s="50">
        <v>221394400</v>
      </c>
    </row>
    <row r="194" spans="1:7" x14ac:dyDescent="0.2">
      <c r="A194" s="50">
        <v>5284</v>
      </c>
      <c r="B194" s="50">
        <v>2015</v>
      </c>
      <c r="C194" s="50" t="str">
        <f t="shared" si="2"/>
        <v>52842015</v>
      </c>
      <c r="D194" s="50">
        <f>VLOOKUP(A194,CATMUN!$B$2:$G$1123,6,0)</f>
        <v>9</v>
      </c>
      <c r="E194" s="50" t="s">
        <v>2219</v>
      </c>
      <c r="F194" s="50">
        <v>32460</v>
      </c>
      <c r="G194" s="50">
        <v>23350.427729999999</v>
      </c>
    </row>
    <row r="195" spans="1:7" x14ac:dyDescent="0.2">
      <c r="A195" s="50">
        <v>5284</v>
      </c>
      <c r="B195" s="50">
        <v>2016</v>
      </c>
      <c r="C195" s="50" t="str">
        <f t="shared" ref="C195:C258" si="3">A195&amp;B195</f>
        <v>52842016</v>
      </c>
      <c r="D195" s="50">
        <f>VLOOKUP(A195,CATMUN!$B$2:$G$1123,6,0)</f>
        <v>9</v>
      </c>
      <c r="E195" s="50" t="s">
        <v>2219</v>
      </c>
      <c r="F195" s="50">
        <v>32124349</v>
      </c>
      <c r="G195" s="50">
        <v>25866452</v>
      </c>
    </row>
    <row r="196" spans="1:7" x14ac:dyDescent="0.2">
      <c r="A196" s="50">
        <v>5284</v>
      </c>
      <c r="B196" s="50">
        <v>2017</v>
      </c>
      <c r="C196" s="50" t="str">
        <f t="shared" si="3"/>
        <v>52842017</v>
      </c>
      <c r="D196" s="50">
        <f>VLOOKUP(A196,CATMUN!$B$2:$G$1123,6,0)</f>
        <v>9</v>
      </c>
      <c r="E196" s="50" t="s">
        <v>2219</v>
      </c>
      <c r="F196" s="50">
        <v>30643</v>
      </c>
      <c r="G196" s="50">
        <v>38136.226560000003</v>
      </c>
    </row>
    <row r="197" spans="1:7" x14ac:dyDescent="0.2">
      <c r="A197" s="50">
        <v>5284</v>
      </c>
      <c r="B197" s="50">
        <v>2018</v>
      </c>
      <c r="C197" s="50" t="str">
        <f t="shared" si="3"/>
        <v>52842018</v>
      </c>
      <c r="D197" s="50">
        <f>VLOOKUP(A197,CATMUN!$B$2:$G$1123,6,0)</f>
        <v>9</v>
      </c>
      <c r="E197" s="50" t="s">
        <v>2219</v>
      </c>
      <c r="F197" s="50">
        <v>61970461</v>
      </c>
      <c r="G197" s="50">
        <v>27791024</v>
      </c>
    </row>
    <row r="198" spans="1:7" x14ac:dyDescent="0.2">
      <c r="A198" s="50">
        <v>5306</v>
      </c>
      <c r="B198" s="50">
        <v>2015</v>
      </c>
      <c r="C198" s="50" t="str">
        <f t="shared" si="3"/>
        <v>53062015</v>
      </c>
      <c r="D198" s="50">
        <f>VLOOKUP(A198,CATMUN!$B$2:$G$1123,6,0)</f>
        <v>15</v>
      </c>
      <c r="E198" s="50" t="s">
        <v>2220</v>
      </c>
      <c r="F198" s="50">
        <v>5433</v>
      </c>
      <c r="G198" s="50">
        <v>23350.427729999999</v>
      </c>
    </row>
    <row r="199" spans="1:7" x14ac:dyDescent="0.2">
      <c r="A199" s="50">
        <v>5306</v>
      </c>
      <c r="B199" s="50">
        <v>2016</v>
      </c>
      <c r="C199" s="50" t="str">
        <f t="shared" si="3"/>
        <v>53062016</v>
      </c>
      <c r="D199" s="50">
        <f>VLOOKUP(A199,CATMUN!$B$2:$G$1123,6,0)</f>
        <v>15</v>
      </c>
      <c r="E199" s="50" t="s">
        <v>2220</v>
      </c>
      <c r="F199" s="50">
        <v>5966475</v>
      </c>
      <c r="G199" s="50">
        <v>25866452</v>
      </c>
    </row>
    <row r="200" spans="1:7" x14ac:dyDescent="0.2">
      <c r="A200" s="50">
        <v>5306</v>
      </c>
      <c r="B200" s="50">
        <v>2017</v>
      </c>
      <c r="C200" s="50" t="str">
        <f t="shared" si="3"/>
        <v>53062017</v>
      </c>
      <c r="D200" s="50">
        <f>VLOOKUP(A200,CATMUN!$B$2:$G$1123,6,0)</f>
        <v>15</v>
      </c>
      <c r="E200" s="50" t="s">
        <v>2220</v>
      </c>
      <c r="F200" s="50">
        <v>6604</v>
      </c>
      <c r="G200" s="50">
        <v>38136.226560000003</v>
      </c>
    </row>
    <row r="201" spans="1:7" x14ac:dyDescent="0.2">
      <c r="A201" s="50">
        <v>5306</v>
      </c>
      <c r="B201" s="50">
        <v>2018</v>
      </c>
      <c r="C201" s="50" t="str">
        <f t="shared" si="3"/>
        <v>53062018</v>
      </c>
      <c r="D201" s="50">
        <f>VLOOKUP(A201,CATMUN!$B$2:$G$1123,6,0)</f>
        <v>15</v>
      </c>
      <c r="E201" s="50" t="s">
        <v>2220</v>
      </c>
      <c r="F201" s="50">
        <v>6769322</v>
      </c>
      <c r="G201" s="50">
        <v>27791024</v>
      </c>
    </row>
    <row r="202" spans="1:7" x14ac:dyDescent="0.2">
      <c r="A202" s="50">
        <v>5308</v>
      </c>
      <c r="B202" s="50">
        <v>2015</v>
      </c>
      <c r="C202" s="50" t="str">
        <f t="shared" si="3"/>
        <v>53082015</v>
      </c>
      <c r="D202" s="50">
        <f>VLOOKUP(A202,CATMUN!$B$2:$G$1123,6,0)</f>
        <v>6</v>
      </c>
      <c r="E202" s="50" t="s">
        <v>2221</v>
      </c>
      <c r="F202" s="50">
        <v>1447253</v>
      </c>
      <c r="G202" s="50">
        <v>338773.03129999997</v>
      </c>
    </row>
    <row r="203" spans="1:7" x14ac:dyDescent="0.2">
      <c r="A203" s="50">
        <v>5308</v>
      </c>
      <c r="B203" s="50">
        <v>2016</v>
      </c>
      <c r="C203" s="50" t="str">
        <f t="shared" si="3"/>
        <v>53082016</v>
      </c>
      <c r="D203" s="50">
        <f>VLOOKUP(A203,CATMUN!$B$2:$G$1123,6,0)</f>
        <v>6</v>
      </c>
      <c r="E203" s="50" t="s">
        <v>2221</v>
      </c>
      <c r="F203" s="50">
        <v>1342350198</v>
      </c>
      <c r="G203" s="50">
        <v>218762448</v>
      </c>
    </row>
    <row r="204" spans="1:7" x14ac:dyDescent="0.2">
      <c r="A204" s="50">
        <v>5308</v>
      </c>
      <c r="B204" s="50">
        <v>2017</v>
      </c>
      <c r="C204" s="50" t="str">
        <f t="shared" si="3"/>
        <v>53082017</v>
      </c>
      <c r="D204" s="50">
        <f>VLOOKUP(A204,CATMUN!$B$2:$G$1123,6,0)</f>
        <v>6</v>
      </c>
      <c r="E204" s="50" t="s">
        <v>2221</v>
      </c>
      <c r="F204" s="50">
        <v>1173044</v>
      </c>
      <c r="G204" s="50">
        <v>181327</v>
      </c>
    </row>
    <row r="205" spans="1:7" x14ac:dyDescent="0.2">
      <c r="A205" s="50">
        <v>5308</v>
      </c>
      <c r="B205" s="50">
        <v>2018</v>
      </c>
      <c r="C205" s="50" t="str">
        <f t="shared" si="3"/>
        <v>53082018</v>
      </c>
      <c r="D205" s="50">
        <f>VLOOKUP(A205,CATMUN!$B$2:$G$1123,6,0)</f>
        <v>6</v>
      </c>
      <c r="E205" s="50" t="s">
        <v>2221</v>
      </c>
      <c r="F205" s="50">
        <v>1336351078</v>
      </c>
      <c r="G205" s="50">
        <v>221394400</v>
      </c>
    </row>
    <row r="206" spans="1:7" x14ac:dyDescent="0.2">
      <c r="A206" s="50">
        <v>5310</v>
      </c>
      <c r="B206" s="50">
        <v>2015</v>
      </c>
      <c r="C206" s="50" t="str">
        <f t="shared" si="3"/>
        <v>53102015</v>
      </c>
      <c r="D206" s="50">
        <f>VLOOKUP(A206,CATMUN!$B$2:$G$1123,6,0)</f>
        <v>9</v>
      </c>
      <c r="E206" s="50" t="s">
        <v>2222</v>
      </c>
      <c r="F206" s="50">
        <v>56634</v>
      </c>
      <c r="G206" s="50">
        <v>100012.99219999999</v>
      </c>
    </row>
    <row r="207" spans="1:7" x14ac:dyDescent="0.2">
      <c r="A207" s="50">
        <v>5310</v>
      </c>
      <c r="B207" s="50">
        <v>2016</v>
      </c>
      <c r="C207" s="50" t="str">
        <f t="shared" si="3"/>
        <v>53102016</v>
      </c>
      <c r="D207" s="50">
        <f>VLOOKUP(A207,CATMUN!$B$2:$G$1123,6,0)</f>
        <v>9</v>
      </c>
      <c r="E207" s="50" t="s">
        <v>2222</v>
      </c>
      <c r="F207" s="50">
        <v>55578046</v>
      </c>
      <c r="G207" s="50">
        <v>89622032</v>
      </c>
    </row>
    <row r="208" spans="1:7" x14ac:dyDescent="0.2">
      <c r="A208" s="50">
        <v>5310</v>
      </c>
      <c r="B208" s="50">
        <v>2017</v>
      </c>
      <c r="C208" s="50" t="str">
        <f t="shared" si="3"/>
        <v>53102017</v>
      </c>
      <c r="D208" s="50">
        <f>VLOOKUP(A208,CATMUN!$B$2:$G$1123,6,0)</f>
        <v>9</v>
      </c>
      <c r="E208" s="50" t="s">
        <v>2222</v>
      </c>
      <c r="F208" s="50">
        <v>49877</v>
      </c>
      <c r="G208" s="50">
        <v>101419.7031</v>
      </c>
    </row>
    <row r="209" spans="1:7" x14ac:dyDescent="0.2">
      <c r="A209" s="50">
        <v>5310</v>
      </c>
      <c r="B209" s="50">
        <v>2018</v>
      </c>
      <c r="C209" s="50" t="str">
        <f t="shared" si="3"/>
        <v>53102018</v>
      </c>
      <c r="D209" s="50">
        <f>VLOOKUP(A209,CATMUN!$B$2:$G$1123,6,0)</f>
        <v>9</v>
      </c>
      <c r="E209" s="50" t="s">
        <v>2222</v>
      </c>
      <c r="F209" s="50">
        <v>69352609</v>
      </c>
      <c r="G209" s="50">
        <v>135966816</v>
      </c>
    </row>
    <row r="210" spans="1:7" x14ac:dyDescent="0.2">
      <c r="A210" s="50">
        <v>5313</v>
      </c>
      <c r="B210" s="50">
        <v>2015</v>
      </c>
      <c r="C210" s="50" t="str">
        <f t="shared" si="3"/>
        <v>53132015</v>
      </c>
      <c r="D210" s="50">
        <f>VLOOKUP(A210,CATMUN!$B$2:$G$1123,6,0)</f>
        <v>14</v>
      </c>
      <c r="E210" s="50" t="s">
        <v>1585</v>
      </c>
      <c r="F210" s="50">
        <v>11725</v>
      </c>
      <c r="G210" s="50">
        <v>338773.03129999997</v>
      </c>
    </row>
    <row r="211" spans="1:7" x14ac:dyDescent="0.2">
      <c r="A211" s="50">
        <v>5313</v>
      </c>
      <c r="B211" s="50">
        <v>2016</v>
      </c>
      <c r="C211" s="50" t="str">
        <f t="shared" si="3"/>
        <v>53132016</v>
      </c>
      <c r="D211" s="50">
        <f>VLOOKUP(A211,CATMUN!$B$2:$G$1123,6,0)</f>
        <v>14</v>
      </c>
      <c r="E211" s="50" t="s">
        <v>1585</v>
      </c>
      <c r="F211" s="50">
        <v>15632080</v>
      </c>
      <c r="G211" s="50">
        <v>218762448</v>
      </c>
    </row>
    <row r="212" spans="1:7" x14ac:dyDescent="0.2">
      <c r="A212" s="50">
        <v>5313</v>
      </c>
      <c r="B212" s="50">
        <v>2017</v>
      </c>
      <c r="C212" s="50" t="str">
        <f t="shared" si="3"/>
        <v>53132017</v>
      </c>
      <c r="D212" s="50">
        <f>VLOOKUP(A212,CATMUN!$B$2:$G$1123,6,0)</f>
        <v>14</v>
      </c>
      <c r="E212" s="50" t="s">
        <v>1585</v>
      </c>
      <c r="F212" s="50">
        <v>10827</v>
      </c>
      <c r="G212" s="50">
        <v>181327</v>
      </c>
    </row>
    <row r="213" spans="1:7" x14ac:dyDescent="0.2">
      <c r="A213" s="50">
        <v>5313</v>
      </c>
      <c r="B213" s="50">
        <v>2018</v>
      </c>
      <c r="C213" s="50" t="str">
        <f t="shared" si="3"/>
        <v>53132018</v>
      </c>
      <c r="D213" s="50">
        <f>VLOOKUP(A213,CATMUN!$B$2:$G$1123,6,0)</f>
        <v>14</v>
      </c>
      <c r="E213" s="50" t="s">
        <v>1585</v>
      </c>
      <c r="F213" s="50">
        <v>18749449</v>
      </c>
      <c r="G213" s="50">
        <v>221394400</v>
      </c>
    </row>
    <row r="214" spans="1:7" x14ac:dyDescent="0.2">
      <c r="A214" s="50">
        <v>5315</v>
      </c>
      <c r="B214" s="50">
        <v>2015</v>
      </c>
      <c r="C214" s="50" t="str">
        <f t="shared" si="3"/>
        <v>53152015</v>
      </c>
      <c r="D214" s="50">
        <f>VLOOKUP(A214,CATMUN!$B$2:$G$1123,6,0)</f>
        <v>6</v>
      </c>
      <c r="E214" s="50" t="s">
        <v>1707</v>
      </c>
      <c r="F214" s="50">
        <v>6084</v>
      </c>
      <c r="G214" s="50">
        <v>113668.75780000001</v>
      </c>
    </row>
    <row r="215" spans="1:7" x14ac:dyDescent="0.2">
      <c r="A215" s="50">
        <v>5315</v>
      </c>
      <c r="B215" s="50">
        <v>2016</v>
      </c>
      <c r="C215" s="50" t="str">
        <f t="shared" si="3"/>
        <v>53152016</v>
      </c>
      <c r="D215" s="50">
        <f>VLOOKUP(A215,CATMUN!$B$2:$G$1123,6,0)</f>
        <v>6</v>
      </c>
      <c r="E215" s="50" t="s">
        <v>1707</v>
      </c>
      <c r="F215" s="50">
        <v>23072356</v>
      </c>
      <c r="G215" s="50">
        <v>137806640</v>
      </c>
    </row>
    <row r="216" spans="1:7" x14ac:dyDescent="0.2">
      <c r="A216" s="50">
        <v>5315</v>
      </c>
      <c r="B216" s="50">
        <v>2017</v>
      </c>
      <c r="C216" s="50" t="str">
        <f t="shared" si="3"/>
        <v>53152017</v>
      </c>
      <c r="D216" s="50">
        <f>VLOOKUP(A216,CATMUN!$B$2:$G$1123,6,0)</f>
        <v>6</v>
      </c>
      <c r="E216" s="50" t="s">
        <v>1707</v>
      </c>
      <c r="F216" s="50">
        <v>7098</v>
      </c>
      <c r="G216" s="50">
        <v>123698.71090000001</v>
      </c>
    </row>
    <row r="217" spans="1:7" x14ac:dyDescent="0.2">
      <c r="A217" s="50">
        <v>5315</v>
      </c>
      <c r="B217" s="50">
        <v>2018</v>
      </c>
      <c r="C217" s="50" t="str">
        <f t="shared" si="3"/>
        <v>53152018</v>
      </c>
      <c r="D217" s="50">
        <f>VLOOKUP(A217,CATMUN!$B$2:$G$1123,6,0)</f>
        <v>6</v>
      </c>
      <c r="E217" s="50" t="s">
        <v>1707</v>
      </c>
      <c r="F217" s="50">
        <v>35209438</v>
      </c>
      <c r="G217" s="50">
        <v>151337472</v>
      </c>
    </row>
    <row r="218" spans="1:7" x14ac:dyDescent="0.2">
      <c r="A218" s="50">
        <v>5318</v>
      </c>
      <c r="B218" s="50">
        <v>2015</v>
      </c>
      <c r="C218" s="50" t="str">
        <f t="shared" si="3"/>
        <v>53182015</v>
      </c>
      <c r="D218" s="50">
        <f>VLOOKUP(A218,CATMUN!$B$2:$G$1123,6,0)</f>
        <v>14</v>
      </c>
      <c r="E218" s="50" t="s">
        <v>2223</v>
      </c>
      <c r="F218" s="50">
        <v>243218</v>
      </c>
      <c r="G218" s="50">
        <v>505977.6875</v>
      </c>
    </row>
    <row r="219" spans="1:7" x14ac:dyDescent="0.2">
      <c r="A219" s="50">
        <v>5318</v>
      </c>
      <c r="B219" s="50">
        <v>2016</v>
      </c>
      <c r="C219" s="50" t="str">
        <f t="shared" si="3"/>
        <v>53182016</v>
      </c>
      <c r="D219" s="50">
        <f>VLOOKUP(A219,CATMUN!$B$2:$G$1123,6,0)</f>
        <v>14</v>
      </c>
      <c r="E219" s="50" t="s">
        <v>2223</v>
      </c>
      <c r="F219" s="50">
        <v>331846606</v>
      </c>
      <c r="G219" s="50">
        <v>530633504</v>
      </c>
    </row>
    <row r="220" spans="1:7" x14ac:dyDescent="0.2">
      <c r="A220" s="50">
        <v>5318</v>
      </c>
      <c r="B220" s="50">
        <v>2017</v>
      </c>
      <c r="C220" s="50" t="str">
        <f t="shared" si="3"/>
        <v>53182017</v>
      </c>
      <c r="D220" s="50">
        <f>VLOOKUP(A220,CATMUN!$B$2:$G$1123,6,0)</f>
        <v>14</v>
      </c>
      <c r="E220" s="50" t="s">
        <v>2223</v>
      </c>
      <c r="F220" s="50">
        <v>211219</v>
      </c>
      <c r="G220" s="50">
        <v>444938.46879999997</v>
      </c>
    </row>
    <row r="221" spans="1:7" x14ac:dyDescent="0.2">
      <c r="A221" s="50">
        <v>5318</v>
      </c>
      <c r="B221" s="50">
        <v>2018</v>
      </c>
      <c r="C221" s="50" t="str">
        <f t="shared" si="3"/>
        <v>53182018</v>
      </c>
      <c r="D221" s="50">
        <f>VLOOKUP(A221,CATMUN!$B$2:$G$1123,6,0)</f>
        <v>14</v>
      </c>
      <c r="E221" s="50" t="s">
        <v>2223</v>
      </c>
      <c r="F221" s="50">
        <v>350031153</v>
      </c>
      <c r="G221" s="50">
        <v>529757888</v>
      </c>
    </row>
    <row r="222" spans="1:7" x14ac:dyDescent="0.2">
      <c r="A222" s="50">
        <v>5321</v>
      </c>
      <c r="B222" s="50">
        <v>2015</v>
      </c>
      <c r="C222" s="50" t="str">
        <f t="shared" si="3"/>
        <v>53212015</v>
      </c>
      <c r="D222" s="50">
        <f>VLOOKUP(A222,CATMUN!$B$2:$G$1123,6,0)</f>
        <v>14</v>
      </c>
      <c r="E222" s="50" t="s">
        <v>2350</v>
      </c>
      <c r="F222" s="50">
        <v>59709</v>
      </c>
      <c r="G222" s="50">
        <v>505977.6875</v>
      </c>
    </row>
    <row r="223" spans="1:7" x14ac:dyDescent="0.2">
      <c r="A223" s="50">
        <v>5321</v>
      </c>
      <c r="B223" s="50">
        <v>2016</v>
      </c>
      <c r="C223" s="50" t="str">
        <f t="shared" si="3"/>
        <v>53212016</v>
      </c>
      <c r="D223" s="50">
        <f>VLOOKUP(A223,CATMUN!$B$2:$G$1123,6,0)</f>
        <v>14</v>
      </c>
      <c r="E223" s="50" t="s">
        <v>2350</v>
      </c>
      <c r="F223" s="50">
        <v>60757051</v>
      </c>
      <c r="G223" s="50">
        <v>530633504</v>
      </c>
    </row>
    <row r="224" spans="1:7" x14ac:dyDescent="0.2">
      <c r="A224" s="50">
        <v>5321</v>
      </c>
      <c r="B224" s="50">
        <v>2017</v>
      </c>
      <c r="C224" s="50" t="str">
        <f t="shared" si="3"/>
        <v>53212017</v>
      </c>
      <c r="D224" s="50">
        <f>VLOOKUP(A224,CATMUN!$B$2:$G$1123,6,0)</f>
        <v>14</v>
      </c>
      <c r="E224" s="50" t="s">
        <v>2350</v>
      </c>
      <c r="F224" s="50">
        <v>44263</v>
      </c>
      <c r="G224" s="50">
        <v>444938.46879999997</v>
      </c>
    </row>
    <row r="225" spans="1:7" x14ac:dyDescent="0.2">
      <c r="A225" s="50">
        <v>5321</v>
      </c>
      <c r="B225" s="50">
        <v>2018</v>
      </c>
      <c r="C225" s="50" t="str">
        <f t="shared" si="3"/>
        <v>53212018</v>
      </c>
      <c r="D225" s="50">
        <f>VLOOKUP(A225,CATMUN!$B$2:$G$1123,6,0)</f>
        <v>14</v>
      </c>
      <c r="E225" s="50" t="s">
        <v>2350</v>
      </c>
      <c r="F225" s="50">
        <v>67640109</v>
      </c>
      <c r="G225" s="50">
        <v>529757888</v>
      </c>
    </row>
    <row r="226" spans="1:7" x14ac:dyDescent="0.2">
      <c r="A226" s="50">
        <v>5347</v>
      </c>
      <c r="B226" s="50">
        <v>2015</v>
      </c>
      <c r="C226" s="50" t="str">
        <f t="shared" si="3"/>
        <v>53472015</v>
      </c>
      <c r="D226" s="50">
        <f>VLOOKUP(A226,CATMUN!$B$2:$G$1123,6,0)</f>
        <v>14</v>
      </c>
      <c r="E226" s="50" t="s">
        <v>2225</v>
      </c>
      <c r="F226" s="50">
        <v>13573</v>
      </c>
      <c r="G226" s="50">
        <v>338773.03129999997</v>
      </c>
    </row>
    <row r="227" spans="1:7" x14ac:dyDescent="0.2">
      <c r="A227" s="50">
        <v>5347</v>
      </c>
      <c r="B227" s="50">
        <v>2016</v>
      </c>
      <c r="C227" s="50" t="str">
        <f t="shared" si="3"/>
        <v>53472016</v>
      </c>
      <c r="D227" s="50">
        <f>VLOOKUP(A227,CATMUN!$B$2:$G$1123,6,0)</f>
        <v>14</v>
      </c>
      <c r="E227" s="50" t="s">
        <v>2225</v>
      </c>
      <c r="F227" s="50">
        <v>10536424</v>
      </c>
      <c r="G227" s="50">
        <v>218762448</v>
      </c>
    </row>
    <row r="228" spans="1:7" x14ac:dyDescent="0.2">
      <c r="A228" s="50">
        <v>5347</v>
      </c>
      <c r="B228" s="50">
        <v>2017</v>
      </c>
      <c r="C228" s="50" t="str">
        <f t="shared" si="3"/>
        <v>53472017</v>
      </c>
      <c r="D228" s="50">
        <f>VLOOKUP(A228,CATMUN!$B$2:$G$1123,6,0)</f>
        <v>14</v>
      </c>
      <c r="E228" s="50" t="s">
        <v>2225</v>
      </c>
      <c r="F228" s="50">
        <v>15987</v>
      </c>
      <c r="G228" s="50">
        <v>181327</v>
      </c>
    </row>
    <row r="229" spans="1:7" x14ac:dyDescent="0.2">
      <c r="A229" s="50">
        <v>5347</v>
      </c>
      <c r="B229" s="50">
        <v>2018</v>
      </c>
      <c r="C229" s="50" t="str">
        <f t="shared" si="3"/>
        <v>53472018</v>
      </c>
      <c r="D229" s="50">
        <f>VLOOKUP(A229,CATMUN!$B$2:$G$1123,6,0)</f>
        <v>14</v>
      </c>
      <c r="E229" s="50" t="s">
        <v>2225</v>
      </c>
      <c r="F229" s="50">
        <v>6391705</v>
      </c>
      <c r="G229" s="50">
        <v>221394400</v>
      </c>
    </row>
    <row r="230" spans="1:7" x14ac:dyDescent="0.2">
      <c r="A230" s="50">
        <v>5353</v>
      </c>
      <c r="B230" s="50">
        <v>2015</v>
      </c>
      <c r="C230" s="50" t="str">
        <f t="shared" si="3"/>
        <v>53532015</v>
      </c>
      <c r="D230" s="50">
        <f>VLOOKUP(A230,CATMUN!$B$2:$G$1123,6,0)</f>
        <v>14</v>
      </c>
      <c r="E230" s="50" t="s">
        <v>2226</v>
      </c>
      <c r="F230" s="50">
        <v>21126</v>
      </c>
      <c r="G230" s="50">
        <v>338773.03129999997</v>
      </c>
    </row>
    <row r="231" spans="1:7" x14ac:dyDescent="0.2">
      <c r="A231" s="50">
        <v>5353</v>
      </c>
      <c r="B231" s="50">
        <v>2016</v>
      </c>
      <c r="C231" s="50" t="str">
        <f t="shared" si="3"/>
        <v>53532016</v>
      </c>
      <c r="D231" s="50">
        <f>VLOOKUP(A231,CATMUN!$B$2:$G$1123,6,0)</f>
        <v>14</v>
      </c>
      <c r="E231" s="50" t="s">
        <v>2226</v>
      </c>
      <c r="F231" s="50">
        <v>22844604</v>
      </c>
      <c r="G231" s="50">
        <v>218762448</v>
      </c>
    </row>
    <row r="232" spans="1:7" x14ac:dyDescent="0.2">
      <c r="A232" s="50">
        <v>5353</v>
      </c>
      <c r="B232" s="50">
        <v>2017</v>
      </c>
      <c r="C232" s="50" t="str">
        <f t="shared" si="3"/>
        <v>53532017</v>
      </c>
      <c r="D232" s="50">
        <f>VLOOKUP(A232,CATMUN!$B$2:$G$1123,6,0)</f>
        <v>14</v>
      </c>
      <c r="E232" s="50" t="s">
        <v>2226</v>
      </c>
      <c r="F232" s="50">
        <v>17069</v>
      </c>
      <c r="G232" s="50">
        <v>181327</v>
      </c>
    </row>
    <row r="233" spans="1:7" x14ac:dyDescent="0.2">
      <c r="A233" s="50">
        <v>5353</v>
      </c>
      <c r="B233" s="50">
        <v>2018</v>
      </c>
      <c r="C233" s="50" t="str">
        <f t="shared" si="3"/>
        <v>53532018</v>
      </c>
      <c r="D233" s="50">
        <f>VLOOKUP(A233,CATMUN!$B$2:$G$1123,6,0)</f>
        <v>14</v>
      </c>
      <c r="E233" s="50" t="s">
        <v>2226</v>
      </c>
      <c r="F233" s="50">
        <v>29852822</v>
      </c>
      <c r="G233" s="50">
        <v>221394400</v>
      </c>
    </row>
    <row r="234" spans="1:7" x14ac:dyDescent="0.2">
      <c r="A234" s="50">
        <v>5360</v>
      </c>
      <c r="B234" s="50">
        <v>2015</v>
      </c>
      <c r="C234" s="50" t="str">
        <f t="shared" si="3"/>
        <v>53602015</v>
      </c>
      <c r="D234" s="50">
        <f>VLOOKUP(A234,CATMUN!$B$2:$G$1123,6,0)</f>
        <v>11</v>
      </c>
      <c r="E234" s="50" t="s">
        <v>2351</v>
      </c>
      <c r="F234" s="50">
        <v>5832413</v>
      </c>
      <c r="G234" s="50">
        <v>338773.03129999997</v>
      </c>
    </row>
    <row r="235" spans="1:7" x14ac:dyDescent="0.2">
      <c r="A235" s="50">
        <v>5360</v>
      </c>
      <c r="B235" s="50">
        <v>2016</v>
      </c>
      <c r="C235" s="50" t="str">
        <f t="shared" si="3"/>
        <v>53602016</v>
      </c>
      <c r="D235" s="50">
        <f>VLOOKUP(A235,CATMUN!$B$2:$G$1123,6,0)</f>
        <v>11</v>
      </c>
      <c r="E235" s="50" t="s">
        <v>2351</v>
      </c>
      <c r="F235" s="50">
        <v>6379780721</v>
      </c>
      <c r="G235" s="50">
        <v>218762448</v>
      </c>
    </row>
    <row r="236" spans="1:7" x14ac:dyDescent="0.2">
      <c r="A236" s="50">
        <v>5360</v>
      </c>
      <c r="B236" s="50">
        <v>2017</v>
      </c>
      <c r="C236" s="50" t="str">
        <f t="shared" si="3"/>
        <v>53602017</v>
      </c>
      <c r="D236" s="50">
        <f>VLOOKUP(A236,CATMUN!$B$2:$G$1123,6,0)</f>
        <v>11</v>
      </c>
      <c r="E236" s="50" t="s">
        <v>2351</v>
      </c>
      <c r="F236" s="50">
        <v>5624797</v>
      </c>
      <c r="G236" s="50">
        <v>181327</v>
      </c>
    </row>
    <row r="237" spans="1:7" x14ac:dyDescent="0.2">
      <c r="A237" s="50">
        <v>5360</v>
      </c>
      <c r="B237" s="50">
        <v>2018</v>
      </c>
      <c r="C237" s="50" t="str">
        <f t="shared" si="3"/>
        <v>53602018</v>
      </c>
      <c r="D237" s="50">
        <f>VLOOKUP(A237,CATMUN!$B$2:$G$1123,6,0)</f>
        <v>11</v>
      </c>
      <c r="E237" s="50" t="s">
        <v>2351</v>
      </c>
      <c r="F237" s="50">
        <v>6121427251</v>
      </c>
      <c r="G237" s="50">
        <v>221394400</v>
      </c>
    </row>
    <row r="238" spans="1:7" x14ac:dyDescent="0.2">
      <c r="A238" s="50">
        <v>5361</v>
      </c>
      <c r="B238" s="50">
        <v>2015</v>
      </c>
      <c r="C238" s="50" t="str">
        <f t="shared" si="3"/>
        <v>53612015</v>
      </c>
      <c r="D238" s="50">
        <f>VLOOKUP(A238,CATMUN!$B$2:$G$1123,6,0)</f>
        <v>15</v>
      </c>
      <c r="E238" s="50" t="s">
        <v>2228</v>
      </c>
      <c r="F238" s="50">
        <v>82754</v>
      </c>
      <c r="G238" s="50">
        <v>23350.427729999999</v>
      </c>
    </row>
    <row r="239" spans="1:7" x14ac:dyDescent="0.2">
      <c r="A239" s="50">
        <v>5361</v>
      </c>
      <c r="B239" s="50">
        <v>2016</v>
      </c>
      <c r="C239" s="50" t="str">
        <f t="shared" si="3"/>
        <v>53612016</v>
      </c>
      <c r="D239" s="50">
        <f>VLOOKUP(A239,CATMUN!$B$2:$G$1123,6,0)</f>
        <v>15</v>
      </c>
      <c r="E239" s="50" t="s">
        <v>2228</v>
      </c>
      <c r="F239" s="50">
        <v>114708529</v>
      </c>
      <c r="G239" s="50">
        <v>25866452</v>
      </c>
    </row>
    <row r="240" spans="1:7" x14ac:dyDescent="0.2">
      <c r="A240" s="50">
        <v>5361</v>
      </c>
      <c r="B240" s="50">
        <v>2017</v>
      </c>
      <c r="C240" s="50" t="str">
        <f t="shared" si="3"/>
        <v>53612017</v>
      </c>
      <c r="D240" s="50">
        <f>VLOOKUP(A240,CATMUN!$B$2:$G$1123,6,0)</f>
        <v>15</v>
      </c>
      <c r="E240" s="50" t="s">
        <v>2228</v>
      </c>
      <c r="F240" s="50">
        <v>28209</v>
      </c>
      <c r="G240" s="50">
        <v>38136.226560000003</v>
      </c>
    </row>
    <row r="241" spans="1:7" x14ac:dyDescent="0.2">
      <c r="A241" s="50">
        <v>5361</v>
      </c>
      <c r="B241" s="50">
        <v>2018</v>
      </c>
      <c r="C241" s="50" t="str">
        <f t="shared" si="3"/>
        <v>53612018</v>
      </c>
      <c r="D241" s="50">
        <f>VLOOKUP(A241,CATMUN!$B$2:$G$1123,6,0)</f>
        <v>15</v>
      </c>
      <c r="E241" s="50" t="s">
        <v>2228</v>
      </c>
      <c r="F241" s="50">
        <v>288725631.80000001</v>
      </c>
      <c r="G241" s="50">
        <v>27791024</v>
      </c>
    </row>
    <row r="242" spans="1:7" x14ac:dyDescent="0.2">
      <c r="A242" s="50">
        <v>5364</v>
      </c>
      <c r="B242" s="50">
        <v>2015</v>
      </c>
      <c r="C242" s="50" t="str">
        <f t="shared" si="3"/>
        <v>53642015</v>
      </c>
      <c r="D242" s="50">
        <f>VLOOKUP(A242,CATMUN!$B$2:$G$1123,6,0)</f>
        <v>14</v>
      </c>
      <c r="E242" s="50" t="s">
        <v>2229</v>
      </c>
      <c r="F242" s="50">
        <v>52358</v>
      </c>
      <c r="G242" s="50">
        <v>338773.03129999997</v>
      </c>
    </row>
    <row r="243" spans="1:7" x14ac:dyDescent="0.2">
      <c r="A243" s="50">
        <v>5364</v>
      </c>
      <c r="B243" s="50">
        <v>2016</v>
      </c>
      <c r="C243" s="50" t="str">
        <f t="shared" si="3"/>
        <v>53642016</v>
      </c>
      <c r="D243" s="50">
        <f>VLOOKUP(A243,CATMUN!$B$2:$G$1123,6,0)</f>
        <v>14</v>
      </c>
      <c r="E243" s="50" t="s">
        <v>2229</v>
      </c>
      <c r="F243" s="50">
        <v>63385662</v>
      </c>
      <c r="G243" s="50">
        <v>218762448</v>
      </c>
    </row>
    <row r="244" spans="1:7" x14ac:dyDescent="0.2">
      <c r="A244" s="50">
        <v>5364</v>
      </c>
      <c r="B244" s="50">
        <v>2017</v>
      </c>
      <c r="C244" s="50" t="str">
        <f t="shared" si="3"/>
        <v>53642017</v>
      </c>
      <c r="D244" s="50">
        <f>VLOOKUP(A244,CATMUN!$B$2:$G$1123,6,0)</f>
        <v>14</v>
      </c>
      <c r="E244" s="50" t="s">
        <v>2229</v>
      </c>
      <c r="F244" s="50">
        <v>39251</v>
      </c>
      <c r="G244" s="50">
        <v>181327</v>
      </c>
    </row>
    <row r="245" spans="1:7" x14ac:dyDescent="0.2">
      <c r="A245" s="50">
        <v>5364</v>
      </c>
      <c r="B245" s="50">
        <v>2018</v>
      </c>
      <c r="C245" s="50" t="str">
        <f t="shared" si="3"/>
        <v>53642018</v>
      </c>
      <c r="D245" s="50">
        <f>VLOOKUP(A245,CATMUN!$B$2:$G$1123,6,0)</f>
        <v>14</v>
      </c>
      <c r="E245" s="50" t="s">
        <v>2229</v>
      </c>
      <c r="F245" s="50">
        <v>74129317</v>
      </c>
      <c r="G245" s="50">
        <v>221394400</v>
      </c>
    </row>
    <row r="246" spans="1:7" x14ac:dyDescent="0.2">
      <c r="A246" s="50">
        <v>5368</v>
      </c>
      <c r="B246" s="50">
        <v>2015</v>
      </c>
      <c r="C246" s="50" t="str">
        <f t="shared" si="3"/>
        <v>53682015</v>
      </c>
      <c r="D246" s="50">
        <f>VLOOKUP(A246,CATMUN!$B$2:$G$1123,6,0)</f>
        <v>14</v>
      </c>
      <c r="E246" s="50" t="s">
        <v>1334</v>
      </c>
      <c r="F246" s="50">
        <v>43920.639999999999</v>
      </c>
      <c r="G246" s="50">
        <v>338773.03129999997</v>
      </c>
    </row>
    <row r="247" spans="1:7" x14ac:dyDescent="0.2">
      <c r="A247" s="50">
        <v>5368</v>
      </c>
      <c r="B247" s="50">
        <v>2016</v>
      </c>
      <c r="C247" s="50" t="str">
        <f t="shared" si="3"/>
        <v>53682016</v>
      </c>
      <c r="D247" s="50">
        <f>VLOOKUP(A247,CATMUN!$B$2:$G$1123,6,0)</f>
        <v>14</v>
      </c>
      <c r="E247" s="50" t="s">
        <v>1334</v>
      </c>
      <c r="F247" s="50">
        <v>48373630</v>
      </c>
      <c r="G247" s="50">
        <v>218762448</v>
      </c>
    </row>
    <row r="248" spans="1:7" x14ac:dyDescent="0.2">
      <c r="A248" s="50">
        <v>5368</v>
      </c>
      <c r="B248" s="50">
        <v>2017</v>
      </c>
      <c r="C248" s="50" t="str">
        <f t="shared" si="3"/>
        <v>53682017</v>
      </c>
      <c r="D248" s="50">
        <f>VLOOKUP(A248,CATMUN!$B$2:$G$1123,6,0)</f>
        <v>14</v>
      </c>
      <c r="E248" s="50" t="s">
        <v>1334</v>
      </c>
      <c r="F248" s="50">
        <v>44897.47</v>
      </c>
      <c r="G248" s="50">
        <v>181327</v>
      </c>
    </row>
    <row r="249" spans="1:7" x14ac:dyDescent="0.2">
      <c r="A249" s="50">
        <v>5368</v>
      </c>
      <c r="B249" s="50">
        <v>2018</v>
      </c>
      <c r="C249" s="50" t="str">
        <f t="shared" si="3"/>
        <v>53682018</v>
      </c>
      <c r="D249" s="50">
        <f>VLOOKUP(A249,CATMUN!$B$2:$G$1123,6,0)</f>
        <v>14</v>
      </c>
      <c r="E249" s="50" t="s">
        <v>1334</v>
      </c>
      <c r="F249" s="50">
        <v>42068941</v>
      </c>
      <c r="G249" s="50">
        <v>221394400</v>
      </c>
    </row>
    <row r="250" spans="1:7" x14ac:dyDescent="0.2">
      <c r="A250" s="50">
        <v>5376</v>
      </c>
      <c r="B250" s="50">
        <v>2015</v>
      </c>
      <c r="C250" s="50" t="str">
        <f t="shared" si="3"/>
        <v>53762015</v>
      </c>
      <c r="D250" s="50">
        <f>VLOOKUP(A250,CATMUN!$B$2:$G$1123,6,0)</f>
        <v>6</v>
      </c>
      <c r="E250" s="50" t="s">
        <v>2230</v>
      </c>
      <c r="F250" s="50">
        <v>493891</v>
      </c>
      <c r="G250" s="50">
        <v>505977.6875</v>
      </c>
    </row>
    <row r="251" spans="1:7" x14ac:dyDescent="0.2">
      <c r="A251" s="50">
        <v>5376</v>
      </c>
      <c r="B251" s="50">
        <v>2016</v>
      </c>
      <c r="C251" s="50" t="str">
        <f t="shared" si="3"/>
        <v>53762016</v>
      </c>
      <c r="D251" s="50">
        <f>VLOOKUP(A251,CATMUN!$B$2:$G$1123,6,0)</f>
        <v>6</v>
      </c>
      <c r="E251" s="50" t="s">
        <v>2230</v>
      </c>
      <c r="F251" s="50">
        <v>593058036</v>
      </c>
      <c r="G251" s="50">
        <v>530633504</v>
      </c>
    </row>
    <row r="252" spans="1:7" x14ac:dyDescent="0.2">
      <c r="A252" s="50">
        <v>5376</v>
      </c>
      <c r="B252" s="50">
        <v>2017</v>
      </c>
      <c r="C252" s="50" t="str">
        <f t="shared" si="3"/>
        <v>53762017</v>
      </c>
      <c r="D252" s="50">
        <f>VLOOKUP(A252,CATMUN!$B$2:$G$1123,6,0)</f>
        <v>6</v>
      </c>
      <c r="E252" s="50" t="s">
        <v>2230</v>
      </c>
      <c r="F252" s="50">
        <v>427985</v>
      </c>
      <c r="G252" s="50">
        <v>444938.46879999997</v>
      </c>
    </row>
    <row r="253" spans="1:7" x14ac:dyDescent="0.2">
      <c r="A253" s="50">
        <v>5376</v>
      </c>
      <c r="B253" s="50">
        <v>2018</v>
      </c>
      <c r="C253" s="50" t="str">
        <f t="shared" si="3"/>
        <v>53762018</v>
      </c>
      <c r="D253" s="50">
        <f>VLOOKUP(A253,CATMUN!$B$2:$G$1123,6,0)</f>
        <v>6</v>
      </c>
      <c r="E253" s="50" t="s">
        <v>2230</v>
      </c>
      <c r="F253" s="50">
        <v>378167458</v>
      </c>
      <c r="G253" s="50">
        <v>529757888</v>
      </c>
    </row>
    <row r="254" spans="1:7" x14ac:dyDescent="0.2">
      <c r="A254" s="50">
        <v>5380</v>
      </c>
      <c r="B254" s="50">
        <v>2015</v>
      </c>
      <c r="C254" s="50" t="str">
        <f t="shared" si="3"/>
        <v>53802015</v>
      </c>
      <c r="D254" s="50">
        <f>VLOOKUP(A254,CATMUN!$B$2:$G$1123,6,0)</f>
        <v>11</v>
      </c>
      <c r="E254" s="50" t="s">
        <v>2231</v>
      </c>
      <c r="F254" s="50">
        <v>1116223</v>
      </c>
      <c r="G254" s="50">
        <v>338773.03129999997</v>
      </c>
    </row>
    <row r="255" spans="1:7" x14ac:dyDescent="0.2">
      <c r="A255" s="50">
        <v>5380</v>
      </c>
      <c r="B255" s="50">
        <v>2016</v>
      </c>
      <c r="C255" s="50" t="str">
        <f t="shared" si="3"/>
        <v>53802016</v>
      </c>
      <c r="D255" s="50">
        <f>VLOOKUP(A255,CATMUN!$B$2:$G$1123,6,0)</f>
        <v>11</v>
      </c>
      <c r="E255" s="50" t="s">
        <v>2231</v>
      </c>
      <c r="F255" s="50">
        <v>1277904723</v>
      </c>
      <c r="G255" s="50">
        <v>218762448</v>
      </c>
    </row>
    <row r="256" spans="1:7" x14ac:dyDescent="0.2">
      <c r="A256" s="50">
        <v>5380</v>
      </c>
      <c r="B256" s="50">
        <v>2017</v>
      </c>
      <c r="C256" s="50" t="str">
        <f t="shared" si="3"/>
        <v>53802017</v>
      </c>
      <c r="D256" s="50">
        <f>VLOOKUP(A256,CATMUN!$B$2:$G$1123,6,0)</f>
        <v>11</v>
      </c>
      <c r="E256" s="50" t="s">
        <v>2231</v>
      </c>
      <c r="F256" s="50">
        <v>796892</v>
      </c>
      <c r="G256" s="50">
        <v>181327</v>
      </c>
    </row>
    <row r="257" spans="1:7" x14ac:dyDescent="0.2">
      <c r="A257" s="50">
        <v>5380</v>
      </c>
      <c r="B257" s="50">
        <v>2018</v>
      </c>
      <c r="C257" s="50" t="str">
        <f t="shared" si="3"/>
        <v>53802018</v>
      </c>
      <c r="D257" s="50">
        <f>VLOOKUP(A257,CATMUN!$B$2:$G$1123,6,0)</f>
        <v>11</v>
      </c>
      <c r="E257" s="50" t="s">
        <v>2231</v>
      </c>
      <c r="F257" s="50">
        <v>1328095707</v>
      </c>
      <c r="G257" s="50">
        <v>221394400</v>
      </c>
    </row>
    <row r="258" spans="1:7" x14ac:dyDescent="0.2">
      <c r="A258" s="50">
        <v>5390</v>
      </c>
      <c r="B258" s="50">
        <v>2015</v>
      </c>
      <c r="C258" s="50" t="str">
        <f t="shared" si="3"/>
        <v>53902015</v>
      </c>
      <c r="D258" s="50">
        <f>VLOOKUP(A258,CATMUN!$B$2:$G$1123,6,0)</f>
        <v>14</v>
      </c>
      <c r="E258" s="50" t="s">
        <v>2232</v>
      </c>
      <c r="F258" s="50">
        <v>28518</v>
      </c>
      <c r="G258" s="50">
        <v>113668.75780000001</v>
      </c>
    </row>
    <row r="259" spans="1:7" x14ac:dyDescent="0.2">
      <c r="A259" s="50">
        <v>5390</v>
      </c>
      <c r="B259" s="50">
        <v>2016</v>
      </c>
      <c r="C259" s="50" t="str">
        <f t="shared" ref="C259:C322" si="4">A259&amp;B259</f>
        <v>53902016</v>
      </c>
      <c r="D259" s="50">
        <f>VLOOKUP(A259,CATMUN!$B$2:$G$1123,6,0)</f>
        <v>14</v>
      </c>
      <c r="E259" s="50" t="s">
        <v>2232</v>
      </c>
      <c r="F259" s="50">
        <v>39609038</v>
      </c>
      <c r="G259" s="50">
        <v>137806640</v>
      </c>
    </row>
    <row r="260" spans="1:7" x14ac:dyDescent="0.2">
      <c r="A260" s="50">
        <v>5390</v>
      </c>
      <c r="B260" s="50">
        <v>2017</v>
      </c>
      <c r="C260" s="50" t="str">
        <f t="shared" si="4"/>
        <v>53902017</v>
      </c>
      <c r="D260" s="50">
        <f>VLOOKUP(A260,CATMUN!$B$2:$G$1123,6,0)</f>
        <v>14</v>
      </c>
      <c r="E260" s="50" t="s">
        <v>2232</v>
      </c>
      <c r="F260" s="50">
        <v>29885</v>
      </c>
      <c r="G260" s="50">
        <v>123698.71090000001</v>
      </c>
    </row>
    <row r="261" spans="1:7" x14ac:dyDescent="0.2">
      <c r="A261" s="50">
        <v>5390</v>
      </c>
      <c r="B261" s="50">
        <v>2018</v>
      </c>
      <c r="C261" s="50" t="str">
        <f t="shared" si="4"/>
        <v>53902018</v>
      </c>
      <c r="D261" s="50">
        <f>VLOOKUP(A261,CATMUN!$B$2:$G$1123,6,0)</f>
        <v>14</v>
      </c>
      <c r="E261" s="50" t="s">
        <v>2232</v>
      </c>
      <c r="F261" s="50">
        <v>68283712</v>
      </c>
      <c r="G261" s="50">
        <v>151337472</v>
      </c>
    </row>
    <row r="262" spans="1:7" x14ac:dyDescent="0.2">
      <c r="A262" s="50">
        <v>5400</v>
      </c>
      <c r="B262" s="50">
        <v>2015</v>
      </c>
      <c r="C262" s="50" t="str">
        <f t="shared" si="4"/>
        <v>54002015</v>
      </c>
      <c r="D262" s="50">
        <f>VLOOKUP(A262,CATMUN!$B$2:$G$1123,6,0)</f>
        <v>14</v>
      </c>
      <c r="E262" s="50" t="s">
        <v>1828</v>
      </c>
      <c r="F262" s="50">
        <v>104642</v>
      </c>
      <c r="G262" s="50">
        <v>338773.03129999997</v>
      </c>
    </row>
    <row r="263" spans="1:7" x14ac:dyDescent="0.2">
      <c r="A263" s="50">
        <v>5400</v>
      </c>
      <c r="B263" s="50">
        <v>2016</v>
      </c>
      <c r="C263" s="50" t="str">
        <f t="shared" si="4"/>
        <v>54002016</v>
      </c>
      <c r="D263" s="50">
        <f>VLOOKUP(A263,CATMUN!$B$2:$G$1123,6,0)</f>
        <v>14</v>
      </c>
      <c r="E263" s="50" t="s">
        <v>1828</v>
      </c>
      <c r="F263" s="50">
        <v>123192803</v>
      </c>
      <c r="G263" s="50">
        <v>218762448</v>
      </c>
    </row>
    <row r="264" spans="1:7" x14ac:dyDescent="0.2">
      <c r="A264" s="50">
        <v>5400</v>
      </c>
      <c r="B264" s="50">
        <v>2017</v>
      </c>
      <c r="C264" s="50" t="str">
        <f t="shared" si="4"/>
        <v>54002017</v>
      </c>
      <c r="D264" s="50">
        <f>VLOOKUP(A264,CATMUN!$B$2:$G$1123,6,0)</f>
        <v>14</v>
      </c>
      <c r="E264" s="50" t="s">
        <v>1828</v>
      </c>
      <c r="F264" s="50">
        <v>87582</v>
      </c>
      <c r="G264" s="50">
        <v>181327</v>
      </c>
    </row>
    <row r="265" spans="1:7" x14ac:dyDescent="0.2">
      <c r="A265" s="50">
        <v>5400</v>
      </c>
      <c r="B265" s="50">
        <v>2018</v>
      </c>
      <c r="C265" s="50" t="str">
        <f t="shared" si="4"/>
        <v>54002018</v>
      </c>
      <c r="D265" s="50">
        <f>VLOOKUP(A265,CATMUN!$B$2:$G$1123,6,0)</f>
        <v>14</v>
      </c>
      <c r="E265" s="50" t="s">
        <v>1828</v>
      </c>
      <c r="F265" s="50">
        <v>164022041</v>
      </c>
      <c r="G265" s="50">
        <v>221394400</v>
      </c>
    </row>
    <row r="266" spans="1:7" x14ac:dyDescent="0.2">
      <c r="A266" s="50">
        <v>5411</v>
      </c>
      <c r="B266" s="50">
        <v>2015</v>
      </c>
      <c r="C266" s="50" t="str">
        <f t="shared" si="4"/>
        <v>54112015</v>
      </c>
      <c r="D266" s="50">
        <f>VLOOKUP(A266,CATMUN!$B$2:$G$1123,6,0)</f>
        <v>9</v>
      </c>
      <c r="E266" s="50" t="s">
        <v>2233</v>
      </c>
      <c r="F266" s="50">
        <v>13527</v>
      </c>
      <c r="G266" s="50">
        <v>23350.427729999999</v>
      </c>
    </row>
    <row r="267" spans="1:7" x14ac:dyDescent="0.2">
      <c r="A267" s="50">
        <v>5411</v>
      </c>
      <c r="B267" s="50">
        <v>2016</v>
      </c>
      <c r="C267" s="50" t="str">
        <f t="shared" si="4"/>
        <v>54112016</v>
      </c>
      <c r="D267" s="50">
        <f>VLOOKUP(A267,CATMUN!$B$2:$G$1123,6,0)</f>
        <v>9</v>
      </c>
      <c r="E267" s="50" t="s">
        <v>2233</v>
      </c>
      <c r="F267" s="50">
        <v>13182439</v>
      </c>
      <c r="G267" s="50">
        <v>25866452</v>
      </c>
    </row>
    <row r="268" spans="1:7" x14ac:dyDescent="0.2">
      <c r="A268" s="50">
        <v>5411</v>
      </c>
      <c r="B268" s="50">
        <v>2017</v>
      </c>
      <c r="C268" s="50" t="str">
        <f t="shared" si="4"/>
        <v>54112017</v>
      </c>
      <c r="D268" s="50">
        <f>VLOOKUP(A268,CATMUN!$B$2:$G$1123,6,0)</f>
        <v>9</v>
      </c>
      <c r="E268" s="50" t="s">
        <v>2233</v>
      </c>
      <c r="F268" s="50">
        <v>9994</v>
      </c>
      <c r="G268" s="50">
        <v>38136.226560000003</v>
      </c>
    </row>
    <row r="269" spans="1:7" x14ac:dyDescent="0.2">
      <c r="A269" s="50">
        <v>5411</v>
      </c>
      <c r="B269" s="50">
        <v>2018</v>
      </c>
      <c r="C269" s="50" t="str">
        <f t="shared" si="4"/>
        <v>54112018</v>
      </c>
      <c r="D269" s="50">
        <f>VLOOKUP(A269,CATMUN!$B$2:$G$1123,6,0)</f>
        <v>9</v>
      </c>
      <c r="E269" s="50" t="s">
        <v>2233</v>
      </c>
      <c r="F269" s="50">
        <v>12869827</v>
      </c>
      <c r="G269" s="50">
        <v>27791024</v>
      </c>
    </row>
    <row r="270" spans="1:7" x14ac:dyDescent="0.2">
      <c r="A270" s="50">
        <v>5425</v>
      </c>
      <c r="B270" s="50">
        <v>2015</v>
      </c>
      <c r="C270" s="50" t="str">
        <f t="shared" si="4"/>
        <v>54252015</v>
      </c>
      <c r="D270" s="50">
        <f>VLOOKUP(A270,CATMUN!$B$2:$G$1123,6,0)</f>
        <v>15</v>
      </c>
      <c r="E270" s="50" t="s">
        <v>2234</v>
      </c>
      <c r="F270" s="50">
        <v>25911</v>
      </c>
      <c r="G270" s="50">
        <v>23350.427729999999</v>
      </c>
    </row>
    <row r="271" spans="1:7" x14ac:dyDescent="0.2">
      <c r="A271" s="50">
        <v>5425</v>
      </c>
      <c r="B271" s="50">
        <v>2016</v>
      </c>
      <c r="C271" s="50" t="str">
        <f t="shared" si="4"/>
        <v>54252016</v>
      </c>
      <c r="D271" s="50">
        <f>VLOOKUP(A271,CATMUN!$B$2:$G$1123,6,0)</f>
        <v>15</v>
      </c>
      <c r="E271" s="50" t="s">
        <v>2234</v>
      </c>
      <c r="F271" s="50">
        <v>23782503</v>
      </c>
      <c r="G271" s="50">
        <v>25866452</v>
      </c>
    </row>
    <row r="272" spans="1:7" x14ac:dyDescent="0.2">
      <c r="A272" s="50">
        <v>5425</v>
      </c>
      <c r="B272" s="50">
        <v>2017</v>
      </c>
      <c r="C272" s="50" t="str">
        <f t="shared" si="4"/>
        <v>54252017</v>
      </c>
      <c r="D272" s="50">
        <f>VLOOKUP(A272,CATMUN!$B$2:$G$1123,6,0)</f>
        <v>15</v>
      </c>
      <c r="E272" s="50" t="s">
        <v>2234</v>
      </c>
      <c r="F272" s="50">
        <v>20240</v>
      </c>
      <c r="G272" s="50">
        <v>38136.226560000003</v>
      </c>
    </row>
    <row r="273" spans="1:7" x14ac:dyDescent="0.2">
      <c r="A273" s="50">
        <v>5425</v>
      </c>
      <c r="B273" s="50">
        <v>2018</v>
      </c>
      <c r="C273" s="50" t="str">
        <f t="shared" si="4"/>
        <v>54252018</v>
      </c>
      <c r="D273" s="50">
        <f>VLOOKUP(A273,CATMUN!$B$2:$G$1123,6,0)</f>
        <v>15</v>
      </c>
      <c r="E273" s="50" t="s">
        <v>2234</v>
      </c>
      <c r="F273" s="50">
        <v>23585026</v>
      </c>
      <c r="G273" s="50">
        <v>27791024</v>
      </c>
    </row>
    <row r="274" spans="1:7" x14ac:dyDescent="0.2">
      <c r="A274" s="50">
        <v>5440</v>
      </c>
      <c r="B274" s="50">
        <v>2015</v>
      </c>
      <c r="C274" s="50" t="str">
        <f t="shared" si="4"/>
        <v>54402015</v>
      </c>
      <c r="D274" s="50">
        <f>VLOOKUP(A274,CATMUN!$B$2:$G$1123,6,0)</f>
        <v>14</v>
      </c>
      <c r="E274" s="50" t="s">
        <v>2235</v>
      </c>
      <c r="F274" s="50">
        <v>224646</v>
      </c>
      <c r="G274" s="50">
        <v>338773.03129999997</v>
      </c>
    </row>
    <row r="275" spans="1:7" x14ac:dyDescent="0.2">
      <c r="A275" s="50">
        <v>5440</v>
      </c>
      <c r="B275" s="50">
        <v>2016</v>
      </c>
      <c r="C275" s="50" t="str">
        <f t="shared" si="4"/>
        <v>54402016</v>
      </c>
      <c r="D275" s="50">
        <f>VLOOKUP(A275,CATMUN!$B$2:$G$1123,6,0)</f>
        <v>14</v>
      </c>
      <c r="E275" s="50" t="s">
        <v>2235</v>
      </c>
      <c r="F275" s="50">
        <v>316418660</v>
      </c>
      <c r="G275" s="50">
        <v>218762448</v>
      </c>
    </row>
    <row r="276" spans="1:7" x14ac:dyDescent="0.2">
      <c r="A276" s="50">
        <v>5440</v>
      </c>
      <c r="B276" s="50">
        <v>2017</v>
      </c>
      <c r="C276" s="50" t="str">
        <f t="shared" si="4"/>
        <v>54402017</v>
      </c>
      <c r="D276" s="50">
        <f>VLOOKUP(A276,CATMUN!$B$2:$G$1123,6,0)</f>
        <v>14</v>
      </c>
      <c r="E276" s="50" t="s">
        <v>2235</v>
      </c>
      <c r="F276" s="50">
        <v>179972</v>
      </c>
      <c r="G276" s="50">
        <v>181327</v>
      </c>
    </row>
    <row r="277" spans="1:7" x14ac:dyDescent="0.2">
      <c r="A277" s="50">
        <v>5440</v>
      </c>
      <c r="B277" s="50">
        <v>2018</v>
      </c>
      <c r="C277" s="50" t="str">
        <f t="shared" si="4"/>
        <v>54402018</v>
      </c>
      <c r="D277" s="50">
        <f>VLOOKUP(A277,CATMUN!$B$2:$G$1123,6,0)</f>
        <v>14</v>
      </c>
      <c r="E277" s="50" t="s">
        <v>2235</v>
      </c>
      <c r="F277" s="50">
        <v>434389563</v>
      </c>
      <c r="G277" s="50">
        <v>221394400</v>
      </c>
    </row>
    <row r="278" spans="1:7" x14ac:dyDescent="0.2">
      <c r="A278" s="50">
        <v>5467</v>
      </c>
      <c r="B278" s="50">
        <v>2015</v>
      </c>
      <c r="C278" s="50" t="str">
        <f t="shared" si="4"/>
        <v>54672015</v>
      </c>
      <c r="D278" s="50">
        <f>VLOOKUP(A278,CATMUN!$B$2:$G$1123,6,0)</f>
        <v>14</v>
      </c>
      <c r="E278" s="50" t="s">
        <v>2236</v>
      </c>
      <c r="F278" s="50">
        <v>7079</v>
      </c>
      <c r="G278" s="50">
        <v>338773.03129999997</v>
      </c>
    </row>
    <row r="279" spans="1:7" x14ac:dyDescent="0.2">
      <c r="A279" s="50">
        <v>5467</v>
      </c>
      <c r="B279" s="50">
        <v>2016</v>
      </c>
      <c r="C279" s="50" t="str">
        <f t="shared" si="4"/>
        <v>54672016</v>
      </c>
      <c r="D279" s="50">
        <f>VLOOKUP(A279,CATMUN!$B$2:$G$1123,6,0)</f>
        <v>14</v>
      </c>
      <c r="E279" s="50" t="s">
        <v>2236</v>
      </c>
      <c r="F279" s="50">
        <v>7311709</v>
      </c>
      <c r="G279" s="50">
        <v>218762448</v>
      </c>
    </row>
    <row r="280" spans="1:7" x14ac:dyDescent="0.2">
      <c r="A280" s="50">
        <v>5467</v>
      </c>
      <c r="B280" s="50">
        <v>2017</v>
      </c>
      <c r="C280" s="50" t="str">
        <f t="shared" si="4"/>
        <v>54672017</v>
      </c>
      <c r="D280" s="50">
        <f>VLOOKUP(A280,CATMUN!$B$2:$G$1123,6,0)</f>
        <v>14</v>
      </c>
      <c r="E280" s="50" t="s">
        <v>2236</v>
      </c>
      <c r="F280" s="50">
        <v>6542</v>
      </c>
      <c r="G280" s="50">
        <v>181327</v>
      </c>
    </row>
    <row r="281" spans="1:7" x14ac:dyDescent="0.2">
      <c r="A281" s="50">
        <v>5467</v>
      </c>
      <c r="B281" s="50">
        <v>2018</v>
      </c>
      <c r="C281" s="50" t="str">
        <f t="shared" si="4"/>
        <v>54672018</v>
      </c>
      <c r="D281" s="50">
        <f>VLOOKUP(A281,CATMUN!$B$2:$G$1123,6,0)</f>
        <v>14</v>
      </c>
      <c r="E281" s="50" t="s">
        <v>2236</v>
      </c>
      <c r="F281" s="50">
        <v>8497410</v>
      </c>
      <c r="G281" s="50">
        <v>221394400</v>
      </c>
    </row>
    <row r="282" spans="1:7" x14ac:dyDescent="0.2">
      <c r="A282" s="50">
        <v>5475</v>
      </c>
      <c r="B282" s="50">
        <v>2015</v>
      </c>
      <c r="C282" s="50" t="str">
        <f t="shared" si="4"/>
        <v>54752015</v>
      </c>
      <c r="D282" s="50">
        <f>VLOOKUP(A282,CATMUN!$B$2:$G$1123,6,0)</f>
        <v>15</v>
      </c>
      <c r="E282" s="50" t="s">
        <v>2237</v>
      </c>
      <c r="F282" s="50">
        <v>1483</v>
      </c>
      <c r="G282" s="50">
        <v>23350.427729999999</v>
      </c>
    </row>
    <row r="283" spans="1:7" x14ac:dyDescent="0.2">
      <c r="A283" s="50">
        <v>5475</v>
      </c>
      <c r="B283" s="50">
        <v>2016</v>
      </c>
      <c r="C283" s="50" t="str">
        <f t="shared" si="4"/>
        <v>54752016</v>
      </c>
      <c r="D283" s="50">
        <f>VLOOKUP(A283,CATMUN!$B$2:$G$1123,6,0)</f>
        <v>15</v>
      </c>
      <c r="E283" s="50" t="s">
        <v>2237</v>
      </c>
      <c r="F283" s="50">
        <v>1523342</v>
      </c>
      <c r="G283" s="50">
        <v>25866452</v>
      </c>
    </row>
    <row r="284" spans="1:7" x14ac:dyDescent="0.2">
      <c r="A284" s="50">
        <v>5475</v>
      </c>
      <c r="B284" s="50">
        <v>2017</v>
      </c>
      <c r="C284" s="50" t="str">
        <f t="shared" si="4"/>
        <v>54752017</v>
      </c>
      <c r="D284" s="50">
        <f>VLOOKUP(A284,CATMUN!$B$2:$G$1123,6,0)</f>
        <v>15</v>
      </c>
      <c r="E284" s="50" t="s">
        <v>2237</v>
      </c>
      <c r="F284" s="50">
        <v>347</v>
      </c>
      <c r="G284" s="50">
        <v>38136.226560000003</v>
      </c>
    </row>
    <row r="285" spans="1:7" x14ac:dyDescent="0.2">
      <c r="A285" s="50">
        <v>5475</v>
      </c>
      <c r="B285" s="50">
        <v>2018</v>
      </c>
      <c r="C285" s="50" t="str">
        <f t="shared" si="4"/>
        <v>54752018</v>
      </c>
      <c r="D285" s="50">
        <f>VLOOKUP(A285,CATMUN!$B$2:$G$1123,6,0)</f>
        <v>15</v>
      </c>
      <c r="E285" s="50" t="s">
        <v>2237</v>
      </c>
      <c r="F285" s="50">
        <v>1304884</v>
      </c>
      <c r="G285" s="50">
        <v>27791024</v>
      </c>
    </row>
    <row r="286" spans="1:7" x14ac:dyDescent="0.2">
      <c r="A286" s="50">
        <v>5480</v>
      </c>
      <c r="B286" s="50">
        <v>2015</v>
      </c>
      <c r="C286" s="50" t="str">
        <f t="shared" si="4"/>
        <v>54802015</v>
      </c>
      <c r="D286" s="50">
        <f>VLOOKUP(A286,CATMUN!$B$2:$G$1123,6,0)</f>
        <v>9</v>
      </c>
      <c r="E286" s="50" t="s">
        <v>2238</v>
      </c>
      <c r="F286" s="50">
        <v>16565</v>
      </c>
      <c r="G286" s="50">
        <v>100012.99219999999</v>
      </c>
    </row>
    <row r="287" spans="1:7" x14ac:dyDescent="0.2">
      <c r="A287" s="50">
        <v>5480</v>
      </c>
      <c r="B287" s="50">
        <v>2016</v>
      </c>
      <c r="C287" s="50" t="str">
        <f t="shared" si="4"/>
        <v>54802016</v>
      </c>
      <c r="D287" s="50">
        <f>VLOOKUP(A287,CATMUN!$B$2:$G$1123,6,0)</f>
        <v>9</v>
      </c>
      <c r="E287" s="50" t="s">
        <v>2238</v>
      </c>
      <c r="F287" s="50">
        <v>9421168</v>
      </c>
      <c r="G287" s="50">
        <v>89622032</v>
      </c>
    </row>
    <row r="288" spans="1:7" x14ac:dyDescent="0.2">
      <c r="A288" s="50">
        <v>5480</v>
      </c>
      <c r="B288" s="50">
        <v>2017</v>
      </c>
      <c r="C288" s="50" t="str">
        <f t="shared" si="4"/>
        <v>54802017</v>
      </c>
      <c r="D288" s="50">
        <f>VLOOKUP(A288,CATMUN!$B$2:$G$1123,6,0)</f>
        <v>9</v>
      </c>
      <c r="E288" s="50" t="s">
        <v>2238</v>
      </c>
      <c r="F288" s="50">
        <v>10566</v>
      </c>
      <c r="G288" s="50">
        <v>101419.7031</v>
      </c>
    </row>
    <row r="289" spans="1:7" x14ac:dyDescent="0.2">
      <c r="A289" s="50">
        <v>5480</v>
      </c>
      <c r="B289" s="50">
        <v>2018</v>
      </c>
      <c r="C289" s="50" t="str">
        <f t="shared" si="4"/>
        <v>54802018</v>
      </c>
      <c r="D289" s="50">
        <f>VLOOKUP(A289,CATMUN!$B$2:$G$1123,6,0)</f>
        <v>9</v>
      </c>
      <c r="E289" s="50" t="s">
        <v>2238</v>
      </c>
      <c r="F289" s="50">
        <v>12010175</v>
      </c>
      <c r="G289" s="50">
        <v>135966816</v>
      </c>
    </row>
    <row r="290" spans="1:7" x14ac:dyDescent="0.2">
      <c r="A290" s="50">
        <v>5483</v>
      </c>
      <c r="B290" s="50">
        <v>2015</v>
      </c>
      <c r="C290" s="50" t="str">
        <f t="shared" si="4"/>
        <v>54832015</v>
      </c>
      <c r="D290" s="50">
        <f>VLOOKUP(A290,CATMUN!$B$2:$G$1123,6,0)</f>
        <v>15</v>
      </c>
      <c r="E290" s="50" t="s">
        <v>1606</v>
      </c>
      <c r="F290" s="50">
        <v>16352</v>
      </c>
      <c r="G290" s="50">
        <v>23350.427729999999</v>
      </c>
    </row>
    <row r="291" spans="1:7" x14ac:dyDescent="0.2">
      <c r="A291" s="50">
        <v>5483</v>
      </c>
      <c r="B291" s="50">
        <v>2016</v>
      </c>
      <c r="C291" s="50" t="str">
        <f t="shared" si="4"/>
        <v>54832016</v>
      </c>
      <c r="D291" s="50">
        <f>VLOOKUP(A291,CATMUN!$B$2:$G$1123,6,0)</f>
        <v>15</v>
      </c>
      <c r="E291" s="50" t="s">
        <v>1606</v>
      </c>
      <c r="F291" s="50">
        <v>15238381</v>
      </c>
      <c r="G291" s="50">
        <v>25866452</v>
      </c>
    </row>
    <row r="292" spans="1:7" x14ac:dyDescent="0.2">
      <c r="A292" s="50">
        <v>5483</v>
      </c>
      <c r="B292" s="50">
        <v>2017</v>
      </c>
      <c r="C292" s="50" t="str">
        <f t="shared" si="4"/>
        <v>54832017</v>
      </c>
      <c r="D292" s="50">
        <f>VLOOKUP(A292,CATMUN!$B$2:$G$1123,6,0)</f>
        <v>15</v>
      </c>
      <c r="E292" s="50" t="s">
        <v>1606</v>
      </c>
      <c r="F292" s="50">
        <v>12545</v>
      </c>
      <c r="G292" s="50">
        <v>38136.226560000003</v>
      </c>
    </row>
    <row r="293" spans="1:7" x14ac:dyDescent="0.2">
      <c r="A293" s="50">
        <v>5483</v>
      </c>
      <c r="B293" s="50">
        <v>2018</v>
      </c>
      <c r="C293" s="50" t="str">
        <f t="shared" si="4"/>
        <v>54832018</v>
      </c>
      <c r="D293" s="50">
        <f>VLOOKUP(A293,CATMUN!$B$2:$G$1123,6,0)</f>
        <v>15</v>
      </c>
      <c r="E293" s="50" t="s">
        <v>1606</v>
      </c>
      <c r="F293" s="50">
        <v>16777520</v>
      </c>
      <c r="G293" s="50">
        <v>27791024</v>
      </c>
    </row>
    <row r="294" spans="1:7" x14ac:dyDescent="0.2">
      <c r="A294" s="50">
        <v>5490</v>
      </c>
      <c r="B294" s="50">
        <v>2015</v>
      </c>
      <c r="C294" s="50" t="str">
        <f t="shared" si="4"/>
        <v>54902015</v>
      </c>
      <c r="D294" s="50">
        <f>VLOOKUP(A294,CATMUN!$B$2:$G$1123,6,0)</f>
        <v>15</v>
      </c>
      <c r="E294" s="50" t="s">
        <v>2240</v>
      </c>
      <c r="F294" s="50">
        <v>70897</v>
      </c>
      <c r="G294" s="50">
        <v>100012.99219999999</v>
      </c>
    </row>
    <row r="295" spans="1:7" x14ac:dyDescent="0.2">
      <c r="A295" s="50">
        <v>5490</v>
      </c>
      <c r="B295" s="50">
        <v>2016</v>
      </c>
      <c r="C295" s="50" t="str">
        <f t="shared" si="4"/>
        <v>54902016</v>
      </c>
      <c r="D295" s="50">
        <f>VLOOKUP(A295,CATMUN!$B$2:$G$1123,6,0)</f>
        <v>15</v>
      </c>
      <c r="E295" s="50" t="s">
        <v>2240</v>
      </c>
      <c r="F295" s="50">
        <v>58260787</v>
      </c>
      <c r="G295" s="50">
        <v>89622032</v>
      </c>
    </row>
    <row r="296" spans="1:7" x14ac:dyDescent="0.2">
      <c r="A296" s="50">
        <v>5490</v>
      </c>
      <c r="B296" s="50">
        <v>2017</v>
      </c>
      <c r="C296" s="50" t="str">
        <f t="shared" si="4"/>
        <v>54902017</v>
      </c>
      <c r="D296" s="50">
        <f>VLOOKUP(A296,CATMUN!$B$2:$G$1123,6,0)</f>
        <v>15</v>
      </c>
      <c r="E296" s="50" t="s">
        <v>2240</v>
      </c>
      <c r="F296" s="50">
        <v>55880</v>
      </c>
      <c r="G296" s="50">
        <v>101419.7031</v>
      </c>
    </row>
    <row r="297" spans="1:7" x14ac:dyDescent="0.2">
      <c r="A297" s="50">
        <v>5490</v>
      </c>
      <c r="B297" s="50">
        <v>2018</v>
      </c>
      <c r="C297" s="50" t="str">
        <f t="shared" si="4"/>
        <v>54902018</v>
      </c>
      <c r="D297" s="50">
        <f>VLOOKUP(A297,CATMUN!$B$2:$G$1123,6,0)</f>
        <v>15</v>
      </c>
      <c r="E297" s="50" t="s">
        <v>2240</v>
      </c>
      <c r="F297" s="50">
        <v>62183433</v>
      </c>
      <c r="G297" s="50">
        <v>135966816</v>
      </c>
    </row>
    <row r="298" spans="1:7" x14ac:dyDescent="0.2">
      <c r="A298" s="50">
        <v>5495</v>
      </c>
      <c r="B298" s="50">
        <v>2015</v>
      </c>
      <c r="C298" s="50" t="str">
        <f t="shared" si="4"/>
        <v>54952015</v>
      </c>
      <c r="D298" s="50">
        <f>VLOOKUP(A298,CATMUN!$B$2:$G$1123,6,0)</f>
        <v>15</v>
      </c>
      <c r="E298" s="50" t="s">
        <v>2239</v>
      </c>
      <c r="F298" s="50">
        <v>14582</v>
      </c>
      <c r="G298" s="50">
        <v>23350.427729999999</v>
      </c>
    </row>
    <row r="299" spans="1:7" x14ac:dyDescent="0.2">
      <c r="A299" s="50">
        <v>5495</v>
      </c>
      <c r="B299" s="50">
        <v>2016</v>
      </c>
      <c r="C299" s="50" t="str">
        <f t="shared" si="4"/>
        <v>54952016</v>
      </c>
      <c r="D299" s="50">
        <f>VLOOKUP(A299,CATMUN!$B$2:$G$1123,6,0)</f>
        <v>15</v>
      </c>
      <c r="E299" s="50" t="s">
        <v>2239</v>
      </c>
      <c r="F299" s="50">
        <v>8666091</v>
      </c>
      <c r="G299" s="50">
        <v>25866452</v>
      </c>
    </row>
    <row r="300" spans="1:7" x14ac:dyDescent="0.2">
      <c r="A300" s="50">
        <v>5495</v>
      </c>
      <c r="B300" s="50">
        <v>2017</v>
      </c>
      <c r="C300" s="50" t="str">
        <f t="shared" si="4"/>
        <v>54952017</v>
      </c>
      <c r="D300" s="50">
        <f>VLOOKUP(A300,CATMUN!$B$2:$G$1123,6,0)</f>
        <v>15</v>
      </c>
      <c r="E300" s="50" t="s">
        <v>2239</v>
      </c>
      <c r="F300" s="50">
        <v>13104</v>
      </c>
      <c r="G300" s="50">
        <v>38136.226560000003</v>
      </c>
    </row>
    <row r="301" spans="1:7" x14ac:dyDescent="0.2">
      <c r="A301" s="50">
        <v>5495</v>
      </c>
      <c r="B301" s="50">
        <v>2018</v>
      </c>
      <c r="C301" s="50" t="str">
        <f t="shared" si="4"/>
        <v>54952018</v>
      </c>
      <c r="D301" s="50">
        <f>VLOOKUP(A301,CATMUN!$B$2:$G$1123,6,0)</f>
        <v>15</v>
      </c>
      <c r="E301" s="50" t="s">
        <v>2239</v>
      </c>
      <c r="F301" s="50">
        <v>8731470</v>
      </c>
      <c r="G301" s="50">
        <v>27791024</v>
      </c>
    </row>
    <row r="302" spans="1:7" x14ac:dyDescent="0.2">
      <c r="A302" s="50">
        <v>5501</v>
      </c>
      <c r="B302" s="50">
        <v>2015</v>
      </c>
      <c r="C302" s="50" t="str">
        <f t="shared" si="4"/>
        <v>55012015</v>
      </c>
      <c r="D302" s="50">
        <f>VLOOKUP(A302,CATMUN!$B$2:$G$1123,6,0)</f>
        <v>15</v>
      </c>
      <c r="E302" s="50" t="s">
        <v>2241</v>
      </c>
      <c r="F302" s="50">
        <v>749</v>
      </c>
      <c r="G302" s="50">
        <v>23350.427729999999</v>
      </c>
    </row>
    <row r="303" spans="1:7" x14ac:dyDescent="0.2">
      <c r="A303" s="50">
        <v>5501</v>
      </c>
      <c r="B303" s="50">
        <v>2016</v>
      </c>
      <c r="C303" s="50" t="str">
        <f t="shared" si="4"/>
        <v>55012016</v>
      </c>
      <c r="D303" s="50">
        <f>VLOOKUP(A303,CATMUN!$B$2:$G$1123,6,0)</f>
        <v>15</v>
      </c>
      <c r="E303" s="50" t="s">
        <v>2241</v>
      </c>
      <c r="F303" s="50">
        <v>994032</v>
      </c>
      <c r="G303" s="50">
        <v>25866452</v>
      </c>
    </row>
    <row r="304" spans="1:7" x14ac:dyDescent="0.2">
      <c r="A304" s="50">
        <v>5501</v>
      </c>
      <c r="B304" s="50">
        <v>2017</v>
      </c>
      <c r="C304" s="50" t="str">
        <f t="shared" si="4"/>
        <v>55012017</v>
      </c>
      <c r="D304" s="50">
        <f>VLOOKUP(A304,CATMUN!$B$2:$G$1123,6,0)</f>
        <v>15</v>
      </c>
      <c r="E304" s="50" t="s">
        <v>2241</v>
      </c>
      <c r="F304" s="50">
        <v>1940</v>
      </c>
      <c r="G304" s="50">
        <v>38136.226560000003</v>
      </c>
    </row>
    <row r="305" spans="1:7" x14ac:dyDescent="0.2">
      <c r="A305" s="50">
        <v>5501</v>
      </c>
      <c r="B305" s="50">
        <v>2018</v>
      </c>
      <c r="C305" s="50" t="str">
        <f t="shared" si="4"/>
        <v>55012018</v>
      </c>
      <c r="D305" s="50">
        <f>VLOOKUP(A305,CATMUN!$B$2:$G$1123,6,0)</f>
        <v>15</v>
      </c>
      <c r="E305" s="50" t="s">
        <v>2241</v>
      </c>
      <c r="F305" s="50">
        <v>839580</v>
      </c>
      <c r="G305" s="50">
        <v>27791024</v>
      </c>
    </row>
    <row r="306" spans="1:7" x14ac:dyDescent="0.2">
      <c r="A306" s="50">
        <v>5541</v>
      </c>
      <c r="B306" s="50">
        <v>2015</v>
      </c>
      <c r="C306" s="50" t="str">
        <f t="shared" si="4"/>
        <v>55412015</v>
      </c>
      <c r="D306" s="50">
        <f>VLOOKUP(A306,CATMUN!$B$2:$G$1123,6,0)</f>
        <v>14</v>
      </c>
      <c r="E306" s="50" t="s">
        <v>2213</v>
      </c>
      <c r="F306" s="50">
        <v>20850</v>
      </c>
      <c r="G306" s="50">
        <v>338773.03129999997</v>
      </c>
    </row>
    <row r="307" spans="1:7" x14ac:dyDescent="0.2">
      <c r="A307" s="50">
        <v>5541</v>
      </c>
      <c r="B307" s="50">
        <v>2016</v>
      </c>
      <c r="C307" s="50" t="str">
        <f t="shared" si="4"/>
        <v>55412016</v>
      </c>
      <c r="D307" s="50">
        <f>VLOOKUP(A307,CATMUN!$B$2:$G$1123,6,0)</f>
        <v>14</v>
      </c>
      <c r="E307" s="50" t="s">
        <v>2213</v>
      </c>
      <c r="F307" s="50">
        <v>23015477</v>
      </c>
      <c r="G307" s="50">
        <v>218762448</v>
      </c>
    </row>
    <row r="308" spans="1:7" x14ac:dyDescent="0.2">
      <c r="A308" s="50">
        <v>5541</v>
      </c>
      <c r="B308" s="50">
        <v>2017</v>
      </c>
      <c r="C308" s="50" t="str">
        <f t="shared" si="4"/>
        <v>55412017</v>
      </c>
      <c r="D308" s="50">
        <f>VLOOKUP(A308,CATMUN!$B$2:$G$1123,6,0)</f>
        <v>14</v>
      </c>
      <c r="E308" s="50" t="s">
        <v>2213</v>
      </c>
      <c r="F308" s="50">
        <v>17294</v>
      </c>
      <c r="G308" s="50">
        <v>181327</v>
      </c>
    </row>
    <row r="309" spans="1:7" x14ac:dyDescent="0.2">
      <c r="A309" s="50">
        <v>5541</v>
      </c>
      <c r="B309" s="50">
        <v>2018</v>
      </c>
      <c r="C309" s="50" t="str">
        <f t="shared" si="4"/>
        <v>55412018</v>
      </c>
      <c r="D309" s="50">
        <f>VLOOKUP(A309,CATMUN!$B$2:$G$1123,6,0)</f>
        <v>14</v>
      </c>
      <c r="E309" s="50" t="s">
        <v>2213</v>
      </c>
      <c r="F309" s="50">
        <v>27118314</v>
      </c>
      <c r="G309" s="50">
        <v>221394400</v>
      </c>
    </row>
    <row r="310" spans="1:7" x14ac:dyDescent="0.2">
      <c r="A310" s="50">
        <v>5543</v>
      </c>
      <c r="B310" s="50">
        <v>2015</v>
      </c>
      <c r="C310" s="50" t="str">
        <f t="shared" si="4"/>
        <v>55432015</v>
      </c>
      <c r="D310" s="50">
        <f>VLOOKUP(A310,CATMUN!$B$2:$G$1123,6,0)</f>
        <v>15</v>
      </c>
      <c r="E310" s="50" t="s">
        <v>2242</v>
      </c>
      <c r="F310" s="50">
        <v>4377</v>
      </c>
      <c r="G310" s="50">
        <v>23350.427729999999</v>
      </c>
    </row>
    <row r="311" spans="1:7" x14ac:dyDescent="0.2">
      <c r="A311" s="50">
        <v>5543</v>
      </c>
      <c r="B311" s="50">
        <v>2016</v>
      </c>
      <c r="C311" s="50" t="str">
        <f t="shared" si="4"/>
        <v>55432016</v>
      </c>
      <c r="D311" s="50">
        <f>VLOOKUP(A311,CATMUN!$B$2:$G$1123,6,0)</f>
        <v>15</v>
      </c>
      <c r="E311" s="50" t="s">
        <v>2242</v>
      </c>
      <c r="F311" s="50">
        <v>5616667</v>
      </c>
      <c r="G311" s="50">
        <v>25866452</v>
      </c>
    </row>
    <row r="312" spans="1:7" x14ac:dyDescent="0.2">
      <c r="A312" s="50">
        <v>5543</v>
      </c>
      <c r="B312" s="50">
        <v>2017</v>
      </c>
      <c r="C312" s="50" t="str">
        <f t="shared" si="4"/>
        <v>55432017</v>
      </c>
      <c r="D312" s="50">
        <f>VLOOKUP(A312,CATMUN!$B$2:$G$1123,6,0)</f>
        <v>15</v>
      </c>
      <c r="E312" s="50" t="s">
        <v>2242</v>
      </c>
      <c r="F312" s="50">
        <v>4457</v>
      </c>
      <c r="G312" s="50">
        <v>38136.226560000003</v>
      </c>
    </row>
    <row r="313" spans="1:7" x14ac:dyDescent="0.2">
      <c r="A313" s="50">
        <v>5543</v>
      </c>
      <c r="B313" s="50">
        <v>2018</v>
      </c>
      <c r="C313" s="50" t="str">
        <f t="shared" si="4"/>
        <v>55432018</v>
      </c>
      <c r="D313" s="50">
        <f>VLOOKUP(A313,CATMUN!$B$2:$G$1123,6,0)</f>
        <v>15</v>
      </c>
      <c r="E313" s="50" t="s">
        <v>2242</v>
      </c>
      <c r="F313" s="50">
        <v>4777628</v>
      </c>
      <c r="G313" s="50">
        <v>27791024</v>
      </c>
    </row>
    <row r="314" spans="1:7" x14ac:dyDescent="0.2">
      <c r="A314" s="50">
        <v>5576</v>
      </c>
      <c r="B314" s="50">
        <v>2015</v>
      </c>
      <c r="C314" s="50" t="str">
        <f t="shared" si="4"/>
        <v>55762015</v>
      </c>
      <c r="D314" s="50">
        <f>VLOOKUP(A314,CATMUN!$B$2:$G$1123,6,0)</f>
        <v>14</v>
      </c>
      <c r="E314" s="50" t="s">
        <v>2243</v>
      </c>
      <c r="F314" s="50">
        <v>14676</v>
      </c>
      <c r="G314" s="50">
        <v>338773.03129999997</v>
      </c>
    </row>
    <row r="315" spans="1:7" x14ac:dyDescent="0.2">
      <c r="A315" s="50">
        <v>5576</v>
      </c>
      <c r="B315" s="50">
        <v>2016</v>
      </c>
      <c r="C315" s="50" t="str">
        <f t="shared" si="4"/>
        <v>55762016</v>
      </c>
      <c r="D315" s="50">
        <f>VLOOKUP(A315,CATMUN!$B$2:$G$1123,6,0)</f>
        <v>14</v>
      </c>
      <c r="E315" s="50" t="s">
        <v>2243</v>
      </c>
      <c r="F315" s="50">
        <v>18439135</v>
      </c>
      <c r="G315" s="50">
        <v>218762448</v>
      </c>
    </row>
    <row r="316" spans="1:7" x14ac:dyDescent="0.2">
      <c r="A316" s="50">
        <v>5576</v>
      </c>
      <c r="B316" s="50">
        <v>2017</v>
      </c>
      <c r="C316" s="50" t="str">
        <f t="shared" si="4"/>
        <v>55762017</v>
      </c>
      <c r="D316" s="50">
        <f>VLOOKUP(A316,CATMUN!$B$2:$G$1123,6,0)</f>
        <v>14</v>
      </c>
      <c r="E316" s="50" t="s">
        <v>2243</v>
      </c>
      <c r="F316" s="50">
        <v>18959</v>
      </c>
      <c r="G316" s="50">
        <v>181327</v>
      </c>
    </row>
    <row r="317" spans="1:7" x14ac:dyDescent="0.2">
      <c r="A317" s="50">
        <v>5576</v>
      </c>
      <c r="B317" s="50">
        <v>2018</v>
      </c>
      <c r="C317" s="50" t="str">
        <f t="shared" si="4"/>
        <v>55762018</v>
      </c>
      <c r="D317" s="50">
        <f>VLOOKUP(A317,CATMUN!$B$2:$G$1123,6,0)</f>
        <v>14</v>
      </c>
      <c r="E317" s="50" t="s">
        <v>2243</v>
      </c>
      <c r="F317" s="50">
        <v>16742193</v>
      </c>
      <c r="G317" s="50">
        <v>221394400</v>
      </c>
    </row>
    <row r="318" spans="1:7" x14ac:dyDescent="0.2">
      <c r="A318" s="50">
        <v>5579</v>
      </c>
      <c r="B318" s="50">
        <v>2015</v>
      </c>
      <c r="C318" s="50" t="str">
        <f t="shared" si="4"/>
        <v>55792015</v>
      </c>
      <c r="D318" s="50">
        <f>VLOOKUP(A318,CATMUN!$B$2:$G$1123,6,0)</f>
        <v>6</v>
      </c>
      <c r="E318" s="50" t="s">
        <v>2244</v>
      </c>
      <c r="F318" s="50">
        <v>49468</v>
      </c>
      <c r="G318" s="50">
        <v>338773.03129999997</v>
      </c>
    </row>
    <row r="319" spans="1:7" x14ac:dyDescent="0.2">
      <c r="A319" s="50">
        <v>5579</v>
      </c>
      <c r="B319" s="50">
        <v>2016</v>
      </c>
      <c r="C319" s="50" t="str">
        <f t="shared" si="4"/>
        <v>55792016</v>
      </c>
      <c r="D319" s="50">
        <f>VLOOKUP(A319,CATMUN!$B$2:$G$1123,6,0)</f>
        <v>6</v>
      </c>
      <c r="E319" s="50" t="s">
        <v>2244</v>
      </c>
      <c r="F319" s="50">
        <v>83052789</v>
      </c>
      <c r="G319" s="50">
        <v>218762448</v>
      </c>
    </row>
    <row r="320" spans="1:7" x14ac:dyDescent="0.2">
      <c r="A320" s="50">
        <v>5579</v>
      </c>
      <c r="B320" s="50">
        <v>2017</v>
      </c>
      <c r="C320" s="50" t="str">
        <f t="shared" si="4"/>
        <v>55792017</v>
      </c>
      <c r="D320" s="50">
        <f>VLOOKUP(A320,CATMUN!$B$2:$G$1123,6,0)</f>
        <v>6</v>
      </c>
      <c r="E320" s="50" t="s">
        <v>2244</v>
      </c>
      <c r="F320" s="50">
        <v>39365</v>
      </c>
      <c r="G320" s="50">
        <v>181327</v>
      </c>
    </row>
    <row r="321" spans="1:7" x14ac:dyDescent="0.2">
      <c r="A321" s="50">
        <v>5579</v>
      </c>
      <c r="B321" s="50">
        <v>2018</v>
      </c>
      <c r="C321" s="50" t="str">
        <f t="shared" si="4"/>
        <v>55792018</v>
      </c>
      <c r="D321" s="50">
        <f>VLOOKUP(A321,CATMUN!$B$2:$G$1123,6,0)</f>
        <v>6</v>
      </c>
      <c r="E321" s="50" t="s">
        <v>2244</v>
      </c>
      <c r="F321" s="50">
        <v>79571025</v>
      </c>
      <c r="G321" s="50">
        <v>221394400</v>
      </c>
    </row>
    <row r="322" spans="1:7" x14ac:dyDescent="0.2">
      <c r="A322" s="50">
        <v>5585</v>
      </c>
      <c r="B322" s="50">
        <v>2015</v>
      </c>
      <c r="C322" s="50" t="str">
        <f t="shared" si="4"/>
        <v>55852015</v>
      </c>
      <c r="D322" s="50">
        <f>VLOOKUP(A322,CATMUN!$B$2:$G$1123,6,0)</f>
        <v>15</v>
      </c>
      <c r="E322" s="50" t="s">
        <v>2245</v>
      </c>
      <c r="F322" s="50">
        <v>36379</v>
      </c>
      <c r="G322" s="50">
        <v>23350.427729999999</v>
      </c>
    </row>
    <row r="323" spans="1:7" x14ac:dyDescent="0.2">
      <c r="A323" s="50">
        <v>5585</v>
      </c>
      <c r="B323" s="50">
        <v>2016</v>
      </c>
      <c r="C323" s="50" t="str">
        <f t="shared" ref="C323:C386" si="5">A323&amp;B323</f>
        <v>55852016</v>
      </c>
      <c r="D323" s="50">
        <f>VLOOKUP(A323,CATMUN!$B$2:$G$1123,6,0)</f>
        <v>15</v>
      </c>
      <c r="E323" s="50" t="s">
        <v>2245</v>
      </c>
      <c r="F323" s="50">
        <v>75098861</v>
      </c>
      <c r="G323" s="50">
        <v>25866452</v>
      </c>
    </row>
    <row r="324" spans="1:7" x14ac:dyDescent="0.2">
      <c r="A324" s="50">
        <v>5585</v>
      </c>
      <c r="B324" s="50">
        <v>2017</v>
      </c>
      <c r="C324" s="50" t="str">
        <f t="shared" si="5"/>
        <v>55852017</v>
      </c>
      <c r="D324" s="50">
        <f>VLOOKUP(A324,CATMUN!$B$2:$G$1123,6,0)</f>
        <v>15</v>
      </c>
      <c r="E324" s="50" t="s">
        <v>2245</v>
      </c>
      <c r="F324" s="50">
        <v>141416</v>
      </c>
      <c r="G324" s="50">
        <v>38136.226560000003</v>
      </c>
    </row>
    <row r="325" spans="1:7" x14ac:dyDescent="0.2">
      <c r="A325" s="50">
        <v>5585</v>
      </c>
      <c r="B325" s="50">
        <v>2018</v>
      </c>
      <c r="C325" s="50" t="str">
        <f t="shared" si="5"/>
        <v>55852018</v>
      </c>
      <c r="D325" s="50">
        <f>VLOOKUP(A325,CATMUN!$B$2:$G$1123,6,0)</f>
        <v>15</v>
      </c>
      <c r="E325" s="50" t="s">
        <v>2245</v>
      </c>
      <c r="F325" s="50">
        <v>96506188</v>
      </c>
      <c r="G325" s="50">
        <v>27791024</v>
      </c>
    </row>
    <row r="326" spans="1:7" x14ac:dyDescent="0.2">
      <c r="A326" s="50">
        <v>5591</v>
      </c>
      <c r="B326" s="50">
        <v>2015</v>
      </c>
      <c r="C326" s="50" t="str">
        <f t="shared" si="5"/>
        <v>55912015</v>
      </c>
      <c r="D326" s="50">
        <f>VLOOKUP(A326,CATMUN!$B$2:$G$1123,6,0)</f>
        <v>14</v>
      </c>
      <c r="E326" s="50" t="s">
        <v>2246</v>
      </c>
      <c r="F326" s="50">
        <v>57649.88</v>
      </c>
      <c r="G326" s="50">
        <v>338773.03129999997</v>
      </c>
    </row>
    <row r="327" spans="1:7" x14ac:dyDescent="0.2">
      <c r="A327" s="50">
        <v>5591</v>
      </c>
      <c r="B327" s="50">
        <v>2016</v>
      </c>
      <c r="C327" s="50" t="str">
        <f t="shared" si="5"/>
        <v>55912016</v>
      </c>
      <c r="D327" s="50">
        <f>VLOOKUP(A327,CATMUN!$B$2:$G$1123,6,0)</f>
        <v>14</v>
      </c>
      <c r="E327" s="50" t="s">
        <v>2246</v>
      </c>
      <c r="F327" s="50">
        <v>75514225</v>
      </c>
      <c r="G327" s="50">
        <v>218762448</v>
      </c>
    </row>
    <row r="328" spans="1:7" x14ac:dyDescent="0.2">
      <c r="A328" s="50">
        <v>5591</v>
      </c>
      <c r="B328" s="50">
        <v>2017</v>
      </c>
      <c r="C328" s="50" t="str">
        <f t="shared" si="5"/>
        <v>55912017</v>
      </c>
      <c r="D328" s="50">
        <f>VLOOKUP(A328,CATMUN!$B$2:$G$1123,6,0)</f>
        <v>14</v>
      </c>
      <c r="E328" s="50" t="s">
        <v>2246</v>
      </c>
      <c r="F328" s="50">
        <v>52870</v>
      </c>
      <c r="G328" s="50">
        <v>181327</v>
      </c>
    </row>
    <row r="329" spans="1:7" x14ac:dyDescent="0.2">
      <c r="A329" s="50">
        <v>5591</v>
      </c>
      <c r="B329" s="50">
        <v>2018</v>
      </c>
      <c r="C329" s="50" t="str">
        <f t="shared" si="5"/>
        <v>55912018</v>
      </c>
      <c r="D329" s="50">
        <f>VLOOKUP(A329,CATMUN!$B$2:$G$1123,6,0)</f>
        <v>14</v>
      </c>
      <c r="E329" s="50" t="s">
        <v>2246</v>
      </c>
      <c r="F329" s="50">
        <v>89047581</v>
      </c>
      <c r="G329" s="50">
        <v>221394400</v>
      </c>
    </row>
    <row r="330" spans="1:7" x14ac:dyDescent="0.2">
      <c r="A330" s="50">
        <v>5604</v>
      </c>
      <c r="B330" s="50">
        <v>2015</v>
      </c>
      <c r="C330" s="50" t="str">
        <f t="shared" si="5"/>
        <v>56042015</v>
      </c>
      <c r="D330" s="50">
        <f>VLOOKUP(A330,CATMUN!$B$2:$G$1123,6,0)</f>
        <v>9</v>
      </c>
      <c r="E330" s="50" t="s">
        <v>2247</v>
      </c>
      <c r="F330" s="50">
        <v>61965</v>
      </c>
      <c r="G330" s="50">
        <v>23350.427729999999</v>
      </c>
    </row>
    <row r="331" spans="1:7" x14ac:dyDescent="0.2">
      <c r="A331" s="50">
        <v>5604</v>
      </c>
      <c r="B331" s="50">
        <v>2016</v>
      </c>
      <c r="C331" s="50" t="str">
        <f t="shared" si="5"/>
        <v>56042016</v>
      </c>
      <c r="D331" s="50">
        <f>VLOOKUP(A331,CATMUN!$B$2:$G$1123,6,0)</f>
        <v>9</v>
      </c>
      <c r="E331" s="50" t="s">
        <v>2247</v>
      </c>
      <c r="F331" s="50">
        <v>60280710</v>
      </c>
      <c r="G331" s="50">
        <v>25866452</v>
      </c>
    </row>
    <row r="332" spans="1:7" x14ac:dyDescent="0.2">
      <c r="A332" s="50">
        <v>5604</v>
      </c>
      <c r="B332" s="50">
        <v>2017</v>
      </c>
      <c r="C332" s="50" t="str">
        <f t="shared" si="5"/>
        <v>56042017</v>
      </c>
      <c r="D332" s="50">
        <f>VLOOKUP(A332,CATMUN!$B$2:$G$1123,6,0)</f>
        <v>9</v>
      </c>
      <c r="E332" s="50" t="s">
        <v>2247</v>
      </c>
      <c r="F332" s="50">
        <v>74641</v>
      </c>
      <c r="G332" s="50">
        <v>38136.226560000003</v>
      </c>
    </row>
    <row r="333" spans="1:7" x14ac:dyDescent="0.2">
      <c r="A333" s="50">
        <v>5604</v>
      </c>
      <c r="B333" s="50">
        <v>2018</v>
      </c>
      <c r="C333" s="50" t="str">
        <f t="shared" si="5"/>
        <v>56042018</v>
      </c>
      <c r="D333" s="50">
        <f>VLOOKUP(A333,CATMUN!$B$2:$G$1123,6,0)</f>
        <v>9</v>
      </c>
      <c r="E333" s="50" t="s">
        <v>2247</v>
      </c>
      <c r="F333" s="50">
        <v>60911619</v>
      </c>
      <c r="G333" s="50">
        <v>27791024</v>
      </c>
    </row>
    <row r="334" spans="1:7" x14ac:dyDescent="0.2">
      <c r="A334" s="50">
        <v>5607</v>
      </c>
      <c r="B334" s="50">
        <v>2015</v>
      </c>
      <c r="C334" s="50" t="str">
        <f t="shared" si="5"/>
        <v>56072015</v>
      </c>
      <c r="D334" s="50">
        <f>VLOOKUP(A334,CATMUN!$B$2:$G$1123,6,0)</f>
        <v>14</v>
      </c>
      <c r="E334" s="50" t="s">
        <v>2214</v>
      </c>
      <c r="F334" s="50">
        <v>162315</v>
      </c>
      <c r="G334" s="50">
        <v>338773.03129999997</v>
      </c>
    </row>
    <row r="335" spans="1:7" x14ac:dyDescent="0.2">
      <c r="A335" s="50">
        <v>5607</v>
      </c>
      <c r="B335" s="50">
        <v>2016</v>
      </c>
      <c r="C335" s="50" t="str">
        <f t="shared" si="5"/>
        <v>56072016</v>
      </c>
      <c r="D335" s="50">
        <f>VLOOKUP(A335,CATMUN!$B$2:$G$1123,6,0)</f>
        <v>14</v>
      </c>
      <c r="E335" s="50" t="s">
        <v>2214</v>
      </c>
      <c r="F335" s="50">
        <v>216101338</v>
      </c>
      <c r="G335" s="50">
        <v>218762448</v>
      </c>
    </row>
    <row r="336" spans="1:7" x14ac:dyDescent="0.2">
      <c r="A336" s="50">
        <v>5607</v>
      </c>
      <c r="B336" s="50">
        <v>2017</v>
      </c>
      <c r="C336" s="50" t="str">
        <f t="shared" si="5"/>
        <v>56072017</v>
      </c>
      <c r="D336" s="50">
        <f>VLOOKUP(A336,CATMUN!$B$2:$G$1123,6,0)</f>
        <v>14</v>
      </c>
      <c r="E336" s="50" t="s">
        <v>2214</v>
      </c>
      <c r="F336" s="50">
        <v>137966</v>
      </c>
      <c r="G336" s="50">
        <v>181327</v>
      </c>
    </row>
    <row r="337" spans="1:7" x14ac:dyDescent="0.2">
      <c r="A337" s="50">
        <v>5607</v>
      </c>
      <c r="B337" s="50">
        <v>2018</v>
      </c>
      <c r="C337" s="50" t="str">
        <f t="shared" si="5"/>
        <v>56072018</v>
      </c>
      <c r="D337" s="50">
        <f>VLOOKUP(A337,CATMUN!$B$2:$G$1123,6,0)</f>
        <v>14</v>
      </c>
      <c r="E337" s="50" t="s">
        <v>2214</v>
      </c>
      <c r="F337" s="50">
        <v>232167679</v>
      </c>
      <c r="G337" s="50">
        <v>221394400</v>
      </c>
    </row>
    <row r="338" spans="1:7" x14ac:dyDescent="0.2">
      <c r="A338" s="50">
        <v>5615</v>
      </c>
      <c r="B338" s="50">
        <v>2015</v>
      </c>
      <c r="C338" s="50" t="str">
        <f t="shared" si="5"/>
        <v>56152015</v>
      </c>
      <c r="D338" s="50">
        <f>VLOOKUP(A338,CATMUN!$B$2:$G$1123,6,0)</f>
        <v>12</v>
      </c>
      <c r="E338" s="50" t="s">
        <v>1979</v>
      </c>
      <c r="F338" s="50">
        <v>3093848</v>
      </c>
      <c r="G338" s="50">
        <v>274508416</v>
      </c>
    </row>
    <row r="339" spans="1:7" x14ac:dyDescent="0.2">
      <c r="A339" s="50">
        <v>5615</v>
      </c>
      <c r="B339" s="50">
        <v>2016</v>
      </c>
      <c r="C339" s="50" t="str">
        <f t="shared" si="5"/>
        <v>56152016</v>
      </c>
      <c r="D339" s="50">
        <f>VLOOKUP(A339,CATMUN!$B$2:$G$1123,6,0)</f>
        <v>12</v>
      </c>
      <c r="E339" s="50" t="s">
        <v>1979</v>
      </c>
      <c r="F339" s="50">
        <v>3644876429</v>
      </c>
      <c r="G339" s="50">
        <v>2440423936</v>
      </c>
    </row>
    <row r="340" spans="1:7" x14ac:dyDescent="0.2">
      <c r="A340" s="50">
        <v>5615</v>
      </c>
      <c r="B340" s="50">
        <v>2017</v>
      </c>
      <c r="C340" s="50" t="str">
        <f t="shared" si="5"/>
        <v>56152017</v>
      </c>
      <c r="D340" s="50">
        <f>VLOOKUP(A340,CATMUN!$B$2:$G$1123,6,0)</f>
        <v>12</v>
      </c>
      <c r="E340" s="50" t="s">
        <v>1979</v>
      </c>
      <c r="F340" s="50">
        <v>2521980</v>
      </c>
      <c r="G340" s="50">
        <v>1936393</v>
      </c>
    </row>
    <row r="341" spans="1:7" x14ac:dyDescent="0.2">
      <c r="A341" s="50">
        <v>5615</v>
      </c>
      <c r="B341" s="50">
        <v>2018</v>
      </c>
      <c r="C341" s="50" t="str">
        <f t="shared" si="5"/>
        <v>56152018</v>
      </c>
      <c r="D341" s="50">
        <f>VLOOKUP(A341,CATMUN!$B$2:$G$1123,6,0)</f>
        <v>12</v>
      </c>
      <c r="E341" s="50" t="s">
        <v>1979</v>
      </c>
      <c r="F341" s="50">
        <v>5121138895</v>
      </c>
      <c r="G341" s="50">
        <v>2742790656</v>
      </c>
    </row>
    <row r="342" spans="1:7" x14ac:dyDescent="0.2">
      <c r="A342" s="50">
        <v>5628</v>
      </c>
      <c r="B342" s="50">
        <v>2015</v>
      </c>
      <c r="C342" s="50" t="str">
        <f t="shared" si="5"/>
        <v>56282015</v>
      </c>
      <c r="D342" s="50">
        <f>VLOOKUP(A342,CATMUN!$B$2:$G$1123,6,0)</f>
        <v>15</v>
      </c>
      <c r="E342" s="50" t="s">
        <v>1235</v>
      </c>
      <c r="F342" s="50">
        <v>8302</v>
      </c>
      <c r="G342" s="50">
        <v>100012.99219999999</v>
      </c>
    </row>
    <row r="343" spans="1:7" x14ac:dyDescent="0.2">
      <c r="A343" s="50">
        <v>5628</v>
      </c>
      <c r="B343" s="50">
        <v>2016</v>
      </c>
      <c r="C343" s="50" t="str">
        <f t="shared" si="5"/>
        <v>56282016</v>
      </c>
      <c r="D343" s="50">
        <f>VLOOKUP(A343,CATMUN!$B$2:$G$1123,6,0)</f>
        <v>15</v>
      </c>
      <c r="E343" s="50" t="s">
        <v>1235</v>
      </c>
      <c r="F343" s="50">
        <v>5036192</v>
      </c>
      <c r="G343" s="50">
        <v>89622032</v>
      </c>
    </row>
    <row r="344" spans="1:7" x14ac:dyDescent="0.2">
      <c r="A344" s="50">
        <v>5628</v>
      </c>
      <c r="B344" s="50">
        <v>2017</v>
      </c>
      <c r="C344" s="50" t="str">
        <f t="shared" si="5"/>
        <v>56282017</v>
      </c>
      <c r="D344" s="50">
        <f>VLOOKUP(A344,CATMUN!$B$2:$G$1123,6,0)</f>
        <v>15</v>
      </c>
      <c r="E344" s="50" t="s">
        <v>1235</v>
      </c>
      <c r="F344" s="50">
        <v>7964</v>
      </c>
      <c r="G344" s="50">
        <v>101419.7031</v>
      </c>
    </row>
    <row r="345" spans="1:7" x14ac:dyDescent="0.2">
      <c r="A345" s="50">
        <v>5628</v>
      </c>
      <c r="B345" s="50">
        <v>2018</v>
      </c>
      <c r="C345" s="50" t="str">
        <f t="shared" si="5"/>
        <v>56282018</v>
      </c>
      <c r="D345" s="50">
        <f>VLOOKUP(A345,CATMUN!$B$2:$G$1123,6,0)</f>
        <v>15</v>
      </c>
      <c r="E345" s="50" t="s">
        <v>1235</v>
      </c>
      <c r="F345" s="50">
        <v>10069719</v>
      </c>
      <c r="G345" s="50">
        <v>135966816</v>
      </c>
    </row>
    <row r="346" spans="1:7" x14ac:dyDescent="0.2">
      <c r="A346" s="50">
        <v>5631</v>
      </c>
      <c r="B346" s="50">
        <v>2015</v>
      </c>
      <c r="C346" s="50" t="str">
        <f t="shared" si="5"/>
        <v>56312015</v>
      </c>
      <c r="D346" s="50">
        <f>VLOOKUP(A346,CATMUN!$B$2:$G$1123,6,0)</f>
        <v>11</v>
      </c>
      <c r="E346" s="50" t="s">
        <v>2248</v>
      </c>
      <c r="F346" s="50">
        <v>2691473</v>
      </c>
      <c r="G346" s="50">
        <v>505977.6875</v>
      </c>
    </row>
    <row r="347" spans="1:7" x14ac:dyDescent="0.2">
      <c r="A347" s="50">
        <v>5631</v>
      </c>
      <c r="B347" s="50">
        <v>2016</v>
      </c>
      <c r="C347" s="50" t="str">
        <f t="shared" si="5"/>
        <v>56312016</v>
      </c>
      <c r="D347" s="50">
        <f>VLOOKUP(A347,CATMUN!$B$2:$G$1123,6,0)</f>
        <v>11</v>
      </c>
      <c r="E347" s="50" t="s">
        <v>2248</v>
      </c>
      <c r="F347" s="50">
        <v>2637308295</v>
      </c>
      <c r="G347" s="50">
        <v>530633504</v>
      </c>
    </row>
    <row r="348" spans="1:7" x14ac:dyDescent="0.2">
      <c r="A348" s="50">
        <v>5631</v>
      </c>
      <c r="B348" s="50">
        <v>2017</v>
      </c>
      <c r="C348" s="50" t="str">
        <f t="shared" si="5"/>
        <v>56312017</v>
      </c>
      <c r="D348" s="50">
        <f>VLOOKUP(A348,CATMUN!$B$2:$G$1123,6,0)</f>
        <v>11</v>
      </c>
      <c r="E348" s="50" t="s">
        <v>2248</v>
      </c>
      <c r="F348" s="50">
        <v>1964532</v>
      </c>
      <c r="G348" s="50">
        <v>444938.46879999997</v>
      </c>
    </row>
    <row r="349" spans="1:7" x14ac:dyDescent="0.2">
      <c r="A349" s="50">
        <v>5631</v>
      </c>
      <c r="B349" s="50">
        <v>2018</v>
      </c>
      <c r="C349" s="50" t="str">
        <f t="shared" si="5"/>
        <v>56312018</v>
      </c>
      <c r="D349" s="50">
        <f>VLOOKUP(A349,CATMUN!$B$2:$G$1123,6,0)</f>
        <v>11</v>
      </c>
      <c r="E349" s="50" t="s">
        <v>2248</v>
      </c>
      <c r="F349" s="50">
        <v>3333727025</v>
      </c>
      <c r="G349" s="50">
        <v>529757888</v>
      </c>
    </row>
    <row r="350" spans="1:7" x14ac:dyDescent="0.2">
      <c r="A350" s="50">
        <v>5642</v>
      </c>
      <c r="B350" s="50">
        <v>2015</v>
      </c>
      <c r="C350" s="50" t="str">
        <f t="shared" si="5"/>
        <v>56422015</v>
      </c>
      <c r="D350" s="50">
        <f>VLOOKUP(A350,CATMUN!$B$2:$G$1123,6,0)</f>
        <v>15</v>
      </c>
      <c r="E350" s="50" t="s">
        <v>2249</v>
      </c>
      <c r="F350" s="50">
        <v>54151</v>
      </c>
      <c r="G350" s="50">
        <v>23350.427729999999</v>
      </c>
    </row>
    <row r="351" spans="1:7" x14ac:dyDescent="0.2">
      <c r="A351" s="50">
        <v>5642</v>
      </c>
      <c r="B351" s="50">
        <v>2016</v>
      </c>
      <c r="C351" s="50" t="str">
        <f t="shared" si="5"/>
        <v>56422016</v>
      </c>
      <c r="D351" s="50">
        <f>VLOOKUP(A351,CATMUN!$B$2:$G$1123,6,0)</f>
        <v>15</v>
      </c>
      <c r="E351" s="50" t="s">
        <v>2249</v>
      </c>
      <c r="F351" s="50">
        <v>58542820</v>
      </c>
      <c r="G351" s="50">
        <v>25866452</v>
      </c>
    </row>
    <row r="352" spans="1:7" x14ac:dyDescent="0.2">
      <c r="A352" s="50">
        <v>5642</v>
      </c>
      <c r="B352" s="50">
        <v>2017</v>
      </c>
      <c r="C352" s="50" t="str">
        <f t="shared" si="5"/>
        <v>56422017</v>
      </c>
      <c r="D352" s="50">
        <f>VLOOKUP(A352,CATMUN!$B$2:$G$1123,6,0)</f>
        <v>15</v>
      </c>
      <c r="E352" s="50" t="s">
        <v>2249</v>
      </c>
      <c r="F352" s="50">
        <v>49964</v>
      </c>
      <c r="G352" s="50">
        <v>38136.226560000003</v>
      </c>
    </row>
    <row r="353" spans="1:7" x14ac:dyDescent="0.2">
      <c r="A353" s="50">
        <v>5642</v>
      </c>
      <c r="B353" s="50">
        <v>2018</v>
      </c>
      <c r="C353" s="50" t="str">
        <f t="shared" si="5"/>
        <v>56422018</v>
      </c>
      <c r="D353" s="50">
        <f>VLOOKUP(A353,CATMUN!$B$2:$G$1123,6,0)</f>
        <v>15</v>
      </c>
      <c r="E353" s="50" t="s">
        <v>2249</v>
      </c>
      <c r="F353" s="50">
        <v>64011040</v>
      </c>
      <c r="G353" s="50">
        <v>27791024</v>
      </c>
    </row>
    <row r="354" spans="1:7" x14ac:dyDescent="0.2">
      <c r="A354" s="50">
        <v>5647</v>
      </c>
      <c r="B354" s="50">
        <v>2015</v>
      </c>
      <c r="C354" s="50" t="str">
        <f t="shared" si="5"/>
        <v>56472015</v>
      </c>
      <c r="D354" s="50">
        <f>VLOOKUP(A354,CATMUN!$B$2:$G$1123,6,0)</f>
        <v>9</v>
      </c>
      <c r="E354" s="50" t="s">
        <v>2250</v>
      </c>
      <c r="F354" s="50">
        <v>6379</v>
      </c>
      <c r="G354" s="50">
        <v>18925.23633</v>
      </c>
    </row>
    <row r="355" spans="1:7" x14ac:dyDescent="0.2">
      <c r="A355" s="50">
        <v>5647</v>
      </c>
      <c r="B355" s="50">
        <v>2016</v>
      </c>
      <c r="C355" s="50" t="str">
        <f t="shared" si="5"/>
        <v>56472016</v>
      </c>
      <c r="D355" s="50">
        <f>VLOOKUP(A355,CATMUN!$B$2:$G$1123,6,0)</f>
        <v>9</v>
      </c>
      <c r="E355" s="50" t="s">
        <v>2250</v>
      </c>
      <c r="F355" s="50">
        <v>11010109</v>
      </c>
      <c r="G355" s="50">
        <v>28165158</v>
      </c>
    </row>
    <row r="356" spans="1:7" x14ac:dyDescent="0.2">
      <c r="A356" s="50">
        <v>5647</v>
      </c>
      <c r="B356" s="50">
        <v>2017</v>
      </c>
      <c r="C356" s="50" t="str">
        <f t="shared" si="5"/>
        <v>56472017</v>
      </c>
      <c r="D356" s="50">
        <f>VLOOKUP(A356,CATMUN!$B$2:$G$1123,6,0)</f>
        <v>9</v>
      </c>
      <c r="E356" s="50" t="s">
        <v>2250</v>
      </c>
      <c r="F356" s="50">
        <v>22673</v>
      </c>
      <c r="G356" s="50">
        <v>16446.85742</v>
      </c>
    </row>
    <row r="357" spans="1:7" x14ac:dyDescent="0.2">
      <c r="A357" s="50">
        <v>5647</v>
      </c>
      <c r="B357" s="50">
        <v>2018</v>
      </c>
      <c r="C357" s="50" t="str">
        <f t="shared" si="5"/>
        <v>56472018</v>
      </c>
      <c r="D357" s="50">
        <f>VLOOKUP(A357,CATMUN!$B$2:$G$1123,6,0)</f>
        <v>9</v>
      </c>
      <c r="E357" s="50" t="s">
        <v>2250</v>
      </c>
      <c r="F357" s="50">
        <v>8432099</v>
      </c>
      <c r="G357" s="50">
        <v>31061434</v>
      </c>
    </row>
    <row r="358" spans="1:7" x14ac:dyDescent="0.2">
      <c r="A358" s="50">
        <v>5649</v>
      </c>
      <c r="B358" s="50">
        <v>2015</v>
      </c>
      <c r="C358" s="50" t="str">
        <f t="shared" si="5"/>
        <v>56492015</v>
      </c>
      <c r="D358" s="50">
        <f>VLOOKUP(A358,CATMUN!$B$2:$G$1123,6,0)</f>
        <v>15</v>
      </c>
      <c r="E358" s="50" t="s">
        <v>1543</v>
      </c>
      <c r="F358" s="50">
        <v>18113</v>
      </c>
      <c r="G358" s="50">
        <v>23350.427729999999</v>
      </c>
    </row>
    <row r="359" spans="1:7" x14ac:dyDescent="0.2">
      <c r="A359" s="50">
        <v>5649</v>
      </c>
      <c r="B359" s="50">
        <v>2016</v>
      </c>
      <c r="C359" s="50" t="str">
        <f t="shared" si="5"/>
        <v>56492016</v>
      </c>
      <c r="D359" s="50">
        <f>VLOOKUP(A359,CATMUN!$B$2:$G$1123,6,0)</f>
        <v>15</v>
      </c>
      <c r="E359" s="50" t="s">
        <v>1543</v>
      </c>
      <c r="F359" s="50">
        <v>22845575</v>
      </c>
      <c r="G359" s="50">
        <v>25866452</v>
      </c>
    </row>
    <row r="360" spans="1:7" x14ac:dyDescent="0.2">
      <c r="A360" s="50">
        <v>5649</v>
      </c>
      <c r="B360" s="50">
        <v>2017</v>
      </c>
      <c r="C360" s="50" t="str">
        <f t="shared" si="5"/>
        <v>56492017</v>
      </c>
      <c r="D360" s="50">
        <f>VLOOKUP(A360,CATMUN!$B$2:$G$1123,6,0)</f>
        <v>15</v>
      </c>
      <c r="E360" s="50" t="s">
        <v>1543</v>
      </c>
      <c r="F360" s="50">
        <v>17269.54</v>
      </c>
      <c r="G360" s="50">
        <v>38136.226560000003</v>
      </c>
    </row>
    <row r="361" spans="1:7" x14ac:dyDescent="0.2">
      <c r="A361" s="50">
        <v>5649</v>
      </c>
      <c r="B361" s="50">
        <v>2018</v>
      </c>
      <c r="C361" s="50" t="str">
        <f t="shared" si="5"/>
        <v>56492018</v>
      </c>
      <c r="D361" s="50">
        <f>VLOOKUP(A361,CATMUN!$B$2:$G$1123,6,0)</f>
        <v>15</v>
      </c>
      <c r="E361" s="50" t="s">
        <v>1543</v>
      </c>
      <c r="F361" s="50">
        <v>21039841</v>
      </c>
      <c r="G361" s="50">
        <v>27791024</v>
      </c>
    </row>
    <row r="362" spans="1:7" x14ac:dyDescent="0.2">
      <c r="A362" s="50">
        <v>5652</v>
      </c>
      <c r="B362" s="50">
        <v>2015</v>
      </c>
      <c r="C362" s="50" t="str">
        <f t="shared" si="5"/>
        <v>56522015</v>
      </c>
      <c r="D362" s="50">
        <f>VLOOKUP(A362,CATMUN!$B$2:$G$1123,6,0)</f>
        <v>15</v>
      </c>
      <c r="E362" s="50" t="s">
        <v>1627</v>
      </c>
      <c r="F362" s="50">
        <v>6575</v>
      </c>
      <c r="G362" s="50">
        <v>23350.427729999999</v>
      </c>
    </row>
    <row r="363" spans="1:7" x14ac:dyDescent="0.2">
      <c r="A363" s="50">
        <v>5652</v>
      </c>
      <c r="B363" s="50">
        <v>2016</v>
      </c>
      <c r="C363" s="50" t="str">
        <f t="shared" si="5"/>
        <v>56522016</v>
      </c>
      <c r="D363" s="50">
        <f>VLOOKUP(A363,CATMUN!$B$2:$G$1123,6,0)</f>
        <v>15</v>
      </c>
      <c r="E363" s="50" t="s">
        <v>1627</v>
      </c>
      <c r="F363" s="50">
        <v>5918879</v>
      </c>
      <c r="G363" s="50">
        <v>25866452</v>
      </c>
    </row>
    <row r="364" spans="1:7" x14ac:dyDescent="0.2">
      <c r="A364" s="50">
        <v>5652</v>
      </c>
      <c r="B364" s="50">
        <v>2017</v>
      </c>
      <c r="C364" s="50" t="str">
        <f t="shared" si="5"/>
        <v>56522017</v>
      </c>
      <c r="D364" s="50">
        <f>VLOOKUP(A364,CATMUN!$B$2:$G$1123,6,0)</f>
        <v>15</v>
      </c>
      <c r="E364" s="50" t="s">
        <v>1627</v>
      </c>
      <c r="F364" s="50">
        <v>5927</v>
      </c>
      <c r="G364" s="50">
        <v>38136.226560000003</v>
      </c>
    </row>
    <row r="365" spans="1:7" x14ac:dyDescent="0.2">
      <c r="A365" s="50">
        <v>5652</v>
      </c>
      <c r="B365" s="50">
        <v>2018</v>
      </c>
      <c r="C365" s="50" t="str">
        <f t="shared" si="5"/>
        <v>56522018</v>
      </c>
      <c r="D365" s="50">
        <f>VLOOKUP(A365,CATMUN!$B$2:$G$1123,6,0)</f>
        <v>15</v>
      </c>
      <c r="E365" s="50" t="s">
        <v>1627</v>
      </c>
      <c r="F365" s="50">
        <v>9279075</v>
      </c>
      <c r="G365" s="50">
        <v>27791024</v>
      </c>
    </row>
    <row r="366" spans="1:7" x14ac:dyDescent="0.2">
      <c r="A366" s="50">
        <v>5656</v>
      </c>
      <c r="B366" s="50">
        <v>2015</v>
      </c>
      <c r="C366" s="50" t="str">
        <f t="shared" si="5"/>
        <v>56562015</v>
      </c>
      <c r="D366" s="50">
        <f>VLOOKUP(A366,CATMUN!$B$2:$G$1123,6,0)</f>
        <v>14</v>
      </c>
      <c r="E366" s="50" t="s">
        <v>2251</v>
      </c>
      <c r="F366" s="50">
        <v>64006.99</v>
      </c>
      <c r="G366" s="50">
        <v>338773.03129999997</v>
      </c>
    </row>
    <row r="367" spans="1:7" x14ac:dyDescent="0.2">
      <c r="A367" s="50">
        <v>5656</v>
      </c>
      <c r="B367" s="50">
        <v>2016</v>
      </c>
      <c r="C367" s="50" t="str">
        <f t="shared" si="5"/>
        <v>56562016</v>
      </c>
      <c r="D367" s="50">
        <f>VLOOKUP(A367,CATMUN!$B$2:$G$1123,6,0)</f>
        <v>14</v>
      </c>
      <c r="E367" s="50" t="s">
        <v>2251</v>
      </c>
      <c r="F367" s="50">
        <v>70926577</v>
      </c>
      <c r="G367" s="50">
        <v>218762448</v>
      </c>
    </row>
    <row r="368" spans="1:7" x14ac:dyDescent="0.2">
      <c r="A368" s="50">
        <v>5656</v>
      </c>
      <c r="B368" s="50">
        <v>2017</v>
      </c>
      <c r="C368" s="50" t="str">
        <f t="shared" si="5"/>
        <v>56562017</v>
      </c>
      <c r="D368" s="50">
        <f>VLOOKUP(A368,CATMUN!$B$2:$G$1123,6,0)</f>
        <v>14</v>
      </c>
      <c r="E368" s="50" t="s">
        <v>2251</v>
      </c>
      <c r="F368" s="50">
        <v>52908</v>
      </c>
      <c r="G368" s="50">
        <v>181327</v>
      </c>
    </row>
    <row r="369" spans="1:7" x14ac:dyDescent="0.2">
      <c r="A369" s="50">
        <v>5656</v>
      </c>
      <c r="B369" s="50">
        <v>2018</v>
      </c>
      <c r="C369" s="50" t="str">
        <f t="shared" si="5"/>
        <v>56562018</v>
      </c>
      <c r="D369" s="50">
        <f>VLOOKUP(A369,CATMUN!$B$2:$G$1123,6,0)</f>
        <v>14</v>
      </c>
      <c r="E369" s="50" t="s">
        <v>2251</v>
      </c>
      <c r="F369" s="50">
        <v>79712545</v>
      </c>
      <c r="G369" s="50">
        <v>221394400</v>
      </c>
    </row>
    <row r="370" spans="1:7" x14ac:dyDescent="0.2">
      <c r="A370" s="50">
        <v>5658</v>
      </c>
      <c r="B370" s="50">
        <v>2015</v>
      </c>
      <c r="C370" s="50" t="str">
        <f t="shared" si="5"/>
        <v>56582015</v>
      </c>
      <c r="D370" s="50">
        <f>VLOOKUP(A370,CATMUN!$B$2:$G$1123,6,0)</f>
        <v>15</v>
      </c>
      <c r="E370" s="50" t="s">
        <v>2252</v>
      </c>
      <c r="F370" s="50">
        <v>5133</v>
      </c>
      <c r="G370" s="50">
        <v>23350.427729999999</v>
      </c>
    </row>
    <row r="371" spans="1:7" x14ac:dyDescent="0.2">
      <c r="A371" s="50">
        <v>5658</v>
      </c>
      <c r="B371" s="50">
        <v>2016</v>
      </c>
      <c r="C371" s="50" t="str">
        <f t="shared" si="5"/>
        <v>56582016</v>
      </c>
      <c r="D371" s="50">
        <f>VLOOKUP(A371,CATMUN!$B$2:$G$1123,6,0)</f>
        <v>15</v>
      </c>
      <c r="E371" s="50" t="s">
        <v>2252</v>
      </c>
      <c r="F371" s="50">
        <v>1871839</v>
      </c>
      <c r="G371" s="50">
        <v>25866452</v>
      </c>
    </row>
    <row r="372" spans="1:7" x14ac:dyDescent="0.2">
      <c r="A372" s="50">
        <v>5658</v>
      </c>
      <c r="B372" s="50">
        <v>2017</v>
      </c>
      <c r="C372" s="50" t="str">
        <f t="shared" si="5"/>
        <v>56582017</v>
      </c>
      <c r="D372" s="50">
        <f>VLOOKUP(A372,CATMUN!$B$2:$G$1123,6,0)</f>
        <v>15</v>
      </c>
      <c r="E372" s="50" t="s">
        <v>2252</v>
      </c>
      <c r="F372" s="50">
        <v>3817</v>
      </c>
      <c r="G372" s="50">
        <v>38136.226560000003</v>
      </c>
    </row>
    <row r="373" spans="1:7" x14ac:dyDescent="0.2">
      <c r="A373" s="50">
        <v>5658</v>
      </c>
      <c r="B373" s="50">
        <v>2018</v>
      </c>
      <c r="C373" s="50" t="str">
        <f t="shared" si="5"/>
        <v>56582018</v>
      </c>
      <c r="D373" s="50">
        <f>VLOOKUP(A373,CATMUN!$B$2:$G$1123,6,0)</f>
        <v>15</v>
      </c>
      <c r="E373" s="50" t="s">
        <v>2252</v>
      </c>
      <c r="F373" s="50">
        <v>4016185</v>
      </c>
      <c r="G373" s="50">
        <v>27791024</v>
      </c>
    </row>
    <row r="374" spans="1:7" x14ac:dyDescent="0.2">
      <c r="A374" s="50">
        <v>5659</v>
      </c>
      <c r="B374" s="50">
        <v>2015</v>
      </c>
      <c r="C374" s="50" t="str">
        <f t="shared" si="5"/>
        <v>56592015</v>
      </c>
      <c r="D374" s="50">
        <f>VLOOKUP(A374,CATMUN!$B$2:$G$1123,6,0)</f>
        <v>14</v>
      </c>
      <c r="E374" s="50" t="s">
        <v>2253</v>
      </c>
      <c r="F374" s="50">
        <v>18860</v>
      </c>
      <c r="G374" s="50">
        <v>338773.03129999997</v>
      </c>
    </row>
    <row r="375" spans="1:7" x14ac:dyDescent="0.2">
      <c r="A375" s="50">
        <v>5659</v>
      </c>
      <c r="B375" s="50">
        <v>2016</v>
      </c>
      <c r="C375" s="50" t="str">
        <f t="shared" si="5"/>
        <v>56592016</v>
      </c>
      <c r="D375" s="50">
        <f>VLOOKUP(A375,CATMUN!$B$2:$G$1123,6,0)</f>
        <v>14</v>
      </c>
      <c r="E375" s="50" t="s">
        <v>2253</v>
      </c>
      <c r="F375" s="50">
        <v>12260896</v>
      </c>
      <c r="G375" s="50">
        <v>218762448</v>
      </c>
    </row>
    <row r="376" spans="1:7" x14ac:dyDescent="0.2">
      <c r="A376" s="50">
        <v>5659</v>
      </c>
      <c r="B376" s="50">
        <v>2017</v>
      </c>
      <c r="C376" s="50" t="str">
        <f t="shared" si="5"/>
        <v>56592017</v>
      </c>
      <c r="D376" s="50">
        <f>VLOOKUP(A376,CATMUN!$B$2:$G$1123,6,0)</f>
        <v>14</v>
      </c>
      <c r="E376" s="50" t="s">
        <v>2253</v>
      </c>
      <c r="F376" s="50">
        <v>17998</v>
      </c>
      <c r="G376" s="50">
        <v>181327</v>
      </c>
    </row>
    <row r="377" spans="1:7" x14ac:dyDescent="0.2">
      <c r="A377" s="50">
        <v>5659</v>
      </c>
      <c r="B377" s="50">
        <v>2018</v>
      </c>
      <c r="C377" s="50" t="str">
        <f t="shared" si="5"/>
        <v>56592018</v>
      </c>
      <c r="D377" s="50">
        <f>VLOOKUP(A377,CATMUN!$B$2:$G$1123,6,0)</f>
        <v>14</v>
      </c>
      <c r="E377" s="50" t="s">
        <v>2253</v>
      </c>
      <c r="F377" s="50">
        <v>23231711</v>
      </c>
      <c r="G377" s="50">
        <v>221394400</v>
      </c>
    </row>
    <row r="378" spans="1:7" x14ac:dyDescent="0.2">
      <c r="A378" s="50">
        <v>5660</v>
      </c>
      <c r="B378" s="50">
        <v>2015</v>
      </c>
      <c r="C378" s="50" t="str">
        <f t="shared" si="5"/>
        <v>56602015</v>
      </c>
      <c r="D378" s="50">
        <f>VLOOKUP(A378,CATMUN!$B$2:$G$1123,6,0)</f>
        <v>9</v>
      </c>
      <c r="E378" s="50" t="s">
        <v>2063</v>
      </c>
      <c r="F378" s="50">
        <v>18273</v>
      </c>
      <c r="G378" s="50">
        <v>23350.427729999999</v>
      </c>
    </row>
    <row r="379" spans="1:7" x14ac:dyDescent="0.2">
      <c r="A379" s="50">
        <v>5660</v>
      </c>
      <c r="B379" s="50">
        <v>2016</v>
      </c>
      <c r="C379" s="50" t="str">
        <f t="shared" si="5"/>
        <v>56602016</v>
      </c>
      <c r="D379" s="50">
        <f>VLOOKUP(A379,CATMUN!$B$2:$G$1123,6,0)</f>
        <v>9</v>
      </c>
      <c r="E379" s="50" t="s">
        <v>2063</v>
      </c>
      <c r="F379" s="50">
        <v>17065906</v>
      </c>
      <c r="G379" s="50">
        <v>25866452</v>
      </c>
    </row>
    <row r="380" spans="1:7" x14ac:dyDescent="0.2">
      <c r="A380" s="50">
        <v>5660</v>
      </c>
      <c r="B380" s="50">
        <v>2017</v>
      </c>
      <c r="C380" s="50" t="str">
        <f t="shared" si="5"/>
        <v>56602017</v>
      </c>
      <c r="D380" s="50">
        <f>VLOOKUP(A380,CATMUN!$B$2:$G$1123,6,0)</f>
        <v>9</v>
      </c>
      <c r="E380" s="50" t="s">
        <v>2063</v>
      </c>
      <c r="F380" s="50">
        <v>31816</v>
      </c>
      <c r="G380" s="50">
        <v>38136.226560000003</v>
      </c>
    </row>
    <row r="381" spans="1:7" x14ac:dyDescent="0.2">
      <c r="A381" s="50">
        <v>5660</v>
      </c>
      <c r="B381" s="50">
        <v>2018</v>
      </c>
      <c r="C381" s="50" t="str">
        <f t="shared" si="5"/>
        <v>56602018</v>
      </c>
      <c r="D381" s="50">
        <f>VLOOKUP(A381,CATMUN!$B$2:$G$1123,6,0)</f>
        <v>9</v>
      </c>
      <c r="E381" s="50" t="s">
        <v>2063</v>
      </c>
      <c r="F381" s="50">
        <v>50660789</v>
      </c>
      <c r="G381" s="50">
        <v>27791024</v>
      </c>
    </row>
    <row r="382" spans="1:7" x14ac:dyDescent="0.2">
      <c r="A382" s="50">
        <v>5664</v>
      </c>
      <c r="B382" s="50">
        <v>2015</v>
      </c>
      <c r="C382" s="50" t="str">
        <f t="shared" si="5"/>
        <v>56642015</v>
      </c>
      <c r="D382" s="50">
        <f>VLOOKUP(A382,CATMUN!$B$2:$G$1123,6,0)</f>
        <v>14</v>
      </c>
      <c r="E382" s="50" t="s">
        <v>2254</v>
      </c>
      <c r="F382" s="50">
        <v>537493</v>
      </c>
      <c r="G382" s="50">
        <v>113668.75780000001</v>
      </c>
    </row>
    <row r="383" spans="1:7" x14ac:dyDescent="0.2">
      <c r="A383" s="50">
        <v>5664</v>
      </c>
      <c r="B383" s="50">
        <v>2016</v>
      </c>
      <c r="C383" s="50" t="str">
        <f t="shared" si="5"/>
        <v>56642016</v>
      </c>
      <c r="D383" s="50">
        <f>VLOOKUP(A383,CATMUN!$B$2:$G$1123,6,0)</f>
        <v>14</v>
      </c>
      <c r="E383" s="50" t="s">
        <v>2254</v>
      </c>
      <c r="F383" s="50">
        <v>506453003</v>
      </c>
      <c r="G383" s="50">
        <v>137806640</v>
      </c>
    </row>
    <row r="384" spans="1:7" x14ac:dyDescent="0.2">
      <c r="A384" s="50">
        <v>5664</v>
      </c>
      <c r="B384" s="50">
        <v>2017</v>
      </c>
      <c r="C384" s="50" t="str">
        <f t="shared" si="5"/>
        <v>56642017</v>
      </c>
      <c r="D384" s="50">
        <f>VLOOKUP(A384,CATMUN!$B$2:$G$1123,6,0)</f>
        <v>14</v>
      </c>
      <c r="E384" s="50" t="s">
        <v>2254</v>
      </c>
      <c r="F384" s="50">
        <v>389091</v>
      </c>
      <c r="G384" s="50">
        <v>123698.71090000001</v>
      </c>
    </row>
    <row r="385" spans="1:7" x14ac:dyDescent="0.2">
      <c r="A385" s="50">
        <v>5664</v>
      </c>
      <c r="B385" s="50">
        <v>2018</v>
      </c>
      <c r="C385" s="50" t="str">
        <f t="shared" si="5"/>
        <v>56642018</v>
      </c>
      <c r="D385" s="50">
        <f>VLOOKUP(A385,CATMUN!$B$2:$G$1123,6,0)</f>
        <v>14</v>
      </c>
      <c r="E385" s="50" t="s">
        <v>2254</v>
      </c>
      <c r="F385" s="50">
        <v>534477015</v>
      </c>
      <c r="G385" s="50">
        <v>151337472</v>
      </c>
    </row>
    <row r="386" spans="1:7" x14ac:dyDescent="0.2">
      <c r="A386" s="50">
        <v>5665</v>
      </c>
      <c r="B386" s="50">
        <v>2015</v>
      </c>
      <c r="C386" s="50" t="str">
        <f t="shared" si="5"/>
        <v>56652015</v>
      </c>
      <c r="D386" s="50">
        <f>VLOOKUP(A386,CATMUN!$B$2:$G$1123,6,0)</f>
        <v>14</v>
      </c>
      <c r="E386" s="50" t="s">
        <v>2352</v>
      </c>
      <c r="F386" s="50">
        <v>31435</v>
      </c>
      <c r="G386" s="50">
        <v>338773.03129999997</v>
      </c>
    </row>
    <row r="387" spans="1:7" x14ac:dyDescent="0.2">
      <c r="A387" s="50">
        <v>5665</v>
      </c>
      <c r="B387" s="50">
        <v>2016</v>
      </c>
      <c r="C387" s="50" t="str">
        <f t="shared" ref="C387:C450" si="6">A387&amp;B387</f>
        <v>56652016</v>
      </c>
      <c r="D387" s="50">
        <f>VLOOKUP(A387,CATMUN!$B$2:$G$1123,6,0)</f>
        <v>14</v>
      </c>
      <c r="E387" s="50" t="s">
        <v>2352</v>
      </c>
      <c r="F387" s="50">
        <v>33511047</v>
      </c>
      <c r="G387" s="50">
        <v>218762448</v>
      </c>
    </row>
    <row r="388" spans="1:7" x14ac:dyDescent="0.2">
      <c r="A388" s="50">
        <v>5665</v>
      </c>
      <c r="B388" s="50">
        <v>2017</v>
      </c>
      <c r="C388" s="50" t="str">
        <f t="shared" si="6"/>
        <v>56652017</v>
      </c>
      <c r="D388" s="50">
        <f>VLOOKUP(A388,CATMUN!$B$2:$G$1123,6,0)</f>
        <v>14</v>
      </c>
      <c r="E388" s="50" t="s">
        <v>2352</v>
      </c>
      <c r="F388" s="50">
        <v>30098</v>
      </c>
      <c r="G388" s="50">
        <v>181327</v>
      </c>
    </row>
    <row r="389" spans="1:7" x14ac:dyDescent="0.2">
      <c r="A389" s="50">
        <v>5665</v>
      </c>
      <c r="B389" s="50">
        <v>2018</v>
      </c>
      <c r="C389" s="50" t="str">
        <f t="shared" si="6"/>
        <v>56652018</v>
      </c>
      <c r="D389" s="50">
        <f>VLOOKUP(A389,CATMUN!$B$2:$G$1123,6,0)</f>
        <v>14</v>
      </c>
      <c r="E389" s="50" t="s">
        <v>2352</v>
      </c>
      <c r="F389" s="50">
        <v>35594612</v>
      </c>
      <c r="G389" s="50">
        <v>221394400</v>
      </c>
    </row>
    <row r="390" spans="1:7" x14ac:dyDescent="0.2">
      <c r="A390" s="50">
        <v>5667</v>
      </c>
      <c r="B390" s="50">
        <v>2015</v>
      </c>
      <c r="C390" s="50" t="str">
        <f t="shared" si="6"/>
        <v>56672015</v>
      </c>
      <c r="D390" s="50">
        <f>VLOOKUP(A390,CATMUN!$B$2:$G$1123,6,0)</f>
        <v>15</v>
      </c>
      <c r="E390" s="50" t="s">
        <v>2256</v>
      </c>
      <c r="F390" s="50">
        <v>16184</v>
      </c>
      <c r="G390" s="50">
        <v>23350.427729999999</v>
      </c>
    </row>
    <row r="391" spans="1:7" x14ac:dyDescent="0.2">
      <c r="A391" s="50">
        <v>5667</v>
      </c>
      <c r="B391" s="50">
        <v>2016</v>
      </c>
      <c r="C391" s="50" t="str">
        <f t="shared" si="6"/>
        <v>56672016</v>
      </c>
      <c r="D391" s="50">
        <f>VLOOKUP(A391,CATMUN!$B$2:$G$1123,6,0)</f>
        <v>15</v>
      </c>
      <c r="E391" s="50" t="s">
        <v>2256</v>
      </c>
      <c r="F391" s="50">
        <v>5831235</v>
      </c>
      <c r="G391" s="50">
        <v>25866452</v>
      </c>
    </row>
    <row r="392" spans="1:7" x14ac:dyDescent="0.2">
      <c r="A392" s="50">
        <v>5667</v>
      </c>
      <c r="B392" s="50">
        <v>2017</v>
      </c>
      <c r="C392" s="50" t="str">
        <f t="shared" si="6"/>
        <v>56672017</v>
      </c>
      <c r="D392" s="50">
        <f>VLOOKUP(A392,CATMUN!$B$2:$G$1123,6,0)</f>
        <v>15</v>
      </c>
      <c r="E392" s="50" t="s">
        <v>2256</v>
      </c>
      <c r="F392" s="50">
        <v>15002</v>
      </c>
      <c r="G392" s="50">
        <v>38136.226560000003</v>
      </c>
    </row>
    <row r="393" spans="1:7" x14ac:dyDescent="0.2">
      <c r="A393" s="50">
        <v>5667</v>
      </c>
      <c r="B393" s="50">
        <v>2018</v>
      </c>
      <c r="C393" s="50" t="str">
        <f t="shared" si="6"/>
        <v>56672018</v>
      </c>
      <c r="D393" s="50">
        <f>VLOOKUP(A393,CATMUN!$B$2:$G$1123,6,0)</f>
        <v>15</v>
      </c>
      <c r="E393" s="50" t="s">
        <v>2256</v>
      </c>
      <c r="F393" s="50">
        <v>56620538</v>
      </c>
      <c r="G393" s="50">
        <v>27791024</v>
      </c>
    </row>
    <row r="394" spans="1:7" x14ac:dyDescent="0.2">
      <c r="A394" s="50">
        <v>5670</v>
      </c>
      <c r="B394" s="50">
        <v>2015</v>
      </c>
      <c r="C394" s="50" t="str">
        <f t="shared" si="6"/>
        <v>56702015</v>
      </c>
      <c r="D394" s="50">
        <f>VLOOKUP(A394,CATMUN!$B$2:$G$1123,6,0)</f>
        <v>15</v>
      </c>
      <c r="E394" s="50" t="s">
        <v>2257</v>
      </c>
      <c r="F394" s="50">
        <v>23672</v>
      </c>
      <c r="G394" s="50">
        <v>23350.427729999999</v>
      </c>
    </row>
    <row r="395" spans="1:7" x14ac:dyDescent="0.2">
      <c r="A395" s="50">
        <v>5670</v>
      </c>
      <c r="B395" s="50">
        <v>2016</v>
      </c>
      <c r="C395" s="50" t="str">
        <f t="shared" si="6"/>
        <v>56702016</v>
      </c>
      <c r="D395" s="50">
        <f>VLOOKUP(A395,CATMUN!$B$2:$G$1123,6,0)</f>
        <v>15</v>
      </c>
      <c r="E395" s="50" t="s">
        <v>2257</v>
      </c>
      <c r="F395" s="50">
        <v>24262461</v>
      </c>
      <c r="G395" s="50">
        <v>25866452</v>
      </c>
    </row>
    <row r="396" spans="1:7" x14ac:dyDescent="0.2">
      <c r="A396" s="50">
        <v>5670</v>
      </c>
      <c r="B396" s="50">
        <v>2017</v>
      </c>
      <c r="C396" s="50" t="str">
        <f t="shared" si="6"/>
        <v>56702017</v>
      </c>
      <c r="D396" s="50">
        <f>VLOOKUP(A396,CATMUN!$B$2:$G$1123,6,0)</f>
        <v>15</v>
      </c>
      <c r="E396" s="50" t="s">
        <v>2257</v>
      </c>
      <c r="F396" s="50">
        <v>22851</v>
      </c>
      <c r="G396" s="50">
        <v>38136.226560000003</v>
      </c>
    </row>
    <row r="397" spans="1:7" x14ac:dyDescent="0.2">
      <c r="A397" s="50">
        <v>5670</v>
      </c>
      <c r="B397" s="50">
        <v>2018</v>
      </c>
      <c r="C397" s="50" t="str">
        <f t="shared" si="6"/>
        <v>56702018</v>
      </c>
      <c r="D397" s="50">
        <f>VLOOKUP(A397,CATMUN!$B$2:$G$1123,6,0)</f>
        <v>15</v>
      </c>
      <c r="E397" s="50" t="s">
        <v>2257</v>
      </c>
      <c r="F397" s="50">
        <v>29007716</v>
      </c>
      <c r="G397" s="50">
        <v>27791024</v>
      </c>
    </row>
    <row r="398" spans="1:7" x14ac:dyDescent="0.2">
      <c r="A398" s="50">
        <v>5674</v>
      </c>
      <c r="B398" s="50">
        <v>2015</v>
      </c>
      <c r="C398" s="50" t="str">
        <f t="shared" si="6"/>
        <v>56742015</v>
      </c>
      <c r="D398" s="50">
        <f>VLOOKUP(A398,CATMUN!$B$2:$G$1123,6,0)</f>
        <v>14</v>
      </c>
      <c r="E398" s="50" t="s">
        <v>2353</v>
      </c>
      <c r="F398" s="50">
        <v>30305</v>
      </c>
      <c r="G398" s="50">
        <v>113668.75780000001</v>
      </c>
    </row>
    <row r="399" spans="1:7" x14ac:dyDescent="0.2">
      <c r="A399" s="50">
        <v>5674</v>
      </c>
      <c r="B399" s="50">
        <v>2016</v>
      </c>
      <c r="C399" s="50" t="str">
        <f t="shared" si="6"/>
        <v>56742016</v>
      </c>
      <c r="D399" s="50">
        <f>VLOOKUP(A399,CATMUN!$B$2:$G$1123,6,0)</f>
        <v>14</v>
      </c>
      <c r="E399" s="50" t="s">
        <v>2353</v>
      </c>
      <c r="F399" s="50">
        <v>36404012</v>
      </c>
      <c r="G399" s="50">
        <v>137806640</v>
      </c>
    </row>
    <row r="400" spans="1:7" x14ac:dyDescent="0.2">
      <c r="A400" s="50">
        <v>5674</v>
      </c>
      <c r="B400" s="50">
        <v>2017</v>
      </c>
      <c r="C400" s="50" t="str">
        <f t="shared" si="6"/>
        <v>56742017</v>
      </c>
      <c r="D400" s="50">
        <f>VLOOKUP(A400,CATMUN!$B$2:$G$1123,6,0)</f>
        <v>14</v>
      </c>
      <c r="E400" s="50" t="s">
        <v>2353</v>
      </c>
      <c r="F400" s="50">
        <v>27582</v>
      </c>
      <c r="G400" s="50">
        <v>123698.71090000001</v>
      </c>
    </row>
    <row r="401" spans="1:7" x14ac:dyDescent="0.2">
      <c r="A401" s="50">
        <v>5674</v>
      </c>
      <c r="B401" s="50">
        <v>2018</v>
      </c>
      <c r="C401" s="50" t="str">
        <f t="shared" si="6"/>
        <v>56742018</v>
      </c>
      <c r="D401" s="50">
        <f>VLOOKUP(A401,CATMUN!$B$2:$G$1123,6,0)</f>
        <v>14</v>
      </c>
      <c r="E401" s="50" t="s">
        <v>2353</v>
      </c>
      <c r="F401" s="50">
        <v>44485379</v>
      </c>
      <c r="G401" s="50">
        <v>151337472</v>
      </c>
    </row>
    <row r="402" spans="1:7" x14ac:dyDescent="0.2">
      <c r="A402" s="50">
        <v>5679</v>
      </c>
      <c r="B402" s="50">
        <v>2015</v>
      </c>
      <c r="C402" s="50" t="str">
        <f t="shared" si="6"/>
        <v>56792015</v>
      </c>
      <c r="D402" s="50">
        <f>VLOOKUP(A402,CATMUN!$B$2:$G$1123,6,0)</f>
        <v>14</v>
      </c>
      <c r="E402" s="50" t="s">
        <v>1847</v>
      </c>
      <c r="F402" s="50">
        <v>55003</v>
      </c>
      <c r="G402" s="50">
        <v>338773.03129999997</v>
      </c>
    </row>
    <row r="403" spans="1:7" x14ac:dyDescent="0.2">
      <c r="A403" s="50">
        <v>5679</v>
      </c>
      <c r="B403" s="50">
        <v>2016</v>
      </c>
      <c r="C403" s="50" t="str">
        <f t="shared" si="6"/>
        <v>56792016</v>
      </c>
      <c r="D403" s="50">
        <f>VLOOKUP(A403,CATMUN!$B$2:$G$1123,6,0)</f>
        <v>14</v>
      </c>
      <c r="E403" s="50" t="s">
        <v>1847</v>
      </c>
      <c r="F403" s="50">
        <v>62625925</v>
      </c>
      <c r="G403" s="50">
        <v>218762448</v>
      </c>
    </row>
    <row r="404" spans="1:7" x14ac:dyDescent="0.2">
      <c r="A404" s="50">
        <v>5679</v>
      </c>
      <c r="B404" s="50">
        <v>2017</v>
      </c>
      <c r="C404" s="50" t="str">
        <f t="shared" si="6"/>
        <v>56792017</v>
      </c>
      <c r="D404" s="50">
        <f>VLOOKUP(A404,CATMUN!$B$2:$G$1123,6,0)</f>
        <v>14</v>
      </c>
      <c r="E404" s="50" t="s">
        <v>1847</v>
      </c>
      <c r="F404" s="50">
        <v>50033</v>
      </c>
      <c r="G404" s="50">
        <v>181327</v>
      </c>
    </row>
    <row r="405" spans="1:7" x14ac:dyDescent="0.2">
      <c r="A405" s="50">
        <v>5679</v>
      </c>
      <c r="B405" s="50">
        <v>2018</v>
      </c>
      <c r="C405" s="50" t="str">
        <f t="shared" si="6"/>
        <v>56792018</v>
      </c>
      <c r="D405" s="50">
        <f>VLOOKUP(A405,CATMUN!$B$2:$G$1123,6,0)</f>
        <v>14</v>
      </c>
      <c r="E405" s="50" t="s">
        <v>1847</v>
      </c>
      <c r="F405" s="50">
        <v>59875563</v>
      </c>
      <c r="G405" s="50">
        <v>221394400</v>
      </c>
    </row>
    <row r="406" spans="1:7" x14ac:dyDescent="0.2">
      <c r="A406" s="50">
        <v>5686</v>
      </c>
      <c r="B406" s="50">
        <v>2015</v>
      </c>
      <c r="C406" s="50" t="str">
        <f t="shared" si="6"/>
        <v>56862015</v>
      </c>
      <c r="D406" s="50">
        <f>VLOOKUP(A406,CATMUN!$B$2:$G$1123,6,0)</f>
        <v>15</v>
      </c>
      <c r="E406" s="50" t="s">
        <v>2260</v>
      </c>
      <c r="F406" s="50">
        <v>233197</v>
      </c>
      <c r="G406" s="50">
        <v>23350.427729999999</v>
      </c>
    </row>
    <row r="407" spans="1:7" x14ac:dyDescent="0.2">
      <c r="A407" s="50">
        <v>5686</v>
      </c>
      <c r="B407" s="50">
        <v>2016</v>
      </c>
      <c r="C407" s="50" t="str">
        <f t="shared" si="6"/>
        <v>56862016</v>
      </c>
      <c r="D407" s="50">
        <f>VLOOKUP(A407,CATMUN!$B$2:$G$1123,6,0)</f>
        <v>15</v>
      </c>
      <c r="E407" s="50" t="s">
        <v>2260</v>
      </c>
      <c r="F407" s="50">
        <v>262395101</v>
      </c>
      <c r="G407" s="50">
        <v>25866452</v>
      </c>
    </row>
    <row r="408" spans="1:7" x14ac:dyDescent="0.2">
      <c r="A408" s="50">
        <v>5686</v>
      </c>
      <c r="B408" s="50">
        <v>2017</v>
      </c>
      <c r="C408" s="50" t="str">
        <f t="shared" si="6"/>
        <v>56862017</v>
      </c>
      <c r="D408" s="50">
        <f>VLOOKUP(A408,CATMUN!$B$2:$G$1123,6,0)</f>
        <v>15</v>
      </c>
      <c r="E408" s="50" t="s">
        <v>2260</v>
      </c>
      <c r="F408" s="50">
        <v>177645.98</v>
      </c>
      <c r="G408" s="50">
        <v>38136.226560000003</v>
      </c>
    </row>
    <row r="409" spans="1:7" x14ac:dyDescent="0.2">
      <c r="A409" s="50">
        <v>5686</v>
      </c>
      <c r="B409" s="50">
        <v>2018</v>
      </c>
      <c r="C409" s="50" t="str">
        <f t="shared" si="6"/>
        <v>56862018</v>
      </c>
      <c r="D409" s="50">
        <f>VLOOKUP(A409,CATMUN!$B$2:$G$1123,6,0)</f>
        <v>15</v>
      </c>
      <c r="E409" s="50" t="s">
        <v>2260</v>
      </c>
      <c r="F409" s="50">
        <v>280660854</v>
      </c>
      <c r="G409" s="50">
        <v>27791024</v>
      </c>
    </row>
    <row r="410" spans="1:7" x14ac:dyDescent="0.2">
      <c r="A410" s="50">
        <v>5690</v>
      </c>
      <c r="B410" s="50">
        <v>2015</v>
      </c>
      <c r="C410" s="50" t="str">
        <f t="shared" si="6"/>
        <v>56902015</v>
      </c>
      <c r="D410" s="50">
        <f>VLOOKUP(A410,CATMUN!$B$2:$G$1123,6,0)</f>
        <v>15</v>
      </c>
      <c r="E410" s="50" t="s">
        <v>2261</v>
      </c>
      <c r="F410" s="50">
        <v>14777</v>
      </c>
      <c r="G410" s="50">
        <v>23350.427729999999</v>
      </c>
    </row>
    <row r="411" spans="1:7" x14ac:dyDescent="0.2">
      <c r="A411" s="50">
        <v>5690</v>
      </c>
      <c r="B411" s="50">
        <v>2016</v>
      </c>
      <c r="C411" s="50" t="str">
        <f t="shared" si="6"/>
        <v>56902016</v>
      </c>
      <c r="D411" s="50">
        <f>VLOOKUP(A411,CATMUN!$B$2:$G$1123,6,0)</f>
        <v>15</v>
      </c>
      <c r="E411" s="50" t="s">
        <v>2261</v>
      </c>
      <c r="F411" s="50">
        <v>34120662</v>
      </c>
      <c r="G411" s="50">
        <v>25866452</v>
      </c>
    </row>
    <row r="412" spans="1:7" x14ac:dyDescent="0.2">
      <c r="A412" s="50">
        <v>5690</v>
      </c>
      <c r="B412" s="50">
        <v>2017</v>
      </c>
      <c r="C412" s="50" t="str">
        <f t="shared" si="6"/>
        <v>56902017</v>
      </c>
      <c r="D412" s="50">
        <f>VLOOKUP(A412,CATMUN!$B$2:$G$1123,6,0)</f>
        <v>15</v>
      </c>
      <c r="E412" s="50" t="s">
        <v>2261</v>
      </c>
      <c r="F412" s="50">
        <v>13737</v>
      </c>
      <c r="G412" s="50">
        <v>38136.226560000003</v>
      </c>
    </row>
    <row r="413" spans="1:7" x14ac:dyDescent="0.2">
      <c r="A413" s="50">
        <v>5690</v>
      </c>
      <c r="B413" s="50">
        <v>2018</v>
      </c>
      <c r="C413" s="50" t="str">
        <f t="shared" si="6"/>
        <v>56902018</v>
      </c>
      <c r="D413" s="50">
        <f>VLOOKUP(A413,CATMUN!$B$2:$G$1123,6,0)</f>
        <v>15</v>
      </c>
      <c r="E413" s="50" t="s">
        <v>2261</v>
      </c>
      <c r="F413" s="50">
        <v>25950319</v>
      </c>
      <c r="G413" s="50">
        <v>27791024</v>
      </c>
    </row>
    <row r="414" spans="1:7" x14ac:dyDescent="0.2">
      <c r="A414" s="50">
        <v>5697</v>
      </c>
      <c r="B414" s="50">
        <v>2015</v>
      </c>
      <c r="C414" s="50" t="str">
        <f t="shared" si="6"/>
        <v>56972015</v>
      </c>
      <c r="D414" s="50">
        <f>VLOOKUP(A414,CATMUN!$B$2:$G$1123,6,0)</f>
        <v>14</v>
      </c>
      <c r="E414" s="50" t="s">
        <v>2215</v>
      </c>
      <c r="F414" s="50">
        <v>140050</v>
      </c>
      <c r="G414" s="50">
        <v>338773.03129999997</v>
      </c>
    </row>
    <row r="415" spans="1:7" x14ac:dyDescent="0.2">
      <c r="A415" s="50">
        <v>5697</v>
      </c>
      <c r="B415" s="50">
        <v>2016</v>
      </c>
      <c r="C415" s="50" t="str">
        <f t="shared" si="6"/>
        <v>56972016</v>
      </c>
      <c r="D415" s="50">
        <f>VLOOKUP(A415,CATMUN!$B$2:$G$1123,6,0)</f>
        <v>14</v>
      </c>
      <c r="E415" s="50" t="s">
        <v>2215</v>
      </c>
      <c r="F415" s="50">
        <v>167052783</v>
      </c>
      <c r="G415" s="50">
        <v>218762448</v>
      </c>
    </row>
    <row r="416" spans="1:7" x14ac:dyDescent="0.2">
      <c r="A416" s="50">
        <v>5697</v>
      </c>
      <c r="B416" s="50">
        <v>2017</v>
      </c>
      <c r="C416" s="50" t="str">
        <f t="shared" si="6"/>
        <v>56972017</v>
      </c>
      <c r="D416" s="50">
        <f>VLOOKUP(A416,CATMUN!$B$2:$G$1123,6,0)</f>
        <v>14</v>
      </c>
      <c r="E416" s="50" t="s">
        <v>2215</v>
      </c>
      <c r="F416" s="50">
        <v>115853</v>
      </c>
      <c r="G416" s="50">
        <v>181327</v>
      </c>
    </row>
    <row r="417" spans="1:7" x14ac:dyDescent="0.2">
      <c r="A417" s="50">
        <v>5697</v>
      </c>
      <c r="B417" s="50">
        <v>2018</v>
      </c>
      <c r="C417" s="50" t="str">
        <f t="shared" si="6"/>
        <v>56972018</v>
      </c>
      <c r="D417" s="50">
        <f>VLOOKUP(A417,CATMUN!$B$2:$G$1123,6,0)</f>
        <v>14</v>
      </c>
      <c r="E417" s="50" t="s">
        <v>2215</v>
      </c>
      <c r="F417" s="50">
        <v>200726432</v>
      </c>
      <c r="G417" s="50">
        <v>221394400</v>
      </c>
    </row>
    <row r="418" spans="1:7" x14ac:dyDescent="0.2">
      <c r="A418" s="50">
        <v>5736</v>
      </c>
      <c r="B418" s="50">
        <v>2015</v>
      </c>
      <c r="C418" s="50" t="str">
        <f t="shared" si="6"/>
        <v>57362015</v>
      </c>
      <c r="D418" s="50">
        <f>VLOOKUP(A418,CATMUN!$B$2:$G$1123,6,0)</f>
        <v>7</v>
      </c>
      <c r="E418" s="50" t="s">
        <v>2262</v>
      </c>
      <c r="F418" s="50">
        <v>147192</v>
      </c>
      <c r="G418" s="50">
        <v>338773.03129999997</v>
      </c>
    </row>
    <row r="419" spans="1:7" x14ac:dyDescent="0.2">
      <c r="A419" s="50">
        <v>5736</v>
      </c>
      <c r="B419" s="50">
        <v>2016</v>
      </c>
      <c r="C419" s="50" t="str">
        <f t="shared" si="6"/>
        <v>57362016</v>
      </c>
      <c r="D419" s="50">
        <f>VLOOKUP(A419,CATMUN!$B$2:$G$1123,6,0)</f>
        <v>7</v>
      </c>
      <c r="E419" s="50" t="s">
        <v>2262</v>
      </c>
      <c r="F419" s="50">
        <v>154903248</v>
      </c>
      <c r="G419" s="50">
        <v>218762448</v>
      </c>
    </row>
    <row r="420" spans="1:7" x14ac:dyDescent="0.2">
      <c r="A420" s="50">
        <v>5736</v>
      </c>
      <c r="B420" s="50">
        <v>2017</v>
      </c>
      <c r="C420" s="50" t="str">
        <f t="shared" si="6"/>
        <v>57362017</v>
      </c>
      <c r="D420" s="50">
        <f>VLOOKUP(A420,CATMUN!$B$2:$G$1123,6,0)</f>
        <v>7</v>
      </c>
      <c r="E420" s="50" t="s">
        <v>2262</v>
      </c>
      <c r="F420" s="50">
        <v>123031</v>
      </c>
      <c r="G420" s="50">
        <v>181327</v>
      </c>
    </row>
    <row r="421" spans="1:7" x14ac:dyDescent="0.2">
      <c r="A421" s="50">
        <v>5736</v>
      </c>
      <c r="B421" s="50">
        <v>2018</v>
      </c>
      <c r="C421" s="50" t="str">
        <f t="shared" si="6"/>
        <v>57362018</v>
      </c>
      <c r="D421" s="50">
        <f>VLOOKUP(A421,CATMUN!$B$2:$G$1123,6,0)</f>
        <v>7</v>
      </c>
      <c r="E421" s="50" t="s">
        <v>2262</v>
      </c>
      <c r="F421" s="50">
        <v>217847636</v>
      </c>
      <c r="G421" s="50">
        <v>221394400</v>
      </c>
    </row>
    <row r="422" spans="1:7" x14ac:dyDescent="0.2">
      <c r="A422" s="50">
        <v>5756</v>
      </c>
      <c r="B422" s="50">
        <v>2015</v>
      </c>
      <c r="C422" s="50" t="str">
        <f t="shared" si="6"/>
        <v>57562015</v>
      </c>
      <c r="D422" s="50">
        <f>VLOOKUP(A422,CATMUN!$B$2:$G$1123,6,0)</f>
        <v>15</v>
      </c>
      <c r="E422" s="50" t="s">
        <v>2354</v>
      </c>
      <c r="F422" s="50">
        <v>104806.78</v>
      </c>
      <c r="G422" s="50">
        <v>23350.427729999999</v>
      </c>
    </row>
    <row r="423" spans="1:7" x14ac:dyDescent="0.2">
      <c r="A423" s="50">
        <v>5756</v>
      </c>
      <c r="B423" s="50">
        <v>2016</v>
      </c>
      <c r="C423" s="50" t="str">
        <f t="shared" si="6"/>
        <v>57562016</v>
      </c>
      <c r="D423" s="50">
        <f>VLOOKUP(A423,CATMUN!$B$2:$G$1123,6,0)</f>
        <v>15</v>
      </c>
      <c r="E423" s="50" t="s">
        <v>2354</v>
      </c>
      <c r="F423" s="50">
        <v>106945404</v>
      </c>
      <c r="G423" s="50">
        <v>25866452</v>
      </c>
    </row>
    <row r="424" spans="1:7" x14ac:dyDescent="0.2">
      <c r="A424" s="50">
        <v>5756</v>
      </c>
      <c r="B424" s="50">
        <v>2017</v>
      </c>
      <c r="C424" s="50" t="str">
        <f t="shared" si="6"/>
        <v>57562017</v>
      </c>
      <c r="D424" s="50">
        <f>VLOOKUP(A424,CATMUN!$B$2:$G$1123,6,0)</f>
        <v>15</v>
      </c>
      <c r="E424" s="50" t="s">
        <v>2354</v>
      </c>
      <c r="F424" s="50">
        <v>79162.47</v>
      </c>
      <c r="G424" s="50">
        <v>38136.226560000003</v>
      </c>
    </row>
    <row r="425" spans="1:7" x14ac:dyDescent="0.2">
      <c r="A425" s="50">
        <v>5756</v>
      </c>
      <c r="B425" s="50">
        <v>2018</v>
      </c>
      <c r="C425" s="50" t="str">
        <f t="shared" si="6"/>
        <v>57562018</v>
      </c>
      <c r="D425" s="50">
        <f>VLOOKUP(A425,CATMUN!$B$2:$G$1123,6,0)</f>
        <v>15</v>
      </c>
      <c r="E425" s="50" t="s">
        <v>2354</v>
      </c>
      <c r="F425" s="50">
        <v>127726451</v>
      </c>
      <c r="G425" s="50">
        <v>27791024</v>
      </c>
    </row>
    <row r="426" spans="1:7" x14ac:dyDescent="0.2">
      <c r="A426" s="50">
        <v>5761</v>
      </c>
      <c r="B426" s="50">
        <v>2015</v>
      </c>
      <c r="C426" s="50" t="str">
        <f t="shared" si="6"/>
        <v>57612015</v>
      </c>
      <c r="D426" s="50">
        <f>VLOOKUP(A426,CATMUN!$B$2:$G$1123,6,0)</f>
        <v>14</v>
      </c>
      <c r="E426" s="50" t="s">
        <v>2264</v>
      </c>
      <c r="F426" s="50">
        <v>30777</v>
      </c>
      <c r="G426" s="50">
        <v>505977.6875</v>
      </c>
    </row>
    <row r="427" spans="1:7" x14ac:dyDescent="0.2">
      <c r="A427" s="50">
        <v>5761</v>
      </c>
      <c r="B427" s="50">
        <v>2016</v>
      </c>
      <c r="C427" s="50" t="str">
        <f t="shared" si="6"/>
        <v>57612016</v>
      </c>
      <c r="D427" s="50">
        <f>VLOOKUP(A427,CATMUN!$B$2:$G$1123,6,0)</f>
        <v>14</v>
      </c>
      <c r="E427" s="50" t="s">
        <v>2264</v>
      </c>
      <c r="F427" s="50">
        <v>34427813</v>
      </c>
      <c r="G427" s="50">
        <v>530633504</v>
      </c>
    </row>
    <row r="428" spans="1:7" x14ac:dyDescent="0.2">
      <c r="A428" s="50">
        <v>5761</v>
      </c>
      <c r="B428" s="50">
        <v>2017</v>
      </c>
      <c r="C428" s="50" t="str">
        <f t="shared" si="6"/>
        <v>57612017</v>
      </c>
      <c r="D428" s="50">
        <f>VLOOKUP(A428,CATMUN!$B$2:$G$1123,6,0)</f>
        <v>14</v>
      </c>
      <c r="E428" s="50" t="s">
        <v>2264</v>
      </c>
      <c r="F428" s="50">
        <v>32395</v>
      </c>
      <c r="G428" s="50">
        <v>444938.46879999997</v>
      </c>
    </row>
    <row r="429" spans="1:7" x14ac:dyDescent="0.2">
      <c r="A429" s="50">
        <v>5761</v>
      </c>
      <c r="B429" s="50">
        <v>2018</v>
      </c>
      <c r="C429" s="50" t="str">
        <f t="shared" si="6"/>
        <v>57612018</v>
      </c>
      <c r="D429" s="50">
        <f>VLOOKUP(A429,CATMUN!$B$2:$G$1123,6,0)</f>
        <v>14</v>
      </c>
      <c r="E429" s="50" t="s">
        <v>2264</v>
      </c>
      <c r="F429" s="50">
        <v>40233773</v>
      </c>
      <c r="G429" s="50">
        <v>529757888</v>
      </c>
    </row>
    <row r="430" spans="1:7" x14ac:dyDescent="0.2">
      <c r="A430" s="50">
        <v>5789</v>
      </c>
      <c r="B430" s="50">
        <v>2015</v>
      </c>
      <c r="C430" s="50" t="str">
        <f t="shared" si="6"/>
        <v>57892015</v>
      </c>
      <c r="D430" s="50">
        <f>VLOOKUP(A430,CATMUN!$B$2:$G$1123,6,0)</f>
        <v>14</v>
      </c>
      <c r="E430" s="50" t="s">
        <v>2265</v>
      </c>
      <c r="F430" s="50">
        <v>35238000</v>
      </c>
      <c r="G430" s="50">
        <v>338773.03129999997</v>
      </c>
    </row>
    <row r="431" spans="1:7" x14ac:dyDescent="0.2">
      <c r="A431" s="50">
        <v>5789</v>
      </c>
      <c r="B431" s="50">
        <v>2016</v>
      </c>
      <c r="C431" s="50" t="str">
        <f t="shared" si="6"/>
        <v>57892016</v>
      </c>
      <c r="D431" s="50">
        <f>VLOOKUP(A431,CATMUN!$B$2:$G$1123,6,0)</f>
        <v>14</v>
      </c>
      <c r="E431" s="50" t="s">
        <v>2265</v>
      </c>
      <c r="F431" s="50">
        <v>40089514</v>
      </c>
      <c r="G431" s="50">
        <v>218762448</v>
      </c>
    </row>
    <row r="432" spans="1:7" x14ac:dyDescent="0.2">
      <c r="A432" s="50">
        <v>5789</v>
      </c>
      <c r="B432" s="50">
        <v>2017</v>
      </c>
      <c r="C432" s="50" t="str">
        <f t="shared" si="6"/>
        <v>57892017</v>
      </c>
      <c r="D432" s="50">
        <f>VLOOKUP(A432,CATMUN!$B$2:$G$1123,6,0)</f>
        <v>14</v>
      </c>
      <c r="E432" s="50" t="s">
        <v>2265</v>
      </c>
      <c r="F432" s="50">
        <v>31377</v>
      </c>
      <c r="G432" s="50">
        <v>181327</v>
      </c>
    </row>
    <row r="433" spans="1:7" x14ac:dyDescent="0.2">
      <c r="A433" s="50">
        <v>5789</v>
      </c>
      <c r="B433" s="50">
        <v>2018</v>
      </c>
      <c r="C433" s="50" t="str">
        <f t="shared" si="6"/>
        <v>57892018</v>
      </c>
      <c r="D433" s="50">
        <f>VLOOKUP(A433,CATMUN!$B$2:$G$1123,6,0)</f>
        <v>14</v>
      </c>
      <c r="E433" s="50" t="s">
        <v>2265</v>
      </c>
      <c r="F433" s="50">
        <v>41797834</v>
      </c>
      <c r="G433" s="50">
        <v>221394400</v>
      </c>
    </row>
    <row r="434" spans="1:7" x14ac:dyDescent="0.2">
      <c r="A434" s="50">
        <v>5790</v>
      </c>
      <c r="B434" s="50">
        <v>2015</v>
      </c>
      <c r="C434" s="50" t="str">
        <f t="shared" si="6"/>
        <v>57902015</v>
      </c>
      <c r="D434" s="50">
        <f>VLOOKUP(A434,CATMUN!$B$2:$G$1123,6,0)</f>
        <v>14</v>
      </c>
      <c r="E434" s="50" t="s">
        <v>2266</v>
      </c>
      <c r="F434" s="50">
        <v>69259</v>
      </c>
      <c r="G434" s="50">
        <v>338773.03129999997</v>
      </c>
    </row>
    <row r="435" spans="1:7" x14ac:dyDescent="0.2">
      <c r="A435" s="50">
        <v>5790</v>
      </c>
      <c r="B435" s="50">
        <v>2016</v>
      </c>
      <c r="C435" s="50" t="str">
        <f t="shared" si="6"/>
        <v>57902016</v>
      </c>
      <c r="D435" s="50">
        <f>VLOOKUP(A435,CATMUN!$B$2:$G$1123,6,0)</f>
        <v>14</v>
      </c>
      <c r="E435" s="50" t="s">
        <v>2266</v>
      </c>
      <c r="F435" s="50">
        <v>46964165</v>
      </c>
      <c r="G435" s="50">
        <v>218762448</v>
      </c>
    </row>
    <row r="436" spans="1:7" x14ac:dyDescent="0.2">
      <c r="A436" s="50">
        <v>5790</v>
      </c>
      <c r="B436" s="50">
        <v>2017</v>
      </c>
      <c r="C436" s="50" t="str">
        <f t="shared" si="6"/>
        <v>57902017</v>
      </c>
      <c r="D436" s="50">
        <f>VLOOKUP(A436,CATMUN!$B$2:$G$1123,6,0)</f>
        <v>14</v>
      </c>
      <c r="E436" s="50" t="s">
        <v>2266</v>
      </c>
      <c r="F436" s="50">
        <v>26738</v>
      </c>
      <c r="G436" s="50">
        <v>181327</v>
      </c>
    </row>
    <row r="437" spans="1:7" x14ac:dyDescent="0.2">
      <c r="A437" s="50">
        <v>5790</v>
      </c>
      <c r="B437" s="50">
        <v>2018</v>
      </c>
      <c r="C437" s="50" t="str">
        <f t="shared" si="6"/>
        <v>57902018</v>
      </c>
      <c r="D437" s="50">
        <f>VLOOKUP(A437,CATMUN!$B$2:$G$1123,6,0)</f>
        <v>14</v>
      </c>
      <c r="E437" s="50" t="s">
        <v>2266</v>
      </c>
      <c r="F437" s="50">
        <v>25912777</v>
      </c>
      <c r="G437" s="50">
        <v>221394400</v>
      </c>
    </row>
    <row r="438" spans="1:7" x14ac:dyDescent="0.2">
      <c r="A438" s="50">
        <v>5792</v>
      </c>
      <c r="B438" s="50">
        <v>2015</v>
      </c>
      <c r="C438" s="50" t="str">
        <f t="shared" si="6"/>
        <v>57922015</v>
      </c>
      <c r="D438" s="50">
        <f>VLOOKUP(A438,CATMUN!$B$2:$G$1123,6,0)</f>
        <v>14</v>
      </c>
      <c r="E438" s="50" t="s">
        <v>2267</v>
      </c>
      <c r="F438" s="50">
        <v>4937</v>
      </c>
      <c r="G438" s="50">
        <v>338773.03129999997</v>
      </c>
    </row>
    <row r="439" spans="1:7" x14ac:dyDescent="0.2">
      <c r="A439" s="50">
        <v>5792</v>
      </c>
      <c r="B439" s="50">
        <v>2016</v>
      </c>
      <c r="C439" s="50" t="str">
        <f t="shared" si="6"/>
        <v>57922016</v>
      </c>
      <c r="D439" s="50">
        <f>VLOOKUP(A439,CATMUN!$B$2:$G$1123,6,0)</f>
        <v>14</v>
      </c>
      <c r="E439" s="50" t="s">
        <v>2267</v>
      </c>
      <c r="F439" s="50">
        <v>5523451</v>
      </c>
      <c r="G439" s="50">
        <v>218762448</v>
      </c>
    </row>
    <row r="440" spans="1:7" x14ac:dyDescent="0.2">
      <c r="A440" s="50">
        <v>5792</v>
      </c>
      <c r="B440" s="50">
        <v>2017</v>
      </c>
      <c r="C440" s="50" t="str">
        <f t="shared" si="6"/>
        <v>57922017</v>
      </c>
      <c r="D440" s="50">
        <f>VLOOKUP(A440,CATMUN!$B$2:$G$1123,6,0)</f>
        <v>14</v>
      </c>
      <c r="E440" s="50" t="s">
        <v>2267</v>
      </c>
      <c r="F440" s="50">
        <v>7610</v>
      </c>
      <c r="G440" s="50">
        <v>181327</v>
      </c>
    </row>
    <row r="441" spans="1:7" x14ac:dyDescent="0.2">
      <c r="A441" s="50">
        <v>5792</v>
      </c>
      <c r="B441" s="50">
        <v>2018</v>
      </c>
      <c r="C441" s="50" t="str">
        <f t="shared" si="6"/>
        <v>57922018</v>
      </c>
      <c r="D441" s="50">
        <f>VLOOKUP(A441,CATMUN!$B$2:$G$1123,6,0)</f>
        <v>14</v>
      </c>
      <c r="E441" s="50" t="s">
        <v>2267</v>
      </c>
      <c r="F441" s="50">
        <v>17407974</v>
      </c>
      <c r="G441" s="50">
        <v>221394400</v>
      </c>
    </row>
    <row r="442" spans="1:7" x14ac:dyDescent="0.2">
      <c r="A442" s="50">
        <v>5809</v>
      </c>
      <c r="B442" s="50">
        <v>2015</v>
      </c>
      <c r="C442" s="50" t="str">
        <f t="shared" si="6"/>
        <v>58092015</v>
      </c>
      <c r="D442" s="50">
        <f>VLOOKUP(A442,CATMUN!$B$2:$G$1123,6,0)</f>
        <v>7</v>
      </c>
      <c r="E442" s="50" t="s">
        <v>2268</v>
      </c>
      <c r="F442" s="50">
        <v>19848</v>
      </c>
      <c r="G442" s="50">
        <v>113668.75780000001</v>
      </c>
    </row>
    <row r="443" spans="1:7" x14ac:dyDescent="0.2">
      <c r="A443" s="50">
        <v>5809</v>
      </c>
      <c r="B443" s="50">
        <v>2016</v>
      </c>
      <c r="C443" s="50" t="str">
        <f t="shared" si="6"/>
        <v>58092016</v>
      </c>
      <c r="D443" s="50">
        <f>VLOOKUP(A443,CATMUN!$B$2:$G$1123,6,0)</f>
        <v>7</v>
      </c>
      <c r="E443" s="50" t="s">
        <v>2268</v>
      </c>
      <c r="F443" s="50">
        <v>27816081</v>
      </c>
      <c r="G443" s="50">
        <v>137806640</v>
      </c>
    </row>
    <row r="444" spans="1:7" x14ac:dyDescent="0.2">
      <c r="A444" s="50">
        <v>5809</v>
      </c>
      <c r="B444" s="50">
        <v>2017</v>
      </c>
      <c r="C444" s="50" t="str">
        <f t="shared" si="6"/>
        <v>58092017</v>
      </c>
      <c r="D444" s="50">
        <f>VLOOKUP(A444,CATMUN!$B$2:$G$1123,6,0)</f>
        <v>7</v>
      </c>
      <c r="E444" s="50" t="s">
        <v>2268</v>
      </c>
      <c r="F444" s="50">
        <v>16210</v>
      </c>
      <c r="G444" s="50">
        <v>123698.71090000001</v>
      </c>
    </row>
    <row r="445" spans="1:7" x14ac:dyDescent="0.2">
      <c r="A445" s="50">
        <v>5809</v>
      </c>
      <c r="B445" s="50">
        <v>2018</v>
      </c>
      <c r="C445" s="50" t="str">
        <f t="shared" si="6"/>
        <v>58092018</v>
      </c>
      <c r="D445" s="50">
        <f>VLOOKUP(A445,CATMUN!$B$2:$G$1123,6,0)</f>
        <v>7</v>
      </c>
      <c r="E445" s="50" t="s">
        <v>2268</v>
      </c>
      <c r="F445" s="50">
        <v>21193634</v>
      </c>
      <c r="G445" s="50">
        <v>151337472</v>
      </c>
    </row>
    <row r="446" spans="1:7" x14ac:dyDescent="0.2">
      <c r="A446" s="50">
        <v>5819</v>
      </c>
      <c r="B446" s="50">
        <v>2015</v>
      </c>
      <c r="C446" s="50" t="str">
        <f t="shared" si="6"/>
        <v>58192015</v>
      </c>
      <c r="D446" s="50">
        <f>VLOOKUP(A446,CATMUN!$B$2:$G$1123,6,0)</f>
        <v>15</v>
      </c>
      <c r="E446" s="50" t="s">
        <v>1892</v>
      </c>
      <c r="F446" s="50">
        <v>36739</v>
      </c>
      <c r="G446" s="50">
        <v>100012.99219999999</v>
      </c>
    </row>
    <row r="447" spans="1:7" x14ac:dyDescent="0.2">
      <c r="A447" s="50">
        <v>5819</v>
      </c>
      <c r="B447" s="50">
        <v>2016</v>
      </c>
      <c r="C447" s="50" t="str">
        <f t="shared" si="6"/>
        <v>58192016</v>
      </c>
      <c r="D447" s="50">
        <f>VLOOKUP(A447,CATMUN!$B$2:$G$1123,6,0)</f>
        <v>15</v>
      </c>
      <c r="E447" s="50" t="s">
        <v>1892</v>
      </c>
      <c r="F447" s="50">
        <v>29739212</v>
      </c>
      <c r="G447" s="50">
        <v>89622032</v>
      </c>
    </row>
    <row r="448" spans="1:7" x14ac:dyDescent="0.2">
      <c r="A448" s="50">
        <v>5819</v>
      </c>
      <c r="B448" s="50">
        <v>2017</v>
      </c>
      <c r="C448" s="50" t="str">
        <f t="shared" si="6"/>
        <v>58192017</v>
      </c>
      <c r="D448" s="50">
        <f>VLOOKUP(A448,CATMUN!$B$2:$G$1123,6,0)</f>
        <v>15</v>
      </c>
      <c r="E448" s="50" t="s">
        <v>1892</v>
      </c>
      <c r="F448" s="50">
        <v>60540</v>
      </c>
      <c r="G448" s="50">
        <v>101419.7031</v>
      </c>
    </row>
    <row r="449" spans="1:7" x14ac:dyDescent="0.2">
      <c r="A449" s="50">
        <v>5819</v>
      </c>
      <c r="B449" s="50">
        <v>2018</v>
      </c>
      <c r="C449" s="50" t="str">
        <f t="shared" si="6"/>
        <v>58192018</v>
      </c>
      <c r="D449" s="50">
        <f>VLOOKUP(A449,CATMUN!$B$2:$G$1123,6,0)</f>
        <v>15</v>
      </c>
      <c r="E449" s="50" t="s">
        <v>1892</v>
      </c>
      <c r="F449" s="50">
        <v>19185629</v>
      </c>
      <c r="G449" s="50">
        <v>135966816</v>
      </c>
    </row>
    <row r="450" spans="1:7" x14ac:dyDescent="0.2">
      <c r="A450" s="50">
        <v>5837</v>
      </c>
      <c r="B450" s="50">
        <v>2015</v>
      </c>
      <c r="C450" s="50" t="str">
        <f t="shared" si="6"/>
        <v>58372015</v>
      </c>
      <c r="D450" s="50">
        <f>VLOOKUP(A450,CATMUN!$B$2:$G$1123,6,0)</f>
        <v>13</v>
      </c>
      <c r="E450" s="50" t="s">
        <v>2269</v>
      </c>
      <c r="F450" s="50">
        <v>537161</v>
      </c>
      <c r="G450" s="50">
        <v>1407439.5</v>
      </c>
    </row>
    <row r="451" spans="1:7" x14ac:dyDescent="0.2">
      <c r="A451" s="50">
        <v>5837</v>
      </c>
      <c r="B451" s="50">
        <v>2016</v>
      </c>
      <c r="C451" s="50" t="str">
        <f t="shared" ref="C451:C514" si="7">A451&amp;B451</f>
        <v>58372016</v>
      </c>
      <c r="D451" s="50">
        <f>VLOOKUP(A451,CATMUN!$B$2:$G$1123,6,0)</f>
        <v>13</v>
      </c>
      <c r="E451" s="50" t="s">
        <v>2269</v>
      </c>
      <c r="F451" s="50">
        <v>476600423</v>
      </c>
      <c r="G451" s="50">
        <v>1538270848</v>
      </c>
    </row>
    <row r="452" spans="1:7" x14ac:dyDescent="0.2">
      <c r="A452" s="50">
        <v>5837</v>
      </c>
      <c r="B452" s="50">
        <v>2017</v>
      </c>
      <c r="C452" s="50" t="str">
        <f t="shared" si="7"/>
        <v>58372017</v>
      </c>
      <c r="D452" s="50">
        <f>VLOOKUP(A452,CATMUN!$B$2:$G$1123,6,0)</f>
        <v>13</v>
      </c>
      <c r="E452" s="50" t="s">
        <v>2269</v>
      </c>
      <c r="F452" s="50">
        <v>395477</v>
      </c>
      <c r="G452" s="50">
        <v>1489632.125</v>
      </c>
    </row>
    <row r="453" spans="1:7" x14ac:dyDescent="0.2">
      <c r="A453" s="50">
        <v>5837</v>
      </c>
      <c r="B453" s="50">
        <v>2018</v>
      </c>
      <c r="C453" s="50" t="str">
        <f t="shared" si="7"/>
        <v>58372018</v>
      </c>
      <c r="D453" s="50">
        <f>VLOOKUP(A453,CATMUN!$B$2:$G$1123,6,0)</f>
        <v>13</v>
      </c>
      <c r="E453" s="50" t="s">
        <v>2269</v>
      </c>
      <c r="F453" s="50">
        <v>486280591</v>
      </c>
      <c r="G453" s="50">
        <v>1735159040</v>
      </c>
    </row>
    <row r="454" spans="1:7" x14ac:dyDescent="0.2">
      <c r="A454" s="50">
        <v>5842</v>
      </c>
      <c r="B454" s="50">
        <v>2015</v>
      </c>
      <c r="C454" s="50" t="str">
        <f t="shared" si="7"/>
        <v>58422015</v>
      </c>
      <c r="D454" s="50">
        <f>VLOOKUP(A454,CATMUN!$B$2:$G$1123,6,0)</f>
        <v>15</v>
      </c>
      <c r="E454" s="50" t="s">
        <v>2270</v>
      </c>
      <c r="F454" s="50">
        <v>4969</v>
      </c>
      <c r="G454" s="50">
        <v>23350.427729999999</v>
      </c>
    </row>
    <row r="455" spans="1:7" x14ac:dyDescent="0.2">
      <c r="A455" s="50">
        <v>5842</v>
      </c>
      <c r="B455" s="50">
        <v>2016</v>
      </c>
      <c r="C455" s="50" t="str">
        <f t="shared" si="7"/>
        <v>58422016</v>
      </c>
      <c r="D455" s="50">
        <f>VLOOKUP(A455,CATMUN!$B$2:$G$1123,6,0)</f>
        <v>15</v>
      </c>
      <c r="E455" s="50" t="s">
        <v>2270</v>
      </c>
      <c r="F455" s="50">
        <v>6259804</v>
      </c>
      <c r="G455" s="50">
        <v>25866452</v>
      </c>
    </row>
    <row r="456" spans="1:7" x14ac:dyDescent="0.2">
      <c r="A456" s="50">
        <v>5842</v>
      </c>
      <c r="B456" s="50">
        <v>2017</v>
      </c>
      <c r="C456" s="50" t="str">
        <f t="shared" si="7"/>
        <v>58422017</v>
      </c>
      <c r="D456" s="50">
        <f>VLOOKUP(A456,CATMUN!$B$2:$G$1123,6,0)</f>
        <v>15</v>
      </c>
      <c r="E456" s="50" t="s">
        <v>2270</v>
      </c>
      <c r="F456" s="50">
        <v>4702</v>
      </c>
      <c r="G456" s="50">
        <v>38136.226560000003</v>
      </c>
    </row>
    <row r="457" spans="1:7" x14ac:dyDescent="0.2">
      <c r="A457" s="50">
        <v>5842</v>
      </c>
      <c r="B457" s="50">
        <v>2018</v>
      </c>
      <c r="C457" s="50" t="str">
        <f t="shared" si="7"/>
        <v>58422018</v>
      </c>
      <c r="D457" s="50">
        <f>VLOOKUP(A457,CATMUN!$B$2:$G$1123,6,0)</f>
        <v>15</v>
      </c>
      <c r="E457" s="50" t="s">
        <v>2270</v>
      </c>
      <c r="F457" s="50">
        <v>4334071</v>
      </c>
      <c r="G457" s="50">
        <v>27791024</v>
      </c>
    </row>
    <row r="458" spans="1:7" x14ac:dyDescent="0.2">
      <c r="A458" s="50">
        <v>5847</v>
      </c>
      <c r="B458" s="50">
        <v>2015</v>
      </c>
      <c r="C458" s="50" t="str">
        <f t="shared" si="7"/>
        <v>58472015</v>
      </c>
      <c r="D458" s="50">
        <f>VLOOKUP(A458,CATMUN!$B$2:$G$1123,6,0)</f>
        <v>15</v>
      </c>
      <c r="E458" s="50" t="s">
        <v>2271</v>
      </c>
      <c r="F458" s="50">
        <v>65632</v>
      </c>
      <c r="G458" s="50">
        <v>23350.427729999999</v>
      </c>
    </row>
    <row r="459" spans="1:7" x14ac:dyDescent="0.2">
      <c r="A459" s="50">
        <v>5847</v>
      </c>
      <c r="B459" s="50">
        <v>2016</v>
      </c>
      <c r="C459" s="50" t="str">
        <f t="shared" si="7"/>
        <v>58472016</v>
      </c>
      <c r="D459" s="50">
        <f>VLOOKUP(A459,CATMUN!$B$2:$G$1123,6,0)</f>
        <v>15</v>
      </c>
      <c r="E459" s="50" t="s">
        <v>2271</v>
      </c>
      <c r="F459" s="50">
        <v>72863475</v>
      </c>
      <c r="G459" s="50">
        <v>25866452</v>
      </c>
    </row>
    <row r="460" spans="1:7" x14ac:dyDescent="0.2">
      <c r="A460" s="50">
        <v>5847</v>
      </c>
      <c r="B460" s="50">
        <v>2017</v>
      </c>
      <c r="C460" s="50" t="str">
        <f t="shared" si="7"/>
        <v>58472017</v>
      </c>
      <c r="D460" s="50">
        <f>VLOOKUP(A460,CATMUN!$B$2:$G$1123,6,0)</f>
        <v>15</v>
      </c>
      <c r="E460" s="50" t="s">
        <v>2271</v>
      </c>
      <c r="F460" s="50">
        <v>55351</v>
      </c>
      <c r="G460" s="50">
        <v>38136.226560000003</v>
      </c>
    </row>
    <row r="461" spans="1:7" x14ac:dyDescent="0.2">
      <c r="A461" s="50">
        <v>5847</v>
      </c>
      <c r="B461" s="50">
        <v>2018</v>
      </c>
      <c r="C461" s="50" t="str">
        <f t="shared" si="7"/>
        <v>58472018</v>
      </c>
      <c r="D461" s="50">
        <f>VLOOKUP(A461,CATMUN!$B$2:$G$1123,6,0)</f>
        <v>15</v>
      </c>
      <c r="E461" s="50" t="s">
        <v>2271</v>
      </c>
      <c r="F461" s="50">
        <v>72672006</v>
      </c>
      <c r="G461" s="50">
        <v>27791024</v>
      </c>
    </row>
    <row r="462" spans="1:7" x14ac:dyDescent="0.2">
      <c r="A462" s="50">
        <v>5854</v>
      </c>
      <c r="B462" s="50">
        <v>2015</v>
      </c>
      <c r="C462" s="50" t="str">
        <f t="shared" si="7"/>
        <v>58542015</v>
      </c>
      <c r="D462" s="50">
        <f>VLOOKUP(A462,CATMUN!$B$2:$G$1123,6,0)</f>
        <v>15</v>
      </c>
      <c r="E462" s="50" t="s">
        <v>2272</v>
      </c>
      <c r="F462" s="50">
        <v>125438</v>
      </c>
      <c r="G462" s="50">
        <v>23350.427729999999</v>
      </c>
    </row>
    <row r="463" spans="1:7" x14ac:dyDescent="0.2">
      <c r="A463" s="50">
        <v>5854</v>
      </c>
      <c r="B463" s="50">
        <v>2016</v>
      </c>
      <c r="C463" s="50" t="str">
        <f t="shared" si="7"/>
        <v>58542016</v>
      </c>
      <c r="D463" s="50">
        <f>VLOOKUP(A463,CATMUN!$B$2:$G$1123,6,0)</f>
        <v>15</v>
      </c>
      <c r="E463" s="50" t="s">
        <v>2272</v>
      </c>
      <c r="F463" s="50">
        <v>57069158</v>
      </c>
      <c r="G463" s="50">
        <v>25866452</v>
      </c>
    </row>
    <row r="464" spans="1:7" x14ac:dyDescent="0.2">
      <c r="A464" s="50">
        <v>5854</v>
      </c>
      <c r="B464" s="50">
        <v>2017</v>
      </c>
      <c r="C464" s="50" t="str">
        <f t="shared" si="7"/>
        <v>58542017</v>
      </c>
      <c r="D464" s="50">
        <f>VLOOKUP(A464,CATMUN!$B$2:$G$1123,6,0)</f>
        <v>15</v>
      </c>
      <c r="E464" s="50" t="s">
        <v>2272</v>
      </c>
      <c r="F464" s="50">
        <v>82033</v>
      </c>
      <c r="G464" s="50">
        <v>38136.226560000003</v>
      </c>
    </row>
    <row r="465" spans="1:7" x14ac:dyDescent="0.2">
      <c r="A465" s="50">
        <v>5854</v>
      </c>
      <c r="B465" s="50">
        <v>2018</v>
      </c>
      <c r="C465" s="50" t="str">
        <f t="shared" si="7"/>
        <v>58542018</v>
      </c>
      <c r="D465" s="50">
        <f>VLOOKUP(A465,CATMUN!$B$2:$G$1123,6,0)</f>
        <v>15</v>
      </c>
      <c r="E465" s="50" t="s">
        <v>2272</v>
      </c>
      <c r="F465" s="50">
        <v>64548449</v>
      </c>
      <c r="G465" s="50">
        <v>27791024</v>
      </c>
    </row>
    <row r="466" spans="1:7" x14ac:dyDescent="0.2">
      <c r="A466" s="50">
        <v>5856</v>
      </c>
      <c r="B466" s="50">
        <v>2015</v>
      </c>
      <c r="C466" s="50" t="str">
        <f t="shared" si="7"/>
        <v>58562015</v>
      </c>
      <c r="D466" s="50">
        <f>VLOOKUP(A466,CATMUN!$B$2:$G$1123,6,0)</f>
        <v>15</v>
      </c>
      <c r="E466" s="50" t="s">
        <v>1455</v>
      </c>
      <c r="F466" s="50">
        <v>7605.14</v>
      </c>
      <c r="G466" s="50">
        <v>23350.427729999999</v>
      </c>
    </row>
    <row r="467" spans="1:7" x14ac:dyDescent="0.2">
      <c r="A467" s="50">
        <v>5856</v>
      </c>
      <c r="B467" s="50">
        <v>2016</v>
      </c>
      <c r="C467" s="50" t="str">
        <f t="shared" si="7"/>
        <v>58562016</v>
      </c>
      <c r="D467" s="50">
        <f>VLOOKUP(A467,CATMUN!$B$2:$G$1123,6,0)</f>
        <v>15</v>
      </c>
      <c r="E467" s="50" t="s">
        <v>1455</v>
      </c>
      <c r="F467" s="50">
        <v>8614686</v>
      </c>
      <c r="G467" s="50">
        <v>25866452</v>
      </c>
    </row>
    <row r="468" spans="1:7" x14ac:dyDescent="0.2">
      <c r="A468" s="50">
        <v>5856</v>
      </c>
      <c r="B468" s="50">
        <v>2017</v>
      </c>
      <c r="C468" s="50" t="str">
        <f t="shared" si="7"/>
        <v>58562017</v>
      </c>
      <c r="D468" s="50">
        <f>VLOOKUP(A468,CATMUN!$B$2:$G$1123,6,0)</f>
        <v>15</v>
      </c>
      <c r="E468" s="50" t="s">
        <v>1455</v>
      </c>
      <c r="F468" s="50">
        <v>7364</v>
      </c>
      <c r="G468" s="50">
        <v>38136.226560000003</v>
      </c>
    </row>
    <row r="469" spans="1:7" x14ac:dyDescent="0.2">
      <c r="A469" s="50">
        <v>5856</v>
      </c>
      <c r="B469" s="50">
        <v>2018</v>
      </c>
      <c r="C469" s="50" t="str">
        <f t="shared" si="7"/>
        <v>58562018</v>
      </c>
      <c r="D469" s="50">
        <f>VLOOKUP(A469,CATMUN!$B$2:$G$1123,6,0)</f>
        <v>15</v>
      </c>
      <c r="E469" s="50" t="s">
        <v>1455</v>
      </c>
      <c r="F469" s="50">
        <v>6014052</v>
      </c>
      <c r="G469" s="50">
        <v>27791024</v>
      </c>
    </row>
    <row r="470" spans="1:7" x14ac:dyDescent="0.2">
      <c r="A470" s="50">
        <v>5858</v>
      </c>
      <c r="B470" s="50">
        <v>2015</v>
      </c>
      <c r="C470" s="50" t="str">
        <f t="shared" si="7"/>
        <v>58582015</v>
      </c>
      <c r="D470" s="50">
        <f>VLOOKUP(A470,CATMUN!$B$2:$G$1123,6,0)</f>
        <v>8</v>
      </c>
      <c r="E470" s="50" t="s">
        <v>2273</v>
      </c>
      <c r="F470" s="50">
        <v>25380</v>
      </c>
      <c r="G470" s="50">
        <v>18925.23633</v>
      </c>
    </row>
    <row r="471" spans="1:7" x14ac:dyDescent="0.2">
      <c r="A471" s="50">
        <v>5858</v>
      </c>
      <c r="B471" s="50">
        <v>2016</v>
      </c>
      <c r="C471" s="50" t="str">
        <f t="shared" si="7"/>
        <v>58582016</v>
      </c>
      <c r="D471" s="50">
        <f>VLOOKUP(A471,CATMUN!$B$2:$G$1123,6,0)</f>
        <v>8</v>
      </c>
      <c r="E471" s="50" t="s">
        <v>2273</v>
      </c>
      <c r="F471" s="50">
        <v>24914296</v>
      </c>
      <c r="G471" s="50">
        <v>28165158</v>
      </c>
    </row>
    <row r="472" spans="1:7" x14ac:dyDescent="0.2">
      <c r="A472" s="50">
        <v>5858</v>
      </c>
      <c r="B472" s="50">
        <v>2017</v>
      </c>
      <c r="C472" s="50" t="str">
        <f t="shared" si="7"/>
        <v>58582017</v>
      </c>
      <c r="D472" s="50">
        <f>VLOOKUP(A472,CATMUN!$B$2:$G$1123,6,0)</f>
        <v>8</v>
      </c>
      <c r="E472" s="50" t="s">
        <v>2273</v>
      </c>
      <c r="F472" s="50">
        <v>21502</v>
      </c>
      <c r="G472" s="50">
        <v>16446.85742</v>
      </c>
    </row>
    <row r="473" spans="1:7" x14ac:dyDescent="0.2">
      <c r="A473" s="50">
        <v>5858</v>
      </c>
      <c r="B473" s="50">
        <v>2018</v>
      </c>
      <c r="C473" s="50" t="str">
        <f t="shared" si="7"/>
        <v>58582018</v>
      </c>
      <c r="D473" s="50">
        <f>VLOOKUP(A473,CATMUN!$B$2:$G$1123,6,0)</f>
        <v>8</v>
      </c>
      <c r="E473" s="50" t="s">
        <v>2273</v>
      </c>
      <c r="F473" s="50">
        <v>42664338</v>
      </c>
      <c r="G473" s="50">
        <v>31061434</v>
      </c>
    </row>
    <row r="474" spans="1:7" x14ac:dyDescent="0.2">
      <c r="A474" s="50">
        <v>5861</v>
      </c>
      <c r="B474" s="50">
        <v>2015</v>
      </c>
      <c r="C474" s="50" t="str">
        <f t="shared" si="7"/>
        <v>58612015</v>
      </c>
      <c r="D474" s="50">
        <f>VLOOKUP(A474,CATMUN!$B$2:$G$1123,6,0)</f>
        <v>14</v>
      </c>
      <c r="E474" s="50" t="s">
        <v>1611</v>
      </c>
      <c r="F474" s="50">
        <v>45280</v>
      </c>
      <c r="G474" s="50">
        <v>505977.6875</v>
      </c>
    </row>
    <row r="475" spans="1:7" x14ac:dyDescent="0.2">
      <c r="A475" s="50">
        <v>5861</v>
      </c>
      <c r="B475" s="50">
        <v>2016</v>
      </c>
      <c r="C475" s="50" t="str">
        <f t="shared" si="7"/>
        <v>58612016</v>
      </c>
      <c r="D475" s="50">
        <f>VLOOKUP(A475,CATMUN!$B$2:$G$1123,6,0)</f>
        <v>14</v>
      </c>
      <c r="E475" s="50" t="s">
        <v>1611</v>
      </c>
      <c r="F475" s="50">
        <v>51062306</v>
      </c>
      <c r="G475" s="50">
        <v>530633504</v>
      </c>
    </row>
    <row r="476" spans="1:7" x14ac:dyDescent="0.2">
      <c r="A476" s="50">
        <v>5861</v>
      </c>
      <c r="B476" s="50">
        <v>2017</v>
      </c>
      <c r="C476" s="50" t="str">
        <f t="shared" si="7"/>
        <v>58612017</v>
      </c>
      <c r="D476" s="50">
        <f>VLOOKUP(A476,CATMUN!$B$2:$G$1123,6,0)</f>
        <v>14</v>
      </c>
      <c r="E476" s="50" t="s">
        <v>1611</v>
      </c>
      <c r="F476" s="50">
        <v>40654</v>
      </c>
      <c r="G476" s="50">
        <v>444938.46879999997</v>
      </c>
    </row>
    <row r="477" spans="1:7" x14ac:dyDescent="0.2">
      <c r="A477" s="50">
        <v>5861</v>
      </c>
      <c r="B477" s="50">
        <v>2018</v>
      </c>
      <c r="C477" s="50" t="str">
        <f t="shared" si="7"/>
        <v>58612018</v>
      </c>
      <c r="D477" s="50">
        <f>VLOOKUP(A477,CATMUN!$B$2:$G$1123,6,0)</f>
        <v>14</v>
      </c>
      <c r="E477" s="50" t="s">
        <v>1611</v>
      </c>
      <c r="F477" s="50">
        <v>70081167</v>
      </c>
      <c r="G477" s="50">
        <v>529757888</v>
      </c>
    </row>
    <row r="478" spans="1:7" x14ac:dyDescent="0.2">
      <c r="A478" s="50">
        <v>5873</v>
      </c>
      <c r="B478" s="50">
        <v>2015</v>
      </c>
      <c r="C478" s="50" t="str">
        <f t="shared" si="7"/>
        <v>58732015</v>
      </c>
      <c r="D478" s="50">
        <f>VLOOKUP(A478,CATMUN!$B$2:$G$1123,6,0)</f>
        <v>15</v>
      </c>
      <c r="E478" s="50" t="s">
        <v>2274</v>
      </c>
      <c r="F478" s="50">
        <v>929</v>
      </c>
      <c r="G478" s="50">
        <v>23350.427729999999</v>
      </c>
    </row>
    <row r="479" spans="1:7" x14ac:dyDescent="0.2">
      <c r="A479" s="50">
        <v>5873</v>
      </c>
      <c r="B479" s="50">
        <v>2016</v>
      </c>
      <c r="C479" s="50" t="str">
        <f t="shared" si="7"/>
        <v>58732016</v>
      </c>
      <c r="D479" s="50">
        <f>VLOOKUP(A479,CATMUN!$B$2:$G$1123,6,0)</f>
        <v>15</v>
      </c>
      <c r="E479" s="50" t="s">
        <v>2274</v>
      </c>
      <c r="F479" s="50">
        <v>997474</v>
      </c>
      <c r="G479" s="50">
        <v>25866452</v>
      </c>
    </row>
    <row r="480" spans="1:7" x14ac:dyDescent="0.2">
      <c r="A480" s="50">
        <v>5873</v>
      </c>
      <c r="B480" s="50">
        <v>2017</v>
      </c>
      <c r="C480" s="50" t="str">
        <f t="shared" si="7"/>
        <v>58732017</v>
      </c>
      <c r="D480" s="50">
        <f>VLOOKUP(A480,CATMUN!$B$2:$G$1123,6,0)</f>
        <v>15</v>
      </c>
      <c r="E480" s="50" t="s">
        <v>2274</v>
      </c>
      <c r="F480" s="50">
        <v>1024</v>
      </c>
      <c r="G480" s="50">
        <v>38136.226560000003</v>
      </c>
    </row>
    <row r="481" spans="1:7" x14ac:dyDescent="0.2">
      <c r="A481" s="50">
        <v>5873</v>
      </c>
      <c r="B481" s="50">
        <v>2018</v>
      </c>
      <c r="C481" s="50" t="str">
        <f t="shared" si="7"/>
        <v>58732018</v>
      </c>
      <c r="D481" s="50">
        <f>VLOOKUP(A481,CATMUN!$B$2:$G$1123,6,0)</f>
        <v>15</v>
      </c>
      <c r="E481" s="50" t="s">
        <v>2274</v>
      </c>
      <c r="F481" s="50">
        <v>1182420</v>
      </c>
      <c r="G481" s="50">
        <v>27791024</v>
      </c>
    </row>
    <row r="482" spans="1:7" x14ac:dyDescent="0.2">
      <c r="A482" s="50">
        <v>5885</v>
      </c>
      <c r="B482" s="50">
        <v>2015</v>
      </c>
      <c r="C482" s="50" t="str">
        <f t="shared" si="7"/>
        <v>58852015</v>
      </c>
      <c r="D482" s="50">
        <f>VLOOKUP(A482,CATMUN!$B$2:$G$1123,6,0)</f>
        <v>15</v>
      </c>
      <c r="E482" s="50" t="s">
        <v>2275</v>
      </c>
      <c r="F482" s="50">
        <v>11919</v>
      </c>
      <c r="G482" s="50">
        <v>23350.427729999999</v>
      </c>
    </row>
    <row r="483" spans="1:7" x14ac:dyDescent="0.2">
      <c r="A483" s="50">
        <v>5885</v>
      </c>
      <c r="B483" s="50">
        <v>2016</v>
      </c>
      <c r="C483" s="50" t="str">
        <f t="shared" si="7"/>
        <v>58852016</v>
      </c>
      <c r="D483" s="50">
        <f>VLOOKUP(A483,CATMUN!$B$2:$G$1123,6,0)</f>
        <v>15</v>
      </c>
      <c r="E483" s="50" t="s">
        <v>2275</v>
      </c>
      <c r="F483" s="50">
        <v>11695109</v>
      </c>
      <c r="G483" s="50">
        <v>25866452</v>
      </c>
    </row>
    <row r="484" spans="1:7" x14ac:dyDescent="0.2">
      <c r="A484" s="50">
        <v>5885</v>
      </c>
      <c r="B484" s="50">
        <v>2017</v>
      </c>
      <c r="C484" s="50" t="str">
        <f t="shared" si="7"/>
        <v>58852017</v>
      </c>
      <c r="D484" s="50">
        <f>VLOOKUP(A484,CATMUN!$B$2:$G$1123,6,0)</f>
        <v>15</v>
      </c>
      <c r="E484" s="50" t="s">
        <v>2275</v>
      </c>
      <c r="F484" s="50">
        <v>9301</v>
      </c>
      <c r="G484" s="50">
        <v>38136.226560000003</v>
      </c>
    </row>
    <row r="485" spans="1:7" x14ac:dyDescent="0.2">
      <c r="A485" s="50">
        <v>5885</v>
      </c>
      <c r="B485" s="50">
        <v>2018</v>
      </c>
      <c r="C485" s="50" t="str">
        <f t="shared" si="7"/>
        <v>58852018</v>
      </c>
      <c r="D485" s="50">
        <f>VLOOKUP(A485,CATMUN!$B$2:$G$1123,6,0)</f>
        <v>15</v>
      </c>
      <c r="E485" s="50" t="s">
        <v>2275</v>
      </c>
      <c r="F485" s="50">
        <v>12922707</v>
      </c>
      <c r="G485" s="50">
        <v>27791024</v>
      </c>
    </row>
    <row r="486" spans="1:7" x14ac:dyDescent="0.2">
      <c r="A486" s="50">
        <v>5887</v>
      </c>
      <c r="B486" s="50">
        <v>2015</v>
      </c>
      <c r="C486" s="50" t="str">
        <f t="shared" si="7"/>
        <v>58872015</v>
      </c>
      <c r="D486" s="50">
        <f>VLOOKUP(A486,CATMUN!$B$2:$G$1123,6,0)</f>
        <v>14</v>
      </c>
      <c r="E486" s="50" t="s">
        <v>2276</v>
      </c>
      <c r="F486" s="50">
        <v>204292</v>
      </c>
      <c r="G486" s="50">
        <v>113668.75780000001</v>
      </c>
    </row>
    <row r="487" spans="1:7" x14ac:dyDescent="0.2">
      <c r="A487" s="50">
        <v>5887</v>
      </c>
      <c r="B487" s="50">
        <v>2016</v>
      </c>
      <c r="C487" s="50" t="str">
        <f t="shared" si="7"/>
        <v>58872016</v>
      </c>
      <c r="D487" s="50">
        <f>VLOOKUP(A487,CATMUN!$B$2:$G$1123,6,0)</f>
        <v>14</v>
      </c>
      <c r="E487" s="50" t="s">
        <v>2276</v>
      </c>
      <c r="F487" s="50">
        <v>222962827</v>
      </c>
      <c r="G487" s="50">
        <v>137806640</v>
      </c>
    </row>
    <row r="488" spans="1:7" x14ac:dyDescent="0.2">
      <c r="A488" s="50">
        <v>5887</v>
      </c>
      <c r="B488" s="50">
        <v>2017</v>
      </c>
      <c r="C488" s="50" t="str">
        <f t="shared" si="7"/>
        <v>58872017</v>
      </c>
      <c r="D488" s="50">
        <f>VLOOKUP(A488,CATMUN!$B$2:$G$1123,6,0)</f>
        <v>14</v>
      </c>
      <c r="E488" s="50" t="s">
        <v>2276</v>
      </c>
      <c r="F488" s="50">
        <v>197497</v>
      </c>
      <c r="G488" s="50">
        <v>123698.71090000001</v>
      </c>
    </row>
    <row r="489" spans="1:7" x14ac:dyDescent="0.2">
      <c r="A489" s="50">
        <v>5887</v>
      </c>
      <c r="B489" s="50">
        <v>2018</v>
      </c>
      <c r="C489" s="50" t="str">
        <f t="shared" si="7"/>
        <v>58872018</v>
      </c>
      <c r="D489" s="50">
        <f>VLOOKUP(A489,CATMUN!$B$2:$G$1123,6,0)</f>
        <v>14</v>
      </c>
      <c r="E489" s="50" t="s">
        <v>2276</v>
      </c>
      <c r="F489" s="50">
        <v>241883503</v>
      </c>
      <c r="G489" s="50">
        <v>151337472</v>
      </c>
    </row>
    <row r="490" spans="1:7" x14ac:dyDescent="0.2">
      <c r="A490" s="50">
        <v>5890</v>
      </c>
      <c r="B490" s="50">
        <v>2015</v>
      </c>
      <c r="C490" s="50" t="str">
        <f t="shared" si="7"/>
        <v>58902015</v>
      </c>
      <c r="D490" s="50">
        <f>VLOOKUP(A490,CATMUN!$B$2:$G$1123,6,0)</f>
        <v>15</v>
      </c>
      <c r="E490" s="50" t="s">
        <v>2277</v>
      </c>
      <c r="F490" s="50">
        <v>49438</v>
      </c>
      <c r="G490" s="50">
        <v>23350.427729999999</v>
      </c>
    </row>
    <row r="491" spans="1:7" x14ac:dyDescent="0.2">
      <c r="A491" s="50">
        <v>5890</v>
      </c>
      <c r="B491" s="50">
        <v>2016</v>
      </c>
      <c r="C491" s="50" t="str">
        <f t="shared" si="7"/>
        <v>58902016</v>
      </c>
      <c r="D491" s="50">
        <f>VLOOKUP(A491,CATMUN!$B$2:$G$1123,6,0)</f>
        <v>15</v>
      </c>
      <c r="E491" s="50" t="s">
        <v>2277</v>
      </c>
      <c r="F491" s="50">
        <v>57940926</v>
      </c>
      <c r="G491" s="50">
        <v>25866452</v>
      </c>
    </row>
    <row r="492" spans="1:7" x14ac:dyDescent="0.2">
      <c r="A492" s="50">
        <v>5890</v>
      </c>
      <c r="B492" s="50">
        <v>2017</v>
      </c>
      <c r="C492" s="50" t="str">
        <f t="shared" si="7"/>
        <v>58902017</v>
      </c>
      <c r="D492" s="50">
        <f>VLOOKUP(A492,CATMUN!$B$2:$G$1123,6,0)</f>
        <v>15</v>
      </c>
      <c r="E492" s="50" t="s">
        <v>2277</v>
      </c>
      <c r="F492" s="50">
        <v>42844</v>
      </c>
      <c r="G492" s="50">
        <v>38136.226560000003</v>
      </c>
    </row>
    <row r="493" spans="1:7" x14ac:dyDescent="0.2">
      <c r="A493" s="50">
        <v>5890</v>
      </c>
      <c r="B493" s="50">
        <v>2018</v>
      </c>
      <c r="C493" s="50" t="str">
        <f t="shared" si="7"/>
        <v>58902018</v>
      </c>
      <c r="D493" s="50">
        <f>VLOOKUP(A493,CATMUN!$B$2:$G$1123,6,0)</f>
        <v>15</v>
      </c>
      <c r="E493" s="50" t="s">
        <v>2277</v>
      </c>
      <c r="F493" s="50">
        <v>56048689</v>
      </c>
      <c r="G493" s="50">
        <v>27791024</v>
      </c>
    </row>
    <row r="494" spans="1:7" x14ac:dyDescent="0.2">
      <c r="A494" s="50">
        <v>5893</v>
      </c>
      <c r="B494" s="50">
        <v>2015</v>
      </c>
      <c r="C494" s="50" t="str">
        <f t="shared" si="7"/>
        <v>58932015</v>
      </c>
      <c r="D494" s="50">
        <f>VLOOKUP(A494,CATMUN!$B$2:$G$1123,6,0)</f>
        <v>15</v>
      </c>
      <c r="E494" s="50" t="s">
        <v>2278</v>
      </c>
      <c r="F494" s="50">
        <v>27801</v>
      </c>
      <c r="G494" s="50">
        <v>100012.99219999999</v>
      </c>
    </row>
    <row r="495" spans="1:7" x14ac:dyDescent="0.2">
      <c r="A495" s="50">
        <v>5893</v>
      </c>
      <c r="B495" s="50">
        <v>2016</v>
      </c>
      <c r="C495" s="50" t="str">
        <f t="shared" si="7"/>
        <v>58932016</v>
      </c>
      <c r="D495" s="50">
        <f>VLOOKUP(A495,CATMUN!$B$2:$G$1123,6,0)</f>
        <v>15</v>
      </c>
      <c r="E495" s="50" t="s">
        <v>2278</v>
      </c>
      <c r="F495" s="50">
        <v>47768606</v>
      </c>
      <c r="G495" s="50">
        <v>89622032</v>
      </c>
    </row>
    <row r="496" spans="1:7" x14ac:dyDescent="0.2">
      <c r="A496" s="50">
        <v>5893</v>
      </c>
      <c r="B496" s="50">
        <v>2017</v>
      </c>
      <c r="C496" s="50" t="str">
        <f t="shared" si="7"/>
        <v>58932017</v>
      </c>
      <c r="D496" s="50">
        <f>VLOOKUP(A496,CATMUN!$B$2:$G$1123,6,0)</f>
        <v>15</v>
      </c>
      <c r="E496" s="50" t="s">
        <v>2278</v>
      </c>
      <c r="F496" s="50">
        <v>145002.72</v>
      </c>
      <c r="G496" s="50">
        <v>101419.7031</v>
      </c>
    </row>
    <row r="497" spans="1:7" x14ac:dyDescent="0.2">
      <c r="A497" s="50">
        <v>5893</v>
      </c>
      <c r="B497" s="50">
        <v>2018</v>
      </c>
      <c r="C497" s="50" t="str">
        <f t="shared" si="7"/>
        <v>58932018</v>
      </c>
      <c r="D497" s="50">
        <f>VLOOKUP(A497,CATMUN!$B$2:$G$1123,6,0)</f>
        <v>15</v>
      </c>
      <c r="E497" s="50" t="s">
        <v>2278</v>
      </c>
      <c r="F497" s="50">
        <v>128560099</v>
      </c>
      <c r="G497" s="50">
        <v>135966816</v>
      </c>
    </row>
    <row r="498" spans="1:7" x14ac:dyDescent="0.2">
      <c r="A498" s="50">
        <v>5895</v>
      </c>
      <c r="B498" s="50">
        <v>2015</v>
      </c>
      <c r="C498" s="50" t="str">
        <f t="shared" si="7"/>
        <v>58952015</v>
      </c>
      <c r="D498" s="50">
        <f>VLOOKUP(A498,CATMUN!$B$2:$G$1123,6,0)</f>
        <v>15</v>
      </c>
      <c r="E498" s="50" t="s">
        <v>2279</v>
      </c>
      <c r="F498" s="50">
        <v>77110</v>
      </c>
      <c r="G498" s="50">
        <v>23350.427729999999</v>
      </c>
    </row>
    <row r="499" spans="1:7" x14ac:dyDescent="0.2">
      <c r="A499" s="50">
        <v>5895</v>
      </c>
      <c r="B499" s="50">
        <v>2016</v>
      </c>
      <c r="C499" s="50" t="str">
        <f t="shared" si="7"/>
        <v>58952016</v>
      </c>
      <c r="D499" s="50">
        <f>VLOOKUP(A499,CATMUN!$B$2:$G$1123,6,0)</f>
        <v>15</v>
      </c>
      <c r="E499" s="50" t="s">
        <v>2279</v>
      </c>
      <c r="F499" s="50">
        <v>62652266</v>
      </c>
      <c r="G499" s="50">
        <v>25866452</v>
      </c>
    </row>
    <row r="500" spans="1:7" x14ac:dyDescent="0.2">
      <c r="A500" s="50">
        <v>5895</v>
      </c>
      <c r="B500" s="50">
        <v>2017</v>
      </c>
      <c r="C500" s="50" t="str">
        <f t="shared" si="7"/>
        <v>58952017</v>
      </c>
      <c r="D500" s="50">
        <f>VLOOKUP(A500,CATMUN!$B$2:$G$1123,6,0)</f>
        <v>15</v>
      </c>
      <c r="E500" s="50" t="s">
        <v>2279</v>
      </c>
      <c r="F500" s="50">
        <v>92541</v>
      </c>
      <c r="G500" s="50">
        <v>38136.226560000003</v>
      </c>
    </row>
    <row r="501" spans="1:7" x14ac:dyDescent="0.2">
      <c r="A501" s="50">
        <v>5895</v>
      </c>
      <c r="B501" s="50">
        <v>2018</v>
      </c>
      <c r="C501" s="50" t="str">
        <f t="shared" si="7"/>
        <v>58952018</v>
      </c>
      <c r="D501" s="50">
        <f>VLOOKUP(A501,CATMUN!$B$2:$G$1123,6,0)</f>
        <v>15</v>
      </c>
      <c r="E501" s="50" t="s">
        <v>2279</v>
      </c>
      <c r="F501" s="50">
        <v>145363935</v>
      </c>
      <c r="G501" s="50">
        <v>27791024</v>
      </c>
    </row>
    <row r="502" spans="1:7" x14ac:dyDescent="0.2">
      <c r="A502" s="50">
        <v>8001</v>
      </c>
      <c r="B502" s="50">
        <v>2015</v>
      </c>
      <c r="C502" s="50" t="str">
        <f t="shared" si="7"/>
        <v>80012015</v>
      </c>
      <c r="D502" s="50" t="str">
        <f>VLOOKUP(A502,CATMUN!$B$2:$G$1123,6,0)</f>
        <v>01</v>
      </c>
      <c r="E502" s="50" t="s">
        <v>2304</v>
      </c>
      <c r="F502" s="50">
        <v>33512148.43</v>
      </c>
      <c r="G502" s="50">
        <v>14907175</v>
      </c>
    </row>
    <row r="503" spans="1:7" x14ac:dyDescent="0.2">
      <c r="A503" s="50">
        <v>8001</v>
      </c>
      <c r="B503" s="50">
        <v>2016</v>
      </c>
      <c r="C503" s="50" t="str">
        <f t="shared" si="7"/>
        <v>80012016</v>
      </c>
      <c r="D503" s="50" t="str">
        <f>VLOOKUP(A503,CATMUN!$B$2:$G$1123,6,0)</f>
        <v>01</v>
      </c>
      <c r="E503" s="50" t="s">
        <v>2304</v>
      </c>
      <c r="F503" s="50">
        <v>34458697994</v>
      </c>
      <c r="G503" s="50">
        <v>16549492736</v>
      </c>
    </row>
    <row r="504" spans="1:7" x14ac:dyDescent="0.2">
      <c r="A504" s="50">
        <v>8001</v>
      </c>
      <c r="B504" s="50">
        <v>2017</v>
      </c>
      <c r="C504" s="50" t="str">
        <f t="shared" si="7"/>
        <v>80012017</v>
      </c>
      <c r="D504" s="50" t="str">
        <f>VLOOKUP(A504,CATMUN!$B$2:$G$1123,6,0)</f>
        <v>01</v>
      </c>
      <c r="E504" s="50" t="s">
        <v>2304</v>
      </c>
      <c r="F504" s="50">
        <v>29509831.579999998</v>
      </c>
      <c r="G504" s="50">
        <v>13511436</v>
      </c>
    </row>
    <row r="505" spans="1:7" x14ac:dyDescent="0.2">
      <c r="A505" s="50">
        <v>8001</v>
      </c>
      <c r="B505" s="50">
        <v>2018</v>
      </c>
      <c r="C505" s="50" t="str">
        <f t="shared" si="7"/>
        <v>80012018</v>
      </c>
      <c r="D505" s="50" t="str">
        <f>VLOOKUP(A505,CATMUN!$B$2:$G$1123,6,0)</f>
        <v>01</v>
      </c>
      <c r="E505" s="50" t="s">
        <v>2304</v>
      </c>
      <c r="F505" s="50">
        <v>35201032637</v>
      </c>
      <c r="G505" s="50">
        <v>14561495040</v>
      </c>
    </row>
    <row r="506" spans="1:7" x14ac:dyDescent="0.2">
      <c r="A506" s="50">
        <v>8078</v>
      </c>
      <c r="B506" s="50">
        <v>2015</v>
      </c>
      <c r="C506" s="50" t="str">
        <f t="shared" si="7"/>
        <v>80782015</v>
      </c>
      <c r="D506" s="50">
        <f>VLOOKUP(A506,CATMUN!$B$2:$G$1123,6,0)</f>
        <v>14</v>
      </c>
      <c r="E506" s="50" t="s">
        <v>1220</v>
      </c>
      <c r="F506" s="50">
        <v>133664</v>
      </c>
      <c r="G506" s="50">
        <v>505977.6875</v>
      </c>
    </row>
    <row r="507" spans="1:7" x14ac:dyDescent="0.2">
      <c r="A507" s="50">
        <v>8078</v>
      </c>
      <c r="B507" s="50">
        <v>2016</v>
      </c>
      <c r="C507" s="50" t="str">
        <f t="shared" si="7"/>
        <v>80782016</v>
      </c>
      <c r="D507" s="50">
        <f>VLOOKUP(A507,CATMUN!$B$2:$G$1123,6,0)</f>
        <v>14</v>
      </c>
      <c r="E507" s="50" t="s">
        <v>1220</v>
      </c>
      <c r="F507" s="50">
        <v>133159864</v>
      </c>
      <c r="G507" s="50">
        <v>530633504</v>
      </c>
    </row>
    <row r="508" spans="1:7" x14ac:dyDescent="0.2">
      <c r="A508" s="50">
        <v>8078</v>
      </c>
      <c r="B508" s="50">
        <v>2017</v>
      </c>
      <c r="C508" s="50" t="str">
        <f t="shared" si="7"/>
        <v>80782017</v>
      </c>
      <c r="D508" s="50">
        <f>VLOOKUP(A508,CATMUN!$B$2:$G$1123,6,0)</f>
        <v>14</v>
      </c>
      <c r="E508" s="50" t="s">
        <v>1220</v>
      </c>
      <c r="F508" s="50">
        <v>168103</v>
      </c>
      <c r="G508" s="50">
        <v>444938.46879999997</v>
      </c>
    </row>
    <row r="509" spans="1:7" x14ac:dyDescent="0.2">
      <c r="A509" s="50">
        <v>8078</v>
      </c>
      <c r="B509" s="50">
        <v>2018</v>
      </c>
      <c r="C509" s="50" t="str">
        <f t="shared" si="7"/>
        <v>80782018</v>
      </c>
      <c r="D509" s="50">
        <f>VLOOKUP(A509,CATMUN!$B$2:$G$1123,6,0)</f>
        <v>14</v>
      </c>
      <c r="E509" s="50" t="s">
        <v>1220</v>
      </c>
      <c r="F509" s="50">
        <v>182739557</v>
      </c>
      <c r="G509" s="50">
        <v>529757888</v>
      </c>
    </row>
    <row r="510" spans="1:7" x14ac:dyDescent="0.2">
      <c r="A510" s="50">
        <v>8137</v>
      </c>
      <c r="B510" s="50">
        <v>2015</v>
      </c>
      <c r="C510" s="50" t="str">
        <f t="shared" si="7"/>
        <v>81372015</v>
      </c>
      <c r="D510" s="50">
        <f>VLOOKUP(A510,CATMUN!$B$2:$G$1123,6,0)</f>
        <v>7</v>
      </c>
      <c r="E510" s="50" t="s">
        <v>1221</v>
      </c>
      <c r="F510" s="50">
        <v>541</v>
      </c>
      <c r="G510" s="50">
        <v>113668.75780000001</v>
      </c>
    </row>
    <row r="511" spans="1:7" x14ac:dyDescent="0.2">
      <c r="A511" s="50">
        <v>8137</v>
      </c>
      <c r="B511" s="50">
        <v>2016</v>
      </c>
      <c r="C511" s="50" t="str">
        <f t="shared" si="7"/>
        <v>81372016</v>
      </c>
      <c r="D511" s="50">
        <f>VLOOKUP(A511,CATMUN!$B$2:$G$1123,6,0)</f>
        <v>7</v>
      </c>
      <c r="E511" s="50" t="s">
        <v>1221</v>
      </c>
      <c r="F511" s="50">
        <v>2844510</v>
      </c>
      <c r="G511" s="50">
        <v>137806640</v>
      </c>
    </row>
    <row r="512" spans="1:7" x14ac:dyDescent="0.2">
      <c r="A512" s="50">
        <v>8137</v>
      </c>
      <c r="B512" s="50">
        <v>2017</v>
      </c>
      <c r="C512" s="50" t="str">
        <f t="shared" si="7"/>
        <v>81372017</v>
      </c>
      <c r="D512" s="50">
        <f>VLOOKUP(A512,CATMUN!$B$2:$G$1123,6,0)</f>
        <v>7</v>
      </c>
      <c r="E512" s="50" t="s">
        <v>1221</v>
      </c>
      <c r="F512" s="50">
        <v>0</v>
      </c>
      <c r="G512" s="50">
        <v>123698.71090000001</v>
      </c>
    </row>
    <row r="513" spans="1:7" x14ac:dyDescent="0.2">
      <c r="A513" s="50">
        <v>8137</v>
      </c>
      <c r="B513" s="50">
        <v>2018</v>
      </c>
      <c r="C513" s="50" t="str">
        <f t="shared" si="7"/>
        <v>81372018</v>
      </c>
      <c r="D513" s="50">
        <f>VLOOKUP(A513,CATMUN!$B$2:$G$1123,6,0)</f>
        <v>7</v>
      </c>
      <c r="E513" s="50" t="s">
        <v>1221</v>
      </c>
      <c r="F513" s="50">
        <v>10037450</v>
      </c>
      <c r="G513" s="50">
        <v>151337472</v>
      </c>
    </row>
    <row r="514" spans="1:7" x14ac:dyDescent="0.2">
      <c r="A514" s="50">
        <v>8141</v>
      </c>
      <c r="B514" s="50">
        <v>2015</v>
      </c>
      <c r="C514" s="50" t="str">
        <f t="shared" si="7"/>
        <v>81412015</v>
      </c>
      <c r="D514" s="50">
        <f>VLOOKUP(A514,CATMUN!$B$2:$G$1123,6,0)</f>
        <v>14</v>
      </c>
      <c r="E514" s="50" t="s">
        <v>1222</v>
      </c>
      <c r="F514" s="50">
        <v>3509</v>
      </c>
      <c r="G514" s="50">
        <v>338773.03129999997</v>
      </c>
    </row>
    <row r="515" spans="1:7" x14ac:dyDescent="0.2">
      <c r="A515" s="50">
        <v>8141</v>
      </c>
      <c r="B515" s="50">
        <v>2016</v>
      </c>
      <c r="C515" s="50" t="str">
        <f t="shared" ref="C515:C578" si="8">A515&amp;B515</f>
        <v>81412016</v>
      </c>
      <c r="D515" s="50">
        <f>VLOOKUP(A515,CATMUN!$B$2:$G$1123,6,0)</f>
        <v>14</v>
      </c>
      <c r="E515" s="50" t="s">
        <v>1222</v>
      </c>
      <c r="F515" s="50">
        <v>11011000</v>
      </c>
      <c r="G515" s="50">
        <v>218762448</v>
      </c>
    </row>
    <row r="516" spans="1:7" x14ac:dyDescent="0.2">
      <c r="A516" s="50">
        <v>8141</v>
      </c>
      <c r="B516" s="50">
        <v>2017</v>
      </c>
      <c r="C516" s="50" t="str">
        <f t="shared" si="8"/>
        <v>81412017</v>
      </c>
      <c r="D516" s="50">
        <f>VLOOKUP(A516,CATMUN!$B$2:$G$1123,6,0)</f>
        <v>14</v>
      </c>
      <c r="E516" s="50" t="s">
        <v>1222</v>
      </c>
      <c r="F516" s="50">
        <v>0</v>
      </c>
      <c r="G516" s="50">
        <v>181327</v>
      </c>
    </row>
    <row r="517" spans="1:7" x14ac:dyDescent="0.2">
      <c r="A517" s="50">
        <v>8141</v>
      </c>
      <c r="B517" s="50">
        <v>2018</v>
      </c>
      <c r="C517" s="50" t="str">
        <f t="shared" si="8"/>
        <v>81412018</v>
      </c>
      <c r="D517" s="50">
        <f>VLOOKUP(A517,CATMUN!$B$2:$G$1123,6,0)</f>
        <v>14</v>
      </c>
      <c r="E517" s="50" t="s">
        <v>1222</v>
      </c>
      <c r="F517" s="50">
        <v>6033622</v>
      </c>
      <c r="G517" s="50">
        <v>221394400</v>
      </c>
    </row>
    <row r="518" spans="1:7" x14ac:dyDescent="0.2">
      <c r="A518" s="50">
        <v>8296</v>
      </c>
      <c r="B518" s="50">
        <v>2015</v>
      </c>
      <c r="C518" s="50" t="str">
        <f t="shared" si="8"/>
        <v>82962015</v>
      </c>
      <c r="D518" s="50">
        <f>VLOOKUP(A518,CATMUN!$B$2:$G$1123,6,0)</f>
        <v>14</v>
      </c>
      <c r="E518" s="50" t="s">
        <v>1223</v>
      </c>
      <c r="F518" s="50">
        <v>999221.81</v>
      </c>
      <c r="G518" s="50">
        <v>338773.03129999997</v>
      </c>
    </row>
    <row r="519" spans="1:7" x14ac:dyDescent="0.2">
      <c r="A519" s="50">
        <v>8296</v>
      </c>
      <c r="B519" s="50">
        <v>2016</v>
      </c>
      <c r="C519" s="50" t="str">
        <f t="shared" si="8"/>
        <v>82962016</v>
      </c>
      <c r="D519" s="50">
        <f>VLOOKUP(A519,CATMUN!$B$2:$G$1123,6,0)</f>
        <v>14</v>
      </c>
      <c r="E519" s="50" t="s">
        <v>1223</v>
      </c>
      <c r="F519" s="50">
        <v>722278455</v>
      </c>
      <c r="G519" s="50">
        <v>218762448</v>
      </c>
    </row>
    <row r="520" spans="1:7" x14ac:dyDescent="0.2">
      <c r="A520" s="50">
        <v>8296</v>
      </c>
      <c r="B520" s="50">
        <v>2017</v>
      </c>
      <c r="C520" s="50" t="str">
        <f t="shared" si="8"/>
        <v>82962017</v>
      </c>
      <c r="D520" s="50">
        <f>VLOOKUP(A520,CATMUN!$B$2:$G$1123,6,0)</f>
        <v>14</v>
      </c>
      <c r="E520" s="50" t="s">
        <v>1223</v>
      </c>
      <c r="F520" s="50">
        <v>785300.12</v>
      </c>
      <c r="G520" s="50">
        <v>181327</v>
      </c>
    </row>
    <row r="521" spans="1:7" x14ac:dyDescent="0.2">
      <c r="A521" s="50">
        <v>8296</v>
      </c>
      <c r="B521" s="50">
        <v>2018</v>
      </c>
      <c r="C521" s="50" t="str">
        <f t="shared" si="8"/>
        <v>82962018</v>
      </c>
      <c r="D521" s="50">
        <f>VLOOKUP(A521,CATMUN!$B$2:$G$1123,6,0)</f>
        <v>14</v>
      </c>
      <c r="E521" s="50" t="s">
        <v>1223</v>
      </c>
      <c r="F521" s="50">
        <v>826545480</v>
      </c>
      <c r="G521" s="50">
        <v>221394400</v>
      </c>
    </row>
    <row r="522" spans="1:7" x14ac:dyDescent="0.2">
      <c r="A522" s="50">
        <v>8372</v>
      </c>
      <c r="B522" s="50">
        <v>2015</v>
      </c>
      <c r="C522" s="50" t="str">
        <f t="shared" si="8"/>
        <v>83722015</v>
      </c>
      <c r="D522" s="50">
        <f>VLOOKUP(A522,CATMUN!$B$2:$G$1123,6,0)</f>
        <v>14</v>
      </c>
      <c r="E522" s="50" t="s">
        <v>1224</v>
      </c>
      <c r="F522" s="50">
        <v>0</v>
      </c>
      <c r="G522" s="50">
        <v>338773.03129999997</v>
      </c>
    </row>
    <row r="523" spans="1:7" x14ac:dyDescent="0.2">
      <c r="A523" s="50">
        <v>8372</v>
      </c>
      <c r="B523" s="50">
        <v>2016</v>
      </c>
      <c r="C523" s="50" t="str">
        <f t="shared" si="8"/>
        <v>83722016</v>
      </c>
      <c r="D523" s="50">
        <f>VLOOKUP(A523,CATMUN!$B$2:$G$1123,6,0)</f>
        <v>14</v>
      </c>
      <c r="E523" s="50" t="s">
        <v>1224</v>
      </c>
      <c r="F523" s="50">
        <v>6717000</v>
      </c>
      <c r="G523" s="50">
        <v>218762448</v>
      </c>
    </row>
    <row r="524" spans="1:7" x14ac:dyDescent="0.2">
      <c r="A524" s="50">
        <v>8372</v>
      </c>
      <c r="B524" s="50">
        <v>2017</v>
      </c>
      <c r="C524" s="50" t="str">
        <f t="shared" si="8"/>
        <v>83722017</v>
      </c>
      <c r="D524" s="50">
        <f>VLOOKUP(A524,CATMUN!$B$2:$G$1123,6,0)</f>
        <v>14</v>
      </c>
      <c r="E524" s="50" t="s">
        <v>1224</v>
      </c>
      <c r="F524" s="50">
        <v>0</v>
      </c>
      <c r="G524" s="50">
        <v>181327</v>
      </c>
    </row>
    <row r="525" spans="1:7" x14ac:dyDescent="0.2">
      <c r="A525" s="50">
        <v>8372</v>
      </c>
      <c r="B525" s="50">
        <v>2018</v>
      </c>
      <c r="C525" s="50" t="str">
        <f t="shared" si="8"/>
        <v>83722018</v>
      </c>
      <c r="D525" s="50">
        <f>VLOOKUP(A525,CATMUN!$B$2:$G$1123,6,0)</f>
        <v>14</v>
      </c>
      <c r="E525" s="50" t="s">
        <v>1224</v>
      </c>
      <c r="F525" s="50">
        <v>0</v>
      </c>
      <c r="G525" s="50">
        <v>221394400</v>
      </c>
    </row>
    <row r="526" spans="1:7" x14ac:dyDescent="0.2">
      <c r="A526" s="50">
        <v>8421</v>
      </c>
      <c r="B526" s="50">
        <v>2015</v>
      </c>
      <c r="C526" s="50" t="str">
        <f t="shared" si="8"/>
        <v>84212015</v>
      </c>
      <c r="D526" s="50">
        <f>VLOOKUP(A526,CATMUN!$B$2:$G$1123,6,0)</f>
        <v>14</v>
      </c>
      <c r="E526" s="50" t="s">
        <v>1225</v>
      </c>
      <c r="F526" s="50">
        <v>34070.29</v>
      </c>
      <c r="G526" s="50">
        <v>338773.03129999997</v>
      </c>
    </row>
    <row r="527" spans="1:7" x14ac:dyDescent="0.2">
      <c r="A527" s="50">
        <v>8421</v>
      </c>
      <c r="B527" s="50">
        <v>2016</v>
      </c>
      <c r="C527" s="50" t="str">
        <f t="shared" si="8"/>
        <v>84212016</v>
      </c>
      <c r="D527" s="50">
        <f>VLOOKUP(A527,CATMUN!$B$2:$G$1123,6,0)</f>
        <v>14</v>
      </c>
      <c r="E527" s="50" t="s">
        <v>1225</v>
      </c>
      <c r="F527" s="50">
        <v>38565422</v>
      </c>
      <c r="G527" s="50">
        <v>218762448</v>
      </c>
    </row>
    <row r="528" spans="1:7" x14ac:dyDescent="0.2">
      <c r="A528" s="50">
        <v>8421</v>
      </c>
      <c r="B528" s="50">
        <v>2017</v>
      </c>
      <c r="C528" s="50" t="str">
        <f t="shared" si="8"/>
        <v>84212017</v>
      </c>
      <c r="D528" s="50">
        <f>VLOOKUP(A528,CATMUN!$B$2:$G$1123,6,0)</f>
        <v>14</v>
      </c>
      <c r="E528" s="50" t="s">
        <v>1225</v>
      </c>
      <c r="F528" s="50">
        <v>30028.400000000001</v>
      </c>
      <c r="G528" s="50">
        <v>181327</v>
      </c>
    </row>
    <row r="529" spans="1:7" x14ac:dyDescent="0.2">
      <c r="A529" s="50">
        <v>8421</v>
      </c>
      <c r="B529" s="50">
        <v>2018</v>
      </c>
      <c r="C529" s="50" t="str">
        <f t="shared" si="8"/>
        <v>84212018</v>
      </c>
      <c r="D529" s="50">
        <f>VLOOKUP(A529,CATMUN!$B$2:$G$1123,6,0)</f>
        <v>14</v>
      </c>
      <c r="E529" s="50" t="s">
        <v>1225</v>
      </c>
      <c r="F529" s="50">
        <v>40350189</v>
      </c>
      <c r="G529" s="50">
        <v>221394400</v>
      </c>
    </row>
    <row r="530" spans="1:7" x14ac:dyDescent="0.2">
      <c r="A530" s="50">
        <v>8433</v>
      </c>
      <c r="B530" s="50">
        <v>2015</v>
      </c>
      <c r="C530" s="50" t="str">
        <f t="shared" si="8"/>
        <v>84332015</v>
      </c>
      <c r="D530" s="50">
        <f>VLOOKUP(A530,CATMUN!$B$2:$G$1123,6,0)</f>
        <v>11</v>
      </c>
      <c r="E530" s="50" t="s">
        <v>1226</v>
      </c>
      <c r="F530" s="50">
        <v>536711.81000000006</v>
      </c>
      <c r="G530" s="50">
        <v>505977.6875</v>
      </c>
    </row>
    <row r="531" spans="1:7" x14ac:dyDescent="0.2">
      <c r="A531" s="50">
        <v>8433</v>
      </c>
      <c r="B531" s="50">
        <v>2016</v>
      </c>
      <c r="C531" s="50" t="str">
        <f t="shared" si="8"/>
        <v>84332016</v>
      </c>
      <c r="D531" s="50">
        <f>VLOOKUP(A531,CATMUN!$B$2:$G$1123,6,0)</f>
        <v>11</v>
      </c>
      <c r="E531" s="50" t="s">
        <v>1226</v>
      </c>
      <c r="F531" s="50">
        <v>616156896</v>
      </c>
      <c r="G531" s="50">
        <v>530633504</v>
      </c>
    </row>
    <row r="532" spans="1:7" x14ac:dyDescent="0.2">
      <c r="A532" s="50">
        <v>8433</v>
      </c>
      <c r="B532" s="50">
        <v>2017</v>
      </c>
      <c r="C532" s="50" t="str">
        <f t="shared" si="8"/>
        <v>84332017</v>
      </c>
      <c r="D532" s="50">
        <f>VLOOKUP(A532,CATMUN!$B$2:$G$1123,6,0)</f>
        <v>11</v>
      </c>
      <c r="E532" s="50" t="s">
        <v>1226</v>
      </c>
      <c r="F532" s="50">
        <v>575862</v>
      </c>
      <c r="G532" s="50">
        <v>444938.46879999997</v>
      </c>
    </row>
    <row r="533" spans="1:7" x14ac:dyDescent="0.2">
      <c r="A533" s="50">
        <v>8433</v>
      </c>
      <c r="B533" s="50">
        <v>2018</v>
      </c>
      <c r="C533" s="50" t="str">
        <f t="shared" si="8"/>
        <v>84332018</v>
      </c>
      <c r="D533" s="50">
        <f>VLOOKUP(A533,CATMUN!$B$2:$G$1123,6,0)</f>
        <v>11</v>
      </c>
      <c r="E533" s="50" t="s">
        <v>1226</v>
      </c>
      <c r="F533" s="50">
        <v>666260920.79999995</v>
      </c>
      <c r="G533" s="50">
        <v>529757888</v>
      </c>
    </row>
    <row r="534" spans="1:7" x14ac:dyDescent="0.2">
      <c r="A534" s="50">
        <v>8436</v>
      </c>
      <c r="B534" s="50">
        <v>2015</v>
      </c>
      <c r="C534" s="50" t="str">
        <f t="shared" si="8"/>
        <v>84362015</v>
      </c>
      <c r="D534" s="50">
        <f>VLOOKUP(A534,CATMUN!$B$2:$G$1123,6,0)</f>
        <v>14</v>
      </c>
      <c r="E534" s="50" t="s">
        <v>1227</v>
      </c>
      <c r="F534" s="50">
        <v>892</v>
      </c>
      <c r="G534" s="50">
        <v>338773.03129999997</v>
      </c>
    </row>
    <row r="535" spans="1:7" x14ac:dyDescent="0.2">
      <c r="A535" s="50">
        <v>8436</v>
      </c>
      <c r="B535" s="50">
        <v>2016</v>
      </c>
      <c r="C535" s="50" t="str">
        <f t="shared" si="8"/>
        <v>84362016</v>
      </c>
      <c r="D535" s="50">
        <f>VLOOKUP(A535,CATMUN!$B$2:$G$1123,6,0)</f>
        <v>14</v>
      </c>
      <c r="E535" s="50" t="s">
        <v>1227</v>
      </c>
      <c r="F535" s="50">
        <v>2435000</v>
      </c>
      <c r="G535" s="50">
        <v>218762448</v>
      </c>
    </row>
    <row r="536" spans="1:7" x14ac:dyDescent="0.2">
      <c r="A536" s="50">
        <v>8436</v>
      </c>
      <c r="B536" s="50">
        <v>2017</v>
      </c>
      <c r="C536" s="50" t="str">
        <f t="shared" si="8"/>
        <v>84362017</v>
      </c>
      <c r="D536" s="50">
        <f>VLOOKUP(A536,CATMUN!$B$2:$G$1123,6,0)</f>
        <v>14</v>
      </c>
      <c r="E536" s="50" t="s">
        <v>1227</v>
      </c>
      <c r="F536" s="50">
        <v>0</v>
      </c>
      <c r="G536" s="50">
        <v>181327</v>
      </c>
    </row>
    <row r="537" spans="1:7" x14ac:dyDescent="0.2">
      <c r="A537" s="50">
        <v>8436</v>
      </c>
      <c r="B537" s="50">
        <v>2018</v>
      </c>
      <c r="C537" s="50" t="str">
        <f t="shared" si="8"/>
        <v>84362018</v>
      </c>
      <c r="D537" s="50">
        <f>VLOOKUP(A537,CATMUN!$B$2:$G$1123,6,0)</f>
        <v>14</v>
      </c>
      <c r="E537" s="50" t="s">
        <v>1227</v>
      </c>
      <c r="F537" s="50">
        <v>60000</v>
      </c>
      <c r="G537" s="50">
        <v>221394400</v>
      </c>
    </row>
    <row r="538" spans="1:7" x14ac:dyDescent="0.2">
      <c r="A538" s="50">
        <v>8520</v>
      </c>
      <c r="B538" s="50">
        <v>2015</v>
      </c>
      <c r="C538" s="50" t="str">
        <f t="shared" si="8"/>
        <v>85202015</v>
      </c>
      <c r="D538" s="50">
        <f>VLOOKUP(A538,CATMUN!$B$2:$G$1123,6,0)</f>
        <v>14</v>
      </c>
      <c r="E538" s="50" t="s">
        <v>1228</v>
      </c>
      <c r="F538" s="50">
        <v>26337.91</v>
      </c>
      <c r="G538" s="50">
        <v>338773.03129999997</v>
      </c>
    </row>
    <row r="539" spans="1:7" x14ac:dyDescent="0.2">
      <c r="A539" s="50">
        <v>8520</v>
      </c>
      <c r="B539" s="50">
        <v>2016</v>
      </c>
      <c r="C539" s="50" t="str">
        <f t="shared" si="8"/>
        <v>85202016</v>
      </c>
      <c r="D539" s="50">
        <f>VLOOKUP(A539,CATMUN!$B$2:$G$1123,6,0)</f>
        <v>14</v>
      </c>
      <c r="E539" s="50" t="s">
        <v>1228</v>
      </c>
      <c r="F539" s="50">
        <v>18899000</v>
      </c>
      <c r="G539" s="50">
        <v>218762448</v>
      </c>
    </row>
    <row r="540" spans="1:7" x14ac:dyDescent="0.2">
      <c r="A540" s="50">
        <v>8520</v>
      </c>
      <c r="B540" s="50">
        <v>2017</v>
      </c>
      <c r="C540" s="50" t="str">
        <f t="shared" si="8"/>
        <v>85202017</v>
      </c>
      <c r="D540" s="50">
        <f>VLOOKUP(A540,CATMUN!$B$2:$G$1123,6,0)</f>
        <v>14</v>
      </c>
      <c r="E540" s="50" t="s">
        <v>1228</v>
      </c>
      <c r="F540" s="50">
        <v>15369</v>
      </c>
      <c r="G540" s="50">
        <v>181327</v>
      </c>
    </row>
    <row r="541" spans="1:7" x14ac:dyDescent="0.2">
      <c r="A541" s="50">
        <v>8520</v>
      </c>
      <c r="B541" s="50">
        <v>2018</v>
      </c>
      <c r="C541" s="50" t="str">
        <f t="shared" si="8"/>
        <v>85202018</v>
      </c>
      <c r="D541" s="50">
        <f>VLOOKUP(A541,CATMUN!$B$2:$G$1123,6,0)</f>
        <v>14</v>
      </c>
      <c r="E541" s="50" t="s">
        <v>1228</v>
      </c>
      <c r="F541" s="50">
        <v>22262912</v>
      </c>
      <c r="G541" s="50">
        <v>221394400</v>
      </c>
    </row>
    <row r="542" spans="1:7" x14ac:dyDescent="0.2">
      <c r="A542" s="50">
        <v>8549</v>
      </c>
      <c r="B542" s="50">
        <v>2015</v>
      </c>
      <c r="C542" s="50" t="str">
        <f t="shared" si="8"/>
        <v>85492015</v>
      </c>
      <c r="D542" s="50">
        <f>VLOOKUP(A542,CATMUN!$B$2:$G$1123,6,0)</f>
        <v>15</v>
      </c>
      <c r="E542" s="50" t="s">
        <v>1229</v>
      </c>
      <c r="F542" s="50">
        <v>0</v>
      </c>
      <c r="G542" s="50">
        <v>23350.427729999999</v>
      </c>
    </row>
    <row r="543" spans="1:7" x14ac:dyDescent="0.2">
      <c r="A543" s="50">
        <v>8549</v>
      </c>
      <c r="B543" s="50">
        <v>2016</v>
      </c>
      <c r="C543" s="50" t="str">
        <f t="shared" si="8"/>
        <v>85492016</v>
      </c>
      <c r="D543" s="50">
        <f>VLOOKUP(A543,CATMUN!$B$2:$G$1123,6,0)</f>
        <v>15</v>
      </c>
      <c r="E543" s="50" t="s">
        <v>1229</v>
      </c>
      <c r="F543" s="50">
        <v>531000</v>
      </c>
      <c r="G543" s="50">
        <v>25866452</v>
      </c>
    </row>
    <row r="544" spans="1:7" x14ac:dyDescent="0.2">
      <c r="A544" s="50">
        <v>8549</v>
      </c>
      <c r="B544" s="50">
        <v>2017</v>
      </c>
      <c r="C544" s="50" t="str">
        <f t="shared" si="8"/>
        <v>85492017</v>
      </c>
      <c r="D544" s="50">
        <f>VLOOKUP(A544,CATMUN!$B$2:$G$1123,6,0)</f>
        <v>15</v>
      </c>
      <c r="E544" s="50" t="s">
        <v>1229</v>
      </c>
      <c r="F544" s="50">
        <v>1149.6600000000001</v>
      </c>
      <c r="G544" s="50">
        <v>38136.226560000003</v>
      </c>
    </row>
    <row r="545" spans="1:7" x14ac:dyDescent="0.2">
      <c r="A545" s="50">
        <v>8549</v>
      </c>
      <c r="B545" s="50">
        <v>2018</v>
      </c>
      <c r="C545" s="50" t="str">
        <f t="shared" si="8"/>
        <v>85492018</v>
      </c>
      <c r="D545" s="50">
        <f>VLOOKUP(A545,CATMUN!$B$2:$G$1123,6,0)</f>
        <v>15</v>
      </c>
      <c r="E545" s="50" t="s">
        <v>1229</v>
      </c>
      <c r="F545" s="50">
        <v>4336000</v>
      </c>
      <c r="G545" s="50">
        <v>27791024</v>
      </c>
    </row>
    <row r="546" spans="1:7" x14ac:dyDescent="0.2">
      <c r="A546" s="50">
        <v>8558</v>
      </c>
      <c r="B546" s="50">
        <v>2015</v>
      </c>
      <c r="C546" s="50" t="str">
        <f t="shared" si="8"/>
        <v>85582015</v>
      </c>
      <c r="D546" s="50">
        <f>VLOOKUP(A546,CATMUN!$B$2:$G$1123,6,0)</f>
        <v>14</v>
      </c>
      <c r="E546" s="50" t="s">
        <v>1230</v>
      </c>
      <c r="F546" s="50">
        <v>81</v>
      </c>
      <c r="G546" s="50">
        <v>338773.03129999997</v>
      </c>
    </row>
    <row r="547" spans="1:7" x14ac:dyDescent="0.2">
      <c r="A547" s="50">
        <v>8558</v>
      </c>
      <c r="B547" s="50">
        <v>2016</v>
      </c>
      <c r="C547" s="50" t="str">
        <f t="shared" si="8"/>
        <v>85582016</v>
      </c>
      <c r="D547" s="50">
        <f>VLOOKUP(A547,CATMUN!$B$2:$G$1123,6,0)</f>
        <v>14</v>
      </c>
      <c r="E547" s="50" t="s">
        <v>1230</v>
      </c>
      <c r="F547" s="50">
        <v>13619210</v>
      </c>
      <c r="G547" s="50">
        <v>218762448</v>
      </c>
    </row>
    <row r="548" spans="1:7" x14ac:dyDescent="0.2">
      <c r="A548" s="50">
        <v>8558</v>
      </c>
      <c r="B548" s="50">
        <v>2017</v>
      </c>
      <c r="C548" s="50" t="str">
        <f t="shared" si="8"/>
        <v>85582017</v>
      </c>
      <c r="D548" s="50">
        <f>VLOOKUP(A548,CATMUN!$B$2:$G$1123,6,0)</f>
        <v>14</v>
      </c>
      <c r="E548" s="50" t="s">
        <v>1230</v>
      </c>
      <c r="F548" s="50">
        <v>9245.51</v>
      </c>
      <c r="G548" s="50">
        <v>181327</v>
      </c>
    </row>
    <row r="549" spans="1:7" x14ac:dyDescent="0.2">
      <c r="A549" s="50">
        <v>8558</v>
      </c>
      <c r="B549" s="50">
        <v>2018</v>
      </c>
      <c r="C549" s="50" t="str">
        <f t="shared" si="8"/>
        <v>85582018</v>
      </c>
      <c r="D549" s="50">
        <f>VLOOKUP(A549,CATMUN!$B$2:$G$1123,6,0)</f>
        <v>14</v>
      </c>
      <c r="E549" s="50" t="s">
        <v>1230</v>
      </c>
      <c r="F549" s="50">
        <v>27685316.260000002</v>
      </c>
      <c r="G549" s="50">
        <v>221394400</v>
      </c>
    </row>
    <row r="550" spans="1:7" x14ac:dyDescent="0.2">
      <c r="A550" s="50">
        <v>8560</v>
      </c>
      <c r="B550" s="50">
        <v>2015</v>
      </c>
      <c r="C550" s="50" t="str">
        <f t="shared" si="8"/>
        <v>85602015</v>
      </c>
      <c r="D550" s="50">
        <f>VLOOKUP(A550,CATMUN!$B$2:$G$1123,6,0)</f>
        <v>14</v>
      </c>
      <c r="E550" s="50" t="s">
        <v>1231</v>
      </c>
      <c r="F550" s="50">
        <v>0</v>
      </c>
      <c r="G550" s="50">
        <v>338773.03129999997</v>
      </c>
    </row>
    <row r="551" spans="1:7" x14ac:dyDescent="0.2">
      <c r="A551" s="50">
        <v>8560</v>
      </c>
      <c r="B551" s="50">
        <v>2016</v>
      </c>
      <c r="C551" s="50" t="str">
        <f t="shared" si="8"/>
        <v>85602016</v>
      </c>
      <c r="D551" s="50">
        <f>VLOOKUP(A551,CATMUN!$B$2:$G$1123,6,0)</f>
        <v>14</v>
      </c>
      <c r="E551" s="50" t="s">
        <v>1231</v>
      </c>
      <c r="F551" s="50">
        <v>0</v>
      </c>
      <c r="G551" s="50">
        <v>218762448</v>
      </c>
    </row>
    <row r="552" spans="1:7" x14ac:dyDescent="0.2">
      <c r="A552" s="50">
        <v>8560</v>
      </c>
      <c r="B552" s="50">
        <v>2017</v>
      </c>
      <c r="C552" s="50" t="str">
        <f t="shared" si="8"/>
        <v>85602017</v>
      </c>
      <c r="D552" s="50">
        <f>VLOOKUP(A552,CATMUN!$B$2:$G$1123,6,0)</f>
        <v>14</v>
      </c>
      <c r="E552" s="50" t="s">
        <v>1231</v>
      </c>
      <c r="F552" s="50">
        <v>3888.27</v>
      </c>
      <c r="G552" s="50">
        <v>181327</v>
      </c>
    </row>
    <row r="553" spans="1:7" x14ac:dyDescent="0.2">
      <c r="A553" s="50">
        <v>8560</v>
      </c>
      <c r="B553" s="50">
        <v>2018</v>
      </c>
      <c r="C553" s="50" t="str">
        <f t="shared" si="8"/>
        <v>85602018</v>
      </c>
      <c r="D553" s="50">
        <f>VLOOKUP(A553,CATMUN!$B$2:$G$1123,6,0)</f>
        <v>14</v>
      </c>
      <c r="E553" s="50" t="s">
        <v>1231</v>
      </c>
      <c r="F553" s="50">
        <v>30891000</v>
      </c>
      <c r="G553" s="50">
        <v>221394400</v>
      </c>
    </row>
    <row r="554" spans="1:7" x14ac:dyDescent="0.2">
      <c r="A554" s="50">
        <v>8573</v>
      </c>
      <c r="B554" s="50">
        <v>2015</v>
      </c>
      <c r="C554" s="50" t="str">
        <f t="shared" si="8"/>
        <v>85732015</v>
      </c>
      <c r="D554" s="50">
        <f>VLOOKUP(A554,CATMUN!$B$2:$G$1123,6,0)</f>
        <v>11</v>
      </c>
      <c r="E554" s="50" t="s">
        <v>1232</v>
      </c>
      <c r="F554" s="50">
        <v>721667.45</v>
      </c>
      <c r="G554" s="50">
        <v>338773.03129999997</v>
      </c>
    </row>
    <row r="555" spans="1:7" x14ac:dyDescent="0.2">
      <c r="A555" s="50">
        <v>8573</v>
      </c>
      <c r="B555" s="50">
        <v>2016</v>
      </c>
      <c r="C555" s="50" t="str">
        <f t="shared" si="8"/>
        <v>85732016</v>
      </c>
      <c r="D555" s="50">
        <f>VLOOKUP(A555,CATMUN!$B$2:$G$1123,6,0)</f>
        <v>11</v>
      </c>
      <c r="E555" s="50" t="s">
        <v>1232</v>
      </c>
      <c r="F555" s="50">
        <v>877835530</v>
      </c>
      <c r="G555" s="50">
        <v>218762448</v>
      </c>
    </row>
    <row r="556" spans="1:7" x14ac:dyDescent="0.2">
      <c r="A556" s="50">
        <v>8573</v>
      </c>
      <c r="B556" s="50">
        <v>2017</v>
      </c>
      <c r="C556" s="50" t="str">
        <f t="shared" si="8"/>
        <v>85732017</v>
      </c>
      <c r="D556" s="50">
        <f>VLOOKUP(A556,CATMUN!$B$2:$G$1123,6,0)</f>
        <v>11</v>
      </c>
      <c r="E556" s="50" t="s">
        <v>1232</v>
      </c>
      <c r="F556" s="50">
        <v>680977.22</v>
      </c>
      <c r="G556" s="50">
        <v>181327</v>
      </c>
    </row>
    <row r="557" spans="1:7" x14ac:dyDescent="0.2">
      <c r="A557" s="50">
        <v>8573</v>
      </c>
      <c r="B557" s="50">
        <v>2018</v>
      </c>
      <c r="C557" s="50" t="str">
        <f t="shared" si="8"/>
        <v>85732018</v>
      </c>
      <c r="D557" s="50">
        <f>VLOOKUP(A557,CATMUN!$B$2:$G$1123,6,0)</f>
        <v>11</v>
      </c>
      <c r="E557" s="50" t="s">
        <v>1232</v>
      </c>
      <c r="F557" s="50">
        <v>957437929</v>
      </c>
      <c r="G557" s="50">
        <v>221394400</v>
      </c>
    </row>
    <row r="558" spans="1:7" x14ac:dyDescent="0.2">
      <c r="A558" s="50">
        <v>8606</v>
      </c>
      <c r="B558" s="50">
        <v>2015</v>
      </c>
      <c r="C558" s="50" t="str">
        <f t="shared" si="8"/>
        <v>86062015</v>
      </c>
      <c r="D558" s="50">
        <f>VLOOKUP(A558,CATMUN!$B$2:$G$1123,6,0)</f>
        <v>14</v>
      </c>
      <c r="E558" s="50" t="s">
        <v>1233</v>
      </c>
      <c r="F558" s="50">
        <v>12967</v>
      </c>
      <c r="G558" s="50">
        <v>338773.03129999997</v>
      </c>
    </row>
    <row r="559" spans="1:7" x14ac:dyDescent="0.2">
      <c r="A559" s="50">
        <v>8606</v>
      </c>
      <c r="B559" s="50">
        <v>2016</v>
      </c>
      <c r="C559" s="50" t="str">
        <f t="shared" si="8"/>
        <v>86062016</v>
      </c>
      <c r="D559" s="50">
        <f>VLOOKUP(A559,CATMUN!$B$2:$G$1123,6,0)</f>
        <v>14</v>
      </c>
      <c r="E559" s="50" t="s">
        <v>1233</v>
      </c>
      <c r="F559" s="50">
        <v>27358784</v>
      </c>
      <c r="G559" s="50">
        <v>218762448</v>
      </c>
    </row>
    <row r="560" spans="1:7" x14ac:dyDescent="0.2">
      <c r="A560" s="50">
        <v>8606</v>
      </c>
      <c r="B560" s="50">
        <v>2017</v>
      </c>
      <c r="C560" s="50" t="str">
        <f t="shared" si="8"/>
        <v>86062017</v>
      </c>
      <c r="D560" s="50">
        <f>VLOOKUP(A560,CATMUN!$B$2:$G$1123,6,0)</f>
        <v>14</v>
      </c>
      <c r="E560" s="50" t="s">
        <v>1233</v>
      </c>
      <c r="F560" s="50">
        <v>23868</v>
      </c>
      <c r="G560" s="50">
        <v>181327</v>
      </c>
    </row>
    <row r="561" spans="1:7" x14ac:dyDescent="0.2">
      <c r="A561" s="50">
        <v>8606</v>
      </c>
      <c r="B561" s="50">
        <v>2018</v>
      </c>
      <c r="C561" s="50" t="str">
        <f t="shared" si="8"/>
        <v>86062018</v>
      </c>
      <c r="D561" s="50">
        <f>VLOOKUP(A561,CATMUN!$B$2:$G$1123,6,0)</f>
        <v>14</v>
      </c>
      <c r="E561" s="50" t="s">
        <v>1233</v>
      </c>
      <c r="F561" s="50">
        <v>16675198</v>
      </c>
      <c r="G561" s="50">
        <v>221394400</v>
      </c>
    </row>
    <row r="562" spans="1:7" x14ac:dyDescent="0.2">
      <c r="A562" s="50">
        <v>8634</v>
      </c>
      <c r="B562" s="50">
        <v>2015</v>
      </c>
      <c r="C562" s="50" t="str">
        <f t="shared" si="8"/>
        <v>86342015</v>
      </c>
      <c r="D562" s="50">
        <f>VLOOKUP(A562,CATMUN!$B$2:$G$1123,6,0)</f>
        <v>14</v>
      </c>
      <c r="E562" s="50" t="s">
        <v>1234</v>
      </c>
      <c r="F562" s="50">
        <v>107738</v>
      </c>
      <c r="G562" s="50">
        <v>338773.03129999997</v>
      </c>
    </row>
    <row r="563" spans="1:7" x14ac:dyDescent="0.2">
      <c r="A563" s="50">
        <v>8634</v>
      </c>
      <c r="B563" s="50">
        <v>2016</v>
      </c>
      <c r="C563" s="50" t="str">
        <f t="shared" si="8"/>
        <v>86342016</v>
      </c>
      <c r="D563" s="50">
        <f>VLOOKUP(A563,CATMUN!$B$2:$G$1123,6,0)</f>
        <v>14</v>
      </c>
      <c r="E563" s="50" t="s">
        <v>1234</v>
      </c>
      <c r="F563" s="50">
        <v>148376169</v>
      </c>
      <c r="G563" s="50">
        <v>218762448</v>
      </c>
    </row>
    <row r="564" spans="1:7" x14ac:dyDescent="0.2">
      <c r="A564" s="50">
        <v>8634</v>
      </c>
      <c r="B564" s="50">
        <v>2017</v>
      </c>
      <c r="C564" s="50" t="str">
        <f t="shared" si="8"/>
        <v>86342017</v>
      </c>
      <c r="D564" s="50">
        <f>VLOOKUP(A564,CATMUN!$B$2:$G$1123,6,0)</f>
        <v>14</v>
      </c>
      <c r="E564" s="50" t="s">
        <v>1234</v>
      </c>
      <c r="F564" s="50">
        <v>214039</v>
      </c>
      <c r="G564" s="50">
        <v>181327</v>
      </c>
    </row>
    <row r="565" spans="1:7" x14ac:dyDescent="0.2">
      <c r="A565" s="50">
        <v>8634</v>
      </c>
      <c r="B565" s="50">
        <v>2018</v>
      </c>
      <c r="C565" s="50" t="str">
        <f t="shared" si="8"/>
        <v>86342018</v>
      </c>
      <c r="D565" s="50">
        <f>VLOOKUP(A565,CATMUN!$B$2:$G$1123,6,0)</f>
        <v>14</v>
      </c>
      <c r="E565" s="50" t="s">
        <v>1234</v>
      </c>
      <c r="F565" s="50">
        <v>184544474</v>
      </c>
      <c r="G565" s="50">
        <v>221394400</v>
      </c>
    </row>
    <row r="566" spans="1:7" x14ac:dyDescent="0.2">
      <c r="A566" s="50">
        <v>8638</v>
      </c>
      <c r="B566" s="50">
        <v>2015</v>
      </c>
      <c r="C566" s="50" t="str">
        <f t="shared" si="8"/>
        <v>86382015</v>
      </c>
      <c r="D566" s="50">
        <f>VLOOKUP(A566,CATMUN!$B$2:$G$1123,6,0)</f>
        <v>11</v>
      </c>
      <c r="E566" s="50" t="s">
        <v>1235</v>
      </c>
      <c r="F566" s="50">
        <v>148062</v>
      </c>
      <c r="G566" s="50">
        <v>113668.75780000001</v>
      </c>
    </row>
    <row r="567" spans="1:7" x14ac:dyDescent="0.2">
      <c r="A567" s="50">
        <v>8638</v>
      </c>
      <c r="B567" s="50">
        <v>2016</v>
      </c>
      <c r="C567" s="50" t="str">
        <f t="shared" si="8"/>
        <v>86382016</v>
      </c>
      <c r="D567" s="50">
        <f>VLOOKUP(A567,CATMUN!$B$2:$G$1123,6,0)</f>
        <v>11</v>
      </c>
      <c r="E567" s="50" t="s">
        <v>1235</v>
      </c>
      <c r="F567" s="50">
        <v>234268621</v>
      </c>
      <c r="G567" s="50">
        <v>137806640</v>
      </c>
    </row>
    <row r="568" spans="1:7" x14ac:dyDescent="0.2">
      <c r="A568" s="50">
        <v>8638</v>
      </c>
      <c r="B568" s="50">
        <v>2017</v>
      </c>
      <c r="C568" s="50" t="str">
        <f t="shared" si="8"/>
        <v>86382017</v>
      </c>
      <c r="D568" s="50">
        <f>VLOOKUP(A568,CATMUN!$B$2:$G$1123,6,0)</f>
        <v>11</v>
      </c>
      <c r="E568" s="50" t="s">
        <v>1235</v>
      </c>
      <c r="F568" s="50">
        <v>213598</v>
      </c>
      <c r="G568" s="50">
        <v>123698.71090000001</v>
      </c>
    </row>
    <row r="569" spans="1:7" x14ac:dyDescent="0.2">
      <c r="A569" s="50">
        <v>8638</v>
      </c>
      <c r="B569" s="50">
        <v>2018</v>
      </c>
      <c r="C569" s="50" t="str">
        <f t="shared" si="8"/>
        <v>86382018</v>
      </c>
      <c r="D569" s="50">
        <f>VLOOKUP(A569,CATMUN!$B$2:$G$1123,6,0)</f>
        <v>11</v>
      </c>
      <c r="E569" s="50" t="s">
        <v>1235</v>
      </c>
      <c r="F569" s="50">
        <v>252406479</v>
      </c>
      <c r="G569" s="50">
        <v>151337472</v>
      </c>
    </row>
    <row r="570" spans="1:7" x14ac:dyDescent="0.2">
      <c r="A570" s="50">
        <v>8675</v>
      </c>
      <c r="B570" s="50">
        <v>2015</v>
      </c>
      <c r="C570" s="50" t="str">
        <f t="shared" si="8"/>
        <v>86752015</v>
      </c>
      <c r="D570" s="50">
        <f>VLOOKUP(A570,CATMUN!$B$2:$G$1123,6,0)</f>
        <v>7</v>
      </c>
      <c r="E570" s="50" t="s">
        <v>1236</v>
      </c>
      <c r="F570" s="50">
        <v>363</v>
      </c>
      <c r="G570" s="50">
        <v>113668.75780000001</v>
      </c>
    </row>
    <row r="571" spans="1:7" x14ac:dyDescent="0.2">
      <c r="A571" s="50">
        <v>8675</v>
      </c>
      <c r="B571" s="50">
        <v>2016</v>
      </c>
      <c r="C571" s="50" t="str">
        <f t="shared" si="8"/>
        <v>86752016</v>
      </c>
      <c r="D571" s="50">
        <f>VLOOKUP(A571,CATMUN!$B$2:$G$1123,6,0)</f>
        <v>7</v>
      </c>
      <c r="E571" s="50" t="s">
        <v>1236</v>
      </c>
      <c r="F571" s="50">
        <v>170000</v>
      </c>
      <c r="G571" s="50">
        <v>137806640</v>
      </c>
    </row>
    <row r="572" spans="1:7" x14ac:dyDescent="0.2">
      <c r="A572" s="50">
        <v>8675</v>
      </c>
      <c r="B572" s="50">
        <v>2017</v>
      </c>
      <c r="C572" s="50" t="str">
        <f t="shared" si="8"/>
        <v>86752017</v>
      </c>
      <c r="D572" s="50">
        <f>VLOOKUP(A572,CATMUN!$B$2:$G$1123,6,0)</f>
        <v>7</v>
      </c>
      <c r="E572" s="50" t="s">
        <v>1236</v>
      </c>
      <c r="F572" s="50">
        <v>0</v>
      </c>
      <c r="G572" s="50">
        <v>123698.71090000001</v>
      </c>
    </row>
    <row r="573" spans="1:7" x14ac:dyDescent="0.2">
      <c r="A573" s="50">
        <v>8675</v>
      </c>
      <c r="B573" s="50">
        <v>2018</v>
      </c>
      <c r="C573" s="50" t="str">
        <f t="shared" si="8"/>
        <v>86752018</v>
      </c>
      <c r="D573" s="50">
        <f>VLOOKUP(A573,CATMUN!$B$2:$G$1123,6,0)</f>
        <v>7</v>
      </c>
      <c r="E573" s="50" t="s">
        <v>1236</v>
      </c>
      <c r="F573" s="50">
        <v>2099000</v>
      </c>
      <c r="G573" s="50">
        <v>151337472</v>
      </c>
    </row>
    <row r="574" spans="1:7" x14ac:dyDescent="0.2">
      <c r="A574" s="50">
        <v>8685</v>
      </c>
      <c r="B574" s="50">
        <v>2015</v>
      </c>
      <c r="C574" s="50" t="str">
        <f t="shared" si="8"/>
        <v>86852015</v>
      </c>
      <c r="D574" s="50">
        <f>VLOOKUP(A574,CATMUN!$B$2:$G$1123,6,0)</f>
        <v>14</v>
      </c>
      <c r="E574" s="50" t="s">
        <v>1237</v>
      </c>
      <c r="F574" s="50">
        <v>61888</v>
      </c>
      <c r="G574" s="50">
        <v>338773.03129999997</v>
      </c>
    </row>
    <row r="575" spans="1:7" x14ac:dyDescent="0.2">
      <c r="A575" s="50">
        <v>8685</v>
      </c>
      <c r="B575" s="50">
        <v>2016</v>
      </c>
      <c r="C575" s="50" t="str">
        <f t="shared" si="8"/>
        <v>86852016</v>
      </c>
      <c r="D575" s="50">
        <f>VLOOKUP(A575,CATMUN!$B$2:$G$1123,6,0)</f>
        <v>14</v>
      </c>
      <c r="E575" s="50" t="s">
        <v>1237</v>
      </c>
      <c r="F575" s="50">
        <v>59122661</v>
      </c>
      <c r="G575" s="50">
        <v>218762448</v>
      </c>
    </row>
    <row r="576" spans="1:7" x14ac:dyDescent="0.2">
      <c r="A576" s="50">
        <v>8685</v>
      </c>
      <c r="B576" s="50">
        <v>2017</v>
      </c>
      <c r="C576" s="50" t="str">
        <f t="shared" si="8"/>
        <v>86852017</v>
      </c>
      <c r="D576" s="50">
        <f>VLOOKUP(A576,CATMUN!$B$2:$G$1123,6,0)</f>
        <v>14</v>
      </c>
      <c r="E576" s="50" t="s">
        <v>1237</v>
      </c>
      <c r="F576" s="50">
        <v>68965.38</v>
      </c>
      <c r="G576" s="50">
        <v>181327</v>
      </c>
    </row>
    <row r="577" spans="1:7" x14ac:dyDescent="0.2">
      <c r="A577" s="50">
        <v>8685</v>
      </c>
      <c r="B577" s="50">
        <v>2018</v>
      </c>
      <c r="C577" s="50" t="str">
        <f t="shared" si="8"/>
        <v>86852018</v>
      </c>
      <c r="D577" s="50">
        <f>VLOOKUP(A577,CATMUN!$B$2:$G$1123,6,0)</f>
        <v>14</v>
      </c>
      <c r="E577" s="50" t="s">
        <v>1237</v>
      </c>
      <c r="F577" s="50">
        <v>78618748</v>
      </c>
      <c r="G577" s="50">
        <v>221394400</v>
      </c>
    </row>
    <row r="578" spans="1:7" x14ac:dyDescent="0.2">
      <c r="A578" s="50">
        <v>8758</v>
      </c>
      <c r="B578" s="50">
        <v>2015</v>
      </c>
      <c r="C578" s="50" t="str">
        <f t="shared" si="8"/>
        <v>87582015</v>
      </c>
      <c r="D578" s="50">
        <f>VLOOKUP(A578,CATMUN!$B$2:$G$1123,6,0)</f>
        <v>11</v>
      </c>
      <c r="E578" s="50" t="s">
        <v>1238</v>
      </c>
      <c r="F578" s="50">
        <v>2609019.7599999998</v>
      </c>
      <c r="G578" s="50">
        <v>505977.6875</v>
      </c>
    </row>
    <row r="579" spans="1:7" x14ac:dyDescent="0.2">
      <c r="A579" s="50">
        <v>8758</v>
      </c>
      <c r="B579" s="50">
        <v>2016</v>
      </c>
      <c r="C579" s="50" t="str">
        <f t="shared" ref="C579:C642" si="9">A579&amp;B579</f>
        <v>87582016</v>
      </c>
      <c r="D579" s="50">
        <f>VLOOKUP(A579,CATMUN!$B$2:$G$1123,6,0)</f>
        <v>11</v>
      </c>
      <c r="E579" s="50" t="s">
        <v>1238</v>
      </c>
      <c r="F579" s="50">
        <v>2688896427</v>
      </c>
      <c r="G579" s="50">
        <v>530633504</v>
      </c>
    </row>
    <row r="580" spans="1:7" x14ac:dyDescent="0.2">
      <c r="A580" s="50">
        <v>8758</v>
      </c>
      <c r="B580" s="50">
        <v>2017</v>
      </c>
      <c r="C580" s="50" t="str">
        <f t="shared" si="9"/>
        <v>87582017</v>
      </c>
      <c r="D580" s="50">
        <f>VLOOKUP(A580,CATMUN!$B$2:$G$1123,6,0)</f>
        <v>11</v>
      </c>
      <c r="E580" s="50" t="s">
        <v>1238</v>
      </c>
      <c r="F580" s="50">
        <v>2660021.5099999998</v>
      </c>
      <c r="G580" s="50">
        <v>444938.46879999997</v>
      </c>
    </row>
    <row r="581" spans="1:7" x14ac:dyDescent="0.2">
      <c r="A581" s="50">
        <v>8758</v>
      </c>
      <c r="B581" s="50">
        <v>2018</v>
      </c>
      <c r="C581" s="50" t="str">
        <f t="shared" si="9"/>
        <v>87582018</v>
      </c>
      <c r="D581" s="50">
        <f>VLOOKUP(A581,CATMUN!$B$2:$G$1123,6,0)</f>
        <v>11</v>
      </c>
      <c r="E581" s="50" t="s">
        <v>1238</v>
      </c>
      <c r="F581" s="50">
        <v>3786149775</v>
      </c>
      <c r="G581" s="50">
        <v>529757888</v>
      </c>
    </row>
    <row r="582" spans="1:7" x14ac:dyDescent="0.2">
      <c r="A582" s="50">
        <v>8770</v>
      </c>
      <c r="B582" s="50">
        <v>2015</v>
      </c>
      <c r="C582" s="50" t="str">
        <f t="shared" si="9"/>
        <v>87702015</v>
      </c>
      <c r="D582" s="50">
        <f>VLOOKUP(A582,CATMUN!$B$2:$G$1123,6,0)</f>
        <v>7</v>
      </c>
      <c r="E582" s="50" t="s">
        <v>1239</v>
      </c>
      <c r="F582" s="50">
        <v>2368</v>
      </c>
      <c r="G582" s="50">
        <v>505977.6875</v>
      </c>
    </row>
    <row r="583" spans="1:7" x14ac:dyDescent="0.2">
      <c r="A583" s="50">
        <v>8770</v>
      </c>
      <c r="B583" s="50">
        <v>2016</v>
      </c>
      <c r="C583" s="50" t="str">
        <f t="shared" si="9"/>
        <v>87702016</v>
      </c>
      <c r="D583" s="50">
        <f>VLOOKUP(A583,CATMUN!$B$2:$G$1123,6,0)</f>
        <v>7</v>
      </c>
      <c r="E583" s="50" t="s">
        <v>1239</v>
      </c>
      <c r="F583" s="50">
        <v>13956037</v>
      </c>
      <c r="G583" s="50">
        <v>530633504</v>
      </c>
    </row>
    <row r="584" spans="1:7" x14ac:dyDescent="0.2">
      <c r="A584" s="50">
        <v>8770</v>
      </c>
      <c r="B584" s="50">
        <v>2017</v>
      </c>
      <c r="C584" s="50" t="str">
        <f t="shared" si="9"/>
        <v>87702017</v>
      </c>
      <c r="D584" s="50">
        <f>VLOOKUP(A584,CATMUN!$B$2:$G$1123,6,0)</f>
        <v>7</v>
      </c>
      <c r="E584" s="50" t="s">
        <v>1239</v>
      </c>
      <c r="F584" s="50">
        <v>12457</v>
      </c>
      <c r="G584" s="50">
        <v>444938.46879999997</v>
      </c>
    </row>
    <row r="585" spans="1:7" x14ac:dyDescent="0.2">
      <c r="A585" s="50">
        <v>8770</v>
      </c>
      <c r="B585" s="50">
        <v>2018</v>
      </c>
      <c r="C585" s="50" t="str">
        <f t="shared" si="9"/>
        <v>87702018</v>
      </c>
      <c r="D585" s="50">
        <f>VLOOKUP(A585,CATMUN!$B$2:$G$1123,6,0)</f>
        <v>7</v>
      </c>
      <c r="E585" s="50" t="s">
        <v>1239</v>
      </c>
      <c r="F585" s="50">
        <v>4452937</v>
      </c>
      <c r="G585" s="50">
        <v>529757888</v>
      </c>
    </row>
    <row r="586" spans="1:7" x14ac:dyDescent="0.2">
      <c r="A586" s="50">
        <v>8832</v>
      </c>
      <c r="B586" s="50">
        <v>2015</v>
      </c>
      <c r="C586" s="50" t="str">
        <f t="shared" si="9"/>
        <v>88322015</v>
      </c>
      <c r="D586" s="50">
        <f>VLOOKUP(A586,CATMUN!$B$2:$G$1123,6,0)</f>
        <v>14</v>
      </c>
      <c r="E586" s="50" t="s">
        <v>1240</v>
      </c>
      <c r="F586" s="50">
        <v>26636.06</v>
      </c>
      <c r="G586" s="50">
        <v>338773.03129999997</v>
      </c>
    </row>
    <row r="587" spans="1:7" x14ac:dyDescent="0.2">
      <c r="A587" s="50">
        <v>8832</v>
      </c>
      <c r="B587" s="50">
        <v>2016</v>
      </c>
      <c r="C587" s="50" t="str">
        <f t="shared" si="9"/>
        <v>88322016</v>
      </c>
      <c r="D587" s="50">
        <f>VLOOKUP(A587,CATMUN!$B$2:$G$1123,6,0)</f>
        <v>14</v>
      </c>
      <c r="E587" s="50" t="s">
        <v>1240</v>
      </c>
      <c r="F587" s="50">
        <v>34326472</v>
      </c>
      <c r="G587" s="50">
        <v>218762448</v>
      </c>
    </row>
    <row r="588" spans="1:7" x14ac:dyDescent="0.2">
      <c r="A588" s="50">
        <v>8832</v>
      </c>
      <c r="B588" s="50">
        <v>2017</v>
      </c>
      <c r="C588" s="50" t="str">
        <f t="shared" si="9"/>
        <v>88322017</v>
      </c>
      <c r="D588" s="50">
        <f>VLOOKUP(A588,CATMUN!$B$2:$G$1123,6,0)</f>
        <v>14</v>
      </c>
      <c r="E588" s="50" t="s">
        <v>1240</v>
      </c>
      <c r="F588" s="50">
        <v>30407</v>
      </c>
      <c r="G588" s="50">
        <v>181327</v>
      </c>
    </row>
    <row r="589" spans="1:7" x14ac:dyDescent="0.2">
      <c r="A589" s="50">
        <v>8832</v>
      </c>
      <c r="B589" s="50">
        <v>2018</v>
      </c>
      <c r="C589" s="50" t="str">
        <f t="shared" si="9"/>
        <v>88322018</v>
      </c>
      <c r="D589" s="50">
        <f>VLOOKUP(A589,CATMUN!$B$2:$G$1123,6,0)</f>
        <v>14</v>
      </c>
      <c r="E589" s="50" t="s">
        <v>1240</v>
      </c>
      <c r="F589" s="50">
        <v>53617924</v>
      </c>
      <c r="G589" s="50">
        <v>221394400</v>
      </c>
    </row>
    <row r="590" spans="1:7" x14ac:dyDescent="0.2">
      <c r="A590" s="50">
        <v>8849</v>
      </c>
      <c r="B590" s="50">
        <v>2015</v>
      </c>
      <c r="C590" s="50" t="str">
        <f t="shared" si="9"/>
        <v>88492015</v>
      </c>
      <c r="D590" s="50">
        <f>VLOOKUP(A590,CATMUN!$B$2:$G$1123,6,0)</f>
        <v>14</v>
      </c>
      <c r="E590" s="50" t="s">
        <v>1241</v>
      </c>
      <c r="F590" s="50">
        <v>0</v>
      </c>
      <c r="G590" s="50">
        <v>338773.03129999997</v>
      </c>
    </row>
    <row r="591" spans="1:7" x14ac:dyDescent="0.2">
      <c r="A591" s="50">
        <v>8849</v>
      </c>
      <c r="B591" s="50">
        <v>2016</v>
      </c>
      <c r="C591" s="50" t="str">
        <f t="shared" si="9"/>
        <v>88492016</v>
      </c>
      <c r="D591" s="50">
        <f>VLOOKUP(A591,CATMUN!$B$2:$G$1123,6,0)</f>
        <v>14</v>
      </c>
      <c r="E591" s="50" t="s">
        <v>1241</v>
      </c>
      <c r="F591" s="50">
        <v>0</v>
      </c>
      <c r="G591" s="50">
        <v>218762448</v>
      </c>
    </row>
    <row r="592" spans="1:7" x14ac:dyDescent="0.2">
      <c r="A592" s="50">
        <v>8849</v>
      </c>
      <c r="B592" s="50">
        <v>2017</v>
      </c>
      <c r="C592" s="50" t="str">
        <f t="shared" si="9"/>
        <v>88492017</v>
      </c>
      <c r="D592" s="50">
        <f>VLOOKUP(A592,CATMUN!$B$2:$G$1123,6,0)</f>
        <v>14</v>
      </c>
      <c r="E592" s="50" t="s">
        <v>1241</v>
      </c>
      <c r="F592" s="50">
        <v>0</v>
      </c>
      <c r="G592" s="50">
        <v>181327</v>
      </c>
    </row>
    <row r="593" spans="1:7" x14ac:dyDescent="0.2">
      <c r="A593" s="50">
        <v>8849</v>
      </c>
      <c r="B593" s="50">
        <v>2018</v>
      </c>
      <c r="C593" s="50" t="str">
        <f t="shared" si="9"/>
        <v>88492018</v>
      </c>
      <c r="D593" s="50">
        <f>VLOOKUP(A593,CATMUN!$B$2:$G$1123,6,0)</f>
        <v>14</v>
      </c>
      <c r="E593" s="50" t="s">
        <v>1241</v>
      </c>
      <c r="F593" s="50">
        <v>3580596</v>
      </c>
      <c r="G593" s="50">
        <v>221394400</v>
      </c>
    </row>
    <row r="594" spans="1:7" x14ac:dyDescent="0.2">
      <c r="A594" s="50">
        <v>13006</v>
      </c>
      <c r="B594" s="50">
        <v>2015</v>
      </c>
      <c r="C594" s="50" t="str">
        <f t="shared" si="9"/>
        <v>130062015</v>
      </c>
      <c r="D594" s="50">
        <f>VLOOKUP(A594,CATMUN!$B$2:$G$1123,6,0)</f>
        <v>15</v>
      </c>
      <c r="E594" s="50" t="s">
        <v>1244</v>
      </c>
      <c r="F594" s="50">
        <v>698</v>
      </c>
      <c r="G594" s="50">
        <v>18925.23633</v>
      </c>
    </row>
    <row r="595" spans="1:7" x14ac:dyDescent="0.2">
      <c r="A595" s="50">
        <v>13006</v>
      </c>
      <c r="B595" s="50">
        <v>2016</v>
      </c>
      <c r="C595" s="50" t="str">
        <f t="shared" si="9"/>
        <v>130062016</v>
      </c>
      <c r="D595" s="50">
        <f>VLOOKUP(A595,CATMUN!$B$2:$G$1123,6,0)</f>
        <v>15</v>
      </c>
      <c r="E595" s="50" t="s">
        <v>1244</v>
      </c>
      <c r="F595" s="50">
        <v>622660</v>
      </c>
      <c r="G595" s="50">
        <v>28165158</v>
      </c>
    </row>
    <row r="596" spans="1:7" x14ac:dyDescent="0.2">
      <c r="A596" s="50">
        <v>13006</v>
      </c>
      <c r="B596" s="50">
        <v>2017</v>
      </c>
      <c r="C596" s="50" t="str">
        <f t="shared" si="9"/>
        <v>130062017</v>
      </c>
      <c r="D596" s="50">
        <f>VLOOKUP(A596,CATMUN!$B$2:$G$1123,6,0)</f>
        <v>15</v>
      </c>
      <c r="E596" s="50" t="s">
        <v>1244</v>
      </c>
      <c r="F596" s="50">
        <v>0</v>
      </c>
      <c r="G596" s="50">
        <v>16446.85742</v>
      </c>
    </row>
    <row r="597" spans="1:7" x14ac:dyDescent="0.2">
      <c r="A597" s="50">
        <v>13006</v>
      </c>
      <c r="B597" s="50">
        <v>2018</v>
      </c>
      <c r="C597" s="50" t="str">
        <f t="shared" si="9"/>
        <v>130062018</v>
      </c>
      <c r="D597" s="50">
        <f>VLOOKUP(A597,CATMUN!$B$2:$G$1123,6,0)</f>
        <v>15</v>
      </c>
      <c r="E597" s="50" t="s">
        <v>1244</v>
      </c>
      <c r="F597" s="50">
        <v>0</v>
      </c>
      <c r="G597" s="50">
        <v>31061434</v>
      </c>
    </row>
    <row r="598" spans="1:7" x14ac:dyDescent="0.2">
      <c r="A598" s="50">
        <v>13030</v>
      </c>
      <c r="B598" s="50">
        <v>2015</v>
      </c>
      <c r="C598" s="50" t="str">
        <f t="shared" si="9"/>
        <v>130302015</v>
      </c>
      <c r="D598" s="50">
        <f>VLOOKUP(A598,CATMUN!$B$2:$G$1123,6,0)</f>
        <v>15</v>
      </c>
      <c r="E598" s="50" t="s">
        <v>1245</v>
      </c>
      <c r="F598" s="50">
        <v>3000</v>
      </c>
      <c r="G598" s="50">
        <v>23350.427729999999</v>
      </c>
    </row>
    <row r="599" spans="1:7" x14ac:dyDescent="0.2">
      <c r="A599" s="50">
        <v>13030</v>
      </c>
      <c r="B599" s="50">
        <v>2017</v>
      </c>
      <c r="C599" s="50" t="str">
        <f t="shared" si="9"/>
        <v>130302017</v>
      </c>
      <c r="D599" s="50">
        <f>VLOOKUP(A599,CATMUN!$B$2:$G$1123,6,0)</f>
        <v>15</v>
      </c>
      <c r="E599" s="50" t="s">
        <v>1245</v>
      </c>
      <c r="F599" s="50">
        <v>0</v>
      </c>
      <c r="G599" s="50">
        <v>38136.226560000003</v>
      </c>
    </row>
    <row r="600" spans="1:7" x14ac:dyDescent="0.2">
      <c r="A600" s="50">
        <v>13030</v>
      </c>
      <c r="B600" s="50">
        <v>2018</v>
      </c>
      <c r="C600" s="50" t="str">
        <f t="shared" si="9"/>
        <v>130302018</v>
      </c>
      <c r="D600" s="50">
        <f>VLOOKUP(A600,CATMUN!$B$2:$G$1123,6,0)</f>
        <v>15</v>
      </c>
      <c r="E600" s="50" t="s">
        <v>1245</v>
      </c>
      <c r="F600" s="50">
        <v>0</v>
      </c>
      <c r="G600" s="50">
        <v>27791024</v>
      </c>
    </row>
    <row r="601" spans="1:7" x14ac:dyDescent="0.2">
      <c r="A601" s="50">
        <v>13042</v>
      </c>
      <c r="B601" s="50">
        <v>2016</v>
      </c>
      <c r="C601" s="50" t="str">
        <f t="shared" si="9"/>
        <v>130422016</v>
      </c>
      <c r="D601" s="50">
        <f>VLOOKUP(A601,CATMUN!$B$2:$G$1123,6,0)</f>
        <v>15</v>
      </c>
      <c r="E601" s="50" t="s">
        <v>1246</v>
      </c>
      <c r="F601" s="50">
        <v>0</v>
      </c>
      <c r="G601" s="50">
        <v>25866452</v>
      </c>
    </row>
    <row r="602" spans="1:7" x14ac:dyDescent="0.2">
      <c r="A602" s="50">
        <v>13042</v>
      </c>
      <c r="B602" s="50">
        <v>2018</v>
      </c>
      <c r="C602" s="50" t="str">
        <f t="shared" si="9"/>
        <v>130422018</v>
      </c>
      <c r="D602" s="50">
        <f>VLOOKUP(A602,CATMUN!$B$2:$G$1123,6,0)</f>
        <v>15</v>
      </c>
      <c r="E602" s="50" t="s">
        <v>1246</v>
      </c>
      <c r="F602" s="50">
        <v>1000000</v>
      </c>
      <c r="G602" s="50">
        <v>27791024</v>
      </c>
    </row>
    <row r="603" spans="1:7" x14ac:dyDescent="0.2">
      <c r="A603" s="50">
        <v>13052</v>
      </c>
      <c r="B603" s="50">
        <v>2015</v>
      </c>
      <c r="C603" s="50" t="str">
        <f t="shared" si="9"/>
        <v>130522015</v>
      </c>
      <c r="D603" s="50">
        <f>VLOOKUP(A603,CATMUN!$B$2:$G$1123,6,0)</f>
        <v>14</v>
      </c>
      <c r="E603" s="50" t="s">
        <v>1247</v>
      </c>
      <c r="F603" s="50">
        <v>77526.16</v>
      </c>
      <c r="G603" s="50">
        <v>505977.6875</v>
      </c>
    </row>
    <row r="604" spans="1:7" x14ac:dyDescent="0.2">
      <c r="A604" s="50">
        <v>13052</v>
      </c>
      <c r="B604" s="50">
        <v>2016</v>
      </c>
      <c r="C604" s="50" t="str">
        <f t="shared" si="9"/>
        <v>130522016</v>
      </c>
      <c r="D604" s="50">
        <f>VLOOKUP(A604,CATMUN!$B$2:$G$1123,6,0)</f>
        <v>14</v>
      </c>
      <c r="E604" s="50" t="s">
        <v>1247</v>
      </c>
      <c r="F604" s="50">
        <v>119725789</v>
      </c>
      <c r="G604" s="50">
        <v>530633504</v>
      </c>
    </row>
    <row r="605" spans="1:7" x14ac:dyDescent="0.2">
      <c r="A605" s="50">
        <v>13052</v>
      </c>
      <c r="B605" s="50">
        <v>2017</v>
      </c>
      <c r="C605" s="50" t="str">
        <f t="shared" si="9"/>
        <v>130522017</v>
      </c>
      <c r="D605" s="50">
        <f>VLOOKUP(A605,CATMUN!$B$2:$G$1123,6,0)</f>
        <v>14</v>
      </c>
      <c r="E605" s="50" t="s">
        <v>1247</v>
      </c>
      <c r="F605" s="50">
        <v>67251</v>
      </c>
      <c r="G605" s="50">
        <v>444938.46879999997</v>
      </c>
    </row>
    <row r="606" spans="1:7" x14ac:dyDescent="0.2">
      <c r="A606" s="50">
        <v>13052</v>
      </c>
      <c r="B606" s="50">
        <v>2018</v>
      </c>
      <c r="C606" s="50" t="str">
        <f t="shared" si="9"/>
        <v>130522018</v>
      </c>
      <c r="D606" s="50">
        <f>VLOOKUP(A606,CATMUN!$B$2:$G$1123,6,0)</f>
        <v>14</v>
      </c>
      <c r="E606" s="50" t="s">
        <v>1247</v>
      </c>
      <c r="F606" s="50">
        <v>52305000</v>
      </c>
      <c r="G606" s="50">
        <v>529757888</v>
      </c>
    </row>
    <row r="607" spans="1:7" x14ac:dyDescent="0.2">
      <c r="A607" s="50">
        <v>13062</v>
      </c>
      <c r="B607" s="50">
        <v>2015</v>
      </c>
      <c r="C607" s="50" t="str">
        <f t="shared" si="9"/>
        <v>130622015</v>
      </c>
      <c r="D607" s="50">
        <f>VLOOKUP(A607,CATMUN!$B$2:$G$1123,6,0)</f>
        <v>14</v>
      </c>
      <c r="E607" s="50" t="s">
        <v>1248</v>
      </c>
      <c r="F607" s="50">
        <v>1800</v>
      </c>
      <c r="G607" s="50">
        <v>338773.03129999997</v>
      </c>
    </row>
    <row r="608" spans="1:7" x14ac:dyDescent="0.2">
      <c r="A608" s="50">
        <v>13062</v>
      </c>
      <c r="B608" s="50">
        <v>2016</v>
      </c>
      <c r="C608" s="50" t="str">
        <f t="shared" si="9"/>
        <v>130622016</v>
      </c>
      <c r="D608" s="50">
        <f>VLOOKUP(A608,CATMUN!$B$2:$G$1123,6,0)</f>
        <v>14</v>
      </c>
      <c r="E608" s="50" t="s">
        <v>1248</v>
      </c>
      <c r="F608" s="50">
        <v>3126422</v>
      </c>
      <c r="G608" s="50">
        <v>218762448</v>
      </c>
    </row>
    <row r="609" spans="1:7" x14ac:dyDescent="0.2">
      <c r="A609" s="50">
        <v>13062</v>
      </c>
      <c r="B609" s="50">
        <v>2017</v>
      </c>
      <c r="C609" s="50" t="str">
        <f t="shared" si="9"/>
        <v>130622017</v>
      </c>
      <c r="D609" s="50">
        <f>VLOOKUP(A609,CATMUN!$B$2:$G$1123,6,0)</f>
        <v>14</v>
      </c>
      <c r="E609" s="50" t="s">
        <v>1248</v>
      </c>
      <c r="F609" s="50">
        <v>45587.01</v>
      </c>
      <c r="G609" s="50">
        <v>181327</v>
      </c>
    </row>
    <row r="610" spans="1:7" x14ac:dyDescent="0.2">
      <c r="A610" s="50">
        <v>13062</v>
      </c>
      <c r="B610" s="50">
        <v>2018</v>
      </c>
      <c r="C610" s="50" t="str">
        <f t="shared" si="9"/>
        <v>130622018</v>
      </c>
      <c r="D610" s="50">
        <f>VLOOKUP(A610,CATMUN!$B$2:$G$1123,6,0)</f>
        <v>14</v>
      </c>
      <c r="E610" s="50" t="s">
        <v>1248</v>
      </c>
      <c r="F610" s="50">
        <v>2362000</v>
      </c>
      <c r="G610" s="50">
        <v>221394400</v>
      </c>
    </row>
    <row r="611" spans="1:7" x14ac:dyDescent="0.2">
      <c r="A611" s="50">
        <v>13074</v>
      </c>
      <c r="B611" s="50">
        <v>2015</v>
      </c>
      <c r="C611" s="50" t="str">
        <f t="shared" si="9"/>
        <v>130742015</v>
      </c>
      <c r="D611" s="50">
        <f>VLOOKUP(A611,CATMUN!$B$2:$G$1123,6,0)</f>
        <v>15</v>
      </c>
      <c r="E611" s="50" t="s">
        <v>1249</v>
      </c>
      <c r="F611" s="50">
        <v>0</v>
      </c>
      <c r="G611" s="50">
        <v>23350.427729999999</v>
      </c>
    </row>
    <row r="612" spans="1:7" x14ac:dyDescent="0.2">
      <c r="A612" s="50">
        <v>13074</v>
      </c>
      <c r="B612" s="50">
        <v>2016</v>
      </c>
      <c r="C612" s="50" t="str">
        <f t="shared" si="9"/>
        <v>130742016</v>
      </c>
      <c r="D612" s="50">
        <f>VLOOKUP(A612,CATMUN!$B$2:$G$1123,6,0)</f>
        <v>15</v>
      </c>
      <c r="E612" s="50" t="s">
        <v>1249</v>
      </c>
      <c r="F612" s="50">
        <v>0</v>
      </c>
      <c r="G612" s="50">
        <v>25866452</v>
      </c>
    </row>
    <row r="613" spans="1:7" x14ac:dyDescent="0.2">
      <c r="A613" s="50">
        <v>13074</v>
      </c>
      <c r="B613" s="50">
        <v>2018</v>
      </c>
      <c r="C613" s="50" t="str">
        <f t="shared" si="9"/>
        <v>130742018</v>
      </c>
      <c r="D613" s="50">
        <f>VLOOKUP(A613,CATMUN!$B$2:$G$1123,6,0)</f>
        <v>15</v>
      </c>
      <c r="E613" s="50" t="s">
        <v>1249</v>
      </c>
      <c r="F613" s="50">
        <v>0</v>
      </c>
      <c r="G613" s="50">
        <v>27791024</v>
      </c>
    </row>
    <row r="614" spans="1:7" x14ac:dyDescent="0.2">
      <c r="A614" s="50">
        <v>13140</v>
      </c>
      <c r="B614" s="50">
        <v>2015</v>
      </c>
      <c r="C614" s="50" t="str">
        <f t="shared" si="9"/>
        <v>131402015</v>
      </c>
      <c r="D614" s="50">
        <f>VLOOKUP(A614,CATMUN!$B$2:$G$1123,6,0)</f>
        <v>14</v>
      </c>
      <c r="E614" s="50" t="s">
        <v>1250</v>
      </c>
      <c r="F614" s="50">
        <v>13944</v>
      </c>
      <c r="G614" s="50">
        <v>338773.03129999997</v>
      </c>
    </row>
    <row r="615" spans="1:7" x14ac:dyDescent="0.2">
      <c r="A615" s="50">
        <v>13140</v>
      </c>
      <c r="B615" s="50">
        <v>2016</v>
      </c>
      <c r="C615" s="50" t="str">
        <f t="shared" si="9"/>
        <v>131402016</v>
      </c>
      <c r="D615" s="50">
        <f>VLOOKUP(A615,CATMUN!$B$2:$G$1123,6,0)</f>
        <v>14</v>
      </c>
      <c r="E615" s="50" t="s">
        <v>1250</v>
      </c>
      <c r="F615" s="50">
        <v>9804996</v>
      </c>
      <c r="G615" s="50">
        <v>218762448</v>
      </c>
    </row>
    <row r="616" spans="1:7" x14ac:dyDescent="0.2">
      <c r="A616" s="50">
        <v>13140</v>
      </c>
      <c r="B616" s="50">
        <v>2017</v>
      </c>
      <c r="C616" s="50" t="str">
        <f t="shared" si="9"/>
        <v>131402017</v>
      </c>
      <c r="D616" s="50">
        <f>VLOOKUP(A616,CATMUN!$B$2:$G$1123,6,0)</f>
        <v>14</v>
      </c>
      <c r="E616" s="50" t="s">
        <v>1250</v>
      </c>
      <c r="F616" s="50">
        <v>8661.19</v>
      </c>
      <c r="G616" s="50">
        <v>181327</v>
      </c>
    </row>
    <row r="617" spans="1:7" x14ac:dyDescent="0.2">
      <c r="A617" s="50">
        <v>13140</v>
      </c>
      <c r="B617" s="50">
        <v>2018</v>
      </c>
      <c r="C617" s="50" t="str">
        <f t="shared" si="9"/>
        <v>131402018</v>
      </c>
      <c r="D617" s="50">
        <f>VLOOKUP(A617,CATMUN!$B$2:$G$1123,6,0)</f>
        <v>14</v>
      </c>
      <c r="E617" s="50" t="s">
        <v>1250</v>
      </c>
      <c r="F617" s="50">
        <v>21471240</v>
      </c>
      <c r="G617" s="50">
        <v>221394400</v>
      </c>
    </row>
    <row r="618" spans="1:7" x14ac:dyDescent="0.2">
      <c r="A618" s="50">
        <v>13188</v>
      </c>
      <c r="B618" s="50">
        <v>2015</v>
      </c>
      <c r="C618" s="50" t="str">
        <f t="shared" si="9"/>
        <v>131882015</v>
      </c>
      <c r="D618" s="50">
        <f>VLOOKUP(A618,CATMUN!$B$2:$G$1123,6,0)</f>
        <v>14</v>
      </c>
      <c r="E618" s="50" t="s">
        <v>1252</v>
      </c>
      <c r="F618" s="50">
        <v>0</v>
      </c>
      <c r="G618" s="50">
        <v>505977.6875</v>
      </c>
    </row>
    <row r="619" spans="1:7" x14ac:dyDescent="0.2">
      <c r="A619" s="50">
        <v>13188</v>
      </c>
      <c r="B619" s="50">
        <v>2016</v>
      </c>
      <c r="C619" s="50" t="str">
        <f t="shared" si="9"/>
        <v>131882016</v>
      </c>
      <c r="D619" s="50">
        <f>VLOOKUP(A619,CATMUN!$B$2:$G$1123,6,0)</f>
        <v>14</v>
      </c>
      <c r="E619" s="50" t="s">
        <v>1252</v>
      </c>
      <c r="F619" s="50">
        <v>0</v>
      </c>
      <c r="G619" s="50">
        <v>530633504</v>
      </c>
    </row>
    <row r="620" spans="1:7" x14ac:dyDescent="0.2">
      <c r="A620" s="50">
        <v>13188</v>
      </c>
      <c r="B620" s="50">
        <v>2017</v>
      </c>
      <c r="C620" s="50" t="str">
        <f t="shared" si="9"/>
        <v>131882017</v>
      </c>
      <c r="D620" s="50">
        <f>VLOOKUP(A620,CATMUN!$B$2:$G$1123,6,0)</f>
        <v>14</v>
      </c>
      <c r="E620" s="50" t="s">
        <v>1252</v>
      </c>
      <c r="F620" s="50">
        <v>0</v>
      </c>
      <c r="G620" s="50">
        <v>444938.46879999997</v>
      </c>
    </row>
    <row r="621" spans="1:7" x14ac:dyDescent="0.2">
      <c r="A621" s="50">
        <v>13188</v>
      </c>
      <c r="B621" s="50">
        <v>2018</v>
      </c>
      <c r="C621" s="50" t="str">
        <f t="shared" si="9"/>
        <v>131882018</v>
      </c>
      <c r="D621" s="50">
        <f>VLOOKUP(A621,CATMUN!$B$2:$G$1123,6,0)</f>
        <v>14</v>
      </c>
      <c r="E621" s="50" t="s">
        <v>1252</v>
      </c>
      <c r="F621" s="50">
        <v>0</v>
      </c>
      <c r="G621" s="50">
        <v>529757888</v>
      </c>
    </row>
    <row r="622" spans="1:7" x14ac:dyDescent="0.2">
      <c r="A622" s="50">
        <v>13212</v>
      </c>
      <c r="B622" s="50">
        <v>2015</v>
      </c>
      <c r="C622" s="50" t="str">
        <f t="shared" si="9"/>
        <v>132122015</v>
      </c>
      <c r="D622" s="50">
        <f>VLOOKUP(A622,CATMUN!$B$2:$G$1123,6,0)</f>
        <v>15</v>
      </c>
      <c r="E622" s="50" t="s">
        <v>1253</v>
      </c>
      <c r="F622" s="50">
        <v>0</v>
      </c>
      <c r="G622" s="50">
        <v>18925.23633</v>
      </c>
    </row>
    <row r="623" spans="1:7" x14ac:dyDescent="0.2">
      <c r="A623" s="50">
        <v>13212</v>
      </c>
      <c r="B623" s="50">
        <v>2016</v>
      </c>
      <c r="C623" s="50" t="str">
        <f t="shared" si="9"/>
        <v>132122016</v>
      </c>
      <c r="D623" s="50">
        <f>VLOOKUP(A623,CATMUN!$B$2:$G$1123,6,0)</f>
        <v>15</v>
      </c>
      <c r="E623" s="50" t="s">
        <v>1253</v>
      </c>
      <c r="F623" s="50">
        <v>0</v>
      </c>
      <c r="G623" s="50">
        <v>28165158</v>
      </c>
    </row>
    <row r="624" spans="1:7" x14ac:dyDescent="0.2">
      <c r="A624" s="50">
        <v>13212</v>
      </c>
      <c r="B624" s="50">
        <v>2017</v>
      </c>
      <c r="C624" s="50" t="str">
        <f t="shared" si="9"/>
        <v>132122017</v>
      </c>
      <c r="D624" s="50">
        <f>VLOOKUP(A624,CATMUN!$B$2:$G$1123,6,0)</f>
        <v>15</v>
      </c>
      <c r="E624" s="50" t="s">
        <v>1253</v>
      </c>
      <c r="F624" s="50">
        <v>0</v>
      </c>
      <c r="G624" s="50">
        <v>16446.85742</v>
      </c>
    </row>
    <row r="625" spans="1:7" x14ac:dyDescent="0.2">
      <c r="A625" s="50">
        <v>13212</v>
      </c>
      <c r="B625" s="50">
        <v>2018</v>
      </c>
      <c r="C625" s="50" t="str">
        <f t="shared" si="9"/>
        <v>132122018</v>
      </c>
      <c r="D625" s="50">
        <f>VLOOKUP(A625,CATMUN!$B$2:$G$1123,6,0)</f>
        <v>15</v>
      </c>
      <c r="E625" s="50" t="s">
        <v>1253</v>
      </c>
      <c r="F625" s="50">
        <v>0</v>
      </c>
      <c r="G625" s="50">
        <v>31061434</v>
      </c>
    </row>
    <row r="626" spans="1:7" x14ac:dyDescent="0.2">
      <c r="A626" s="50">
        <v>13222</v>
      </c>
      <c r="B626" s="50">
        <v>2015</v>
      </c>
      <c r="C626" s="50" t="str">
        <f t="shared" si="9"/>
        <v>132222015</v>
      </c>
      <c r="D626" s="50">
        <f>VLOOKUP(A626,CATMUN!$B$2:$G$1123,6,0)</f>
        <v>14</v>
      </c>
      <c r="E626" s="50" t="s">
        <v>1254</v>
      </c>
      <c r="F626" s="50">
        <v>26382</v>
      </c>
      <c r="G626" s="50">
        <v>505977.6875</v>
      </c>
    </row>
    <row r="627" spans="1:7" x14ac:dyDescent="0.2">
      <c r="A627" s="50">
        <v>13222</v>
      </c>
      <c r="B627" s="50">
        <v>2016</v>
      </c>
      <c r="C627" s="50" t="str">
        <f t="shared" si="9"/>
        <v>132222016</v>
      </c>
      <c r="D627" s="50">
        <f>VLOOKUP(A627,CATMUN!$B$2:$G$1123,6,0)</f>
        <v>14</v>
      </c>
      <c r="E627" s="50" t="s">
        <v>1254</v>
      </c>
      <c r="F627" s="50">
        <v>32055000</v>
      </c>
      <c r="G627" s="50">
        <v>530633504</v>
      </c>
    </row>
    <row r="628" spans="1:7" x14ac:dyDescent="0.2">
      <c r="A628" s="50">
        <v>13222</v>
      </c>
      <c r="B628" s="50">
        <v>2017</v>
      </c>
      <c r="C628" s="50" t="str">
        <f t="shared" si="9"/>
        <v>132222017</v>
      </c>
      <c r="D628" s="50">
        <f>VLOOKUP(A628,CATMUN!$B$2:$G$1123,6,0)</f>
        <v>14</v>
      </c>
      <c r="E628" s="50" t="s">
        <v>1254</v>
      </c>
      <c r="F628" s="50">
        <v>1351</v>
      </c>
      <c r="G628" s="50">
        <v>444938.46879999997</v>
      </c>
    </row>
    <row r="629" spans="1:7" x14ac:dyDescent="0.2">
      <c r="A629" s="50">
        <v>13222</v>
      </c>
      <c r="B629" s="50">
        <v>2018</v>
      </c>
      <c r="C629" s="50" t="str">
        <f t="shared" si="9"/>
        <v>132222018</v>
      </c>
      <c r="D629" s="50">
        <f>VLOOKUP(A629,CATMUN!$B$2:$G$1123,6,0)</f>
        <v>14</v>
      </c>
      <c r="E629" s="50" t="s">
        <v>1254</v>
      </c>
      <c r="F629" s="50">
        <v>31824000</v>
      </c>
      <c r="G629" s="50">
        <v>529757888</v>
      </c>
    </row>
    <row r="630" spans="1:7" x14ac:dyDescent="0.2">
      <c r="A630" s="50">
        <v>13244</v>
      </c>
      <c r="B630" s="50">
        <v>2015</v>
      </c>
      <c r="C630" s="50" t="str">
        <f t="shared" si="9"/>
        <v>132442015</v>
      </c>
      <c r="D630" s="50">
        <f>VLOOKUP(A630,CATMUN!$B$2:$G$1123,6,0)</f>
        <v>14</v>
      </c>
      <c r="E630" s="50" t="s">
        <v>1255</v>
      </c>
      <c r="F630" s="50">
        <v>35173</v>
      </c>
      <c r="G630" s="50">
        <v>338773.03129999997</v>
      </c>
    </row>
    <row r="631" spans="1:7" x14ac:dyDescent="0.2">
      <c r="A631" s="50">
        <v>13244</v>
      </c>
      <c r="B631" s="50">
        <v>2016</v>
      </c>
      <c r="C631" s="50" t="str">
        <f t="shared" si="9"/>
        <v>132442016</v>
      </c>
      <c r="D631" s="50">
        <f>VLOOKUP(A631,CATMUN!$B$2:$G$1123,6,0)</f>
        <v>14</v>
      </c>
      <c r="E631" s="50" t="s">
        <v>1255</v>
      </c>
      <c r="F631" s="50">
        <v>152103044</v>
      </c>
      <c r="G631" s="50">
        <v>218762448</v>
      </c>
    </row>
    <row r="632" spans="1:7" x14ac:dyDescent="0.2">
      <c r="A632" s="50">
        <v>13244</v>
      </c>
      <c r="B632" s="50">
        <v>2017</v>
      </c>
      <c r="C632" s="50" t="str">
        <f t="shared" si="9"/>
        <v>132442017</v>
      </c>
      <c r="D632" s="50">
        <f>VLOOKUP(A632,CATMUN!$B$2:$G$1123,6,0)</f>
        <v>14</v>
      </c>
      <c r="E632" s="50" t="s">
        <v>1255</v>
      </c>
      <c r="F632" s="50">
        <v>45852</v>
      </c>
      <c r="G632" s="50">
        <v>181327</v>
      </c>
    </row>
    <row r="633" spans="1:7" x14ac:dyDescent="0.2">
      <c r="A633" s="50">
        <v>13244</v>
      </c>
      <c r="B633" s="50">
        <v>2018</v>
      </c>
      <c r="C633" s="50" t="str">
        <f t="shared" si="9"/>
        <v>132442018</v>
      </c>
      <c r="D633" s="50">
        <f>VLOOKUP(A633,CATMUN!$B$2:$G$1123,6,0)</f>
        <v>14</v>
      </c>
      <c r="E633" s="50" t="s">
        <v>1255</v>
      </c>
      <c r="F633" s="50">
        <v>46882840</v>
      </c>
      <c r="G633" s="50">
        <v>221394400</v>
      </c>
    </row>
    <row r="634" spans="1:7" x14ac:dyDescent="0.2">
      <c r="A634" s="50">
        <v>13248</v>
      </c>
      <c r="B634" s="50">
        <v>2015</v>
      </c>
      <c r="C634" s="50" t="str">
        <f t="shared" si="9"/>
        <v>132482015</v>
      </c>
      <c r="D634" s="50">
        <f>VLOOKUP(A634,CATMUN!$B$2:$G$1123,6,0)</f>
        <v>15</v>
      </c>
      <c r="E634" s="50" t="s">
        <v>1256</v>
      </c>
      <c r="F634" s="50">
        <v>620</v>
      </c>
      <c r="G634" s="50">
        <v>23350.427729999999</v>
      </c>
    </row>
    <row r="635" spans="1:7" x14ac:dyDescent="0.2">
      <c r="A635" s="50">
        <v>13248</v>
      </c>
      <c r="B635" s="50">
        <v>2016</v>
      </c>
      <c r="C635" s="50" t="str">
        <f t="shared" si="9"/>
        <v>132482016</v>
      </c>
      <c r="D635" s="50">
        <f>VLOOKUP(A635,CATMUN!$B$2:$G$1123,6,0)</f>
        <v>15</v>
      </c>
      <c r="E635" s="50" t="s">
        <v>1256</v>
      </c>
      <c r="F635" s="50">
        <v>1870000</v>
      </c>
      <c r="G635" s="50">
        <v>25866452</v>
      </c>
    </row>
    <row r="636" spans="1:7" x14ac:dyDescent="0.2">
      <c r="A636" s="50">
        <v>13248</v>
      </c>
      <c r="B636" s="50">
        <v>2017</v>
      </c>
      <c r="C636" s="50" t="str">
        <f t="shared" si="9"/>
        <v>132482017</v>
      </c>
      <c r="D636" s="50">
        <f>VLOOKUP(A636,CATMUN!$B$2:$G$1123,6,0)</f>
        <v>15</v>
      </c>
      <c r="E636" s="50" t="s">
        <v>1256</v>
      </c>
      <c r="F636" s="50">
        <v>545</v>
      </c>
      <c r="G636" s="50">
        <v>38136.226560000003</v>
      </c>
    </row>
    <row r="637" spans="1:7" x14ac:dyDescent="0.2">
      <c r="A637" s="50">
        <v>13248</v>
      </c>
      <c r="B637" s="50">
        <v>2018</v>
      </c>
      <c r="C637" s="50" t="str">
        <f t="shared" si="9"/>
        <v>132482018</v>
      </c>
      <c r="D637" s="50">
        <f>VLOOKUP(A637,CATMUN!$B$2:$G$1123,6,0)</f>
        <v>15</v>
      </c>
      <c r="E637" s="50" t="s">
        <v>1256</v>
      </c>
      <c r="F637" s="50">
        <v>1331000</v>
      </c>
      <c r="G637" s="50">
        <v>27791024</v>
      </c>
    </row>
    <row r="638" spans="1:7" x14ac:dyDescent="0.2">
      <c r="A638" s="50">
        <v>13268</v>
      </c>
      <c r="B638" s="50">
        <v>2015</v>
      </c>
      <c r="C638" s="50" t="str">
        <f t="shared" si="9"/>
        <v>132682015</v>
      </c>
      <c r="D638" s="50">
        <f>VLOOKUP(A638,CATMUN!$B$2:$G$1123,6,0)</f>
        <v>15</v>
      </c>
      <c r="E638" s="50" t="s">
        <v>1257</v>
      </c>
      <c r="F638" s="50">
        <v>2130</v>
      </c>
      <c r="G638" s="50">
        <v>18925.23633</v>
      </c>
    </row>
    <row r="639" spans="1:7" x14ac:dyDescent="0.2">
      <c r="A639" s="50">
        <v>13268</v>
      </c>
      <c r="B639" s="50">
        <v>2016</v>
      </c>
      <c r="C639" s="50" t="str">
        <f t="shared" si="9"/>
        <v>132682016</v>
      </c>
      <c r="D639" s="50">
        <f>VLOOKUP(A639,CATMUN!$B$2:$G$1123,6,0)</f>
        <v>15</v>
      </c>
      <c r="E639" s="50" t="s">
        <v>1257</v>
      </c>
      <c r="F639" s="50">
        <v>386532</v>
      </c>
      <c r="G639" s="50">
        <v>28165158</v>
      </c>
    </row>
    <row r="640" spans="1:7" x14ac:dyDescent="0.2">
      <c r="A640" s="50">
        <v>13268</v>
      </c>
      <c r="B640" s="50">
        <v>2017</v>
      </c>
      <c r="C640" s="50" t="str">
        <f t="shared" si="9"/>
        <v>132682017</v>
      </c>
      <c r="D640" s="50">
        <f>VLOOKUP(A640,CATMUN!$B$2:$G$1123,6,0)</f>
        <v>15</v>
      </c>
      <c r="E640" s="50" t="s">
        <v>1257</v>
      </c>
      <c r="F640" s="50">
        <v>0</v>
      </c>
      <c r="G640" s="50">
        <v>16446.85742</v>
      </c>
    </row>
    <row r="641" spans="1:7" x14ac:dyDescent="0.2">
      <c r="A641" s="50">
        <v>13268</v>
      </c>
      <c r="B641" s="50">
        <v>2018</v>
      </c>
      <c r="C641" s="50" t="str">
        <f t="shared" si="9"/>
        <v>132682018</v>
      </c>
      <c r="D641" s="50">
        <f>VLOOKUP(A641,CATMUN!$B$2:$G$1123,6,0)</f>
        <v>15</v>
      </c>
      <c r="E641" s="50" t="s">
        <v>1257</v>
      </c>
      <c r="F641" s="50">
        <v>3846936</v>
      </c>
      <c r="G641" s="50">
        <v>31061434</v>
      </c>
    </row>
    <row r="642" spans="1:7" x14ac:dyDescent="0.2">
      <c r="A642" s="50">
        <v>13300</v>
      </c>
      <c r="B642" s="50">
        <v>2015</v>
      </c>
      <c r="C642" s="50" t="str">
        <f t="shared" si="9"/>
        <v>133002015</v>
      </c>
      <c r="D642" s="50">
        <f>VLOOKUP(A642,CATMUN!$B$2:$G$1123,6,0)</f>
        <v>15</v>
      </c>
      <c r="E642" s="50" t="s">
        <v>1258</v>
      </c>
      <c r="F642" s="50">
        <v>3066</v>
      </c>
      <c r="G642" s="50">
        <v>23350.427729999999</v>
      </c>
    </row>
    <row r="643" spans="1:7" x14ac:dyDescent="0.2">
      <c r="A643" s="50">
        <v>13300</v>
      </c>
      <c r="B643" s="50">
        <v>2016</v>
      </c>
      <c r="C643" s="50" t="str">
        <f t="shared" ref="C643:C706" si="10">A643&amp;B643</f>
        <v>133002016</v>
      </c>
      <c r="D643" s="50">
        <f>VLOOKUP(A643,CATMUN!$B$2:$G$1123,6,0)</f>
        <v>15</v>
      </c>
      <c r="E643" s="50" t="s">
        <v>1258</v>
      </c>
      <c r="F643" s="50">
        <v>0</v>
      </c>
      <c r="G643" s="50">
        <v>25866452</v>
      </c>
    </row>
    <row r="644" spans="1:7" x14ac:dyDescent="0.2">
      <c r="A644" s="50">
        <v>13300</v>
      </c>
      <c r="B644" s="50">
        <v>2017</v>
      </c>
      <c r="C644" s="50" t="str">
        <f t="shared" si="10"/>
        <v>133002017</v>
      </c>
      <c r="D644" s="50">
        <f>VLOOKUP(A644,CATMUN!$B$2:$G$1123,6,0)</f>
        <v>15</v>
      </c>
      <c r="E644" s="50" t="s">
        <v>1258</v>
      </c>
      <c r="F644" s="50">
        <v>0</v>
      </c>
      <c r="G644" s="50">
        <v>38136.226560000003</v>
      </c>
    </row>
    <row r="645" spans="1:7" x14ac:dyDescent="0.2">
      <c r="A645" s="50">
        <v>13300</v>
      </c>
      <c r="B645" s="50">
        <v>2018</v>
      </c>
      <c r="C645" s="50" t="str">
        <f t="shared" si="10"/>
        <v>133002018</v>
      </c>
      <c r="D645" s="50">
        <f>VLOOKUP(A645,CATMUN!$B$2:$G$1123,6,0)</f>
        <v>15</v>
      </c>
      <c r="E645" s="50" t="s">
        <v>1258</v>
      </c>
      <c r="F645" s="50">
        <v>1500000</v>
      </c>
      <c r="G645" s="50">
        <v>27791024</v>
      </c>
    </row>
    <row r="646" spans="1:7" x14ac:dyDescent="0.2">
      <c r="A646" s="50">
        <v>13430</v>
      </c>
      <c r="B646" s="50">
        <v>2015</v>
      </c>
      <c r="C646" s="50" t="str">
        <f t="shared" si="10"/>
        <v>134302015</v>
      </c>
      <c r="D646" s="50">
        <f>VLOOKUP(A646,CATMUN!$B$2:$G$1123,6,0)</f>
        <v>5</v>
      </c>
      <c r="E646" s="50" t="s">
        <v>1259</v>
      </c>
      <c r="F646" s="50">
        <v>349817.3</v>
      </c>
      <c r="G646" s="50">
        <v>113668.75780000001</v>
      </c>
    </row>
    <row r="647" spans="1:7" x14ac:dyDescent="0.2">
      <c r="A647" s="50">
        <v>13430</v>
      </c>
      <c r="B647" s="50">
        <v>2016</v>
      </c>
      <c r="C647" s="50" t="str">
        <f t="shared" si="10"/>
        <v>134302016</v>
      </c>
      <c r="D647" s="50">
        <f>VLOOKUP(A647,CATMUN!$B$2:$G$1123,6,0)</f>
        <v>5</v>
      </c>
      <c r="E647" s="50" t="s">
        <v>1259</v>
      </c>
      <c r="F647" s="50">
        <v>365681851.5</v>
      </c>
      <c r="G647" s="50">
        <v>137806640</v>
      </c>
    </row>
    <row r="648" spans="1:7" x14ac:dyDescent="0.2">
      <c r="A648" s="50">
        <v>13430</v>
      </c>
      <c r="B648" s="50">
        <v>2017</v>
      </c>
      <c r="C648" s="50" t="str">
        <f t="shared" si="10"/>
        <v>134302017</v>
      </c>
      <c r="D648" s="50">
        <f>VLOOKUP(A648,CATMUN!$B$2:$G$1123,6,0)</f>
        <v>5</v>
      </c>
      <c r="E648" s="50" t="s">
        <v>1259</v>
      </c>
      <c r="F648" s="50">
        <v>252722.53</v>
      </c>
      <c r="G648" s="50">
        <v>123698.71090000001</v>
      </c>
    </row>
    <row r="649" spans="1:7" x14ac:dyDescent="0.2">
      <c r="A649" s="50">
        <v>13430</v>
      </c>
      <c r="B649" s="50">
        <v>2018</v>
      </c>
      <c r="C649" s="50" t="str">
        <f t="shared" si="10"/>
        <v>134302018</v>
      </c>
      <c r="D649" s="50">
        <f>VLOOKUP(A649,CATMUN!$B$2:$G$1123,6,0)</f>
        <v>5</v>
      </c>
      <c r="E649" s="50" t="s">
        <v>1259</v>
      </c>
      <c r="F649" s="50">
        <v>359742942</v>
      </c>
      <c r="G649" s="50">
        <v>151337472</v>
      </c>
    </row>
    <row r="650" spans="1:7" x14ac:dyDescent="0.2">
      <c r="A650" s="50">
        <v>13433</v>
      </c>
      <c r="B650" s="50">
        <v>2015</v>
      </c>
      <c r="C650" s="50" t="str">
        <f t="shared" si="10"/>
        <v>134332015</v>
      </c>
      <c r="D650" s="50">
        <f>VLOOKUP(A650,CATMUN!$B$2:$G$1123,6,0)</f>
        <v>14</v>
      </c>
      <c r="E650" s="50" t="s">
        <v>1260</v>
      </c>
      <c r="F650" s="50">
        <v>5624</v>
      </c>
      <c r="G650" s="50">
        <v>338773.03129999997</v>
      </c>
    </row>
    <row r="651" spans="1:7" x14ac:dyDescent="0.2">
      <c r="A651" s="50">
        <v>13433</v>
      </c>
      <c r="B651" s="50">
        <v>2016</v>
      </c>
      <c r="C651" s="50" t="str">
        <f t="shared" si="10"/>
        <v>134332016</v>
      </c>
      <c r="D651" s="50">
        <f>VLOOKUP(A651,CATMUN!$B$2:$G$1123,6,0)</f>
        <v>14</v>
      </c>
      <c r="E651" s="50" t="s">
        <v>1260</v>
      </c>
      <c r="F651" s="50">
        <v>13452920</v>
      </c>
      <c r="G651" s="50">
        <v>218762448</v>
      </c>
    </row>
    <row r="652" spans="1:7" x14ac:dyDescent="0.2">
      <c r="A652" s="50">
        <v>13433</v>
      </c>
      <c r="B652" s="50">
        <v>2017</v>
      </c>
      <c r="C652" s="50" t="str">
        <f t="shared" si="10"/>
        <v>134332017</v>
      </c>
      <c r="D652" s="50">
        <f>VLOOKUP(A652,CATMUN!$B$2:$G$1123,6,0)</f>
        <v>14</v>
      </c>
      <c r="E652" s="50" t="s">
        <v>1260</v>
      </c>
      <c r="F652" s="50">
        <v>5325</v>
      </c>
      <c r="G652" s="50">
        <v>181327</v>
      </c>
    </row>
    <row r="653" spans="1:7" x14ac:dyDescent="0.2">
      <c r="A653" s="50">
        <v>13433</v>
      </c>
      <c r="B653" s="50">
        <v>2018</v>
      </c>
      <c r="C653" s="50" t="str">
        <f t="shared" si="10"/>
        <v>134332018</v>
      </c>
      <c r="D653" s="50">
        <f>VLOOKUP(A653,CATMUN!$B$2:$G$1123,6,0)</f>
        <v>14</v>
      </c>
      <c r="E653" s="50" t="s">
        <v>1260</v>
      </c>
      <c r="F653" s="50">
        <v>25397790</v>
      </c>
      <c r="G653" s="50">
        <v>221394400</v>
      </c>
    </row>
    <row r="654" spans="1:7" x14ac:dyDescent="0.2">
      <c r="A654" s="50">
        <v>13440</v>
      </c>
      <c r="B654" s="50">
        <v>2016</v>
      </c>
      <c r="C654" s="50" t="str">
        <f t="shared" si="10"/>
        <v>134402016</v>
      </c>
      <c r="D654" s="50">
        <f>VLOOKUP(A654,CATMUN!$B$2:$G$1123,6,0)</f>
        <v>9</v>
      </c>
      <c r="E654" s="50" t="s">
        <v>1261</v>
      </c>
      <c r="F654" s="50">
        <v>0</v>
      </c>
      <c r="G654" s="50">
        <v>28165158</v>
      </c>
    </row>
    <row r="655" spans="1:7" x14ac:dyDescent="0.2">
      <c r="A655" s="50">
        <v>13440</v>
      </c>
      <c r="B655" s="50">
        <v>2018</v>
      </c>
      <c r="C655" s="50" t="str">
        <f t="shared" si="10"/>
        <v>134402018</v>
      </c>
      <c r="D655" s="50">
        <f>VLOOKUP(A655,CATMUN!$B$2:$G$1123,6,0)</f>
        <v>9</v>
      </c>
      <c r="E655" s="50" t="s">
        <v>1261</v>
      </c>
      <c r="F655" s="50">
        <v>0</v>
      </c>
      <c r="G655" s="50">
        <v>31061434</v>
      </c>
    </row>
    <row r="656" spans="1:7" x14ac:dyDescent="0.2">
      <c r="A656" s="50">
        <v>13442</v>
      </c>
      <c r="B656" s="50">
        <v>2015</v>
      </c>
      <c r="C656" s="50" t="str">
        <f t="shared" si="10"/>
        <v>134422015</v>
      </c>
      <c r="D656" s="50">
        <f>VLOOKUP(A656,CATMUN!$B$2:$G$1123,6,0)</f>
        <v>14</v>
      </c>
      <c r="E656" s="50" t="s">
        <v>1262</v>
      </c>
      <c r="F656" s="50">
        <v>15665</v>
      </c>
      <c r="G656" s="50">
        <v>113668.75780000001</v>
      </c>
    </row>
    <row r="657" spans="1:7" x14ac:dyDescent="0.2">
      <c r="A657" s="50">
        <v>13442</v>
      </c>
      <c r="B657" s="50">
        <v>2016</v>
      </c>
      <c r="C657" s="50" t="str">
        <f t="shared" si="10"/>
        <v>134422016</v>
      </c>
      <c r="D657" s="50">
        <f>VLOOKUP(A657,CATMUN!$B$2:$G$1123,6,0)</f>
        <v>14</v>
      </c>
      <c r="E657" s="50" t="s">
        <v>1262</v>
      </c>
      <c r="F657" s="50">
        <v>16955490.739999998</v>
      </c>
      <c r="G657" s="50">
        <v>137806640</v>
      </c>
    </row>
    <row r="658" spans="1:7" x14ac:dyDescent="0.2">
      <c r="A658" s="50">
        <v>13442</v>
      </c>
      <c r="B658" s="50">
        <v>2017</v>
      </c>
      <c r="C658" s="50" t="str">
        <f t="shared" si="10"/>
        <v>134422017</v>
      </c>
      <c r="D658" s="50">
        <f>VLOOKUP(A658,CATMUN!$B$2:$G$1123,6,0)</f>
        <v>14</v>
      </c>
      <c r="E658" s="50" t="s">
        <v>1262</v>
      </c>
      <c r="F658" s="50">
        <v>9571</v>
      </c>
      <c r="G658" s="50">
        <v>123698.71090000001</v>
      </c>
    </row>
    <row r="659" spans="1:7" x14ac:dyDescent="0.2">
      <c r="A659" s="50">
        <v>13442</v>
      </c>
      <c r="B659" s="50">
        <v>2018</v>
      </c>
      <c r="C659" s="50" t="str">
        <f t="shared" si="10"/>
        <v>134422018</v>
      </c>
      <c r="D659" s="50">
        <f>VLOOKUP(A659,CATMUN!$B$2:$G$1123,6,0)</f>
        <v>14</v>
      </c>
      <c r="E659" s="50" t="s">
        <v>1262</v>
      </c>
      <c r="F659" s="50">
        <v>20953952</v>
      </c>
      <c r="G659" s="50">
        <v>151337472</v>
      </c>
    </row>
    <row r="660" spans="1:7" x14ac:dyDescent="0.2">
      <c r="A660" s="50">
        <v>13458</v>
      </c>
      <c r="B660" s="50">
        <v>2016</v>
      </c>
      <c r="C660" s="50" t="str">
        <f t="shared" si="10"/>
        <v>134582016</v>
      </c>
      <c r="D660" s="50">
        <f>VLOOKUP(A660,CATMUN!$B$2:$G$1123,6,0)</f>
        <v>15</v>
      </c>
      <c r="E660" s="50" t="s">
        <v>1263</v>
      </c>
      <c r="F660" s="50">
        <v>0</v>
      </c>
      <c r="G660" s="50">
        <v>28165158</v>
      </c>
    </row>
    <row r="661" spans="1:7" x14ac:dyDescent="0.2">
      <c r="A661" s="50">
        <v>13458</v>
      </c>
      <c r="B661" s="50">
        <v>2018</v>
      </c>
      <c r="C661" s="50" t="str">
        <f t="shared" si="10"/>
        <v>134582018</v>
      </c>
      <c r="D661" s="50">
        <f>VLOOKUP(A661,CATMUN!$B$2:$G$1123,6,0)</f>
        <v>15</v>
      </c>
      <c r="E661" s="50" t="s">
        <v>1263</v>
      </c>
      <c r="F661" s="50">
        <v>235000</v>
      </c>
      <c r="G661" s="50">
        <v>31061434</v>
      </c>
    </row>
    <row r="662" spans="1:7" x14ac:dyDescent="0.2">
      <c r="A662" s="50">
        <v>13468</v>
      </c>
      <c r="B662" s="50">
        <v>2015</v>
      </c>
      <c r="C662" s="50" t="str">
        <f t="shared" si="10"/>
        <v>134682015</v>
      </c>
      <c r="D662" s="50">
        <f>VLOOKUP(A662,CATMUN!$B$2:$G$1123,6,0)</f>
        <v>14</v>
      </c>
      <c r="E662" s="50" t="s">
        <v>1264</v>
      </c>
      <c r="F662" s="50">
        <v>51990</v>
      </c>
      <c r="G662" s="50">
        <v>113668.75780000001</v>
      </c>
    </row>
    <row r="663" spans="1:7" x14ac:dyDescent="0.2">
      <c r="A663" s="50">
        <v>13468</v>
      </c>
      <c r="B663" s="50">
        <v>2016</v>
      </c>
      <c r="C663" s="50" t="str">
        <f t="shared" si="10"/>
        <v>134682016</v>
      </c>
      <c r="D663" s="50">
        <f>VLOOKUP(A663,CATMUN!$B$2:$G$1123,6,0)</f>
        <v>14</v>
      </c>
      <c r="E663" s="50" t="s">
        <v>1264</v>
      </c>
      <c r="F663" s="50">
        <v>55172402</v>
      </c>
      <c r="G663" s="50">
        <v>137806640</v>
      </c>
    </row>
    <row r="664" spans="1:7" x14ac:dyDescent="0.2">
      <c r="A664" s="50">
        <v>13468</v>
      </c>
      <c r="B664" s="50">
        <v>2017</v>
      </c>
      <c r="C664" s="50" t="str">
        <f t="shared" si="10"/>
        <v>134682017</v>
      </c>
      <c r="D664" s="50">
        <f>VLOOKUP(A664,CATMUN!$B$2:$G$1123,6,0)</f>
        <v>14</v>
      </c>
      <c r="E664" s="50" t="s">
        <v>1264</v>
      </c>
      <c r="F664" s="50">
        <v>22124</v>
      </c>
      <c r="G664" s="50">
        <v>123698.71090000001</v>
      </c>
    </row>
    <row r="665" spans="1:7" x14ac:dyDescent="0.2">
      <c r="A665" s="50">
        <v>13468</v>
      </c>
      <c r="B665" s="50">
        <v>2018</v>
      </c>
      <c r="C665" s="50" t="str">
        <f t="shared" si="10"/>
        <v>134682018</v>
      </c>
      <c r="D665" s="50">
        <f>VLOOKUP(A665,CATMUN!$B$2:$G$1123,6,0)</f>
        <v>14</v>
      </c>
      <c r="E665" s="50" t="s">
        <v>1264</v>
      </c>
      <c r="F665" s="50">
        <v>62116830</v>
      </c>
      <c r="G665" s="50">
        <v>151337472</v>
      </c>
    </row>
    <row r="666" spans="1:7" x14ac:dyDescent="0.2">
      <c r="A666" s="50">
        <v>13473</v>
      </c>
      <c r="B666" s="50">
        <v>2015</v>
      </c>
      <c r="C666" s="50" t="str">
        <f t="shared" si="10"/>
        <v>134732015</v>
      </c>
      <c r="D666" s="50">
        <f>VLOOKUP(A666,CATMUN!$B$2:$G$1123,6,0)</f>
        <v>15</v>
      </c>
      <c r="E666" s="50" t="s">
        <v>1265</v>
      </c>
      <c r="F666" s="50">
        <v>0</v>
      </c>
      <c r="G666" s="50">
        <v>18925.23633</v>
      </c>
    </row>
    <row r="667" spans="1:7" x14ac:dyDescent="0.2">
      <c r="A667" s="50">
        <v>13473</v>
      </c>
      <c r="B667" s="50">
        <v>2016</v>
      </c>
      <c r="C667" s="50" t="str">
        <f t="shared" si="10"/>
        <v>134732016</v>
      </c>
      <c r="D667" s="50">
        <f>VLOOKUP(A667,CATMUN!$B$2:$G$1123,6,0)</f>
        <v>15</v>
      </c>
      <c r="E667" s="50" t="s">
        <v>1265</v>
      </c>
      <c r="F667" s="50">
        <v>6877017</v>
      </c>
      <c r="G667" s="50">
        <v>28165158</v>
      </c>
    </row>
    <row r="668" spans="1:7" x14ac:dyDescent="0.2">
      <c r="A668" s="50">
        <v>13473</v>
      </c>
      <c r="B668" s="50">
        <v>2017</v>
      </c>
      <c r="C668" s="50" t="str">
        <f t="shared" si="10"/>
        <v>134732017</v>
      </c>
      <c r="D668" s="50">
        <f>VLOOKUP(A668,CATMUN!$B$2:$G$1123,6,0)</f>
        <v>15</v>
      </c>
      <c r="E668" s="50" t="s">
        <v>1265</v>
      </c>
      <c r="F668" s="50">
        <v>4344</v>
      </c>
      <c r="G668" s="50">
        <v>16446.85742</v>
      </c>
    </row>
    <row r="669" spans="1:7" x14ac:dyDescent="0.2">
      <c r="A669" s="50">
        <v>13473</v>
      </c>
      <c r="B669" s="50">
        <v>2018</v>
      </c>
      <c r="C669" s="50" t="str">
        <f t="shared" si="10"/>
        <v>134732018</v>
      </c>
      <c r="D669" s="50">
        <f>VLOOKUP(A669,CATMUN!$B$2:$G$1123,6,0)</f>
        <v>15</v>
      </c>
      <c r="E669" s="50" t="s">
        <v>1265</v>
      </c>
      <c r="F669" s="50">
        <v>3967893</v>
      </c>
      <c r="G669" s="50">
        <v>31061434</v>
      </c>
    </row>
    <row r="670" spans="1:7" x14ac:dyDescent="0.2">
      <c r="A670" s="50">
        <v>13490</v>
      </c>
      <c r="B670" s="50">
        <v>2015</v>
      </c>
      <c r="C670" s="50" t="str">
        <f t="shared" si="10"/>
        <v>134902015</v>
      </c>
      <c r="D670" s="50">
        <f>VLOOKUP(A670,CATMUN!$B$2:$G$1123,6,0)</f>
        <v>15</v>
      </c>
      <c r="E670" s="50" t="s">
        <v>1266</v>
      </c>
      <c r="F670" s="50">
        <v>0</v>
      </c>
      <c r="G670" s="50">
        <v>23350.427729999999</v>
      </c>
    </row>
    <row r="671" spans="1:7" x14ac:dyDescent="0.2">
      <c r="A671" s="50">
        <v>13490</v>
      </c>
      <c r="B671" s="50">
        <v>2016</v>
      </c>
      <c r="C671" s="50" t="str">
        <f t="shared" si="10"/>
        <v>134902016</v>
      </c>
      <c r="D671" s="50">
        <f>VLOOKUP(A671,CATMUN!$B$2:$G$1123,6,0)</f>
        <v>15</v>
      </c>
      <c r="E671" s="50" t="s">
        <v>1266</v>
      </c>
      <c r="F671" s="50">
        <v>0</v>
      </c>
      <c r="G671" s="50">
        <v>25866452</v>
      </c>
    </row>
    <row r="672" spans="1:7" x14ac:dyDescent="0.2">
      <c r="A672" s="50">
        <v>13490</v>
      </c>
      <c r="B672" s="50">
        <v>2017</v>
      </c>
      <c r="C672" s="50" t="str">
        <f t="shared" si="10"/>
        <v>134902017</v>
      </c>
      <c r="D672" s="50">
        <f>VLOOKUP(A672,CATMUN!$B$2:$G$1123,6,0)</f>
        <v>15</v>
      </c>
      <c r="E672" s="50" t="s">
        <v>1266</v>
      </c>
      <c r="F672" s="50">
        <v>0</v>
      </c>
      <c r="G672" s="50">
        <v>38136.226560000003</v>
      </c>
    </row>
    <row r="673" spans="1:7" x14ac:dyDescent="0.2">
      <c r="A673" s="50">
        <v>13490</v>
      </c>
      <c r="B673" s="50">
        <v>2018</v>
      </c>
      <c r="C673" s="50" t="str">
        <f t="shared" si="10"/>
        <v>134902018</v>
      </c>
      <c r="D673" s="50">
        <f>VLOOKUP(A673,CATMUN!$B$2:$G$1123,6,0)</f>
        <v>15</v>
      </c>
      <c r="E673" s="50" t="s">
        <v>1266</v>
      </c>
      <c r="F673" s="50">
        <v>0</v>
      </c>
      <c r="G673" s="50">
        <v>27791024</v>
      </c>
    </row>
    <row r="674" spans="1:7" x14ac:dyDescent="0.2">
      <c r="A674" s="50">
        <v>13549</v>
      </c>
      <c r="B674" s="50">
        <v>2015</v>
      </c>
      <c r="C674" s="50" t="str">
        <f t="shared" si="10"/>
        <v>135492015</v>
      </c>
      <c r="D674" s="50">
        <f>VLOOKUP(A674,CATMUN!$B$2:$G$1123,6,0)</f>
        <v>15</v>
      </c>
      <c r="E674" s="50" t="s">
        <v>1267</v>
      </c>
      <c r="F674" s="50">
        <v>948</v>
      </c>
      <c r="G674" s="50">
        <v>23350.427729999999</v>
      </c>
    </row>
    <row r="675" spans="1:7" x14ac:dyDescent="0.2">
      <c r="A675" s="50">
        <v>13549</v>
      </c>
      <c r="B675" s="50">
        <v>2016</v>
      </c>
      <c r="C675" s="50" t="str">
        <f t="shared" si="10"/>
        <v>135492016</v>
      </c>
      <c r="D675" s="50">
        <f>VLOOKUP(A675,CATMUN!$B$2:$G$1123,6,0)</f>
        <v>15</v>
      </c>
      <c r="E675" s="50" t="s">
        <v>1267</v>
      </c>
      <c r="F675" s="50">
        <v>1500000</v>
      </c>
      <c r="G675" s="50">
        <v>25866452</v>
      </c>
    </row>
    <row r="676" spans="1:7" x14ac:dyDescent="0.2">
      <c r="A676" s="50">
        <v>13549</v>
      </c>
      <c r="B676" s="50">
        <v>2017</v>
      </c>
      <c r="C676" s="50" t="str">
        <f t="shared" si="10"/>
        <v>135492017</v>
      </c>
      <c r="D676" s="50">
        <f>VLOOKUP(A676,CATMUN!$B$2:$G$1123,6,0)</f>
        <v>15</v>
      </c>
      <c r="E676" s="50" t="s">
        <v>1267</v>
      </c>
      <c r="F676" s="50">
        <v>45587.01</v>
      </c>
      <c r="G676" s="50">
        <v>38136.226560000003</v>
      </c>
    </row>
    <row r="677" spans="1:7" x14ac:dyDescent="0.2">
      <c r="A677" s="50">
        <v>13549</v>
      </c>
      <c r="B677" s="50">
        <v>2018</v>
      </c>
      <c r="C677" s="50" t="str">
        <f t="shared" si="10"/>
        <v>135492018</v>
      </c>
      <c r="D677" s="50">
        <f>VLOOKUP(A677,CATMUN!$B$2:$G$1123,6,0)</f>
        <v>15</v>
      </c>
      <c r="E677" s="50" t="s">
        <v>1267</v>
      </c>
      <c r="F677" s="50">
        <v>13696200</v>
      </c>
      <c r="G677" s="50">
        <v>27791024</v>
      </c>
    </row>
    <row r="678" spans="1:7" x14ac:dyDescent="0.2">
      <c r="A678" s="50">
        <v>13580</v>
      </c>
      <c r="B678" s="50">
        <v>2015</v>
      </c>
      <c r="C678" s="50" t="str">
        <f t="shared" si="10"/>
        <v>135802015</v>
      </c>
      <c r="D678" s="50">
        <f>VLOOKUP(A678,CATMUN!$B$2:$G$1123,6,0)</f>
        <v>14</v>
      </c>
      <c r="E678" s="50" t="s">
        <v>1268</v>
      </c>
      <c r="F678" s="50">
        <v>719</v>
      </c>
      <c r="G678" s="50">
        <v>113668.75780000001</v>
      </c>
    </row>
    <row r="679" spans="1:7" x14ac:dyDescent="0.2">
      <c r="A679" s="50">
        <v>13580</v>
      </c>
      <c r="B679" s="50">
        <v>2016</v>
      </c>
      <c r="C679" s="50" t="str">
        <f t="shared" si="10"/>
        <v>135802016</v>
      </c>
      <c r="D679" s="50">
        <f>VLOOKUP(A679,CATMUN!$B$2:$G$1123,6,0)</f>
        <v>14</v>
      </c>
      <c r="E679" s="50" t="s">
        <v>1268</v>
      </c>
      <c r="F679" s="50">
        <v>2136843</v>
      </c>
      <c r="G679" s="50">
        <v>137806640</v>
      </c>
    </row>
    <row r="680" spans="1:7" x14ac:dyDescent="0.2">
      <c r="A680" s="50">
        <v>13580</v>
      </c>
      <c r="B680" s="50">
        <v>2017</v>
      </c>
      <c r="C680" s="50" t="str">
        <f t="shared" si="10"/>
        <v>135802017</v>
      </c>
      <c r="D680" s="50">
        <f>VLOOKUP(A680,CATMUN!$B$2:$G$1123,6,0)</f>
        <v>14</v>
      </c>
      <c r="E680" s="50" t="s">
        <v>1268</v>
      </c>
      <c r="F680" s="50">
        <v>2305</v>
      </c>
      <c r="G680" s="50">
        <v>123698.71090000001</v>
      </c>
    </row>
    <row r="681" spans="1:7" x14ac:dyDescent="0.2">
      <c r="A681" s="50">
        <v>13580</v>
      </c>
      <c r="B681" s="50">
        <v>2018</v>
      </c>
      <c r="C681" s="50" t="str">
        <f t="shared" si="10"/>
        <v>135802018</v>
      </c>
      <c r="D681" s="50">
        <f>VLOOKUP(A681,CATMUN!$B$2:$G$1123,6,0)</f>
        <v>14</v>
      </c>
      <c r="E681" s="50" t="s">
        <v>1268</v>
      </c>
      <c r="F681" s="50">
        <v>0</v>
      </c>
      <c r="G681" s="50">
        <v>151337472</v>
      </c>
    </row>
    <row r="682" spans="1:7" x14ac:dyDescent="0.2">
      <c r="A682" s="50">
        <v>13600</v>
      </c>
      <c r="B682" s="50">
        <v>2015</v>
      </c>
      <c r="C682" s="50" t="str">
        <f t="shared" si="10"/>
        <v>136002015</v>
      </c>
      <c r="D682" s="50">
        <f>VLOOKUP(A682,CATMUN!$B$2:$G$1123,6,0)</f>
        <v>15</v>
      </c>
      <c r="E682" s="50" t="s">
        <v>1269</v>
      </c>
      <c r="F682" s="50">
        <v>3300</v>
      </c>
      <c r="G682" s="50">
        <v>23350.427729999999</v>
      </c>
    </row>
    <row r="683" spans="1:7" x14ac:dyDescent="0.2">
      <c r="A683" s="50">
        <v>13600</v>
      </c>
      <c r="B683" s="50">
        <v>2016</v>
      </c>
      <c r="C683" s="50" t="str">
        <f t="shared" si="10"/>
        <v>136002016</v>
      </c>
      <c r="D683" s="50">
        <f>VLOOKUP(A683,CATMUN!$B$2:$G$1123,6,0)</f>
        <v>15</v>
      </c>
      <c r="E683" s="50" t="s">
        <v>1269</v>
      </c>
      <c r="F683" s="50">
        <v>0</v>
      </c>
      <c r="G683" s="50">
        <v>25866452</v>
      </c>
    </row>
    <row r="684" spans="1:7" x14ac:dyDescent="0.2">
      <c r="A684" s="50">
        <v>13600</v>
      </c>
      <c r="B684" s="50">
        <v>2017</v>
      </c>
      <c r="C684" s="50" t="str">
        <f t="shared" si="10"/>
        <v>136002017</v>
      </c>
      <c r="D684" s="50">
        <f>VLOOKUP(A684,CATMUN!$B$2:$G$1123,6,0)</f>
        <v>15</v>
      </c>
      <c r="E684" s="50" t="s">
        <v>1269</v>
      </c>
      <c r="F684" s="50">
        <v>0</v>
      </c>
      <c r="G684" s="50">
        <v>38136.226560000003</v>
      </c>
    </row>
    <row r="685" spans="1:7" x14ac:dyDescent="0.2">
      <c r="A685" s="50">
        <v>13600</v>
      </c>
      <c r="B685" s="50">
        <v>2018</v>
      </c>
      <c r="C685" s="50" t="str">
        <f t="shared" si="10"/>
        <v>136002018</v>
      </c>
      <c r="D685" s="50">
        <f>VLOOKUP(A685,CATMUN!$B$2:$G$1123,6,0)</f>
        <v>15</v>
      </c>
      <c r="E685" s="50" t="s">
        <v>1269</v>
      </c>
      <c r="F685" s="50">
        <v>0</v>
      </c>
      <c r="G685" s="50">
        <v>27791024</v>
      </c>
    </row>
    <row r="686" spans="1:7" x14ac:dyDescent="0.2">
      <c r="A686" s="50">
        <v>13620</v>
      </c>
      <c r="B686" s="50">
        <v>2015</v>
      </c>
      <c r="C686" s="50" t="str">
        <f t="shared" si="10"/>
        <v>136202015</v>
      </c>
      <c r="D686" s="50">
        <f>VLOOKUP(A686,CATMUN!$B$2:$G$1123,6,0)</f>
        <v>7</v>
      </c>
      <c r="E686" s="50" t="s">
        <v>1270</v>
      </c>
      <c r="F686" s="50">
        <v>412</v>
      </c>
      <c r="G686" s="50">
        <v>505977.6875</v>
      </c>
    </row>
    <row r="687" spans="1:7" x14ac:dyDescent="0.2">
      <c r="A687" s="50">
        <v>13620</v>
      </c>
      <c r="B687" s="50">
        <v>2016</v>
      </c>
      <c r="C687" s="50" t="str">
        <f t="shared" si="10"/>
        <v>136202016</v>
      </c>
      <c r="D687" s="50">
        <f>VLOOKUP(A687,CATMUN!$B$2:$G$1123,6,0)</f>
        <v>7</v>
      </c>
      <c r="E687" s="50" t="s">
        <v>1270</v>
      </c>
      <c r="F687" s="50">
        <v>549647</v>
      </c>
      <c r="G687" s="50">
        <v>530633504</v>
      </c>
    </row>
    <row r="688" spans="1:7" x14ac:dyDescent="0.2">
      <c r="A688" s="50">
        <v>13620</v>
      </c>
      <c r="B688" s="50">
        <v>2017</v>
      </c>
      <c r="C688" s="50" t="str">
        <f t="shared" si="10"/>
        <v>136202017</v>
      </c>
      <c r="D688" s="50">
        <f>VLOOKUP(A688,CATMUN!$B$2:$G$1123,6,0)</f>
        <v>7</v>
      </c>
      <c r="E688" s="50" t="s">
        <v>1270</v>
      </c>
      <c r="F688" s="50">
        <v>1568</v>
      </c>
      <c r="G688" s="50">
        <v>444938.46879999997</v>
      </c>
    </row>
    <row r="689" spans="1:7" x14ac:dyDescent="0.2">
      <c r="A689" s="50">
        <v>13620</v>
      </c>
      <c r="B689" s="50">
        <v>2018</v>
      </c>
      <c r="C689" s="50" t="str">
        <f t="shared" si="10"/>
        <v>136202018</v>
      </c>
      <c r="D689" s="50">
        <f>VLOOKUP(A689,CATMUN!$B$2:$G$1123,6,0)</f>
        <v>7</v>
      </c>
      <c r="E689" s="50" t="s">
        <v>1270</v>
      </c>
      <c r="F689" s="50">
        <v>427888</v>
      </c>
      <c r="G689" s="50">
        <v>529757888</v>
      </c>
    </row>
    <row r="690" spans="1:7" x14ac:dyDescent="0.2">
      <c r="A690" s="50">
        <v>13647</v>
      </c>
      <c r="B690" s="50">
        <v>2015</v>
      </c>
      <c r="C690" s="50" t="str">
        <f t="shared" si="10"/>
        <v>136472015</v>
      </c>
      <c r="D690" s="50">
        <f>VLOOKUP(A690,CATMUN!$B$2:$G$1123,6,0)</f>
        <v>14</v>
      </c>
      <c r="E690" s="50" t="s">
        <v>1271</v>
      </c>
      <c r="F690" s="50">
        <v>2162</v>
      </c>
      <c r="G690" s="50">
        <v>338773.03129999997</v>
      </c>
    </row>
    <row r="691" spans="1:7" x14ac:dyDescent="0.2">
      <c r="A691" s="50">
        <v>13647</v>
      </c>
      <c r="B691" s="50">
        <v>2016</v>
      </c>
      <c r="C691" s="50" t="str">
        <f t="shared" si="10"/>
        <v>136472016</v>
      </c>
      <c r="D691" s="50">
        <f>VLOOKUP(A691,CATMUN!$B$2:$G$1123,6,0)</f>
        <v>14</v>
      </c>
      <c r="E691" s="50" t="s">
        <v>1271</v>
      </c>
      <c r="F691" s="50">
        <v>20312279</v>
      </c>
      <c r="G691" s="50">
        <v>218762448</v>
      </c>
    </row>
    <row r="692" spans="1:7" x14ac:dyDescent="0.2">
      <c r="A692" s="50">
        <v>13647</v>
      </c>
      <c r="B692" s="50">
        <v>2017</v>
      </c>
      <c r="C692" s="50" t="str">
        <f t="shared" si="10"/>
        <v>136472017</v>
      </c>
      <c r="D692" s="50">
        <f>VLOOKUP(A692,CATMUN!$B$2:$G$1123,6,0)</f>
        <v>14</v>
      </c>
      <c r="E692" s="50" t="s">
        <v>1271</v>
      </c>
      <c r="F692" s="50">
        <v>6234</v>
      </c>
      <c r="G692" s="50">
        <v>181327</v>
      </c>
    </row>
    <row r="693" spans="1:7" x14ac:dyDescent="0.2">
      <c r="A693" s="50">
        <v>13647</v>
      </c>
      <c r="B693" s="50">
        <v>2018</v>
      </c>
      <c r="C693" s="50" t="str">
        <f t="shared" si="10"/>
        <v>136472018</v>
      </c>
      <c r="D693" s="50">
        <f>VLOOKUP(A693,CATMUN!$B$2:$G$1123,6,0)</f>
        <v>14</v>
      </c>
      <c r="E693" s="50" t="s">
        <v>1271</v>
      </c>
      <c r="F693" s="50">
        <v>18395122</v>
      </c>
      <c r="G693" s="50">
        <v>221394400</v>
      </c>
    </row>
    <row r="694" spans="1:7" x14ac:dyDescent="0.2">
      <c r="A694" s="50">
        <v>13654</v>
      </c>
      <c r="B694" s="50">
        <v>2015</v>
      </c>
      <c r="C694" s="50" t="str">
        <f t="shared" si="10"/>
        <v>136542015</v>
      </c>
      <c r="D694" s="50">
        <f>VLOOKUP(A694,CATMUN!$B$2:$G$1123,6,0)</f>
        <v>15</v>
      </c>
      <c r="E694" s="50" t="s">
        <v>1273</v>
      </c>
      <c r="F694" s="50">
        <v>0</v>
      </c>
      <c r="G694" s="50">
        <v>18925.23633</v>
      </c>
    </row>
    <row r="695" spans="1:7" x14ac:dyDescent="0.2">
      <c r="A695" s="50">
        <v>13654</v>
      </c>
      <c r="B695" s="50">
        <v>2016</v>
      </c>
      <c r="C695" s="50" t="str">
        <f t="shared" si="10"/>
        <v>136542016</v>
      </c>
      <c r="D695" s="50">
        <f>VLOOKUP(A695,CATMUN!$B$2:$G$1123,6,0)</f>
        <v>15</v>
      </c>
      <c r="E695" s="50" t="s">
        <v>1273</v>
      </c>
      <c r="F695" s="50">
        <v>0</v>
      </c>
      <c r="G695" s="50">
        <v>28165158</v>
      </c>
    </row>
    <row r="696" spans="1:7" x14ac:dyDescent="0.2">
      <c r="A696" s="50">
        <v>13654</v>
      </c>
      <c r="B696" s="50">
        <v>2017</v>
      </c>
      <c r="C696" s="50" t="str">
        <f t="shared" si="10"/>
        <v>136542017</v>
      </c>
      <c r="D696" s="50">
        <f>VLOOKUP(A696,CATMUN!$B$2:$G$1123,6,0)</f>
        <v>15</v>
      </c>
      <c r="E696" s="50" t="s">
        <v>1273</v>
      </c>
      <c r="F696" s="50">
        <v>9000</v>
      </c>
      <c r="G696" s="50">
        <v>16446.85742</v>
      </c>
    </row>
    <row r="697" spans="1:7" x14ac:dyDescent="0.2">
      <c r="A697" s="50">
        <v>13654</v>
      </c>
      <c r="B697" s="50">
        <v>2018</v>
      </c>
      <c r="C697" s="50" t="str">
        <f t="shared" si="10"/>
        <v>136542018</v>
      </c>
      <c r="D697" s="50">
        <f>VLOOKUP(A697,CATMUN!$B$2:$G$1123,6,0)</f>
        <v>15</v>
      </c>
      <c r="E697" s="50" t="s">
        <v>1273</v>
      </c>
      <c r="F697" s="50">
        <v>14895254</v>
      </c>
      <c r="G697" s="50">
        <v>31061434</v>
      </c>
    </row>
    <row r="698" spans="1:7" x14ac:dyDescent="0.2">
      <c r="A698" s="50">
        <v>13655</v>
      </c>
      <c r="B698" s="50">
        <v>2015</v>
      </c>
      <c r="C698" s="50" t="str">
        <f t="shared" si="10"/>
        <v>136552015</v>
      </c>
      <c r="D698" s="50">
        <f>VLOOKUP(A698,CATMUN!$B$2:$G$1123,6,0)</f>
        <v>15</v>
      </c>
      <c r="E698" s="50" t="s">
        <v>1274</v>
      </c>
      <c r="F698" s="50">
        <v>0</v>
      </c>
      <c r="G698" s="50">
        <v>23350.427729999999</v>
      </c>
    </row>
    <row r="699" spans="1:7" x14ac:dyDescent="0.2">
      <c r="A699" s="50">
        <v>13655</v>
      </c>
      <c r="B699" s="50">
        <v>2016</v>
      </c>
      <c r="C699" s="50" t="str">
        <f t="shared" si="10"/>
        <v>136552016</v>
      </c>
      <c r="D699" s="50">
        <f>VLOOKUP(A699,CATMUN!$B$2:$G$1123,6,0)</f>
        <v>15</v>
      </c>
      <c r="E699" s="50" t="s">
        <v>1274</v>
      </c>
      <c r="F699" s="50">
        <v>0</v>
      </c>
      <c r="G699" s="50">
        <v>25866452</v>
      </c>
    </row>
    <row r="700" spans="1:7" x14ac:dyDescent="0.2">
      <c r="A700" s="50">
        <v>13655</v>
      </c>
      <c r="B700" s="50">
        <v>2017</v>
      </c>
      <c r="C700" s="50" t="str">
        <f t="shared" si="10"/>
        <v>136552017</v>
      </c>
      <c r="D700" s="50">
        <f>VLOOKUP(A700,CATMUN!$B$2:$G$1123,6,0)</f>
        <v>15</v>
      </c>
      <c r="E700" s="50" t="s">
        <v>1274</v>
      </c>
      <c r="F700" s="50">
        <v>0</v>
      </c>
      <c r="G700" s="50">
        <v>38136.226560000003</v>
      </c>
    </row>
    <row r="701" spans="1:7" x14ac:dyDescent="0.2">
      <c r="A701" s="50">
        <v>13655</v>
      </c>
      <c r="B701" s="50">
        <v>2018</v>
      </c>
      <c r="C701" s="50" t="str">
        <f t="shared" si="10"/>
        <v>136552018</v>
      </c>
      <c r="D701" s="50">
        <f>VLOOKUP(A701,CATMUN!$B$2:$G$1123,6,0)</f>
        <v>15</v>
      </c>
      <c r="E701" s="50" t="s">
        <v>1274</v>
      </c>
      <c r="F701" s="50">
        <v>0</v>
      </c>
      <c r="G701" s="50">
        <v>27791024</v>
      </c>
    </row>
    <row r="702" spans="1:7" x14ac:dyDescent="0.2">
      <c r="A702" s="50">
        <v>13657</v>
      </c>
      <c r="B702" s="50">
        <v>2015</v>
      </c>
      <c r="C702" s="50" t="str">
        <f t="shared" si="10"/>
        <v>136572015</v>
      </c>
      <c r="D702" s="50">
        <f>VLOOKUP(A702,CATMUN!$B$2:$G$1123,6,0)</f>
        <v>14</v>
      </c>
      <c r="E702" s="50" t="s">
        <v>1275</v>
      </c>
      <c r="F702" s="50">
        <v>20228</v>
      </c>
      <c r="G702" s="50">
        <v>113668.75780000001</v>
      </c>
    </row>
    <row r="703" spans="1:7" x14ac:dyDescent="0.2">
      <c r="A703" s="50">
        <v>13657</v>
      </c>
      <c r="B703" s="50">
        <v>2016</v>
      </c>
      <c r="C703" s="50" t="str">
        <f t="shared" si="10"/>
        <v>136572016</v>
      </c>
      <c r="D703" s="50">
        <f>VLOOKUP(A703,CATMUN!$B$2:$G$1123,6,0)</f>
        <v>14</v>
      </c>
      <c r="E703" s="50" t="s">
        <v>1275</v>
      </c>
      <c r="F703" s="50">
        <v>27643582</v>
      </c>
      <c r="G703" s="50">
        <v>137806640</v>
      </c>
    </row>
    <row r="704" spans="1:7" x14ac:dyDescent="0.2">
      <c r="A704" s="50">
        <v>13657</v>
      </c>
      <c r="B704" s="50">
        <v>2017</v>
      </c>
      <c r="C704" s="50" t="str">
        <f t="shared" si="10"/>
        <v>136572017</v>
      </c>
      <c r="D704" s="50">
        <f>VLOOKUP(A704,CATMUN!$B$2:$G$1123,6,0)</f>
        <v>14</v>
      </c>
      <c r="E704" s="50" t="s">
        <v>1275</v>
      </c>
      <c r="F704" s="50">
        <v>15863</v>
      </c>
      <c r="G704" s="50">
        <v>123698.71090000001</v>
      </c>
    </row>
    <row r="705" spans="1:7" x14ac:dyDescent="0.2">
      <c r="A705" s="50">
        <v>13657</v>
      </c>
      <c r="B705" s="50">
        <v>2018</v>
      </c>
      <c r="C705" s="50" t="str">
        <f t="shared" si="10"/>
        <v>136572018</v>
      </c>
      <c r="D705" s="50">
        <f>VLOOKUP(A705,CATMUN!$B$2:$G$1123,6,0)</f>
        <v>14</v>
      </c>
      <c r="E705" s="50" t="s">
        <v>1275</v>
      </c>
      <c r="F705" s="50">
        <v>41591460</v>
      </c>
      <c r="G705" s="50">
        <v>151337472</v>
      </c>
    </row>
    <row r="706" spans="1:7" x14ac:dyDescent="0.2">
      <c r="A706" s="50">
        <v>13667</v>
      </c>
      <c r="B706" s="50">
        <v>2015</v>
      </c>
      <c r="C706" s="50" t="str">
        <f t="shared" si="10"/>
        <v>136672015</v>
      </c>
      <c r="D706" s="50">
        <f>VLOOKUP(A706,CATMUN!$B$2:$G$1123,6,0)</f>
        <v>15</v>
      </c>
      <c r="E706" s="50" t="s">
        <v>1276</v>
      </c>
      <c r="F706" s="50">
        <v>7251</v>
      </c>
      <c r="G706" s="50">
        <v>23350.427729999999</v>
      </c>
    </row>
    <row r="707" spans="1:7" x14ac:dyDescent="0.2">
      <c r="A707" s="50">
        <v>13667</v>
      </c>
      <c r="B707" s="50">
        <v>2016</v>
      </c>
      <c r="C707" s="50" t="str">
        <f t="shared" ref="C707:C770" si="11">A707&amp;B707</f>
        <v>136672016</v>
      </c>
      <c r="D707" s="50">
        <f>VLOOKUP(A707,CATMUN!$B$2:$G$1123,6,0)</f>
        <v>15</v>
      </c>
      <c r="E707" s="50" t="s">
        <v>1276</v>
      </c>
      <c r="F707" s="50">
        <v>20596400</v>
      </c>
      <c r="G707" s="50">
        <v>25866452</v>
      </c>
    </row>
    <row r="708" spans="1:7" x14ac:dyDescent="0.2">
      <c r="A708" s="50">
        <v>13667</v>
      </c>
      <c r="B708" s="50">
        <v>2017</v>
      </c>
      <c r="C708" s="50" t="str">
        <f t="shared" si="11"/>
        <v>136672017</v>
      </c>
      <c r="D708" s="50">
        <f>VLOOKUP(A708,CATMUN!$B$2:$G$1123,6,0)</f>
        <v>15</v>
      </c>
      <c r="E708" s="50" t="s">
        <v>1276</v>
      </c>
      <c r="F708" s="50">
        <v>1411</v>
      </c>
      <c r="G708" s="50">
        <v>38136.226560000003</v>
      </c>
    </row>
    <row r="709" spans="1:7" x14ac:dyDescent="0.2">
      <c r="A709" s="50">
        <v>13667</v>
      </c>
      <c r="B709" s="50">
        <v>2018</v>
      </c>
      <c r="C709" s="50" t="str">
        <f t="shared" si="11"/>
        <v>136672018</v>
      </c>
      <c r="D709" s="50">
        <f>VLOOKUP(A709,CATMUN!$B$2:$G$1123,6,0)</f>
        <v>15</v>
      </c>
      <c r="E709" s="50" t="s">
        <v>1276</v>
      </c>
      <c r="F709" s="50">
        <v>17358900</v>
      </c>
      <c r="G709" s="50">
        <v>27791024</v>
      </c>
    </row>
    <row r="710" spans="1:7" x14ac:dyDescent="0.2">
      <c r="A710" s="50">
        <v>13670</v>
      </c>
      <c r="B710" s="50">
        <v>2015</v>
      </c>
      <c r="C710" s="50" t="str">
        <f t="shared" si="11"/>
        <v>136702015</v>
      </c>
      <c r="D710" s="50">
        <f>VLOOKUP(A710,CATMUN!$B$2:$G$1123,6,0)</f>
        <v>14</v>
      </c>
      <c r="E710" s="50" t="s">
        <v>1277</v>
      </c>
      <c r="F710" s="50">
        <v>5637</v>
      </c>
      <c r="G710" s="50">
        <v>505977.6875</v>
      </c>
    </row>
    <row r="711" spans="1:7" x14ac:dyDescent="0.2">
      <c r="A711" s="50">
        <v>13670</v>
      </c>
      <c r="B711" s="50">
        <v>2016</v>
      </c>
      <c r="C711" s="50" t="str">
        <f t="shared" si="11"/>
        <v>136702016</v>
      </c>
      <c r="D711" s="50">
        <f>VLOOKUP(A711,CATMUN!$B$2:$G$1123,6,0)</f>
        <v>14</v>
      </c>
      <c r="E711" s="50" t="s">
        <v>1277</v>
      </c>
      <c r="F711" s="50">
        <v>41711616</v>
      </c>
      <c r="G711" s="50">
        <v>530633504</v>
      </c>
    </row>
    <row r="712" spans="1:7" x14ac:dyDescent="0.2">
      <c r="A712" s="50">
        <v>13670</v>
      </c>
      <c r="B712" s="50">
        <v>2017</v>
      </c>
      <c r="C712" s="50" t="str">
        <f t="shared" si="11"/>
        <v>136702017</v>
      </c>
      <c r="D712" s="50">
        <f>VLOOKUP(A712,CATMUN!$B$2:$G$1123,6,0)</f>
        <v>14</v>
      </c>
      <c r="E712" s="50" t="s">
        <v>1277</v>
      </c>
      <c r="F712" s="50">
        <v>183756</v>
      </c>
      <c r="G712" s="50">
        <v>444938.46879999997</v>
      </c>
    </row>
    <row r="713" spans="1:7" x14ac:dyDescent="0.2">
      <c r="A713" s="50">
        <v>13670</v>
      </c>
      <c r="B713" s="50">
        <v>2018</v>
      </c>
      <c r="C713" s="50" t="str">
        <f t="shared" si="11"/>
        <v>136702018</v>
      </c>
      <c r="D713" s="50">
        <f>VLOOKUP(A713,CATMUN!$B$2:$G$1123,6,0)</f>
        <v>14</v>
      </c>
      <c r="E713" s="50" t="s">
        <v>1277</v>
      </c>
      <c r="F713" s="50">
        <v>90312141.099999994</v>
      </c>
      <c r="G713" s="50">
        <v>529757888</v>
      </c>
    </row>
    <row r="714" spans="1:7" x14ac:dyDescent="0.2">
      <c r="A714" s="50">
        <v>13673</v>
      </c>
      <c r="B714" s="50">
        <v>2015</v>
      </c>
      <c r="C714" s="50" t="str">
        <f t="shared" si="11"/>
        <v>136732015</v>
      </c>
      <c r="D714" s="50">
        <f>VLOOKUP(A714,CATMUN!$B$2:$G$1123,6,0)</f>
        <v>14</v>
      </c>
      <c r="E714" s="50" t="s">
        <v>1278</v>
      </c>
      <c r="F714" s="50">
        <v>2531</v>
      </c>
      <c r="G714" s="50">
        <v>338773.03129999997</v>
      </c>
    </row>
    <row r="715" spans="1:7" x14ac:dyDescent="0.2">
      <c r="A715" s="50">
        <v>13673</v>
      </c>
      <c r="B715" s="50">
        <v>2016</v>
      </c>
      <c r="C715" s="50" t="str">
        <f t="shared" si="11"/>
        <v>136732016</v>
      </c>
      <c r="D715" s="50">
        <f>VLOOKUP(A715,CATMUN!$B$2:$G$1123,6,0)</f>
        <v>14</v>
      </c>
      <c r="E715" s="50" t="s">
        <v>1278</v>
      </c>
      <c r="F715" s="50">
        <v>1000000</v>
      </c>
      <c r="G715" s="50">
        <v>218762448</v>
      </c>
    </row>
    <row r="716" spans="1:7" x14ac:dyDescent="0.2">
      <c r="A716" s="50">
        <v>13673</v>
      </c>
      <c r="B716" s="50">
        <v>2017</v>
      </c>
      <c r="C716" s="50" t="str">
        <f t="shared" si="11"/>
        <v>136732017</v>
      </c>
      <c r="D716" s="50">
        <f>VLOOKUP(A716,CATMUN!$B$2:$G$1123,6,0)</f>
        <v>14</v>
      </c>
      <c r="E716" s="50" t="s">
        <v>1278</v>
      </c>
      <c r="F716" s="50">
        <v>217</v>
      </c>
      <c r="G716" s="50">
        <v>181327</v>
      </c>
    </row>
    <row r="717" spans="1:7" x14ac:dyDescent="0.2">
      <c r="A717" s="50">
        <v>13673</v>
      </c>
      <c r="B717" s="50">
        <v>2018</v>
      </c>
      <c r="C717" s="50" t="str">
        <f t="shared" si="11"/>
        <v>136732018</v>
      </c>
      <c r="D717" s="50">
        <f>VLOOKUP(A717,CATMUN!$B$2:$G$1123,6,0)</f>
        <v>14</v>
      </c>
      <c r="E717" s="50" t="s">
        <v>1278</v>
      </c>
      <c r="F717" s="50">
        <v>11580000</v>
      </c>
      <c r="G717" s="50">
        <v>221394400</v>
      </c>
    </row>
    <row r="718" spans="1:7" x14ac:dyDescent="0.2">
      <c r="A718" s="50">
        <v>13683</v>
      </c>
      <c r="B718" s="50">
        <v>2015</v>
      </c>
      <c r="C718" s="50" t="str">
        <f t="shared" si="11"/>
        <v>136832015</v>
      </c>
      <c r="D718" s="50">
        <f>VLOOKUP(A718,CATMUN!$B$2:$G$1123,6,0)</f>
        <v>14</v>
      </c>
      <c r="E718" s="50" t="s">
        <v>1279</v>
      </c>
      <c r="F718" s="50">
        <v>305</v>
      </c>
      <c r="G718" s="50">
        <v>113668.75780000001</v>
      </c>
    </row>
    <row r="719" spans="1:7" x14ac:dyDescent="0.2">
      <c r="A719" s="50">
        <v>13683</v>
      </c>
      <c r="B719" s="50">
        <v>2016</v>
      </c>
      <c r="C719" s="50" t="str">
        <f t="shared" si="11"/>
        <v>136832016</v>
      </c>
      <c r="D719" s="50">
        <f>VLOOKUP(A719,CATMUN!$B$2:$G$1123,6,0)</f>
        <v>14</v>
      </c>
      <c r="E719" s="50" t="s">
        <v>1279</v>
      </c>
      <c r="F719" s="50">
        <v>9056000</v>
      </c>
      <c r="G719" s="50">
        <v>137806640</v>
      </c>
    </row>
    <row r="720" spans="1:7" x14ac:dyDescent="0.2">
      <c r="A720" s="50">
        <v>13683</v>
      </c>
      <c r="B720" s="50">
        <v>2017</v>
      </c>
      <c r="C720" s="50" t="str">
        <f t="shared" si="11"/>
        <v>136832017</v>
      </c>
      <c r="D720" s="50">
        <f>VLOOKUP(A720,CATMUN!$B$2:$G$1123,6,0)</f>
        <v>14</v>
      </c>
      <c r="E720" s="50" t="s">
        <v>1279</v>
      </c>
      <c r="F720" s="50">
        <v>599</v>
      </c>
      <c r="G720" s="50">
        <v>123698.71090000001</v>
      </c>
    </row>
    <row r="721" spans="1:7" x14ac:dyDescent="0.2">
      <c r="A721" s="50">
        <v>13683</v>
      </c>
      <c r="B721" s="50">
        <v>2018</v>
      </c>
      <c r="C721" s="50" t="str">
        <f t="shared" si="11"/>
        <v>136832018</v>
      </c>
      <c r="D721" s="50">
        <f>VLOOKUP(A721,CATMUN!$B$2:$G$1123,6,0)</f>
        <v>14</v>
      </c>
      <c r="E721" s="50" t="s">
        <v>1279</v>
      </c>
      <c r="F721" s="50">
        <v>8632200</v>
      </c>
      <c r="G721" s="50">
        <v>151337472</v>
      </c>
    </row>
    <row r="722" spans="1:7" x14ac:dyDescent="0.2">
      <c r="A722" s="50">
        <v>13688</v>
      </c>
      <c r="B722" s="50">
        <v>2015</v>
      </c>
      <c r="C722" s="50" t="str">
        <f t="shared" si="11"/>
        <v>136882015</v>
      </c>
      <c r="D722" s="50">
        <f>VLOOKUP(A722,CATMUN!$B$2:$G$1123,6,0)</f>
        <v>15</v>
      </c>
      <c r="E722" s="50" t="s">
        <v>1280</v>
      </c>
      <c r="F722" s="50">
        <v>36214</v>
      </c>
      <c r="G722" s="50">
        <v>23350.427729999999</v>
      </c>
    </row>
    <row r="723" spans="1:7" x14ac:dyDescent="0.2">
      <c r="A723" s="50">
        <v>13688</v>
      </c>
      <c r="B723" s="50">
        <v>2016</v>
      </c>
      <c r="C723" s="50" t="str">
        <f t="shared" si="11"/>
        <v>136882016</v>
      </c>
      <c r="D723" s="50">
        <f>VLOOKUP(A723,CATMUN!$B$2:$G$1123,6,0)</f>
        <v>15</v>
      </c>
      <c r="E723" s="50" t="s">
        <v>1280</v>
      </c>
      <c r="F723" s="50">
        <v>51177000</v>
      </c>
      <c r="G723" s="50">
        <v>25866452</v>
      </c>
    </row>
    <row r="724" spans="1:7" x14ac:dyDescent="0.2">
      <c r="A724" s="50">
        <v>13688</v>
      </c>
      <c r="B724" s="50">
        <v>2017</v>
      </c>
      <c r="C724" s="50" t="str">
        <f t="shared" si="11"/>
        <v>136882017</v>
      </c>
      <c r="D724" s="50">
        <f>VLOOKUP(A724,CATMUN!$B$2:$G$1123,6,0)</f>
        <v>15</v>
      </c>
      <c r="E724" s="50" t="s">
        <v>1280</v>
      </c>
      <c r="F724" s="50">
        <v>37006</v>
      </c>
      <c r="G724" s="50">
        <v>38136.226560000003</v>
      </c>
    </row>
    <row r="725" spans="1:7" x14ac:dyDescent="0.2">
      <c r="A725" s="50">
        <v>13688</v>
      </c>
      <c r="B725" s="50">
        <v>2018</v>
      </c>
      <c r="C725" s="50" t="str">
        <f t="shared" si="11"/>
        <v>136882018</v>
      </c>
      <c r="D725" s="50">
        <f>VLOOKUP(A725,CATMUN!$B$2:$G$1123,6,0)</f>
        <v>15</v>
      </c>
      <c r="E725" s="50" t="s">
        <v>1280</v>
      </c>
      <c r="F725" s="50">
        <v>64851246</v>
      </c>
      <c r="G725" s="50">
        <v>27791024</v>
      </c>
    </row>
    <row r="726" spans="1:7" x14ac:dyDescent="0.2">
      <c r="A726" s="50">
        <v>13744</v>
      </c>
      <c r="B726" s="50">
        <v>2015</v>
      </c>
      <c r="C726" s="50" t="str">
        <f t="shared" si="11"/>
        <v>137442015</v>
      </c>
      <c r="D726" s="50">
        <f>VLOOKUP(A726,CATMUN!$B$2:$G$1123,6,0)</f>
        <v>15</v>
      </c>
      <c r="E726" s="50" t="s">
        <v>1281</v>
      </c>
      <c r="F726" s="50">
        <v>3371</v>
      </c>
      <c r="G726" s="50">
        <v>18925.23633</v>
      </c>
    </row>
    <row r="727" spans="1:7" x14ac:dyDescent="0.2">
      <c r="A727" s="50">
        <v>13744</v>
      </c>
      <c r="B727" s="50">
        <v>2016</v>
      </c>
      <c r="C727" s="50" t="str">
        <f t="shared" si="11"/>
        <v>137442016</v>
      </c>
      <c r="D727" s="50">
        <f>VLOOKUP(A727,CATMUN!$B$2:$G$1123,6,0)</f>
        <v>15</v>
      </c>
      <c r="E727" s="50" t="s">
        <v>1281</v>
      </c>
      <c r="F727" s="50">
        <v>6679238</v>
      </c>
      <c r="G727" s="50">
        <v>28165158</v>
      </c>
    </row>
    <row r="728" spans="1:7" x14ac:dyDescent="0.2">
      <c r="A728" s="50">
        <v>13744</v>
      </c>
      <c r="B728" s="50">
        <v>2017</v>
      </c>
      <c r="C728" s="50" t="str">
        <f t="shared" si="11"/>
        <v>137442017</v>
      </c>
      <c r="D728" s="50">
        <f>VLOOKUP(A728,CATMUN!$B$2:$G$1123,6,0)</f>
        <v>15</v>
      </c>
      <c r="E728" s="50" t="s">
        <v>1281</v>
      </c>
      <c r="F728" s="50">
        <v>68707</v>
      </c>
      <c r="G728" s="50">
        <v>16446.85742</v>
      </c>
    </row>
    <row r="729" spans="1:7" x14ac:dyDescent="0.2">
      <c r="A729" s="50">
        <v>13744</v>
      </c>
      <c r="B729" s="50">
        <v>2018</v>
      </c>
      <c r="C729" s="50" t="str">
        <f t="shared" si="11"/>
        <v>137442018</v>
      </c>
      <c r="D729" s="50">
        <f>VLOOKUP(A729,CATMUN!$B$2:$G$1123,6,0)</f>
        <v>15</v>
      </c>
      <c r="E729" s="50" t="s">
        <v>1281</v>
      </c>
      <c r="F729" s="50">
        <v>11359407</v>
      </c>
      <c r="G729" s="50">
        <v>31061434</v>
      </c>
    </row>
    <row r="730" spans="1:7" x14ac:dyDescent="0.2">
      <c r="A730" s="50">
        <v>13760</v>
      </c>
      <c r="B730" s="50">
        <v>2015</v>
      </c>
      <c r="C730" s="50" t="str">
        <f t="shared" si="11"/>
        <v>137602015</v>
      </c>
      <c r="D730" s="50">
        <f>VLOOKUP(A730,CATMUN!$B$2:$G$1123,6,0)</f>
        <v>14</v>
      </c>
      <c r="E730" s="50" t="s">
        <v>1282</v>
      </c>
      <c r="F730" s="50">
        <v>955.03</v>
      </c>
      <c r="G730" s="50">
        <v>338773.03129999997</v>
      </c>
    </row>
    <row r="731" spans="1:7" x14ac:dyDescent="0.2">
      <c r="A731" s="50">
        <v>13760</v>
      </c>
      <c r="B731" s="50">
        <v>2016</v>
      </c>
      <c r="C731" s="50" t="str">
        <f t="shared" si="11"/>
        <v>137602016</v>
      </c>
      <c r="D731" s="50">
        <f>VLOOKUP(A731,CATMUN!$B$2:$G$1123,6,0)</f>
        <v>14</v>
      </c>
      <c r="E731" s="50" t="s">
        <v>1282</v>
      </c>
      <c r="F731" s="50">
        <v>1616405</v>
      </c>
      <c r="G731" s="50">
        <v>218762448</v>
      </c>
    </row>
    <row r="732" spans="1:7" x14ac:dyDescent="0.2">
      <c r="A732" s="50">
        <v>13760</v>
      </c>
      <c r="B732" s="50">
        <v>2017</v>
      </c>
      <c r="C732" s="50" t="str">
        <f t="shared" si="11"/>
        <v>137602017</v>
      </c>
      <c r="D732" s="50">
        <f>VLOOKUP(A732,CATMUN!$B$2:$G$1123,6,0)</f>
        <v>14</v>
      </c>
      <c r="E732" s="50" t="s">
        <v>1282</v>
      </c>
      <c r="F732" s="50">
        <v>831</v>
      </c>
      <c r="G732" s="50">
        <v>181327</v>
      </c>
    </row>
    <row r="733" spans="1:7" x14ac:dyDescent="0.2">
      <c r="A733" s="50">
        <v>13760</v>
      </c>
      <c r="B733" s="50">
        <v>2018</v>
      </c>
      <c r="C733" s="50" t="str">
        <f t="shared" si="11"/>
        <v>137602018</v>
      </c>
      <c r="D733" s="50">
        <f>VLOOKUP(A733,CATMUN!$B$2:$G$1123,6,0)</f>
        <v>14</v>
      </c>
      <c r="E733" s="50" t="s">
        <v>1282</v>
      </c>
      <c r="F733" s="50">
        <v>0</v>
      </c>
      <c r="G733" s="50">
        <v>221394400</v>
      </c>
    </row>
    <row r="734" spans="1:7" x14ac:dyDescent="0.2">
      <c r="A734" s="50">
        <v>13780</v>
      </c>
      <c r="B734" s="50">
        <v>2015</v>
      </c>
      <c r="C734" s="50" t="str">
        <f t="shared" si="11"/>
        <v>137802015</v>
      </c>
      <c r="D734" s="50">
        <f>VLOOKUP(A734,CATMUN!$B$2:$G$1123,6,0)</f>
        <v>15</v>
      </c>
      <c r="E734" s="50" t="s">
        <v>1283</v>
      </c>
      <c r="F734" s="50">
        <v>5088.6000000000004</v>
      </c>
      <c r="G734" s="50">
        <v>23350.427729999999</v>
      </c>
    </row>
    <row r="735" spans="1:7" x14ac:dyDescent="0.2">
      <c r="A735" s="50">
        <v>13780</v>
      </c>
      <c r="B735" s="50">
        <v>2016</v>
      </c>
      <c r="C735" s="50" t="str">
        <f t="shared" si="11"/>
        <v>137802016</v>
      </c>
      <c r="D735" s="50">
        <f>VLOOKUP(A735,CATMUN!$B$2:$G$1123,6,0)</f>
        <v>15</v>
      </c>
      <c r="E735" s="50" t="s">
        <v>1283</v>
      </c>
      <c r="F735" s="50">
        <v>45279000</v>
      </c>
      <c r="G735" s="50">
        <v>25866452</v>
      </c>
    </row>
    <row r="736" spans="1:7" x14ac:dyDescent="0.2">
      <c r="A736" s="50">
        <v>13780</v>
      </c>
      <c r="B736" s="50">
        <v>2017</v>
      </c>
      <c r="C736" s="50" t="str">
        <f t="shared" si="11"/>
        <v>137802017</v>
      </c>
      <c r="D736" s="50">
        <f>VLOOKUP(A736,CATMUN!$B$2:$G$1123,6,0)</f>
        <v>15</v>
      </c>
      <c r="E736" s="50" t="s">
        <v>1283</v>
      </c>
      <c r="F736" s="50">
        <v>45587.01</v>
      </c>
      <c r="G736" s="50">
        <v>38136.226560000003</v>
      </c>
    </row>
    <row r="737" spans="1:7" x14ac:dyDescent="0.2">
      <c r="A737" s="50">
        <v>13780</v>
      </c>
      <c r="B737" s="50">
        <v>2018</v>
      </c>
      <c r="C737" s="50" t="str">
        <f t="shared" si="11"/>
        <v>137802018</v>
      </c>
      <c r="D737" s="50">
        <f>VLOOKUP(A737,CATMUN!$B$2:$G$1123,6,0)</f>
        <v>15</v>
      </c>
      <c r="E737" s="50" t="s">
        <v>1283</v>
      </c>
      <c r="F737" s="50">
        <v>33613000</v>
      </c>
      <c r="G737" s="50">
        <v>27791024</v>
      </c>
    </row>
    <row r="738" spans="1:7" x14ac:dyDescent="0.2">
      <c r="A738" s="50">
        <v>13810</v>
      </c>
      <c r="B738" s="50">
        <v>2015</v>
      </c>
      <c r="C738" s="50" t="str">
        <f t="shared" si="11"/>
        <v>138102015</v>
      </c>
      <c r="D738" s="50">
        <f>VLOOKUP(A738,CATMUN!$B$2:$G$1123,6,0)</f>
        <v>15</v>
      </c>
      <c r="E738" s="50" t="s">
        <v>1284</v>
      </c>
      <c r="F738" s="50">
        <v>1134</v>
      </c>
      <c r="G738" s="50">
        <v>18925.23633</v>
      </c>
    </row>
    <row r="739" spans="1:7" x14ac:dyDescent="0.2">
      <c r="A739" s="50">
        <v>13810</v>
      </c>
      <c r="B739" s="50">
        <v>2016</v>
      </c>
      <c r="C739" s="50" t="str">
        <f t="shared" si="11"/>
        <v>138102016</v>
      </c>
      <c r="D739" s="50">
        <f>VLOOKUP(A739,CATMUN!$B$2:$G$1123,6,0)</f>
        <v>15</v>
      </c>
      <c r="E739" s="50" t="s">
        <v>1284</v>
      </c>
      <c r="F739" s="50">
        <v>3809000</v>
      </c>
      <c r="G739" s="50">
        <v>28165158</v>
      </c>
    </row>
    <row r="740" spans="1:7" x14ac:dyDescent="0.2">
      <c r="A740" s="50">
        <v>13810</v>
      </c>
      <c r="B740" s="50">
        <v>2017</v>
      </c>
      <c r="C740" s="50" t="str">
        <f t="shared" si="11"/>
        <v>138102017</v>
      </c>
      <c r="D740" s="50">
        <f>VLOOKUP(A740,CATMUN!$B$2:$G$1123,6,0)</f>
        <v>15</v>
      </c>
      <c r="E740" s="50" t="s">
        <v>1284</v>
      </c>
      <c r="F740" s="50">
        <v>0</v>
      </c>
      <c r="G740" s="50">
        <v>16446.85742</v>
      </c>
    </row>
    <row r="741" spans="1:7" x14ac:dyDescent="0.2">
      <c r="A741" s="50">
        <v>13810</v>
      </c>
      <c r="B741" s="50">
        <v>2018</v>
      </c>
      <c r="C741" s="50" t="str">
        <f t="shared" si="11"/>
        <v>138102018</v>
      </c>
      <c r="D741" s="50">
        <f>VLOOKUP(A741,CATMUN!$B$2:$G$1123,6,0)</f>
        <v>15</v>
      </c>
      <c r="E741" s="50" t="s">
        <v>1284</v>
      </c>
      <c r="F741" s="50">
        <v>3541920</v>
      </c>
      <c r="G741" s="50">
        <v>31061434</v>
      </c>
    </row>
    <row r="742" spans="1:7" x14ac:dyDescent="0.2">
      <c r="A742" s="50">
        <v>13836</v>
      </c>
      <c r="B742" s="50">
        <v>2015</v>
      </c>
      <c r="C742" s="50" t="str">
        <f t="shared" si="11"/>
        <v>138362015</v>
      </c>
      <c r="D742" s="50">
        <f>VLOOKUP(A742,CATMUN!$B$2:$G$1123,6,0)</f>
        <v>3</v>
      </c>
      <c r="E742" s="50" t="s">
        <v>1285</v>
      </c>
      <c r="F742" s="50">
        <v>343803</v>
      </c>
      <c r="G742" s="50">
        <v>338773.03129999997</v>
      </c>
    </row>
    <row r="743" spans="1:7" x14ac:dyDescent="0.2">
      <c r="A743" s="50">
        <v>13836</v>
      </c>
      <c r="B743" s="50">
        <v>2016</v>
      </c>
      <c r="C743" s="50" t="str">
        <f t="shared" si="11"/>
        <v>138362016</v>
      </c>
      <c r="D743" s="50">
        <f>VLOOKUP(A743,CATMUN!$B$2:$G$1123,6,0)</f>
        <v>3</v>
      </c>
      <c r="E743" s="50" t="s">
        <v>1285</v>
      </c>
      <c r="F743" s="50">
        <v>330309681</v>
      </c>
      <c r="G743" s="50">
        <v>218762448</v>
      </c>
    </row>
    <row r="744" spans="1:7" x14ac:dyDescent="0.2">
      <c r="A744" s="50">
        <v>13836</v>
      </c>
      <c r="B744" s="50">
        <v>2017</v>
      </c>
      <c r="C744" s="50" t="str">
        <f t="shared" si="11"/>
        <v>138362017</v>
      </c>
      <c r="D744" s="50">
        <f>VLOOKUP(A744,CATMUN!$B$2:$G$1123,6,0)</f>
        <v>3</v>
      </c>
      <c r="E744" s="50" t="s">
        <v>1285</v>
      </c>
      <c r="F744" s="50">
        <v>323938</v>
      </c>
      <c r="G744" s="50">
        <v>181327</v>
      </c>
    </row>
    <row r="745" spans="1:7" x14ac:dyDescent="0.2">
      <c r="A745" s="50">
        <v>13836</v>
      </c>
      <c r="B745" s="50">
        <v>2018</v>
      </c>
      <c r="C745" s="50" t="str">
        <f t="shared" si="11"/>
        <v>138362018</v>
      </c>
      <c r="D745" s="50">
        <f>VLOOKUP(A745,CATMUN!$B$2:$G$1123,6,0)</f>
        <v>3</v>
      </c>
      <c r="E745" s="50" t="s">
        <v>1285</v>
      </c>
      <c r="F745" s="50">
        <v>310679790</v>
      </c>
      <c r="G745" s="50">
        <v>221394400</v>
      </c>
    </row>
    <row r="746" spans="1:7" x14ac:dyDescent="0.2">
      <c r="A746" s="50">
        <v>13838</v>
      </c>
      <c r="B746" s="50">
        <v>2015</v>
      </c>
      <c r="C746" s="50" t="str">
        <f t="shared" si="11"/>
        <v>138382015</v>
      </c>
      <c r="D746" s="50">
        <f>VLOOKUP(A746,CATMUN!$B$2:$G$1123,6,0)</f>
        <v>14</v>
      </c>
      <c r="E746" s="50" t="s">
        <v>1286</v>
      </c>
      <c r="F746" s="50">
        <v>26834</v>
      </c>
      <c r="G746" s="50">
        <v>113668.75780000001</v>
      </c>
    </row>
    <row r="747" spans="1:7" x14ac:dyDescent="0.2">
      <c r="A747" s="50">
        <v>13838</v>
      </c>
      <c r="B747" s="50">
        <v>2016</v>
      </c>
      <c r="C747" s="50" t="str">
        <f t="shared" si="11"/>
        <v>138382016</v>
      </c>
      <c r="D747" s="50">
        <f>VLOOKUP(A747,CATMUN!$B$2:$G$1123,6,0)</f>
        <v>14</v>
      </c>
      <c r="E747" s="50" t="s">
        <v>1286</v>
      </c>
      <c r="F747" s="50">
        <v>0</v>
      </c>
      <c r="G747" s="50">
        <v>137806640</v>
      </c>
    </row>
    <row r="748" spans="1:7" x14ac:dyDescent="0.2">
      <c r="A748" s="50">
        <v>13838</v>
      </c>
      <c r="B748" s="50">
        <v>2017</v>
      </c>
      <c r="C748" s="50" t="str">
        <f t="shared" si="11"/>
        <v>138382017</v>
      </c>
      <c r="D748" s="50">
        <f>VLOOKUP(A748,CATMUN!$B$2:$G$1123,6,0)</f>
        <v>14</v>
      </c>
      <c r="E748" s="50" t="s">
        <v>1286</v>
      </c>
      <c r="F748" s="50">
        <v>22440</v>
      </c>
      <c r="G748" s="50">
        <v>123698.71090000001</v>
      </c>
    </row>
    <row r="749" spans="1:7" x14ac:dyDescent="0.2">
      <c r="A749" s="50">
        <v>13838</v>
      </c>
      <c r="B749" s="50">
        <v>2018</v>
      </c>
      <c r="C749" s="50" t="str">
        <f t="shared" si="11"/>
        <v>138382018</v>
      </c>
      <c r="D749" s="50">
        <f>VLOOKUP(A749,CATMUN!$B$2:$G$1123,6,0)</f>
        <v>14</v>
      </c>
      <c r="E749" s="50" t="s">
        <v>1286</v>
      </c>
      <c r="F749" s="50">
        <v>62688259</v>
      </c>
      <c r="G749" s="50">
        <v>151337472</v>
      </c>
    </row>
    <row r="750" spans="1:7" x14ac:dyDescent="0.2">
      <c r="A750" s="50">
        <v>13873</v>
      </c>
      <c r="B750" s="50">
        <v>2015</v>
      </c>
      <c r="C750" s="50" t="str">
        <f t="shared" si="11"/>
        <v>138732015</v>
      </c>
      <c r="D750" s="50">
        <f>VLOOKUP(A750,CATMUN!$B$2:$G$1123,6,0)</f>
        <v>14</v>
      </c>
      <c r="E750" s="50" t="s">
        <v>1287</v>
      </c>
      <c r="F750" s="50">
        <v>8793</v>
      </c>
      <c r="G750" s="50">
        <v>338773.03129999997</v>
      </c>
    </row>
    <row r="751" spans="1:7" x14ac:dyDescent="0.2">
      <c r="A751" s="50">
        <v>13873</v>
      </c>
      <c r="B751" s="50">
        <v>2016</v>
      </c>
      <c r="C751" s="50" t="str">
        <f t="shared" si="11"/>
        <v>138732016</v>
      </c>
      <c r="D751" s="50">
        <f>VLOOKUP(A751,CATMUN!$B$2:$G$1123,6,0)</f>
        <v>14</v>
      </c>
      <c r="E751" s="50" t="s">
        <v>1287</v>
      </c>
      <c r="F751" s="50">
        <v>1231000</v>
      </c>
      <c r="G751" s="50">
        <v>218762448</v>
      </c>
    </row>
    <row r="752" spans="1:7" x14ac:dyDescent="0.2">
      <c r="A752" s="50">
        <v>13873</v>
      </c>
      <c r="B752" s="50">
        <v>2017</v>
      </c>
      <c r="C752" s="50" t="str">
        <f t="shared" si="11"/>
        <v>138732017</v>
      </c>
      <c r="D752" s="50">
        <f>VLOOKUP(A752,CATMUN!$B$2:$G$1123,6,0)</f>
        <v>14</v>
      </c>
      <c r="E752" s="50" t="s">
        <v>1287</v>
      </c>
      <c r="F752" s="50">
        <v>9307</v>
      </c>
      <c r="G752" s="50">
        <v>181327</v>
      </c>
    </row>
    <row r="753" spans="1:7" x14ac:dyDescent="0.2">
      <c r="A753" s="50">
        <v>13873</v>
      </c>
      <c r="B753" s="50">
        <v>2018</v>
      </c>
      <c r="C753" s="50" t="str">
        <f t="shared" si="11"/>
        <v>138732018</v>
      </c>
      <c r="D753" s="50">
        <f>VLOOKUP(A753,CATMUN!$B$2:$G$1123,6,0)</f>
        <v>14</v>
      </c>
      <c r="E753" s="50" t="s">
        <v>1287</v>
      </c>
      <c r="F753" s="50">
        <v>17634000</v>
      </c>
      <c r="G753" s="50">
        <v>221394400</v>
      </c>
    </row>
    <row r="754" spans="1:7" x14ac:dyDescent="0.2">
      <c r="A754" s="50">
        <v>13894</v>
      </c>
      <c r="B754" s="50">
        <v>2015</v>
      </c>
      <c r="C754" s="50" t="str">
        <f t="shared" si="11"/>
        <v>138942015</v>
      </c>
      <c r="D754" s="50">
        <f>VLOOKUP(A754,CATMUN!$B$2:$G$1123,6,0)</f>
        <v>15</v>
      </c>
      <c r="E754" s="50" t="s">
        <v>1288</v>
      </c>
      <c r="F754" s="50">
        <v>14020</v>
      </c>
      <c r="G754" s="50">
        <v>18925.23633</v>
      </c>
    </row>
    <row r="755" spans="1:7" x14ac:dyDescent="0.2">
      <c r="A755" s="50">
        <v>13894</v>
      </c>
      <c r="B755" s="50">
        <v>2016</v>
      </c>
      <c r="C755" s="50" t="str">
        <f t="shared" si="11"/>
        <v>138942016</v>
      </c>
      <c r="D755" s="50">
        <f>VLOOKUP(A755,CATMUN!$B$2:$G$1123,6,0)</f>
        <v>15</v>
      </c>
      <c r="E755" s="50" t="s">
        <v>1288</v>
      </c>
      <c r="F755" s="50">
        <v>2336418</v>
      </c>
      <c r="G755" s="50">
        <v>28165158</v>
      </c>
    </row>
    <row r="756" spans="1:7" x14ac:dyDescent="0.2">
      <c r="A756" s="50">
        <v>13894</v>
      </c>
      <c r="B756" s="50">
        <v>2017</v>
      </c>
      <c r="C756" s="50" t="str">
        <f t="shared" si="11"/>
        <v>138942017</v>
      </c>
      <c r="D756" s="50">
        <f>VLOOKUP(A756,CATMUN!$B$2:$G$1123,6,0)</f>
        <v>15</v>
      </c>
      <c r="E756" s="50" t="s">
        <v>1288</v>
      </c>
      <c r="F756" s="50">
        <v>12392</v>
      </c>
      <c r="G756" s="50">
        <v>16446.85742</v>
      </c>
    </row>
    <row r="757" spans="1:7" x14ac:dyDescent="0.2">
      <c r="A757" s="50">
        <v>13894</v>
      </c>
      <c r="B757" s="50">
        <v>2018</v>
      </c>
      <c r="C757" s="50" t="str">
        <f t="shared" si="11"/>
        <v>138942018</v>
      </c>
      <c r="D757" s="50">
        <f>VLOOKUP(A757,CATMUN!$B$2:$G$1123,6,0)</f>
        <v>15</v>
      </c>
      <c r="E757" s="50" t="s">
        <v>1288</v>
      </c>
      <c r="F757" s="50">
        <v>1860800</v>
      </c>
      <c r="G757" s="50">
        <v>31061434</v>
      </c>
    </row>
    <row r="758" spans="1:7" x14ac:dyDescent="0.2">
      <c r="A758" s="50">
        <v>15001</v>
      </c>
      <c r="B758" s="50">
        <v>2015</v>
      </c>
      <c r="C758" s="50" t="str">
        <f t="shared" si="11"/>
        <v>150012015</v>
      </c>
      <c r="D758" s="50">
        <f>VLOOKUP(A758,CATMUN!$B$2:$G$1123,6,0)</f>
        <v>4</v>
      </c>
      <c r="E758" s="50" t="s">
        <v>1290</v>
      </c>
      <c r="F758" s="50">
        <v>2268669</v>
      </c>
      <c r="G758" s="50">
        <v>14907175</v>
      </c>
    </row>
    <row r="759" spans="1:7" x14ac:dyDescent="0.2">
      <c r="A759" s="50">
        <v>15001</v>
      </c>
      <c r="B759" s="50">
        <v>2016</v>
      </c>
      <c r="C759" s="50" t="str">
        <f t="shared" si="11"/>
        <v>150012016</v>
      </c>
      <c r="D759" s="50">
        <f>VLOOKUP(A759,CATMUN!$B$2:$G$1123,6,0)</f>
        <v>4</v>
      </c>
      <c r="E759" s="50" t="s">
        <v>1290</v>
      </c>
      <c r="F759" s="50">
        <v>2476707458</v>
      </c>
      <c r="G759" s="50">
        <v>16549492736</v>
      </c>
    </row>
    <row r="760" spans="1:7" x14ac:dyDescent="0.2">
      <c r="A760" s="50">
        <v>15001</v>
      </c>
      <c r="B760" s="50">
        <v>2017</v>
      </c>
      <c r="C760" s="50" t="str">
        <f t="shared" si="11"/>
        <v>150012017</v>
      </c>
      <c r="D760" s="50">
        <f>VLOOKUP(A760,CATMUN!$B$2:$G$1123,6,0)</f>
        <v>4</v>
      </c>
      <c r="E760" s="50" t="s">
        <v>1290</v>
      </c>
      <c r="F760" s="50">
        <v>1959784</v>
      </c>
      <c r="G760" s="50">
        <v>13511436</v>
      </c>
    </row>
    <row r="761" spans="1:7" x14ac:dyDescent="0.2">
      <c r="A761" s="50">
        <v>15001</v>
      </c>
      <c r="B761" s="50">
        <v>2018</v>
      </c>
      <c r="C761" s="50" t="str">
        <f t="shared" si="11"/>
        <v>150012018</v>
      </c>
      <c r="D761" s="50">
        <f>VLOOKUP(A761,CATMUN!$B$2:$G$1123,6,0)</f>
        <v>4</v>
      </c>
      <c r="E761" s="50" t="s">
        <v>1290</v>
      </c>
      <c r="F761" s="50">
        <v>2537801828</v>
      </c>
      <c r="G761" s="50">
        <v>14561495040</v>
      </c>
    </row>
    <row r="762" spans="1:7" x14ac:dyDescent="0.2">
      <c r="A762" s="50">
        <v>15022</v>
      </c>
      <c r="B762" s="50">
        <v>2015</v>
      </c>
      <c r="C762" s="50" t="str">
        <f t="shared" si="11"/>
        <v>150222015</v>
      </c>
      <c r="D762" s="50">
        <f>VLOOKUP(A762,CATMUN!$B$2:$G$1123,6,0)</f>
        <v>15</v>
      </c>
      <c r="E762" s="50" t="s">
        <v>1291</v>
      </c>
      <c r="F762" s="50">
        <v>5529</v>
      </c>
      <c r="G762" s="50">
        <v>23350.427729999999</v>
      </c>
    </row>
    <row r="763" spans="1:7" x14ac:dyDescent="0.2">
      <c r="A763" s="50">
        <v>15022</v>
      </c>
      <c r="B763" s="50">
        <v>2016</v>
      </c>
      <c r="C763" s="50" t="str">
        <f t="shared" si="11"/>
        <v>150222016</v>
      </c>
      <c r="D763" s="50">
        <f>VLOOKUP(A763,CATMUN!$B$2:$G$1123,6,0)</f>
        <v>15</v>
      </c>
      <c r="E763" s="50" t="s">
        <v>1291</v>
      </c>
      <c r="F763" s="50">
        <v>5663472.5</v>
      </c>
      <c r="G763" s="50">
        <v>25866452</v>
      </c>
    </row>
    <row r="764" spans="1:7" x14ac:dyDescent="0.2">
      <c r="A764" s="50">
        <v>15022</v>
      </c>
      <c r="B764" s="50">
        <v>2017</v>
      </c>
      <c r="C764" s="50" t="str">
        <f t="shared" si="11"/>
        <v>150222017</v>
      </c>
      <c r="D764" s="50">
        <f>VLOOKUP(A764,CATMUN!$B$2:$G$1123,6,0)</f>
        <v>15</v>
      </c>
      <c r="E764" s="50" t="s">
        <v>1291</v>
      </c>
      <c r="F764" s="50">
        <v>5169</v>
      </c>
      <c r="G764" s="50">
        <v>38136.226560000003</v>
      </c>
    </row>
    <row r="765" spans="1:7" x14ac:dyDescent="0.2">
      <c r="A765" s="50">
        <v>15022</v>
      </c>
      <c r="B765" s="50">
        <v>2018</v>
      </c>
      <c r="C765" s="50" t="str">
        <f t="shared" si="11"/>
        <v>150222018</v>
      </c>
      <c r="D765" s="50">
        <f>VLOOKUP(A765,CATMUN!$B$2:$G$1123,6,0)</f>
        <v>15</v>
      </c>
      <c r="E765" s="50" t="s">
        <v>1291</v>
      </c>
      <c r="F765" s="50">
        <v>14531917</v>
      </c>
      <c r="G765" s="50">
        <v>27791024</v>
      </c>
    </row>
    <row r="766" spans="1:7" x14ac:dyDescent="0.2">
      <c r="A766" s="50">
        <v>15047</v>
      </c>
      <c r="B766" s="50">
        <v>2015</v>
      </c>
      <c r="C766" s="50" t="str">
        <f t="shared" si="11"/>
        <v>150472015</v>
      </c>
      <c r="D766" s="50">
        <f>VLOOKUP(A766,CATMUN!$B$2:$G$1123,6,0)</f>
        <v>9</v>
      </c>
      <c r="E766" s="50" t="s">
        <v>1292</v>
      </c>
      <c r="F766" s="50">
        <v>7071.13</v>
      </c>
      <c r="G766" s="50">
        <v>100012.99219999999</v>
      </c>
    </row>
    <row r="767" spans="1:7" x14ac:dyDescent="0.2">
      <c r="A767" s="50">
        <v>15047</v>
      </c>
      <c r="B767" s="50">
        <v>2016</v>
      </c>
      <c r="C767" s="50" t="str">
        <f t="shared" si="11"/>
        <v>150472016</v>
      </c>
      <c r="D767" s="50">
        <f>VLOOKUP(A767,CATMUN!$B$2:$G$1123,6,0)</f>
        <v>9</v>
      </c>
      <c r="E767" s="50" t="s">
        <v>1292</v>
      </c>
      <c r="F767" s="50">
        <v>17511270</v>
      </c>
      <c r="G767" s="50">
        <v>89622032</v>
      </c>
    </row>
    <row r="768" spans="1:7" x14ac:dyDescent="0.2">
      <c r="A768" s="50">
        <v>15047</v>
      </c>
      <c r="B768" s="50">
        <v>2017</v>
      </c>
      <c r="C768" s="50" t="str">
        <f t="shared" si="11"/>
        <v>150472017</v>
      </c>
      <c r="D768" s="50">
        <f>VLOOKUP(A768,CATMUN!$B$2:$G$1123,6,0)</f>
        <v>9</v>
      </c>
      <c r="E768" s="50" t="s">
        <v>1292</v>
      </c>
      <c r="F768" s="50">
        <v>10925.99</v>
      </c>
      <c r="G768" s="50">
        <v>101419.7031</v>
      </c>
    </row>
    <row r="769" spans="1:7" x14ac:dyDescent="0.2">
      <c r="A769" s="50">
        <v>15047</v>
      </c>
      <c r="B769" s="50">
        <v>2018</v>
      </c>
      <c r="C769" s="50" t="str">
        <f t="shared" si="11"/>
        <v>150472018</v>
      </c>
      <c r="D769" s="50">
        <f>VLOOKUP(A769,CATMUN!$B$2:$G$1123,6,0)</f>
        <v>9</v>
      </c>
      <c r="E769" s="50" t="s">
        <v>1292</v>
      </c>
      <c r="F769" s="50">
        <v>7256705.4000000004</v>
      </c>
      <c r="G769" s="50">
        <v>135966816</v>
      </c>
    </row>
    <row r="770" spans="1:7" x14ac:dyDescent="0.2">
      <c r="A770" s="50">
        <v>15051</v>
      </c>
      <c r="B770" s="50">
        <v>2015</v>
      </c>
      <c r="C770" s="50" t="str">
        <f t="shared" si="11"/>
        <v>150512015</v>
      </c>
      <c r="D770" s="50">
        <f>VLOOKUP(A770,CATMUN!$B$2:$G$1123,6,0)</f>
        <v>15</v>
      </c>
      <c r="E770" s="50" t="s">
        <v>1293</v>
      </c>
      <c r="F770" s="50">
        <v>4640</v>
      </c>
      <c r="G770" s="50">
        <v>23350.427729999999</v>
      </c>
    </row>
    <row r="771" spans="1:7" x14ac:dyDescent="0.2">
      <c r="A771" s="50">
        <v>15051</v>
      </c>
      <c r="B771" s="50">
        <v>2016</v>
      </c>
      <c r="C771" s="50" t="str">
        <f t="shared" ref="C771:C834" si="12">A771&amp;B771</f>
        <v>150512016</v>
      </c>
      <c r="D771" s="50">
        <f>VLOOKUP(A771,CATMUN!$B$2:$G$1123,6,0)</f>
        <v>15</v>
      </c>
      <c r="E771" s="50" t="s">
        <v>1293</v>
      </c>
      <c r="F771" s="50">
        <v>6631835</v>
      </c>
      <c r="G771" s="50">
        <v>25866452</v>
      </c>
    </row>
    <row r="772" spans="1:7" x14ac:dyDescent="0.2">
      <c r="A772" s="50">
        <v>15051</v>
      </c>
      <c r="B772" s="50">
        <v>2017</v>
      </c>
      <c r="C772" s="50" t="str">
        <f t="shared" si="12"/>
        <v>150512017</v>
      </c>
      <c r="D772" s="50">
        <f>VLOOKUP(A772,CATMUN!$B$2:$G$1123,6,0)</f>
        <v>15</v>
      </c>
      <c r="E772" s="50" t="s">
        <v>1293</v>
      </c>
      <c r="F772" s="50">
        <v>1562</v>
      </c>
      <c r="G772" s="50">
        <v>38136.226560000003</v>
      </c>
    </row>
    <row r="773" spans="1:7" x14ac:dyDescent="0.2">
      <c r="A773" s="50">
        <v>15051</v>
      </c>
      <c r="B773" s="50">
        <v>2018</v>
      </c>
      <c r="C773" s="50" t="str">
        <f t="shared" si="12"/>
        <v>150512018</v>
      </c>
      <c r="D773" s="50">
        <f>VLOOKUP(A773,CATMUN!$B$2:$G$1123,6,0)</f>
        <v>15</v>
      </c>
      <c r="E773" s="50" t="s">
        <v>1293</v>
      </c>
      <c r="F773" s="50">
        <v>6163260</v>
      </c>
      <c r="G773" s="50">
        <v>27791024</v>
      </c>
    </row>
    <row r="774" spans="1:7" x14ac:dyDescent="0.2">
      <c r="A774" s="50">
        <v>15087</v>
      </c>
      <c r="B774" s="50">
        <v>2015</v>
      </c>
      <c r="C774" s="50" t="str">
        <f t="shared" si="12"/>
        <v>150872015</v>
      </c>
      <c r="D774" s="50">
        <f>VLOOKUP(A774,CATMUN!$B$2:$G$1123,6,0)</f>
        <v>14</v>
      </c>
      <c r="E774" s="50" t="s">
        <v>1294</v>
      </c>
      <c r="F774" s="50">
        <v>5495.11</v>
      </c>
      <c r="G774" s="50">
        <v>338773.03129999997</v>
      </c>
    </row>
    <row r="775" spans="1:7" x14ac:dyDescent="0.2">
      <c r="A775" s="50">
        <v>15087</v>
      </c>
      <c r="B775" s="50">
        <v>2016</v>
      </c>
      <c r="C775" s="50" t="str">
        <f t="shared" si="12"/>
        <v>150872016</v>
      </c>
      <c r="D775" s="50">
        <f>VLOOKUP(A775,CATMUN!$B$2:$G$1123,6,0)</f>
        <v>14</v>
      </c>
      <c r="E775" s="50" t="s">
        <v>1294</v>
      </c>
      <c r="F775" s="50">
        <v>11677833</v>
      </c>
      <c r="G775" s="50">
        <v>218762448</v>
      </c>
    </row>
    <row r="776" spans="1:7" x14ac:dyDescent="0.2">
      <c r="A776" s="50">
        <v>15087</v>
      </c>
      <c r="B776" s="50">
        <v>2017</v>
      </c>
      <c r="C776" s="50" t="str">
        <f t="shared" si="12"/>
        <v>150872017</v>
      </c>
      <c r="D776" s="50">
        <f>VLOOKUP(A776,CATMUN!$B$2:$G$1123,6,0)</f>
        <v>14</v>
      </c>
      <c r="E776" s="50" t="s">
        <v>1294</v>
      </c>
      <c r="F776" s="50">
        <v>6837.29</v>
      </c>
      <c r="G776" s="50">
        <v>181327</v>
      </c>
    </row>
    <row r="777" spans="1:7" x14ac:dyDescent="0.2">
      <c r="A777" s="50">
        <v>15087</v>
      </c>
      <c r="B777" s="50">
        <v>2018</v>
      </c>
      <c r="C777" s="50" t="str">
        <f t="shared" si="12"/>
        <v>150872018</v>
      </c>
      <c r="D777" s="50">
        <f>VLOOKUP(A777,CATMUN!$B$2:$G$1123,6,0)</f>
        <v>14</v>
      </c>
      <c r="E777" s="50" t="s">
        <v>1294</v>
      </c>
      <c r="F777" s="50">
        <v>8377476</v>
      </c>
      <c r="G777" s="50">
        <v>221394400</v>
      </c>
    </row>
    <row r="778" spans="1:7" x14ac:dyDescent="0.2">
      <c r="A778" s="50">
        <v>15090</v>
      </c>
      <c r="B778" s="50">
        <v>2015</v>
      </c>
      <c r="C778" s="50" t="str">
        <f t="shared" si="12"/>
        <v>150902015</v>
      </c>
      <c r="D778" s="50">
        <f>VLOOKUP(A778,CATMUN!$B$2:$G$1123,6,0)</f>
        <v>15</v>
      </c>
      <c r="E778" s="50" t="s">
        <v>1295</v>
      </c>
      <c r="F778" s="50">
        <v>46</v>
      </c>
      <c r="G778" s="50">
        <v>23350.427729999999</v>
      </c>
    </row>
    <row r="779" spans="1:7" x14ac:dyDescent="0.2">
      <c r="A779" s="50">
        <v>15090</v>
      </c>
      <c r="B779" s="50">
        <v>2016</v>
      </c>
      <c r="C779" s="50" t="str">
        <f t="shared" si="12"/>
        <v>150902016</v>
      </c>
      <c r="D779" s="50">
        <f>VLOOKUP(A779,CATMUN!$B$2:$G$1123,6,0)</f>
        <v>15</v>
      </c>
      <c r="E779" s="50" t="s">
        <v>1295</v>
      </c>
      <c r="F779" s="50">
        <v>596000</v>
      </c>
      <c r="G779" s="50">
        <v>25866452</v>
      </c>
    </row>
    <row r="780" spans="1:7" x14ac:dyDescent="0.2">
      <c r="A780" s="50">
        <v>15090</v>
      </c>
      <c r="B780" s="50">
        <v>2017</v>
      </c>
      <c r="C780" s="50" t="str">
        <f t="shared" si="12"/>
        <v>150902017</v>
      </c>
      <c r="D780" s="50">
        <f>VLOOKUP(A780,CATMUN!$B$2:$G$1123,6,0)</f>
        <v>15</v>
      </c>
      <c r="E780" s="50" t="s">
        <v>1295</v>
      </c>
      <c r="F780" s="50">
        <v>0</v>
      </c>
      <c r="G780" s="50">
        <v>38136.226560000003</v>
      </c>
    </row>
    <row r="781" spans="1:7" x14ac:dyDescent="0.2">
      <c r="A781" s="50">
        <v>15090</v>
      </c>
      <c r="B781" s="50">
        <v>2018</v>
      </c>
      <c r="C781" s="50" t="str">
        <f t="shared" si="12"/>
        <v>150902018</v>
      </c>
      <c r="D781" s="50">
        <f>VLOOKUP(A781,CATMUN!$B$2:$G$1123,6,0)</f>
        <v>15</v>
      </c>
      <c r="E781" s="50" t="s">
        <v>1295</v>
      </c>
      <c r="F781" s="50">
        <v>0</v>
      </c>
      <c r="G781" s="50">
        <v>27791024</v>
      </c>
    </row>
    <row r="782" spans="1:7" x14ac:dyDescent="0.2">
      <c r="A782" s="50">
        <v>15092</v>
      </c>
      <c r="B782" s="50">
        <v>2015</v>
      </c>
      <c r="C782" s="50" t="str">
        <f t="shared" si="12"/>
        <v>150922015</v>
      </c>
      <c r="D782" s="50">
        <f>VLOOKUP(A782,CATMUN!$B$2:$G$1123,6,0)</f>
        <v>15</v>
      </c>
      <c r="E782" s="50" t="s">
        <v>1296</v>
      </c>
      <c r="F782" s="50">
        <v>0</v>
      </c>
      <c r="G782" s="50">
        <v>23350.427729999999</v>
      </c>
    </row>
    <row r="783" spans="1:7" x14ac:dyDescent="0.2">
      <c r="A783" s="50">
        <v>15092</v>
      </c>
      <c r="B783" s="50">
        <v>2016</v>
      </c>
      <c r="C783" s="50" t="str">
        <f t="shared" si="12"/>
        <v>150922016</v>
      </c>
      <c r="D783" s="50">
        <f>VLOOKUP(A783,CATMUN!$B$2:$G$1123,6,0)</f>
        <v>15</v>
      </c>
      <c r="E783" s="50" t="s">
        <v>1296</v>
      </c>
      <c r="F783" s="50">
        <v>519000</v>
      </c>
      <c r="G783" s="50">
        <v>25866452</v>
      </c>
    </row>
    <row r="784" spans="1:7" x14ac:dyDescent="0.2">
      <c r="A784" s="50">
        <v>15092</v>
      </c>
      <c r="B784" s="50">
        <v>2017</v>
      </c>
      <c r="C784" s="50" t="str">
        <f t="shared" si="12"/>
        <v>150922017</v>
      </c>
      <c r="D784" s="50">
        <f>VLOOKUP(A784,CATMUN!$B$2:$G$1123,6,0)</f>
        <v>15</v>
      </c>
      <c r="E784" s="50" t="s">
        <v>1296</v>
      </c>
      <c r="F784" s="50">
        <v>0</v>
      </c>
      <c r="G784" s="50">
        <v>38136.226560000003</v>
      </c>
    </row>
    <row r="785" spans="1:7" x14ac:dyDescent="0.2">
      <c r="A785" s="50">
        <v>15092</v>
      </c>
      <c r="B785" s="50">
        <v>2018</v>
      </c>
      <c r="C785" s="50" t="str">
        <f t="shared" si="12"/>
        <v>150922018</v>
      </c>
      <c r="D785" s="50">
        <f>VLOOKUP(A785,CATMUN!$B$2:$G$1123,6,0)</f>
        <v>15</v>
      </c>
      <c r="E785" s="50" t="s">
        <v>1296</v>
      </c>
      <c r="F785" s="50">
        <v>569000</v>
      </c>
      <c r="G785" s="50">
        <v>27791024</v>
      </c>
    </row>
    <row r="786" spans="1:7" x14ac:dyDescent="0.2">
      <c r="A786" s="50">
        <v>15097</v>
      </c>
      <c r="B786" s="50">
        <v>2015</v>
      </c>
      <c r="C786" s="50" t="str">
        <f t="shared" si="12"/>
        <v>150972015</v>
      </c>
      <c r="D786" s="50">
        <f>VLOOKUP(A786,CATMUN!$B$2:$G$1123,6,0)</f>
        <v>15</v>
      </c>
      <c r="E786" s="50" t="s">
        <v>1297</v>
      </c>
      <c r="F786" s="50">
        <v>0</v>
      </c>
      <c r="G786" s="50">
        <v>23350.427729999999</v>
      </c>
    </row>
    <row r="787" spans="1:7" x14ac:dyDescent="0.2">
      <c r="A787" s="50">
        <v>15097</v>
      </c>
      <c r="B787" s="50">
        <v>2016</v>
      </c>
      <c r="C787" s="50" t="str">
        <f t="shared" si="12"/>
        <v>150972016</v>
      </c>
      <c r="D787" s="50">
        <f>VLOOKUP(A787,CATMUN!$B$2:$G$1123,6,0)</f>
        <v>15</v>
      </c>
      <c r="E787" s="50" t="s">
        <v>1297</v>
      </c>
      <c r="F787" s="50">
        <v>0</v>
      </c>
      <c r="G787" s="50">
        <v>25866452</v>
      </c>
    </row>
    <row r="788" spans="1:7" x14ac:dyDescent="0.2">
      <c r="A788" s="50">
        <v>15097</v>
      </c>
      <c r="B788" s="50">
        <v>2017</v>
      </c>
      <c r="C788" s="50" t="str">
        <f t="shared" si="12"/>
        <v>150972017</v>
      </c>
      <c r="D788" s="50">
        <f>VLOOKUP(A788,CATMUN!$B$2:$G$1123,6,0)</f>
        <v>15</v>
      </c>
      <c r="E788" s="50" t="s">
        <v>1297</v>
      </c>
      <c r="F788" s="50">
        <v>0</v>
      </c>
      <c r="G788" s="50">
        <v>38136.226560000003</v>
      </c>
    </row>
    <row r="789" spans="1:7" x14ac:dyDescent="0.2">
      <c r="A789" s="50">
        <v>15097</v>
      </c>
      <c r="B789" s="50">
        <v>2018</v>
      </c>
      <c r="C789" s="50" t="str">
        <f t="shared" si="12"/>
        <v>150972018</v>
      </c>
      <c r="D789" s="50">
        <f>VLOOKUP(A789,CATMUN!$B$2:$G$1123,6,0)</f>
        <v>15</v>
      </c>
      <c r="E789" s="50" t="s">
        <v>1297</v>
      </c>
      <c r="F789" s="50">
        <v>0</v>
      </c>
      <c r="G789" s="50">
        <v>27791024</v>
      </c>
    </row>
    <row r="790" spans="1:7" x14ac:dyDescent="0.2">
      <c r="A790" s="50">
        <v>15104</v>
      </c>
      <c r="B790" s="50">
        <v>2015</v>
      </c>
      <c r="C790" s="50" t="str">
        <f t="shared" si="12"/>
        <v>151042015</v>
      </c>
      <c r="D790" s="50">
        <f>VLOOKUP(A790,CATMUN!$B$2:$G$1123,6,0)</f>
        <v>15</v>
      </c>
      <c r="E790" s="50" t="s">
        <v>1289</v>
      </c>
      <c r="F790" s="50">
        <v>1606.69</v>
      </c>
      <c r="G790" s="50">
        <v>23350.427729999999</v>
      </c>
    </row>
    <row r="791" spans="1:7" x14ac:dyDescent="0.2">
      <c r="A791" s="50">
        <v>15104</v>
      </c>
      <c r="B791" s="50">
        <v>2016</v>
      </c>
      <c r="C791" s="50" t="str">
        <f t="shared" si="12"/>
        <v>151042016</v>
      </c>
      <c r="D791" s="50">
        <f>VLOOKUP(A791,CATMUN!$B$2:$G$1123,6,0)</f>
        <v>15</v>
      </c>
      <c r="E791" s="50" t="s">
        <v>1289</v>
      </c>
      <c r="F791" s="50">
        <v>47777</v>
      </c>
      <c r="G791" s="50">
        <v>25866452</v>
      </c>
    </row>
    <row r="792" spans="1:7" x14ac:dyDescent="0.2">
      <c r="A792" s="50">
        <v>15104</v>
      </c>
      <c r="B792" s="50">
        <v>2017</v>
      </c>
      <c r="C792" s="50" t="str">
        <f t="shared" si="12"/>
        <v>151042017</v>
      </c>
      <c r="D792" s="50">
        <f>VLOOKUP(A792,CATMUN!$B$2:$G$1123,6,0)</f>
        <v>15</v>
      </c>
      <c r="E792" s="50" t="s">
        <v>1289</v>
      </c>
      <c r="F792" s="50">
        <v>0</v>
      </c>
      <c r="G792" s="50">
        <v>38136.226560000003</v>
      </c>
    </row>
    <row r="793" spans="1:7" x14ac:dyDescent="0.2">
      <c r="A793" s="50">
        <v>15104</v>
      </c>
      <c r="B793" s="50">
        <v>2018</v>
      </c>
      <c r="C793" s="50" t="str">
        <f t="shared" si="12"/>
        <v>151042018</v>
      </c>
      <c r="D793" s="50">
        <f>VLOOKUP(A793,CATMUN!$B$2:$G$1123,6,0)</f>
        <v>15</v>
      </c>
      <c r="E793" s="50" t="s">
        <v>1289</v>
      </c>
      <c r="F793" s="50">
        <v>624328</v>
      </c>
      <c r="G793" s="50">
        <v>27791024</v>
      </c>
    </row>
    <row r="794" spans="1:7" x14ac:dyDescent="0.2">
      <c r="A794" s="50">
        <v>15106</v>
      </c>
      <c r="B794" s="50">
        <v>2015</v>
      </c>
      <c r="C794" s="50" t="str">
        <f t="shared" si="12"/>
        <v>151062015</v>
      </c>
      <c r="D794" s="50">
        <f>VLOOKUP(A794,CATMUN!$B$2:$G$1123,6,0)</f>
        <v>15</v>
      </c>
      <c r="E794" s="50" t="s">
        <v>1298</v>
      </c>
      <c r="F794" s="50">
        <v>0</v>
      </c>
      <c r="G794" s="50">
        <v>23350.427729999999</v>
      </c>
    </row>
    <row r="795" spans="1:7" x14ac:dyDescent="0.2">
      <c r="A795" s="50">
        <v>15106</v>
      </c>
      <c r="B795" s="50">
        <v>2016</v>
      </c>
      <c r="C795" s="50" t="str">
        <f t="shared" si="12"/>
        <v>151062016</v>
      </c>
      <c r="D795" s="50">
        <f>VLOOKUP(A795,CATMUN!$B$2:$G$1123,6,0)</f>
        <v>15</v>
      </c>
      <c r="E795" s="50" t="s">
        <v>1298</v>
      </c>
      <c r="F795" s="50">
        <v>0</v>
      </c>
      <c r="G795" s="50">
        <v>25866452</v>
      </c>
    </row>
    <row r="796" spans="1:7" x14ac:dyDescent="0.2">
      <c r="A796" s="50">
        <v>15106</v>
      </c>
      <c r="B796" s="50">
        <v>2017</v>
      </c>
      <c r="C796" s="50" t="str">
        <f t="shared" si="12"/>
        <v>151062017</v>
      </c>
      <c r="D796" s="50">
        <f>VLOOKUP(A796,CATMUN!$B$2:$G$1123,6,0)</f>
        <v>15</v>
      </c>
      <c r="E796" s="50" t="s">
        <v>1298</v>
      </c>
      <c r="F796" s="50">
        <v>0</v>
      </c>
      <c r="G796" s="50">
        <v>38136.226560000003</v>
      </c>
    </row>
    <row r="797" spans="1:7" x14ac:dyDescent="0.2">
      <c r="A797" s="50">
        <v>15106</v>
      </c>
      <c r="B797" s="50">
        <v>2018</v>
      </c>
      <c r="C797" s="50" t="str">
        <f t="shared" si="12"/>
        <v>151062018</v>
      </c>
      <c r="D797" s="50">
        <f>VLOOKUP(A797,CATMUN!$B$2:$G$1123,6,0)</f>
        <v>15</v>
      </c>
      <c r="E797" s="50" t="s">
        <v>1298</v>
      </c>
      <c r="F797" s="50">
        <v>0</v>
      </c>
      <c r="G797" s="50">
        <v>27791024</v>
      </c>
    </row>
    <row r="798" spans="1:7" x14ac:dyDescent="0.2">
      <c r="A798" s="50">
        <v>15109</v>
      </c>
      <c r="B798" s="50">
        <v>2015</v>
      </c>
      <c r="C798" s="50" t="str">
        <f t="shared" si="12"/>
        <v>151092015</v>
      </c>
      <c r="D798" s="50">
        <f>VLOOKUP(A798,CATMUN!$B$2:$G$1123,6,0)</f>
        <v>15</v>
      </c>
      <c r="E798" s="50" t="s">
        <v>1299</v>
      </c>
      <c r="F798" s="50">
        <v>1117</v>
      </c>
      <c r="G798" s="50">
        <v>100012.99219999999</v>
      </c>
    </row>
    <row r="799" spans="1:7" x14ac:dyDescent="0.2">
      <c r="A799" s="50">
        <v>15109</v>
      </c>
      <c r="B799" s="50">
        <v>2016</v>
      </c>
      <c r="C799" s="50" t="str">
        <f t="shared" si="12"/>
        <v>151092016</v>
      </c>
      <c r="D799" s="50">
        <f>VLOOKUP(A799,CATMUN!$B$2:$G$1123,6,0)</f>
        <v>15</v>
      </c>
      <c r="E799" s="50" t="s">
        <v>1299</v>
      </c>
      <c r="F799" s="50">
        <v>1370000</v>
      </c>
      <c r="G799" s="50">
        <v>89622032</v>
      </c>
    </row>
    <row r="800" spans="1:7" x14ac:dyDescent="0.2">
      <c r="A800" s="50">
        <v>15109</v>
      </c>
      <c r="B800" s="50">
        <v>2018</v>
      </c>
      <c r="C800" s="50" t="str">
        <f t="shared" si="12"/>
        <v>151092018</v>
      </c>
      <c r="D800" s="50">
        <f>VLOOKUP(A800,CATMUN!$B$2:$G$1123,6,0)</f>
        <v>15</v>
      </c>
      <c r="E800" s="50" t="s">
        <v>1299</v>
      </c>
      <c r="F800" s="50">
        <v>293000</v>
      </c>
      <c r="G800" s="50">
        <v>135966816</v>
      </c>
    </row>
    <row r="801" spans="1:7" x14ac:dyDescent="0.2">
      <c r="A801" s="50">
        <v>15114</v>
      </c>
      <c r="B801" s="50">
        <v>2015</v>
      </c>
      <c r="C801" s="50" t="str">
        <f t="shared" si="12"/>
        <v>151142015</v>
      </c>
      <c r="D801" s="50">
        <f>VLOOKUP(A801,CATMUN!$B$2:$G$1123,6,0)</f>
        <v>14</v>
      </c>
      <c r="E801" s="50" t="s">
        <v>1300</v>
      </c>
      <c r="F801" s="50">
        <v>0</v>
      </c>
      <c r="G801" s="50">
        <v>338773.03129999997</v>
      </c>
    </row>
    <row r="802" spans="1:7" x14ac:dyDescent="0.2">
      <c r="A802" s="50">
        <v>15114</v>
      </c>
      <c r="B802" s="50">
        <v>2016</v>
      </c>
      <c r="C802" s="50" t="str">
        <f t="shared" si="12"/>
        <v>151142016</v>
      </c>
      <c r="D802" s="50">
        <f>VLOOKUP(A802,CATMUN!$B$2:$G$1123,6,0)</f>
        <v>14</v>
      </c>
      <c r="E802" s="50" t="s">
        <v>1300</v>
      </c>
      <c r="F802" s="50">
        <v>0</v>
      </c>
      <c r="G802" s="50">
        <v>218762448</v>
      </c>
    </row>
    <row r="803" spans="1:7" x14ac:dyDescent="0.2">
      <c r="A803" s="50">
        <v>15114</v>
      </c>
      <c r="B803" s="50">
        <v>2017</v>
      </c>
      <c r="C803" s="50" t="str">
        <f t="shared" si="12"/>
        <v>151142017</v>
      </c>
      <c r="D803" s="50">
        <f>VLOOKUP(A803,CATMUN!$B$2:$G$1123,6,0)</f>
        <v>14</v>
      </c>
      <c r="E803" s="50" t="s">
        <v>1300</v>
      </c>
      <c r="F803" s="50">
        <v>137</v>
      </c>
      <c r="G803" s="50">
        <v>181327</v>
      </c>
    </row>
    <row r="804" spans="1:7" x14ac:dyDescent="0.2">
      <c r="A804" s="50">
        <v>15114</v>
      </c>
      <c r="B804" s="50">
        <v>2018</v>
      </c>
      <c r="C804" s="50" t="str">
        <f t="shared" si="12"/>
        <v>151142018</v>
      </c>
      <c r="D804" s="50">
        <f>VLOOKUP(A804,CATMUN!$B$2:$G$1123,6,0)</f>
        <v>14</v>
      </c>
      <c r="E804" s="50" t="s">
        <v>1300</v>
      </c>
      <c r="F804" s="50">
        <v>10000</v>
      </c>
      <c r="G804" s="50">
        <v>221394400</v>
      </c>
    </row>
    <row r="805" spans="1:7" x14ac:dyDescent="0.2">
      <c r="A805" s="50">
        <v>15131</v>
      </c>
      <c r="B805" s="50">
        <v>2015</v>
      </c>
      <c r="C805" s="50" t="str">
        <f t="shared" si="12"/>
        <v>151312015</v>
      </c>
      <c r="D805" s="50">
        <f>VLOOKUP(A805,CATMUN!$B$2:$G$1123,6,0)</f>
        <v>15</v>
      </c>
      <c r="E805" s="50" t="s">
        <v>1301</v>
      </c>
      <c r="F805" s="50">
        <v>0</v>
      </c>
      <c r="G805" s="50">
        <v>23350.427729999999</v>
      </c>
    </row>
    <row r="806" spans="1:7" x14ac:dyDescent="0.2">
      <c r="A806" s="50">
        <v>15131</v>
      </c>
      <c r="B806" s="50">
        <v>2016</v>
      </c>
      <c r="C806" s="50" t="str">
        <f t="shared" si="12"/>
        <v>151312016</v>
      </c>
      <c r="D806" s="50">
        <f>VLOOKUP(A806,CATMUN!$B$2:$G$1123,6,0)</f>
        <v>15</v>
      </c>
      <c r="E806" s="50" t="s">
        <v>1301</v>
      </c>
      <c r="F806" s="50">
        <v>0</v>
      </c>
      <c r="G806" s="50">
        <v>25866452</v>
      </c>
    </row>
    <row r="807" spans="1:7" x14ac:dyDescent="0.2">
      <c r="A807" s="50">
        <v>15131</v>
      </c>
      <c r="B807" s="50">
        <v>2017</v>
      </c>
      <c r="C807" s="50" t="str">
        <f t="shared" si="12"/>
        <v>151312017</v>
      </c>
      <c r="D807" s="50">
        <f>VLOOKUP(A807,CATMUN!$B$2:$G$1123,6,0)</f>
        <v>15</v>
      </c>
      <c r="E807" s="50" t="s">
        <v>1301</v>
      </c>
      <c r="F807" s="50">
        <v>0</v>
      </c>
      <c r="G807" s="50">
        <v>38136.226560000003</v>
      </c>
    </row>
    <row r="808" spans="1:7" x14ac:dyDescent="0.2">
      <c r="A808" s="50">
        <v>15131</v>
      </c>
      <c r="B808" s="50">
        <v>2018</v>
      </c>
      <c r="C808" s="50" t="str">
        <f t="shared" si="12"/>
        <v>151312018</v>
      </c>
      <c r="D808" s="50">
        <f>VLOOKUP(A808,CATMUN!$B$2:$G$1123,6,0)</f>
        <v>15</v>
      </c>
      <c r="E808" s="50" t="s">
        <v>1301</v>
      </c>
      <c r="F808" s="50">
        <v>0</v>
      </c>
      <c r="G808" s="50">
        <v>27791024</v>
      </c>
    </row>
    <row r="809" spans="1:7" x14ac:dyDescent="0.2">
      <c r="A809" s="50">
        <v>15135</v>
      </c>
      <c r="B809" s="50">
        <v>2015</v>
      </c>
      <c r="C809" s="50" t="str">
        <f t="shared" si="12"/>
        <v>151352015</v>
      </c>
      <c r="D809" s="50">
        <f>VLOOKUP(A809,CATMUN!$B$2:$G$1123,6,0)</f>
        <v>15</v>
      </c>
      <c r="E809" s="50" t="s">
        <v>1302</v>
      </c>
      <c r="F809" s="50">
        <v>2412</v>
      </c>
      <c r="G809" s="50">
        <v>23350.427729999999</v>
      </c>
    </row>
    <row r="810" spans="1:7" x14ac:dyDescent="0.2">
      <c r="A810" s="50">
        <v>15135</v>
      </c>
      <c r="B810" s="50">
        <v>2016</v>
      </c>
      <c r="C810" s="50" t="str">
        <f t="shared" si="12"/>
        <v>151352016</v>
      </c>
      <c r="D810" s="50">
        <f>VLOOKUP(A810,CATMUN!$B$2:$G$1123,6,0)</f>
        <v>15</v>
      </c>
      <c r="E810" s="50" t="s">
        <v>1302</v>
      </c>
      <c r="F810" s="50">
        <v>1614501</v>
      </c>
      <c r="G810" s="50">
        <v>25866452</v>
      </c>
    </row>
    <row r="811" spans="1:7" x14ac:dyDescent="0.2">
      <c r="A811" s="50">
        <v>15135</v>
      </c>
      <c r="B811" s="50">
        <v>2017</v>
      </c>
      <c r="C811" s="50" t="str">
        <f t="shared" si="12"/>
        <v>151352017</v>
      </c>
      <c r="D811" s="50">
        <f>VLOOKUP(A811,CATMUN!$B$2:$G$1123,6,0)</f>
        <v>15</v>
      </c>
      <c r="E811" s="50" t="s">
        <v>1302</v>
      </c>
      <c r="F811" s="50">
        <v>691.9</v>
      </c>
      <c r="G811" s="50">
        <v>38136.226560000003</v>
      </c>
    </row>
    <row r="812" spans="1:7" x14ac:dyDescent="0.2">
      <c r="A812" s="50">
        <v>15135</v>
      </c>
      <c r="B812" s="50">
        <v>2018</v>
      </c>
      <c r="C812" s="50" t="str">
        <f t="shared" si="12"/>
        <v>151352018</v>
      </c>
      <c r="D812" s="50">
        <f>VLOOKUP(A812,CATMUN!$B$2:$G$1123,6,0)</f>
        <v>15</v>
      </c>
      <c r="E812" s="50" t="s">
        <v>1302</v>
      </c>
      <c r="F812" s="50">
        <v>1525417</v>
      </c>
      <c r="G812" s="50">
        <v>27791024</v>
      </c>
    </row>
    <row r="813" spans="1:7" x14ac:dyDescent="0.2">
      <c r="A813" s="50">
        <v>15162</v>
      </c>
      <c r="B813" s="50">
        <v>2015</v>
      </c>
      <c r="C813" s="50" t="str">
        <f t="shared" si="12"/>
        <v>151622015</v>
      </c>
      <c r="D813" s="50">
        <f>VLOOKUP(A813,CATMUN!$B$2:$G$1123,6,0)</f>
        <v>14</v>
      </c>
      <c r="E813" s="50" t="s">
        <v>1303</v>
      </c>
      <c r="F813" s="50">
        <v>0</v>
      </c>
      <c r="G813" s="50">
        <v>338773.03129999997</v>
      </c>
    </row>
    <row r="814" spans="1:7" x14ac:dyDescent="0.2">
      <c r="A814" s="50">
        <v>15162</v>
      </c>
      <c r="B814" s="50">
        <v>2016</v>
      </c>
      <c r="C814" s="50" t="str">
        <f t="shared" si="12"/>
        <v>151622016</v>
      </c>
      <c r="D814" s="50">
        <f>VLOOKUP(A814,CATMUN!$B$2:$G$1123,6,0)</f>
        <v>14</v>
      </c>
      <c r="E814" s="50" t="s">
        <v>1303</v>
      </c>
      <c r="F814" s="50">
        <v>0</v>
      </c>
      <c r="G814" s="50">
        <v>218762448</v>
      </c>
    </row>
    <row r="815" spans="1:7" x14ac:dyDescent="0.2">
      <c r="A815" s="50">
        <v>15162</v>
      </c>
      <c r="B815" s="50">
        <v>2017</v>
      </c>
      <c r="C815" s="50" t="str">
        <f t="shared" si="12"/>
        <v>151622017</v>
      </c>
      <c r="D815" s="50">
        <f>VLOOKUP(A815,CATMUN!$B$2:$G$1123,6,0)</f>
        <v>14</v>
      </c>
      <c r="E815" s="50" t="s">
        <v>1303</v>
      </c>
      <c r="F815" s="50">
        <v>936</v>
      </c>
      <c r="G815" s="50">
        <v>181327</v>
      </c>
    </row>
    <row r="816" spans="1:7" x14ac:dyDescent="0.2">
      <c r="A816" s="50">
        <v>15162</v>
      </c>
      <c r="B816" s="50">
        <v>2018</v>
      </c>
      <c r="C816" s="50" t="str">
        <f t="shared" si="12"/>
        <v>151622018</v>
      </c>
      <c r="D816" s="50">
        <f>VLOOKUP(A816,CATMUN!$B$2:$G$1123,6,0)</f>
        <v>14</v>
      </c>
      <c r="E816" s="50" t="s">
        <v>1303</v>
      </c>
      <c r="F816" s="50">
        <v>720500</v>
      </c>
      <c r="G816" s="50">
        <v>221394400</v>
      </c>
    </row>
    <row r="817" spans="1:7" x14ac:dyDescent="0.2">
      <c r="A817" s="50">
        <v>15172</v>
      </c>
      <c r="B817" s="50">
        <v>2015</v>
      </c>
      <c r="C817" s="50" t="str">
        <f t="shared" si="12"/>
        <v>151722015</v>
      </c>
      <c r="D817" s="50">
        <f>VLOOKUP(A817,CATMUN!$B$2:$G$1123,6,0)</f>
        <v>15</v>
      </c>
      <c r="E817" s="50" t="s">
        <v>1304</v>
      </c>
      <c r="F817" s="50">
        <v>2040</v>
      </c>
      <c r="G817" s="50">
        <v>23350.427729999999</v>
      </c>
    </row>
    <row r="818" spans="1:7" x14ac:dyDescent="0.2">
      <c r="A818" s="50">
        <v>15172</v>
      </c>
      <c r="B818" s="50">
        <v>2016</v>
      </c>
      <c r="C818" s="50" t="str">
        <f t="shared" si="12"/>
        <v>151722016</v>
      </c>
      <c r="D818" s="50">
        <f>VLOOKUP(A818,CATMUN!$B$2:$G$1123,6,0)</f>
        <v>15</v>
      </c>
      <c r="E818" s="50" t="s">
        <v>1304</v>
      </c>
      <c r="F818" s="50">
        <v>1980937</v>
      </c>
      <c r="G818" s="50">
        <v>25866452</v>
      </c>
    </row>
    <row r="819" spans="1:7" x14ac:dyDescent="0.2">
      <c r="A819" s="50">
        <v>15172</v>
      </c>
      <c r="B819" s="50">
        <v>2017</v>
      </c>
      <c r="C819" s="50" t="str">
        <f t="shared" si="12"/>
        <v>151722017</v>
      </c>
      <c r="D819" s="50">
        <f>VLOOKUP(A819,CATMUN!$B$2:$G$1123,6,0)</f>
        <v>15</v>
      </c>
      <c r="E819" s="50" t="s">
        <v>1304</v>
      </c>
      <c r="F819" s="50">
        <v>1644</v>
      </c>
      <c r="G819" s="50">
        <v>38136.226560000003</v>
      </c>
    </row>
    <row r="820" spans="1:7" x14ac:dyDescent="0.2">
      <c r="A820" s="50">
        <v>15172</v>
      </c>
      <c r="B820" s="50">
        <v>2018</v>
      </c>
      <c r="C820" s="50" t="str">
        <f t="shared" si="12"/>
        <v>151722018</v>
      </c>
      <c r="D820" s="50">
        <f>VLOOKUP(A820,CATMUN!$B$2:$G$1123,6,0)</f>
        <v>15</v>
      </c>
      <c r="E820" s="50" t="s">
        <v>1304</v>
      </c>
      <c r="F820" s="50">
        <v>4450048</v>
      </c>
      <c r="G820" s="50">
        <v>27791024</v>
      </c>
    </row>
    <row r="821" spans="1:7" x14ac:dyDescent="0.2">
      <c r="A821" s="50">
        <v>15176</v>
      </c>
      <c r="B821" s="50">
        <v>2015</v>
      </c>
      <c r="C821" s="50" t="str">
        <f t="shared" si="12"/>
        <v>151762015</v>
      </c>
      <c r="D821" s="50">
        <f>VLOOKUP(A821,CATMUN!$B$2:$G$1123,6,0)</f>
        <v>14</v>
      </c>
      <c r="E821" s="50" t="s">
        <v>1305</v>
      </c>
      <c r="F821" s="50">
        <v>229126.85</v>
      </c>
      <c r="G821" s="50">
        <v>338773.03129999997</v>
      </c>
    </row>
    <row r="822" spans="1:7" x14ac:dyDescent="0.2">
      <c r="A822" s="50">
        <v>15176</v>
      </c>
      <c r="B822" s="50">
        <v>2016</v>
      </c>
      <c r="C822" s="50" t="str">
        <f t="shared" si="12"/>
        <v>151762016</v>
      </c>
      <c r="D822" s="50">
        <f>VLOOKUP(A822,CATMUN!$B$2:$G$1123,6,0)</f>
        <v>14</v>
      </c>
      <c r="E822" s="50" t="s">
        <v>1305</v>
      </c>
      <c r="F822" s="50">
        <v>252982955</v>
      </c>
      <c r="G822" s="50">
        <v>218762448</v>
      </c>
    </row>
    <row r="823" spans="1:7" x14ac:dyDescent="0.2">
      <c r="A823" s="50">
        <v>15176</v>
      </c>
      <c r="B823" s="50">
        <v>2017</v>
      </c>
      <c r="C823" s="50" t="str">
        <f t="shared" si="12"/>
        <v>151762017</v>
      </c>
      <c r="D823" s="50">
        <f>VLOOKUP(A823,CATMUN!$B$2:$G$1123,6,0)</f>
        <v>14</v>
      </c>
      <c r="E823" s="50" t="s">
        <v>1305</v>
      </c>
      <c r="F823" s="50">
        <v>203080.78</v>
      </c>
      <c r="G823" s="50">
        <v>181327</v>
      </c>
    </row>
    <row r="824" spans="1:7" x14ac:dyDescent="0.2">
      <c r="A824" s="50">
        <v>15176</v>
      </c>
      <c r="B824" s="50">
        <v>2018</v>
      </c>
      <c r="C824" s="50" t="str">
        <f t="shared" si="12"/>
        <v>151762018</v>
      </c>
      <c r="D824" s="50">
        <f>VLOOKUP(A824,CATMUN!$B$2:$G$1123,6,0)</f>
        <v>14</v>
      </c>
      <c r="E824" s="50" t="s">
        <v>1305</v>
      </c>
      <c r="F824" s="50">
        <v>323568716</v>
      </c>
      <c r="G824" s="50">
        <v>221394400</v>
      </c>
    </row>
    <row r="825" spans="1:7" x14ac:dyDescent="0.2">
      <c r="A825" s="50">
        <v>15180</v>
      </c>
      <c r="B825" s="50">
        <v>2015</v>
      </c>
      <c r="C825" s="50" t="str">
        <f t="shared" si="12"/>
        <v>151802015</v>
      </c>
      <c r="D825" s="50">
        <f>VLOOKUP(A825,CATMUN!$B$2:$G$1123,6,0)</f>
        <v>15</v>
      </c>
      <c r="E825" s="50" t="s">
        <v>1306</v>
      </c>
      <c r="F825" s="50">
        <v>0</v>
      </c>
      <c r="G825" s="50">
        <v>23350.427729999999</v>
      </c>
    </row>
    <row r="826" spans="1:7" x14ac:dyDescent="0.2">
      <c r="A826" s="50">
        <v>15180</v>
      </c>
      <c r="B826" s="50">
        <v>2016</v>
      </c>
      <c r="C826" s="50" t="str">
        <f t="shared" si="12"/>
        <v>151802016</v>
      </c>
      <c r="D826" s="50">
        <f>VLOOKUP(A826,CATMUN!$B$2:$G$1123,6,0)</f>
        <v>15</v>
      </c>
      <c r="E826" s="50" t="s">
        <v>1306</v>
      </c>
      <c r="F826" s="50">
        <v>0</v>
      </c>
      <c r="G826" s="50">
        <v>25866452</v>
      </c>
    </row>
    <row r="827" spans="1:7" x14ac:dyDescent="0.2">
      <c r="A827" s="50">
        <v>15180</v>
      </c>
      <c r="B827" s="50">
        <v>2017</v>
      </c>
      <c r="C827" s="50" t="str">
        <f t="shared" si="12"/>
        <v>151802017</v>
      </c>
      <c r="D827" s="50">
        <f>VLOOKUP(A827,CATMUN!$B$2:$G$1123,6,0)</f>
        <v>15</v>
      </c>
      <c r="E827" s="50" t="s">
        <v>1306</v>
      </c>
      <c r="F827" s="50">
        <v>116.39</v>
      </c>
      <c r="G827" s="50">
        <v>38136.226560000003</v>
      </c>
    </row>
    <row r="828" spans="1:7" x14ac:dyDescent="0.2">
      <c r="A828" s="50">
        <v>15180</v>
      </c>
      <c r="B828" s="50">
        <v>2018</v>
      </c>
      <c r="C828" s="50" t="str">
        <f t="shared" si="12"/>
        <v>151802018</v>
      </c>
      <c r="D828" s="50">
        <f>VLOOKUP(A828,CATMUN!$B$2:$G$1123,6,0)</f>
        <v>15</v>
      </c>
      <c r="E828" s="50" t="s">
        <v>1306</v>
      </c>
      <c r="F828" s="50">
        <v>15039</v>
      </c>
      <c r="G828" s="50">
        <v>27791024</v>
      </c>
    </row>
    <row r="829" spans="1:7" x14ac:dyDescent="0.2">
      <c r="A829" s="50">
        <v>15183</v>
      </c>
      <c r="B829" s="50">
        <v>2015</v>
      </c>
      <c r="C829" s="50" t="str">
        <f t="shared" si="12"/>
        <v>151832015</v>
      </c>
      <c r="D829" s="50">
        <f>VLOOKUP(A829,CATMUN!$B$2:$G$1123,6,0)</f>
        <v>15</v>
      </c>
      <c r="E829" s="50" t="s">
        <v>1307</v>
      </c>
      <c r="F829" s="50">
        <v>1701.9</v>
      </c>
      <c r="G829" s="50">
        <v>23350.427729999999</v>
      </c>
    </row>
    <row r="830" spans="1:7" x14ac:dyDescent="0.2">
      <c r="A830" s="50">
        <v>15183</v>
      </c>
      <c r="B830" s="50">
        <v>2016</v>
      </c>
      <c r="C830" s="50" t="str">
        <f t="shared" si="12"/>
        <v>151832016</v>
      </c>
      <c r="D830" s="50">
        <f>VLOOKUP(A830,CATMUN!$B$2:$G$1123,6,0)</f>
        <v>15</v>
      </c>
      <c r="E830" s="50" t="s">
        <v>1307</v>
      </c>
      <c r="F830" s="50">
        <v>2792875</v>
      </c>
      <c r="G830" s="50">
        <v>25866452</v>
      </c>
    </row>
    <row r="831" spans="1:7" x14ac:dyDescent="0.2">
      <c r="A831" s="50">
        <v>15183</v>
      </c>
      <c r="B831" s="50">
        <v>2017</v>
      </c>
      <c r="C831" s="50" t="str">
        <f t="shared" si="12"/>
        <v>151832017</v>
      </c>
      <c r="D831" s="50">
        <f>VLOOKUP(A831,CATMUN!$B$2:$G$1123,6,0)</f>
        <v>15</v>
      </c>
      <c r="E831" s="50" t="s">
        <v>1307</v>
      </c>
      <c r="F831" s="50">
        <v>0</v>
      </c>
      <c r="G831" s="50">
        <v>38136.226560000003</v>
      </c>
    </row>
    <row r="832" spans="1:7" x14ac:dyDescent="0.2">
      <c r="A832" s="50">
        <v>15183</v>
      </c>
      <c r="B832" s="50">
        <v>2018</v>
      </c>
      <c r="C832" s="50" t="str">
        <f t="shared" si="12"/>
        <v>151832018</v>
      </c>
      <c r="D832" s="50">
        <f>VLOOKUP(A832,CATMUN!$B$2:$G$1123,6,0)</f>
        <v>15</v>
      </c>
      <c r="E832" s="50" t="s">
        <v>1307</v>
      </c>
      <c r="F832" s="50">
        <v>3008100</v>
      </c>
      <c r="G832" s="50">
        <v>27791024</v>
      </c>
    </row>
    <row r="833" spans="1:7" x14ac:dyDescent="0.2">
      <c r="A833" s="50">
        <v>15185</v>
      </c>
      <c r="B833" s="50">
        <v>2015</v>
      </c>
      <c r="C833" s="50" t="str">
        <f t="shared" si="12"/>
        <v>151852015</v>
      </c>
      <c r="D833" s="50">
        <f>VLOOKUP(A833,CATMUN!$B$2:$G$1123,6,0)</f>
        <v>15</v>
      </c>
      <c r="E833" s="50" t="s">
        <v>1308</v>
      </c>
      <c r="F833" s="50">
        <v>408.8</v>
      </c>
      <c r="G833" s="50">
        <v>100012.99219999999</v>
      </c>
    </row>
    <row r="834" spans="1:7" x14ac:dyDescent="0.2">
      <c r="A834" s="50">
        <v>15185</v>
      </c>
      <c r="B834" s="50">
        <v>2016</v>
      </c>
      <c r="C834" s="50" t="str">
        <f t="shared" si="12"/>
        <v>151852016</v>
      </c>
      <c r="D834" s="50">
        <f>VLOOKUP(A834,CATMUN!$B$2:$G$1123,6,0)</f>
        <v>15</v>
      </c>
      <c r="E834" s="50" t="s">
        <v>1308</v>
      </c>
      <c r="F834" s="50">
        <v>247640</v>
      </c>
      <c r="G834" s="50">
        <v>89622032</v>
      </c>
    </row>
    <row r="835" spans="1:7" x14ac:dyDescent="0.2">
      <c r="A835" s="50">
        <v>15185</v>
      </c>
      <c r="B835" s="50">
        <v>2017</v>
      </c>
      <c r="C835" s="50" t="str">
        <f t="shared" ref="C835:C898" si="13">A835&amp;B835</f>
        <v>151852017</v>
      </c>
      <c r="D835" s="50">
        <f>VLOOKUP(A835,CATMUN!$B$2:$G$1123,6,0)</f>
        <v>15</v>
      </c>
      <c r="E835" s="50" t="s">
        <v>1308</v>
      </c>
      <c r="F835" s="50">
        <v>1492.78</v>
      </c>
      <c r="G835" s="50">
        <v>101419.7031</v>
      </c>
    </row>
    <row r="836" spans="1:7" x14ac:dyDescent="0.2">
      <c r="A836" s="50">
        <v>15185</v>
      </c>
      <c r="B836" s="50">
        <v>2018</v>
      </c>
      <c r="C836" s="50" t="str">
        <f t="shared" si="13"/>
        <v>151852018</v>
      </c>
      <c r="D836" s="50">
        <f>VLOOKUP(A836,CATMUN!$B$2:$G$1123,6,0)</f>
        <v>15</v>
      </c>
      <c r="E836" s="50" t="s">
        <v>1308</v>
      </c>
      <c r="F836" s="50">
        <v>946175</v>
      </c>
      <c r="G836" s="50">
        <v>135966816</v>
      </c>
    </row>
    <row r="837" spans="1:7" x14ac:dyDescent="0.2">
      <c r="A837" s="50">
        <v>15187</v>
      </c>
      <c r="B837" s="50">
        <v>2015</v>
      </c>
      <c r="C837" s="50" t="str">
        <f t="shared" si="13"/>
        <v>151872015</v>
      </c>
      <c r="D837" s="50">
        <f>VLOOKUP(A837,CATMUN!$B$2:$G$1123,6,0)</f>
        <v>14</v>
      </c>
      <c r="E837" s="50" t="s">
        <v>1309</v>
      </c>
      <c r="F837" s="50">
        <v>0</v>
      </c>
      <c r="G837" s="50">
        <v>505977.6875</v>
      </c>
    </row>
    <row r="838" spans="1:7" x14ac:dyDescent="0.2">
      <c r="A838" s="50">
        <v>15187</v>
      </c>
      <c r="B838" s="50">
        <v>2016</v>
      </c>
      <c r="C838" s="50" t="str">
        <f t="shared" si="13"/>
        <v>151872016</v>
      </c>
      <c r="D838" s="50">
        <f>VLOOKUP(A838,CATMUN!$B$2:$G$1123,6,0)</f>
        <v>14</v>
      </c>
      <c r="E838" s="50" t="s">
        <v>1309</v>
      </c>
      <c r="F838" s="50">
        <v>0</v>
      </c>
      <c r="G838" s="50">
        <v>530633504</v>
      </c>
    </row>
    <row r="839" spans="1:7" x14ac:dyDescent="0.2">
      <c r="A839" s="50">
        <v>15187</v>
      </c>
      <c r="B839" s="50">
        <v>2017</v>
      </c>
      <c r="C839" s="50" t="str">
        <f t="shared" si="13"/>
        <v>151872017</v>
      </c>
      <c r="D839" s="50">
        <f>VLOOKUP(A839,CATMUN!$B$2:$G$1123,6,0)</f>
        <v>14</v>
      </c>
      <c r="E839" s="50" t="s">
        <v>1309</v>
      </c>
      <c r="F839" s="50">
        <v>0</v>
      </c>
      <c r="G839" s="50">
        <v>444938.46879999997</v>
      </c>
    </row>
    <row r="840" spans="1:7" x14ac:dyDescent="0.2">
      <c r="A840" s="50">
        <v>15187</v>
      </c>
      <c r="B840" s="50">
        <v>2018</v>
      </c>
      <c r="C840" s="50" t="str">
        <f t="shared" si="13"/>
        <v>151872018</v>
      </c>
      <c r="D840" s="50">
        <f>VLOOKUP(A840,CATMUN!$B$2:$G$1123,6,0)</f>
        <v>14</v>
      </c>
      <c r="E840" s="50" t="s">
        <v>1309</v>
      </c>
      <c r="F840" s="50">
        <v>0</v>
      </c>
      <c r="G840" s="50">
        <v>529757888</v>
      </c>
    </row>
    <row r="841" spans="1:7" x14ac:dyDescent="0.2">
      <c r="A841" s="50">
        <v>15189</v>
      </c>
      <c r="B841" s="50">
        <v>2015</v>
      </c>
      <c r="C841" s="50" t="str">
        <f t="shared" si="13"/>
        <v>151892015</v>
      </c>
      <c r="D841" s="50">
        <f>VLOOKUP(A841,CATMUN!$B$2:$G$1123,6,0)</f>
        <v>15</v>
      </c>
      <c r="E841" s="50" t="s">
        <v>1310</v>
      </c>
      <c r="F841" s="50">
        <v>2070.79</v>
      </c>
      <c r="G841" s="50">
        <v>23350.427729999999</v>
      </c>
    </row>
    <row r="842" spans="1:7" x14ac:dyDescent="0.2">
      <c r="A842" s="50">
        <v>15189</v>
      </c>
      <c r="B842" s="50">
        <v>2016</v>
      </c>
      <c r="C842" s="50" t="str">
        <f t="shared" si="13"/>
        <v>151892016</v>
      </c>
      <c r="D842" s="50">
        <f>VLOOKUP(A842,CATMUN!$B$2:$G$1123,6,0)</f>
        <v>15</v>
      </c>
      <c r="E842" s="50" t="s">
        <v>1310</v>
      </c>
      <c r="F842" s="50">
        <v>2198061</v>
      </c>
      <c r="G842" s="50">
        <v>25866452</v>
      </c>
    </row>
    <row r="843" spans="1:7" x14ac:dyDescent="0.2">
      <c r="A843" s="50">
        <v>15189</v>
      </c>
      <c r="B843" s="50">
        <v>2017</v>
      </c>
      <c r="C843" s="50" t="str">
        <f t="shared" si="13"/>
        <v>151892017</v>
      </c>
      <c r="D843" s="50">
        <f>VLOOKUP(A843,CATMUN!$B$2:$G$1123,6,0)</f>
        <v>15</v>
      </c>
      <c r="E843" s="50" t="s">
        <v>1310</v>
      </c>
      <c r="F843" s="50">
        <v>3626</v>
      </c>
      <c r="G843" s="50">
        <v>38136.226560000003</v>
      </c>
    </row>
    <row r="844" spans="1:7" x14ac:dyDescent="0.2">
      <c r="A844" s="50">
        <v>15189</v>
      </c>
      <c r="B844" s="50">
        <v>2018</v>
      </c>
      <c r="C844" s="50" t="str">
        <f t="shared" si="13"/>
        <v>151892018</v>
      </c>
      <c r="D844" s="50">
        <f>VLOOKUP(A844,CATMUN!$B$2:$G$1123,6,0)</f>
        <v>15</v>
      </c>
      <c r="E844" s="50" t="s">
        <v>1310</v>
      </c>
      <c r="F844" s="50">
        <v>50000</v>
      </c>
      <c r="G844" s="50">
        <v>27791024</v>
      </c>
    </row>
    <row r="845" spans="1:7" x14ac:dyDescent="0.2">
      <c r="A845" s="50">
        <v>15204</v>
      </c>
      <c r="B845" s="50">
        <v>2015</v>
      </c>
      <c r="C845" s="50" t="str">
        <f t="shared" si="13"/>
        <v>152042015</v>
      </c>
      <c r="D845" s="50">
        <f>VLOOKUP(A845,CATMUN!$B$2:$G$1123,6,0)</f>
        <v>14</v>
      </c>
      <c r="E845" s="50" t="s">
        <v>1311</v>
      </c>
      <c r="F845" s="50">
        <v>31823</v>
      </c>
      <c r="G845" s="50">
        <v>505977.6875</v>
      </c>
    </row>
    <row r="846" spans="1:7" x14ac:dyDescent="0.2">
      <c r="A846" s="50">
        <v>15204</v>
      </c>
      <c r="B846" s="50">
        <v>2016</v>
      </c>
      <c r="C846" s="50" t="str">
        <f t="shared" si="13"/>
        <v>152042016</v>
      </c>
      <c r="D846" s="50">
        <f>VLOOKUP(A846,CATMUN!$B$2:$G$1123,6,0)</f>
        <v>14</v>
      </c>
      <c r="E846" s="50" t="s">
        <v>1311</v>
      </c>
      <c r="F846" s="50">
        <v>47059740</v>
      </c>
      <c r="G846" s="50">
        <v>530633504</v>
      </c>
    </row>
    <row r="847" spans="1:7" x14ac:dyDescent="0.2">
      <c r="A847" s="50">
        <v>15204</v>
      </c>
      <c r="B847" s="50">
        <v>2017</v>
      </c>
      <c r="C847" s="50" t="str">
        <f t="shared" si="13"/>
        <v>152042017</v>
      </c>
      <c r="D847" s="50">
        <f>VLOOKUP(A847,CATMUN!$B$2:$G$1123,6,0)</f>
        <v>14</v>
      </c>
      <c r="E847" s="50" t="s">
        <v>1311</v>
      </c>
      <c r="F847" s="50">
        <v>56946.45</v>
      </c>
      <c r="G847" s="50">
        <v>444938.46879999997</v>
      </c>
    </row>
    <row r="848" spans="1:7" x14ac:dyDescent="0.2">
      <c r="A848" s="50">
        <v>15204</v>
      </c>
      <c r="B848" s="50">
        <v>2018</v>
      </c>
      <c r="C848" s="50" t="str">
        <f t="shared" si="13"/>
        <v>152042018</v>
      </c>
      <c r="D848" s="50">
        <f>VLOOKUP(A848,CATMUN!$B$2:$G$1123,6,0)</f>
        <v>14</v>
      </c>
      <c r="E848" s="50" t="s">
        <v>1311</v>
      </c>
      <c r="F848" s="50">
        <v>45222673</v>
      </c>
      <c r="G848" s="50">
        <v>529757888</v>
      </c>
    </row>
    <row r="849" spans="1:7" x14ac:dyDescent="0.2">
      <c r="A849" s="50">
        <v>15212</v>
      </c>
      <c r="B849" s="50">
        <v>2015</v>
      </c>
      <c r="C849" s="50" t="str">
        <f t="shared" si="13"/>
        <v>152122015</v>
      </c>
      <c r="D849" s="50">
        <f>VLOOKUP(A849,CATMUN!$B$2:$G$1123,6,0)</f>
        <v>15</v>
      </c>
      <c r="E849" s="50" t="s">
        <v>1312</v>
      </c>
      <c r="F849" s="50">
        <v>55</v>
      </c>
      <c r="G849" s="50">
        <v>23350.427729999999</v>
      </c>
    </row>
    <row r="850" spans="1:7" x14ac:dyDescent="0.2">
      <c r="A850" s="50">
        <v>15212</v>
      </c>
      <c r="B850" s="50">
        <v>2016</v>
      </c>
      <c r="C850" s="50" t="str">
        <f t="shared" si="13"/>
        <v>152122016</v>
      </c>
      <c r="D850" s="50">
        <f>VLOOKUP(A850,CATMUN!$B$2:$G$1123,6,0)</f>
        <v>15</v>
      </c>
      <c r="E850" s="50" t="s">
        <v>1312</v>
      </c>
      <c r="F850" s="50">
        <v>0</v>
      </c>
      <c r="G850" s="50">
        <v>25866452</v>
      </c>
    </row>
    <row r="851" spans="1:7" x14ac:dyDescent="0.2">
      <c r="A851" s="50">
        <v>15212</v>
      </c>
      <c r="B851" s="50">
        <v>2017</v>
      </c>
      <c r="C851" s="50" t="str">
        <f t="shared" si="13"/>
        <v>152122017</v>
      </c>
      <c r="D851" s="50">
        <f>VLOOKUP(A851,CATMUN!$B$2:$G$1123,6,0)</f>
        <v>15</v>
      </c>
      <c r="E851" s="50" t="s">
        <v>1312</v>
      </c>
      <c r="F851" s="50">
        <v>0</v>
      </c>
      <c r="G851" s="50">
        <v>38136.226560000003</v>
      </c>
    </row>
    <row r="852" spans="1:7" x14ac:dyDescent="0.2">
      <c r="A852" s="50">
        <v>15212</v>
      </c>
      <c r="B852" s="50">
        <v>2018</v>
      </c>
      <c r="C852" s="50" t="str">
        <f t="shared" si="13"/>
        <v>152122018</v>
      </c>
      <c r="D852" s="50">
        <f>VLOOKUP(A852,CATMUN!$B$2:$G$1123,6,0)</f>
        <v>15</v>
      </c>
      <c r="E852" s="50" t="s">
        <v>1312</v>
      </c>
      <c r="F852" s="50">
        <v>0</v>
      </c>
      <c r="G852" s="50">
        <v>27791024</v>
      </c>
    </row>
    <row r="853" spans="1:7" x14ac:dyDescent="0.2">
      <c r="A853" s="50">
        <v>15215</v>
      </c>
      <c r="B853" s="50">
        <v>2015</v>
      </c>
      <c r="C853" s="50" t="str">
        <f t="shared" si="13"/>
        <v>152152015</v>
      </c>
      <c r="D853" s="50">
        <f>VLOOKUP(A853,CATMUN!$B$2:$G$1123,6,0)</f>
        <v>14</v>
      </c>
      <c r="E853" s="50" t="s">
        <v>1313</v>
      </c>
      <c r="F853" s="50">
        <v>0</v>
      </c>
      <c r="G853" s="50">
        <v>338773.03129999997</v>
      </c>
    </row>
    <row r="854" spans="1:7" x14ac:dyDescent="0.2">
      <c r="A854" s="50">
        <v>15215</v>
      </c>
      <c r="B854" s="50">
        <v>2016</v>
      </c>
      <c r="C854" s="50" t="str">
        <f t="shared" si="13"/>
        <v>152152016</v>
      </c>
      <c r="D854" s="50">
        <f>VLOOKUP(A854,CATMUN!$B$2:$G$1123,6,0)</f>
        <v>14</v>
      </c>
      <c r="E854" s="50" t="s">
        <v>1313</v>
      </c>
      <c r="F854" s="50">
        <v>0</v>
      </c>
      <c r="G854" s="50">
        <v>218762448</v>
      </c>
    </row>
    <row r="855" spans="1:7" x14ac:dyDescent="0.2">
      <c r="A855" s="50">
        <v>15215</v>
      </c>
      <c r="B855" s="50">
        <v>2017</v>
      </c>
      <c r="C855" s="50" t="str">
        <f t="shared" si="13"/>
        <v>152152017</v>
      </c>
      <c r="D855" s="50">
        <f>VLOOKUP(A855,CATMUN!$B$2:$G$1123,6,0)</f>
        <v>14</v>
      </c>
      <c r="E855" s="50" t="s">
        <v>1313</v>
      </c>
      <c r="F855" s="50">
        <v>0</v>
      </c>
      <c r="G855" s="50">
        <v>181327</v>
      </c>
    </row>
    <row r="856" spans="1:7" x14ac:dyDescent="0.2">
      <c r="A856" s="50">
        <v>15215</v>
      </c>
      <c r="B856" s="50">
        <v>2018</v>
      </c>
      <c r="C856" s="50" t="str">
        <f t="shared" si="13"/>
        <v>152152018</v>
      </c>
      <c r="D856" s="50">
        <f>VLOOKUP(A856,CATMUN!$B$2:$G$1123,6,0)</f>
        <v>14</v>
      </c>
      <c r="E856" s="50" t="s">
        <v>1313</v>
      </c>
      <c r="F856" s="50">
        <v>0</v>
      </c>
      <c r="G856" s="50">
        <v>221394400</v>
      </c>
    </row>
    <row r="857" spans="1:7" x14ac:dyDescent="0.2">
      <c r="A857" s="50">
        <v>15223</v>
      </c>
      <c r="B857" s="50">
        <v>2015</v>
      </c>
      <c r="C857" s="50" t="str">
        <f t="shared" si="13"/>
        <v>152232015</v>
      </c>
      <c r="D857" s="50">
        <f>VLOOKUP(A857,CATMUN!$B$2:$G$1123,6,0)</f>
        <v>15</v>
      </c>
      <c r="E857" s="50" t="s">
        <v>1315</v>
      </c>
      <c r="F857" s="50">
        <v>3123.16</v>
      </c>
      <c r="G857" s="50">
        <v>18925.23633</v>
      </c>
    </row>
    <row r="858" spans="1:7" x14ac:dyDescent="0.2">
      <c r="A858" s="50">
        <v>15223</v>
      </c>
      <c r="B858" s="50">
        <v>2016</v>
      </c>
      <c r="C858" s="50" t="str">
        <f t="shared" si="13"/>
        <v>152232016</v>
      </c>
      <c r="D858" s="50">
        <f>VLOOKUP(A858,CATMUN!$B$2:$G$1123,6,0)</f>
        <v>15</v>
      </c>
      <c r="E858" s="50" t="s">
        <v>1315</v>
      </c>
      <c r="F858" s="50">
        <v>7253193</v>
      </c>
      <c r="G858" s="50">
        <v>28165158</v>
      </c>
    </row>
    <row r="859" spans="1:7" x14ac:dyDescent="0.2">
      <c r="A859" s="50">
        <v>15223</v>
      </c>
      <c r="B859" s="50">
        <v>2017</v>
      </c>
      <c r="C859" s="50" t="str">
        <f t="shared" si="13"/>
        <v>152232017</v>
      </c>
      <c r="D859" s="50">
        <f>VLOOKUP(A859,CATMUN!$B$2:$G$1123,6,0)</f>
        <v>15</v>
      </c>
      <c r="E859" s="50" t="s">
        <v>1315</v>
      </c>
      <c r="F859" s="50">
        <v>3223.84</v>
      </c>
      <c r="G859" s="50">
        <v>16446.85742</v>
      </c>
    </row>
    <row r="860" spans="1:7" x14ac:dyDescent="0.2">
      <c r="A860" s="50">
        <v>15223</v>
      </c>
      <c r="B860" s="50">
        <v>2018</v>
      </c>
      <c r="C860" s="50" t="str">
        <f t="shared" si="13"/>
        <v>152232018</v>
      </c>
      <c r="D860" s="50">
        <f>VLOOKUP(A860,CATMUN!$B$2:$G$1123,6,0)</f>
        <v>15</v>
      </c>
      <c r="E860" s="50" t="s">
        <v>1315</v>
      </c>
      <c r="F860" s="50">
        <v>3484942</v>
      </c>
      <c r="G860" s="50">
        <v>31061434</v>
      </c>
    </row>
    <row r="861" spans="1:7" x14ac:dyDescent="0.2">
      <c r="A861" s="50">
        <v>15224</v>
      </c>
      <c r="B861" s="50">
        <v>2015</v>
      </c>
      <c r="C861" s="50" t="str">
        <f t="shared" si="13"/>
        <v>152242015</v>
      </c>
      <c r="D861" s="50">
        <f>VLOOKUP(A861,CATMUN!$B$2:$G$1123,6,0)</f>
        <v>14</v>
      </c>
      <c r="E861" s="50" t="s">
        <v>1316</v>
      </c>
      <c r="F861" s="50">
        <v>0</v>
      </c>
      <c r="G861" s="50">
        <v>505977.6875</v>
      </c>
    </row>
    <row r="862" spans="1:7" x14ac:dyDescent="0.2">
      <c r="A862" s="50">
        <v>15224</v>
      </c>
      <c r="B862" s="50">
        <v>2016</v>
      </c>
      <c r="C862" s="50" t="str">
        <f t="shared" si="13"/>
        <v>152242016</v>
      </c>
      <c r="D862" s="50">
        <f>VLOOKUP(A862,CATMUN!$B$2:$G$1123,6,0)</f>
        <v>14</v>
      </c>
      <c r="E862" s="50" t="s">
        <v>1316</v>
      </c>
      <c r="F862" s="50">
        <v>403389</v>
      </c>
      <c r="G862" s="50">
        <v>530633504</v>
      </c>
    </row>
    <row r="863" spans="1:7" x14ac:dyDescent="0.2">
      <c r="A863" s="50">
        <v>15224</v>
      </c>
      <c r="B863" s="50">
        <v>2017</v>
      </c>
      <c r="C863" s="50" t="str">
        <f t="shared" si="13"/>
        <v>152242017</v>
      </c>
      <c r="D863" s="50">
        <f>VLOOKUP(A863,CATMUN!$B$2:$G$1123,6,0)</f>
        <v>14</v>
      </c>
      <c r="E863" s="50" t="s">
        <v>1316</v>
      </c>
      <c r="F863" s="50">
        <v>0</v>
      </c>
      <c r="G863" s="50">
        <v>444938.46879999997</v>
      </c>
    </row>
    <row r="864" spans="1:7" x14ac:dyDescent="0.2">
      <c r="A864" s="50">
        <v>15224</v>
      </c>
      <c r="B864" s="50">
        <v>2018</v>
      </c>
      <c r="C864" s="50" t="str">
        <f t="shared" si="13"/>
        <v>152242018</v>
      </c>
      <c r="D864" s="50">
        <f>VLOOKUP(A864,CATMUN!$B$2:$G$1123,6,0)</f>
        <v>14</v>
      </c>
      <c r="E864" s="50" t="s">
        <v>1316</v>
      </c>
      <c r="F864" s="50">
        <v>3451468</v>
      </c>
      <c r="G864" s="50">
        <v>529757888</v>
      </c>
    </row>
    <row r="865" spans="1:7" x14ac:dyDescent="0.2">
      <c r="A865" s="50">
        <v>15226</v>
      </c>
      <c r="B865" s="50">
        <v>2015</v>
      </c>
      <c r="C865" s="50" t="str">
        <f t="shared" si="13"/>
        <v>152262015</v>
      </c>
      <c r="D865" s="50">
        <f>VLOOKUP(A865,CATMUN!$B$2:$G$1123,6,0)</f>
        <v>8</v>
      </c>
      <c r="E865" s="50" t="s">
        <v>1317</v>
      </c>
      <c r="F865" s="50">
        <v>0</v>
      </c>
      <c r="G865" s="50">
        <v>100012.99219999999</v>
      </c>
    </row>
    <row r="866" spans="1:7" x14ac:dyDescent="0.2">
      <c r="A866" s="50">
        <v>15226</v>
      </c>
      <c r="B866" s="50">
        <v>2016</v>
      </c>
      <c r="C866" s="50" t="str">
        <f t="shared" si="13"/>
        <v>152262016</v>
      </c>
      <c r="D866" s="50">
        <f>VLOOKUP(A866,CATMUN!$B$2:$G$1123,6,0)</f>
        <v>8</v>
      </c>
      <c r="E866" s="50" t="s">
        <v>1317</v>
      </c>
      <c r="F866" s="50">
        <v>169000</v>
      </c>
      <c r="G866" s="50">
        <v>89622032</v>
      </c>
    </row>
    <row r="867" spans="1:7" x14ac:dyDescent="0.2">
      <c r="A867" s="50">
        <v>15226</v>
      </c>
      <c r="B867" s="50">
        <v>2017</v>
      </c>
      <c r="C867" s="50" t="str">
        <f t="shared" si="13"/>
        <v>152262017</v>
      </c>
      <c r="D867" s="50">
        <f>VLOOKUP(A867,CATMUN!$B$2:$G$1123,6,0)</f>
        <v>8</v>
      </c>
      <c r="E867" s="50" t="s">
        <v>1317</v>
      </c>
      <c r="F867" s="50">
        <v>0</v>
      </c>
      <c r="G867" s="50">
        <v>101419.7031</v>
      </c>
    </row>
    <row r="868" spans="1:7" x14ac:dyDescent="0.2">
      <c r="A868" s="50">
        <v>15226</v>
      </c>
      <c r="B868" s="50">
        <v>2018</v>
      </c>
      <c r="C868" s="50" t="str">
        <f t="shared" si="13"/>
        <v>152262018</v>
      </c>
      <c r="D868" s="50">
        <f>VLOOKUP(A868,CATMUN!$B$2:$G$1123,6,0)</f>
        <v>8</v>
      </c>
      <c r="E868" s="50" t="s">
        <v>1317</v>
      </c>
      <c r="F868" s="50">
        <v>0</v>
      </c>
      <c r="G868" s="50">
        <v>135966816</v>
      </c>
    </row>
    <row r="869" spans="1:7" x14ac:dyDescent="0.2">
      <c r="A869" s="50">
        <v>15232</v>
      </c>
      <c r="B869" s="50">
        <v>2015</v>
      </c>
      <c r="C869" s="50" t="str">
        <f t="shared" si="13"/>
        <v>152322015</v>
      </c>
      <c r="D869" s="50">
        <f>VLOOKUP(A869,CATMUN!$B$2:$G$1123,6,0)</f>
        <v>15</v>
      </c>
      <c r="E869" s="50" t="s">
        <v>1318</v>
      </c>
      <c r="F869" s="50">
        <v>649</v>
      </c>
      <c r="G869" s="50">
        <v>23350.427729999999</v>
      </c>
    </row>
    <row r="870" spans="1:7" x14ac:dyDescent="0.2">
      <c r="A870" s="50">
        <v>15232</v>
      </c>
      <c r="B870" s="50">
        <v>2016</v>
      </c>
      <c r="C870" s="50" t="str">
        <f t="shared" si="13"/>
        <v>152322016</v>
      </c>
      <c r="D870" s="50">
        <f>VLOOKUP(A870,CATMUN!$B$2:$G$1123,6,0)</f>
        <v>15</v>
      </c>
      <c r="E870" s="50" t="s">
        <v>1318</v>
      </c>
      <c r="F870" s="50">
        <v>835000</v>
      </c>
      <c r="G870" s="50">
        <v>25866452</v>
      </c>
    </row>
    <row r="871" spans="1:7" x14ac:dyDescent="0.2">
      <c r="A871" s="50">
        <v>15232</v>
      </c>
      <c r="B871" s="50">
        <v>2017</v>
      </c>
      <c r="C871" s="50" t="str">
        <f t="shared" si="13"/>
        <v>152322017</v>
      </c>
      <c r="D871" s="50">
        <f>VLOOKUP(A871,CATMUN!$B$2:$G$1123,6,0)</f>
        <v>15</v>
      </c>
      <c r="E871" s="50" t="s">
        <v>1318</v>
      </c>
      <c r="F871" s="50">
        <v>637</v>
      </c>
      <c r="G871" s="50">
        <v>38136.226560000003</v>
      </c>
    </row>
    <row r="872" spans="1:7" x14ac:dyDescent="0.2">
      <c r="A872" s="50">
        <v>15232</v>
      </c>
      <c r="B872" s="50">
        <v>2018</v>
      </c>
      <c r="C872" s="50" t="str">
        <f t="shared" si="13"/>
        <v>152322018</v>
      </c>
      <c r="D872" s="50">
        <f>VLOOKUP(A872,CATMUN!$B$2:$G$1123,6,0)</f>
        <v>15</v>
      </c>
      <c r="E872" s="50" t="s">
        <v>1318</v>
      </c>
      <c r="F872" s="50">
        <v>919000</v>
      </c>
      <c r="G872" s="50">
        <v>27791024</v>
      </c>
    </row>
    <row r="873" spans="1:7" x14ac:dyDescent="0.2">
      <c r="A873" s="50">
        <v>15236</v>
      </c>
      <c r="B873" s="50">
        <v>2015</v>
      </c>
      <c r="C873" s="50" t="str">
        <f t="shared" si="13"/>
        <v>152362015</v>
      </c>
      <c r="D873" s="50">
        <f>VLOOKUP(A873,CATMUN!$B$2:$G$1123,6,0)</f>
        <v>15</v>
      </c>
      <c r="E873" s="50" t="s">
        <v>1319</v>
      </c>
      <c r="F873" s="50">
        <v>4526.93</v>
      </c>
      <c r="G873" s="50">
        <v>100012.99219999999</v>
      </c>
    </row>
    <row r="874" spans="1:7" x14ac:dyDescent="0.2">
      <c r="A874" s="50">
        <v>15236</v>
      </c>
      <c r="B874" s="50">
        <v>2016</v>
      </c>
      <c r="C874" s="50" t="str">
        <f t="shared" si="13"/>
        <v>152362016</v>
      </c>
      <c r="D874" s="50">
        <f>VLOOKUP(A874,CATMUN!$B$2:$G$1123,6,0)</f>
        <v>15</v>
      </c>
      <c r="E874" s="50" t="s">
        <v>1319</v>
      </c>
      <c r="F874" s="50">
        <v>5406952</v>
      </c>
      <c r="G874" s="50">
        <v>89622032</v>
      </c>
    </row>
    <row r="875" spans="1:7" x14ac:dyDescent="0.2">
      <c r="A875" s="50">
        <v>15236</v>
      </c>
      <c r="B875" s="50">
        <v>2017</v>
      </c>
      <c r="C875" s="50" t="str">
        <f t="shared" si="13"/>
        <v>152362017</v>
      </c>
      <c r="D875" s="50">
        <f>VLOOKUP(A875,CATMUN!$B$2:$G$1123,6,0)</f>
        <v>15</v>
      </c>
      <c r="E875" s="50" t="s">
        <v>1319</v>
      </c>
      <c r="F875" s="50">
        <v>5532.22</v>
      </c>
      <c r="G875" s="50">
        <v>101419.7031</v>
      </c>
    </row>
    <row r="876" spans="1:7" x14ac:dyDescent="0.2">
      <c r="A876" s="50">
        <v>15236</v>
      </c>
      <c r="B876" s="50">
        <v>2018</v>
      </c>
      <c r="C876" s="50" t="str">
        <f t="shared" si="13"/>
        <v>152362018</v>
      </c>
      <c r="D876" s="50">
        <f>VLOOKUP(A876,CATMUN!$B$2:$G$1123,6,0)</f>
        <v>15</v>
      </c>
      <c r="E876" s="50" t="s">
        <v>1319</v>
      </c>
      <c r="F876" s="50">
        <v>6020200</v>
      </c>
      <c r="G876" s="50">
        <v>135966816</v>
      </c>
    </row>
    <row r="877" spans="1:7" x14ac:dyDescent="0.2">
      <c r="A877" s="50">
        <v>15238</v>
      </c>
      <c r="B877" s="50">
        <v>2015</v>
      </c>
      <c r="C877" s="50" t="str">
        <f t="shared" si="13"/>
        <v>152382015</v>
      </c>
      <c r="D877" s="50">
        <f>VLOOKUP(A877,CATMUN!$B$2:$G$1123,6,0)</f>
        <v>13</v>
      </c>
      <c r="E877" s="50" t="s">
        <v>1320</v>
      </c>
      <c r="F877" s="50">
        <v>1070837.3899999999</v>
      </c>
      <c r="G877" s="50">
        <v>1070837.375</v>
      </c>
    </row>
    <row r="878" spans="1:7" x14ac:dyDescent="0.2">
      <c r="A878" s="50">
        <v>15238</v>
      </c>
      <c r="B878" s="50">
        <v>2016</v>
      </c>
      <c r="C878" s="50" t="str">
        <f t="shared" si="13"/>
        <v>152382016</v>
      </c>
      <c r="D878" s="50">
        <f>VLOOKUP(A878,CATMUN!$B$2:$G$1123,6,0)</f>
        <v>13</v>
      </c>
      <c r="E878" s="50" t="s">
        <v>1320</v>
      </c>
      <c r="F878" s="50">
        <v>1152711641</v>
      </c>
      <c r="G878" s="50">
        <v>1152711680</v>
      </c>
    </row>
    <row r="879" spans="1:7" x14ac:dyDescent="0.2">
      <c r="A879" s="50">
        <v>15238</v>
      </c>
      <c r="B879" s="50">
        <v>2017</v>
      </c>
      <c r="C879" s="50" t="str">
        <f t="shared" si="13"/>
        <v>152382017</v>
      </c>
      <c r="D879" s="50">
        <f>VLOOKUP(A879,CATMUN!$B$2:$G$1123,6,0)</f>
        <v>13</v>
      </c>
      <c r="E879" s="50" t="s">
        <v>1320</v>
      </c>
      <c r="F879" s="50">
        <v>990230.3</v>
      </c>
      <c r="G879" s="50">
        <v>990230.3125</v>
      </c>
    </row>
    <row r="880" spans="1:7" x14ac:dyDescent="0.2">
      <c r="A880" s="50">
        <v>15238</v>
      </c>
      <c r="B880" s="50">
        <v>2018</v>
      </c>
      <c r="C880" s="50" t="str">
        <f t="shared" si="13"/>
        <v>152382018</v>
      </c>
      <c r="D880" s="50">
        <f>VLOOKUP(A880,CATMUN!$B$2:$G$1123,6,0)</f>
        <v>13</v>
      </c>
      <c r="E880" s="50" t="s">
        <v>1320</v>
      </c>
      <c r="F880" s="50">
        <v>1170479354</v>
      </c>
      <c r="G880" s="50">
        <v>1170479360</v>
      </c>
    </row>
    <row r="881" spans="1:7" x14ac:dyDescent="0.2">
      <c r="A881" s="50">
        <v>15244</v>
      </c>
      <c r="B881" s="50">
        <v>2015</v>
      </c>
      <c r="C881" s="50" t="str">
        <f t="shared" si="13"/>
        <v>152442015</v>
      </c>
      <c r="D881" s="50">
        <f>VLOOKUP(A881,CATMUN!$B$2:$G$1123,6,0)</f>
        <v>15</v>
      </c>
      <c r="E881" s="50" t="s">
        <v>1321</v>
      </c>
      <c r="F881" s="50">
        <v>2855</v>
      </c>
      <c r="G881" s="50">
        <v>23350.427729999999</v>
      </c>
    </row>
    <row r="882" spans="1:7" x14ac:dyDescent="0.2">
      <c r="A882" s="50">
        <v>15244</v>
      </c>
      <c r="B882" s="50">
        <v>2016</v>
      </c>
      <c r="C882" s="50" t="str">
        <f t="shared" si="13"/>
        <v>152442016</v>
      </c>
      <c r="D882" s="50">
        <f>VLOOKUP(A882,CATMUN!$B$2:$G$1123,6,0)</f>
        <v>15</v>
      </c>
      <c r="E882" s="50" t="s">
        <v>1321</v>
      </c>
      <c r="F882" s="50">
        <v>3567000</v>
      </c>
      <c r="G882" s="50">
        <v>25866452</v>
      </c>
    </row>
    <row r="883" spans="1:7" x14ac:dyDescent="0.2">
      <c r="A883" s="50">
        <v>15244</v>
      </c>
      <c r="B883" s="50">
        <v>2017</v>
      </c>
      <c r="C883" s="50" t="str">
        <f t="shared" si="13"/>
        <v>152442017</v>
      </c>
      <c r="D883" s="50">
        <f>VLOOKUP(A883,CATMUN!$B$2:$G$1123,6,0)</f>
        <v>15</v>
      </c>
      <c r="E883" s="50" t="s">
        <v>1321</v>
      </c>
      <c r="F883" s="50">
        <v>3041</v>
      </c>
      <c r="G883" s="50">
        <v>38136.226560000003</v>
      </c>
    </row>
    <row r="884" spans="1:7" x14ac:dyDescent="0.2">
      <c r="A884" s="50">
        <v>15244</v>
      </c>
      <c r="B884" s="50">
        <v>2018</v>
      </c>
      <c r="C884" s="50" t="str">
        <f t="shared" si="13"/>
        <v>152442018</v>
      </c>
      <c r="D884" s="50">
        <f>VLOOKUP(A884,CATMUN!$B$2:$G$1123,6,0)</f>
        <v>15</v>
      </c>
      <c r="E884" s="50" t="s">
        <v>1321</v>
      </c>
      <c r="F884" s="50">
        <v>2345000</v>
      </c>
      <c r="G884" s="50">
        <v>27791024</v>
      </c>
    </row>
    <row r="885" spans="1:7" x14ac:dyDescent="0.2">
      <c r="A885" s="50">
        <v>15248</v>
      </c>
      <c r="B885" s="50">
        <v>2015</v>
      </c>
      <c r="C885" s="50" t="str">
        <f t="shared" si="13"/>
        <v>152482015</v>
      </c>
      <c r="D885" s="50">
        <f>VLOOKUP(A885,CATMUN!$B$2:$G$1123,6,0)</f>
        <v>14</v>
      </c>
      <c r="E885" s="50" t="s">
        <v>1322</v>
      </c>
      <c r="F885" s="50">
        <v>12</v>
      </c>
      <c r="G885" s="50">
        <v>338773.03129999997</v>
      </c>
    </row>
    <row r="886" spans="1:7" x14ac:dyDescent="0.2">
      <c r="A886" s="50">
        <v>15248</v>
      </c>
      <c r="B886" s="50">
        <v>2016</v>
      </c>
      <c r="C886" s="50" t="str">
        <f t="shared" si="13"/>
        <v>152482016</v>
      </c>
      <c r="D886" s="50">
        <f>VLOOKUP(A886,CATMUN!$B$2:$G$1123,6,0)</f>
        <v>14</v>
      </c>
      <c r="E886" s="50" t="s">
        <v>1322</v>
      </c>
      <c r="F886" s="50">
        <v>5319000</v>
      </c>
      <c r="G886" s="50">
        <v>218762448</v>
      </c>
    </row>
    <row r="887" spans="1:7" x14ac:dyDescent="0.2">
      <c r="A887" s="50">
        <v>15248</v>
      </c>
      <c r="B887" s="50">
        <v>2018</v>
      </c>
      <c r="C887" s="50" t="str">
        <f t="shared" si="13"/>
        <v>152482018</v>
      </c>
      <c r="D887" s="50">
        <f>VLOOKUP(A887,CATMUN!$B$2:$G$1123,6,0)</f>
        <v>14</v>
      </c>
      <c r="E887" s="50" t="s">
        <v>1322</v>
      </c>
      <c r="F887" s="50">
        <v>13000</v>
      </c>
      <c r="G887" s="50">
        <v>221394400</v>
      </c>
    </row>
    <row r="888" spans="1:7" x14ac:dyDescent="0.2">
      <c r="A888" s="50">
        <v>15272</v>
      </c>
      <c r="B888" s="50">
        <v>2015</v>
      </c>
      <c r="C888" s="50" t="str">
        <f t="shared" si="13"/>
        <v>152722015</v>
      </c>
      <c r="D888" s="50">
        <f>VLOOKUP(A888,CATMUN!$B$2:$G$1123,6,0)</f>
        <v>14</v>
      </c>
      <c r="E888" s="50" t="s">
        <v>1323</v>
      </c>
      <c r="F888" s="50">
        <v>0</v>
      </c>
      <c r="G888" s="50">
        <v>338773.03129999997</v>
      </c>
    </row>
    <row r="889" spans="1:7" x14ac:dyDescent="0.2">
      <c r="A889" s="50">
        <v>15272</v>
      </c>
      <c r="B889" s="50">
        <v>2016</v>
      </c>
      <c r="C889" s="50" t="str">
        <f t="shared" si="13"/>
        <v>152722016</v>
      </c>
      <c r="D889" s="50">
        <f>VLOOKUP(A889,CATMUN!$B$2:$G$1123,6,0)</f>
        <v>14</v>
      </c>
      <c r="E889" s="50" t="s">
        <v>1323</v>
      </c>
      <c r="F889" s="50">
        <v>2509000</v>
      </c>
      <c r="G889" s="50">
        <v>218762448</v>
      </c>
    </row>
    <row r="890" spans="1:7" x14ac:dyDescent="0.2">
      <c r="A890" s="50">
        <v>15272</v>
      </c>
      <c r="B890" s="50">
        <v>2017</v>
      </c>
      <c r="C890" s="50" t="str">
        <f t="shared" si="13"/>
        <v>152722017</v>
      </c>
      <c r="D890" s="50">
        <f>VLOOKUP(A890,CATMUN!$B$2:$G$1123,6,0)</f>
        <v>14</v>
      </c>
      <c r="E890" s="50" t="s">
        <v>1323</v>
      </c>
      <c r="F890" s="50">
        <v>0</v>
      </c>
      <c r="G890" s="50">
        <v>181327</v>
      </c>
    </row>
    <row r="891" spans="1:7" x14ac:dyDescent="0.2">
      <c r="A891" s="50">
        <v>15272</v>
      </c>
      <c r="B891" s="50">
        <v>2018</v>
      </c>
      <c r="C891" s="50" t="str">
        <f t="shared" si="13"/>
        <v>152722018</v>
      </c>
      <c r="D891" s="50">
        <f>VLOOKUP(A891,CATMUN!$B$2:$G$1123,6,0)</f>
        <v>14</v>
      </c>
      <c r="E891" s="50" t="s">
        <v>1323</v>
      </c>
      <c r="F891" s="50">
        <v>2158100</v>
      </c>
      <c r="G891" s="50">
        <v>221394400</v>
      </c>
    </row>
    <row r="892" spans="1:7" x14ac:dyDescent="0.2">
      <c r="A892" s="50">
        <v>15276</v>
      </c>
      <c r="B892" s="50">
        <v>2015</v>
      </c>
      <c r="C892" s="50" t="str">
        <f t="shared" si="13"/>
        <v>152762015</v>
      </c>
      <c r="D892" s="50">
        <f>VLOOKUP(A892,CATMUN!$B$2:$G$1123,6,0)</f>
        <v>15</v>
      </c>
      <c r="E892" s="50" t="s">
        <v>1324</v>
      </c>
      <c r="F892" s="50">
        <v>1570.35</v>
      </c>
      <c r="G892" s="50">
        <v>23350.427729999999</v>
      </c>
    </row>
    <row r="893" spans="1:7" x14ac:dyDescent="0.2">
      <c r="A893" s="50">
        <v>15276</v>
      </c>
      <c r="B893" s="50">
        <v>2016</v>
      </c>
      <c r="C893" s="50" t="str">
        <f t="shared" si="13"/>
        <v>152762016</v>
      </c>
      <c r="D893" s="50">
        <f>VLOOKUP(A893,CATMUN!$B$2:$G$1123,6,0)</f>
        <v>15</v>
      </c>
      <c r="E893" s="50" t="s">
        <v>1324</v>
      </c>
      <c r="F893" s="50">
        <v>1545900</v>
      </c>
      <c r="G893" s="50">
        <v>25866452</v>
      </c>
    </row>
    <row r="894" spans="1:7" x14ac:dyDescent="0.2">
      <c r="A894" s="50">
        <v>15276</v>
      </c>
      <c r="B894" s="50">
        <v>2017</v>
      </c>
      <c r="C894" s="50" t="str">
        <f t="shared" si="13"/>
        <v>152762017</v>
      </c>
      <c r="D894" s="50">
        <f>VLOOKUP(A894,CATMUN!$B$2:$G$1123,6,0)</f>
        <v>15</v>
      </c>
      <c r="E894" s="50" t="s">
        <v>1324</v>
      </c>
      <c r="F894" s="50">
        <v>813.86</v>
      </c>
      <c r="G894" s="50">
        <v>38136.226560000003</v>
      </c>
    </row>
    <row r="895" spans="1:7" x14ac:dyDescent="0.2">
      <c r="A895" s="50">
        <v>15276</v>
      </c>
      <c r="B895" s="50">
        <v>2018</v>
      </c>
      <c r="C895" s="50" t="str">
        <f t="shared" si="13"/>
        <v>152762018</v>
      </c>
      <c r="D895" s="50">
        <f>VLOOKUP(A895,CATMUN!$B$2:$G$1123,6,0)</f>
        <v>15</v>
      </c>
      <c r="E895" s="50" t="s">
        <v>1324</v>
      </c>
      <c r="F895" s="50">
        <v>2422000</v>
      </c>
      <c r="G895" s="50">
        <v>27791024</v>
      </c>
    </row>
    <row r="896" spans="1:7" x14ac:dyDescent="0.2">
      <c r="A896" s="50">
        <v>15293</v>
      </c>
      <c r="B896" s="50">
        <v>2015</v>
      </c>
      <c r="C896" s="50" t="str">
        <f t="shared" si="13"/>
        <v>152932015</v>
      </c>
      <c r="D896" s="50">
        <f>VLOOKUP(A896,CATMUN!$B$2:$G$1123,6,0)</f>
        <v>15</v>
      </c>
      <c r="E896" s="50" t="s">
        <v>1325</v>
      </c>
      <c r="F896" s="50">
        <v>949</v>
      </c>
      <c r="G896" s="50">
        <v>23350.427729999999</v>
      </c>
    </row>
    <row r="897" spans="1:7" x14ac:dyDescent="0.2">
      <c r="A897" s="50">
        <v>15293</v>
      </c>
      <c r="B897" s="50">
        <v>2016</v>
      </c>
      <c r="C897" s="50" t="str">
        <f t="shared" si="13"/>
        <v>152932016</v>
      </c>
      <c r="D897" s="50">
        <f>VLOOKUP(A897,CATMUN!$B$2:$G$1123,6,0)</f>
        <v>15</v>
      </c>
      <c r="E897" s="50" t="s">
        <v>1325</v>
      </c>
      <c r="F897" s="50">
        <v>4564520</v>
      </c>
      <c r="G897" s="50">
        <v>25866452</v>
      </c>
    </row>
    <row r="898" spans="1:7" x14ac:dyDescent="0.2">
      <c r="A898" s="50">
        <v>15293</v>
      </c>
      <c r="B898" s="50">
        <v>2017</v>
      </c>
      <c r="C898" s="50" t="str">
        <f t="shared" si="13"/>
        <v>152932017</v>
      </c>
      <c r="D898" s="50">
        <f>VLOOKUP(A898,CATMUN!$B$2:$G$1123,6,0)</f>
        <v>15</v>
      </c>
      <c r="E898" s="50" t="s">
        <v>1325</v>
      </c>
      <c r="F898" s="50">
        <v>1623</v>
      </c>
      <c r="G898" s="50">
        <v>38136.226560000003</v>
      </c>
    </row>
    <row r="899" spans="1:7" x14ac:dyDescent="0.2">
      <c r="A899" s="50">
        <v>15293</v>
      </c>
      <c r="B899" s="50">
        <v>2018</v>
      </c>
      <c r="C899" s="50" t="str">
        <f t="shared" ref="C899:C962" si="14">A899&amp;B899</f>
        <v>152932018</v>
      </c>
      <c r="D899" s="50">
        <f>VLOOKUP(A899,CATMUN!$B$2:$G$1123,6,0)</f>
        <v>15</v>
      </c>
      <c r="E899" s="50" t="s">
        <v>1325</v>
      </c>
      <c r="F899" s="50">
        <v>59000</v>
      </c>
      <c r="G899" s="50">
        <v>27791024</v>
      </c>
    </row>
    <row r="900" spans="1:7" x14ac:dyDescent="0.2">
      <c r="A900" s="50">
        <v>15296</v>
      </c>
      <c r="B900" s="50">
        <v>2015</v>
      </c>
      <c r="C900" s="50" t="str">
        <f t="shared" si="14"/>
        <v>152962015</v>
      </c>
      <c r="D900" s="50">
        <f>VLOOKUP(A900,CATMUN!$B$2:$G$1123,6,0)</f>
        <v>15</v>
      </c>
      <c r="E900" s="50" t="s">
        <v>2355</v>
      </c>
      <c r="F900" s="50">
        <v>16</v>
      </c>
      <c r="G900" s="50">
        <v>23350.427729999999</v>
      </c>
    </row>
    <row r="901" spans="1:7" x14ac:dyDescent="0.2">
      <c r="A901" s="50">
        <v>15296</v>
      </c>
      <c r="B901" s="50">
        <v>2016</v>
      </c>
      <c r="C901" s="50" t="str">
        <f t="shared" si="14"/>
        <v>152962016</v>
      </c>
      <c r="D901" s="50">
        <f>VLOOKUP(A901,CATMUN!$B$2:$G$1123,6,0)</f>
        <v>15</v>
      </c>
      <c r="E901" s="50" t="s">
        <v>2355</v>
      </c>
      <c r="F901" s="50">
        <v>0</v>
      </c>
      <c r="G901" s="50">
        <v>25866452</v>
      </c>
    </row>
    <row r="902" spans="1:7" x14ac:dyDescent="0.2">
      <c r="A902" s="50">
        <v>15296</v>
      </c>
      <c r="B902" s="50">
        <v>2017</v>
      </c>
      <c r="C902" s="50" t="str">
        <f t="shared" si="14"/>
        <v>152962017</v>
      </c>
      <c r="D902" s="50">
        <f>VLOOKUP(A902,CATMUN!$B$2:$G$1123,6,0)</f>
        <v>15</v>
      </c>
      <c r="E902" s="50" t="s">
        <v>2355</v>
      </c>
      <c r="F902" s="50">
        <v>0</v>
      </c>
      <c r="G902" s="50">
        <v>38136.226560000003</v>
      </c>
    </row>
    <row r="903" spans="1:7" x14ac:dyDescent="0.2">
      <c r="A903" s="50">
        <v>15296</v>
      </c>
      <c r="B903" s="50">
        <v>2018</v>
      </c>
      <c r="C903" s="50" t="str">
        <f t="shared" si="14"/>
        <v>152962018</v>
      </c>
      <c r="D903" s="50">
        <f>VLOOKUP(A903,CATMUN!$B$2:$G$1123,6,0)</f>
        <v>15</v>
      </c>
      <c r="E903" s="50" t="s">
        <v>2355</v>
      </c>
      <c r="F903" s="50">
        <v>76484</v>
      </c>
      <c r="G903" s="50">
        <v>27791024</v>
      </c>
    </row>
    <row r="904" spans="1:7" x14ac:dyDescent="0.2">
      <c r="A904" s="50">
        <v>15299</v>
      </c>
      <c r="B904" s="50">
        <v>2015</v>
      </c>
      <c r="C904" s="50" t="str">
        <f t="shared" si="14"/>
        <v>152992015</v>
      </c>
      <c r="D904" s="50">
        <f>VLOOKUP(A904,CATMUN!$B$2:$G$1123,6,0)</f>
        <v>14</v>
      </c>
      <c r="E904" s="50" t="s">
        <v>1327</v>
      </c>
      <c r="F904" s="50">
        <v>45764.2</v>
      </c>
      <c r="G904" s="50">
        <v>338773.03129999997</v>
      </c>
    </row>
    <row r="905" spans="1:7" x14ac:dyDescent="0.2">
      <c r="A905" s="50">
        <v>15299</v>
      </c>
      <c r="B905" s="50">
        <v>2016</v>
      </c>
      <c r="C905" s="50" t="str">
        <f t="shared" si="14"/>
        <v>152992016</v>
      </c>
      <c r="D905" s="50">
        <f>VLOOKUP(A905,CATMUN!$B$2:$G$1123,6,0)</f>
        <v>14</v>
      </c>
      <c r="E905" s="50" t="s">
        <v>1327</v>
      </c>
      <c r="F905" s="50">
        <v>52460775</v>
      </c>
      <c r="G905" s="50">
        <v>218762448</v>
      </c>
    </row>
    <row r="906" spans="1:7" x14ac:dyDescent="0.2">
      <c r="A906" s="50">
        <v>15299</v>
      </c>
      <c r="B906" s="50">
        <v>2017</v>
      </c>
      <c r="C906" s="50" t="str">
        <f t="shared" si="14"/>
        <v>152992017</v>
      </c>
      <c r="D906" s="50">
        <f>VLOOKUP(A906,CATMUN!$B$2:$G$1123,6,0)</f>
        <v>14</v>
      </c>
      <c r="E906" s="50" t="s">
        <v>1327</v>
      </c>
      <c r="F906" s="50">
        <v>44448.52</v>
      </c>
      <c r="G906" s="50">
        <v>181327</v>
      </c>
    </row>
    <row r="907" spans="1:7" x14ac:dyDescent="0.2">
      <c r="A907" s="50">
        <v>15299</v>
      </c>
      <c r="B907" s="50">
        <v>2018</v>
      </c>
      <c r="C907" s="50" t="str">
        <f t="shared" si="14"/>
        <v>152992018</v>
      </c>
      <c r="D907" s="50">
        <f>VLOOKUP(A907,CATMUN!$B$2:$G$1123,6,0)</f>
        <v>14</v>
      </c>
      <c r="E907" s="50" t="s">
        <v>1327</v>
      </c>
      <c r="F907" s="50">
        <v>74316371</v>
      </c>
      <c r="G907" s="50">
        <v>221394400</v>
      </c>
    </row>
    <row r="908" spans="1:7" x14ac:dyDescent="0.2">
      <c r="A908" s="50">
        <v>15317</v>
      </c>
      <c r="B908" s="50">
        <v>2015</v>
      </c>
      <c r="C908" s="50" t="str">
        <f t="shared" si="14"/>
        <v>153172015</v>
      </c>
      <c r="D908" s="50">
        <f>VLOOKUP(A908,CATMUN!$B$2:$G$1123,6,0)</f>
        <v>15</v>
      </c>
      <c r="E908" s="50" t="s">
        <v>1328</v>
      </c>
      <c r="F908" s="50">
        <v>0</v>
      </c>
      <c r="G908" s="50">
        <v>23350.427729999999</v>
      </c>
    </row>
    <row r="909" spans="1:7" x14ac:dyDescent="0.2">
      <c r="A909" s="50">
        <v>15317</v>
      </c>
      <c r="B909" s="50">
        <v>2016</v>
      </c>
      <c r="C909" s="50" t="str">
        <f t="shared" si="14"/>
        <v>153172016</v>
      </c>
      <c r="D909" s="50">
        <f>VLOOKUP(A909,CATMUN!$B$2:$G$1123,6,0)</f>
        <v>15</v>
      </c>
      <c r="E909" s="50" t="s">
        <v>1328</v>
      </c>
      <c r="F909" s="50">
        <v>1600000</v>
      </c>
      <c r="G909" s="50">
        <v>25866452</v>
      </c>
    </row>
    <row r="910" spans="1:7" x14ac:dyDescent="0.2">
      <c r="A910" s="50">
        <v>15317</v>
      </c>
      <c r="B910" s="50">
        <v>2017</v>
      </c>
      <c r="C910" s="50" t="str">
        <f t="shared" si="14"/>
        <v>153172017</v>
      </c>
      <c r="D910" s="50">
        <f>VLOOKUP(A910,CATMUN!$B$2:$G$1123,6,0)</f>
        <v>15</v>
      </c>
      <c r="E910" s="50" t="s">
        <v>1328</v>
      </c>
      <c r="F910" s="50">
        <v>0</v>
      </c>
      <c r="G910" s="50">
        <v>38136.226560000003</v>
      </c>
    </row>
    <row r="911" spans="1:7" x14ac:dyDescent="0.2">
      <c r="A911" s="50">
        <v>15317</v>
      </c>
      <c r="B911" s="50">
        <v>2018</v>
      </c>
      <c r="C911" s="50" t="str">
        <f t="shared" si="14"/>
        <v>153172018</v>
      </c>
      <c r="D911" s="50">
        <f>VLOOKUP(A911,CATMUN!$B$2:$G$1123,6,0)</f>
        <v>15</v>
      </c>
      <c r="E911" s="50" t="s">
        <v>1328</v>
      </c>
      <c r="F911" s="50">
        <v>1500000</v>
      </c>
      <c r="G911" s="50">
        <v>27791024</v>
      </c>
    </row>
    <row r="912" spans="1:7" x14ac:dyDescent="0.2">
      <c r="A912" s="50">
        <v>15322</v>
      </c>
      <c r="B912" s="50">
        <v>2015</v>
      </c>
      <c r="C912" s="50" t="str">
        <f t="shared" si="14"/>
        <v>153222015</v>
      </c>
      <c r="D912" s="50">
        <f>VLOOKUP(A912,CATMUN!$B$2:$G$1123,6,0)</f>
        <v>14</v>
      </c>
      <c r="E912" s="50" t="s">
        <v>1329</v>
      </c>
      <c r="F912" s="50">
        <v>37033.85</v>
      </c>
      <c r="G912" s="50">
        <v>338773.03129999997</v>
      </c>
    </row>
    <row r="913" spans="1:7" x14ac:dyDescent="0.2">
      <c r="A913" s="50">
        <v>15322</v>
      </c>
      <c r="B913" s="50">
        <v>2016</v>
      </c>
      <c r="C913" s="50" t="str">
        <f t="shared" si="14"/>
        <v>153222016</v>
      </c>
      <c r="D913" s="50">
        <f>VLOOKUP(A913,CATMUN!$B$2:$G$1123,6,0)</f>
        <v>14</v>
      </c>
      <c r="E913" s="50" t="s">
        <v>1329</v>
      </c>
      <c r="F913" s="50">
        <v>39676361</v>
      </c>
      <c r="G913" s="50">
        <v>218762448</v>
      </c>
    </row>
    <row r="914" spans="1:7" x14ac:dyDescent="0.2">
      <c r="A914" s="50">
        <v>15322</v>
      </c>
      <c r="B914" s="50">
        <v>2017</v>
      </c>
      <c r="C914" s="50" t="str">
        <f t="shared" si="14"/>
        <v>153222017</v>
      </c>
      <c r="D914" s="50">
        <f>VLOOKUP(A914,CATMUN!$B$2:$G$1123,6,0)</f>
        <v>14</v>
      </c>
      <c r="E914" s="50" t="s">
        <v>1329</v>
      </c>
      <c r="F914" s="50">
        <v>38670.04</v>
      </c>
      <c r="G914" s="50">
        <v>181327</v>
      </c>
    </row>
    <row r="915" spans="1:7" x14ac:dyDescent="0.2">
      <c r="A915" s="50">
        <v>15322</v>
      </c>
      <c r="B915" s="50">
        <v>2018</v>
      </c>
      <c r="C915" s="50" t="str">
        <f t="shared" si="14"/>
        <v>153222018</v>
      </c>
      <c r="D915" s="50">
        <f>VLOOKUP(A915,CATMUN!$B$2:$G$1123,6,0)</f>
        <v>14</v>
      </c>
      <c r="E915" s="50" t="s">
        <v>1329</v>
      </c>
      <c r="F915" s="50">
        <v>47268282</v>
      </c>
      <c r="G915" s="50">
        <v>221394400</v>
      </c>
    </row>
    <row r="916" spans="1:7" x14ac:dyDescent="0.2">
      <c r="A916" s="50">
        <v>15325</v>
      </c>
      <c r="B916" s="50">
        <v>2015</v>
      </c>
      <c r="C916" s="50" t="str">
        <f t="shared" si="14"/>
        <v>153252015</v>
      </c>
      <c r="D916" s="50">
        <f>VLOOKUP(A916,CATMUN!$B$2:$G$1123,6,0)</f>
        <v>15</v>
      </c>
      <c r="E916" s="50" t="s">
        <v>1330</v>
      </c>
      <c r="F916" s="50">
        <v>952</v>
      </c>
      <c r="G916" s="50">
        <v>100012.99219999999</v>
      </c>
    </row>
    <row r="917" spans="1:7" x14ac:dyDescent="0.2">
      <c r="A917" s="50">
        <v>15325</v>
      </c>
      <c r="B917" s="50">
        <v>2016</v>
      </c>
      <c r="C917" s="50" t="str">
        <f t="shared" si="14"/>
        <v>153252016</v>
      </c>
      <c r="D917" s="50">
        <f>VLOOKUP(A917,CATMUN!$B$2:$G$1123,6,0)</f>
        <v>15</v>
      </c>
      <c r="E917" s="50" t="s">
        <v>1330</v>
      </c>
      <c r="F917" s="50">
        <v>3720027</v>
      </c>
      <c r="G917" s="50">
        <v>89622032</v>
      </c>
    </row>
    <row r="918" spans="1:7" x14ac:dyDescent="0.2">
      <c r="A918" s="50">
        <v>15325</v>
      </c>
      <c r="B918" s="50">
        <v>2017</v>
      </c>
      <c r="C918" s="50" t="str">
        <f t="shared" si="14"/>
        <v>153252017</v>
      </c>
      <c r="D918" s="50">
        <f>VLOOKUP(A918,CATMUN!$B$2:$G$1123,6,0)</f>
        <v>15</v>
      </c>
      <c r="E918" s="50" t="s">
        <v>1330</v>
      </c>
      <c r="F918" s="50">
        <v>7991</v>
      </c>
      <c r="G918" s="50">
        <v>101419.7031</v>
      </c>
    </row>
    <row r="919" spans="1:7" x14ac:dyDescent="0.2">
      <c r="A919" s="50">
        <v>15325</v>
      </c>
      <c r="B919" s="50">
        <v>2018</v>
      </c>
      <c r="C919" s="50" t="str">
        <f t="shared" si="14"/>
        <v>153252018</v>
      </c>
      <c r="D919" s="50">
        <f>VLOOKUP(A919,CATMUN!$B$2:$G$1123,6,0)</f>
        <v>15</v>
      </c>
      <c r="E919" s="50" t="s">
        <v>1330</v>
      </c>
      <c r="F919" s="50">
        <v>3737230</v>
      </c>
      <c r="G919" s="50">
        <v>135966816</v>
      </c>
    </row>
    <row r="920" spans="1:7" x14ac:dyDescent="0.2">
      <c r="A920" s="50">
        <v>15332</v>
      </c>
      <c r="B920" s="50">
        <v>2015</v>
      </c>
      <c r="C920" s="50" t="str">
        <f t="shared" si="14"/>
        <v>153322015</v>
      </c>
      <c r="D920" s="50">
        <f>VLOOKUP(A920,CATMUN!$B$2:$G$1123,6,0)</f>
        <v>15</v>
      </c>
      <c r="E920" s="50" t="s">
        <v>2356</v>
      </c>
      <c r="F920" s="50">
        <v>0</v>
      </c>
      <c r="G920" s="50">
        <v>23350.427729999999</v>
      </c>
    </row>
    <row r="921" spans="1:7" x14ac:dyDescent="0.2">
      <c r="A921" s="50">
        <v>15332</v>
      </c>
      <c r="B921" s="50">
        <v>2016</v>
      </c>
      <c r="C921" s="50" t="str">
        <f t="shared" si="14"/>
        <v>153322016</v>
      </c>
      <c r="D921" s="50">
        <f>VLOOKUP(A921,CATMUN!$B$2:$G$1123,6,0)</f>
        <v>15</v>
      </c>
      <c r="E921" s="50" t="s">
        <v>2356</v>
      </c>
      <c r="F921" s="50">
        <v>0</v>
      </c>
      <c r="G921" s="50">
        <v>25866452</v>
      </c>
    </row>
    <row r="922" spans="1:7" x14ac:dyDescent="0.2">
      <c r="A922" s="50">
        <v>15332</v>
      </c>
      <c r="B922" s="50">
        <v>2017</v>
      </c>
      <c r="C922" s="50" t="str">
        <f t="shared" si="14"/>
        <v>153322017</v>
      </c>
      <c r="D922" s="50">
        <f>VLOOKUP(A922,CATMUN!$B$2:$G$1123,6,0)</f>
        <v>15</v>
      </c>
      <c r="E922" s="50" t="s">
        <v>2356</v>
      </c>
      <c r="F922" s="50">
        <v>0</v>
      </c>
      <c r="G922" s="50">
        <v>38136.226560000003</v>
      </c>
    </row>
    <row r="923" spans="1:7" x14ac:dyDescent="0.2">
      <c r="A923" s="50">
        <v>15332</v>
      </c>
      <c r="B923" s="50">
        <v>2018</v>
      </c>
      <c r="C923" s="50" t="str">
        <f t="shared" si="14"/>
        <v>153322018</v>
      </c>
      <c r="D923" s="50">
        <f>VLOOKUP(A923,CATMUN!$B$2:$G$1123,6,0)</f>
        <v>15</v>
      </c>
      <c r="E923" s="50" t="s">
        <v>2356</v>
      </c>
      <c r="F923" s="50">
        <v>0</v>
      </c>
      <c r="G923" s="50">
        <v>27791024</v>
      </c>
    </row>
    <row r="924" spans="1:7" x14ac:dyDescent="0.2">
      <c r="A924" s="50">
        <v>15362</v>
      </c>
      <c r="B924" s="50">
        <v>2015</v>
      </c>
      <c r="C924" s="50" t="str">
        <f t="shared" si="14"/>
        <v>153622015</v>
      </c>
      <c r="D924" s="50">
        <f>VLOOKUP(A924,CATMUN!$B$2:$G$1123,6,0)</f>
        <v>14</v>
      </c>
      <c r="E924" s="50" t="s">
        <v>1332</v>
      </c>
      <c r="F924" s="50">
        <v>501.5</v>
      </c>
      <c r="G924" s="50">
        <v>338773.03129999997</v>
      </c>
    </row>
    <row r="925" spans="1:7" x14ac:dyDescent="0.2">
      <c r="A925" s="50">
        <v>15362</v>
      </c>
      <c r="B925" s="50">
        <v>2016</v>
      </c>
      <c r="C925" s="50" t="str">
        <f t="shared" si="14"/>
        <v>153622016</v>
      </c>
      <c r="D925" s="50">
        <f>VLOOKUP(A925,CATMUN!$B$2:$G$1123,6,0)</f>
        <v>14</v>
      </c>
      <c r="E925" s="50" t="s">
        <v>1332</v>
      </c>
      <c r="F925" s="50">
        <v>960671</v>
      </c>
      <c r="G925" s="50">
        <v>218762448</v>
      </c>
    </row>
    <row r="926" spans="1:7" x14ac:dyDescent="0.2">
      <c r="A926" s="50">
        <v>15362</v>
      </c>
      <c r="B926" s="50">
        <v>2017</v>
      </c>
      <c r="C926" s="50" t="str">
        <f t="shared" si="14"/>
        <v>153622017</v>
      </c>
      <c r="D926" s="50">
        <f>VLOOKUP(A926,CATMUN!$B$2:$G$1123,6,0)</f>
        <v>14</v>
      </c>
      <c r="E926" s="50" t="s">
        <v>1332</v>
      </c>
      <c r="F926" s="50">
        <v>532.13</v>
      </c>
      <c r="G926" s="50">
        <v>181327</v>
      </c>
    </row>
    <row r="927" spans="1:7" x14ac:dyDescent="0.2">
      <c r="A927" s="50">
        <v>15362</v>
      </c>
      <c r="B927" s="50">
        <v>2018</v>
      </c>
      <c r="C927" s="50" t="str">
        <f t="shared" si="14"/>
        <v>153622018</v>
      </c>
      <c r="D927" s="50">
        <f>VLOOKUP(A927,CATMUN!$B$2:$G$1123,6,0)</f>
        <v>14</v>
      </c>
      <c r="E927" s="50" t="s">
        <v>1332</v>
      </c>
      <c r="F927" s="50">
        <v>2188976</v>
      </c>
      <c r="G927" s="50">
        <v>221394400</v>
      </c>
    </row>
    <row r="928" spans="1:7" x14ac:dyDescent="0.2">
      <c r="A928" s="50">
        <v>15367</v>
      </c>
      <c r="B928" s="50">
        <v>2015</v>
      </c>
      <c r="C928" s="50" t="str">
        <f t="shared" si="14"/>
        <v>153672015</v>
      </c>
      <c r="D928" s="50">
        <f>VLOOKUP(A928,CATMUN!$B$2:$G$1123,6,0)</f>
        <v>6</v>
      </c>
      <c r="E928" s="50" t="s">
        <v>1333</v>
      </c>
      <c r="F928" s="50">
        <v>6986.97</v>
      </c>
      <c r="G928" s="50">
        <v>505977.6875</v>
      </c>
    </row>
    <row r="929" spans="1:7" x14ac:dyDescent="0.2">
      <c r="A929" s="50">
        <v>15367</v>
      </c>
      <c r="B929" s="50">
        <v>2016</v>
      </c>
      <c r="C929" s="50" t="str">
        <f t="shared" si="14"/>
        <v>153672016</v>
      </c>
      <c r="D929" s="50">
        <f>VLOOKUP(A929,CATMUN!$B$2:$G$1123,6,0)</f>
        <v>6</v>
      </c>
      <c r="E929" s="50" t="s">
        <v>1333</v>
      </c>
      <c r="F929" s="50">
        <v>4038808</v>
      </c>
      <c r="G929" s="50">
        <v>530633504</v>
      </c>
    </row>
    <row r="930" spans="1:7" x14ac:dyDescent="0.2">
      <c r="A930" s="50">
        <v>15367</v>
      </c>
      <c r="B930" s="50">
        <v>2017</v>
      </c>
      <c r="C930" s="50" t="str">
        <f t="shared" si="14"/>
        <v>153672017</v>
      </c>
      <c r="D930" s="50">
        <f>VLOOKUP(A930,CATMUN!$B$2:$G$1123,6,0)</f>
        <v>6</v>
      </c>
      <c r="E930" s="50" t="s">
        <v>1333</v>
      </c>
      <c r="F930" s="50">
        <v>766.67</v>
      </c>
      <c r="G930" s="50">
        <v>444938.46879999997</v>
      </c>
    </row>
    <row r="931" spans="1:7" x14ac:dyDescent="0.2">
      <c r="A931" s="50">
        <v>15367</v>
      </c>
      <c r="B931" s="50">
        <v>2018</v>
      </c>
      <c r="C931" s="50" t="str">
        <f t="shared" si="14"/>
        <v>153672018</v>
      </c>
      <c r="D931" s="50">
        <f>VLOOKUP(A931,CATMUN!$B$2:$G$1123,6,0)</f>
        <v>6</v>
      </c>
      <c r="E931" s="50" t="s">
        <v>1333</v>
      </c>
      <c r="F931" s="50">
        <v>4719405</v>
      </c>
      <c r="G931" s="50">
        <v>529757888</v>
      </c>
    </row>
    <row r="932" spans="1:7" x14ac:dyDescent="0.2">
      <c r="A932" s="50">
        <v>15368</v>
      </c>
      <c r="B932" s="50">
        <v>2015</v>
      </c>
      <c r="C932" s="50" t="str">
        <f t="shared" si="14"/>
        <v>153682015</v>
      </c>
      <c r="D932" s="50">
        <f>VLOOKUP(A932,CATMUN!$B$2:$G$1123,6,0)</f>
        <v>15</v>
      </c>
      <c r="E932" s="50" t="s">
        <v>1334</v>
      </c>
      <c r="F932" s="50">
        <v>0</v>
      </c>
      <c r="G932" s="50">
        <v>23350.427729999999</v>
      </c>
    </row>
    <row r="933" spans="1:7" x14ac:dyDescent="0.2">
      <c r="A933" s="50">
        <v>15368</v>
      </c>
      <c r="B933" s="50">
        <v>2016</v>
      </c>
      <c r="C933" s="50" t="str">
        <f t="shared" si="14"/>
        <v>153682016</v>
      </c>
      <c r="D933" s="50">
        <f>VLOOKUP(A933,CATMUN!$B$2:$G$1123,6,0)</f>
        <v>15</v>
      </c>
      <c r="E933" s="50" t="s">
        <v>1334</v>
      </c>
      <c r="F933" s="50">
        <v>951000</v>
      </c>
      <c r="G933" s="50">
        <v>25866452</v>
      </c>
    </row>
    <row r="934" spans="1:7" x14ac:dyDescent="0.2">
      <c r="A934" s="50">
        <v>15368</v>
      </c>
      <c r="B934" s="50">
        <v>2018</v>
      </c>
      <c r="C934" s="50" t="str">
        <f t="shared" si="14"/>
        <v>153682018</v>
      </c>
      <c r="D934" s="50">
        <f>VLOOKUP(A934,CATMUN!$B$2:$G$1123,6,0)</f>
        <v>15</v>
      </c>
      <c r="E934" s="50" t="s">
        <v>1334</v>
      </c>
      <c r="F934" s="50">
        <v>490987</v>
      </c>
      <c r="G934" s="50">
        <v>27791024</v>
      </c>
    </row>
    <row r="935" spans="1:7" x14ac:dyDescent="0.2">
      <c r="A935" s="50">
        <v>15377</v>
      </c>
      <c r="B935" s="50">
        <v>2015</v>
      </c>
      <c r="C935" s="50" t="str">
        <f t="shared" si="14"/>
        <v>153772015</v>
      </c>
      <c r="D935" s="50">
        <f>VLOOKUP(A935,CATMUN!$B$2:$G$1123,6,0)</f>
        <v>15</v>
      </c>
      <c r="E935" s="50" t="s">
        <v>1335</v>
      </c>
      <c r="F935" s="50">
        <v>0</v>
      </c>
      <c r="G935" s="50">
        <v>23350.427729999999</v>
      </c>
    </row>
    <row r="936" spans="1:7" x14ac:dyDescent="0.2">
      <c r="A936" s="50">
        <v>15377</v>
      </c>
      <c r="B936" s="50">
        <v>2016</v>
      </c>
      <c r="C936" s="50" t="str">
        <f t="shared" si="14"/>
        <v>153772016</v>
      </c>
      <c r="D936" s="50">
        <f>VLOOKUP(A936,CATMUN!$B$2:$G$1123,6,0)</f>
        <v>15</v>
      </c>
      <c r="E936" s="50" t="s">
        <v>1335</v>
      </c>
      <c r="F936" s="50">
        <v>0</v>
      </c>
      <c r="G936" s="50">
        <v>25866452</v>
      </c>
    </row>
    <row r="937" spans="1:7" x14ac:dyDescent="0.2">
      <c r="A937" s="50">
        <v>15377</v>
      </c>
      <c r="B937" s="50">
        <v>2017</v>
      </c>
      <c r="C937" s="50" t="str">
        <f t="shared" si="14"/>
        <v>153772017</v>
      </c>
      <c r="D937" s="50">
        <f>VLOOKUP(A937,CATMUN!$B$2:$G$1123,6,0)</f>
        <v>15</v>
      </c>
      <c r="E937" s="50" t="s">
        <v>1335</v>
      </c>
      <c r="F937" s="50">
        <v>0</v>
      </c>
      <c r="G937" s="50">
        <v>38136.226560000003</v>
      </c>
    </row>
    <row r="938" spans="1:7" x14ac:dyDescent="0.2">
      <c r="A938" s="50">
        <v>15377</v>
      </c>
      <c r="B938" s="50">
        <v>2018</v>
      </c>
      <c r="C938" s="50" t="str">
        <f t="shared" si="14"/>
        <v>153772018</v>
      </c>
      <c r="D938" s="50">
        <f>VLOOKUP(A938,CATMUN!$B$2:$G$1123,6,0)</f>
        <v>15</v>
      </c>
      <c r="E938" s="50" t="s">
        <v>1335</v>
      </c>
      <c r="F938" s="50">
        <v>0</v>
      </c>
      <c r="G938" s="50">
        <v>27791024</v>
      </c>
    </row>
    <row r="939" spans="1:7" x14ac:dyDescent="0.2">
      <c r="A939" s="50">
        <v>15380</v>
      </c>
      <c r="B939" s="50">
        <v>2015</v>
      </c>
      <c r="C939" s="50" t="str">
        <f t="shared" si="14"/>
        <v>153802015</v>
      </c>
      <c r="D939" s="50">
        <f>VLOOKUP(A939,CATMUN!$B$2:$G$1123,6,0)</f>
        <v>15</v>
      </c>
      <c r="E939" s="50" t="s">
        <v>1336</v>
      </c>
      <c r="F939" s="50">
        <v>1342</v>
      </c>
      <c r="G939" s="50">
        <v>23350.427729999999</v>
      </c>
    </row>
    <row r="940" spans="1:7" x14ac:dyDescent="0.2">
      <c r="A940" s="50">
        <v>15380</v>
      </c>
      <c r="B940" s="50">
        <v>2016</v>
      </c>
      <c r="C940" s="50" t="str">
        <f t="shared" si="14"/>
        <v>153802016</v>
      </c>
      <c r="D940" s="50">
        <f>VLOOKUP(A940,CATMUN!$B$2:$G$1123,6,0)</f>
        <v>15</v>
      </c>
      <c r="E940" s="50" t="s">
        <v>1336</v>
      </c>
      <c r="F940" s="50">
        <v>1950000</v>
      </c>
      <c r="G940" s="50">
        <v>25866452</v>
      </c>
    </row>
    <row r="941" spans="1:7" x14ac:dyDescent="0.2">
      <c r="A941" s="50">
        <v>15380</v>
      </c>
      <c r="B941" s="50">
        <v>2017</v>
      </c>
      <c r="C941" s="50" t="str">
        <f t="shared" si="14"/>
        <v>153802017</v>
      </c>
      <c r="D941" s="50">
        <f>VLOOKUP(A941,CATMUN!$B$2:$G$1123,6,0)</f>
        <v>15</v>
      </c>
      <c r="E941" s="50" t="s">
        <v>1336</v>
      </c>
      <c r="F941" s="50">
        <v>1196</v>
      </c>
      <c r="G941" s="50">
        <v>38136.226560000003</v>
      </c>
    </row>
    <row r="942" spans="1:7" x14ac:dyDescent="0.2">
      <c r="A942" s="50">
        <v>15380</v>
      </c>
      <c r="B942" s="50">
        <v>2018</v>
      </c>
      <c r="C942" s="50" t="str">
        <f t="shared" si="14"/>
        <v>153802018</v>
      </c>
      <c r="D942" s="50">
        <f>VLOOKUP(A942,CATMUN!$B$2:$G$1123,6,0)</f>
        <v>15</v>
      </c>
      <c r="E942" s="50" t="s">
        <v>1336</v>
      </c>
      <c r="F942" s="50">
        <v>0</v>
      </c>
      <c r="G942" s="50">
        <v>27791024</v>
      </c>
    </row>
    <row r="943" spans="1:7" x14ac:dyDescent="0.2">
      <c r="A943" s="50">
        <v>15401</v>
      </c>
      <c r="B943" s="50">
        <v>2015</v>
      </c>
      <c r="C943" s="50" t="str">
        <f t="shared" si="14"/>
        <v>154012015</v>
      </c>
      <c r="D943" s="50">
        <f>VLOOKUP(A943,CATMUN!$B$2:$G$1123,6,0)</f>
        <v>15</v>
      </c>
      <c r="E943" s="50" t="s">
        <v>1337</v>
      </c>
      <c r="F943" s="50">
        <v>0</v>
      </c>
      <c r="G943" s="50">
        <v>23350.427729999999</v>
      </c>
    </row>
    <row r="944" spans="1:7" x14ac:dyDescent="0.2">
      <c r="A944" s="50">
        <v>15401</v>
      </c>
      <c r="B944" s="50">
        <v>2016</v>
      </c>
      <c r="C944" s="50" t="str">
        <f t="shared" si="14"/>
        <v>154012016</v>
      </c>
      <c r="D944" s="50">
        <f>VLOOKUP(A944,CATMUN!$B$2:$G$1123,6,0)</f>
        <v>15</v>
      </c>
      <c r="E944" s="50" t="s">
        <v>1337</v>
      </c>
      <c r="F944" s="50">
        <v>0</v>
      </c>
      <c r="G944" s="50">
        <v>25866452</v>
      </c>
    </row>
    <row r="945" spans="1:7" x14ac:dyDescent="0.2">
      <c r="A945" s="50">
        <v>15401</v>
      </c>
      <c r="B945" s="50">
        <v>2017</v>
      </c>
      <c r="C945" s="50" t="str">
        <f t="shared" si="14"/>
        <v>154012017</v>
      </c>
      <c r="D945" s="50">
        <f>VLOOKUP(A945,CATMUN!$B$2:$G$1123,6,0)</f>
        <v>15</v>
      </c>
      <c r="E945" s="50" t="s">
        <v>1337</v>
      </c>
      <c r="F945" s="50">
        <v>0</v>
      </c>
      <c r="G945" s="50">
        <v>38136.226560000003</v>
      </c>
    </row>
    <row r="946" spans="1:7" x14ac:dyDescent="0.2">
      <c r="A946" s="50">
        <v>15401</v>
      </c>
      <c r="B946" s="50">
        <v>2018</v>
      </c>
      <c r="C946" s="50" t="str">
        <f t="shared" si="14"/>
        <v>154012018</v>
      </c>
      <c r="D946" s="50">
        <f>VLOOKUP(A946,CATMUN!$B$2:$G$1123,6,0)</f>
        <v>15</v>
      </c>
      <c r="E946" s="50" t="s">
        <v>1337</v>
      </c>
      <c r="F946" s="50">
        <v>0</v>
      </c>
      <c r="G946" s="50">
        <v>27791024</v>
      </c>
    </row>
    <row r="947" spans="1:7" x14ac:dyDescent="0.2">
      <c r="A947" s="50">
        <v>15403</v>
      </c>
      <c r="B947" s="50">
        <v>2015</v>
      </c>
      <c r="C947" s="50" t="str">
        <f t="shared" si="14"/>
        <v>154032015</v>
      </c>
      <c r="D947" s="50">
        <f>VLOOKUP(A947,CATMUN!$B$2:$G$1123,6,0)</f>
        <v>15</v>
      </c>
      <c r="E947" s="50" t="s">
        <v>1338</v>
      </c>
      <c r="F947" s="50">
        <v>0</v>
      </c>
      <c r="G947" s="50">
        <v>23350.427729999999</v>
      </c>
    </row>
    <row r="948" spans="1:7" x14ac:dyDescent="0.2">
      <c r="A948" s="50">
        <v>15403</v>
      </c>
      <c r="B948" s="50">
        <v>2016</v>
      </c>
      <c r="C948" s="50" t="str">
        <f t="shared" si="14"/>
        <v>154032016</v>
      </c>
      <c r="D948" s="50">
        <f>VLOOKUP(A948,CATMUN!$B$2:$G$1123,6,0)</f>
        <v>15</v>
      </c>
      <c r="E948" s="50" t="s">
        <v>1338</v>
      </c>
      <c r="F948" s="50">
        <v>0</v>
      </c>
      <c r="G948" s="50">
        <v>25866452</v>
      </c>
    </row>
    <row r="949" spans="1:7" x14ac:dyDescent="0.2">
      <c r="A949" s="50">
        <v>15403</v>
      </c>
      <c r="B949" s="50">
        <v>2017</v>
      </c>
      <c r="C949" s="50" t="str">
        <f t="shared" si="14"/>
        <v>154032017</v>
      </c>
      <c r="D949" s="50">
        <f>VLOOKUP(A949,CATMUN!$B$2:$G$1123,6,0)</f>
        <v>15</v>
      </c>
      <c r="E949" s="50" t="s">
        <v>1338</v>
      </c>
      <c r="F949" s="50">
        <v>1476.19</v>
      </c>
      <c r="G949" s="50">
        <v>38136.226560000003</v>
      </c>
    </row>
    <row r="950" spans="1:7" x14ac:dyDescent="0.2">
      <c r="A950" s="50">
        <v>15403</v>
      </c>
      <c r="B950" s="50">
        <v>2018</v>
      </c>
      <c r="C950" s="50" t="str">
        <f t="shared" si="14"/>
        <v>154032018</v>
      </c>
      <c r="D950" s="50">
        <f>VLOOKUP(A950,CATMUN!$B$2:$G$1123,6,0)</f>
        <v>15</v>
      </c>
      <c r="E950" s="50" t="s">
        <v>1338</v>
      </c>
      <c r="F950" s="50">
        <v>1461000</v>
      </c>
      <c r="G950" s="50">
        <v>27791024</v>
      </c>
    </row>
    <row r="951" spans="1:7" x14ac:dyDescent="0.2">
      <c r="A951" s="50">
        <v>15407</v>
      </c>
      <c r="B951" s="50">
        <v>2015</v>
      </c>
      <c r="C951" s="50" t="str">
        <f t="shared" si="14"/>
        <v>154072015</v>
      </c>
      <c r="D951" s="50">
        <f>VLOOKUP(A951,CATMUN!$B$2:$G$1123,6,0)</f>
        <v>14</v>
      </c>
      <c r="E951" s="50" t="s">
        <v>1339</v>
      </c>
      <c r="F951" s="50">
        <v>75242.3</v>
      </c>
      <c r="G951" s="50">
        <v>505977.6875</v>
      </c>
    </row>
    <row r="952" spans="1:7" x14ac:dyDescent="0.2">
      <c r="A952" s="50">
        <v>15407</v>
      </c>
      <c r="B952" s="50">
        <v>2016</v>
      </c>
      <c r="C952" s="50" t="str">
        <f t="shared" si="14"/>
        <v>154072016</v>
      </c>
      <c r="D952" s="50">
        <f>VLOOKUP(A952,CATMUN!$B$2:$G$1123,6,0)</f>
        <v>14</v>
      </c>
      <c r="E952" s="50" t="s">
        <v>1339</v>
      </c>
      <c r="F952" s="50">
        <v>88717397</v>
      </c>
      <c r="G952" s="50">
        <v>530633504</v>
      </c>
    </row>
    <row r="953" spans="1:7" x14ac:dyDescent="0.2">
      <c r="A953" s="50">
        <v>15407</v>
      </c>
      <c r="B953" s="50">
        <v>2017</v>
      </c>
      <c r="C953" s="50" t="str">
        <f t="shared" si="14"/>
        <v>154072017</v>
      </c>
      <c r="D953" s="50">
        <f>VLOOKUP(A953,CATMUN!$B$2:$G$1123,6,0)</f>
        <v>14</v>
      </c>
      <c r="E953" s="50" t="s">
        <v>1339</v>
      </c>
      <c r="F953" s="50">
        <v>49467.199999999997</v>
      </c>
      <c r="G953" s="50">
        <v>444938.46879999997</v>
      </c>
    </row>
    <row r="954" spans="1:7" x14ac:dyDescent="0.2">
      <c r="A954" s="50">
        <v>15407</v>
      </c>
      <c r="B954" s="50">
        <v>2018</v>
      </c>
      <c r="C954" s="50" t="str">
        <f t="shared" si="14"/>
        <v>154072018</v>
      </c>
      <c r="D954" s="50">
        <f>VLOOKUP(A954,CATMUN!$B$2:$G$1123,6,0)</f>
        <v>14</v>
      </c>
      <c r="E954" s="50" t="s">
        <v>1339</v>
      </c>
      <c r="F954" s="50">
        <v>102486933</v>
      </c>
      <c r="G954" s="50">
        <v>529757888</v>
      </c>
    </row>
    <row r="955" spans="1:7" x14ac:dyDescent="0.2">
      <c r="A955" s="50">
        <v>15425</v>
      </c>
      <c r="B955" s="50">
        <v>2015</v>
      </c>
      <c r="C955" s="50" t="str">
        <f t="shared" si="14"/>
        <v>154252015</v>
      </c>
      <c r="D955" s="50">
        <f>VLOOKUP(A955,CATMUN!$B$2:$G$1123,6,0)</f>
        <v>15</v>
      </c>
      <c r="E955" s="50" t="s">
        <v>1340</v>
      </c>
      <c r="F955" s="50">
        <v>27791</v>
      </c>
      <c r="G955" s="50">
        <v>23350.427729999999</v>
      </c>
    </row>
    <row r="956" spans="1:7" x14ac:dyDescent="0.2">
      <c r="A956" s="50">
        <v>15425</v>
      </c>
      <c r="B956" s="50">
        <v>2016</v>
      </c>
      <c r="C956" s="50" t="str">
        <f t="shared" si="14"/>
        <v>154252016</v>
      </c>
      <c r="D956" s="50">
        <f>VLOOKUP(A956,CATMUN!$B$2:$G$1123,6,0)</f>
        <v>15</v>
      </c>
      <c r="E956" s="50" t="s">
        <v>1340</v>
      </c>
      <c r="F956" s="50">
        <v>67950746</v>
      </c>
      <c r="G956" s="50">
        <v>25866452</v>
      </c>
    </row>
    <row r="957" spans="1:7" x14ac:dyDescent="0.2">
      <c r="A957" s="50">
        <v>15425</v>
      </c>
      <c r="B957" s="50">
        <v>2017</v>
      </c>
      <c r="C957" s="50" t="str">
        <f t="shared" si="14"/>
        <v>154252017</v>
      </c>
      <c r="D957" s="50">
        <f>VLOOKUP(A957,CATMUN!$B$2:$G$1123,6,0)</f>
        <v>15</v>
      </c>
      <c r="E957" s="50" t="s">
        <v>1340</v>
      </c>
      <c r="F957" s="50">
        <v>118596.7</v>
      </c>
      <c r="G957" s="50">
        <v>38136.226560000003</v>
      </c>
    </row>
    <row r="958" spans="1:7" x14ac:dyDescent="0.2">
      <c r="A958" s="50">
        <v>15425</v>
      </c>
      <c r="B958" s="50">
        <v>2018</v>
      </c>
      <c r="C958" s="50" t="str">
        <f t="shared" si="14"/>
        <v>154252018</v>
      </c>
      <c r="D958" s="50">
        <f>VLOOKUP(A958,CATMUN!$B$2:$G$1123,6,0)</f>
        <v>15</v>
      </c>
      <c r="E958" s="50" t="s">
        <v>1340</v>
      </c>
      <c r="F958" s="50">
        <v>34990836</v>
      </c>
      <c r="G958" s="50">
        <v>27791024</v>
      </c>
    </row>
    <row r="959" spans="1:7" x14ac:dyDescent="0.2">
      <c r="A959" s="50">
        <v>15442</v>
      </c>
      <c r="B959" s="50">
        <v>2015</v>
      </c>
      <c r="C959" s="50" t="str">
        <f t="shared" si="14"/>
        <v>154422015</v>
      </c>
      <c r="D959" s="50">
        <f>VLOOKUP(A959,CATMUN!$B$2:$G$1123,6,0)</f>
        <v>15</v>
      </c>
      <c r="E959" s="50" t="s">
        <v>1341</v>
      </c>
      <c r="F959" s="50">
        <v>136.19999999999999</v>
      </c>
      <c r="G959" s="50">
        <v>100012.99219999999</v>
      </c>
    </row>
    <row r="960" spans="1:7" x14ac:dyDescent="0.2">
      <c r="A960" s="50">
        <v>15442</v>
      </c>
      <c r="B960" s="50">
        <v>2016</v>
      </c>
      <c r="C960" s="50" t="str">
        <f t="shared" si="14"/>
        <v>154422016</v>
      </c>
      <c r="D960" s="50">
        <f>VLOOKUP(A960,CATMUN!$B$2:$G$1123,6,0)</f>
        <v>15</v>
      </c>
      <c r="E960" s="50" t="s">
        <v>1341</v>
      </c>
      <c r="F960" s="50">
        <v>547200</v>
      </c>
      <c r="G960" s="50">
        <v>89622032</v>
      </c>
    </row>
    <row r="961" spans="1:7" x14ac:dyDescent="0.2">
      <c r="A961" s="50">
        <v>15442</v>
      </c>
      <c r="B961" s="50">
        <v>2017</v>
      </c>
      <c r="C961" s="50" t="str">
        <f t="shared" si="14"/>
        <v>154422017</v>
      </c>
      <c r="D961" s="50">
        <f>VLOOKUP(A961,CATMUN!$B$2:$G$1123,6,0)</f>
        <v>15</v>
      </c>
      <c r="E961" s="50" t="s">
        <v>1341</v>
      </c>
      <c r="F961" s="50">
        <v>21130</v>
      </c>
      <c r="G961" s="50">
        <v>101419.7031</v>
      </c>
    </row>
    <row r="962" spans="1:7" x14ac:dyDescent="0.2">
      <c r="A962" s="50">
        <v>15442</v>
      </c>
      <c r="B962" s="50">
        <v>2018</v>
      </c>
      <c r="C962" s="50" t="str">
        <f t="shared" si="14"/>
        <v>154422018</v>
      </c>
      <c r="D962" s="50">
        <f>VLOOKUP(A962,CATMUN!$B$2:$G$1123,6,0)</f>
        <v>15</v>
      </c>
      <c r="E962" s="50" t="s">
        <v>1341</v>
      </c>
      <c r="F962" s="50">
        <v>261500</v>
      </c>
      <c r="G962" s="50">
        <v>135966816</v>
      </c>
    </row>
    <row r="963" spans="1:7" x14ac:dyDescent="0.2">
      <c r="A963" s="50">
        <v>15455</v>
      </c>
      <c r="B963" s="50">
        <v>2015</v>
      </c>
      <c r="C963" s="50" t="str">
        <f t="shared" ref="C963:C1026" si="15">A963&amp;B963</f>
        <v>154552015</v>
      </c>
      <c r="D963" s="50">
        <f>VLOOKUP(A963,CATMUN!$B$2:$G$1123,6,0)</f>
        <v>15</v>
      </c>
      <c r="E963" s="50" t="s">
        <v>1342</v>
      </c>
      <c r="F963" s="50">
        <v>6223</v>
      </c>
      <c r="G963" s="50">
        <v>23350.427729999999</v>
      </c>
    </row>
    <row r="964" spans="1:7" x14ac:dyDescent="0.2">
      <c r="A964" s="50">
        <v>15455</v>
      </c>
      <c r="B964" s="50">
        <v>2016</v>
      </c>
      <c r="C964" s="50" t="str">
        <f t="shared" si="15"/>
        <v>154552016</v>
      </c>
      <c r="D964" s="50">
        <f>VLOOKUP(A964,CATMUN!$B$2:$G$1123,6,0)</f>
        <v>15</v>
      </c>
      <c r="E964" s="50" t="s">
        <v>1342</v>
      </c>
      <c r="F964" s="50">
        <v>2423480</v>
      </c>
      <c r="G964" s="50">
        <v>25866452</v>
      </c>
    </row>
    <row r="965" spans="1:7" x14ac:dyDescent="0.2">
      <c r="A965" s="50">
        <v>15455</v>
      </c>
      <c r="B965" s="50">
        <v>2017</v>
      </c>
      <c r="C965" s="50" t="str">
        <f t="shared" si="15"/>
        <v>154552017</v>
      </c>
      <c r="D965" s="50">
        <f>VLOOKUP(A965,CATMUN!$B$2:$G$1123,6,0)</f>
        <v>15</v>
      </c>
      <c r="E965" s="50" t="s">
        <v>1342</v>
      </c>
      <c r="F965" s="50">
        <v>9844.25</v>
      </c>
      <c r="G965" s="50">
        <v>38136.226560000003</v>
      </c>
    </row>
    <row r="966" spans="1:7" x14ac:dyDescent="0.2">
      <c r="A966" s="50">
        <v>15455</v>
      </c>
      <c r="B966" s="50">
        <v>2018</v>
      </c>
      <c r="C966" s="50" t="str">
        <f t="shared" si="15"/>
        <v>154552018</v>
      </c>
      <c r="D966" s="50">
        <f>VLOOKUP(A966,CATMUN!$B$2:$G$1123,6,0)</f>
        <v>15</v>
      </c>
      <c r="E966" s="50" t="s">
        <v>1342</v>
      </c>
      <c r="F966" s="50">
        <v>5890367</v>
      </c>
      <c r="G966" s="50">
        <v>27791024</v>
      </c>
    </row>
    <row r="967" spans="1:7" x14ac:dyDescent="0.2">
      <c r="A967" s="50">
        <v>15464</v>
      </c>
      <c r="B967" s="50">
        <v>2015</v>
      </c>
      <c r="C967" s="50" t="str">
        <f t="shared" si="15"/>
        <v>154642015</v>
      </c>
      <c r="D967" s="50">
        <f>VLOOKUP(A967,CATMUN!$B$2:$G$1123,6,0)</f>
        <v>15</v>
      </c>
      <c r="E967" s="50" t="s">
        <v>1343</v>
      </c>
      <c r="F967" s="50">
        <v>0</v>
      </c>
      <c r="G967" s="50">
        <v>23350.427729999999</v>
      </c>
    </row>
    <row r="968" spans="1:7" x14ac:dyDescent="0.2">
      <c r="A968" s="50">
        <v>15464</v>
      </c>
      <c r="B968" s="50">
        <v>2016</v>
      </c>
      <c r="C968" s="50" t="str">
        <f t="shared" si="15"/>
        <v>154642016</v>
      </c>
      <c r="D968" s="50">
        <f>VLOOKUP(A968,CATMUN!$B$2:$G$1123,6,0)</f>
        <v>15</v>
      </c>
      <c r="E968" s="50" t="s">
        <v>1343</v>
      </c>
      <c r="F968" s="50">
        <v>0</v>
      </c>
      <c r="G968" s="50">
        <v>25866452</v>
      </c>
    </row>
    <row r="969" spans="1:7" x14ac:dyDescent="0.2">
      <c r="A969" s="50">
        <v>15464</v>
      </c>
      <c r="B969" s="50">
        <v>2017</v>
      </c>
      <c r="C969" s="50" t="str">
        <f t="shared" si="15"/>
        <v>154642017</v>
      </c>
      <c r="D969" s="50">
        <f>VLOOKUP(A969,CATMUN!$B$2:$G$1123,6,0)</f>
        <v>15</v>
      </c>
      <c r="E969" s="50" t="s">
        <v>1343</v>
      </c>
      <c r="F969" s="50">
        <v>13.38</v>
      </c>
      <c r="G969" s="50">
        <v>38136.226560000003</v>
      </c>
    </row>
    <row r="970" spans="1:7" x14ac:dyDescent="0.2">
      <c r="A970" s="50">
        <v>15464</v>
      </c>
      <c r="B970" s="50">
        <v>2018</v>
      </c>
      <c r="C970" s="50" t="str">
        <f t="shared" si="15"/>
        <v>154642018</v>
      </c>
      <c r="D970" s="50">
        <f>VLOOKUP(A970,CATMUN!$B$2:$G$1123,6,0)</f>
        <v>15</v>
      </c>
      <c r="E970" s="50" t="s">
        <v>1343</v>
      </c>
      <c r="F970" s="50">
        <v>0</v>
      </c>
      <c r="G970" s="50">
        <v>27791024</v>
      </c>
    </row>
    <row r="971" spans="1:7" x14ac:dyDescent="0.2">
      <c r="A971" s="50">
        <v>15466</v>
      </c>
      <c r="B971" s="50">
        <v>2015</v>
      </c>
      <c r="C971" s="50" t="str">
        <f t="shared" si="15"/>
        <v>154662015</v>
      </c>
      <c r="D971" s="50">
        <f>VLOOKUP(A971,CATMUN!$B$2:$G$1123,6,0)</f>
        <v>14</v>
      </c>
      <c r="E971" s="50" t="s">
        <v>1344</v>
      </c>
      <c r="F971" s="50">
        <v>1912.1</v>
      </c>
      <c r="G971" s="50">
        <v>338773.03129999997</v>
      </c>
    </row>
    <row r="972" spans="1:7" x14ac:dyDescent="0.2">
      <c r="A972" s="50">
        <v>15466</v>
      </c>
      <c r="B972" s="50">
        <v>2016</v>
      </c>
      <c r="C972" s="50" t="str">
        <f t="shared" si="15"/>
        <v>154662016</v>
      </c>
      <c r="D972" s="50">
        <f>VLOOKUP(A972,CATMUN!$B$2:$G$1123,6,0)</f>
        <v>14</v>
      </c>
      <c r="E972" s="50" t="s">
        <v>1344</v>
      </c>
      <c r="F972" s="50">
        <v>2242100</v>
      </c>
      <c r="G972" s="50">
        <v>218762448</v>
      </c>
    </row>
    <row r="973" spans="1:7" x14ac:dyDescent="0.2">
      <c r="A973" s="50">
        <v>15466</v>
      </c>
      <c r="B973" s="50">
        <v>2017</v>
      </c>
      <c r="C973" s="50" t="str">
        <f t="shared" si="15"/>
        <v>154662017</v>
      </c>
      <c r="D973" s="50">
        <f>VLOOKUP(A973,CATMUN!$B$2:$G$1123,6,0)</f>
        <v>14</v>
      </c>
      <c r="E973" s="50" t="s">
        <v>1344</v>
      </c>
      <c r="F973" s="50">
        <v>1608.23</v>
      </c>
      <c r="G973" s="50">
        <v>181327</v>
      </c>
    </row>
    <row r="974" spans="1:7" x14ac:dyDescent="0.2">
      <c r="A974" s="50">
        <v>15466</v>
      </c>
      <c r="B974" s="50">
        <v>2018</v>
      </c>
      <c r="C974" s="50" t="str">
        <f t="shared" si="15"/>
        <v>154662018</v>
      </c>
      <c r="D974" s="50">
        <f>VLOOKUP(A974,CATMUN!$B$2:$G$1123,6,0)</f>
        <v>14</v>
      </c>
      <c r="E974" s="50" t="s">
        <v>1344</v>
      </c>
      <c r="F974" s="50">
        <v>1903150</v>
      </c>
      <c r="G974" s="50">
        <v>221394400</v>
      </c>
    </row>
    <row r="975" spans="1:7" x14ac:dyDescent="0.2">
      <c r="A975" s="50">
        <v>15469</v>
      </c>
      <c r="B975" s="50">
        <v>2015</v>
      </c>
      <c r="C975" s="50" t="str">
        <f t="shared" si="15"/>
        <v>154692015</v>
      </c>
      <c r="D975" s="50">
        <f>VLOOKUP(A975,CATMUN!$B$2:$G$1123,6,0)</f>
        <v>14</v>
      </c>
      <c r="E975" s="50" t="s">
        <v>1345</v>
      </c>
      <c r="F975" s="50">
        <v>38265.31</v>
      </c>
      <c r="G975" s="50">
        <v>505977.6875</v>
      </c>
    </row>
    <row r="976" spans="1:7" x14ac:dyDescent="0.2">
      <c r="A976" s="50">
        <v>15469</v>
      </c>
      <c r="B976" s="50">
        <v>2016</v>
      </c>
      <c r="C976" s="50" t="str">
        <f t="shared" si="15"/>
        <v>154692016</v>
      </c>
      <c r="D976" s="50">
        <f>VLOOKUP(A976,CATMUN!$B$2:$G$1123,6,0)</f>
        <v>14</v>
      </c>
      <c r="E976" s="50" t="s">
        <v>1345</v>
      </c>
      <c r="F976" s="50">
        <v>39853441</v>
      </c>
      <c r="G976" s="50">
        <v>530633504</v>
      </c>
    </row>
    <row r="977" spans="1:7" x14ac:dyDescent="0.2">
      <c r="A977" s="50">
        <v>15469</v>
      </c>
      <c r="B977" s="50">
        <v>2017</v>
      </c>
      <c r="C977" s="50" t="str">
        <f t="shared" si="15"/>
        <v>154692017</v>
      </c>
      <c r="D977" s="50">
        <f>VLOOKUP(A977,CATMUN!$B$2:$G$1123,6,0)</f>
        <v>14</v>
      </c>
      <c r="E977" s="50" t="s">
        <v>1345</v>
      </c>
      <c r="F977" s="50">
        <v>30844.71</v>
      </c>
      <c r="G977" s="50">
        <v>444938.46879999997</v>
      </c>
    </row>
    <row r="978" spans="1:7" x14ac:dyDescent="0.2">
      <c r="A978" s="50">
        <v>15469</v>
      </c>
      <c r="B978" s="50">
        <v>2018</v>
      </c>
      <c r="C978" s="50" t="str">
        <f t="shared" si="15"/>
        <v>154692018</v>
      </c>
      <c r="D978" s="50">
        <f>VLOOKUP(A978,CATMUN!$B$2:$G$1123,6,0)</f>
        <v>14</v>
      </c>
      <c r="E978" s="50" t="s">
        <v>1345</v>
      </c>
      <c r="F978" s="50">
        <v>34386167</v>
      </c>
      <c r="G978" s="50">
        <v>529757888</v>
      </c>
    </row>
    <row r="979" spans="1:7" x14ac:dyDescent="0.2">
      <c r="A979" s="50">
        <v>15476</v>
      </c>
      <c r="B979" s="50">
        <v>2015</v>
      </c>
      <c r="C979" s="50" t="str">
        <f t="shared" si="15"/>
        <v>154762015</v>
      </c>
      <c r="D979" s="50">
        <f>VLOOKUP(A979,CATMUN!$B$2:$G$1123,6,0)</f>
        <v>14</v>
      </c>
      <c r="E979" s="50" t="s">
        <v>1346</v>
      </c>
      <c r="F979" s="50">
        <v>404</v>
      </c>
      <c r="G979" s="50">
        <v>113668.75780000001</v>
      </c>
    </row>
    <row r="980" spans="1:7" x14ac:dyDescent="0.2">
      <c r="A980" s="50">
        <v>15476</v>
      </c>
      <c r="B980" s="50">
        <v>2016</v>
      </c>
      <c r="C980" s="50" t="str">
        <f t="shared" si="15"/>
        <v>154762016</v>
      </c>
      <c r="D980" s="50">
        <f>VLOOKUP(A980,CATMUN!$B$2:$G$1123,6,0)</f>
        <v>14</v>
      </c>
      <c r="E980" s="50" t="s">
        <v>1346</v>
      </c>
      <c r="F980" s="50">
        <v>2527720</v>
      </c>
      <c r="G980" s="50">
        <v>137806640</v>
      </c>
    </row>
    <row r="981" spans="1:7" x14ac:dyDescent="0.2">
      <c r="A981" s="50">
        <v>15476</v>
      </c>
      <c r="B981" s="50">
        <v>2017</v>
      </c>
      <c r="C981" s="50" t="str">
        <f t="shared" si="15"/>
        <v>154762017</v>
      </c>
      <c r="D981" s="50">
        <f>VLOOKUP(A981,CATMUN!$B$2:$G$1123,6,0)</f>
        <v>14</v>
      </c>
      <c r="E981" s="50" t="s">
        <v>1346</v>
      </c>
      <c r="F981" s="50">
        <v>0</v>
      </c>
      <c r="G981" s="50">
        <v>123698.71090000001</v>
      </c>
    </row>
    <row r="982" spans="1:7" x14ac:dyDescent="0.2">
      <c r="A982" s="50">
        <v>15476</v>
      </c>
      <c r="B982" s="50">
        <v>2018</v>
      </c>
      <c r="C982" s="50" t="str">
        <f t="shared" si="15"/>
        <v>154762018</v>
      </c>
      <c r="D982" s="50">
        <f>VLOOKUP(A982,CATMUN!$B$2:$G$1123,6,0)</f>
        <v>14</v>
      </c>
      <c r="E982" s="50" t="s">
        <v>1346</v>
      </c>
      <c r="F982" s="50">
        <v>2337000</v>
      </c>
      <c r="G982" s="50">
        <v>151337472</v>
      </c>
    </row>
    <row r="983" spans="1:7" x14ac:dyDescent="0.2">
      <c r="A983" s="50">
        <v>15480</v>
      </c>
      <c r="B983" s="50">
        <v>2015</v>
      </c>
      <c r="C983" s="50" t="str">
        <f t="shared" si="15"/>
        <v>154802015</v>
      </c>
      <c r="D983" s="50">
        <f>VLOOKUP(A983,CATMUN!$B$2:$G$1123,6,0)</f>
        <v>14</v>
      </c>
      <c r="E983" s="50" t="s">
        <v>1347</v>
      </c>
      <c r="F983" s="50">
        <v>72000</v>
      </c>
      <c r="G983" s="50">
        <v>338773.03129999997</v>
      </c>
    </row>
    <row r="984" spans="1:7" x14ac:dyDescent="0.2">
      <c r="A984" s="50">
        <v>15480</v>
      </c>
      <c r="B984" s="50">
        <v>2016</v>
      </c>
      <c r="C984" s="50" t="str">
        <f t="shared" si="15"/>
        <v>154802016</v>
      </c>
      <c r="D984" s="50">
        <f>VLOOKUP(A984,CATMUN!$B$2:$G$1123,6,0)</f>
        <v>14</v>
      </c>
      <c r="E984" s="50" t="s">
        <v>1347</v>
      </c>
      <c r="F984" s="50">
        <v>114971750</v>
      </c>
      <c r="G984" s="50">
        <v>218762448</v>
      </c>
    </row>
    <row r="985" spans="1:7" x14ac:dyDescent="0.2">
      <c r="A985" s="50">
        <v>15480</v>
      </c>
      <c r="B985" s="50">
        <v>2017</v>
      </c>
      <c r="C985" s="50" t="str">
        <f t="shared" si="15"/>
        <v>154802017</v>
      </c>
      <c r="D985" s="50">
        <f>VLOOKUP(A985,CATMUN!$B$2:$G$1123,6,0)</f>
        <v>14</v>
      </c>
      <c r="E985" s="50" t="s">
        <v>1347</v>
      </c>
      <c r="F985" s="50">
        <v>9750</v>
      </c>
      <c r="G985" s="50">
        <v>181327</v>
      </c>
    </row>
    <row r="986" spans="1:7" x14ac:dyDescent="0.2">
      <c r="A986" s="50">
        <v>15480</v>
      </c>
      <c r="B986" s="50">
        <v>2018</v>
      </c>
      <c r="C986" s="50" t="str">
        <f t="shared" si="15"/>
        <v>154802018</v>
      </c>
      <c r="D986" s="50">
        <f>VLOOKUP(A986,CATMUN!$B$2:$G$1123,6,0)</f>
        <v>14</v>
      </c>
      <c r="E986" s="50" t="s">
        <v>1347</v>
      </c>
      <c r="F986" s="50">
        <v>134700000</v>
      </c>
      <c r="G986" s="50">
        <v>221394400</v>
      </c>
    </row>
    <row r="987" spans="1:7" x14ac:dyDescent="0.2">
      <c r="A987" s="50">
        <v>15491</v>
      </c>
      <c r="B987" s="50">
        <v>2015</v>
      </c>
      <c r="C987" s="50" t="str">
        <f t="shared" si="15"/>
        <v>154912015</v>
      </c>
      <c r="D987" s="50">
        <f>VLOOKUP(A987,CATMUN!$B$2:$G$1123,6,0)</f>
        <v>14</v>
      </c>
      <c r="E987" s="50" t="s">
        <v>1348</v>
      </c>
      <c r="F987" s="50">
        <v>1451109</v>
      </c>
      <c r="G987" s="50">
        <v>338773.03129999997</v>
      </c>
    </row>
    <row r="988" spans="1:7" x14ac:dyDescent="0.2">
      <c r="A988" s="50">
        <v>15491</v>
      </c>
      <c r="B988" s="50">
        <v>2016</v>
      </c>
      <c r="C988" s="50" t="str">
        <f t="shared" si="15"/>
        <v>154912016</v>
      </c>
      <c r="D988" s="50">
        <f>VLOOKUP(A988,CATMUN!$B$2:$G$1123,6,0)</f>
        <v>14</v>
      </c>
      <c r="E988" s="50" t="s">
        <v>1348</v>
      </c>
      <c r="F988" s="50">
        <v>1324114999</v>
      </c>
      <c r="G988" s="50">
        <v>218762448</v>
      </c>
    </row>
    <row r="989" spans="1:7" x14ac:dyDescent="0.2">
      <c r="A989" s="50">
        <v>15491</v>
      </c>
      <c r="B989" s="50">
        <v>2017</v>
      </c>
      <c r="C989" s="50" t="str">
        <f t="shared" si="15"/>
        <v>154912017</v>
      </c>
      <c r="D989" s="50">
        <f>VLOOKUP(A989,CATMUN!$B$2:$G$1123,6,0)</f>
        <v>14</v>
      </c>
      <c r="E989" s="50" t="s">
        <v>1348</v>
      </c>
      <c r="F989" s="50">
        <v>573893.71</v>
      </c>
      <c r="G989" s="50">
        <v>181327</v>
      </c>
    </row>
    <row r="990" spans="1:7" x14ac:dyDescent="0.2">
      <c r="A990" s="50">
        <v>15491</v>
      </c>
      <c r="B990" s="50">
        <v>2018</v>
      </c>
      <c r="C990" s="50" t="str">
        <f t="shared" si="15"/>
        <v>154912018</v>
      </c>
      <c r="D990" s="50">
        <f>VLOOKUP(A990,CATMUN!$B$2:$G$1123,6,0)</f>
        <v>14</v>
      </c>
      <c r="E990" s="50" t="s">
        <v>1348</v>
      </c>
      <c r="F990" s="50">
        <v>1164447984</v>
      </c>
      <c r="G990" s="50">
        <v>221394400</v>
      </c>
    </row>
    <row r="991" spans="1:7" x14ac:dyDescent="0.2">
      <c r="A991" s="50">
        <v>15494</v>
      </c>
      <c r="B991" s="50">
        <v>2015</v>
      </c>
      <c r="C991" s="50" t="str">
        <f t="shared" si="15"/>
        <v>154942015</v>
      </c>
      <c r="D991" s="50">
        <f>VLOOKUP(A991,CATMUN!$B$2:$G$1123,6,0)</f>
        <v>14</v>
      </c>
      <c r="E991" s="50" t="s">
        <v>1349</v>
      </c>
      <c r="F991" s="50">
        <v>3050.79</v>
      </c>
      <c r="G991" s="50">
        <v>113668.75780000001</v>
      </c>
    </row>
    <row r="992" spans="1:7" x14ac:dyDescent="0.2">
      <c r="A992" s="50">
        <v>15494</v>
      </c>
      <c r="B992" s="50">
        <v>2016</v>
      </c>
      <c r="C992" s="50" t="str">
        <f t="shared" si="15"/>
        <v>154942016</v>
      </c>
      <c r="D992" s="50">
        <f>VLOOKUP(A992,CATMUN!$B$2:$G$1123,6,0)</f>
        <v>14</v>
      </c>
      <c r="E992" s="50" t="s">
        <v>1349</v>
      </c>
      <c r="F992" s="50">
        <v>3217878</v>
      </c>
      <c r="G992" s="50">
        <v>137806640</v>
      </c>
    </row>
    <row r="993" spans="1:7" x14ac:dyDescent="0.2">
      <c r="A993" s="50">
        <v>15494</v>
      </c>
      <c r="B993" s="50">
        <v>2017</v>
      </c>
      <c r="C993" s="50" t="str">
        <f t="shared" si="15"/>
        <v>154942017</v>
      </c>
      <c r="D993" s="50">
        <f>VLOOKUP(A993,CATMUN!$B$2:$G$1123,6,0)</f>
        <v>14</v>
      </c>
      <c r="E993" s="50" t="s">
        <v>1349</v>
      </c>
      <c r="F993" s="50">
        <v>2244.38</v>
      </c>
      <c r="G993" s="50">
        <v>123698.71090000001</v>
      </c>
    </row>
    <row r="994" spans="1:7" x14ac:dyDescent="0.2">
      <c r="A994" s="50">
        <v>15494</v>
      </c>
      <c r="B994" s="50">
        <v>2018</v>
      </c>
      <c r="C994" s="50" t="str">
        <f t="shared" si="15"/>
        <v>154942018</v>
      </c>
      <c r="D994" s="50">
        <f>VLOOKUP(A994,CATMUN!$B$2:$G$1123,6,0)</f>
        <v>14</v>
      </c>
      <c r="E994" s="50" t="s">
        <v>1349</v>
      </c>
      <c r="F994" s="50">
        <v>487023</v>
      </c>
      <c r="G994" s="50">
        <v>151337472</v>
      </c>
    </row>
    <row r="995" spans="1:7" x14ac:dyDescent="0.2">
      <c r="A995" s="50">
        <v>15500</v>
      </c>
      <c r="B995" s="50">
        <v>2015</v>
      </c>
      <c r="C995" s="50" t="str">
        <f t="shared" si="15"/>
        <v>155002015</v>
      </c>
      <c r="D995" s="50">
        <f>VLOOKUP(A995,CATMUN!$B$2:$G$1123,6,0)</f>
        <v>14</v>
      </c>
      <c r="E995" s="50" t="s">
        <v>1350</v>
      </c>
      <c r="F995" s="50">
        <v>2351.9499999999998</v>
      </c>
      <c r="G995" s="50">
        <v>505977.6875</v>
      </c>
    </row>
    <row r="996" spans="1:7" x14ac:dyDescent="0.2">
      <c r="A996" s="50">
        <v>15500</v>
      </c>
      <c r="B996" s="50">
        <v>2016</v>
      </c>
      <c r="C996" s="50" t="str">
        <f t="shared" si="15"/>
        <v>155002016</v>
      </c>
      <c r="D996" s="50">
        <f>VLOOKUP(A996,CATMUN!$B$2:$G$1123,6,0)</f>
        <v>14</v>
      </c>
      <c r="E996" s="50" t="s">
        <v>1350</v>
      </c>
      <c r="F996" s="50">
        <v>4313112</v>
      </c>
      <c r="G996" s="50">
        <v>530633504</v>
      </c>
    </row>
    <row r="997" spans="1:7" x14ac:dyDescent="0.2">
      <c r="A997" s="50">
        <v>15500</v>
      </c>
      <c r="B997" s="50">
        <v>2017</v>
      </c>
      <c r="C997" s="50" t="str">
        <f t="shared" si="15"/>
        <v>155002017</v>
      </c>
      <c r="D997" s="50">
        <f>VLOOKUP(A997,CATMUN!$B$2:$G$1123,6,0)</f>
        <v>14</v>
      </c>
      <c r="E997" s="50" t="s">
        <v>1350</v>
      </c>
      <c r="F997" s="50">
        <v>951</v>
      </c>
      <c r="G997" s="50">
        <v>444938.46879999997</v>
      </c>
    </row>
    <row r="998" spans="1:7" x14ac:dyDescent="0.2">
      <c r="A998" s="50">
        <v>15500</v>
      </c>
      <c r="B998" s="50">
        <v>2018</v>
      </c>
      <c r="C998" s="50" t="str">
        <f t="shared" si="15"/>
        <v>155002018</v>
      </c>
      <c r="D998" s="50">
        <f>VLOOKUP(A998,CATMUN!$B$2:$G$1123,6,0)</f>
        <v>14</v>
      </c>
      <c r="E998" s="50" t="s">
        <v>1350</v>
      </c>
      <c r="F998" s="50">
        <v>4106524</v>
      </c>
      <c r="G998" s="50">
        <v>529757888</v>
      </c>
    </row>
    <row r="999" spans="1:7" x14ac:dyDescent="0.2">
      <c r="A999" s="50">
        <v>15507</v>
      </c>
      <c r="B999" s="50">
        <v>2015</v>
      </c>
      <c r="C999" s="50" t="str">
        <f t="shared" si="15"/>
        <v>155072015</v>
      </c>
      <c r="D999" s="50">
        <f>VLOOKUP(A999,CATMUN!$B$2:$G$1123,6,0)</f>
        <v>15</v>
      </c>
      <c r="E999" s="50" t="s">
        <v>1351</v>
      </c>
      <c r="F999" s="50">
        <v>91682</v>
      </c>
      <c r="G999" s="50">
        <v>23350.427729999999</v>
      </c>
    </row>
    <row r="1000" spans="1:7" x14ac:dyDescent="0.2">
      <c r="A1000" s="50">
        <v>15507</v>
      </c>
      <c r="B1000" s="50">
        <v>2016</v>
      </c>
      <c r="C1000" s="50" t="str">
        <f t="shared" si="15"/>
        <v>155072016</v>
      </c>
      <c r="D1000" s="50">
        <f>VLOOKUP(A1000,CATMUN!$B$2:$G$1123,6,0)</f>
        <v>15</v>
      </c>
      <c r="E1000" s="50" t="s">
        <v>1351</v>
      </c>
      <c r="F1000" s="50">
        <v>4255605</v>
      </c>
      <c r="G1000" s="50">
        <v>25866452</v>
      </c>
    </row>
    <row r="1001" spans="1:7" x14ac:dyDescent="0.2">
      <c r="A1001" s="50">
        <v>15507</v>
      </c>
      <c r="B1001" s="50">
        <v>2017</v>
      </c>
      <c r="C1001" s="50" t="str">
        <f t="shared" si="15"/>
        <v>155072017</v>
      </c>
      <c r="D1001" s="50">
        <f>VLOOKUP(A1001,CATMUN!$B$2:$G$1123,6,0)</f>
        <v>15</v>
      </c>
      <c r="E1001" s="50" t="s">
        <v>1351</v>
      </c>
      <c r="F1001" s="50">
        <v>4573</v>
      </c>
      <c r="G1001" s="50">
        <v>38136.226560000003</v>
      </c>
    </row>
    <row r="1002" spans="1:7" x14ac:dyDescent="0.2">
      <c r="A1002" s="50">
        <v>15507</v>
      </c>
      <c r="B1002" s="50">
        <v>2018</v>
      </c>
      <c r="C1002" s="50" t="str">
        <f t="shared" si="15"/>
        <v>155072018</v>
      </c>
      <c r="D1002" s="50">
        <f>VLOOKUP(A1002,CATMUN!$B$2:$G$1123,6,0)</f>
        <v>15</v>
      </c>
      <c r="E1002" s="50" t="s">
        <v>1351</v>
      </c>
      <c r="F1002" s="50">
        <v>10580322</v>
      </c>
      <c r="G1002" s="50">
        <v>27791024</v>
      </c>
    </row>
    <row r="1003" spans="1:7" x14ac:dyDescent="0.2">
      <c r="A1003" s="50">
        <v>15511</v>
      </c>
      <c r="B1003" s="50">
        <v>2015</v>
      </c>
      <c r="C1003" s="50" t="str">
        <f t="shared" si="15"/>
        <v>155112015</v>
      </c>
      <c r="D1003" s="50">
        <f>VLOOKUP(A1003,CATMUN!$B$2:$G$1123,6,0)</f>
        <v>15</v>
      </c>
      <c r="E1003" s="50" t="s">
        <v>1352</v>
      </c>
      <c r="F1003" s="50">
        <v>336.83</v>
      </c>
      <c r="G1003" s="50">
        <v>23350.427729999999</v>
      </c>
    </row>
    <row r="1004" spans="1:7" x14ac:dyDescent="0.2">
      <c r="A1004" s="50">
        <v>15511</v>
      </c>
      <c r="B1004" s="50">
        <v>2016</v>
      </c>
      <c r="C1004" s="50" t="str">
        <f t="shared" si="15"/>
        <v>155112016</v>
      </c>
      <c r="D1004" s="50">
        <f>VLOOKUP(A1004,CATMUN!$B$2:$G$1123,6,0)</f>
        <v>15</v>
      </c>
      <c r="E1004" s="50" t="s">
        <v>1352</v>
      </c>
      <c r="F1004" s="50">
        <v>1337375</v>
      </c>
      <c r="G1004" s="50">
        <v>25866452</v>
      </c>
    </row>
    <row r="1005" spans="1:7" x14ac:dyDescent="0.2">
      <c r="A1005" s="50">
        <v>15511</v>
      </c>
      <c r="B1005" s="50">
        <v>2017</v>
      </c>
      <c r="C1005" s="50" t="str">
        <f t="shared" si="15"/>
        <v>155112017</v>
      </c>
      <c r="D1005" s="50">
        <f>VLOOKUP(A1005,CATMUN!$B$2:$G$1123,6,0)</f>
        <v>15</v>
      </c>
      <c r="E1005" s="50" t="s">
        <v>1352</v>
      </c>
      <c r="F1005" s="50">
        <v>810.06</v>
      </c>
      <c r="G1005" s="50">
        <v>38136.226560000003</v>
      </c>
    </row>
    <row r="1006" spans="1:7" x14ac:dyDescent="0.2">
      <c r="A1006" s="50">
        <v>15511</v>
      </c>
      <c r="B1006" s="50">
        <v>2018</v>
      </c>
      <c r="C1006" s="50" t="str">
        <f t="shared" si="15"/>
        <v>155112018</v>
      </c>
      <c r="D1006" s="50">
        <f>VLOOKUP(A1006,CATMUN!$B$2:$G$1123,6,0)</f>
        <v>15</v>
      </c>
      <c r="E1006" s="50" t="s">
        <v>1352</v>
      </c>
      <c r="F1006" s="50">
        <v>1521314</v>
      </c>
      <c r="G1006" s="50">
        <v>27791024</v>
      </c>
    </row>
    <row r="1007" spans="1:7" x14ac:dyDescent="0.2">
      <c r="A1007" s="50">
        <v>15514</v>
      </c>
      <c r="B1007" s="50">
        <v>2015</v>
      </c>
      <c r="C1007" s="50" t="str">
        <f t="shared" si="15"/>
        <v>155142015</v>
      </c>
      <c r="D1007" s="50">
        <f>VLOOKUP(A1007,CATMUN!$B$2:$G$1123,6,0)</f>
        <v>15</v>
      </c>
      <c r="E1007" s="50" t="s">
        <v>1353</v>
      </c>
      <c r="F1007" s="50">
        <v>113675.8</v>
      </c>
      <c r="G1007" s="50">
        <v>23350.427729999999</v>
      </c>
    </row>
    <row r="1008" spans="1:7" x14ac:dyDescent="0.2">
      <c r="A1008" s="50">
        <v>15514</v>
      </c>
      <c r="B1008" s="50">
        <v>2016</v>
      </c>
      <c r="C1008" s="50" t="str">
        <f t="shared" si="15"/>
        <v>155142016</v>
      </c>
      <c r="D1008" s="50">
        <f>VLOOKUP(A1008,CATMUN!$B$2:$G$1123,6,0)</f>
        <v>15</v>
      </c>
      <c r="E1008" s="50" t="s">
        <v>1353</v>
      </c>
      <c r="F1008" s="50">
        <v>2373549</v>
      </c>
      <c r="G1008" s="50">
        <v>25866452</v>
      </c>
    </row>
    <row r="1009" spans="1:7" x14ac:dyDescent="0.2">
      <c r="A1009" s="50">
        <v>15514</v>
      </c>
      <c r="B1009" s="50">
        <v>2017</v>
      </c>
      <c r="C1009" s="50" t="str">
        <f t="shared" si="15"/>
        <v>155142017</v>
      </c>
      <c r="D1009" s="50">
        <f>VLOOKUP(A1009,CATMUN!$B$2:$G$1123,6,0)</f>
        <v>15</v>
      </c>
      <c r="E1009" s="50" t="s">
        <v>1353</v>
      </c>
      <c r="F1009" s="50">
        <v>1186.33</v>
      </c>
      <c r="G1009" s="50">
        <v>38136.226560000003</v>
      </c>
    </row>
    <row r="1010" spans="1:7" x14ac:dyDescent="0.2">
      <c r="A1010" s="50">
        <v>15514</v>
      </c>
      <c r="B1010" s="50">
        <v>2018</v>
      </c>
      <c r="C1010" s="50" t="str">
        <f t="shared" si="15"/>
        <v>155142018</v>
      </c>
      <c r="D1010" s="50">
        <f>VLOOKUP(A1010,CATMUN!$B$2:$G$1123,6,0)</f>
        <v>15</v>
      </c>
      <c r="E1010" s="50" t="s">
        <v>1353</v>
      </c>
      <c r="F1010" s="50">
        <v>16867500</v>
      </c>
      <c r="G1010" s="50">
        <v>27791024</v>
      </c>
    </row>
    <row r="1011" spans="1:7" x14ac:dyDescent="0.2">
      <c r="A1011" s="50">
        <v>15516</v>
      </c>
      <c r="B1011" s="50">
        <v>2015</v>
      </c>
      <c r="C1011" s="50" t="str">
        <f t="shared" si="15"/>
        <v>155162015</v>
      </c>
      <c r="D1011" s="50">
        <f>VLOOKUP(A1011,CATMUN!$B$2:$G$1123,6,0)</f>
        <v>14</v>
      </c>
      <c r="E1011" s="50" t="s">
        <v>1354</v>
      </c>
      <c r="F1011" s="50">
        <v>316891.98</v>
      </c>
      <c r="G1011" s="50">
        <v>505977.6875</v>
      </c>
    </row>
    <row r="1012" spans="1:7" x14ac:dyDescent="0.2">
      <c r="A1012" s="50">
        <v>15516</v>
      </c>
      <c r="B1012" s="50">
        <v>2016</v>
      </c>
      <c r="C1012" s="50" t="str">
        <f t="shared" si="15"/>
        <v>155162016</v>
      </c>
      <c r="D1012" s="50">
        <f>VLOOKUP(A1012,CATMUN!$B$2:$G$1123,6,0)</f>
        <v>14</v>
      </c>
      <c r="E1012" s="50" t="s">
        <v>1354</v>
      </c>
      <c r="F1012" s="50">
        <v>311003349</v>
      </c>
      <c r="G1012" s="50">
        <v>530633504</v>
      </c>
    </row>
    <row r="1013" spans="1:7" x14ac:dyDescent="0.2">
      <c r="A1013" s="50">
        <v>15516</v>
      </c>
      <c r="B1013" s="50">
        <v>2017</v>
      </c>
      <c r="C1013" s="50" t="str">
        <f t="shared" si="15"/>
        <v>155162017</v>
      </c>
      <c r="D1013" s="50">
        <f>VLOOKUP(A1013,CATMUN!$B$2:$G$1123,6,0)</f>
        <v>14</v>
      </c>
      <c r="E1013" s="50" t="s">
        <v>1354</v>
      </c>
      <c r="F1013" s="50">
        <v>382257.84</v>
      </c>
      <c r="G1013" s="50">
        <v>444938.46879999997</v>
      </c>
    </row>
    <row r="1014" spans="1:7" x14ac:dyDescent="0.2">
      <c r="A1014" s="50">
        <v>15516</v>
      </c>
      <c r="B1014" s="50">
        <v>2018</v>
      </c>
      <c r="C1014" s="50" t="str">
        <f t="shared" si="15"/>
        <v>155162018</v>
      </c>
      <c r="D1014" s="50">
        <f>VLOOKUP(A1014,CATMUN!$B$2:$G$1123,6,0)</f>
        <v>14</v>
      </c>
      <c r="E1014" s="50" t="s">
        <v>1354</v>
      </c>
      <c r="F1014" s="50">
        <v>479627496</v>
      </c>
      <c r="G1014" s="50">
        <v>529757888</v>
      </c>
    </row>
    <row r="1015" spans="1:7" x14ac:dyDescent="0.2">
      <c r="A1015" s="50">
        <v>15518</v>
      </c>
      <c r="B1015" s="50">
        <v>2015</v>
      </c>
      <c r="C1015" s="50" t="str">
        <f t="shared" si="15"/>
        <v>155182015</v>
      </c>
      <c r="D1015" s="50">
        <f>VLOOKUP(A1015,CATMUN!$B$2:$G$1123,6,0)</f>
        <v>15</v>
      </c>
      <c r="E1015" s="50" t="s">
        <v>1355</v>
      </c>
      <c r="F1015" s="50">
        <v>5750</v>
      </c>
      <c r="G1015" s="50">
        <v>23350.427729999999</v>
      </c>
    </row>
    <row r="1016" spans="1:7" x14ac:dyDescent="0.2">
      <c r="A1016" s="50">
        <v>15518</v>
      </c>
      <c r="B1016" s="50">
        <v>2016</v>
      </c>
      <c r="C1016" s="50" t="str">
        <f t="shared" si="15"/>
        <v>155182016</v>
      </c>
      <c r="D1016" s="50">
        <f>VLOOKUP(A1016,CATMUN!$B$2:$G$1123,6,0)</f>
        <v>15</v>
      </c>
      <c r="E1016" s="50" t="s">
        <v>1355</v>
      </c>
      <c r="F1016" s="50">
        <v>2609507</v>
      </c>
      <c r="G1016" s="50">
        <v>25866452</v>
      </c>
    </row>
    <row r="1017" spans="1:7" x14ac:dyDescent="0.2">
      <c r="A1017" s="50">
        <v>15518</v>
      </c>
      <c r="B1017" s="50">
        <v>2017</v>
      </c>
      <c r="C1017" s="50" t="str">
        <f t="shared" si="15"/>
        <v>155182017</v>
      </c>
      <c r="D1017" s="50">
        <f>VLOOKUP(A1017,CATMUN!$B$2:$G$1123,6,0)</f>
        <v>15</v>
      </c>
      <c r="E1017" s="50" t="s">
        <v>1355</v>
      </c>
      <c r="F1017" s="50">
        <v>62663</v>
      </c>
      <c r="G1017" s="50">
        <v>38136.226560000003</v>
      </c>
    </row>
    <row r="1018" spans="1:7" x14ac:dyDescent="0.2">
      <c r="A1018" s="50">
        <v>15518</v>
      </c>
      <c r="B1018" s="50">
        <v>2018</v>
      </c>
      <c r="C1018" s="50" t="str">
        <f t="shared" si="15"/>
        <v>155182018</v>
      </c>
      <c r="D1018" s="50">
        <f>VLOOKUP(A1018,CATMUN!$B$2:$G$1123,6,0)</f>
        <v>15</v>
      </c>
      <c r="E1018" s="50" t="s">
        <v>1355</v>
      </c>
      <c r="F1018" s="50">
        <v>6510016</v>
      </c>
      <c r="G1018" s="50">
        <v>27791024</v>
      </c>
    </row>
    <row r="1019" spans="1:7" x14ac:dyDescent="0.2">
      <c r="A1019" s="50">
        <v>15531</v>
      </c>
      <c r="B1019" s="50">
        <v>2015</v>
      </c>
      <c r="C1019" s="50" t="str">
        <f t="shared" si="15"/>
        <v>155312015</v>
      </c>
      <c r="D1019" s="50">
        <f>VLOOKUP(A1019,CATMUN!$B$2:$G$1123,6,0)</f>
        <v>15</v>
      </c>
      <c r="E1019" s="50" t="s">
        <v>1357</v>
      </c>
      <c r="F1019" s="50">
        <v>4134</v>
      </c>
      <c r="G1019" s="50">
        <v>100012.99219999999</v>
      </c>
    </row>
    <row r="1020" spans="1:7" x14ac:dyDescent="0.2">
      <c r="A1020" s="50">
        <v>15531</v>
      </c>
      <c r="B1020" s="50">
        <v>2016</v>
      </c>
      <c r="C1020" s="50" t="str">
        <f t="shared" si="15"/>
        <v>155312016</v>
      </c>
      <c r="D1020" s="50">
        <f>VLOOKUP(A1020,CATMUN!$B$2:$G$1123,6,0)</f>
        <v>15</v>
      </c>
      <c r="E1020" s="50" t="s">
        <v>1357</v>
      </c>
      <c r="F1020" s="50">
        <v>2954050</v>
      </c>
      <c r="G1020" s="50">
        <v>89622032</v>
      </c>
    </row>
    <row r="1021" spans="1:7" x14ac:dyDescent="0.2">
      <c r="A1021" s="50">
        <v>15531</v>
      </c>
      <c r="B1021" s="50">
        <v>2017</v>
      </c>
      <c r="C1021" s="50" t="str">
        <f t="shared" si="15"/>
        <v>155312017</v>
      </c>
      <c r="D1021" s="50">
        <f>VLOOKUP(A1021,CATMUN!$B$2:$G$1123,6,0)</f>
        <v>15</v>
      </c>
      <c r="E1021" s="50" t="s">
        <v>1357</v>
      </c>
      <c r="F1021" s="50">
        <v>0</v>
      </c>
      <c r="G1021" s="50">
        <v>101419.7031</v>
      </c>
    </row>
    <row r="1022" spans="1:7" x14ac:dyDescent="0.2">
      <c r="A1022" s="50">
        <v>15531</v>
      </c>
      <c r="B1022" s="50">
        <v>2018</v>
      </c>
      <c r="C1022" s="50" t="str">
        <f t="shared" si="15"/>
        <v>155312018</v>
      </c>
      <c r="D1022" s="50">
        <f>VLOOKUP(A1022,CATMUN!$B$2:$G$1123,6,0)</f>
        <v>15</v>
      </c>
      <c r="E1022" s="50" t="s">
        <v>1357</v>
      </c>
      <c r="F1022" s="50">
        <v>12083300</v>
      </c>
      <c r="G1022" s="50">
        <v>135966816</v>
      </c>
    </row>
    <row r="1023" spans="1:7" x14ac:dyDescent="0.2">
      <c r="A1023" s="50">
        <v>15533</v>
      </c>
      <c r="B1023" s="50">
        <v>2015</v>
      </c>
      <c r="C1023" s="50" t="str">
        <f t="shared" si="15"/>
        <v>155332015</v>
      </c>
      <c r="D1023" s="50">
        <f>VLOOKUP(A1023,CATMUN!$B$2:$G$1123,6,0)</f>
        <v>15</v>
      </c>
      <c r="E1023" s="50" t="s">
        <v>1358</v>
      </c>
      <c r="F1023" s="50">
        <v>0</v>
      </c>
      <c r="G1023" s="50">
        <v>23350.427729999999</v>
      </c>
    </row>
    <row r="1024" spans="1:7" x14ac:dyDescent="0.2">
      <c r="A1024" s="50">
        <v>15533</v>
      </c>
      <c r="B1024" s="50">
        <v>2016</v>
      </c>
      <c r="C1024" s="50" t="str">
        <f t="shared" si="15"/>
        <v>155332016</v>
      </c>
      <c r="D1024" s="50">
        <f>VLOOKUP(A1024,CATMUN!$B$2:$G$1123,6,0)</f>
        <v>15</v>
      </c>
      <c r="E1024" s="50" t="s">
        <v>1358</v>
      </c>
      <c r="F1024" s="50">
        <v>0</v>
      </c>
      <c r="G1024" s="50">
        <v>25866452</v>
      </c>
    </row>
    <row r="1025" spans="1:7" x14ac:dyDescent="0.2">
      <c r="A1025" s="50">
        <v>15533</v>
      </c>
      <c r="B1025" s="50">
        <v>2017</v>
      </c>
      <c r="C1025" s="50" t="str">
        <f t="shared" si="15"/>
        <v>155332017</v>
      </c>
      <c r="D1025" s="50">
        <f>VLOOKUP(A1025,CATMUN!$B$2:$G$1123,6,0)</f>
        <v>15</v>
      </c>
      <c r="E1025" s="50" t="s">
        <v>1358</v>
      </c>
      <c r="F1025" s="50">
        <v>6.04</v>
      </c>
      <c r="G1025" s="50">
        <v>38136.226560000003</v>
      </c>
    </row>
    <row r="1026" spans="1:7" x14ac:dyDescent="0.2">
      <c r="A1026" s="50">
        <v>15533</v>
      </c>
      <c r="B1026" s="50">
        <v>2018</v>
      </c>
      <c r="C1026" s="50" t="str">
        <f t="shared" si="15"/>
        <v>155332018</v>
      </c>
      <c r="D1026" s="50">
        <f>VLOOKUP(A1026,CATMUN!$B$2:$G$1123,6,0)</f>
        <v>15</v>
      </c>
      <c r="E1026" s="50" t="s">
        <v>1358</v>
      </c>
      <c r="F1026" s="50">
        <v>0</v>
      </c>
      <c r="G1026" s="50">
        <v>27791024</v>
      </c>
    </row>
    <row r="1027" spans="1:7" x14ac:dyDescent="0.2">
      <c r="A1027" s="50">
        <v>15537</v>
      </c>
      <c r="B1027" s="50">
        <v>2015</v>
      </c>
      <c r="C1027" s="50" t="str">
        <f t="shared" ref="C1027:C1090" si="16">A1027&amp;B1027</f>
        <v>155372015</v>
      </c>
      <c r="D1027" s="50">
        <f>VLOOKUP(A1027,CATMUN!$B$2:$G$1123,6,0)</f>
        <v>15</v>
      </c>
      <c r="E1027" s="50" t="s">
        <v>1359</v>
      </c>
      <c r="F1027" s="50">
        <v>8412.85</v>
      </c>
      <c r="G1027" s="50">
        <v>23350.427729999999</v>
      </c>
    </row>
    <row r="1028" spans="1:7" x14ac:dyDescent="0.2">
      <c r="A1028" s="50">
        <v>15537</v>
      </c>
      <c r="B1028" s="50">
        <v>2016</v>
      </c>
      <c r="C1028" s="50" t="str">
        <f t="shared" si="16"/>
        <v>155372016</v>
      </c>
      <c r="D1028" s="50">
        <f>VLOOKUP(A1028,CATMUN!$B$2:$G$1123,6,0)</f>
        <v>15</v>
      </c>
      <c r="E1028" s="50" t="s">
        <v>1359</v>
      </c>
      <c r="F1028" s="50">
        <v>13644500</v>
      </c>
      <c r="G1028" s="50">
        <v>25866452</v>
      </c>
    </row>
    <row r="1029" spans="1:7" x14ac:dyDescent="0.2">
      <c r="A1029" s="50">
        <v>15537</v>
      </c>
      <c r="B1029" s="50">
        <v>2017</v>
      </c>
      <c r="C1029" s="50" t="str">
        <f t="shared" si="16"/>
        <v>155372017</v>
      </c>
      <c r="D1029" s="50">
        <f>VLOOKUP(A1029,CATMUN!$B$2:$G$1123,6,0)</f>
        <v>15</v>
      </c>
      <c r="E1029" s="50" t="s">
        <v>1359</v>
      </c>
      <c r="F1029" s="50">
        <v>15987</v>
      </c>
      <c r="G1029" s="50">
        <v>38136.226560000003</v>
      </c>
    </row>
    <row r="1030" spans="1:7" x14ac:dyDescent="0.2">
      <c r="A1030" s="50">
        <v>15537</v>
      </c>
      <c r="B1030" s="50">
        <v>2018</v>
      </c>
      <c r="C1030" s="50" t="str">
        <f t="shared" si="16"/>
        <v>155372018</v>
      </c>
      <c r="D1030" s="50">
        <f>VLOOKUP(A1030,CATMUN!$B$2:$G$1123,6,0)</f>
        <v>15</v>
      </c>
      <c r="E1030" s="50" t="s">
        <v>1359</v>
      </c>
      <c r="F1030" s="50">
        <v>11389000</v>
      </c>
      <c r="G1030" s="50">
        <v>27791024</v>
      </c>
    </row>
    <row r="1031" spans="1:7" x14ac:dyDescent="0.2">
      <c r="A1031" s="50">
        <v>15542</v>
      </c>
      <c r="B1031" s="50">
        <v>2015</v>
      </c>
      <c r="C1031" s="50" t="str">
        <f t="shared" si="16"/>
        <v>155422015</v>
      </c>
      <c r="D1031" s="50">
        <f>VLOOKUP(A1031,CATMUN!$B$2:$G$1123,6,0)</f>
        <v>15</v>
      </c>
      <c r="E1031" s="50" t="s">
        <v>1360</v>
      </c>
      <c r="F1031" s="50">
        <v>3031</v>
      </c>
      <c r="G1031" s="50">
        <v>23350.427729999999</v>
      </c>
    </row>
    <row r="1032" spans="1:7" x14ac:dyDescent="0.2">
      <c r="A1032" s="50">
        <v>15542</v>
      </c>
      <c r="B1032" s="50">
        <v>2016</v>
      </c>
      <c r="C1032" s="50" t="str">
        <f t="shared" si="16"/>
        <v>155422016</v>
      </c>
      <c r="D1032" s="50">
        <f>VLOOKUP(A1032,CATMUN!$B$2:$G$1123,6,0)</f>
        <v>15</v>
      </c>
      <c r="E1032" s="50" t="s">
        <v>1360</v>
      </c>
      <c r="F1032" s="50">
        <v>2217088</v>
      </c>
      <c r="G1032" s="50">
        <v>25866452</v>
      </c>
    </row>
    <row r="1033" spans="1:7" x14ac:dyDescent="0.2">
      <c r="A1033" s="50">
        <v>15542</v>
      </c>
      <c r="B1033" s="50">
        <v>2017</v>
      </c>
      <c r="C1033" s="50" t="str">
        <f t="shared" si="16"/>
        <v>155422017</v>
      </c>
      <c r="D1033" s="50">
        <f>VLOOKUP(A1033,CATMUN!$B$2:$G$1123,6,0)</f>
        <v>15</v>
      </c>
      <c r="E1033" s="50" t="s">
        <v>1360</v>
      </c>
      <c r="F1033" s="50">
        <v>22129</v>
      </c>
      <c r="G1033" s="50">
        <v>38136.226560000003</v>
      </c>
    </row>
    <row r="1034" spans="1:7" x14ac:dyDescent="0.2">
      <c r="A1034" s="50">
        <v>15542</v>
      </c>
      <c r="B1034" s="50">
        <v>2018</v>
      </c>
      <c r="C1034" s="50" t="str">
        <f t="shared" si="16"/>
        <v>155422018</v>
      </c>
      <c r="D1034" s="50">
        <f>VLOOKUP(A1034,CATMUN!$B$2:$G$1123,6,0)</f>
        <v>15</v>
      </c>
      <c r="E1034" s="50" t="s">
        <v>1360</v>
      </c>
      <c r="F1034" s="50">
        <v>1696800</v>
      </c>
      <c r="G1034" s="50">
        <v>27791024</v>
      </c>
    </row>
    <row r="1035" spans="1:7" x14ac:dyDescent="0.2">
      <c r="A1035" s="50">
        <v>15550</v>
      </c>
      <c r="B1035" s="50">
        <v>2015</v>
      </c>
      <c r="C1035" s="50" t="str">
        <f t="shared" si="16"/>
        <v>155502015</v>
      </c>
      <c r="D1035" s="50">
        <f>VLOOKUP(A1035,CATMUN!$B$2:$G$1123,6,0)</f>
        <v>15</v>
      </c>
      <c r="E1035" s="50" t="s">
        <v>1361</v>
      </c>
      <c r="F1035" s="50">
        <v>55</v>
      </c>
      <c r="G1035" s="50">
        <v>23350.427729999999</v>
      </c>
    </row>
    <row r="1036" spans="1:7" x14ac:dyDescent="0.2">
      <c r="A1036" s="50">
        <v>15550</v>
      </c>
      <c r="B1036" s="50">
        <v>2016</v>
      </c>
      <c r="C1036" s="50" t="str">
        <f t="shared" si="16"/>
        <v>155502016</v>
      </c>
      <c r="D1036" s="50">
        <f>VLOOKUP(A1036,CATMUN!$B$2:$G$1123,6,0)</f>
        <v>15</v>
      </c>
      <c r="E1036" s="50" t="s">
        <v>1361</v>
      </c>
      <c r="F1036" s="50">
        <v>61000</v>
      </c>
      <c r="G1036" s="50">
        <v>25866452</v>
      </c>
    </row>
    <row r="1037" spans="1:7" x14ac:dyDescent="0.2">
      <c r="A1037" s="50">
        <v>15550</v>
      </c>
      <c r="B1037" s="50">
        <v>2017</v>
      </c>
      <c r="C1037" s="50" t="str">
        <f t="shared" si="16"/>
        <v>155502017</v>
      </c>
      <c r="D1037" s="50">
        <f>VLOOKUP(A1037,CATMUN!$B$2:$G$1123,6,0)</f>
        <v>15</v>
      </c>
      <c r="E1037" s="50" t="s">
        <v>1361</v>
      </c>
      <c r="F1037" s="50">
        <v>0</v>
      </c>
      <c r="G1037" s="50">
        <v>38136.226560000003</v>
      </c>
    </row>
    <row r="1038" spans="1:7" x14ac:dyDescent="0.2">
      <c r="A1038" s="50">
        <v>15550</v>
      </c>
      <c r="B1038" s="50">
        <v>2018</v>
      </c>
      <c r="C1038" s="50" t="str">
        <f t="shared" si="16"/>
        <v>155502018</v>
      </c>
      <c r="D1038" s="50">
        <f>VLOOKUP(A1038,CATMUN!$B$2:$G$1123,6,0)</f>
        <v>15</v>
      </c>
      <c r="E1038" s="50" t="s">
        <v>1361</v>
      </c>
      <c r="F1038" s="50">
        <v>0</v>
      </c>
      <c r="G1038" s="50">
        <v>27791024</v>
      </c>
    </row>
    <row r="1039" spans="1:7" x14ac:dyDescent="0.2">
      <c r="A1039" s="50">
        <v>15572</v>
      </c>
      <c r="B1039" s="50">
        <v>2015</v>
      </c>
      <c r="C1039" s="50" t="str">
        <f t="shared" si="16"/>
        <v>155722015</v>
      </c>
      <c r="D1039" s="50">
        <f>VLOOKUP(A1039,CATMUN!$B$2:$G$1123,6,0)</f>
        <v>14</v>
      </c>
      <c r="E1039" s="50" t="s">
        <v>1362</v>
      </c>
      <c r="F1039" s="50">
        <v>568993</v>
      </c>
      <c r="G1039" s="50">
        <v>338773.03129999997</v>
      </c>
    </row>
    <row r="1040" spans="1:7" x14ac:dyDescent="0.2">
      <c r="A1040" s="50">
        <v>15572</v>
      </c>
      <c r="B1040" s="50">
        <v>2016</v>
      </c>
      <c r="C1040" s="50" t="str">
        <f t="shared" si="16"/>
        <v>155722016</v>
      </c>
      <c r="D1040" s="50">
        <f>VLOOKUP(A1040,CATMUN!$B$2:$G$1123,6,0)</f>
        <v>14</v>
      </c>
      <c r="E1040" s="50" t="s">
        <v>1362</v>
      </c>
      <c r="F1040" s="50">
        <v>504186020.89999998</v>
      </c>
      <c r="G1040" s="50">
        <v>218762448</v>
      </c>
    </row>
    <row r="1041" spans="1:7" x14ac:dyDescent="0.2">
      <c r="A1041" s="50">
        <v>15572</v>
      </c>
      <c r="B1041" s="50">
        <v>2017</v>
      </c>
      <c r="C1041" s="50" t="str">
        <f t="shared" si="16"/>
        <v>155722017</v>
      </c>
      <c r="D1041" s="50">
        <f>VLOOKUP(A1041,CATMUN!$B$2:$G$1123,6,0)</f>
        <v>14</v>
      </c>
      <c r="E1041" s="50" t="s">
        <v>1362</v>
      </c>
      <c r="F1041" s="50">
        <v>998529.11</v>
      </c>
      <c r="G1041" s="50">
        <v>181327</v>
      </c>
    </row>
    <row r="1042" spans="1:7" x14ac:dyDescent="0.2">
      <c r="A1042" s="50">
        <v>15572</v>
      </c>
      <c r="B1042" s="50">
        <v>2018</v>
      </c>
      <c r="C1042" s="50" t="str">
        <f t="shared" si="16"/>
        <v>155722018</v>
      </c>
      <c r="D1042" s="50">
        <f>VLOOKUP(A1042,CATMUN!$B$2:$G$1123,6,0)</f>
        <v>14</v>
      </c>
      <c r="E1042" s="50" t="s">
        <v>1362</v>
      </c>
      <c r="F1042" s="50">
        <v>363962990</v>
      </c>
      <c r="G1042" s="50">
        <v>221394400</v>
      </c>
    </row>
    <row r="1043" spans="1:7" x14ac:dyDescent="0.2">
      <c r="A1043" s="50">
        <v>15580</v>
      </c>
      <c r="B1043" s="50">
        <v>2015</v>
      </c>
      <c r="C1043" s="50" t="str">
        <f t="shared" si="16"/>
        <v>155802015</v>
      </c>
      <c r="D1043" s="50">
        <f>VLOOKUP(A1043,CATMUN!$B$2:$G$1123,6,0)</f>
        <v>15</v>
      </c>
      <c r="E1043" s="50" t="s">
        <v>1363</v>
      </c>
      <c r="F1043" s="50">
        <v>0</v>
      </c>
      <c r="G1043" s="50">
        <v>18925.23633</v>
      </c>
    </row>
    <row r="1044" spans="1:7" x14ac:dyDescent="0.2">
      <c r="A1044" s="50">
        <v>15580</v>
      </c>
      <c r="B1044" s="50">
        <v>2016</v>
      </c>
      <c r="C1044" s="50" t="str">
        <f t="shared" si="16"/>
        <v>155802016</v>
      </c>
      <c r="D1044" s="50">
        <f>VLOOKUP(A1044,CATMUN!$B$2:$G$1123,6,0)</f>
        <v>15</v>
      </c>
      <c r="E1044" s="50" t="s">
        <v>1363</v>
      </c>
      <c r="F1044" s="50">
        <v>3406011</v>
      </c>
      <c r="G1044" s="50">
        <v>28165158</v>
      </c>
    </row>
    <row r="1045" spans="1:7" x14ac:dyDescent="0.2">
      <c r="A1045" s="50">
        <v>15580</v>
      </c>
      <c r="B1045" s="50">
        <v>2017</v>
      </c>
      <c r="C1045" s="50" t="str">
        <f t="shared" si="16"/>
        <v>155802017</v>
      </c>
      <c r="D1045" s="50">
        <f>VLOOKUP(A1045,CATMUN!$B$2:$G$1123,6,0)</f>
        <v>15</v>
      </c>
      <c r="E1045" s="50" t="s">
        <v>1363</v>
      </c>
      <c r="F1045" s="50">
        <v>11</v>
      </c>
      <c r="G1045" s="50">
        <v>16446.85742</v>
      </c>
    </row>
    <row r="1046" spans="1:7" x14ac:dyDescent="0.2">
      <c r="A1046" s="50">
        <v>15580</v>
      </c>
      <c r="B1046" s="50">
        <v>2018</v>
      </c>
      <c r="C1046" s="50" t="str">
        <f t="shared" si="16"/>
        <v>155802018</v>
      </c>
      <c r="D1046" s="50">
        <f>VLOOKUP(A1046,CATMUN!$B$2:$G$1123,6,0)</f>
        <v>15</v>
      </c>
      <c r="E1046" s="50" t="s">
        <v>1363</v>
      </c>
      <c r="F1046" s="50">
        <v>23396141</v>
      </c>
      <c r="G1046" s="50">
        <v>31061434</v>
      </c>
    </row>
    <row r="1047" spans="1:7" x14ac:dyDescent="0.2">
      <c r="A1047" s="50">
        <v>15599</v>
      </c>
      <c r="B1047" s="50">
        <v>2015</v>
      </c>
      <c r="C1047" s="50" t="str">
        <f t="shared" si="16"/>
        <v>155992015</v>
      </c>
      <c r="D1047" s="50">
        <f>VLOOKUP(A1047,CATMUN!$B$2:$G$1123,6,0)</f>
        <v>14</v>
      </c>
      <c r="E1047" s="50" t="s">
        <v>1364</v>
      </c>
      <c r="F1047" s="50">
        <v>11306.63</v>
      </c>
      <c r="G1047" s="50">
        <v>338773.03129999997</v>
      </c>
    </row>
    <row r="1048" spans="1:7" x14ac:dyDescent="0.2">
      <c r="A1048" s="50">
        <v>15599</v>
      </c>
      <c r="B1048" s="50">
        <v>2016</v>
      </c>
      <c r="C1048" s="50" t="str">
        <f t="shared" si="16"/>
        <v>155992016</v>
      </c>
      <c r="D1048" s="50">
        <f>VLOOKUP(A1048,CATMUN!$B$2:$G$1123,6,0)</f>
        <v>14</v>
      </c>
      <c r="E1048" s="50" t="s">
        <v>1364</v>
      </c>
      <c r="F1048" s="50">
        <v>15396384</v>
      </c>
      <c r="G1048" s="50">
        <v>218762448</v>
      </c>
    </row>
    <row r="1049" spans="1:7" x14ac:dyDescent="0.2">
      <c r="A1049" s="50">
        <v>15599</v>
      </c>
      <c r="B1049" s="50">
        <v>2017</v>
      </c>
      <c r="C1049" s="50" t="str">
        <f t="shared" si="16"/>
        <v>155992017</v>
      </c>
      <c r="D1049" s="50">
        <f>VLOOKUP(A1049,CATMUN!$B$2:$G$1123,6,0)</f>
        <v>14</v>
      </c>
      <c r="E1049" s="50" t="s">
        <v>1364</v>
      </c>
      <c r="F1049" s="50">
        <v>8092.58</v>
      </c>
      <c r="G1049" s="50">
        <v>181327</v>
      </c>
    </row>
    <row r="1050" spans="1:7" x14ac:dyDescent="0.2">
      <c r="A1050" s="50">
        <v>15599</v>
      </c>
      <c r="B1050" s="50">
        <v>2018</v>
      </c>
      <c r="C1050" s="50" t="str">
        <f t="shared" si="16"/>
        <v>155992018</v>
      </c>
      <c r="D1050" s="50">
        <f>VLOOKUP(A1050,CATMUN!$B$2:$G$1123,6,0)</f>
        <v>14</v>
      </c>
      <c r="E1050" s="50" t="s">
        <v>1364</v>
      </c>
      <c r="F1050" s="50">
        <v>19471990</v>
      </c>
      <c r="G1050" s="50">
        <v>221394400</v>
      </c>
    </row>
    <row r="1051" spans="1:7" x14ac:dyDescent="0.2">
      <c r="A1051" s="50">
        <v>15600</v>
      </c>
      <c r="B1051" s="50">
        <v>2015</v>
      </c>
      <c r="C1051" s="50" t="str">
        <f t="shared" si="16"/>
        <v>156002015</v>
      </c>
      <c r="D1051" s="50">
        <f>VLOOKUP(A1051,CATMUN!$B$2:$G$1123,6,0)</f>
        <v>15</v>
      </c>
      <c r="E1051" s="50" t="s">
        <v>1365</v>
      </c>
      <c r="F1051" s="50">
        <v>1050</v>
      </c>
      <c r="G1051" s="50">
        <v>23350.427729999999</v>
      </c>
    </row>
    <row r="1052" spans="1:7" x14ac:dyDescent="0.2">
      <c r="A1052" s="50">
        <v>15600</v>
      </c>
      <c r="B1052" s="50">
        <v>2016</v>
      </c>
      <c r="C1052" s="50" t="str">
        <f t="shared" si="16"/>
        <v>156002016</v>
      </c>
      <c r="D1052" s="50">
        <f>VLOOKUP(A1052,CATMUN!$B$2:$G$1123,6,0)</f>
        <v>15</v>
      </c>
      <c r="E1052" s="50" t="s">
        <v>1365</v>
      </c>
      <c r="F1052" s="50">
        <v>6009000</v>
      </c>
      <c r="G1052" s="50">
        <v>25866452</v>
      </c>
    </row>
    <row r="1053" spans="1:7" x14ac:dyDescent="0.2">
      <c r="A1053" s="50">
        <v>15600</v>
      </c>
      <c r="B1053" s="50">
        <v>2017</v>
      </c>
      <c r="C1053" s="50" t="str">
        <f t="shared" si="16"/>
        <v>156002017</v>
      </c>
      <c r="D1053" s="50">
        <f>VLOOKUP(A1053,CATMUN!$B$2:$G$1123,6,0)</f>
        <v>15</v>
      </c>
      <c r="E1053" s="50" t="s">
        <v>1365</v>
      </c>
      <c r="F1053" s="50">
        <v>660</v>
      </c>
      <c r="G1053" s="50">
        <v>38136.226560000003</v>
      </c>
    </row>
    <row r="1054" spans="1:7" x14ac:dyDescent="0.2">
      <c r="A1054" s="50">
        <v>15600</v>
      </c>
      <c r="B1054" s="50">
        <v>2018</v>
      </c>
      <c r="C1054" s="50" t="str">
        <f t="shared" si="16"/>
        <v>156002018</v>
      </c>
      <c r="D1054" s="50">
        <f>VLOOKUP(A1054,CATMUN!$B$2:$G$1123,6,0)</f>
        <v>15</v>
      </c>
      <c r="E1054" s="50" t="s">
        <v>1365</v>
      </c>
      <c r="F1054" s="50">
        <v>7876000</v>
      </c>
      <c r="G1054" s="50">
        <v>27791024</v>
      </c>
    </row>
    <row r="1055" spans="1:7" x14ac:dyDescent="0.2">
      <c r="A1055" s="50">
        <v>15621</v>
      </c>
      <c r="B1055" s="50">
        <v>2015</v>
      </c>
      <c r="C1055" s="50" t="str">
        <f t="shared" si="16"/>
        <v>156212015</v>
      </c>
      <c r="D1055" s="50">
        <f>VLOOKUP(A1055,CATMUN!$B$2:$G$1123,6,0)</f>
        <v>15</v>
      </c>
      <c r="E1055" s="50" t="s">
        <v>1366</v>
      </c>
      <c r="F1055" s="50">
        <v>101.67</v>
      </c>
      <c r="G1055" s="50">
        <v>23350.427729999999</v>
      </c>
    </row>
    <row r="1056" spans="1:7" x14ac:dyDescent="0.2">
      <c r="A1056" s="50">
        <v>15621</v>
      </c>
      <c r="B1056" s="50">
        <v>2016</v>
      </c>
      <c r="C1056" s="50" t="str">
        <f t="shared" si="16"/>
        <v>156212016</v>
      </c>
      <c r="D1056" s="50">
        <f>VLOOKUP(A1056,CATMUN!$B$2:$G$1123,6,0)</f>
        <v>15</v>
      </c>
      <c r="E1056" s="50" t="s">
        <v>1366</v>
      </c>
      <c r="F1056" s="50">
        <v>63552</v>
      </c>
      <c r="G1056" s="50">
        <v>25866452</v>
      </c>
    </row>
    <row r="1057" spans="1:7" x14ac:dyDescent="0.2">
      <c r="A1057" s="50">
        <v>15621</v>
      </c>
      <c r="B1057" s="50">
        <v>2017</v>
      </c>
      <c r="C1057" s="50" t="str">
        <f t="shared" si="16"/>
        <v>156212017</v>
      </c>
      <c r="D1057" s="50">
        <f>VLOOKUP(A1057,CATMUN!$B$2:$G$1123,6,0)</f>
        <v>15</v>
      </c>
      <c r="E1057" s="50" t="s">
        <v>1366</v>
      </c>
      <c r="F1057" s="50">
        <v>0</v>
      </c>
      <c r="G1057" s="50">
        <v>38136.226560000003</v>
      </c>
    </row>
    <row r="1058" spans="1:7" x14ac:dyDescent="0.2">
      <c r="A1058" s="50">
        <v>15621</v>
      </c>
      <c r="B1058" s="50">
        <v>2018</v>
      </c>
      <c r="C1058" s="50" t="str">
        <f t="shared" si="16"/>
        <v>156212018</v>
      </c>
      <c r="D1058" s="50">
        <f>VLOOKUP(A1058,CATMUN!$B$2:$G$1123,6,0)</f>
        <v>15</v>
      </c>
      <c r="E1058" s="50" t="s">
        <v>1366</v>
      </c>
      <c r="F1058" s="50">
        <v>21000</v>
      </c>
      <c r="G1058" s="50">
        <v>27791024</v>
      </c>
    </row>
    <row r="1059" spans="1:7" x14ac:dyDescent="0.2">
      <c r="A1059" s="50">
        <v>15632</v>
      </c>
      <c r="B1059" s="50">
        <v>2015</v>
      </c>
      <c r="C1059" s="50" t="str">
        <f t="shared" si="16"/>
        <v>156322015</v>
      </c>
      <c r="D1059" s="50">
        <f>VLOOKUP(A1059,CATMUN!$B$2:$G$1123,6,0)</f>
        <v>15</v>
      </c>
      <c r="E1059" s="50" t="s">
        <v>1367</v>
      </c>
      <c r="F1059" s="50">
        <v>4329.18</v>
      </c>
      <c r="G1059" s="50">
        <v>23350.427729999999</v>
      </c>
    </row>
    <row r="1060" spans="1:7" x14ac:dyDescent="0.2">
      <c r="A1060" s="50">
        <v>15632</v>
      </c>
      <c r="B1060" s="50">
        <v>2016</v>
      </c>
      <c r="C1060" s="50" t="str">
        <f t="shared" si="16"/>
        <v>156322016</v>
      </c>
      <c r="D1060" s="50">
        <f>VLOOKUP(A1060,CATMUN!$B$2:$G$1123,6,0)</f>
        <v>15</v>
      </c>
      <c r="E1060" s="50" t="s">
        <v>1367</v>
      </c>
      <c r="F1060" s="50">
        <v>5257478</v>
      </c>
      <c r="G1060" s="50">
        <v>25866452</v>
      </c>
    </row>
    <row r="1061" spans="1:7" x14ac:dyDescent="0.2">
      <c r="A1061" s="50">
        <v>15632</v>
      </c>
      <c r="B1061" s="50">
        <v>2017</v>
      </c>
      <c r="C1061" s="50" t="str">
        <f t="shared" si="16"/>
        <v>156322017</v>
      </c>
      <c r="D1061" s="50">
        <f>VLOOKUP(A1061,CATMUN!$B$2:$G$1123,6,0)</f>
        <v>15</v>
      </c>
      <c r="E1061" s="50" t="s">
        <v>1367</v>
      </c>
      <c r="F1061" s="50">
        <v>4700.3599999999997</v>
      </c>
      <c r="G1061" s="50">
        <v>38136.226560000003</v>
      </c>
    </row>
    <row r="1062" spans="1:7" x14ac:dyDescent="0.2">
      <c r="A1062" s="50">
        <v>15632</v>
      </c>
      <c r="B1062" s="50">
        <v>2018</v>
      </c>
      <c r="C1062" s="50" t="str">
        <f t="shared" si="16"/>
        <v>156322018</v>
      </c>
      <c r="D1062" s="50">
        <f>VLOOKUP(A1062,CATMUN!$B$2:$G$1123,6,0)</f>
        <v>15</v>
      </c>
      <c r="E1062" s="50" t="s">
        <v>1367</v>
      </c>
      <c r="F1062" s="50">
        <v>7363600</v>
      </c>
      <c r="G1062" s="50">
        <v>27791024</v>
      </c>
    </row>
    <row r="1063" spans="1:7" x14ac:dyDescent="0.2">
      <c r="A1063" s="50">
        <v>15638</v>
      </c>
      <c r="B1063" s="50">
        <v>2015</v>
      </c>
      <c r="C1063" s="50" t="str">
        <f t="shared" si="16"/>
        <v>156382015</v>
      </c>
      <c r="D1063" s="50">
        <f>VLOOKUP(A1063,CATMUN!$B$2:$G$1123,6,0)</f>
        <v>14</v>
      </c>
      <c r="E1063" s="50" t="s">
        <v>1368</v>
      </c>
      <c r="F1063" s="50">
        <v>1765.4</v>
      </c>
      <c r="G1063" s="50">
        <v>338773.03129999997</v>
      </c>
    </row>
    <row r="1064" spans="1:7" x14ac:dyDescent="0.2">
      <c r="A1064" s="50">
        <v>15638</v>
      </c>
      <c r="B1064" s="50">
        <v>2016</v>
      </c>
      <c r="C1064" s="50" t="str">
        <f t="shared" si="16"/>
        <v>156382016</v>
      </c>
      <c r="D1064" s="50">
        <f>VLOOKUP(A1064,CATMUN!$B$2:$G$1123,6,0)</f>
        <v>14</v>
      </c>
      <c r="E1064" s="50" t="s">
        <v>1368</v>
      </c>
      <c r="F1064" s="50">
        <v>11096112</v>
      </c>
      <c r="G1064" s="50">
        <v>218762448</v>
      </c>
    </row>
    <row r="1065" spans="1:7" x14ac:dyDescent="0.2">
      <c r="A1065" s="50">
        <v>15638</v>
      </c>
      <c r="B1065" s="50">
        <v>2017</v>
      </c>
      <c r="C1065" s="50" t="str">
        <f t="shared" si="16"/>
        <v>156382017</v>
      </c>
      <c r="D1065" s="50">
        <f>VLOOKUP(A1065,CATMUN!$B$2:$G$1123,6,0)</f>
        <v>14</v>
      </c>
      <c r="E1065" s="50" t="s">
        <v>1368</v>
      </c>
      <c r="F1065" s="50">
        <v>17071.89</v>
      </c>
      <c r="G1065" s="50">
        <v>181327</v>
      </c>
    </row>
    <row r="1066" spans="1:7" x14ac:dyDescent="0.2">
      <c r="A1066" s="50">
        <v>15638</v>
      </c>
      <c r="B1066" s="50">
        <v>2018</v>
      </c>
      <c r="C1066" s="50" t="str">
        <f t="shared" si="16"/>
        <v>156382018</v>
      </c>
      <c r="D1066" s="50">
        <f>VLOOKUP(A1066,CATMUN!$B$2:$G$1123,6,0)</f>
        <v>14</v>
      </c>
      <c r="E1066" s="50" t="s">
        <v>1368</v>
      </c>
      <c r="F1066" s="50">
        <v>19622221</v>
      </c>
      <c r="G1066" s="50">
        <v>221394400</v>
      </c>
    </row>
    <row r="1067" spans="1:7" x14ac:dyDescent="0.2">
      <c r="A1067" s="50">
        <v>15646</v>
      </c>
      <c r="B1067" s="50">
        <v>2015</v>
      </c>
      <c r="C1067" s="50" t="str">
        <f t="shared" si="16"/>
        <v>156462015</v>
      </c>
      <c r="D1067" s="50">
        <f>VLOOKUP(A1067,CATMUN!$B$2:$G$1123,6,0)</f>
        <v>14</v>
      </c>
      <c r="E1067" s="50" t="s">
        <v>1369</v>
      </c>
      <c r="F1067" s="50">
        <v>81748.83</v>
      </c>
      <c r="G1067" s="50">
        <v>505977.6875</v>
      </c>
    </row>
    <row r="1068" spans="1:7" x14ac:dyDescent="0.2">
      <c r="A1068" s="50">
        <v>15646</v>
      </c>
      <c r="B1068" s="50">
        <v>2016</v>
      </c>
      <c r="C1068" s="50" t="str">
        <f t="shared" si="16"/>
        <v>156462016</v>
      </c>
      <c r="D1068" s="50">
        <f>VLOOKUP(A1068,CATMUN!$B$2:$G$1123,6,0)</f>
        <v>14</v>
      </c>
      <c r="E1068" s="50" t="s">
        <v>1369</v>
      </c>
      <c r="F1068" s="50">
        <v>60388700</v>
      </c>
      <c r="G1068" s="50">
        <v>530633504</v>
      </c>
    </row>
    <row r="1069" spans="1:7" x14ac:dyDescent="0.2">
      <c r="A1069" s="50">
        <v>15646</v>
      </c>
      <c r="B1069" s="50">
        <v>2017</v>
      </c>
      <c r="C1069" s="50" t="str">
        <f t="shared" si="16"/>
        <v>156462017</v>
      </c>
      <c r="D1069" s="50">
        <f>VLOOKUP(A1069,CATMUN!$B$2:$G$1123,6,0)</f>
        <v>14</v>
      </c>
      <c r="E1069" s="50" t="s">
        <v>1369</v>
      </c>
      <c r="F1069" s="50">
        <v>48797.09</v>
      </c>
      <c r="G1069" s="50">
        <v>444938.46879999997</v>
      </c>
    </row>
    <row r="1070" spans="1:7" x14ac:dyDescent="0.2">
      <c r="A1070" s="50">
        <v>15646</v>
      </c>
      <c r="B1070" s="50">
        <v>2018</v>
      </c>
      <c r="C1070" s="50" t="str">
        <f t="shared" si="16"/>
        <v>156462018</v>
      </c>
      <c r="D1070" s="50">
        <f>VLOOKUP(A1070,CATMUN!$B$2:$G$1123,6,0)</f>
        <v>14</v>
      </c>
      <c r="E1070" s="50" t="s">
        <v>1369</v>
      </c>
      <c r="F1070" s="50">
        <v>65247995</v>
      </c>
      <c r="G1070" s="50">
        <v>529757888</v>
      </c>
    </row>
    <row r="1071" spans="1:7" x14ac:dyDescent="0.2">
      <c r="A1071" s="50">
        <v>15660</v>
      </c>
      <c r="B1071" s="50">
        <v>2015</v>
      </c>
      <c r="C1071" s="50" t="str">
        <f t="shared" si="16"/>
        <v>156602015</v>
      </c>
      <c r="D1071" s="50">
        <f>VLOOKUP(A1071,CATMUN!$B$2:$G$1123,6,0)</f>
        <v>15</v>
      </c>
      <c r="E1071" s="50" t="s">
        <v>1370</v>
      </c>
      <c r="F1071" s="50">
        <v>0</v>
      </c>
      <c r="G1071" s="50">
        <v>23350.427729999999</v>
      </c>
    </row>
    <row r="1072" spans="1:7" x14ac:dyDescent="0.2">
      <c r="A1072" s="50">
        <v>15660</v>
      </c>
      <c r="B1072" s="50">
        <v>2016</v>
      </c>
      <c r="C1072" s="50" t="str">
        <f t="shared" si="16"/>
        <v>156602016</v>
      </c>
      <c r="D1072" s="50">
        <f>VLOOKUP(A1072,CATMUN!$B$2:$G$1123,6,0)</f>
        <v>15</v>
      </c>
      <c r="E1072" s="50" t="s">
        <v>1370</v>
      </c>
      <c r="F1072" s="50">
        <v>0</v>
      </c>
      <c r="G1072" s="50">
        <v>25866452</v>
      </c>
    </row>
    <row r="1073" spans="1:7" x14ac:dyDescent="0.2">
      <c r="A1073" s="50">
        <v>15660</v>
      </c>
      <c r="B1073" s="50">
        <v>2017</v>
      </c>
      <c r="C1073" s="50" t="str">
        <f t="shared" si="16"/>
        <v>156602017</v>
      </c>
      <c r="D1073" s="50">
        <f>VLOOKUP(A1073,CATMUN!$B$2:$G$1123,6,0)</f>
        <v>15</v>
      </c>
      <c r="E1073" s="50" t="s">
        <v>1370</v>
      </c>
      <c r="F1073" s="50">
        <v>0</v>
      </c>
      <c r="G1073" s="50">
        <v>38136.226560000003</v>
      </c>
    </row>
    <row r="1074" spans="1:7" x14ac:dyDescent="0.2">
      <c r="A1074" s="50">
        <v>15660</v>
      </c>
      <c r="B1074" s="50">
        <v>2018</v>
      </c>
      <c r="C1074" s="50" t="str">
        <f t="shared" si="16"/>
        <v>156602018</v>
      </c>
      <c r="D1074" s="50">
        <f>VLOOKUP(A1074,CATMUN!$B$2:$G$1123,6,0)</f>
        <v>15</v>
      </c>
      <c r="E1074" s="50" t="s">
        <v>1370</v>
      </c>
      <c r="F1074" s="50">
        <v>29050</v>
      </c>
      <c r="G1074" s="50">
        <v>27791024</v>
      </c>
    </row>
    <row r="1075" spans="1:7" x14ac:dyDescent="0.2">
      <c r="A1075" s="50">
        <v>15664</v>
      </c>
      <c r="B1075" s="50">
        <v>2015</v>
      </c>
      <c r="C1075" s="50" t="str">
        <f t="shared" si="16"/>
        <v>156642015</v>
      </c>
      <c r="D1075" s="50">
        <f>VLOOKUP(A1075,CATMUN!$B$2:$G$1123,6,0)</f>
        <v>15</v>
      </c>
      <c r="E1075" s="50" t="s">
        <v>1371</v>
      </c>
      <c r="F1075" s="50">
        <v>28.03</v>
      </c>
      <c r="G1075" s="50">
        <v>100012.99219999999</v>
      </c>
    </row>
    <row r="1076" spans="1:7" x14ac:dyDescent="0.2">
      <c r="A1076" s="50">
        <v>15664</v>
      </c>
      <c r="B1076" s="50">
        <v>2016</v>
      </c>
      <c r="C1076" s="50" t="str">
        <f t="shared" si="16"/>
        <v>156642016</v>
      </c>
      <c r="D1076" s="50">
        <f>VLOOKUP(A1076,CATMUN!$B$2:$G$1123,6,0)</f>
        <v>15</v>
      </c>
      <c r="E1076" s="50" t="s">
        <v>1371</v>
      </c>
      <c r="F1076" s="50">
        <v>0</v>
      </c>
      <c r="G1076" s="50">
        <v>89622032</v>
      </c>
    </row>
    <row r="1077" spans="1:7" x14ac:dyDescent="0.2">
      <c r="A1077" s="50">
        <v>15664</v>
      </c>
      <c r="B1077" s="50">
        <v>2017</v>
      </c>
      <c r="C1077" s="50" t="str">
        <f t="shared" si="16"/>
        <v>156642017</v>
      </c>
      <c r="D1077" s="50">
        <f>VLOOKUP(A1077,CATMUN!$B$2:$G$1123,6,0)</f>
        <v>15</v>
      </c>
      <c r="E1077" s="50" t="s">
        <v>1371</v>
      </c>
      <c r="F1077" s="50">
        <v>2737.05</v>
      </c>
      <c r="G1077" s="50">
        <v>101419.7031</v>
      </c>
    </row>
    <row r="1078" spans="1:7" x14ac:dyDescent="0.2">
      <c r="A1078" s="50">
        <v>15664</v>
      </c>
      <c r="B1078" s="50">
        <v>2018</v>
      </c>
      <c r="C1078" s="50" t="str">
        <f t="shared" si="16"/>
        <v>156642018</v>
      </c>
      <c r="D1078" s="50">
        <f>VLOOKUP(A1078,CATMUN!$B$2:$G$1123,6,0)</f>
        <v>15</v>
      </c>
      <c r="E1078" s="50" t="s">
        <v>1371</v>
      </c>
      <c r="F1078" s="50">
        <v>120094</v>
      </c>
      <c r="G1078" s="50">
        <v>135966816</v>
      </c>
    </row>
    <row r="1079" spans="1:7" x14ac:dyDescent="0.2">
      <c r="A1079" s="50">
        <v>15667</v>
      </c>
      <c r="B1079" s="50">
        <v>2016</v>
      </c>
      <c r="C1079" s="50" t="str">
        <f t="shared" si="16"/>
        <v>156672016</v>
      </c>
      <c r="D1079" s="50">
        <f>VLOOKUP(A1079,CATMUN!$B$2:$G$1123,6,0)</f>
        <v>15</v>
      </c>
      <c r="E1079" s="50" t="s">
        <v>1372</v>
      </c>
      <c r="F1079" s="50">
        <v>3035141</v>
      </c>
      <c r="G1079" s="50">
        <v>25866452</v>
      </c>
    </row>
    <row r="1080" spans="1:7" x14ac:dyDescent="0.2">
      <c r="A1080" s="50">
        <v>15667</v>
      </c>
      <c r="B1080" s="50">
        <v>2018</v>
      </c>
      <c r="C1080" s="50" t="str">
        <f t="shared" si="16"/>
        <v>156672018</v>
      </c>
      <c r="D1080" s="50">
        <f>VLOOKUP(A1080,CATMUN!$B$2:$G$1123,6,0)</f>
        <v>15</v>
      </c>
      <c r="E1080" s="50" t="s">
        <v>1372</v>
      </c>
      <c r="F1080" s="50">
        <v>3197660</v>
      </c>
      <c r="G1080" s="50">
        <v>27791024</v>
      </c>
    </row>
    <row r="1081" spans="1:7" x14ac:dyDescent="0.2">
      <c r="A1081" s="50">
        <v>15673</v>
      </c>
      <c r="B1081" s="50">
        <v>2015</v>
      </c>
      <c r="C1081" s="50" t="str">
        <f t="shared" si="16"/>
        <v>156732015</v>
      </c>
      <c r="D1081" s="50">
        <f>VLOOKUP(A1081,CATMUN!$B$2:$G$1123,6,0)</f>
        <v>15</v>
      </c>
      <c r="E1081" s="50" t="s">
        <v>1373</v>
      </c>
      <c r="F1081" s="50">
        <v>0</v>
      </c>
      <c r="G1081" s="50">
        <v>23350.427729999999</v>
      </c>
    </row>
    <row r="1082" spans="1:7" x14ac:dyDescent="0.2">
      <c r="A1082" s="50">
        <v>15673</v>
      </c>
      <c r="B1082" s="50">
        <v>2016</v>
      </c>
      <c r="C1082" s="50" t="str">
        <f t="shared" si="16"/>
        <v>156732016</v>
      </c>
      <c r="D1082" s="50">
        <f>VLOOKUP(A1082,CATMUN!$B$2:$G$1123,6,0)</f>
        <v>15</v>
      </c>
      <c r="E1082" s="50" t="s">
        <v>1373</v>
      </c>
      <c r="F1082" s="50">
        <v>0</v>
      </c>
      <c r="G1082" s="50">
        <v>25866452</v>
      </c>
    </row>
    <row r="1083" spans="1:7" x14ac:dyDescent="0.2">
      <c r="A1083" s="50">
        <v>15673</v>
      </c>
      <c r="B1083" s="50">
        <v>2017</v>
      </c>
      <c r="C1083" s="50" t="str">
        <f t="shared" si="16"/>
        <v>156732017</v>
      </c>
      <c r="D1083" s="50">
        <f>VLOOKUP(A1083,CATMUN!$B$2:$G$1123,6,0)</f>
        <v>15</v>
      </c>
      <c r="E1083" s="50" t="s">
        <v>1373</v>
      </c>
      <c r="F1083" s="50">
        <v>0</v>
      </c>
      <c r="G1083" s="50">
        <v>38136.226560000003</v>
      </c>
    </row>
    <row r="1084" spans="1:7" x14ac:dyDescent="0.2">
      <c r="A1084" s="50">
        <v>15673</v>
      </c>
      <c r="B1084" s="50">
        <v>2018</v>
      </c>
      <c r="C1084" s="50" t="str">
        <f t="shared" si="16"/>
        <v>156732018</v>
      </c>
      <c r="D1084" s="50">
        <f>VLOOKUP(A1084,CATMUN!$B$2:$G$1123,6,0)</f>
        <v>15</v>
      </c>
      <c r="E1084" s="50" t="s">
        <v>1373</v>
      </c>
      <c r="F1084" s="50">
        <v>836000</v>
      </c>
      <c r="G1084" s="50">
        <v>27791024</v>
      </c>
    </row>
    <row r="1085" spans="1:7" x14ac:dyDescent="0.2">
      <c r="A1085" s="50">
        <v>15676</v>
      </c>
      <c r="B1085" s="50">
        <v>2016</v>
      </c>
      <c r="C1085" s="50" t="str">
        <f t="shared" si="16"/>
        <v>156762016</v>
      </c>
      <c r="D1085" s="50">
        <f>VLOOKUP(A1085,CATMUN!$B$2:$G$1123,6,0)</f>
        <v>15</v>
      </c>
      <c r="E1085" s="50" t="s">
        <v>1374</v>
      </c>
      <c r="F1085" s="50">
        <v>1257597</v>
      </c>
      <c r="G1085" s="50">
        <v>25866452</v>
      </c>
    </row>
    <row r="1086" spans="1:7" x14ac:dyDescent="0.2">
      <c r="A1086" s="50">
        <v>15676</v>
      </c>
      <c r="B1086" s="50">
        <v>2018</v>
      </c>
      <c r="C1086" s="50" t="str">
        <f t="shared" si="16"/>
        <v>156762018</v>
      </c>
      <c r="D1086" s="50">
        <f>VLOOKUP(A1086,CATMUN!$B$2:$G$1123,6,0)</f>
        <v>15</v>
      </c>
      <c r="E1086" s="50" t="s">
        <v>1374</v>
      </c>
      <c r="F1086" s="50">
        <v>1367049</v>
      </c>
      <c r="G1086" s="50">
        <v>27791024</v>
      </c>
    </row>
    <row r="1087" spans="1:7" x14ac:dyDescent="0.2">
      <c r="A1087" s="50">
        <v>15681</v>
      </c>
      <c r="B1087" s="50">
        <v>2015</v>
      </c>
      <c r="C1087" s="50" t="str">
        <f t="shared" si="16"/>
        <v>156812015</v>
      </c>
      <c r="D1087" s="50">
        <f>VLOOKUP(A1087,CATMUN!$B$2:$G$1123,6,0)</f>
        <v>15</v>
      </c>
      <c r="E1087" s="50" t="s">
        <v>1375</v>
      </c>
      <c r="F1087" s="50">
        <v>114</v>
      </c>
      <c r="G1087" s="50">
        <v>100012.99219999999</v>
      </c>
    </row>
    <row r="1088" spans="1:7" x14ac:dyDescent="0.2">
      <c r="A1088" s="50">
        <v>15681</v>
      </c>
      <c r="B1088" s="50">
        <v>2016</v>
      </c>
      <c r="C1088" s="50" t="str">
        <f t="shared" si="16"/>
        <v>156812016</v>
      </c>
      <c r="D1088" s="50">
        <f>VLOOKUP(A1088,CATMUN!$B$2:$G$1123,6,0)</f>
        <v>15</v>
      </c>
      <c r="E1088" s="50" t="s">
        <v>1375</v>
      </c>
      <c r="F1088" s="50">
        <v>291300</v>
      </c>
      <c r="G1088" s="50">
        <v>89622032</v>
      </c>
    </row>
    <row r="1089" spans="1:7" x14ac:dyDescent="0.2">
      <c r="A1089" s="50">
        <v>15681</v>
      </c>
      <c r="B1089" s="50">
        <v>2017</v>
      </c>
      <c r="C1089" s="50" t="str">
        <f t="shared" si="16"/>
        <v>156812017</v>
      </c>
      <c r="D1089" s="50">
        <f>VLOOKUP(A1089,CATMUN!$B$2:$G$1123,6,0)</f>
        <v>15</v>
      </c>
      <c r="E1089" s="50" t="s">
        <v>1375</v>
      </c>
      <c r="F1089" s="50">
        <v>103</v>
      </c>
      <c r="G1089" s="50">
        <v>101419.7031</v>
      </c>
    </row>
    <row r="1090" spans="1:7" x14ac:dyDescent="0.2">
      <c r="A1090" s="50">
        <v>15681</v>
      </c>
      <c r="B1090" s="50">
        <v>2018</v>
      </c>
      <c r="C1090" s="50" t="str">
        <f t="shared" si="16"/>
        <v>156812018</v>
      </c>
      <c r="D1090" s="50">
        <f>VLOOKUP(A1090,CATMUN!$B$2:$G$1123,6,0)</f>
        <v>15</v>
      </c>
      <c r="E1090" s="50" t="s">
        <v>1375</v>
      </c>
      <c r="F1090" s="50">
        <v>13789968</v>
      </c>
      <c r="G1090" s="50">
        <v>135966816</v>
      </c>
    </row>
    <row r="1091" spans="1:7" x14ac:dyDescent="0.2">
      <c r="A1091" s="50">
        <v>15686</v>
      </c>
      <c r="B1091" s="50">
        <v>2015</v>
      </c>
      <c r="C1091" s="50" t="str">
        <f t="shared" ref="C1091:C1154" si="17">A1091&amp;B1091</f>
        <v>156862015</v>
      </c>
      <c r="D1091" s="50">
        <f>VLOOKUP(A1091,CATMUN!$B$2:$G$1123,6,0)</f>
        <v>14</v>
      </c>
      <c r="E1091" s="50" t="s">
        <v>1376</v>
      </c>
      <c r="F1091" s="50">
        <v>8290</v>
      </c>
      <c r="G1091" s="50">
        <v>338773.03129999997</v>
      </c>
    </row>
    <row r="1092" spans="1:7" x14ac:dyDescent="0.2">
      <c r="A1092" s="50">
        <v>15686</v>
      </c>
      <c r="B1092" s="50">
        <v>2016</v>
      </c>
      <c r="C1092" s="50" t="str">
        <f t="shared" si="17"/>
        <v>156862016</v>
      </c>
      <c r="D1092" s="50">
        <f>VLOOKUP(A1092,CATMUN!$B$2:$G$1123,6,0)</f>
        <v>14</v>
      </c>
      <c r="E1092" s="50" t="s">
        <v>1376</v>
      </c>
      <c r="F1092" s="50">
        <v>12590000</v>
      </c>
      <c r="G1092" s="50">
        <v>218762448</v>
      </c>
    </row>
    <row r="1093" spans="1:7" x14ac:dyDescent="0.2">
      <c r="A1093" s="50">
        <v>15686</v>
      </c>
      <c r="B1093" s="50">
        <v>2017</v>
      </c>
      <c r="C1093" s="50" t="str">
        <f t="shared" si="17"/>
        <v>156862017</v>
      </c>
      <c r="D1093" s="50">
        <f>VLOOKUP(A1093,CATMUN!$B$2:$G$1123,6,0)</f>
        <v>14</v>
      </c>
      <c r="E1093" s="50" t="s">
        <v>1376</v>
      </c>
      <c r="F1093" s="50">
        <v>8935.85</v>
      </c>
      <c r="G1093" s="50">
        <v>181327</v>
      </c>
    </row>
    <row r="1094" spans="1:7" x14ac:dyDescent="0.2">
      <c r="A1094" s="50">
        <v>15686</v>
      </c>
      <c r="B1094" s="50">
        <v>2018</v>
      </c>
      <c r="C1094" s="50" t="str">
        <f t="shared" si="17"/>
        <v>156862018</v>
      </c>
      <c r="D1094" s="50">
        <f>VLOOKUP(A1094,CATMUN!$B$2:$G$1123,6,0)</f>
        <v>14</v>
      </c>
      <c r="E1094" s="50" t="s">
        <v>1376</v>
      </c>
      <c r="F1094" s="50">
        <v>1876200</v>
      </c>
      <c r="G1094" s="50">
        <v>221394400</v>
      </c>
    </row>
    <row r="1095" spans="1:7" x14ac:dyDescent="0.2">
      <c r="A1095" s="50">
        <v>15690</v>
      </c>
      <c r="B1095" s="50">
        <v>2015</v>
      </c>
      <c r="C1095" s="50" t="str">
        <f t="shared" si="17"/>
        <v>156902015</v>
      </c>
      <c r="D1095" s="50">
        <f>VLOOKUP(A1095,CATMUN!$B$2:$G$1123,6,0)</f>
        <v>15</v>
      </c>
      <c r="E1095" s="50" t="s">
        <v>1377</v>
      </c>
      <c r="F1095" s="50">
        <v>39700</v>
      </c>
      <c r="G1095" s="50">
        <v>23350.427729999999</v>
      </c>
    </row>
    <row r="1096" spans="1:7" x14ac:dyDescent="0.2">
      <c r="A1096" s="50">
        <v>15690</v>
      </c>
      <c r="B1096" s="50">
        <v>2016</v>
      </c>
      <c r="C1096" s="50" t="str">
        <f t="shared" si="17"/>
        <v>156902016</v>
      </c>
      <c r="D1096" s="50">
        <f>VLOOKUP(A1096,CATMUN!$B$2:$G$1123,6,0)</f>
        <v>15</v>
      </c>
      <c r="E1096" s="50" t="s">
        <v>1377</v>
      </c>
      <c r="F1096" s="50">
        <v>42949654</v>
      </c>
      <c r="G1096" s="50">
        <v>25866452</v>
      </c>
    </row>
    <row r="1097" spans="1:7" x14ac:dyDescent="0.2">
      <c r="A1097" s="50">
        <v>15690</v>
      </c>
      <c r="B1097" s="50">
        <v>2017</v>
      </c>
      <c r="C1097" s="50" t="str">
        <f t="shared" si="17"/>
        <v>156902017</v>
      </c>
      <c r="D1097" s="50">
        <f>VLOOKUP(A1097,CATMUN!$B$2:$G$1123,6,0)</f>
        <v>15</v>
      </c>
      <c r="E1097" s="50" t="s">
        <v>1377</v>
      </c>
      <c r="F1097" s="50">
        <v>47317</v>
      </c>
      <c r="G1097" s="50">
        <v>38136.226560000003</v>
      </c>
    </row>
    <row r="1098" spans="1:7" x14ac:dyDescent="0.2">
      <c r="A1098" s="50">
        <v>15690</v>
      </c>
      <c r="B1098" s="50">
        <v>2018</v>
      </c>
      <c r="C1098" s="50" t="str">
        <f t="shared" si="17"/>
        <v>156902018</v>
      </c>
      <c r="D1098" s="50">
        <f>VLOOKUP(A1098,CATMUN!$B$2:$G$1123,6,0)</f>
        <v>15</v>
      </c>
      <c r="E1098" s="50" t="s">
        <v>1377</v>
      </c>
      <c r="F1098" s="50">
        <v>49243375</v>
      </c>
      <c r="G1098" s="50">
        <v>27791024</v>
      </c>
    </row>
    <row r="1099" spans="1:7" x14ac:dyDescent="0.2">
      <c r="A1099" s="50">
        <v>15693</v>
      </c>
      <c r="B1099" s="50">
        <v>2015</v>
      </c>
      <c r="C1099" s="50" t="str">
        <f t="shared" si="17"/>
        <v>156932015</v>
      </c>
      <c r="D1099" s="50">
        <f>VLOOKUP(A1099,CATMUN!$B$2:$G$1123,6,0)</f>
        <v>14</v>
      </c>
      <c r="E1099" s="50" t="s">
        <v>1378</v>
      </c>
      <c r="F1099" s="50">
        <v>16735.75</v>
      </c>
      <c r="G1099" s="50">
        <v>338773.03129999997</v>
      </c>
    </row>
    <row r="1100" spans="1:7" x14ac:dyDescent="0.2">
      <c r="A1100" s="50">
        <v>15693</v>
      </c>
      <c r="B1100" s="50">
        <v>2016</v>
      </c>
      <c r="C1100" s="50" t="str">
        <f t="shared" si="17"/>
        <v>156932016</v>
      </c>
      <c r="D1100" s="50">
        <f>VLOOKUP(A1100,CATMUN!$B$2:$G$1123,6,0)</f>
        <v>14</v>
      </c>
      <c r="E1100" s="50" t="s">
        <v>1378</v>
      </c>
      <c r="F1100" s="50">
        <v>15251644</v>
      </c>
      <c r="G1100" s="50">
        <v>218762448</v>
      </c>
    </row>
    <row r="1101" spans="1:7" x14ac:dyDescent="0.2">
      <c r="A1101" s="50">
        <v>15693</v>
      </c>
      <c r="B1101" s="50">
        <v>2017</v>
      </c>
      <c r="C1101" s="50" t="str">
        <f t="shared" si="17"/>
        <v>156932017</v>
      </c>
      <c r="D1101" s="50">
        <f>VLOOKUP(A1101,CATMUN!$B$2:$G$1123,6,0)</f>
        <v>14</v>
      </c>
      <c r="E1101" s="50" t="s">
        <v>1378</v>
      </c>
      <c r="F1101" s="50">
        <v>19931.05</v>
      </c>
      <c r="G1101" s="50">
        <v>181327</v>
      </c>
    </row>
    <row r="1102" spans="1:7" x14ac:dyDescent="0.2">
      <c r="A1102" s="50">
        <v>15693</v>
      </c>
      <c r="B1102" s="50">
        <v>2018</v>
      </c>
      <c r="C1102" s="50" t="str">
        <f t="shared" si="17"/>
        <v>156932018</v>
      </c>
      <c r="D1102" s="50">
        <f>VLOOKUP(A1102,CATMUN!$B$2:$G$1123,6,0)</f>
        <v>14</v>
      </c>
      <c r="E1102" s="50" t="s">
        <v>1378</v>
      </c>
      <c r="F1102" s="50">
        <v>6808550</v>
      </c>
      <c r="G1102" s="50">
        <v>221394400</v>
      </c>
    </row>
    <row r="1103" spans="1:7" x14ac:dyDescent="0.2">
      <c r="A1103" s="50">
        <v>15696</v>
      </c>
      <c r="B1103" s="50">
        <v>2015</v>
      </c>
      <c r="C1103" s="50" t="str">
        <f t="shared" si="17"/>
        <v>156962015</v>
      </c>
      <c r="D1103" s="50">
        <f>VLOOKUP(A1103,CATMUN!$B$2:$G$1123,6,0)</f>
        <v>15</v>
      </c>
      <c r="E1103" s="50" t="s">
        <v>1379</v>
      </c>
      <c r="F1103" s="50">
        <v>1407.54</v>
      </c>
      <c r="G1103" s="50">
        <v>23350.427729999999</v>
      </c>
    </row>
    <row r="1104" spans="1:7" x14ac:dyDescent="0.2">
      <c r="A1104" s="50">
        <v>15696</v>
      </c>
      <c r="B1104" s="50">
        <v>2016</v>
      </c>
      <c r="C1104" s="50" t="str">
        <f t="shared" si="17"/>
        <v>156962016</v>
      </c>
      <c r="D1104" s="50">
        <f>VLOOKUP(A1104,CATMUN!$B$2:$G$1123,6,0)</f>
        <v>15</v>
      </c>
      <c r="E1104" s="50" t="s">
        <v>1379</v>
      </c>
      <c r="F1104" s="50">
        <v>1397366</v>
      </c>
      <c r="G1104" s="50">
        <v>25866452</v>
      </c>
    </row>
    <row r="1105" spans="1:7" x14ac:dyDescent="0.2">
      <c r="A1105" s="50">
        <v>15696</v>
      </c>
      <c r="B1105" s="50">
        <v>2017</v>
      </c>
      <c r="C1105" s="50" t="str">
        <f t="shared" si="17"/>
        <v>156962017</v>
      </c>
      <c r="D1105" s="50">
        <f>VLOOKUP(A1105,CATMUN!$B$2:$G$1123,6,0)</f>
        <v>15</v>
      </c>
      <c r="E1105" s="50" t="s">
        <v>1379</v>
      </c>
      <c r="F1105" s="50">
        <v>293.36</v>
      </c>
      <c r="G1105" s="50">
        <v>38136.226560000003</v>
      </c>
    </row>
    <row r="1106" spans="1:7" x14ac:dyDescent="0.2">
      <c r="A1106" s="50">
        <v>15696</v>
      </c>
      <c r="B1106" s="50">
        <v>2018</v>
      </c>
      <c r="C1106" s="50" t="str">
        <f t="shared" si="17"/>
        <v>156962018</v>
      </c>
      <c r="D1106" s="50">
        <f>VLOOKUP(A1106,CATMUN!$B$2:$G$1123,6,0)</f>
        <v>15</v>
      </c>
      <c r="E1106" s="50" t="s">
        <v>1379</v>
      </c>
      <c r="F1106" s="50">
        <v>27688</v>
      </c>
      <c r="G1106" s="50">
        <v>27791024</v>
      </c>
    </row>
    <row r="1107" spans="1:7" x14ac:dyDescent="0.2">
      <c r="A1107" s="50">
        <v>15720</v>
      </c>
      <c r="B1107" s="50">
        <v>2015</v>
      </c>
      <c r="C1107" s="50" t="str">
        <f t="shared" si="17"/>
        <v>157202015</v>
      </c>
      <c r="D1107" s="50">
        <f>VLOOKUP(A1107,CATMUN!$B$2:$G$1123,6,0)</f>
        <v>15</v>
      </c>
      <c r="E1107" s="50" t="s">
        <v>1380</v>
      </c>
      <c r="F1107" s="50">
        <v>0</v>
      </c>
      <c r="G1107" s="50">
        <v>23350.427729999999</v>
      </c>
    </row>
    <row r="1108" spans="1:7" x14ac:dyDescent="0.2">
      <c r="A1108" s="50">
        <v>15720</v>
      </c>
      <c r="B1108" s="50">
        <v>2016</v>
      </c>
      <c r="C1108" s="50" t="str">
        <f t="shared" si="17"/>
        <v>157202016</v>
      </c>
      <c r="D1108" s="50">
        <f>VLOOKUP(A1108,CATMUN!$B$2:$G$1123,6,0)</f>
        <v>15</v>
      </c>
      <c r="E1108" s="50" t="s">
        <v>1380</v>
      </c>
      <c r="F1108" s="50">
        <v>0</v>
      </c>
      <c r="G1108" s="50">
        <v>25866452</v>
      </c>
    </row>
    <row r="1109" spans="1:7" x14ac:dyDescent="0.2">
      <c r="A1109" s="50">
        <v>15720</v>
      </c>
      <c r="B1109" s="50">
        <v>2017</v>
      </c>
      <c r="C1109" s="50" t="str">
        <f t="shared" si="17"/>
        <v>157202017</v>
      </c>
      <c r="D1109" s="50">
        <f>VLOOKUP(A1109,CATMUN!$B$2:$G$1123,6,0)</f>
        <v>15</v>
      </c>
      <c r="E1109" s="50" t="s">
        <v>1380</v>
      </c>
      <c r="F1109" s="50">
        <v>0</v>
      </c>
      <c r="G1109" s="50">
        <v>38136.226560000003</v>
      </c>
    </row>
    <row r="1110" spans="1:7" x14ac:dyDescent="0.2">
      <c r="A1110" s="50">
        <v>15720</v>
      </c>
      <c r="B1110" s="50">
        <v>2018</v>
      </c>
      <c r="C1110" s="50" t="str">
        <f t="shared" si="17"/>
        <v>157202018</v>
      </c>
      <c r="D1110" s="50">
        <f>VLOOKUP(A1110,CATMUN!$B$2:$G$1123,6,0)</f>
        <v>15</v>
      </c>
      <c r="E1110" s="50" t="s">
        <v>1380</v>
      </c>
      <c r="F1110" s="50">
        <v>336000</v>
      </c>
      <c r="G1110" s="50">
        <v>27791024</v>
      </c>
    </row>
    <row r="1111" spans="1:7" x14ac:dyDescent="0.2">
      <c r="A1111" s="50">
        <v>15740</v>
      </c>
      <c r="B1111" s="50">
        <v>2015</v>
      </c>
      <c r="C1111" s="50" t="str">
        <f t="shared" si="17"/>
        <v>157402015</v>
      </c>
      <c r="D1111" s="50">
        <f>VLOOKUP(A1111,CATMUN!$B$2:$G$1123,6,0)</f>
        <v>15</v>
      </c>
      <c r="E1111" s="50" t="s">
        <v>1382</v>
      </c>
      <c r="F1111" s="50">
        <v>3083.38</v>
      </c>
      <c r="G1111" s="50">
        <v>23350.427729999999</v>
      </c>
    </row>
    <row r="1112" spans="1:7" x14ac:dyDescent="0.2">
      <c r="A1112" s="50">
        <v>15740</v>
      </c>
      <c r="B1112" s="50">
        <v>2016</v>
      </c>
      <c r="C1112" s="50" t="str">
        <f t="shared" si="17"/>
        <v>157402016</v>
      </c>
      <c r="D1112" s="50">
        <f>VLOOKUP(A1112,CATMUN!$B$2:$G$1123,6,0)</f>
        <v>15</v>
      </c>
      <c r="E1112" s="50" t="s">
        <v>1382</v>
      </c>
      <c r="F1112" s="50">
        <v>2584064</v>
      </c>
      <c r="G1112" s="50">
        <v>25866452</v>
      </c>
    </row>
    <row r="1113" spans="1:7" x14ac:dyDescent="0.2">
      <c r="A1113" s="50">
        <v>15740</v>
      </c>
      <c r="B1113" s="50">
        <v>2017</v>
      </c>
      <c r="C1113" s="50" t="str">
        <f t="shared" si="17"/>
        <v>157402017</v>
      </c>
      <c r="D1113" s="50">
        <f>VLOOKUP(A1113,CATMUN!$B$2:$G$1123,6,0)</f>
        <v>15</v>
      </c>
      <c r="E1113" s="50" t="s">
        <v>1382</v>
      </c>
      <c r="F1113" s="50">
        <v>1321.19</v>
      </c>
      <c r="G1113" s="50">
        <v>38136.226560000003</v>
      </c>
    </row>
    <row r="1114" spans="1:7" x14ac:dyDescent="0.2">
      <c r="A1114" s="50">
        <v>15740</v>
      </c>
      <c r="B1114" s="50">
        <v>2018</v>
      </c>
      <c r="C1114" s="50" t="str">
        <f t="shared" si="17"/>
        <v>157402018</v>
      </c>
      <c r="D1114" s="50">
        <f>VLOOKUP(A1114,CATMUN!$B$2:$G$1123,6,0)</f>
        <v>15</v>
      </c>
      <c r="E1114" s="50" t="s">
        <v>1382</v>
      </c>
      <c r="F1114" s="50">
        <v>3783230.9</v>
      </c>
      <c r="G1114" s="50">
        <v>27791024</v>
      </c>
    </row>
    <row r="1115" spans="1:7" x14ac:dyDescent="0.2">
      <c r="A1115" s="50">
        <v>15753</v>
      </c>
      <c r="B1115" s="50">
        <v>2015</v>
      </c>
      <c r="C1115" s="50" t="str">
        <f t="shared" si="17"/>
        <v>157532015</v>
      </c>
      <c r="D1115" s="50">
        <f>VLOOKUP(A1115,CATMUN!$B$2:$G$1123,6,0)</f>
        <v>14</v>
      </c>
      <c r="E1115" s="50" t="s">
        <v>1383</v>
      </c>
      <c r="F1115" s="50">
        <v>7098</v>
      </c>
      <c r="G1115" s="50">
        <v>505977.6875</v>
      </c>
    </row>
    <row r="1116" spans="1:7" x14ac:dyDescent="0.2">
      <c r="A1116" s="50">
        <v>15753</v>
      </c>
      <c r="B1116" s="50">
        <v>2016</v>
      </c>
      <c r="C1116" s="50" t="str">
        <f t="shared" si="17"/>
        <v>157532016</v>
      </c>
      <c r="D1116" s="50">
        <f>VLOOKUP(A1116,CATMUN!$B$2:$G$1123,6,0)</f>
        <v>14</v>
      </c>
      <c r="E1116" s="50" t="s">
        <v>1383</v>
      </c>
      <c r="F1116" s="50">
        <v>20242219</v>
      </c>
      <c r="G1116" s="50">
        <v>530633504</v>
      </c>
    </row>
    <row r="1117" spans="1:7" x14ac:dyDescent="0.2">
      <c r="A1117" s="50">
        <v>15753</v>
      </c>
      <c r="B1117" s="50">
        <v>2017</v>
      </c>
      <c r="C1117" s="50" t="str">
        <f t="shared" si="17"/>
        <v>157532017</v>
      </c>
      <c r="D1117" s="50">
        <f>VLOOKUP(A1117,CATMUN!$B$2:$G$1123,6,0)</f>
        <v>14</v>
      </c>
      <c r="E1117" s="50" t="s">
        <v>1383</v>
      </c>
      <c r="F1117" s="50">
        <v>10514</v>
      </c>
      <c r="G1117" s="50">
        <v>444938.46879999997</v>
      </c>
    </row>
    <row r="1118" spans="1:7" x14ac:dyDescent="0.2">
      <c r="A1118" s="50">
        <v>15753</v>
      </c>
      <c r="B1118" s="50">
        <v>2018</v>
      </c>
      <c r="C1118" s="50" t="str">
        <f t="shared" si="17"/>
        <v>157532018</v>
      </c>
      <c r="D1118" s="50">
        <f>VLOOKUP(A1118,CATMUN!$B$2:$G$1123,6,0)</f>
        <v>14</v>
      </c>
      <c r="E1118" s="50" t="s">
        <v>1383</v>
      </c>
      <c r="F1118" s="50">
        <v>13150400</v>
      </c>
      <c r="G1118" s="50">
        <v>529757888</v>
      </c>
    </row>
    <row r="1119" spans="1:7" x14ac:dyDescent="0.2">
      <c r="A1119" s="50">
        <v>15755</v>
      </c>
      <c r="B1119" s="50">
        <v>2015</v>
      </c>
      <c r="C1119" s="50" t="str">
        <f t="shared" si="17"/>
        <v>157552015</v>
      </c>
      <c r="D1119" s="50">
        <f>VLOOKUP(A1119,CATMUN!$B$2:$G$1123,6,0)</f>
        <v>15</v>
      </c>
      <c r="E1119" s="50" t="s">
        <v>1384</v>
      </c>
      <c r="F1119" s="50">
        <v>0</v>
      </c>
      <c r="G1119" s="50">
        <v>23350.427729999999</v>
      </c>
    </row>
    <row r="1120" spans="1:7" x14ac:dyDescent="0.2">
      <c r="A1120" s="50">
        <v>15755</v>
      </c>
      <c r="B1120" s="50">
        <v>2016</v>
      </c>
      <c r="C1120" s="50" t="str">
        <f t="shared" si="17"/>
        <v>157552016</v>
      </c>
      <c r="D1120" s="50">
        <f>VLOOKUP(A1120,CATMUN!$B$2:$G$1123,6,0)</f>
        <v>15</v>
      </c>
      <c r="E1120" s="50" t="s">
        <v>1384</v>
      </c>
      <c r="F1120" s="50">
        <v>0</v>
      </c>
      <c r="G1120" s="50">
        <v>25866452</v>
      </c>
    </row>
    <row r="1121" spans="1:7" x14ac:dyDescent="0.2">
      <c r="A1121" s="50">
        <v>15755</v>
      </c>
      <c r="B1121" s="50">
        <v>2017</v>
      </c>
      <c r="C1121" s="50" t="str">
        <f t="shared" si="17"/>
        <v>157552017</v>
      </c>
      <c r="D1121" s="50">
        <f>VLOOKUP(A1121,CATMUN!$B$2:$G$1123,6,0)</f>
        <v>15</v>
      </c>
      <c r="E1121" s="50" t="s">
        <v>1384</v>
      </c>
      <c r="F1121" s="50">
        <v>0</v>
      </c>
      <c r="G1121" s="50">
        <v>38136.226560000003</v>
      </c>
    </row>
    <row r="1122" spans="1:7" x14ac:dyDescent="0.2">
      <c r="A1122" s="50">
        <v>15755</v>
      </c>
      <c r="B1122" s="50">
        <v>2018</v>
      </c>
      <c r="C1122" s="50" t="str">
        <f t="shared" si="17"/>
        <v>157552018</v>
      </c>
      <c r="D1122" s="50">
        <f>VLOOKUP(A1122,CATMUN!$B$2:$G$1123,6,0)</f>
        <v>15</v>
      </c>
      <c r="E1122" s="50" t="s">
        <v>1384</v>
      </c>
      <c r="F1122" s="50">
        <v>0</v>
      </c>
      <c r="G1122" s="50">
        <v>27791024</v>
      </c>
    </row>
    <row r="1123" spans="1:7" x14ac:dyDescent="0.2">
      <c r="A1123" s="50">
        <v>15757</v>
      </c>
      <c r="B1123" s="50">
        <v>2015</v>
      </c>
      <c r="C1123" s="50" t="str">
        <f t="shared" si="17"/>
        <v>157572015</v>
      </c>
      <c r="D1123" s="50">
        <f>VLOOKUP(A1123,CATMUN!$B$2:$G$1123,6,0)</f>
        <v>15</v>
      </c>
      <c r="E1123" s="50" t="s">
        <v>1385</v>
      </c>
      <c r="F1123" s="50">
        <v>8109.98</v>
      </c>
      <c r="G1123" s="50">
        <v>23350.427729999999</v>
      </c>
    </row>
    <row r="1124" spans="1:7" x14ac:dyDescent="0.2">
      <c r="A1124" s="50">
        <v>15757</v>
      </c>
      <c r="B1124" s="50">
        <v>2016</v>
      </c>
      <c r="C1124" s="50" t="str">
        <f t="shared" si="17"/>
        <v>157572016</v>
      </c>
      <c r="D1124" s="50">
        <f>VLOOKUP(A1124,CATMUN!$B$2:$G$1123,6,0)</f>
        <v>15</v>
      </c>
      <c r="E1124" s="50" t="s">
        <v>1385</v>
      </c>
      <c r="F1124" s="50">
        <v>10927056.390000001</v>
      </c>
      <c r="G1124" s="50">
        <v>25866452</v>
      </c>
    </row>
    <row r="1125" spans="1:7" x14ac:dyDescent="0.2">
      <c r="A1125" s="50">
        <v>15757</v>
      </c>
      <c r="B1125" s="50">
        <v>2017</v>
      </c>
      <c r="C1125" s="50" t="str">
        <f t="shared" si="17"/>
        <v>157572017</v>
      </c>
      <c r="D1125" s="50">
        <f>VLOOKUP(A1125,CATMUN!$B$2:$G$1123,6,0)</f>
        <v>15</v>
      </c>
      <c r="E1125" s="50" t="s">
        <v>1385</v>
      </c>
      <c r="F1125" s="50">
        <v>8370.91</v>
      </c>
      <c r="G1125" s="50">
        <v>38136.226560000003</v>
      </c>
    </row>
    <row r="1126" spans="1:7" x14ac:dyDescent="0.2">
      <c r="A1126" s="50">
        <v>15757</v>
      </c>
      <c r="B1126" s="50">
        <v>2018</v>
      </c>
      <c r="C1126" s="50" t="str">
        <f t="shared" si="17"/>
        <v>157572018</v>
      </c>
      <c r="D1126" s="50">
        <f>VLOOKUP(A1126,CATMUN!$B$2:$G$1123,6,0)</f>
        <v>15</v>
      </c>
      <c r="E1126" s="50" t="s">
        <v>1385</v>
      </c>
      <c r="F1126" s="50">
        <v>15067486</v>
      </c>
      <c r="G1126" s="50">
        <v>27791024</v>
      </c>
    </row>
    <row r="1127" spans="1:7" x14ac:dyDescent="0.2">
      <c r="A1127" s="50">
        <v>15759</v>
      </c>
      <c r="B1127" s="50">
        <v>2015</v>
      </c>
      <c r="C1127" s="50" t="str">
        <f t="shared" si="17"/>
        <v>157592015</v>
      </c>
      <c r="D1127" s="50">
        <f>VLOOKUP(A1127,CATMUN!$B$2:$G$1123,6,0)</f>
        <v>13</v>
      </c>
      <c r="E1127" s="50" t="s">
        <v>1386</v>
      </c>
      <c r="F1127" s="50">
        <v>1255522.8799999999</v>
      </c>
      <c r="G1127" s="50">
        <v>14907175</v>
      </c>
    </row>
    <row r="1128" spans="1:7" x14ac:dyDescent="0.2">
      <c r="A1128" s="50">
        <v>15759</v>
      </c>
      <c r="B1128" s="50">
        <v>2016</v>
      </c>
      <c r="C1128" s="50" t="str">
        <f t="shared" si="17"/>
        <v>157592016</v>
      </c>
      <c r="D1128" s="50">
        <f>VLOOKUP(A1128,CATMUN!$B$2:$G$1123,6,0)</f>
        <v>13</v>
      </c>
      <c r="E1128" s="50" t="s">
        <v>1386</v>
      </c>
      <c r="F1128" s="50">
        <v>1347188717</v>
      </c>
      <c r="G1128" s="50">
        <v>16549492736</v>
      </c>
    </row>
    <row r="1129" spans="1:7" x14ac:dyDescent="0.2">
      <c r="A1129" s="50">
        <v>15759</v>
      </c>
      <c r="B1129" s="50">
        <v>2017</v>
      </c>
      <c r="C1129" s="50" t="str">
        <f t="shared" si="17"/>
        <v>157592017</v>
      </c>
      <c r="D1129" s="50">
        <f>VLOOKUP(A1129,CATMUN!$B$2:$G$1123,6,0)</f>
        <v>13</v>
      </c>
      <c r="E1129" s="50" t="s">
        <v>1386</v>
      </c>
      <c r="F1129" s="50">
        <v>1166539.5900000001</v>
      </c>
      <c r="G1129" s="50">
        <v>13511436</v>
      </c>
    </row>
    <row r="1130" spans="1:7" x14ac:dyDescent="0.2">
      <c r="A1130" s="50">
        <v>15759</v>
      </c>
      <c r="B1130" s="50">
        <v>2018</v>
      </c>
      <c r="C1130" s="50" t="str">
        <f t="shared" si="17"/>
        <v>157592018</v>
      </c>
      <c r="D1130" s="50">
        <f>VLOOKUP(A1130,CATMUN!$B$2:$G$1123,6,0)</f>
        <v>13</v>
      </c>
      <c r="E1130" s="50" t="s">
        <v>1386</v>
      </c>
      <c r="F1130" s="50">
        <v>1366807825</v>
      </c>
      <c r="G1130" s="50">
        <v>14561495040</v>
      </c>
    </row>
    <row r="1131" spans="1:7" x14ac:dyDescent="0.2">
      <c r="A1131" s="50">
        <v>15761</v>
      </c>
      <c r="B1131" s="50">
        <v>2015</v>
      </c>
      <c r="C1131" s="50" t="str">
        <f t="shared" si="17"/>
        <v>157612015</v>
      </c>
      <c r="D1131" s="50">
        <f>VLOOKUP(A1131,CATMUN!$B$2:$G$1123,6,0)</f>
        <v>15</v>
      </c>
      <c r="E1131" s="50" t="s">
        <v>1387</v>
      </c>
      <c r="F1131" s="50">
        <v>2076</v>
      </c>
      <c r="G1131" s="50">
        <v>23350.427729999999</v>
      </c>
    </row>
    <row r="1132" spans="1:7" x14ac:dyDescent="0.2">
      <c r="A1132" s="50">
        <v>15761</v>
      </c>
      <c r="B1132" s="50">
        <v>2016</v>
      </c>
      <c r="C1132" s="50" t="str">
        <f t="shared" si="17"/>
        <v>157612016</v>
      </c>
      <c r="D1132" s="50">
        <f>VLOOKUP(A1132,CATMUN!$B$2:$G$1123,6,0)</f>
        <v>15</v>
      </c>
      <c r="E1132" s="50" t="s">
        <v>1387</v>
      </c>
      <c r="F1132" s="50">
        <v>2063000</v>
      </c>
      <c r="G1132" s="50">
        <v>25866452</v>
      </c>
    </row>
    <row r="1133" spans="1:7" x14ac:dyDescent="0.2">
      <c r="A1133" s="50">
        <v>15761</v>
      </c>
      <c r="B1133" s="50">
        <v>2017</v>
      </c>
      <c r="C1133" s="50" t="str">
        <f t="shared" si="17"/>
        <v>157612017</v>
      </c>
      <c r="D1133" s="50">
        <f>VLOOKUP(A1133,CATMUN!$B$2:$G$1123,6,0)</f>
        <v>15</v>
      </c>
      <c r="E1133" s="50" t="s">
        <v>1387</v>
      </c>
      <c r="F1133" s="50">
        <v>2109</v>
      </c>
      <c r="G1133" s="50">
        <v>38136.226560000003</v>
      </c>
    </row>
    <row r="1134" spans="1:7" x14ac:dyDescent="0.2">
      <c r="A1134" s="50">
        <v>15761</v>
      </c>
      <c r="B1134" s="50">
        <v>2018</v>
      </c>
      <c r="C1134" s="50" t="str">
        <f t="shared" si="17"/>
        <v>157612018</v>
      </c>
      <c r="D1134" s="50">
        <f>VLOOKUP(A1134,CATMUN!$B$2:$G$1123,6,0)</f>
        <v>15</v>
      </c>
      <c r="E1134" s="50" t="s">
        <v>1387</v>
      </c>
      <c r="F1134" s="50">
        <v>3983639</v>
      </c>
      <c r="G1134" s="50">
        <v>27791024</v>
      </c>
    </row>
    <row r="1135" spans="1:7" x14ac:dyDescent="0.2">
      <c r="A1135" s="50">
        <v>15762</v>
      </c>
      <c r="B1135" s="50">
        <v>2015</v>
      </c>
      <c r="C1135" s="50" t="str">
        <f t="shared" si="17"/>
        <v>157622015</v>
      </c>
      <c r="D1135" s="50">
        <f>VLOOKUP(A1135,CATMUN!$B$2:$G$1123,6,0)</f>
        <v>15</v>
      </c>
      <c r="E1135" s="50" t="s">
        <v>1388</v>
      </c>
      <c r="F1135" s="50">
        <v>0</v>
      </c>
      <c r="G1135" s="50">
        <v>23350.427729999999</v>
      </c>
    </row>
    <row r="1136" spans="1:7" x14ac:dyDescent="0.2">
      <c r="A1136" s="50">
        <v>15762</v>
      </c>
      <c r="B1136" s="50">
        <v>2016</v>
      </c>
      <c r="C1136" s="50" t="str">
        <f t="shared" si="17"/>
        <v>157622016</v>
      </c>
      <c r="D1136" s="50">
        <f>VLOOKUP(A1136,CATMUN!$B$2:$G$1123,6,0)</f>
        <v>15</v>
      </c>
      <c r="E1136" s="50" t="s">
        <v>1388</v>
      </c>
      <c r="F1136" s="50">
        <v>0</v>
      </c>
      <c r="G1136" s="50">
        <v>25866452</v>
      </c>
    </row>
    <row r="1137" spans="1:7" x14ac:dyDescent="0.2">
      <c r="A1137" s="50">
        <v>15762</v>
      </c>
      <c r="B1137" s="50">
        <v>2017</v>
      </c>
      <c r="C1137" s="50" t="str">
        <f t="shared" si="17"/>
        <v>157622017</v>
      </c>
      <c r="D1137" s="50">
        <f>VLOOKUP(A1137,CATMUN!$B$2:$G$1123,6,0)</f>
        <v>15</v>
      </c>
      <c r="E1137" s="50" t="s">
        <v>1388</v>
      </c>
      <c r="F1137" s="50">
        <v>0</v>
      </c>
      <c r="G1137" s="50">
        <v>38136.226560000003</v>
      </c>
    </row>
    <row r="1138" spans="1:7" x14ac:dyDescent="0.2">
      <c r="A1138" s="50">
        <v>15762</v>
      </c>
      <c r="B1138" s="50">
        <v>2018</v>
      </c>
      <c r="C1138" s="50" t="str">
        <f t="shared" si="17"/>
        <v>157622018</v>
      </c>
      <c r="D1138" s="50">
        <f>VLOOKUP(A1138,CATMUN!$B$2:$G$1123,6,0)</f>
        <v>15</v>
      </c>
      <c r="E1138" s="50" t="s">
        <v>1388</v>
      </c>
      <c r="F1138" s="50">
        <v>0</v>
      </c>
      <c r="G1138" s="50">
        <v>27791024</v>
      </c>
    </row>
    <row r="1139" spans="1:7" x14ac:dyDescent="0.2">
      <c r="A1139" s="50">
        <v>15763</v>
      </c>
      <c r="B1139" s="50">
        <v>2015</v>
      </c>
      <c r="C1139" s="50" t="str">
        <f t="shared" si="17"/>
        <v>157632015</v>
      </c>
      <c r="D1139" s="50">
        <f>VLOOKUP(A1139,CATMUN!$B$2:$G$1123,6,0)</f>
        <v>15</v>
      </c>
      <c r="E1139" s="50" t="s">
        <v>1389</v>
      </c>
      <c r="F1139" s="50">
        <v>2665</v>
      </c>
      <c r="G1139" s="50">
        <v>23350.427729999999</v>
      </c>
    </row>
    <row r="1140" spans="1:7" x14ac:dyDescent="0.2">
      <c r="A1140" s="50">
        <v>15763</v>
      </c>
      <c r="B1140" s="50">
        <v>2016</v>
      </c>
      <c r="C1140" s="50" t="str">
        <f t="shared" si="17"/>
        <v>157632016</v>
      </c>
      <c r="D1140" s="50">
        <f>VLOOKUP(A1140,CATMUN!$B$2:$G$1123,6,0)</f>
        <v>15</v>
      </c>
      <c r="E1140" s="50" t="s">
        <v>1389</v>
      </c>
      <c r="F1140" s="50">
        <v>11873368</v>
      </c>
      <c r="G1140" s="50">
        <v>25866452</v>
      </c>
    </row>
    <row r="1141" spans="1:7" x14ac:dyDescent="0.2">
      <c r="A1141" s="50">
        <v>15763</v>
      </c>
      <c r="B1141" s="50">
        <v>2017</v>
      </c>
      <c r="C1141" s="50" t="str">
        <f t="shared" si="17"/>
        <v>157632017</v>
      </c>
      <c r="D1141" s="50">
        <f>VLOOKUP(A1141,CATMUN!$B$2:$G$1123,6,0)</f>
        <v>15</v>
      </c>
      <c r="E1141" s="50" t="s">
        <v>1389</v>
      </c>
      <c r="F1141" s="50">
        <v>1880</v>
      </c>
      <c r="G1141" s="50">
        <v>38136.226560000003</v>
      </c>
    </row>
    <row r="1142" spans="1:7" x14ac:dyDescent="0.2">
      <c r="A1142" s="50">
        <v>15763</v>
      </c>
      <c r="B1142" s="50">
        <v>2018</v>
      </c>
      <c r="C1142" s="50" t="str">
        <f t="shared" si="17"/>
        <v>157632018</v>
      </c>
      <c r="D1142" s="50">
        <f>VLOOKUP(A1142,CATMUN!$B$2:$G$1123,6,0)</f>
        <v>15</v>
      </c>
      <c r="E1142" s="50" t="s">
        <v>1389</v>
      </c>
      <c r="F1142" s="50">
        <v>14650643</v>
      </c>
      <c r="G1142" s="50">
        <v>27791024</v>
      </c>
    </row>
    <row r="1143" spans="1:7" x14ac:dyDescent="0.2">
      <c r="A1143" s="50">
        <v>15764</v>
      </c>
      <c r="B1143" s="50">
        <v>2015</v>
      </c>
      <c r="C1143" s="50" t="str">
        <f t="shared" si="17"/>
        <v>157642015</v>
      </c>
      <c r="D1143" s="50">
        <f>VLOOKUP(A1143,CATMUN!$B$2:$G$1123,6,0)</f>
        <v>15</v>
      </c>
      <c r="E1143" s="50" t="s">
        <v>1390</v>
      </c>
      <c r="F1143" s="50">
        <v>2620.83</v>
      </c>
      <c r="G1143" s="50">
        <v>100012.99219999999</v>
      </c>
    </row>
    <row r="1144" spans="1:7" x14ac:dyDescent="0.2">
      <c r="A1144" s="50">
        <v>15764</v>
      </c>
      <c r="B1144" s="50">
        <v>2016</v>
      </c>
      <c r="C1144" s="50" t="str">
        <f t="shared" si="17"/>
        <v>157642016</v>
      </c>
      <c r="D1144" s="50">
        <f>VLOOKUP(A1144,CATMUN!$B$2:$G$1123,6,0)</f>
        <v>15</v>
      </c>
      <c r="E1144" s="50" t="s">
        <v>1390</v>
      </c>
      <c r="F1144" s="50">
        <v>6592942</v>
      </c>
      <c r="G1144" s="50">
        <v>89622032</v>
      </c>
    </row>
    <row r="1145" spans="1:7" x14ac:dyDescent="0.2">
      <c r="A1145" s="50">
        <v>15764</v>
      </c>
      <c r="B1145" s="50">
        <v>2017</v>
      </c>
      <c r="C1145" s="50" t="str">
        <f t="shared" si="17"/>
        <v>157642017</v>
      </c>
      <c r="D1145" s="50">
        <f>VLOOKUP(A1145,CATMUN!$B$2:$G$1123,6,0)</f>
        <v>15</v>
      </c>
      <c r="E1145" s="50" t="s">
        <v>1390</v>
      </c>
      <c r="F1145" s="50">
        <v>3015.22</v>
      </c>
      <c r="G1145" s="50">
        <v>101419.7031</v>
      </c>
    </row>
    <row r="1146" spans="1:7" x14ac:dyDescent="0.2">
      <c r="A1146" s="50">
        <v>15764</v>
      </c>
      <c r="B1146" s="50">
        <v>2018</v>
      </c>
      <c r="C1146" s="50" t="str">
        <f t="shared" si="17"/>
        <v>157642018</v>
      </c>
      <c r="D1146" s="50">
        <f>VLOOKUP(A1146,CATMUN!$B$2:$G$1123,6,0)</f>
        <v>15</v>
      </c>
      <c r="E1146" s="50" t="s">
        <v>1390</v>
      </c>
      <c r="F1146" s="50">
        <v>11977400</v>
      </c>
      <c r="G1146" s="50">
        <v>135966816</v>
      </c>
    </row>
    <row r="1147" spans="1:7" x14ac:dyDescent="0.2">
      <c r="A1147" s="50">
        <v>15774</v>
      </c>
      <c r="B1147" s="50">
        <v>2015</v>
      </c>
      <c r="C1147" s="50" t="str">
        <f t="shared" si="17"/>
        <v>157742015</v>
      </c>
      <c r="D1147" s="50">
        <f>VLOOKUP(A1147,CATMUN!$B$2:$G$1123,6,0)</f>
        <v>15</v>
      </c>
      <c r="E1147" s="50" t="s">
        <v>1391</v>
      </c>
      <c r="F1147" s="50">
        <v>0</v>
      </c>
      <c r="G1147" s="50">
        <v>23350.427729999999</v>
      </c>
    </row>
    <row r="1148" spans="1:7" x14ac:dyDescent="0.2">
      <c r="A1148" s="50">
        <v>15774</v>
      </c>
      <c r="B1148" s="50">
        <v>2016</v>
      </c>
      <c r="C1148" s="50" t="str">
        <f t="shared" si="17"/>
        <v>157742016</v>
      </c>
      <c r="D1148" s="50">
        <f>VLOOKUP(A1148,CATMUN!$B$2:$G$1123,6,0)</f>
        <v>15</v>
      </c>
      <c r="E1148" s="50" t="s">
        <v>1391</v>
      </c>
      <c r="F1148" s="50">
        <v>0</v>
      </c>
      <c r="G1148" s="50">
        <v>25866452</v>
      </c>
    </row>
    <row r="1149" spans="1:7" x14ac:dyDescent="0.2">
      <c r="A1149" s="50">
        <v>15774</v>
      </c>
      <c r="B1149" s="50">
        <v>2017</v>
      </c>
      <c r="C1149" s="50" t="str">
        <f t="shared" si="17"/>
        <v>157742017</v>
      </c>
      <c r="D1149" s="50">
        <f>VLOOKUP(A1149,CATMUN!$B$2:$G$1123,6,0)</f>
        <v>15</v>
      </c>
      <c r="E1149" s="50" t="s">
        <v>1391</v>
      </c>
      <c r="F1149" s="50">
        <v>0</v>
      </c>
      <c r="G1149" s="50">
        <v>38136.226560000003</v>
      </c>
    </row>
    <row r="1150" spans="1:7" x14ac:dyDescent="0.2">
      <c r="A1150" s="50">
        <v>15774</v>
      </c>
      <c r="B1150" s="50">
        <v>2018</v>
      </c>
      <c r="C1150" s="50" t="str">
        <f t="shared" si="17"/>
        <v>157742018</v>
      </c>
      <c r="D1150" s="50">
        <f>VLOOKUP(A1150,CATMUN!$B$2:$G$1123,6,0)</f>
        <v>15</v>
      </c>
      <c r="E1150" s="50" t="s">
        <v>1391</v>
      </c>
      <c r="F1150" s="50">
        <v>0</v>
      </c>
      <c r="G1150" s="50">
        <v>27791024</v>
      </c>
    </row>
    <row r="1151" spans="1:7" x14ac:dyDescent="0.2">
      <c r="A1151" s="50">
        <v>15776</v>
      </c>
      <c r="B1151" s="50">
        <v>2015</v>
      </c>
      <c r="C1151" s="50" t="str">
        <f t="shared" si="17"/>
        <v>157762015</v>
      </c>
      <c r="D1151" s="50">
        <f>VLOOKUP(A1151,CATMUN!$B$2:$G$1123,6,0)</f>
        <v>15</v>
      </c>
      <c r="E1151" s="50" t="s">
        <v>1392</v>
      </c>
      <c r="F1151" s="50">
        <v>40656.03</v>
      </c>
      <c r="G1151" s="50">
        <v>23350.427729999999</v>
      </c>
    </row>
    <row r="1152" spans="1:7" x14ac:dyDescent="0.2">
      <c r="A1152" s="50">
        <v>15776</v>
      </c>
      <c r="B1152" s="50">
        <v>2016</v>
      </c>
      <c r="C1152" s="50" t="str">
        <f t="shared" si="17"/>
        <v>157762016</v>
      </c>
      <c r="D1152" s="50">
        <f>VLOOKUP(A1152,CATMUN!$B$2:$G$1123,6,0)</f>
        <v>15</v>
      </c>
      <c r="E1152" s="50" t="s">
        <v>1392</v>
      </c>
      <c r="F1152" s="50">
        <v>26799098</v>
      </c>
      <c r="G1152" s="50">
        <v>25866452</v>
      </c>
    </row>
    <row r="1153" spans="1:7" x14ac:dyDescent="0.2">
      <c r="A1153" s="50">
        <v>15776</v>
      </c>
      <c r="B1153" s="50">
        <v>2017</v>
      </c>
      <c r="C1153" s="50" t="str">
        <f t="shared" si="17"/>
        <v>157762017</v>
      </c>
      <c r="D1153" s="50">
        <f>VLOOKUP(A1153,CATMUN!$B$2:$G$1123,6,0)</f>
        <v>15</v>
      </c>
      <c r="E1153" s="50" t="s">
        <v>1392</v>
      </c>
      <c r="F1153" s="50">
        <v>48384</v>
      </c>
      <c r="G1153" s="50">
        <v>38136.226560000003</v>
      </c>
    </row>
    <row r="1154" spans="1:7" x14ac:dyDescent="0.2">
      <c r="A1154" s="50">
        <v>15776</v>
      </c>
      <c r="B1154" s="50">
        <v>2018</v>
      </c>
      <c r="C1154" s="50" t="str">
        <f t="shared" si="17"/>
        <v>157762018</v>
      </c>
      <c r="D1154" s="50">
        <f>VLOOKUP(A1154,CATMUN!$B$2:$G$1123,6,0)</f>
        <v>15</v>
      </c>
      <c r="E1154" s="50" t="s">
        <v>1392</v>
      </c>
      <c r="F1154" s="50">
        <v>34477974.310000002</v>
      </c>
      <c r="G1154" s="50">
        <v>27791024</v>
      </c>
    </row>
    <row r="1155" spans="1:7" x14ac:dyDescent="0.2">
      <c r="A1155" s="50">
        <v>15778</v>
      </c>
      <c r="B1155" s="50">
        <v>2015</v>
      </c>
      <c r="C1155" s="50" t="str">
        <f t="shared" ref="C1155:C1218" si="18">A1155&amp;B1155</f>
        <v>157782015</v>
      </c>
      <c r="D1155" s="50">
        <f>VLOOKUP(A1155,CATMUN!$B$2:$G$1123,6,0)</f>
        <v>14</v>
      </c>
      <c r="E1155" s="50" t="s">
        <v>1393</v>
      </c>
      <c r="F1155" s="50">
        <v>132.19</v>
      </c>
      <c r="G1155" s="50">
        <v>338773.03129999997</v>
      </c>
    </row>
    <row r="1156" spans="1:7" x14ac:dyDescent="0.2">
      <c r="A1156" s="50">
        <v>15778</v>
      </c>
      <c r="B1156" s="50">
        <v>2016</v>
      </c>
      <c r="C1156" s="50" t="str">
        <f t="shared" si="18"/>
        <v>157782016</v>
      </c>
      <c r="D1156" s="50">
        <f>VLOOKUP(A1156,CATMUN!$B$2:$G$1123,6,0)</f>
        <v>14</v>
      </c>
      <c r="E1156" s="50" t="s">
        <v>1393</v>
      </c>
      <c r="F1156" s="50">
        <v>1997293</v>
      </c>
      <c r="G1156" s="50">
        <v>218762448</v>
      </c>
    </row>
    <row r="1157" spans="1:7" x14ac:dyDescent="0.2">
      <c r="A1157" s="50">
        <v>15778</v>
      </c>
      <c r="B1157" s="50">
        <v>2017</v>
      </c>
      <c r="C1157" s="50" t="str">
        <f t="shared" si="18"/>
        <v>157782017</v>
      </c>
      <c r="D1157" s="50">
        <f>VLOOKUP(A1157,CATMUN!$B$2:$G$1123,6,0)</f>
        <v>14</v>
      </c>
      <c r="E1157" s="50" t="s">
        <v>1393</v>
      </c>
      <c r="F1157" s="50">
        <v>0</v>
      </c>
      <c r="G1157" s="50">
        <v>181327</v>
      </c>
    </row>
    <row r="1158" spans="1:7" x14ac:dyDescent="0.2">
      <c r="A1158" s="50">
        <v>15778</v>
      </c>
      <c r="B1158" s="50">
        <v>2018</v>
      </c>
      <c r="C1158" s="50" t="str">
        <f t="shared" si="18"/>
        <v>157782018</v>
      </c>
      <c r="D1158" s="50">
        <f>VLOOKUP(A1158,CATMUN!$B$2:$G$1123,6,0)</f>
        <v>14</v>
      </c>
      <c r="E1158" s="50" t="s">
        <v>1393</v>
      </c>
      <c r="F1158" s="50">
        <v>191490</v>
      </c>
      <c r="G1158" s="50">
        <v>221394400</v>
      </c>
    </row>
    <row r="1159" spans="1:7" x14ac:dyDescent="0.2">
      <c r="A1159" s="50">
        <v>15790</v>
      </c>
      <c r="B1159" s="50">
        <v>2015</v>
      </c>
      <c r="C1159" s="50" t="str">
        <f t="shared" si="18"/>
        <v>157902015</v>
      </c>
      <c r="D1159" s="50">
        <f>VLOOKUP(A1159,CATMUN!$B$2:$G$1123,6,0)</f>
        <v>15</v>
      </c>
      <c r="E1159" s="50" t="s">
        <v>1394</v>
      </c>
      <c r="F1159" s="50">
        <v>1199</v>
      </c>
      <c r="G1159" s="50">
        <v>23350.427729999999</v>
      </c>
    </row>
    <row r="1160" spans="1:7" x14ac:dyDescent="0.2">
      <c r="A1160" s="50">
        <v>15790</v>
      </c>
      <c r="B1160" s="50">
        <v>2016</v>
      </c>
      <c r="C1160" s="50" t="str">
        <f t="shared" si="18"/>
        <v>157902016</v>
      </c>
      <c r="D1160" s="50">
        <f>VLOOKUP(A1160,CATMUN!$B$2:$G$1123,6,0)</f>
        <v>15</v>
      </c>
      <c r="E1160" s="50" t="s">
        <v>1394</v>
      </c>
      <c r="F1160" s="50">
        <v>974000</v>
      </c>
      <c r="G1160" s="50">
        <v>25866452</v>
      </c>
    </row>
    <row r="1161" spans="1:7" x14ac:dyDescent="0.2">
      <c r="A1161" s="50">
        <v>15790</v>
      </c>
      <c r="B1161" s="50">
        <v>2017</v>
      </c>
      <c r="C1161" s="50" t="str">
        <f t="shared" si="18"/>
        <v>157902017</v>
      </c>
      <c r="D1161" s="50">
        <f>VLOOKUP(A1161,CATMUN!$B$2:$G$1123,6,0)</f>
        <v>15</v>
      </c>
      <c r="E1161" s="50" t="s">
        <v>1394</v>
      </c>
      <c r="F1161" s="50">
        <v>453</v>
      </c>
      <c r="G1161" s="50">
        <v>38136.226560000003</v>
      </c>
    </row>
    <row r="1162" spans="1:7" x14ac:dyDescent="0.2">
      <c r="A1162" s="50">
        <v>15790</v>
      </c>
      <c r="B1162" s="50">
        <v>2018</v>
      </c>
      <c r="C1162" s="50" t="str">
        <f t="shared" si="18"/>
        <v>157902018</v>
      </c>
      <c r="D1162" s="50">
        <f>VLOOKUP(A1162,CATMUN!$B$2:$G$1123,6,0)</f>
        <v>15</v>
      </c>
      <c r="E1162" s="50" t="s">
        <v>1394</v>
      </c>
      <c r="F1162" s="50">
        <v>1058425</v>
      </c>
      <c r="G1162" s="50">
        <v>27791024</v>
      </c>
    </row>
    <row r="1163" spans="1:7" x14ac:dyDescent="0.2">
      <c r="A1163" s="50">
        <v>15798</v>
      </c>
      <c r="B1163" s="50">
        <v>2015</v>
      </c>
      <c r="C1163" s="50" t="str">
        <f t="shared" si="18"/>
        <v>157982015</v>
      </c>
      <c r="D1163" s="50">
        <f>VLOOKUP(A1163,CATMUN!$B$2:$G$1123,6,0)</f>
        <v>15</v>
      </c>
      <c r="E1163" s="50" t="s">
        <v>1395</v>
      </c>
      <c r="F1163" s="50">
        <v>6236</v>
      </c>
      <c r="G1163" s="50">
        <v>100012.99219999999</v>
      </c>
    </row>
    <row r="1164" spans="1:7" x14ac:dyDescent="0.2">
      <c r="A1164" s="50">
        <v>15798</v>
      </c>
      <c r="B1164" s="50">
        <v>2016</v>
      </c>
      <c r="C1164" s="50" t="str">
        <f t="shared" si="18"/>
        <v>157982016</v>
      </c>
      <c r="D1164" s="50">
        <f>VLOOKUP(A1164,CATMUN!$B$2:$G$1123,6,0)</f>
        <v>15</v>
      </c>
      <c r="E1164" s="50" t="s">
        <v>1395</v>
      </c>
      <c r="F1164" s="50">
        <v>2953306</v>
      </c>
      <c r="G1164" s="50">
        <v>89622032</v>
      </c>
    </row>
    <row r="1165" spans="1:7" x14ac:dyDescent="0.2">
      <c r="A1165" s="50">
        <v>15798</v>
      </c>
      <c r="B1165" s="50">
        <v>2017</v>
      </c>
      <c r="C1165" s="50" t="str">
        <f t="shared" si="18"/>
        <v>157982017</v>
      </c>
      <c r="D1165" s="50">
        <f>VLOOKUP(A1165,CATMUN!$B$2:$G$1123,6,0)</f>
        <v>15</v>
      </c>
      <c r="E1165" s="50" t="s">
        <v>1395</v>
      </c>
      <c r="F1165" s="50">
        <v>5440</v>
      </c>
      <c r="G1165" s="50">
        <v>101419.7031</v>
      </c>
    </row>
    <row r="1166" spans="1:7" x14ac:dyDescent="0.2">
      <c r="A1166" s="50">
        <v>15798</v>
      </c>
      <c r="B1166" s="50">
        <v>2018</v>
      </c>
      <c r="C1166" s="50" t="str">
        <f t="shared" si="18"/>
        <v>157982018</v>
      </c>
      <c r="D1166" s="50">
        <f>VLOOKUP(A1166,CATMUN!$B$2:$G$1123,6,0)</f>
        <v>15</v>
      </c>
      <c r="E1166" s="50" t="s">
        <v>1395</v>
      </c>
      <c r="F1166" s="50">
        <v>4737812</v>
      </c>
      <c r="G1166" s="50">
        <v>135966816</v>
      </c>
    </row>
    <row r="1167" spans="1:7" x14ac:dyDescent="0.2">
      <c r="A1167" s="50">
        <v>15804</v>
      </c>
      <c r="B1167" s="50">
        <v>2015</v>
      </c>
      <c r="C1167" s="50" t="str">
        <f t="shared" si="18"/>
        <v>158042015</v>
      </c>
      <c r="D1167" s="50">
        <f>VLOOKUP(A1167,CATMUN!$B$2:$G$1123,6,0)</f>
        <v>15</v>
      </c>
      <c r="E1167" s="50" t="s">
        <v>1396</v>
      </c>
      <c r="F1167" s="50">
        <v>0</v>
      </c>
      <c r="G1167" s="50">
        <v>23350.427729999999</v>
      </c>
    </row>
    <row r="1168" spans="1:7" x14ac:dyDescent="0.2">
      <c r="A1168" s="50">
        <v>15804</v>
      </c>
      <c r="B1168" s="50">
        <v>2016</v>
      </c>
      <c r="C1168" s="50" t="str">
        <f t="shared" si="18"/>
        <v>158042016</v>
      </c>
      <c r="D1168" s="50">
        <f>VLOOKUP(A1168,CATMUN!$B$2:$G$1123,6,0)</f>
        <v>15</v>
      </c>
      <c r="E1168" s="50" t="s">
        <v>1396</v>
      </c>
      <c r="F1168" s="50">
        <v>0</v>
      </c>
      <c r="G1168" s="50">
        <v>25866452</v>
      </c>
    </row>
    <row r="1169" spans="1:7" x14ac:dyDescent="0.2">
      <c r="A1169" s="50">
        <v>15804</v>
      </c>
      <c r="B1169" s="50">
        <v>2017</v>
      </c>
      <c r="C1169" s="50" t="str">
        <f t="shared" si="18"/>
        <v>158042017</v>
      </c>
      <c r="D1169" s="50">
        <f>VLOOKUP(A1169,CATMUN!$B$2:$G$1123,6,0)</f>
        <v>15</v>
      </c>
      <c r="E1169" s="50" t="s">
        <v>1396</v>
      </c>
      <c r="F1169" s="50">
        <v>0</v>
      </c>
      <c r="G1169" s="50">
        <v>38136.226560000003</v>
      </c>
    </row>
    <row r="1170" spans="1:7" x14ac:dyDescent="0.2">
      <c r="A1170" s="50">
        <v>15804</v>
      </c>
      <c r="B1170" s="50">
        <v>2018</v>
      </c>
      <c r="C1170" s="50" t="str">
        <f t="shared" si="18"/>
        <v>158042018</v>
      </c>
      <c r="D1170" s="50">
        <f>VLOOKUP(A1170,CATMUN!$B$2:$G$1123,6,0)</f>
        <v>15</v>
      </c>
      <c r="E1170" s="50" t="s">
        <v>1396</v>
      </c>
      <c r="F1170" s="50">
        <v>0</v>
      </c>
      <c r="G1170" s="50">
        <v>27791024</v>
      </c>
    </row>
    <row r="1171" spans="1:7" x14ac:dyDescent="0.2">
      <c r="A1171" s="50">
        <v>15806</v>
      </c>
      <c r="B1171" s="50">
        <v>2015</v>
      </c>
      <c r="C1171" s="50" t="str">
        <f t="shared" si="18"/>
        <v>158062015</v>
      </c>
      <c r="D1171" s="50">
        <f>VLOOKUP(A1171,CATMUN!$B$2:$G$1123,6,0)</f>
        <v>6</v>
      </c>
      <c r="E1171" s="50" t="s">
        <v>1397</v>
      </c>
      <c r="F1171" s="50">
        <v>529249.85</v>
      </c>
      <c r="G1171" s="50">
        <v>113668.75780000001</v>
      </c>
    </row>
    <row r="1172" spans="1:7" x14ac:dyDescent="0.2">
      <c r="A1172" s="50">
        <v>15806</v>
      </c>
      <c r="B1172" s="50">
        <v>2016</v>
      </c>
      <c r="C1172" s="50" t="str">
        <f t="shared" si="18"/>
        <v>158062016</v>
      </c>
      <c r="D1172" s="50">
        <f>VLOOKUP(A1172,CATMUN!$B$2:$G$1123,6,0)</f>
        <v>6</v>
      </c>
      <c r="E1172" s="50" t="s">
        <v>1397</v>
      </c>
      <c r="F1172" s="50">
        <v>615185387</v>
      </c>
      <c r="G1172" s="50">
        <v>137806640</v>
      </c>
    </row>
    <row r="1173" spans="1:7" x14ac:dyDescent="0.2">
      <c r="A1173" s="50">
        <v>15806</v>
      </c>
      <c r="B1173" s="50">
        <v>2017</v>
      </c>
      <c r="C1173" s="50" t="str">
        <f t="shared" si="18"/>
        <v>158062017</v>
      </c>
      <c r="D1173" s="50">
        <f>VLOOKUP(A1173,CATMUN!$B$2:$G$1123,6,0)</f>
        <v>6</v>
      </c>
      <c r="E1173" s="50" t="s">
        <v>1397</v>
      </c>
      <c r="F1173" s="50">
        <v>765139.87</v>
      </c>
      <c r="G1173" s="50">
        <v>123698.71090000001</v>
      </c>
    </row>
    <row r="1174" spans="1:7" x14ac:dyDescent="0.2">
      <c r="A1174" s="50">
        <v>15806</v>
      </c>
      <c r="B1174" s="50">
        <v>2018</v>
      </c>
      <c r="C1174" s="50" t="str">
        <f t="shared" si="18"/>
        <v>158062018</v>
      </c>
      <c r="D1174" s="50">
        <f>VLOOKUP(A1174,CATMUN!$B$2:$G$1123,6,0)</f>
        <v>6</v>
      </c>
      <c r="E1174" s="50" t="s">
        <v>1397</v>
      </c>
      <c r="F1174" s="50">
        <v>609342190</v>
      </c>
      <c r="G1174" s="50">
        <v>151337472</v>
      </c>
    </row>
    <row r="1175" spans="1:7" x14ac:dyDescent="0.2">
      <c r="A1175" s="50">
        <v>15808</v>
      </c>
      <c r="B1175" s="50">
        <v>2015</v>
      </c>
      <c r="C1175" s="50" t="str">
        <f t="shared" si="18"/>
        <v>158082015</v>
      </c>
      <c r="D1175" s="50">
        <f>VLOOKUP(A1175,CATMUN!$B$2:$G$1123,6,0)</f>
        <v>15</v>
      </c>
      <c r="E1175" s="50" t="s">
        <v>1398</v>
      </c>
      <c r="F1175" s="50">
        <v>0</v>
      </c>
      <c r="G1175" s="50">
        <v>23350.427729999999</v>
      </c>
    </row>
    <row r="1176" spans="1:7" x14ac:dyDescent="0.2">
      <c r="A1176" s="50">
        <v>15808</v>
      </c>
      <c r="B1176" s="50">
        <v>2016</v>
      </c>
      <c r="C1176" s="50" t="str">
        <f t="shared" si="18"/>
        <v>158082016</v>
      </c>
      <c r="D1176" s="50">
        <f>VLOOKUP(A1176,CATMUN!$B$2:$G$1123,6,0)</f>
        <v>15</v>
      </c>
      <c r="E1176" s="50" t="s">
        <v>1398</v>
      </c>
      <c r="F1176" s="50">
        <v>3855251</v>
      </c>
      <c r="G1176" s="50">
        <v>25866452</v>
      </c>
    </row>
    <row r="1177" spans="1:7" x14ac:dyDescent="0.2">
      <c r="A1177" s="50">
        <v>15808</v>
      </c>
      <c r="B1177" s="50">
        <v>2017</v>
      </c>
      <c r="C1177" s="50" t="str">
        <f t="shared" si="18"/>
        <v>158082017</v>
      </c>
      <c r="D1177" s="50">
        <f>VLOOKUP(A1177,CATMUN!$B$2:$G$1123,6,0)</f>
        <v>15</v>
      </c>
      <c r="E1177" s="50" t="s">
        <v>1398</v>
      </c>
      <c r="F1177" s="50">
        <v>0</v>
      </c>
      <c r="G1177" s="50">
        <v>38136.226560000003</v>
      </c>
    </row>
    <row r="1178" spans="1:7" x14ac:dyDescent="0.2">
      <c r="A1178" s="50">
        <v>15808</v>
      </c>
      <c r="B1178" s="50">
        <v>2018</v>
      </c>
      <c r="C1178" s="50" t="str">
        <f t="shared" si="18"/>
        <v>158082018</v>
      </c>
      <c r="D1178" s="50">
        <f>VLOOKUP(A1178,CATMUN!$B$2:$G$1123,6,0)</f>
        <v>15</v>
      </c>
      <c r="E1178" s="50" t="s">
        <v>1398</v>
      </c>
      <c r="F1178" s="50">
        <v>388740</v>
      </c>
      <c r="G1178" s="50">
        <v>27791024</v>
      </c>
    </row>
    <row r="1179" spans="1:7" x14ac:dyDescent="0.2">
      <c r="A1179" s="50">
        <v>15810</v>
      </c>
      <c r="B1179" s="50">
        <v>2015</v>
      </c>
      <c r="C1179" s="50" t="str">
        <f t="shared" si="18"/>
        <v>158102015</v>
      </c>
      <c r="D1179" s="50">
        <f>VLOOKUP(A1179,CATMUN!$B$2:$G$1123,6,0)</f>
        <v>15</v>
      </c>
      <c r="E1179" s="50" t="s">
        <v>1399</v>
      </c>
      <c r="F1179" s="50">
        <v>0</v>
      </c>
      <c r="G1179" s="50">
        <v>23350.427729999999</v>
      </c>
    </row>
    <row r="1180" spans="1:7" x14ac:dyDescent="0.2">
      <c r="A1180" s="50">
        <v>15810</v>
      </c>
      <c r="B1180" s="50">
        <v>2017</v>
      </c>
      <c r="C1180" s="50" t="str">
        <f t="shared" si="18"/>
        <v>158102017</v>
      </c>
      <c r="D1180" s="50">
        <f>VLOOKUP(A1180,CATMUN!$B$2:$G$1123,6,0)</f>
        <v>15</v>
      </c>
      <c r="E1180" s="50" t="s">
        <v>1399</v>
      </c>
      <c r="F1180" s="50">
        <v>21.5</v>
      </c>
      <c r="G1180" s="50">
        <v>38136.226560000003</v>
      </c>
    </row>
    <row r="1181" spans="1:7" x14ac:dyDescent="0.2">
      <c r="A1181" s="50">
        <v>15814</v>
      </c>
      <c r="B1181" s="50">
        <v>2015</v>
      </c>
      <c r="C1181" s="50" t="str">
        <f t="shared" si="18"/>
        <v>158142015</v>
      </c>
      <c r="D1181" s="50">
        <f>VLOOKUP(A1181,CATMUN!$B$2:$G$1123,6,0)</f>
        <v>14</v>
      </c>
      <c r="E1181" s="50" t="s">
        <v>1400</v>
      </c>
      <c r="F1181" s="50">
        <v>4176331</v>
      </c>
      <c r="G1181" s="50">
        <v>338773.03129999997</v>
      </c>
    </row>
    <row r="1182" spans="1:7" x14ac:dyDescent="0.2">
      <c r="A1182" s="50">
        <v>15814</v>
      </c>
      <c r="B1182" s="50">
        <v>2016</v>
      </c>
      <c r="C1182" s="50" t="str">
        <f t="shared" si="18"/>
        <v>158142016</v>
      </c>
      <c r="D1182" s="50">
        <f>VLOOKUP(A1182,CATMUN!$B$2:$G$1123,6,0)</f>
        <v>14</v>
      </c>
      <c r="E1182" s="50" t="s">
        <v>1400</v>
      </c>
      <c r="F1182" s="50">
        <v>1534959</v>
      </c>
      <c r="G1182" s="50">
        <v>218762448</v>
      </c>
    </row>
    <row r="1183" spans="1:7" x14ac:dyDescent="0.2">
      <c r="A1183" s="50">
        <v>15814</v>
      </c>
      <c r="B1183" s="50">
        <v>2017</v>
      </c>
      <c r="C1183" s="50" t="str">
        <f t="shared" si="18"/>
        <v>158142017</v>
      </c>
      <c r="D1183" s="50">
        <f>VLOOKUP(A1183,CATMUN!$B$2:$G$1123,6,0)</f>
        <v>14</v>
      </c>
      <c r="E1183" s="50" t="s">
        <v>1400</v>
      </c>
      <c r="F1183" s="50">
        <v>1925.6</v>
      </c>
      <c r="G1183" s="50">
        <v>181327</v>
      </c>
    </row>
    <row r="1184" spans="1:7" x14ac:dyDescent="0.2">
      <c r="A1184" s="50">
        <v>15814</v>
      </c>
      <c r="B1184" s="50">
        <v>2018</v>
      </c>
      <c r="C1184" s="50" t="str">
        <f t="shared" si="18"/>
        <v>158142018</v>
      </c>
      <c r="D1184" s="50">
        <f>VLOOKUP(A1184,CATMUN!$B$2:$G$1123,6,0)</f>
        <v>14</v>
      </c>
      <c r="E1184" s="50" t="s">
        <v>1400</v>
      </c>
      <c r="F1184" s="50">
        <v>3136783</v>
      </c>
      <c r="G1184" s="50">
        <v>221394400</v>
      </c>
    </row>
    <row r="1185" spans="1:7" x14ac:dyDescent="0.2">
      <c r="A1185" s="50">
        <v>15816</v>
      </c>
      <c r="B1185" s="50">
        <v>2015</v>
      </c>
      <c r="C1185" s="50" t="str">
        <f t="shared" si="18"/>
        <v>158162015</v>
      </c>
      <c r="D1185" s="50">
        <f>VLOOKUP(A1185,CATMUN!$B$2:$G$1123,6,0)</f>
        <v>15</v>
      </c>
      <c r="E1185" s="50" t="s">
        <v>2357</v>
      </c>
      <c r="F1185" s="50">
        <v>3305.42</v>
      </c>
      <c r="G1185" s="50">
        <v>23350.427729999999</v>
      </c>
    </row>
    <row r="1186" spans="1:7" x14ac:dyDescent="0.2">
      <c r="A1186" s="50">
        <v>15816</v>
      </c>
      <c r="B1186" s="50">
        <v>2016</v>
      </c>
      <c r="C1186" s="50" t="str">
        <f t="shared" si="18"/>
        <v>158162016</v>
      </c>
      <c r="D1186" s="50">
        <f>VLOOKUP(A1186,CATMUN!$B$2:$G$1123,6,0)</f>
        <v>15</v>
      </c>
      <c r="E1186" s="50" t="s">
        <v>2357</v>
      </c>
      <c r="F1186" s="50">
        <v>3544578</v>
      </c>
      <c r="G1186" s="50">
        <v>25866452</v>
      </c>
    </row>
    <row r="1187" spans="1:7" x14ac:dyDescent="0.2">
      <c r="A1187" s="50">
        <v>15816</v>
      </c>
      <c r="B1187" s="50">
        <v>2017</v>
      </c>
      <c r="C1187" s="50" t="str">
        <f t="shared" si="18"/>
        <v>158162017</v>
      </c>
      <c r="D1187" s="50">
        <f>VLOOKUP(A1187,CATMUN!$B$2:$G$1123,6,0)</f>
        <v>15</v>
      </c>
      <c r="E1187" s="50" t="s">
        <v>2357</v>
      </c>
      <c r="F1187" s="50">
        <v>1198</v>
      </c>
      <c r="G1187" s="50">
        <v>38136.226560000003</v>
      </c>
    </row>
    <row r="1188" spans="1:7" x14ac:dyDescent="0.2">
      <c r="A1188" s="50">
        <v>15816</v>
      </c>
      <c r="B1188" s="50">
        <v>2018</v>
      </c>
      <c r="C1188" s="50" t="str">
        <f t="shared" si="18"/>
        <v>158162018</v>
      </c>
      <c r="D1188" s="50">
        <f>VLOOKUP(A1188,CATMUN!$B$2:$G$1123,6,0)</f>
        <v>15</v>
      </c>
      <c r="E1188" s="50" t="s">
        <v>2357</v>
      </c>
      <c r="F1188" s="50">
        <v>3732126</v>
      </c>
      <c r="G1188" s="50">
        <v>27791024</v>
      </c>
    </row>
    <row r="1189" spans="1:7" x14ac:dyDescent="0.2">
      <c r="A1189" s="50">
        <v>15820</v>
      </c>
      <c r="B1189" s="50">
        <v>2015</v>
      </c>
      <c r="C1189" s="50" t="str">
        <f t="shared" si="18"/>
        <v>158202015</v>
      </c>
      <c r="D1189" s="50">
        <f>VLOOKUP(A1189,CATMUN!$B$2:$G$1123,6,0)</f>
        <v>14</v>
      </c>
      <c r="E1189" s="50" t="s">
        <v>1402</v>
      </c>
      <c r="F1189" s="50">
        <v>102.05</v>
      </c>
      <c r="G1189" s="50">
        <v>338773.03129999997</v>
      </c>
    </row>
    <row r="1190" spans="1:7" x14ac:dyDescent="0.2">
      <c r="A1190" s="50">
        <v>15820</v>
      </c>
      <c r="B1190" s="50">
        <v>2016</v>
      </c>
      <c r="C1190" s="50" t="str">
        <f t="shared" si="18"/>
        <v>158202016</v>
      </c>
      <c r="D1190" s="50">
        <f>VLOOKUP(A1190,CATMUN!$B$2:$G$1123,6,0)</f>
        <v>14</v>
      </c>
      <c r="E1190" s="50" t="s">
        <v>1402</v>
      </c>
      <c r="F1190" s="50">
        <v>7437585</v>
      </c>
      <c r="G1190" s="50">
        <v>218762448</v>
      </c>
    </row>
    <row r="1191" spans="1:7" x14ac:dyDescent="0.2">
      <c r="A1191" s="50">
        <v>15820</v>
      </c>
      <c r="B1191" s="50">
        <v>2017</v>
      </c>
      <c r="C1191" s="50" t="str">
        <f t="shared" si="18"/>
        <v>158202017</v>
      </c>
      <c r="D1191" s="50">
        <f>VLOOKUP(A1191,CATMUN!$B$2:$G$1123,6,0)</f>
        <v>14</v>
      </c>
      <c r="E1191" s="50" t="s">
        <v>1402</v>
      </c>
      <c r="F1191" s="50">
        <v>72.98</v>
      </c>
      <c r="G1191" s="50">
        <v>181327</v>
      </c>
    </row>
    <row r="1192" spans="1:7" x14ac:dyDescent="0.2">
      <c r="A1192" s="50">
        <v>15820</v>
      </c>
      <c r="B1192" s="50">
        <v>2018</v>
      </c>
      <c r="C1192" s="50" t="str">
        <f t="shared" si="18"/>
        <v>158202018</v>
      </c>
      <c r="D1192" s="50">
        <f>VLOOKUP(A1192,CATMUN!$B$2:$G$1123,6,0)</f>
        <v>14</v>
      </c>
      <c r="E1192" s="50" t="s">
        <v>1402</v>
      </c>
      <c r="F1192" s="50">
        <v>782934</v>
      </c>
      <c r="G1192" s="50">
        <v>221394400</v>
      </c>
    </row>
    <row r="1193" spans="1:7" x14ac:dyDescent="0.2">
      <c r="A1193" s="50">
        <v>15822</v>
      </c>
      <c r="B1193" s="50">
        <v>2015</v>
      </c>
      <c r="C1193" s="50" t="str">
        <f t="shared" si="18"/>
        <v>158222015</v>
      </c>
      <c r="D1193" s="50">
        <f>VLOOKUP(A1193,CATMUN!$B$2:$G$1123,6,0)</f>
        <v>8</v>
      </c>
      <c r="E1193" s="50" t="s">
        <v>1403</v>
      </c>
      <c r="F1193" s="50">
        <v>0</v>
      </c>
      <c r="G1193" s="50">
        <v>100012.99219999999</v>
      </c>
    </row>
    <row r="1194" spans="1:7" x14ac:dyDescent="0.2">
      <c r="A1194" s="50">
        <v>15822</v>
      </c>
      <c r="B1194" s="50">
        <v>2016</v>
      </c>
      <c r="C1194" s="50" t="str">
        <f t="shared" si="18"/>
        <v>158222016</v>
      </c>
      <c r="D1194" s="50">
        <f>VLOOKUP(A1194,CATMUN!$B$2:$G$1123,6,0)</f>
        <v>8</v>
      </c>
      <c r="E1194" s="50" t="s">
        <v>1403</v>
      </c>
      <c r="F1194" s="50">
        <v>0</v>
      </c>
      <c r="G1194" s="50">
        <v>89622032</v>
      </c>
    </row>
    <row r="1195" spans="1:7" x14ac:dyDescent="0.2">
      <c r="A1195" s="50">
        <v>15822</v>
      </c>
      <c r="B1195" s="50">
        <v>2017</v>
      </c>
      <c r="C1195" s="50" t="str">
        <f t="shared" si="18"/>
        <v>158222017</v>
      </c>
      <c r="D1195" s="50">
        <f>VLOOKUP(A1195,CATMUN!$B$2:$G$1123,6,0)</f>
        <v>8</v>
      </c>
      <c r="E1195" s="50" t="s">
        <v>1403</v>
      </c>
      <c r="F1195" s="50">
        <v>0</v>
      </c>
      <c r="G1195" s="50">
        <v>101419.7031</v>
      </c>
    </row>
    <row r="1196" spans="1:7" x14ac:dyDescent="0.2">
      <c r="A1196" s="50">
        <v>15822</v>
      </c>
      <c r="B1196" s="50">
        <v>2018</v>
      </c>
      <c r="C1196" s="50" t="str">
        <f t="shared" si="18"/>
        <v>158222018</v>
      </c>
      <c r="D1196" s="50">
        <f>VLOOKUP(A1196,CATMUN!$B$2:$G$1123,6,0)</f>
        <v>8</v>
      </c>
      <c r="E1196" s="50" t="s">
        <v>1403</v>
      </c>
      <c r="F1196" s="50">
        <v>0</v>
      </c>
      <c r="G1196" s="50">
        <v>135966816</v>
      </c>
    </row>
    <row r="1197" spans="1:7" x14ac:dyDescent="0.2">
      <c r="A1197" s="50">
        <v>15832</v>
      </c>
      <c r="B1197" s="50">
        <v>2015</v>
      </c>
      <c r="C1197" s="50" t="str">
        <f t="shared" si="18"/>
        <v>158322015</v>
      </c>
      <c r="D1197" s="50">
        <f>VLOOKUP(A1197,CATMUN!$B$2:$G$1123,6,0)</f>
        <v>15</v>
      </c>
      <c r="E1197" s="50" t="s">
        <v>1404</v>
      </c>
      <c r="F1197" s="50">
        <v>336</v>
      </c>
      <c r="G1197" s="50">
        <v>23350.427729999999</v>
      </c>
    </row>
    <row r="1198" spans="1:7" x14ac:dyDescent="0.2">
      <c r="A1198" s="50">
        <v>15832</v>
      </c>
      <c r="B1198" s="50">
        <v>2016</v>
      </c>
      <c r="C1198" s="50" t="str">
        <f t="shared" si="18"/>
        <v>158322016</v>
      </c>
      <c r="D1198" s="50">
        <f>VLOOKUP(A1198,CATMUN!$B$2:$G$1123,6,0)</f>
        <v>15</v>
      </c>
      <c r="E1198" s="50" t="s">
        <v>1404</v>
      </c>
      <c r="F1198" s="50">
        <v>0</v>
      </c>
      <c r="G1198" s="50">
        <v>25866452</v>
      </c>
    </row>
    <row r="1199" spans="1:7" x14ac:dyDescent="0.2">
      <c r="A1199" s="50">
        <v>15832</v>
      </c>
      <c r="B1199" s="50">
        <v>2017</v>
      </c>
      <c r="C1199" s="50" t="str">
        <f t="shared" si="18"/>
        <v>158322017</v>
      </c>
      <c r="D1199" s="50">
        <f>VLOOKUP(A1199,CATMUN!$B$2:$G$1123,6,0)</f>
        <v>15</v>
      </c>
      <c r="E1199" s="50" t="s">
        <v>1404</v>
      </c>
      <c r="F1199" s="50">
        <v>0</v>
      </c>
      <c r="G1199" s="50">
        <v>38136.226560000003</v>
      </c>
    </row>
    <row r="1200" spans="1:7" x14ac:dyDescent="0.2">
      <c r="A1200" s="50">
        <v>15832</v>
      </c>
      <c r="B1200" s="50">
        <v>2018</v>
      </c>
      <c r="C1200" s="50" t="str">
        <f t="shared" si="18"/>
        <v>158322018</v>
      </c>
      <c r="D1200" s="50">
        <f>VLOOKUP(A1200,CATMUN!$B$2:$G$1123,6,0)</f>
        <v>15</v>
      </c>
      <c r="E1200" s="50" t="s">
        <v>1404</v>
      </c>
      <c r="F1200" s="50">
        <v>0</v>
      </c>
      <c r="G1200" s="50">
        <v>27791024</v>
      </c>
    </row>
    <row r="1201" spans="1:7" x14ac:dyDescent="0.2">
      <c r="A1201" s="50">
        <v>15835</v>
      </c>
      <c r="B1201" s="50">
        <v>2015</v>
      </c>
      <c r="C1201" s="50" t="str">
        <f t="shared" si="18"/>
        <v>158352015</v>
      </c>
      <c r="D1201" s="50">
        <f>VLOOKUP(A1201,CATMUN!$B$2:$G$1123,6,0)</f>
        <v>14</v>
      </c>
      <c r="E1201" s="50" t="s">
        <v>1405</v>
      </c>
      <c r="F1201" s="50">
        <v>623.73</v>
      </c>
      <c r="G1201" s="50">
        <v>338773.03129999997</v>
      </c>
    </row>
    <row r="1202" spans="1:7" x14ac:dyDescent="0.2">
      <c r="A1202" s="50">
        <v>15835</v>
      </c>
      <c r="B1202" s="50">
        <v>2016</v>
      </c>
      <c r="C1202" s="50" t="str">
        <f t="shared" si="18"/>
        <v>158352016</v>
      </c>
      <c r="D1202" s="50">
        <f>VLOOKUP(A1202,CATMUN!$B$2:$G$1123,6,0)</f>
        <v>14</v>
      </c>
      <c r="E1202" s="50" t="s">
        <v>1405</v>
      </c>
      <c r="F1202" s="50">
        <v>841569</v>
      </c>
      <c r="G1202" s="50">
        <v>218762448</v>
      </c>
    </row>
    <row r="1203" spans="1:7" x14ac:dyDescent="0.2">
      <c r="A1203" s="50">
        <v>15835</v>
      </c>
      <c r="B1203" s="50">
        <v>2017</v>
      </c>
      <c r="C1203" s="50" t="str">
        <f t="shared" si="18"/>
        <v>158352017</v>
      </c>
      <c r="D1203" s="50">
        <f>VLOOKUP(A1203,CATMUN!$B$2:$G$1123,6,0)</f>
        <v>14</v>
      </c>
      <c r="E1203" s="50" t="s">
        <v>1405</v>
      </c>
      <c r="F1203" s="50">
        <v>393.19</v>
      </c>
      <c r="G1203" s="50">
        <v>181327</v>
      </c>
    </row>
    <row r="1204" spans="1:7" x14ac:dyDescent="0.2">
      <c r="A1204" s="50">
        <v>15835</v>
      </c>
      <c r="B1204" s="50">
        <v>2018</v>
      </c>
      <c r="C1204" s="50" t="str">
        <f t="shared" si="18"/>
        <v>158352018</v>
      </c>
      <c r="D1204" s="50">
        <f>VLOOKUP(A1204,CATMUN!$B$2:$G$1123,6,0)</f>
        <v>14</v>
      </c>
      <c r="E1204" s="50" t="s">
        <v>1405</v>
      </c>
      <c r="F1204" s="50">
        <v>1641807</v>
      </c>
      <c r="G1204" s="50">
        <v>221394400</v>
      </c>
    </row>
    <row r="1205" spans="1:7" x14ac:dyDescent="0.2">
      <c r="A1205" s="50">
        <v>15837</v>
      </c>
      <c r="B1205" s="50">
        <v>2015</v>
      </c>
      <c r="C1205" s="50" t="str">
        <f t="shared" si="18"/>
        <v>158372015</v>
      </c>
      <c r="D1205" s="50">
        <f>VLOOKUP(A1205,CATMUN!$B$2:$G$1123,6,0)</f>
        <v>9</v>
      </c>
      <c r="E1205" s="50" t="s">
        <v>1406</v>
      </c>
      <c r="F1205" s="50">
        <v>974</v>
      </c>
      <c r="G1205" s="50">
        <v>100012.99219999999</v>
      </c>
    </row>
    <row r="1206" spans="1:7" x14ac:dyDescent="0.2">
      <c r="A1206" s="50">
        <v>15837</v>
      </c>
      <c r="B1206" s="50">
        <v>2016</v>
      </c>
      <c r="C1206" s="50" t="str">
        <f t="shared" si="18"/>
        <v>158372016</v>
      </c>
      <c r="D1206" s="50">
        <f>VLOOKUP(A1206,CATMUN!$B$2:$G$1123,6,0)</f>
        <v>9</v>
      </c>
      <c r="E1206" s="50" t="s">
        <v>1406</v>
      </c>
      <c r="F1206" s="50">
        <v>3585456</v>
      </c>
      <c r="G1206" s="50">
        <v>89622032</v>
      </c>
    </row>
    <row r="1207" spans="1:7" x14ac:dyDescent="0.2">
      <c r="A1207" s="50">
        <v>15837</v>
      </c>
      <c r="B1207" s="50">
        <v>2017</v>
      </c>
      <c r="C1207" s="50" t="str">
        <f t="shared" si="18"/>
        <v>158372017</v>
      </c>
      <c r="D1207" s="50">
        <f>VLOOKUP(A1207,CATMUN!$B$2:$G$1123,6,0)</f>
        <v>9</v>
      </c>
      <c r="E1207" s="50" t="s">
        <v>1406</v>
      </c>
      <c r="F1207" s="50">
        <v>17400</v>
      </c>
      <c r="G1207" s="50">
        <v>101419.7031</v>
      </c>
    </row>
    <row r="1208" spans="1:7" x14ac:dyDescent="0.2">
      <c r="A1208" s="50">
        <v>15837</v>
      </c>
      <c r="B1208" s="50">
        <v>2018</v>
      </c>
      <c r="C1208" s="50" t="str">
        <f t="shared" si="18"/>
        <v>158372018</v>
      </c>
      <c r="D1208" s="50">
        <f>VLOOKUP(A1208,CATMUN!$B$2:$G$1123,6,0)</f>
        <v>9</v>
      </c>
      <c r="E1208" s="50" t="s">
        <v>1406</v>
      </c>
      <c r="F1208" s="50">
        <v>23030396</v>
      </c>
      <c r="G1208" s="50">
        <v>135966816</v>
      </c>
    </row>
    <row r="1209" spans="1:7" x14ac:dyDescent="0.2">
      <c r="A1209" s="50">
        <v>15839</v>
      </c>
      <c r="B1209" s="50">
        <v>2015</v>
      </c>
      <c r="C1209" s="50" t="str">
        <f t="shared" si="18"/>
        <v>158392015</v>
      </c>
      <c r="D1209" s="50">
        <f>VLOOKUP(A1209,CATMUN!$B$2:$G$1123,6,0)</f>
        <v>15</v>
      </c>
      <c r="E1209" s="50" t="s">
        <v>1407</v>
      </c>
      <c r="F1209" s="50">
        <v>0</v>
      </c>
      <c r="G1209" s="50">
        <v>23350.427729999999</v>
      </c>
    </row>
    <row r="1210" spans="1:7" x14ac:dyDescent="0.2">
      <c r="A1210" s="50">
        <v>15839</v>
      </c>
      <c r="B1210" s="50">
        <v>2016</v>
      </c>
      <c r="C1210" s="50" t="str">
        <f t="shared" si="18"/>
        <v>158392016</v>
      </c>
      <c r="D1210" s="50">
        <f>VLOOKUP(A1210,CATMUN!$B$2:$G$1123,6,0)</f>
        <v>15</v>
      </c>
      <c r="E1210" s="50" t="s">
        <v>1407</v>
      </c>
      <c r="F1210" s="50">
        <v>0</v>
      </c>
      <c r="G1210" s="50">
        <v>25866452</v>
      </c>
    </row>
    <row r="1211" spans="1:7" x14ac:dyDescent="0.2">
      <c r="A1211" s="50">
        <v>15839</v>
      </c>
      <c r="B1211" s="50">
        <v>2017</v>
      </c>
      <c r="C1211" s="50" t="str">
        <f t="shared" si="18"/>
        <v>158392017</v>
      </c>
      <c r="D1211" s="50">
        <f>VLOOKUP(A1211,CATMUN!$B$2:$G$1123,6,0)</f>
        <v>15</v>
      </c>
      <c r="E1211" s="50" t="s">
        <v>1407</v>
      </c>
      <c r="F1211" s="50">
        <v>0</v>
      </c>
      <c r="G1211" s="50">
        <v>38136.226560000003</v>
      </c>
    </row>
    <row r="1212" spans="1:7" x14ac:dyDescent="0.2">
      <c r="A1212" s="50">
        <v>15842</v>
      </c>
      <c r="B1212" s="50">
        <v>2015</v>
      </c>
      <c r="C1212" s="50" t="str">
        <f t="shared" si="18"/>
        <v>158422015</v>
      </c>
      <c r="D1212" s="50">
        <f>VLOOKUP(A1212,CATMUN!$B$2:$G$1123,6,0)</f>
        <v>15</v>
      </c>
      <c r="E1212" s="50" t="s">
        <v>2358</v>
      </c>
      <c r="F1212" s="50">
        <v>0</v>
      </c>
      <c r="G1212" s="50">
        <v>23350.427729999999</v>
      </c>
    </row>
    <row r="1213" spans="1:7" x14ac:dyDescent="0.2">
      <c r="A1213" s="50">
        <v>15842</v>
      </c>
      <c r="B1213" s="50">
        <v>2016</v>
      </c>
      <c r="C1213" s="50" t="str">
        <f t="shared" si="18"/>
        <v>158422016</v>
      </c>
      <c r="D1213" s="50">
        <f>VLOOKUP(A1213,CATMUN!$B$2:$G$1123,6,0)</f>
        <v>15</v>
      </c>
      <c r="E1213" s="50" t="s">
        <v>2358</v>
      </c>
      <c r="F1213" s="50">
        <v>2989000</v>
      </c>
      <c r="G1213" s="50">
        <v>25866452</v>
      </c>
    </row>
    <row r="1214" spans="1:7" x14ac:dyDescent="0.2">
      <c r="A1214" s="50">
        <v>15842</v>
      </c>
      <c r="B1214" s="50">
        <v>2017</v>
      </c>
      <c r="C1214" s="50" t="str">
        <f t="shared" si="18"/>
        <v>158422017</v>
      </c>
      <c r="D1214" s="50">
        <f>VLOOKUP(A1214,CATMUN!$B$2:$G$1123,6,0)</f>
        <v>15</v>
      </c>
      <c r="E1214" s="50" t="s">
        <v>2358</v>
      </c>
      <c r="F1214" s="50">
        <v>0</v>
      </c>
      <c r="G1214" s="50">
        <v>38136.226560000003</v>
      </c>
    </row>
    <row r="1215" spans="1:7" x14ac:dyDescent="0.2">
      <c r="A1215" s="50">
        <v>15842</v>
      </c>
      <c r="B1215" s="50">
        <v>2018</v>
      </c>
      <c r="C1215" s="50" t="str">
        <f t="shared" si="18"/>
        <v>158422018</v>
      </c>
      <c r="D1215" s="50">
        <f>VLOOKUP(A1215,CATMUN!$B$2:$G$1123,6,0)</f>
        <v>15</v>
      </c>
      <c r="E1215" s="50" t="s">
        <v>2358</v>
      </c>
      <c r="F1215" s="50">
        <v>4587000</v>
      </c>
      <c r="G1215" s="50">
        <v>27791024</v>
      </c>
    </row>
    <row r="1216" spans="1:7" x14ac:dyDescent="0.2">
      <c r="A1216" s="50">
        <v>15861</v>
      </c>
      <c r="B1216" s="50">
        <v>2015</v>
      </c>
      <c r="C1216" s="50" t="str">
        <f t="shared" si="18"/>
        <v>158612015</v>
      </c>
      <c r="D1216" s="50">
        <f>VLOOKUP(A1216,CATMUN!$B$2:$G$1123,6,0)</f>
        <v>14</v>
      </c>
      <c r="E1216" s="50" t="s">
        <v>1409</v>
      </c>
      <c r="F1216" s="50">
        <v>12791.78</v>
      </c>
      <c r="G1216" s="50">
        <v>505977.6875</v>
      </c>
    </row>
    <row r="1217" spans="1:7" x14ac:dyDescent="0.2">
      <c r="A1217" s="50">
        <v>15861</v>
      </c>
      <c r="B1217" s="50">
        <v>2016</v>
      </c>
      <c r="C1217" s="50" t="str">
        <f t="shared" si="18"/>
        <v>158612016</v>
      </c>
      <c r="D1217" s="50">
        <f>VLOOKUP(A1217,CATMUN!$B$2:$G$1123,6,0)</f>
        <v>14</v>
      </c>
      <c r="E1217" s="50" t="s">
        <v>1409</v>
      </c>
      <c r="F1217" s="50">
        <v>10860216</v>
      </c>
      <c r="G1217" s="50">
        <v>530633504</v>
      </c>
    </row>
    <row r="1218" spans="1:7" x14ac:dyDescent="0.2">
      <c r="A1218" s="50">
        <v>15861</v>
      </c>
      <c r="B1218" s="50">
        <v>2017</v>
      </c>
      <c r="C1218" s="50" t="str">
        <f t="shared" si="18"/>
        <v>158612017</v>
      </c>
      <c r="D1218" s="50">
        <f>VLOOKUP(A1218,CATMUN!$B$2:$G$1123,6,0)</f>
        <v>14</v>
      </c>
      <c r="E1218" s="50" t="s">
        <v>1409</v>
      </c>
      <c r="F1218" s="50">
        <v>18672</v>
      </c>
      <c r="G1218" s="50">
        <v>444938.46879999997</v>
      </c>
    </row>
    <row r="1219" spans="1:7" x14ac:dyDescent="0.2">
      <c r="A1219" s="50">
        <v>15861</v>
      </c>
      <c r="B1219" s="50">
        <v>2018</v>
      </c>
      <c r="C1219" s="50" t="str">
        <f t="shared" ref="C1219:C1282" si="19">A1219&amp;B1219</f>
        <v>158612018</v>
      </c>
      <c r="D1219" s="50">
        <f>VLOOKUP(A1219,CATMUN!$B$2:$G$1123,6,0)</f>
        <v>14</v>
      </c>
      <c r="E1219" s="50" t="s">
        <v>1409</v>
      </c>
      <c r="F1219" s="50">
        <v>10155236</v>
      </c>
      <c r="G1219" s="50">
        <v>529757888</v>
      </c>
    </row>
    <row r="1220" spans="1:7" x14ac:dyDescent="0.2">
      <c r="A1220" s="50">
        <v>15879</v>
      </c>
      <c r="B1220" s="50">
        <v>2015</v>
      </c>
      <c r="C1220" s="50" t="str">
        <f t="shared" si="19"/>
        <v>158792015</v>
      </c>
      <c r="D1220" s="50">
        <f>VLOOKUP(A1220,CATMUN!$B$2:$G$1123,6,0)</f>
        <v>15</v>
      </c>
      <c r="E1220" s="50" t="s">
        <v>1410</v>
      </c>
      <c r="F1220" s="50">
        <v>0</v>
      </c>
      <c r="G1220" s="50">
        <v>23350.427729999999</v>
      </c>
    </row>
    <row r="1221" spans="1:7" x14ac:dyDescent="0.2">
      <c r="A1221" s="50">
        <v>15879</v>
      </c>
      <c r="B1221" s="50">
        <v>2016</v>
      </c>
      <c r="C1221" s="50" t="str">
        <f t="shared" si="19"/>
        <v>158792016</v>
      </c>
      <c r="D1221" s="50">
        <f>VLOOKUP(A1221,CATMUN!$B$2:$G$1123,6,0)</f>
        <v>15</v>
      </c>
      <c r="E1221" s="50" t="s">
        <v>1410</v>
      </c>
      <c r="F1221" s="50">
        <v>314000</v>
      </c>
      <c r="G1221" s="50">
        <v>25866452</v>
      </c>
    </row>
    <row r="1222" spans="1:7" x14ac:dyDescent="0.2">
      <c r="A1222" s="50">
        <v>15879</v>
      </c>
      <c r="B1222" s="50">
        <v>2017</v>
      </c>
      <c r="C1222" s="50" t="str">
        <f t="shared" si="19"/>
        <v>158792017</v>
      </c>
      <c r="D1222" s="50">
        <f>VLOOKUP(A1222,CATMUN!$B$2:$G$1123,6,0)</f>
        <v>15</v>
      </c>
      <c r="E1222" s="50" t="s">
        <v>1410</v>
      </c>
      <c r="F1222" s="50">
        <v>0</v>
      </c>
      <c r="G1222" s="50">
        <v>38136.226560000003</v>
      </c>
    </row>
    <row r="1223" spans="1:7" x14ac:dyDescent="0.2">
      <c r="A1223" s="50">
        <v>15879</v>
      </c>
      <c r="B1223" s="50">
        <v>2018</v>
      </c>
      <c r="C1223" s="50" t="str">
        <f t="shared" si="19"/>
        <v>158792018</v>
      </c>
      <c r="D1223" s="50">
        <f>VLOOKUP(A1223,CATMUN!$B$2:$G$1123,6,0)</f>
        <v>15</v>
      </c>
      <c r="E1223" s="50" t="s">
        <v>1410</v>
      </c>
      <c r="F1223" s="50">
        <v>701000</v>
      </c>
      <c r="G1223" s="50">
        <v>27791024</v>
      </c>
    </row>
    <row r="1224" spans="1:7" x14ac:dyDescent="0.2">
      <c r="A1224" s="50">
        <v>15897</v>
      </c>
      <c r="B1224" s="50">
        <v>2015</v>
      </c>
      <c r="C1224" s="50" t="str">
        <f t="shared" si="19"/>
        <v>158972015</v>
      </c>
      <c r="D1224" s="50">
        <f>VLOOKUP(A1224,CATMUN!$B$2:$G$1123,6,0)</f>
        <v>15</v>
      </c>
      <c r="E1224" s="50" t="s">
        <v>1411</v>
      </c>
      <c r="F1224" s="50">
        <v>1236.92</v>
      </c>
      <c r="G1224" s="50">
        <v>23350.427729999999</v>
      </c>
    </row>
    <row r="1225" spans="1:7" x14ac:dyDescent="0.2">
      <c r="A1225" s="50">
        <v>15897</v>
      </c>
      <c r="B1225" s="50">
        <v>2016</v>
      </c>
      <c r="C1225" s="50" t="str">
        <f t="shared" si="19"/>
        <v>158972016</v>
      </c>
      <c r="D1225" s="50">
        <f>VLOOKUP(A1225,CATMUN!$B$2:$G$1123,6,0)</f>
        <v>15</v>
      </c>
      <c r="E1225" s="50" t="s">
        <v>1411</v>
      </c>
      <c r="F1225" s="50">
        <v>2920000</v>
      </c>
      <c r="G1225" s="50">
        <v>25866452</v>
      </c>
    </row>
    <row r="1226" spans="1:7" x14ac:dyDescent="0.2">
      <c r="A1226" s="50">
        <v>15897</v>
      </c>
      <c r="B1226" s="50">
        <v>2017</v>
      </c>
      <c r="C1226" s="50" t="str">
        <f t="shared" si="19"/>
        <v>158972017</v>
      </c>
      <c r="D1226" s="50">
        <f>VLOOKUP(A1226,CATMUN!$B$2:$G$1123,6,0)</f>
        <v>15</v>
      </c>
      <c r="E1226" s="50" t="s">
        <v>1411</v>
      </c>
      <c r="F1226" s="50">
        <v>0</v>
      </c>
      <c r="G1226" s="50">
        <v>38136.226560000003</v>
      </c>
    </row>
    <row r="1227" spans="1:7" x14ac:dyDescent="0.2">
      <c r="A1227" s="50">
        <v>15897</v>
      </c>
      <c r="B1227" s="50">
        <v>2018</v>
      </c>
      <c r="C1227" s="50" t="str">
        <f t="shared" si="19"/>
        <v>158972018</v>
      </c>
      <c r="D1227" s="50">
        <f>VLOOKUP(A1227,CATMUN!$B$2:$G$1123,6,0)</f>
        <v>15</v>
      </c>
      <c r="E1227" s="50" t="s">
        <v>1411</v>
      </c>
      <c r="F1227" s="50">
        <v>2093613.5</v>
      </c>
      <c r="G1227" s="50">
        <v>27791024</v>
      </c>
    </row>
    <row r="1228" spans="1:7" x14ac:dyDescent="0.2">
      <c r="A1228" s="50">
        <v>17001</v>
      </c>
      <c r="B1228" s="50">
        <v>2015</v>
      </c>
      <c r="C1228" s="50" t="str">
        <f t="shared" si="19"/>
        <v>170012015</v>
      </c>
      <c r="D1228" s="50">
        <f>VLOOKUP(A1228,CATMUN!$B$2:$G$1123,6,0)</f>
        <v>12</v>
      </c>
      <c r="E1228" s="50" t="s">
        <v>1412</v>
      </c>
      <c r="F1228" s="50">
        <v>4082848.95</v>
      </c>
      <c r="G1228" s="50">
        <v>14907175</v>
      </c>
    </row>
    <row r="1229" spans="1:7" x14ac:dyDescent="0.2">
      <c r="A1229" s="50">
        <v>17001</v>
      </c>
      <c r="B1229" s="50">
        <v>2016</v>
      </c>
      <c r="C1229" s="50" t="str">
        <f t="shared" si="19"/>
        <v>170012016</v>
      </c>
      <c r="D1229" s="50">
        <f>VLOOKUP(A1229,CATMUN!$B$2:$G$1123,6,0)</f>
        <v>12</v>
      </c>
      <c r="E1229" s="50" t="s">
        <v>1412</v>
      </c>
      <c r="F1229" s="50">
        <v>4539875320</v>
      </c>
      <c r="G1229" s="50">
        <v>16549492736</v>
      </c>
    </row>
    <row r="1230" spans="1:7" x14ac:dyDescent="0.2">
      <c r="A1230" s="50">
        <v>17001</v>
      </c>
      <c r="B1230" s="50">
        <v>2017</v>
      </c>
      <c r="C1230" s="50" t="str">
        <f t="shared" si="19"/>
        <v>170012017</v>
      </c>
      <c r="D1230" s="50">
        <f>VLOOKUP(A1230,CATMUN!$B$2:$G$1123,6,0)</f>
        <v>12</v>
      </c>
      <c r="E1230" s="50" t="s">
        <v>1412</v>
      </c>
      <c r="F1230" s="50">
        <v>3649711.23</v>
      </c>
      <c r="G1230" s="50">
        <v>13511436</v>
      </c>
    </row>
    <row r="1231" spans="1:7" x14ac:dyDescent="0.2">
      <c r="A1231" s="50">
        <v>17001</v>
      </c>
      <c r="B1231" s="50">
        <v>2018</v>
      </c>
      <c r="C1231" s="50" t="str">
        <f t="shared" si="19"/>
        <v>170012018</v>
      </c>
      <c r="D1231" s="50">
        <f>VLOOKUP(A1231,CATMUN!$B$2:$G$1123,6,0)</f>
        <v>12</v>
      </c>
      <c r="E1231" s="50" t="s">
        <v>1412</v>
      </c>
      <c r="F1231" s="50">
        <v>4377156510</v>
      </c>
      <c r="G1231" s="50">
        <v>14561495040</v>
      </c>
    </row>
    <row r="1232" spans="1:7" x14ac:dyDescent="0.2">
      <c r="A1232" s="50">
        <v>17013</v>
      </c>
      <c r="B1232" s="50">
        <v>2015</v>
      </c>
      <c r="C1232" s="50" t="str">
        <f t="shared" si="19"/>
        <v>170132015</v>
      </c>
      <c r="D1232" s="50">
        <f>VLOOKUP(A1232,CATMUN!$B$2:$G$1123,6,0)</f>
        <v>15</v>
      </c>
      <c r="E1232" s="50" t="s">
        <v>1413</v>
      </c>
      <c r="F1232" s="50">
        <v>34865</v>
      </c>
      <c r="G1232" s="50">
        <v>100012.99219999999</v>
      </c>
    </row>
    <row r="1233" spans="1:7" x14ac:dyDescent="0.2">
      <c r="A1233" s="50">
        <v>17013</v>
      </c>
      <c r="B1233" s="50">
        <v>2016</v>
      </c>
      <c r="C1233" s="50" t="str">
        <f t="shared" si="19"/>
        <v>170132016</v>
      </c>
      <c r="D1233" s="50">
        <f>VLOOKUP(A1233,CATMUN!$B$2:$G$1123,6,0)</f>
        <v>15</v>
      </c>
      <c r="E1233" s="50" t="s">
        <v>1413</v>
      </c>
      <c r="F1233" s="50">
        <v>30790270</v>
      </c>
      <c r="G1233" s="50">
        <v>89622032</v>
      </c>
    </row>
    <row r="1234" spans="1:7" x14ac:dyDescent="0.2">
      <c r="A1234" s="50">
        <v>17013</v>
      </c>
      <c r="B1234" s="50">
        <v>2017</v>
      </c>
      <c r="C1234" s="50" t="str">
        <f t="shared" si="19"/>
        <v>170132017</v>
      </c>
      <c r="D1234" s="50">
        <f>VLOOKUP(A1234,CATMUN!$B$2:$G$1123,6,0)</f>
        <v>15</v>
      </c>
      <c r="E1234" s="50" t="s">
        <v>1413</v>
      </c>
      <c r="F1234" s="50">
        <v>32875</v>
      </c>
      <c r="G1234" s="50">
        <v>101419.7031</v>
      </c>
    </row>
    <row r="1235" spans="1:7" x14ac:dyDescent="0.2">
      <c r="A1235" s="50">
        <v>17013</v>
      </c>
      <c r="B1235" s="50">
        <v>2018</v>
      </c>
      <c r="C1235" s="50" t="str">
        <f t="shared" si="19"/>
        <v>170132018</v>
      </c>
      <c r="D1235" s="50">
        <f>VLOOKUP(A1235,CATMUN!$B$2:$G$1123,6,0)</f>
        <v>15</v>
      </c>
      <c r="E1235" s="50" t="s">
        <v>1413</v>
      </c>
      <c r="F1235" s="50">
        <v>46619055</v>
      </c>
      <c r="G1235" s="50">
        <v>135966816</v>
      </c>
    </row>
    <row r="1236" spans="1:7" x14ac:dyDescent="0.2">
      <c r="A1236" s="50">
        <v>17042</v>
      </c>
      <c r="B1236" s="50">
        <v>2015</v>
      </c>
      <c r="C1236" s="50" t="str">
        <f t="shared" si="19"/>
        <v>170422015</v>
      </c>
      <c r="D1236" s="50">
        <f>VLOOKUP(A1236,CATMUN!$B$2:$G$1123,6,0)</f>
        <v>14</v>
      </c>
      <c r="E1236" s="50" t="s">
        <v>1414</v>
      </c>
      <c r="F1236" s="50">
        <v>51550</v>
      </c>
      <c r="G1236" s="50">
        <v>505977.6875</v>
      </c>
    </row>
    <row r="1237" spans="1:7" x14ac:dyDescent="0.2">
      <c r="A1237" s="50">
        <v>17042</v>
      </c>
      <c r="B1237" s="50">
        <v>2016</v>
      </c>
      <c r="C1237" s="50" t="str">
        <f t="shared" si="19"/>
        <v>170422016</v>
      </c>
      <c r="D1237" s="50">
        <f>VLOOKUP(A1237,CATMUN!$B$2:$G$1123,6,0)</f>
        <v>14</v>
      </c>
      <c r="E1237" s="50" t="s">
        <v>1414</v>
      </c>
      <c r="F1237" s="50">
        <v>54258040</v>
      </c>
      <c r="G1237" s="50">
        <v>530633504</v>
      </c>
    </row>
    <row r="1238" spans="1:7" x14ac:dyDescent="0.2">
      <c r="A1238" s="50">
        <v>17042</v>
      </c>
      <c r="B1238" s="50">
        <v>2017</v>
      </c>
      <c r="C1238" s="50" t="str">
        <f t="shared" si="19"/>
        <v>170422017</v>
      </c>
      <c r="D1238" s="50">
        <f>VLOOKUP(A1238,CATMUN!$B$2:$G$1123,6,0)</f>
        <v>14</v>
      </c>
      <c r="E1238" s="50" t="s">
        <v>1414</v>
      </c>
      <c r="F1238" s="50">
        <v>46879</v>
      </c>
      <c r="G1238" s="50">
        <v>444938.46879999997</v>
      </c>
    </row>
    <row r="1239" spans="1:7" x14ac:dyDescent="0.2">
      <c r="A1239" s="50">
        <v>17042</v>
      </c>
      <c r="B1239" s="50">
        <v>2018</v>
      </c>
      <c r="C1239" s="50" t="str">
        <f t="shared" si="19"/>
        <v>170422018</v>
      </c>
      <c r="D1239" s="50">
        <f>VLOOKUP(A1239,CATMUN!$B$2:$G$1123,6,0)</f>
        <v>14</v>
      </c>
      <c r="E1239" s="50" t="s">
        <v>1414</v>
      </c>
      <c r="F1239" s="50">
        <v>73865213</v>
      </c>
      <c r="G1239" s="50">
        <v>529757888</v>
      </c>
    </row>
    <row r="1240" spans="1:7" x14ac:dyDescent="0.2">
      <c r="A1240" s="50">
        <v>17050</v>
      </c>
      <c r="B1240" s="50">
        <v>2015</v>
      </c>
      <c r="C1240" s="50" t="str">
        <f t="shared" si="19"/>
        <v>170502015</v>
      </c>
      <c r="D1240" s="50">
        <f>VLOOKUP(A1240,CATMUN!$B$2:$G$1123,6,0)</f>
        <v>14</v>
      </c>
      <c r="E1240" s="50" t="s">
        <v>1415</v>
      </c>
      <c r="F1240" s="50">
        <v>21143</v>
      </c>
      <c r="G1240" s="50">
        <v>338773.03129999997</v>
      </c>
    </row>
    <row r="1241" spans="1:7" x14ac:dyDescent="0.2">
      <c r="A1241" s="50">
        <v>17050</v>
      </c>
      <c r="B1241" s="50">
        <v>2016</v>
      </c>
      <c r="C1241" s="50" t="str">
        <f t="shared" si="19"/>
        <v>170502016</v>
      </c>
      <c r="D1241" s="50">
        <f>VLOOKUP(A1241,CATMUN!$B$2:$G$1123,6,0)</f>
        <v>14</v>
      </c>
      <c r="E1241" s="50" t="s">
        <v>1415</v>
      </c>
      <c r="F1241" s="50">
        <v>25896544</v>
      </c>
      <c r="G1241" s="50">
        <v>218762448</v>
      </c>
    </row>
    <row r="1242" spans="1:7" x14ac:dyDescent="0.2">
      <c r="A1242" s="50">
        <v>17050</v>
      </c>
      <c r="B1242" s="50">
        <v>2017</v>
      </c>
      <c r="C1242" s="50" t="str">
        <f t="shared" si="19"/>
        <v>170502017</v>
      </c>
      <c r="D1242" s="50">
        <f>VLOOKUP(A1242,CATMUN!$B$2:$G$1123,6,0)</f>
        <v>14</v>
      </c>
      <c r="E1242" s="50" t="s">
        <v>1415</v>
      </c>
      <c r="F1242" s="50">
        <v>23303</v>
      </c>
      <c r="G1242" s="50">
        <v>181327</v>
      </c>
    </row>
    <row r="1243" spans="1:7" x14ac:dyDescent="0.2">
      <c r="A1243" s="50">
        <v>17050</v>
      </c>
      <c r="B1243" s="50">
        <v>2018</v>
      </c>
      <c r="C1243" s="50" t="str">
        <f t="shared" si="19"/>
        <v>170502018</v>
      </c>
      <c r="D1243" s="50">
        <f>VLOOKUP(A1243,CATMUN!$B$2:$G$1123,6,0)</f>
        <v>14</v>
      </c>
      <c r="E1243" s="50" t="s">
        <v>1415</v>
      </c>
      <c r="F1243" s="50">
        <v>31869380</v>
      </c>
      <c r="G1243" s="50">
        <v>221394400</v>
      </c>
    </row>
    <row r="1244" spans="1:7" x14ac:dyDescent="0.2">
      <c r="A1244" s="50">
        <v>17088</v>
      </c>
      <c r="B1244" s="50">
        <v>2015</v>
      </c>
      <c r="C1244" s="50" t="str">
        <f t="shared" si="19"/>
        <v>170882015</v>
      </c>
      <c r="D1244" s="50">
        <f>VLOOKUP(A1244,CATMUN!$B$2:$G$1123,6,0)</f>
        <v>14</v>
      </c>
      <c r="E1244" s="50" t="s">
        <v>1416</v>
      </c>
      <c r="F1244" s="50">
        <v>16172</v>
      </c>
      <c r="G1244" s="50">
        <v>338773.03129999997</v>
      </c>
    </row>
    <row r="1245" spans="1:7" x14ac:dyDescent="0.2">
      <c r="A1245" s="50">
        <v>17088</v>
      </c>
      <c r="B1245" s="50">
        <v>2016</v>
      </c>
      <c r="C1245" s="50" t="str">
        <f t="shared" si="19"/>
        <v>170882016</v>
      </c>
      <c r="D1245" s="50">
        <f>VLOOKUP(A1245,CATMUN!$B$2:$G$1123,6,0)</f>
        <v>14</v>
      </c>
      <c r="E1245" s="50" t="s">
        <v>1416</v>
      </c>
      <c r="F1245" s="50">
        <v>18974484</v>
      </c>
      <c r="G1245" s="50">
        <v>218762448</v>
      </c>
    </row>
    <row r="1246" spans="1:7" x14ac:dyDescent="0.2">
      <c r="A1246" s="50">
        <v>17088</v>
      </c>
      <c r="B1246" s="50">
        <v>2017</v>
      </c>
      <c r="C1246" s="50" t="str">
        <f t="shared" si="19"/>
        <v>170882017</v>
      </c>
      <c r="D1246" s="50">
        <f>VLOOKUP(A1246,CATMUN!$B$2:$G$1123,6,0)</f>
        <v>14</v>
      </c>
      <c r="E1246" s="50" t="s">
        <v>1416</v>
      </c>
      <c r="F1246" s="50">
        <v>13569</v>
      </c>
      <c r="G1246" s="50">
        <v>181327</v>
      </c>
    </row>
    <row r="1247" spans="1:7" x14ac:dyDescent="0.2">
      <c r="A1247" s="50">
        <v>17088</v>
      </c>
      <c r="B1247" s="50">
        <v>2018</v>
      </c>
      <c r="C1247" s="50" t="str">
        <f t="shared" si="19"/>
        <v>170882018</v>
      </c>
      <c r="D1247" s="50">
        <f>VLOOKUP(A1247,CATMUN!$B$2:$G$1123,6,0)</f>
        <v>14</v>
      </c>
      <c r="E1247" s="50" t="s">
        <v>1416</v>
      </c>
      <c r="F1247" s="50">
        <v>25783087</v>
      </c>
      <c r="G1247" s="50">
        <v>221394400</v>
      </c>
    </row>
    <row r="1248" spans="1:7" x14ac:dyDescent="0.2">
      <c r="A1248" s="50">
        <v>17174</v>
      </c>
      <c r="B1248" s="50">
        <v>2015</v>
      </c>
      <c r="C1248" s="50" t="str">
        <f t="shared" si="19"/>
        <v>171742015</v>
      </c>
      <c r="D1248" s="50">
        <f>VLOOKUP(A1248,CATMUN!$B$2:$G$1123,6,0)</f>
        <v>14</v>
      </c>
      <c r="E1248" s="50" t="s">
        <v>1417</v>
      </c>
      <c r="F1248" s="50">
        <v>335151</v>
      </c>
      <c r="G1248" s="50">
        <v>338773.03129999997</v>
      </c>
    </row>
    <row r="1249" spans="1:7" x14ac:dyDescent="0.2">
      <c r="A1249" s="50">
        <v>17174</v>
      </c>
      <c r="B1249" s="50">
        <v>2016</v>
      </c>
      <c r="C1249" s="50" t="str">
        <f t="shared" si="19"/>
        <v>171742016</v>
      </c>
      <c r="D1249" s="50">
        <f>VLOOKUP(A1249,CATMUN!$B$2:$G$1123,6,0)</f>
        <v>14</v>
      </c>
      <c r="E1249" s="50" t="s">
        <v>1417</v>
      </c>
      <c r="F1249" s="50">
        <v>394627295</v>
      </c>
      <c r="G1249" s="50">
        <v>218762448</v>
      </c>
    </row>
    <row r="1250" spans="1:7" x14ac:dyDescent="0.2">
      <c r="A1250" s="50">
        <v>17174</v>
      </c>
      <c r="B1250" s="50">
        <v>2017</v>
      </c>
      <c r="C1250" s="50" t="str">
        <f t="shared" si="19"/>
        <v>171742017</v>
      </c>
      <c r="D1250" s="50">
        <f>VLOOKUP(A1250,CATMUN!$B$2:$G$1123,6,0)</f>
        <v>14</v>
      </c>
      <c r="E1250" s="50" t="s">
        <v>1417</v>
      </c>
      <c r="F1250" s="50">
        <v>291911</v>
      </c>
      <c r="G1250" s="50">
        <v>181327</v>
      </c>
    </row>
    <row r="1251" spans="1:7" x14ac:dyDescent="0.2">
      <c r="A1251" s="50">
        <v>17174</v>
      </c>
      <c r="B1251" s="50">
        <v>2018</v>
      </c>
      <c r="C1251" s="50" t="str">
        <f t="shared" si="19"/>
        <v>171742018</v>
      </c>
      <c r="D1251" s="50">
        <f>VLOOKUP(A1251,CATMUN!$B$2:$G$1123,6,0)</f>
        <v>14</v>
      </c>
      <c r="E1251" s="50" t="s">
        <v>1417</v>
      </c>
      <c r="F1251" s="50">
        <v>412154386</v>
      </c>
      <c r="G1251" s="50">
        <v>221394400</v>
      </c>
    </row>
    <row r="1252" spans="1:7" x14ac:dyDescent="0.2">
      <c r="A1252" s="50">
        <v>17272</v>
      </c>
      <c r="B1252" s="50">
        <v>2015</v>
      </c>
      <c r="C1252" s="50" t="str">
        <f t="shared" si="19"/>
        <v>172722015</v>
      </c>
      <c r="D1252" s="50">
        <f>VLOOKUP(A1252,CATMUN!$B$2:$G$1123,6,0)</f>
        <v>14</v>
      </c>
      <c r="E1252" s="50" t="s">
        <v>1418</v>
      </c>
      <c r="F1252" s="50">
        <v>11320</v>
      </c>
      <c r="G1252" s="50">
        <v>338773.03129999997</v>
      </c>
    </row>
    <row r="1253" spans="1:7" x14ac:dyDescent="0.2">
      <c r="A1253" s="50">
        <v>17272</v>
      </c>
      <c r="B1253" s="50">
        <v>2016</v>
      </c>
      <c r="C1253" s="50" t="str">
        <f t="shared" si="19"/>
        <v>172722016</v>
      </c>
      <c r="D1253" s="50">
        <f>VLOOKUP(A1253,CATMUN!$B$2:$G$1123,6,0)</f>
        <v>14</v>
      </c>
      <c r="E1253" s="50" t="s">
        <v>1418</v>
      </c>
      <c r="F1253" s="50">
        <v>18382309</v>
      </c>
      <c r="G1253" s="50">
        <v>218762448</v>
      </c>
    </row>
    <row r="1254" spans="1:7" x14ac:dyDescent="0.2">
      <c r="A1254" s="50">
        <v>17272</v>
      </c>
      <c r="B1254" s="50">
        <v>2017</v>
      </c>
      <c r="C1254" s="50" t="str">
        <f t="shared" si="19"/>
        <v>172722017</v>
      </c>
      <c r="D1254" s="50">
        <f>VLOOKUP(A1254,CATMUN!$B$2:$G$1123,6,0)</f>
        <v>14</v>
      </c>
      <c r="E1254" s="50" t="s">
        <v>1418</v>
      </c>
      <c r="F1254" s="50">
        <v>10031</v>
      </c>
      <c r="G1254" s="50">
        <v>181327</v>
      </c>
    </row>
    <row r="1255" spans="1:7" x14ac:dyDescent="0.2">
      <c r="A1255" s="50">
        <v>17272</v>
      </c>
      <c r="B1255" s="50">
        <v>2018</v>
      </c>
      <c r="C1255" s="50" t="str">
        <f t="shared" si="19"/>
        <v>172722018</v>
      </c>
      <c r="D1255" s="50">
        <f>VLOOKUP(A1255,CATMUN!$B$2:$G$1123,6,0)</f>
        <v>14</v>
      </c>
      <c r="E1255" s="50" t="s">
        <v>1418</v>
      </c>
      <c r="F1255" s="50">
        <v>13563566</v>
      </c>
      <c r="G1255" s="50">
        <v>221394400</v>
      </c>
    </row>
    <row r="1256" spans="1:7" x14ac:dyDescent="0.2">
      <c r="A1256" s="50">
        <v>17380</v>
      </c>
      <c r="B1256" s="50">
        <v>2015</v>
      </c>
      <c r="C1256" s="50" t="str">
        <f t="shared" si="19"/>
        <v>173802015</v>
      </c>
      <c r="D1256" s="50">
        <f>VLOOKUP(A1256,CATMUN!$B$2:$G$1123,6,0)</f>
        <v>14</v>
      </c>
      <c r="E1256" s="50" t="s">
        <v>1419</v>
      </c>
      <c r="F1256" s="50">
        <v>360040</v>
      </c>
      <c r="G1256" s="50">
        <v>338773.03129999997</v>
      </c>
    </row>
    <row r="1257" spans="1:7" x14ac:dyDescent="0.2">
      <c r="A1257" s="50">
        <v>17380</v>
      </c>
      <c r="B1257" s="50">
        <v>2016</v>
      </c>
      <c r="C1257" s="50" t="str">
        <f t="shared" si="19"/>
        <v>173802016</v>
      </c>
      <c r="D1257" s="50">
        <f>VLOOKUP(A1257,CATMUN!$B$2:$G$1123,6,0)</f>
        <v>14</v>
      </c>
      <c r="E1257" s="50" t="s">
        <v>1419</v>
      </c>
      <c r="F1257" s="50">
        <v>363980694</v>
      </c>
      <c r="G1257" s="50">
        <v>218762448</v>
      </c>
    </row>
    <row r="1258" spans="1:7" x14ac:dyDescent="0.2">
      <c r="A1258" s="50">
        <v>17380</v>
      </c>
      <c r="B1258" s="50">
        <v>2017</v>
      </c>
      <c r="C1258" s="50" t="str">
        <f t="shared" si="19"/>
        <v>173802017</v>
      </c>
      <c r="D1258" s="50">
        <f>VLOOKUP(A1258,CATMUN!$B$2:$G$1123,6,0)</f>
        <v>14</v>
      </c>
      <c r="E1258" s="50" t="s">
        <v>1419</v>
      </c>
      <c r="F1258" s="50">
        <v>320156</v>
      </c>
      <c r="G1258" s="50">
        <v>181327</v>
      </c>
    </row>
    <row r="1259" spans="1:7" x14ac:dyDescent="0.2">
      <c r="A1259" s="50">
        <v>17380</v>
      </c>
      <c r="B1259" s="50">
        <v>2018</v>
      </c>
      <c r="C1259" s="50" t="str">
        <f t="shared" si="19"/>
        <v>173802018</v>
      </c>
      <c r="D1259" s="50">
        <f>VLOOKUP(A1259,CATMUN!$B$2:$G$1123,6,0)</f>
        <v>14</v>
      </c>
      <c r="E1259" s="50" t="s">
        <v>1419</v>
      </c>
      <c r="F1259" s="50">
        <v>431964228.19999999</v>
      </c>
      <c r="G1259" s="50">
        <v>221394400</v>
      </c>
    </row>
    <row r="1260" spans="1:7" x14ac:dyDescent="0.2">
      <c r="A1260" s="50">
        <v>17388</v>
      </c>
      <c r="B1260" s="50">
        <v>2015</v>
      </c>
      <c r="C1260" s="50" t="str">
        <f t="shared" si="19"/>
        <v>173882015</v>
      </c>
      <c r="D1260" s="50">
        <f>VLOOKUP(A1260,CATMUN!$B$2:$G$1123,6,0)</f>
        <v>14</v>
      </c>
      <c r="E1260" s="50" t="s">
        <v>1420</v>
      </c>
      <c r="F1260" s="50">
        <v>7991</v>
      </c>
      <c r="G1260" s="50">
        <v>338773.03129999997</v>
      </c>
    </row>
    <row r="1261" spans="1:7" x14ac:dyDescent="0.2">
      <c r="A1261" s="50">
        <v>17388</v>
      </c>
      <c r="B1261" s="50">
        <v>2016</v>
      </c>
      <c r="C1261" s="50" t="str">
        <f t="shared" si="19"/>
        <v>173882016</v>
      </c>
      <c r="D1261" s="50">
        <f>VLOOKUP(A1261,CATMUN!$B$2:$G$1123,6,0)</f>
        <v>14</v>
      </c>
      <c r="E1261" s="50" t="s">
        <v>1420</v>
      </c>
      <c r="F1261" s="50">
        <v>7283544</v>
      </c>
      <c r="G1261" s="50">
        <v>218762448</v>
      </c>
    </row>
    <row r="1262" spans="1:7" x14ac:dyDescent="0.2">
      <c r="A1262" s="50">
        <v>17388</v>
      </c>
      <c r="B1262" s="50">
        <v>2017</v>
      </c>
      <c r="C1262" s="50" t="str">
        <f t="shared" si="19"/>
        <v>173882017</v>
      </c>
      <c r="D1262" s="50">
        <f>VLOOKUP(A1262,CATMUN!$B$2:$G$1123,6,0)</f>
        <v>14</v>
      </c>
      <c r="E1262" s="50" t="s">
        <v>1420</v>
      </c>
      <c r="F1262" s="50">
        <v>6202</v>
      </c>
      <c r="G1262" s="50">
        <v>181327</v>
      </c>
    </row>
    <row r="1263" spans="1:7" x14ac:dyDescent="0.2">
      <c r="A1263" s="50">
        <v>17388</v>
      </c>
      <c r="B1263" s="50">
        <v>2018</v>
      </c>
      <c r="C1263" s="50" t="str">
        <f t="shared" si="19"/>
        <v>173882018</v>
      </c>
      <c r="D1263" s="50">
        <f>VLOOKUP(A1263,CATMUN!$B$2:$G$1123,6,0)</f>
        <v>14</v>
      </c>
      <c r="E1263" s="50" t="s">
        <v>1420</v>
      </c>
      <c r="F1263" s="50">
        <v>9666427</v>
      </c>
      <c r="G1263" s="50">
        <v>221394400</v>
      </c>
    </row>
    <row r="1264" spans="1:7" x14ac:dyDescent="0.2">
      <c r="A1264" s="50">
        <v>17433</v>
      </c>
      <c r="B1264" s="50">
        <v>2015</v>
      </c>
      <c r="C1264" s="50" t="str">
        <f t="shared" si="19"/>
        <v>174332015</v>
      </c>
      <c r="D1264" s="50">
        <f>VLOOKUP(A1264,CATMUN!$B$2:$G$1123,6,0)</f>
        <v>14</v>
      </c>
      <c r="E1264" s="50" t="s">
        <v>1421</v>
      </c>
      <c r="F1264" s="50">
        <v>28806</v>
      </c>
      <c r="G1264" s="50">
        <v>338773.03129999997</v>
      </c>
    </row>
    <row r="1265" spans="1:7" x14ac:dyDescent="0.2">
      <c r="A1265" s="50">
        <v>17433</v>
      </c>
      <c r="B1265" s="50">
        <v>2016</v>
      </c>
      <c r="C1265" s="50" t="str">
        <f t="shared" si="19"/>
        <v>174332016</v>
      </c>
      <c r="D1265" s="50">
        <f>VLOOKUP(A1265,CATMUN!$B$2:$G$1123,6,0)</f>
        <v>14</v>
      </c>
      <c r="E1265" s="50" t="s">
        <v>1421</v>
      </c>
      <c r="F1265" s="50">
        <v>28262117</v>
      </c>
      <c r="G1265" s="50">
        <v>218762448</v>
      </c>
    </row>
    <row r="1266" spans="1:7" x14ac:dyDescent="0.2">
      <c r="A1266" s="50">
        <v>17433</v>
      </c>
      <c r="B1266" s="50">
        <v>2017</v>
      </c>
      <c r="C1266" s="50" t="str">
        <f t="shared" si="19"/>
        <v>174332017</v>
      </c>
      <c r="D1266" s="50">
        <f>VLOOKUP(A1266,CATMUN!$B$2:$G$1123,6,0)</f>
        <v>14</v>
      </c>
      <c r="E1266" s="50" t="s">
        <v>1421</v>
      </c>
      <c r="F1266" s="50">
        <v>21670</v>
      </c>
      <c r="G1266" s="50">
        <v>181327</v>
      </c>
    </row>
    <row r="1267" spans="1:7" x14ac:dyDescent="0.2">
      <c r="A1267" s="50">
        <v>17433</v>
      </c>
      <c r="B1267" s="50">
        <v>2018</v>
      </c>
      <c r="C1267" s="50" t="str">
        <f t="shared" si="19"/>
        <v>174332018</v>
      </c>
      <c r="D1267" s="50">
        <f>VLOOKUP(A1267,CATMUN!$B$2:$G$1123,6,0)</f>
        <v>14</v>
      </c>
      <c r="E1267" s="50" t="s">
        <v>1421</v>
      </c>
      <c r="F1267" s="50">
        <v>35087846</v>
      </c>
      <c r="G1267" s="50">
        <v>221394400</v>
      </c>
    </row>
    <row r="1268" spans="1:7" x14ac:dyDescent="0.2">
      <c r="A1268" s="50">
        <v>17442</v>
      </c>
      <c r="B1268" s="50">
        <v>2015</v>
      </c>
      <c r="C1268" s="50" t="str">
        <f t="shared" si="19"/>
        <v>174422015</v>
      </c>
      <c r="D1268" s="50">
        <f>VLOOKUP(A1268,CATMUN!$B$2:$G$1123,6,0)</f>
        <v>14</v>
      </c>
      <c r="E1268" s="50" t="s">
        <v>1422</v>
      </c>
      <c r="F1268" s="50">
        <v>10782</v>
      </c>
      <c r="G1268" s="50">
        <v>338773.03129999997</v>
      </c>
    </row>
    <row r="1269" spans="1:7" x14ac:dyDescent="0.2">
      <c r="A1269" s="50">
        <v>17442</v>
      </c>
      <c r="B1269" s="50">
        <v>2016</v>
      </c>
      <c r="C1269" s="50" t="str">
        <f t="shared" si="19"/>
        <v>174422016</v>
      </c>
      <c r="D1269" s="50">
        <f>VLOOKUP(A1269,CATMUN!$B$2:$G$1123,6,0)</f>
        <v>14</v>
      </c>
      <c r="E1269" s="50" t="s">
        <v>1422</v>
      </c>
      <c r="F1269" s="50">
        <v>13862649</v>
      </c>
      <c r="G1269" s="50">
        <v>218762448</v>
      </c>
    </row>
    <row r="1270" spans="1:7" x14ac:dyDescent="0.2">
      <c r="A1270" s="50">
        <v>17442</v>
      </c>
      <c r="B1270" s="50">
        <v>2017</v>
      </c>
      <c r="C1270" s="50" t="str">
        <f t="shared" si="19"/>
        <v>174422017</v>
      </c>
      <c r="D1270" s="50">
        <f>VLOOKUP(A1270,CATMUN!$B$2:$G$1123,6,0)</f>
        <v>14</v>
      </c>
      <c r="E1270" s="50" t="s">
        <v>1422</v>
      </c>
      <c r="F1270" s="50">
        <v>6710</v>
      </c>
      <c r="G1270" s="50">
        <v>181327</v>
      </c>
    </row>
    <row r="1271" spans="1:7" x14ac:dyDescent="0.2">
      <c r="A1271" s="50">
        <v>17442</v>
      </c>
      <c r="B1271" s="50">
        <v>2018</v>
      </c>
      <c r="C1271" s="50" t="str">
        <f t="shared" si="19"/>
        <v>174422018</v>
      </c>
      <c r="D1271" s="50">
        <f>VLOOKUP(A1271,CATMUN!$B$2:$G$1123,6,0)</f>
        <v>14</v>
      </c>
      <c r="E1271" s="50" t="s">
        <v>1422</v>
      </c>
      <c r="F1271" s="50">
        <v>14916403</v>
      </c>
      <c r="G1271" s="50">
        <v>221394400</v>
      </c>
    </row>
    <row r="1272" spans="1:7" x14ac:dyDescent="0.2">
      <c r="A1272" s="50">
        <v>17444</v>
      </c>
      <c r="B1272" s="50">
        <v>2015</v>
      </c>
      <c r="C1272" s="50" t="str">
        <f t="shared" si="19"/>
        <v>174442015</v>
      </c>
      <c r="D1272" s="50">
        <f>VLOOKUP(A1272,CATMUN!$B$2:$G$1123,6,0)</f>
        <v>14</v>
      </c>
      <c r="E1272" s="50" t="s">
        <v>1423</v>
      </c>
      <c r="F1272" s="50">
        <v>20995</v>
      </c>
      <c r="G1272" s="50">
        <v>338773.03129999997</v>
      </c>
    </row>
    <row r="1273" spans="1:7" x14ac:dyDescent="0.2">
      <c r="A1273" s="50">
        <v>17444</v>
      </c>
      <c r="B1273" s="50">
        <v>2016</v>
      </c>
      <c r="C1273" s="50" t="str">
        <f t="shared" si="19"/>
        <v>174442016</v>
      </c>
      <c r="D1273" s="50">
        <f>VLOOKUP(A1273,CATMUN!$B$2:$G$1123,6,0)</f>
        <v>14</v>
      </c>
      <c r="E1273" s="50" t="s">
        <v>1423</v>
      </c>
      <c r="F1273" s="50">
        <v>20447983</v>
      </c>
      <c r="G1273" s="50">
        <v>218762448</v>
      </c>
    </row>
    <row r="1274" spans="1:7" x14ac:dyDescent="0.2">
      <c r="A1274" s="50">
        <v>17444</v>
      </c>
      <c r="B1274" s="50">
        <v>2017</v>
      </c>
      <c r="C1274" s="50" t="str">
        <f t="shared" si="19"/>
        <v>174442017</v>
      </c>
      <c r="D1274" s="50">
        <f>VLOOKUP(A1274,CATMUN!$B$2:$G$1123,6,0)</f>
        <v>14</v>
      </c>
      <c r="E1274" s="50" t="s">
        <v>1423</v>
      </c>
      <c r="F1274" s="50">
        <v>21570</v>
      </c>
      <c r="G1274" s="50">
        <v>181327</v>
      </c>
    </row>
    <row r="1275" spans="1:7" x14ac:dyDescent="0.2">
      <c r="A1275" s="50">
        <v>17444</v>
      </c>
      <c r="B1275" s="50">
        <v>2018</v>
      </c>
      <c r="C1275" s="50" t="str">
        <f t="shared" si="19"/>
        <v>174442018</v>
      </c>
      <c r="D1275" s="50">
        <f>VLOOKUP(A1275,CATMUN!$B$2:$G$1123,6,0)</f>
        <v>14</v>
      </c>
      <c r="E1275" s="50" t="s">
        <v>1423</v>
      </c>
      <c r="F1275" s="50">
        <v>11648414</v>
      </c>
      <c r="G1275" s="50">
        <v>221394400</v>
      </c>
    </row>
    <row r="1276" spans="1:7" x14ac:dyDescent="0.2">
      <c r="A1276" s="50">
        <v>17446</v>
      </c>
      <c r="B1276" s="50">
        <v>2015</v>
      </c>
      <c r="C1276" s="50" t="str">
        <f t="shared" si="19"/>
        <v>174462015</v>
      </c>
      <c r="D1276" s="50">
        <f>VLOOKUP(A1276,CATMUN!$B$2:$G$1123,6,0)</f>
        <v>15</v>
      </c>
      <c r="E1276" s="50" t="s">
        <v>1424</v>
      </c>
      <c r="F1276" s="50">
        <v>3096</v>
      </c>
      <c r="G1276" s="50">
        <v>23350.427729999999</v>
      </c>
    </row>
    <row r="1277" spans="1:7" x14ac:dyDescent="0.2">
      <c r="A1277" s="50">
        <v>17446</v>
      </c>
      <c r="B1277" s="50">
        <v>2016</v>
      </c>
      <c r="C1277" s="50" t="str">
        <f t="shared" si="19"/>
        <v>174462016</v>
      </c>
      <c r="D1277" s="50">
        <f>VLOOKUP(A1277,CATMUN!$B$2:$G$1123,6,0)</f>
        <v>15</v>
      </c>
      <c r="E1277" s="50" t="s">
        <v>1424</v>
      </c>
      <c r="F1277" s="50">
        <v>2489782</v>
      </c>
      <c r="G1277" s="50">
        <v>25866452</v>
      </c>
    </row>
    <row r="1278" spans="1:7" x14ac:dyDescent="0.2">
      <c r="A1278" s="50">
        <v>17446</v>
      </c>
      <c r="B1278" s="50">
        <v>2017</v>
      </c>
      <c r="C1278" s="50" t="str">
        <f t="shared" si="19"/>
        <v>174462017</v>
      </c>
      <c r="D1278" s="50">
        <f>VLOOKUP(A1278,CATMUN!$B$2:$G$1123,6,0)</f>
        <v>15</v>
      </c>
      <c r="E1278" s="50" t="s">
        <v>1424</v>
      </c>
      <c r="F1278" s="50">
        <v>2570</v>
      </c>
      <c r="G1278" s="50">
        <v>38136.226560000003</v>
      </c>
    </row>
    <row r="1279" spans="1:7" x14ac:dyDescent="0.2">
      <c r="A1279" s="50">
        <v>17486</v>
      </c>
      <c r="B1279" s="50">
        <v>2015</v>
      </c>
      <c r="C1279" s="50" t="str">
        <f t="shared" si="19"/>
        <v>174862015</v>
      </c>
      <c r="D1279" s="50">
        <f>VLOOKUP(A1279,CATMUN!$B$2:$G$1123,6,0)</f>
        <v>14</v>
      </c>
      <c r="E1279" s="50" t="s">
        <v>1425</v>
      </c>
      <c r="F1279" s="50">
        <v>50054</v>
      </c>
      <c r="G1279" s="50">
        <v>338773.03129999997</v>
      </c>
    </row>
    <row r="1280" spans="1:7" x14ac:dyDescent="0.2">
      <c r="A1280" s="50">
        <v>17486</v>
      </c>
      <c r="B1280" s="50">
        <v>2016</v>
      </c>
      <c r="C1280" s="50" t="str">
        <f t="shared" si="19"/>
        <v>174862016</v>
      </c>
      <c r="D1280" s="50">
        <f>VLOOKUP(A1280,CATMUN!$B$2:$G$1123,6,0)</f>
        <v>14</v>
      </c>
      <c r="E1280" s="50" t="s">
        <v>1425</v>
      </c>
      <c r="F1280" s="50">
        <v>48485739</v>
      </c>
      <c r="G1280" s="50">
        <v>218762448</v>
      </c>
    </row>
    <row r="1281" spans="1:7" x14ac:dyDescent="0.2">
      <c r="A1281" s="50">
        <v>17486</v>
      </c>
      <c r="B1281" s="50">
        <v>2017</v>
      </c>
      <c r="C1281" s="50" t="str">
        <f t="shared" si="19"/>
        <v>174862017</v>
      </c>
      <c r="D1281" s="50">
        <f>VLOOKUP(A1281,CATMUN!$B$2:$G$1123,6,0)</f>
        <v>14</v>
      </c>
      <c r="E1281" s="50" t="s">
        <v>1425</v>
      </c>
      <c r="F1281" s="50">
        <v>27499</v>
      </c>
      <c r="G1281" s="50">
        <v>181327</v>
      </c>
    </row>
    <row r="1282" spans="1:7" x14ac:dyDescent="0.2">
      <c r="A1282" s="50">
        <v>17486</v>
      </c>
      <c r="B1282" s="50">
        <v>2018</v>
      </c>
      <c r="C1282" s="50" t="str">
        <f t="shared" si="19"/>
        <v>174862018</v>
      </c>
      <c r="D1282" s="50">
        <f>VLOOKUP(A1282,CATMUN!$B$2:$G$1123,6,0)</f>
        <v>14</v>
      </c>
      <c r="E1282" s="50" t="s">
        <v>1425</v>
      </c>
      <c r="F1282" s="50">
        <v>76989086</v>
      </c>
      <c r="G1282" s="50">
        <v>221394400</v>
      </c>
    </row>
    <row r="1283" spans="1:7" x14ac:dyDescent="0.2">
      <c r="A1283" s="50">
        <v>17495</v>
      </c>
      <c r="B1283" s="50">
        <v>2015</v>
      </c>
      <c r="C1283" s="50" t="str">
        <f t="shared" ref="C1283:C1346" si="20">A1283&amp;B1283</f>
        <v>174952015</v>
      </c>
      <c r="D1283" s="50">
        <f>VLOOKUP(A1283,CATMUN!$B$2:$G$1123,6,0)</f>
        <v>15</v>
      </c>
      <c r="E1283" s="50" t="s">
        <v>1426</v>
      </c>
      <c r="F1283" s="50">
        <v>7176</v>
      </c>
      <c r="G1283" s="50">
        <v>23350.427729999999</v>
      </c>
    </row>
    <row r="1284" spans="1:7" x14ac:dyDescent="0.2">
      <c r="A1284" s="50">
        <v>17495</v>
      </c>
      <c r="B1284" s="50">
        <v>2016</v>
      </c>
      <c r="C1284" s="50" t="str">
        <f t="shared" si="20"/>
        <v>174952016</v>
      </c>
      <c r="D1284" s="50">
        <f>VLOOKUP(A1284,CATMUN!$B$2:$G$1123,6,0)</f>
        <v>15</v>
      </c>
      <c r="E1284" s="50" t="s">
        <v>1426</v>
      </c>
      <c r="F1284" s="50">
        <v>7276125</v>
      </c>
      <c r="G1284" s="50">
        <v>25866452</v>
      </c>
    </row>
    <row r="1285" spans="1:7" x14ac:dyDescent="0.2">
      <c r="A1285" s="50">
        <v>17495</v>
      </c>
      <c r="B1285" s="50">
        <v>2017</v>
      </c>
      <c r="C1285" s="50" t="str">
        <f t="shared" si="20"/>
        <v>174952017</v>
      </c>
      <c r="D1285" s="50">
        <f>VLOOKUP(A1285,CATMUN!$B$2:$G$1123,6,0)</f>
        <v>15</v>
      </c>
      <c r="E1285" s="50" t="s">
        <v>1426</v>
      </c>
      <c r="F1285" s="50">
        <v>11594</v>
      </c>
      <c r="G1285" s="50">
        <v>38136.226560000003</v>
      </c>
    </row>
    <row r="1286" spans="1:7" x14ac:dyDescent="0.2">
      <c r="A1286" s="50">
        <v>17495</v>
      </c>
      <c r="B1286" s="50">
        <v>2018</v>
      </c>
      <c r="C1286" s="50" t="str">
        <f t="shared" si="20"/>
        <v>174952018</v>
      </c>
      <c r="D1286" s="50">
        <f>VLOOKUP(A1286,CATMUN!$B$2:$G$1123,6,0)</f>
        <v>15</v>
      </c>
      <c r="E1286" s="50" t="s">
        <v>1426</v>
      </c>
      <c r="F1286" s="50">
        <v>11070213</v>
      </c>
      <c r="G1286" s="50">
        <v>27791024</v>
      </c>
    </row>
    <row r="1287" spans="1:7" x14ac:dyDescent="0.2">
      <c r="A1287" s="50">
        <v>17513</v>
      </c>
      <c r="B1287" s="50">
        <v>2015</v>
      </c>
      <c r="C1287" s="50" t="str">
        <f t="shared" si="20"/>
        <v>175132015</v>
      </c>
      <c r="D1287" s="50">
        <f>VLOOKUP(A1287,CATMUN!$B$2:$G$1123,6,0)</f>
        <v>15</v>
      </c>
      <c r="E1287" s="50" t="s">
        <v>1427</v>
      </c>
      <c r="F1287" s="50">
        <v>22065</v>
      </c>
      <c r="G1287" s="50">
        <v>23350.427729999999</v>
      </c>
    </row>
    <row r="1288" spans="1:7" x14ac:dyDescent="0.2">
      <c r="A1288" s="50">
        <v>17513</v>
      </c>
      <c r="B1288" s="50">
        <v>2016</v>
      </c>
      <c r="C1288" s="50" t="str">
        <f t="shared" si="20"/>
        <v>175132016</v>
      </c>
      <c r="D1288" s="50">
        <f>VLOOKUP(A1288,CATMUN!$B$2:$G$1123,6,0)</f>
        <v>15</v>
      </c>
      <c r="E1288" s="50" t="s">
        <v>1427</v>
      </c>
      <c r="F1288" s="50">
        <v>19509258</v>
      </c>
      <c r="G1288" s="50">
        <v>25866452</v>
      </c>
    </row>
    <row r="1289" spans="1:7" x14ac:dyDescent="0.2">
      <c r="A1289" s="50">
        <v>17513</v>
      </c>
      <c r="B1289" s="50">
        <v>2017</v>
      </c>
      <c r="C1289" s="50" t="str">
        <f t="shared" si="20"/>
        <v>175132017</v>
      </c>
      <c r="D1289" s="50">
        <f>VLOOKUP(A1289,CATMUN!$B$2:$G$1123,6,0)</f>
        <v>15</v>
      </c>
      <c r="E1289" s="50" t="s">
        <v>1427</v>
      </c>
      <c r="F1289" s="50">
        <v>20739</v>
      </c>
      <c r="G1289" s="50">
        <v>38136.226560000003</v>
      </c>
    </row>
    <row r="1290" spans="1:7" x14ac:dyDescent="0.2">
      <c r="A1290" s="50">
        <v>17513</v>
      </c>
      <c r="B1290" s="50">
        <v>2018</v>
      </c>
      <c r="C1290" s="50" t="str">
        <f t="shared" si="20"/>
        <v>175132018</v>
      </c>
      <c r="D1290" s="50">
        <f>VLOOKUP(A1290,CATMUN!$B$2:$G$1123,6,0)</f>
        <v>15</v>
      </c>
      <c r="E1290" s="50" t="s">
        <v>1427</v>
      </c>
      <c r="F1290" s="50">
        <v>28164618</v>
      </c>
      <c r="G1290" s="50">
        <v>27791024</v>
      </c>
    </row>
    <row r="1291" spans="1:7" x14ac:dyDescent="0.2">
      <c r="A1291" s="50">
        <v>17524</v>
      </c>
      <c r="B1291" s="50">
        <v>2015</v>
      </c>
      <c r="C1291" s="50" t="str">
        <f t="shared" si="20"/>
        <v>175242015</v>
      </c>
      <c r="D1291" s="50">
        <f>VLOOKUP(A1291,CATMUN!$B$2:$G$1123,6,0)</f>
        <v>14</v>
      </c>
      <c r="E1291" s="50" t="s">
        <v>1428</v>
      </c>
      <c r="F1291" s="50">
        <v>33178</v>
      </c>
      <c r="G1291" s="50">
        <v>338773.03129999997</v>
      </c>
    </row>
    <row r="1292" spans="1:7" x14ac:dyDescent="0.2">
      <c r="A1292" s="50">
        <v>17524</v>
      </c>
      <c r="B1292" s="50">
        <v>2016</v>
      </c>
      <c r="C1292" s="50" t="str">
        <f t="shared" si="20"/>
        <v>175242016</v>
      </c>
      <c r="D1292" s="50">
        <f>VLOOKUP(A1292,CATMUN!$B$2:$G$1123,6,0)</f>
        <v>14</v>
      </c>
      <c r="E1292" s="50" t="s">
        <v>1428</v>
      </c>
      <c r="F1292" s="50">
        <v>33028542</v>
      </c>
      <c r="G1292" s="50">
        <v>218762448</v>
      </c>
    </row>
    <row r="1293" spans="1:7" x14ac:dyDescent="0.2">
      <c r="A1293" s="50">
        <v>17524</v>
      </c>
      <c r="B1293" s="50">
        <v>2017</v>
      </c>
      <c r="C1293" s="50" t="str">
        <f t="shared" si="20"/>
        <v>175242017</v>
      </c>
      <c r="D1293" s="50">
        <f>VLOOKUP(A1293,CATMUN!$B$2:$G$1123,6,0)</f>
        <v>14</v>
      </c>
      <c r="E1293" s="50" t="s">
        <v>1428</v>
      </c>
      <c r="F1293" s="50">
        <v>30919</v>
      </c>
      <c r="G1293" s="50">
        <v>181327</v>
      </c>
    </row>
    <row r="1294" spans="1:7" x14ac:dyDescent="0.2">
      <c r="A1294" s="50">
        <v>17524</v>
      </c>
      <c r="B1294" s="50">
        <v>2018</v>
      </c>
      <c r="C1294" s="50" t="str">
        <f t="shared" si="20"/>
        <v>175242018</v>
      </c>
      <c r="D1294" s="50">
        <f>VLOOKUP(A1294,CATMUN!$B$2:$G$1123,6,0)</f>
        <v>14</v>
      </c>
      <c r="E1294" s="50" t="s">
        <v>1428</v>
      </c>
      <c r="F1294" s="50">
        <v>31855597</v>
      </c>
      <c r="G1294" s="50">
        <v>221394400</v>
      </c>
    </row>
    <row r="1295" spans="1:7" x14ac:dyDescent="0.2">
      <c r="A1295" s="50">
        <v>17541</v>
      </c>
      <c r="B1295" s="50">
        <v>2015</v>
      </c>
      <c r="C1295" s="50" t="str">
        <f t="shared" si="20"/>
        <v>175412015</v>
      </c>
      <c r="D1295" s="50">
        <f>VLOOKUP(A1295,CATMUN!$B$2:$G$1123,6,0)</f>
        <v>15</v>
      </c>
      <c r="E1295" s="50" t="s">
        <v>1429</v>
      </c>
      <c r="F1295" s="50">
        <v>22195</v>
      </c>
      <c r="G1295" s="50">
        <v>23350.427729999999</v>
      </c>
    </row>
    <row r="1296" spans="1:7" x14ac:dyDescent="0.2">
      <c r="A1296" s="50">
        <v>17541</v>
      </c>
      <c r="B1296" s="50">
        <v>2016</v>
      </c>
      <c r="C1296" s="50" t="str">
        <f t="shared" si="20"/>
        <v>175412016</v>
      </c>
      <c r="D1296" s="50">
        <f>VLOOKUP(A1296,CATMUN!$B$2:$G$1123,6,0)</f>
        <v>15</v>
      </c>
      <c r="E1296" s="50" t="s">
        <v>1429</v>
      </c>
      <c r="F1296" s="50">
        <v>22100059</v>
      </c>
      <c r="G1296" s="50">
        <v>25866452</v>
      </c>
    </row>
    <row r="1297" spans="1:7" x14ac:dyDescent="0.2">
      <c r="A1297" s="50">
        <v>17541</v>
      </c>
      <c r="B1297" s="50">
        <v>2017</v>
      </c>
      <c r="C1297" s="50" t="str">
        <f t="shared" si="20"/>
        <v>175412017</v>
      </c>
      <c r="D1297" s="50">
        <f>VLOOKUP(A1297,CATMUN!$B$2:$G$1123,6,0)</f>
        <v>15</v>
      </c>
      <c r="E1297" s="50" t="s">
        <v>1429</v>
      </c>
      <c r="F1297" s="50">
        <v>19487</v>
      </c>
      <c r="G1297" s="50">
        <v>38136.226560000003</v>
      </c>
    </row>
    <row r="1298" spans="1:7" x14ac:dyDescent="0.2">
      <c r="A1298" s="50">
        <v>17541</v>
      </c>
      <c r="B1298" s="50">
        <v>2018</v>
      </c>
      <c r="C1298" s="50" t="str">
        <f t="shared" si="20"/>
        <v>175412018</v>
      </c>
      <c r="D1298" s="50">
        <f>VLOOKUP(A1298,CATMUN!$B$2:$G$1123,6,0)</f>
        <v>15</v>
      </c>
      <c r="E1298" s="50" t="s">
        <v>1429</v>
      </c>
      <c r="F1298" s="50">
        <v>1871664</v>
      </c>
      <c r="G1298" s="50">
        <v>27791024</v>
      </c>
    </row>
    <row r="1299" spans="1:7" x14ac:dyDescent="0.2">
      <c r="A1299" s="50">
        <v>17614</v>
      </c>
      <c r="B1299" s="50">
        <v>2015</v>
      </c>
      <c r="C1299" s="50" t="str">
        <f t="shared" si="20"/>
        <v>176142015</v>
      </c>
      <c r="D1299" s="50">
        <f>VLOOKUP(A1299,CATMUN!$B$2:$G$1123,6,0)</f>
        <v>14</v>
      </c>
      <c r="E1299" s="50" t="s">
        <v>1430</v>
      </c>
      <c r="F1299" s="50">
        <v>65380</v>
      </c>
      <c r="G1299" s="50">
        <v>338773.03129999997</v>
      </c>
    </row>
    <row r="1300" spans="1:7" x14ac:dyDescent="0.2">
      <c r="A1300" s="50">
        <v>17614</v>
      </c>
      <c r="B1300" s="50">
        <v>2016</v>
      </c>
      <c r="C1300" s="50" t="str">
        <f t="shared" si="20"/>
        <v>176142016</v>
      </c>
      <c r="D1300" s="50">
        <f>VLOOKUP(A1300,CATMUN!$B$2:$G$1123,6,0)</f>
        <v>14</v>
      </c>
      <c r="E1300" s="50" t="s">
        <v>1430</v>
      </c>
      <c r="F1300" s="50">
        <v>79971451</v>
      </c>
      <c r="G1300" s="50">
        <v>218762448</v>
      </c>
    </row>
    <row r="1301" spans="1:7" x14ac:dyDescent="0.2">
      <c r="A1301" s="50">
        <v>17614</v>
      </c>
      <c r="B1301" s="50">
        <v>2017</v>
      </c>
      <c r="C1301" s="50" t="str">
        <f t="shared" si="20"/>
        <v>176142017</v>
      </c>
      <c r="D1301" s="50">
        <f>VLOOKUP(A1301,CATMUN!$B$2:$G$1123,6,0)</f>
        <v>14</v>
      </c>
      <c r="E1301" s="50" t="s">
        <v>1430</v>
      </c>
      <c r="F1301" s="50">
        <v>63277</v>
      </c>
      <c r="G1301" s="50">
        <v>181327</v>
      </c>
    </row>
    <row r="1302" spans="1:7" x14ac:dyDescent="0.2">
      <c r="A1302" s="50">
        <v>17614</v>
      </c>
      <c r="B1302" s="50">
        <v>2018</v>
      </c>
      <c r="C1302" s="50" t="str">
        <f t="shared" si="20"/>
        <v>176142018</v>
      </c>
      <c r="D1302" s="50">
        <f>VLOOKUP(A1302,CATMUN!$B$2:$G$1123,6,0)</f>
        <v>14</v>
      </c>
      <c r="E1302" s="50" t="s">
        <v>1430</v>
      </c>
      <c r="F1302" s="50">
        <v>96300883</v>
      </c>
      <c r="G1302" s="50">
        <v>221394400</v>
      </c>
    </row>
    <row r="1303" spans="1:7" x14ac:dyDescent="0.2">
      <c r="A1303" s="50">
        <v>17616</v>
      </c>
      <c r="B1303" s="50">
        <v>2015</v>
      </c>
      <c r="C1303" s="50" t="str">
        <f t="shared" si="20"/>
        <v>176162015</v>
      </c>
      <c r="D1303" s="50">
        <f>VLOOKUP(A1303,CATMUN!$B$2:$G$1123,6,0)</f>
        <v>14</v>
      </c>
      <c r="E1303" s="50" t="s">
        <v>1431</v>
      </c>
      <c r="F1303" s="50">
        <v>6389</v>
      </c>
      <c r="G1303" s="50">
        <v>338773.03129999997</v>
      </c>
    </row>
    <row r="1304" spans="1:7" x14ac:dyDescent="0.2">
      <c r="A1304" s="50">
        <v>17616</v>
      </c>
      <c r="B1304" s="50">
        <v>2016</v>
      </c>
      <c r="C1304" s="50" t="str">
        <f t="shared" si="20"/>
        <v>176162016</v>
      </c>
      <c r="D1304" s="50">
        <f>VLOOKUP(A1304,CATMUN!$B$2:$G$1123,6,0)</f>
        <v>14</v>
      </c>
      <c r="E1304" s="50" t="s">
        <v>1431</v>
      </c>
      <c r="F1304" s="50">
        <v>9412314</v>
      </c>
      <c r="G1304" s="50">
        <v>218762448</v>
      </c>
    </row>
    <row r="1305" spans="1:7" x14ac:dyDescent="0.2">
      <c r="A1305" s="50">
        <v>17616</v>
      </c>
      <c r="B1305" s="50">
        <v>2017</v>
      </c>
      <c r="C1305" s="50" t="str">
        <f t="shared" si="20"/>
        <v>176162017</v>
      </c>
      <c r="D1305" s="50">
        <f>VLOOKUP(A1305,CATMUN!$B$2:$G$1123,6,0)</f>
        <v>14</v>
      </c>
      <c r="E1305" s="50" t="s">
        <v>1431</v>
      </c>
      <c r="F1305" s="50">
        <v>8281</v>
      </c>
      <c r="G1305" s="50">
        <v>181327</v>
      </c>
    </row>
    <row r="1306" spans="1:7" x14ac:dyDescent="0.2">
      <c r="A1306" s="50">
        <v>17616</v>
      </c>
      <c r="B1306" s="50">
        <v>2018</v>
      </c>
      <c r="C1306" s="50" t="str">
        <f t="shared" si="20"/>
        <v>176162018</v>
      </c>
      <c r="D1306" s="50">
        <f>VLOOKUP(A1306,CATMUN!$B$2:$G$1123,6,0)</f>
        <v>14</v>
      </c>
      <c r="E1306" s="50" t="s">
        <v>1431</v>
      </c>
      <c r="F1306" s="50">
        <v>0</v>
      </c>
      <c r="G1306" s="50">
        <v>221394400</v>
      </c>
    </row>
    <row r="1307" spans="1:7" x14ac:dyDescent="0.2">
      <c r="A1307" s="50">
        <v>17653</v>
      </c>
      <c r="B1307" s="50">
        <v>2015</v>
      </c>
      <c r="C1307" s="50" t="str">
        <f t="shared" si="20"/>
        <v>176532015</v>
      </c>
      <c r="D1307" s="50">
        <f>VLOOKUP(A1307,CATMUN!$B$2:$G$1123,6,0)</f>
        <v>15</v>
      </c>
      <c r="E1307" s="50" t="s">
        <v>1432</v>
      </c>
      <c r="F1307" s="50">
        <v>30725</v>
      </c>
      <c r="G1307" s="50">
        <v>23350.427729999999</v>
      </c>
    </row>
    <row r="1308" spans="1:7" x14ac:dyDescent="0.2">
      <c r="A1308" s="50">
        <v>17653</v>
      </c>
      <c r="B1308" s="50">
        <v>2016</v>
      </c>
      <c r="C1308" s="50" t="str">
        <f t="shared" si="20"/>
        <v>176532016</v>
      </c>
      <c r="D1308" s="50">
        <f>VLOOKUP(A1308,CATMUN!$B$2:$G$1123,6,0)</f>
        <v>15</v>
      </c>
      <c r="E1308" s="50" t="s">
        <v>1432</v>
      </c>
      <c r="F1308" s="50">
        <v>30666178</v>
      </c>
      <c r="G1308" s="50">
        <v>25866452</v>
      </c>
    </row>
    <row r="1309" spans="1:7" x14ac:dyDescent="0.2">
      <c r="A1309" s="50">
        <v>17653</v>
      </c>
      <c r="B1309" s="50">
        <v>2017</v>
      </c>
      <c r="C1309" s="50" t="str">
        <f t="shared" si="20"/>
        <v>176532017</v>
      </c>
      <c r="D1309" s="50">
        <f>VLOOKUP(A1309,CATMUN!$B$2:$G$1123,6,0)</f>
        <v>15</v>
      </c>
      <c r="E1309" s="50" t="s">
        <v>1432</v>
      </c>
      <c r="F1309" s="50">
        <v>22286</v>
      </c>
      <c r="G1309" s="50">
        <v>38136.226560000003</v>
      </c>
    </row>
    <row r="1310" spans="1:7" x14ac:dyDescent="0.2">
      <c r="A1310" s="50">
        <v>17653</v>
      </c>
      <c r="B1310" s="50">
        <v>2018</v>
      </c>
      <c r="C1310" s="50" t="str">
        <f t="shared" si="20"/>
        <v>176532018</v>
      </c>
      <c r="D1310" s="50">
        <f>VLOOKUP(A1310,CATMUN!$B$2:$G$1123,6,0)</f>
        <v>15</v>
      </c>
      <c r="E1310" s="50" t="s">
        <v>1432</v>
      </c>
      <c r="F1310" s="50">
        <v>34234281</v>
      </c>
      <c r="G1310" s="50">
        <v>27791024</v>
      </c>
    </row>
    <row r="1311" spans="1:7" x14ac:dyDescent="0.2">
      <c r="A1311" s="50">
        <v>17662</v>
      </c>
      <c r="B1311" s="50">
        <v>2015</v>
      </c>
      <c r="C1311" s="50" t="str">
        <f t="shared" si="20"/>
        <v>176622015</v>
      </c>
      <c r="D1311" s="50">
        <f>VLOOKUP(A1311,CATMUN!$B$2:$G$1123,6,0)</f>
        <v>15</v>
      </c>
      <c r="E1311" s="50" t="s">
        <v>1433</v>
      </c>
      <c r="F1311" s="50">
        <v>14362</v>
      </c>
      <c r="G1311" s="50">
        <v>23350.427729999999</v>
      </c>
    </row>
    <row r="1312" spans="1:7" x14ac:dyDescent="0.2">
      <c r="A1312" s="50">
        <v>17662</v>
      </c>
      <c r="B1312" s="50">
        <v>2016</v>
      </c>
      <c r="C1312" s="50" t="str">
        <f t="shared" si="20"/>
        <v>176622016</v>
      </c>
      <c r="D1312" s="50">
        <f>VLOOKUP(A1312,CATMUN!$B$2:$G$1123,6,0)</f>
        <v>15</v>
      </c>
      <c r="E1312" s="50" t="s">
        <v>1433</v>
      </c>
      <c r="F1312" s="50">
        <v>18969552</v>
      </c>
      <c r="G1312" s="50">
        <v>25866452</v>
      </c>
    </row>
    <row r="1313" spans="1:7" x14ac:dyDescent="0.2">
      <c r="A1313" s="50">
        <v>17662</v>
      </c>
      <c r="B1313" s="50">
        <v>2017</v>
      </c>
      <c r="C1313" s="50" t="str">
        <f t="shared" si="20"/>
        <v>176622017</v>
      </c>
      <c r="D1313" s="50">
        <f>VLOOKUP(A1313,CATMUN!$B$2:$G$1123,6,0)</f>
        <v>15</v>
      </c>
      <c r="E1313" s="50" t="s">
        <v>1433</v>
      </c>
      <c r="F1313" s="50">
        <v>12532</v>
      </c>
      <c r="G1313" s="50">
        <v>38136.226560000003</v>
      </c>
    </row>
    <row r="1314" spans="1:7" x14ac:dyDescent="0.2">
      <c r="A1314" s="50">
        <v>17662</v>
      </c>
      <c r="B1314" s="50">
        <v>2018</v>
      </c>
      <c r="C1314" s="50" t="str">
        <f t="shared" si="20"/>
        <v>176622018</v>
      </c>
      <c r="D1314" s="50">
        <f>VLOOKUP(A1314,CATMUN!$B$2:$G$1123,6,0)</f>
        <v>15</v>
      </c>
      <c r="E1314" s="50" t="s">
        <v>1433</v>
      </c>
      <c r="F1314" s="50">
        <v>20613797</v>
      </c>
      <c r="G1314" s="50">
        <v>27791024</v>
      </c>
    </row>
    <row r="1315" spans="1:7" x14ac:dyDescent="0.2">
      <c r="A1315" s="50">
        <v>17665</v>
      </c>
      <c r="B1315" s="50">
        <v>2015</v>
      </c>
      <c r="C1315" s="50" t="str">
        <f t="shared" si="20"/>
        <v>176652015</v>
      </c>
      <c r="D1315" s="50">
        <f>VLOOKUP(A1315,CATMUN!$B$2:$G$1123,6,0)</f>
        <v>14</v>
      </c>
      <c r="E1315" s="50" t="s">
        <v>1434</v>
      </c>
      <c r="F1315" s="50">
        <v>10502</v>
      </c>
      <c r="G1315" s="50">
        <v>338773.03129999997</v>
      </c>
    </row>
    <row r="1316" spans="1:7" x14ac:dyDescent="0.2">
      <c r="A1316" s="50">
        <v>17665</v>
      </c>
      <c r="B1316" s="50">
        <v>2016</v>
      </c>
      <c r="C1316" s="50" t="str">
        <f t="shared" si="20"/>
        <v>176652016</v>
      </c>
      <c r="D1316" s="50">
        <f>VLOOKUP(A1316,CATMUN!$B$2:$G$1123,6,0)</f>
        <v>14</v>
      </c>
      <c r="E1316" s="50" t="s">
        <v>1434</v>
      </c>
      <c r="F1316" s="50">
        <v>9101036</v>
      </c>
      <c r="G1316" s="50">
        <v>218762448</v>
      </c>
    </row>
    <row r="1317" spans="1:7" x14ac:dyDescent="0.2">
      <c r="A1317" s="50">
        <v>17665</v>
      </c>
      <c r="B1317" s="50">
        <v>2017</v>
      </c>
      <c r="C1317" s="50" t="str">
        <f t="shared" si="20"/>
        <v>176652017</v>
      </c>
      <c r="D1317" s="50">
        <f>VLOOKUP(A1317,CATMUN!$B$2:$G$1123,6,0)</f>
        <v>14</v>
      </c>
      <c r="E1317" s="50" t="s">
        <v>1434</v>
      </c>
      <c r="F1317" s="50">
        <v>4886</v>
      </c>
      <c r="G1317" s="50">
        <v>181327</v>
      </c>
    </row>
    <row r="1318" spans="1:7" x14ac:dyDescent="0.2">
      <c r="A1318" s="50">
        <v>17665</v>
      </c>
      <c r="B1318" s="50">
        <v>2018</v>
      </c>
      <c r="C1318" s="50" t="str">
        <f t="shared" si="20"/>
        <v>176652018</v>
      </c>
      <c r="D1318" s="50">
        <f>VLOOKUP(A1318,CATMUN!$B$2:$G$1123,6,0)</f>
        <v>14</v>
      </c>
      <c r="E1318" s="50" t="s">
        <v>1434</v>
      </c>
      <c r="F1318" s="50">
        <v>16847846</v>
      </c>
      <c r="G1318" s="50">
        <v>221394400</v>
      </c>
    </row>
    <row r="1319" spans="1:7" x14ac:dyDescent="0.2">
      <c r="A1319" s="50">
        <v>17777</v>
      </c>
      <c r="B1319" s="50">
        <v>2015</v>
      </c>
      <c r="C1319" s="50" t="str">
        <f t="shared" si="20"/>
        <v>177772015</v>
      </c>
      <c r="D1319" s="50">
        <f>VLOOKUP(A1319,CATMUN!$B$2:$G$1123,6,0)</f>
        <v>14</v>
      </c>
      <c r="E1319" s="50" t="s">
        <v>1435</v>
      </c>
      <c r="F1319" s="50">
        <v>30683.85</v>
      </c>
      <c r="G1319" s="50">
        <v>338773.03129999997</v>
      </c>
    </row>
    <row r="1320" spans="1:7" x14ac:dyDescent="0.2">
      <c r="A1320" s="50">
        <v>17777</v>
      </c>
      <c r="B1320" s="50">
        <v>2016</v>
      </c>
      <c r="C1320" s="50" t="str">
        <f t="shared" si="20"/>
        <v>177772016</v>
      </c>
      <c r="D1320" s="50">
        <f>VLOOKUP(A1320,CATMUN!$B$2:$G$1123,6,0)</f>
        <v>14</v>
      </c>
      <c r="E1320" s="50" t="s">
        <v>1435</v>
      </c>
      <c r="F1320" s="50">
        <v>36296000</v>
      </c>
      <c r="G1320" s="50">
        <v>218762448</v>
      </c>
    </row>
    <row r="1321" spans="1:7" x14ac:dyDescent="0.2">
      <c r="A1321" s="50">
        <v>17777</v>
      </c>
      <c r="B1321" s="50">
        <v>2017</v>
      </c>
      <c r="C1321" s="50" t="str">
        <f t="shared" si="20"/>
        <v>177772017</v>
      </c>
      <c r="D1321" s="50">
        <f>VLOOKUP(A1321,CATMUN!$B$2:$G$1123,6,0)</f>
        <v>14</v>
      </c>
      <c r="E1321" s="50" t="s">
        <v>1435</v>
      </c>
      <c r="F1321" s="50">
        <v>31571</v>
      </c>
      <c r="G1321" s="50">
        <v>181327</v>
      </c>
    </row>
    <row r="1322" spans="1:7" x14ac:dyDescent="0.2">
      <c r="A1322" s="50">
        <v>17777</v>
      </c>
      <c r="B1322" s="50">
        <v>2018</v>
      </c>
      <c r="C1322" s="50" t="str">
        <f t="shared" si="20"/>
        <v>177772018</v>
      </c>
      <c r="D1322" s="50">
        <f>VLOOKUP(A1322,CATMUN!$B$2:$G$1123,6,0)</f>
        <v>14</v>
      </c>
      <c r="E1322" s="50" t="s">
        <v>1435</v>
      </c>
      <c r="F1322" s="50">
        <v>45675200</v>
      </c>
      <c r="G1322" s="50">
        <v>221394400</v>
      </c>
    </row>
    <row r="1323" spans="1:7" x14ac:dyDescent="0.2">
      <c r="A1323" s="50">
        <v>17867</v>
      </c>
      <c r="B1323" s="50">
        <v>2015</v>
      </c>
      <c r="C1323" s="50" t="str">
        <f t="shared" si="20"/>
        <v>178672015</v>
      </c>
      <c r="D1323" s="50">
        <f>VLOOKUP(A1323,CATMUN!$B$2:$G$1123,6,0)</f>
        <v>15</v>
      </c>
      <c r="E1323" s="50" t="s">
        <v>1436</v>
      </c>
      <c r="F1323" s="50">
        <v>0</v>
      </c>
      <c r="G1323" s="50">
        <v>100012.99219999999</v>
      </c>
    </row>
    <row r="1324" spans="1:7" x14ac:dyDescent="0.2">
      <c r="A1324" s="50">
        <v>17867</v>
      </c>
      <c r="B1324" s="50">
        <v>2016</v>
      </c>
      <c r="C1324" s="50" t="str">
        <f t="shared" si="20"/>
        <v>178672016</v>
      </c>
      <c r="D1324" s="50">
        <f>VLOOKUP(A1324,CATMUN!$B$2:$G$1123,6,0)</f>
        <v>15</v>
      </c>
      <c r="E1324" s="50" t="s">
        <v>1436</v>
      </c>
      <c r="F1324" s="50">
        <v>14651876</v>
      </c>
      <c r="G1324" s="50">
        <v>89622032</v>
      </c>
    </row>
    <row r="1325" spans="1:7" x14ac:dyDescent="0.2">
      <c r="A1325" s="50">
        <v>17867</v>
      </c>
      <c r="B1325" s="50">
        <v>2017</v>
      </c>
      <c r="C1325" s="50" t="str">
        <f t="shared" si="20"/>
        <v>178672017</v>
      </c>
      <c r="D1325" s="50">
        <f>VLOOKUP(A1325,CATMUN!$B$2:$G$1123,6,0)</f>
        <v>15</v>
      </c>
      <c r="E1325" s="50" t="s">
        <v>1436</v>
      </c>
      <c r="F1325" s="50">
        <v>12432</v>
      </c>
      <c r="G1325" s="50">
        <v>101419.7031</v>
      </c>
    </row>
    <row r="1326" spans="1:7" x14ac:dyDescent="0.2">
      <c r="A1326" s="50">
        <v>17867</v>
      </c>
      <c r="B1326" s="50">
        <v>2018</v>
      </c>
      <c r="C1326" s="50" t="str">
        <f t="shared" si="20"/>
        <v>178672018</v>
      </c>
      <c r="D1326" s="50">
        <f>VLOOKUP(A1326,CATMUN!$B$2:$G$1123,6,0)</f>
        <v>15</v>
      </c>
      <c r="E1326" s="50" t="s">
        <v>1436</v>
      </c>
      <c r="F1326" s="50">
        <v>15272632</v>
      </c>
      <c r="G1326" s="50">
        <v>135966816</v>
      </c>
    </row>
    <row r="1327" spans="1:7" x14ac:dyDescent="0.2">
      <c r="A1327" s="50">
        <v>17873</v>
      </c>
      <c r="B1327" s="50">
        <v>2015</v>
      </c>
      <c r="C1327" s="50" t="str">
        <f t="shared" si="20"/>
        <v>178732015</v>
      </c>
      <c r="D1327" s="50">
        <f>VLOOKUP(A1327,CATMUN!$B$2:$G$1123,6,0)</f>
        <v>14</v>
      </c>
      <c r="E1327" s="50" t="s">
        <v>1437</v>
      </c>
      <c r="F1327" s="50">
        <v>229260</v>
      </c>
      <c r="G1327" s="50">
        <v>338773.03129999997</v>
      </c>
    </row>
    <row r="1328" spans="1:7" x14ac:dyDescent="0.2">
      <c r="A1328" s="50">
        <v>17873</v>
      </c>
      <c r="B1328" s="50">
        <v>2016</v>
      </c>
      <c r="C1328" s="50" t="str">
        <f t="shared" si="20"/>
        <v>178732016</v>
      </c>
      <c r="D1328" s="50">
        <f>VLOOKUP(A1328,CATMUN!$B$2:$G$1123,6,0)</f>
        <v>14</v>
      </c>
      <c r="E1328" s="50" t="s">
        <v>1437</v>
      </c>
      <c r="F1328" s="50">
        <v>202226514</v>
      </c>
      <c r="G1328" s="50">
        <v>218762448</v>
      </c>
    </row>
    <row r="1329" spans="1:7" x14ac:dyDescent="0.2">
      <c r="A1329" s="50">
        <v>17873</v>
      </c>
      <c r="B1329" s="50">
        <v>2017</v>
      </c>
      <c r="C1329" s="50" t="str">
        <f t="shared" si="20"/>
        <v>178732017</v>
      </c>
      <c r="D1329" s="50">
        <f>VLOOKUP(A1329,CATMUN!$B$2:$G$1123,6,0)</f>
        <v>14</v>
      </c>
      <c r="E1329" s="50" t="s">
        <v>1437</v>
      </c>
      <c r="F1329" s="50">
        <v>241969</v>
      </c>
      <c r="G1329" s="50">
        <v>181327</v>
      </c>
    </row>
    <row r="1330" spans="1:7" x14ac:dyDescent="0.2">
      <c r="A1330" s="50">
        <v>17873</v>
      </c>
      <c r="B1330" s="50">
        <v>2018</v>
      </c>
      <c r="C1330" s="50" t="str">
        <f t="shared" si="20"/>
        <v>178732018</v>
      </c>
      <c r="D1330" s="50">
        <f>VLOOKUP(A1330,CATMUN!$B$2:$G$1123,6,0)</f>
        <v>14</v>
      </c>
      <c r="E1330" s="50" t="s">
        <v>1437</v>
      </c>
      <c r="F1330" s="50">
        <v>290976489</v>
      </c>
      <c r="G1330" s="50">
        <v>221394400</v>
      </c>
    </row>
    <row r="1331" spans="1:7" x14ac:dyDescent="0.2">
      <c r="A1331" s="50">
        <v>17877</v>
      </c>
      <c r="B1331" s="50">
        <v>2015</v>
      </c>
      <c r="C1331" s="50" t="str">
        <f t="shared" si="20"/>
        <v>178772015</v>
      </c>
      <c r="D1331" s="50">
        <f>VLOOKUP(A1331,CATMUN!$B$2:$G$1123,6,0)</f>
        <v>14</v>
      </c>
      <c r="E1331" s="50" t="s">
        <v>1438</v>
      </c>
      <c r="F1331" s="50">
        <v>22673</v>
      </c>
      <c r="G1331" s="50">
        <v>338773.03129999997</v>
      </c>
    </row>
    <row r="1332" spans="1:7" x14ac:dyDescent="0.2">
      <c r="A1332" s="50">
        <v>17877</v>
      </c>
      <c r="B1332" s="50">
        <v>2016</v>
      </c>
      <c r="C1332" s="50" t="str">
        <f t="shared" si="20"/>
        <v>178772016</v>
      </c>
      <c r="D1332" s="50">
        <f>VLOOKUP(A1332,CATMUN!$B$2:$G$1123,6,0)</f>
        <v>14</v>
      </c>
      <c r="E1332" s="50" t="s">
        <v>1438</v>
      </c>
      <c r="F1332" s="50">
        <v>32344324</v>
      </c>
      <c r="G1332" s="50">
        <v>218762448</v>
      </c>
    </row>
    <row r="1333" spans="1:7" x14ac:dyDescent="0.2">
      <c r="A1333" s="50">
        <v>17877</v>
      </c>
      <c r="B1333" s="50">
        <v>2017</v>
      </c>
      <c r="C1333" s="50" t="str">
        <f t="shared" si="20"/>
        <v>178772017</v>
      </c>
      <c r="D1333" s="50">
        <f>VLOOKUP(A1333,CATMUN!$B$2:$G$1123,6,0)</f>
        <v>14</v>
      </c>
      <c r="E1333" s="50" t="s">
        <v>1438</v>
      </c>
      <c r="F1333" s="50">
        <v>22054.19</v>
      </c>
      <c r="G1333" s="50">
        <v>181327</v>
      </c>
    </row>
    <row r="1334" spans="1:7" x14ac:dyDescent="0.2">
      <c r="A1334" s="50">
        <v>17877</v>
      </c>
      <c r="B1334" s="50">
        <v>2018</v>
      </c>
      <c r="C1334" s="50" t="str">
        <f t="shared" si="20"/>
        <v>178772018</v>
      </c>
      <c r="D1334" s="50">
        <f>VLOOKUP(A1334,CATMUN!$B$2:$G$1123,6,0)</f>
        <v>14</v>
      </c>
      <c r="E1334" s="50" t="s">
        <v>1438</v>
      </c>
      <c r="F1334" s="50">
        <v>34023920</v>
      </c>
      <c r="G1334" s="50">
        <v>221394400</v>
      </c>
    </row>
    <row r="1335" spans="1:7" x14ac:dyDescent="0.2">
      <c r="A1335" s="50">
        <v>18001</v>
      </c>
      <c r="B1335" s="50">
        <v>2015</v>
      </c>
      <c r="C1335" s="50" t="str">
        <f t="shared" si="20"/>
        <v>180012015</v>
      </c>
      <c r="D1335" s="50">
        <f>VLOOKUP(A1335,CATMUN!$B$2:$G$1123,6,0)</f>
        <v>13</v>
      </c>
      <c r="E1335" s="50" t="s">
        <v>1440</v>
      </c>
      <c r="F1335" s="50">
        <v>1014037</v>
      </c>
      <c r="G1335" s="50">
        <v>2483875.5</v>
      </c>
    </row>
    <row r="1336" spans="1:7" x14ac:dyDescent="0.2">
      <c r="A1336" s="50">
        <v>18001</v>
      </c>
      <c r="B1336" s="50">
        <v>2016</v>
      </c>
      <c r="C1336" s="50" t="str">
        <f t="shared" si="20"/>
        <v>180012016</v>
      </c>
      <c r="D1336" s="50">
        <f>VLOOKUP(A1336,CATMUN!$B$2:$G$1123,6,0)</f>
        <v>13</v>
      </c>
      <c r="E1336" s="50" t="s">
        <v>1440</v>
      </c>
      <c r="F1336" s="50">
        <v>1186659365</v>
      </c>
      <c r="G1336" s="50">
        <v>2746254848</v>
      </c>
    </row>
    <row r="1337" spans="1:7" x14ac:dyDescent="0.2">
      <c r="A1337" s="50">
        <v>18001</v>
      </c>
      <c r="B1337" s="50">
        <v>2017</v>
      </c>
      <c r="C1337" s="50" t="str">
        <f t="shared" si="20"/>
        <v>180012017</v>
      </c>
      <c r="D1337" s="50">
        <f>VLOOKUP(A1337,CATMUN!$B$2:$G$1123,6,0)</f>
        <v>13</v>
      </c>
      <c r="E1337" s="50" t="s">
        <v>1440</v>
      </c>
      <c r="F1337" s="50">
        <v>935659</v>
      </c>
      <c r="G1337" s="50">
        <v>2258626.5</v>
      </c>
    </row>
    <row r="1338" spans="1:7" x14ac:dyDescent="0.2">
      <c r="A1338" s="50">
        <v>18001</v>
      </c>
      <c r="B1338" s="50">
        <v>2018</v>
      </c>
      <c r="C1338" s="50" t="str">
        <f t="shared" si="20"/>
        <v>180012018</v>
      </c>
      <c r="D1338" s="50">
        <f>VLOOKUP(A1338,CATMUN!$B$2:$G$1123,6,0)</f>
        <v>13</v>
      </c>
      <c r="E1338" s="50" t="s">
        <v>1440</v>
      </c>
      <c r="F1338" s="50">
        <v>1133625527</v>
      </c>
      <c r="G1338" s="50">
        <v>2698606080</v>
      </c>
    </row>
    <row r="1339" spans="1:7" x14ac:dyDescent="0.2">
      <c r="A1339" s="50">
        <v>18029</v>
      </c>
      <c r="B1339" s="50">
        <v>2015</v>
      </c>
      <c r="C1339" s="50" t="str">
        <f t="shared" si="20"/>
        <v>180292015</v>
      </c>
      <c r="D1339" s="50">
        <f>VLOOKUP(A1339,CATMUN!$B$2:$G$1123,6,0)</f>
        <v>15</v>
      </c>
      <c r="E1339" s="50" t="s">
        <v>1441</v>
      </c>
      <c r="F1339" s="50">
        <v>2309</v>
      </c>
      <c r="G1339" s="50">
        <v>23350.427729999999</v>
      </c>
    </row>
    <row r="1340" spans="1:7" x14ac:dyDescent="0.2">
      <c r="A1340" s="50">
        <v>18029</v>
      </c>
      <c r="B1340" s="50">
        <v>2016</v>
      </c>
      <c r="C1340" s="50" t="str">
        <f t="shared" si="20"/>
        <v>180292016</v>
      </c>
      <c r="D1340" s="50">
        <f>VLOOKUP(A1340,CATMUN!$B$2:$G$1123,6,0)</f>
        <v>15</v>
      </c>
      <c r="E1340" s="50" t="s">
        <v>1441</v>
      </c>
      <c r="F1340" s="50">
        <v>3188910</v>
      </c>
      <c r="G1340" s="50">
        <v>25866452</v>
      </c>
    </row>
    <row r="1341" spans="1:7" x14ac:dyDescent="0.2">
      <c r="A1341" s="50">
        <v>18029</v>
      </c>
      <c r="B1341" s="50">
        <v>2017</v>
      </c>
      <c r="C1341" s="50" t="str">
        <f t="shared" si="20"/>
        <v>180292017</v>
      </c>
      <c r="D1341" s="50">
        <f>VLOOKUP(A1341,CATMUN!$B$2:$G$1123,6,0)</f>
        <v>15</v>
      </c>
      <c r="E1341" s="50" t="s">
        <v>1441</v>
      </c>
      <c r="F1341" s="50">
        <v>1689</v>
      </c>
      <c r="G1341" s="50">
        <v>38136.226560000003</v>
      </c>
    </row>
    <row r="1342" spans="1:7" x14ac:dyDescent="0.2">
      <c r="A1342" s="50">
        <v>18029</v>
      </c>
      <c r="B1342" s="50">
        <v>2018</v>
      </c>
      <c r="C1342" s="50" t="str">
        <f t="shared" si="20"/>
        <v>180292018</v>
      </c>
      <c r="D1342" s="50">
        <f>VLOOKUP(A1342,CATMUN!$B$2:$G$1123,6,0)</f>
        <v>15</v>
      </c>
      <c r="E1342" s="50" t="s">
        <v>1441</v>
      </c>
      <c r="F1342" s="50">
        <v>3551271</v>
      </c>
      <c r="G1342" s="50">
        <v>27791024</v>
      </c>
    </row>
    <row r="1343" spans="1:7" x14ac:dyDescent="0.2">
      <c r="A1343" s="50">
        <v>18094</v>
      </c>
      <c r="B1343" s="50">
        <v>2015</v>
      </c>
      <c r="C1343" s="50" t="str">
        <f t="shared" si="20"/>
        <v>180942015</v>
      </c>
      <c r="D1343" s="50">
        <f>VLOOKUP(A1343,CATMUN!$B$2:$G$1123,6,0)</f>
        <v>15</v>
      </c>
      <c r="E1343" s="50" t="s">
        <v>1442</v>
      </c>
      <c r="F1343" s="50">
        <v>1608</v>
      </c>
      <c r="G1343" s="50">
        <v>100012.99219999999</v>
      </c>
    </row>
    <row r="1344" spans="1:7" x14ac:dyDescent="0.2">
      <c r="A1344" s="50">
        <v>18094</v>
      </c>
      <c r="B1344" s="50">
        <v>2016</v>
      </c>
      <c r="C1344" s="50" t="str">
        <f t="shared" si="20"/>
        <v>180942016</v>
      </c>
      <c r="D1344" s="50">
        <f>VLOOKUP(A1344,CATMUN!$B$2:$G$1123,6,0)</f>
        <v>15</v>
      </c>
      <c r="E1344" s="50" t="s">
        <v>1442</v>
      </c>
      <c r="F1344" s="50">
        <v>2241058</v>
      </c>
      <c r="G1344" s="50">
        <v>89622032</v>
      </c>
    </row>
    <row r="1345" spans="1:7" x14ac:dyDescent="0.2">
      <c r="A1345" s="50">
        <v>18094</v>
      </c>
      <c r="B1345" s="50">
        <v>2017</v>
      </c>
      <c r="C1345" s="50" t="str">
        <f t="shared" si="20"/>
        <v>180942017</v>
      </c>
      <c r="D1345" s="50">
        <f>VLOOKUP(A1345,CATMUN!$B$2:$G$1123,6,0)</f>
        <v>15</v>
      </c>
      <c r="E1345" s="50" t="s">
        <v>1442</v>
      </c>
      <c r="F1345" s="50">
        <v>3569</v>
      </c>
      <c r="G1345" s="50">
        <v>101419.7031</v>
      </c>
    </row>
    <row r="1346" spans="1:7" x14ac:dyDescent="0.2">
      <c r="A1346" s="50">
        <v>18094</v>
      </c>
      <c r="B1346" s="50">
        <v>2018</v>
      </c>
      <c r="C1346" s="50" t="str">
        <f t="shared" si="20"/>
        <v>180942018</v>
      </c>
      <c r="D1346" s="50">
        <f>VLOOKUP(A1346,CATMUN!$B$2:$G$1123,6,0)</f>
        <v>15</v>
      </c>
      <c r="E1346" s="50" t="s">
        <v>1442</v>
      </c>
      <c r="F1346" s="50">
        <v>4234364</v>
      </c>
      <c r="G1346" s="50">
        <v>135966816</v>
      </c>
    </row>
    <row r="1347" spans="1:7" x14ac:dyDescent="0.2">
      <c r="A1347" s="50">
        <v>18150</v>
      </c>
      <c r="B1347" s="50">
        <v>2015</v>
      </c>
      <c r="C1347" s="50" t="str">
        <f t="shared" ref="C1347:C1410" si="21">A1347&amp;B1347</f>
        <v>181502015</v>
      </c>
      <c r="D1347" s="50">
        <f>VLOOKUP(A1347,CATMUN!$B$2:$G$1123,6,0)</f>
        <v>15</v>
      </c>
      <c r="E1347" s="50" t="s">
        <v>1443</v>
      </c>
      <c r="F1347" s="50">
        <v>21351</v>
      </c>
      <c r="G1347" s="50">
        <v>100012.99219999999</v>
      </c>
    </row>
    <row r="1348" spans="1:7" x14ac:dyDescent="0.2">
      <c r="A1348" s="50">
        <v>18150</v>
      </c>
      <c r="B1348" s="50">
        <v>2016</v>
      </c>
      <c r="C1348" s="50" t="str">
        <f t="shared" si="21"/>
        <v>181502016</v>
      </c>
      <c r="D1348" s="50">
        <f>VLOOKUP(A1348,CATMUN!$B$2:$G$1123,6,0)</f>
        <v>15</v>
      </c>
      <c r="E1348" s="50" t="s">
        <v>1443</v>
      </c>
      <c r="F1348" s="50">
        <v>12641276</v>
      </c>
      <c r="G1348" s="50">
        <v>89622032</v>
      </c>
    </row>
    <row r="1349" spans="1:7" x14ac:dyDescent="0.2">
      <c r="A1349" s="50">
        <v>18150</v>
      </c>
      <c r="B1349" s="50">
        <v>2017</v>
      </c>
      <c r="C1349" s="50" t="str">
        <f t="shared" si="21"/>
        <v>181502017</v>
      </c>
      <c r="D1349" s="50">
        <f>VLOOKUP(A1349,CATMUN!$B$2:$G$1123,6,0)</f>
        <v>15</v>
      </c>
      <c r="E1349" s="50" t="s">
        <v>1443</v>
      </c>
      <c r="F1349" s="50">
        <v>9600</v>
      </c>
      <c r="G1349" s="50">
        <v>101419.7031</v>
      </c>
    </row>
    <row r="1350" spans="1:7" x14ac:dyDescent="0.2">
      <c r="A1350" s="50">
        <v>18150</v>
      </c>
      <c r="B1350" s="50">
        <v>2018</v>
      </c>
      <c r="C1350" s="50" t="str">
        <f t="shared" si="21"/>
        <v>181502018</v>
      </c>
      <c r="D1350" s="50">
        <f>VLOOKUP(A1350,CATMUN!$B$2:$G$1123,6,0)</f>
        <v>15</v>
      </c>
      <c r="E1350" s="50" t="s">
        <v>1443</v>
      </c>
      <c r="F1350" s="50">
        <v>31092103</v>
      </c>
      <c r="G1350" s="50">
        <v>135966816</v>
      </c>
    </row>
    <row r="1351" spans="1:7" x14ac:dyDescent="0.2">
      <c r="A1351" s="50">
        <v>18205</v>
      </c>
      <c r="B1351" s="50">
        <v>2015</v>
      </c>
      <c r="C1351" s="50" t="str">
        <f t="shared" si="21"/>
        <v>182052015</v>
      </c>
      <c r="D1351" s="50">
        <f>VLOOKUP(A1351,CATMUN!$B$2:$G$1123,6,0)</f>
        <v>15</v>
      </c>
      <c r="E1351" s="50" t="s">
        <v>1444</v>
      </c>
      <c r="F1351" s="50">
        <v>4851</v>
      </c>
      <c r="G1351" s="50">
        <v>18925.23633</v>
      </c>
    </row>
    <row r="1352" spans="1:7" x14ac:dyDescent="0.2">
      <c r="A1352" s="50">
        <v>18205</v>
      </c>
      <c r="B1352" s="50">
        <v>2016</v>
      </c>
      <c r="C1352" s="50" t="str">
        <f t="shared" si="21"/>
        <v>182052016</v>
      </c>
      <c r="D1352" s="50">
        <f>VLOOKUP(A1352,CATMUN!$B$2:$G$1123,6,0)</f>
        <v>15</v>
      </c>
      <c r="E1352" s="50" t="s">
        <v>1444</v>
      </c>
      <c r="F1352" s="50">
        <v>6749030</v>
      </c>
      <c r="G1352" s="50">
        <v>28165158</v>
      </c>
    </row>
    <row r="1353" spans="1:7" x14ac:dyDescent="0.2">
      <c r="A1353" s="50">
        <v>18205</v>
      </c>
      <c r="B1353" s="50">
        <v>2017</v>
      </c>
      <c r="C1353" s="50" t="str">
        <f t="shared" si="21"/>
        <v>182052017</v>
      </c>
      <c r="D1353" s="50">
        <f>VLOOKUP(A1353,CATMUN!$B$2:$G$1123,6,0)</f>
        <v>15</v>
      </c>
      <c r="E1353" s="50" t="s">
        <v>1444</v>
      </c>
      <c r="F1353" s="50">
        <v>0</v>
      </c>
      <c r="G1353" s="50">
        <v>16446.85742</v>
      </c>
    </row>
    <row r="1354" spans="1:7" x14ac:dyDescent="0.2">
      <c r="A1354" s="50">
        <v>18205</v>
      </c>
      <c r="B1354" s="50">
        <v>2018</v>
      </c>
      <c r="C1354" s="50" t="str">
        <f t="shared" si="21"/>
        <v>182052018</v>
      </c>
      <c r="D1354" s="50">
        <f>VLOOKUP(A1354,CATMUN!$B$2:$G$1123,6,0)</f>
        <v>15</v>
      </c>
      <c r="E1354" s="50" t="s">
        <v>1444</v>
      </c>
      <c r="F1354" s="50">
        <v>7677198</v>
      </c>
      <c r="G1354" s="50">
        <v>31061434</v>
      </c>
    </row>
    <row r="1355" spans="1:7" x14ac:dyDescent="0.2">
      <c r="A1355" s="50">
        <v>18247</v>
      </c>
      <c r="B1355" s="50">
        <v>2015</v>
      </c>
      <c r="C1355" s="50" t="str">
        <f t="shared" si="21"/>
        <v>182472015</v>
      </c>
      <c r="D1355" s="50">
        <f>VLOOKUP(A1355,CATMUN!$B$2:$G$1123,6,0)</f>
        <v>15</v>
      </c>
      <c r="E1355" s="50" t="s">
        <v>1445</v>
      </c>
      <c r="F1355" s="50">
        <v>40836</v>
      </c>
      <c r="G1355" s="50">
        <v>23350.427729999999</v>
      </c>
    </row>
    <row r="1356" spans="1:7" x14ac:dyDescent="0.2">
      <c r="A1356" s="50">
        <v>18247</v>
      </c>
      <c r="B1356" s="50">
        <v>2016</v>
      </c>
      <c r="C1356" s="50" t="str">
        <f t="shared" si="21"/>
        <v>182472016</v>
      </c>
      <c r="D1356" s="50">
        <f>VLOOKUP(A1356,CATMUN!$B$2:$G$1123,6,0)</f>
        <v>15</v>
      </c>
      <c r="E1356" s="50" t="s">
        <v>1445</v>
      </c>
      <c r="F1356" s="50">
        <v>47598450</v>
      </c>
      <c r="G1356" s="50">
        <v>25866452</v>
      </c>
    </row>
    <row r="1357" spans="1:7" x14ac:dyDescent="0.2">
      <c r="A1357" s="50">
        <v>18247</v>
      </c>
      <c r="B1357" s="50">
        <v>2017</v>
      </c>
      <c r="C1357" s="50" t="str">
        <f t="shared" si="21"/>
        <v>182472017</v>
      </c>
      <c r="D1357" s="50">
        <f>VLOOKUP(A1357,CATMUN!$B$2:$G$1123,6,0)</f>
        <v>15</v>
      </c>
      <c r="E1357" s="50" t="s">
        <v>1445</v>
      </c>
      <c r="F1357" s="50">
        <v>36134</v>
      </c>
      <c r="G1357" s="50">
        <v>38136.226560000003</v>
      </c>
    </row>
    <row r="1358" spans="1:7" x14ac:dyDescent="0.2">
      <c r="A1358" s="50">
        <v>18247</v>
      </c>
      <c r="B1358" s="50">
        <v>2018</v>
      </c>
      <c r="C1358" s="50" t="str">
        <f t="shared" si="21"/>
        <v>182472018</v>
      </c>
      <c r="D1358" s="50">
        <f>VLOOKUP(A1358,CATMUN!$B$2:$G$1123,6,0)</f>
        <v>15</v>
      </c>
      <c r="E1358" s="50" t="s">
        <v>1445</v>
      </c>
      <c r="F1358" s="50">
        <v>49015150</v>
      </c>
      <c r="G1358" s="50">
        <v>27791024</v>
      </c>
    </row>
    <row r="1359" spans="1:7" x14ac:dyDescent="0.2">
      <c r="A1359" s="50">
        <v>18256</v>
      </c>
      <c r="B1359" s="50">
        <v>2015</v>
      </c>
      <c r="C1359" s="50" t="str">
        <f t="shared" si="21"/>
        <v>182562015</v>
      </c>
      <c r="D1359" s="50">
        <f>VLOOKUP(A1359,CATMUN!$B$2:$G$1123,6,0)</f>
        <v>15</v>
      </c>
      <c r="E1359" s="50" t="s">
        <v>2359</v>
      </c>
      <c r="F1359" s="50">
        <v>10512</v>
      </c>
      <c r="G1359" s="50">
        <v>23350.427729999999</v>
      </c>
    </row>
    <row r="1360" spans="1:7" x14ac:dyDescent="0.2">
      <c r="A1360" s="50">
        <v>18256</v>
      </c>
      <c r="B1360" s="50">
        <v>2016</v>
      </c>
      <c r="C1360" s="50" t="str">
        <f t="shared" si="21"/>
        <v>182562016</v>
      </c>
      <c r="D1360" s="50">
        <f>VLOOKUP(A1360,CATMUN!$B$2:$G$1123,6,0)</f>
        <v>15</v>
      </c>
      <c r="E1360" s="50" t="s">
        <v>2359</v>
      </c>
      <c r="F1360" s="50">
        <v>14205977</v>
      </c>
      <c r="G1360" s="50">
        <v>25866452</v>
      </c>
    </row>
    <row r="1361" spans="1:7" x14ac:dyDescent="0.2">
      <c r="A1361" s="50">
        <v>18256</v>
      </c>
      <c r="B1361" s="50">
        <v>2017</v>
      </c>
      <c r="C1361" s="50" t="str">
        <f t="shared" si="21"/>
        <v>182562017</v>
      </c>
      <c r="D1361" s="50">
        <f>VLOOKUP(A1361,CATMUN!$B$2:$G$1123,6,0)</f>
        <v>15</v>
      </c>
      <c r="E1361" s="50" t="s">
        <v>2359</v>
      </c>
      <c r="F1361" s="50">
        <v>10055</v>
      </c>
      <c r="G1361" s="50">
        <v>38136.226560000003</v>
      </c>
    </row>
    <row r="1362" spans="1:7" x14ac:dyDescent="0.2">
      <c r="A1362" s="50">
        <v>18256</v>
      </c>
      <c r="B1362" s="50">
        <v>2018</v>
      </c>
      <c r="C1362" s="50" t="str">
        <f t="shared" si="21"/>
        <v>182562018</v>
      </c>
      <c r="D1362" s="50">
        <f>VLOOKUP(A1362,CATMUN!$B$2:$G$1123,6,0)</f>
        <v>15</v>
      </c>
      <c r="E1362" s="50" t="s">
        <v>2359</v>
      </c>
      <c r="F1362" s="50">
        <v>20635084</v>
      </c>
      <c r="G1362" s="50">
        <v>27791024</v>
      </c>
    </row>
    <row r="1363" spans="1:7" x14ac:dyDescent="0.2">
      <c r="A1363" s="50">
        <v>18410</v>
      </c>
      <c r="B1363" s="50">
        <v>2015</v>
      </c>
      <c r="C1363" s="50" t="str">
        <f t="shared" si="21"/>
        <v>184102015</v>
      </c>
      <c r="D1363" s="50">
        <f>VLOOKUP(A1363,CATMUN!$B$2:$G$1123,6,0)</f>
        <v>15</v>
      </c>
      <c r="E1363" s="50" t="s">
        <v>1447</v>
      </c>
      <c r="F1363" s="50">
        <v>5020</v>
      </c>
      <c r="G1363" s="50">
        <v>100012.99219999999</v>
      </c>
    </row>
    <row r="1364" spans="1:7" x14ac:dyDescent="0.2">
      <c r="A1364" s="50">
        <v>18410</v>
      </c>
      <c r="B1364" s="50">
        <v>2016</v>
      </c>
      <c r="C1364" s="50" t="str">
        <f t="shared" si="21"/>
        <v>184102016</v>
      </c>
      <c r="D1364" s="50">
        <f>VLOOKUP(A1364,CATMUN!$B$2:$G$1123,6,0)</f>
        <v>15</v>
      </c>
      <c r="E1364" s="50" t="s">
        <v>1447</v>
      </c>
      <c r="F1364" s="50">
        <v>6484600</v>
      </c>
      <c r="G1364" s="50">
        <v>89622032</v>
      </c>
    </row>
    <row r="1365" spans="1:7" x14ac:dyDescent="0.2">
      <c r="A1365" s="50">
        <v>18410</v>
      </c>
      <c r="B1365" s="50">
        <v>2017</v>
      </c>
      <c r="C1365" s="50" t="str">
        <f t="shared" si="21"/>
        <v>184102017</v>
      </c>
      <c r="D1365" s="50">
        <f>VLOOKUP(A1365,CATMUN!$B$2:$G$1123,6,0)</f>
        <v>15</v>
      </c>
      <c r="E1365" s="50" t="s">
        <v>1447</v>
      </c>
      <c r="F1365" s="50">
        <v>3635</v>
      </c>
      <c r="G1365" s="50">
        <v>101419.7031</v>
      </c>
    </row>
    <row r="1366" spans="1:7" x14ac:dyDescent="0.2">
      <c r="A1366" s="50">
        <v>18410</v>
      </c>
      <c r="B1366" s="50">
        <v>2018</v>
      </c>
      <c r="C1366" s="50" t="str">
        <f t="shared" si="21"/>
        <v>184102018</v>
      </c>
      <c r="D1366" s="50">
        <f>VLOOKUP(A1366,CATMUN!$B$2:$G$1123,6,0)</f>
        <v>15</v>
      </c>
      <c r="E1366" s="50" t="s">
        <v>1447</v>
      </c>
      <c r="F1366" s="50">
        <v>10911600</v>
      </c>
      <c r="G1366" s="50">
        <v>135966816</v>
      </c>
    </row>
    <row r="1367" spans="1:7" x14ac:dyDescent="0.2">
      <c r="A1367" s="50">
        <v>18460</v>
      </c>
      <c r="B1367" s="50">
        <v>2015</v>
      </c>
      <c r="C1367" s="50" t="str">
        <f t="shared" si="21"/>
        <v>184602015</v>
      </c>
      <c r="D1367" s="50">
        <f>VLOOKUP(A1367,CATMUN!$B$2:$G$1123,6,0)</f>
        <v>15</v>
      </c>
      <c r="E1367" s="50" t="s">
        <v>1448</v>
      </c>
      <c r="F1367" s="50">
        <v>3998</v>
      </c>
      <c r="G1367" s="50">
        <v>23350.427729999999</v>
      </c>
    </row>
    <row r="1368" spans="1:7" x14ac:dyDescent="0.2">
      <c r="A1368" s="50">
        <v>18460</v>
      </c>
      <c r="B1368" s="50">
        <v>2016</v>
      </c>
      <c r="C1368" s="50" t="str">
        <f t="shared" si="21"/>
        <v>184602016</v>
      </c>
      <c r="D1368" s="50">
        <f>VLOOKUP(A1368,CATMUN!$B$2:$G$1123,6,0)</f>
        <v>15</v>
      </c>
      <c r="E1368" s="50" t="s">
        <v>1448</v>
      </c>
      <c r="F1368" s="50">
        <v>5139097</v>
      </c>
      <c r="G1368" s="50">
        <v>25866452</v>
      </c>
    </row>
    <row r="1369" spans="1:7" x14ac:dyDescent="0.2">
      <c r="A1369" s="50">
        <v>18460</v>
      </c>
      <c r="B1369" s="50">
        <v>2017</v>
      </c>
      <c r="C1369" s="50" t="str">
        <f t="shared" si="21"/>
        <v>184602017</v>
      </c>
      <c r="D1369" s="50">
        <f>VLOOKUP(A1369,CATMUN!$B$2:$G$1123,6,0)</f>
        <v>15</v>
      </c>
      <c r="E1369" s="50" t="s">
        <v>1448</v>
      </c>
      <c r="F1369" s="50">
        <v>3439</v>
      </c>
      <c r="G1369" s="50">
        <v>38136.226560000003</v>
      </c>
    </row>
    <row r="1370" spans="1:7" x14ac:dyDescent="0.2">
      <c r="A1370" s="50">
        <v>18460</v>
      </c>
      <c r="B1370" s="50">
        <v>2018</v>
      </c>
      <c r="C1370" s="50" t="str">
        <f t="shared" si="21"/>
        <v>184602018</v>
      </c>
      <c r="D1370" s="50">
        <f>VLOOKUP(A1370,CATMUN!$B$2:$G$1123,6,0)</f>
        <v>15</v>
      </c>
      <c r="E1370" s="50" t="s">
        <v>1448</v>
      </c>
      <c r="F1370" s="50">
        <v>2810380</v>
      </c>
      <c r="G1370" s="50">
        <v>27791024</v>
      </c>
    </row>
    <row r="1371" spans="1:7" x14ac:dyDescent="0.2">
      <c r="A1371" s="50">
        <v>18479</v>
      </c>
      <c r="B1371" s="50">
        <v>2015</v>
      </c>
      <c r="C1371" s="50" t="str">
        <f t="shared" si="21"/>
        <v>184792015</v>
      </c>
      <c r="D1371" s="50">
        <f>VLOOKUP(A1371,CATMUN!$B$2:$G$1123,6,0)</f>
        <v>15</v>
      </c>
      <c r="E1371" s="50" t="s">
        <v>1449</v>
      </c>
      <c r="F1371" s="50">
        <v>3630</v>
      </c>
      <c r="G1371" s="50">
        <v>23350.427729999999</v>
      </c>
    </row>
    <row r="1372" spans="1:7" x14ac:dyDescent="0.2">
      <c r="A1372" s="50">
        <v>18479</v>
      </c>
      <c r="B1372" s="50">
        <v>2016</v>
      </c>
      <c r="C1372" s="50" t="str">
        <f t="shared" si="21"/>
        <v>184792016</v>
      </c>
      <c r="D1372" s="50">
        <f>VLOOKUP(A1372,CATMUN!$B$2:$G$1123,6,0)</f>
        <v>15</v>
      </c>
      <c r="E1372" s="50" t="s">
        <v>1449</v>
      </c>
      <c r="F1372" s="50">
        <v>3467500</v>
      </c>
      <c r="G1372" s="50">
        <v>25866452</v>
      </c>
    </row>
    <row r="1373" spans="1:7" x14ac:dyDescent="0.2">
      <c r="A1373" s="50">
        <v>18479</v>
      </c>
      <c r="B1373" s="50">
        <v>2017</v>
      </c>
      <c r="C1373" s="50" t="str">
        <f t="shared" si="21"/>
        <v>184792017</v>
      </c>
      <c r="D1373" s="50">
        <f>VLOOKUP(A1373,CATMUN!$B$2:$G$1123,6,0)</f>
        <v>15</v>
      </c>
      <c r="E1373" s="50" t="s">
        <v>1449</v>
      </c>
      <c r="F1373" s="50">
        <v>5458</v>
      </c>
      <c r="G1373" s="50">
        <v>38136.226560000003</v>
      </c>
    </row>
    <row r="1374" spans="1:7" x14ac:dyDescent="0.2">
      <c r="A1374" s="50">
        <v>18479</v>
      </c>
      <c r="B1374" s="50">
        <v>2018</v>
      </c>
      <c r="C1374" s="50" t="str">
        <f t="shared" si="21"/>
        <v>184792018</v>
      </c>
      <c r="D1374" s="50">
        <f>VLOOKUP(A1374,CATMUN!$B$2:$G$1123,6,0)</f>
        <v>15</v>
      </c>
      <c r="E1374" s="50" t="s">
        <v>1449</v>
      </c>
      <c r="F1374" s="50">
        <v>5836000</v>
      </c>
      <c r="G1374" s="50">
        <v>27791024</v>
      </c>
    </row>
    <row r="1375" spans="1:7" x14ac:dyDescent="0.2">
      <c r="A1375" s="50">
        <v>18592</v>
      </c>
      <c r="B1375" s="50">
        <v>2015</v>
      </c>
      <c r="C1375" s="50" t="str">
        <f t="shared" si="21"/>
        <v>185922015</v>
      </c>
      <c r="D1375" s="50">
        <f>VLOOKUP(A1375,CATMUN!$B$2:$G$1123,6,0)</f>
        <v>15</v>
      </c>
      <c r="E1375" s="50" t="s">
        <v>1450</v>
      </c>
      <c r="F1375" s="50">
        <v>17892</v>
      </c>
      <c r="G1375" s="50">
        <v>100012.99219999999</v>
      </c>
    </row>
    <row r="1376" spans="1:7" x14ac:dyDescent="0.2">
      <c r="A1376" s="50">
        <v>18592</v>
      </c>
      <c r="B1376" s="50">
        <v>2016</v>
      </c>
      <c r="C1376" s="50" t="str">
        <f t="shared" si="21"/>
        <v>185922016</v>
      </c>
      <c r="D1376" s="50">
        <f>VLOOKUP(A1376,CATMUN!$B$2:$G$1123,6,0)</f>
        <v>15</v>
      </c>
      <c r="E1376" s="50" t="s">
        <v>1450</v>
      </c>
      <c r="F1376" s="50">
        <v>22350000</v>
      </c>
      <c r="G1376" s="50">
        <v>89622032</v>
      </c>
    </row>
    <row r="1377" spans="1:7" x14ac:dyDescent="0.2">
      <c r="A1377" s="50">
        <v>18592</v>
      </c>
      <c r="B1377" s="50">
        <v>2017</v>
      </c>
      <c r="C1377" s="50" t="str">
        <f t="shared" si="21"/>
        <v>185922017</v>
      </c>
      <c r="D1377" s="50">
        <f>VLOOKUP(A1377,CATMUN!$B$2:$G$1123,6,0)</f>
        <v>15</v>
      </c>
      <c r="E1377" s="50" t="s">
        <v>1450</v>
      </c>
      <c r="F1377" s="50">
        <v>18328</v>
      </c>
      <c r="G1377" s="50">
        <v>101419.7031</v>
      </c>
    </row>
    <row r="1378" spans="1:7" x14ac:dyDescent="0.2">
      <c r="A1378" s="50">
        <v>18592</v>
      </c>
      <c r="B1378" s="50">
        <v>2018</v>
      </c>
      <c r="C1378" s="50" t="str">
        <f t="shared" si="21"/>
        <v>185922018</v>
      </c>
      <c r="D1378" s="50">
        <f>VLOOKUP(A1378,CATMUN!$B$2:$G$1123,6,0)</f>
        <v>15</v>
      </c>
      <c r="E1378" s="50" t="s">
        <v>1450</v>
      </c>
      <c r="F1378" s="50">
        <v>24623000</v>
      </c>
      <c r="G1378" s="50">
        <v>135966816</v>
      </c>
    </row>
    <row r="1379" spans="1:7" x14ac:dyDescent="0.2">
      <c r="A1379" s="50">
        <v>18610</v>
      </c>
      <c r="B1379" s="50">
        <v>2015</v>
      </c>
      <c r="C1379" s="50" t="str">
        <f t="shared" si="21"/>
        <v>186102015</v>
      </c>
      <c r="D1379" s="50">
        <f>VLOOKUP(A1379,CATMUN!$B$2:$G$1123,6,0)</f>
        <v>15</v>
      </c>
      <c r="E1379" s="50" t="s">
        <v>1451</v>
      </c>
      <c r="F1379" s="50">
        <v>126</v>
      </c>
      <c r="G1379" s="50">
        <v>23350.427729999999</v>
      </c>
    </row>
    <row r="1380" spans="1:7" x14ac:dyDescent="0.2">
      <c r="A1380" s="50">
        <v>18610</v>
      </c>
      <c r="B1380" s="50">
        <v>2016</v>
      </c>
      <c r="C1380" s="50" t="str">
        <f t="shared" si="21"/>
        <v>186102016</v>
      </c>
      <c r="D1380" s="50">
        <f>VLOOKUP(A1380,CATMUN!$B$2:$G$1123,6,0)</f>
        <v>15</v>
      </c>
      <c r="E1380" s="50" t="s">
        <v>1451</v>
      </c>
      <c r="F1380" s="50">
        <v>430254</v>
      </c>
      <c r="G1380" s="50">
        <v>25866452</v>
      </c>
    </row>
    <row r="1381" spans="1:7" x14ac:dyDescent="0.2">
      <c r="A1381" s="50">
        <v>18610</v>
      </c>
      <c r="B1381" s="50">
        <v>2017</v>
      </c>
      <c r="C1381" s="50" t="str">
        <f t="shared" si="21"/>
        <v>186102017</v>
      </c>
      <c r="D1381" s="50">
        <f>VLOOKUP(A1381,CATMUN!$B$2:$G$1123,6,0)</f>
        <v>15</v>
      </c>
      <c r="E1381" s="50" t="s">
        <v>1451</v>
      </c>
      <c r="F1381" s="50">
        <v>0</v>
      </c>
      <c r="G1381" s="50">
        <v>38136.226560000003</v>
      </c>
    </row>
    <row r="1382" spans="1:7" x14ac:dyDescent="0.2">
      <c r="A1382" s="50">
        <v>18610</v>
      </c>
      <c r="B1382" s="50">
        <v>2018</v>
      </c>
      <c r="C1382" s="50" t="str">
        <f t="shared" si="21"/>
        <v>186102018</v>
      </c>
      <c r="D1382" s="50">
        <f>VLOOKUP(A1382,CATMUN!$B$2:$G$1123,6,0)</f>
        <v>15</v>
      </c>
      <c r="E1382" s="50" t="s">
        <v>1451</v>
      </c>
      <c r="F1382" s="50">
        <v>1797797</v>
      </c>
      <c r="G1382" s="50">
        <v>27791024</v>
      </c>
    </row>
    <row r="1383" spans="1:7" x14ac:dyDescent="0.2">
      <c r="A1383" s="50">
        <v>18753</v>
      </c>
      <c r="B1383" s="50">
        <v>2015</v>
      </c>
      <c r="C1383" s="50" t="str">
        <f t="shared" si="21"/>
        <v>187532015</v>
      </c>
      <c r="D1383" s="50">
        <f>VLOOKUP(A1383,CATMUN!$B$2:$G$1123,6,0)</f>
        <v>15</v>
      </c>
      <c r="E1383" s="50" t="s">
        <v>1452</v>
      </c>
      <c r="F1383" s="50">
        <v>31997</v>
      </c>
      <c r="G1383" s="50">
        <v>100012.99219999999</v>
      </c>
    </row>
    <row r="1384" spans="1:7" x14ac:dyDescent="0.2">
      <c r="A1384" s="50">
        <v>18753</v>
      </c>
      <c r="B1384" s="50">
        <v>2016</v>
      </c>
      <c r="C1384" s="50" t="str">
        <f t="shared" si="21"/>
        <v>187532016</v>
      </c>
      <c r="D1384" s="50">
        <f>VLOOKUP(A1384,CATMUN!$B$2:$G$1123,6,0)</f>
        <v>15</v>
      </c>
      <c r="E1384" s="50" t="s">
        <v>1452</v>
      </c>
      <c r="F1384" s="50">
        <v>61615528</v>
      </c>
      <c r="G1384" s="50">
        <v>89622032</v>
      </c>
    </row>
    <row r="1385" spans="1:7" x14ac:dyDescent="0.2">
      <c r="A1385" s="50">
        <v>18753</v>
      </c>
      <c r="B1385" s="50">
        <v>2017</v>
      </c>
      <c r="C1385" s="50" t="str">
        <f t="shared" si="21"/>
        <v>187532017</v>
      </c>
      <c r="D1385" s="50">
        <f>VLOOKUP(A1385,CATMUN!$B$2:$G$1123,6,0)</f>
        <v>15</v>
      </c>
      <c r="E1385" s="50" t="s">
        <v>1452</v>
      </c>
      <c r="F1385" s="50">
        <v>122552</v>
      </c>
      <c r="G1385" s="50">
        <v>101419.7031</v>
      </c>
    </row>
    <row r="1386" spans="1:7" x14ac:dyDescent="0.2">
      <c r="A1386" s="50">
        <v>18753</v>
      </c>
      <c r="B1386" s="50">
        <v>2018</v>
      </c>
      <c r="C1386" s="50" t="str">
        <f t="shared" si="21"/>
        <v>187532018</v>
      </c>
      <c r="D1386" s="50">
        <f>VLOOKUP(A1386,CATMUN!$B$2:$G$1123,6,0)</f>
        <v>15</v>
      </c>
      <c r="E1386" s="50" t="s">
        <v>1452</v>
      </c>
      <c r="F1386" s="50">
        <v>202619333</v>
      </c>
      <c r="G1386" s="50">
        <v>135966816</v>
      </c>
    </row>
    <row r="1387" spans="1:7" x14ac:dyDescent="0.2">
      <c r="A1387" s="50">
        <v>18756</v>
      </c>
      <c r="B1387" s="50">
        <v>2015</v>
      </c>
      <c r="C1387" s="50" t="str">
        <f t="shared" si="21"/>
        <v>187562015</v>
      </c>
      <c r="D1387" s="50">
        <f>VLOOKUP(A1387,CATMUN!$B$2:$G$1123,6,0)</f>
        <v>15</v>
      </c>
      <c r="E1387" s="50" t="s">
        <v>1453</v>
      </c>
      <c r="F1387" s="50">
        <v>1761</v>
      </c>
      <c r="G1387" s="50">
        <v>23350.427729999999</v>
      </c>
    </row>
    <row r="1388" spans="1:7" x14ac:dyDescent="0.2">
      <c r="A1388" s="50">
        <v>18756</v>
      </c>
      <c r="B1388" s="50">
        <v>2016</v>
      </c>
      <c r="C1388" s="50" t="str">
        <f t="shared" si="21"/>
        <v>187562016</v>
      </c>
      <c r="D1388" s="50">
        <f>VLOOKUP(A1388,CATMUN!$B$2:$G$1123,6,0)</f>
        <v>15</v>
      </c>
      <c r="E1388" s="50" t="s">
        <v>1453</v>
      </c>
      <c r="F1388" s="50">
        <v>2425361</v>
      </c>
      <c r="G1388" s="50">
        <v>25866452</v>
      </c>
    </row>
    <row r="1389" spans="1:7" x14ac:dyDescent="0.2">
      <c r="A1389" s="50">
        <v>18756</v>
      </c>
      <c r="B1389" s="50">
        <v>2017</v>
      </c>
      <c r="C1389" s="50" t="str">
        <f t="shared" si="21"/>
        <v>187562017</v>
      </c>
      <c r="D1389" s="50">
        <f>VLOOKUP(A1389,CATMUN!$B$2:$G$1123,6,0)</f>
        <v>15</v>
      </c>
      <c r="E1389" s="50" t="s">
        <v>1453</v>
      </c>
      <c r="F1389" s="50">
        <v>2005</v>
      </c>
      <c r="G1389" s="50">
        <v>38136.226560000003</v>
      </c>
    </row>
    <row r="1390" spans="1:7" x14ac:dyDescent="0.2">
      <c r="A1390" s="50">
        <v>18756</v>
      </c>
      <c r="B1390" s="50">
        <v>2018</v>
      </c>
      <c r="C1390" s="50" t="str">
        <f t="shared" si="21"/>
        <v>187562018</v>
      </c>
      <c r="D1390" s="50">
        <f>VLOOKUP(A1390,CATMUN!$B$2:$G$1123,6,0)</f>
        <v>15</v>
      </c>
      <c r="E1390" s="50" t="s">
        <v>1453</v>
      </c>
      <c r="F1390" s="50">
        <v>5241662</v>
      </c>
      <c r="G1390" s="50">
        <v>27791024</v>
      </c>
    </row>
    <row r="1391" spans="1:7" x14ac:dyDescent="0.2">
      <c r="A1391" s="50">
        <v>18785</v>
      </c>
      <c r="B1391" s="50">
        <v>2015</v>
      </c>
      <c r="C1391" s="50" t="str">
        <f t="shared" si="21"/>
        <v>187852015</v>
      </c>
      <c r="D1391" s="50">
        <f>VLOOKUP(A1391,CATMUN!$B$2:$G$1123,6,0)</f>
        <v>15</v>
      </c>
      <c r="E1391" s="50" t="s">
        <v>1454</v>
      </c>
      <c r="F1391" s="50">
        <v>3344</v>
      </c>
      <c r="G1391" s="50">
        <v>18925.23633</v>
      </c>
    </row>
    <row r="1392" spans="1:7" x14ac:dyDescent="0.2">
      <c r="A1392" s="50">
        <v>18785</v>
      </c>
      <c r="B1392" s="50">
        <v>2016</v>
      </c>
      <c r="C1392" s="50" t="str">
        <f t="shared" si="21"/>
        <v>187852016</v>
      </c>
      <c r="D1392" s="50">
        <f>VLOOKUP(A1392,CATMUN!$B$2:$G$1123,6,0)</f>
        <v>15</v>
      </c>
      <c r="E1392" s="50" t="s">
        <v>1454</v>
      </c>
      <c r="F1392" s="50">
        <v>1145555</v>
      </c>
      <c r="G1392" s="50">
        <v>28165158</v>
      </c>
    </row>
    <row r="1393" spans="1:7" x14ac:dyDescent="0.2">
      <c r="A1393" s="50">
        <v>18785</v>
      </c>
      <c r="B1393" s="50">
        <v>2017</v>
      </c>
      <c r="C1393" s="50" t="str">
        <f t="shared" si="21"/>
        <v>187852017</v>
      </c>
      <c r="D1393" s="50">
        <f>VLOOKUP(A1393,CATMUN!$B$2:$G$1123,6,0)</f>
        <v>15</v>
      </c>
      <c r="E1393" s="50" t="s">
        <v>1454</v>
      </c>
      <c r="F1393" s="50">
        <v>1185</v>
      </c>
      <c r="G1393" s="50">
        <v>16446.85742</v>
      </c>
    </row>
    <row r="1394" spans="1:7" x14ac:dyDescent="0.2">
      <c r="A1394" s="50">
        <v>18785</v>
      </c>
      <c r="B1394" s="50">
        <v>2018</v>
      </c>
      <c r="C1394" s="50" t="str">
        <f t="shared" si="21"/>
        <v>187852018</v>
      </c>
      <c r="D1394" s="50">
        <f>VLOOKUP(A1394,CATMUN!$B$2:$G$1123,6,0)</f>
        <v>15</v>
      </c>
      <c r="E1394" s="50" t="s">
        <v>1454</v>
      </c>
      <c r="F1394" s="50">
        <v>2861790.75</v>
      </c>
      <c r="G1394" s="50">
        <v>31061434</v>
      </c>
    </row>
    <row r="1395" spans="1:7" x14ac:dyDescent="0.2">
      <c r="A1395" s="50">
        <v>18860</v>
      </c>
      <c r="B1395" s="50">
        <v>2015</v>
      </c>
      <c r="C1395" s="50" t="str">
        <f t="shared" si="21"/>
        <v>188602015</v>
      </c>
      <c r="D1395" s="50">
        <f>VLOOKUP(A1395,CATMUN!$B$2:$G$1123,6,0)</f>
        <v>15</v>
      </c>
      <c r="E1395" s="50" t="s">
        <v>1455</v>
      </c>
      <c r="F1395" s="50">
        <v>1416</v>
      </c>
      <c r="G1395" s="50">
        <v>18925.23633</v>
      </c>
    </row>
    <row r="1396" spans="1:7" x14ac:dyDescent="0.2">
      <c r="A1396" s="50">
        <v>18860</v>
      </c>
      <c r="B1396" s="50">
        <v>2016</v>
      </c>
      <c r="C1396" s="50" t="str">
        <f t="shared" si="21"/>
        <v>188602016</v>
      </c>
      <c r="D1396" s="50">
        <f>VLOOKUP(A1396,CATMUN!$B$2:$G$1123,6,0)</f>
        <v>15</v>
      </c>
      <c r="E1396" s="50" t="s">
        <v>1455</v>
      </c>
      <c r="F1396" s="50">
        <v>10820632</v>
      </c>
      <c r="G1396" s="50">
        <v>28165158</v>
      </c>
    </row>
    <row r="1397" spans="1:7" x14ac:dyDescent="0.2">
      <c r="A1397" s="50">
        <v>18860</v>
      </c>
      <c r="B1397" s="50">
        <v>2017</v>
      </c>
      <c r="C1397" s="50" t="str">
        <f t="shared" si="21"/>
        <v>188602017</v>
      </c>
      <c r="D1397" s="50">
        <f>VLOOKUP(A1397,CATMUN!$B$2:$G$1123,6,0)</f>
        <v>15</v>
      </c>
      <c r="E1397" s="50" t="s">
        <v>1455</v>
      </c>
      <c r="F1397" s="50">
        <v>7615</v>
      </c>
      <c r="G1397" s="50">
        <v>16446.85742</v>
      </c>
    </row>
    <row r="1398" spans="1:7" x14ac:dyDescent="0.2">
      <c r="A1398" s="50">
        <v>18860</v>
      </c>
      <c r="B1398" s="50">
        <v>2018</v>
      </c>
      <c r="C1398" s="50" t="str">
        <f t="shared" si="21"/>
        <v>188602018</v>
      </c>
      <c r="D1398" s="50">
        <f>VLOOKUP(A1398,CATMUN!$B$2:$G$1123,6,0)</f>
        <v>15</v>
      </c>
      <c r="E1398" s="50" t="s">
        <v>1455</v>
      </c>
      <c r="F1398" s="50">
        <v>5179080</v>
      </c>
      <c r="G1398" s="50">
        <v>31061434</v>
      </c>
    </row>
    <row r="1399" spans="1:7" x14ac:dyDescent="0.2">
      <c r="A1399" s="50">
        <v>19001</v>
      </c>
      <c r="B1399" s="50">
        <v>2015</v>
      </c>
      <c r="C1399" s="50" t="str">
        <f t="shared" si="21"/>
        <v>190012015</v>
      </c>
      <c r="D1399" s="50">
        <f>VLOOKUP(A1399,CATMUN!$B$2:$G$1123,6,0)</f>
        <v>12</v>
      </c>
      <c r="E1399" s="50" t="s">
        <v>1457</v>
      </c>
      <c r="F1399" s="50">
        <v>2344778.58</v>
      </c>
      <c r="G1399" s="50">
        <v>2483875.5</v>
      </c>
    </row>
    <row r="1400" spans="1:7" x14ac:dyDescent="0.2">
      <c r="A1400" s="50">
        <v>19001</v>
      </c>
      <c r="B1400" s="50">
        <v>2016</v>
      </c>
      <c r="C1400" s="50" t="str">
        <f t="shared" si="21"/>
        <v>190012016</v>
      </c>
      <c r="D1400" s="50">
        <f>VLOOKUP(A1400,CATMUN!$B$2:$G$1123,6,0)</f>
        <v>12</v>
      </c>
      <c r="E1400" s="50" t="s">
        <v>1457</v>
      </c>
      <c r="F1400" s="50">
        <v>2735236904</v>
      </c>
      <c r="G1400" s="50">
        <v>2746254848</v>
      </c>
    </row>
    <row r="1401" spans="1:7" x14ac:dyDescent="0.2">
      <c r="A1401" s="50">
        <v>19001</v>
      </c>
      <c r="B1401" s="50">
        <v>2017</v>
      </c>
      <c r="C1401" s="50" t="str">
        <f t="shared" si="21"/>
        <v>190012017</v>
      </c>
      <c r="D1401" s="50">
        <f>VLOOKUP(A1401,CATMUN!$B$2:$G$1123,6,0)</f>
        <v>12</v>
      </c>
      <c r="E1401" s="50" t="s">
        <v>1457</v>
      </c>
      <c r="F1401" s="50">
        <v>1981539.24</v>
      </c>
      <c r="G1401" s="50">
        <v>2258626.5</v>
      </c>
    </row>
    <row r="1402" spans="1:7" x14ac:dyDescent="0.2">
      <c r="A1402" s="50">
        <v>19001</v>
      </c>
      <c r="B1402" s="50">
        <v>2018</v>
      </c>
      <c r="C1402" s="50" t="str">
        <f t="shared" si="21"/>
        <v>190012018</v>
      </c>
      <c r="D1402" s="50">
        <f>VLOOKUP(A1402,CATMUN!$B$2:$G$1123,6,0)</f>
        <v>12</v>
      </c>
      <c r="E1402" s="50" t="s">
        <v>1457</v>
      </c>
      <c r="F1402" s="50">
        <v>2421085731</v>
      </c>
      <c r="G1402" s="50">
        <v>2698606080</v>
      </c>
    </row>
    <row r="1403" spans="1:7" x14ac:dyDescent="0.2">
      <c r="A1403" s="50">
        <v>19022</v>
      </c>
      <c r="B1403" s="50">
        <v>2015</v>
      </c>
      <c r="C1403" s="50" t="str">
        <f t="shared" si="21"/>
        <v>190222015</v>
      </c>
      <c r="D1403" s="50">
        <f>VLOOKUP(A1403,CATMUN!$B$2:$G$1123,6,0)</f>
        <v>15</v>
      </c>
      <c r="E1403" s="50" t="s">
        <v>1458</v>
      </c>
      <c r="F1403" s="50">
        <v>3</v>
      </c>
      <c r="G1403" s="50">
        <v>18925.23633</v>
      </c>
    </row>
    <row r="1404" spans="1:7" x14ac:dyDescent="0.2">
      <c r="A1404" s="50">
        <v>19022</v>
      </c>
      <c r="B1404" s="50">
        <v>2016</v>
      </c>
      <c r="C1404" s="50" t="str">
        <f t="shared" si="21"/>
        <v>190222016</v>
      </c>
      <c r="D1404" s="50">
        <f>VLOOKUP(A1404,CATMUN!$B$2:$G$1123,6,0)</f>
        <v>15</v>
      </c>
      <c r="E1404" s="50" t="s">
        <v>1458</v>
      </c>
      <c r="F1404" s="50">
        <v>1795820</v>
      </c>
      <c r="G1404" s="50">
        <v>28165158</v>
      </c>
    </row>
    <row r="1405" spans="1:7" x14ac:dyDescent="0.2">
      <c r="A1405" s="50">
        <v>19022</v>
      </c>
      <c r="B1405" s="50">
        <v>2017</v>
      </c>
      <c r="C1405" s="50" t="str">
        <f t="shared" si="21"/>
        <v>190222017</v>
      </c>
      <c r="D1405" s="50">
        <f>VLOOKUP(A1405,CATMUN!$B$2:$G$1123,6,0)</f>
        <v>15</v>
      </c>
      <c r="E1405" s="50" t="s">
        <v>1458</v>
      </c>
      <c r="F1405" s="50">
        <v>7</v>
      </c>
      <c r="G1405" s="50">
        <v>16446.85742</v>
      </c>
    </row>
    <row r="1406" spans="1:7" x14ac:dyDescent="0.2">
      <c r="A1406" s="50">
        <v>19022</v>
      </c>
      <c r="B1406" s="50">
        <v>2018</v>
      </c>
      <c r="C1406" s="50" t="str">
        <f t="shared" si="21"/>
        <v>190222018</v>
      </c>
      <c r="D1406" s="50">
        <f>VLOOKUP(A1406,CATMUN!$B$2:$G$1123,6,0)</f>
        <v>15</v>
      </c>
      <c r="E1406" s="50" t="s">
        <v>1458</v>
      </c>
      <c r="F1406" s="50">
        <v>3376</v>
      </c>
      <c r="G1406" s="50">
        <v>31061434</v>
      </c>
    </row>
    <row r="1407" spans="1:7" x14ac:dyDescent="0.2">
      <c r="A1407" s="50">
        <v>19050</v>
      </c>
      <c r="B1407" s="50">
        <v>2015</v>
      </c>
      <c r="C1407" s="50" t="str">
        <f t="shared" si="21"/>
        <v>190502015</v>
      </c>
      <c r="D1407" s="50">
        <f>VLOOKUP(A1407,CATMUN!$B$2:$G$1123,6,0)</f>
        <v>15</v>
      </c>
      <c r="E1407" s="50" t="s">
        <v>1459</v>
      </c>
      <c r="F1407" s="50">
        <v>0</v>
      </c>
      <c r="G1407" s="50">
        <v>23350.427729999999</v>
      </c>
    </row>
    <row r="1408" spans="1:7" x14ac:dyDescent="0.2">
      <c r="A1408" s="50">
        <v>19050</v>
      </c>
      <c r="B1408" s="50">
        <v>2016</v>
      </c>
      <c r="C1408" s="50" t="str">
        <f t="shared" si="21"/>
        <v>190502016</v>
      </c>
      <c r="D1408" s="50">
        <f>VLOOKUP(A1408,CATMUN!$B$2:$G$1123,6,0)</f>
        <v>15</v>
      </c>
      <c r="E1408" s="50" t="s">
        <v>1459</v>
      </c>
      <c r="F1408" s="50">
        <v>1027747</v>
      </c>
      <c r="G1408" s="50">
        <v>25866452</v>
      </c>
    </row>
    <row r="1409" spans="1:7" x14ac:dyDescent="0.2">
      <c r="A1409" s="50">
        <v>19050</v>
      </c>
      <c r="B1409" s="50">
        <v>2017</v>
      </c>
      <c r="C1409" s="50" t="str">
        <f t="shared" si="21"/>
        <v>190502017</v>
      </c>
      <c r="D1409" s="50">
        <f>VLOOKUP(A1409,CATMUN!$B$2:$G$1123,6,0)</f>
        <v>15</v>
      </c>
      <c r="E1409" s="50" t="s">
        <v>1459</v>
      </c>
      <c r="F1409" s="50">
        <v>5091055</v>
      </c>
      <c r="G1409" s="50">
        <v>38136.226560000003</v>
      </c>
    </row>
    <row r="1410" spans="1:7" x14ac:dyDescent="0.2">
      <c r="A1410" s="50">
        <v>19050</v>
      </c>
      <c r="B1410" s="50">
        <v>2018</v>
      </c>
      <c r="C1410" s="50" t="str">
        <f t="shared" si="21"/>
        <v>190502018</v>
      </c>
      <c r="D1410" s="50">
        <f>VLOOKUP(A1410,CATMUN!$B$2:$G$1123,6,0)</f>
        <v>15</v>
      </c>
      <c r="E1410" s="50" t="s">
        <v>1459</v>
      </c>
      <c r="F1410" s="50">
        <v>8737795</v>
      </c>
      <c r="G1410" s="50">
        <v>27791024</v>
      </c>
    </row>
    <row r="1411" spans="1:7" x14ac:dyDescent="0.2">
      <c r="A1411" s="50">
        <v>19075</v>
      </c>
      <c r="B1411" s="50">
        <v>2015</v>
      </c>
      <c r="C1411" s="50" t="str">
        <f t="shared" ref="C1411:C1474" si="22">A1411&amp;B1411</f>
        <v>190752015</v>
      </c>
      <c r="D1411" s="50">
        <f>VLOOKUP(A1411,CATMUN!$B$2:$G$1123,6,0)</f>
        <v>15</v>
      </c>
      <c r="E1411" s="50" t="s">
        <v>1460</v>
      </c>
      <c r="F1411" s="50">
        <v>0</v>
      </c>
      <c r="G1411" s="50">
        <v>18925.23633</v>
      </c>
    </row>
    <row r="1412" spans="1:7" x14ac:dyDescent="0.2">
      <c r="A1412" s="50">
        <v>19075</v>
      </c>
      <c r="B1412" s="50">
        <v>2016</v>
      </c>
      <c r="C1412" s="50" t="str">
        <f t="shared" si="22"/>
        <v>190752016</v>
      </c>
      <c r="D1412" s="50">
        <f>VLOOKUP(A1412,CATMUN!$B$2:$G$1123,6,0)</f>
        <v>15</v>
      </c>
      <c r="E1412" s="50" t="s">
        <v>1460</v>
      </c>
      <c r="F1412" s="50">
        <v>0</v>
      </c>
      <c r="G1412" s="50">
        <v>28165158</v>
      </c>
    </row>
    <row r="1413" spans="1:7" x14ac:dyDescent="0.2">
      <c r="A1413" s="50">
        <v>19075</v>
      </c>
      <c r="B1413" s="50">
        <v>2017</v>
      </c>
      <c r="C1413" s="50" t="str">
        <f t="shared" si="22"/>
        <v>190752017</v>
      </c>
      <c r="D1413" s="50">
        <f>VLOOKUP(A1413,CATMUN!$B$2:$G$1123,6,0)</f>
        <v>15</v>
      </c>
      <c r="E1413" s="50" t="s">
        <v>1460</v>
      </c>
      <c r="F1413" s="50">
        <v>405</v>
      </c>
      <c r="G1413" s="50">
        <v>16446.85742</v>
      </c>
    </row>
    <row r="1414" spans="1:7" x14ac:dyDescent="0.2">
      <c r="A1414" s="50">
        <v>19075</v>
      </c>
      <c r="B1414" s="50">
        <v>2018</v>
      </c>
      <c r="C1414" s="50" t="str">
        <f t="shared" si="22"/>
        <v>190752018</v>
      </c>
      <c r="D1414" s="50">
        <f>VLOOKUP(A1414,CATMUN!$B$2:$G$1123,6,0)</f>
        <v>15</v>
      </c>
      <c r="E1414" s="50" t="s">
        <v>1460</v>
      </c>
      <c r="F1414" s="50">
        <v>0</v>
      </c>
      <c r="G1414" s="50">
        <v>31061434</v>
      </c>
    </row>
    <row r="1415" spans="1:7" x14ac:dyDescent="0.2">
      <c r="A1415" s="50">
        <v>19100</v>
      </c>
      <c r="B1415" s="50">
        <v>2015</v>
      </c>
      <c r="C1415" s="50" t="str">
        <f t="shared" si="22"/>
        <v>191002015</v>
      </c>
      <c r="D1415" s="50">
        <f>VLOOKUP(A1415,CATMUN!$B$2:$G$1123,6,0)</f>
        <v>15</v>
      </c>
      <c r="E1415" s="50" t="s">
        <v>1242</v>
      </c>
      <c r="F1415" s="50">
        <v>18073</v>
      </c>
      <c r="G1415" s="50">
        <v>23350.427729999999</v>
      </c>
    </row>
    <row r="1416" spans="1:7" x14ac:dyDescent="0.2">
      <c r="A1416" s="50">
        <v>19100</v>
      </c>
      <c r="B1416" s="50">
        <v>2016</v>
      </c>
      <c r="C1416" s="50" t="str">
        <f t="shared" si="22"/>
        <v>191002016</v>
      </c>
      <c r="D1416" s="50">
        <f>VLOOKUP(A1416,CATMUN!$B$2:$G$1123,6,0)</f>
        <v>15</v>
      </c>
      <c r="E1416" s="50" t="s">
        <v>1242</v>
      </c>
      <c r="F1416" s="50">
        <v>16963000</v>
      </c>
      <c r="G1416" s="50">
        <v>25866452</v>
      </c>
    </row>
    <row r="1417" spans="1:7" x14ac:dyDescent="0.2">
      <c r="A1417" s="50">
        <v>19100</v>
      </c>
      <c r="B1417" s="50">
        <v>2017</v>
      </c>
      <c r="C1417" s="50" t="str">
        <f t="shared" si="22"/>
        <v>191002017</v>
      </c>
      <c r="D1417" s="50">
        <f>VLOOKUP(A1417,CATMUN!$B$2:$G$1123,6,0)</f>
        <v>15</v>
      </c>
      <c r="E1417" s="50" t="s">
        <v>1242</v>
      </c>
      <c r="F1417" s="50">
        <v>9212</v>
      </c>
      <c r="G1417" s="50">
        <v>38136.226560000003</v>
      </c>
    </row>
    <row r="1418" spans="1:7" x14ac:dyDescent="0.2">
      <c r="A1418" s="50">
        <v>19100</v>
      </c>
      <c r="B1418" s="50">
        <v>2018</v>
      </c>
      <c r="C1418" s="50" t="str">
        <f t="shared" si="22"/>
        <v>191002018</v>
      </c>
      <c r="D1418" s="50">
        <f>VLOOKUP(A1418,CATMUN!$B$2:$G$1123,6,0)</f>
        <v>15</v>
      </c>
      <c r="E1418" s="50" t="s">
        <v>1242</v>
      </c>
      <c r="F1418" s="50">
        <v>21026878</v>
      </c>
      <c r="G1418" s="50">
        <v>27791024</v>
      </c>
    </row>
    <row r="1419" spans="1:7" x14ac:dyDescent="0.2">
      <c r="A1419" s="50">
        <v>19110</v>
      </c>
      <c r="B1419" s="50">
        <v>2015</v>
      </c>
      <c r="C1419" s="50" t="str">
        <f t="shared" si="22"/>
        <v>191102015</v>
      </c>
      <c r="D1419" s="50">
        <f>VLOOKUP(A1419,CATMUN!$B$2:$G$1123,6,0)</f>
        <v>15</v>
      </c>
      <c r="E1419" s="50" t="s">
        <v>1461</v>
      </c>
      <c r="F1419" s="50">
        <v>12840</v>
      </c>
      <c r="G1419" s="50">
        <v>23350.427729999999</v>
      </c>
    </row>
    <row r="1420" spans="1:7" x14ac:dyDescent="0.2">
      <c r="A1420" s="50">
        <v>19110</v>
      </c>
      <c r="B1420" s="50">
        <v>2016</v>
      </c>
      <c r="C1420" s="50" t="str">
        <f t="shared" si="22"/>
        <v>191102016</v>
      </c>
      <c r="D1420" s="50">
        <f>VLOOKUP(A1420,CATMUN!$B$2:$G$1123,6,0)</f>
        <v>15</v>
      </c>
      <c r="E1420" s="50" t="s">
        <v>1461</v>
      </c>
      <c r="F1420" s="50">
        <v>16111649</v>
      </c>
      <c r="G1420" s="50">
        <v>25866452</v>
      </c>
    </row>
    <row r="1421" spans="1:7" x14ac:dyDescent="0.2">
      <c r="A1421" s="50">
        <v>19110</v>
      </c>
      <c r="B1421" s="50">
        <v>2017</v>
      </c>
      <c r="C1421" s="50" t="str">
        <f t="shared" si="22"/>
        <v>191102017</v>
      </c>
      <c r="D1421" s="50">
        <f>VLOOKUP(A1421,CATMUN!$B$2:$G$1123,6,0)</f>
        <v>15</v>
      </c>
      <c r="E1421" s="50" t="s">
        <v>1461</v>
      </c>
      <c r="F1421" s="50">
        <v>11171</v>
      </c>
      <c r="G1421" s="50">
        <v>38136.226560000003</v>
      </c>
    </row>
    <row r="1422" spans="1:7" x14ac:dyDescent="0.2">
      <c r="A1422" s="50">
        <v>19110</v>
      </c>
      <c r="B1422" s="50">
        <v>2018</v>
      </c>
      <c r="C1422" s="50" t="str">
        <f t="shared" si="22"/>
        <v>191102018</v>
      </c>
      <c r="D1422" s="50">
        <f>VLOOKUP(A1422,CATMUN!$B$2:$G$1123,6,0)</f>
        <v>15</v>
      </c>
      <c r="E1422" s="50" t="s">
        <v>1461</v>
      </c>
      <c r="F1422" s="50">
        <v>14820589</v>
      </c>
      <c r="G1422" s="50">
        <v>27791024</v>
      </c>
    </row>
    <row r="1423" spans="1:7" x14ac:dyDescent="0.2">
      <c r="A1423" s="50">
        <v>19130</v>
      </c>
      <c r="B1423" s="50">
        <v>2015</v>
      </c>
      <c r="C1423" s="50" t="str">
        <f t="shared" si="22"/>
        <v>191302015</v>
      </c>
      <c r="D1423" s="50">
        <f>VLOOKUP(A1423,CATMUN!$B$2:$G$1123,6,0)</f>
        <v>15</v>
      </c>
      <c r="E1423" s="50" t="s">
        <v>1462</v>
      </c>
      <c r="F1423" s="50">
        <v>8183</v>
      </c>
      <c r="G1423" s="50">
        <v>100012.99219999999</v>
      </c>
    </row>
    <row r="1424" spans="1:7" x14ac:dyDescent="0.2">
      <c r="A1424" s="50">
        <v>19130</v>
      </c>
      <c r="B1424" s="50">
        <v>2016</v>
      </c>
      <c r="C1424" s="50" t="str">
        <f t="shared" si="22"/>
        <v>191302016</v>
      </c>
      <c r="D1424" s="50">
        <f>VLOOKUP(A1424,CATMUN!$B$2:$G$1123,6,0)</f>
        <v>15</v>
      </c>
      <c r="E1424" s="50" t="s">
        <v>1462</v>
      </c>
      <c r="F1424" s="50">
        <v>10305185</v>
      </c>
      <c r="G1424" s="50">
        <v>89622032</v>
      </c>
    </row>
    <row r="1425" spans="1:7" x14ac:dyDescent="0.2">
      <c r="A1425" s="50">
        <v>19130</v>
      </c>
      <c r="B1425" s="50">
        <v>2017</v>
      </c>
      <c r="C1425" s="50" t="str">
        <f t="shared" si="22"/>
        <v>191302017</v>
      </c>
      <c r="D1425" s="50">
        <f>VLOOKUP(A1425,CATMUN!$B$2:$G$1123,6,0)</f>
        <v>15</v>
      </c>
      <c r="E1425" s="50" t="s">
        <v>1462</v>
      </c>
      <c r="F1425" s="50">
        <v>10032</v>
      </c>
      <c r="G1425" s="50">
        <v>101419.7031</v>
      </c>
    </row>
    <row r="1426" spans="1:7" x14ac:dyDescent="0.2">
      <c r="A1426" s="50">
        <v>19130</v>
      </c>
      <c r="B1426" s="50">
        <v>2018</v>
      </c>
      <c r="C1426" s="50" t="str">
        <f t="shared" si="22"/>
        <v>191302018</v>
      </c>
      <c r="D1426" s="50">
        <f>VLOOKUP(A1426,CATMUN!$B$2:$G$1123,6,0)</f>
        <v>15</v>
      </c>
      <c r="E1426" s="50" t="s">
        <v>1462</v>
      </c>
      <c r="F1426" s="50">
        <v>5781900</v>
      </c>
      <c r="G1426" s="50">
        <v>135966816</v>
      </c>
    </row>
    <row r="1427" spans="1:7" x14ac:dyDescent="0.2">
      <c r="A1427" s="50">
        <v>19137</v>
      </c>
      <c r="B1427" s="50">
        <v>2015</v>
      </c>
      <c r="C1427" s="50" t="str">
        <f t="shared" si="22"/>
        <v>191372015</v>
      </c>
      <c r="D1427" s="50">
        <f>VLOOKUP(A1427,CATMUN!$B$2:$G$1123,6,0)</f>
        <v>15</v>
      </c>
      <c r="E1427" s="50" t="s">
        <v>1463</v>
      </c>
      <c r="F1427" s="50">
        <v>13498</v>
      </c>
      <c r="G1427" s="50">
        <v>23350.427729999999</v>
      </c>
    </row>
    <row r="1428" spans="1:7" x14ac:dyDescent="0.2">
      <c r="A1428" s="50">
        <v>19137</v>
      </c>
      <c r="B1428" s="50">
        <v>2016</v>
      </c>
      <c r="C1428" s="50" t="str">
        <f t="shared" si="22"/>
        <v>191372016</v>
      </c>
      <c r="D1428" s="50">
        <f>VLOOKUP(A1428,CATMUN!$B$2:$G$1123,6,0)</f>
        <v>15</v>
      </c>
      <c r="E1428" s="50" t="s">
        <v>1463</v>
      </c>
      <c r="F1428" s="50">
        <v>12674494</v>
      </c>
      <c r="G1428" s="50">
        <v>25866452</v>
      </c>
    </row>
    <row r="1429" spans="1:7" x14ac:dyDescent="0.2">
      <c r="A1429" s="50">
        <v>19137</v>
      </c>
      <c r="B1429" s="50">
        <v>2017</v>
      </c>
      <c r="C1429" s="50" t="str">
        <f t="shared" si="22"/>
        <v>191372017</v>
      </c>
      <c r="D1429" s="50">
        <f>VLOOKUP(A1429,CATMUN!$B$2:$G$1123,6,0)</f>
        <v>15</v>
      </c>
      <c r="E1429" s="50" t="s">
        <v>1463</v>
      </c>
      <c r="F1429" s="50">
        <v>9089</v>
      </c>
      <c r="G1429" s="50">
        <v>38136.226560000003</v>
      </c>
    </row>
    <row r="1430" spans="1:7" x14ac:dyDescent="0.2">
      <c r="A1430" s="50">
        <v>19137</v>
      </c>
      <c r="B1430" s="50">
        <v>2018</v>
      </c>
      <c r="C1430" s="50" t="str">
        <f t="shared" si="22"/>
        <v>191372018</v>
      </c>
      <c r="D1430" s="50">
        <f>VLOOKUP(A1430,CATMUN!$B$2:$G$1123,6,0)</f>
        <v>15</v>
      </c>
      <c r="E1430" s="50" t="s">
        <v>1463</v>
      </c>
      <c r="F1430" s="50">
        <v>5949054</v>
      </c>
      <c r="G1430" s="50">
        <v>27791024</v>
      </c>
    </row>
    <row r="1431" spans="1:7" x14ac:dyDescent="0.2">
      <c r="A1431" s="50">
        <v>19142</v>
      </c>
      <c r="B1431" s="50">
        <v>2015</v>
      </c>
      <c r="C1431" s="50" t="str">
        <f t="shared" si="22"/>
        <v>191422015</v>
      </c>
      <c r="D1431" s="50">
        <f>VLOOKUP(A1431,CATMUN!$B$2:$G$1123,6,0)</f>
        <v>15</v>
      </c>
      <c r="E1431" s="50" t="s">
        <v>1464</v>
      </c>
      <c r="F1431" s="50">
        <v>31960</v>
      </c>
      <c r="G1431" s="50">
        <v>18925.23633</v>
      </c>
    </row>
    <row r="1432" spans="1:7" x14ac:dyDescent="0.2">
      <c r="A1432" s="50">
        <v>19142</v>
      </c>
      <c r="B1432" s="50">
        <v>2016</v>
      </c>
      <c r="C1432" s="50" t="str">
        <f t="shared" si="22"/>
        <v>191422016</v>
      </c>
      <c r="D1432" s="50">
        <f>VLOOKUP(A1432,CATMUN!$B$2:$G$1123,6,0)</f>
        <v>15</v>
      </c>
      <c r="E1432" s="50" t="s">
        <v>1464</v>
      </c>
      <c r="F1432" s="50">
        <v>299419392</v>
      </c>
      <c r="G1432" s="50">
        <v>28165158</v>
      </c>
    </row>
    <row r="1433" spans="1:7" x14ac:dyDescent="0.2">
      <c r="A1433" s="50">
        <v>19142</v>
      </c>
      <c r="B1433" s="50">
        <v>2017</v>
      </c>
      <c r="C1433" s="50" t="str">
        <f t="shared" si="22"/>
        <v>191422017</v>
      </c>
      <c r="D1433" s="50">
        <f>VLOOKUP(A1433,CATMUN!$B$2:$G$1123,6,0)</f>
        <v>15</v>
      </c>
      <c r="E1433" s="50" t="s">
        <v>1464</v>
      </c>
      <c r="F1433" s="50">
        <v>26834</v>
      </c>
      <c r="G1433" s="50">
        <v>16446.85742</v>
      </c>
    </row>
    <row r="1434" spans="1:7" x14ac:dyDescent="0.2">
      <c r="A1434" s="50">
        <v>19142</v>
      </c>
      <c r="B1434" s="50">
        <v>2018</v>
      </c>
      <c r="C1434" s="50" t="str">
        <f t="shared" si="22"/>
        <v>191422018</v>
      </c>
      <c r="D1434" s="50">
        <f>VLOOKUP(A1434,CATMUN!$B$2:$G$1123,6,0)</f>
        <v>15</v>
      </c>
      <c r="E1434" s="50" t="s">
        <v>1464</v>
      </c>
      <c r="F1434" s="50">
        <v>223504640</v>
      </c>
      <c r="G1434" s="50">
        <v>31061434</v>
      </c>
    </row>
    <row r="1435" spans="1:7" x14ac:dyDescent="0.2">
      <c r="A1435" s="50">
        <v>19212</v>
      </c>
      <c r="B1435" s="50">
        <v>2015</v>
      </c>
      <c r="C1435" s="50" t="str">
        <f t="shared" si="22"/>
        <v>192122015</v>
      </c>
      <c r="D1435" s="50">
        <f>VLOOKUP(A1435,CATMUN!$B$2:$G$1123,6,0)</f>
        <v>14</v>
      </c>
      <c r="E1435" s="50" t="s">
        <v>1465</v>
      </c>
      <c r="F1435" s="50">
        <v>33423</v>
      </c>
      <c r="G1435" s="50">
        <v>505977.6875</v>
      </c>
    </row>
    <row r="1436" spans="1:7" x14ac:dyDescent="0.2">
      <c r="A1436" s="50">
        <v>19212</v>
      </c>
      <c r="B1436" s="50">
        <v>2016</v>
      </c>
      <c r="C1436" s="50" t="str">
        <f t="shared" si="22"/>
        <v>192122016</v>
      </c>
      <c r="D1436" s="50">
        <f>VLOOKUP(A1436,CATMUN!$B$2:$G$1123,6,0)</f>
        <v>14</v>
      </c>
      <c r="E1436" s="50" t="s">
        <v>1465</v>
      </c>
      <c r="F1436" s="50">
        <v>19635374</v>
      </c>
      <c r="G1436" s="50">
        <v>530633504</v>
      </c>
    </row>
    <row r="1437" spans="1:7" x14ac:dyDescent="0.2">
      <c r="A1437" s="50">
        <v>19212</v>
      </c>
      <c r="B1437" s="50">
        <v>2017</v>
      </c>
      <c r="C1437" s="50" t="str">
        <f t="shared" si="22"/>
        <v>192122017</v>
      </c>
      <c r="D1437" s="50">
        <f>VLOOKUP(A1437,CATMUN!$B$2:$G$1123,6,0)</f>
        <v>14</v>
      </c>
      <c r="E1437" s="50" t="s">
        <v>1465</v>
      </c>
      <c r="F1437" s="50">
        <v>26201</v>
      </c>
      <c r="G1437" s="50">
        <v>444938.46879999997</v>
      </c>
    </row>
    <row r="1438" spans="1:7" x14ac:dyDescent="0.2">
      <c r="A1438" s="50">
        <v>19212</v>
      </c>
      <c r="B1438" s="50">
        <v>2018</v>
      </c>
      <c r="C1438" s="50" t="str">
        <f t="shared" si="22"/>
        <v>192122018</v>
      </c>
      <c r="D1438" s="50">
        <f>VLOOKUP(A1438,CATMUN!$B$2:$G$1123,6,0)</f>
        <v>14</v>
      </c>
      <c r="E1438" s="50" t="s">
        <v>1465</v>
      </c>
      <c r="F1438" s="50">
        <v>30427791</v>
      </c>
      <c r="G1438" s="50">
        <v>529757888</v>
      </c>
    </row>
    <row r="1439" spans="1:7" x14ac:dyDescent="0.2">
      <c r="A1439" s="50">
        <v>19256</v>
      </c>
      <c r="B1439" s="50">
        <v>2015</v>
      </c>
      <c r="C1439" s="50" t="str">
        <f t="shared" si="22"/>
        <v>192562015</v>
      </c>
      <c r="D1439" s="50">
        <f>VLOOKUP(A1439,CATMUN!$B$2:$G$1123,6,0)</f>
        <v>15</v>
      </c>
      <c r="E1439" s="50" t="s">
        <v>1466</v>
      </c>
      <c r="F1439" s="50">
        <v>1019</v>
      </c>
      <c r="G1439" s="50">
        <v>23350.427729999999</v>
      </c>
    </row>
    <row r="1440" spans="1:7" x14ac:dyDescent="0.2">
      <c r="A1440" s="50">
        <v>19256</v>
      </c>
      <c r="B1440" s="50">
        <v>2016</v>
      </c>
      <c r="C1440" s="50" t="str">
        <f t="shared" si="22"/>
        <v>192562016</v>
      </c>
      <c r="D1440" s="50">
        <f>VLOOKUP(A1440,CATMUN!$B$2:$G$1123,6,0)</f>
        <v>15</v>
      </c>
      <c r="E1440" s="50" t="s">
        <v>1466</v>
      </c>
      <c r="F1440" s="50">
        <v>21288945</v>
      </c>
      <c r="G1440" s="50">
        <v>25866452</v>
      </c>
    </row>
    <row r="1441" spans="1:7" x14ac:dyDescent="0.2">
      <c r="A1441" s="50">
        <v>19256</v>
      </c>
      <c r="B1441" s="50">
        <v>2017</v>
      </c>
      <c r="C1441" s="50" t="str">
        <f t="shared" si="22"/>
        <v>192562017</v>
      </c>
      <c r="D1441" s="50">
        <f>VLOOKUP(A1441,CATMUN!$B$2:$G$1123,6,0)</f>
        <v>15</v>
      </c>
      <c r="E1441" s="50" t="s">
        <v>1466</v>
      </c>
      <c r="F1441" s="50">
        <v>0</v>
      </c>
      <c r="G1441" s="50">
        <v>38136.226560000003</v>
      </c>
    </row>
    <row r="1442" spans="1:7" x14ac:dyDescent="0.2">
      <c r="A1442" s="50">
        <v>19256</v>
      </c>
      <c r="B1442" s="50">
        <v>2018</v>
      </c>
      <c r="C1442" s="50" t="str">
        <f t="shared" si="22"/>
        <v>192562018</v>
      </c>
      <c r="D1442" s="50">
        <f>VLOOKUP(A1442,CATMUN!$B$2:$G$1123,6,0)</f>
        <v>15</v>
      </c>
      <c r="E1442" s="50" t="s">
        <v>1466</v>
      </c>
      <c r="F1442" s="50">
        <v>25312667</v>
      </c>
      <c r="G1442" s="50">
        <v>27791024</v>
      </c>
    </row>
    <row r="1443" spans="1:7" x14ac:dyDescent="0.2">
      <c r="A1443" s="50">
        <v>19290</v>
      </c>
      <c r="B1443" s="50">
        <v>2015</v>
      </c>
      <c r="C1443" s="50" t="str">
        <f t="shared" si="22"/>
        <v>192902015</v>
      </c>
      <c r="D1443" s="50">
        <f>VLOOKUP(A1443,CATMUN!$B$2:$G$1123,6,0)</f>
        <v>14</v>
      </c>
      <c r="E1443" s="50" t="s">
        <v>1440</v>
      </c>
      <c r="F1443" s="50">
        <v>3267</v>
      </c>
      <c r="G1443" s="50">
        <v>338773.03129999997</v>
      </c>
    </row>
    <row r="1444" spans="1:7" x14ac:dyDescent="0.2">
      <c r="A1444" s="50">
        <v>19290</v>
      </c>
      <c r="B1444" s="50">
        <v>2016</v>
      </c>
      <c r="C1444" s="50" t="str">
        <f t="shared" si="22"/>
        <v>192902016</v>
      </c>
      <c r="D1444" s="50">
        <f>VLOOKUP(A1444,CATMUN!$B$2:$G$1123,6,0)</f>
        <v>14</v>
      </c>
      <c r="E1444" s="50" t="s">
        <v>1440</v>
      </c>
      <c r="F1444" s="50">
        <v>487341</v>
      </c>
      <c r="G1444" s="50">
        <v>218762448</v>
      </c>
    </row>
    <row r="1445" spans="1:7" x14ac:dyDescent="0.2">
      <c r="A1445" s="50">
        <v>19290</v>
      </c>
      <c r="B1445" s="50">
        <v>2017</v>
      </c>
      <c r="C1445" s="50" t="str">
        <f t="shared" si="22"/>
        <v>192902017</v>
      </c>
      <c r="D1445" s="50">
        <f>VLOOKUP(A1445,CATMUN!$B$2:$G$1123,6,0)</f>
        <v>14</v>
      </c>
      <c r="E1445" s="50" t="s">
        <v>1440</v>
      </c>
      <c r="F1445" s="50">
        <v>3834</v>
      </c>
      <c r="G1445" s="50">
        <v>181327</v>
      </c>
    </row>
    <row r="1446" spans="1:7" x14ac:dyDescent="0.2">
      <c r="A1446" s="50">
        <v>19290</v>
      </c>
      <c r="B1446" s="50">
        <v>2018</v>
      </c>
      <c r="C1446" s="50" t="str">
        <f t="shared" si="22"/>
        <v>192902018</v>
      </c>
      <c r="D1446" s="50">
        <f>VLOOKUP(A1446,CATMUN!$B$2:$G$1123,6,0)</f>
        <v>14</v>
      </c>
      <c r="E1446" s="50" t="s">
        <v>1440</v>
      </c>
      <c r="F1446" s="50">
        <v>361630.04</v>
      </c>
      <c r="G1446" s="50">
        <v>221394400</v>
      </c>
    </row>
    <row r="1447" spans="1:7" x14ac:dyDescent="0.2">
      <c r="A1447" s="50">
        <v>19300</v>
      </c>
      <c r="B1447" s="50">
        <v>2015</v>
      </c>
      <c r="C1447" s="50" t="str">
        <f t="shared" si="22"/>
        <v>193002015</v>
      </c>
      <c r="D1447" s="50">
        <f>VLOOKUP(A1447,CATMUN!$B$2:$G$1123,6,0)</f>
        <v>14</v>
      </c>
      <c r="E1447" s="50" t="s">
        <v>1467</v>
      </c>
      <c r="F1447" s="50">
        <v>17720</v>
      </c>
      <c r="G1447" s="50">
        <v>338773.03129999997</v>
      </c>
    </row>
    <row r="1448" spans="1:7" x14ac:dyDescent="0.2">
      <c r="A1448" s="50">
        <v>19300</v>
      </c>
      <c r="B1448" s="50">
        <v>2016</v>
      </c>
      <c r="C1448" s="50" t="str">
        <f t="shared" si="22"/>
        <v>193002016</v>
      </c>
      <c r="D1448" s="50">
        <f>VLOOKUP(A1448,CATMUN!$B$2:$G$1123,6,0)</f>
        <v>14</v>
      </c>
      <c r="E1448" s="50" t="s">
        <v>1467</v>
      </c>
      <c r="F1448" s="50">
        <v>24938105</v>
      </c>
      <c r="G1448" s="50">
        <v>218762448</v>
      </c>
    </row>
    <row r="1449" spans="1:7" x14ac:dyDescent="0.2">
      <c r="A1449" s="50">
        <v>19300</v>
      </c>
      <c r="B1449" s="50">
        <v>2017</v>
      </c>
      <c r="C1449" s="50" t="str">
        <f t="shared" si="22"/>
        <v>193002017</v>
      </c>
      <c r="D1449" s="50">
        <f>VLOOKUP(A1449,CATMUN!$B$2:$G$1123,6,0)</f>
        <v>14</v>
      </c>
      <c r="E1449" s="50" t="s">
        <v>1467</v>
      </c>
      <c r="F1449" s="50">
        <v>43234</v>
      </c>
      <c r="G1449" s="50">
        <v>181327</v>
      </c>
    </row>
    <row r="1450" spans="1:7" x14ac:dyDescent="0.2">
      <c r="A1450" s="50">
        <v>19300</v>
      </c>
      <c r="B1450" s="50">
        <v>2018</v>
      </c>
      <c r="C1450" s="50" t="str">
        <f t="shared" si="22"/>
        <v>193002018</v>
      </c>
      <c r="D1450" s="50">
        <f>VLOOKUP(A1450,CATMUN!$B$2:$G$1123,6,0)</f>
        <v>14</v>
      </c>
      <c r="E1450" s="50" t="s">
        <v>1467</v>
      </c>
      <c r="F1450" s="50">
        <v>2495224</v>
      </c>
      <c r="G1450" s="50">
        <v>221394400</v>
      </c>
    </row>
    <row r="1451" spans="1:7" x14ac:dyDescent="0.2">
      <c r="A1451" s="50">
        <v>19318</v>
      </c>
      <c r="B1451" s="50">
        <v>2015</v>
      </c>
      <c r="C1451" s="50" t="str">
        <f t="shared" si="22"/>
        <v>193182015</v>
      </c>
      <c r="D1451" s="50">
        <f>VLOOKUP(A1451,CATMUN!$B$2:$G$1123,6,0)</f>
        <v>15</v>
      </c>
      <c r="E1451" s="50" t="s">
        <v>2360</v>
      </c>
      <c r="F1451" s="50">
        <v>8117</v>
      </c>
      <c r="G1451" s="50">
        <v>23350.427729999999</v>
      </c>
    </row>
    <row r="1452" spans="1:7" x14ac:dyDescent="0.2">
      <c r="A1452" s="50">
        <v>19318</v>
      </c>
      <c r="B1452" s="50">
        <v>2016</v>
      </c>
      <c r="C1452" s="50" t="str">
        <f t="shared" si="22"/>
        <v>193182016</v>
      </c>
      <c r="D1452" s="50">
        <f>VLOOKUP(A1452,CATMUN!$B$2:$G$1123,6,0)</f>
        <v>15</v>
      </c>
      <c r="E1452" s="50" t="s">
        <v>2360</v>
      </c>
      <c r="F1452" s="50">
        <v>10441044</v>
      </c>
      <c r="G1452" s="50">
        <v>25866452</v>
      </c>
    </row>
    <row r="1453" spans="1:7" x14ac:dyDescent="0.2">
      <c r="A1453" s="50">
        <v>19318</v>
      </c>
      <c r="B1453" s="50">
        <v>2018</v>
      </c>
      <c r="C1453" s="50" t="str">
        <f t="shared" si="22"/>
        <v>193182018</v>
      </c>
      <c r="D1453" s="50">
        <f>VLOOKUP(A1453,CATMUN!$B$2:$G$1123,6,0)</f>
        <v>15</v>
      </c>
      <c r="E1453" s="50" t="s">
        <v>2360</v>
      </c>
      <c r="F1453" s="50">
        <v>18064786</v>
      </c>
      <c r="G1453" s="50">
        <v>27791024</v>
      </c>
    </row>
    <row r="1454" spans="1:7" x14ac:dyDescent="0.2">
      <c r="A1454" s="50">
        <v>19355</v>
      </c>
      <c r="B1454" s="50">
        <v>2015</v>
      </c>
      <c r="C1454" s="50" t="str">
        <f t="shared" si="22"/>
        <v>193552015</v>
      </c>
      <c r="D1454" s="50">
        <f>VLOOKUP(A1454,CATMUN!$B$2:$G$1123,6,0)</f>
        <v>15</v>
      </c>
      <c r="E1454" s="50" t="s">
        <v>1469</v>
      </c>
      <c r="F1454" s="50">
        <v>8334</v>
      </c>
      <c r="G1454" s="50">
        <v>23350.427729999999</v>
      </c>
    </row>
    <row r="1455" spans="1:7" x14ac:dyDescent="0.2">
      <c r="A1455" s="50">
        <v>19355</v>
      </c>
      <c r="B1455" s="50">
        <v>2016</v>
      </c>
      <c r="C1455" s="50" t="str">
        <f t="shared" si="22"/>
        <v>193552016</v>
      </c>
      <c r="D1455" s="50">
        <f>VLOOKUP(A1455,CATMUN!$B$2:$G$1123,6,0)</f>
        <v>15</v>
      </c>
      <c r="E1455" s="50" t="s">
        <v>1469</v>
      </c>
      <c r="F1455" s="50">
        <v>9245750</v>
      </c>
      <c r="G1455" s="50">
        <v>25866452</v>
      </c>
    </row>
    <row r="1456" spans="1:7" x14ac:dyDescent="0.2">
      <c r="A1456" s="50">
        <v>19355</v>
      </c>
      <c r="B1456" s="50">
        <v>2017</v>
      </c>
      <c r="C1456" s="50" t="str">
        <f t="shared" si="22"/>
        <v>193552017</v>
      </c>
      <c r="D1456" s="50">
        <f>VLOOKUP(A1456,CATMUN!$B$2:$G$1123,6,0)</f>
        <v>15</v>
      </c>
      <c r="E1456" s="50" t="s">
        <v>1469</v>
      </c>
      <c r="F1456" s="50">
        <v>6097</v>
      </c>
      <c r="G1456" s="50">
        <v>38136.226560000003</v>
      </c>
    </row>
    <row r="1457" spans="1:7" x14ac:dyDescent="0.2">
      <c r="A1457" s="50">
        <v>19355</v>
      </c>
      <c r="B1457" s="50">
        <v>2018</v>
      </c>
      <c r="C1457" s="50" t="str">
        <f t="shared" si="22"/>
        <v>193552018</v>
      </c>
      <c r="D1457" s="50">
        <f>VLOOKUP(A1457,CATMUN!$B$2:$G$1123,6,0)</f>
        <v>15</v>
      </c>
      <c r="E1457" s="50" t="s">
        <v>1469</v>
      </c>
      <c r="F1457" s="50">
        <v>6433557</v>
      </c>
      <c r="G1457" s="50">
        <v>27791024</v>
      </c>
    </row>
    <row r="1458" spans="1:7" x14ac:dyDescent="0.2">
      <c r="A1458" s="50">
        <v>19364</v>
      </c>
      <c r="B1458" s="50">
        <v>2015</v>
      </c>
      <c r="C1458" s="50" t="str">
        <f t="shared" si="22"/>
        <v>193642015</v>
      </c>
      <c r="D1458" s="50">
        <f>VLOOKUP(A1458,CATMUN!$B$2:$G$1123,6,0)</f>
        <v>15</v>
      </c>
      <c r="E1458" s="50" t="s">
        <v>1470</v>
      </c>
      <c r="F1458" s="50">
        <v>0</v>
      </c>
      <c r="G1458" s="50">
        <v>23350.427729999999</v>
      </c>
    </row>
    <row r="1459" spans="1:7" x14ac:dyDescent="0.2">
      <c r="A1459" s="50">
        <v>19364</v>
      </c>
      <c r="B1459" s="50">
        <v>2016</v>
      </c>
      <c r="C1459" s="50" t="str">
        <f t="shared" si="22"/>
        <v>193642016</v>
      </c>
      <c r="D1459" s="50">
        <f>VLOOKUP(A1459,CATMUN!$B$2:$G$1123,6,0)</f>
        <v>15</v>
      </c>
      <c r="E1459" s="50" t="s">
        <v>1470</v>
      </c>
      <c r="F1459" s="50">
        <v>3675000</v>
      </c>
      <c r="G1459" s="50">
        <v>25866452</v>
      </c>
    </row>
    <row r="1460" spans="1:7" x14ac:dyDescent="0.2">
      <c r="A1460" s="50">
        <v>19364</v>
      </c>
      <c r="B1460" s="50">
        <v>2017</v>
      </c>
      <c r="C1460" s="50" t="str">
        <f t="shared" si="22"/>
        <v>193642017</v>
      </c>
      <c r="D1460" s="50">
        <f>VLOOKUP(A1460,CATMUN!$B$2:$G$1123,6,0)</f>
        <v>15</v>
      </c>
      <c r="E1460" s="50" t="s">
        <v>1470</v>
      </c>
      <c r="F1460" s="50">
        <v>0</v>
      </c>
      <c r="G1460" s="50">
        <v>38136.226560000003</v>
      </c>
    </row>
    <row r="1461" spans="1:7" x14ac:dyDescent="0.2">
      <c r="A1461" s="50">
        <v>19364</v>
      </c>
      <c r="B1461" s="50">
        <v>2018</v>
      </c>
      <c r="C1461" s="50" t="str">
        <f t="shared" si="22"/>
        <v>193642018</v>
      </c>
      <c r="D1461" s="50">
        <f>VLOOKUP(A1461,CATMUN!$B$2:$G$1123,6,0)</f>
        <v>15</v>
      </c>
      <c r="E1461" s="50" t="s">
        <v>1470</v>
      </c>
      <c r="F1461" s="50">
        <v>753895</v>
      </c>
      <c r="G1461" s="50">
        <v>27791024</v>
      </c>
    </row>
    <row r="1462" spans="1:7" x14ac:dyDescent="0.2">
      <c r="A1462" s="50">
        <v>19392</v>
      </c>
      <c r="B1462" s="50">
        <v>2015</v>
      </c>
      <c r="C1462" s="50" t="str">
        <f t="shared" si="22"/>
        <v>193922015</v>
      </c>
      <c r="D1462" s="50">
        <f>VLOOKUP(A1462,CATMUN!$B$2:$G$1123,6,0)</f>
        <v>15</v>
      </c>
      <c r="E1462" s="50" t="s">
        <v>1471</v>
      </c>
      <c r="F1462" s="50">
        <v>2576</v>
      </c>
      <c r="G1462" s="50">
        <v>23350.427729999999</v>
      </c>
    </row>
    <row r="1463" spans="1:7" x14ac:dyDescent="0.2">
      <c r="A1463" s="50">
        <v>19392</v>
      </c>
      <c r="B1463" s="50">
        <v>2016</v>
      </c>
      <c r="C1463" s="50" t="str">
        <f t="shared" si="22"/>
        <v>193922016</v>
      </c>
      <c r="D1463" s="50">
        <f>VLOOKUP(A1463,CATMUN!$B$2:$G$1123,6,0)</f>
        <v>15</v>
      </c>
      <c r="E1463" s="50" t="s">
        <v>1471</v>
      </c>
      <c r="F1463" s="50">
        <v>3909642</v>
      </c>
      <c r="G1463" s="50">
        <v>25866452</v>
      </c>
    </row>
    <row r="1464" spans="1:7" x14ac:dyDescent="0.2">
      <c r="A1464" s="50">
        <v>19392</v>
      </c>
      <c r="B1464" s="50">
        <v>2017</v>
      </c>
      <c r="C1464" s="50" t="str">
        <f t="shared" si="22"/>
        <v>193922017</v>
      </c>
      <c r="D1464" s="50">
        <f>VLOOKUP(A1464,CATMUN!$B$2:$G$1123,6,0)</f>
        <v>15</v>
      </c>
      <c r="E1464" s="50" t="s">
        <v>1471</v>
      </c>
      <c r="F1464" s="50">
        <v>582</v>
      </c>
      <c r="G1464" s="50">
        <v>38136.226560000003</v>
      </c>
    </row>
    <row r="1465" spans="1:7" x14ac:dyDescent="0.2">
      <c r="A1465" s="50">
        <v>19392</v>
      </c>
      <c r="B1465" s="50">
        <v>2018</v>
      </c>
      <c r="C1465" s="50" t="str">
        <f t="shared" si="22"/>
        <v>193922018</v>
      </c>
      <c r="D1465" s="50">
        <f>VLOOKUP(A1465,CATMUN!$B$2:$G$1123,6,0)</f>
        <v>15</v>
      </c>
      <c r="E1465" s="50" t="s">
        <v>1471</v>
      </c>
      <c r="F1465" s="50">
        <v>500000</v>
      </c>
      <c r="G1465" s="50">
        <v>27791024</v>
      </c>
    </row>
    <row r="1466" spans="1:7" x14ac:dyDescent="0.2">
      <c r="A1466" s="50">
        <v>19397</v>
      </c>
      <c r="B1466" s="50">
        <v>2016</v>
      </c>
      <c r="C1466" s="50" t="str">
        <f t="shared" si="22"/>
        <v>193972016</v>
      </c>
      <c r="D1466" s="50">
        <f>VLOOKUP(A1466,CATMUN!$B$2:$G$1123,6,0)</f>
        <v>15</v>
      </c>
      <c r="E1466" s="50" t="s">
        <v>1472</v>
      </c>
      <c r="F1466" s="50">
        <v>5968000</v>
      </c>
      <c r="G1466" s="50">
        <v>25866452</v>
      </c>
    </row>
    <row r="1467" spans="1:7" x14ac:dyDescent="0.2">
      <c r="A1467" s="50">
        <v>19397</v>
      </c>
      <c r="B1467" s="50">
        <v>2018</v>
      </c>
      <c r="C1467" s="50" t="str">
        <f t="shared" si="22"/>
        <v>193972018</v>
      </c>
      <c r="D1467" s="50">
        <f>VLOOKUP(A1467,CATMUN!$B$2:$G$1123,6,0)</f>
        <v>15</v>
      </c>
      <c r="E1467" s="50" t="s">
        <v>1472</v>
      </c>
      <c r="F1467" s="50">
        <v>380900</v>
      </c>
      <c r="G1467" s="50">
        <v>27791024</v>
      </c>
    </row>
    <row r="1468" spans="1:7" x14ac:dyDescent="0.2">
      <c r="A1468" s="50">
        <v>19418</v>
      </c>
      <c r="B1468" s="50">
        <v>2015</v>
      </c>
      <c r="C1468" s="50" t="str">
        <f t="shared" si="22"/>
        <v>194182015</v>
      </c>
      <c r="D1468" s="50">
        <f>VLOOKUP(A1468,CATMUN!$B$2:$G$1123,6,0)</f>
        <v>15</v>
      </c>
      <c r="E1468" s="50" t="s">
        <v>2361</v>
      </c>
      <c r="F1468" s="50">
        <v>0</v>
      </c>
      <c r="G1468" s="50">
        <v>18925.23633</v>
      </c>
    </row>
    <row r="1469" spans="1:7" x14ac:dyDescent="0.2">
      <c r="A1469" s="50">
        <v>19418</v>
      </c>
      <c r="B1469" s="50">
        <v>2017</v>
      </c>
      <c r="C1469" s="50" t="str">
        <f t="shared" si="22"/>
        <v>194182017</v>
      </c>
      <c r="D1469" s="50">
        <f>VLOOKUP(A1469,CATMUN!$B$2:$G$1123,6,0)</f>
        <v>15</v>
      </c>
      <c r="E1469" s="50" t="s">
        <v>2361</v>
      </c>
      <c r="F1469" s="50">
        <v>9008</v>
      </c>
      <c r="G1469" s="50">
        <v>16446.85742</v>
      </c>
    </row>
    <row r="1470" spans="1:7" x14ac:dyDescent="0.2">
      <c r="A1470" s="50">
        <v>19450</v>
      </c>
      <c r="B1470" s="50">
        <v>2018</v>
      </c>
      <c r="C1470" s="50" t="str">
        <f t="shared" si="22"/>
        <v>194502018</v>
      </c>
      <c r="D1470" s="50">
        <f>VLOOKUP(A1470,CATMUN!$B$2:$G$1123,6,0)</f>
        <v>15</v>
      </c>
      <c r="E1470" s="50" t="s">
        <v>1474</v>
      </c>
      <c r="F1470" s="50">
        <v>328100</v>
      </c>
      <c r="G1470" s="50">
        <v>27791024</v>
      </c>
    </row>
    <row r="1471" spans="1:7" x14ac:dyDescent="0.2">
      <c r="A1471" s="50">
        <v>19455</v>
      </c>
      <c r="B1471" s="50">
        <v>2015</v>
      </c>
      <c r="C1471" s="50" t="str">
        <f t="shared" si="22"/>
        <v>194552015</v>
      </c>
      <c r="D1471" s="50">
        <f>VLOOKUP(A1471,CATMUN!$B$2:$G$1123,6,0)</f>
        <v>14</v>
      </c>
      <c r="E1471" s="50" t="s">
        <v>1475</v>
      </c>
      <c r="F1471" s="50">
        <v>37339</v>
      </c>
      <c r="G1471" s="50">
        <v>505977.6875</v>
      </c>
    </row>
    <row r="1472" spans="1:7" x14ac:dyDescent="0.2">
      <c r="A1472" s="50">
        <v>19455</v>
      </c>
      <c r="B1472" s="50">
        <v>2016</v>
      </c>
      <c r="C1472" s="50" t="str">
        <f t="shared" si="22"/>
        <v>194552016</v>
      </c>
      <c r="D1472" s="50">
        <f>VLOOKUP(A1472,CATMUN!$B$2:$G$1123,6,0)</f>
        <v>14</v>
      </c>
      <c r="E1472" s="50" t="s">
        <v>1475</v>
      </c>
      <c r="F1472" s="50">
        <v>40318800</v>
      </c>
      <c r="G1472" s="50">
        <v>530633504</v>
      </c>
    </row>
    <row r="1473" spans="1:7" x14ac:dyDescent="0.2">
      <c r="A1473" s="50">
        <v>19455</v>
      </c>
      <c r="B1473" s="50">
        <v>2017</v>
      </c>
      <c r="C1473" s="50" t="str">
        <f t="shared" si="22"/>
        <v>194552017</v>
      </c>
      <c r="D1473" s="50">
        <f>VLOOKUP(A1473,CATMUN!$B$2:$G$1123,6,0)</f>
        <v>14</v>
      </c>
      <c r="E1473" s="50" t="s">
        <v>1475</v>
      </c>
      <c r="F1473" s="50">
        <v>22832</v>
      </c>
      <c r="G1473" s="50">
        <v>444938.46879999997</v>
      </c>
    </row>
    <row r="1474" spans="1:7" x14ac:dyDescent="0.2">
      <c r="A1474" s="50">
        <v>19455</v>
      </c>
      <c r="B1474" s="50">
        <v>2018</v>
      </c>
      <c r="C1474" s="50" t="str">
        <f t="shared" si="22"/>
        <v>194552018</v>
      </c>
      <c r="D1474" s="50">
        <f>VLOOKUP(A1474,CATMUN!$B$2:$G$1123,6,0)</f>
        <v>14</v>
      </c>
      <c r="E1474" s="50" t="s">
        <v>1475</v>
      </c>
      <c r="F1474" s="50">
        <v>46477900</v>
      </c>
      <c r="G1474" s="50">
        <v>529757888</v>
      </c>
    </row>
    <row r="1475" spans="1:7" x14ac:dyDescent="0.2">
      <c r="A1475" s="50">
        <v>19473</v>
      </c>
      <c r="B1475" s="50">
        <v>2015</v>
      </c>
      <c r="C1475" s="50" t="str">
        <f t="shared" ref="C1475:C1538" si="23">A1475&amp;B1475</f>
        <v>194732015</v>
      </c>
      <c r="D1475" s="50">
        <f>VLOOKUP(A1475,CATMUN!$B$2:$G$1123,6,0)</f>
        <v>15</v>
      </c>
      <c r="E1475" s="50" t="s">
        <v>1265</v>
      </c>
      <c r="F1475" s="50">
        <v>7721</v>
      </c>
      <c r="G1475" s="50">
        <v>100012.99219999999</v>
      </c>
    </row>
    <row r="1476" spans="1:7" x14ac:dyDescent="0.2">
      <c r="A1476" s="50">
        <v>19473</v>
      </c>
      <c r="B1476" s="50">
        <v>2016</v>
      </c>
      <c r="C1476" s="50" t="str">
        <f t="shared" si="23"/>
        <v>194732016</v>
      </c>
      <c r="D1476" s="50">
        <f>VLOOKUP(A1476,CATMUN!$B$2:$G$1123,6,0)</f>
        <v>15</v>
      </c>
      <c r="E1476" s="50" t="s">
        <v>1265</v>
      </c>
      <c r="F1476" s="50">
        <v>8986962</v>
      </c>
      <c r="G1476" s="50">
        <v>89622032</v>
      </c>
    </row>
    <row r="1477" spans="1:7" x14ac:dyDescent="0.2">
      <c r="A1477" s="50">
        <v>19473</v>
      </c>
      <c r="B1477" s="50">
        <v>2017</v>
      </c>
      <c r="C1477" s="50" t="str">
        <f t="shared" si="23"/>
        <v>194732017</v>
      </c>
      <c r="D1477" s="50">
        <f>VLOOKUP(A1477,CATMUN!$B$2:$G$1123,6,0)</f>
        <v>15</v>
      </c>
      <c r="E1477" s="50" t="s">
        <v>1265</v>
      </c>
      <c r="F1477" s="50">
        <v>5913</v>
      </c>
      <c r="G1477" s="50">
        <v>101419.7031</v>
      </c>
    </row>
    <row r="1478" spans="1:7" x14ac:dyDescent="0.2">
      <c r="A1478" s="50">
        <v>19473</v>
      </c>
      <c r="B1478" s="50">
        <v>2018</v>
      </c>
      <c r="C1478" s="50" t="str">
        <f t="shared" si="23"/>
        <v>194732018</v>
      </c>
      <c r="D1478" s="50">
        <f>VLOOKUP(A1478,CATMUN!$B$2:$G$1123,6,0)</f>
        <v>15</v>
      </c>
      <c r="E1478" s="50" t="s">
        <v>1265</v>
      </c>
      <c r="F1478" s="50">
        <v>12047048</v>
      </c>
      <c r="G1478" s="50">
        <v>135966816</v>
      </c>
    </row>
    <row r="1479" spans="1:7" x14ac:dyDescent="0.2">
      <c r="A1479" s="50">
        <v>19513</v>
      </c>
      <c r="B1479" s="50">
        <v>2015</v>
      </c>
      <c r="C1479" s="50" t="str">
        <f t="shared" si="23"/>
        <v>195132015</v>
      </c>
      <c r="D1479" s="50">
        <f>VLOOKUP(A1479,CATMUN!$B$2:$G$1123,6,0)</f>
        <v>14</v>
      </c>
      <c r="E1479" s="50" t="s">
        <v>1476</v>
      </c>
      <c r="F1479" s="50">
        <v>5777</v>
      </c>
      <c r="G1479" s="50">
        <v>338773.03129999997</v>
      </c>
    </row>
    <row r="1480" spans="1:7" x14ac:dyDescent="0.2">
      <c r="A1480" s="50">
        <v>19513</v>
      </c>
      <c r="B1480" s="50">
        <v>2016</v>
      </c>
      <c r="C1480" s="50" t="str">
        <f t="shared" si="23"/>
        <v>195132016</v>
      </c>
      <c r="D1480" s="50">
        <f>VLOOKUP(A1480,CATMUN!$B$2:$G$1123,6,0)</f>
        <v>14</v>
      </c>
      <c r="E1480" s="50" t="s">
        <v>1476</v>
      </c>
      <c r="F1480" s="50">
        <v>6897000</v>
      </c>
      <c r="G1480" s="50">
        <v>218762448</v>
      </c>
    </row>
    <row r="1481" spans="1:7" x14ac:dyDescent="0.2">
      <c r="A1481" s="50">
        <v>19513</v>
      </c>
      <c r="B1481" s="50">
        <v>2017</v>
      </c>
      <c r="C1481" s="50" t="str">
        <f t="shared" si="23"/>
        <v>195132017</v>
      </c>
      <c r="D1481" s="50">
        <f>VLOOKUP(A1481,CATMUN!$B$2:$G$1123,6,0)</f>
        <v>14</v>
      </c>
      <c r="E1481" s="50" t="s">
        <v>1476</v>
      </c>
      <c r="F1481" s="50">
        <v>9156</v>
      </c>
      <c r="G1481" s="50">
        <v>181327</v>
      </c>
    </row>
    <row r="1482" spans="1:7" x14ac:dyDescent="0.2">
      <c r="A1482" s="50">
        <v>19513</v>
      </c>
      <c r="B1482" s="50">
        <v>2018</v>
      </c>
      <c r="C1482" s="50" t="str">
        <f t="shared" si="23"/>
        <v>195132018</v>
      </c>
      <c r="D1482" s="50">
        <f>VLOOKUP(A1482,CATMUN!$B$2:$G$1123,6,0)</f>
        <v>14</v>
      </c>
      <c r="E1482" s="50" t="s">
        <v>1476</v>
      </c>
      <c r="F1482" s="50">
        <v>6189605</v>
      </c>
      <c r="G1482" s="50">
        <v>221394400</v>
      </c>
    </row>
    <row r="1483" spans="1:7" x14ac:dyDescent="0.2">
      <c r="A1483" s="50">
        <v>19517</v>
      </c>
      <c r="B1483" s="50">
        <v>2015</v>
      </c>
      <c r="C1483" s="50" t="str">
        <f t="shared" si="23"/>
        <v>195172015</v>
      </c>
      <c r="D1483" s="50">
        <f>VLOOKUP(A1483,CATMUN!$B$2:$G$1123,6,0)</f>
        <v>15</v>
      </c>
      <c r="E1483" s="50" t="s">
        <v>2362</v>
      </c>
      <c r="F1483" s="50">
        <v>2827</v>
      </c>
      <c r="G1483" s="50">
        <v>23350.427729999999</v>
      </c>
    </row>
    <row r="1484" spans="1:7" x14ac:dyDescent="0.2">
      <c r="A1484" s="50">
        <v>19517</v>
      </c>
      <c r="B1484" s="50">
        <v>2016</v>
      </c>
      <c r="C1484" s="50" t="str">
        <f t="shared" si="23"/>
        <v>195172016</v>
      </c>
      <c r="D1484" s="50">
        <f>VLOOKUP(A1484,CATMUN!$B$2:$G$1123,6,0)</f>
        <v>15</v>
      </c>
      <c r="E1484" s="50" t="s">
        <v>2362</v>
      </c>
      <c r="F1484" s="50">
        <v>8414312</v>
      </c>
      <c r="G1484" s="50">
        <v>25866452</v>
      </c>
    </row>
    <row r="1485" spans="1:7" x14ac:dyDescent="0.2">
      <c r="A1485" s="50">
        <v>19517</v>
      </c>
      <c r="B1485" s="50">
        <v>2017</v>
      </c>
      <c r="C1485" s="50" t="str">
        <f t="shared" si="23"/>
        <v>195172017</v>
      </c>
      <c r="D1485" s="50">
        <f>VLOOKUP(A1485,CATMUN!$B$2:$G$1123,6,0)</f>
        <v>15</v>
      </c>
      <c r="E1485" s="50" t="s">
        <v>2362</v>
      </c>
      <c r="F1485" s="50">
        <v>5421</v>
      </c>
      <c r="G1485" s="50">
        <v>38136.226560000003</v>
      </c>
    </row>
    <row r="1486" spans="1:7" x14ac:dyDescent="0.2">
      <c r="A1486" s="50">
        <v>19517</v>
      </c>
      <c r="B1486" s="50">
        <v>2018</v>
      </c>
      <c r="C1486" s="50" t="str">
        <f t="shared" si="23"/>
        <v>195172018</v>
      </c>
      <c r="D1486" s="50">
        <f>VLOOKUP(A1486,CATMUN!$B$2:$G$1123,6,0)</f>
        <v>15</v>
      </c>
      <c r="E1486" s="50" t="s">
        <v>2362</v>
      </c>
      <c r="F1486" s="50">
        <v>7383092</v>
      </c>
      <c r="G1486" s="50">
        <v>27791024</v>
      </c>
    </row>
    <row r="1487" spans="1:7" x14ac:dyDescent="0.2">
      <c r="A1487" s="50">
        <v>19532</v>
      </c>
      <c r="B1487" s="50">
        <v>2015</v>
      </c>
      <c r="C1487" s="50" t="str">
        <f t="shared" si="23"/>
        <v>195322015</v>
      </c>
      <c r="D1487" s="50">
        <f>VLOOKUP(A1487,CATMUN!$B$2:$G$1123,6,0)</f>
        <v>15</v>
      </c>
      <c r="E1487" s="50" t="s">
        <v>1477</v>
      </c>
      <c r="F1487" s="50">
        <v>47557.83</v>
      </c>
      <c r="G1487" s="50">
        <v>100012.99219999999</v>
      </c>
    </row>
    <row r="1488" spans="1:7" x14ac:dyDescent="0.2">
      <c r="A1488" s="50">
        <v>19532</v>
      </c>
      <c r="B1488" s="50">
        <v>2016</v>
      </c>
      <c r="C1488" s="50" t="str">
        <f t="shared" si="23"/>
        <v>195322016</v>
      </c>
      <c r="D1488" s="50">
        <f>VLOOKUP(A1488,CATMUN!$B$2:$G$1123,6,0)</f>
        <v>15</v>
      </c>
      <c r="E1488" s="50" t="s">
        <v>1477</v>
      </c>
      <c r="F1488" s="50">
        <v>55706348</v>
      </c>
      <c r="G1488" s="50">
        <v>89622032</v>
      </c>
    </row>
    <row r="1489" spans="1:7" x14ac:dyDescent="0.2">
      <c r="A1489" s="50">
        <v>19532</v>
      </c>
      <c r="B1489" s="50">
        <v>2017</v>
      </c>
      <c r="C1489" s="50" t="str">
        <f t="shared" si="23"/>
        <v>195322017</v>
      </c>
      <c r="D1489" s="50">
        <f>VLOOKUP(A1489,CATMUN!$B$2:$G$1123,6,0)</f>
        <v>15</v>
      </c>
      <c r="E1489" s="50" t="s">
        <v>1477</v>
      </c>
      <c r="F1489" s="50">
        <v>45527</v>
      </c>
      <c r="G1489" s="50">
        <v>101419.7031</v>
      </c>
    </row>
    <row r="1490" spans="1:7" x14ac:dyDescent="0.2">
      <c r="A1490" s="50">
        <v>19532</v>
      </c>
      <c r="B1490" s="50">
        <v>2018</v>
      </c>
      <c r="C1490" s="50" t="str">
        <f t="shared" si="23"/>
        <v>195322018</v>
      </c>
      <c r="D1490" s="50">
        <f>VLOOKUP(A1490,CATMUN!$B$2:$G$1123,6,0)</f>
        <v>15</v>
      </c>
      <c r="E1490" s="50" t="s">
        <v>1477</v>
      </c>
      <c r="F1490" s="50">
        <v>59991137</v>
      </c>
      <c r="G1490" s="50">
        <v>135966816</v>
      </c>
    </row>
    <row r="1491" spans="1:7" x14ac:dyDescent="0.2">
      <c r="A1491" s="50">
        <v>19533</v>
      </c>
      <c r="B1491" s="50">
        <v>2015</v>
      </c>
      <c r="C1491" s="50" t="str">
        <f t="shared" si="23"/>
        <v>195332015</v>
      </c>
      <c r="D1491" s="50">
        <f>VLOOKUP(A1491,CATMUN!$B$2:$G$1123,6,0)</f>
        <v>15</v>
      </c>
      <c r="E1491" s="50" t="s">
        <v>1478</v>
      </c>
      <c r="F1491" s="50">
        <v>0</v>
      </c>
      <c r="G1491" s="50">
        <v>23350.427729999999</v>
      </c>
    </row>
    <row r="1492" spans="1:7" x14ac:dyDescent="0.2">
      <c r="A1492" s="50">
        <v>19533</v>
      </c>
      <c r="B1492" s="50">
        <v>2016</v>
      </c>
      <c r="C1492" s="50" t="str">
        <f t="shared" si="23"/>
        <v>195332016</v>
      </c>
      <c r="D1492" s="50">
        <f>VLOOKUP(A1492,CATMUN!$B$2:$G$1123,6,0)</f>
        <v>15</v>
      </c>
      <c r="E1492" s="50" t="s">
        <v>1478</v>
      </c>
      <c r="F1492" s="50">
        <v>434060</v>
      </c>
      <c r="G1492" s="50">
        <v>25866452</v>
      </c>
    </row>
    <row r="1493" spans="1:7" x14ac:dyDescent="0.2">
      <c r="A1493" s="50">
        <v>19533</v>
      </c>
      <c r="B1493" s="50">
        <v>2017</v>
      </c>
      <c r="C1493" s="50" t="str">
        <f t="shared" si="23"/>
        <v>195332017</v>
      </c>
      <c r="D1493" s="50">
        <f>VLOOKUP(A1493,CATMUN!$B$2:$G$1123,6,0)</f>
        <v>15</v>
      </c>
      <c r="E1493" s="50" t="s">
        <v>1478</v>
      </c>
      <c r="F1493" s="50">
        <v>0</v>
      </c>
      <c r="G1493" s="50">
        <v>38136.226560000003</v>
      </c>
    </row>
    <row r="1494" spans="1:7" x14ac:dyDescent="0.2">
      <c r="A1494" s="50">
        <v>19548</v>
      </c>
      <c r="B1494" s="50">
        <v>2015</v>
      </c>
      <c r="C1494" s="50" t="str">
        <f t="shared" si="23"/>
        <v>195482015</v>
      </c>
      <c r="D1494" s="50">
        <f>VLOOKUP(A1494,CATMUN!$B$2:$G$1123,6,0)</f>
        <v>14</v>
      </c>
      <c r="E1494" s="50" t="s">
        <v>1479</v>
      </c>
      <c r="F1494" s="50">
        <v>46411</v>
      </c>
      <c r="G1494" s="50">
        <v>338773.03129999997</v>
      </c>
    </row>
    <row r="1495" spans="1:7" x14ac:dyDescent="0.2">
      <c r="A1495" s="50">
        <v>19548</v>
      </c>
      <c r="B1495" s="50">
        <v>2016</v>
      </c>
      <c r="C1495" s="50" t="str">
        <f t="shared" si="23"/>
        <v>195482016</v>
      </c>
      <c r="D1495" s="50">
        <f>VLOOKUP(A1495,CATMUN!$B$2:$G$1123,6,0)</f>
        <v>14</v>
      </c>
      <c r="E1495" s="50" t="s">
        <v>1479</v>
      </c>
      <c r="F1495" s="50">
        <v>47751344</v>
      </c>
      <c r="G1495" s="50">
        <v>218762448</v>
      </c>
    </row>
    <row r="1496" spans="1:7" x14ac:dyDescent="0.2">
      <c r="A1496" s="50">
        <v>19548</v>
      </c>
      <c r="B1496" s="50">
        <v>2017</v>
      </c>
      <c r="C1496" s="50" t="str">
        <f t="shared" si="23"/>
        <v>195482017</v>
      </c>
      <c r="D1496" s="50">
        <f>VLOOKUP(A1496,CATMUN!$B$2:$G$1123,6,0)</f>
        <v>14</v>
      </c>
      <c r="E1496" s="50" t="s">
        <v>1479</v>
      </c>
      <c r="F1496" s="50">
        <v>39277</v>
      </c>
      <c r="G1496" s="50">
        <v>181327</v>
      </c>
    </row>
    <row r="1497" spans="1:7" x14ac:dyDescent="0.2">
      <c r="A1497" s="50">
        <v>19548</v>
      </c>
      <c r="B1497" s="50">
        <v>2018</v>
      </c>
      <c r="C1497" s="50" t="str">
        <f t="shared" si="23"/>
        <v>195482018</v>
      </c>
      <c r="D1497" s="50">
        <f>VLOOKUP(A1497,CATMUN!$B$2:$G$1123,6,0)</f>
        <v>14</v>
      </c>
      <c r="E1497" s="50" t="s">
        <v>1479</v>
      </c>
      <c r="F1497" s="50">
        <v>63872150</v>
      </c>
      <c r="G1497" s="50">
        <v>221394400</v>
      </c>
    </row>
    <row r="1498" spans="1:7" x14ac:dyDescent="0.2">
      <c r="A1498" s="50">
        <v>19573</v>
      </c>
      <c r="B1498" s="50">
        <v>2015</v>
      </c>
      <c r="C1498" s="50" t="str">
        <f t="shared" si="23"/>
        <v>195732015</v>
      </c>
      <c r="D1498" s="50">
        <f>VLOOKUP(A1498,CATMUN!$B$2:$G$1123,6,0)</f>
        <v>14</v>
      </c>
      <c r="E1498" s="50" t="s">
        <v>1480</v>
      </c>
      <c r="F1498" s="50">
        <v>125245.52</v>
      </c>
      <c r="G1498" s="50">
        <v>338773.03129999997</v>
      </c>
    </row>
    <row r="1499" spans="1:7" x14ac:dyDescent="0.2">
      <c r="A1499" s="50">
        <v>19573</v>
      </c>
      <c r="B1499" s="50">
        <v>2016</v>
      </c>
      <c r="C1499" s="50" t="str">
        <f t="shared" si="23"/>
        <v>195732016</v>
      </c>
      <c r="D1499" s="50">
        <f>VLOOKUP(A1499,CATMUN!$B$2:$G$1123,6,0)</f>
        <v>14</v>
      </c>
      <c r="E1499" s="50" t="s">
        <v>1480</v>
      </c>
      <c r="F1499" s="50">
        <v>119695547</v>
      </c>
      <c r="G1499" s="50">
        <v>218762448</v>
      </c>
    </row>
    <row r="1500" spans="1:7" x14ac:dyDescent="0.2">
      <c r="A1500" s="50">
        <v>19573</v>
      </c>
      <c r="B1500" s="50">
        <v>2017</v>
      </c>
      <c r="C1500" s="50" t="str">
        <f t="shared" si="23"/>
        <v>195732017</v>
      </c>
      <c r="D1500" s="50">
        <f>VLOOKUP(A1500,CATMUN!$B$2:$G$1123,6,0)</f>
        <v>14</v>
      </c>
      <c r="E1500" s="50" t="s">
        <v>1480</v>
      </c>
      <c r="F1500" s="50">
        <v>111087.03</v>
      </c>
      <c r="G1500" s="50">
        <v>181327</v>
      </c>
    </row>
    <row r="1501" spans="1:7" x14ac:dyDescent="0.2">
      <c r="A1501" s="50">
        <v>19573</v>
      </c>
      <c r="B1501" s="50">
        <v>2018</v>
      </c>
      <c r="C1501" s="50" t="str">
        <f t="shared" si="23"/>
        <v>195732018</v>
      </c>
      <c r="D1501" s="50">
        <f>VLOOKUP(A1501,CATMUN!$B$2:$G$1123,6,0)</f>
        <v>14</v>
      </c>
      <c r="E1501" s="50" t="s">
        <v>1480</v>
      </c>
      <c r="F1501" s="50">
        <v>147791423</v>
      </c>
      <c r="G1501" s="50">
        <v>221394400</v>
      </c>
    </row>
    <row r="1502" spans="1:7" x14ac:dyDescent="0.2">
      <c r="A1502" s="50">
        <v>19585</v>
      </c>
      <c r="B1502" s="50">
        <v>2015</v>
      </c>
      <c r="C1502" s="50" t="str">
        <f t="shared" si="23"/>
        <v>195852015</v>
      </c>
      <c r="D1502" s="50">
        <f>VLOOKUP(A1502,CATMUN!$B$2:$G$1123,6,0)</f>
        <v>15</v>
      </c>
      <c r="E1502" s="50" t="s">
        <v>1481</v>
      </c>
      <c r="F1502" s="50">
        <v>443</v>
      </c>
      <c r="G1502" s="50">
        <v>23350.427729999999</v>
      </c>
    </row>
    <row r="1503" spans="1:7" x14ac:dyDescent="0.2">
      <c r="A1503" s="50">
        <v>19585</v>
      </c>
      <c r="B1503" s="50">
        <v>2016</v>
      </c>
      <c r="C1503" s="50" t="str">
        <f t="shared" si="23"/>
        <v>195852016</v>
      </c>
      <c r="D1503" s="50">
        <f>VLOOKUP(A1503,CATMUN!$B$2:$G$1123,6,0)</f>
        <v>15</v>
      </c>
      <c r="E1503" s="50" t="s">
        <v>1481</v>
      </c>
      <c r="F1503" s="50">
        <v>573094</v>
      </c>
      <c r="G1503" s="50">
        <v>25866452</v>
      </c>
    </row>
    <row r="1504" spans="1:7" x14ac:dyDescent="0.2">
      <c r="A1504" s="50">
        <v>19585</v>
      </c>
      <c r="B1504" s="50">
        <v>2017</v>
      </c>
      <c r="C1504" s="50" t="str">
        <f t="shared" si="23"/>
        <v>195852017</v>
      </c>
      <c r="D1504" s="50">
        <f>VLOOKUP(A1504,CATMUN!$B$2:$G$1123,6,0)</f>
        <v>15</v>
      </c>
      <c r="E1504" s="50" t="s">
        <v>1481</v>
      </c>
      <c r="F1504" s="50">
        <v>1014</v>
      </c>
      <c r="G1504" s="50">
        <v>38136.226560000003</v>
      </c>
    </row>
    <row r="1505" spans="1:7" x14ac:dyDescent="0.2">
      <c r="A1505" s="50">
        <v>19585</v>
      </c>
      <c r="B1505" s="50">
        <v>2018</v>
      </c>
      <c r="C1505" s="50" t="str">
        <f t="shared" si="23"/>
        <v>195852018</v>
      </c>
      <c r="D1505" s="50">
        <f>VLOOKUP(A1505,CATMUN!$B$2:$G$1123,6,0)</f>
        <v>15</v>
      </c>
      <c r="E1505" s="50" t="s">
        <v>1481</v>
      </c>
      <c r="F1505" s="50">
        <v>1205132</v>
      </c>
      <c r="G1505" s="50">
        <v>27791024</v>
      </c>
    </row>
    <row r="1506" spans="1:7" x14ac:dyDescent="0.2">
      <c r="A1506" s="50">
        <v>19622</v>
      </c>
      <c r="B1506" s="50">
        <v>2015</v>
      </c>
      <c r="C1506" s="50" t="str">
        <f t="shared" si="23"/>
        <v>196222015</v>
      </c>
      <c r="D1506" s="50">
        <f>VLOOKUP(A1506,CATMUN!$B$2:$G$1123,6,0)</f>
        <v>14</v>
      </c>
      <c r="E1506" s="50" t="s">
        <v>1482</v>
      </c>
      <c r="F1506" s="50">
        <v>93</v>
      </c>
      <c r="G1506" s="50">
        <v>338773.03129999997</v>
      </c>
    </row>
    <row r="1507" spans="1:7" x14ac:dyDescent="0.2">
      <c r="A1507" s="50">
        <v>19622</v>
      </c>
      <c r="B1507" s="50">
        <v>2016</v>
      </c>
      <c r="C1507" s="50" t="str">
        <f t="shared" si="23"/>
        <v>196222016</v>
      </c>
      <c r="D1507" s="50">
        <f>VLOOKUP(A1507,CATMUN!$B$2:$G$1123,6,0)</f>
        <v>14</v>
      </c>
      <c r="E1507" s="50" t="s">
        <v>1482</v>
      </c>
      <c r="F1507" s="50">
        <v>843735</v>
      </c>
      <c r="G1507" s="50">
        <v>218762448</v>
      </c>
    </row>
    <row r="1508" spans="1:7" x14ac:dyDescent="0.2">
      <c r="A1508" s="50">
        <v>19622</v>
      </c>
      <c r="B1508" s="50">
        <v>2017</v>
      </c>
      <c r="C1508" s="50" t="str">
        <f t="shared" si="23"/>
        <v>196222017</v>
      </c>
      <c r="D1508" s="50">
        <f>VLOOKUP(A1508,CATMUN!$B$2:$G$1123,6,0)</f>
        <v>14</v>
      </c>
      <c r="E1508" s="50" t="s">
        <v>1482</v>
      </c>
      <c r="F1508" s="50">
        <v>36</v>
      </c>
      <c r="G1508" s="50">
        <v>181327</v>
      </c>
    </row>
    <row r="1509" spans="1:7" x14ac:dyDescent="0.2">
      <c r="A1509" s="50">
        <v>19622</v>
      </c>
      <c r="B1509" s="50">
        <v>2018</v>
      </c>
      <c r="C1509" s="50" t="str">
        <f t="shared" si="23"/>
        <v>196222018</v>
      </c>
      <c r="D1509" s="50">
        <f>VLOOKUP(A1509,CATMUN!$B$2:$G$1123,6,0)</f>
        <v>14</v>
      </c>
      <c r="E1509" s="50" t="s">
        <v>1482</v>
      </c>
      <c r="F1509" s="50">
        <v>4682637</v>
      </c>
      <c r="G1509" s="50">
        <v>221394400</v>
      </c>
    </row>
    <row r="1510" spans="1:7" x14ac:dyDescent="0.2">
      <c r="A1510" s="50">
        <v>19693</v>
      </c>
      <c r="B1510" s="50">
        <v>2015</v>
      </c>
      <c r="C1510" s="50" t="str">
        <f t="shared" si="23"/>
        <v>196932015</v>
      </c>
      <c r="D1510" s="50">
        <f>VLOOKUP(A1510,CATMUN!$B$2:$G$1123,6,0)</f>
        <v>15</v>
      </c>
      <c r="E1510" s="50" t="s">
        <v>1483</v>
      </c>
      <c r="F1510" s="50">
        <v>5778</v>
      </c>
      <c r="G1510" s="50">
        <v>23350.427729999999</v>
      </c>
    </row>
    <row r="1511" spans="1:7" x14ac:dyDescent="0.2">
      <c r="A1511" s="50">
        <v>19693</v>
      </c>
      <c r="B1511" s="50">
        <v>2016</v>
      </c>
      <c r="C1511" s="50" t="str">
        <f t="shared" si="23"/>
        <v>196932016</v>
      </c>
      <c r="D1511" s="50">
        <f>VLOOKUP(A1511,CATMUN!$B$2:$G$1123,6,0)</f>
        <v>15</v>
      </c>
      <c r="E1511" s="50" t="s">
        <v>1483</v>
      </c>
      <c r="F1511" s="50">
        <v>3664000</v>
      </c>
      <c r="G1511" s="50">
        <v>25866452</v>
      </c>
    </row>
    <row r="1512" spans="1:7" x14ac:dyDescent="0.2">
      <c r="A1512" s="50">
        <v>19693</v>
      </c>
      <c r="B1512" s="50">
        <v>2017</v>
      </c>
      <c r="C1512" s="50" t="str">
        <f t="shared" si="23"/>
        <v>196932017</v>
      </c>
      <c r="D1512" s="50">
        <f>VLOOKUP(A1512,CATMUN!$B$2:$G$1123,6,0)</f>
        <v>15</v>
      </c>
      <c r="E1512" s="50" t="s">
        <v>1483</v>
      </c>
      <c r="F1512" s="50">
        <v>3776</v>
      </c>
      <c r="G1512" s="50">
        <v>38136.226560000003</v>
      </c>
    </row>
    <row r="1513" spans="1:7" x14ac:dyDescent="0.2">
      <c r="A1513" s="50">
        <v>19693</v>
      </c>
      <c r="B1513" s="50">
        <v>2018</v>
      </c>
      <c r="C1513" s="50" t="str">
        <f t="shared" si="23"/>
        <v>196932018</v>
      </c>
      <c r="D1513" s="50">
        <f>VLOOKUP(A1513,CATMUN!$B$2:$G$1123,6,0)</f>
        <v>15</v>
      </c>
      <c r="E1513" s="50" t="s">
        <v>1483</v>
      </c>
      <c r="F1513" s="50">
        <v>1207857</v>
      </c>
      <c r="G1513" s="50">
        <v>27791024</v>
      </c>
    </row>
    <row r="1514" spans="1:7" x14ac:dyDescent="0.2">
      <c r="A1514" s="50">
        <v>19698</v>
      </c>
      <c r="B1514" s="50">
        <v>2015</v>
      </c>
      <c r="C1514" s="50" t="str">
        <f t="shared" si="23"/>
        <v>196982015</v>
      </c>
      <c r="D1514" s="50">
        <f>VLOOKUP(A1514,CATMUN!$B$2:$G$1123,6,0)</f>
        <v>14</v>
      </c>
      <c r="E1514" s="50" t="s">
        <v>1484</v>
      </c>
      <c r="F1514" s="50">
        <v>436753</v>
      </c>
      <c r="G1514" s="50">
        <v>338773.03129999997</v>
      </c>
    </row>
    <row r="1515" spans="1:7" x14ac:dyDescent="0.2">
      <c r="A1515" s="50">
        <v>19698</v>
      </c>
      <c r="B1515" s="50">
        <v>2016</v>
      </c>
      <c r="C1515" s="50" t="str">
        <f t="shared" si="23"/>
        <v>196982016</v>
      </c>
      <c r="D1515" s="50">
        <f>VLOOKUP(A1515,CATMUN!$B$2:$G$1123,6,0)</f>
        <v>14</v>
      </c>
      <c r="E1515" s="50" t="s">
        <v>1484</v>
      </c>
      <c r="F1515" s="50">
        <v>444681371</v>
      </c>
      <c r="G1515" s="50">
        <v>218762448</v>
      </c>
    </row>
    <row r="1516" spans="1:7" x14ac:dyDescent="0.2">
      <c r="A1516" s="50">
        <v>19698</v>
      </c>
      <c r="B1516" s="50">
        <v>2017</v>
      </c>
      <c r="C1516" s="50" t="str">
        <f t="shared" si="23"/>
        <v>196982017</v>
      </c>
      <c r="D1516" s="50">
        <f>VLOOKUP(A1516,CATMUN!$B$2:$G$1123,6,0)</f>
        <v>14</v>
      </c>
      <c r="E1516" s="50" t="s">
        <v>1484</v>
      </c>
      <c r="F1516" s="50">
        <v>381069</v>
      </c>
      <c r="G1516" s="50">
        <v>181327</v>
      </c>
    </row>
    <row r="1517" spans="1:7" x14ac:dyDescent="0.2">
      <c r="A1517" s="50">
        <v>19698</v>
      </c>
      <c r="B1517" s="50">
        <v>2018</v>
      </c>
      <c r="C1517" s="50" t="str">
        <f t="shared" si="23"/>
        <v>196982018</v>
      </c>
      <c r="D1517" s="50">
        <f>VLOOKUP(A1517,CATMUN!$B$2:$G$1123,6,0)</f>
        <v>14</v>
      </c>
      <c r="E1517" s="50" t="s">
        <v>1484</v>
      </c>
      <c r="F1517" s="50">
        <v>305732543</v>
      </c>
      <c r="G1517" s="50">
        <v>221394400</v>
      </c>
    </row>
    <row r="1518" spans="1:7" x14ac:dyDescent="0.2">
      <c r="A1518" s="50">
        <v>19701</v>
      </c>
      <c r="B1518" s="50">
        <v>2015</v>
      </c>
      <c r="C1518" s="50" t="str">
        <f t="shared" si="23"/>
        <v>197012015</v>
      </c>
      <c r="D1518" s="50">
        <f>VLOOKUP(A1518,CATMUN!$B$2:$G$1123,6,0)</f>
        <v>15</v>
      </c>
      <c r="E1518" s="50" t="s">
        <v>1279</v>
      </c>
      <c r="F1518" s="50">
        <v>40</v>
      </c>
      <c r="G1518" s="50">
        <v>23350.427729999999</v>
      </c>
    </row>
    <row r="1519" spans="1:7" x14ac:dyDescent="0.2">
      <c r="A1519" s="50">
        <v>19701</v>
      </c>
      <c r="B1519" s="50">
        <v>2016</v>
      </c>
      <c r="C1519" s="50" t="str">
        <f t="shared" si="23"/>
        <v>197012016</v>
      </c>
      <c r="D1519" s="50">
        <f>VLOOKUP(A1519,CATMUN!$B$2:$G$1123,6,0)</f>
        <v>15</v>
      </c>
      <c r="E1519" s="50" t="s">
        <v>1279</v>
      </c>
      <c r="F1519" s="50">
        <v>23520</v>
      </c>
      <c r="G1519" s="50">
        <v>25866452</v>
      </c>
    </row>
    <row r="1520" spans="1:7" x14ac:dyDescent="0.2">
      <c r="A1520" s="50">
        <v>19701</v>
      </c>
      <c r="B1520" s="50">
        <v>2017</v>
      </c>
      <c r="C1520" s="50" t="str">
        <f t="shared" si="23"/>
        <v>197012017</v>
      </c>
      <c r="D1520" s="50">
        <f>VLOOKUP(A1520,CATMUN!$B$2:$G$1123,6,0)</f>
        <v>15</v>
      </c>
      <c r="E1520" s="50" t="s">
        <v>1279</v>
      </c>
      <c r="F1520" s="50">
        <v>0</v>
      </c>
      <c r="G1520" s="50">
        <v>38136.226560000003</v>
      </c>
    </row>
    <row r="1521" spans="1:7" x14ac:dyDescent="0.2">
      <c r="A1521" s="50">
        <v>19701</v>
      </c>
      <c r="B1521" s="50">
        <v>2018</v>
      </c>
      <c r="C1521" s="50" t="str">
        <f t="shared" si="23"/>
        <v>197012018</v>
      </c>
      <c r="D1521" s="50">
        <f>VLOOKUP(A1521,CATMUN!$B$2:$G$1123,6,0)</f>
        <v>15</v>
      </c>
      <c r="E1521" s="50" t="s">
        <v>1279</v>
      </c>
      <c r="F1521" s="50">
        <v>12000</v>
      </c>
      <c r="G1521" s="50">
        <v>27791024</v>
      </c>
    </row>
    <row r="1522" spans="1:7" x14ac:dyDescent="0.2">
      <c r="A1522" s="50">
        <v>19743</v>
      </c>
      <c r="B1522" s="50">
        <v>2015</v>
      </c>
      <c r="C1522" s="50" t="str">
        <f t="shared" si="23"/>
        <v>197432015</v>
      </c>
      <c r="D1522" s="50">
        <f>VLOOKUP(A1522,CATMUN!$B$2:$G$1123,6,0)</f>
        <v>15</v>
      </c>
      <c r="E1522" s="50" t="s">
        <v>1485</v>
      </c>
      <c r="F1522" s="50">
        <v>3387</v>
      </c>
      <c r="G1522" s="50">
        <v>23350.427729999999</v>
      </c>
    </row>
    <row r="1523" spans="1:7" x14ac:dyDescent="0.2">
      <c r="A1523" s="50">
        <v>19743</v>
      </c>
      <c r="B1523" s="50">
        <v>2016</v>
      </c>
      <c r="C1523" s="50" t="str">
        <f t="shared" si="23"/>
        <v>197432016</v>
      </c>
      <c r="D1523" s="50">
        <f>VLOOKUP(A1523,CATMUN!$B$2:$G$1123,6,0)</f>
        <v>15</v>
      </c>
      <c r="E1523" s="50" t="s">
        <v>1485</v>
      </c>
      <c r="F1523" s="50">
        <v>8527180</v>
      </c>
      <c r="G1523" s="50">
        <v>25866452</v>
      </c>
    </row>
    <row r="1524" spans="1:7" x14ac:dyDescent="0.2">
      <c r="A1524" s="50">
        <v>19743</v>
      </c>
      <c r="B1524" s="50">
        <v>2017</v>
      </c>
      <c r="C1524" s="50" t="str">
        <f t="shared" si="23"/>
        <v>197432017</v>
      </c>
      <c r="D1524" s="50">
        <f>VLOOKUP(A1524,CATMUN!$B$2:$G$1123,6,0)</f>
        <v>15</v>
      </c>
      <c r="E1524" s="50" t="s">
        <v>1485</v>
      </c>
      <c r="F1524" s="50">
        <v>6115.29</v>
      </c>
      <c r="G1524" s="50">
        <v>38136.226560000003</v>
      </c>
    </row>
    <row r="1525" spans="1:7" x14ac:dyDescent="0.2">
      <c r="A1525" s="50">
        <v>19743</v>
      </c>
      <c r="B1525" s="50">
        <v>2018</v>
      </c>
      <c r="C1525" s="50" t="str">
        <f t="shared" si="23"/>
        <v>197432018</v>
      </c>
      <c r="D1525" s="50">
        <f>VLOOKUP(A1525,CATMUN!$B$2:$G$1123,6,0)</f>
        <v>15</v>
      </c>
      <c r="E1525" s="50" t="s">
        <v>1485</v>
      </c>
      <c r="F1525" s="50">
        <v>11307411</v>
      </c>
      <c r="G1525" s="50">
        <v>27791024</v>
      </c>
    </row>
    <row r="1526" spans="1:7" x14ac:dyDescent="0.2">
      <c r="A1526" s="50">
        <v>19760</v>
      </c>
      <c r="B1526" s="50">
        <v>2015</v>
      </c>
      <c r="C1526" s="50" t="str">
        <f t="shared" si="23"/>
        <v>197602015</v>
      </c>
      <c r="D1526" s="50">
        <f>VLOOKUP(A1526,CATMUN!$B$2:$G$1123,6,0)</f>
        <v>15</v>
      </c>
      <c r="E1526" s="50" t="s">
        <v>1486</v>
      </c>
      <c r="F1526" s="50">
        <v>2602</v>
      </c>
      <c r="G1526" s="50">
        <v>23350.427729999999</v>
      </c>
    </row>
    <row r="1527" spans="1:7" x14ac:dyDescent="0.2">
      <c r="A1527" s="50">
        <v>19760</v>
      </c>
      <c r="B1527" s="50">
        <v>2016</v>
      </c>
      <c r="C1527" s="50" t="str">
        <f t="shared" si="23"/>
        <v>197602016</v>
      </c>
      <c r="D1527" s="50">
        <f>VLOOKUP(A1527,CATMUN!$B$2:$G$1123,6,0)</f>
        <v>15</v>
      </c>
      <c r="E1527" s="50" t="s">
        <v>1486</v>
      </c>
      <c r="F1527" s="50">
        <v>1965000</v>
      </c>
      <c r="G1527" s="50">
        <v>25866452</v>
      </c>
    </row>
    <row r="1528" spans="1:7" x14ac:dyDescent="0.2">
      <c r="A1528" s="50">
        <v>19760</v>
      </c>
      <c r="B1528" s="50">
        <v>2017</v>
      </c>
      <c r="C1528" s="50" t="str">
        <f t="shared" si="23"/>
        <v>197602017</v>
      </c>
      <c r="D1528" s="50">
        <f>VLOOKUP(A1528,CATMUN!$B$2:$G$1123,6,0)</f>
        <v>15</v>
      </c>
      <c r="E1528" s="50" t="s">
        <v>1486</v>
      </c>
      <c r="F1528" s="50">
        <v>1009</v>
      </c>
      <c r="G1528" s="50">
        <v>38136.226560000003</v>
      </c>
    </row>
    <row r="1529" spans="1:7" x14ac:dyDescent="0.2">
      <c r="A1529" s="50">
        <v>19760</v>
      </c>
      <c r="B1529" s="50">
        <v>2018</v>
      </c>
      <c r="C1529" s="50" t="str">
        <f t="shared" si="23"/>
        <v>197602018</v>
      </c>
      <c r="D1529" s="50">
        <f>VLOOKUP(A1529,CATMUN!$B$2:$G$1123,6,0)</f>
        <v>15</v>
      </c>
      <c r="E1529" s="50" t="s">
        <v>1486</v>
      </c>
      <c r="F1529" s="50">
        <v>1329000</v>
      </c>
      <c r="G1529" s="50">
        <v>27791024</v>
      </c>
    </row>
    <row r="1530" spans="1:7" x14ac:dyDescent="0.2">
      <c r="A1530" s="50">
        <v>19780</v>
      </c>
      <c r="B1530" s="50">
        <v>2015</v>
      </c>
      <c r="C1530" s="50" t="str">
        <f t="shared" si="23"/>
        <v>197802015</v>
      </c>
      <c r="D1530" s="50">
        <f>VLOOKUP(A1530,CATMUN!$B$2:$G$1123,6,0)</f>
        <v>15</v>
      </c>
      <c r="E1530" s="50" t="s">
        <v>1487</v>
      </c>
      <c r="F1530" s="50">
        <v>24627</v>
      </c>
      <c r="G1530" s="50">
        <v>18925.23633</v>
      </c>
    </row>
    <row r="1531" spans="1:7" x14ac:dyDescent="0.2">
      <c r="A1531" s="50">
        <v>19780</v>
      </c>
      <c r="B1531" s="50">
        <v>2016</v>
      </c>
      <c r="C1531" s="50" t="str">
        <f t="shared" si="23"/>
        <v>197802016</v>
      </c>
      <c r="D1531" s="50">
        <f>VLOOKUP(A1531,CATMUN!$B$2:$G$1123,6,0)</f>
        <v>15</v>
      </c>
      <c r="E1531" s="50" t="s">
        <v>1487</v>
      </c>
      <c r="F1531" s="50">
        <v>28048554</v>
      </c>
      <c r="G1531" s="50">
        <v>28165158</v>
      </c>
    </row>
    <row r="1532" spans="1:7" x14ac:dyDescent="0.2">
      <c r="A1532" s="50">
        <v>19780</v>
      </c>
      <c r="B1532" s="50">
        <v>2017</v>
      </c>
      <c r="C1532" s="50" t="str">
        <f t="shared" si="23"/>
        <v>197802017</v>
      </c>
      <c r="D1532" s="50">
        <f>VLOOKUP(A1532,CATMUN!$B$2:$G$1123,6,0)</f>
        <v>15</v>
      </c>
      <c r="E1532" s="50" t="s">
        <v>1487</v>
      </c>
      <c r="F1532" s="50">
        <v>19792</v>
      </c>
      <c r="G1532" s="50">
        <v>16446.85742</v>
      </c>
    </row>
    <row r="1533" spans="1:7" x14ac:dyDescent="0.2">
      <c r="A1533" s="50">
        <v>19780</v>
      </c>
      <c r="B1533" s="50">
        <v>2018</v>
      </c>
      <c r="C1533" s="50" t="str">
        <f t="shared" si="23"/>
        <v>197802018</v>
      </c>
      <c r="D1533" s="50">
        <f>VLOOKUP(A1533,CATMUN!$B$2:$G$1123,6,0)</f>
        <v>15</v>
      </c>
      <c r="E1533" s="50" t="s">
        <v>1487</v>
      </c>
      <c r="F1533" s="50">
        <v>31523100</v>
      </c>
      <c r="G1533" s="50">
        <v>31061434</v>
      </c>
    </row>
    <row r="1534" spans="1:7" x14ac:dyDescent="0.2">
      <c r="A1534" s="50">
        <v>19785</v>
      </c>
      <c r="B1534" s="50">
        <v>2015</v>
      </c>
      <c r="C1534" s="50" t="str">
        <f t="shared" si="23"/>
        <v>197852015</v>
      </c>
      <c r="D1534" s="50">
        <f>VLOOKUP(A1534,CATMUN!$B$2:$G$1123,6,0)</f>
        <v>15</v>
      </c>
      <c r="E1534" s="50" t="s">
        <v>1488</v>
      </c>
      <c r="F1534" s="50">
        <v>2</v>
      </c>
      <c r="G1534" s="50">
        <v>23350.427729999999</v>
      </c>
    </row>
    <row r="1535" spans="1:7" x14ac:dyDescent="0.2">
      <c r="A1535" s="50">
        <v>19785</v>
      </c>
      <c r="B1535" s="50">
        <v>2016</v>
      </c>
      <c r="C1535" s="50" t="str">
        <f t="shared" si="23"/>
        <v>197852016</v>
      </c>
      <c r="D1535" s="50">
        <f>VLOOKUP(A1535,CATMUN!$B$2:$G$1123,6,0)</f>
        <v>15</v>
      </c>
      <c r="E1535" s="50" t="s">
        <v>1488</v>
      </c>
      <c r="F1535" s="50">
        <v>2616140</v>
      </c>
      <c r="G1535" s="50">
        <v>25866452</v>
      </c>
    </row>
    <row r="1536" spans="1:7" x14ac:dyDescent="0.2">
      <c r="A1536" s="50">
        <v>19785</v>
      </c>
      <c r="B1536" s="50">
        <v>2017</v>
      </c>
      <c r="C1536" s="50" t="str">
        <f t="shared" si="23"/>
        <v>197852017</v>
      </c>
      <c r="D1536" s="50">
        <f>VLOOKUP(A1536,CATMUN!$B$2:$G$1123,6,0)</f>
        <v>15</v>
      </c>
      <c r="E1536" s="50" t="s">
        <v>1488</v>
      </c>
      <c r="F1536" s="50">
        <v>980</v>
      </c>
      <c r="G1536" s="50">
        <v>38136.226560000003</v>
      </c>
    </row>
    <row r="1537" spans="1:7" x14ac:dyDescent="0.2">
      <c r="A1537" s="50">
        <v>19785</v>
      </c>
      <c r="B1537" s="50">
        <v>2018</v>
      </c>
      <c r="C1537" s="50" t="str">
        <f t="shared" si="23"/>
        <v>197852018</v>
      </c>
      <c r="D1537" s="50">
        <f>VLOOKUP(A1537,CATMUN!$B$2:$G$1123,6,0)</f>
        <v>15</v>
      </c>
      <c r="E1537" s="50" t="s">
        <v>1488</v>
      </c>
      <c r="F1537" s="50">
        <v>1411515</v>
      </c>
      <c r="G1537" s="50">
        <v>27791024</v>
      </c>
    </row>
    <row r="1538" spans="1:7" x14ac:dyDescent="0.2">
      <c r="A1538" s="50">
        <v>19807</v>
      </c>
      <c r="B1538" s="50">
        <v>2015</v>
      </c>
      <c r="C1538" s="50" t="str">
        <f t="shared" si="23"/>
        <v>198072015</v>
      </c>
      <c r="D1538" s="50">
        <f>VLOOKUP(A1538,CATMUN!$B$2:$G$1123,6,0)</f>
        <v>14</v>
      </c>
      <c r="E1538" s="50" t="s">
        <v>1489</v>
      </c>
      <c r="F1538" s="50">
        <v>13939</v>
      </c>
      <c r="G1538" s="50">
        <v>113668.75780000001</v>
      </c>
    </row>
    <row r="1539" spans="1:7" x14ac:dyDescent="0.2">
      <c r="A1539" s="50">
        <v>19807</v>
      </c>
      <c r="B1539" s="50">
        <v>2016</v>
      </c>
      <c r="C1539" s="50" t="str">
        <f t="shared" ref="C1539:C1602" si="24">A1539&amp;B1539</f>
        <v>198072016</v>
      </c>
      <c r="D1539" s="50">
        <f>VLOOKUP(A1539,CATMUN!$B$2:$G$1123,6,0)</f>
        <v>14</v>
      </c>
      <c r="E1539" s="50" t="s">
        <v>1489</v>
      </c>
      <c r="F1539" s="50">
        <v>28935110</v>
      </c>
      <c r="G1539" s="50">
        <v>137806640</v>
      </c>
    </row>
    <row r="1540" spans="1:7" x14ac:dyDescent="0.2">
      <c r="A1540" s="50">
        <v>19807</v>
      </c>
      <c r="B1540" s="50">
        <v>2017</v>
      </c>
      <c r="C1540" s="50" t="str">
        <f t="shared" si="24"/>
        <v>198072017</v>
      </c>
      <c r="D1540" s="50">
        <f>VLOOKUP(A1540,CATMUN!$B$2:$G$1123,6,0)</f>
        <v>14</v>
      </c>
      <c r="E1540" s="50" t="s">
        <v>1489</v>
      </c>
      <c r="F1540" s="50">
        <v>18367</v>
      </c>
      <c r="G1540" s="50">
        <v>123698.71090000001</v>
      </c>
    </row>
    <row r="1541" spans="1:7" x14ac:dyDescent="0.2">
      <c r="A1541" s="50">
        <v>19807</v>
      </c>
      <c r="B1541" s="50">
        <v>2018</v>
      </c>
      <c r="C1541" s="50" t="str">
        <f t="shared" si="24"/>
        <v>198072018</v>
      </c>
      <c r="D1541" s="50">
        <f>VLOOKUP(A1541,CATMUN!$B$2:$G$1123,6,0)</f>
        <v>14</v>
      </c>
      <c r="E1541" s="50" t="s">
        <v>1489</v>
      </c>
      <c r="F1541" s="50">
        <v>30492108</v>
      </c>
      <c r="G1541" s="50">
        <v>151337472</v>
      </c>
    </row>
    <row r="1542" spans="1:7" x14ac:dyDescent="0.2">
      <c r="A1542" s="50">
        <v>19809</v>
      </c>
      <c r="B1542" s="50">
        <v>2016</v>
      </c>
      <c r="C1542" s="50" t="str">
        <f t="shared" si="24"/>
        <v>198092016</v>
      </c>
      <c r="D1542" s="50">
        <f>VLOOKUP(A1542,CATMUN!$B$2:$G$1123,6,0)</f>
        <v>15</v>
      </c>
      <c r="E1542" s="50" t="s">
        <v>1490</v>
      </c>
      <c r="F1542" s="50">
        <v>326000</v>
      </c>
      <c r="G1542" s="50">
        <v>25866452</v>
      </c>
    </row>
    <row r="1543" spans="1:7" x14ac:dyDescent="0.2">
      <c r="A1543" s="50">
        <v>19809</v>
      </c>
      <c r="B1543" s="50">
        <v>2018</v>
      </c>
      <c r="C1543" s="50" t="str">
        <f t="shared" si="24"/>
        <v>198092018</v>
      </c>
      <c r="D1543" s="50">
        <f>VLOOKUP(A1543,CATMUN!$B$2:$G$1123,6,0)</f>
        <v>15</v>
      </c>
      <c r="E1543" s="50" t="s">
        <v>1490</v>
      </c>
      <c r="F1543" s="50">
        <v>3602000</v>
      </c>
      <c r="G1543" s="50">
        <v>27791024</v>
      </c>
    </row>
    <row r="1544" spans="1:7" x14ac:dyDescent="0.2">
      <c r="A1544" s="50">
        <v>19821</v>
      </c>
      <c r="B1544" s="50">
        <v>2015</v>
      </c>
      <c r="C1544" s="50" t="str">
        <f t="shared" si="24"/>
        <v>198212015</v>
      </c>
      <c r="D1544" s="50">
        <f>VLOOKUP(A1544,CATMUN!$B$2:$G$1123,6,0)</f>
        <v>15</v>
      </c>
      <c r="E1544" s="50" t="s">
        <v>2363</v>
      </c>
      <c r="F1544" s="50">
        <v>14526</v>
      </c>
      <c r="G1544" s="50">
        <v>100012.99219999999</v>
      </c>
    </row>
    <row r="1545" spans="1:7" x14ac:dyDescent="0.2">
      <c r="A1545" s="50">
        <v>19821</v>
      </c>
      <c r="B1545" s="50">
        <v>2016</v>
      </c>
      <c r="C1545" s="50" t="str">
        <f t="shared" si="24"/>
        <v>198212016</v>
      </c>
      <c r="D1545" s="50">
        <f>VLOOKUP(A1545,CATMUN!$B$2:$G$1123,6,0)</f>
        <v>15</v>
      </c>
      <c r="E1545" s="50" t="s">
        <v>2363</v>
      </c>
      <c r="F1545" s="50">
        <v>16278548</v>
      </c>
      <c r="G1545" s="50">
        <v>89622032</v>
      </c>
    </row>
    <row r="1546" spans="1:7" x14ac:dyDescent="0.2">
      <c r="A1546" s="50">
        <v>19821</v>
      </c>
      <c r="B1546" s="50">
        <v>2017</v>
      </c>
      <c r="C1546" s="50" t="str">
        <f t="shared" si="24"/>
        <v>198212017</v>
      </c>
      <c r="D1546" s="50">
        <f>VLOOKUP(A1546,CATMUN!$B$2:$G$1123,6,0)</f>
        <v>15</v>
      </c>
      <c r="E1546" s="50" t="s">
        <v>2363</v>
      </c>
      <c r="F1546" s="50">
        <v>10737</v>
      </c>
      <c r="G1546" s="50">
        <v>101419.7031</v>
      </c>
    </row>
    <row r="1547" spans="1:7" x14ac:dyDescent="0.2">
      <c r="A1547" s="50">
        <v>19821</v>
      </c>
      <c r="B1547" s="50">
        <v>2018</v>
      </c>
      <c r="C1547" s="50" t="str">
        <f t="shared" si="24"/>
        <v>198212018</v>
      </c>
      <c r="D1547" s="50">
        <f>VLOOKUP(A1547,CATMUN!$B$2:$G$1123,6,0)</f>
        <v>15</v>
      </c>
      <c r="E1547" s="50" t="s">
        <v>2363</v>
      </c>
      <c r="F1547" s="50">
        <v>20545908</v>
      </c>
      <c r="G1547" s="50">
        <v>135966816</v>
      </c>
    </row>
    <row r="1548" spans="1:7" x14ac:dyDescent="0.2">
      <c r="A1548" s="50">
        <v>19824</v>
      </c>
      <c r="B1548" s="50">
        <v>2015</v>
      </c>
      <c r="C1548" s="50" t="str">
        <f t="shared" si="24"/>
        <v>198242015</v>
      </c>
      <c r="D1548" s="50">
        <f>VLOOKUP(A1548,CATMUN!$B$2:$G$1123,6,0)</f>
        <v>15</v>
      </c>
      <c r="E1548" s="50" t="s">
        <v>1492</v>
      </c>
      <c r="F1548" s="50">
        <v>0</v>
      </c>
      <c r="G1548" s="50">
        <v>23350.427729999999</v>
      </c>
    </row>
    <row r="1549" spans="1:7" x14ac:dyDescent="0.2">
      <c r="A1549" s="50">
        <v>19824</v>
      </c>
      <c r="B1549" s="50">
        <v>2016</v>
      </c>
      <c r="C1549" s="50" t="str">
        <f t="shared" si="24"/>
        <v>198242016</v>
      </c>
      <c r="D1549" s="50">
        <f>VLOOKUP(A1549,CATMUN!$B$2:$G$1123,6,0)</f>
        <v>15</v>
      </c>
      <c r="E1549" s="50" t="s">
        <v>1492</v>
      </c>
      <c r="F1549" s="50">
        <v>0</v>
      </c>
      <c r="G1549" s="50">
        <v>25866452</v>
      </c>
    </row>
    <row r="1550" spans="1:7" x14ac:dyDescent="0.2">
      <c r="A1550" s="50">
        <v>19824</v>
      </c>
      <c r="B1550" s="50">
        <v>2017</v>
      </c>
      <c r="C1550" s="50" t="str">
        <f t="shared" si="24"/>
        <v>198242017</v>
      </c>
      <c r="D1550" s="50">
        <f>VLOOKUP(A1550,CATMUN!$B$2:$G$1123,6,0)</f>
        <v>15</v>
      </c>
      <c r="E1550" s="50" t="s">
        <v>1492</v>
      </c>
      <c r="F1550" s="50">
        <v>0</v>
      </c>
      <c r="G1550" s="50">
        <v>38136.226560000003</v>
      </c>
    </row>
    <row r="1551" spans="1:7" x14ac:dyDescent="0.2">
      <c r="A1551" s="50">
        <v>19824</v>
      </c>
      <c r="B1551" s="50">
        <v>2018</v>
      </c>
      <c r="C1551" s="50" t="str">
        <f t="shared" si="24"/>
        <v>198242018</v>
      </c>
      <c r="D1551" s="50">
        <f>VLOOKUP(A1551,CATMUN!$B$2:$G$1123,6,0)</f>
        <v>15</v>
      </c>
      <c r="E1551" s="50" t="s">
        <v>1492</v>
      </c>
      <c r="F1551" s="50">
        <v>5340089</v>
      </c>
      <c r="G1551" s="50">
        <v>27791024</v>
      </c>
    </row>
    <row r="1552" spans="1:7" x14ac:dyDescent="0.2">
      <c r="A1552" s="50">
        <v>19845</v>
      </c>
      <c r="B1552" s="50">
        <v>2015</v>
      </c>
      <c r="C1552" s="50" t="str">
        <f t="shared" si="24"/>
        <v>198452015</v>
      </c>
      <c r="D1552" s="50">
        <f>VLOOKUP(A1552,CATMUN!$B$2:$G$1123,6,0)</f>
        <v>14</v>
      </c>
      <c r="E1552" s="50" t="s">
        <v>1493</v>
      </c>
      <c r="F1552" s="50">
        <v>286721</v>
      </c>
      <c r="G1552" s="50">
        <v>338773.03129999997</v>
      </c>
    </row>
    <row r="1553" spans="1:7" x14ac:dyDescent="0.2">
      <c r="A1553" s="50">
        <v>19845</v>
      </c>
      <c r="B1553" s="50">
        <v>2016</v>
      </c>
      <c r="C1553" s="50" t="str">
        <f t="shared" si="24"/>
        <v>198452016</v>
      </c>
      <c r="D1553" s="50">
        <f>VLOOKUP(A1553,CATMUN!$B$2:$G$1123,6,0)</f>
        <v>14</v>
      </c>
      <c r="E1553" s="50" t="s">
        <v>1493</v>
      </c>
      <c r="F1553" s="50">
        <v>448765107</v>
      </c>
      <c r="G1553" s="50">
        <v>218762448</v>
      </c>
    </row>
    <row r="1554" spans="1:7" x14ac:dyDescent="0.2">
      <c r="A1554" s="50">
        <v>19845</v>
      </c>
      <c r="B1554" s="50">
        <v>2017</v>
      </c>
      <c r="C1554" s="50" t="str">
        <f t="shared" si="24"/>
        <v>198452017</v>
      </c>
      <c r="D1554" s="50">
        <f>VLOOKUP(A1554,CATMUN!$B$2:$G$1123,6,0)</f>
        <v>14</v>
      </c>
      <c r="E1554" s="50" t="s">
        <v>1493</v>
      </c>
      <c r="F1554" s="50">
        <v>201919</v>
      </c>
      <c r="G1554" s="50">
        <v>181327</v>
      </c>
    </row>
    <row r="1555" spans="1:7" x14ac:dyDescent="0.2">
      <c r="A1555" s="50">
        <v>19845</v>
      </c>
      <c r="B1555" s="50">
        <v>2018</v>
      </c>
      <c r="C1555" s="50" t="str">
        <f t="shared" si="24"/>
        <v>198452018</v>
      </c>
      <c r="D1555" s="50">
        <f>VLOOKUP(A1555,CATMUN!$B$2:$G$1123,6,0)</f>
        <v>14</v>
      </c>
      <c r="E1555" s="50" t="s">
        <v>1493</v>
      </c>
      <c r="F1555" s="50">
        <v>409383097</v>
      </c>
      <c r="G1555" s="50">
        <v>221394400</v>
      </c>
    </row>
    <row r="1556" spans="1:7" x14ac:dyDescent="0.2">
      <c r="A1556" s="50">
        <v>20001</v>
      </c>
      <c r="B1556" s="50">
        <v>2015</v>
      </c>
      <c r="C1556" s="50" t="str">
        <f t="shared" si="24"/>
        <v>200012015</v>
      </c>
      <c r="D1556" s="50">
        <f>VLOOKUP(A1556,CATMUN!$B$2:$G$1123,6,0)</f>
        <v>12</v>
      </c>
      <c r="E1556" s="50" t="s">
        <v>1495</v>
      </c>
      <c r="F1556" s="50">
        <v>4401104</v>
      </c>
      <c r="G1556" s="50">
        <v>2483875.5</v>
      </c>
    </row>
    <row r="1557" spans="1:7" x14ac:dyDescent="0.2">
      <c r="A1557" s="50">
        <v>20001</v>
      </c>
      <c r="B1557" s="50">
        <v>2016</v>
      </c>
      <c r="C1557" s="50" t="str">
        <f t="shared" si="24"/>
        <v>200012016</v>
      </c>
      <c r="D1557" s="50">
        <f>VLOOKUP(A1557,CATMUN!$B$2:$G$1123,6,0)</f>
        <v>12</v>
      </c>
      <c r="E1557" s="50" t="s">
        <v>1495</v>
      </c>
      <c r="F1557" s="50">
        <v>3985703738</v>
      </c>
      <c r="G1557" s="50">
        <v>2746254848</v>
      </c>
    </row>
    <row r="1558" spans="1:7" x14ac:dyDescent="0.2">
      <c r="A1558" s="50">
        <v>20001</v>
      </c>
      <c r="B1558" s="50">
        <v>2017</v>
      </c>
      <c r="C1558" s="50" t="str">
        <f t="shared" si="24"/>
        <v>200012017</v>
      </c>
      <c r="D1558" s="50">
        <f>VLOOKUP(A1558,CATMUN!$B$2:$G$1123,6,0)</f>
        <v>12</v>
      </c>
      <c r="E1558" s="50" t="s">
        <v>1495</v>
      </c>
      <c r="F1558" s="50">
        <v>3970904</v>
      </c>
      <c r="G1558" s="50">
        <v>2258626.5</v>
      </c>
    </row>
    <row r="1559" spans="1:7" x14ac:dyDescent="0.2">
      <c r="A1559" s="50">
        <v>20001</v>
      </c>
      <c r="B1559" s="50">
        <v>2018</v>
      </c>
      <c r="C1559" s="50" t="str">
        <f t="shared" si="24"/>
        <v>200012018</v>
      </c>
      <c r="D1559" s="50">
        <f>VLOOKUP(A1559,CATMUN!$B$2:$G$1123,6,0)</f>
        <v>12</v>
      </c>
      <c r="E1559" s="50" t="s">
        <v>1495</v>
      </c>
      <c r="F1559" s="50">
        <v>4545740000</v>
      </c>
      <c r="G1559" s="50">
        <v>2698606080</v>
      </c>
    </row>
    <row r="1560" spans="1:7" x14ac:dyDescent="0.2">
      <c r="A1560" s="50">
        <v>20011</v>
      </c>
      <c r="B1560" s="50">
        <v>2015</v>
      </c>
      <c r="C1560" s="50" t="str">
        <f t="shared" si="24"/>
        <v>200112015</v>
      </c>
      <c r="D1560" s="50">
        <f>VLOOKUP(A1560,CATMUN!$B$2:$G$1123,6,0)</f>
        <v>14</v>
      </c>
      <c r="E1560" s="50" t="s">
        <v>1496</v>
      </c>
      <c r="F1560" s="50">
        <v>455061.6</v>
      </c>
      <c r="G1560" s="50">
        <v>113668.75780000001</v>
      </c>
    </row>
    <row r="1561" spans="1:7" x14ac:dyDescent="0.2">
      <c r="A1561" s="50">
        <v>20011</v>
      </c>
      <c r="B1561" s="50">
        <v>2016</v>
      </c>
      <c r="C1561" s="50" t="str">
        <f t="shared" si="24"/>
        <v>200112016</v>
      </c>
      <c r="D1561" s="50">
        <f>VLOOKUP(A1561,CATMUN!$B$2:$G$1123,6,0)</f>
        <v>14</v>
      </c>
      <c r="E1561" s="50" t="s">
        <v>1496</v>
      </c>
      <c r="F1561" s="50">
        <v>447852600</v>
      </c>
      <c r="G1561" s="50">
        <v>137806640</v>
      </c>
    </row>
    <row r="1562" spans="1:7" x14ac:dyDescent="0.2">
      <c r="A1562" s="50">
        <v>20011</v>
      </c>
      <c r="B1562" s="50">
        <v>2017</v>
      </c>
      <c r="C1562" s="50" t="str">
        <f t="shared" si="24"/>
        <v>200112017</v>
      </c>
      <c r="D1562" s="50">
        <f>VLOOKUP(A1562,CATMUN!$B$2:$G$1123,6,0)</f>
        <v>14</v>
      </c>
      <c r="E1562" s="50" t="s">
        <v>1496</v>
      </c>
      <c r="F1562" s="50">
        <v>551409.69999999995</v>
      </c>
      <c r="G1562" s="50">
        <v>123698.71090000001</v>
      </c>
    </row>
    <row r="1563" spans="1:7" x14ac:dyDescent="0.2">
      <c r="A1563" s="50">
        <v>20011</v>
      </c>
      <c r="B1563" s="50">
        <v>2018</v>
      </c>
      <c r="C1563" s="50" t="str">
        <f t="shared" si="24"/>
        <v>200112018</v>
      </c>
      <c r="D1563" s="50">
        <f>VLOOKUP(A1563,CATMUN!$B$2:$G$1123,6,0)</f>
        <v>14</v>
      </c>
      <c r="E1563" s="50" t="s">
        <v>1496</v>
      </c>
      <c r="F1563" s="50">
        <v>578864231</v>
      </c>
      <c r="G1563" s="50">
        <v>151337472</v>
      </c>
    </row>
    <row r="1564" spans="1:7" x14ac:dyDescent="0.2">
      <c r="A1564" s="50">
        <v>20013</v>
      </c>
      <c r="B1564" s="50">
        <v>2015</v>
      </c>
      <c r="C1564" s="50" t="str">
        <f t="shared" si="24"/>
        <v>200132015</v>
      </c>
      <c r="D1564" s="50">
        <f>VLOOKUP(A1564,CATMUN!$B$2:$G$1123,6,0)</f>
        <v>14</v>
      </c>
      <c r="E1564" s="50" t="s">
        <v>1497</v>
      </c>
      <c r="F1564" s="50">
        <v>75205.08</v>
      </c>
      <c r="G1564" s="50">
        <v>338773.03129999997</v>
      </c>
    </row>
    <row r="1565" spans="1:7" x14ac:dyDescent="0.2">
      <c r="A1565" s="50">
        <v>20013</v>
      </c>
      <c r="B1565" s="50">
        <v>2016</v>
      </c>
      <c r="C1565" s="50" t="str">
        <f t="shared" si="24"/>
        <v>200132016</v>
      </c>
      <c r="D1565" s="50">
        <f>VLOOKUP(A1565,CATMUN!$B$2:$G$1123,6,0)</f>
        <v>14</v>
      </c>
      <c r="E1565" s="50" t="s">
        <v>1497</v>
      </c>
      <c r="F1565" s="50">
        <v>105244293</v>
      </c>
      <c r="G1565" s="50">
        <v>218762448</v>
      </c>
    </row>
    <row r="1566" spans="1:7" x14ac:dyDescent="0.2">
      <c r="A1566" s="50">
        <v>20013</v>
      </c>
      <c r="B1566" s="50">
        <v>2017</v>
      </c>
      <c r="C1566" s="50" t="str">
        <f t="shared" si="24"/>
        <v>200132017</v>
      </c>
      <c r="D1566" s="50">
        <f>VLOOKUP(A1566,CATMUN!$B$2:$G$1123,6,0)</f>
        <v>14</v>
      </c>
      <c r="E1566" s="50" t="s">
        <v>1497</v>
      </c>
      <c r="F1566" s="50">
        <v>85346.66</v>
      </c>
      <c r="G1566" s="50">
        <v>181327</v>
      </c>
    </row>
    <row r="1567" spans="1:7" x14ac:dyDescent="0.2">
      <c r="A1567" s="50">
        <v>20013</v>
      </c>
      <c r="B1567" s="50">
        <v>2018</v>
      </c>
      <c r="C1567" s="50" t="str">
        <f t="shared" si="24"/>
        <v>200132018</v>
      </c>
      <c r="D1567" s="50">
        <f>VLOOKUP(A1567,CATMUN!$B$2:$G$1123,6,0)</f>
        <v>14</v>
      </c>
      <c r="E1567" s="50" t="s">
        <v>1497</v>
      </c>
      <c r="F1567" s="50">
        <v>42646955</v>
      </c>
      <c r="G1567" s="50">
        <v>221394400</v>
      </c>
    </row>
    <row r="1568" spans="1:7" x14ac:dyDescent="0.2">
      <c r="A1568" s="50">
        <v>20032</v>
      </c>
      <c r="B1568" s="50">
        <v>2015</v>
      </c>
      <c r="C1568" s="50" t="str">
        <f t="shared" si="24"/>
        <v>200322015</v>
      </c>
      <c r="D1568" s="50">
        <f>VLOOKUP(A1568,CATMUN!$B$2:$G$1123,6,0)</f>
        <v>15</v>
      </c>
      <c r="E1568" s="50" t="s">
        <v>1498</v>
      </c>
      <c r="F1568" s="50">
        <v>16510</v>
      </c>
      <c r="G1568" s="50">
        <v>23350.427729999999</v>
      </c>
    </row>
    <row r="1569" spans="1:7" x14ac:dyDescent="0.2">
      <c r="A1569" s="50">
        <v>20032</v>
      </c>
      <c r="B1569" s="50">
        <v>2016</v>
      </c>
      <c r="C1569" s="50" t="str">
        <f t="shared" si="24"/>
        <v>200322016</v>
      </c>
      <c r="D1569" s="50">
        <f>VLOOKUP(A1569,CATMUN!$B$2:$G$1123,6,0)</f>
        <v>15</v>
      </c>
      <c r="E1569" s="50" t="s">
        <v>1498</v>
      </c>
      <c r="F1569" s="50">
        <v>19182000</v>
      </c>
      <c r="G1569" s="50">
        <v>25866452</v>
      </c>
    </row>
    <row r="1570" spans="1:7" x14ac:dyDescent="0.2">
      <c r="A1570" s="50">
        <v>20032</v>
      </c>
      <c r="B1570" s="50">
        <v>2017</v>
      </c>
      <c r="C1570" s="50" t="str">
        <f t="shared" si="24"/>
        <v>200322017</v>
      </c>
      <c r="D1570" s="50">
        <f>VLOOKUP(A1570,CATMUN!$B$2:$G$1123,6,0)</f>
        <v>15</v>
      </c>
      <c r="E1570" s="50" t="s">
        <v>1498</v>
      </c>
      <c r="F1570" s="50">
        <v>5157</v>
      </c>
      <c r="G1570" s="50">
        <v>38136.226560000003</v>
      </c>
    </row>
    <row r="1571" spans="1:7" x14ac:dyDescent="0.2">
      <c r="A1571" s="50">
        <v>20032</v>
      </c>
      <c r="B1571" s="50">
        <v>2018</v>
      </c>
      <c r="C1571" s="50" t="str">
        <f t="shared" si="24"/>
        <v>200322018</v>
      </c>
      <c r="D1571" s="50">
        <f>VLOOKUP(A1571,CATMUN!$B$2:$G$1123,6,0)</f>
        <v>15</v>
      </c>
      <c r="E1571" s="50" t="s">
        <v>1498</v>
      </c>
      <c r="F1571" s="50">
        <v>33627251</v>
      </c>
      <c r="G1571" s="50">
        <v>27791024</v>
      </c>
    </row>
    <row r="1572" spans="1:7" x14ac:dyDescent="0.2">
      <c r="A1572" s="50">
        <v>20045</v>
      </c>
      <c r="B1572" s="50">
        <v>2015</v>
      </c>
      <c r="C1572" s="50" t="str">
        <f t="shared" si="24"/>
        <v>200452015</v>
      </c>
      <c r="D1572" s="50">
        <f>VLOOKUP(A1572,CATMUN!$B$2:$G$1123,6,0)</f>
        <v>15</v>
      </c>
      <c r="E1572" s="50" t="s">
        <v>1499</v>
      </c>
      <c r="F1572" s="50">
        <v>45763</v>
      </c>
      <c r="G1572" s="50">
        <v>23350.427729999999</v>
      </c>
    </row>
    <row r="1573" spans="1:7" x14ac:dyDescent="0.2">
      <c r="A1573" s="50">
        <v>20045</v>
      </c>
      <c r="B1573" s="50">
        <v>2016</v>
      </c>
      <c r="C1573" s="50" t="str">
        <f t="shared" si="24"/>
        <v>200452016</v>
      </c>
      <c r="D1573" s="50">
        <f>VLOOKUP(A1573,CATMUN!$B$2:$G$1123,6,0)</f>
        <v>15</v>
      </c>
      <c r="E1573" s="50" t="s">
        <v>1499</v>
      </c>
      <c r="F1573" s="50">
        <v>120732975</v>
      </c>
      <c r="G1573" s="50">
        <v>25866452</v>
      </c>
    </row>
    <row r="1574" spans="1:7" x14ac:dyDescent="0.2">
      <c r="A1574" s="50">
        <v>20045</v>
      </c>
      <c r="B1574" s="50">
        <v>2017</v>
      </c>
      <c r="C1574" s="50" t="str">
        <f t="shared" si="24"/>
        <v>200452017</v>
      </c>
      <c r="D1574" s="50">
        <f>VLOOKUP(A1574,CATMUN!$B$2:$G$1123,6,0)</f>
        <v>15</v>
      </c>
      <c r="E1574" s="50" t="s">
        <v>1499</v>
      </c>
      <c r="F1574" s="50">
        <v>76349</v>
      </c>
      <c r="G1574" s="50">
        <v>38136.226560000003</v>
      </c>
    </row>
    <row r="1575" spans="1:7" x14ac:dyDescent="0.2">
      <c r="A1575" s="50">
        <v>20045</v>
      </c>
      <c r="B1575" s="50">
        <v>2018</v>
      </c>
      <c r="C1575" s="50" t="str">
        <f t="shared" si="24"/>
        <v>200452018</v>
      </c>
      <c r="D1575" s="50">
        <f>VLOOKUP(A1575,CATMUN!$B$2:$G$1123,6,0)</f>
        <v>15</v>
      </c>
      <c r="E1575" s="50" t="s">
        <v>1499</v>
      </c>
      <c r="F1575" s="50">
        <v>63309693</v>
      </c>
      <c r="G1575" s="50">
        <v>27791024</v>
      </c>
    </row>
    <row r="1576" spans="1:7" x14ac:dyDescent="0.2">
      <c r="A1576" s="50">
        <v>20060</v>
      </c>
      <c r="B1576" s="50">
        <v>2015</v>
      </c>
      <c r="C1576" s="50" t="str">
        <f t="shared" si="24"/>
        <v>200602015</v>
      </c>
      <c r="D1576" s="50">
        <f>VLOOKUP(A1576,CATMUN!$B$2:$G$1123,6,0)</f>
        <v>14</v>
      </c>
      <c r="E1576" s="50" t="s">
        <v>1500</v>
      </c>
      <c r="F1576" s="50">
        <v>230808</v>
      </c>
      <c r="G1576" s="50">
        <v>113668.75780000001</v>
      </c>
    </row>
    <row r="1577" spans="1:7" x14ac:dyDescent="0.2">
      <c r="A1577" s="50">
        <v>20060</v>
      </c>
      <c r="B1577" s="50">
        <v>2016</v>
      </c>
      <c r="C1577" s="50" t="str">
        <f t="shared" si="24"/>
        <v>200602016</v>
      </c>
      <c r="D1577" s="50">
        <f>VLOOKUP(A1577,CATMUN!$B$2:$G$1123,6,0)</f>
        <v>14</v>
      </c>
      <c r="E1577" s="50" t="s">
        <v>1500</v>
      </c>
      <c r="F1577" s="50">
        <v>277347308</v>
      </c>
      <c r="G1577" s="50">
        <v>137806640</v>
      </c>
    </row>
    <row r="1578" spans="1:7" x14ac:dyDescent="0.2">
      <c r="A1578" s="50">
        <v>20060</v>
      </c>
      <c r="B1578" s="50">
        <v>2017</v>
      </c>
      <c r="C1578" s="50" t="str">
        <f t="shared" si="24"/>
        <v>200602017</v>
      </c>
      <c r="D1578" s="50">
        <f>VLOOKUP(A1578,CATMUN!$B$2:$G$1123,6,0)</f>
        <v>14</v>
      </c>
      <c r="E1578" s="50" t="s">
        <v>1500</v>
      </c>
      <c r="F1578" s="50">
        <v>307204</v>
      </c>
      <c r="G1578" s="50">
        <v>123698.71090000001</v>
      </c>
    </row>
    <row r="1579" spans="1:7" x14ac:dyDescent="0.2">
      <c r="A1579" s="50">
        <v>20060</v>
      </c>
      <c r="B1579" s="50">
        <v>2018</v>
      </c>
      <c r="C1579" s="50" t="str">
        <f t="shared" si="24"/>
        <v>200602018</v>
      </c>
      <c r="D1579" s="50">
        <f>VLOOKUP(A1579,CATMUN!$B$2:$G$1123,6,0)</f>
        <v>14</v>
      </c>
      <c r="E1579" s="50" t="s">
        <v>1500</v>
      </c>
      <c r="F1579" s="50">
        <v>225371585</v>
      </c>
      <c r="G1579" s="50">
        <v>151337472</v>
      </c>
    </row>
    <row r="1580" spans="1:7" x14ac:dyDescent="0.2">
      <c r="A1580" s="50">
        <v>20175</v>
      </c>
      <c r="B1580" s="50">
        <v>2015</v>
      </c>
      <c r="C1580" s="50" t="str">
        <f t="shared" si="24"/>
        <v>201752015</v>
      </c>
      <c r="D1580" s="50">
        <f>VLOOKUP(A1580,CATMUN!$B$2:$G$1123,6,0)</f>
        <v>15</v>
      </c>
      <c r="E1580" s="50" t="s">
        <v>1501</v>
      </c>
      <c r="F1580" s="50">
        <v>42561.97</v>
      </c>
      <c r="G1580" s="50">
        <v>23350.427729999999</v>
      </c>
    </row>
    <row r="1581" spans="1:7" x14ac:dyDescent="0.2">
      <c r="A1581" s="50">
        <v>20175</v>
      </c>
      <c r="B1581" s="50">
        <v>2016</v>
      </c>
      <c r="C1581" s="50" t="str">
        <f t="shared" si="24"/>
        <v>201752016</v>
      </c>
      <c r="D1581" s="50">
        <f>VLOOKUP(A1581,CATMUN!$B$2:$G$1123,6,0)</f>
        <v>15</v>
      </c>
      <c r="E1581" s="50" t="s">
        <v>1501</v>
      </c>
      <c r="F1581" s="50">
        <v>12839212</v>
      </c>
      <c r="G1581" s="50">
        <v>25866452</v>
      </c>
    </row>
    <row r="1582" spans="1:7" x14ac:dyDescent="0.2">
      <c r="A1582" s="50">
        <v>20175</v>
      </c>
      <c r="B1582" s="50">
        <v>2017</v>
      </c>
      <c r="C1582" s="50" t="str">
        <f t="shared" si="24"/>
        <v>201752017</v>
      </c>
      <c r="D1582" s="50">
        <f>VLOOKUP(A1582,CATMUN!$B$2:$G$1123,6,0)</f>
        <v>15</v>
      </c>
      <c r="E1582" s="50" t="s">
        <v>1501</v>
      </c>
      <c r="F1582" s="50">
        <v>36482.14</v>
      </c>
      <c r="G1582" s="50">
        <v>38136.226560000003</v>
      </c>
    </row>
    <row r="1583" spans="1:7" x14ac:dyDescent="0.2">
      <c r="A1583" s="50">
        <v>20175</v>
      </c>
      <c r="B1583" s="50">
        <v>2018</v>
      </c>
      <c r="C1583" s="50" t="str">
        <f t="shared" si="24"/>
        <v>201752018</v>
      </c>
      <c r="D1583" s="50">
        <f>VLOOKUP(A1583,CATMUN!$B$2:$G$1123,6,0)</f>
        <v>15</v>
      </c>
      <c r="E1583" s="50" t="s">
        <v>1501</v>
      </c>
      <c r="F1583" s="50">
        <v>6921825</v>
      </c>
      <c r="G1583" s="50">
        <v>27791024</v>
      </c>
    </row>
    <row r="1584" spans="1:7" x14ac:dyDescent="0.2">
      <c r="A1584" s="50">
        <v>20178</v>
      </c>
      <c r="B1584" s="50">
        <v>2015</v>
      </c>
      <c r="C1584" s="50" t="str">
        <f t="shared" si="24"/>
        <v>201782015</v>
      </c>
      <c r="D1584" s="50">
        <f>VLOOKUP(A1584,CATMUN!$B$2:$G$1123,6,0)</f>
        <v>15</v>
      </c>
      <c r="E1584" s="50" t="s">
        <v>1502</v>
      </c>
      <c r="F1584" s="50">
        <v>48822</v>
      </c>
      <c r="G1584" s="50">
        <v>23350.427729999999</v>
      </c>
    </row>
    <row r="1585" spans="1:7" x14ac:dyDescent="0.2">
      <c r="A1585" s="50">
        <v>20178</v>
      </c>
      <c r="B1585" s="50">
        <v>2016</v>
      </c>
      <c r="C1585" s="50" t="str">
        <f t="shared" si="24"/>
        <v>201782016</v>
      </c>
      <c r="D1585" s="50">
        <f>VLOOKUP(A1585,CATMUN!$B$2:$G$1123,6,0)</f>
        <v>15</v>
      </c>
      <c r="E1585" s="50" t="s">
        <v>1502</v>
      </c>
      <c r="F1585" s="50">
        <v>42110744</v>
      </c>
      <c r="G1585" s="50">
        <v>25866452</v>
      </c>
    </row>
    <row r="1586" spans="1:7" x14ac:dyDescent="0.2">
      <c r="A1586" s="50">
        <v>20178</v>
      </c>
      <c r="B1586" s="50">
        <v>2017</v>
      </c>
      <c r="C1586" s="50" t="str">
        <f t="shared" si="24"/>
        <v>201782017</v>
      </c>
      <c r="D1586" s="50">
        <f>VLOOKUP(A1586,CATMUN!$B$2:$G$1123,6,0)</f>
        <v>15</v>
      </c>
      <c r="E1586" s="50" t="s">
        <v>1502</v>
      </c>
      <c r="F1586" s="50">
        <v>29949</v>
      </c>
      <c r="G1586" s="50">
        <v>38136.226560000003</v>
      </c>
    </row>
    <row r="1587" spans="1:7" x14ac:dyDescent="0.2">
      <c r="A1587" s="50">
        <v>20178</v>
      </c>
      <c r="B1587" s="50">
        <v>2018</v>
      </c>
      <c r="C1587" s="50" t="str">
        <f t="shared" si="24"/>
        <v>201782018</v>
      </c>
      <c r="D1587" s="50">
        <f>VLOOKUP(A1587,CATMUN!$B$2:$G$1123,6,0)</f>
        <v>15</v>
      </c>
      <c r="E1587" s="50" t="s">
        <v>1502</v>
      </c>
      <c r="F1587" s="50">
        <v>39936000</v>
      </c>
      <c r="G1587" s="50">
        <v>27791024</v>
      </c>
    </row>
    <row r="1588" spans="1:7" x14ac:dyDescent="0.2">
      <c r="A1588" s="50">
        <v>20228</v>
      </c>
      <c r="B1588" s="50">
        <v>2016</v>
      </c>
      <c r="C1588" s="50" t="str">
        <f t="shared" si="24"/>
        <v>202282016</v>
      </c>
      <c r="D1588" s="50">
        <f>VLOOKUP(A1588,CATMUN!$B$2:$G$1123,6,0)</f>
        <v>15</v>
      </c>
      <c r="E1588" s="50" t="s">
        <v>1503</v>
      </c>
      <c r="F1588" s="50">
        <v>113491695</v>
      </c>
      <c r="G1588" s="50">
        <v>25866452</v>
      </c>
    </row>
    <row r="1589" spans="1:7" x14ac:dyDescent="0.2">
      <c r="A1589" s="50">
        <v>20228</v>
      </c>
      <c r="B1589" s="50">
        <v>2017</v>
      </c>
      <c r="C1589" s="50" t="str">
        <f t="shared" si="24"/>
        <v>202282017</v>
      </c>
      <c r="D1589" s="50">
        <f>VLOOKUP(A1589,CATMUN!$B$2:$G$1123,6,0)</f>
        <v>15</v>
      </c>
      <c r="E1589" s="50" t="s">
        <v>1503</v>
      </c>
      <c r="F1589" s="50">
        <v>115820.43</v>
      </c>
      <c r="G1589" s="50">
        <v>38136.226560000003</v>
      </c>
    </row>
    <row r="1590" spans="1:7" x14ac:dyDescent="0.2">
      <c r="A1590" s="50">
        <v>20228</v>
      </c>
      <c r="B1590" s="50">
        <v>2018</v>
      </c>
      <c r="C1590" s="50" t="str">
        <f t="shared" si="24"/>
        <v>202282018</v>
      </c>
      <c r="D1590" s="50">
        <f>VLOOKUP(A1590,CATMUN!$B$2:$G$1123,6,0)</f>
        <v>15</v>
      </c>
      <c r="E1590" s="50" t="s">
        <v>1503</v>
      </c>
      <c r="F1590" s="50">
        <v>114726488</v>
      </c>
      <c r="G1590" s="50">
        <v>27791024</v>
      </c>
    </row>
    <row r="1591" spans="1:7" x14ac:dyDescent="0.2">
      <c r="A1591" s="50">
        <v>20238</v>
      </c>
      <c r="B1591" s="50">
        <v>2015</v>
      </c>
      <c r="C1591" s="50" t="str">
        <f t="shared" si="24"/>
        <v>202382015</v>
      </c>
      <c r="D1591" s="50">
        <f>VLOOKUP(A1591,CATMUN!$B$2:$G$1123,6,0)</f>
        <v>15</v>
      </c>
      <c r="E1591" s="50" t="s">
        <v>1504</v>
      </c>
      <c r="F1591" s="50">
        <v>52871.91</v>
      </c>
      <c r="G1591" s="50">
        <v>23350.427729999999</v>
      </c>
    </row>
    <row r="1592" spans="1:7" x14ac:dyDescent="0.2">
      <c r="A1592" s="50">
        <v>20238</v>
      </c>
      <c r="B1592" s="50">
        <v>2016</v>
      </c>
      <c r="C1592" s="50" t="str">
        <f t="shared" si="24"/>
        <v>202382016</v>
      </c>
      <c r="D1592" s="50">
        <f>VLOOKUP(A1592,CATMUN!$B$2:$G$1123,6,0)</f>
        <v>15</v>
      </c>
      <c r="E1592" s="50" t="s">
        <v>1504</v>
      </c>
      <c r="F1592" s="50">
        <v>67739863</v>
      </c>
      <c r="G1592" s="50">
        <v>25866452</v>
      </c>
    </row>
    <row r="1593" spans="1:7" x14ac:dyDescent="0.2">
      <c r="A1593" s="50">
        <v>20238</v>
      </c>
      <c r="B1593" s="50">
        <v>2017</v>
      </c>
      <c r="C1593" s="50" t="str">
        <f t="shared" si="24"/>
        <v>202382017</v>
      </c>
      <c r="D1593" s="50">
        <f>VLOOKUP(A1593,CATMUN!$B$2:$G$1123,6,0)</f>
        <v>15</v>
      </c>
      <c r="E1593" s="50" t="s">
        <v>1504</v>
      </c>
      <c r="F1593" s="50">
        <v>45627.43</v>
      </c>
      <c r="G1593" s="50">
        <v>38136.226560000003</v>
      </c>
    </row>
    <row r="1594" spans="1:7" x14ac:dyDescent="0.2">
      <c r="A1594" s="50">
        <v>20238</v>
      </c>
      <c r="B1594" s="50">
        <v>2018</v>
      </c>
      <c r="C1594" s="50" t="str">
        <f t="shared" si="24"/>
        <v>202382018</v>
      </c>
      <c r="D1594" s="50">
        <f>VLOOKUP(A1594,CATMUN!$B$2:$G$1123,6,0)</f>
        <v>15</v>
      </c>
      <c r="E1594" s="50" t="s">
        <v>1504</v>
      </c>
      <c r="F1594" s="50">
        <v>73345241</v>
      </c>
      <c r="G1594" s="50">
        <v>27791024</v>
      </c>
    </row>
    <row r="1595" spans="1:7" x14ac:dyDescent="0.2">
      <c r="A1595" s="50">
        <v>20250</v>
      </c>
      <c r="B1595" s="50">
        <v>2015</v>
      </c>
      <c r="C1595" s="50" t="str">
        <f t="shared" si="24"/>
        <v>202502015</v>
      </c>
      <c r="D1595" s="50">
        <f>VLOOKUP(A1595,CATMUN!$B$2:$G$1123,6,0)</f>
        <v>15</v>
      </c>
      <c r="E1595" s="50" t="s">
        <v>1505</v>
      </c>
      <c r="F1595" s="50">
        <v>104811</v>
      </c>
      <c r="G1595" s="50">
        <v>18925.23633</v>
      </c>
    </row>
    <row r="1596" spans="1:7" x14ac:dyDescent="0.2">
      <c r="A1596" s="50">
        <v>20250</v>
      </c>
      <c r="B1596" s="50">
        <v>2016</v>
      </c>
      <c r="C1596" s="50" t="str">
        <f t="shared" si="24"/>
        <v>202502016</v>
      </c>
      <c r="D1596" s="50">
        <f>VLOOKUP(A1596,CATMUN!$B$2:$G$1123,6,0)</f>
        <v>15</v>
      </c>
      <c r="E1596" s="50" t="s">
        <v>1505</v>
      </c>
      <c r="F1596" s="50">
        <v>109663932</v>
      </c>
      <c r="G1596" s="50">
        <v>28165158</v>
      </c>
    </row>
    <row r="1597" spans="1:7" x14ac:dyDescent="0.2">
      <c r="A1597" s="50">
        <v>20250</v>
      </c>
      <c r="B1597" s="50">
        <v>2017</v>
      </c>
      <c r="C1597" s="50" t="str">
        <f t="shared" si="24"/>
        <v>202502017</v>
      </c>
      <c r="D1597" s="50">
        <f>VLOOKUP(A1597,CATMUN!$B$2:$G$1123,6,0)</f>
        <v>15</v>
      </c>
      <c r="E1597" s="50" t="s">
        <v>1505</v>
      </c>
      <c r="F1597" s="50">
        <v>69025</v>
      </c>
      <c r="G1597" s="50">
        <v>16446.85742</v>
      </c>
    </row>
    <row r="1598" spans="1:7" x14ac:dyDescent="0.2">
      <c r="A1598" s="50">
        <v>20250</v>
      </c>
      <c r="B1598" s="50">
        <v>2018</v>
      </c>
      <c r="C1598" s="50" t="str">
        <f t="shared" si="24"/>
        <v>202502018</v>
      </c>
      <c r="D1598" s="50">
        <f>VLOOKUP(A1598,CATMUN!$B$2:$G$1123,6,0)</f>
        <v>15</v>
      </c>
      <c r="E1598" s="50" t="s">
        <v>1505</v>
      </c>
      <c r="F1598" s="50">
        <v>89075089</v>
      </c>
      <c r="G1598" s="50">
        <v>31061434</v>
      </c>
    </row>
    <row r="1599" spans="1:7" x14ac:dyDescent="0.2">
      <c r="A1599" s="50">
        <v>20295</v>
      </c>
      <c r="B1599" s="50">
        <v>2015</v>
      </c>
      <c r="C1599" s="50" t="str">
        <f t="shared" si="24"/>
        <v>202952015</v>
      </c>
      <c r="D1599" s="50">
        <f>VLOOKUP(A1599,CATMUN!$B$2:$G$1123,6,0)</f>
        <v>15</v>
      </c>
      <c r="E1599" s="50" t="s">
        <v>1506</v>
      </c>
      <c r="F1599" s="50">
        <v>30264.74</v>
      </c>
      <c r="G1599" s="50">
        <v>23350.427729999999</v>
      </c>
    </row>
    <row r="1600" spans="1:7" x14ac:dyDescent="0.2">
      <c r="A1600" s="50">
        <v>20295</v>
      </c>
      <c r="B1600" s="50">
        <v>2016</v>
      </c>
      <c r="C1600" s="50" t="str">
        <f t="shared" si="24"/>
        <v>202952016</v>
      </c>
      <c r="D1600" s="50">
        <f>VLOOKUP(A1600,CATMUN!$B$2:$G$1123,6,0)</f>
        <v>15</v>
      </c>
      <c r="E1600" s="50" t="s">
        <v>1506</v>
      </c>
      <c r="F1600" s="50">
        <v>29248318</v>
      </c>
      <c r="G1600" s="50">
        <v>25866452</v>
      </c>
    </row>
    <row r="1601" spans="1:7" x14ac:dyDescent="0.2">
      <c r="A1601" s="50">
        <v>20295</v>
      </c>
      <c r="B1601" s="50">
        <v>2017</v>
      </c>
      <c r="C1601" s="50" t="str">
        <f t="shared" si="24"/>
        <v>202952017</v>
      </c>
      <c r="D1601" s="50">
        <f>VLOOKUP(A1601,CATMUN!$B$2:$G$1123,6,0)</f>
        <v>15</v>
      </c>
      <c r="E1601" s="50" t="s">
        <v>1506</v>
      </c>
      <c r="F1601" s="50">
        <v>7066.8</v>
      </c>
      <c r="G1601" s="50">
        <v>38136.226560000003</v>
      </c>
    </row>
    <row r="1602" spans="1:7" x14ac:dyDescent="0.2">
      <c r="A1602" s="50">
        <v>20295</v>
      </c>
      <c r="B1602" s="50">
        <v>2018</v>
      </c>
      <c r="C1602" s="50" t="str">
        <f t="shared" si="24"/>
        <v>202952018</v>
      </c>
      <c r="D1602" s="50">
        <f>VLOOKUP(A1602,CATMUN!$B$2:$G$1123,6,0)</f>
        <v>15</v>
      </c>
      <c r="E1602" s="50" t="s">
        <v>1506</v>
      </c>
      <c r="F1602" s="50">
        <v>18719829</v>
      </c>
      <c r="G1602" s="50">
        <v>27791024</v>
      </c>
    </row>
    <row r="1603" spans="1:7" x14ac:dyDescent="0.2">
      <c r="A1603" s="50">
        <v>20310</v>
      </c>
      <c r="B1603" s="50">
        <v>2015</v>
      </c>
      <c r="C1603" s="50" t="str">
        <f t="shared" ref="C1603:C1666" si="25">A1603&amp;B1603</f>
        <v>203102015</v>
      </c>
      <c r="D1603" s="50">
        <f>VLOOKUP(A1603,CATMUN!$B$2:$G$1123,6,0)</f>
        <v>15</v>
      </c>
      <c r="E1603" s="50" t="s">
        <v>1507</v>
      </c>
      <c r="F1603" s="50">
        <v>2025</v>
      </c>
      <c r="G1603" s="50">
        <v>23350.427729999999</v>
      </c>
    </row>
    <row r="1604" spans="1:7" x14ac:dyDescent="0.2">
      <c r="A1604" s="50">
        <v>20310</v>
      </c>
      <c r="B1604" s="50">
        <v>2016</v>
      </c>
      <c r="C1604" s="50" t="str">
        <f t="shared" si="25"/>
        <v>203102016</v>
      </c>
      <c r="D1604" s="50">
        <f>VLOOKUP(A1604,CATMUN!$B$2:$G$1123,6,0)</f>
        <v>15</v>
      </c>
      <c r="E1604" s="50" t="s">
        <v>1507</v>
      </c>
      <c r="F1604" s="50">
        <v>2094973</v>
      </c>
      <c r="G1604" s="50">
        <v>25866452</v>
      </c>
    </row>
    <row r="1605" spans="1:7" x14ac:dyDescent="0.2">
      <c r="A1605" s="50">
        <v>20310</v>
      </c>
      <c r="B1605" s="50">
        <v>2017</v>
      </c>
      <c r="C1605" s="50" t="str">
        <f t="shared" si="25"/>
        <v>203102017</v>
      </c>
      <c r="D1605" s="50">
        <f>VLOOKUP(A1605,CATMUN!$B$2:$G$1123,6,0)</f>
        <v>15</v>
      </c>
      <c r="E1605" s="50" t="s">
        <v>1507</v>
      </c>
      <c r="F1605" s="50">
        <v>23</v>
      </c>
      <c r="G1605" s="50">
        <v>38136.226560000003</v>
      </c>
    </row>
    <row r="1606" spans="1:7" x14ac:dyDescent="0.2">
      <c r="A1606" s="50">
        <v>20310</v>
      </c>
      <c r="B1606" s="50">
        <v>2018</v>
      </c>
      <c r="C1606" s="50" t="str">
        <f t="shared" si="25"/>
        <v>203102018</v>
      </c>
      <c r="D1606" s="50">
        <f>VLOOKUP(A1606,CATMUN!$B$2:$G$1123,6,0)</f>
        <v>15</v>
      </c>
      <c r="E1606" s="50" t="s">
        <v>1507</v>
      </c>
      <c r="F1606" s="50">
        <v>2660078</v>
      </c>
      <c r="G1606" s="50">
        <v>27791024</v>
      </c>
    </row>
    <row r="1607" spans="1:7" x14ac:dyDescent="0.2">
      <c r="A1607" s="50">
        <v>20383</v>
      </c>
      <c r="B1607" s="50">
        <v>2015</v>
      </c>
      <c r="C1607" s="50" t="str">
        <f t="shared" si="25"/>
        <v>203832015</v>
      </c>
      <c r="D1607" s="50">
        <f>VLOOKUP(A1607,CATMUN!$B$2:$G$1123,6,0)</f>
        <v>15</v>
      </c>
      <c r="E1607" s="50" t="s">
        <v>1508</v>
      </c>
      <c r="F1607" s="50">
        <v>62807</v>
      </c>
      <c r="G1607" s="50">
        <v>23350.427729999999</v>
      </c>
    </row>
    <row r="1608" spans="1:7" x14ac:dyDescent="0.2">
      <c r="A1608" s="50">
        <v>20383</v>
      </c>
      <c r="B1608" s="50">
        <v>2016</v>
      </c>
      <c r="C1608" s="50" t="str">
        <f t="shared" si="25"/>
        <v>203832016</v>
      </c>
      <c r="D1608" s="50">
        <f>VLOOKUP(A1608,CATMUN!$B$2:$G$1123,6,0)</f>
        <v>15</v>
      </c>
      <c r="E1608" s="50" t="s">
        <v>1508</v>
      </c>
      <c r="F1608" s="50">
        <v>62399198</v>
      </c>
      <c r="G1608" s="50">
        <v>25866452</v>
      </c>
    </row>
    <row r="1609" spans="1:7" x14ac:dyDescent="0.2">
      <c r="A1609" s="50">
        <v>20383</v>
      </c>
      <c r="B1609" s="50">
        <v>2017</v>
      </c>
      <c r="C1609" s="50" t="str">
        <f t="shared" si="25"/>
        <v>203832017</v>
      </c>
      <c r="D1609" s="50">
        <f>VLOOKUP(A1609,CATMUN!$B$2:$G$1123,6,0)</f>
        <v>15</v>
      </c>
      <c r="E1609" s="50" t="s">
        <v>1508</v>
      </c>
      <c r="F1609" s="50">
        <v>62752</v>
      </c>
      <c r="G1609" s="50">
        <v>38136.226560000003</v>
      </c>
    </row>
    <row r="1610" spans="1:7" x14ac:dyDescent="0.2">
      <c r="A1610" s="50">
        <v>20383</v>
      </c>
      <c r="B1610" s="50">
        <v>2018</v>
      </c>
      <c r="C1610" s="50" t="str">
        <f t="shared" si="25"/>
        <v>203832018</v>
      </c>
      <c r="D1610" s="50">
        <f>VLOOKUP(A1610,CATMUN!$B$2:$G$1123,6,0)</f>
        <v>15</v>
      </c>
      <c r="E1610" s="50" t="s">
        <v>1508</v>
      </c>
      <c r="F1610" s="50">
        <v>42614329</v>
      </c>
      <c r="G1610" s="50">
        <v>27791024</v>
      </c>
    </row>
    <row r="1611" spans="1:7" x14ac:dyDescent="0.2">
      <c r="A1611" s="50">
        <v>20400</v>
      </c>
      <c r="B1611" s="50">
        <v>2015</v>
      </c>
      <c r="C1611" s="50" t="str">
        <f t="shared" si="25"/>
        <v>204002015</v>
      </c>
      <c r="D1611" s="50">
        <f>VLOOKUP(A1611,CATMUN!$B$2:$G$1123,6,0)</f>
        <v>9</v>
      </c>
      <c r="E1611" s="50" t="s">
        <v>1509</v>
      </c>
      <c r="F1611" s="50">
        <v>1094259</v>
      </c>
      <c r="G1611" s="50">
        <v>100012.99219999999</v>
      </c>
    </row>
    <row r="1612" spans="1:7" x14ac:dyDescent="0.2">
      <c r="A1612" s="50">
        <v>20400</v>
      </c>
      <c r="B1612" s="50">
        <v>2016</v>
      </c>
      <c r="C1612" s="50" t="str">
        <f t="shared" si="25"/>
        <v>204002016</v>
      </c>
      <c r="D1612" s="50">
        <f>VLOOKUP(A1612,CATMUN!$B$2:$G$1123,6,0)</f>
        <v>9</v>
      </c>
      <c r="E1612" s="50" t="s">
        <v>1509</v>
      </c>
      <c r="F1612" s="50">
        <v>693064552</v>
      </c>
      <c r="G1612" s="50">
        <v>89622032</v>
      </c>
    </row>
    <row r="1613" spans="1:7" x14ac:dyDescent="0.2">
      <c r="A1613" s="50">
        <v>20400</v>
      </c>
      <c r="B1613" s="50">
        <v>2017</v>
      </c>
      <c r="C1613" s="50" t="str">
        <f t="shared" si="25"/>
        <v>204002017</v>
      </c>
      <c r="D1613" s="50">
        <f>VLOOKUP(A1613,CATMUN!$B$2:$G$1123,6,0)</f>
        <v>9</v>
      </c>
      <c r="E1613" s="50" t="s">
        <v>1509</v>
      </c>
      <c r="F1613" s="50">
        <v>941477</v>
      </c>
      <c r="G1613" s="50">
        <v>101419.7031</v>
      </c>
    </row>
    <row r="1614" spans="1:7" x14ac:dyDescent="0.2">
      <c r="A1614" s="50">
        <v>20400</v>
      </c>
      <c r="B1614" s="50">
        <v>2018</v>
      </c>
      <c r="C1614" s="50" t="str">
        <f t="shared" si="25"/>
        <v>204002018</v>
      </c>
      <c r="D1614" s="50">
        <f>VLOOKUP(A1614,CATMUN!$B$2:$G$1123,6,0)</f>
        <v>9</v>
      </c>
      <c r="E1614" s="50" t="s">
        <v>1509</v>
      </c>
      <c r="F1614" s="50">
        <v>2839492936</v>
      </c>
      <c r="G1614" s="50">
        <v>135966816</v>
      </c>
    </row>
    <row r="1615" spans="1:7" x14ac:dyDescent="0.2">
      <c r="A1615" s="50">
        <v>20443</v>
      </c>
      <c r="B1615" s="50">
        <v>2015</v>
      </c>
      <c r="C1615" s="50" t="str">
        <f t="shared" si="25"/>
        <v>204432015</v>
      </c>
      <c r="D1615" s="50">
        <f>VLOOKUP(A1615,CATMUN!$B$2:$G$1123,6,0)</f>
        <v>14</v>
      </c>
      <c r="E1615" s="50" t="s">
        <v>1740</v>
      </c>
      <c r="F1615" s="50">
        <v>5883</v>
      </c>
      <c r="G1615" s="50">
        <v>338773.03129999997</v>
      </c>
    </row>
    <row r="1616" spans="1:7" x14ac:dyDescent="0.2">
      <c r="A1616" s="50">
        <v>20443</v>
      </c>
      <c r="B1616" s="50">
        <v>2016</v>
      </c>
      <c r="C1616" s="50" t="str">
        <f t="shared" si="25"/>
        <v>204432016</v>
      </c>
      <c r="D1616" s="50">
        <f>VLOOKUP(A1616,CATMUN!$B$2:$G$1123,6,0)</f>
        <v>14</v>
      </c>
      <c r="E1616" s="50" t="s">
        <v>1740</v>
      </c>
      <c r="F1616" s="50">
        <v>5563192</v>
      </c>
      <c r="G1616" s="50">
        <v>218762448</v>
      </c>
    </row>
    <row r="1617" spans="1:7" x14ac:dyDescent="0.2">
      <c r="A1617" s="50">
        <v>20443</v>
      </c>
      <c r="B1617" s="50">
        <v>2017</v>
      </c>
      <c r="C1617" s="50" t="str">
        <f t="shared" si="25"/>
        <v>204432017</v>
      </c>
      <c r="D1617" s="50">
        <f>VLOOKUP(A1617,CATMUN!$B$2:$G$1123,6,0)</f>
        <v>14</v>
      </c>
      <c r="E1617" s="50" t="s">
        <v>1740</v>
      </c>
      <c r="F1617" s="50">
        <v>10983</v>
      </c>
      <c r="G1617" s="50">
        <v>181327</v>
      </c>
    </row>
    <row r="1618" spans="1:7" x14ac:dyDescent="0.2">
      <c r="A1618" s="50">
        <v>20443</v>
      </c>
      <c r="B1618" s="50">
        <v>2018</v>
      </c>
      <c r="C1618" s="50" t="str">
        <f t="shared" si="25"/>
        <v>204432018</v>
      </c>
      <c r="D1618" s="50">
        <f>VLOOKUP(A1618,CATMUN!$B$2:$G$1123,6,0)</f>
        <v>14</v>
      </c>
      <c r="E1618" s="50" t="s">
        <v>1740</v>
      </c>
      <c r="F1618" s="50">
        <v>15405631</v>
      </c>
      <c r="G1618" s="50">
        <v>221394400</v>
      </c>
    </row>
    <row r="1619" spans="1:7" x14ac:dyDescent="0.2">
      <c r="A1619" s="50">
        <v>20517</v>
      </c>
      <c r="B1619" s="50">
        <v>2015</v>
      </c>
      <c r="C1619" s="50" t="str">
        <f t="shared" si="25"/>
        <v>205172015</v>
      </c>
      <c r="D1619" s="50">
        <f>VLOOKUP(A1619,CATMUN!$B$2:$G$1123,6,0)</f>
        <v>15</v>
      </c>
      <c r="E1619" s="50" t="s">
        <v>1511</v>
      </c>
      <c r="F1619" s="50">
        <v>37898</v>
      </c>
      <c r="G1619" s="50">
        <v>23350.427729999999</v>
      </c>
    </row>
    <row r="1620" spans="1:7" x14ac:dyDescent="0.2">
      <c r="A1620" s="50">
        <v>20517</v>
      </c>
      <c r="B1620" s="50">
        <v>2016</v>
      </c>
      <c r="C1620" s="50" t="str">
        <f t="shared" si="25"/>
        <v>205172016</v>
      </c>
      <c r="D1620" s="50">
        <f>VLOOKUP(A1620,CATMUN!$B$2:$G$1123,6,0)</f>
        <v>15</v>
      </c>
      <c r="E1620" s="50" t="s">
        <v>1511</v>
      </c>
      <c r="F1620" s="50">
        <v>90015391</v>
      </c>
      <c r="G1620" s="50">
        <v>25866452</v>
      </c>
    </row>
    <row r="1621" spans="1:7" x14ac:dyDescent="0.2">
      <c r="A1621" s="50">
        <v>20517</v>
      </c>
      <c r="B1621" s="50">
        <v>2018</v>
      </c>
      <c r="C1621" s="50" t="str">
        <f t="shared" si="25"/>
        <v>205172018</v>
      </c>
      <c r="D1621" s="50">
        <f>VLOOKUP(A1621,CATMUN!$B$2:$G$1123,6,0)</f>
        <v>15</v>
      </c>
      <c r="E1621" s="50" t="s">
        <v>1511</v>
      </c>
      <c r="F1621" s="50">
        <v>74613485</v>
      </c>
      <c r="G1621" s="50">
        <v>27791024</v>
      </c>
    </row>
    <row r="1622" spans="1:7" x14ac:dyDescent="0.2">
      <c r="A1622" s="50">
        <v>20550</v>
      </c>
      <c r="B1622" s="50">
        <v>2015</v>
      </c>
      <c r="C1622" s="50" t="str">
        <f t="shared" si="25"/>
        <v>205502015</v>
      </c>
      <c r="D1622" s="50">
        <f>VLOOKUP(A1622,CATMUN!$B$2:$G$1123,6,0)</f>
        <v>15</v>
      </c>
      <c r="E1622" s="50" t="s">
        <v>1512</v>
      </c>
      <c r="F1622" s="50">
        <v>31236</v>
      </c>
      <c r="G1622" s="50">
        <v>23350.427729999999</v>
      </c>
    </row>
    <row r="1623" spans="1:7" x14ac:dyDescent="0.2">
      <c r="A1623" s="50">
        <v>20550</v>
      </c>
      <c r="B1623" s="50">
        <v>2016</v>
      </c>
      <c r="C1623" s="50" t="str">
        <f t="shared" si="25"/>
        <v>205502016</v>
      </c>
      <c r="D1623" s="50">
        <f>VLOOKUP(A1623,CATMUN!$B$2:$G$1123,6,0)</f>
        <v>15</v>
      </c>
      <c r="E1623" s="50" t="s">
        <v>1512</v>
      </c>
      <c r="F1623" s="50">
        <v>24620048</v>
      </c>
      <c r="G1623" s="50">
        <v>25866452</v>
      </c>
    </row>
    <row r="1624" spans="1:7" x14ac:dyDescent="0.2">
      <c r="A1624" s="50">
        <v>20550</v>
      </c>
      <c r="B1624" s="50">
        <v>2017</v>
      </c>
      <c r="C1624" s="50" t="str">
        <f t="shared" si="25"/>
        <v>205502017</v>
      </c>
      <c r="D1624" s="50">
        <f>VLOOKUP(A1624,CATMUN!$B$2:$G$1123,6,0)</f>
        <v>15</v>
      </c>
      <c r="E1624" s="50" t="s">
        <v>1512</v>
      </c>
      <c r="F1624" s="50">
        <v>55249</v>
      </c>
      <c r="G1624" s="50">
        <v>38136.226560000003</v>
      </c>
    </row>
    <row r="1625" spans="1:7" x14ac:dyDescent="0.2">
      <c r="A1625" s="50">
        <v>20550</v>
      </c>
      <c r="B1625" s="50">
        <v>2018</v>
      </c>
      <c r="C1625" s="50" t="str">
        <f t="shared" si="25"/>
        <v>205502018</v>
      </c>
      <c r="D1625" s="50">
        <f>VLOOKUP(A1625,CATMUN!$B$2:$G$1123,6,0)</f>
        <v>15</v>
      </c>
      <c r="E1625" s="50" t="s">
        <v>1512</v>
      </c>
      <c r="F1625" s="50">
        <v>17677615</v>
      </c>
      <c r="G1625" s="50">
        <v>27791024</v>
      </c>
    </row>
    <row r="1626" spans="1:7" x14ac:dyDescent="0.2">
      <c r="A1626" s="50">
        <v>20614</v>
      </c>
      <c r="B1626" s="50">
        <v>2015</v>
      </c>
      <c r="C1626" s="50" t="str">
        <f t="shared" si="25"/>
        <v>206142015</v>
      </c>
      <c r="D1626" s="50">
        <f>VLOOKUP(A1626,CATMUN!$B$2:$G$1123,6,0)</f>
        <v>15</v>
      </c>
      <c r="E1626" s="50" t="s">
        <v>1514</v>
      </c>
      <c r="F1626" s="50">
        <v>0</v>
      </c>
      <c r="G1626" s="50">
        <v>23350.427729999999</v>
      </c>
    </row>
    <row r="1627" spans="1:7" x14ac:dyDescent="0.2">
      <c r="A1627" s="50">
        <v>20614</v>
      </c>
      <c r="B1627" s="50">
        <v>2016</v>
      </c>
      <c r="C1627" s="50" t="str">
        <f t="shared" si="25"/>
        <v>206142016</v>
      </c>
      <c r="D1627" s="50">
        <f>VLOOKUP(A1627,CATMUN!$B$2:$G$1123,6,0)</f>
        <v>15</v>
      </c>
      <c r="E1627" s="50" t="s">
        <v>1514</v>
      </c>
      <c r="F1627" s="50">
        <v>0</v>
      </c>
      <c r="G1627" s="50">
        <v>25866452</v>
      </c>
    </row>
    <row r="1628" spans="1:7" x14ac:dyDescent="0.2">
      <c r="A1628" s="50">
        <v>20614</v>
      </c>
      <c r="B1628" s="50">
        <v>2017</v>
      </c>
      <c r="C1628" s="50" t="str">
        <f t="shared" si="25"/>
        <v>206142017</v>
      </c>
      <c r="D1628" s="50">
        <f>VLOOKUP(A1628,CATMUN!$B$2:$G$1123,6,0)</f>
        <v>15</v>
      </c>
      <c r="E1628" s="50" t="s">
        <v>1514</v>
      </c>
      <c r="F1628" s="50">
        <v>0</v>
      </c>
      <c r="G1628" s="50">
        <v>38136.226560000003</v>
      </c>
    </row>
    <row r="1629" spans="1:7" x14ac:dyDescent="0.2">
      <c r="A1629" s="50">
        <v>20614</v>
      </c>
      <c r="B1629" s="50">
        <v>2018</v>
      </c>
      <c r="C1629" s="50" t="str">
        <f t="shared" si="25"/>
        <v>206142018</v>
      </c>
      <c r="D1629" s="50">
        <f>VLOOKUP(A1629,CATMUN!$B$2:$G$1123,6,0)</f>
        <v>15</v>
      </c>
      <c r="E1629" s="50" t="s">
        <v>1514</v>
      </c>
      <c r="F1629" s="50">
        <v>0</v>
      </c>
      <c r="G1629" s="50">
        <v>27791024</v>
      </c>
    </row>
    <row r="1630" spans="1:7" x14ac:dyDescent="0.2">
      <c r="A1630" s="50">
        <v>20621</v>
      </c>
      <c r="B1630" s="50">
        <v>2015</v>
      </c>
      <c r="C1630" s="50" t="str">
        <f t="shared" si="25"/>
        <v>206212015</v>
      </c>
      <c r="D1630" s="50">
        <f>VLOOKUP(A1630,CATMUN!$B$2:$G$1123,6,0)</f>
        <v>15</v>
      </c>
      <c r="E1630" s="50" t="s">
        <v>1515</v>
      </c>
      <c r="F1630" s="50">
        <v>30797.119999999999</v>
      </c>
      <c r="G1630" s="50">
        <v>23350.427729999999</v>
      </c>
    </row>
    <row r="1631" spans="1:7" x14ac:dyDescent="0.2">
      <c r="A1631" s="50">
        <v>20621</v>
      </c>
      <c r="B1631" s="50">
        <v>2016</v>
      </c>
      <c r="C1631" s="50" t="str">
        <f t="shared" si="25"/>
        <v>206212016</v>
      </c>
      <c r="D1631" s="50">
        <f>VLOOKUP(A1631,CATMUN!$B$2:$G$1123,6,0)</f>
        <v>15</v>
      </c>
      <c r="E1631" s="50" t="s">
        <v>1515</v>
      </c>
      <c r="F1631" s="50">
        <v>63862875</v>
      </c>
      <c r="G1631" s="50">
        <v>25866452</v>
      </c>
    </row>
    <row r="1632" spans="1:7" x14ac:dyDescent="0.2">
      <c r="A1632" s="50">
        <v>20621</v>
      </c>
      <c r="B1632" s="50">
        <v>2017</v>
      </c>
      <c r="C1632" s="50" t="str">
        <f t="shared" si="25"/>
        <v>206212017</v>
      </c>
      <c r="D1632" s="50">
        <f>VLOOKUP(A1632,CATMUN!$B$2:$G$1123,6,0)</f>
        <v>15</v>
      </c>
      <c r="E1632" s="50" t="s">
        <v>1515</v>
      </c>
      <c r="F1632" s="50">
        <v>25235.57</v>
      </c>
      <c r="G1632" s="50">
        <v>38136.226560000003</v>
      </c>
    </row>
    <row r="1633" spans="1:7" x14ac:dyDescent="0.2">
      <c r="A1633" s="50">
        <v>20621</v>
      </c>
      <c r="B1633" s="50">
        <v>2018</v>
      </c>
      <c r="C1633" s="50" t="str">
        <f t="shared" si="25"/>
        <v>206212018</v>
      </c>
      <c r="D1633" s="50">
        <f>VLOOKUP(A1633,CATMUN!$B$2:$G$1123,6,0)</f>
        <v>15</v>
      </c>
      <c r="E1633" s="50" t="s">
        <v>1515</v>
      </c>
      <c r="F1633" s="50">
        <v>25383809</v>
      </c>
      <c r="G1633" s="50">
        <v>27791024</v>
      </c>
    </row>
    <row r="1634" spans="1:7" x14ac:dyDescent="0.2">
      <c r="A1634" s="50">
        <v>20710</v>
      </c>
      <c r="B1634" s="50">
        <v>2015</v>
      </c>
      <c r="C1634" s="50" t="str">
        <f t="shared" si="25"/>
        <v>207102015</v>
      </c>
      <c r="D1634" s="50">
        <f>VLOOKUP(A1634,CATMUN!$B$2:$G$1123,6,0)</f>
        <v>15</v>
      </c>
      <c r="E1634" s="50" t="s">
        <v>1516</v>
      </c>
      <c r="F1634" s="50">
        <v>322781</v>
      </c>
      <c r="G1634" s="50">
        <v>23350.427729999999</v>
      </c>
    </row>
    <row r="1635" spans="1:7" x14ac:dyDescent="0.2">
      <c r="A1635" s="50">
        <v>20710</v>
      </c>
      <c r="B1635" s="50">
        <v>2016</v>
      </c>
      <c r="C1635" s="50" t="str">
        <f t="shared" si="25"/>
        <v>207102016</v>
      </c>
      <c r="D1635" s="50">
        <f>VLOOKUP(A1635,CATMUN!$B$2:$G$1123,6,0)</f>
        <v>15</v>
      </c>
      <c r="E1635" s="50" t="s">
        <v>1516</v>
      </c>
      <c r="F1635" s="50">
        <v>554406646</v>
      </c>
      <c r="G1635" s="50">
        <v>25866452</v>
      </c>
    </row>
    <row r="1636" spans="1:7" x14ac:dyDescent="0.2">
      <c r="A1636" s="50">
        <v>20710</v>
      </c>
      <c r="B1636" s="50">
        <v>2017</v>
      </c>
      <c r="C1636" s="50" t="str">
        <f t="shared" si="25"/>
        <v>207102017</v>
      </c>
      <c r="D1636" s="50">
        <f>VLOOKUP(A1636,CATMUN!$B$2:$G$1123,6,0)</f>
        <v>15</v>
      </c>
      <c r="E1636" s="50" t="s">
        <v>1516</v>
      </c>
      <c r="F1636" s="50">
        <v>304542</v>
      </c>
      <c r="G1636" s="50">
        <v>38136.226560000003</v>
      </c>
    </row>
    <row r="1637" spans="1:7" x14ac:dyDescent="0.2">
      <c r="A1637" s="50">
        <v>20710</v>
      </c>
      <c r="B1637" s="50">
        <v>2018</v>
      </c>
      <c r="C1637" s="50" t="str">
        <f t="shared" si="25"/>
        <v>207102018</v>
      </c>
      <c r="D1637" s="50">
        <f>VLOOKUP(A1637,CATMUN!$B$2:$G$1123,6,0)</f>
        <v>15</v>
      </c>
      <c r="E1637" s="50" t="s">
        <v>1516</v>
      </c>
      <c r="F1637" s="50">
        <v>506500700</v>
      </c>
      <c r="G1637" s="50">
        <v>27791024</v>
      </c>
    </row>
    <row r="1638" spans="1:7" x14ac:dyDescent="0.2">
      <c r="A1638" s="50">
        <v>20750</v>
      </c>
      <c r="B1638" s="50">
        <v>2015</v>
      </c>
      <c r="C1638" s="50" t="str">
        <f t="shared" si="25"/>
        <v>207502015</v>
      </c>
      <c r="D1638" s="50">
        <f>VLOOKUP(A1638,CATMUN!$B$2:$G$1123,6,0)</f>
        <v>15</v>
      </c>
      <c r="E1638" s="50" t="s">
        <v>1517</v>
      </c>
      <c r="F1638" s="50">
        <v>5471.65</v>
      </c>
      <c r="G1638" s="50">
        <v>23350.427729999999</v>
      </c>
    </row>
    <row r="1639" spans="1:7" x14ac:dyDescent="0.2">
      <c r="A1639" s="50">
        <v>20750</v>
      </c>
      <c r="B1639" s="50">
        <v>2016</v>
      </c>
      <c r="C1639" s="50" t="str">
        <f t="shared" si="25"/>
        <v>207502016</v>
      </c>
      <c r="D1639" s="50">
        <f>VLOOKUP(A1639,CATMUN!$B$2:$G$1123,6,0)</f>
        <v>15</v>
      </c>
      <c r="E1639" s="50" t="s">
        <v>1517</v>
      </c>
      <c r="F1639" s="50">
        <v>20103219</v>
      </c>
      <c r="G1639" s="50">
        <v>25866452</v>
      </c>
    </row>
    <row r="1640" spans="1:7" x14ac:dyDescent="0.2">
      <c r="A1640" s="50">
        <v>20750</v>
      </c>
      <c r="B1640" s="50">
        <v>2017</v>
      </c>
      <c r="C1640" s="50" t="str">
        <f t="shared" si="25"/>
        <v>207502017</v>
      </c>
      <c r="D1640" s="50">
        <f>VLOOKUP(A1640,CATMUN!$B$2:$G$1123,6,0)</f>
        <v>15</v>
      </c>
      <c r="E1640" s="50" t="s">
        <v>1517</v>
      </c>
      <c r="F1640" s="50">
        <v>12895.4</v>
      </c>
      <c r="G1640" s="50">
        <v>38136.226560000003</v>
      </c>
    </row>
    <row r="1641" spans="1:7" x14ac:dyDescent="0.2">
      <c r="A1641" s="50">
        <v>20750</v>
      </c>
      <c r="B1641" s="50">
        <v>2018</v>
      </c>
      <c r="C1641" s="50" t="str">
        <f t="shared" si="25"/>
        <v>207502018</v>
      </c>
      <c r="D1641" s="50">
        <f>VLOOKUP(A1641,CATMUN!$B$2:$G$1123,6,0)</f>
        <v>15</v>
      </c>
      <c r="E1641" s="50" t="s">
        <v>1517</v>
      </c>
      <c r="F1641" s="50">
        <v>35298630</v>
      </c>
      <c r="G1641" s="50">
        <v>27791024</v>
      </c>
    </row>
    <row r="1642" spans="1:7" x14ac:dyDescent="0.2">
      <c r="A1642" s="50">
        <v>20770</v>
      </c>
      <c r="B1642" s="50">
        <v>2015</v>
      </c>
      <c r="C1642" s="50" t="str">
        <f t="shared" si="25"/>
        <v>207702015</v>
      </c>
      <c r="D1642" s="50">
        <f>VLOOKUP(A1642,CATMUN!$B$2:$G$1123,6,0)</f>
        <v>15</v>
      </c>
      <c r="E1642" s="50" t="s">
        <v>1518</v>
      </c>
      <c r="F1642" s="50">
        <v>162441.46</v>
      </c>
      <c r="G1642" s="50">
        <v>23350.427729999999</v>
      </c>
    </row>
    <row r="1643" spans="1:7" x14ac:dyDescent="0.2">
      <c r="A1643" s="50">
        <v>20770</v>
      </c>
      <c r="B1643" s="50">
        <v>2016</v>
      </c>
      <c r="C1643" s="50" t="str">
        <f t="shared" si="25"/>
        <v>207702016</v>
      </c>
      <c r="D1643" s="50">
        <f>VLOOKUP(A1643,CATMUN!$B$2:$G$1123,6,0)</f>
        <v>15</v>
      </c>
      <c r="E1643" s="50" t="s">
        <v>1518</v>
      </c>
      <c r="F1643" s="50">
        <v>173044500</v>
      </c>
      <c r="G1643" s="50">
        <v>25866452</v>
      </c>
    </row>
    <row r="1644" spans="1:7" x14ac:dyDescent="0.2">
      <c r="A1644" s="50">
        <v>20770</v>
      </c>
      <c r="B1644" s="50">
        <v>2017</v>
      </c>
      <c r="C1644" s="50" t="str">
        <f t="shared" si="25"/>
        <v>207702017</v>
      </c>
      <c r="D1644" s="50">
        <f>VLOOKUP(A1644,CATMUN!$B$2:$G$1123,6,0)</f>
        <v>15</v>
      </c>
      <c r="E1644" s="50" t="s">
        <v>1518</v>
      </c>
      <c r="F1644" s="50">
        <v>121456.72</v>
      </c>
      <c r="G1644" s="50">
        <v>38136.226560000003</v>
      </c>
    </row>
    <row r="1645" spans="1:7" x14ac:dyDescent="0.2">
      <c r="A1645" s="50">
        <v>20770</v>
      </c>
      <c r="B1645" s="50">
        <v>2018</v>
      </c>
      <c r="C1645" s="50" t="str">
        <f t="shared" si="25"/>
        <v>207702018</v>
      </c>
      <c r="D1645" s="50">
        <f>VLOOKUP(A1645,CATMUN!$B$2:$G$1123,6,0)</f>
        <v>15</v>
      </c>
      <c r="E1645" s="50" t="s">
        <v>1518</v>
      </c>
      <c r="F1645" s="50">
        <v>270909896</v>
      </c>
      <c r="G1645" s="50">
        <v>27791024</v>
      </c>
    </row>
    <row r="1646" spans="1:7" x14ac:dyDescent="0.2">
      <c r="A1646" s="50">
        <v>20787</v>
      </c>
      <c r="B1646" s="50">
        <v>2015</v>
      </c>
      <c r="C1646" s="50" t="str">
        <f t="shared" si="25"/>
        <v>207872015</v>
      </c>
      <c r="D1646" s="50">
        <f>VLOOKUP(A1646,CATMUN!$B$2:$G$1123,6,0)</f>
        <v>15</v>
      </c>
      <c r="E1646" s="50" t="s">
        <v>1519</v>
      </c>
      <c r="F1646" s="50">
        <v>24576</v>
      </c>
      <c r="G1646" s="50">
        <v>23350.427729999999</v>
      </c>
    </row>
    <row r="1647" spans="1:7" x14ac:dyDescent="0.2">
      <c r="A1647" s="50">
        <v>20787</v>
      </c>
      <c r="B1647" s="50">
        <v>2016</v>
      </c>
      <c r="C1647" s="50" t="str">
        <f t="shared" si="25"/>
        <v>207872016</v>
      </c>
      <c r="D1647" s="50">
        <f>VLOOKUP(A1647,CATMUN!$B$2:$G$1123,6,0)</f>
        <v>15</v>
      </c>
      <c r="E1647" s="50" t="s">
        <v>1519</v>
      </c>
      <c r="F1647" s="50">
        <v>14747970</v>
      </c>
      <c r="G1647" s="50">
        <v>25866452</v>
      </c>
    </row>
    <row r="1648" spans="1:7" x14ac:dyDescent="0.2">
      <c r="A1648" s="50">
        <v>20787</v>
      </c>
      <c r="B1648" s="50">
        <v>2017</v>
      </c>
      <c r="C1648" s="50" t="str">
        <f t="shared" si="25"/>
        <v>207872017</v>
      </c>
      <c r="D1648" s="50">
        <f>VLOOKUP(A1648,CATMUN!$B$2:$G$1123,6,0)</f>
        <v>15</v>
      </c>
      <c r="E1648" s="50" t="s">
        <v>1519</v>
      </c>
      <c r="F1648" s="50">
        <v>7970</v>
      </c>
      <c r="G1648" s="50">
        <v>38136.226560000003</v>
      </c>
    </row>
    <row r="1649" spans="1:7" x14ac:dyDescent="0.2">
      <c r="A1649" s="50">
        <v>20787</v>
      </c>
      <c r="B1649" s="50">
        <v>2018</v>
      </c>
      <c r="C1649" s="50" t="str">
        <f t="shared" si="25"/>
        <v>207872018</v>
      </c>
      <c r="D1649" s="50">
        <f>VLOOKUP(A1649,CATMUN!$B$2:$G$1123,6,0)</f>
        <v>15</v>
      </c>
      <c r="E1649" s="50" t="s">
        <v>1519</v>
      </c>
      <c r="F1649" s="50">
        <v>3104620</v>
      </c>
      <c r="G1649" s="50">
        <v>27791024</v>
      </c>
    </row>
    <row r="1650" spans="1:7" x14ac:dyDescent="0.2">
      <c r="A1650" s="50">
        <v>23001</v>
      </c>
      <c r="B1650" s="50">
        <v>2015</v>
      </c>
      <c r="C1650" s="50" t="str">
        <f t="shared" si="25"/>
        <v>230012015</v>
      </c>
      <c r="D1650" s="50">
        <f>VLOOKUP(A1650,CATMUN!$B$2:$G$1123,6,0)</f>
        <v>12</v>
      </c>
      <c r="E1650" s="50" t="s">
        <v>1520</v>
      </c>
      <c r="F1650" s="50">
        <v>3028919.5</v>
      </c>
      <c r="G1650" s="50">
        <v>2483875.5</v>
      </c>
    </row>
    <row r="1651" spans="1:7" x14ac:dyDescent="0.2">
      <c r="A1651" s="50">
        <v>23001</v>
      </c>
      <c r="B1651" s="50">
        <v>2016</v>
      </c>
      <c r="C1651" s="50" t="str">
        <f t="shared" si="25"/>
        <v>230012016</v>
      </c>
      <c r="D1651" s="50">
        <f>VLOOKUP(A1651,CATMUN!$B$2:$G$1123,6,0)</f>
        <v>12</v>
      </c>
      <c r="E1651" s="50" t="s">
        <v>1520</v>
      </c>
      <c r="F1651" s="50">
        <v>3530776475</v>
      </c>
      <c r="G1651" s="50">
        <v>2746254848</v>
      </c>
    </row>
    <row r="1652" spans="1:7" x14ac:dyDescent="0.2">
      <c r="A1652" s="50">
        <v>23001</v>
      </c>
      <c r="B1652" s="50">
        <v>2017</v>
      </c>
      <c r="C1652" s="50" t="str">
        <f t="shared" si="25"/>
        <v>230012017</v>
      </c>
      <c r="D1652" s="50">
        <f>VLOOKUP(A1652,CATMUN!$B$2:$G$1123,6,0)</f>
        <v>12</v>
      </c>
      <c r="E1652" s="50" t="s">
        <v>1520</v>
      </c>
      <c r="F1652" s="50">
        <v>2847715.47</v>
      </c>
      <c r="G1652" s="50">
        <v>2258626.5</v>
      </c>
    </row>
    <row r="1653" spans="1:7" x14ac:dyDescent="0.2">
      <c r="A1653" s="50">
        <v>23001</v>
      </c>
      <c r="B1653" s="50">
        <v>2018</v>
      </c>
      <c r="C1653" s="50" t="str">
        <f t="shared" si="25"/>
        <v>230012018</v>
      </c>
      <c r="D1653" s="50">
        <f>VLOOKUP(A1653,CATMUN!$B$2:$G$1123,6,0)</f>
        <v>12</v>
      </c>
      <c r="E1653" s="50" t="s">
        <v>1520</v>
      </c>
      <c r="F1653" s="50">
        <v>3617175077</v>
      </c>
      <c r="G1653" s="50">
        <v>2698606080</v>
      </c>
    </row>
    <row r="1654" spans="1:7" x14ac:dyDescent="0.2">
      <c r="A1654" s="50">
        <v>23068</v>
      </c>
      <c r="B1654" s="50">
        <v>2015</v>
      </c>
      <c r="C1654" s="50" t="str">
        <f t="shared" si="25"/>
        <v>230682015</v>
      </c>
      <c r="D1654" s="50">
        <f>VLOOKUP(A1654,CATMUN!$B$2:$G$1123,6,0)</f>
        <v>14</v>
      </c>
      <c r="E1654" s="50" t="s">
        <v>1521</v>
      </c>
      <c r="F1654" s="50">
        <v>32073</v>
      </c>
      <c r="G1654" s="50">
        <v>338773.03129999997</v>
      </c>
    </row>
    <row r="1655" spans="1:7" x14ac:dyDescent="0.2">
      <c r="A1655" s="50">
        <v>23068</v>
      </c>
      <c r="B1655" s="50">
        <v>2016</v>
      </c>
      <c r="C1655" s="50" t="str">
        <f t="shared" si="25"/>
        <v>230682016</v>
      </c>
      <c r="D1655" s="50">
        <f>VLOOKUP(A1655,CATMUN!$B$2:$G$1123,6,0)</f>
        <v>14</v>
      </c>
      <c r="E1655" s="50" t="s">
        <v>1521</v>
      </c>
      <c r="F1655" s="50">
        <v>54335920</v>
      </c>
      <c r="G1655" s="50">
        <v>218762448</v>
      </c>
    </row>
    <row r="1656" spans="1:7" x14ac:dyDescent="0.2">
      <c r="A1656" s="50">
        <v>23068</v>
      </c>
      <c r="B1656" s="50">
        <v>2017</v>
      </c>
      <c r="C1656" s="50" t="str">
        <f t="shared" si="25"/>
        <v>230682017</v>
      </c>
      <c r="D1656" s="50">
        <f>VLOOKUP(A1656,CATMUN!$B$2:$G$1123,6,0)</f>
        <v>14</v>
      </c>
      <c r="E1656" s="50" t="s">
        <v>1521</v>
      </c>
      <c r="F1656" s="50">
        <v>22844</v>
      </c>
      <c r="G1656" s="50">
        <v>181327</v>
      </c>
    </row>
    <row r="1657" spans="1:7" x14ac:dyDescent="0.2">
      <c r="A1657" s="50">
        <v>23068</v>
      </c>
      <c r="B1657" s="50">
        <v>2018</v>
      </c>
      <c r="C1657" s="50" t="str">
        <f t="shared" si="25"/>
        <v>230682018</v>
      </c>
      <c r="D1657" s="50">
        <f>VLOOKUP(A1657,CATMUN!$B$2:$G$1123,6,0)</f>
        <v>14</v>
      </c>
      <c r="E1657" s="50" t="s">
        <v>1521</v>
      </c>
      <c r="F1657" s="50">
        <v>45113523</v>
      </c>
      <c r="G1657" s="50">
        <v>221394400</v>
      </c>
    </row>
    <row r="1658" spans="1:7" x14ac:dyDescent="0.2">
      <c r="A1658" s="50">
        <v>23079</v>
      </c>
      <c r="B1658" s="50">
        <v>2015</v>
      </c>
      <c r="C1658" s="50" t="str">
        <f t="shared" si="25"/>
        <v>230792015</v>
      </c>
      <c r="D1658" s="50">
        <f>VLOOKUP(A1658,CATMUN!$B$2:$G$1123,6,0)</f>
        <v>9</v>
      </c>
      <c r="E1658" s="50" t="s">
        <v>1299</v>
      </c>
      <c r="F1658" s="50">
        <v>0</v>
      </c>
      <c r="G1658" s="50">
        <v>18925.23633</v>
      </c>
    </row>
    <row r="1659" spans="1:7" x14ac:dyDescent="0.2">
      <c r="A1659" s="50">
        <v>23079</v>
      </c>
      <c r="B1659" s="50">
        <v>2016</v>
      </c>
      <c r="C1659" s="50" t="str">
        <f t="shared" si="25"/>
        <v>230792016</v>
      </c>
      <c r="D1659" s="50">
        <f>VLOOKUP(A1659,CATMUN!$B$2:$G$1123,6,0)</f>
        <v>9</v>
      </c>
      <c r="E1659" s="50" t="s">
        <v>1299</v>
      </c>
      <c r="F1659" s="50">
        <v>0</v>
      </c>
      <c r="G1659" s="50">
        <v>28165158</v>
      </c>
    </row>
    <row r="1660" spans="1:7" x14ac:dyDescent="0.2">
      <c r="A1660" s="50">
        <v>23079</v>
      </c>
      <c r="B1660" s="50">
        <v>2017</v>
      </c>
      <c r="C1660" s="50" t="str">
        <f t="shared" si="25"/>
        <v>230792017</v>
      </c>
      <c r="D1660" s="50">
        <f>VLOOKUP(A1660,CATMUN!$B$2:$G$1123,6,0)</f>
        <v>9</v>
      </c>
      <c r="E1660" s="50" t="s">
        <v>1299</v>
      </c>
      <c r="F1660" s="50">
        <v>0</v>
      </c>
      <c r="G1660" s="50">
        <v>16446.85742</v>
      </c>
    </row>
    <row r="1661" spans="1:7" x14ac:dyDescent="0.2">
      <c r="A1661" s="50">
        <v>23079</v>
      </c>
      <c r="B1661" s="50">
        <v>2018</v>
      </c>
      <c r="C1661" s="50" t="str">
        <f t="shared" si="25"/>
        <v>230792018</v>
      </c>
      <c r="D1661" s="50">
        <f>VLOOKUP(A1661,CATMUN!$B$2:$G$1123,6,0)</f>
        <v>9</v>
      </c>
      <c r="E1661" s="50" t="s">
        <v>1299</v>
      </c>
      <c r="F1661" s="50">
        <v>17546464</v>
      </c>
      <c r="G1661" s="50">
        <v>31061434</v>
      </c>
    </row>
    <row r="1662" spans="1:7" x14ac:dyDescent="0.2">
      <c r="A1662" s="50">
        <v>23090</v>
      </c>
      <c r="B1662" s="50">
        <v>2015</v>
      </c>
      <c r="C1662" s="50" t="str">
        <f t="shared" si="25"/>
        <v>230902015</v>
      </c>
      <c r="D1662" s="50">
        <f>VLOOKUP(A1662,CATMUN!$B$2:$G$1123,6,0)</f>
        <v>15</v>
      </c>
      <c r="E1662" s="50" t="s">
        <v>1522</v>
      </c>
      <c r="F1662" s="50">
        <v>2695</v>
      </c>
      <c r="G1662" s="50">
        <v>23350.427729999999</v>
      </c>
    </row>
    <row r="1663" spans="1:7" x14ac:dyDescent="0.2">
      <c r="A1663" s="50">
        <v>23090</v>
      </c>
      <c r="B1663" s="50">
        <v>2016</v>
      </c>
      <c r="C1663" s="50" t="str">
        <f t="shared" si="25"/>
        <v>230902016</v>
      </c>
      <c r="D1663" s="50">
        <f>VLOOKUP(A1663,CATMUN!$B$2:$G$1123,6,0)</f>
        <v>15</v>
      </c>
      <c r="E1663" s="50" t="s">
        <v>1522</v>
      </c>
      <c r="F1663" s="50">
        <v>10791570</v>
      </c>
      <c r="G1663" s="50">
        <v>25866452</v>
      </c>
    </row>
    <row r="1664" spans="1:7" x14ac:dyDescent="0.2">
      <c r="A1664" s="50">
        <v>23090</v>
      </c>
      <c r="B1664" s="50">
        <v>2017</v>
      </c>
      <c r="C1664" s="50" t="str">
        <f t="shared" si="25"/>
        <v>230902017</v>
      </c>
      <c r="D1664" s="50">
        <f>VLOOKUP(A1664,CATMUN!$B$2:$G$1123,6,0)</f>
        <v>15</v>
      </c>
      <c r="E1664" s="50" t="s">
        <v>1522</v>
      </c>
      <c r="F1664" s="50">
        <v>5778</v>
      </c>
      <c r="G1664" s="50">
        <v>38136.226560000003</v>
      </c>
    </row>
    <row r="1665" spans="1:7" x14ac:dyDescent="0.2">
      <c r="A1665" s="50">
        <v>23090</v>
      </c>
      <c r="B1665" s="50">
        <v>2018</v>
      </c>
      <c r="C1665" s="50" t="str">
        <f t="shared" si="25"/>
        <v>230902018</v>
      </c>
      <c r="D1665" s="50">
        <f>VLOOKUP(A1665,CATMUN!$B$2:$G$1123,6,0)</f>
        <v>15</v>
      </c>
      <c r="E1665" s="50" t="s">
        <v>1522</v>
      </c>
      <c r="F1665" s="50">
        <v>2982458</v>
      </c>
      <c r="G1665" s="50">
        <v>27791024</v>
      </c>
    </row>
    <row r="1666" spans="1:7" x14ac:dyDescent="0.2">
      <c r="A1666" s="50">
        <v>23162</v>
      </c>
      <c r="B1666" s="50">
        <v>2015</v>
      </c>
      <c r="C1666" s="50" t="str">
        <f t="shared" si="25"/>
        <v>231622015</v>
      </c>
      <c r="D1666" s="50">
        <f>VLOOKUP(A1666,CATMUN!$B$2:$G$1123,6,0)</f>
        <v>14</v>
      </c>
      <c r="E1666" s="50" t="s">
        <v>1523</v>
      </c>
      <c r="F1666" s="50">
        <v>132502</v>
      </c>
      <c r="G1666" s="50">
        <v>338773.03129999997</v>
      </c>
    </row>
    <row r="1667" spans="1:7" x14ac:dyDescent="0.2">
      <c r="A1667" s="50">
        <v>23162</v>
      </c>
      <c r="B1667" s="50">
        <v>2016</v>
      </c>
      <c r="C1667" s="50" t="str">
        <f t="shared" ref="C1667:C1730" si="26">A1667&amp;B1667</f>
        <v>231622016</v>
      </c>
      <c r="D1667" s="50">
        <f>VLOOKUP(A1667,CATMUN!$B$2:$G$1123,6,0)</f>
        <v>14</v>
      </c>
      <c r="E1667" s="50" t="s">
        <v>1523</v>
      </c>
      <c r="F1667" s="50">
        <v>138558497</v>
      </c>
      <c r="G1667" s="50">
        <v>218762448</v>
      </c>
    </row>
    <row r="1668" spans="1:7" x14ac:dyDescent="0.2">
      <c r="A1668" s="50">
        <v>23162</v>
      </c>
      <c r="B1668" s="50">
        <v>2017</v>
      </c>
      <c r="C1668" s="50" t="str">
        <f t="shared" si="26"/>
        <v>231622017</v>
      </c>
      <c r="D1668" s="50">
        <f>VLOOKUP(A1668,CATMUN!$B$2:$G$1123,6,0)</f>
        <v>14</v>
      </c>
      <c r="E1668" s="50" t="s">
        <v>1523</v>
      </c>
      <c r="F1668" s="50">
        <v>171407</v>
      </c>
      <c r="G1668" s="50">
        <v>181327</v>
      </c>
    </row>
    <row r="1669" spans="1:7" x14ac:dyDescent="0.2">
      <c r="A1669" s="50">
        <v>23162</v>
      </c>
      <c r="B1669" s="50">
        <v>2018</v>
      </c>
      <c r="C1669" s="50" t="str">
        <f t="shared" si="26"/>
        <v>231622018</v>
      </c>
      <c r="D1669" s="50">
        <f>VLOOKUP(A1669,CATMUN!$B$2:$G$1123,6,0)</f>
        <v>14</v>
      </c>
      <c r="E1669" s="50" t="s">
        <v>1523</v>
      </c>
      <c r="F1669" s="50">
        <v>172384035</v>
      </c>
      <c r="G1669" s="50">
        <v>221394400</v>
      </c>
    </row>
    <row r="1670" spans="1:7" x14ac:dyDescent="0.2">
      <c r="A1670" s="50">
        <v>23168</v>
      </c>
      <c r="B1670" s="50">
        <v>2015</v>
      </c>
      <c r="C1670" s="50" t="str">
        <f t="shared" si="26"/>
        <v>231682015</v>
      </c>
      <c r="D1670" s="50">
        <f>VLOOKUP(A1670,CATMUN!$B$2:$G$1123,6,0)</f>
        <v>15</v>
      </c>
      <c r="E1670" s="50" t="s">
        <v>1524</v>
      </c>
      <c r="F1670" s="50">
        <v>0</v>
      </c>
      <c r="G1670" s="50">
        <v>23350.427729999999</v>
      </c>
    </row>
    <row r="1671" spans="1:7" x14ac:dyDescent="0.2">
      <c r="A1671" s="50">
        <v>23168</v>
      </c>
      <c r="B1671" s="50">
        <v>2016</v>
      </c>
      <c r="C1671" s="50" t="str">
        <f t="shared" si="26"/>
        <v>231682016</v>
      </c>
      <c r="D1671" s="50">
        <f>VLOOKUP(A1671,CATMUN!$B$2:$G$1123,6,0)</f>
        <v>15</v>
      </c>
      <c r="E1671" s="50" t="s">
        <v>1524</v>
      </c>
      <c r="F1671" s="50">
        <v>0</v>
      </c>
      <c r="G1671" s="50">
        <v>25866452</v>
      </c>
    </row>
    <row r="1672" spans="1:7" x14ac:dyDescent="0.2">
      <c r="A1672" s="50">
        <v>23168</v>
      </c>
      <c r="B1672" s="50">
        <v>2017</v>
      </c>
      <c r="C1672" s="50" t="str">
        <f t="shared" si="26"/>
        <v>231682017</v>
      </c>
      <c r="D1672" s="50">
        <f>VLOOKUP(A1672,CATMUN!$B$2:$G$1123,6,0)</f>
        <v>15</v>
      </c>
      <c r="E1672" s="50" t="s">
        <v>1524</v>
      </c>
      <c r="F1672" s="50">
        <v>0</v>
      </c>
      <c r="G1672" s="50">
        <v>38136.226560000003</v>
      </c>
    </row>
    <row r="1673" spans="1:7" x14ac:dyDescent="0.2">
      <c r="A1673" s="50">
        <v>23168</v>
      </c>
      <c r="B1673" s="50">
        <v>2018</v>
      </c>
      <c r="C1673" s="50" t="str">
        <f t="shared" si="26"/>
        <v>231682018</v>
      </c>
      <c r="D1673" s="50">
        <f>VLOOKUP(A1673,CATMUN!$B$2:$G$1123,6,0)</f>
        <v>15</v>
      </c>
      <c r="E1673" s="50" t="s">
        <v>1524</v>
      </c>
      <c r="F1673" s="50">
        <v>0</v>
      </c>
      <c r="G1673" s="50">
        <v>27791024</v>
      </c>
    </row>
    <row r="1674" spans="1:7" x14ac:dyDescent="0.2">
      <c r="A1674" s="50">
        <v>23182</v>
      </c>
      <c r="B1674" s="50">
        <v>2015</v>
      </c>
      <c r="C1674" s="50" t="str">
        <f t="shared" si="26"/>
        <v>231822015</v>
      </c>
      <c r="D1674" s="50">
        <f>VLOOKUP(A1674,CATMUN!$B$2:$G$1123,6,0)</f>
        <v>14</v>
      </c>
      <c r="E1674" s="50" t="s">
        <v>1525</v>
      </c>
      <c r="F1674" s="50">
        <v>3098</v>
      </c>
      <c r="G1674" s="50">
        <v>113668.75780000001</v>
      </c>
    </row>
    <row r="1675" spans="1:7" x14ac:dyDescent="0.2">
      <c r="A1675" s="50">
        <v>23182</v>
      </c>
      <c r="B1675" s="50">
        <v>2016</v>
      </c>
      <c r="C1675" s="50" t="str">
        <f t="shared" si="26"/>
        <v>231822016</v>
      </c>
      <c r="D1675" s="50">
        <f>VLOOKUP(A1675,CATMUN!$B$2:$G$1123,6,0)</f>
        <v>14</v>
      </c>
      <c r="E1675" s="50" t="s">
        <v>1525</v>
      </c>
      <c r="F1675" s="50">
        <v>676603</v>
      </c>
      <c r="G1675" s="50">
        <v>137806640</v>
      </c>
    </row>
    <row r="1676" spans="1:7" x14ac:dyDescent="0.2">
      <c r="A1676" s="50">
        <v>23182</v>
      </c>
      <c r="B1676" s="50">
        <v>2017</v>
      </c>
      <c r="C1676" s="50" t="str">
        <f t="shared" si="26"/>
        <v>231822017</v>
      </c>
      <c r="D1676" s="50">
        <f>VLOOKUP(A1676,CATMUN!$B$2:$G$1123,6,0)</f>
        <v>14</v>
      </c>
      <c r="E1676" s="50" t="s">
        <v>1525</v>
      </c>
      <c r="F1676" s="50">
        <v>44747</v>
      </c>
      <c r="G1676" s="50">
        <v>123698.71090000001</v>
      </c>
    </row>
    <row r="1677" spans="1:7" x14ac:dyDescent="0.2">
      <c r="A1677" s="50">
        <v>23182</v>
      </c>
      <c r="B1677" s="50">
        <v>2018</v>
      </c>
      <c r="C1677" s="50" t="str">
        <f t="shared" si="26"/>
        <v>231822018</v>
      </c>
      <c r="D1677" s="50">
        <f>VLOOKUP(A1677,CATMUN!$B$2:$G$1123,6,0)</f>
        <v>14</v>
      </c>
      <c r="E1677" s="50" t="s">
        <v>1525</v>
      </c>
      <c r="F1677" s="50">
        <v>49871000</v>
      </c>
      <c r="G1677" s="50">
        <v>151337472</v>
      </c>
    </row>
    <row r="1678" spans="1:7" x14ac:dyDescent="0.2">
      <c r="A1678" s="50">
        <v>23189</v>
      </c>
      <c r="B1678" s="50">
        <v>2015</v>
      </c>
      <c r="C1678" s="50" t="str">
        <f t="shared" si="26"/>
        <v>231892015</v>
      </c>
      <c r="D1678" s="50">
        <f>VLOOKUP(A1678,CATMUN!$B$2:$G$1123,6,0)</f>
        <v>14</v>
      </c>
      <c r="E1678" s="50" t="s">
        <v>1526</v>
      </c>
      <c r="F1678" s="50">
        <v>38352</v>
      </c>
      <c r="G1678" s="50">
        <v>338773.03129999997</v>
      </c>
    </row>
    <row r="1679" spans="1:7" x14ac:dyDescent="0.2">
      <c r="A1679" s="50">
        <v>23189</v>
      </c>
      <c r="B1679" s="50">
        <v>2016</v>
      </c>
      <c r="C1679" s="50" t="str">
        <f t="shared" si="26"/>
        <v>231892016</v>
      </c>
      <c r="D1679" s="50">
        <f>VLOOKUP(A1679,CATMUN!$B$2:$G$1123,6,0)</f>
        <v>14</v>
      </c>
      <c r="E1679" s="50" t="s">
        <v>1526</v>
      </c>
      <c r="F1679" s="50">
        <v>49677796</v>
      </c>
      <c r="G1679" s="50">
        <v>218762448</v>
      </c>
    </row>
    <row r="1680" spans="1:7" x14ac:dyDescent="0.2">
      <c r="A1680" s="50">
        <v>23189</v>
      </c>
      <c r="B1680" s="50">
        <v>2017</v>
      </c>
      <c r="C1680" s="50" t="str">
        <f t="shared" si="26"/>
        <v>231892017</v>
      </c>
      <c r="D1680" s="50">
        <f>VLOOKUP(A1680,CATMUN!$B$2:$G$1123,6,0)</f>
        <v>14</v>
      </c>
      <c r="E1680" s="50" t="s">
        <v>1526</v>
      </c>
      <c r="F1680" s="50">
        <v>24444</v>
      </c>
      <c r="G1680" s="50">
        <v>181327</v>
      </c>
    </row>
    <row r="1681" spans="1:7" x14ac:dyDescent="0.2">
      <c r="A1681" s="50">
        <v>23189</v>
      </c>
      <c r="B1681" s="50">
        <v>2018</v>
      </c>
      <c r="C1681" s="50" t="str">
        <f t="shared" si="26"/>
        <v>231892018</v>
      </c>
      <c r="D1681" s="50">
        <f>VLOOKUP(A1681,CATMUN!$B$2:$G$1123,6,0)</f>
        <v>14</v>
      </c>
      <c r="E1681" s="50" t="s">
        <v>1526</v>
      </c>
      <c r="F1681" s="50">
        <v>41739407</v>
      </c>
      <c r="G1681" s="50">
        <v>221394400</v>
      </c>
    </row>
    <row r="1682" spans="1:7" x14ac:dyDescent="0.2">
      <c r="A1682" s="50">
        <v>23300</v>
      </c>
      <c r="B1682" s="50">
        <v>2015</v>
      </c>
      <c r="C1682" s="50" t="str">
        <f t="shared" si="26"/>
        <v>233002015</v>
      </c>
      <c r="D1682" s="50">
        <f>VLOOKUP(A1682,CATMUN!$B$2:$G$1123,6,0)</f>
        <v>14</v>
      </c>
      <c r="E1682" s="50" t="s">
        <v>1527</v>
      </c>
      <c r="F1682" s="50">
        <v>300</v>
      </c>
      <c r="G1682" s="50">
        <v>505977.6875</v>
      </c>
    </row>
    <row r="1683" spans="1:7" x14ac:dyDescent="0.2">
      <c r="A1683" s="50">
        <v>23300</v>
      </c>
      <c r="B1683" s="50">
        <v>2016</v>
      </c>
      <c r="C1683" s="50" t="str">
        <f t="shared" si="26"/>
        <v>233002016</v>
      </c>
      <c r="D1683" s="50">
        <f>VLOOKUP(A1683,CATMUN!$B$2:$G$1123,6,0)</f>
        <v>14</v>
      </c>
      <c r="E1683" s="50" t="s">
        <v>1527</v>
      </c>
      <c r="F1683" s="50">
        <v>3632527</v>
      </c>
      <c r="G1683" s="50">
        <v>530633504</v>
      </c>
    </row>
    <row r="1684" spans="1:7" x14ac:dyDescent="0.2">
      <c r="A1684" s="50">
        <v>23300</v>
      </c>
      <c r="B1684" s="50">
        <v>2017</v>
      </c>
      <c r="C1684" s="50" t="str">
        <f t="shared" si="26"/>
        <v>233002017</v>
      </c>
      <c r="D1684" s="50">
        <f>VLOOKUP(A1684,CATMUN!$B$2:$G$1123,6,0)</f>
        <v>14</v>
      </c>
      <c r="E1684" s="50" t="s">
        <v>1527</v>
      </c>
      <c r="F1684" s="50">
        <v>0</v>
      </c>
      <c r="G1684" s="50">
        <v>444938.46879999997</v>
      </c>
    </row>
    <row r="1685" spans="1:7" x14ac:dyDescent="0.2">
      <c r="A1685" s="50">
        <v>23300</v>
      </c>
      <c r="B1685" s="50">
        <v>2018</v>
      </c>
      <c r="C1685" s="50" t="str">
        <f t="shared" si="26"/>
        <v>233002018</v>
      </c>
      <c r="D1685" s="50">
        <f>VLOOKUP(A1685,CATMUN!$B$2:$G$1123,6,0)</f>
        <v>14</v>
      </c>
      <c r="E1685" s="50" t="s">
        <v>1527</v>
      </c>
      <c r="F1685" s="50">
        <v>5275647</v>
      </c>
      <c r="G1685" s="50">
        <v>529757888</v>
      </c>
    </row>
    <row r="1686" spans="1:7" x14ac:dyDescent="0.2">
      <c r="A1686" s="50">
        <v>23350</v>
      </c>
      <c r="B1686" s="50">
        <v>2015</v>
      </c>
      <c r="C1686" s="50" t="str">
        <f t="shared" si="26"/>
        <v>233502015</v>
      </c>
      <c r="D1686" s="50">
        <f>VLOOKUP(A1686,CATMUN!$B$2:$G$1123,6,0)</f>
        <v>7</v>
      </c>
      <c r="E1686" s="50" t="s">
        <v>1528</v>
      </c>
      <c r="F1686" s="50">
        <v>73.27</v>
      </c>
      <c r="G1686" s="50">
        <v>113668.75780000001</v>
      </c>
    </row>
    <row r="1687" spans="1:7" x14ac:dyDescent="0.2">
      <c r="A1687" s="50">
        <v>23350</v>
      </c>
      <c r="B1687" s="50">
        <v>2016</v>
      </c>
      <c r="C1687" s="50" t="str">
        <f t="shared" si="26"/>
        <v>233502016</v>
      </c>
      <c r="D1687" s="50">
        <f>VLOOKUP(A1687,CATMUN!$B$2:$G$1123,6,0)</f>
        <v>7</v>
      </c>
      <c r="E1687" s="50" t="s">
        <v>1528</v>
      </c>
      <c r="F1687" s="50">
        <v>0</v>
      </c>
      <c r="G1687" s="50">
        <v>137806640</v>
      </c>
    </row>
    <row r="1688" spans="1:7" x14ac:dyDescent="0.2">
      <c r="A1688" s="50">
        <v>23350</v>
      </c>
      <c r="B1688" s="50">
        <v>2017</v>
      </c>
      <c r="C1688" s="50" t="str">
        <f t="shared" si="26"/>
        <v>233502017</v>
      </c>
      <c r="D1688" s="50">
        <f>VLOOKUP(A1688,CATMUN!$B$2:$G$1123,6,0)</f>
        <v>7</v>
      </c>
      <c r="E1688" s="50" t="s">
        <v>1528</v>
      </c>
      <c r="F1688" s="50">
        <v>5665</v>
      </c>
      <c r="G1688" s="50">
        <v>123698.71090000001</v>
      </c>
    </row>
    <row r="1689" spans="1:7" x14ac:dyDescent="0.2">
      <c r="A1689" s="50">
        <v>23417</v>
      </c>
      <c r="B1689" s="50">
        <v>2015</v>
      </c>
      <c r="C1689" s="50" t="str">
        <f t="shared" si="26"/>
        <v>234172015</v>
      </c>
      <c r="D1689" s="50">
        <f>VLOOKUP(A1689,CATMUN!$B$2:$G$1123,6,0)</f>
        <v>14</v>
      </c>
      <c r="E1689" s="50" t="s">
        <v>1529</v>
      </c>
      <c r="F1689" s="50">
        <v>164081</v>
      </c>
      <c r="G1689" s="50">
        <v>338773.03129999997</v>
      </c>
    </row>
    <row r="1690" spans="1:7" x14ac:dyDescent="0.2">
      <c r="A1690" s="50">
        <v>23417</v>
      </c>
      <c r="B1690" s="50">
        <v>2016</v>
      </c>
      <c r="C1690" s="50" t="str">
        <f t="shared" si="26"/>
        <v>234172016</v>
      </c>
      <c r="D1690" s="50">
        <f>VLOOKUP(A1690,CATMUN!$B$2:$G$1123,6,0)</f>
        <v>14</v>
      </c>
      <c r="E1690" s="50" t="s">
        <v>1529</v>
      </c>
      <c r="F1690" s="50">
        <v>142673214.90000001</v>
      </c>
      <c r="G1690" s="50">
        <v>218762448</v>
      </c>
    </row>
    <row r="1691" spans="1:7" x14ac:dyDescent="0.2">
      <c r="A1691" s="50">
        <v>23417</v>
      </c>
      <c r="B1691" s="50">
        <v>2017</v>
      </c>
      <c r="C1691" s="50" t="str">
        <f t="shared" si="26"/>
        <v>234172017</v>
      </c>
      <c r="D1691" s="50">
        <f>VLOOKUP(A1691,CATMUN!$B$2:$G$1123,6,0)</f>
        <v>14</v>
      </c>
      <c r="E1691" s="50" t="s">
        <v>1529</v>
      </c>
      <c r="F1691" s="50">
        <v>138171</v>
      </c>
      <c r="G1691" s="50">
        <v>181327</v>
      </c>
    </row>
    <row r="1692" spans="1:7" x14ac:dyDescent="0.2">
      <c r="A1692" s="50">
        <v>23417</v>
      </c>
      <c r="B1692" s="50">
        <v>2018</v>
      </c>
      <c r="C1692" s="50" t="str">
        <f t="shared" si="26"/>
        <v>234172018</v>
      </c>
      <c r="D1692" s="50">
        <f>VLOOKUP(A1692,CATMUN!$B$2:$G$1123,6,0)</f>
        <v>14</v>
      </c>
      <c r="E1692" s="50" t="s">
        <v>1529</v>
      </c>
      <c r="F1692" s="50">
        <v>221738197.59999999</v>
      </c>
      <c r="G1692" s="50">
        <v>221394400</v>
      </c>
    </row>
    <row r="1693" spans="1:7" x14ac:dyDescent="0.2">
      <c r="A1693" s="50">
        <v>23419</v>
      </c>
      <c r="B1693" s="50">
        <v>2015</v>
      </c>
      <c r="C1693" s="50" t="str">
        <f t="shared" si="26"/>
        <v>234192015</v>
      </c>
      <c r="D1693" s="50">
        <f>VLOOKUP(A1693,CATMUN!$B$2:$G$1123,6,0)</f>
        <v>15</v>
      </c>
      <c r="E1693" s="50" t="s">
        <v>1530</v>
      </c>
      <c r="F1693" s="50">
        <v>0</v>
      </c>
      <c r="G1693" s="50">
        <v>23350.427729999999</v>
      </c>
    </row>
    <row r="1694" spans="1:7" x14ac:dyDescent="0.2">
      <c r="A1694" s="50">
        <v>23419</v>
      </c>
      <c r="B1694" s="50">
        <v>2016</v>
      </c>
      <c r="C1694" s="50" t="str">
        <f t="shared" si="26"/>
        <v>234192016</v>
      </c>
      <c r="D1694" s="50">
        <f>VLOOKUP(A1694,CATMUN!$B$2:$G$1123,6,0)</f>
        <v>15</v>
      </c>
      <c r="E1694" s="50" t="s">
        <v>1530</v>
      </c>
      <c r="F1694" s="50">
        <v>1933125</v>
      </c>
      <c r="G1694" s="50">
        <v>25866452</v>
      </c>
    </row>
    <row r="1695" spans="1:7" x14ac:dyDescent="0.2">
      <c r="A1695" s="50">
        <v>23419</v>
      </c>
      <c r="B1695" s="50">
        <v>2017</v>
      </c>
      <c r="C1695" s="50" t="str">
        <f t="shared" si="26"/>
        <v>234192017</v>
      </c>
      <c r="D1695" s="50">
        <f>VLOOKUP(A1695,CATMUN!$B$2:$G$1123,6,0)</f>
        <v>15</v>
      </c>
      <c r="E1695" s="50" t="s">
        <v>1530</v>
      </c>
      <c r="F1695" s="50">
        <v>360</v>
      </c>
      <c r="G1695" s="50">
        <v>38136.226560000003</v>
      </c>
    </row>
    <row r="1696" spans="1:7" x14ac:dyDescent="0.2">
      <c r="A1696" s="50">
        <v>23419</v>
      </c>
      <c r="B1696" s="50">
        <v>2018</v>
      </c>
      <c r="C1696" s="50" t="str">
        <f t="shared" si="26"/>
        <v>234192018</v>
      </c>
      <c r="D1696" s="50">
        <f>VLOOKUP(A1696,CATMUN!$B$2:$G$1123,6,0)</f>
        <v>15</v>
      </c>
      <c r="E1696" s="50" t="s">
        <v>1530</v>
      </c>
      <c r="F1696" s="50">
        <v>5177078</v>
      </c>
      <c r="G1696" s="50">
        <v>27791024</v>
      </c>
    </row>
    <row r="1697" spans="1:7" x14ac:dyDescent="0.2">
      <c r="A1697" s="50">
        <v>23464</v>
      </c>
      <c r="B1697" s="50">
        <v>2015</v>
      </c>
      <c r="C1697" s="50" t="str">
        <f t="shared" si="26"/>
        <v>234642015</v>
      </c>
      <c r="D1697" s="50">
        <f>VLOOKUP(A1697,CATMUN!$B$2:$G$1123,6,0)</f>
        <v>14</v>
      </c>
      <c r="E1697" s="50" t="s">
        <v>1531</v>
      </c>
      <c r="F1697" s="50">
        <v>11926</v>
      </c>
      <c r="G1697" s="50">
        <v>338773.03129999997</v>
      </c>
    </row>
    <row r="1698" spans="1:7" x14ac:dyDescent="0.2">
      <c r="A1698" s="50">
        <v>23464</v>
      </c>
      <c r="B1698" s="50">
        <v>2016</v>
      </c>
      <c r="C1698" s="50" t="str">
        <f t="shared" si="26"/>
        <v>234642016</v>
      </c>
      <c r="D1698" s="50">
        <f>VLOOKUP(A1698,CATMUN!$B$2:$G$1123,6,0)</f>
        <v>14</v>
      </c>
      <c r="E1698" s="50" t="s">
        <v>1531</v>
      </c>
      <c r="F1698" s="50">
        <v>12781939</v>
      </c>
      <c r="G1698" s="50">
        <v>218762448</v>
      </c>
    </row>
    <row r="1699" spans="1:7" x14ac:dyDescent="0.2">
      <c r="A1699" s="50">
        <v>23464</v>
      </c>
      <c r="B1699" s="50">
        <v>2017</v>
      </c>
      <c r="C1699" s="50" t="str">
        <f t="shared" si="26"/>
        <v>234642017</v>
      </c>
      <c r="D1699" s="50">
        <f>VLOOKUP(A1699,CATMUN!$B$2:$G$1123,6,0)</f>
        <v>14</v>
      </c>
      <c r="E1699" s="50" t="s">
        <v>1531</v>
      </c>
      <c r="F1699" s="50">
        <v>18785</v>
      </c>
      <c r="G1699" s="50">
        <v>181327</v>
      </c>
    </row>
    <row r="1700" spans="1:7" x14ac:dyDescent="0.2">
      <c r="A1700" s="50">
        <v>23464</v>
      </c>
      <c r="B1700" s="50">
        <v>2018</v>
      </c>
      <c r="C1700" s="50" t="str">
        <f t="shared" si="26"/>
        <v>234642018</v>
      </c>
      <c r="D1700" s="50">
        <f>VLOOKUP(A1700,CATMUN!$B$2:$G$1123,6,0)</f>
        <v>14</v>
      </c>
      <c r="E1700" s="50" t="s">
        <v>1531</v>
      </c>
      <c r="F1700" s="50">
        <v>11557613</v>
      </c>
      <c r="G1700" s="50">
        <v>221394400</v>
      </c>
    </row>
    <row r="1701" spans="1:7" x14ac:dyDescent="0.2">
      <c r="A1701" s="50">
        <v>23466</v>
      </c>
      <c r="B1701" s="50">
        <v>2015</v>
      </c>
      <c r="C1701" s="50" t="str">
        <f t="shared" si="26"/>
        <v>234662015</v>
      </c>
      <c r="D1701" s="50">
        <f>VLOOKUP(A1701,CATMUN!$B$2:$G$1123,6,0)</f>
        <v>14</v>
      </c>
      <c r="E1701" s="50" t="s">
        <v>1532</v>
      </c>
      <c r="F1701" s="50">
        <v>194647</v>
      </c>
      <c r="G1701" s="50">
        <v>338773.03129999997</v>
      </c>
    </row>
    <row r="1702" spans="1:7" x14ac:dyDescent="0.2">
      <c r="A1702" s="50">
        <v>23466</v>
      </c>
      <c r="B1702" s="50">
        <v>2016</v>
      </c>
      <c r="C1702" s="50" t="str">
        <f t="shared" si="26"/>
        <v>234662016</v>
      </c>
      <c r="D1702" s="50">
        <f>VLOOKUP(A1702,CATMUN!$B$2:$G$1123,6,0)</f>
        <v>14</v>
      </c>
      <c r="E1702" s="50" t="s">
        <v>1532</v>
      </c>
      <c r="F1702" s="50">
        <v>239203435</v>
      </c>
      <c r="G1702" s="50">
        <v>218762448</v>
      </c>
    </row>
    <row r="1703" spans="1:7" x14ac:dyDescent="0.2">
      <c r="A1703" s="50">
        <v>23466</v>
      </c>
      <c r="B1703" s="50">
        <v>2017</v>
      </c>
      <c r="C1703" s="50" t="str">
        <f t="shared" si="26"/>
        <v>234662017</v>
      </c>
      <c r="D1703" s="50">
        <f>VLOOKUP(A1703,CATMUN!$B$2:$G$1123,6,0)</f>
        <v>14</v>
      </c>
      <c r="E1703" s="50" t="s">
        <v>1532</v>
      </c>
      <c r="F1703" s="50">
        <v>0</v>
      </c>
      <c r="G1703" s="50">
        <v>181327</v>
      </c>
    </row>
    <row r="1704" spans="1:7" x14ac:dyDescent="0.2">
      <c r="A1704" s="50">
        <v>23466</v>
      </c>
      <c r="B1704" s="50">
        <v>2018</v>
      </c>
      <c r="C1704" s="50" t="str">
        <f t="shared" si="26"/>
        <v>234662018</v>
      </c>
      <c r="D1704" s="50">
        <f>VLOOKUP(A1704,CATMUN!$B$2:$G$1123,6,0)</f>
        <v>14</v>
      </c>
      <c r="E1704" s="50" t="s">
        <v>1532</v>
      </c>
      <c r="F1704" s="50">
        <v>246104409</v>
      </c>
      <c r="G1704" s="50">
        <v>221394400</v>
      </c>
    </row>
    <row r="1705" spans="1:7" x14ac:dyDescent="0.2">
      <c r="A1705" s="50">
        <v>23500</v>
      </c>
      <c r="B1705" s="50">
        <v>2015</v>
      </c>
      <c r="C1705" s="50" t="str">
        <f t="shared" si="26"/>
        <v>235002015</v>
      </c>
      <c r="D1705" s="50">
        <f>VLOOKUP(A1705,CATMUN!$B$2:$G$1123,6,0)</f>
        <v>7</v>
      </c>
      <c r="E1705" s="50" t="s">
        <v>1533</v>
      </c>
      <c r="F1705" s="50">
        <v>0</v>
      </c>
      <c r="G1705" s="50">
        <v>505977.6875</v>
      </c>
    </row>
    <row r="1706" spans="1:7" x14ac:dyDescent="0.2">
      <c r="A1706" s="50">
        <v>23500</v>
      </c>
      <c r="B1706" s="50">
        <v>2016</v>
      </c>
      <c r="C1706" s="50" t="str">
        <f t="shared" si="26"/>
        <v>235002016</v>
      </c>
      <c r="D1706" s="50">
        <f>VLOOKUP(A1706,CATMUN!$B$2:$G$1123,6,0)</f>
        <v>7</v>
      </c>
      <c r="E1706" s="50" t="s">
        <v>1533</v>
      </c>
      <c r="F1706" s="50">
        <v>0</v>
      </c>
      <c r="G1706" s="50">
        <v>530633504</v>
      </c>
    </row>
    <row r="1707" spans="1:7" x14ac:dyDescent="0.2">
      <c r="A1707" s="50">
        <v>23500</v>
      </c>
      <c r="B1707" s="50">
        <v>2017</v>
      </c>
      <c r="C1707" s="50" t="str">
        <f t="shared" si="26"/>
        <v>235002017</v>
      </c>
      <c r="D1707" s="50">
        <f>VLOOKUP(A1707,CATMUN!$B$2:$G$1123,6,0)</f>
        <v>7</v>
      </c>
      <c r="E1707" s="50" t="s">
        <v>1533</v>
      </c>
      <c r="F1707" s="50">
        <v>0</v>
      </c>
      <c r="G1707" s="50">
        <v>444938.46879999997</v>
      </c>
    </row>
    <row r="1708" spans="1:7" x14ac:dyDescent="0.2">
      <c r="A1708" s="50">
        <v>23500</v>
      </c>
      <c r="B1708" s="50">
        <v>2018</v>
      </c>
      <c r="C1708" s="50" t="str">
        <f t="shared" si="26"/>
        <v>235002018</v>
      </c>
      <c r="D1708" s="50">
        <f>VLOOKUP(A1708,CATMUN!$B$2:$G$1123,6,0)</f>
        <v>7</v>
      </c>
      <c r="E1708" s="50" t="s">
        <v>1533</v>
      </c>
      <c r="F1708" s="50">
        <v>9624380</v>
      </c>
      <c r="G1708" s="50">
        <v>529757888</v>
      </c>
    </row>
    <row r="1709" spans="1:7" x14ac:dyDescent="0.2">
      <c r="A1709" s="50">
        <v>23555</v>
      </c>
      <c r="B1709" s="50">
        <v>2015</v>
      </c>
      <c r="C1709" s="50" t="str">
        <f t="shared" si="26"/>
        <v>235552015</v>
      </c>
      <c r="D1709" s="50">
        <f>VLOOKUP(A1709,CATMUN!$B$2:$G$1123,6,0)</f>
        <v>14</v>
      </c>
      <c r="E1709" s="50" t="s">
        <v>1534</v>
      </c>
      <c r="F1709" s="50">
        <v>100539.92</v>
      </c>
      <c r="G1709" s="50">
        <v>338773.03129999997</v>
      </c>
    </row>
    <row r="1710" spans="1:7" x14ac:dyDescent="0.2">
      <c r="A1710" s="50">
        <v>23555</v>
      </c>
      <c r="B1710" s="50">
        <v>2016</v>
      </c>
      <c r="C1710" s="50" t="str">
        <f t="shared" si="26"/>
        <v>235552016</v>
      </c>
      <c r="D1710" s="50">
        <f>VLOOKUP(A1710,CATMUN!$B$2:$G$1123,6,0)</f>
        <v>14</v>
      </c>
      <c r="E1710" s="50" t="s">
        <v>1534</v>
      </c>
      <c r="F1710" s="50">
        <v>103566245</v>
      </c>
      <c r="G1710" s="50">
        <v>218762448</v>
      </c>
    </row>
    <row r="1711" spans="1:7" x14ac:dyDescent="0.2">
      <c r="A1711" s="50">
        <v>23555</v>
      </c>
      <c r="B1711" s="50">
        <v>2017</v>
      </c>
      <c r="C1711" s="50" t="str">
        <f t="shared" si="26"/>
        <v>235552017</v>
      </c>
      <c r="D1711" s="50">
        <f>VLOOKUP(A1711,CATMUN!$B$2:$G$1123,6,0)</f>
        <v>14</v>
      </c>
      <c r="E1711" s="50" t="s">
        <v>1534</v>
      </c>
      <c r="F1711" s="50">
        <v>203632.06</v>
      </c>
      <c r="G1711" s="50">
        <v>181327</v>
      </c>
    </row>
    <row r="1712" spans="1:7" x14ac:dyDescent="0.2">
      <c r="A1712" s="50">
        <v>23555</v>
      </c>
      <c r="B1712" s="50">
        <v>2018</v>
      </c>
      <c r="C1712" s="50" t="str">
        <f t="shared" si="26"/>
        <v>235552018</v>
      </c>
      <c r="D1712" s="50">
        <f>VLOOKUP(A1712,CATMUN!$B$2:$G$1123,6,0)</f>
        <v>14</v>
      </c>
      <c r="E1712" s="50" t="s">
        <v>1534</v>
      </c>
      <c r="F1712" s="50">
        <v>253818474.40000001</v>
      </c>
      <c r="G1712" s="50">
        <v>221394400</v>
      </c>
    </row>
    <row r="1713" spans="1:7" x14ac:dyDescent="0.2">
      <c r="A1713" s="50">
        <v>23570</v>
      </c>
      <c r="B1713" s="50">
        <v>2015</v>
      </c>
      <c r="C1713" s="50" t="str">
        <f t="shared" si="26"/>
        <v>235702015</v>
      </c>
      <c r="D1713" s="50">
        <f>VLOOKUP(A1713,CATMUN!$B$2:$G$1123,6,0)</f>
        <v>15</v>
      </c>
      <c r="E1713" s="50" t="s">
        <v>1535</v>
      </c>
      <c r="F1713" s="50">
        <v>24276</v>
      </c>
      <c r="G1713" s="50">
        <v>23350.427729999999</v>
      </c>
    </row>
    <row r="1714" spans="1:7" x14ac:dyDescent="0.2">
      <c r="A1714" s="50">
        <v>23570</v>
      </c>
      <c r="B1714" s="50">
        <v>2016</v>
      </c>
      <c r="C1714" s="50" t="str">
        <f t="shared" si="26"/>
        <v>235702016</v>
      </c>
      <c r="D1714" s="50">
        <f>VLOOKUP(A1714,CATMUN!$B$2:$G$1123,6,0)</f>
        <v>15</v>
      </c>
      <c r="E1714" s="50" t="s">
        <v>1535</v>
      </c>
      <c r="F1714" s="50">
        <v>37632715</v>
      </c>
      <c r="G1714" s="50">
        <v>25866452</v>
      </c>
    </row>
    <row r="1715" spans="1:7" x14ac:dyDescent="0.2">
      <c r="A1715" s="50">
        <v>23570</v>
      </c>
      <c r="B1715" s="50">
        <v>2017</v>
      </c>
      <c r="C1715" s="50" t="str">
        <f t="shared" si="26"/>
        <v>235702017</v>
      </c>
      <c r="D1715" s="50">
        <f>VLOOKUP(A1715,CATMUN!$B$2:$G$1123,6,0)</f>
        <v>15</v>
      </c>
      <c r="E1715" s="50" t="s">
        <v>1535</v>
      </c>
      <c r="F1715" s="50">
        <v>29354</v>
      </c>
      <c r="G1715" s="50">
        <v>38136.226560000003</v>
      </c>
    </row>
    <row r="1716" spans="1:7" x14ac:dyDescent="0.2">
      <c r="A1716" s="50">
        <v>23570</v>
      </c>
      <c r="B1716" s="50">
        <v>2018</v>
      </c>
      <c r="C1716" s="50" t="str">
        <f t="shared" si="26"/>
        <v>235702018</v>
      </c>
      <c r="D1716" s="50">
        <f>VLOOKUP(A1716,CATMUN!$B$2:$G$1123,6,0)</f>
        <v>15</v>
      </c>
      <c r="E1716" s="50" t="s">
        <v>1535</v>
      </c>
      <c r="F1716" s="50">
        <v>45105550</v>
      </c>
      <c r="G1716" s="50">
        <v>27791024</v>
      </c>
    </row>
    <row r="1717" spans="1:7" x14ac:dyDescent="0.2">
      <c r="A1717" s="50">
        <v>23574</v>
      </c>
      <c r="B1717" s="50">
        <v>2015</v>
      </c>
      <c r="C1717" s="50" t="str">
        <f t="shared" si="26"/>
        <v>235742015</v>
      </c>
      <c r="D1717" s="50">
        <f>VLOOKUP(A1717,CATMUN!$B$2:$G$1123,6,0)</f>
        <v>15</v>
      </c>
      <c r="E1717" s="50" t="s">
        <v>1536</v>
      </c>
      <c r="F1717" s="50">
        <v>2644</v>
      </c>
      <c r="G1717" s="50">
        <v>23350.427729999999</v>
      </c>
    </row>
    <row r="1718" spans="1:7" x14ac:dyDescent="0.2">
      <c r="A1718" s="50">
        <v>23574</v>
      </c>
      <c r="B1718" s="50">
        <v>2016</v>
      </c>
      <c r="C1718" s="50" t="str">
        <f t="shared" si="26"/>
        <v>235742016</v>
      </c>
      <c r="D1718" s="50">
        <f>VLOOKUP(A1718,CATMUN!$B$2:$G$1123,6,0)</f>
        <v>15</v>
      </c>
      <c r="E1718" s="50" t="s">
        <v>1536</v>
      </c>
      <c r="F1718" s="50">
        <v>9386400</v>
      </c>
      <c r="G1718" s="50">
        <v>25866452</v>
      </c>
    </row>
    <row r="1719" spans="1:7" x14ac:dyDescent="0.2">
      <c r="A1719" s="50">
        <v>23574</v>
      </c>
      <c r="B1719" s="50">
        <v>2017</v>
      </c>
      <c r="C1719" s="50" t="str">
        <f t="shared" si="26"/>
        <v>235742017</v>
      </c>
      <c r="D1719" s="50">
        <f>VLOOKUP(A1719,CATMUN!$B$2:$G$1123,6,0)</f>
        <v>15</v>
      </c>
      <c r="E1719" s="50" t="s">
        <v>1536</v>
      </c>
      <c r="F1719" s="50">
        <v>1644</v>
      </c>
      <c r="G1719" s="50">
        <v>38136.226560000003</v>
      </c>
    </row>
    <row r="1720" spans="1:7" x14ac:dyDescent="0.2">
      <c r="A1720" s="50">
        <v>23574</v>
      </c>
      <c r="B1720" s="50">
        <v>2018</v>
      </c>
      <c r="C1720" s="50" t="str">
        <f t="shared" si="26"/>
        <v>235742018</v>
      </c>
      <c r="D1720" s="50">
        <f>VLOOKUP(A1720,CATMUN!$B$2:$G$1123,6,0)</f>
        <v>15</v>
      </c>
      <c r="E1720" s="50" t="s">
        <v>1536</v>
      </c>
      <c r="F1720" s="50">
        <v>8106175</v>
      </c>
      <c r="G1720" s="50">
        <v>27791024</v>
      </c>
    </row>
    <row r="1721" spans="1:7" x14ac:dyDescent="0.2">
      <c r="A1721" s="50">
        <v>23580</v>
      </c>
      <c r="B1721" s="50">
        <v>2015</v>
      </c>
      <c r="C1721" s="50" t="str">
        <f t="shared" si="26"/>
        <v>235802015</v>
      </c>
      <c r="D1721" s="50">
        <f>VLOOKUP(A1721,CATMUN!$B$2:$G$1123,6,0)</f>
        <v>15</v>
      </c>
      <c r="E1721" s="50" t="s">
        <v>1537</v>
      </c>
      <c r="F1721" s="50">
        <v>13</v>
      </c>
      <c r="G1721" s="50">
        <v>18925.23633</v>
      </c>
    </row>
    <row r="1722" spans="1:7" x14ac:dyDescent="0.2">
      <c r="A1722" s="50">
        <v>23580</v>
      </c>
      <c r="B1722" s="50">
        <v>2016</v>
      </c>
      <c r="C1722" s="50" t="str">
        <f t="shared" si="26"/>
        <v>235802016</v>
      </c>
      <c r="D1722" s="50">
        <f>VLOOKUP(A1722,CATMUN!$B$2:$G$1123,6,0)</f>
        <v>15</v>
      </c>
      <c r="E1722" s="50" t="s">
        <v>1537</v>
      </c>
      <c r="F1722" s="50">
        <v>68790319</v>
      </c>
      <c r="G1722" s="50">
        <v>28165158</v>
      </c>
    </row>
    <row r="1723" spans="1:7" x14ac:dyDescent="0.2">
      <c r="A1723" s="50">
        <v>23580</v>
      </c>
      <c r="B1723" s="50">
        <v>2017</v>
      </c>
      <c r="C1723" s="50" t="str">
        <f t="shared" si="26"/>
        <v>235802017</v>
      </c>
      <c r="D1723" s="50">
        <f>VLOOKUP(A1723,CATMUN!$B$2:$G$1123,6,0)</f>
        <v>15</v>
      </c>
      <c r="E1723" s="50" t="s">
        <v>1537</v>
      </c>
      <c r="F1723" s="50">
        <v>0</v>
      </c>
      <c r="G1723" s="50">
        <v>16446.85742</v>
      </c>
    </row>
    <row r="1724" spans="1:7" x14ac:dyDescent="0.2">
      <c r="A1724" s="50">
        <v>23580</v>
      </c>
      <c r="B1724" s="50">
        <v>2018</v>
      </c>
      <c r="C1724" s="50" t="str">
        <f t="shared" si="26"/>
        <v>235802018</v>
      </c>
      <c r="D1724" s="50">
        <f>VLOOKUP(A1724,CATMUN!$B$2:$G$1123,6,0)</f>
        <v>15</v>
      </c>
      <c r="E1724" s="50" t="s">
        <v>1537</v>
      </c>
      <c r="F1724" s="50">
        <v>45449843</v>
      </c>
      <c r="G1724" s="50">
        <v>31061434</v>
      </c>
    </row>
    <row r="1725" spans="1:7" x14ac:dyDescent="0.2">
      <c r="A1725" s="50">
        <v>23586</v>
      </c>
      <c r="B1725" s="50">
        <v>2015</v>
      </c>
      <c r="C1725" s="50" t="str">
        <f t="shared" si="26"/>
        <v>235862015</v>
      </c>
      <c r="D1725" s="50">
        <f>VLOOKUP(A1725,CATMUN!$B$2:$G$1123,6,0)</f>
        <v>14</v>
      </c>
      <c r="E1725" s="50" t="s">
        <v>2364</v>
      </c>
      <c r="F1725" s="50">
        <v>0</v>
      </c>
      <c r="G1725" s="50">
        <v>338773.03129999997</v>
      </c>
    </row>
    <row r="1726" spans="1:7" x14ac:dyDescent="0.2">
      <c r="A1726" s="50">
        <v>23586</v>
      </c>
      <c r="B1726" s="50">
        <v>2016</v>
      </c>
      <c r="C1726" s="50" t="str">
        <f t="shared" si="26"/>
        <v>235862016</v>
      </c>
      <c r="D1726" s="50">
        <f>VLOOKUP(A1726,CATMUN!$B$2:$G$1123,6,0)</f>
        <v>14</v>
      </c>
      <c r="E1726" s="50" t="s">
        <v>2364</v>
      </c>
      <c r="F1726" s="50">
        <v>0</v>
      </c>
      <c r="G1726" s="50">
        <v>218762448</v>
      </c>
    </row>
    <row r="1727" spans="1:7" x14ac:dyDescent="0.2">
      <c r="A1727" s="50">
        <v>23586</v>
      </c>
      <c r="B1727" s="50">
        <v>2017</v>
      </c>
      <c r="C1727" s="50" t="str">
        <f t="shared" si="26"/>
        <v>235862017</v>
      </c>
      <c r="D1727" s="50">
        <f>VLOOKUP(A1727,CATMUN!$B$2:$G$1123,6,0)</f>
        <v>14</v>
      </c>
      <c r="E1727" s="50" t="s">
        <v>2364</v>
      </c>
      <c r="F1727" s="50">
        <v>4800</v>
      </c>
      <c r="G1727" s="50">
        <v>181327</v>
      </c>
    </row>
    <row r="1728" spans="1:7" x14ac:dyDescent="0.2">
      <c r="A1728" s="50">
        <v>23586</v>
      </c>
      <c r="B1728" s="50">
        <v>2018</v>
      </c>
      <c r="C1728" s="50" t="str">
        <f t="shared" si="26"/>
        <v>235862018</v>
      </c>
      <c r="D1728" s="50">
        <f>VLOOKUP(A1728,CATMUN!$B$2:$G$1123,6,0)</f>
        <v>14</v>
      </c>
      <c r="E1728" s="50" t="s">
        <v>2364</v>
      </c>
      <c r="F1728" s="50">
        <v>0</v>
      </c>
      <c r="G1728" s="50">
        <v>221394400</v>
      </c>
    </row>
    <row r="1729" spans="1:7" x14ac:dyDescent="0.2">
      <c r="A1729" s="50">
        <v>23660</v>
      </c>
      <c r="B1729" s="50">
        <v>2015</v>
      </c>
      <c r="C1729" s="50" t="str">
        <f t="shared" si="26"/>
        <v>236602015</v>
      </c>
      <c r="D1729" s="50">
        <f>VLOOKUP(A1729,CATMUN!$B$2:$G$1123,6,0)</f>
        <v>14</v>
      </c>
      <c r="E1729" s="50" t="s">
        <v>1539</v>
      </c>
      <c r="F1729" s="50">
        <v>193700.18</v>
      </c>
      <c r="G1729" s="50">
        <v>338773.03129999997</v>
      </c>
    </row>
    <row r="1730" spans="1:7" x14ac:dyDescent="0.2">
      <c r="A1730" s="50">
        <v>23660</v>
      </c>
      <c r="B1730" s="50">
        <v>2016</v>
      </c>
      <c r="C1730" s="50" t="str">
        <f t="shared" si="26"/>
        <v>236602016</v>
      </c>
      <c r="D1730" s="50">
        <f>VLOOKUP(A1730,CATMUN!$B$2:$G$1123,6,0)</f>
        <v>14</v>
      </c>
      <c r="E1730" s="50" t="s">
        <v>1539</v>
      </c>
      <c r="F1730" s="50">
        <v>193467320</v>
      </c>
      <c r="G1730" s="50">
        <v>218762448</v>
      </c>
    </row>
    <row r="1731" spans="1:7" x14ac:dyDescent="0.2">
      <c r="A1731" s="50">
        <v>23660</v>
      </c>
      <c r="B1731" s="50">
        <v>2017</v>
      </c>
      <c r="C1731" s="50" t="str">
        <f t="shared" ref="C1731:C1794" si="27">A1731&amp;B1731</f>
        <v>236602017</v>
      </c>
      <c r="D1731" s="50">
        <f>VLOOKUP(A1731,CATMUN!$B$2:$G$1123,6,0)</f>
        <v>14</v>
      </c>
      <c r="E1731" s="50" t="s">
        <v>1539</v>
      </c>
      <c r="F1731" s="50">
        <v>143843.85999999999</v>
      </c>
      <c r="G1731" s="50">
        <v>181327</v>
      </c>
    </row>
    <row r="1732" spans="1:7" x14ac:dyDescent="0.2">
      <c r="A1732" s="50">
        <v>23660</v>
      </c>
      <c r="B1732" s="50">
        <v>2018</v>
      </c>
      <c r="C1732" s="50" t="str">
        <f t="shared" si="27"/>
        <v>236602018</v>
      </c>
      <c r="D1732" s="50">
        <f>VLOOKUP(A1732,CATMUN!$B$2:$G$1123,6,0)</f>
        <v>14</v>
      </c>
      <c r="E1732" s="50" t="s">
        <v>1539</v>
      </c>
      <c r="F1732" s="50">
        <v>207096491</v>
      </c>
      <c r="G1732" s="50">
        <v>221394400</v>
      </c>
    </row>
    <row r="1733" spans="1:7" x14ac:dyDescent="0.2">
      <c r="A1733" s="50">
        <v>23670</v>
      </c>
      <c r="B1733" s="50">
        <v>2015</v>
      </c>
      <c r="C1733" s="50" t="str">
        <f t="shared" si="27"/>
        <v>236702015</v>
      </c>
      <c r="D1733" s="50">
        <f>VLOOKUP(A1733,CATMUN!$B$2:$G$1123,6,0)</f>
        <v>14</v>
      </c>
      <c r="E1733" s="50" t="s">
        <v>2365</v>
      </c>
      <c r="F1733" s="50">
        <v>0</v>
      </c>
      <c r="G1733" s="50">
        <v>338773.03129999997</v>
      </c>
    </row>
    <row r="1734" spans="1:7" x14ac:dyDescent="0.2">
      <c r="A1734" s="50">
        <v>23670</v>
      </c>
      <c r="B1734" s="50">
        <v>2016</v>
      </c>
      <c r="C1734" s="50" t="str">
        <f t="shared" si="27"/>
        <v>236702016</v>
      </c>
      <c r="D1734" s="50">
        <f>VLOOKUP(A1734,CATMUN!$B$2:$G$1123,6,0)</f>
        <v>14</v>
      </c>
      <c r="E1734" s="50" t="s">
        <v>2365</v>
      </c>
      <c r="F1734" s="50">
        <v>808800</v>
      </c>
      <c r="G1734" s="50">
        <v>218762448</v>
      </c>
    </row>
    <row r="1735" spans="1:7" x14ac:dyDescent="0.2">
      <c r="A1735" s="50">
        <v>23670</v>
      </c>
      <c r="B1735" s="50">
        <v>2017</v>
      </c>
      <c r="C1735" s="50" t="str">
        <f t="shared" si="27"/>
        <v>236702017</v>
      </c>
      <c r="D1735" s="50">
        <f>VLOOKUP(A1735,CATMUN!$B$2:$G$1123,6,0)</f>
        <v>14</v>
      </c>
      <c r="E1735" s="50" t="s">
        <v>2365</v>
      </c>
      <c r="F1735" s="50">
        <v>2000</v>
      </c>
      <c r="G1735" s="50">
        <v>181327</v>
      </c>
    </row>
    <row r="1736" spans="1:7" x14ac:dyDescent="0.2">
      <c r="A1736" s="50">
        <v>23670</v>
      </c>
      <c r="B1736" s="50">
        <v>2018</v>
      </c>
      <c r="C1736" s="50" t="str">
        <f t="shared" si="27"/>
        <v>236702018</v>
      </c>
      <c r="D1736" s="50">
        <f>VLOOKUP(A1736,CATMUN!$B$2:$G$1123,6,0)</f>
        <v>14</v>
      </c>
      <c r="E1736" s="50" t="s">
        <v>2365</v>
      </c>
      <c r="F1736" s="50">
        <v>0</v>
      </c>
      <c r="G1736" s="50">
        <v>221394400</v>
      </c>
    </row>
    <row r="1737" spans="1:7" x14ac:dyDescent="0.2">
      <c r="A1737" s="50">
        <v>23672</v>
      </c>
      <c r="B1737" s="50">
        <v>2015</v>
      </c>
      <c r="C1737" s="50" t="str">
        <f t="shared" si="27"/>
        <v>236722015</v>
      </c>
      <c r="D1737" s="50">
        <f>VLOOKUP(A1737,CATMUN!$B$2:$G$1123,6,0)</f>
        <v>14</v>
      </c>
      <c r="E1737" s="50" t="s">
        <v>1541</v>
      </c>
      <c r="F1737" s="50">
        <v>22479</v>
      </c>
      <c r="G1737" s="50">
        <v>338773.03129999997</v>
      </c>
    </row>
    <row r="1738" spans="1:7" x14ac:dyDescent="0.2">
      <c r="A1738" s="50">
        <v>23672</v>
      </c>
      <c r="B1738" s="50">
        <v>2016</v>
      </c>
      <c r="C1738" s="50" t="str">
        <f t="shared" si="27"/>
        <v>236722016</v>
      </c>
      <c r="D1738" s="50">
        <f>VLOOKUP(A1738,CATMUN!$B$2:$G$1123,6,0)</f>
        <v>14</v>
      </c>
      <c r="E1738" s="50" t="s">
        <v>1541</v>
      </c>
      <c r="F1738" s="50">
        <v>962897</v>
      </c>
      <c r="G1738" s="50">
        <v>218762448</v>
      </c>
    </row>
    <row r="1739" spans="1:7" x14ac:dyDescent="0.2">
      <c r="A1739" s="50">
        <v>23672</v>
      </c>
      <c r="B1739" s="50">
        <v>2017</v>
      </c>
      <c r="C1739" s="50" t="str">
        <f t="shared" si="27"/>
        <v>236722017</v>
      </c>
      <c r="D1739" s="50">
        <f>VLOOKUP(A1739,CATMUN!$B$2:$G$1123,6,0)</f>
        <v>14</v>
      </c>
      <c r="E1739" s="50" t="s">
        <v>1541</v>
      </c>
      <c r="F1739" s="50">
        <v>0</v>
      </c>
      <c r="G1739" s="50">
        <v>181327</v>
      </c>
    </row>
    <row r="1740" spans="1:7" x14ac:dyDescent="0.2">
      <c r="A1740" s="50">
        <v>23672</v>
      </c>
      <c r="B1740" s="50">
        <v>2018</v>
      </c>
      <c r="C1740" s="50" t="str">
        <f t="shared" si="27"/>
        <v>236722018</v>
      </c>
      <c r="D1740" s="50">
        <f>VLOOKUP(A1740,CATMUN!$B$2:$G$1123,6,0)</f>
        <v>14</v>
      </c>
      <c r="E1740" s="50" t="s">
        <v>1541</v>
      </c>
      <c r="F1740" s="50">
        <v>32554396.399999999</v>
      </c>
      <c r="G1740" s="50">
        <v>221394400</v>
      </c>
    </row>
    <row r="1741" spans="1:7" x14ac:dyDescent="0.2">
      <c r="A1741" s="50">
        <v>23675</v>
      </c>
      <c r="B1741" s="50">
        <v>2015</v>
      </c>
      <c r="C1741" s="50" t="str">
        <f t="shared" si="27"/>
        <v>236752015</v>
      </c>
      <c r="D1741" s="50">
        <f>VLOOKUP(A1741,CATMUN!$B$2:$G$1123,6,0)</f>
        <v>14</v>
      </c>
      <c r="E1741" s="50" t="s">
        <v>1542</v>
      </c>
      <c r="F1741" s="50">
        <v>25</v>
      </c>
      <c r="G1741" s="50">
        <v>338773.03129999997</v>
      </c>
    </row>
    <row r="1742" spans="1:7" x14ac:dyDescent="0.2">
      <c r="A1742" s="50">
        <v>23675</v>
      </c>
      <c r="B1742" s="50">
        <v>2016</v>
      </c>
      <c r="C1742" s="50" t="str">
        <f t="shared" si="27"/>
        <v>236752016</v>
      </c>
      <c r="D1742" s="50">
        <f>VLOOKUP(A1742,CATMUN!$B$2:$G$1123,6,0)</f>
        <v>14</v>
      </c>
      <c r="E1742" s="50" t="s">
        <v>1542</v>
      </c>
      <c r="F1742" s="50">
        <v>0</v>
      </c>
      <c r="G1742" s="50">
        <v>218762448</v>
      </c>
    </row>
    <row r="1743" spans="1:7" x14ac:dyDescent="0.2">
      <c r="A1743" s="50">
        <v>23675</v>
      </c>
      <c r="B1743" s="50">
        <v>2017</v>
      </c>
      <c r="C1743" s="50" t="str">
        <f t="shared" si="27"/>
        <v>236752017</v>
      </c>
      <c r="D1743" s="50">
        <f>VLOOKUP(A1743,CATMUN!$B$2:$G$1123,6,0)</f>
        <v>14</v>
      </c>
      <c r="E1743" s="50" t="s">
        <v>1542</v>
      </c>
      <c r="F1743" s="50">
        <v>0</v>
      </c>
      <c r="G1743" s="50">
        <v>181327</v>
      </c>
    </row>
    <row r="1744" spans="1:7" x14ac:dyDescent="0.2">
      <c r="A1744" s="50">
        <v>23675</v>
      </c>
      <c r="B1744" s="50">
        <v>2018</v>
      </c>
      <c r="C1744" s="50" t="str">
        <f t="shared" si="27"/>
        <v>236752018</v>
      </c>
      <c r="D1744" s="50">
        <f>VLOOKUP(A1744,CATMUN!$B$2:$G$1123,6,0)</f>
        <v>14</v>
      </c>
      <c r="E1744" s="50" t="s">
        <v>1542</v>
      </c>
      <c r="F1744" s="50">
        <v>25000</v>
      </c>
      <c r="G1744" s="50">
        <v>221394400</v>
      </c>
    </row>
    <row r="1745" spans="1:7" x14ac:dyDescent="0.2">
      <c r="A1745" s="50">
        <v>23678</v>
      </c>
      <c r="B1745" s="50">
        <v>2016</v>
      </c>
      <c r="C1745" s="50" t="str">
        <f t="shared" si="27"/>
        <v>236782016</v>
      </c>
      <c r="D1745" s="50">
        <f>VLOOKUP(A1745,CATMUN!$B$2:$G$1123,6,0)</f>
        <v>15</v>
      </c>
      <c r="E1745" s="50" t="s">
        <v>1543</v>
      </c>
      <c r="F1745" s="50">
        <v>0</v>
      </c>
      <c r="G1745" s="50">
        <v>25866452</v>
      </c>
    </row>
    <row r="1746" spans="1:7" x14ac:dyDescent="0.2">
      <c r="A1746" s="50">
        <v>23678</v>
      </c>
      <c r="B1746" s="50">
        <v>2017</v>
      </c>
      <c r="C1746" s="50" t="str">
        <f t="shared" si="27"/>
        <v>236782017</v>
      </c>
      <c r="D1746" s="50">
        <f>VLOOKUP(A1746,CATMUN!$B$2:$G$1123,6,0)</f>
        <v>15</v>
      </c>
      <c r="E1746" s="50" t="s">
        <v>1543</v>
      </c>
      <c r="F1746" s="50">
        <v>1387</v>
      </c>
      <c r="G1746" s="50">
        <v>38136.226560000003</v>
      </c>
    </row>
    <row r="1747" spans="1:7" x14ac:dyDescent="0.2">
      <c r="A1747" s="50">
        <v>23678</v>
      </c>
      <c r="B1747" s="50">
        <v>2018</v>
      </c>
      <c r="C1747" s="50" t="str">
        <f t="shared" si="27"/>
        <v>236782018</v>
      </c>
      <c r="D1747" s="50">
        <f>VLOOKUP(A1747,CATMUN!$B$2:$G$1123,6,0)</f>
        <v>15</v>
      </c>
      <c r="E1747" s="50" t="s">
        <v>1543</v>
      </c>
      <c r="F1747" s="50">
        <v>0</v>
      </c>
      <c r="G1747" s="50">
        <v>27791024</v>
      </c>
    </row>
    <row r="1748" spans="1:7" x14ac:dyDescent="0.2">
      <c r="A1748" s="50">
        <v>23682</v>
      </c>
      <c r="B1748" s="50">
        <v>2015</v>
      </c>
      <c r="C1748" s="50" t="str">
        <f t="shared" si="27"/>
        <v>236822015</v>
      </c>
      <c r="D1748" s="50">
        <f>VLOOKUP(A1748,CATMUN!$B$2:$G$1123,6,0)</f>
        <v>15</v>
      </c>
      <c r="E1748" s="50" t="s">
        <v>1544</v>
      </c>
      <c r="F1748" s="50">
        <v>0</v>
      </c>
      <c r="G1748" s="50">
        <v>18925.23633</v>
      </c>
    </row>
    <row r="1749" spans="1:7" x14ac:dyDescent="0.2">
      <c r="A1749" s="50">
        <v>23682</v>
      </c>
      <c r="B1749" s="50">
        <v>2016</v>
      </c>
      <c r="C1749" s="50" t="str">
        <f t="shared" si="27"/>
        <v>236822016</v>
      </c>
      <c r="D1749" s="50">
        <f>VLOOKUP(A1749,CATMUN!$B$2:$G$1123,6,0)</f>
        <v>15</v>
      </c>
      <c r="E1749" s="50" t="s">
        <v>1544</v>
      </c>
      <c r="F1749" s="50">
        <v>0</v>
      </c>
      <c r="G1749" s="50">
        <v>28165158</v>
      </c>
    </row>
    <row r="1750" spans="1:7" x14ac:dyDescent="0.2">
      <c r="A1750" s="50">
        <v>23682</v>
      </c>
      <c r="B1750" s="50">
        <v>2017</v>
      </c>
      <c r="C1750" s="50" t="str">
        <f t="shared" si="27"/>
        <v>236822017</v>
      </c>
      <c r="D1750" s="50">
        <f>VLOOKUP(A1750,CATMUN!$B$2:$G$1123,6,0)</f>
        <v>15</v>
      </c>
      <c r="E1750" s="50" t="s">
        <v>1544</v>
      </c>
      <c r="F1750" s="50">
        <v>0</v>
      </c>
      <c r="G1750" s="50">
        <v>16446.85742</v>
      </c>
    </row>
    <row r="1751" spans="1:7" x14ac:dyDescent="0.2">
      <c r="A1751" s="50">
        <v>23682</v>
      </c>
      <c r="B1751" s="50">
        <v>2018</v>
      </c>
      <c r="C1751" s="50" t="str">
        <f t="shared" si="27"/>
        <v>236822018</v>
      </c>
      <c r="D1751" s="50">
        <f>VLOOKUP(A1751,CATMUN!$B$2:$G$1123,6,0)</f>
        <v>15</v>
      </c>
      <c r="E1751" s="50" t="s">
        <v>1544</v>
      </c>
      <c r="F1751" s="50">
        <v>0</v>
      </c>
      <c r="G1751" s="50">
        <v>31061434</v>
      </c>
    </row>
    <row r="1752" spans="1:7" x14ac:dyDescent="0.2">
      <c r="A1752" s="50">
        <v>23686</v>
      </c>
      <c r="B1752" s="50">
        <v>2015</v>
      </c>
      <c r="C1752" s="50" t="str">
        <f t="shared" si="27"/>
        <v>236862015</v>
      </c>
      <c r="D1752" s="50">
        <f>VLOOKUP(A1752,CATMUN!$B$2:$G$1123,6,0)</f>
        <v>15</v>
      </c>
      <c r="E1752" s="50" t="s">
        <v>1545</v>
      </c>
      <c r="F1752" s="50">
        <v>11641</v>
      </c>
      <c r="G1752" s="50">
        <v>23350.427729999999</v>
      </c>
    </row>
    <row r="1753" spans="1:7" x14ac:dyDescent="0.2">
      <c r="A1753" s="50">
        <v>23686</v>
      </c>
      <c r="B1753" s="50">
        <v>2016</v>
      </c>
      <c r="C1753" s="50" t="str">
        <f t="shared" si="27"/>
        <v>236862016</v>
      </c>
      <c r="D1753" s="50">
        <f>VLOOKUP(A1753,CATMUN!$B$2:$G$1123,6,0)</f>
        <v>15</v>
      </c>
      <c r="E1753" s="50" t="s">
        <v>1545</v>
      </c>
      <c r="F1753" s="50">
        <v>4179591</v>
      </c>
      <c r="G1753" s="50">
        <v>25866452</v>
      </c>
    </row>
    <row r="1754" spans="1:7" x14ac:dyDescent="0.2">
      <c r="A1754" s="50">
        <v>23686</v>
      </c>
      <c r="B1754" s="50">
        <v>2017</v>
      </c>
      <c r="C1754" s="50" t="str">
        <f t="shared" si="27"/>
        <v>236862017</v>
      </c>
      <c r="D1754" s="50">
        <f>VLOOKUP(A1754,CATMUN!$B$2:$G$1123,6,0)</f>
        <v>15</v>
      </c>
      <c r="E1754" s="50" t="s">
        <v>1545</v>
      </c>
      <c r="F1754" s="50">
        <v>15975</v>
      </c>
      <c r="G1754" s="50">
        <v>38136.226560000003</v>
      </c>
    </row>
    <row r="1755" spans="1:7" x14ac:dyDescent="0.2">
      <c r="A1755" s="50">
        <v>23686</v>
      </c>
      <c r="B1755" s="50">
        <v>2018</v>
      </c>
      <c r="C1755" s="50" t="str">
        <f t="shared" si="27"/>
        <v>236862018</v>
      </c>
      <c r="D1755" s="50">
        <f>VLOOKUP(A1755,CATMUN!$B$2:$G$1123,6,0)</f>
        <v>15</v>
      </c>
      <c r="E1755" s="50" t="s">
        <v>1545</v>
      </c>
      <c r="F1755" s="50">
        <v>6176198</v>
      </c>
      <c r="G1755" s="50">
        <v>27791024</v>
      </c>
    </row>
    <row r="1756" spans="1:7" x14ac:dyDescent="0.2">
      <c r="A1756" s="50">
        <v>23807</v>
      </c>
      <c r="B1756" s="50">
        <v>2015</v>
      </c>
      <c r="C1756" s="50" t="str">
        <f t="shared" si="27"/>
        <v>238072015</v>
      </c>
      <c r="D1756" s="50">
        <f>VLOOKUP(A1756,CATMUN!$B$2:$G$1123,6,0)</f>
        <v>14</v>
      </c>
      <c r="E1756" s="50" t="s">
        <v>1546</v>
      </c>
      <c r="F1756" s="50">
        <v>84117.05</v>
      </c>
      <c r="G1756" s="50">
        <v>505977.6875</v>
      </c>
    </row>
    <row r="1757" spans="1:7" x14ac:dyDescent="0.2">
      <c r="A1757" s="50">
        <v>23807</v>
      </c>
      <c r="B1757" s="50">
        <v>2016</v>
      </c>
      <c r="C1757" s="50" t="str">
        <f t="shared" si="27"/>
        <v>238072016</v>
      </c>
      <c r="D1757" s="50">
        <f>VLOOKUP(A1757,CATMUN!$B$2:$G$1123,6,0)</f>
        <v>14</v>
      </c>
      <c r="E1757" s="50" t="s">
        <v>1546</v>
      </c>
      <c r="F1757" s="50">
        <v>96002966</v>
      </c>
      <c r="G1757" s="50">
        <v>530633504</v>
      </c>
    </row>
    <row r="1758" spans="1:7" x14ac:dyDescent="0.2">
      <c r="A1758" s="50">
        <v>23807</v>
      </c>
      <c r="B1758" s="50">
        <v>2017</v>
      </c>
      <c r="C1758" s="50" t="str">
        <f t="shared" si="27"/>
        <v>238072017</v>
      </c>
      <c r="D1758" s="50">
        <f>VLOOKUP(A1758,CATMUN!$B$2:$G$1123,6,0)</f>
        <v>14</v>
      </c>
      <c r="E1758" s="50" t="s">
        <v>1546</v>
      </c>
      <c r="F1758" s="50">
        <v>72716.61</v>
      </c>
      <c r="G1758" s="50">
        <v>444938.46879999997</v>
      </c>
    </row>
    <row r="1759" spans="1:7" x14ac:dyDescent="0.2">
      <c r="A1759" s="50">
        <v>23807</v>
      </c>
      <c r="B1759" s="50">
        <v>2018</v>
      </c>
      <c r="C1759" s="50" t="str">
        <f t="shared" si="27"/>
        <v>238072018</v>
      </c>
      <c r="D1759" s="50">
        <f>VLOOKUP(A1759,CATMUN!$B$2:$G$1123,6,0)</f>
        <v>14</v>
      </c>
      <c r="E1759" s="50" t="s">
        <v>1546</v>
      </c>
      <c r="F1759" s="50">
        <v>66649043</v>
      </c>
      <c r="G1759" s="50">
        <v>529757888</v>
      </c>
    </row>
    <row r="1760" spans="1:7" x14ac:dyDescent="0.2">
      <c r="A1760" s="50">
        <v>23815</v>
      </c>
      <c r="B1760" s="50">
        <v>2015</v>
      </c>
      <c r="C1760" s="50" t="str">
        <f t="shared" si="27"/>
        <v>238152015</v>
      </c>
      <c r="D1760" s="50">
        <f>VLOOKUP(A1760,CATMUN!$B$2:$G$1123,6,0)</f>
        <v>14</v>
      </c>
      <c r="E1760" s="50" t="s">
        <v>1547</v>
      </c>
      <c r="F1760" s="50">
        <v>6183</v>
      </c>
      <c r="G1760" s="50">
        <v>113668.75780000001</v>
      </c>
    </row>
    <row r="1761" spans="1:7" x14ac:dyDescent="0.2">
      <c r="A1761" s="50">
        <v>23815</v>
      </c>
      <c r="B1761" s="50">
        <v>2016</v>
      </c>
      <c r="C1761" s="50" t="str">
        <f t="shared" si="27"/>
        <v>238152016</v>
      </c>
      <c r="D1761" s="50">
        <f>VLOOKUP(A1761,CATMUN!$B$2:$G$1123,6,0)</f>
        <v>14</v>
      </c>
      <c r="E1761" s="50" t="s">
        <v>1547</v>
      </c>
      <c r="F1761" s="50">
        <v>7274010</v>
      </c>
      <c r="G1761" s="50">
        <v>137806640</v>
      </c>
    </row>
    <row r="1762" spans="1:7" x14ac:dyDescent="0.2">
      <c r="A1762" s="50">
        <v>23815</v>
      </c>
      <c r="B1762" s="50">
        <v>2017</v>
      </c>
      <c r="C1762" s="50" t="str">
        <f t="shared" si="27"/>
        <v>238152017</v>
      </c>
      <c r="D1762" s="50">
        <f>VLOOKUP(A1762,CATMUN!$B$2:$G$1123,6,0)</f>
        <v>14</v>
      </c>
      <c r="E1762" s="50" t="s">
        <v>1547</v>
      </c>
      <c r="F1762" s="50">
        <v>29</v>
      </c>
      <c r="G1762" s="50">
        <v>123698.71090000001</v>
      </c>
    </row>
    <row r="1763" spans="1:7" x14ac:dyDescent="0.2">
      <c r="A1763" s="50">
        <v>23815</v>
      </c>
      <c r="B1763" s="50">
        <v>2018</v>
      </c>
      <c r="C1763" s="50" t="str">
        <f t="shared" si="27"/>
        <v>238152018</v>
      </c>
      <c r="D1763" s="50">
        <f>VLOOKUP(A1763,CATMUN!$B$2:$G$1123,6,0)</f>
        <v>14</v>
      </c>
      <c r="E1763" s="50" t="s">
        <v>1547</v>
      </c>
      <c r="F1763" s="50">
        <v>7293880</v>
      </c>
      <c r="G1763" s="50">
        <v>151337472</v>
      </c>
    </row>
    <row r="1764" spans="1:7" x14ac:dyDescent="0.2">
      <c r="A1764" s="50">
        <v>23855</v>
      </c>
      <c r="B1764" s="50">
        <v>2015</v>
      </c>
      <c r="C1764" s="50" t="str">
        <f t="shared" si="27"/>
        <v>238552015</v>
      </c>
      <c r="D1764" s="50">
        <f>VLOOKUP(A1764,CATMUN!$B$2:$G$1123,6,0)</f>
        <v>15</v>
      </c>
      <c r="E1764" s="50" t="s">
        <v>1548</v>
      </c>
      <c r="F1764" s="50">
        <v>28895</v>
      </c>
      <c r="G1764" s="50">
        <v>100012.99219999999</v>
      </c>
    </row>
    <row r="1765" spans="1:7" x14ac:dyDescent="0.2">
      <c r="A1765" s="50">
        <v>23855</v>
      </c>
      <c r="B1765" s="50">
        <v>2016</v>
      </c>
      <c r="C1765" s="50" t="str">
        <f t="shared" si="27"/>
        <v>238552016</v>
      </c>
      <c r="D1765" s="50">
        <f>VLOOKUP(A1765,CATMUN!$B$2:$G$1123,6,0)</f>
        <v>15</v>
      </c>
      <c r="E1765" s="50" t="s">
        <v>1548</v>
      </c>
      <c r="F1765" s="50">
        <v>25891088</v>
      </c>
      <c r="G1765" s="50">
        <v>89622032</v>
      </c>
    </row>
    <row r="1766" spans="1:7" x14ac:dyDescent="0.2">
      <c r="A1766" s="50">
        <v>23855</v>
      </c>
      <c r="B1766" s="50">
        <v>2017</v>
      </c>
      <c r="C1766" s="50" t="str">
        <f t="shared" si="27"/>
        <v>238552017</v>
      </c>
      <c r="D1766" s="50">
        <f>VLOOKUP(A1766,CATMUN!$B$2:$G$1123,6,0)</f>
        <v>15</v>
      </c>
      <c r="E1766" s="50" t="s">
        <v>1548</v>
      </c>
      <c r="F1766" s="50">
        <v>13702</v>
      </c>
      <c r="G1766" s="50">
        <v>101419.7031</v>
      </c>
    </row>
    <row r="1767" spans="1:7" x14ac:dyDescent="0.2">
      <c r="A1767" s="50">
        <v>23855</v>
      </c>
      <c r="B1767" s="50">
        <v>2018</v>
      </c>
      <c r="C1767" s="50" t="str">
        <f t="shared" si="27"/>
        <v>238552018</v>
      </c>
      <c r="D1767" s="50">
        <f>VLOOKUP(A1767,CATMUN!$B$2:$G$1123,6,0)</f>
        <v>15</v>
      </c>
      <c r="E1767" s="50" t="s">
        <v>1548</v>
      </c>
      <c r="F1767" s="50">
        <v>20276035</v>
      </c>
      <c r="G1767" s="50">
        <v>135966816</v>
      </c>
    </row>
    <row r="1768" spans="1:7" x14ac:dyDescent="0.2">
      <c r="A1768" s="50">
        <v>25001</v>
      </c>
      <c r="B1768" s="50">
        <v>2015</v>
      </c>
      <c r="C1768" s="50" t="str">
        <f t="shared" si="27"/>
        <v>250012015</v>
      </c>
      <c r="D1768" s="50">
        <f>VLOOKUP(A1768,CATMUN!$B$2:$G$1123,6,0)</f>
        <v>14</v>
      </c>
      <c r="E1768" s="50" t="s">
        <v>1550</v>
      </c>
      <c r="F1768" s="50">
        <v>37378.160000000003</v>
      </c>
      <c r="G1768" s="50">
        <v>338773.03129999997</v>
      </c>
    </row>
    <row r="1769" spans="1:7" x14ac:dyDescent="0.2">
      <c r="A1769" s="50">
        <v>25001</v>
      </c>
      <c r="B1769" s="50">
        <v>2016</v>
      </c>
      <c r="C1769" s="50" t="str">
        <f t="shared" si="27"/>
        <v>250012016</v>
      </c>
      <c r="D1769" s="50">
        <f>VLOOKUP(A1769,CATMUN!$B$2:$G$1123,6,0)</f>
        <v>14</v>
      </c>
      <c r="E1769" s="50" t="s">
        <v>1550</v>
      </c>
      <c r="F1769" s="50">
        <v>36685269</v>
      </c>
      <c r="G1769" s="50">
        <v>218762448</v>
      </c>
    </row>
    <row r="1770" spans="1:7" x14ac:dyDescent="0.2">
      <c r="A1770" s="50">
        <v>25001</v>
      </c>
      <c r="B1770" s="50">
        <v>2017</v>
      </c>
      <c r="C1770" s="50" t="str">
        <f t="shared" si="27"/>
        <v>250012017</v>
      </c>
      <c r="D1770" s="50">
        <f>VLOOKUP(A1770,CATMUN!$B$2:$G$1123,6,0)</f>
        <v>14</v>
      </c>
      <c r="E1770" s="50" t="s">
        <v>1550</v>
      </c>
      <c r="F1770" s="50">
        <v>30607</v>
      </c>
      <c r="G1770" s="50">
        <v>181327</v>
      </c>
    </row>
    <row r="1771" spans="1:7" x14ac:dyDescent="0.2">
      <c r="A1771" s="50">
        <v>25001</v>
      </c>
      <c r="B1771" s="50">
        <v>2018</v>
      </c>
      <c r="C1771" s="50" t="str">
        <f t="shared" si="27"/>
        <v>250012018</v>
      </c>
      <c r="D1771" s="50">
        <f>VLOOKUP(A1771,CATMUN!$B$2:$G$1123,6,0)</f>
        <v>14</v>
      </c>
      <c r="E1771" s="50" t="s">
        <v>1550</v>
      </c>
      <c r="F1771" s="50">
        <v>44525972</v>
      </c>
      <c r="G1771" s="50">
        <v>221394400</v>
      </c>
    </row>
    <row r="1772" spans="1:7" x14ac:dyDescent="0.2">
      <c r="A1772" s="50">
        <v>25019</v>
      </c>
      <c r="B1772" s="50">
        <v>2015</v>
      </c>
      <c r="C1772" s="50" t="str">
        <f t="shared" si="27"/>
        <v>250192015</v>
      </c>
      <c r="D1772" s="50">
        <f>VLOOKUP(A1772,CATMUN!$B$2:$G$1123,6,0)</f>
        <v>14</v>
      </c>
      <c r="E1772" s="50" t="s">
        <v>1551</v>
      </c>
      <c r="F1772" s="50">
        <v>35072.6</v>
      </c>
      <c r="G1772" s="50">
        <v>338773.03129999997</v>
      </c>
    </row>
    <row r="1773" spans="1:7" x14ac:dyDescent="0.2">
      <c r="A1773" s="50">
        <v>25019</v>
      </c>
      <c r="B1773" s="50">
        <v>2016</v>
      </c>
      <c r="C1773" s="50" t="str">
        <f t="shared" si="27"/>
        <v>250192016</v>
      </c>
      <c r="D1773" s="50">
        <f>VLOOKUP(A1773,CATMUN!$B$2:$G$1123,6,0)</f>
        <v>14</v>
      </c>
      <c r="E1773" s="50" t="s">
        <v>1551</v>
      </c>
      <c r="F1773" s="50">
        <v>51698941.850000001</v>
      </c>
      <c r="G1773" s="50">
        <v>218762448</v>
      </c>
    </row>
    <row r="1774" spans="1:7" x14ac:dyDescent="0.2">
      <c r="A1774" s="50">
        <v>25019</v>
      </c>
      <c r="B1774" s="50">
        <v>2017</v>
      </c>
      <c r="C1774" s="50" t="str">
        <f t="shared" si="27"/>
        <v>250192017</v>
      </c>
      <c r="D1774" s="50">
        <f>VLOOKUP(A1774,CATMUN!$B$2:$G$1123,6,0)</f>
        <v>14</v>
      </c>
      <c r="E1774" s="50" t="s">
        <v>1551</v>
      </c>
      <c r="F1774" s="50">
        <v>44246</v>
      </c>
      <c r="G1774" s="50">
        <v>181327</v>
      </c>
    </row>
    <row r="1775" spans="1:7" x14ac:dyDescent="0.2">
      <c r="A1775" s="50">
        <v>25019</v>
      </c>
      <c r="B1775" s="50">
        <v>2018</v>
      </c>
      <c r="C1775" s="50" t="str">
        <f t="shared" si="27"/>
        <v>250192018</v>
      </c>
      <c r="D1775" s="50">
        <f>VLOOKUP(A1775,CATMUN!$B$2:$G$1123,6,0)</f>
        <v>14</v>
      </c>
      <c r="E1775" s="50" t="s">
        <v>1551</v>
      </c>
      <c r="F1775" s="50">
        <v>37215000</v>
      </c>
      <c r="G1775" s="50">
        <v>221394400</v>
      </c>
    </row>
    <row r="1776" spans="1:7" x14ac:dyDescent="0.2">
      <c r="A1776" s="50">
        <v>25035</v>
      </c>
      <c r="B1776" s="50">
        <v>2015</v>
      </c>
      <c r="C1776" s="50" t="str">
        <f t="shared" si="27"/>
        <v>250352015</v>
      </c>
      <c r="D1776" s="50">
        <f>VLOOKUP(A1776,CATMUN!$B$2:$G$1123,6,0)</f>
        <v>14</v>
      </c>
      <c r="E1776" s="50" t="s">
        <v>1552</v>
      </c>
      <c r="F1776" s="50">
        <v>138003.6</v>
      </c>
      <c r="G1776" s="50">
        <v>505977.6875</v>
      </c>
    </row>
    <row r="1777" spans="1:7" x14ac:dyDescent="0.2">
      <c r="A1777" s="50">
        <v>25035</v>
      </c>
      <c r="B1777" s="50">
        <v>2016</v>
      </c>
      <c r="C1777" s="50" t="str">
        <f t="shared" si="27"/>
        <v>250352016</v>
      </c>
      <c r="D1777" s="50">
        <f>VLOOKUP(A1777,CATMUN!$B$2:$G$1123,6,0)</f>
        <v>14</v>
      </c>
      <c r="E1777" s="50" t="s">
        <v>1552</v>
      </c>
      <c r="F1777" s="50">
        <v>162409807</v>
      </c>
      <c r="G1777" s="50">
        <v>530633504</v>
      </c>
    </row>
    <row r="1778" spans="1:7" x14ac:dyDescent="0.2">
      <c r="A1778" s="50">
        <v>25035</v>
      </c>
      <c r="B1778" s="50">
        <v>2017</v>
      </c>
      <c r="C1778" s="50" t="str">
        <f t="shared" si="27"/>
        <v>250352017</v>
      </c>
      <c r="D1778" s="50">
        <f>VLOOKUP(A1778,CATMUN!$B$2:$G$1123,6,0)</f>
        <v>14</v>
      </c>
      <c r="E1778" s="50" t="s">
        <v>1552</v>
      </c>
      <c r="F1778" s="50">
        <v>130796.13</v>
      </c>
      <c r="G1778" s="50">
        <v>444938.46879999997</v>
      </c>
    </row>
    <row r="1779" spans="1:7" x14ac:dyDescent="0.2">
      <c r="A1779" s="50">
        <v>25035</v>
      </c>
      <c r="B1779" s="50">
        <v>2018</v>
      </c>
      <c r="C1779" s="50" t="str">
        <f t="shared" si="27"/>
        <v>250352018</v>
      </c>
      <c r="D1779" s="50">
        <f>VLOOKUP(A1779,CATMUN!$B$2:$G$1123,6,0)</f>
        <v>14</v>
      </c>
      <c r="E1779" s="50" t="s">
        <v>1552</v>
      </c>
      <c r="F1779" s="50">
        <v>173285930</v>
      </c>
      <c r="G1779" s="50">
        <v>529757888</v>
      </c>
    </row>
    <row r="1780" spans="1:7" x14ac:dyDescent="0.2">
      <c r="A1780" s="50">
        <v>25040</v>
      </c>
      <c r="B1780" s="50">
        <v>2015</v>
      </c>
      <c r="C1780" s="50" t="str">
        <f t="shared" si="27"/>
        <v>250402015</v>
      </c>
      <c r="D1780" s="50">
        <f>VLOOKUP(A1780,CATMUN!$B$2:$G$1123,6,0)</f>
        <v>14</v>
      </c>
      <c r="E1780" s="50" t="s">
        <v>1553</v>
      </c>
      <c r="F1780" s="50">
        <v>16636</v>
      </c>
      <c r="G1780" s="50">
        <v>338773.03129999997</v>
      </c>
    </row>
    <row r="1781" spans="1:7" x14ac:dyDescent="0.2">
      <c r="A1781" s="50">
        <v>25040</v>
      </c>
      <c r="B1781" s="50">
        <v>2016</v>
      </c>
      <c r="C1781" s="50" t="str">
        <f t="shared" si="27"/>
        <v>250402016</v>
      </c>
      <c r="D1781" s="50">
        <f>VLOOKUP(A1781,CATMUN!$B$2:$G$1123,6,0)</f>
        <v>14</v>
      </c>
      <c r="E1781" s="50" t="s">
        <v>1553</v>
      </c>
      <c r="F1781" s="50">
        <v>17059600</v>
      </c>
      <c r="G1781" s="50">
        <v>218762448</v>
      </c>
    </row>
    <row r="1782" spans="1:7" x14ac:dyDescent="0.2">
      <c r="A1782" s="50">
        <v>25040</v>
      </c>
      <c r="B1782" s="50">
        <v>2017</v>
      </c>
      <c r="C1782" s="50" t="str">
        <f t="shared" si="27"/>
        <v>250402017</v>
      </c>
      <c r="D1782" s="50">
        <f>VLOOKUP(A1782,CATMUN!$B$2:$G$1123,6,0)</f>
        <v>14</v>
      </c>
      <c r="E1782" s="50" t="s">
        <v>1553</v>
      </c>
      <c r="F1782" s="50">
        <v>15235</v>
      </c>
      <c r="G1782" s="50">
        <v>181327</v>
      </c>
    </row>
    <row r="1783" spans="1:7" x14ac:dyDescent="0.2">
      <c r="A1783" s="50">
        <v>25040</v>
      </c>
      <c r="B1783" s="50">
        <v>2018</v>
      </c>
      <c r="C1783" s="50" t="str">
        <f t="shared" si="27"/>
        <v>250402018</v>
      </c>
      <c r="D1783" s="50">
        <f>VLOOKUP(A1783,CATMUN!$B$2:$G$1123,6,0)</f>
        <v>14</v>
      </c>
      <c r="E1783" s="50" t="s">
        <v>1553</v>
      </c>
      <c r="F1783" s="50">
        <v>23069668</v>
      </c>
      <c r="G1783" s="50">
        <v>221394400</v>
      </c>
    </row>
    <row r="1784" spans="1:7" x14ac:dyDescent="0.2">
      <c r="A1784" s="50">
        <v>25053</v>
      </c>
      <c r="B1784" s="50">
        <v>2015</v>
      </c>
      <c r="C1784" s="50" t="str">
        <f t="shared" si="27"/>
        <v>250532015</v>
      </c>
      <c r="D1784" s="50">
        <f>VLOOKUP(A1784,CATMUN!$B$2:$G$1123,6,0)</f>
        <v>14</v>
      </c>
      <c r="E1784" s="50" t="s">
        <v>1554</v>
      </c>
      <c r="F1784" s="50">
        <v>14313</v>
      </c>
      <c r="G1784" s="50">
        <v>338773.03129999997</v>
      </c>
    </row>
    <row r="1785" spans="1:7" x14ac:dyDescent="0.2">
      <c r="A1785" s="50">
        <v>25053</v>
      </c>
      <c r="B1785" s="50">
        <v>2016</v>
      </c>
      <c r="C1785" s="50" t="str">
        <f t="shared" si="27"/>
        <v>250532016</v>
      </c>
      <c r="D1785" s="50">
        <f>VLOOKUP(A1785,CATMUN!$B$2:$G$1123,6,0)</f>
        <v>14</v>
      </c>
      <c r="E1785" s="50" t="s">
        <v>1554</v>
      </c>
      <c r="F1785" s="50">
        <v>16695632</v>
      </c>
      <c r="G1785" s="50">
        <v>218762448</v>
      </c>
    </row>
    <row r="1786" spans="1:7" x14ac:dyDescent="0.2">
      <c r="A1786" s="50">
        <v>25053</v>
      </c>
      <c r="B1786" s="50">
        <v>2017</v>
      </c>
      <c r="C1786" s="50" t="str">
        <f t="shared" si="27"/>
        <v>250532017</v>
      </c>
      <c r="D1786" s="50">
        <f>VLOOKUP(A1786,CATMUN!$B$2:$G$1123,6,0)</f>
        <v>14</v>
      </c>
      <c r="E1786" s="50" t="s">
        <v>1554</v>
      </c>
      <c r="F1786" s="50">
        <v>12130</v>
      </c>
      <c r="G1786" s="50">
        <v>181327</v>
      </c>
    </row>
    <row r="1787" spans="1:7" x14ac:dyDescent="0.2">
      <c r="A1787" s="50">
        <v>25053</v>
      </c>
      <c r="B1787" s="50">
        <v>2018</v>
      </c>
      <c r="C1787" s="50" t="str">
        <f t="shared" si="27"/>
        <v>250532018</v>
      </c>
      <c r="D1787" s="50">
        <f>VLOOKUP(A1787,CATMUN!$B$2:$G$1123,6,0)</f>
        <v>14</v>
      </c>
      <c r="E1787" s="50" t="s">
        <v>1554</v>
      </c>
      <c r="F1787" s="50">
        <v>15498350</v>
      </c>
      <c r="G1787" s="50">
        <v>221394400</v>
      </c>
    </row>
    <row r="1788" spans="1:7" x14ac:dyDescent="0.2">
      <c r="A1788" s="50">
        <v>25086</v>
      </c>
      <c r="B1788" s="50">
        <v>2015</v>
      </c>
      <c r="C1788" s="50" t="str">
        <f t="shared" si="27"/>
        <v>250862015</v>
      </c>
      <c r="D1788" s="50">
        <f>VLOOKUP(A1788,CATMUN!$B$2:$G$1123,6,0)</f>
        <v>15</v>
      </c>
      <c r="E1788" s="50" t="s">
        <v>1555</v>
      </c>
      <c r="F1788" s="50">
        <v>1615.9</v>
      </c>
      <c r="G1788" s="50">
        <v>23350.427729999999</v>
      </c>
    </row>
    <row r="1789" spans="1:7" x14ac:dyDescent="0.2">
      <c r="A1789" s="50">
        <v>25086</v>
      </c>
      <c r="B1789" s="50">
        <v>2016</v>
      </c>
      <c r="C1789" s="50" t="str">
        <f t="shared" si="27"/>
        <v>250862016</v>
      </c>
      <c r="D1789" s="50">
        <f>VLOOKUP(A1789,CATMUN!$B$2:$G$1123,6,0)</f>
        <v>15</v>
      </c>
      <c r="E1789" s="50" t="s">
        <v>1555</v>
      </c>
      <c r="F1789" s="50">
        <v>2375800</v>
      </c>
      <c r="G1789" s="50">
        <v>25866452</v>
      </c>
    </row>
    <row r="1790" spans="1:7" x14ac:dyDescent="0.2">
      <c r="A1790" s="50">
        <v>25086</v>
      </c>
      <c r="B1790" s="50">
        <v>2017</v>
      </c>
      <c r="C1790" s="50" t="str">
        <f t="shared" si="27"/>
        <v>250862017</v>
      </c>
      <c r="D1790" s="50">
        <f>VLOOKUP(A1790,CATMUN!$B$2:$G$1123,6,0)</f>
        <v>15</v>
      </c>
      <c r="E1790" s="50" t="s">
        <v>1555</v>
      </c>
      <c r="F1790" s="50">
        <v>1298.5999999999999</v>
      </c>
      <c r="G1790" s="50">
        <v>38136.226560000003</v>
      </c>
    </row>
    <row r="1791" spans="1:7" x14ac:dyDescent="0.2">
      <c r="A1791" s="50">
        <v>25086</v>
      </c>
      <c r="B1791" s="50">
        <v>2018</v>
      </c>
      <c r="C1791" s="50" t="str">
        <f t="shared" si="27"/>
        <v>250862018</v>
      </c>
      <c r="D1791" s="50">
        <f>VLOOKUP(A1791,CATMUN!$B$2:$G$1123,6,0)</f>
        <v>15</v>
      </c>
      <c r="E1791" s="50" t="s">
        <v>1555</v>
      </c>
      <c r="F1791" s="50">
        <v>2258950</v>
      </c>
      <c r="G1791" s="50">
        <v>27791024</v>
      </c>
    </row>
    <row r="1792" spans="1:7" x14ac:dyDescent="0.2">
      <c r="A1792" s="50">
        <v>25095</v>
      </c>
      <c r="B1792" s="50">
        <v>2015</v>
      </c>
      <c r="C1792" s="50" t="str">
        <f t="shared" si="27"/>
        <v>250952015</v>
      </c>
      <c r="D1792" s="50">
        <f>VLOOKUP(A1792,CATMUN!$B$2:$G$1123,6,0)</f>
        <v>15</v>
      </c>
      <c r="E1792" s="50" t="s">
        <v>1556</v>
      </c>
      <c r="F1792" s="50">
        <v>1446.37</v>
      </c>
      <c r="G1792" s="50">
        <v>23350.427729999999</v>
      </c>
    </row>
    <row r="1793" spans="1:7" x14ac:dyDescent="0.2">
      <c r="A1793" s="50">
        <v>25095</v>
      </c>
      <c r="B1793" s="50">
        <v>2016</v>
      </c>
      <c r="C1793" s="50" t="str">
        <f t="shared" si="27"/>
        <v>250952016</v>
      </c>
      <c r="D1793" s="50">
        <f>VLOOKUP(A1793,CATMUN!$B$2:$G$1123,6,0)</f>
        <v>15</v>
      </c>
      <c r="E1793" s="50" t="s">
        <v>1556</v>
      </c>
      <c r="F1793" s="50">
        <v>8000</v>
      </c>
      <c r="G1793" s="50">
        <v>25866452</v>
      </c>
    </row>
    <row r="1794" spans="1:7" x14ac:dyDescent="0.2">
      <c r="A1794" s="50">
        <v>25095</v>
      </c>
      <c r="B1794" s="50">
        <v>2017</v>
      </c>
      <c r="C1794" s="50" t="str">
        <f t="shared" si="27"/>
        <v>250952017</v>
      </c>
      <c r="D1794" s="50">
        <f>VLOOKUP(A1794,CATMUN!$B$2:$G$1123,6,0)</f>
        <v>15</v>
      </c>
      <c r="E1794" s="50" t="s">
        <v>1556</v>
      </c>
      <c r="F1794" s="50">
        <v>1372.58</v>
      </c>
      <c r="G1794" s="50">
        <v>38136.226560000003</v>
      </c>
    </row>
    <row r="1795" spans="1:7" x14ac:dyDescent="0.2">
      <c r="A1795" s="50">
        <v>25095</v>
      </c>
      <c r="B1795" s="50">
        <v>2018</v>
      </c>
      <c r="C1795" s="50" t="str">
        <f t="shared" ref="C1795:C1858" si="28">A1795&amp;B1795</f>
        <v>250952018</v>
      </c>
      <c r="D1795" s="50">
        <f>VLOOKUP(A1795,CATMUN!$B$2:$G$1123,6,0)</f>
        <v>15</v>
      </c>
      <c r="E1795" s="50" t="s">
        <v>1556</v>
      </c>
      <c r="F1795" s="50">
        <v>1211359</v>
      </c>
      <c r="G1795" s="50">
        <v>27791024</v>
      </c>
    </row>
    <row r="1796" spans="1:7" x14ac:dyDescent="0.2">
      <c r="A1796" s="50">
        <v>25099</v>
      </c>
      <c r="B1796" s="50">
        <v>2015</v>
      </c>
      <c r="C1796" s="50" t="str">
        <f t="shared" si="28"/>
        <v>250992015</v>
      </c>
      <c r="D1796" s="50">
        <f>VLOOKUP(A1796,CATMUN!$B$2:$G$1123,6,0)</f>
        <v>14</v>
      </c>
      <c r="E1796" s="50" t="s">
        <v>1557</v>
      </c>
      <c r="F1796" s="50">
        <v>26107.39</v>
      </c>
      <c r="G1796" s="50">
        <v>338773.03129999997</v>
      </c>
    </row>
    <row r="1797" spans="1:7" x14ac:dyDescent="0.2">
      <c r="A1797" s="50">
        <v>25099</v>
      </c>
      <c r="B1797" s="50">
        <v>2016</v>
      </c>
      <c r="C1797" s="50" t="str">
        <f t="shared" si="28"/>
        <v>250992016</v>
      </c>
      <c r="D1797" s="50">
        <f>VLOOKUP(A1797,CATMUN!$B$2:$G$1123,6,0)</f>
        <v>14</v>
      </c>
      <c r="E1797" s="50" t="s">
        <v>1557</v>
      </c>
      <c r="F1797" s="50">
        <v>26901667</v>
      </c>
      <c r="G1797" s="50">
        <v>218762448</v>
      </c>
    </row>
    <row r="1798" spans="1:7" x14ac:dyDescent="0.2">
      <c r="A1798" s="50">
        <v>25099</v>
      </c>
      <c r="B1798" s="50">
        <v>2017</v>
      </c>
      <c r="C1798" s="50" t="str">
        <f t="shared" si="28"/>
        <v>250992017</v>
      </c>
      <c r="D1798" s="50">
        <f>VLOOKUP(A1798,CATMUN!$B$2:$G$1123,6,0)</f>
        <v>14</v>
      </c>
      <c r="E1798" s="50" t="s">
        <v>1557</v>
      </c>
      <c r="F1798" s="50">
        <v>19254.84</v>
      </c>
      <c r="G1798" s="50">
        <v>181327</v>
      </c>
    </row>
    <row r="1799" spans="1:7" x14ac:dyDescent="0.2">
      <c r="A1799" s="50">
        <v>25099</v>
      </c>
      <c r="B1799" s="50">
        <v>2018</v>
      </c>
      <c r="C1799" s="50" t="str">
        <f t="shared" si="28"/>
        <v>250992018</v>
      </c>
      <c r="D1799" s="50">
        <f>VLOOKUP(A1799,CATMUN!$B$2:$G$1123,6,0)</f>
        <v>14</v>
      </c>
      <c r="E1799" s="50" t="s">
        <v>1557</v>
      </c>
      <c r="F1799" s="50">
        <v>33105364</v>
      </c>
      <c r="G1799" s="50">
        <v>221394400</v>
      </c>
    </row>
    <row r="1800" spans="1:7" x14ac:dyDescent="0.2">
      <c r="A1800" s="50">
        <v>25120</v>
      </c>
      <c r="B1800" s="50">
        <v>2015</v>
      </c>
      <c r="C1800" s="50" t="str">
        <f t="shared" si="28"/>
        <v>251202015</v>
      </c>
      <c r="D1800" s="50">
        <f>VLOOKUP(A1800,CATMUN!$B$2:$G$1123,6,0)</f>
        <v>15</v>
      </c>
      <c r="E1800" s="50" t="s">
        <v>1558</v>
      </c>
      <c r="F1800" s="50">
        <v>5394</v>
      </c>
      <c r="G1800" s="50">
        <v>23350.427729999999</v>
      </c>
    </row>
    <row r="1801" spans="1:7" x14ac:dyDescent="0.2">
      <c r="A1801" s="50">
        <v>25120</v>
      </c>
      <c r="B1801" s="50">
        <v>2016</v>
      </c>
      <c r="C1801" s="50" t="str">
        <f t="shared" si="28"/>
        <v>251202016</v>
      </c>
      <c r="D1801" s="50">
        <f>VLOOKUP(A1801,CATMUN!$B$2:$G$1123,6,0)</f>
        <v>15</v>
      </c>
      <c r="E1801" s="50" t="s">
        <v>1558</v>
      </c>
      <c r="F1801" s="50">
        <v>5813800</v>
      </c>
      <c r="G1801" s="50">
        <v>25866452</v>
      </c>
    </row>
    <row r="1802" spans="1:7" x14ac:dyDescent="0.2">
      <c r="A1802" s="50">
        <v>25120</v>
      </c>
      <c r="B1802" s="50">
        <v>2017</v>
      </c>
      <c r="C1802" s="50" t="str">
        <f t="shared" si="28"/>
        <v>251202017</v>
      </c>
      <c r="D1802" s="50">
        <f>VLOOKUP(A1802,CATMUN!$B$2:$G$1123,6,0)</f>
        <v>15</v>
      </c>
      <c r="E1802" s="50" t="s">
        <v>1558</v>
      </c>
      <c r="F1802" s="50">
        <v>3374</v>
      </c>
      <c r="G1802" s="50">
        <v>38136.226560000003</v>
      </c>
    </row>
    <row r="1803" spans="1:7" x14ac:dyDescent="0.2">
      <c r="A1803" s="50">
        <v>25120</v>
      </c>
      <c r="B1803" s="50">
        <v>2018</v>
      </c>
      <c r="C1803" s="50" t="str">
        <f t="shared" si="28"/>
        <v>251202018</v>
      </c>
      <c r="D1803" s="50">
        <f>VLOOKUP(A1803,CATMUN!$B$2:$G$1123,6,0)</f>
        <v>15</v>
      </c>
      <c r="E1803" s="50" t="s">
        <v>1558</v>
      </c>
      <c r="F1803" s="50">
        <v>5404115</v>
      </c>
      <c r="G1803" s="50">
        <v>27791024</v>
      </c>
    </row>
    <row r="1804" spans="1:7" x14ac:dyDescent="0.2">
      <c r="A1804" s="50">
        <v>25123</v>
      </c>
      <c r="B1804" s="50">
        <v>2015</v>
      </c>
      <c r="C1804" s="50" t="str">
        <f t="shared" si="28"/>
        <v>251232015</v>
      </c>
      <c r="D1804" s="50">
        <f>VLOOKUP(A1804,CATMUN!$B$2:$G$1123,6,0)</f>
        <v>14</v>
      </c>
      <c r="E1804" s="50" t="s">
        <v>1559</v>
      </c>
      <c r="F1804" s="50">
        <v>3423</v>
      </c>
      <c r="G1804" s="50">
        <v>505977.6875</v>
      </c>
    </row>
    <row r="1805" spans="1:7" x14ac:dyDescent="0.2">
      <c r="A1805" s="50">
        <v>25123</v>
      </c>
      <c r="B1805" s="50">
        <v>2016</v>
      </c>
      <c r="C1805" s="50" t="str">
        <f t="shared" si="28"/>
        <v>251232016</v>
      </c>
      <c r="D1805" s="50">
        <f>VLOOKUP(A1805,CATMUN!$B$2:$G$1123,6,0)</f>
        <v>14</v>
      </c>
      <c r="E1805" s="50" t="s">
        <v>1559</v>
      </c>
      <c r="F1805" s="50">
        <v>1998499</v>
      </c>
      <c r="G1805" s="50">
        <v>530633504</v>
      </c>
    </row>
    <row r="1806" spans="1:7" x14ac:dyDescent="0.2">
      <c r="A1806" s="50">
        <v>25123</v>
      </c>
      <c r="B1806" s="50">
        <v>2017</v>
      </c>
      <c r="C1806" s="50" t="str">
        <f t="shared" si="28"/>
        <v>251232017</v>
      </c>
      <c r="D1806" s="50">
        <f>VLOOKUP(A1806,CATMUN!$B$2:$G$1123,6,0)</f>
        <v>14</v>
      </c>
      <c r="E1806" s="50" t="s">
        <v>1559</v>
      </c>
      <c r="F1806" s="50">
        <v>7563</v>
      </c>
      <c r="G1806" s="50">
        <v>444938.46879999997</v>
      </c>
    </row>
    <row r="1807" spans="1:7" x14ac:dyDescent="0.2">
      <c r="A1807" s="50">
        <v>25123</v>
      </c>
      <c r="B1807" s="50">
        <v>2018</v>
      </c>
      <c r="C1807" s="50" t="str">
        <f t="shared" si="28"/>
        <v>251232018</v>
      </c>
      <c r="D1807" s="50">
        <f>VLOOKUP(A1807,CATMUN!$B$2:$G$1123,6,0)</f>
        <v>14</v>
      </c>
      <c r="E1807" s="50" t="s">
        <v>1559</v>
      </c>
      <c r="F1807" s="50">
        <v>994400</v>
      </c>
      <c r="G1807" s="50">
        <v>529757888</v>
      </c>
    </row>
    <row r="1808" spans="1:7" x14ac:dyDescent="0.2">
      <c r="A1808" s="50">
        <v>25126</v>
      </c>
      <c r="B1808" s="50">
        <v>2015</v>
      </c>
      <c r="C1808" s="50" t="str">
        <f t="shared" si="28"/>
        <v>251262015</v>
      </c>
      <c r="D1808" s="50">
        <f>VLOOKUP(A1808,CATMUN!$B$2:$G$1123,6,0)</f>
        <v>11</v>
      </c>
      <c r="E1808" s="50" t="s">
        <v>1560</v>
      </c>
      <c r="F1808" s="50">
        <v>2269265</v>
      </c>
      <c r="G1808" s="50">
        <v>505977.6875</v>
      </c>
    </row>
    <row r="1809" spans="1:7" x14ac:dyDescent="0.2">
      <c r="A1809" s="50">
        <v>25126</v>
      </c>
      <c r="B1809" s="50">
        <v>2016</v>
      </c>
      <c r="C1809" s="50" t="str">
        <f t="shared" si="28"/>
        <v>251262016</v>
      </c>
      <c r="D1809" s="50">
        <f>VLOOKUP(A1809,CATMUN!$B$2:$G$1123,6,0)</f>
        <v>11</v>
      </c>
      <c r="E1809" s="50" t="s">
        <v>1560</v>
      </c>
      <c r="F1809" s="50">
        <v>2407602000</v>
      </c>
      <c r="G1809" s="50">
        <v>530633504</v>
      </c>
    </row>
    <row r="1810" spans="1:7" x14ac:dyDescent="0.2">
      <c r="A1810" s="50">
        <v>25126</v>
      </c>
      <c r="B1810" s="50">
        <v>2017</v>
      </c>
      <c r="C1810" s="50" t="str">
        <f t="shared" si="28"/>
        <v>251262017</v>
      </c>
      <c r="D1810" s="50">
        <f>VLOOKUP(A1810,CATMUN!$B$2:$G$1123,6,0)</f>
        <v>11</v>
      </c>
      <c r="E1810" s="50" t="s">
        <v>1560</v>
      </c>
      <c r="F1810" s="50">
        <v>1664274.2</v>
      </c>
      <c r="G1810" s="50">
        <v>444938.46879999997</v>
      </c>
    </row>
    <row r="1811" spans="1:7" x14ac:dyDescent="0.2">
      <c r="A1811" s="50">
        <v>25126</v>
      </c>
      <c r="B1811" s="50">
        <v>2018</v>
      </c>
      <c r="C1811" s="50" t="str">
        <f t="shared" si="28"/>
        <v>251262018</v>
      </c>
      <c r="D1811" s="50">
        <f>VLOOKUP(A1811,CATMUN!$B$2:$G$1123,6,0)</f>
        <v>11</v>
      </c>
      <c r="E1811" s="50" t="s">
        <v>1560</v>
      </c>
      <c r="F1811" s="50">
        <v>2338203000</v>
      </c>
      <c r="G1811" s="50">
        <v>529757888</v>
      </c>
    </row>
    <row r="1812" spans="1:7" x14ac:dyDescent="0.2">
      <c r="A1812" s="50">
        <v>25148</v>
      </c>
      <c r="B1812" s="50">
        <v>2015</v>
      </c>
      <c r="C1812" s="50" t="str">
        <f t="shared" si="28"/>
        <v>251482015</v>
      </c>
      <c r="D1812" s="50">
        <f>VLOOKUP(A1812,CATMUN!$B$2:$G$1123,6,0)</f>
        <v>15</v>
      </c>
      <c r="E1812" s="50" t="s">
        <v>1561</v>
      </c>
      <c r="F1812" s="50">
        <v>4845.6400000000003</v>
      </c>
      <c r="G1812" s="50">
        <v>23350.427729999999</v>
      </c>
    </row>
    <row r="1813" spans="1:7" x14ac:dyDescent="0.2">
      <c r="A1813" s="50">
        <v>25148</v>
      </c>
      <c r="B1813" s="50">
        <v>2016</v>
      </c>
      <c r="C1813" s="50" t="str">
        <f t="shared" si="28"/>
        <v>251482016</v>
      </c>
      <c r="D1813" s="50">
        <f>VLOOKUP(A1813,CATMUN!$B$2:$G$1123,6,0)</f>
        <v>15</v>
      </c>
      <c r="E1813" s="50" t="s">
        <v>1561</v>
      </c>
      <c r="F1813" s="50">
        <v>15274989</v>
      </c>
      <c r="G1813" s="50">
        <v>25866452</v>
      </c>
    </row>
    <row r="1814" spans="1:7" x14ac:dyDescent="0.2">
      <c r="A1814" s="50">
        <v>25148</v>
      </c>
      <c r="B1814" s="50">
        <v>2017</v>
      </c>
      <c r="C1814" s="50" t="str">
        <f t="shared" si="28"/>
        <v>251482017</v>
      </c>
      <c r="D1814" s="50">
        <f>VLOOKUP(A1814,CATMUN!$B$2:$G$1123,6,0)</f>
        <v>15</v>
      </c>
      <c r="E1814" s="50" t="s">
        <v>1561</v>
      </c>
      <c r="F1814" s="50">
        <v>27175</v>
      </c>
      <c r="G1814" s="50">
        <v>38136.226560000003</v>
      </c>
    </row>
    <row r="1815" spans="1:7" x14ac:dyDescent="0.2">
      <c r="A1815" s="50">
        <v>25148</v>
      </c>
      <c r="B1815" s="50">
        <v>2018</v>
      </c>
      <c r="C1815" s="50" t="str">
        <f t="shared" si="28"/>
        <v>251482018</v>
      </c>
      <c r="D1815" s="50">
        <f>VLOOKUP(A1815,CATMUN!$B$2:$G$1123,6,0)</f>
        <v>15</v>
      </c>
      <c r="E1815" s="50" t="s">
        <v>1561</v>
      </c>
      <c r="F1815" s="50">
        <v>4959459</v>
      </c>
      <c r="G1815" s="50">
        <v>27791024</v>
      </c>
    </row>
    <row r="1816" spans="1:7" x14ac:dyDescent="0.2">
      <c r="A1816" s="50">
        <v>25151</v>
      </c>
      <c r="B1816" s="50">
        <v>2015</v>
      </c>
      <c r="C1816" s="50" t="str">
        <f t="shared" si="28"/>
        <v>251512015</v>
      </c>
      <c r="D1816" s="50">
        <f>VLOOKUP(A1816,CATMUN!$B$2:$G$1123,6,0)</f>
        <v>7</v>
      </c>
      <c r="E1816" s="50" t="s">
        <v>2366</v>
      </c>
      <c r="F1816" s="50">
        <v>478050.67</v>
      </c>
      <c r="G1816" s="50">
        <v>505977.6875</v>
      </c>
    </row>
    <row r="1817" spans="1:7" x14ac:dyDescent="0.2">
      <c r="A1817" s="50">
        <v>25151</v>
      </c>
      <c r="B1817" s="50">
        <v>2016</v>
      </c>
      <c r="C1817" s="50" t="str">
        <f t="shared" si="28"/>
        <v>251512016</v>
      </c>
      <c r="D1817" s="50">
        <f>VLOOKUP(A1817,CATMUN!$B$2:$G$1123,6,0)</f>
        <v>7</v>
      </c>
      <c r="E1817" s="50" t="s">
        <v>2366</v>
      </c>
      <c r="F1817" s="50">
        <v>370015898</v>
      </c>
      <c r="G1817" s="50">
        <v>530633504</v>
      </c>
    </row>
    <row r="1818" spans="1:7" x14ac:dyDescent="0.2">
      <c r="A1818" s="50">
        <v>25151</v>
      </c>
      <c r="B1818" s="50">
        <v>2017</v>
      </c>
      <c r="C1818" s="50" t="str">
        <f t="shared" si="28"/>
        <v>251512017</v>
      </c>
      <c r="D1818" s="50">
        <f>VLOOKUP(A1818,CATMUN!$B$2:$G$1123,6,0)</f>
        <v>7</v>
      </c>
      <c r="E1818" s="50" t="s">
        <v>2366</v>
      </c>
      <c r="F1818" s="50">
        <v>329277</v>
      </c>
      <c r="G1818" s="50">
        <v>444938.46879999997</v>
      </c>
    </row>
    <row r="1819" spans="1:7" x14ac:dyDescent="0.2">
      <c r="A1819" s="50">
        <v>25151</v>
      </c>
      <c r="B1819" s="50">
        <v>2018</v>
      </c>
      <c r="C1819" s="50" t="str">
        <f t="shared" si="28"/>
        <v>251512018</v>
      </c>
      <c r="D1819" s="50">
        <f>VLOOKUP(A1819,CATMUN!$B$2:$G$1123,6,0)</f>
        <v>7</v>
      </c>
      <c r="E1819" s="50" t="s">
        <v>2366</v>
      </c>
      <c r="F1819" s="50">
        <v>442106551</v>
      </c>
      <c r="G1819" s="50">
        <v>529757888</v>
      </c>
    </row>
    <row r="1820" spans="1:7" x14ac:dyDescent="0.2">
      <c r="A1820" s="50">
        <v>25154</v>
      </c>
      <c r="B1820" s="50">
        <v>2015</v>
      </c>
      <c r="C1820" s="50" t="str">
        <f t="shared" si="28"/>
        <v>251542015</v>
      </c>
      <c r="D1820" s="50">
        <f>VLOOKUP(A1820,CATMUN!$B$2:$G$1123,6,0)</f>
        <v>15</v>
      </c>
      <c r="E1820" s="50" t="s">
        <v>1563</v>
      </c>
      <c r="F1820" s="50">
        <v>11965.76</v>
      </c>
      <c r="G1820" s="50">
        <v>23350.427729999999</v>
      </c>
    </row>
    <row r="1821" spans="1:7" x14ac:dyDescent="0.2">
      <c r="A1821" s="50">
        <v>25154</v>
      </c>
      <c r="B1821" s="50">
        <v>2016</v>
      </c>
      <c r="C1821" s="50" t="str">
        <f t="shared" si="28"/>
        <v>251542016</v>
      </c>
      <c r="D1821" s="50">
        <f>VLOOKUP(A1821,CATMUN!$B$2:$G$1123,6,0)</f>
        <v>15</v>
      </c>
      <c r="E1821" s="50" t="s">
        <v>1563</v>
      </c>
      <c r="F1821" s="50">
        <v>6593215</v>
      </c>
      <c r="G1821" s="50">
        <v>25866452</v>
      </c>
    </row>
    <row r="1822" spans="1:7" x14ac:dyDescent="0.2">
      <c r="A1822" s="50">
        <v>25154</v>
      </c>
      <c r="B1822" s="50">
        <v>2017</v>
      </c>
      <c r="C1822" s="50" t="str">
        <f t="shared" si="28"/>
        <v>251542017</v>
      </c>
      <c r="D1822" s="50">
        <f>VLOOKUP(A1822,CATMUN!$B$2:$G$1123,6,0)</f>
        <v>15</v>
      </c>
      <c r="E1822" s="50" t="s">
        <v>1563</v>
      </c>
      <c r="F1822" s="50">
        <v>7324</v>
      </c>
      <c r="G1822" s="50">
        <v>38136.226560000003</v>
      </c>
    </row>
    <row r="1823" spans="1:7" x14ac:dyDescent="0.2">
      <c r="A1823" s="50">
        <v>25154</v>
      </c>
      <c r="B1823" s="50">
        <v>2018</v>
      </c>
      <c r="C1823" s="50" t="str">
        <f t="shared" si="28"/>
        <v>251542018</v>
      </c>
      <c r="D1823" s="50">
        <f>VLOOKUP(A1823,CATMUN!$B$2:$G$1123,6,0)</f>
        <v>15</v>
      </c>
      <c r="E1823" s="50" t="s">
        <v>1563</v>
      </c>
      <c r="F1823" s="50">
        <v>5154100</v>
      </c>
      <c r="G1823" s="50">
        <v>27791024</v>
      </c>
    </row>
    <row r="1824" spans="1:7" x14ac:dyDescent="0.2">
      <c r="A1824" s="50">
        <v>25168</v>
      </c>
      <c r="B1824" s="50">
        <v>2016</v>
      </c>
      <c r="C1824" s="50" t="str">
        <f t="shared" si="28"/>
        <v>251682016</v>
      </c>
      <c r="D1824" s="50">
        <f>VLOOKUP(A1824,CATMUN!$B$2:$G$1123,6,0)</f>
        <v>15</v>
      </c>
      <c r="E1824" s="50" t="s">
        <v>1564</v>
      </c>
      <c r="F1824" s="50">
        <v>0</v>
      </c>
      <c r="G1824" s="50">
        <v>25866452</v>
      </c>
    </row>
    <row r="1825" spans="1:7" x14ac:dyDescent="0.2">
      <c r="A1825" s="50">
        <v>25168</v>
      </c>
      <c r="B1825" s="50">
        <v>2018</v>
      </c>
      <c r="C1825" s="50" t="str">
        <f t="shared" si="28"/>
        <v>251682018</v>
      </c>
      <c r="D1825" s="50">
        <f>VLOOKUP(A1825,CATMUN!$B$2:$G$1123,6,0)</f>
        <v>15</v>
      </c>
      <c r="E1825" s="50" t="s">
        <v>1564</v>
      </c>
      <c r="F1825" s="50">
        <v>10476.15</v>
      </c>
      <c r="G1825" s="50">
        <v>27791024</v>
      </c>
    </row>
    <row r="1826" spans="1:7" x14ac:dyDescent="0.2">
      <c r="A1826" s="50">
        <v>25175</v>
      </c>
      <c r="B1826" s="50">
        <v>2015</v>
      </c>
      <c r="C1826" s="50" t="str">
        <f t="shared" si="28"/>
        <v>251752015</v>
      </c>
      <c r="D1826" s="50">
        <f>VLOOKUP(A1826,CATMUN!$B$2:$G$1123,6,0)</f>
        <v>11</v>
      </c>
      <c r="E1826" s="50" t="s">
        <v>1565</v>
      </c>
      <c r="F1826" s="50">
        <v>4194889</v>
      </c>
      <c r="G1826" s="50">
        <v>505977.6875</v>
      </c>
    </row>
    <row r="1827" spans="1:7" x14ac:dyDescent="0.2">
      <c r="A1827" s="50">
        <v>25175</v>
      </c>
      <c r="B1827" s="50">
        <v>2016</v>
      </c>
      <c r="C1827" s="50" t="str">
        <f t="shared" si="28"/>
        <v>251752016</v>
      </c>
      <c r="D1827" s="50">
        <f>VLOOKUP(A1827,CATMUN!$B$2:$G$1123,6,0)</f>
        <v>11</v>
      </c>
      <c r="E1827" s="50" t="s">
        <v>1565</v>
      </c>
      <c r="F1827" s="50">
        <v>3910056200</v>
      </c>
      <c r="G1827" s="50">
        <v>530633504</v>
      </c>
    </row>
    <row r="1828" spans="1:7" x14ac:dyDescent="0.2">
      <c r="A1828" s="50">
        <v>25175</v>
      </c>
      <c r="B1828" s="50">
        <v>2017</v>
      </c>
      <c r="C1828" s="50" t="str">
        <f t="shared" si="28"/>
        <v>251752017</v>
      </c>
      <c r="D1828" s="50">
        <f>VLOOKUP(A1828,CATMUN!$B$2:$G$1123,6,0)</f>
        <v>11</v>
      </c>
      <c r="E1828" s="50" t="s">
        <v>1565</v>
      </c>
      <c r="F1828" s="50">
        <v>2944891.06</v>
      </c>
      <c r="G1828" s="50">
        <v>444938.46879999997</v>
      </c>
    </row>
    <row r="1829" spans="1:7" x14ac:dyDescent="0.2">
      <c r="A1829" s="50">
        <v>25175</v>
      </c>
      <c r="B1829" s="50">
        <v>2018</v>
      </c>
      <c r="C1829" s="50" t="str">
        <f t="shared" si="28"/>
        <v>251752018</v>
      </c>
      <c r="D1829" s="50">
        <f>VLOOKUP(A1829,CATMUN!$B$2:$G$1123,6,0)</f>
        <v>11</v>
      </c>
      <c r="E1829" s="50" t="s">
        <v>1565</v>
      </c>
      <c r="F1829" s="50">
        <v>4386579179</v>
      </c>
      <c r="G1829" s="50">
        <v>529757888</v>
      </c>
    </row>
    <row r="1830" spans="1:7" x14ac:dyDescent="0.2">
      <c r="A1830" s="50">
        <v>25178</v>
      </c>
      <c r="B1830" s="50">
        <v>2015</v>
      </c>
      <c r="C1830" s="50" t="str">
        <f t="shared" si="28"/>
        <v>251782015</v>
      </c>
      <c r="D1830" s="50">
        <f>VLOOKUP(A1830,CATMUN!$B$2:$G$1123,6,0)</f>
        <v>15</v>
      </c>
      <c r="E1830" s="50" t="s">
        <v>1566</v>
      </c>
      <c r="F1830" s="50">
        <v>145211</v>
      </c>
      <c r="G1830" s="50">
        <v>23350.427729999999</v>
      </c>
    </row>
    <row r="1831" spans="1:7" x14ac:dyDescent="0.2">
      <c r="A1831" s="50">
        <v>25178</v>
      </c>
      <c r="B1831" s="50">
        <v>2016</v>
      </c>
      <c r="C1831" s="50" t="str">
        <f t="shared" si="28"/>
        <v>251782016</v>
      </c>
      <c r="D1831" s="50">
        <f>VLOOKUP(A1831,CATMUN!$B$2:$G$1123,6,0)</f>
        <v>15</v>
      </c>
      <c r="E1831" s="50" t="s">
        <v>1566</v>
      </c>
      <c r="F1831" s="50">
        <v>182039522</v>
      </c>
      <c r="G1831" s="50">
        <v>25866452</v>
      </c>
    </row>
    <row r="1832" spans="1:7" x14ac:dyDescent="0.2">
      <c r="A1832" s="50">
        <v>25178</v>
      </c>
      <c r="B1832" s="50">
        <v>2017</v>
      </c>
      <c r="C1832" s="50" t="str">
        <f t="shared" si="28"/>
        <v>251782017</v>
      </c>
      <c r="D1832" s="50">
        <f>VLOOKUP(A1832,CATMUN!$B$2:$G$1123,6,0)</f>
        <v>15</v>
      </c>
      <c r="E1832" s="50" t="s">
        <v>1566</v>
      </c>
      <c r="F1832" s="50">
        <v>108132</v>
      </c>
      <c r="G1832" s="50">
        <v>38136.226560000003</v>
      </c>
    </row>
    <row r="1833" spans="1:7" x14ac:dyDescent="0.2">
      <c r="A1833" s="50">
        <v>25178</v>
      </c>
      <c r="B1833" s="50">
        <v>2018</v>
      </c>
      <c r="C1833" s="50" t="str">
        <f t="shared" si="28"/>
        <v>251782018</v>
      </c>
      <c r="D1833" s="50">
        <f>VLOOKUP(A1833,CATMUN!$B$2:$G$1123,6,0)</f>
        <v>15</v>
      </c>
      <c r="E1833" s="50" t="s">
        <v>1566</v>
      </c>
      <c r="F1833" s="50">
        <v>234052859</v>
      </c>
      <c r="G1833" s="50">
        <v>27791024</v>
      </c>
    </row>
    <row r="1834" spans="1:7" x14ac:dyDescent="0.2">
      <c r="A1834" s="50">
        <v>25181</v>
      </c>
      <c r="B1834" s="50">
        <v>2015</v>
      </c>
      <c r="C1834" s="50" t="str">
        <f t="shared" si="28"/>
        <v>251812015</v>
      </c>
      <c r="D1834" s="50">
        <f>VLOOKUP(A1834,CATMUN!$B$2:$G$1123,6,0)</f>
        <v>6</v>
      </c>
      <c r="E1834" s="50" t="s">
        <v>1567</v>
      </c>
      <c r="F1834" s="50">
        <v>28210.53</v>
      </c>
      <c r="G1834" s="50">
        <v>505977.6875</v>
      </c>
    </row>
    <row r="1835" spans="1:7" x14ac:dyDescent="0.2">
      <c r="A1835" s="50">
        <v>25181</v>
      </c>
      <c r="B1835" s="50">
        <v>2016</v>
      </c>
      <c r="C1835" s="50" t="str">
        <f t="shared" si="28"/>
        <v>251812016</v>
      </c>
      <c r="D1835" s="50">
        <f>VLOOKUP(A1835,CATMUN!$B$2:$G$1123,6,0)</f>
        <v>6</v>
      </c>
      <c r="E1835" s="50" t="s">
        <v>1567</v>
      </c>
      <c r="F1835" s="50">
        <v>30998500</v>
      </c>
      <c r="G1835" s="50">
        <v>530633504</v>
      </c>
    </row>
    <row r="1836" spans="1:7" x14ac:dyDescent="0.2">
      <c r="A1836" s="50">
        <v>25181</v>
      </c>
      <c r="B1836" s="50">
        <v>2017</v>
      </c>
      <c r="C1836" s="50" t="str">
        <f t="shared" si="28"/>
        <v>251812017</v>
      </c>
      <c r="D1836" s="50">
        <f>VLOOKUP(A1836,CATMUN!$B$2:$G$1123,6,0)</f>
        <v>6</v>
      </c>
      <c r="E1836" s="50" t="s">
        <v>1567</v>
      </c>
      <c r="F1836" s="50">
        <v>25888</v>
      </c>
      <c r="G1836" s="50">
        <v>444938.46879999997</v>
      </c>
    </row>
    <row r="1837" spans="1:7" x14ac:dyDescent="0.2">
      <c r="A1837" s="50">
        <v>25181</v>
      </c>
      <c r="B1837" s="50">
        <v>2018</v>
      </c>
      <c r="C1837" s="50" t="str">
        <f t="shared" si="28"/>
        <v>251812018</v>
      </c>
      <c r="D1837" s="50">
        <f>VLOOKUP(A1837,CATMUN!$B$2:$G$1123,6,0)</f>
        <v>6</v>
      </c>
      <c r="E1837" s="50" t="s">
        <v>1567</v>
      </c>
      <c r="F1837" s="50">
        <v>32915577</v>
      </c>
      <c r="G1837" s="50">
        <v>529757888</v>
      </c>
    </row>
    <row r="1838" spans="1:7" x14ac:dyDescent="0.2">
      <c r="A1838" s="50">
        <v>25183</v>
      </c>
      <c r="B1838" s="50">
        <v>2015</v>
      </c>
      <c r="C1838" s="50" t="str">
        <f t="shared" si="28"/>
        <v>251832015</v>
      </c>
      <c r="D1838" s="50">
        <f>VLOOKUP(A1838,CATMUN!$B$2:$G$1123,6,0)</f>
        <v>14</v>
      </c>
      <c r="E1838" s="50" t="s">
        <v>1568</v>
      </c>
      <c r="F1838" s="50">
        <v>50214.7</v>
      </c>
      <c r="G1838" s="50">
        <v>505977.6875</v>
      </c>
    </row>
    <row r="1839" spans="1:7" x14ac:dyDescent="0.2">
      <c r="A1839" s="50">
        <v>25183</v>
      </c>
      <c r="B1839" s="50">
        <v>2016</v>
      </c>
      <c r="C1839" s="50" t="str">
        <f t="shared" si="28"/>
        <v>251832016</v>
      </c>
      <c r="D1839" s="50">
        <f>VLOOKUP(A1839,CATMUN!$B$2:$G$1123,6,0)</f>
        <v>14</v>
      </c>
      <c r="E1839" s="50" t="s">
        <v>1568</v>
      </c>
      <c r="F1839" s="50">
        <v>54771029</v>
      </c>
      <c r="G1839" s="50">
        <v>530633504</v>
      </c>
    </row>
    <row r="1840" spans="1:7" x14ac:dyDescent="0.2">
      <c r="A1840" s="50">
        <v>25183</v>
      </c>
      <c r="B1840" s="50">
        <v>2017</v>
      </c>
      <c r="C1840" s="50" t="str">
        <f t="shared" si="28"/>
        <v>251832017</v>
      </c>
      <c r="D1840" s="50">
        <f>VLOOKUP(A1840,CATMUN!$B$2:$G$1123,6,0)</f>
        <v>14</v>
      </c>
      <c r="E1840" s="50" t="s">
        <v>1568</v>
      </c>
      <c r="F1840" s="50">
        <v>43310</v>
      </c>
      <c r="G1840" s="50">
        <v>444938.46879999997</v>
      </c>
    </row>
    <row r="1841" spans="1:7" x14ac:dyDescent="0.2">
      <c r="A1841" s="50">
        <v>25183</v>
      </c>
      <c r="B1841" s="50">
        <v>2018</v>
      </c>
      <c r="C1841" s="50" t="str">
        <f t="shared" si="28"/>
        <v>251832018</v>
      </c>
      <c r="D1841" s="50">
        <f>VLOOKUP(A1841,CATMUN!$B$2:$G$1123,6,0)</f>
        <v>14</v>
      </c>
      <c r="E1841" s="50" t="s">
        <v>1568</v>
      </c>
      <c r="F1841" s="50">
        <v>61177289</v>
      </c>
      <c r="G1841" s="50">
        <v>529757888</v>
      </c>
    </row>
    <row r="1842" spans="1:7" x14ac:dyDescent="0.2">
      <c r="A1842" s="50">
        <v>25200</v>
      </c>
      <c r="B1842" s="50">
        <v>2015</v>
      </c>
      <c r="C1842" s="50" t="str">
        <f t="shared" si="28"/>
        <v>252002015</v>
      </c>
      <c r="D1842" s="50">
        <f>VLOOKUP(A1842,CATMUN!$B$2:$G$1123,6,0)</f>
        <v>14</v>
      </c>
      <c r="E1842" s="50" t="s">
        <v>1569</v>
      </c>
      <c r="F1842" s="50">
        <v>401838.09</v>
      </c>
      <c r="G1842" s="50">
        <v>338773.03129999997</v>
      </c>
    </row>
    <row r="1843" spans="1:7" x14ac:dyDescent="0.2">
      <c r="A1843" s="50">
        <v>25200</v>
      </c>
      <c r="B1843" s="50">
        <v>2016</v>
      </c>
      <c r="C1843" s="50" t="str">
        <f t="shared" si="28"/>
        <v>252002016</v>
      </c>
      <c r="D1843" s="50">
        <f>VLOOKUP(A1843,CATMUN!$B$2:$G$1123,6,0)</f>
        <v>14</v>
      </c>
      <c r="E1843" s="50" t="s">
        <v>1569</v>
      </c>
      <c r="F1843" s="50">
        <v>492932767</v>
      </c>
      <c r="G1843" s="50">
        <v>218762448</v>
      </c>
    </row>
    <row r="1844" spans="1:7" x14ac:dyDescent="0.2">
      <c r="A1844" s="50">
        <v>25200</v>
      </c>
      <c r="B1844" s="50">
        <v>2017</v>
      </c>
      <c r="C1844" s="50" t="str">
        <f t="shared" si="28"/>
        <v>252002017</v>
      </c>
      <c r="D1844" s="50">
        <f>VLOOKUP(A1844,CATMUN!$B$2:$G$1123,6,0)</f>
        <v>14</v>
      </c>
      <c r="E1844" s="50" t="s">
        <v>1569</v>
      </c>
      <c r="F1844" s="50">
        <v>389603</v>
      </c>
      <c r="G1844" s="50">
        <v>181327</v>
      </c>
    </row>
    <row r="1845" spans="1:7" x14ac:dyDescent="0.2">
      <c r="A1845" s="50">
        <v>25200</v>
      </c>
      <c r="B1845" s="50">
        <v>2018</v>
      </c>
      <c r="C1845" s="50" t="str">
        <f t="shared" si="28"/>
        <v>252002018</v>
      </c>
      <c r="D1845" s="50">
        <f>VLOOKUP(A1845,CATMUN!$B$2:$G$1123,6,0)</f>
        <v>14</v>
      </c>
      <c r="E1845" s="50" t="s">
        <v>1569</v>
      </c>
      <c r="F1845" s="50">
        <v>546157450</v>
      </c>
      <c r="G1845" s="50">
        <v>221394400</v>
      </c>
    </row>
    <row r="1846" spans="1:7" x14ac:dyDescent="0.2">
      <c r="A1846" s="50">
        <v>25214</v>
      </c>
      <c r="B1846" s="50">
        <v>2015</v>
      </c>
      <c r="C1846" s="50" t="str">
        <f t="shared" si="28"/>
        <v>252142015</v>
      </c>
      <c r="D1846" s="50">
        <f>VLOOKUP(A1846,CATMUN!$B$2:$G$1123,6,0)</f>
        <v>14</v>
      </c>
      <c r="E1846" s="50" t="s">
        <v>1570</v>
      </c>
      <c r="F1846" s="50">
        <v>3817844.08</v>
      </c>
      <c r="G1846" s="50">
        <v>338773.03129999997</v>
      </c>
    </row>
    <row r="1847" spans="1:7" x14ac:dyDescent="0.2">
      <c r="A1847" s="50">
        <v>25214</v>
      </c>
      <c r="B1847" s="50">
        <v>2016</v>
      </c>
      <c r="C1847" s="50" t="str">
        <f t="shared" si="28"/>
        <v>252142016</v>
      </c>
      <c r="D1847" s="50">
        <f>VLOOKUP(A1847,CATMUN!$B$2:$G$1123,6,0)</f>
        <v>14</v>
      </c>
      <c r="E1847" s="50" t="s">
        <v>1570</v>
      </c>
      <c r="F1847" s="50">
        <v>4451602077</v>
      </c>
      <c r="G1847" s="50">
        <v>218762448</v>
      </c>
    </row>
    <row r="1848" spans="1:7" x14ac:dyDescent="0.2">
      <c r="A1848" s="50">
        <v>25214</v>
      </c>
      <c r="B1848" s="50">
        <v>2017</v>
      </c>
      <c r="C1848" s="50" t="str">
        <f t="shared" si="28"/>
        <v>252142017</v>
      </c>
      <c r="D1848" s="50">
        <f>VLOOKUP(A1848,CATMUN!$B$2:$G$1123,6,0)</f>
        <v>14</v>
      </c>
      <c r="E1848" s="50" t="s">
        <v>1570</v>
      </c>
      <c r="F1848" s="50">
        <v>3962973.82</v>
      </c>
      <c r="G1848" s="50">
        <v>181327</v>
      </c>
    </row>
    <row r="1849" spans="1:7" x14ac:dyDescent="0.2">
      <c r="A1849" s="50">
        <v>25214</v>
      </c>
      <c r="B1849" s="50">
        <v>2018</v>
      </c>
      <c r="C1849" s="50" t="str">
        <f t="shared" si="28"/>
        <v>252142018</v>
      </c>
      <c r="D1849" s="50">
        <f>VLOOKUP(A1849,CATMUN!$B$2:$G$1123,6,0)</f>
        <v>14</v>
      </c>
      <c r="E1849" s="50" t="s">
        <v>1570</v>
      </c>
      <c r="F1849" s="50">
        <v>4530308032</v>
      </c>
      <c r="G1849" s="50">
        <v>221394400</v>
      </c>
    </row>
    <row r="1850" spans="1:7" x14ac:dyDescent="0.2">
      <c r="A1850" s="50">
        <v>25224</v>
      </c>
      <c r="B1850" s="50">
        <v>2015</v>
      </c>
      <c r="C1850" s="50" t="str">
        <f t="shared" si="28"/>
        <v>252242015</v>
      </c>
      <c r="D1850" s="50">
        <f>VLOOKUP(A1850,CATMUN!$B$2:$G$1123,6,0)</f>
        <v>15</v>
      </c>
      <c r="E1850" s="50" t="s">
        <v>1571</v>
      </c>
      <c r="F1850" s="50">
        <v>3838.4</v>
      </c>
      <c r="G1850" s="50">
        <v>23350.427729999999</v>
      </c>
    </row>
    <row r="1851" spans="1:7" x14ac:dyDescent="0.2">
      <c r="A1851" s="50">
        <v>25224</v>
      </c>
      <c r="B1851" s="50">
        <v>2016</v>
      </c>
      <c r="C1851" s="50" t="str">
        <f t="shared" si="28"/>
        <v>252242016</v>
      </c>
      <c r="D1851" s="50">
        <f>VLOOKUP(A1851,CATMUN!$B$2:$G$1123,6,0)</f>
        <v>15</v>
      </c>
      <c r="E1851" s="50" t="s">
        <v>1571</v>
      </c>
      <c r="F1851" s="50">
        <v>8977700</v>
      </c>
      <c r="G1851" s="50">
        <v>25866452</v>
      </c>
    </row>
    <row r="1852" spans="1:7" x14ac:dyDescent="0.2">
      <c r="A1852" s="50">
        <v>25224</v>
      </c>
      <c r="B1852" s="50">
        <v>2017</v>
      </c>
      <c r="C1852" s="50" t="str">
        <f t="shared" si="28"/>
        <v>252242017</v>
      </c>
      <c r="D1852" s="50">
        <f>VLOOKUP(A1852,CATMUN!$B$2:$G$1123,6,0)</f>
        <v>15</v>
      </c>
      <c r="E1852" s="50" t="s">
        <v>1571</v>
      </c>
      <c r="F1852" s="50">
        <v>9759</v>
      </c>
      <c r="G1852" s="50">
        <v>38136.226560000003</v>
      </c>
    </row>
    <row r="1853" spans="1:7" x14ac:dyDescent="0.2">
      <c r="A1853" s="50">
        <v>25224</v>
      </c>
      <c r="B1853" s="50">
        <v>2018</v>
      </c>
      <c r="C1853" s="50" t="str">
        <f t="shared" si="28"/>
        <v>252242018</v>
      </c>
      <c r="D1853" s="50">
        <f>VLOOKUP(A1853,CATMUN!$B$2:$G$1123,6,0)</f>
        <v>15</v>
      </c>
      <c r="E1853" s="50" t="s">
        <v>1571</v>
      </c>
      <c r="F1853" s="50">
        <v>11061680</v>
      </c>
      <c r="G1853" s="50">
        <v>27791024</v>
      </c>
    </row>
    <row r="1854" spans="1:7" x14ac:dyDescent="0.2">
      <c r="A1854" s="50">
        <v>25245</v>
      </c>
      <c r="B1854" s="50">
        <v>2015</v>
      </c>
      <c r="C1854" s="50" t="str">
        <f t="shared" si="28"/>
        <v>252452015</v>
      </c>
      <c r="D1854" s="50">
        <f>VLOOKUP(A1854,CATMUN!$B$2:$G$1123,6,0)</f>
        <v>14</v>
      </c>
      <c r="E1854" s="50" t="s">
        <v>1572</v>
      </c>
      <c r="F1854" s="50">
        <v>101286</v>
      </c>
      <c r="G1854" s="50">
        <v>338773.03129999997</v>
      </c>
    </row>
    <row r="1855" spans="1:7" x14ac:dyDescent="0.2">
      <c r="A1855" s="50">
        <v>25245</v>
      </c>
      <c r="B1855" s="50">
        <v>2016</v>
      </c>
      <c r="C1855" s="50" t="str">
        <f t="shared" si="28"/>
        <v>252452016</v>
      </c>
      <c r="D1855" s="50">
        <f>VLOOKUP(A1855,CATMUN!$B$2:$G$1123,6,0)</f>
        <v>14</v>
      </c>
      <c r="E1855" s="50" t="s">
        <v>1572</v>
      </c>
      <c r="F1855" s="50">
        <v>139940230</v>
      </c>
      <c r="G1855" s="50">
        <v>218762448</v>
      </c>
    </row>
    <row r="1856" spans="1:7" x14ac:dyDescent="0.2">
      <c r="A1856" s="50">
        <v>25245</v>
      </c>
      <c r="B1856" s="50">
        <v>2017</v>
      </c>
      <c r="C1856" s="50" t="str">
        <f t="shared" si="28"/>
        <v>252452017</v>
      </c>
      <c r="D1856" s="50">
        <f>VLOOKUP(A1856,CATMUN!$B$2:$G$1123,6,0)</f>
        <v>14</v>
      </c>
      <c r="E1856" s="50" t="s">
        <v>1572</v>
      </c>
      <c r="F1856" s="50">
        <v>34179.199999999997</v>
      </c>
      <c r="G1856" s="50">
        <v>181327</v>
      </c>
    </row>
    <row r="1857" spans="1:7" x14ac:dyDescent="0.2">
      <c r="A1857" s="50">
        <v>25245</v>
      </c>
      <c r="B1857" s="50">
        <v>2018</v>
      </c>
      <c r="C1857" s="50" t="str">
        <f t="shared" si="28"/>
        <v>252452018</v>
      </c>
      <c r="D1857" s="50">
        <f>VLOOKUP(A1857,CATMUN!$B$2:$G$1123,6,0)</f>
        <v>14</v>
      </c>
      <c r="E1857" s="50" t="s">
        <v>1572</v>
      </c>
      <c r="F1857" s="50">
        <v>150757000</v>
      </c>
      <c r="G1857" s="50">
        <v>221394400</v>
      </c>
    </row>
    <row r="1858" spans="1:7" x14ac:dyDescent="0.2">
      <c r="A1858" s="50">
        <v>25258</v>
      </c>
      <c r="B1858" s="50">
        <v>2015</v>
      </c>
      <c r="C1858" s="50" t="str">
        <f t="shared" si="28"/>
        <v>252582015</v>
      </c>
      <c r="D1858" s="50">
        <f>VLOOKUP(A1858,CATMUN!$B$2:$G$1123,6,0)</f>
        <v>15</v>
      </c>
      <c r="E1858" s="50" t="s">
        <v>1257</v>
      </c>
      <c r="F1858" s="50">
        <v>5575</v>
      </c>
      <c r="G1858" s="50">
        <v>23350.427729999999</v>
      </c>
    </row>
    <row r="1859" spans="1:7" x14ac:dyDescent="0.2">
      <c r="A1859" s="50">
        <v>25258</v>
      </c>
      <c r="B1859" s="50">
        <v>2016</v>
      </c>
      <c r="C1859" s="50" t="str">
        <f t="shared" ref="C1859:C1922" si="29">A1859&amp;B1859</f>
        <v>252582016</v>
      </c>
      <c r="D1859" s="50">
        <f>VLOOKUP(A1859,CATMUN!$B$2:$G$1123,6,0)</f>
        <v>15</v>
      </c>
      <c r="E1859" s="50" t="s">
        <v>1257</v>
      </c>
      <c r="F1859" s="50">
        <v>5613420</v>
      </c>
      <c r="G1859" s="50">
        <v>25866452</v>
      </c>
    </row>
    <row r="1860" spans="1:7" x14ac:dyDescent="0.2">
      <c r="A1860" s="50">
        <v>25258</v>
      </c>
      <c r="B1860" s="50">
        <v>2017</v>
      </c>
      <c r="C1860" s="50" t="str">
        <f t="shared" si="29"/>
        <v>252582017</v>
      </c>
      <c r="D1860" s="50">
        <f>VLOOKUP(A1860,CATMUN!$B$2:$G$1123,6,0)</f>
        <v>15</v>
      </c>
      <c r="E1860" s="50" t="s">
        <v>1257</v>
      </c>
      <c r="F1860" s="50">
        <v>485</v>
      </c>
      <c r="G1860" s="50">
        <v>38136.226560000003</v>
      </c>
    </row>
    <row r="1861" spans="1:7" x14ac:dyDescent="0.2">
      <c r="A1861" s="50">
        <v>25258</v>
      </c>
      <c r="B1861" s="50">
        <v>2018</v>
      </c>
      <c r="C1861" s="50" t="str">
        <f t="shared" si="29"/>
        <v>252582018</v>
      </c>
      <c r="D1861" s="50">
        <f>VLOOKUP(A1861,CATMUN!$B$2:$G$1123,6,0)</f>
        <v>15</v>
      </c>
      <c r="E1861" s="50" t="s">
        <v>1257</v>
      </c>
      <c r="F1861" s="50">
        <v>8729968</v>
      </c>
      <c r="G1861" s="50">
        <v>27791024</v>
      </c>
    </row>
    <row r="1862" spans="1:7" x14ac:dyDescent="0.2">
      <c r="A1862" s="50">
        <v>25260</v>
      </c>
      <c r="B1862" s="50">
        <v>2015</v>
      </c>
      <c r="C1862" s="50" t="str">
        <f t="shared" si="29"/>
        <v>252602015</v>
      </c>
      <c r="D1862" s="50">
        <f>VLOOKUP(A1862,CATMUN!$B$2:$G$1123,6,0)</f>
        <v>14</v>
      </c>
      <c r="E1862" s="50" t="s">
        <v>1573</v>
      </c>
      <c r="F1862" s="50">
        <v>100190.64</v>
      </c>
      <c r="G1862" s="50">
        <v>338773.03129999997</v>
      </c>
    </row>
    <row r="1863" spans="1:7" x14ac:dyDescent="0.2">
      <c r="A1863" s="50">
        <v>25260</v>
      </c>
      <c r="B1863" s="50">
        <v>2016</v>
      </c>
      <c r="C1863" s="50" t="str">
        <f t="shared" si="29"/>
        <v>252602016</v>
      </c>
      <c r="D1863" s="50">
        <f>VLOOKUP(A1863,CATMUN!$B$2:$G$1123,6,0)</f>
        <v>14</v>
      </c>
      <c r="E1863" s="50" t="s">
        <v>1573</v>
      </c>
      <c r="F1863" s="50">
        <v>134229700</v>
      </c>
      <c r="G1863" s="50">
        <v>218762448</v>
      </c>
    </row>
    <row r="1864" spans="1:7" x14ac:dyDescent="0.2">
      <c r="A1864" s="50">
        <v>25260</v>
      </c>
      <c r="B1864" s="50">
        <v>2017</v>
      </c>
      <c r="C1864" s="50" t="str">
        <f t="shared" si="29"/>
        <v>252602017</v>
      </c>
      <c r="D1864" s="50">
        <f>VLOOKUP(A1864,CATMUN!$B$2:$G$1123,6,0)</f>
        <v>14</v>
      </c>
      <c r="E1864" s="50" t="s">
        <v>1573</v>
      </c>
      <c r="F1864" s="50">
        <v>71255</v>
      </c>
      <c r="G1864" s="50">
        <v>181327</v>
      </c>
    </row>
    <row r="1865" spans="1:7" x14ac:dyDescent="0.2">
      <c r="A1865" s="50">
        <v>25260</v>
      </c>
      <c r="B1865" s="50">
        <v>2018</v>
      </c>
      <c r="C1865" s="50" t="str">
        <f t="shared" si="29"/>
        <v>252602018</v>
      </c>
      <c r="D1865" s="50">
        <f>VLOOKUP(A1865,CATMUN!$B$2:$G$1123,6,0)</f>
        <v>14</v>
      </c>
      <c r="E1865" s="50" t="s">
        <v>1573</v>
      </c>
      <c r="F1865" s="50">
        <v>123392370</v>
      </c>
      <c r="G1865" s="50">
        <v>221394400</v>
      </c>
    </row>
    <row r="1866" spans="1:7" x14ac:dyDescent="0.2">
      <c r="A1866" s="50">
        <v>25269</v>
      </c>
      <c r="B1866" s="50">
        <v>2015</v>
      </c>
      <c r="C1866" s="50" t="str">
        <f t="shared" si="29"/>
        <v>252692015</v>
      </c>
      <c r="D1866" s="50">
        <f>VLOOKUP(A1866,CATMUN!$B$2:$G$1123,6,0)</f>
        <v>12</v>
      </c>
      <c r="E1866" s="50" t="s">
        <v>1574</v>
      </c>
      <c r="F1866" s="50">
        <v>1724195.53</v>
      </c>
      <c r="G1866" s="50">
        <v>338773.03129999997</v>
      </c>
    </row>
    <row r="1867" spans="1:7" x14ac:dyDescent="0.2">
      <c r="A1867" s="50">
        <v>25269</v>
      </c>
      <c r="B1867" s="50">
        <v>2016</v>
      </c>
      <c r="C1867" s="50" t="str">
        <f t="shared" si="29"/>
        <v>252692016</v>
      </c>
      <c r="D1867" s="50">
        <f>VLOOKUP(A1867,CATMUN!$B$2:$G$1123,6,0)</f>
        <v>12</v>
      </c>
      <c r="E1867" s="50" t="s">
        <v>1574</v>
      </c>
      <c r="F1867" s="50">
        <v>1540797118</v>
      </c>
      <c r="G1867" s="50">
        <v>218762448</v>
      </c>
    </row>
    <row r="1868" spans="1:7" x14ac:dyDescent="0.2">
      <c r="A1868" s="50">
        <v>25269</v>
      </c>
      <c r="B1868" s="50">
        <v>2017</v>
      </c>
      <c r="C1868" s="50" t="str">
        <f t="shared" si="29"/>
        <v>252692017</v>
      </c>
      <c r="D1868" s="50">
        <f>VLOOKUP(A1868,CATMUN!$B$2:$G$1123,6,0)</f>
        <v>12</v>
      </c>
      <c r="E1868" s="50" t="s">
        <v>1574</v>
      </c>
      <c r="F1868" s="50">
        <v>1558179.02</v>
      </c>
      <c r="G1868" s="50">
        <v>181327</v>
      </c>
    </row>
    <row r="1869" spans="1:7" x14ac:dyDescent="0.2">
      <c r="A1869" s="50">
        <v>25269</v>
      </c>
      <c r="B1869" s="50">
        <v>2018</v>
      </c>
      <c r="C1869" s="50" t="str">
        <f t="shared" si="29"/>
        <v>252692018</v>
      </c>
      <c r="D1869" s="50">
        <f>VLOOKUP(A1869,CATMUN!$B$2:$G$1123,6,0)</f>
        <v>12</v>
      </c>
      <c r="E1869" s="50" t="s">
        <v>1574</v>
      </c>
      <c r="F1869" s="50">
        <v>1217274087</v>
      </c>
      <c r="G1869" s="50">
        <v>221394400</v>
      </c>
    </row>
    <row r="1870" spans="1:7" x14ac:dyDescent="0.2">
      <c r="A1870" s="50">
        <v>25279</v>
      </c>
      <c r="B1870" s="50">
        <v>2015</v>
      </c>
      <c r="C1870" s="50" t="str">
        <f t="shared" si="29"/>
        <v>252792015</v>
      </c>
      <c r="D1870" s="50">
        <f>VLOOKUP(A1870,CATMUN!$B$2:$G$1123,6,0)</f>
        <v>15</v>
      </c>
      <c r="E1870" s="50" t="s">
        <v>2367</v>
      </c>
      <c r="F1870" s="50">
        <v>49773.47</v>
      </c>
      <c r="G1870" s="50">
        <v>23350.427729999999</v>
      </c>
    </row>
    <row r="1871" spans="1:7" x14ac:dyDescent="0.2">
      <c r="A1871" s="50">
        <v>25279</v>
      </c>
      <c r="B1871" s="50">
        <v>2016</v>
      </c>
      <c r="C1871" s="50" t="str">
        <f t="shared" si="29"/>
        <v>252792016</v>
      </c>
      <c r="D1871" s="50">
        <f>VLOOKUP(A1871,CATMUN!$B$2:$G$1123,6,0)</f>
        <v>15</v>
      </c>
      <c r="E1871" s="50" t="s">
        <v>2367</v>
      </c>
      <c r="F1871" s="50">
        <v>29275949</v>
      </c>
      <c r="G1871" s="50">
        <v>25866452</v>
      </c>
    </row>
    <row r="1872" spans="1:7" x14ac:dyDescent="0.2">
      <c r="A1872" s="50">
        <v>25279</v>
      </c>
      <c r="B1872" s="50">
        <v>2017</v>
      </c>
      <c r="C1872" s="50" t="str">
        <f t="shared" si="29"/>
        <v>252792017</v>
      </c>
      <c r="D1872" s="50">
        <f>VLOOKUP(A1872,CATMUN!$B$2:$G$1123,6,0)</f>
        <v>15</v>
      </c>
      <c r="E1872" s="50" t="s">
        <v>2367</v>
      </c>
      <c r="F1872" s="50">
        <v>23283.07</v>
      </c>
      <c r="G1872" s="50">
        <v>38136.226560000003</v>
      </c>
    </row>
    <row r="1873" spans="1:7" x14ac:dyDescent="0.2">
      <c r="A1873" s="50">
        <v>25279</v>
      </c>
      <c r="B1873" s="50">
        <v>2018</v>
      </c>
      <c r="C1873" s="50" t="str">
        <f t="shared" si="29"/>
        <v>252792018</v>
      </c>
      <c r="D1873" s="50">
        <f>VLOOKUP(A1873,CATMUN!$B$2:$G$1123,6,0)</f>
        <v>15</v>
      </c>
      <c r="E1873" s="50" t="s">
        <v>2367</v>
      </c>
      <c r="F1873" s="50">
        <v>29677224</v>
      </c>
      <c r="G1873" s="50">
        <v>27791024</v>
      </c>
    </row>
    <row r="1874" spans="1:7" x14ac:dyDescent="0.2">
      <c r="A1874" s="50">
        <v>25281</v>
      </c>
      <c r="B1874" s="50">
        <v>2015</v>
      </c>
      <c r="C1874" s="50" t="str">
        <f t="shared" si="29"/>
        <v>252812015</v>
      </c>
      <c r="D1874" s="50">
        <f>VLOOKUP(A1874,CATMUN!$B$2:$G$1123,6,0)</f>
        <v>15</v>
      </c>
      <c r="E1874" s="50" t="s">
        <v>1576</v>
      </c>
      <c r="F1874" s="50">
        <v>2457.69</v>
      </c>
      <c r="G1874" s="50">
        <v>23350.427729999999</v>
      </c>
    </row>
    <row r="1875" spans="1:7" x14ac:dyDescent="0.2">
      <c r="A1875" s="50">
        <v>25281</v>
      </c>
      <c r="B1875" s="50">
        <v>2016</v>
      </c>
      <c r="C1875" s="50" t="str">
        <f t="shared" si="29"/>
        <v>252812016</v>
      </c>
      <c r="D1875" s="50">
        <f>VLOOKUP(A1875,CATMUN!$B$2:$G$1123,6,0)</f>
        <v>15</v>
      </c>
      <c r="E1875" s="50" t="s">
        <v>1576</v>
      </c>
      <c r="F1875" s="50">
        <v>3205630</v>
      </c>
      <c r="G1875" s="50">
        <v>25866452</v>
      </c>
    </row>
    <row r="1876" spans="1:7" x14ac:dyDescent="0.2">
      <c r="A1876" s="50">
        <v>25281</v>
      </c>
      <c r="B1876" s="50">
        <v>2017</v>
      </c>
      <c r="C1876" s="50" t="str">
        <f t="shared" si="29"/>
        <v>252812017</v>
      </c>
      <c r="D1876" s="50">
        <f>VLOOKUP(A1876,CATMUN!$B$2:$G$1123,6,0)</f>
        <v>15</v>
      </c>
      <c r="E1876" s="50" t="s">
        <v>1576</v>
      </c>
      <c r="F1876" s="50">
        <v>81.8</v>
      </c>
      <c r="G1876" s="50">
        <v>38136.226560000003</v>
      </c>
    </row>
    <row r="1877" spans="1:7" x14ac:dyDescent="0.2">
      <c r="A1877" s="50">
        <v>25281</v>
      </c>
      <c r="B1877" s="50">
        <v>2018</v>
      </c>
      <c r="C1877" s="50" t="str">
        <f t="shared" si="29"/>
        <v>252812018</v>
      </c>
      <c r="D1877" s="50">
        <f>VLOOKUP(A1877,CATMUN!$B$2:$G$1123,6,0)</f>
        <v>15</v>
      </c>
      <c r="E1877" s="50" t="s">
        <v>1576</v>
      </c>
      <c r="F1877" s="50">
        <v>1296400</v>
      </c>
      <c r="G1877" s="50">
        <v>27791024</v>
      </c>
    </row>
    <row r="1878" spans="1:7" x14ac:dyDescent="0.2">
      <c r="A1878" s="50">
        <v>25286</v>
      </c>
      <c r="B1878" s="50">
        <v>2015</v>
      </c>
      <c r="C1878" s="50" t="str">
        <f t="shared" si="29"/>
        <v>252862015</v>
      </c>
      <c r="D1878" s="50">
        <f>VLOOKUP(A1878,CATMUN!$B$2:$G$1123,6,0)</f>
        <v>11</v>
      </c>
      <c r="E1878" s="50" t="s">
        <v>1577</v>
      </c>
      <c r="F1878" s="50">
        <v>2813780.93</v>
      </c>
      <c r="G1878" s="50">
        <v>505977.6875</v>
      </c>
    </row>
    <row r="1879" spans="1:7" x14ac:dyDescent="0.2">
      <c r="A1879" s="50">
        <v>25286</v>
      </c>
      <c r="B1879" s="50">
        <v>2016</v>
      </c>
      <c r="C1879" s="50" t="str">
        <f t="shared" si="29"/>
        <v>252862016</v>
      </c>
      <c r="D1879" s="50">
        <f>VLOOKUP(A1879,CATMUN!$B$2:$G$1123,6,0)</f>
        <v>11</v>
      </c>
      <c r="E1879" s="50" t="s">
        <v>1577</v>
      </c>
      <c r="F1879" s="50">
        <v>2963636724</v>
      </c>
      <c r="G1879" s="50">
        <v>530633504</v>
      </c>
    </row>
    <row r="1880" spans="1:7" x14ac:dyDescent="0.2">
      <c r="A1880" s="50">
        <v>25286</v>
      </c>
      <c r="B1880" s="50">
        <v>2017</v>
      </c>
      <c r="C1880" s="50" t="str">
        <f t="shared" si="29"/>
        <v>252862017</v>
      </c>
      <c r="D1880" s="50">
        <f>VLOOKUP(A1880,CATMUN!$B$2:$G$1123,6,0)</f>
        <v>11</v>
      </c>
      <c r="E1880" s="50" t="s">
        <v>1577</v>
      </c>
      <c r="F1880" s="50">
        <v>2258835</v>
      </c>
      <c r="G1880" s="50">
        <v>444938.46879999997</v>
      </c>
    </row>
    <row r="1881" spans="1:7" x14ac:dyDescent="0.2">
      <c r="A1881" s="50">
        <v>25286</v>
      </c>
      <c r="B1881" s="50">
        <v>2018</v>
      </c>
      <c r="C1881" s="50" t="str">
        <f t="shared" si="29"/>
        <v>252862018</v>
      </c>
      <c r="D1881" s="50">
        <f>VLOOKUP(A1881,CATMUN!$B$2:$G$1123,6,0)</f>
        <v>11</v>
      </c>
      <c r="E1881" s="50" t="s">
        <v>1577</v>
      </c>
      <c r="F1881" s="50">
        <v>3197407491</v>
      </c>
      <c r="G1881" s="50">
        <v>529757888</v>
      </c>
    </row>
    <row r="1882" spans="1:7" x14ac:dyDescent="0.2">
      <c r="A1882" s="50">
        <v>25288</v>
      </c>
      <c r="B1882" s="50">
        <v>2015</v>
      </c>
      <c r="C1882" s="50" t="str">
        <f t="shared" si="29"/>
        <v>252882015</v>
      </c>
      <c r="D1882" s="50">
        <f>VLOOKUP(A1882,CATMUN!$B$2:$G$1123,6,0)</f>
        <v>15</v>
      </c>
      <c r="E1882" s="50" t="s">
        <v>1578</v>
      </c>
      <c r="F1882" s="50">
        <v>14214</v>
      </c>
      <c r="G1882" s="50">
        <v>23350.427729999999</v>
      </c>
    </row>
    <row r="1883" spans="1:7" x14ac:dyDescent="0.2">
      <c r="A1883" s="50">
        <v>25288</v>
      </c>
      <c r="B1883" s="50">
        <v>2016</v>
      </c>
      <c r="C1883" s="50" t="str">
        <f t="shared" si="29"/>
        <v>252882016</v>
      </c>
      <c r="D1883" s="50">
        <f>VLOOKUP(A1883,CATMUN!$B$2:$G$1123,6,0)</f>
        <v>15</v>
      </c>
      <c r="E1883" s="50" t="s">
        <v>1578</v>
      </c>
      <c r="F1883" s="50">
        <v>39439696</v>
      </c>
      <c r="G1883" s="50">
        <v>25866452</v>
      </c>
    </row>
    <row r="1884" spans="1:7" x14ac:dyDescent="0.2">
      <c r="A1884" s="50">
        <v>25288</v>
      </c>
      <c r="B1884" s="50">
        <v>2017</v>
      </c>
      <c r="C1884" s="50" t="str">
        <f t="shared" si="29"/>
        <v>252882017</v>
      </c>
      <c r="D1884" s="50">
        <f>VLOOKUP(A1884,CATMUN!$B$2:$G$1123,6,0)</f>
        <v>15</v>
      </c>
      <c r="E1884" s="50" t="s">
        <v>1578</v>
      </c>
      <c r="F1884" s="50">
        <v>6135</v>
      </c>
      <c r="G1884" s="50">
        <v>38136.226560000003</v>
      </c>
    </row>
    <row r="1885" spans="1:7" x14ac:dyDescent="0.2">
      <c r="A1885" s="50">
        <v>25288</v>
      </c>
      <c r="B1885" s="50">
        <v>2018</v>
      </c>
      <c r="C1885" s="50" t="str">
        <f t="shared" si="29"/>
        <v>252882018</v>
      </c>
      <c r="D1885" s="50">
        <f>VLOOKUP(A1885,CATMUN!$B$2:$G$1123,6,0)</f>
        <v>15</v>
      </c>
      <c r="E1885" s="50" t="s">
        <v>1578</v>
      </c>
      <c r="F1885" s="50">
        <v>54053000</v>
      </c>
      <c r="G1885" s="50">
        <v>27791024</v>
      </c>
    </row>
    <row r="1886" spans="1:7" x14ac:dyDescent="0.2">
      <c r="A1886" s="50">
        <v>25290</v>
      </c>
      <c r="B1886" s="50">
        <v>2015</v>
      </c>
      <c r="C1886" s="50" t="str">
        <f t="shared" si="29"/>
        <v>252902015</v>
      </c>
      <c r="D1886" s="50">
        <f>VLOOKUP(A1886,CATMUN!$B$2:$G$1123,6,0)</f>
        <v>12</v>
      </c>
      <c r="E1886" s="50" t="s">
        <v>1579</v>
      </c>
      <c r="F1886" s="50">
        <v>812279.79</v>
      </c>
      <c r="G1886" s="50">
        <v>2483875.5</v>
      </c>
    </row>
    <row r="1887" spans="1:7" x14ac:dyDescent="0.2">
      <c r="A1887" s="50">
        <v>25290</v>
      </c>
      <c r="B1887" s="50">
        <v>2016</v>
      </c>
      <c r="C1887" s="50" t="str">
        <f t="shared" si="29"/>
        <v>252902016</v>
      </c>
      <c r="D1887" s="50">
        <f>VLOOKUP(A1887,CATMUN!$B$2:$G$1123,6,0)</f>
        <v>12</v>
      </c>
      <c r="E1887" s="50" t="s">
        <v>1579</v>
      </c>
      <c r="F1887" s="50">
        <v>911895150</v>
      </c>
      <c r="G1887" s="50">
        <v>2746254848</v>
      </c>
    </row>
    <row r="1888" spans="1:7" x14ac:dyDescent="0.2">
      <c r="A1888" s="50">
        <v>25290</v>
      </c>
      <c r="B1888" s="50">
        <v>2017</v>
      </c>
      <c r="C1888" s="50" t="str">
        <f t="shared" si="29"/>
        <v>252902017</v>
      </c>
      <c r="D1888" s="50">
        <f>VLOOKUP(A1888,CATMUN!$B$2:$G$1123,6,0)</f>
        <v>12</v>
      </c>
      <c r="E1888" s="50" t="s">
        <v>1579</v>
      </c>
      <c r="F1888" s="50">
        <v>810423.4</v>
      </c>
      <c r="G1888" s="50">
        <v>2258626.5</v>
      </c>
    </row>
    <row r="1889" spans="1:7" x14ac:dyDescent="0.2">
      <c r="A1889" s="50">
        <v>25290</v>
      </c>
      <c r="B1889" s="50">
        <v>2018</v>
      </c>
      <c r="C1889" s="50" t="str">
        <f t="shared" si="29"/>
        <v>252902018</v>
      </c>
      <c r="D1889" s="50">
        <f>VLOOKUP(A1889,CATMUN!$B$2:$G$1123,6,0)</f>
        <v>12</v>
      </c>
      <c r="E1889" s="50" t="s">
        <v>1579</v>
      </c>
      <c r="F1889" s="50">
        <v>988836019</v>
      </c>
      <c r="G1889" s="50">
        <v>2698606080</v>
      </c>
    </row>
    <row r="1890" spans="1:7" x14ac:dyDescent="0.2">
      <c r="A1890" s="50">
        <v>25293</v>
      </c>
      <c r="B1890" s="50">
        <v>2015</v>
      </c>
      <c r="C1890" s="50" t="str">
        <f t="shared" si="29"/>
        <v>252932015</v>
      </c>
      <c r="D1890" s="50">
        <f>VLOOKUP(A1890,CATMUN!$B$2:$G$1123,6,0)</f>
        <v>15</v>
      </c>
      <c r="E1890" s="50" t="s">
        <v>2368</v>
      </c>
      <c r="F1890" s="50">
        <v>46511.34</v>
      </c>
      <c r="G1890" s="50">
        <v>23350.427729999999</v>
      </c>
    </row>
    <row r="1891" spans="1:7" x14ac:dyDescent="0.2">
      <c r="A1891" s="50">
        <v>25293</v>
      </c>
      <c r="B1891" s="50">
        <v>2016</v>
      </c>
      <c r="C1891" s="50" t="str">
        <f t="shared" si="29"/>
        <v>252932016</v>
      </c>
      <c r="D1891" s="50">
        <f>VLOOKUP(A1891,CATMUN!$B$2:$G$1123,6,0)</f>
        <v>15</v>
      </c>
      <c r="E1891" s="50" t="s">
        <v>2368</v>
      </c>
      <c r="F1891" s="50">
        <v>48964785</v>
      </c>
      <c r="G1891" s="50">
        <v>25866452</v>
      </c>
    </row>
    <row r="1892" spans="1:7" x14ac:dyDescent="0.2">
      <c r="A1892" s="50">
        <v>25293</v>
      </c>
      <c r="B1892" s="50">
        <v>2017</v>
      </c>
      <c r="C1892" s="50" t="str">
        <f t="shared" si="29"/>
        <v>252932017</v>
      </c>
      <c r="D1892" s="50">
        <f>VLOOKUP(A1892,CATMUN!$B$2:$G$1123,6,0)</f>
        <v>15</v>
      </c>
      <c r="E1892" s="50" t="s">
        <v>2368</v>
      </c>
      <c r="F1892" s="50">
        <v>45945</v>
      </c>
      <c r="G1892" s="50">
        <v>38136.226560000003</v>
      </c>
    </row>
    <row r="1893" spans="1:7" x14ac:dyDescent="0.2">
      <c r="A1893" s="50">
        <v>25293</v>
      </c>
      <c r="B1893" s="50">
        <v>2018</v>
      </c>
      <c r="C1893" s="50" t="str">
        <f t="shared" si="29"/>
        <v>252932018</v>
      </c>
      <c r="D1893" s="50">
        <f>VLOOKUP(A1893,CATMUN!$B$2:$G$1123,6,0)</f>
        <v>15</v>
      </c>
      <c r="E1893" s="50" t="s">
        <v>2368</v>
      </c>
      <c r="F1893" s="50">
        <v>54334994</v>
      </c>
      <c r="G1893" s="50">
        <v>27791024</v>
      </c>
    </row>
    <row r="1894" spans="1:7" x14ac:dyDescent="0.2">
      <c r="A1894" s="50">
        <v>25295</v>
      </c>
      <c r="B1894" s="50">
        <v>2015</v>
      </c>
      <c r="C1894" s="50" t="str">
        <f t="shared" si="29"/>
        <v>252952015</v>
      </c>
      <c r="D1894" s="50">
        <f>VLOOKUP(A1894,CATMUN!$B$2:$G$1123,6,0)</f>
        <v>14</v>
      </c>
      <c r="E1894" s="50" t="s">
        <v>1581</v>
      </c>
      <c r="F1894" s="50">
        <v>70625.460000000006</v>
      </c>
      <c r="G1894" s="50">
        <v>338773.03129999997</v>
      </c>
    </row>
    <row r="1895" spans="1:7" x14ac:dyDescent="0.2">
      <c r="A1895" s="50">
        <v>25295</v>
      </c>
      <c r="B1895" s="50">
        <v>2016</v>
      </c>
      <c r="C1895" s="50" t="str">
        <f t="shared" si="29"/>
        <v>252952016</v>
      </c>
      <c r="D1895" s="50">
        <f>VLOOKUP(A1895,CATMUN!$B$2:$G$1123,6,0)</f>
        <v>14</v>
      </c>
      <c r="E1895" s="50" t="s">
        <v>1581</v>
      </c>
      <c r="F1895" s="50">
        <v>109006.63</v>
      </c>
      <c r="G1895" s="50">
        <v>218762448</v>
      </c>
    </row>
    <row r="1896" spans="1:7" x14ac:dyDescent="0.2">
      <c r="A1896" s="50">
        <v>25295</v>
      </c>
      <c r="B1896" s="50">
        <v>2017</v>
      </c>
      <c r="C1896" s="50" t="str">
        <f t="shared" si="29"/>
        <v>252952017</v>
      </c>
      <c r="D1896" s="50">
        <f>VLOOKUP(A1896,CATMUN!$B$2:$G$1123,6,0)</f>
        <v>14</v>
      </c>
      <c r="E1896" s="50" t="s">
        <v>1581</v>
      </c>
      <c r="F1896" s="50">
        <v>61766.98</v>
      </c>
      <c r="G1896" s="50">
        <v>181327</v>
      </c>
    </row>
    <row r="1897" spans="1:7" x14ac:dyDescent="0.2">
      <c r="A1897" s="50">
        <v>25295</v>
      </c>
      <c r="B1897" s="50">
        <v>2018</v>
      </c>
      <c r="C1897" s="50" t="str">
        <f t="shared" si="29"/>
        <v>252952018</v>
      </c>
      <c r="D1897" s="50">
        <f>VLOOKUP(A1897,CATMUN!$B$2:$G$1123,6,0)</f>
        <v>14</v>
      </c>
      <c r="E1897" s="50" t="s">
        <v>1581</v>
      </c>
      <c r="F1897" s="50">
        <v>93706.72</v>
      </c>
      <c r="G1897" s="50">
        <v>221394400</v>
      </c>
    </row>
    <row r="1898" spans="1:7" x14ac:dyDescent="0.2">
      <c r="A1898" s="50">
        <v>25297</v>
      </c>
      <c r="B1898" s="50">
        <v>2015</v>
      </c>
      <c r="C1898" s="50" t="str">
        <f t="shared" si="29"/>
        <v>252972015</v>
      </c>
      <c r="D1898" s="50">
        <f>VLOOKUP(A1898,CATMUN!$B$2:$G$1123,6,0)</f>
        <v>15</v>
      </c>
      <c r="E1898" s="50" t="s">
        <v>1582</v>
      </c>
      <c r="F1898" s="50">
        <v>11756.5</v>
      </c>
      <c r="G1898" s="50">
        <v>23350.427729999999</v>
      </c>
    </row>
    <row r="1899" spans="1:7" x14ac:dyDescent="0.2">
      <c r="A1899" s="50">
        <v>25297</v>
      </c>
      <c r="B1899" s="50">
        <v>2016</v>
      </c>
      <c r="C1899" s="50" t="str">
        <f t="shared" si="29"/>
        <v>252972016</v>
      </c>
      <c r="D1899" s="50">
        <f>VLOOKUP(A1899,CATMUN!$B$2:$G$1123,6,0)</f>
        <v>15</v>
      </c>
      <c r="E1899" s="50" t="s">
        <v>1582</v>
      </c>
      <c r="F1899" s="50">
        <v>14123368</v>
      </c>
      <c r="G1899" s="50">
        <v>25866452</v>
      </c>
    </row>
    <row r="1900" spans="1:7" x14ac:dyDescent="0.2">
      <c r="A1900" s="50">
        <v>25297</v>
      </c>
      <c r="B1900" s="50">
        <v>2017</v>
      </c>
      <c r="C1900" s="50" t="str">
        <f t="shared" si="29"/>
        <v>252972017</v>
      </c>
      <c r="D1900" s="50">
        <f>VLOOKUP(A1900,CATMUN!$B$2:$G$1123,6,0)</f>
        <v>15</v>
      </c>
      <c r="E1900" s="50" t="s">
        <v>1582</v>
      </c>
      <c r="F1900" s="50">
        <v>9460.2000000000007</v>
      </c>
      <c r="G1900" s="50">
        <v>38136.226560000003</v>
      </c>
    </row>
    <row r="1901" spans="1:7" x14ac:dyDescent="0.2">
      <c r="A1901" s="50">
        <v>25297</v>
      </c>
      <c r="B1901" s="50">
        <v>2018</v>
      </c>
      <c r="C1901" s="50" t="str">
        <f t="shared" si="29"/>
        <v>252972018</v>
      </c>
      <c r="D1901" s="50">
        <f>VLOOKUP(A1901,CATMUN!$B$2:$G$1123,6,0)</f>
        <v>15</v>
      </c>
      <c r="E1901" s="50" t="s">
        <v>1582</v>
      </c>
      <c r="F1901" s="50">
        <v>14762790</v>
      </c>
      <c r="G1901" s="50">
        <v>27791024</v>
      </c>
    </row>
    <row r="1902" spans="1:7" x14ac:dyDescent="0.2">
      <c r="A1902" s="50">
        <v>25299</v>
      </c>
      <c r="B1902" s="50">
        <v>2015</v>
      </c>
      <c r="C1902" s="50" t="str">
        <f t="shared" si="29"/>
        <v>252992015</v>
      </c>
      <c r="D1902" s="50">
        <f>VLOOKUP(A1902,CATMUN!$B$2:$G$1123,6,0)</f>
        <v>15</v>
      </c>
      <c r="E1902" s="50" t="s">
        <v>1583</v>
      </c>
      <c r="F1902" s="50">
        <v>15203.8</v>
      </c>
      <c r="G1902" s="50">
        <v>23350.427729999999</v>
      </c>
    </row>
    <row r="1903" spans="1:7" x14ac:dyDescent="0.2">
      <c r="A1903" s="50">
        <v>25299</v>
      </c>
      <c r="B1903" s="50">
        <v>2016</v>
      </c>
      <c r="C1903" s="50" t="str">
        <f t="shared" si="29"/>
        <v>252992016</v>
      </c>
      <c r="D1903" s="50">
        <f>VLOOKUP(A1903,CATMUN!$B$2:$G$1123,6,0)</f>
        <v>15</v>
      </c>
      <c r="E1903" s="50" t="s">
        <v>1583</v>
      </c>
      <c r="F1903" s="50">
        <v>16276900</v>
      </c>
      <c r="G1903" s="50">
        <v>25866452</v>
      </c>
    </row>
    <row r="1904" spans="1:7" x14ac:dyDescent="0.2">
      <c r="A1904" s="50">
        <v>25299</v>
      </c>
      <c r="B1904" s="50">
        <v>2017</v>
      </c>
      <c r="C1904" s="50" t="str">
        <f t="shared" si="29"/>
        <v>252992017</v>
      </c>
      <c r="D1904" s="50">
        <f>VLOOKUP(A1904,CATMUN!$B$2:$G$1123,6,0)</f>
        <v>15</v>
      </c>
      <c r="E1904" s="50" t="s">
        <v>1583</v>
      </c>
      <c r="F1904" s="50">
        <v>14600.4</v>
      </c>
      <c r="G1904" s="50">
        <v>38136.226560000003</v>
      </c>
    </row>
    <row r="1905" spans="1:7" x14ac:dyDescent="0.2">
      <c r="A1905" s="50">
        <v>25299</v>
      </c>
      <c r="B1905" s="50">
        <v>2018</v>
      </c>
      <c r="C1905" s="50" t="str">
        <f t="shared" si="29"/>
        <v>252992018</v>
      </c>
      <c r="D1905" s="50">
        <f>VLOOKUP(A1905,CATMUN!$B$2:$G$1123,6,0)</f>
        <v>15</v>
      </c>
      <c r="E1905" s="50" t="s">
        <v>1583</v>
      </c>
      <c r="F1905" s="50">
        <v>19012000</v>
      </c>
      <c r="G1905" s="50">
        <v>27791024</v>
      </c>
    </row>
    <row r="1906" spans="1:7" x14ac:dyDescent="0.2">
      <c r="A1906" s="50">
        <v>25307</v>
      </c>
      <c r="B1906" s="50">
        <v>2015</v>
      </c>
      <c r="C1906" s="50" t="str">
        <f t="shared" si="29"/>
        <v>253072015</v>
      </c>
      <c r="D1906" s="50">
        <f>VLOOKUP(A1906,CATMUN!$B$2:$G$1123,6,0)</f>
        <v>13</v>
      </c>
      <c r="E1906" s="50" t="s">
        <v>1584</v>
      </c>
      <c r="F1906" s="50">
        <v>806819.33</v>
      </c>
      <c r="G1906" s="50">
        <v>274508416</v>
      </c>
    </row>
    <row r="1907" spans="1:7" x14ac:dyDescent="0.2">
      <c r="A1907" s="50">
        <v>25307</v>
      </c>
      <c r="B1907" s="50">
        <v>2016</v>
      </c>
      <c r="C1907" s="50" t="str">
        <f t="shared" si="29"/>
        <v>253072016</v>
      </c>
      <c r="D1907" s="50">
        <f>VLOOKUP(A1907,CATMUN!$B$2:$G$1123,6,0)</f>
        <v>13</v>
      </c>
      <c r="E1907" s="50" t="s">
        <v>1584</v>
      </c>
      <c r="F1907" s="50">
        <v>831257725</v>
      </c>
      <c r="G1907" s="50">
        <v>2440423936</v>
      </c>
    </row>
    <row r="1908" spans="1:7" x14ac:dyDescent="0.2">
      <c r="A1908" s="50">
        <v>25307</v>
      </c>
      <c r="B1908" s="50">
        <v>2017</v>
      </c>
      <c r="C1908" s="50" t="str">
        <f t="shared" si="29"/>
        <v>253072017</v>
      </c>
      <c r="D1908" s="50">
        <f>VLOOKUP(A1908,CATMUN!$B$2:$G$1123,6,0)</f>
        <v>13</v>
      </c>
      <c r="E1908" s="50" t="s">
        <v>1584</v>
      </c>
      <c r="F1908" s="50">
        <v>743708.12</v>
      </c>
      <c r="G1908" s="50">
        <v>1936393</v>
      </c>
    </row>
    <row r="1909" spans="1:7" x14ac:dyDescent="0.2">
      <c r="A1909" s="50">
        <v>25307</v>
      </c>
      <c r="B1909" s="50">
        <v>2018</v>
      </c>
      <c r="C1909" s="50" t="str">
        <f t="shared" si="29"/>
        <v>253072018</v>
      </c>
      <c r="D1909" s="50">
        <f>VLOOKUP(A1909,CATMUN!$B$2:$G$1123,6,0)</f>
        <v>13</v>
      </c>
      <c r="E1909" s="50" t="s">
        <v>1584</v>
      </c>
      <c r="F1909" s="50">
        <v>867570416</v>
      </c>
      <c r="G1909" s="50">
        <v>2742790656</v>
      </c>
    </row>
    <row r="1910" spans="1:7" x14ac:dyDescent="0.2">
      <c r="A1910" s="50">
        <v>25312</v>
      </c>
      <c r="B1910" s="50">
        <v>2015</v>
      </c>
      <c r="C1910" s="50" t="str">
        <f t="shared" si="29"/>
        <v>253122015</v>
      </c>
      <c r="D1910" s="50">
        <f>VLOOKUP(A1910,CATMUN!$B$2:$G$1123,6,0)</f>
        <v>14</v>
      </c>
      <c r="E1910" s="50" t="s">
        <v>1585</v>
      </c>
      <c r="F1910" s="50">
        <v>22266</v>
      </c>
      <c r="G1910" s="50">
        <v>338773.03129999997</v>
      </c>
    </row>
    <row r="1911" spans="1:7" x14ac:dyDescent="0.2">
      <c r="A1911" s="50">
        <v>25312</v>
      </c>
      <c r="B1911" s="50">
        <v>2016</v>
      </c>
      <c r="C1911" s="50" t="str">
        <f t="shared" si="29"/>
        <v>253122016</v>
      </c>
      <c r="D1911" s="50">
        <f>VLOOKUP(A1911,CATMUN!$B$2:$G$1123,6,0)</f>
        <v>14</v>
      </c>
      <c r="E1911" s="50" t="s">
        <v>1585</v>
      </c>
      <c r="F1911" s="50">
        <v>58294101</v>
      </c>
      <c r="G1911" s="50">
        <v>218762448</v>
      </c>
    </row>
    <row r="1912" spans="1:7" x14ac:dyDescent="0.2">
      <c r="A1912" s="50">
        <v>25312</v>
      </c>
      <c r="B1912" s="50">
        <v>2017</v>
      </c>
      <c r="C1912" s="50" t="str">
        <f t="shared" si="29"/>
        <v>253122017</v>
      </c>
      <c r="D1912" s="50">
        <f>VLOOKUP(A1912,CATMUN!$B$2:$G$1123,6,0)</f>
        <v>14</v>
      </c>
      <c r="E1912" s="50" t="s">
        <v>1585</v>
      </c>
      <c r="F1912" s="50">
        <v>18431</v>
      </c>
      <c r="G1912" s="50">
        <v>181327</v>
      </c>
    </row>
    <row r="1913" spans="1:7" x14ac:dyDescent="0.2">
      <c r="A1913" s="50">
        <v>25312</v>
      </c>
      <c r="B1913" s="50">
        <v>2018</v>
      </c>
      <c r="C1913" s="50" t="str">
        <f t="shared" si="29"/>
        <v>253122018</v>
      </c>
      <c r="D1913" s="50">
        <f>VLOOKUP(A1913,CATMUN!$B$2:$G$1123,6,0)</f>
        <v>14</v>
      </c>
      <c r="E1913" s="50" t="s">
        <v>1585</v>
      </c>
      <c r="F1913" s="50">
        <v>164017892</v>
      </c>
      <c r="G1913" s="50">
        <v>221394400</v>
      </c>
    </row>
    <row r="1914" spans="1:7" x14ac:dyDescent="0.2">
      <c r="A1914" s="50">
        <v>25317</v>
      </c>
      <c r="B1914" s="50">
        <v>2015</v>
      </c>
      <c r="C1914" s="50" t="str">
        <f t="shared" si="29"/>
        <v>253172015</v>
      </c>
      <c r="D1914" s="50">
        <f>VLOOKUP(A1914,CATMUN!$B$2:$G$1123,6,0)</f>
        <v>14</v>
      </c>
      <c r="E1914" s="50" t="s">
        <v>1586</v>
      </c>
      <c r="F1914" s="50">
        <v>7919.52</v>
      </c>
      <c r="G1914" s="50">
        <v>338773.03129999997</v>
      </c>
    </row>
    <row r="1915" spans="1:7" x14ac:dyDescent="0.2">
      <c r="A1915" s="50">
        <v>25317</v>
      </c>
      <c r="B1915" s="50">
        <v>2016</v>
      </c>
      <c r="C1915" s="50" t="str">
        <f t="shared" si="29"/>
        <v>253172016</v>
      </c>
      <c r="D1915" s="50">
        <f>VLOOKUP(A1915,CATMUN!$B$2:$G$1123,6,0)</f>
        <v>14</v>
      </c>
      <c r="E1915" s="50" t="s">
        <v>1586</v>
      </c>
      <c r="F1915" s="50">
        <v>7235771</v>
      </c>
      <c r="G1915" s="50">
        <v>218762448</v>
      </c>
    </row>
    <row r="1916" spans="1:7" x14ac:dyDescent="0.2">
      <c r="A1916" s="50">
        <v>25317</v>
      </c>
      <c r="B1916" s="50">
        <v>2017</v>
      </c>
      <c r="C1916" s="50" t="str">
        <f t="shared" si="29"/>
        <v>253172017</v>
      </c>
      <c r="D1916" s="50">
        <f>VLOOKUP(A1916,CATMUN!$B$2:$G$1123,6,0)</f>
        <v>14</v>
      </c>
      <c r="E1916" s="50" t="s">
        <v>1586</v>
      </c>
      <c r="F1916" s="50">
        <v>7235</v>
      </c>
      <c r="G1916" s="50">
        <v>181327</v>
      </c>
    </row>
    <row r="1917" spans="1:7" x14ac:dyDescent="0.2">
      <c r="A1917" s="50">
        <v>25317</v>
      </c>
      <c r="B1917" s="50">
        <v>2018</v>
      </c>
      <c r="C1917" s="50" t="str">
        <f t="shared" si="29"/>
        <v>253172018</v>
      </c>
      <c r="D1917" s="50">
        <f>VLOOKUP(A1917,CATMUN!$B$2:$G$1123,6,0)</f>
        <v>14</v>
      </c>
      <c r="E1917" s="50" t="s">
        <v>1586</v>
      </c>
      <c r="F1917" s="50">
        <v>12219288</v>
      </c>
      <c r="G1917" s="50">
        <v>221394400</v>
      </c>
    </row>
    <row r="1918" spans="1:7" x14ac:dyDescent="0.2">
      <c r="A1918" s="50">
        <v>25320</v>
      </c>
      <c r="B1918" s="50">
        <v>2015</v>
      </c>
      <c r="C1918" s="50" t="str">
        <f t="shared" si="29"/>
        <v>253202015</v>
      </c>
      <c r="D1918" s="50">
        <f>VLOOKUP(A1918,CATMUN!$B$2:$G$1123,6,0)</f>
        <v>15</v>
      </c>
      <c r="E1918" s="50" t="s">
        <v>1587</v>
      </c>
      <c r="F1918" s="50">
        <v>49202</v>
      </c>
      <c r="G1918" s="50">
        <v>23350.427729999999</v>
      </c>
    </row>
    <row r="1919" spans="1:7" x14ac:dyDescent="0.2">
      <c r="A1919" s="50">
        <v>25320</v>
      </c>
      <c r="B1919" s="50">
        <v>2016</v>
      </c>
      <c r="C1919" s="50" t="str">
        <f t="shared" si="29"/>
        <v>253202016</v>
      </c>
      <c r="D1919" s="50">
        <f>VLOOKUP(A1919,CATMUN!$B$2:$G$1123,6,0)</f>
        <v>15</v>
      </c>
      <c r="E1919" s="50" t="s">
        <v>1587</v>
      </c>
      <c r="F1919" s="50">
        <v>54497515</v>
      </c>
      <c r="G1919" s="50">
        <v>25866452</v>
      </c>
    </row>
    <row r="1920" spans="1:7" x14ac:dyDescent="0.2">
      <c r="A1920" s="50">
        <v>25320</v>
      </c>
      <c r="B1920" s="50">
        <v>2017</v>
      </c>
      <c r="C1920" s="50" t="str">
        <f t="shared" si="29"/>
        <v>253202017</v>
      </c>
      <c r="D1920" s="50">
        <f>VLOOKUP(A1920,CATMUN!$B$2:$G$1123,6,0)</f>
        <v>15</v>
      </c>
      <c r="E1920" s="50" t="s">
        <v>1587</v>
      </c>
      <c r="F1920" s="50">
        <v>71553</v>
      </c>
      <c r="G1920" s="50">
        <v>38136.226560000003</v>
      </c>
    </row>
    <row r="1921" spans="1:7" x14ac:dyDescent="0.2">
      <c r="A1921" s="50">
        <v>25320</v>
      </c>
      <c r="B1921" s="50">
        <v>2018</v>
      </c>
      <c r="C1921" s="50" t="str">
        <f t="shared" si="29"/>
        <v>253202018</v>
      </c>
      <c r="D1921" s="50">
        <f>VLOOKUP(A1921,CATMUN!$B$2:$G$1123,6,0)</f>
        <v>15</v>
      </c>
      <c r="E1921" s="50" t="s">
        <v>1587</v>
      </c>
      <c r="F1921" s="50">
        <v>164753550</v>
      </c>
      <c r="G1921" s="50">
        <v>27791024</v>
      </c>
    </row>
    <row r="1922" spans="1:7" x14ac:dyDescent="0.2">
      <c r="A1922" s="50">
        <v>25322</v>
      </c>
      <c r="B1922" s="50">
        <v>2015</v>
      </c>
      <c r="C1922" s="50" t="str">
        <f t="shared" si="29"/>
        <v>253222015</v>
      </c>
      <c r="D1922" s="50">
        <f>VLOOKUP(A1922,CATMUN!$B$2:$G$1123,6,0)</f>
        <v>15</v>
      </c>
      <c r="E1922" s="50" t="s">
        <v>1588</v>
      </c>
      <c r="F1922" s="50">
        <v>108212.74</v>
      </c>
      <c r="G1922" s="50">
        <v>23350.427729999999</v>
      </c>
    </row>
    <row r="1923" spans="1:7" x14ac:dyDescent="0.2">
      <c r="A1923" s="50">
        <v>25322</v>
      </c>
      <c r="B1923" s="50">
        <v>2016</v>
      </c>
      <c r="C1923" s="50" t="str">
        <f t="shared" ref="C1923:C1986" si="30">A1923&amp;B1923</f>
        <v>253222016</v>
      </c>
      <c r="D1923" s="50">
        <f>VLOOKUP(A1923,CATMUN!$B$2:$G$1123,6,0)</f>
        <v>15</v>
      </c>
      <c r="E1923" s="50" t="s">
        <v>1588</v>
      </c>
      <c r="F1923" s="50">
        <v>137945303</v>
      </c>
      <c r="G1923" s="50">
        <v>25866452</v>
      </c>
    </row>
    <row r="1924" spans="1:7" x14ac:dyDescent="0.2">
      <c r="A1924" s="50">
        <v>25322</v>
      </c>
      <c r="B1924" s="50">
        <v>2017</v>
      </c>
      <c r="C1924" s="50" t="str">
        <f t="shared" si="30"/>
        <v>253222017</v>
      </c>
      <c r="D1924" s="50">
        <f>VLOOKUP(A1924,CATMUN!$B$2:$G$1123,6,0)</f>
        <v>15</v>
      </c>
      <c r="E1924" s="50" t="s">
        <v>1588</v>
      </c>
      <c r="F1924" s="50">
        <v>62679</v>
      </c>
      <c r="G1924" s="50">
        <v>38136.226560000003</v>
      </c>
    </row>
    <row r="1925" spans="1:7" x14ac:dyDescent="0.2">
      <c r="A1925" s="50">
        <v>25322</v>
      </c>
      <c r="B1925" s="50">
        <v>2018</v>
      </c>
      <c r="C1925" s="50" t="str">
        <f t="shared" si="30"/>
        <v>253222018</v>
      </c>
      <c r="D1925" s="50">
        <f>VLOOKUP(A1925,CATMUN!$B$2:$G$1123,6,0)</f>
        <v>15</v>
      </c>
      <c r="E1925" s="50" t="s">
        <v>1588</v>
      </c>
      <c r="F1925" s="50">
        <v>124299171</v>
      </c>
      <c r="G1925" s="50">
        <v>27791024</v>
      </c>
    </row>
    <row r="1926" spans="1:7" x14ac:dyDescent="0.2">
      <c r="A1926" s="50">
        <v>25324</v>
      </c>
      <c r="B1926" s="50">
        <v>2015</v>
      </c>
      <c r="C1926" s="50" t="str">
        <f t="shared" si="30"/>
        <v>253242015</v>
      </c>
      <c r="D1926" s="50">
        <f>VLOOKUP(A1926,CATMUN!$B$2:$G$1123,6,0)</f>
        <v>15</v>
      </c>
      <c r="E1926" s="50" t="s">
        <v>1589</v>
      </c>
      <c r="F1926" s="50">
        <v>5181</v>
      </c>
      <c r="G1926" s="50">
        <v>23350.427729999999</v>
      </c>
    </row>
    <row r="1927" spans="1:7" x14ac:dyDescent="0.2">
      <c r="A1927" s="50">
        <v>25324</v>
      </c>
      <c r="B1927" s="50">
        <v>2016</v>
      </c>
      <c r="C1927" s="50" t="str">
        <f t="shared" si="30"/>
        <v>253242016</v>
      </c>
      <c r="D1927" s="50">
        <f>VLOOKUP(A1927,CATMUN!$B$2:$G$1123,6,0)</f>
        <v>15</v>
      </c>
      <c r="E1927" s="50" t="s">
        <v>1589</v>
      </c>
      <c r="F1927" s="50">
        <v>5444495</v>
      </c>
      <c r="G1927" s="50">
        <v>25866452</v>
      </c>
    </row>
    <row r="1928" spans="1:7" x14ac:dyDescent="0.2">
      <c r="A1928" s="50">
        <v>25324</v>
      </c>
      <c r="B1928" s="50">
        <v>2017</v>
      </c>
      <c r="C1928" s="50" t="str">
        <f t="shared" si="30"/>
        <v>253242017</v>
      </c>
      <c r="D1928" s="50">
        <f>VLOOKUP(A1928,CATMUN!$B$2:$G$1123,6,0)</f>
        <v>15</v>
      </c>
      <c r="E1928" s="50" t="s">
        <v>1589</v>
      </c>
      <c r="F1928" s="50">
        <v>1995</v>
      </c>
      <c r="G1928" s="50">
        <v>38136.226560000003</v>
      </c>
    </row>
    <row r="1929" spans="1:7" x14ac:dyDescent="0.2">
      <c r="A1929" s="50">
        <v>25324</v>
      </c>
      <c r="B1929" s="50">
        <v>2018</v>
      </c>
      <c r="C1929" s="50" t="str">
        <f t="shared" si="30"/>
        <v>253242018</v>
      </c>
      <c r="D1929" s="50">
        <f>VLOOKUP(A1929,CATMUN!$B$2:$G$1123,6,0)</f>
        <v>15</v>
      </c>
      <c r="E1929" s="50" t="s">
        <v>1589</v>
      </c>
      <c r="F1929" s="50">
        <v>2099260</v>
      </c>
      <c r="G1929" s="50">
        <v>27791024</v>
      </c>
    </row>
    <row r="1930" spans="1:7" x14ac:dyDescent="0.2">
      <c r="A1930" s="50">
        <v>25326</v>
      </c>
      <c r="B1930" s="50">
        <v>2015</v>
      </c>
      <c r="C1930" s="50" t="str">
        <f t="shared" si="30"/>
        <v>253262015</v>
      </c>
      <c r="D1930" s="50">
        <f>VLOOKUP(A1930,CATMUN!$B$2:$G$1123,6,0)</f>
        <v>14</v>
      </c>
      <c r="E1930" s="50" t="s">
        <v>1590</v>
      </c>
      <c r="F1930" s="50">
        <v>24244.58</v>
      </c>
      <c r="G1930" s="50">
        <v>338773.03129999997</v>
      </c>
    </row>
    <row r="1931" spans="1:7" x14ac:dyDescent="0.2">
      <c r="A1931" s="50">
        <v>25326</v>
      </c>
      <c r="B1931" s="50">
        <v>2016</v>
      </c>
      <c r="C1931" s="50" t="str">
        <f t="shared" si="30"/>
        <v>253262016</v>
      </c>
      <c r="D1931" s="50">
        <f>VLOOKUP(A1931,CATMUN!$B$2:$G$1123,6,0)</f>
        <v>14</v>
      </c>
      <c r="E1931" s="50" t="s">
        <v>1590</v>
      </c>
      <c r="F1931" s="50">
        <v>26911190</v>
      </c>
      <c r="G1931" s="50">
        <v>218762448</v>
      </c>
    </row>
    <row r="1932" spans="1:7" x14ac:dyDescent="0.2">
      <c r="A1932" s="50">
        <v>25326</v>
      </c>
      <c r="B1932" s="50">
        <v>2017</v>
      </c>
      <c r="C1932" s="50" t="str">
        <f t="shared" si="30"/>
        <v>253262017</v>
      </c>
      <c r="D1932" s="50">
        <f>VLOOKUP(A1932,CATMUN!$B$2:$G$1123,6,0)</f>
        <v>14</v>
      </c>
      <c r="E1932" s="50" t="s">
        <v>1590</v>
      </c>
      <c r="F1932" s="50">
        <v>21827</v>
      </c>
      <c r="G1932" s="50">
        <v>181327</v>
      </c>
    </row>
    <row r="1933" spans="1:7" x14ac:dyDescent="0.2">
      <c r="A1933" s="50">
        <v>25326</v>
      </c>
      <c r="B1933" s="50">
        <v>2018</v>
      </c>
      <c r="C1933" s="50" t="str">
        <f t="shared" si="30"/>
        <v>253262018</v>
      </c>
      <c r="D1933" s="50">
        <f>VLOOKUP(A1933,CATMUN!$B$2:$G$1123,6,0)</f>
        <v>14</v>
      </c>
      <c r="E1933" s="50" t="s">
        <v>1590</v>
      </c>
      <c r="F1933" s="50">
        <v>30556752.890000001</v>
      </c>
      <c r="G1933" s="50">
        <v>221394400</v>
      </c>
    </row>
    <row r="1934" spans="1:7" x14ac:dyDescent="0.2">
      <c r="A1934" s="50">
        <v>25328</v>
      </c>
      <c r="B1934" s="50">
        <v>2015</v>
      </c>
      <c r="C1934" s="50" t="str">
        <f t="shared" si="30"/>
        <v>253282015</v>
      </c>
      <c r="D1934" s="50">
        <f>VLOOKUP(A1934,CATMUN!$B$2:$G$1123,6,0)</f>
        <v>15</v>
      </c>
      <c r="E1934" s="50" t="s">
        <v>2369</v>
      </c>
      <c r="F1934" s="50">
        <v>4537.32</v>
      </c>
      <c r="G1934" s="50">
        <v>23350.427729999999</v>
      </c>
    </row>
    <row r="1935" spans="1:7" x14ac:dyDescent="0.2">
      <c r="A1935" s="50">
        <v>25328</v>
      </c>
      <c r="B1935" s="50">
        <v>2016</v>
      </c>
      <c r="C1935" s="50" t="str">
        <f t="shared" si="30"/>
        <v>253282016</v>
      </c>
      <c r="D1935" s="50">
        <f>VLOOKUP(A1935,CATMUN!$B$2:$G$1123,6,0)</f>
        <v>15</v>
      </c>
      <c r="E1935" s="50" t="s">
        <v>2369</v>
      </c>
      <c r="F1935" s="50">
        <v>960039</v>
      </c>
      <c r="G1935" s="50">
        <v>25866452</v>
      </c>
    </row>
    <row r="1936" spans="1:7" x14ac:dyDescent="0.2">
      <c r="A1936" s="50">
        <v>25328</v>
      </c>
      <c r="B1936" s="50">
        <v>2017</v>
      </c>
      <c r="C1936" s="50" t="str">
        <f t="shared" si="30"/>
        <v>253282017</v>
      </c>
      <c r="D1936" s="50">
        <f>VLOOKUP(A1936,CATMUN!$B$2:$G$1123,6,0)</f>
        <v>15</v>
      </c>
      <c r="E1936" s="50" t="s">
        <v>2369</v>
      </c>
      <c r="F1936" s="50">
        <v>47519.9</v>
      </c>
      <c r="G1936" s="50">
        <v>38136.226560000003</v>
      </c>
    </row>
    <row r="1937" spans="1:7" x14ac:dyDescent="0.2">
      <c r="A1937" s="50">
        <v>25328</v>
      </c>
      <c r="B1937" s="50">
        <v>2018</v>
      </c>
      <c r="C1937" s="50" t="str">
        <f t="shared" si="30"/>
        <v>253282018</v>
      </c>
      <c r="D1937" s="50">
        <f>VLOOKUP(A1937,CATMUN!$B$2:$G$1123,6,0)</f>
        <v>15</v>
      </c>
      <c r="E1937" s="50" t="s">
        <v>2369</v>
      </c>
      <c r="F1937" s="50">
        <v>2250359</v>
      </c>
      <c r="G1937" s="50">
        <v>27791024</v>
      </c>
    </row>
    <row r="1938" spans="1:7" x14ac:dyDescent="0.2">
      <c r="A1938" s="50">
        <v>25335</v>
      </c>
      <c r="B1938" s="50">
        <v>2015</v>
      </c>
      <c r="C1938" s="50" t="str">
        <f t="shared" si="30"/>
        <v>253352015</v>
      </c>
      <c r="D1938" s="50">
        <f>VLOOKUP(A1938,CATMUN!$B$2:$G$1123,6,0)</f>
        <v>15</v>
      </c>
      <c r="E1938" s="50" t="s">
        <v>1592</v>
      </c>
      <c r="F1938" s="50">
        <v>322683</v>
      </c>
      <c r="G1938" s="50">
        <v>23350.427729999999</v>
      </c>
    </row>
    <row r="1939" spans="1:7" x14ac:dyDescent="0.2">
      <c r="A1939" s="50">
        <v>25335</v>
      </c>
      <c r="B1939" s="50">
        <v>2016</v>
      </c>
      <c r="C1939" s="50" t="str">
        <f t="shared" si="30"/>
        <v>253352016</v>
      </c>
      <c r="D1939" s="50">
        <f>VLOOKUP(A1939,CATMUN!$B$2:$G$1123,6,0)</f>
        <v>15</v>
      </c>
      <c r="E1939" s="50" t="s">
        <v>1592</v>
      </c>
      <c r="F1939" s="50">
        <v>417817368</v>
      </c>
      <c r="G1939" s="50">
        <v>25866452</v>
      </c>
    </row>
    <row r="1940" spans="1:7" x14ac:dyDescent="0.2">
      <c r="A1940" s="50">
        <v>25335</v>
      </c>
      <c r="B1940" s="50">
        <v>2017</v>
      </c>
      <c r="C1940" s="50" t="str">
        <f t="shared" si="30"/>
        <v>253352017</v>
      </c>
      <c r="D1940" s="50">
        <f>VLOOKUP(A1940,CATMUN!$B$2:$G$1123,6,0)</f>
        <v>15</v>
      </c>
      <c r="E1940" s="50" t="s">
        <v>1592</v>
      </c>
      <c r="F1940" s="50">
        <v>408263</v>
      </c>
      <c r="G1940" s="50">
        <v>38136.226560000003</v>
      </c>
    </row>
    <row r="1941" spans="1:7" x14ac:dyDescent="0.2">
      <c r="A1941" s="50">
        <v>25335</v>
      </c>
      <c r="B1941" s="50">
        <v>2018</v>
      </c>
      <c r="C1941" s="50" t="str">
        <f t="shared" si="30"/>
        <v>253352018</v>
      </c>
      <c r="D1941" s="50">
        <f>VLOOKUP(A1941,CATMUN!$B$2:$G$1123,6,0)</f>
        <v>15</v>
      </c>
      <c r="E1941" s="50" t="s">
        <v>1592</v>
      </c>
      <c r="F1941" s="50">
        <v>408589781</v>
      </c>
      <c r="G1941" s="50">
        <v>27791024</v>
      </c>
    </row>
    <row r="1942" spans="1:7" x14ac:dyDescent="0.2">
      <c r="A1942" s="50">
        <v>25339</v>
      </c>
      <c r="B1942" s="50">
        <v>2015</v>
      </c>
      <c r="C1942" s="50" t="str">
        <f t="shared" si="30"/>
        <v>253392015</v>
      </c>
      <c r="D1942" s="50">
        <f>VLOOKUP(A1942,CATMUN!$B$2:$G$1123,6,0)</f>
        <v>15</v>
      </c>
      <c r="E1942" s="50" t="s">
        <v>1593</v>
      </c>
      <c r="F1942" s="50">
        <v>1558.65</v>
      </c>
      <c r="G1942" s="50">
        <v>23350.427729999999</v>
      </c>
    </row>
    <row r="1943" spans="1:7" x14ac:dyDescent="0.2">
      <c r="A1943" s="50">
        <v>25339</v>
      </c>
      <c r="B1943" s="50">
        <v>2016</v>
      </c>
      <c r="C1943" s="50" t="str">
        <f t="shared" si="30"/>
        <v>253392016</v>
      </c>
      <c r="D1943" s="50">
        <f>VLOOKUP(A1943,CATMUN!$B$2:$G$1123,6,0)</f>
        <v>15</v>
      </c>
      <c r="E1943" s="50" t="s">
        <v>1593</v>
      </c>
      <c r="F1943" s="50">
        <v>1739150</v>
      </c>
      <c r="G1943" s="50">
        <v>25866452</v>
      </c>
    </row>
    <row r="1944" spans="1:7" x14ac:dyDescent="0.2">
      <c r="A1944" s="50">
        <v>25339</v>
      </c>
      <c r="B1944" s="50">
        <v>2017</v>
      </c>
      <c r="C1944" s="50" t="str">
        <f t="shared" si="30"/>
        <v>253392017</v>
      </c>
      <c r="D1944" s="50">
        <f>VLOOKUP(A1944,CATMUN!$B$2:$G$1123,6,0)</f>
        <v>15</v>
      </c>
      <c r="E1944" s="50" t="s">
        <v>1593</v>
      </c>
      <c r="F1944" s="50">
        <v>966.1</v>
      </c>
      <c r="G1944" s="50">
        <v>38136.226560000003</v>
      </c>
    </row>
    <row r="1945" spans="1:7" x14ac:dyDescent="0.2">
      <c r="A1945" s="50">
        <v>25339</v>
      </c>
      <c r="B1945" s="50">
        <v>2018</v>
      </c>
      <c r="C1945" s="50" t="str">
        <f t="shared" si="30"/>
        <v>253392018</v>
      </c>
      <c r="D1945" s="50">
        <f>VLOOKUP(A1945,CATMUN!$B$2:$G$1123,6,0)</f>
        <v>15</v>
      </c>
      <c r="E1945" s="50" t="s">
        <v>1593</v>
      </c>
      <c r="F1945" s="50">
        <v>2249565</v>
      </c>
      <c r="G1945" s="50">
        <v>27791024</v>
      </c>
    </row>
    <row r="1946" spans="1:7" x14ac:dyDescent="0.2">
      <c r="A1946" s="50">
        <v>25368</v>
      </c>
      <c r="B1946" s="50">
        <v>2015</v>
      </c>
      <c r="C1946" s="50" t="str">
        <f t="shared" si="30"/>
        <v>253682015</v>
      </c>
      <c r="D1946" s="50">
        <f>VLOOKUP(A1946,CATMUN!$B$2:$G$1123,6,0)</f>
        <v>9</v>
      </c>
      <c r="E1946" s="50" t="s">
        <v>1594</v>
      </c>
      <c r="F1946" s="50">
        <v>798.16</v>
      </c>
      <c r="G1946" s="50">
        <v>100012.99219999999</v>
      </c>
    </row>
    <row r="1947" spans="1:7" x14ac:dyDescent="0.2">
      <c r="A1947" s="50">
        <v>25368</v>
      </c>
      <c r="B1947" s="50">
        <v>2016</v>
      </c>
      <c r="C1947" s="50" t="str">
        <f t="shared" si="30"/>
        <v>253682016</v>
      </c>
      <c r="D1947" s="50">
        <f>VLOOKUP(A1947,CATMUN!$B$2:$G$1123,6,0)</f>
        <v>9</v>
      </c>
      <c r="E1947" s="50" t="s">
        <v>1594</v>
      </c>
      <c r="F1947" s="50">
        <v>4726182</v>
      </c>
      <c r="G1947" s="50">
        <v>89622032</v>
      </c>
    </row>
    <row r="1948" spans="1:7" x14ac:dyDescent="0.2">
      <c r="A1948" s="50">
        <v>25368</v>
      </c>
      <c r="B1948" s="50">
        <v>2017</v>
      </c>
      <c r="C1948" s="50" t="str">
        <f t="shared" si="30"/>
        <v>253682017</v>
      </c>
      <c r="D1948" s="50">
        <f>VLOOKUP(A1948,CATMUN!$B$2:$G$1123,6,0)</f>
        <v>9</v>
      </c>
      <c r="E1948" s="50" t="s">
        <v>1594</v>
      </c>
      <c r="F1948" s="50">
        <v>2360</v>
      </c>
      <c r="G1948" s="50">
        <v>101419.7031</v>
      </c>
    </row>
    <row r="1949" spans="1:7" x14ac:dyDescent="0.2">
      <c r="A1949" s="50">
        <v>25368</v>
      </c>
      <c r="B1949" s="50">
        <v>2018</v>
      </c>
      <c r="C1949" s="50" t="str">
        <f t="shared" si="30"/>
        <v>253682018</v>
      </c>
      <c r="D1949" s="50">
        <f>VLOOKUP(A1949,CATMUN!$B$2:$G$1123,6,0)</f>
        <v>9</v>
      </c>
      <c r="E1949" s="50" t="s">
        <v>1594</v>
      </c>
      <c r="F1949" s="50">
        <v>7618922</v>
      </c>
      <c r="G1949" s="50">
        <v>135966816</v>
      </c>
    </row>
    <row r="1950" spans="1:7" x14ac:dyDescent="0.2">
      <c r="A1950" s="50">
        <v>25372</v>
      </c>
      <c r="B1950" s="50">
        <v>2015</v>
      </c>
      <c r="C1950" s="50" t="str">
        <f t="shared" si="30"/>
        <v>253722015</v>
      </c>
      <c r="D1950" s="50">
        <f>VLOOKUP(A1950,CATMUN!$B$2:$G$1123,6,0)</f>
        <v>15</v>
      </c>
      <c r="E1950" s="50" t="s">
        <v>1595</v>
      </c>
      <c r="F1950" s="50">
        <v>3767</v>
      </c>
      <c r="G1950" s="50">
        <v>23350.427729999999</v>
      </c>
    </row>
    <row r="1951" spans="1:7" x14ac:dyDescent="0.2">
      <c r="A1951" s="50">
        <v>25372</v>
      </c>
      <c r="B1951" s="50">
        <v>2016</v>
      </c>
      <c r="C1951" s="50" t="str">
        <f t="shared" si="30"/>
        <v>253722016</v>
      </c>
      <c r="D1951" s="50">
        <f>VLOOKUP(A1951,CATMUN!$B$2:$G$1123,6,0)</f>
        <v>15</v>
      </c>
      <c r="E1951" s="50" t="s">
        <v>1595</v>
      </c>
      <c r="F1951" s="50">
        <v>3661000</v>
      </c>
      <c r="G1951" s="50">
        <v>25866452</v>
      </c>
    </row>
    <row r="1952" spans="1:7" x14ac:dyDescent="0.2">
      <c r="A1952" s="50">
        <v>25372</v>
      </c>
      <c r="B1952" s="50">
        <v>2017</v>
      </c>
      <c r="C1952" s="50" t="str">
        <f t="shared" si="30"/>
        <v>253722017</v>
      </c>
      <c r="D1952" s="50">
        <f>VLOOKUP(A1952,CATMUN!$B$2:$G$1123,6,0)</f>
        <v>15</v>
      </c>
      <c r="E1952" s="50" t="s">
        <v>1595</v>
      </c>
      <c r="F1952" s="50">
        <v>10299</v>
      </c>
      <c r="G1952" s="50">
        <v>38136.226560000003</v>
      </c>
    </row>
    <row r="1953" spans="1:7" x14ac:dyDescent="0.2">
      <c r="A1953" s="50">
        <v>25372</v>
      </c>
      <c r="B1953" s="50">
        <v>2018</v>
      </c>
      <c r="C1953" s="50" t="str">
        <f t="shared" si="30"/>
        <v>253722018</v>
      </c>
      <c r="D1953" s="50">
        <f>VLOOKUP(A1953,CATMUN!$B$2:$G$1123,6,0)</f>
        <v>15</v>
      </c>
      <c r="E1953" s="50" t="s">
        <v>1595</v>
      </c>
      <c r="F1953" s="50">
        <v>4606000</v>
      </c>
      <c r="G1953" s="50">
        <v>27791024</v>
      </c>
    </row>
    <row r="1954" spans="1:7" x14ac:dyDescent="0.2">
      <c r="A1954" s="50">
        <v>25377</v>
      </c>
      <c r="B1954" s="50">
        <v>2015</v>
      </c>
      <c r="C1954" s="50" t="str">
        <f t="shared" si="30"/>
        <v>253772015</v>
      </c>
      <c r="D1954" s="50">
        <f>VLOOKUP(A1954,CATMUN!$B$2:$G$1123,6,0)</f>
        <v>14</v>
      </c>
      <c r="E1954" s="50" t="s">
        <v>1596</v>
      </c>
      <c r="F1954" s="50">
        <v>513599</v>
      </c>
      <c r="G1954" s="50">
        <v>338773.03129999997</v>
      </c>
    </row>
    <row r="1955" spans="1:7" x14ac:dyDescent="0.2">
      <c r="A1955" s="50">
        <v>25377</v>
      </c>
      <c r="B1955" s="50">
        <v>2016</v>
      </c>
      <c r="C1955" s="50" t="str">
        <f t="shared" si="30"/>
        <v>253772016</v>
      </c>
      <c r="D1955" s="50">
        <f>VLOOKUP(A1955,CATMUN!$B$2:$G$1123,6,0)</f>
        <v>14</v>
      </c>
      <c r="E1955" s="50" t="s">
        <v>1596</v>
      </c>
      <c r="F1955" s="50">
        <v>509353736</v>
      </c>
      <c r="G1955" s="50">
        <v>218762448</v>
      </c>
    </row>
    <row r="1956" spans="1:7" x14ac:dyDescent="0.2">
      <c r="A1956" s="50">
        <v>25377</v>
      </c>
      <c r="B1956" s="50">
        <v>2017</v>
      </c>
      <c r="C1956" s="50" t="str">
        <f t="shared" si="30"/>
        <v>253772017</v>
      </c>
      <c r="D1956" s="50">
        <f>VLOOKUP(A1956,CATMUN!$B$2:$G$1123,6,0)</f>
        <v>14</v>
      </c>
      <c r="E1956" s="50" t="s">
        <v>1596</v>
      </c>
      <c r="F1956" s="50">
        <v>473107</v>
      </c>
      <c r="G1956" s="50">
        <v>181327</v>
      </c>
    </row>
    <row r="1957" spans="1:7" x14ac:dyDescent="0.2">
      <c r="A1957" s="50">
        <v>25377</v>
      </c>
      <c r="B1957" s="50">
        <v>2018</v>
      </c>
      <c r="C1957" s="50" t="str">
        <f t="shared" si="30"/>
        <v>253772018</v>
      </c>
      <c r="D1957" s="50">
        <f>VLOOKUP(A1957,CATMUN!$B$2:$G$1123,6,0)</f>
        <v>14</v>
      </c>
      <c r="E1957" s="50" t="s">
        <v>1596</v>
      </c>
      <c r="F1957" s="50">
        <v>559563819</v>
      </c>
      <c r="G1957" s="50">
        <v>221394400</v>
      </c>
    </row>
    <row r="1958" spans="1:7" x14ac:dyDescent="0.2">
      <c r="A1958" s="50">
        <v>25386</v>
      </c>
      <c r="B1958" s="50">
        <v>2015</v>
      </c>
      <c r="C1958" s="50" t="str">
        <f t="shared" si="30"/>
        <v>253862015</v>
      </c>
      <c r="D1958" s="50">
        <f>VLOOKUP(A1958,CATMUN!$B$2:$G$1123,6,0)</f>
        <v>14</v>
      </c>
      <c r="E1958" s="50" t="s">
        <v>1597</v>
      </c>
      <c r="F1958" s="50">
        <v>116887.45</v>
      </c>
      <c r="G1958" s="50">
        <v>505977.6875</v>
      </c>
    </row>
    <row r="1959" spans="1:7" x14ac:dyDescent="0.2">
      <c r="A1959" s="50">
        <v>25386</v>
      </c>
      <c r="B1959" s="50">
        <v>2016</v>
      </c>
      <c r="C1959" s="50" t="str">
        <f t="shared" si="30"/>
        <v>253862016</v>
      </c>
      <c r="D1959" s="50">
        <f>VLOOKUP(A1959,CATMUN!$B$2:$G$1123,6,0)</f>
        <v>14</v>
      </c>
      <c r="E1959" s="50" t="s">
        <v>1597</v>
      </c>
      <c r="F1959" s="50">
        <v>118143698</v>
      </c>
      <c r="G1959" s="50">
        <v>530633504</v>
      </c>
    </row>
    <row r="1960" spans="1:7" x14ac:dyDescent="0.2">
      <c r="A1960" s="50">
        <v>25386</v>
      </c>
      <c r="B1960" s="50">
        <v>2017</v>
      </c>
      <c r="C1960" s="50" t="str">
        <f t="shared" si="30"/>
        <v>253862017</v>
      </c>
      <c r="D1960" s="50">
        <f>VLOOKUP(A1960,CATMUN!$B$2:$G$1123,6,0)</f>
        <v>14</v>
      </c>
      <c r="E1960" s="50" t="s">
        <v>1597</v>
      </c>
      <c r="F1960" s="50">
        <v>118000</v>
      </c>
      <c r="G1960" s="50">
        <v>444938.46879999997</v>
      </c>
    </row>
    <row r="1961" spans="1:7" x14ac:dyDescent="0.2">
      <c r="A1961" s="50">
        <v>25386</v>
      </c>
      <c r="B1961" s="50">
        <v>2018</v>
      </c>
      <c r="C1961" s="50" t="str">
        <f t="shared" si="30"/>
        <v>253862018</v>
      </c>
      <c r="D1961" s="50">
        <f>VLOOKUP(A1961,CATMUN!$B$2:$G$1123,6,0)</f>
        <v>14</v>
      </c>
      <c r="E1961" s="50" t="s">
        <v>1597</v>
      </c>
      <c r="F1961" s="50">
        <v>129281182</v>
      </c>
      <c r="G1961" s="50">
        <v>529757888</v>
      </c>
    </row>
    <row r="1962" spans="1:7" x14ac:dyDescent="0.2">
      <c r="A1962" s="50">
        <v>25394</v>
      </c>
      <c r="B1962" s="50">
        <v>2015</v>
      </c>
      <c r="C1962" s="50" t="str">
        <f t="shared" si="30"/>
        <v>253942015</v>
      </c>
      <c r="D1962" s="50">
        <f>VLOOKUP(A1962,CATMUN!$B$2:$G$1123,6,0)</f>
        <v>14</v>
      </c>
      <c r="E1962" s="50" t="s">
        <v>1598</v>
      </c>
      <c r="F1962" s="50">
        <v>3303.68</v>
      </c>
      <c r="G1962" s="50">
        <v>113668.75780000001</v>
      </c>
    </row>
    <row r="1963" spans="1:7" x14ac:dyDescent="0.2">
      <c r="A1963" s="50">
        <v>25394</v>
      </c>
      <c r="B1963" s="50">
        <v>2016</v>
      </c>
      <c r="C1963" s="50" t="str">
        <f t="shared" si="30"/>
        <v>253942016</v>
      </c>
      <c r="D1963" s="50">
        <f>VLOOKUP(A1963,CATMUN!$B$2:$G$1123,6,0)</f>
        <v>14</v>
      </c>
      <c r="E1963" s="50" t="s">
        <v>1598</v>
      </c>
      <c r="F1963" s="50">
        <v>5497997</v>
      </c>
      <c r="G1963" s="50">
        <v>137806640</v>
      </c>
    </row>
    <row r="1964" spans="1:7" x14ac:dyDescent="0.2">
      <c r="A1964" s="50">
        <v>25394</v>
      </c>
      <c r="B1964" s="50">
        <v>2018</v>
      </c>
      <c r="C1964" s="50" t="str">
        <f t="shared" si="30"/>
        <v>253942018</v>
      </c>
      <c r="D1964" s="50">
        <f>VLOOKUP(A1964,CATMUN!$B$2:$G$1123,6,0)</f>
        <v>14</v>
      </c>
      <c r="E1964" s="50" t="s">
        <v>1598</v>
      </c>
      <c r="F1964" s="50">
        <v>6478800</v>
      </c>
      <c r="G1964" s="50">
        <v>151337472</v>
      </c>
    </row>
    <row r="1965" spans="1:7" x14ac:dyDescent="0.2">
      <c r="A1965" s="50">
        <v>25398</v>
      </c>
      <c r="B1965" s="50">
        <v>2015</v>
      </c>
      <c r="C1965" s="50" t="str">
        <f t="shared" si="30"/>
        <v>253982015</v>
      </c>
      <c r="D1965" s="50">
        <f>VLOOKUP(A1965,CATMUN!$B$2:$G$1123,6,0)</f>
        <v>15</v>
      </c>
      <c r="E1965" s="50" t="s">
        <v>1599</v>
      </c>
      <c r="F1965" s="50">
        <v>1645</v>
      </c>
      <c r="G1965" s="50">
        <v>23350.427729999999</v>
      </c>
    </row>
    <row r="1966" spans="1:7" x14ac:dyDescent="0.2">
      <c r="A1966" s="50">
        <v>25398</v>
      </c>
      <c r="B1966" s="50">
        <v>2016</v>
      </c>
      <c r="C1966" s="50" t="str">
        <f t="shared" si="30"/>
        <v>253982016</v>
      </c>
      <c r="D1966" s="50">
        <f>VLOOKUP(A1966,CATMUN!$B$2:$G$1123,6,0)</f>
        <v>15</v>
      </c>
      <c r="E1966" s="50" t="s">
        <v>1599</v>
      </c>
      <c r="F1966" s="50">
        <v>2211000</v>
      </c>
      <c r="G1966" s="50">
        <v>25866452</v>
      </c>
    </row>
    <row r="1967" spans="1:7" x14ac:dyDescent="0.2">
      <c r="A1967" s="50">
        <v>25398</v>
      </c>
      <c r="B1967" s="50">
        <v>2017</v>
      </c>
      <c r="C1967" s="50" t="str">
        <f t="shared" si="30"/>
        <v>253982017</v>
      </c>
      <c r="D1967" s="50">
        <f>VLOOKUP(A1967,CATMUN!$B$2:$G$1123,6,0)</f>
        <v>15</v>
      </c>
      <c r="E1967" s="50" t="s">
        <v>1599</v>
      </c>
      <c r="F1967" s="50">
        <v>1801</v>
      </c>
      <c r="G1967" s="50">
        <v>38136.226560000003</v>
      </c>
    </row>
    <row r="1968" spans="1:7" x14ac:dyDescent="0.2">
      <c r="A1968" s="50">
        <v>25398</v>
      </c>
      <c r="B1968" s="50">
        <v>2018</v>
      </c>
      <c r="C1968" s="50" t="str">
        <f t="shared" si="30"/>
        <v>253982018</v>
      </c>
      <c r="D1968" s="50">
        <f>VLOOKUP(A1968,CATMUN!$B$2:$G$1123,6,0)</f>
        <v>15</v>
      </c>
      <c r="E1968" s="50" t="s">
        <v>1599</v>
      </c>
      <c r="F1968" s="50">
        <v>2733000</v>
      </c>
      <c r="G1968" s="50">
        <v>27791024</v>
      </c>
    </row>
    <row r="1969" spans="1:7" x14ac:dyDescent="0.2">
      <c r="A1969" s="50">
        <v>25402</v>
      </c>
      <c r="B1969" s="50">
        <v>2015</v>
      </c>
      <c r="C1969" s="50" t="str">
        <f t="shared" si="30"/>
        <v>254022015</v>
      </c>
      <c r="D1969" s="50">
        <f>VLOOKUP(A1969,CATMUN!$B$2:$G$1123,6,0)</f>
        <v>14</v>
      </c>
      <c r="E1969" s="50" t="s">
        <v>1472</v>
      </c>
      <c r="F1969" s="50">
        <v>97253.54</v>
      </c>
      <c r="G1969" s="50">
        <v>338773.03129999997</v>
      </c>
    </row>
    <row r="1970" spans="1:7" x14ac:dyDescent="0.2">
      <c r="A1970" s="50">
        <v>25402</v>
      </c>
      <c r="B1970" s="50">
        <v>2016</v>
      </c>
      <c r="C1970" s="50" t="str">
        <f t="shared" si="30"/>
        <v>254022016</v>
      </c>
      <c r="D1970" s="50">
        <f>VLOOKUP(A1970,CATMUN!$B$2:$G$1123,6,0)</f>
        <v>14</v>
      </c>
      <c r="E1970" s="50" t="s">
        <v>1472</v>
      </c>
      <c r="F1970" s="50">
        <v>88117170</v>
      </c>
      <c r="G1970" s="50">
        <v>218762448</v>
      </c>
    </row>
    <row r="1971" spans="1:7" x14ac:dyDescent="0.2">
      <c r="A1971" s="50">
        <v>25402</v>
      </c>
      <c r="B1971" s="50">
        <v>2017</v>
      </c>
      <c r="C1971" s="50" t="str">
        <f t="shared" si="30"/>
        <v>254022017</v>
      </c>
      <c r="D1971" s="50">
        <f>VLOOKUP(A1971,CATMUN!$B$2:$G$1123,6,0)</f>
        <v>14</v>
      </c>
      <c r="E1971" s="50" t="s">
        <v>1472</v>
      </c>
      <c r="F1971" s="50">
        <v>79159</v>
      </c>
      <c r="G1971" s="50">
        <v>181327</v>
      </c>
    </row>
    <row r="1972" spans="1:7" x14ac:dyDescent="0.2">
      <c r="A1972" s="50">
        <v>25402</v>
      </c>
      <c r="B1972" s="50">
        <v>2018</v>
      </c>
      <c r="C1972" s="50" t="str">
        <f t="shared" si="30"/>
        <v>254022018</v>
      </c>
      <c r="D1972" s="50">
        <f>VLOOKUP(A1972,CATMUN!$B$2:$G$1123,6,0)</f>
        <v>14</v>
      </c>
      <c r="E1972" s="50" t="s">
        <v>1472</v>
      </c>
      <c r="F1972" s="50">
        <v>94373954</v>
      </c>
      <c r="G1972" s="50">
        <v>221394400</v>
      </c>
    </row>
    <row r="1973" spans="1:7" x14ac:dyDescent="0.2">
      <c r="A1973" s="50">
        <v>25407</v>
      </c>
      <c r="B1973" s="50">
        <v>2015</v>
      </c>
      <c r="C1973" s="50" t="str">
        <f t="shared" si="30"/>
        <v>254072015</v>
      </c>
      <c r="D1973" s="50">
        <f>VLOOKUP(A1973,CATMUN!$B$2:$G$1123,6,0)</f>
        <v>15</v>
      </c>
      <c r="E1973" s="50" t="s">
        <v>1600</v>
      </c>
      <c r="F1973" s="50">
        <v>1561</v>
      </c>
      <c r="G1973" s="50">
        <v>23350.427729999999</v>
      </c>
    </row>
    <row r="1974" spans="1:7" x14ac:dyDescent="0.2">
      <c r="A1974" s="50">
        <v>25407</v>
      </c>
      <c r="B1974" s="50">
        <v>2016</v>
      </c>
      <c r="C1974" s="50" t="str">
        <f t="shared" si="30"/>
        <v>254072016</v>
      </c>
      <c r="D1974" s="50">
        <f>VLOOKUP(A1974,CATMUN!$B$2:$G$1123,6,0)</f>
        <v>15</v>
      </c>
      <c r="E1974" s="50" t="s">
        <v>1600</v>
      </c>
      <c r="F1974" s="50">
        <v>7471725</v>
      </c>
      <c r="G1974" s="50">
        <v>25866452</v>
      </c>
    </row>
    <row r="1975" spans="1:7" x14ac:dyDescent="0.2">
      <c r="A1975" s="50">
        <v>25407</v>
      </c>
      <c r="B1975" s="50">
        <v>2017</v>
      </c>
      <c r="C1975" s="50" t="str">
        <f t="shared" si="30"/>
        <v>254072017</v>
      </c>
      <c r="D1975" s="50">
        <f>VLOOKUP(A1975,CATMUN!$B$2:$G$1123,6,0)</f>
        <v>15</v>
      </c>
      <c r="E1975" s="50" t="s">
        <v>1600</v>
      </c>
      <c r="F1975" s="50">
        <v>15379</v>
      </c>
      <c r="G1975" s="50">
        <v>38136.226560000003</v>
      </c>
    </row>
    <row r="1976" spans="1:7" x14ac:dyDescent="0.2">
      <c r="A1976" s="50">
        <v>25407</v>
      </c>
      <c r="B1976" s="50">
        <v>2018</v>
      </c>
      <c r="C1976" s="50" t="str">
        <f t="shared" si="30"/>
        <v>254072018</v>
      </c>
      <c r="D1976" s="50">
        <f>VLOOKUP(A1976,CATMUN!$B$2:$G$1123,6,0)</f>
        <v>15</v>
      </c>
      <c r="E1976" s="50" t="s">
        <v>1600</v>
      </c>
      <c r="F1976" s="50">
        <v>7820750</v>
      </c>
      <c r="G1976" s="50">
        <v>27791024</v>
      </c>
    </row>
    <row r="1977" spans="1:7" x14ac:dyDescent="0.2">
      <c r="A1977" s="50">
        <v>25426</v>
      </c>
      <c r="B1977" s="50">
        <v>2016</v>
      </c>
      <c r="C1977" s="50" t="str">
        <f t="shared" si="30"/>
        <v>254262016</v>
      </c>
      <c r="D1977" s="50">
        <f>VLOOKUP(A1977,CATMUN!$B$2:$G$1123,6,0)</f>
        <v>15</v>
      </c>
      <c r="E1977" s="50" t="s">
        <v>2370</v>
      </c>
      <c r="F1977" s="50">
        <v>7282108.9000000004</v>
      </c>
      <c r="G1977" s="50">
        <v>25866452</v>
      </c>
    </row>
    <row r="1978" spans="1:7" x14ac:dyDescent="0.2">
      <c r="A1978" s="50">
        <v>25426</v>
      </c>
      <c r="B1978" s="50">
        <v>2017</v>
      </c>
      <c r="C1978" s="50" t="str">
        <f t="shared" si="30"/>
        <v>254262017</v>
      </c>
      <c r="D1978" s="50">
        <f>VLOOKUP(A1978,CATMUN!$B$2:$G$1123,6,0)</f>
        <v>15</v>
      </c>
      <c r="E1978" s="50" t="s">
        <v>2370</v>
      </c>
      <c r="F1978" s="50">
        <v>13013.05</v>
      </c>
      <c r="G1978" s="50">
        <v>38136.226560000003</v>
      </c>
    </row>
    <row r="1979" spans="1:7" x14ac:dyDescent="0.2">
      <c r="A1979" s="50">
        <v>25426</v>
      </c>
      <c r="B1979" s="50">
        <v>2018</v>
      </c>
      <c r="C1979" s="50" t="str">
        <f t="shared" si="30"/>
        <v>254262018</v>
      </c>
      <c r="D1979" s="50">
        <f>VLOOKUP(A1979,CATMUN!$B$2:$G$1123,6,0)</f>
        <v>15</v>
      </c>
      <c r="E1979" s="50" t="s">
        <v>2370</v>
      </c>
      <c r="F1979" s="50">
        <v>8388958</v>
      </c>
      <c r="G1979" s="50">
        <v>27791024</v>
      </c>
    </row>
    <row r="1980" spans="1:7" x14ac:dyDescent="0.2">
      <c r="A1980" s="50">
        <v>25430</v>
      </c>
      <c r="B1980" s="50">
        <v>2015</v>
      </c>
      <c r="C1980" s="50" t="str">
        <f t="shared" si="30"/>
        <v>254302015</v>
      </c>
      <c r="D1980" s="50">
        <f>VLOOKUP(A1980,CATMUN!$B$2:$G$1123,6,0)</f>
        <v>11</v>
      </c>
      <c r="E1980" s="50" t="s">
        <v>1602</v>
      </c>
      <c r="F1980" s="50">
        <v>1300983.72</v>
      </c>
      <c r="G1980" s="50">
        <v>338773.03129999997</v>
      </c>
    </row>
    <row r="1981" spans="1:7" x14ac:dyDescent="0.2">
      <c r="A1981" s="50">
        <v>25430</v>
      </c>
      <c r="B1981" s="50">
        <v>2016</v>
      </c>
      <c r="C1981" s="50" t="str">
        <f t="shared" si="30"/>
        <v>254302016</v>
      </c>
      <c r="D1981" s="50">
        <f>VLOOKUP(A1981,CATMUN!$B$2:$G$1123,6,0)</f>
        <v>11</v>
      </c>
      <c r="E1981" s="50" t="s">
        <v>1602</v>
      </c>
      <c r="F1981" s="50">
        <v>1293342269</v>
      </c>
      <c r="G1981" s="50">
        <v>218762448</v>
      </c>
    </row>
    <row r="1982" spans="1:7" x14ac:dyDescent="0.2">
      <c r="A1982" s="50">
        <v>25430</v>
      </c>
      <c r="B1982" s="50">
        <v>2017</v>
      </c>
      <c r="C1982" s="50" t="str">
        <f t="shared" si="30"/>
        <v>254302017</v>
      </c>
      <c r="D1982" s="50">
        <f>VLOOKUP(A1982,CATMUN!$B$2:$G$1123,6,0)</f>
        <v>11</v>
      </c>
      <c r="E1982" s="50" t="s">
        <v>1602</v>
      </c>
      <c r="F1982" s="50">
        <v>907226.31</v>
      </c>
      <c r="G1982" s="50">
        <v>181327</v>
      </c>
    </row>
    <row r="1983" spans="1:7" x14ac:dyDescent="0.2">
      <c r="A1983" s="50">
        <v>25430</v>
      </c>
      <c r="B1983" s="50">
        <v>2018</v>
      </c>
      <c r="C1983" s="50" t="str">
        <f t="shared" si="30"/>
        <v>254302018</v>
      </c>
      <c r="D1983" s="50">
        <f>VLOOKUP(A1983,CATMUN!$B$2:$G$1123,6,0)</f>
        <v>11</v>
      </c>
      <c r="E1983" s="50" t="s">
        <v>1602</v>
      </c>
      <c r="F1983" s="50">
        <v>1507828636</v>
      </c>
      <c r="G1983" s="50">
        <v>221394400</v>
      </c>
    </row>
    <row r="1984" spans="1:7" x14ac:dyDescent="0.2">
      <c r="A1984" s="50">
        <v>25436</v>
      </c>
      <c r="B1984" s="50">
        <v>2015</v>
      </c>
      <c r="C1984" s="50" t="str">
        <f t="shared" si="30"/>
        <v>254362015</v>
      </c>
      <c r="D1984" s="50">
        <f>VLOOKUP(A1984,CATMUN!$B$2:$G$1123,6,0)</f>
        <v>15</v>
      </c>
      <c r="E1984" s="50" t="s">
        <v>1603</v>
      </c>
      <c r="F1984" s="50">
        <v>3384</v>
      </c>
      <c r="G1984" s="50">
        <v>23350.427729999999</v>
      </c>
    </row>
    <row r="1985" spans="1:7" x14ac:dyDescent="0.2">
      <c r="A1985" s="50">
        <v>25436</v>
      </c>
      <c r="B1985" s="50">
        <v>2016</v>
      </c>
      <c r="C1985" s="50" t="str">
        <f t="shared" si="30"/>
        <v>254362016</v>
      </c>
      <c r="D1985" s="50">
        <f>VLOOKUP(A1985,CATMUN!$B$2:$G$1123,6,0)</f>
        <v>15</v>
      </c>
      <c r="E1985" s="50" t="s">
        <v>1603</v>
      </c>
      <c r="F1985" s="50">
        <v>3405000</v>
      </c>
      <c r="G1985" s="50">
        <v>25866452</v>
      </c>
    </row>
    <row r="1986" spans="1:7" x14ac:dyDescent="0.2">
      <c r="A1986" s="50">
        <v>25436</v>
      </c>
      <c r="B1986" s="50">
        <v>2017</v>
      </c>
      <c r="C1986" s="50" t="str">
        <f t="shared" si="30"/>
        <v>254362017</v>
      </c>
      <c r="D1986" s="50">
        <f>VLOOKUP(A1986,CATMUN!$B$2:$G$1123,6,0)</f>
        <v>15</v>
      </c>
      <c r="E1986" s="50" t="s">
        <v>1603</v>
      </c>
      <c r="F1986" s="50">
        <v>3850.25</v>
      </c>
      <c r="G1986" s="50">
        <v>38136.226560000003</v>
      </c>
    </row>
    <row r="1987" spans="1:7" x14ac:dyDescent="0.2">
      <c r="A1987" s="50">
        <v>25436</v>
      </c>
      <c r="B1987" s="50">
        <v>2018</v>
      </c>
      <c r="C1987" s="50" t="str">
        <f t="shared" ref="C1987:C2050" si="31">A1987&amp;B1987</f>
        <v>254362018</v>
      </c>
      <c r="D1987" s="50">
        <f>VLOOKUP(A1987,CATMUN!$B$2:$G$1123,6,0)</f>
        <v>15</v>
      </c>
      <c r="E1987" s="50" t="s">
        <v>1603</v>
      </c>
      <c r="F1987" s="50">
        <v>4305000</v>
      </c>
      <c r="G1987" s="50">
        <v>27791024</v>
      </c>
    </row>
    <row r="1988" spans="1:7" x14ac:dyDescent="0.2">
      <c r="A1988" s="50">
        <v>25438</v>
      </c>
      <c r="B1988" s="50">
        <v>2015</v>
      </c>
      <c r="C1988" s="50" t="str">
        <f t="shared" si="31"/>
        <v>254382015</v>
      </c>
      <c r="D1988" s="50">
        <f>VLOOKUP(A1988,CATMUN!$B$2:$G$1123,6,0)</f>
        <v>15</v>
      </c>
      <c r="E1988" s="50" t="s">
        <v>1604</v>
      </c>
      <c r="F1988" s="50">
        <v>4069.61</v>
      </c>
      <c r="G1988" s="50">
        <v>23350.427729999999</v>
      </c>
    </row>
    <row r="1989" spans="1:7" x14ac:dyDescent="0.2">
      <c r="A1989" s="50">
        <v>25438</v>
      </c>
      <c r="B1989" s="50">
        <v>2016</v>
      </c>
      <c r="C1989" s="50" t="str">
        <f t="shared" si="31"/>
        <v>254382016</v>
      </c>
      <c r="D1989" s="50">
        <f>VLOOKUP(A1989,CATMUN!$B$2:$G$1123,6,0)</f>
        <v>15</v>
      </c>
      <c r="E1989" s="50" t="s">
        <v>1604</v>
      </c>
      <c r="F1989" s="50">
        <v>4245004</v>
      </c>
      <c r="G1989" s="50">
        <v>25866452</v>
      </c>
    </row>
    <row r="1990" spans="1:7" x14ac:dyDescent="0.2">
      <c r="A1990" s="50">
        <v>25438</v>
      </c>
      <c r="B1990" s="50">
        <v>2017</v>
      </c>
      <c r="C1990" s="50" t="str">
        <f t="shared" si="31"/>
        <v>254382017</v>
      </c>
      <c r="D1990" s="50">
        <f>VLOOKUP(A1990,CATMUN!$B$2:$G$1123,6,0)</f>
        <v>15</v>
      </c>
      <c r="E1990" s="50" t="s">
        <v>1604</v>
      </c>
      <c r="F1990" s="50">
        <v>3552.08</v>
      </c>
      <c r="G1990" s="50">
        <v>38136.226560000003</v>
      </c>
    </row>
    <row r="1991" spans="1:7" x14ac:dyDescent="0.2">
      <c r="A1991" s="50">
        <v>25438</v>
      </c>
      <c r="B1991" s="50">
        <v>2018</v>
      </c>
      <c r="C1991" s="50" t="str">
        <f t="shared" si="31"/>
        <v>254382018</v>
      </c>
      <c r="D1991" s="50">
        <f>VLOOKUP(A1991,CATMUN!$B$2:$G$1123,6,0)</f>
        <v>15</v>
      </c>
      <c r="E1991" s="50" t="s">
        <v>1604</v>
      </c>
      <c r="F1991" s="50">
        <v>4682749</v>
      </c>
      <c r="G1991" s="50">
        <v>27791024</v>
      </c>
    </row>
    <row r="1992" spans="1:7" x14ac:dyDescent="0.2">
      <c r="A1992" s="50">
        <v>25473</v>
      </c>
      <c r="B1992" s="50">
        <v>2015</v>
      </c>
      <c r="C1992" s="50" t="str">
        <f t="shared" si="31"/>
        <v>254732015</v>
      </c>
      <c r="D1992" s="50">
        <f>VLOOKUP(A1992,CATMUN!$B$2:$G$1123,6,0)</f>
        <v>11</v>
      </c>
      <c r="E1992" s="50" t="s">
        <v>1605</v>
      </c>
      <c r="F1992" s="50">
        <v>2663246.23</v>
      </c>
      <c r="G1992" s="50">
        <v>338773.03129999997</v>
      </c>
    </row>
    <row r="1993" spans="1:7" x14ac:dyDescent="0.2">
      <c r="A1993" s="50">
        <v>25473</v>
      </c>
      <c r="B1993" s="50">
        <v>2016</v>
      </c>
      <c r="C1993" s="50" t="str">
        <f t="shared" si="31"/>
        <v>254732016</v>
      </c>
      <c r="D1993" s="50">
        <f>VLOOKUP(A1993,CATMUN!$B$2:$G$1123,6,0)</f>
        <v>11</v>
      </c>
      <c r="E1993" s="50" t="s">
        <v>1605</v>
      </c>
      <c r="F1993" s="50">
        <v>3022671581</v>
      </c>
      <c r="G1993" s="50">
        <v>218762448</v>
      </c>
    </row>
    <row r="1994" spans="1:7" x14ac:dyDescent="0.2">
      <c r="A1994" s="50">
        <v>25473</v>
      </c>
      <c r="B1994" s="50">
        <v>2017</v>
      </c>
      <c r="C1994" s="50" t="str">
        <f t="shared" si="31"/>
        <v>254732017</v>
      </c>
      <c r="D1994" s="50">
        <f>VLOOKUP(A1994,CATMUN!$B$2:$G$1123,6,0)</f>
        <v>11</v>
      </c>
      <c r="E1994" s="50" t="s">
        <v>1605</v>
      </c>
      <c r="F1994" s="50">
        <v>3084787.38</v>
      </c>
      <c r="G1994" s="50">
        <v>181327</v>
      </c>
    </row>
    <row r="1995" spans="1:7" x14ac:dyDescent="0.2">
      <c r="A1995" s="50">
        <v>25473</v>
      </c>
      <c r="B1995" s="50">
        <v>2018</v>
      </c>
      <c r="C1995" s="50" t="str">
        <f t="shared" si="31"/>
        <v>254732018</v>
      </c>
      <c r="D1995" s="50">
        <f>VLOOKUP(A1995,CATMUN!$B$2:$G$1123,6,0)</f>
        <v>11</v>
      </c>
      <c r="E1995" s="50" t="s">
        <v>1605</v>
      </c>
      <c r="F1995" s="50">
        <v>3309970918</v>
      </c>
      <c r="G1995" s="50">
        <v>221394400</v>
      </c>
    </row>
    <row r="1996" spans="1:7" x14ac:dyDescent="0.2">
      <c r="A1996" s="50">
        <v>25483</v>
      </c>
      <c r="B1996" s="50">
        <v>2015</v>
      </c>
      <c r="C1996" s="50" t="str">
        <f t="shared" si="31"/>
        <v>254832015</v>
      </c>
      <c r="D1996" s="50">
        <f>VLOOKUP(A1996,CATMUN!$B$2:$G$1123,6,0)</f>
        <v>15</v>
      </c>
      <c r="E1996" s="50" t="s">
        <v>1606</v>
      </c>
      <c r="F1996" s="50">
        <v>0</v>
      </c>
      <c r="G1996" s="50">
        <v>23350.427729999999</v>
      </c>
    </row>
    <row r="1997" spans="1:7" x14ac:dyDescent="0.2">
      <c r="A1997" s="50">
        <v>25483</v>
      </c>
      <c r="B1997" s="50">
        <v>2016</v>
      </c>
      <c r="C1997" s="50" t="str">
        <f t="shared" si="31"/>
        <v>254832016</v>
      </c>
      <c r="D1997" s="50">
        <f>VLOOKUP(A1997,CATMUN!$B$2:$G$1123,6,0)</f>
        <v>15</v>
      </c>
      <c r="E1997" s="50" t="s">
        <v>1606</v>
      </c>
      <c r="F1997" s="50">
        <v>0</v>
      </c>
      <c r="G1997" s="50">
        <v>25866452</v>
      </c>
    </row>
    <row r="1998" spans="1:7" x14ac:dyDescent="0.2">
      <c r="A1998" s="50">
        <v>25483</v>
      </c>
      <c r="B1998" s="50">
        <v>2017</v>
      </c>
      <c r="C1998" s="50" t="str">
        <f t="shared" si="31"/>
        <v>254832017</v>
      </c>
      <c r="D1998" s="50">
        <f>VLOOKUP(A1998,CATMUN!$B$2:$G$1123,6,0)</f>
        <v>15</v>
      </c>
      <c r="E1998" s="50" t="s">
        <v>1606</v>
      </c>
      <c r="F1998" s="50">
        <v>1665</v>
      </c>
      <c r="G1998" s="50">
        <v>38136.226560000003</v>
      </c>
    </row>
    <row r="1999" spans="1:7" x14ac:dyDescent="0.2">
      <c r="A1999" s="50">
        <v>25486</v>
      </c>
      <c r="B1999" s="50">
        <v>2015</v>
      </c>
      <c r="C1999" s="50" t="str">
        <f t="shared" si="31"/>
        <v>254862015</v>
      </c>
      <c r="D1999" s="50">
        <f>VLOOKUP(A1999,CATMUN!$B$2:$G$1123,6,0)</f>
        <v>14</v>
      </c>
      <c r="E1999" s="50" t="s">
        <v>1607</v>
      </c>
      <c r="F1999" s="50">
        <v>33499.75</v>
      </c>
      <c r="G1999" s="50">
        <v>338773.03129999997</v>
      </c>
    </row>
    <row r="2000" spans="1:7" x14ac:dyDescent="0.2">
      <c r="A2000" s="50">
        <v>25486</v>
      </c>
      <c r="B2000" s="50">
        <v>2016</v>
      </c>
      <c r="C2000" s="50" t="str">
        <f t="shared" si="31"/>
        <v>254862016</v>
      </c>
      <c r="D2000" s="50">
        <f>VLOOKUP(A2000,CATMUN!$B$2:$G$1123,6,0)</f>
        <v>14</v>
      </c>
      <c r="E2000" s="50" t="s">
        <v>1607</v>
      </c>
      <c r="F2000" s="50">
        <v>42064063</v>
      </c>
      <c r="G2000" s="50">
        <v>218762448</v>
      </c>
    </row>
    <row r="2001" spans="1:7" x14ac:dyDescent="0.2">
      <c r="A2001" s="50">
        <v>25486</v>
      </c>
      <c r="B2001" s="50">
        <v>2017</v>
      </c>
      <c r="C2001" s="50" t="str">
        <f t="shared" si="31"/>
        <v>254862017</v>
      </c>
      <c r="D2001" s="50">
        <f>VLOOKUP(A2001,CATMUN!$B$2:$G$1123,6,0)</f>
        <v>14</v>
      </c>
      <c r="E2001" s="50" t="s">
        <v>1607</v>
      </c>
      <c r="F2001" s="50">
        <v>36253</v>
      </c>
      <c r="G2001" s="50">
        <v>181327</v>
      </c>
    </row>
    <row r="2002" spans="1:7" x14ac:dyDescent="0.2">
      <c r="A2002" s="50">
        <v>25486</v>
      </c>
      <c r="B2002" s="50">
        <v>2018</v>
      </c>
      <c r="C2002" s="50" t="str">
        <f t="shared" si="31"/>
        <v>254862018</v>
      </c>
      <c r="D2002" s="50">
        <f>VLOOKUP(A2002,CATMUN!$B$2:$G$1123,6,0)</f>
        <v>14</v>
      </c>
      <c r="E2002" s="50" t="s">
        <v>1607</v>
      </c>
      <c r="F2002" s="50">
        <v>47044986</v>
      </c>
      <c r="G2002" s="50">
        <v>221394400</v>
      </c>
    </row>
    <row r="2003" spans="1:7" x14ac:dyDescent="0.2">
      <c r="A2003" s="50">
        <v>25488</v>
      </c>
      <c r="B2003" s="50">
        <v>2015</v>
      </c>
      <c r="C2003" s="50" t="str">
        <f t="shared" si="31"/>
        <v>254882015</v>
      </c>
      <c r="D2003" s="50">
        <f>VLOOKUP(A2003,CATMUN!$B$2:$G$1123,6,0)</f>
        <v>15</v>
      </c>
      <c r="E2003" s="50" t="s">
        <v>1608</v>
      </c>
      <c r="F2003" s="50">
        <v>203135.91</v>
      </c>
      <c r="G2003" s="50">
        <v>23350.427729999999</v>
      </c>
    </row>
    <row r="2004" spans="1:7" x14ac:dyDescent="0.2">
      <c r="A2004" s="50">
        <v>25488</v>
      </c>
      <c r="B2004" s="50">
        <v>2016</v>
      </c>
      <c r="C2004" s="50" t="str">
        <f t="shared" si="31"/>
        <v>254882016</v>
      </c>
      <c r="D2004" s="50">
        <f>VLOOKUP(A2004,CATMUN!$B$2:$G$1123,6,0)</f>
        <v>15</v>
      </c>
      <c r="E2004" s="50" t="s">
        <v>1608</v>
      </c>
      <c r="F2004" s="50">
        <v>198682990</v>
      </c>
      <c r="G2004" s="50">
        <v>25866452</v>
      </c>
    </row>
    <row r="2005" spans="1:7" x14ac:dyDescent="0.2">
      <c r="A2005" s="50">
        <v>25488</v>
      </c>
      <c r="B2005" s="50">
        <v>2017</v>
      </c>
      <c r="C2005" s="50" t="str">
        <f t="shared" si="31"/>
        <v>254882017</v>
      </c>
      <c r="D2005" s="50">
        <f>VLOOKUP(A2005,CATMUN!$B$2:$G$1123,6,0)</f>
        <v>15</v>
      </c>
      <c r="E2005" s="50" t="s">
        <v>1608</v>
      </c>
      <c r="F2005" s="50">
        <v>227439.27</v>
      </c>
      <c r="G2005" s="50">
        <v>38136.226560000003</v>
      </c>
    </row>
    <row r="2006" spans="1:7" x14ac:dyDescent="0.2">
      <c r="A2006" s="50">
        <v>25488</v>
      </c>
      <c r="B2006" s="50">
        <v>2018</v>
      </c>
      <c r="C2006" s="50" t="str">
        <f t="shared" si="31"/>
        <v>254882018</v>
      </c>
      <c r="D2006" s="50">
        <f>VLOOKUP(A2006,CATMUN!$B$2:$G$1123,6,0)</f>
        <v>15</v>
      </c>
      <c r="E2006" s="50" t="s">
        <v>1608</v>
      </c>
      <c r="F2006" s="50">
        <v>290904481</v>
      </c>
      <c r="G2006" s="50">
        <v>27791024</v>
      </c>
    </row>
    <row r="2007" spans="1:7" x14ac:dyDescent="0.2">
      <c r="A2007" s="50">
        <v>25489</v>
      </c>
      <c r="B2007" s="50">
        <v>2015</v>
      </c>
      <c r="C2007" s="50" t="str">
        <f t="shared" si="31"/>
        <v>254892015</v>
      </c>
      <c r="D2007" s="50">
        <f>VLOOKUP(A2007,CATMUN!$B$2:$G$1123,6,0)</f>
        <v>14</v>
      </c>
      <c r="E2007" s="50" t="s">
        <v>1609</v>
      </c>
      <c r="F2007" s="50">
        <v>3735</v>
      </c>
      <c r="G2007" s="50">
        <v>338773.03129999997</v>
      </c>
    </row>
    <row r="2008" spans="1:7" x14ac:dyDescent="0.2">
      <c r="A2008" s="50">
        <v>25489</v>
      </c>
      <c r="B2008" s="50">
        <v>2016</v>
      </c>
      <c r="C2008" s="50" t="str">
        <f t="shared" si="31"/>
        <v>254892016</v>
      </c>
      <c r="D2008" s="50">
        <f>VLOOKUP(A2008,CATMUN!$B$2:$G$1123,6,0)</f>
        <v>14</v>
      </c>
      <c r="E2008" s="50" t="s">
        <v>1609</v>
      </c>
      <c r="F2008" s="50">
        <v>5014000</v>
      </c>
      <c r="G2008" s="50">
        <v>218762448</v>
      </c>
    </row>
    <row r="2009" spans="1:7" x14ac:dyDescent="0.2">
      <c r="A2009" s="50">
        <v>25489</v>
      </c>
      <c r="B2009" s="50">
        <v>2017</v>
      </c>
      <c r="C2009" s="50" t="str">
        <f t="shared" si="31"/>
        <v>254892017</v>
      </c>
      <c r="D2009" s="50">
        <f>VLOOKUP(A2009,CATMUN!$B$2:$G$1123,6,0)</f>
        <v>14</v>
      </c>
      <c r="E2009" s="50" t="s">
        <v>1609</v>
      </c>
      <c r="F2009" s="50">
        <v>2656</v>
      </c>
      <c r="G2009" s="50">
        <v>181327</v>
      </c>
    </row>
    <row r="2010" spans="1:7" x14ac:dyDescent="0.2">
      <c r="A2010" s="50">
        <v>25489</v>
      </c>
      <c r="B2010" s="50">
        <v>2018</v>
      </c>
      <c r="C2010" s="50" t="str">
        <f t="shared" si="31"/>
        <v>254892018</v>
      </c>
      <c r="D2010" s="50">
        <f>VLOOKUP(A2010,CATMUN!$B$2:$G$1123,6,0)</f>
        <v>14</v>
      </c>
      <c r="E2010" s="50" t="s">
        <v>1609</v>
      </c>
      <c r="F2010" s="50">
        <v>4614000</v>
      </c>
      <c r="G2010" s="50">
        <v>221394400</v>
      </c>
    </row>
    <row r="2011" spans="1:7" x14ac:dyDescent="0.2">
      <c r="A2011" s="50">
        <v>25491</v>
      </c>
      <c r="B2011" s="50">
        <v>2015</v>
      </c>
      <c r="C2011" s="50" t="str">
        <f t="shared" si="31"/>
        <v>254912015</v>
      </c>
      <c r="D2011" s="50">
        <f>VLOOKUP(A2011,CATMUN!$B$2:$G$1123,6,0)</f>
        <v>14</v>
      </c>
      <c r="E2011" s="50" t="s">
        <v>1610</v>
      </c>
      <c r="F2011" s="50">
        <v>19347</v>
      </c>
      <c r="G2011" s="50">
        <v>338773.03129999997</v>
      </c>
    </row>
    <row r="2012" spans="1:7" x14ac:dyDescent="0.2">
      <c r="A2012" s="50">
        <v>25491</v>
      </c>
      <c r="B2012" s="50">
        <v>2016</v>
      </c>
      <c r="C2012" s="50" t="str">
        <f t="shared" si="31"/>
        <v>254912016</v>
      </c>
      <c r="D2012" s="50">
        <f>VLOOKUP(A2012,CATMUN!$B$2:$G$1123,6,0)</f>
        <v>14</v>
      </c>
      <c r="E2012" s="50" t="s">
        <v>1610</v>
      </c>
      <c r="F2012" s="50">
        <v>11325000</v>
      </c>
      <c r="G2012" s="50">
        <v>218762448</v>
      </c>
    </row>
    <row r="2013" spans="1:7" x14ac:dyDescent="0.2">
      <c r="A2013" s="50">
        <v>25491</v>
      </c>
      <c r="B2013" s="50">
        <v>2017</v>
      </c>
      <c r="C2013" s="50" t="str">
        <f t="shared" si="31"/>
        <v>254912017</v>
      </c>
      <c r="D2013" s="50">
        <f>VLOOKUP(A2013,CATMUN!$B$2:$G$1123,6,0)</f>
        <v>14</v>
      </c>
      <c r="E2013" s="50" t="s">
        <v>1610</v>
      </c>
      <c r="F2013" s="50">
        <v>46609</v>
      </c>
      <c r="G2013" s="50">
        <v>181327</v>
      </c>
    </row>
    <row r="2014" spans="1:7" x14ac:dyDescent="0.2">
      <c r="A2014" s="50">
        <v>25491</v>
      </c>
      <c r="B2014" s="50">
        <v>2018</v>
      </c>
      <c r="C2014" s="50" t="str">
        <f t="shared" si="31"/>
        <v>254912018</v>
      </c>
      <c r="D2014" s="50">
        <f>VLOOKUP(A2014,CATMUN!$B$2:$G$1123,6,0)</f>
        <v>14</v>
      </c>
      <c r="E2014" s="50" t="s">
        <v>1610</v>
      </c>
      <c r="F2014" s="50">
        <v>11016000</v>
      </c>
      <c r="G2014" s="50">
        <v>221394400</v>
      </c>
    </row>
    <row r="2015" spans="1:7" x14ac:dyDescent="0.2">
      <c r="A2015" s="50">
        <v>25506</v>
      </c>
      <c r="B2015" s="50">
        <v>2015</v>
      </c>
      <c r="C2015" s="50" t="str">
        <f t="shared" si="31"/>
        <v>255062015</v>
      </c>
      <c r="D2015" s="50">
        <f>VLOOKUP(A2015,CATMUN!$B$2:$G$1123,6,0)</f>
        <v>15</v>
      </c>
      <c r="E2015" s="50" t="s">
        <v>1611</v>
      </c>
      <c r="F2015" s="50">
        <v>3011</v>
      </c>
      <c r="G2015" s="50">
        <v>23350.427729999999</v>
      </c>
    </row>
    <row r="2016" spans="1:7" x14ac:dyDescent="0.2">
      <c r="A2016" s="50">
        <v>25506</v>
      </c>
      <c r="B2016" s="50">
        <v>2016</v>
      </c>
      <c r="C2016" s="50" t="str">
        <f t="shared" si="31"/>
        <v>255062016</v>
      </c>
      <c r="D2016" s="50">
        <f>VLOOKUP(A2016,CATMUN!$B$2:$G$1123,6,0)</f>
        <v>15</v>
      </c>
      <c r="E2016" s="50" t="s">
        <v>1611</v>
      </c>
      <c r="F2016" s="50">
        <v>3134000</v>
      </c>
      <c r="G2016" s="50">
        <v>25866452</v>
      </c>
    </row>
    <row r="2017" spans="1:7" x14ac:dyDescent="0.2">
      <c r="A2017" s="50">
        <v>25506</v>
      </c>
      <c r="B2017" s="50">
        <v>2017</v>
      </c>
      <c r="C2017" s="50" t="str">
        <f t="shared" si="31"/>
        <v>255062017</v>
      </c>
      <c r="D2017" s="50">
        <f>VLOOKUP(A2017,CATMUN!$B$2:$G$1123,6,0)</f>
        <v>15</v>
      </c>
      <c r="E2017" s="50" t="s">
        <v>1611</v>
      </c>
      <c r="F2017" s="50">
        <v>2950</v>
      </c>
      <c r="G2017" s="50">
        <v>38136.226560000003</v>
      </c>
    </row>
    <row r="2018" spans="1:7" x14ac:dyDescent="0.2">
      <c r="A2018" s="50">
        <v>25506</v>
      </c>
      <c r="B2018" s="50">
        <v>2018</v>
      </c>
      <c r="C2018" s="50" t="str">
        <f t="shared" si="31"/>
        <v>255062018</v>
      </c>
      <c r="D2018" s="50">
        <f>VLOOKUP(A2018,CATMUN!$B$2:$G$1123,6,0)</f>
        <v>15</v>
      </c>
      <c r="E2018" s="50" t="s">
        <v>1611</v>
      </c>
      <c r="F2018" s="50">
        <v>3613000</v>
      </c>
      <c r="G2018" s="50">
        <v>27791024</v>
      </c>
    </row>
    <row r="2019" spans="1:7" x14ac:dyDescent="0.2">
      <c r="A2019" s="50">
        <v>25513</v>
      </c>
      <c r="B2019" s="50">
        <v>2015</v>
      </c>
      <c r="C2019" s="50" t="str">
        <f t="shared" si="31"/>
        <v>255132015</v>
      </c>
      <c r="D2019" s="50">
        <f>VLOOKUP(A2019,CATMUN!$B$2:$G$1123,6,0)</f>
        <v>14</v>
      </c>
      <c r="E2019" s="50" t="s">
        <v>1612</v>
      </c>
      <c r="F2019" s="50">
        <v>45743.35</v>
      </c>
      <c r="G2019" s="50">
        <v>338773.03129999997</v>
      </c>
    </row>
    <row r="2020" spans="1:7" x14ac:dyDescent="0.2">
      <c r="A2020" s="50">
        <v>25513</v>
      </c>
      <c r="B2020" s="50">
        <v>2016</v>
      </c>
      <c r="C2020" s="50" t="str">
        <f t="shared" si="31"/>
        <v>255132016</v>
      </c>
      <c r="D2020" s="50">
        <f>VLOOKUP(A2020,CATMUN!$B$2:$G$1123,6,0)</f>
        <v>14</v>
      </c>
      <c r="E2020" s="50" t="s">
        <v>1612</v>
      </c>
      <c r="F2020" s="50">
        <v>71806979</v>
      </c>
      <c r="G2020" s="50">
        <v>218762448</v>
      </c>
    </row>
    <row r="2021" spans="1:7" x14ac:dyDescent="0.2">
      <c r="A2021" s="50">
        <v>25513</v>
      </c>
      <c r="B2021" s="50">
        <v>2017</v>
      </c>
      <c r="C2021" s="50" t="str">
        <f t="shared" si="31"/>
        <v>255132017</v>
      </c>
      <c r="D2021" s="50">
        <f>VLOOKUP(A2021,CATMUN!$B$2:$G$1123,6,0)</f>
        <v>14</v>
      </c>
      <c r="E2021" s="50" t="s">
        <v>1612</v>
      </c>
      <c r="F2021" s="50">
        <v>51294</v>
      </c>
      <c r="G2021" s="50">
        <v>181327</v>
      </c>
    </row>
    <row r="2022" spans="1:7" x14ac:dyDescent="0.2">
      <c r="A2022" s="50">
        <v>25513</v>
      </c>
      <c r="B2022" s="50">
        <v>2018</v>
      </c>
      <c r="C2022" s="50" t="str">
        <f t="shared" si="31"/>
        <v>255132018</v>
      </c>
      <c r="D2022" s="50">
        <f>VLOOKUP(A2022,CATMUN!$B$2:$G$1123,6,0)</f>
        <v>14</v>
      </c>
      <c r="E2022" s="50" t="s">
        <v>1612</v>
      </c>
      <c r="F2022" s="50">
        <v>89216341</v>
      </c>
      <c r="G2022" s="50">
        <v>221394400</v>
      </c>
    </row>
    <row r="2023" spans="1:7" x14ac:dyDescent="0.2">
      <c r="A2023" s="50">
        <v>25518</v>
      </c>
      <c r="B2023" s="50">
        <v>2015</v>
      </c>
      <c r="C2023" s="50" t="str">
        <f t="shared" si="31"/>
        <v>255182015</v>
      </c>
      <c r="D2023" s="50">
        <f>VLOOKUP(A2023,CATMUN!$B$2:$G$1123,6,0)</f>
        <v>15</v>
      </c>
      <c r="E2023" s="50" t="s">
        <v>1613</v>
      </c>
      <c r="F2023" s="50">
        <v>1140.72</v>
      </c>
      <c r="G2023" s="50">
        <v>23350.427729999999</v>
      </c>
    </row>
    <row r="2024" spans="1:7" x14ac:dyDescent="0.2">
      <c r="A2024" s="50">
        <v>25518</v>
      </c>
      <c r="B2024" s="50">
        <v>2016</v>
      </c>
      <c r="C2024" s="50" t="str">
        <f t="shared" si="31"/>
        <v>255182016</v>
      </c>
      <c r="D2024" s="50">
        <f>VLOOKUP(A2024,CATMUN!$B$2:$G$1123,6,0)</f>
        <v>15</v>
      </c>
      <c r="E2024" s="50" t="s">
        <v>1613</v>
      </c>
      <c r="F2024" s="50">
        <v>2751050</v>
      </c>
      <c r="G2024" s="50">
        <v>25866452</v>
      </c>
    </row>
    <row r="2025" spans="1:7" x14ac:dyDescent="0.2">
      <c r="A2025" s="50">
        <v>25518</v>
      </c>
      <c r="B2025" s="50">
        <v>2018</v>
      </c>
      <c r="C2025" s="50" t="str">
        <f t="shared" si="31"/>
        <v>255182018</v>
      </c>
      <c r="D2025" s="50">
        <f>VLOOKUP(A2025,CATMUN!$B$2:$G$1123,6,0)</f>
        <v>15</v>
      </c>
      <c r="E2025" s="50" t="s">
        <v>1613</v>
      </c>
      <c r="F2025" s="50">
        <v>3882748</v>
      </c>
      <c r="G2025" s="50">
        <v>27791024</v>
      </c>
    </row>
    <row r="2026" spans="1:7" x14ac:dyDescent="0.2">
      <c r="A2026" s="50">
        <v>25524</v>
      </c>
      <c r="B2026" s="50">
        <v>2015</v>
      </c>
      <c r="C2026" s="50" t="str">
        <f t="shared" si="31"/>
        <v>255242015</v>
      </c>
      <c r="D2026" s="50">
        <f>VLOOKUP(A2026,CATMUN!$B$2:$G$1123,6,0)</f>
        <v>15</v>
      </c>
      <c r="E2026" s="50" t="s">
        <v>1614</v>
      </c>
      <c r="F2026" s="50">
        <v>3069.1</v>
      </c>
      <c r="G2026" s="50">
        <v>23350.427729999999</v>
      </c>
    </row>
    <row r="2027" spans="1:7" x14ac:dyDescent="0.2">
      <c r="A2027" s="50">
        <v>25524</v>
      </c>
      <c r="B2027" s="50">
        <v>2016</v>
      </c>
      <c r="C2027" s="50" t="str">
        <f t="shared" si="31"/>
        <v>255242016</v>
      </c>
      <c r="D2027" s="50">
        <f>VLOOKUP(A2027,CATMUN!$B$2:$G$1123,6,0)</f>
        <v>15</v>
      </c>
      <c r="E2027" s="50" t="s">
        <v>1614</v>
      </c>
      <c r="F2027" s="50">
        <v>3997800</v>
      </c>
      <c r="G2027" s="50">
        <v>25866452</v>
      </c>
    </row>
    <row r="2028" spans="1:7" x14ac:dyDescent="0.2">
      <c r="A2028" s="50">
        <v>25524</v>
      </c>
      <c r="B2028" s="50">
        <v>2017</v>
      </c>
      <c r="C2028" s="50" t="str">
        <f t="shared" si="31"/>
        <v>255242017</v>
      </c>
      <c r="D2028" s="50">
        <f>VLOOKUP(A2028,CATMUN!$B$2:$G$1123,6,0)</f>
        <v>15</v>
      </c>
      <c r="E2028" s="50" t="s">
        <v>1614</v>
      </c>
      <c r="F2028" s="50">
        <v>4119</v>
      </c>
      <c r="G2028" s="50">
        <v>38136.226560000003</v>
      </c>
    </row>
    <row r="2029" spans="1:7" x14ac:dyDescent="0.2">
      <c r="A2029" s="50">
        <v>25524</v>
      </c>
      <c r="B2029" s="50">
        <v>2018</v>
      </c>
      <c r="C2029" s="50" t="str">
        <f t="shared" si="31"/>
        <v>255242018</v>
      </c>
      <c r="D2029" s="50">
        <f>VLOOKUP(A2029,CATMUN!$B$2:$G$1123,6,0)</f>
        <v>15</v>
      </c>
      <c r="E2029" s="50" t="s">
        <v>1614</v>
      </c>
      <c r="F2029" s="50">
        <v>7226191</v>
      </c>
      <c r="G2029" s="50">
        <v>27791024</v>
      </c>
    </row>
    <row r="2030" spans="1:7" x14ac:dyDescent="0.2">
      <c r="A2030" s="50">
        <v>25530</v>
      </c>
      <c r="B2030" s="50">
        <v>2015</v>
      </c>
      <c r="C2030" s="50" t="str">
        <f t="shared" si="31"/>
        <v>255302015</v>
      </c>
      <c r="D2030" s="50">
        <f>VLOOKUP(A2030,CATMUN!$B$2:$G$1123,6,0)</f>
        <v>15</v>
      </c>
      <c r="E2030" s="50" t="s">
        <v>1615</v>
      </c>
      <c r="F2030" s="50">
        <v>56548</v>
      </c>
      <c r="G2030" s="50">
        <v>23350.427729999999</v>
      </c>
    </row>
    <row r="2031" spans="1:7" x14ac:dyDescent="0.2">
      <c r="A2031" s="50">
        <v>25530</v>
      </c>
      <c r="B2031" s="50">
        <v>2016</v>
      </c>
      <c r="C2031" s="50" t="str">
        <f t="shared" si="31"/>
        <v>255302016</v>
      </c>
      <c r="D2031" s="50">
        <f>VLOOKUP(A2031,CATMUN!$B$2:$G$1123,6,0)</f>
        <v>15</v>
      </c>
      <c r="E2031" s="50" t="s">
        <v>1615</v>
      </c>
      <c r="F2031" s="50">
        <v>11518635</v>
      </c>
      <c r="G2031" s="50">
        <v>25866452</v>
      </c>
    </row>
    <row r="2032" spans="1:7" x14ac:dyDescent="0.2">
      <c r="A2032" s="50">
        <v>25530</v>
      </c>
      <c r="B2032" s="50">
        <v>2017</v>
      </c>
      <c r="C2032" s="50" t="str">
        <f t="shared" si="31"/>
        <v>255302017</v>
      </c>
      <c r="D2032" s="50">
        <f>VLOOKUP(A2032,CATMUN!$B$2:$G$1123,6,0)</f>
        <v>15</v>
      </c>
      <c r="E2032" s="50" t="s">
        <v>1615</v>
      </c>
      <c r="F2032" s="50">
        <v>45751</v>
      </c>
      <c r="G2032" s="50">
        <v>38136.226560000003</v>
      </c>
    </row>
    <row r="2033" spans="1:7" x14ac:dyDescent="0.2">
      <c r="A2033" s="50">
        <v>25530</v>
      </c>
      <c r="B2033" s="50">
        <v>2018</v>
      </c>
      <c r="C2033" s="50" t="str">
        <f t="shared" si="31"/>
        <v>255302018</v>
      </c>
      <c r="D2033" s="50">
        <f>VLOOKUP(A2033,CATMUN!$B$2:$G$1123,6,0)</f>
        <v>15</v>
      </c>
      <c r="E2033" s="50" t="s">
        <v>1615</v>
      </c>
      <c r="F2033" s="50">
        <v>17431378</v>
      </c>
      <c r="G2033" s="50">
        <v>27791024</v>
      </c>
    </row>
    <row r="2034" spans="1:7" x14ac:dyDescent="0.2">
      <c r="A2034" s="50">
        <v>25535</v>
      </c>
      <c r="B2034" s="50">
        <v>2015</v>
      </c>
      <c r="C2034" s="50" t="str">
        <f t="shared" si="31"/>
        <v>255352015</v>
      </c>
      <c r="D2034" s="50">
        <f>VLOOKUP(A2034,CATMUN!$B$2:$G$1123,6,0)</f>
        <v>15</v>
      </c>
      <c r="E2034" s="50" t="s">
        <v>1616</v>
      </c>
      <c r="F2034" s="50">
        <v>12979.66</v>
      </c>
      <c r="G2034" s="50">
        <v>23350.427729999999</v>
      </c>
    </row>
    <row r="2035" spans="1:7" x14ac:dyDescent="0.2">
      <c r="A2035" s="50">
        <v>25535</v>
      </c>
      <c r="B2035" s="50">
        <v>2016</v>
      </c>
      <c r="C2035" s="50" t="str">
        <f t="shared" si="31"/>
        <v>255352016</v>
      </c>
      <c r="D2035" s="50">
        <f>VLOOKUP(A2035,CATMUN!$B$2:$G$1123,6,0)</f>
        <v>15</v>
      </c>
      <c r="E2035" s="50" t="s">
        <v>1616</v>
      </c>
      <c r="F2035" s="50">
        <v>15045802</v>
      </c>
      <c r="G2035" s="50">
        <v>25866452</v>
      </c>
    </row>
    <row r="2036" spans="1:7" x14ac:dyDescent="0.2">
      <c r="A2036" s="50">
        <v>25535</v>
      </c>
      <c r="B2036" s="50">
        <v>2017</v>
      </c>
      <c r="C2036" s="50" t="str">
        <f t="shared" si="31"/>
        <v>255352017</v>
      </c>
      <c r="D2036" s="50">
        <f>VLOOKUP(A2036,CATMUN!$B$2:$G$1123,6,0)</f>
        <v>15</v>
      </c>
      <c r="E2036" s="50" t="s">
        <v>1616</v>
      </c>
      <c r="F2036" s="50">
        <v>11483.1</v>
      </c>
      <c r="G2036" s="50">
        <v>38136.226560000003</v>
      </c>
    </row>
    <row r="2037" spans="1:7" x14ac:dyDescent="0.2">
      <c r="A2037" s="50">
        <v>25535</v>
      </c>
      <c r="B2037" s="50">
        <v>2018</v>
      </c>
      <c r="C2037" s="50" t="str">
        <f t="shared" si="31"/>
        <v>255352018</v>
      </c>
      <c r="D2037" s="50">
        <f>VLOOKUP(A2037,CATMUN!$B$2:$G$1123,6,0)</f>
        <v>15</v>
      </c>
      <c r="E2037" s="50" t="s">
        <v>1616</v>
      </c>
      <c r="F2037" s="50">
        <v>15922579</v>
      </c>
      <c r="G2037" s="50">
        <v>27791024</v>
      </c>
    </row>
    <row r="2038" spans="1:7" x14ac:dyDescent="0.2">
      <c r="A2038" s="50">
        <v>25572</v>
      </c>
      <c r="B2038" s="50">
        <v>2015</v>
      </c>
      <c r="C2038" s="50" t="str">
        <f t="shared" si="31"/>
        <v>255722015</v>
      </c>
      <c r="D2038" s="50">
        <f>VLOOKUP(A2038,CATMUN!$B$2:$G$1123,6,0)</f>
        <v>15</v>
      </c>
      <c r="E2038" s="50" t="s">
        <v>1617</v>
      </c>
      <c r="F2038" s="50">
        <v>112538</v>
      </c>
      <c r="G2038" s="50">
        <v>23350.427729999999</v>
      </c>
    </row>
    <row r="2039" spans="1:7" x14ac:dyDescent="0.2">
      <c r="A2039" s="50">
        <v>25572</v>
      </c>
      <c r="B2039" s="50">
        <v>2016</v>
      </c>
      <c r="C2039" s="50" t="str">
        <f t="shared" si="31"/>
        <v>255722016</v>
      </c>
      <c r="D2039" s="50">
        <f>VLOOKUP(A2039,CATMUN!$B$2:$G$1123,6,0)</f>
        <v>15</v>
      </c>
      <c r="E2039" s="50" t="s">
        <v>1617</v>
      </c>
      <c r="F2039" s="50">
        <v>169181887</v>
      </c>
      <c r="G2039" s="50">
        <v>25866452</v>
      </c>
    </row>
    <row r="2040" spans="1:7" x14ac:dyDescent="0.2">
      <c r="A2040" s="50">
        <v>25572</v>
      </c>
      <c r="B2040" s="50">
        <v>2017</v>
      </c>
      <c r="C2040" s="50" t="str">
        <f t="shared" si="31"/>
        <v>255722017</v>
      </c>
      <c r="D2040" s="50">
        <f>VLOOKUP(A2040,CATMUN!$B$2:$G$1123,6,0)</f>
        <v>15</v>
      </c>
      <c r="E2040" s="50" t="s">
        <v>1617</v>
      </c>
      <c r="F2040" s="50">
        <v>281302</v>
      </c>
      <c r="G2040" s="50">
        <v>38136.226560000003</v>
      </c>
    </row>
    <row r="2041" spans="1:7" x14ac:dyDescent="0.2">
      <c r="A2041" s="50">
        <v>25572</v>
      </c>
      <c r="B2041" s="50">
        <v>2018</v>
      </c>
      <c r="C2041" s="50" t="str">
        <f t="shared" si="31"/>
        <v>255722018</v>
      </c>
      <c r="D2041" s="50">
        <f>VLOOKUP(A2041,CATMUN!$B$2:$G$1123,6,0)</f>
        <v>15</v>
      </c>
      <c r="E2041" s="50" t="s">
        <v>1617</v>
      </c>
      <c r="F2041" s="50">
        <v>118823530</v>
      </c>
      <c r="G2041" s="50">
        <v>27791024</v>
      </c>
    </row>
    <row r="2042" spans="1:7" x14ac:dyDescent="0.2">
      <c r="A2042" s="50">
        <v>25580</v>
      </c>
      <c r="B2042" s="50">
        <v>2015</v>
      </c>
      <c r="C2042" s="50" t="str">
        <f t="shared" si="31"/>
        <v>255802015</v>
      </c>
      <c r="D2042" s="50">
        <f>VLOOKUP(A2042,CATMUN!$B$2:$G$1123,6,0)</f>
        <v>15</v>
      </c>
      <c r="E2042" s="50" t="s">
        <v>1618</v>
      </c>
      <c r="F2042" s="50">
        <v>464.5</v>
      </c>
      <c r="G2042" s="50">
        <v>23350.427729999999</v>
      </c>
    </row>
    <row r="2043" spans="1:7" x14ac:dyDescent="0.2">
      <c r="A2043" s="50">
        <v>25580</v>
      </c>
      <c r="B2043" s="50">
        <v>2016</v>
      </c>
      <c r="C2043" s="50" t="str">
        <f t="shared" si="31"/>
        <v>255802016</v>
      </c>
      <c r="D2043" s="50">
        <f>VLOOKUP(A2043,CATMUN!$B$2:$G$1123,6,0)</f>
        <v>15</v>
      </c>
      <c r="E2043" s="50" t="s">
        <v>1618</v>
      </c>
      <c r="F2043" s="50">
        <v>865000</v>
      </c>
      <c r="G2043" s="50">
        <v>25866452</v>
      </c>
    </row>
    <row r="2044" spans="1:7" x14ac:dyDescent="0.2">
      <c r="A2044" s="50">
        <v>25580</v>
      </c>
      <c r="B2044" s="50">
        <v>2017</v>
      </c>
      <c r="C2044" s="50" t="str">
        <f t="shared" si="31"/>
        <v>255802017</v>
      </c>
      <c r="D2044" s="50">
        <f>VLOOKUP(A2044,CATMUN!$B$2:$G$1123,6,0)</f>
        <v>15</v>
      </c>
      <c r="E2044" s="50" t="s">
        <v>1618</v>
      </c>
      <c r="F2044" s="50">
        <v>944</v>
      </c>
      <c r="G2044" s="50">
        <v>38136.226560000003</v>
      </c>
    </row>
    <row r="2045" spans="1:7" x14ac:dyDescent="0.2">
      <c r="A2045" s="50">
        <v>25580</v>
      </c>
      <c r="B2045" s="50">
        <v>2018</v>
      </c>
      <c r="C2045" s="50" t="str">
        <f t="shared" si="31"/>
        <v>255802018</v>
      </c>
      <c r="D2045" s="50">
        <f>VLOOKUP(A2045,CATMUN!$B$2:$G$1123,6,0)</f>
        <v>15</v>
      </c>
      <c r="E2045" s="50" t="s">
        <v>1618</v>
      </c>
      <c r="F2045" s="50">
        <v>0</v>
      </c>
      <c r="G2045" s="50">
        <v>27791024</v>
      </c>
    </row>
    <row r="2046" spans="1:7" x14ac:dyDescent="0.2">
      <c r="A2046" s="50">
        <v>25592</v>
      </c>
      <c r="B2046" s="50">
        <v>2015</v>
      </c>
      <c r="C2046" s="50" t="str">
        <f t="shared" si="31"/>
        <v>255922015</v>
      </c>
      <c r="D2046" s="50">
        <f>VLOOKUP(A2046,CATMUN!$B$2:$G$1123,6,0)</f>
        <v>15</v>
      </c>
      <c r="E2046" s="50" t="s">
        <v>1619</v>
      </c>
      <c r="F2046" s="50">
        <v>890.95</v>
      </c>
      <c r="G2046" s="50">
        <v>23350.427729999999</v>
      </c>
    </row>
    <row r="2047" spans="1:7" x14ac:dyDescent="0.2">
      <c r="A2047" s="50">
        <v>25592</v>
      </c>
      <c r="B2047" s="50">
        <v>2016</v>
      </c>
      <c r="C2047" s="50" t="str">
        <f t="shared" si="31"/>
        <v>255922016</v>
      </c>
      <c r="D2047" s="50">
        <f>VLOOKUP(A2047,CATMUN!$B$2:$G$1123,6,0)</f>
        <v>15</v>
      </c>
      <c r="E2047" s="50" t="s">
        <v>1619</v>
      </c>
      <c r="F2047" s="50">
        <v>2250700</v>
      </c>
      <c r="G2047" s="50">
        <v>25866452</v>
      </c>
    </row>
    <row r="2048" spans="1:7" x14ac:dyDescent="0.2">
      <c r="A2048" s="50">
        <v>25592</v>
      </c>
      <c r="B2048" s="50">
        <v>2017</v>
      </c>
      <c r="C2048" s="50" t="str">
        <f t="shared" si="31"/>
        <v>255922017</v>
      </c>
      <c r="D2048" s="50">
        <f>VLOOKUP(A2048,CATMUN!$B$2:$G$1123,6,0)</f>
        <v>15</v>
      </c>
      <c r="E2048" s="50" t="s">
        <v>1619</v>
      </c>
      <c r="F2048" s="50">
        <v>1970.6</v>
      </c>
      <c r="G2048" s="50">
        <v>38136.226560000003</v>
      </c>
    </row>
    <row r="2049" spans="1:7" x14ac:dyDescent="0.2">
      <c r="A2049" s="50">
        <v>25592</v>
      </c>
      <c r="B2049" s="50">
        <v>2018</v>
      </c>
      <c r="C2049" s="50" t="str">
        <f t="shared" si="31"/>
        <v>255922018</v>
      </c>
      <c r="D2049" s="50">
        <f>VLOOKUP(A2049,CATMUN!$B$2:$G$1123,6,0)</f>
        <v>15</v>
      </c>
      <c r="E2049" s="50" t="s">
        <v>1619</v>
      </c>
      <c r="F2049" s="50">
        <v>4651447</v>
      </c>
      <c r="G2049" s="50">
        <v>27791024</v>
      </c>
    </row>
    <row r="2050" spans="1:7" x14ac:dyDescent="0.2">
      <c r="A2050" s="50">
        <v>25594</v>
      </c>
      <c r="B2050" s="50">
        <v>2015</v>
      </c>
      <c r="C2050" s="50" t="str">
        <f t="shared" si="31"/>
        <v>255942015</v>
      </c>
      <c r="D2050" s="50">
        <f>VLOOKUP(A2050,CATMUN!$B$2:$G$1123,6,0)</f>
        <v>15</v>
      </c>
      <c r="E2050" s="50" t="s">
        <v>1620</v>
      </c>
      <c r="F2050" s="50">
        <v>395832.25</v>
      </c>
      <c r="G2050" s="50">
        <v>23350.427729999999</v>
      </c>
    </row>
    <row r="2051" spans="1:7" x14ac:dyDescent="0.2">
      <c r="A2051" s="50">
        <v>25594</v>
      </c>
      <c r="B2051" s="50">
        <v>2016</v>
      </c>
      <c r="C2051" s="50" t="str">
        <f t="shared" ref="C2051:C2114" si="32">A2051&amp;B2051</f>
        <v>255942016</v>
      </c>
      <c r="D2051" s="50">
        <f>VLOOKUP(A2051,CATMUN!$B$2:$G$1123,6,0)</f>
        <v>15</v>
      </c>
      <c r="E2051" s="50" t="s">
        <v>1620</v>
      </c>
      <c r="F2051" s="50">
        <v>258597921</v>
      </c>
      <c r="G2051" s="50">
        <v>25866452</v>
      </c>
    </row>
    <row r="2052" spans="1:7" x14ac:dyDescent="0.2">
      <c r="A2052" s="50">
        <v>25594</v>
      </c>
      <c r="B2052" s="50">
        <v>2017</v>
      </c>
      <c r="C2052" s="50" t="str">
        <f t="shared" si="32"/>
        <v>255942017</v>
      </c>
      <c r="D2052" s="50">
        <f>VLOOKUP(A2052,CATMUN!$B$2:$G$1123,6,0)</f>
        <v>15</v>
      </c>
      <c r="E2052" s="50" t="s">
        <v>1620</v>
      </c>
      <c r="F2052" s="50">
        <v>403202.7</v>
      </c>
      <c r="G2052" s="50">
        <v>38136.226560000003</v>
      </c>
    </row>
    <row r="2053" spans="1:7" x14ac:dyDescent="0.2">
      <c r="A2053" s="50">
        <v>25594</v>
      </c>
      <c r="B2053" s="50">
        <v>2018</v>
      </c>
      <c r="C2053" s="50" t="str">
        <f t="shared" si="32"/>
        <v>255942018</v>
      </c>
      <c r="D2053" s="50">
        <f>VLOOKUP(A2053,CATMUN!$B$2:$G$1123,6,0)</f>
        <v>15</v>
      </c>
      <c r="E2053" s="50" t="s">
        <v>1620</v>
      </c>
      <c r="F2053" s="50">
        <v>104488077</v>
      </c>
      <c r="G2053" s="50">
        <v>27791024</v>
      </c>
    </row>
    <row r="2054" spans="1:7" x14ac:dyDescent="0.2">
      <c r="A2054" s="50">
        <v>25596</v>
      </c>
      <c r="B2054" s="50">
        <v>2015</v>
      </c>
      <c r="C2054" s="50" t="str">
        <f t="shared" si="32"/>
        <v>255962015</v>
      </c>
      <c r="D2054" s="50">
        <f>VLOOKUP(A2054,CATMUN!$B$2:$G$1123,6,0)</f>
        <v>15</v>
      </c>
      <c r="E2054" s="50" t="s">
        <v>1621</v>
      </c>
      <c r="F2054" s="50">
        <v>4527.3999999999996</v>
      </c>
      <c r="G2054" s="50">
        <v>23350.427729999999</v>
      </c>
    </row>
    <row r="2055" spans="1:7" x14ac:dyDescent="0.2">
      <c r="A2055" s="50">
        <v>25596</v>
      </c>
      <c r="B2055" s="50">
        <v>2016</v>
      </c>
      <c r="C2055" s="50" t="str">
        <f t="shared" si="32"/>
        <v>255962016</v>
      </c>
      <c r="D2055" s="50">
        <f>VLOOKUP(A2055,CATMUN!$B$2:$G$1123,6,0)</f>
        <v>15</v>
      </c>
      <c r="E2055" s="50" t="s">
        <v>1621</v>
      </c>
      <c r="F2055" s="50">
        <v>5592467</v>
      </c>
      <c r="G2055" s="50">
        <v>25866452</v>
      </c>
    </row>
    <row r="2056" spans="1:7" x14ac:dyDescent="0.2">
      <c r="A2056" s="50">
        <v>25596</v>
      </c>
      <c r="B2056" s="50">
        <v>2017</v>
      </c>
      <c r="C2056" s="50" t="str">
        <f t="shared" si="32"/>
        <v>255962017</v>
      </c>
      <c r="D2056" s="50">
        <f>VLOOKUP(A2056,CATMUN!$B$2:$G$1123,6,0)</f>
        <v>15</v>
      </c>
      <c r="E2056" s="50" t="s">
        <v>1621</v>
      </c>
      <c r="F2056" s="50">
        <v>3712.72</v>
      </c>
      <c r="G2056" s="50">
        <v>38136.226560000003</v>
      </c>
    </row>
    <row r="2057" spans="1:7" x14ac:dyDescent="0.2">
      <c r="A2057" s="50">
        <v>25596</v>
      </c>
      <c r="B2057" s="50">
        <v>2018</v>
      </c>
      <c r="C2057" s="50" t="str">
        <f t="shared" si="32"/>
        <v>255962018</v>
      </c>
      <c r="D2057" s="50">
        <f>VLOOKUP(A2057,CATMUN!$B$2:$G$1123,6,0)</f>
        <v>15</v>
      </c>
      <c r="E2057" s="50" t="s">
        <v>1621</v>
      </c>
      <c r="F2057" s="50">
        <v>5923400</v>
      </c>
      <c r="G2057" s="50">
        <v>27791024</v>
      </c>
    </row>
    <row r="2058" spans="1:7" x14ac:dyDescent="0.2">
      <c r="A2058" s="50">
        <v>25599</v>
      </c>
      <c r="B2058" s="50">
        <v>2015</v>
      </c>
      <c r="C2058" s="50" t="str">
        <f t="shared" si="32"/>
        <v>255992015</v>
      </c>
      <c r="D2058" s="50">
        <f>VLOOKUP(A2058,CATMUN!$B$2:$G$1123,6,0)</f>
        <v>14</v>
      </c>
      <c r="E2058" s="50" t="s">
        <v>1622</v>
      </c>
      <c r="F2058" s="50">
        <v>816.02</v>
      </c>
      <c r="G2058" s="50">
        <v>505977.6875</v>
      </c>
    </row>
    <row r="2059" spans="1:7" x14ac:dyDescent="0.2">
      <c r="A2059" s="50">
        <v>25599</v>
      </c>
      <c r="B2059" s="50">
        <v>2016</v>
      </c>
      <c r="C2059" s="50" t="str">
        <f t="shared" si="32"/>
        <v>255992016</v>
      </c>
      <c r="D2059" s="50">
        <f>VLOOKUP(A2059,CATMUN!$B$2:$G$1123,6,0)</f>
        <v>14</v>
      </c>
      <c r="E2059" s="50" t="s">
        <v>1622</v>
      </c>
      <c r="F2059" s="50">
        <v>21527998</v>
      </c>
      <c r="G2059" s="50">
        <v>530633504</v>
      </c>
    </row>
    <row r="2060" spans="1:7" x14ac:dyDescent="0.2">
      <c r="A2060" s="50">
        <v>25599</v>
      </c>
      <c r="B2060" s="50">
        <v>2017</v>
      </c>
      <c r="C2060" s="50" t="str">
        <f t="shared" si="32"/>
        <v>255992017</v>
      </c>
      <c r="D2060" s="50">
        <f>VLOOKUP(A2060,CATMUN!$B$2:$G$1123,6,0)</f>
        <v>14</v>
      </c>
      <c r="E2060" s="50" t="s">
        <v>1622</v>
      </c>
      <c r="F2060" s="50">
        <v>21344.33</v>
      </c>
      <c r="G2060" s="50">
        <v>444938.46879999997</v>
      </c>
    </row>
    <row r="2061" spans="1:7" x14ac:dyDescent="0.2">
      <c r="A2061" s="50">
        <v>25599</v>
      </c>
      <c r="B2061" s="50">
        <v>2018</v>
      </c>
      <c r="C2061" s="50" t="str">
        <f t="shared" si="32"/>
        <v>255992018</v>
      </c>
      <c r="D2061" s="50">
        <f>VLOOKUP(A2061,CATMUN!$B$2:$G$1123,6,0)</f>
        <v>14</v>
      </c>
      <c r="E2061" s="50" t="s">
        <v>1622</v>
      </c>
      <c r="F2061" s="50">
        <v>19449952</v>
      </c>
      <c r="G2061" s="50">
        <v>529757888</v>
      </c>
    </row>
    <row r="2062" spans="1:7" x14ac:dyDescent="0.2">
      <c r="A2062" s="50">
        <v>25612</v>
      </c>
      <c r="B2062" s="50">
        <v>2015</v>
      </c>
      <c r="C2062" s="50" t="str">
        <f t="shared" si="32"/>
        <v>256122015</v>
      </c>
      <c r="D2062" s="50">
        <f>VLOOKUP(A2062,CATMUN!$B$2:$G$1123,6,0)</f>
        <v>14</v>
      </c>
      <c r="E2062" s="50" t="s">
        <v>1623</v>
      </c>
      <c r="F2062" s="50">
        <v>195615.73</v>
      </c>
      <c r="G2062" s="50">
        <v>338773.03129999997</v>
      </c>
    </row>
    <row r="2063" spans="1:7" x14ac:dyDescent="0.2">
      <c r="A2063" s="50">
        <v>25612</v>
      </c>
      <c r="B2063" s="50">
        <v>2016</v>
      </c>
      <c r="C2063" s="50" t="str">
        <f t="shared" si="32"/>
        <v>256122016</v>
      </c>
      <c r="D2063" s="50">
        <f>VLOOKUP(A2063,CATMUN!$B$2:$G$1123,6,0)</f>
        <v>14</v>
      </c>
      <c r="E2063" s="50" t="s">
        <v>1623</v>
      </c>
      <c r="F2063" s="50">
        <v>340673279</v>
      </c>
      <c r="G2063" s="50">
        <v>218762448</v>
      </c>
    </row>
    <row r="2064" spans="1:7" x14ac:dyDescent="0.2">
      <c r="A2064" s="50">
        <v>25612</v>
      </c>
      <c r="B2064" s="50">
        <v>2017</v>
      </c>
      <c r="C2064" s="50" t="str">
        <f t="shared" si="32"/>
        <v>256122017</v>
      </c>
      <c r="D2064" s="50">
        <f>VLOOKUP(A2064,CATMUN!$B$2:$G$1123,6,0)</f>
        <v>14</v>
      </c>
      <c r="E2064" s="50" t="s">
        <v>1623</v>
      </c>
      <c r="F2064" s="50">
        <v>109363</v>
      </c>
      <c r="G2064" s="50">
        <v>181327</v>
      </c>
    </row>
    <row r="2065" spans="1:7" x14ac:dyDescent="0.2">
      <c r="A2065" s="50">
        <v>25612</v>
      </c>
      <c r="B2065" s="50">
        <v>2018</v>
      </c>
      <c r="C2065" s="50" t="str">
        <f t="shared" si="32"/>
        <v>256122018</v>
      </c>
      <c r="D2065" s="50">
        <f>VLOOKUP(A2065,CATMUN!$B$2:$G$1123,6,0)</f>
        <v>14</v>
      </c>
      <c r="E2065" s="50" t="s">
        <v>1623</v>
      </c>
      <c r="F2065" s="50">
        <v>237733954</v>
      </c>
      <c r="G2065" s="50">
        <v>221394400</v>
      </c>
    </row>
    <row r="2066" spans="1:7" x14ac:dyDescent="0.2">
      <c r="A2066" s="50">
        <v>25645</v>
      </c>
      <c r="B2066" s="50">
        <v>2015</v>
      </c>
      <c r="C2066" s="50" t="str">
        <f t="shared" si="32"/>
        <v>256452015</v>
      </c>
      <c r="D2066" s="50">
        <f>VLOOKUP(A2066,CATMUN!$B$2:$G$1123,6,0)</f>
        <v>14</v>
      </c>
      <c r="E2066" s="50" t="s">
        <v>1624</v>
      </c>
      <c r="F2066" s="50">
        <v>13880</v>
      </c>
      <c r="G2066" s="50">
        <v>338773.03129999997</v>
      </c>
    </row>
    <row r="2067" spans="1:7" x14ac:dyDescent="0.2">
      <c r="A2067" s="50">
        <v>25645</v>
      </c>
      <c r="B2067" s="50">
        <v>2016</v>
      </c>
      <c r="C2067" s="50" t="str">
        <f t="shared" si="32"/>
        <v>256452016</v>
      </c>
      <c r="D2067" s="50">
        <f>VLOOKUP(A2067,CATMUN!$B$2:$G$1123,6,0)</f>
        <v>14</v>
      </c>
      <c r="E2067" s="50" t="s">
        <v>1624</v>
      </c>
      <c r="F2067" s="50">
        <v>13983986</v>
      </c>
      <c r="G2067" s="50">
        <v>218762448</v>
      </c>
    </row>
    <row r="2068" spans="1:7" x14ac:dyDescent="0.2">
      <c r="A2068" s="50">
        <v>25645</v>
      </c>
      <c r="B2068" s="50">
        <v>2017</v>
      </c>
      <c r="C2068" s="50" t="str">
        <f t="shared" si="32"/>
        <v>256452017</v>
      </c>
      <c r="D2068" s="50">
        <f>VLOOKUP(A2068,CATMUN!$B$2:$G$1123,6,0)</f>
        <v>14</v>
      </c>
      <c r="E2068" s="50" t="s">
        <v>1624</v>
      </c>
      <c r="F2068" s="50">
        <v>14583.72</v>
      </c>
      <c r="G2068" s="50">
        <v>181327</v>
      </c>
    </row>
    <row r="2069" spans="1:7" x14ac:dyDescent="0.2">
      <c r="A2069" s="50">
        <v>25645</v>
      </c>
      <c r="B2069" s="50">
        <v>2018</v>
      </c>
      <c r="C2069" s="50" t="str">
        <f t="shared" si="32"/>
        <v>256452018</v>
      </c>
      <c r="D2069" s="50">
        <f>VLOOKUP(A2069,CATMUN!$B$2:$G$1123,6,0)</f>
        <v>14</v>
      </c>
      <c r="E2069" s="50" t="s">
        <v>1624</v>
      </c>
      <c r="F2069" s="50">
        <v>10926155</v>
      </c>
      <c r="G2069" s="50">
        <v>221394400</v>
      </c>
    </row>
    <row r="2070" spans="1:7" x14ac:dyDescent="0.2">
      <c r="A2070" s="50">
        <v>25649</v>
      </c>
      <c r="B2070" s="50">
        <v>2015</v>
      </c>
      <c r="C2070" s="50" t="str">
        <f t="shared" si="32"/>
        <v>256492015</v>
      </c>
      <c r="D2070" s="50">
        <f>VLOOKUP(A2070,CATMUN!$B$2:$G$1123,6,0)</f>
        <v>15</v>
      </c>
      <c r="E2070" s="50" t="s">
        <v>1625</v>
      </c>
      <c r="F2070" s="50">
        <v>8369</v>
      </c>
      <c r="G2070" s="50">
        <v>23350.427729999999</v>
      </c>
    </row>
    <row r="2071" spans="1:7" x14ac:dyDescent="0.2">
      <c r="A2071" s="50">
        <v>25649</v>
      </c>
      <c r="B2071" s="50">
        <v>2016</v>
      </c>
      <c r="C2071" s="50" t="str">
        <f t="shared" si="32"/>
        <v>256492016</v>
      </c>
      <c r="D2071" s="50">
        <f>VLOOKUP(A2071,CATMUN!$B$2:$G$1123,6,0)</f>
        <v>15</v>
      </c>
      <c r="E2071" s="50" t="s">
        <v>1625</v>
      </c>
      <c r="F2071" s="50">
        <v>12919000</v>
      </c>
      <c r="G2071" s="50">
        <v>25866452</v>
      </c>
    </row>
    <row r="2072" spans="1:7" x14ac:dyDescent="0.2">
      <c r="A2072" s="50">
        <v>25649</v>
      </c>
      <c r="B2072" s="50">
        <v>2017</v>
      </c>
      <c r="C2072" s="50" t="str">
        <f t="shared" si="32"/>
        <v>256492017</v>
      </c>
      <c r="D2072" s="50">
        <f>VLOOKUP(A2072,CATMUN!$B$2:$G$1123,6,0)</f>
        <v>15</v>
      </c>
      <c r="E2072" s="50" t="s">
        <v>1625</v>
      </c>
      <c r="F2072" s="50">
        <v>8405</v>
      </c>
      <c r="G2072" s="50">
        <v>38136.226560000003</v>
      </c>
    </row>
    <row r="2073" spans="1:7" x14ac:dyDescent="0.2">
      <c r="A2073" s="50">
        <v>25649</v>
      </c>
      <c r="B2073" s="50">
        <v>2018</v>
      </c>
      <c r="C2073" s="50" t="str">
        <f t="shared" si="32"/>
        <v>256492018</v>
      </c>
      <c r="D2073" s="50">
        <f>VLOOKUP(A2073,CATMUN!$B$2:$G$1123,6,0)</f>
        <v>15</v>
      </c>
      <c r="E2073" s="50" t="s">
        <v>1625</v>
      </c>
      <c r="F2073" s="50">
        <v>11647500</v>
      </c>
      <c r="G2073" s="50">
        <v>27791024</v>
      </c>
    </row>
    <row r="2074" spans="1:7" x14ac:dyDescent="0.2">
      <c r="A2074" s="50">
        <v>25653</v>
      </c>
      <c r="B2074" s="50">
        <v>2016</v>
      </c>
      <c r="C2074" s="50" t="str">
        <f t="shared" si="32"/>
        <v>256532016</v>
      </c>
      <c r="D2074" s="50">
        <f>VLOOKUP(A2074,CATMUN!$B$2:$G$1123,6,0)</f>
        <v>15</v>
      </c>
      <c r="E2074" s="50" t="s">
        <v>1626</v>
      </c>
      <c r="F2074" s="50">
        <v>5534150</v>
      </c>
      <c r="G2074" s="50">
        <v>25866452</v>
      </c>
    </row>
    <row r="2075" spans="1:7" x14ac:dyDescent="0.2">
      <c r="A2075" s="50">
        <v>25653</v>
      </c>
      <c r="B2075" s="50">
        <v>2018</v>
      </c>
      <c r="C2075" s="50" t="str">
        <f t="shared" si="32"/>
        <v>256532018</v>
      </c>
      <c r="D2075" s="50">
        <f>VLOOKUP(A2075,CATMUN!$B$2:$G$1123,6,0)</f>
        <v>15</v>
      </c>
      <c r="E2075" s="50" t="s">
        <v>1626</v>
      </c>
      <c r="F2075" s="50">
        <v>16401650</v>
      </c>
      <c r="G2075" s="50">
        <v>27791024</v>
      </c>
    </row>
    <row r="2076" spans="1:7" x14ac:dyDescent="0.2">
      <c r="A2076" s="50">
        <v>25658</v>
      </c>
      <c r="B2076" s="50">
        <v>2015</v>
      </c>
      <c r="C2076" s="50" t="str">
        <f t="shared" si="32"/>
        <v>256582015</v>
      </c>
      <c r="D2076" s="50">
        <f>VLOOKUP(A2076,CATMUN!$B$2:$G$1123,6,0)</f>
        <v>14</v>
      </c>
      <c r="E2076" s="50" t="s">
        <v>1627</v>
      </c>
      <c r="F2076" s="50">
        <v>9045.42</v>
      </c>
      <c r="G2076" s="50">
        <v>338773.03129999997</v>
      </c>
    </row>
    <row r="2077" spans="1:7" x14ac:dyDescent="0.2">
      <c r="A2077" s="50">
        <v>25658</v>
      </c>
      <c r="B2077" s="50">
        <v>2016</v>
      </c>
      <c r="C2077" s="50" t="str">
        <f t="shared" si="32"/>
        <v>256582016</v>
      </c>
      <c r="D2077" s="50">
        <f>VLOOKUP(A2077,CATMUN!$B$2:$G$1123,6,0)</f>
        <v>14</v>
      </c>
      <c r="E2077" s="50" t="s">
        <v>1627</v>
      </c>
      <c r="F2077" s="50">
        <v>12629335</v>
      </c>
      <c r="G2077" s="50">
        <v>218762448</v>
      </c>
    </row>
    <row r="2078" spans="1:7" x14ac:dyDescent="0.2">
      <c r="A2078" s="50">
        <v>25658</v>
      </c>
      <c r="B2078" s="50">
        <v>2017</v>
      </c>
      <c r="C2078" s="50" t="str">
        <f t="shared" si="32"/>
        <v>256582017</v>
      </c>
      <c r="D2078" s="50">
        <f>VLOOKUP(A2078,CATMUN!$B$2:$G$1123,6,0)</f>
        <v>14</v>
      </c>
      <c r="E2078" s="50" t="s">
        <v>1627</v>
      </c>
      <c r="F2078" s="50">
        <v>9372</v>
      </c>
      <c r="G2078" s="50">
        <v>181327</v>
      </c>
    </row>
    <row r="2079" spans="1:7" x14ac:dyDescent="0.2">
      <c r="A2079" s="50">
        <v>25658</v>
      </c>
      <c r="B2079" s="50">
        <v>2018</v>
      </c>
      <c r="C2079" s="50" t="str">
        <f t="shared" si="32"/>
        <v>256582018</v>
      </c>
      <c r="D2079" s="50">
        <f>VLOOKUP(A2079,CATMUN!$B$2:$G$1123,6,0)</f>
        <v>14</v>
      </c>
      <c r="E2079" s="50" t="s">
        <v>1627</v>
      </c>
      <c r="F2079" s="50">
        <v>22730650</v>
      </c>
      <c r="G2079" s="50">
        <v>221394400</v>
      </c>
    </row>
    <row r="2080" spans="1:7" x14ac:dyDescent="0.2">
      <c r="A2080" s="50">
        <v>25662</v>
      </c>
      <c r="B2080" s="50">
        <v>2015</v>
      </c>
      <c r="C2080" s="50" t="str">
        <f t="shared" si="32"/>
        <v>256622015</v>
      </c>
      <c r="D2080" s="50">
        <f>VLOOKUP(A2080,CATMUN!$B$2:$G$1123,6,0)</f>
        <v>15</v>
      </c>
      <c r="E2080" s="50" t="s">
        <v>2371</v>
      </c>
      <c r="F2080" s="50">
        <v>78313.899999999994</v>
      </c>
      <c r="G2080" s="50">
        <v>23350.427729999999</v>
      </c>
    </row>
    <row r="2081" spans="1:7" x14ac:dyDescent="0.2">
      <c r="A2081" s="50">
        <v>25662</v>
      </c>
      <c r="B2081" s="50">
        <v>2016</v>
      </c>
      <c r="C2081" s="50" t="str">
        <f t="shared" si="32"/>
        <v>256622016</v>
      </c>
      <c r="D2081" s="50">
        <f>VLOOKUP(A2081,CATMUN!$B$2:$G$1123,6,0)</f>
        <v>15</v>
      </c>
      <c r="E2081" s="50" t="s">
        <v>2371</v>
      </c>
      <c r="F2081" s="50">
        <v>125216416</v>
      </c>
      <c r="G2081" s="50">
        <v>25866452</v>
      </c>
    </row>
    <row r="2082" spans="1:7" x14ac:dyDescent="0.2">
      <c r="A2082" s="50">
        <v>25662</v>
      </c>
      <c r="B2082" s="50">
        <v>2017</v>
      </c>
      <c r="C2082" s="50" t="str">
        <f t="shared" si="32"/>
        <v>256622017</v>
      </c>
      <c r="D2082" s="50">
        <f>VLOOKUP(A2082,CATMUN!$B$2:$G$1123,6,0)</f>
        <v>15</v>
      </c>
      <c r="E2082" s="50" t="s">
        <v>2371</v>
      </c>
      <c r="F2082" s="50">
        <v>25740</v>
      </c>
      <c r="G2082" s="50">
        <v>38136.226560000003</v>
      </c>
    </row>
    <row r="2083" spans="1:7" x14ac:dyDescent="0.2">
      <c r="A2083" s="50">
        <v>25662</v>
      </c>
      <c r="B2083" s="50">
        <v>2018</v>
      </c>
      <c r="C2083" s="50" t="str">
        <f t="shared" si="32"/>
        <v>256622018</v>
      </c>
      <c r="D2083" s="50">
        <f>VLOOKUP(A2083,CATMUN!$B$2:$G$1123,6,0)</f>
        <v>15</v>
      </c>
      <c r="E2083" s="50" t="s">
        <v>2371</v>
      </c>
      <c r="F2083" s="50">
        <v>25652035</v>
      </c>
      <c r="G2083" s="50">
        <v>27791024</v>
      </c>
    </row>
    <row r="2084" spans="1:7" x14ac:dyDescent="0.2">
      <c r="A2084" s="50">
        <v>25718</v>
      </c>
      <c r="B2084" s="50">
        <v>2015</v>
      </c>
      <c r="C2084" s="50" t="str">
        <f t="shared" si="32"/>
        <v>257182015</v>
      </c>
      <c r="D2084" s="50">
        <f>VLOOKUP(A2084,CATMUN!$B$2:$G$1123,6,0)</f>
        <v>15</v>
      </c>
      <c r="E2084" s="50" t="s">
        <v>1629</v>
      </c>
      <c r="F2084" s="50">
        <v>33313.93</v>
      </c>
      <c r="G2084" s="50">
        <v>23350.427729999999</v>
      </c>
    </row>
    <row r="2085" spans="1:7" x14ac:dyDescent="0.2">
      <c r="A2085" s="50">
        <v>25718</v>
      </c>
      <c r="B2085" s="50">
        <v>2016</v>
      </c>
      <c r="C2085" s="50" t="str">
        <f t="shared" si="32"/>
        <v>257182016</v>
      </c>
      <c r="D2085" s="50">
        <f>VLOOKUP(A2085,CATMUN!$B$2:$G$1123,6,0)</f>
        <v>15</v>
      </c>
      <c r="E2085" s="50" t="s">
        <v>1629</v>
      </c>
      <c r="F2085" s="50">
        <v>35184710</v>
      </c>
      <c r="G2085" s="50">
        <v>25866452</v>
      </c>
    </row>
    <row r="2086" spans="1:7" x14ac:dyDescent="0.2">
      <c r="A2086" s="50">
        <v>25718</v>
      </c>
      <c r="B2086" s="50">
        <v>2017</v>
      </c>
      <c r="C2086" s="50" t="str">
        <f t="shared" si="32"/>
        <v>257182017</v>
      </c>
      <c r="D2086" s="50">
        <f>VLOOKUP(A2086,CATMUN!$B$2:$G$1123,6,0)</f>
        <v>15</v>
      </c>
      <c r="E2086" s="50" t="s">
        <v>1629</v>
      </c>
      <c r="F2086" s="50">
        <v>28699</v>
      </c>
      <c r="G2086" s="50">
        <v>38136.226560000003</v>
      </c>
    </row>
    <row r="2087" spans="1:7" x14ac:dyDescent="0.2">
      <c r="A2087" s="50">
        <v>25718</v>
      </c>
      <c r="B2087" s="50">
        <v>2018</v>
      </c>
      <c r="C2087" s="50" t="str">
        <f t="shared" si="32"/>
        <v>257182018</v>
      </c>
      <c r="D2087" s="50">
        <f>VLOOKUP(A2087,CATMUN!$B$2:$G$1123,6,0)</f>
        <v>15</v>
      </c>
      <c r="E2087" s="50" t="s">
        <v>1629</v>
      </c>
      <c r="F2087" s="50">
        <v>39683921</v>
      </c>
      <c r="G2087" s="50">
        <v>27791024</v>
      </c>
    </row>
    <row r="2088" spans="1:7" x14ac:dyDescent="0.2">
      <c r="A2088" s="50">
        <v>25736</v>
      </c>
      <c r="B2088" s="50">
        <v>2015</v>
      </c>
      <c r="C2088" s="50" t="str">
        <f t="shared" si="32"/>
        <v>257362015</v>
      </c>
      <c r="D2088" s="50">
        <f>VLOOKUP(A2088,CATMUN!$B$2:$G$1123,6,0)</f>
        <v>6</v>
      </c>
      <c r="E2088" s="50" t="s">
        <v>1630</v>
      </c>
      <c r="F2088" s="50">
        <v>23848.15</v>
      </c>
      <c r="G2088" s="50">
        <v>505977.6875</v>
      </c>
    </row>
    <row r="2089" spans="1:7" x14ac:dyDescent="0.2">
      <c r="A2089" s="50">
        <v>25736</v>
      </c>
      <c r="B2089" s="50">
        <v>2016</v>
      </c>
      <c r="C2089" s="50" t="str">
        <f t="shared" si="32"/>
        <v>257362016</v>
      </c>
      <c r="D2089" s="50">
        <f>VLOOKUP(A2089,CATMUN!$B$2:$G$1123,6,0)</f>
        <v>6</v>
      </c>
      <c r="E2089" s="50" t="s">
        <v>1630</v>
      </c>
      <c r="F2089" s="50">
        <v>44604971</v>
      </c>
      <c r="G2089" s="50">
        <v>530633504</v>
      </c>
    </row>
    <row r="2090" spans="1:7" x14ac:dyDescent="0.2">
      <c r="A2090" s="50">
        <v>25736</v>
      </c>
      <c r="B2090" s="50">
        <v>2017</v>
      </c>
      <c r="C2090" s="50" t="str">
        <f t="shared" si="32"/>
        <v>257362017</v>
      </c>
      <c r="D2090" s="50">
        <f>VLOOKUP(A2090,CATMUN!$B$2:$G$1123,6,0)</f>
        <v>6</v>
      </c>
      <c r="E2090" s="50" t="s">
        <v>1630</v>
      </c>
      <c r="F2090" s="50">
        <v>26811</v>
      </c>
      <c r="G2090" s="50">
        <v>444938.46879999997</v>
      </c>
    </row>
    <row r="2091" spans="1:7" x14ac:dyDescent="0.2">
      <c r="A2091" s="50">
        <v>25736</v>
      </c>
      <c r="B2091" s="50">
        <v>2018</v>
      </c>
      <c r="C2091" s="50" t="str">
        <f t="shared" si="32"/>
        <v>257362018</v>
      </c>
      <c r="D2091" s="50">
        <f>VLOOKUP(A2091,CATMUN!$B$2:$G$1123,6,0)</f>
        <v>6</v>
      </c>
      <c r="E2091" s="50" t="s">
        <v>1630</v>
      </c>
      <c r="F2091" s="50">
        <v>81460997</v>
      </c>
      <c r="G2091" s="50">
        <v>529757888</v>
      </c>
    </row>
    <row r="2092" spans="1:7" x14ac:dyDescent="0.2">
      <c r="A2092" s="50">
        <v>25740</v>
      </c>
      <c r="B2092" s="50">
        <v>2015</v>
      </c>
      <c r="C2092" s="50" t="str">
        <f t="shared" si="32"/>
        <v>257402015</v>
      </c>
      <c r="D2092" s="50">
        <f>VLOOKUP(A2092,CATMUN!$B$2:$G$1123,6,0)</f>
        <v>11</v>
      </c>
      <c r="E2092" s="50" t="s">
        <v>1631</v>
      </c>
      <c r="F2092" s="50">
        <v>611559.87</v>
      </c>
      <c r="G2092" s="50">
        <v>338773.03129999997</v>
      </c>
    </row>
    <row r="2093" spans="1:7" x14ac:dyDescent="0.2">
      <c r="A2093" s="50">
        <v>25740</v>
      </c>
      <c r="B2093" s="50">
        <v>2016</v>
      </c>
      <c r="C2093" s="50" t="str">
        <f t="shared" si="32"/>
        <v>257402016</v>
      </c>
      <c r="D2093" s="50">
        <f>VLOOKUP(A2093,CATMUN!$B$2:$G$1123,6,0)</f>
        <v>11</v>
      </c>
      <c r="E2093" s="50" t="s">
        <v>1631</v>
      </c>
      <c r="F2093" s="50">
        <v>737461099</v>
      </c>
      <c r="G2093" s="50">
        <v>218762448</v>
      </c>
    </row>
    <row r="2094" spans="1:7" x14ac:dyDescent="0.2">
      <c r="A2094" s="50">
        <v>25740</v>
      </c>
      <c r="B2094" s="50">
        <v>2017</v>
      </c>
      <c r="C2094" s="50" t="str">
        <f t="shared" si="32"/>
        <v>257402017</v>
      </c>
      <c r="D2094" s="50">
        <f>VLOOKUP(A2094,CATMUN!$B$2:$G$1123,6,0)</f>
        <v>11</v>
      </c>
      <c r="E2094" s="50" t="s">
        <v>1631</v>
      </c>
      <c r="F2094" s="50">
        <v>947990</v>
      </c>
      <c r="G2094" s="50">
        <v>181327</v>
      </c>
    </row>
    <row r="2095" spans="1:7" x14ac:dyDescent="0.2">
      <c r="A2095" s="50">
        <v>25740</v>
      </c>
      <c r="B2095" s="50">
        <v>2018</v>
      </c>
      <c r="C2095" s="50" t="str">
        <f t="shared" si="32"/>
        <v>257402018</v>
      </c>
      <c r="D2095" s="50">
        <f>VLOOKUP(A2095,CATMUN!$B$2:$G$1123,6,0)</f>
        <v>11</v>
      </c>
      <c r="E2095" s="50" t="s">
        <v>1631</v>
      </c>
      <c r="F2095" s="50">
        <v>671943338</v>
      </c>
      <c r="G2095" s="50">
        <v>221394400</v>
      </c>
    </row>
    <row r="2096" spans="1:7" x14ac:dyDescent="0.2">
      <c r="A2096" s="50">
        <v>25743</v>
      </c>
      <c r="B2096" s="50">
        <v>2015</v>
      </c>
      <c r="C2096" s="50" t="str">
        <f t="shared" si="32"/>
        <v>257432015</v>
      </c>
      <c r="D2096" s="50">
        <f>VLOOKUP(A2096,CATMUN!$B$2:$G$1123,6,0)</f>
        <v>6</v>
      </c>
      <c r="E2096" s="50" t="s">
        <v>1632</v>
      </c>
      <c r="F2096" s="50">
        <v>38851.71</v>
      </c>
      <c r="G2096" s="50">
        <v>505977.6875</v>
      </c>
    </row>
    <row r="2097" spans="1:7" x14ac:dyDescent="0.2">
      <c r="A2097" s="50">
        <v>25743</v>
      </c>
      <c r="B2097" s="50">
        <v>2016</v>
      </c>
      <c r="C2097" s="50" t="str">
        <f t="shared" si="32"/>
        <v>257432016</v>
      </c>
      <c r="D2097" s="50">
        <f>VLOOKUP(A2097,CATMUN!$B$2:$G$1123,6,0)</f>
        <v>6</v>
      </c>
      <c r="E2097" s="50" t="s">
        <v>1632</v>
      </c>
      <c r="F2097" s="50">
        <v>38779067</v>
      </c>
      <c r="G2097" s="50">
        <v>530633504</v>
      </c>
    </row>
    <row r="2098" spans="1:7" x14ac:dyDescent="0.2">
      <c r="A2098" s="50">
        <v>25743</v>
      </c>
      <c r="B2098" s="50">
        <v>2017</v>
      </c>
      <c r="C2098" s="50" t="str">
        <f t="shared" si="32"/>
        <v>257432017</v>
      </c>
      <c r="D2098" s="50">
        <f>VLOOKUP(A2098,CATMUN!$B$2:$G$1123,6,0)</f>
        <v>6</v>
      </c>
      <c r="E2098" s="50" t="s">
        <v>1632</v>
      </c>
      <c r="F2098" s="50">
        <v>35008</v>
      </c>
      <c r="G2098" s="50">
        <v>444938.46879999997</v>
      </c>
    </row>
    <row r="2099" spans="1:7" x14ac:dyDescent="0.2">
      <c r="A2099" s="50">
        <v>25743</v>
      </c>
      <c r="B2099" s="50">
        <v>2018</v>
      </c>
      <c r="C2099" s="50" t="str">
        <f t="shared" si="32"/>
        <v>257432018</v>
      </c>
      <c r="D2099" s="50">
        <f>VLOOKUP(A2099,CATMUN!$B$2:$G$1123,6,0)</f>
        <v>6</v>
      </c>
      <c r="E2099" s="50" t="s">
        <v>1632</v>
      </c>
      <c r="F2099" s="50">
        <v>41748317</v>
      </c>
      <c r="G2099" s="50">
        <v>529757888</v>
      </c>
    </row>
    <row r="2100" spans="1:7" x14ac:dyDescent="0.2">
      <c r="A2100" s="50">
        <v>25745</v>
      </c>
      <c r="B2100" s="50">
        <v>2015</v>
      </c>
      <c r="C2100" s="50" t="str">
        <f t="shared" si="32"/>
        <v>257452015</v>
      </c>
      <c r="D2100" s="50">
        <f>VLOOKUP(A2100,CATMUN!$B$2:$G$1123,6,0)</f>
        <v>14</v>
      </c>
      <c r="E2100" s="50" t="s">
        <v>1633</v>
      </c>
      <c r="F2100" s="50">
        <v>85574.78</v>
      </c>
      <c r="G2100" s="50">
        <v>338773.03129999997</v>
      </c>
    </row>
    <row r="2101" spans="1:7" x14ac:dyDescent="0.2">
      <c r="A2101" s="50">
        <v>25745</v>
      </c>
      <c r="B2101" s="50">
        <v>2016</v>
      </c>
      <c r="C2101" s="50" t="str">
        <f t="shared" si="32"/>
        <v>257452016</v>
      </c>
      <c r="D2101" s="50">
        <f>VLOOKUP(A2101,CATMUN!$B$2:$G$1123,6,0)</f>
        <v>14</v>
      </c>
      <c r="E2101" s="50" t="s">
        <v>1633</v>
      </c>
      <c r="F2101" s="50">
        <v>99200121</v>
      </c>
      <c r="G2101" s="50">
        <v>218762448</v>
      </c>
    </row>
    <row r="2102" spans="1:7" x14ac:dyDescent="0.2">
      <c r="A2102" s="50">
        <v>25745</v>
      </c>
      <c r="B2102" s="50">
        <v>2017</v>
      </c>
      <c r="C2102" s="50" t="str">
        <f t="shared" si="32"/>
        <v>257452017</v>
      </c>
      <c r="D2102" s="50">
        <f>VLOOKUP(A2102,CATMUN!$B$2:$G$1123,6,0)</f>
        <v>14</v>
      </c>
      <c r="E2102" s="50" t="s">
        <v>1633</v>
      </c>
      <c r="F2102" s="50">
        <v>74734.679999999993</v>
      </c>
      <c r="G2102" s="50">
        <v>181327</v>
      </c>
    </row>
    <row r="2103" spans="1:7" x14ac:dyDescent="0.2">
      <c r="A2103" s="50">
        <v>25745</v>
      </c>
      <c r="B2103" s="50">
        <v>2018</v>
      </c>
      <c r="C2103" s="50" t="str">
        <f t="shared" si="32"/>
        <v>257452018</v>
      </c>
      <c r="D2103" s="50">
        <f>VLOOKUP(A2103,CATMUN!$B$2:$G$1123,6,0)</f>
        <v>14</v>
      </c>
      <c r="E2103" s="50" t="s">
        <v>1633</v>
      </c>
      <c r="F2103" s="50">
        <v>70600707</v>
      </c>
      <c r="G2103" s="50">
        <v>221394400</v>
      </c>
    </row>
    <row r="2104" spans="1:7" x14ac:dyDescent="0.2">
      <c r="A2104" s="50">
        <v>25754</v>
      </c>
      <c r="B2104" s="50">
        <v>2015</v>
      </c>
      <c r="C2104" s="50" t="str">
        <f t="shared" si="32"/>
        <v>257542015</v>
      </c>
      <c r="D2104" s="50">
        <f>VLOOKUP(A2104,CATMUN!$B$2:$G$1123,6,0)</f>
        <v>11</v>
      </c>
      <c r="E2104" s="50" t="s">
        <v>1634</v>
      </c>
      <c r="F2104" s="50">
        <v>2949602.46</v>
      </c>
      <c r="G2104" s="50">
        <v>338773.03129999997</v>
      </c>
    </row>
    <row r="2105" spans="1:7" x14ac:dyDescent="0.2">
      <c r="A2105" s="50">
        <v>25754</v>
      </c>
      <c r="B2105" s="50">
        <v>2016</v>
      </c>
      <c r="C2105" s="50" t="str">
        <f t="shared" si="32"/>
        <v>257542016</v>
      </c>
      <c r="D2105" s="50">
        <f>VLOOKUP(A2105,CATMUN!$B$2:$G$1123,6,0)</f>
        <v>11</v>
      </c>
      <c r="E2105" s="50" t="s">
        <v>1634</v>
      </c>
      <c r="F2105" s="50">
        <v>5114647343</v>
      </c>
      <c r="G2105" s="50">
        <v>218762448</v>
      </c>
    </row>
    <row r="2106" spans="1:7" x14ac:dyDescent="0.2">
      <c r="A2106" s="50">
        <v>25754</v>
      </c>
      <c r="B2106" s="50">
        <v>2017</v>
      </c>
      <c r="C2106" s="50" t="str">
        <f t="shared" si="32"/>
        <v>257542017</v>
      </c>
      <c r="D2106" s="50">
        <f>VLOOKUP(A2106,CATMUN!$B$2:$G$1123,6,0)</f>
        <v>11</v>
      </c>
      <c r="E2106" s="50" t="s">
        <v>1634</v>
      </c>
      <c r="F2106" s="50">
        <v>2924362.26</v>
      </c>
      <c r="G2106" s="50">
        <v>181327</v>
      </c>
    </row>
    <row r="2107" spans="1:7" x14ac:dyDescent="0.2">
      <c r="A2107" s="50">
        <v>25754</v>
      </c>
      <c r="B2107" s="50">
        <v>2018</v>
      </c>
      <c r="C2107" s="50" t="str">
        <f t="shared" si="32"/>
        <v>257542018</v>
      </c>
      <c r="D2107" s="50">
        <f>VLOOKUP(A2107,CATMUN!$B$2:$G$1123,6,0)</f>
        <v>11</v>
      </c>
      <c r="E2107" s="50" t="s">
        <v>1634</v>
      </c>
      <c r="F2107" s="50">
        <v>4159369610</v>
      </c>
      <c r="G2107" s="50">
        <v>221394400</v>
      </c>
    </row>
    <row r="2108" spans="1:7" x14ac:dyDescent="0.2">
      <c r="A2108" s="50">
        <v>25758</v>
      </c>
      <c r="B2108" s="50">
        <v>2015</v>
      </c>
      <c r="C2108" s="50" t="str">
        <f t="shared" si="32"/>
        <v>257582015</v>
      </c>
      <c r="D2108" s="50">
        <f>VLOOKUP(A2108,CATMUN!$B$2:$G$1123,6,0)</f>
        <v>14</v>
      </c>
      <c r="E2108" s="50" t="s">
        <v>1635</v>
      </c>
      <c r="F2108" s="50">
        <v>1041130</v>
      </c>
      <c r="G2108" s="50">
        <v>338773.03129999997</v>
      </c>
    </row>
    <row r="2109" spans="1:7" x14ac:dyDescent="0.2">
      <c r="A2109" s="50">
        <v>25758</v>
      </c>
      <c r="B2109" s="50">
        <v>2016</v>
      </c>
      <c r="C2109" s="50" t="str">
        <f t="shared" si="32"/>
        <v>257582016</v>
      </c>
      <c r="D2109" s="50">
        <f>VLOOKUP(A2109,CATMUN!$B$2:$G$1123,6,0)</f>
        <v>14</v>
      </c>
      <c r="E2109" s="50" t="s">
        <v>1635</v>
      </c>
      <c r="F2109" s="50">
        <v>1644225499</v>
      </c>
      <c r="G2109" s="50">
        <v>218762448</v>
      </c>
    </row>
    <row r="2110" spans="1:7" x14ac:dyDescent="0.2">
      <c r="A2110" s="50">
        <v>25758</v>
      </c>
      <c r="B2110" s="50">
        <v>2017</v>
      </c>
      <c r="C2110" s="50" t="str">
        <f t="shared" si="32"/>
        <v>257582017</v>
      </c>
      <c r="D2110" s="50">
        <f>VLOOKUP(A2110,CATMUN!$B$2:$G$1123,6,0)</f>
        <v>14</v>
      </c>
      <c r="E2110" s="50" t="s">
        <v>1635</v>
      </c>
      <c r="F2110" s="50">
        <v>1049087</v>
      </c>
      <c r="G2110" s="50">
        <v>181327</v>
      </c>
    </row>
    <row r="2111" spans="1:7" x14ac:dyDescent="0.2">
      <c r="A2111" s="50">
        <v>25758</v>
      </c>
      <c r="B2111" s="50">
        <v>2018</v>
      </c>
      <c r="C2111" s="50" t="str">
        <f t="shared" si="32"/>
        <v>257582018</v>
      </c>
      <c r="D2111" s="50">
        <f>VLOOKUP(A2111,CATMUN!$B$2:$G$1123,6,0)</f>
        <v>14</v>
      </c>
      <c r="E2111" s="50" t="s">
        <v>1635</v>
      </c>
      <c r="F2111" s="50">
        <v>1311887190</v>
      </c>
      <c r="G2111" s="50">
        <v>221394400</v>
      </c>
    </row>
    <row r="2112" spans="1:7" x14ac:dyDescent="0.2">
      <c r="A2112" s="50">
        <v>25769</v>
      </c>
      <c r="B2112" s="50">
        <v>2015</v>
      </c>
      <c r="C2112" s="50" t="str">
        <f t="shared" si="32"/>
        <v>257692015</v>
      </c>
      <c r="D2112" s="50">
        <f>VLOOKUP(A2112,CATMUN!$B$2:$G$1123,6,0)</f>
        <v>14</v>
      </c>
      <c r="E2112" s="50" t="s">
        <v>1636</v>
      </c>
      <c r="F2112" s="50">
        <v>145066.92000000001</v>
      </c>
      <c r="G2112" s="50">
        <v>338773.03129999997</v>
      </c>
    </row>
    <row r="2113" spans="1:7" x14ac:dyDescent="0.2">
      <c r="A2113" s="50">
        <v>25769</v>
      </c>
      <c r="B2113" s="50">
        <v>2016</v>
      </c>
      <c r="C2113" s="50" t="str">
        <f t="shared" si="32"/>
        <v>257692016</v>
      </c>
      <c r="D2113" s="50">
        <f>VLOOKUP(A2113,CATMUN!$B$2:$G$1123,6,0)</f>
        <v>14</v>
      </c>
      <c r="E2113" s="50" t="s">
        <v>1636</v>
      </c>
      <c r="F2113" s="50">
        <v>101416650</v>
      </c>
      <c r="G2113" s="50">
        <v>218762448</v>
      </c>
    </row>
    <row r="2114" spans="1:7" x14ac:dyDescent="0.2">
      <c r="A2114" s="50">
        <v>25769</v>
      </c>
      <c r="B2114" s="50">
        <v>2017</v>
      </c>
      <c r="C2114" s="50" t="str">
        <f t="shared" si="32"/>
        <v>257692017</v>
      </c>
      <c r="D2114" s="50">
        <f>VLOOKUP(A2114,CATMUN!$B$2:$G$1123,6,0)</f>
        <v>14</v>
      </c>
      <c r="E2114" s="50" t="s">
        <v>1636</v>
      </c>
      <c r="F2114" s="50">
        <v>228326.71</v>
      </c>
      <c r="G2114" s="50">
        <v>181327</v>
      </c>
    </row>
    <row r="2115" spans="1:7" x14ac:dyDescent="0.2">
      <c r="A2115" s="50">
        <v>25769</v>
      </c>
      <c r="B2115" s="50">
        <v>2018</v>
      </c>
      <c r="C2115" s="50" t="str">
        <f t="shared" ref="C2115:C2178" si="33">A2115&amp;B2115</f>
        <v>257692018</v>
      </c>
      <c r="D2115" s="50">
        <f>VLOOKUP(A2115,CATMUN!$B$2:$G$1123,6,0)</f>
        <v>14</v>
      </c>
      <c r="E2115" s="50" t="s">
        <v>1636</v>
      </c>
      <c r="F2115" s="50">
        <v>95018000</v>
      </c>
      <c r="G2115" s="50">
        <v>221394400</v>
      </c>
    </row>
    <row r="2116" spans="1:7" x14ac:dyDescent="0.2">
      <c r="A2116" s="50">
        <v>25772</v>
      </c>
      <c r="B2116" s="50">
        <v>2015</v>
      </c>
      <c r="C2116" s="50" t="str">
        <f t="shared" si="33"/>
        <v>257722015</v>
      </c>
      <c r="D2116" s="50">
        <f>VLOOKUP(A2116,CATMUN!$B$2:$G$1123,6,0)</f>
        <v>14</v>
      </c>
      <c r="E2116" s="50" t="s">
        <v>1637</v>
      </c>
      <c r="F2116" s="50">
        <v>180465</v>
      </c>
      <c r="G2116" s="50">
        <v>338773.03129999997</v>
      </c>
    </row>
    <row r="2117" spans="1:7" x14ac:dyDescent="0.2">
      <c r="A2117" s="50">
        <v>25772</v>
      </c>
      <c r="B2117" s="50">
        <v>2016</v>
      </c>
      <c r="C2117" s="50" t="str">
        <f t="shared" si="33"/>
        <v>257722016</v>
      </c>
      <c r="D2117" s="50">
        <f>VLOOKUP(A2117,CATMUN!$B$2:$G$1123,6,0)</f>
        <v>14</v>
      </c>
      <c r="E2117" s="50" t="s">
        <v>1637</v>
      </c>
      <c r="F2117" s="50">
        <v>179077128</v>
      </c>
      <c r="G2117" s="50">
        <v>218762448</v>
      </c>
    </row>
    <row r="2118" spans="1:7" x14ac:dyDescent="0.2">
      <c r="A2118" s="50">
        <v>25772</v>
      </c>
      <c r="B2118" s="50">
        <v>2017</v>
      </c>
      <c r="C2118" s="50" t="str">
        <f t="shared" si="33"/>
        <v>257722017</v>
      </c>
      <c r="D2118" s="50">
        <f>VLOOKUP(A2118,CATMUN!$B$2:$G$1123,6,0)</f>
        <v>14</v>
      </c>
      <c r="E2118" s="50" t="s">
        <v>1637</v>
      </c>
      <c r="F2118" s="50">
        <v>147857.85999999999</v>
      </c>
      <c r="G2118" s="50">
        <v>181327</v>
      </c>
    </row>
    <row r="2119" spans="1:7" x14ac:dyDescent="0.2">
      <c r="A2119" s="50">
        <v>25772</v>
      </c>
      <c r="B2119" s="50">
        <v>2018</v>
      </c>
      <c r="C2119" s="50" t="str">
        <f t="shared" si="33"/>
        <v>257722018</v>
      </c>
      <c r="D2119" s="50">
        <f>VLOOKUP(A2119,CATMUN!$B$2:$G$1123,6,0)</f>
        <v>14</v>
      </c>
      <c r="E2119" s="50" t="s">
        <v>1637</v>
      </c>
      <c r="F2119" s="50">
        <v>148879493</v>
      </c>
      <c r="G2119" s="50">
        <v>221394400</v>
      </c>
    </row>
    <row r="2120" spans="1:7" x14ac:dyDescent="0.2">
      <c r="A2120" s="50">
        <v>25777</v>
      </c>
      <c r="B2120" s="50">
        <v>2015</v>
      </c>
      <c r="C2120" s="50" t="str">
        <f t="shared" si="33"/>
        <v>257772015</v>
      </c>
      <c r="D2120" s="50">
        <f>VLOOKUP(A2120,CATMUN!$B$2:$G$1123,6,0)</f>
        <v>15</v>
      </c>
      <c r="E2120" s="50" t="s">
        <v>1638</v>
      </c>
      <c r="F2120" s="50">
        <v>8255.3700000000008</v>
      </c>
      <c r="G2120" s="50">
        <v>23350.427729999999</v>
      </c>
    </row>
    <row r="2121" spans="1:7" x14ac:dyDescent="0.2">
      <c r="A2121" s="50">
        <v>25777</v>
      </c>
      <c r="B2121" s="50">
        <v>2016</v>
      </c>
      <c r="C2121" s="50" t="str">
        <f t="shared" si="33"/>
        <v>257772016</v>
      </c>
      <c r="D2121" s="50">
        <f>VLOOKUP(A2121,CATMUN!$B$2:$G$1123,6,0)</f>
        <v>15</v>
      </c>
      <c r="E2121" s="50" t="s">
        <v>1638</v>
      </c>
      <c r="F2121" s="50">
        <v>10511135.73</v>
      </c>
      <c r="G2121" s="50">
        <v>25866452</v>
      </c>
    </row>
    <row r="2122" spans="1:7" x14ac:dyDescent="0.2">
      <c r="A2122" s="50">
        <v>25777</v>
      </c>
      <c r="B2122" s="50">
        <v>2017</v>
      </c>
      <c r="C2122" s="50" t="str">
        <f t="shared" si="33"/>
        <v>257772017</v>
      </c>
      <c r="D2122" s="50">
        <f>VLOOKUP(A2122,CATMUN!$B$2:$G$1123,6,0)</f>
        <v>15</v>
      </c>
      <c r="E2122" s="50" t="s">
        <v>1638</v>
      </c>
      <c r="F2122" s="50">
        <v>10038</v>
      </c>
      <c r="G2122" s="50">
        <v>38136.226560000003</v>
      </c>
    </row>
    <row r="2123" spans="1:7" x14ac:dyDescent="0.2">
      <c r="A2123" s="50">
        <v>25777</v>
      </c>
      <c r="B2123" s="50">
        <v>2018</v>
      </c>
      <c r="C2123" s="50" t="str">
        <f t="shared" si="33"/>
        <v>257772018</v>
      </c>
      <c r="D2123" s="50">
        <f>VLOOKUP(A2123,CATMUN!$B$2:$G$1123,6,0)</f>
        <v>15</v>
      </c>
      <c r="E2123" s="50" t="s">
        <v>1638</v>
      </c>
      <c r="F2123" s="50">
        <v>16875129.23</v>
      </c>
      <c r="G2123" s="50">
        <v>27791024</v>
      </c>
    </row>
    <row r="2124" spans="1:7" x14ac:dyDescent="0.2">
      <c r="A2124" s="50">
        <v>25779</v>
      </c>
      <c r="B2124" s="50">
        <v>2015</v>
      </c>
      <c r="C2124" s="50" t="str">
        <f t="shared" si="33"/>
        <v>257792015</v>
      </c>
      <c r="D2124" s="50">
        <f>VLOOKUP(A2124,CATMUN!$B$2:$G$1123,6,0)</f>
        <v>14</v>
      </c>
      <c r="E2124" s="50" t="s">
        <v>1639</v>
      </c>
      <c r="F2124" s="50">
        <v>3548</v>
      </c>
      <c r="G2124" s="50">
        <v>338773.03129999997</v>
      </c>
    </row>
    <row r="2125" spans="1:7" x14ac:dyDescent="0.2">
      <c r="A2125" s="50">
        <v>25779</v>
      </c>
      <c r="B2125" s="50">
        <v>2016</v>
      </c>
      <c r="C2125" s="50" t="str">
        <f t="shared" si="33"/>
        <v>257792016</v>
      </c>
      <c r="D2125" s="50">
        <f>VLOOKUP(A2125,CATMUN!$B$2:$G$1123,6,0)</f>
        <v>14</v>
      </c>
      <c r="E2125" s="50" t="s">
        <v>1639</v>
      </c>
      <c r="F2125" s="50">
        <v>4623404</v>
      </c>
      <c r="G2125" s="50">
        <v>218762448</v>
      </c>
    </row>
    <row r="2126" spans="1:7" x14ac:dyDescent="0.2">
      <c r="A2126" s="50">
        <v>25779</v>
      </c>
      <c r="B2126" s="50">
        <v>2017</v>
      </c>
      <c r="C2126" s="50" t="str">
        <f t="shared" si="33"/>
        <v>257792017</v>
      </c>
      <c r="D2126" s="50">
        <f>VLOOKUP(A2126,CATMUN!$B$2:$G$1123,6,0)</f>
        <v>14</v>
      </c>
      <c r="E2126" s="50" t="s">
        <v>1639</v>
      </c>
      <c r="F2126" s="50">
        <v>3403</v>
      </c>
      <c r="G2126" s="50">
        <v>181327</v>
      </c>
    </row>
    <row r="2127" spans="1:7" x14ac:dyDescent="0.2">
      <c r="A2127" s="50">
        <v>25779</v>
      </c>
      <c r="B2127" s="50">
        <v>2018</v>
      </c>
      <c r="C2127" s="50" t="str">
        <f t="shared" si="33"/>
        <v>257792018</v>
      </c>
      <c r="D2127" s="50">
        <f>VLOOKUP(A2127,CATMUN!$B$2:$G$1123,6,0)</f>
        <v>14</v>
      </c>
      <c r="E2127" s="50" t="s">
        <v>1639</v>
      </c>
      <c r="F2127" s="50">
        <v>5373450</v>
      </c>
      <c r="G2127" s="50">
        <v>221394400</v>
      </c>
    </row>
    <row r="2128" spans="1:7" x14ac:dyDescent="0.2">
      <c r="A2128" s="50">
        <v>25781</v>
      </c>
      <c r="B2128" s="50">
        <v>2015</v>
      </c>
      <c r="C2128" s="50" t="str">
        <f t="shared" si="33"/>
        <v>257812015</v>
      </c>
      <c r="D2128" s="50">
        <f>VLOOKUP(A2128,CATMUN!$B$2:$G$1123,6,0)</f>
        <v>14</v>
      </c>
      <c r="E2128" s="50" t="s">
        <v>1640</v>
      </c>
      <c r="F2128" s="50">
        <v>16948.03</v>
      </c>
      <c r="G2128" s="50">
        <v>338773.03129999997</v>
      </c>
    </row>
    <row r="2129" spans="1:7" x14ac:dyDescent="0.2">
      <c r="A2129" s="50">
        <v>25781</v>
      </c>
      <c r="B2129" s="50">
        <v>2016</v>
      </c>
      <c r="C2129" s="50" t="str">
        <f t="shared" si="33"/>
        <v>257812016</v>
      </c>
      <c r="D2129" s="50">
        <f>VLOOKUP(A2129,CATMUN!$B$2:$G$1123,6,0)</f>
        <v>14</v>
      </c>
      <c r="E2129" s="50" t="s">
        <v>1640</v>
      </c>
      <c r="F2129" s="50">
        <v>15390660</v>
      </c>
      <c r="G2129" s="50">
        <v>218762448</v>
      </c>
    </row>
    <row r="2130" spans="1:7" x14ac:dyDescent="0.2">
      <c r="A2130" s="50">
        <v>25781</v>
      </c>
      <c r="B2130" s="50">
        <v>2017</v>
      </c>
      <c r="C2130" s="50" t="str">
        <f t="shared" si="33"/>
        <v>257812017</v>
      </c>
      <c r="D2130" s="50">
        <f>VLOOKUP(A2130,CATMUN!$B$2:$G$1123,6,0)</f>
        <v>14</v>
      </c>
      <c r="E2130" s="50" t="s">
        <v>1640</v>
      </c>
      <c r="F2130" s="50">
        <v>14232.62</v>
      </c>
      <c r="G2130" s="50">
        <v>181327</v>
      </c>
    </row>
    <row r="2131" spans="1:7" x14ac:dyDescent="0.2">
      <c r="A2131" s="50">
        <v>25781</v>
      </c>
      <c r="B2131" s="50">
        <v>2018</v>
      </c>
      <c r="C2131" s="50" t="str">
        <f t="shared" si="33"/>
        <v>257812018</v>
      </c>
      <c r="D2131" s="50">
        <f>VLOOKUP(A2131,CATMUN!$B$2:$G$1123,6,0)</f>
        <v>14</v>
      </c>
      <c r="E2131" s="50" t="s">
        <v>1640</v>
      </c>
      <c r="F2131" s="50">
        <v>20943006</v>
      </c>
      <c r="G2131" s="50">
        <v>221394400</v>
      </c>
    </row>
    <row r="2132" spans="1:7" x14ac:dyDescent="0.2">
      <c r="A2132" s="50">
        <v>25785</v>
      </c>
      <c r="B2132" s="50">
        <v>2015</v>
      </c>
      <c r="C2132" s="50" t="str">
        <f t="shared" si="33"/>
        <v>257852015</v>
      </c>
      <c r="D2132" s="50">
        <f>VLOOKUP(A2132,CATMUN!$B$2:$G$1123,6,0)</f>
        <v>14</v>
      </c>
      <c r="E2132" s="50" t="s">
        <v>1641</v>
      </c>
      <c r="F2132" s="50">
        <v>78173.08</v>
      </c>
      <c r="G2132" s="50">
        <v>338773.03129999997</v>
      </c>
    </row>
    <row r="2133" spans="1:7" x14ac:dyDescent="0.2">
      <c r="A2133" s="50">
        <v>25785</v>
      </c>
      <c r="B2133" s="50">
        <v>2016</v>
      </c>
      <c r="C2133" s="50" t="str">
        <f t="shared" si="33"/>
        <v>257852016</v>
      </c>
      <c r="D2133" s="50">
        <f>VLOOKUP(A2133,CATMUN!$B$2:$G$1123,6,0)</f>
        <v>14</v>
      </c>
      <c r="E2133" s="50" t="s">
        <v>1641</v>
      </c>
      <c r="F2133" s="50">
        <v>80213861</v>
      </c>
      <c r="G2133" s="50">
        <v>218762448</v>
      </c>
    </row>
    <row r="2134" spans="1:7" x14ac:dyDescent="0.2">
      <c r="A2134" s="50">
        <v>25785</v>
      </c>
      <c r="B2134" s="50">
        <v>2017</v>
      </c>
      <c r="C2134" s="50" t="str">
        <f t="shared" si="33"/>
        <v>257852017</v>
      </c>
      <c r="D2134" s="50">
        <f>VLOOKUP(A2134,CATMUN!$B$2:$G$1123,6,0)</f>
        <v>14</v>
      </c>
      <c r="E2134" s="50" t="s">
        <v>1641</v>
      </c>
      <c r="F2134" s="50">
        <v>46152.7</v>
      </c>
      <c r="G2134" s="50">
        <v>181327</v>
      </c>
    </row>
    <row r="2135" spans="1:7" x14ac:dyDescent="0.2">
      <c r="A2135" s="50">
        <v>25785</v>
      </c>
      <c r="B2135" s="50">
        <v>2018</v>
      </c>
      <c r="C2135" s="50" t="str">
        <f t="shared" si="33"/>
        <v>257852018</v>
      </c>
      <c r="D2135" s="50">
        <f>VLOOKUP(A2135,CATMUN!$B$2:$G$1123,6,0)</f>
        <v>14</v>
      </c>
      <c r="E2135" s="50" t="s">
        <v>1641</v>
      </c>
      <c r="F2135" s="50">
        <v>79327975</v>
      </c>
      <c r="G2135" s="50">
        <v>221394400</v>
      </c>
    </row>
    <row r="2136" spans="1:7" x14ac:dyDescent="0.2">
      <c r="A2136" s="50">
        <v>25793</v>
      </c>
      <c r="B2136" s="50">
        <v>2015</v>
      </c>
      <c r="C2136" s="50" t="str">
        <f t="shared" si="33"/>
        <v>257932015</v>
      </c>
      <c r="D2136" s="50">
        <f>VLOOKUP(A2136,CATMUN!$B$2:$G$1123,6,0)</f>
        <v>14</v>
      </c>
      <c r="E2136" s="50" t="s">
        <v>1642</v>
      </c>
      <c r="F2136" s="50">
        <v>23279.96</v>
      </c>
      <c r="G2136" s="50">
        <v>338773.03129999997</v>
      </c>
    </row>
    <row r="2137" spans="1:7" x14ac:dyDescent="0.2">
      <c r="A2137" s="50">
        <v>25793</v>
      </c>
      <c r="B2137" s="50">
        <v>2016</v>
      </c>
      <c r="C2137" s="50" t="str">
        <f t="shared" si="33"/>
        <v>257932016</v>
      </c>
      <c r="D2137" s="50">
        <f>VLOOKUP(A2137,CATMUN!$B$2:$G$1123,6,0)</f>
        <v>14</v>
      </c>
      <c r="E2137" s="50" t="s">
        <v>1642</v>
      </c>
      <c r="F2137" s="50">
        <v>29152000</v>
      </c>
      <c r="G2137" s="50">
        <v>218762448</v>
      </c>
    </row>
    <row r="2138" spans="1:7" x14ac:dyDescent="0.2">
      <c r="A2138" s="50">
        <v>25793</v>
      </c>
      <c r="B2138" s="50">
        <v>2017</v>
      </c>
      <c r="C2138" s="50" t="str">
        <f t="shared" si="33"/>
        <v>257932017</v>
      </c>
      <c r="D2138" s="50">
        <f>VLOOKUP(A2138,CATMUN!$B$2:$G$1123,6,0)</f>
        <v>14</v>
      </c>
      <c r="E2138" s="50" t="s">
        <v>1642</v>
      </c>
      <c r="F2138" s="50">
        <v>17992.259999999998</v>
      </c>
      <c r="G2138" s="50">
        <v>181327</v>
      </c>
    </row>
    <row r="2139" spans="1:7" x14ac:dyDescent="0.2">
      <c r="A2139" s="50">
        <v>25793</v>
      </c>
      <c r="B2139" s="50">
        <v>2018</v>
      </c>
      <c r="C2139" s="50" t="str">
        <f t="shared" si="33"/>
        <v>257932018</v>
      </c>
      <c r="D2139" s="50">
        <f>VLOOKUP(A2139,CATMUN!$B$2:$G$1123,6,0)</f>
        <v>14</v>
      </c>
      <c r="E2139" s="50" t="s">
        <v>1642</v>
      </c>
      <c r="F2139" s="50">
        <v>44615205</v>
      </c>
      <c r="G2139" s="50">
        <v>221394400</v>
      </c>
    </row>
    <row r="2140" spans="1:7" x14ac:dyDescent="0.2">
      <c r="A2140" s="50">
        <v>25797</v>
      </c>
      <c r="B2140" s="50">
        <v>2015</v>
      </c>
      <c r="C2140" s="50" t="str">
        <f t="shared" si="33"/>
        <v>257972015</v>
      </c>
      <c r="D2140" s="50">
        <f>VLOOKUP(A2140,CATMUN!$B$2:$G$1123,6,0)</f>
        <v>14</v>
      </c>
      <c r="E2140" s="50" t="s">
        <v>1643</v>
      </c>
      <c r="F2140" s="50">
        <v>5131.25</v>
      </c>
      <c r="G2140" s="50">
        <v>338773.03129999997</v>
      </c>
    </row>
    <row r="2141" spans="1:7" x14ac:dyDescent="0.2">
      <c r="A2141" s="50">
        <v>25797</v>
      </c>
      <c r="B2141" s="50">
        <v>2016</v>
      </c>
      <c r="C2141" s="50" t="str">
        <f t="shared" si="33"/>
        <v>257972016</v>
      </c>
      <c r="D2141" s="50">
        <f>VLOOKUP(A2141,CATMUN!$B$2:$G$1123,6,0)</f>
        <v>14</v>
      </c>
      <c r="E2141" s="50" t="s">
        <v>1643</v>
      </c>
      <c r="F2141" s="50">
        <v>12710900</v>
      </c>
      <c r="G2141" s="50">
        <v>218762448</v>
      </c>
    </row>
    <row r="2142" spans="1:7" x14ac:dyDescent="0.2">
      <c r="A2142" s="50">
        <v>25797</v>
      </c>
      <c r="B2142" s="50">
        <v>2017</v>
      </c>
      <c r="C2142" s="50" t="str">
        <f t="shared" si="33"/>
        <v>257972017</v>
      </c>
      <c r="D2142" s="50">
        <f>VLOOKUP(A2142,CATMUN!$B$2:$G$1123,6,0)</f>
        <v>14</v>
      </c>
      <c r="E2142" s="50" t="s">
        <v>1643</v>
      </c>
      <c r="F2142" s="50">
        <v>3035</v>
      </c>
      <c r="G2142" s="50">
        <v>181327</v>
      </c>
    </row>
    <row r="2143" spans="1:7" x14ac:dyDescent="0.2">
      <c r="A2143" s="50">
        <v>25797</v>
      </c>
      <c r="B2143" s="50">
        <v>2018</v>
      </c>
      <c r="C2143" s="50" t="str">
        <f t="shared" si="33"/>
        <v>257972018</v>
      </c>
      <c r="D2143" s="50">
        <f>VLOOKUP(A2143,CATMUN!$B$2:$G$1123,6,0)</f>
        <v>14</v>
      </c>
      <c r="E2143" s="50" t="s">
        <v>1643</v>
      </c>
      <c r="F2143" s="50">
        <v>12406000</v>
      </c>
      <c r="G2143" s="50">
        <v>221394400</v>
      </c>
    </row>
    <row r="2144" spans="1:7" x14ac:dyDescent="0.2">
      <c r="A2144" s="50">
        <v>25799</v>
      </c>
      <c r="B2144" s="50">
        <v>2015</v>
      </c>
      <c r="C2144" s="50" t="str">
        <f t="shared" si="33"/>
        <v>257992015</v>
      </c>
      <c r="D2144" s="50">
        <f>VLOOKUP(A2144,CATMUN!$B$2:$G$1123,6,0)</f>
        <v>14</v>
      </c>
      <c r="E2144" s="50" t="s">
        <v>1644</v>
      </c>
      <c r="F2144" s="50">
        <v>1073648.8700000001</v>
      </c>
      <c r="G2144" s="50">
        <v>505977.6875</v>
      </c>
    </row>
    <row r="2145" spans="1:7" x14ac:dyDescent="0.2">
      <c r="A2145" s="50">
        <v>25799</v>
      </c>
      <c r="B2145" s="50">
        <v>2016</v>
      </c>
      <c r="C2145" s="50" t="str">
        <f t="shared" si="33"/>
        <v>257992016</v>
      </c>
      <c r="D2145" s="50">
        <f>VLOOKUP(A2145,CATMUN!$B$2:$G$1123,6,0)</f>
        <v>14</v>
      </c>
      <c r="E2145" s="50" t="s">
        <v>1644</v>
      </c>
      <c r="F2145" s="50">
        <v>1297260594</v>
      </c>
      <c r="G2145" s="50">
        <v>530633504</v>
      </c>
    </row>
    <row r="2146" spans="1:7" x14ac:dyDescent="0.2">
      <c r="A2146" s="50">
        <v>25799</v>
      </c>
      <c r="B2146" s="50">
        <v>2017</v>
      </c>
      <c r="C2146" s="50" t="str">
        <f t="shared" si="33"/>
        <v>257992017</v>
      </c>
      <c r="D2146" s="50">
        <f>VLOOKUP(A2146,CATMUN!$B$2:$G$1123,6,0)</f>
        <v>14</v>
      </c>
      <c r="E2146" s="50" t="s">
        <v>1644</v>
      </c>
      <c r="F2146" s="50">
        <v>1012477.41</v>
      </c>
      <c r="G2146" s="50">
        <v>444938.46879999997</v>
      </c>
    </row>
    <row r="2147" spans="1:7" x14ac:dyDescent="0.2">
      <c r="A2147" s="50">
        <v>25799</v>
      </c>
      <c r="B2147" s="50">
        <v>2018</v>
      </c>
      <c r="C2147" s="50" t="str">
        <f t="shared" si="33"/>
        <v>257992018</v>
      </c>
      <c r="D2147" s="50">
        <f>VLOOKUP(A2147,CATMUN!$B$2:$G$1123,6,0)</f>
        <v>14</v>
      </c>
      <c r="E2147" s="50" t="s">
        <v>1644</v>
      </c>
      <c r="F2147" s="50">
        <v>1496538991</v>
      </c>
      <c r="G2147" s="50">
        <v>529757888</v>
      </c>
    </row>
    <row r="2148" spans="1:7" x14ac:dyDescent="0.2">
      <c r="A2148" s="50">
        <v>25805</v>
      </c>
      <c r="B2148" s="50">
        <v>2015</v>
      </c>
      <c r="C2148" s="50" t="str">
        <f t="shared" si="33"/>
        <v>258052015</v>
      </c>
      <c r="D2148" s="50">
        <f>VLOOKUP(A2148,CATMUN!$B$2:$G$1123,6,0)</f>
        <v>15</v>
      </c>
      <c r="E2148" s="50" t="s">
        <v>1645</v>
      </c>
      <c r="F2148" s="50">
        <v>5082</v>
      </c>
      <c r="G2148" s="50">
        <v>23350.427729999999</v>
      </c>
    </row>
    <row r="2149" spans="1:7" x14ac:dyDescent="0.2">
      <c r="A2149" s="50">
        <v>25805</v>
      </c>
      <c r="B2149" s="50">
        <v>2016</v>
      </c>
      <c r="C2149" s="50" t="str">
        <f t="shared" si="33"/>
        <v>258052016</v>
      </c>
      <c r="D2149" s="50">
        <f>VLOOKUP(A2149,CATMUN!$B$2:$G$1123,6,0)</f>
        <v>15</v>
      </c>
      <c r="E2149" s="50" t="s">
        <v>1645</v>
      </c>
      <c r="F2149" s="50">
        <v>4062114</v>
      </c>
      <c r="G2149" s="50">
        <v>25866452</v>
      </c>
    </row>
    <row r="2150" spans="1:7" x14ac:dyDescent="0.2">
      <c r="A2150" s="50">
        <v>25805</v>
      </c>
      <c r="B2150" s="50">
        <v>2017</v>
      </c>
      <c r="C2150" s="50" t="str">
        <f t="shared" si="33"/>
        <v>258052017</v>
      </c>
      <c r="D2150" s="50">
        <f>VLOOKUP(A2150,CATMUN!$B$2:$G$1123,6,0)</f>
        <v>15</v>
      </c>
      <c r="E2150" s="50" t="s">
        <v>1645</v>
      </c>
      <c r="F2150" s="50">
        <v>3231</v>
      </c>
      <c r="G2150" s="50">
        <v>38136.226560000003</v>
      </c>
    </row>
    <row r="2151" spans="1:7" x14ac:dyDescent="0.2">
      <c r="A2151" s="50">
        <v>25805</v>
      </c>
      <c r="B2151" s="50">
        <v>2018</v>
      </c>
      <c r="C2151" s="50" t="str">
        <f t="shared" si="33"/>
        <v>258052018</v>
      </c>
      <c r="D2151" s="50">
        <f>VLOOKUP(A2151,CATMUN!$B$2:$G$1123,6,0)</f>
        <v>15</v>
      </c>
      <c r="E2151" s="50" t="s">
        <v>1645</v>
      </c>
      <c r="F2151" s="50">
        <v>6434000</v>
      </c>
      <c r="G2151" s="50">
        <v>27791024</v>
      </c>
    </row>
    <row r="2152" spans="1:7" x14ac:dyDescent="0.2">
      <c r="A2152" s="50">
        <v>25807</v>
      </c>
      <c r="B2152" s="50">
        <v>2015</v>
      </c>
      <c r="C2152" s="50" t="str">
        <f t="shared" si="33"/>
        <v>258072015</v>
      </c>
      <c r="D2152" s="50">
        <f>VLOOKUP(A2152,CATMUN!$B$2:$G$1123,6,0)</f>
        <v>15</v>
      </c>
      <c r="E2152" s="50" t="s">
        <v>1646</v>
      </c>
      <c r="F2152" s="50">
        <v>322</v>
      </c>
      <c r="G2152" s="50">
        <v>23350.427729999999</v>
      </c>
    </row>
    <row r="2153" spans="1:7" x14ac:dyDescent="0.2">
      <c r="A2153" s="50">
        <v>25807</v>
      </c>
      <c r="B2153" s="50">
        <v>2016</v>
      </c>
      <c r="C2153" s="50" t="str">
        <f t="shared" si="33"/>
        <v>258072016</v>
      </c>
      <c r="D2153" s="50">
        <f>VLOOKUP(A2153,CATMUN!$B$2:$G$1123,6,0)</f>
        <v>15</v>
      </c>
      <c r="E2153" s="50" t="s">
        <v>1646</v>
      </c>
      <c r="F2153" s="50">
        <v>1791149</v>
      </c>
      <c r="G2153" s="50">
        <v>25866452</v>
      </c>
    </row>
    <row r="2154" spans="1:7" x14ac:dyDescent="0.2">
      <c r="A2154" s="50">
        <v>25807</v>
      </c>
      <c r="B2154" s="50">
        <v>2017</v>
      </c>
      <c r="C2154" s="50" t="str">
        <f t="shared" si="33"/>
        <v>258072017</v>
      </c>
      <c r="D2154" s="50">
        <f>VLOOKUP(A2154,CATMUN!$B$2:$G$1123,6,0)</f>
        <v>15</v>
      </c>
      <c r="E2154" s="50" t="s">
        <v>1646</v>
      </c>
      <c r="F2154" s="50">
        <v>0</v>
      </c>
      <c r="G2154" s="50">
        <v>38136.226560000003</v>
      </c>
    </row>
    <row r="2155" spans="1:7" x14ac:dyDescent="0.2">
      <c r="A2155" s="50">
        <v>25807</v>
      </c>
      <c r="B2155" s="50">
        <v>2018</v>
      </c>
      <c r="C2155" s="50" t="str">
        <f t="shared" si="33"/>
        <v>258072018</v>
      </c>
      <c r="D2155" s="50">
        <f>VLOOKUP(A2155,CATMUN!$B$2:$G$1123,6,0)</f>
        <v>15</v>
      </c>
      <c r="E2155" s="50" t="s">
        <v>1646</v>
      </c>
      <c r="F2155" s="50">
        <v>1685507</v>
      </c>
      <c r="G2155" s="50">
        <v>27791024</v>
      </c>
    </row>
    <row r="2156" spans="1:7" x14ac:dyDescent="0.2">
      <c r="A2156" s="50">
        <v>25815</v>
      </c>
      <c r="B2156" s="50">
        <v>2015</v>
      </c>
      <c r="C2156" s="50" t="str">
        <f t="shared" si="33"/>
        <v>258152015</v>
      </c>
      <c r="D2156" s="50">
        <f>VLOOKUP(A2156,CATMUN!$B$2:$G$1123,6,0)</f>
        <v>14</v>
      </c>
      <c r="E2156" s="50" t="s">
        <v>1647</v>
      </c>
      <c r="F2156" s="50">
        <v>37835.72</v>
      </c>
      <c r="G2156" s="50">
        <v>338773.03129999997</v>
      </c>
    </row>
    <row r="2157" spans="1:7" x14ac:dyDescent="0.2">
      <c r="A2157" s="50">
        <v>25815</v>
      </c>
      <c r="B2157" s="50">
        <v>2016</v>
      </c>
      <c r="C2157" s="50" t="str">
        <f t="shared" si="33"/>
        <v>258152016</v>
      </c>
      <c r="D2157" s="50">
        <f>VLOOKUP(A2157,CATMUN!$B$2:$G$1123,6,0)</f>
        <v>14</v>
      </c>
      <c r="E2157" s="50" t="s">
        <v>1647</v>
      </c>
      <c r="F2157" s="50">
        <v>45924183</v>
      </c>
      <c r="G2157" s="50">
        <v>218762448</v>
      </c>
    </row>
    <row r="2158" spans="1:7" x14ac:dyDescent="0.2">
      <c r="A2158" s="50">
        <v>25815</v>
      </c>
      <c r="B2158" s="50">
        <v>2017</v>
      </c>
      <c r="C2158" s="50" t="str">
        <f t="shared" si="33"/>
        <v>258152017</v>
      </c>
      <c r="D2158" s="50">
        <f>VLOOKUP(A2158,CATMUN!$B$2:$G$1123,6,0)</f>
        <v>14</v>
      </c>
      <c r="E2158" s="50" t="s">
        <v>1647</v>
      </c>
      <c r="F2158" s="50">
        <v>33453</v>
      </c>
      <c r="G2158" s="50">
        <v>181327</v>
      </c>
    </row>
    <row r="2159" spans="1:7" x14ac:dyDescent="0.2">
      <c r="A2159" s="50">
        <v>25815</v>
      </c>
      <c r="B2159" s="50">
        <v>2018</v>
      </c>
      <c r="C2159" s="50" t="str">
        <f t="shared" si="33"/>
        <v>258152018</v>
      </c>
      <c r="D2159" s="50">
        <f>VLOOKUP(A2159,CATMUN!$B$2:$G$1123,6,0)</f>
        <v>14</v>
      </c>
      <c r="E2159" s="50" t="s">
        <v>1647</v>
      </c>
      <c r="F2159" s="50">
        <v>49109448</v>
      </c>
      <c r="G2159" s="50">
        <v>221394400</v>
      </c>
    </row>
    <row r="2160" spans="1:7" x14ac:dyDescent="0.2">
      <c r="A2160" s="50">
        <v>25817</v>
      </c>
      <c r="B2160" s="50">
        <v>2015</v>
      </c>
      <c r="C2160" s="50" t="str">
        <f t="shared" si="33"/>
        <v>258172015</v>
      </c>
      <c r="D2160" s="50">
        <f>VLOOKUP(A2160,CATMUN!$B$2:$G$1123,6,0)</f>
        <v>14</v>
      </c>
      <c r="E2160" s="50" t="s">
        <v>1648</v>
      </c>
      <c r="F2160" s="50">
        <v>3669575.43</v>
      </c>
      <c r="G2160" s="50">
        <v>505977.6875</v>
      </c>
    </row>
    <row r="2161" spans="1:7" x14ac:dyDescent="0.2">
      <c r="A2161" s="50">
        <v>25817</v>
      </c>
      <c r="B2161" s="50">
        <v>2016</v>
      </c>
      <c r="C2161" s="50" t="str">
        <f t="shared" si="33"/>
        <v>258172016</v>
      </c>
      <c r="D2161" s="50">
        <f>VLOOKUP(A2161,CATMUN!$B$2:$G$1123,6,0)</f>
        <v>14</v>
      </c>
      <c r="E2161" s="50" t="s">
        <v>1648</v>
      </c>
      <c r="F2161" s="50">
        <v>4478123928</v>
      </c>
      <c r="G2161" s="50">
        <v>530633504</v>
      </c>
    </row>
    <row r="2162" spans="1:7" x14ac:dyDescent="0.2">
      <c r="A2162" s="50">
        <v>25817</v>
      </c>
      <c r="B2162" s="50">
        <v>2017</v>
      </c>
      <c r="C2162" s="50" t="str">
        <f t="shared" si="33"/>
        <v>258172017</v>
      </c>
      <c r="D2162" s="50">
        <f>VLOOKUP(A2162,CATMUN!$B$2:$G$1123,6,0)</f>
        <v>14</v>
      </c>
      <c r="E2162" s="50" t="s">
        <v>1648</v>
      </c>
      <c r="F2162" s="50">
        <v>3039123.81</v>
      </c>
      <c r="G2162" s="50">
        <v>444938.46879999997</v>
      </c>
    </row>
    <row r="2163" spans="1:7" x14ac:dyDescent="0.2">
      <c r="A2163" s="50">
        <v>25817</v>
      </c>
      <c r="B2163" s="50">
        <v>2018</v>
      </c>
      <c r="C2163" s="50" t="str">
        <f t="shared" si="33"/>
        <v>258172018</v>
      </c>
      <c r="D2163" s="50">
        <f>VLOOKUP(A2163,CATMUN!$B$2:$G$1123,6,0)</f>
        <v>14</v>
      </c>
      <c r="E2163" s="50" t="s">
        <v>1648</v>
      </c>
      <c r="F2163" s="50">
        <v>0</v>
      </c>
      <c r="G2163" s="50">
        <v>529757888</v>
      </c>
    </row>
    <row r="2164" spans="1:7" x14ac:dyDescent="0.2">
      <c r="A2164" s="50">
        <v>25823</v>
      </c>
      <c r="B2164" s="50">
        <v>2015</v>
      </c>
      <c r="C2164" s="50" t="str">
        <f t="shared" si="33"/>
        <v>258232015</v>
      </c>
      <c r="D2164" s="50">
        <f>VLOOKUP(A2164,CATMUN!$B$2:$G$1123,6,0)</f>
        <v>15</v>
      </c>
      <c r="E2164" s="50" t="s">
        <v>1649</v>
      </c>
      <c r="F2164" s="50">
        <v>0</v>
      </c>
      <c r="G2164" s="50">
        <v>23350.427729999999</v>
      </c>
    </row>
    <row r="2165" spans="1:7" x14ac:dyDescent="0.2">
      <c r="A2165" s="50">
        <v>25823</v>
      </c>
      <c r="B2165" s="50">
        <v>2016</v>
      </c>
      <c r="C2165" s="50" t="str">
        <f t="shared" si="33"/>
        <v>258232016</v>
      </c>
      <c r="D2165" s="50">
        <f>VLOOKUP(A2165,CATMUN!$B$2:$G$1123,6,0)</f>
        <v>15</v>
      </c>
      <c r="E2165" s="50" t="s">
        <v>1649</v>
      </c>
      <c r="F2165" s="50">
        <v>469225</v>
      </c>
      <c r="G2165" s="50">
        <v>25866452</v>
      </c>
    </row>
    <row r="2166" spans="1:7" x14ac:dyDescent="0.2">
      <c r="A2166" s="50">
        <v>25823</v>
      </c>
      <c r="B2166" s="50">
        <v>2017</v>
      </c>
      <c r="C2166" s="50" t="str">
        <f t="shared" si="33"/>
        <v>258232017</v>
      </c>
      <c r="D2166" s="50">
        <f>VLOOKUP(A2166,CATMUN!$B$2:$G$1123,6,0)</f>
        <v>15</v>
      </c>
      <c r="E2166" s="50" t="s">
        <v>1649</v>
      </c>
      <c r="F2166" s="50">
        <v>625.95000000000005</v>
      </c>
      <c r="G2166" s="50">
        <v>38136.226560000003</v>
      </c>
    </row>
    <row r="2167" spans="1:7" x14ac:dyDescent="0.2">
      <c r="A2167" s="50">
        <v>25823</v>
      </c>
      <c r="B2167" s="50">
        <v>2018</v>
      </c>
      <c r="C2167" s="50" t="str">
        <f t="shared" si="33"/>
        <v>258232018</v>
      </c>
      <c r="D2167" s="50">
        <f>VLOOKUP(A2167,CATMUN!$B$2:$G$1123,6,0)</f>
        <v>15</v>
      </c>
      <c r="E2167" s="50" t="s">
        <v>1649</v>
      </c>
      <c r="F2167" s="50">
        <v>0</v>
      </c>
      <c r="G2167" s="50">
        <v>27791024</v>
      </c>
    </row>
    <row r="2168" spans="1:7" x14ac:dyDescent="0.2">
      <c r="A2168" s="50">
        <v>25839</v>
      </c>
      <c r="B2168" s="50">
        <v>2015</v>
      </c>
      <c r="C2168" s="50" t="str">
        <f t="shared" si="33"/>
        <v>258392015</v>
      </c>
      <c r="D2168" s="50">
        <f>VLOOKUP(A2168,CATMUN!$B$2:$G$1123,6,0)</f>
        <v>15</v>
      </c>
      <c r="E2168" s="50" t="s">
        <v>1650</v>
      </c>
      <c r="F2168" s="50">
        <v>33542.620000000003</v>
      </c>
      <c r="G2168" s="50">
        <v>23350.427729999999</v>
      </c>
    </row>
    <row r="2169" spans="1:7" x14ac:dyDescent="0.2">
      <c r="A2169" s="50">
        <v>25839</v>
      </c>
      <c r="B2169" s="50">
        <v>2016</v>
      </c>
      <c r="C2169" s="50" t="str">
        <f t="shared" si="33"/>
        <v>258392016</v>
      </c>
      <c r="D2169" s="50">
        <f>VLOOKUP(A2169,CATMUN!$B$2:$G$1123,6,0)</f>
        <v>15</v>
      </c>
      <c r="E2169" s="50" t="s">
        <v>1650</v>
      </c>
      <c r="F2169" s="50">
        <v>35735358.869999997</v>
      </c>
      <c r="G2169" s="50">
        <v>25866452</v>
      </c>
    </row>
    <row r="2170" spans="1:7" x14ac:dyDescent="0.2">
      <c r="A2170" s="50">
        <v>25839</v>
      </c>
      <c r="B2170" s="50">
        <v>2017</v>
      </c>
      <c r="C2170" s="50" t="str">
        <f t="shared" si="33"/>
        <v>258392017</v>
      </c>
      <c r="D2170" s="50">
        <f>VLOOKUP(A2170,CATMUN!$B$2:$G$1123,6,0)</f>
        <v>15</v>
      </c>
      <c r="E2170" s="50" t="s">
        <v>1650</v>
      </c>
      <c r="F2170" s="50">
        <v>43594</v>
      </c>
      <c r="G2170" s="50">
        <v>38136.226560000003</v>
      </c>
    </row>
    <row r="2171" spans="1:7" x14ac:dyDescent="0.2">
      <c r="A2171" s="50">
        <v>25839</v>
      </c>
      <c r="B2171" s="50">
        <v>2018</v>
      </c>
      <c r="C2171" s="50" t="str">
        <f t="shared" si="33"/>
        <v>258392018</v>
      </c>
      <c r="D2171" s="50">
        <f>VLOOKUP(A2171,CATMUN!$B$2:$G$1123,6,0)</f>
        <v>15</v>
      </c>
      <c r="E2171" s="50" t="s">
        <v>1650</v>
      </c>
      <c r="F2171" s="50">
        <v>40540648</v>
      </c>
      <c r="G2171" s="50">
        <v>27791024</v>
      </c>
    </row>
    <row r="2172" spans="1:7" x14ac:dyDescent="0.2">
      <c r="A2172" s="50">
        <v>25841</v>
      </c>
      <c r="B2172" s="50">
        <v>2015</v>
      </c>
      <c r="C2172" s="50" t="str">
        <f t="shared" si="33"/>
        <v>258412015</v>
      </c>
      <c r="D2172" s="50">
        <f>VLOOKUP(A2172,CATMUN!$B$2:$G$1123,6,0)</f>
        <v>15</v>
      </c>
      <c r="E2172" s="50" t="s">
        <v>1651</v>
      </c>
      <c r="F2172" s="50">
        <v>8073</v>
      </c>
      <c r="G2172" s="50">
        <v>23350.427729999999</v>
      </c>
    </row>
    <row r="2173" spans="1:7" x14ac:dyDescent="0.2">
      <c r="A2173" s="50">
        <v>25841</v>
      </c>
      <c r="B2173" s="50">
        <v>2016</v>
      </c>
      <c r="C2173" s="50" t="str">
        <f t="shared" si="33"/>
        <v>258412016</v>
      </c>
      <c r="D2173" s="50">
        <f>VLOOKUP(A2173,CATMUN!$B$2:$G$1123,6,0)</f>
        <v>15</v>
      </c>
      <c r="E2173" s="50" t="s">
        <v>1651</v>
      </c>
      <c r="F2173" s="50">
        <v>5960000</v>
      </c>
      <c r="G2173" s="50">
        <v>25866452</v>
      </c>
    </row>
    <row r="2174" spans="1:7" x14ac:dyDescent="0.2">
      <c r="A2174" s="50">
        <v>25841</v>
      </c>
      <c r="B2174" s="50">
        <v>2018</v>
      </c>
      <c r="C2174" s="50" t="str">
        <f t="shared" si="33"/>
        <v>258412018</v>
      </c>
      <c r="D2174" s="50">
        <f>VLOOKUP(A2174,CATMUN!$B$2:$G$1123,6,0)</f>
        <v>15</v>
      </c>
      <c r="E2174" s="50" t="s">
        <v>1651</v>
      </c>
      <c r="F2174" s="50">
        <v>8165000</v>
      </c>
      <c r="G2174" s="50">
        <v>27791024</v>
      </c>
    </row>
    <row r="2175" spans="1:7" x14ac:dyDescent="0.2">
      <c r="A2175" s="50">
        <v>25843</v>
      </c>
      <c r="B2175" s="50">
        <v>2015</v>
      </c>
      <c r="C2175" s="50" t="str">
        <f t="shared" si="33"/>
        <v>258432015</v>
      </c>
      <c r="D2175" s="50">
        <f>VLOOKUP(A2175,CATMUN!$B$2:$G$1123,6,0)</f>
        <v>14</v>
      </c>
      <c r="E2175" s="50" t="s">
        <v>2372</v>
      </c>
      <c r="F2175" s="50">
        <v>179966.06</v>
      </c>
      <c r="G2175" s="50">
        <v>338773.03129999997</v>
      </c>
    </row>
    <row r="2176" spans="1:7" x14ac:dyDescent="0.2">
      <c r="A2176" s="50">
        <v>25843</v>
      </c>
      <c r="B2176" s="50">
        <v>2016</v>
      </c>
      <c r="C2176" s="50" t="str">
        <f t="shared" si="33"/>
        <v>258432016</v>
      </c>
      <c r="D2176" s="50">
        <f>VLOOKUP(A2176,CATMUN!$B$2:$G$1123,6,0)</f>
        <v>14</v>
      </c>
      <c r="E2176" s="50" t="s">
        <v>2372</v>
      </c>
      <c r="F2176" s="50">
        <v>216839852</v>
      </c>
      <c r="G2176" s="50">
        <v>218762448</v>
      </c>
    </row>
    <row r="2177" spans="1:7" x14ac:dyDescent="0.2">
      <c r="A2177" s="50">
        <v>25843</v>
      </c>
      <c r="B2177" s="50">
        <v>2017</v>
      </c>
      <c r="C2177" s="50" t="str">
        <f t="shared" si="33"/>
        <v>258432017</v>
      </c>
      <c r="D2177" s="50">
        <f>VLOOKUP(A2177,CATMUN!$B$2:$G$1123,6,0)</f>
        <v>14</v>
      </c>
      <c r="E2177" s="50" t="s">
        <v>2372</v>
      </c>
      <c r="F2177" s="50">
        <v>151920.74</v>
      </c>
      <c r="G2177" s="50">
        <v>181327</v>
      </c>
    </row>
    <row r="2178" spans="1:7" x14ac:dyDescent="0.2">
      <c r="A2178" s="50">
        <v>25843</v>
      </c>
      <c r="B2178" s="50">
        <v>2018</v>
      </c>
      <c r="C2178" s="50" t="str">
        <f t="shared" si="33"/>
        <v>258432018</v>
      </c>
      <c r="D2178" s="50">
        <f>VLOOKUP(A2178,CATMUN!$B$2:$G$1123,6,0)</f>
        <v>14</v>
      </c>
      <c r="E2178" s="50" t="s">
        <v>2372</v>
      </c>
      <c r="F2178" s="50">
        <v>223731146</v>
      </c>
      <c r="G2178" s="50">
        <v>221394400</v>
      </c>
    </row>
    <row r="2179" spans="1:7" x14ac:dyDescent="0.2">
      <c r="A2179" s="50">
        <v>25845</v>
      </c>
      <c r="B2179" s="50">
        <v>2015</v>
      </c>
      <c r="C2179" s="50" t="str">
        <f t="shared" ref="C2179:C2242" si="34">A2179&amp;B2179</f>
        <v>258452015</v>
      </c>
      <c r="D2179" s="50">
        <f>VLOOKUP(A2179,CATMUN!$B$2:$G$1123,6,0)</f>
        <v>15</v>
      </c>
      <c r="E2179" s="50" t="s">
        <v>1653</v>
      </c>
      <c r="F2179" s="50">
        <v>6556.6</v>
      </c>
      <c r="G2179" s="50">
        <v>23350.427729999999</v>
      </c>
    </row>
    <row r="2180" spans="1:7" x14ac:dyDescent="0.2">
      <c r="A2180" s="50">
        <v>25845</v>
      </c>
      <c r="B2180" s="50">
        <v>2016</v>
      </c>
      <c r="C2180" s="50" t="str">
        <f t="shared" si="34"/>
        <v>258452016</v>
      </c>
      <c r="D2180" s="50">
        <f>VLOOKUP(A2180,CATMUN!$B$2:$G$1123,6,0)</f>
        <v>15</v>
      </c>
      <c r="E2180" s="50" t="s">
        <v>1653</v>
      </c>
      <c r="F2180" s="50">
        <v>7262400</v>
      </c>
      <c r="G2180" s="50">
        <v>25866452</v>
      </c>
    </row>
    <row r="2181" spans="1:7" x14ac:dyDescent="0.2">
      <c r="A2181" s="50">
        <v>25845</v>
      </c>
      <c r="B2181" s="50">
        <v>2017</v>
      </c>
      <c r="C2181" s="50" t="str">
        <f t="shared" si="34"/>
        <v>258452017</v>
      </c>
      <c r="D2181" s="50">
        <f>VLOOKUP(A2181,CATMUN!$B$2:$G$1123,6,0)</f>
        <v>15</v>
      </c>
      <c r="E2181" s="50" t="s">
        <v>1653</v>
      </c>
      <c r="F2181" s="50">
        <v>6998</v>
      </c>
      <c r="G2181" s="50">
        <v>38136.226560000003</v>
      </c>
    </row>
    <row r="2182" spans="1:7" x14ac:dyDescent="0.2">
      <c r="A2182" s="50">
        <v>25845</v>
      </c>
      <c r="B2182" s="50">
        <v>2018</v>
      </c>
      <c r="C2182" s="50" t="str">
        <f t="shared" si="34"/>
        <v>258452018</v>
      </c>
      <c r="D2182" s="50">
        <f>VLOOKUP(A2182,CATMUN!$B$2:$G$1123,6,0)</f>
        <v>15</v>
      </c>
      <c r="E2182" s="50" t="s">
        <v>1653</v>
      </c>
      <c r="F2182" s="50">
        <v>7458000</v>
      </c>
      <c r="G2182" s="50">
        <v>27791024</v>
      </c>
    </row>
    <row r="2183" spans="1:7" x14ac:dyDescent="0.2">
      <c r="A2183" s="50">
        <v>25851</v>
      </c>
      <c r="B2183" s="50">
        <v>2015</v>
      </c>
      <c r="C2183" s="50" t="str">
        <f t="shared" si="34"/>
        <v>258512015</v>
      </c>
      <c r="D2183" s="50">
        <f>VLOOKUP(A2183,CATMUN!$B$2:$G$1123,6,0)</f>
        <v>14</v>
      </c>
      <c r="E2183" s="50" t="s">
        <v>1654</v>
      </c>
      <c r="F2183" s="50">
        <v>5070.59</v>
      </c>
      <c r="G2183" s="50">
        <v>338773.03129999997</v>
      </c>
    </row>
    <row r="2184" spans="1:7" x14ac:dyDescent="0.2">
      <c r="A2184" s="50">
        <v>25851</v>
      </c>
      <c r="B2184" s="50">
        <v>2016</v>
      </c>
      <c r="C2184" s="50" t="str">
        <f t="shared" si="34"/>
        <v>258512016</v>
      </c>
      <c r="D2184" s="50">
        <f>VLOOKUP(A2184,CATMUN!$B$2:$G$1123,6,0)</f>
        <v>14</v>
      </c>
      <c r="E2184" s="50" t="s">
        <v>1654</v>
      </c>
      <c r="F2184" s="50">
        <v>22516796</v>
      </c>
      <c r="G2184" s="50">
        <v>218762448</v>
      </c>
    </row>
    <row r="2185" spans="1:7" x14ac:dyDescent="0.2">
      <c r="A2185" s="50">
        <v>25851</v>
      </c>
      <c r="B2185" s="50">
        <v>2017</v>
      </c>
      <c r="C2185" s="50" t="str">
        <f t="shared" si="34"/>
        <v>258512017</v>
      </c>
      <c r="D2185" s="50">
        <f>VLOOKUP(A2185,CATMUN!$B$2:$G$1123,6,0)</f>
        <v>14</v>
      </c>
      <c r="E2185" s="50" t="s">
        <v>1654</v>
      </c>
      <c r="F2185" s="50">
        <v>4637</v>
      </c>
      <c r="G2185" s="50">
        <v>181327</v>
      </c>
    </row>
    <row r="2186" spans="1:7" x14ac:dyDescent="0.2">
      <c r="A2186" s="50">
        <v>25851</v>
      </c>
      <c r="B2186" s="50">
        <v>2018</v>
      </c>
      <c r="C2186" s="50" t="str">
        <f t="shared" si="34"/>
        <v>258512018</v>
      </c>
      <c r="D2186" s="50">
        <f>VLOOKUP(A2186,CATMUN!$B$2:$G$1123,6,0)</f>
        <v>14</v>
      </c>
      <c r="E2186" s="50" t="s">
        <v>1654</v>
      </c>
      <c r="F2186" s="50">
        <v>11469524</v>
      </c>
      <c r="G2186" s="50">
        <v>221394400</v>
      </c>
    </row>
    <row r="2187" spans="1:7" x14ac:dyDescent="0.2">
      <c r="A2187" s="50">
        <v>25862</v>
      </c>
      <c r="B2187" s="50">
        <v>2015</v>
      </c>
      <c r="C2187" s="50" t="str">
        <f t="shared" si="34"/>
        <v>258622015</v>
      </c>
      <c r="D2187" s="50">
        <f>VLOOKUP(A2187,CATMUN!$B$2:$G$1123,6,0)</f>
        <v>15</v>
      </c>
      <c r="E2187" s="50" t="s">
        <v>1655</v>
      </c>
      <c r="F2187" s="50">
        <v>10342.209999999999</v>
      </c>
      <c r="G2187" s="50">
        <v>23350.427729999999</v>
      </c>
    </row>
    <row r="2188" spans="1:7" x14ac:dyDescent="0.2">
      <c r="A2188" s="50">
        <v>25862</v>
      </c>
      <c r="B2188" s="50">
        <v>2016</v>
      </c>
      <c r="C2188" s="50" t="str">
        <f t="shared" si="34"/>
        <v>258622016</v>
      </c>
      <c r="D2188" s="50">
        <f>VLOOKUP(A2188,CATMUN!$B$2:$G$1123,6,0)</f>
        <v>15</v>
      </c>
      <c r="E2188" s="50" t="s">
        <v>1655</v>
      </c>
      <c r="F2188" s="50">
        <v>9008551</v>
      </c>
      <c r="G2188" s="50">
        <v>25866452</v>
      </c>
    </row>
    <row r="2189" spans="1:7" x14ac:dyDescent="0.2">
      <c r="A2189" s="50">
        <v>25862</v>
      </c>
      <c r="B2189" s="50">
        <v>2017</v>
      </c>
      <c r="C2189" s="50" t="str">
        <f t="shared" si="34"/>
        <v>258622017</v>
      </c>
      <c r="D2189" s="50">
        <f>VLOOKUP(A2189,CATMUN!$B$2:$G$1123,6,0)</f>
        <v>15</v>
      </c>
      <c r="E2189" s="50" t="s">
        <v>1655</v>
      </c>
      <c r="F2189" s="50">
        <v>13712.84</v>
      </c>
      <c r="G2189" s="50">
        <v>38136.226560000003</v>
      </c>
    </row>
    <row r="2190" spans="1:7" x14ac:dyDescent="0.2">
      <c r="A2190" s="50">
        <v>25862</v>
      </c>
      <c r="B2190" s="50">
        <v>2018</v>
      </c>
      <c r="C2190" s="50" t="str">
        <f t="shared" si="34"/>
        <v>258622018</v>
      </c>
      <c r="D2190" s="50">
        <f>VLOOKUP(A2190,CATMUN!$B$2:$G$1123,6,0)</f>
        <v>15</v>
      </c>
      <c r="E2190" s="50" t="s">
        <v>1655</v>
      </c>
      <c r="F2190" s="50">
        <v>12758672</v>
      </c>
      <c r="G2190" s="50">
        <v>27791024</v>
      </c>
    </row>
    <row r="2191" spans="1:7" x14ac:dyDescent="0.2">
      <c r="A2191" s="50">
        <v>25867</v>
      </c>
      <c r="B2191" s="50">
        <v>2015</v>
      </c>
      <c r="C2191" s="50" t="str">
        <f t="shared" si="34"/>
        <v>258672015</v>
      </c>
      <c r="D2191" s="50">
        <f>VLOOKUP(A2191,CATMUN!$B$2:$G$1123,6,0)</f>
        <v>14</v>
      </c>
      <c r="E2191" s="50" t="s">
        <v>1656</v>
      </c>
      <c r="F2191" s="50">
        <v>1815</v>
      </c>
      <c r="G2191" s="50">
        <v>338773.03129999997</v>
      </c>
    </row>
    <row r="2192" spans="1:7" x14ac:dyDescent="0.2">
      <c r="A2192" s="50">
        <v>25867</v>
      </c>
      <c r="B2192" s="50">
        <v>2016</v>
      </c>
      <c r="C2192" s="50" t="str">
        <f t="shared" si="34"/>
        <v>258672016</v>
      </c>
      <c r="D2192" s="50">
        <f>VLOOKUP(A2192,CATMUN!$B$2:$G$1123,6,0)</f>
        <v>14</v>
      </c>
      <c r="E2192" s="50" t="s">
        <v>1656</v>
      </c>
      <c r="F2192" s="50">
        <v>4471900</v>
      </c>
      <c r="G2192" s="50">
        <v>218762448</v>
      </c>
    </row>
    <row r="2193" spans="1:7" x14ac:dyDescent="0.2">
      <c r="A2193" s="50">
        <v>25867</v>
      </c>
      <c r="B2193" s="50">
        <v>2017</v>
      </c>
      <c r="C2193" s="50" t="str">
        <f t="shared" si="34"/>
        <v>258672017</v>
      </c>
      <c r="D2193" s="50">
        <f>VLOOKUP(A2193,CATMUN!$B$2:$G$1123,6,0)</f>
        <v>14</v>
      </c>
      <c r="E2193" s="50" t="s">
        <v>1656</v>
      </c>
      <c r="F2193" s="50">
        <v>2675</v>
      </c>
      <c r="G2193" s="50">
        <v>181327</v>
      </c>
    </row>
    <row r="2194" spans="1:7" x14ac:dyDescent="0.2">
      <c r="A2194" s="50">
        <v>25867</v>
      </c>
      <c r="B2194" s="50">
        <v>2018</v>
      </c>
      <c r="C2194" s="50" t="str">
        <f t="shared" si="34"/>
        <v>258672018</v>
      </c>
      <c r="D2194" s="50">
        <f>VLOOKUP(A2194,CATMUN!$B$2:$G$1123,6,0)</f>
        <v>14</v>
      </c>
      <c r="E2194" s="50" t="s">
        <v>1656</v>
      </c>
      <c r="F2194" s="50">
        <v>112177090</v>
      </c>
      <c r="G2194" s="50">
        <v>221394400</v>
      </c>
    </row>
    <row r="2195" spans="1:7" x14ac:dyDescent="0.2">
      <c r="A2195" s="50">
        <v>25871</v>
      </c>
      <c r="B2195" s="50">
        <v>2015</v>
      </c>
      <c r="C2195" s="50" t="str">
        <f t="shared" si="34"/>
        <v>258712015</v>
      </c>
      <c r="D2195" s="50">
        <f>VLOOKUP(A2195,CATMUN!$B$2:$G$1123,6,0)</f>
        <v>15</v>
      </c>
      <c r="E2195" s="50" t="s">
        <v>1657</v>
      </c>
      <c r="F2195" s="50">
        <v>1968.49</v>
      </c>
      <c r="G2195" s="50">
        <v>23350.427729999999</v>
      </c>
    </row>
    <row r="2196" spans="1:7" x14ac:dyDescent="0.2">
      <c r="A2196" s="50">
        <v>25871</v>
      </c>
      <c r="B2196" s="50">
        <v>2016</v>
      </c>
      <c r="C2196" s="50" t="str">
        <f t="shared" si="34"/>
        <v>258712016</v>
      </c>
      <c r="D2196" s="50">
        <f>VLOOKUP(A2196,CATMUN!$B$2:$G$1123,6,0)</f>
        <v>15</v>
      </c>
      <c r="E2196" s="50" t="s">
        <v>1657</v>
      </c>
      <c r="F2196" s="50">
        <v>2234721</v>
      </c>
      <c r="G2196" s="50">
        <v>25866452</v>
      </c>
    </row>
    <row r="2197" spans="1:7" x14ac:dyDescent="0.2">
      <c r="A2197" s="50">
        <v>25871</v>
      </c>
      <c r="B2197" s="50">
        <v>2017</v>
      </c>
      <c r="C2197" s="50" t="str">
        <f t="shared" si="34"/>
        <v>258712017</v>
      </c>
      <c r="D2197" s="50">
        <f>VLOOKUP(A2197,CATMUN!$B$2:$G$1123,6,0)</f>
        <v>15</v>
      </c>
      <c r="E2197" s="50" t="s">
        <v>1657</v>
      </c>
      <c r="F2197" s="50">
        <v>1902.55</v>
      </c>
      <c r="G2197" s="50">
        <v>38136.226560000003</v>
      </c>
    </row>
    <row r="2198" spans="1:7" x14ac:dyDescent="0.2">
      <c r="A2198" s="50">
        <v>25871</v>
      </c>
      <c r="B2198" s="50">
        <v>2018</v>
      </c>
      <c r="C2198" s="50" t="str">
        <f t="shared" si="34"/>
        <v>258712018</v>
      </c>
      <c r="D2198" s="50">
        <f>VLOOKUP(A2198,CATMUN!$B$2:$G$1123,6,0)</f>
        <v>15</v>
      </c>
      <c r="E2198" s="50" t="s">
        <v>1657</v>
      </c>
      <c r="F2198" s="50">
        <v>3910218</v>
      </c>
      <c r="G2198" s="50">
        <v>27791024</v>
      </c>
    </row>
    <row r="2199" spans="1:7" x14ac:dyDescent="0.2">
      <c r="A2199" s="50">
        <v>25873</v>
      </c>
      <c r="B2199" s="50">
        <v>2015</v>
      </c>
      <c r="C2199" s="50" t="str">
        <f t="shared" si="34"/>
        <v>258732015</v>
      </c>
      <c r="D2199" s="50">
        <f>VLOOKUP(A2199,CATMUN!$B$2:$G$1123,6,0)</f>
        <v>14</v>
      </c>
      <c r="E2199" s="50" t="s">
        <v>1658</v>
      </c>
      <c r="F2199" s="50">
        <v>38691.89</v>
      </c>
      <c r="G2199" s="50">
        <v>338773.03129999997</v>
      </c>
    </row>
    <row r="2200" spans="1:7" x14ac:dyDescent="0.2">
      <c r="A2200" s="50">
        <v>25873</v>
      </c>
      <c r="B2200" s="50">
        <v>2016</v>
      </c>
      <c r="C2200" s="50" t="str">
        <f t="shared" si="34"/>
        <v>258732016</v>
      </c>
      <c r="D2200" s="50">
        <f>VLOOKUP(A2200,CATMUN!$B$2:$G$1123,6,0)</f>
        <v>14</v>
      </c>
      <c r="E2200" s="50" t="s">
        <v>1658</v>
      </c>
      <c r="F2200" s="50">
        <v>52418428</v>
      </c>
      <c r="G2200" s="50">
        <v>218762448</v>
      </c>
    </row>
    <row r="2201" spans="1:7" x14ac:dyDescent="0.2">
      <c r="A2201" s="50">
        <v>25873</v>
      </c>
      <c r="B2201" s="50">
        <v>2017</v>
      </c>
      <c r="C2201" s="50" t="str">
        <f t="shared" si="34"/>
        <v>258732017</v>
      </c>
      <c r="D2201" s="50">
        <f>VLOOKUP(A2201,CATMUN!$B$2:$G$1123,6,0)</f>
        <v>14</v>
      </c>
      <c r="E2201" s="50" t="s">
        <v>1658</v>
      </c>
      <c r="F2201" s="50">
        <v>30440</v>
      </c>
      <c r="G2201" s="50">
        <v>181327</v>
      </c>
    </row>
    <row r="2202" spans="1:7" x14ac:dyDescent="0.2">
      <c r="A2202" s="50">
        <v>25873</v>
      </c>
      <c r="B2202" s="50">
        <v>2018</v>
      </c>
      <c r="C2202" s="50" t="str">
        <f t="shared" si="34"/>
        <v>258732018</v>
      </c>
      <c r="D2202" s="50">
        <f>VLOOKUP(A2202,CATMUN!$B$2:$G$1123,6,0)</f>
        <v>14</v>
      </c>
      <c r="E2202" s="50" t="s">
        <v>1658</v>
      </c>
      <c r="F2202" s="50">
        <v>54039708</v>
      </c>
      <c r="G2202" s="50">
        <v>221394400</v>
      </c>
    </row>
    <row r="2203" spans="1:7" x14ac:dyDescent="0.2">
      <c r="A2203" s="50">
        <v>25875</v>
      </c>
      <c r="B2203" s="50">
        <v>2015</v>
      </c>
      <c r="C2203" s="50" t="str">
        <f t="shared" si="34"/>
        <v>258752015</v>
      </c>
      <c r="D2203" s="50">
        <f>VLOOKUP(A2203,CATMUN!$B$2:$G$1123,6,0)</f>
        <v>14</v>
      </c>
      <c r="E2203" s="50" t="s">
        <v>1659</v>
      </c>
      <c r="F2203" s="50">
        <v>75611.820000000007</v>
      </c>
      <c r="G2203" s="50">
        <v>338773.03129999997</v>
      </c>
    </row>
    <row r="2204" spans="1:7" x14ac:dyDescent="0.2">
      <c r="A2204" s="50">
        <v>25875</v>
      </c>
      <c r="B2204" s="50">
        <v>2016</v>
      </c>
      <c r="C2204" s="50" t="str">
        <f t="shared" si="34"/>
        <v>258752016</v>
      </c>
      <c r="D2204" s="50">
        <f>VLOOKUP(A2204,CATMUN!$B$2:$G$1123,6,0)</f>
        <v>14</v>
      </c>
      <c r="E2204" s="50" t="s">
        <v>1659</v>
      </c>
      <c r="F2204" s="50">
        <v>144720460</v>
      </c>
      <c r="G2204" s="50">
        <v>218762448</v>
      </c>
    </row>
    <row r="2205" spans="1:7" x14ac:dyDescent="0.2">
      <c r="A2205" s="50">
        <v>25875</v>
      </c>
      <c r="B2205" s="50">
        <v>2017</v>
      </c>
      <c r="C2205" s="50" t="str">
        <f t="shared" si="34"/>
        <v>258752017</v>
      </c>
      <c r="D2205" s="50">
        <f>VLOOKUP(A2205,CATMUN!$B$2:$G$1123,6,0)</f>
        <v>14</v>
      </c>
      <c r="E2205" s="50" t="s">
        <v>1659</v>
      </c>
      <c r="F2205" s="50">
        <v>131714.6</v>
      </c>
      <c r="G2205" s="50">
        <v>181327</v>
      </c>
    </row>
    <row r="2206" spans="1:7" x14ac:dyDescent="0.2">
      <c r="A2206" s="50">
        <v>25875</v>
      </c>
      <c r="B2206" s="50">
        <v>2018</v>
      </c>
      <c r="C2206" s="50" t="str">
        <f t="shared" si="34"/>
        <v>258752018</v>
      </c>
      <c r="D2206" s="50">
        <f>VLOOKUP(A2206,CATMUN!$B$2:$G$1123,6,0)</f>
        <v>14</v>
      </c>
      <c r="E2206" s="50" t="s">
        <v>1659</v>
      </c>
      <c r="F2206" s="50">
        <v>189044210</v>
      </c>
      <c r="G2206" s="50">
        <v>221394400</v>
      </c>
    </row>
    <row r="2207" spans="1:7" x14ac:dyDescent="0.2">
      <c r="A2207" s="50">
        <v>25878</v>
      </c>
      <c r="B2207" s="50">
        <v>2015</v>
      </c>
      <c r="C2207" s="50" t="str">
        <f t="shared" si="34"/>
        <v>258782015</v>
      </c>
      <c r="D2207" s="50">
        <f>VLOOKUP(A2207,CATMUN!$B$2:$G$1123,6,0)</f>
        <v>14</v>
      </c>
      <c r="E2207" s="50" t="s">
        <v>1660</v>
      </c>
      <c r="F2207" s="50">
        <v>2587</v>
      </c>
      <c r="G2207" s="50">
        <v>505977.6875</v>
      </c>
    </row>
    <row r="2208" spans="1:7" x14ac:dyDescent="0.2">
      <c r="A2208" s="50">
        <v>25878</v>
      </c>
      <c r="B2208" s="50">
        <v>2016</v>
      </c>
      <c r="C2208" s="50" t="str">
        <f t="shared" si="34"/>
        <v>258782016</v>
      </c>
      <c r="D2208" s="50">
        <f>VLOOKUP(A2208,CATMUN!$B$2:$G$1123,6,0)</f>
        <v>14</v>
      </c>
      <c r="E2208" s="50" t="s">
        <v>1660</v>
      </c>
      <c r="F2208" s="50">
        <v>10614328</v>
      </c>
      <c r="G2208" s="50">
        <v>530633504</v>
      </c>
    </row>
    <row r="2209" spans="1:7" x14ac:dyDescent="0.2">
      <c r="A2209" s="50">
        <v>25878</v>
      </c>
      <c r="B2209" s="50">
        <v>2017</v>
      </c>
      <c r="C2209" s="50" t="str">
        <f t="shared" si="34"/>
        <v>258782017</v>
      </c>
      <c r="D2209" s="50">
        <f>VLOOKUP(A2209,CATMUN!$B$2:$G$1123,6,0)</f>
        <v>14</v>
      </c>
      <c r="E2209" s="50" t="s">
        <v>1660</v>
      </c>
      <c r="F2209" s="50">
        <v>116</v>
      </c>
      <c r="G2209" s="50">
        <v>444938.46879999997</v>
      </c>
    </row>
    <row r="2210" spans="1:7" x14ac:dyDescent="0.2">
      <c r="A2210" s="50">
        <v>25878</v>
      </c>
      <c r="B2210" s="50">
        <v>2018</v>
      </c>
      <c r="C2210" s="50" t="str">
        <f t="shared" si="34"/>
        <v>258782018</v>
      </c>
      <c r="D2210" s="50">
        <f>VLOOKUP(A2210,CATMUN!$B$2:$G$1123,6,0)</f>
        <v>14</v>
      </c>
      <c r="E2210" s="50" t="s">
        <v>1660</v>
      </c>
      <c r="F2210" s="50">
        <v>13076827</v>
      </c>
      <c r="G2210" s="50">
        <v>529757888</v>
      </c>
    </row>
    <row r="2211" spans="1:7" x14ac:dyDescent="0.2">
      <c r="A2211" s="50">
        <v>25885</v>
      </c>
      <c r="B2211" s="50">
        <v>2015</v>
      </c>
      <c r="C2211" s="50" t="str">
        <f t="shared" si="34"/>
        <v>258852015</v>
      </c>
      <c r="D2211" s="50">
        <f>VLOOKUP(A2211,CATMUN!$B$2:$G$1123,6,0)</f>
        <v>15</v>
      </c>
      <c r="E2211" s="50" t="s">
        <v>1661</v>
      </c>
      <c r="F2211" s="50">
        <v>4660.38</v>
      </c>
      <c r="G2211" s="50">
        <v>23350.427729999999</v>
      </c>
    </row>
    <row r="2212" spans="1:7" x14ac:dyDescent="0.2">
      <c r="A2212" s="50">
        <v>25885</v>
      </c>
      <c r="B2212" s="50">
        <v>2016</v>
      </c>
      <c r="C2212" s="50" t="str">
        <f t="shared" si="34"/>
        <v>258852016</v>
      </c>
      <c r="D2212" s="50">
        <f>VLOOKUP(A2212,CATMUN!$B$2:$G$1123,6,0)</f>
        <v>15</v>
      </c>
      <c r="E2212" s="50" t="s">
        <v>1661</v>
      </c>
      <c r="F2212" s="50">
        <v>6666645</v>
      </c>
      <c r="G2212" s="50">
        <v>25866452</v>
      </c>
    </row>
    <row r="2213" spans="1:7" x14ac:dyDescent="0.2">
      <c r="A2213" s="50">
        <v>25885</v>
      </c>
      <c r="B2213" s="50">
        <v>2017</v>
      </c>
      <c r="C2213" s="50" t="str">
        <f t="shared" si="34"/>
        <v>258852017</v>
      </c>
      <c r="D2213" s="50">
        <f>VLOOKUP(A2213,CATMUN!$B$2:$G$1123,6,0)</f>
        <v>15</v>
      </c>
      <c r="E2213" s="50" t="s">
        <v>1661</v>
      </c>
      <c r="F2213" s="50">
        <v>3279.58</v>
      </c>
      <c r="G2213" s="50">
        <v>38136.226560000003</v>
      </c>
    </row>
    <row r="2214" spans="1:7" x14ac:dyDescent="0.2">
      <c r="A2214" s="50">
        <v>25885</v>
      </c>
      <c r="B2214" s="50">
        <v>2018</v>
      </c>
      <c r="C2214" s="50" t="str">
        <f t="shared" si="34"/>
        <v>258852018</v>
      </c>
      <c r="D2214" s="50">
        <f>VLOOKUP(A2214,CATMUN!$B$2:$G$1123,6,0)</f>
        <v>15</v>
      </c>
      <c r="E2214" s="50" t="s">
        <v>1661</v>
      </c>
      <c r="F2214" s="50">
        <v>7575907</v>
      </c>
      <c r="G2214" s="50">
        <v>27791024</v>
      </c>
    </row>
    <row r="2215" spans="1:7" x14ac:dyDescent="0.2">
      <c r="A2215" s="50">
        <v>25898</v>
      </c>
      <c r="B2215" s="50">
        <v>2015</v>
      </c>
      <c r="C2215" s="50" t="str">
        <f t="shared" si="34"/>
        <v>258982015</v>
      </c>
      <c r="D2215" s="50">
        <f>VLOOKUP(A2215,CATMUN!$B$2:$G$1123,6,0)</f>
        <v>14</v>
      </c>
      <c r="E2215" s="50" t="s">
        <v>1662</v>
      </c>
      <c r="F2215" s="50">
        <v>1844.15</v>
      </c>
      <c r="G2215" s="50">
        <v>338773.03129999997</v>
      </c>
    </row>
    <row r="2216" spans="1:7" x14ac:dyDescent="0.2">
      <c r="A2216" s="50">
        <v>25898</v>
      </c>
      <c r="B2216" s="50">
        <v>2016</v>
      </c>
      <c r="C2216" s="50" t="str">
        <f t="shared" si="34"/>
        <v>258982016</v>
      </c>
      <c r="D2216" s="50">
        <f>VLOOKUP(A2216,CATMUN!$B$2:$G$1123,6,0)</f>
        <v>14</v>
      </c>
      <c r="E2216" s="50" t="s">
        <v>1662</v>
      </c>
      <c r="F2216" s="50">
        <v>2210953</v>
      </c>
      <c r="G2216" s="50">
        <v>218762448</v>
      </c>
    </row>
    <row r="2217" spans="1:7" x14ac:dyDescent="0.2">
      <c r="A2217" s="50">
        <v>25898</v>
      </c>
      <c r="B2217" s="50">
        <v>2017</v>
      </c>
      <c r="C2217" s="50" t="str">
        <f t="shared" si="34"/>
        <v>258982017</v>
      </c>
      <c r="D2217" s="50">
        <f>VLOOKUP(A2217,CATMUN!$B$2:$G$1123,6,0)</f>
        <v>14</v>
      </c>
      <c r="E2217" s="50" t="s">
        <v>1662</v>
      </c>
      <c r="F2217" s="50">
        <v>1718.24</v>
      </c>
      <c r="G2217" s="50">
        <v>181327</v>
      </c>
    </row>
    <row r="2218" spans="1:7" x14ac:dyDescent="0.2">
      <c r="A2218" s="50">
        <v>25898</v>
      </c>
      <c r="B2218" s="50">
        <v>2018</v>
      </c>
      <c r="C2218" s="50" t="str">
        <f t="shared" si="34"/>
        <v>258982018</v>
      </c>
      <c r="D2218" s="50">
        <f>VLOOKUP(A2218,CATMUN!$B$2:$G$1123,6,0)</f>
        <v>14</v>
      </c>
      <c r="E2218" s="50" t="s">
        <v>1662</v>
      </c>
      <c r="F2218" s="50">
        <v>2221000</v>
      </c>
      <c r="G2218" s="50">
        <v>221394400</v>
      </c>
    </row>
    <row r="2219" spans="1:7" x14ac:dyDescent="0.2">
      <c r="A2219" s="50">
        <v>25899</v>
      </c>
      <c r="B2219" s="50">
        <v>2015</v>
      </c>
      <c r="C2219" s="50" t="str">
        <f t="shared" si="34"/>
        <v>258992015</v>
      </c>
      <c r="D2219" s="50">
        <f>VLOOKUP(A2219,CATMUN!$B$2:$G$1123,6,0)</f>
        <v>12</v>
      </c>
      <c r="E2219" s="50" t="s">
        <v>1663</v>
      </c>
      <c r="F2219" s="50">
        <v>859888.33</v>
      </c>
      <c r="G2219" s="50">
        <v>338773.03129999997</v>
      </c>
    </row>
    <row r="2220" spans="1:7" x14ac:dyDescent="0.2">
      <c r="A2220" s="50">
        <v>25899</v>
      </c>
      <c r="B2220" s="50">
        <v>2016</v>
      </c>
      <c r="C2220" s="50" t="str">
        <f t="shared" si="34"/>
        <v>258992016</v>
      </c>
      <c r="D2220" s="50">
        <f>VLOOKUP(A2220,CATMUN!$B$2:$G$1123,6,0)</f>
        <v>12</v>
      </c>
      <c r="E2220" s="50" t="s">
        <v>1663</v>
      </c>
      <c r="F2220" s="50">
        <v>875670679</v>
      </c>
      <c r="G2220" s="50">
        <v>218762448</v>
      </c>
    </row>
    <row r="2221" spans="1:7" x14ac:dyDescent="0.2">
      <c r="A2221" s="50">
        <v>25899</v>
      </c>
      <c r="B2221" s="50">
        <v>2017</v>
      </c>
      <c r="C2221" s="50" t="str">
        <f t="shared" si="34"/>
        <v>258992017</v>
      </c>
      <c r="D2221" s="50">
        <f>VLOOKUP(A2221,CATMUN!$B$2:$G$1123,6,0)</f>
        <v>12</v>
      </c>
      <c r="E2221" s="50" t="s">
        <v>1663</v>
      </c>
      <c r="F2221" s="50">
        <v>781815</v>
      </c>
      <c r="G2221" s="50">
        <v>181327</v>
      </c>
    </row>
    <row r="2222" spans="1:7" x14ac:dyDescent="0.2">
      <c r="A2222" s="50">
        <v>25899</v>
      </c>
      <c r="B2222" s="50">
        <v>2018</v>
      </c>
      <c r="C2222" s="50" t="str">
        <f t="shared" si="34"/>
        <v>258992018</v>
      </c>
      <c r="D2222" s="50">
        <f>VLOOKUP(A2222,CATMUN!$B$2:$G$1123,6,0)</f>
        <v>12</v>
      </c>
      <c r="E2222" s="50" t="s">
        <v>1663</v>
      </c>
      <c r="F2222" s="50">
        <v>1310701742</v>
      </c>
      <c r="G2222" s="50">
        <v>221394400</v>
      </c>
    </row>
    <row r="2223" spans="1:7" x14ac:dyDescent="0.2">
      <c r="A2223" s="50">
        <v>27001</v>
      </c>
      <c r="B2223" s="50">
        <v>2015</v>
      </c>
      <c r="C2223" s="50" t="str">
        <f t="shared" si="34"/>
        <v>270012015</v>
      </c>
      <c r="D2223" s="50">
        <f>VLOOKUP(A2223,CATMUN!$B$2:$G$1123,6,0)</f>
        <v>13</v>
      </c>
      <c r="E2223" s="50" t="s">
        <v>1665</v>
      </c>
      <c r="F2223" s="50">
        <v>223228</v>
      </c>
      <c r="G2223" s="50">
        <v>2483875.5</v>
      </c>
    </row>
    <row r="2224" spans="1:7" x14ac:dyDescent="0.2">
      <c r="A2224" s="50">
        <v>27001</v>
      </c>
      <c r="B2224" s="50">
        <v>2016</v>
      </c>
      <c r="C2224" s="50" t="str">
        <f t="shared" si="34"/>
        <v>270012016</v>
      </c>
      <c r="D2224" s="50">
        <f>VLOOKUP(A2224,CATMUN!$B$2:$G$1123,6,0)</f>
        <v>13</v>
      </c>
      <c r="E2224" s="50" t="s">
        <v>1665</v>
      </c>
      <c r="F2224" s="50">
        <v>321143657</v>
      </c>
      <c r="G2224" s="50">
        <v>2746254848</v>
      </c>
    </row>
    <row r="2225" spans="1:7" x14ac:dyDescent="0.2">
      <c r="A2225" s="50">
        <v>27001</v>
      </c>
      <c r="B2225" s="50">
        <v>2017</v>
      </c>
      <c r="C2225" s="50" t="str">
        <f t="shared" si="34"/>
        <v>270012017</v>
      </c>
      <c r="D2225" s="50">
        <f>VLOOKUP(A2225,CATMUN!$B$2:$G$1123,6,0)</f>
        <v>13</v>
      </c>
      <c r="E2225" s="50" t="s">
        <v>1665</v>
      </c>
      <c r="F2225" s="50">
        <v>308543</v>
      </c>
      <c r="G2225" s="50">
        <v>2258626.5</v>
      </c>
    </row>
    <row r="2226" spans="1:7" x14ac:dyDescent="0.2">
      <c r="A2226" s="50">
        <v>27001</v>
      </c>
      <c r="B2226" s="50">
        <v>2018</v>
      </c>
      <c r="C2226" s="50" t="str">
        <f t="shared" si="34"/>
        <v>270012018</v>
      </c>
      <c r="D2226" s="50">
        <f>VLOOKUP(A2226,CATMUN!$B$2:$G$1123,6,0)</f>
        <v>13</v>
      </c>
      <c r="E2226" s="50" t="s">
        <v>1665</v>
      </c>
      <c r="F2226" s="50">
        <v>251064768</v>
      </c>
      <c r="G2226" s="50">
        <v>2698606080</v>
      </c>
    </row>
    <row r="2227" spans="1:7" x14ac:dyDescent="0.2">
      <c r="A2227" s="50">
        <v>27006</v>
      </c>
      <c r="B2227" s="50">
        <v>2016</v>
      </c>
      <c r="C2227" s="50" t="str">
        <f t="shared" si="34"/>
        <v>270062016</v>
      </c>
      <c r="D2227" s="50">
        <f>VLOOKUP(A2227,CATMUN!$B$2:$G$1123,6,0)</f>
        <v>15</v>
      </c>
      <c r="E2227" s="50" t="s">
        <v>1666</v>
      </c>
      <c r="F2227" s="50">
        <v>10596763</v>
      </c>
      <c r="G2227" s="50">
        <v>25866452</v>
      </c>
    </row>
    <row r="2228" spans="1:7" x14ac:dyDescent="0.2">
      <c r="A2228" s="50">
        <v>27006</v>
      </c>
      <c r="B2228" s="50">
        <v>2017</v>
      </c>
      <c r="C2228" s="50" t="str">
        <f t="shared" si="34"/>
        <v>270062017</v>
      </c>
      <c r="D2228" s="50">
        <f>VLOOKUP(A2228,CATMUN!$B$2:$G$1123,6,0)</f>
        <v>15</v>
      </c>
      <c r="E2228" s="50" t="s">
        <v>1666</v>
      </c>
      <c r="F2228" s="50">
        <v>1411</v>
      </c>
      <c r="G2228" s="50">
        <v>38136.226560000003</v>
      </c>
    </row>
    <row r="2229" spans="1:7" x14ac:dyDescent="0.2">
      <c r="A2229" s="50">
        <v>27006</v>
      </c>
      <c r="B2229" s="50">
        <v>2018</v>
      </c>
      <c r="C2229" s="50" t="str">
        <f t="shared" si="34"/>
        <v>270062018</v>
      </c>
      <c r="D2229" s="50">
        <f>VLOOKUP(A2229,CATMUN!$B$2:$G$1123,6,0)</f>
        <v>15</v>
      </c>
      <c r="E2229" s="50" t="s">
        <v>1666</v>
      </c>
      <c r="F2229" s="50">
        <v>12052523</v>
      </c>
      <c r="G2229" s="50">
        <v>27791024</v>
      </c>
    </row>
    <row r="2230" spans="1:7" x14ac:dyDescent="0.2">
      <c r="A2230" s="50">
        <v>27025</v>
      </c>
      <c r="B2230" s="50">
        <v>2016</v>
      </c>
      <c r="C2230" s="50" t="str">
        <f t="shared" si="34"/>
        <v>270252016</v>
      </c>
      <c r="D2230" s="50">
        <f>VLOOKUP(A2230,CATMUN!$B$2:$G$1123,6,0)</f>
        <v>15</v>
      </c>
      <c r="E2230" s="50" t="s">
        <v>1667</v>
      </c>
      <c r="F2230" s="50">
        <v>0</v>
      </c>
      <c r="G2230" s="50">
        <v>25866452</v>
      </c>
    </row>
    <row r="2231" spans="1:7" x14ac:dyDescent="0.2">
      <c r="A2231" s="50">
        <v>27025</v>
      </c>
      <c r="B2231" s="50">
        <v>2018</v>
      </c>
      <c r="C2231" s="50" t="str">
        <f t="shared" si="34"/>
        <v>270252018</v>
      </c>
      <c r="D2231" s="50">
        <f>VLOOKUP(A2231,CATMUN!$B$2:$G$1123,6,0)</f>
        <v>15</v>
      </c>
      <c r="E2231" s="50" t="s">
        <v>1667</v>
      </c>
      <c r="F2231" s="50">
        <v>0</v>
      </c>
      <c r="G2231" s="50">
        <v>27791024</v>
      </c>
    </row>
    <row r="2232" spans="1:7" x14ac:dyDescent="0.2">
      <c r="A2232" s="50">
        <v>27050</v>
      </c>
      <c r="B2232" s="50">
        <v>2016</v>
      </c>
      <c r="C2232" s="50" t="str">
        <f t="shared" si="34"/>
        <v>270502016</v>
      </c>
      <c r="D2232" s="50">
        <f>VLOOKUP(A2232,CATMUN!$B$2:$G$1123,6,0)</f>
        <v>15</v>
      </c>
      <c r="E2232" s="50" t="s">
        <v>1668</v>
      </c>
      <c r="F2232" s="50">
        <v>0</v>
      </c>
      <c r="G2232" s="50">
        <v>25866452</v>
      </c>
    </row>
    <row r="2233" spans="1:7" x14ac:dyDescent="0.2">
      <c r="A2233" s="50">
        <v>27073</v>
      </c>
      <c r="B2233" s="50">
        <v>2015</v>
      </c>
      <c r="C2233" s="50" t="str">
        <f t="shared" si="34"/>
        <v>270732015</v>
      </c>
      <c r="D2233" s="50">
        <f>VLOOKUP(A2233,CATMUN!$B$2:$G$1123,6,0)</f>
        <v>15</v>
      </c>
      <c r="E2233" s="50" t="s">
        <v>1669</v>
      </c>
      <c r="F2233" s="50">
        <v>1456</v>
      </c>
      <c r="G2233" s="50">
        <v>23350.427729999999</v>
      </c>
    </row>
    <row r="2234" spans="1:7" x14ac:dyDescent="0.2">
      <c r="A2234" s="50">
        <v>27073</v>
      </c>
      <c r="B2234" s="50">
        <v>2016</v>
      </c>
      <c r="C2234" s="50" t="str">
        <f t="shared" si="34"/>
        <v>270732016</v>
      </c>
      <c r="D2234" s="50">
        <f>VLOOKUP(A2234,CATMUN!$B$2:$G$1123,6,0)</f>
        <v>15</v>
      </c>
      <c r="E2234" s="50" t="s">
        <v>1669</v>
      </c>
      <c r="F2234" s="50">
        <v>25400000</v>
      </c>
      <c r="G2234" s="50">
        <v>25866452</v>
      </c>
    </row>
    <row r="2235" spans="1:7" x14ac:dyDescent="0.2">
      <c r="A2235" s="50">
        <v>27073</v>
      </c>
      <c r="B2235" s="50">
        <v>2017</v>
      </c>
      <c r="C2235" s="50" t="str">
        <f t="shared" si="34"/>
        <v>270732017</v>
      </c>
      <c r="D2235" s="50">
        <f>VLOOKUP(A2235,CATMUN!$B$2:$G$1123,6,0)</f>
        <v>15</v>
      </c>
      <c r="E2235" s="50" t="s">
        <v>1669</v>
      </c>
      <c r="F2235" s="50">
        <v>900</v>
      </c>
      <c r="G2235" s="50">
        <v>38136.226560000003</v>
      </c>
    </row>
    <row r="2236" spans="1:7" x14ac:dyDescent="0.2">
      <c r="A2236" s="50">
        <v>27073</v>
      </c>
      <c r="B2236" s="50">
        <v>2018</v>
      </c>
      <c r="C2236" s="50" t="str">
        <f t="shared" si="34"/>
        <v>270732018</v>
      </c>
      <c r="D2236" s="50">
        <f>VLOOKUP(A2236,CATMUN!$B$2:$G$1123,6,0)</f>
        <v>15</v>
      </c>
      <c r="E2236" s="50" t="s">
        <v>1669</v>
      </c>
      <c r="F2236" s="50">
        <v>17200000</v>
      </c>
      <c r="G2236" s="50">
        <v>27791024</v>
      </c>
    </row>
    <row r="2237" spans="1:7" x14ac:dyDescent="0.2">
      <c r="A2237" s="50">
        <v>27075</v>
      </c>
      <c r="B2237" s="50">
        <v>2015</v>
      </c>
      <c r="C2237" s="50" t="str">
        <f t="shared" si="34"/>
        <v>270752015</v>
      </c>
      <c r="D2237" s="50">
        <f>VLOOKUP(A2237,CATMUN!$B$2:$G$1123,6,0)</f>
        <v>15</v>
      </c>
      <c r="E2237" s="50" t="s">
        <v>1670</v>
      </c>
      <c r="F2237" s="50">
        <v>1498</v>
      </c>
      <c r="G2237" s="50">
        <v>23350.427729999999</v>
      </c>
    </row>
    <row r="2238" spans="1:7" x14ac:dyDescent="0.2">
      <c r="A2238" s="50">
        <v>27075</v>
      </c>
      <c r="B2238" s="50">
        <v>2016</v>
      </c>
      <c r="C2238" s="50" t="str">
        <f t="shared" si="34"/>
        <v>270752016</v>
      </c>
      <c r="D2238" s="50">
        <f>VLOOKUP(A2238,CATMUN!$B$2:$G$1123,6,0)</f>
        <v>15</v>
      </c>
      <c r="E2238" s="50" t="s">
        <v>1670</v>
      </c>
      <c r="F2238" s="50">
        <v>13500</v>
      </c>
      <c r="G2238" s="50">
        <v>25866452</v>
      </c>
    </row>
    <row r="2239" spans="1:7" x14ac:dyDescent="0.2">
      <c r="A2239" s="50">
        <v>27075</v>
      </c>
      <c r="B2239" s="50">
        <v>2017</v>
      </c>
      <c r="C2239" s="50" t="str">
        <f t="shared" si="34"/>
        <v>270752017</v>
      </c>
      <c r="D2239" s="50">
        <f>VLOOKUP(A2239,CATMUN!$B$2:$G$1123,6,0)</f>
        <v>15</v>
      </c>
      <c r="E2239" s="50" t="s">
        <v>1670</v>
      </c>
      <c r="F2239" s="50">
        <v>1028</v>
      </c>
      <c r="G2239" s="50">
        <v>38136.226560000003</v>
      </c>
    </row>
    <row r="2240" spans="1:7" x14ac:dyDescent="0.2">
      <c r="A2240" s="50">
        <v>27075</v>
      </c>
      <c r="B2240" s="50">
        <v>2018</v>
      </c>
      <c r="C2240" s="50" t="str">
        <f t="shared" si="34"/>
        <v>270752018</v>
      </c>
      <c r="D2240" s="50">
        <f>VLOOKUP(A2240,CATMUN!$B$2:$G$1123,6,0)</f>
        <v>15</v>
      </c>
      <c r="E2240" s="50" t="s">
        <v>1670</v>
      </c>
      <c r="F2240" s="50">
        <v>10488523</v>
      </c>
      <c r="G2240" s="50">
        <v>27791024</v>
      </c>
    </row>
    <row r="2241" spans="1:7" x14ac:dyDescent="0.2">
      <c r="A2241" s="50">
        <v>27077</v>
      </c>
      <c r="B2241" s="50">
        <v>2015</v>
      </c>
      <c r="C2241" s="50" t="str">
        <f t="shared" si="34"/>
        <v>270772015</v>
      </c>
      <c r="D2241" s="50">
        <f>VLOOKUP(A2241,CATMUN!$B$2:$G$1123,6,0)</f>
        <v>15</v>
      </c>
      <c r="E2241" s="50" t="s">
        <v>1671</v>
      </c>
      <c r="F2241" s="50">
        <v>0</v>
      </c>
      <c r="G2241" s="50">
        <v>23350.427729999999</v>
      </c>
    </row>
    <row r="2242" spans="1:7" x14ac:dyDescent="0.2">
      <c r="A2242" s="50">
        <v>27077</v>
      </c>
      <c r="B2242" s="50">
        <v>2016</v>
      </c>
      <c r="C2242" s="50" t="str">
        <f t="shared" si="34"/>
        <v>270772016</v>
      </c>
      <c r="D2242" s="50">
        <f>VLOOKUP(A2242,CATMUN!$B$2:$G$1123,6,0)</f>
        <v>15</v>
      </c>
      <c r="E2242" s="50" t="s">
        <v>1671</v>
      </c>
      <c r="F2242" s="50">
        <v>0</v>
      </c>
      <c r="G2242" s="50">
        <v>25866452</v>
      </c>
    </row>
    <row r="2243" spans="1:7" x14ac:dyDescent="0.2">
      <c r="A2243" s="50">
        <v>27077</v>
      </c>
      <c r="B2243" s="50">
        <v>2017</v>
      </c>
      <c r="C2243" s="50" t="str">
        <f t="shared" ref="C2243:C2306" si="35">A2243&amp;B2243</f>
        <v>270772017</v>
      </c>
      <c r="D2243" s="50">
        <f>VLOOKUP(A2243,CATMUN!$B$2:$G$1123,6,0)</f>
        <v>15</v>
      </c>
      <c r="E2243" s="50" t="s">
        <v>1671</v>
      </c>
      <c r="F2243" s="50">
        <v>0</v>
      </c>
      <c r="G2243" s="50">
        <v>38136.226560000003</v>
      </c>
    </row>
    <row r="2244" spans="1:7" x14ac:dyDescent="0.2">
      <c r="A2244" s="50">
        <v>27077</v>
      </c>
      <c r="B2244" s="50">
        <v>2018</v>
      </c>
      <c r="C2244" s="50" t="str">
        <f t="shared" si="35"/>
        <v>270772018</v>
      </c>
      <c r="D2244" s="50">
        <f>VLOOKUP(A2244,CATMUN!$B$2:$G$1123,6,0)</f>
        <v>15</v>
      </c>
      <c r="E2244" s="50" t="s">
        <v>1671</v>
      </c>
      <c r="F2244" s="50">
        <v>0</v>
      </c>
      <c r="G2244" s="50">
        <v>27791024</v>
      </c>
    </row>
    <row r="2245" spans="1:7" x14ac:dyDescent="0.2">
      <c r="A2245" s="50">
        <v>27099</v>
      </c>
      <c r="B2245" s="50">
        <v>2015</v>
      </c>
      <c r="C2245" s="50" t="str">
        <f t="shared" si="35"/>
        <v>270992015</v>
      </c>
      <c r="D2245" s="50">
        <f>VLOOKUP(A2245,CATMUN!$B$2:$G$1123,6,0)</f>
        <v>15</v>
      </c>
      <c r="E2245" s="50" t="s">
        <v>2373</v>
      </c>
      <c r="F2245" s="50">
        <v>0</v>
      </c>
      <c r="G2245" s="50">
        <v>23350.427729999999</v>
      </c>
    </row>
    <row r="2246" spans="1:7" x14ac:dyDescent="0.2">
      <c r="A2246" s="50">
        <v>27099</v>
      </c>
      <c r="B2246" s="50">
        <v>2016</v>
      </c>
      <c r="C2246" s="50" t="str">
        <f t="shared" si="35"/>
        <v>270992016</v>
      </c>
      <c r="D2246" s="50">
        <f>VLOOKUP(A2246,CATMUN!$B$2:$G$1123,6,0)</f>
        <v>15</v>
      </c>
      <c r="E2246" s="50" t="s">
        <v>2373</v>
      </c>
      <c r="F2246" s="50">
        <v>2633000</v>
      </c>
      <c r="G2246" s="50">
        <v>25866452</v>
      </c>
    </row>
    <row r="2247" spans="1:7" x14ac:dyDescent="0.2">
      <c r="A2247" s="50">
        <v>27099</v>
      </c>
      <c r="B2247" s="50">
        <v>2017</v>
      </c>
      <c r="C2247" s="50" t="str">
        <f t="shared" si="35"/>
        <v>270992017</v>
      </c>
      <c r="D2247" s="50">
        <f>VLOOKUP(A2247,CATMUN!$B$2:$G$1123,6,0)</f>
        <v>15</v>
      </c>
      <c r="E2247" s="50" t="s">
        <v>2373</v>
      </c>
      <c r="F2247" s="50">
        <v>1975</v>
      </c>
      <c r="G2247" s="50">
        <v>38136.226560000003</v>
      </c>
    </row>
    <row r="2248" spans="1:7" x14ac:dyDescent="0.2">
      <c r="A2248" s="50">
        <v>27099</v>
      </c>
      <c r="B2248" s="50">
        <v>2018</v>
      </c>
      <c r="C2248" s="50" t="str">
        <f t="shared" si="35"/>
        <v>270992018</v>
      </c>
      <c r="D2248" s="50">
        <f>VLOOKUP(A2248,CATMUN!$B$2:$G$1123,6,0)</f>
        <v>15</v>
      </c>
      <c r="E2248" s="50" t="s">
        <v>2373</v>
      </c>
      <c r="F2248" s="50">
        <v>2250000</v>
      </c>
      <c r="G2248" s="50">
        <v>27791024</v>
      </c>
    </row>
    <row r="2249" spans="1:7" x14ac:dyDescent="0.2">
      <c r="A2249" s="50">
        <v>27135</v>
      </c>
      <c r="B2249" s="50">
        <v>2015</v>
      </c>
      <c r="C2249" s="50" t="str">
        <f t="shared" si="35"/>
        <v>271352015</v>
      </c>
      <c r="D2249" s="50">
        <f>VLOOKUP(A2249,CATMUN!$B$2:$G$1123,6,0)</f>
        <v>15</v>
      </c>
      <c r="E2249" s="50" t="s">
        <v>1673</v>
      </c>
      <c r="F2249" s="50">
        <v>0</v>
      </c>
      <c r="G2249" s="50">
        <v>23350.427729999999</v>
      </c>
    </row>
    <row r="2250" spans="1:7" x14ac:dyDescent="0.2">
      <c r="A2250" s="50">
        <v>27135</v>
      </c>
      <c r="B2250" s="50">
        <v>2016</v>
      </c>
      <c r="C2250" s="50" t="str">
        <f t="shared" si="35"/>
        <v>271352016</v>
      </c>
      <c r="D2250" s="50">
        <f>VLOOKUP(A2250,CATMUN!$B$2:$G$1123,6,0)</f>
        <v>15</v>
      </c>
      <c r="E2250" s="50" t="s">
        <v>1673</v>
      </c>
      <c r="F2250" s="50">
        <v>0</v>
      </c>
      <c r="G2250" s="50">
        <v>25866452</v>
      </c>
    </row>
    <row r="2251" spans="1:7" x14ac:dyDescent="0.2">
      <c r="A2251" s="50">
        <v>27135</v>
      </c>
      <c r="B2251" s="50">
        <v>2017</v>
      </c>
      <c r="C2251" s="50" t="str">
        <f t="shared" si="35"/>
        <v>271352017</v>
      </c>
      <c r="D2251" s="50">
        <f>VLOOKUP(A2251,CATMUN!$B$2:$G$1123,6,0)</f>
        <v>15</v>
      </c>
      <c r="E2251" s="50" t="s">
        <v>1673</v>
      </c>
      <c r="F2251" s="50">
        <v>0</v>
      </c>
      <c r="G2251" s="50">
        <v>38136.226560000003</v>
      </c>
    </row>
    <row r="2252" spans="1:7" x14ac:dyDescent="0.2">
      <c r="A2252" s="50">
        <v>27135</v>
      </c>
      <c r="B2252" s="50">
        <v>2018</v>
      </c>
      <c r="C2252" s="50" t="str">
        <f t="shared" si="35"/>
        <v>271352018</v>
      </c>
      <c r="D2252" s="50">
        <f>VLOOKUP(A2252,CATMUN!$B$2:$G$1123,6,0)</f>
        <v>15</v>
      </c>
      <c r="E2252" s="50" t="s">
        <v>1673</v>
      </c>
      <c r="F2252" s="50">
        <v>0</v>
      </c>
      <c r="G2252" s="50">
        <v>27791024</v>
      </c>
    </row>
    <row r="2253" spans="1:7" x14ac:dyDescent="0.2">
      <c r="A2253" s="50">
        <v>27150</v>
      </c>
      <c r="B2253" s="50">
        <v>2015</v>
      </c>
      <c r="C2253" s="50" t="str">
        <f t="shared" si="35"/>
        <v>271502015</v>
      </c>
      <c r="D2253" s="50">
        <f>VLOOKUP(A2253,CATMUN!$B$2:$G$1123,6,0)</f>
        <v>15</v>
      </c>
      <c r="E2253" s="50" t="s">
        <v>2374</v>
      </c>
      <c r="F2253" s="50">
        <v>39751</v>
      </c>
      <c r="G2253" s="50">
        <v>23350.427729999999</v>
      </c>
    </row>
    <row r="2254" spans="1:7" x14ac:dyDescent="0.2">
      <c r="A2254" s="50">
        <v>27150</v>
      </c>
      <c r="B2254" s="50">
        <v>2016</v>
      </c>
      <c r="C2254" s="50" t="str">
        <f t="shared" si="35"/>
        <v>271502016</v>
      </c>
      <c r="D2254" s="50">
        <f>VLOOKUP(A2254,CATMUN!$B$2:$G$1123,6,0)</f>
        <v>15</v>
      </c>
      <c r="E2254" s="50" t="s">
        <v>2374</v>
      </c>
      <c r="F2254" s="50">
        <v>21000000</v>
      </c>
      <c r="G2254" s="50">
        <v>25866452</v>
      </c>
    </row>
    <row r="2255" spans="1:7" x14ac:dyDescent="0.2">
      <c r="A2255" s="50">
        <v>27150</v>
      </c>
      <c r="B2255" s="50">
        <v>2017</v>
      </c>
      <c r="C2255" s="50" t="str">
        <f t="shared" si="35"/>
        <v>271502017</v>
      </c>
      <c r="D2255" s="50">
        <f>VLOOKUP(A2255,CATMUN!$B$2:$G$1123,6,0)</f>
        <v>15</v>
      </c>
      <c r="E2255" s="50" t="s">
        <v>2374</v>
      </c>
      <c r="F2255" s="50">
        <v>2250</v>
      </c>
      <c r="G2255" s="50">
        <v>38136.226560000003</v>
      </c>
    </row>
    <row r="2256" spans="1:7" x14ac:dyDescent="0.2">
      <c r="A2256" s="50">
        <v>27150</v>
      </c>
      <c r="B2256" s="50">
        <v>2018</v>
      </c>
      <c r="C2256" s="50" t="str">
        <f t="shared" si="35"/>
        <v>271502018</v>
      </c>
      <c r="D2256" s="50">
        <f>VLOOKUP(A2256,CATMUN!$B$2:$G$1123,6,0)</f>
        <v>15</v>
      </c>
      <c r="E2256" s="50" t="s">
        <v>2374</v>
      </c>
      <c r="F2256" s="50">
        <v>8965000</v>
      </c>
      <c r="G2256" s="50">
        <v>27791024</v>
      </c>
    </row>
    <row r="2257" spans="1:7" x14ac:dyDescent="0.2">
      <c r="A2257" s="50">
        <v>27160</v>
      </c>
      <c r="B2257" s="50">
        <v>2015</v>
      </c>
      <c r="C2257" s="50" t="str">
        <f t="shared" si="35"/>
        <v>271602015</v>
      </c>
      <c r="D2257" s="50">
        <f>VLOOKUP(A2257,CATMUN!$B$2:$G$1123,6,0)</f>
        <v>15</v>
      </c>
      <c r="E2257" s="50" t="s">
        <v>1675</v>
      </c>
      <c r="F2257" s="50">
        <v>5500</v>
      </c>
      <c r="G2257" s="50">
        <v>23350.427729999999</v>
      </c>
    </row>
    <row r="2258" spans="1:7" x14ac:dyDescent="0.2">
      <c r="A2258" s="50">
        <v>27160</v>
      </c>
      <c r="B2258" s="50">
        <v>2016</v>
      </c>
      <c r="C2258" s="50" t="str">
        <f t="shared" si="35"/>
        <v>271602016</v>
      </c>
      <c r="D2258" s="50">
        <f>VLOOKUP(A2258,CATMUN!$B$2:$G$1123,6,0)</f>
        <v>15</v>
      </c>
      <c r="E2258" s="50" t="s">
        <v>1675</v>
      </c>
      <c r="F2258" s="50">
        <v>5500000</v>
      </c>
      <c r="G2258" s="50">
        <v>25866452</v>
      </c>
    </row>
    <row r="2259" spans="1:7" x14ac:dyDescent="0.2">
      <c r="A2259" s="50">
        <v>27160</v>
      </c>
      <c r="B2259" s="50">
        <v>2017</v>
      </c>
      <c r="C2259" s="50" t="str">
        <f t="shared" si="35"/>
        <v>271602017</v>
      </c>
      <c r="D2259" s="50">
        <f>VLOOKUP(A2259,CATMUN!$B$2:$G$1123,6,0)</f>
        <v>15</v>
      </c>
      <c r="E2259" s="50" t="s">
        <v>1675</v>
      </c>
      <c r="F2259" s="50">
        <v>8081</v>
      </c>
      <c r="G2259" s="50">
        <v>38136.226560000003</v>
      </c>
    </row>
    <row r="2260" spans="1:7" x14ac:dyDescent="0.2">
      <c r="A2260" s="50">
        <v>27160</v>
      </c>
      <c r="B2260" s="50">
        <v>2018</v>
      </c>
      <c r="C2260" s="50" t="str">
        <f t="shared" si="35"/>
        <v>271602018</v>
      </c>
      <c r="D2260" s="50">
        <f>VLOOKUP(A2260,CATMUN!$B$2:$G$1123,6,0)</f>
        <v>15</v>
      </c>
      <c r="E2260" s="50" t="s">
        <v>1675</v>
      </c>
      <c r="F2260" s="50">
        <v>0</v>
      </c>
      <c r="G2260" s="50">
        <v>27791024</v>
      </c>
    </row>
    <row r="2261" spans="1:7" x14ac:dyDescent="0.2">
      <c r="A2261" s="50">
        <v>27205</v>
      </c>
      <c r="B2261" s="50">
        <v>2015</v>
      </c>
      <c r="C2261" s="50" t="str">
        <f t="shared" si="35"/>
        <v>272052015</v>
      </c>
      <c r="D2261" s="50">
        <f>VLOOKUP(A2261,CATMUN!$B$2:$G$1123,6,0)</f>
        <v>15</v>
      </c>
      <c r="E2261" s="50" t="s">
        <v>1676</v>
      </c>
      <c r="F2261" s="50">
        <v>5099</v>
      </c>
      <c r="G2261" s="50">
        <v>23350.427729999999</v>
      </c>
    </row>
    <row r="2262" spans="1:7" x14ac:dyDescent="0.2">
      <c r="A2262" s="50">
        <v>27205</v>
      </c>
      <c r="B2262" s="50">
        <v>2016</v>
      </c>
      <c r="C2262" s="50" t="str">
        <f t="shared" si="35"/>
        <v>272052016</v>
      </c>
      <c r="D2262" s="50">
        <f>VLOOKUP(A2262,CATMUN!$B$2:$G$1123,6,0)</f>
        <v>15</v>
      </c>
      <c r="E2262" s="50" t="s">
        <v>1676</v>
      </c>
      <c r="F2262" s="50">
        <v>6950846</v>
      </c>
      <c r="G2262" s="50">
        <v>25866452</v>
      </c>
    </row>
    <row r="2263" spans="1:7" x14ac:dyDescent="0.2">
      <c r="A2263" s="50">
        <v>27205</v>
      </c>
      <c r="B2263" s="50">
        <v>2017</v>
      </c>
      <c r="C2263" s="50" t="str">
        <f t="shared" si="35"/>
        <v>272052017</v>
      </c>
      <c r="D2263" s="50">
        <f>VLOOKUP(A2263,CATMUN!$B$2:$G$1123,6,0)</f>
        <v>15</v>
      </c>
      <c r="E2263" s="50" t="s">
        <v>1676</v>
      </c>
      <c r="F2263" s="50">
        <v>4740</v>
      </c>
      <c r="G2263" s="50">
        <v>38136.226560000003</v>
      </c>
    </row>
    <row r="2264" spans="1:7" x14ac:dyDescent="0.2">
      <c r="A2264" s="50">
        <v>27205</v>
      </c>
      <c r="B2264" s="50">
        <v>2018</v>
      </c>
      <c r="C2264" s="50" t="str">
        <f t="shared" si="35"/>
        <v>272052018</v>
      </c>
      <c r="D2264" s="50">
        <f>VLOOKUP(A2264,CATMUN!$B$2:$G$1123,6,0)</f>
        <v>15</v>
      </c>
      <c r="E2264" s="50" t="s">
        <v>1676</v>
      </c>
      <c r="F2264" s="50">
        <v>10335864</v>
      </c>
      <c r="G2264" s="50">
        <v>27791024</v>
      </c>
    </row>
    <row r="2265" spans="1:7" x14ac:dyDescent="0.2">
      <c r="A2265" s="50">
        <v>27245</v>
      </c>
      <c r="B2265" s="50">
        <v>2015</v>
      </c>
      <c r="C2265" s="50" t="str">
        <f t="shared" si="35"/>
        <v>272452015</v>
      </c>
      <c r="D2265" s="50">
        <f>VLOOKUP(A2265,CATMUN!$B$2:$G$1123,6,0)</f>
        <v>15</v>
      </c>
      <c r="E2265" s="50" t="s">
        <v>1677</v>
      </c>
      <c r="F2265" s="50">
        <v>4210</v>
      </c>
      <c r="G2265" s="50">
        <v>23350.427729999999</v>
      </c>
    </row>
    <row r="2266" spans="1:7" x14ac:dyDescent="0.2">
      <c r="A2266" s="50">
        <v>27245</v>
      </c>
      <c r="B2266" s="50">
        <v>2016</v>
      </c>
      <c r="C2266" s="50" t="str">
        <f t="shared" si="35"/>
        <v>272452016</v>
      </c>
      <c r="D2266" s="50">
        <f>VLOOKUP(A2266,CATMUN!$B$2:$G$1123,6,0)</f>
        <v>15</v>
      </c>
      <c r="E2266" s="50" t="s">
        <v>1677</v>
      </c>
      <c r="F2266" s="50">
        <v>3229061</v>
      </c>
      <c r="G2266" s="50">
        <v>25866452</v>
      </c>
    </row>
    <row r="2267" spans="1:7" x14ac:dyDescent="0.2">
      <c r="A2267" s="50">
        <v>27245</v>
      </c>
      <c r="B2267" s="50">
        <v>2017</v>
      </c>
      <c r="C2267" s="50" t="str">
        <f t="shared" si="35"/>
        <v>272452017</v>
      </c>
      <c r="D2267" s="50">
        <f>VLOOKUP(A2267,CATMUN!$B$2:$G$1123,6,0)</f>
        <v>15</v>
      </c>
      <c r="E2267" s="50" t="s">
        <v>1677</v>
      </c>
      <c r="F2267" s="50">
        <v>2979</v>
      </c>
      <c r="G2267" s="50">
        <v>38136.226560000003</v>
      </c>
    </row>
    <row r="2268" spans="1:7" x14ac:dyDescent="0.2">
      <c r="A2268" s="50">
        <v>27245</v>
      </c>
      <c r="B2268" s="50">
        <v>2018</v>
      </c>
      <c r="C2268" s="50" t="str">
        <f t="shared" si="35"/>
        <v>272452018</v>
      </c>
      <c r="D2268" s="50">
        <f>VLOOKUP(A2268,CATMUN!$B$2:$G$1123,6,0)</f>
        <v>15</v>
      </c>
      <c r="E2268" s="50" t="s">
        <v>1677</v>
      </c>
      <c r="F2268" s="50">
        <v>4605814</v>
      </c>
      <c r="G2268" s="50">
        <v>27791024</v>
      </c>
    </row>
    <row r="2269" spans="1:7" x14ac:dyDescent="0.2">
      <c r="A2269" s="50">
        <v>27250</v>
      </c>
      <c r="B2269" s="50">
        <v>2015</v>
      </c>
      <c r="C2269" s="50" t="str">
        <f t="shared" si="35"/>
        <v>272502015</v>
      </c>
      <c r="D2269" s="50">
        <f>VLOOKUP(A2269,CATMUN!$B$2:$G$1123,6,0)</f>
        <v>15</v>
      </c>
      <c r="E2269" s="50" t="s">
        <v>1678</v>
      </c>
      <c r="F2269" s="50">
        <v>0</v>
      </c>
      <c r="G2269" s="50">
        <v>23350.427729999999</v>
      </c>
    </row>
    <row r="2270" spans="1:7" x14ac:dyDescent="0.2">
      <c r="A2270" s="50">
        <v>27250</v>
      </c>
      <c r="B2270" s="50">
        <v>2016</v>
      </c>
      <c r="C2270" s="50" t="str">
        <f t="shared" si="35"/>
        <v>272502016</v>
      </c>
      <c r="D2270" s="50">
        <f>VLOOKUP(A2270,CATMUN!$B$2:$G$1123,6,0)</f>
        <v>15</v>
      </c>
      <c r="E2270" s="50" t="s">
        <v>1678</v>
      </c>
      <c r="F2270" s="50">
        <v>0</v>
      </c>
      <c r="G2270" s="50">
        <v>25866452</v>
      </c>
    </row>
    <row r="2271" spans="1:7" x14ac:dyDescent="0.2">
      <c r="A2271" s="50">
        <v>27250</v>
      </c>
      <c r="B2271" s="50">
        <v>2018</v>
      </c>
      <c r="C2271" s="50" t="str">
        <f t="shared" si="35"/>
        <v>272502018</v>
      </c>
      <c r="D2271" s="50">
        <f>VLOOKUP(A2271,CATMUN!$B$2:$G$1123,6,0)</f>
        <v>15</v>
      </c>
      <c r="E2271" s="50" t="s">
        <v>1678</v>
      </c>
      <c r="F2271" s="50">
        <v>0</v>
      </c>
      <c r="G2271" s="50">
        <v>27791024</v>
      </c>
    </row>
    <row r="2272" spans="1:7" x14ac:dyDescent="0.2">
      <c r="A2272" s="50">
        <v>27361</v>
      </c>
      <c r="B2272" s="50">
        <v>2015</v>
      </c>
      <c r="C2272" s="50" t="str">
        <f t="shared" si="35"/>
        <v>273612015</v>
      </c>
      <c r="D2272" s="50">
        <f>VLOOKUP(A2272,CATMUN!$B$2:$G$1123,6,0)</f>
        <v>15</v>
      </c>
      <c r="E2272" s="50" t="s">
        <v>1679</v>
      </c>
      <c r="F2272" s="50">
        <v>82153</v>
      </c>
      <c r="G2272" s="50">
        <v>23350.427729999999</v>
      </c>
    </row>
    <row r="2273" spans="1:7" x14ac:dyDescent="0.2">
      <c r="A2273" s="50">
        <v>27361</v>
      </c>
      <c r="B2273" s="50">
        <v>2016</v>
      </c>
      <c r="C2273" s="50" t="str">
        <f t="shared" si="35"/>
        <v>273612016</v>
      </c>
      <c r="D2273" s="50">
        <f>VLOOKUP(A2273,CATMUN!$B$2:$G$1123,6,0)</f>
        <v>15</v>
      </c>
      <c r="E2273" s="50" t="s">
        <v>1679</v>
      </c>
      <c r="F2273" s="50">
        <v>89153976</v>
      </c>
      <c r="G2273" s="50">
        <v>25866452</v>
      </c>
    </row>
    <row r="2274" spans="1:7" x14ac:dyDescent="0.2">
      <c r="A2274" s="50">
        <v>27361</v>
      </c>
      <c r="B2274" s="50">
        <v>2017</v>
      </c>
      <c r="C2274" s="50" t="str">
        <f t="shared" si="35"/>
        <v>273612017</v>
      </c>
      <c r="D2274" s="50">
        <f>VLOOKUP(A2274,CATMUN!$B$2:$G$1123,6,0)</f>
        <v>15</v>
      </c>
      <c r="E2274" s="50" t="s">
        <v>1679</v>
      </c>
      <c r="F2274" s="50">
        <v>64264</v>
      </c>
      <c r="G2274" s="50">
        <v>38136.226560000003</v>
      </c>
    </row>
    <row r="2275" spans="1:7" x14ac:dyDescent="0.2">
      <c r="A2275" s="50">
        <v>27361</v>
      </c>
      <c r="B2275" s="50">
        <v>2018</v>
      </c>
      <c r="C2275" s="50" t="str">
        <f t="shared" si="35"/>
        <v>273612018</v>
      </c>
      <c r="D2275" s="50">
        <f>VLOOKUP(A2275,CATMUN!$B$2:$G$1123,6,0)</f>
        <v>15</v>
      </c>
      <c r="E2275" s="50" t="s">
        <v>1679</v>
      </c>
      <c r="F2275" s="50">
        <v>75779037</v>
      </c>
      <c r="G2275" s="50">
        <v>27791024</v>
      </c>
    </row>
    <row r="2276" spans="1:7" x14ac:dyDescent="0.2">
      <c r="A2276" s="50">
        <v>27372</v>
      </c>
      <c r="B2276" s="50">
        <v>2015</v>
      </c>
      <c r="C2276" s="50" t="str">
        <f t="shared" si="35"/>
        <v>273722015</v>
      </c>
      <c r="D2276" s="50">
        <f>VLOOKUP(A2276,CATMUN!$B$2:$G$1123,6,0)</f>
        <v>15</v>
      </c>
      <c r="E2276" s="50" t="s">
        <v>1680</v>
      </c>
      <c r="F2276" s="50">
        <v>0</v>
      </c>
      <c r="G2276" s="50">
        <v>23350.427729999999</v>
      </c>
    </row>
    <row r="2277" spans="1:7" x14ac:dyDescent="0.2">
      <c r="A2277" s="50">
        <v>27372</v>
      </c>
      <c r="B2277" s="50">
        <v>2016</v>
      </c>
      <c r="C2277" s="50" t="str">
        <f t="shared" si="35"/>
        <v>273722016</v>
      </c>
      <c r="D2277" s="50">
        <f>VLOOKUP(A2277,CATMUN!$B$2:$G$1123,6,0)</f>
        <v>15</v>
      </c>
      <c r="E2277" s="50" t="s">
        <v>1680</v>
      </c>
      <c r="F2277" s="50">
        <v>0</v>
      </c>
      <c r="G2277" s="50">
        <v>25866452</v>
      </c>
    </row>
    <row r="2278" spans="1:7" x14ac:dyDescent="0.2">
      <c r="A2278" s="50">
        <v>27372</v>
      </c>
      <c r="B2278" s="50">
        <v>2017</v>
      </c>
      <c r="C2278" s="50" t="str">
        <f t="shared" si="35"/>
        <v>273722017</v>
      </c>
      <c r="D2278" s="50">
        <f>VLOOKUP(A2278,CATMUN!$B$2:$G$1123,6,0)</f>
        <v>15</v>
      </c>
      <c r="E2278" s="50" t="s">
        <v>1680</v>
      </c>
      <c r="F2278" s="50">
        <v>889</v>
      </c>
      <c r="G2278" s="50">
        <v>38136.226560000003</v>
      </c>
    </row>
    <row r="2279" spans="1:7" x14ac:dyDescent="0.2">
      <c r="A2279" s="50">
        <v>27372</v>
      </c>
      <c r="B2279" s="50">
        <v>2018</v>
      </c>
      <c r="C2279" s="50" t="str">
        <f t="shared" si="35"/>
        <v>273722018</v>
      </c>
      <c r="D2279" s="50">
        <f>VLOOKUP(A2279,CATMUN!$B$2:$G$1123,6,0)</f>
        <v>15</v>
      </c>
      <c r="E2279" s="50" t="s">
        <v>1680</v>
      </c>
      <c r="F2279" s="50">
        <v>0</v>
      </c>
      <c r="G2279" s="50">
        <v>27791024</v>
      </c>
    </row>
    <row r="2280" spans="1:7" x14ac:dyDescent="0.2">
      <c r="A2280" s="50">
        <v>27413</v>
      </c>
      <c r="B2280" s="50">
        <v>2015</v>
      </c>
      <c r="C2280" s="50" t="str">
        <f t="shared" si="35"/>
        <v>274132015</v>
      </c>
      <c r="D2280" s="50">
        <f>VLOOKUP(A2280,CATMUN!$B$2:$G$1123,6,0)</f>
        <v>15</v>
      </c>
      <c r="E2280" s="50" t="s">
        <v>1681</v>
      </c>
      <c r="F2280" s="50">
        <v>0</v>
      </c>
      <c r="G2280" s="50">
        <v>23350.427729999999</v>
      </c>
    </row>
    <row r="2281" spans="1:7" x14ac:dyDescent="0.2">
      <c r="A2281" s="50">
        <v>27413</v>
      </c>
      <c r="B2281" s="50">
        <v>2016</v>
      </c>
      <c r="C2281" s="50" t="str">
        <f t="shared" si="35"/>
        <v>274132016</v>
      </c>
      <c r="D2281" s="50">
        <f>VLOOKUP(A2281,CATMUN!$B$2:$G$1123,6,0)</f>
        <v>15</v>
      </c>
      <c r="E2281" s="50" t="s">
        <v>1681</v>
      </c>
      <c r="F2281" s="50">
        <v>0</v>
      </c>
      <c r="G2281" s="50">
        <v>25866452</v>
      </c>
    </row>
    <row r="2282" spans="1:7" x14ac:dyDescent="0.2">
      <c r="A2282" s="50">
        <v>27413</v>
      </c>
      <c r="B2282" s="50">
        <v>2017</v>
      </c>
      <c r="C2282" s="50" t="str">
        <f t="shared" si="35"/>
        <v>274132017</v>
      </c>
      <c r="D2282" s="50">
        <f>VLOOKUP(A2282,CATMUN!$B$2:$G$1123,6,0)</f>
        <v>15</v>
      </c>
      <c r="E2282" s="50" t="s">
        <v>1681</v>
      </c>
      <c r="F2282" s="50">
        <v>0</v>
      </c>
      <c r="G2282" s="50">
        <v>38136.226560000003</v>
      </c>
    </row>
    <row r="2283" spans="1:7" x14ac:dyDescent="0.2">
      <c r="A2283" s="50">
        <v>27413</v>
      </c>
      <c r="B2283" s="50">
        <v>2018</v>
      </c>
      <c r="C2283" s="50" t="str">
        <f t="shared" si="35"/>
        <v>274132018</v>
      </c>
      <c r="D2283" s="50">
        <f>VLOOKUP(A2283,CATMUN!$B$2:$G$1123,6,0)</f>
        <v>15</v>
      </c>
      <c r="E2283" s="50" t="s">
        <v>1681</v>
      </c>
      <c r="F2283" s="50">
        <v>0</v>
      </c>
      <c r="G2283" s="50">
        <v>27791024</v>
      </c>
    </row>
    <row r="2284" spans="1:7" x14ac:dyDescent="0.2">
      <c r="A2284" s="50">
        <v>27425</v>
      </c>
      <c r="B2284" s="50">
        <v>2017</v>
      </c>
      <c r="C2284" s="50" t="str">
        <f t="shared" si="35"/>
        <v>274252017</v>
      </c>
      <c r="D2284" s="50">
        <f>VLOOKUP(A2284,CATMUN!$B$2:$G$1123,6,0)</f>
        <v>15</v>
      </c>
      <c r="E2284" s="50" t="s">
        <v>1682</v>
      </c>
      <c r="F2284" s="50">
        <v>10212</v>
      </c>
      <c r="G2284" s="50">
        <v>38136.226560000003</v>
      </c>
    </row>
    <row r="2285" spans="1:7" x14ac:dyDescent="0.2">
      <c r="A2285" s="50">
        <v>27430</v>
      </c>
      <c r="B2285" s="50">
        <v>2015</v>
      </c>
      <c r="C2285" s="50" t="str">
        <f t="shared" si="35"/>
        <v>274302015</v>
      </c>
      <c r="D2285" s="50">
        <f>VLOOKUP(A2285,CATMUN!$B$2:$G$1123,6,0)</f>
        <v>15</v>
      </c>
      <c r="E2285" s="50" t="s">
        <v>1683</v>
      </c>
      <c r="F2285" s="50">
        <v>1511</v>
      </c>
      <c r="G2285" s="50">
        <v>23350.427729999999</v>
      </c>
    </row>
    <row r="2286" spans="1:7" x14ac:dyDescent="0.2">
      <c r="A2286" s="50">
        <v>27430</v>
      </c>
      <c r="B2286" s="50">
        <v>2016</v>
      </c>
      <c r="C2286" s="50" t="str">
        <f t="shared" si="35"/>
        <v>274302016</v>
      </c>
      <c r="D2286" s="50">
        <f>VLOOKUP(A2286,CATMUN!$B$2:$G$1123,6,0)</f>
        <v>15</v>
      </c>
      <c r="E2286" s="50" t="s">
        <v>1683</v>
      </c>
      <c r="F2286" s="50">
        <v>2372432</v>
      </c>
      <c r="G2286" s="50">
        <v>25866452</v>
      </c>
    </row>
    <row r="2287" spans="1:7" x14ac:dyDescent="0.2">
      <c r="A2287" s="50">
        <v>27430</v>
      </c>
      <c r="B2287" s="50">
        <v>2018</v>
      </c>
      <c r="C2287" s="50" t="str">
        <f t="shared" si="35"/>
        <v>274302018</v>
      </c>
      <c r="D2287" s="50">
        <f>VLOOKUP(A2287,CATMUN!$B$2:$G$1123,6,0)</f>
        <v>15</v>
      </c>
      <c r="E2287" s="50" t="s">
        <v>1683</v>
      </c>
      <c r="F2287" s="50">
        <v>1618895</v>
      </c>
      <c r="G2287" s="50">
        <v>27791024</v>
      </c>
    </row>
    <row r="2288" spans="1:7" x14ac:dyDescent="0.2">
      <c r="A2288" s="50">
        <v>27450</v>
      </c>
      <c r="B2288" s="50">
        <v>2015</v>
      </c>
      <c r="C2288" s="50" t="str">
        <f t="shared" si="35"/>
        <v>274502015</v>
      </c>
      <c r="D2288" s="50">
        <f>VLOOKUP(A2288,CATMUN!$B$2:$G$1123,6,0)</f>
        <v>15</v>
      </c>
      <c r="E2288" s="50" t="s">
        <v>1684</v>
      </c>
      <c r="F2288" s="50">
        <v>256</v>
      </c>
      <c r="G2288" s="50">
        <v>23350.427729999999</v>
      </c>
    </row>
    <row r="2289" spans="1:7" x14ac:dyDescent="0.2">
      <c r="A2289" s="50">
        <v>27450</v>
      </c>
      <c r="B2289" s="50">
        <v>2016</v>
      </c>
      <c r="C2289" s="50" t="str">
        <f t="shared" si="35"/>
        <v>274502016</v>
      </c>
      <c r="D2289" s="50">
        <f>VLOOKUP(A2289,CATMUN!$B$2:$G$1123,6,0)</f>
        <v>15</v>
      </c>
      <c r="E2289" s="50" t="s">
        <v>1684</v>
      </c>
      <c r="F2289" s="50">
        <v>645844</v>
      </c>
      <c r="G2289" s="50">
        <v>25866452</v>
      </c>
    </row>
    <row r="2290" spans="1:7" x14ac:dyDescent="0.2">
      <c r="A2290" s="50">
        <v>27450</v>
      </c>
      <c r="B2290" s="50">
        <v>2017</v>
      </c>
      <c r="C2290" s="50" t="str">
        <f t="shared" si="35"/>
        <v>274502017</v>
      </c>
      <c r="D2290" s="50">
        <f>VLOOKUP(A2290,CATMUN!$B$2:$G$1123,6,0)</f>
        <v>15</v>
      </c>
      <c r="E2290" s="50" t="s">
        <v>1684</v>
      </c>
      <c r="F2290" s="50">
        <v>0</v>
      </c>
      <c r="G2290" s="50">
        <v>38136.226560000003</v>
      </c>
    </row>
    <row r="2291" spans="1:7" x14ac:dyDescent="0.2">
      <c r="A2291" s="50">
        <v>27450</v>
      </c>
      <c r="B2291" s="50">
        <v>2018</v>
      </c>
      <c r="C2291" s="50" t="str">
        <f t="shared" si="35"/>
        <v>274502018</v>
      </c>
      <c r="D2291" s="50">
        <f>VLOOKUP(A2291,CATMUN!$B$2:$G$1123,6,0)</f>
        <v>15</v>
      </c>
      <c r="E2291" s="50" t="s">
        <v>1684</v>
      </c>
      <c r="F2291" s="50">
        <v>24598603</v>
      </c>
      <c r="G2291" s="50">
        <v>27791024</v>
      </c>
    </row>
    <row r="2292" spans="1:7" x14ac:dyDescent="0.2">
      <c r="A2292" s="50">
        <v>27491</v>
      </c>
      <c r="B2292" s="50">
        <v>2015</v>
      </c>
      <c r="C2292" s="50" t="str">
        <f t="shared" si="35"/>
        <v>274912015</v>
      </c>
      <c r="D2292" s="50">
        <f>VLOOKUP(A2292,CATMUN!$B$2:$G$1123,6,0)</f>
        <v>15</v>
      </c>
      <c r="E2292" s="50" t="s">
        <v>1685</v>
      </c>
      <c r="F2292" s="50">
        <v>2441</v>
      </c>
      <c r="G2292" s="50">
        <v>23350.427729999999</v>
      </c>
    </row>
    <row r="2293" spans="1:7" x14ac:dyDescent="0.2">
      <c r="A2293" s="50">
        <v>27491</v>
      </c>
      <c r="B2293" s="50">
        <v>2016</v>
      </c>
      <c r="C2293" s="50" t="str">
        <f t="shared" si="35"/>
        <v>274912016</v>
      </c>
      <c r="D2293" s="50">
        <f>VLOOKUP(A2293,CATMUN!$B$2:$G$1123,6,0)</f>
        <v>15</v>
      </c>
      <c r="E2293" s="50" t="s">
        <v>1685</v>
      </c>
      <c r="F2293" s="50">
        <v>789250</v>
      </c>
      <c r="G2293" s="50">
        <v>25866452</v>
      </c>
    </row>
    <row r="2294" spans="1:7" x14ac:dyDescent="0.2">
      <c r="A2294" s="50">
        <v>27491</v>
      </c>
      <c r="B2294" s="50">
        <v>2017</v>
      </c>
      <c r="C2294" s="50" t="str">
        <f t="shared" si="35"/>
        <v>274912017</v>
      </c>
      <c r="D2294" s="50">
        <f>VLOOKUP(A2294,CATMUN!$B$2:$G$1123,6,0)</f>
        <v>15</v>
      </c>
      <c r="E2294" s="50" t="s">
        <v>1685</v>
      </c>
      <c r="F2294" s="50">
        <v>668</v>
      </c>
      <c r="G2294" s="50">
        <v>38136.226560000003</v>
      </c>
    </row>
    <row r="2295" spans="1:7" x14ac:dyDescent="0.2">
      <c r="A2295" s="50">
        <v>27491</v>
      </c>
      <c r="B2295" s="50">
        <v>2018</v>
      </c>
      <c r="C2295" s="50" t="str">
        <f t="shared" si="35"/>
        <v>274912018</v>
      </c>
      <c r="D2295" s="50">
        <f>VLOOKUP(A2295,CATMUN!$B$2:$G$1123,6,0)</f>
        <v>15</v>
      </c>
      <c r="E2295" s="50" t="s">
        <v>1685</v>
      </c>
      <c r="F2295" s="50">
        <v>304700</v>
      </c>
      <c r="G2295" s="50">
        <v>27791024</v>
      </c>
    </row>
    <row r="2296" spans="1:7" x14ac:dyDescent="0.2">
      <c r="A2296" s="50">
        <v>27495</v>
      </c>
      <c r="B2296" s="50">
        <v>2015</v>
      </c>
      <c r="C2296" s="50" t="str">
        <f t="shared" si="35"/>
        <v>274952015</v>
      </c>
      <c r="D2296" s="50">
        <f>VLOOKUP(A2296,CATMUN!$B$2:$G$1123,6,0)</f>
        <v>15</v>
      </c>
      <c r="E2296" s="50" t="s">
        <v>1686</v>
      </c>
      <c r="F2296" s="50">
        <v>0</v>
      </c>
      <c r="G2296" s="50">
        <v>18925.23633</v>
      </c>
    </row>
    <row r="2297" spans="1:7" x14ac:dyDescent="0.2">
      <c r="A2297" s="50">
        <v>27495</v>
      </c>
      <c r="B2297" s="50">
        <v>2016</v>
      </c>
      <c r="C2297" s="50" t="str">
        <f t="shared" si="35"/>
        <v>274952016</v>
      </c>
      <c r="D2297" s="50">
        <f>VLOOKUP(A2297,CATMUN!$B$2:$G$1123,6,0)</f>
        <v>15</v>
      </c>
      <c r="E2297" s="50" t="s">
        <v>1686</v>
      </c>
      <c r="F2297" s="50">
        <v>0</v>
      </c>
      <c r="G2297" s="50">
        <v>28165158</v>
      </c>
    </row>
    <row r="2298" spans="1:7" x14ac:dyDescent="0.2">
      <c r="A2298" s="50">
        <v>27495</v>
      </c>
      <c r="B2298" s="50">
        <v>2017</v>
      </c>
      <c r="C2298" s="50" t="str">
        <f t="shared" si="35"/>
        <v>274952017</v>
      </c>
      <c r="D2298" s="50">
        <f>VLOOKUP(A2298,CATMUN!$B$2:$G$1123,6,0)</f>
        <v>15</v>
      </c>
      <c r="E2298" s="50" t="s">
        <v>1686</v>
      </c>
      <c r="F2298" s="50">
        <v>0</v>
      </c>
      <c r="G2298" s="50">
        <v>16446.85742</v>
      </c>
    </row>
    <row r="2299" spans="1:7" x14ac:dyDescent="0.2">
      <c r="A2299" s="50">
        <v>27495</v>
      </c>
      <c r="B2299" s="50">
        <v>2018</v>
      </c>
      <c r="C2299" s="50" t="str">
        <f t="shared" si="35"/>
        <v>274952018</v>
      </c>
      <c r="D2299" s="50">
        <f>VLOOKUP(A2299,CATMUN!$B$2:$G$1123,6,0)</f>
        <v>15</v>
      </c>
      <c r="E2299" s="50" t="s">
        <v>1686</v>
      </c>
      <c r="F2299" s="50">
        <v>0</v>
      </c>
      <c r="G2299" s="50">
        <v>31061434</v>
      </c>
    </row>
    <row r="2300" spans="1:7" x14ac:dyDescent="0.2">
      <c r="A2300" s="50">
        <v>27580</v>
      </c>
      <c r="B2300" s="50">
        <v>2016</v>
      </c>
      <c r="C2300" s="50" t="str">
        <f t="shared" si="35"/>
        <v>275802016</v>
      </c>
      <c r="D2300" s="50">
        <f>VLOOKUP(A2300,CATMUN!$B$2:$G$1123,6,0)</f>
        <v>15</v>
      </c>
      <c r="E2300" s="50" t="s">
        <v>1687</v>
      </c>
      <c r="F2300" s="50">
        <v>0</v>
      </c>
      <c r="G2300" s="50">
        <v>25866452</v>
      </c>
    </row>
    <row r="2301" spans="1:7" x14ac:dyDescent="0.2">
      <c r="A2301" s="50">
        <v>27600</v>
      </c>
      <c r="B2301" s="50">
        <v>2015</v>
      </c>
      <c r="C2301" s="50" t="str">
        <f t="shared" si="35"/>
        <v>276002015</v>
      </c>
      <c r="D2301" s="50">
        <f>VLOOKUP(A2301,CATMUN!$B$2:$G$1123,6,0)</f>
        <v>15</v>
      </c>
      <c r="E2301" s="50" t="s">
        <v>1688</v>
      </c>
      <c r="F2301" s="50">
        <v>0</v>
      </c>
      <c r="G2301" s="50">
        <v>23350.427729999999</v>
      </c>
    </row>
    <row r="2302" spans="1:7" x14ac:dyDescent="0.2">
      <c r="A2302" s="50">
        <v>27600</v>
      </c>
      <c r="B2302" s="50">
        <v>2016</v>
      </c>
      <c r="C2302" s="50" t="str">
        <f t="shared" si="35"/>
        <v>276002016</v>
      </c>
      <c r="D2302" s="50">
        <f>VLOOKUP(A2302,CATMUN!$B$2:$G$1123,6,0)</f>
        <v>15</v>
      </c>
      <c r="E2302" s="50" t="s">
        <v>1688</v>
      </c>
      <c r="F2302" s="50">
        <v>0</v>
      </c>
      <c r="G2302" s="50">
        <v>25866452</v>
      </c>
    </row>
    <row r="2303" spans="1:7" x14ac:dyDescent="0.2">
      <c r="A2303" s="50">
        <v>27600</v>
      </c>
      <c r="B2303" s="50">
        <v>2017</v>
      </c>
      <c r="C2303" s="50" t="str">
        <f t="shared" si="35"/>
        <v>276002017</v>
      </c>
      <c r="D2303" s="50">
        <f>VLOOKUP(A2303,CATMUN!$B$2:$G$1123,6,0)</f>
        <v>15</v>
      </c>
      <c r="E2303" s="50" t="s">
        <v>1688</v>
      </c>
      <c r="F2303" s="50">
        <v>0</v>
      </c>
      <c r="G2303" s="50">
        <v>38136.226560000003</v>
      </c>
    </row>
    <row r="2304" spans="1:7" x14ac:dyDescent="0.2">
      <c r="A2304" s="50">
        <v>27600</v>
      </c>
      <c r="B2304" s="50">
        <v>2018</v>
      </c>
      <c r="C2304" s="50" t="str">
        <f t="shared" si="35"/>
        <v>276002018</v>
      </c>
      <c r="D2304" s="50">
        <f>VLOOKUP(A2304,CATMUN!$B$2:$G$1123,6,0)</f>
        <v>15</v>
      </c>
      <c r="E2304" s="50" t="s">
        <v>1688</v>
      </c>
      <c r="F2304" s="50">
        <v>0</v>
      </c>
      <c r="G2304" s="50">
        <v>27791024</v>
      </c>
    </row>
    <row r="2305" spans="1:7" x14ac:dyDescent="0.2">
      <c r="A2305" s="50">
        <v>27615</v>
      </c>
      <c r="B2305" s="50">
        <v>2015</v>
      </c>
      <c r="C2305" s="50" t="str">
        <f t="shared" si="35"/>
        <v>276152015</v>
      </c>
      <c r="D2305" s="50">
        <f>VLOOKUP(A2305,CATMUN!$B$2:$G$1123,6,0)</f>
        <v>15</v>
      </c>
      <c r="E2305" s="50" t="s">
        <v>1430</v>
      </c>
      <c r="F2305" s="50">
        <v>9601</v>
      </c>
      <c r="G2305" s="50">
        <v>23350.427729999999</v>
      </c>
    </row>
    <row r="2306" spans="1:7" x14ac:dyDescent="0.2">
      <c r="A2306" s="50">
        <v>27615</v>
      </c>
      <c r="B2306" s="50">
        <v>2016</v>
      </c>
      <c r="C2306" s="50" t="str">
        <f t="shared" si="35"/>
        <v>276152016</v>
      </c>
      <c r="D2306" s="50">
        <f>VLOOKUP(A2306,CATMUN!$B$2:$G$1123,6,0)</f>
        <v>15</v>
      </c>
      <c r="E2306" s="50" t="s">
        <v>1430</v>
      </c>
      <c r="F2306" s="50">
        <v>10740911</v>
      </c>
      <c r="G2306" s="50">
        <v>25866452</v>
      </c>
    </row>
    <row r="2307" spans="1:7" x14ac:dyDescent="0.2">
      <c r="A2307" s="50">
        <v>27615</v>
      </c>
      <c r="B2307" s="50">
        <v>2017</v>
      </c>
      <c r="C2307" s="50" t="str">
        <f t="shared" ref="C2307:C2370" si="36">A2307&amp;B2307</f>
        <v>276152017</v>
      </c>
      <c r="D2307" s="50">
        <f>VLOOKUP(A2307,CATMUN!$B$2:$G$1123,6,0)</f>
        <v>15</v>
      </c>
      <c r="E2307" s="50" t="s">
        <v>1430</v>
      </c>
      <c r="F2307" s="50">
        <v>56500</v>
      </c>
      <c r="G2307" s="50">
        <v>38136.226560000003</v>
      </c>
    </row>
    <row r="2308" spans="1:7" x14ac:dyDescent="0.2">
      <c r="A2308" s="50">
        <v>27615</v>
      </c>
      <c r="B2308" s="50">
        <v>2018</v>
      </c>
      <c r="C2308" s="50" t="str">
        <f t="shared" si="36"/>
        <v>276152018</v>
      </c>
      <c r="D2308" s="50">
        <f>VLOOKUP(A2308,CATMUN!$B$2:$G$1123,6,0)</f>
        <v>15</v>
      </c>
      <c r="E2308" s="50" t="s">
        <v>1430</v>
      </c>
      <c r="F2308" s="50">
        <v>8138020</v>
      </c>
      <c r="G2308" s="50">
        <v>27791024</v>
      </c>
    </row>
    <row r="2309" spans="1:7" x14ac:dyDescent="0.2">
      <c r="A2309" s="50">
        <v>27660</v>
      </c>
      <c r="B2309" s="50">
        <v>2015</v>
      </c>
      <c r="C2309" s="50" t="str">
        <f t="shared" si="36"/>
        <v>276602015</v>
      </c>
      <c r="D2309" s="50">
        <f>VLOOKUP(A2309,CATMUN!$B$2:$G$1123,6,0)</f>
        <v>15</v>
      </c>
      <c r="E2309" s="50" t="s">
        <v>1689</v>
      </c>
      <c r="F2309" s="50">
        <v>1976</v>
      </c>
      <c r="G2309" s="50">
        <v>18925.23633</v>
      </c>
    </row>
    <row r="2310" spans="1:7" x14ac:dyDescent="0.2">
      <c r="A2310" s="50">
        <v>27660</v>
      </c>
      <c r="B2310" s="50">
        <v>2016</v>
      </c>
      <c r="C2310" s="50" t="str">
        <f t="shared" si="36"/>
        <v>276602016</v>
      </c>
      <c r="D2310" s="50">
        <f>VLOOKUP(A2310,CATMUN!$B$2:$G$1123,6,0)</f>
        <v>15</v>
      </c>
      <c r="E2310" s="50" t="s">
        <v>1689</v>
      </c>
      <c r="F2310" s="50">
        <v>1852696</v>
      </c>
      <c r="G2310" s="50">
        <v>28165158</v>
      </c>
    </row>
    <row r="2311" spans="1:7" x14ac:dyDescent="0.2">
      <c r="A2311" s="50">
        <v>27660</v>
      </c>
      <c r="B2311" s="50">
        <v>2017</v>
      </c>
      <c r="C2311" s="50" t="str">
        <f t="shared" si="36"/>
        <v>276602017</v>
      </c>
      <c r="D2311" s="50">
        <f>VLOOKUP(A2311,CATMUN!$B$2:$G$1123,6,0)</f>
        <v>15</v>
      </c>
      <c r="E2311" s="50" t="s">
        <v>1689</v>
      </c>
      <c r="F2311" s="50">
        <v>2436</v>
      </c>
      <c r="G2311" s="50">
        <v>16446.85742</v>
      </c>
    </row>
    <row r="2312" spans="1:7" x14ac:dyDescent="0.2">
      <c r="A2312" s="50">
        <v>27660</v>
      </c>
      <c r="B2312" s="50">
        <v>2018</v>
      </c>
      <c r="C2312" s="50" t="str">
        <f t="shared" si="36"/>
        <v>276602018</v>
      </c>
      <c r="D2312" s="50">
        <f>VLOOKUP(A2312,CATMUN!$B$2:$G$1123,6,0)</f>
        <v>15</v>
      </c>
      <c r="E2312" s="50" t="s">
        <v>1689</v>
      </c>
      <c r="F2312" s="50">
        <v>2173113</v>
      </c>
      <c r="G2312" s="50">
        <v>31061434</v>
      </c>
    </row>
    <row r="2313" spans="1:7" x14ac:dyDescent="0.2">
      <c r="A2313" s="50">
        <v>27745</v>
      </c>
      <c r="B2313" s="50">
        <v>2015</v>
      </c>
      <c r="C2313" s="50" t="str">
        <f t="shared" si="36"/>
        <v>277452015</v>
      </c>
      <c r="D2313" s="50">
        <f>VLOOKUP(A2313,CATMUN!$B$2:$G$1123,6,0)</f>
        <v>15</v>
      </c>
      <c r="E2313" s="50" t="s">
        <v>1690</v>
      </c>
      <c r="F2313" s="50">
        <v>16681</v>
      </c>
      <c r="G2313" s="50">
        <v>23350.427729999999</v>
      </c>
    </row>
    <row r="2314" spans="1:7" x14ac:dyDescent="0.2">
      <c r="A2314" s="50">
        <v>27745</v>
      </c>
      <c r="B2314" s="50">
        <v>2016</v>
      </c>
      <c r="C2314" s="50" t="str">
        <f t="shared" si="36"/>
        <v>277452016</v>
      </c>
      <c r="D2314" s="50">
        <f>VLOOKUP(A2314,CATMUN!$B$2:$G$1123,6,0)</f>
        <v>15</v>
      </c>
      <c r="E2314" s="50" t="s">
        <v>1690</v>
      </c>
      <c r="F2314" s="50">
        <v>18060000</v>
      </c>
      <c r="G2314" s="50">
        <v>25866452</v>
      </c>
    </row>
    <row r="2315" spans="1:7" x14ac:dyDescent="0.2">
      <c r="A2315" s="50">
        <v>27745</v>
      </c>
      <c r="B2315" s="50">
        <v>2017</v>
      </c>
      <c r="C2315" s="50" t="str">
        <f t="shared" si="36"/>
        <v>277452017</v>
      </c>
      <c r="D2315" s="50">
        <f>VLOOKUP(A2315,CATMUN!$B$2:$G$1123,6,0)</f>
        <v>15</v>
      </c>
      <c r="E2315" s="50" t="s">
        <v>1690</v>
      </c>
      <c r="F2315" s="50">
        <v>3300</v>
      </c>
      <c r="G2315" s="50">
        <v>38136.226560000003</v>
      </c>
    </row>
    <row r="2316" spans="1:7" x14ac:dyDescent="0.2">
      <c r="A2316" s="50">
        <v>27745</v>
      </c>
      <c r="B2316" s="50">
        <v>2018</v>
      </c>
      <c r="C2316" s="50" t="str">
        <f t="shared" si="36"/>
        <v>277452018</v>
      </c>
      <c r="D2316" s="50">
        <f>VLOOKUP(A2316,CATMUN!$B$2:$G$1123,6,0)</f>
        <v>15</v>
      </c>
      <c r="E2316" s="50" t="s">
        <v>1690</v>
      </c>
      <c r="F2316" s="50">
        <v>17477282</v>
      </c>
      <c r="G2316" s="50">
        <v>27791024</v>
      </c>
    </row>
    <row r="2317" spans="1:7" x14ac:dyDescent="0.2">
      <c r="A2317" s="50">
        <v>27787</v>
      </c>
      <c r="B2317" s="50">
        <v>2015</v>
      </c>
      <c r="C2317" s="50" t="str">
        <f t="shared" si="36"/>
        <v>277872015</v>
      </c>
      <c r="D2317" s="50">
        <f>VLOOKUP(A2317,CATMUN!$B$2:$G$1123,6,0)</f>
        <v>15</v>
      </c>
      <c r="E2317" s="50" t="s">
        <v>1691</v>
      </c>
      <c r="F2317" s="50">
        <v>0</v>
      </c>
      <c r="G2317" s="50">
        <v>23350.427729999999</v>
      </c>
    </row>
    <row r="2318" spans="1:7" x14ac:dyDescent="0.2">
      <c r="A2318" s="50">
        <v>27787</v>
      </c>
      <c r="B2318" s="50">
        <v>2016</v>
      </c>
      <c r="C2318" s="50" t="str">
        <f t="shared" si="36"/>
        <v>277872016</v>
      </c>
      <c r="D2318" s="50">
        <f>VLOOKUP(A2318,CATMUN!$B$2:$G$1123,6,0)</f>
        <v>15</v>
      </c>
      <c r="E2318" s="50" t="s">
        <v>1691</v>
      </c>
      <c r="F2318" s="50">
        <v>0</v>
      </c>
      <c r="G2318" s="50">
        <v>25866452</v>
      </c>
    </row>
    <row r="2319" spans="1:7" x14ac:dyDescent="0.2">
      <c r="A2319" s="50">
        <v>27787</v>
      </c>
      <c r="B2319" s="50">
        <v>2017</v>
      </c>
      <c r="C2319" s="50" t="str">
        <f t="shared" si="36"/>
        <v>277872017</v>
      </c>
      <c r="D2319" s="50">
        <f>VLOOKUP(A2319,CATMUN!$B$2:$G$1123,6,0)</f>
        <v>15</v>
      </c>
      <c r="E2319" s="50" t="s">
        <v>1691</v>
      </c>
      <c r="F2319" s="50">
        <v>0</v>
      </c>
      <c r="G2319" s="50">
        <v>38136.226560000003</v>
      </c>
    </row>
    <row r="2320" spans="1:7" x14ac:dyDescent="0.2">
      <c r="A2320" s="50">
        <v>27787</v>
      </c>
      <c r="B2320" s="50">
        <v>2018</v>
      </c>
      <c r="C2320" s="50" t="str">
        <f t="shared" si="36"/>
        <v>277872018</v>
      </c>
      <c r="D2320" s="50">
        <f>VLOOKUP(A2320,CATMUN!$B$2:$G$1123,6,0)</f>
        <v>15</v>
      </c>
      <c r="E2320" s="50" t="s">
        <v>1691</v>
      </c>
      <c r="F2320" s="50">
        <v>15554152.02</v>
      </c>
      <c r="G2320" s="50">
        <v>27791024</v>
      </c>
    </row>
    <row r="2321" spans="1:7" x14ac:dyDescent="0.2">
      <c r="A2321" s="50">
        <v>27800</v>
      </c>
      <c r="B2321" s="50">
        <v>2015</v>
      </c>
      <c r="C2321" s="50" t="str">
        <f t="shared" si="36"/>
        <v>278002015</v>
      </c>
      <c r="D2321" s="50">
        <f>VLOOKUP(A2321,CATMUN!$B$2:$G$1123,6,0)</f>
        <v>15</v>
      </c>
      <c r="E2321" s="50" t="s">
        <v>1692</v>
      </c>
      <c r="F2321" s="50">
        <v>2859</v>
      </c>
      <c r="G2321" s="50">
        <v>23350.427729999999</v>
      </c>
    </row>
    <row r="2322" spans="1:7" x14ac:dyDescent="0.2">
      <c r="A2322" s="50">
        <v>27800</v>
      </c>
      <c r="B2322" s="50">
        <v>2016</v>
      </c>
      <c r="C2322" s="50" t="str">
        <f t="shared" si="36"/>
        <v>278002016</v>
      </c>
      <c r="D2322" s="50">
        <f>VLOOKUP(A2322,CATMUN!$B$2:$G$1123,6,0)</f>
        <v>15</v>
      </c>
      <c r="E2322" s="50" t="s">
        <v>1692</v>
      </c>
      <c r="F2322" s="50">
        <v>8328009</v>
      </c>
      <c r="G2322" s="50">
        <v>25866452</v>
      </c>
    </row>
    <row r="2323" spans="1:7" x14ac:dyDescent="0.2">
      <c r="A2323" s="50">
        <v>27800</v>
      </c>
      <c r="B2323" s="50">
        <v>2017</v>
      </c>
      <c r="C2323" s="50" t="str">
        <f t="shared" si="36"/>
        <v>278002017</v>
      </c>
      <c r="D2323" s="50">
        <f>VLOOKUP(A2323,CATMUN!$B$2:$G$1123,6,0)</f>
        <v>15</v>
      </c>
      <c r="E2323" s="50" t="s">
        <v>1692</v>
      </c>
      <c r="F2323" s="50">
        <v>4157</v>
      </c>
      <c r="G2323" s="50">
        <v>38136.226560000003</v>
      </c>
    </row>
    <row r="2324" spans="1:7" x14ac:dyDescent="0.2">
      <c r="A2324" s="50">
        <v>27800</v>
      </c>
      <c r="B2324" s="50">
        <v>2018</v>
      </c>
      <c r="C2324" s="50" t="str">
        <f t="shared" si="36"/>
        <v>278002018</v>
      </c>
      <c r="D2324" s="50">
        <f>VLOOKUP(A2324,CATMUN!$B$2:$G$1123,6,0)</f>
        <v>15</v>
      </c>
      <c r="E2324" s="50" t="s">
        <v>1692</v>
      </c>
      <c r="F2324" s="50">
        <v>4859771</v>
      </c>
      <c r="G2324" s="50">
        <v>27791024</v>
      </c>
    </row>
    <row r="2325" spans="1:7" x14ac:dyDescent="0.2">
      <c r="A2325" s="50">
        <v>27810</v>
      </c>
      <c r="B2325" s="50">
        <v>2015</v>
      </c>
      <c r="C2325" s="50" t="str">
        <f t="shared" si="36"/>
        <v>278102015</v>
      </c>
      <c r="D2325" s="50">
        <f>VLOOKUP(A2325,CATMUN!$B$2:$G$1123,6,0)</f>
        <v>14</v>
      </c>
      <c r="E2325" s="50" t="s">
        <v>1693</v>
      </c>
      <c r="F2325" s="50">
        <v>3509</v>
      </c>
      <c r="G2325" s="50">
        <v>338773.03129999997</v>
      </c>
    </row>
    <row r="2326" spans="1:7" x14ac:dyDescent="0.2">
      <c r="A2326" s="50">
        <v>27810</v>
      </c>
      <c r="B2326" s="50">
        <v>2017</v>
      </c>
      <c r="C2326" s="50" t="str">
        <f t="shared" si="36"/>
        <v>278102017</v>
      </c>
      <c r="D2326" s="50">
        <f>VLOOKUP(A2326,CATMUN!$B$2:$G$1123,6,0)</f>
        <v>14</v>
      </c>
      <c r="E2326" s="50" t="s">
        <v>1693</v>
      </c>
      <c r="F2326" s="50">
        <v>0</v>
      </c>
      <c r="G2326" s="50">
        <v>181327</v>
      </c>
    </row>
    <row r="2327" spans="1:7" x14ac:dyDescent="0.2">
      <c r="A2327" s="50">
        <v>27810</v>
      </c>
      <c r="B2327" s="50">
        <v>2018</v>
      </c>
      <c r="C2327" s="50" t="str">
        <f t="shared" si="36"/>
        <v>278102018</v>
      </c>
      <c r="D2327" s="50">
        <f>VLOOKUP(A2327,CATMUN!$B$2:$G$1123,6,0)</f>
        <v>14</v>
      </c>
      <c r="E2327" s="50" t="s">
        <v>1693</v>
      </c>
      <c r="F2327" s="50">
        <v>5035861</v>
      </c>
      <c r="G2327" s="50">
        <v>221394400</v>
      </c>
    </row>
    <row r="2328" spans="1:7" x14ac:dyDescent="0.2">
      <c r="A2328" s="50">
        <v>41001</v>
      </c>
      <c r="B2328" s="50">
        <v>2015</v>
      </c>
      <c r="C2328" s="50" t="str">
        <f t="shared" si="36"/>
        <v>410012015</v>
      </c>
      <c r="D2328" s="50">
        <f>VLOOKUP(A2328,CATMUN!$B$2:$G$1123,6,0)</f>
        <v>12</v>
      </c>
      <c r="E2328" s="50" t="s">
        <v>1695</v>
      </c>
      <c r="F2328" s="50">
        <v>3458383</v>
      </c>
      <c r="G2328" s="50">
        <v>2483875.5</v>
      </c>
    </row>
    <row r="2329" spans="1:7" x14ac:dyDescent="0.2">
      <c r="A2329" s="50">
        <v>41001</v>
      </c>
      <c r="B2329" s="50">
        <v>2016</v>
      </c>
      <c r="C2329" s="50" t="str">
        <f t="shared" si="36"/>
        <v>410012016</v>
      </c>
      <c r="D2329" s="50">
        <f>VLOOKUP(A2329,CATMUN!$B$2:$G$1123,6,0)</f>
        <v>12</v>
      </c>
      <c r="E2329" s="50" t="s">
        <v>1695</v>
      </c>
      <c r="F2329" s="50">
        <v>3692664092</v>
      </c>
      <c r="G2329" s="50">
        <v>2746254848</v>
      </c>
    </row>
    <row r="2330" spans="1:7" x14ac:dyDescent="0.2">
      <c r="A2330" s="50">
        <v>41001</v>
      </c>
      <c r="B2330" s="50">
        <v>2017</v>
      </c>
      <c r="C2330" s="50" t="str">
        <f t="shared" si="36"/>
        <v>410012017</v>
      </c>
      <c r="D2330" s="50">
        <f>VLOOKUP(A2330,CATMUN!$B$2:$G$1123,6,0)</f>
        <v>12</v>
      </c>
      <c r="E2330" s="50" t="s">
        <v>1695</v>
      </c>
      <c r="F2330" s="50">
        <v>2991560</v>
      </c>
      <c r="G2330" s="50">
        <v>2258626.5</v>
      </c>
    </row>
    <row r="2331" spans="1:7" x14ac:dyDescent="0.2">
      <c r="A2331" s="50">
        <v>41001</v>
      </c>
      <c r="B2331" s="50">
        <v>2018</v>
      </c>
      <c r="C2331" s="50" t="str">
        <f t="shared" si="36"/>
        <v>410012018</v>
      </c>
      <c r="D2331" s="50">
        <f>VLOOKUP(A2331,CATMUN!$B$2:$G$1123,6,0)</f>
        <v>12</v>
      </c>
      <c r="E2331" s="50" t="s">
        <v>1695</v>
      </c>
      <c r="F2331" s="50">
        <v>3553934484</v>
      </c>
      <c r="G2331" s="50">
        <v>2698606080</v>
      </c>
    </row>
    <row r="2332" spans="1:7" x14ac:dyDescent="0.2">
      <c r="A2332" s="50">
        <v>41006</v>
      </c>
      <c r="B2332" s="50">
        <v>2015</v>
      </c>
      <c r="C2332" s="50" t="str">
        <f t="shared" si="36"/>
        <v>410062015</v>
      </c>
      <c r="D2332" s="50">
        <f>VLOOKUP(A2332,CATMUN!$B$2:$G$1123,6,0)</f>
        <v>15</v>
      </c>
      <c r="E2332" s="50" t="s">
        <v>1696</v>
      </c>
      <c r="F2332" s="50">
        <v>32101.99</v>
      </c>
      <c r="G2332" s="50">
        <v>23350.427729999999</v>
      </c>
    </row>
    <row r="2333" spans="1:7" x14ac:dyDescent="0.2">
      <c r="A2333" s="50">
        <v>41006</v>
      </c>
      <c r="B2333" s="50">
        <v>2016</v>
      </c>
      <c r="C2333" s="50" t="str">
        <f t="shared" si="36"/>
        <v>410062016</v>
      </c>
      <c r="D2333" s="50">
        <f>VLOOKUP(A2333,CATMUN!$B$2:$G$1123,6,0)</f>
        <v>15</v>
      </c>
      <c r="E2333" s="50" t="s">
        <v>1696</v>
      </c>
      <c r="F2333" s="50">
        <v>39687191</v>
      </c>
      <c r="G2333" s="50">
        <v>25866452</v>
      </c>
    </row>
    <row r="2334" spans="1:7" x14ac:dyDescent="0.2">
      <c r="A2334" s="50">
        <v>41006</v>
      </c>
      <c r="B2334" s="50">
        <v>2017</v>
      </c>
      <c r="C2334" s="50" t="str">
        <f t="shared" si="36"/>
        <v>410062017</v>
      </c>
      <c r="D2334" s="50">
        <f>VLOOKUP(A2334,CATMUN!$B$2:$G$1123,6,0)</f>
        <v>15</v>
      </c>
      <c r="E2334" s="50" t="s">
        <v>1696</v>
      </c>
      <c r="F2334" s="50">
        <v>27806.05</v>
      </c>
      <c r="G2334" s="50">
        <v>38136.226560000003</v>
      </c>
    </row>
    <row r="2335" spans="1:7" x14ac:dyDescent="0.2">
      <c r="A2335" s="50">
        <v>41006</v>
      </c>
      <c r="B2335" s="50">
        <v>2018</v>
      </c>
      <c r="C2335" s="50" t="str">
        <f t="shared" si="36"/>
        <v>410062018</v>
      </c>
      <c r="D2335" s="50">
        <f>VLOOKUP(A2335,CATMUN!$B$2:$G$1123,6,0)</f>
        <v>15</v>
      </c>
      <c r="E2335" s="50" t="s">
        <v>1696</v>
      </c>
      <c r="F2335" s="50">
        <v>40442238</v>
      </c>
      <c r="G2335" s="50">
        <v>27791024</v>
      </c>
    </row>
    <row r="2336" spans="1:7" x14ac:dyDescent="0.2">
      <c r="A2336" s="50">
        <v>41013</v>
      </c>
      <c r="B2336" s="50">
        <v>2015</v>
      </c>
      <c r="C2336" s="50" t="str">
        <f t="shared" si="36"/>
        <v>410132015</v>
      </c>
      <c r="D2336" s="50">
        <f>VLOOKUP(A2336,CATMUN!$B$2:$G$1123,6,0)</f>
        <v>15</v>
      </c>
      <c r="E2336" s="50" t="s">
        <v>1697</v>
      </c>
      <c r="F2336" s="50">
        <v>4000</v>
      </c>
      <c r="G2336" s="50">
        <v>23350.427729999999</v>
      </c>
    </row>
    <row r="2337" spans="1:7" x14ac:dyDescent="0.2">
      <c r="A2337" s="50">
        <v>41013</v>
      </c>
      <c r="B2337" s="50">
        <v>2016</v>
      </c>
      <c r="C2337" s="50" t="str">
        <f t="shared" si="36"/>
        <v>410132016</v>
      </c>
      <c r="D2337" s="50">
        <f>VLOOKUP(A2337,CATMUN!$B$2:$G$1123,6,0)</f>
        <v>15</v>
      </c>
      <c r="E2337" s="50" t="s">
        <v>1697</v>
      </c>
      <c r="F2337" s="50">
        <v>4106796</v>
      </c>
      <c r="G2337" s="50">
        <v>25866452</v>
      </c>
    </row>
    <row r="2338" spans="1:7" x14ac:dyDescent="0.2">
      <c r="A2338" s="50">
        <v>41013</v>
      </c>
      <c r="B2338" s="50">
        <v>2017</v>
      </c>
      <c r="C2338" s="50" t="str">
        <f t="shared" si="36"/>
        <v>410132017</v>
      </c>
      <c r="D2338" s="50">
        <f>VLOOKUP(A2338,CATMUN!$B$2:$G$1123,6,0)</f>
        <v>15</v>
      </c>
      <c r="E2338" s="50" t="s">
        <v>1697</v>
      </c>
      <c r="F2338" s="50">
        <v>3004</v>
      </c>
      <c r="G2338" s="50">
        <v>38136.226560000003</v>
      </c>
    </row>
    <row r="2339" spans="1:7" x14ac:dyDescent="0.2">
      <c r="A2339" s="50">
        <v>41013</v>
      </c>
      <c r="B2339" s="50">
        <v>2018</v>
      </c>
      <c r="C2339" s="50" t="str">
        <f t="shared" si="36"/>
        <v>410132018</v>
      </c>
      <c r="D2339" s="50">
        <f>VLOOKUP(A2339,CATMUN!$B$2:$G$1123,6,0)</f>
        <v>15</v>
      </c>
      <c r="E2339" s="50" t="s">
        <v>1697</v>
      </c>
      <c r="F2339" s="50">
        <v>16683518</v>
      </c>
      <c r="G2339" s="50">
        <v>27791024</v>
      </c>
    </row>
    <row r="2340" spans="1:7" x14ac:dyDescent="0.2">
      <c r="A2340" s="50">
        <v>41016</v>
      </c>
      <c r="B2340" s="50">
        <v>2015</v>
      </c>
      <c r="C2340" s="50" t="str">
        <f t="shared" si="36"/>
        <v>410162015</v>
      </c>
      <c r="D2340" s="50">
        <f>VLOOKUP(A2340,CATMUN!$B$2:$G$1123,6,0)</f>
        <v>15</v>
      </c>
      <c r="E2340" s="50" t="s">
        <v>1698</v>
      </c>
      <c r="F2340" s="50">
        <v>594.6</v>
      </c>
      <c r="G2340" s="50">
        <v>23350.427729999999</v>
      </c>
    </row>
    <row r="2341" spans="1:7" x14ac:dyDescent="0.2">
      <c r="A2341" s="50">
        <v>41016</v>
      </c>
      <c r="B2341" s="50">
        <v>2016</v>
      </c>
      <c r="C2341" s="50" t="str">
        <f t="shared" si="36"/>
        <v>410162016</v>
      </c>
      <c r="D2341" s="50">
        <f>VLOOKUP(A2341,CATMUN!$B$2:$G$1123,6,0)</f>
        <v>15</v>
      </c>
      <c r="E2341" s="50" t="s">
        <v>1698</v>
      </c>
      <c r="F2341" s="50">
        <v>470203</v>
      </c>
      <c r="G2341" s="50">
        <v>25866452</v>
      </c>
    </row>
    <row r="2342" spans="1:7" x14ac:dyDescent="0.2">
      <c r="A2342" s="50">
        <v>41016</v>
      </c>
      <c r="B2342" s="50">
        <v>2017</v>
      </c>
      <c r="C2342" s="50" t="str">
        <f t="shared" si="36"/>
        <v>410162017</v>
      </c>
      <c r="D2342" s="50">
        <f>VLOOKUP(A2342,CATMUN!$B$2:$G$1123,6,0)</f>
        <v>15</v>
      </c>
      <c r="E2342" s="50" t="s">
        <v>1698</v>
      </c>
      <c r="F2342" s="50">
        <v>103208.3</v>
      </c>
      <c r="G2342" s="50">
        <v>38136.226560000003</v>
      </c>
    </row>
    <row r="2343" spans="1:7" x14ac:dyDescent="0.2">
      <c r="A2343" s="50">
        <v>41016</v>
      </c>
      <c r="B2343" s="50">
        <v>2018</v>
      </c>
      <c r="C2343" s="50" t="str">
        <f t="shared" si="36"/>
        <v>410162018</v>
      </c>
      <c r="D2343" s="50">
        <f>VLOOKUP(A2343,CATMUN!$B$2:$G$1123,6,0)</f>
        <v>15</v>
      </c>
      <c r="E2343" s="50" t="s">
        <v>1698</v>
      </c>
      <c r="F2343" s="50">
        <v>461580</v>
      </c>
      <c r="G2343" s="50">
        <v>27791024</v>
      </c>
    </row>
    <row r="2344" spans="1:7" x14ac:dyDescent="0.2">
      <c r="A2344" s="50">
        <v>41020</v>
      </c>
      <c r="B2344" s="50">
        <v>2015</v>
      </c>
      <c r="C2344" s="50" t="str">
        <f t="shared" si="36"/>
        <v>410202015</v>
      </c>
      <c r="D2344" s="50">
        <f>VLOOKUP(A2344,CATMUN!$B$2:$G$1123,6,0)</f>
        <v>15</v>
      </c>
      <c r="E2344" s="50" t="s">
        <v>1699</v>
      </c>
      <c r="F2344" s="50">
        <v>14101.7</v>
      </c>
      <c r="G2344" s="50">
        <v>23350.427729999999</v>
      </c>
    </row>
    <row r="2345" spans="1:7" x14ac:dyDescent="0.2">
      <c r="A2345" s="50">
        <v>41020</v>
      </c>
      <c r="B2345" s="50">
        <v>2016</v>
      </c>
      <c r="C2345" s="50" t="str">
        <f t="shared" si="36"/>
        <v>410202016</v>
      </c>
      <c r="D2345" s="50">
        <f>VLOOKUP(A2345,CATMUN!$B$2:$G$1123,6,0)</f>
        <v>15</v>
      </c>
      <c r="E2345" s="50" t="s">
        <v>1699</v>
      </c>
      <c r="F2345" s="50">
        <v>18804703</v>
      </c>
      <c r="G2345" s="50">
        <v>25866452</v>
      </c>
    </row>
    <row r="2346" spans="1:7" x14ac:dyDescent="0.2">
      <c r="A2346" s="50">
        <v>41020</v>
      </c>
      <c r="B2346" s="50">
        <v>2017</v>
      </c>
      <c r="C2346" s="50" t="str">
        <f t="shared" si="36"/>
        <v>410202017</v>
      </c>
      <c r="D2346" s="50">
        <f>VLOOKUP(A2346,CATMUN!$B$2:$G$1123,6,0)</f>
        <v>15</v>
      </c>
      <c r="E2346" s="50" t="s">
        <v>1699</v>
      </c>
      <c r="F2346" s="50">
        <v>11585</v>
      </c>
      <c r="G2346" s="50">
        <v>38136.226560000003</v>
      </c>
    </row>
    <row r="2347" spans="1:7" x14ac:dyDescent="0.2">
      <c r="A2347" s="50">
        <v>41020</v>
      </c>
      <c r="B2347" s="50">
        <v>2018</v>
      </c>
      <c r="C2347" s="50" t="str">
        <f t="shared" si="36"/>
        <v>410202018</v>
      </c>
      <c r="D2347" s="50">
        <f>VLOOKUP(A2347,CATMUN!$B$2:$G$1123,6,0)</f>
        <v>15</v>
      </c>
      <c r="E2347" s="50" t="s">
        <v>1699</v>
      </c>
      <c r="F2347" s="50">
        <v>18779900</v>
      </c>
      <c r="G2347" s="50">
        <v>27791024</v>
      </c>
    </row>
    <row r="2348" spans="1:7" x14ac:dyDescent="0.2">
      <c r="A2348" s="50">
        <v>41026</v>
      </c>
      <c r="B2348" s="50">
        <v>2015</v>
      </c>
      <c r="C2348" s="50" t="str">
        <f t="shared" si="36"/>
        <v>410262015</v>
      </c>
      <c r="D2348" s="50">
        <f>VLOOKUP(A2348,CATMUN!$B$2:$G$1123,6,0)</f>
        <v>15</v>
      </c>
      <c r="E2348" s="50" t="s">
        <v>1700</v>
      </c>
      <c r="F2348" s="50">
        <v>6292.4</v>
      </c>
      <c r="G2348" s="50">
        <v>23350.427729999999</v>
      </c>
    </row>
    <row r="2349" spans="1:7" x14ac:dyDescent="0.2">
      <c r="A2349" s="50">
        <v>41026</v>
      </c>
      <c r="B2349" s="50">
        <v>2016</v>
      </c>
      <c r="C2349" s="50" t="str">
        <f t="shared" si="36"/>
        <v>410262016</v>
      </c>
      <c r="D2349" s="50">
        <f>VLOOKUP(A2349,CATMUN!$B$2:$G$1123,6,0)</f>
        <v>15</v>
      </c>
      <c r="E2349" s="50" t="s">
        <v>1700</v>
      </c>
      <c r="F2349" s="50">
        <v>6483400</v>
      </c>
      <c r="G2349" s="50">
        <v>25866452</v>
      </c>
    </row>
    <row r="2350" spans="1:7" x14ac:dyDescent="0.2">
      <c r="A2350" s="50">
        <v>41026</v>
      </c>
      <c r="B2350" s="50">
        <v>2017</v>
      </c>
      <c r="C2350" s="50" t="str">
        <f t="shared" si="36"/>
        <v>410262017</v>
      </c>
      <c r="D2350" s="50">
        <f>VLOOKUP(A2350,CATMUN!$B$2:$G$1123,6,0)</f>
        <v>15</v>
      </c>
      <c r="E2350" s="50" t="s">
        <v>1700</v>
      </c>
      <c r="F2350" s="50">
        <v>1252</v>
      </c>
      <c r="G2350" s="50">
        <v>38136.226560000003</v>
      </c>
    </row>
    <row r="2351" spans="1:7" x14ac:dyDescent="0.2">
      <c r="A2351" s="50">
        <v>41026</v>
      </c>
      <c r="B2351" s="50">
        <v>2018</v>
      </c>
      <c r="C2351" s="50" t="str">
        <f t="shared" si="36"/>
        <v>410262018</v>
      </c>
      <c r="D2351" s="50">
        <f>VLOOKUP(A2351,CATMUN!$B$2:$G$1123,6,0)</f>
        <v>15</v>
      </c>
      <c r="E2351" s="50" t="s">
        <v>1700</v>
      </c>
      <c r="F2351" s="50">
        <v>7849332</v>
      </c>
      <c r="G2351" s="50">
        <v>27791024</v>
      </c>
    </row>
    <row r="2352" spans="1:7" x14ac:dyDescent="0.2">
      <c r="A2352" s="50">
        <v>41078</v>
      </c>
      <c r="B2352" s="50">
        <v>2015</v>
      </c>
      <c r="C2352" s="50" t="str">
        <f t="shared" si="36"/>
        <v>410782015</v>
      </c>
      <c r="D2352" s="50">
        <f>VLOOKUP(A2352,CATMUN!$B$2:$G$1123,6,0)</f>
        <v>15</v>
      </c>
      <c r="E2352" s="50" t="s">
        <v>1701</v>
      </c>
      <c r="F2352" s="50">
        <v>5999</v>
      </c>
      <c r="G2352" s="50">
        <v>23350.427729999999</v>
      </c>
    </row>
    <row r="2353" spans="1:7" x14ac:dyDescent="0.2">
      <c r="A2353" s="50">
        <v>41078</v>
      </c>
      <c r="B2353" s="50">
        <v>2016</v>
      </c>
      <c r="C2353" s="50" t="str">
        <f t="shared" si="36"/>
        <v>410782016</v>
      </c>
      <c r="D2353" s="50">
        <f>VLOOKUP(A2353,CATMUN!$B$2:$G$1123,6,0)</f>
        <v>15</v>
      </c>
      <c r="E2353" s="50" t="s">
        <v>1701</v>
      </c>
      <c r="F2353" s="50">
        <v>6207466</v>
      </c>
      <c r="G2353" s="50">
        <v>25866452</v>
      </c>
    </row>
    <row r="2354" spans="1:7" x14ac:dyDescent="0.2">
      <c r="A2354" s="50">
        <v>41078</v>
      </c>
      <c r="B2354" s="50">
        <v>2017</v>
      </c>
      <c r="C2354" s="50" t="str">
        <f t="shared" si="36"/>
        <v>410782017</v>
      </c>
      <c r="D2354" s="50">
        <f>VLOOKUP(A2354,CATMUN!$B$2:$G$1123,6,0)</f>
        <v>15</v>
      </c>
      <c r="E2354" s="50" t="s">
        <v>1701</v>
      </c>
      <c r="F2354" s="50">
        <v>5898</v>
      </c>
      <c r="G2354" s="50">
        <v>38136.226560000003</v>
      </c>
    </row>
    <row r="2355" spans="1:7" x14ac:dyDescent="0.2">
      <c r="A2355" s="50">
        <v>41078</v>
      </c>
      <c r="B2355" s="50">
        <v>2018</v>
      </c>
      <c r="C2355" s="50" t="str">
        <f t="shared" si="36"/>
        <v>410782018</v>
      </c>
      <c r="D2355" s="50">
        <f>VLOOKUP(A2355,CATMUN!$B$2:$G$1123,6,0)</f>
        <v>15</v>
      </c>
      <c r="E2355" s="50" t="s">
        <v>1701</v>
      </c>
      <c r="F2355" s="50">
        <v>7070007</v>
      </c>
      <c r="G2355" s="50">
        <v>27791024</v>
      </c>
    </row>
    <row r="2356" spans="1:7" x14ac:dyDescent="0.2">
      <c r="A2356" s="50">
        <v>41132</v>
      </c>
      <c r="B2356" s="50">
        <v>2015</v>
      </c>
      <c r="C2356" s="50" t="str">
        <f t="shared" si="36"/>
        <v>411322015</v>
      </c>
      <c r="D2356" s="50">
        <f>VLOOKUP(A2356,CATMUN!$B$2:$G$1123,6,0)</f>
        <v>14</v>
      </c>
      <c r="E2356" s="50" t="s">
        <v>1702</v>
      </c>
      <c r="F2356" s="50">
        <v>165749.03</v>
      </c>
      <c r="G2356" s="50">
        <v>338773.03129999997</v>
      </c>
    </row>
    <row r="2357" spans="1:7" x14ac:dyDescent="0.2">
      <c r="A2357" s="50">
        <v>41132</v>
      </c>
      <c r="B2357" s="50">
        <v>2016</v>
      </c>
      <c r="C2357" s="50" t="str">
        <f t="shared" si="36"/>
        <v>411322016</v>
      </c>
      <c r="D2357" s="50">
        <f>VLOOKUP(A2357,CATMUN!$B$2:$G$1123,6,0)</f>
        <v>14</v>
      </c>
      <c r="E2357" s="50" t="s">
        <v>1702</v>
      </c>
      <c r="F2357" s="50">
        <v>162589913</v>
      </c>
      <c r="G2357" s="50">
        <v>218762448</v>
      </c>
    </row>
    <row r="2358" spans="1:7" x14ac:dyDescent="0.2">
      <c r="A2358" s="50">
        <v>41132</v>
      </c>
      <c r="B2358" s="50">
        <v>2017</v>
      </c>
      <c r="C2358" s="50" t="str">
        <f t="shared" si="36"/>
        <v>411322017</v>
      </c>
      <c r="D2358" s="50">
        <f>VLOOKUP(A2358,CATMUN!$B$2:$G$1123,6,0)</f>
        <v>14</v>
      </c>
      <c r="E2358" s="50" t="s">
        <v>1702</v>
      </c>
      <c r="F2358" s="50">
        <v>125016.41</v>
      </c>
      <c r="G2358" s="50">
        <v>181327</v>
      </c>
    </row>
    <row r="2359" spans="1:7" x14ac:dyDescent="0.2">
      <c r="A2359" s="50">
        <v>41132</v>
      </c>
      <c r="B2359" s="50">
        <v>2018</v>
      </c>
      <c r="C2359" s="50" t="str">
        <f t="shared" si="36"/>
        <v>411322018</v>
      </c>
      <c r="D2359" s="50">
        <f>VLOOKUP(A2359,CATMUN!$B$2:$G$1123,6,0)</f>
        <v>14</v>
      </c>
      <c r="E2359" s="50" t="s">
        <v>1702</v>
      </c>
      <c r="F2359" s="50">
        <v>193145430</v>
      </c>
      <c r="G2359" s="50">
        <v>221394400</v>
      </c>
    </row>
    <row r="2360" spans="1:7" x14ac:dyDescent="0.2">
      <c r="A2360" s="50">
        <v>41206</v>
      </c>
      <c r="B2360" s="50">
        <v>2015</v>
      </c>
      <c r="C2360" s="50" t="str">
        <f t="shared" si="36"/>
        <v>412062015</v>
      </c>
      <c r="D2360" s="50">
        <f>VLOOKUP(A2360,CATMUN!$B$2:$G$1123,6,0)</f>
        <v>15</v>
      </c>
      <c r="E2360" s="50" t="s">
        <v>1703</v>
      </c>
      <c r="F2360" s="50">
        <v>4156.5</v>
      </c>
      <c r="G2360" s="50">
        <v>23350.427729999999</v>
      </c>
    </row>
    <row r="2361" spans="1:7" x14ac:dyDescent="0.2">
      <c r="A2361" s="50">
        <v>41206</v>
      </c>
      <c r="B2361" s="50">
        <v>2016</v>
      </c>
      <c r="C2361" s="50" t="str">
        <f t="shared" si="36"/>
        <v>412062016</v>
      </c>
      <c r="D2361" s="50">
        <f>VLOOKUP(A2361,CATMUN!$B$2:$G$1123,6,0)</f>
        <v>15</v>
      </c>
      <c r="E2361" s="50" t="s">
        <v>1703</v>
      </c>
      <c r="F2361" s="50">
        <v>2249730</v>
      </c>
      <c r="G2361" s="50">
        <v>25866452</v>
      </c>
    </row>
    <row r="2362" spans="1:7" x14ac:dyDescent="0.2">
      <c r="A2362" s="50">
        <v>41206</v>
      </c>
      <c r="B2362" s="50">
        <v>2017</v>
      </c>
      <c r="C2362" s="50" t="str">
        <f t="shared" si="36"/>
        <v>412062017</v>
      </c>
      <c r="D2362" s="50">
        <f>VLOOKUP(A2362,CATMUN!$B$2:$G$1123,6,0)</f>
        <v>15</v>
      </c>
      <c r="E2362" s="50" t="s">
        <v>1703</v>
      </c>
      <c r="F2362" s="50">
        <v>3805</v>
      </c>
      <c r="G2362" s="50">
        <v>38136.226560000003</v>
      </c>
    </row>
    <row r="2363" spans="1:7" x14ac:dyDescent="0.2">
      <c r="A2363" s="50">
        <v>41206</v>
      </c>
      <c r="B2363" s="50">
        <v>2018</v>
      </c>
      <c r="C2363" s="50" t="str">
        <f t="shared" si="36"/>
        <v>412062018</v>
      </c>
      <c r="D2363" s="50">
        <f>VLOOKUP(A2363,CATMUN!$B$2:$G$1123,6,0)</f>
        <v>15</v>
      </c>
      <c r="E2363" s="50" t="s">
        <v>1703</v>
      </c>
      <c r="F2363" s="50">
        <v>5122900</v>
      </c>
      <c r="G2363" s="50">
        <v>27791024</v>
      </c>
    </row>
    <row r="2364" spans="1:7" x14ac:dyDescent="0.2">
      <c r="A2364" s="50">
        <v>41244</v>
      </c>
      <c r="B2364" s="50">
        <v>2015</v>
      </c>
      <c r="C2364" s="50" t="str">
        <f t="shared" si="36"/>
        <v>412442015</v>
      </c>
      <c r="D2364" s="50">
        <f>VLOOKUP(A2364,CATMUN!$B$2:$G$1123,6,0)</f>
        <v>15</v>
      </c>
      <c r="E2364" s="50" t="s">
        <v>1704</v>
      </c>
      <c r="F2364" s="50">
        <v>2307</v>
      </c>
      <c r="G2364" s="50">
        <v>23350.427729999999</v>
      </c>
    </row>
    <row r="2365" spans="1:7" x14ac:dyDescent="0.2">
      <c r="A2365" s="50">
        <v>41244</v>
      </c>
      <c r="B2365" s="50">
        <v>2016</v>
      </c>
      <c r="C2365" s="50" t="str">
        <f t="shared" si="36"/>
        <v>412442016</v>
      </c>
      <c r="D2365" s="50">
        <f>VLOOKUP(A2365,CATMUN!$B$2:$G$1123,6,0)</f>
        <v>15</v>
      </c>
      <c r="E2365" s="50" t="s">
        <v>1704</v>
      </c>
      <c r="F2365" s="50">
        <v>3223080.33</v>
      </c>
      <c r="G2365" s="50">
        <v>25866452</v>
      </c>
    </row>
    <row r="2366" spans="1:7" x14ac:dyDescent="0.2">
      <c r="A2366" s="50">
        <v>41244</v>
      </c>
      <c r="B2366" s="50">
        <v>2017</v>
      </c>
      <c r="C2366" s="50" t="str">
        <f t="shared" si="36"/>
        <v>412442017</v>
      </c>
      <c r="D2366" s="50">
        <f>VLOOKUP(A2366,CATMUN!$B$2:$G$1123,6,0)</f>
        <v>15</v>
      </c>
      <c r="E2366" s="50" t="s">
        <v>1704</v>
      </c>
      <c r="F2366" s="50">
        <v>534</v>
      </c>
      <c r="G2366" s="50">
        <v>38136.226560000003</v>
      </c>
    </row>
    <row r="2367" spans="1:7" x14ac:dyDescent="0.2">
      <c r="A2367" s="50">
        <v>41244</v>
      </c>
      <c r="B2367" s="50">
        <v>2018</v>
      </c>
      <c r="C2367" s="50" t="str">
        <f t="shared" si="36"/>
        <v>412442018</v>
      </c>
      <c r="D2367" s="50">
        <f>VLOOKUP(A2367,CATMUN!$B$2:$G$1123,6,0)</f>
        <v>15</v>
      </c>
      <c r="E2367" s="50" t="s">
        <v>1704</v>
      </c>
      <c r="F2367" s="50">
        <v>1099322</v>
      </c>
      <c r="G2367" s="50">
        <v>27791024</v>
      </c>
    </row>
    <row r="2368" spans="1:7" x14ac:dyDescent="0.2">
      <c r="A2368" s="50">
        <v>41298</v>
      </c>
      <c r="B2368" s="50">
        <v>2015</v>
      </c>
      <c r="C2368" s="50" t="str">
        <f t="shared" si="36"/>
        <v>412982015</v>
      </c>
      <c r="D2368" s="50">
        <f>VLOOKUP(A2368,CATMUN!$B$2:$G$1123,6,0)</f>
        <v>14</v>
      </c>
      <c r="E2368" s="50" t="s">
        <v>1705</v>
      </c>
      <c r="F2368" s="50">
        <v>233971.68</v>
      </c>
      <c r="G2368" s="50">
        <v>338773.03129999997</v>
      </c>
    </row>
    <row r="2369" spans="1:7" x14ac:dyDescent="0.2">
      <c r="A2369" s="50">
        <v>41298</v>
      </c>
      <c r="B2369" s="50">
        <v>2016</v>
      </c>
      <c r="C2369" s="50" t="str">
        <f t="shared" si="36"/>
        <v>412982016</v>
      </c>
      <c r="D2369" s="50">
        <f>VLOOKUP(A2369,CATMUN!$B$2:$G$1123,6,0)</f>
        <v>14</v>
      </c>
      <c r="E2369" s="50" t="s">
        <v>1705</v>
      </c>
      <c r="F2369" s="50">
        <v>269849821</v>
      </c>
      <c r="G2369" s="50">
        <v>218762448</v>
      </c>
    </row>
    <row r="2370" spans="1:7" x14ac:dyDescent="0.2">
      <c r="A2370" s="50">
        <v>41298</v>
      </c>
      <c r="B2370" s="50">
        <v>2017</v>
      </c>
      <c r="C2370" s="50" t="str">
        <f t="shared" si="36"/>
        <v>412982017</v>
      </c>
      <c r="D2370" s="50">
        <f>VLOOKUP(A2370,CATMUN!$B$2:$G$1123,6,0)</f>
        <v>14</v>
      </c>
      <c r="E2370" s="50" t="s">
        <v>1705</v>
      </c>
      <c r="F2370" s="50">
        <v>189565</v>
      </c>
      <c r="G2370" s="50">
        <v>181327</v>
      </c>
    </row>
    <row r="2371" spans="1:7" x14ac:dyDescent="0.2">
      <c r="A2371" s="50">
        <v>41298</v>
      </c>
      <c r="B2371" s="50">
        <v>2018</v>
      </c>
      <c r="C2371" s="50" t="str">
        <f t="shared" ref="C2371:C2434" si="37">A2371&amp;B2371</f>
        <v>412982018</v>
      </c>
      <c r="D2371" s="50">
        <f>VLOOKUP(A2371,CATMUN!$B$2:$G$1123,6,0)</f>
        <v>14</v>
      </c>
      <c r="E2371" s="50" t="s">
        <v>1705</v>
      </c>
      <c r="F2371" s="50">
        <v>238459143</v>
      </c>
      <c r="G2371" s="50">
        <v>221394400</v>
      </c>
    </row>
    <row r="2372" spans="1:7" x14ac:dyDescent="0.2">
      <c r="A2372" s="50">
        <v>41306</v>
      </c>
      <c r="B2372" s="50">
        <v>2015</v>
      </c>
      <c r="C2372" s="50" t="str">
        <f t="shared" si="37"/>
        <v>413062015</v>
      </c>
      <c r="D2372" s="50">
        <f>VLOOKUP(A2372,CATMUN!$B$2:$G$1123,6,0)</f>
        <v>14</v>
      </c>
      <c r="E2372" s="50" t="s">
        <v>1706</v>
      </c>
      <c r="F2372" s="50">
        <v>119409</v>
      </c>
      <c r="G2372" s="50">
        <v>338773.03129999997</v>
      </c>
    </row>
    <row r="2373" spans="1:7" x14ac:dyDescent="0.2">
      <c r="A2373" s="50">
        <v>41306</v>
      </c>
      <c r="B2373" s="50">
        <v>2016</v>
      </c>
      <c r="C2373" s="50" t="str">
        <f t="shared" si="37"/>
        <v>413062016</v>
      </c>
      <c r="D2373" s="50">
        <f>VLOOKUP(A2373,CATMUN!$B$2:$G$1123,6,0)</f>
        <v>14</v>
      </c>
      <c r="E2373" s="50" t="s">
        <v>1706</v>
      </c>
      <c r="F2373" s="50">
        <v>72719792</v>
      </c>
      <c r="G2373" s="50">
        <v>218762448</v>
      </c>
    </row>
    <row r="2374" spans="1:7" x14ac:dyDescent="0.2">
      <c r="A2374" s="50">
        <v>41306</v>
      </c>
      <c r="B2374" s="50">
        <v>2017</v>
      </c>
      <c r="C2374" s="50" t="str">
        <f t="shared" si="37"/>
        <v>413062017</v>
      </c>
      <c r="D2374" s="50">
        <f>VLOOKUP(A2374,CATMUN!$B$2:$G$1123,6,0)</f>
        <v>14</v>
      </c>
      <c r="E2374" s="50" t="s">
        <v>1706</v>
      </c>
      <c r="F2374" s="50">
        <v>82131.509999999995</v>
      </c>
      <c r="G2374" s="50">
        <v>181327</v>
      </c>
    </row>
    <row r="2375" spans="1:7" x14ac:dyDescent="0.2">
      <c r="A2375" s="50">
        <v>41306</v>
      </c>
      <c r="B2375" s="50">
        <v>2018</v>
      </c>
      <c r="C2375" s="50" t="str">
        <f t="shared" si="37"/>
        <v>413062018</v>
      </c>
      <c r="D2375" s="50">
        <f>VLOOKUP(A2375,CATMUN!$B$2:$G$1123,6,0)</f>
        <v>14</v>
      </c>
      <c r="E2375" s="50" t="s">
        <v>1706</v>
      </c>
      <c r="F2375" s="50">
        <v>43985896</v>
      </c>
      <c r="G2375" s="50">
        <v>221394400</v>
      </c>
    </row>
    <row r="2376" spans="1:7" x14ac:dyDescent="0.2">
      <c r="A2376" s="50">
        <v>41319</v>
      </c>
      <c r="B2376" s="50">
        <v>2015</v>
      </c>
      <c r="C2376" s="50" t="str">
        <f t="shared" si="37"/>
        <v>413192015</v>
      </c>
      <c r="D2376" s="50">
        <f>VLOOKUP(A2376,CATMUN!$B$2:$G$1123,6,0)</f>
        <v>15</v>
      </c>
      <c r="E2376" s="50" t="s">
        <v>1707</v>
      </c>
      <c r="F2376" s="50">
        <v>19103.05</v>
      </c>
      <c r="G2376" s="50">
        <v>23350.427729999999</v>
      </c>
    </row>
    <row r="2377" spans="1:7" x14ac:dyDescent="0.2">
      <c r="A2377" s="50">
        <v>41319</v>
      </c>
      <c r="B2377" s="50">
        <v>2016</v>
      </c>
      <c r="C2377" s="50" t="str">
        <f t="shared" si="37"/>
        <v>413192016</v>
      </c>
      <c r="D2377" s="50">
        <f>VLOOKUP(A2377,CATMUN!$B$2:$G$1123,6,0)</f>
        <v>15</v>
      </c>
      <c r="E2377" s="50" t="s">
        <v>1707</v>
      </c>
      <c r="F2377" s="50">
        <v>19539484</v>
      </c>
      <c r="G2377" s="50">
        <v>25866452</v>
      </c>
    </row>
    <row r="2378" spans="1:7" x14ac:dyDescent="0.2">
      <c r="A2378" s="50">
        <v>41319</v>
      </c>
      <c r="B2378" s="50">
        <v>2017</v>
      </c>
      <c r="C2378" s="50" t="str">
        <f t="shared" si="37"/>
        <v>413192017</v>
      </c>
      <c r="D2378" s="50">
        <f>VLOOKUP(A2378,CATMUN!$B$2:$G$1123,6,0)</f>
        <v>15</v>
      </c>
      <c r="E2378" s="50" t="s">
        <v>1707</v>
      </c>
      <c r="F2378" s="50">
        <v>15304</v>
      </c>
      <c r="G2378" s="50">
        <v>38136.226560000003</v>
      </c>
    </row>
    <row r="2379" spans="1:7" x14ac:dyDescent="0.2">
      <c r="A2379" s="50">
        <v>41319</v>
      </c>
      <c r="B2379" s="50">
        <v>2018</v>
      </c>
      <c r="C2379" s="50" t="str">
        <f t="shared" si="37"/>
        <v>413192018</v>
      </c>
      <c r="D2379" s="50">
        <f>VLOOKUP(A2379,CATMUN!$B$2:$G$1123,6,0)</f>
        <v>15</v>
      </c>
      <c r="E2379" s="50" t="s">
        <v>1707</v>
      </c>
      <c r="F2379" s="50">
        <v>23312718</v>
      </c>
      <c r="G2379" s="50">
        <v>27791024</v>
      </c>
    </row>
    <row r="2380" spans="1:7" x14ac:dyDescent="0.2">
      <c r="A2380" s="50">
        <v>41349</v>
      </c>
      <c r="B2380" s="50">
        <v>2015</v>
      </c>
      <c r="C2380" s="50" t="str">
        <f t="shared" si="37"/>
        <v>413492015</v>
      </c>
      <c r="D2380" s="50">
        <f>VLOOKUP(A2380,CATMUN!$B$2:$G$1123,6,0)</f>
        <v>15</v>
      </c>
      <c r="E2380" s="50" t="s">
        <v>1708</v>
      </c>
      <c r="F2380" s="50">
        <v>12003.87</v>
      </c>
      <c r="G2380" s="50">
        <v>23350.427729999999</v>
      </c>
    </row>
    <row r="2381" spans="1:7" x14ac:dyDescent="0.2">
      <c r="A2381" s="50">
        <v>41349</v>
      </c>
      <c r="B2381" s="50">
        <v>2016</v>
      </c>
      <c r="C2381" s="50" t="str">
        <f t="shared" si="37"/>
        <v>413492016</v>
      </c>
      <c r="D2381" s="50">
        <f>VLOOKUP(A2381,CATMUN!$B$2:$G$1123,6,0)</f>
        <v>15</v>
      </c>
      <c r="E2381" s="50" t="s">
        <v>1708</v>
      </c>
      <c r="F2381" s="50">
        <v>15518507</v>
      </c>
      <c r="G2381" s="50">
        <v>25866452</v>
      </c>
    </row>
    <row r="2382" spans="1:7" x14ac:dyDescent="0.2">
      <c r="A2382" s="50">
        <v>41349</v>
      </c>
      <c r="B2382" s="50">
        <v>2017</v>
      </c>
      <c r="C2382" s="50" t="str">
        <f t="shared" si="37"/>
        <v>413492017</v>
      </c>
      <c r="D2382" s="50">
        <f>VLOOKUP(A2382,CATMUN!$B$2:$G$1123,6,0)</f>
        <v>15</v>
      </c>
      <c r="E2382" s="50" t="s">
        <v>1708</v>
      </c>
      <c r="F2382" s="50">
        <v>10737</v>
      </c>
      <c r="G2382" s="50">
        <v>38136.226560000003</v>
      </c>
    </row>
    <row r="2383" spans="1:7" x14ac:dyDescent="0.2">
      <c r="A2383" s="50">
        <v>41349</v>
      </c>
      <c r="B2383" s="50">
        <v>2018</v>
      </c>
      <c r="C2383" s="50" t="str">
        <f t="shared" si="37"/>
        <v>413492018</v>
      </c>
      <c r="D2383" s="50">
        <f>VLOOKUP(A2383,CATMUN!$B$2:$G$1123,6,0)</f>
        <v>15</v>
      </c>
      <c r="E2383" s="50" t="s">
        <v>1708</v>
      </c>
      <c r="F2383" s="50">
        <v>17155489</v>
      </c>
      <c r="G2383" s="50">
        <v>27791024</v>
      </c>
    </row>
    <row r="2384" spans="1:7" x14ac:dyDescent="0.2">
      <c r="A2384" s="50">
        <v>41357</v>
      </c>
      <c r="B2384" s="50">
        <v>2015</v>
      </c>
      <c r="C2384" s="50" t="str">
        <f t="shared" si="37"/>
        <v>413572015</v>
      </c>
      <c r="D2384" s="50">
        <f>VLOOKUP(A2384,CATMUN!$B$2:$G$1123,6,0)</f>
        <v>15</v>
      </c>
      <c r="E2384" s="50" t="s">
        <v>2375</v>
      </c>
      <c r="F2384" s="50">
        <v>5587.14</v>
      </c>
      <c r="G2384" s="50">
        <v>23350.427729999999</v>
      </c>
    </row>
    <row r="2385" spans="1:7" x14ac:dyDescent="0.2">
      <c r="A2385" s="50">
        <v>41357</v>
      </c>
      <c r="B2385" s="50">
        <v>2016</v>
      </c>
      <c r="C2385" s="50" t="str">
        <f t="shared" si="37"/>
        <v>413572016</v>
      </c>
      <c r="D2385" s="50">
        <f>VLOOKUP(A2385,CATMUN!$B$2:$G$1123,6,0)</f>
        <v>15</v>
      </c>
      <c r="E2385" s="50" t="s">
        <v>2375</v>
      </c>
      <c r="F2385" s="50">
        <v>6462323</v>
      </c>
      <c r="G2385" s="50">
        <v>25866452</v>
      </c>
    </row>
    <row r="2386" spans="1:7" x14ac:dyDescent="0.2">
      <c r="A2386" s="50">
        <v>41357</v>
      </c>
      <c r="B2386" s="50">
        <v>2017</v>
      </c>
      <c r="C2386" s="50" t="str">
        <f t="shared" si="37"/>
        <v>413572017</v>
      </c>
      <c r="D2386" s="50">
        <f>VLOOKUP(A2386,CATMUN!$B$2:$G$1123,6,0)</f>
        <v>15</v>
      </c>
      <c r="E2386" s="50" t="s">
        <v>2375</v>
      </c>
      <c r="F2386" s="50">
        <v>4160</v>
      </c>
      <c r="G2386" s="50">
        <v>38136.226560000003</v>
      </c>
    </row>
    <row r="2387" spans="1:7" x14ac:dyDescent="0.2">
      <c r="A2387" s="50">
        <v>41357</v>
      </c>
      <c r="B2387" s="50">
        <v>2018</v>
      </c>
      <c r="C2387" s="50" t="str">
        <f t="shared" si="37"/>
        <v>413572018</v>
      </c>
      <c r="D2387" s="50">
        <f>VLOOKUP(A2387,CATMUN!$B$2:$G$1123,6,0)</f>
        <v>15</v>
      </c>
      <c r="E2387" s="50" t="s">
        <v>2375</v>
      </c>
      <c r="F2387" s="50">
        <v>6997748</v>
      </c>
      <c r="G2387" s="50">
        <v>27791024</v>
      </c>
    </row>
    <row r="2388" spans="1:7" x14ac:dyDescent="0.2">
      <c r="A2388" s="50">
        <v>41359</v>
      </c>
      <c r="B2388" s="50">
        <v>2015</v>
      </c>
      <c r="C2388" s="50" t="str">
        <f t="shared" si="37"/>
        <v>413592015</v>
      </c>
      <c r="D2388" s="50">
        <f>VLOOKUP(A2388,CATMUN!$B$2:$G$1123,6,0)</f>
        <v>15</v>
      </c>
      <c r="E2388" s="50" t="s">
        <v>1710</v>
      </c>
      <c r="F2388" s="50">
        <v>14396.12</v>
      </c>
      <c r="G2388" s="50">
        <v>23350.427729999999</v>
      </c>
    </row>
    <row r="2389" spans="1:7" x14ac:dyDescent="0.2">
      <c r="A2389" s="50">
        <v>41359</v>
      </c>
      <c r="B2389" s="50">
        <v>2016</v>
      </c>
      <c r="C2389" s="50" t="str">
        <f t="shared" si="37"/>
        <v>413592016</v>
      </c>
      <c r="D2389" s="50">
        <f>VLOOKUP(A2389,CATMUN!$B$2:$G$1123,6,0)</f>
        <v>15</v>
      </c>
      <c r="E2389" s="50" t="s">
        <v>1710</v>
      </c>
      <c r="F2389" s="50">
        <v>26073945</v>
      </c>
      <c r="G2389" s="50">
        <v>25866452</v>
      </c>
    </row>
    <row r="2390" spans="1:7" x14ac:dyDescent="0.2">
      <c r="A2390" s="50">
        <v>41359</v>
      </c>
      <c r="B2390" s="50">
        <v>2017</v>
      </c>
      <c r="C2390" s="50" t="str">
        <f t="shared" si="37"/>
        <v>413592017</v>
      </c>
      <c r="D2390" s="50">
        <f>VLOOKUP(A2390,CATMUN!$B$2:$G$1123,6,0)</f>
        <v>15</v>
      </c>
      <c r="E2390" s="50" t="s">
        <v>1710</v>
      </c>
      <c r="F2390" s="50">
        <v>11940</v>
      </c>
      <c r="G2390" s="50">
        <v>38136.226560000003</v>
      </c>
    </row>
    <row r="2391" spans="1:7" x14ac:dyDescent="0.2">
      <c r="A2391" s="50">
        <v>41359</v>
      </c>
      <c r="B2391" s="50">
        <v>2018</v>
      </c>
      <c r="C2391" s="50" t="str">
        <f t="shared" si="37"/>
        <v>413592018</v>
      </c>
      <c r="D2391" s="50">
        <f>VLOOKUP(A2391,CATMUN!$B$2:$G$1123,6,0)</f>
        <v>15</v>
      </c>
      <c r="E2391" s="50" t="s">
        <v>1710</v>
      </c>
      <c r="F2391" s="50">
        <v>17437438.52</v>
      </c>
      <c r="G2391" s="50">
        <v>27791024</v>
      </c>
    </row>
    <row r="2392" spans="1:7" x14ac:dyDescent="0.2">
      <c r="A2392" s="50">
        <v>41378</v>
      </c>
      <c r="B2392" s="50">
        <v>2015</v>
      </c>
      <c r="C2392" s="50" t="str">
        <f t="shared" si="37"/>
        <v>413782015</v>
      </c>
      <c r="D2392" s="50">
        <f>VLOOKUP(A2392,CATMUN!$B$2:$G$1123,6,0)</f>
        <v>15</v>
      </c>
      <c r="E2392" s="50" t="s">
        <v>1711</v>
      </c>
      <c r="F2392" s="50">
        <v>9335.74</v>
      </c>
      <c r="G2392" s="50">
        <v>23350.427729999999</v>
      </c>
    </row>
    <row r="2393" spans="1:7" x14ac:dyDescent="0.2">
      <c r="A2393" s="50">
        <v>41378</v>
      </c>
      <c r="B2393" s="50">
        <v>2016</v>
      </c>
      <c r="C2393" s="50" t="str">
        <f t="shared" si="37"/>
        <v>413782016</v>
      </c>
      <c r="D2393" s="50">
        <f>VLOOKUP(A2393,CATMUN!$B$2:$G$1123,6,0)</f>
        <v>15</v>
      </c>
      <c r="E2393" s="50" t="s">
        <v>1711</v>
      </c>
      <c r="F2393" s="50">
        <v>8915204</v>
      </c>
      <c r="G2393" s="50">
        <v>25866452</v>
      </c>
    </row>
    <row r="2394" spans="1:7" x14ac:dyDescent="0.2">
      <c r="A2394" s="50">
        <v>41378</v>
      </c>
      <c r="B2394" s="50">
        <v>2017</v>
      </c>
      <c r="C2394" s="50" t="str">
        <f t="shared" si="37"/>
        <v>413782017</v>
      </c>
      <c r="D2394" s="50">
        <f>VLOOKUP(A2394,CATMUN!$B$2:$G$1123,6,0)</f>
        <v>15</v>
      </c>
      <c r="E2394" s="50" t="s">
        <v>1711</v>
      </c>
      <c r="F2394" s="50">
        <v>8633</v>
      </c>
      <c r="G2394" s="50">
        <v>38136.226560000003</v>
      </c>
    </row>
    <row r="2395" spans="1:7" x14ac:dyDescent="0.2">
      <c r="A2395" s="50">
        <v>41378</v>
      </c>
      <c r="B2395" s="50">
        <v>2018</v>
      </c>
      <c r="C2395" s="50" t="str">
        <f t="shared" si="37"/>
        <v>413782018</v>
      </c>
      <c r="D2395" s="50">
        <f>VLOOKUP(A2395,CATMUN!$B$2:$G$1123,6,0)</f>
        <v>15</v>
      </c>
      <c r="E2395" s="50" t="s">
        <v>1711</v>
      </c>
      <c r="F2395" s="50">
        <v>11149950</v>
      </c>
      <c r="G2395" s="50">
        <v>27791024</v>
      </c>
    </row>
    <row r="2396" spans="1:7" x14ac:dyDescent="0.2">
      <c r="A2396" s="50">
        <v>41396</v>
      </c>
      <c r="B2396" s="50">
        <v>2015</v>
      </c>
      <c r="C2396" s="50" t="str">
        <f t="shared" si="37"/>
        <v>413962015</v>
      </c>
      <c r="D2396" s="50">
        <f>VLOOKUP(A2396,CATMUN!$B$2:$G$1123,6,0)</f>
        <v>6</v>
      </c>
      <c r="E2396" s="50" t="s">
        <v>1712</v>
      </c>
      <c r="F2396" s="50">
        <v>124243.66</v>
      </c>
      <c r="G2396" s="50">
        <v>338773.03129999997</v>
      </c>
    </row>
    <row r="2397" spans="1:7" x14ac:dyDescent="0.2">
      <c r="A2397" s="50">
        <v>41396</v>
      </c>
      <c r="B2397" s="50">
        <v>2016</v>
      </c>
      <c r="C2397" s="50" t="str">
        <f t="shared" si="37"/>
        <v>413962016</v>
      </c>
      <c r="D2397" s="50">
        <f>VLOOKUP(A2397,CATMUN!$B$2:$G$1123,6,0)</f>
        <v>6</v>
      </c>
      <c r="E2397" s="50" t="s">
        <v>1712</v>
      </c>
      <c r="F2397" s="50">
        <v>143614885.30000001</v>
      </c>
      <c r="G2397" s="50">
        <v>218762448</v>
      </c>
    </row>
    <row r="2398" spans="1:7" x14ac:dyDescent="0.2">
      <c r="A2398" s="50">
        <v>41396</v>
      </c>
      <c r="B2398" s="50">
        <v>2017</v>
      </c>
      <c r="C2398" s="50" t="str">
        <f t="shared" si="37"/>
        <v>413962017</v>
      </c>
      <c r="D2398" s="50">
        <f>VLOOKUP(A2398,CATMUN!$B$2:$G$1123,6,0)</f>
        <v>6</v>
      </c>
      <c r="E2398" s="50" t="s">
        <v>1712</v>
      </c>
      <c r="F2398" s="50">
        <v>132732</v>
      </c>
      <c r="G2398" s="50">
        <v>181327</v>
      </c>
    </row>
    <row r="2399" spans="1:7" x14ac:dyDescent="0.2">
      <c r="A2399" s="50">
        <v>41396</v>
      </c>
      <c r="B2399" s="50">
        <v>2018</v>
      </c>
      <c r="C2399" s="50" t="str">
        <f t="shared" si="37"/>
        <v>413962018</v>
      </c>
      <c r="D2399" s="50">
        <f>VLOOKUP(A2399,CATMUN!$B$2:$G$1123,6,0)</f>
        <v>6</v>
      </c>
      <c r="E2399" s="50" t="s">
        <v>1712</v>
      </c>
      <c r="F2399" s="50">
        <v>154355234</v>
      </c>
      <c r="G2399" s="50">
        <v>221394400</v>
      </c>
    </row>
    <row r="2400" spans="1:7" x14ac:dyDescent="0.2">
      <c r="A2400" s="50">
        <v>41483</v>
      </c>
      <c r="B2400" s="50">
        <v>2015</v>
      </c>
      <c r="C2400" s="50" t="str">
        <f t="shared" si="37"/>
        <v>414832015</v>
      </c>
      <c r="D2400" s="50">
        <f>VLOOKUP(A2400,CATMUN!$B$2:$G$1123,6,0)</f>
        <v>15</v>
      </c>
      <c r="E2400" s="50" t="s">
        <v>1713</v>
      </c>
      <c r="F2400" s="50">
        <v>10122.280000000001</v>
      </c>
      <c r="G2400" s="50">
        <v>23350.427729999999</v>
      </c>
    </row>
    <row r="2401" spans="1:7" x14ac:dyDescent="0.2">
      <c r="A2401" s="50">
        <v>41483</v>
      </c>
      <c r="B2401" s="50">
        <v>2016</v>
      </c>
      <c r="C2401" s="50" t="str">
        <f t="shared" si="37"/>
        <v>414832016</v>
      </c>
      <c r="D2401" s="50">
        <f>VLOOKUP(A2401,CATMUN!$B$2:$G$1123,6,0)</f>
        <v>15</v>
      </c>
      <c r="E2401" s="50" t="s">
        <v>1713</v>
      </c>
      <c r="F2401" s="50">
        <v>9518833</v>
      </c>
      <c r="G2401" s="50">
        <v>25866452</v>
      </c>
    </row>
    <row r="2402" spans="1:7" x14ac:dyDescent="0.2">
      <c r="A2402" s="50">
        <v>41483</v>
      </c>
      <c r="B2402" s="50">
        <v>2017</v>
      </c>
      <c r="C2402" s="50" t="str">
        <f t="shared" si="37"/>
        <v>414832017</v>
      </c>
      <c r="D2402" s="50">
        <f>VLOOKUP(A2402,CATMUN!$B$2:$G$1123,6,0)</f>
        <v>15</v>
      </c>
      <c r="E2402" s="50" t="s">
        <v>1713</v>
      </c>
      <c r="F2402" s="50">
        <v>3239</v>
      </c>
      <c r="G2402" s="50">
        <v>38136.226560000003</v>
      </c>
    </row>
    <row r="2403" spans="1:7" x14ac:dyDescent="0.2">
      <c r="A2403" s="50">
        <v>41483</v>
      </c>
      <c r="B2403" s="50">
        <v>2018</v>
      </c>
      <c r="C2403" s="50" t="str">
        <f t="shared" si="37"/>
        <v>414832018</v>
      </c>
      <c r="D2403" s="50">
        <f>VLOOKUP(A2403,CATMUN!$B$2:$G$1123,6,0)</f>
        <v>15</v>
      </c>
      <c r="E2403" s="50" t="s">
        <v>1713</v>
      </c>
      <c r="F2403" s="50">
        <v>8560300</v>
      </c>
      <c r="G2403" s="50">
        <v>27791024</v>
      </c>
    </row>
    <row r="2404" spans="1:7" x14ac:dyDescent="0.2">
      <c r="A2404" s="50">
        <v>41503</v>
      </c>
      <c r="B2404" s="50">
        <v>2015</v>
      </c>
      <c r="C2404" s="50" t="str">
        <f t="shared" si="37"/>
        <v>415032015</v>
      </c>
      <c r="D2404" s="50">
        <f>VLOOKUP(A2404,CATMUN!$B$2:$G$1123,6,0)</f>
        <v>15</v>
      </c>
      <c r="E2404" s="50" t="s">
        <v>1714</v>
      </c>
      <c r="F2404" s="50">
        <v>4128.1899999999996</v>
      </c>
      <c r="G2404" s="50">
        <v>23350.427729999999</v>
      </c>
    </row>
    <row r="2405" spans="1:7" x14ac:dyDescent="0.2">
      <c r="A2405" s="50">
        <v>41503</v>
      </c>
      <c r="B2405" s="50">
        <v>2016</v>
      </c>
      <c r="C2405" s="50" t="str">
        <f t="shared" si="37"/>
        <v>415032016</v>
      </c>
      <c r="D2405" s="50">
        <f>VLOOKUP(A2405,CATMUN!$B$2:$G$1123,6,0)</f>
        <v>15</v>
      </c>
      <c r="E2405" s="50" t="s">
        <v>1714</v>
      </c>
      <c r="F2405" s="50">
        <v>4513399</v>
      </c>
      <c r="G2405" s="50">
        <v>25866452</v>
      </c>
    </row>
    <row r="2406" spans="1:7" x14ac:dyDescent="0.2">
      <c r="A2406" s="50">
        <v>41503</v>
      </c>
      <c r="B2406" s="50">
        <v>2017</v>
      </c>
      <c r="C2406" s="50" t="str">
        <f t="shared" si="37"/>
        <v>415032017</v>
      </c>
      <c r="D2406" s="50">
        <f>VLOOKUP(A2406,CATMUN!$B$2:$G$1123,6,0)</f>
        <v>15</v>
      </c>
      <c r="E2406" s="50" t="s">
        <v>1714</v>
      </c>
      <c r="F2406" s="50">
        <v>1274</v>
      </c>
      <c r="G2406" s="50">
        <v>38136.226560000003</v>
      </c>
    </row>
    <row r="2407" spans="1:7" x14ac:dyDescent="0.2">
      <c r="A2407" s="50">
        <v>41503</v>
      </c>
      <c r="B2407" s="50">
        <v>2018</v>
      </c>
      <c r="C2407" s="50" t="str">
        <f t="shared" si="37"/>
        <v>415032018</v>
      </c>
      <c r="D2407" s="50">
        <f>VLOOKUP(A2407,CATMUN!$B$2:$G$1123,6,0)</f>
        <v>15</v>
      </c>
      <c r="E2407" s="50" t="s">
        <v>1714</v>
      </c>
      <c r="F2407" s="50">
        <v>5654810</v>
      </c>
      <c r="G2407" s="50">
        <v>27791024</v>
      </c>
    </row>
    <row r="2408" spans="1:7" x14ac:dyDescent="0.2">
      <c r="A2408" s="50">
        <v>41518</v>
      </c>
      <c r="B2408" s="50">
        <v>2015</v>
      </c>
      <c r="C2408" s="50" t="str">
        <f t="shared" si="37"/>
        <v>415182015</v>
      </c>
      <c r="D2408" s="50">
        <f>VLOOKUP(A2408,CATMUN!$B$2:$G$1123,6,0)</f>
        <v>15</v>
      </c>
      <c r="E2408" s="50" t="s">
        <v>1715</v>
      </c>
      <c r="F2408" s="50">
        <v>30.28</v>
      </c>
      <c r="G2408" s="50">
        <v>23350.427729999999</v>
      </c>
    </row>
    <row r="2409" spans="1:7" x14ac:dyDescent="0.2">
      <c r="A2409" s="50">
        <v>41518</v>
      </c>
      <c r="B2409" s="50">
        <v>2016</v>
      </c>
      <c r="C2409" s="50" t="str">
        <f t="shared" si="37"/>
        <v>415182016</v>
      </c>
      <c r="D2409" s="50">
        <f>VLOOKUP(A2409,CATMUN!$B$2:$G$1123,6,0)</f>
        <v>15</v>
      </c>
      <c r="E2409" s="50" t="s">
        <v>1715</v>
      </c>
      <c r="F2409" s="50">
        <v>2042382</v>
      </c>
      <c r="G2409" s="50">
        <v>25866452</v>
      </c>
    </row>
    <row r="2410" spans="1:7" x14ac:dyDescent="0.2">
      <c r="A2410" s="50">
        <v>41518</v>
      </c>
      <c r="B2410" s="50">
        <v>2017</v>
      </c>
      <c r="C2410" s="50" t="str">
        <f t="shared" si="37"/>
        <v>415182017</v>
      </c>
      <c r="D2410" s="50">
        <f>VLOOKUP(A2410,CATMUN!$B$2:$G$1123,6,0)</f>
        <v>15</v>
      </c>
      <c r="E2410" s="50" t="s">
        <v>1715</v>
      </c>
      <c r="F2410" s="50">
        <v>0</v>
      </c>
      <c r="G2410" s="50">
        <v>38136.226560000003</v>
      </c>
    </row>
    <row r="2411" spans="1:7" x14ac:dyDescent="0.2">
      <c r="A2411" s="50">
        <v>41518</v>
      </c>
      <c r="B2411" s="50">
        <v>2018</v>
      </c>
      <c r="C2411" s="50" t="str">
        <f t="shared" si="37"/>
        <v>415182018</v>
      </c>
      <c r="D2411" s="50">
        <f>VLOOKUP(A2411,CATMUN!$B$2:$G$1123,6,0)</f>
        <v>15</v>
      </c>
      <c r="E2411" s="50" t="s">
        <v>1715</v>
      </c>
      <c r="F2411" s="50">
        <v>2217728</v>
      </c>
      <c r="G2411" s="50">
        <v>27791024</v>
      </c>
    </row>
    <row r="2412" spans="1:7" x14ac:dyDescent="0.2">
      <c r="A2412" s="50">
        <v>41524</v>
      </c>
      <c r="B2412" s="50">
        <v>2015</v>
      </c>
      <c r="C2412" s="50" t="str">
        <f t="shared" si="37"/>
        <v>415242015</v>
      </c>
      <c r="D2412" s="50">
        <f>VLOOKUP(A2412,CATMUN!$B$2:$G$1123,6,0)</f>
        <v>15</v>
      </c>
      <c r="E2412" s="50" t="s">
        <v>1716</v>
      </c>
      <c r="F2412" s="50">
        <v>115423</v>
      </c>
      <c r="G2412" s="50">
        <v>23350.427729999999</v>
      </c>
    </row>
    <row r="2413" spans="1:7" x14ac:dyDescent="0.2">
      <c r="A2413" s="50">
        <v>41524</v>
      </c>
      <c r="B2413" s="50">
        <v>2016</v>
      </c>
      <c r="C2413" s="50" t="str">
        <f t="shared" si="37"/>
        <v>415242016</v>
      </c>
      <c r="D2413" s="50">
        <f>VLOOKUP(A2413,CATMUN!$B$2:$G$1123,6,0)</f>
        <v>15</v>
      </c>
      <c r="E2413" s="50" t="s">
        <v>1716</v>
      </c>
      <c r="F2413" s="50">
        <v>123189388</v>
      </c>
      <c r="G2413" s="50">
        <v>25866452</v>
      </c>
    </row>
    <row r="2414" spans="1:7" x14ac:dyDescent="0.2">
      <c r="A2414" s="50">
        <v>41524</v>
      </c>
      <c r="B2414" s="50">
        <v>2017</v>
      </c>
      <c r="C2414" s="50" t="str">
        <f t="shared" si="37"/>
        <v>415242017</v>
      </c>
      <c r="D2414" s="50">
        <f>VLOOKUP(A2414,CATMUN!$B$2:$G$1123,6,0)</f>
        <v>15</v>
      </c>
      <c r="E2414" s="50" t="s">
        <v>1716</v>
      </c>
      <c r="F2414" s="50">
        <v>109804</v>
      </c>
      <c r="G2414" s="50">
        <v>38136.226560000003</v>
      </c>
    </row>
    <row r="2415" spans="1:7" x14ac:dyDescent="0.2">
      <c r="A2415" s="50">
        <v>41524</v>
      </c>
      <c r="B2415" s="50">
        <v>2018</v>
      </c>
      <c r="C2415" s="50" t="str">
        <f t="shared" si="37"/>
        <v>415242018</v>
      </c>
      <c r="D2415" s="50">
        <f>VLOOKUP(A2415,CATMUN!$B$2:$G$1123,6,0)</f>
        <v>15</v>
      </c>
      <c r="E2415" s="50" t="s">
        <v>1716</v>
      </c>
      <c r="F2415" s="50">
        <v>290901976</v>
      </c>
      <c r="G2415" s="50">
        <v>27791024</v>
      </c>
    </row>
    <row r="2416" spans="1:7" x14ac:dyDescent="0.2">
      <c r="A2416" s="50">
        <v>41530</v>
      </c>
      <c r="B2416" s="50">
        <v>2015</v>
      </c>
      <c r="C2416" s="50" t="str">
        <f t="shared" si="37"/>
        <v>415302015</v>
      </c>
      <c r="D2416" s="50">
        <f>VLOOKUP(A2416,CATMUN!$B$2:$G$1123,6,0)</f>
        <v>15</v>
      </c>
      <c r="E2416" s="50" t="s">
        <v>1428</v>
      </c>
      <c r="F2416" s="50">
        <v>4498.2299999999996</v>
      </c>
      <c r="G2416" s="50">
        <v>23350.427729999999</v>
      </c>
    </row>
    <row r="2417" spans="1:7" x14ac:dyDescent="0.2">
      <c r="A2417" s="50">
        <v>41530</v>
      </c>
      <c r="B2417" s="50">
        <v>2016</v>
      </c>
      <c r="C2417" s="50" t="str">
        <f t="shared" si="37"/>
        <v>415302016</v>
      </c>
      <c r="D2417" s="50">
        <f>VLOOKUP(A2417,CATMUN!$B$2:$G$1123,6,0)</f>
        <v>15</v>
      </c>
      <c r="E2417" s="50" t="s">
        <v>1428</v>
      </c>
      <c r="F2417" s="50">
        <v>7401225</v>
      </c>
      <c r="G2417" s="50">
        <v>25866452</v>
      </c>
    </row>
    <row r="2418" spans="1:7" x14ac:dyDescent="0.2">
      <c r="A2418" s="50">
        <v>41530</v>
      </c>
      <c r="B2418" s="50">
        <v>2017</v>
      </c>
      <c r="C2418" s="50" t="str">
        <f t="shared" si="37"/>
        <v>415302017</v>
      </c>
      <c r="D2418" s="50">
        <f>VLOOKUP(A2418,CATMUN!$B$2:$G$1123,6,0)</f>
        <v>15</v>
      </c>
      <c r="E2418" s="50" t="s">
        <v>1428</v>
      </c>
      <c r="F2418" s="50">
        <v>3376</v>
      </c>
      <c r="G2418" s="50">
        <v>38136.226560000003</v>
      </c>
    </row>
    <row r="2419" spans="1:7" x14ac:dyDescent="0.2">
      <c r="A2419" s="50">
        <v>41530</v>
      </c>
      <c r="B2419" s="50">
        <v>2018</v>
      </c>
      <c r="C2419" s="50" t="str">
        <f t="shared" si="37"/>
        <v>415302018</v>
      </c>
      <c r="D2419" s="50">
        <f>VLOOKUP(A2419,CATMUN!$B$2:$G$1123,6,0)</f>
        <v>15</v>
      </c>
      <c r="E2419" s="50" t="s">
        <v>1428</v>
      </c>
      <c r="F2419" s="50">
        <v>8178618</v>
      </c>
      <c r="G2419" s="50">
        <v>27791024</v>
      </c>
    </row>
    <row r="2420" spans="1:7" x14ac:dyDescent="0.2">
      <c r="A2420" s="50">
        <v>41548</v>
      </c>
      <c r="B2420" s="50">
        <v>2015</v>
      </c>
      <c r="C2420" s="50" t="str">
        <f t="shared" si="37"/>
        <v>415482015</v>
      </c>
      <c r="D2420" s="50">
        <f>VLOOKUP(A2420,CATMUN!$B$2:$G$1123,6,0)</f>
        <v>14</v>
      </c>
      <c r="E2420" s="50" t="s">
        <v>1717</v>
      </c>
      <c r="F2420" s="50">
        <v>9598</v>
      </c>
      <c r="G2420" s="50">
        <v>338773.03129999997</v>
      </c>
    </row>
    <row r="2421" spans="1:7" x14ac:dyDescent="0.2">
      <c r="A2421" s="50">
        <v>41548</v>
      </c>
      <c r="B2421" s="50">
        <v>2016</v>
      </c>
      <c r="C2421" s="50" t="str">
        <f t="shared" si="37"/>
        <v>415482016</v>
      </c>
      <c r="D2421" s="50">
        <f>VLOOKUP(A2421,CATMUN!$B$2:$G$1123,6,0)</f>
        <v>14</v>
      </c>
      <c r="E2421" s="50" t="s">
        <v>1717</v>
      </c>
      <c r="F2421" s="50">
        <v>10050132</v>
      </c>
      <c r="G2421" s="50">
        <v>218762448</v>
      </c>
    </row>
    <row r="2422" spans="1:7" x14ac:dyDescent="0.2">
      <c r="A2422" s="50">
        <v>41548</v>
      </c>
      <c r="B2422" s="50">
        <v>2017</v>
      </c>
      <c r="C2422" s="50" t="str">
        <f t="shared" si="37"/>
        <v>415482017</v>
      </c>
      <c r="D2422" s="50">
        <f>VLOOKUP(A2422,CATMUN!$B$2:$G$1123,6,0)</f>
        <v>14</v>
      </c>
      <c r="E2422" s="50" t="s">
        <v>1717</v>
      </c>
      <c r="F2422" s="50">
        <v>12288</v>
      </c>
      <c r="G2422" s="50">
        <v>181327</v>
      </c>
    </row>
    <row r="2423" spans="1:7" x14ac:dyDescent="0.2">
      <c r="A2423" s="50">
        <v>41548</v>
      </c>
      <c r="B2423" s="50">
        <v>2018</v>
      </c>
      <c r="C2423" s="50" t="str">
        <f t="shared" si="37"/>
        <v>415482018</v>
      </c>
      <c r="D2423" s="50">
        <f>VLOOKUP(A2423,CATMUN!$B$2:$G$1123,6,0)</f>
        <v>14</v>
      </c>
      <c r="E2423" s="50" t="s">
        <v>1717</v>
      </c>
      <c r="F2423" s="50">
        <v>13785246</v>
      </c>
      <c r="G2423" s="50">
        <v>221394400</v>
      </c>
    </row>
    <row r="2424" spans="1:7" x14ac:dyDescent="0.2">
      <c r="A2424" s="50">
        <v>41551</v>
      </c>
      <c r="B2424" s="50">
        <v>2015</v>
      </c>
      <c r="C2424" s="50" t="str">
        <f t="shared" si="37"/>
        <v>415512015</v>
      </c>
      <c r="D2424" s="50">
        <f>VLOOKUP(A2424,CATMUN!$B$2:$G$1123,6,0)</f>
        <v>13</v>
      </c>
      <c r="E2424" s="50" t="s">
        <v>1718</v>
      </c>
      <c r="F2424" s="50">
        <v>538088.28</v>
      </c>
      <c r="G2424" s="50">
        <v>338773.03129999997</v>
      </c>
    </row>
    <row r="2425" spans="1:7" x14ac:dyDescent="0.2">
      <c r="A2425" s="50">
        <v>41551</v>
      </c>
      <c r="B2425" s="50">
        <v>2016</v>
      </c>
      <c r="C2425" s="50" t="str">
        <f t="shared" si="37"/>
        <v>415512016</v>
      </c>
      <c r="D2425" s="50">
        <f>VLOOKUP(A2425,CATMUN!$B$2:$G$1123,6,0)</f>
        <v>13</v>
      </c>
      <c r="E2425" s="50" t="s">
        <v>1718</v>
      </c>
      <c r="F2425" s="50">
        <v>633461657</v>
      </c>
      <c r="G2425" s="50">
        <v>218762448</v>
      </c>
    </row>
    <row r="2426" spans="1:7" x14ac:dyDescent="0.2">
      <c r="A2426" s="50">
        <v>41551</v>
      </c>
      <c r="B2426" s="50">
        <v>2017</v>
      </c>
      <c r="C2426" s="50" t="str">
        <f t="shared" si="37"/>
        <v>415512017</v>
      </c>
      <c r="D2426" s="50">
        <f>VLOOKUP(A2426,CATMUN!$B$2:$G$1123,6,0)</f>
        <v>13</v>
      </c>
      <c r="E2426" s="50" t="s">
        <v>1718</v>
      </c>
      <c r="F2426" s="50">
        <v>458645.41</v>
      </c>
      <c r="G2426" s="50">
        <v>181327</v>
      </c>
    </row>
    <row r="2427" spans="1:7" x14ac:dyDescent="0.2">
      <c r="A2427" s="50">
        <v>41551</v>
      </c>
      <c r="B2427" s="50">
        <v>2018</v>
      </c>
      <c r="C2427" s="50" t="str">
        <f t="shared" si="37"/>
        <v>415512018</v>
      </c>
      <c r="D2427" s="50">
        <f>VLOOKUP(A2427,CATMUN!$B$2:$G$1123,6,0)</f>
        <v>13</v>
      </c>
      <c r="E2427" s="50" t="s">
        <v>1718</v>
      </c>
      <c r="F2427" s="50">
        <v>662036013</v>
      </c>
      <c r="G2427" s="50">
        <v>221394400</v>
      </c>
    </row>
    <row r="2428" spans="1:7" x14ac:dyDescent="0.2">
      <c r="A2428" s="50">
        <v>41615</v>
      </c>
      <c r="B2428" s="50">
        <v>2015</v>
      </c>
      <c r="C2428" s="50" t="str">
        <f t="shared" si="37"/>
        <v>416152015</v>
      </c>
      <c r="D2428" s="50">
        <f>VLOOKUP(A2428,CATMUN!$B$2:$G$1123,6,0)</f>
        <v>9</v>
      </c>
      <c r="E2428" s="50" t="s">
        <v>1719</v>
      </c>
      <c r="F2428" s="50">
        <v>89050.08</v>
      </c>
      <c r="G2428" s="50">
        <v>100012.99219999999</v>
      </c>
    </row>
    <row r="2429" spans="1:7" x14ac:dyDescent="0.2">
      <c r="A2429" s="50">
        <v>41615</v>
      </c>
      <c r="B2429" s="50">
        <v>2016</v>
      </c>
      <c r="C2429" s="50" t="str">
        <f t="shared" si="37"/>
        <v>416152016</v>
      </c>
      <c r="D2429" s="50">
        <f>VLOOKUP(A2429,CATMUN!$B$2:$G$1123,6,0)</f>
        <v>9</v>
      </c>
      <c r="E2429" s="50" t="s">
        <v>1719</v>
      </c>
      <c r="F2429" s="50">
        <v>120050054</v>
      </c>
      <c r="G2429" s="50">
        <v>89622032</v>
      </c>
    </row>
    <row r="2430" spans="1:7" x14ac:dyDescent="0.2">
      <c r="A2430" s="50">
        <v>41615</v>
      </c>
      <c r="B2430" s="50">
        <v>2017</v>
      </c>
      <c r="C2430" s="50" t="str">
        <f t="shared" si="37"/>
        <v>416152017</v>
      </c>
      <c r="D2430" s="50">
        <f>VLOOKUP(A2430,CATMUN!$B$2:$G$1123,6,0)</f>
        <v>9</v>
      </c>
      <c r="E2430" s="50" t="s">
        <v>1719</v>
      </c>
      <c r="F2430" s="50">
        <v>68774</v>
      </c>
      <c r="G2430" s="50">
        <v>101419.7031</v>
      </c>
    </row>
    <row r="2431" spans="1:7" x14ac:dyDescent="0.2">
      <c r="A2431" s="50">
        <v>41615</v>
      </c>
      <c r="B2431" s="50">
        <v>2018</v>
      </c>
      <c r="C2431" s="50" t="str">
        <f t="shared" si="37"/>
        <v>416152018</v>
      </c>
      <c r="D2431" s="50">
        <f>VLOOKUP(A2431,CATMUN!$B$2:$G$1123,6,0)</f>
        <v>9</v>
      </c>
      <c r="E2431" s="50" t="s">
        <v>1719</v>
      </c>
      <c r="F2431" s="50">
        <v>353577117</v>
      </c>
      <c r="G2431" s="50">
        <v>135966816</v>
      </c>
    </row>
    <row r="2432" spans="1:7" x14ac:dyDescent="0.2">
      <c r="A2432" s="50">
        <v>41660</v>
      </c>
      <c r="B2432" s="50">
        <v>2015</v>
      </c>
      <c r="C2432" s="50" t="str">
        <f t="shared" si="37"/>
        <v>416602015</v>
      </c>
      <c r="D2432" s="50">
        <f>VLOOKUP(A2432,CATMUN!$B$2:$G$1123,6,0)</f>
        <v>15</v>
      </c>
      <c r="E2432" s="50" t="s">
        <v>1720</v>
      </c>
      <c r="F2432" s="50">
        <v>10936.57</v>
      </c>
      <c r="G2432" s="50">
        <v>23350.427729999999</v>
      </c>
    </row>
    <row r="2433" spans="1:7" x14ac:dyDescent="0.2">
      <c r="A2433" s="50">
        <v>41660</v>
      </c>
      <c r="B2433" s="50">
        <v>2016</v>
      </c>
      <c r="C2433" s="50" t="str">
        <f t="shared" si="37"/>
        <v>416602016</v>
      </c>
      <c r="D2433" s="50">
        <f>VLOOKUP(A2433,CATMUN!$B$2:$G$1123,6,0)</f>
        <v>15</v>
      </c>
      <c r="E2433" s="50" t="s">
        <v>1720</v>
      </c>
      <c r="F2433" s="50">
        <v>11638224</v>
      </c>
      <c r="G2433" s="50">
        <v>25866452</v>
      </c>
    </row>
    <row r="2434" spans="1:7" x14ac:dyDescent="0.2">
      <c r="A2434" s="50">
        <v>41660</v>
      </c>
      <c r="B2434" s="50">
        <v>2017</v>
      </c>
      <c r="C2434" s="50" t="str">
        <f t="shared" si="37"/>
        <v>416602017</v>
      </c>
      <c r="D2434" s="50">
        <f>VLOOKUP(A2434,CATMUN!$B$2:$G$1123,6,0)</f>
        <v>15</v>
      </c>
      <c r="E2434" s="50" t="s">
        <v>1720</v>
      </c>
      <c r="F2434" s="50">
        <v>8589</v>
      </c>
      <c r="G2434" s="50">
        <v>38136.226560000003</v>
      </c>
    </row>
    <row r="2435" spans="1:7" x14ac:dyDescent="0.2">
      <c r="A2435" s="50">
        <v>41660</v>
      </c>
      <c r="B2435" s="50">
        <v>2018</v>
      </c>
      <c r="C2435" s="50" t="str">
        <f t="shared" ref="C2435:C2498" si="38">A2435&amp;B2435</f>
        <v>416602018</v>
      </c>
      <c r="D2435" s="50">
        <f>VLOOKUP(A2435,CATMUN!$B$2:$G$1123,6,0)</f>
        <v>15</v>
      </c>
      <c r="E2435" s="50" t="s">
        <v>1720</v>
      </c>
      <c r="F2435" s="50">
        <v>13577219</v>
      </c>
      <c r="G2435" s="50">
        <v>27791024</v>
      </c>
    </row>
    <row r="2436" spans="1:7" x14ac:dyDescent="0.2">
      <c r="A2436" s="50">
        <v>41668</v>
      </c>
      <c r="B2436" s="50">
        <v>2015</v>
      </c>
      <c r="C2436" s="50" t="str">
        <f t="shared" si="38"/>
        <v>416682015</v>
      </c>
      <c r="D2436" s="50">
        <f>VLOOKUP(A2436,CATMUN!$B$2:$G$1123,6,0)</f>
        <v>15</v>
      </c>
      <c r="E2436" s="50" t="s">
        <v>1721</v>
      </c>
      <c r="F2436" s="50">
        <v>32312</v>
      </c>
      <c r="G2436" s="50">
        <v>23350.427729999999</v>
      </c>
    </row>
    <row r="2437" spans="1:7" x14ac:dyDescent="0.2">
      <c r="A2437" s="50">
        <v>41668</v>
      </c>
      <c r="B2437" s="50">
        <v>2016</v>
      </c>
      <c r="C2437" s="50" t="str">
        <f t="shared" si="38"/>
        <v>416682016</v>
      </c>
      <c r="D2437" s="50">
        <f>VLOOKUP(A2437,CATMUN!$B$2:$G$1123,6,0)</f>
        <v>15</v>
      </c>
      <c r="E2437" s="50" t="s">
        <v>1721</v>
      </c>
      <c r="F2437" s="50">
        <v>42316576</v>
      </c>
      <c r="G2437" s="50">
        <v>25866452</v>
      </c>
    </row>
    <row r="2438" spans="1:7" x14ac:dyDescent="0.2">
      <c r="A2438" s="50">
        <v>41668</v>
      </c>
      <c r="B2438" s="50">
        <v>2017</v>
      </c>
      <c r="C2438" s="50" t="str">
        <f t="shared" si="38"/>
        <v>416682017</v>
      </c>
      <c r="D2438" s="50">
        <f>VLOOKUP(A2438,CATMUN!$B$2:$G$1123,6,0)</f>
        <v>15</v>
      </c>
      <c r="E2438" s="50" t="s">
        <v>1721</v>
      </c>
      <c r="F2438" s="50">
        <v>36234</v>
      </c>
      <c r="G2438" s="50">
        <v>38136.226560000003</v>
      </c>
    </row>
    <row r="2439" spans="1:7" x14ac:dyDescent="0.2">
      <c r="A2439" s="50">
        <v>41668</v>
      </c>
      <c r="B2439" s="50">
        <v>2018</v>
      </c>
      <c r="C2439" s="50" t="str">
        <f t="shared" si="38"/>
        <v>416682018</v>
      </c>
      <c r="D2439" s="50">
        <f>VLOOKUP(A2439,CATMUN!$B$2:$G$1123,6,0)</f>
        <v>15</v>
      </c>
      <c r="E2439" s="50" t="s">
        <v>1721</v>
      </c>
      <c r="F2439" s="50">
        <v>47600898</v>
      </c>
      <c r="G2439" s="50">
        <v>27791024</v>
      </c>
    </row>
    <row r="2440" spans="1:7" x14ac:dyDescent="0.2">
      <c r="A2440" s="50">
        <v>41676</v>
      </c>
      <c r="B2440" s="50">
        <v>2015</v>
      </c>
      <c r="C2440" s="50" t="str">
        <f t="shared" si="38"/>
        <v>416762015</v>
      </c>
      <c r="D2440" s="50">
        <f>VLOOKUP(A2440,CATMUN!$B$2:$G$1123,6,0)</f>
        <v>15</v>
      </c>
      <c r="E2440" s="50" t="s">
        <v>1377</v>
      </c>
      <c r="F2440" s="50">
        <v>2020.15</v>
      </c>
      <c r="G2440" s="50">
        <v>23350.427729999999</v>
      </c>
    </row>
    <row r="2441" spans="1:7" x14ac:dyDescent="0.2">
      <c r="A2441" s="50">
        <v>41676</v>
      </c>
      <c r="B2441" s="50">
        <v>2016</v>
      </c>
      <c r="C2441" s="50" t="str">
        <f t="shared" si="38"/>
        <v>416762016</v>
      </c>
      <c r="D2441" s="50">
        <f>VLOOKUP(A2441,CATMUN!$B$2:$G$1123,6,0)</f>
        <v>15</v>
      </c>
      <c r="E2441" s="50" t="s">
        <v>1377</v>
      </c>
      <c r="F2441" s="50">
        <v>4735337</v>
      </c>
      <c r="G2441" s="50">
        <v>25866452</v>
      </c>
    </row>
    <row r="2442" spans="1:7" x14ac:dyDescent="0.2">
      <c r="A2442" s="50">
        <v>41676</v>
      </c>
      <c r="B2442" s="50">
        <v>2017</v>
      </c>
      <c r="C2442" s="50" t="str">
        <f t="shared" si="38"/>
        <v>416762017</v>
      </c>
      <c r="D2442" s="50">
        <f>VLOOKUP(A2442,CATMUN!$B$2:$G$1123,6,0)</f>
        <v>15</v>
      </c>
      <c r="E2442" s="50" t="s">
        <v>1377</v>
      </c>
      <c r="F2442" s="50">
        <v>6997</v>
      </c>
      <c r="G2442" s="50">
        <v>38136.226560000003</v>
      </c>
    </row>
    <row r="2443" spans="1:7" x14ac:dyDescent="0.2">
      <c r="A2443" s="50">
        <v>41676</v>
      </c>
      <c r="B2443" s="50">
        <v>2018</v>
      </c>
      <c r="C2443" s="50" t="str">
        <f t="shared" si="38"/>
        <v>416762018</v>
      </c>
      <c r="D2443" s="50">
        <f>VLOOKUP(A2443,CATMUN!$B$2:$G$1123,6,0)</f>
        <v>15</v>
      </c>
      <c r="E2443" s="50" t="s">
        <v>1377</v>
      </c>
      <c r="F2443" s="50">
        <v>11582699</v>
      </c>
      <c r="G2443" s="50">
        <v>27791024</v>
      </c>
    </row>
    <row r="2444" spans="1:7" x14ac:dyDescent="0.2">
      <c r="A2444" s="50">
        <v>41770</v>
      </c>
      <c r="B2444" s="50">
        <v>2015</v>
      </c>
      <c r="C2444" s="50" t="str">
        <f t="shared" si="38"/>
        <v>417702015</v>
      </c>
      <c r="D2444" s="50">
        <f>VLOOKUP(A2444,CATMUN!$B$2:$G$1123,6,0)</f>
        <v>15</v>
      </c>
      <c r="E2444" s="50" t="s">
        <v>1722</v>
      </c>
      <c r="F2444" s="50">
        <v>14922.81</v>
      </c>
      <c r="G2444" s="50">
        <v>23350.427729999999</v>
      </c>
    </row>
    <row r="2445" spans="1:7" x14ac:dyDescent="0.2">
      <c r="A2445" s="50">
        <v>41770</v>
      </c>
      <c r="B2445" s="50">
        <v>2016</v>
      </c>
      <c r="C2445" s="50" t="str">
        <f t="shared" si="38"/>
        <v>417702016</v>
      </c>
      <c r="D2445" s="50">
        <f>VLOOKUP(A2445,CATMUN!$B$2:$G$1123,6,0)</f>
        <v>15</v>
      </c>
      <c r="E2445" s="50" t="s">
        <v>1722</v>
      </c>
      <c r="F2445" s="50">
        <v>21094067</v>
      </c>
      <c r="G2445" s="50">
        <v>25866452</v>
      </c>
    </row>
    <row r="2446" spans="1:7" x14ac:dyDescent="0.2">
      <c r="A2446" s="50">
        <v>41770</v>
      </c>
      <c r="B2446" s="50">
        <v>2017</v>
      </c>
      <c r="C2446" s="50" t="str">
        <f t="shared" si="38"/>
        <v>417702017</v>
      </c>
      <c r="D2446" s="50">
        <f>VLOOKUP(A2446,CATMUN!$B$2:$G$1123,6,0)</f>
        <v>15</v>
      </c>
      <c r="E2446" s="50" t="s">
        <v>1722</v>
      </c>
      <c r="F2446" s="50">
        <v>16779</v>
      </c>
      <c r="G2446" s="50">
        <v>38136.226560000003</v>
      </c>
    </row>
    <row r="2447" spans="1:7" x14ac:dyDescent="0.2">
      <c r="A2447" s="50">
        <v>41770</v>
      </c>
      <c r="B2447" s="50">
        <v>2018</v>
      </c>
      <c r="C2447" s="50" t="str">
        <f t="shared" si="38"/>
        <v>417702018</v>
      </c>
      <c r="D2447" s="50">
        <f>VLOOKUP(A2447,CATMUN!$B$2:$G$1123,6,0)</f>
        <v>15</v>
      </c>
      <c r="E2447" s="50" t="s">
        <v>1722</v>
      </c>
      <c r="F2447" s="50">
        <v>27892458</v>
      </c>
      <c r="G2447" s="50">
        <v>27791024</v>
      </c>
    </row>
    <row r="2448" spans="1:7" x14ac:dyDescent="0.2">
      <c r="A2448" s="50">
        <v>41791</v>
      </c>
      <c r="B2448" s="50">
        <v>2015</v>
      </c>
      <c r="C2448" s="50" t="str">
        <f t="shared" si="38"/>
        <v>417912015</v>
      </c>
      <c r="D2448" s="50">
        <f>VLOOKUP(A2448,CATMUN!$B$2:$G$1123,6,0)</f>
        <v>15</v>
      </c>
      <c r="E2448" s="50" t="s">
        <v>1723</v>
      </c>
      <c r="F2448" s="50">
        <v>11953.89</v>
      </c>
      <c r="G2448" s="50">
        <v>23350.427729999999</v>
      </c>
    </row>
    <row r="2449" spans="1:7" x14ac:dyDescent="0.2">
      <c r="A2449" s="50">
        <v>41791</v>
      </c>
      <c r="B2449" s="50">
        <v>2016</v>
      </c>
      <c r="C2449" s="50" t="str">
        <f t="shared" si="38"/>
        <v>417912016</v>
      </c>
      <c r="D2449" s="50">
        <f>VLOOKUP(A2449,CATMUN!$B$2:$G$1123,6,0)</f>
        <v>15</v>
      </c>
      <c r="E2449" s="50" t="s">
        <v>1723</v>
      </c>
      <c r="F2449" s="50">
        <v>13596466</v>
      </c>
      <c r="G2449" s="50">
        <v>25866452</v>
      </c>
    </row>
    <row r="2450" spans="1:7" x14ac:dyDescent="0.2">
      <c r="A2450" s="50">
        <v>41791</v>
      </c>
      <c r="B2450" s="50">
        <v>2017</v>
      </c>
      <c r="C2450" s="50" t="str">
        <f t="shared" si="38"/>
        <v>417912017</v>
      </c>
      <c r="D2450" s="50">
        <f>VLOOKUP(A2450,CATMUN!$B$2:$G$1123,6,0)</f>
        <v>15</v>
      </c>
      <c r="E2450" s="50" t="s">
        <v>1723</v>
      </c>
      <c r="F2450" s="50">
        <v>10521</v>
      </c>
      <c r="G2450" s="50">
        <v>38136.226560000003</v>
      </c>
    </row>
    <row r="2451" spans="1:7" x14ac:dyDescent="0.2">
      <c r="A2451" s="50">
        <v>41791</v>
      </c>
      <c r="B2451" s="50">
        <v>2018</v>
      </c>
      <c r="C2451" s="50" t="str">
        <f t="shared" si="38"/>
        <v>417912018</v>
      </c>
      <c r="D2451" s="50">
        <f>VLOOKUP(A2451,CATMUN!$B$2:$G$1123,6,0)</f>
        <v>15</v>
      </c>
      <c r="E2451" s="50" t="s">
        <v>1723</v>
      </c>
      <c r="F2451" s="50">
        <v>15418037</v>
      </c>
      <c r="G2451" s="50">
        <v>27791024</v>
      </c>
    </row>
    <row r="2452" spans="1:7" x14ac:dyDescent="0.2">
      <c r="A2452" s="50">
        <v>41797</v>
      </c>
      <c r="B2452" s="50">
        <v>2015</v>
      </c>
      <c r="C2452" s="50" t="str">
        <f t="shared" si="38"/>
        <v>417972015</v>
      </c>
      <c r="D2452" s="50">
        <f>VLOOKUP(A2452,CATMUN!$B$2:$G$1123,6,0)</f>
        <v>15</v>
      </c>
      <c r="E2452" s="50" t="s">
        <v>1724</v>
      </c>
      <c r="F2452" s="50">
        <v>11352.09</v>
      </c>
      <c r="G2452" s="50">
        <v>23350.427729999999</v>
      </c>
    </row>
    <row r="2453" spans="1:7" x14ac:dyDescent="0.2">
      <c r="A2453" s="50">
        <v>41797</v>
      </c>
      <c r="B2453" s="50">
        <v>2016</v>
      </c>
      <c r="C2453" s="50" t="str">
        <f t="shared" si="38"/>
        <v>417972016</v>
      </c>
      <c r="D2453" s="50">
        <f>VLOOKUP(A2453,CATMUN!$B$2:$G$1123,6,0)</f>
        <v>15</v>
      </c>
      <c r="E2453" s="50" t="s">
        <v>1724</v>
      </c>
      <c r="F2453" s="50">
        <v>48538153</v>
      </c>
      <c r="G2453" s="50">
        <v>25866452</v>
      </c>
    </row>
    <row r="2454" spans="1:7" x14ac:dyDescent="0.2">
      <c r="A2454" s="50">
        <v>41797</v>
      </c>
      <c r="B2454" s="50">
        <v>2017</v>
      </c>
      <c r="C2454" s="50" t="str">
        <f t="shared" si="38"/>
        <v>417972017</v>
      </c>
      <c r="D2454" s="50">
        <f>VLOOKUP(A2454,CATMUN!$B$2:$G$1123,6,0)</f>
        <v>15</v>
      </c>
      <c r="E2454" s="50" t="s">
        <v>1724</v>
      </c>
      <c r="F2454" s="50">
        <v>35284</v>
      </c>
      <c r="G2454" s="50">
        <v>38136.226560000003</v>
      </c>
    </row>
    <row r="2455" spans="1:7" x14ac:dyDescent="0.2">
      <c r="A2455" s="50">
        <v>41797</v>
      </c>
      <c r="B2455" s="50">
        <v>2018</v>
      </c>
      <c r="C2455" s="50" t="str">
        <f t="shared" si="38"/>
        <v>417972018</v>
      </c>
      <c r="D2455" s="50">
        <f>VLOOKUP(A2455,CATMUN!$B$2:$G$1123,6,0)</f>
        <v>15</v>
      </c>
      <c r="E2455" s="50" t="s">
        <v>1724</v>
      </c>
      <c r="F2455" s="50">
        <v>45260534</v>
      </c>
      <c r="G2455" s="50">
        <v>27791024</v>
      </c>
    </row>
    <row r="2456" spans="1:7" x14ac:dyDescent="0.2">
      <c r="A2456" s="50">
        <v>41799</v>
      </c>
      <c r="B2456" s="50">
        <v>2015</v>
      </c>
      <c r="C2456" s="50" t="str">
        <f t="shared" si="38"/>
        <v>417992015</v>
      </c>
      <c r="D2456" s="50">
        <f>VLOOKUP(A2456,CATMUN!$B$2:$G$1123,6,0)</f>
        <v>15</v>
      </c>
      <c r="E2456" s="50" t="s">
        <v>1725</v>
      </c>
      <c r="F2456" s="50">
        <v>7554</v>
      </c>
      <c r="G2456" s="50">
        <v>23350.427729999999</v>
      </c>
    </row>
    <row r="2457" spans="1:7" x14ac:dyDescent="0.2">
      <c r="A2457" s="50">
        <v>41799</v>
      </c>
      <c r="B2457" s="50">
        <v>2016</v>
      </c>
      <c r="C2457" s="50" t="str">
        <f t="shared" si="38"/>
        <v>417992016</v>
      </c>
      <c r="D2457" s="50">
        <f>VLOOKUP(A2457,CATMUN!$B$2:$G$1123,6,0)</f>
        <v>15</v>
      </c>
      <c r="E2457" s="50" t="s">
        <v>1725</v>
      </c>
      <c r="F2457" s="50">
        <v>8018747</v>
      </c>
      <c r="G2457" s="50">
        <v>25866452</v>
      </c>
    </row>
    <row r="2458" spans="1:7" x14ac:dyDescent="0.2">
      <c r="A2458" s="50">
        <v>41799</v>
      </c>
      <c r="B2458" s="50">
        <v>2017</v>
      </c>
      <c r="C2458" s="50" t="str">
        <f t="shared" si="38"/>
        <v>417992017</v>
      </c>
      <c r="D2458" s="50">
        <f>VLOOKUP(A2458,CATMUN!$B$2:$G$1123,6,0)</f>
        <v>15</v>
      </c>
      <c r="E2458" s="50" t="s">
        <v>1725</v>
      </c>
      <c r="F2458" s="50">
        <v>30073</v>
      </c>
      <c r="G2458" s="50">
        <v>38136.226560000003</v>
      </c>
    </row>
    <row r="2459" spans="1:7" x14ac:dyDescent="0.2">
      <c r="A2459" s="50">
        <v>41799</v>
      </c>
      <c r="B2459" s="50">
        <v>2018</v>
      </c>
      <c r="C2459" s="50" t="str">
        <f t="shared" si="38"/>
        <v>417992018</v>
      </c>
      <c r="D2459" s="50">
        <f>VLOOKUP(A2459,CATMUN!$B$2:$G$1123,6,0)</f>
        <v>15</v>
      </c>
      <c r="E2459" s="50" t="s">
        <v>1725</v>
      </c>
      <c r="F2459" s="50">
        <v>9731854</v>
      </c>
      <c r="G2459" s="50">
        <v>27791024</v>
      </c>
    </row>
    <row r="2460" spans="1:7" x14ac:dyDescent="0.2">
      <c r="A2460" s="50">
        <v>41801</v>
      </c>
      <c r="B2460" s="50">
        <v>2015</v>
      </c>
      <c r="C2460" s="50" t="str">
        <f t="shared" si="38"/>
        <v>418012015</v>
      </c>
      <c r="D2460" s="50">
        <f>VLOOKUP(A2460,CATMUN!$B$2:$G$1123,6,0)</f>
        <v>15</v>
      </c>
      <c r="E2460" s="50" t="s">
        <v>1726</v>
      </c>
      <c r="F2460" s="50">
        <v>5393.39</v>
      </c>
      <c r="G2460" s="50">
        <v>23350.427729999999</v>
      </c>
    </row>
    <row r="2461" spans="1:7" x14ac:dyDescent="0.2">
      <c r="A2461" s="50">
        <v>41801</v>
      </c>
      <c r="B2461" s="50">
        <v>2016</v>
      </c>
      <c r="C2461" s="50" t="str">
        <f t="shared" si="38"/>
        <v>418012016</v>
      </c>
      <c r="D2461" s="50">
        <f>VLOOKUP(A2461,CATMUN!$B$2:$G$1123,6,0)</f>
        <v>15</v>
      </c>
      <c r="E2461" s="50" t="s">
        <v>1726</v>
      </c>
      <c r="F2461" s="50">
        <v>15100300</v>
      </c>
      <c r="G2461" s="50">
        <v>25866452</v>
      </c>
    </row>
    <row r="2462" spans="1:7" x14ac:dyDescent="0.2">
      <c r="A2462" s="50">
        <v>41801</v>
      </c>
      <c r="B2462" s="50">
        <v>2017</v>
      </c>
      <c r="C2462" s="50" t="str">
        <f t="shared" si="38"/>
        <v>418012017</v>
      </c>
      <c r="D2462" s="50">
        <f>VLOOKUP(A2462,CATMUN!$B$2:$G$1123,6,0)</f>
        <v>15</v>
      </c>
      <c r="E2462" s="50" t="s">
        <v>1726</v>
      </c>
      <c r="F2462" s="50">
        <v>6948</v>
      </c>
      <c r="G2462" s="50">
        <v>38136.226560000003</v>
      </c>
    </row>
    <row r="2463" spans="1:7" x14ac:dyDescent="0.2">
      <c r="A2463" s="50">
        <v>41801</v>
      </c>
      <c r="B2463" s="50">
        <v>2018</v>
      </c>
      <c r="C2463" s="50" t="str">
        <f t="shared" si="38"/>
        <v>418012018</v>
      </c>
      <c r="D2463" s="50">
        <f>VLOOKUP(A2463,CATMUN!$B$2:$G$1123,6,0)</f>
        <v>15</v>
      </c>
      <c r="E2463" s="50" t="s">
        <v>1726</v>
      </c>
      <c r="F2463" s="50">
        <v>11373550</v>
      </c>
      <c r="G2463" s="50">
        <v>27791024</v>
      </c>
    </row>
    <row r="2464" spans="1:7" x14ac:dyDescent="0.2">
      <c r="A2464" s="50">
        <v>41807</v>
      </c>
      <c r="B2464" s="50">
        <v>2015</v>
      </c>
      <c r="C2464" s="50" t="str">
        <f t="shared" si="38"/>
        <v>418072015</v>
      </c>
      <c r="D2464" s="50">
        <f>VLOOKUP(A2464,CATMUN!$B$2:$G$1123,6,0)</f>
        <v>14</v>
      </c>
      <c r="E2464" s="50" t="s">
        <v>1727</v>
      </c>
      <c r="F2464" s="50">
        <v>22176.51</v>
      </c>
      <c r="G2464" s="50">
        <v>338773.03129999997</v>
      </c>
    </row>
    <row r="2465" spans="1:7" x14ac:dyDescent="0.2">
      <c r="A2465" s="50">
        <v>41807</v>
      </c>
      <c r="B2465" s="50">
        <v>2016</v>
      </c>
      <c r="C2465" s="50" t="str">
        <f t="shared" si="38"/>
        <v>418072016</v>
      </c>
      <c r="D2465" s="50">
        <f>VLOOKUP(A2465,CATMUN!$B$2:$G$1123,6,0)</f>
        <v>14</v>
      </c>
      <c r="E2465" s="50" t="s">
        <v>1727</v>
      </c>
      <c r="F2465" s="50">
        <v>12399900</v>
      </c>
      <c r="G2465" s="50">
        <v>218762448</v>
      </c>
    </row>
    <row r="2466" spans="1:7" x14ac:dyDescent="0.2">
      <c r="A2466" s="50">
        <v>41807</v>
      </c>
      <c r="B2466" s="50">
        <v>2017</v>
      </c>
      <c r="C2466" s="50" t="str">
        <f t="shared" si="38"/>
        <v>418072017</v>
      </c>
      <c r="D2466" s="50">
        <f>VLOOKUP(A2466,CATMUN!$B$2:$G$1123,6,0)</f>
        <v>14</v>
      </c>
      <c r="E2466" s="50" t="s">
        <v>1727</v>
      </c>
      <c r="F2466" s="50">
        <v>22003</v>
      </c>
      <c r="G2466" s="50">
        <v>181327</v>
      </c>
    </row>
    <row r="2467" spans="1:7" x14ac:dyDescent="0.2">
      <c r="A2467" s="50">
        <v>41807</v>
      </c>
      <c r="B2467" s="50">
        <v>2018</v>
      </c>
      <c r="C2467" s="50" t="str">
        <f t="shared" si="38"/>
        <v>418072018</v>
      </c>
      <c r="D2467" s="50">
        <f>VLOOKUP(A2467,CATMUN!$B$2:$G$1123,6,0)</f>
        <v>14</v>
      </c>
      <c r="E2467" s="50" t="s">
        <v>1727</v>
      </c>
      <c r="F2467" s="50">
        <v>29973100</v>
      </c>
      <c r="G2467" s="50">
        <v>221394400</v>
      </c>
    </row>
    <row r="2468" spans="1:7" x14ac:dyDescent="0.2">
      <c r="A2468" s="50">
        <v>41872</v>
      </c>
      <c r="B2468" s="50">
        <v>2015</v>
      </c>
      <c r="C2468" s="50" t="str">
        <f t="shared" si="38"/>
        <v>418722015</v>
      </c>
      <c r="D2468" s="50">
        <f>VLOOKUP(A2468,CATMUN!$B$2:$G$1123,6,0)</f>
        <v>15</v>
      </c>
      <c r="E2468" s="50" t="s">
        <v>1728</v>
      </c>
      <c r="F2468" s="50">
        <v>2955.71</v>
      </c>
      <c r="G2468" s="50">
        <v>23350.427729999999</v>
      </c>
    </row>
    <row r="2469" spans="1:7" x14ac:dyDescent="0.2">
      <c r="A2469" s="50">
        <v>41872</v>
      </c>
      <c r="B2469" s="50">
        <v>2016</v>
      </c>
      <c r="C2469" s="50" t="str">
        <f t="shared" si="38"/>
        <v>418722016</v>
      </c>
      <c r="D2469" s="50">
        <f>VLOOKUP(A2469,CATMUN!$B$2:$G$1123,6,0)</f>
        <v>15</v>
      </c>
      <c r="E2469" s="50" t="s">
        <v>1728</v>
      </c>
      <c r="F2469" s="50">
        <v>5142550</v>
      </c>
      <c r="G2469" s="50">
        <v>25866452</v>
      </c>
    </row>
    <row r="2470" spans="1:7" x14ac:dyDescent="0.2">
      <c r="A2470" s="50">
        <v>41872</v>
      </c>
      <c r="B2470" s="50">
        <v>2017</v>
      </c>
      <c r="C2470" s="50" t="str">
        <f t="shared" si="38"/>
        <v>418722017</v>
      </c>
      <c r="D2470" s="50">
        <f>VLOOKUP(A2470,CATMUN!$B$2:$G$1123,6,0)</f>
        <v>15</v>
      </c>
      <c r="E2470" s="50" t="s">
        <v>1728</v>
      </c>
      <c r="F2470" s="50">
        <v>2292</v>
      </c>
      <c r="G2470" s="50">
        <v>38136.226560000003</v>
      </c>
    </row>
    <row r="2471" spans="1:7" x14ac:dyDescent="0.2">
      <c r="A2471" s="50">
        <v>41872</v>
      </c>
      <c r="B2471" s="50">
        <v>2018</v>
      </c>
      <c r="C2471" s="50" t="str">
        <f t="shared" si="38"/>
        <v>418722018</v>
      </c>
      <c r="D2471" s="50">
        <f>VLOOKUP(A2471,CATMUN!$B$2:$G$1123,6,0)</f>
        <v>15</v>
      </c>
      <c r="E2471" s="50" t="s">
        <v>1728</v>
      </c>
      <c r="F2471" s="50">
        <v>3709104</v>
      </c>
      <c r="G2471" s="50">
        <v>27791024</v>
      </c>
    </row>
    <row r="2472" spans="1:7" x14ac:dyDescent="0.2">
      <c r="A2472" s="50">
        <v>41885</v>
      </c>
      <c r="B2472" s="50">
        <v>2015</v>
      </c>
      <c r="C2472" s="50" t="str">
        <f t="shared" si="38"/>
        <v>418852015</v>
      </c>
      <c r="D2472" s="50">
        <f>VLOOKUP(A2472,CATMUN!$B$2:$G$1123,6,0)</f>
        <v>15</v>
      </c>
      <c r="E2472" s="50" t="s">
        <v>1729</v>
      </c>
      <c r="F2472" s="50">
        <v>51072.41</v>
      </c>
      <c r="G2472" s="50">
        <v>23350.427729999999</v>
      </c>
    </row>
    <row r="2473" spans="1:7" x14ac:dyDescent="0.2">
      <c r="A2473" s="50">
        <v>41885</v>
      </c>
      <c r="B2473" s="50">
        <v>2016</v>
      </c>
      <c r="C2473" s="50" t="str">
        <f t="shared" si="38"/>
        <v>418852016</v>
      </c>
      <c r="D2473" s="50">
        <f>VLOOKUP(A2473,CATMUN!$B$2:$G$1123,6,0)</f>
        <v>15</v>
      </c>
      <c r="E2473" s="50" t="s">
        <v>1729</v>
      </c>
      <c r="F2473" s="50">
        <v>44654364</v>
      </c>
      <c r="G2473" s="50">
        <v>25866452</v>
      </c>
    </row>
    <row r="2474" spans="1:7" x14ac:dyDescent="0.2">
      <c r="A2474" s="50">
        <v>41885</v>
      </c>
      <c r="B2474" s="50">
        <v>2017</v>
      </c>
      <c r="C2474" s="50" t="str">
        <f t="shared" si="38"/>
        <v>418852017</v>
      </c>
      <c r="D2474" s="50">
        <f>VLOOKUP(A2474,CATMUN!$B$2:$G$1123,6,0)</f>
        <v>15</v>
      </c>
      <c r="E2474" s="50" t="s">
        <v>1729</v>
      </c>
      <c r="F2474" s="50">
        <v>67593.63</v>
      </c>
      <c r="G2474" s="50">
        <v>38136.226560000003</v>
      </c>
    </row>
    <row r="2475" spans="1:7" x14ac:dyDescent="0.2">
      <c r="A2475" s="50">
        <v>41885</v>
      </c>
      <c r="B2475" s="50">
        <v>2018</v>
      </c>
      <c r="C2475" s="50" t="str">
        <f t="shared" si="38"/>
        <v>418852018</v>
      </c>
      <c r="D2475" s="50">
        <f>VLOOKUP(A2475,CATMUN!$B$2:$G$1123,6,0)</f>
        <v>15</v>
      </c>
      <c r="E2475" s="50" t="s">
        <v>1729</v>
      </c>
      <c r="F2475" s="50">
        <v>46878931</v>
      </c>
      <c r="G2475" s="50">
        <v>27791024</v>
      </c>
    </row>
    <row r="2476" spans="1:7" x14ac:dyDescent="0.2">
      <c r="A2476" s="50">
        <v>44001</v>
      </c>
      <c r="B2476" s="50">
        <v>2015</v>
      </c>
      <c r="C2476" s="50" t="str">
        <f t="shared" si="38"/>
        <v>440012015</v>
      </c>
      <c r="D2476" s="50">
        <f>VLOOKUP(A2476,CATMUN!$B$2:$G$1123,6,0)</f>
        <v>12</v>
      </c>
      <c r="E2476" s="50" t="s">
        <v>1731</v>
      </c>
      <c r="F2476" s="50">
        <v>622904</v>
      </c>
      <c r="G2476" s="50">
        <v>271533.46879999997</v>
      </c>
    </row>
    <row r="2477" spans="1:7" x14ac:dyDescent="0.2">
      <c r="A2477" s="50">
        <v>44001</v>
      </c>
      <c r="B2477" s="50">
        <v>2016</v>
      </c>
      <c r="C2477" s="50" t="str">
        <f t="shared" si="38"/>
        <v>440012016</v>
      </c>
      <c r="D2477" s="50">
        <f>VLOOKUP(A2477,CATMUN!$B$2:$G$1123,6,0)</f>
        <v>12</v>
      </c>
      <c r="E2477" s="50" t="s">
        <v>1731</v>
      </c>
      <c r="F2477" s="50">
        <v>662658346</v>
      </c>
      <c r="G2477" s="50">
        <v>299580000</v>
      </c>
    </row>
    <row r="2478" spans="1:7" x14ac:dyDescent="0.2">
      <c r="A2478" s="50">
        <v>44001</v>
      </c>
      <c r="B2478" s="50">
        <v>2017</v>
      </c>
      <c r="C2478" s="50" t="str">
        <f t="shared" si="38"/>
        <v>440012017</v>
      </c>
      <c r="D2478" s="50">
        <f>VLOOKUP(A2478,CATMUN!$B$2:$G$1123,6,0)</f>
        <v>12</v>
      </c>
      <c r="E2478" s="50" t="s">
        <v>1731</v>
      </c>
      <c r="F2478" s="50">
        <v>504388</v>
      </c>
      <c r="G2478" s="50">
        <v>239425.79689999999</v>
      </c>
    </row>
    <row r="2479" spans="1:7" x14ac:dyDescent="0.2">
      <c r="A2479" s="50">
        <v>44001</v>
      </c>
      <c r="B2479" s="50">
        <v>2018</v>
      </c>
      <c r="C2479" s="50" t="str">
        <f t="shared" si="38"/>
        <v>440012018</v>
      </c>
      <c r="D2479" s="50">
        <f>VLOOKUP(A2479,CATMUN!$B$2:$G$1123,6,0)</f>
        <v>12</v>
      </c>
      <c r="E2479" s="50" t="s">
        <v>1731</v>
      </c>
      <c r="F2479" s="50">
        <v>870713260</v>
      </c>
      <c r="G2479" s="50">
        <v>388048704</v>
      </c>
    </row>
    <row r="2480" spans="1:7" x14ac:dyDescent="0.2">
      <c r="A2480" s="50">
        <v>44035</v>
      </c>
      <c r="B2480" s="50">
        <v>2015</v>
      </c>
      <c r="C2480" s="50" t="str">
        <f t="shared" si="38"/>
        <v>440352015</v>
      </c>
      <c r="D2480" s="50">
        <f>VLOOKUP(A2480,CATMUN!$B$2:$G$1123,6,0)</f>
        <v>15</v>
      </c>
      <c r="E2480" s="50" t="s">
        <v>1441</v>
      </c>
      <c r="F2480" s="50">
        <v>275259</v>
      </c>
      <c r="G2480" s="50">
        <v>18925.23633</v>
      </c>
    </row>
    <row r="2481" spans="1:7" x14ac:dyDescent="0.2">
      <c r="A2481" s="50">
        <v>44035</v>
      </c>
      <c r="B2481" s="50">
        <v>2016</v>
      </c>
      <c r="C2481" s="50" t="str">
        <f t="shared" si="38"/>
        <v>440352016</v>
      </c>
      <c r="D2481" s="50">
        <f>VLOOKUP(A2481,CATMUN!$B$2:$G$1123,6,0)</f>
        <v>15</v>
      </c>
      <c r="E2481" s="50" t="s">
        <v>1441</v>
      </c>
      <c r="F2481" s="50">
        <v>389709568</v>
      </c>
      <c r="G2481" s="50">
        <v>28165158</v>
      </c>
    </row>
    <row r="2482" spans="1:7" x14ac:dyDescent="0.2">
      <c r="A2482" s="50">
        <v>44035</v>
      </c>
      <c r="B2482" s="50">
        <v>2017</v>
      </c>
      <c r="C2482" s="50" t="str">
        <f t="shared" si="38"/>
        <v>440352017</v>
      </c>
      <c r="D2482" s="50">
        <f>VLOOKUP(A2482,CATMUN!$B$2:$G$1123,6,0)</f>
        <v>15</v>
      </c>
      <c r="E2482" s="50" t="s">
        <v>1441</v>
      </c>
      <c r="F2482" s="50">
        <v>210278</v>
      </c>
      <c r="G2482" s="50">
        <v>16446.85742</v>
      </c>
    </row>
    <row r="2483" spans="1:7" x14ac:dyDescent="0.2">
      <c r="A2483" s="50">
        <v>44035</v>
      </c>
      <c r="B2483" s="50">
        <v>2018</v>
      </c>
      <c r="C2483" s="50" t="str">
        <f t="shared" si="38"/>
        <v>440352018</v>
      </c>
      <c r="D2483" s="50">
        <f>VLOOKUP(A2483,CATMUN!$B$2:$G$1123,6,0)</f>
        <v>15</v>
      </c>
      <c r="E2483" s="50" t="s">
        <v>1441</v>
      </c>
      <c r="F2483" s="50">
        <v>457869205</v>
      </c>
      <c r="G2483" s="50">
        <v>31061434</v>
      </c>
    </row>
    <row r="2484" spans="1:7" x14ac:dyDescent="0.2">
      <c r="A2484" s="50">
        <v>44078</v>
      </c>
      <c r="B2484" s="50">
        <v>2015</v>
      </c>
      <c r="C2484" s="50" t="str">
        <f t="shared" si="38"/>
        <v>440782015</v>
      </c>
      <c r="D2484" s="50">
        <f>VLOOKUP(A2484,CATMUN!$B$2:$G$1123,6,0)</f>
        <v>15</v>
      </c>
      <c r="E2484" s="50" t="s">
        <v>1732</v>
      </c>
      <c r="F2484" s="50">
        <v>136656</v>
      </c>
      <c r="G2484" s="50">
        <v>23350.427729999999</v>
      </c>
    </row>
    <row r="2485" spans="1:7" x14ac:dyDescent="0.2">
      <c r="A2485" s="50">
        <v>44078</v>
      </c>
      <c r="B2485" s="50">
        <v>2016</v>
      </c>
      <c r="C2485" s="50" t="str">
        <f t="shared" si="38"/>
        <v>440782016</v>
      </c>
      <c r="D2485" s="50">
        <f>VLOOKUP(A2485,CATMUN!$B$2:$G$1123,6,0)</f>
        <v>15</v>
      </c>
      <c r="E2485" s="50" t="s">
        <v>1732</v>
      </c>
      <c r="F2485" s="50">
        <v>112983449</v>
      </c>
      <c r="G2485" s="50">
        <v>25866452</v>
      </c>
    </row>
    <row r="2486" spans="1:7" x14ac:dyDescent="0.2">
      <c r="A2486" s="50">
        <v>44078</v>
      </c>
      <c r="B2486" s="50">
        <v>2017</v>
      </c>
      <c r="C2486" s="50" t="str">
        <f t="shared" si="38"/>
        <v>440782017</v>
      </c>
      <c r="D2486" s="50">
        <f>VLOOKUP(A2486,CATMUN!$B$2:$G$1123,6,0)</f>
        <v>15</v>
      </c>
      <c r="E2486" s="50" t="s">
        <v>1732</v>
      </c>
      <c r="F2486" s="50">
        <v>126686</v>
      </c>
      <c r="G2486" s="50">
        <v>38136.226560000003</v>
      </c>
    </row>
    <row r="2487" spans="1:7" x14ac:dyDescent="0.2">
      <c r="A2487" s="50">
        <v>44078</v>
      </c>
      <c r="B2487" s="50">
        <v>2018</v>
      </c>
      <c r="C2487" s="50" t="str">
        <f t="shared" si="38"/>
        <v>440782018</v>
      </c>
      <c r="D2487" s="50">
        <f>VLOOKUP(A2487,CATMUN!$B$2:$G$1123,6,0)</f>
        <v>15</v>
      </c>
      <c r="E2487" s="50" t="s">
        <v>1732</v>
      </c>
      <c r="F2487" s="50">
        <v>125001618</v>
      </c>
      <c r="G2487" s="50">
        <v>27791024</v>
      </c>
    </row>
    <row r="2488" spans="1:7" x14ac:dyDescent="0.2">
      <c r="A2488" s="50">
        <v>44090</v>
      </c>
      <c r="B2488" s="50">
        <v>2015</v>
      </c>
      <c r="C2488" s="50" t="str">
        <f t="shared" si="38"/>
        <v>440902015</v>
      </c>
      <c r="D2488" s="50">
        <f>VLOOKUP(A2488,CATMUN!$B$2:$G$1123,6,0)</f>
        <v>15</v>
      </c>
      <c r="E2488" s="50" t="s">
        <v>1733</v>
      </c>
      <c r="F2488" s="50">
        <v>40060</v>
      </c>
      <c r="G2488" s="50">
        <v>18925.23633</v>
      </c>
    </row>
    <row r="2489" spans="1:7" x14ac:dyDescent="0.2">
      <c r="A2489" s="50">
        <v>44090</v>
      </c>
      <c r="B2489" s="50">
        <v>2016</v>
      </c>
      <c r="C2489" s="50" t="str">
        <f t="shared" si="38"/>
        <v>440902016</v>
      </c>
      <c r="D2489" s="50">
        <f>VLOOKUP(A2489,CATMUN!$B$2:$G$1123,6,0)</f>
        <v>15</v>
      </c>
      <c r="E2489" s="50" t="s">
        <v>1733</v>
      </c>
      <c r="F2489" s="50">
        <v>30524073</v>
      </c>
      <c r="G2489" s="50">
        <v>28165158</v>
      </c>
    </row>
    <row r="2490" spans="1:7" x14ac:dyDescent="0.2">
      <c r="A2490" s="50">
        <v>44090</v>
      </c>
      <c r="B2490" s="50">
        <v>2017</v>
      </c>
      <c r="C2490" s="50" t="str">
        <f t="shared" si="38"/>
        <v>440902017</v>
      </c>
      <c r="D2490" s="50">
        <f>VLOOKUP(A2490,CATMUN!$B$2:$G$1123,6,0)</f>
        <v>15</v>
      </c>
      <c r="E2490" s="50" t="s">
        <v>1733</v>
      </c>
      <c r="F2490" s="50">
        <v>65955</v>
      </c>
      <c r="G2490" s="50">
        <v>16446.85742</v>
      </c>
    </row>
    <row r="2491" spans="1:7" x14ac:dyDescent="0.2">
      <c r="A2491" s="50">
        <v>44090</v>
      </c>
      <c r="B2491" s="50">
        <v>2018</v>
      </c>
      <c r="C2491" s="50" t="str">
        <f t="shared" si="38"/>
        <v>440902018</v>
      </c>
      <c r="D2491" s="50">
        <f>VLOOKUP(A2491,CATMUN!$B$2:$G$1123,6,0)</f>
        <v>15</v>
      </c>
      <c r="E2491" s="50" t="s">
        <v>1733</v>
      </c>
      <c r="F2491" s="50">
        <v>129757599</v>
      </c>
      <c r="G2491" s="50">
        <v>31061434</v>
      </c>
    </row>
    <row r="2492" spans="1:7" x14ac:dyDescent="0.2">
      <c r="A2492" s="50">
        <v>44098</v>
      </c>
      <c r="B2492" s="50">
        <v>2015</v>
      </c>
      <c r="C2492" s="50" t="str">
        <f t="shared" si="38"/>
        <v>440982015</v>
      </c>
      <c r="D2492" s="50">
        <f>VLOOKUP(A2492,CATMUN!$B$2:$G$1123,6,0)</f>
        <v>14</v>
      </c>
      <c r="E2492" s="50" t="s">
        <v>1734</v>
      </c>
      <c r="F2492" s="50">
        <v>0</v>
      </c>
      <c r="G2492" s="50">
        <v>338773.03129999997</v>
      </c>
    </row>
    <row r="2493" spans="1:7" x14ac:dyDescent="0.2">
      <c r="A2493" s="50">
        <v>44098</v>
      </c>
      <c r="B2493" s="50">
        <v>2016</v>
      </c>
      <c r="C2493" s="50" t="str">
        <f t="shared" si="38"/>
        <v>440982016</v>
      </c>
      <c r="D2493" s="50">
        <f>VLOOKUP(A2493,CATMUN!$B$2:$G$1123,6,0)</f>
        <v>14</v>
      </c>
      <c r="E2493" s="50" t="s">
        <v>1734</v>
      </c>
      <c r="F2493" s="50">
        <v>1164400</v>
      </c>
      <c r="G2493" s="50">
        <v>218762448</v>
      </c>
    </row>
    <row r="2494" spans="1:7" x14ac:dyDescent="0.2">
      <c r="A2494" s="50">
        <v>44098</v>
      </c>
      <c r="B2494" s="50">
        <v>2017</v>
      </c>
      <c r="C2494" s="50" t="str">
        <f t="shared" si="38"/>
        <v>440982017</v>
      </c>
      <c r="D2494" s="50">
        <f>VLOOKUP(A2494,CATMUN!$B$2:$G$1123,6,0)</f>
        <v>14</v>
      </c>
      <c r="E2494" s="50" t="s">
        <v>1734</v>
      </c>
      <c r="F2494" s="50">
        <v>0</v>
      </c>
      <c r="G2494" s="50">
        <v>181327</v>
      </c>
    </row>
    <row r="2495" spans="1:7" x14ac:dyDescent="0.2">
      <c r="A2495" s="50">
        <v>44098</v>
      </c>
      <c r="B2495" s="50">
        <v>2018</v>
      </c>
      <c r="C2495" s="50" t="str">
        <f t="shared" si="38"/>
        <v>440982018</v>
      </c>
      <c r="D2495" s="50">
        <f>VLOOKUP(A2495,CATMUN!$B$2:$G$1123,6,0)</f>
        <v>14</v>
      </c>
      <c r="E2495" s="50" t="s">
        <v>1734</v>
      </c>
      <c r="F2495" s="50">
        <v>0</v>
      </c>
      <c r="G2495" s="50">
        <v>221394400</v>
      </c>
    </row>
    <row r="2496" spans="1:7" x14ac:dyDescent="0.2">
      <c r="A2496" s="50">
        <v>44110</v>
      </c>
      <c r="B2496" s="50">
        <v>2015</v>
      </c>
      <c r="C2496" s="50" t="str">
        <f t="shared" si="38"/>
        <v>441102015</v>
      </c>
      <c r="D2496" s="50">
        <f>VLOOKUP(A2496,CATMUN!$B$2:$G$1123,6,0)</f>
        <v>15</v>
      </c>
      <c r="E2496" s="50" t="s">
        <v>1735</v>
      </c>
      <c r="F2496" s="50">
        <v>5486</v>
      </c>
      <c r="G2496" s="50">
        <v>23350.427729999999</v>
      </c>
    </row>
    <row r="2497" spans="1:7" x14ac:dyDescent="0.2">
      <c r="A2497" s="50">
        <v>44110</v>
      </c>
      <c r="B2497" s="50">
        <v>2016</v>
      </c>
      <c r="C2497" s="50" t="str">
        <f t="shared" si="38"/>
        <v>441102016</v>
      </c>
      <c r="D2497" s="50">
        <f>VLOOKUP(A2497,CATMUN!$B$2:$G$1123,6,0)</f>
        <v>15</v>
      </c>
      <c r="E2497" s="50" t="s">
        <v>1735</v>
      </c>
      <c r="F2497" s="50">
        <v>5150400</v>
      </c>
      <c r="G2497" s="50">
        <v>25866452</v>
      </c>
    </row>
    <row r="2498" spans="1:7" x14ac:dyDescent="0.2">
      <c r="A2498" s="50">
        <v>44110</v>
      </c>
      <c r="B2498" s="50">
        <v>2017</v>
      </c>
      <c r="C2498" s="50" t="str">
        <f t="shared" si="38"/>
        <v>441102017</v>
      </c>
      <c r="D2498" s="50">
        <f>VLOOKUP(A2498,CATMUN!$B$2:$G$1123,6,0)</f>
        <v>15</v>
      </c>
      <c r="E2498" s="50" t="s">
        <v>1735</v>
      </c>
      <c r="F2498" s="50">
        <v>911</v>
      </c>
      <c r="G2498" s="50">
        <v>38136.226560000003</v>
      </c>
    </row>
    <row r="2499" spans="1:7" x14ac:dyDescent="0.2">
      <c r="A2499" s="50">
        <v>44110</v>
      </c>
      <c r="B2499" s="50">
        <v>2018</v>
      </c>
      <c r="C2499" s="50" t="str">
        <f t="shared" ref="C2499:C2562" si="39">A2499&amp;B2499</f>
        <v>441102018</v>
      </c>
      <c r="D2499" s="50">
        <f>VLOOKUP(A2499,CATMUN!$B$2:$G$1123,6,0)</f>
        <v>15</v>
      </c>
      <c r="E2499" s="50" t="s">
        <v>1735</v>
      </c>
      <c r="F2499" s="50">
        <v>4400490</v>
      </c>
      <c r="G2499" s="50">
        <v>27791024</v>
      </c>
    </row>
    <row r="2500" spans="1:7" x14ac:dyDescent="0.2">
      <c r="A2500" s="50">
        <v>44279</v>
      </c>
      <c r="B2500" s="50">
        <v>2015</v>
      </c>
      <c r="C2500" s="50" t="str">
        <f t="shared" si="39"/>
        <v>442792015</v>
      </c>
      <c r="D2500" s="50">
        <f>VLOOKUP(A2500,CATMUN!$B$2:$G$1123,6,0)</f>
        <v>14</v>
      </c>
      <c r="E2500" s="50" t="s">
        <v>1736</v>
      </c>
      <c r="F2500" s="50">
        <v>51868</v>
      </c>
      <c r="G2500" s="50">
        <v>113668.75780000001</v>
      </c>
    </row>
    <row r="2501" spans="1:7" x14ac:dyDescent="0.2">
      <c r="A2501" s="50">
        <v>44279</v>
      </c>
      <c r="B2501" s="50">
        <v>2016</v>
      </c>
      <c r="C2501" s="50" t="str">
        <f t="shared" si="39"/>
        <v>442792016</v>
      </c>
      <c r="D2501" s="50">
        <f>VLOOKUP(A2501,CATMUN!$B$2:$G$1123,6,0)</f>
        <v>14</v>
      </c>
      <c r="E2501" s="50" t="s">
        <v>1736</v>
      </c>
      <c r="F2501" s="50">
        <v>64220905</v>
      </c>
      <c r="G2501" s="50">
        <v>137806640</v>
      </c>
    </row>
    <row r="2502" spans="1:7" x14ac:dyDescent="0.2">
      <c r="A2502" s="50">
        <v>44279</v>
      </c>
      <c r="B2502" s="50">
        <v>2017</v>
      </c>
      <c r="C2502" s="50" t="str">
        <f t="shared" si="39"/>
        <v>442792017</v>
      </c>
      <c r="D2502" s="50">
        <f>VLOOKUP(A2502,CATMUN!$B$2:$G$1123,6,0)</f>
        <v>14</v>
      </c>
      <c r="E2502" s="50" t="s">
        <v>1736</v>
      </c>
      <c r="F2502" s="50">
        <v>88277</v>
      </c>
      <c r="G2502" s="50">
        <v>123698.71090000001</v>
      </c>
    </row>
    <row r="2503" spans="1:7" x14ac:dyDescent="0.2">
      <c r="A2503" s="50">
        <v>44279</v>
      </c>
      <c r="B2503" s="50">
        <v>2018</v>
      </c>
      <c r="C2503" s="50" t="str">
        <f t="shared" si="39"/>
        <v>442792018</v>
      </c>
      <c r="D2503" s="50">
        <f>VLOOKUP(A2503,CATMUN!$B$2:$G$1123,6,0)</f>
        <v>14</v>
      </c>
      <c r="E2503" s="50" t="s">
        <v>1736</v>
      </c>
      <c r="F2503" s="50">
        <v>65041743</v>
      </c>
      <c r="G2503" s="50">
        <v>151337472</v>
      </c>
    </row>
    <row r="2504" spans="1:7" x14ac:dyDescent="0.2">
      <c r="A2504" s="50">
        <v>44378</v>
      </c>
      <c r="B2504" s="50">
        <v>2015</v>
      </c>
      <c r="C2504" s="50" t="str">
        <f t="shared" si="39"/>
        <v>443782015</v>
      </c>
      <c r="D2504" s="50">
        <f>VLOOKUP(A2504,CATMUN!$B$2:$G$1123,6,0)</f>
        <v>14</v>
      </c>
      <c r="E2504" s="50" t="s">
        <v>1737</v>
      </c>
      <c r="F2504" s="50">
        <v>38970</v>
      </c>
      <c r="G2504" s="50">
        <v>113668.75780000001</v>
      </c>
    </row>
    <row r="2505" spans="1:7" x14ac:dyDescent="0.2">
      <c r="A2505" s="50">
        <v>44378</v>
      </c>
      <c r="B2505" s="50">
        <v>2016</v>
      </c>
      <c r="C2505" s="50" t="str">
        <f t="shared" si="39"/>
        <v>443782016</v>
      </c>
      <c r="D2505" s="50">
        <f>VLOOKUP(A2505,CATMUN!$B$2:$G$1123,6,0)</f>
        <v>14</v>
      </c>
      <c r="E2505" s="50" t="s">
        <v>1737</v>
      </c>
      <c r="F2505" s="50">
        <v>64269420</v>
      </c>
      <c r="G2505" s="50">
        <v>137806640</v>
      </c>
    </row>
    <row r="2506" spans="1:7" x14ac:dyDescent="0.2">
      <c r="A2506" s="50">
        <v>44378</v>
      </c>
      <c r="B2506" s="50">
        <v>2017</v>
      </c>
      <c r="C2506" s="50" t="str">
        <f t="shared" si="39"/>
        <v>443782017</v>
      </c>
      <c r="D2506" s="50">
        <f>VLOOKUP(A2506,CATMUN!$B$2:$G$1123,6,0)</f>
        <v>14</v>
      </c>
      <c r="E2506" s="50" t="s">
        <v>1737</v>
      </c>
      <c r="F2506" s="50">
        <v>38378</v>
      </c>
      <c r="G2506" s="50">
        <v>123698.71090000001</v>
      </c>
    </row>
    <row r="2507" spans="1:7" x14ac:dyDescent="0.2">
      <c r="A2507" s="50">
        <v>44378</v>
      </c>
      <c r="B2507" s="50">
        <v>2018</v>
      </c>
      <c r="C2507" s="50" t="str">
        <f t="shared" si="39"/>
        <v>443782018</v>
      </c>
      <c r="D2507" s="50">
        <f>VLOOKUP(A2507,CATMUN!$B$2:$G$1123,6,0)</f>
        <v>14</v>
      </c>
      <c r="E2507" s="50" t="s">
        <v>1737</v>
      </c>
      <c r="F2507" s="50">
        <v>55154925</v>
      </c>
      <c r="G2507" s="50">
        <v>151337472</v>
      </c>
    </row>
    <row r="2508" spans="1:7" x14ac:dyDescent="0.2">
      <c r="A2508" s="50">
        <v>44420</v>
      </c>
      <c r="B2508" s="50">
        <v>2015</v>
      </c>
      <c r="C2508" s="50" t="str">
        <f t="shared" si="39"/>
        <v>444202015</v>
      </c>
      <c r="D2508" s="50">
        <f>VLOOKUP(A2508,CATMUN!$B$2:$G$1123,6,0)</f>
        <v>15</v>
      </c>
      <c r="E2508" s="50" t="s">
        <v>1738</v>
      </c>
      <c r="F2508" s="50">
        <v>0</v>
      </c>
      <c r="G2508" s="50">
        <v>100012.99219999999</v>
      </c>
    </row>
    <row r="2509" spans="1:7" x14ac:dyDescent="0.2">
      <c r="A2509" s="50">
        <v>44420</v>
      </c>
      <c r="B2509" s="50">
        <v>2016</v>
      </c>
      <c r="C2509" s="50" t="str">
        <f t="shared" si="39"/>
        <v>444202016</v>
      </c>
      <c r="D2509" s="50">
        <f>VLOOKUP(A2509,CATMUN!$B$2:$G$1123,6,0)</f>
        <v>15</v>
      </c>
      <c r="E2509" s="50" t="s">
        <v>1738</v>
      </c>
      <c r="F2509" s="50">
        <v>0</v>
      </c>
      <c r="G2509" s="50">
        <v>89622032</v>
      </c>
    </row>
    <row r="2510" spans="1:7" x14ac:dyDescent="0.2">
      <c r="A2510" s="50">
        <v>44420</v>
      </c>
      <c r="B2510" s="50">
        <v>2017</v>
      </c>
      <c r="C2510" s="50" t="str">
        <f t="shared" si="39"/>
        <v>444202017</v>
      </c>
      <c r="D2510" s="50">
        <f>VLOOKUP(A2510,CATMUN!$B$2:$G$1123,6,0)</f>
        <v>15</v>
      </c>
      <c r="E2510" s="50" t="s">
        <v>1738</v>
      </c>
      <c r="F2510" s="50">
        <v>0</v>
      </c>
      <c r="G2510" s="50">
        <v>101419.7031</v>
      </c>
    </row>
    <row r="2511" spans="1:7" x14ac:dyDescent="0.2">
      <c r="A2511" s="50">
        <v>44420</v>
      </c>
      <c r="B2511" s="50">
        <v>2018</v>
      </c>
      <c r="C2511" s="50" t="str">
        <f t="shared" si="39"/>
        <v>444202018</v>
      </c>
      <c r="D2511" s="50">
        <f>VLOOKUP(A2511,CATMUN!$B$2:$G$1123,6,0)</f>
        <v>15</v>
      </c>
      <c r="E2511" s="50" t="s">
        <v>1738</v>
      </c>
      <c r="F2511" s="50">
        <v>0</v>
      </c>
      <c r="G2511" s="50">
        <v>135966816</v>
      </c>
    </row>
    <row r="2512" spans="1:7" x14ac:dyDescent="0.2">
      <c r="A2512" s="50">
        <v>44430</v>
      </c>
      <c r="B2512" s="50">
        <v>2015</v>
      </c>
      <c r="C2512" s="50" t="str">
        <f t="shared" si="39"/>
        <v>444302015</v>
      </c>
      <c r="D2512" s="50">
        <f>VLOOKUP(A2512,CATMUN!$B$2:$G$1123,6,0)</f>
        <v>13</v>
      </c>
      <c r="E2512" s="50" t="s">
        <v>1739</v>
      </c>
      <c r="F2512" s="50">
        <v>424616</v>
      </c>
      <c r="G2512" s="50">
        <v>1407439.5</v>
      </c>
    </row>
    <row r="2513" spans="1:7" x14ac:dyDescent="0.2">
      <c r="A2513" s="50">
        <v>44430</v>
      </c>
      <c r="B2513" s="50">
        <v>2016</v>
      </c>
      <c r="C2513" s="50" t="str">
        <f t="shared" si="39"/>
        <v>444302016</v>
      </c>
      <c r="D2513" s="50">
        <f>VLOOKUP(A2513,CATMUN!$B$2:$G$1123,6,0)</f>
        <v>13</v>
      </c>
      <c r="E2513" s="50" t="s">
        <v>1739</v>
      </c>
      <c r="F2513" s="50">
        <v>374067782</v>
      </c>
      <c r="G2513" s="50">
        <v>1538270848</v>
      </c>
    </row>
    <row r="2514" spans="1:7" x14ac:dyDescent="0.2">
      <c r="A2514" s="50">
        <v>44430</v>
      </c>
      <c r="B2514" s="50">
        <v>2017</v>
      </c>
      <c r="C2514" s="50" t="str">
        <f t="shared" si="39"/>
        <v>444302017</v>
      </c>
      <c r="D2514" s="50">
        <f>VLOOKUP(A2514,CATMUN!$B$2:$G$1123,6,0)</f>
        <v>13</v>
      </c>
      <c r="E2514" s="50" t="s">
        <v>1739</v>
      </c>
      <c r="F2514" s="50">
        <v>301398</v>
      </c>
      <c r="G2514" s="50">
        <v>1489632.125</v>
      </c>
    </row>
    <row r="2515" spans="1:7" x14ac:dyDescent="0.2">
      <c r="A2515" s="50">
        <v>44430</v>
      </c>
      <c r="B2515" s="50">
        <v>2018</v>
      </c>
      <c r="C2515" s="50" t="str">
        <f t="shared" si="39"/>
        <v>444302018</v>
      </c>
      <c r="D2515" s="50">
        <f>VLOOKUP(A2515,CATMUN!$B$2:$G$1123,6,0)</f>
        <v>13</v>
      </c>
      <c r="E2515" s="50" t="s">
        <v>1739</v>
      </c>
      <c r="F2515" s="50">
        <v>434984778</v>
      </c>
      <c r="G2515" s="50">
        <v>1735159040</v>
      </c>
    </row>
    <row r="2516" spans="1:7" x14ac:dyDescent="0.2">
      <c r="A2516" s="50">
        <v>44560</v>
      </c>
      <c r="B2516" s="50">
        <v>2015</v>
      </c>
      <c r="C2516" s="50" t="str">
        <f t="shared" si="39"/>
        <v>445602015</v>
      </c>
      <c r="D2516" s="50">
        <f>VLOOKUP(A2516,CATMUN!$B$2:$G$1123,6,0)</f>
        <v>14</v>
      </c>
      <c r="E2516" s="50" t="s">
        <v>1740</v>
      </c>
      <c r="F2516" s="50">
        <v>12377</v>
      </c>
      <c r="G2516" s="50">
        <v>338773.03129999997</v>
      </c>
    </row>
    <row r="2517" spans="1:7" x14ac:dyDescent="0.2">
      <c r="A2517" s="50">
        <v>44560</v>
      </c>
      <c r="B2517" s="50">
        <v>2016</v>
      </c>
      <c r="C2517" s="50" t="str">
        <f t="shared" si="39"/>
        <v>445602016</v>
      </c>
      <c r="D2517" s="50">
        <f>VLOOKUP(A2517,CATMUN!$B$2:$G$1123,6,0)</f>
        <v>14</v>
      </c>
      <c r="E2517" s="50" t="s">
        <v>1740</v>
      </c>
      <c r="F2517" s="50">
        <v>16442543</v>
      </c>
      <c r="G2517" s="50">
        <v>218762448</v>
      </c>
    </row>
    <row r="2518" spans="1:7" x14ac:dyDescent="0.2">
      <c r="A2518" s="50">
        <v>44560</v>
      </c>
      <c r="B2518" s="50">
        <v>2017</v>
      </c>
      <c r="C2518" s="50" t="str">
        <f t="shared" si="39"/>
        <v>445602017</v>
      </c>
      <c r="D2518" s="50">
        <f>VLOOKUP(A2518,CATMUN!$B$2:$G$1123,6,0)</f>
        <v>14</v>
      </c>
      <c r="E2518" s="50" t="s">
        <v>1740</v>
      </c>
      <c r="F2518" s="50">
        <v>29898</v>
      </c>
      <c r="G2518" s="50">
        <v>181327</v>
      </c>
    </row>
    <row r="2519" spans="1:7" x14ac:dyDescent="0.2">
      <c r="A2519" s="50">
        <v>44560</v>
      </c>
      <c r="B2519" s="50">
        <v>2018</v>
      </c>
      <c r="C2519" s="50" t="str">
        <f t="shared" si="39"/>
        <v>445602018</v>
      </c>
      <c r="D2519" s="50">
        <f>VLOOKUP(A2519,CATMUN!$B$2:$G$1123,6,0)</f>
        <v>14</v>
      </c>
      <c r="E2519" s="50" t="s">
        <v>1740</v>
      </c>
      <c r="F2519" s="50">
        <v>27129986</v>
      </c>
      <c r="G2519" s="50">
        <v>221394400</v>
      </c>
    </row>
    <row r="2520" spans="1:7" x14ac:dyDescent="0.2">
      <c r="A2520" s="50">
        <v>44650</v>
      </c>
      <c r="B2520" s="50">
        <v>2015</v>
      </c>
      <c r="C2520" s="50" t="str">
        <f t="shared" si="39"/>
        <v>446502015</v>
      </c>
      <c r="D2520" s="50">
        <f>VLOOKUP(A2520,CATMUN!$B$2:$G$1123,6,0)</f>
        <v>15</v>
      </c>
      <c r="E2520" s="50" t="s">
        <v>1741</v>
      </c>
      <c r="F2520" s="50">
        <v>9093</v>
      </c>
      <c r="G2520" s="50">
        <v>18925.23633</v>
      </c>
    </row>
    <row r="2521" spans="1:7" x14ac:dyDescent="0.2">
      <c r="A2521" s="50">
        <v>44650</v>
      </c>
      <c r="B2521" s="50">
        <v>2016</v>
      </c>
      <c r="C2521" s="50" t="str">
        <f t="shared" si="39"/>
        <v>446502016</v>
      </c>
      <c r="D2521" s="50">
        <f>VLOOKUP(A2521,CATMUN!$B$2:$G$1123,6,0)</f>
        <v>15</v>
      </c>
      <c r="E2521" s="50" t="s">
        <v>1741</v>
      </c>
      <c r="F2521" s="50">
        <v>14982658</v>
      </c>
      <c r="G2521" s="50">
        <v>28165158</v>
      </c>
    </row>
    <row r="2522" spans="1:7" x14ac:dyDescent="0.2">
      <c r="A2522" s="50">
        <v>44650</v>
      </c>
      <c r="B2522" s="50">
        <v>2017</v>
      </c>
      <c r="C2522" s="50" t="str">
        <f t="shared" si="39"/>
        <v>446502017</v>
      </c>
      <c r="D2522" s="50">
        <f>VLOOKUP(A2522,CATMUN!$B$2:$G$1123,6,0)</f>
        <v>15</v>
      </c>
      <c r="E2522" s="50" t="s">
        <v>1741</v>
      </c>
      <c r="F2522" s="50">
        <v>6388</v>
      </c>
      <c r="G2522" s="50">
        <v>16446.85742</v>
      </c>
    </row>
    <row r="2523" spans="1:7" x14ac:dyDescent="0.2">
      <c r="A2523" s="50">
        <v>44650</v>
      </c>
      <c r="B2523" s="50">
        <v>2018</v>
      </c>
      <c r="C2523" s="50" t="str">
        <f t="shared" si="39"/>
        <v>446502018</v>
      </c>
      <c r="D2523" s="50">
        <f>VLOOKUP(A2523,CATMUN!$B$2:$G$1123,6,0)</f>
        <v>15</v>
      </c>
      <c r="E2523" s="50" t="s">
        <v>1741</v>
      </c>
      <c r="F2523" s="50">
        <v>19577000</v>
      </c>
      <c r="G2523" s="50">
        <v>31061434</v>
      </c>
    </row>
    <row r="2524" spans="1:7" x14ac:dyDescent="0.2">
      <c r="A2524" s="50">
        <v>44847</v>
      </c>
      <c r="B2524" s="50">
        <v>2015</v>
      </c>
      <c r="C2524" s="50" t="str">
        <f t="shared" si="39"/>
        <v>448472015</v>
      </c>
      <c r="D2524" s="50">
        <f>VLOOKUP(A2524,CATMUN!$B$2:$G$1123,6,0)</f>
        <v>15</v>
      </c>
      <c r="E2524" s="50" t="s">
        <v>1742</v>
      </c>
      <c r="F2524" s="50">
        <v>157836</v>
      </c>
      <c r="G2524" s="50">
        <v>23350.427729999999</v>
      </c>
    </row>
    <row r="2525" spans="1:7" x14ac:dyDescent="0.2">
      <c r="A2525" s="50">
        <v>44847</v>
      </c>
      <c r="B2525" s="50">
        <v>2016</v>
      </c>
      <c r="C2525" s="50" t="str">
        <f t="shared" si="39"/>
        <v>448472016</v>
      </c>
      <c r="D2525" s="50">
        <f>VLOOKUP(A2525,CATMUN!$B$2:$G$1123,6,0)</f>
        <v>15</v>
      </c>
      <c r="E2525" s="50" t="s">
        <v>1742</v>
      </c>
      <c r="F2525" s="50">
        <v>137577767</v>
      </c>
      <c r="G2525" s="50">
        <v>25866452</v>
      </c>
    </row>
    <row r="2526" spans="1:7" x14ac:dyDescent="0.2">
      <c r="A2526" s="50">
        <v>44847</v>
      </c>
      <c r="B2526" s="50">
        <v>2017</v>
      </c>
      <c r="C2526" s="50" t="str">
        <f t="shared" si="39"/>
        <v>448472017</v>
      </c>
      <c r="D2526" s="50">
        <f>VLOOKUP(A2526,CATMUN!$B$2:$G$1123,6,0)</f>
        <v>15</v>
      </c>
      <c r="E2526" s="50" t="s">
        <v>1742</v>
      </c>
      <c r="F2526" s="50">
        <v>294665</v>
      </c>
      <c r="G2526" s="50">
        <v>38136.226560000003</v>
      </c>
    </row>
    <row r="2527" spans="1:7" x14ac:dyDescent="0.2">
      <c r="A2527" s="50">
        <v>44847</v>
      </c>
      <c r="B2527" s="50">
        <v>2018</v>
      </c>
      <c r="C2527" s="50" t="str">
        <f t="shared" si="39"/>
        <v>448472018</v>
      </c>
      <c r="D2527" s="50">
        <f>VLOOKUP(A2527,CATMUN!$B$2:$G$1123,6,0)</f>
        <v>15</v>
      </c>
      <c r="E2527" s="50" t="s">
        <v>1742</v>
      </c>
      <c r="F2527" s="50">
        <v>189269817</v>
      </c>
      <c r="G2527" s="50">
        <v>27791024</v>
      </c>
    </row>
    <row r="2528" spans="1:7" x14ac:dyDescent="0.2">
      <c r="A2528" s="50">
        <v>44855</v>
      </c>
      <c r="B2528" s="50">
        <v>2015</v>
      </c>
      <c r="C2528" s="50" t="str">
        <f t="shared" si="39"/>
        <v>448552015</v>
      </c>
      <c r="D2528" s="50">
        <f>VLOOKUP(A2528,CATMUN!$B$2:$G$1123,6,0)</f>
        <v>14</v>
      </c>
      <c r="E2528" s="50" t="s">
        <v>1743</v>
      </c>
      <c r="F2528" s="50">
        <v>0</v>
      </c>
      <c r="G2528" s="50">
        <v>338773.03129999997</v>
      </c>
    </row>
    <row r="2529" spans="1:7" x14ac:dyDescent="0.2">
      <c r="A2529" s="50">
        <v>44855</v>
      </c>
      <c r="B2529" s="50">
        <v>2016</v>
      </c>
      <c r="C2529" s="50" t="str">
        <f t="shared" si="39"/>
        <v>448552016</v>
      </c>
      <c r="D2529" s="50">
        <f>VLOOKUP(A2529,CATMUN!$B$2:$G$1123,6,0)</f>
        <v>14</v>
      </c>
      <c r="E2529" s="50" t="s">
        <v>1743</v>
      </c>
      <c r="F2529" s="50">
        <v>0</v>
      </c>
      <c r="G2529" s="50">
        <v>218762448</v>
      </c>
    </row>
    <row r="2530" spans="1:7" x14ac:dyDescent="0.2">
      <c r="A2530" s="50">
        <v>44855</v>
      </c>
      <c r="B2530" s="50">
        <v>2017</v>
      </c>
      <c r="C2530" s="50" t="str">
        <f t="shared" si="39"/>
        <v>448552017</v>
      </c>
      <c r="D2530" s="50">
        <f>VLOOKUP(A2530,CATMUN!$B$2:$G$1123,6,0)</f>
        <v>14</v>
      </c>
      <c r="E2530" s="50" t="s">
        <v>1743</v>
      </c>
      <c r="F2530" s="50">
        <v>0</v>
      </c>
      <c r="G2530" s="50">
        <v>181327</v>
      </c>
    </row>
    <row r="2531" spans="1:7" x14ac:dyDescent="0.2">
      <c r="A2531" s="50">
        <v>44855</v>
      </c>
      <c r="B2531" s="50">
        <v>2018</v>
      </c>
      <c r="C2531" s="50" t="str">
        <f t="shared" si="39"/>
        <v>448552018</v>
      </c>
      <c r="D2531" s="50">
        <f>VLOOKUP(A2531,CATMUN!$B$2:$G$1123,6,0)</f>
        <v>14</v>
      </c>
      <c r="E2531" s="50" t="s">
        <v>1743</v>
      </c>
      <c r="F2531" s="50">
        <v>0</v>
      </c>
      <c r="G2531" s="50">
        <v>221394400</v>
      </c>
    </row>
    <row r="2532" spans="1:7" x14ac:dyDescent="0.2">
      <c r="A2532" s="50">
        <v>44874</v>
      </c>
      <c r="B2532" s="50">
        <v>2015</v>
      </c>
      <c r="C2532" s="50" t="str">
        <f t="shared" si="39"/>
        <v>448742015</v>
      </c>
      <c r="D2532" s="50">
        <f>VLOOKUP(A2532,CATMUN!$B$2:$G$1123,6,0)</f>
        <v>14</v>
      </c>
      <c r="E2532" s="50" t="s">
        <v>1287</v>
      </c>
      <c r="F2532" s="50">
        <v>34216</v>
      </c>
      <c r="G2532" s="50">
        <v>338773.03129999997</v>
      </c>
    </row>
    <row r="2533" spans="1:7" x14ac:dyDescent="0.2">
      <c r="A2533" s="50">
        <v>44874</v>
      </c>
      <c r="B2533" s="50">
        <v>2016</v>
      </c>
      <c r="C2533" s="50" t="str">
        <f t="shared" si="39"/>
        <v>448742016</v>
      </c>
      <c r="D2533" s="50">
        <f>VLOOKUP(A2533,CATMUN!$B$2:$G$1123,6,0)</f>
        <v>14</v>
      </c>
      <c r="E2533" s="50" t="s">
        <v>1287</v>
      </c>
      <c r="F2533" s="50">
        <v>30821370</v>
      </c>
      <c r="G2533" s="50">
        <v>218762448</v>
      </c>
    </row>
    <row r="2534" spans="1:7" x14ac:dyDescent="0.2">
      <c r="A2534" s="50">
        <v>44874</v>
      </c>
      <c r="B2534" s="50">
        <v>2017</v>
      </c>
      <c r="C2534" s="50" t="str">
        <f t="shared" si="39"/>
        <v>448742017</v>
      </c>
      <c r="D2534" s="50">
        <f>VLOOKUP(A2534,CATMUN!$B$2:$G$1123,6,0)</f>
        <v>14</v>
      </c>
      <c r="E2534" s="50" t="s">
        <v>1287</v>
      </c>
      <c r="F2534" s="50">
        <v>28410</v>
      </c>
      <c r="G2534" s="50">
        <v>181327</v>
      </c>
    </row>
    <row r="2535" spans="1:7" x14ac:dyDescent="0.2">
      <c r="A2535" s="50">
        <v>44874</v>
      </c>
      <c r="B2535" s="50">
        <v>2018</v>
      </c>
      <c r="C2535" s="50" t="str">
        <f t="shared" si="39"/>
        <v>448742018</v>
      </c>
      <c r="D2535" s="50">
        <f>VLOOKUP(A2535,CATMUN!$B$2:$G$1123,6,0)</f>
        <v>14</v>
      </c>
      <c r="E2535" s="50" t="s">
        <v>1287</v>
      </c>
      <c r="F2535" s="50">
        <v>27134325</v>
      </c>
      <c r="G2535" s="50">
        <v>221394400</v>
      </c>
    </row>
    <row r="2536" spans="1:7" x14ac:dyDescent="0.2">
      <c r="A2536" s="50">
        <v>47001</v>
      </c>
      <c r="B2536" s="50">
        <v>2015</v>
      </c>
      <c r="C2536" s="50" t="str">
        <f t="shared" si="39"/>
        <v>470012015</v>
      </c>
      <c r="D2536" s="50">
        <f>VLOOKUP(A2536,CATMUN!$B$2:$G$1123,6,0)</f>
        <v>12</v>
      </c>
      <c r="E2536" s="50" t="s">
        <v>1745</v>
      </c>
      <c r="F2536" s="50">
        <v>5778350</v>
      </c>
      <c r="G2536" s="50">
        <v>2483875.5</v>
      </c>
    </row>
    <row r="2537" spans="1:7" x14ac:dyDescent="0.2">
      <c r="A2537" s="50">
        <v>47001</v>
      </c>
      <c r="B2537" s="50">
        <v>2016</v>
      </c>
      <c r="C2537" s="50" t="str">
        <f t="shared" si="39"/>
        <v>470012016</v>
      </c>
      <c r="D2537" s="50">
        <f>VLOOKUP(A2537,CATMUN!$B$2:$G$1123,6,0)</f>
        <v>12</v>
      </c>
      <c r="E2537" s="50" t="s">
        <v>1745</v>
      </c>
      <c r="F2537" s="50">
        <v>6767979875</v>
      </c>
      <c r="G2537" s="50">
        <v>2746254848</v>
      </c>
    </row>
    <row r="2538" spans="1:7" x14ac:dyDescent="0.2">
      <c r="A2538" s="50">
        <v>47001</v>
      </c>
      <c r="B2538" s="50">
        <v>2017</v>
      </c>
      <c r="C2538" s="50" t="str">
        <f t="shared" si="39"/>
        <v>470012017</v>
      </c>
      <c r="D2538" s="50">
        <f>VLOOKUP(A2538,CATMUN!$B$2:$G$1123,6,0)</f>
        <v>12</v>
      </c>
      <c r="E2538" s="50" t="s">
        <v>1745</v>
      </c>
      <c r="F2538" s="50">
        <v>5126520</v>
      </c>
      <c r="G2538" s="50">
        <v>2258626.5</v>
      </c>
    </row>
    <row r="2539" spans="1:7" x14ac:dyDescent="0.2">
      <c r="A2539" s="50">
        <v>47001</v>
      </c>
      <c r="B2539" s="50">
        <v>2018</v>
      </c>
      <c r="C2539" s="50" t="str">
        <f t="shared" si="39"/>
        <v>470012018</v>
      </c>
      <c r="D2539" s="50">
        <f>VLOOKUP(A2539,CATMUN!$B$2:$G$1123,6,0)</f>
        <v>12</v>
      </c>
      <c r="E2539" s="50" t="s">
        <v>1745</v>
      </c>
      <c r="F2539" s="50">
        <v>7036137888</v>
      </c>
      <c r="G2539" s="50">
        <v>2698606080</v>
      </c>
    </row>
    <row r="2540" spans="1:7" x14ac:dyDescent="0.2">
      <c r="A2540" s="50">
        <v>47030</v>
      </c>
      <c r="B2540" s="50">
        <v>2015</v>
      </c>
      <c r="C2540" s="50" t="str">
        <f t="shared" si="39"/>
        <v>470302015</v>
      </c>
      <c r="D2540" s="50">
        <f>VLOOKUP(A2540,CATMUN!$B$2:$G$1123,6,0)</f>
        <v>15</v>
      </c>
      <c r="E2540" s="50" t="s">
        <v>1746</v>
      </c>
      <c r="F2540" s="50">
        <v>30302.48</v>
      </c>
      <c r="G2540" s="50">
        <v>23350.427729999999</v>
      </c>
    </row>
    <row r="2541" spans="1:7" x14ac:dyDescent="0.2">
      <c r="A2541" s="50">
        <v>47030</v>
      </c>
      <c r="B2541" s="50">
        <v>2016</v>
      </c>
      <c r="C2541" s="50" t="str">
        <f t="shared" si="39"/>
        <v>470302016</v>
      </c>
      <c r="D2541" s="50">
        <f>VLOOKUP(A2541,CATMUN!$B$2:$G$1123,6,0)</f>
        <v>15</v>
      </c>
      <c r="E2541" s="50" t="s">
        <v>1746</v>
      </c>
      <c r="F2541" s="50">
        <v>59660272</v>
      </c>
      <c r="G2541" s="50">
        <v>25866452</v>
      </c>
    </row>
    <row r="2542" spans="1:7" x14ac:dyDescent="0.2">
      <c r="A2542" s="50">
        <v>47030</v>
      </c>
      <c r="B2542" s="50">
        <v>2017</v>
      </c>
      <c r="C2542" s="50" t="str">
        <f t="shared" si="39"/>
        <v>470302017</v>
      </c>
      <c r="D2542" s="50">
        <f>VLOOKUP(A2542,CATMUN!$B$2:$G$1123,6,0)</f>
        <v>15</v>
      </c>
      <c r="E2542" s="50" t="s">
        <v>1746</v>
      </c>
      <c r="F2542" s="50">
        <v>21069.86</v>
      </c>
      <c r="G2542" s="50">
        <v>38136.226560000003</v>
      </c>
    </row>
    <row r="2543" spans="1:7" x14ac:dyDescent="0.2">
      <c r="A2543" s="50">
        <v>47030</v>
      </c>
      <c r="B2543" s="50">
        <v>2018</v>
      </c>
      <c r="C2543" s="50" t="str">
        <f t="shared" si="39"/>
        <v>470302018</v>
      </c>
      <c r="D2543" s="50">
        <f>VLOOKUP(A2543,CATMUN!$B$2:$G$1123,6,0)</f>
        <v>15</v>
      </c>
      <c r="E2543" s="50" t="s">
        <v>1746</v>
      </c>
      <c r="F2543" s="50">
        <v>31305000</v>
      </c>
      <c r="G2543" s="50">
        <v>27791024</v>
      </c>
    </row>
    <row r="2544" spans="1:7" x14ac:dyDescent="0.2">
      <c r="A2544" s="50">
        <v>47053</v>
      </c>
      <c r="B2544" s="50">
        <v>2015</v>
      </c>
      <c r="C2544" s="50" t="str">
        <f t="shared" si="39"/>
        <v>470532015</v>
      </c>
      <c r="D2544" s="50">
        <f>VLOOKUP(A2544,CATMUN!$B$2:$G$1123,6,0)</f>
        <v>14</v>
      </c>
      <c r="E2544" s="50" t="s">
        <v>1747</v>
      </c>
      <c r="F2544" s="50">
        <v>58255.86</v>
      </c>
      <c r="G2544" s="50">
        <v>338773.03129999997</v>
      </c>
    </row>
    <row r="2545" spans="1:7" x14ac:dyDescent="0.2">
      <c r="A2545" s="50">
        <v>47053</v>
      </c>
      <c r="B2545" s="50">
        <v>2016</v>
      </c>
      <c r="C2545" s="50" t="str">
        <f t="shared" si="39"/>
        <v>470532016</v>
      </c>
      <c r="D2545" s="50">
        <f>VLOOKUP(A2545,CATMUN!$B$2:$G$1123,6,0)</f>
        <v>14</v>
      </c>
      <c r="E2545" s="50" t="s">
        <v>1747</v>
      </c>
      <c r="F2545" s="50">
        <v>108440796</v>
      </c>
      <c r="G2545" s="50">
        <v>218762448</v>
      </c>
    </row>
    <row r="2546" spans="1:7" x14ac:dyDescent="0.2">
      <c r="A2546" s="50">
        <v>47053</v>
      </c>
      <c r="B2546" s="50">
        <v>2017</v>
      </c>
      <c r="C2546" s="50" t="str">
        <f t="shared" si="39"/>
        <v>470532017</v>
      </c>
      <c r="D2546" s="50">
        <f>VLOOKUP(A2546,CATMUN!$B$2:$G$1123,6,0)</f>
        <v>14</v>
      </c>
      <c r="E2546" s="50" t="s">
        <v>1747</v>
      </c>
      <c r="F2546" s="50">
        <v>50305</v>
      </c>
      <c r="G2546" s="50">
        <v>181327</v>
      </c>
    </row>
    <row r="2547" spans="1:7" x14ac:dyDescent="0.2">
      <c r="A2547" s="50">
        <v>47053</v>
      </c>
      <c r="B2547" s="50">
        <v>2018</v>
      </c>
      <c r="C2547" s="50" t="str">
        <f t="shared" si="39"/>
        <v>470532018</v>
      </c>
      <c r="D2547" s="50">
        <f>VLOOKUP(A2547,CATMUN!$B$2:$G$1123,6,0)</f>
        <v>14</v>
      </c>
      <c r="E2547" s="50" t="s">
        <v>1747</v>
      </c>
      <c r="F2547" s="50">
        <v>84299500</v>
      </c>
      <c r="G2547" s="50">
        <v>221394400</v>
      </c>
    </row>
    <row r="2548" spans="1:7" x14ac:dyDescent="0.2">
      <c r="A2548" s="50">
        <v>47058</v>
      </c>
      <c r="B2548" s="50">
        <v>2015</v>
      </c>
      <c r="C2548" s="50" t="str">
        <f t="shared" si="39"/>
        <v>470582015</v>
      </c>
      <c r="D2548" s="50">
        <f>VLOOKUP(A2548,CATMUN!$B$2:$G$1123,6,0)</f>
        <v>15</v>
      </c>
      <c r="E2548" s="50" t="s">
        <v>1748</v>
      </c>
      <c r="F2548" s="50">
        <v>41418</v>
      </c>
      <c r="G2548" s="50">
        <v>23350.427729999999</v>
      </c>
    </row>
    <row r="2549" spans="1:7" x14ac:dyDescent="0.2">
      <c r="A2549" s="50">
        <v>47058</v>
      </c>
      <c r="B2549" s="50">
        <v>2016</v>
      </c>
      <c r="C2549" s="50" t="str">
        <f t="shared" si="39"/>
        <v>470582016</v>
      </c>
      <c r="D2549" s="50">
        <f>VLOOKUP(A2549,CATMUN!$B$2:$G$1123,6,0)</f>
        <v>15</v>
      </c>
      <c r="E2549" s="50" t="s">
        <v>1748</v>
      </c>
      <c r="F2549" s="50">
        <v>57839319</v>
      </c>
      <c r="G2549" s="50">
        <v>25866452</v>
      </c>
    </row>
    <row r="2550" spans="1:7" x14ac:dyDescent="0.2">
      <c r="A2550" s="50">
        <v>47058</v>
      </c>
      <c r="B2550" s="50">
        <v>2017</v>
      </c>
      <c r="C2550" s="50" t="str">
        <f t="shared" si="39"/>
        <v>470582017</v>
      </c>
      <c r="D2550" s="50">
        <f>VLOOKUP(A2550,CATMUN!$B$2:$G$1123,6,0)</f>
        <v>15</v>
      </c>
      <c r="E2550" s="50" t="s">
        <v>1748</v>
      </c>
      <c r="F2550" s="50">
        <v>64952</v>
      </c>
      <c r="G2550" s="50">
        <v>38136.226560000003</v>
      </c>
    </row>
    <row r="2551" spans="1:7" x14ac:dyDescent="0.2">
      <c r="A2551" s="50">
        <v>47058</v>
      </c>
      <c r="B2551" s="50">
        <v>2018</v>
      </c>
      <c r="C2551" s="50" t="str">
        <f t="shared" si="39"/>
        <v>470582018</v>
      </c>
      <c r="D2551" s="50">
        <f>VLOOKUP(A2551,CATMUN!$B$2:$G$1123,6,0)</f>
        <v>15</v>
      </c>
      <c r="E2551" s="50" t="s">
        <v>1748</v>
      </c>
      <c r="F2551" s="50">
        <v>73968691</v>
      </c>
      <c r="G2551" s="50">
        <v>27791024</v>
      </c>
    </row>
    <row r="2552" spans="1:7" x14ac:dyDescent="0.2">
      <c r="A2552" s="50">
        <v>47161</v>
      </c>
      <c r="B2552" s="50">
        <v>2015</v>
      </c>
      <c r="C2552" s="50" t="str">
        <f t="shared" si="39"/>
        <v>471612015</v>
      </c>
      <c r="D2552" s="50">
        <f>VLOOKUP(A2552,CATMUN!$B$2:$G$1123,6,0)</f>
        <v>15</v>
      </c>
      <c r="E2552" s="50" t="s">
        <v>2376</v>
      </c>
      <c r="F2552" s="50">
        <v>4248</v>
      </c>
      <c r="G2552" s="50">
        <v>23350.427729999999</v>
      </c>
    </row>
    <row r="2553" spans="1:7" x14ac:dyDescent="0.2">
      <c r="A2553" s="50">
        <v>47161</v>
      </c>
      <c r="B2553" s="50">
        <v>2016</v>
      </c>
      <c r="C2553" s="50" t="str">
        <f t="shared" si="39"/>
        <v>471612016</v>
      </c>
      <c r="D2553" s="50">
        <f>VLOOKUP(A2553,CATMUN!$B$2:$G$1123,6,0)</f>
        <v>15</v>
      </c>
      <c r="E2553" s="50" t="s">
        <v>2376</v>
      </c>
      <c r="F2553" s="50">
        <v>1373000</v>
      </c>
      <c r="G2553" s="50">
        <v>25866452</v>
      </c>
    </row>
    <row r="2554" spans="1:7" x14ac:dyDescent="0.2">
      <c r="A2554" s="50">
        <v>47161</v>
      </c>
      <c r="B2554" s="50">
        <v>2017</v>
      </c>
      <c r="C2554" s="50" t="str">
        <f t="shared" si="39"/>
        <v>471612017</v>
      </c>
      <c r="D2554" s="50">
        <f>VLOOKUP(A2554,CATMUN!$B$2:$G$1123,6,0)</f>
        <v>15</v>
      </c>
      <c r="E2554" s="50" t="s">
        <v>2376</v>
      </c>
      <c r="F2554" s="50">
        <v>3403</v>
      </c>
      <c r="G2554" s="50">
        <v>38136.226560000003</v>
      </c>
    </row>
    <row r="2555" spans="1:7" x14ac:dyDescent="0.2">
      <c r="A2555" s="50">
        <v>47161</v>
      </c>
      <c r="B2555" s="50">
        <v>2018</v>
      </c>
      <c r="C2555" s="50" t="str">
        <f t="shared" si="39"/>
        <v>471612018</v>
      </c>
      <c r="D2555" s="50">
        <f>VLOOKUP(A2555,CATMUN!$B$2:$G$1123,6,0)</f>
        <v>15</v>
      </c>
      <c r="E2555" s="50" t="s">
        <v>2376</v>
      </c>
      <c r="F2555" s="50">
        <v>3161000</v>
      </c>
      <c r="G2555" s="50">
        <v>27791024</v>
      </c>
    </row>
    <row r="2556" spans="1:7" x14ac:dyDescent="0.2">
      <c r="A2556" s="50">
        <v>47170</v>
      </c>
      <c r="B2556" s="50">
        <v>2015</v>
      </c>
      <c r="C2556" s="50" t="str">
        <f t="shared" si="39"/>
        <v>471702015</v>
      </c>
      <c r="D2556" s="50">
        <f>VLOOKUP(A2556,CATMUN!$B$2:$G$1123,6,0)</f>
        <v>15</v>
      </c>
      <c r="E2556" s="50" t="s">
        <v>2377</v>
      </c>
      <c r="F2556" s="50">
        <v>0</v>
      </c>
      <c r="G2556" s="50">
        <v>18925.23633</v>
      </c>
    </row>
    <row r="2557" spans="1:7" x14ac:dyDescent="0.2">
      <c r="A2557" s="50">
        <v>47170</v>
      </c>
      <c r="B2557" s="50">
        <v>2016</v>
      </c>
      <c r="C2557" s="50" t="str">
        <f t="shared" si="39"/>
        <v>471702016</v>
      </c>
      <c r="D2557" s="50">
        <f>VLOOKUP(A2557,CATMUN!$B$2:$G$1123,6,0)</f>
        <v>15</v>
      </c>
      <c r="E2557" s="50" t="s">
        <v>2377</v>
      </c>
      <c r="F2557" s="50">
        <v>0</v>
      </c>
      <c r="G2557" s="50">
        <v>28165158</v>
      </c>
    </row>
    <row r="2558" spans="1:7" x14ac:dyDescent="0.2">
      <c r="A2558" s="50">
        <v>47170</v>
      </c>
      <c r="B2558" s="50">
        <v>2017</v>
      </c>
      <c r="C2558" s="50" t="str">
        <f t="shared" si="39"/>
        <v>471702017</v>
      </c>
      <c r="D2558" s="50">
        <f>VLOOKUP(A2558,CATMUN!$B$2:$G$1123,6,0)</f>
        <v>15</v>
      </c>
      <c r="E2558" s="50" t="s">
        <v>2377</v>
      </c>
      <c r="F2558" s="50">
        <v>7815</v>
      </c>
      <c r="G2558" s="50">
        <v>16446.85742</v>
      </c>
    </row>
    <row r="2559" spans="1:7" x14ac:dyDescent="0.2">
      <c r="A2559" s="50">
        <v>47170</v>
      </c>
      <c r="B2559" s="50">
        <v>2018</v>
      </c>
      <c r="C2559" s="50" t="str">
        <f t="shared" si="39"/>
        <v>471702018</v>
      </c>
      <c r="D2559" s="50">
        <f>VLOOKUP(A2559,CATMUN!$B$2:$G$1123,6,0)</f>
        <v>15</v>
      </c>
      <c r="E2559" s="50" t="s">
        <v>2377</v>
      </c>
      <c r="F2559" s="50">
        <v>0</v>
      </c>
      <c r="G2559" s="50">
        <v>31061434</v>
      </c>
    </row>
    <row r="2560" spans="1:7" x14ac:dyDescent="0.2">
      <c r="A2560" s="50">
        <v>47189</v>
      </c>
      <c r="B2560" s="50">
        <v>2015</v>
      </c>
      <c r="C2560" s="50" t="str">
        <f t="shared" si="39"/>
        <v>471892015</v>
      </c>
      <c r="D2560" s="50">
        <f>VLOOKUP(A2560,CATMUN!$B$2:$G$1123,6,0)</f>
        <v>13</v>
      </c>
      <c r="E2560" s="50" t="s">
        <v>1751</v>
      </c>
      <c r="F2560" s="50">
        <v>357722.3</v>
      </c>
      <c r="G2560" s="50">
        <v>1407439.5</v>
      </c>
    </row>
    <row r="2561" spans="1:7" x14ac:dyDescent="0.2">
      <c r="A2561" s="50">
        <v>47189</v>
      </c>
      <c r="B2561" s="50">
        <v>2016</v>
      </c>
      <c r="C2561" s="50" t="str">
        <f t="shared" si="39"/>
        <v>471892016</v>
      </c>
      <c r="D2561" s="50">
        <f>VLOOKUP(A2561,CATMUN!$B$2:$G$1123,6,0)</f>
        <v>13</v>
      </c>
      <c r="E2561" s="50" t="s">
        <v>1751</v>
      </c>
      <c r="F2561" s="50">
        <v>420537196</v>
      </c>
      <c r="G2561" s="50">
        <v>1538270848</v>
      </c>
    </row>
    <row r="2562" spans="1:7" x14ac:dyDescent="0.2">
      <c r="A2562" s="50">
        <v>47189</v>
      </c>
      <c r="B2562" s="50">
        <v>2017</v>
      </c>
      <c r="C2562" s="50" t="str">
        <f t="shared" si="39"/>
        <v>471892017</v>
      </c>
      <c r="D2562" s="50">
        <f>VLOOKUP(A2562,CATMUN!$B$2:$G$1123,6,0)</f>
        <v>13</v>
      </c>
      <c r="E2562" s="50" t="s">
        <v>1751</v>
      </c>
      <c r="F2562" s="50">
        <v>507113</v>
      </c>
      <c r="G2562" s="50">
        <v>1489632.125</v>
      </c>
    </row>
    <row r="2563" spans="1:7" x14ac:dyDescent="0.2">
      <c r="A2563" s="50">
        <v>47189</v>
      </c>
      <c r="B2563" s="50">
        <v>2018</v>
      </c>
      <c r="C2563" s="50" t="str">
        <f t="shared" ref="C2563:C2626" si="40">A2563&amp;B2563</f>
        <v>471892018</v>
      </c>
      <c r="D2563" s="50">
        <f>VLOOKUP(A2563,CATMUN!$B$2:$G$1123,6,0)</f>
        <v>13</v>
      </c>
      <c r="E2563" s="50" t="s">
        <v>1751</v>
      </c>
      <c r="F2563" s="50">
        <v>605325383</v>
      </c>
      <c r="G2563" s="50">
        <v>1735159040</v>
      </c>
    </row>
    <row r="2564" spans="1:7" x14ac:dyDescent="0.2">
      <c r="A2564" s="50">
        <v>47205</v>
      </c>
      <c r="B2564" s="50">
        <v>2016</v>
      </c>
      <c r="C2564" s="50" t="str">
        <f t="shared" si="40"/>
        <v>472052016</v>
      </c>
      <c r="D2564" s="50">
        <f>VLOOKUP(A2564,CATMUN!$B$2:$G$1123,6,0)</f>
        <v>14</v>
      </c>
      <c r="E2564" s="50" t="s">
        <v>1752</v>
      </c>
      <c r="F2564" s="50">
        <v>11400000</v>
      </c>
      <c r="G2564" s="50">
        <v>218762448</v>
      </c>
    </row>
    <row r="2565" spans="1:7" x14ac:dyDescent="0.2">
      <c r="A2565" s="50">
        <v>47205</v>
      </c>
      <c r="B2565" s="50">
        <v>2018</v>
      </c>
      <c r="C2565" s="50" t="str">
        <f t="shared" si="40"/>
        <v>472052018</v>
      </c>
      <c r="D2565" s="50">
        <f>VLOOKUP(A2565,CATMUN!$B$2:$G$1123,6,0)</f>
        <v>14</v>
      </c>
      <c r="E2565" s="50" t="s">
        <v>1752</v>
      </c>
      <c r="F2565" s="50">
        <v>11800000</v>
      </c>
      <c r="G2565" s="50">
        <v>221394400</v>
      </c>
    </row>
    <row r="2566" spans="1:7" x14ac:dyDescent="0.2">
      <c r="A2566" s="50">
        <v>47245</v>
      </c>
      <c r="B2566" s="50">
        <v>2015</v>
      </c>
      <c r="C2566" s="50" t="str">
        <f t="shared" si="40"/>
        <v>472452015</v>
      </c>
      <c r="D2566" s="50">
        <f>VLOOKUP(A2566,CATMUN!$B$2:$G$1123,6,0)</f>
        <v>14</v>
      </c>
      <c r="E2566" s="50" t="s">
        <v>1753</v>
      </c>
      <c r="F2566" s="50">
        <v>83407</v>
      </c>
      <c r="G2566" s="50">
        <v>505977.6875</v>
      </c>
    </row>
    <row r="2567" spans="1:7" x14ac:dyDescent="0.2">
      <c r="A2567" s="50">
        <v>47245</v>
      </c>
      <c r="B2567" s="50">
        <v>2016</v>
      </c>
      <c r="C2567" s="50" t="str">
        <f t="shared" si="40"/>
        <v>472452016</v>
      </c>
      <c r="D2567" s="50">
        <f>VLOOKUP(A2567,CATMUN!$B$2:$G$1123,6,0)</f>
        <v>14</v>
      </c>
      <c r="E2567" s="50" t="s">
        <v>1753</v>
      </c>
      <c r="F2567" s="50">
        <v>85265766</v>
      </c>
      <c r="G2567" s="50">
        <v>530633504</v>
      </c>
    </row>
    <row r="2568" spans="1:7" x14ac:dyDescent="0.2">
      <c r="A2568" s="50">
        <v>47245</v>
      </c>
      <c r="B2568" s="50">
        <v>2017</v>
      </c>
      <c r="C2568" s="50" t="str">
        <f t="shared" si="40"/>
        <v>472452017</v>
      </c>
      <c r="D2568" s="50">
        <f>VLOOKUP(A2568,CATMUN!$B$2:$G$1123,6,0)</f>
        <v>14</v>
      </c>
      <c r="E2568" s="50" t="s">
        <v>1753</v>
      </c>
      <c r="F2568" s="50">
        <v>54440</v>
      </c>
      <c r="G2568" s="50">
        <v>444938.46879999997</v>
      </c>
    </row>
    <row r="2569" spans="1:7" x14ac:dyDescent="0.2">
      <c r="A2569" s="50">
        <v>47245</v>
      </c>
      <c r="B2569" s="50">
        <v>2018</v>
      </c>
      <c r="C2569" s="50" t="str">
        <f t="shared" si="40"/>
        <v>472452018</v>
      </c>
      <c r="D2569" s="50">
        <f>VLOOKUP(A2569,CATMUN!$B$2:$G$1123,6,0)</f>
        <v>14</v>
      </c>
      <c r="E2569" s="50" t="s">
        <v>1753</v>
      </c>
      <c r="F2569" s="50">
        <v>106047722.2</v>
      </c>
      <c r="G2569" s="50">
        <v>529757888</v>
      </c>
    </row>
    <row r="2570" spans="1:7" x14ac:dyDescent="0.2">
      <c r="A2570" s="50">
        <v>47268</v>
      </c>
      <c r="B2570" s="50">
        <v>2015</v>
      </c>
      <c r="C2570" s="50" t="str">
        <f t="shared" si="40"/>
        <v>472682015</v>
      </c>
      <c r="D2570" s="50">
        <f>VLOOKUP(A2570,CATMUN!$B$2:$G$1123,6,0)</f>
        <v>14</v>
      </c>
      <c r="E2570" s="50" t="s">
        <v>1755</v>
      </c>
      <c r="F2570" s="50">
        <v>27048</v>
      </c>
      <c r="G2570" s="50">
        <v>338773.03129999997</v>
      </c>
    </row>
    <row r="2571" spans="1:7" x14ac:dyDescent="0.2">
      <c r="A2571" s="50">
        <v>47268</v>
      </c>
      <c r="B2571" s="50">
        <v>2016</v>
      </c>
      <c r="C2571" s="50" t="str">
        <f t="shared" si="40"/>
        <v>472682016</v>
      </c>
      <c r="D2571" s="50">
        <f>VLOOKUP(A2571,CATMUN!$B$2:$G$1123,6,0)</f>
        <v>14</v>
      </c>
      <c r="E2571" s="50" t="s">
        <v>1755</v>
      </c>
      <c r="F2571" s="50">
        <v>13334575</v>
      </c>
      <c r="G2571" s="50">
        <v>218762448</v>
      </c>
    </row>
    <row r="2572" spans="1:7" x14ac:dyDescent="0.2">
      <c r="A2572" s="50">
        <v>47268</v>
      </c>
      <c r="B2572" s="50">
        <v>2017</v>
      </c>
      <c r="C2572" s="50" t="str">
        <f t="shared" si="40"/>
        <v>472682017</v>
      </c>
      <c r="D2572" s="50">
        <f>VLOOKUP(A2572,CATMUN!$B$2:$G$1123,6,0)</f>
        <v>14</v>
      </c>
      <c r="E2572" s="50" t="s">
        <v>1755</v>
      </c>
      <c r="F2572" s="50">
        <v>2578</v>
      </c>
      <c r="G2572" s="50">
        <v>181327</v>
      </c>
    </row>
    <row r="2573" spans="1:7" x14ac:dyDescent="0.2">
      <c r="A2573" s="50">
        <v>47268</v>
      </c>
      <c r="B2573" s="50">
        <v>2018</v>
      </c>
      <c r="C2573" s="50" t="str">
        <f t="shared" si="40"/>
        <v>472682018</v>
      </c>
      <c r="D2573" s="50">
        <f>VLOOKUP(A2573,CATMUN!$B$2:$G$1123,6,0)</f>
        <v>14</v>
      </c>
      <c r="E2573" s="50" t="s">
        <v>1755</v>
      </c>
      <c r="F2573" s="50">
        <v>8251000</v>
      </c>
      <c r="G2573" s="50">
        <v>221394400</v>
      </c>
    </row>
    <row r="2574" spans="1:7" x14ac:dyDescent="0.2">
      <c r="A2574" s="50">
        <v>47288</v>
      </c>
      <c r="B2574" s="50">
        <v>2015</v>
      </c>
      <c r="C2574" s="50" t="str">
        <f t="shared" si="40"/>
        <v>472882015</v>
      </c>
      <c r="D2574" s="50">
        <f>VLOOKUP(A2574,CATMUN!$B$2:$G$1123,6,0)</f>
        <v>14</v>
      </c>
      <c r="E2574" s="50" t="s">
        <v>1756</v>
      </c>
      <c r="F2574" s="50">
        <v>124632.27</v>
      </c>
      <c r="G2574" s="50">
        <v>338773.03129999997</v>
      </c>
    </row>
    <row r="2575" spans="1:7" x14ac:dyDescent="0.2">
      <c r="A2575" s="50">
        <v>47288</v>
      </c>
      <c r="B2575" s="50">
        <v>2016</v>
      </c>
      <c r="C2575" s="50" t="str">
        <f t="shared" si="40"/>
        <v>472882016</v>
      </c>
      <c r="D2575" s="50">
        <f>VLOOKUP(A2575,CATMUN!$B$2:$G$1123,6,0)</f>
        <v>14</v>
      </c>
      <c r="E2575" s="50" t="s">
        <v>1756</v>
      </c>
      <c r="F2575" s="50">
        <v>144547229</v>
      </c>
      <c r="G2575" s="50">
        <v>218762448</v>
      </c>
    </row>
    <row r="2576" spans="1:7" x14ac:dyDescent="0.2">
      <c r="A2576" s="50">
        <v>47288</v>
      </c>
      <c r="B2576" s="50">
        <v>2017</v>
      </c>
      <c r="C2576" s="50" t="str">
        <f t="shared" si="40"/>
        <v>472882017</v>
      </c>
      <c r="D2576" s="50">
        <f>VLOOKUP(A2576,CATMUN!$B$2:$G$1123,6,0)</f>
        <v>14</v>
      </c>
      <c r="E2576" s="50" t="s">
        <v>1756</v>
      </c>
      <c r="F2576" s="50">
        <v>69315.27</v>
      </c>
      <c r="G2576" s="50">
        <v>181327</v>
      </c>
    </row>
    <row r="2577" spans="1:7" x14ac:dyDescent="0.2">
      <c r="A2577" s="50">
        <v>47288</v>
      </c>
      <c r="B2577" s="50">
        <v>2018</v>
      </c>
      <c r="C2577" s="50" t="str">
        <f t="shared" si="40"/>
        <v>472882018</v>
      </c>
      <c r="D2577" s="50">
        <f>VLOOKUP(A2577,CATMUN!$B$2:$G$1123,6,0)</f>
        <v>14</v>
      </c>
      <c r="E2577" s="50" t="s">
        <v>1756</v>
      </c>
      <c r="F2577" s="50">
        <v>141162577</v>
      </c>
      <c r="G2577" s="50">
        <v>221394400</v>
      </c>
    </row>
    <row r="2578" spans="1:7" x14ac:dyDescent="0.2">
      <c r="A2578" s="50">
        <v>47318</v>
      </c>
      <c r="B2578" s="50">
        <v>2015</v>
      </c>
      <c r="C2578" s="50" t="str">
        <f t="shared" si="40"/>
        <v>473182015</v>
      </c>
      <c r="D2578" s="50">
        <f>VLOOKUP(A2578,CATMUN!$B$2:$G$1123,6,0)</f>
        <v>15</v>
      </c>
      <c r="E2578" s="50" t="s">
        <v>1757</v>
      </c>
      <c r="F2578" s="50">
        <v>15980</v>
      </c>
      <c r="G2578" s="50">
        <v>23350.427729999999</v>
      </c>
    </row>
    <row r="2579" spans="1:7" x14ac:dyDescent="0.2">
      <c r="A2579" s="50">
        <v>47318</v>
      </c>
      <c r="B2579" s="50">
        <v>2016</v>
      </c>
      <c r="C2579" s="50" t="str">
        <f t="shared" si="40"/>
        <v>473182016</v>
      </c>
      <c r="D2579" s="50">
        <f>VLOOKUP(A2579,CATMUN!$B$2:$G$1123,6,0)</f>
        <v>15</v>
      </c>
      <c r="E2579" s="50" t="s">
        <v>1757</v>
      </c>
      <c r="F2579" s="50">
        <v>2640793</v>
      </c>
      <c r="G2579" s="50">
        <v>25866452</v>
      </c>
    </row>
    <row r="2580" spans="1:7" x14ac:dyDescent="0.2">
      <c r="A2580" s="50">
        <v>47318</v>
      </c>
      <c r="B2580" s="50">
        <v>2017</v>
      </c>
      <c r="C2580" s="50" t="str">
        <f t="shared" si="40"/>
        <v>473182017</v>
      </c>
      <c r="D2580" s="50">
        <f>VLOOKUP(A2580,CATMUN!$B$2:$G$1123,6,0)</f>
        <v>15</v>
      </c>
      <c r="E2580" s="50" t="s">
        <v>1757</v>
      </c>
      <c r="F2580" s="50">
        <v>4230</v>
      </c>
      <c r="G2580" s="50">
        <v>38136.226560000003</v>
      </c>
    </row>
    <row r="2581" spans="1:7" x14ac:dyDescent="0.2">
      <c r="A2581" s="50">
        <v>47318</v>
      </c>
      <c r="B2581" s="50">
        <v>2018</v>
      </c>
      <c r="C2581" s="50" t="str">
        <f t="shared" si="40"/>
        <v>473182018</v>
      </c>
      <c r="D2581" s="50">
        <f>VLOOKUP(A2581,CATMUN!$B$2:$G$1123,6,0)</f>
        <v>15</v>
      </c>
      <c r="E2581" s="50" t="s">
        <v>1757</v>
      </c>
      <c r="F2581" s="50">
        <v>2598893</v>
      </c>
      <c r="G2581" s="50">
        <v>27791024</v>
      </c>
    </row>
    <row r="2582" spans="1:7" x14ac:dyDescent="0.2">
      <c r="A2582" s="50">
        <v>47460</v>
      </c>
      <c r="B2582" s="50">
        <v>2015</v>
      </c>
      <c r="C2582" s="50" t="str">
        <f t="shared" si="40"/>
        <v>474602015</v>
      </c>
      <c r="D2582" s="50">
        <f>VLOOKUP(A2582,CATMUN!$B$2:$G$1123,6,0)</f>
        <v>9</v>
      </c>
      <c r="E2582" s="50" t="s">
        <v>1758</v>
      </c>
      <c r="F2582" s="50">
        <v>48268</v>
      </c>
      <c r="G2582" s="50">
        <v>18925.23633</v>
      </c>
    </row>
    <row r="2583" spans="1:7" x14ac:dyDescent="0.2">
      <c r="A2583" s="50">
        <v>47460</v>
      </c>
      <c r="B2583" s="50">
        <v>2016</v>
      </c>
      <c r="C2583" s="50" t="str">
        <f t="shared" si="40"/>
        <v>474602016</v>
      </c>
      <c r="D2583" s="50">
        <f>VLOOKUP(A2583,CATMUN!$B$2:$G$1123,6,0)</f>
        <v>9</v>
      </c>
      <c r="E2583" s="50" t="s">
        <v>1758</v>
      </c>
      <c r="F2583" s="50">
        <v>26200386</v>
      </c>
      <c r="G2583" s="50">
        <v>28165158</v>
      </c>
    </row>
    <row r="2584" spans="1:7" x14ac:dyDescent="0.2">
      <c r="A2584" s="50">
        <v>47460</v>
      </c>
      <c r="B2584" s="50">
        <v>2017</v>
      </c>
      <c r="C2584" s="50" t="str">
        <f t="shared" si="40"/>
        <v>474602017</v>
      </c>
      <c r="D2584" s="50">
        <f>VLOOKUP(A2584,CATMUN!$B$2:$G$1123,6,0)</f>
        <v>9</v>
      </c>
      <c r="E2584" s="50" t="s">
        <v>1758</v>
      </c>
      <c r="F2584" s="50">
        <v>0</v>
      </c>
      <c r="G2584" s="50">
        <v>16446.85742</v>
      </c>
    </row>
    <row r="2585" spans="1:7" x14ac:dyDescent="0.2">
      <c r="A2585" s="50">
        <v>47460</v>
      </c>
      <c r="B2585" s="50">
        <v>2018</v>
      </c>
      <c r="C2585" s="50" t="str">
        <f t="shared" si="40"/>
        <v>474602018</v>
      </c>
      <c r="D2585" s="50">
        <f>VLOOKUP(A2585,CATMUN!$B$2:$G$1123,6,0)</f>
        <v>9</v>
      </c>
      <c r="E2585" s="50" t="s">
        <v>1758</v>
      </c>
      <c r="F2585" s="50">
        <v>21539692</v>
      </c>
      <c r="G2585" s="50">
        <v>31061434</v>
      </c>
    </row>
    <row r="2586" spans="1:7" x14ac:dyDescent="0.2">
      <c r="A2586" s="50">
        <v>47541</v>
      </c>
      <c r="B2586" s="50">
        <v>2015</v>
      </c>
      <c r="C2586" s="50" t="str">
        <f t="shared" si="40"/>
        <v>475412015</v>
      </c>
      <c r="D2586" s="50">
        <f>VLOOKUP(A2586,CATMUN!$B$2:$G$1123,6,0)</f>
        <v>15</v>
      </c>
      <c r="E2586" s="50" t="s">
        <v>1759</v>
      </c>
      <c r="F2586" s="50">
        <v>0</v>
      </c>
      <c r="G2586" s="50">
        <v>23350.427729999999</v>
      </c>
    </row>
    <row r="2587" spans="1:7" x14ac:dyDescent="0.2">
      <c r="A2587" s="50">
        <v>47541</v>
      </c>
      <c r="B2587" s="50">
        <v>2017</v>
      </c>
      <c r="C2587" s="50" t="str">
        <f t="shared" si="40"/>
        <v>475412017</v>
      </c>
      <c r="D2587" s="50">
        <f>VLOOKUP(A2587,CATMUN!$B$2:$G$1123,6,0)</f>
        <v>15</v>
      </c>
      <c r="E2587" s="50" t="s">
        <v>1759</v>
      </c>
      <c r="F2587" s="50">
        <v>0</v>
      </c>
      <c r="G2587" s="50">
        <v>38136.226560000003</v>
      </c>
    </row>
    <row r="2588" spans="1:7" x14ac:dyDescent="0.2">
      <c r="A2588" s="50">
        <v>47545</v>
      </c>
      <c r="B2588" s="50">
        <v>2015</v>
      </c>
      <c r="C2588" s="50" t="str">
        <f t="shared" si="40"/>
        <v>475452015</v>
      </c>
      <c r="D2588" s="50">
        <f>VLOOKUP(A2588,CATMUN!$B$2:$G$1123,6,0)</f>
        <v>15</v>
      </c>
      <c r="E2588" s="50" t="s">
        <v>1760</v>
      </c>
      <c r="F2588" s="50">
        <v>0</v>
      </c>
      <c r="G2588" s="50">
        <v>23350.427729999999</v>
      </c>
    </row>
    <row r="2589" spans="1:7" x14ac:dyDescent="0.2">
      <c r="A2589" s="50">
        <v>47545</v>
      </c>
      <c r="B2589" s="50">
        <v>2016</v>
      </c>
      <c r="C2589" s="50" t="str">
        <f t="shared" si="40"/>
        <v>475452016</v>
      </c>
      <c r="D2589" s="50">
        <f>VLOOKUP(A2589,CATMUN!$B$2:$G$1123,6,0)</f>
        <v>15</v>
      </c>
      <c r="E2589" s="50" t="s">
        <v>1760</v>
      </c>
      <c r="F2589" s="50">
        <v>107000</v>
      </c>
      <c r="G2589" s="50">
        <v>25866452</v>
      </c>
    </row>
    <row r="2590" spans="1:7" x14ac:dyDescent="0.2">
      <c r="A2590" s="50">
        <v>47545</v>
      </c>
      <c r="B2590" s="50">
        <v>2017</v>
      </c>
      <c r="C2590" s="50" t="str">
        <f t="shared" si="40"/>
        <v>475452017</v>
      </c>
      <c r="D2590" s="50">
        <f>VLOOKUP(A2590,CATMUN!$B$2:$G$1123,6,0)</f>
        <v>15</v>
      </c>
      <c r="E2590" s="50" t="s">
        <v>1760</v>
      </c>
      <c r="F2590" s="50">
        <v>0</v>
      </c>
      <c r="G2590" s="50">
        <v>38136.226560000003</v>
      </c>
    </row>
    <row r="2591" spans="1:7" x14ac:dyDescent="0.2">
      <c r="A2591" s="50">
        <v>47545</v>
      </c>
      <c r="B2591" s="50">
        <v>2018</v>
      </c>
      <c r="C2591" s="50" t="str">
        <f t="shared" si="40"/>
        <v>475452018</v>
      </c>
      <c r="D2591" s="50">
        <f>VLOOKUP(A2591,CATMUN!$B$2:$G$1123,6,0)</f>
        <v>15</v>
      </c>
      <c r="E2591" s="50" t="s">
        <v>1760</v>
      </c>
      <c r="F2591" s="50">
        <v>0</v>
      </c>
      <c r="G2591" s="50">
        <v>27791024</v>
      </c>
    </row>
    <row r="2592" spans="1:7" x14ac:dyDescent="0.2">
      <c r="A2592" s="50">
        <v>47551</v>
      </c>
      <c r="B2592" s="50">
        <v>2015</v>
      </c>
      <c r="C2592" s="50" t="str">
        <f t="shared" si="40"/>
        <v>475512015</v>
      </c>
      <c r="D2592" s="50">
        <f>VLOOKUP(A2592,CATMUN!$B$2:$G$1123,6,0)</f>
        <v>15</v>
      </c>
      <c r="E2592" s="50" t="s">
        <v>1761</v>
      </c>
      <c r="F2592" s="50">
        <v>53484</v>
      </c>
      <c r="G2592" s="50">
        <v>18925.23633</v>
      </c>
    </row>
    <row r="2593" spans="1:7" x14ac:dyDescent="0.2">
      <c r="A2593" s="50">
        <v>47551</v>
      </c>
      <c r="B2593" s="50">
        <v>2016</v>
      </c>
      <c r="C2593" s="50" t="str">
        <f t="shared" si="40"/>
        <v>475512016</v>
      </c>
      <c r="D2593" s="50">
        <f>VLOOKUP(A2593,CATMUN!$B$2:$G$1123,6,0)</f>
        <v>15</v>
      </c>
      <c r="E2593" s="50" t="s">
        <v>1761</v>
      </c>
      <c r="F2593" s="50">
        <v>64350956</v>
      </c>
      <c r="G2593" s="50">
        <v>28165158</v>
      </c>
    </row>
    <row r="2594" spans="1:7" x14ac:dyDescent="0.2">
      <c r="A2594" s="50">
        <v>47551</v>
      </c>
      <c r="B2594" s="50">
        <v>2017</v>
      </c>
      <c r="C2594" s="50" t="str">
        <f t="shared" si="40"/>
        <v>475512017</v>
      </c>
      <c r="D2594" s="50">
        <f>VLOOKUP(A2594,CATMUN!$B$2:$G$1123,6,0)</f>
        <v>15</v>
      </c>
      <c r="E2594" s="50" t="s">
        <v>1761</v>
      </c>
      <c r="F2594" s="50">
        <v>47735</v>
      </c>
      <c r="G2594" s="50">
        <v>16446.85742</v>
      </c>
    </row>
    <row r="2595" spans="1:7" x14ac:dyDescent="0.2">
      <c r="A2595" s="50">
        <v>47551</v>
      </c>
      <c r="B2595" s="50">
        <v>2018</v>
      </c>
      <c r="C2595" s="50" t="str">
        <f t="shared" si="40"/>
        <v>475512018</v>
      </c>
      <c r="D2595" s="50">
        <f>VLOOKUP(A2595,CATMUN!$B$2:$G$1123,6,0)</f>
        <v>15</v>
      </c>
      <c r="E2595" s="50" t="s">
        <v>1761</v>
      </c>
      <c r="F2595" s="50">
        <v>64813605</v>
      </c>
      <c r="G2595" s="50">
        <v>31061434</v>
      </c>
    </row>
    <row r="2596" spans="1:7" x14ac:dyDescent="0.2">
      <c r="A2596" s="50">
        <v>47555</v>
      </c>
      <c r="B2596" s="50">
        <v>2015</v>
      </c>
      <c r="C2596" s="50" t="str">
        <f t="shared" si="40"/>
        <v>475552015</v>
      </c>
      <c r="D2596" s="50">
        <f>VLOOKUP(A2596,CATMUN!$B$2:$G$1123,6,0)</f>
        <v>14</v>
      </c>
      <c r="E2596" s="50" t="s">
        <v>1762</v>
      </c>
      <c r="F2596" s="50">
        <v>79234</v>
      </c>
      <c r="G2596" s="50">
        <v>505977.6875</v>
      </c>
    </row>
    <row r="2597" spans="1:7" x14ac:dyDescent="0.2">
      <c r="A2597" s="50">
        <v>47555</v>
      </c>
      <c r="B2597" s="50">
        <v>2016</v>
      </c>
      <c r="C2597" s="50" t="str">
        <f t="shared" si="40"/>
        <v>475552016</v>
      </c>
      <c r="D2597" s="50">
        <f>VLOOKUP(A2597,CATMUN!$B$2:$G$1123,6,0)</f>
        <v>14</v>
      </c>
      <c r="E2597" s="50" t="s">
        <v>1762</v>
      </c>
      <c r="F2597" s="50">
        <v>36549000</v>
      </c>
      <c r="G2597" s="50">
        <v>530633504</v>
      </c>
    </row>
    <row r="2598" spans="1:7" x14ac:dyDescent="0.2">
      <c r="A2598" s="50">
        <v>47555</v>
      </c>
      <c r="B2598" s="50">
        <v>2017</v>
      </c>
      <c r="C2598" s="50" t="str">
        <f t="shared" si="40"/>
        <v>475552017</v>
      </c>
      <c r="D2598" s="50">
        <f>VLOOKUP(A2598,CATMUN!$B$2:$G$1123,6,0)</f>
        <v>14</v>
      </c>
      <c r="E2598" s="50" t="s">
        <v>1762</v>
      </c>
      <c r="F2598" s="50">
        <v>59983</v>
      </c>
      <c r="G2598" s="50">
        <v>444938.46879999997</v>
      </c>
    </row>
    <row r="2599" spans="1:7" x14ac:dyDescent="0.2">
      <c r="A2599" s="50">
        <v>47555</v>
      </c>
      <c r="B2599" s="50">
        <v>2018</v>
      </c>
      <c r="C2599" s="50" t="str">
        <f t="shared" si="40"/>
        <v>475552018</v>
      </c>
      <c r="D2599" s="50">
        <f>VLOOKUP(A2599,CATMUN!$B$2:$G$1123,6,0)</f>
        <v>14</v>
      </c>
      <c r="E2599" s="50" t="s">
        <v>1762</v>
      </c>
      <c r="F2599" s="50">
        <v>45957192</v>
      </c>
      <c r="G2599" s="50">
        <v>529757888</v>
      </c>
    </row>
    <row r="2600" spans="1:7" x14ac:dyDescent="0.2">
      <c r="A2600" s="50">
        <v>47570</v>
      </c>
      <c r="B2600" s="50">
        <v>2015</v>
      </c>
      <c r="C2600" s="50" t="str">
        <f t="shared" si="40"/>
        <v>475702015</v>
      </c>
      <c r="D2600" s="50">
        <f>VLOOKUP(A2600,CATMUN!$B$2:$G$1123,6,0)</f>
        <v>15</v>
      </c>
      <c r="E2600" s="50" t="s">
        <v>1763</v>
      </c>
      <c r="F2600" s="50">
        <v>15893.13</v>
      </c>
      <c r="G2600" s="50">
        <v>23350.427729999999</v>
      </c>
    </row>
    <row r="2601" spans="1:7" x14ac:dyDescent="0.2">
      <c r="A2601" s="50">
        <v>47570</v>
      </c>
      <c r="B2601" s="50">
        <v>2016</v>
      </c>
      <c r="C2601" s="50" t="str">
        <f t="shared" si="40"/>
        <v>475702016</v>
      </c>
      <c r="D2601" s="50">
        <f>VLOOKUP(A2601,CATMUN!$B$2:$G$1123,6,0)</f>
        <v>15</v>
      </c>
      <c r="E2601" s="50" t="s">
        <v>1763</v>
      </c>
      <c r="F2601" s="50">
        <v>17692000</v>
      </c>
      <c r="G2601" s="50">
        <v>25866452</v>
      </c>
    </row>
    <row r="2602" spans="1:7" x14ac:dyDescent="0.2">
      <c r="A2602" s="50">
        <v>47570</v>
      </c>
      <c r="B2602" s="50">
        <v>2018</v>
      </c>
      <c r="C2602" s="50" t="str">
        <f t="shared" si="40"/>
        <v>475702018</v>
      </c>
      <c r="D2602" s="50">
        <f>VLOOKUP(A2602,CATMUN!$B$2:$G$1123,6,0)</f>
        <v>15</v>
      </c>
      <c r="E2602" s="50" t="s">
        <v>1763</v>
      </c>
      <c r="F2602" s="50">
        <v>28543000</v>
      </c>
      <c r="G2602" s="50">
        <v>27791024</v>
      </c>
    </row>
    <row r="2603" spans="1:7" x14ac:dyDescent="0.2">
      <c r="A2603" s="50">
        <v>47605</v>
      </c>
      <c r="B2603" s="50">
        <v>2015</v>
      </c>
      <c r="C2603" s="50" t="str">
        <f t="shared" si="40"/>
        <v>476052015</v>
      </c>
      <c r="D2603" s="50">
        <f>VLOOKUP(A2603,CATMUN!$B$2:$G$1123,6,0)</f>
        <v>15</v>
      </c>
      <c r="E2603" s="50" t="s">
        <v>1764</v>
      </c>
      <c r="F2603" s="50">
        <v>0</v>
      </c>
      <c r="G2603" s="50">
        <v>23350.427729999999</v>
      </c>
    </row>
    <row r="2604" spans="1:7" x14ac:dyDescent="0.2">
      <c r="A2604" s="50">
        <v>47605</v>
      </c>
      <c r="B2604" s="50">
        <v>2016</v>
      </c>
      <c r="C2604" s="50" t="str">
        <f t="shared" si="40"/>
        <v>476052016</v>
      </c>
      <c r="D2604" s="50">
        <f>VLOOKUP(A2604,CATMUN!$B$2:$G$1123,6,0)</f>
        <v>15</v>
      </c>
      <c r="E2604" s="50" t="s">
        <v>1764</v>
      </c>
      <c r="F2604" s="50">
        <v>0</v>
      </c>
      <c r="G2604" s="50">
        <v>25866452</v>
      </c>
    </row>
    <row r="2605" spans="1:7" x14ac:dyDescent="0.2">
      <c r="A2605" s="50">
        <v>47605</v>
      </c>
      <c r="B2605" s="50">
        <v>2017</v>
      </c>
      <c r="C2605" s="50" t="str">
        <f t="shared" si="40"/>
        <v>476052017</v>
      </c>
      <c r="D2605" s="50">
        <f>VLOOKUP(A2605,CATMUN!$B$2:$G$1123,6,0)</f>
        <v>15</v>
      </c>
      <c r="E2605" s="50" t="s">
        <v>1764</v>
      </c>
      <c r="F2605" s="50">
        <v>0</v>
      </c>
      <c r="G2605" s="50">
        <v>38136.226560000003</v>
      </c>
    </row>
    <row r="2606" spans="1:7" x14ac:dyDescent="0.2">
      <c r="A2606" s="50">
        <v>47605</v>
      </c>
      <c r="B2606" s="50">
        <v>2018</v>
      </c>
      <c r="C2606" s="50" t="str">
        <f t="shared" si="40"/>
        <v>476052018</v>
      </c>
      <c r="D2606" s="50">
        <f>VLOOKUP(A2606,CATMUN!$B$2:$G$1123,6,0)</f>
        <v>15</v>
      </c>
      <c r="E2606" s="50" t="s">
        <v>1764</v>
      </c>
      <c r="F2606" s="50">
        <v>0</v>
      </c>
      <c r="G2606" s="50">
        <v>27791024</v>
      </c>
    </row>
    <row r="2607" spans="1:7" x14ac:dyDescent="0.2">
      <c r="A2607" s="50">
        <v>47660</v>
      </c>
      <c r="B2607" s="50">
        <v>2015</v>
      </c>
      <c r="C2607" s="50" t="str">
        <f t="shared" si="40"/>
        <v>476602015</v>
      </c>
      <c r="D2607" s="50">
        <f>VLOOKUP(A2607,CATMUN!$B$2:$G$1123,6,0)</f>
        <v>15</v>
      </c>
      <c r="E2607" s="50" t="s">
        <v>2378</v>
      </c>
      <c r="F2607" s="50">
        <v>6955</v>
      </c>
      <c r="G2607" s="50">
        <v>100012.99219999999</v>
      </c>
    </row>
    <row r="2608" spans="1:7" x14ac:dyDescent="0.2">
      <c r="A2608" s="50">
        <v>47660</v>
      </c>
      <c r="B2608" s="50">
        <v>2016</v>
      </c>
      <c r="C2608" s="50" t="str">
        <f t="shared" si="40"/>
        <v>476602016</v>
      </c>
      <c r="D2608" s="50">
        <f>VLOOKUP(A2608,CATMUN!$B$2:$G$1123,6,0)</f>
        <v>15</v>
      </c>
      <c r="E2608" s="50" t="s">
        <v>2378</v>
      </c>
      <c r="F2608" s="50">
        <v>362000</v>
      </c>
      <c r="G2608" s="50">
        <v>89622032</v>
      </c>
    </row>
    <row r="2609" spans="1:7" x14ac:dyDescent="0.2">
      <c r="A2609" s="50">
        <v>47660</v>
      </c>
      <c r="B2609" s="50">
        <v>2017</v>
      </c>
      <c r="C2609" s="50" t="str">
        <f t="shared" si="40"/>
        <v>476602017</v>
      </c>
      <c r="D2609" s="50">
        <f>VLOOKUP(A2609,CATMUN!$B$2:$G$1123,6,0)</f>
        <v>15</v>
      </c>
      <c r="E2609" s="50" t="s">
        <v>2378</v>
      </c>
      <c r="F2609" s="50">
        <v>22470</v>
      </c>
      <c r="G2609" s="50">
        <v>101419.7031</v>
      </c>
    </row>
    <row r="2610" spans="1:7" x14ac:dyDescent="0.2">
      <c r="A2610" s="50">
        <v>47660</v>
      </c>
      <c r="B2610" s="50">
        <v>2018</v>
      </c>
      <c r="C2610" s="50" t="str">
        <f t="shared" si="40"/>
        <v>476602018</v>
      </c>
      <c r="D2610" s="50">
        <f>VLOOKUP(A2610,CATMUN!$B$2:$G$1123,6,0)</f>
        <v>15</v>
      </c>
      <c r="E2610" s="50" t="s">
        <v>2378</v>
      </c>
      <c r="F2610" s="50">
        <v>0</v>
      </c>
      <c r="G2610" s="50">
        <v>135966816</v>
      </c>
    </row>
    <row r="2611" spans="1:7" x14ac:dyDescent="0.2">
      <c r="A2611" s="50">
        <v>47675</v>
      </c>
      <c r="B2611" s="50">
        <v>2015</v>
      </c>
      <c r="C2611" s="50" t="str">
        <f t="shared" si="40"/>
        <v>476752015</v>
      </c>
      <c r="D2611" s="50">
        <f>VLOOKUP(A2611,CATMUN!$B$2:$G$1123,6,0)</f>
        <v>15</v>
      </c>
      <c r="E2611" s="50" t="s">
        <v>1432</v>
      </c>
      <c r="F2611" s="50">
        <v>4152.9399999999996</v>
      </c>
      <c r="G2611" s="50">
        <v>23350.427729999999</v>
      </c>
    </row>
    <row r="2612" spans="1:7" x14ac:dyDescent="0.2">
      <c r="A2612" s="50">
        <v>47675</v>
      </c>
      <c r="B2612" s="50">
        <v>2016</v>
      </c>
      <c r="C2612" s="50" t="str">
        <f t="shared" si="40"/>
        <v>476752016</v>
      </c>
      <c r="D2612" s="50">
        <f>VLOOKUP(A2612,CATMUN!$B$2:$G$1123,6,0)</f>
        <v>15</v>
      </c>
      <c r="E2612" s="50" t="s">
        <v>1432</v>
      </c>
      <c r="F2612" s="50">
        <v>6887201</v>
      </c>
      <c r="G2612" s="50">
        <v>25866452</v>
      </c>
    </row>
    <row r="2613" spans="1:7" x14ac:dyDescent="0.2">
      <c r="A2613" s="50">
        <v>47675</v>
      </c>
      <c r="B2613" s="50">
        <v>2017</v>
      </c>
      <c r="C2613" s="50" t="str">
        <f t="shared" si="40"/>
        <v>476752017</v>
      </c>
      <c r="D2613" s="50">
        <f>VLOOKUP(A2613,CATMUN!$B$2:$G$1123,6,0)</f>
        <v>15</v>
      </c>
      <c r="E2613" s="50" t="s">
        <v>1432</v>
      </c>
      <c r="F2613" s="50">
        <v>4929.66</v>
      </c>
      <c r="G2613" s="50">
        <v>38136.226560000003</v>
      </c>
    </row>
    <row r="2614" spans="1:7" x14ac:dyDescent="0.2">
      <c r="A2614" s="50">
        <v>47675</v>
      </c>
      <c r="B2614" s="50">
        <v>2018</v>
      </c>
      <c r="C2614" s="50" t="str">
        <f t="shared" si="40"/>
        <v>476752018</v>
      </c>
      <c r="D2614" s="50">
        <f>VLOOKUP(A2614,CATMUN!$B$2:$G$1123,6,0)</f>
        <v>15</v>
      </c>
      <c r="E2614" s="50" t="s">
        <v>1432</v>
      </c>
      <c r="F2614" s="50">
        <v>6498291</v>
      </c>
      <c r="G2614" s="50">
        <v>27791024</v>
      </c>
    </row>
    <row r="2615" spans="1:7" x14ac:dyDescent="0.2">
      <c r="A2615" s="50">
        <v>47692</v>
      </c>
      <c r="B2615" s="50">
        <v>2015</v>
      </c>
      <c r="C2615" s="50" t="str">
        <f t="shared" si="40"/>
        <v>476922015</v>
      </c>
      <c r="D2615" s="50">
        <f>VLOOKUP(A2615,CATMUN!$B$2:$G$1123,6,0)</f>
        <v>15</v>
      </c>
      <c r="E2615" s="50" t="s">
        <v>1766</v>
      </c>
      <c r="F2615" s="50">
        <v>14500</v>
      </c>
      <c r="G2615" s="50">
        <v>23350.427729999999</v>
      </c>
    </row>
    <row r="2616" spans="1:7" x14ac:dyDescent="0.2">
      <c r="A2616" s="50">
        <v>47692</v>
      </c>
      <c r="B2616" s="50">
        <v>2016</v>
      </c>
      <c r="C2616" s="50" t="str">
        <f t="shared" si="40"/>
        <v>476922016</v>
      </c>
      <c r="D2616" s="50">
        <f>VLOOKUP(A2616,CATMUN!$B$2:$G$1123,6,0)</f>
        <v>15</v>
      </c>
      <c r="E2616" s="50" t="s">
        <v>1766</v>
      </c>
      <c r="F2616" s="50">
        <v>0</v>
      </c>
      <c r="G2616" s="50">
        <v>25866452</v>
      </c>
    </row>
    <row r="2617" spans="1:7" x14ac:dyDescent="0.2">
      <c r="A2617" s="50">
        <v>47692</v>
      </c>
      <c r="B2617" s="50">
        <v>2017</v>
      </c>
      <c r="C2617" s="50" t="str">
        <f t="shared" si="40"/>
        <v>476922017</v>
      </c>
      <c r="D2617" s="50">
        <f>VLOOKUP(A2617,CATMUN!$B$2:$G$1123,6,0)</f>
        <v>15</v>
      </c>
      <c r="E2617" s="50" t="s">
        <v>1766</v>
      </c>
      <c r="F2617" s="50">
        <v>0</v>
      </c>
      <c r="G2617" s="50">
        <v>38136.226560000003</v>
      </c>
    </row>
    <row r="2618" spans="1:7" x14ac:dyDescent="0.2">
      <c r="A2618" s="50">
        <v>47692</v>
      </c>
      <c r="B2618" s="50">
        <v>2018</v>
      </c>
      <c r="C2618" s="50" t="str">
        <f t="shared" si="40"/>
        <v>476922018</v>
      </c>
      <c r="D2618" s="50">
        <f>VLOOKUP(A2618,CATMUN!$B$2:$G$1123,6,0)</f>
        <v>15</v>
      </c>
      <c r="E2618" s="50" t="s">
        <v>1766</v>
      </c>
      <c r="F2618" s="50">
        <v>0</v>
      </c>
      <c r="G2618" s="50">
        <v>27791024</v>
      </c>
    </row>
    <row r="2619" spans="1:7" x14ac:dyDescent="0.2">
      <c r="A2619" s="50">
        <v>47703</v>
      </c>
      <c r="B2619" s="50">
        <v>2015</v>
      </c>
      <c r="C2619" s="50" t="str">
        <f t="shared" si="40"/>
        <v>477032015</v>
      </c>
      <c r="D2619" s="50">
        <f>VLOOKUP(A2619,CATMUN!$B$2:$G$1123,6,0)</f>
        <v>15</v>
      </c>
      <c r="E2619" s="50" t="s">
        <v>1767</v>
      </c>
      <c r="F2619" s="50">
        <v>1121</v>
      </c>
      <c r="G2619" s="50">
        <v>23350.427729999999</v>
      </c>
    </row>
    <row r="2620" spans="1:7" x14ac:dyDescent="0.2">
      <c r="A2620" s="50">
        <v>47703</v>
      </c>
      <c r="B2620" s="50">
        <v>2016</v>
      </c>
      <c r="C2620" s="50" t="str">
        <f t="shared" si="40"/>
        <v>477032016</v>
      </c>
      <c r="D2620" s="50">
        <f>VLOOKUP(A2620,CATMUN!$B$2:$G$1123,6,0)</f>
        <v>15</v>
      </c>
      <c r="E2620" s="50" t="s">
        <v>1767</v>
      </c>
      <c r="F2620" s="50">
        <v>3222000</v>
      </c>
      <c r="G2620" s="50">
        <v>25866452</v>
      </c>
    </row>
    <row r="2621" spans="1:7" x14ac:dyDescent="0.2">
      <c r="A2621" s="50">
        <v>47703</v>
      </c>
      <c r="B2621" s="50">
        <v>2017</v>
      </c>
      <c r="C2621" s="50" t="str">
        <f t="shared" si="40"/>
        <v>477032017</v>
      </c>
      <c r="D2621" s="50">
        <f>VLOOKUP(A2621,CATMUN!$B$2:$G$1123,6,0)</f>
        <v>15</v>
      </c>
      <c r="E2621" s="50" t="s">
        <v>1767</v>
      </c>
      <c r="F2621" s="50">
        <v>0</v>
      </c>
      <c r="G2621" s="50">
        <v>38136.226560000003</v>
      </c>
    </row>
    <row r="2622" spans="1:7" x14ac:dyDescent="0.2">
      <c r="A2622" s="50">
        <v>47703</v>
      </c>
      <c r="B2622" s="50">
        <v>2018</v>
      </c>
      <c r="C2622" s="50" t="str">
        <f t="shared" si="40"/>
        <v>477032018</v>
      </c>
      <c r="D2622" s="50">
        <f>VLOOKUP(A2622,CATMUN!$B$2:$G$1123,6,0)</f>
        <v>15</v>
      </c>
      <c r="E2622" s="50" t="s">
        <v>1767</v>
      </c>
      <c r="F2622" s="50">
        <v>11831700</v>
      </c>
      <c r="G2622" s="50">
        <v>27791024</v>
      </c>
    </row>
    <row r="2623" spans="1:7" x14ac:dyDescent="0.2">
      <c r="A2623" s="50">
        <v>47707</v>
      </c>
      <c r="B2623" s="50">
        <v>2015</v>
      </c>
      <c r="C2623" s="50" t="str">
        <f t="shared" si="40"/>
        <v>477072015</v>
      </c>
      <c r="D2623" s="50">
        <f>VLOOKUP(A2623,CATMUN!$B$2:$G$1123,6,0)</f>
        <v>15</v>
      </c>
      <c r="E2623" s="50" t="s">
        <v>1768</v>
      </c>
      <c r="F2623" s="50">
        <v>15686</v>
      </c>
      <c r="G2623" s="50">
        <v>23350.427729999999</v>
      </c>
    </row>
    <row r="2624" spans="1:7" x14ac:dyDescent="0.2">
      <c r="A2624" s="50">
        <v>47707</v>
      </c>
      <c r="B2624" s="50">
        <v>2016</v>
      </c>
      <c r="C2624" s="50" t="str">
        <f t="shared" si="40"/>
        <v>477072016</v>
      </c>
      <c r="D2624" s="50">
        <f>VLOOKUP(A2624,CATMUN!$B$2:$G$1123,6,0)</f>
        <v>15</v>
      </c>
      <c r="E2624" s="50" t="s">
        <v>1768</v>
      </c>
      <c r="F2624" s="50">
        <v>19042416</v>
      </c>
      <c r="G2624" s="50">
        <v>25866452</v>
      </c>
    </row>
    <row r="2625" spans="1:7" x14ac:dyDescent="0.2">
      <c r="A2625" s="50">
        <v>47707</v>
      </c>
      <c r="B2625" s="50">
        <v>2017</v>
      </c>
      <c r="C2625" s="50" t="str">
        <f t="shared" si="40"/>
        <v>477072017</v>
      </c>
      <c r="D2625" s="50">
        <f>VLOOKUP(A2625,CATMUN!$B$2:$G$1123,6,0)</f>
        <v>15</v>
      </c>
      <c r="E2625" s="50" t="s">
        <v>1768</v>
      </c>
      <c r="F2625" s="50">
        <v>14575</v>
      </c>
      <c r="G2625" s="50">
        <v>38136.226560000003</v>
      </c>
    </row>
    <row r="2626" spans="1:7" x14ac:dyDescent="0.2">
      <c r="A2626" s="50">
        <v>47707</v>
      </c>
      <c r="B2626" s="50">
        <v>2018</v>
      </c>
      <c r="C2626" s="50" t="str">
        <f t="shared" si="40"/>
        <v>477072018</v>
      </c>
      <c r="D2626" s="50">
        <f>VLOOKUP(A2626,CATMUN!$B$2:$G$1123,6,0)</f>
        <v>15</v>
      </c>
      <c r="E2626" s="50" t="s">
        <v>1768</v>
      </c>
      <c r="F2626" s="50">
        <v>20894794</v>
      </c>
      <c r="G2626" s="50">
        <v>27791024</v>
      </c>
    </row>
    <row r="2627" spans="1:7" x14ac:dyDescent="0.2">
      <c r="A2627" s="50">
        <v>47720</v>
      </c>
      <c r="B2627" s="50">
        <v>2015</v>
      </c>
      <c r="C2627" s="50" t="str">
        <f t="shared" ref="C2627:C2690" si="41">A2627&amp;B2627</f>
        <v>477202015</v>
      </c>
      <c r="D2627" s="50">
        <f>VLOOKUP(A2627,CATMUN!$B$2:$G$1123,6,0)</f>
        <v>15</v>
      </c>
      <c r="E2627" s="50" t="s">
        <v>1769</v>
      </c>
      <c r="F2627" s="50">
        <v>0</v>
      </c>
      <c r="G2627" s="50">
        <v>23350.427729999999</v>
      </c>
    </row>
    <row r="2628" spans="1:7" x14ac:dyDescent="0.2">
      <c r="A2628" s="50">
        <v>47720</v>
      </c>
      <c r="B2628" s="50">
        <v>2016</v>
      </c>
      <c r="C2628" s="50" t="str">
        <f t="shared" si="41"/>
        <v>477202016</v>
      </c>
      <c r="D2628" s="50">
        <f>VLOOKUP(A2628,CATMUN!$B$2:$G$1123,6,0)</f>
        <v>15</v>
      </c>
      <c r="E2628" s="50" t="s">
        <v>1769</v>
      </c>
      <c r="F2628" s="50">
        <v>0</v>
      </c>
      <c r="G2628" s="50">
        <v>25866452</v>
      </c>
    </row>
    <row r="2629" spans="1:7" x14ac:dyDescent="0.2">
      <c r="A2629" s="50">
        <v>47720</v>
      </c>
      <c r="B2629" s="50">
        <v>2017</v>
      </c>
      <c r="C2629" s="50" t="str">
        <f t="shared" si="41"/>
        <v>477202017</v>
      </c>
      <c r="D2629" s="50">
        <f>VLOOKUP(A2629,CATMUN!$B$2:$G$1123,6,0)</f>
        <v>15</v>
      </c>
      <c r="E2629" s="50" t="s">
        <v>1769</v>
      </c>
      <c r="F2629" s="50">
        <v>147</v>
      </c>
      <c r="G2629" s="50">
        <v>38136.226560000003</v>
      </c>
    </row>
    <row r="2630" spans="1:7" x14ac:dyDescent="0.2">
      <c r="A2630" s="50">
        <v>47720</v>
      </c>
      <c r="B2630" s="50">
        <v>2018</v>
      </c>
      <c r="C2630" s="50" t="str">
        <f t="shared" si="41"/>
        <v>477202018</v>
      </c>
      <c r="D2630" s="50">
        <f>VLOOKUP(A2630,CATMUN!$B$2:$G$1123,6,0)</f>
        <v>15</v>
      </c>
      <c r="E2630" s="50" t="s">
        <v>1769</v>
      </c>
      <c r="F2630" s="50">
        <v>0</v>
      </c>
      <c r="G2630" s="50">
        <v>27791024</v>
      </c>
    </row>
    <row r="2631" spans="1:7" x14ac:dyDescent="0.2">
      <c r="A2631" s="50">
        <v>47745</v>
      </c>
      <c r="B2631" s="50">
        <v>2015</v>
      </c>
      <c r="C2631" s="50" t="str">
        <f t="shared" si="41"/>
        <v>477452015</v>
      </c>
      <c r="D2631" s="50">
        <f>VLOOKUP(A2631,CATMUN!$B$2:$G$1123,6,0)</f>
        <v>14</v>
      </c>
      <c r="E2631" s="50" t="s">
        <v>1770</v>
      </c>
      <c r="F2631" s="50">
        <v>126642</v>
      </c>
      <c r="G2631" s="50">
        <v>338773.03129999997</v>
      </c>
    </row>
    <row r="2632" spans="1:7" x14ac:dyDescent="0.2">
      <c r="A2632" s="50">
        <v>47745</v>
      </c>
      <c r="B2632" s="50">
        <v>2016</v>
      </c>
      <c r="C2632" s="50" t="str">
        <f t="shared" si="41"/>
        <v>477452016</v>
      </c>
      <c r="D2632" s="50">
        <f>VLOOKUP(A2632,CATMUN!$B$2:$G$1123,6,0)</f>
        <v>14</v>
      </c>
      <c r="E2632" s="50" t="s">
        <v>1770</v>
      </c>
      <c r="F2632" s="50">
        <v>363769000</v>
      </c>
      <c r="G2632" s="50">
        <v>218762448</v>
      </c>
    </row>
    <row r="2633" spans="1:7" x14ac:dyDescent="0.2">
      <c r="A2633" s="50">
        <v>47745</v>
      </c>
      <c r="B2633" s="50">
        <v>2017</v>
      </c>
      <c r="C2633" s="50" t="str">
        <f t="shared" si="41"/>
        <v>477452017</v>
      </c>
      <c r="D2633" s="50">
        <f>VLOOKUP(A2633,CATMUN!$B$2:$G$1123,6,0)</f>
        <v>14</v>
      </c>
      <c r="E2633" s="50" t="s">
        <v>1770</v>
      </c>
      <c r="F2633" s="50">
        <v>226589</v>
      </c>
      <c r="G2633" s="50">
        <v>181327</v>
      </c>
    </row>
    <row r="2634" spans="1:7" x14ac:dyDescent="0.2">
      <c r="A2634" s="50">
        <v>47745</v>
      </c>
      <c r="B2634" s="50">
        <v>2018</v>
      </c>
      <c r="C2634" s="50" t="str">
        <f t="shared" si="41"/>
        <v>477452018</v>
      </c>
      <c r="D2634" s="50">
        <f>VLOOKUP(A2634,CATMUN!$B$2:$G$1123,6,0)</f>
        <v>14</v>
      </c>
      <c r="E2634" s="50" t="s">
        <v>1770</v>
      </c>
      <c r="F2634" s="50">
        <v>438846375</v>
      </c>
      <c r="G2634" s="50">
        <v>221394400</v>
      </c>
    </row>
    <row r="2635" spans="1:7" x14ac:dyDescent="0.2">
      <c r="A2635" s="50">
        <v>47798</v>
      </c>
      <c r="B2635" s="50">
        <v>2015</v>
      </c>
      <c r="C2635" s="50" t="str">
        <f t="shared" si="41"/>
        <v>477982015</v>
      </c>
      <c r="D2635" s="50">
        <f>VLOOKUP(A2635,CATMUN!$B$2:$G$1123,6,0)</f>
        <v>15</v>
      </c>
      <c r="E2635" s="50" t="s">
        <v>1771</v>
      </c>
      <c r="F2635" s="50">
        <v>5914</v>
      </c>
      <c r="G2635" s="50">
        <v>23350.427729999999</v>
      </c>
    </row>
    <row r="2636" spans="1:7" x14ac:dyDescent="0.2">
      <c r="A2636" s="50">
        <v>47798</v>
      </c>
      <c r="B2636" s="50">
        <v>2016</v>
      </c>
      <c r="C2636" s="50" t="str">
        <f t="shared" si="41"/>
        <v>477982016</v>
      </c>
      <c r="D2636" s="50">
        <f>VLOOKUP(A2636,CATMUN!$B$2:$G$1123,6,0)</f>
        <v>15</v>
      </c>
      <c r="E2636" s="50" t="s">
        <v>1771</v>
      </c>
      <c r="F2636" s="50">
        <v>5851000</v>
      </c>
      <c r="G2636" s="50">
        <v>25866452</v>
      </c>
    </row>
    <row r="2637" spans="1:7" x14ac:dyDescent="0.2">
      <c r="A2637" s="50">
        <v>47798</v>
      </c>
      <c r="B2637" s="50">
        <v>2017</v>
      </c>
      <c r="C2637" s="50" t="str">
        <f t="shared" si="41"/>
        <v>477982017</v>
      </c>
      <c r="D2637" s="50">
        <f>VLOOKUP(A2637,CATMUN!$B$2:$G$1123,6,0)</f>
        <v>15</v>
      </c>
      <c r="E2637" s="50" t="s">
        <v>1771</v>
      </c>
      <c r="F2637" s="50">
        <v>5163</v>
      </c>
      <c r="G2637" s="50">
        <v>38136.226560000003</v>
      </c>
    </row>
    <row r="2638" spans="1:7" x14ac:dyDescent="0.2">
      <c r="A2638" s="50">
        <v>47798</v>
      </c>
      <c r="B2638" s="50">
        <v>2018</v>
      </c>
      <c r="C2638" s="50" t="str">
        <f t="shared" si="41"/>
        <v>477982018</v>
      </c>
      <c r="D2638" s="50">
        <f>VLOOKUP(A2638,CATMUN!$B$2:$G$1123,6,0)</f>
        <v>15</v>
      </c>
      <c r="E2638" s="50" t="s">
        <v>1771</v>
      </c>
      <c r="F2638" s="50">
        <v>1000000</v>
      </c>
      <c r="G2638" s="50">
        <v>27791024</v>
      </c>
    </row>
    <row r="2639" spans="1:7" x14ac:dyDescent="0.2">
      <c r="A2639" s="50">
        <v>47980</v>
      </c>
      <c r="B2639" s="50">
        <v>2015</v>
      </c>
      <c r="C2639" s="50" t="str">
        <f t="shared" si="41"/>
        <v>479802015</v>
      </c>
      <c r="D2639" s="50">
        <f>VLOOKUP(A2639,CATMUN!$B$2:$G$1123,6,0)</f>
        <v>14</v>
      </c>
      <c r="E2639" s="50" t="s">
        <v>1773</v>
      </c>
      <c r="F2639" s="50">
        <v>168168.36</v>
      </c>
      <c r="G2639" s="50">
        <v>338773.03129999997</v>
      </c>
    </row>
    <row r="2640" spans="1:7" x14ac:dyDescent="0.2">
      <c r="A2640" s="50">
        <v>47980</v>
      </c>
      <c r="B2640" s="50">
        <v>2016</v>
      </c>
      <c r="C2640" s="50" t="str">
        <f t="shared" si="41"/>
        <v>479802016</v>
      </c>
      <c r="D2640" s="50">
        <f>VLOOKUP(A2640,CATMUN!$B$2:$G$1123,6,0)</f>
        <v>14</v>
      </c>
      <c r="E2640" s="50" t="s">
        <v>1773</v>
      </c>
      <c r="F2640" s="50">
        <v>135614801</v>
      </c>
      <c r="G2640" s="50">
        <v>218762448</v>
      </c>
    </row>
    <row r="2641" spans="1:7" x14ac:dyDescent="0.2">
      <c r="A2641" s="50">
        <v>47980</v>
      </c>
      <c r="B2641" s="50">
        <v>2017</v>
      </c>
      <c r="C2641" s="50" t="str">
        <f t="shared" si="41"/>
        <v>479802017</v>
      </c>
      <c r="D2641" s="50">
        <f>VLOOKUP(A2641,CATMUN!$B$2:$G$1123,6,0)</f>
        <v>14</v>
      </c>
      <c r="E2641" s="50" t="s">
        <v>1773</v>
      </c>
      <c r="F2641" s="50">
        <v>107772</v>
      </c>
      <c r="G2641" s="50">
        <v>181327</v>
      </c>
    </row>
    <row r="2642" spans="1:7" x14ac:dyDescent="0.2">
      <c r="A2642" s="50">
        <v>47980</v>
      </c>
      <c r="B2642" s="50">
        <v>2018</v>
      </c>
      <c r="C2642" s="50" t="str">
        <f t="shared" si="41"/>
        <v>479802018</v>
      </c>
      <c r="D2642" s="50">
        <f>VLOOKUP(A2642,CATMUN!$B$2:$G$1123,6,0)</f>
        <v>14</v>
      </c>
      <c r="E2642" s="50" t="s">
        <v>1773</v>
      </c>
      <c r="F2642" s="50">
        <v>147745738.19999999</v>
      </c>
      <c r="G2642" s="50">
        <v>221394400</v>
      </c>
    </row>
    <row r="2643" spans="1:7" x14ac:dyDescent="0.2">
      <c r="A2643" s="50">
        <v>50001</v>
      </c>
      <c r="B2643" s="50">
        <v>2015</v>
      </c>
      <c r="C2643" s="50" t="str">
        <f t="shared" si="41"/>
        <v>500012015</v>
      </c>
      <c r="D2643" s="50">
        <f>VLOOKUP(A2643,CATMUN!$B$2:$G$1123,6,0)</f>
        <v>12</v>
      </c>
      <c r="E2643" s="50" t="s">
        <v>1775</v>
      </c>
      <c r="F2643" s="50">
        <v>4237407.8899999997</v>
      </c>
      <c r="G2643" s="50">
        <v>274508416</v>
      </c>
    </row>
    <row r="2644" spans="1:7" x14ac:dyDescent="0.2">
      <c r="A2644" s="50">
        <v>50001</v>
      </c>
      <c r="B2644" s="50">
        <v>2016</v>
      </c>
      <c r="C2644" s="50" t="str">
        <f t="shared" si="41"/>
        <v>500012016</v>
      </c>
      <c r="D2644" s="50">
        <f>VLOOKUP(A2644,CATMUN!$B$2:$G$1123,6,0)</f>
        <v>12</v>
      </c>
      <c r="E2644" s="50" t="s">
        <v>1775</v>
      </c>
      <c r="F2644" s="50">
        <v>4203004730</v>
      </c>
      <c r="G2644" s="50">
        <v>2440423936</v>
      </c>
    </row>
    <row r="2645" spans="1:7" x14ac:dyDescent="0.2">
      <c r="A2645" s="50">
        <v>50001</v>
      </c>
      <c r="B2645" s="50">
        <v>2017</v>
      </c>
      <c r="C2645" s="50" t="str">
        <f t="shared" si="41"/>
        <v>500012017</v>
      </c>
      <c r="D2645" s="50">
        <f>VLOOKUP(A2645,CATMUN!$B$2:$G$1123,6,0)</f>
        <v>12</v>
      </c>
      <c r="E2645" s="50" t="s">
        <v>1775</v>
      </c>
      <c r="F2645" s="50">
        <v>3939289.41</v>
      </c>
      <c r="G2645" s="50">
        <v>1936393</v>
      </c>
    </row>
    <row r="2646" spans="1:7" x14ac:dyDescent="0.2">
      <c r="A2646" s="50">
        <v>50001</v>
      </c>
      <c r="B2646" s="50">
        <v>2018</v>
      </c>
      <c r="C2646" s="50" t="str">
        <f t="shared" si="41"/>
        <v>500012018</v>
      </c>
      <c r="D2646" s="50">
        <f>VLOOKUP(A2646,CATMUN!$B$2:$G$1123,6,0)</f>
        <v>12</v>
      </c>
      <c r="E2646" s="50" t="s">
        <v>1775</v>
      </c>
      <c r="F2646" s="50">
        <v>3680121370</v>
      </c>
      <c r="G2646" s="50">
        <v>2742790656</v>
      </c>
    </row>
    <row r="2647" spans="1:7" x14ac:dyDescent="0.2">
      <c r="A2647" s="50">
        <v>50006</v>
      </c>
      <c r="B2647" s="50">
        <v>2015</v>
      </c>
      <c r="C2647" s="50" t="str">
        <f t="shared" si="41"/>
        <v>500062015</v>
      </c>
      <c r="D2647" s="50">
        <f>VLOOKUP(A2647,CATMUN!$B$2:$G$1123,6,0)</f>
        <v>14</v>
      </c>
      <c r="E2647" s="50" t="s">
        <v>1776</v>
      </c>
      <c r="F2647" s="50">
        <v>1138086</v>
      </c>
      <c r="G2647" s="50">
        <v>505977.6875</v>
      </c>
    </row>
    <row r="2648" spans="1:7" x14ac:dyDescent="0.2">
      <c r="A2648" s="50">
        <v>50006</v>
      </c>
      <c r="B2648" s="50">
        <v>2016</v>
      </c>
      <c r="C2648" s="50" t="str">
        <f t="shared" si="41"/>
        <v>500062016</v>
      </c>
      <c r="D2648" s="50">
        <f>VLOOKUP(A2648,CATMUN!$B$2:$G$1123,6,0)</f>
        <v>14</v>
      </c>
      <c r="E2648" s="50" t="s">
        <v>1776</v>
      </c>
      <c r="F2648" s="50">
        <v>597852462</v>
      </c>
      <c r="G2648" s="50">
        <v>530633504</v>
      </c>
    </row>
    <row r="2649" spans="1:7" x14ac:dyDescent="0.2">
      <c r="A2649" s="50">
        <v>50006</v>
      </c>
      <c r="B2649" s="50">
        <v>2017</v>
      </c>
      <c r="C2649" s="50" t="str">
        <f t="shared" si="41"/>
        <v>500062017</v>
      </c>
      <c r="D2649" s="50">
        <f>VLOOKUP(A2649,CATMUN!$B$2:$G$1123,6,0)</f>
        <v>14</v>
      </c>
      <c r="E2649" s="50" t="s">
        <v>1776</v>
      </c>
      <c r="F2649" s="50">
        <v>1233858</v>
      </c>
      <c r="G2649" s="50">
        <v>444938.46879999997</v>
      </c>
    </row>
    <row r="2650" spans="1:7" x14ac:dyDescent="0.2">
      <c r="A2650" s="50">
        <v>50006</v>
      </c>
      <c r="B2650" s="50">
        <v>2018</v>
      </c>
      <c r="C2650" s="50" t="str">
        <f t="shared" si="41"/>
        <v>500062018</v>
      </c>
      <c r="D2650" s="50">
        <f>VLOOKUP(A2650,CATMUN!$B$2:$G$1123,6,0)</f>
        <v>14</v>
      </c>
      <c r="E2650" s="50" t="s">
        <v>1776</v>
      </c>
      <c r="F2650" s="50">
        <v>689695070</v>
      </c>
      <c r="G2650" s="50">
        <v>529757888</v>
      </c>
    </row>
    <row r="2651" spans="1:7" x14ac:dyDescent="0.2">
      <c r="A2651" s="50">
        <v>50110</v>
      </c>
      <c r="B2651" s="50">
        <v>2015</v>
      </c>
      <c r="C2651" s="50" t="str">
        <f t="shared" si="41"/>
        <v>501102015</v>
      </c>
      <c r="D2651" s="50">
        <f>VLOOKUP(A2651,CATMUN!$B$2:$G$1123,6,0)</f>
        <v>15</v>
      </c>
      <c r="E2651" s="50" t="s">
        <v>1777</v>
      </c>
      <c r="F2651" s="50">
        <v>102987</v>
      </c>
      <c r="G2651" s="50">
        <v>23350.427729999999</v>
      </c>
    </row>
    <row r="2652" spans="1:7" x14ac:dyDescent="0.2">
      <c r="A2652" s="50">
        <v>50110</v>
      </c>
      <c r="B2652" s="50">
        <v>2016</v>
      </c>
      <c r="C2652" s="50" t="str">
        <f t="shared" si="41"/>
        <v>501102016</v>
      </c>
      <c r="D2652" s="50">
        <f>VLOOKUP(A2652,CATMUN!$B$2:$G$1123,6,0)</f>
        <v>15</v>
      </c>
      <c r="E2652" s="50" t="s">
        <v>1777</v>
      </c>
      <c r="F2652" s="50">
        <v>94951120</v>
      </c>
      <c r="G2652" s="50">
        <v>25866452</v>
      </c>
    </row>
    <row r="2653" spans="1:7" x14ac:dyDescent="0.2">
      <c r="A2653" s="50">
        <v>50110</v>
      </c>
      <c r="B2653" s="50">
        <v>2017</v>
      </c>
      <c r="C2653" s="50" t="str">
        <f t="shared" si="41"/>
        <v>501102017</v>
      </c>
      <c r="D2653" s="50">
        <f>VLOOKUP(A2653,CATMUN!$B$2:$G$1123,6,0)</f>
        <v>15</v>
      </c>
      <c r="E2653" s="50" t="s">
        <v>1777</v>
      </c>
      <c r="F2653" s="50">
        <v>108177</v>
      </c>
      <c r="G2653" s="50">
        <v>38136.226560000003</v>
      </c>
    </row>
    <row r="2654" spans="1:7" x14ac:dyDescent="0.2">
      <c r="A2654" s="50">
        <v>50110</v>
      </c>
      <c r="B2654" s="50">
        <v>2018</v>
      </c>
      <c r="C2654" s="50" t="str">
        <f t="shared" si="41"/>
        <v>501102018</v>
      </c>
      <c r="D2654" s="50">
        <f>VLOOKUP(A2654,CATMUN!$B$2:$G$1123,6,0)</f>
        <v>15</v>
      </c>
      <c r="E2654" s="50" t="s">
        <v>1777</v>
      </c>
      <c r="F2654" s="50">
        <v>107002671</v>
      </c>
      <c r="G2654" s="50">
        <v>27791024</v>
      </c>
    </row>
    <row r="2655" spans="1:7" x14ac:dyDescent="0.2">
      <c r="A2655" s="50">
        <v>50124</v>
      </c>
      <c r="B2655" s="50">
        <v>2015</v>
      </c>
      <c r="C2655" s="50" t="str">
        <f t="shared" si="41"/>
        <v>501242015</v>
      </c>
      <c r="D2655" s="50">
        <f>VLOOKUP(A2655,CATMUN!$B$2:$G$1123,6,0)</f>
        <v>15</v>
      </c>
      <c r="E2655" s="50" t="s">
        <v>1778</v>
      </c>
      <c r="F2655" s="50">
        <v>132887</v>
      </c>
      <c r="G2655" s="50">
        <v>23350.427729999999</v>
      </c>
    </row>
    <row r="2656" spans="1:7" x14ac:dyDescent="0.2">
      <c r="A2656" s="50">
        <v>50124</v>
      </c>
      <c r="B2656" s="50">
        <v>2016</v>
      </c>
      <c r="C2656" s="50" t="str">
        <f t="shared" si="41"/>
        <v>501242016</v>
      </c>
      <c r="D2656" s="50">
        <f>VLOOKUP(A2656,CATMUN!$B$2:$G$1123,6,0)</f>
        <v>15</v>
      </c>
      <c r="E2656" s="50" t="s">
        <v>1778</v>
      </c>
      <c r="F2656" s="50">
        <v>48168036</v>
      </c>
      <c r="G2656" s="50">
        <v>25866452</v>
      </c>
    </row>
    <row r="2657" spans="1:7" x14ac:dyDescent="0.2">
      <c r="A2657" s="50">
        <v>50124</v>
      </c>
      <c r="B2657" s="50">
        <v>2017</v>
      </c>
      <c r="C2657" s="50" t="str">
        <f t="shared" si="41"/>
        <v>501242017</v>
      </c>
      <c r="D2657" s="50">
        <f>VLOOKUP(A2657,CATMUN!$B$2:$G$1123,6,0)</f>
        <v>15</v>
      </c>
      <c r="E2657" s="50" t="s">
        <v>1778</v>
      </c>
      <c r="F2657" s="50">
        <v>149286</v>
      </c>
      <c r="G2657" s="50">
        <v>38136.226560000003</v>
      </c>
    </row>
    <row r="2658" spans="1:7" x14ac:dyDescent="0.2">
      <c r="A2658" s="50">
        <v>50124</v>
      </c>
      <c r="B2658" s="50">
        <v>2018</v>
      </c>
      <c r="C2658" s="50" t="str">
        <f t="shared" si="41"/>
        <v>501242018</v>
      </c>
      <c r="D2658" s="50">
        <f>VLOOKUP(A2658,CATMUN!$B$2:$G$1123,6,0)</f>
        <v>15</v>
      </c>
      <c r="E2658" s="50" t="s">
        <v>1778</v>
      </c>
      <c r="F2658" s="50">
        <v>407402926</v>
      </c>
      <c r="G2658" s="50">
        <v>27791024</v>
      </c>
    </row>
    <row r="2659" spans="1:7" x14ac:dyDescent="0.2">
      <c r="A2659" s="50">
        <v>50150</v>
      </c>
      <c r="B2659" s="50">
        <v>2015</v>
      </c>
      <c r="C2659" s="50" t="str">
        <f t="shared" si="41"/>
        <v>501502015</v>
      </c>
      <c r="D2659" s="50">
        <f>VLOOKUP(A2659,CATMUN!$B$2:$G$1123,6,0)</f>
        <v>15</v>
      </c>
      <c r="E2659" s="50" t="s">
        <v>1779</v>
      </c>
      <c r="F2659" s="50">
        <v>871630.39</v>
      </c>
      <c r="G2659" s="50">
        <v>23350.427729999999</v>
      </c>
    </row>
    <row r="2660" spans="1:7" x14ac:dyDescent="0.2">
      <c r="A2660" s="50">
        <v>50150</v>
      </c>
      <c r="B2660" s="50">
        <v>2016</v>
      </c>
      <c r="C2660" s="50" t="str">
        <f t="shared" si="41"/>
        <v>501502016</v>
      </c>
      <c r="D2660" s="50">
        <f>VLOOKUP(A2660,CATMUN!$B$2:$G$1123,6,0)</f>
        <v>15</v>
      </c>
      <c r="E2660" s="50" t="s">
        <v>1779</v>
      </c>
      <c r="F2660" s="50">
        <v>423737028</v>
      </c>
      <c r="G2660" s="50">
        <v>25866452</v>
      </c>
    </row>
    <row r="2661" spans="1:7" x14ac:dyDescent="0.2">
      <c r="A2661" s="50">
        <v>50150</v>
      </c>
      <c r="B2661" s="50">
        <v>2017</v>
      </c>
      <c r="C2661" s="50" t="str">
        <f t="shared" si="41"/>
        <v>501502017</v>
      </c>
      <c r="D2661" s="50">
        <f>VLOOKUP(A2661,CATMUN!$B$2:$G$1123,6,0)</f>
        <v>15</v>
      </c>
      <c r="E2661" s="50" t="s">
        <v>1779</v>
      </c>
      <c r="F2661" s="50">
        <v>491641.5</v>
      </c>
      <c r="G2661" s="50">
        <v>38136.226560000003</v>
      </c>
    </row>
    <row r="2662" spans="1:7" x14ac:dyDescent="0.2">
      <c r="A2662" s="50">
        <v>50150</v>
      </c>
      <c r="B2662" s="50">
        <v>2018</v>
      </c>
      <c r="C2662" s="50" t="str">
        <f t="shared" si="41"/>
        <v>501502018</v>
      </c>
      <c r="D2662" s="50">
        <f>VLOOKUP(A2662,CATMUN!$B$2:$G$1123,6,0)</f>
        <v>15</v>
      </c>
      <c r="E2662" s="50" t="s">
        <v>1779</v>
      </c>
      <c r="F2662" s="50">
        <v>514510905</v>
      </c>
      <c r="G2662" s="50">
        <v>27791024</v>
      </c>
    </row>
    <row r="2663" spans="1:7" x14ac:dyDescent="0.2">
      <c r="A2663" s="50">
        <v>50223</v>
      </c>
      <c r="B2663" s="50">
        <v>2015</v>
      </c>
      <c r="C2663" s="50" t="str">
        <f t="shared" si="41"/>
        <v>502232015</v>
      </c>
      <c r="D2663" s="50">
        <f>VLOOKUP(A2663,CATMUN!$B$2:$G$1123,6,0)</f>
        <v>15</v>
      </c>
      <c r="E2663" s="50" t="s">
        <v>2307</v>
      </c>
      <c r="F2663" s="50">
        <v>8902</v>
      </c>
      <c r="G2663" s="50">
        <v>23350.427729999999</v>
      </c>
    </row>
    <row r="2664" spans="1:7" x14ac:dyDescent="0.2">
      <c r="A2664" s="50">
        <v>50223</v>
      </c>
      <c r="B2664" s="50">
        <v>2016</v>
      </c>
      <c r="C2664" s="50" t="str">
        <f t="shared" si="41"/>
        <v>502232016</v>
      </c>
      <c r="D2664" s="50">
        <f>VLOOKUP(A2664,CATMUN!$B$2:$G$1123,6,0)</f>
        <v>15</v>
      </c>
      <c r="E2664" s="50" t="s">
        <v>2307</v>
      </c>
      <c r="F2664" s="50">
        <v>9705000</v>
      </c>
      <c r="G2664" s="50">
        <v>25866452</v>
      </c>
    </row>
    <row r="2665" spans="1:7" x14ac:dyDescent="0.2">
      <c r="A2665" s="50">
        <v>50223</v>
      </c>
      <c r="B2665" s="50">
        <v>2017</v>
      </c>
      <c r="C2665" s="50" t="str">
        <f t="shared" si="41"/>
        <v>502232017</v>
      </c>
      <c r="D2665" s="50">
        <f>VLOOKUP(A2665,CATMUN!$B$2:$G$1123,6,0)</f>
        <v>15</v>
      </c>
      <c r="E2665" s="50" t="s">
        <v>2307</v>
      </c>
      <c r="F2665" s="50">
        <v>8108</v>
      </c>
      <c r="G2665" s="50">
        <v>38136.226560000003</v>
      </c>
    </row>
    <row r="2666" spans="1:7" x14ac:dyDescent="0.2">
      <c r="A2666" s="50">
        <v>50223</v>
      </c>
      <c r="B2666" s="50">
        <v>2018</v>
      </c>
      <c r="C2666" s="50" t="str">
        <f t="shared" si="41"/>
        <v>502232018</v>
      </c>
      <c r="D2666" s="50">
        <f>VLOOKUP(A2666,CATMUN!$B$2:$G$1123,6,0)</f>
        <v>15</v>
      </c>
      <c r="E2666" s="50" t="s">
        <v>2307</v>
      </c>
      <c r="F2666" s="50">
        <v>11949363</v>
      </c>
      <c r="G2666" s="50">
        <v>27791024</v>
      </c>
    </row>
    <row r="2667" spans="1:7" x14ac:dyDescent="0.2">
      <c r="A2667" s="50">
        <v>50226</v>
      </c>
      <c r="B2667" s="50">
        <v>2015</v>
      </c>
      <c r="C2667" s="50" t="str">
        <f t="shared" si="41"/>
        <v>502262015</v>
      </c>
      <c r="D2667" s="50">
        <f>VLOOKUP(A2667,CATMUN!$B$2:$G$1123,6,0)</f>
        <v>15</v>
      </c>
      <c r="E2667" s="50" t="s">
        <v>1781</v>
      </c>
      <c r="F2667" s="50">
        <v>65364</v>
      </c>
      <c r="G2667" s="50">
        <v>23350.427729999999</v>
      </c>
    </row>
    <row r="2668" spans="1:7" x14ac:dyDescent="0.2">
      <c r="A2668" s="50">
        <v>50226</v>
      </c>
      <c r="B2668" s="50">
        <v>2016</v>
      </c>
      <c r="C2668" s="50" t="str">
        <f t="shared" si="41"/>
        <v>502262016</v>
      </c>
      <c r="D2668" s="50">
        <f>VLOOKUP(A2668,CATMUN!$B$2:$G$1123,6,0)</f>
        <v>15</v>
      </c>
      <c r="E2668" s="50" t="s">
        <v>1781</v>
      </c>
      <c r="F2668" s="50">
        <v>57889753</v>
      </c>
      <c r="G2668" s="50">
        <v>25866452</v>
      </c>
    </row>
    <row r="2669" spans="1:7" x14ac:dyDescent="0.2">
      <c r="A2669" s="50">
        <v>50226</v>
      </c>
      <c r="B2669" s="50">
        <v>2017</v>
      </c>
      <c r="C2669" s="50" t="str">
        <f t="shared" si="41"/>
        <v>502262017</v>
      </c>
      <c r="D2669" s="50">
        <f>VLOOKUP(A2669,CATMUN!$B$2:$G$1123,6,0)</f>
        <v>15</v>
      </c>
      <c r="E2669" s="50" t="s">
        <v>1781</v>
      </c>
      <c r="F2669" s="50">
        <v>55686</v>
      </c>
      <c r="G2669" s="50">
        <v>38136.226560000003</v>
      </c>
    </row>
    <row r="2670" spans="1:7" x14ac:dyDescent="0.2">
      <c r="A2670" s="50">
        <v>50226</v>
      </c>
      <c r="B2670" s="50">
        <v>2018</v>
      </c>
      <c r="C2670" s="50" t="str">
        <f t="shared" si="41"/>
        <v>502262018</v>
      </c>
      <c r="D2670" s="50">
        <f>VLOOKUP(A2670,CATMUN!$B$2:$G$1123,6,0)</f>
        <v>15</v>
      </c>
      <c r="E2670" s="50" t="s">
        <v>1781</v>
      </c>
      <c r="F2670" s="50">
        <v>62833486</v>
      </c>
      <c r="G2670" s="50">
        <v>27791024</v>
      </c>
    </row>
    <row r="2671" spans="1:7" x14ac:dyDescent="0.2">
      <c r="A2671" s="50">
        <v>50245</v>
      </c>
      <c r="B2671" s="50">
        <v>2015</v>
      </c>
      <c r="C2671" s="50" t="str">
        <f t="shared" si="41"/>
        <v>502452015</v>
      </c>
      <c r="D2671" s="50">
        <f>VLOOKUP(A2671,CATMUN!$B$2:$G$1123,6,0)</f>
        <v>15</v>
      </c>
      <c r="E2671" s="50" t="s">
        <v>1782</v>
      </c>
      <c r="F2671" s="50">
        <v>0</v>
      </c>
      <c r="G2671" s="50">
        <v>23350.427729999999</v>
      </c>
    </row>
    <row r="2672" spans="1:7" x14ac:dyDescent="0.2">
      <c r="A2672" s="50">
        <v>50245</v>
      </c>
      <c r="B2672" s="50">
        <v>2016</v>
      </c>
      <c r="C2672" s="50" t="str">
        <f t="shared" si="41"/>
        <v>502452016</v>
      </c>
      <c r="D2672" s="50">
        <f>VLOOKUP(A2672,CATMUN!$B$2:$G$1123,6,0)</f>
        <v>15</v>
      </c>
      <c r="E2672" s="50" t="s">
        <v>1782</v>
      </c>
      <c r="F2672" s="50">
        <v>0</v>
      </c>
      <c r="G2672" s="50">
        <v>25866452</v>
      </c>
    </row>
    <row r="2673" spans="1:7" x14ac:dyDescent="0.2">
      <c r="A2673" s="50">
        <v>50245</v>
      </c>
      <c r="B2673" s="50">
        <v>2017</v>
      </c>
      <c r="C2673" s="50" t="str">
        <f t="shared" si="41"/>
        <v>502452017</v>
      </c>
      <c r="D2673" s="50">
        <f>VLOOKUP(A2673,CATMUN!$B$2:$G$1123,6,0)</f>
        <v>15</v>
      </c>
      <c r="E2673" s="50" t="s">
        <v>1782</v>
      </c>
      <c r="F2673" s="50">
        <v>0</v>
      </c>
      <c r="G2673" s="50">
        <v>38136.226560000003</v>
      </c>
    </row>
    <row r="2674" spans="1:7" x14ac:dyDescent="0.2">
      <c r="A2674" s="50">
        <v>50245</v>
      </c>
      <c r="B2674" s="50">
        <v>2018</v>
      </c>
      <c r="C2674" s="50" t="str">
        <f t="shared" si="41"/>
        <v>502452018</v>
      </c>
      <c r="D2674" s="50">
        <f>VLOOKUP(A2674,CATMUN!$B$2:$G$1123,6,0)</f>
        <v>15</v>
      </c>
      <c r="E2674" s="50" t="s">
        <v>1782</v>
      </c>
      <c r="F2674" s="50">
        <v>386000</v>
      </c>
      <c r="G2674" s="50">
        <v>27791024</v>
      </c>
    </row>
    <row r="2675" spans="1:7" x14ac:dyDescent="0.2">
      <c r="A2675" s="50">
        <v>50251</v>
      </c>
      <c r="B2675" s="50">
        <v>2015</v>
      </c>
      <c r="C2675" s="50" t="str">
        <f t="shared" si="41"/>
        <v>502512015</v>
      </c>
      <c r="D2675" s="50">
        <f>VLOOKUP(A2675,CATMUN!$B$2:$G$1123,6,0)</f>
        <v>15</v>
      </c>
      <c r="E2675" s="50" t="s">
        <v>1783</v>
      </c>
      <c r="F2675" s="50">
        <v>3638</v>
      </c>
      <c r="G2675" s="50">
        <v>23350.427729999999</v>
      </c>
    </row>
    <row r="2676" spans="1:7" x14ac:dyDescent="0.2">
      <c r="A2676" s="50">
        <v>50251</v>
      </c>
      <c r="B2676" s="50">
        <v>2016</v>
      </c>
      <c r="C2676" s="50" t="str">
        <f t="shared" si="41"/>
        <v>502512016</v>
      </c>
      <c r="D2676" s="50">
        <f>VLOOKUP(A2676,CATMUN!$B$2:$G$1123,6,0)</f>
        <v>15</v>
      </c>
      <c r="E2676" s="50" t="s">
        <v>1783</v>
      </c>
      <c r="F2676" s="50">
        <v>3686387</v>
      </c>
      <c r="G2676" s="50">
        <v>25866452</v>
      </c>
    </row>
    <row r="2677" spans="1:7" x14ac:dyDescent="0.2">
      <c r="A2677" s="50">
        <v>50251</v>
      </c>
      <c r="B2677" s="50">
        <v>2017</v>
      </c>
      <c r="C2677" s="50" t="str">
        <f t="shared" si="41"/>
        <v>502512017</v>
      </c>
      <c r="D2677" s="50">
        <f>VLOOKUP(A2677,CATMUN!$B$2:$G$1123,6,0)</f>
        <v>15</v>
      </c>
      <c r="E2677" s="50" t="s">
        <v>1783</v>
      </c>
      <c r="F2677" s="50">
        <v>6369</v>
      </c>
      <c r="G2677" s="50">
        <v>38136.226560000003</v>
      </c>
    </row>
    <row r="2678" spans="1:7" x14ac:dyDescent="0.2">
      <c r="A2678" s="50">
        <v>50251</v>
      </c>
      <c r="B2678" s="50">
        <v>2018</v>
      </c>
      <c r="C2678" s="50" t="str">
        <f t="shared" si="41"/>
        <v>502512018</v>
      </c>
      <c r="D2678" s="50">
        <f>VLOOKUP(A2678,CATMUN!$B$2:$G$1123,6,0)</f>
        <v>15</v>
      </c>
      <c r="E2678" s="50" t="s">
        <v>1783</v>
      </c>
      <c r="F2678" s="50">
        <v>4055812</v>
      </c>
      <c r="G2678" s="50">
        <v>27791024</v>
      </c>
    </row>
    <row r="2679" spans="1:7" x14ac:dyDescent="0.2">
      <c r="A2679" s="50">
        <v>50270</v>
      </c>
      <c r="B2679" s="50">
        <v>2015</v>
      </c>
      <c r="C2679" s="50" t="str">
        <f t="shared" si="41"/>
        <v>502702015</v>
      </c>
      <c r="D2679" s="50">
        <f>VLOOKUP(A2679,CATMUN!$B$2:$G$1123,6,0)</f>
        <v>15</v>
      </c>
      <c r="E2679" s="50" t="s">
        <v>1784</v>
      </c>
      <c r="F2679" s="50">
        <v>1200</v>
      </c>
      <c r="G2679" s="50">
        <v>23350.427729999999</v>
      </c>
    </row>
    <row r="2680" spans="1:7" x14ac:dyDescent="0.2">
      <c r="A2680" s="50">
        <v>50270</v>
      </c>
      <c r="B2680" s="50">
        <v>2016</v>
      </c>
      <c r="C2680" s="50" t="str">
        <f t="shared" si="41"/>
        <v>502702016</v>
      </c>
      <c r="D2680" s="50">
        <f>VLOOKUP(A2680,CATMUN!$B$2:$G$1123,6,0)</f>
        <v>15</v>
      </c>
      <c r="E2680" s="50" t="s">
        <v>1784</v>
      </c>
      <c r="F2680" s="50">
        <v>911000</v>
      </c>
      <c r="G2680" s="50">
        <v>25866452</v>
      </c>
    </row>
    <row r="2681" spans="1:7" x14ac:dyDescent="0.2">
      <c r="A2681" s="50">
        <v>50270</v>
      </c>
      <c r="B2681" s="50">
        <v>2017</v>
      </c>
      <c r="C2681" s="50" t="str">
        <f t="shared" si="41"/>
        <v>502702017</v>
      </c>
      <c r="D2681" s="50">
        <f>VLOOKUP(A2681,CATMUN!$B$2:$G$1123,6,0)</f>
        <v>15</v>
      </c>
      <c r="E2681" s="50" t="s">
        <v>1784</v>
      </c>
      <c r="F2681" s="50">
        <v>925</v>
      </c>
      <c r="G2681" s="50">
        <v>38136.226560000003</v>
      </c>
    </row>
    <row r="2682" spans="1:7" x14ac:dyDescent="0.2">
      <c r="A2682" s="50">
        <v>50270</v>
      </c>
      <c r="B2682" s="50">
        <v>2018</v>
      </c>
      <c r="C2682" s="50" t="str">
        <f t="shared" si="41"/>
        <v>502702018</v>
      </c>
      <c r="D2682" s="50">
        <f>VLOOKUP(A2682,CATMUN!$B$2:$G$1123,6,0)</f>
        <v>15</v>
      </c>
      <c r="E2682" s="50" t="s">
        <v>1784</v>
      </c>
      <c r="F2682" s="50">
        <v>1028882</v>
      </c>
      <c r="G2682" s="50">
        <v>27791024</v>
      </c>
    </row>
    <row r="2683" spans="1:7" x14ac:dyDescent="0.2">
      <c r="A2683" s="50">
        <v>50287</v>
      </c>
      <c r="B2683" s="50">
        <v>2015</v>
      </c>
      <c r="C2683" s="50" t="str">
        <f t="shared" si="41"/>
        <v>502872015</v>
      </c>
      <c r="D2683" s="50">
        <f>VLOOKUP(A2683,CATMUN!$B$2:$G$1123,6,0)</f>
        <v>15</v>
      </c>
      <c r="E2683" s="50" t="s">
        <v>1785</v>
      </c>
      <c r="F2683" s="50">
        <v>13111</v>
      </c>
      <c r="G2683" s="50">
        <v>23350.427729999999</v>
      </c>
    </row>
    <row r="2684" spans="1:7" x14ac:dyDescent="0.2">
      <c r="A2684" s="50">
        <v>50287</v>
      </c>
      <c r="B2684" s="50">
        <v>2016</v>
      </c>
      <c r="C2684" s="50" t="str">
        <f t="shared" si="41"/>
        <v>502872016</v>
      </c>
      <c r="D2684" s="50">
        <f>VLOOKUP(A2684,CATMUN!$B$2:$G$1123,6,0)</f>
        <v>15</v>
      </c>
      <c r="E2684" s="50" t="s">
        <v>1785</v>
      </c>
      <c r="F2684" s="50">
        <v>15606230</v>
      </c>
      <c r="G2684" s="50">
        <v>25866452</v>
      </c>
    </row>
    <row r="2685" spans="1:7" x14ac:dyDescent="0.2">
      <c r="A2685" s="50">
        <v>50287</v>
      </c>
      <c r="B2685" s="50">
        <v>2017</v>
      </c>
      <c r="C2685" s="50" t="str">
        <f t="shared" si="41"/>
        <v>502872017</v>
      </c>
      <c r="D2685" s="50">
        <f>VLOOKUP(A2685,CATMUN!$B$2:$G$1123,6,0)</f>
        <v>15</v>
      </c>
      <c r="E2685" s="50" t="s">
        <v>1785</v>
      </c>
      <c r="F2685" s="50">
        <v>14328</v>
      </c>
      <c r="G2685" s="50">
        <v>38136.226560000003</v>
      </c>
    </row>
    <row r="2686" spans="1:7" x14ac:dyDescent="0.2">
      <c r="A2686" s="50">
        <v>50287</v>
      </c>
      <c r="B2686" s="50">
        <v>2018</v>
      </c>
      <c r="C2686" s="50" t="str">
        <f t="shared" si="41"/>
        <v>502872018</v>
      </c>
      <c r="D2686" s="50">
        <f>VLOOKUP(A2686,CATMUN!$B$2:$G$1123,6,0)</f>
        <v>15</v>
      </c>
      <c r="E2686" s="50" t="s">
        <v>1785</v>
      </c>
      <c r="F2686" s="50">
        <v>17171000</v>
      </c>
      <c r="G2686" s="50">
        <v>27791024</v>
      </c>
    </row>
    <row r="2687" spans="1:7" x14ac:dyDescent="0.2">
      <c r="A2687" s="50">
        <v>50313</v>
      </c>
      <c r="B2687" s="50">
        <v>2015</v>
      </c>
      <c r="C2687" s="50" t="str">
        <f t="shared" si="41"/>
        <v>503132015</v>
      </c>
      <c r="D2687" s="50">
        <f>VLOOKUP(A2687,CATMUN!$B$2:$G$1123,6,0)</f>
        <v>14</v>
      </c>
      <c r="E2687" s="50" t="s">
        <v>1585</v>
      </c>
      <c r="F2687" s="50">
        <v>304760</v>
      </c>
      <c r="G2687" s="50">
        <v>338773.03129999997</v>
      </c>
    </row>
    <row r="2688" spans="1:7" x14ac:dyDescent="0.2">
      <c r="A2688" s="50">
        <v>50313</v>
      </c>
      <c r="B2688" s="50">
        <v>2016</v>
      </c>
      <c r="C2688" s="50" t="str">
        <f t="shared" si="41"/>
        <v>503132016</v>
      </c>
      <c r="D2688" s="50">
        <f>VLOOKUP(A2688,CATMUN!$B$2:$G$1123,6,0)</f>
        <v>14</v>
      </c>
      <c r="E2688" s="50" t="s">
        <v>1585</v>
      </c>
      <c r="F2688" s="50">
        <v>379600174</v>
      </c>
      <c r="G2688" s="50">
        <v>218762448</v>
      </c>
    </row>
    <row r="2689" spans="1:7" x14ac:dyDescent="0.2">
      <c r="A2689" s="50">
        <v>50313</v>
      </c>
      <c r="B2689" s="50">
        <v>2017</v>
      </c>
      <c r="C2689" s="50" t="str">
        <f t="shared" si="41"/>
        <v>503132017</v>
      </c>
      <c r="D2689" s="50">
        <f>VLOOKUP(A2689,CATMUN!$B$2:$G$1123,6,0)</f>
        <v>14</v>
      </c>
      <c r="E2689" s="50" t="s">
        <v>1585</v>
      </c>
      <c r="F2689" s="50">
        <v>263280</v>
      </c>
      <c r="G2689" s="50">
        <v>181327</v>
      </c>
    </row>
    <row r="2690" spans="1:7" x14ac:dyDescent="0.2">
      <c r="A2690" s="50">
        <v>50313</v>
      </c>
      <c r="B2690" s="50">
        <v>2018</v>
      </c>
      <c r="C2690" s="50" t="str">
        <f t="shared" si="41"/>
        <v>503132018</v>
      </c>
      <c r="D2690" s="50">
        <f>VLOOKUP(A2690,CATMUN!$B$2:$G$1123,6,0)</f>
        <v>14</v>
      </c>
      <c r="E2690" s="50" t="s">
        <v>1585</v>
      </c>
      <c r="F2690" s="50">
        <v>307527118</v>
      </c>
      <c r="G2690" s="50">
        <v>221394400</v>
      </c>
    </row>
    <row r="2691" spans="1:7" x14ac:dyDescent="0.2">
      <c r="A2691" s="50">
        <v>50318</v>
      </c>
      <c r="B2691" s="50">
        <v>2015</v>
      </c>
      <c r="C2691" s="50" t="str">
        <f t="shared" ref="C2691:C2754" si="42">A2691&amp;B2691</f>
        <v>503182015</v>
      </c>
      <c r="D2691" s="50">
        <f>VLOOKUP(A2691,CATMUN!$B$2:$G$1123,6,0)</f>
        <v>15</v>
      </c>
      <c r="E2691" s="50" t="s">
        <v>1757</v>
      </c>
      <c r="F2691" s="50">
        <v>80843</v>
      </c>
      <c r="G2691" s="50">
        <v>23350.427729999999</v>
      </c>
    </row>
    <row r="2692" spans="1:7" x14ac:dyDescent="0.2">
      <c r="A2692" s="50">
        <v>50318</v>
      </c>
      <c r="B2692" s="50">
        <v>2016</v>
      </c>
      <c r="C2692" s="50" t="str">
        <f t="shared" si="42"/>
        <v>503182016</v>
      </c>
      <c r="D2692" s="50">
        <f>VLOOKUP(A2692,CATMUN!$B$2:$G$1123,6,0)</f>
        <v>15</v>
      </c>
      <c r="E2692" s="50" t="s">
        <v>1757</v>
      </c>
      <c r="F2692" s="50">
        <v>57529770</v>
      </c>
      <c r="G2692" s="50">
        <v>25866452</v>
      </c>
    </row>
    <row r="2693" spans="1:7" x14ac:dyDescent="0.2">
      <c r="A2693" s="50">
        <v>50318</v>
      </c>
      <c r="B2693" s="50">
        <v>2017</v>
      </c>
      <c r="C2693" s="50" t="str">
        <f t="shared" si="42"/>
        <v>503182017</v>
      </c>
      <c r="D2693" s="50">
        <f>VLOOKUP(A2693,CATMUN!$B$2:$G$1123,6,0)</f>
        <v>15</v>
      </c>
      <c r="E2693" s="50" t="s">
        <v>1757</v>
      </c>
      <c r="F2693" s="50">
        <v>132999</v>
      </c>
      <c r="G2693" s="50">
        <v>38136.226560000003</v>
      </c>
    </row>
    <row r="2694" spans="1:7" x14ac:dyDescent="0.2">
      <c r="A2694" s="50">
        <v>50318</v>
      </c>
      <c r="B2694" s="50">
        <v>2018</v>
      </c>
      <c r="C2694" s="50" t="str">
        <f t="shared" si="42"/>
        <v>503182018</v>
      </c>
      <c r="D2694" s="50">
        <f>VLOOKUP(A2694,CATMUN!$B$2:$G$1123,6,0)</f>
        <v>15</v>
      </c>
      <c r="E2694" s="50" t="s">
        <v>1757</v>
      </c>
      <c r="F2694" s="50">
        <v>132625268</v>
      </c>
      <c r="G2694" s="50">
        <v>27791024</v>
      </c>
    </row>
    <row r="2695" spans="1:7" x14ac:dyDescent="0.2">
      <c r="A2695" s="50">
        <v>50325</v>
      </c>
      <c r="B2695" s="50">
        <v>2015</v>
      </c>
      <c r="C2695" s="50" t="str">
        <f t="shared" si="42"/>
        <v>503252015</v>
      </c>
      <c r="D2695" s="50">
        <f>VLOOKUP(A2695,CATMUN!$B$2:$G$1123,6,0)</f>
        <v>15</v>
      </c>
      <c r="E2695" s="50" t="s">
        <v>1786</v>
      </c>
      <c r="F2695" s="50">
        <v>889</v>
      </c>
      <c r="G2695" s="50">
        <v>100012.99219999999</v>
      </c>
    </row>
    <row r="2696" spans="1:7" x14ac:dyDescent="0.2">
      <c r="A2696" s="50">
        <v>50325</v>
      </c>
      <c r="B2696" s="50">
        <v>2016</v>
      </c>
      <c r="C2696" s="50" t="str">
        <f t="shared" si="42"/>
        <v>503252016</v>
      </c>
      <c r="D2696" s="50">
        <f>VLOOKUP(A2696,CATMUN!$B$2:$G$1123,6,0)</f>
        <v>15</v>
      </c>
      <c r="E2696" s="50" t="s">
        <v>1786</v>
      </c>
      <c r="F2696" s="50">
        <v>8293000</v>
      </c>
      <c r="G2696" s="50">
        <v>89622032</v>
      </c>
    </row>
    <row r="2697" spans="1:7" x14ac:dyDescent="0.2">
      <c r="A2697" s="50">
        <v>50325</v>
      </c>
      <c r="B2697" s="50">
        <v>2017</v>
      </c>
      <c r="C2697" s="50" t="str">
        <f t="shared" si="42"/>
        <v>503252017</v>
      </c>
      <c r="D2697" s="50">
        <f>VLOOKUP(A2697,CATMUN!$B$2:$G$1123,6,0)</f>
        <v>15</v>
      </c>
      <c r="E2697" s="50" t="s">
        <v>1786</v>
      </c>
      <c r="F2697" s="50">
        <v>923</v>
      </c>
      <c r="G2697" s="50">
        <v>101419.7031</v>
      </c>
    </row>
    <row r="2698" spans="1:7" x14ac:dyDescent="0.2">
      <c r="A2698" s="50">
        <v>50325</v>
      </c>
      <c r="B2698" s="50">
        <v>2018</v>
      </c>
      <c r="C2698" s="50" t="str">
        <f t="shared" si="42"/>
        <v>503252018</v>
      </c>
      <c r="D2698" s="50">
        <f>VLOOKUP(A2698,CATMUN!$B$2:$G$1123,6,0)</f>
        <v>15</v>
      </c>
      <c r="E2698" s="50" t="s">
        <v>1786</v>
      </c>
      <c r="F2698" s="50">
        <v>3366800</v>
      </c>
      <c r="G2698" s="50">
        <v>135966816</v>
      </c>
    </row>
    <row r="2699" spans="1:7" x14ac:dyDescent="0.2">
      <c r="A2699" s="50">
        <v>50330</v>
      </c>
      <c r="B2699" s="50">
        <v>2015</v>
      </c>
      <c r="C2699" s="50" t="str">
        <f t="shared" si="42"/>
        <v>503302015</v>
      </c>
      <c r="D2699" s="50">
        <f>VLOOKUP(A2699,CATMUN!$B$2:$G$1123,6,0)</f>
        <v>15</v>
      </c>
      <c r="E2699" s="50" t="s">
        <v>1787</v>
      </c>
      <c r="F2699" s="50">
        <v>8794</v>
      </c>
      <c r="G2699" s="50">
        <v>100012.99219999999</v>
      </c>
    </row>
    <row r="2700" spans="1:7" x14ac:dyDescent="0.2">
      <c r="A2700" s="50">
        <v>50330</v>
      </c>
      <c r="B2700" s="50">
        <v>2016</v>
      </c>
      <c r="C2700" s="50" t="str">
        <f t="shared" si="42"/>
        <v>503302016</v>
      </c>
      <c r="D2700" s="50">
        <f>VLOOKUP(A2700,CATMUN!$B$2:$G$1123,6,0)</f>
        <v>15</v>
      </c>
      <c r="E2700" s="50" t="s">
        <v>1787</v>
      </c>
      <c r="F2700" s="50">
        <v>7366171</v>
      </c>
      <c r="G2700" s="50">
        <v>89622032</v>
      </c>
    </row>
    <row r="2701" spans="1:7" x14ac:dyDescent="0.2">
      <c r="A2701" s="50">
        <v>50330</v>
      </c>
      <c r="B2701" s="50">
        <v>2017</v>
      </c>
      <c r="C2701" s="50" t="str">
        <f t="shared" si="42"/>
        <v>503302017</v>
      </c>
      <c r="D2701" s="50">
        <f>VLOOKUP(A2701,CATMUN!$B$2:$G$1123,6,0)</f>
        <v>15</v>
      </c>
      <c r="E2701" s="50" t="s">
        <v>1787</v>
      </c>
      <c r="F2701" s="50">
        <v>5103</v>
      </c>
      <c r="G2701" s="50">
        <v>101419.7031</v>
      </c>
    </row>
    <row r="2702" spans="1:7" x14ac:dyDescent="0.2">
      <c r="A2702" s="50">
        <v>50330</v>
      </c>
      <c r="B2702" s="50">
        <v>2018</v>
      </c>
      <c r="C2702" s="50" t="str">
        <f t="shared" si="42"/>
        <v>503302018</v>
      </c>
      <c r="D2702" s="50">
        <f>VLOOKUP(A2702,CATMUN!$B$2:$G$1123,6,0)</f>
        <v>15</v>
      </c>
      <c r="E2702" s="50" t="s">
        <v>1787</v>
      </c>
      <c r="F2702" s="50">
        <v>25686677</v>
      </c>
      <c r="G2702" s="50">
        <v>135966816</v>
      </c>
    </row>
    <row r="2703" spans="1:7" x14ac:dyDescent="0.2">
      <c r="A2703" s="50">
        <v>50350</v>
      </c>
      <c r="B2703" s="50">
        <v>2015</v>
      </c>
      <c r="C2703" s="50" t="str">
        <f t="shared" si="42"/>
        <v>503502015</v>
      </c>
      <c r="D2703" s="50">
        <f>VLOOKUP(A2703,CATMUN!$B$2:$G$1123,6,0)</f>
        <v>15</v>
      </c>
      <c r="E2703" s="50" t="s">
        <v>1788</v>
      </c>
      <c r="F2703" s="50">
        <v>7111</v>
      </c>
      <c r="G2703" s="50">
        <v>23350.427729999999</v>
      </c>
    </row>
    <row r="2704" spans="1:7" x14ac:dyDescent="0.2">
      <c r="A2704" s="50">
        <v>50350</v>
      </c>
      <c r="B2704" s="50">
        <v>2016</v>
      </c>
      <c r="C2704" s="50" t="str">
        <f t="shared" si="42"/>
        <v>503502016</v>
      </c>
      <c r="D2704" s="50">
        <f>VLOOKUP(A2704,CATMUN!$B$2:$G$1123,6,0)</f>
        <v>15</v>
      </c>
      <c r="E2704" s="50" t="s">
        <v>1788</v>
      </c>
      <c r="F2704" s="50">
        <v>17634401</v>
      </c>
      <c r="G2704" s="50">
        <v>25866452</v>
      </c>
    </row>
    <row r="2705" spans="1:7" x14ac:dyDescent="0.2">
      <c r="A2705" s="50">
        <v>50350</v>
      </c>
      <c r="B2705" s="50">
        <v>2017</v>
      </c>
      <c r="C2705" s="50" t="str">
        <f t="shared" si="42"/>
        <v>503502017</v>
      </c>
      <c r="D2705" s="50">
        <f>VLOOKUP(A2705,CATMUN!$B$2:$G$1123,6,0)</f>
        <v>15</v>
      </c>
      <c r="E2705" s="50" t="s">
        <v>1788</v>
      </c>
      <c r="F2705" s="50">
        <v>16952</v>
      </c>
      <c r="G2705" s="50">
        <v>38136.226560000003</v>
      </c>
    </row>
    <row r="2706" spans="1:7" x14ac:dyDescent="0.2">
      <c r="A2706" s="50">
        <v>50350</v>
      </c>
      <c r="B2706" s="50">
        <v>2018</v>
      </c>
      <c r="C2706" s="50" t="str">
        <f t="shared" si="42"/>
        <v>503502018</v>
      </c>
      <c r="D2706" s="50">
        <f>VLOOKUP(A2706,CATMUN!$B$2:$G$1123,6,0)</f>
        <v>15</v>
      </c>
      <c r="E2706" s="50" t="s">
        <v>1788</v>
      </c>
      <c r="F2706" s="50">
        <v>432000</v>
      </c>
      <c r="G2706" s="50">
        <v>27791024</v>
      </c>
    </row>
    <row r="2707" spans="1:7" x14ac:dyDescent="0.2">
      <c r="A2707" s="50">
        <v>50370</v>
      </c>
      <c r="B2707" s="50">
        <v>2015</v>
      </c>
      <c r="C2707" s="50" t="str">
        <f t="shared" si="42"/>
        <v>503702015</v>
      </c>
      <c r="D2707" s="50">
        <f>VLOOKUP(A2707,CATMUN!$B$2:$G$1123,6,0)</f>
        <v>15</v>
      </c>
      <c r="E2707" s="50" t="s">
        <v>1789</v>
      </c>
      <c r="F2707" s="50">
        <v>2033</v>
      </c>
      <c r="G2707" s="50">
        <v>23350.427729999999</v>
      </c>
    </row>
    <row r="2708" spans="1:7" x14ac:dyDescent="0.2">
      <c r="A2708" s="50">
        <v>50370</v>
      </c>
      <c r="B2708" s="50">
        <v>2016</v>
      </c>
      <c r="C2708" s="50" t="str">
        <f t="shared" si="42"/>
        <v>503702016</v>
      </c>
      <c r="D2708" s="50">
        <f>VLOOKUP(A2708,CATMUN!$B$2:$G$1123,6,0)</f>
        <v>15</v>
      </c>
      <c r="E2708" s="50" t="s">
        <v>1789</v>
      </c>
      <c r="F2708" s="50">
        <v>3267000</v>
      </c>
      <c r="G2708" s="50">
        <v>25866452</v>
      </c>
    </row>
    <row r="2709" spans="1:7" x14ac:dyDescent="0.2">
      <c r="A2709" s="50">
        <v>50370</v>
      </c>
      <c r="B2709" s="50">
        <v>2017</v>
      </c>
      <c r="C2709" s="50" t="str">
        <f t="shared" si="42"/>
        <v>503702017</v>
      </c>
      <c r="D2709" s="50">
        <f>VLOOKUP(A2709,CATMUN!$B$2:$G$1123,6,0)</f>
        <v>15</v>
      </c>
      <c r="E2709" s="50" t="s">
        <v>1789</v>
      </c>
      <c r="F2709" s="50">
        <v>1522</v>
      </c>
      <c r="G2709" s="50">
        <v>38136.226560000003</v>
      </c>
    </row>
    <row r="2710" spans="1:7" x14ac:dyDescent="0.2">
      <c r="A2710" s="50">
        <v>50370</v>
      </c>
      <c r="B2710" s="50">
        <v>2018</v>
      </c>
      <c r="C2710" s="50" t="str">
        <f t="shared" si="42"/>
        <v>503702018</v>
      </c>
      <c r="D2710" s="50">
        <f>VLOOKUP(A2710,CATMUN!$B$2:$G$1123,6,0)</f>
        <v>15</v>
      </c>
      <c r="E2710" s="50" t="s">
        <v>1789</v>
      </c>
      <c r="F2710" s="50">
        <v>3804000</v>
      </c>
      <c r="G2710" s="50">
        <v>27791024</v>
      </c>
    </row>
    <row r="2711" spans="1:7" x14ac:dyDescent="0.2">
      <c r="A2711" s="50">
        <v>50400</v>
      </c>
      <c r="B2711" s="50">
        <v>2015</v>
      </c>
      <c r="C2711" s="50" t="str">
        <f t="shared" si="42"/>
        <v>504002015</v>
      </c>
      <c r="D2711" s="50">
        <f>VLOOKUP(A2711,CATMUN!$B$2:$G$1123,6,0)</f>
        <v>15</v>
      </c>
      <c r="E2711" s="50" t="s">
        <v>1790</v>
      </c>
      <c r="F2711" s="50">
        <v>5653</v>
      </c>
      <c r="G2711" s="50">
        <v>23350.427729999999</v>
      </c>
    </row>
    <row r="2712" spans="1:7" x14ac:dyDescent="0.2">
      <c r="A2712" s="50">
        <v>50400</v>
      </c>
      <c r="B2712" s="50">
        <v>2016</v>
      </c>
      <c r="C2712" s="50" t="str">
        <f t="shared" si="42"/>
        <v>504002016</v>
      </c>
      <c r="D2712" s="50">
        <f>VLOOKUP(A2712,CATMUN!$B$2:$G$1123,6,0)</f>
        <v>15</v>
      </c>
      <c r="E2712" s="50" t="s">
        <v>1790</v>
      </c>
      <c r="F2712" s="50">
        <v>44914225</v>
      </c>
      <c r="G2712" s="50">
        <v>25866452</v>
      </c>
    </row>
    <row r="2713" spans="1:7" x14ac:dyDescent="0.2">
      <c r="A2713" s="50">
        <v>50400</v>
      </c>
      <c r="B2713" s="50">
        <v>2017</v>
      </c>
      <c r="C2713" s="50" t="str">
        <f t="shared" si="42"/>
        <v>504002017</v>
      </c>
      <c r="D2713" s="50">
        <f>VLOOKUP(A2713,CATMUN!$B$2:$G$1123,6,0)</f>
        <v>15</v>
      </c>
      <c r="E2713" s="50" t="s">
        <v>1790</v>
      </c>
      <c r="F2713" s="50">
        <v>5552</v>
      </c>
      <c r="G2713" s="50">
        <v>38136.226560000003</v>
      </c>
    </row>
    <row r="2714" spans="1:7" x14ac:dyDescent="0.2">
      <c r="A2714" s="50">
        <v>50400</v>
      </c>
      <c r="B2714" s="50">
        <v>2018</v>
      </c>
      <c r="C2714" s="50" t="str">
        <f t="shared" si="42"/>
        <v>504002018</v>
      </c>
      <c r="D2714" s="50">
        <f>VLOOKUP(A2714,CATMUN!$B$2:$G$1123,6,0)</f>
        <v>15</v>
      </c>
      <c r="E2714" s="50" t="s">
        <v>1790</v>
      </c>
      <c r="F2714" s="50">
        <v>7400680</v>
      </c>
      <c r="G2714" s="50">
        <v>27791024</v>
      </c>
    </row>
    <row r="2715" spans="1:7" x14ac:dyDescent="0.2">
      <c r="A2715" s="50">
        <v>50450</v>
      </c>
      <c r="B2715" s="50">
        <v>2015</v>
      </c>
      <c r="C2715" s="50" t="str">
        <f t="shared" si="42"/>
        <v>504502015</v>
      </c>
      <c r="D2715" s="50">
        <f>VLOOKUP(A2715,CATMUN!$B$2:$G$1123,6,0)</f>
        <v>15</v>
      </c>
      <c r="E2715" s="50" t="s">
        <v>1791</v>
      </c>
      <c r="F2715" s="50">
        <v>4616</v>
      </c>
      <c r="G2715" s="50">
        <v>100012.99219999999</v>
      </c>
    </row>
    <row r="2716" spans="1:7" x14ac:dyDescent="0.2">
      <c r="A2716" s="50">
        <v>50450</v>
      </c>
      <c r="B2716" s="50">
        <v>2016</v>
      </c>
      <c r="C2716" s="50" t="str">
        <f t="shared" si="42"/>
        <v>504502016</v>
      </c>
      <c r="D2716" s="50">
        <f>VLOOKUP(A2716,CATMUN!$B$2:$G$1123,6,0)</f>
        <v>15</v>
      </c>
      <c r="E2716" s="50" t="s">
        <v>1791</v>
      </c>
      <c r="F2716" s="50">
        <v>2536000</v>
      </c>
      <c r="G2716" s="50">
        <v>89622032</v>
      </c>
    </row>
    <row r="2717" spans="1:7" x14ac:dyDescent="0.2">
      <c r="A2717" s="50">
        <v>50450</v>
      </c>
      <c r="B2717" s="50">
        <v>2017</v>
      </c>
      <c r="C2717" s="50" t="str">
        <f t="shared" si="42"/>
        <v>504502017</v>
      </c>
      <c r="D2717" s="50">
        <f>VLOOKUP(A2717,CATMUN!$B$2:$G$1123,6,0)</f>
        <v>15</v>
      </c>
      <c r="E2717" s="50" t="s">
        <v>1791</v>
      </c>
      <c r="F2717" s="50">
        <v>837</v>
      </c>
      <c r="G2717" s="50">
        <v>101419.7031</v>
      </c>
    </row>
    <row r="2718" spans="1:7" x14ac:dyDescent="0.2">
      <c r="A2718" s="50">
        <v>50450</v>
      </c>
      <c r="B2718" s="50">
        <v>2018</v>
      </c>
      <c r="C2718" s="50" t="str">
        <f t="shared" si="42"/>
        <v>504502018</v>
      </c>
      <c r="D2718" s="50">
        <f>VLOOKUP(A2718,CATMUN!$B$2:$G$1123,6,0)</f>
        <v>15</v>
      </c>
      <c r="E2718" s="50" t="s">
        <v>1791</v>
      </c>
      <c r="F2718" s="50">
        <v>3198752</v>
      </c>
      <c r="G2718" s="50">
        <v>135966816</v>
      </c>
    </row>
    <row r="2719" spans="1:7" x14ac:dyDescent="0.2">
      <c r="A2719" s="50">
        <v>50568</v>
      </c>
      <c r="B2719" s="50">
        <v>2015</v>
      </c>
      <c r="C2719" s="50" t="str">
        <f t="shared" si="42"/>
        <v>505682015</v>
      </c>
      <c r="D2719" s="50">
        <f>VLOOKUP(A2719,CATMUN!$B$2:$G$1123,6,0)</f>
        <v>15</v>
      </c>
      <c r="E2719" s="50" t="s">
        <v>1792</v>
      </c>
      <c r="F2719" s="50">
        <v>2937078.63</v>
      </c>
      <c r="G2719" s="50">
        <v>100012.99219999999</v>
      </c>
    </row>
    <row r="2720" spans="1:7" x14ac:dyDescent="0.2">
      <c r="A2720" s="50">
        <v>50568</v>
      </c>
      <c r="B2720" s="50">
        <v>2016</v>
      </c>
      <c r="C2720" s="50" t="str">
        <f t="shared" si="42"/>
        <v>505682016</v>
      </c>
      <c r="D2720" s="50">
        <f>VLOOKUP(A2720,CATMUN!$B$2:$G$1123,6,0)</f>
        <v>15</v>
      </c>
      <c r="E2720" s="50" t="s">
        <v>1792</v>
      </c>
      <c r="F2720" s="50">
        <v>2541871871</v>
      </c>
      <c r="G2720" s="50">
        <v>89622032</v>
      </c>
    </row>
    <row r="2721" spans="1:7" x14ac:dyDescent="0.2">
      <c r="A2721" s="50">
        <v>50568</v>
      </c>
      <c r="B2721" s="50">
        <v>2017</v>
      </c>
      <c r="C2721" s="50" t="str">
        <f t="shared" si="42"/>
        <v>505682017</v>
      </c>
      <c r="D2721" s="50">
        <f>VLOOKUP(A2721,CATMUN!$B$2:$G$1123,6,0)</f>
        <v>15</v>
      </c>
      <c r="E2721" s="50" t="s">
        <v>1792</v>
      </c>
      <c r="F2721" s="50">
        <v>2680538.7799999998</v>
      </c>
      <c r="G2721" s="50">
        <v>101419.7031</v>
      </c>
    </row>
    <row r="2722" spans="1:7" x14ac:dyDescent="0.2">
      <c r="A2722" s="50">
        <v>50568</v>
      </c>
      <c r="B2722" s="50">
        <v>2018</v>
      </c>
      <c r="C2722" s="50" t="str">
        <f t="shared" si="42"/>
        <v>505682018</v>
      </c>
      <c r="D2722" s="50">
        <f>VLOOKUP(A2722,CATMUN!$B$2:$G$1123,6,0)</f>
        <v>15</v>
      </c>
      <c r="E2722" s="50" t="s">
        <v>1792</v>
      </c>
      <c r="F2722" s="50">
        <v>2346715827</v>
      </c>
      <c r="G2722" s="50">
        <v>135966816</v>
      </c>
    </row>
    <row r="2723" spans="1:7" x14ac:dyDescent="0.2">
      <c r="A2723" s="50">
        <v>50573</v>
      </c>
      <c r="B2723" s="50">
        <v>2015</v>
      </c>
      <c r="C2723" s="50" t="str">
        <f t="shared" si="42"/>
        <v>505732015</v>
      </c>
      <c r="D2723" s="50">
        <f>VLOOKUP(A2723,CATMUN!$B$2:$G$1123,6,0)</f>
        <v>15</v>
      </c>
      <c r="E2723" s="50" t="s">
        <v>1793</v>
      </c>
      <c r="F2723" s="50">
        <v>170847</v>
      </c>
      <c r="G2723" s="50">
        <v>100012.99219999999</v>
      </c>
    </row>
    <row r="2724" spans="1:7" x14ac:dyDescent="0.2">
      <c r="A2724" s="50">
        <v>50573</v>
      </c>
      <c r="B2724" s="50">
        <v>2016</v>
      </c>
      <c r="C2724" s="50" t="str">
        <f t="shared" si="42"/>
        <v>505732016</v>
      </c>
      <c r="D2724" s="50">
        <f>VLOOKUP(A2724,CATMUN!$B$2:$G$1123,6,0)</f>
        <v>15</v>
      </c>
      <c r="E2724" s="50" t="s">
        <v>1793</v>
      </c>
      <c r="F2724" s="50">
        <v>225766138</v>
      </c>
      <c r="G2724" s="50">
        <v>89622032</v>
      </c>
    </row>
    <row r="2725" spans="1:7" x14ac:dyDescent="0.2">
      <c r="A2725" s="50">
        <v>50573</v>
      </c>
      <c r="B2725" s="50">
        <v>2017</v>
      </c>
      <c r="C2725" s="50" t="str">
        <f t="shared" si="42"/>
        <v>505732017</v>
      </c>
      <c r="D2725" s="50">
        <f>VLOOKUP(A2725,CATMUN!$B$2:$G$1123,6,0)</f>
        <v>15</v>
      </c>
      <c r="E2725" s="50" t="s">
        <v>1793</v>
      </c>
      <c r="F2725" s="50">
        <v>136446</v>
      </c>
      <c r="G2725" s="50">
        <v>101419.7031</v>
      </c>
    </row>
    <row r="2726" spans="1:7" x14ac:dyDescent="0.2">
      <c r="A2726" s="50">
        <v>50573</v>
      </c>
      <c r="B2726" s="50">
        <v>2018</v>
      </c>
      <c r="C2726" s="50" t="str">
        <f t="shared" si="42"/>
        <v>505732018</v>
      </c>
      <c r="D2726" s="50">
        <f>VLOOKUP(A2726,CATMUN!$B$2:$G$1123,6,0)</f>
        <v>15</v>
      </c>
      <c r="E2726" s="50" t="s">
        <v>1793</v>
      </c>
      <c r="F2726" s="50">
        <v>365415982</v>
      </c>
      <c r="G2726" s="50">
        <v>135966816</v>
      </c>
    </row>
    <row r="2727" spans="1:7" x14ac:dyDescent="0.2">
      <c r="A2727" s="50">
        <v>50577</v>
      </c>
      <c r="B2727" s="50">
        <v>2015</v>
      </c>
      <c r="C2727" s="50" t="str">
        <f t="shared" si="42"/>
        <v>505772015</v>
      </c>
      <c r="D2727" s="50">
        <f>VLOOKUP(A2727,CATMUN!$B$2:$G$1123,6,0)</f>
        <v>15</v>
      </c>
      <c r="E2727" s="50" t="s">
        <v>1794</v>
      </c>
      <c r="F2727" s="50">
        <v>18681</v>
      </c>
      <c r="G2727" s="50">
        <v>23350.427729999999</v>
      </c>
    </row>
    <row r="2728" spans="1:7" x14ac:dyDescent="0.2">
      <c r="A2728" s="50">
        <v>50577</v>
      </c>
      <c r="B2728" s="50">
        <v>2016</v>
      </c>
      <c r="C2728" s="50" t="str">
        <f t="shared" si="42"/>
        <v>505772016</v>
      </c>
      <c r="D2728" s="50">
        <f>VLOOKUP(A2728,CATMUN!$B$2:$G$1123,6,0)</f>
        <v>15</v>
      </c>
      <c r="E2728" s="50" t="s">
        <v>1794</v>
      </c>
      <c r="F2728" s="50">
        <v>16428200</v>
      </c>
      <c r="G2728" s="50">
        <v>25866452</v>
      </c>
    </row>
    <row r="2729" spans="1:7" x14ac:dyDescent="0.2">
      <c r="A2729" s="50">
        <v>50577</v>
      </c>
      <c r="B2729" s="50">
        <v>2017</v>
      </c>
      <c r="C2729" s="50" t="str">
        <f t="shared" si="42"/>
        <v>505772017</v>
      </c>
      <c r="D2729" s="50">
        <f>VLOOKUP(A2729,CATMUN!$B$2:$G$1123,6,0)</f>
        <v>15</v>
      </c>
      <c r="E2729" s="50" t="s">
        <v>1794</v>
      </c>
      <c r="F2729" s="50">
        <v>32421</v>
      </c>
      <c r="G2729" s="50">
        <v>38136.226560000003</v>
      </c>
    </row>
    <row r="2730" spans="1:7" x14ac:dyDescent="0.2">
      <c r="A2730" s="50">
        <v>50577</v>
      </c>
      <c r="B2730" s="50">
        <v>2018</v>
      </c>
      <c r="C2730" s="50" t="str">
        <f t="shared" si="42"/>
        <v>505772018</v>
      </c>
      <c r="D2730" s="50">
        <f>VLOOKUP(A2730,CATMUN!$B$2:$G$1123,6,0)</f>
        <v>15</v>
      </c>
      <c r="E2730" s="50" t="s">
        <v>1794</v>
      </c>
      <c r="F2730" s="50">
        <v>11967392</v>
      </c>
      <c r="G2730" s="50">
        <v>27791024</v>
      </c>
    </row>
    <row r="2731" spans="1:7" x14ac:dyDescent="0.2">
      <c r="A2731" s="50">
        <v>50590</v>
      </c>
      <c r="B2731" s="50">
        <v>2015</v>
      </c>
      <c r="C2731" s="50" t="str">
        <f t="shared" si="42"/>
        <v>505902015</v>
      </c>
      <c r="D2731" s="50">
        <f>VLOOKUP(A2731,CATMUN!$B$2:$G$1123,6,0)</f>
        <v>15</v>
      </c>
      <c r="E2731" s="50" t="s">
        <v>1450</v>
      </c>
      <c r="F2731" s="50">
        <v>38216</v>
      </c>
      <c r="G2731" s="50">
        <v>100012.99219999999</v>
      </c>
    </row>
    <row r="2732" spans="1:7" x14ac:dyDescent="0.2">
      <c r="A2732" s="50">
        <v>50590</v>
      </c>
      <c r="B2732" s="50">
        <v>2016</v>
      </c>
      <c r="C2732" s="50" t="str">
        <f t="shared" si="42"/>
        <v>505902016</v>
      </c>
      <c r="D2732" s="50">
        <f>VLOOKUP(A2732,CATMUN!$B$2:$G$1123,6,0)</f>
        <v>15</v>
      </c>
      <c r="E2732" s="50" t="s">
        <v>1450</v>
      </c>
      <c r="F2732" s="50">
        <v>48769772</v>
      </c>
      <c r="G2732" s="50">
        <v>89622032</v>
      </c>
    </row>
    <row r="2733" spans="1:7" x14ac:dyDescent="0.2">
      <c r="A2733" s="50">
        <v>50590</v>
      </c>
      <c r="B2733" s="50">
        <v>2017</v>
      </c>
      <c r="C2733" s="50" t="str">
        <f t="shared" si="42"/>
        <v>505902017</v>
      </c>
      <c r="D2733" s="50">
        <f>VLOOKUP(A2733,CATMUN!$B$2:$G$1123,6,0)</f>
        <v>15</v>
      </c>
      <c r="E2733" s="50" t="s">
        <v>1450</v>
      </c>
      <c r="F2733" s="50">
        <v>3475</v>
      </c>
      <c r="G2733" s="50">
        <v>101419.7031</v>
      </c>
    </row>
    <row r="2734" spans="1:7" x14ac:dyDescent="0.2">
      <c r="A2734" s="50">
        <v>50590</v>
      </c>
      <c r="B2734" s="50">
        <v>2018</v>
      </c>
      <c r="C2734" s="50" t="str">
        <f t="shared" si="42"/>
        <v>505902018</v>
      </c>
      <c r="D2734" s="50">
        <f>VLOOKUP(A2734,CATMUN!$B$2:$G$1123,6,0)</f>
        <v>15</v>
      </c>
      <c r="E2734" s="50" t="s">
        <v>1450</v>
      </c>
      <c r="F2734" s="50">
        <v>73252000</v>
      </c>
      <c r="G2734" s="50">
        <v>135966816</v>
      </c>
    </row>
    <row r="2735" spans="1:7" x14ac:dyDescent="0.2">
      <c r="A2735" s="50">
        <v>50606</v>
      </c>
      <c r="B2735" s="50">
        <v>2015</v>
      </c>
      <c r="C2735" s="50" t="str">
        <f t="shared" si="42"/>
        <v>506062015</v>
      </c>
      <c r="D2735" s="50">
        <f>VLOOKUP(A2735,CATMUN!$B$2:$G$1123,6,0)</f>
        <v>14</v>
      </c>
      <c r="E2735" s="50" t="s">
        <v>1795</v>
      </c>
      <c r="F2735" s="50">
        <v>34866</v>
      </c>
      <c r="G2735" s="50">
        <v>338773.03129999997</v>
      </c>
    </row>
    <row r="2736" spans="1:7" x14ac:dyDescent="0.2">
      <c r="A2736" s="50">
        <v>50606</v>
      </c>
      <c r="B2736" s="50">
        <v>2016</v>
      </c>
      <c r="C2736" s="50" t="str">
        <f t="shared" si="42"/>
        <v>506062016</v>
      </c>
      <c r="D2736" s="50">
        <f>VLOOKUP(A2736,CATMUN!$B$2:$G$1123,6,0)</f>
        <v>14</v>
      </c>
      <c r="E2736" s="50" t="s">
        <v>1795</v>
      </c>
      <c r="F2736" s="50">
        <v>49233155</v>
      </c>
      <c r="G2736" s="50">
        <v>218762448</v>
      </c>
    </row>
    <row r="2737" spans="1:7" x14ac:dyDescent="0.2">
      <c r="A2737" s="50">
        <v>50606</v>
      </c>
      <c r="B2737" s="50">
        <v>2017</v>
      </c>
      <c r="C2737" s="50" t="str">
        <f t="shared" si="42"/>
        <v>506062017</v>
      </c>
      <c r="D2737" s="50">
        <f>VLOOKUP(A2737,CATMUN!$B$2:$G$1123,6,0)</f>
        <v>14</v>
      </c>
      <c r="E2737" s="50" t="s">
        <v>1795</v>
      </c>
      <c r="F2737" s="50">
        <v>39919</v>
      </c>
      <c r="G2737" s="50">
        <v>181327</v>
      </c>
    </row>
    <row r="2738" spans="1:7" x14ac:dyDescent="0.2">
      <c r="A2738" s="50">
        <v>50606</v>
      </c>
      <c r="B2738" s="50">
        <v>2018</v>
      </c>
      <c r="C2738" s="50" t="str">
        <f t="shared" si="42"/>
        <v>506062018</v>
      </c>
      <c r="D2738" s="50">
        <f>VLOOKUP(A2738,CATMUN!$B$2:$G$1123,6,0)</f>
        <v>14</v>
      </c>
      <c r="E2738" s="50" t="s">
        <v>1795</v>
      </c>
      <c r="F2738" s="50">
        <v>29411735</v>
      </c>
      <c r="G2738" s="50">
        <v>221394400</v>
      </c>
    </row>
    <row r="2739" spans="1:7" x14ac:dyDescent="0.2">
      <c r="A2739" s="50">
        <v>50680</v>
      </c>
      <c r="B2739" s="50">
        <v>2015</v>
      </c>
      <c r="C2739" s="50" t="str">
        <f t="shared" si="42"/>
        <v>506802015</v>
      </c>
      <c r="D2739" s="50">
        <f>VLOOKUP(A2739,CATMUN!$B$2:$G$1123,6,0)</f>
        <v>15</v>
      </c>
      <c r="E2739" s="50" t="s">
        <v>1796</v>
      </c>
      <c r="F2739" s="50">
        <v>33142</v>
      </c>
      <c r="G2739" s="50">
        <v>23350.427729999999</v>
      </c>
    </row>
    <row r="2740" spans="1:7" x14ac:dyDescent="0.2">
      <c r="A2740" s="50">
        <v>50680</v>
      </c>
      <c r="B2740" s="50">
        <v>2016</v>
      </c>
      <c r="C2740" s="50" t="str">
        <f t="shared" si="42"/>
        <v>506802016</v>
      </c>
      <c r="D2740" s="50">
        <f>VLOOKUP(A2740,CATMUN!$B$2:$G$1123,6,0)</f>
        <v>15</v>
      </c>
      <c r="E2740" s="50" t="s">
        <v>1796</v>
      </c>
      <c r="F2740" s="50">
        <v>16682848</v>
      </c>
      <c r="G2740" s="50">
        <v>25866452</v>
      </c>
    </row>
    <row r="2741" spans="1:7" x14ac:dyDescent="0.2">
      <c r="A2741" s="50">
        <v>50680</v>
      </c>
      <c r="B2741" s="50">
        <v>2017</v>
      </c>
      <c r="C2741" s="50" t="str">
        <f t="shared" si="42"/>
        <v>506802017</v>
      </c>
      <c r="D2741" s="50">
        <f>VLOOKUP(A2741,CATMUN!$B$2:$G$1123,6,0)</f>
        <v>15</v>
      </c>
      <c r="E2741" s="50" t="s">
        <v>1796</v>
      </c>
      <c r="F2741" s="50">
        <v>79444</v>
      </c>
      <c r="G2741" s="50">
        <v>38136.226560000003</v>
      </c>
    </row>
    <row r="2742" spans="1:7" x14ac:dyDescent="0.2">
      <c r="A2742" s="50">
        <v>50680</v>
      </c>
      <c r="B2742" s="50">
        <v>2018</v>
      </c>
      <c r="C2742" s="50" t="str">
        <f t="shared" si="42"/>
        <v>506802018</v>
      </c>
      <c r="D2742" s="50">
        <f>VLOOKUP(A2742,CATMUN!$B$2:$G$1123,6,0)</f>
        <v>15</v>
      </c>
      <c r="E2742" s="50" t="s">
        <v>1796</v>
      </c>
      <c r="F2742" s="50">
        <v>27121025</v>
      </c>
      <c r="G2742" s="50">
        <v>27791024</v>
      </c>
    </row>
    <row r="2743" spans="1:7" x14ac:dyDescent="0.2">
      <c r="A2743" s="50">
        <v>50683</v>
      </c>
      <c r="B2743" s="50">
        <v>2015</v>
      </c>
      <c r="C2743" s="50" t="str">
        <f t="shared" si="42"/>
        <v>506832015</v>
      </c>
      <c r="D2743" s="50">
        <f>VLOOKUP(A2743,CATMUN!$B$2:$G$1123,6,0)</f>
        <v>15</v>
      </c>
      <c r="E2743" s="50" t="s">
        <v>1797</v>
      </c>
      <c r="F2743" s="50">
        <v>11088</v>
      </c>
      <c r="G2743" s="50">
        <v>23350.427729999999</v>
      </c>
    </row>
    <row r="2744" spans="1:7" x14ac:dyDescent="0.2">
      <c r="A2744" s="50">
        <v>50683</v>
      </c>
      <c r="B2744" s="50">
        <v>2016</v>
      </c>
      <c r="C2744" s="50" t="str">
        <f t="shared" si="42"/>
        <v>506832016</v>
      </c>
      <c r="D2744" s="50">
        <f>VLOOKUP(A2744,CATMUN!$B$2:$G$1123,6,0)</f>
        <v>15</v>
      </c>
      <c r="E2744" s="50" t="s">
        <v>1797</v>
      </c>
      <c r="F2744" s="50">
        <v>9623205</v>
      </c>
      <c r="G2744" s="50">
        <v>25866452</v>
      </c>
    </row>
    <row r="2745" spans="1:7" x14ac:dyDescent="0.2">
      <c r="A2745" s="50">
        <v>50683</v>
      </c>
      <c r="B2745" s="50">
        <v>2017</v>
      </c>
      <c r="C2745" s="50" t="str">
        <f t="shared" si="42"/>
        <v>506832017</v>
      </c>
      <c r="D2745" s="50">
        <f>VLOOKUP(A2745,CATMUN!$B$2:$G$1123,6,0)</f>
        <v>15</v>
      </c>
      <c r="E2745" s="50" t="s">
        <v>1797</v>
      </c>
      <c r="F2745" s="50">
        <v>7333</v>
      </c>
      <c r="G2745" s="50">
        <v>38136.226560000003</v>
      </c>
    </row>
    <row r="2746" spans="1:7" x14ac:dyDescent="0.2">
      <c r="A2746" s="50">
        <v>50683</v>
      </c>
      <c r="B2746" s="50">
        <v>2018</v>
      </c>
      <c r="C2746" s="50" t="str">
        <f t="shared" si="42"/>
        <v>506832018</v>
      </c>
      <c r="D2746" s="50">
        <f>VLOOKUP(A2746,CATMUN!$B$2:$G$1123,6,0)</f>
        <v>15</v>
      </c>
      <c r="E2746" s="50" t="s">
        <v>1797</v>
      </c>
      <c r="F2746" s="50">
        <v>12553977.08</v>
      </c>
      <c r="G2746" s="50">
        <v>27791024</v>
      </c>
    </row>
    <row r="2747" spans="1:7" x14ac:dyDescent="0.2">
      <c r="A2747" s="50">
        <v>50689</v>
      </c>
      <c r="B2747" s="50">
        <v>2015</v>
      </c>
      <c r="C2747" s="50" t="str">
        <f t="shared" si="42"/>
        <v>506892015</v>
      </c>
      <c r="D2747" s="50">
        <f>VLOOKUP(A2747,CATMUN!$B$2:$G$1123,6,0)</f>
        <v>15</v>
      </c>
      <c r="E2747" s="50" t="s">
        <v>1518</v>
      </c>
      <c r="F2747" s="50">
        <v>75102</v>
      </c>
      <c r="G2747" s="50">
        <v>23350.427729999999</v>
      </c>
    </row>
    <row r="2748" spans="1:7" x14ac:dyDescent="0.2">
      <c r="A2748" s="50">
        <v>50689</v>
      </c>
      <c r="B2748" s="50">
        <v>2016</v>
      </c>
      <c r="C2748" s="50" t="str">
        <f t="shared" si="42"/>
        <v>506892016</v>
      </c>
      <c r="D2748" s="50">
        <f>VLOOKUP(A2748,CATMUN!$B$2:$G$1123,6,0)</f>
        <v>15</v>
      </c>
      <c r="E2748" s="50" t="s">
        <v>1518</v>
      </c>
      <c r="F2748" s="50">
        <v>72701525</v>
      </c>
      <c r="G2748" s="50">
        <v>25866452</v>
      </c>
    </row>
    <row r="2749" spans="1:7" x14ac:dyDescent="0.2">
      <c r="A2749" s="50">
        <v>50689</v>
      </c>
      <c r="B2749" s="50">
        <v>2017</v>
      </c>
      <c r="C2749" s="50" t="str">
        <f t="shared" si="42"/>
        <v>506892017</v>
      </c>
      <c r="D2749" s="50">
        <f>VLOOKUP(A2749,CATMUN!$B$2:$G$1123,6,0)</f>
        <v>15</v>
      </c>
      <c r="E2749" s="50" t="s">
        <v>1518</v>
      </c>
      <c r="F2749" s="50">
        <v>247514</v>
      </c>
      <c r="G2749" s="50">
        <v>38136.226560000003</v>
      </c>
    </row>
    <row r="2750" spans="1:7" x14ac:dyDescent="0.2">
      <c r="A2750" s="50">
        <v>50689</v>
      </c>
      <c r="B2750" s="50">
        <v>2018</v>
      </c>
      <c r="C2750" s="50" t="str">
        <f t="shared" si="42"/>
        <v>506892018</v>
      </c>
      <c r="D2750" s="50">
        <f>VLOOKUP(A2750,CATMUN!$B$2:$G$1123,6,0)</f>
        <v>15</v>
      </c>
      <c r="E2750" s="50" t="s">
        <v>1518</v>
      </c>
      <c r="F2750" s="50">
        <v>79809615</v>
      </c>
      <c r="G2750" s="50">
        <v>27791024</v>
      </c>
    </row>
    <row r="2751" spans="1:7" x14ac:dyDescent="0.2">
      <c r="A2751" s="50">
        <v>50711</v>
      </c>
      <c r="B2751" s="50">
        <v>2015</v>
      </c>
      <c r="C2751" s="50" t="str">
        <f t="shared" si="42"/>
        <v>507112015</v>
      </c>
      <c r="D2751" s="50">
        <f>VLOOKUP(A2751,CATMUN!$B$2:$G$1123,6,0)</f>
        <v>15</v>
      </c>
      <c r="E2751" s="50" t="s">
        <v>1799</v>
      </c>
      <c r="F2751" s="50">
        <v>20412</v>
      </c>
      <c r="G2751" s="50">
        <v>100012.99219999999</v>
      </c>
    </row>
    <row r="2752" spans="1:7" x14ac:dyDescent="0.2">
      <c r="A2752" s="50">
        <v>50711</v>
      </c>
      <c r="B2752" s="50">
        <v>2016</v>
      </c>
      <c r="C2752" s="50" t="str">
        <f t="shared" si="42"/>
        <v>507112016</v>
      </c>
      <c r="D2752" s="50">
        <f>VLOOKUP(A2752,CATMUN!$B$2:$G$1123,6,0)</f>
        <v>15</v>
      </c>
      <c r="E2752" s="50" t="s">
        <v>1799</v>
      </c>
      <c r="F2752" s="50">
        <v>11168735</v>
      </c>
      <c r="G2752" s="50">
        <v>89622032</v>
      </c>
    </row>
    <row r="2753" spans="1:7" x14ac:dyDescent="0.2">
      <c r="A2753" s="50">
        <v>50711</v>
      </c>
      <c r="B2753" s="50">
        <v>2017</v>
      </c>
      <c r="C2753" s="50" t="str">
        <f t="shared" si="42"/>
        <v>507112017</v>
      </c>
      <c r="D2753" s="50">
        <f>VLOOKUP(A2753,CATMUN!$B$2:$G$1123,6,0)</f>
        <v>15</v>
      </c>
      <c r="E2753" s="50" t="s">
        <v>1799</v>
      </c>
      <c r="F2753" s="50">
        <v>73106</v>
      </c>
      <c r="G2753" s="50">
        <v>101419.7031</v>
      </c>
    </row>
    <row r="2754" spans="1:7" x14ac:dyDescent="0.2">
      <c r="A2754" s="50">
        <v>50711</v>
      </c>
      <c r="B2754" s="50">
        <v>2018</v>
      </c>
      <c r="C2754" s="50" t="str">
        <f t="shared" si="42"/>
        <v>507112018</v>
      </c>
      <c r="D2754" s="50">
        <f>VLOOKUP(A2754,CATMUN!$B$2:$G$1123,6,0)</f>
        <v>15</v>
      </c>
      <c r="E2754" s="50" t="s">
        <v>1799</v>
      </c>
      <c r="F2754" s="50">
        <v>18062708</v>
      </c>
      <c r="G2754" s="50">
        <v>135966816</v>
      </c>
    </row>
    <row r="2755" spans="1:7" x14ac:dyDescent="0.2">
      <c r="A2755" s="50">
        <v>52001</v>
      </c>
      <c r="B2755" s="50">
        <v>2015</v>
      </c>
      <c r="C2755" s="50" t="str">
        <f t="shared" ref="C2755:C2818" si="43">A2755&amp;B2755</f>
        <v>520012015</v>
      </c>
      <c r="D2755" s="50">
        <f>VLOOKUP(A2755,CATMUN!$B$2:$G$1123,6,0)</f>
        <v>12</v>
      </c>
      <c r="E2755" s="50" t="s">
        <v>1800</v>
      </c>
      <c r="F2755" s="50">
        <v>3475600.68</v>
      </c>
      <c r="G2755" s="50">
        <v>14907175</v>
      </c>
    </row>
    <row r="2756" spans="1:7" x14ac:dyDescent="0.2">
      <c r="A2756" s="50">
        <v>52001</v>
      </c>
      <c r="B2756" s="50">
        <v>2016</v>
      </c>
      <c r="C2756" s="50" t="str">
        <f t="shared" si="43"/>
        <v>520012016</v>
      </c>
      <c r="D2756" s="50">
        <f>VLOOKUP(A2756,CATMUN!$B$2:$G$1123,6,0)</f>
        <v>12</v>
      </c>
      <c r="E2756" s="50" t="s">
        <v>1800</v>
      </c>
      <c r="F2756" s="50">
        <v>3648996007</v>
      </c>
      <c r="G2756" s="50">
        <v>16549492736</v>
      </c>
    </row>
    <row r="2757" spans="1:7" x14ac:dyDescent="0.2">
      <c r="A2757" s="50">
        <v>52001</v>
      </c>
      <c r="B2757" s="50">
        <v>2017</v>
      </c>
      <c r="C2757" s="50" t="str">
        <f t="shared" si="43"/>
        <v>520012017</v>
      </c>
      <c r="D2757" s="50">
        <f>VLOOKUP(A2757,CATMUN!$B$2:$G$1123,6,0)</f>
        <v>12</v>
      </c>
      <c r="E2757" s="50" t="s">
        <v>1800</v>
      </c>
      <c r="F2757" s="50">
        <v>2911357.97</v>
      </c>
      <c r="G2757" s="50">
        <v>13511436</v>
      </c>
    </row>
    <row r="2758" spans="1:7" x14ac:dyDescent="0.2">
      <c r="A2758" s="50">
        <v>52001</v>
      </c>
      <c r="B2758" s="50">
        <v>2018</v>
      </c>
      <c r="C2758" s="50" t="str">
        <f t="shared" si="43"/>
        <v>520012018</v>
      </c>
      <c r="D2758" s="50">
        <f>VLOOKUP(A2758,CATMUN!$B$2:$G$1123,6,0)</f>
        <v>12</v>
      </c>
      <c r="E2758" s="50" t="s">
        <v>1800</v>
      </c>
      <c r="F2758" s="50">
        <v>3900031175</v>
      </c>
      <c r="G2758" s="50">
        <v>14561495040</v>
      </c>
    </row>
    <row r="2759" spans="1:7" x14ac:dyDescent="0.2">
      <c r="A2759" s="50">
        <v>52019</v>
      </c>
      <c r="B2759" s="50">
        <v>2015</v>
      </c>
      <c r="C2759" s="50" t="str">
        <f t="shared" si="43"/>
        <v>520192015</v>
      </c>
      <c r="D2759" s="50">
        <f>VLOOKUP(A2759,CATMUN!$B$2:$G$1123,6,0)</f>
        <v>14</v>
      </c>
      <c r="E2759" s="50" t="s">
        <v>1551</v>
      </c>
      <c r="F2759" s="50">
        <v>340</v>
      </c>
      <c r="G2759" s="50">
        <v>113668.75780000001</v>
      </c>
    </row>
    <row r="2760" spans="1:7" x14ac:dyDescent="0.2">
      <c r="A2760" s="50">
        <v>52019</v>
      </c>
      <c r="B2760" s="50">
        <v>2016</v>
      </c>
      <c r="C2760" s="50" t="str">
        <f t="shared" si="43"/>
        <v>520192016</v>
      </c>
      <c r="D2760" s="50">
        <f>VLOOKUP(A2760,CATMUN!$B$2:$G$1123,6,0)</f>
        <v>14</v>
      </c>
      <c r="E2760" s="50" t="s">
        <v>1551</v>
      </c>
      <c r="F2760" s="50">
        <v>53875</v>
      </c>
      <c r="G2760" s="50">
        <v>137806640</v>
      </c>
    </row>
    <row r="2761" spans="1:7" x14ac:dyDescent="0.2">
      <c r="A2761" s="50">
        <v>52019</v>
      </c>
      <c r="B2761" s="50">
        <v>2017</v>
      </c>
      <c r="C2761" s="50" t="str">
        <f t="shared" si="43"/>
        <v>520192017</v>
      </c>
      <c r="D2761" s="50">
        <f>VLOOKUP(A2761,CATMUN!$B$2:$G$1123,6,0)</f>
        <v>14</v>
      </c>
      <c r="E2761" s="50" t="s">
        <v>1551</v>
      </c>
      <c r="F2761" s="50">
        <v>133</v>
      </c>
      <c r="G2761" s="50">
        <v>123698.71090000001</v>
      </c>
    </row>
    <row r="2762" spans="1:7" x14ac:dyDescent="0.2">
      <c r="A2762" s="50">
        <v>52019</v>
      </c>
      <c r="B2762" s="50">
        <v>2018</v>
      </c>
      <c r="C2762" s="50" t="str">
        <f t="shared" si="43"/>
        <v>520192018</v>
      </c>
      <c r="D2762" s="50">
        <f>VLOOKUP(A2762,CATMUN!$B$2:$G$1123,6,0)</f>
        <v>14</v>
      </c>
      <c r="E2762" s="50" t="s">
        <v>1551</v>
      </c>
      <c r="F2762" s="50">
        <v>7184709</v>
      </c>
      <c r="G2762" s="50">
        <v>151337472</v>
      </c>
    </row>
    <row r="2763" spans="1:7" x14ac:dyDescent="0.2">
      <c r="A2763" s="50">
        <v>52022</v>
      </c>
      <c r="B2763" s="50">
        <v>2015</v>
      </c>
      <c r="C2763" s="50" t="str">
        <f t="shared" si="43"/>
        <v>520222015</v>
      </c>
      <c r="D2763" s="50">
        <f>VLOOKUP(A2763,CATMUN!$B$2:$G$1123,6,0)</f>
        <v>15</v>
      </c>
      <c r="E2763" s="50" t="s">
        <v>1801</v>
      </c>
      <c r="F2763" s="50">
        <v>1906</v>
      </c>
      <c r="G2763" s="50">
        <v>23350.427729999999</v>
      </c>
    </row>
    <row r="2764" spans="1:7" x14ac:dyDescent="0.2">
      <c r="A2764" s="50">
        <v>52022</v>
      </c>
      <c r="B2764" s="50">
        <v>2016</v>
      </c>
      <c r="C2764" s="50" t="str">
        <f t="shared" si="43"/>
        <v>520222016</v>
      </c>
      <c r="D2764" s="50">
        <f>VLOOKUP(A2764,CATMUN!$B$2:$G$1123,6,0)</f>
        <v>15</v>
      </c>
      <c r="E2764" s="50" t="s">
        <v>1801</v>
      </c>
      <c r="F2764" s="50">
        <v>3750259</v>
      </c>
      <c r="G2764" s="50">
        <v>25866452</v>
      </c>
    </row>
    <row r="2765" spans="1:7" x14ac:dyDescent="0.2">
      <c r="A2765" s="50">
        <v>52022</v>
      </c>
      <c r="B2765" s="50">
        <v>2017</v>
      </c>
      <c r="C2765" s="50" t="str">
        <f t="shared" si="43"/>
        <v>520222017</v>
      </c>
      <c r="D2765" s="50">
        <f>VLOOKUP(A2765,CATMUN!$B$2:$G$1123,6,0)</f>
        <v>15</v>
      </c>
      <c r="E2765" s="50" t="s">
        <v>1801</v>
      </c>
      <c r="F2765" s="50">
        <v>1583</v>
      </c>
      <c r="G2765" s="50">
        <v>38136.226560000003</v>
      </c>
    </row>
    <row r="2766" spans="1:7" x14ac:dyDescent="0.2">
      <c r="A2766" s="50">
        <v>52022</v>
      </c>
      <c r="B2766" s="50">
        <v>2018</v>
      </c>
      <c r="C2766" s="50" t="str">
        <f t="shared" si="43"/>
        <v>520222018</v>
      </c>
      <c r="D2766" s="50">
        <f>VLOOKUP(A2766,CATMUN!$B$2:$G$1123,6,0)</f>
        <v>15</v>
      </c>
      <c r="E2766" s="50" t="s">
        <v>1801</v>
      </c>
      <c r="F2766" s="50">
        <v>6076820</v>
      </c>
      <c r="G2766" s="50">
        <v>27791024</v>
      </c>
    </row>
    <row r="2767" spans="1:7" x14ac:dyDescent="0.2">
      <c r="A2767" s="50">
        <v>52051</v>
      </c>
      <c r="B2767" s="50">
        <v>2015</v>
      </c>
      <c r="C2767" s="50" t="str">
        <f t="shared" si="43"/>
        <v>520512015</v>
      </c>
      <c r="D2767" s="50">
        <f>VLOOKUP(A2767,CATMUN!$B$2:$G$1123,6,0)</f>
        <v>14</v>
      </c>
      <c r="E2767" s="50" t="s">
        <v>1803</v>
      </c>
      <c r="F2767" s="50">
        <v>1114</v>
      </c>
      <c r="G2767" s="50">
        <v>338773.03129999997</v>
      </c>
    </row>
    <row r="2768" spans="1:7" x14ac:dyDescent="0.2">
      <c r="A2768" s="50">
        <v>52051</v>
      </c>
      <c r="B2768" s="50">
        <v>2017</v>
      </c>
      <c r="C2768" s="50" t="str">
        <f t="shared" si="43"/>
        <v>520512017</v>
      </c>
      <c r="D2768" s="50">
        <f>VLOOKUP(A2768,CATMUN!$B$2:$G$1123,6,0)</f>
        <v>14</v>
      </c>
      <c r="E2768" s="50" t="s">
        <v>1803</v>
      </c>
      <c r="F2768" s="50">
        <v>1333</v>
      </c>
      <c r="G2768" s="50">
        <v>181327</v>
      </c>
    </row>
    <row r="2769" spans="1:7" x14ac:dyDescent="0.2">
      <c r="A2769" s="50">
        <v>52079</v>
      </c>
      <c r="B2769" s="50">
        <v>2015</v>
      </c>
      <c r="C2769" s="50" t="str">
        <f t="shared" si="43"/>
        <v>520792015</v>
      </c>
      <c r="D2769" s="50">
        <f>VLOOKUP(A2769,CATMUN!$B$2:$G$1123,6,0)</f>
        <v>15</v>
      </c>
      <c r="E2769" s="50" t="s">
        <v>1804</v>
      </c>
      <c r="F2769" s="50">
        <v>0</v>
      </c>
      <c r="G2769" s="50">
        <v>23350.427729999999</v>
      </c>
    </row>
    <row r="2770" spans="1:7" x14ac:dyDescent="0.2">
      <c r="A2770" s="50">
        <v>52079</v>
      </c>
      <c r="B2770" s="50">
        <v>2016</v>
      </c>
      <c r="C2770" s="50" t="str">
        <f t="shared" si="43"/>
        <v>520792016</v>
      </c>
      <c r="D2770" s="50">
        <f>VLOOKUP(A2770,CATMUN!$B$2:$G$1123,6,0)</f>
        <v>15</v>
      </c>
      <c r="E2770" s="50" t="s">
        <v>1804</v>
      </c>
      <c r="F2770" s="50">
        <v>0</v>
      </c>
      <c r="G2770" s="50">
        <v>25866452</v>
      </c>
    </row>
    <row r="2771" spans="1:7" x14ac:dyDescent="0.2">
      <c r="A2771" s="50">
        <v>52079</v>
      </c>
      <c r="B2771" s="50">
        <v>2018</v>
      </c>
      <c r="C2771" s="50" t="str">
        <f t="shared" si="43"/>
        <v>520792018</v>
      </c>
      <c r="D2771" s="50">
        <f>VLOOKUP(A2771,CATMUN!$B$2:$G$1123,6,0)</f>
        <v>15</v>
      </c>
      <c r="E2771" s="50" t="s">
        <v>1804</v>
      </c>
      <c r="F2771" s="50">
        <v>1850500</v>
      </c>
      <c r="G2771" s="50">
        <v>27791024</v>
      </c>
    </row>
    <row r="2772" spans="1:7" x14ac:dyDescent="0.2">
      <c r="A2772" s="50">
        <v>52110</v>
      </c>
      <c r="B2772" s="50">
        <v>2015</v>
      </c>
      <c r="C2772" s="50" t="str">
        <f t="shared" si="43"/>
        <v>521102015</v>
      </c>
      <c r="D2772" s="50">
        <f>VLOOKUP(A2772,CATMUN!$B$2:$G$1123,6,0)</f>
        <v>15</v>
      </c>
      <c r="E2772" s="50" t="s">
        <v>1805</v>
      </c>
      <c r="F2772" s="50">
        <v>2930</v>
      </c>
      <c r="G2772" s="50">
        <v>23350.427729999999</v>
      </c>
    </row>
    <row r="2773" spans="1:7" x14ac:dyDescent="0.2">
      <c r="A2773" s="50">
        <v>52110</v>
      </c>
      <c r="B2773" s="50">
        <v>2016</v>
      </c>
      <c r="C2773" s="50" t="str">
        <f t="shared" si="43"/>
        <v>521102016</v>
      </c>
      <c r="D2773" s="50">
        <f>VLOOKUP(A2773,CATMUN!$B$2:$G$1123,6,0)</f>
        <v>15</v>
      </c>
      <c r="E2773" s="50" t="s">
        <v>1805</v>
      </c>
      <c r="F2773" s="50">
        <v>5792381</v>
      </c>
      <c r="G2773" s="50">
        <v>25866452</v>
      </c>
    </row>
    <row r="2774" spans="1:7" x14ac:dyDescent="0.2">
      <c r="A2774" s="50">
        <v>52110</v>
      </c>
      <c r="B2774" s="50">
        <v>2017</v>
      </c>
      <c r="C2774" s="50" t="str">
        <f t="shared" si="43"/>
        <v>521102017</v>
      </c>
      <c r="D2774" s="50">
        <f>VLOOKUP(A2774,CATMUN!$B$2:$G$1123,6,0)</f>
        <v>15</v>
      </c>
      <c r="E2774" s="50" t="s">
        <v>1805</v>
      </c>
      <c r="F2774" s="50">
        <v>8124</v>
      </c>
      <c r="G2774" s="50">
        <v>38136.226560000003</v>
      </c>
    </row>
    <row r="2775" spans="1:7" x14ac:dyDescent="0.2">
      <c r="A2775" s="50">
        <v>52110</v>
      </c>
      <c r="B2775" s="50">
        <v>2018</v>
      </c>
      <c r="C2775" s="50" t="str">
        <f t="shared" si="43"/>
        <v>521102018</v>
      </c>
      <c r="D2775" s="50">
        <f>VLOOKUP(A2775,CATMUN!$B$2:$G$1123,6,0)</f>
        <v>15</v>
      </c>
      <c r="E2775" s="50" t="s">
        <v>1805</v>
      </c>
      <c r="F2775" s="50">
        <v>8292942</v>
      </c>
      <c r="G2775" s="50">
        <v>27791024</v>
      </c>
    </row>
    <row r="2776" spans="1:7" x14ac:dyDescent="0.2">
      <c r="A2776" s="50">
        <v>52203</v>
      </c>
      <c r="B2776" s="50">
        <v>2015</v>
      </c>
      <c r="C2776" s="50" t="str">
        <f t="shared" si="43"/>
        <v>522032015</v>
      </c>
      <c r="D2776" s="50">
        <f>VLOOKUP(A2776,CATMUN!$B$2:$G$1123,6,0)</f>
        <v>14</v>
      </c>
      <c r="E2776" s="50" t="s">
        <v>1806</v>
      </c>
      <c r="F2776" s="50">
        <v>2003.8</v>
      </c>
      <c r="G2776" s="50">
        <v>338773.03129999997</v>
      </c>
    </row>
    <row r="2777" spans="1:7" x14ac:dyDescent="0.2">
      <c r="A2777" s="50">
        <v>52203</v>
      </c>
      <c r="B2777" s="50">
        <v>2016</v>
      </c>
      <c r="C2777" s="50" t="str">
        <f t="shared" si="43"/>
        <v>522032016</v>
      </c>
      <c r="D2777" s="50">
        <f>VLOOKUP(A2777,CATMUN!$B$2:$G$1123,6,0)</f>
        <v>14</v>
      </c>
      <c r="E2777" s="50" t="s">
        <v>1806</v>
      </c>
      <c r="F2777" s="50">
        <v>6446311</v>
      </c>
      <c r="G2777" s="50">
        <v>218762448</v>
      </c>
    </row>
    <row r="2778" spans="1:7" x14ac:dyDescent="0.2">
      <c r="A2778" s="50">
        <v>52203</v>
      </c>
      <c r="B2778" s="50">
        <v>2018</v>
      </c>
      <c r="C2778" s="50" t="str">
        <f t="shared" si="43"/>
        <v>522032018</v>
      </c>
      <c r="D2778" s="50">
        <f>VLOOKUP(A2778,CATMUN!$B$2:$G$1123,6,0)</f>
        <v>14</v>
      </c>
      <c r="E2778" s="50" t="s">
        <v>1806</v>
      </c>
      <c r="F2778" s="50">
        <v>15961027.5</v>
      </c>
      <c r="G2778" s="50">
        <v>221394400</v>
      </c>
    </row>
    <row r="2779" spans="1:7" x14ac:dyDescent="0.2">
      <c r="A2779" s="50">
        <v>52207</v>
      </c>
      <c r="B2779" s="50">
        <v>2017</v>
      </c>
      <c r="C2779" s="50" t="str">
        <f t="shared" si="43"/>
        <v>522072017</v>
      </c>
      <c r="D2779" s="50">
        <f>VLOOKUP(A2779,CATMUN!$B$2:$G$1123,6,0)</f>
        <v>15</v>
      </c>
      <c r="E2779" s="50" t="s">
        <v>2379</v>
      </c>
      <c r="F2779" s="50">
        <v>4001</v>
      </c>
      <c r="G2779" s="50">
        <v>38136.226560000003</v>
      </c>
    </row>
    <row r="2780" spans="1:7" x14ac:dyDescent="0.2">
      <c r="A2780" s="50">
        <v>52210</v>
      </c>
      <c r="B2780" s="50">
        <v>2015</v>
      </c>
      <c r="C2780" s="50" t="str">
        <f t="shared" si="43"/>
        <v>522102015</v>
      </c>
      <c r="D2780" s="50">
        <f>VLOOKUP(A2780,CATMUN!$B$2:$G$1123,6,0)</f>
        <v>14</v>
      </c>
      <c r="E2780" s="50" t="s">
        <v>1808</v>
      </c>
      <c r="F2780" s="50">
        <v>0</v>
      </c>
      <c r="G2780" s="50">
        <v>338773.03129999997</v>
      </c>
    </row>
    <row r="2781" spans="1:7" x14ac:dyDescent="0.2">
      <c r="A2781" s="50">
        <v>52210</v>
      </c>
      <c r="B2781" s="50">
        <v>2016</v>
      </c>
      <c r="C2781" s="50" t="str">
        <f t="shared" si="43"/>
        <v>522102016</v>
      </c>
      <c r="D2781" s="50">
        <f>VLOOKUP(A2781,CATMUN!$B$2:$G$1123,6,0)</f>
        <v>14</v>
      </c>
      <c r="E2781" s="50" t="s">
        <v>1808</v>
      </c>
      <c r="F2781" s="50">
        <v>855000</v>
      </c>
      <c r="G2781" s="50">
        <v>218762448</v>
      </c>
    </row>
    <row r="2782" spans="1:7" x14ac:dyDescent="0.2">
      <c r="A2782" s="50">
        <v>52210</v>
      </c>
      <c r="B2782" s="50">
        <v>2017</v>
      </c>
      <c r="C2782" s="50" t="str">
        <f t="shared" si="43"/>
        <v>522102017</v>
      </c>
      <c r="D2782" s="50">
        <f>VLOOKUP(A2782,CATMUN!$B$2:$G$1123,6,0)</f>
        <v>14</v>
      </c>
      <c r="E2782" s="50" t="s">
        <v>1808</v>
      </c>
      <c r="F2782" s="50">
        <v>1351</v>
      </c>
      <c r="G2782" s="50">
        <v>181327</v>
      </c>
    </row>
    <row r="2783" spans="1:7" x14ac:dyDescent="0.2">
      <c r="A2783" s="50">
        <v>52210</v>
      </c>
      <c r="B2783" s="50">
        <v>2018</v>
      </c>
      <c r="C2783" s="50" t="str">
        <f t="shared" si="43"/>
        <v>522102018</v>
      </c>
      <c r="D2783" s="50">
        <f>VLOOKUP(A2783,CATMUN!$B$2:$G$1123,6,0)</f>
        <v>14</v>
      </c>
      <c r="E2783" s="50" t="s">
        <v>1808</v>
      </c>
      <c r="F2783" s="50">
        <v>0</v>
      </c>
      <c r="G2783" s="50">
        <v>221394400</v>
      </c>
    </row>
    <row r="2784" spans="1:7" x14ac:dyDescent="0.2">
      <c r="A2784" s="50">
        <v>52215</v>
      </c>
      <c r="B2784" s="50">
        <v>2015</v>
      </c>
      <c r="C2784" s="50" t="str">
        <f t="shared" si="43"/>
        <v>522152015</v>
      </c>
      <c r="D2784" s="50">
        <f>VLOOKUP(A2784,CATMUN!$B$2:$G$1123,6,0)</f>
        <v>15</v>
      </c>
      <c r="E2784" s="50" t="s">
        <v>1253</v>
      </c>
      <c r="F2784" s="50">
        <v>14064</v>
      </c>
      <c r="G2784" s="50">
        <v>23350.427729999999</v>
      </c>
    </row>
    <row r="2785" spans="1:7" x14ac:dyDescent="0.2">
      <c r="A2785" s="50">
        <v>52215</v>
      </c>
      <c r="B2785" s="50">
        <v>2016</v>
      </c>
      <c r="C2785" s="50" t="str">
        <f t="shared" si="43"/>
        <v>522152016</v>
      </c>
      <c r="D2785" s="50">
        <f>VLOOKUP(A2785,CATMUN!$B$2:$G$1123,6,0)</f>
        <v>15</v>
      </c>
      <c r="E2785" s="50" t="s">
        <v>1253</v>
      </c>
      <c r="F2785" s="50">
        <v>3238000</v>
      </c>
      <c r="G2785" s="50">
        <v>25866452</v>
      </c>
    </row>
    <row r="2786" spans="1:7" x14ac:dyDescent="0.2">
      <c r="A2786" s="50">
        <v>52215</v>
      </c>
      <c r="B2786" s="50">
        <v>2017</v>
      </c>
      <c r="C2786" s="50" t="str">
        <f t="shared" si="43"/>
        <v>522152017</v>
      </c>
      <c r="D2786" s="50">
        <f>VLOOKUP(A2786,CATMUN!$B$2:$G$1123,6,0)</f>
        <v>15</v>
      </c>
      <c r="E2786" s="50" t="s">
        <v>1253</v>
      </c>
      <c r="F2786" s="50">
        <v>1814</v>
      </c>
      <c r="G2786" s="50">
        <v>38136.226560000003</v>
      </c>
    </row>
    <row r="2787" spans="1:7" x14ac:dyDescent="0.2">
      <c r="A2787" s="50">
        <v>52215</v>
      </c>
      <c r="B2787" s="50">
        <v>2018</v>
      </c>
      <c r="C2787" s="50" t="str">
        <f t="shared" si="43"/>
        <v>522152018</v>
      </c>
      <c r="D2787" s="50">
        <f>VLOOKUP(A2787,CATMUN!$B$2:$G$1123,6,0)</f>
        <v>15</v>
      </c>
      <c r="E2787" s="50" t="s">
        <v>1253</v>
      </c>
      <c r="F2787" s="50">
        <v>5349500</v>
      </c>
      <c r="G2787" s="50">
        <v>27791024</v>
      </c>
    </row>
    <row r="2788" spans="1:7" x14ac:dyDescent="0.2">
      <c r="A2788" s="50">
        <v>52227</v>
      </c>
      <c r="B2788" s="50">
        <v>2015</v>
      </c>
      <c r="C2788" s="50" t="str">
        <f t="shared" si="43"/>
        <v>522272015</v>
      </c>
      <c r="D2788" s="50">
        <f>VLOOKUP(A2788,CATMUN!$B$2:$G$1123,6,0)</f>
        <v>15</v>
      </c>
      <c r="E2788" s="50" t="s">
        <v>1810</v>
      </c>
      <c r="F2788" s="50">
        <v>5155.3100000000004</v>
      </c>
      <c r="G2788" s="50">
        <v>23350.427729999999</v>
      </c>
    </row>
    <row r="2789" spans="1:7" x14ac:dyDescent="0.2">
      <c r="A2789" s="50">
        <v>52227</v>
      </c>
      <c r="B2789" s="50">
        <v>2016</v>
      </c>
      <c r="C2789" s="50" t="str">
        <f t="shared" si="43"/>
        <v>522272016</v>
      </c>
      <c r="D2789" s="50">
        <f>VLOOKUP(A2789,CATMUN!$B$2:$G$1123,6,0)</f>
        <v>15</v>
      </c>
      <c r="E2789" s="50" t="s">
        <v>1810</v>
      </c>
      <c r="F2789" s="50">
        <v>37301578</v>
      </c>
      <c r="G2789" s="50">
        <v>25866452</v>
      </c>
    </row>
    <row r="2790" spans="1:7" x14ac:dyDescent="0.2">
      <c r="A2790" s="50">
        <v>52227</v>
      </c>
      <c r="B2790" s="50">
        <v>2017</v>
      </c>
      <c r="C2790" s="50" t="str">
        <f t="shared" si="43"/>
        <v>522272017</v>
      </c>
      <c r="D2790" s="50">
        <f>VLOOKUP(A2790,CATMUN!$B$2:$G$1123,6,0)</f>
        <v>15</v>
      </c>
      <c r="E2790" s="50" t="s">
        <v>1810</v>
      </c>
      <c r="F2790" s="50">
        <v>3889.78</v>
      </c>
      <c r="G2790" s="50">
        <v>38136.226560000003</v>
      </c>
    </row>
    <row r="2791" spans="1:7" x14ac:dyDescent="0.2">
      <c r="A2791" s="50">
        <v>52227</v>
      </c>
      <c r="B2791" s="50">
        <v>2018</v>
      </c>
      <c r="C2791" s="50" t="str">
        <f t="shared" si="43"/>
        <v>522272018</v>
      </c>
      <c r="D2791" s="50">
        <f>VLOOKUP(A2791,CATMUN!$B$2:$G$1123,6,0)</f>
        <v>15</v>
      </c>
      <c r="E2791" s="50" t="s">
        <v>1810</v>
      </c>
      <c r="F2791" s="50">
        <v>15411648</v>
      </c>
      <c r="G2791" s="50">
        <v>27791024</v>
      </c>
    </row>
    <row r="2792" spans="1:7" x14ac:dyDescent="0.2">
      <c r="A2792" s="50">
        <v>52233</v>
      </c>
      <c r="B2792" s="50">
        <v>2015</v>
      </c>
      <c r="C2792" s="50" t="str">
        <f t="shared" si="43"/>
        <v>522332015</v>
      </c>
      <c r="D2792" s="50">
        <f>VLOOKUP(A2792,CATMUN!$B$2:$G$1123,6,0)</f>
        <v>15</v>
      </c>
      <c r="E2792" s="50" t="s">
        <v>1811</v>
      </c>
      <c r="F2792" s="50">
        <v>1745.16</v>
      </c>
      <c r="G2792" s="50">
        <v>23350.427729999999</v>
      </c>
    </row>
    <row r="2793" spans="1:7" x14ac:dyDescent="0.2">
      <c r="A2793" s="50">
        <v>52233</v>
      </c>
      <c r="B2793" s="50">
        <v>2016</v>
      </c>
      <c r="C2793" s="50" t="str">
        <f t="shared" si="43"/>
        <v>522332016</v>
      </c>
      <c r="D2793" s="50">
        <f>VLOOKUP(A2793,CATMUN!$B$2:$G$1123,6,0)</f>
        <v>15</v>
      </c>
      <c r="E2793" s="50" t="s">
        <v>1811</v>
      </c>
      <c r="F2793" s="50">
        <v>2334808.6</v>
      </c>
      <c r="G2793" s="50">
        <v>25866452</v>
      </c>
    </row>
    <row r="2794" spans="1:7" x14ac:dyDescent="0.2">
      <c r="A2794" s="50">
        <v>52233</v>
      </c>
      <c r="B2794" s="50">
        <v>2017</v>
      </c>
      <c r="C2794" s="50" t="str">
        <f t="shared" si="43"/>
        <v>522332017</v>
      </c>
      <c r="D2794" s="50">
        <f>VLOOKUP(A2794,CATMUN!$B$2:$G$1123,6,0)</f>
        <v>15</v>
      </c>
      <c r="E2794" s="50" t="s">
        <v>1811</v>
      </c>
      <c r="F2794" s="50">
        <v>1701.12</v>
      </c>
      <c r="G2794" s="50">
        <v>38136.226560000003</v>
      </c>
    </row>
    <row r="2795" spans="1:7" x14ac:dyDescent="0.2">
      <c r="A2795" s="50">
        <v>52233</v>
      </c>
      <c r="B2795" s="50">
        <v>2018</v>
      </c>
      <c r="C2795" s="50" t="str">
        <f t="shared" si="43"/>
        <v>522332018</v>
      </c>
      <c r="D2795" s="50">
        <f>VLOOKUP(A2795,CATMUN!$B$2:$G$1123,6,0)</f>
        <v>15</v>
      </c>
      <c r="E2795" s="50" t="s">
        <v>1811</v>
      </c>
      <c r="F2795" s="50">
        <v>3742142.5</v>
      </c>
      <c r="G2795" s="50">
        <v>27791024</v>
      </c>
    </row>
    <row r="2796" spans="1:7" x14ac:dyDescent="0.2">
      <c r="A2796" s="50">
        <v>52240</v>
      </c>
      <c r="B2796" s="50">
        <v>2015</v>
      </c>
      <c r="C2796" s="50" t="str">
        <f t="shared" si="43"/>
        <v>522402015</v>
      </c>
      <c r="D2796" s="50">
        <f>VLOOKUP(A2796,CATMUN!$B$2:$G$1123,6,0)</f>
        <v>7</v>
      </c>
      <c r="E2796" s="50" t="s">
        <v>2380</v>
      </c>
      <c r="F2796" s="50">
        <v>24137</v>
      </c>
      <c r="G2796" s="50">
        <v>338773.03129999997</v>
      </c>
    </row>
    <row r="2797" spans="1:7" x14ac:dyDescent="0.2">
      <c r="A2797" s="50">
        <v>52240</v>
      </c>
      <c r="B2797" s="50">
        <v>2016</v>
      </c>
      <c r="C2797" s="50" t="str">
        <f t="shared" si="43"/>
        <v>522402016</v>
      </c>
      <c r="D2797" s="50">
        <f>VLOOKUP(A2797,CATMUN!$B$2:$G$1123,6,0)</f>
        <v>7</v>
      </c>
      <c r="E2797" s="50" t="s">
        <v>2380</v>
      </c>
      <c r="F2797" s="50">
        <v>19372918</v>
      </c>
      <c r="G2797" s="50">
        <v>218762448</v>
      </c>
    </row>
    <row r="2798" spans="1:7" x14ac:dyDescent="0.2">
      <c r="A2798" s="50">
        <v>52240</v>
      </c>
      <c r="B2798" s="50">
        <v>2017</v>
      </c>
      <c r="C2798" s="50" t="str">
        <f t="shared" si="43"/>
        <v>522402017</v>
      </c>
      <c r="D2798" s="50">
        <f>VLOOKUP(A2798,CATMUN!$B$2:$G$1123,6,0)</f>
        <v>7</v>
      </c>
      <c r="E2798" s="50" t="s">
        <v>2380</v>
      </c>
      <c r="F2798" s="50">
        <v>15318</v>
      </c>
      <c r="G2798" s="50">
        <v>181327</v>
      </c>
    </row>
    <row r="2799" spans="1:7" x14ac:dyDescent="0.2">
      <c r="A2799" s="50">
        <v>52240</v>
      </c>
      <c r="B2799" s="50">
        <v>2018</v>
      </c>
      <c r="C2799" s="50" t="str">
        <f t="shared" si="43"/>
        <v>522402018</v>
      </c>
      <c r="D2799" s="50">
        <f>VLOOKUP(A2799,CATMUN!$B$2:$G$1123,6,0)</f>
        <v>7</v>
      </c>
      <c r="E2799" s="50" t="s">
        <v>2380</v>
      </c>
      <c r="F2799" s="50">
        <v>55212268</v>
      </c>
      <c r="G2799" s="50">
        <v>221394400</v>
      </c>
    </row>
    <row r="2800" spans="1:7" x14ac:dyDescent="0.2">
      <c r="A2800" s="50">
        <v>52250</v>
      </c>
      <c r="B2800" s="50">
        <v>2015</v>
      </c>
      <c r="C2800" s="50" t="str">
        <f t="shared" si="43"/>
        <v>522502015</v>
      </c>
      <c r="D2800" s="50">
        <f>VLOOKUP(A2800,CATMUN!$B$2:$G$1123,6,0)</f>
        <v>15</v>
      </c>
      <c r="E2800" s="50" t="s">
        <v>1813</v>
      </c>
      <c r="F2800" s="50">
        <v>0</v>
      </c>
      <c r="G2800" s="50">
        <v>23350.427729999999</v>
      </c>
    </row>
    <row r="2801" spans="1:7" x14ac:dyDescent="0.2">
      <c r="A2801" s="50">
        <v>52250</v>
      </c>
      <c r="B2801" s="50">
        <v>2016</v>
      </c>
      <c r="C2801" s="50" t="str">
        <f t="shared" si="43"/>
        <v>522502016</v>
      </c>
      <c r="D2801" s="50">
        <f>VLOOKUP(A2801,CATMUN!$B$2:$G$1123,6,0)</f>
        <v>15</v>
      </c>
      <c r="E2801" s="50" t="s">
        <v>1813</v>
      </c>
      <c r="F2801" s="50">
        <v>0</v>
      </c>
      <c r="G2801" s="50">
        <v>25866452</v>
      </c>
    </row>
    <row r="2802" spans="1:7" x14ac:dyDescent="0.2">
      <c r="A2802" s="50">
        <v>52250</v>
      </c>
      <c r="B2802" s="50">
        <v>2017</v>
      </c>
      <c r="C2802" s="50" t="str">
        <f t="shared" si="43"/>
        <v>522502017</v>
      </c>
      <c r="D2802" s="50">
        <f>VLOOKUP(A2802,CATMUN!$B$2:$G$1123,6,0)</f>
        <v>15</v>
      </c>
      <c r="E2802" s="50" t="s">
        <v>1813</v>
      </c>
      <c r="F2802" s="50">
        <v>5025</v>
      </c>
      <c r="G2802" s="50">
        <v>38136.226560000003</v>
      </c>
    </row>
    <row r="2803" spans="1:7" x14ac:dyDescent="0.2">
      <c r="A2803" s="50">
        <v>52250</v>
      </c>
      <c r="B2803" s="50">
        <v>2018</v>
      </c>
      <c r="C2803" s="50" t="str">
        <f t="shared" si="43"/>
        <v>522502018</v>
      </c>
      <c r="D2803" s="50">
        <f>VLOOKUP(A2803,CATMUN!$B$2:$G$1123,6,0)</f>
        <v>15</v>
      </c>
      <c r="E2803" s="50" t="s">
        <v>1813</v>
      </c>
      <c r="F2803" s="50">
        <v>0</v>
      </c>
      <c r="G2803" s="50">
        <v>27791024</v>
      </c>
    </row>
    <row r="2804" spans="1:7" x14ac:dyDescent="0.2">
      <c r="A2804" s="50">
        <v>52256</v>
      </c>
      <c r="B2804" s="50">
        <v>2015</v>
      </c>
      <c r="C2804" s="50" t="str">
        <f t="shared" si="43"/>
        <v>522562015</v>
      </c>
      <c r="D2804" s="50">
        <f>VLOOKUP(A2804,CATMUN!$B$2:$G$1123,6,0)</f>
        <v>15</v>
      </c>
      <c r="E2804" s="50" t="s">
        <v>1815</v>
      </c>
      <c r="F2804" s="50">
        <v>0</v>
      </c>
      <c r="G2804" s="50">
        <v>23350.427729999999</v>
      </c>
    </row>
    <row r="2805" spans="1:7" x14ac:dyDescent="0.2">
      <c r="A2805" s="50">
        <v>52256</v>
      </c>
      <c r="B2805" s="50">
        <v>2016</v>
      </c>
      <c r="C2805" s="50" t="str">
        <f t="shared" si="43"/>
        <v>522562016</v>
      </c>
      <c r="D2805" s="50">
        <f>VLOOKUP(A2805,CATMUN!$B$2:$G$1123,6,0)</f>
        <v>15</v>
      </c>
      <c r="E2805" s="50" t="s">
        <v>1815</v>
      </c>
      <c r="F2805" s="50">
        <v>805054</v>
      </c>
      <c r="G2805" s="50">
        <v>25866452</v>
      </c>
    </row>
    <row r="2806" spans="1:7" x14ac:dyDescent="0.2">
      <c r="A2806" s="50">
        <v>52256</v>
      </c>
      <c r="B2806" s="50">
        <v>2017</v>
      </c>
      <c r="C2806" s="50" t="str">
        <f t="shared" si="43"/>
        <v>522562017</v>
      </c>
      <c r="D2806" s="50">
        <f>VLOOKUP(A2806,CATMUN!$B$2:$G$1123,6,0)</f>
        <v>15</v>
      </c>
      <c r="E2806" s="50" t="s">
        <v>1815</v>
      </c>
      <c r="F2806" s="50">
        <v>0</v>
      </c>
      <c r="G2806" s="50">
        <v>38136.226560000003</v>
      </c>
    </row>
    <row r="2807" spans="1:7" x14ac:dyDescent="0.2">
      <c r="A2807" s="50">
        <v>52256</v>
      </c>
      <c r="B2807" s="50">
        <v>2018</v>
      </c>
      <c r="C2807" s="50" t="str">
        <f t="shared" si="43"/>
        <v>522562018</v>
      </c>
      <c r="D2807" s="50">
        <f>VLOOKUP(A2807,CATMUN!$B$2:$G$1123,6,0)</f>
        <v>15</v>
      </c>
      <c r="E2807" s="50" t="s">
        <v>1815</v>
      </c>
      <c r="F2807" s="50">
        <v>0</v>
      </c>
      <c r="G2807" s="50">
        <v>27791024</v>
      </c>
    </row>
    <row r="2808" spans="1:7" x14ac:dyDescent="0.2">
      <c r="A2808" s="50">
        <v>52258</v>
      </c>
      <c r="B2808" s="50">
        <v>2015</v>
      </c>
      <c r="C2808" s="50" t="str">
        <f t="shared" si="43"/>
        <v>522582015</v>
      </c>
      <c r="D2808" s="50">
        <f>VLOOKUP(A2808,CATMUN!$B$2:$G$1123,6,0)</f>
        <v>15</v>
      </c>
      <c r="E2808" s="50" t="s">
        <v>1816</v>
      </c>
      <c r="F2808" s="50">
        <v>981</v>
      </c>
      <c r="G2808" s="50">
        <v>23350.427729999999</v>
      </c>
    </row>
    <row r="2809" spans="1:7" x14ac:dyDescent="0.2">
      <c r="A2809" s="50">
        <v>52258</v>
      </c>
      <c r="B2809" s="50">
        <v>2016</v>
      </c>
      <c r="C2809" s="50" t="str">
        <f t="shared" si="43"/>
        <v>522582016</v>
      </c>
      <c r="D2809" s="50">
        <f>VLOOKUP(A2809,CATMUN!$B$2:$G$1123,6,0)</f>
        <v>15</v>
      </c>
      <c r="E2809" s="50" t="s">
        <v>1816</v>
      </c>
      <c r="F2809" s="50">
        <v>1140000</v>
      </c>
      <c r="G2809" s="50">
        <v>25866452</v>
      </c>
    </row>
    <row r="2810" spans="1:7" x14ac:dyDescent="0.2">
      <c r="A2810" s="50">
        <v>52258</v>
      </c>
      <c r="B2810" s="50">
        <v>2018</v>
      </c>
      <c r="C2810" s="50" t="str">
        <f t="shared" si="43"/>
        <v>522582018</v>
      </c>
      <c r="D2810" s="50">
        <f>VLOOKUP(A2810,CATMUN!$B$2:$G$1123,6,0)</f>
        <v>15</v>
      </c>
      <c r="E2810" s="50" t="s">
        <v>1816</v>
      </c>
      <c r="F2810" s="50">
        <v>0</v>
      </c>
      <c r="G2810" s="50">
        <v>27791024</v>
      </c>
    </row>
    <row r="2811" spans="1:7" x14ac:dyDescent="0.2">
      <c r="A2811" s="50">
        <v>52260</v>
      </c>
      <c r="B2811" s="50">
        <v>2015</v>
      </c>
      <c r="C2811" s="50" t="str">
        <f t="shared" si="43"/>
        <v>522602015</v>
      </c>
      <c r="D2811" s="50">
        <f>VLOOKUP(A2811,CATMUN!$B$2:$G$1123,6,0)</f>
        <v>15</v>
      </c>
      <c r="E2811" s="50" t="s">
        <v>1466</v>
      </c>
      <c r="F2811" s="50">
        <v>4850</v>
      </c>
      <c r="G2811" s="50">
        <v>23350.427729999999</v>
      </c>
    </row>
    <row r="2812" spans="1:7" x14ac:dyDescent="0.2">
      <c r="A2812" s="50">
        <v>52260</v>
      </c>
      <c r="B2812" s="50">
        <v>2016</v>
      </c>
      <c r="C2812" s="50" t="str">
        <f t="shared" si="43"/>
        <v>522602016</v>
      </c>
      <c r="D2812" s="50">
        <f>VLOOKUP(A2812,CATMUN!$B$2:$G$1123,6,0)</f>
        <v>15</v>
      </c>
      <c r="E2812" s="50" t="s">
        <v>1466</v>
      </c>
      <c r="F2812" s="50">
        <v>6159400</v>
      </c>
      <c r="G2812" s="50">
        <v>25866452</v>
      </c>
    </row>
    <row r="2813" spans="1:7" x14ac:dyDescent="0.2">
      <c r="A2813" s="50">
        <v>52260</v>
      </c>
      <c r="B2813" s="50">
        <v>2017</v>
      </c>
      <c r="C2813" s="50" t="str">
        <f t="shared" si="43"/>
        <v>522602017</v>
      </c>
      <c r="D2813" s="50">
        <f>VLOOKUP(A2813,CATMUN!$B$2:$G$1123,6,0)</f>
        <v>15</v>
      </c>
      <c r="E2813" s="50" t="s">
        <v>1466</v>
      </c>
      <c r="F2813" s="50">
        <v>5509</v>
      </c>
      <c r="G2813" s="50">
        <v>38136.226560000003</v>
      </c>
    </row>
    <row r="2814" spans="1:7" x14ac:dyDescent="0.2">
      <c r="A2814" s="50">
        <v>52260</v>
      </c>
      <c r="B2814" s="50">
        <v>2018</v>
      </c>
      <c r="C2814" s="50" t="str">
        <f t="shared" si="43"/>
        <v>522602018</v>
      </c>
      <c r="D2814" s="50">
        <f>VLOOKUP(A2814,CATMUN!$B$2:$G$1123,6,0)</f>
        <v>15</v>
      </c>
      <c r="E2814" s="50" t="s">
        <v>1466</v>
      </c>
      <c r="F2814" s="50">
        <v>8600608</v>
      </c>
      <c r="G2814" s="50">
        <v>27791024</v>
      </c>
    </row>
    <row r="2815" spans="1:7" x14ac:dyDescent="0.2">
      <c r="A2815" s="50">
        <v>52287</v>
      </c>
      <c r="B2815" s="50">
        <v>2015</v>
      </c>
      <c r="C2815" s="50" t="str">
        <f t="shared" si="43"/>
        <v>522872015</v>
      </c>
      <c r="D2815" s="50">
        <f>VLOOKUP(A2815,CATMUN!$B$2:$G$1123,6,0)</f>
        <v>15</v>
      </c>
      <c r="E2815" s="50" t="s">
        <v>1817</v>
      </c>
      <c r="F2815" s="50">
        <v>0</v>
      </c>
      <c r="G2815" s="50">
        <v>23350.427729999999</v>
      </c>
    </row>
    <row r="2816" spans="1:7" x14ac:dyDescent="0.2">
      <c r="A2816" s="50">
        <v>52287</v>
      </c>
      <c r="B2816" s="50">
        <v>2016</v>
      </c>
      <c r="C2816" s="50" t="str">
        <f t="shared" si="43"/>
        <v>522872016</v>
      </c>
      <c r="D2816" s="50">
        <f>VLOOKUP(A2816,CATMUN!$B$2:$G$1123,6,0)</f>
        <v>15</v>
      </c>
      <c r="E2816" s="50" t="s">
        <v>1817</v>
      </c>
      <c r="F2816" s="50">
        <v>107640</v>
      </c>
      <c r="G2816" s="50">
        <v>25866452</v>
      </c>
    </row>
    <row r="2817" spans="1:7" x14ac:dyDescent="0.2">
      <c r="A2817" s="50">
        <v>52287</v>
      </c>
      <c r="B2817" s="50">
        <v>2017</v>
      </c>
      <c r="C2817" s="50" t="str">
        <f t="shared" si="43"/>
        <v>522872017</v>
      </c>
      <c r="D2817" s="50">
        <f>VLOOKUP(A2817,CATMUN!$B$2:$G$1123,6,0)</f>
        <v>15</v>
      </c>
      <c r="E2817" s="50" t="s">
        <v>1817</v>
      </c>
      <c r="F2817" s="50">
        <v>0</v>
      </c>
      <c r="G2817" s="50">
        <v>38136.226560000003</v>
      </c>
    </row>
    <row r="2818" spans="1:7" x14ac:dyDescent="0.2">
      <c r="A2818" s="50">
        <v>52287</v>
      </c>
      <c r="B2818" s="50">
        <v>2018</v>
      </c>
      <c r="C2818" s="50" t="str">
        <f t="shared" si="43"/>
        <v>522872018</v>
      </c>
      <c r="D2818" s="50">
        <f>VLOOKUP(A2818,CATMUN!$B$2:$G$1123,6,0)</f>
        <v>15</v>
      </c>
      <c r="E2818" s="50" t="s">
        <v>1817</v>
      </c>
      <c r="F2818" s="50">
        <v>5424250</v>
      </c>
      <c r="G2818" s="50">
        <v>27791024</v>
      </c>
    </row>
    <row r="2819" spans="1:7" x14ac:dyDescent="0.2">
      <c r="A2819" s="50">
        <v>52317</v>
      </c>
      <c r="B2819" s="50">
        <v>2017</v>
      </c>
      <c r="C2819" s="50" t="str">
        <f t="shared" ref="C2819:C2882" si="44">A2819&amp;B2819</f>
        <v>523172017</v>
      </c>
      <c r="D2819" s="50">
        <f>VLOOKUP(A2819,CATMUN!$B$2:$G$1123,6,0)</f>
        <v>15</v>
      </c>
      <c r="E2819" s="50" t="s">
        <v>1818</v>
      </c>
      <c r="F2819" s="50">
        <v>3505</v>
      </c>
      <c r="G2819" s="50">
        <v>38136.226560000003</v>
      </c>
    </row>
    <row r="2820" spans="1:7" x14ac:dyDescent="0.2">
      <c r="A2820" s="50">
        <v>52320</v>
      </c>
      <c r="B2820" s="50">
        <v>2015</v>
      </c>
      <c r="C2820" s="50" t="str">
        <f t="shared" si="44"/>
        <v>523202015</v>
      </c>
      <c r="D2820" s="50">
        <f>VLOOKUP(A2820,CATMUN!$B$2:$G$1123,6,0)</f>
        <v>14</v>
      </c>
      <c r="E2820" s="50" t="s">
        <v>1819</v>
      </c>
      <c r="F2820" s="50">
        <v>1691</v>
      </c>
      <c r="G2820" s="50">
        <v>338773.03129999997</v>
      </c>
    </row>
    <row r="2821" spans="1:7" x14ac:dyDescent="0.2">
      <c r="A2821" s="50">
        <v>52320</v>
      </c>
      <c r="B2821" s="50">
        <v>2016</v>
      </c>
      <c r="C2821" s="50" t="str">
        <f t="shared" si="44"/>
        <v>523202016</v>
      </c>
      <c r="D2821" s="50">
        <f>VLOOKUP(A2821,CATMUN!$B$2:$G$1123,6,0)</f>
        <v>14</v>
      </c>
      <c r="E2821" s="50" t="s">
        <v>1819</v>
      </c>
      <c r="F2821" s="50">
        <v>1185816</v>
      </c>
      <c r="G2821" s="50">
        <v>218762448</v>
      </c>
    </row>
    <row r="2822" spans="1:7" x14ac:dyDescent="0.2">
      <c r="A2822" s="50">
        <v>52320</v>
      </c>
      <c r="B2822" s="50">
        <v>2017</v>
      </c>
      <c r="C2822" s="50" t="str">
        <f t="shared" si="44"/>
        <v>523202017</v>
      </c>
      <c r="D2822" s="50">
        <f>VLOOKUP(A2822,CATMUN!$B$2:$G$1123,6,0)</f>
        <v>14</v>
      </c>
      <c r="E2822" s="50" t="s">
        <v>1819</v>
      </c>
      <c r="F2822" s="50">
        <v>801</v>
      </c>
      <c r="G2822" s="50">
        <v>181327</v>
      </c>
    </row>
    <row r="2823" spans="1:7" x14ac:dyDescent="0.2">
      <c r="A2823" s="50">
        <v>52320</v>
      </c>
      <c r="B2823" s="50">
        <v>2018</v>
      </c>
      <c r="C2823" s="50" t="str">
        <f t="shared" si="44"/>
        <v>523202018</v>
      </c>
      <c r="D2823" s="50">
        <f>VLOOKUP(A2823,CATMUN!$B$2:$G$1123,6,0)</f>
        <v>14</v>
      </c>
      <c r="E2823" s="50" t="s">
        <v>1819</v>
      </c>
      <c r="F2823" s="50">
        <v>2019585</v>
      </c>
      <c r="G2823" s="50">
        <v>221394400</v>
      </c>
    </row>
    <row r="2824" spans="1:7" x14ac:dyDescent="0.2">
      <c r="A2824" s="50">
        <v>52323</v>
      </c>
      <c r="B2824" s="50">
        <v>2016</v>
      </c>
      <c r="C2824" s="50" t="str">
        <f t="shared" si="44"/>
        <v>523232016</v>
      </c>
      <c r="D2824" s="50">
        <f>VLOOKUP(A2824,CATMUN!$B$2:$G$1123,6,0)</f>
        <v>14</v>
      </c>
      <c r="E2824" s="50" t="s">
        <v>1820</v>
      </c>
      <c r="F2824" s="50">
        <v>0</v>
      </c>
      <c r="G2824" s="50">
        <v>218762448</v>
      </c>
    </row>
    <row r="2825" spans="1:7" x14ac:dyDescent="0.2">
      <c r="A2825" s="50">
        <v>52323</v>
      </c>
      <c r="B2825" s="50">
        <v>2018</v>
      </c>
      <c r="C2825" s="50" t="str">
        <f t="shared" si="44"/>
        <v>523232018</v>
      </c>
      <c r="D2825" s="50">
        <f>VLOOKUP(A2825,CATMUN!$B$2:$G$1123,6,0)</f>
        <v>14</v>
      </c>
      <c r="E2825" s="50" t="s">
        <v>1820</v>
      </c>
      <c r="F2825" s="50">
        <v>4154327</v>
      </c>
      <c r="G2825" s="50">
        <v>221394400</v>
      </c>
    </row>
    <row r="2826" spans="1:7" x14ac:dyDescent="0.2">
      <c r="A2826" s="50">
        <v>52352</v>
      </c>
      <c r="B2826" s="50">
        <v>2015</v>
      </c>
      <c r="C2826" s="50" t="str">
        <f t="shared" si="44"/>
        <v>523522015</v>
      </c>
      <c r="D2826" s="50">
        <f>VLOOKUP(A2826,CATMUN!$B$2:$G$1123,6,0)</f>
        <v>14</v>
      </c>
      <c r="E2826" s="50" t="s">
        <v>1821</v>
      </c>
      <c r="F2826" s="50">
        <v>4491</v>
      </c>
      <c r="G2826" s="50">
        <v>338773.03129999997</v>
      </c>
    </row>
    <row r="2827" spans="1:7" x14ac:dyDescent="0.2">
      <c r="A2827" s="50">
        <v>52352</v>
      </c>
      <c r="B2827" s="50">
        <v>2016</v>
      </c>
      <c r="C2827" s="50" t="str">
        <f t="shared" si="44"/>
        <v>523522016</v>
      </c>
      <c r="D2827" s="50">
        <f>VLOOKUP(A2827,CATMUN!$B$2:$G$1123,6,0)</f>
        <v>14</v>
      </c>
      <c r="E2827" s="50" t="s">
        <v>1821</v>
      </c>
      <c r="F2827" s="50">
        <v>2287152</v>
      </c>
      <c r="G2827" s="50">
        <v>218762448</v>
      </c>
    </row>
    <row r="2828" spans="1:7" x14ac:dyDescent="0.2">
      <c r="A2828" s="50">
        <v>52352</v>
      </c>
      <c r="B2828" s="50">
        <v>2017</v>
      </c>
      <c r="C2828" s="50" t="str">
        <f t="shared" si="44"/>
        <v>523522017</v>
      </c>
      <c r="D2828" s="50">
        <f>VLOOKUP(A2828,CATMUN!$B$2:$G$1123,6,0)</f>
        <v>14</v>
      </c>
      <c r="E2828" s="50" t="s">
        <v>1821</v>
      </c>
      <c r="F2828" s="50">
        <v>612</v>
      </c>
      <c r="G2828" s="50">
        <v>181327</v>
      </c>
    </row>
    <row r="2829" spans="1:7" x14ac:dyDescent="0.2">
      <c r="A2829" s="50">
        <v>52352</v>
      </c>
      <c r="B2829" s="50">
        <v>2018</v>
      </c>
      <c r="C2829" s="50" t="str">
        <f t="shared" si="44"/>
        <v>523522018</v>
      </c>
      <c r="D2829" s="50">
        <f>VLOOKUP(A2829,CATMUN!$B$2:$G$1123,6,0)</f>
        <v>14</v>
      </c>
      <c r="E2829" s="50" t="s">
        <v>1821</v>
      </c>
      <c r="F2829" s="50">
        <v>3773782</v>
      </c>
      <c r="G2829" s="50">
        <v>221394400</v>
      </c>
    </row>
    <row r="2830" spans="1:7" x14ac:dyDescent="0.2">
      <c r="A2830" s="50">
        <v>52354</v>
      </c>
      <c r="B2830" s="50">
        <v>2016</v>
      </c>
      <c r="C2830" s="50" t="str">
        <f t="shared" si="44"/>
        <v>523542016</v>
      </c>
      <c r="D2830" s="50">
        <f>VLOOKUP(A2830,CATMUN!$B$2:$G$1123,6,0)</f>
        <v>15</v>
      </c>
      <c r="E2830" s="50" t="s">
        <v>1822</v>
      </c>
      <c r="F2830" s="50">
        <v>0</v>
      </c>
      <c r="G2830" s="50">
        <v>25866452</v>
      </c>
    </row>
    <row r="2831" spans="1:7" x14ac:dyDescent="0.2">
      <c r="A2831" s="50">
        <v>52354</v>
      </c>
      <c r="B2831" s="50">
        <v>2017</v>
      </c>
      <c r="C2831" s="50" t="str">
        <f t="shared" si="44"/>
        <v>523542017</v>
      </c>
      <c r="D2831" s="50">
        <f>VLOOKUP(A2831,CATMUN!$B$2:$G$1123,6,0)</f>
        <v>15</v>
      </c>
      <c r="E2831" s="50" t="s">
        <v>1822</v>
      </c>
      <c r="F2831" s="50">
        <v>0</v>
      </c>
      <c r="G2831" s="50">
        <v>38136.226560000003</v>
      </c>
    </row>
    <row r="2832" spans="1:7" x14ac:dyDescent="0.2">
      <c r="A2832" s="50">
        <v>52354</v>
      </c>
      <c r="B2832" s="50">
        <v>2018</v>
      </c>
      <c r="C2832" s="50" t="str">
        <f t="shared" si="44"/>
        <v>523542018</v>
      </c>
      <c r="D2832" s="50">
        <f>VLOOKUP(A2832,CATMUN!$B$2:$G$1123,6,0)</f>
        <v>15</v>
      </c>
      <c r="E2832" s="50" t="s">
        <v>1822</v>
      </c>
      <c r="F2832" s="50">
        <v>0</v>
      </c>
      <c r="G2832" s="50">
        <v>27791024</v>
      </c>
    </row>
    <row r="2833" spans="1:7" x14ac:dyDescent="0.2">
      <c r="A2833" s="50">
        <v>52356</v>
      </c>
      <c r="B2833" s="50">
        <v>2015</v>
      </c>
      <c r="C2833" s="50" t="str">
        <f t="shared" si="44"/>
        <v>523562015</v>
      </c>
      <c r="D2833" s="50">
        <f>VLOOKUP(A2833,CATMUN!$B$2:$G$1123,6,0)</f>
        <v>13</v>
      </c>
      <c r="E2833" s="50" t="s">
        <v>1823</v>
      </c>
      <c r="F2833" s="50">
        <v>835197</v>
      </c>
      <c r="G2833" s="50">
        <v>1407439.5</v>
      </c>
    </row>
    <row r="2834" spans="1:7" x14ac:dyDescent="0.2">
      <c r="A2834" s="50">
        <v>52356</v>
      </c>
      <c r="B2834" s="50">
        <v>2016</v>
      </c>
      <c r="C2834" s="50" t="str">
        <f t="shared" si="44"/>
        <v>523562016</v>
      </c>
      <c r="D2834" s="50">
        <f>VLOOKUP(A2834,CATMUN!$B$2:$G$1123,6,0)</f>
        <v>13</v>
      </c>
      <c r="E2834" s="50" t="s">
        <v>1823</v>
      </c>
      <c r="F2834" s="50">
        <v>976302026</v>
      </c>
      <c r="G2834" s="50">
        <v>1538270848</v>
      </c>
    </row>
    <row r="2835" spans="1:7" x14ac:dyDescent="0.2">
      <c r="A2835" s="50">
        <v>52356</v>
      </c>
      <c r="B2835" s="50">
        <v>2017</v>
      </c>
      <c r="C2835" s="50" t="str">
        <f t="shared" si="44"/>
        <v>523562017</v>
      </c>
      <c r="D2835" s="50">
        <f>VLOOKUP(A2835,CATMUN!$B$2:$G$1123,6,0)</f>
        <v>13</v>
      </c>
      <c r="E2835" s="50" t="s">
        <v>1823</v>
      </c>
      <c r="F2835" s="50">
        <v>534158</v>
      </c>
      <c r="G2835" s="50">
        <v>1489632.125</v>
      </c>
    </row>
    <row r="2836" spans="1:7" x14ac:dyDescent="0.2">
      <c r="A2836" s="50">
        <v>52356</v>
      </c>
      <c r="B2836" s="50">
        <v>2018</v>
      </c>
      <c r="C2836" s="50" t="str">
        <f t="shared" si="44"/>
        <v>523562018</v>
      </c>
      <c r="D2836" s="50">
        <f>VLOOKUP(A2836,CATMUN!$B$2:$G$1123,6,0)</f>
        <v>13</v>
      </c>
      <c r="E2836" s="50" t="s">
        <v>1823</v>
      </c>
      <c r="F2836" s="50">
        <v>1146346634</v>
      </c>
      <c r="G2836" s="50">
        <v>1735159040</v>
      </c>
    </row>
    <row r="2837" spans="1:7" x14ac:dyDescent="0.2">
      <c r="A2837" s="50">
        <v>52378</v>
      </c>
      <c r="B2837" s="50">
        <v>2015</v>
      </c>
      <c r="C2837" s="50" t="str">
        <f t="shared" si="44"/>
        <v>523782015</v>
      </c>
      <c r="D2837" s="50">
        <f>VLOOKUP(A2837,CATMUN!$B$2:$G$1123,6,0)</f>
        <v>14</v>
      </c>
      <c r="E2837" s="50" t="s">
        <v>1824</v>
      </c>
      <c r="F2837" s="50">
        <v>10507</v>
      </c>
      <c r="G2837" s="50">
        <v>338773.03129999997</v>
      </c>
    </row>
    <row r="2838" spans="1:7" x14ac:dyDescent="0.2">
      <c r="A2838" s="50">
        <v>52378</v>
      </c>
      <c r="B2838" s="50">
        <v>2016</v>
      </c>
      <c r="C2838" s="50" t="str">
        <f t="shared" si="44"/>
        <v>523782016</v>
      </c>
      <c r="D2838" s="50">
        <f>VLOOKUP(A2838,CATMUN!$B$2:$G$1123,6,0)</f>
        <v>14</v>
      </c>
      <c r="E2838" s="50" t="s">
        <v>1824</v>
      </c>
      <c r="F2838" s="50">
        <v>42052448</v>
      </c>
      <c r="G2838" s="50">
        <v>218762448</v>
      </c>
    </row>
    <row r="2839" spans="1:7" x14ac:dyDescent="0.2">
      <c r="A2839" s="50">
        <v>52378</v>
      </c>
      <c r="B2839" s="50">
        <v>2017</v>
      </c>
      <c r="C2839" s="50" t="str">
        <f t="shared" si="44"/>
        <v>523782017</v>
      </c>
      <c r="D2839" s="50">
        <f>VLOOKUP(A2839,CATMUN!$B$2:$G$1123,6,0)</f>
        <v>14</v>
      </c>
      <c r="E2839" s="50" t="s">
        <v>1824</v>
      </c>
      <c r="F2839" s="50">
        <v>3577</v>
      </c>
      <c r="G2839" s="50">
        <v>181327</v>
      </c>
    </row>
    <row r="2840" spans="1:7" x14ac:dyDescent="0.2">
      <c r="A2840" s="50">
        <v>52378</v>
      </c>
      <c r="B2840" s="50">
        <v>2018</v>
      </c>
      <c r="C2840" s="50" t="str">
        <f t="shared" si="44"/>
        <v>523782018</v>
      </c>
      <c r="D2840" s="50">
        <f>VLOOKUP(A2840,CATMUN!$B$2:$G$1123,6,0)</f>
        <v>14</v>
      </c>
      <c r="E2840" s="50" t="s">
        <v>1824</v>
      </c>
      <c r="F2840" s="50">
        <v>25799875</v>
      </c>
      <c r="G2840" s="50">
        <v>221394400</v>
      </c>
    </row>
    <row r="2841" spans="1:7" x14ac:dyDescent="0.2">
      <c r="A2841" s="50">
        <v>52381</v>
      </c>
      <c r="B2841" s="50">
        <v>2017</v>
      </c>
      <c r="C2841" s="50" t="str">
        <f t="shared" si="44"/>
        <v>523812017</v>
      </c>
      <c r="D2841" s="50">
        <f>VLOOKUP(A2841,CATMUN!$B$2:$G$1123,6,0)</f>
        <v>15</v>
      </c>
      <c r="E2841" s="50" t="s">
        <v>1825</v>
      </c>
      <c r="F2841" s="50">
        <v>2111</v>
      </c>
      <c r="G2841" s="50">
        <v>38136.226560000003</v>
      </c>
    </row>
    <row r="2842" spans="1:7" x14ac:dyDescent="0.2">
      <c r="A2842" s="50">
        <v>52385</v>
      </c>
      <c r="B2842" s="50">
        <v>2017</v>
      </c>
      <c r="C2842" s="50" t="str">
        <f t="shared" si="44"/>
        <v>523852017</v>
      </c>
      <c r="D2842" s="50">
        <f>VLOOKUP(A2842,CATMUN!$B$2:$G$1123,6,0)</f>
        <v>15</v>
      </c>
      <c r="E2842" s="50" t="s">
        <v>1826</v>
      </c>
      <c r="F2842" s="50">
        <v>0</v>
      </c>
      <c r="G2842" s="50">
        <v>38136.226560000003</v>
      </c>
    </row>
    <row r="2843" spans="1:7" x14ac:dyDescent="0.2">
      <c r="A2843" s="50">
        <v>52390</v>
      </c>
      <c r="B2843" s="50">
        <v>2015</v>
      </c>
      <c r="C2843" s="50" t="str">
        <f t="shared" si="44"/>
        <v>523902015</v>
      </c>
      <c r="D2843" s="50">
        <f>VLOOKUP(A2843,CATMUN!$B$2:$G$1123,6,0)</f>
        <v>15</v>
      </c>
      <c r="E2843" s="50" t="s">
        <v>1827</v>
      </c>
      <c r="F2843" s="50">
        <v>0</v>
      </c>
      <c r="G2843" s="50">
        <v>23350.427729999999</v>
      </c>
    </row>
    <row r="2844" spans="1:7" x14ac:dyDescent="0.2">
      <c r="A2844" s="50">
        <v>52390</v>
      </c>
      <c r="B2844" s="50">
        <v>2017</v>
      </c>
      <c r="C2844" s="50" t="str">
        <f t="shared" si="44"/>
        <v>523902017</v>
      </c>
      <c r="D2844" s="50">
        <f>VLOOKUP(A2844,CATMUN!$B$2:$G$1123,6,0)</f>
        <v>15</v>
      </c>
      <c r="E2844" s="50" t="s">
        <v>1827</v>
      </c>
      <c r="F2844" s="50">
        <v>2470</v>
      </c>
      <c r="G2844" s="50">
        <v>38136.226560000003</v>
      </c>
    </row>
    <row r="2845" spans="1:7" x14ac:dyDescent="0.2">
      <c r="A2845" s="50">
        <v>52399</v>
      </c>
      <c r="B2845" s="50">
        <v>2015</v>
      </c>
      <c r="C2845" s="50" t="str">
        <f t="shared" si="44"/>
        <v>523992015</v>
      </c>
      <c r="D2845" s="50">
        <f>VLOOKUP(A2845,CATMUN!$B$2:$G$1123,6,0)</f>
        <v>14</v>
      </c>
      <c r="E2845" s="50" t="s">
        <v>1828</v>
      </c>
      <c r="F2845" s="50">
        <v>43920</v>
      </c>
      <c r="G2845" s="50">
        <v>338773.03129999997</v>
      </c>
    </row>
    <row r="2846" spans="1:7" x14ac:dyDescent="0.2">
      <c r="A2846" s="50">
        <v>52399</v>
      </c>
      <c r="B2846" s="50">
        <v>2016</v>
      </c>
      <c r="C2846" s="50" t="str">
        <f t="shared" si="44"/>
        <v>523992016</v>
      </c>
      <c r="D2846" s="50">
        <f>VLOOKUP(A2846,CATMUN!$B$2:$G$1123,6,0)</f>
        <v>14</v>
      </c>
      <c r="E2846" s="50" t="s">
        <v>1828</v>
      </c>
      <c r="F2846" s="50">
        <v>51314681</v>
      </c>
      <c r="G2846" s="50">
        <v>218762448</v>
      </c>
    </row>
    <row r="2847" spans="1:7" x14ac:dyDescent="0.2">
      <c r="A2847" s="50">
        <v>52399</v>
      </c>
      <c r="B2847" s="50">
        <v>2017</v>
      </c>
      <c r="C2847" s="50" t="str">
        <f t="shared" si="44"/>
        <v>523992017</v>
      </c>
      <c r="D2847" s="50">
        <f>VLOOKUP(A2847,CATMUN!$B$2:$G$1123,6,0)</f>
        <v>14</v>
      </c>
      <c r="E2847" s="50" t="s">
        <v>1828</v>
      </c>
      <c r="F2847" s="50">
        <v>38864</v>
      </c>
      <c r="G2847" s="50">
        <v>181327</v>
      </c>
    </row>
    <row r="2848" spans="1:7" x14ac:dyDescent="0.2">
      <c r="A2848" s="50">
        <v>52399</v>
      </c>
      <c r="B2848" s="50">
        <v>2018</v>
      </c>
      <c r="C2848" s="50" t="str">
        <f t="shared" si="44"/>
        <v>523992018</v>
      </c>
      <c r="D2848" s="50">
        <f>VLOOKUP(A2848,CATMUN!$B$2:$G$1123,6,0)</f>
        <v>14</v>
      </c>
      <c r="E2848" s="50" t="s">
        <v>1828</v>
      </c>
      <c r="F2848" s="50">
        <v>59316401</v>
      </c>
      <c r="G2848" s="50">
        <v>221394400</v>
      </c>
    </row>
    <row r="2849" spans="1:7" x14ac:dyDescent="0.2">
      <c r="A2849" s="50">
        <v>52405</v>
      </c>
      <c r="B2849" s="50">
        <v>2015</v>
      </c>
      <c r="C2849" s="50" t="str">
        <f t="shared" si="44"/>
        <v>524052015</v>
      </c>
      <c r="D2849" s="50">
        <f>VLOOKUP(A2849,CATMUN!$B$2:$G$1123,6,0)</f>
        <v>15</v>
      </c>
      <c r="E2849" s="50" t="s">
        <v>1829</v>
      </c>
      <c r="F2849" s="50">
        <v>0</v>
      </c>
      <c r="G2849" s="50">
        <v>23350.427729999999</v>
      </c>
    </row>
    <row r="2850" spans="1:7" x14ac:dyDescent="0.2">
      <c r="A2850" s="50">
        <v>52405</v>
      </c>
      <c r="B2850" s="50">
        <v>2016</v>
      </c>
      <c r="C2850" s="50" t="str">
        <f t="shared" si="44"/>
        <v>524052016</v>
      </c>
      <c r="D2850" s="50">
        <f>VLOOKUP(A2850,CATMUN!$B$2:$G$1123,6,0)</f>
        <v>15</v>
      </c>
      <c r="E2850" s="50" t="s">
        <v>1829</v>
      </c>
      <c r="F2850" s="50">
        <v>4708966</v>
      </c>
      <c r="G2850" s="50">
        <v>25866452</v>
      </c>
    </row>
    <row r="2851" spans="1:7" x14ac:dyDescent="0.2">
      <c r="A2851" s="50">
        <v>52405</v>
      </c>
      <c r="B2851" s="50">
        <v>2017</v>
      </c>
      <c r="C2851" s="50" t="str">
        <f t="shared" si="44"/>
        <v>524052017</v>
      </c>
      <c r="D2851" s="50">
        <f>VLOOKUP(A2851,CATMUN!$B$2:$G$1123,6,0)</f>
        <v>15</v>
      </c>
      <c r="E2851" s="50" t="s">
        <v>1829</v>
      </c>
      <c r="F2851" s="50">
        <v>0</v>
      </c>
      <c r="G2851" s="50">
        <v>38136.226560000003</v>
      </c>
    </row>
    <row r="2852" spans="1:7" x14ac:dyDescent="0.2">
      <c r="A2852" s="50">
        <v>52405</v>
      </c>
      <c r="B2852" s="50">
        <v>2018</v>
      </c>
      <c r="C2852" s="50" t="str">
        <f t="shared" si="44"/>
        <v>524052018</v>
      </c>
      <c r="D2852" s="50">
        <f>VLOOKUP(A2852,CATMUN!$B$2:$G$1123,6,0)</f>
        <v>15</v>
      </c>
      <c r="E2852" s="50" t="s">
        <v>1829</v>
      </c>
      <c r="F2852" s="50">
        <v>0</v>
      </c>
      <c r="G2852" s="50">
        <v>27791024</v>
      </c>
    </row>
    <row r="2853" spans="1:7" x14ac:dyDescent="0.2">
      <c r="A2853" s="50">
        <v>52411</v>
      </c>
      <c r="B2853" s="50">
        <v>2015</v>
      </c>
      <c r="C2853" s="50" t="str">
        <f t="shared" si="44"/>
        <v>524112015</v>
      </c>
      <c r="D2853" s="50">
        <f>VLOOKUP(A2853,CATMUN!$B$2:$G$1123,6,0)</f>
        <v>15</v>
      </c>
      <c r="E2853" s="50" t="s">
        <v>1830</v>
      </c>
      <c r="F2853" s="50">
        <v>4067</v>
      </c>
      <c r="G2853" s="50">
        <v>23350.427729999999</v>
      </c>
    </row>
    <row r="2854" spans="1:7" x14ac:dyDescent="0.2">
      <c r="A2854" s="50">
        <v>52411</v>
      </c>
      <c r="B2854" s="50">
        <v>2017</v>
      </c>
      <c r="C2854" s="50" t="str">
        <f t="shared" si="44"/>
        <v>524112017</v>
      </c>
      <c r="D2854" s="50">
        <f>VLOOKUP(A2854,CATMUN!$B$2:$G$1123,6,0)</f>
        <v>15</v>
      </c>
      <c r="E2854" s="50" t="s">
        <v>1830</v>
      </c>
      <c r="F2854" s="50">
        <v>4064</v>
      </c>
      <c r="G2854" s="50">
        <v>38136.226560000003</v>
      </c>
    </row>
    <row r="2855" spans="1:7" x14ac:dyDescent="0.2">
      <c r="A2855" s="50">
        <v>52418</v>
      </c>
      <c r="B2855" s="50">
        <v>2015</v>
      </c>
      <c r="C2855" s="50" t="str">
        <f t="shared" si="44"/>
        <v>524182015</v>
      </c>
      <c r="D2855" s="50">
        <f>VLOOKUP(A2855,CATMUN!$B$2:$G$1123,6,0)</f>
        <v>15</v>
      </c>
      <c r="E2855" s="50" t="s">
        <v>1831</v>
      </c>
      <c r="F2855" s="50">
        <v>4061</v>
      </c>
      <c r="G2855" s="50">
        <v>23350.427729999999</v>
      </c>
    </row>
    <row r="2856" spans="1:7" x14ac:dyDescent="0.2">
      <c r="A2856" s="50">
        <v>52418</v>
      </c>
      <c r="B2856" s="50">
        <v>2016</v>
      </c>
      <c r="C2856" s="50" t="str">
        <f t="shared" si="44"/>
        <v>524182016</v>
      </c>
      <c r="D2856" s="50">
        <f>VLOOKUP(A2856,CATMUN!$B$2:$G$1123,6,0)</f>
        <v>15</v>
      </c>
      <c r="E2856" s="50" t="s">
        <v>1831</v>
      </c>
      <c r="F2856" s="50">
        <v>5568324</v>
      </c>
      <c r="G2856" s="50">
        <v>25866452</v>
      </c>
    </row>
    <row r="2857" spans="1:7" x14ac:dyDescent="0.2">
      <c r="A2857" s="50">
        <v>52418</v>
      </c>
      <c r="B2857" s="50">
        <v>2017</v>
      </c>
      <c r="C2857" s="50" t="str">
        <f t="shared" si="44"/>
        <v>524182017</v>
      </c>
      <c r="D2857" s="50">
        <f>VLOOKUP(A2857,CATMUN!$B$2:$G$1123,6,0)</f>
        <v>15</v>
      </c>
      <c r="E2857" s="50" t="s">
        <v>1831</v>
      </c>
      <c r="F2857" s="50">
        <v>816</v>
      </c>
      <c r="G2857" s="50">
        <v>38136.226560000003</v>
      </c>
    </row>
    <row r="2858" spans="1:7" x14ac:dyDescent="0.2">
      <c r="A2858" s="50">
        <v>52418</v>
      </c>
      <c r="B2858" s="50">
        <v>2018</v>
      </c>
      <c r="C2858" s="50" t="str">
        <f t="shared" si="44"/>
        <v>524182018</v>
      </c>
      <c r="D2858" s="50">
        <f>VLOOKUP(A2858,CATMUN!$B$2:$G$1123,6,0)</f>
        <v>15</v>
      </c>
      <c r="E2858" s="50" t="s">
        <v>1831</v>
      </c>
      <c r="F2858" s="50">
        <v>5787674</v>
      </c>
      <c r="G2858" s="50">
        <v>27791024</v>
      </c>
    </row>
    <row r="2859" spans="1:7" x14ac:dyDescent="0.2">
      <c r="A2859" s="50">
        <v>52427</v>
      </c>
      <c r="B2859" s="50">
        <v>2018</v>
      </c>
      <c r="C2859" s="50" t="str">
        <f t="shared" si="44"/>
        <v>524272018</v>
      </c>
      <c r="D2859" s="50">
        <f>VLOOKUP(A2859,CATMUN!$B$2:$G$1123,6,0)</f>
        <v>15</v>
      </c>
      <c r="E2859" s="50" t="s">
        <v>2381</v>
      </c>
      <c r="F2859" s="50">
        <v>0</v>
      </c>
      <c r="G2859" s="50">
        <v>27791024</v>
      </c>
    </row>
    <row r="2860" spans="1:7" x14ac:dyDescent="0.2">
      <c r="A2860" s="50">
        <v>52435</v>
      </c>
      <c r="B2860" s="50">
        <v>2015</v>
      </c>
      <c r="C2860" s="50" t="str">
        <f t="shared" si="44"/>
        <v>524352015</v>
      </c>
      <c r="D2860" s="50">
        <f>VLOOKUP(A2860,CATMUN!$B$2:$G$1123,6,0)</f>
        <v>15</v>
      </c>
      <c r="E2860" s="50" t="s">
        <v>1833</v>
      </c>
      <c r="F2860" s="50">
        <v>6320</v>
      </c>
      <c r="G2860" s="50">
        <v>23350.427729999999</v>
      </c>
    </row>
    <row r="2861" spans="1:7" x14ac:dyDescent="0.2">
      <c r="A2861" s="50">
        <v>52435</v>
      </c>
      <c r="B2861" s="50">
        <v>2016</v>
      </c>
      <c r="C2861" s="50" t="str">
        <f t="shared" si="44"/>
        <v>524352016</v>
      </c>
      <c r="D2861" s="50">
        <f>VLOOKUP(A2861,CATMUN!$B$2:$G$1123,6,0)</f>
        <v>15</v>
      </c>
      <c r="E2861" s="50" t="s">
        <v>1833</v>
      </c>
      <c r="F2861" s="50">
        <v>6325910</v>
      </c>
      <c r="G2861" s="50">
        <v>25866452</v>
      </c>
    </row>
    <row r="2862" spans="1:7" x14ac:dyDescent="0.2">
      <c r="A2862" s="50">
        <v>52435</v>
      </c>
      <c r="B2862" s="50">
        <v>2018</v>
      </c>
      <c r="C2862" s="50" t="str">
        <f t="shared" si="44"/>
        <v>524352018</v>
      </c>
      <c r="D2862" s="50">
        <f>VLOOKUP(A2862,CATMUN!$B$2:$G$1123,6,0)</f>
        <v>15</v>
      </c>
      <c r="E2862" s="50" t="s">
        <v>1833</v>
      </c>
      <c r="F2862" s="50">
        <v>5355228</v>
      </c>
      <c r="G2862" s="50">
        <v>27791024</v>
      </c>
    </row>
    <row r="2863" spans="1:7" x14ac:dyDescent="0.2">
      <c r="A2863" s="50">
        <v>52473</v>
      </c>
      <c r="B2863" s="50">
        <v>2015</v>
      </c>
      <c r="C2863" s="50" t="str">
        <f t="shared" si="44"/>
        <v>524732015</v>
      </c>
      <c r="D2863" s="50">
        <f>VLOOKUP(A2863,CATMUN!$B$2:$G$1123,6,0)</f>
        <v>15</v>
      </c>
      <c r="E2863" s="50" t="s">
        <v>1605</v>
      </c>
      <c r="F2863" s="50">
        <v>0</v>
      </c>
      <c r="G2863" s="50">
        <v>23350.427729999999</v>
      </c>
    </row>
    <row r="2864" spans="1:7" x14ac:dyDescent="0.2">
      <c r="A2864" s="50">
        <v>52473</v>
      </c>
      <c r="B2864" s="50">
        <v>2016</v>
      </c>
      <c r="C2864" s="50" t="str">
        <f t="shared" si="44"/>
        <v>524732016</v>
      </c>
      <c r="D2864" s="50">
        <f>VLOOKUP(A2864,CATMUN!$B$2:$G$1123,6,0)</f>
        <v>15</v>
      </c>
      <c r="E2864" s="50" t="s">
        <v>1605</v>
      </c>
      <c r="F2864" s="50">
        <v>0</v>
      </c>
      <c r="G2864" s="50">
        <v>25866452</v>
      </c>
    </row>
    <row r="2865" spans="1:7" x14ac:dyDescent="0.2">
      <c r="A2865" s="50">
        <v>52473</v>
      </c>
      <c r="B2865" s="50">
        <v>2017</v>
      </c>
      <c r="C2865" s="50" t="str">
        <f t="shared" si="44"/>
        <v>524732017</v>
      </c>
      <c r="D2865" s="50">
        <f>VLOOKUP(A2865,CATMUN!$B$2:$G$1123,6,0)</f>
        <v>15</v>
      </c>
      <c r="E2865" s="50" t="s">
        <v>1605</v>
      </c>
      <c r="F2865" s="50">
        <v>0</v>
      </c>
      <c r="G2865" s="50">
        <v>38136.226560000003</v>
      </c>
    </row>
    <row r="2866" spans="1:7" x14ac:dyDescent="0.2">
      <c r="A2866" s="50">
        <v>52473</v>
      </c>
      <c r="B2866" s="50">
        <v>2018</v>
      </c>
      <c r="C2866" s="50" t="str">
        <f t="shared" si="44"/>
        <v>524732018</v>
      </c>
      <c r="D2866" s="50">
        <f>VLOOKUP(A2866,CATMUN!$B$2:$G$1123,6,0)</f>
        <v>15</v>
      </c>
      <c r="E2866" s="50" t="s">
        <v>1605</v>
      </c>
      <c r="F2866" s="50">
        <v>3200000</v>
      </c>
      <c r="G2866" s="50">
        <v>27791024</v>
      </c>
    </row>
    <row r="2867" spans="1:7" x14ac:dyDescent="0.2">
      <c r="A2867" s="50">
        <v>52480</v>
      </c>
      <c r="B2867" s="50">
        <v>2015</v>
      </c>
      <c r="C2867" s="50" t="str">
        <f t="shared" si="44"/>
        <v>524802015</v>
      </c>
      <c r="D2867" s="50">
        <f>VLOOKUP(A2867,CATMUN!$B$2:$G$1123,6,0)</f>
        <v>14</v>
      </c>
      <c r="E2867" s="50" t="s">
        <v>1606</v>
      </c>
      <c r="F2867" s="50">
        <v>0</v>
      </c>
      <c r="G2867" s="50">
        <v>338773.03129999997</v>
      </c>
    </row>
    <row r="2868" spans="1:7" x14ac:dyDescent="0.2">
      <c r="A2868" s="50">
        <v>52480</v>
      </c>
      <c r="B2868" s="50">
        <v>2016</v>
      </c>
      <c r="C2868" s="50" t="str">
        <f t="shared" si="44"/>
        <v>524802016</v>
      </c>
      <c r="D2868" s="50">
        <f>VLOOKUP(A2868,CATMUN!$B$2:$G$1123,6,0)</f>
        <v>14</v>
      </c>
      <c r="E2868" s="50" t="s">
        <v>1606</v>
      </c>
      <c r="F2868" s="50">
        <v>6716968</v>
      </c>
      <c r="G2868" s="50">
        <v>218762448</v>
      </c>
    </row>
    <row r="2869" spans="1:7" x14ac:dyDescent="0.2">
      <c r="A2869" s="50">
        <v>52480</v>
      </c>
      <c r="B2869" s="50">
        <v>2017</v>
      </c>
      <c r="C2869" s="50" t="str">
        <f t="shared" si="44"/>
        <v>524802017</v>
      </c>
      <c r="D2869" s="50">
        <f>VLOOKUP(A2869,CATMUN!$B$2:$G$1123,6,0)</f>
        <v>14</v>
      </c>
      <c r="E2869" s="50" t="s">
        <v>1606</v>
      </c>
      <c r="F2869" s="50">
        <v>0</v>
      </c>
      <c r="G2869" s="50">
        <v>181327</v>
      </c>
    </row>
    <row r="2870" spans="1:7" x14ac:dyDescent="0.2">
      <c r="A2870" s="50">
        <v>52480</v>
      </c>
      <c r="B2870" s="50">
        <v>2018</v>
      </c>
      <c r="C2870" s="50" t="str">
        <f t="shared" si="44"/>
        <v>524802018</v>
      </c>
      <c r="D2870" s="50">
        <f>VLOOKUP(A2870,CATMUN!$B$2:$G$1123,6,0)</f>
        <v>14</v>
      </c>
      <c r="E2870" s="50" t="s">
        <v>1606</v>
      </c>
      <c r="F2870" s="50">
        <v>2283796</v>
      </c>
      <c r="G2870" s="50">
        <v>221394400</v>
      </c>
    </row>
    <row r="2871" spans="1:7" x14ac:dyDescent="0.2">
      <c r="A2871" s="50">
        <v>52490</v>
      </c>
      <c r="B2871" s="50">
        <v>2015</v>
      </c>
      <c r="C2871" s="50" t="str">
        <f t="shared" si="44"/>
        <v>524902015</v>
      </c>
      <c r="D2871" s="50">
        <f>VLOOKUP(A2871,CATMUN!$B$2:$G$1123,6,0)</f>
        <v>15</v>
      </c>
      <c r="E2871" s="50" t="s">
        <v>1834</v>
      </c>
      <c r="F2871" s="50">
        <v>7000</v>
      </c>
      <c r="G2871" s="50">
        <v>23350.427729999999</v>
      </c>
    </row>
    <row r="2872" spans="1:7" x14ac:dyDescent="0.2">
      <c r="A2872" s="50">
        <v>52490</v>
      </c>
      <c r="B2872" s="50">
        <v>2016</v>
      </c>
      <c r="C2872" s="50" t="str">
        <f t="shared" si="44"/>
        <v>524902016</v>
      </c>
      <c r="D2872" s="50">
        <f>VLOOKUP(A2872,CATMUN!$B$2:$G$1123,6,0)</f>
        <v>15</v>
      </c>
      <c r="E2872" s="50" t="s">
        <v>1834</v>
      </c>
      <c r="F2872" s="50">
        <v>8916000</v>
      </c>
      <c r="G2872" s="50">
        <v>25866452</v>
      </c>
    </row>
    <row r="2873" spans="1:7" x14ac:dyDescent="0.2">
      <c r="A2873" s="50">
        <v>52490</v>
      </c>
      <c r="B2873" s="50">
        <v>2017</v>
      </c>
      <c r="C2873" s="50" t="str">
        <f t="shared" si="44"/>
        <v>524902017</v>
      </c>
      <c r="D2873" s="50">
        <f>VLOOKUP(A2873,CATMUN!$B$2:$G$1123,6,0)</f>
        <v>15</v>
      </c>
      <c r="E2873" s="50" t="s">
        <v>1834</v>
      </c>
      <c r="F2873" s="50">
        <v>0</v>
      </c>
      <c r="G2873" s="50">
        <v>38136.226560000003</v>
      </c>
    </row>
    <row r="2874" spans="1:7" x14ac:dyDescent="0.2">
      <c r="A2874" s="50">
        <v>52490</v>
      </c>
      <c r="B2874" s="50">
        <v>2018</v>
      </c>
      <c r="C2874" s="50" t="str">
        <f t="shared" si="44"/>
        <v>524902018</v>
      </c>
      <c r="D2874" s="50">
        <f>VLOOKUP(A2874,CATMUN!$B$2:$G$1123,6,0)</f>
        <v>15</v>
      </c>
      <c r="E2874" s="50" t="s">
        <v>1834</v>
      </c>
      <c r="F2874" s="50">
        <v>0</v>
      </c>
      <c r="G2874" s="50">
        <v>27791024</v>
      </c>
    </row>
    <row r="2875" spans="1:7" x14ac:dyDescent="0.2">
      <c r="A2875" s="50">
        <v>52506</v>
      </c>
      <c r="B2875" s="50">
        <v>2015</v>
      </c>
      <c r="C2875" s="50" t="str">
        <f t="shared" si="44"/>
        <v>525062015</v>
      </c>
      <c r="D2875" s="50">
        <f>VLOOKUP(A2875,CATMUN!$B$2:$G$1123,6,0)</f>
        <v>14</v>
      </c>
      <c r="E2875" s="50" t="s">
        <v>1835</v>
      </c>
      <c r="F2875" s="50">
        <v>0</v>
      </c>
      <c r="G2875" s="50">
        <v>338773.03129999997</v>
      </c>
    </row>
    <row r="2876" spans="1:7" x14ac:dyDescent="0.2">
      <c r="A2876" s="50">
        <v>52506</v>
      </c>
      <c r="B2876" s="50">
        <v>2016</v>
      </c>
      <c r="C2876" s="50" t="str">
        <f t="shared" si="44"/>
        <v>525062016</v>
      </c>
      <c r="D2876" s="50">
        <f>VLOOKUP(A2876,CATMUN!$B$2:$G$1123,6,0)</f>
        <v>14</v>
      </c>
      <c r="E2876" s="50" t="s">
        <v>1835</v>
      </c>
      <c r="F2876" s="50">
        <v>0</v>
      </c>
      <c r="G2876" s="50">
        <v>218762448</v>
      </c>
    </row>
    <row r="2877" spans="1:7" x14ac:dyDescent="0.2">
      <c r="A2877" s="50">
        <v>52506</v>
      </c>
      <c r="B2877" s="50">
        <v>2017</v>
      </c>
      <c r="C2877" s="50" t="str">
        <f t="shared" si="44"/>
        <v>525062017</v>
      </c>
      <c r="D2877" s="50">
        <f>VLOOKUP(A2877,CATMUN!$B$2:$G$1123,6,0)</f>
        <v>14</v>
      </c>
      <c r="E2877" s="50" t="s">
        <v>1835</v>
      </c>
      <c r="F2877" s="50">
        <v>0</v>
      </c>
      <c r="G2877" s="50">
        <v>181327</v>
      </c>
    </row>
    <row r="2878" spans="1:7" x14ac:dyDescent="0.2">
      <c r="A2878" s="50">
        <v>52520</v>
      </c>
      <c r="B2878" s="50">
        <v>2017</v>
      </c>
      <c r="C2878" s="50" t="str">
        <f t="shared" si="44"/>
        <v>525202017</v>
      </c>
      <c r="D2878" s="50">
        <f>VLOOKUP(A2878,CATMUN!$B$2:$G$1123,6,0)</f>
        <v>15</v>
      </c>
      <c r="E2878" s="50" t="s">
        <v>1836</v>
      </c>
      <c r="F2878" s="50">
        <v>0</v>
      </c>
      <c r="G2878" s="50">
        <v>38136.226560000003</v>
      </c>
    </row>
    <row r="2879" spans="1:7" x14ac:dyDescent="0.2">
      <c r="A2879" s="50">
        <v>52540</v>
      </c>
      <c r="B2879" s="50">
        <v>2015</v>
      </c>
      <c r="C2879" s="50" t="str">
        <f t="shared" si="44"/>
        <v>525402015</v>
      </c>
      <c r="D2879" s="50">
        <f>VLOOKUP(A2879,CATMUN!$B$2:$G$1123,6,0)</f>
        <v>15</v>
      </c>
      <c r="E2879" s="50" t="s">
        <v>1837</v>
      </c>
      <c r="F2879" s="50">
        <v>1809</v>
      </c>
      <c r="G2879" s="50">
        <v>23350.427729999999</v>
      </c>
    </row>
    <row r="2880" spans="1:7" x14ac:dyDescent="0.2">
      <c r="A2880" s="50">
        <v>52540</v>
      </c>
      <c r="B2880" s="50">
        <v>2016</v>
      </c>
      <c r="C2880" s="50" t="str">
        <f t="shared" si="44"/>
        <v>525402016</v>
      </c>
      <c r="D2880" s="50">
        <f>VLOOKUP(A2880,CATMUN!$B$2:$G$1123,6,0)</f>
        <v>15</v>
      </c>
      <c r="E2880" s="50" t="s">
        <v>1837</v>
      </c>
      <c r="F2880" s="50">
        <v>1613699</v>
      </c>
      <c r="G2880" s="50">
        <v>25866452</v>
      </c>
    </row>
    <row r="2881" spans="1:7" x14ac:dyDescent="0.2">
      <c r="A2881" s="50">
        <v>52540</v>
      </c>
      <c r="B2881" s="50">
        <v>2017</v>
      </c>
      <c r="C2881" s="50" t="str">
        <f t="shared" si="44"/>
        <v>525402017</v>
      </c>
      <c r="D2881" s="50">
        <f>VLOOKUP(A2881,CATMUN!$B$2:$G$1123,6,0)</f>
        <v>15</v>
      </c>
      <c r="E2881" s="50" t="s">
        <v>1837</v>
      </c>
      <c r="F2881" s="50">
        <v>623</v>
      </c>
      <c r="G2881" s="50">
        <v>38136.226560000003</v>
      </c>
    </row>
    <row r="2882" spans="1:7" x14ac:dyDescent="0.2">
      <c r="A2882" s="50">
        <v>52540</v>
      </c>
      <c r="B2882" s="50">
        <v>2018</v>
      </c>
      <c r="C2882" s="50" t="str">
        <f t="shared" si="44"/>
        <v>525402018</v>
      </c>
      <c r="D2882" s="50">
        <f>VLOOKUP(A2882,CATMUN!$B$2:$G$1123,6,0)</f>
        <v>15</v>
      </c>
      <c r="E2882" s="50" t="s">
        <v>1837</v>
      </c>
      <c r="F2882" s="50">
        <v>1264988</v>
      </c>
      <c r="G2882" s="50">
        <v>27791024</v>
      </c>
    </row>
    <row r="2883" spans="1:7" x14ac:dyDescent="0.2">
      <c r="A2883" s="50">
        <v>52560</v>
      </c>
      <c r="B2883" s="50">
        <v>2015</v>
      </c>
      <c r="C2883" s="50" t="str">
        <f t="shared" ref="C2883:C2946" si="45">A2883&amp;B2883</f>
        <v>525602015</v>
      </c>
      <c r="D2883" s="50">
        <f>VLOOKUP(A2883,CATMUN!$B$2:$G$1123,6,0)</f>
        <v>15</v>
      </c>
      <c r="E2883" s="50" t="s">
        <v>1838</v>
      </c>
      <c r="F2883" s="50">
        <v>2647</v>
      </c>
      <c r="G2883" s="50">
        <v>23350.427729999999</v>
      </c>
    </row>
    <row r="2884" spans="1:7" x14ac:dyDescent="0.2">
      <c r="A2884" s="50">
        <v>52560</v>
      </c>
      <c r="B2884" s="50">
        <v>2016</v>
      </c>
      <c r="C2884" s="50" t="str">
        <f t="shared" si="45"/>
        <v>525602016</v>
      </c>
      <c r="D2884" s="50">
        <f>VLOOKUP(A2884,CATMUN!$B$2:$G$1123,6,0)</f>
        <v>15</v>
      </c>
      <c r="E2884" s="50" t="s">
        <v>1838</v>
      </c>
      <c r="F2884" s="50">
        <v>2532331</v>
      </c>
      <c r="G2884" s="50">
        <v>25866452</v>
      </c>
    </row>
    <row r="2885" spans="1:7" x14ac:dyDescent="0.2">
      <c r="A2885" s="50">
        <v>52560</v>
      </c>
      <c r="B2885" s="50">
        <v>2017</v>
      </c>
      <c r="C2885" s="50" t="str">
        <f t="shared" si="45"/>
        <v>525602017</v>
      </c>
      <c r="D2885" s="50">
        <f>VLOOKUP(A2885,CATMUN!$B$2:$G$1123,6,0)</f>
        <v>15</v>
      </c>
      <c r="E2885" s="50" t="s">
        <v>1838</v>
      </c>
      <c r="F2885" s="50">
        <v>1073</v>
      </c>
      <c r="G2885" s="50">
        <v>38136.226560000003</v>
      </c>
    </row>
    <row r="2886" spans="1:7" x14ac:dyDescent="0.2">
      <c r="A2886" s="50">
        <v>52560</v>
      </c>
      <c r="B2886" s="50">
        <v>2018</v>
      </c>
      <c r="C2886" s="50" t="str">
        <f t="shared" si="45"/>
        <v>525602018</v>
      </c>
      <c r="D2886" s="50">
        <f>VLOOKUP(A2886,CATMUN!$B$2:$G$1123,6,0)</f>
        <v>15</v>
      </c>
      <c r="E2886" s="50" t="s">
        <v>1838</v>
      </c>
      <c r="F2886" s="50">
        <v>7223234</v>
      </c>
      <c r="G2886" s="50">
        <v>27791024</v>
      </c>
    </row>
    <row r="2887" spans="1:7" x14ac:dyDescent="0.2">
      <c r="A2887" s="50">
        <v>52565</v>
      </c>
      <c r="B2887" s="50">
        <v>2015</v>
      </c>
      <c r="C2887" s="50" t="str">
        <f t="shared" si="45"/>
        <v>525652015</v>
      </c>
      <c r="D2887" s="50">
        <f>VLOOKUP(A2887,CATMUN!$B$2:$G$1123,6,0)</f>
        <v>14</v>
      </c>
      <c r="E2887" s="50" t="s">
        <v>1839</v>
      </c>
      <c r="F2887" s="50">
        <v>0</v>
      </c>
      <c r="G2887" s="50">
        <v>338773.03129999997</v>
      </c>
    </row>
    <row r="2888" spans="1:7" x14ac:dyDescent="0.2">
      <c r="A2888" s="50">
        <v>52565</v>
      </c>
      <c r="B2888" s="50">
        <v>2016</v>
      </c>
      <c r="C2888" s="50" t="str">
        <f t="shared" si="45"/>
        <v>525652016</v>
      </c>
      <c r="D2888" s="50">
        <f>VLOOKUP(A2888,CATMUN!$B$2:$G$1123,6,0)</f>
        <v>14</v>
      </c>
      <c r="E2888" s="50" t="s">
        <v>1839</v>
      </c>
      <c r="F2888" s="50">
        <v>0</v>
      </c>
      <c r="G2888" s="50">
        <v>218762448</v>
      </c>
    </row>
    <row r="2889" spans="1:7" x14ac:dyDescent="0.2">
      <c r="A2889" s="50">
        <v>52565</v>
      </c>
      <c r="B2889" s="50">
        <v>2017</v>
      </c>
      <c r="C2889" s="50" t="str">
        <f t="shared" si="45"/>
        <v>525652017</v>
      </c>
      <c r="D2889" s="50">
        <f>VLOOKUP(A2889,CATMUN!$B$2:$G$1123,6,0)</f>
        <v>14</v>
      </c>
      <c r="E2889" s="50" t="s">
        <v>1839</v>
      </c>
      <c r="F2889" s="50">
        <v>2869</v>
      </c>
      <c r="G2889" s="50">
        <v>181327</v>
      </c>
    </row>
    <row r="2890" spans="1:7" x14ac:dyDescent="0.2">
      <c r="A2890" s="50">
        <v>52565</v>
      </c>
      <c r="B2890" s="50">
        <v>2018</v>
      </c>
      <c r="C2890" s="50" t="str">
        <f t="shared" si="45"/>
        <v>525652018</v>
      </c>
      <c r="D2890" s="50">
        <f>VLOOKUP(A2890,CATMUN!$B$2:$G$1123,6,0)</f>
        <v>14</v>
      </c>
      <c r="E2890" s="50" t="s">
        <v>1839</v>
      </c>
      <c r="F2890" s="50">
        <v>0</v>
      </c>
      <c r="G2890" s="50">
        <v>221394400</v>
      </c>
    </row>
    <row r="2891" spans="1:7" x14ac:dyDescent="0.2">
      <c r="A2891" s="50">
        <v>52573</v>
      </c>
      <c r="B2891" s="50">
        <v>2015</v>
      </c>
      <c r="C2891" s="50" t="str">
        <f t="shared" si="45"/>
        <v>525732015</v>
      </c>
      <c r="D2891" s="50">
        <f>VLOOKUP(A2891,CATMUN!$B$2:$G$1123,6,0)</f>
        <v>15</v>
      </c>
      <c r="E2891" s="50" t="s">
        <v>1840</v>
      </c>
      <c r="F2891" s="50">
        <v>25300</v>
      </c>
      <c r="G2891" s="50">
        <v>23350.427729999999</v>
      </c>
    </row>
    <row r="2892" spans="1:7" x14ac:dyDescent="0.2">
      <c r="A2892" s="50">
        <v>52573</v>
      </c>
      <c r="B2892" s="50">
        <v>2016</v>
      </c>
      <c r="C2892" s="50" t="str">
        <f t="shared" si="45"/>
        <v>525732016</v>
      </c>
      <c r="D2892" s="50">
        <f>VLOOKUP(A2892,CATMUN!$B$2:$G$1123,6,0)</f>
        <v>15</v>
      </c>
      <c r="E2892" s="50" t="s">
        <v>1840</v>
      </c>
      <c r="F2892" s="50">
        <v>18299128</v>
      </c>
      <c r="G2892" s="50">
        <v>25866452</v>
      </c>
    </row>
    <row r="2893" spans="1:7" x14ac:dyDescent="0.2">
      <c r="A2893" s="50">
        <v>52573</v>
      </c>
      <c r="B2893" s="50">
        <v>2017</v>
      </c>
      <c r="C2893" s="50" t="str">
        <f t="shared" si="45"/>
        <v>525732017</v>
      </c>
      <c r="D2893" s="50">
        <f>VLOOKUP(A2893,CATMUN!$B$2:$G$1123,6,0)</f>
        <v>15</v>
      </c>
      <c r="E2893" s="50" t="s">
        <v>1840</v>
      </c>
      <c r="F2893" s="50">
        <v>52605</v>
      </c>
      <c r="G2893" s="50">
        <v>38136.226560000003</v>
      </c>
    </row>
    <row r="2894" spans="1:7" x14ac:dyDescent="0.2">
      <c r="A2894" s="50">
        <v>52573</v>
      </c>
      <c r="B2894" s="50">
        <v>2018</v>
      </c>
      <c r="C2894" s="50" t="str">
        <f t="shared" si="45"/>
        <v>525732018</v>
      </c>
      <c r="D2894" s="50">
        <f>VLOOKUP(A2894,CATMUN!$B$2:$G$1123,6,0)</f>
        <v>15</v>
      </c>
      <c r="E2894" s="50" t="s">
        <v>1840</v>
      </c>
      <c r="F2894" s="50">
        <v>30179570</v>
      </c>
      <c r="G2894" s="50">
        <v>27791024</v>
      </c>
    </row>
    <row r="2895" spans="1:7" x14ac:dyDescent="0.2">
      <c r="A2895" s="50">
        <v>52585</v>
      </c>
      <c r="B2895" s="50">
        <v>2015</v>
      </c>
      <c r="C2895" s="50" t="str">
        <f t="shared" si="45"/>
        <v>525852015</v>
      </c>
      <c r="D2895" s="50">
        <f>VLOOKUP(A2895,CATMUN!$B$2:$G$1123,6,0)</f>
        <v>14</v>
      </c>
      <c r="E2895" s="50" t="s">
        <v>1841</v>
      </c>
      <c r="F2895" s="50">
        <v>20589</v>
      </c>
      <c r="G2895" s="50">
        <v>338773.03129999997</v>
      </c>
    </row>
    <row r="2896" spans="1:7" x14ac:dyDescent="0.2">
      <c r="A2896" s="50">
        <v>52585</v>
      </c>
      <c r="B2896" s="50">
        <v>2016</v>
      </c>
      <c r="C2896" s="50" t="str">
        <f t="shared" si="45"/>
        <v>525852016</v>
      </c>
      <c r="D2896" s="50">
        <f>VLOOKUP(A2896,CATMUN!$B$2:$G$1123,6,0)</f>
        <v>14</v>
      </c>
      <c r="E2896" s="50" t="s">
        <v>1841</v>
      </c>
      <c r="F2896" s="50">
        <v>24458881</v>
      </c>
      <c r="G2896" s="50">
        <v>218762448</v>
      </c>
    </row>
    <row r="2897" spans="1:7" x14ac:dyDescent="0.2">
      <c r="A2897" s="50">
        <v>52585</v>
      </c>
      <c r="B2897" s="50">
        <v>2017</v>
      </c>
      <c r="C2897" s="50" t="str">
        <f t="shared" si="45"/>
        <v>525852017</v>
      </c>
      <c r="D2897" s="50">
        <f>VLOOKUP(A2897,CATMUN!$B$2:$G$1123,6,0)</f>
        <v>14</v>
      </c>
      <c r="E2897" s="50" t="s">
        <v>1841</v>
      </c>
      <c r="F2897" s="50">
        <v>15123</v>
      </c>
      <c r="G2897" s="50">
        <v>181327</v>
      </c>
    </row>
    <row r="2898" spans="1:7" x14ac:dyDescent="0.2">
      <c r="A2898" s="50">
        <v>52585</v>
      </c>
      <c r="B2898" s="50">
        <v>2018</v>
      </c>
      <c r="C2898" s="50" t="str">
        <f t="shared" si="45"/>
        <v>525852018</v>
      </c>
      <c r="D2898" s="50">
        <f>VLOOKUP(A2898,CATMUN!$B$2:$G$1123,6,0)</f>
        <v>14</v>
      </c>
      <c r="E2898" s="50" t="s">
        <v>1841</v>
      </c>
      <c r="F2898" s="50">
        <v>21161269</v>
      </c>
      <c r="G2898" s="50">
        <v>221394400</v>
      </c>
    </row>
    <row r="2899" spans="1:7" x14ac:dyDescent="0.2">
      <c r="A2899" s="50">
        <v>52612</v>
      </c>
      <c r="B2899" s="50">
        <v>2015</v>
      </c>
      <c r="C2899" s="50" t="str">
        <f t="shared" si="45"/>
        <v>526122015</v>
      </c>
      <c r="D2899" s="50">
        <f>VLOOKUP(A2899,CATMUN!$B$2:$G$1123,6,0)</f>
        <v>15</v>
      </c>
      <c r="E2899" s="50" t="s">
        <v>1623</v>
      </c>
      <c r="F2899" s="50">
        <v>2160</v>
      </c>
      <c r="G2899" s="50">
        <v>23350.427729999999</v>
      </c>
    </row>
    <row r="2900" spans="1:7" x14ac:dyDescent="0.2">
      <c r="A2900" s="50">
        <v>52612</v>
      </c>
      <c r="B2900" s="50">
        <v>2016</v>
      </c>
      <c r="C2900" s="50" t="str">
        <f t="shared" si="45"/>
        <v>526122016</v>
      </c>
      <c r="D2900" s="50">
        <f>VLOOKUP(A2900,CATMUN!$B$2:$G$1123,6,0)</f>
        <v>15</v>
      </c>
      <c r="E2900" s="50" t="s">
        <v>1623</v>
      </c>
      <c r="F2900" s="50">
        <v>3652954</v>
      </c>
      <c r="G2900" s="50">
        <v>25866452</v>
      </c>
    </row>
    <row r="2901" spans="1:7" x14ac:dyDescent="0.2">
      <c r="A2901" s="50">
        <v>52612</v>
      </c>
      <c r="B2901" s="50">
        <v>2017</v>
      </c>
      <c r="C2901" s="50" t="str">
        <f t="shared" si="45"/>
        <v>526122017</v>
      </c>
      <c r="D2901" s="50">
        <f>VLOOKUP(A2901,CATMUN!$B$2:$G$1123,6,0)</f>
        <v>15</v>
      </c>
      <c r="E2901" s="50" t="s">
        <v>1623</v>
      </c>
      <c r="F2901" s="50">
        <v>14</v>
      </c>
      <c r="G2901" s="50">
        <v>38136.226560000003</v>
      </c>
    </row>
    <row r="2902" spans="1:7" x14ac:dyDescent="0.2">
      <c r="A2902" s="50">
        <v>52612</v>
      </c>
      <c r="B2902" s="50">
        <v>2018</v>
      </c>
      <c r="C2902" s="50" t="str">
        <f t="shared" si="45"/>
        <v>526122018</v>
      </c>
      <c r="D2902" s="50">
        <f>VLOOKUP(A2902,CATMUN!$B$2:$G$1123,6,0)</f>
        <v>15</v>
      </c>
      <c r="E2902" s="50" t="s">
        <v>1623</v>
      </c>
      <c r="F2902" s="50">
        <v>3453900</v>
      </c>
      <c r="G2902" s="50">
        <v>27791024</v>
      </c>
    </row>
    <row r="2903" spans="1:7" x14ac:dyDescent="0.2">
      <c r="A2903" s="50">
        <v>52621</v>
      </c>
      <c r="B2903" s="50">
        <v>2016</v>
      </c>
      <c r="C2903" s="50" t="str">
        <f t="shared" si="45"/>
        <v>526212016</v>
      </c>
      <c r="D2903" s="50">
        <f>VLOOKUP(A2903,CATMUN!$B$2:$G$1123,6,0)</f>
        <v>15</v>
      </c>
      <c r="E2903" s="50" t="s">
        <v>1842</v>
      </c>
      <c r="F2903" s="50">
        <v>0</v>
      </c>
      <c r="G2903" s="50">
        <v>25866452</v>
      </c>
    </row>
    <row r="2904" spans="1:7" x14ac:dyDescent="0.2">
      <c r="A2904" s="50">
        <v>52621</v>
      </c>
      <c r="B2904" s="50">
        <v>2018</v>
      </c>
      <c r="C2904" s="50" t="str">
        <f t="shared" si="45"/>
        <v>526212018</v>
      </c>
      <c r="D2904" s="50">
        <f>VLOOKUP(A2904,CATMUN!$B$2:$G$1123,6,0)</f>
        <v>15</v>
      </c>
      <c r="E2904" s="50" t="s">
        <v>1842</v>
      </c>
      <c r="F2904" s="50">
        <v>0</v>
      </c>
      <c r="G2904" s="50">
        <v>27791024</v>
      </c>
    </row>
    <row r="2905" spans="1:7" x14ac:dyDescent="0.2">
      <c r="A2905" s="50">
        <v>52678</v>
      </c>
      <c r="B2905" s="50">
        <v>2015</v>
      </c>
      <c r="C2905" s="50" t="str">
        <f t="shared" si="45"/>
        <v>526782015</v>
      </c>
      <c r="D2905" s="50">
        <f>VLOOKUP(A2905,CATMUN!$B$2:$G$1123,6,0)</f>
        <v>14</v>
      </c>
      <c r="E2905" s="50" t="s">
        <v>1843</v>
      </c>
      <c r="F2905" s="50">
        <v>8996</v>
      </c>
      <c r="G2905" s="50">
        <v>338773.03129999997</v>
      </c>
    </row>
    <row r="2906" spans="1:7" x14ac:dyDescent="0.2">
      <c r="A2906" s="50">
        <v>52678</v>
      </c>
      <c r="B2906" s="50">
        <v>2016</v>
      </c>
      <c r="C2906" s="50" t="str">
        <f t="shared" si="45"/>
        <v>526782016</v>
      </c>
      <c r="D2906" s="50">
        <f>VLOOKUP(A2906,CATMUN!$B$2:$G$1123,6,0)</f>
        <v>14</v>
      </c>
      <c r="E2906" s="50" t="s">
        <v>1843</v>
      </c>
      <c r="F2906" s="50">
        <v>11895504</v>
      </c>
      <c r="G2906" s="50">
        <v>218762448</v>
      </c>
    </row>
    <row r="2907" spans="1:7" x14ac:dyDescent="0.2">
      <c r="A2907" s="50">
        <v>52678</v>
      </c>
      <c r="B2907" s="50">
        <v>2017</v>
      </c>
      <c r="C2907" s="50" t="str">
        <f t="shared" si="45"/>
        <v>526782017</v>
      </c>
      <c r="D2907" s="50">
        <f>VLOOKUP(A2907,CATMUN!$B$2:$G$1123,6,0)</f>
        <v>14</v>
      </c>
      <c r="E2907" s="50" t="s">
        <v>1843</v>
      </c>
      <c r="F2907" s="50">
        <v>7854</v>
      </c>
      <c r="G2907" s="50">
        <v>181327</v>
      </c>
    </row>
    <row r="2908" spans="1:7" x14ac:dyDescent="0.2">
      <c r="A2908" s="50">
        <v>52678</v>
      </c>
      <c r="B2908" s="50">
        <v>2018</v>
      </c>
      <c r="C2908" s="50" t="str">
        <f t="shared" si="45"/>
        <v>526782018</v>
      </c>
      <c r="D2908" s="50">
        <f>VLOOKUP(A2908,CATMUN!$B$2:$G$1123,6,0)</f>
        <v>14</v>
      </c>
      <c r="E2908" s="50" t="s">
        <v>1843</v>
      </c>
      <c r="F2908" s="50">
        <v>18598027</v>
      </c>
      <c r="G2908" s="50">
        <v>221394400</v>
      </c>
    </row>
    <row r="2909" spans="1:7" x14ac:dyDescent="0.2">
      <c r="A2909" s="50">
        <v>52683</v>
      </c>
      <c r="B2909" s="50">
        <v>2015</v>
      </c>
      <c r="C2909" s="50" t="str">
        <f t="shared" si="45"/>
        <v>526832015</v>
      </c>
      <c r="D2909" s="50">
        <f>VLOOKUP(A2909,CATMUN!$B$2:$G$1123,6,0)</f>
        <v>14</v>
      </c>
      <c r="E2909" s="50" t="s">
        <v>1844</v>
      </c>
      <c r="F2909" s="50">
        <v>5248</v>
      </c>
      <c r="G2909" s="50">
        <v>505977.6875</v>
      </c>
    </row>
    <row r="2910" spans="1:7" x14ac:dyDescent="0.2">
      <c r="A2910" s="50">
        <v>52683</v>
      </c>
      <c r="B2910" s="50">
        <v>2016</v>
      </c>
      <c r="C2910" s="50" t="str">
        <f t="shared" si="45"/>
        <v>526832016</v>
      </c>
      <c r="D2910" s="50">
        <f>VLOOKUP(A2910,CATMUN!$B$2:$G$1123,6,0)</f>
        <v>14</v>
      </c>
      <c r="E2910" s="50" t="s">
        <v>1844</v>
      </c>
      <c r="F2910" s="50">
        <v>1475434</v>
      </c>
      <c r="G2910" s="50">
        <v>530633504</v>
      </c>
    </row>
    <row r="2911" spans="1:7" x14ac:dyDescent="0.2">
      <c r="A2911" s="50">
        <v>52683</v>
      </c>
      <c r="B2911" s="50">
        <v>2017</v>
      </c>
      <c r="C2911" s="50" t="str">
        <f t="shared" si="45"/>
        <v>526832017</v>
      </c>
      <c r="D2911" s="50">
        <f>VLOOKUP(A2911,CATMUN!$B$2:$G$1123,6,0)</f>
        <v>14</v>
      </c>
      <c r="E2911" s="50" t="s">
        <v>1844</v>
      </c>
      <c r="F2911" s="50">
        <v>4966</v>
      </c>
      <c r="G2911" s="50">
        <v>444938.46879999997</v>
      </c>
    </row>
    <row r="2912" spans="1:7" x14ac:dyDescent="0.2">
      <c r="A2912" s="50">
        <v>52683</v>
      </c>
      <c r="B2912" s="50">
        <v>2018</v>
      </c>
      <c r="C2912" s="50" t="str">
        <f t="shared" si="45"/>
        <v>526832018</v>
      </c>
      <c r="D2912" s="50">
        <f>VLOOKUP(A2912,CATMUN!$B$2:$G$1123,6,0)</f>
        <v>14</v>
      </c>
      <c r="E2912" s="50" t="s">
        <v>1844</v>
      </c>
      <c r="F2912" s="50">
        <v>7663026.9900000002</v>
      </c>
      <c r="G2912" s="50">
        <v>529757888</v>
      </c>
    </row>
    <row r="2913" spans="1:7" x14ac:dyDescent="0.2">
      <c r="A2913" s="50">
        <v>52685</v>
      </c>
      <c r="B2913" s="50">
        <v>2016</v>
      </c>
      <c r="C2913" s="50" t="str">
        <f t="shared" si="45"/>
        <v>526852016</v>
      </c>
      <c r="D2913" s="50">
        <f>VLOOKUP(A2913,CATMUN!$B$2:$G$1123,6,0)</f>
        <v>14</v>
      </c>
      <c r="E2913" s="50" t="s">
        <v>1625</v>
      </c>
      <c r="F2913" s="50">
        <v>1118000</v>
      </c>
      <c r="G2913" s="50">
        <v>218762448</v>
      </c>
    </row>
    <row r="2914" spans="1:7" x14ac:dyDescent="0.2">
      <c r="A2914" s="50">
        <v>52685</v>
      </c>
      <c r="B2914" s="50">
        <v>2018</v>
      </c>
      <c r="C2914" s="50" t="str">
        <f t="shared" si="45"/>
        <v>526852018</v>
      </c>
      <c r="D2914" s="50">
        <f>VLOOKUP(A2914,CATMUN!$B$2:$G$1123,6,0)</f>
        <v>14</v>
      </c>
      <c r="E2914" s="50" t="s">
        <v>1625</v>
      </c>
      <c r="F2914" s="50">
        <v>1259000</v>
      </c>
      <c r="G2914" s="50">
        <v>221394400</v>
      </c>
    </row>
    <row r="2915" spans="1:7" x14ac:dyDescent="0.2">
      <c r="A2915" s="50">
        <v>52687</v>
      </c>
      <c r="B2915" s="50">
        <v>2015</v>
      </c>
      <c r="C2915" s="50" t="str">
        <f t="shared" si="45"/>
        <v>526872015</v>
      </c>
      <c r="D2915" s="50">
        <f>VLOOKUP(A2915,CATMUN!$B$2:$G$1123,6,0)</f>
        <v>15</v>
      </c>
      <c r="E2915" s="50" t="s">
        <v>1845</v>
      </c>
      <c r="F2915" s="50">
        <v>2156</v>
      </c>
      <c r="G2915" s="50">
        <v>23350.427729999999</v>
      </c>
    </row>
    <row r="2916" spans="1:7" x14ac:dyDescent="0.2">
      <c r="A2916" s="50">
        <v>52687</v>
      </c>
      <c r="B2916" s="50">
        <v>2016</v>
      </c>
      <c r="C2916" s="50" t="str">
        <f t="shared" si="45"/>
        <v>526872016</v>
      </c>
      <c r="D2916" s="50">
        <f>VLOOKUP(A2916,CATMUN!$B$2:$G$1123,6,0)</f>
        <v>15</v>
      </c>
      <c r="E2916" s="50" t="s">
        <v>1845</v>
      </c>
      <c r="F2916" s="50">
        <v>455</v>
      </c>
      <c r="G2916" s="50">
        <v>25866452</v>
      </c>
    </row>
    <row r="2917" spans="1:7" x14ac:dyDescent="0.2">
      <c r="A2917" s="50">
        <v>52687</v>
      </c>
      <c r="B2917" s="50">
        <v>2017</v>
      </c>
      <c r="C2917" s="50" t="str">
        <f t="shared" si="45"/>
        <v>526872017</v>
      </c>
      <c r="D2917" s="50">
        <f>VLOOKUP(A2917,CATMUN!$B$2:$G$1123,6,0)</f>
        <v>15</v>
      </c>
      <c r="E2917" s="50" t="s">
        <v>1845</v>
      </c>
      <c r="F2917" s="50">
        <v>10219</v>
      </c>
      <c r="G2917" s="50">
        <v>38136.226560000003</v>
      </c>
    </row>
    <row r="2918" spans="1:7" x14ac:dyDescent="0.2">
      <c r="A2918" s="50">
        <v>52687</v>
      </c>
      <c r="B2918" s="50">
        <v>2018</v>
      </c>
      <c r="C2918" s="50" t="str">
        <f t="shared" si="45"/>
        <v>526872018</v>
      </c>
      <c r="D2918" s="50">
        <f>VLOOKUP(A2918,CATMUN!$B$2:$G$1123,6,0)</f>
        <v>15</v>
      </c>
      <c r="E2918" s="50" t="s">
        <v>1845</v>
      </c>
      <c r="F2918" s="50">
        <v>0</v>
      </c>
      <c r="G2918" s="50">
        <v>27791024</v>
      </c>
    </row>
    <row r="2919" spans="1:7" x14ac:dyDescent="0.2">
      <c r="A2919" s="50">
        <v>52693</v>
      </c>
      <c r="B2919" s="50">
        <v>2015</v>
      </c>
      <c r="C2919" s="50" t="str">
        <f t="shared" si="45"/>
        <v>526932015</v>
      </c>
      <c r="D2919" s="50">
        <f>VLOOKUP(A2919,CATMUN!$B$2:$G$1123,6,0)</f>
        <v>14</v>
      </c>
      <c r="E2919" s="50" t="s">
        <v>1277</v>
      </c>
      <c r="F2919" s="50">
        <v>7835</v>
      </c>
      <c r="G2919" s="50">
        <v>338773.03129999997</v>
      </c>
    </row>
    <row r="2920" spans="1:7" x14ac:dyDescent="0.2">
      <c r="A2920" s="50">
        <v>52693</v>
      </c>
      <c r="B2920" s="50">
        <v>2016</v>
      </c>
      <c r="C2920" s="50" t="str">
        <f t="shared" si="45"/>
        <v>526932016</v>
      </c>
      <c r="D2920" s="50">
        <f>VLOOKUP(A2920,CATMUN!$B$2:$G$1123,6,0)</f>
        <v>14</v>
      </c>
      <c r="E2920" s="50" t="s">
        <v>1277</v>
      </c>
      <c r="F2920" s="50">
        <v>9922361</v>
      </c>
      <c r="G2920" s="50">
        <v>218762448</v>
      </c>
    </row>
    <row r="2921" spans="1:7" x14ac:dyDescent="0.2">
      <c r="A2921" s="50">
        <v>52693</v>
      </c>
      <c r="B2921" s="50">
        <v>2017</v>
      </c>
      <c r="C2921" s="50" t="str">
        <f t="shared" si="45"/>
        <v>526932017</v>
      </c>
      <c r="D2921" s="50">
        <f>VLOOKUP(A2921,CATMUN!$B$2:$G$1123,6,0)</f>
        <v>14</v>
      </c>
      <c r="E2921" s="50" t="s">
        <v>1277</v>
      </c>
      <c r="F2921" s="50">
        <v>10203</v>
      </c>
      <c r="G2921" s="50">
        <v>181327</v>
      </c>
    </row>
    <row r="2922" spans="1:7" x14ac:dyDescent="0.2">
      <c r="A2922" s="50">
        <v>52693</v>
      </c>
      <c r="B2922" s="50">
        <v>2018</v>
      </c>
      <c r="C2922" s="50" t="str">
        <f t="shared" si="45"/>
        <v>526932018</v>
      </c>
      <c r="D2922" s="50">
        <f>VLOOKUP(A2922,CATMUN!$B$2:$G$1123,6,0)</f>
        <v>14</v>
      </c>
      <c r="E2922" s="50" t="s">
        <v>1277</v>
      </c>
      <c r="F2922" s="50">
        <v>10082504</v>
      </c>
      <c r="G2922" s="50">
        <v>221394400</v>
      </c>
    </row>
    <row r="2923" spans="1:7" x14ac:dyDescent="0.2">
      <c r="A2923" s="50">
        <v>52694</v>
      </c>
      <c r="B2923" s="50">
        <v>2015</v>
      </c>
      <c r="C2923" s="50" t="str">
        <f t="shared" si="45"/>
        <v>526942015</v>
      </c>
      <c r="D2923" s="50">
        <f>VLOOKUP(A2923,CATMUN!$B$2:$G$1123,6,0)</f>
        <v>14</v>
      </c>
      <c r="E2923" s="50" t="s">
        <v>1846</v>
      </c>
      <c r="F2923" s="50">
        <v>369</v>
      </c>
      <c r="G2923" s="50">
        <v>338773.03129999997</v>
      </c>
    </row>
    <row r="2924" spans="1:7" x14ac:dyDescent="0.2">
      <c r="A2924" s="50">
        <v>52694</v>
      </c>
      <c r="B2924" s="50">
        <v>2016</v>
      </c>
      <c r="C2924" s="50" t="str">
        <f t="shared" si="45"/>
        <v>526942016</v>
      </c>
      <c r="D2924" s="50">
        <f>VLOOKUP(A2924,CATMUN!$B$2:$G$1123,6,0)</f>
        <v>14</v>
      </c>
      <c r="E2924" s="50" t="s">
        <v>1846</v>
      </c>
      <c r="F2924" s="50">
        <v>0</v>
      </c>
      <c r="G2924" s="50">
        <v>218762448</v>
      </c>
    </row>
    <row r="2925" spans="1:7" x14ac:dyDescent="0.2">
      <c r="A2925" s="50">
        <v>52694</v>
      </c>
      <c r="B2925" s="50">
        <v>2017</v>
      </c>
      <c r="C2925" s="50" t="str">
        <f t="shared" si="45"/>
        <v>526942017</v>
      </c>
      <c r="D2925" s="50">
        <f>VLOOKUP(A2925,CATMUN!$B$2:$G$1123,6,0)</f>
        <v>14</v>
      </c>
      <c r="E2925" s="50" t="s">
        <v>1846</v>
      </c>
      <c r="F2925" s="50">
        <v>0</v>
      </c>
      <c r="G2925" s="50">
        <v>181327</v>
      </c>
    </row>
    <row r="2926" spans="1:7" x14ac:dyDescent="0.2">
      <c r="A2926" s="50">
        <v>52694</v>
      </c>
      <c r="B2926" s="50">
        <v>2018</v>
      </c>
      <c r="C2926" s="50" t="str">
        <f t="shared" si="45"/>
        <v>526942018</v>
      </c>
      <c r="D2926" s="50">
        <f>VLOOKUP(A2926,CATMUN!$B$2:$G$1123,6,0)</f>
        <v>14</v>
      </c>
      <c r="E2926" s="50" t="s">
        <v>1846</v>
      </c>
      <c r="F2926" s="50">
        <v>0</v>
      </c>
      <c r="G2926" s="50">
        <v>221394400</v>
      </c>
    </row>
    <row r="2927" spans="1:7" x14ac:dyDescent="0.2">
      <c r="A2927" s="50">
        <v>52696</v>
      </c>
      <c r="B2927" s="50">
        <v>2015</v>
      </c>
      <c r="C2927" s="50" t="str">
        <f t="shared" si="45"/>
        <v>526962015</v>
      </c>
      <c r="D2927" s="50">
        <f>VLOOKUP(A2927,CATMUN!$B$2:$G$1123,6,0)</f>
        <v>15</v>
      </c>
      <c r="E2927" s="50" t="s">
        <v>1847</v>
      </c>
      <c r="F2927" s="50">
        <v>0</v>
      </c>
      <c r="G2927" s="50">
        <v>23350.427729999999</v>
      </c>
    </row>
    <row r="2928" spans="1:7" x14ac:dyDescent="0.2">
      <c r="A2928" s="50">
        <v>52696</v>
      </c>
      <c r="B2928" s="50">
        <v>2016</v>
      </c>
      <c r="C2928" s="50" t="str">
        <f t="shared" si="45"/>
        <v>526962016</v>
      </c>
      <c r="D2928" s="50">
        <f>VLOOKUP(A2928,CATMUN!$B$2:$G$1123,6,0)</f>
        <v>15</v>
      </c>
      <c r="E2928" s="50" t="s">
        <v>1847</v>
      </c>
      <c r="F2928" s="50">
        <v>0</v>
      </c>
      <c r="G2928" s="50">
        <v>25866452</v>
      </c>
    </row>
    <row r="2929" spans="1:7" x14ac:dyDescent="0.2">
      <c r="A2929" s="50">
        <v>52696</v>
      </c>
      <c r="B2929" s="50">
        <v>2017</v>
      </c>
      <c r="C2929" s="50" t="str">
        <f t="shared" si="45"/>
        <v>526962017</v>
      </c>
      <c r="D2929" s="50">
        <f>VLOOKUP(A2929,CATMUN!$B$2:$G$1123,6,0)</f>
        <v>15</v>
      </c>
      <c r="E2929" s="50" t="s">
        <v>1847</v>
      </c>
      <c r="F2929" s="50">
        <v>2500</v>
      </c>
      <c r="G2929" s="50">
        <v>38136.226560000003</v>
      </c>
    </row>
    <row r="2930" spans="1:7" x14ac:dyDescent="0.2">
      <c r="A2930" s="50">
        <v>52696</v>
      </c>
      <c r="B2930" s="50">
        <v>2018</v>
      </c>
      <c r="C2930" s="50" t="str">
        <f t="shared" si="45"/>
        <v>526962018</v>
      </c>
      <c r="D2930" s="50">
        <f>VLOOKUP(A2930,CATMUN!$B$2:$G$1123,6,0)</f>
        <v>15</v>
      </c>
      <c r="E2930" s="50" t="s">
        <v>1847</v>
      </c>
      <c r="F2930" s="50">
        <v>0</v>
      </c>
      <c r="G2930" s="50">
        <v>27791024</v>
      </c>
    </row>
    <row r="2931" spans="1:7" x14ac:dyDescent="0.2">
      <c r="A2931" s="50">
        <v>52699</v>
      </c>
      <c r="B2931" s="50">
        <v>2015</v>
      </c>
      <c r="C2931" s="50" t="str">
        <f t="shared" si="45"/>
        <v>526992015</v>
      </c>
      <c r="D2931" s="50">
        <f>VLOOKUP(A2931,CATMUN!$B$2:$G$1123,6,0)</f>
        <v>15</v>
      </c>
      <c r="E2931" s="50" t="s">
        <v>1848</v>
      </c>
      <c r="F2931" s="50">
        <v>93</v>
      </c>
      <c r="G2931" s="50">
        <v>23350.427729999999</v>
      </c>
    </row>
    <row r="2932" spans="1:7" x14ac:dyDescent="0.2">
      <c r="A2932" s="50">
        <v>52699</v>
      </c>
      <c r="B2932" s="50">
        <v>2016</v>
      </c>
      <c r="C2932" s="50" t="str">
        <f t="shared" si="45"/>
        <v>526992016</v>
      </c>
      <c r="D2932" s="50">
        <f>VLOOKUP(A2932,CATMUN!$B$2:$G$1123,6,0)</f>
        <v>15</v>
      </c>
      <c r="E2932" s="50" t="s">
        <v>1848</v>
      </c>
      <c r="F2932" s="50">
        <v>121475</v>
      </c>
      <c r="G2932" s="50">
        <v>25866452</v>
      </c>
    </row>
    <row r="2933" spans="1:7" x14ac:dyDescent="0.2">
      <c r="A2933" s="50">
        <v>52699</v>
      </c>
      <c r="B2933" s="50">
        <v>2017</v>
      </c>
      <c r="C2933" s="50" t="str">
        <f t="shared" si="45"/>
        <v>526992017</v>
      </c>
      <c r="D2933" s="50">
        <f>VLOOKUP(A2933,CATMUN!$B$2:$G$1123,6,0)</f>
        <v>15</v>
      </c>
      <c r="E2933" s="50" t="s">
        <v>1848</v>
      </c>
      <c r="F2933" s="50">
        <v>175</v>
      </c>
      <c r="G2933" s="50">
        <v>38136.226560000003</v>
      </c>
    </row>
    <row r="2934" spans="1:7" x14ac:dyDescent="0.2">
      <c r="A2934" s="50">
        <v>52699</v>
      </c>
      <c r="B2934" s="50">
        <v>2018</v>
      </c>
      <c r="C2934" s="50" t="str">
        <f t="shared" si="45"/>
        <v>526992018</v>
      </c>
      <c r="D2934" s="50">
        <f>VLOOKUP(A2934,CATMUN!$B$2:$G$1123,6,0)</f>
        <v>15</v>
      </c>
      <c r="E2934" s="50" t="s">
        <v>1848</v>
      </c>
      <c r="F2934" s="50">
        <v>113544</v>
      </c>
      <c r="G2934" s="50">
        <v>27791024</v>
      </c>
    </row>
    <row r="2935" spans="1:7" x14ac:dyDescent="0.2">
      <c r="A2935" s="50">
        <v>52720</v>
      </c>
      <c r="B2935" s="50">
        <v>2015</v>
      </c>
      <c r="C2935" s="50" t="str">
        <f t="shared" si="45"/>
        <v>527202015</v>
      </c>
      <c r="D2935" s="50">
        <f>VLOOKUP(A2935,CATMUN!$B$2:$G$1123,6,0)</f>
        <v>15</v>
      </c>
      <c r="E2935" s="50" t="s">
        <v>1849</v>
      </c>
      <c r="F2935" s="50">
        <v>3892</v>
      </c>
      <c r="G2935" s="50">
        <v>23350.427729999999</v>
      </c>
    </row>
    <row r="2936" spans="1:7" x14ac:dyDescent="0.2">
      <c r="A2936" s="50">
        <v>52720</v>
      </c>
      <c r="B2936" s="50">
        <v>2016</v>
      </c>
      <c r="C2936" s="50" t="str">
        <f t="shared" si="45"/>
        <v>527202016</v>
      </c>
      <c r="D2936" s="50">
        <f>VLOOKUP(A2936,CATMUN!$B$2:$G$1123,6,0)</f>
        <v>15</v>
      </c>
      <c r="E2936" s="50" t="s">
        <v>1849</v>
      </c>
      <c r="F2936" s="50">
        <v>0</v>
      </c>
      <c r="G2936" s="50">
        <v>25866452</v>
      </c>
    </row>
    <row r="2937" spans="1:7" x14ac:dyDescent="0.2">
      <c r="A2937" s="50">
        <v>52720</v>
      </c>
      <c r="B2937" s="50">
        <v>2017</v>
      </c>
      <c r="C2937" s="50" t="str">
        <f t="shared" si="45"/>
        <v>527202017</v>
      </c>
      <c r="D2937" s="50">
        <f>VLOOKUP(A2937,CATMUN!$B$2:$G$1123,6,0)</f>
        <v>15</v>
      </c>
      <c r="E2937" s="50" t="s">
        <v>1849</v>
      </c>
      <c r="F2937" s="50">
        <v>0</v>
      </c>
      <c r="G2937" s="50">
        <v>38136.226560000003</v>
      </c>
    </row>
    <row r="2938" spans="1:7" x14ac:dyDescent="0.2">
      <c r="A2938" s="50">
        <v>52720</v>
      </c>
      <c r="B2938" s="50">
        <v>2018</v>
      </c>
      <c r="C2938" s="50" t="str">
        <f t="shared" si="45"/>
        <v>527202018</v>
      </c>
      <c r="D2938" s="50">
        <f>VLOOKUP(A2938,CATMUN!$B$2:$G$1123,6,0)</f>
        <v>15</v>
      </c>
      <c r="E2938" s="50" t="s">
        <v>1849</v>
      </c>
      <c r="F2938" s="50">
        <v>2387000</v>
      </c>
      <c r="G2938" s="50">
        <v>27791024</v>
      </c>
    </row>
    <row r="2939" spans="1:7" x14ac:dyDescent="0.2">
      <c r="A2939" s="50">
        <v>52786</v>
      </c>
      <c r="B2939" s="50">
        <v>2015</v>
      </c>
      <c r="C2939" s="50" t="str">
        <f t="shared" si="45"/>
        <v>527862015</v>
      </c>
      <c r="D2939" s="50">
        <f>VLOOKUP(A2939,CATMUN!$B$2:$G$1123,6,0)</f>
        <v>15</v>
      </c>
      <c r="E2939" s="50" t="s">
        <v>1850</v>
      </c>
      <c r="F2939" s="50">
        <v>702</v>
      </c>
      <c r="G2939" s="50">
        <v>23350.427729999999</v>
      </c>
    </row>
    <row r="2940" spans="1:7" x14ac:dyDescent="0.2">
      <c r="A2940" s="50">
        <v>52786</v>
      </c>
      <c r="B2940" s="50">
        <v>2016</v>
      </c>
      <c r="C2940" s="50" t="str">
        <f t="shared" si="45"/>
        <v>527862016</v>
      </c>
      <c r="D2940" s="50">
        <f>VLOOKUP(A2940,CATMUN!$B$2:$G$1123,6,0)</f>
        <v>15</v>
      </c>
      <c r="E2940" s="50" t="s">
        <v>1850</v>
      </c>
      <c r="F2940" s="50">
        <v>13207343</v>
      </c>
      <c r="G2940" s="50">
        <v>25866452</v>
      </c>
    </row>
    <row r="2941" spans="1:7" x14ac:dyDescent="0.2">
      <c r="A2941" s="50">
        <v>52786</v>
      </c>
      <c r="B2941" s="50">
        <v>2017</v>
      </c>
      <c r="C2941" s="50" t="str">
        <f t="shared" si="45"/>
        <v>527862017</v>
      </c>
      <c r="D2941" s="50">
        <f>VLOOKUP(A2941,CATMUN!$B$2:$G$1123,6,0)</f>
        <v>15</v>
      </c>
      <c r="E2941" s="50" t="s">
        <v>1850</v>
      </c>
      <c r="F2941" s="50">
        <v>0</v>
      </c>
      <c r="G2941" s="50">
        <v>38136.226560000003</v>
      </c>
    </row>
    <row r="2942" spans="1:7" x14ac:dyDescent="0.2">
      <c r="A2942" s="50">
        <v>52786</v>
      </c>
      <c r="B2942" s="50">
        <v>2018</v>
      </c>
      <c r="C2942" s="50" t="str">
        <f t="shared" si="45"/>
        <v>527862018</v>
      </c>
      <c r="D2942" s="50">
        <f>VLOOKUP(A2942,CATMUN!$B$2:$G$1123,6,0)</f>
        <v>15</v>
      </c>
      <c r="E2942" s="50" t="s">
        <v>1850</v>
      </c>
      <c r="F2942" s="50">
        <v>13142709</v>
      </c>
      <c r="G2942" s="50">
        <v>27791024</v>
      </c>
    </row>
    <row r="2943" spans="1:7" x14ac:dyDescent="0.2">
      <c r="A2943" s="50">
        <v>52788</v>
      </c>
      <c r="B2943" s="50">
        <v>2015</v>
      </c>
      <c r="C2943" s="50" t="str">
        <f t="shared" si="45"/>
        <v>527882015</v>
      </c>
      <c r="D2943" s="50">
        <f>VLOOKUP(A2943,CATMUN!$B$2:$G$1123,6,0)</f>
        <v>15</v>
      </c>
      <c r="E2943" s="50" t="s">
        <v>1851</v>
      </c>
      <c r="F2943" s="50">
        <v>0</v>
      </c>
      <c r="G2943" s="50">
        <v>23350.427729999999</v>
      </c>
    </row>
    <row r="2944" spans="1:7" x14ac:dyDescent="0.2">
      <c r="A2944" s="50">
        <v>52788</v>
      </c>
      <c r="B2944" s="50">
        <v>2016</v>
      </c>
      <c r="C2944" s="50" t="str">
        <f t="shared" si="45"/>
        <v>527882016</v>
      </c>
      <c r="D2944" s="50">
        <f>VLOOKUP(A2944,CATMUN!$B$2:$G$1123,6,0)</f>
        <v>15</v>
      </c>
      <c r="E2944" s="50" t="s">
        <v>1851</v>
      </c>
      <c r="F2944" s="50">
        <v>2778730</v>
      </c>
      <c r="G2944" s="50">
        <v>25866452</v>
      </c>
    </row>
    <row r="2945" spans="1:7" x14ac:dyDescent="0.2">
      <c r="A2945" s="50">
        <v>52788</v>
      </c>
      <c r="B2945" s="50">
        <v>2017</v>
      </c>
      <c r="C2945" s="50" t="str">
        <f t="shared" si="45"/>
        <v>527882017</v>
      </c>
      <c r="D2945" s="50">
        <f>VLOOKUP(A2945,CATMUN!$B$2:$G$1123,6,0)</f>
        <v>15</v>
      </c>
      <c r="E2945" s="50" t="s">
        <v>1851</v>
      </c>
      <c r="F2945" s="50">
        <v>0</v>
      </c>
      <c r="G2945" s="50">
        <v>38136.226560000003</v>
      </c>
    </row>
    <row r="2946" spans="1:7" x14ac:dyDescent="0.2">
      <c r="A2946" s="50">
        <v>52788</v>
      </c>
      <c r="B2946" s="50">
        <v>2018</v>
      </c>
      <c r="C2946" s="50" t="str">
        <f t="shared" si="45"/>
        <v>527882018</v>
      </c>
      <c r="D2946" s="50">
        <f>VLOOKUP(A2946,CATMUN!$B$2:$G$1123,6,0)</f>
        <v>15</v>
      </c>
      <c r="E2946" s="50" t="s">
        <v>1851</v>
      </c>
      <c r="F2946" s="50">
        <v>584974</v>
      </c>
      <c r="G2946" s="50">
        <v>27791024</v>
      </c>
    </row>
    <row r="2947" spans="1:7" x14ac:dyDescent="0.2">
      <c r="A2947" s="50">
        <v>52835</v>
      </c>
      <c r="B2947" s="50">
        <v>2015</v>
      </c>
      <c r="C2947" s="50" t="str">
        <f t="shared" ref="C2947:C3010" si="46">A2947&amp;B2947</f>
        <v>528352015</v>
      </c>
      <c r="D2947" s="50">
        <f>VLOOKUP(A2947,CATMUN!$B$2:$G$1123,6,0)</f>
        <v>13</v>
      </c>
      <c r="E2947" s="50" t="s">
        <v>2382</v>
      </c>
      <c r="F2947" s="50">
        <v>359874</v>
      </c>
      <c r="G2947" s="50">
        <v>271533.46879999997</v>
      </c>
    </row>
    <row r="2948" spans="1:7" x14ac:dyDescent="0.2">
      <c r="A2948" s="50">
        <v>52835</v>
      </c>
      <c r="B2948" s="50">
        <v>2016</v>
      </c>
      <c r="C2948" s="50" t="str">
        <f t="shared" si="46"/>
        <v>528352016</v>
      </c>
      <c r="D2948" s="50">
        <f>VLOOKUP(A2948,CATMUN!$B$2:$G$1123,6,0)</f>
        <v>13</v>
      </c>
      <c r="E2948" s="50" t="s">
        <v>2382</v>
      </c>
      <c r="F2948" s="50">
        <v>433342244</v>
      </c>
      <c r="G2948" s="50">
        <v>299580000</v>
      </c>
    </row>
    <row r="2949" spans="1:7" x14ac:dyDescent="0.2">
      <c r="A2949" s="50">
        <v>52835</v>
      </c>
      <c r="B2949" s="50">
        <v>2017</v>
      </c>
      <c r="C2949" s="50" t="str">
        <f t="shared" si="46"/>
        <v>528352017</v>
      </c>
      <c r="D2949" s="50">
        <f>VLOOKUP(A2949,CATMUN!$B$2:$G$1123,6,0)</f>
        <v>13</v>
      </c>
      <c r="E2949" s="50" t="s">
        <v>2382</v>
      </c>
      <c r="F2949" s="50">
        <v>315950.26</v>
      </c>
      <c r="G2949" s="50">
        <v>239425.79689999999</v>
      </c>
    </row>
    <row r="2950" spans="1:7" x14ac:dyDescent="0.2">
      <c r="A2950" s="50">
        <v>52835</v>
      </c>
      <c r="B2950" s="50">
        <v>2018</v>
      </c>
      <c r="C2950" s="50" t="str">
        <f t="shared" si="46"/>
        <v>528352018</v>
      </c>
      <c r="D2950" s="50">
        <f>VLOOKUP(A2950,CATMUN!$B$2:$G$1123,6,0)</f>
        <v>13</v>
      </c>
      <c r="E2950" s="50" t="s">
        <v>2382</v>
      </c>
      <c r="F2950" s="50">
        <v>470215188.39999998</v>
      </c>
      <c r="G2950" s="50">
        <v>388048704</v>
      </c>
    </row>
    <row r="2951" spans="1:7" x14ac:dyDescent="0.2">
      <c r="A2951" s="50">
        <v>52838</v>
      </c>
      <c r="B2951" s="50">
        <v>2015</v>
      </c>
      <c r="C2951" s="50" t="str">
        <f t="shared" si="46"/>
        <v>528382015</v>
      </c>
      <c r="D2951" s="50">
        <f>VLOOKUP(A2951,CATMUN!$B$2:$G$1123,6,0)</f>
        <v>14</v>
      </c>
      <c r="E2951" s="50" t="s">
        <v>1853</v>
      </c>
      <c r="F2951" s="50">
        <v>65350.18</v>
      </c>
      <c r="G2951" s="50">
        <v>338773.03129999997</v>
      </c>
    </row>
    <row r="2952" spans="1:7" x14ac:dyDescent="0.2">
      <c r="A2952" s="50">
        <v>52838</v>
      </c>
      <c r="B2952" s="50">
        <v>2016</v>
      </c>
      <c r="C2952" s="50" t="str">
        <f t="shared" si="46"/>
        <v>528382016</v>
      </c>
      <c r="D2952" s="50">
        <f>VLOOKUP(A2952,CATMUN!$B$2:$G$1123,6,0)</f>
        <v>14</v>
      </c>
      <c r="E2952" s="50" t="s">
        <v>1853</v>
      </c>
      <c r="F2952" s="50">
        <v>81455321</v>
      </c>
      <c r="G2952" s="50">
        <v>218762448</v>
      </c>
    </row>
    <row r="2953" spans="1:7" x14ac:dyDescent="0.2">
      <c r="A2953" s="50">
        <v>52838</v>
      </c>
      <c r="B2953" s="50">
        <v>2017</v>
      </c>
      <c r="C2953" s="50" t="str">
        <f t="shared" si="46"/>
        <v>528382017</v>
      </c>
      <c r="D2953" s="50">
        <f>VLOOKUP(A2953,CATMUN!$B$2:$G$1123,6,0)</f>
        <v>14</v>
      </c>
      <c r="E2953" s="50" t="s">
        <v>1853</v>
      </c>
      <c r="F2953" s="50">
        <v>27006</v>
      </c>
      <c r="G2953" s="50">
        <v>181327</v>
      </c>
    </row>
    <row r="2954" spans="1:7" x14ac:dyDescent="0.2">
      <c r="A2954" s="50">
        <v>52838</v>
      </c>
      <c r="B2954" s="50">
        <v>2018</v>
      </c>
      <c r="C2954" s="50" t="str">
        <f t="shared" si="46"/>
        <v>528382018</v>
      </c>
      <c r="D2954" s="50">
        <f>VLOOKUP(A2954,CATMUN!$B$2:$G$1123,6,0)</f>
        <v>14</v>
      </c>
      <c r="E2954" s="50" t="s">
        <v>1853</v>
      </c>
      <c r="F2954" s="50">
        <v>78585893</v>
      </c>
      <c r="G2954" s="50">
        <v>221394400</v>
      </c>
    </row>
    <row r="2955" spans="1:7" x14ac:dyDescent="0.2">
      <c r="A2955" s="50">
        <v>52885</v>
      </c>
      <c r="B2955" s="50">
        <v>2015</v>
      </c>
      <c r="C2955" s="50" t="str">
        <f t="shared" si="46"/>
        <v>528852015</v>
      </c>
      <c r="D2955" s="50">
        <f>VLOOKUP(A2955,CATMUN!$B$2:$G$1123,6,0)</f>
        <v>15</v>
      </c>
      <c r="E2955" s="50" t="s">
        <v>1854</v>
      </c>
      <c r="F2955" s="50">
        <v>2213</v>
      </c>
      <c r="G2955" s="50">
        <v>23350.427729999999</v>
      </c>
    </row>
    <row r="2956" spans="1:7" x14ac:dyDescent="0.2">
      <c r="A2956" s="50">
        <v>52885</v>
      </c>
      <c r="B2956" s="50">
        <v>2016</v>
      </c>
      <c r="C2956" s="50" t="str">
        <f t="shared" si="46"/>
        <v>528852016</v>
      </c>
      <c r="D2956" s="50">
        <f>VLOOKUP(A2956,CATMUN!$B$2:$G$1123,6,0)</f>
        <v>15</v>
      </c>
      <c r="E2956" s="50" t="s">
        <v>1854</v>
      </c>
      <c r="F2956" s="50">
        <v>3901550</v>
      </c>
      <c r="G2956" s="50">
        <v>25866452</v>
      </c>
    </row>
    <row r="2957" spans="1:7" x14ac:dyDescent="0.2">
      <c r="A2957" s="50">
        <v>52885</v>
      </c>
      <c r="B2957" s="50">
        <v>2017</v>
      </c>
      <c r="C2957" s="50" t="str">
        <f t="shared" si="46"/>
        <v>528852017</v>
      </c>
      <c r="D2957" s="50">
        <f>VLOOKUP(A2957,CATMUN!$B$2:$G$1123,6,0)</f>
        <v>15</v>
      </c>
      <c r="E2957" s="50" t="s">
        <v>1854</v>
      </c>
      <c r="F2957" s="50">
        <v>665</v>
      </c>
      <c r="G2957" s="50">
        <v>38136.226560000003</v>
      </c>
    </row>
    <row r="2958" spans="1:7" x14ac:dyDescent="0.2">
      <c r="A2958" s="50">
        <v>52885</v>
      </c>
      <c r="B2958" s="50">
        <v>2018</v>
      </c>
      <c r="C2958" s="50" t="str">
        <f t="shared" si="46"/>
        <v>528852018</v>
      </c>
      <c r="D2958" s="50">
        <f>VLOOKUP(A2958,CATMUN!$B$2:$G$1123,6,0)</f>
        <v>15</v>
      </c>
      <c r="E2958" s="50" t="s">
        <v>1854</v>
      </c>
      <c r="F2958" s="50">
        <v>4294958</v>
      </c>
      <c r="G2958" s="50">
        <v>27791024</v>
      </c>
    </row>
    <row r="2959" spans="1:7" x14ac:dyDescent="0.2">
      <c r="A2959" s="50">
        <v>54001</v>
      </c>
      <c r="B2959" s="50">
        <v>2015</v>
      </c>
      <c r="C2959" s="50" t="str">
        <f t="shared" si="46"/>
        <v>540012015</v>
      </c>
      <c r="D2959" s="50">
        <f>VLOOKUP(A2959,CATMUN!$B$2:$G$1123,6,0)</f>
        <v>10</v>
      </c>
      <c r="E2959" s="50" t="s">
        <v>1856</v>
      </c>
      <c r="F2959" s="50">
        <v>2452814</v>
      </c>
      <c r="G2959" s="50">
        <v>14907175</v>
      </c>
    </row>
    <row r="2960" spans="1:7" x14ac:dyDescent="0.2">
      <c r="A2960" s="50">
        <v>54001</v>
      </c>
      <c r="B2960" s="50">
        <v>2016</v>
      </c>
      <c r="C2960" s="50" t="str">
        <f t="shared" si="46"/>
        <v>540012016</v>
      </c>
      <c r="D2960" s="50">
        <f>VLOOKUP(A2960,CATMUN!$B$2:$G$1123,6,0)</f>
        <v>10</v>
      </c>
      <c r="E2960" s="50" t="s">
        <v>1856</v>
      </c>
      <c r="F2960" s="50">
        <v>2733168016</v>
      </c>
      <c r="G2960" s="50">
        <v>16549492736</v>
      </c>
    </row>
    <row r="2961" spans="1:7" x14ac:dyDescent="0.2">
      <c r="A2961" s="50">
        <v>54001</v>
      </c>
      <c r="B2961" s="50">
        <v>2017</v>
      </c>
      <c r="C2961" s="50" t="str">
        <f t="shared" si="46"/>
        <v>540012017</v>
      </c>
      <c r="D2961" s="50">
        <f>VLOOKUP(A2961,CATMUN!$B$2:$G$1123,6,0)</f>
        <v>10</v>
      </c>
      <c r="E2961" s="50" t="s">
        <v>1856</v>
      </c>
      <c r="F2961" s="50">
        <v>1919305</v>
      </c>
      <c r="G2961" s="50">
        <v>13511436</v>
      </c>
    </row>
    <row r="2962" spans="1:7" x14ac:dyDescent="0.2">
      <c r="A2962" s="50">
        <v>54001</v>
      </c>
      <c r="B2962" s="50">
        <v>2018</v>
      </c>
      <c r="C2962" s="50" t="str">
        <f t="shared" si="46"/>
        <v>540012018</v>
      </c>
      <c r="D2962" s="50">
        <f>VLOOKUP(A2962,CATMUN!$B$2:$G$1123,6,0)</f>
        <v>10</v>
      </c>
      <c r="E2962" s="50" t="s">
        <v>1856</v>
      </c>
      <c r="F2962" s="50">
        <v>2442869302</v>
      </c>
      <c r="G2962" s="50">
        <v>14561495040</v>
      </c>
    </row>
    <row r="2963" spans="1:7" x14ac:dyDescent="0.2">
      <c r="A2963" s="50">
        <v>54003</v>
      </c>
      <c r="B2963" s="50">
        <v>2015</v>
      </c>
      <c r="C2963" s="50" t="str">
        <f t="shared" si="46"/>
        <v>540032015</v>
      </c>
      <c r="D2963" s="50">
        <f>VLOOKUP(A2963,CATMUN!$B$2:$G$1123,6,0)</f>
        <v>15</v>
      </c>
      <c r="E2963" s="50" t="s">
        <v>2383</v>
      </c>
      <c r="F2963" s="50">
        <v>15022.28</v>
      </c>
      <c r="G2963" s="50">
        <v>23350.427729999999</v>
      </c>
    </row>
    <row r="2964" spans="1:7" x14ac:dyDescent="0.2">
      <c r="A2964" s="50">
        <v>54003</v>
      </c>
      <c r="B2964" s="50">
        <v>2016</v>
      </c>
      <c r="C2964" s="50" t="str">
        <f t="shared" si="46"/>
        <v>540032016</v>
      </c>
      <c r="D2964" s="50">
        <f>VLOOKUP(A2964,CATMUN!$B$2:$G$1123,6,0)</f>
        <v>15</v>
      </c>
      <c r="E2964" s="50" t="s">
        <v>2383</v>
      </c>
      <c r="F2964" s="50">
        <v>566620</v>
      </c>
      <c r="G2964" s="50">
        <v>25866452</v>
      </c>
    </row>
    <row r="2965" spans="1:7" x14ac:dyDescent="0.2">
      <c r="A2965" s="50">
        <v>54003</v>
      </c>
      <c r="B2965" s="50">
        <v>2017</v>
      </c>
      <c r="C2965" s="50" t="str">
        <f t="shared" si="46"/>
        <v>540032017</v>
      </c>
      <c r="D2965" s="50">
        <f>VLOOKUP(A2965,CATMUN!$B$2:$G$1123,6,0)</f>
        <v>15</v>
      </c>
      <c r="E2965" s="50" t="s">
        <v>2383</v>
      </c>
      <c r="F2965" s="50">
        <v>0</v>
      </c>
      <c r="G2965" s="50">
        <v>38136.226560000003</v>
      </c>
    </row>
    <row r="2966" spans="1:7" x14ac:dyDescent="0.2">
      <c r="A2966" s="50">
        <v>54003</v>
      </c>
      <c r="B2966" s="50">
        <v>2018</v>
      </c>
      <c r="C2966" s="50" t="str">
        <f t="shared" si="46"/>
        <v>540032018</v>
      </c>
      <c r="D2966" s="50">
        <f>VLOOKUP(A2966,CATMUN!$B$2:$G$1123,6,0)</f>
        <v>15</v>
      </c>
      <c r="E2966" s="50" t="s">
        <v>2383</v>
      </c>
      <c r="F2966" s="50">
        <v>12678180</v>
      </c>
      <c r="G2966" s="50">
        <v>27791024</v>
      </c>
    </row>
    <row r="2967" spans="1:7" x14ac:dyDescent="0.2">
      <c r="A2967" s="50">
        <v>54051</v>
      </c>
      <c r="B2967" s="50">
        <v>2015</v>
      </c>
      <c r="C2967" s="50" t="str">
        <f t="shared" si="46"/>
        <v>540512015</v>
      </c>
      <c r="D2967" s="50">
        <f>VLOOKUP(A2967,CATMUN!$B$2:$G$1123,6,0)</f>
        <v>15</v>
      </c>
      <c r="E2967" s="50" t="s">
        <v>1858</v>
      </c>
      <c r="F2967" s="50">
        <v>8647.58</v>
      </c>
      <c r="G2967" s="50">
        <v>23350.427729999999</v>
      </c>
    </row>
    <row r="2968" spans="1:7" x14ac:dyDescent="0.2">
      <c r="A2968" s="50">
        <v>54051</v>
      </c>
      <c r="B2968" s="50">
        <v>2016</v>
      </c>
      <c r="C2968" s="50" t="str">
        <f t="shared" si="46"/>
        <v>540512016</v>
      </c>
      <c r="D2968" s="50">
        <f>VLOOKUP(A2968,CATMUN!$B$2:$G$1123,6,0)</f>
        <v>15</v>
      </c>
      <c r="E2968" s="50" t="s">
        <v>1858</v>
      </c>
      <c r="F2968" s="50">
        <v>8716975</v>
      </c>
      <c r="G2968" s="50">
        <v>25866452</v>
      </c>
    </row>
    <row r="2969" spans="1:7" x14ac:dyDescent="0.2">
      <c r="A2969" s="50">
        <v>54051</v>
      </c>
      <c r="B2969" s="50">
        <v>2018</v>
      </c>
      <c r="C2969" s="50" t="str">
        <f t="shared" si="46"/>
        <v>540512018</v>
      </c>
      <c r="D2969" s="50">
        <f>VLOOKUP(A2969,CATMUN!$B$2:$G$1123,6,0)</f>
        <v>15</v>
      </c>
      <c r="E2969" s="50" t="s">
        <v>1858</v>
      </c>
      <c r="F2969" s="50">
        <v>7349035</v>
      </c>
      <c r="G2969" s="50">
        <v>27791024</v>
      </c>
    </row>
    <row r="2970" spans="1:7" x14ac:dyDescent="0.2">
      <c r="A2970" s="50">
        <v>54099</v>
      </c>
      <c r="B2970" s="50">
        <v>2015</v>
      </c>
      <c r="C2970" s="50" t="str">
        <f t="shared" si="46"/>
        <v>540992015</v>
      </c>
      <c r="D2970" s="50">
        <f>VLOOKUP(A2970,CATMUN!$B$2:$G$1123,6,0)</f>
        <v>15</v>
      </c>
      <c r="E2970" s="50" t="s">
        <v>1859</v>
      </c>
      <c r="F2970" s="50">
        <v>3772</v>
      </c>
      <c r="G2970" s="50">
        <v>100012.99219999999</v>
      </c>
    </row>
    <row r="2971" spans="1:7" x14ac:dyDescent="0.2">
      <c r="A2971" s="50">
        <v>54099</v>
      </c>
      <c r="B2971" s="50">
        <v>2016</v>
      </c>
      <c r="C2971" s="50" t="str">
        <f t="shared" si="46"/>
        <v>540992016</v>
      </c>
      <c r="D2971" s="50">
        <f>VLOOKUP(A2971,CATMUN!$B$2:$G$1123,6,0)</f>
        <v>15</v>
      </c>
      <c r="E2971" s="50" t="s">
        <v>1859</v>
      </c>
      <c r="F2971" s="50">
        <v>2690100</v>
      </c>
      <c r="G2971" s="50">
        <v>89622032</v>
      </c>
    </row>
    <row r="2972" spans="1:7" x14ac:dyDescent="0.2">
      <c r="A2972" s="50">
        <v>54099</v>
      </c>
      <c r="B2972" s="50">
        <v>2017</v>
      </c>
      <c r="C2972" s="50" t="str">
        <f t="shared" si="46"/>
        <v>540992017</v>
      </c>
      <c r="D2972" s="50">
        <f>VLOOKUP(A2972,CATMUN!$B$2:$G$1123,6,0)</f>
        <v>15</v>
      </c>
      <c r="E2972" s="50" t="s">
        <v>1859</v>
      </c>
      <c r="F2972" s="50">
        <v>2110.46</v>
      </c>
      <c r="G2972" s="50">
        <v>101419.7031</v>
      </c>
    </row>
    <row r="2973" spans="1:7" x14ac:dyDescent="0.2">
      <c r="A2973" s="50">
        <v>54099</v>
      </c>
      <c r="B2973" s="50">
        <v>2018</v>
      </c>
      <c r="C2973" s="50" t="str">
        <f t="shared" si="46"/>
        <v>540992018</v>
      </c>
      <c r="D2973" s="50">
        <f>VLOOKUP(A2973,CATMUN!$B$2:$G$1123,6,0)</f>
        <v>15</v>
      </c>
      <c r="E2973" s="50" t="s">
        <v>1859</v>
      </c>
      <c r="F2973" s="50">
        <v>1409207</v>
      </c>
      <c r="G2973" s="50">
        <v>135966816</v>
      </c>
    </row>
    <row r="2974" spans="1:7" x14ac:dyDescent="0.2">
      <c r="A2974" s="50">
        <v>54109</v>
      </c>
      <c r="B2974" s="50">
        <v>2015</v>
      </c>
      <c r="C2974" s="50" t="str">
        <f t="shared" si="46"/>
        <v>541092015</v>
      </c>
      <c r="D2974" s="50">
        <f>VLOOKUP(A2974,CATMUN!$B$2:$G$1123,6,0)</f>
        <v>15</v>
      </c>
      <c r="E2974" s="50" t="s">
        <v>1860</v>
      </c>
      <c r="F2974" s="50">
        <v>0</v>
      </c>
      <c r="G2974" s="50">
        <v>23350.427729999999</v>
      </c>
    </row>
    <row r="2975" spans="1:7" x14ac:dyDescent="0.2">
      <c r="A2975" s="50">
        <v>54109</v>
      </c>
      <c r="B2975" s="50">
        <v>2016</v>
      </c>
      <c r="C2975" s="50" t="str">
        <f t="shared" si="46"/>
        <v>541092016</v>
      </c>
      <c r="D2975" s="50">
        <f>VLOOKUP(A2975,CATMUN!$B$2:$G$1123,6,0)</f>
        <v>15</v>
      </c>
      <c r="E2975" s="50" t="s">
        <v>1860</v>
      </c>
      <c r="F2975" s="50">
        <v>0</v>
      </c>
      <c r="G2975" s="50">
        <v>25866452</v>
      </c>
    </row>
    <row r="2976" spans="1:7" x14ac:dyDescent="0.2">
      <c r="A2976" s="50">
        <v>54109</v>
      </c>
      <c r="B2976" s="50">
        <v>2018</v>
      </c>
      <c r="C2976" s="50" t="str">
        <f t="shared" si="46"/>
        <v>541092018</v>
      </c>
      <c r="D2976" s="50">
        <f>VLOOKUP(A2976,CATMUN!$B$2:$G$1123,6,0)</f>
        <v>15</v>
      </c>
      <c r="E2976" s="50" t="s">
        <v>1860</v>
      </c>
      <c r="F2976" s="50">
        <v>0</v>
      </c>
      <c r="G2976" s="50">
        <v>27791024</v>
      </c>
    </row>
    <row r="2977" spans="1:7" x14ac:dyDescent="0.2">
      <c r="A2977" s="50">
        <v>54125</v>
      </c>
      <c r="B2977" s="50">
        <v>2018</v>
      </c>
      <c r="C2977" s="50" t="str">
        <f t="shared" si="46"/>
        <v>541252018</v>
      </c>
      <c r="D2977" s="50">
        <f>VLOOKUP(A2977,CATMUN!$B$2:$G$1123,6,0)</f>
        <v>15</v>
      </c>
      <c r="E2977" s="50" t="s">
        <v>1861</v>
      </c>
      <c r="F2977" s="50">
        <v>0</v>
      </c>
      <c r="G2977" s="50">
        <v>27791024</v>
      </c>
    </row>
    <row r="2978" spans="1:7" x14ac:dyDescent="0.2">
      <c r="A2978" s="50">
        <v>54128</v>
      </c>
      <c r="B2978" s="50">
        <v>2015</v>
      </c>
      <c r="C2978" s="50" t="str">
        <f t="shared" si="46"/>
        <v>541282015</v>
      </c>
      <c r="D2978" s="50">
        <f>VLOOKUP(A2978,CATMUN!$B$2:$G$1123,6,0)</f>
        <v>15</v>
      </c>
      <c r="E2978" s="50" t="s">
        <v>2384</v>
      </c>
      <c r="F2978" s="50">
        <v>2785</v>
      </c>
      <c r="G2978" s="50">
        <v>23350.427729999999</v>
      </c>
    </row>
    <row r="2979" spans="1:7" x14ac:dyDescent="0.2">
      <c r="A2979" s="50">
        <v>54128</v>
      </c>
      <c r="B2979" s="50">
        <v>2016</v>
      </c>
      <c r="C2979" s="50" t="str">
        <f t="shared" si="46"/>
        <v>541282016</v>
      </c>
      <c r="D2979" s="50">
        <f>VLOOKUP(A2979,CATMUN!$B$2:$G$1123,6,0)</f>
        <v>15</v>
      </c>
      <c r="E2979" s="50" t="s">
        <v>2384</v>
      </c>
      <c r="F2979" s="50">
        <v>14135100</v>
      </c>
      <c r="G2979" s="50">
        <v>25866452</v>
      </c>
    </row>
    <row r="2980" spans="1:7" x14ac:dyDescent="0.2">
      <c r="A2980" s="50">
        <v>54128</v>
      </c>
      <c r="B2980" s="50">
        <v>2017</v>
      </c>
      <c r="C2980" s="50" t="str">
        <f t="shared" si="46"/>
        <v>541282017</v>
      </c>
      <c r="D2980" s="50">
        <f>VLOOKUP(A2980,CATMUN!$B$2:$G$1123,6,0)</f>
        <v>15</v>
      </c>
      <c r="E2980" s="50" t="s">
        <v>2384</v>
      </c>
      <c r="F2980" s="50">
        <v>1304</v>
      </c>
      <c r="G2980" s="50">
        <v>38136.226560000003</v>
      </c>
    </row>
    <row r="2981" spans="1:7" x14ac:dyDescent="0.2">
      <c r="A2981" s="50">
        <v>54128</v>
      </c>
      <c r="B2981" s="50">
        <v>2018</v>
      </c>
      <c r="C2981" s="50" t="str">
        <f t="shared" si="46"/>
        <v>541282018</v>
      </c>
      <c r="D2981" s="50">
        <f>VLOOKUP(A2981,CATMUN!$B$2:$G$1123,6,0)</f>
        <v>15</v>
      </c>
      <c r="E2981" s="50" t="s">
        <v>2384</v>
      </c>
      <c r="F2981" s="50">
        <v>3232423</v>
      </c>
      <c r="G2981" s="50">
        <v>27791024</v>
      </c>
    </row>
    <row r="2982" spans="1:7" x14ac:dyDescent="0.2">
      <c r="A2982" s="50">
        <v>54172</v>
      </c>
      <c r="B2982" s="50">
        <v>2015</v>
      </c>
      <c r="C2982" s="50" t="str">
        <f t="shared" si="46"/>
        <v>541722015</v>
      </c>
      <c r="D2982" s="50">
        <f>VLOOKUP(A2982,CATMUN!$B$2:$G$1123,6,0)</f>
        <v>14</v>
      </c>
      <c r="E2982" s="50" t="s">
        <v>1863</v>
      </c>
      <c r="F2982" s="50">
        <v>27701</v>
      </c>
      <c r="G2982" s="50">
        <v>505977.6875</v>
      </c>
    </row>
    <row r="2983" spans="1:7" x14ac:dyDescent="0.2">
      <c r="A2983" s="50">
        <v>54172</v>
      </c>
      <c r="B2983" s="50">
        <v>2016</v>
      </c>
      <c r="C2983" s="50" t="str">
        <f t="shared" si="46"/>
        <v>541722016</v>
      </c>
      <c r="D2983" s="50">
        <f>VLOOKUP(A2983,CATMUN!$B$2:$G$1123,6,0)</f>
        <v>14</v>
      </c>
      <c r="E2983" s="50" t="s">
        <v>1863</v>
      </c>
      <c r="F2983" s="50">
        <v>26491388</v>
      </c>
      <c r="G2983" s="50">
        <v>530633504</v>
      </c>
    </row>
    <row r="2984" spans="1:7" x14ac:dyDescent="0.2">
      <c r="A2984" s="50">
        <v>54172</v>
      </c>
      <c r="B2984" s="50">
        <v>2017</v>
      </c>
      <c r="C2984" s="50" t="str">
        <f t="shared" si="46"/>
        <v>541722017</v>
      </c>
      <c r="D2984" s="50">
        <f>VLOOKUP(A2984,CATMUN!$B$2:$G$1123,6,0)</f>
        <v>14</v>
      </c>
      <c r="E2984" s="50" t="s">
        <v>1863</v>
      </c>
      <c r="F2984" s="50">
        <v>20372</v>
      </c>
      <c r="G2984" s="50">
        <v>444938.46879999997</v>
      </c>
    </row>
    <row r="2985" spans="1:7" x14ac:dyDescent="0.2">
      <c r="A2985" s="50">
        <v>54172</v>
      </c>
      <c r="B2985" s="50">
        <v>2018</v>
      </c>
      <c r="C2985" s="50" t="str">
        <f t="shared" si="46"/>
        <v>541722018</v>
      </c>
      <c r="D2985" s="50">
        <f>VLOOKUP(A2985,CATMUN!$B$2:$G$1123,6,0)</f>
        <v>14</v>
      </c>
      <c r="E2985" s="50" t="s">
        <v>1863</v>
      </c>
      <c r="F2985" s="50">
        <v>27120315</v>
      </c>
      <c r="G2985" s="50">
        <v>529757888</v>
      </c>
    </row>
    <row r="2986" spans="1:7" x14ac:dyDescent="0.2">
      <c r="A2986" s="50">
        <v>54206</v>
      </c>
      <c r="B2986" s="50">
        <v>2015</v>
      </c>
      <c r="C2986" s="50" t="str">
        <f t="shared" si="46"/>
        <v>542062015</v>
      </c>
      <c r="D2986" s="50">
        <f>VLOOKUP(A2986,CATMUN!$B$2:$G$1123,6,0)</f>
        <v>15</v>
      </c>
      <c r="E2986" s="50" t="s">
        <v>1865</v>
      </c>
      <c r="F2986" s="50">
        <v>0</v>
      </c>
      <c r="G2986" s="50">
        <v>23350.427729999999</v>
      </c>
    </row>
    <row r="2987" spans="1:7" x14ac:dyDescent="0.2">
      <c r="A2987" s="50">
        <v>54206</v>
      </c>
      <c r="B2987" s="50">
        <v>2016</v>
      </c>
      <c r="C2987" s="50" t="str">
        <f t="shared" si="46"/>
        <v>542062016</v>
      </c>
      <c r="D2987" s="50">
        <f>VLOOKUP(A2987,CATMUN!$B$2:$G$1123,6,0)</f>
        <v>15</v>
      </c>
      <c r="E2987" s="50" t="s">
        <v>1865</v>
      </c>
      <c r="F2987" s="50">
        <v>0</v>
      </c>
      <c r="G2987" s="50">
        <v>25866452</v>
      </c>
    </row>
    <row r="2988" spans="1:7" x14ac:dyDescent="0.2">
      <c r="A2988" s="50">
        <v>54206</v>
      </c>
      <c r="B2988" s="50">
        <v>2018</v>
      </c>
      <c r="C2988" s="50" t="str">
        <f t="shared" si="46"/>
        <v>542062018</v>
      </c>
      <c r="D2988" s="50">
        <f>VLOOKUP(A2988,CATMUN!$B$2:$G$1123,6,0)</f>
        <v>15</v>
      </c>
      <c r="E2988" s="50" t="s">
        <v>1865</v>
      </c>
      <c r="F2988" s="50">
        <v>0</v>
      </c>
      <c r="G2988" s="50">
        <v>27791024</v>
      </c>
    </row>
    <row r="2989" spans="1:7" x14ac:dyDescent="0.2">
      <c r="A2989" s="50">
        <v>54223</v>
      </c>
      <c r="B2989" s="50">
        <v>2015</v>
      </c>
      <c r="C2989" s="50" t="str">
        <f t="shared" si="46"/>
        <v>542232015</v>
      </c>
      <c r="D2989" s="50">
        <f>VLOOKUP(A2989,CATMUN!$B$2:$G$1123,6,0)</f>
        <v>15</v>
      </c>
      <c r="E2989" s="50" t="s">
        <v>1866</v>
      </c>
      <c r="F2989" s="50">
        <v>4726.66</v>
      </c>
      <c r="G2989" s="50">
        <v>23350.427729999999</v>
      </c>
    </row>
    <row r="2990" spans="1:7" x14ac:dyDescent="0.2">
      <c r="A2990" s="50">
        <v>54223</v>
      </c>
      <c r="B2990" s="50">
        <v>2016</v>
      </c>
      <c r="C2990" s="50" t="str">
        <f t="shared" si="46"/>
        <v>542232016</v>
      </c>
      <c r="D2990" s="50">
        <f>VLOOKUP(A2990,CATMUN!$B$2:$G$1123,6,0)</f>
        <v>15</v>
      </c>
      <c r="E2990" s="50" t="s">
        <v>1866</v>
      </c>
      <c r="F2990" s="50">
        <v>3604391.22</v>
      </c>
      <c r="G2990" s="50">
        <v>25866452</v>
      </c>
    </row>
    <row r="2991" spans="1:7" x14ac:dyDescent="0.2">
      <c r="A2991" s="50">
        <v>54223</v>
      </c>
      <c r="B2991" s="50">
        <v>2017</v>
      </c>
      <c r="C2991" s="50" t="str">
        <f t="shared" si="46"/>
        <v>542232017</v>
      </c>
      <c r="D2991" s="50">
        <f>VLOOKUP(A2991,CATMUN!$B$2:$G$1123,6,0)</f>
        <v>15</v>
      </c>
      <c r="E2991" s="50" t="s">
        <v>1866</v>
      </c>
      <c r="F2991" s="50">
        <v>5788.52</v>
      </c>
      <c r="G2991" s="50">
        <v>38136.226560000003</v>
      </c>
    </row>
    <row r="2992" spans="1:7" x14ac:dyDescent="0.2">
      <c r="A2992" s="50">
        <v>54223</v>
      </c>
      <c r="B2992" s="50">
        <v>2018</v>
      </c>
      <c r="C2992" s="50" t="str">
        <f t="shared" si="46"/>
        <v>542232018</v>
      </c>
      <c r="D2992" s="50">
        <f>VLOOKUP(A2992,CATMUN!$B$2:$G$1123,6,0)</f>
        <v>15</v>
      </c>
      <c r="E2992" s="50" t="s">
        <v>1866</v>
      </c>
      <c r="F2992" s="50">
        <v>5347276.91</v>
      </c>
      <c r="G2992" s="50">
        <v>27791024</v>
      </c>
    </row>
    <row r="2993" spans="1:7" x14ac:dyDescent="0.2">
      <c r="A2993" s="50">
        <v>54239</v>
      </c>
      <c r="B2993" s="50">
        <v>2015</v>
      </c>
      <c r="C2993" s="50" t="str">
        <f t="shared" si="46"/>
        <v>542392015</v>
      </c>
      <c r="D2993" s="50">
        <f>VLOOKUP(A2993,CATMUN!$B$2:$G$1123,6,0)</f>
        <v>15</v>
      </c>
      <c r="E2993" s="50" t="s">
        <v>1867</v>
      </c>
      <c r="F2993" s="50">
        <v>53.7</v>
      </c>
      <c r="G2993" s="50">
        <v>23350.427729999999</v>
      </c>
    </row>
    <row r="2994" spans="1:7" x14ac:dyDescent="0.2">
      <c r="A2994" s="50">
        <v>54239</v>
      </c>
      <c r="B2994" s="50">
        <v>2016</v>
      </c>
      <c r="C2994" s="50" t="str">
        <f t="shared" si="46"/>
        <v>542392016</v>
      </c>
      <c r="D2994" s="50">
        <f>VLOOKUP(A2994,CATMUN!$B$2:$G$1123,6,0)</f>
        <v>15</v>
      </c>
      <c r="E2994" s="50" t="s">
        <v>1867</v>
      </c>
      <c r="F2994" s="50">
        <v>2358313</v>
      </c>
      <c r="G2994" s="50">
        <v>25866452</v>
      </c>
    </row>
    <row r="2995" spans="1:7" x14ac:dyDescent="0.2">
      <c r="A2995" s="50">
        <v>54239</v>
      </c>
      <c r="B2995" s="50">
        <v>2017</v>
      </c>
      <c r="C2995" s="50" t="str">
        <f t="shared" si="46"/>
        <v>542392017</v>
      </c>
      <c r="D2995" s="50">
        <f>VLOOKUP(A2995,CATMUN!$B$2:$G$1123,6,0)</f>
        <v>15</v>
      </c>
      <c r="E2995" s="50" t="s">
        <v>1867</v>
      </c>
      <c r="F2995" s="50">
        <v>0</v>
      </c>
      <c r="G2995" s="50">
        <v>38136.226560000003</v>
      </c>
    </row>
    <row r="2996" spans="1:7" x14ac:dyDescent="0.2">
      <c r="A2996" s="50">
        <v>54239</v>
      </c>
      <c r="B2996" s="50">
        <v>2018</v>
      </c>
      <c r="C2996" s="50" t="str">
        <f t="shared" si="46"/>
        <v>542392018</v>
      </c>
      <c r="D2996" s="50">
        <f>VLOOKUP(A2996,CATMUN!$B$2:$G$1123,6,0)</f>
        <v>15</v>
      </c>
      <c r="E2996" s="50" t="s">
        <v>1867</v>
      </c>
      <c r="F2996" s="50">
        <v>4069891</v>
      </c>
      <c r="G2996" s="50">
        <v>27791024</v>
      </c>
    </row>
    <row r="2997" spans="1:7" x14ac:dyDescent="0.2">
      <c r="A2997" s="50">
        <v>54250</v>
      </c>
      <c r="B2997" s="50">
        <v>2015</v>
      </c>
      <c r="C2997" s="50" t="str">
        <f t="shared" si="46"/>
        <v>542502015</v>
      </c>
      <c r="D2997" s="50">
        <f>VLOOKUP(A2997,CATMUN!$B$2:$G$1123,6,0)</f>
        <v>15</v>
      </c>
      <c r="E2997" s="50" t="s">
        <v>1869</v>
      </c>
      <c r="F2997" s="50">
        <v>1574.25</v>
      </c>
      <c r="G2997" s="50">
        <v>23350.427729999999</v>
      </c>
    </row>
    <row r="2998" spans="1:7" x14ac:dyDescent="0.2">
      <c r="A2998" s="50">
        <v>54250</v>
      </c>
      <c r="B2998" s="50">
        <v>2016</v>
      </c>
      <c r="C2998" s="50" t="str">
        <f t="shared" si="46"/>
        <v>542502016</v>
      </c>
      <c r="D2998" s="50">
        <f>VLOOKUP(A2998,CATMUN!$B$2:$G$1123,6,0)</f>
        <v>15</v>
      </c>
      <c r="E2998" s="50" t="s">
        <v>1869</v>
      </c>
      <c r="F2998" s="50">
        <v>31127721</v>
      </c>
      <c r="G2998" s="50">
        <v>25866452</v>
      </c>
    </row>
    <row r="2999" spans="1:7" x14ac:dyDescent="0.2">
      <c r="A2999" s="50">
        <v>54250</v>
      </c>
      <c r="B2999" s="50">
        <v>2017</v>
      </c>
      <c r="C2999" s="50" t="str">
        <f t="shared" si="46"/>
        <v>542502017</v>
      </c>
      <c r="D2999" s="50">
        <f>VLOOKUP(A2999,CATMUN!$B$2:$G$1123,6,0)</f>
        <v>15</v>
      </c>
      <c r="E2999" s="50" t="s">
        <v>1869</v>
      </c>
      <c r="F2999" s="50">
        <v>84731.75</v>
      </c>
      <c r="G2999" s="50">
        <v>38136.226560000003</v>
      </c>
    </row>
    <row r="3000" spans="1:7" x14ac:dyDescent="0.2">
      <c r="A3000" s="50">
        <v>54250</v>
      </c>
      <c r="B3000" s="50">
        <v>2018</v>
      </c>
      <c r="C3000" s="50" t="str">
        <f t="shared" si="46"/>
        <v>542502018</v>
      </c>
      <c r="D3000" s="50">
        <f>VLOOKUP(A3000,CATMUN!$B$2:$G$1123,6,0)</f>
        <v>15</v>
      </c>
      <c r="E3000" s="50" t="s">
        <v>1869</v>
      </c>
      <c r="F3000" s="50">
        <v>37575456</v>
      </c>
      <c r="G3000" s="50">
        <v>27791024</v>
      </c>
    </row>
    <row r="3001" spans="1:7" x14ac:dyDescent="0.2">
      <c r="A3001" s="50">
        <v>54261</v>
      </c>
      <c r="B3001" s="50">
        <v>2015</v>
      </c>
      <c r="C3001" s="50" t="str">
        <f t="shared" si="46"/>
        <v>542612015</v>
      </c>
      <c r="D3001" s="50">
        <f>VLOOKUP(A3001,CATMUN!$B$2:$G$1123,6,0)</f>
        <v>15</v>
      </c>
      <c r="E3001" s="50" t="s">
        <v>1870</v>
      </c>
      <c r="F3001" s="50">
        <v>41676.35</v>
      </c>
      <c r="G3001" s="50">
        <v>23350.427729999999</v>
      </c>
    </row>
    <row r="3002" spans="1:7" x14ac:dyDescent="0.2">
      <c r="A3002" s="50">
        <v>54261</v>
      </c>
      <c r="B3002" s="50">
        <v>2016</v>
      </c>
      <c r="C3002" s="50" t="str">
        <f t="shared" si="46"/>
        <v>542612016</v>
      </c>
      <c r="D3002" s="50">
        <f>VLOOKUP(A3002,CATMUN!$B$2:$G$1123,6,0)</f>
        <v>15</v>
      </c>
      <c r="E3002" s="50" t="s">
        <v>1870</v>
      </c>
      <c r="F3002" s="50">
        <v>68499253.579999998</v>
      </c>
      <c r="G3002" s="50">
        <v>25866452</v>
      </c>
    </row>
    <row r="3003" spans="1:7" x14ac:dyDescent="0.2">
      <c r="A3003" s="50">
        <v>54261</v>
      </c>
      <c r="B3003" s="50">
        <v>2017</v>
      </c>
      <c r="C3003" s="50" t="str">
        <f t="shared" si="46"/>
        <v>542612017</v>
      </c>
      <c r="D3003" s="50">
        <f>VLOOKUP(A3003,CATMUN!$B$2:$G$1123,6,0)</f>
        <v>15</v>
      </c>
      <c r="E3003" s="50" t="s">
        <v>1870</v>
      </c>
      <c r="F3003" s="50">
        <v>40812.15</v>
      </c>
      <c r="G3003" s="50">
        <v>38136.226560000003</v>
      </c>
    </row>
    <row r="3004" spans="1:7" x14ac:dyDescent="0.2">
      <c r="A3004" s="50">
        <v>54261</v>
      </c>
      <c r="B3004" s="50">
        <v>2018</v>
      </c>
      <c r="C3004" s="50" t="str">
        <f t="shared" si="46"/>
        <v>542612018</v>
      </c>
      <c r="D3004" s="50">
        <f>VLOOKUP(A3004,CATMUN!$B$2:$G$1123,6,0)</f>
        <v>15</v>
      </c>
      <c r="E3004" s="50" t="s">
        <v>1870</v>
      </c>
      <c r="F3004" s="50">
        <v>53692633.399999999</v>
      </c>
      <c r="G3004" s="50">
        <v>27791024</v>
      </c>
    </row>
    <row r="3005" spans="1:7" x14ac:dyDescent="0.2">
      <c r="A3005" s="50">
        <v>54313</v>
      </c>
      <c r="B3005" s="50">
        <v>2015</v>
      </c>
      <c r="C3005" s="50" t="str">
        <f t="shared" si="46"/>
        <v>543132015</v>
      </c>
      <c r="D3005" s="50">
        <f>VLOOKUP(A3005,CATMUN!$B$2:$G$1123,6,0)</f>
        <v>15</v>
      </c>
      <c r="E3005" s="50" t="s">
        <v>1871</v>
      </c>
      <c r="F3005" s="50">
        <v>5019</v>
      </c>
      <c r="G3005" s="50">
        <v>23350.427729999999</v>
      </c>
    </row>
    <row r="3006" spans="1:7" x14ac:dyDescent="0.2">
      <c r="A3006" s="50">
        <v>54344</v>
      </c>
      <c r="B3006" s="50">
        <v>2015</v>
      </c>
      <c r="C3006" s="50" t="str">
        <f t="shared" si="46"/>
        <v>543442015</v>
      </c>
      <c r="D3006" s="50">
        <f>VLOOKUP(A3006,CATMUN!$B$2:$G$1123,6,0)</f>
        <v>15</v>
      </c>
      <c r="E3006" s="50" t="s">
        <v>1872</v>
      </c>
      <c r="F3006" s="50">
        <v>0</v>
      </c>
      <c r="G3006" s="50">
        <v>23350.427729999999</v>
      </c>
    </row>
    <row r="3007" spans="1:7" x14ac:dyDescent="0.2">
      <c r="A3007" s="50">
        <v>54344</v>
      </c>
      <c r="B3007" s="50">
        <v>2016</v>
      </c>
      <c r="C3007" s="50" t="str">
        <f t="shared" si="46"/>
        <v>543442016</v>
      </c>
      <c r="D3007" s="50">
        <f>VLOOKUP(A3007,CATMUN!$B$2:$G$1123,6,0)</f>
        <v>15</v>
      </c>
      <c r="E3007" s="50" t="s">
        <v>1872</v>
      </c>
      <c r="F3007" s="50">
        <v>0</v>
      </c>
      <c r="G3007" s="50">
        <v>25866452</v>
      </c>
    </row>
    <row r="3008" spans="1:7" x14ac:dyDescent="0.2">
      <c r="A3008" s="50">
        <v>54344</v>
      </c>
      <c r="B3008" s="50">
        <v>2017</v>
      </c>
      <c r="C3008" s="50" t="str">
        <f t="shared" si="46"/>
        <v>543442017</v>
      </c>
      <c r="D3008" s="50">
        <f>VLOOKUP(A3008,CATMUN!$B$2:$G$1123,6,0)</f>
        <v>15</v>
      </c>
      <c r="E3008" s="50" t="s">
        <v>1872</v>
      </c>
      <c r="F3008" s="50">
        <v>0</v>
      </c>
      <c r="G3008" s="50">
        <v>38136.226560000003</v>
      </c>
    </row>
    <row r="3009" spans="1:7" x14ac:dyDescent="0.2">
      <c r="A3009" s="50">
        <v>54344</v>
      </c>
      <c r="B3009" s="50">
        <v>2018</v>
      </c>
      <c r="C3009" s="50" t="str">
        <f t="shared" si="46"/>
        <v>543442018</v>
      </c>
      <c r="D3009" s="50">
        <f>VLOOKUP(A3009,CATMUN!$B$2:$G$1123,6,0)</f>
        <v>15</v>
      </c>
      <c r="E3009" s="50" t="s">
        <v>1872</v>
      </c>
      <c r="F3009" s="50">
        <v>0</v>
      </c>
      <c r="G3009" s="50">
        <v>27791024</v>
      </c>
    </row>
    <row r="3010" spans="1:7" x14ac:dyDescent="0.2">
      <c r="A3010" s="50">
        <v>54347</v>
      </c>
      <c r="B3010" s="50">
        <v>2015</v>
      </c>
      <c r="C3010" s="50" t="str">
        <f t="shared" si="46"/>
        <v>543472015</v>
      </c>
      <c r="D3010" s="50">
        <f>VLOOKUP(A3010,CATMUN!$B$2:$G$1123,6,0)</f>
        <v>15</v>
      </c>
      <c r="E3010" s="50" t="s">
        <v>1873</v>
      </c>
      <c r="F3010" s="50">
        <v>4886.7299999999996</v>
      </c>
      <c r="G3010" s="50">
        <v>23350.427729999999</v>
      </c>
    </row>
    <row r="3011" spans="1:7" x14ac:dyDescent="0.2">
      <c r="A3011" s="50">
        <v>54347</v>
      </c>
      <c r="B3011" s="50">
        <v>2016</v>
      </c>
      <c r="C3011" s="50" t="str">
        <f t="shared" ref="C3011:C3074" si="47">A3011&amp;B3011</f>
        <v>543472016</v>
      </c>
      <c r="D3011" s="50">
        <f>VLOOKUP(A3011,CATMUN!$B$2:$G$1123,6,0)</f>
        <v>15</v>
      </c>
      <c r="E3011" s="50" t="s">
        <v>1873</v>
      </c>
      <c r="F3011" s="50">
        <v>5119631</v>
      </c>
      <c r="G3011" s="50">
        <v>25866452</v>
      </c>
    </row>
    <row r="3012" spans="1:7" x14ac:dyDescent="0.2">
      <c r="A3012" s="50">
        <v>54347</v>
      </c>
      <c r="B3012" s="50">
        <v>2017</v>
      </c>
      <c r="C3012" s="50" t="str">
        <f t="shared" si="47"/>
        <v>543472017</v>
      </c>
      <c r="D3012" s="50">
        <f>VLOOKUP(A3012,CATMUN!$B$2:$G$1123,6,0)</f>
        <v>15</v>
      </c>
      <c r="E3012" s="50" t="s">
        <v>1873</v>
      </c>
      <c r="F3012" s="50">
        <v>7905</v>
      </c>
      <c r="G3012" s="50">
        <v>38136.226560000003</v>
      </c>
    </row>
    <row r="3013" spans="1:7" x14ac:dyDescent="0.2">
      <c r="A3013" s="50">
        <v>54347</v>
      </c>
      <c r="B3013" s="50">
        <v>2018</v>
      </c>
      <c r="C3013" s="50" t="str">
        <f t="shared" si="47"/>
        <v>543472018</v>
      </c>
      <c r="D3013" s="50">
        <f>VLOOKUP(A3013,CATMUN!$B$2:$G$1123,6,0)</f>
        <v>15</v>
      </c>
      <c r="E3013" s="50" t="s">
        <v>1873</v>
      </c>
      <c r="F3013" s="50">
        <v>6723221</v>
      </c>
      <c r="G3013" s="50">
        <v>27791024</v>
      </c>
    </row>
    <row r="3014" spans="1:7" x14ac:dyDescent="0.2">
      <c r="A3014" s="50">
        <v>54377</v>
      </c>
      <c r="B3014" s="50">
        <v>2015</v>
      </c>
      <c r="C3014" s="50" t="str">
        <f t="shared" si="47"/>
        <v>543772015</v>
      </c>
      <c r="D3014" s="50">
        <f>VLOOKUP(A3014,CATMUN!$B$2:$G$1123,6,0)</f>
        <v>15</v>
      </c>
      <c r="E3014" s="50" t="s">
        <v>1874</v>
      </c>
      <c r="F3014" s="50">
        <v>632</v>
      </c>
      <c r="G3014" s="50">
        <v>23350.427729999999</v>
      </c>
    </row>
    <row r="3015" spans="1:7" x14ac:dyDescent="0.2">
      <c r="A3015" s="50">
        <v>54377</v>
      </c>
      <c r="B3015" s="50">
        <v>2016</v>
      </c>
      <c r="C3015" s="50" t="str">
        <f t="shared" si="47"/>
        <v>543772016</v>
      </c>
      <c r="D3015" s="50">
        <f>VLOOKUP(A3015,CATMUN!$B$2:$G$1123,6,0)</f>
        <v>15</v>
      </c>
      <c r="E3015" s="50" t="s">
        <v>1874</v>
      </c>
      <c r="F3015" s="50">
        <v>1370759</v>
      </c>
      <c r="G3015" s="50">
        <v>25866452</v>
      </c>
    </row>
    <row r="3016" spans="1:7" x14ac:dyDescent="0.2">
      <c r="A3016" s="50">
        <v>54377</v>
      </c>
      <c r="B3016" s="50">
        <v>2017</v>
      </c>
      <c r="C3016" s="50" t="str">
        <f t="shared" si="47"/>
        <v>543772017</v>
      </c>
      <c r="D3016" s="50">
        <f>VLOOKUP(A3016,CATMUN!$B$2:$G$1123,6,0)</f>
        <v>15</v>
      </c>
      <c r="E3016" s="50" t="s">
        <v>1874</v>
      </c>
      <c r="F3016" s="50">
        <v>1235.33</v>
      </c>
      <c r="G3016" s="50">
        <v>38136.226560000003</v>
      </c>
    </row>
    <row r="3017" spans="1:7" x14ac:dyDescent="0.2">
      <c r="A3017" s="50">
        <v>54377</v>
      </c>
      <c r="B3017" s="50">
        <v>2018</v>
      </c>
      <c r="C3017" s="50" t="str">
        <f t="shared" si="47"/>
        <v>543772018</v>
      </c>
      <c r="D3017" s="50">
        <f>VLOOKUP(A3017,CATMUN!$B$2:$G$1123,6,0)</f>
        <v>15</v>
      </c>
      <c r="E3017" s="50" t="s">
        <v>1874</v>
      </c>
      <c r="F3017" s="50">
        <v>1490569</v>
      </c>
      <c r="G3017" s="50">
        <v>27791024</v>
      </c>
    </row>
    <row r="3018" spans="1:7" x14ac:dyDescent="0.2">
      <c r="A3018" s="50">
        <v>54385</v>
      </c>
      <c r="B3018" s="50">
        <v>2015</v>
      </c>
      <c r="C3018" s="50" t="str">
        <f t="shared" si="47"/>
        <v>543852015</v>
      </c>
      <c r="D3018" s="50">
        <f>VLOOKUP(A3018,CATMUN!$B$2:$G$1123,6,0)</f>
        <v>15</v>
      </c>
      <c r="E3018" s="50" t="s">
        <v>1875</v>
      </c>
      <c r="F3018" s="50">
        <v>26404</v>
      </c>
      <c r="G3018" s="50">
        <v>23350.427729999999</v>
      </c>
    </row>
    <row r="3019" spans="1:7" x14ac:dyDescent="0.2">
      <c r="A3019" s="50">
        <v>54385</v>
      </c>
      <c r="B3019" s="50">
        <v>2016</v>
      </c>
      <c r="C3019" s="50" t="str">
        <f t="shared" si="47"/>
        <v>543852016</v>
      </c>
      <c r="D3019" s="50">
        <f>VLOOKUP(A3019,CATMUN!$B$2:$G$1123,6,0)</f>
        <v>15</v>
      </c>
      <c r="E3019" s="50" t="s">
        <v>1875</v>
      </c>
      <c r="F3019" s="50">
        <v>18582171</v>
      </c>
      <c r="G3019" s="50">
        <v>25866452</v>
      </c>
    </row>
    <row r="3020" spans="1:7" x14ac:dyDescent="0.2">
      <c r="A3020" s="50">
        <v>54385</v>
      </c>
      <c r="B3020" s="50">
        <v>2017</v>
      </c>
      <c r="C3020" s="50" t="str">
        <f t="shared" si="47"/>
        <v>543852017</v>
      </c>
      <c r="D3020" s="50">
        <f>VLOOKUP(A3020,CATMUN!$B$2:$G$1123,6,0)</f>
        <v>15</v>
      </c>
      <c r="E3020" s="50" t="s">
        <v>1875</v>
      </c>
      <c r="F3020" s="50">
        <v>17945</v>
      </c>
      <c r="G3020" s="50">
        <v>38136.226560000003</v>
      </c>
    </row>
    <row r="3021" spans="1:7" x14ac:dyDescent="0.2">
      <c r="A3021" s="50">
        <v>54385</v>
      </c>
      <c r="B3021" s="50">
        <v>2018</v>
      </c>
      <c r="C3021" s="50" t="str">
        <f t="shared" si="47"/>
        <v>543852018</v>
      </c>
      <c r="D3021" s="50">
        <f>VLOOKUP(A3021,CATMUN!$B$2:$G$1123,6,0)</f>
        <v>15</v>
      </c>
      <c r="E3021" s="50" t="s">
        <v>1875</v>
      </c>
      <c r="F3021" s="50">
        <v>16688500</v>
      </c>
      <c r="G3021" s="50">
        <v>27791024</v>
      </c>
    </row>
    <row r="3022" spans="1:7" x14ac:dyDescent="0.2">
      <c r="A3022" s="50">
        <v>54398</v>
      </c>
      <c r="B3022" s="50">
        <v>2015</v>
      </c>
      <c r="C3022" s="50" t="str">
        <f t="shared" si="47"/>
        <v>543982015</v>
      </c>
      <c r="D3022" s="50">
        <f>VLOOKUP(A3022,CATMUN!$B$2:$G$1123,6,0)</f>
        <v>15</v>
      </c>
      <c r="E3022" s="50" t="s">
        <v>1876</v>
      </c>
      <c r="F3022" s="50">
        <v>1573</v>
      </c>
      <c r="G3022" s="50">
        <v>23350.427729999999</v>
      </c>
    </row>
    <row r="3023" spans="1:7" x14ac:dyDescent="0.2">
      <c r="A3023" s="50">
        <v>54398</v>
      </c>
      <c r="B3023" s="50">
        <v>2016</v>
      </c>
      <c r="C3023" s="50" t="str">
        <f t="shared" si="47"/>
        <v>543982016</v>
      </c>
      <c r="D3023" s="50">
        <f>VLOOKUP(A3023,CATMUN!$B$2:$G$1123,6,0)</f>
        <v>15</v>
      </c>
      <c r="E3023" s="50" t="s">
        <v>1876</v>
      </c>
      <c r="F3023" s="50">
        <v>1555464</v>
      </c>
      <c r="G3023" s="50">
        <v>25866452</v>
      </c>
    </row>
    <row r="3024" spans="1:7" x14ac:dyDescent="0.2">
      <c r="A3024" s="50">
        <v>54398</v>
      </c>
      <c r="B3024" s="50">
        <v>2017</v>
      </c>
      <c r="C3024" s="50" t="str">
        <f t="shared" si="47"/>
        <v>543982017</v>
      </c>
      <c r="D3024" s="50">
        <f>VLOOKUP(A3024,CATMUN!$B$2:$G$1123,6,0)</f>
        <v>15</v>
      </c>
      <c r="E3024" s="50" t="s">
        <v>1876</v>
      </c>
      <c r="F3024" s="50">
        <v>3623</v>
      </c>
      <c r="G3024" s="50">
        <v>38136.226560000003</v>
      </c>
    </row>
    <row r="3025" spans="1:7" x14ac:dyDescent="0.2">
      <c r="A3025" s="50">
        <v>54398</v>
      </c>
      <c r="B3025" s="50">
        <v>2018</v>
      </c>
      <c r="C3025" s="50" t="str">
        <f t="shared" si="47"/>
        <v>543982018</v>
      </c>
      <c r="D3025" s="50">
        <f>VLOOKUP(A3025,CATMUN!$B$2:$G$1123,6,0)</f>
        <v>15</v>
      </c>
      <c r="E3025" s="50" t="s">
        <v>1876</v>
      </c>
      <c r="F3025" s="50">
        <v>1698826</v>
      </c>
      <c r="G3025" s="50">
        <v>27791024</v>
      </c>
    </row>
    <row r="3026" spans="1:7" x14ac:dyDescent="0.2">
      <c r="A3026" s="50">
        <v>54405</v>
      </c>
      <c r="B3026" s="50">
        <v>2015</v>
      </c>
      <c r="C3026" s="50" t="str">
        <f t="shared" si="47"/>
        <v>544052015</v>
      </c>
      <c r="D3026" s="50">
        <f>VLOOKUP(A3026,CATMUN!$B$2:$G$1123,6,0)</f>
        <v>3</v>
      </c>
      <c r="E3026" s="50" t="s">
        <v>1877</v>
      </c>
      <c r="F3026" s="50">
        <v>553367.69999999995</v>
      </c>
      <c r="G3026" s="50">
        <v>338773.03129999997</v>
      </c>
    </row>
    <row r="3027" spans="1:7" x14ac:dyDescent="0.2">
      <c r="A3027" s="50">
        <v>54405</v>
      </c>
      <c r="B3027" s="50">
        <v>2016</v>
      </c>
      <c r="C3027" s="50" t="str">
        <f t="shared" si="47"/>
        <v>544052016</v>
      </c>
      <c r="D3027" s="50">
        <f>VLOOKUP(A3027,CATMUN!$B$2:$G$1123,6,0)</f>
        <v>3</v>
      </c>
      <c r="E3027" s="50" t="s">
        <v>1877</v>
      </c>
      <c r="F3027" s="50">
        <v>596052770</v>
      </c>
      <c r="G3027" s="50">
        <v>218762448</v>
      </c>
    </row>
    <row r="3028" spans="1:7" x14ac:dyDescent="0.2">
      <c r="A3028" s="50">
        <v>54405</v>
      </c>
      <c r="B3028" s="50">
        <v>2017</v>
      </c>
      <c r="C3028" s="50" t="str">
        <f t="shared" si="47"/>
        <v>544052017</v>
      </c>
      <c r="D3028" s="50">
        <f>VLOOKUP(A3028,CATMUN!$B$2:$G$1123,6,0)</f>
        <v>3</v>
      </c>
      <c r="E3028" s="50" t="s">
        <v>1877</v>
      </c>
      <c r="F3028" s="50">
        <v>298661</v>
      </c>
      <c r="G3028" s="50">
        <v>181327</v>
      </c>
    </row>
    <row r="3029" spans="1:7" x14ac:dyDescent="0.2">
      <c r="A3029" s="50">
        <v>54405</v>
      </c>
      <c r="B3029" s="50">
        <v>2018</v>
      </c>
      <c r="C3029" s="50" t="str">
        <f t="shared" si="47"/>
        <v>544052018</v>
      </c>
      <c r="D3029" s="50">
        <f>VLOOKUP(A3029,CATMUN!$B$2:$G$1123,6,0)</f>
        <v>3</v>
      </c>
      <c r="E3029" s="50" t="s">
        <v>1877</v>
      </c>
      <c r="F3029" s="50">
        <v>454890800</v>
      </c>
      <c r="G3029" s="50">
        <v>221394400</v>
      </c>
    </row>
    <row r="3030" spans="1:7" x14ac:dyDescent="0.2">
      <c r="A3030" s="50">
        <v>54480</v>
      </c>
      <c r="B3030" s="50">
        <v>2015</v>
      </c>
      <c r="C3030" s="50" t="str">
        <f t="shared" si="47"/>
        <v>544802015</v>
      </c>
      <c r="D3030" s="50">
        <f>VLOOKUP(A3030,CATMUN!$B$2:$G$1123,6,0)</f>
        <v>15</v>
      </c>
      <c r="E3030" s="50" t="s">
        <v>1879</v>
      </c>
      <c r="F3030" s="50">
        <v>90</v>
      </c>
      <c r="G3030" s="50">
        <v>23350.427729999999</v>
      </c>
    </row>
    <row r="3031" spans="1:7" x14ac:dyDescent="0.2">
      <c r="A3031" s="50">
        <v>54480</v>
      </c>
      <c r="B3031" s="50">
        <v>2016</v>
      </c>
      <c r="C3031" s="50" t="str">
        <f t="shared" si="47"/>
        <v>544802016</v>
      </c>
      <c r="D3031" s="50">
        <f>VLOOKUP(A3031,CATMUN!$B$2:$G$1123,6,0)</f>
        <v>15</v>
      </c>
      <c r="E3031" s="50" t="s">
        <v>1879</v>
      </c>
      <c r="F3031" s="50">
        <v>1393030</v>
      </c>
      <c r="G3031" s="50">
        <v>25866452</v>
      </c>
    </row>
    <row r="3032" spans="1:7" x14ac:dyDescent="0.2">
      <c r="A3032" s="50">
        <v>54480</v>
      </c>
      <c r="B3032" s="50">
        <v>2017</v>
      </c>
      <c r="C3032" s="50" t="str">
        <f t="shared" si="47"/>
        <v>544802017</v>
      </c>
      <c r="D3032" s="50">
        <f>VLOOKUP(A3032,CATMUN!$B$2:$G$1123,6,0)</f>
        <v>15</v>
      </c>
      <c r="E3032" s="50" t="s">
        <v>1879</v>
      </c>
      <c r="F3032" s="50">
        <v>904</v>
      </c>
      <c r="G3032" s="50">
        <v>38136.226560000003</v>
      </c>
    </row>
    <row r="3033" spans="1:7" x14ac:dyDescent="0.2">
      <c r="A3033" s="50">
        <v>54480</v>
      </c>
      <c r="B3033" s="50">
        <v>2018</v>
      </c>
      <c r="C3033" s="50" t="str">
        <f t="shared" si="47"/>
        <v>544802018</v>
      </c>
      <c r="D3033" s="50">
        <f>VLOOKUP(A3033,CATMUN!$B$2:$G$1123,6,0)</f>
        <v>15</v>
      </c>
      <c r="E3033" s="50" t="s">
        <v>1879</v>
      </c>
      <c r="F3033" s="50">
        <v>1881880.85</v>
      </c>
      <c r="G3033" s="50">
        <v>27791024</v>
      </c>
    </row>
    <row r="3034" spans="1:7" x14ac:dyDescent="0.2">
      <c r="A3034" s="50">
        <v>54498</v>
      </c>
      <c r="B3034" s="50">
        <v>2015</v>
      </c>
      <c r="C3034" s="50" t="str">
        <f t="shared" si="47"/>
        <v>544982015</v>
      </c>
      <c r="D3034" s="50">
        <f>VLOOKUP(A3034,CATMUN!$B$2:$G$1123,6,0)</f>
        <v>13</v>
      </c>
      <c r="E3034" s="50" t="s">
        <v>1880</v>
      </c>
      <c r="F3034" s="50">
        <v>204572.98</v>
      </c>
      <c r="G3034" s="50">
        <v>1407439.5</v>
      </c>
    </row>
    <row r="3035" spans="1:7" x14ac:dyDescent="0.2">
      <c r="A3035" s="50">
        <v>54498</v>
      </c>
      <c r="B3035" s="50">
        <v>2016</v>
      </c>
      <c r="C3035" s="50" t="str">
        <f t="shared" si="47"/>
        <v>544982016</v>
      </c>
      <c r="D3035" s="50">
        <f>VLOOKUP(A3035,CATMUN!$B$2:$G$1123,6,0)</f>
        <v>13</v>
      </c>
      <c r="E3035" s="50" t="s">
        <v>1880</v>
      </c>
      <c r="F3035" s="50">
        <v>233306550.69999999</v>
      </c>
      <c r="G3035" s="50">
        <v>1538270848</v>
      </c>
    </row>
    <row r="3036" spans="1:7" x14ac:dyDescent="0.2">
      <c r="A3036" s="50">
        <v>54498</v>
      </c>
      <c r="B3036" s="50">
        <v>2017</v>
      </c>
      <c r="C3036" s="50" t="str">
        <f t="shared" si="47"/>
        <v>544982017</v>
      </c>
      <c r="D3036" s="50">
        <f>VLOOKUP(A3036,CATMUN!$B$2:$G$1123,6,0)</f>
        <v>13</v>
      </c>
      <c r="E3036" s="50" t="s">
        <v>1880</v>
      </c>
      <c r="F3036" s="50">
        <v>190000.04</v>
      </c>
      <c r="G3036" s="50">
        <v>1489632.125</v>
      </c>
    </row>
    <row r="3037" spans="1:7" x14ac:dyDescent="0.2">
      <c r="A3037" s="50">
        <v>54498</v>
      </c>
      <c r="B3037" s="50">
        <v>2018</v>
      </c>
      <c r="C3037" s="50" t="str">
        <f t="shared" si="47"/>
        <v>544982018</v>
      </c>
      <c r="D3037" s="50">
        <f>VLOOKUP(A3037,CATMUN!$B$2:$G$1123,6,0)</f>
        <v>13</v>
      </c>
      <c r="E3037" s="50" t="s">
        <v>1880</v>
      </c>
      <c r="F3037" s="50">
        <v>255180407</v>
      </c>
      <c r="G3037" s="50">
        <v>1735159040</v>
      </c>
    </row>
    <row r="3038" spans="1:7" x14ac:dyDescent="0.2">
      <c r="A3038" s="50">
        <v>54518</v>
      </c>
      <c r="B3038" s="50">
        <v>2015</v>
      </c>
      <c r="C3038" s="50" t="str">
        <f t="shared" si="47"/>
        <v>545182015</v>
      </c>
      <c r="D3038" s="50">
        <f>VLOOKUP(A3038,CATMUN!$B$2:$G$1123,6,0)</f>
        <v>14</v>
      </c>
      <c r="E3038" s="50" t="s">
        <v>1881</v>
      </c>
      <c r="F3038" s="50">
        <v>105624.45</v>
      </c>
      <c r="G3038" s="50">
        <v>1407439.5</v>
      </c>
    </row>
    <row r="3039" spans="1:7" x14ac:dyDescent="0.2">
      <c r="A3039" s="50">
        <v>54518</v>
      </c>
      <c r="B3039" s="50">
        <v>2016</v>
      </c>
      <c r="C3039" s="50" t="str">
        <f t="shared" si="47"/>
        <v>545182016</v>
      </c>
      <c r="D3039" s="50">
        <f>VLOOKUP(A3039,CATMUN!$B$2:$G$1123,6,0)</f>
        <v>14</v>
      </c>
      <c r="E3039" s="50" t="s">
        <v>1881</v>
      </c>
      <c r="F3039" s="50">
        <v>109777346.2</v>
      </c>
      <c r="G3039" s="50">
        <v>1538270848</v>
      </c>
    </row>
    <row r="3040" spans="1:7" x14ac:dyDescent="0.2">
      <c r="A3040" s="50">
        <v>54518</v>
      </c>
      <c r="B3040" s="50">
        <v>2017</v>
      </c>
      <c r="C3040" s="50" t="str">
        <f t="shared" si="47"/>
        <v>545182017</v>
      </c>
      <c r="D3040" s="50">
        <f>VLOOKUP(A3040,CATMUN!$B$2:$G$1123,6,0)</f>
        <v>14</v>
      </c>
      <c r="E3040" s="50" t="s">
        <v>1881</v>
      </c>
      <c r="F3040" s="50">
        <v>102050</v>
      </c>
      <c r="G3040" s="50">
        <v>1489632.125</v>
      </c>
    </row>
    <row r="3041" spans="1:7" x14ac:dyDescent="0.2">
      <c r="A3041" s="50">
        <v>54518</v>
      </c>
      <c r="B3041" s="50">
        <v>2018</v>
      </c>
      <c r="C3041" s="50" t="str">
        <f t="shared" si="47"/>
        <v>545182018</v>
      </c>
      <c r="D3041" s="50">
        <f>VLOOKUP(A3041,CATMUN!$B$2:$G$1123,6,0)</f>
        <v>14</v>
      </c>
      <c r="E3041" s="50" t="s">
        <v>1881</v>
      </c>
      <c r="F3041" s="50">
        <v>154579456</v>
      </c>
      <c r="G3041" s="50">
        <v>1735159040</v>
      </c>
    </row>
    <row r="3042" spans="1:7" x14ac:dyDescent="0.2">
      <c r="A3042" s="50">
        <v>54520</v>
      </c>
      <c r="B3042" s="50">
        <v>2015</v>
      </c>
      <c r="C3042" s="50" t="str">
        <f t="shared" si="47"/>
        <v>545202015</v>
      </c>
      <c r="D3042" s="50">
        <f>VLOOKUP(A3042,CATMUN!$B$2:$G$1123,6,0)</f>
        <v>15</v>
      </c>
      <c r="E3042" s="50" t="s">
        <v>1882</v>
      </c>
      <c r="F3042" s="50">
        <v>3259.52</v>
      </c>
      <c r="G3042" s="50">
        <v>23350.427729999999</v>
      </c>
    </row>
    <row r="3043" spans="1:7" x14ac:dyDescent="0.2">
      <c r="A3043" s="50">
        <v>54520</v>
      </c>
      <c r="B3043" s="50">
        <v>2016</v>
      </c>
      <c r="C3043" s="50" t="str">
        <f t="shared" si="47"/>
        <v>545202016</v>
      </c>
      <c r="D3043" s="50">
        <f>VLOOKUP(A3043,CATMUN!$B$2:$G$1123,6,0)</f>
        <v>15</v>
      </c>
      <c r="E3043" s="50" t="s">
        <v>1882</v>
      </c>
      <c r="F3043" s="50">
        <v>4980953</v>
      </c>
      <c r="G3043" s="50">
        <v>25866452</v>
      </c>
    </row>
    <row r="3044" spans="1:7" x14ac:dyDescent="0.2">
      <c r="A3044" s="50">
        <v>54520</v>
      </c>
      <c r="B3044" s="50">
        <v>2017</v>
      </c>
      <c r="C3044" s="50" t="str">
        <f t="shared" si="47"/>
        <v>545202017</v>
      </c>
      <c r="D3044" s="50">
        <f>VLOOKUP(A3044,CATMUN!$B$2:$G$1123,6,0)</f>
        <v>15</v>
      </c>
      <c r="E3044" s="50" t="s">
        <v>1882</v>
      </c>
      <c r="F3044" s="50">
        <v>1833.2</v>
      </c>
      <c r="G3044" s="50">
        <v>38136.226560000003</v>
      </c>
    </row>
    <row r="3045" spans="1:7" x14ac:dyDescent="0.2">
      <c r="A3045" s="50">
        <v>54520</v>
      </c>
      <c r="B3045" s="50">
        <v>2018</v>
      </c>
      <c r="C3045" s="50" t="str">
        <f t="shared" si="47"/>
        <v>545202018</v>
      </c>
      <c r="D3045" s="50">
        <f>VLOOKUP(A3045,CATMUN!$B$2:$G$1123,6,0)</f>
        <v>15</v>
      </c>
      <c r="E3045" s="50" t="s">
        <v>1882</v>
      </c>
      <c r="F3045" s="50">
        <v>2477800</v>
      </c>
      <c r="G3045" s="50">
        <v>27791024</v>
      </c>
    </row>
    <row r="3046" spans="1:7" x14ac:dyDescent="0.2">
      <c r="A3046" s="50">
        <v>54553</v>
      </c>
      <c r="B3046" s="50">
        <v>2015</v>
      </c>
      <c r="C3046" s="50" t="str">
        <f t="shared" si="47"/>
        <v>545532015</v>
      </c>
      <c r="D3046" s="50">
        <f>VLOOKUP(A3046,CATMUN!$B$2:$G$1123,6,0)</f>
        <v>14</v>
      </c>
      <c r="E3046" s="50" t="s">
        <v>1883</v>
      </c>
      <c r="F3046" s="50">
        <v>10129.89</v>
      </c>
      <c r="G3046" s="50">
        <v>338773.03129999997</v>
      </c>
    </row>
    <row r="3047" spans="1:7" x14ac:dyDescent="0.2">
      <c r="A3047" s="50">
        <v>54553</v>
      </c>
      <c r="B3047" s="50">
        <v>2016</v>
      </c>
      <c r="C3047" s="50" t="str">
        <f t="shared" si="47"/>
        <v>545532016</v>
      </c>
      <c r="D3047" s="50">
        <f>VLOOKUP(A3047,CATMUN!$B$2:$G$1123,6,0)</f>
        <v>14</v>
      </c>
      <c r="E3047" s="50" t="s">
        <v>1883</v>
      </c>
      <c r="F3047" s="50">
        <v>13291050.6</v>
      </c>
      <c r="G3047" s="50">
        <v>218762448</v>
      </c>
    </row>
    <row r="3048" spans="1:7" x14ac:dyDescent="0.2">
      <c r="A3048" s="50">
        <v>54553</v>
      </c>
      <c r="B3048" s="50">
        <v>2017</v>
      </c>
      <c r="C3048" s="50" t="str">
        <f t="shared" si="47"/>
        <v>545532017</v>
      </c>
      <c r="D3048" s="50">
        <f>VLOOKUP(A3048,CATMUN!$B$2:$G$1123,6,0)</f>
        <v>14</v>
      </c>
      <c r="E3048" s="50" t="s">
        <v>1883</v>
      </c>
      <c r="F3048" s="50">
        <v>10499.53</v>
      </c>
      <c r="G3048" s="50">
        <v>181327</v>
      </c>
    </row>
    <row r="3049" spans="1:7" x14ac:dyDescent="0.2">
      <c r="A3049" s="50">
        <v>54553</v>
      </c>
      <c r="B3049" s="50">
        <v>2018</v>
      </c>
      <c r="C3049" s="50" t="str">
        <f t="shared" si="47"/>
        <v>545532018</v>
      </c>
      <c r="D3049" s="50">
        <f>VLOOKUP(A3049,CATMUN!$B$2:$G$1123,6,0)</f>
        <v>14</v>
      </c>
      <c r="E3049" s="50" t="s">
        <v>1883</v>
      </c>
      <c r="F3049" s="50">
        <v>16554890.75</v>
      </c>
      <c r="G3049" s="50">
        <v>221394400</v>
      </c>
    </row>
    <row r="3050" spans="1:7" x14ac:dyDescent="0.2">
      <c r="A3050" s="50">
        <v>54599</v>
      </c>
      <c r="B3050" s="50">
        <v>2015</v>
      </c>
      <c r="C3050" s="50" t="str">
        <f t="shared" si="47"/>
        <v>545992015</v>
      </c>
      <c r="D3050" s="50">
        <f>VLOOKUP(A3050,CATMUN!$B$2:$G$1123,6,0)</f>
        <v>14</v>
      </c>
      <c r="E3050" s="50" t="s">
        <v>1884</v>
      </c>
      <c r="F3050" s="50">
        <v>9538</v>
      </c>
      <c r="G3050" s="50">
        <v>338773.03129999997</v>
      </c>
    </row>
    <row r="3051" spans="1:7" x14ac:dyDescent="0.2">
      <c r="A3051" s="50">
        <v>54599</v>
      </c>
      <c r="B3051" s="50">
        <v>2016</v>
      </c>
      <c r="C3051" s="50" t="str">
        <f t="shared" si="47"/>
        <v>545992016</v>
      </c>
      <c r="D3051" s="50">
        <f>VLOOKUP(A3051,CATMUN!$B$2:$G$1123,6,0)</f>
        <v>14</v>
      </c>
      <c r="E3051" s="50" t="s">
        <v>1884</v>
      </c>
      <c r="F3051" s="50">
        <v>1840883</v>
      </c>
      <c r="G3051" s="50">
        <v>218762448</v>
      </c>
    </row>
    <row r="3052" spans="1:7" x14ac:dyDescent="0.2">
      <c r="A3052" s="50">
        <v>54599</v>
      </c>
      <c r="B3052" s="50">
        <v>2017</v>
      </c>
      <c r="C3052" s="50" t="str">
        <f t="shared" si="47"/>
        <v>545992017</v>
      </c>
      <c r="D3052" s="50">
        <f>VLOOKUP(A3052,CATMUN!$B$2:$G$1123,6,0)</f>
        <v>14</v>
      </c>
      <c r="E3052" s="50" t="s">
        <v>1884</v>
      </c>
      <c r="F3052" s="50">
        <v>11477</v>
      </c>
      <c r="G3052" s="50">
        <v>181327</v>
      </c>
    </row>
    <row r="3053" spans="1:7" x14ac:dyDescent="0.2">
      <c r="A3053" s="50">
        <v>54599</v>
      </c>
      <c r="B3053" s="50">
        <v>2018</v>
      </c>
      <c r="C3053" s="50" t="str">
        <f t="shared" si="47"/>
        <v>545992018</v>
      </c>
      <c r="D3053" s="50">
        <f>VLOOKUP(A3053,CATMUN!$B$2:$G$1123,6,0)</f>
        <v>14</v>
      </c>
      <c r="E3053" s="50" t="s">
        <v>1884</v>
      </c>
      <c r="F3053" s="50">
        <v>10149079</v>
      </c>
      <c r="G3053" s="50">
        <v>221394400</v>
      </c>
    </row>
    <row r="3054" spans="1:7" x14ac:dyDescent="0.2">
      <c r="A3054" s="50">
        <v>54660</v>
      </c>
      <c r="B3054" s="50">
        <v>2015</v>
      </c>
      <c r="C3054" s="50" t="str">
        <f t="shared" si="47"/>
        <v>546602015</v>
      </c>
      <c r="D3054" s="50">
        <f>VLOOKUP(A3054,CATMUN!$B$2:$G$1123,6,0)</f>
        <v>15</v>
      </c>
      <c r="E3054" s="50" t="s">
        <v>1885</v>
      </c>
      <c r="F3054" s="50">
        <v>2765</v>
      </c>
      <c r="G3054" s="50">
        <v>23350.427729999999</v>
      </c>
    </row>
    <row r="3055" spans="1:7" x14ac:dyDescent="0.2">
      <c r="A3055" s="50">
        <v>54660</v>
      </c>
      <c r="B3055" s="50">
        <v>2016</v>
      </c>
      <c r="C3055" s="50" t="str">
        <f t="shared" si="47"/>
        <v>546602016</v>
      </c>
      <c r="D3055" s="50">
        <f>VLOOKUP(A3055,CATMUN!$B$2:$G$1123,6,0)</f>
        <v>15</v>
      </c>
      <c r="E3055" s="50" t="s">
        <v>1885</v>
      </c>
      <c r="F3055" s="50">
        <v>2744800</v>
      </c>
      <c r="G3055" s="50">
        <v>25866452</v>
      </c>
    </row>
    <row r="3056" spans="1:7" x14ac:dyDescent="0.2">
      <c r="A3056" s="50">
        <v>54660</v>
      </c>
      <c r="B3056" s="50">
        <v>2017</v>
      </c>
      <c r="C3056" s="50" t="str">
        <f t="shared" si="47"/>
        <v>546602017</v>
      </c>
      <c r="D3056" s="50">
        <f>VLOOKUP(A3056,CATMUN!$B$2:$G$1123,6,0)</f>
        <v>15</v>
      </c>
      <c r="E3056" s="50" t="s">
        <v>1885</v>
      </c>
      <c r="F3056" s="50">
        <v>2780.28</v>
      </c>
      <c r="G3056" s="50">
        <v>38136.226560000003</v>
      </c>
    </row>
    <row r="3057" spans="1:7" x14ac:dyDescent="0.2">
      <c r="A3057" s="50">
        <v>54660</v>
      </c>
      <c r="B3057" s="50">
        <v>2018</v>
      </c>
      <c r="C3057" s="50" t="str">
        <f t="shared" si="47"/>
        <v>546602018</v>
      </c>
      <c r="D3057" s="50">
        <f>VLOOKUP(A3057,CATMUN!$B$2:$G$1123,6,0)</f>
        <v>15</v>
      </c>
      <c r="E3057" s="50" t="s">
        <v>1885</v>
      </c>
      <c r="F3057" s="50">
        <v>3564440</v>
      </c>
      <c r="G3057" s="50">
        <v>27791024</v>
      </c>
    </row>
    <row r="3058" spans="1:7" x14ac:dyDescent="0.2">
      <c r="A3058" s="50">
        <v>54670</v>
      </c>
      <c r="B3058" s="50">
        <v>2015</v>
      </c>
      <c r="C3058" s="50" t="str">
        <f t="shared" si="47"/>
        <v>546702015</v>
      </c>
      <c r="D3058" s="50">
        <f>VLOOKUP(A3058,CATMUN!$B$2:$G$1123,6,0)</f>
        <v>15</v>
      </c>
      <c r="E3058" s="50" t="s">
        <v>1886</v>
      </c>
      <c r="F3058" s="50">
        <v>9856.2199999999993</v>
      </c>
      <c r="G3058" s="50">
        <v>23350.427729999999</v>
      </c>
    </row>
    <row r="3059" spans="1:7" x14ac:dyDescent="0.2">
      <c r="A3059" s="50">
        <v>54670</v>
      </c>
      <c r="B3059" s="50">
        <v>2016</v>
      </c>
      <c r="C3059" s="50" t="str">
        <f t="shared" si="47"/>
        <v>546702016</v>
      </c>
      <c r="D3059" s="50">
        <f>VLOOKUP(A3059,CATMUN!$B$2:$G$1123,6,0)</f>
        <v>15</v>
      </c>
      <c r="E3059" s="50" t="s">
        <v>1886</v>
      </c>
      <c r="F3059" s="50">
        <v>15440000</v>
      </c>
      <c r="G3059" s="50">
        <v>25866452</v>
      </c>
    </row>
    <row r="3060" spans="1:7" x14ac:dyDescent="0.2">
      <c r="A3060" s="50">
        <v>54670</v>
      </c>
      <c r="B3060" s="50">
        <v>2017</v>
      </c>
      <c r="C3060" s="50" t="str">
        <f t="shared" si="47"/>
        <v>546702017</v>
      </c>
      <c r="D3060" s="50">
        <f>VLOOKUP(A3060,CATMUN!$B$2:$G$1123,6,0)</f>
        <v>15</v>
      </c>
      <c r="E3060" s="50" t="s">
        <v>1886</v>
      </c>
      <c r="F3060" s="50">
        <v>4137.4399999999996</v>
      </c>
      <c r="G3060" s="50">
        <v>38136.226560000003</v>
      </c>
    </row>
    <row r="3061" spans="1:7" x14ac:dyDescent="0.2">
      <c r="A3061" s="50">
        <v>54670</v>
      </c>
      <c r="B3061" s="50">
        <v>2018</v>
      </c>
      <c r="C3061" s="50" t="str">
        <f t="shared" si="47"/>
        <v>546702018</v>
      </c>
      <c r="D3061" s="50">
        <f>VLOOKUP(A3061,CATMUN!$B$2:$G$1123,6,0)</f>
        <v>15</v>
      </c>
      <c r="E3061" s="50" t="s">
        <v>1886</v>
      </c>
      <c r="F3061" s="50">
        <v>18056130</v>
      </c>
      <c r="G3061" s="50">
        <v>27791024</v>
      </c>
    </row>
    <row r="3062" spans="1:7" x14ac:dyDescent="0.2">
      <c r="A3062" s="50">
        <v>54673</v>
      </c>
      <c r="B3062" s="50">
        <v>2015</v>
      </c>
      <c r="C3062" s="50" t="str">
        <f t="shared" si="47"/>
        <v>546732015</v>
      </c>
      <c r="D3062" s="50">
        <f>VLOOKUP(A3062,CATMUN!$B$2:$G$1123,6,0)</f>
        <v>7</v>
      </c>
      <c r="E3062" s="50" t="s">
        <v>1626</v>
      </c>
      <c r="F3062" s="50">
        <v>54523</v>
      </c>
      <c r="G3062" s="50">
        <v>338773.03129999997</v>
      </c>
    </row>
    <row r="3063" spans="1:7" x14ac:dyDescent="0.2">
      <c r="A3063" s="50">
        <v>54673</v>
      </c>
      <c r="B3063" s="50">
        <v>2016</v>
      </c>
      <c r="C3063" s="50" t="str">
        <f t="shared" si="47"/>
        <v>546732016</v>
      </c>
      <c r="D3063" s="50">
        <f>VLOOKUP(A3063,CATMUN!$B$2:$G$1123,6,0)</f>
        <v>7</v>
      </c>
      <c r="E3063" s="50" t="s">
        <v>1626</v>
      </c>
      <c r="F3063" s="50">
        <v>47140184</v>
      </c>
      <c r="G3063" s="50">
        <v>218762448</v>
      </c>
    </row>
    <row r="3064" spans="1:7" x14ac:dyDescent="0.2">
      <c r="A3064" s="50">
        <v>54673</v>
      </c>
      <c r="B3064" s="50">
        <v>2017</v>
      </c>
      <c r="C3064" s="50" t="str">
        <f t="shared" si="47"/>
        <v>546732017</v>
      </c>
      <c r="D3064" s="50">
        <f>VLOOKUP(A3064,CATMUN!$B$2:$G$1123,6,0)</f>
        <v>7</v>
      </c>
      <c r="E3064" s="50" t="s">
        <v>1626</v>
      </c>
      <c r="F3064" s="50">
        <v>50248</v>
      </c>
      <c r="G3064" s="50">
        <v>181327</v>
      </c>
    </row>
    <row r="3065" spans="1:7" x14ac:dyDescent="0.2">
      <c r="A3065" s="50">
        <v>54673</v>
      </c>
      <c r="B3065" s="50">
        <v>2018</v>
      </c>
      <c r="C3065" s="50" t="str">
        <f t="shared" si="47"/>
        <v>546732018</v>
      </c>
      <c r="D3065" s="50">
        <f>VLOOKUP(A3065,CATMUN!$B$2:$G$1123,6,0)</f>
        <v>7</v>
      </c>
      <c r="E3065" s="50" t="s">
        <v>1626</v>
      </c>
      <c r="F3065" s="50">
        <v>33940802</v>
      </c>
      <c r="G3065" s="50">
        <v>221394400</v>
      </c>
    </row>
    <row r="3066" spans="1:7" x14ac:dyDescent="0.2">
      <c r="A3066" s="50">
        <v>54680</v>
      </c>
      <c r="B3066" s="50">
        <v>2015</v>
      </c>
      <c r="C3066" s="50" t="str">
        <f t="shared" si="47"/>
        <v>546802015</v>
      </c>
      <c r="D3066" s="50">
        <f>VLOOKUP(A3066,CATMUN!$B$2:$G$1123,6,0)</f>
        <v>15</v>
      </c>
      <c r="E3066" s="50" t="s">
        <v>1887</v>
      </c>
      <c r="F3066" s="50">
        <v>2419.4899999999998</v>
      </c>
      <c r="G3066" s="50">
        <v>23350.427729999999</v>
      </c>
    </row>
    <row r="3067" spans="1:7" x14ac:dyDescent="0.2">
      <c r="A3067" s="50">
        <v>54680</v>
      </c>
      <c r="B3067" s="50">
        <v>2017</v>
      </c>
      <c r="C3067" s="50" t="str">
        <f t="shared" si="47"/>
        <v>546802017</v>
      </c>
      <c r="D3067" s="50">
        <f>VLOOKUP(A3067,CATMUN!$B$2:$G$1123,6,0)</f>
        <v>15</v>
      </c>
      <c r="E3067" s="50" t="s">
        <v>1887</v>
      </c>
      <c r="F3067" s="50">
        <v>11</v>
      </c>
      <c r="G3067" s="50">
        <v>38136.226560000003</v>
      </c>
    </row>
    <row r="3068" spans="1:7" x14ac:dyDescent="0.2">
      <c r="A3068" s="50">
        <v>54720</v>
      </c>
      <c r="B3068" s="50">
        <v>2015</v>
      </c>
      <c r="C3068" s="50" t="str">
        <f t="shared" si="47"/>
        <v>547202015</v>
      </c>
      <c r="D3068" s="50">
        <f>VLOOKUP(A3068,CATMUN!$B$2:$G$1123,6,0)</f>
        <v>9</v>
      </c>
      <c r="E3068" s="50" t="s">
        <v>1888</v>
      </c>
      <c r="F3068" s="50">
        <v>0</v>
      </c>
      <c r="G3068" s="50">
        <v>23350.427729999999</v>
      </c>
    </row>
    <row r="3069" spans="1:7" x14ac:dyDescent="0.2">
      <c r="A3069" s="50">
        <v>54720</v>
      </c>
      <c r="B3069" s="50">
        <v>2016</v>
      </c>
      <c r="C3069" s="50" t="str">
        <f t="shared" si="47"/>
        <v>547202016</v>
      </c>
      <c r="D3069" s="50">
        <f>VLOOKUP(A3069,CATMUN!$B$2:$G$1123,6,0)</f>
        <v>9</v>
      </c>
      <c r="E3069" s="50" t="s">
        <v>1888</v>
      </c>
      <c r="F3069" s="50">
        <v>0</v>
      </c>
      <c r="G3069" s="50">
        <v>25866452</v>
      </c>
    </row>
    <row r="3070" spans="1:7" x14ac:dyDescent="0.2">
      <c r="A3070" s="50">
        <v>54720</v>
      </c>
      <c r="B3070" s="50">
        <v>2017</v>
      </c>
      <c r="C3070" s="50" t="str">
        <f t="shared" si="47"/>
        <v>547202017</v>
      </c>
      <c r="D3070" s="50">
        <f>VLOOKUP(A3070,CATMUN!$B$2:$G$1123,6,0)</f>
        <v>9</v>
      </c>
      <c r="E3070" s="50" t="s">
        <v>1888</v>
      </c>
      <c r="F3070" s="50">
        <v>0</v>
      </c>
      <c r="G3070" s="50">
        <v>38136.226560000003</v>
      </c>
    </row>
    <row r="3071" spans="1:7" x14ac:dyDescent="0.2">
      <c r="A3071" s="50">
        <v>54720</v>
      </c>
      <c r="B3071" s="50">
        <v>2018</v>
      </c>
      <c r="C3071" s="50" t="str">
        <f t="shared" si="47"/>
        <v>547202018</v>
      </c>
      <c r="D3071" s="50">
        <f>VLOOKUP(A3071,CATMUN!$B$2:$G$1123,6,0)</f>
        <v>9</v>
      </c>
      <c r="E3071" s="50" t="s">
        <v>1888</v>
      </c>
      <c r="F3071" s="50">
        <v>24892000</v>
      </c>
      <c r="G3071" s="50">
        <v>27791024</v>
      </c>
    </row>
    <row r="3072" spans="1:7" x14ac:dyDescent="0.2">
      <c r="A3072" s="50">
        <v>54743</v>
      </c>
      <c r="B3072" s="50">
        <v>2015</v>
      </c>
      <c r="C3072" s="50" t="str">
        <f t="shared" si="47"/>
        <v>547432015</v>
      </c>
      <c r="D3072" s="50">
        <f>VLOOKUP(A3072,CATMUN!$B$2:$G$1123,6,0)</f>
        <v>15</v>
      </c>
      <c r="E3072" s="50" t="s">
        <v>1889</v>
      </c>
      <c r="F3072" s="50">
        <v>0</v>
      </c>
      <c r="G3072" s="50">
        <v>23350.427729999999</v>
      </c>
    </row>
    <row r="3073" spans="1:7" x14ac:dyDescent="0.2">
      <c r="A3073" s="50">
        <v>54743</v>
      </c>
      <c r="B3073" s="50">
        <v>2017</v>
      </c>
      <c r="C3073" s="50" t="str">
        <f t="shared" si="47"/>
        <v>547432017</v>
      </c>
      <c r="D3073" s="50">
        <f>VLOOKUP(A3073,CATMUN!$B$2:$G$1123,6,0)</f>
        <v>15</v>
      </c>
      <c r="E3073" s="50" t="s">
        <v>1889</v>
      </c>
      <c r="F3073" s="50">
        <v>1683.32</v>
      </c>
      <c r="G3073" s="50">
        <v>38136.226560000003</v>
      </c>
    </row>
    <row r="3074" spans="1:7" x14ac:dyDescent="0.2">
      <c r="A3074" s="50">
        <v>54800</v>
      </c>
      <c r="B3074" s="50">
        <v>2015</v>
      </c>
      <c r="C3074" s="50" t="str">
        <f t="shared" si="47"/>
        <v>548002015</v>
      </c>
      <c r="D3074" s="50">
        <f>VLOOKUP(A3074,CATMUN!$B$2:$G$1123,6,0)</f>
        <v>15</v>
      </c>
      <c r="E3074" s="50" t="s">
        <v>1890</v>
      </c>
      <c r="F3074" s="50">
        <v>1036.5999999999999</v>
      </c>
      <c r="G3074" s="50">
        <v>23350.427729999999</v>
      </c>
    </row>
    <row r="3075" spans="1:7" x14ac:dyDescent="0.2">
      <c r="A3075" s="50">
        <v>54800</v>
      </c>
      <c r="B3075" s="50">
        <v>2016</v>
      </c>
      <c r="C3075" s="50" t="str">
        <f t="shared" ref="C3075:C3138" si="48">A3075&amp;B3075</f>
        <v>548002016</v>
      </c>
      <c r="D3075" s="50">
        <f>VLOOKUP(A3075,CATMUN!$B$2:$G$1123,6,0)</f>
        <v>15</v>
      </c>
      <c r="E3075" s="50" t="s">
        <v>1890</v>
      </c>
      <c r="F3075" s="50">
        <v>1000904</v>
      </c>
      <c r="G3075" s="50">
        <v>25866452</v>
      </c>
    </row>
    <row r="3076" spans="1:7" x14ac:dyDescent="0.2">
      <c r="A3076" s="50">
        <v>54800</v>
      </c>
      <c r="B3076" s="50">
        <v>2017</v>
      </c>
      <c r="C3076" s="50" t="str">
        <f t="shared" si="48"/>
        <v>548002017</v>
      </c>
      <c r="D3076" s="50">
        <f>VLOOKUP(A3076,CATMUN!$B$2:$G$1123,6,0)</f>
        <v>15</v>
      </c>
      <c r="E3076" s="50" t="s">
        <v>1890</v>
      </c>
      <c r="F3076" s="50">
        <v>1000</v>
      </c>
      <c r="G3076" s="50">
        <v>38136.226560000003</v>
      </c>
    </row>
    <row r="3077" spans="1:7" x14ac:dyDescent="0.2">
      <c r="A3077" s="50">
        <v>54800</v>
      </c>
      <c r="B3077" s="50">
        <v>2018</v>
      </c>
      <c r="C3077" s="50" t="str">
        <f t="shared" si="48"/>
        <v>548002018</v>
      </c>
      <c r="D3077" s="50">
        <f>VLOOKUP(A3077,CATMUN!$B$2:$G$1123,6,0)</f>
        <v>15</v>
      </c>
      <c r="E3077" s="50" t="s">
        <v>1890</v>
      </c>
      <c r="F3077" s="50">
        <v>447846</v>
      </c>
      <c r="G3077" s="50">
        <v>27791024</v>
      </c>
    </row>
    <row r="3078" spans="1:7" x14ac:dyDescent="0.2">
      <c r="A3078" s="50">
        <v>54810</v>
      </c>
      <c r="B3078" s="50">
        <v>2015</v>
      </c>
      <c r="C3078" s="50" t="str">
        <f t="shared" si="48"/>
        <v>548102015</v>
      </c>
      <c r="D3078" s="50">
        <f>VLOOKUP(A3078,CATMUN!$B$2:$G$1123,6,0)</f>
        <v>15</v>
      </c>
      <c r="E3078" s="50" t="s">
        <v>1891</v>
      </c>
      <c r="F3078" s="50">
        <v>214723</v>
      </c>
      <c r="G3078" s="50">
        <v>100012.99219999999</v>
      </c>
    </row>
    <row r="3079" spans="1:7" x14ac:dyDescent="0.2">
      <c r="A3079" s="50">
        <v>54810</v>
      </c>
      <c r="B3079" s="50">
        <v>2016</v>
      </c>
      <c r="C3079" s="50" t="str">
        <f t="shared" si="48"/>
        <v>548102016</v>
      </c>
      <c r="D3079" s="50">
        <f>VLOOKUP(A3079,CATMUN!$B$2:$G$1123,6,0)</f>
        <v>15</v>
      </c>
      <c r="E3079" s="50" t="s">
        <v>1891</v>
      </c>
      <c r="F3079" s="50">
        <v>134543418</v>
      </c>
      <c r="G3079" s="50">
        <v>89622032</v>
      </c>
    </row>
    <row r="3080" spans="1:7" x14ac:dyDescent="0.2">
      <c r="A3080" s="50">
        <v>54810</v>
      </c>
      <c r="B3080" s="50">
        <v>2017</v>
      </c>
      <c r="C3080" s="50" t="str">
        <f t="shared" si="48"/>
        <v>548102017</v>
      </c>
      <c r="D3080" s="50">
        <f>VLOOKUP(A3080,CATMUN!$B$2:$G$1123,6,0)</f>
        <v>15</v>
      </c>
      <c r="E3080" s="50" t="s">
        <v>1891</v>
      </c>
      <c r="F3080" s="50">
        <v>185099</v>
      </c>
      <c r="G3080" s="50">
        <v>101419.7031</v>
      </c>
    </row>
    <row r="3081" spans="1:7" x14ac:dyDescent="0.2">
      <c r="A3081" s="50">
        <v>54810</v>
      </c>
      <c r="B3081" s="50">
        <v>2018</v>
      </c>
      <c r="C3081" s="50" t="str">
        <f t="shared" si="48"/>
        <v>548102018</v>
      </c>
      <c r="D3081" s="50">
        <f>VLOOKUP(A3081,CATMUN!$B$2:$G$1123,6,0)</f>
        <v>15</v>
      </c>
      <c r="E3081" s="50" t="s">
        <v>1891</v>
      </c>
      <c r="F3081" s="50">
        <v>192546401</v>
      </c>
      <c r="G3081" s="50">
        <v>135966816</v>
      </c>
    </row>
    <row r="3082" spans="1:7" x14ac:dyDescent="0.2">
      <c r="A3082" s="50">
        <v>54820</v>
      </c>
      <c r="B3082" s="50">
        <v>2015</v>
      </c>
      <c r="C3082" s="50" t="str">
        <f t="shared" si="48"/>
        <v>548202015</v>
      </c>
      <c r="D3082" s="50">
        <f>VLOOKUP(A3082,CATMUN!$B$2:$G$1123,6,0)</f>
        <v>15</v>
      </c>
      <c r="E3082" s="50" t="s">
        <v>1892</v>
      </c>
      <c r="F3082" s="50">
        <v>161699</v>
      </c>
      <c r="G3082" s="50">
        <v>23350.427729999999</v>
      </c>
    </row>
    <row r="3083" spans="1:7" x14ac:dyDescent="0.2">
      <c r="A3083" s="50">
        <v>54820</v>
      </c>
      <c r="B3083" s="50">
        <v>2016</v>
      </c>
      <c r="C3083" s="50" t="str">
        <f t="shared" si="48"/>
        <v>548202016</v>
      </c>
      <c r="D3083" s="50">
        <f>VLOOKUP(A3083,CATMUN!$B$2:$G$1123,6,0)</f>
        <v>15</v>
      </c>
      <c r="E3083" s="50" t="s">
        <v>1892</v>
      </c>
      <c r="F3083" s="50">
        <v>166412393.40000001</v>
      </c>
      <c r="G3083" s="50">
        <v>25866452</v>
      </c>
    </row>
    <row r="3084" spans="1:7" x14ac:dyDescent="0.2">
      <c r="A3084" s="50">
        <v>54820</v>
      </c>
      <c r="B3084" s="50">
        <v>2017</v>
      </c>
      <c r="C3084" s="50" t="str">
        <f t="shared" si="48"/>
        <v>548202017</v>
      </c>
      <c r="D3084" s="50">
        <f>VLOOKUP(A3084,CATMUN!$B$2:$G$1123,6,0)</f>
        <v>15</v>
      </c>
      <c r="E3084" s="50" t="s">
        <v>1892</v>
      </c>
      <c r="F3084" s="50">
        <v>353027.76</v>
      </c>
      <c r="G3084" s="50">
        <v>38136.226560000003</v>
      </c>
    </row>
    <row r="3085" spans="1:7" x14ac:dyDescent="0.2">
      <c r="A3085" s="50">
        <v>54820</v>
      </c>
      <c r="B3085" s="50">
        <v>2018</v>
      </c>
      <c r="C3085" s="50" t="str">
        <f t="shared" si="48"/>
        <v>548202018</v>
      </c>
      <c r="D3085" s="50">
        <f>VLOOKUP(A3085,CATMUN!$B$2:$G$1123,6,0)</f>
        <v>15</v>
      </c>
      <c r="E3085" s="50" t="s">
        <v>1892</v>
      </c>
      <c r="F3085" s="50">
        <v>156065162</v>
      </c>
      <c r="G3085" s="50">
        <v>27791024</v>
      </c>
    </row>
    <row r="3086" spans="1:7" x14ac:dyDescent="0.2">
      <c r="A3086" s="50">
        <v>54871</v>
      </c>
      <c r="B3086" s="50">
        <v>2015</v>
      </c>
      <c r="C3086" s="50" t="str">
        <f t="shared" si="48"/>
        <v>548712015</v>
      </c>
      <c r="D3086" s="50">
        <f>VLOOKUP(A3086,CATMUN!$B$2:$G$1123,6,0)</f>
        <v>15</v>
      </c>
      <c r="E3086" s="50" t="s">
        <v>1893</v>
      </c>
      <c r="F3086" s="50">
        <v>0</v>
      </c>
      <c r="G3086" s="50">
        <v>23350.427729999999</v>
      </c>
    </row>
    <row r="3087" spans="1:7" x14ac:dyDescent="0.2">
      <c r="A3087" s="50">
        <v>54874</v>
      </c>
      <c r="B3087" s="50">
        <v>2015</v>
      </c>
      <c r="C3087" s="50" t="str">
        <f t="shared" si="48"/>
        <v>548742015</v>
      </c>
      <c r="D3087" s="50">
        <f>VLOOKUP(A3087,CATMUN!$B$2:$G$1123,6,0)</f>
        <v>3</v>
      </c>
      <c r="E3087" s="50" t="s">
        <v>1894</v>
      </c>
      <c r="F3087" s="50">
        <v>452706.65</v>
      </c>
      <c r="G3087" s="50">
        <v>338773.03129999997</v>
      </c>
    </row>
    <row r="3088" spans="1:7" x14ac:dyDescent="0.2">
      <c r="A3088" s="50">
        <v>54874</v>
      </c>
      <c r="B3088" s="50">
        <v>2016</v>
      </c>
      <c r="C3088" s="50" t="str">
        <f t="shared" si="48"/>
        <v>548742016</v>
      </c>
      <c r="D3088" s="50">
        <f>VLOOKUP(A3088,CATMUN!$B$2:$G$1123,6,0)</f>
        <v>3</v>
      </c>
      <c r="E3088" s="50" t="s">
        <v>1894</v>
      </c>
      <c r="F3088" s="50">
        <v>415480996</v>
      </c>
      <c r="G3088" s="50">
        <v>218762448</v>
      </c>
    </row>
    <row r="3089" spans="1:7" x14ac:dyDescent="0.2">
      <c r="A3089" s="50">
        <v>54874</v>
      </c>
      <c r="B3089" s="50">
        <v>2017</v>
      </c>
      <c r="C3089" s="50" t="str">
        <f t="shared" si="48"/>
        <v>548742017</v>
      </c>
      <c r="D3089" s="50">
        <f>VLOOKUP(A3089,CATMUN!$B$2:$G$1123,6,0)</f>
        <v>3</v>
      </c>
      <c r="E3089" s="50" t="s">
        <v>1894</v>
      </c>
      <c r="F3089" s="50">
        <v>346215.7</v>
      </c>
      <c r="G3089" s="50">
        <v>181327</v>
      </c>
    </row>
    <row r="3090" spans="1:7" x14ac:dyDescent="0.2">
      <c r="A3090" s="50">
        <v>54874</v>
      </c>
      <c r="B3090" s="50">
        <v>2018</v>
      </c>
      <c r="C3090" s="50" t="str">
        <f t="shared" si="48"/>
        <v>548742018</v>
      </c>
      <c r="D3090" s="50">
        <f>VLOOKUP(A3090,CATMUN!$B$2:$G$1123,6,0)</f>
        <v>3</v>
      </c>
      <c r="E3090" s="50" t="s">
        <v>1894</v>
      </c>
      <c r="F3090" s="50">
        <v>403926100</v>
      </c>
      <c r="G3090" s="50">
        <v>221394400</v>
      </c>
    </row>
    <row r="3091" spans="1:7" x14ac:dyDescent="0.2">
      <c r="A3091" s="50">
        <v>63111</v>
      </c>
      <c r="B3091" s="50">
        <v>2015</v>
      </c>
      <c r="C3091" s="50" t="str">
        <f t="shared" si="48"/>
        <v>631112015</v>
      </c>
      <c r="D3091" s="50">
        <f>VLOOKUP(A3091,CATMUN!$B$2:$G$1123,6,0)</f>
        <v>14</v>
      </c>
      <c r="E3091" s="50" t="s">
        <v>1299</v>
      </c>
      <c r="F3091" s="50">
        <v>4286</v>
      </c>
      <c r="G3091" s="50">
        <v>338773.03129999997</v>
      </c>
    </row>
    <row r="3092" spans="1:7" x14ac:dyDescent="0.2">
      <c r="A3092" s="50">
        <v>63111</v>
      </c>
      <c r="B3092" s="50">
        <v>2016</v>
      </c>
      <c r="C3092" s="50" t="str">
        <f t="shared" si="48"/>
        <v>631112016</v>
      </c>
      <c r="D3092" s="50">
        <f>VLOOKUP(A3092,CATMUN!$B$2:$G$1123,6,0)</f>
        <v>14</v>
      </c>
      <c r="E3092" s="50" t="s">
        <v>1299</v>
      </c>
      <c r="F3092" s="50">
        <v>5484965</v>
      </c>
      <c r="G3092" s="50">
        <v>218762448</v>
      </c>
    </row>
    <row r="3093" spans="1:7" x14ac:dyDescent="0.2">
      <c r="A3093" s="50">
        <v>63111</v>
      </c>
      <c r="B3093" s="50">
        <v>2017</v>
      </c>
      <c r="C3093" s="50" t="str">
        <f t="shared" si="48"/>
        <v>631112017</v>
      </c>
      <c r="D3093" s="50">
        <f>VLOOKUP(A3093,CATMUN!$B$2:$G$1123,6,0)</f>
        <v>14</v>
      </c>
      <c r="E3093" s="50" t="s">
        <v>1299</v>
      </c>
      <c r="F3093" s="50">
        <v>3567</v>
      </c>
      <c r="G3093" s="50">
        <v>181327</v>
      </c>
    </row>
    <row r="3094" spans="1:7" x14ac:dyDescent="0.2">
      <c r="A3094" s="50">
        <v>63111</v>
      </c>
      <c r="B3094" s="50">
        <v>2018</v>
      </c>
      <c r="C3094" s="50" t="str">
        <f t="shared" si="48"/>
        <v>631112018</v>
      </c>
      <c r="D3094" s="50">
        <f>VLOOKUP(A3094,CATMUN!$B$2:$G$1123,6,0)</f>
        <v>14</v>
      </c>
      <c r="E3094" s="50" t="s">
        <v>1299</v>
      </c>
      <c r="F3094" s="50">
        <v>5796678</v>
      </c>
      <c r="G3094" s="50">
        <v>221394400</v>
      </c>
    </row>
    <row r="3095" spans="1:7" x14ac:dyDescent="0.2">
      <c r="A3095" s="50">
        <v>63130</v>
      </c>
      <c r="B3095" s="50">
        <v>2015</v>
      </c>
      <c r="C3095" s="50" t="str">
        <f t="shared" si="48"/>
        <v>631302015</v>
      </c>
      <c r="D3095" s="50">
        <f>VLOOKUP(A3095,CATMUN!$B$2:$G$1123,6,0)</f>
        <v>14</v>
      </c>
      <c r="E3095" s="50" t="s">
        <v>2385</v>
      </c>
      <c r="F3095" s="50">
        <v>113318</v>
      </c>
      <c r="G3095" s="50">
        <v>505977.6875</v>
      </c>
    </row>
    <row r="3096" spans="1:7" x14ac:dyDescent="0.2">
      <c r="A3096" s="50">
        <v>63130</v>
      </c>
      <c r="B3096" s="50">
        <v>2016</v>
      </c>
      <c r="C3096" s="50" t="str">
        <f t="shared" si="48"/>
        <v>631302016</v>
      </c>
      <c r="D3096" s="50">
        <f>VLOOKUP(A3096,CATMUN!$B$2:$G$1123,6,0)</f>
        <v>14</v>
      </c>
      <c r="E3096" s="50" t="s">
        <v>2385</v>
      </c>
      <c r="F3096" s="50">
        <v>117615294</v>
      </c>
      <c r="G3096" s="50">
        <v>530633504</v>
      </c>
    </row>
    <row r="3097" spans="1:7" x14ac:dyDescent="0.2">
      <c r="A3097" s="50">
        <v>63130</v>
      </c>
      <c r="B3097" s="50">
        <v>2017</v>
      </c>
      <c r="C3097" s="50" t="str">
        <f t="shared" si="48"/>
        <v>631302017</v>
      </c>
      <c r="D3097" s="50">
        <f>VLOOKUP(A3097,CATMUN!$B$2:$G$1123,6,0)</f>
        <v>14</v>
      </c>
      <c r="E3097" s="50" t="s">
        <v>2385</v>
      </c>
      <c r="F3097" s="50">
        <v>133342</v>
      </c>
      <c r="G3097" s="50">
        <v>444938.46879999997</v>
      </c>
    </row>
    <row r="3098" spans="1:7" x14ac:dyDescent="0.2">
      <c r="A3098" s="50">
        <v>63130</v>
      </c>
      <c r="B3098" s="50">
        <v>2018</v>
      </c>
      <c r="C3098" s="50" t="str">
        <f t="shared" si="48"/>
        <v>631302018</v>
      </c>
      <c r="D3098" s="50">
        <f>VLOOKUP(A3098,CATMUN!$B$2:$G$1123,6,0)</f>
        <v>14</v>
      </c>
      <c r="E3098" s="50" t="s">
        <v>2385</v>
      </c>
      <c r="F3098" s="50">
        <v>250550694</v>
      </c>
      <c r="G3098" s="50">
        <v>529757888</v>
      </c>
    </row>
    <row r="3099" spans="1:7" x14ac:dyDescent="0.2">
      <c r="A3099" s="50">
        <v>63190</v>
      </c>
      <c r="B3099" s="50">
        <v>2015</v>
      </c>
      <c r="C3099" s="50" t="str">
        <f t="shared" si="48"/>
        <v>631902015</v>
      </c>
      <c r="D3099" s="50">
        <f>VLOOKUP(A3099,CATMUN!$B$2:$G$1123,6,0)</f>
        <v>14</v>
      </c>
      <c r="E3099" s="50" t="s">
        <v>1898</v>
      </c>
      <c r="F3099" s="50">
        <v>86544</v>
      </c>
      <c r="G3099" s="50">
        <v>338773.03129999997</v>
      </c>
    </row>
    <row r="3100" spans="1:7" x14ac:dyDescent="0.2">
      <c r="A3100" s="50">
        <v>63190</v>
      </c>
      <c r="B3100" s="50">
        <v>2016</v>
      </c>
      <c r="C3100" s="50" t="str">
        <f t="shared" si="48"/>
        <v>631902016</v>
      </c>
      <c r="D3100" s="50">
        <f>VLOOKUP(A3100,CATMUN!$B$2:$G$1123,6,0)</f>
        <v>14</v>
      </c>
      <c r="E3100" s="50" t="s">
        <v>1898</v>
      </c>
      <c r="F3100" s="50">
        <v>92147896</v>
      </c>
      <c r="G3100" s="50">
        <v>218762448</v>
      </c>
    </row>
    <row r="3101" spans="1:7" x14ac:dyDescent="0.2">
      <c r="A3101" s="50">
        <v>63190</v>
      </c>
      <c r="B3101" s="50">
        <v>2017</v>
      </c>
      <c r="C3101" s="50" t="str">
        <f t="shared" si="48"/>
        <v>631902017</v>
      </c>
      <c r="D3101" s="50">
        <f>VLOOKUP(A3101,CATMUN!$B$2:$G$1123,6,0)</f>
        <v>14</v>
      </c>
      <c r="E3101" s="50" t="s">
        <v>1898</v>
      </c>
      <c r="F3101" s="50">
        <v>81085</v>
      </c>
      <c r="G3101" s="50">
        <v>181327</v>
      </c>
    </row>
    <row r="3102" spans="1:7" x14ac:dyDescent="0.2">
      <c r="A3102" s="50">
        <v>63190</v>
      </c>
      <c r="B3102" s="50">
        <v>2018</v>
      </c>
      <c r="C3102" s="50" t="str">
        <f t="shared" si="48"/>
        <v>631902018</v>
      </c>
      <c r="D3102" s="50">
        <f>VLOOKUP(A3102,CATMUN!$B$2:$G$1123,6,0)</f>
        <v>14</v>
      </c>
      <c r="E3102" s="50" t="s">
        <v>1898</v>
      </c>
      <c r="F3102" s="50">
        <v>97513509</v>
      </c>
      <c r="G3102" s="50">
        <v>221394400</v>
      </c>
    </row>
    <row r="3103" spans="1:7" x14ac:dyDescent="0.2">
      <c r="A3103" s="50">
        <v>63212</v>
      </c>
      <c r="B3103" s="50">
        <v>2015</v>
      </c>
      <c r="C3103" s="50" t="str">
        <f t="shared" si="48"/>
        <v>632122015</v>
      </c>
      <c r="D3103" s="50">
        <f>VLOOKUP(A3103,CATMUN!$B$2:$G$1123,6,0)</f>
        <v>14</v>
      </c>
      <c r="E3103" s="50" t="s">
        <v>1253</v>
      </c>
      <c r="F3103" s="50">
        <v>5874</v>
      </c>
      <c r="G3103" s="50">
        <v>338773.03129999997</v>
      </c>
    </row>
    <row r="3104" spans="1:7" x14ac:dyDescent="0.2">
      <c r="A3104" s="50">
        <v>63212</v>
      </c>
      <c r="B3104" s="50">
        <v>2016</v>
      </c>
      <c r="C3104" s="50" t="str">
        <f t="shared" si="48"/>
        <v>632122016</v>
      </c>
      <c r="D3104" s="50">
        <f>VLOOKUP(A3104,CATMUN!$B$2:$G$1123,6,0)</f>
        <v>14</v>
      </c>
      <c r="E3104" s="50" t="s">
        <v>1253</v>
      </c>
      <c r="F3104" s="50">
        <v>5972451</v>
      </c>
      <c r="G3104" s="50">
        <v>218762448</v>
      </c>
    </row>
    <row r="3105" spans="1:7" x14ac:dyDescent="0.2">
      <c r="A3105" s="50">
        <v>63212</v>
      </c>
      <c r="B3105" s="50">
        <v>2017</v>
      </c>
      <c r="C3105" s="50" t="str">
        <f t="shared" si="48"/>
        <v>632122017</v>
      </c>
      <c r="D3105" s="50">
        <f>VLOOKUP(A3105,CATMUN!$B$2:$G$1123,6,0)</f>
        <v>14</v>
      </c>
      <c r="E3105" s="50" t="s">
        <v>1253</v>
      </c>
      <c r="F3105" s="50">
        <v>5781</v>
      </c>
      <c r="G3105" s="50">
        <v>181327</v>
      </c>
    </row>
    <row r="3106" spans="1:7" x14ac:dyDescent="0.2">
      <c r="A3106" s="50">
        <v>63212</v>
      </c>
      <c r="B3106" s="50">
        <v>2018</v>
      </c>
      <c r="C3106" s="50" t="str">
        <f t="shared" si="48"/>
        <v>632122018</v>
      </c>
      <c r="D3106" s="50">
        <f>VLOOKUP(A3106,CATMUN!$B$2:$G$1123,6,0)</f>
        <v>14</v>
      </c>
      <c r="E3106" s="50" t="s">
        <v>1253</v>
      </c>
      <c r="F3106" s="50">
        <v>6701000</v>
      </c>
      <c r="G3106" s="50">
        <v>221394400</v>
      </c>
    </row>
    <row r="3107" spans="1:7" x14ac:dyDescent="0.2">
      <c r="A3107" s="50">
        <v>63272</v>
      </c>
      <c r="B3107" s="50">
        <v>2015</v>
      </c>
      <c r="C3107" s="50" t="str">
        <f t="shared" si="48"/>
        <v>632722015</v>
      </c>
      <c r="D3107" s="50">
        <f>VLOOKUP(A3107,CATMUN!$B$2:$G$1123,6,0)</f>
        <v>14</v>
      </c>
      <c r="E3107" s="50" t="s">
        <v>1899</v>
      </c>
      <c r="F3107" s="50">
        <v>39063.31</v>
      </c>
      <c r="G3107" s="50">
        <v>505977.6875</v>
      </c>
    </row>
    <row r="3108" spans="1:7" x14ac:dyDescent="0.2">
      <c r="A3108" s="50">
        <v>63272</v>
      </c>
      <c r="B3108" s="50">
        <v>2016</v>
      </c>
      <c r="C3108" s="50" t="str">
        <f t="shared" si="48"/>
        <v>632722016</v>
      </c>
      <c r="D3108" s="50">
        <f>VLOOKUP(A3108,CATMUN!$B$2:$G$1123,6,0)</f>
        <v>14</v>
      </c>
      <c r="E3108" s="50" t="s">
        <v>1899</v>
      </c>
      <c r="F3108" s="50">
        <v>45377818</v>
      </c>
      <c r="G3108" s="50">
        <v>530633504</v>
      </c>
    </row>
    <row r="3109" spans="1:7" x14ac:dyDescent="0.2">
      <c r="A3109" s="50">
        <v>63272</v>
      </c>
      <c r="B3109" s="50">
        <v>2017</v>
      </c>
      <c r="C3109" s="50" t="str">
        <f t="shared" si="48"/>
        <v>632722017</v>
      </c>
      <c r="D3109" s="50">
        <f>VLOOKUP(A3109,CATMUN!$B$2:$G$1123,6,0)</f>
        <v>14</v>
      </c>
      <c r="E3109" s="50" t="s">
        <v>1899</v>
      </c>
      <c r="F3109" s="50">
        <v>32192.15</v>
      </c>
      <c r="G3109" s="50">
        <v>444938.46879999997</v>
      </c>
    </row>
    <row r="3110" spans="1:7" x14ac:dyDescent="0.2">
      <c r="A3110" s="50">
        <v>63272</v>
      </c>
      <c r="B3110" s="50">
        <v>2018</v>
      </c>
      <c r="C3110" s="50" t="str">
        <f t="shared" si="48"/>
        <v>632722018</v>
      </c>
      <c r="D3110" s="50">
        <f>VLOOKUP(A3110,CATMUN!$B$2:$G$1123,6,0)</f>
        <v>14</v>
      </c>
      <c r="E3110" s="50" t="s">
        <v>1899</v>
      </c>
      <c r="F3110" s="50">
        <v>46710897</v>
      </c>
      <c r="G3110" s="50">
        <v>529757888</v>
      </c>
    </row>
    <row r="3111" spans="1:7" x14ac:dyDescent="0.2">
      <c r="A3111" s="50">
        <v>63302</v>
      </c>
      <c r="B3111" s="50">
        <v>2015</v>
      </c>
      <c r="C3111" s="50" t="str">
        <f t="shared" si="48"/>
        <v>633022015</v>
      </c>
      <c r="D3111" s="50">
        <f>VLOOKUP(A3111,CATMUN!$B$2:$G$1123,6,0)</f>
        <v>15</v>
      </c>
      <c r="E3111" s="50" t="s">
        <v>1900</v>
      </c>
      <c r="F3111" s="50">
        <v>8940</v>
      </c>
      <c r="G3111" s="50">
        <v>23350.427729999999</v>
      </c>
    </row>
    <row r="3112" spans="1:7" x14ac:dyDescent="0.2">
      <c r="A3112" s="50">
        <v>63302</v>
      </c>
      <c r="B3112" s="50">
        <v>2016</v>
      </c>
      <c r="C3112" s="50" t="str">
        <f t="shared" si="48"/>
        <v>633022016</v>
      </c>
      <c r="D3112" s="50">
        <f>VLOOKUP(A3112,CATMUN!$B$2:$G$1123,6,0)</f>
        <v>15</v>
      </c>
      <c r="E3112" s="50" t="s">
        <v>1900</v>
      </c>
      <c r="F3112" s="50">
        <v>10151607</v>
      </c>
      <c r="G3112" s="50">
        <v>25866452</v>
      </c>
    </row>
    <row r="3113" spans="1:7" x14ac:dyDescent="0.2">
      <c r="A3113" s="50">
        <v>63302</v>
      </c>
      <c r="B3113" s="50">
        <v>2017</v>
      </c>
      <c r="C3113" s="50" t="str">
        <f t="shared" si="48"/>
        <v>633022017</v>
      </c>
      <c r="D3113" s="50">
        <f>VLOOKUP(A3113,CATMUN!$B$2:$G$1123,6,0)</f>
        <v>15</v>
      </c>
      <c r="E3113" s="50" t="s">
        <v>1900</v>
      </c>
      <c r="F3113" s="50">
        <v>9135</v>
      </c>
      <c r="G3113" s="50">
        <v>38136.226560000003</v>
      </c>
    </row>
    <row r="3114" spans="1:7" x14ac:dyDescent="0.2">
      <c r="A3114" s="50">
        <v>63302</v>
      </c>
      <c r="B3114" s="50">
        <v>2018</v>
      </c>
      <c r="C3114" s="50" t="str">
        <f t="shared" si="48"/>
        <v>633022018</v>
      </c>
      <c r="D3114" s="50">
        <f>VLOOKUP(A3114,CATMUN!$B$2:$G$1123,6,0)</f>
        <v>15</v>
      </c>
      <c r="E3114" s="50" t="s">
        <v>1900</v>
      </c>
      <c r="F3114" s="50">
        <v>9733567</v>
      </c>
      <c r="G3114" s="50">
        <v>27791024</v>
      </c>
    </row>
    <row r="3115" spans="1:7" x14ac:dyDescent="0.2">
      <c r="A3115" s="50">
        <v>63401</v>
      </c>
      <c r="B3115" s="50">
        <v>2015</v>
      </c>
      <c r="C3115" s="50" t="str">
        <f t="shared" si="48"/>
        <v>634012015</v>
      </c>
      <c r="D3115" s="50">
        <f>VLOOKUP(A3115,CATMUN!$B$2:$G$1123,6,0)</f>
        <v>7</v>
      </c>
      <c r="E3115" s="50" t="s">
        <v>1901</v>
      </c>
      <c r="F3115" s="50">
        <v>110905.01</v>
      </c>
      <c r="G3115" s="50">
        <v>338773.03129999997</v>
      </c>
    </row>
    <row r="3116" spans="1:7" x14ac:dyDescent="0.2">
      <c r="A3116" s="50">
        <v>63401</v>
      </c>
      <c r="B3116" s="50">
        <v>2016</v>
      </c>
      <c r="C3116" s="50" t="str">
        <f t="shared" si="48"/>
        <v>634012016</v>
      </c>
      <c r="D3116" s="50">
        <f>VLOOKUP(A3116,CATMUN!$B$2:$G$1123,6,0)</f>
        <v>7</v>
      </c>
      <c r="E3116" s="50" t="s">
        <v>1901</v>
      </c>
      <c r="F3116" s="50">
        <v>111808673</v>
      </c>
      <c r="G3116" s="50">
        <v>218762448</v>
      </c>
    </row>
    <row r="3117" spans="1:7" x14ac:dyDescent="0.2">
      <c r="A3117" s="50">
        <v>63401</v>
      </c>
      <c r="B3117" s="50">
        <v>2017</v>
      </c>
      <c r="C3117" s="50" t="str">
        <f t="shared" si="48"/>
        <v>634012017</v>
      </c>
      <c r="D3117" s="50">
        <f>VLOOKUP(A3117,CATMUN!$B$2:$G$1123,6,0)</f>
        <v>7</v>
      </c>
      <c r="E3117" s="50" t="s">
        <v>1901</v>
      </c>
      <c r="F3117" s="50">
        <v>85550.48</v>
      </c>
      <c r="G3117" s="50">
        <v>181327</v>
      </c>
    </row>
    <row r="3118" spans="1:7" x14ac:dyDescent="0.2">
      <c r="A3118" s="50">
        <v>63401</v>
      </c>
      <c r="B3118" s="50">
        <v>2018</v>
      </c>
      <c r="C3118" s="50" t="str">
        <f t="shared" si="48"/>
        <v>634012018</v>
      </c>
      <c r="D3118" s="50">
        <f>VLOOKUP(A3118,CATMUN!$B$2:$G$1123,6,0)</f>
        <v>7</v>
      </c>
      <c r="E3118" s="50" t="s">
        <v>1901</v>
      </c>
      <c r="F3118" s="50">
        <v>132307108.2</v>
      </c>
      <c r="G3118" s="50">
        <v>221394400</v>
      </c>
    </row>
    <row r="3119" spans="1:7" x14ac:dyDescent="0.2">
      <c r="A3119" s="50">
        <v>63470</v>
      </c>
      <c r="B3119" s="50">
        <v>2015</v>
      </c>
      <c r="C3119" s="50" t="str">
        <f t="shared" si="48"/>
        <v>634702015</v>
      </c>
      <c r="D3119" s="50">
        <f>VLOOKUP(A3119,CATMUN!$B$2:$G$1123,6,0)</f>
        <v>14</v>
      </c>
      <c r="E3119" s="50" t="s">
        <v>1902</v>
      </c>
      <c r="F3119" s="50">
        <v>115780</v>
      </c>
      <c r="G3119" s="50">
        <v>338773.03129999997</v>
      </c>
    </row>
    <row r="3120" spans="1:7" x14ac:dyDescent="0.2">
      <c r="A3120" s="50">
        <v>63470</v>
      </c>
      <c r="B3120" s="50">
        <v>2016</v>
      </c>
      <c r="C3120" s="50" t="str">
        <f t="shared" si="48"/>
        <v>634702016</v>
      </c>
      <c r="D3120" s="50">
        <f>VLOOKUP(A3120,CATMUN!$B$2:$G$1123,6,0)</f>
        <v>14</v>
      </c>
      <c r="E3120" s="50" t="s">
        <v>1902</v>
      </c>
      <c r="F3120" s="50">
        <v>131420022</v>
      </c>
      <c r="G3120" s="50">
        <v>218762448</v>
      </c>
    </row>
    <row r="3121" spans="1:7" x14ac:dyDescent="0.2">
      <c r="A3121" s="50">
        <v>63470</v>
      </c>
      <c r="B3121" s="50">
        <v>2017</v>
      </c>
      <c r="C3121" s="50" t="str">
        <f t="shared" si="48"/>
        <v>634702017</v>
      </c>
      <c r="D3121" s="50">
        <f>VLOOKUP(A3121,CATMUN!$B$2:$G$1123,6,0)</f>
        <v>14</v>
      </c>
      <c r="E3121" s="50" t="s">
        <v>1902</v>
      </c>
      <c r="F3121" s="50">
        <v>91201</v>
      </c>
      <c r="G3121" s="50">
        <v>181327</v>
      </c>
    </row>
    <row r="3122" spans="1:7" x14ac:dyDescent="0.2">
      <c r="A3122" s="50">
        <v>63470</v>
      </c>
      <c r="B3122" s="50">
        <v>2018</v>
      </c>
      <c r="C3122" s="50" t="str">
        <f t="shared" si="48"/>
        <v>634702018</v>
      </c>
      <c r="D3122" s="50">
        <f>VLOOKUP(A3122,CATMUN!$B$2:$G$1123,6,0)</f>
        <v>14</v>
      </c>
      <c r="E3122" s="50" t="s">
        <v>1902</v>
      </c>
      <c r="F3122" s="50">
        <v>132921062</v>
      </c>
      <c r="G3122" s="50">
        <v>221394400</v>
      </c>
    </row>
    <row r="3123" spans="1:7" x14ac:dyDescent="0.2">
      <c r="A3123" s="50">
        <v>63548</v>
      </c>
      <c r="B3123" s="50">
        <v>2015</v>
      </c>
      <c r="C3123" s="50" t="str">
        <f t="shared" si="48"/>
        <v>635482015</v>
      </c>
      <c r="D3123" s="50">
        <f>VLOOKUP(A3123,CATMUN!$B$2:$G$1123,6,0)</f>
        <v>15</v>
      </c>
      <c r="E3123" s="50" t="s">
        <v>1903</v>
      </c>
      <c r="F3123" s="50">
        <v>6890</v>
      </c>
      <c r="G3123" s="50">
        <v>23350.427729999999</v>
      </c>
    </row>
    <row r="3124" spans="1:7" x14ac:dyDescent="0.2">
      <c r="A3124" s="50">
        <v>63548</v>
      </c>
      <c r="B3124" s="50">
        <v>2016</v>
      </c>
      <c r="C3124" s="50" t="str">
        <f t="shared" si="48"/>
        <v>635482016</v>
      </c>
      <c r="D3124" s="50">
        <f>VLOOKUP(A3124,CATMUN!$B$2:$G$1123,6,0)</f>
        <v>15</v>
      </c>
      <c r="E3124" s="50" t="s">
        <v>1903</v>
      </c>
      <c r="F3124" s="50">
        <v>6289842.1799999997</v>
      </c>
      <c r="G3124" s="50">
        <v>25866452</v>
      </c>
    </row>
    <row r="3125" spans="1:7" x14ac:dyDescent="0.2">
      <c r="A3125" s="50">
        <v>63548</v>
      </c>
      <c r="B3125" s="50">
        <v>2017</v>
      </c>
      <c r="C3125" s="50" t="str">
        <f t="shared" si="48"/>
        <v>635482017</v>
      </c>
      <c r="D3125" s="50">
        <f>VLOOKUP(A3125,CATMUN!$B$2:$G$1123,6,0)</f>
        <v>15</v>
      </c>
      <c r="E3125" s="50" t="s">
        <v>1903</v>
      </c>
      <c r="F3125" s="50">
        <v>5495</v>
      </c>
      <c r="G3125" s="50">
        <v>38136.226560000003</v>
      </c>
    </row>
    <row r="3126" spans="1:7" x14ac:dyDescent="0.2">
      <c r="A3126" s="50">
        <v>63548</v>
      </c>
      <c r="B3126" s="50">
        <v>2018</v>
      </c>
      <c r="C3126" s="50" t="str">
        <f t="shared" si="48"/>
        <v>635482018</v>
      </c>
      <c r="D3126" s="50">
        <f>VLOOKUP(A3126,CATMUN!$B$2:$G$1123,6,0)</f>
        <v>15</v>
      </c>
      <c r="E3126" s="50" t="s">
        <v>1903</v>
      </c>
      <c r="F3126" s="50">
        <v>9142042</v>
      </c>
      <c r="G3126" s="50">
        <v>27791024</v>
      </c>
    </row>
    <row r="3127" spans="1:7" x14ac:dyDescent="0.2">
      <c r="A3127" s="50">
        <v>63594</v>
      </c>
      <c r="B3127" s="50">
        <v>2015</v>
      </c>
      <c r="C3127" s="50" t="str">
        <f t="shared" si="48"/>
        <v>635942015</v>
      </c>
      <c r="D3127" s="50">
        <f>VLOOKUP(A3127,CATMUN!$B$2:$G$1123,6,0)</f>
        <v>14</v>
      </c>
      <c r="E3127" s="50" t="s">
        <v>1904</v>
      </c>
      <c r="F3127" s="50">
        <v>91930.98</v>
      </c>
      <c r="G3127" s="50">
        <v>338773.03129999997</v>
      </c>
    </row>
    <row r="3128" spans="1:7" x14ac:dyDescent="0.2">
      <c r="A3128" s="50">
        <v>63594</v>
      </c>
      <c r="B3128" s="50">
        <v>2016</v>
      </c>
      <c r="C3128" s="50" t="str">
        <f t="shared" si="48"/>
        <v>635942016</v>
      </c>
      <c r="D3128" s="50">
        <f>VLOOKUP(A3128,CATMUN!$B$2:$G$1123,6,0)</f>
        <v>14</v>
      </c>
      <c r="E3128" s="50" t="s">
        <v>1904</v>
      </c>
      <c r="F3128" s="50">
        <v>111029158</v>
      </c>
      <c r="G3128" s="50">
        <v>218762448</v>
      </c>
    </row>
    <row r="3129" spans="1:7" x14ac:dyDescent="0.2">
      <c r="A3129" s="50">
        <v>63594</v>
      </c>
      <c r="B3129" s="50">
        <v>2017</v>
      </c>
      <c r="C3129" s="50" t="str">
        <f t="shared" si="48"/>
        <v>635942017</v>
      </c>
      <c r="D3129" s="50">
        <f>VLOOKUP(A3129,CATMUN!$B$2:$G$1123,6,0)</f>
        <v>14</v>
      </c>
      <c r="E3129" s="50" t="s">
        <v>1904</v>
      </c>
      <c r="F3129" s="50">
        <v>89843.16</v>
      </c>
      <c r="G3129" s="50">
        <v>181327</v>
      </c>
    </row>
    <row r="3130" spans="1:7" x14ac:dyDescent="0.2">
      <c r="A3130" s="50">
        <v>63594</v>
      </c>
      <c r="B3130" s="50">
        <v>2018</v>
      </c>
      <c r="C3130" s="50" t="str">
        <f t="shared" si="48"/>
        <v>635942018</v>
      </c>
      <c r="D3130" s="50">
        <f>VLOOKUP(A3130,CATMUN!$B$2:$G$1123,6,0)</f>
        <v>14</v>
      </c>
      <c r="E3130" s="50" t="s">
        <v>1904</v>
      </c>
      <c r="F3130" s="50">
        <v>90788982</v>
      </c>
      <c r="G3130" s="50">
        <v>221394400</v>
      </c>
    </row>
    <row r="3131" spans="1:7" x14ac:dyDescent="0.2">
      <c r="A3131" s="50">
        <v>63690</v>
      </c>
      <c r="B3131" s="50">
        <v>2015</v>
      </c>
      <c r="C3131" s="50" t="str">
        <f t="shared" si="48"/>
        <v>636902015</v>
      </c>
      <c r="D3131" s="50">
        <f>VLOOKUP(A3131,CATMUN!$B$2:$G$1123,6,0)</f>
        <v>15</v>
      </c>
      <c r="E3131" s="50" t="s">
        <v>1905</v>
      </c>
      <c r="F3131" s="50">
        <v>59555</v>
      </c>
      <c r="G3131" s="50">
        <v>100012.99219999999</v>
      </c>
    </row>
    <row r="3132" spans="1:7" x14ac:dyDescent="0.2">
      <c r="A3132" s="50">
        <v>63690</v>
      </c>
      <c r="B3132" s="50">
        <v>2016</v>
      </c>
      <c r="C3132" s="50" t="str">
        <f t="shared" si="48"/>
        <v>636902016</v>
      </c>
      <c r="D3132" s="50">
        <f>VLOOKUP(A3132,CATMUN!$B$2:$G$1123,6,0)</f>
        <v>15</v>
      </c>
      <c r="E3132" s="50" t="s">
        <v>1905</v>
      </c>
      <c r="F3132" s="50">
        <v>61399806</v>
      </c>
      <c r="G3132" s="50">
        <v>89622032</v>
      </c>
    </row>
    <row r="3133" spans="1:7" x14ac:dyDescent="0.2">
      <c r="A3133" s="50">
        <v>63690</v>
      </c>
      <c r="B3133" s="50">
        <v>2017</v>
      </c>
      <c r="C3133" s="50" t="str">
        <f t="shared" si="48"/>
        <v>636902017</v>
      </c>
      <c r="D3133" s="50">
        <f>VLOOKUP(A3133,CATMUN!$B$2:$G$1123,6,0)</f>
        <v>15</v>
      </c>
      <c r="E3133" s="50" t="s">
        <v>1905</v>
      </c>
      <c r="F3133" s="50">
        <v>53371</v>
      </c>
      <c r="G3133" s="50">
        <v>101419.7031</v>
      </c>
    </row>
    <row r="3134" spans="1:7" x14ac:dyDescent="0.2">
      <c r="A3134" s="50">
        <v>63690</v>
      </c>
      <c r="B3134" s="50">
        <v>2018</v>
      </c>
      <c r="C3134" s="50" t="str">
        <f t="shared" si="48"/>
        <v>636902018</v>
      </c>
      <c r="D3134" s="50">
        <f>VLOOKUP(A3134,CATMUN!$B$2:$G$1123,6,0)</f>
        <v>15</v>
      </c>
      <c r="E3134" s="50" t="s">
        <v>1905</v>
      </c>
      <c r="F3134" s="50">
        <v>56111415</v>
      </c>
      <c r="G3134" s="50">
        <v>135966816</v>
      </c>
    </row>
    <row r="3135" spans="1:7" x14ac:dyDescent="0.2">
      <c r="A3135" s="50">
        <v>66001</v>
      </c>
      <c r="B3135" s="50">
        <v>2015</v>
      </c>
      <c r="C3135" s="50" t="str">
        <f t="shared" si="48"/>
        <v>660012015</v>
      </c>
      <c r="D3135" s="50">
        <f>VLOOKUP(A3135,CATMUN!$B$2:$G$1123,6,0)</f>
        <v>12</v>
      </c>
      <c r="E3135" s="50" t="s">
        <v>1906</v>
      </c>
      <c r="F3135" s="50">
        <v>8523881</v>
      </c>
      <c r="G3135" s="50">
        <v>14907175</v>
      </c>
    </row>
    <row r="3136" spans="1:7" x14ac:dyDescent="0.2">
      <c r="A3136" s="50">
        <v>66001</v>
      </c>
      <c r="B3136" s="50">
        <v>2016</v>
      </c>
      <c r="C3136" s="50" t="str">
        <f t="shared" si="48"/>
        <v>660012016</v>
      </c>
      <c r="D3136" s="50">
        <f>VLOOKUP(A3136,CATMUN!$B$2:$G$1123,6,0)</f>
        <v>12</v>
      </c>
      <c r="E3136" s="50" t="s">
        <v>1906</v>
      </c>
      <c r="F3136" s="50">
        <v>9108369717</v>
      </c>
      <c r="G3136" s="50">
        <v>16549492736</v>
      </c>
    </row>
    <row r="3137" spans="1:7" x14ac:dyDescent="0.2">
      <c r="A3137" s="50">
        <v>66001</v>
      </c>
      <c r="B3137" s="50">
        <v>2017</v>
      </c>
      <c r="C3137" s="50" t="str">
        <f t="shared" si="48"/>
        <v>660012017</v>
      </c>
      <c r="D3137" s="50">
        <f>VLOOKUP(A3137,CATMUN!$B$2:$G$1123,6,0)</f>
        <v>12</v>
      </c>
      <c r="E3137" s="50" t="s">
        <v>1906</v>
      </c>
      <c r="F3137" s="50">
        <v>7883174</v>
      </c>
      <c r="G3137" s="50">
        <v>13511436</v>
      </c>
    </row>
    <row r="3138" spans="1:7" x14ac:dyDescent="0.2">
      <c r="A3138" s="50">
        <v>66001</v>
      </c>
      <c r="B3138" s="50">
        <v>2018</v>
      </c>
      <c r="C3138" s="50" t="str">
        <f t="shared" si="48"/>
        <v>660012018</v>
      </c>
      <c r="D3138" s="50">
        <f>VLOOKUP(A3138,CATMUN!$B$2:$G$1123,6,0)</f>
        <v>12</v>
      </c>
      <c r="E3138" s="50" t="s">
        <v>1906</v>
      </c>
      <c r="F3138" s="50">
        <v>9349651676</v>
      </c>
      <c r="G3138" s="50">
        <v>14561495040</v>
      </c>
    </row>
    <row r="3139" spans="1:7" x14ac:dyDescent="0.2">
      <c r="A3139" s="50">
        <v>66045</v>
      </c>
      <c r="B3139" s="50">
        <v>2015</v>
      </c>
      <c r="C3139" s="50" t="str">
        <f t="shared" ref="C3139:C3202" si="49">A3139&amp;B3139</f>
        <v>660452015</v>
      </c>
      <c r="D3139" s="50">
        <f>VLOOKUP(A3139,CATMUN!$B$2:$G$1123,6,0)</f>
        <v>14</v>
      </c>
      <c r="E3139" s="50" t="s">
        <v>1907</v>
      </c>
      <c r="F3139" s="50">
        <v>16106</v>
      </c>
      <c r="G3139" s="50">
        <v>338773.03129999997</v>
      </c>
    </row>
    <row r="3140" spans="1:7" x14ac:dyDescent="0.2">
      <c r="A3140" s="50">
        <v>66045</v>
      </c>
      <c r="B3140" s="50">
        <v>2016</v>
      </c>
      <c r="C3140" s="50" t="str">
        <f t="shared" si="49"/>
        <v>660452016</v>
      </c>
      <c r="D3140" s="50">
        <f>VLOOKUP(A3140,CATMUN!$B$2:$G$1123,6,0)</f>
        <v>14</v>
      </c>
      <c r="E3140" s="50" t="s">
        <v>1907</v>
      </c>
      <c r="F3140" s="50">
        <v>17433147</v>
      </c>
      <c r="G3140" s="50">
        <v>218762448</v>
      </c>
    </row>
    <row r="3141" spans="1:7" x14ac:dyDescent="0.2">
      <c r="A3141" s="50">
        <v>66045</v>
      </c>
      <c r="B3141" s="50">
        <v>2017</v>
      </c>
      <c r="C3141" s="50" t="str">
        <f t="shared" si="49"/>
        <v>660452017</v>
      </c>
      <c r="D3141" s="50">
        <f>VLOOKUP(A3141,CATMUN!$B$2:$G$1123,6,0)</f>
        <v>14</v>
      </c>
      <c r="E3141" s="50" t="s">
        <v>1907</v>
      </c>
      <c r="F3141" s="50">
        <v>11083</v>
      </c>
      <c r="G3141" s="50">
        <v>181327</v>
      </c>
    </row>
    <row r="3142" spans="1:7" x14ac:dyDescent="0.2">
      <c r="A3142" s="50">
        <v>66045</v>
      </c>
      <c r="B3142" s="50">
        <v>2018</v>
      </c>
      <c r="C3142" s="50" t="str">
        <f t="shared" si="49"/>
        <v>660452018</v>
      </c>
      <c r="D3142" s="50">
        <f>VLOOKUP(A3142,CATMUN!$B$2:$G$1123,6,0)</f>
        <v>14</v>
      </c>
      <c r="E3142" s="50" t="s">
        <v>1907</v>
      </c>
      <c r="F3142" s="50">
        <v>24104179</v>
      </c>
      <c r="G3142" s="50">
        <v>221394400</v>
      </c>
    </row>
    <row r="3143" spans="1:7" x14ac:dyDescent="0.2">
      <c r="A3143" s="50">
        <v>66088</v>
      </c>
      <c r="B3143" s="50">
        <v>2015</v>
      </c>
      <c r="C3143" s="50" t="str">
        <f t="shared" si="49"/>
        <v>660882015</v>
      </c>
      <c r="D3143" s="50">
        <f>VLOOKUP(A3143,CATMUN!$B$2:$G$1123,6,0)</f>
        <v>14</v>
      </c>
      <c r="E3143" s="50" t="s">
        <v>1908</v>
      </c>
      <c r="F3143" s="50">
        <v>55901</v>
      </c>
      <c r="G3143" s="50">
        <v>338773.03129999997</v>
      </c>
    </row>
    <row r="3144" spans="1:7" x14ac:dyDescent="0.2">
      <c r="A3144" s="50">
        <v>66088</v>
      </c>
      <c r="B3144" s="50">
        <v>2016</v>
      </c>
      <c r="C3144" s="50" t="str">
        <f t="shared" si="49"/>
        <v>660882016</v>
      </c>
      <c r="D3144" s="50">
        <f>VLOOKUP(A3144,CATMUN!$B$2:$G$1123,6,0)</f>
        <v>14</v>
      </c>
      <c r="E3144" s="50" t="s">
        <v>1908</v>
      </c>
      <c r="F3144" s="50">
        <v>55644519</v>
      </c>
      <c r="G3144" s="50">
        <v>218762448</v>
      </c>
    </row>
    <row r="3145" spans="1:7" x14ac:dyDescent="0.2">
      <c r="A3145" s="50">
        <v>66088</v>
      </c>
      <c r="B3145" s="50">
        <v>2017</v>
      </c>
      <c r="C3145" s="50" t="str">
        <f t="shared" si="49"/>
        <v>660882017</v>
      </c>
      <c r="D3145" s="50">
        <f>VLOOKUP(A3145,CATMUN!$B$2:$G$1123,6,0)</f>
        <v>14</v>
      </c>
      <c r="E3145" s="50" t="s">
        <v>1908</v>
      </c>
      <c r="F3145" s="50">
        <v>41816</v>
      </c>
      <c r="G3145" s="50">
        <v>181327</v>
      </c>
    </row>
    <row r="3146" spans="1:7" x14ac:dyDescent="0.2">
      <c r="A3146" s="50">
        <v>66088</v>
      </c>
      <c r="B3146" s="50">
        <v>2018</v>
      </c>
      <c r="C3146" s="50" t="str">
        <f t="shared" si="49"/>
        <v>660882018</v>
      </c>
      <c r="D3146" s="50">
        <f>VLOOKUP(A3146,CATMUN!$B$2:$G$1123,6,0)</f>
        <v>14</v>
      </c>
      <c r="E3146" s="50" t="s">
        <v>1908</v>
      </c>
      <c r="F3146" s="50">
        <v>73288278</v>
      </c>
      <c r="G3146" s="50">
        <v>221394400</v>
      </c>
    </row>
    <row r="3147" spans="1:7" x14ac:dyDescent="0.2">
      <c r="A3147" s="50">
        <v>66170</v>
      </c>
      <c r="B3147" s="50">
        <v>2015</v>
      </c>
      <c r="C3147" s="50" t="str">
        <f t="shared" si="49"/>
        <v>661702015</v>
      </c>
      <c r="D3147" s="50">
        <f>VLOOKUP(A3147,CATMUN!$B$2:$G$1123,6,0)</f>
        <v>13</v>
      </c>
      <c r="E3147" s="50" t="s">
        <v>1909</v>
      </c>
      <c r="F3147" s="50">
        <v>1635479</v>
      </c>
      <c r="G3147" s="50">
        <v>338773.03129999997</v>
      </c>
    </row>
    <row r="3148" spans="1:7" x14ac:dyDescent="0.2">
      <c r="A3148" s="50">
        <v>66170</v>
      </c>
      <c r="B3148" s="50">
        <v>2016</v>
      </c>
      <c r="C3148" s="50" t="str">
        <f t="shared" si="49"/>
        <v>661702016</v>
      </c>
      <c r="D3148" s="50">
        <f>VLOOKUP(A3148,CATMUN!$B$2:$G$1123,6,0)</f>
        <v>13</v>
      </c>
      <c r="E3148" s="50" t="s">
        <v>1909</v>
      </c>
      <c r="F3148" s="50">
        <v>1944377056</v>
      </c>
      <c r="G3148" s="50">
        <v>218762448</v>
      </c>
    </row>
    <row r="3149" spans="1:7" x14ac:dyDescent="0.2">
      <c r="A3149" s="50">
        <v>66170</v>
      </c>
      <c r="B3149" s="50">
        <v>2017</v>
      </c>
      <c r="C3149" s="50" t="str">
        <f t="shared" si="49"/>
        <v>661702017</v>
      </c>
      <c r="D3149" s="50">
        <f>VLOOKUP(A3149,CATMUN!$B$2:$G$1123,6,0)</f>
        <v>13</v>
      </c>
      <c r="E3149" s="50" t="s">
        <v>1909</v>
      </c>
      <c r="F3149" s="50">
        <v>1331929</v>
      </c>
      <c r="G3149" s="50">
        <v>181327</v>
      </c>
    </row>
    <row r="3150" spans="1:7" x14ac:dyDescent="0.2">
      <c r="A3150" s="50">
        <v>66170</v>
      </c>
      <c r="B3150" s="50">
        <v>2018</v>
      </c>
      <c r="C3150" s="50" t="str">
        <f t="shared" si="49"/>
        <v>661702018</v>
      </c>
      <c r="D3150" s="50">
        <f>VLOOKUP(A3150,CATMUN!$B$2:$G$1123,6,0)</f>
        <v>13</v>
      </c>
      <c r="E3150" s="50" t="s">
        <v>1909</v>
      </c>
      <c r="F3150" s="50">
        <v>3251276937</v>
      </c>
      <c r="G3150" s="50">
        <v>221394400</v>
      </c>
    </row>
    <row r="3151" spans="1:7" x14ac:dyDescent="0.2">
      <c r="A3151" s="50">
        <v>66318</v>
      </c>
      <c r="B3151" s="50">
        <v>2015</v>
      </c>
      <c r="C3151" s="50" t="str">
        <f t="shared" si="49"/>
        <v>663182015</v>
      </c>
      <c r="D3151" s="50">
        <f>VLOOKUP(A3151,CATMUN!$B$2:$G$1123,6,0)</f>
        <v>14</v>
      </c>
      <c r="E3151" s="50" t="s">
        <v>1910</v>
      </c>
      <c r="F3151" s="50">
        <v>165</v>
      </c>
      <c r="G3151" s="50">
        <v>338773.03129999997</v>
      </c>
    </row>
    <row r="3152" spans="1:7" x14ac:dyDescent="0.2">
      <c r="A3152" s="50">
        <v>66318</v>
      </c>
      <c r="B3152" s="50">
        <v>2016</v>
      </c>
      <c r="C3152" s="50" t="str">
        <f t="shared" si="49"/>
        <v>663182016</v>
      </c>
      <c r="D3152" s="50">
        <f>VLOOKUP(A3152,CATMUN!$B$2:$G$1123,6,0)</f>
        <v>14</v>
      </c>
      <c r="E3152" s="50" t="s">
        <v>1910</v>
      </c>
      <c r="F3152" s="50">
        <v>6926555</v>
      </c>
      <c r="G3152" s="50">
        <v>218762448</v>
      </c>
    </row>
    <row r="3153" spans="1:7" x14ac:dyDescent="0.2">
      <c r="A3153" s="50">
        <v>66318</v>
      </c>
      <c r="B3153" s="50">
        <v>2017</v>
      </c>
      <c r="C3153" s="50" t="str">
        <f t="shared" si="49"/>
        <v>663182017</v>
      </c>
      <c r="D3153" s="50">
        <f>VLOOKUP(A3153,CATMUN!$B$2:$G$1123,6,0)</f>
        <v>14</v>
      </c>
      <c r="E3153" s="50" t="s">
        <v>1910</v>
      </c>
      <c r="F3153" s="50">
        <v>1319</v>
      </c>
      <c r="G3153" s="50">
        <v>181327</v>
      </c>
    </row>
    <row r="3154" spans="1:7" x14ac:dyDescent="0.2">
      <c r="A3154" s="50">
        <v>66318</v>
      </c>
      <c r="B3154" s="50">
        <v>2018</v>
      </c>
      <c r="C3154" s="50" t="str">
        <f t="shared" si="49"/>
        <v>663182018</v>
      </c>
      <c r="D3154" s="50">
        <f>VLOOKUP(A3154,CATMUN!$B$2:$G$1123,6,0)</f>
        <v>14</v>
      </c>
      <c r="E3154" s="50" t="s">
        <v>1910</v>
      </c>
      <c r="F3154" s="50">
        <v>7813862</v>
      </c>
      <c r="G3154" s="50">
        <v>221394400</v>
      </c>
    </row>
    <row r="3155" spans="1:7" x14ac:dyDescent="0.2">
      <c r="A3155" s="50">
        <v>66383</v>
      </c>
      <c r="B3155" s="50">
        <v>2015</v>
      </c>
      <c r="C3155" s="50" t="str">
        <f t="shared" si="49"/>
        <v>663832015</v>
      </c>
      <c r="D3155" s="50">
        <f>VLOOKUP(A3155,CATMUN!$B$2:$G$1123,6,0)</f>
        <v>14</v>
      </c>
      <c r="E3155" s="50" t="s">
        <v>1911</v>
      </c>
      <c r="F3155" s="50">
        <v>8373.49</v>
      </c>
      <c r="G3155" s="50">
        <v>338773.03129999997</v>
      </c>
    </row>
    <row r="3156" spans="1:7" x14ac:dyDescent="0.2">
      <c r="A3156" s="50">
        <v>66383</v>
      </c>
      <c r="B3156" s="50">
        <v>2016</v>
      </c>
      <c r="C3156" s="50" t="str">
        <f t="shared" si="49"/>
        <v>663832016</v>
      </c>
      <c r="D3156" s="50">
        <f>VLOOKUP(A3156,CATMUN!$B$2:$G$1123,6,0)</f>
        <v>14</v>
      </c>
      <c r="E3156" s="50" t="s">
        <v>1911</v>
      </c>
      <c r="F3156" s="50">
        <v>7570497</v>
      </c>
      <c r="G3156" s="50">
        <v>218762448</v>
      </c>
    </row>
    <row r="3157" spans="1:7" x14ac:dyDescent="0.2">
      <c r="A3157" s="50">
        <v>66383</v>
      </c>
      <c r="B3157" s="50">
        <v>2017</v>
      </c>
      <c r="C3157" s="50" t="str">
        <f t="shared" si="49"/>
        <v>663832017</v>
      </c>
      <c r="D3157" s="50">
        <f>VLOOKUP(A3157,CATMUN!$B$2:$G$1123,6,0)</f>
        <v>14</v>
      </c>
      <c r="E3157" s="50" t="s">
        <v>1911</v>
      </c>
      <c r="F3157" s="50">
        <v>7285.92</v>
      </c>
      <c r="G3157" s="50">
        <v>181327</v>
      </c>
    </row>
    <row r="3158" spans="1:7" x14ac:dyDescent="0.2">
      <c r="A3158" s="50">
        <v>66383</v>
      </c>
      <c r="B3158" s="50">
        <v>2018</v>
      </c>
      <c r="C3158" s="50" t="str">
        <f t="shared" si="49"/>
        <v>663832018</v>
      </c>
      <c r="D3158" s="50">
        <f>VLOOKUP(A3158,CATMUN!$B$2:$G$1123,6,0)</f>
        <v>14</v>
      </c>
      <c r="E3158" s="50" t="s">
        <v>1911</v>
      </c>
      <c r="F3158" s="50">
        <v>9175858</v>
      </c>
      <c r="G3158" s="50">
        <v>221394400</v>
      </c>
    </row>
    <row r="3159" spans="1:7" x14ac:dyDescent="0.2">
      <c r="A3159" s="50">
        <v>66400</v>
      </c>
      <c r="B3159" s="50">
        <v>2015</v>
      </c>
      <c r="C3159" s="50" t="str">
        <f t="shared" si="49"/>
        <v>664002015</v>
      </c>
      <c r="D3159" s="50">
        <f>VLOOKUP(A3159,CATMUN!$B$2:$G$1123,6,0)</f>
        <v>13</v>
      </c>
      <c r="E3159" s="50" t="s">
        <v>1912</v>
      </c>
      <c r="F3159" s="50">
        <v>88871</v>
      </c>
      <c r="G3159" s="50">
        <v>505977.6875</v>
      </c>
    </row>
    <row r="3160" spans="1:7" x14ac:dyDescent="0.2">
      <c r="A3160" s="50">
        <v>66400</v>
      </c>
      <c r="B3160" s="50">
        <v>2016</v>
      </c>
      <c r="C3160" s="50" t="str">
        <f t="shared" si="49"/>
        <v>664002016</v>
      </c>
      <c r="D3160" s="50">
        <f>VLOOKUP(A3160,CATMUN!$B$2:$G$1123,6,0)</f>
        <v>13</v>
      </c>
      <c r="E3160" s="50" t="s">
        <v>1912</v>
      </c>
      <c r="F3160" s="50">
        <v>99603333</v>
      </c>
      <c r="G3160" s="50">
        <v>530633504</v>
      </c>
    </row>
    <row r="3161" spans="1:7" x14ac:dyDescent="0.2">
      <c r="A3161" s="50">
        <v>66400</v>
      </c>
      <c r="B3161" s="50">
        <v>2017</v>
      </c>
      <c r="C3161" s="50" t="str">
        <f t="shared" si="49"/>
        <v>664002017</v>
      </c>
      <c r="D3161" s="50">
        <f>VLOOKUP(A3161,CATMUN!$B$2:$G$1123,6,0)</f>
        <v>13</v>
      </c>
      <c r="E3161" s="50" t="s">
        <v>1912</v>
      </c>
      <c r="F3161" s="50">
        <v>59916</v>
      </c>
      <c r="G3161" s="50">
        <v>444938.46879999997</v>
      </c>
    </row>
    <row r="3162" spans="1:7" x14ac:dyDescent="0.2">
      <c r="A3162" s="50">
        <v>66400</v>
      </c>
      <c r="B3162" s="50">
        <v>2018</v>
      </c>
      <c r="C3162" s="50" t="str">
        <f t="shared" si="49"/>
        <v>664002018</v>
      </c>
      <c r="D3162" s="50">
        <f>VLOOKUP(A3162,CATMUN!$B$2:$G$1123,6,0)</f>
        <v>13</v>
      </c>
      <c r="E3162" s="50" t="s">
        <v>1912</v>
      </c>
      <c r="F3162" s="50">
        <v>115064357</v>
      </c>
      <c r="G3162" s="50">
        <v>529757888</v>
      </c>
    </row>
    <row r="3163" spans="1:7" x14ac:dyDescent="0.2">
      <c r="A3163" s="50">
        <v>66440</v>
      </c>
      <c r="B3163" s="50">
        <v>2015</v>
      </c>
      <c r="C3163" s="50" t="str">
        <f t="shared" si="49"/>
        <v>664402015</v>
      </c>
      <c r="D3163" s="50">
        <f>VLOOKUP(A3163,CATMUN!$B$2:$G$1123,6,0)</f>
        <v>14</v>
      </c>
      <c r="E3163" s="50" t="s">
        <v>1913</v>
      </c>
      <c r="F3163" s="50">
        <v>19230</v>
      </c>
      <c r="G3163" s="50">
        <v>338773.03129999997</v>
      </c>
    </row>
    <row r="3164" spans="1:7" x14ac:dyDescent="0.2">
      <c r="A3164" s="50">
        <v>66440</v>
      </c>
      <c r="B3164" s="50">
        <v>2016</v>
      </c>
      <c r="C3164" s="50" t="str">
        <f t="shared" si="49"/>
        <v>664402016</v>
      </c>
      <c r="D3164" s="50">
        <f>VLOOKUP(A3164,CATMUN!$B$2:$G$1123,6,0)</f>
        <v>14</v>
      </c>
      <c r="E3164" s="50" t="s">
        <v>1913</v>
      </c>
      <c r="F3164" s="50">
        <v>17851624</v>
      </c>
      <c r="G3164" s="50">
        <v>218762448</v>
      </c>
    </row>
    <row r="3165" spans="1:7" x14ac:dyDescent="0.2">
      <c r="A3165" s="50">
        <v>66440</v>
      </c>
      <c r="B3165" s="50">
        <v>2017</v>
      </c>
      <c r="C3165" s="50" t="str">
        <f t="shared" si="49"/>
        <v>664402017</v>
      </c>
      <c r="D3165" s="50">
        <f>VLOOKUP(A3165,CATMUN!$B$2:$G$1123,6,0)</f>
        <v>14</v>
      </c>
      <c r="E3165" s="50" t="s">
        <v>1913</v>
      </c>
      <c r="F3165" s="50">
        <v>7925</v>
      </c>
      <c r="G3165" s="50">
        <v>181327</v>
      </c>
    </row>
    <row r="3166" spans="1:7" x14ac:dyDescent="0.2">
      <c r="A3166" s="50">
        <v>66440</v>
      </c>
      <c r="B3166" s="50">
        <v>2018</v>
      </c>
      <c r="C3166" s="50" t="str">
        <f t="shared" si="49"/>
        <v>664402018</v>
      </c>
      <c r="D3166" s="50">
        <f>VLOOKUP(A3166,CATMUN!$B$2:$G$1123,6,0)</f>
        <v>14</v>
      </c>
      <c r="E3166" s="50" t="s">
        <v>1913</v>
      </c>
      <c r="F3166" s="50">
        <v>24650034</v>
      </c>
      <c r="G3166" s="50">
        <v>221394400</v>
      </c>
    </row>
    <row r="3167" spans="1:7" x14ac:dyDescent="0.2">
      <c r="A3167" s="50">
        <v>66456</v>
      </c>
      <c r="B3167" s="50">
        <v>2015</v>
      </c>
      <c r="C3167" s="50" t="str">
        <f t="shared" si="49"/>
        <v>664562015</v>
      </c>
      <c r="D3167" s="50">
        <f>VLOOKUP(A3167,CATMUN!$B$2:$G$1123,6,0)</f>
        <v>15</v>
      </c>
      <c r="E3167" s="50" t="s">
        <v>1914</v>
      </c>
      <c r="F3167" s="50">
        <v>8965</v>
      </c>
      <c r="G3167" s="50">
        <v>23350.427729999999</v>
      </c>
    </row>
    <row r="3168" spans="1:7" x14ac:dyDescent="0.2">
      <c r="A3168" s="50">
        <v>66456</v>
      </c>
      <c r="B3168" s="50">
        <v>2016</v>
      </c>
      <c r="C3168" s="50" t="str">
        <f t="shared" si="49"/>
        <v>664562016</v>
      </c>
      <c r="D3168" s="50">
        <f>VLOOKUP(A3168,CATMUN!$B$2:$G$1123,6,0)</f>
        <v>15</v>
      </c>
      <c r="E3168" s="50" t="s">
        <v>1914</v>
      </c>
      <c r="F3168" s="50">
        <v>11403563</v>
      </c>
      <c r="G3168" s="50">
        <v>25866452</v>
      </c>
    </row>
    <row r="3169" spans="1:7" x14ac:dyDescent="0.2">
      <c r="A3169" s="50">
        <v>66456</v>
      </c>
      <c r="B3169" s="50">
        <v>2017</v>
      </c>
      <c r="C3169" s="50" t="str">
        <f t="shared" si="49"/>
        <v>664562017</v>
      </c>
      <c r="D3169" s="50">
        <f>VLOOKUP(A3169,CATMUN!$B$2:$G$1123,6,0)</f>
        <v>15</v>
      </c>
      <c r="E3169" s="50" t="s">
        <v>1914</v>
      </c>
      <c r="F3169" s="50">
        <v>8833</v>
      </c>
      <c r="G3169" s="50">
        <v>38136.226560000003</v>
      </c>
    </row>
    <row r="3170" spans="1:7" x14ac:dyDescent="0.2">
      <c r="A3170" s="50">
        <v>66456</v>
      </c>
      <c r="B3170" s="50">
        <v>2018</v>
      </c>
      <c r="C3170" s="50" t="str">
        <f t="shared" si="49"/>
        <v>664562018</v>
      </c>
      <c r="D3170" s="50">
        <f>VLOOKUP(A3170,CATMUN!$B$2:$G$1123,6,0)</f>
        <v>15</v>
      </c>
      <c r="E3170" s="50" t="s">
        <v>1914</v>
      </c>
      <c r="F3170" s="50">
        <v>14357252</v>
      </c>
      <c r="G3170" s="50">
        <v>27791024</v>
      </c>
    </row>
    <row r="3171" spans="1:7" x14ac:dyDescent="0.2">
      <c r="A3171" s="50">
        <v>66572</v>
      </c>
      <c r="B3171" s="50">
        <v>2015</v>
      </c>
      <c r="C3171" s="50" t="str">
        <f t="shared" si="49"/>
        <v>665722015</v>
      </c>
      <c r="D3171" s="50">
        <f>VLOOKUP(A3171,CATMUN!$B$2:$G$1123,6,0)</f>
        <v>15</v>
      </c>
      <c r="E3171" s="50" t="s">
        <v>1915</v>
      </c>
      <c r="F3171" s="50">
        <v>10202</v>
      </c>
      <c r="G3171" s="50">
        <v>23350.427729999999</v>
      </c>
    </row>
    <row r="3172" spans="1:7" x14ac:dyDescent="0.2">
      <c r="A3172" s="50">
        <v>66572</v>
      </c>
      <c r="B3172" s="50">
        <v>2016</v>
      </c>
      <c r="C3172" s="50" t="str">
        <f t="shared" si="49"/>
        <v>665722016</v>
      </c>
      <c r="D3172" s="50">
        <f>VLOOKUP(A3172,CATMUN!$B$2:$G$1123,6,0)</f>
        <v>15</v>
      </c>
      <c r="E3172" s="50" t="s">
        <v>1915</v>
      </c>
      <c r="F3172" s="50">
        <v>11209632</v>
      </c>
      <c r="G3172" s="50">
        <v>25866452</v>
      </c>
    </row>
    <row r="3173" spans="1:7" x14ac:dyDescent="0.2">
      <c r="A3173" s="50">
        <v>66572</v>
      </c>
      <c r="B3173" s="50">
        <v>2017</v>
      </c>
      <c r="C3173" s="50" t="str">
        <f t="shared" si="49"/>
        <v>665722017</v>
      </c>
      <c r="D3173" s="50">
        <f>VLOOKUP(A3173,CATMUN!$B$2:$G$1123,6,0)</f>
        <v>15</v>
      </c>
      <c r="E3173" s="50" t="s">
        <v>1915</v>
      </c>
      <c r="F3173" s="50">
        <v>9043</v>
      </c>
      <c r="G3173" s="50">
        <v>38136.226560000003</v>
      </c>
    </row>
    <row r="3174" spans="1:7" x14ac:dyDescent="0.2">
      <c r="A3174" s="50">
        <v>66572</v>
      </c>
      <c r="B3174" s="50">
        <v>2018</v>
      </c>
      <c r="C3174" s="50" t="str">
        <f t="shared" si="49"/>
        <v>665722018</v>
      </c>
      <c r="D3174" s="50">
        <f>VLOOKUP(A3174,CATMUN!$B$2:$G$1123,6,0)</f>
        <v>15</v>
      </c>
      <c r="E3174" s="50" t="s">
        <v>1915</v>
      </c>
      <c r="F3174" s="50">
        <v>12855730</v>
      </c>
      <c r="G3174" s="50">
        <v>27791024</v>
      </c>
    </row>
    <row r="3175" spans="1:7" x14ac:dyDescent="0.2">
      <c r="A3175" s="50">
        <v>66594</v>
      </c>
      <c r="B3175" s="50">
        <v>2015</v>
      </c>
      <c r="C3175" s="50" t="str">
        <f t="shared" si="49"/>
        <v>665942015</v>
      </c>
      <c r="D3175" s="50">
        <f>VLOOKUP(A3175,CATMUN!$B$2:$G$1123,6,0)</f>
        <v>14</v>
      </c>
      <c r="E3175" s="50" t="s">
        <v>1916</v>
      </c>
      <c r="F3175" s="50">
        <v>29569</v>
      </c>
      <c r="G3175" s="50">
        <v>338773.03129999997</v>
      </c>
    </row>
    <row r="3176" spans="1:7" x14ac:dyDescent="0.2">
      <c r="A3176" s="50">
        <v>66594</v>
      </c>
      <c r="B3176" s="50">
        <v>2016</v>
      </c>
      <c r="C3176" s="50" t="str">
        <f t="shared" si="49"/>
        <v>665942016</v>
      </c>
      <c r="D3176" s="50">
        <f>VLOOKUP(A3176,CATMUN!$B$2:$G$1123,6,0)</f>
        <v>14</v>
      </c>
      <c r="E3176" s="50" t="s">
        <v>1916</v>
      </c>
      <c r="F3176" s="50">
        <v>36490731</v>
      </c>
      <c r="G3176" s="50">
        <v>218762448</v>
      </c>
    </row>
    <row r="3177" spans="1:7" x14ac:dyDescent="0.2">
      <c r="A3177" s="50">
        <v>66594</v>
      </c>
      <c r="B3177" s="50">
        <v>2017</v>
      </c>
      <c r="C3177" s="50" t="str">
        <f t="shared" si="49"/>
        <v>665942017</v>
      </c>
      <c r="D3177" s="50">
        <f>VLOOKUP(A3177,CATMUN!$B$2:$G$1123,6,0)</f>
        <v>14</v>
      </c>
      <c r="E3177" s="50" t="s">
        <v>1916</v>
      </c>
      <c r="F3177" s="50">
        <v>20503</v>
      </c>
      <c r="G3177" s="50">
        <v>181327</v>
      </c>
    </row>
    <row r="3178" spans="1:7" x14ac:dyDescent="0.2">
      <c r="A3178" s="50">
        <v>66594</v>
      </c>
      <c r="B3178" s="50">
        <v>2018</v>
      </c>
      <c r="C3178" s="50" t="str">
        <f t="shared" si="49"/>
        <v>665942018</v>
      </c>
      <c r="D3178" s="50">
        <f>VLOOKUP(A3178,CATMUN!$B$2:$G$1123,6,0)</f>
        <v>14</v>
      </c>
      <c r="E3178" s="50" t="s">
        <v>1916</v>
      </c>
      <c r="F3178" s="50">
        <v>47708401</v>
      </c>
      <c r="G3178" s="50">
        <v>221394400</v>
      </c>
    </row>
    <row r="3179" spans="1:7" x14ac:dyDescent="0.2">
      <c r="A3179" s="50">
        <v>66682</v>
      </c>
      <c r="B3179" s="50">
        <v>2015</v>
      </c>
      <c r="C3179" s="50" t="str">
        <f t="shared" si="49"/>
        <v>666822015</v>
      </c>
      <c r="D3179" s="50">
        <f>VLOOKUP(A3179,CATMUN!$B$2:$G$1123,6,0)</f>
        <v>14</v>
      </c>
      <c r="E3179" s="50" t="s">
        <v>1917</v>
      </c>
      <c r="F3179" s="50">
        <v>251354</v>
      </c>
      <c r="G3179" s="50">
        <v>338773.03129999997</v>
      </c>
    </row>
    <row r="3180" spans="1:7" x14ac:dyDescent="0.2">
      <c r="A3180" s="50">
        <v>66682</v>
      </c>
      <c r="B3180" s="50">
        <v>2016</v>
      </c>
      <c r="C3180" s="50" t="str">
        <f t="shared" si="49"/>
        <v>666822016</v>
      </c>
      <c r="D3180" s="50">
        <f>VLOOKUP(A3180,CATMUN!$B$2:$G$1123,6,0)</f>
        <v>14</v>
      </c>
      <c r="E3180" s="50" t="s">
        <v>1917</v>
      </c>
      <c r="F3180" s="50">
        <v>294259174</v>
      </c>
      <c r="G3180" s="50">
        <v>218762448</v>
      </c>
    </row>
    <row r="3181" spans="1:7" x14ac:dyDescent="0.2">
      <c r="A3181" s="50">
        <v>66682</v>
      </c>
      <c r="B3181" s="50">
        <v>2017</v>
      </c>
      <c r="C3181" s="50" t="str">
        <f t="shared" si="49"/>
        <v>666822017</v>
      </c>
      <c r="D3181" s="50">
        <f>VLOOKUP(A3181,CATMUN!$B$2:$G$1123,6,0)</f>
        <v>14</v>
      </c>
      <c r="E3181" s="50" t="s">
        <v>1917</v>
      </c>
      <c r="F3181" s="50">
        <v>218855</v>
      </c>
      <c r="G3181" s="50">
        <v>181327</v>
      </c>
    </row>
    <row r="3182" spans="1:7" x14ac:dyDescent="0.2">
      <c r="A3182" s="50">
        <v>66682</v>
      </c>
      <c r="B3182" s="50">
        <v>2018</v>
      </c>
      <c r="C3182" s="50" t="str">
        <f t="shared" si="49"/>
        <v>666822018</v>
      </c>
      <c r="D3182" s="50">
        <f>VLOOKUP(A3182,CATMUN!$B$2:$G$1123,6,0)</f>
        <v>14</v>
      </c>
      <c r="E3182" s="50" t="s">
        <v>1917</v>
      </c>
      <c r="F3182" s="50">
        <v>303121060</v>
      </c>
      <c r="G3182" s="50">
        <v>221394400</v>
      </c>
    </row>
    <row r="3183" spans="1:7" x14ac:dyDescent="0.2">
      <c r="A3183" s="50">
        <v>66687</v>
      </c>
      <c r="B3183" s="50">
        <v>2015</v>
      </c>
      <c r="C3183" s="50" t="str">
        <f t="shared" si="49"/>
        <v>666872015</v>
      </c>
      <c r="D3183" s="50">
        <f>VLOOKUP(A3183,CATMUN!$B$2:$G$1123,6,0)</f>
        <v>14</v>
      </c>
      <c r="E3183" s="50" t="s">
        <v>1918</v>
      </c>
      <c r="F3183" s="50">
        <v>21915</v>
      </c>
      <c r="G3183" s="50">
        <v>338773.03129999997</v>
      </c>
    </row>
    <row r="3184" spans="1:7" x14ac:dyDescent="0.2">
      <c r="A3184" s="50">
        <v>66687</v>
      </c>
      <c r="B3184" s="50">
        <v>2016</v>
      </c>
      <c r="C3184" s="50" t="str">
        <f t="shared" si="49"/>
        <v>666872016</v>
      </c>
      <c r="D3184" s="50">
        <f>VLOOKUP(A3184,CATMUN!$B$2:$G$1123,6,0)</f>
        <v>14</v>
      </c>
      <c r="E3184" s="50" t="s">
        <v>1918</v>
      </c>
      <c r="F3184" s="50">
        <v>21393331</v>
      </c>
      <c r="G3184" s="50">
        <v>218762448</v>
      </c>
    </row>
    <row r="3185" spans="1:7" x14ac:dyDescent="0.2">
      <c r="A3185" s="50">
        <v>66687</v>
      </c>
      <c r="B3185" s="50">
        <v>2017</v>
      </c>
      <c r="C3185" s="50" t="str">
        <f t="shared" si="49"/>
        <v>666872017</v>
      </c>
      <c r="D3185" s="50">
        <f>VLOOKUP(A3185,CATMUN!$B$2:$G$1123,6,0)</f>
        <v>14</v>
      </c>
      <c r="E3185" s="50" t="s">
        <v>1918</v>
      </c>
      <c r="F3185" s="50">
        <v>10944</v>
      </c>
      <c r="G3185" s="50">
        <v>181327</v>
      </c>
    </row>
    <row r="3186" spans="1:7" x14ac:dyDescent="0.2">
      <c r="A3186" s="50">
        <v>66687</v>
      </c>
      <c r="B3186" s="50">
        <v>2018</v>
      </c>
      <c r="C3186" s="50" t="str">
        <f t="shared" si="49"/>
        <v>666872018</v>
      </c>
      <c r="D3186" s="50">
        <f>VLOOKUP(A3186,CATMUN!$B$2:$G$1123,6,0)</f>
        <v>14</v>
      </c>
      <c r="E3186" s="50" t="s">
        <v>1918</v>
      </c>
      <c r="F3186" s="50">
        <v>21811633</v>
      </c>
      <c r="G3186" s="50">
        <v>221394400</v>
      </c>
    </row>
    <row r="3187" spans="1:7" x14ac:dyDescent="0.2">
      <c r="A3187" s="50">
        <v>68001</v>
      </c>
      <c r="B3187" s="50">
        <v>2015</v>
      </c>
      <c r="C3187" s="50" t="str">
        <f t="shared" si="49"/>
        <v>680012015</v>
      </c>
      <c r="D3187" s="50">
        <f>VLOOKUP(A3187,CATMUN!$B$2:$G$1123,6,0)</f>
        <v>10</v>
      </c>
      <c r="E3187" s="50" t="s">
        <v>1920</v>
      </c>
      <c r="F3187" s="50">
        <v>13148574</v>
      </c>
      <c r="G3187" s="50">
        <v>14907175</v>
      </c>
    </row>
    <row r="3188" spans="1:7" x14ac:dyDescent="0.2">
      <c r="A3188" s="50">
        <v>68001</v>
      </c>
      <c r="B3188" s="50">
        <v>2016</v>
      </c>
      <c r="C3188" s="50" t="str">
        <f t="shared" si="49"/>
        <v>680012016</v>
      </c>
      <c r="D3188" s="50">
        <f>VLOOKUP(A3188,CATMUN!$B$2:$G$1123,6,0)</f>
        <v>10</v>
      </c>
      <c r="E3188" s="50" t="s">
        <v>1920</v>
      </c>
      <c r="F3188" s="50">
        <v>14210172354</v>
      </c>
      <c r="G3188" s="50">
        <v>16549492736</v>
      </c>
    </row>
    <row r="3189" spans="1:7" x14ac:dyDescent="0.2">
      <c r="A3189" s="50">
        <v>68001</v>
      </c>
      <c r="B3189" s="50">
        <v>2017</v>
      </c>
      <c r="C3189" s="50" t="str">
        <f t="shared" si="49"/>
        <v>680012017</v>
      </c>
      <c r="D3189" s="50">
        <f>VLOOKUP(A3189,CATMUN!$B$2:$G$1123,6,0)</f>
        <v>10</v>
      </c>
      <c r="E3189" s="50" t="s">
        <v>1920</v>
      </c>
      <c r="F3189" s="50">
        <v>12434402</v>
      </c>
      <c r="G3189" s="50">
        <v>13511436</v>
      </c>
    </row>
    <row r="3190" spans="1:7" x14ac:dyDescent="0.2">
      <c r="A3190" s="50">
        <v>68001</v>
      </c>
      <c r="B3190" s="50">
        <v>2018</v>
      </c>
      <c r="C3190" s="50" t="str">
        <f t="shared" si="49"/>
        <v>680012018</v>
      </c>
      <c r="D3190" s="50">
        <f>VLOOKUP(A3190,CATMUN!$B$2:$G$1123,6,0)</f>
        <v>10</v>
      </c>
      <c r="E3190" s="50" t="s">
        <v>1920</v>
      </c>
      <c r="F3190" s="50">
        <v>13810224885</v>
      </c>
      <c r="G3190" s="50">
        <v>14561495040</v>
      </c>
    </row>
    <row r="3191" spans="1:7" x14ac:dyDescent="0.2">
      <c r="A3191" s="50">
        <v>68013</v>
      </c>
      <c r="B3191" s="50">
        <v>2015</v>
      </c>
      <c r="C3191" s="50" t="str">
        <f t="shared" si="49"/>
        <v>680132015</v>
      </c>
      <c r="D3191" s="50">
        <f>VLOOKUP(A3191,CATMUN!$B$2:$G$1123,6,0)</f>
        <v>15</v>
      </c>
      <c r="E3191" s="50" t="s">
        <v>1921</v>
      </c>
      <c r="F3191" s="50">
        <v>0</v>
      </c>
      <c r="G3191" s="50">
        <v>23350.427729999999</v>
      </c>
    </row>
    <row r="3192" spans="1:7" x14ac:dyDescent="0.2">
      <c r="A3192" s="50">
        <v>68013</v>
      </c>
      <c r="B3192" s="50">
        <v>2016</v>
      </c>
      <c r="C3192" s="50" t="str">
        <f t="shared" si="49"/>
        <v>680132016</v>
      </c>
      <c r="D3192" s="50">
        <f>VLOOKUP(A3192,CATMUN!$B$2:$G$1123,6,0)</f>
        <v>15</v>
      </c>
      <c r="E3192" s="50" t="s">
        <v>1921</v>
      </c>
      <c r="F3192" s="50">
        <v>0</v>
      </c>
      <c r="G3192" s="50">
        <v>25866452</v>
      </c>
    </row>
    <row r="3193" spans="1:7" x14ac:dyDescent="0.2">
      <c r="A3193" s="50">
        <v>68013</v>
      </c>
      <c r="B3193" s="50">
        <v>2017</v>
      </c>
      <c r="C3193" s="50" t="str">
        <f t="shared" si="49"/>
        <v>680132017</v>
      </c>
      <c r="D3193" s="50">
        <f>VLOOKUP(A3193,CATMUN!$B$2:$G$1123,6,0)</f>
        <v>15</v>
      </c>
      <c r="E3193" s="50" t="s">
        <v>1921</v>
      </c>
      <c r="F3193" s="50">
        <v>60</v>
      </c>
      <c r="G3193" s="50">
        <v>38136.226560000003</v>
      </c>
    </row>
    <row r="3194" spans="1:7" x14ac:dyDescent="0.2">
      <c r="A3194" s="50">
        <v>68013</v>
      </c>
      <c r="B3194" s="50">
        <v>2018</v>
      </c>
      <c r="C3194" s="50" t="str">
        <f t="shared" si="49"/>
        <v>680132018</v>
      </c>
      <c r="D3194" s="50">
        <f>VLOOKUP(A3194,CATMUN!$B$2:$G$1123,6,0)</f>
        <v>15</v>
      </c>
      <c r="E3194" s="50" t="s">
        <v>1921</v>
      </c>
      <c r="F3194" s="50">
        <v>0</v>
      </c>
      <c r="G3194" s="50">
        <v>27791024</v>
      </c>
    </row>
    <row r="3195" spans="1:7" x14ac:dyDescent="0.2">
      <c r="A3195" s="50">
        <v>68051</v>
      </c>
      <c r="B3195" s="50">
        <v>2015</v>
      </c>
      <c r="C3195" s="50" t="str">
        <f t="shared" si="49"/>
        <v>680512015</v>
      </c>
      <c r="D3195" s="50">
        <f>VLOOKUP(A3195,CATMUN!$B$2:$G$1123,6,0)</f>
        <v>15</v>
      </c>
      <c r="E3195" s="50" t="s">
        <v>1922</v>
      </c>
      <c r="F3195" s="50">
        <v>27071</v>
      </c>
      <c r="G3195" s="50">
        <v>23350.427729999999</v>
      </c>
    </row>
    <row r="3196" spans="1:7" x14ac:dyDescent="0.2">
      <c r="A3196" s="50">
        <v>68051</v>
      </c>
      <c r="B3196" s="50">
        <v>2016</v>
      </c>
      <c r="C3196" s="50" t="str">
        <f t="shared" si="49"/>
        <v>680512016</v>
      </c>
      <c r="D3196" s="50">
        <f>VLOOKUP(A3196,CATMUN!$B$2:$G$1123,6,0)</f>
        <v>15</v>
      </c>
      <c r="E3196" s="50" t="s">
        <v>1922</v>
      </c>
      <c r="F3196" s="50">
        <v>23604468</v>
      </c>
      <c r="G3196" s="50">
        <v>25866452</v>
      </c>
    </row>
    <row r="3197" spans="1:7" x14ac:dyDescent="0.2">
      <c r="A3197" s="50">
        <v>68051</v>
      </c>
      <c r="B3197" s="50">
        <v>2017</v>
      </c>
      <c r="C3197" s="50" t="str">
        <f t="shared" si="49"/>
        <v>680512017</v>
      </c>
      <c r="D3197" s="50">
        <f>VLOOKUP(A3197,CATMUN!$B$2:$G$1123,6,0)</f>
        <v>15</v>
      </c>
      <c r="E3197" s="50" t="s">
        <v>1922</v>
      </c>
      <c r="F3197" s="50">
        <v>12527</v>
      </c>
      <c r="G3197" s="50">
        <v>38136.226560000003</v>
      </c>
    </row>
    <row r="3198" spans="1:7" x14ac:dyDescent="0.2">
      <c r="A3198" s="50">
        <v>68051</v>
      </c>
      <c r="B3198" s="50">
        <v>2018</v>
      </c>
      <c r="C3198" s="50" t="str">
        <f t="shared" si="49"/>
        <v>680512018</v>
      </c>
      <c r="D3198" s="50">
        <f>VLOOKUP(A3198,CATMUN!$B$2:$G$1123,6,0)</f>
        <v>15</v>
      </c>
      <c r="E3198" s="50" t="s">
        <v>1922</v>
      </c>
      <c r="F3198" s="50">
        <v>23004970</v>
      </c>
      <c r="G3198" s="50">
        <v>27791024</v>
      </c>
    </row>
    <row r="3199" spans="1:7" x14ac:dyDescent="0.2">
      <c r="A3199" s="50">
        <v>68077</v>
      </c>
      <c r="B3199" s="50">
        <v>2015</v>
      </c>
      <c r="C3199" s="50" t="str">
        <f t="shared" si="49"/>
        <v>680772015</v>
      </c>
      <c r="D3199" s="50">
        <f>VLOOKUP(A3199,CATMUN!$B$2:$G$1123,6,0)</f>
        <v>14</v>
      </c>
      <c r="E3199" s="50" t="s">
        <v>1923</v>
      </c>
      <c r="F3199" s="50">
        <v>88796</v>
      </c>
      <c r="G3199" s="50">
        <v>338773.03129999997</v>
      </c>
    </row>
    <row r="3200" spans="1:7" x14ac:dyDescent="0.2">
      <c r="A3200" s="50">
        <v>68077</v>
      </c>
      <c r="B3200" s="50">
        <v>2016</v>
      </c>
      <c r="C3200" s="50" t="str">
        <f t="shared" si="49"/>
        <v>680772016</v>
      </c>
      <c r="D3200" s="50">
        <f>VLOOKUP(A3200,CATMUN!$B$2:$G$1123,6,0)</f>
        <v>14</v>
      </c>
      <c r="E3200" s="50" t="s">
        <v>1923</v>
      </c>
      <c r="F3200" s="50">
        <v>132021426</v>
      </c>
      <c r="G3200" s="50">
        <v>218762448</v>
      </c>
    </row>
    <row r="3201" spans="1:7" x14ac:dyDescent="0.2">
      <c r="A3201" s="50">
        <v>68077</v>
      </c>
      <c r="B3201" s="50">
        <v>2017</v>
      </c>
      <c r="C3201" s="50" t="str">
        <f t="shared" si="49"/>
        <v>680772017</v>
      </c>
      <c r="D3201" s="50">
        <f>VLOOKUP(A3201,CATMUN!$B$2:$G$1123,6,0)</f>
        <v>14</v>
      </c>
      <c r="E3201" s="50" t="s">
        <v>1923</v>
      </c>
      <c r="F3201" s="50">
        <v>73923</v>
      </c>
      <c r="G3201" s="50">
        <v>181327</v>
      </c>
    </row>
    <row r="3202" spans="1:7" x14ac:dyDescent="0.2">
      <c r="A3202" s="50">
        <v>68077</v>
      </c>
      <c r="B3202" s="50">
        <v>2018</v>
      </c>
      <c r="C3202" s="50" t="str">
        <f t="shared" si="49"/>
        <v>680772018</v>
      </c>
      <c r="D3202" s="50">
        <f>VLOOKUP(A3202,CATMUN!$B$2:$G$1123,6,0)</f>
        <v>14</v>
      </c>
      <c r="E3202" s="50" t="s">
        <v>1923</v>
      </c>
      <c r="F3202" s="50">
        <v>113449992</v>
      </c>
      <c r="G3202" s="50">
        <v>221394400</v>
      </c>
    </row>
    <row r="3203" spans="1:7" x14ac:dyDescent="0.2">
      <c r="A3203" s="50">
        <v>68079</v>
      </c>
      <c r="B3203" s="50">
        <v>2015</v>
      </c>
      <c r="C3203" s="50" t="str">
        <f t="shared" ref="C3203:C3266" si="50">A3203&amp;B3203</f>
        <v>680792015</v>
      </c>
      <c r="D3203" s="50">
        <f>VLOOKUP(A3203,CATMUN!$B$2:$G$1123,6,0)</f>
        <v>14</v>
      </c>
      <c r="E3203" s="50" t="s">
        <v>1924</v>
      </c>
      <c r="F3203" s="50">
        <v>18248</v>
      </c>
      <c r="G3203" s="50">
        <v>505977.6875</v>
      </c>
    </row>
    <row r="3204" spans="1:7" x14ac:dyDescent="0.2">
      <c r="A3204" s="50">
        <v>68079</v>
      </c>
      <c r="B3204" s="50">
        <v>2016</v>
      </c>
      <c r="C3204" s="50" t="str">
        <f t="shared" si="50"/>
        <v>680792016</v>
      </c>
      <c r="D3204" s="50">
        <f>VLOOKUP(A3204,CATMUN!$B$2:$G$1123,6,0)</f>
        <v>14</v>
      </c>
      <c r="E3204" s="50" t="s">
        <v>1924</v>
      </c>
      <c r="F3204" s="50">
        <v>31447450</v>
      </c>
      <c r="G3204" s="50">
        <v>530633504</v>
      </c>
    </row>
    <row r="3205" spans="1:7" x14ac:dyDescent="0.2">
      <c r="A3205" s="50">
        <v>68079</v>
      </c>
      <c r="B3205" s="50">
        <v>2017</v>
      </c>
      <c r="C3205" s="50" t="str">
        <f t="shared" si="50"/>
        <v>680792017</v>
      </c>
      <c r="D3205" s="50">
        <f>VLOOKUP(A3205,CATMUN!$B$2:$G$1123,6,0)</f>
        <v>14</v>
      </c>
      <c r="E3205" s="50" t="s">
        <v>1924</v>
      </c>
      <c r="F3205" s="50">
        <v>13719</v>
      </c>
      <c r="G3205" s="50">
        <v>444938.46879999997</v>
      </c>
    </row>
    <row r="3206" spans="1:7" x14ac:dyDescent="0.2">
      <c r="A3206" s="50">
        <v>68079</v>
      </c>
      <c r="B3206" s="50">
        <v>2018</v>
      </c>
      <c r="C3206" s="50" t="str">
        <f t="shared" si="50"/>
        <v>680792018</v>
      </c>
      <c r="D3206" s="50">
        <f>VLOOKUP(A3206,CATMUN!$B$2:$G$1123,6,0)</f>
        <v>14</v>
      </c>
      <c r="E3206" s="50" t="s">
        <v>1924</v>
      </c>
      <c r="F3206" s="50">
        <v>30252850</v>
      </c>
      <c r="G3206" s="50">
        <v>529757888</v>
      </c>
    </row>
    <row r="3207" spans="1:7" x14ac:dyDescent="0.2">
      <c r="A3207" s="50">
        <v>68081</v>
      </c>
      <c r="B3207" s="50">
        <v>2015</v>
      </c>
      <c r="C3207" s="50" t="str">
        <f t="shared" si="50"/>
        <v>680812015</v>
      </c>
      <c r="D3207" s="50">
        <f>VLOOKUP(A3207,CATMUN!$B$2:$G$1123,6,0)</f>
        <v>13</v>
      </c>
      <c r="E3207" s="50" t="s">
        <v>1925</v>
      </c>
      <c r="F3207" s="50">
        <v>15309321</v>
      </c>
      <c r="G3207" s="50">
        <v>1407439.5</v>
      </c>
    </row>
    <row r="3208" spans="1:7" x14ac:dyDescent="0.2">
      <c r="A3208" s="50">
        <v>68081</v>
      </c>
      <c r="B3208" s="50">
        <v>2016</v>
      </c>
      <c r="C3208" s="50" t="str">
        <f t="shared" si="50"/>
        <v>680812016</v>
      </c>
      <c r="D3208" s="50">
        <f>VLOOKUP(A3208,CATMUN!$B$2:$G$1123,6,0)</f>
        <v>13</v>
      </c>
      <c r="E3208" s="50" t="s">
        <v>1925</v>
      </c>
      <c r="F3208" s="50">
        <v>17252700000</v>
      </c>
      <c r="G3208" s="50">
        <v>1538270848</v>
      </c>
    </row>
    <row r="3209" spans="1:7" x14ac:dyDescent="0.2">
      <c r="A3209" s="50">
        <v>68081</v>
      </c>
      <c r="B3209" s="50">
        <v>2017</v>
      </c>
      <c r="C3209" s="50" t="str">
        <f t="shared" si="50"/>
        <v>680812017</v>
      </c>
      <c r="D3209" s="50">
        <f>VLOOKUP(A3209,CATMUN!$B$2:$G$1123,6,0)</f>
        <v>13</v>
      </c>
      <c r="E3209" s="50" t="s">
        <v>1925</v>
      </c>
      <c r="F3209" s="50">
        <v>17872485</v>
      </c>
      <c r="G3209" s="50">
        <v>1489632.125</v>
      </c>
    </row>
    <row r="3210" spans="1:7" x14ac:dyDescent="0.2">
      <c r="A3210" s="50">
        <v>68081</v>
      </c>
      <c r="B3210" s="50">
        <v>2018</v>
      </c>
      <c r="C3210" s="50" t="str">
        <f t="shared" si="50"/>
        <v>680812018</v>
      </c>
      <c r="D3210" s="50">
        <f>VLOOKUP(A3210,CATMUN!$B$2:$G$1123,6,0)</f>
        <v>13</v>
      </c>
      <c r="E3210" s="50" t="s">
        <v>1925</v>
      </c>
      <c r="F3210" s="50">
        <v>20743470000</v>
      </c>
      <c r="G3210" s="50">
        <v>1735159040</v>
      </c>
    </row>
    <row r="3211" spans="1:7" x14ac:dyDescent="0.2">
      <c r="A3211" s="50">
        <v>68092</v>
      </c>
      <c r="B3211" s="50">
        <v>2015</v>
      </c>
      <c r="C3211" s="50" t="str">
        <f t="shared" si="50"/>
        <v>680922015</v>
      </c>
      <c r="D3211" s="50">
        <f>VLOOKUP(A3211,CATMUN!$B$2:$G$1123,6,0)</f>
        <v>15</v>
      </c>
      <c r="E3211" s="50" t="s">
        <v>1926</v>
      </c>
      <c r="F3211" s="50">
        <v>60349</v>
      </c>
      <c r="G3211" s="50">
        <v>23350.427729999999</v>
      </c>
    </row>
    <row r="3212" spans="1:7" x14ac:dyDescent="0.2">
      <c r="A3212" s="50">
        <v>68092</v>
      </c>
      <c r="B3212" s="50">
        <v>2016</v>
      </c>
      <c r="C3212" s="50" t="str">
        <f t="shared" si="50"/>
        <v>680922016</v>
      </c>
      <c r="D3212" s="50">
        <f>VLOOKUP(A3212,CATMUN!$B$2:$G$1123,6,0)</f>
        <v>15</v>
      </c>
      <c r="E3212" s="50" t="s">
        <v>1926</v>
      </c>
      <c r="F3212" s="50">
        <v>45949189.409999996</v>
      </c>
      <c r="G3212" s="50">
        <v>25866452</v>
      </c>
    </row>
    <row r="3213" spans="1:7" x14ac:dyDescent="0.2">
      <c r="A3213" s="50">
        <v>68092</v>
      </c>
      <c r="B3213" s="50">
        <v>2017</v>
      </c>
      <c r="C3213" s="50" t="str">
        <f t="shared" si="50"/>
        <v>680922017</v>
      </c>
      <c r="D3213" s="50">
        <f>VLOOKUP(A3213,CATMUN!$B$2:$G$1123,6,0)</f>
        <v>15</v>
      </c>
      <c r="E3213" s="50" t="s">
        <v>1926</v>
      </c>
      <c r="F3213" s="50">
        <v>240183</v>
      </c>
      <c r="G3213" s="50">
        <v>38136.226560000003</v>
      </c>
    </row>
    <row r="3214" spans="1:7" x14ac:dyDescent="0.2">
      <c r="A3214" s="50">
        <v>68092</v>
      </c>
      <c r="B3214" s="50">
        <v>2018</v>
      </c>
      <c r="C3214" s="50" t="str">
        <f t="shared" si="50"/>
        <v>680922018</v>
      </c>
      <c r="D3214" s="50">
        <f>VLOOKUP(A3214,CATMUN!$B$2:$G$1123,6,0)</f>
        <v>15</v>
      </c>
      <c r="E3214" s="50" t="s">
        <v>1926</v>
      </c>
      <c r="F3214" s="50">
        <v>11828987</v>
      </c>
      <c r="G3214" s="50">
        <v>27791024</v>
      </c>
    </row>
    <row r="3215" spans="1:7" x14ac:dyDescent="0.2">
      <c r="A3215" s="50">
        <v>68101</v>
      </c>
      <c r="B3215" s="50">
        <v>2015</v>
      </c>
      <c r="C3215" s="50" t="str">
        <f t="shared" si="50"/>
        <v>681012015</v>
      </c>
      <c r="D3215" s="50">
        <f>VLOOKUP(A3215,CATMUN!$B$2:$G$1123,6,0)</f>
        <v>15</v>
      </c>
      <c r="E3215" s="50" t="s">
        <v>1242</v>
      </c>
      <c r="F3215" s="50">
        <v>16754</v>
      </c>
      <c r="G3215" s="50">
        <v>23350.427729999999</v>
      </c>
    </row>
    <row r="3216" spans="1:7" x14ac:dyDescent="0.2">
      <c r="A3216" s="50">
        <v>68101</v>
      </c>
      <c r="B3216" s="50">
        <v>2016</v>
      </c>
      <c r="C3216" s="50" t="str">
        <f t="shared" si="50"/>
        <v>681012016</v>
      </c>
      <c r="D3216" s="50">
        <f>VLOOKUP(A3216,CATMUN!$B$2:$G$1123,6,0)</f>
        <v>15</v>
      </c>
      <c r="E3216" s="50" t="s">
        <v>1242</v>
      </c>
      <c r="F3216" s="50">
        <v>9360001</v>
      </c>
      <c r="G3216" s="50">
        <v>25866452</v>
      </c>
    </row>
    <row r="3217" spans="1:7" x14ac:dyDescent="0.2">
      <c r="A3217" s="50">
        <v>68101</v>
      </c>
      <c r="B3217" s="50">
        <v>2017</v>
      </c>
      <c r="C3217" s="50" t="str">
        <f t="shared" si="50"/>
        <v>681012017</v>
      </c>
      <c r="D3217" s="50">
        <f>VLOOKUP(A3217,CATMUN!$B$2:$G$1123,6,0)</f>
        <v>15</v>
      </c>
      <c r="E3217" s="50" t="s">
        <v>1242</v>
      </c>
      <c r="F3217" s="50">
        <v>28160</v>
      </c>
      <c r="G3217" s="50">
        <v>38136.226560000003</v>
      </c>
    </row>
    <row r="3218" spans="1:7" x14ac:dyDescent="0.2">
      <c r="A3218" s="50">
        <v>68101</v>
      </c>
      <c r="B3218" s="50">
        <v>2018</v>
      </c>
      <c r="C3218" s="50" t="str">
        <f t="shared" si="50"/>
        <v>681012018</v>
      </c>
      <c r="D3218" s="50">
        <f>VLOOKUP(A3218,CATMUN!$B$2:$G$1123,6,0)</f>
        <v>15</v>
      </c>
      <c r="E3218" s="50" t="s">
        <v>1242</v>
      </c>
      <c r="F3218" s="50">
        <v>26681290</v>
      </c>
      <c r="G3218" s="50">
        <v>27791024</v>
      </c>
    </row>
    <row r="3219" spans="1:7" x14ac:dyDescent="0.2">
      <c r="A3219" s="50">
        <v>68121</v>
      </c>
      <c r="B3219" s="50">
        <v>2015</v>
      </c>
      <c r="C3219" s="50" t="str">
        <f t="shared" si="50"/>
        <v>681212015</v>
      </c>
      <c r="D3219" s="50">
        <f>VLOOKUP(A3219,CATMUN!$B$2:$G$1123,6,0)</f>
        <v>15</v>
      </c>
      <c r="E3219" s="50" t="s">
        <v>1558</v>
      </c>
      <c r="F3219" s="50">
        <v>499</v>
      </c>
      <c r="G3219" s="50">
        <v>23350.427729999999</v>
      </c>
    </row>
    <row r="3220" spans="1:7" x14ac:dyDescent="0.2">
      <c r="A3220" s="50">
        <v>68121</v>
      </c>
      <c r="B3220" s="50">
        <v>2016</v>
      </c>
      <c r="C3220" s="50" t="str">
        <f t="shared" si="50"/>
        <v>681212016</v>
      </c>
      <c r="D3220" s="50">
        <f>VLOOKUP(A3220,CATMUN!$B$2:$G$1123,6,0)</f>
        <v>15</v>
      </c>
      <c r="E3220" s="50" t="s">
        <v>1558</v>
      </c>
      <c r="F3220" s="50">
        <v>452560</v>
      </c>
      <c r="G3220" s="50">
        <v>25866452</v>
      </c>
    </row>
    <row r="3221" spans="1:7" x14ac:dyDescent="0.2">
      <c r="A3221" s="50">
        <v>68121</v>
      </c>
      <c r="B3221" s="50">
        <v>2017</v>
      </c>
      <c r="C3221" s="50" t="str">
        <f t="shared" si="50"/>
        <v>681212017</v>
      </c>
      <c r="D3221" s="50">
        <f>VLOOKUP(A3221,CATMUN!$B$2:$G$1123,6,0)</f>
        <v>15</v>
      </c>
      <c r="E3221" s="50" t="s">
        <v>1558</v>
      </c>
      <c r="F3221" s="50">
        <v>381</v>
      </c>
      <c r="G3221" s="50">
        <v>38136.226560000003</v>
      </c>
    </row>
    <row r="3222" spans="1:7" x14ac:dyDescent="0.2">
      <c r="A3222" s="50">
        <v>68121</v>
      </c>
      <c r="B3222" s="50">
        <v>2018</v>
      </c>
      <c r="C3222" s="50" t="str">
        <f t="shared" si="50"/>
        <v>681212018</v>
      </c>
      <c r="D3222" s="50">
        <f>VLOOKUP(A3222,CATMUN!$B$2:$G$1123,6,0)</f>
        <v>15</v>
      </c>
      <c r="E3222" s="50" t="s">
        <v>1558</v>
      </c>
      <c r="F3222" s="50">
        <v>518223</v>
      </c>
      <c r="G3222" s="50">
        <v>27791024</v>
      </c>
    </row>
    <row r="3223" spans="1:7" x14ac:dyDescent="0.2">
      <c r="A3223" s="50">
        <v>68132</v>
      </c>
      <c r="B3223" s="50">
        <v>2015</v>
      </c>
      <c r="C3223" s="50" t="str">
        <f t="shared" si="50"/>
        <v>681322015</v>
      </c>
      <c r="D3223" s="50">
        <f>VLOOKUP(A3223,CATMUN!$B$2:$G$1123,6,0)</f>
        <v>15</v>
      </c>
      <c r="E3223" s="50" t="s">
        <v>1927</v>
      </c>
      <c r="F3223" s="50">
        <v>8269</v>
      </c>
      <c r="G3223" s="50">
        <v>18925.23633</v>
      </c>
    </row>
    <row r="3224" spans="1:7" x14ac:dyDescent="0.2">
      <c r="A3224" s="50">
        <v>68132</v>
      </c>
      <c r="B3224" s="50">
        <v>2016</v>
      </c>
      <c r="C3224" s="50" t="str">
        <f t="shared" si="50"/>
        <v>681322016</v>
      </c>
      <c r="D3224" s="50">
        <f>VLOOKUP(A3224,CATMUN!$B$2:$G$1123,6,0)</f>
        <v>15</v>
      </c>
      <c r="E3224" s="50" t="s">
        <v>1927</v>
      </c>
      <c r="F3224" s="50">
        <v>19638787</v>
      </c>
      <c r="G3224" s="50">
        <v>28165158</v>
      </c>
    </row>
    <row r="3225" spans="1:7" x14ac:dyDescent="0.2">
      <c r="A3225" s="50">
        <v>68132</v>
      </c>
      <c r="B3225" s="50">
        <v>2017</v>
      </c>
      <c r="C3225" s="50" t="str">
        <f t="shared" si="50"/>
        <v>681322017</v>
      </c>
      <c r="D3225" s="50">
        <f>VLOOKUP(A3225,CATMUN!$B$2:$G$1123,6,0)</f>
        <v>15</v>
      </c>
      <c r="E3225" s="50" t="s">
        <v>1927</v>
      </c>
      <c r="F3225" s="50">
        <v>2065</v>
      </c>
      <c r="G3225" s="50">
        <v>16446.85742</v>
      </c>
    </row>
    <row r="3226" spans="1:7" x14ac:dyDescent="0.2">
      <c r="A3226" s="50">
        <v>68132</v>
      </c>
      <c r="B3226" s="50">
        <v>2018</v>
      </c>
      <c r="C3226" s="50" t="str">
        <f t="shared" si="50"/>
        <v>681322018</v>
      </c>
      <c r="D3226" s="50">
        <f>VLOOKUP(A3226,CATMUN!$B$2:$G$1123,6,0)</f>
        <v>15</v>
      </c>
      <c r="E3226" s="50" t="s">
        <v>1927</v>
      </c>
      <c r="F3226" s="50">
        <v>9703731</v>
      </c>
      <c r="G3226" s="50">
        <v>31061434</v>
      </c>
    </row>
    <row r="3227" spans="1:7" x14ac:dyDescent="0.2">
      <c r="A3227" s="50">
        <v>68147</v>
      </c>
      <c r="B3227" s="50">
        <v>2015</v>
      </c>
      <c r="C3227" s="50" t="str">
        <f t="shared" si="50"/>
        <v>681472015</v>
      </c>
      <c r="D3227" s="50">
        <f>VLOOKUP(A3227,CATMUN!$B$2:$G$1123,6,0)</f>
        <v>14</v>
      </c>
      <c r="E3227" s="50" t="s">
        <v>1928</v>
      </c>
      <c r="F3227" s="50">
        <v>6798</v>
      </c>
      <c r="G3227" s="50">
        <v>338773.03129999997</v>
      </c>
    </row>
    <row r="3228" spans="1:7" x14ac:dyDescent="0.2">
      <c r="A3228" s="50">
        <v>68147</v>
      </c>
      <c r="B3228" s="50">
        <v>2016</v>
      </c>
      <c r="C3228" s="50" t="str">
        <f t="shared" si="50"/>
        <v>681472016</v>
      </c>
      <c r="D3228" s="50">
        <f>VLOOKUP(A3228,CATMUN!$B$2:$G$1123,6,0)</f>
        <v>14</v>
      </c>
      <c r="E3228" s="50" t="s">
        <v>1928</v>
      </c>
      <c r="F3228" s="50">
        <v>11665108</v>
      </c>
      <c r="G3228" s="50">
        <v>218762448</v>
      </c>
    </row>
    <row r="3229" spans="1:7" x14ac:dyDescent="0.2">
      <c r="A3229" s="50">
        <v>68147</v>
      </c>
      <c r="B3229" s="50">
        <v>2017</v>
      </c>
      <c r="C3229" s="50" t="str">
        <f t="shared" si="50"/>
        <v>681472017</v>
      </c>
      <c r="D3229" s="50">
        <f>VLOOKUP(A3229,CATMUN!$B$2:$G$1123,6,0)</f>
        <v>14</v>
      </c>
      <c r="E3229" s="50" t="s">
        <v>1928</v>
      </c>
      <c r="F3229" s="50">
        <v>6770</v>
      </c>
      <c r="G3229" s="50">
        <v>181327</v>
      </c>
    </row>
    <row r="3230" spans="1:7" x14ac:dyDescent="0.2">
      <c r="A3230" s="50">
        <v>68147</v>
      </c>
      <c r="B3230" s="50">
        <v>2018</v>
      </c>
      <c r="C3230" s="50" t="str">
        <f t="shared" si="50"/>
        <v>681472018</v>
      </c>
      <c r="D3230" s="50">
        <f>VLOOKUP(A3230,CATMUN!$B$2:$G$1123,6,0)</f>
        <v>14</v>
      </c>
      <c r="E3230" s="50" t="s">
        <v>1928</v>
      </c>
      <c r="F3230" s="50">
        <v>7482143</v>
      </c>
      <c r="G3230" s="50">
        <v>221394400</v>
      </c>
    </row>
    <row r="3231" spans="1:7" x14ac:dyDescent="0.2">
      <c r="A3231" s="50">
        <v>68152</v>
      </c>
      <c r="B3231" s="50">
        <v>2015</v>
      </c>
      <c r="C3231" s="50" t="str">
        <f t="shared" si="50"/>
        <v>681522015</v>
      </c>
      <c r="D3231" s="50">
        <f>VLOOKUP(A3231,CATMUN!$B$2:$G$1123,6,0)</f>
        <v>15</v>
      </c>
      <c r="E3231" s="50" t="s">
        <v>1929</v>
      </c>
      <c r="F3231" s="50">
        <v>148</v>
      </c>
      <c r="G3231" s="50">
        <v>23350.427729999999</v>
      </c>
    </row>
    <row r="3232" spans="1:7" x14ac:dyDescent="0.2">
      <c r="A3232" s="50">
        <v>68152</v>
      </c>
      <c r="B3232" s="50">
        <v>2016</v>
      </c>
      <c r="C3232" s="50" t="str">
        <f t="shared" si="50"/>
        <v>681522016</v>
      </c>
      <c r="D3232" s="50">
        <f>VLOOKUP(A3232,CATMUN!$B$2:$G$1123,6,0)</f>
        <v>15</v>
      </c>
      <c r="E3232" s="50" t="s">
        <v>1929</v>
      </c>
      <c r="F3232" s="50">
        <v>104509</v>
      </c>
      <c r="G3232" s="50">
        <v>25866452</v>
      </c>
    </row>
    <row r="3233" spans="1:7" x14ac:dyDescent="0.2">
      <c r="A3233" s="50">
        <v>68152</v>
      </c>
      <c r="B3233" s="50">
        <v>2017</v>
      </c>
      <c r="C3233" s="50" t="str">
        <f t="shared" si="50"/>
        <v>681522017</v>
      </c>
      <c r="D3233" s="50">
        <f>VLOOKUP(A3233,CATMUN!$B$2:$G$1123,6,0)</f>
        <v>15</v>
      </c>
      <c r="E3233" s="50" t="s">
        <v>1929</v>
      </c>
      <c r="F3233" s="50">
        <v>2129</v>
      </c>
      <c r="G3233" s="50">
        <v>38136.226560000003</v>
      </c>
    </row>
    <row r="3234" spans="1:7" x14ac:dyDescent="0.2">
      <c r="A3234" s="50">
        <v>68152</v>
      </c>
      <c r="B3234" s="50">
        <v>2018</v>
      </c>
      <c r="C3234" s="50" t="str">
        <f t="shared" si="50"/>
        <v>681522018</v>
      </c>
      <c r="D3234" s="50">
        <f>VLOOKUP(A3234,CATMUN!$B$2:$G$1123,6,0)</f>
        <v>15</v>
      </c>
      <c r="E3234" s="50" t="s">
        <v>1929</v>
      </c>
      <c r="F3234" s="50">
        <v>125655</v>
      </c>
      <c r="G3234" s="50">
        <v>27791024</v>
      </c>
    </row>
    <row r="3235" spans="1:7" x14ac:dyDescent="0.2">
      <c r="A3235" s="50">
        <v>68160</v>
      </c>
      <c r="B3235" s="50">
        <v>2015</v>
      </c>
      <c r="C3235" s="50" t="str">
        <f t="shared" si="50"/>
        <v>681602015</v>
      </c>
      <c r="D3235" s="50">
        <f>VLOOKUP(A3235,CATMUN!$B$2:$G$1123,6,0)</f>
        <v>15</v>
      </c>
      <c r="E3235" s="50" t="s">
        <v>1930</v>
      </c>
      <c r="F3235" s="50">
        <v>16820</v>
      </c>
      <c r="G3235" s="50">
        <v>23350.427729999999</v>
      </c>
    </row>
    <row r="3236" spans="1:7" x14ac:dyDescent="0.2">
      <c r="A3236" s="50">
        <v>68160</v>
      </c>
      <c r="B3236" s="50">
        <v>2016</v>
      </c>
      <c r="C3236" s="50" t="str">
        <f t="shared" si="50"/>
        <v>681602016</v>
      </c>
      <c r="D3236" s="50">
        <f>VLOOKUP(A3236,CATMUN!$B$2:$G$1123,6,0)</f>
        <v>15</v>
      </c>
      <c r="E3236" s="50" t="s">
        <v>1930</v>
      </c>
      <c r="F3236" s="50">
        <v>693994</v>
      </c>
      <c r="G3236" s="50">
        <v>25866452</v>
      </c>
    </row>
    <row r="3237" spans="1:7" x14ac:dyDescent="0.2">
      <c r="A3237" s="50">
        <v>68160</v>
      </c>
      <c r="B3237" s="50">
        <v>2017</v>
      </c>
      <c r="C3237" s="50" t="str">
        <f t="shared" si="50"/>
        <v>681602017</v>
      </c>
      <c r="D3237" s="50">
        <f>VLOOKUP(A3237,CATMUN!$B$2:$G$1123,6,0)</f>
        <v>15</v>
      </c>
      <c r="E3237" s="50" t="s">
        <v>1930</v>
      </c>
      <c r="F3237" s="50">
        <v>1155</v>
      </c>
      <c r="G3237" s="50">
        <v>38136.226560000003</v>
      </c>
    </row>
    <row r="3238" spans="1:7" x14ac:dyDescent="0.2">
      <c r="A3238" s="50">
        <v>68160</v>
      </c>
      <c r="B3238" s="50">
        <v>2018</v>
      </c>
      <c r="C3238" s="50" t="str">
        <f t="shared" si="50"/>
        <v>681602018</v>
      </c>
      <c r="D3238" s="50">
        <f>VLOOKUP(A3238,CATMUN!$B$2:$G$1123,6,0)</f>
        <v>15</v>
      </c>
      <c r="E3238" s="50" t="s">
        <v>1930</v>
      </c>
      <c r="F3238" s="50">
        <v>316000</v>
      </c>
      <c r="G3238" s="50">
        <v>27791024</v>
      </c>
    </row>
    <row r="3239" spans="1:7" x14ac:dyDescent="0.2">
      <c r="A3239" s="50">
        <v>68162</v>
      </c>
      <c r="B3239" s="50">
        <v>2015</v>
      </c>
      <c r="C3239" s="50" t="str">
        <f t="shared" si="50"/>
        <v>681622015</v>
      </c>
      <c r="D3239" s="50">
        <f>VLOOKUP(A3239,CATMUN!$B$2:$G$1123,6,0)</f>
        <v>15</v>
      </c>
      <c r="E3239" s="50" t="s">
        <v>1931</v>
      </c>
      <c r="F3239" s="50">
        <v>730</v>
      </c>
      <c r="G3239" s="50">
        <v>23350.427729999999</v>
      </c>
    </row>
    <row r="3240" spans="1:7" x14ac:dyDescent="0.2">
      <c r="A3240" s="50">
        <v>68162</v>
      </c>
      <c r="B3240" s="50">
        <v>2016</v>
      </c>
      <c r="C3240" s="50" t="str">
        <f t="shared" si="50"/>
        <v>681622016</v>
      </c>
      <c r="D3240" s="50">
        <f>VLOOKUP(A3240,CATMUN!$B$2:$G$1123,6,0)</f>
        <v>15</v>
      </c>
      <c r="E3240" s="50" t="s">
        <v>1931</v>
      </c>
      <c r="F3240" s="50">
        <v>2179200</v>
      </c>
      <c r="G3240" s="50">
        <v>25866452</v>
      </c>
    </row>
    <row r="3241" spans="1:7" x14ac:dyDescent="0.2">
      <c r="A3241" s="50">
        <v>68162</v>
      </c>
      <c r="B3241" s="50">
        <v>2017</v>
      </c>
      <c r="C3241" s="50" t="str">
        <f t="shared" si="50"/>
        <v>681622017</v>
      </c>
      <c r="D3241" s="50">
        <f>VLOOKUP(A3241,CATMUN!$B$2:$G$1123,6,0)</f>
        <v>15</v>
      </c>
      <c r="E3241" s="50" t="s">
        <v>1931</v>
      </c>
      <c r="F3241" s="50">
        <v>1551</v>
      </c>
      <c r="G3241" s="50">
        <v>38136.226560000003</v>
      </c>
    </row>
    <row r="3242" spans="1:7" x14ac:dyDescent="0.2">
      <c r="A3242" s="50">
        <v>68162</v>
      </c>
      <c r="B3242" s="50">
        <v>2018</v>
      </c>
      <c r="C3242" s="50" t="str">
        <f t="shared" si="50"/>
        <v>681622018</v>
      </c>
      <c r="D3242" s="50">
        <f>VLOOKUP(A3242,CATMUN!$B$2:$G$1123,6,0)</f>
        <v>15</v>
      </c>
      <c r="E3242" s="50" t="s">
        <v>1931</v>
      </c>
      <c r="F3242" s="50">
        <v>962929</v>
      </c>
      <c r="G3242" s="50">
        <v>27791024</v>
      </c>
    </row>
    <row r="3243" spans="1:7" x14ac:dyDescent="0.2">
      <c r="A3243" s="50">
        <v>68167</v>
      </c>
      <c r="B3243" s="50">
        <v>2015</v>
      </c>
      <c r="C3243" s="50" t="str">
        <f t="shared" si="50"/>
        <v>681672015</v>
      </c>
      <c r="D3243" s="50">
        <f>VLOOKUP(A3243,CATMUN!$B$2:$G$1123,6,0)</f>
        <v>15</v>
      </c>
      <c r="E3243" s="50" t="s">
        <v>1932</v>
      </c>
      <c r="F3243" s="50">
        <v>17194</v>
      </c>
      <c r="G3243" s="50">
        <v>23350.427729999999</v>
      </c>
    </row>
    <row r="3244" spans="1:7" x14ac:dyDescent="0.2">
      <c r="A3244" s="50">
        <v>68167</v>
      </c>
      <c r="B3244" s="50">
        <v>2016</v>
      </c>
      <c r="C3244" s="50" t="str">
        <f t="shared" si="50"/>
        <v>681672016</v>
      </c>
      <c r="D3244" s="50">
        <f>VLOOKUP(A3244,CATMUN!$B$2:$G$1123,6,0)</f>
        <v>15</v>
      </c>
      <c r="E3244" s="50" t="s">
        <v>1932</v>
      </c>
      <c r="F3244" s="50">
        <v>13670911</v>
      </c>
      <c r="G3244" s="50">
        <v>25866452</v>
      </c>
    </row>
    <row r="3245" spans="1:7" x14ac:dyDescent="0.2">
      <c r="A3245" s="50">
        <v>68167</v>
      </c>
      <c r="B3245" s="50">
        <v>2017</v>
      </c>
      <c r="C3245" s="50" t="str">
        <f t="shared" si="50"/>
        <v>681672017</v>
      </c>
      <c r="D3245" s="50">
        <f>VLOOKUP(A3245,CATMUN!$B$2:$G$1123,6,0)</f>
        <v>15</v>
      </c>
      <c r="E3245" s="50" t="s">
        <v>1932</v>
      </c>
      <c r="F3245" s="50">
        <v>13252</v>
      </c>
      <c r="G3245" s="50">
        <v>38136.226560000003</v>
      </c>
    </row>
    <row r="3246" spans="1:7" x14ac:dyDescent="0.2">
      <c r="A3246" s="50">
        <v>68167</v>
      </c>
      <c r="B3246" s="50">
        <v>2018</v>
      </c>
      <c r="C3246" s="50" t="str">
        <f t="shared" si="50"/>
        <v>681672018</v>
      </c>
      <c r="D3246" s="50">
        <f>VLOOKUP(A3246,CATMUN!$B$2:$G$1123,6,0)</f>
        <v>15</v>
      </c>
      <c r="E3246" s="50" t="s">
        <v>1932</v>
      </c>
      <c r="F3246" s="50">
        <v>15669509.1</v>
      </c>
      <c r="G3246" s="50">
        <v>27791024</v>
      </c>
    </row>
    <row r="3247" spans="1:7" x14ac:dyDescent="0.2">
      <c r="A3247" s="50">
        <v>68169</v>
      </c>
      <c r="B3247" s="50">
        <v>2015</v>
      </c>
      <c r="C3247" s="50" t="str">
        <f t="shared" si="50"/>
        <v>681692015</v>
      </c>
      <c r="D3247" s="50">
        <f>VLOOKUP(A3247,CATMUN!$B$2:$G$1123,6,0)</f>
        <v>15</v>
      </c>
      <c r="E3247" s="50" t="s">
        <v>1933</v>
      </c>
      <c r="F3247" s="50">
        <v>0</v>
      </c>
      <c r="G3247" s="50">
        <v>100012.99219999999</v>
      </c>
    </row>
    <row r="3248" spans="1:7" x14ac:dyDescent="0.2">
      <c r="A3248" s="50">
        <v>68176</v>
      </c>
      <c r="B3248" s="50">
        <v>2015</v>
      </c>
      <c r="C3248" s="50" t="str">
        <f t="shared" si="50"/>
        <v>681762015</v>
      </c>
      <c r="D3248" s="50">
        <f>VLOOKUP(A3248,CATMUN!$B$2:$G$1123,6,0)</f>
        <v>15</v>
      </c>
      <c r="E3248" s="50" t="s">
        <v>1934</v>
      </c>
      <c r="F3248" s="50">
        <v>567</v>
      </c>
      <c r="G3248" s="50">
        <v>23350.427729999999</v>
      </c>
    </row>
    <row r="3249" spans="1:7" x14ac:dyDescent="0.2">
      <c r="A3249" s="50">
        <v>68176</v>
      </c>
      <c r="B3249" s="50">
        <v>2016</v>
      </c>
      <c r="C3249" s="50" t="str">
        <f t="shared" si="50"/>
        <v>681762016</v>
      </c>
      <c r="D3249" s="50">
        <f>VLOOKUP(A3249,CATMUN!$B$2:$G$1123,6,0)</f>
        <v>15</v>
      </c>
      <c r="E3249" s="50" t="s">
        <v>1934</v>
      </c>
      <c r="F3249" s="50">
        <v>896950</v>
      </c>
      <c r="G3249" s="50">
        <v>25866452</v>
      </c>
    </row>
    <row r="3250" spans="1:7" x14ac:dyDescent="0.2">
      <c r="A3250" s="50">
        <v>68176</v>
      </c>
      <c r="B3250" s="50">
        <v>2017</v>
      </c>
      <c r="C3250" s="50" t="str">
        <f t="shared" si="50"/>
        <v>681762017</v>
      </c>
      <c r="D3250" s="50">
        <f>VLOOKUP(A3250,CATMUN!$B$2:$G$1123,6,0)</f>
        <v>15</v>
      </c>
      <c r="E3250" s="50" t="s">
        <v>1934</v>
      </c>
      <c r="F3250" s="50">
        <v>1339</v>
      </c>
      <c r="G3250" s="50">
        <v>38136.226560000003</v>
      </c>
    </row>
    <row r="3251" spans="1:7" x14ac:dyDescent="0.2">
      <c r="A3251" s="50">
        <v>68176</v>
      </c>
      <c r="B3251" s="50">
        <v>2018</v>
      </c>
      <c r="C3251" s="50" t="str">
        <f t="shared" si="50"/>
        <v>681762018</v>
      </c>
      <c r="D3251" s="50">
        <f>VLOOKUP(A3251,CATMUN!$B$2:$G$1123,6,0)</f>
        <v>15</v>
      </c>
      <c r="E3251" s="50" t="s">
        <v>1934</v>
      </c>
      <c r="F3251" s="50">
        <v>1951528</v>
      </c>
      <c r="G3251" s="50">
        <v>27791024</v>
      </c>
    </row>
    <row r="3252" spans="1:7" x14ac:dyDescent="0.2">
      <c r="A3252" s="50">
        <v>68179</v>
      </c>
      <c r="B3252" s="50">
        <v>2018</v>
      </c>
      <c r="C3252" s="50" t="str">
        <f t="shared" si="50"/>
        <v>681792018</v>
      </c>
      <c r="D3252" s="50">
        <f>VLOOKUP(A3252,CATMUN!$B$2:$G$1123,6,0)</f>
        <v>15</v>
      </c>
      <c r="E3252" s="50" t="s">
        <v>1935</v>
      </c>
      <c r="F3252" s="50">
        <v>3362000</v>
      </c>
      <c r="G3252" s="50">
        <v>27791024</v>
      </c>
    </row>
    <row r="3253" spans="1:7" x14ac:dyDescent="0.2">
      <c r="A3253" s="50">
        <v>68190</v>
      </c>
      <c r="B3253" s="50">
        <v>2015</v>
      </c>
      <c r="C3253" s="50" t="str">
        <f t="shared" si="50"/>
        <v>681902015</v>
      </c>
      <c r="D3253" s="50">
        <f>VLOOKUP(A3253,CATMUN!$B$2:$G$1123,6,0)</f>
        <v>15</v>
      </c>
      <c r="E3253" s="50" t="s">
        <v>1936</v>
      </c>
      <c r="F3253" s="50">
        <v>296169</v>
      </c>
      <c r="G3253" s="50">
        <v>23350.427729999999</v>
      </c>
    </row>
    <row r="3254" spans="1:7" x14ac:dyDescent="0.2">
      <c r="A3254" s="50">
        <v>68190</v>
      </c>
      <c r="B3254" s="50">
        <v>2016</v>
      </c>
      <c r="C3254" s="50" t="str">
        <f t="shared" si="50"/>
        <v>681902016</v>
      </c>
      <c r="D3254" s="50">
        <f>VLOOKUP(A3254,CATMUN!$B$2:$G$1123,6,0)</f>
        <v>15</v>
      </c>
      <c r="E3254" s="50" t="s">
        <v>1936</v>
      </c>
      <c r="F3254" s="50">
        <v>297433486</v>
      </c>
      <c r="G3254" s="50">
        <v>25866452</v>
      </c>
    </row>
    <row r="3255" spans="1:7" x14ac:dyDescent="0.2">
      <c r="A3255" s="50">
        <v>68190</v>
      </c>
      <c r="B3255" s="50">
        <v>2017</v>
      </c>
      <c r="C3255" s="50" t="str">
        <f t="shared" si="50"/>
        <v>681902017</v>
      </c>
      <c r="D3255" s="50">
        <f>VLOOKUP(A3255,CATMUN!$B$2:$G$1123,6,0)</f>
        <v>15</v>
      </c>
      <c r="E3255" s="50" t="s">
        <v>1936</v>
      </c>
      <c r="F3255" s="50">
        <v>389833</v>
      </c>
      <c r="G3255" s="50">
        <v>38136.226560000003</v>
      </c>
    </row>
    <row r="3256" spans="1:7" x14ac:dyDescent="0.2">
      <c r="A3256" s="50">
        <v>68190</v>
      </c>
      <c r="B3256" s="50">
        <v>2018</v>
      </c>
      <c r="C3256" s="50" t="str">
        <f t="shared" si="50"/>
        <v>681902018</v>
      </c>
      <c r="D3256" s="50">
        <f>VLOOKUP(A3256,CATMUN!$B$2:$G$1123,6,0)</f>
        <v>15</v>
      </c>
      <c r="E3256" s="50" t="s">
        <v>1936</v>
      </c>
      <c r="F3256" s="50">
        <v>238040691</v>
      </c>
      <c r="G3256" s="50">
        <v>27791024</v>
      </c>
    </row>
    <row r="3257" spans="1:7" x14ac:dyDescent="0.2">
      <c r="A3257" s="50">
        <v>68207</v>
      </c>
      <c r="B3257" s="50">
        <v>2015</v>
      </c>
      <c r="C3257" s="50" t="str">
        <f t="shared" si="50"/>
        <v>682072015</v>
      </c>
      <c r="D3257" s="50">
        <f>VLOOKUP(A3257,CATMUN!$B$2:$G$1123,6,0)</f>
        <v>15</v>
      </c>
      <c r="E3257" s="50" t="s">
        <v>1937</v>
      </c>
      <c r="F3257" s="50">
        <v>829</v>
      </c>
      <c r="G3257" s="50">
        <v>23350.427729999999</v>
      </c>
    </row>
    <row r="3258" spans="1:7" x14ac:dyDescent="0.2">
      <c r="A3258" s="50">
        <v>68207</v>
      </c>
      <c r="B3258" s="50">
        <v>2016</v>
      </c>
      <c r="C3258" s="50" t="str">
        <f t="shared" si="50"/>
        <v>682072016</v>
      </c>
      <c r="D3258" s="50">
        <f>VLOOKUP(A3258,CATMUN!$B$2:$G$1123,6,0)</f>
        <v>15</v>
      </c>
      <c r="E3258" s="50" t="s">
        <v>1937</v>
      </c>
      <c r="F3258" s="50">
        <v>1732000</v>
      </c>
      <c r="G3258" s="50">
        <v>25866452</v>
      </c>
    </row>
    <row r="3259" spans="1:7" x14ac:dyDescent="0.2">
      <c r="A3259" s="50">
        <v>68207</v>
      </c>
      <c r="B3259" s="50">
        <v>2017</v>
      </c>
      <c r="C3259" s="50" t="str">
        <f t="shared" si="50"/>
        <v>682072017</v>
      </c>
      <c r="D3259" s="50">
        <f>VLOOKUP(A3259,CATMUN!$B$2:$G$1123,6,0)</f>
        <v>15</v>
      </c>
      <c r="E3259" s="50" t="s">
        <v>1937</v>
      </c>
      <c r="F3259" s="50">
        <v>0</v>
      </c>
      <c r="G3259" s="50">
        <v>38136.226560000003</v>
      </c>
    </row>
    <row r="3260" spans="1:7" x14ac:dyDescent="0.2">
      <c r="A3260" s="50">
        <v>68207</v>
      </c>
      <c r="B3260" s="50">
        <v>2018</v>
      </c>
      <c r="C3260" s="50" t="str">
        <f t="shared" si="50"/>
        <v>682072018</v>
      </c>
      <c r="D3260" s="50">
        <f>VLOOKUP(A3260,CATMUN!$B$2:$G$1123,6,0)</f>
        <v>15</v>
      </c>
      <c r="E3260" s="50" t="s">
        <v>1937</v>
      </c>
      <c r="F3260" s="50">
        <v>173000</v>
      </c>
      <c r="G3260" s="50">
        <v>27791024</v>
      </c>
    </row>
    <row r="3261" spans="1:7" x14ac:dyDescent="0.2">
      <c r="A3261" s="50">
        <v>68209</v>
      </c>
      <c r="B3261" s="50">
        <v>2015</v>
      </c>
      <c r="C3261" s="50" t="str">
        <f t="shared" si="50"/>
        <v>682092015</v>
      </c>
      <c r="D3261" s="50">
        <f>VLOOKUP(A3261,CATMUN!$B$2:$G$1123,6,0)</f>
        <v>15</v>
      </c>
      <c r="E3261" s="50" t="s">
        <v>1938</v>
      </c>
      <c r="F3261" s="50">
        <v>1615</v>
      </c>
      <c r="G3261" s="50">
        <v>100012.99219999999</v>
      </c>
    </row>
    <row r="3262" spans="1:7" x14ac:dyDescent="0.2">
      <c r="A3262" s="50">
        <v>68209</v>
      </c>
      <c r="B3262" s="50">
        <v>2016</v>
      </c>
      <c r="C3262" s="50" t="str">
        <f t="shared" si="50"/>
        <v>682092016</v>
      </c>
      <c r="D3262" s="50">
        <f>VLOOKUP(A3262,CATMUN!$B$2:$G$1123,6,0)</f>
        <v>15</v>
      </c>
      <c r="E3262" s="50" t="s">
        <v>1938</v>
      </c>
      <c r="F3262" s="50">
        <v>1813150</v>
      </c>
      <c r="G3262" s="50">
        <v>89622032</v>
      </c>
    </row>
    <row r="3263" spans="1:7" x14ac:dyDescent="0.2">
      <c r="A3263" s="50">
        <v>68209</v>
      </c>
      <c r="B3263" s="50">
        <v>2017</v>
      </c>
      <c r="C3263" s="50" t="str">
        <f t="shared" si="50"/>
        <v>682092017</v>
      </c>
      <c r="D3263" s="50">
        <f>VLOOKUP(A3263,CATMUN!$B$2:$G$1123,6,0)</f>
        <v>15</v>
      </c>
      <c r="E3263" s="50" t="s">
        <v>1938</v>
      </c>
      <c r="F3263" s="50">
        <v>1337</v>
      </c>
      <c r="G3263" s="50">
        <v>101419.7031</v>
      </c>
    </row>
    <row r="3264" spans="1:7" x14ac:dyDescent="0.2">
      <c r="A3264" s="50">
        <v>68209</v>
      </c>
      <c r="B3264" s="50">
        <v>2018</v>
      </c>
      <c r="C3264" s="50" t="str">
        <f t="shared" si="50"/>
        <v>682092018</v>
      </c>
      <c r="D3264" s="50">
        <f>VLOOKUP(A3264,CATMUN!$B$2:$G$1123,6,0)</f>
        <v>15</v>
      </c>
      <c r="E3264" s="50" t="s">
        <v>1938</v>
      </c>
      <c r="F3264" s="50">
        <v>2421620</v>
      </c>
      <c r="G3264" s="50">
        <v>135966816</v>
      </c>
    </row>
    <row r="3265" spans="1:7" x14ac:dyDescent="0.2">
      <c r="A3265" s="50">
        <v>68211</v>
      </c>
      <c r="B3265" s="50">
        <v>2015</v>
      </c>
      <c r="C3265" s="50" t="str">
        <f t="shared" si="50"/>
        <v>682112015</v>
      </c>
      <c r="D3265" s="50">
        <f>VLOOKUP(A3265,CATMUN!$B$2:$G$1123,6,0)</f>
        <v>15</v>
      </c>
      <c r="E3265" s="50" t="s">
        <v>1939</v>
      </c>
      <c r="F3265" s="50">
        <v>1259</v>
      </c>
      <c r="G3265" s="50">
        <v>23350.427729999999</v>
      </c>
    </row>
    <row r="3266" spans="1:7" x14ac:dyDescent="0.2">
      <c r="A3266" s="50">
        <v>68211</v>
      </c>
      <c r="B3266" s="50">
        <v>2016</v>
      </c>
      <c r="C3266" s="50" t="str">
        <f t="shared" si="50"/>
        <v>682112016</v>
      </c>
      <c r="D3266" s="50">
        <f>VLOOKUP(A3266,CATMUN!$B$2:$G$1123,6,0)</f>
        <v>15</v>
      </c>
      <c r="E3266" s="50" t="s">
        <v>1939</v>
      </c>
      <c r="F3266" s="50">
        <v>4606552</v>
      </c>
      <c r="G3266" s="50">
        <v>25866452</v>
      </c>
    </row>
    <row r="3267" spans="1:7" x14ac:dyDescent="0.2">
      <c r="A3267" s="50">
        <v>68211</v>
      </c>
      <c r="B3267" s="50">
        <v>2017</v>
      </c>
      <c r="C3267" s="50" t="str">
        <f t="shared" ref="C3267:C3330" si="51">A3267&amp;B3267</f>
        <v>682112017</v>
      </c>
      <c r="D3267" s="50">
        <f>VLOOKUP(A3267,CATMUN!$B$2:$G$1123,6,0)</f>
        <v>15</v>
      </c>
      <c r="E3267" s="50" t="s">
        <v>1939</v>
      </c>
      <c r="F3267" s="50">
        <v>2265</v>
      </c>
      <c r="G3267" s="50">
        <v>38136.226560000003</v>
      </c>
    </row>
    <row r="3268" spans="1:7" x14ac:dyDescent="0.2">
      <c r="A3268" s="50">
        <v>68211</v>
      </c>
      <c r="B3268" s="50">
        <v>2018</v>
      </c>
      <c r="C3268" s="50" t="str">
        <f t="shared" si="51"/>
        <v>682112018</v>
      </c>
      <c r="D3268" s="50">
        <f>VLOOKUP(A3268,CATMUN!$B$2:$G$1123,6,0)</f>
        <v>15</v>
      </c>
      <c r="E3268" s="50" t="s">
        <v>1939</v>
      </c>
      <c r="F3268" s="50">
        <v>2810692</v>
      </c>
      <c r="G3268" s="50">
        <v>27791024</v>
      </c>
    </row>
    <row r="3269" spans="1:7" x14ac:dyDescent="0.2">
      <c r="A3269" s="50">
        <v>68217</v>
      </c>
      <c r="B3269" s="50">
        <v>2015</v>
      </c>
      <c r="C3269" s="50" t="str">
        <f t="shared" si="51"/>
        <v>682172015</v>
      </c>
      <c r="D3269" s="50">
        <f>VLOOKUP(A3269,CATMUN!$B$2:$G$1123,6,0)</f>
        <v>15</v>
      </c>
      <c r="E3269" s="50" t="s">
        <v>1940</v>
      </c>
      <c r="F3269" s="50">
        <v>2245</v>
      </c>
      <c r="G3269" s="50">
        <v>23350.427729999999</v>
      </c>
    </row>
    <row r="3270" spans="1:7" x14ac:dyDescent="0.2">
      <c r="A3270" s="50">
        <v>68217</v>
      </c>
      <c r="B3270" s="50">
        <v>2016</v>
      </c>
      <c r="C3270" s="50" t="str">
        <f t="shared" si="51"/>
        <v>682172016</v>
      </c>
      <c r="D3270" s="50">
        <f>VLOOKUP(A3270,CATMUN!$B$2:$G$1123,6,0)</f>
        <v>15</v>
      </c>
      <c r="E3270" s="50" t="s">
        <v>1940</v>
      </c>
      <c r="F3270" s="50">
        <v>1558875</v>
      </c>
      <c r="G3270" s="50">
        <v>25866452</v>
      </c>
    </row>
    <row r="3271" spans="1:7" x14ac:dyDescent="0.2">
      <c r="A3271" s="50">
        <v>68217</v>
      </c>
      <c r="B3271" s="50">
        <v>2017</v>
      </c>
      <c r="C3271" s="50" t="str">
        <f t="shared" si="51"/>
        <v>682172017</v>
      </c>
      <c r="D3271" s="50">
        <f>VLOOKUP(A3271,CATMUN!$B$2:$G$1123,6,0)</f>
        <v>15</v>
      </c>
      <c r="E3271" s="50" t="s">
        <v>1940</v>
      </c>
      <c r="F3271" s="50">
        <v>1668</v>
      </c>
      <c r="G3271" s="50">
        <v>38136.226560000003</v>
      </c>
    </row>
    <row r="3272" spans="1:7" x14ac:dyDescent="0.2">
      <c r="A3272" s="50">
        <v>68217</v>
      </c>
      <c r="B3272" s="50">
        <v>2018</v>
      </c>
      <c r="C3272" s="50" t="str">
        <f t="shared" si="51"/>
        <v>682172018</v>
      </c>
      <c r="D3272" s="50">
        <f>VLOOKUP(A3272,CATMUN!$B$2:$G$1123,6,0)</f>
        <v>15</v>
      </c>
      <c r="E3272" s="50" t="s">
        <v>1940</v>
      </c>
      <c r="F3272" s="50">
        <v>2166000</v>
      </c>
      <c r="G3272" s="50">
        <v>27791024</v>
      </c>
    </row>
    <row r="3273" spans="1:7" x14ac:dyDescent="0.2">
      <c r="A3273" s="50">
        <v>68229</v>
      </c>
      <c r="B3273" s="50">
        <v>2015</v>
      </c>
      <c r="C3273" s="50" t="str">
        <f t="shared" si="51"/>
        <v>682292015</v>
      </c>
      <c r="D3273" s="50">
        <f>VLOOKUP(A3273,CATMUN!$B$2:$G$1123,6,0)</f>
        <v>15</v>
      </c>
      <c r="E3273" s="50" t="s">
        <v>1941</v>
      </c>
      <c r="F3273" s="50">
        <v>15697</v>
      </c>
      <c r="G3273" s="50">
        <v>23350.427729999999</v>
      </c>
    </row>
    <row r="3274" spans="1:7" x14ac:dyDescent="0.2">
      <c r="A3274" s="50">
        <v>68229</v>
      </c>
      <c r="B3274" s="50">
        <v>2016</v>
      </c>
      <c r="C3274" s="50" t="str">
        <f t="shared" si="51"/>
        <v>682292016</v>
      </c>
      <c r="D3274" s="50">
        <f>VLOOKUP(A3274,CATMUN!$B$2:$G$1123,6,0)</f>
        <v>15</v>
      </c>
      <c r="E3274" s="50" t="s">
        <v>1941</v>
      </c>
      <c r="F3274" s="50">
        <v>9177622</v>
      </c>
      <c r="G3274" s="50">
        <v>25866452</v>
      </c>
    </row>
    <row r="3275" spans="1:7" x14ac:dyDescent="0.2">
      <c r="A3275" s="50">
        <v>68229</v>
      </c>
      <c r="B3275" s="50">
        <v>2017</v>
      </c>
      <c r="C3275" s="50" t="str">
        <f t="shared" si="51"/>
        <v>682292017</v>
      </c>
      <c r="D3275" s="50">
        <f>VLOOKUP(A3275,CATMUN!$B$2:$G$1123,6,0)</f>
        <v>15</v>
      </c>
      <c r="E3275" s="50" t="s">
        <v>1941</v>
      </c>
      <c r="F3275" s="50">
        <v>12727</v>
      </c>
      <c r="G3275" s="50">
        <v>38136.226560000003</v>
      </c>
    </row>
    <row r="3276" spans="1:7" x14ac:dyDescent="0.2">
      <c r="A3276" s="50">
        <v>68229</v>
      </c>
      <c r="B3276" s="50">
        <v>2018</v>
      </c>
      <c r="C3276" s="50" t="str">
        <f t="shared" si="51"/>
        <v>682292018</v>
      </c>
      <c r="D3276" s="50">
        <f>VLOOKUP(A3276,CATMUN!$B$2:$G$1123,6,0)</f>
        <v>15</v>
      </c>
      <c r="E3276" s="50" t="s">
        <v>1941</v>
      </c>
      <c r="F3276" s="50">
        <v>23056648</v>
      </c>
      <c r="G3276" s="50">
        <v>27791024</v>
      </c>
    </row>
    <row r="3277" spans="1:7" x14ac:dyDescent="0.2">
      <c r="A3277" s="50">
        <v>68235</v>
      </c>
      <c r="B3277" s="50">
        <v>2015</v>
      </c>
      <c r="C3277" s="50" t="str">
        <f t="shared" si="51"/>
        <v>682352015</v>
      </c>
      <c r="D3277" s="50">
        <f>VLOOKUP(A3277,CATMUN!$B$2:$G$1123,6,0)</f>
        <v>15</v>
      </c>
      <c r="E3277" s="50" t="s">
        <v>1942</v>
      </c>
      <c r="F3277" s="50">
        <v>18770</v>
      </c>
      <c r="G3277" s="50">
        <v>100012.99219999999</v>
      </c>
    </row>
    <row r="3278" spans="1:7" x14ac:dyDescent="0.2">
      <c r="A3278" s="50">
        <v>68235</v>
      </c>
      <c r="B3278" s="50">
        <v>2016</v>
      </c>
      <c r="C3278" s="50" t="str">
        <f t="shared" si="51"/>
        <v>682352016</v>
      </c>
      <c r="D3278" s="50">
        <f>VLOOKUP(A3278,CATMUN!$B$2:$G$1123,6,0)</f>
        <v>15</v>
      </c>
      <c r="E3278" s="50" t="s">
        <v>1942</v>
      </c>
      <c r="F3278" s="50">
        <v>20668822.309999999</v>
      </c>
      <c r="G3278" s="50">
        <v>89622032</v>
      </c>
    </row>
    <row r="3279" spans="1:7" x14ac:dyDescent="0.2">
      <c r="A3279" s="50">
        <v>68235</v>
      </c>
      <c r="B3279" s="50">
        <v>2017</v>
      </c>
      <c r="C3279" s="50" t="str">
        <f t="shared" si="51"/>
        <v>682352017</v>
      </c>
      <c r="D3279" s="50">
        <f>VLOOKUP(A3279,CATMUN!$B$2:$G$1123,6,0)</f>
        <v>15</v>
      </c>
      <c r="E3279" s="50" t="s">
        <v>1942</v>
      </c>
      <c r="F3279" s="50">
        <v>24606</v>
      </c>
      <c r="G3279" s="50">
        <v>101419.7031</v>
      </c>
    </row>
    <row r="3280" spans="1:7" x14ac:dyDescent="0.2">
      <c r="A3280" s="50">
        <v>68235</v>
      </c>
      <c r="B3280" s="50">
        <v>2018</v>
      </c>
      <c r="C3280" s="50" t="str">
        <f t="shared" si="51"/>
        <v>682352018</v>
      </c>
      <c r="D3280" s="50">
        <f>VLOOKUP(A3280,CATMUN!$B$2:$G$1123,6,0)</f>
        <v>15</v>
      </c>
      <c r="E3280" s="50" t="s">
        <v>1942</v>
      </c>
      <c r="F3280" s="50">
        <v>21959767</v>
      </c>
      <c r="G3280" s="50">
        <v>135966816</v>
      </c>
    </row>
    <row r="3281" spans="1:7" x14ac:dyDescent="0.2">
      <c r="A3281" s="50">
        <v>68245</v>
      </c>
      <c r="B3281" s="50">
        <v>2015</v>
      </c>
      <c r="C3281" s="50" t="str">
        <f t="shared" si="51"/>
        <v>682452015</v>
      </c>
      <c r="D3281" s="50">
        <f>VLOOKUP(A3281,CATMUN!$B$2:$G$1123,6,0)</f>
        <v>15</v>
      </c>
      <c r="E3281" s="50" t="s">
        <v>1943</v>
      </c>
      <c r="F3281" s="50">
        <v>437</v>
      </c>
      <c r="G3281" s="50">
        <v>23350.427729999999</v>
      </c>
    </row>
    <row r="3282" spans="1:7" x14ac:dyDescent="0.2">
      <c r="A3282" s="50">
        <v>68245</v>
      </c>
      <c r="B3282" s="50">
        <v>2016</v>
      </c>
      <c r="C3282" s="50" t="str">
        <f t="shared" si="51"/>
        <v>682452016</v>
      </c>
      <c r="D3282" s="50">
        <f>VLOOKUP(A3282,CATMUN!$B$2:$G$1123,6,0)</f>
        <v>15</v>
      </c>
      <c r="E3282" s="50" t="s">
        <v>1943</v>
      </c>
      <c r="F3282" s="50">
        <v>426610</v>
      </c>
      <c r="G3282" s="50">
        <v>25866452</v>
      </c>
    </row>
    <row r="3283" spans="1:7" x14ac:dyDescent="0.2">
      <c r="A3283" s="50">
        <v>68245</v>
      </c>
      <c r="B3283" s="50">
        <v>2017</v>
      </c>
      <c r="C3283" s="50" t="str">
        <f t="shared" si="51"/>
        <v>682452017</v>
      </c>
      <c r="D3283" s="50">
        <f>VLOOKUP(A3283,CATMUN!$B$2:$G$1123,6,0)</f>
        <v>15</v>
      </c>
      <c r="E3283" s="50" t="s">
        <v>1943</v>
      </c>
      <c r="F3283" s="50">
        <v>387</v>
      </c>
      <c r="G3283" s="50">
        <v>38136.226560000003</v>
      </c>
    </row>
    <row r="3284" spans="1:7" x14ac:dyDescent="0.2">
      <c r="A3284" s="50">
        <v>68245</v>
      </c>
      <c r="B3284" s="50">
        <v>2018</v>
      </c>
      <c r="C3284" s="50" t="str">
        <f t="shared" si="51"/>
        <v>682452018</v>
      </c>
      <c r="D3284" s="50">
        <f>VLOOKUP(A3284,CATMUN!$B$2:$G$1123,6,0)</f>
        <v>15</v>
      </c>
      <c r="E3284" s="50" t="s">
        <v>1943</v>
      </c>
      <c r="F3284" s="50">
        <v>448520</v>
      </c>
      <c r="G3284" s="50">
        <v>27791024</v>
      </c>
    </row>
    <row r="3285" spans="1:7" x14ac:dyDescent="0.2">
      <c r="A3285" s="50">
        <v>68250</v>
      </c>
      <c r="B3285" s="50">
        <v>2015</v>
      </c>
      <c r="C3285" s="50" t="str">
        <f t="shared" si="51"/>
        <v>682502015</v>
      </c>
      <c r="D3285" s="50">
        <f>VLOOKUP(A3285,CATMUN!$B$2:$G$1123,6,0)</f>
        <v>15</v>
      </c>
      <c r="E3285" s="50" t="s">
        <v>1257</v>
      </c>
      <c r="F3285" s="50">
        <v>314</v>
      </c>
      <c r="G3285" s="50">
        <v>23350.427729999999</v>
      </c>
    </row>
    <row r="3286" spans="1:7" x14ac:dyDescent="0.2">
      <c r="A3286" s="50">
        <v>68250</v>
      </c>
      <c r="B3286" s="50">
        <v>2016</v>
      </c>
      <c r="C3286" s="50" t="str">
        <f t="shared" si="51"/>
        <v>682502016</v>
      </c>
      <c r="D3286" s="50">
        <f>VLOOKUP(A3286,CATMUN!$B$2:$G$1123,6,0)</f>
        <v>15</v>
      </c>
      <c r="E3286" s="50" t="s">
        <v>1257</v>
      </c>
      <c r="F3286" s="50">
        <v>230350</v>
      </c>
      <c r="G3286" s="50">
        <v>25866452</v>
      </c>
    </row>
    <row r="3287" spans="1:7" x14ac:dyDescent="0.2">
      <c r="A3287" s="50">
        <v>68250</v>
      </c>
      <c r="B3287" s="50">
        <v>2017</v>
      </c>
      <c r="C3287" s="50" t="str">
        <f t="shared" si="51"/>
        <v>682502017</v>
      </c>
      <c r="D3287" s="50">
        <f>VLOOKUP(A3287,CATMUN!$B$2:$G$1123,6,0)</f>
        <v>15</v>
      </c>
      <c r="E3287" s="50" t="s">
        <v>1257</v>
      </c>
      <c r="F3287" s="50">
        <v>560</v>
      </c>
      <c r="G3287" s="50">
        <v>38136.226560000003</v>
      </c>
    </row>
    <row r="3288" spans="1:7" x14ac:dyDescent="0.2">
      <c r="A3288" s="50">
        <v>68250</v>
      </c>
      <c r="B3288" s="50">
        <v>2018</v>
      </c>
      <c r="C3288" s="50" t="str">
        <f t="shared" si="51"/>
        <v>682502018</v>
      </c>
      <c r="D3288" s="50">
        <f>VLOOKUP(A3288,CATMUN!$B$2:$G$1123,6,0)</f>
        <v>15</v>
      </c>
      <c r="E3288" s="50" t="s">
        <v>1257</v>
      </c>
      <c r="F3288" s="50">
        <v>447400</v>
      </c>
      <c r="G3288" s="50">
        <v>27791024</v>
      </c>
    </row>
    <row r="3289" spans="1:7" x14ac:dyDescent="0.2">
      <c r="A3289" s="50">
        <v>68255</v>
      </c>
      <c r="B3289" s="50">
        <v>2015</v>
      </c>
      <c r="C3289" s="50" t="str">
        <f t="shared" si="51"/>
        <v>682552015</v>
      </c>
      <c r="D3289" s="50">
        <f>VLOOKUP(A3289,CATMUN!$B$2:$G$1123,6,0)</f>
        <v>15</v>
      </c>
      <c r="E3289" s="50" t="s">
        <v>1944</v>
      </c>
      <c r="F3289" s="50">
        <v>8345</v>
      </c>
      <c r="G3289" s="50">
        <v>23350.427729999999</v>
      </c>
    </row>
    <row r="3290" spans="1:7" x14ac:dyDescent="0.2">
      <c r="A3290" s="50">
        <v>68255</v>
      </c>
      <c r="B3290" s="50">
        <v>2016</v>
      </c>
      <c r="C3290" s="50" t="str">
        <f t="shared" si="51"/>
        <v>682552016</v>
      </c>
      <c r="D3290" s="50">
        <f>VLOOKUP(A3290,CATMUN!$B$2:$G$1123,6,0)</f>
        <v>15</v>
      </c>
      <c r="E3290" s="50" t="s">
        <v>1944</v>
      </c>
      <c r="F3290" s="50">
        <v>0</v>
      </c>
      <c r="G3290" s="50">
        <v>25866452</v>
      </c>
    </row>
    <row r="3291" spans="1:7" x14ac:dyDescent="0.2">
      <c r="A3291" s="50">
        <v>68255</v>
      </c>
      <c r="B3291" s="50">
        <v>2017</v>
      </c>
      <c r="C3291" s="50" t="str">
        <f t="shared" si="51"/>
        <v>682552017</v>
      </c>
      <c r="D3291" s="50">
        <f>VLOOKUP(A3291,CATMUN!$B$2:$G$1123,6,0)</f>
        <v>15</v>
      </c>
      <c r="E3291" s="50" t="s">
        <v>1944</v>
      </c>
      <c r="F3291" s="50">
        <v>17839</v>
      </c>
      <c r="G3291" s="50">
        <v>38136.226560000003</v>
      </c>
    </row>
    <row r="3292" spans="1:7" x14ac:dyDescent="0.2">
      <c r="A3292" s="50">
        <v>68255</v>
      </c>
      <c r="B3292" s="50">
        <v>2018</v>
      </c>
      <c r="C3292" s="50" t="str">
        <f t="shared" si="51"/>
        <v>682552018</v>
      </c>
      <c r="D3292" s="50">
        <f>VLOOKUP(A3292,CATMUN!$B$2:$G$1123,6,0)</f>
        <v>15</v>
      </c>
      <c r="E3292" s="50" t="s">
        <v>1944</v>
      </c>
      <c r="F3292" s="50">
        <v>7259594</v>
      </c>
      <c r="G3292" s="50">
        <v>27791024</v>
      </c>
    </row>
    <row r="3293" spans="1:7" x14ac:dyDescent="0.2">
      <c r="A3293" s="50">
        <v>68264</v>
      </c>
      <c r="B3293" s="50">
        <v>2015</v>
      </c>
      <c r="C3293" s="50" t="str">
        <f t="shared" si="51"/>
        <v>682642015</v>
      </c>
      <c r="D3293" s="50">
        <f>VLOOKUP(A3293,CATMUN!$B$2:$G$1123,6,0)</f>
        <v>15</v>
      </c>
      <c r="E3293" s="50" t="s">
        <v>1945</v>
      </c>
      <c r="F3293" s="50">
        <v>440</v>
      </c>
      <c r="G3293" s="50">
        <v>23350.427729999999</v>
      </c>
    </row>
    <row r="3294" spans="1:7" x14ac:dyDescent="0.2">
      <c r="A3294" s="50">
        <v>68264</v>
      </c>
      <c r="B3294" s="50">
        <v>2016</v>
      </c>
      <c r="C3294" s="50" t="str">
        <f t="shared" si="51"/>
        <v>682642016</v>
      </c>
      <c r="D3294" s="50">
        <f>VLOOKUP(A3294,CATMUN!$B$2:$G$1123,6,0)</f>
        <v>15</v>
      </c>
      <c r="E3294" s="50" t="s">
        <v>1945</v>
      </c>
      <c r="F3294" s="50">
        <v>815891</v>
      </c>
      <c r="G3294" s="50">
        <v>25866452</v>
      </c>
    </row>
    <row r="3295" spans="1:7" x14ac:dyDescent="0.2">
      <c r="A3295" s="50">
        <v>68264</v>
      </c>
      <c r="B3295" s="50">
        <v>2017</v>
      </c>
      <c r="C3295" s="50" t="str">
        <f t="shared" si="51"/>
        <v>682642017</v>
      </c>
      <c r="D3295" s="50">
        <f>VLOOKUP(A3295,CATMUN!$B$2:$G$1123,6,0)</f>
        <v>15</v>
      </c>
      <c r="E3295" s="50" t="s">
        <v>1945</v>
      </c>
      <c r="F3295" s="50">
        <v>471</v>
      </c>
      <c r="G3295" s="50">
        <v>38136.226560000003</v>
      </c>
    </row>
    <row r="3296" spans="1:7" x14ac:dyDescent="0.2">
      <c r="A3296" s="50">
        <v>68264</v>
      </c>
      <c r="B3296" s="50">
        <v>2018</v>
      </c>
      <c r="C3296" s="50" t="str">
        <f t="shared" si="51"/>
        <v>682642018</v>
      </c>
      <c r="D3296" s="50">
        <f>VLOOKUP(A3296,CATMUN!$B$2:$G$1123,6,0)</f>
        <v>15</v>
      </c>
      <c r="E3296" s="50" t="s">
        <v>1945</v>
      </c>
      <c r="F3296" s="50">
        <v>718351</v>
      </c>
      <c r="G3296" s="50">
        <v>27791024</v>
      </c>
    </row>
    <row r="3297" spans="1:7" x14ac:dyDescent="0.2">
      <c r="A3297" s="50">
        <v>68266</v>
      </c>
      <c r="B3297" s="50">
        <v>2015</v>
      </c>
      <c r="C3297" s="50" t="str">
        <f t="shared" si="51"/>
        <v>682662015</v>
      </c>
      <c r="D3297" s="50">
        <f>VLOOKUP(A3297,CATMUN!$B$2:$G$1123,6,0)</f>
        <v>15</v>
      </c>
      <c r="E3297" s="50" t="s">
        <v>1946</v>
      </c>
      <c r="F3297" s="50">
        <v>900</v>
      </c>
      <c r="G3297" s="50">
        <v>23350.427729999999</v>
      </c>
    </row>
    <row r="3298" spans="1:7" x14ac:dyDescent="0.2">
      <c r="A3298" s="50">
        <v>68266</v>
      </c>
      <c r="B3298" s="50">
        <v>2016</v>
      </c>
      <c r="C3298" s="50" t="str">
        <f t="shared" si="51"/>
        <v>682662016</v>
      </c>
      <c r="D3298" s="50">
        <f>VLOOKUP(A3298,CATMUN!$B$2:$G$1123,6,0)</f>
        <v>15</v>
      </c>
      <c r="E3298" s="50" t="s">
        <v>1946</v>
      </c>
      <c r="F3298" s="50">
        <v>1547145</v>
      </c>
      <c r="G3298" s="50">
        <v>25866452</v>
      </c>
    </row>
    <row r="3299" spans="1:7" x14ac:dyDescent="0.2">
      <c r="A3299" s="50">
        <v>68266</v>
      </c>
      <c r="B3299" s="50">
        <v>2017</v>
      </c>
      <c r="C3299" s="50" t="str">
        <f t="shared" si="51"/>
        <v>682662017</v>
      </c>
      <c r="D3299" s="50">
        <f>VLOOKUP(A3299,CATMUN!$B$2:$G$1123,6,0)</f>
        <v>15</v>
      </c>
      <c r="E3299" s="50" t="s">
        <v>1946</v>
      </c>
      <c r="F3299" s="50">
        <v>32</v>
      </c>
      <c r="G3299" s="50">
        <v>38136.226560000003</v>
      </c>
    </row>
    <row r="3300" spans="1:7" x14ac:dyDescent="0.2">
      <c r="A3300" s="50">
        <v>68266</v>
      </c>
      <c r="B3300" s="50">
        <v>2018</v>
      </c>
      <c r="C3300" s="50" t="str">
        <f t="shared" si="51"/>
        <v>682662018</v>
      </c>
      <c r="D3300" s="50">
        <f>VLOOKUP(A3300,CATMUN!$B$2:$G$1123,6,0)</f>
        <v>15</v>
      </c>
      <c r="E3300" s="50" t="s">
        <v>1946</v>
      </c>
      <c r="F3300" s="50">
        <v>1019665</v>
      </c>
      <c r="G3300" s="50">
        <v>27791024</v>
      </c>
    </row>
    <row r="3301" spans="1:7" x14ac:dyDescent="0.2">
      <c r="A3301" s="50">
        <v>68271</v>
      </c>
      <c r="B3301" s="50">
        <v>2015</v>
      </c>
      <c r="C3301" s="50" t="str">
        <f t="shared" si="51"/>
        <v>682712015</v>
      </c>
      <c r="D3301" s="50">
        <f>VLOOKUP(A3301,CATMUN!$B$2:$G$1123,6,0)</f>
        <v>15</v>
      </c>
      <c r="E3301" s="50" t="s">
        <v>1947</v>
      </c>
      <c r="F3301" s="50">
        <v>2353</v>
      </c>
      <c r="G3301" s="50">
        <v>23350.427729999999</v>
      </c>
    </row>
    <row r="3302" spans="1:7" x14ac:dyDescent="0.2">
      <c r="A3302" s="50">
        <v>68271</v>
      </c>
      <c r="B3302" s="50">
        <v>2016</v>
      </c>
      <c r="C3302" s="50" t="str">
        <f t="shared" si="51"/>
        <v>682712016</v>
      </c>
      <c r="D3302" s="50">
        <f>VLOOKUP(A3302,CATMUN!$B$2:$G$1123,6,0)</f>
        <v>15</v>
      </c>
      <c r="E3302" s="50" t="s">
        <v>1947</v>
      </c>
      <c r="F3302" s="50">
        <v>2430896</v>
      </c>
      <c r="G3302" s="50">
        <v>25866452</v>
      </c>
    </row>
    <row r="3303" spans="1:7" x14ac:dyDescent="0.2">
      <c r="A3303" s="50">
        <v>68271</v>
      </c>
      <c r="B3303" s="50">
        <v>2017</v>
      </c>
      <c r="C3303" s="50" t="str">
        <f t="shared" si="51"/>
        <v>682712017</v>
      </c>
      <c r="D3303" s="50">
        <f>VLOOKUP(A3303,CATMUN!$B$2:$G$1123,6,0)</f>
        <v>15</v>
      </c>
      <c r="E3303" s="50" t="s">
        <v>1947</v>
      </c>
      <c r="F3303" s="50">
        <v>2792</v>
      </c>
      <c r="G3303" s="50">
        <v>38136.226560000003</v>
      </c>
    </row>
    <row r="3304" spans="1:7" x14ac:dyDescent="0.2">
      <c r="A3304" s="50">
        <v>68271</v>
      </c>
      <c r="B3304" s="50">
        <v>2018</v>
      </c>
      <c r="C3304" s="50" t="str">
        <f t="shared" si="51"/>
        <v>682712018</v>
      </c>
      <c r="D3304" s="50">
        <f>VLOOKUP(A3304,CATMUN!$B$2:$G$1123,6,0)</f>
        <v>15</v>
      </c>
      <c r="E3304" s="50" t="s">
        <v>1947</v>
      </c>
      <c r="F3304" s="50">
        <v>4206987</v>
      </c>
      <c r="G3304" s="50">
        <v>27791024</v>
      </c>
    </row>
    <row r="3305" spans="1:7" x14ac:dyDescent="0.2">
      <c r="A3305" s="50">
        <v>68276</v>
      </c>
      <c r="B3305" s="50">
        <v>2015</v>
      </c>
      <c r="C3305" s="50" t="str">
        <f t="shared" si="51"/>
        <v>682762015</v>
      </c>
      <c r="D3305" s="50">
        <f>VLOOKUP(A3305,CATMUN!$B$2:$G$1123,6,0)</f>
        <v>2</v>
      </c>
      <c r="E3305" s="50" t="s">
        <v>1948</v>
      </c>
      <c r="F3305" s="50">
        <v>1978943.27</v>
      </c>
      <c r="G3305" s="50">
        <v>505977.6875</v>
      </c>
    </row>
    <row r="3306" spans="1:7" x14ac:dyDescent="0.2">
      <c r="A3306" s="50">
        <v>68276</v>
      </c>
      <c r="B3306" s="50">
        <v>2016</v>
      </c>
      <c r="C3306" s="50" t="str">
        <f t="shared" si="51"/>
        <v>682762016</v>
      </c>
      <c r="D3306" s="50">
        <f>VLOOKUP(A3306,CATMUN!$B$2:$G$1123,6,0)</f>
        <v>2</v>
      </c>
      <c r="E3306" s="50" t="s">
        <v>1948</v>
      </c>
      <c r="F3306" s="50">
        <v>2172734222</v>
      </c>
      <c r="G3306" s="50">
        <v>530633504</v>
      </c>
    </row>
    <row r="3307" spans="1:7" x14ac:dyDescent="0.2">
      <c r="A3307" s="50">
        <v>68276</v>
      </c>
      <c r="B3307" s="50">
        <v>2017</v>
      </c>
      <c r="C3307" s="50" t="str">
        <f t="shared" si="51"/>
        <v>682762017</v>
      </c>
      <c r="D3307" s="50">
        <f>VLOOKUP(A3307,CATMUN!$B$2:$G$1123,6,0)</f>
        <v>2</v>
      </c>
      <c r="E3307" s="50" t="s">
        <v>1948</v>
      </c>
      <c r="F3307" s="50">
        <v>1827061.57</v>
      </c>
      <c r="G3307" s="50">
        <v>444938.46879999997</v>
      </c>
    </row>
    <row r="3308" spans="1:7" x14ac:dyDescent="0.2">
      <c r="A3308" s="50">
        <v>68276</v>
      </c>
      <c r="B3308" s="50">
        <v>2018</v>
      </c>
      <c r="C3308" s="50" t="str">
        <f t="shared" si="51"/>
        <v>682762018</v>
      </c>
      <c r="D3308" s="50">
        <f>VLOOKUP(A3308,CATMUN!$B$2:$G$1123,6,0)</f>
        <v>2</v>
      </c>
      <c r="E3308" s="50" t="s">
        <v>1948</v>
      </c>
      <c r="F3308" s="50">
        <v>2662435699</v>
      </c>
      <c r="G3308" s="50">
        <v>529757888</v>
      </c>
    </row>
    <row r="3309" spans="1:7" x14ac:dyDescent="0.2">
      <c r="A3309" s="50">
        <v>68296</v>
      </c>
      <c r="B3309" s="50">
        <v>2015</v>
      </c>
      <c r="C3309" s="50" t="str">
        <f t="shared" si="51"/>
        <v>682962015</v>
      </c>
      <c r="D3309" s="50">
        <f>VLOOKUP(A3309,CATMUN!$B$2:$G$1123,6,0)</f>
        <v>15</v>
      </c>
      <c r="E3309" s="50" t="s">
        <v>1949</v>
      </c>
      <c r="F3309" s="50">
        <v>1559</v>
      </c>
      <c r="G3309" s="50">
        <v>23350.427729999999</v>
      </c>
    </row>
    <row r="3310" spans="1:7" x14ac:dyDescent="0.2">
      <c r="A3310" s="50">
        <v>68296</v>
      </c>
      <c r="B3310" s="50">
        <v>2016</v>
      </c>
      <c r="C3310" s="50" t="str">
        <f t="shared" si="51"/>
        <v>682962016</v>
      </c>
      <c r="D3310" s="50">
        <f>VLOOKUP(A3310,CATMUN!$B$2:$G$1123,6,0)</f>
        <v>15</v>
      </c>
      <c r="E3310" s="50" t="s">
        <v>1949</v>
      </c>
      <c r="F3310" s="50">
        <v>1956591</v>
      </c>
      <c r="G3310" s="50">
        <v>25866452</v>
      </c>
    </row>
    <row r="3311" spans="1:7" x14ac:dyDescent="0.2">
      <c r="A3311" s="50">
        <v>68296</v>
      </c>
      <c r="B3311" s="50">
        <v>2017</v>
      </c>
      <c r="C3311" s="50" t="str">
        <f t="shared" si="51"/>
        <v>682962017</v>
      </c>
      <c r="D3311" s="50">
        <f>VLOOKUP(A3311,CATMUN!$B$2:$G$1123,6,0)</f>
        <v>15</v>
      </c>
      <c r="E3311" s="50" t="s">
        <v>1949</v>
      </c>
      <c r="F3311" s="50">
        <v>1447</v>
      </c>
      <c r="G3311" s="50">
        <v>38136.226560000003</v>
      </c>
    </row>
    <row r="3312" spans="1:7" x14ac:dyDescent="0.2">
      <c r="A3312" s="50">
        <v>68296</v>
      </c>
      <c r="B3312" s="50">
        <v>2018</v>
      </c>
      <c r="C3312" s="50" t="str">
        <f t="shared" si="51"/>
        <v>682962018</v>
      </c>
      <c r="D3312" s="50">
        <f>VLOOKUP(A3312,CATMUN!$B$2:$G$1123,6,0)</f>
        <v>15</v>
      </c>
      <c r="E3312" s="50" t="s">
        <v>1949</v>
      </c>
      <c r="F3312" s="50">
        <v>1883836</v>
      </c>
      <c r="G3312" s="50">
        <v>27791024</v>
      </c>
    </row>
    <row r="3313" spans="1:7" x14ac:dyDescent="0.2">
      <c r="A3313" s="50">
        <v>68298</v>
      </c>
      <c r="B3313" s="50">
        <v>2015</v>
      </c>
      <c r="C3313" s="50" t="str">
        <f t="shared" si="51"/>
        <v>682982015</v>
      </c>
      <c r="D3313" s="50">
        <f>VLOOKUP(A3313,CATMUN!$B$2:$G$1123,6,0)</f>
        <v>15</v>
      </c>
      <c r="E3313" s="50" t="s">
        <v>2386</v>
      </c>
      <c r="F3313" s="50">
        <v>4395.72</v>
      </c>
      <c r="G3313" s="50">
        <v>23350.427729999999</v>
      </c>
    </row>
    <row r="3314" spans="1:7" x14ac:dyDescent="0.2">
      <c r="A3314" s="50">
        <v>68298</v>
      </c>
      <c r="B3314" s="50">
        <v>2016</v>
      </c>
      <c r="C3314" s="50" t="str">
        <f t="shared" si="51"/>
        <v>682982016</v>
      </c>
      <c r="D3314" s="50">
        <f>VLOOKUP(A3314,CATMUN!$B$2:$G$1123,6,0)</f>
        <v>15</v>
      </c>
      <c r="E3314" s="50" t="s">
        <v>2386</v>
      </c>
      <c r="F3314" s="50">
        <v>28219392</v>
      </c>
      <c r="G3314" s="50">
        <v>25866452</v>
      </c>
    </row>
    <row r="3315" spans="1:7" x14ac:dyDescent="0.2">
      <c r="A3315" s="50">
        <v>68298</v>
      </c>
      <c r="B3315" s="50">
        <v>2017</v>
      </c>
      <c r="C3315" s="50" t="str">
        <f t="shared" si="51"/>
        <v>682982017</v>
      </c>
      <c r="D3315" s="50">
        <f>VLOOKUP(A3315,CATMUN!$B$2:$G$1123,6,0)</f>
        <v>15</v>
      </c>
      <c r="E3315" s="50" t="s">
        <v>2386</v>
      </c>
      <c r="F3315" s="50">
        <v>1707</v>
      </c>
      <c r="G3315" s="50">
        <v>38136.226560000003</v>
      </c>
    </row>
    <row r="3316" spans="1:7" x14ac:dyDescent="0.2">
      <c r="A3316" s="50">
        <v>68298</v>
      </c>
      <c r="B3316" s="50">
        <v>2018</v>
      </c>
      <c r="C3316" s="50" t="str">
        <f t="shared" si="51"/>
        <v>682982018</v>
      </c>
      <c r="D3316" s="50">
        <f>VLOOKUP(A3316,CATMUN!$B$2:$G$1123,6,0)</f>
        <v>15</v>
      </c>
      <c r="E3316" s="50" t="s">
        <v>2386</v>
      </c>
      <c r="F3316" s="50">
        <v>1890000</v>
      </c>
      <c r="G3316" s="50">
        <v>27791024</v>
      </c>
    </row>
    <row r="3317" spans="1:7" x14ac:dyDescent="0.2">
      <c r="A3317" s="50">
        <v>68307</v>
      </c>
      <c r="B3317" s="50">
        <v>2015</v>
      </c>
      <c r="C3317" s="50" t="str">
        <f t="shared" si="51"/>
        <v>683072015</v>
      </c>
      <c r="D3317" s="50">
        <f>VLOOKUP(A3317,CATMUN!$B$2:$G$1123,6,0)</f>
        <v>11</v>
      </c>
      <c r="E3317" s="50" t="s">
        <v>1951</v>
      </c>
      <c r="F3317" s="50">
        <v>1926013</v>
      </c>
      <c r="G3317" s="50">
        <v>338773.03129999997</v>
      </c>
    </row>
    <row r="3318" spans="1:7" x14ac:dyDescent="0.2">
      <c r="A3318" s="50">
        <v>68307</v>
      </c>
      <c r="B3318" s="50">
        <v>2016</v>
      </c>
      <c r="C3318" s="50" t="str">
        <f t="shared" si="51"/>
        <v>683072016</v>
      </c>
      <c r="D3318" s="50">
        <f>VLOOKUP(A3318,CATMUN!$B$2:$G$1123,6,0)</f>
        <v>11</v>
      </c>
      <c r="E3318" s="50" t="s">
        <v>1951</v>
      </c>
      <c r="F3318" s="50">
        <v>1633264465</v>
      </c>
      <c r="G3318" s="50">
        <v>218762448</v>
      </c>
    </row>
    <row r="3319" spans="1:7" x14ac:dyDescent="0.2">
      <c r="A3319" s="50">
        <v>68307</v>
      </c>
      <c r="B3319" s="50">
        <v>2017</v>
      </c>
      <c r="C3319" s="50" t="str">
        <f t="shared" si="51"/>
        <v>683072017</v>
      </c>
      <c r="D3319" s="50">
        <f>VLOOKUP(A3319,CATMUN!$B$2:$G$1123,6,0)</f>
        <v>11</v>
      </c>
      <c r="E3319" s="50" t="s">
        <v>1951</v>
      </c>
      <c r="F3319" s="50">
        <v>2042715</v>
      </c>
      <c r="G3319" s="50">
        <v>181327</v>
      </c>
    </row>
    <row r="3320" spans="1:7" x14ac:dyDescent="0.2">
      <c r="A3320" s="50">
        <v>68307</v>
      </c>
      <c r="B3320" s="50">
        <v>2018</v>
      </c>
      <c r="C3320" s="50" t="str">
        <f t="shared" si="51"/>
        <v>683072018</v>
      </c>
      <c r="D3320" s="50">
        <f>VLOOKUP(A3320,CATMUN!$B$2:$G$1123,6,0)</f>
        <v>11</v>
      </c>
      <c r="E3320" s="50" t="s">
        <v>1951</v>
      </c>
      <c r="F3320" s="50">
        <v>1475045229</v>
      </c>
      <c r="G3320" s="50">
        <v>221394400</v>
      </c>
    </row>
    <row r="3321" spans="1:7" x14ac:dyDescent="0.2">
      <c r="A3321" s="50">
        <v>68318</v>
      </c>
      <c r="B3321" s="50">
        <v>2015</v>
      </c>
      <c r="C3321" s="50" t="str">
        <f t="shared" si="51"/>
        <v>683182015</v>
      </c>
      <c r="D3321" s="50">
        <f>VLOOKUP(A3321,CATMUN!$B$2:$G$1123,6,0)</f>
        <v>15</v>
      </c>
      <c r="E3321" s="50" t="s">
        <v>1952</v>
      </c>
      <c r="F3321" s="50">
        <v>1669</v>
      </c>
      <c r="G3321" s="50">
        <v>23350.427729999999</v>
      </c>
    </row>
    <row r="3322" spans="1:7" x14ac:dyDescent="0.2">
      <c r="A3322" s="50">
        <v>68318</v>
      </c>
      <c r="B3322" s="50">
        <v>2016</v>
      </c>
      <c r="C3322" s="50" t="str">
        <f t="shared" si="51"/>
        <v>683182016</v>
      </c>
      <c r="D3322" s="50">
        <f>VLOOKUP(A3322,CATMUN!$B$2:$G$1123,6,0)</f>
        <v>15</v>
      </c>
      <c r="E3322" s="50" t="s">
        <v>1952</v>
      </c>
      <c r="F3322" s="50">
        <v>5066200</v>
      </c>
      <c r="G3322" s="50">
        <v>25866452</v>
      </c>
    </row>
    <row r="3323" spans="1:7" x14ac:dyDescent="0.2">
      <c r="A3323" s="50">
        <v>68318</v>
      </c>
      <c r="B3323" s="50">
        <v>2017</v>
      </c>
      <c r="C3323" s="50" t="str">
        <f t="shared" si="51"/>
        <v>683182017</v>
      </c>
      <c r="D3323" s="50">
        <f>VLOOKUP(A3323,CATMUN!$B$2:$G$1123,6,0)</f>
        <v>15</v>
      </c>
      <c r="E3323" s="50" t="s">
        <v>1952</v>
      </c>
      <c r="F3323" s="50">
        <v>1138</v>
      </c>
      <c r="G3323" s="50">
        <v>38136.226560000003</v>
      </c>
    </row>
    <row r="3324" spans="1:7" x14ac:dyDescent="0.2">
      <c r="A3324" s="50">
        <v>68318</v>
      </c>
      <c r="B3324" s="50">
        <v>2018</v>
      </c>
      <c r="C3324" s="50" t="str">
        <f t="shared" si="51"/>
        <v>683182018</v>
      </c>
      <c r="D3324" s="50">
        <f>VLOOKUP(A3324,CATMUN!$B$2:$G$1123,6,0)</f>
        <v>15</v>
      </c>
      <c r="E3324" s="50" t="s">
        <v>1952</v>
      </c>
      <c r="F3324" s="50">
        <v>2389000</v>
      </c>
      <c r="G3324" s="50">
        <v>27791024</v>
      </c>
    </row>
    <row r="3325" spans="1:7" x14ac:dyDescent="0.2">
      <c r="A3325" s="50">
        <v>68320</v>
      </c>
      <c r="B3325" s="50">
        <v>2015</v>
      </c>
      <c r="C3325" s="50" t="str">
        <f t="shared" si="51"/>
        <v>683202015</v>
      </c>
      <c r="D3325" s="50">
        <f>VLOOKUP(A3325,CATMUN!$B$2:$G$1123,6,0)</f>
        <v>15</v>
      </c>
      <c r="E3325" s="50" t="s">
        <v>1707</v>
      </c>
      <c r="F3325" s="50">
        <v>3739</v>
      </c>
      <c r="G3325" s="50">
        <v>23350.427729999999</v>
      </c>
    </row>
    <row r="3326" spans="1:7" x14ac:dyDescent="0.2">
      <c r="A3326" s="50">
        <v>68320</v>
      </c>
      <c r="B3326" s="50">
        <v>2016</v>
      </c>
      <c r="C3326" s="50" t="str">
        <f t="shared" si="51"/>
        <v>683202016</v>
      </c>
      <c r="D3326" s="50">
        <f>VLOOKUP(A3326,CATMUN!$B$2:$G$1123,6,0)</f>
        <v>15</v>
      </c>
      <c r="E3326" s="50" t="s">
        <v>1707</v>
      </c>
      <c r="F3326" s="50">
        <v>10650223</v>
      </c>
      <c r="G3326" s="50">
        <v>25866452</v>
      </c>
    </row>
    <row r="3327" spans="1:7" x14ac:dyDescent="0.2">
      <c r="A3327" s="50">
        <v>68320</v>
      </c>
      <c r="B3327" s="50">
        <v>2017</v>
      </c>
      <c r="C3327" s="50" t="str">
        <f t="shared" si="51"/>
        <v>683202017</v>
      </c>
      <c r="D3327" s="50">
        <f>VLOOKUP(A3327,CATMUN!$B$2:$G$1123,6,0)</f>
        <v>15</v>
      </c>
      <c r="E3327" s="50" t="s">
        <v>1707</v>
      </c>
      <c r="F3327" s="50">
        <v>2166</v>
      </c>
      <c r="G3327" s="50">
        <v>38136.226560000003</v>
      </c>
    </row>
    <row r="3328" spans="1:7" x14ac:dyDescent="0.2">
      <c r="A3328" s="50">
        <v>68320</v>
      </c>
      <c r="B3328" s="50">
        <v>2018</v>
      </c>
      <c r="C3328" s="50" t="str">
        <f t="shared" si="51"/>
        <v>683202018</v>
      </c>
      <c r="D3328" s="50">
        <f>VLOOKUP(A3328,CATMUN!$B$2:$G$1123,6,0)</f>
        <v>15</v>
      </c>
      <c r="E3328" s="50" t="s">
        <v>1707</v>
      </c>
      <c r="F3328" s="50">
        <v>7498067</v>
      </c>
      <c r="G3328" s="50">
        <v>27791024</v>
      </c>
    </row>
    <row r="3329" spans="1:7" x14ac:dyDescent="0.2">
      <c r="A3329" s="50">
        <v>68322</v>
      </c>
      <c r="B3329" s="50">
        <v>2015</v>
      </c>
      <c r="C3329" s="50" t="str">
        <f t="shared" si="51"/>
        <v>683222015</v>
      </c>
      <c r="D3329" s="50">
        <f>VLOOKUP(A3329,CATMUN!$B$2:$G$1123,6,0)</f>
        <v>15</v>
      </c>
      <c r="E3329" s="50" t="s">
        <v>1953</v>
      </c>
      <c r="F3329" s="50">
        <v>1786</v>
      </c>
      <c r="G3329" s="50">
        <v>18925.23633</v>
      </c>
    </row>
    <row r="3330" spans="1:7" x14ac:dyDescent="0.2">
      <c r="A3330" s="50">
        <v>68322</v>
      </c>
      <c r="B3330" s="50">
        <v>2016</v>
      </c>
      <c r="C3330" s="50" t="str">
        <f t="shared" si="51"/>
        <v>683222016</v>
      </c>
      <c r="D3330" s="50">
        <f>VLOOKUP(A3330,CATMUN!$B$2:$G$1123,6,0)</f>
        <v>15</v>
      </c>
      <c r="E3330" s="50" t="s">
        <v>1953</v>
      </c>
      <c r="F3330" s="50">
        <v>3578120</v>
      </c>
      <c r="G3330" s="50">
        <v>28165158</v>
      </c>
    </row>
    <row r="3331" spans="1:7" x14ac:dyDescent="0.2">
      <c r="A3331" s="50">
        <v>68322</v>
      </c>
      <c r="B3331" s="50">
        <v>2017</v>
      </c>
      <c r="C3331" s="50" t="str">
        <f t="shared" ref="C3331:C3394" si="52">A3331&amp;B3331</f>
        <v>683222017</v>
      </c>
      <c r="D3331" s="50">
        <f>VLOOKUP(A3331,CATMUN!$B$2:$G$1123,6,0)</f>
        <v>15</v>
      </c>
      <c r="E3331" s="50" t="s">
        <v>1953</v>
      </c>
      <c r="F3331" s="50">
        <v>1935</v>
      </c>
      <c r="G3331" s="50">
        <v>16446.85742</v>
      </c>
    </row>
    <row r="3332" spans="1:7" x14ac:dyDescent="0.2">
      <c r="A3332" s="50">
        <v>68322</v>
      </c>
      <c r="B3332" s="50">
        <v>2018</v>
      </c>
      <c r="C3332" s="50" t="str">
        <f t="shared" si="52"/>
        <v>683222018</v>
      </c>
      <c r="D3332" s="50">
        <f>VLOOKUP(A3332,CATMUN!$B$2:$G$1123,6,0)</f>
        <v>15</v>
      </c>
      <c r="E3332" s="50" t="s">
        <v>1953</v>
      </c>
      <c r="F3332" s="50">
        <v>3449838.9</v>
      </c>
      <c r="G3332" s="50">
        <v>31061434</v>
      </c>
    </row>
    <row r="3333" spans="1:7" x14ac:dyDescent="0.2">
      <c r="A3333" s="50">
        <v>68324</v>
      </c>
      <c r="B3333" s="50">
        <v>2015</v>
      </c>
      <c r="C3333" s="50" t="str">
        <f t="shared" si="52"/>
        <v>683242015</v>
      </c>
      <c r="D3333" s="50">
        <f>VLOOKUP(A3333,CATMUN!$B$2:$G$1123,6,0)</f>
        <v>15</v>
      </c>
      <c r="E3333" s="50" t="s">
        <v>1954</v>
      </c>
      <c r="F3333" s="50">
        <v>1771</v>
      </c>
      <c r="G3333" s="50">
        <v>23350.427729999999</v>
      </c>
    </row>
    <row r="3334" spans="1:7" x14ac:dyDescent="0.2">
      <c r="A3334" s="50">
        <v>68324</v>
      </c>
      <c r="B3334" s="50">
        <v>2016</v>
      </c>
      <c r="C3334" s="50" t="str">
        <f t="shared" si="52"/>
        <v>683242016</v>
      </c>
      <c r="D3334" s="50">
        <f>VLOOKUP(A3334,CATMUN!$B$2:$G$1123,6,0)</f>
        <v>15</v>
      </c>
      <c r="E3334" s="50" t="s">
        <v>1954</v>
      </c>
      <c r="F3334" s="50">
        <v>2018654</v>
      </c>
      <c r="G3334" s="50">
        <v>25866452</v>
      </c>
    </row>
    <row r="3335" spans="1:7" x14ac:dyDescent="0.2">
      <c r="A3335" s="50">
        <v>68324</v>
      </c>
      <c r="B3335" s="50">
        <v>2017</v>
      </c>
      <c r="C3335" s="50" t="str">
        <f t="shared" si="52"/>
        <v>683242017</v>
      </c>
      <c r="D3335" s="50">
        <f>VLOOKUP(A3335,CATMUN!$B$2:$G$1123,6,0)</f>
        <v>15</v>
      </c>
      <c r="E3335" s="50" t="s">
        <v>1954</v>
      </c>
      <c r="F3335" s="50">
        <v>4732</v>
      </c>
      <c r="G3335" s="50">
        <v>38136.226560000003</v>
      </c>
    </row>
    <row r="3336" spans="1:7" x14ac:dyDescent="0.2">
      <c r="A3336" s="50">
        <v>68324</v>
      </c>
      <c r="B3336" s="50">
        <v>2018</v>
      </c>
      <c r="C3336" s="50" t="str">
        <f t="shared" si="52"/>
        <v>683242018</v>
      </c>
      <c r="D3336" s="50">
        <f>VLOOKUP(A3336,CATMUN!$B$2:$G$1123,6,0)</f>
        <v>15</v>
      </c>
      <c r="E3336" s="50" t="s">
        <v>1954</v>
      </c>
      <c r="F3336" s="50">
        <v>3076734</v>
      </c>
      <c r="G3336" s="50">
        <v>27791024</v>
      </c>
    </row>
    <row r="3337" spans="1:7" x14ac:dyDescent="0.2">
      <c r="A3337" s="50">
        <v>68327</v>
      </c>
      <c r="B3337" s="50">
        <v>2015</v>
      </c>
      <c r="C3337" s="50" t="str">
        <f t="shared" si="52"/>
        <v>683272015</v>
      </c>
      <c r="D3337" s="50">
        <f>VLOOKUP(A3337,CATMUN!$B$2:$G$1123,6,0)</f>
        <v>14</v>
      </c>
      <c r="E3337" s="50" t="s">
        <v>2387</v>
      </c>
      <c r="F3337" s="50">
        <v>3340</v>
      </c>
      <c r="G3337" s="50">
        <v>338773.03129999997</v>
      </c>
    </row>
    <row r="3338" spans="1:7" x14ac:dyDescent="0.2">
      <c r="A3338" s="50">
        <v>68327</v>
      </c>
      <c r="B3338" s="50">
        <v>2016</v>
      </c>
      <c r="C3338" s="50" t="str">
        <f t="shared" si="52"/>
        <v>683272016</v>
      </c>
      <c r="D3338" s="50">
        <f>VLOOKUP(A3338,CATMUN!$B$2:$G$1123,6,0)</f>
        <v>14</v>
      </c>
      <c r="E3338" s="50" t="s">
        <v>2387</v>
      </c>
      <c r="F3338" s="50">
        <v>6741422</v>
      </c>
      <c r="G3338" s="50">
        <v>218762448</v>
      </c>
    </row>
    <row r="3339" spans="1:7" x14ac:dyDescent="0.2">
      <c r="A3339" s="50">
        <v>68327</v>
      </c>
      <c r="B3339" s="50">
        <v>2017</v>
      </c>
      <c r="C3339" s="50" t="str">
        <f t="shared" si="52"/>
        <v>683272017</v>
      </c>
      <c r="D3339" s="50">
        <f>VLOOKUP(A3339,CATMUN!$B$2:$G$1123,6,0)</f>
        <v>14</v>
      </c>
      <c r="E3339" s="50" t="s">
        <v>2387</v>
      </c>
      <c r="F3339" s="50">
        <v>3042</v>
      </c>
      <c r="G3339" s="50">
        <v>181327</v>
      </c>
    </row>
    <row r="3340" spans="1:7" x14ac:dyDescent="0.2">
      <c r="A3340" s="50">
        <v>68327</v>
      </c>
      <c r="B3340" s="50">
        <v>2018</v>
      </c>
      <c r="C3340" s="50" t="str">
        <f t="shared" si="52"/>
        <v>683272018</v>
      </c>
      <c r="D3340" s="50">
        <f>VLOOKUP(A3340,CATMUN!$B$2:$G$1123,6,0)</f>
        <v>14</v>
      </c>
      <c r="E3340" s="50" t="s">
        <v>2387</v>
      </c>
      <c r="F3340" s="50">
        <v>4264271</v>
      </c>
      <c r="G3340" s="50">
        <v>221394400</v>
      </c>
    </row>
    <row r="3341" spans="1:7" x14ac:dyDescent="0.2">
      <c r="A3341" s="50">
        <v>68344</v>
      </c>
      <c r="B3341" s="50">
        <v>2015</v>
      </c>
      <c r="C3341" s="50" t="str">
        <f t="shared" si="52"/>
        <v>683442015</v>
      </c>
      <c r="D3341" s="50">
        <f>VLOOKUP(A3341,CATMUN!$B$2:$G$1123,6,0)</f>
        <v>15</v>
      </c>
      <c r="E3341" s="50" t="s">
        <v>1956</v>
      </c>
      <c r="F3341" s="50">
        <v>584</v>
      </c>
      <c r="G3341" s="50">
        <v>100012.99219999999</v>
      </c>
    </row>
    <row r="3342" spans="1:7" x14ac:dyDescent="0.2">
      <c r="A3342" s="50">
        <v>68344</v>
      </c>
      <c r="B3342" s="50">
        <v>2016</v>
      </c>
      <c r="C3342" s="50" t="str">
        <f t="shared" si="52"/>
        <v>683442016</v>
      </c>
      <c r="D3342" s="50">
        <f>VLOOKUP(A3342,CATMUN!$B$2:$G$1123,6,0)</f>
        <v>15</v>
      </c>
      <c r="E3342" s="50" t="s">
        <v>1956</v>
      </c>
      <c r="F3342" s="50">
        <v>827123</v>
      </c>
      <c r="G3342" s="50">
        <v>89622032</v>
      </c>
    </row>
    <row r="3343" spans="1:7" x14ac:dyDescent="0.2">
      <c r="A3343" s="50">
        <v>68344</v>
      </c>
      <c r="B3343" s="50">
        <v>2017</v>
      </c>
      <c r="C3343" s="50" t="str">
        <f t="shared" si="52"/>
        <v>683442017</v>
      </c>
      <c r="D3343" s="50">
        <f>VLOOKUP(A3343,CATMUN!$B$2:$G$1123,6,0)</f>
        <v>15</v>
      </c>
      <c r="E3343" s="50" t="s">
        <v>1956</v>
      </c>
      <c r="F3343" s="50">
        <v>1150</v>
      </c>
      <c r="G3343" s="50">
        <v>101419.7031</v>
      </c>
    </row>
    <row r="3344" spans="1:7" x14ac:dyDescent="0.2">
      <c r="A3344" s="50">
        <v>68344</v>
      </c>
      <c r="B3344" s="50">
        <v>2018</v>
      </c>
      <c r="C3344" s="50" t="str">
        <f t="shared" si="52"/>
        <v>683442018</v>
      </c>
      <c r="D3344" s="50">
        <f>VLOOKUP(A3344,CATMUN!$B$2:$G$1123,6,0)</f>
        <v>15</v>
      </c>
      <c r="E3344" s="50" t="s">
        <v>1956</v>
      </c>
      <c r="F3344" s="50">
        <v>897045</v>
      </c>
      <c r="G3344" s="50">
        <v>135966816</v>
      </c>
    </row>
    <row r="3345" spans="1:7" x14ac:dyDescent="0.2">
      <c r="A3345" s="50">
        <v>68368</v>
      </c>
      <c r="B3345" s="50">
        <v>2015</v>
      </c>
      <c r="C3345" s="50" t="str">
        <f t="shared" si="52"/>
        <v>683682015</v>
      </c>
      <c r="D3345" s="50">
        <f>VLOOKUP(A3345,CATMUN!$B$2:$G$1123,6,0)</f>
        <v>15</v>
      </c>
      <c r="E3345" s="50" t="s">
        <v>1957</v>
      </c>
      <c r="F3345" s="50">
        <v>879</v>
      </c>
      <c r="G3345" s="50">
        <v>23350.427729999999</v>
      </c>
    </row>
    <row r="3346" spans="1:7" x14ac:dyDescent="0.2">
      <c r="A3346" s="50">
        <v>68368</v>
      </c>
      <c r="B3346" s="50">
        <v>2016</v>
      </c>
      <c r="C3346" s="50" t="str">
        <f t="shared" si="52"/>
        <v>683682016</v>
      </c>
      <c r="D3346" s="50">
        <f>VLOOKUP(A3346,CATMUN!$B$2:$G$1123,6,0)</f>
        <v>15</v>
      </c>
      <c r="E3346" s="50" t="s">
        <v>1957</v>
      </c>
      <c r="F3346" s="50">
        <v>1744922</v>
      </c>
      <c r="G3346" s="50">
        <v>25866452</v>
      </c>
    </row>
    <row r="3347" spans="1:7" x14ac:dyDescent="0.2">
      <c r="A3347" s="50">
        <v>68368</v>
      </c>
      <c r="B3347" s="50">
        <v>2017</v>
      </c>
      <c r="C3347" s="50" t="str">
        <f t="shared" si="52"/>
        <v>683682017</v>
      </c>
      <c r="D3347" s="50">
        <f>VLOOKUP(A3347,CATMUN!$B$2:$G$1123,6,0)</f>
        <v>15</v>
      </c>
      <c r="E3347" s="50" t="s">
        <v>1957</v>
      </c>
      <c r="F3347" s="50">
        <v>2690</v>
      </c>
      <c r="G3347" s="50">
        <v>38136.226560000003</v>
      </c>
    </row>
    <row r="3348" spans="1:7" x14ac:dyDescent="0.2">
      <c r="A3348" s="50">
        <v>68368</v>
      </c>
      <c r="B3348" s="50">
        <v>2018</v>
      </c>
      <c r="C3348" s="50" t="str">
        <f t="shared" si="52"/>
        <v>683682018</v>
      </c>
      <c r="D3348" s="50">
        <f>VLOOKUP(A3348,CATMUN!$B$2:$G$1123,6,0)</f>
        <v>15</v>
      </c>
      <c r="E3348" s="50" t="s">
        <v>1957</v>
      </c>
      <c r="F3348" s="50">
        <v>2342985</v>
      </c>
      <c r="G3348" s="50">
        <v>27791024</v>
      </c>
    </row>
    <row r="3349" spans="1:7" x14ac:dyDescent="0.2">
      <c r="A3349" s="50">
        <v>68370</v>
      </c>
      <c r="B3349" s="50">
        <v>2015</v>
      </c>
      <c r="C3349" s="50" t="str">
        <f t="shared" si="52"/>
        <v>683702015</v>
      </c>
      <c r="D3349" s="50">
        <f>VLOOKUP(A3349,CATMUN!$B$2:$G$1123,6,0)</f>
        <v>15</v>
      </c>
      <c r="E3349" s="50" t="s">
        <v>1958</v>
      </c>
      <c r="F3349" s="50">
        <v>0</v>
      </c>
      <c r="G3349" s="50">
        <v>23350.427729999999</v>
      </c>
    </row>
    <row r="3350" spans="1:7" x14ac:dyDescent="0.2">
      <c r="A3350" s="50">
        <v>68370</v>
      </c>
      <c r="B3350" s="50">
        <v>2016</v>
      </c>
      <c r="C3350" s="50" t="str">
        <f t="shared" si="52"/>
        <v>683702016</v>
      </c>
      <c r="D3350" s="50">
        <f>VLOOKUP(A3350,CATMUN!$B$2:$G$1123,6,0)</f>
        <v>15</v>
      </c>
      <c r="E3350" s="50" t="s">
        <v>1958</v>
      </c>
      <c r="F3350" s="50">
        <v>0</v>
      </c>
      <c r="G3350" s="50">
        <v>25866452</v>
      </c>
    </row>
    <row r="3351" spans="1:7" x14ac:dyDescent="0.2">
      <c r="A3351" s="50">
        <v>68370</v>
      </c>
      <c r="B3351" s="50">
        <v>2017</v>
      </c>
      <c r="C3351" s="50" t="str">
        <f t="shared" si="52"/>
        <v>683702017</v>
      </c>
      <c r="D3351" s="50">
        <f>VLOOKUP(A3351,CATMUN!$B$2:$G$1123,6,0)</f>
        <v>15</v>
      </c>
      <c r="E3351" s="50" t="s">
        <v>1958</v>
      </c>
      <c r="F3351" s="50">
        <v>106</v>
      </c>
      <c r="G3351" s="50">
        <v>38136.226560000003</v>
      </c>
    </row>
    <row r="3352" spans="1:7" x14ac:dyDescent="0.2">
      <c r="A3352" s="50">
        <v>68370</v>
      </c>
      <c r="B3352" s="50">
        <v>2018</v>
      </c>
      <c r="C3352" s="50" t="str">
        <f t="shared" si="52"/>
        <v>683702018</v>
      </c>
      <c r="D3352" s="50">
        <f>VLOOKUP(A3352,CATMUN!$B$2:$G$1123,6,0)</f>
        <v>15</v>
      </c>
      <c r="E3352" s="50" t="s">
        <v>1958</v>
      </c>
      <c r="F3352" s="50">
        <v>0</v>
      </c>
      <c r="G3352" s="50">
        <v>27791024</v>
      </c>
    </row>
    <row r="3353" spans="1:7" x14ac:dyDescent="0.2">
      <c r="A3353" s="50">
        <v>68377</v>
      </c>
      <c r="B3353" s="50">
        <v>2015</v>
      </c>
      <c r="C3353" s="50" t="str">
        <f t="shared" si="52"/>
        <v>683772015</v>
      </c>
      <c r="D3353" s="50">
        <f>VLOOKUP(A3353,CATMUN!$B$2:$G$1123,6,0)</f>
        <v>15</v>
      </c>
      <c r="E3353" s="50" t="s">
        <v>1959</v>
      </c>
      <c r="F3353" s="50">
        <v>3655</v>
      </c>
      <c r="G3353" s="50">
        <v>23350.427729999999</v>
      </c>
    </row>
    <row r="3354" spans="1:7" x14ac:dyDescent="0.2">
      <c r="A3354" s="50">
        <v>68377</v>
      </c>
      <c r="B3354" s="50">
        <v>2016</v>
      </c>
      <c r="C3354" s="50" t="str">
        <f t="shared" si="52"/>
        <v>683772016</v>
      </c>
      <c r="D3354" s="50">
        <f>VLOOKUP(A3354,CATMUN!$B$2:$G$1123,6,0)</f>
        <v>15</v>
      </c>
      <c r="E3354" s="50" t="s">
        <v>1959</v>
      </c>
      <c r="F3354" s="50">
        <v>4512414</v>
      </c>
      <c r="G3354" s="50">
        <v>25866452</v>
      </c>
    </row>
    <row r="3355" spans="1:7" x14ac:dyDescent="0.2">
      <c r="A3355" s="50">
        <v>68377</v>
      </c>
      <c r="B3355" s="50">
        <v>2017</v>
      </c>
      <c r="C3355" s="50" t="str">
        <f t="shared" si="52"/>
        <v>683772017</v>
      </c>
      <c r="D3355" s="50">
        <f>VLOOKUP(A3355,CATMUN!$B$2:$G$1123,6,0)</f>
        <v>15</v>
      </c>
      <c r="E3355" s="50" t="s">
        <v>1959</v>
      </c>
      <c r="F3355" s="50">
        <v>2432</v>
      </c>
      <c r="G3355" s="50">
        <v>38136.226560000003</v>
      </c>
    </row>
    <row r="3356" spans="1:7" x14ac:dyDescent="0.2">
      <c r="A3356" s="50">
        <v>68377</v>
      </c>
      <c r="B3356" s="50">
        <v>2018</v>
      </c>
      <c r="C3356" s="50" t="str">
        <f t="shared" si="52"/>
        <v>683772018</v>
      </c>
      <c r="D3356" s="50">
        <f>VLOOKUP(A3356,CATMUN!$B$2:$G$1123,6,0)</f>
        <v>15</v>
      </c>
      <c r="E3356" s="50" t="s">
        <v>1959</v>
      </c>
      <c r="F3356" s="50">
        <v>7433622</v>
      </c>
      <c r="G3356" s="50">
        <v>27791024</v>
      </c>
    </row>
    <row r="3357" spans="1:7" x14ac:dyDescent="0.2">
      <c r="A3357" s="50">
        <v>68385</v>
      </c>
      <c r="B3357" s="50">
        <v>2015</v>
      </c>
      <c r="C3357" s="50" t="str">
        <f t="shared" si="52"/>
        <v>683852015</v>
      </c>
      <c r="D3357" s="50">
        <f>VLOOKUP(A3357,CATMUN!$B$2:$G$1123,6,0)</f>
        <v>15</v>
      </c>
      <c r="E3357" s="50" t="s">
        <v>1960</v>
      </c>
      <c r="F3357" s="50">
        <v>4225</v>
      </c>
      <c r="G3357" s="50">
        <v>23350.427729999999</v>
      </c>
    </row>
    <row r="3358" spans="1:7" x14ac:dyDescent="0.2">
      <c r="A3358" s="50">
        <v>68385</v>
      </c>
      <c r="B3358" s="50">
        <v>2016</v>
      </c>
      <c r="C3358" s="50" t="str">
        <f t="shared" si="52"/>
        <v>683852016</v>
      </c>
      <c r="D3358" s="50">
        <f>VLOOKUP(A3358,CATMUN!$B$2:$G$1123,6,0)</f>
        <v>15</v>
      </c>
      <c r="E3358" s="50" t="s">
        <v>1960</v>
      </c>
      <c r="F3358" s="50">
        <v>14985000</v>
      </c>
      <c r="G3358" s="50">
        <v>25866452</v>
      </c>
    </row>
    <row r="3359" spans="1:7" x14ac:dyDescent="0.2">
      <c r="A3359" s="50">
        <v>68385</v>
      </c>
      <c r="B3359" s="50">
        <v>2017</v>
      </c>
      <c r="C3359" s="50" t="str">
        <f t="shared" si="52"/>
        <v>683852017</v>
      </c>
      <c r="D3359" s="50">
        <f>VLOOKUP(A3359,CATMUN!$B$2:$G$1123,6,0)</f>
        <v>15</v>
      </c>
      <c r="E3359" s="50" t="s">
        <v>1960</v>
      </c>
      <c r="F3359" s="50">
        <v>3850</v>
      </c>
      <c r="G3359" s="50">
        <v>38136.226560000003</v>
      </c>
    </row>
    <row r="3360" spans="1:7" x14ac:dyDescent="0.2">
      <c r="A3360" s="50">
        <v>68385</v>
      </c>
      <c r="B3360" s="50">
        <v>2018</v>
      </c>
      <c r="C3360" s="50" t="str">
        <f t="shared" si="52"/>
        <v>683852018</v>
      </c>
      <c r="D3360" s="50">
        <f>VLOOKUP(A3360,CATMUN!$B$2:$G$1123,6,0)</f>
        <v>15</v>
      </c>
      <c r="E3360" s="50" t="s">
        <v>1960</v>
      </c>
      <c r="F3360" s="50">
        <v>160617020</v>
      </c>
      <c r="G3360" s="50">
        <v>27791024</v>
      </c>
    </row>
    <row r="3361" spans="1:7" x14ac:dyDescent="0.2">
      <c r="A3361" s="50">
        <v>68397</v>
      </c>
      <c r="B3361" s="50">
        <v>2015</v>
      </c>
      <c r="C3361" s="50" t="str">
        <f t="shared" si="52"/>
        <v>683972015</v>
      </c>
      <c r="D3361" s="50">
        <f>VLOOKUP(A3361,CATMUN!$B$2:$G$1123,6,0)</f>
        <v>15</v>
      </c>
      <c r="E3361" s="50" t="s">
        <v>1515</v>
      </c>
      <c r="F3361" s="50">
        <v>2586</v>
      </c>
      <c r="G3361" s="50">
        <v>23350.427729999999</v>
      </c>
    </row>
    <row r="3362" spans="1:7" x14ac:dyDescent="0.2">
      <c r="A3362" s="50">
        <v>68397</v>
      </c>
      <c r="B3362" s="50">
        <v>2016</v>
      </c>
      <c r="C3362" s="50" t="str">
        <f t="shared" si="52"/>
        <v>683972016</v>
      </c>
      <c r="D3362" s="50">
        <f>VLOOKUP(A3362,CATMUN!$B$2:$G$1123,6,0)</f>
        <v>15</v>
      </c>
      <c r="E3362" s="50" t="s">
        <v>1515</v>
      </c>
      <c r="F3362" s="50">
        <v>2337251</v>
      </c>
      <c r="G3362" s="50">
        <v>25866452</v>
      </c>
    </row>
    <row r="3363" spans="1:7" x14ac:dyDescent="0.2">
      <c r="A3363" s="50">
        <v>68397</v>
      </c>
      <c r="B3363" s="50">
        <v>2017</v>
      </c>
      <c r="C3363" s="50" t="str">
        <f t="shared" si="52"/>
        <v>683972017</v>
      </c>
      <c r="D3363" s="50">
        <f>VLOOKUP(A3363,CATMUN!$B$2:$G$1123,6,0)</f>
        <v>15</v>
      </c>
      <c r="E3363" s="50" t="s">
        <v>1515</v>
      </c>
      <c r="F3363" s="50">
        <v>697</v>
      </c>
      <c r="G3363" s="50">
        <v>38136.226560000003</v>
      </c>
    </row>
    <row r="3364" spans="1:7" x14ac:dyDescent="0.2">
      <c r="A3364" s="50">
        <v>68397</v>
      </c>
      <c r="B3364" s="50">
        <v>2018</v>
      </c>
      <c r="C3364" s="50" t="str">
        <f t="shared" si="52"/>
        <v>683972018</v>
      </c>
      <c r="D3364" s="50">
        <f>VLOOKUP(A3364,CATMUN!$B$2:$G$1123,6,0)</f>
        <v>15</v>
      </c>
      <c r="E3364" s="50" t="s">
        <v>1515</v>
      </c>
      <c r="F3364" s="50">
        <v>2528103</v>
      </c>
      <c r="G3364" s="50">
        <v>27791024</v>
      </c>
    </row>
    <row r="3365" spans="1:7" x14ac:dyDescent="0.2">
      <c r="A3365" s="50">
        <v>68406</v>
      </c>
      <c r="B3365" s="50">
        <v>2015</v>
      </c>
      <c r="C3365" s="50" t="str">
        <f t="shared" si="52"/>
        <v>684062015</v>
      </c>
      <c r="D3365" s="50">
        <f>VLOOKUP(A3365,CATMUN!$B$2:$G$1123,6,0)</f>
        <v>14</v>
      </c>
      <c r="E3365" s="50" t="s">
        <v>1961</v>
      </c>
      <c r="F3365" s="50">
        <v>211858</v>
      </c>
      <c r="G3365" s="50">
        <v>505977.6875</v>
      </c>
    </row>
    <row r="3366" spans="1:7" x14ac:dyDescent="0.2">
      <c r="A3366" s="50">
        <v>68406</v>
      </c>
      <c r="B3366" s="50">
        <v>2016</v>
      </c>
      <c r="C3366" s="50" t="str">
        <f t="shared" si="52"/>
        <v>684062016</v>
      </c>
      <c r="D3366" s="50">
        <f>VLOOKUP(A3366,CATMUN!$B$2:$G$1123,6,0)</f>
        <v>14</v>
      </c>
      <c r="E3366" s="50" t="s">
        <v>1961</v>
      </c>
      <c r="F3366" s="50">
        <v>263223637</v>
      </c>
      <c r="G3366" s="50">
        <v>530633504</v>
      </c>
    </row>
    <row r="3367" spans="1:7" x14ac:dyDescent="0.2">
      <c r="A3367" s="50">
        <v>68406</v>
      </c>
      <c r="B3367" s="50">
        <v>2017</v>
      </c>
      <c r="C3367" s="50" t="str">
        <f t="shared" si="52"/>
        <v>684062017</v>
      </c>
      <c r="D3367" s="50">
        <f>VLOOKUP(A3367,CATMUN!$B$2:$G$1123,6,0)</f>
        <v>14</v>
      </c>
      <c r="E3367" s="50" t="s">
        <v>1961</v>
      </c>
      <c r="F3367" s="50">
        <v>288420</v>
      </c>
      <c r="G3367" s="50">
        <v>444938.46879999997</v>
      </c>
    </row>
    <row r="3368" spans="1:7" x14ac:dyDescent="0.2">
      <c r="A3368" s="50">
        <v>68406</v>
      </c>
      <c r="B3368" s="50">
        <v>2018</v>
      </c>
      <c r="C3368" s="50" t="str">
        <f t="shared" si="52"/>
        <v>684062018</v>
      </c>
      <c r="D3368" s="50">
        <f>VLOOKUP(A3368,CATMUN!$B$2:$G$1123,6,0)</f>
        <v>14</v>
      </c>
      <c r="E3368" s="50" t="s">
        <v>1961</v>
      </c>
      <c r="F3368" s="50">
        <v>381978912</v>
      </c>
      <c r="G3368" s="50">
        <v>529757888</v>
      </c>
    </row>
    <row r="3369" spans="1:7" x14ac:dyDescent="0.2">
      <c r="A3369" s="50">
        <v>68418</v>
      </c>
      <c r="B3369" s="50">
        <v>2015</v>
      </c>
      <c r="C3369" s="50" t="str">
        <f t="shared" si="52"/>
        <v>684182015</v>
      </c>
      <c r="D3369" s="50">
        <f>VLOOKUP(A3369,CATMUN!$B$2:$G$1123,6,0)</f>
        <v>15</v>
      </c>
      <c r="E3369" s="50" t="s">
        <v>1962</v>
      </c>
      <c r="F3369" s="50">
        <v>13044</v>
      </c>
      <c r="G3369" s="50">
        <v>100012.99219999999</v>
      </c>
    </row>
    <row r="3370" spans="1:7" x14ac:dyDescent="0.2">
      <c r="A3370" s="50">
        <v>68418</v>
      </c>
      <c r="B3370" s="50">
        <v>2016</v>
      </c>
      <c r="C3370" s="50" t="str">
        <f t="shared" si="52"/>
        <v>684182016</v>
      </c>
      <c r="D3370" s="50">
        <f>VLOOKUP(A3370,CATMUN!$B$2:$G$1123,6,0)</f>
        <v>15</v>
      </c>
      <c r="E3370" s="50" t="s">
        <v>1962</v>
      </c>
      <c r="F3370" s="50">
        <v>7603006</v>
      </c>
      <c r="G3370" s="50">
        <v>89622032</v>
      </c>
    </row>
    <row r="3371" spans="1:7" x14ac:dyDescent="0.2">
      <c r="A3371" s="50">
        <v>68418</v>
      </c>
      <c r="B3371" s="50">
        <v>2017</v>
      </c>
      <c r="C3371" s="50" t="str">
        <f t="shared" si="52"/>
        <v>684182017</v>
      </c>
      <c r="D3371" s="50">
        <f>VLOOKUP(A3371,CATMUN!$B$2:$G$1123,6,0)</f>
        <v>15</v>
      </c>
      <c r="E3371" s="50" t="s">
        <v>1962</v>
      </c>
      <c r="F3371" s="50">
        <v>5910</v>
      </c>
      <c r="G3371" s="50">
        <v>101419.7031</v>
      </c>
    </row>
    <row r="3372" spans="1:7" x14ac:dyDescent="0.2">
      <c r="A3372" s="50">
        <v>68418</v>
      </c>
      <c r="B3372" s="50">
        <v>2018</v>
      </c>
      <c r="C3372" s="50" t="str">
        <f t="shared" si="52"/>
        <v>684182018</v>
      </c>
      <c r="D3372" s="50">
        <f>VLOOKUP(A3372,CATMUN!$B$2:$G$1123,6,0)</f>
        <v>15</v>
      </c>
      <c r="E3372" s="50" t="s">
        <v>1962</v>
      </c>
      <c r="F3372" s="50">
        <v>11376642</v>
      </c>
      <c r="G3372" s="50">
        <v>135966816</v>
      </c>
    </row>
    <row r="3373" spans="1:7" x14ac:dyDescent="0.2">
      <c r="A3373" s="50">
        <v>68432</v>
      </c>
      <c r="B3373" s="50">
        <v>2015</v>
      </c>
      <c r="C3373" s="50" t="str">
        <f t="shared" si="52"/>
        <v>684322015</v>
      </c>
      <c r="D3373" s="50">
        <f>VLOOKUP(A3373,CATMUN!$B$2:$G$1123,6,0)</f>
        <v>14</v>
      </c>
      <c r="E3373" s="50" t="s">
        <v>1964</v>
      </c>
      <c r="F3373" s="50">
        <v>56581</v>
      </c>
      <c r="G3373" s="50">
        <v>1407439.5</v>
      </c>
    </row>
    <row r="3374" spans="1:7" x14ac:dyDescent="0.2">
      <c r="A3374" s="50">
        <v>68432</v>
      </c>
      <c r="B3374" s="50">
        <v>2016</v>
      </c>
      <c r="C3374" s="50" t="str">
        <f t="shared" si="52"/>
        <v>684322016</v>
      </c>
      <c r="D3374" s="50">
        <f>VLOOKUP(A3374,CATMUN!$B$2:$G$1123,6,0)</f>
        <v>14</v>
      </c>
      <c r="E3374" s="50" t="s">
        <v>1964</v>
      </c>
      <c r="F3374" s="50">
        <v>65593022</v>
      </c>
      <c r="G3374" s="50">
        <v>1538270848</v>
      </c>
    </row>
    <row r="3375" spans="1:7" x14ac:dyDescent="0.2">
      <c r="A3375" s="50">
        <v>68432</v>
      </c>
      <c r="B3375" s="50">
        <v>2017</v>
      </c>
      <c r="C3375" s="50" t="str">
        <f t="shared" si="52"/>
        <v>684322017</v>
      </c>
      <c r="D3375" s="50">
        <f>VLOOKUP(A3375,CATMUN!$B$2:$G$1123,6,0)</f>
        <v>14</v>
      </c>
      <c r="E3375" s="50" t="s">
        <v>1964</v>
      </c>
      <c r="F3375" s="50">
        <v>47890</v>
      </c>
      <c r="G3375" s="50">
        <v>1489632.125</v>
      </c>
    </row>
    <row r="3376" spans="1:7" x14ac:dyDescent="0.2">
      <c r="A3376" s="50">
        <v>68432</v>
      </c>
      <c r="B3376" s="50">
        <v>2018</v>
      </c>
      <c r="C3376" s="50" t="str">
        <f t="shared" si="52"/>
        <v>684322018</v>
      </c>
      <c r="D3376" s="50">
        <f>VLOOKUP(A3376,CATMUN!$B$2:$G$1123,6,0)</f>
        <v>14</v>
      </c>
      <c r="E3376" s="50" t="s">
        <v>1964</v>
      </c>
      <c r="F3376" s="50">
        <v>72506421</v>
      </c>
      <c r="G3376" s="50">
        <v>1735159040</v>
      </c>
    </row>
    <row r="3377" spans="1:7" x14ac:dyDescent="0.2">
      <c r="A3377" s="50">
        <v>68444</v>
      </c>
      <c r="B3377" s="50">
        <v>2015</v>
      </c>
      <c r="C3377" s="50" t="str">
        <f t="shared" si="52"/>
        <v>684442015</v>
      </c>
      <c r="D3377" s="50">
        <f>VLOOKUP(A3377,CATMUN!$B$2:$G$1123,6,0)</f>
        <v>15</v>
      </c>
      <c r="E3377" s="50" t="s">
        <v>1965</v>
      </c>
      <c r="F3377" s="50">
        <v>1324</v>
      </c>
      <c r="G3377" s="50">
        <v>23350.427729999999</v>
      </c>
    </row>
    <row r="3378" spans="1:7" x14ac:dyDescent="0.2">
      <c r="A3378" s="50">
        <v>68444</v>
      </c>
      <c r="B3378" s="50">
        <v>2016</v>
      </c>
      <c r="C3378" s="50" t="str">
        <f t="shared" si="52"/>
        <v>684442016</v>
      </c>
      <c r="D3378" s="50">
        <f>VLOOKUP(A3378,CATMUN!$B$2:$G$1123,6,0)</f>
        <v>15</v>
      </c>
      <c r="E3378" s="50" t="s">
        <v>1965</v>
      </c>
      <c r="F3378" s="50">
        <v>1794976</v>
      </c>
      <c r="G3378" s="50">
        <v>25866452</v>
      </c>
    </row>
    <row r="3379" spans="1:7" x14ac:dyDescent="0.2">
      <c r="A3379" s="50">
        <v>68444</v>
      </c>
      <c r="B3379" s="50">
        <v>2017</v>
      </c>
      <c r="C3379" s="50" t="str">
        <f t="shared" si="52"/>
        <v>684442017</v>
      </c>
      <c r="D3379" s="50">
        <f>VLOOKUP(A3379,CATMUN!$B$2:$G$1123,6,0)</f>
        <v>15</v>
      </c>
      <c r="E3379" s="50" t="s">
        <v>1965</v>
      </c>
      <c r="F3379" s="50">
        <v>4696</v>
      </c>
      <c r="G3379" s="50">
        <v>38136.226560000003</v>
      </c>
    </row>
    <row r="3380" spans="1:7" x14ac:dyDescent="0.2">
      <c r="A3380" s="50">
        <v>68444</v>
      </c>
      <c r="B3380" s="50">
        <v>2018</v>
      </c>
      <c r="C3380" s="50" t="str">
        <f t="shared" si="52"/>
        <v>684442018</v>
      </c>
      <c r="D3380" s="50">
        <f>VLOOKUP(A3380,CATMUN!$B$2:$G$1123,6,0)</f>
        <v>15</v>
      </c>
      <c r="E3380" s="50" t="s">
        <v>1965</v>
      </c>
      <c r="F3380" s="50">
        <v>3267700</v>
      </c>
      <c r="G3380" s="50">
        <v>27791024</v>
      </c>
    </row>
    <row r="3381" spans="1:7" x14ac:dyDescent="0.2">
      <c r="A3381" s="50">
        <v>68464</v>
      </c>
      <c r="B3381" s="50">
        <v>2015</v>
      </c>
      <c r="C3381" s="50" t="str">
        <f t="shared" si="52"/>
        <v>684642015</v>
      </c>
      <c r="D3381" s="50">
        <f>VLOOKUP(A3381,CATMUN!$B$2:$G$1123,6,0)</f>
        <v>15</v>
      </c>
      <c r="E3381" s="50" t="s">
        <v>1966</v>
      </c>
      <c r="F3381" s="50">
        <v>6397</v>
      </c>
      <c r="G3381" s="50">
        <v>18925.23633</v>
      </c>
    </row>
    <row r="3382" spans="1:7" x14ac:dyDescent="0.2">
      <c r="A3382" s="50">
        <v>68464</v>
      </c>
      <c r="B3382" s="50">
        <v>2016</v>
      </c>
      <c r="C3382" s="50" t="str">
        <f t="shared" si="52"/>
        <v>684642016</v>
      </c>
      <c r="D3382" s="50">
        <f>VLOOKUP(A3382,CATMUN!$B$2:$G$1123,6,0)</f>
        <v>15</v>
      </c>
      <c r="E3382" s="50" t="s">
        <v>1966</v>
      </c>
      <c r="F3382" s="50">
        <v>10074722</v>
      </c>
      <c r="G3382" s="50">
        <v>28165158</v>
      </c>
    </row>
    <row r="3383" spans="1:7" x14ac:dyDescent="0.2">
      <c r="A3383" s="50">
        <v>68464</v>
      </c>
      <c r="B3383" s="50">
        <v>2017</v>
      </c>
      <c r="C3383" s="50" t="str">
        <f t="shared" si="52"/>
        <v>684642017</v>
      </c>
      <c r="D3383" s="50">
        <f>VLOOKUP(A3383,CATMUN!$B$2:$G$1123,6,0)</f>
        <v>15</v>
      </c>
      <c r="E3383" s="50" t="s">
        <v>1966</v>
      </c>
      <c r="F3383" s="50">
        <v>5663</v>
      </c>
      <c r="G3383" s="50">
        <v>16446.85742</v>
      </c>
    </row>
    <row r="3384" spans="1:7" x14ac:dyDescent="0.2">
      <c r="A3384" s="50">
        <v>68464</v>
      </c>
      <c r="B3384" s="50">
        <v>2018</v>
      </c>
      <c r="C3384" s="50" t="str">
        <f t="shared" si="52"/>
        <v>684642018</v>
      </c>
      <c r="D3384" s="50">
        <f>VLOOKUP(A3384,CATMUN!$B$2:$G$1123,6,0)</f>
        <v>15</v>
      </c>
      <c r="E3384" s="50" t="s">
        <v>1966</v>
      </c>
      <c r="F3384" s="50">
        <v>6644191</v>
      </c>
      <c r="G3384" s="50">
        <v>31061434</v>
      </c>
    </row>
    <row r="3385" spans="1:7" x14ac:dyDescent="0.2">
      <c r="A3385" s="50">
        <v>68468</v>
      </c>
      <c r="B3385" s="50">
        <v>2015</v>
      </c>
      <c r="C3385" s="50" t="str">
        <f t="shared" si="52"/>
        <v>684682015</v>
      </c>
      <c r="D3385" s="50">
        <f>VLOOKUP(A3385,CATMUN!$B$2:$G$1123,6,0)</f>
        <v>15</v>
      </c>
      <c r="E3385" s="50" t="s">
        <v>1967</v>
      </c>
      <c r="F3385" s="50">
        <v>1470</v>
      </c>
      <c r="G3385" s="50">
        <v>23350.427729999999</v>
      </c>
    </row>
    <row r="3386" spans="1:7" x14ac:dyDescent="0.2">
      <c r="A3386" s="50">
        <v>68468</v>
      </c>
      <c r="B3386" s="50">
        <v>2016</v>
      </c>
      <c r="C3386" s="50" t="str">
        <f t="shared" si="52"/>
        <v>684682016</v>
      </c>
      <c r="D3386" s="50">
        <f>VLOOKUP(A3386,CATMUN!$B$2:$G$1123,6,0)</f>
        <v>15</v>
      </c>
      <c r="E3386" s="50" t="s">
        <v>1967</v>
      </c>
      <c r="F3386" s="50">
        <v>1761144</v>
      </c>
      <c r="G3386" s="50">
        <v>25866452</v>
      </c>
    </row>
    <row r="3387" spans="1:7" x14ac:dyDescent="0.2">
      <c r="A3387" s="50">
        <v>68468</v>
      </c>
      <c r="B3387" s="50">
        <v>2017</v>
      </c>
      <c r="C3387" s="50" t="str">
        <f t="shared" si="52"/>
        <v>684682017</v>
      </c>
      <c r="D3387" s="50">
        <f>VLOOKUP(A3387,CATMUN!$B$2:$G$1123,6,0)</f>
        <v>15</v>
      </c>
      <c r="E3387" s="50" t="s">
        <v>1967</v>
      </c>
      <c r="F3387" s="50">
        <v>1382</v>
      </c>
      <c r="G3387" s="50">
        <v>38136.226560000003</v>
      </c>
    </row>
    <row r="3388" spans="1:7" x14ac:dyDescent="0.2">
      <c r="A3388" s="50">
        <v>68468</v>
      </c>
      <c r="B3388" s="50">
        <v>2018</v>
      </c>
      <c r="C3388" s="50" t="str">
        <f t="shared" si="52"/>
        <v>684682018</v>
      </c>
      <c r="D3388" s="50">
        <f>VLOOKUP(A3388,CATMUN!$B$2:$G$1123,6,0)</f>
        <v>15</v>
      </c>
      <c r="E3388" s="50" t="s">
        <v>1967</v>
      </c>
      <c r="F3388" s="50">
        <v>1767170</v>
      </c>
      <c r="G3388" s="50">
        <v>27791024</v>
      </c>
    </row>
    <row r="3389" spans="1:7" x14ac:dyDescent="0.2">
      <c r="A3389" s="50">
        <v>68498</v>
      </c>
      <c r="B3389" s="50">
        <v>2015</v>
      </c>
      <c r="C3389" s="50" t="str">
        <f t="shared" si="52"/>
        <v>684982015</v>
      </c>
      <c r="D3389" s="50">
        <f>VLOOKUP(A3389,CATMUN!$B$2:$G$1123,6,0)</f>
        <v>15</v>
      </c>
      <c r="E3389" s="50" t="s">
        <v>1968</v>
      </c>
      <c r="F3389" s="50">
        <v>2115</v>
      </c>
      <c r="G3389" s="50">
        <v>23350.427729999999</v>
      </c>
    </row>
    <row r="3390" spans="1:7" x14ac:dyDescent="0.2">
      <c r="A3390" s="50">
        <v>68498</v>
      </c>
      <c r="B3390" s="50">
        <v>2016</v>
      </c>
      <c r="C3390" s="50" t="str">
        <f t="shared" si="52"/>
        <v>684982016</v>
      </c>
      <c r="D3390" s="50">
        <f>VLOOKUP(A3390,CATMUN!$B$2:$G$1123,6,0)</f>
        <v>15</v>
      </c>
      <c r="E3390" s="50" t="s">
        <v>1968</v>
      </c>
      <c r="F3390" s="50">
        <v>1986206</v>
      </c>
      <c r="G3390" s="50">
        <v>25866452</v>
      </c>
    </row>
    <row r="3391" spans="1:7" x14ac:dyDescent="0.2">
      <c r="A3391" s="50">
        <v>68498</v>
      </c>
      <c r="B3391" s="50">
        <v>2017</v>
      </c>
      <c r="C3391" s="50" t="str">
        <f t="shared" si="52"/>
        <v>684982017</v>
      </c>
      <c r="D3391" s="50">
        <f>VLOOKUP(A3391,CATMUN!$B$2:$G$1123,6,0)</f>
        <v>15</v>
      </c>
      <c r="E3391" s="50" t="s">
        <v>1968</v>
      </c>
      <c r="F3391" s="50">
        <v>1787</v>
      </c>
      <c r="G3391" s="50">
        <v>38136.226560000003</v>
      </c>
    </row>
    <row r="3392" spans="1:7" x14ac:dyDescent="0.2">
      <c r="A3392" s="50">
        <v>68498</v>
      </c>
      <c r="B3392" s="50">
        <v>2018</v>
      </c>
      <c r="C3392" s="50" t="str">
        <f t="shared" si="52"/>
        <v>684982018</v>
      </c>
      <c r="D3392" s="50">
        <f>VLOOKUP(A3392,CATMUN!$B$2:$G$1123,6,0)</f>
        <v>15</v>
      </c>
      <c r="E3392" s="50" t="s">
        <v>1968</v>
      </c>
      <c r="F3392" s="50">
        <v>897328</v>
      </c>
      <c r="G3392" s="50">
        <v>27791024</v>
      </c>
    </row>
    <row r="3393" spans="1:7" x14ac:dyDescent="0.2">
      <c r="A3393" s="50">
        <v>68500</v>
      </c>
      <c r="B3393" s="50">
        <v>2015</v>
      </c>
      <c r="C3393" s="50" t="str">
        <f t="shared" si="52"/>
        <v>685002015</v>
      </c>
      <c r="D3393" s="50">
        <f>VLOOKUP(A3393,CATMUN!$B$2:$G$1123,6,0)</f>
        <v>15</v>
      </c>
      <c r="E3393" s="50" t="s">
        <v>1969</v>
      </c>
      <c r="F3393" s="50">
        <v>9876</v>
      </c>
      <c r="G3393" s="50">
        <v>23350.427729999999</v>
      </c>
    </row>
    <row r="3394" spans="1:7" x14ac:dyDescent="0.2">
      <c r="A3394" s="50">
        <v>68500</v>
      </c>
      <c r="B3394" s="50">
        <v>2016</v>
      </c>
      <c r="C3394" s="50" t="str">
        <f t="shared" si="52"/>
        <v>685002016</v>
      </c>
      <c r="D3394" s="50">
        <f>VLOOKUP(A3394,CATMUN!$B$2:$G$1123,6,0)</f>
        <v>15</v>
      </c>
      <c r="E3394" s="50" t="s">
        <v>1969</v>
      </c>
      <c r="F3394" s="50">
        <v>7913390</v>
      </c>
      <c r="G3394" s="50">
        <v>25866452</v>
      </c>
    </row>
    <row r="3395" spans="1:7" x14ac:dyDescent="0.2">
      <c r="A3395" s="50">
        <v>68500</v>
      </c>
      <c r="B3395" s="50">
        <v>2017</v>
      </c>
      <c r="C3395" s="50" t="str">
        <f t="shared" ref="C3395:C3458" si="53">A3395&amp;B3395</f>
        <v>685002017</v>
      </c>
      <c r="D3395" s="50">
        <f>VLOOKUP(A3395,CATMUN!$B$2:$G$1123,6,0)</f>
        <v>15</v>
      </c>
      <c r="E3395" s="50" t="s">
        <v>1969</v>
      </c>
      <c r="F3395" s="50">
        <v>8955</v>
      </c>
      <c r="G3395" s="50">
        <v>38136.226560000003</v>
      </c>
    </row>
    <row r="3396" spans="1:7" x14ac:dyDescent="0.2">
      <c r="A3396" s="50">
        <v>68500</v>
      </c>
      <c r="B3396" s="50">
        <v>2018</v>
      </c>
      <c r="C3396" s="50" t="str">
        <f t="shared" si="53"/>
        <v>685002018</v>
      </c>
      <c r="D3396" s="50">
        <f>VLOOKUP(A3396,CATMUN!$B$2:$G$1123,6,0)</f>
        <v>15</v>
      </c>
      <c r="E3396" s="50" t="s">
        <v>1969</v>
      </c>
      <c r="F3396" s="50">
        <v>8830122.6199999992</v>
      </c>
      <c r="G3396" s="50">
        <v>27791024</v>
      </c>
    </row>
    <row r="3397" spans="1:7" x14ac:dyDescent="0.2">
      <c r="A3397" s="50">
        <v>68502</v>
      </c>
      <c r="B3397" s="50">
        <v>2015</v>
      </c>
      <c r="C3397" s="50" t="str">
        <f t="shared" si="53"/>
        <v>685022015</v>
      </c>
      <c r="D3397" s="50">
        <f>VLOOKUP(A3397,CATMUN!$B$2:$G$1123,6,0)</f>
        <v>15</v>
      </c>
      <c r="E3397" s="50" t="s">
        <v>1970</v>
      </c>
      <c r="F3397" s="50">
        <v>1753</v>
      </c>
      <c r="G3397" s="50">
        <v>18925.23633</v>
      </c>
    </row>
    <row r="3398" spans="1:7" x14ac:dyDescent="0.2">
      <c r="A3398" s="50">
        <v>68502</v>
      </c>
      <c r="B3398" s="50">
        <v>2016</v>
      </c>
      <c r="C3398" s="50" t="str">
        <f t="shared" si="53"/>
        <v>685022016</v>
      </c>
      <c r="D3398" s="50">
        <f>VLOOKUP(A3398,CATMUN!$B$2:$G$1123,6,0)</f>
        <v>15</v>
      </c>
      <c r="E3398" s="50" t="s">
        <v>1970</v>
      </c>
      <c r="F3398" s="50">
        <v>2170181</v>
      </c>
      <c r="G3398" s="50">
        <v>28165158</v>
      </c>
    </row>
    <row r="3399" spans="1:7" x14ac:dyDescent="0.2">
      <c r="A3399" s="50">
        <v>68502</v>
      </c>
      <c r="B3399" s="50">
        <v>2018</v>
      </c>
      <c r="C3399" s="50" t="str">
        <f t="shared" si="53"/>
        <v>685022018</v>
      </c>
      <c r="D3399" s="50">
        <f>VLOOKUP(A3399,CATMUN!$B$2:$G$1123,6,0)</f>
        <v>15</v>
      </c>
      <c r="E3399" s="50" t="s">
        <v>1970</v>
      </c>
      <c r="F3399" s="50">
        <v>1407086</v>
      </c>
      <c r="G3399" s="50">
        <v>31061434</v>
      </c>
    </row>
    <row r="3400" spans="1:7" x14ac:dyDescent="0.2">
      <c r="A3400" s="50">
        <v>68522</v>
      </c>
      <c r="B3400" s="50">
        <v>2015</v>
      </c>
      <c r="C3400" s="50" t="str">
        <f t="shared" si="53"/>
        <v>685222015</v>
      </c>
      <c r="D3400" s="50">
        <f>VLOOKUP(A3400,CATMUN!$B$2:$G$1123,6,0)</f>
        <v>14</v>
      </c>
      <c r="E3400" s="50" t="s">
        <v>1971</v>
      </c>
      <c r="F3400" s="50">
        <v>112</v>
      </c>
      <c r="G3400" s="50">
        <v>338773.03129999997</v>
      </c>
    </row>
    <row r="3401" spans="1:7" x14ac:dyDescent="0.2">
      <c r="A3401" s="50">
        <v>68522</v>
      </c>
      <c r="B3401" s="50">
        <v>2016</v>
      </c>
      <c r="C3401" s="50" t="str">
        <f t="shared" si="53"/>
        <v>685222016</v>
      </c>
      <c r="D3401" s="50">
        <f>VLOOKUP(A3401,CATMUN!$B$2:$G$1123,6,0)</f>
        <v>14</v>
      </c>
      <c r="E3401" s="50" t="s">
        <v>1971</v>
      </c>
      <c r="F3401" s="50">
        <v>583335</v>
      </c>
      <c r="G3401" s="50">
        <v>218762448</v>
      </c>
    </row>
    <row r="3402" spans="1:7" x14ac:dyDescent="0.2">
      <c r="A3402" s="50">
        <v>68522</v>
      </c>
      <c r="B3402" s="50">
        <v>2017</v>
      </c>
      <c r="C3402" s="50" t="str">
        <f t="shared" si="53"/>
        <v>685222017</v>
      </c>
      <c r="D3402" s="50">
        <f>VLOOKUP(A3402,CATMUN!$B$2:$G$1123,6,0)</f>
        <v>14</v>
      </c>
      <c r="E3402" s="50" t="s">
        <v>1971</v>
      </c>
      <c r="F3402" s="50">
        <v>355</v>
      </c>
      <c r="G3402" s="50">
        <v>181327</v>
      </c>
    </row>
    <row r="3403" spans="1:7" x14ac:dyDescent="0.2">
      <c r="A3403" s="50">
        <v>68522</v>
      </c>
      <c r="B3403" s="50">
        <v>2018</v>
      </c>
      <c r="C3403" s="50" t="str">
        <f t="shared" si="53"/>
        <v>685222018</v>
      </c>
      <c r="D3403" s="50">
        <f>VLOOKUP(A3403,CATMUN!$B$2:$G$1123,6,0)</f>
        <v>14</v>
      </c>
      <c r="E3403" s="50" t="s">
        <v>1971</v>
      </c>
      <c r="F3403" s="50">
        <v>158500</v>
      </c>
      <c r="G3403" s="50">
        <v>221394400</v>
      </c>
    </row>
    <row r="3404" spans="1:7" x14ac:dyDescent="0.2">
      <c r="A3404" s="50">
        <v>68533</v>
      </c>
      <c r="B3404" s="50">
        <v>2015</v>
      </c>
      <c r="C3404" s="50" t="str">
        <f t="shared" si="53"/>
        <v>685332015</v>
      </c>
      <c r="D3404" s="50">
        <f>VLOOKUP(A3404,CATMUN!$B$2:$G$1123,6,0)</f>
        <v>14</v>
      </c>
      <c r="E3404" s="50" t="s">
        <v>1973</v>
      </c>
      <c r="F3404" s="50">
        <v>7893</v>
      </c>
      <c r="G3404" s="50">
        <v>338773.03129999997</v>
      </c>
    </row>
    <row r="3405" spans="1:7" x14ac:dyDescent="0.2">
      <c r="A3405" s="50">
        <v>68533</v>
      </c>
      <c r="B3405" s="50">
        <v>2016</v>
      </c>
      <c r="C3405" s="50" t="str">
        <f t="shared" si="53"/>
        <v>685332016</v>
      </c>
      <c r="D3405" s="50">
        <f>VLOOKUP(A3405,CATMUN!$B$2:$G$1123,6,0)</f>
        <v>14</v>
      </c>
      <c r="E3405" s="50" t="s">
        <v>1973</v>
      </c>
      <c r="F3405" s="50">
        <v>3638254</v>
      </c>
      <c r="G3405" s="50">
        <v>218762448</v>
      </c>
    </row>
    <row r="3406" spans="1:7" x14ac:dyDescent="0.2">
      <c r="A3406" s="50">
        <v>68533</v>
      </c>
      <c r="B3406" s="50">
        <v>2017</v>
      </c>
      <c r="C3406" s="50" t="str">
        <f t="shared" si="53"/>
        <v>685332017</v>
      </c>
      <c r="D3406" s="50">
        <f>VLOOKUP(A3406,CATMUN!$B$2:$G$1123,6,0)</f>
        <v>14</v>
      </c>
      <c r="E3406" s="50" t="s">
        <v>1973</v>
      </c>
      <c r="F3406" s="50">
        <v>3089</v>
      </c>
      <c r="G3406" s="50">
        <v>181327</v>
      </c>
    </row>
    <row r="3407" spans="1:7" x14ac:dyDescent="0.2">
      <c r="A3407" s="50">
        <v>68533</v>
      </c>
      <c r="B3407" s="50">
        <v>2018</v>
      </c>
      <c r="C3407" s="50" t="str">
        <f t="shared" si="53"/>
        <v>685332018</v>
      </c>
      <c r="D3407" s="50">
        <f>VLOOKUP(A3407,CATMUN!$B$2:$G$1123,6,0)</f>
        <v>14</v>
      </c>
      <c r="E3407" s="50" t="s">
        <v>1973</v>
      </c>
      <c r="F3407" s="50">
        <v>2477234.7999999998</v>
      </c>
      <c r="G3407" s="50">
        <v>221394400</v>
      </c>
    </row>
    <row r="3408" spans="1:7" x14ac:dyDescent="0.2">
      <c r="A3408" s="50">
        <v>68547</v>
      </c>
      <c r="B3408" s="50">
        <v>2015</v>
      </c>
      <c r="C3408" s="50" t="str">
        <f t="shared" si="53"/>
        <v>685472015</v>
      </c>
      <c r="D3408" s="50">
        <f>VLOOKUP(A3408,CATMUN!$B$2:$G$1123,6,0)</f>
        <v>11</v>
      </c>
      <c r="E3408" s="50" t="s">
        <v>1974</v>
      </c>
      <c r="F3408" s="50">
        <v>688044</v>
      </c>
      <c r="G3408" s="50">
        <v>113668.75780000001</v>
      </c>
    </row>
    <row r="3409" spans="1:7" x14ac:dyDescent="0.2">
      <c r="A3409" s="50">
        <v>68547</v>
      </c>
      <c r="B3409" s="50">
        <v>2016</v>
      </c>
      <c r="C3409" s="50" t="str">
        <f t="shared" si="53"/>
        <v>685472016</v>
      </c>
      <c r="D3409" s="50">
        <f>VLOOKUP(A3409,CATMUN!$B$2:$G$1123,6,0)</f>
        <v>11</v>
      </c>
      <c r="E3409" s="50" t="s">
        <v>1974</v>
      </c>
      <c r="F3409" s="50">
        <v>923413518</v>
      </c>
      <c r="G3409" s="50">
        <v>137806640</v>
      </c>
    </row>
    <row r="3410" spans="1:7" x14ac:dyDescent="0.2">
      <c r="A3410" s="50">
        <v>68547</v>
      </c>
      <c r="B3410" s="50">
        <v>2017</v>
      </c>
      <c r="C3410" s="50" t="str">
        <f t="shared" si="53"/>
        <v>685472017</v>
      </c>
      <c r="D3410" s="50">
        <f>VLOOKUP(A3410,CATMUN!$B$2:$G$1123,6,0)</f>
        <v>11</v>
      </c>
      <c r="E3410" s="50" t="s">
        <v>1974</v>
      </c>
      <c r="F3410" s="50">
        <v>575581</v>
      </c>
      <c r="G3410" s="50">
        <v>123698.71090000001</v>
      </c>
    </row>
    <row r="3411" spans="1:7" x14ac:dyDescent="0.2">
      <c r="A3411" s="50">
        <v>68547</v>
      </c>
      <c r="B3411" s="50">
        <v>2018</v>
      </c>
      <c r="C3411" s="50" t="str">
        <f t="shared" si="53"/>
        <v>685472018</v>
      </c>
      <c r="D3411" s="50">
        <f>VLOOKUP(A3411,CATMUN!$B$2:$G$1123,6,0)</f>
        <v>11</v>
      </c>
      <c r="E3411" s="50" t="s">
        <v>1974</v>
      </c>
      <c r="F3411" s="50">
        <v>889716321</v>
      </c>
      <c r="G3411" s="50">
        <v>151337472</v>
      </c>
    </row>
    <row r="3412" spans="1:7" x14ac:dyDescent="0.2">
      <c r="A3412" s="50">
        <v>68549</v>
      </c>
      <c r="B3412" s="50">
        <v>2015</v>
      </c>
      <c r="C3412" s="50" t="str">
        <f t="shared" si="53"/>
        <v>685492015</v>
      </c>
      <c r="D3412" s="50">
        <f>VLOOKUP(A3412,CATMUN!$B$2:$G$1123,6,0)</f>
        <v>15</v>
      </c>
      <c r="E3412" s="50" t="s">
        <v>1975</v>
      </c>
      <c r="F3412" s="50">
        <v>27135</v>
      </c>
      <c r="G3412" s="50">
        <v>23350.427729999999</v>
      </c>
    </row>
    <row r="3413" spans="1:7" x14ac:dyDescent="0.2">
      <c r="A3413" s="50">
        <v>68549</v>
      </c>
      <c r="B3413" s="50">
        <v>2016</v>
      </c>
      <c r="C3413" s="50" t="str">
        <f t="shared" si="53"/>
        <v>685492016</v>
      </c>
      <c r="D3413" s="50">
        <f>VLOOKUP(A3413,CATMUN!$B$2:$G$1123,6,0)</f>
        <v>15</v>
      </c>
      <c r="E3413" s="50" t="s">
        <v>1975</v>
      </c>
      <c r="F3413" s="50">
        <v>36936050</v>
      </c>
      <c r="G3413" s="50">
        <v>25866452</v>
      </c>
    </row>
    <row r="3414" spans="1:7" x14ac:dyDescent="0.2">
      <c r="A3414" s="50">
        <v>68549</v>
      </c>
      <c r="B3414" s="50">
        <v>2017</v>
      </c>
      <c r="C3414" s="50" t="str">
        <f t="shared" si="53"/>
        <v>685492017</v>
      </c>
      <c r="D3414" s="50">
        <f>VLOOKUP(A3414,CATMUN!$B$2:$G$1123,6,0)</f>
        <v>15</v>
      </c>
      <c r="E3414" s="50" t="s">
        <v>1975</v>
      </c>
      <c r="F3414" s="50">
        <v>24224</v>
      </c>
      <c r="G3414" s="50">
        <v>38136.226560000003</v>
      </c>
    </row>
    <row r="3415" spans="1:7" x14ac:dyDescent="0.2">
      <c r="A3415" s="50">
        <v>68549</v>
      </c>
      <c r="B3415" s="50">
        <v>2018</v>
      </c>
      <c r="C3415" s="50" t="str">
        <f t="shared" si="53"/>
        <v>685492018</v>
      </c>
      <c r="D3415" s="50">
        <f>VLOOKUP(A3415,CATMUN!$B$2:$G$1123,6,0)</f>
        <v>15</v>
      </c>
      <c r="E3415" s="50" t="s">
        <v>1975</v>
      </c>
      <c r="F3415" s="50">
        <v>35141058</v>
      </c>
      <c r="G3415" s="50">
        <v>27791024</v>
      </c>
    </row>
    <row r="3416" spans="1:7" x14ac:dyDescent="0.2">
      <c r="A3416" s="50">
        <v>68572</v>
      </c>
      <c r="B3416" s="50">
        <v>2015</v>
      </c>
      <c r="C3416" s="50" t="str">
        <f t="shared" si="53"/>
        <v>685722015</v>
      </c>
      <c r="D3416" s="50">
        <f>VLOOKUP(A3416,CATMUN!$B$2:$G$1123,6,0)</f>
        <v>15</v>
      </c>
      <c r="E3416" s="50" t="s">
        <v>1976</v>
      </c>
      <c r="F3416" s="50">
        <v>24539</v>
      </c>
      <c r="G3416" s="50">
        <v>23350.427729999999</v>
      </c>
    </row>
    <row r="3417" spans="1:7" x14ac:dyDescent="0.2">
      <c r="A3417" s="50">
        <v>68572</v>
      </c>
      <c r="B3417" s="50">
        <v>2016</v>
      </c>
      <c r="C3417" s="50" t="str">
        <f t="shared" si="53"/>
        <v>685722016</v>
      </c>
      <c r="D3417" s="50">
        <f>VLOOKUP(A3417,CATMUN!$B$2:$G$1123,6,0)</f>
        <v>15</v>
      </c>
      <c r="E3417" s="50" t="s">
        <v>1976</v>
      </c>
      <c r="F3417" s="50">
        <v>104811249</v>
      </c>
      <c r="G3417" s="50">
        <v>25866452</v>
      </c>
    </row>
    <row r="3418" spans="1:7" x14ac:dyDescent="0.2">
      <c r="A3418" s="50">
        <v>68572</v>
      </c>
      <c r="B3418" s="50">
        <v>2017</v>
      </c>
      <c r="C3418" s="50" t="str">
        <f t="shared" si="53"/>
        <v>685722017</v>
      </c>
      <c r="D3418" s="50">
        <f>VLOOKUP(A3418,CATMUN!$B$2:$G$1123,6,0)</f>
        <v>15</v>
      </c>
      <c r="E3418" s="50" t="s">
        <v>1976</v>
      </c>
      <c r="F3418" s="50">
        <v>24477</v>
      </c>
      <c r="G3418" s="50">
        <v>38136.226560000003</v>
      </c>
    </row>
    <row r="3419" spans="1:7" x14ac:dyDescent="0.2">
      <c r="A3419" s="50">
        <v>68572</v>
      </c>
      <c r="B3419" s="50">
        <v>2018</v>
      </c>
      <c r="C3419" s="50" t="str">
        <f t="shared" si="53"/>
        <v>685722018</v>
      </c>
      <c r="D3419" s="50">
        <f>VLOOKUP(A3419,CATMUN!$B$2:$G$1123,6,0)</f>
        <v>15</v>
      </c>
      <c r="E3419" s="50" t="s">
        <v>1976</v>
      </c>
      <c r="F3419" s="50">
        <v>40591701</v>
      </c>
      <c r="G3419" s="50">
        <v>27791024</v>
      </c>
    </row>
    <row r="3420" spans="1:7" x14ac:dyDescent="0.2">
      <c r="A3420" s="50">
        <v>68573</v>
      </c>
      <c r="B3420" s="50">
        <v>2015</v>
      </c>
      <c r="C3420" s="50" t="str">
        <f t="shared" si="53"/>
        <v>685732015</v>
      </c>
      <c r="D3420" s="50">
        <f>VLOOKUP(A3420,CATMUN!$B$2:$G$1123,6,0)</f>
        <v>15</v>
      </c>
      <c r="E3420" s="50" t="s">
        <v>1977</v>
      </c>
      <c r="F3420" s="50">
        <v>15750</v>
      </c>
      <c r="G3420" s="50">
        <v>100012.99219999999</v>
      </c>
    </row>
    <row r="3421" spans="1:7" x14ac:dyDescent="0.2">
      <c r="A3421" s="50">
        <v>68573</v>
      </c>
      <c r="B3421" s="50">
        <v>2016</v>
      </c>
      <c r="C3421" s="50" t="str">
        <f t="shared" si="53"/>
        <v>685732016</v>
      </c>
      <c r="D3421" s="50">
        <f>VLOOKUP(A3421,CATMUN!$B$2:$G$1123,6,0)</f>
        <v>15</v>
      </c>
      <c r="E3421" s="50" t="s">
        <v>1977</v>
      </c>
      <c r="F3421" s="50">
        <v>18753800</v>
      </c>
      <c r="G3421" s="50">
        <v>89622032</v>
      </c>
    </row>
    <row r="3422" spans="1:7" x14ac:dyDescent="0.2">
      <c r="A3422" s="50">
        <v>68573</v>
      </c>
      <c r="B3422" s="50">
        <v>2017</v>
      </c>
      <c r="C3422" s="50" t="str">
        <f t="shared" si="53"/>
        <v>685732017</v>
      </c>
      <c r="D3422" s="50">
        <f>VLOOKUP(A3422,CATMUN!$B$2:$G$1123,6,0)</f>
        <v>15</v>
      </c>
      <c r="E3422" s="50" t="s">
        <v>1977</v>
      </c>
      <c r="F3422" s="50">
        <v>33282</v>
      </c>
      <c r="G3422" s="50">
        <v>101419.7031</v>
      </c>
    </row>
    <row r="3423" spans="1:7" x14ac:dyDescent="0.2">
      <c r="A3423" s="50">
        <v>68573</v>
      </c>
      <c r="B3423" s="50">
        <v>2018</v>
      </c>
      <c r="C3423" s="50" t="str">
        <f t="shared" si="53"/>
        <v>685732018</v>
      </c>
      <c r="D3423" s="50">
        <f>VLOOKUP(A3423,CATMUN!$B$2:$G$1123,6,0)</f>
        <v>15</v>
      </c>
      <c r="E3423" s="50" t="s">
        <v>1977</v>
      </c>
      <c r="F3423" s="50">
        <v>9018870</v>
      </c>
      <c r="G3423" s="50">
        <v>135966816</v>
      </c>
    </row>
    <row r="3424" spans="1:7" x14ac:dyDescent="0.2">
      <c r="A3424" s="50">
        <v>68575</v>
      </c>
      <c r="B3424" s="50">
        <v>2015</v>
      </c>
      <c r="C3424" s="50" t="str">
        <f t="shared" si="53"/>
        <v>685752015</v>
      </c>
      <c r="D3424" s="50">
        <f>VLOOKUP(A3424,CATMUN!$B$2:$G$1123,6,0)</f>
        <v>15</v>
      </c>
      <c r="E3424" s="50" t="s">
        <v>1978</v>
      </c>
      <c r="F3424" s="50">
        <v>133068</v>
      </c>
      <c r="G3424" s="50">
        <v>23350.427729999999</v>
      </c>
    </row>
    <row r="3425" spans="1:7" x14ac:dyDescent="0.2">
      <c r="A3425" s="50">
        <v>68575</v>
      </c>
      <c r="B3425" s="50">
        <v>2016</v>
      </c>
      <c r="C3425" s="50" t="str">
        <f t="shared" si="53"/>
        <v>685752016</v>
      </c>
      <c r="D3425" s="50">
        <f>VLOOKUP(A3425,CATMUN!$B$2:$G$1123,6,0)</f>
        <v>15</v>
      </c>
      <c r="E3425" s="50" t="s">
        <v>1978</v>
      </c>
      <c r="F3425" s="50">
        <v>142835444</v>
      </c>
      <c r="G3425" s="50">
        <v>25866452</v>
      </c>
    </row>
    <row r="3426" spans="1:7" x14ac:dyDescent="0.2">
      <c r="A3426" s="50">
        <v>68575</v>
      </c>
      <c r="B3426" s="50">
        <v>2017</v>
      </c>
      <c r="C3426" s="50" t="str">
        <f t="shared" si="53"/>
        <v>685752017</v>
      </c>
      <c r="D3426" s="50">
        <f>VLOOKUP(A3426,CATMUN!$B$2:$G$1123,6,0)</f>
        <v>15</v>
      </c>
      <c r="E3426" s="50" t="s">
        <v>1978</v>
      </c>
      <c r="F3426" s="50">
        <v>174268</v>
      </c>
      <c r="G3426" s="50">
        <v>38136.226560000003</v>
      </c>
    </row>
    <row r="3427" spans="1:7" x14ac:dyDescent="0.2">
      <c r="A3427" s="50">
        <v>68575</v>
      </c>
      <c r="B3427" s="50">
        <v>2018</v>
      </c>
      <c r="C3427" s="50" t="str">
        <f t="shared" si="53"/>
        <v>685752018</v>
      </c>
      <c r="D3427" s="50">
        <f>VLOOKUP(A3427,CATMUN!$B$2:$G$1123,6,0)</f>
        <v>15</v>
      </c>
      <c r="E3427" s="50" t="s">
        <v>1978</v>
      </c>
      <c r="F3427" s="50">
        <v>144489256</v>
      </c>
      <c r="G3427" s="50">
        <v>27791024</v>
      </c>
    </row>
    <row r="3428" spans="1:7" x14ac:dyDescent="0.2">
      <c r="A3428" s="50">
        <v>68615</v>
      </c>
      <c r="B3428" s="50">
        <v>2015</v>
      </c>
      <c r="C3428" s="50" t="str">
        <f t="shared" si="53"/>
        <v>686152015</v>
      </c>
      <c r="D3428" s="50">
        <f>VLOOKUP(A3428,CATMUN!$B$2:$G$1123,6,0)</f>
        <v>15</v>
      </c>
      <c r="E3428" s="50" t="s">
        <v>1979</v>
      </c>
      <c r="F3428" s="50">
        <v>52055</v>
      </c>
      <c r="G3428" s="50">
        <v>100012.99219999999</v>
      </c>
    </row>
    <row r="3429" spans="1:7" x14ac:dyDescent="0.2">
      <c r="A3429" s="50">
        <v>68615</v>
      </c>
      <c r="B3429" s="50">
        <v>2016</v>
      </c>
      <c r="C3429" s="50" t="str">
        <f t="shared" si="53"/>
        <v>686152016</v>
      </c>
      <c r="D3429" s="50">
        <f>VLOOKUP(A3429,CATMUN!$B$2:$G$1123,6,0)</f>
        <v>15</v>
      </c>
      <c r="E3429" s="50" t="s">
        <v>1979</v>
      </c>
      <c r="F3429" s="50">
        <v>48132400</v>
      </c>
      <c r="G3429" s="50">
        <v>89622032</v>
      </c>
    </row>
    <row r="3430" spans="1:7" x14ac:dyDescent="0.2">
      <c r="A3430" s="50">
        <v>68615</v>
      </c>
      <c r="B3430" s="50">
        <v>2017</v>
      </c>
      <c r="C3430" s="50" t="str">
        <f t="shared" si="53"/>
        <v>686152017</v>
      </c>
      <c r="D3430" s="50">
        <f>VLOOKUP(A3430,CATMUN!$B$2:$G$1123,6,0)</f>
        <v>15</v>
      </c>
      <c r="E3430" s="50" t="s">
        <v>1979</v>
      </c>
      <c r="F3430" s="50">
        <v>67307</v>
      </c>
      <c r="G3430" s="50">
        <v>101419.7031</v>
      </c>
    </row>
    <row r="3431" spans="1:7" x14ac:dyDescent="0.2">
      <c r="A3431" s="50">
        <v>68615</v>
      </c>
      <c r="B3431" s="50">
        <v>2018</v>
      </c>
      <c r="C3431" s="50" t="str">
        <f t="shared" si="53"/>
        <v>686152018</v>
      </c>
      <c r="D3431" s="50">
        <f>VLOOKUP(A3431,CATMUN!$B$2:$G$1123,6,0)</f>
        <v>15</v>
      </c>
      <c r="E3431" s="50" t="s">
        <v>1979</v>
      </c>
      <c r="F3431" s="50">
        <v>75297550</v>
      </c>
      <c r="G3431" s="50">
        <v>135966816</v>
      </c>
    </row>
    <row r="3432" spans="1:7" x14ac:dyDescent="0.2">
      <c r="A3432" s="50">
        <v>68655</v>
      </c>
      <c r="B3432" s="50">
        <v>2015</v>
      </c>
      <c r="C3432" s="50" t="str">
        <f t="shared" si="53"/>
        <v>686552015</v>
      </c>
      <c r="D3432" s="50">
        <f>VLOOKUP(A3432,CATMUN!$B$2:$G$1123,6,0)</f>
        <v>15</v>
      </c>
      <c r="E3432" s="50" t="s">
        <v>1980</v>
      </c>
      <c r="F3432" s="50">
        <v>284250.27</v>
      </c>
      <c r="G3432" s="50">
        <v>23350.427729999999</v>
      </c>
    </row>
    <row r="3433" spans="1:7" x14ac:dyDescent="0.2">
      <c r="A3433" s="50">
        <v>68655</v>
      </c>
      <c r="B3433" s="50">
        <v>2016</v>
      </c>
      <c r="C3433" s="50" t="str">
        <f t="shared" si="53"/>
        <v>686552016</v>
      </c>
      <c r="D3433" s="50">
        <f>VLOOKUP(A3433,CATMUN!$B$2:$G$1123,6,0)</f>
        <v>15</v>
      </c>
      <c r="E3433" s="50" t="s">
        <v>1980</v>
      </c>
      <c r="F3433" s="50">
        <v>298012705</v>
      </c>
      <c r="G3433" s="50">
        <v>25866452</v>
      </c>
    </row>
    <row r="3434" spans="1:7" x14ac:dyDescent="0.2">
      <c r="A3434" s="50">
        <v>68655</v>
      </c>
      <c r="B3434" s="50">
        <v>2017</v>
      </c>
      <c r="C3434" s="50" t="str">
        <f t="shared" si="53"/>
        <v>686552017</v>
      </c>
      <c r="D3434" s="50">
        <f>VLOOKUP(A3434,CATMUN!$B$2:$G$1123,6,0)</f>
        <v>15</v>
      </c>
      <c r="E3434" s="50" t="s">
        <v>1980</v>
      </c>
      <c r="F3434" s="50">
        <v>372716.25</v>
      </c>
      <c r="G3434" s="50">
        <v>38136.226560000003</v>
      </c>
    </row>
    <row r="3435" spans="1:7" x14ac:dyDescent="0.2">
      <c r="A3435" s="50">
        <v>68655</v>
      </c>
      <c r="B3435" s="50">
        <v>2018</v>
      </c>
      <c r="C3435" s="50" t="str">
        <f t="shared" si="53"/>
        <v>686552018</v>
      </c>
      <c r="D3435" s="50">
        <f>VLOOKUP(A3435,CATMUN!$B$2:$G$1123,6,0)</f>
        <v>15</v>
      </c>
      <c r="E3435" s="50" t="s">
        <v>1980</v>
      </c>
      <c r="F3435" s="50">
        <v>154456892</v>
      </c>
      <c r="G3435" s="50">
        <v>27791024</v>
      </c>
    </row>
    <row r="3436" spans="1:7" x14ac:dyDescent="0.2">
      <c r="A3436" s="50">
        <v>68669</v>
      </c>
      <c r="B3436" s="50">
        <v>2015</v>
      </c>
      <c r="C3436" s="50" t="str">
        <f t="shared" si="53"/>
        <v>686692015</v>
      </c>
      <c r="D3436" s="50">
        <f>VLOOKUP(A3436,CATMUN!$B$2:$G$1123,6,0)</f>
        <v>15</v>
      </c>
      <c r="E3436" s="50" t="s">
        <v>1981</v>
      </c>
      <c r="F3436" s="50">
        <v>20399</v>
      </c>
      <c r="G3436" s="50">
        <v>100012.99219999999</v>
      </c>
    </row>
    <row r="3437" spans="1:7" x14ac:dyDescent="0.2">
      <c r="A3437" s="50">
        <v>68669</v>
      </c>
      <c r="B3437" s="50">
        <v>2016</v>
      </c>
      <c r="C3437" s="50" t="str">
        <f t="shared" si="53"/>
        <v>686692016</v>
      </c>
      <c r="D3437" s="50">
        <f>VLOOKUP(A3437,CATMUN!$B$2:$G$1123,6,0)</f>
        <v>15</v>
      </c>
      <c r="E3437" s="50" t="s">
        <v>1981</v>
      </c>
      <c r="F3437" s="50">
        <v>9081400</v>
      </c>
      <c r="G3437" s="50">
        <v>89622032</v>
      </c>
    </row>
    <row r="3438" spans="1:7" x14ac:dyDescent="0.2">
      <c r="A3438" s="50">
        <v>68669</v>
      </c>
      <c r="B3438" s="50">
        <v>2017</v>
      </c>
      <c r="C3438" s="50" t="str">
        <f t="shared" si="53"/>
        <v>686692017</v>
      </c>
      <c r="D3438" s="50">
        <f>VLOOKUP(A3438,CATMUN!$B$2:$G$1123,6,0)</f>
        <v>15</v>
      </c>
      <c r="E3438" s="50" t="s">
        <v>1981</v>
      </c>
      <c r="F3438" s="50">
        <v>5297</v>
      </c>
      <c r="G3438" s="50">
        <v>101419.7031</v>
      </c>
    </row>
    <row r="3439" spans="1:7" x14ac:dyDescent="0.2">
      <c r="A3439" s="50">
        <v>68669</v>
      </c>
      <c r="B3439" s="50">
        <v>2018</v>
      </c>
      <c r="C3439" s="50" t="str">
        <f t="shared" si="53"/>
        <v>686692018</v>
      </c>
      <c r="D3439" s="50">
        <f>VLOOKUP(A3439,CATMUN!$B$2:$G$1123,6,0)</f>
        <v>15</v>
      </c>
      <c r="E3439" s="50" t="s">
        <v>1981</v>
      </c>
      <c r="F3439" s="50">
        <v>30471739</v>
      </c>
      <c r="G3439" s="50">
        <v>135966816</v>
      </c>
    </row>
    <row r="3440" spans="1:7" x14ac:dyDescent="0.2">
      <c r="A3440" s="50">
        <v>68673</v>
      </c>
      <c r="B3440" s="50">
        <v>2015</v>
      </c>
      <c r="C3440" s="50" t="str">
        <f t="shared" si="53"/>
        <v>686732015</v>
      </c>
      <c r="D3440" s="50">
        <f>VLOOKUP(A3440,CATMUN!$B$2:$G$1123,6,0)</f>
        <v>15</v>
      </c>
      <c r="E3440" s="50" t="s">
        <v>1982</v>
      </c>
      <c r="F3440" s="50">
        <v>0</v>
      </c>
      <c r="G3440" s="50">
        <v>23350.427729999999</v>
      </c>
    </row>
    <row r="3441" spans="1:7" x14ac:dyDescent="0.2">
      <c r="A3441" s="50">
        <v>68673</v>
      </c>
      <c r="B3441" s="50">
        <v>2016</v>
      </c>
      <c r="C3441" s="50" t="str">
        <f t="shared" si="53"/>
        <v>686732016</v>
      </c>
      <c r="D3441" s="50">
        <f>VLOOKUP(A3441,CATMUN!$B$2:$G$1123,6,0)</f>
        <v>15</v>
      </c>
      <c r="E3441" s="50" t="s">
        <v>1982</v>
      </c>
      <c r="F3441" s="50">
        <v>0</v>
      </c>
      <c r="G3441" s="50">
        <v>25866452</v>
      </c>
    </row>
    <row r="3442" spans="1:7" x14ac:dyDescent="0.2">
      <c r="A3442" s="50">
        <v>68673</v>
      </c>
      <c r="B3442" s="50">
        <v>2017</v>
      </c>
      <c r="C3442" s="50" t="str">
        <f t="shared" si="53"/>
        <v>686732017</v>
      </c>
      <c r="D3442" s="50">
        <f>VLOOKUP(A3442,CATMUN!$B$2:$G$1123,6,0)</f>
        <v>15</v>
      </c>
      <c r="E3442" s="50" t="s">
        <v>1982</v>
      </c>
      <c r="F3442" s="50">
        <v>0</v>
      </c>
      <c r="G3442" s="50">
        <v>38136.226560000003</v>
      </c>
    </row>
    <row r="3443" spans="1:7" x14ac:dyDescent="0.2">
      <c r="A3443" s="50">
        <v>68673</v>
      </c>
      <c r="B3443" s="50">
        <v>2018</v>
      </c>
      <c r="C3443" s="50" t="str">
        <f t="shared" si="53"/>
        <v>686732018</v>
      </c>
      <c r="D3443" s="50">
        <f>VLOOKUP(A3443,CATMUN!$B$2:$G$1123,6,0)</f>
        <v>15</v>
      </c>
      <c r="E3443" s="50" t="s">
        <v>1982</v>
      </c>
      <c r="F3443" s="50">
        <v>0</v>
      </c>
      <c r="G3443" s="50">
        <v>27791024</v>
      </c>
    </row>
    <row r="3444" spans="1:7" x14ac:dyDescent="0.2">
      <c r="A3444" s="50">
        <v>68679</v>
      </c>
      <c r="B3444" s="50">
        <v>2015</v>
      </c>
      <c r="C3444" s="50" t="str">
        <f t="shared" si="53"/>
        <v>686792015</v>
      </c>
      <c r="D3444" s="50">
        <f>VLOOKUP(A3444,CATMUN!$B$2:$G$1123,6,0)</f>
        <v>14</v>
      </c>
      <c r="E3444" s="50" t="s">
        <v>1983</v>
      </c>
      <c r="F3444" s="50">
        <v>284312</v>
      </c>
      <c r="G3444" s="50">
        <v>2483875.5</v>
      </c>
    </row>
    <row r="3445" spans="1:7" x14ac:dyDescent="0.2">
      <c r="A3445" s="50">
        <v>68679</v>
      </c>
      <c r="B3445" s="50">
        <v>2016</v>
      </c>
      <c r="C3445" s="50" t="str">
        <f t="shared" si="53"/>
        <v>686792016</v>
      </c>
      <c r="D3445" s="50">
        <f>VLOOKUP(A3445,CATMUN!$B$2:$G$1123,6,0)</f>
        <v>14</v>
      </c>
      <c r="E3445" s="50" t="s">
        <v>1983</v>
      </c>
      <c r="F3445" s="50">
        <v>304602388</v>
      </c>
      <c r="G3445" s="50">
        <v>2746254848</v>
      </c>
    </row>
    <row r="3446" spans="1:7" x14ac:dyDescent="0.2">
      <c r="A3446" s="50">
        <v>68679</v>
      </c>
      <c r="B3446" s="50">
        <v>2017</v>
      </c>
      <c r="C3446" s="50" t="str">
        <f t="shared" si="53"/>
        <v>686792017</v>
      </c>
      <c r="D3446" s="50">
        <f>VLOOKUP(A3446,CATMUN!$B$2:$G$1123,6,0)</f>
        <v>14</v>
      </c>
      <c r="E3446" s="50" t="s">
        <v>1983</v>
      </c>
      <c r="F3446" s="50">
        <v>235748</v>
      </c>
      <c r="G3446" s="50">
        <v>2258626.5</v>
      </c>
    </row>
    <row r="3447" spans="1:7" x14ac:dyDescent="0.2">
      <c r="A3447" s="50">
        <v>68679</v>
      </c>
      <c r="B3447" s="50">
        <v>2018</v>
      </c>
      <c r="C3447" s="50" t="str">
        <f t="shared" si="53"/>
        <v>686792018</v>
      </c>
      <c r="D3447" s="50">
        <f>VLOOKUP(A3447,CATMUN!$B$2:$G$1123,6,0)</f>
        <v>14</v>
      </c>
      <c r="E3447" s="50" t="s">
        <v>1983</v>
      </c>
      <c r="F3447" s="50">
        <v>320463178</v>
      </c>
      <c r="G3447" s="50">
        <v>2698606080</v>
      </c>
    </row>
    <row r="3448" spans="1:7" x14ac:dyDescent="0.2">
      <c r="A3448" s="50">
        <v>68682</v>
      </c>
      <c r="B3448" s="50">
        <v>2015</v>
      </c>
      <c r="C3448" s="50" t="str">
        <f t="shared" si="53"/>
        <v>686822015</v>
      </c>
      <c r="D3448" s="50">
        <f>VLOOKUP(A3448,CATMUN!$B$2:$G$1123,6,0)</f>
        <v>15</v>
      </c>
      <c r="E3448" s="50" t="s">
        <v>1984</v>
      </c>
      <c r="F3448" s="50">
        <v>655</v>
      </c>
      <c r="G3448" s="50">
        <v>23350.427729999999</v>
      </c>
    </row>
    <row r="3449" spans="1:7" x14ac:dyDescent="0.2">
      <c r="A3449" s="50">
        <v>68682</v>
      </c>
      <c r="B3449" s="50">
        <v>2016</v>
      </c>
      <c r="C3449" s="50" t="str">
        <f t="shared" si="53"/>
        <v>686822016</v>
      </c>
      <c r="D3449" s="50">
        <f>VLOOKUP(A3449,CATMUN!$B$2:$G$1123,6,0)</f>
        <v>15</v>
      </c>
      <c r="E3449" s="50" t="s">
        <v>1984</v>
      </c>
      <c r="F3449" s="50">
        <v>1874500</v>
      </c>
      <c r="G3449" s="50">
        <v>25866452</v>
      </c>
    </row>
    <row r="3450" spans="1:7" x14ac:dyDescent="0.2">
      <c r="A3450" s="50">
        <v>68682</v>
      </c>
      <c r="B3450" s="50">
        <v>2017</v>
      </c>
      <c r="C3450" s="50" t="str">
        <f t="shared" si="53"/>
        <v>686822017</v>
      </c>
      <c r="D3450" s="50">
        <f>VLOOKUP(A3450,CATMUN!$B$2:$G$1123,6,0)</f>
        <v>15</v>
      </c>
      <c r="E3450" s="50" t="s">
        <v>1984</v>
      </c>
      <c r="F3450" s="50">
        <v>890</v>
      </c>
      <c r="G3450" s="50">
        <v>38136.226560000003</v>
      </c>
    </row>
    <row r="3451" spans="1:7" x14ac:dyDescent="0.2">
      <c r="A3451" s="50">
        <v>68682</v>
      </c>
      <c r="B3451" s="50">
        <v>2018</v>
      </c>
      <c r="C3451" s="50" t="str">
        <f t="shared" si="53"/>
        <v>686822018</v>
      </c>
      <c r="D3451" s="50">
        <f>VLOOKUP(A3451,CATMUN!$B$2:$G$1123,6,0)</f>
        <v>15</v>
      </c>
      <c r="E3451" s="50" t="s">
        <v>1984</v>
      </c>
      <c r="F3451" s="50">
        <v>1224943</v>
      </c>
      <c r="G3451" s="50">
        <v>27791024</v>
      </c>
    </row>
    <row r="3452" spans="1:7" x14ac:dyDescent="0.2">
      <c r="A3452" s="50">
        <v>68684</v>
      </c>
      <c r="B3452" s="50">
        <v>2015</v>
      </c>
      <c r="C3452" s="50" t="str">
        <f t="shared" si="53"/>
        <v>686842015</v>
      </c>
      <c r="D3452" s="50">
        <f>VLOOKUP(A3452,CATMUN!$B$2:$G$1123,6,0)</f>
        <v>15</v>
      </c>
      <c r="E3452" s="50" t="s">
        <v>1985</v>
      </c>
      <c r="F3452" s="50">
        <v>788</v>
      </c>
      <c r="G3452" s="50">
        <v>23350.427729999999</v>
      </c>
    </row>
    <row r="3453" spans="1:7" x14ac:dyDescent="0.2">
      <c r="A3453" s="50">
        <v>68684</v>
      </c>
      <c r="B3453" s="50">
        <v>2016</v>
      </c>
      <c r="C3453" s="50" t="str">
        <f t="shared" si="53"/>
        <v>686842016</v>
      </c>
      <c r="D3453" s="50">
        <f>VLOOKUP(A3453,CATMUN!$B$2:$G$1123,6,0)</f>
        <v>15</v>
      </c>
      <c r="E3453" s="50" t="s">
        <v>1985</v>
      </c>
      <c r="F3453" s="50">
        <v>2296896.25</v>
      </c>
      <c r="G3453" s="50">
        <v>25866452</v>
      </c>
    </row>
    <row r="3454" spans="1:7" x14ac:dyDescent="0.2">
      <c r="A3454" s="50">
        <v>68684</v>
      </c>
      <c r="B3454" s="50">
        <v>2017</v>
      </c>
      <c r="C3454" s="50" t="str">
        <f t="shared" si="53"/>
        <v>686842017</v>
      </c>
      <c r="D3454" s="50">
        <f>VLOOKUP(A3454,CATMUN!$B$2:$G$1123,6,0)</f>
        <v>15</v>
      </c>
      <c r="E3454" s="50" t="s">
        <v>1985</v>
      </c>
      <c r="F3454" s="50">
        <v>2662</v>
      </c>
      <c r="G3454" s="50">
        <v>38136.226560000003</v>
      </c>
    </row>
    <row r="3455" spans="1:7" x14ac:dyDescent="0.2">
      <c r="A3455" s="50">
        <v>68684</v>
      </c>
      <c r="B3455" s="50">
        <v>2018</v>
      </c>
      <c r="C3455" s="50" t="str">
        <f t="shared" si="53"/>
        <v>686842018</v>
      </c>
      <c r="D3455" s="50">
        <f>VLOOKUP(A3455,CATMUN!$B$2:$G$1123,6,0)</f>
        <v>15</v>
      </c>
      <c r="E3455" s="50" t="s">
        <v>1985</v>
      </c>
      <c r="F3455" s="50">
        <v>1724521</v>
      </c>
      <c r="G3455" s="50">
        <v>27791024</v>
      </c>
    </row>
    <row r="3456" spans="1:7" x14ac:dyDescent="0.2">
      <c r="A3456" s="50">
        <v>68686</v>
      </c>
      <c r="B3456" s="50">
        <v>2015</v>
      </c>
      <c r="C3456" s="50" t="str">
        <f t="shared" si="53"/>
        <v>686862015</v>
      </c>
      <c r="D3456" s="50">
        <f>VLOOKUP(A3456,CATMUN!$B$2:$G$1123,6,0)</f>
        <v>15</v>
      </c>
      <c r="E3456" s="50" t="s">
        <v>1986</v>
      </c>
      <c r="F3456" s="50">
        <v>316</v>
      </c>
      <c r="G3456" s="50">
        <v>23350.427729999999</v>
      </c>
    </row>
    <row r="3457" spans="1:7" x14ac:dyDescent="0.2">
      <c r="A3457" s="50">
        <v>68686</v>
      </c>
      <c r="B3457" s="50">
        <v>2016</v>
      </c>
      <c r="C3457" s="50" t="str">
        <f t="shared" si="53"/>
        <v>686862016</v>
      </c>
      <c r="D3457" s="50">
        <f>VLOOKUP(A3457,CATMUN!$B$2:$G$1123,6,0)</f>
        <v>15</v>
      </c>
      <c r="E3457" s="50" t="s">
        <v>1986</v>
      </c>
      <c r="F3457" s="50">
        <v>360000</v>
      </c>
      <c r="G3457" s="50">
        <v>25866452</v>
      </c>
    </row>
    <row r="3458" spans="1:7" x14ac:dyDescent="0.2">
      <c r="A3458" s="50">
        <v>68686</v>
      </c>
      <c r="B3458" s="50">
        <v>2017</v>
      </c>
      <c r="C3458" s="50" t="str">
        <f t="shared" si="53"/>
        <v>686862017</v>
      </c>
      <c r="D3458" s="50">
        <f>VLOOKUP(A3458,CATMUN!$B$2:$G$1123,6,0)</f>
        <v>15</v>
      </c>
      <c r="E3458" s="50" t="s">
        <v>1986</v>
      </c>
      <c r="F3458" s="50">
        <v>54</v>
      </c>
      <c r="G3458" s="50">
        <v>38136.226560000003</v>
      </c>
    </row>
    <row r="3459" spans="1:7" x14ac:dyDescent="0.2">
      <c r="A3459" s="50">
        <v>68686</v>
      </c>
      <c r="B3459" s="50">
        <v>2018</v>
      </c>
      <c r="C3459" s="50" t="str">
        <f t="shared" ref="C3459:C3522" si="54">A3459&amp;B3459</f>
        <v>686862018</v>
      </c>
      <c r="D3459" s="50">
        <f>VLOOKUP(A3459,CATMUN!$B$2:$G$1123,6,0)</f>
        <v>15</v>
      </c>
      <c r="E3459" s="50" t="s">
        <v>1986</v>
      </c>
      <c r="F3459" s="50">
        <v>404000</v>
      </c>
      <c r="G3459" s="50">
        <v>27791024</v>
      </c>
    </row>
    <row r="3460" spans="1:7" x14ac:dyDescent="0.2">
      <c r="A3460" s="50">
        <v>68689</v>
      </c>
      <c r="B3460" s="50">
        <v>2015</v>
      </c>
      <c r="C3460" s="50" t="str">
        <f t="shared" si="54"/>
        <v>686892015</v>
      </c>
      <c r="D3460" s="50">
        <f>VLOOKUP(A3460,CATMUN!$B$2:$G$1123,6,0)</f>
        <v>15</v>
      </c>
      <c r="E3460" s="50" t="s">
        <v>1987</v>
      </c>
      <c r="F3460" s="50">
        <v>68020</v>
      </c>
      <c r="G3460" s="50">
        <v>100012.99219999999</v>
      </c>
    </row>
    <row r="3461" spans="1:7" x14ac:dyDescent="0.2">
      <c r="A3461" s="50">
        <v>68689</v>
      </c>
      <c r="B3461" s="50">
        <v>2016</v>
      </c>
      <c r="C3461" s="50" t="str">
        <f t="shared" si="54"/>
        <v>686892016</v>
      </c>
      <c r="D3461" s="50">
        <f>VLOOKUP(A3461,CATMUN!$B$2:$G$1123,6,0)</f>
        <v>15</v>
      </c>
      <c r="E3461" s="50" t="s">
        <v>1987</v>
      </c>
      <c r="F3461" s="50">
        <v>71334830</v>
      </c>
      <c r="G3461" s="50">
        <v>89622032</v>
      </c>
    </row>
    <row r="3462" spans="1:7" x14ac:dyDescent="0.2">
      <c r="A3462" s="50">
        <v>68689</v>
      </c>
      <c r="B3462" s="50">
        <v>2017</v>
      </c>
      <c r="C3462" s="50" t="str">
        <f t="shared" si="54"/>
        <v>686892017</v>
      </c>
      <c r="D3462" s="50">
        <f>VLOOKUP(A3462,CATMUN!$B$2:$G$1123,6,0)</f>
        <v>15</v>
      </c>
      <c r="E3462" s="50" t="s">
        <v>1987</v>
      </c>
      <c r="F3462" s="50">
        <v>92343</v>
      </c>
      <c r="G3462" s="50">
        <v>101419.7031</v>
      </c>
    </row>
    <row r="3463" spans="1:7" x14ac:dyDescent="0.2">
      <c r="A3463" s="50">
        <v>68689</v>
      </c>
      <c r="B3463" s="50">
        <v>2018</v>
      </c>
      <c r="C3463" s="50" t="str">
        <f t="shared" si="54"/>
        <v>686892018</v>
      </c>
      <c r="D3463" s="50">
        <f>VLOOKUP(A3463,CATMUN!$B$2:$G$1123,6,0)</f>
        <v>15</v>
      </c>
      <c r="E3463" s="50" t="s">
        <v>1987</v>
      </c>
      <c r="F3463" s="50">
        <v>83896220</v>
      </c>
      <c r="G3463" s="50">
        <v>135966816</v>
      </c>
    </row>
    <row r="3464" spans="1:7" x14ac:dyDescent="0.2">
      <c r="A3464" s="50">
        <v>68705</v>
      </c>
      <c r="B3464" s="50">
        <v>2015</v>
      </c>
      <c r="C3464" s="50" t="str">
        <f t="shared" si="54"/>
        <v>687052015</v>
      </c>
      <c r="D3464" s="50">
        <f>VLOOKUP(A3464,CATMUN!$B$2:$G$1123,6,0)</f>
        <v>8</v>
      </c>
      <c r="E3464" s="50" t="s">
        <v>1847</v>
      </c>
      <c r="F3464" s="50">
        <v>3566</v>
      </c>
      <c r="G3464" s="50">
        <v>18925.23633</v>
      </c>
    </row>
    <row r="3465" spans="1:7" x14ac:dyDescent="0.2">
      <c r="A3465" s="50">
        <v>68705</v>
      </c>
      <c r="B3465" s="50">
        <v>2016</v>
      </c>
      <c r="C3465" s="50" t="str">
        <f t="shared" si="54"/>
        <v>687052016</v>
      </c>
      <c r="D3465" s="50">
        <f>VLOOKUP(A3465,CATMUN!$B$2:$G$1123,6,0)</f>
        <v>8</v>
      </c>
      <c r="E3465" s="50" t="s">
        <v>1847</v>
      </c>
      <c r="F3465" s="50">
        <v>687458</v>
      </c>
      <c r="G3465" s="50">
        <v>28165158</v>
      </c>
    </row>
    <row r="3466" spans="1:7" x14ac:dyDescent="0.2">
      <c r="A3466" s="50">
        <v>68705</v>
      </c>
      <c r="B3466" s="50">
        <v>2017</v>
      </c>
      <c r="C3466" s="50" t="str">
        <f t="shared" si="54"/>
        <v>687052017</v>
      </c>
      <c r="D3466" s="50">
        <f>VLOOKUP(A3466,CATMUN!$B$2:$G$1123,6,0)</f>
        <v>8</v>
      </c>
      <c r="E3466" s="50" t="s">
        <v>1847</v>
      </c>
      <c r="F3466" s="50">
        <v>406</v>
      </c>
      <c r="G3466" s="50">
        <v>16446.85742</v>
      </c>
    </row>
    <row r="3467" spans="1:7" x14ac:dyDescent="0.2">
      <c r="A3467" s="50">
        <v>68705</v>
      </c>
      <c r="B3467" s="50">
        <v>2018</v>
      </c>
      <c r="C3467" s="50" t="str">
        <f t="shared" si="54"/>
        <v>687052018</v>
      </c>
      <c r="D3467" s="50">
        <f>VLOOKUP(A3467,CATMUN!$B$2:$G$1123,6,0)</f>
        <v>8</v>
      </c>
      <c r="E3467" s="50" t="s">
        <v>1847</v>
      </c>
      <c r="F3467" s="50">
        <v>1007849</v>
      </c>
      <c r="G3467" s="50">
        <v>31061434</v>
      </c>
    </row>
    <row r="3468" spans="1:7" x14ac:dyDescent="0.2">
      <c r="A3468" s="50">
        <v>68720</v>
      </c>
      <c r="B3468" s="50">
        <v>2015</v>
      </c>
      <c r="C3468" s="50" t="str">
        <f t="shared" si="54"/>
        <v>687202015</v>
      </c>
      <c r="D3468" s="50">
        <f>VLOOKUP(A3468,CATMUN!$B$2:$G$1123,6,0)</f>
        <v>15</v>
      </c>
      <c r="E3468" s="50" t="s">
        <v>1988</v>
      </c>
      <c r="F3468" s="50">
        <v>0</v>
      </c>
      <c r="G3468" s="50">
        <v>23350.427729999999</v>
      </c>
    </row>
    <row r="3469" spans="1:7" x14ac:dyDescent="0.2">
      <c r="A3469" s="50">
        <v>68720</v>
      </c>
      <c r="B3469" s="50">
        <v>2016</v>
      </c>
      <c r="C3469" s="50" t="str">
        <f t="shared" si="54"/>
        <v>687202016</v>
      </c>
      <c r="D3469" s="50">
        <f>VLOOKUP(A3469,CATMUN!$B$2:$G$1123,6,0)</f>
        <v>15</v>
      </c>
      <c r="E3469" s="50" t="s">
        <v>1988</v>
      </c>
      <c r="F3469" s="50">
        <v>986150</v>
      </c>
      <c r="G3469" s="50">
        <v>25866452</v>
      </c>
    </row>
    <row r="3470" spans="1:7" x14ac:dyDescent="0.2">
      <c r="A3470" s="50">
        <v>68720</v>
      </c>
      <c r="B3470" s="50">
        <v>2017</v>
      </c>
      <c r="C3470" s="50" t="str">
        <f t="shared" si="54"/>
        <v>687202017</v>
      </c>
      <c r="D3470" s="50">
        <f>VLOOKUP(A3470,CATMUN!$B$2:$G$1123,6,0)</f>
        <v>15</v>
      </c>
      <c r="E3470" s="50" t="s">
        <v>1988</v>
      </c>
      <c r="F3470" s="50">
        <v>235</v>
      </c>
      <c r="G3470" s="50">
        <v>38136.226560000003</v>
      </c>
    </row>
    <row r="3471" spans="1:7" x14ac:dyDescent="0.2">
      <c r="A3471" s="50">
        <v>68720</v>
      </c>
      <c r="B3471" s="50">
        <v>2018</v>
      </c>
      <c r="C3471" s="50" t="str">
        <f t="shared" si="54"/>
        <v>687202018</v>
      </c>
      <c r="D3471" s="50">
        <f>VLOOKUP(A3471,CATMUN!$B$2:$G$1123,6,0)</f>
        <v>15</v>
      </c>
      <c r="E3471" s="50" t="s">
        <v>1988</v>
      </c>
      <c r="F3471" s="50">
        <v>752000</v>
      </c>
      <c r="G3471" s="50">
        <v>27791024</v>
      </c>
    </row>
    <row r="3472" spans="1:7" x14ac:dyDescent="0.2">
      <c r="A3472" s="50">
        <v>68745</v>
      </c>
      <c r="B3472" s="50">
        <v>2015</v>
      </c>
      <c r="C3472" s="50" t="str">
        <f t="shared" si="54"/>
        <v>687452015</v>
      </c>
      <c r="D3472" s="50">
        <f>VLOOKUP(A3472,CATMUN!$B$2:$G$1123,6,0)</f>
        <v>15</v>
      </c>
      <c r="E3472" s="50" t="s">
        <v>1989</v>
      </c>
      <c r="F3472" s="50">
        <v>2219</v>
      </c>
      <c r="G3472" s="50">
        <v>23350.427729999999</v>
      </c>
    </row>
    <row r="3473" spans="1:7" x14ac:dyDescent="0.2">
      <c r="A3473" s="50">
        <v>68745</v>
      </c>
      <c r="B3473" s="50">
        <v>2016</v>
      </c>
      <c r="C3473" s="50" t="str">
        <f t="shared" si="54"/>
        <v>687452016</v>
      </c>
      <c r="D3473" s="50">
        <f>VLOOKUP(A3473,CATMUN!$B$2:$G$1123,6,0)</f>
        <v>15</v>
      </c>
      <c r="E3473" s="50" t="s">
        <v>1989</v>
      </c>
      <c r="F3473" s="50">
        <v>27576300</v>
      </c>
      <c r="G3473" s="50">
        <v>25866452</v>
      </c>
    </row>
    <row r="3474" spans="1:7" x14ac:dyDescent="0.2">
      <c r="A3474" s="50">
        <v>68745</v>
      </c>
      <c r="B3474" s="50">
        <v>2017</v>
      </c>
      <c r="C3474" s="50" t="str">
        <f t="shared" si="54"/>
        <v>687452017</v>
      </c>
      <c r="D3474" s="50">
        <f>VLOOKUP(A3474,CATMUN!$B$2:$G$1123,6,0)</f>
        <v>15</v>
      </c>
      <c r="E3474" s="50" t="s">
        <v>1989</v>
      </c>
      <c r="F3474" s="50">
        <v>5596</v>
      </c>
      <c r="G3474" s="50">
        <v>38136.226560000003</v>
      </c>
    </row>
    <row r="3475" spans="1:7" x14ac:dyDescent="0.2">
      <c r="A3475" s="50">
        <v>68745</v>
      </c>
      <c r="B3475" s="50">
        <v>2018</v>
      </c>
      <c r="C3475" s="50" t="str">
        <f t="shared" si="54"/>
        <v>687452018</v>
      </c>
      <c r="D3475" s="50">
        <f>VLOOKUP(A3475,CATMUN!$B$2:$G$1123,6,0)</f>
        <v>15</v>
      </c>
      <c r="E3475" s="50" t="s">
        <v>1989</v>
      </c>
      <c r="F3475" s="50">
        <v>11077700</v>
      </c>
      <c r="G3475" s="50">
        <v>27791024</v>
      </c>
    </row>
    <row r="3476" spans="1:7" x14ac:dyDescent="0.2">
      <c r="A3476" s="50">
        <v>68755</v>
      </c>
      <c r="B3476" s="50">
        <v>2015</v>
      </c>
      <c r="C3476" s="50" t="str">
        <f t="shared" si="54"/>
        <v>687552015</v>
      </c>
      <c r="D3476" s="50">
        <f>VLOOKUP(A3476,CATMUN!$B$2:$G$1123,6,0)</f>
        <v>6</v>
      </c>
      <c r="E3476" s="50" t="s">
        <v>1990</v>
      </c>
      <c r="F3476" s="50">
        <v>146750</v>
      </c>
      <c r="G3476" s="50">
        <v>338773.03129999997</v>
      </c>
    </row>
    <row r="3477" spans="1:7" x14ac:dyDescent="0.2">
      <c r="A3477" s="50">
        <v>68755</v>
      </c>
      <c r="B3477" s="50">
        <v>2016</v>
      </c>
      <c r="C3477" s="50" t="str">
        <f t="shared" si="54"/>
        <v>687552016</v>
      </c>
      <c r="D3477" s="50">
        <f>VLOOKUP(A3477,CATMUN!$B$2:$G$1123,6,0)</f>
        <v>6</v>
      </c>
      <c r="E3477" s="50" t="s">
        <v>1990</v>
      </c>
      <c r="F3477" s="50">
        <v>141962264</v>
      </c>
      <c r="G3477" s="50">
        <v>218762448</v>
      </c>
    </row>
    <row r="3478" spans="1:7" x14ac:dyDescent="0.2">
      <c r="A3478" s="50">
        <v>68755</v>
      </c>
      <c r="B3478" s="50">
        <v>2017</v>
      </c>
      <c r="C3478" s="50" t="str">
        <f t="shared" si="54"/>
        <v>687552017</v>
      </c>
      <c r="D3478" s="50">
        <f>VLOOKUP(A3478,CATMUN!$B$2:$G$1123,6,0)</f>
        <v>6</v>
      </c>
      <c r="E3478" s="50" t="s">
        <v>1990</v>
      </c>
      <c r="F3478" s="50">
        <v>135939</v>
      </c>
      <c r="G3478" s="50">
        <v>181327</v>
      </c>
    </row>
    <row r="3479" spans="1:7" x14ac:dyDescent="0.2">
      <c r="A3479" s="50">
        <v>68755</v>
      </c>
      <c r="B3479" s="50">
        <v>2018</v>
      </c>
      <c r="C3479" s="50" t="str">
        <f t="shared" si="54"/>
        <v>687552018</v>
      </c>
      <c r="D3479" s="50">
        <f>VLOOKUP(A3479,CATMUN!$B$2:$G$1123,6,0)</f>
        <v>6</v>
      </c>
      <c r="E3479" s="50" t="s">
        <v>1990</v>
      </c>
      <c r="F3479" s="50">
        <v>165065325</v>
      </c>
      <c r="G3479" s="50">
        <v>221394400</v>
      </c>
    </row>
    <row r="3480" spans="1:7" x14ac:dyDescent="0.2">
      <c r="A3480" s="50">
        <v>68770</v>
      </c>
      <c r="B3480" s="50">
        <v>2015</v>
      </c>
      <c r="C3480" s="50" t="str">
        <f t="shared" si="54"/>
        <v>687702015</v>
      </c>
      <c r="D3480" s="50">
        <f>VLOOKUP(A3480,CATMUN!$B$2:$G$1123,6,0)</f>
        <v>15</v>
      </c>
      <c r="E3480" s="50" t="s">
        <v>1991</v>
      </c>
      <c r="F3480" s="50">
        <v>4036</v>
      </c>
      <c r="G3480" s="50">
        <v>23350.427729999999</v>
      </c>
    </row>
    <row r="3481" spans="1:7" x14ac:dyDescent="0.2">
      <c r="A3481" s="50">
        <v>68770</v>
      </c>
      <c r="B3481" s="50">
        <v>2016</v>
      </c>
      <c r="C3481" s="50" t="str">
        <f t="shared" si="54"/>
        <v>687702016</v>
      </c>
      <c r="D3481" s="50">
        <f>VLOOKUP(A3481,CATMUN!$B$2:$G$1123,6,0)</f>
        <v>15</v>
      </c>
      <c r="E3481" s="50" t="s">
        <v>1991</v>
      </c>
      <c r="F3481" s="50">
        <v>6198047</v>
      </c>
      <c r="G3481" s="50">
        <v>25866452</v>
      </c>
    </row>
    <row r="3482" spans="1:7" x14ac:dyDescent="0.2">
      <c r="A3482" s="50">
        <v>68770</v>
      </c>
      <c r="B3482" s="50">
        <v>2017</v>
      </c>
      <c r="C3482" s="50" t="str">
        <f t="shared" si="54"/>
        <v>687702017</v>
      </c>
      <c r="D3482" s="50">
        <f>VLOOKUP(A3482,CATMUN!$B$2:$G$1123,6,0)</f>
        <v>15</v>
      </c>
      <c r="E3482" s="50" t="s">
        <v>1991</v>
      </c>
      <c r="F3482" s="50">
        <v>3944</v>
      </c>
      <c r="G3482" s="50">
        <v>38136.226560000003</v>
      </c>
    </row>
    <row r="3483" spans="1:7" x14ac:dyDescent="0.2">
      <c r="A3483" s="50">
        <v>68770</v>
      </c>
      <c r="B3483" s="50">
        <v>2018</v>
      </c>
      <c r="C3483" s="50" t="str">
        <f t="shared" si="54"/>
        <v>687702018</v>
      </c>
      <c r="D3483" s="50">
        <f>VLOOKUP(A3483,CATMUN!$B$2:$G$1123,6,0)</f>
        <v>15</v>
      </c>
      <c r="E3483" s="50" t="s">
        <v>1991</v>
      </c>
      <c r="F3483" s="50">
        <v>6649350</v>
      </c>
      <c r="G3483" s="50">
        <v>27791024</v>
      </c>
    </row>
    <row r="3484" spans="1:7" x14ac:dyDescent="0.2">
      <c r="A3484" s="50">
        <v>68773</v>
      </c>
      <c r="B3484" s="50">
        <v>2015</v>
      </c>
      <c r="C3484" s="50" t="str">
        <f t="shared" si="54"/>
        <v>687732015</v>
      </c>
      <c r="D3484" s="50">
        <f>VLOOKUP(A3484,CATMUN!$B$2:$G$1123,6,0)</f>
        <v>15</v>
      </c>
      <c r="E3484" s="50" t="s">
        <v>1488</v>
      </c>
      <c r="F3484" s="50">
        <v>2828</v>
      </c>
      <c r="G3484" s="50">
        <v>23350.427729999999</v>
      </c>
    </row>
    <row r="3485" spans="1:7" x14ac:dyDescent="0.2">
      <c r="A3485" s="50">
        <v>68773</v>
      </c>
      <c r="B3485" s="50">
        <v>2016</v>
      </c>
      <c r="C3485" s="50" t="str">
        <f t="shared" si="54"/>
        <v>687732016</v>
      </c>
      <c r="D3485" s="50">
        <f>VLOOKUP(A3485,CATMUN!$B$2:$G$1123,6,0)</f>
        <v>15</v>
      </c>
      <c r="E3485" s="50" t="s">
        <v>1488</v>
      </c>
      <c r="F3485" s="50">
        <v>2445120</v>
      </c>
      <c r="G3485" s="50">
        <v>25866452</v>
      </c>
    </row>
    <row r="3486" spans="1:7" x14ac:dyDescent="0.2">
      <c r="A3486" s="50">
        <v>68773</v>
      </c>
      <c r="B3486" s="50">
        <v>2017</v>
      </c>
      <c r="C3486" s="50" t="str">
        <f t="shared" si="54"/>
        <v>687732017</v>
      </c>
      <c r="D3486" s="50">
        <f>VLOOKUP(A3486,CATMUN!$B$2:$G$1123,6,0)</f>
        <v>15</v>
      </c>
      <c r="E3486" s="50" t="s">
        <v>1488</v>
      </c>
      <c r="F3486" s="50">
        <v>2400</v>
      </c>
      <c r="G3486" s="50">
        <v>38136.226560000003</v>
      </c>
    </row>
    <row r="3487" spans="1:7" x14ac:dyDescent="0.2">
      <c r="A3487" s="50">
        <v>68773</v>
      </c>
      <c r="B3487" s="50">
        <v>2018</v>
      </c>
      <c r="C3487" s="50" t="str">
        <f t="shared" si="54"/>
        <v>687732018</v>
      </c>
      <c r="D3487" s="50">
        <f>VLOOKUP(A3487,CATMUN!$B$2:$G$1123,6,0)</f>
        <v>15</v>
      </c>
      <c r="E3487" s="50" t="s">
        <v>1488</v>
      </c>
      <c r="F3487" s="50">
        <v>4406285</v>
      </c>
      <c r="G3487" s="50">
        <v>27791024</v>
      </c>
    </row>
    <row r="3488" spans="1:7" x14ac:dyDescent="0.2">
      <c r="A3488" s="50">
        <v>68780</v>
      </c>
      <c r="B3488" s="50">
        <v>2015</v>
      </c>
      <c r="C3488" s="50" t="str">
        <f t="shared" si="54"/>
        <v>687802015</v>
      </c>
      <c r="D3488" s="50">
        <f>VLOOKUP(A3488,CATMUN!$B$2:$G$1123,6,0)</f>
        <v>15</v>
      </c>
      <c r="E3488" s="50" t="s">
        <v>1992</v>
      </c>
      <c r="F3488" s="50">
        <v>3424</v>
      </c>
      <c r="G3488" s="50">
        <v>23350.427729999999</v>
      </c>
    </row>
    <row r="3489" spans="1:7" x14ac:dyDescent="0.2">
      <c r="A3489" s="50">
        <v>68780</v>
      </c>
      <c r="B3489" s="50">
        <v>2016</v>
      </c>
      <c r="C3489" s="50" t="str">
        <f t="shared" si="54"/>
        <v>687802016</v>
      </c>
      <c r="D3489" s="50">
        <f>VLOOKUP(A3489,CATMUN!$B$2:$G$1123,6,0)</f>
        <v>15</v>
      </c>
      <c r="E3489" s="50" t="s">
        <v>1992</v>
      </c>
      <c r="F3489" s="50">
        <v>29997200</v>
      </c>
      <c r="G3489" s="50">
        <v>25866452</v>
      </c>
    </row>
    <row r="3490" spans="1:7" x14ac:dyDescent="0.2">
      <c r="A3490" s="50">
        <v>68780</v>
      </c>
      <c r="B3490" s="50">
        <v>2017</v>
      </c>
      <c r="C3490" s="50" t="str">
        <f t="shared" si="54"/>
        <v>687802017</v>
      </c>
      <c r="D3490" s="50">
        <f>VLOOKUP(A3490,CATMUN!$B$2:$G$1123,6,0)</f>
        <v>15</v>
      </c>
      <c r="E3490" s="50" t="s">
        <v>1992</v>
      </c>
      <c r="F3490" s="50">
        <v>1377</v>
      </c>
      <c r="G3490" s="50">
        <v>38136.226560000003</v>
      </c>
    </row>
    <row r="3491" spans="1:7" x14ac:dyDescent="0.2">
      <c r="A3491" s="50">
        <v>68780</v>
      </c>
      <c r="B3491" s="50">
        <v>2018</v>
      </c>
      <c r="C3491" s="50" t="str">
        <f t="shared" si="54"/>
        <v>687802018</v>
      </c>
      <c r="D3491" s="50">
        <f>VLOOKUP(A3491,CATMUN!$B$2:$G$1123,6,0)</f>
        <v>15</v>
      </c>
      <c r="E3491" s="50" t="s">
        <v>1992</v>
      </c>
      <c r="F3491" s="50">
        <v>2978025</v>
      </c>
      <c r="G3491" s="50">
        <v>27791024</v>
      </c>
    </row>
    <row r="3492" spans="1:7" x14ac:dyDescent="0.2">
      <c r="A3492" s="50">
        <v>68820</v>
      </c>
      <c r="B3492" s="50">
        <v>2015</v>
      </c>
      <c r="C3492" s="50" t="str">
        <f t="shared" si="54"/>
        <v>688202015</v>
      </c>
      <c r="D3492" s="50">
        <f>VLOOKUP(A3492,CATMUN!$B$2:$G$1123,6,0)</f>
        <v>15</v>
      </c>
      <c r="E3492" s="50" t="s">
        <v>1993</v>
      </c>
      <c r="F3492" s="50">
        <v>5470</v>
      </c>
      <c r="G3492" s="50">
        <v>23350.427729999999</v>
      </c>
    </row>
    <row r="3493" spans="1:7" x14ac:dyDescent="0.2">
      <c r="A3493" s="50">
        <v>68820</v>
      </c>
      <c r="B3493" s="50">
        <v>2016</v>
      </c>
      <c r="C3493" s="50" t="str">
        <f t="shared" si="54"/>
        <v>688202016</v>
      </c>
      <c r="D3493" s="50">
        <f>VLOOKUP(A3493,CATMUN!$B$2:$G$1123,6,0)</f>
        <v>15</v>
      </c>
      <c r="E3493" s="50" t="s">
        <v>1993</v>
      </c>
      <c r="F3493" s="50">
        <v>5599270</v>
      </c>
      <c r="G3493" s="50">
        <v>25866452</v>
      </c>
    </row>
    <row r="3494" spans="1:7" x14ac:dyDescent="0.2">
      <c r="A3494" s="50">
        <v>68820</v>
      </c>
      <c r="B3494" s="50">
        <v>2017</v>
      </c>
      <c r="C3494" s="50" t="str">
        <f t="shared" si="54"/>
        <v>688202017</v>
      </c>
      <c r="D3494" s="50">
        <f>VLOOKUP(A3494,CATMUN!$B$2:$G$1123,6,0)</f>
        <v>15</v>
      </c>
      <c r="E3494" s="50" t="s">
        <v>1993</v>
      </c>
      <c r="F3494" s="50">
        <v>3728</v>
      </c>
      <c r="G3494" s="50">
        <v>38136.226560000003</v>
      </c>
    </row>
    <row r="3495" spans="1:7" x14ac:dyDescent="0.2">
      <c r="A3495" s="50">
        <v>68820</v>
      </c>
      <c r="B3495" s="50">
        <v>2018</v>
      </c>
      <c r="C3495" s="50" t="str">
        <f t="shared" si="54"/>
        <v>688202018</v>
      </c>
      <c r="D3495" s="50">
        <f>VLOOKUP(A3495,CATMUN!$B$2:$G$1123,6,0)</f>
        <v>15</v>
      </c>
      <c r="E3495" s="50" t="s">
        <v>1993</v>
      </c>
      <c r="F3495" s="50">
        <v>4902947</v>
      </c>
      <c r="G3495" s="50">
        <v>27791024</v>
      </c>
    </row>
    <row r="3496" spans="1:7" x14ac:dyDescent="0.2">
      <c r="A3496" s="50">
        <v>68855</v>
      </c>
      <c r="B3496" s="50">
        <v>2015</v>
      </c>
      <c r="C3496" s="50" t="str">
        <f t="shared" si="54"/>
        <v>688552015</v>
      </c>
      <c r="D3496" s="50">
        <f>VLOOKUP(A3496,CATMUN!$B$2:$G$1123,6,0)</f>
        <v>14</v>
      </c>
      <c r="E3496" s="50" t="s">
        <v>1994</v>
      </c>
      <c r="F3496" s="50">
        <v>4723</v>
      </c>
      <c r="G3496" s="50">
        <v>338773.03129999997</v>
      </c>
    </row>
    <row r="3497" spans="1:7" x14ac:dyDescent="0.2">
      <c r="A3497" s="50">
        <v>68855</v>
      </c>
      <c r="B3497" s="50">
        <v>2016</v>
      </c>
      <c r="C3497" s="50" t="str">
        <f t="shared" si="54"/>
        <v>688552016</v>
      </c>
      <c r="D3497" s="50">
        <f>VLOOKUP(A3497,CATMUN!$B$2:$G$1123,6,0)</f>
        <v>14</v>
      </c>
      <c r="E3497" s="50" t="s">
        <v>1994</v>
      </c>
      <c r="F3497" s="50">
        <v>5001540</v>
      </c>
      <c r="G3497" s="50">
        <v>218762448</v>
      </c>
    </row>
    <row r="3498" spans="1:7" x14ac:dyDescent="0.2">
      <c r="A3498" s="50">
        <v>68855</v>
      </c>
      <c r="B3498" s="50">
        <v>2017</v>
      </c>
      <c r="C3498" s="50" t="str">
        <f t="shared" si="54"/>
        <v>688552017</v>
      </c>
      <c r="D3498" s="50">
        <f>VLOOKUP(A3498,CATMUN!$B$2:$G$1123,6,0)</f>
        <v>14</v>
      </c>
      <c r="E3498" s="50" t="s">
        <v>1994</v>
      </c>
      <c r="F3498" s="50">
        <v>3787</v>
      </c>
      <c r="G3498" s="50">
        <v>181327</v>
      </c>
    </row>
    <row r="3499" spans="1:7" x14ac:dyDescent="0.2">
      <c r="A3499" s="50">
        <v>68855</v>
      </c>
      <c r="B3499" s="50">
        <v>2018</v>
      </c>
      <c r="C3499" s="50" t="str">
        <f t="shared" si="54"/>
        <v>688552018</v>
      </c>
      <c r="D3499" s="50">
        <f>VLOOKUP(A3499,CATMUN!$B$2:$G$1123,6,0)</f>
        <v>14</v>
      </c>
      <c r="E3499" s="50" t="s">
        <v>1994</v>
      </c>
      <c r="F3499" s="50">
        <v>3637054</v>
      </c>
      <c r="G3499" s="50">
        <v>221394400</v>
      </c>
    </row>
    <row r="3500" spans="1:7" x14ac:dyDescent="0.2">
      <c r="A3500" s="50">
        <v>68861</v>
      </c>
      <c r="B3500" s="50">
        <v>2015</v>
      </c>
      <c r="C3500" s="50" t="str">
        <f t="shared" si="54"/>
        <v>688612015</v>
      </c>
      <c r="D3500" s="50">
        <f>VLOOKUP(A3500,CATMUN!$B$2:$G$1123,6,0)</f>
        <v>15</v>
      </c>
      <c r="E3500" s="50" t="s">
        <v>1995</v>
      </c>
      <c r="F3500" s="50">
        <v>26855</v>
      </c>
      <c r="G3500" s="50">
        <v>100012.99219999999</v>
      </c>
    </row>
    <row r="3501" spans="1:7" x14ac:dyDescent="0.2">
      <c r="A3501" s="50">
        <v>68861</v>
      </c>
      <c r="B3501" s="50">
        <v>2016</v>
      </c>
      <c r="C3501" s="50" t="str">
        <f t="shared" si="54"/>
        <v>688612016</v>
      </c>
      <c r="D3501" s="50">
        <f>VLOOKUP(A3501,CATMUN!$B$2:$G$1123,6,0)</f>
        <v>15</v>
      </c>
      <c r="E3501" s="50" t="s">
        <v>1995</v>
      </c>
      <c r="F3501" s="50">
        <v>21160245</v>
      </c>
      <c r="G3501" s="50">
        <v>89622032</v>
      </c>
    </row>
    <row r="3502" spans="1:7" x14ac:dyDescent="0.2">
      <c r="A3502" s="50">
        <v>68861</v>
      </c>
      <c r="B3502" s="50">
        <v>2017</v>
      </c>
      <c r="C3502" s="50" t="str">
        <f t="shared" si="54"/>
        <v>688612017</v>
      </c>
      <c r="D3502" s="50">
        <f>VLOOKUP(A3502,CATMUN!$B$2:$G$1123,6,0)</f>
        <v>15</v>
      </c>
      <c r="E3502" s="50" t="s">
        <v>1995</v>
      </c>
      <c r="F3502" s="50">
        <v>16370</v>
      </c>
      <c r="G3502" s="50">
        <v>101419.7031</v>
      </c>
    </row>
    <row r="3503" spans="1:7" x14ac:dyDescent="0.2">
      <c r="A3503" s="50">
        <v>68861</v>
      </c>
      <c r="B3503" s="50">
        <v>2018</v>
      </c>
      <c r="C3503" s="50" t="str">
        <f t="shared" si="54"/>
        <v>688612018</v>
      </c>
      <c r="D3503" s="50">
        <f>VLOOKUP(A3503,CATMUN!$B$2:$G$1123,6,0)</f>
        <v>15</v>
      </c>
      <c r="E3503" s="50" t="s">
        <v>1995</v>
      </c>
      <c r="F3503" s="50">
        <v>28092672</v>
      </c>
      <c r="G3503" s="50">
        <v>135966816</v>
      </c>
    </row>
    <row r="3504" spans="1:7" x14ac:dyDescent="0.2">
      <c r="A3504" s="50">
        <v>68867</v>
      </c>
      <c r="B3504" s="50">
        <v>2015</v>
      </c>
      <c r="C3504" s="50" t="str">
        <f t="shared" si="54"/>
        <v>688672015</v>
      </c>
      <c r="D3504" s="50">
        <f>VLOOKUP(A3504,CATMUN!$B$2:$G$1123,6,0)</f>
        <v>15</v>
      </c>
      <c r="E3504" s="50" t="s">
        <v>1996</v>
      </c>
      <c r="F3504" s="50">
        <v>320</v>
      </c>
      <c r="G3504" s="50">
        <v>18925.23633</v>
      </c>
    </row>
    <row r="3505" spans="1:7" x14ac:dyDescent="0.2">
      <c r="A3505" s="50">
        <v>68867</v>
      </c>
      <c r="B3505" s="50">
        <v>2016</v>
      </c>
      <c r="C3505" s="50" t="str">
        <f t="shared" si="54"/>
        <v>688672016</v>
      </c>
      <c r="D3505" s="50">
        <f>VLOOKUP(A3505,CATMUN!$B$2:$G$1123,6,0)</f>
        <v>15</v>
      </c>
      <c r="E3505" s="50" t="s">
        <v>1996</v>
      </c>
      <c r="F3505" s="50">
        <v>291012</v>
      </c>
      <c r="G3505" s="50">
        <v>28165158</v>
      </c>
    </row>
    <row r="3506" spans="1:7" x14ac:dyDescent="0.2">
      <c r="A3506" s="50">
        <v>68867</v>
      </c>
      <c r="B3506" s="50">
        <v>2017</v>
      </c>
      <c r="C3506" s="50" t="str">
        <f t="shared" si="54"/>
        <v>688672017</v>
      </c>
      <c r="D3506" s="50">
        <f>VLOOKUP(A3506,CATMUN!$B$2:$G$1123,6,0)</f>
        <v>15</v>
      </c>
      <c r="E3506" s="50" t="s">
        <v>1996</v>
      </c>
      <c r="F3506" s="50">
        <v>325</v>
      </c>
      <c r="G3506" s="50">
        <v>16446.85742</v>
      </c>
    </row>
    <row r="3507" spans="1:7" x14ac:dyDescent="0.2">
      <c r="A3507" s="50">
        <v>68867</v>
      </c>
      <c r="B3507" s="50">
        <v>2018</v>
      </c>
      <c r="C3507" s="50" t="str">
        <f t="shared" si="54"/>
        <v>688672018</v>
      </c>
      <c r="D3507" s="50">
        <f>VLOOKUP(A3507,CATMUN!$B$2:$G$1123,6,0)</f>
        <v>15</v>
      </c>
      <c r="E3507" s="50" t="s">
        <v>1996</v>
      </c>
      <c r="F3507" s="50">
        <v>321964</v>
      </c>
      <c r="G3507" s="50">
        <v>31061434</v>
      </c>
    </row>
    <row r="3508" spans="1:7" x14ac:dyDescent="0.2">
      <c r="A3508" s="50">
        <v>68872</v>
      </c>
      <c r="B3508" s="50">
        <v>2015</v>
      </c>
      <c r="C3508" s="50" t="str">
        <f t="shared" si="54"/>
        <v>688722015</v>
      </c>
      <c r="D3508" s="50">
        <f>VLOOKUP(A3508,CATMUN!$B$2:$G$1123,6,0)</f>
        <v>14</v>
      </c>
      <c r="E3508" s="50" t="s">
        <v>1287</v>
      </c>
      <c r="F3508" s="50">
        <v>9492</v>
      </c>
      <c r="G3508" s="50">
        <v>338773.03129999997</v>
      </c>
    </row>
    <row r="3509" spans="1:7" x14ac:dyDescent="0.2">
      <c r="A3509" s="50">
        <v>68872</v>
      </c>
      <c r="B3509" s="50">
        <v>2016</v>
      </c>
      <c r="C3509" s="50" t="str">
        <f t="shared" si="54"/>
        <v>688722016</v>
      </c>
      <c r="D3509" s="50">
        <f>VLOOKUP(A3509,CATMUN!$B$2:$G$1123,6,0)</f>
        <v>14</v>
      </c>
      <c r="E3509" s="50" t="s">
        <v>1287</v>
      </c>
      <c r="F3509" s="50">
        <v>11254000</v>
      </c>
      <c r="G3509" s="50">
        <v>218762448</v>
      </c>
    </row>
    <row r="3510" spans="1:7" x14ac:dyDescent="0.2">
      <c r="A3510" s="50">
        <v>68872</v>
      </c>
      <c r="B3510" s="50">
        <v>2017</v>
      </c>
      <c r="C3510" s="50" t="str">
        <f t="shared" si="54"/>
        <v>688722017</v>
      </c>
      <c r="D3510" s="50">
        <f>VLOOKUP(A3510,CATMUN!$B$2:$G$1123,6,0)</f>
        <v>14</v>
      </c>
      <c r="E3510" s="50" t="s">
        <v>1287</v>
      </c>
      <c r="F3510" s="50">
        <v>5777</v>
      </c>
      <c r="G3510" s="50">
        <v>181327</v>
      </c>
    </row>
    <row r="3511" spans="1:7" x14ac:dyDescent="0.2">
      <c r="A3511" s="50">
        <v>68872</v>
      </c>
      <c r="B3511" s="50">
        <v>2018</v>
      </c>
      <c r="C3511" s="50" t="str">
        <f t="shared" si="54"/>
        <v>688722018</v>
      </c>
      <c r="D3511" s="50">
        <f>VLOOKUP(A3511,CATMUN!$B$2:$G$1123,6,0)</f>
        <v>14</v>
      </c>
      <c r="E3511" s="50" t="s">
        <v>1287</v>
      </c>
      <c r="F3511" s="50">
        <v>10454000</v>
      </c>
      <c r="G3511" s="50">
        <v>221394400</v>
      </c>
    </row>
    <row r="3512" spans="1:7" x14ac:dyDescent="0.2">
      <c r="A3512" s="50">
        <v>68895</v>
      </c>
      <c r="B3512" s="50">
        <v>2015</v>
      </c>
      <c r="C3512" s="50" t="str">
        <f t="shared" si="54"/>
        <v>688952015</v>
      </c>
      <c r="D3512" s="50">
        <f>VLOOKUP(A3512,CATMUN!$B$2:$G$1123,6,0)</f>
        <v>15</v>
      </c>
      <c r="E3512" s="50" t="s">
        <v>1997</v>
      </c>
      <c r="F3512" s="50">
        <v>15233</v>
      </c>
      <c r="G3512" s="50">
        <v>100012.99219999999</v>
      </c>
    </row>
    <row r="3513" spans="1:7" x14ac:dyDescent="0.2">
      <c r="A3513" s="50">
        <v>68895</v>
      </c>
      <c r="B3513" s="50">
        <v>2016</v>
      </c>
      <c r="C3513" s="50" t="str">
        <f t="shared" si="54"/>
        <v>688952016</v>
      </c>
      <c r="D3513" s="50">
        <f>VLOOKUP(A3513,CATMUN!$B$2:$G$1123,6,0)</f>
        <v>15</v>
      </c>
      <c r="E3513" s="50" t="s">
        <v>1997</v>
      </c>
      <c r="F3513" s="50">
        <v>12298402</v>
      </c>
      <c r="G3513" s="50">
        <v>89622032</v>
      </c>
    </row>
    <row r="3514" spans="1:7" x14ac:dyDescent="0.2">
      <c r="A3514" s="50">
        <v>68895</v>
      </c>
      <c r="B3514" s="50">
        <v>2017</v>
      </c>
      <c r="C3514" s="50" t="str">
        <f t="shared" si="54"/>
        <v>688952017</v>
      </c>
      <c r="D3514" s="50">
        <f>VLOOKUP(A3514,CATMUN!$B$2:$G$1123,6,0)</f>
        <v>15</v>
      </c>
      <c r="E3514" s="50" t="s">
        <v>1997</v>
      </c>
      <c r="F3514" s="50">
        <v>30656</v>
      </c>
      <c r="G3514" s="50">
        <v>101419.7031</v>
      </c>
    </row>
    <row r="3515" spans="1:7" x14ac:dyDescent="0.2">
      <c r="A3515" s="50">
        <v>68895</v>
      </c>
      <c r="B3515" s="50">
        <v>2018</v>
      </c>
      <c r="C3515" s="50" t="str">
        <f t="shared" si="54"/>
        <v>688952018</v>
      </c>
      <c r="D3515" s="50">
        <f>VLOOKUP(A3515,CATMUN!$B$2:$G$1123,6,0)</f>
        <v>15</v>
      </c>
      <c r="E3515" s="50" t="s">
        <v>1997</v>
      </c>
      <c r="F3515" s="50">
        <v>16230750</v>
      </c>
      <c r="G3515" s="50">
        <v>135966816</v>
      </c>
    </row>
    <row r="3516" spans="1:7" x14ac:dyDescent="0.2">
      <c r="A3516" s="50">
        <v>70001</v>
      </c>
      <c r="B3516" s="50">
        <v>2015</v>
      </c>
      <c r="C3516" s="50" t="str">
        <f t="shared" si="54"/>
        <v>700012015</v>
      </c>
      <c r="D3516" s="50">
        <f>VLOOKUP(A3516,CATMUN!$B$2:$G$1123,6,0)</f>
        <v>12</v>
      </c>
      <c r="E3516" s="50" t="s">
        <v>1998</v>
      </c>
      <c r="F3516" s="50">
        <v>2458179</v>
      </c>
      <c r="G3516" s="50">
        <v>2483875.5</v>
      </c>
    </row>
    <row r="3517" spans="1:7" x14ac:dyDescent="0.2">
      <c r="A3517" s="50">
        <v>70001</v>
      </c>
      <c r="B3517" s="50">
        <v>2016</v>
      </c>
      <c r="C3517" s="50" t="str">
        <f t="shared" si="54"/>
        <v>700012016</v>
      </c>
      <c r="D3517" s="50">
        <f>VLOOKUP(A3517,CATMUN!$B$2:$G$1123,6,0)</f>
        <v>12</v>
      </c>
      <c r="E3517" s="50" t="s">
        <v>1998</v>
      </c>
      <c r="F3517" s="50">
        <v>3083222623</v>
      </c>
      <c r="G3517" s="50">
        <v>2746254848</v>
      </c>
    </row>
    <row r="3518" spans="1:7" x14ac:dyDescent="0.2">
      <c r="A3518" s="50">
        <v>70001</v>
      </c>
      <c r="B3518" s="50">
        <v>2017</v>
      </c>
      <c r="C3518" s="50" t="str">
        <f t="shared" si="54"/>
        <v>700012017</v>
      </c>
      <c r="D3518" s="50">
        <f>VLOOKUP(A3518,CATMUN!$B$2:$G$1123,6,0)</f>
        <v>12</v>
      </c>
      <c r="E3518" s="50" t="s">
        <v>1998</v>
      </c>
      <c r="F3518" s="50">
        <v>2295883.3199999998</v>
      </c>
      <c r="G3518" s="50">
        <v>2258626.5</v>
      </c>
    </row>
    <row r="3519" spans="1:7" x14ac:dyDescent="0.2">
      <c r="A3519" s="50">
        <v>70001</v>
      </c>
      <c r="B3519" s="50">
        <v>2018</v>
      </c>
      <c r="C3519" s="50" t="str">
        <f t="shared" si="54"/>
        <v>700012018</v>
      </c>
      <c r="D3519" s="50">
        <f>VLOOKUP(A3519,CATMUN!$B$2:$G$1123,6,0)</f>
        <v>12</v>
      </c>
      <c r="E3519" s="50" t="s">
        <v>1998</v>
      </c>
      <c r="F3519" s="50">
        <v>3077529231</v>
      </c>
      <c r="G3519" s="50">
        <v>2698606080</v>
      </c>
    </row>
    <row r="3520" spans="1:7" x14ac:dyDescent="0.2">
      <c r="A3520" s="50">
        <v>70110</v>
      </c>
      <c r="B3520" s="50">
        <v>2015</v>
      </c>
      <c r="C3520" s="50" t="str">
        <f t="shared" si="54"/>
        <v>701102015</v>
      </c>
      <c r="D3520" s="50">
        <f>VLOOKUP(A3520,CATMUN!$B$2:$G$1123,6,0)</f>
        <v>14</v>
      </c>
      <c r="E3520" s="50" t="s">
        <v>1299</v>
      </c>
      <c r="F3520" s="50">
        <v>1408</v>
      </c>
      <c r="G3520" s="50">
        <v>338773.03129999997</v>
      </c>
    </row>
    <row r="3521" spans="1:7" x14ac:dyDescent="0.2">
      <c r="A3521" s="50">
        <v>70110</v>
      </c>
      <c r="B3521" s="50">
        <v>2016</v>
      </c>
      <c r="C3521" s="50" t="str">
        <f t="shared" si="54"/>
        <v>701102016</v>
      </c>
      <c r="D3521" s="50">
        <f>VLOOKUP(A3521,CATMUN!$B$2:$G$1123,6,0)</f>
        <v>14</v>
      </c>
      <c r="E3521" s="50" t="s">
        <v>1299</v>
      </c>
      <c r="F3521" s="50">
        <v>3577624</v>
      </c>
      <c r="G3521" s="50">
        <v>218762448</v>
      </c>
    </row>
    <row r="3522" spans="1:7" x14ac:dyDescent="0.2">
      <c r="A3522" s="50">
        <v>70110</v>
      </c>
      <c r="B3522" s="50">
        <v>2017</v>
      </c>
      <c r="C3522" s="50" t="str">
        <f t="shared" si="54"/>
        <v>701102017</v>
      </c>
      <c r="D3522" s="50">
        <f>VLOOKUP(A3522,CATMUN!$B$2:$G$1123,6,0)</f>
        <v>14</v>
      </c>
      <c r="E3522" s="50" t="s">
        <v>1299</v>
      </c>
      <c r="F3522" s="50">
        <v>5936</v>
      </c>
      <c r="G3522" s="50">
        <v>181327</v>
      </c>
    </row>
    <row r="3523" spans="1:7" x14ac:dyDescent="0.2">
      <c r="A3523" s="50">
        <v>70110</v>
      </c>
      <c r="B3523" s="50">
        <v>2018</v>
      </c>
      <c r="C3523" s="50" t="str">
        <f t="shared" ref="C3523:C3586" si="55">A3523&amp;B3523</f>
        <v>701102018</v>
      </c>
      <c r="D3523" s="50">
        <f>VLOOKUP(A3523,CATMUN!$B$2:$G$1123,6,0)</f>
        <v>14</v>
      </c>
      <c r="E3523" s="50" t="s">
        <v>1299</v>
      </c>
      <c r="F3523" s="50">
        <v>1955600</v>
      </c>
      <c r="G3523" s="50">
        <v>221394400</v>
      </c>
    </row>
    <row r="3524" spans="1:7" x14ac:dyDescent="0.2">
      <c r="A3524" s="50">
        <v>70124</v>
      </c>
      <c r="B3524" s="50">
        <v>2015</v>
      </c>
      <c r="C3524" s="50" t="str">
        <f t="shared" si="55"/>
        <v>701242015</v>
      </c>
      <c r="D3524" s="50">
        <f>VLOOKUP(A3524,CATMUN!$B$2:$G$1123,6,0)</f>
        <v>15</v>
      </c>
      <c r="E3524" s="50" t="s">
        <v>1999</v>
      </c>
      <c r="F3524" s="50">
        <v>0</v>
      </c>
      <c r="G3524" s="50">
        <v>18925.23633</v>
      </c>
    </row>
    <row r="3525" spans="1:7" x14ac:dyDescent="0.2">
      <c r="A3525" s="50">
        <v>70124</v>
      </c>
      <c r="B3525" s="50">
        <v>2016</v>
      </c>
      <c r="C3525" s="50" t="str">
        <f t="shared" si="55"/>
        <v>701242016</v>
      </c>
      <c r="D3525" s="50">
        <f>VLOOKUP(A3525,CATMUN!$B$2:$G$1123,6,0)</f>
        <v>15</v>
      </c>
      <c r="E3525" s="50" t="s">
        <v>1999</v>
      </c>
      <c r="F3525" s="50">
        <v>423000</v>
      </c>
      <c r="G3525" s="50">
        <v>28165158</v>
      </c>
    </row>
    <row r="3526" spans="1:7" x14ac:dyDescent="0.2">
      <c r="A3526" s="50">
        <v>70124</v>
      </c>
      <c r="B3526" s="50">
        <v>2017</v>
      </c>
      <c r="C3526" s="50" t="str">
        <f t="shared" si="55"/>
        <v>701242017</v>
      </c>
      <c r="D3526" s="50">
        <f>VLOOKUP(A3526,CATMUN!$B$2:$G$1123,6,0)</f>
        <v>15</v>
      </c>
      <c r="E3526" s="50" t="s">
        <v>1999</v>
      </c>
      <c r="F3526" s="50">
        <v>2401</v>
      </c>
      <c r="G3526" s="50">
        <v>16446.85742</v>
      </c>
    </row>
    <row r="3527" spans="1:7" x14ac:dyDescent="0.2">
      <c r="A3527" s="50">
        <v>70124</v>
      </c>
      <c r="B3527" s="50">
        <v>2018</v>
      </c>
      <c r="C3527" s="50" t="str">
        <f t="shared" si="55"/>
        <v>701242018</v>
      </c>
      <c r="D3527" s="50">
        <f>VLOOKUP(A3527,CATMUN!$B$2:$G$1123,6,0)</f>
        <v>15</v>
      </c>
      <c r="E3527" s="50" t="s">
        <v>1999</v>
      </c>
      <c r="F3527" s="50">
        <v>7500000</v>
      </c>
      <c r="G3527" s="50">
        <v>31061434</v>
      </c>
    </row>
    <row r="3528" spans="1:7" x14ac:dyDescent="0.2">
      <c r="A3528" s="50">
        <v>70204</v>
      </c>
      <c r="B3528" s="50">
        <v>2015</v>
      </c>
      <c r="C3528" s="50" t="str">
        <f t="shared" si="55"/>
        <v>702042015</v>
      </c>
      <c r="D3528" s="50">
        <f>VLOOKUP(A3528,CATMUN!$B$2:$G$1123,6,0)</f>
        <v>15</v>
      </c>
      <c r="E3528" s="50" t="s">
        <v>2000</v>
      </c>
      <c r="F3528" s="50">
        <v>42</v>
      </c>
      <c r="G3528" s="50">
        <v>23350.427729999999</v>
      </c>
    </row>
    <row r="3529" spans="1:7" x14ac:dyDescent="0.2">
      <c r="A3529" s="50">
        <v>70204</v>
      </c>
      <c r="B3529" s="50">
        <v>2016</v>
      </c>
      <c r="C3529" s="50" t="str">
        <f t="shared" si="55"/>
        <v>702042016</v>
      </c>
      <c r="D3529" s="50">
        <f>VLOOKUP(A3529,CATMUN!$B$2:$G$1123,6,0)</f>
        <v>15</v>
      </c>
      <c r="E3529" s="50" t="s">
        <v>2000</v>
      </c>
      <c r="F3529" s="50">
        <v>0</v>
      </c>
      <c r="G3529" s="50">
        <v>25866452</v>
      </c>
    </row>
    <row r="3530" spans="1:7" x14ac:dyDescent="0.2">
      <c r="A3530" s="50">
        <v>70204</v>
      </c>
      <c r="B3530" s="50">
        <v>2017</v>
      </c>
      <c r="C3530" s="50" t="str">
        <f t="shared" si="55"/>
        <v>702042017</v>
      </c>
      <c r="D3530" s="50">
        <f>VLOOKUP(A3530,CATMUN!$B$2:$G$1123,6,0)</f>
        <v>15</v>
      </c>
      <c r="E3530" s="50" t="s">
        <v>2000</v>
      </c>
      <c r="F3530" s="50">
        <v>0</v>
      </c>
      <c r="G3530" s="50">
        <v>38136.226560000003</v>
      </c>
    </row>
    <row r="3531" spans="1:7" x14ac:dyDescent="0.2">
      <c r="A3531" s="50">
        <v>70204</v>
      </c>
      <c r="B3531" s="50">
        <v>2018</v>
      </c>
      <c r="C3531" s="50" t="str">
        <f t="shared" si="55"/>
        <v>702042018</v>
      </c>
      <c r="D3531" s="50">
        <f>VLOOKUP(A3531,CATMUN!$B$2:$G$1123,6,0)</f>
        <v>15</v>
      </c>
      <c r="E3531" s="50" t="s">
        <v>2000</v>
      </c>
      <c r="F3531" s="50">
        <v>0</v>
      </c>
      <c r="G3531" s="50">
        <v>27791024</v>
      </c>
    </row>
    <row r="3532" spans="1:7" x14ac:dyDescent="0.2">
      <c r="A3532" s="50">
        <v>70215</v>
      </c>
      <c r="B3532" s="50">
        <v>2015</v>
      </c>
      <c r="C3532" s="50" t="str">
        <f t="shared" si="55"/>
        <v>702152015</v>
      </c>
      <c r="D3532" s="50">
        <f>VLOOKUP(A3532,CATMUN!$B$2:$G$1123,6,0)</f>
        <v>14</v>
      </c>
      <c r="E3532" s="50" t="s">
        <v>2001</v>
      </c>
      <c r="F3532" s="50">
        <v>145360</v>
      </c>
      <c r="G3532" s="50">
        <v>338773.03129999997</v>
      </c>
    </row>
    <row r="3533" spans="1:7" x14ac:dyDescent="0.2">
      <c r="A3533" s="50">
        <v>70215</v>
      </c>
      <c r="B3533" s="50">
        <v>2016</v>
      </c>
      <c r="C3533" s="50" t="str">
        <f t="shared" si="55"/>
        <v>702152016</v>
      </c>
      <c r="D3533" s="50">
        <f>VLOOKUP(A3533,CATMUN!$B$2:$G$1123,6,0)</f>
        <v>14</v>
      </c>
      <c r="E3533" s="50" t="s">
        <v>2001</v>
      </c>
      <c r="F3533" s="50">
        <v>168312301</v>
      </c>
      <c r="G3533" s="50">
        <v>218762448</v>
      </c>
    </row>
    <row r="3534" spans="1:7" x14ac:dyDescent="0.2">
      <c r="A3534" s="50">
        <v>70215</v>
      </c>
      <c r="B3534" s="50">
        <v>2017</v>
      </c>
      <c r="C3534" s="50" t="str">
        <f t="shared" si="55"/>
        <v>702152017</v>
      </c>
      <c r="D3534" s="50">
        <f>VLOOKUP(A3534,CATMUN!$B$2:$G$1123,6,0)</f>
        <v>14</v>
      </c>
      <c r="E3534" s="50" t="s">
        <v>2001</v>
      </c>
      <c r="F3534" s="50">
        <v>88988</v>
      </c>
      <c r="G3534" s="50">
        <v>181327</v>
      </c>
    </row>
    <row r="3535" spans="1:7" x14ac:dyDescent="0.2">
      <c r="A3535" s="50">
        <v>70215</v>
      </c>
      <c r="B3535" s="50">
        <v>2018</v>
      </c>
      <c r="C3535" s="50" t="str">
        <f t="shared" si="55"/>
        <v>702152018</v>
      </c>
      <c r="D3535" s="50">
        <f>VLOOKUP(A3535,CATMUN!$B$2:$G$1123,6,0)</f>
        <v>14</v>
      </c>
      <c r="E3535" s="50" t="s">
        <v>2001</v>
      </c>
      <c r="F3535" s="50">
        <v>234170978</v>
      </c>
      <c r="G3535" s="50">
        <v>221394400</v>
      </c>
    </row>
    <row r="3536" spans="1:7" x14ac:dyDescent="0.2">
      <c r="A3536" s="50">
        <v>70221</v>
      </c>
      <c r="B3536" s="50">
        <v>2015</v>
      </c>
      <c r="C3536" s="50" t="str">
        <f t="shared" si="55"/>
        <v>702212015</v>
      </c>
      <c r="D3536" s="50">
        <f>VLOOKUP(A3536,CATMUN!$B$2:$G$1123,6,0)</f>
        <v>14</v>
      </c>
      <c r="E3536" s="50" t="s">
        <v>2002</v>
      </c>
      <c r="F3536" s="50">
        <v>33656.61</v>
      </c>
      <c r="G3536" s="50">
        <v>113668.75780000001</v>
      </c>
    </row>
    <row r="3537" spans="1:7" x14ac:dyDescent="0.2">
      <c r="A3537" s="50">
        <v>70221</v>
      </c>
      <c r="B3537" s="50">
        <v>2016</v>
      </c>
      <c r="C3537" s="50" t="str">
        <f t="shared" si="55"/>
        <v>702212016</v>
      </c>
      <c r="D3537" s="50">
        <f>VLOOKUP(A3537,CATMUN!$B$2:$G$1123,6,0)</f>
        <v>14</v>
      </c>
      <c r="E3537" s="50" t="s">
        <v>2002</v>
      </c>
      <c r="F3537" s="50">
        <v>42273182</v>
      </c>
      <c r="G3537" s="50">
        <v>137806640</v>
      </c>
    </row>
    <row r="3538" spans="1:7" x14ac:dyDescent="0.2">
      <c r="A3538" s="50">
        <v>70221</v>
      </c>
      <c r="B3538" s="50">
        <v>2017</v>
      </c>
      <c r="C3538" s="50" t="str">
        <f t="shared" si="55"/>
        <v>702212017</v>
      </c>
      <c r="D3538" s="50">
        <f>VLOOKUP(A3538,CATMUN!$B$2:$G$1123,6,0)</f>
        <v>14</v>
      </c>
      <c r="E3538" s="50" t="s">
        <v>2002</v>
      </c>
      <c r="F3538" s="50">
        <v>204392.98</v>
      </c>
      <c r="G3538" s="50">
        <v>123698.71090000001</v>
      </c>
    </row>
    <row r="3539" spans="1:7" x14ac:dyDescent="0.2">
      <c r="A3539" s="50">
        <v>70221</v>
      </c>
      <c r="B3539" s="50">
        <v>2018</v>
      </c>
      <c r="C3539" s="50" t="str">
        <f t="shared" si="55"/>
        <v>702212018</v>
      </c>
      <c r="D3539" s="50">
        <f>VLOOKUP(A3539,CATMUN!$B$2:$G$1123,6,0)</f>
        <v>14</v>
      </c>
      <c r="E3539" s="50" t="s">
        <v>2002</v>
      </c>
      <c r="F3539" s="50">
        <v>56237535</v>
      </c>
      <c r="G3539" s="50">
        <v>151337472</v>
      </c>
    </row>
    <row r="3540" spans="1:7" x14ac:dyDescent="0.2">
      <c r="A3540" s="50">
        <v>70230</v>
      </c>
      <c r="B3540" s="50">
        <v>2015</v>
      </c>
      <c r="C3540" s="50" t="str">
        <f t="shared" si="55"/>
        <v>702302015</v>
      </c>
      <c r="D3540" s="50">
        <f>VLOOKUP(A3540,CATMUN!$B$2:$G$1123,6,0)</f>
        <v>14</v>
      </c>
      <c r="E3540" s="50" t="s">
        <v>2003</v>
      </c>
      <c r="F3540" s="50">
        <v>33</v>
      </c>
      <c r="G3540" s="50">
        <v>338773.03129999997</v>
      </c>
    </row>
    <row r="3541" spans="1:7" x14ac:dyDescent="0.2">
      <c r="A3541" s="50">
        <v>70230</v>
      </c>
      <c r="B3541" s="50">
        <v>2016</v>
      </c>
      <c r="C3541" s="50" t="str">
        <f t="shared" si="55"/>
        <v>702302016</v>
      </c>
      <c r="D3541" s="50">
        <f>VLOOKUP(A3541,CATMUN!$B$2:$G$1123,6,0)</f>
        <v>14</v>
      </c>
      <c r="E3541" s="50" t="s">
        <v>2003</v>
      </c>
      <c r="F3541" s="50">
        <v>219560</v>
      </c>
      <c r="G3541" s="50">
        <v>218762448</v>
      </c>
    </row>
    <row r="3542" spans="1:7" x14ac:dyDescent="0.2">
      <c r="A3542" s="50">
        <v>70230</v>
      </c>
      <c r="B3542" s="50">
        <v>2017</v>
      </c>
      <c r="C3542" s="50" t="str">
        <f t="shared" si="55"/>
        <v>702302017</v>
      </c>
      <c r="D3542" s="50">
        <f>VLOOKUP(A3542,CATMUN!$B$2:$G$1123,6,0)</f>
        <v>14</v>
      </c>
      <c r="E3542" s="50" t="s">
        <v>2003</v>
      </c>
      <c r="F3542" s="50">
        <v>0</v>
      </c>
      <c r="G3542" s="50">
        <v>181327</v>
      </c>
    </row>
    <row r="3543" spans="1:7" x14ac:dyDescent="0.2">
      <c r="A3543" s="50">
        <v>70230</v>
      </c>
      <c r="B3543" s="50">
        <v>2018</v>
      </c>
      <c r="C3543" s="50" t="str">
        <f t="shared" si="55"/>
        <v>702302018</v>
      </c>
      <c r="D3543" s="50">
        <f>VLOOKUP(A3543,CATMUN!$B$2:$G$1123,6,0)</f>
        <v>14</v>
      </c>
      <c r="E3543" s="50" t="s">
        <v>2003</v>
      </c>
      <c r="F3543" s="50">
        <v>5650000</v>
      </c>
      <c r="G3543" s="50">
        <v>221394400</v>
      </c>
    </row>
    <row r="3544" spans="1:7" x14ac:dyDescent="0.2">
      <c r="A3544" s="50">
        <v>70233</v>
      </c>
      <c r="B3544" s="50">
        <v>2015</v>
      </c>
      <c r="C3544" s="50" t="str">
        <f t="shared" si="55"/>
        <v>702332015</v>
      </c>
      <c r="D3544" s="50">
        <f>VLOOKUP(A3544,CATMUN!$B$2:$G$1123,6,0)</f>
        <v>14</v>
      </c>
      <c r="E3544" s="50" t="s">
        <v>2004</v>
      </c>
      <c r="F3544" s="50">
        <v>0</v>
      </c>
      <c r="G3544" s="50">
        <v>338773.03129999997</v>
      </c>
    </row>
    <row r="3545" spans="1:7" x14ac:dyDescent="0.2">
      <c r="A3545" s="50">
        <v>70233</v>
      </c>
      <c r="B3545" s="50">
        <v>2016</v>
      </c>
      <c r="C3545" s="50" t="str">
        <f t="shared" si="55"/>
        <v>702332016</v>
      </c>
      <c r="D3545" s="50">
        <f>VLOOKUP(A3545,CATMUN!$B$2:$G$1123,6,0)</f>
        <v>14</v>
      </c>
      <c r="E3545" s="50" t="s">
        <v>2004</v>
      </c>
      <c r="F3545" s="50">
        <v>0</v>
      </c>
      <c r="G3545" s="50">
        <v>218762448</v>
      </c>
    </row>
    <row r="3546" spans="1:7" x14ac:dyDescent="0.2">
      <c r="A3546" s="50">
        <v>70233</v>
      </c>
      <c r="B3546" s="50">
        <v>2017</v>
      </c>
      <c r="C3546" s="50" t="str">
        <f t="shared" si="55"/>
        <v>702332017</v>
      </c>
      <c r="D3546" s="50">
        <f>VLOOKUP(A3546,CATMUN!$B$2:$G$1123,6,0)</f>
        <v>14</v>
      </c>
      <c r="E3546" s="50" t="s">
        <v>2004</v>
      </c>
      <c r="F3546" s="50">
        <v>0</v>
      </c>
      <c r="G3546" s="50">
        <v>181327</v>
      </c>
    </row>
    <row r="3547" spans="1:7" x14ac:dyDescent="0.2">
      <c r="A3547" s="50">
        <v>70233</v>
      </c>
      <c r="B3547" s="50">
        <v>2018</v>
      </c>
      <c r="C3547" s="50" t="str">
        <f t="shared" si="55"/>
        <v>702332018</v>
      </c>
      <c r="D3547" s="50">
        <f>VLOOKUP(A3547,CATMUN!$B$2:$G$1123,6,0)</f>
        <v>14</v>
      </c>
      <c r="E3547" s="50" t="s">
        <v>2004</v>
      </c>
      <c r="F3547" s="50">
        <v>0</v>
      </c>
      <c r="G3547" s="50">
        <v>221394400</v>
      </c>
    </row>
    <row r="3548" spans="1:7" x14ac:dyDescent="0.2">
      <c r="A3548" s="50">
        <v>70265</v>
      </c>
      <c r="B3548" s="50">
        <v>2015</v>
      </c>
      <c r="C3548" s="50" t="str">
        <f t="shared" si="55"/>
        <v>702652015</v>
      </c>
      <c r="D3548" s="50">
        <f>VLOOKUP(A3548,CATMUN!$B$2:$G$1123,6,0)</f>
        <v>15</v>
      </c>
      <c r="E3548" s="50" t="s">
        <v>2006</v>
      </c>
      <c r="F3548" s="50">
        <v>7071</v>
      </c>
      <c r="G3548" s="50">
        <v>23350.427729999999</v>
      </c>
    </row>
    <row r="3549" spans="1:7" x14ac:dyDescent="0.2">
      <c r="A3549" s="50">
        <v>70265</v>
      </c>
      <c r="B3549" s="50">
        <v>2016</v>
      </c>
      <c r="C3549" s="50" t="str">
        <f t="shared" si="55"/>
        <v>702652016</v>
      </c>
      <c r="D3549" s="50">
        <f>VLOOKUP(A3549,CATMUN!$B$2:$G$1123,6,0)</f>
        <v>15</v>
      </c>
      <c r="E3549" s="50" t="s">
        <v>2006</v>
      </c>
      <c r="F3549" s="50">
        <v>374025</v>
      </c>
      <c r="G3549" s="50">
        <v>25866452</v>
      </c>
    </row>
    <row r="3550" spans="1:7" x14ac:dyDescent="0.2">
      <c r="A3550" s="50">
        <v>70265</v>
      </c>
      <c r="B3550" s="50">
        <v>2017</v>
      </c>
      <c r="C3550" s="50" t="str">
        <f t="shared" si="55"/>
        <v>702652017</v>
      </c>
      <c r="D3550" s="50">
        <f>VLOOKUP(A3550,CATMUN!$B$2:$G$1123,6,0)</f>
        <v>15</v>
      </c>
      <c r="E3550" s="50" t="s">
        <v>2006</v>
      </c>
      <c r="F3550" s="50">
        <v>9654</v>
      </c>
      <c r="G3550" s="50">
        <v>38136.226560000003</v>
      </c>
    </row>
    <row r="3551" spans="1:7" x14ac:dyDescent="0.2">
      <c r="A3551" s="50">
        <v>70265</v>
      </c>
      <c r="B3551" s="50">
        <v>2018</v>
      </c>
      <c r="C3551" s="50" t="str">
        <f t="shared" si="55"/>
        <v>702652018</v>
      </c>
      <c r="D3551" s="50">
        <f>VLOOKUP(A3551,CATMUN!$B$2:$G$1123,6,0)</f>
        <v>15</v>
      </c>
      <c r="E3551" s="50" t="s">
        <v>2006</v>
      </c>
      <c r="F3551" s="50">
        <v>8331800</v>
      </c>
      <c r="G3551" s="50">
        <v>27791024</v>
      </c>
    </row>
    <row r="3552" spans="1:7" x14ac:dyDescent="0.2">
      <c r="A3552" s="50">
        <v>70400</v>
      </c>
      <c r="B3552" s="50">
        <v>2015</v>
      </c>
      <c r="C3552" s="50" t="str">
        <f t="shared" si="55"/>
        <v>704002015</v>
      </c>
      <c r="D3552" s="50">
        <f>VLOOKUP(A3552,CATMUN!$B$2:$G$1123,6,0)</f>
        <v>15</v>
      </c>
      <c r="E3552" s="50" t="s">
        <v>1828</v>
      </c>
      <c r="F3552" s="50">
        <v>15756</v>
      </c>
      <c r="G3552" s="50">
        <v>23350.427729999999</v>
      </c>
    </row>
    <row r="3553" spans="1:7" x14ac:dyDescent="0.2">
      <c r="A3553" s="50">
        <v>70400</v>
      </c>
      <c r="B3553" s="50">
        <v>2016</v>
      </c>
      <c r="C3553" s="50" t="str">
        <f t="shared" si="55"/>
        <v>704002016</v>
      </c>
      <c r="D3553" s="50">
        <f>VLOOKUP(A3553,CATMUN!$B$2:$G$1123,6,0)</f>
        <v>15</v>
      </c>
      <c r="E3553" s="50" t="s">
        <v>1828</v>
      </c>
      <c r="F3553" s="50">
        <v>8275611</v>
      </c>
      <c r="G3553" s="50">
        <v>25866452</v>
      </c>
    </row>
    <row r="3554" spans="1:7" x14ac:dyDescent="0.2">
      <c r="A3554" s="50">
        <v>70400</v>
      </c>
      <c r="B3554" s="50">
        <v>2017</v>
      </c>
      <c r="C3554" s="50" t="str">
        <f t="shared" si="55"/>
        <v>704002017</v>
      </c>
      <c r="D3554" s="50">
        <f>VLOOKUP(A3554,CATMUN!$B$2:$G$1123,6,0)</f>
        <v>15</v>
      </c>
      <c r="E3554" s="50" t="s">
        <v>1828</v>
      </c>
      <c r="F3554" s="50">
        <v>15964</v>
      </c>
      <c r="G3554" s="50">
        <v>38136.226560000003</v>
      </c>
    </row>
    <row r="3555" spans="1:7" x14ac:dyDescent="0.2">
      <c r="A3555" s="50">
        <v>70400</v>
      </c>
      <c r="B3555" s="50">
        <v>2018</v>
      </c>
      <c r="C3555" s="50" t="str">
        <f t="shared" si="55"/>
        <v>704002018</v>
      </c>
      <c r="D3555" s="50">
        <f>VLOOKUP(A3555,CATMUN!$B$2:$G$1123,6,0)</f>
        <v>15</v>
      </c>
      <c r="E3555" s="50" t="s">
        <v>1828</v>
      </c>
      <c r="F3555" s="50">
        <v>13058470</v>
      </c>
      <c r="G3555" s="50">
        <v>27791024</v>
      </c>
    </row>
    <row r="3556" spans="1:7" x14ac:dyDescent="0.2">
      <c r="A3556" s="50">
        <v>70418</v>
      </c>
      <c r="B3556" s="50">
        <v>2015</v>
      </c>
      <c r="C3556" s="50" t="str">
        <f t="shared" si="55"/>
        <v>704182015</v>
      </c>
      <c r="D3556" s="50">
        <f>VLOOKUP(A3556,CATMUN!$B$2:$G$1123,6,0)</f>
        <v>14</v>
      </c>
      <c r="E3556" s="50" t="s">
        <v>2007</v>
      </c>
      <c r="F3556" s="50">
        <v>1102</v>
      </c>
      <c r="G3556" s="50">
        <v>338773.03129999997</v>
      </c>
    </row>
    <row r="3557" spans="1:7" x14ac:dyDescent="0.2">
      <c r="A3557" s="50">
        <v>70418</v>
      </c>
      <c r="B3557" s="50">
        <v>2016</v>
      </c>
      <c r="C3557" s="50" t="str">
        <f t="shared" si="55"/>
        <v>704182016</v>
      </c>
      <c r="D3557" s="50">
        <f>VLOOKUP(A3557,CATMUN!$B$2:$G$1123,6,0)</f>
        <v>14</v>
      </c>
      <c r="E3557" s="50" t="s">
        <v>2007</v>
      </c>
      <c r="F3557" s="50">
        <v>2440730</v>
      </c>
      <c r="G3557" s="50">
        <v>218762448</v>
      </c>
    </row>
    <row r="3558" spans="1:7" x14ac:dyDescent="0.2">
      <c r="A3558" s="50">
        <v>70418</v>
      </c>
      <c r="B3558" s="50">
        <v>2017</v>
      </c>
      <c r="C3558" s="50" t="str">
        <f t="shared" si="55"/>
        <v>704182017</v>
      </c>
      <c r="D3558" s="50">
        <f>VLOOKUP(A3558,CATMUN!$B$2:$G$1123,6,0)</f>
        <v>14</v>
      </c>
      <c r="E3558" s="50" t="s">
        <v>2007</v>
      </c>
      <c r="F3558" s="50">
        <v>636</v>
      </c>
      <c r="G3558" s="50">
        <v>181327</v>
      </c>
    </row>
    <row r="3559" spans="1:7" x14ac:dyDescent="0.2">
      <c r="A3559" s="50">
        <v>70418</v>
      </c>
      <c r="B3559" s="50">
        <v>2018</v>
      </c>
      <c r="C3559" s="50" t="str">
        <f t="shared" si="55"/>
        <v>704182018</v>
      </c>
      <c r="D3559" s="50">
        <f>VLOOKUP(A3559,CATMUN!$B$2:$G$1123,6,0)</f>
        <v>14</v>
      </c>
      <c r="E3559" s="50" t="s">
        <v>2007</v>
      </c>
      <c r="F3559" s="50">
        <v>4539500</v>
      </c>
      <c r="G3559" s="50">
        <v>221394400</v>
      </c>
    </row>
    <row r="3560" spans="1:7" x14ac:dyDescent="0.2">
      <c r="A3560" s="50">
        <v>70429</v>
      </c>
      <c r="B3560" s="50">
        <v>2015</v>
      </c>
      <c r="C3560" s="50" t="str">
        <f t="shared" si="55"/>
        <v>704292015</v>
      </c>
      <c r="D3560" s="50">
        <f>VLOOKUP(A3560,CATMUN!$B$2:$G$1123,6,0)</f>
        <v>15</v>
      </c>
      <c r="E3560" s="50" t="s">
        <v>2008</v>
      </c>
      <c r="F3560" s="50">
        <v>18421</v>
      </c>
      <c r="G3560" s="50">
        <v>23350.427729999999</v>
      </c>
    </row>
    <row r="3561" spans="1:7" x14ac:dyDescent="0.2">
      <c r="A3561" s="50">
        <v>70429</v>
      </c>
      <c r="B3561" s="50">
        <v>2016</v>
      </c>
      <c r="C3561" s="50" t="str">
        <f t="shared" si="55"/>
        <v>704292016</v>
      </c>
      <c r="D3561" s="50">
        <f>VLOOKUP(A3561,CATMUN!$B$2:$G$1123,6,0)</f>
        <v>15</v>
      </c>
      <c r="E3561" s="50" t="s">
        <v>2008</v>
      </c>
      <c r="F3561" s="50">
        <v>14965055</v>
      </c>
      <c r="G3561" s="50">
        <v>25866452</v>
      </c>
    </row>
    <row r="3562" spans="1:7" x14ac:dyDescent="0.2">
      <c r="A3562" s="50">
        <v>70429</v>
      </c>
      <c r="B3562" s="50">
        <v>2017</v>
      </c>
      <c r="C3562" s="50" t="str">
        <f t="shared" si="55"/>
        <v>704292017</v>
      </c>
      <c r="D3562" s="50">
        <f>VLOOKUP(A3562,CATMUN!$B$2:$G$1123,6,0)</f>
        <v>15</v>
      </c>
      <c r="E3562" s="50" t="s">
        <v>2008</v>
      </c>
      <c r="F3562" s="50">
        <v>25449</v>
      </c>
      <c r="G3562" s="50">
        <v>38136.226560000003</v>
      </c>
    </row>
    <row r="3563" spans="1:7" x14ac:dyDescent="0.2">
      <c r="A3563" s="50">
        <v>70429</v>
      </c>
      <c r="B3563" s="50">
        <v>2018</v>
      </c>
      <c r="C3563" s="50" t="str">
        <f t="shared" si="55"/>
        <v>704292018</v>
      </c>
      <c r="D3563" s="50">
        <f>VLOOKUP(A3563,CATMUN!$B$2:$G$1123,6,0)</f>
        <v>15</v>
      </c>
      <c r="E3563" s="50" t="s">
        <v>2008</v>
      </c>
      <c r="F3563" s="50">
        <v>9871881</v>
      </c>
      <c r="G3563" s="50">
        <v>27791024</v>
      </c>
    </row>
    <row r="3564" spans="1:7" x14ac:dyDescent="0.2">
      <c r="A3564" s="50">
        <v>70473</v>
      </c>
      <c r="B3564" s="50">
        <v>2015</v>
      </c>
      <c r="C3564" s="50" t="str">
        <f t="shared" si="55"/>
        <v>704732015</v>
      </c>
      <c r="D3564" s="50">
        <f>VLOOKUP(A3564,CATMUN!$B$2:$G$1123,6,0)</f>
        <v>14</v>
      </c>
      <c r="E3564" s="50" t="s">
        <v>2009</v>
      </c>
      <c r="F3564" s="50">
        <v>17140</v>
      </c>
      <c r="G3564" s="50">
        <v>338773.03129999997</v>
      </c>
    </row>
    <row r="3565" spans="1:7" x14ac:dyDescent="0.2">
      <c r="A3565" s="50">
        <v>70473</v>
      </c>
      <c r="B3565" s="50">
        <v>2016</v>
      </c>
      <c r="C3565" s="50" t="str">
        <f t="shared" si="55"/>
        <v>704732016</v>
      </c>
      <c r="D3565" s="50">
        <f>VLOOKUP(A3565,CATMUN!$B$2:$G$1123,6,0)</f>
        <v>14</v>
      </c>
      <c r="E3565" s="50" t="s">
        <v>2009</v>
      </c>
      <c r="F3565" s="50">
        <v>28689627</v>
      </c>
      <c r="G3565" s="50">
        <v>218762448</v>
      </c>
    </row>
    <row r="3566" spans="1:7" x14ac:dyDescent="0.2">
      <c r="A3566" s="50">
        <v>70473</v>
      </c>
      <c r="B3566" s="50">
        <v>2017</v>
      </c>
      <c r="C3566" s="50" t="str">
        <f t="shared" si="55"/>
        <v>704732017</v>
      </c>
      <c r="D3566" s="50">
        <f>VLOOKUP(A3566,CATMUN!$B$2:$G$1123,6,0)</f>
        <v>14</v>
      </c>
      <c r="E3566" s="50" t="s">
        <v>2009</v>
      </c>
      <c r="F3566" s="50">
        <v>2408</v>
      </c>
      <c r="G3566" s="50">
        <v>181327</v>
      </c>
    </row>
    <row r="3567" spans="1:7" x14ac:dyDescent="0.2">
      <c r="A3567" s="50">
        <v>70473</v>
      </c>
      <c r="B3567" s="50">
        <v>2018</v>
      </c>
      <c r="C3567" s="50" t="str">
        <f t="shared" si="55"/>
        <v>704732018</v>
      </c>
      <c r="D3567" s="50">
        <f>VLOOKUP(A3567,CATMUN!$B$2:$G$1123,6,0)</f>
        <v>14</v>
      </c>
      <c r="E3567" s="50" t="s">
        <v>2009</v>
      </c>
      <c r="F3567" s="50">
        <v>12500000</v>
      </c>
      <c r="G3567" s="50">
        <v>221394400</v>
      </c>
    </row>
    <row r="3568" spans="1:7" x14ac:dyDescent="0.2">
      <c r="A3568" s="50">
        <v>70508</v>
      </c>
      <c r="B3568" s="50">
        <v>2015</v>
      </c>
      <c r="C3568" s="50" t="str">
        <f t="shared" si="55"/>
        <v>705082015</v>
      </c>
      <c r="D3568" s="50">
        <f>VLOOKUP(A3568,CATMUN!$B$2:$G$1123,6,0)</f>
        <v>9</v>
      </c>
      <c r="E3568" s="50" t="s">
        <v>2010</v>
      </c>
      <c r="F3568" s="50">
        <v>100154</v>
      </c>
      <c r="G3568" s="50">
        <v>18925.23633</v>
      </c>
    </row>
    <row r="3569" spans="1:7" x14ac:dyDescent="0.2">
      <c r="A3569" s="50">
        <v>70508</v>
      </c>
      <c r="B3569" s="50">
        <v>2016</v>
      </c>
      <c r="C3569" s="50" t="str">
        <f t="shared" si="55"/>
        <v>705082016</v>
      </c>
      <c r="D3569" s="50">
        <f>VLOOKUP(A3569,CATMUN!$B$2:$G$1123,6,0)</f>
        <v>9</v>
      </c>
      <c r="E3569" s="50" t="s">
        <v>2010</v>
      </c>
      <c r="F3569" s="50">
        <v>51665000</v>
      </c>
      <c r="G3569" s="50">
        <v>28165158</v>
      </c>
    </row>
    <row r="3570" spans="1:7" x14ac:dyDescent="0.2">
      <c r="A3570" s="50">
        <v>70508</v>
      </c>
      <c r="B3570" s="50">
        <v>2017</v>
      </c>
      <c r="C3570" s="50" t="str">
        <f t="shared" si="55"/>
        <v>705082017</v>
      </c>
      <c r="D3570" s="50">
        <f>VLOOKUP(A3570,CATMUN!$B$2:$G$1123,6,0)</f>
        <v>9</v>
      </c>
      <c r="E3570" s="50" t="s">
        <v>2010</v>
      </c>
      <c r="F3570" s="50">
        <v>10292</v>
      </c>
      <c r="G3570" s="50">
        <v>16446.85742</v>
      </c>
    </row>
    <row r="3571" spans="1:7" x14ac:dyDescent="0.2">
      <c r="A3571" s="50">
        <v>70508</v>
      </c>
      <c r="B3571" s="50">
        <v>2018</v>
      </c>
      <c r="C3571" s="50" t="str">
        <f t="shared" si="55"/>
        <v>705082018</v>
      </c>
      <c r="D3571" s="50">
        <f>VLOOKUP(A3571,CATMUN!$B$2:$G$1123,6,0)</f>
        <v>9</v>
      </c>
      <c r="E3571" s="50" t="s">
        <v>2010</v>
      </c>
      <c r="F3571" s="50">
        <v>7944000</v>
      </c>
      <c r="G3571" s="50">
        <v>31061434</v>
      </c>
    </row>
    <row r="3572" spans="1:7" x14ac:dyDescent="0.2">
      <c r="A3572" s="50">
        <v>70523</v>
      </c>
      <c r="B3572" s="50">
        <v>2015</v>
      </c>
      <c r="C3572" s="50" t="str">
        <f t="shared" si="55"/>
        <v>705232015</v>
      </c>
      <c r="D3572" s="50">
        <f>VLOOKUP(A3572,CATMUN!$B$2:$G$1123,6,0)</f>
        <v>14</v>
      </c>
      <c r="E3572" s="50" t="s">
        <v>2011</v>
      </c>
      <c r="F3572" s="50">
        <v>9656</v>
      </c>
      <c r="G3572" s="50">
        <v>338773.03129999997</v>
      </c>
    </row>
    <row r="3573" spans="1:7" x14ac:dyDescent="0.2">
      <c r="A3573" s="50">
        <v>70523</v>
      </c>
      <c r="B3573" s="50">
        <v>2016</v>
      </c>
      <c r="C3573" s="50" t="str">
        <f t="shared" si="55"/>
        <v>705232016</v>
      </c>
      <c r="D3573" s="50">
        <f>VLOOKUP(A3573,CATMUN!$B$2:$G$1123,6,0)</f>
        <v>14</v>
      </c>
      <c r="E3573" s="50" t="s">
        <v>2011</v>
      </c>
      <c r="F3573" s="50">
        <v>41000</v>
      </c>
      <c r="G3573" s="50">
        <v>218762448</v>
      </c>
    </row>
    <row r="3574" spans="1:7" x14ac:dyDescent="0.2">
      <c r="A3574" s="50">
        <v>70523</v>
      </c>
      <c r="B3574" s="50">
        <v>2017</v>
      </c>
      <c r="C3574" s="50" t="str">
        <f t="shared" si="55"/>
        <v>705232017</v>
      </c>
      <c r="D3574" s="50">
        <f>VLOOKUP(A3574,CATMUN!$B$2:$G$1123,6,0)</f>
        <v>14</v>
      </c>
      <c r="E3574" s="50" t="s">
        <v>2011</v>
      </c>
      <c r="F3574" s="50">
        <v>15969</v>
      </c>
      <c r="G3574" s="50">
        <v>181327</v>
      </c>
    </row>
    <row r="3575" spans="1:7" x14ac:dyDescent="0.2">
      <c r="A3575" s="50">
        <v>70523</v>
      </c>
      <c r="B3575" s="50">
        <v>2018</v>
      </c>
      <c r="C3575" s="50" t="str">
        <f t="shared" si="55"/>
        <v>705232018</v>
      </c>
      <c r="D3575" s="50">
        <f>VLOOKUP(A3575,CATMUN!$B$2:$G$1123,6,0)</f>
        <v>14</v>
      </c>
      <c r="E3575" s="50" t="s">
        <v>2011</v>
      </c>
      <c r="F3575" s="50">
        <v>0</v>
      </c>
      <c r="G3575" s="50">
        <v>221394400</v>
      </c>
    </row>
    <row r="3576" spans="1:7" x14ac:dyDescent="0.2">
      <c r="A3576" s="50">
        <v>70670</v>
      </c>
      <c r="B3576" s="50">
        <v>2015</v>
      </c>
      <c r="C3576" s="50" t="str">
        <f t="shared" si="55"/>
        <v>706702015</v>
      </c>
      <c r="D3576" s="50">
        <f>VLOOKUP(A3576,CATMUN!$B$2:$G$1123,6,0)</f>
        <v>14</v>
      </c>
      <c r="E3576" s="50" t="s">
        <v>2012</v>
      </c>
      <c r="F3576" s="50">
        <v>26385</v>
      </c>
      <c r="G3576" s="50">
        <v>338773.03129999997</v>
      </c>
    </row>
    <row r="3577" spans="1:7" x14ac:dyDescent="0.2">
      <c r="A3577" s="50">
        <v>70670</v>
      </c>
      <c r="B3577" s="50">
        <v>2016</v>
      </c>
      <c r="C3577" s="50" t="str">
        <f t="shared" si="55"/>
        <v>706702016</v>
      </c>
      <c r="D3577" s="50">
        <f>VLOOKUP(A3577,CATMUN!$B$2:$G$1123,6,0)</f>
        <v>14</v>
      </c>
      <c r="E3577" s="50" t="s">
        <v>2012</v>
      </c>
      <c r="F3577" s="50">
        <v>55095000</v>
      </c>
      <c r="G3577" s="50">
        <v>218762448</v>
      </c>
    </row>
    <row r="3578" spans="1:7" x14ac:dyDescent="0.2">
      <c r="A3578" s="50">
        <v>70670</v>
      </c>
      <c r="B3578" s="50">
        <v>2017</v>
      </c>
      <c r="C3578" s="50" t="str">
        <f t="shared" si="55"/>
        <v>706702017</v>
      </c>
      <c r="D3578" s="50">
        <f>VLOOKUP(A3578,CATMUN!$B$2:$G$1123,6,0)</f>
        <v>14</v>
      </c>
      <c r="E3578" s="50" t="s">
        <v>2012</v>
      </c>
      <c r="F3578" s="50">
        <v>23494</v>
      </c>
      <c r="G3578" s="50">
        <v>181327</v>
      </c>
    </row>
    <row r="3579" spans="1:7" x14ac:dyDescent="0.2">
      <c r="A3579" s="50">
        <v>70670</v>
      </c>
      <c r="B3579" s="50">
        <v>2018</v>
      </c>
      <c r="C3579" s="50" t="str">
        <f t="shared" si="55"/>
        <v>706702018</v>
      </c>
      <c r="D3579" s="50">
        <f>VLOOKUP(A3579,CATMUN!$B$2:$G$1123,6,0)</f>
        <v>14</v>
      </c>
      <c r="E3579" s="50" t="s">
        <v>2012</v>
      </c>
      <c r="F3579" s="50">
        <v>33253500</v>
      </c>
      <c r="G3579" s="50">
        <v>221394400</v>
      </c>
    </row>
    <row r="3580" spans="1:7" x14ac:dyDescent="0.2">
      <c r="A3580" s="50">
        <v>70678</v>
      </c>
      <c r="B3580" s="50">
        <v>2015</v>
      </c>
      <c r="C3580" s="50" t="str">
        <f t="shared" si="55"/>
        <v>706782015</v>
      </c>
      <c r="D3580" s="50">
        <f>VLOOKUP(A3580,CATMUN!$B$2:$G$1123,6,0)</f>
        <v>15</v>
      </c>
      <c r="E3580" s="50" t="s">
        <v>2013</v>
      </c>
      <c r="F3580" s="50">
        <v>7317.07</v>
      </c>
      <c r="G3580" s="50">
        <v>23350.427729999999</v>
      </c>
    </row>
    <row r="3581" spans="1:7" x14ac:dyDescent="0.2">
      <c r="A3581" s="50">
        <v>70678</v>
      </c>
      <c r="B3581" s="50">
        <v>2016</v>
      </c>
      <c r="C3581" s="50" t="str">
        <f t="shared" si="55"/>
        <v>706782016</v>
      </c>
      <c r="D3581" s="50">
        <f>VLOOKUP(A3581,CATMUN!$B$2:$G$1123,6,0)</f>
        <v>15</v>
      </c>
      <c r="E3581" s="50" t="s">
        <v>2013</v>
      </c>
      <c r="F3581" s="50">
        <v>0</v>
      </c>
      <c r="G3581" s="50">
        <v>25866452</v>
      </c>
    </row>
    <row r="3582" spans="1:7" x14ac:dyDescent="0.2">
      <c r="A3582" s="50">
        <v>70678</v>
      </c>
      <c r="B3582" s="50">
        <v>2018</v>
      </c>
      <c r="C3582" s="50" t="str">
        <f t="shared" si="55"/>
        <v>706782018</v>
      </c>
      <c r="D3582" s="50">
        <f>VLOOKUP(A3582,CATMUN!$B$2:$G$1123,6,0)</f>
        <v>15</v>
      </c>
      <c r="E3582" s="50" t="s">
        <v>2013</v>
      </c>
      <c r="F3582" s="50">
        <v>0</v>
      </c>
      <c r="G3582" s="50">
        <v>27791024</v>
      </c>
    </row>
    <row r="3583" spans="1:7" x14ac:dyDescent="0.2">
      <c r="A3583" s="50">
        <v>70702</v>
      </c>
      <c r="B3583" s="50">
        <v>2015</v>
      </c>
      <c r="C3583" s="50" t="str">
        <f t="shared" si="55"/>
        <v>707022015</v>
      </c>
      <c r="D3583" s="50">
        <f>VLOOKUP(A3583,CATMUN!$B$2:$G$1123,6,0)</f>
        <v>14</v>
      </c>
      <c r="E3583" s="50" t="s">
        <v>2014</v>
      </c>
      <c r="F3583" s="50">
        <v>5030.75</v>
      </c>
      <c r="G3583" s="50">
        <v>338773.03129999997</v>
      </c>
    </row>
    <row r="3584" spans="1:7" x14ac:dyDescent="0.2">
      <c r="A3584" s="50">
        <v>70702</v>
      </c>
      <c r="B3584" s="50">
        <v>2016</v>
      </c>
      <c r="C3584" s="50" t="str">
        <f t="shared" si="55"/>
        <v>707022016</v>
      </c>
      <c r="D3584" s="50">
        <f>VLOOKUP(A3584,CATMUN!$B$2:$G$1123,6,0)</f>
        <v>14</v>
      </c>
      <c r="E3584" s="50" t="s">
        <v>2014</v>
      </c>
      <c r="F3584" s="50">
        <v>1037900</v>
      </c>
      <c r="G3584" s="50">
        <v>218762448</v>
      </c>
    </row>
    <row r="3585" spans="1:7" x14ac:dyDescent="0.2">
      <c r="A3585" s="50">
        <v>70702</v>
      </c>
      <c r="B3585" s="50">
        <v>2017</v>
      </c>
      <c r="C3585" s="50" t="str">
        <f t="shared" si="55"/>
        <v>707022017</v>
      </c>
      <c r="D3585" s="50">
        <f>VLOOKUP(A3585,CATMUN!$B$2:$G$1123,6,0)</f>
        <v>14</v>
      </c>
      <c r="E3585" s="50" t="s">
        <v>2014</v>
      </c>
      <c r="F3585" s="50">
        <v>2227.5</v>
      </c>
      <c r="G3585" s="50">
        <v>181327</v>
      </c>
    </row>
    <row r="3586" spans="1:7" x14ac:dyDescent="0.2">
      <c r="A3586" s="50">
        <v>70702</v>
      </c>
      <c r="B3586" s="50">
        <v>2018</v>
      </c>
      <c r="C3586" s="50" t="str">
        <f t="shared" si="55"/>
        <v>707022018</v>
      </c>
      <c r="D3586" s="50">
        <f>VLOOKUP(A3586,CATMUN!$B$2:$G$1123,6,0)</f>
        <v>14</v>
      </c>
      <c r="E3586" s="50" t="s">
        <v>2014</v>
      </c>
      <c r="F3586" s="50">
        <v>2409051</v>
      </c>
      <c r="G3586" s="50">
        <v>221394400</v>
      </c>
    </row>
    <row r="3587" spans="1:7" x14ac:dyDescent="0.2">
      <c r="A3587" s="50">
        <v>70708</v>
      </c>
      <c r="B3587" s="50">
        <v>2015</v>
      </c>
      <c r="C3587" s="50" t="str">
        <f t="shared" ref="C3587:C3650" si="56">A3587&amp;B3587</f>
        <v>707082015</v>
      </c>
      <c r="D3587" s="50">
        <f>VLOOKUP(A3587,CATMUN!$B$2:$G$1123,6,0)</f>
        <v>14</v>
      </c>
      <c r="E3587" s="50" t="s">
        <v>2015</v>
      </c>
      <c r="F3587" s="50">
        <v>77565</v>
      </c>
      <c r="G3587" s="50">
        <v>113668.75780000001</v>
      </c>
    </row>
    <row r="3588" spans="1:7" x14ac:dyDescent="0.2">
      <c r="A3588" s="50">
        <v>70708</v>
      </c>
      <c r="B3588" s="50">
        <v>2016</v>
      </c>
      <c r="C3588" s="50" t="str">
        <f t="shared" si="56"/>
        <v>707082016</v>
      </c>
      <c r="D3588" s="50">
        <f>VLOOKUP(A3588,CATMUN!$B$2:$G$1123,6,0)</f>
        <v>14</v>
      </c>
      <c r="E3588" s="50" t="s">
        <v>2015</v>
      </c>
      <c r="F3588" s="50">
        <v>88329236</v>
      </c>
      <c r="G3588" s="50">
        <v>137806640</v>
      </c>
    </row>
    <row r="3589" spans="1:7" x14ac:dyDescent="0.2">
      <c r="A3589" s="50">
        <v>70708</v>
      </c>
      <c r="B3589" s="50">
        <v>2017</v>
      </c>
      <c r="C3589" s="50" t="str">
        <f t="shared" si="56"/>
        <v>707082017</v>
      </c>
      <c r="D3589" s="50">
        <f>VLOOKUP(A3589,CATMUN!$B$2:$G$1123,6,0)</f>
        <v>14</v>
      </c>
      <c r="E3589" s="50" t="s">
        <v>2015</v>
      </c>
      <c r="F3589" s="50">
        <v>78558</v>
      </c>
      <c r="G3589" s="50">
        <v>123698.71090000001</v>
      </c>
    </row>
    <row r="3590" spans="1:7" x14ac:dyDescent="0.2">
      <c r="A3590" s="50">
        <v>70708</v>
      </c>
      <c r="B3590" s="50">
        <v>2018</v>
      </c>
      <c r="C3590" s="50" t="str">
        <f t="shared" si="56"/>
        <v>707082018</v>
      </c>
      <c r="D3590" s="50">
        <f>VLOOKUP(A3590,CATMUN!$B$2:$G$1123,6,0)</f>
        <v>14</v>
      </c>
      <c r="E3590" s="50" t="s">
        <v>2015</v>
      </c>
      <c r="F3590" s="50">
        <v>95159328</v>
      </c>
      <c r="G3590" s="50">
        <v>151337472</v>
      </c>
    </row>
    <row r="3591" spans="1:7" x14ac:dyDescent="0.2">
      <c r="A3591" s="50">
        <v>70713</v>
      </c>
      <c r="B3591" s="50">
        <v>2015</v>
      </c>
      <c r="C3591" s="50" t="str">
        <f t="shared" si="56"/>
        <v>707132015</v>
      </c>
      <c r="D3591" s="50">
        <f>VLOOKUP(A3591,CATMUN!$B$2:$G$1123,6,0)</f>
        <v>15</v>
      </c>
      <c r="E3591" s="50" t="s">
        <v>2016</v>
      </c>
      <c r="F3591" s="50">
        <v>14949</v>
      </c>
      <c r="G3591" s="50">
        <v>23350.427729999999</v>
      </c>
    </row>
    <row r="3592" spans="1:7" x14ac:dyDescent="0.2">
      <c r="A3592" s="50">
        <v>70713</v>
      </c>
      <c r="B3592" s="50">
        <v>2016</v>
      </c>
      <c r="C3592" s="50" t="str">
        <f t="shared" si="56"/>
        <v>707132016</v>
      </c>
      <c r="D3592" s="50">
        <f>VLOOKUP(A3592,CATMUN!$B$2:$G$1123,6,0)</f>
        <v>15</v>
      </c>
      <c r="E3592" s="50" t="s">
        <v>2016</v>
      </c>
      <c r="F3592" s="50">
        <v>75000000</v>
      </c>
      <c r="G3592" s="50">
        <v>25866452</v>
      </c>
    </row>
    <row r="3593" spans="1:7" x14ac:dyDescent="0.2">
      <c r="A3593" s="50">
        <v>70713</v>
      </c>
      <c r="B3593" s="50">
        <v>2017</v>
      </c>
      <c r="C3593" s="50" t="str">
        <f t="shared" si="56"/>
        <v>707132017</v>
      </c>
      <c r="D3593" s="50">
        <f>VLOOKUP(A3593,CATMUN!$B$2:$G$1123,6,0)</f>
        <v>15</v>
      </c>
      <c r="E3593" s="50" t="s">
        <v>2016</v>
      </c>
      <c r="F3593" s="50">
        <v>0</v>
      </c>
      <c r="G3593" s="50">
        <v>38136.226560000003</v>
      </c>
    </row>
    <row r="3594" spans="1:7" x14ac:dyDescent="0.2">
      <c r="A3594" s="50">
        <v>70713</v>
      </c>
      <c r="B3594" s="50">
        <v>2018</v>
      </c>
      <c r="C3594" s="50" t="str">
        <f t="shared" si="56"/>
        <v>707132018</v>
      </c>
      <c r="D3594" s="50">
        <f>VLOOKUP(A3594,CATMUN!$B$2:$G$1123,6,0)</f>
        <v>15</v>
      </c>
      <c r="E3594" s="50" t="s">
        <v>2016</v>
      </c>
      <c r="F3594" s="50">
        <v>7562400</v>
      </c>
      <c r="G3594" s="50">
        <v>27791024</v>
      </c>
    </row>
    <row r="3595" spans="1:7" x14ac:dyDescent="0.2">
      <c r="A3595" s="50">
        <v>70717</v>
      </c>
      <c r="B3595" s="50">
        <v>2015</v>
      </c>
      <c r="C3595" s="50" t="str">
        <f t="shared" si="56"/>
        <v>707172015</v>
      </c>
      <c r="D3595" s="50">
        <f>VLOOKUP(A3595,CATMUN!$B$2:$G$1123,6,0)</f>
        <v>14</v>
      </c>
      <c r="E3595" s="50" t="s">
        <v>2017</v>
      </c>
      <c r="F3595" s="50">
        <v>35424</v>
      </c>
      <c r="G3595" s="50">
        <v>338773.03129999997</v>
      </c>
    </row>
    <row r="3596" spans="1:7" x14ac:dyDescent="0.2">
      <c r="A3596" s="50">
        <v>70717</v>
      </c>
      <c r="B3596" s="50">
        <v>2016</v>
      </c>
      <c r="C3596" s="50" t="str">
        <f t="shared" si="56"/>
        <v>707172016</v>
      </c>
      <c r="D3596" s="50">
        <f>VLOOKUP(A3596,CATMUN!$B$2:$G$1123,6,0)</f>
        <v>14</v>
      </c>
      <c r="E3596" s="50" t="s">
        <v>2017</v>
      </c>
      <c r="F3596" s="50">
        <v>9898498</v>
      </c>
      <c r="G3596" s="50">
        <v>218762448</v>
      </c>
    </row>
    <row r="3597" spans="1:7" x14ac:dyDescent="0.2">
      <c r="A3597" s="50">
        <v>70717</v>
      </c>
      <c r="B3597" s="50">
        <v>2017</v>
      </c>
      <c r="C3597" s="50" t="str">
        <f t="shared" si="56"/>
        <v>707172017</v>
      </c>
      <c r="D3597" s="50">
        <f>VLOOKUP(A3597,CATMUN!$B$2:$G$1123,6,0)</f>
        <v>14</v>
      </c>
      <c r="E3597" s="50" t="s">
        <v>2017</v>
      </c>
      <c r="F3597" s="50">
        <v>17472</v>
      </c>
      <c r="G3597" s="50">
        <v>181327</v>
      </c>
    </row>
    <row r="3598" spans="1:7" x14ac:dyDescent="0.2">
      <c r="A3598" s="50">
        <v>70717</v>
      </c>
      <c r="B3598" s="50">
        <v>2018</v>
      </c>
      <c r="C3598" s="50" t="str">
        <f t="shared" si="56"/>
        <v>707172018</v>
      </c>
      <c r="D3598" s="50">
        <f>VLOOKUP(A3598,CATMUN!$B$2:$G$1123,6,0)</f>
        <v>14</v>
      </c>
      <c r="E3598" s="50" t="s">
        <v>2017</v>
      </c>
      <c r="F3598" s="50">
        <v>15288967</v>
      </c>
      <c r="G3598" s="50">
        <v>221394400</v>
      </c>
    </row>
    <row r="3599" spans="1:7" x14ac:dyDescent="0.2">
      <c r="A3599" s="50">
        <v>70742</v>
      </c>
      <c r="B3599" s="50">
        <v>2015</v>
      </c>
      <c r="C3599" s="50" t="str">
        <f t="shared" si="56"/>
        <v>707422015</v>
      </c>
      <c r="D3599" s="50">
        <f>VLOOKUP(A3599,CATMUN!$B$2:$G$1123,6,0)</f>
        <v>14</v>
      </c>
      <c r="E3599" s="50" t="s">
        <v>2018</v>
      </c>
      <c r="F3599" s="50">
        <v>0</v>
      </c>
      <c r="G3599" s="50">
        <v>338773.03129999997</v>
      </c>
    </row>
    <row r="3600" spans="1:7" x14ac:dyDescent="0.2">
      <c r="A3600" s="50">
        <v>70742</v>
      </c>
      <c r="B3600" s="50">
        <v>2016</v>
      </c>
      <c r="C3600" s="50" t="str">
        <f t="shared" si="56"/>
        <v>707422016</v>
      </c>
      <c r="D3600" s="50">
        <f>VLOOKUP(A3600,CATMUN!$B$2:$G$1123,6,0)</f>
        <v>14</v>
      </c>
      <c r="E3600" s="50" t="s">
        <v>2018</v>
      </c>
      <c r="F3600" s="50">
        <v>0</v>
      </c>
      <c r="G3600" s="50">
        <v>218762448</v>
      </c>
    </row>
    <row r="3601" spans="1:7" x14ac:dyDescent="0.2">
      <c r="A3601" s="50">
        <v>70742</v>
      </c>
      <c r="B3601" s="50">
        <v>2017</v>
      </c>
      <c r="C3601" s="50" t="str">
        <f t="shared" si="56"/>
        <v>707422017</v>
      </c>
      <c r="D3601" s="50">
        <f>VLOOKUP(A3601,CATMUN!$B$2:$G$1123,6,0)</f>
        <v>14</v>
      </c>
      <c r="E3601" s="50" t="s">
        <v>2018</v>
      </c>
      <c r="F3601" s="50">
        <v>0</v>
      </c>
      <c r="G3601" s="50">
        <v>181327</v>
      </c>
    </row>
    <row r="3602" spans="1:7" x14ac:dyDescent="0.2">
      <c r="A3602" s="50">
        <v>70742</v>
      </c>
      <c r="B3602" s="50">
        <v>2018</v>
      </c>
      <c r="C3602" s="50" t="str">
        <f t="shared" si="56"/>
        <v>707422018</v>
      </c>
      <c r="D3602" s="50">
        <f>VLOOKUP(A3602,CATMUN!$B$2:$G$1123,6,0)</f>
        <v>14</v>
      </c>
      <c r="E3602" s="50" t="s">
        <v>2018</v>
      </c>
      <c r="F3602" s="50">
        <v>0</v>
      </c>
      <c r="G3602" s="50">
        <v>221394400</v>
      </c>
    </row>
    <row r="3603" spans="1:7" x14ac:dyDescent="0.2">
      <c r="A3603" s="50">
        <v>70771</v>
      </c>
      <c r="B3603" s="50">
        <v>2015</v>
      </c>
      <c r="C3603" s="50" t="str">
        <f t="shared" si="56"/>
        <v>707712015</v>
      </c>
      <c r="D3603" s="50">
        <f>VLOOKUP(A3603,CATMUN!$B$2:$G$1123,6,0)</f>
        <v>15</v>
      </c>
      <c r="E3603" s="50" t="s">
        <v>1488</v>
      </c>
      <c r="F3603" s="50">
        <v>6416</v>
      </c>
      <c r="G3603" s="50">
        <v>23350.427729999999</v>
      </c>
    </row>
    <row r="3604" spans="1:7" x14ac:dyDescent="0.2">
      <c r="A3604" s="50">
        <v>70771</v>
      </c>
      <c r="B3604" s="50">
        <v>2016</v>
      </c>
      <c r="C3604" s="50" t="str">
        <f t="shared" si="56"/>
        <v>707712016</v>
      </c>
      <c r="D3604" s="50">
        <f>VLOOKUP(A3604,CATMUN!$B$2:$G$1123,6,0)</f>
        <v>15</v>
      </c>
      <c r="E3604" s="50" t="s">
        <v>1488</v>
      </c>
      <c r="F3604" s="50">
        <v>10705505</v>
      </c>
      <c r="G3604" s="50">
        <v>25866452</v>
      </c>
    </row>
    <row r="3605" spans="1:7" x14ac:dyDescent="0.2">
      <c r="A3605" s="50">
        <v>70771</v>
      </c>
      <c r="B3605" s="50">
        <v>2017</v>
      </c>
      <c r="C3605" s="50" t="str">
        <f t="shared" si="56"/>
        <v>707712017</v>
      </c>
      <c r="D3605" s="50">
        <f>VLOOKUP(A3605,CATMUN!$B$2:$G$1123,6,0)</f>
        <v>15</v>
      </c>
      <c r="E3605" s="50" t="s">
        <v>1488</v>
      </c>
      <c r="F3605" s="50">
        <v>15468</v>
      </c>
      <c r="G3605" s="50">
        <v>38136.226560000003</v>
      </c>
    </row>
    <row r="3606" spans="1:7" x14ac:dyDescent="0.2">
      <c r="A3606" s="50">
        <v>70771</v>
      </c>
      <c r="B3606" s="50">
        <v>2018</v>
      </c>
      <c r="C3606" s="50" t="str">
        <f t="shared" si="56"/>
        <v>707712018</v>
      </c>
      <c r="D3606" s="50">
        <f>VLOOKUP(A3606,CATMUN!$B$2:$G$1123,6,0)</f>
        <v>15</v>
      </c>
      <c r="E3606" s="50" t="s">
        <v>1488</v>
      </c>
      <c r="F3606" s="50">
        <v>7676333</v>
      </c>
      <c r="G3606" s="50">
        <v>27791024</v>
      </c>
    </row>
    <row r="3607" spans="1:7" x14ac:dyDescent="0.2">
      <c r="A3607" s="50">
        <v>70820</v>
      </c>
      <c r="B3607" s="50">
        <v>2015</v>
      </c>
      <c r="C3607" s="50" t="str">
        <f t="shared" si="56"/>
        <v>708202015</v>
      </c>
      <c r="D3607" s="50">
        <f>VLOOKUP(A3607,CATMUN!$B$2:$G$1123,6,0)</f>
        <v>14</v>
      </c>
      <c r="E3607" s="50" t="s">
        <v>2019</v>
      </c>
      <c r="F3607" s="50">
        <v>75177</v>
      </c>
      <c r="G3607" s="50">
        <v>113668.75780000001</v>
      </c>
    </row>
    <row r="3608" spans="1:7" x14ac:dyDescent="0.2">
      <c r="A3608" s="50">
        <v>70820</v>
      </c>
      <c r="B3608" s="50">
        <v>2016</v>
      </c>
      <c r="C3608" s="50" t="str">
        <f t="shared" si="56"/>
        <v>708202016</v>
      </c>
      <c r="D3608" s="50">
        <f>VLOOKUP(A3608,CATMUN!$B$2:$G$1123,6,0)</f>
        <v>14</v>
      </c>
      <c r="E3608" s="50" t="s">
        <v>2019</v>
      </c>
      <c r="F3608" s="50">
        <v>0</v>
      </c>
      <c r="G3608" s="50">
        <v>137806640</v>
      </c>
    </row>
    <row r="3609" spans="1:7" x14ac:dyDescent="0.2">
      <c r="A3609" s="50">
        <v>70820</v>
      </c>
      <c r="B3609" s="50">
        <v>2017</v>
      </c>
      <c r="C3609" s="50" t="str">
        <f t="shared" si="56"/>
        <v>708202017</v>
      </c>
      <c r="D3609" s="50">
        <f>VLOOKUP(A3609,CATMUN!$B$2:$G$1123,6,0)</f>
        <v>14</v>
      </c>
      <c r="E3609" s="50" t="s">
        <v>2019</v>
      </c>
      <c r="F3609" s="50">
        <v>92132</v>
      </c>
      <c r="G3609" s="50">
        <v>123698.71090000001</v>
      </c>
    </row>
    <row r="3610" spans="1:7" x14ac:dyDescent="0.2">
      <c r="A3610" s="50">
        <v>70820</v>
      </c>
      <c r="B3610" s="50">
        <v>2018</v>
      </c>
      <c r="C3610" s="50" t="str">
        <f t="shared" si="56"/>
        <v>708202018</v>
      </c>
      <c r="D3610" s="50">
        <f>VLOOKUP(A3610,CATMUN!$B$2:$G$1123,6,0)</f>
        <v>14</v>
      </c>
      <c r="E3610" s="50" t="s">
        <v>2019</v>
      </c>
      <c r="F3610" s="50">
        <v>60725063</v>
      </c>
      <c r="G3610" s="50">
        <v>151337472</v>
      </c>
    </row>
    <row r="3611" spans="1:7" x14ac:dyDescent="0.2">
      <c r="A3611" s="50">
        <v>70823</v>
      </c>
      <c r="B3611" s="50">
        <v>2015</v>
      </c>
      <c r="C3611" s="50" t="str">
        <f t="shared" si="56"/>
        <v>708232015</v>
      </c>
      <c r="D3611" s="50">
        <f>VLOOKUP(A3611,CATMUN!$B$2:$G$1123,6,0)</f>
        <v>15</v>
      </c>
      <c r="E3611" s="50" t="s">
        <v>2020</v>
      </c>
      <c r="F3611" s="50">
        <v>49092.35</v>
      </c>
      <c r="G3611" s="50">
        <v>23350.427729999999</v>
      </c>
    </row>
    <row r="3612" spans="1:7" x14ac:dyDescent="0.2">
      <c r="A3612" s="50">
        <v>70823</v>
      </c>
      <c r="B3612" s="50">
        <v>2016</v>
      </c>
      <c r="C3612" s="50" t="str">
        <f t="shared" si="56"/>
        <v>708232016</v>
      </c>
      <c r="D3612" s="50">
        <f>VLOOKUP(A3612,CATMUN!$B$2:$G$1123,6,0)</f>
        <v>15</v>
      </c>
      <c r="E3612" s="50" t="s">
        <v>2020</v>
      </c>
      <c r="F3612" s="50">
        <v>57041808</v>
      </c>
      <c r="G3612" s="50">
        <v>25866452</v>
      </c>
    </row>
    <row r="3613" spans="1:7" x14ac:dyDescent="0.2">
      <c r="A3613" s="50">
        <v>70823</v>
      </c>
      <c r="B3613" s="50">
        <v>2017</v>
      </c>
      <c r="C3613" s="50" t="str">
        <f t="shared" si="56"/>
        <v>708232017</v>
      </c>
      <c r="D3613" s="50">
        <f>VLOOKUP(A3613,CATMUN!$B$2:$G$1123,6,0)</f>
        <v>15</v>
      </c>
      <c r="E3613" s="50" t="s">
        <v>2020</v>
      </c>
      <c r="F3613" s="50">
        <v>8645</v>
      </c>
      <c r="G3613" s="50">
        <v>38136.226560000003</v>
      </c>
    </row>
    <row r="3614" spans="1:7" x14ac:dyDescent="0.2">
      <c r="A3614" s="50">
        <v>70823</v>
      </c>
      <c r="B3614" s="50">
        <v>2018</v>
      </c>
      <c r="C3614" s="50" t="str">
        <f t="shared" si="56"/>
        <v>708232018</v>
      </c>
      <c r="D3614" s="50">
        <f>VLOOKUP(A3614,CATMUN!$B$2:$G$1123,6,0)</f>
        <v>15</v>
      </c>
      <c r="E3614" s="50" t="s">
        <v>2020</v>
      </c>
      <c r="F3614" s="50">
        <v>0</v>
      </c>
      <c r="G3614" s="50">
        <v>27791024</v>
      </c>
    </row>
    <row r="3615" spans="1:7" x14ac:dyDescent="0.2">
      <c r="A3615" s="50">
        <v>73001</v>
      </c>
      <c r="B3615" s="50">
        <v>2015</v>
      </c>
      <c r="C3615" s="50" t="str">
        <f t="shared" si="56"/>
        <v>730012015</v>
      </c>
      <c r="D3615" s="50">
        <f>VLOOKUP(A3615,CATMUN!$B$2:$G$1123,6,0)</f>
        <v>12</v>
      </c>
      <c r="E3615" s="50" t="s">
        <v>2022</v>
      </c>
      <c r="F3615" s="50">
        <v>5869009</v>
      </c>
      <c r="G3615" s="50">
        <v>2483875.5</v>
      </c>
    </row>
    <row r="3616" spans="1:7" x14ac:dyDescent="0.2">
      <c r="A3616" s="50">
        <v>73001</v>
      </c>
      <c r="B3616" s="50">
        <v>2016</v>
      </c>
      <c r="C3616" s="50" t="str">
        <f t="shared" si="56"/>
        <v>730012016</v>
      </c>
      <c r="D3616" s="50">
        <f>VLOOKUP(A3616,CATMUN!$B$2:$G$1123,6,0)</f>
        <v>12</v>
      </c>
      <c r="E3616" s="50" t="s">
        <v>2022</v>
      </c>
      <c r="F3616" s="50">
        <v>6302592400</v>
      </c>
      <c r="G3616" s="50">
        <v>2746254848</v>
      </c>
    </row>
    <row r="3617" spans="1:7" x14ac:dyDescent="0.2">
      <c r="A3617" s="50">
        <v>73001</v>
      </c>
      <c r="B3617" s="50">
        <v>2017</v>
      </c>
      <c r="C3617" s="50" t="str">
        <f t="shared" si="56"/>
        <v>730012017</v>
      </c>
      <c r="D3617" s="50">
        <f>VLOOKUP(A3617,CATMUN!$B$2:$G$1123,6,0)</f>
        <v>12</v>
      </c>
      <c r="E3617" s="50" t="s">
        <v>2022</v>
      </c>
      <c r="F3617" s="50">
        <v>6105962</v>
      </c>
      <c r="G3617" s="50">
        <v>2258626.5</v>
      </c>
    </row>
    <row r="3618" spans="1:7" x14ac:dyDescent="0.2">
      <c r="A3618" s="50">
        <v>73001</v>
      </c>
      <c r="B3618" s="50">
        <v>2018</v>
      </c>
      <c r="C3618" s="50" t="str">
        <f t="shared" si="56"/>
        <v>730012018</v>
      </c>
      <c r="D3618" s="50">
        <f>VLOOKUP(A3618,CATMUN!$B$2:$G$1123,6,0)</f>
        <v>12</v>
      </c>
      <c r="E3618" s="50" t="s">
        <v>2022</v>
      </c>
      <c r="F3618" s="50">
        <v>6397125000</v>
      </c>
      <c r="G3618" s="50">
        <v>2698606080</v>
      </c>
    </row>
    <row r="3619" spans="1:7" x14ac:dyDescent="0.2">
      <c r="A3619" s="50">
        <v>73024</v>
      </c>
      <c r="B3619" s="50">
        <v>2015</v>
      </c>
      <c r="C3619" s="50" t="str">
        <f t="shared" si="56"/>
        <v>730242015</v>
      </c>
      <c r="D3619" s="50">
        <f>VLOOKUP(A3619,CATMUN!$B$2:$G$1123,6,0)</f>
        <v>15</v>
      </c>
      <c r="E3619" s="50" t="s">
        <v>2024</v>
      </c>
      <c r="F3619" s="50">
        <v>7275</v>
      </c>
      <c r="G3619" s="50">
        <v>23350.427729999999</v>
      </c>
    </row>
    <row r="3620" spans="1:7" x14ac:dyDescent="0.2">
      <c r="A3620" s="50">
        <v>73024</v>
      </c>
      <c r="B3620" s="50">
        <v>2016</v>
      </c>
      <c r="C3620" s="50" t="str">
        <f t="shared" si="56"/>
        <v>730242016</v>
      </c>
      <c r="D3620" s="50">
        <f>VLOOKUP(A3620,CATMUN!$B$2:$G$1123,6,0)</f>
        <v>15</v>
      </c>
      <c r="E3620" s="50" t="s">
        <v>2024</v>
      </c>
      <c r="F3620" s="50">
        <v>5602402</v>
      </c>
      <c r="G3620" s="50">
        <v>25866452</v>
      </c>
    </row>
    <row r="3621" spans="1:7" x14ac:dyDescent="0.2">
      <c r="A3621" s="50">
        <v>73024</v>
      </c>
      <c r="B3621" s="50">
        <v>2017</v>
      </c>
      <c r="C3621" s="50" t="str">
        <f t="shared" si="56"/>
        <v>730242017</v>
      </c>
      <c r="D3621" s="50">
        <f>VLOOKUP(A3621,CATMUN!$B$2:$G$1123,6,0)</f>
        <v>15</v>
      </c>
      <c r="E3621" s="50" t="s">
        <v>2024</v>
      </c>
      <c r="F3621" s="50">
        <v>5862</v>
      </c>
      <c r="G3621" s="50">
        <v>38136.226560000003</v>
      </c>
    </row>
    <row r="3622" spans="1:7" x14ac:dyDescent="0.2">
      <c r="A3622" s="50">
        <v>73024</v>
      </c>
      <c r="B3622" s="50">
        <v>2018</v>
      </c>
      <c r="C3622" s="50" t="str">
        <f t="shared" si="56"/>
        <v>730242018</v>
      </c>
      <c r="D3622" s="50">
        <f>VLOOKUP(A3622,CATMUN!$B$2:$G$1123,6,0)</f>
        <v>15</v>
      </c>
      <c r="E3622" s="50" t="s">
        <v>2024</v>
      </c>
      <c r="F3622" s="50">
        <v>5580440.2800000003</v>
      </c>
      <c r="G3622" s="50">
        <v>27791024</v>
      </c>
    </row>
    <row r="3623" spans="1:7" x14ac:dyDescent="0.2">
      <c r="A3623" s="50">
        <v>73026</v>
      </c>
      <c r="B3623" s="50">
        <v>2015</v>
      </c>
      <c r="C3623" s="50" t="str">
        <f t="shared" si="56"/>
        <v>730262015</v>
      </c>
      <c r="D3623" s="50">
        <f>VLOOKUP(A3623,CATMUN!$B$2:$G$1123,6,0)</f>
        <v>15</v>
      </c>
      <c r="E3623" s="50" t="s">
        <v>2025</v>
      </c>
      <c r="F3623" s="50">
        <v>21830</v>
      </c>
      <c r="G3623" s="50">
        <v>23350.427729999999</v>
      </c>
    </row>
    <row r="3624" spans="1:7" x14ac:dyDescent="0.2">
      <c r="A3624" s="50">
        <v>73026</v>
      </c>
      <c r="B3624" s="50">
        <v>2016</v>
      </c>
      <c r="C3624" s="50" t="str">
        <f t="shared" si="56"/>
        <v>730262016</v>
      </c>
      <c r="D3624" s="50">
        <f>VLOOKUP(A3624,CATMUN!$B$2:$G$1123,6,0)</f>
        <v>15</v>
      </c>
      <c r="E3624" s="50" t="s">
        <v>2025</v>
      </c>
      <c r="F3624" s="50">
        <v>29575222</v>
      </c>
      <c r="G3624" s="50">
        <v>25866452</v>
      </c>
    </row>
    <row r="3625" spans="1:7" x14ac:dyDescent="0.2">
      <c r="A3625" s="50">
        <v>73026</v>
      </c>
      <c r="B3625" s="50">
        <v>2017</v>
      </c>
      <c r="C3625" s="50" t="str">
        <f t="shared" si="56"/>
        <v>730262017</v>
      </c>
      <c r="D3625" s="50">
        <f>VLOOKUP(A3625,CATMUN!$B$2:$G$1123,6,0)</f>
        <v>15</v>
      </c>
      <c r="E3625" s="50" t="s">
        <v>2025</v>
      </c>
      <c r="F3625" s="50">
        <v>18</v>
      </c>
      <c r="G3625" s="50">
        <v>38136.226560000003</v>
      </c>
    </row>
    <row r="3626" spans="1:7" x14ac:dyDescent="0.2">
      <c r="A3626" s="50">
        <v>73026</v>
      </c>
      <c r="B3626" s="50">
        <v>2018</v>
      </c>
      <c r="C3626" s="50" t="str">
        <f t="shared" si="56"/>
        <v>730262018</v>
      </c>
      <c r="D3626" s="50">
        <f>VLOOKUP(A3626,CATMUN!$B$2:$G$1123,6,0)</f>
        <v>15</v>
      </c>
      <c r="E3626" s="50" t="s">
        <v>2025</v>
      </c>
      <c r="F3626" s="50">
        <v>30998609</v>
      </c>
      <c r="G3626" s="50">
        <v>27791024</v>
      </c>
    </row>
    <row r="3627" spans="1:7" x14ac:dyDescent="0.2">
      <c r="A3627" s="50">
        <v>73030</v>
      </c>
      <c r="B3627" s="50">
        <v>2015</v>
      </c>
      <c r="C3627" s="50" t="str">
        <f t="shared" si="56"/>
        <v>730302015</v>
      </c>
      <c r="D3627" s="50">
        <f>VLOOKUP(A3627,CATMUN!$B$2:$G$1123,6,0)</f>
        <v>15</v>
      </c>
      <c r="E3627" s="50" t="s">
        <v>2026</v>
      </c>
      <c r="F3627" s="50">
        <v>22748</v>
      </c>
      <c r="G3627" s="50">
        <v>23350.427729999999</v>
      </c>
    </row>
    <row r="3628" spans="1:7" x14ac:dyDescent="0.2">
      <c r="A3628" s="50">
        <v>73030</v>
      </c>
      <c r="B3628" s="50">
        <v>2016</v>
      </c>
      <c r="C3628" s="50" t="str">
        <f t="shared" si="56"/>
        <v>730302016</v>
      </c>
      <c r="D3628" s="50">
        <f>VLOOKUP(A3628,CATMUN!$B$2:$G$1123,6,0)</f>
        <v>15</v>
      </c>
      <c r="E3628" s="50" t="s">
        <v>2026</v>
      </c>
      <c r="F3628" s="50">
        <v>22671478</v>
      </c>
      <c r="G3628" s="50">
        <v>25866452</v>
      </c>
    </row>
    <row r="3629" spans="1:7" x14ac:dyDescent="0.2">
      <c r="A3629" s="50">
        <v>73030</v>
      </c>
      <c r="B3629" s="50">
        <v>2017</v>
      </c>
      <c r="C3629" s="50" t="str">
        <f t="shared" si="56"/>
        <v>730302017</v>
      </c>
      <c r="D3629" s="50">
        <f>VLOOKUP(A3629,CATMUN!$B$2:$G$1123,6,0)</f>
        <v>15</v>
      </c>
      <c r="E3629" s="50" t="s">
        <v>2026</v>
      </c>
      <c r="F3629" s="50">
        <v>22550</v>
      </c>
      <c r="G3629" s="50">
        <v>38136.226560000003</v>
      </c>
    </row>
    <row r="3630" spans="1:7" x14ac:dyDescent="0.2">
      <c r="A3630" s="50">
        <v>73030</v>
      </c>
      <c r="B3630" s="50">
        <v>2018</v>
      </c>
      <c r="C3630" s="50" t="str">
        <f t="shared" si="56"/>
        <v>730302018</v>
      </c>
      <c r="D3630" s="50">
        <f>VLOOKUP(A3630,CATMUN!$B$2:$G$1123,6,0)</f>
        <v>15</v>
      </c>
      <c r="E3630" s="50" t="s">
        <v>2026</v>
      </c>
      <c r="F3630" s="50">
        <v>40066290</v>
      </c>
      <c r="G3630" s="50">
        <v>27791024</v>
      </c>
    </row>
    <row r="3631" spans="1:7" x14ac:dyDescent="0.2">
      <c r="A3631" s="50">
        <v>73043</v>
      </c>
      <c r="B3631" s="50">
        <v>2015</v>
      </c>
      <c r="C3631" s="50" t="str">
        <f t="shared" si="56"/>
        <v>730432015</v>
      </c>
      <c r="D3631" s="50">
        <f>VLOOKUP(A3631,CATMUN!$B$2:$G$1123,6,0)</f>
        <v>15</v>
      </c>
      <c r="E3631" s="50" t="s">
        <v>2027</v>
      </c>
      <c r="F3631" s="50">
        <v>20432</v>
      </c>
      <c r="G3631" s="50">
        <v>23350.427729999999</v>
      </c>
    </row>
    <row r="3632" spans="1:7" x14ac:dyDescent="0.2">
      <c r="A3632" s="50">
        <v>73043</v>
      </c>
      <c r="B3632" s="50">
        <v>2016</v>
      </c>
      <c r="C3632" s="50" t="str">
        <f t="shared" si="56"/>
        <v>730432016</v>
      </c>
      <c r="D3632" s="50">
        <f>VLOOKUP(A3632,CATMUN!$B$2:$G$1123,6,0)</f>
        <v>15</v>
      </c>
      <c r="E3632" s="50" t="s">
        <v>2027</v>
      </c>
      <c r="F3632" s="50">
        <v>23380648</v>
      </c>
      <c r="G3632" s="50">
        <v>25866452</v>
      </c>
    </row>
    <row r="3633" spans="1:7" x14ac:dyDescent="0.2">
      <c r="A3633" s="50">
        <v>73043</v>
      </c>
      <c r="B3633" s="50">
        <v>2017</v>
      </c>
      <c r="C3633" s="50" t="str">
        <f t="shared" si="56"/>
        <v>730432017</v>
      </c>
      <c r="D3633" s="50">
        <f>VLOOKUP(A3633,CATMUN!$B$2:$G$1123,6,0)</f>
        <v>15</v>
      </c>
      <c r="E3633" s="50" t="s">
        <v>2027</v>
      </c>
      <c r="F3633" s="50">
        <v>17072</v>
      </c>
      <c r="G3633" s="50">
        <v>38136.226560000003</v>
      </c>
    </row>
    <row r="3634" spans="1:7" x14ac:dyDescent="0.2">
      <c r="A3634" s="50">
        <v>73043</v>
      </c>
      <c r="B3634" s="50">
        <v>2018</v>
      </c>
      <c r="C3634" s="50" t="str">
        <f t="shared" si="56"/>
        <v>730432018</v>
      </c>
      <c r="D3634" s="50">
        <f>VLOOKUP(A3634,CATMUN!$B$2:$G$1123,6,0)</f>
        <v>15</v>
      </c>
      <c r="E3634" s="50" t="s">
        <v>2027</v>
      </c>
      <c r="F3634" s="50">
        <v>7812621</v>
      </c>
      <c r="G3634" s="50">
        <v>27791024</v>
      </c>
    </row>
    <row r="3635" spans="1:7" x14ac:dyDescent="0.2">
      <c r="A3635" s="50">
        <v>73055</v>
      </c>
      <c r="B3635" s="50">
        <v>2015</v>
      </c>
      <c r="C3635" s="50" t="str">
        <f t="shared" si="56"/>
        <v>730552015</v>
      </c>
      <c r="D3635" s="50">
        <f>VLOOKUP(A3635,CATMUN!$B$2:$G$1123,6,0)</f>
        <v>15</v>
      </c>
      <c r="E3635" s="50" t="s">
        <v>2388</v>
      </c>
      <c r="F3635" s="50">
        <v>20044</v>
      </c>
      <c r="G3635" s="50">
        <v>23350.427729999999</v>
      </c>
    </row>
    <row r="3636" spans="1:7" x14ac:dyDescent="0.2">
      <c r="A3636" s="50">
        <v>73055</v>
      </c>
      <c r="B3636" s="50">
        <v>2016</v>
      </c>
      <c r="C3636" s="50" t="str">
        <f t="shared" si="56"/>
        <v>730552016</v>
      </c>
      <c r="D3636" s="50">
        <f>VLOOKUP(A3636,CATMUN!$B$2:$G$1123,6,0)</f>
        <v>15</v>
      </c>
      <c r="E3636" s="50" t="s">
        <v>2388</v>
      </c>
      <c r="F3636" s="50">
        <v>20592000</v>
      </c>
      <c r="G3636" s="50">
        <v>25866452</v>
      </c>
    </row>
    <row r="3637" spans="1:7" x14ac:dyDescent="0.2">
      <c r="A3637" s="50">
        <v>73055</v>
      </c>
      <c r="B3637" s="50">
        <v>2017</v>
      </c>
      <c r="C3637" s="50" t="str">
        <f t="shared" si="56"/>
        <v>730552017</v>
      </c>
      <c r="D3637" s="50">
        <f>VLOOKUP(A3637,CATMUN!$B$2:$G$1123,6,0)</f>
        <v>15</v>
      </c>
      <c r="E3637" s="50" t="s">
        <v>2388</v>
      </c>
      <c r="F3637" s="50">
        <v>16981</v>
      </c>
      <c r="G3637" s="50">
        <v>38136.226560000003</v>
      </c>
    </row>
    <row r="3638" spans="1:7" x14ac:dyDescent="0.2">
      <c r="A3638" s="50">
        <v>73055</v>
      </c>
      <c r="B3638" s="50">
        <v>2018</v>
      </c>
      <c r="C3638" s="50" t="str">
        <f t="shared" si="56"/>
        <v>730552018</v>
      </c>
      <c r="D3638" s="50">
        <f>VLOOKUP(A3638,CATMUN!$B$2:$G$1123,6,0)</f>
        <v>15</v>
      </c>
      <c r="E3638" s="50" t="s">
        <v>2388</v>
      </c>
      <c r="F3638" s="50">
        <v>21988000</v>
      </c>
      <c r="G3638" s="50">
        <v>27791024</v>
      </c>
    </row>
    <row r="3639" spans="1:7" x14ac:dyDescent="0.2">
      <c r="A3639" s="50">
        <v>73067</v>
      </c>
      <c r="B3639" s="50">
        <v>2015</v>
      </c>
      <c r="C3639" s="50" t="str">
        <f t="shared" si="56"/>
        <v>730672015</v>
      </c>
      <c r="D3639" s="50">
        <f>VLOOKUP(A3639,CATMUN!$B$2:$G$1123,6,0)</f>
        <v>15</v>
      </c>
      <c r="E3639" s="50" t="s">
        <v>2029</v>
      </c>
      <c r="F3639" s="50">
        <v>7993</v>
      </c>
      <c r="G3639" s="50">
        <v>23350.427729999999</v>
      </c>
    </row>
    <row r="3640" spans="1:7" x14ac:dyDescent="0.2">
      <c r="A3640" s="50">
        <v>73067</v>
      </c>
      <c r="B3640" s="50">
        <v>2016</v>
      </c>
      <c r="C3640" s="50" t="str">
        <f t="shared" si="56"/>
        <v>730672016</v>
      </c>
      <c r="D3640" s="50">
        <f>VLOOKUP(A3640,CATMUN!$B$2:$G$1123,6,0)</f>
        <v>15</v>
      </c>
      <c r="E3640" s="50" t="s">
        <v>2029</v>
      </c>
      <c r="F3640" s="50">
        <v>10159012</v>
      </c>
      <c r="G3640" s="50">
        <v>25866452</v>
      </c>
    </row>
    <row r="3641" spans="1:7" x14ac:dyDescent="0.2">
      <c r="A3641" s="50">
        <v>73067</v>
      </c>
      <c r="B3641" s="50">
        <v>2017</v>
      </c>
      <c r="C3641" s="50" t="str">
        <f t="shared" si="56"/>
        <v>730672017</v>
      </c>
      <c r="D3641" s="50">
        <f>VLOOKUP(A3641,CATMUN!$B$2:$G$1123,6,0)</f>
        <v>15</v>
      </c>
      <c r="E3641" s="50" t="s">
        <v>2029</v>
      </c>
      <c r="F3641" s="50">
        <v>5028</v>
      </c>
      <c r="G3641" s="50">
        <v>38136.226560000003</v>
      </c>
    </row>
    <row r="3642" spans="1:7" x14ac:dyDescent="0.2">
      <c r="A3642" s="50">
        <v>73067</v>
      </c>
      <c r="B3642" s="50">
        <v>2018</v>
      </c>
      <c r="C3642" s="50" t="str">
        <f t="shared" si="56"/>
        <v>730672018</v>
      </c>
      <c r="D3642" s="50">
        <f>VLOOKUP(A3642,CATMUN!$B$2:$G$1123,6,0)</f>
        <v>15</v>
      </c>
      <c r="E3642" s="50" t="s">
        <v>2029</v>
      </c>
      <c r="F3642" s="50">
        <v>4212485</v>
      </c>
      <c r="G3642" s="50">
        <v>27791024</v>
      </c>
    </row>
    <row r="3643" spans="1:7" x14ac:dyDescent="0.2">
      <c r="A3643" s="50">
        <v>73124</v>
      </c>
      <c r="B3643" s="50">
        <v>2015</v>
      </c>
      <c r="C3643" s="50" t="str">
        <f t="shared" si="56"/>
        <v>731242015</v>
      </c>
      <c r="D3643" s="50">
        <f>VLOOKUP(A3643,CATMUN!$B$2:$G$1123,6,0)</f>
        <v>15</v>
      </c>
      <c r="E3643" s="50" t="s">
        <v>2030</v>
      </c>
      <c r="F3643" s="50">
        <v>46688</v>
      </c>
      <c r="G3643" s="50">
        <v>23350.427729999999</v>
      </c>
    </row>
    <row r="3644" spans="1:7" x14ac:dyDescent="0.2">
      <c r="A3644" s="50">
        <v>73124</v>
      </c>
      <c r="B3644" s="50">
        <v>2016</v>
      </c>
      <c r="C3644" s="50" t="str">
        <f t="shared" si="56"/>
        <v>731242016</v>
      </c>
      <c r="D3644" s="50">
        <f>VLOOKUP(A3644,CATMUN!$B$2:$G$1123,6,0)</f>
        <v>15</v>
      </c>
      <c r="E3644" s="50" t="s">
        <v>2030</v>
      </c>
      <c r="F3644" s="50">
        <v>170640719</v>
      </c>
      <c r="G3644" s="50">
        <v>25866452</v>
      </c>
    </row>
    <row r="3645" spans="1:7" x14ac:dyDescent="0.2">
      <c r="A3645" s="50">
        <v>73124</v>
      </c>
      <c r="B3645" s="50">
        <v>2017</v>
      </c>
      <c r="C3645" s="50" t="str">
        <f t="shared" si="56"/>
        <v>731242017</v>
      </c>
      <c r="D3645" s="50">
        <f>VLOOKUP(A3645,CATMUN!$B$2:$G$1123,6,0)</f>
        <v>15</v>
      </c>
      <c r="E3645" s="50" t="s">
        <v>2030</v>
      </c>
      <c r="F3645" s="50">
        <v>33159</v>
      </c>
      <c r="G3645" s="50">
        <v>38136.226560000003</v>
      </c>
    </row>
    <row r="3646" spans="1:7" x14ac:dyDescent="0.2">
      <c r="A3646" s="50">
        <v>73124</v>
      </c>
      <c r="B3646" s="50">
        <v>2018</v>
      </c>
      <c r="C3646" s="50" t="str">
        <f t="shared" si="56"/>
        <v>731242018</v>
      </c>
      <c r="D3646" s="50">
        <f>VLOOKUP(A3646,CATMUN!$B$2:$G$1123,6,0)</f>
        <v>15</v>
      </c>
      <c r="E3646" s="50" t="s">
        <v>2030</v>
      </c>
      <c r="F3646" s="50">
        <v>236229673</v>
      </c>
      <c r="G3646" s="50">
        <v>27791024</v>
      </c>
    </row>
    <row r="3647" spans="1:7" x14ac:dyDescent="0.2">
      <c r="A3647" s="50">
        <v>73148</v>
      </c>
      <c r="B3647" s="50">
        <v>2015</v>
      </c>
      <c r="C3647" s="50" t="str">
        <f t="shared" si="56"/>
        <v>731482015</v>
      </c>
      <c r="D3647" s="50">
        <f>VLOOKUP(A3647,CATMUN!$B$2:$G$1123,6,0)</f>
        <v>15</v>
      </c>
      <c r="E3647" s="50" t="s">
        <v>2031</v>
      </c>
      <c r="F3647" s="50">
        <v>19773</v>
      </c>
      <c r="G3647" s="50">
        <v>18925.23633</v>
      </c>
    </row>
    <row r="3648" spans="1:7" x14ac:dyDescent="0.2">
      <c r="A3648" s="50">
        <v>73148</v>
      </c>
      <c r="B3648" s="50">
        <v>2016</v>
      </c>
      <c r="C3648" s="50" t="str">
        <f t="shared" si="56"/>
        <v>731482016</v>
      </c>
      <c r="D3648" s="50">
        <f>VLOOKUP(A3648,CATMUN!$B$2:$G$1123,6,0)</f>
        <v>15</v>
      </c>
      <c r="E3648" s="50" t="s">
        <v>2031</v>
      </c>
      <c r="F3648" s="50">
        <v>27245680</v>
      </c>
      <c r="G3648" s="50">
        <v>28165158</v>
      </c>
    </row>
    <row r="3649" spans="1:7" x14ac:dyDescent="0.2">
      <c r="A3649" s="50">
        <v>73148</v>
      </c>
      <c r="B3649" s="50">
        <v>2017</v>
      </c>
      <c r="C3649" s="50" t="str">
        <f t="shared" si="56"/>
        <v>731482017</v>
      </c>
      <c r="D3649" s="50">
        <f>VLOOKUP(A3649,CATMUN!$B$2:$G$1123,6,0)</f>
        <v>15</v>
      </c>
      <c r="E3649" s="50" t="s">
        <v>2031</v>
      </c>
      <c r="F3649" s="50">
        <v>18086</v>
      </c>
      <c r="G3649" s="50">
        <v>16446.85742</v>
      </c>
    </row>
    <row r="3650" spans="1:7" x14ac:dyDescent="0.2">
      <c r="A3650" s="50">
        <v>73148</v>
      </c>
      <c r="B3650" s="50">
        <v>2018</v>
      </c>
      <c r="C3650" s="50" t="str">
        <f t="shared" si="56"/>
        <v>731482018</v>
      </c>
      <c r="D3650" s="50">
        <f>VLOOKUP(A3650,CATMUN!$B$2:$G$1123,6,0)</f>
        <v>15</v>
      </c>
      <c r="E3650" s="50" t="s">
        <v>2031</v>
      </c>
      <c r="F3650" s="50">
        <v>27424493</v>
      </c>
      <c r="G3650" s="50">
        <v>31061434</v>
      </c>
    </row>
    <row r="3651" spans="1:7" x14ac:dyDescent="0.2">
      <c r="A3651" s="50">
        <v>73152</v>
      </c>
      <c r="B3651" s="50">
        <v>2015</v>
      </c>
      <c r="C3651" s="50" t="str">
        <f t="shared" ref="C3651:C3714" si="57">A3651&amp;B3651</f>
        <v>731522015</v>
      </c>
      <c r="D3651" s="50">
        <f>VLOOKUP(A3651,CATMUN!$B$2:$G$1123,6,0)</f>
        <v>15</v>
      </c>
      <c r="E3651" s="50" t="s">
        <v>2032</v>
      </c>
      <c r="F3651" s="50">
        <v>2747</v>
      </c>
      <c r="G3651" s="50">
        <v>23350.427729999999</v>
      </c>
    </row>
    <row r="3652" spans="1:7" x14ac:dyDescent="0.2">
      <c r="A3652" s="50">
        <v>73152</v>
      </c>
      <c r="B3652" s="50">
        <v>2016</v>
      </c>
      <c r="C3652" s="50" t="str">
        <f t="shared" si="57"/>
        <v>731522016</v>
      </c>
      <c r="D3652" s="50">
        <f>VLOOKUP(A3652,CATMUN!$B$2:$G$1123,6,0)</f>
        <v>15</v>
      </c>
      <c r="E3652" s="50" t="s">
        <v>2032</v>
      </c>
      <c r="F3652" s="50">
        <v>3286819</v>
      </c>
      <c r="G3652" s="50">
        <v>25866452</v>
      </c>
    </row>
    <row r="3653" spans="1:7" x14ac:dyDescent="0.2">
      <c r="A3653" s="50">
        <v>73152</v>
      </c>
      <c r="B3653" s="50">
        <v>2017</v>
      </c>
      <c r="C3653" s="50" t="str">
        <f t="shared" si="57"/>
        <v>731522017</v>
      </c>
      <c r="D3653" s="50">
        <f>VLOOKUP(A3653,CATMUN!$B$2:$G$1123,6,0)</f>
        <v>15</v>
      </c>
      <c r="E3653" s="50" t="s">
        <v>2032</v>
      </c>
      <c r="F3653" s="50">
        <v>1972</v>
      </c>
      <c r="G3653" s="50">
        <v>38136.226560000003</v>
      </c>
    </row>
    <row r="3654" spans="1:7" x14ac:dyDescent="0.2">
      <c r="A3654" s="50">
        <v>73152</v>
      </c>
      <c r="B3654" s="50">
        <v>2018</v>
      </c>
      <c r="C3654" s="50" t="str">
        <f t="shared" si="57"/>
        <v>731522018</v>
      </c>
      <c r="D3654" s="50">
        <f>VLOOKUP(A3654,CATMUN!$B$2:$G$1123,6,0)</f>
        <v>15</v>
      </c>
      <c r="E3654" s="50" t="s">
        <v>2032</v>
      </c>
      <c r="F3654" s="50">
        <v>3745704</v>
      </c>
      <c r="G3654" s="50">
        <v>27791024</v>
      </c>
    </row>
    <row r="3655" spans="1:7" x14ac:dyDescent="0.2">
      <c r="A3655" s="50">
        <v>73168</v>
      </c>
      <c r="B3655" s="50">
        <v>2015</v>
      </c>
      <c r="C3655" s="50" t="str">
        <f t="shared" si="57"/>
        <v>731682015</v>
      </c>
      <c r="D3655" s="50">
        <f>VLOOKUP(A3655,CATMUN!$B$2:$G$1123,6,0)</f>
        <v>14</v>
      </c>
      <c r="E3655" s="50" t="s">
        <v>2033</v>
      </c>
      <c r="F3655" s="50">
        <v>106395</v>
      </c>
      <c r="G3655" s="50">
        <v>113668.75780000001</v>
      </c>
    </row>
    <row r="3656" spans="1:7" x14ac:dyDescent="0.2">
      <c r="A3656" s="50">
        <v>73168</v>
      </c>
      <c r="B3656" s="50">
        <v>2016</v>
      </c>
      <c r="C3656" s="50" t="str">
        <f t="shared" si="57"/>
        <v>731682016</v>
      </c>
      <c r="D3656" s="50">
        <f>VLOOKUP(A3656,CATMUN!$B$2:$G$1123,6,0)</f>
        <v>14</v>
      </c>
      <c r="E3656" s="50" t="s">
        <v>2033</v>
      </c>
      <c r="F3656" s="50">
        <v>116668107</v>
      </c>
      <c r="G3656" s="50">
        <v>137806640</v>
      </c>
    </row>
    <row r="3657" spans="1:7" x14ac:dyDescent="0.2">
      <c r="A3657" s="50">
        <v>73168</v>
      </c>
      <c r="B3657" s="50">
        <v>2017</v>
      </c>
      <c r="C3657" s="50" t="str">
        <f t="shared" si="57"/>
        <v>731682017</v>
      </c>
      <c r="D3657" s="50">
        <f>VLOOKUP(A3657,CATMUN!$B$2:$G$1123,6,0)</f>
        <v>14</v>
      </c>
      <c r="E3657" s="50" t="s">
        <v>2033</v>
      </c>
      <c r="F3657" s="50">
        <v>85952</v>
      </c>
      <c r="G3657" s="50">
        <v>123698.71090000001</v>
      </c>
    </row>
    <row r="3658" spans="1:7" x14ac:dyDescent="0.2">
      <c r="A3658" s="50">
        <v>73168</v>
      </c>
      <c r="B3658" s="50">
        <v>2018</v>
      </c>
      <c r="C3658" s="50" t="str">
        <f t="shared" si="57"/>
        <v>731682018</v>
      </c>
      <c r="D3658" s="50">
        <f>VLOOKUP(A3658,CATMUN!$B$2:$G$1123,6,0)</f>
        <v>14</v>
      </c>
      <c r="E3658" s="50" t="s">
        <v>2033</v>
      </c>
      <c r="F3658" s="50">
        <v>123154569</v>
      </c>
      <c r="G3658" s="50">
        <v>151337472</v>
      </c>
    </row>
    <row r="3659" spans="1:7" x14ac:dyDescent="0.2">
      <c r="A3659" s="50">
        <v>73200</v>
      </c>
      <c r="B3659" s="50">
        <v>2015</v>
      </c>
      <c r="C3659" s="50" t="str">
        <f t="shared" si="57"/>
        <v>732002015</v>
      </c>
      <c r="D3659" s="50">
        <f>VLOOKUP(A3659,CATMUN!$B$2:$G$1123,6,0)</f>
        <v>15</v>
      </c>
      <c r="E3659" s="50" t="s">
        <v>2034</v>
      </c>
      <c r="F3659" s="50">
        <v>82794</v>
      </c>
      <c r="G3659" s="50">
        <v>23350.427729999999</v>
      </c>
    </row>
    <row r="3660" spans="1:7" x14ac:dyDescent="0.2">
      <c r="A3660" s="50">
        <v>73200</v>
      </c>
      <c r="B3660" s="50">
        <v>2016</v>
      </c>
      <c r="C3660" s="50" t="str">
        <f t="shared" si="57"/>
        <v>732002016</v>
      </c>
      <c r="D3660" s="50">
        <f>VLOOKUP(A3660,CATMUN!$B$2:$G$1123,6,0)</f>
        <v>15</v>
      </c>
      <c r="E3660" s="50" t="s">
        <v>2034</v>
      </c>
      <c r="F3660" s="50">
        <v>121345113.7</v>
      </c>
      <c r="G3660" s="50">
        <v>25866452</v>
      </c>
    </row>
    <row r="3661" spans="1:7" x14ac:dyDescent="0.2">
      <c r="A3661" s="50">
        <v>73200</v>
      </c>
      <c r="B3661" s="50">
        <v>2017</v>
      </c>
      <c r="C3661" s="50" t="str">
        <f t="shared" si="57"/>
        <v>732002017</v>
      </c>
      <c r="D3661" s="50">
        <f>VLOOKUP(A3661,CATMUN!$B$2:$G$1123,6,0)</f>
        <v>15</v>
      </c>
      <c r="E3661" s="50" t="s">
        <v>2034</v>
      </c>
      <c r="F3661" s="50">
        <v>78055</v>
      </c>
      <c r="G3661" s="50">
        <v>38136.226560000003</v>
      </c>
    </row>
    <row r="3662" spans="1:7" x14ac:dyDescent="0.2">
      <c r="A3662" s="50">
        <v>73200</v>
      </c>
      <c r="B3662" s="50">
        <v>2018</v>
      </c>
      <c r="C3662" s="50" t="str">
        <f t="shared" si="57"/>
        <v>732002018</v>
      </c>
      <c r="D3662" s="50">
        <f>VLOOKUP(A3662,CATMUN!$B$2:$G$1123,6,0)</f>
        <v>15</v>
      </c>
      <c r="E3662" s="50" t="s">
        <v>2034</v>
      </c>
      <c r="F3662" s="50">
        <v>107832526.40000001</v>
      </c>
      <c r="G3662" s="50">
        <v>27791024</v>
      </c>
    </row>
    <row r="3663" spans="1:7" x14ac:dyDescent="0.2">
      <c r="A3663" s="50">
        <v>73217</v>
      </c>
      <c r="B3663" s="50">
        <v>2015</v>
      </c>
      <c r="C3663" s="50" t="str">
        <f t="shared" si="57"/>
        <v>732172015</v>
      </c>
      <c r="D3663" s="50">
        <f>VLOOKUP(A3663,CATMUN!$B$2:$G$1123,6,0)</f>
        <v>15</v>
      </c>
      <c r="E3663" s="50" t="s">
        <v>2035</v>
      </c>
      <c r="F3663" s="50">
        <v>4.43</v>
      </c>
      <c r="G3663" s="50">
        <v>23350.427729999999</v>
      </c>
    </row>
    <row r="3664" spans="1:7" x14ac:dyDescent="0.2">
      <c r="A3664" s="50">
        <v>73217</v>
      </c>
      <c r="B3664" s="50">
        <v>2016</v>
      </c>
      <c r="C3664" s="50" t="str">
        <f t="shared" si="57"/>
        <v>732172016</v>
      </c>
      <c r="D3664" s="50">
        <f>VLOOKUP(A3664,CATMUN!$B$2:$G$1123,6,0)</f>
        <v>15</v>
      </c>
      <c r="E3664" s="50" t="s">
        <v>2035</v>
      </c>
      <c r="F3664" s="50">
        <v>796510</v>
      </c>
      <c r="G3664" s="50">
        <v>25866452</v>
      </c>
    </row>
    <row r="3665" spans="1:7" x14ac:dyDescent="0.2">
      <c r="A3665" s="50">
        <v>73217</v>
      </c>
      <c r="B3665" s="50">
        <v>2018</v>
      </c>
      <c r="C3665" s="50" t="str">
        <f t="shared" si="57"/>
        <v>732172018</v>
      </c>
      <c r="D3665" s="50">
        <f>VLOOKUP(A3665,CATMUN!$B$2:$G$1123,6,0)</f>
        <v>15</v>
      </c>
      <c r="E3665" s="50" t="s">
        <v>2035</v>
      </c>
      <c r="F3665" s="50">
        <v>0</v>
      </c>
      <c r="G3665" s="50">
        <v>27791024</v>
      </c>
    </row>
    <row r="3666" spans="1:7" x14ac:dyDescent="0.2">
      <c r="A3666" s="50">
        <v>73226</v>
      </c>
      <c r="B3666" s="50">
        <v>2015</v>
      </c>
      <c r="C3666" s="50" t="str">
        <f t="shared" si="57"/>
        <v>732262015</v>
      </c>
      <c r="D3666" s="50">
        <f>VLOOKUP(A3666,CATMUN!$B$2:$G$1123,6,0)</f>
        <v>15</v>
      </c>
      <c r="E3666" s="50" t="s">
        <v>2036</v>
      </c>
      <c r="F3666" s="50">
        <v>5037</v>
      </c>
      <c r="G3666" s="50">
        <v>23350.427729999999</v>
      </c>
    </row>
    <row r="3667" spans="1:7" x14ac:dyDescent="0.2">
      <c r="A3667" s="50">
        <v>73226</v>
      </c>
      <c r="B3667" s="50">
        <v>2016</v>
      </c>
      <c r="C3667" s="50" t="str">
        <f t="shared" si="57"/>
        <v>732262016</v>
      </c>
      <c r="D3667" s="50">
        <f>VLOOKUP(A3667,CATMUN!$B$2:$G$1123,6,0)</f>
        <v>15</v>
      </c>
      <c r="E3667" s="50" t="s">
        <v>2036</v>
      </c>
      <c r="F3667" s="50">
        <v>6712445</v>
      </c>
      <c r="G3667" s="50">
        <v>25866452</v>
      </c>
    </row>
    <row r="3668" spans="1:7" x14ac:dyDescent="0.2">
      <c r="A3668" s="50">
        <v>73226</v>
      </c>
      <c r="B3668" s="50">
        <v>2017</v>
      </c>
      <c r="C3668" s="50" t="str">
        <f t="shared" si="57"/>
        <v>732262017</v>
      </c>
      <c r="D3668" s="50">
        <f>VLOOKUP(A3668,CATMUN!$B$2:$G$1123,6,0)</f>
        <v>15</v>
      </c>
      <c r="E3668" s="50" t="s">
        <v>2036</v>
      </c>
      <c r="F3668" s="50">
        <v>5385</v>
      </c>
      <c r="G3668" s="50">
        <v>38136.226560000003</v>
      </c>
    </row>
    <row r="3669" spans="1:7" x14ac:dyDescent="0.2">
      <c r="A3669" s="50">
        <v>73226</v>
      </c>
      <c r="B3669" s="50">
        <v>2018</v>
      </c>
      <c r="C3669" s="50" t="str">
        <f t="shared" si="57"/>
        <v>732262018</v>
      </c>
      <c r="D3669" s="50">
        <f>VLOOKUP(A3669,CATMUN!$B$2:$G$1123,6,0)</f>
        <v>15</v>
      </c>
      <c r="E3669" s="50" t="s">
        <v>2036</v>
      </c>
      <c r="F3669" s="50">
        <v>7422661</v>
      </c>
      <c r="G3669" s="50">
        <v>27791024</v>
      </c>
    </row>
    <row r="3670" spans="1:7" x14ac:dyDescent="0.2">
      <c r="A3670" s="50">
        <v>73236</v>
      </c>
      <c r="B3670" s="50">
        <v>2015</v>
      </c>
      <c r="C3670" s="50" t="str">
        <f t="shared" si="57"/>
        <v>732362015</v>
      </c>
      <c r="D3670" s="50">
        <f>VLOOKUP(A3670,CATMUN!$B$2:$G$1123,6,0)</f>
        <v>15</v>
      </c>
      <c r="E3670" s="50" t="s">
        <v>2037</v>
      </c>
      <c r="F3670" s="50">
        <v>7196</v>
      </c>
      <c r="G3670" s="50">
        <v>23350.427729999999</v>
      </c>
    </row>
    <row r="3671" spans="1:7" x14ac:dyDescent="0.2">
      <c r="A3671" s="50">
        <v>73236</v>
      </c>
      <c r="B3671" s="50">
        <v>2016</v>
      </c>
      <c r="C3671" s="50" t="str">
        <f t="shared" si="57"/>
        <v>732362016</v>
      </c>
      <c r="D3671" s="50">
        <f>VLOOKUP(A3671,CATMUN!$B$2:$G$1123,6,0)</f>
        <v>15</v>
      </c>
      <c r="E3671" s="50" t="s">
        <v>2037</v>
      </c>
      <c r="F3671" s="50">
        <v>11873697</v>
      </c>
      <c r="G3671" s="50">
        <v>25866452</v>
      </c>
    </row>
    <row r="3672" spans="1:7" x14ac:dyDescent="0.2">
      <c r="A3672" s="50">
        <v>73236</v>
      </c>
      <c r="B3672" s="50">
        <v>2017</v>
      </c>
      <c r="C3672" s="50" t="str">
        <f t="shared" si="57"/>
        <v>732362017</v>
      </c>
      <c r="D3672" s="50">
        <f>VLOOKUP(A3672,CATMUN!$B$2:$G$1123,6,0)</f>
        <v>15</v>
      </c>
      <c r="E3672" s="50" t="s">
        <v>2037</v>
      </c>
      <c r="F3672" s="50">
        <v>7393</v>
      </c>
      <c r="G3672" s="50">
        <v>38136.226560000003</v>
      </c>
    </row>
    <row r="3673" spans="1:7" x14ac:dyDescent="0.2">
      <c r="A3673" s="50">
        <v>73236</v>
      </c>
      <c r="B3673" s="50">
        <v>2018</v>
      </c>
      <c r="C3673" s="50" t="str">
        <f t="shared" si="57"/>
        <v>732362018</v>
      </c>
      <c r="D3673" s="50">
        <f>VLOOKUP(A3673,CATMUN!$B$2:$G$1123,6,0)</f>
        <v>15</v>
      </c>
      <c r="E3673" s="50" t="s">
        <v>2037</v>
      </c>
      <c r="F3673" s="50">
        <v>14851488</v>
      </c>
      <c r="G3673" s="50">
        <v>27791024</v>
      </c>
    </row>
    <row r="3674" spans="1:7" x14ac:dyDescent="0.2">
      <c r="A3674" s="50">
        <v>73268</v>
      </c>
      <c r="B3674" s="50">
        <v>2015</v>
      </c>
      <c r="C3674" s="50" t="str">
        <f t="shared" si="57"/>
        <v>732682015</v>
      </c>
      <c r="D3674" s="50">
        <f>VLOOKUP(A3674,CATMUN!$B$2:$G$1123,6,0)</f>
        <v>6</v>
      </c>
      <c r="E3674" s="50" t="s">
        <v>2038</v>
      </c>
      <c r="F3674" s="50">
        <v>1075498.29</v>
      </c>
      <c r="G3674" s="50">
        <v>505977.6875</v>
      </c>
    </row>
    <row r="3675" spans="1:7" x14ac:dyDescent="0.2">
      <c r="A3675" s="50">
        <v>73268</v>
      </c>
      <c r="B3675" s="50">
        <v>2016</v>
      </c>
      <c r="C3675" s="50" t="str">
        <f t="shared" si="57"/>
        <v>732682016</v>
      </c>
      <c r="D3675" s="50">
        <f>VLOOKUP(A3675,CATMUN!$B$2:$G$1123,6,0)</f>
        <v>6</v>
      </c>
      <c r="E3675" s="50" t="s">
        <v>2038</v>
      </c>
      <c r="F3675" s="50">
        <v>1167965834</v>
      </c>
      <c r="G3675" s="50">
        <v>530633504</v>
      </c>
    </row>
    <row r="3676" spans="1:7" x14ac:dyDescent="0.2">
      <c r="A3676" s="50">
        <v>73268</v>
      </c>
      <c r="B3676" s="50">
        <v>2017</v>
      </c>
      <c r="C3676" s="50" t="str">
        <f t="shared" si="57"/>
        <v>732682017</v>
      </c>
      <c r="D3676" s="50">
        <f>VLOOKUP(A3676,CATMUN!$B$2:$G$1123,6,0)</f>
        <v>6</v>
      </c>
      <c r="E3676" s="50" t="s">
        <v>2038</v>
      </c>
      <c r="F3676" s="50">
        <v>946507</v>
      </c>
      <c r="G3676" s="50">
        <v>444938.46879999997</v>
      </c>
    </row>
    <row r="3677" spans="1:7" x14ac:dyDescent="0.2">
      <c r="A3677" s="50">
        <v>73268</v>
      </c>
      <c r="B3677" s="50">
        <v>2018</v>
      </c>
      <c r="C3677" s="50" t="str">
        <f t="shared" si="57"/>
        <v>732682018</v>
      </c>
      <c r="D3677" s="50">
        <f>VLOOKUP(A3677,CATMUN!$B$2:$G$1123,6,0)</f>
        <v>6</v>
      </c>
      <c r="E3677" s="50" t="s">
        <v>2038</v>
      </c>
      <c r="F3677" s="50">
        <v>826964553</v>
      </c>
      <c r="G3677" s="50">
        <v>529757888</v>
      </c>
    </row>
    <row r="3678" spans="1:7" x14ac:dyDescent="0.2">
      <c r="A3678" s="50">
        <v>73270</v>
      </c>
      <c r="B3678" s="50">
        <v>2015</v>
      </c>
      <c r="C3678" s="50" t="str">
        <f t="shared" si="57"/>
        <v>732702015</v>
      </c>
      <c r="D3678" s="50">
        <f>VLOOKUP(A3678,CATMUN!$B$2:$G$1123,6,0)</f>
        <v>15</v>
      </c>
      <c r="E3678" s="50" t="s">
        <v>2039</v>
      </c>
      <c r="F3678" s="50">
        <v>2838</v>
      </c>
      <c r="G3678" s="50">
        <v>23350.427729999999</v>
      </c>
    </row>
    <row r="3679" spans="1:7" x14ac:dyDescent="0.2">
      <c r="A3679" s="50">
        <v>73270</v>
      </c>
      <c r="B3679" s="50">
        <v>2016</v>
      </c>
      <c r="C3679" s="50" t="str">
        <f t="shared" si="57"/>
        <v>732702016</v>
      </c>
      <c r="D3679" s="50">
        <f>VLOOKUP(A3679,CATMUN!$B$2:$G$1123,6,0)</f>
        <v>15</v>
      </c>
      <c r="E3679" s="50" t="s">
        <v>2039</v>
      </c>
      <c r="F3679" s="50">
        <v>579856</v>
      </c>
      <c r="G3679" s="50">
        <v>25866452</v>
      </c>
    </row>
    <row r="3680" spans="1:7" x14ac:dyDescent="0.2">
      <c r="A3680" s="50">
        <v>73270</v>
      </c>
      <c r="B3680" s="50">
        <v>2017</v>
      </c>
      <c r="C3680" s="50" t="str">
        <f t="shared" si="57"/>
        <v>732702017</v>
      </c>
      <c r="D3680" s="50">
        <f>VLOOKUP(A3680,CATMUN!$B$2:$G$1123,6,0)</f>
        <v>15</v>
      </c>
      <c r="E3680" s="50" t="s">
        <v>2039</v>
      </c>
      <c r="F3680" s="50">
        <v>1794.71</v>
      </c>
      <c r="G3680" s="50">
        <v>38136.226560000003</v>
      </c>
    </row>
    <row r="3681" spans="1:7" x14ac:dyDescent="0.2">
      <c r="A3681" s="50">
        <v>73270</v>
      </c>
      <c r="B3681" s="50">
        <v>2018</v>
      </c>
      <c r="C3681" s="50" t="str">
        <f t="shared" si="57"/>
        <v>732702018</v>
      </c>
      <c r="D3681" s="50">
        <f>VLOOKUP(A3681,CATMUN!$B$2:$G$1123,6,0)</f>
        <v>15</v>
      </c>
      <c r="E3681" s="50" t="s">
        <v>2039</v>
      </c>
      <c r="F3681" s="50">
        <v>4592050</v>
      </c>
      <c r="G3681" s="50">
        <v>27791024</v>
      </c>
    </row>
    <row r="3682" spans="1:7" x14ac:dyDescent="0.2">
      <c r="A3682" s="50">
        <v>73275</v>
      </c>
      <c r="B3682" s="50">
        <v>2015</v>
      </c>
      <c r="C3682" s="50" t="str">
        <f t="shared" si="57"/>
        <v>732752015</v>
      </c>
      <c r="D3682" s="50">
        <f>VLOOKUP(A3682,CATMUN!$B$2:$G$1123,6,0)</f>
        <v>14</v>
      </c>
      <c r="E3682" s="50" t="s">
        <v>2040</v>
      </c>
      <c r="F3682" s="50">
        <v>78980.009999999995</v>
      </c>
      <c r="G3682" s="50">
        <v>338773.03129999997</v>
      </c>
    </row>
    <row r="3683" spans="1:7" x14ac:dyDescent="0.2">
      <c r="A3683" s="50">
        <v>73275</v>
      </c>
      <c r="B3683" s="50">
        <v>2016</v>
      </c>
      <c r="C3683" s="50" t="str">
        <f t="shared" si="57"/>
        <v>732752016</v>
      </c>
      <c r="D3683" s="50">
        <f>VLOOKUP(A3683,CATMUN!$B$2:$G$1123,6,0)</f>
        <v>14</v>
      </c>
      <c r="E3683" s="50" t="s">
        <v>2040</v>
      </c>
      <c r="F3683" s="50">
        <v>81147017</v>
      </c>
      <c r="G3683" s="50">
        <v>218762448</v>
      </c>
    </row>
    <row r="3684" spans="1:7" x14ac:dyDescent="0.2">
      <c r="A3684" s="50">
        <v>73275</v>
      </c>
      <c r="B3684" s="50">
        <v>2017</v>
      </c>
      <c r="C3684" s="50" t="str">
        <f t="shared" si="57"/>
        <v>732752017</v>
      </c>
      <c r="D3684" s="50">
        <f>VLOOKUP(A3684,CATMUN!$B$2:$G$1123,6,0)</f>
        <v>14</v>
      </c>
      <c r="E3684" s="50" t="s">
        <v>2040</v>
      </c>
      <c r="F3684" s="50">
        <v>41695</v>
      </c>
      <c r="G3684" s="50">
        <v>181327</v>
      </c>
    </row>
    <row r="3685" spans="1:7" x14ac:dyDescent="0.2">
      <c r="A3685" s="50">
        <v>73275</v>
      </c>
      <c r="B3685" s="50">
        <v>2018</v>
      </c>
      <c r="C3685" s="50" t="str">
        <f t="shared" si="57"/>
        <v>732752018</v>
      </c>
      <c r="D3685" s="50">
        <f>VLOOKUP(A3685,CATMUN!$B$2:$G$1123,6,0)</f>
        <v>14</v>
      </c>
      <c r="E3685" s="50" t="s">
        <v>2040</v>
      </c>
      <c r="F3685" s="50">
        <v>106780628</v>
      </c>
      <c r="G3685" s="50">
        <v>221394400</v>
      </c>
    </row>
    <row r="3686" spans="1:7" x14ac:dyDescent="0.2">
      <c r="A3686" s="50">
        <v>73283</v>
      </c>
      <c r="B3686" s="50">
        <v>2015</v>
      </c>
      <c r="C3686" s="50" t="str">
        <f t="shared" si="57"/>
        <v>732832015</v>
      </c>
      <c r="D3686" s="50">
        <f>VLOOKUP(A3686,CATMUN!$B$2:$G$1123,6,0)</f>
        <v>14</v>
      </c>
      <c r="E3686" s="50" t="s">
        <v>2041</v>
      </c>
      <c r="F3686" s="50">
        <v>37061</v>
      </c>
      <c r="G3686" s="50">
        <v>338773.03129999997</v>
      </c>
    </row>
    <row r="3687" spans="1:7" x14ac:dyDescent="0.2">
      <c r="A3687" s="50">
        <v>73283</v>
      </c>
      <c r="B3687" s="50">
        <v>2016</v>
      </c>
      <c r="C3687" s="50" t="str">
        <f t="shared" si="57"/>
        <v>732832016</v>
      </c>
      <c r="D3687" s="50">
        <f>VLOOKUP(A3687,CATMUN!$B$2:$G$1123,6,0)</f>
        <v>14</v>
      </c>
      <c r="E3687" s="50" t="s">
        <v>2041</v>
      </c>
      <c r="F3687" s="50">
        <v>42772920</v>
      </c>
      <c r="G3687" s="50">
        <v>218762448</v>
      </c>
    </row>
    <row r="3688" spans="1:7" x14ac:dyDescent="0.2">
      <c r="A3688" s="50">
        <v>73283</v>
      </c>
      <c r="B3688" s="50">
        <v>2017</v>
      </c>
      <c r="C3688" s="50" t="str">
        <f t="shared" si="57"/>
        <v>732832017</v>
      </c>
      <c r="D3688" s="50">
        <f>VLOOKUP(A3688,CATMUN!$B$2:$G$1123,6,0)</f>
        <v>14</v>
      </c>
      <c r="E3688" s="50" t="s">
        <v>2041</v>
      </c>
      <c r="F3688" s="50">
        <v>36264</v>
      </c>
      <c r="G3688" s="50">
        <v>181327</v>
      </c>
    </row>
    <row r="3689" spans="1:7" x14ac:dyDescent="0.2">
      <c r="A3689" s="50">
        <v>73283</v>
      </c>
      <c r="B3689" s="50">
        <v>2018</v>
      </c>
      <c r="C3689" s="50" t="str">
        <f t="shared" si="57"/>
        <v>732832018</v>
      </c>
      <c r="D3689" s="50">
        <f>VLOOKUP(A3689,CATMUN!$B$2:$G$1123,6,0)</f>
        <v>14</v>
      </c>
      <c r="E3689" s="50" t="s">
        <v>2041</v>
      </c>
      <c r="F3689" s="50">
        <v>56156991</v>
      </c>
      <c r="G3689" s="50">
        <v>221394400</v>
      </c>
    </row>
    <row r="3690" spans="1:7" x14ac:dyDescent="0.2">
      <c r="A3690" s="50">
        <v>73319</v>
      </c>
      <c r="B3690" s="50">
        <v>2015</v>
      </c>
      <c r="C3690" s="50" t="str">
        <f t="shared" si="57"/>
        <v>733192015</v>
      </c>
      <c r="D3690" s="50">
        <f>VLOOKUP(A3690,CATMUN!$B$2:$G$1123,6,0)</f>
        <v>14</v>
      </c>
      <c r="E3690" s="50" t="s">
        <v>2042</v>
      </c>
      <c r="F3690" s="50">
        <v>90042</v>
      </c>
      <c r="G3690" s="50">
        <v>338773.03129999997</v>
      </c>
    </row>
    <row r="3691" spans="1:7" x14ac:dyDescent="0.2">
      <c r="A3691" s="50">
        <v>73319</v>
      </c>
      <c r="B3691" s="50">
        <v>2016</v>
      </c>
      <c r="C3691" s="50" t="str">
        <f t="shared" si="57"/>
        <v>733192016</v>
      </c>
      <c r="D3691" s="50">
        <f>VLOOKUP(A3691,CATMUN!$B$2:$G$1123,6,0)</f>
        <v>14</v>
      </c>
      <c r="E3691" s="50" t="s">
        <v>2042</v>
      </c>
      <c r="F3691" s="50">
        <v>76990746.299999997</v>
      </c>
      <c r="G3691" s="50">
        <v>218762448</v>
      </c>
    </row>
    <row r="3692" spans="1:7" x14ac:dyDescent="0.2">
      <c r="A3692" s="50">
        <v>73319</v>
      </c>
      <c r="B3692" s="50">
        <v>2017</v>
      </c>
      <c r="C3692" s="50" t="str">
        <f t="shared" si="57"/>
        <v>733192017</v>
      </c>
      <c r="D3692" s="50">
        <f>VLOOKUP(A3692,CATMUN!$B$2:$G$1123,6,0)</f>
        <v>14</v>
      </c>
      <c r="E3692" s="50" t="s">
        <v>2042</v>
      </c>
      <c r="F3692" s="50">
        <v>74477</v>
      </c>
      <c r="G3692" s="50">
        <v>181327</v>
      </c>
    </row>
    <row r="3693" spans="1:7" x14ac:dyDescent="0.2">
      <c r="A3693" s="50">
        <v>73319</v>
      </c>
      <c r="B3693" s="50">
        <v>2018</v>
      </c>
      <c r="C3693" s="50" t="str">
        <f t="shared" si="57"/>
        <v>733192018</v>
      </c>
      <c r="D3693" s="50">
        <f>VLOOKUP(A3693,CATMUN!$B$2:$G$1123,6,0)</f>
        <v>14</v>
      </c>
      <c r="E3693" s="50" t="s">
        <v>2042</v>
      </c>
      <c r="F3693" s="50">
        <v>103654002</v>
      </c>
      <c r="G3693" s="50">
        <v>221394400</v>
      </c>
    </row>
    <row r="3694" spans="1:7" x14ac:dyDescent="0.2">
      <c r="A3694" s="50">
        <v>73347</v>
      </c>
      <c r="B3694" s="50">
        <v>2015</v>
      </c>
      <c r="C3694" s="50" t="str">
        <f t="shared" si="57"/>
        <v>733472015</v>
      </c>
      <c r="D3694" s="50">
        <f>VLOOKUP(A3694,CATMUN!$B$2:$G$1123,6,0)</f>
        <v>15</v>
      </c>
      <c r="E3694" s="50" t="s">
        <v>2043</v>
      </c>
      <c r="F3694" s="50">
        <v>5472</v>
      </c>
      <c r="G3694" s="50">
        <v>23350.427729999999</v>
      </c>
    </row>
    <row r="3695" spans="1:7" x14ac:dyDescent="0.2">
      <c r="A3695" s="50">
        <v>73347</v>
      </c>
      <c r="B3695" s="50">
        <v>2016</v>
      </c>
      <c r="C3695" s="50" t="str">
        <f t="shared" si="57"/>
        <v>733472016</v>
      </c>
      <c r="D3695" s="50">
        <f>VLOOKUP(A3695,CATMUN!$B$2:$G$1123,6,0)</f>
        <v>15</v>
      </c>
      <c r="E3695" s="50" t="s">
        <v>2043</v>
      </c>
      <c r="F3695" s="50">
        <v>5414412</v>
      </c>
      <c r="G3695" s="50">
        <v>25866452</v>
      </c>
    </row>
    <row r="3696" spans="1:7" x14ac:dyDescent="0.2">
      <c r="A3696" s="50">
        <v>73347</v>
      </c>
      <c r="B3696" s="50">
        <v>2017</v>
      </c>
      <c r="C3696" s="50" t="str">
        <f t="shared" si="57"/>
        <v>733472017</v>
      </c>
      <c r="D3696" s="50">
        <f>VLOOKUP(A3696,CATMUN!$B$2:$G$1123,6,0)</f>
        <v>15</v>
      </c>
      <c r="E3696" s="50" t="s">
        <v>2043</v>
      </c>
      <c r="F3696" s="50">
        <v>10492</v>
      </c>
      <c r="G3696" s="50">
        <v>38136.226560000003</v>
      </c>
    </row>
    <row r="3697" spans="1:7" x14ac:dyDescent="0.2">
      <c r="A3697" s="50">
        <v>73347</v>
      </c>
      <c r="B3697" s="50">
        <v>2018</v>
      </c>
      <c r="C3697" s="50" t="str">
        <f t="shared" si="57"/>
        <v>733472018</v>
      </c>
      <c r="D3697" s="50">
        <f>VLOOKUP(A3697,CATMUN!$B$2:$G$1123,6,0)</f>
        <v>15</v>
      </c>
      <c r="E3697" s="50" t="s">
        <v>2043</v>
      </c>
      <c r="F3697" s="50">
        <v>4157467</v>
      </c>
      <c r="G3697" s="50">
        <v>27791024</v>
      </c>
    </row>
    <row r="3698" spans="1:7" x14ac:dyDescent="0.2">
      <c r="A3698" s="50">
        <v>73349</v>
      </c>
      <c r="B3698" s="50">
        <v>2015</v>
      </c>
      <c r="C3698" s="50" t="str">
        <f t="shared" si="57"/>
        <v>733492015</v>
      </c>
      <c r="D3698" s="50">
        <f>VLOOKUP(A3698,CATMUN!$B$2:$G$1123,6,0)</f>
        <v>14</v>
      </c>
      <c r="E3698" s="50" t="s">
        <v>2044</v>
      </c>
      <c r="F3698" s="50">
        <v>63880.73</v>
      </c>
      <c r="G3698" s="50">
        <v>271533.46879999997</v>
      </c>
    </row>
    <row r="3699" spans="1:7" x14ac:dyDescent="0.2">
      <c r="A3699" s="50">
        <v>73349</v>
      </c>
      <c r="B3699" s="50">
        <v>2016</v>
      </c>
      <c r="C3699" s="50" t="str">
        <f t="shared" si="57"/>
        <v>733492016</v>
      </c>
      <c r="D3699" s="50">
        <f>VLOOKUP(A3699,CATMUN!$B$2:$G$1123,6,0)</f>
        <v>14</v>
      </c>
      <c r="E3699" s="50" t="s">
        <v>2044</v>
      </c>
      <c r="F3699" s="50">
        <v>64986840</v>
      </c>
      <c r="G3699" s="50">
        <v>299580000</v>
      </c>
    </row>
    <row r="3700" spans="1:7" x14ac:dyDescent="0.2">
      <c r="A3700" s="50">
        <v>73349</v>
      </c>
      <c r="B3700" s="50">
        <v>2017</v>
      </c>
      <c r="C3700" s="50" t="str">
        <f t="shared" si="57"/>
        <v>733492017</v>
      </c>
      <c r="D3700" s="50">
        <f>VLOOKUP(A3700,CATMUN!$B$2:$G$1123,6,0)</f>
        <v>14</v>
      </c>
      <c r="E3700" s="50" t="s">
        <v>2044</v>
      </c>
      <c r="F3700" s="50">
        <v>62678.73</v>
      </c>
      <c r="G3700" s="50">
        <v>239425.79689999999</v>
      </c>
    </row>
    <row r="3701" spans="1:7" x14ac:dyDescent="0.2">
      <c r="A3701" s="50">
        <v>73349</v>
      </c>
      <c r="B3701" s="50">
        <v>2018</v>
      </c>
      <c r="C3701" s="50" t="str">
        <f t="shared" si="57"/>
        <v>733492018</v>
      </c>
      <c r="D3701" s="50">
        <f>VLOOKUP(A3701,CATMUN!$B$2:$G$1123,6,0)</f>
        <v>14</v>
      </c>
      <c r="E3701" s="50" t="s">
        <v>2044</v>
      </c>
      <c r="F3701" s="50">
        <v>61975828</v>
      </c>
      <c r="G3701" s="50">
        <v>388048704</v>
      </c>
    </row>
    <row r="3702" spans="1:7" x14ac:dyDescent="0.2">
      <c r="A3702" s="50">
        <v>73352</v>
      </c>
      <c r="B3702" s="50">
        <v>2015</v>
      </c>
      <c r="C3702" s="50" t="str">
        <f t="shared" si="57"/>
        <v>733522015</v>
      </c>
      <c r="D3702" s="50">
        <f>VLOOKUP(A3702,CATMUN!$B$2:$G$1123,6,0)</f>
        <v>14</v>
      </c>
      <c r="E3702" s="50" t="s">
        <v>2045</v>
      </c>
      <c r="F3702" s="50">
        <v>16252</v>
      </c>
      <c r="G3702" s="50">
        <v>338773.03129999997</v>
      </c>
    </row>
    <row r="3703" spans="1:7" x14ac:dyDescent="0.2">
      <c r="A3703" s="50">
        <v>73352</v>
      </c>
      <c r="B3703" s="50">
        <v>2016</v>
      </c>
      <c r="C3703" s="50" t="str">
        <f t="shared" si="57"/>
        <v>733522016</v>
      </c>
      <c r="D3703" s="50">
        <f>VLOOKUP(A3703,CATMUN!$B$2:$G$1123,6,0)</f>
        <v>14</v>
      </c>
      <c r="E3703" s="50" t="s">
        <v>2045</v>
      </c>
      <c r="F3703" s="50">
        <v>14418560</v>
      </c>
      <c r="G3703" s="50">
        <v>218762448</v>
      </c>
    </row>
    <row r="3704" spans="1:7" x14ac:dyDescent="0.2">
      <c r="A3704" s="50">
        <v>73352</v>
      </c>
      <c r="B3704" s="50">
        <v>2017</v>
      </c>
      <c r="C3704" s="50" t="str">
        <f t="shared" si="57"/>
        <v>733522017</v>
      </c>
      <c r="D3704" s="50">
        <f>VLOOKUP(A3704,CATMUN!$B$2:$G$1123,6,0)</f>
        <v>14</v>
      </c>
      <c r="E3704" s="50" t="s">
        <v>2045</v>
      </c>
      <c r="F3704" s="50">
        <v>15029</v>
      </c>
      <c r="G3704" s="50">
        <v>181327</v>
      </c>
    </row>
    <row r="3705" spans="1:7" x14ac:dyDescent="0.2">
      <c r="A3705" s="50">
        <v>73352</v>
      </c>
      <c r="B3705" s="50">
        <v>2018</v>
      </c>
      <c r="C3705" s="50" t="str">
        <f t="shared" si="57"/>
        <v>733522018</v>
      </c>
      <c r="D3705" s="50">
        <f>VLOOKUP(A3705,CATMUN!$B$2:$G$1123,6,0)</f>
        <v>14</v>
      </c>
      <c r="E3705" s="50" t="s">
        <v>2045</v>
      </c>
      <c r="F3705" s="50">
        <v>29404242</v>
      </c>
      <c r="G3705" s="50">
        <v>221394400</v>
      </c>
    </row>
    <row r="3706" spans="1:7" x14ac:dyDescent="0.2">
      <c r="A3706" s="50">
        <v>73408</v>
      </c>
      <c r="B3706" s="50">
        <v>2015</v>
      </c>
      <c r="C3706" s="50" t="str">
        <f t="shared" si="57"/>
        <v>734082015</v>
      </c>
      <c r="D3706" s="50">
        <f>VLOOKUP(A3706,CATMUN!$B$2:$G$1123,6,0)</f>
        <v>14</v>
      </c>
      <c r="E3706" s="50" t="s">
        <v>2046</v>
      </c>
      <c r="F3706" s="50">
        <v>127024</v>
      </c>
      <c r="G3706" s="50">
        <v>338773.03129999997</v>
      </c>
    </row>
    <row r="3707" spans="1:7" x14ac:dyDescent="0.2">
      <c r="A3707" s="50">
        <v>73408</v>
      </c>
      <c r="B3707" s="50">
        <v>2016</v>
      </c>
      <c r="C3707" s="50" t="str">
        <f t="shared" si="57"/>
        <v>734082016</v>
      </c>
      <c r="D3707" s="50">
        <f>VLOOKUP(A3707,CATMUN!$B$2:$G$1123,6,0)</f>
        <v>14</v>
      </c>
      <c r="E3707" s="50" t="s">
        <v>2046</v>
      </c>
      <c r="F3707" s="50">
        <v>140982769</v>
      </c>
      <c r="G3707" s="50">
        <v>218762448</v>
      </c>
    </row>
    <row r="3708" spans="1:7" x14ac:dyDescent="0.2">
      <c r="A3708" s="50">
        <v>73408</v>
      </c>
      <c r="B3708" s="50">
        <v>2017</v>
      </c>
      <c r="C3708" s="50" t="str">
        <f t="shared" si="57"/>
        <v>734082017</v>
      </c>
      <c r="D3708" s="50">
        <f>VLOOKUP(A3708,CATMUN!$B$2:$G$1123,6,0)</f>
        <v>14</v>
      </c>
      <c r="E3708" s="50" t="s">
        <v>2046</v>
      </c>
      <c r="F3708" s="50">
        <v>94853</v>
      </c>
      <c r="G3708" s="50">
        <v>181327</v>
      </c>
    </row>
    <row r="3709" spans="1:7" x14ac:dyDescent="0.2">
      <c r="A3709" s="50">
        <v>73408</v>
      </c>
      <c r="B3709" s="50">
        <v>2018</v>
      </c>
      <c r="C3709" s="50" t="str">
        <f t="shared" si="57"/>
        <v>734082018</v>
      </c>
      <c r="D3709" s="50">
        <f>VLOOKUP(A3709,CATMUN!$B$2:$G$1123,6,0)</f>
        <v>14</v>
      </c>
      <c r="E3709" s="50" t="s">
        <v>2046</v>
      </c>
      <c r="F3709" s="50">
        <v>190098029</v>
      </c>
      <c r="G3709" s="50">
        <v>221394400</v>
      </c>
    </row>
    <row r="3710" spans="1:7" x14ac:dyDescent="0.2">
      <c r="A3710" s="50">
        <v>73411</v>
      </c>
      <c r="B3710" s="50">
        <v>2015</v>
      </c>
      <c r="C3710" s="50" t="str">
        <f t="shared" si="57"/>
        <v>734112015</v>
      </c>
      <c r="D3710" s="50">
        <f>VLOOKUP(A3710,CATMUN!$B$2:$G$1123,6,0)</f>
        <v>14</v>
      </c>
      <c r="E3710" s="50" t="s">
        <v>2047</v>
      </c>
      <c r="F3710" s="50">
        <v>89439</v>
      </c>
      <c r="G3710" s="50">
        <v>113668.75780000001</v>
      </c>
    </row>
    <row r="3711" spans="1:7" x14ac:dyDescent="0.2">
      <c r="A3711" s="50">
        <v>73411</v>
      </c>
      <c r="B3711" s="50">
        <v>2016</v>
      </c>
      <c r="C3711" s="50" t="str">
        <f t="shared" si="57"/>
        <v>734112016</v>
      </c>
      <c r="D3711" s="50">
        <f>VLOOKUP(A3711,CATMUN!$B$2:$G$1123,6,0)</f>
        <v>14</v>
      </c>
      <c r="E3711" s="50" t="s">
        <v>2047</v>
      </c>
      <c r="F3711" s="50">
        <v>106211435</v>
      </c>
      <c r="G3711" s="50">
        <v>137806640</v>
      </c>
    </row>
    <row r="3712" spans="1:7" x14ac:dyDescent="0.2">
      <c r="A3712" s="50">
        <v>73411</v>
      </c>
      <c r="B3712" s="50">
        <v>2017</v>
      </c>
      <c r="C3712" s="50" t="str">
        <f t="shared" si="57"/>
        <v>734112017</v>
      </c>
      <c r="D3712" s="50">
        <f>VLOOKUP(A3712,CATMUN!$B$2:$G$1123,6,0)</f>
        <v>14</v>
      </c>
      <c r="E3712" s="50" t="s">
        <v>2047</v>
      </c>
      <c r="F3712" s="50">
        <v>84383</v>
      </c>
      <c r="G3712" s="50">
        <v>123698.71090000001</v>
      </c>
    </row>
    <row r="3713" spans="1:7" x14ac:dyDescent="0.2">
      <c r="A3713" s="50">
        <v>73411</v>
      </c>
      <c r="B3713" s="50">
        <v>2018</v>
      </c>
      <c r="C3713" s="50" t="str">
        <f t="shared" si="57"/>
        <v>734112018</v>
      </c>
      <c r="D3713" s="50">
        <f>VLOOKUP(A3713,CATMUN!$B$2:$G$1123,6,0)</f>
        <v>14</v>
      </c>
      <c r="E3713" s="50" t="s">
        <v>2047</v>
      </c>
      <c r="F3713" s="50">
        <v>111133720</v>
      </c>
      <c r="G3713" s="50">
        <v>151337472</v>
      </c>
    </row>
    <row r="3714" spans="1:7" x14ac:dyDescent="0.2">
      <c r="A3714" s="50">
        <v>73443</v>
      </c>
      <c r="B3714" s="50">
        <v>2015</v>
      </c>
      <c r="C3714" s="50" t="str">
        <f t="shared" si="57"/>
        <v>734432015</v>
      </c>
      <c r="D3714" s="50">
        <f>VLOOKUP(A3714,CATMUN!$B$2:$G$1123,6,0)</f>
        <v>14</v>
      </c>
      <c r="E3714" s="50" t="s">
        <v>2048</v>
      </c>
      <c r="F3714" s="50">
        <v>209305</v>
      </c>
      <c r="G3714" s="50">
        <v>338773.03129999997</v>
      </c>
    </row>
    <row r="3715" spans="1:7" x14ac:dyDescent="0.2">
      <c r="A3715" s="50">
        <v>73443</v>
      </c>
      <c r="B3715" s="50">
        <v>2016</v>
      </c>
      <c r="C3715" s="50" t="str">
        <f t="shared" ref="C3715:C3778" si="58">A3715&amp;B3715</f>
        <v>734432016</v>
      </c>
      <c r="D3715" s="50">
        <f>VLOOKUP(A3715,CATMUN!$B$2:$G$1123,6,0)</f>
        <v>14</v>
      </c>
      <c r="E3715" s="50" t="s">
        <v>2048</v>
      </c>
      <c r="F3715" s="50">
        <v>266697519</v>
      </c>
      <c r="G3715" s="50">
        <v>218762448</v>
      </c>
    </row>
    <row r="3716" spans="1:7" x14ac:dyDescent="0.2">
      <c r="A3716" s="50">
        <v>73443</v>
      </c>
      <c r="B3716" s="50">
        <v>2017</v>
      </c>
      <c r="C3716" s="50" t="str">
        <f t="shared" si="58"/>
        <v>734432017</v>
      </c>
      <c r="D3716" s="50">
        <f>VLOOKUP(A3716,CATMUN!$B$2:$G$1123,6,0)</f>
        <v>14</v>
      </c>
      <c r="E3716" s="50" t="s">
        <v>2048</v>
      </c>
      <c r="F3716" s="50">
        <v>241731</v>
      </c>
      <c r="G3716" s="50">
        <v>181327</v>
      </c>
    </row>
    <row r="3717" spans="1:7" x14ac:dyDescent="0.2">
      <c r="A3717" s="50">
        <v>73443</v>
      </c>
      <c r="B3717" s="50">
        <v>2018</v>
      </c>
      <c r="C3717" s="50" t="str">
        <f t="shared" si="58"/>
        <v>734432018</v>
      </c>
      <c r="D3717" s="50">
        <f>VLOOKUP(A3717,CATMUN!$B$2:$G$1123,6,0)</f>
        <v>14</v>
      </c>
      <c r="E3717" s="50" t="s">
        <v>2048</v>
      </c>
      <c r="F3717" s="50">
        <v>251953642</v>
      </c>
      <c r="G3717" s="50">
        <v>221394400</v>
      </c>
    </row>
    <row r="3718" spans="1:7" x14ac:dyDescent="0.2">
      <c r="A3718" s="50">
        <v>73449</v>
      </c>
      <c r="B3718" s="50">
        <v>2015</v>
      </c>
      <c r="C3718" s="50" t="str">
        <f t="shared" si="58"/>
        <v>734492015</v>
      </c>
      <c r="D3718" s="50">
        <f>VLOOKUP(A3718,CATMUN!$B$2:$G$1123,6,0)</f>
        <v>6</v>
      </c>
      <c r="E3718" s="50" t="s">
        <v>2049</v>
      </c>
      <c r="F3718" s="50">
        <v>345400.38</v>
      </c>
      <c r="G3718" s="50">
        <v>338773.03129999997</v>
      </c>
    </row>
    <row r="3719" spans="1:7" x14ac:dyDescent="0.2">
      <c r="A3719" s="50">
        <v>73449</v>
      </c>
      <c r="B3719" s="50">
        <v>2016</v>
      </c>
      <c r="C3719" s="50" t="str">
        <f t="shared" si="58"/>
        <v>734492016</v>
      </c>
      <c r="D3719" s="50">
        <f>VLOOKUP(A3719,CATMUN!$B$2:$G$1123,6,0)</f>
        <v>6</v>
      </c>
      <c r="E3719" s="50" t="s">
        <v>2049</v>
      </c>
      <c r="F3719" s="50">
        <v>328373815.30000001</v>
      </c>
      <c r="G3719" s="50">
        <v>218762448</v>
      </c>
    </row>
    <row r="3720" spans="1:7" x14ac:dyDescent="0.2">
      <c r="A3720" s="50">
        <v>73449</v>
      </c>
      <c r="B3720" s="50">
        <v>2017</v>
      </c>
      <c r="C3720" s="50" t="str">
        <f t="shared" si="58"/>
        <v>734492017</v>
      </c>
      <c r="D3720" s="50">
        <f>VLOOKUP(A3720,CATMUN!$B$2:$G$1123,6,0)</f>
        <v>6</v>
      </c>
      <c r="E3720" s="50" t="s">
        <v>2049</v>
      </c>
      <c r="F3720" s="50">
        <v>353451.36</v>
      </c>
      <c r="G3720" s="50">
        <v>181327</v>
      </c>
    </row>
    <row r="3721" spans="1:7" x14ac:dyDescent="0.2">
      <c r="A3721" s="50">
        <v>73449</v>
      </c>
      <c r="B3721" s="50">
        <v>2018</v>
      </c>
      <c r="C3721" s="50" t="str">
        <f t="shared" si="58"/>
        <v>734492018</v>
      </c>
      <c r="D3721" s="50">
        <f>VLOOKUP(A3721,CATMUN!$B$2:$G$1123,6,0)</f>
        <v>6</v>
      </c>
      <c r="E3721" s="50" t="s">
        <v>2049</v>
      </c>
      <c r="F3721" s="50">
        <v>356302050</v>
      </c>
      <c r="G3721" s="50">
        <v>221394400</v>
      </c>
    </row>
    <row r="3722" spans="1:7" x14ac:dyDescent="0.2">
      <c r="A3722" s="50">
        <v>73461</v>
      </c>
      <c r="B3722" s="50">
        <v>2015</v>
      </c>
      <c r="C3722" s="50" t="str">
        <f t="shared" si="58"/>
        <v>734612015</v>
      </c>
      <c r="D3722" s="50">
        <f>VLOOKUP(A3722,CATMUN!$B$2:$G$1123,6,0)</f>
        <v>15</v>
      </c>
      <c r="E3722" s="50" t="s">
        <v>2050</v>
      </c>
      <c r="F3722" s="50">
        <v>4439</v>
      </c>
      <c r="G3722" s="50">
        <v>23350.427729999999</v>
      </c>
    </row>
    <row r="3723" spans="1:7" x14ac:dyDescent="0.2">
      <c r="A3723" s="50">
        <v>73461</v>
      </c>
      <c r="B3723" s="50">
        <v>2016</v>
      </c>
      <c r="C3723" s="50" t="str">
        <f t="shared" si="58"/>
        <v>734612016</v>
      </c>
      <c r="D3723" s="50">
        <f>VLOOKUP(A3723,CATMUN!$B$2:$G$1123,6,0)</f>
        <v>15</v>
      </c>
      <c r="E3723" s="50" t="s">
        <v>2050</v>
      </c>
      <c r="F3723" s="50">
        <v>3166598</v>
      </c>
      <c r="G3723" s="50">
        <v>25866452</v>
      </c>
    </row>
    <row r="3724" spans="1:7" x14ac:dyDescent="0.2">
      <c r="A3724" s="50">
        <v>73461</v>
      </c>
      <c r="B3724" s="50">
        <v>2017</v>
      </c>
      <c r="C3724" s="50" t="str">
        <f t="shared" si="58"/>
        <v>734612017</v>
      </c>
      <c r="D3724" s="50">
        <f>VLOOKUP(A3724,CATMUN!$B$2:$G$1123,6,0)</f>
        <v>15</v>
      </c>
      <c r="E3724" s="50" t="s">
        <v>2050</v>
      </c>
      <c r="F3724" s="50">
        <v>3720</v>
      </c>
      <c r="G3724" s="50">
        <v>38136.226560000003</v>
      </c>
    </row>
    <row r="3725" spans="1:7" x14ac:dyDescent="0.2">
      <c r="A3725" s="50">
        <v>73461</v>
      </c>
      <c r="B3725" s="50">
        <v>2018</v>
      </c>
      <c r="C3725" s="50" t="str">
        <f t="shared" si="58"/>
        <v>734612018</v>
      </c>
      <c r="D3725" s="50">
        <f>VLOOKUP(A3725,CATMUN!$B$2:$G$1123,6,0)</f>
        <v>15</v>
      </c>
      <c r="E3725" s="50" t="s">
        <v>2050</v>
      </c>
      <c r="F3725" s="50">
        <v>4464960</v>
      </c>
      <c r="G3725" s="50">
        <v>27791024</v>
      </c>
    </row>
    <row r="3726" spans="1:7" x14ac:dyDescent="0.2">
      <c r="A3726" s="50">
        <v>73483</v>
      </c>
      <c r="B3726" s="50">
        <v>2015</v>
      </c>
      <c r="C3726" s="50" t="str">
        <f t="shared" si="58"/>
        <v>734832015</v>
      </c>
      <c r="D3726" s="50">
        <f>VLOOKUP(A3726,CATMUN!$B$2:$G$1123,6,0)</f>
        <v>15</v>
      </c>
      <c r="E3726" s="50" t="s">
        <v>2051</v>
      </c>
      <c r="F3726" s="50">
        <v>27222</v>
      </c>
      <c r="G3726" s="50">
        <v>23350.427729999999</v>
      </c>
    </row>
    <row r="3727" spans="1:7" x14ac:dyDescent="0.2">
      <c r="A3727" s="50">
        <v>73483</v>
      </c>
      <c r="B3727" s="50">
        <v>2016</v>
      </c>
      <c r="C3727" s="50" t="str">
        <f t="shared" si="58"/>
        <v>734832016</v>
      </c>
      <c r="D3727" s="50">
        <f>VLOOKUP(A3727,CATMUN!$B$2:$G$1123,6,0)</f>
        <v>15</v>
      </c>
      <c r="E3727" s="50" t="s">
        <v>2051</v>
      </c>
      <c r="F3727" s="50">
        <v>25476996</v>
      </c>
      <c r="G3727" s="50">
        <v>25866452</v>
      </c>
    </row>
    <row r="3728" spans="1:7" x14ac:dyDescent="0.2">
      <c r="A3728" s="50">
        <v>73483</v>
      </c>
      <c r="B3728" s="50">
        <v>2017</v>
      </c>
      <c r="C3728" s="50" t="str">
        <f t="shared" si="58"/>
        <v>734832017</v>
      </c>
      <c r="D3728" s="50">
        <f>VLOOKUP(A3728,CATMUN!$B$2:$G$1123,6,0)</f>
        <v>15</v>
      </c>
      <c r="E3728" s="50" t="s">
        <v>2051</v>
      </c>
      <c r="F3728" s="50">
        <v>24788</v>
      </c>
      <c r="G3728" s="50">
        <v>38136.226560000003</v>
      </c>
    </row>
    <row r="3729" spans="1:7" x14ac:dyDescent="0.2">
      <c r="A3729" s="50">
        <v>73483</v>
      </c>
      <c r="B3729" s="50">
        <v>2018</v>
      </c>
      <c r="C3729" s="50" t="str">
        <f t="shared" si="58"/>
        <v>734832018</v>
      </c>
      <c r="D3729" s="50">
        <f>VLOOKUP(A3729,CATMUN!$B$2:$G$1123,6,0)</f>
        <v>15</v>
      </c>
      <c r="E3729" s="50" t="s">
        <v>2051</v>
      </c>
      <c r="F3729" s="50">
        <v>26655839</v>
      </c>
      <c r="G3729" s="50">
        <v>27791024</v>
      </c>
    </row>
    <row r="3730" spans="1:7" x14ac:dyDescent="0.2">
      <c r="A3730" s="50">
        <v>73504</v>
      </c>
      <c r="B3730" s="50">
        <v>2015</v>
      </c>
      <c r="C3730" s="50" t="str">
        <f t="shared" si="58"/>
        <v>735042015</v>
      </c>
      <c r="D3730" s="50">
        <f>VLOOKUP(A3730,CATMUN!$B$2:$G$1123,6,0)</f>
        <v>15</v>
      </c>
      <c r="E3730" s="50" t="s">
        <v>2052</v>
      </c>
      <c r="F3730" s="50">
        <v>22797</v>
      </c>
      <c r="G3730" s="50">
        <v>23350.427729999999</v>
      </c>
    </row>
    <row r="3731" spans="1:7" x14ac:dyDescent="0.2">
      <c r="A3731" s="50">
        <v>73504</v>
      </c>
      <c r="B3731" s="50">
        <v>2016</v>
      </c>
      <c r="C3731" s="50" t="str">
        <f t="shared" si="58"/>
        <v>735042016</v>
      </c>
      <c r="D3731" s="50">
        <f>VLOOKUP(A3731,CATMUN!$B$2:$G$1123,6,0)</f>
        <v>15</v>
      </c>
      <c r="E3731" s="50" t="s">
        <v>2052</v>
      </c>
      <c r="F3731" s="50">
        <v>20494655</v>
      </c>
      <c r="G3731" s="50">
        <v>25866452</v>
      </c>
    </row>
    <row r="3732" spans="1:7" x14ac:dyDescent="0.2">
      <c r="A3732" s="50">
        <v>73504</v>
      </c>
      <c r="B3732" s="50">
        <v>2017</v>
      </c>
      <c r="C3732" s="50" t="str">
        <f t="shared" si="58"/>
        <v>735042017</v>
      </c>
      <c r="D3732" s="50">
        <f>VLOOKUP(A3732,CATMUN!$B$2:$G$1123,6,0)</f>
        <v>15</v>
      </c>
      <c r="E3732" s="50" t="s">
        <v>2052</v>
      </c>
      <c r="F3732" s="50">
        <v>14770</v>
      </c>
      <c r="G3732" s="50">
        <v>38136.226560000003</v>
      </c>
    </row>
    <row r="3733" spans="1:7" x14ac:dyDescent="0.2">
      <c r="A3733" s="50">
        <v>73504</v>
      </c>
      <c r="B3733" s="50">
        <v>2018</v>
      </c>
      <c r="C3733" s="50" t="str">
        <f t="shared" si="58"/>
        <v>735042018</v>
      </c>
      <c r="D3733" s="50">
        <f>VLOOKUP(A3733,CATMUN!$B$2:$G$1123,6,0)</f>
        <v>15</v>
      </c>
      <c r="E3733" s="50" t="s">
        <v>2052</v>
      </c>
      <c r="F3733" s="50">
        <v>21331581</v>
      </c>
      <c r="G3733" s="50">
        <v>27791024</v>
      </c>
    </row>
    <row r="3734" spans="1:7" x14ac:dyDescent="0.2">
      <c r="A3734" s="50">
        <v>73520</v>
      </c>
      <c r="B3734" s="50">
        <v>2015</v>
      </c>
      <c r="C3734" s="50" t="str">
        <f t="shared" si="58"/>
        <v>735202015</v>
      </c>
      <c r="D3734" s="50">
        <f>VLOOKUP(A3734,CATMUN!$B$2:$G$1123,6,0)</f>
        <v>14</v>
      </c>
      <c r="E3734" s="50" t="s">
        <v>2053</v>
      </c>
      <c r="F3734" s="50">
        <v>10858.46</v>
      </c>
      <c r="G3734" s="50">
        <v>338773.03129999997</v>
      </c>
    </row>
    <row r="3735" spans="1:7" x14ac:dyDescent="0.2">
      <c r="A3735" s="50">
        <v>73520</v>
      </c>
      <c r="B3735" s="50">
        <v>2016</v>
      </c>
      <c r="C3735" s="50" t="str">
        <f t="shared" si="58"/>
        <v>735202016</v>
      </c>
      <c r="D3735" s="50">
        <f>VLOOKUP(A3735,CATMUN!$B$2:$G$1123,6,0)</f>
        <v>14</v>
      </c>
      <c r="E3735" s="50" t="s">
        <v>2053</v>
      </c>
      <c r="F3735" s="50">
        <v>12271859</v>
      </c>
      <c r="G3735" s="50">
        <v>218762448</v>
      </c>
    </row>
    <row r="3736" spans="1:7" x14ac:dyDescent="0.2">
      <c r="A3736" s="50">
        <v>73520</v>
      </c>
      <c r="B3736" s="50">
        <v>2017</v>
      </c>
      <c r="C3736" s="50" t="str">
        <f t="shared" si="58"/>
        <v>735202017</v>
      </c>
      <c r="D3736" s="50">
        <f>VLOOKUP(A3736,CATMUN!$B$2:$G$1123,6,0)</f>
        <v>14</v>
      </c>
      <c r="E3736" s="50" t="s">
        <v>2053</v>
      </c>
      <c r="F3736" s="50">
        <v>9476.83</v>
      </c>
      <c r="G3736" s="50">
        <v>181327</v>
      </c>
    </row>
    <row r="3737" spans="1:7" x14ac:dyDescent="0.2">
      <c r="A3737" s="50">
        <v>73520</v>
      </c>
      <c r="B3737" s="50">
        <v>2018</v>
      </c>
      <c r="C3737" s="50" t="str">
        <f t="shared" si="58"/>
        <v>735202018</v>
      </c>
      <c r="D3737" s="50">
        <f>VLOOKUP(A3737,CATMUN!$B$2:$G$1123,6,0)</f>
        <v>14</v>
      </c>
      <c r="E3737" s="50" t="s">
        <v>2053</v>
      </c>
      <c r="F3737" s="50">
        <v>11392692</v>
      </c>
      <c r="G3737" s="50">
        <v>221394400</v>
      </c>
    </row>
    <row r="3738" spans="1:7" x14ac:dyDescent="0.2">
      <c r="A3738" s="50">
        <v>73547</v>
      </c>
      <c r="B3738" s="50">
        <v>2015</v>
      </c>
      <c r="C3738" s="50" t="str">
        <f t="shared" si="58"/>
        <v>735472015</v>
      </c>
      <c r="D3738" s="50">
        <f>VLOOKUP(A3738,CATMUN!$B$2:$G$1123,6,0)</f>
        <v>15</v>
      </c>
      <c r="E3738" s="50" t="s">
        <v>2054</v>
      </c>
      <c r="F3738" s="50">
        <v>42349</v>
      </c>
      <c r="G3738" s="50">
        <v>23350.427729999999</v>
      </c>
    </row>
    <row r="3739" spans="1:7" x14ac:dyDescent="0.2">
      <c r="A3739" s="50">
        <v>73547</v>
      </c>
      <c r="B3739" s="50">
        <v>2016</v>
      </c>
      <c r="C3739" s="50" t="str">
        <f t="shared" si="58"/>
        <v>735472016</v>
      </c>
      <c r="D3739" s="50">
        <f>VLOOKUP(A3739,CATMUN!$B$2:$G$1123,6,0)</f>
        <v>15</v>
      </c>
      <c r="E3739" s="50" t="s">
        <v>2054</v>
      </c>
      <c r="F3739" s="50">
        <v>95927155</v>
      </c>
      <c r="G3739" s="50">
        <v>25866452</v>
      </c>
    </row>
    <row r="3740" spans="1:7" x14ac:dyDescent="0.2">
      <c r="A3740" s="50">
        <v>73547</v>
      </c>
      <c r="B3740" s="50">
        <v>2017</v>
      </c>
      <c r="C3740" s="50" t="str">
        <f t="shared" si="58"/>
        <v>735472017</v>
      </c>
      <c r="D3740" s="50">
        <f>VLOOKUP(A3740,CATMUN!$B$2:$G$1123,6,0)</f>
        <v>15</v>
      </c>
      <c r="E3740" s="50" t="s">
        <v>2054</v>
      </c>
      <c r="F3740" s="50">
        <v>27937</v>
      </c>
      <c r="G3740" s="50">
        <v>38136.226560000003</v>
      </c>
    </row>
    <row r="3741" spans="1:7" x14ac:dyDescent="0.2">
      <c r="A3741" s="50">
        <v>73547</v>
      </c>
      <c r="B3741" s="50">
        <v>2018</v>
      </c>
      <c r="C3741" s="50" t="str">
        <f t="shared" si="58"/>
        <v>735472018</v>
      </c>
      <c r="D3741" s="50">
        <f>VLOOKUP(A3741,CATMUN!$B$2:$G$1123,6,0)</f>
        <v>15</v>
      </c>
      <c r="E3741" s="50" t="s">
        <v>2054</v>
      </c>
      <c r="F3741" s="50">
        <v>66555970</v>
      </c>
      <c r="G3741" s="50">
        <v>27791024</v>
      </c>
    </row>
    <row r="3742" spans="1:7" x14ac:dyDescent="0.2">
      <c r="A3742" s="50">
        <v>73555</v>
      </c>
      <c r="B3742" s="50">
        <v>2015</v>
      </c>
      <c r="C3742" s="50" t="str">
        <f t="shared" si="58"/>
        <v>735552015</v>
      </c>
      <c r="D3742" s="50">
        <f>VLOOKUP(A3742,CATMUN!$B$2:$G$1123,6,0)</f>
        <v>15</v>
      </c>
      <c r="E3742" s="50" t="s">
        <v>2055</v>
      </c>
      <c r="F3742" s="50">
        <v>22320.95</v>
      </c>
      <c r="G3742" s="50">
        <v>23350.427729999999</v>
      </c>
    </row>
    <row r="3743" spans="1:7" x14ac:dyDescent="0.2">
      <c r="A3743" s="50">
        <v>73555</v>
      </c>
      <c r="B3743" s="50">
        <v>2016</v>
      </c>
      <c r="C3743" s="50" t="str">
        <f t="shared" si="58"/>
        <v>735552016</v>
      </c>
      <c r="D3743" s="50">
        <f>VLOOKUP(A3743,CATMUN!$B$2:$G$1123,6,0)</f>
        <v>15</v>
      </c>
      <c r="E3743" s="50" t="s">
        <v>2055</v>
      </c>
      <c r="F3743" s="50">
        <v>30542207</v>
      </c>
      <c r="G3743" s="50">
        <v>25866452</v>
      </c>
    </row>
    <row r="3744" spans="1:7" x14ac:dyDescent="0.2">
      <c r="A3744" s="50">
        <v>73555</v>
      </c>
      <c r="B3744" s="50">
        <v>2017</v>
      </c>
      <c r="C3744" s="50" t="str">
        <f t="shared" si="58"/>
        <v>735552017</v>
      </c>
      <c r="D3744" s="50">
        <f>VLOOKUP(A3744,CATMUN!$B$2:$G$1123,6,0)</f>
        <v>15</v>
      </c>
      <c r="E3744" s="50" t="s">
        <v>2055</v>
      </c>
      <c r="F3744" s="50">
        <v>36410</v>
      </c>
      <c r="G3744" s="50">
        <v>38136.226560000003</v>
      </c>
    </row>
    <row r="3745" spans="1:7" x14ac:dyDescent="0.2">
      <c r="A3745" s="50">
        <v>73555</v>
      </c>
      <c r="B3745" s="50">
        <v>2018</v>
      </c>
      <c r="C3745" s="50" t="str">
        <f t="shared" si="58"/>
        <v>735552018</v>
      </c>
      <c r="D3745" s="50">
        <f>VLOOKUP(A3745,CATMUN!$B$2:$G$1123,6,0)</f>
        <v>15</v>
      </c>
      <c r="E3745" s="50" t="s">
        <v>2055</v>
      </c>
      <c r="F3745" s="50">
        <v>34767340</v>
      </c>
      <c r="G3745" s="50">
        <v>27791024</v>
      </c>
    </row>
    <row r="3746" spans="1:7" x14ac:dyDescent="0.2">
      <c r="A3746" s="50">
        <v>73563</v>
      </c>
      <c r="B3746" s="50">
        <v>2015</v>
      </c>
      <c r="C3746" s="50" t="str">
        <f t="shared" si="58"/>
        <v>735632015</v>
      </c>
      <c r="D3746" s="50">
        <f>VLOOKUP(A3746,CATMUN!$B$2:$G$1123,6,0)</f>
        <v>15</v>
      </c>
      <c r="E3746" s="50" t="s">
        <v>2056</v>
      </c>
      <c r="F3746" s="50">
        <v>6657</v>
      </c>
      <c r="G3746" s="50">
        <v>18925.23633</v>
      </c>
    </row>
    <row r="3747" spans="1:7" x14ac:dyDescent="0.2">
      <c r="A3747" s="50">
        <v>73563</v>
      </c>
      <c r="B3747" s="50">
        <v>2016</v>
      </c>
      <c r="C3747" s="50" t="str">
        <f t="shared" si="58"/>
        <v>735632016</v>
      </c>
      <c r="D3747" s="50">
        <f>VLOOKUP(A3747,CATMUN!$B$2:$G$1123,6,0)</f>
        <v>15</v>
      </c>
      <c r="E3747" s="50" t="s">
        <v>2056</v>
      </c>
      <c r="F3747" s="50">
        <v>8780338</v>
      </c>
      <c r="G3747" s="50">
        <v>28165158</v>
      </c>
    </row>
    <row r="3748" spans="1:7" x14ac:dyDescent="0.2">
      <c r="A3748" s="50">
        <v>73563</v>
      </c>
      <c r="B3748" s="50">
        <v>2017</v>
      </c>
      <c r="C3748" s="50" t="str">
        <f t="shared" si="58"/>
        <v>735632017</v>
      </c>
      <c r="D3748" s="50">
        <f>VLOOKUP(A3748,CATMUN!$B$2:$G$1123,6,0)</f>
        <v>15</v>
      </c>
      <c r="E3748" s="50" t="s">
        <v>2056</v>
      </c>
      <c r="F3748" s="50">
        <v>5814</v>
      </c>
      <c r="G3748" s="50">
        <v>16446.85742</v>
      </c>
    </row>
    <row r="3749" spans="1:7" x14ac:dyDescent="0.2">
      <c r="A3749" s="50">
        <v>73563</v>
      </c>
      <c r="B3749" s="50">
        <v>2018</v>
      </c>
      <c r="C3749" s="50" t="str">
        <f t="shared" si="58"/>
        <v>735632018</v>
      </c>
      <c r="D3749" s="50">
        <f>VLOOKUP(A3749,CATMUN!$B$2:$G$1123,6,0)</f>
        <v>15</v>
      </c>
      <c r="E3749" s="50" t="s">
        <v>2056</v>
      </c>
      <c r="F3749" s="50">
        <v>9707116</v>
      </c>
      <c r="G3749" s="50">
        <v>31061434</v>
      </c>
    </row>
    <row r="3750" spans="1:7" x14ac:dyDescent="0.2">
      <c r="A3750" s="50">
        <v>73585</v>
      </c>
      <c r="B3750" s="50">
        <v>2015</v>
      </c>
      <c r="C3750" s="50" t="str">
        <f t="shared" si="58"/>
        <v>735852015</v>
      </c>
      <c r="D3750" s="50">
        <f>VLOOKUP(A3750,CATMUN!$B$2:$G$1123,6,0)</f>
        <v>14</v>
      </c>
      <c r="E3750" s="50" t="s">
        <v>2057</v>
      </c>
      <c r="F3750" s="50">
        <v>86183</v>
      </c>
      <c r="G3750" s="50">
        <v>505977.6875</v>
      </c>
    </row>
    <row r="3751" spans="1:7" x14ac:dyDescent="0.2">
      <c r="A3751" s="50">
        <v>73585</v>
      </c>
      <c r="B3751" s="50">
        <v>2016</v>
      </c>
      <c r="C3751" s="50" t="str">
        <f t="shared" si="58"/>
        <v>735852016</v>
      </c>
      <c r="D3751" s="50">
        <f>VLOOKUP(A3751,CATMUN!$B$2:$G$1123,6,0)</f>
        <v>14</v>
      </c>
      <c r="E3751" s="50" t="s">
        <v>2057</v>
      </c>
      <c r="F3751" s="50">
        <v>67003241</v>
      </c>
      <c r="G3751" s="50">
        <v>530633504</v>
      </c>
    </row>
    <row r="3752" spans="1:7" x14ac:dyDescent="0.2">
      <c r="A3752" s="50">
        <v>73585</v>
      </c>
      <c r="B3752" s="50">
        <v>2017</v>
      </c>
      <c r="C3752" s="50" t="str">
        <f t="shared" si="58"/>
        <v>735852017</v>
      </c>
      <c r="D3752" s="50">
        <f>VLOOKUP(A3752,CATMUN!$B$2:$G$1123,6,0)</f>
        <v>14</v>
      </c>
      <c r="E3752" s="50" t="s">
        <v>2057</v>
      </c>
      <c r="F3752" s="50">
        <v>72674</v>
      </c>
      <c r="G3752" s="50">
        <v>444938.46879999997</v>
      </c>
    </row>
    <row r="3753" spans="1:7" x14ac:dyDescent="0.2">
      <c r="A3753" s="50">
        <v>73585</v>
      </c>
      <c r="B3753" s="50">
        <v>2018</v>
      </c>
      <c r="C3753" s="50" t="str">
        <f t="shared" si="58"/>
        <v>735852018</v>
      </c>
      <c r="D3753" s="50">
        <f>VLOOKUP(A3753,CATMUN!$B$2:$G$1123,6,0)</f>
        <v>14</v>
      </c>
      <c r="E3753" s="50" t="s">
        <v>2057</v>
      </c>
      <c r="F3753" s="50">
        <v>70860479</v>
      </c>
      <c r="G3753" s="50">
        <v>529757888</v>
      </c>
    </row>
    <row r="3754" spans="1:7" x14ac:dyDescent="0.2">
      <c r="A3754" s="50">
        <v>73616</v>
      </c>
      <c r="B3754" s="50">
        <v>2015</v>
      </c>
      <c r="C3754" s="50" t="str">
        <f t="shared" si="58"/>
        <v>736162015</v>
      </c>
      <c r="D3754" s="50">
        <f>VLOOKUP(A3754,CATMUN!$B$2:$G$1123,6,0)</f>
        <v>15</v>
      </c>
      <c r="E3754" s="50" t="s">
        <v>2058</v>
      </c>
      <c r="F3754" s="50">
        <v>34331</v>
      </c>
      <c r="G3754" s="50">
        <v>23350.427729999999</v>
      </c>
    </row>
    <row r="3755" spans="1:7" x14ac:dyDescent="0.2">
      <c r="A3755" s="50">
        <v>73616</v>
      </c>
      <c r="B3755" s="50">
        <v>2016</v>
      </c>
      <c r="C3755" s="50" t="str">
        <f t="shared" si="58"/>
        <v>736162016</v>
      </c>
      <c r="D3755" s="50">
        <f>VLOOKUP(A3755,CATMUN!$B$2:$G$1123,6,0)</f>
        <v>15</v>
      </c>
      <c r="E3755" s="50" t="s">
        <v>2058</v>
      </c>
      <c r="F3755" s="50">
        <v>47747140</v>
      </c>
      <c r="G3755" s="50">
        <v>25866452</v>
      </c>
    </row>
    <row r="3756" spans="1:7" x14ac:dyDescent="0.2">
      <c r="A3756" s="50">
        <v>73616</v>
      </c>
      <c r="B3756" s="50">
        <v>2017</v>
      </c>
      <c r="C3756" s="50" t="str">
        <f t="shared" si="58"/>
        <v>736162017</v>
      </c>
      <c r="D3756" s="50">
        <f>VLOOKUP(A3756,CATMUN!$B$2:$G$1123,6,0)</f>
        <v>15</v>
      </c>
      <c r="E3756" s="50" t="s">
        <v>2058</v>
      </c>
      <c r="F3756" s="50">
        <v>36784</v>
      </c>
      <c r="G3756" s="50">
        <v>38136.226560000003</v>
      </c>
    </row>
    <row r="3757" spans="1:7" x14ac:dyDescent="0.2">
      <c r="A3757" s="50">
        <v>73616</v>
      </c>
      <c r="B3757" s="50">
        <v>2018</v>
      </c>
      <c r="C3757" s="50" t="str">
        <f t="shared" si="58"/>
        <v>736162018</v>
      </c>
      <c r="D3757" s="50">
        <f>VLOOKUP(A3757,CATMUN!$B$2:$G$1123,6,0)</f>
        <v>15</v>
      </c>
      <c r="E3757" s="50" t="s">
        <v>2058</v>
      </c>
      <c r="F3757" s="50">
        <v>26525339</v>
      </c>
      <c r="G3757" s="50">
        <v>27791024</v>
      </c>
    </row>
    <row r="3758" spans="1:7" x14ac:dyDescent="0.2">
      <c r="A3758" s="50">
        <v>73622</v>
      </c>
      <c r="B3758" s="50">
        <v>2015</v>
      </c>
      <c r="C3758" s="50" t="str">
        <f t="shared" si="58"/>
        <v>736222015</v>
      </c>
      <c r="D3758" s="50">
        <f>VLOOKUP(A3758,CATMUN!$B$2:$G$1123,6,0)</f>
        <v>15</v>
      </c>
      <c r="E3758" s="50" t="s">
        <v>2059</v>
      </c>
      <c r="F3758" s="50">
        <v>25185</v>
      </c>
      <c r="G3758" s="50">
        <v>23350.427729999999</v>
      </c>
    </row>
    <row r="3759" spans="1:7" x14ac:dyDescent="0.2">
      <c r="A3759" s="50">
        <v>73622</v>
      </c>
      <c r="B3759" s="50">
        <v>2016</v>
      </c>
      <c r="C3759" s="50" t="str">
        <f t="shared" si="58"/>
        <v>736222016</v>
      </c>
      <c r="D3759" s="50">
        <f>VLOOKUP(A3759,CATMUN!$B$2:$G$1123,6,0)</f>
        <v>15</v>
      </c>
      <c r="E3759" s="50" t="s">
        <v>2059</v>
      </c>
      <c r="F3759" s="50">
        <v>10130325</v>
      </c>
      <c r="G3759" s="50">
        <v>25866452</v>
      </c>
    </row>
    <row r="3760" spans="1:7" x14ac:dyDescent="0.2">
      <c r="A3760" s="50">
        <v>73622</v>
      </c>
      <c r="B3760" s="50">
        <v>2017</v>
      </c>
      <c r="C3760" s="50" t="str">
        <f t="shared" si="58"/>
        <v>736222017</v>
      </c>
      <c r="D3760" s="50">
        <f>VLOOKUP(A3760,CATMUN!$B$2:$G$1123,6,0)</f>
        <v>15</v>
      </c>
      <c r="E3760" s="50" t="s">
        <v>2059</v>
      </c>
      <c r="F3760" s="50">
        <v>6279</v>
      </c>
      <c r="G3760" s="50">
        <v>38136.226560000003</v>
      </c>
    </row>
    <row r="3761" spans="1:7" x14ac:dyDescent="0.2">
      <c r="A3761" s="50">
        <v>73622</v>
      </c>
      <c r="B3761" s="50">
        <v>2018</v>
      </c>
      <c r="C3761" s="50" t="str">
        <f t="shared" si="58"/>
        <v>736222018</v>
      </c>
      <c r="D3761" s="50">
        <f>VLOOKUP(A3761,CATMUN!$B$2:$G$1123,6,0)</f>
        <v>15</v>
      </c>
      <c r="E3761" s="50" t="s">
        <v>2059</v>
      </c>
      <c r="F3761" s="50">
        <v>5955000</v>
      </c>
      <c r="G3761" s="50">
        <v>27791024</v>
      </c>
    </row>
    <row r="3762" spans="1:7" x14ac:dyDescent="0.2">
      <c r="A3762" s="50">
        <v>73624</v>
      </c>
      <c r="B3762" s="50">
        <v>2015</v>
      </c>
      <c r="C3762" s="50" t="str">
        <f t="shared" si="58"/>
        <v>736242015</v>
      </c>
      <c r="D3762" s="50">
        <f>VLOOKUP(A3762,CATMUN!$B$2:$G$1123,6,0)</f>
        <v>15</v>
      </c>
      <c r="E3762" s="50" t="s">
        <v>2060</v>
      </c>
      <c r="F3762" s="50">
        <v>14025</v>
      </c>
      <c r="G3762" s="50">
        <v>100012.99219999999</v>
      </c>
    </row>
    <row r="3763" spans="1:7" x14ac:dyDescent="0.2">
      <c r="A3763" s="50">
        <v>73624</v>
      </c>
      <c r="B3763" s="50">
        <v>2016</v>
      </c>
      <c r="C3763" s="50" t="str">
        <f t="shared" si="58"/>
        <v>736242016</v>
      </c>
      <c r="D3763" s="50">
        <f>VLOOKUP(A3763,CATMUN!$B$2:$G$1123,6,0)</f>
        <v>15</v>
      </c>
      <c r="E3763" s="50" t="s">
        <v>2060</v>
      </c>
      <c r="F3763" s="50">
        <v>21948743</v>
      </c>
      <c r="G3763" s="50">
        <v>89622032</v>
      </c>
    </row>
    <row r="3764" spans="1:7" x14ac:dyDescent="0.2">
      <c r="A3764" s="50">
        <v>73624</v>
      </c>
      <c r="B3764" s="50">
        <v>2017</v>
      </c>
      <c r="C3764" s="50" t="str">
        <f t="shared" si="58"/>
        <v>736242017</v>
      </c>
      <c r="D3764" s="50">
        <f>VLOOKUP(A3764,CATMUN!$B$2:$G$1123,6,0)</f>
        <v>15</v>
      </c>
      <c r="E3764" s="50" t="s">
        <v>2060</v>
      </c>
      <c r="F3764" s="50">
        <v>12827</v>
      </c>
      <c r="G3764" s="50">
        <v>101419.7031</v>
      </c>
    </row>
    <row r="3765" spans="1:7" x14ac:dyDescent="0.2">
      <c r="A3765" s="50">
        <v>73624</v>
      </c>
      <c r="B3765" s="50">
        <v>2018</v>
      </c>
      <c r="C3765" s="50" t="str">
        <f t="shared" si="58"/>
        <v>736242018</v>
      </c>
      <c r="D3765" s="50">
        <f>VLOOKUP(A3765,CATMUN!$B$2:$G$1123,6,0)</f>
        <v>15</v>
      </c>
      <c r="E3765" s="50" t="s">
        <v>2060</v>
      </c>
      <c r="F3765" s="50">
        <v>31109024</v>
      </c>
      <c r="G3765" s="50">
        <v>135966816</v>
      </c>
    </row>
    <row r="3766" spans="1:7" x14ac:dyDescent="0.2">
      <c r="A3766" s="50">
        <v>73671</v>
      </c>
      <c r="B3766" s="50">
        <v>2015</v>
      </c>
      <c r="C3766" s="50" t="str">
        <f t="shared" si="58"/>
        <v>736712015</v>
      </c>
      <c r="D3766" s="50">
        <f>VLOOKUP(A3766,CATMUN!$B$2:$G$1123,6,0)</f>
        <v>14</v>
      </c>
      <c r="E3766" s="50" t="s">
        <v>2061</v>
      </c>
      <c r="F3766" s="50">
        <v>74050.39</v>
      </c>
      <c r="G3766" s="50">
        <v>338773.03129999997</v>
      </c>
    </row>
    <row r="3767" spans="1:7" x14ac:dyDescent="0.2">
      <c r="A3767" s="50">
        <v>73671</v>
      </c>
      <c r="B3767" s="50">
        <v>2016</v>
      </c>
      <c r="C3767" s="50" t="str">
        <f t="shared" si="58"/>
        <v>736712016</v>
      </c>
      <c r="D3767" s="50">
        <f>VLOOKUP(A3767,CATMUN!$B$2:$G$1123,6,0)</f>
        <v>14</v>
      </c>
      <c r="E3767" s="50" t="s">
        <v>2061</v>
      </c>
      <c r="F3767" s="50">
        <v>116815034</v>
      </c>
      <c r="G3767" s="50">
        <v>218762448</v>
      </c>
    </row>
    <row r="3768" spans="1:7" x14ac:dyDescent="0.2">
      <c r="A3768" s="50">
        <v>73671</v>
      </c>
      <c r="B3768" s="50">
        <v>2017</v>
      </c>
      <c r="C3768" s="50" t="str">
        <f t="shared" si="58"/>
        <v>736712017</v>
      </c>
      <c r="D3768" s="50">
        <f>VLOOKUP(A3768,CATMUN!$B$2:$G$1123,6,0)</f>
        <v>14</v>
      </c>
      <c r="E3768" s="50" t="s">
        <v>2061</v>
      </c>
      <c r="F3768" s="50">
        <v>57820.74</v>
      </c>
      <c r="G3768" s="50">
        <v>181327</v>
      </c>
    </row>
    <row r="3769" spans="1:7" x14ac:dyDescent="0.2">
      <c r="A3769" s="50">
        <v>73671</v>
      </c>
      <c r="B3769" s="50">
        <v>2018</v>
      </c>
      <c r="C3769" s="50" t="str">
        <f t="shared" si="58"/>
        <v>736712018</v>
      </c>
      <c r="D3769" s="50">
        <f>VLOOKUP(A3769,CATMUN!$B$2:$G$1123,6,0)</f>
        <v>14</v>
      </c>
      <c r="E3769" s="50" t="s">
        <v>2061</v>
      </c>
      <c r="F3769" s="50">
        <v>170414498</v>
      </c>
      <c r="G3769" s="50">
        <v>221394400</v>
      </c>
    </row>
    <row r="3770" spans="1:7" x14ac:dyDescent="0.2">
      <c r="A3770" s="50">
        <v>73675</v>
      </c>
      <c r="B3770" s="50">
        <v>2015</v>
      </c>
      <c r="C3770" s="50" t="str">
        <f t="shared" si="58"/>
        <v>736752015</v>
      </c>
      <c r="D3770" s="50">
        <f>VLOOKUP(A3770,CATMUN!$B$2:$G$1123,6,0)</f>
        <v>15</v>
      </c>
      <c r="E3770" s="50" t="s">
        <v>2062</v>
      </c>
      <c r="F3770" s="50">
        <v>7874.71</v>
      </c>
      <c r="G3770" s="50">
        <v>23350.427729999999</v>
      </c>
    </row>
    <row r="3771" spans="1:7" x14ac:dyDescent="0.2">
      <c r="A3771" s="50">
        <v>73675</v>
      </c>
      <c r="B3771" s="50">
        <v>2016</v>
      </c>
      <c r="C3771" s="50" t="str">
        <f t="shared" si="58"/>
        <v>736752016</v>
      </c>
      <c r="D3771" s="50">
        <f>VLOOKUP(A3771,CATMUN!$B$2:$G$1123,6,0)</f>
        <v>15</v>
      </c>
      <c r="E3771" s="50" t="s">
        <v>2062</v>
      </c>
      <c r="F3771" s="50">
        <v>6842219</v>
      </c>
      <c r="G3771" s="50">
        <v>25866452</v>
      </c>
    </row>
    <row r="3772" spans="1:7" x14ac:dyDescent="0.2">
      <c r="A3772" s="50">
        <v>73675</v>
      </c>
      <c r="B3772" s="50">
        <v>2017</v>
      </c>
      <c r="C3772" s="50" t="str">
        <f t="shared" si="58"/>
        <v>736752017</v>
      </c>
      <c r="D3772" s="50">
        <f>VLOOKUP(A3772,CATMUN!$B$2:$G$1123,6,0)</f>
        <v>15</v>
      </c>
      <c r="E3772" s="50" t="s">
        <v>2062</v>
      </c>
      <c r="F3772" s="50">
        <v>11555.17</v>
      </c>
      <c r="G3772" s="50">
        <v>38136.226560000003</v>
      </c>
    </row>
    <row r="3773" spans="1:7" x14ac:dyDescent="0.2">
      <c r="A3773" s="50">
        <v>73675</v>
      </c>
      <c r="B3773" s="50">
        <v>2018</v>
      </c>
      <c r="C3773" s="50" t="str">
        <f t="shared" si="58"/>
        <v>736752018</v>
      </c>
      <c r="D3773" s="50">
        <f>VLOOKUP(A3773,CATMUN!$B$2:$G$1123,6,0)</f>
        <v>15</v>
      </c>
      <c r="E3773" s="50" t="s">
        <v>2062</v>
      </c>
      <c r="F3773" s="50">
        <v>7933490</v>
      </c>
      <c r="G3773" s="50">
        <v>27791024</v>
      </c>
    </row>
    <row r="3774" spans="1:7" x14ac:dyDescent="0.2">
      <c r="A3774" s="50">
        <v>73678</v>
      </c>
      <c r="B3774" s="50">
        <v>2015</v>
      </c>
      <c r="C3774" s="50" t="str">
        <f t="shared" si="58"/>
        <v>736782015</v>
      </c>
      <c r="D3774" s="50">
        <f>VLOOKUP(A3774,CATMUN!$B$2:$G$1123,6,0)</f>
        <v>15</v>
      </c>
      <c r="E3774" s="50" t="s">
        <v>2063</v>
      </c>
      <c r="F3774" s="50">
        <v>21665</v>
      </c>
      <c r="G3774" s="50">
        <v>23350.427729999999</v>
      </c>
    </row>
    <row r="3775" spans="1:7" x14ac:dyDescent="0.2">
      <c r="A3775" s="50">
        <v>73678</v>
      </c>
      <c r="B3775" s="50">
        <v>2016</v>
      </c>
      <c r="C3775" s="50" t="str">
        <f t="shared" si="58"/>
        <v>736782016</v>
      </c>
      <c r="D3775" s="50">
        <f>VLOOKUP(A3775,CATMUN!$B$2:$G$1123,6,0)</f>
        <v>15</v>
      </c>
      <c r="E3775" s="50" t="s">
        <v>2063</v>
      </c>
      <c r="F3775" s="50">
        <v>24021860</v>
      </c>
      <c r="G3775" s="50">
        <v>25866452</v>
      </c>
    </row>
    <row r="3776" spans="1:7" x14ac:dyDescent="0.2">
      <c r="A3776" s="50">
        <v>73678</v>
      </c>
      <c r="B3776" s="50">
        <v>2017</v>
      </c>
      <c r="C3776" s="50" t="str">
        <f t="shared" si="58"/>
        <v>736782017</v>
      </c>
      <c r="D3776" s="50">
        <f>VLOOKUP(A3776,CATMUN!$B$2:$G$1123,6,0)</f>
        <v>15</v>
      </c>
      <c r="E3776" s="50" t="s">
        <v>2063</v>
      </c>
      <c r="F3776" s="50">
        <v>29004</v>
      </c>
      <c r="G3776" s="50">
        <v>38136.226560000003</v>
      </c>
    </row>
    <row r="3777" spans="1:7" x14ac:dyDescent="0.2">
      <c r="A3777" s="50">
        <v>73678</v>
      </c>
      <c r="B3777" s="50">
        <v>2018</v>
      </c>
      <c r="C3777" s="50" t="str">
        <f t="shared" si="58"/>
        <v>736782018</v>
      </c>
      <c r="D3777" s="50">
        <f>VLOOKUP(A3777,CATMUN!$B$2:$G$1123,6,0)</f>
        <v>15</v>
      </c>
      <c r="E3777" s="50" t="s">
        <v>2063</v>
      </c>
      <c r="F3777" s="50">
        <v>26500166</v>
      </c>
      <c r="G3777" s="50">
        <v>27791024</v>
      </c>
    </row>
    <row r="3778" spans="1:7" x14ac:dyDescent="0.2">
      <c r="A3778" s="50">
        <v>73686</v>
      </c>
      <c r="B3778" s="50">
        <v>2015</v>
      </c>
      <c r="C3778" s="50" t="str">
        <f t="shared" si="58"/>
        <v>736862015</v>
      </c>
      <c r="D3778" s="50">
        <f>VLOOKUP(A3778,CATMUN!$B$2:$G$1123,6,0)</f>
        <v>15</v>
      </c>
      <c r="E3778" s="50" t="s">
        <v>2064</v>
      </c>
      <c r="F3778" s="50">
        <v>2264</v>
      </c>
      <c r="G3778" s="50">
        <v>23350.427729999999</v>
      </c>
    </row>
    <row r="3779" spans="1:7" x14ac:dyDescent="0.2">
      <c r="A3779" s="50">
        <v>73686</v>
      </c>
      <c r="B3779" s="50">
        <v>2016</v>
      </c>
      <c r="C3779" s="50" t="str">
        <f t="shared" ref="C3779:C3842" si="59">A3779&amp;B3779</f>
        <v>736862016</v>
      </c>
      <c r="D3779" s="50">
        <f>VLOOKUP(A3779,CATMUN!$B$2:$G$1123,6,0)</f>
        <v>15</v>
      </c>
      <c r="E3779" s="50" t="s">
        <v>2064</v>
      </c>
      <c r="F3779" s="50">
        <v>2842700</v>
      </c>
      <c r="G3779" s="50">
        <v>25866452</v>
      </c>
    </row>
    <row r="3780" spans="1:7" x14ac:dyDescent="0.2">
      <c r="A3780" s="50">
        <v>73686</v>
      </c>
      <c r="B3780" s="50">
        <v>2017</v>
      </c>
      <c r="C3780" s="50" t="str">
        <f t="shared" si="59"/>
        <v>736862017</v>
      </c>
      <c r="D3780" s="50">
        <f>VLOOKUP(A3780,CATMUN!$B$2:$G$1123,6,0)</f>
        <v>15</v>
      </c>
      <c r="E3780" s="50" t="s">
        <v>2064</v>
      </c>
      <c r="F3780" s="50">
        <v>4600</v>
      </c>
      <c r="G3780" s="50">
        <v>38136.226560000003</v>
      </c>
    </row>
    <row r="3781" spans="1:7" x14ac:dyDescent="0.2">
      <c r="A3781" s="50">
        <v>73686</v>
      </c>
      <c r="B3781" s="50">
        <v>2018</v>
      </c>
      <c r="C3781" s="50" t="str">
        <f t="shared" si="59"/>
        <v>736862018</v>
      </c>
      <c r="D3781" s="50">
        <f>VLOOKUP(A3781,CATMUN!$B$2:$G$1123,6,0)</f>
        <v>15</v>
      </c>
      <c r="E3781" s="50" t="s">
        <v>2064</v>
      </c>
      <c r="F3781" s="50">
        <v>3352763</v>
      </c>
      <c r="G3781" s="50">
        <v>27791024</v>
      </c>
    </row>
    <row r="3782" spans="1:7" x14ac:dyDescent="0.2">
      <c r="A3782" s="50">
        <v>73770</v>
      </c>
      <c r="B3782" s="50">
        <v>2015</v>
      </c>
      <c r="C3782" s="50" t="str">
        <f t="shared" si="59"/>
        <v>737702015</v>
      </c>
      <c r="D3782" s="50">
        <f>VLOOKUP(A3782,CATMUN!$B$2:$G$1123,6,0)</f>
        <v>15</v>
      </c>
      <c r="E3782" s="50" t="s">
        <v>1487</v>
      </c>
      <c r="F3782" s="50">
        <v>369</v>
      </c>
      <c r="G3782" s="50">
        <v>23350.427729999999</v>
      </c>
    </row>
    <row r="3783" spans="1:7" x14ac:dyDescent="0.2">
      <c r="A3783" s="50">
        <v>73770</v>
      </c>
      <c r="B3783" s="50">
        <v>2016</v>
      </c>
      <c r="C3783" s="50" t="str">
        <f t="shared" si="59"/>
        <v>737702016</v>
      </c>
      <c r="D3783" s="50">
        <f>VLOOKUP(A3783,CATMUN!$B$2:$G$1123,6,0)</f>
        <v>15</v>
      </c>
      <c r="E3783" s="50" t="s">
        <v>1487</v>
      </c>
      <c r="F3783" s="50">
        <v>18493100</v>
      </c>
      <c r="G3783" s="50">
        <v>25866452</v>
      </c>
    </row>
    <row r="3784" spans="1:7" x14ac:dyDescent="0.2">
      <c r="A3784" s="50">
        <v>73770</v>
      </c>
      <c r="B3784" s="50">
        <v>2018</v>
      </c>
      <c r="C3784" s="50" t="str">
        <f t="shared" si="59"/>
        <v>737702018</v>
      </c>
      <c r="D3784" s="50">
        <f>VLOOKUP(A3784,CATMUN!$B$2:$G$1123,6,0)</f>
        <v>15</v>
      </c>
      <c r="E3784" s="50" t="s">
        <v>1487</v>
      </c>
      <c r="F3784" s="50">
        <v>88778231</v>
      </c>
      <c r="G3784" s="50">
        <v>27791024</v>
      </c>
    </row>
    <row r="3785" spans="1:7" x14ac:dyDescent="0.2">
      <c r="A3785" s="50">
        <v>73854</v>
      </c>
      <c r="B3785" s="50">
        <v>2015</v>
      </c>
      <c r="C3785" s="50" t="str">
        <f t="shared" si="59"/>
        <v>738542015</v>
      </c>
      <c r="D3785" s="50">
        <f>VLOOKUP(A3785,CATMUN!$B$2:$G$1123,6,0)</f>
        <v>15</v>
      </c>
      <c r="E3785" s="50" t="s">
        <v>2065</v>
      </c>
      <c r="F3785" s="50">
        <v>2516</v>
      </c>
      <c r="G3785" s="50">
        <v>23350.427729999999</v>
      </c>
    </row>
    <row r="3786" spans="1:7" x14ac:dyDescent="0.2">
      <c r="A3786" s="50">
        <v>73854</v>
      </c>
      <c r="B3786" s="50">
        <v>2016</v>
      </c>
      <c r="C3786" s="50" t="str">
        <f t="shared" si="59"/>
        <v>738542016</v>
      </c>
      <c r="D3786" s="50">
        <f>VLOOKUP(A3786,CATMUN!$B$2:$G$1123,6,0)</f>
        <v>15</v>
      </c>
      <c r="E3786" s="50" t="s">
        <v>2065</v>
      </c>
      <c r="F3786" s="50">
        <v>5449608</v>
      </c>
      <c r="G3786" s="50">
        <v>25866452</v>
      </c>
    </row>
    <row r="3787" spans="1:7" x14ac:dyDescent="0.2">
      <c r="A3787" s="50">
        <v>73854</v>
      </c>
      <c r="B3787" s="50">
        <v>2017</v>
      </c>
      <c r="C3787" s="50" t="str">
        <f t="shared" si="59"/>
        <v>738542017</v>
      </c>
      <c r="D3787" s="50">
        <f>VLOOKUP(A3787,CATMUN!$B$2:$G$1123,6,0)</f>
        <v>15</v>
      </c>
      <c r="E3787" s="50" t="s">
        <v>2065</v>
      </c>
      <c r="F3787" s="50">
        <v>3020</v>
      </c>
      <c r="G3787" s="50">
        <v>38136.226560000003</v>
      </c>
    </row>
    <row r="3788" spans="1:7" x14ac:dyDescent="0.2">
      <c r="A3788" s="50">
        <v>73854</v>
      </c>
      <c r="B3788" s="50">
        <v>2018</v>
      </c>
      <c r="C3788" s="50" t="str">
        <f t="shared" si="59"/>
        <v>738542018</v>
      </c>
      <c r="D3788" s="50">
        <f>VLOOKUP(A3788,CATMUN!$B$2:$G$1123,6,0)</f>
        <v>15</v>
      </c>
      <c r="E3788" s="50" t="s">
        <v>2065</v>
      </c>
      <c r="F3788" s="50">
        <v>6219214</v>
      </c>
      <c r="G3788" s="50">
        <v>27791024</v>
      </c>
    </row>
    <row r="3789" spans="1:7" x14ac:dyDescent="0.2">
      <c r="A3789" s="50">
        <v>73861</v>
      </c>
      <c r="B3789" s="50">
        <v>2015</v>
      </c>
      <c r="C3789" s="50" t="str">
        <f t="shared" si="59"/>
        <v>738612015</v>
      </c>
      <c r="D3789" s="50">
        <f>VLOOKUP(A3789,CATMUN!$B$2:$G$1123,6,0)</f>
        <v>14</v>
      </c>
      <c r="E3789" s="50" t="s">
        <v>2066</v>
      </c>
      <c r="F3789" s="50">
        <v>35446</v>
      </c>
      <c r="G3789" s="50">
        <v>338773.03129999997</v>
      </c>
    </row>
    <row r="3790" spans="1:7" x14ac:dyDescent="0.2">
      <c r="A3790" s="50">
        <v>73861</v>
      </c>
      <c r="B3790" s="50">
        <v>2016</v>
      </c>
      <c r="C3790" s="50" t="str">
        <f t="shared" si="59"/>
        <v>738612016</v>
      </c>
      <c r="D3790" s="50">
        <f>VLOOKUP(A3790,CATMUN!$B$2:$G$1123,6,0)</f>
        <v>14</v>
      </c>
      <c r="E3790" s="50" t="s">
        <v>2066</v>
      </c>
      <c r="F3790" s="50">
        <v>38415645</v>
      </c>
      <c r="G3790" s="50">
        <v>218762448</v>
      </c>
    </row>
    <row r="3791" spans="1:7" x14ac:dyDescent="0.2">
      <c r="A3791" s="50">
        <v>73861</v>
      </c>
      <c r="B3791" s="50">
        <v>2017</v>
      </c>
      <c r="C3791" s="50" t="str">
        <f t="shared" si="59"/>
        <v>738612017</v>
      </c>
      <c r="D3791" s="50">
        <f>VLOOKUP(A3791,CATMUN!$B$2:$G$1123,6,0)</f>
        <v>14</v>
      </c>
      <c r="E3791" s="50" t="s">
        <v>2066</v>
      </c>
      <c r="F3791" s="50">
        <v>16547</v>
      </c>
      <c r="G3791" s="50">
        <v>181327</v>
      </c>
    </row>
    <row r="3792" spans="1:7" x14ac:dyDescent="0.2">
      <c r="A3792" s="50">
        <v>73861</v>
      </c>
      <c r="B3792" s="50">
        <v>2018</v>
      </c>
      <c r="C3792" s="50" t="str">
        <f t="shared" si="59"/>
        <v>738612018</v>
      </c>
      <c r="D3792" s="50">
        <f>VLOOKUP(A3792,CATMUN!$B$2:$G$1123,6,0)</f>
        <v>14</v>
      </c>
      <c r="E3792" s="50" t="s">
        <v>2066</v>
      </c>
      <c r="F3792" s="50">
        <v>35416952</v>
      </c>
      <c r="G3792" s="50">
        <v>221394400</v>
      </c>
    </row>
    <row r="3793" spans="1:7" x14ac:dyDescent="0.2">
      <c r="A3793" s="50">
        <v>73870</v>
      </c>
      <c r="B3793" s="50">
        <v>2015</v>
      </c>
      <c r="C3793" s="50" t="str">
        <f t="shared" si="59"/>
        <v>738702015</v>
      </c>
      <c r="D3793" s="50">
        <f>VLOOKUP(A3793,CATMUN!$B$2:$G$1123,6,0)</f>
        <v>15</v>
      </c>
      <c r="E3793" s="50" t="s">
        <v>2067</v>
      </c>
      <c r="F3793" s="50">
        <v>2307</v>
      </c>
      <c r="G3793" s="50">
        <v>23350.427729999999</v>
      </c>
    </row>
    <row r="3794" spans="1:7" x14ac:dyDescent="0.2">
      <c r="A3794" s="50">
        <v>73870</v>
      </c>
      <c r="B3794" s="50">
        <v>2016</v>
      </c>
      <c r="C3794" s="50" t="str">
        <f t="shared" si="59"/>
        <v>738702016</v>
      </c>
      <c r="D3794" s="50">
        <f>VLOOKUP(A3794,CATMUN!$B$2:$G$1123,6,0)</f>
        <v>15</v>
      </c>
      <c r="E3794" s="50" t="s">
        <v>2067</v>
      </c>
      <c r="F3794" s="50">
        <v>4445897.5599999996</v>
      </c>
      <c r="G3794" s="50">
        <v>25866452</v>
      </c>
    </row>
    <row r="3795" spans="1:7" x14ac:dyDescent="0.2">
      <c r="A3795" s="50">
        <v>73870</v>
      </c>
      <c r="B3795" s="50">
        <v>2017</v>
      </c>
      <c r="C3795" s="50" t="str">
        <f t="shared" si="59"/>
        <v>738702017</v>
      </c>
      <c r="D3795" s="50">
        <f>VLOOKUP(A3795,CATMUN!$B$2:$G$1123,6,0)</f>
        <v>15</v>
      </c>
      <c r="E3795" s="50" t="s">
        <v>2067</v>
      </c>
      <c r="F3795" s="50">
        <v>3505</v>
      </c>
      <c r="G3795" s="50">
        <v>38136.226560000003</v>
      </c>
    </row>
    <row r="3796" spans="1:7" x14ac:dyDescent="0.2">
      <c r="A3796" s="50">
        <v>73870</v>
      </c>
      <c r="B3796" s="50">
        <v>2018</v>
      </c>
      <c r="C3796" s="50" t="str">
        <f t="shared" si="59"/>
        <v>738702018</v>
      </c>
      <c r="D3796" s="50">
        <f>VLOOKUP(A3796,CATMUN!$B$2:$G$1123,6,0)</f>
        <v>15</v>
      </c>
      <c r="E3796" s="50" t="s">
        <v>2067</v>
      </c>
      <c r="F3796" s="50">
        <v>0</v>
      </c>
      <c r="G3796" s="50">
        <v>27791024</v>
      </c>
    </row>
    <row r="3797" spans="1:7" x14ac:dyDescent="0.2">
      <c r="A3797" s="50">
        <v>73873</v>
      </c>
      <c r="B3797" s="50">
        <v>2015</v>
      </c>
      <c r="C3797" s="50" t="str">
        <f t="shared" si="59"/>
        <v>738732015</v>
      </c>
      <c r="D3797" s="50">
        <f>VLOOKUP(A3797,CATMUN!$B$2:$G$1123,6,0)</f>
        <v>15</v>
      </c>
      <c r="E3797" s="50" t="s">
        <v>2068</v>
      </c>
      <c r="F3797" s="50">
        <v>3657</v>
      </c>
      <c r="G3797" s="50">
        <v>23350.427729999999</v>
      </c>
    </row>
    <row r="3798" spans="1:7" x14ac:dyDescent="0.2">
      <c r="A3798" s="50">
        <v>73873</v>
      </c>
      <c r="B3798" s="50">
        <v>2016</v>
      </c>
      <c r="C3798" s="50" t="str">
        <f t="shared" si="59"/>
        <v>738732016</v>
      </c>
      <c r="D3798" s="50">
        <f>VLOOKUP(A3798,CATMUN!$B$2:$G$1123,6,0)</f>
        <v>15</v>
      </c>
      <c r="E3798" s="50" t="s">
        <v>2068</v>
      </c>
      <c r="F3798" s="50">
        <v>4046782</v>
      </c>
      <c r="G3798" s="50">
        <v>25866452</v>
      </c>
    </row>
    <row r="3799" spans="1:7" x14ac:dyDescent="0.2">
      <c r="A3799" s="50">
        <v>73873</v>
      </c>
      <c r="B3799" s="50">
        <v>2017</v>
      </c>
      <c r="C3799" s="50" t="str">
        <f t="shared" si="59"/>
        <v>738732017</v>
      </c>
      <c r="D3799" s="50">
        <f>VLOOKUP(A3799,CATMUN!$B$2:$G$1123,6,0)</f>
        <v>15</v>
      </c>
      <c r="E3799" s="50" t="s">
        <v>2068</v>
      </c>
      <c r="F3799" s="50">
        <v>3885</v>
      </c>
      <c r="G3799" s="50">
        <v>38136.226560000003</v>
      </c>
    </row>
    <row r="3800" spans="1:7" x14ac:dyDescent="0.2">
      <c r="A3800" s="50">
        <v>73873</v>
      </c>
      <c r="B3800" s="50">
        <v>2018</v>
      </c>
      <c r="C3800" s="50" t="str">
        <f t="shared" si="59"/>
        <v>738732018</v>
      </c>
      <c r="D3800" s="50">
        <f>VLOOKUP(A3800,CATMUN!$B$2:$G$1123,6,0)</f>
        <v>15</v>
      </c>
      <c r="E3800" s="50" t="s">
        <v>2068</v>
      </c>
      <c r="F3800" s="50">
        <v>4515357</v>
      </c>
      <c r="G3800" s="50">
        <v>27791024</v>
      </c>
    </row>
    <row r="3801" spans="1:7" x14ac:dyDescent="0.2">
      <c r="A3801" s="50">
        <v>76001</v>
      </c>
      <c r="B3801" s="50">
        <v>2015</v>
      </c>
      <c r="C3801" s="50" t="str">
        <f t="shared" si="59"/>
        <v>760012015</v>
      </c>
      <c r="D3801" s="50" t="str">
        <f>VLOOKUP(A3801,CATMUN!$B$2:$G$1123,6,0)</f>
        <v>01</v>
      </c>
      <c r="E3801" s="50" t="s">
        <v>2310</v>
      </c>
      <c r="F3801" s="50">
        <v>29673371</v>
      </c>
      <c r="G3801" s="50">
        <v>14907175</v>
      </c>
    </row>
    <row r="3802" spans="1:7" x14ac:dyDescent="0.2">
      <c r="A3802" s="50">
        <v>76001</v>
      </c>
      <c r="B3802" s="50">
        <v>2016</v>
      </c>
      <c r="C3802" s="50" t="str">
        <f t="shared" si="59"/>
        <v>760012016</v>
      </c>
      <c r="D3802" s="50" t="str">
        <f>VLOOKUP(A3802,CATMUN!$B$2:$G$1123,6,0)</f>
        <v>01</v>
      </c>
      <c r="E3802" s="50" t="s">
        <v>2310</v>
      </c>
      <c r="F3802" s="50">
        <v>32776883780</v>
      </c>
      <c r="G3802" s="50">
        <v>16549492736</v>
      </c>
    </row>
    <row r="3803" spans="1:7" x14ac:dyDescent="0.2">
      <c r="A3803" s="50">
        <v>76001</v>
      </c>
      <c r="B3803" s="50">
        <v>2017</v>
      </c>
      <c r="C3803" s="50" t="str">
        <f t="shared" si="59"/>
        <v>760012017</v>
      </c>
      <c r="D3803" s="50" t="str">
        <f>VLOOKUP(A3803,CATMUN!$B$2:$G$1123,6,0)</f>
        <v>01</v>
      </c>
      <c r="E3803" s="50" t="s">
        <v>2310</v>
      </c>
      <c r="F3803" s="50">
        <v>28144331</v>
      </c>
      <c r="G3803" s="50">
        <v>13511436</v>
      </c>
    </row>
    <row r="3804" spans="1:7" x14ac:dyDescent="0.2">
      <c r="A3804" s="50">
        <v>76001</v>
      </c>
      <c r="B3804" s="50">
        <v>2018</v>
      </c>
      <c r="C3804" s="50" t="str">
        <f t="shared" si="59"/>
        <v>760012018</v>
      </c>
      <c r="D3804" s="50" t="str">
        <f>VLOOKUP(A3804,CATMUN!$B$2:$G$1123,6,0)</f>
        <v>01</v>
      </c>
      <c r="E3804" s="50" t="s">
        <v>2310</v>
      </c>
      <c r="F3804" s="50">
        <v>22523425215</v>
      </c>
      <c r="G3804" s="50">
        <v>14561495040</v>
      </c>
    </row>
    <row r="3805" spans="1:7" x14ac:dyDescent="0.2">
      <c r="A3805" s="50">
        <v>76020</v>
      </c>
      <c r="B3805" s="50">
        <v>2015</v>
      </c>
      <c r="C3805" s="50" t="str">
        <f t="shared" si="59"/>
        <v>760202015</v>
      </c>
      <c r="D3805" s="50">
        <f>VLOOKUP(A3805,CATMUN!$B$2:$G$1123,6,0)</f>
        <v>14</v>
      </c>
      <c r="E3805" s="50" t="s">
        <v>2070</v>
      </c>
      <c r="F3805" s="50">
        <v>15171</v>
      </c>
      <c r="G3805" s="50">
        <v>338773.03129999997</v>
      </c>
    </row>
    <row r="3806" spans="1:7" x14ac:dyDescent="0.2">
      <c r="A3806" s="50">
        <v>76020</v>
      </c>
      <c r="B3806" s="50">
        <v>2016</v>
      </c>
      <c r="C3806" s="50" t="str">
        <f t="shared" si="59"/>
        <v>760202016</v>
      </c>
      <c r="D3806" s="50">
        <f>VLOOKUP(A3806,CATMUN!$B$2:$G$1123,6,0)</f>
        <v>14</v>
      </c>
      <c r="E3806" s="50" t="s">
        <v>2070</v>
      </c>
      <c r="F3806" s="50">
        <v>11789324</v>
      </c>
      <c r="G3806" s="50">
        <v>218762448</v>
      </c>
    </row>
    <row r="3807" spans="1:7" x14ac:dyDescent="0.2">
      <c r="A3807" s="50">
        <v>76020</v>
      </c>
      <c r="B3807" s="50">
        <v>2017</v>
      </c>
      <c r="C3807" s="50" t="str">
        <f t="shared" si="59"/>
        <v>760202017</v>
      </c>
      <c r="D3807" s="50">
        <f>VLOOKUP(A3807,CATMUN!$B$2:$G$1123,6,0)</f>
        <v>14</v>
      </c>
      <c r="E3807" s="50" t="s">
        <v>2070</v>
      </c>
      <c r="F3807" s="50">
        <v>15971</v>
      </c>
      <c r="G3807" s="50">
        <v>181327</v>
      </c>
    </row>
    <row r="3808" spans="1:7" x14ac:dyDescent="0.2">
      <c r="A3808" s="50">
        <v>76020</v>
      </c>
      <c r="B3808" s="50">
        <v>2018</v>
      </c>
      <c r="C3808" s="50" t="str">
        <f t="shared" si="59"/>
        <v>760202018</v>
      </c>
      <c r="D3808" s="50">
        <f>VLOOKUP(A3808,CATMUN!$B$2:$G$1123,6,0)</f>
        <v>14</v>
      </c>
      <c r="E3808" s="50" t="s">
        <v>2070</v>
      </c>
      <c r="F3808" s="50">
        <v>15192364</v>
      </c>
      <c r="G3808" s="50">
        <v>221394400</v>
      </c>
    </row>
    <row r="3809" spans="1:7" x14ac:dyDescent="0.2">
      <c r="A3809" s="50">
        <v>76036</v>
      </c>
      <c r="B3809" s="50">
        <v>2015</v>
      </c>
      <c r="C3809" s="50" t="str">
        <f t="shared" si="59"/>
        <v>760362015</v>
      </c>
      <c r="D3809" s="50">
        <f>VLOOKUP(A3809,CATMUN!$B$2:$G$1123,6,0)</f>
        <v>14</v>
      </c>
      <c r="E3809" s="50" t="s">
        <v>2071</v>
      </c>
      <c r="F3809" s="50">
        <v>33976</v>
      </c>
      <c r="G3809" s="50">
        <v>338773.03129999997</v>
      </c>
    </row>
    <row r="3810" spans="1:7" x14ac:dyDescent="0.2">
      <c r="A3810" s="50">
        <v>76036</v>
      </c>
      <c r="B3810" s="50">
        <v>2016</v>
      </c>
      <c r="C3810" s="50" t="str">
        <f t="shared" si="59"/>
        <v>760362016</v>
      </c>
      <c r="D3810" s="50">
        <f>VLOOKUP(A3810,CATMUN!$B$2:$G$1123,6,0)</f>
        <v>14</v>
      </c>
      <c r="E3810" s="50" t="s">
        <v>2071</v>
      </c>
      <c r="F3810" s="50">
        <v>31614125</v>
      </c>
      <c r="G3810" s="50">
        <v>218762448</v>
      </c>
    </row>
    <row r="3811" spans="1:7" x14ac:dyDescent="0.2">
      <c r="A3811" s="50">
        <v>76036</v>
      </c>
      <c r="B3811" s="50">
        <v>2017</v>
      </c>
      <c r="C3811" s="50" t="str">
        <f t="shared" si="59"/>
        <v>760362017</v>
      </c>
      <c r="D3811" s="50">
        <f>VLOOKUP(A3811,CATMUN!$B$2:$G$1123,6,0)</f>
        <v>14</v>
      </c>
      <c r="E3811" s="50" t="s">
        <v>2071</v>
      </c>
      <c r="F3811" s="50">
        <v>36999</v>
      </c>
      <c r="G3811" s="50">
        <v>181327</v>
      </c>
    </row>
    <row r="3812" spans="1:7" x14ac:dyDescent="0.2">
      <c r="A3812" s="50">
        <v>76036</v>
      </c>
      <c r="B3812" s="50">
        <v>2018</v>
      </c>
      <c r="C3812" s="50" t="str">
        <f t="shared" si="59"/>
        <v>760362018</v>
      </c>
      <c r="D3812" s="50">
        <f>VLOOKUP(A3812,CATMUN!$B$2:$G$1123,6,0)</f>
        <v>14</v>
      </c>
      <c r="E3812" s="50" t="s">
        <v>2071</v>
      </c>
      <c r="F3812" s="50">
        <v>21020290</v>
      </c>
      <c r="G3812" s="50">
        <v>221394400</v>
      </c>
    </row>
    <row r="3813" spans="1:7" x14ac:dyDescent="0.2">
      <c r="A3813" s="50">
        <v>76041</v>
      </c>
      <c r="B3813" s="50">
        <v>2015</v>
      </c>
      <c r="C3813" s="50" t="str">
        <f t="shared" si="59"/>
        <v>760412015</v>
      </c>
      <c r="D3813" s="50">
        <f>VLOOKUP(A3813,CATMUN!$B$2:$G$1123,6,0)</f>
        <v>14</v>
      </c>
      <c r="E3813" s="50" t="s">
        <v>2072</v>
      </c>
      <c r="F3813" s="50">
        <v>51033.35</v>
      </c>
      <c r="G3813" s="50">
        <v>338773.03129999997</v>
      </c>
    </row>
    <row r="3814" spans="1:7" x14ac:dyDescent="0.2">
      <c r="A3814" s="50">
        <v>76041</v>
      </c>
      <c r="B3814" s="50">
        <v>2016</v>
      </c>
      <c r="C3814" s="50" t="str">
        <f t="shared" si="59"/>
        <v>760412016</v>
      </c>
      <c r="D3814" s="50">
        <f>VLOOKUP(A3814,CATMUN!$B$2:$G$1123,6,0)</f>
        <v>14</v>
      </c>
      <c r="E3814" s="50" t="s">
        <v>2072</v>
      </c>
      <c r="F3814" s="50">
        <v>33762665</v>
      </c>
      <c r="G3814" s="50">
        <v>218762448</v>
      </c>
    </row>
    <row r="3815" spans="1:7" x14ac:dyDescent="0.2">
      <c r="A3815" s="50">
        <v>76041</v>
      </c>
      <c r="B3815" s="50">
        <v>2017</v>
      </c>
      <c r="C3815" s="50" t="str">
        <f t="shared" si="59"/>
        <v>760412017</v>
      </c>
      <c r="D3815" s="50">
        <f>VLOOKUP(A3815,CATMUN!$B$2:$G$1123,6,0)</f>
        <v>14</v>
      </c>
      <c r="E3815" s="50" t="s">
        <v>2072</v>
      </c>
      <c r="F3815" s="50">
        <v>22611.29</v>
      </c>
      <c r="G3815" s="50">
        <v>181327</v>
      </c>
    </row>
    <row r="3816" spans="1:7" x14ac:dyDescent="0.2">
      <c r="A3816" s="50">
        <v>76041</v>
      </c>
      <c r="B3816" s="50">
        <v>2018</v>
      </c>
      <c r="C3816" s="50" t="str">
        <f t="shared" si="59"/>
        <v>760412018</v>
      </c>
      <c r="D3816" s="50">
        <f>VLOOKUP(A3816,CATMUN!$B$2:$G$1123,6,0)</f>
        <v>14</v>
      </c>
      <c r="E3816" s="50" t="s">
        <v>2072</v>
      </c>
      <c r="F3816" s="50">
        <v>35467896</v>
      </c>
      <c r="G3816" s="50">
        <v>221394400</v>
      </c>
    </row>
    <row r="3817" spans="1:7" x14ac:dyDescent="0.2">
      <c r="A3817" s="50">
        <v>76054</v>
      </c>
      <c r="B3817" s="50">
        <v>2015</v>
      </c>
      <c r="C3817" s="50" t="str">
        <f t="shared" si="59"/>
        <v>760542015</v>
      </c>
      <c r="D3817" s="50">
        <f>VLOOKUP(A3817,CATMUN!$B$2:$G$1123,6,0)</f>
        <v>14</v>
      </c>
      <c r="E3817" s="50" t="s">
        <v>1459</v>
      </c>
      <c r="F3817" s="50">
        <v>6452.22</v>
      </c>
      <c r="G3817" s="50">
        <v>338773.03129999997</v>
      </c>
    </row>
    <row r="3818" spans="1:7" x14ac:dyDescent="0.2">
      <c r="A3818" s="50">
        <v>76054</v>
      </c>
      <c r="B3818" s="50">
        <v>2016</v>
      </c>
      <c r="C3818" s="50" t="str">
        <f t="shared" si="59"/>
        <v>760542016</v>
      </c>
      <c r="D3818" s="50">
        <f>VLOOKUP(A3818,CATMUN!$B$2:$G$1123,6,0)</f>
        <v>14</v>
      </c>
      <c r="E3818" s="50" t="s">
        <v>1459</v>
      </c>
      <c r="F3818" s="50">
        <v>6407423</v>
      </c>
      <c r="G3818" s="50">
        <v>218762448</v>
      </c>
    </row>
    <row r="3819" spans="1:7" x14ac:dyDescent="0.2">
      <c r="A3819" s="50">
        <v>76054</v>
      </c>
      <c r="B3819" s="50">
        <v>2017</v>
      </c>
      <c r="C3819" s="50" t="str">
        <f t="shared" si="59"/>
        <v>760542017</v>
      </c>
      <c r="D3819" s="50">
        <f>VLOOKUP(A3819,CATMUN!$B$2:$G$1123,6,0)</f>
        <v>14</v>
      </c>
      <c r="E3819" s="50" t="s">
        <v>1459</v>
      </c>
      <c r="F3819" s="50">
        <v>5383.32</v>
      </c>
      <c r="G3819" s="50">
        <v>181327</v>
      </c>
    </row>
    <row r="3820" spans="1:7" x14ac:dyDescent="0.2">
      <c r="A3820" s="50">
        <v>76054</v>
      </c>
      <c r="B3820" s="50">
        <v>2018</v>
      </c>
      <c r="C3820" s="50" t="str">
        <f t="shared" si="59"/>
        <v>760542018</v>
      </c>
      <c r="D3820" s="50">
        <f>VLOOKUP(A3820,CATMUN!$B$2:$G$1123,6,0)</f>
        <v>14</v>
      </c>
      <c r="E3820" s="50" t="s">
        <v>1459</v>
      </c>
      <c r="F3820" s="50">
        <v>7891068</v>
      </c>
      <c r="G3820" s="50">
        <v>221394400</v>
      </c>
    </row>
    <row r="3821" spans="1:7" x14ac:dyDescent="0.2">
      <c r="A3821" s="50">
        <v>76100</v>
      </c>
      <c r="B3821" s="50">
        <v>2015</v>
      </c>
      <c r="C3821" s="50" t="str">
        <f t="shared" si="59"/>
        <v>761002015</v>
      </c>
      <c r="D3821" s="50">
        <f>VLOOKUP(A3821,CATMUN!$B$2:$G$1123,6,0)</f>
        <v>15</v>
      </c>
      <c r="E3821" s="50" t="s">
        <v>1242</v>
      </c>
      <c r="F3821" s="50">
        <v>11209</v>
      </c>
      <c r="G3821" s="50">
        <v>23350.427729999999</v>
      </c>
    </row>
    <row r="3822" spans="1:7" x14ac:dyDescent="0.2">
      <c r="A3822" s="50">
        <v>76100</v>
      </c>
      <c r="B3822" s="50">
        <v>2016</v>
      </c>
      <c r="C3822" s="50" t="str">
        <f t="shared" si="59"/>
        <v>761002016</v>
      </c>
      <c r="D3822" s="50">
        <f>VLOOKUP(A3822,CATMUN!$B$2:$G$1123,6,0)</f>
        <v>15</v>
      </c>
      <c r="E3822" s="50" t="s">
        <v>1242</v>
      </c>
      <c r="F3822" s="50">
        <v>14562300</v>
      </c>
      <c r="G3822" s="50">
        <v>25866452</v>
      </c>
    </row>
    <row r="3823" spans="1:7" x14ac:dyDescent="0.2">
      <c r="A3823" s="50">
        <v>76100</v>
      </c>
      <c r="B3823" s="50">
        <v>2017</v>
      </c>
      <c r="C3823" s="50" t="str">
        <f t="shared" si="59"/>
        <v>761002017</v>
      </c>
      <c r="D3823" s="50">
        <f>VLOOKUP(A3823,CATMUN!$B$2:$G$1123,6,0)</f>
        <v>15</v>
      </c>
      <c r="E3823" s="50" t="s">
        <v>1242</v>
      </c>
      <c r="F3823" s="50">
        <v>9921</v>
      </c>
      <c r="G3823" s="50">
        <v>38136.226560000003</v>
      </c>
    </row>
    <row r="3824" spans="1:7" x14ac:dyDescent="0.2">
      <c r="A3824" s="50">
        <v>76100</v>
      </c>
      <c r="B3824" s="50">
        <v>2018</v>
      </c>
      <c r="C3824" s="50" t="str">
        <f t="shared" si="59"/>
        <v>761002018</v>
      </c>
      <c r="D3824" s="50">
        <f>VLOOKUP(A3824,CATMUN!$B$2:$G$1123,6,0)</f>
        <v>15</v>
      </c>
      <c r="E3824" s="50" t="s">
        <v>1242</v>
      </c>
      <c r="F3824" s="50">
        <v>14702164</v>
      </c>
      <c r="G3824" s="50">
        <v>27791024</v>
      </c>
    </row>
    <row r="3825" spans="1:7" x14ac:dyDescent="0.2">
      <c r="A3825" s="50">
        <v>76109</v>
      </c>
      <c r="B3825" s="50">
        <v>2015</v>
      </c>
      <c r="C3825" s="50" t="str">
        <f t="shared" si="59"/>
        <v>761092015</v>
      </c>
      <c r="D3825" s="50">
        <f>VLOOKUP(A3825,CATMUN!$B$2:$G$1123,6,0)</f>
        <v>12</v>
      </c>
      <c r="E3825" s="50" t="s">
        <v>2073</v>
      </c>
      <c r="F3825" s="50">
        <v>3119963.4</v>
      </c>
      <c r="G3825" s="50">
        <v>2483875.5</v>
      </c>
    </row>
    <row r="3826" spans="1:7" x14ac:dyDescent="0.2">
      <c r="A3826" s="50">
        <v>76109</v>
      </c>
      <c r="B3826" s="50">
        <v>2016</v>
      </c>
      <c r="C3826" s="50" t="str">
        <f t="shared" si="59"/>
        <v>761092016</v>
      </c>
      <c r="D3826" s="50">
        <f>VLOOKUP(A3826,CATMUN!$B$2:$G$1123,6,0)</f>
        <v>12</v>
      </c>
      <c r="E3826" s="50" t="s">
        <v>2073</v>
      </c>
      <c r="F3826" s="50">
        <v>3406653675</v>
      </c>
      <c r="G3826" s="50">
        <v>2746254848</v>
      </c>
    </row>
    <row r="3827" spans="1:7" x14ac:dyDescent="0.2">
      <c r="A3827" s="50">
        <v>76109</v>
      </c>
      <c r="B3827" s="50">
        <v>2017</v>
      </c>
      <c r="C3827" s="50" t="str">
        <f t="shared" si="59"/>
        <v>761092017</v>
      </c>
      <c r="D3827" s="50">
        <f>VLOOKUP(A3827,CATMUN!$B$2:$G$1123,6,0)</f>
        <v>12</v>
      </c>
      <c r="E3827" s="50" t="s">
        <v>2073</v>
      </c>
      <c r="F3827" s="50">
        <v>1477777.87</v>
      </c>
      <c r="G3827" s="50">
        <v>2258626.5</v>
      </c>
    </row>
    <row r="3828" spans="1:7" x14ac:dyDescent="0.2">
      <c r="A3828" s="50">
        <v>76109</v>
      </c>
      <c r="B3828" s="50">
        <v>2018</v>
      </c>
      <c r="C3828" s="50" t="str">
        <f t="shared" si="59"/>
        <v>761092018</v>
      </c>
      <c r="D3828" s="50">
        <f>VLOOKUP(A3828,CATMUN!$B$2:$G$1123,6,0)</f>
        <v>12</v>
      </c>
      <c r="E3828" s="50" t="s">
        <v>2073</v>
      </c>
      <c r="F3828" s="50">
        <v>1532236684</v>
      </c>
      <c r="G3828" s="50">
        <v>2698606080</v>
      </c>
    </row>
    <row r="3829" spans="1:7" x14ac:dyDescent="0.2">
      <c r="A3829" s="50">
        <v>76111</v>
      </c>
      <c r="B3829" s="50">
        <v>2015</v>
      </c>
      <c r="C3829" s="50" t="str">
        <f t="shared" si="59"/>
        <v>761112015</v>
      </c>
      <c r="D3829" s="50">
        <f>VLOOKUP(A3829,CATMUN!$B$2:$G$1123,6,0)</f>
        <v>13</v>
      </c>
      <c r="E3829" s="50" t="s">
        <v>2074</v>
      </c>
      <c r="F3829" s="50">
        <v>1235310</v>
      </c>
      <c r="G3829" s="50">
        <v>2483875.5</v>
      </c>
    </row>
    <row r="3830" spans="1:7" x14ac:dyDescent="0.2">
      <c r="A3830" s="50">
        <v>76111</v>
      </c>
      <c r="B3830" s="50">
        <v>2016</v>
      </c>
      <c r="C3830" s="50" t="str">
        <f t="shared" si="59"/>
        <v>761112016</v>
      </c>
      <c r="D3830" s="50">
        <f>VLOOKUP(A3830,CATMUN!$B$2:$G$1123,6,0)</f>
        <v>13</v>
      </c>
      <c r="E3830" s="50" t="s">
        <v>2074</v>
      </c>
      <c r="F3830" s="50">
        <v>1370610621</v>
      </c>
      <c r="G3830" s="50">
        <v>2746254848</v>
      </c>
    </row>
    <row r="3831" spans="1:7" x14ac:dyDescent="0.2">
      <c r="A3831" s="50">
        <v>76111</v>
      </c>
      <c r="B3831" s="50">
        <v>2017</v>
      </c>
      <c r="C3831" s="50" t="str">
        <f t="shared" si="59"/>
        <v>761112017</v>
      </c>
      <c r="D3831" s="50">
        <f>VLOOKUP(A3831,CATMUN!$B$2:$G$1123,6,0)</f>
        <v>13</v>
      </c>
      <c r="E3831" s="50" t="s">
        <v>2074</v>
      </c>
      <c r="F3831" s="50">
        <v>1160672</v>
      </c>
      <c r="G3831" s="50">
        <v>2258626.5</v>
      </c>
    </row>
    <row r="3832" spans="1:7" x14ac:dyDescent="0.2">
      <c r="A3832" s="50">
        <v>76111</v>
      </c>
      <c r="B3832" s="50">
        <v>2018</v>
      </c>
      <c r="C3832" s="50" t="str">
        <f t="shared" si="59"/>
        <v>761112018</v>
      </c>
      <c r="D3832" s="50">
        <f>VLOOKUP(A3832,CATMUN!$B$2:$G$1123,6,0)</f>
        <v>13</v>
      </c>
      <c r="E3832" s="50" t="s">
        <v>2074</v>
      </c>
      <c r="F3832" s="50">
        <v>1447230059</v>
      </c>
      <c r="G3832" s="50">
        <v>2698606080</v>
      </c>
    </row>
    <row r="3833" spans="1:7" x14ac:dyDescent="0.2">
      <c r="A3833" s="50">
        <v>76113</v>
      </c>
      <c r="B3833" s="50">
        <v>2015</v>
      </c>
      <c r="C3833" s="50" t="str">
        <f t="shared" si="59"/>
        <v>761132015</v>
      </c>
      <c r="D3833" s="50">
        <f>VLOOKUP(A3833,CATMUN!$B$2:$G$1123,6,0)</f>
        <v>15</v>
      </c>
      <c r="E3833" s="50" t="s">
        <v>2075</v>
      </c>
      <c r="F3833" s="50">
        <v>565647</v>
      </c>
      <c r="G3833" s="50">
        <v>100012.99219999999</v>
      </c>
    </row>
    <row r="3834" spans="1:7" x14ac:dyDescent="0.2">
      <c r="A3834" s="50">
        <v>76113</v>
      </c>
      <c r="B3834" s="50">
        <v>2016</v>
      </c>
      <c r="C3834" s="50" t="str">
        <f t="shared" si="59"/>
        <v>761132016</v>
      </c>
      <c r="D3834" s="50">
        <f>VLOOKUP(A3834,CATMUN!$B$2:$G$1123,6,0)</f>
        <v>15</v>
      </c>
      <c r="E3834" s="50" t="s">
        <v>2075</v>
      </c>
      <c r="F3834" s="50">
        <v>625807991</v>
      </c>
      <c r="G3834" s="50">
        <v>89622032</v>
      </c>
    </row>
    <row r="3835" spans="1:7" x14ac:dyDescent="0.2">
      <c r="A3835" s="50">
        <v>76113</v>
      </c>
      <c r="B3835" s="50">
        <v>2017</v>
      </c>
      <c r="C3835" s="50" t="str">
        <f t="shared" si="59"/>
        <v>761132017</v>
      </c>
      <c r="D3835" s="50">
        <f>VLOOKUP(A3835,CATMUN!$B$2:$G$1123,6,0)</f>
        <v>15</v>
      </c>
      <c r="E3835" s="50" t="s">
        <v>2075</v>
      </c>
      <c r="F3835" s="50">
        <v>531466</v>
      </c>
      <c r="G3835" s="50">
        <v>101419.7031</v>
      </c>
    </row>
    <row r="3836" spans="1:7" x14ac:dyDescent="0.2">
      <c r="A3836" s="50">
        <v>76113</v>
      </c>
      <c r="B3836" s="50">
        <v>2018</v>
      </c>
      <c r="C3836" s="50" t="str">
        <f t="shared" si="59"/>
        <v>761132018</v>
      </c>
      <c r="D3836" s="50">
        <f>VLOOKUP(A3836,CATMUN!$B$2:$G$1123,6,0)</f>
        <v>15</v>
      </c>
      <c r="E3836" s="50" t="s">
        <v>2075</v>
      </c>
      <c r="F3836" s="50">
        <v>678169207</v>
      </c>
      <c r="G3836" s="50">
        <v>135966816</v>
      </c>
    </row>
    <row r="3837" spans="1:7" x14ac:dyDescent="0.2">
      <c r="A3837" s="50">
        <v>76122</v>
      </c>
      <c r="B3837" s="50">
        <v>2015</v>
      </c>
      <c r="C3837" s="50" t="str">
        <f t="shared" si="59"/>
        <v>761222015</v>
      </c>
      <c r="D3837" s="50">
        <f>VLOOKUP(A3837,CATMUN!$B$2:$G$1123,6,0)</f>
        <v>14</v>
      </c>
      <c r="E3837" s="50" t="s">
        <v>2076</v>
      </c>
      <c r="F3837" s="50">
        <v>114151.93</v>
      </c>
      <c r="G3837" s="50">
        <v>505977.6875</v>
      </c>
    </row>
    <row r="3838" spans="1:7" x14ac:dyDescent="0.2">
      <c r="A3838" s="50">
        <v>76122</v>
      </c>
      <c r="B3838" s="50">
        <v>2016</v>
      </c>
      <c r="C3838" s="50" t="str">
        <f t="shared" si="59"/>
        <v>761222016</v>
      </c>
      <c r="D3838" s="50">
        <f>VLOOKUP(A3838,CATMUN!$B$2:$G$1123,6,0)</f>
        <v>14</v>
      </c>
      <c r="E3838" s="50" t="s">
        <v>2076</v>
      </c>
      <c r="F3838" s="50">
        <v>121181328</v>
      </c>
      <c r="G3838" s="50">
        <v>530633504</v>
      </c>
    </row>
    <row r="3839" spans="1:7" x14ac:dyDescent="0.2">
      <c r="A3839" s="50">
        <v>76122</v>
      </c>
      <c r="B3839" s="50">
        <v>2017</v>
      </c>
      <c r="C3839" s="50" t="str">
        <f t="shared" si="59"/>
        <v>761222017</v>
      </c>
      <c r="D3839" s="50">
        <f>VLOOKUP(A3839,CATMUN!$B$2:$G$1123,6,0)</f>
        <v>14</v>
      </c>
      <c r="E3839" s="50" t="s">
        <v>2076</v>
      </c>
      <c r="F3839" s="50">
        <v>112560.43</v>
      </c>
      <c r="G3839" s="50">
        <v>444938.46879999997</v>
      </c>
    </row>
    <row r="3840" spans="1:7" x14ac:dyDescent="0.2">
      <c r="A3840" s="50">
        <v>76122</v>
      </c>
      <c r="B3840" s="50">
        <v>2018</v>
      </c>
      <c r="C3840" s="50" t="str">
        <f t="shared" si="59"/>
        <v>761222018</v>
      </c>
      <c r="D3840" s="50">
        <f>VLOOKUP(A3840,CATMUN!$B$2:$G$1123,6,0)</f>
        <v>14</v>
      </c>
      <c r="E3840" s="50" t="s">
        <v>2076</v>
      </c>
      <c r="F3840" s="50">
        <v>139609071</v>
      </c>
      <c r="G3840" s="50">
        <v>529757888</v>
      </c>
    </row>
    <row r="3841" spans="1:7" x14ac:dyDescent="0.2">
      <c r="A3841" s="50">
        <v>76126</v>
      </c>
      <c r="B3841" s="50">
        <v>2015</v>
      </c>
      <c r="C3841" s="50" t="str">
        <f t="shared" si="59"/>
        <v>761262015</v>
      </c>
      <c r="D3841" s="50">
        <f>VLOOKUP(A3841,CATMUN!$B$2:$G$1123,6,0)</f>
        <v>15</v>
      </c>
      <c r="E3841" s="50" t="s">
        <v>2077</v>
      </c>
      <c r="F3841" s="50">
        <v>25424</v>
      </c>
      <c r="G3841" s="50">
        <v>23350.427729999999</v>
      </c>
    </row>
    <row r="3842" spans="1:7" x14ac:dyDescent="0.2">
      <c r="A3842" s="50">
        <v>76126</v>
      </c>
      <c r="B3842" s="50">
        <v>2016</v>
      </c>
      <c r="C3842" s="50" t="str">
        <f t="shared" si="59"/>
        <v>761262016</v>
      </c>
      <c r="D3842" s="50">
        <f>VLOOKUP(A3842,CATMUN!$B$2:$G$1123,6,0)</f>
        <v>15</v>
      </c>
      <c r="E3842" s="50" t="s">
        <v>2077</v>
      </c>
      <c r="F3842" s="50">
        <v>36068383</v>
      </c>
      <c r="G3842" s="50">
        <v>25866452</v>
      </c>
    </row>
    <row r="3843" spans="1:7" x14ac:dyDescent="0.2">
      <c r="A3843" s="50">
        <v>76126</v>
      </c>
      <c r="B3843" s="50">
        <v>2017</v>
      </c>
      <c r="C3843" s="50" t="str">
        <f t="shared" ref="C3843:C3906" si="60">A3843&amp;B3843</f>
        <v>761262017</v>
      </c>
      <c r="D3843" s="50">
        <f>VLOOKUP(A3843,CATMUN!$B$2:$G$1123,6,0)</f>
        <v>15</v>
      </c>
      <c r="E3843" s="50" t="s">
        <v>2077</v>
      </c>
      <c r="F3843" s="50">
        <v>5092</v>
      </c>
      <c r="G3843" s="50">
        <v>38136.226560000003</v>
      </c>
    </row>
    <row r="3844" spans="1:7" x14ac:dyDescent="0.2">
      <c r="A3844" s="50">
        <v>76126</v>
      </c>
      <c r="B3844" s="50">
        <v>2018</v>
      </c>
      <c r="C3844" s="50" t="str">
        <f t="shared" si="60"/>
        <v>761262018</v>
      </c>
      <c r="D3844" s="50">
        <f>VLOOKUP(A3844,CATMUN!$B$2:$G$1123,6,0)</f>
        <v>15</v>
      </c>
      <c r="E3844" s="50" t="s">
        <v>2077</v>
      </c>
      <c r="F3844" s="50">
        <v>38116501</v>
      </c>
      <c r="G3844" s="50">
        <v>27791024</v>
      </c>
    </row>
    <row r="3845" spans="1:7" x14ac:dyDescent="0.2">
      <c r="A3845" s="50">
        <v>76130</v>
      </c>
      <c r="B3845" s="50">
        <v>2015</v>
      </c>
      <c r="C3845" s="50" t="str">
        <f t="shared" si="60"/>
        <v>761302015</v>
      </c>
      <c r="D3845" s="50">
        <f>VLOOKUP(A3845,CATMUN!$B$2:$G$1123,6,0)</f>
        <v>2</v>
      </c>
      <c r="E3845" s="50" t="s">
        <v>1222</v>
      </c>
      <c r="F3845" s="50">
        <v>426477</v>
      </c>
      <c r="G3845" s="50">
        <v>505977.6875</v>
      </c>
    </row>
    <row r="3846" spans="1:7" x14ac:dyDescent="0.2">
      <c r="A3846" s="50">
        <v>76130</v>
      </c>
      <c r="B3846" s="50">
        <v>2016</v>
      </c>
      <c r="C3846" s="50" t="str">
        <f t="shared" si="60"/>
        <v>761302016</v>
      </c>
      <c r="D3846" s="50">
        <f>VLOOKUP(A3846,CATMUN!$B$2:$G$1123,6,0)</f>
        <v>2</v>
      </c>
      <c r="E3846" s="50" t="s">
        <v>1222</v>
      </c>
      <c r="F3846" s="50">
        <v>412189884</v>
      </c>
      <c r="G3846" s="50">
        <v>530633504</v>
      </c>
    </row>
    <row r="3847" spans="1:7" x14ac:dyDescent="0.2">
      <c r="A3847" s="50">
        <v>76130</v>
      </c>
      <c r="B3847" s="50">
        <v>2017</v>
      </c>
      <c r="C3847" s="50" t="str">
        <f t="shared" si="60"/>
        <v>761302017</v>
      </c>
      <c r="D3847" s="50">
        <f>VLOOKUP(A3847,CATMUN!$B$2:$G$1123,6,0)</f>
        <v>2</v>
      </c>
      <c r="E3847" s="50" t="s">
        <v>1222</v>
      </c>
      <c r="F3847" s="50">
        <v>378352</v>
      </c>
      <c r="G3847" s="50">
        <v>444938.46879999997</v>
      </c>
    </row>
    <row r="3848" spans="1:7" x14ac:dyDescent="0.2">
      <c r="A3848" s="50">
        <v>76130</v>
      </c>
      <c r="B3848" s="50">
        <v>2018</v>
      </c>
      <c r="C3848" s="50" t="str">
        <f t="shared" si="60"/>
        <v>761302018</v>
      </c>
      <c r="D3848" s="50">
        <f>VLOOKUP(A3848,CATMUN!$B$2:$G$1123,6,0)</f>
        <v>2</v>
      </c>
      <c r="E3848" s="50" t="s">
        <v>1222</v>
      </c>
      <c r="F3848" s="50">
        <v>554211469</v>
      </c>
      <c r="G3848" s="50">
        <v>529757888</v>
      </c>
    </row>
    <row r="3849" spans="1:7" x14ac:dyDescent="0.2">
      <c r="A3849" s="50">
        <v>76147</v>
      </c>
      <c r="B3849" s="50">
        <v>2015</v>
      </c>
      <c r="C3849" s="50" t="str">
        <f t="shared" si="60"/>
        <v>761472015</v>
      </c>
      <c r="D3849" s="50">
        <f>VLOOKUP(A3849,CATMUN!$B$2:$G$1123,6,0)</f>
        <v>13</v>
      </c>
      <c r="E3849" s="50" t="s">
        <v>2078</v>
      </c>
      <c r="F3849" s="50">
        <v>725324.26</v>
      </c>
      <c r="G3849" s="50">
        <v>1407439.5</v>
      </c>
    </row>
    <row r="3850" spans="1:7" x14ac:dyDescent="0.2">
      <c r="A3850" s="50">
        <v>76147</v>
      </c>
      <c r="B3850" s="50">
        <v>2016</v>
      </c>
      <c r="C3850" s="50" t="str">
        <f t="shared" si="60"/>
        <v>761472016</v>
      </c>
      <c r="D3850" s="50">
        <f>VLOOKUP(A3850,CATMUN!$B$2:$G$1123,6,0)</f>
        <v>13</v>
      </c>
      <c r="E3850" s="50" t="s">
        <v>2078</v>
      </c>
      <c r="F3850" s="50">
        <v>866165951</v>
      </c>
      <c r="G3850" s="50">
        <v>1538270848</v>
      </c>
    </row>
    <row r="3851" spans="1:7" x14ac:dyDescent="0.2">
      <c r="A3851" s="50">
        <v>76147</v>
      </c>
      <c r="B3851" s="50">
        <v>2017</v>
      </c>
      <c r="C3851" s="50" t="str">
        <f t="shared" si="60"/>
        <v>761472017</v>
      </c>
      <c r="D3851" s="50">
        <f>VLOOKUP(A3851,CATMUN!$B$2:$G$1123,6,0)</f>
        <v>13</v>
      </c>
      <c r="E3851" s="50" t="s">
        <v>2078</v>
      </c>
      <c r="F3851" s="50">
        <v>746318.98</v>
      </c>
      <c r="G3851" s="50">
        <v>1489632.125</v>
      </c>
    </row>
    <row r="3852" spans="1:7" x14ac:dyDescent="0.2">
      <c r="A3852" s="50">
        <v>76147</v>
      </c>
      <c r="B3852" s="50">
        <v>2018</v>
      </c>
      <c r="C3852" s="50" t="str">
        <f t="shared" si="60"/>
        <v>761472018</v>
      </c>
      <c r="D3852" s="50">
        <f>VLOOKUP(A3852,CATMUN!$B$2:$G$1123,6,0)</f>
        <v>13</v>
      </c>
      <c r="E3852" s="50" t="s">
        <v>2078</v>
      </c>
      <c r="F3852" s="50">
        <v>390184156</v>
      </c>
      <c r="G3852" s="50">
        <v>1735159040</v>
      </c>
    </row>
    <row r="3853" spans="1:7" x14ac:dyDescent="0.2">
      <c r="A3853" s="50">
        <v>76233</v>
      </c>
      <c r="B3853" s="50">
        <v>2015</v>
      </c>
      <c r="C3853" s="50" t="str">
        <f t="shared" si="60"/>
        <v>762332015</v>
      </c>
      <c r="D3853" s="50">
        <f>VLOOKUP(A3853,CATMUN!$B$2:$G$1123,6,0)</f>
        <v>15</v>
      </c>
      <c r="E3853" s="50" t="s">
        <v>2079</v>
      </c>
      <c r="F3853" s="50">
        <v>71079</v>
      </c>
      <c r="G3853" s="50">
        <v>23350.427729999999</v>
      </c>
    </row>
    <row r="3854" spans="1:7" x14ac:dyDescent="0.2">
      <c r="A3854" s="50">
        <v>76233</v>
      </c>
      <c r="B3854" s="50">
        <v>2016</v>
      </c>
      <c r="C3854" s="50" t="str">
        <f t="shared" si="60"/>
        <v>762332016</v>
      </c>
      <c r="D3854" s="50">
        <f>VLOOKUP(A3854,CATMUN!$B$2:$G$1123,6,0)</f>
        <v>15</v>
      </c>
      <c r="E3854" s="50" t="s">
        <v>2079</v>
      </c>
      <c r="F3854" s="50">
        <v>329738501</v>
      </c>
      <c r="G3854" s="50">
        <v>25866452</v>
      </c>
    </row>
    <row r="3855" spans="1:7" x14ac:dyDescent="0.2">
      <c r="A3855" s="50">
        <v>76233</v>
      </c>
      <c r="B3855" s="50">
        <v>2017</v>
      </c>
      <c r="C3855" s="50" t="str">
        <f t="shared" si="60"/>
        <v>762332017</v>
      </c>
      <c r="D3855" s="50">
        <f>VLOOKUP(A3855,CATMUN!$B$2:$G$1123,6,0)</f>
        <v>15</v>
      </c>
      <c r="E3855" s="50" t="s">
        <v>2079</v>
      </c>
      <c r="F3855" s="50">
        <v>155587</v>
      </c>
      <c r="G3855" s="50">
        <v>38136.226560000003</v>
      </c>
    </row>
    <row r="3856" spans="1:7" x14ac:dyDescent="0.2">
      <c r="A3856" s="50">
        <v>76233</v>
      </c>
      <c r="B3856" s="50">
        <v>2018</v>
      </c>
      <c r="C3856" s="50" t="str">
        <f t="shared" si="60"/>
        <v>762332018</v>
      </c>
      <c r="D3856" s="50">
        <f>VLOOKUP(A3856,CATMUN!$B$2:$G$1123,6,0)</f>
        <v>15</v>
      </c>
      <c r="E3856" s="50" t="s">
        <v>2079</v>
      </c>
      <c r="F3856" s="50">
        <v>176802409</v>
      </c>
      <c r="G3856" s="50">
        <v>27791024</v>
      </c>
    </row>
    <row r="3857" spans="1:7" x14ac:dyDescent="0.2">
      <c r="A3857" s="50">
        <v>76243</v>
      </c>
      <c r="B3857" s="50">
        <v>2015</v>
      </c>
      <c r="C3857" s="50" t="str">
        <f t="shared" si="60"/>
        <v>762432015</v>
      </c>
      <c r="D3857" s="50">
        <f>VLOOKUP(A3857,CATMUN!$B$2:$G$1123,6,0)</f>
        <v>15</v>
      </c>
      <c r="E3857" s="50" t="s">
        <v>2080</v>
      </c>
      <c r="F3857" s="50">
        <v>6667.79</v>
      </c>
      <c r="G3857" s="50">
        <v>23350.427729999999</v>
      </c>
    </row>
    <row r="3858" spans="1:7" x14ac:dyDescent="0.2">
      <c r="A3858" s="50">
        <v>76243</v>
      </c>
      <c r="B3858" s="50">
        <v>2016</v>
      </c>
      <c r="C3858" s="50" t="str">
        <f t="shared" si="60"/>
        <v>762432016</v>
      </c>
      <c r="D3858" s="50">
        <f>VLOOKUP(A3858,CATMUN!$B$2:$G$1123,6,0)</f>
        <v>15</v>
      </c>
      <c r="E3858" s="50" t="s">
        <v>2080</v>
      </c>
      <c r="F3858" s="50">
        <v>6582067</v>
      </c>
      <c r="G3858" s="50">
        <v>25866452</v>
      </c>
    </row>
    <row r="3859" spans="1:7" x14ac:dyDescent="0.2">
      <c r="A3859" s="50">
        <v>76243</v>
      </c>
      <c r="B3859" s="50">
        <v>2017</v>
      </c>
      <c r="C3859" s="50" t="str">
        <f t="shared" si="60"/>
        <v>762432017</v>
      </c>
      <c r="D3859" s="50">
        <f>VLOOKUP(A3859,CATMUN!$B$2:$G$1123,6,0)</f>
        <v>15</v>
      </c>
      <c r="E3859" s="50" t="s">
        <v>2080</v>
      </c>
      <c r="F3859" s="50">
        <v>4932.67</v>
      </c>
      <c r="G3859" s="50">
        <v>38136.226560000003</v>
      </c>
    </row>
    <row r="3860" spans="1:7" x14ac:dyDescent="0.2">
      <c r="A3860" s="50">
        <v>76243</v>
      </c>
      <c r="B3860" s="50">
        <v>2018</v>
      </c>
      <c r="C3860" s="50" t="str">
        <f t="shared" si="60"/>
        <v>762432018</v>
      </c>
      <c r="D3860" s="50">
        <f>VLOOKUP(A3860,CATMUN!$B$2:$G$1123,6,0)</f>
        <v>15</v>
      </c>
      <c r="E3860" s="50" t="s">
        <v>2080</v>
      </c>
      <c r="F3860" s="50">
        <v>8054650</v>
      </c>
      <c r="G3860" s="50">
        <v>27791024</v>
      </c>
    </row>
    <row r="3861" spans="1:7" x14ac:dyDescent="0.2">
      <c r="A3861" s="50">
        <v>76246</v>
      </c>
      <c r="B3861" s="50">
        <v>2015</v>
      </c>
      <c r="C3861" s="50" t="str">
        <f t="shared" si="60"/>
        <v>762462015</v>
      </c>
      <c r="D3861" s="50">
        <f>VLOOKUP(A3861,CATMUN!$B$2:$G$1123,6,0)</f>
        <v>15</v>
      </c>
      <c r="E3861" s="50" t="s">
        <v>2081</v>
      </c>
      <c r="F3861" s="50">
        <v>6062.41</v>
      </c>
      <c r="G3861" s="50">
        <v>23350.427729999999</v>
      </c>
    </row>
    <row r="3862" spans="1:7" x14ac:dyDescent="0.2">
      <c r="A3862" s="50">
        <v>76246</v>
      </c>
      <c r="B3862" s="50">
        <v>2016</v>
      </c>
      <c r="C3862" s="50" t="str">
        <f t="shared" si="60"/>
        <v>762462016</v>
      </c>
      <c r="D3862" s="50">
        <f>VLOOKUP(A3862,CATMUN!$B$2:$G$1123,6,0)</f>
        <v>15</v>
      </c>
      <c r="E3862" s="50" t="s">
        <v>2081</v>
      </c>
      <c r="F3862" s="50">
        <v>8459977</v>
      </c>
      <c r="G3862" s="50">
        <v>25866452</v>
      </c>
    </row>
    <row r="3863" spans="1:7" x14ac:dyDescent="0.2">
      <c r="A3863" s="50">
        <v>76246</v>
      </c>
      <c r="B3863" s="50">
        <v>2017</v>
      </c>
      <c r="C3863" s="50" t="str">
        <f t="shared" si="60"/>
        <v>762462017</v>
      </c>
      <c r="D3863" s="50">
        <f>VLOOKUP(A3863,CATMUN!$B$2:$G$1123,6,0)</f>
        <v>15</v>
      </c>
      <c r="E3863" s="50" t="s">
        <v>2081</v>
      </c>
      <c r="F3863" s="50">
        <v>6897.08</v>
      </c>
      <c r="G3863" s="50">
        <v>38136.226560000003</v>
      </c>
    </row>
    <row r="3864" spans="1:7" x14ac:dyDescent="0.2">
      <c r="A3864" s="50">
        <v>76246</v>
      </c>
      <c r="B3864" s="50">
        <v>2018</v>
      </c>
      <c r="C3864" s="50" t="str">
        <f t="shared" si="60"/>
        <v>762462018</v>
      </c>
      <c r="D3864" s="50">
        <f>VLOOKUP(A3864,CATMUN!$B$2:$G$1123,6,0)</f>
        <v>15</v>
      </c>
      <c r="E3864" s="50" t="s">
        <v>2081</v>
      </c>
      <c r="F3864" s="50">
        <v>6715721</v>
      </c>
      <c r="G3864" s="50">
        <v>27791024</v>
      </c>
    </row>
    <row r="3865" spans="1:7" x14ac:dyDescent="0.2">
      <c r="A3865" s="50">
        <v>76248</v>
      </c>
      <c r="B3865" s="50">
        <v>2015</v>
      </c>
      <c r="C3865" s="50" t="str">
        <f t="shared" si="60"/>
        <v>762482015</v>
      </c>
      <c r="D3865" s="50">
        <f>VLOOKUP(A3865,CATMUN!$B$2:$G$1123,6,0)</f>
        <v>14</v>
      </c>
      <c r="E3865" s="50" t="s">
        <v>2082</v>
      </c>
      <c r="F3865" s="50">
        <v>141123.95000000001</v>
      </c>
      <c r="G3865" s="50">
        <v>505977.6875</v>
      </c>
    </row>
    <row r="3866" spans="1:7" x14ac:dyDescent="0.2">
      <c r="A3866" s="50">
        <v>76248</v>
      </c>
      <c r="B3866" s="50">
        <v>2016</v>
      </c>
      <c r="C3866" s="50" t="str">
        <f t="shared" si="60"/>
        <v>762482016</v>
      </c>
      <c r="D3866" s="50">
        <f>VLOOKUP(A3866,CATMUN!$B$2:$G$1123,6,0)</f>
        <v>14</v>
      </c>
      <c r="E3866" s="50" t="s">
        <v>2082</v>
      </c>
      <c r="F3866" s="50">
        <v>153823810</v>
      </c>
      <c r="G3866" s="50">
        <v>530633504</v>
      </c>
    </row>
    <row r="3867" spans="1:7" x14ac:dyDescent="0.2">
      <c r="A3867" s="50">
        <v>76248</v>
      </c>
      <c r="B3867" s="50">
        <v>2017</v>
      </c>
      <c r="C3867" s="50" t="str">
        <f t="shared" si="60"/>
        <v>762482017</v>
      </c>
      <c r="D3867" s="50">
        <f>VLOOKUP(A3867,CATMUN!$B$2:$G$1123,6,0)</f>
        <v>14</v>
      </c>
      <c r="E3867" s="50" t="s">
        <v>2082</v>
      </c>
      <c r="F3867" s="50">
        <v>125609.76</v>
      </c>
      <c r="G3867" s="50">
        <v>444938.46879999997</v>
      </c>
    </row>
    <row r="3868" spans="1:7" x14ac:dyDescent="0.2">
      <c r="A3868" s="50">
        <v>76248</v>
      </c>
      <c r="B3868" s="50">
        <v>2018</v>
      </c>
      <c r="C3868" s="50" t="str">
        <f t="shared" si="60"/>
        <v>762482018</v>
      </c>
      <c r="D3868" s="50">
        <f>VLOOKUP(A3868,CATMUN!$B$2:$G$1123,6,0)</f>
        <v>14</v>
      </c>
      <c r="E3868" s="50" t="s">
        <v>2082</v>
      </c>
      <c r="F3868" s="50">
        <v>182892708</v>
      </c>
      <c r="G3868" s="50">
        <v>529757888</v>
      </c>
    </row>
    <row r="3869" spans="1:7" x14ac:dyDescent="0.2">
      <c r="A3869" s="50">
        <v>76250</v>
      </c>
      <c r="B3869" s="50">
        <v>2015</v>
      </c>
      <c r="C3869" s="50" t="str">
        <f t="shared" si="60"/>
        <v>762502015</v>
      </c>
      <c r="D3869" s="50">
        <f>VLOOKUP(A3869,CATMUN!$B$2:$G$1123,6,0)</f>
        <v>15</v>
      </c>
      <c r="E3869" s="50" t="s">
        <v>2083</v>
      </c>
      <c r="F3869" s="50">
        <v>8746</v>
      </c>
      <c r="G3869" s="50">
        <v>23350.427729999999</v>
      </c>
    </row>
    <row r="3870" spans="1:7" x14ac:dyDescent="0.2">
      <c r="A3870" s="50">
        <v>76250</v>
      </c>
      <c r="B3870" s="50">
        <v>2016</v>
      </c>
      <c r="C3870" s="50" t="str">
        <f t="shared" si="60"/>
        <v>762502016</v>
      </c>
      <c r="D3870" s="50">
        <f>VLOOKUP(A3870,CATMUN!$B$2:$G$1123,6,0)</f>
        <v>15</v>
      </c>
      <c r="E3870" s="50" t="s">
        <v>2083</v>
      </c>
      <c r="F3870" s="50">
        <v>11937917</v>
      </c>
      <c r="G3870" s="50">
        <v>25866452</v>
      </c>
    </row>
    <row r="3871" spans="1:7" x14ac:dyDescent="0.2">
      <c r="A3871" s="50">
        <v>76250</v>
      </c>
      <c r="B3871" s="50">
        <v>2017</v>
      </c>
      <c r="C3871" s="50" t="str">
        <f t="shared" si="60"/>
        <v>762502017</v>
      </c>
      <c r="D3871" s="50">
        <f>VLOOKUP(A3871,CATMUN!$B$2:$G$1123,6,0)</f>
        <v>15</v>
      </c>
      <c r="E3871" s="50" t="s">
        <v>2083</v>
      </c>
      <c r="F3871" s="50">
        <v>8096</v>
      </c>
      <c r="G3871" s="50">
        <v>38136.226560000003</v>
      </c>
    </row>
    <row r="3872" spans="1:7" x14ac:dyDescent="0.2">
      <c r="A3872" s="50">
        <v>76250</v>
      </c>
      <c r="B3872" s="50">
        <v>2018</v>
      </c>
      <c r="C3872" s="50" t="str">
        <f t="shared" si="60"/>
        <v>762502018</v>
      </c>
      <c r="D3872" s="50">
        <f>VLOOKUP(A3872,CATMUN!$B$2:$G$1123,6,0)</f>
        <v>15</v>
      </c>
      <c r="E3872" s="50" t="s">
        <v>2083</v>
      </c>
      <c r="F3872" s="50">
        <v>12572678</v>
      </c>
      <c r="G3872" s="50">
        <v>27791024</v>
      </c>
    </row>
    <row r="3873" spans="1:7" x14ac:dyDescent="0.2">
      <c r="A3873" s="50">
        <v>76275</v>
      </c>
      <c r="B3873" s="50">
        <v>2015</v>
      </c>
      <c r="C3873" s="50" t="str">
        <f t="shared" si="60"/>
        <v>762752015</v>
      </c>
      <c r="D3873" s="50">
        <f>VLOOKUP(A3873,CATMUN!$B$2:$G$1123,6,0)</f>
        <v>14</v>
      </c>
      <c r="E3873" s="50" t="s">
        <v>2084</v>
      </c>
      <c r="F3873" s="50">
        <v>116064</v>
      </c>
      <c r="G3873" s="50">
        <v>505977.6875</v>
      </c>
    </row>
    <row r="3874" spans="1:7" x14ac:dyDescent="0.2">
      <c r="A3874" s="50">
        <v>76275</v>
      </c>
      <c r="B3874" s="50">
        <v>2016</v>
      </c>
      <c r="C3874" s="50" t="str">
        <f t="shared" si="60"/>
        <v>762752016</v>
      </c>
      <c r="D3874" s="50">
        <f>VLOOKUP(A3874,CATMUN!$B$2:$G$1123,6,0)</f>
        <v>14</v>
      </c>
      <c r="E3874" s="50" t="s">
        <v>2084</v>
      </c>
      <c r="F3874" s="50">
        <v>129302545</v>
      </c>
      <c r="G3874" s="50">
        <v>530633504</v>
      </c>
    </row>
    <row r="3875" spans="1:7" x14ac:dyDescent="0.2">
      <c r="A3875" s="50">
        <v>76275</v>
      </c>
      <c r="B3875" s="50">
        <v>2017</v>
      </c>
      <c r="C3875" s="50" t="str">
        <f t="shared" si="60"/>
        <v>762752017</v>
      </c>
      <c r="D3875" s="50">
        <f>VLOOKUP(A3875,CATMUN!$B$2:$G$1123,6,0)</f>
        <v>14</v>
      </c>
      <c r="E3875" s="50" t="s">
        <v>2084</v>
      </c>
      <c r="F3875" s="50">
        <v>98515</v>
      </c>
      <c r="G3875" s="50">
        <v>444938.46879999997</v>
      </c>
    </row>
    <row r="3876" spans="1:7" x14ac:dyDescent="0.2">
      <c r="A3876" s="50">
        <v>76275</v>
      </c>
      <c r="B3876" s="50">
        <v>2018</v>
      </c>
      <c r="C3876" s="50" t="str">
        <f t="shared" si="60"/>
        <v>762752018</v>
      </c>
      <c r="D3876" s="50">
        <f>VLOOKUP(A3876,CATMUN!$B$2:$G$1123,6,0)</f>
        <v>14</v>
      </c>
      <c r="E3876" s="50" t="s">
        <v>2084</v>
      </c>
      <c r="F3876" s="50">
        <v>134734862</v>
      </c>
      <c r="G3876" s="50">
        <v>529757888</v>
      </c>
    </row>
    <row r="3877" spans="1:7" x14ac:dyDescent="0.2">
      <c r="A3877" s="50">
        <v>76306</v>
      </c>
      <c r="B3877" s="50">
        <v>2015</v>
      </c>
      <c r="C3877" s="50" t="str">
        <f t="shared" si="60"/>
        <v>763062015</v>
      </c>
      <c r="D3877" s="50">
        <f>VLOOKUP(A3877,CATMUN!$B$2:$G$1123,6,0)</f>
        <v>14</v>
      </c>
      <c r="E3877" s="50" t="s">
        <v>2085</v>
      </c>
      <c r="F3877" s="50">
        <v>3005</v>
      </c>
      <c r="G3877" s="50">
        <v>338773.03129999997</v>
      </c>
    </row>
    <row r="3878" spans="1:7" x14ac:dyDescent="0.2">
      <c r="A3878" s="50">
        <v>76306</v>
      </c>
      <c r="B3878" s="50">
        <v>2016</v>
      </c>
      <c r="C3878" s="50" t="str">
        <f t="shared" si="60"/>
        <v>763062016</v>
      </c>
      <c r="D3878" s="50">
        <f>VLOOKUP(A3878,CATMUN!$B$2:$G$1123,6,0)</f>
        <v>14</v>
      </c>
      <c r="E3878" s="50" t="s">
        <v>2085</v>
      </c>
      <c r="F3878" s="50">
        <v>124700215</v>
      </c>
      <c r="G3878" s="50">
        <v>218762448</v>
      </c>
    </row>
    <row r="3879" spans="1:7" x14ac:dyDescent="0.2">
      <c r="A3879" s="50">
        <v>76306</v>
      </c>
      <c r="B3879" s="50">
        <v>2017</v>
      </c>
      <c r="C3879" s="50" t="str">
        <f t="shared" si="60"/>
        <v>763062017</v>
      </c>
      <c r="D3879" s="50">
        <f>VLOOKUP(A3879,CATMUN!$B$2:$G$1123,6,0)</f>
        <v>14</v>
      </c>
      <c r="E3879" s="50" t="s">
        <v>2085</v>
      </c>
      <c r="F3879" s="50">
        <v>187362.92</v>
      </c>
      <c r="G3879" s="50">
        <v>181327</v>
      </c>
    </row>
    <row r="3880" spans="1:7" x14ac:dyDescent="0.2">
      <c r="A3880" s="50">
        <v>76306</v>
      </c>
      <c r="B3880" s="50">
        <v>2018</v>
      </c>
      <c r="C3880" s="50" t="str">
        <f t="shared" si="60"/>
        <v>763062018</v>
      </c>
      <c r="D3880" s="50">
        <f>VLOOKUP(A3880,CATMUN!$B$2:$G$1123,6,0)</f>
        <v>14</v>
      </c>
      <c r="E3880" s="50" t="s">
        <v>2085</v>
      </c>
      <c r="F3880" s="50">
        <v>75084925</v>
      </c>
      <c r="G3880" s="50">
        <v>221394400</v>
      </c>
    </row>
    <row r="3881" spans="1:7" x14ac:dyDescent="0.2">
      <c r="A3881" s="50">
        <v>76318</v>
      </c>
      <c r="B3881" s="50">
        <v>2015</v>
      </c>
      <c r="C3881" s="50" t="str">
        <f t="shared" si="60"/>
        <v>763182015</v>
      </c>
      <c r="D3881" s="50">
        <f>VLOOKUP(A3881,CATMUN!$B$2:$G$1123,6,0)</f>
        <v>14</v>
      </c>
      <c r="E3881" s="50" t="s">
        <v>2086</v>
      </c>
      <c r="F3881" s="50">
        <v>50293.62</v>
      </c>
      <c r="G3881" s="50">
        <v>338773.03129999997</v>
      </c>
    </row>
    <row r="3882" spans="1:7" x14ac:dyDescent="0.2">
      <c r="A3882" s="50">
        <v>76318</v>
      </c>
      <c r="B3882" s="50">
        <v>2016</v>
      </c>
      <c r="C3882" s="50" t="str">
        <f t="shared" si="60"/>
        <v>763182016</v>
      </c>
      <c r="D3882" s="50">
        <f>VLOOKUP(A3882,CATMUN!$B$2:$G$1123,6,0)</f>
        <v>14</v>
      </c>
      <c r="E3882" s="50" t="s">
        <v>2086</v>
      </c>
      <c r="F3882" s="50">
        <v>63415531</v>
      </c>
      <c r="G3882" s="50">
        <v>218762448</v>
      </c>
    </row>
    <row r="3883" spans="1:7" x14ac:dyDescent="0.2">
      <c r="A3883" s="50">
        <v>76318</v>
      </c>
      <c r="B3883" s="50">
        <v>2017</v>
      </c>
      <c r="C3883" s="50" t="str">
        <f t="shared" si="60"/>
        <v>763182017</v>
      </c>
      <c r="D3883" s="50">
        <f>VLOOKUP(A3883,CATMUN!$B$2:$G$1123,6,0)</f>
        <v>14</v>
      </c>
      <c r="E3883" s="50" t="s">
        <v>2086</v>
      </c>
      <c r="F3883" s="50">
        <v>41966.84</v>
      </c>
      <c r="G3883" s="50">
        <v>181327</v>
      </c>
    </row>
    <row r="3884" spans="1:7" x14ac:dyDescent="0.2">
      <c r="A3884" s="50">
        <v>76318</v>
      </c>
      <c r="B3884" s="50">
        <v>2018</v>
      </c>
      <c r="C3884" s="50" t="str">
        <f t="shared" si="60"/>
        <v>763182018</v>
      </c>
      <c r="D3884" s="50">
        <f>VLOOKUP(A3884,CATMUN!$B$2:$G$1123,6,0)</f>
        <v>14</v>
      </c>
      <c r="E3884" s="50" t="s">
        <v>2086</v>
      </c>
      <c r="F3884" s="50">
        <v>60238257</v>
      </c>
      <c r="G3884" s="50">
        <v>221394400</v>
      </c>
    </row>
    <row r="3885" spans="1:7" x14ac:dyDescent="0.2">
      <c r="A3885" s="50">
        <v>76364</v>
      </c>
      <c r="B3885" s="50">
        <v>2015</v>
      </c>
      <c r="C3885" s="50" t="str">
        <f t="shared" si="60"/>
        <v>763642015</v>
      </c>
      <c r="D3885" s="50">
        <f>VLOOKUP(A3885,CATMUN!$B$2:$G$1123,6,0)</f>
        <v>11</v>
      </c>
      <c r="E3885" s="50" t="s">
        <v>2087</v>
      </c>
      <c r="F3885" s="50">
        <v>342793</v>
      </c>
      <c r="G3885" s="50">
        <v>113668.75780000001</v>
      </c>
    </row>
    <row r="3886" spans="1:7" x14ac:dyDescent="0.2">
      <c r="A3886" s="50">
        <v>76364</v>
      </c>
      <c r="B3886" s="50">
        <v>2016</v>
      </c>
      <c r="C3886" s="50" t="str">
        <f t="shared" si="60"/>
        <v>763642016</v>
      </c>
      <c r="D3886" s="50">
        <f>VLOOKUP(A3886,CATMUN!$B$2:$G$1123,6,0)</f>
        <v>11</v>
      </c>
      <c r="E3886" s="50" t="s">
        <v>2087</v>
      </c>
      <c r="F3886" s="50">
        <v>734644640</v>
      </c>
      <c r="G3886" s="50">
        <v>137806640</v>
      </c>
    </row>
    <row r="3887" spans="1:7" x14ac:dyDescent="0.2">
      <c r="A3887" s="50">
        <v>76364</v>
      </c>
      <c r="B3887" s="50">
        <v>2017</v>
      </c>
      <c r="C3887" s="50" t="str">
        <f t="shared" si="60"/>
        <v>763642017</v>
      </c>
      <c r="D3887" s="50">
        <f>VLOOKUP(A3887,CATMUN!$B$2:$G$1123,6,0)</f>
        <v>11</v>
      </c>
      <c r="E3887" s="50" t="s">
        <v>2087</v>
      </c>
      <c r="F3887" s="50">
        <v>294106</v>
      </c>
      <c r="G3887" s="50">
        <v>123698.71090000001</v>
      </c>
    </row>
    <row r="3888" spans="1:7" x14ac:dyDescent="0.2">
      <c r="A3888" s="50">
        <v>76364</v>
      </c>
      <c r="B3888" s="50">
        <v>2018</v>
      </c>
      <c r="C3888" s="50" t="str">
        <f t="shared" si="60"/>
        <v>763642018</v>
      </c>
      <c r="D3888" s="50">
        <f>VLOOKUP(A3888,CATMUN!$B$2:$G$1123,6,0)</f>
        <v>11</v>
      </c>
      <c r="E3888" s="50" t="s">
        <v>2087</v>
      </c>
      <c r="F3888" s="50">
        <v>708301804</v>
      </c>
      <c r="G3888" s="50">
        <v>151337472</v>
      </c>
    </row>
    <row r="3889" spans="1:7" x14ac:dyDescent="0.2">
      <c r="A3889" s="50">
        <v>76377</v>
      </c>
      <c r="B3889" s="50">
        <v>2015</v>
      </c>
      <c r="C3889" s="50" t="str">
        <f t="shared" si="60"/>
        <v>763772015</v>
      </c>
      <c r="D3889" s="50">
        <f>VLOOKUP(A3889,CATMUN!$B$2:$G$1123,6,0)</f>
        <v>15</v>
      </c>
      <c r="E3889" s="50" t="s">
        <v>2088</v>
      </c>
      <c r="F3889" s="50">
        <v>15645</v>
      </c>
      <c r="G3889" s="50">
        <v>23350.427729999999</v>
      </c>
    </row>
    <row r="3890" spans="1:7" x14ac:dyDescent="0.2">
      <c r="A3890" s="50">
        <v>76377</v>
      </c>
      <c r="B3890" s="50">
        <v>2016</v>
      </c>
      <c r="C3890" s="50" t="str">
        <f t="shared" si="60"/>
        <v>763772016</v>
      </c>
      <c r="D3890" s="50">
        <f>VLOOKUP(A3890,CATMUN!$B$2:$G$1123,6,0)</f>
        <v>15</v>
      </c>
      <c r="E3890" s="50" t="s">
        <v>2088</v>
      </c>
      <c r="F3890" s="50">
        <v>22162183</v>
      </c>
      <c r="G3890" s="50">
        <v>25866452</v>
      </c>
    </row>
    <row r="3891" spans="1:7" x14ac:dyDescent="0.2">
      <c r="A3891" s="50">
        <v>76377</v>
      </c>
      <c r="B3891" s="50">
        <v>2017</v>
      </c>
      <c r="C3891" s="50" t="str">
        <f t="shared" si="60"/>
        <v>763772017</v>
      </c>
      <c r="D3891" s="50">
        <f>VLOOKUP(A3891,CATMUN!$B$2:$G$1123,6,0)</f>
        <v>15</v>
      </c>
      <c r="E3891" s="50" t="s">
        <v>2088</v>
      </c>
      <c r="F3891" s="50">
        <v>11751.29</v>
      </c>
      <c r="G3891" s="50">
        <v>38136.226560000003</v>
      </c>
    </row>
    <row r="3892" spans="1:7" x14ac:dyDescent="0.2">
      <c r="A3892" s="50">
        <v>76377</v>
      </c>
      <c r="B3892" s="50">
        <v>2018</v>
      </c>
      <c r="C3892" s="50" t="str">
        <f t="shared" si="60"/>
        <v>763772018</v>
      </c>
      <c r="D3892" s="50">
        <f>VLOOKUP(A3892,CATMUN!$B$2:$G$1123,6,0)</f>
        <v>15</v>
      </c>
      <c r="E3892" s="50" t="s">
        <v>2088</v>
      </c>
      <c r="F3892" s="50">
        <v>15756336</v>
      </c>
      <c r="G3892" s="50">
        <v>27791024</v>
      </c>
    </row>
    <row r="3893" spans="1:7" x14ac:dyDescent="0.2">
      <c r="A3893" s="50">
        <v>76400</v>
      </c>
      <c r="B3893" s="50">
        <v>2015</v>
      </c>
      <c r="C3893" s="50" t="str">
        <f t="shared" si="60"/>
        <v>764002015</v>
      </c>
      <c r="D3893" s="50">
        <f>VLOOKUP(A3893,CATMUN!$B$2:$G$1123,6,0)</f>
        <v>14</v>
      </c>
      <c r="E3893" s="50" t="s">
        <v>1828</v>
      </c>
      <c r="F3893" s="50">
        <v>97974</v>
      </c>
      <c r="G3893" s="50">
        <v>505977.6875</v>
      </c>
    </row>
    <row r="3894" spans="1:7" x14ac:dyDescent="0.2">
      <c r="A3894" s="50">
        <v>76400</v>
      </c>
      <c r="B3894" s="50">
        <v>2016</v>
      </c>
      <c r="C3894" s="50" t="str">
        <f t="shared" si="60"/>
        <v>764002016</v>
      </c>
      <c r="D3894" s="50">
        <f>VLOOKUP(A3894,CATMUN!$B$2:$G$1123,6,0)</f>
        <v>14</v>
      </c>
      <c r="E3894" s="50" t="s">
        <v>1828</v>
      </c>
      <c r="F3894" s="50">
        <v>104681127</v>
      </c>
      <c r="G3894" s="50">
        <v>530633504</v>
      </c>
    </row>
    <row r="3895" spans="1:7" x14ac:dyDescent="0.2">
      <c r="A3895" s="50">
        <v>76400</v>
      </c>
      <c r="B3895" s="50">
        <v>2017</v>
      </c>
      <c r="C3895" s="50" t="str">
        <f t="shared" si="60"/>
        <v>764002017</v>
      </c>
      <c r="D3895" s="50">
        <f>VLOOKUP(A3895,CATMUN!$B$2:$G$1123,6,0)</f>
        <v>14</v>
      </c>
      <c r="E3895" s="50" t="s">
        <v>1828</v>
      </c>
      <c r="F3895" s="50">
        <v>74228.600000000006</v>
      </c>
      <c r="G3895" s="50">
        <v>444938.46879999997</v>
      </c>
    </row>
    <row r="3896" spans="1:7" x14ac:dyDescent="0.2">
      <c r="A3896" s="50">
        <v>76400</v>
      </c>
      <c r="B3896" s="50">
        <v>2018</v>
      </c>
      <c r="C3896" s="50" t="str">
        <f t="shared" si="60"/>
        <v>764002018</v>
      </c>
      <c r="D3896" s="50">
        <f>VLOOKUP(A3896,CATMUN!$B$2:$G$1123,6,0)</f>
        <v>14</v>
      </c>
      <c r="E3896" s="50" t="s">
        <v>1828</v>
      </c>
      <c r="F3896" s="50">
        <v>141366067</v>
      </c>
      <c r="G3896" s="50">
        <v>529757888</v>
      </c>
    </row>
    <row r="3897" spans="1:7" x14ac:dyDescent="0.2">
      <c r="A3897" s="50">
        <v>76403</v>
      </c>
      <c r="B3897" s="50">
        <v>2015</v>
      </c>
      <c r="C3897" s="50" t="str">
        <f t="shared" si="60"/>
        <v>764032015</v>
      </c>
      <c r="D3897" s="50">
        <f>VLOOKUP(A3897,CATMUN!$B$2:$G$1123,6,0)</f>
        <v>15</v>
      </c>
      <c r="E3897" s="50" t="s">
        <v>1337</v>
      </c>
      <c r="F3897" s="50">
        <v>34434.22</v>
      </c>
      <c r="G3897" s="50">
        <v>23350.427729999999</v>
      </c>
    </row>
    <row r="3898" spans="1:7" x14ac:dyDescent="0.2">
      <c r="A3898" s="50">
        <v>76403</v>
      </c>
      <c r="B3898" s="50">
        <v>2016</v>
      </c>
      <c r="C3898" s="50" t="str">
        <f t="shared" si="60"/>
        <v>764032016</v>
      </c>
      <c r="D3898" s="50">
        <f>VLOOKUP(A3898,CATMUN!$B$2:$G$1123,6,0)</f>
        <v>15</v>
      </c>
      <c r="E3898" s="50" t="s">
        <v>1337</v>
      </c>
      <c r="F3898" s="50">
        <v>34309024</v>
      </c>
      <c r="G3898" s="50">
        <v>25866452</v>
      </c>
    </row>
    <row r="3899" spans="1:7" x14ac:dyDescent="0.2">
      <c r="A3899" s="50">
        <v>76403</v>
      </c>
      <c r="B3899" s="50">
        <v>2017</v>
      </c>
      <c r="C3899" s="50" t="str">
        <f t="shared" si="60"/>
        <v>764032017</v>
      </c>
      <c r="D3899" s="50">
        <f>VLOOKUP(A3899,CATMUN!$B$2:$G$1123,6,0)</f>
        <v>15</v>
      </c>
      <c r="E3899" s="50" t="s">
        <v>1337</v>
      </c>
      <c r="F3899" s="50">
        <v>47961.99</v>
      </c>
      <c r="G3899" s="50">
        <v>38136.226560000003</v>
      </c>
    </row>
    <row r="3900" spans="1:7" x14ac:dyDescent="0.2">
      <c r="A3900" s="50">
        <v>76403</v>
      </c>
      <c r="B3900" s="50">
        <v>2018</v>
      </c>
      <c r="C3900" s="50" t="str">
        <f t="shared" si="60"/>
        <v>764032018</v>
      </c>
      <c r="D3900" s="50">
        <f>VLOOKUP(A3900,CATMUN!$B$2:$G$1123,6,0)</f>
        <v>15</v>
      </c>
      <c r="E3900" s="50" t="s">
        <v>1337</v>
      </c>
      <c r="F3900" s="50">
        <v>38676634</v>
      </c>
      <c r="G3900" s="50">
        <v>27791024</v>
      </c>
    </row>
    <row r="3901" spans="1:7" x14ac:dyDescent="0.2">
      <c r="A3901" s="50">
        <v>76497</v>
      </c>
      <c r="B3901" s="50">
        <v>2015</v>
      </c>
      <c r="C3901" s="50" t="str">
        <f t="shared" si="60"/>
        <v>764972015</v>
      </c>
      <c r="D3901" s="50">
        <f>VLOOKUP(A3901,CATMUN!$B$2:$G$1123,6,0)</f>
        <v>14</v>
      </c>
      <c r="E3901" s="50" t="s">
        <v>2089</v>
      </c>
      <c r="F3901" s="50">
        <v>41523</v>
      </c>
      <c r="G3901" s="50">
        <v>338773.03129999997</v>
      </c>
    </row>
    <row r="3902" spans="1:7" x14ac:dyDescent="0.2">
      <c r="A3902" s="50">
        <v>76497</v>
      </c>
      <c r="B3902" s="50">
        <v>2016</v>
      </c>
      <c r="C3902" s="50" t="str">
        <f t="shared" si="60"/>
        <v>764972016</v>
      </c>
      <c r="D3902" s="50">
        <f>VLOOKUP(A3902,CATMUN!$B$2:$G$1123,6,0)</f>
        <v>14</v>
      </c>
      <c r="E3902" s="50" t="s">
        <v>2089</v>
      </c>
      <c r="F3902" s="50">
        <v>37477728</v>
      </c>
      <c r="G3902" s="50">
        <v>218762448</v>
      </c>
    </row>
    <row r="3903" spans="1:7" x14ac:dyDescent="0.2">
      <c r="A3903" s="50">
        <v>76497</v>
      </c>
      <c r="B3903" s="50">
        <v>2017</v>
      </c>
      <c r="C3903" s="50" t="str">
        <f t="shared" si="60"/>
        <v>764972017</v>
      </c>
      <c r="D3903" s="50">
        <f>VLOOKUP(A3903,CATMUN!$B$2:$G$1123,6,0)</f>
        <v>14</v>
      </c>
      <c r="E3903" s="50" t="s">
        <v>2089</v>
      </c>
      <c r="F3903" s="50">
        <v>89286</v>
      </c>
      <c r="G3903" s="50">
        <v>181327</v>
      </c>
    </row>
    <row r="3904" spans="1:7" x14ac:dyDescent="0.2">
      <c r="A3904" s="50">
        <v>76497</v>
      </c>
      <c r="B3904" s="50">
        <v>2018</v>
      </c>
      <c r="C3904" s="50" t="str">
        <f t="shared" si="60"/>
        <v>764972018</v>
      </c>
      <c r="D3904" s="50">
        <f>VLOOKUP(A3904,CATMUN!$B$2:$G$1123,6,0)</f>
        <v>14</v>
      </c>
      <c r="E3904" s="50" t="s">
        <v>2089</v>
      </c>
      <c r="F3904" s="50">
        <v>46191904</v>
      </c>
      <c r="G3904" s="50">
        <v>221394400</v>
      </c>
    </row>
    <row r="3905" spans="1:7" x14ac:dyDescent="0.2">
      <c r="A3905" s="50">
        <v>76520</v>
      </c>
      <c r="B3905" s="50">
        <v>2015</v>
      </c>
      <c r="C3905" s="50" t="str">
        <f t="shared" si="60"/>
        <v>765202015</v>
      </c>
      <c r="D3905" s="50">
        <f>VLOOKUP(A3905,CATMUN!$B$2:$G$1123,6,0)</f>
        <v>11</v>
      </c>
      <c r="E3905" s="50" t="s">
        <v>2090</v>
      </c>
      <c r="F3905" s="50">
        <v>3014374.58</v>
      </c>
      <c r="G3905" s="50">
        <v>2483875.5</v>
      </c>
    </row>
    <row r="3906" spans="1:7" x14ac:dyDescent="0.2">
      <c r="A3906" s="50">
        <v>76520</v>
      </c>
      <c r="B3906" s="50">
        <v>2016</v>
      </c>
      <c r="C3906" s="50" t="str">
        <f t="shared" si="60"/>
        <v>765202016</v>
      </c>
      <c r="D3906" s="50">
        <f>VLOOKUP(A3906,CATMUN!$B$2:$G$1123,6,0)</f>
        <v>11</v>
      </c>
      <c r="E3906" s="50" t="s">
        <v>2090</v>
      </c>
      <c r="F3906" s="50">
        <v>3412797119</v>
      </c>
      <c r="G3906" s="50">
        <v>2746254848</v>
      </c>
    </row>
    <row r="3907" spans="1:7" x14ac:dyDescent="0.2">
      <c r="A3907" s="50">
        <v>76520</v>
      </c>
      <c r="B3907" s="50">
        <v>2017</v>
      </c>
      <c r="C3907" s="50" t="str">
        <f t="shared" ref="C3907:C3970" si="61">A3907&amp;B3907</f>
        <v>765202017</v>
      </c>
      <c r="D3907" s="50">
        <f>VLOOKUP(A3907,CATMUN!$B$2:$G$1123,6,0)</f>
        <v>11</v>
      </c>
      <c r="E3907" s="50" t="s">
        <v>2090</v>
      </c>
      <c r="F3907" s="50">
        <v>3416756.35</v>
      </c>
      <c r="G3907" s="50">
        <v>2258626.5</v>
      </c>
    </row>
    <row r="3908" spans="1:7" x14ac:dyDescent="0.2">
      <c r="A3908" s="50">
        <v>76520</v>
      </c>
      <c r="B3908" s="50">
        <v>2018</v>
      </c>
      <c r="C3908" s="50" t="str">
        <f t="shared" si="61"/>
        <v>765202018</v>
      </c>
      <c r="D3908" s="50">
        <f>VLOOKUP(A3908,CATMUN!$B$2:$G$1123,6,0)</f>
        <v>11</v>
      </c>
      <c r="E3908" s="50" t="s">
        <v>2090</v>
      </c>
      <c r="F3908" s="50">
        <v>3806903076</v>
      </c>
      <c r="G3908" s="50">
        <v>2698606080</v>
      </c>
    </row>
    <row r="3909" spans="1:7" x14ac:dyDescent="0.2">
      <c r="A3909" s="50">
        <v>76563</v>
      </c>
      <c r="B3909" s="50">
        <v>2015</v>
      </c>
      <c r="C3909" s="50" t="str">
        <f t="shared" si="61"/>
        <v>765632015</v>
      </c>
      <c r="D3909" s="50">
        <f>VLOOKUP(A3909,CATMUN!$B$2:$G$1123,6,0)</f>
        <v>14</v>
      </c>
      <c r="E3909" s="50" t="s">
        <v>2091</v>
      </c>
      <c r="F3909" s="50">
        <v>73764</v>
      </c>
      <c r="G3909" s="50">
        <v>505977.6875</v>
      </c>
    </row>
    <row r="3910" spans="1:7" x14ac:dyDescent="0.2">
      <c r="A3910" s="50">
        <v>76563</v>
      </c>
      <c r="B3910" s="50">
        <v>2016</v>
      </c>
      <c r="C3910" s="50" t="str">
        <f t="shared" si="61"/>
        <v>765632016</v>
      </c>
      <c r="D3910" s="50">
        <f>VLOOKUP(A3910,CATMUN!$B$2:$G$1123,6,0)</f>
        <v>14</v>
      </c>
      <c r="E3910" s="50" t="s">
        <v>2091</v>
      </c>
      <c r="F3910" s="50">
        <v>87788558</v>
      </c>
      <c r="G3910" s="50">
        <v>530633504</v>
      </c>
    </row>
    <row r="3911" spans="1:7" x14ac:dyDescent="0.2">
      <c r="A3911" s="50">
        <v>76563</v>
      </c>
      <c r="B3911" s="50">
        <v>2017</v>
      </c>
      <c r="C3911" s="50" t="str">
        <f t="shared" si="61"/>
        <v>765632017</v>
      </c>
      <c r="D3911" s="50">
        <f>VLOOKUP(A3911,CATMUN!$B$2:$G$1123,6,0)</f>
        <v>14</v>
      </c>
      <c r="E3911" s="50" t="s">
        <v>2091</v>
      </c>
      <c r="F3911" s="50">
        <v>96067</v>
      </c>
      <c r="G3911" s="50">
        <v>444938.46879999997</v>
      </c>
    </row>
    <row r="3912" spans="1:7" x14ac:dyDescent="0.2">
      <c r="A3912" s="50">
        <v>76563</v>
      </c>
      <c r="B3912" s="50">
        <v>2018</v>
      </c>
      <c r="C3912" s="50" t="str">
        <f t="shared" si="61"/>
        <v>765632018</v>
      </c>
      <c r="D3912" s="50">
        <f>VLOOKUP(A3912,CATMUN!$B$2:$G$1123,6,0)</f>
        <v>14</v>
      </c>
      <c r="E3912" s="50" t="s">
        <v>2091</v>
      </c>
      <c r="F3912" s="50">
        <v>94878011</v>
      </c>
      <c r="G3912" s="50">
        <v>529757888</v>
      </c>
    </row>
    <row r="3913" spans="1:7" x14ac:dyDescent="0.2">
      <c r="A3913" s="50">
        <v>76606</v>
      </c>
      <c r="B3913" s="50">
        <v>2015</v>
      </c>
      <c r="C3913" s="50" t="str">
        <f t="shared" si="61"/>
        <v>766062015</v>
      </c>
      <c r="D3913" s="50">
        <f>VLOOKUP(A3913,CATMUN!$B$2:$G$1123,6,0)</f>
        <v>14</v>
      </c>
      <c r="E3913" s="50" t="s">
        <v>1795</v>
      </c>
      <c r="F3913" s="50">
        <v>62437</v>
      </c>
      <c r="G3913" s="50">
        <v>338773.03129999997</v>
      </c>
    </row>
    <row r="3914" spans="1:7" x14ac:dyDescent="0.2">
      <c r="A3914" s="50">
        <v>76606</v>
      </c>
      <c r="B3914" s="50">
        <v>2016</v>
      </c>
      <c r="C3914" s="50" t="str">
        <f t="shared" si="61"/>
        <v>766062016</v>
      </c>
      <c r="D3914" s="50">
        <f>VLOOKUP(A3914,CATMUN!$B$2:$G$1123,6,0)</f>
        <v>14</v>
      </c>
      <c r="E3914" s="50" t="s">
        <v>1795</v>
      </c>
      <c r="F3914" s="50">
        <v>55272374</v>
      </c>
      <c r="G3914" s="50">
        <v>218762448</v>
      </c>
    </row>
    <row r="3915" spans="1:7" x14ac:dyDescent="0.2">
      <c r="A3915" s="50">
        <v>76606</v>
      </c>
      <c r="B3915" s="50">
        <v>2017</v>
      </c>
      <c r="C3915" s="50" t="str">
        <f t="shared" si="61"/>
        <v>766062017</v>
      </c>
      <c r="D3915" s="50">
        <f>VLOOKUP(A3915,CATMUN!$B$2:$G$1123,6,0)</f>
        <v>14</v>
      </c>
      <c r="E3915" s="50" t="s">
        <v>1795</v>
      </c>
      <c r="F3915" s="50">
        <v>40806</v>
      </c>
      <c r="G3915" s="50">
        <v>181327</v>
      </c>
    </row>
    <row r="3916" spans="1:7" x14ac:dyDescent="0.2">
      <c r="A3916" s="50">
        <v>76606</v>
      </c>
      <c r="B3916" s="50">
        <v>2018</v>
      </c>
      <c r="C3916" s="50" t="str">
        <f t="shared" si="61"/>
        <v>766062018</v>
      </c>
      <c r="D3916" s="50">
        <f>VLOOKUP(A3916,CATMUN!$B$2:$G$1123,6,0)</f>
        <v>14</v>
      </c>
      <c r="E3916" s="50" t="s">
        <v>1795</v>
      </c>
      <c r="F3916" s="50">
        <v>54766625</v>
      </c>
      <c r="G3916" s="50">
        <v>221394400</v>
      </c>
    </row>
    <row r="3917" spans="1:7" x14ac:dyDescent="0.2">
      <c r="A3917" s="50">
        <v>76616</v>
      </c>
      <c r="B3917" s="50">
        <v>2015</v>
      </c>
      <c r="C3917" s="50" t="str">
        <f t="shared" si="61"/>
        <v>766162015</v>
      </c>
      <c r="D3917" s="50">
        <f>VLOOKUP(A3917,CATMUN!$B$2:$G$1123,6,0)</f>
        <v>15</v>
      </c>
      <c r="E3917" s="50" t="s">
        <v>2092</v>
      </c>
      <c r="F3917" s="50">
        <v>106525</v>
      </c>
      <c r="G3917" s="50">
        <v>23350.427729999999</v>
      </c>
    </row>
    <row r="3918" spans="1:7" x14ac:dyDescent="0.2">
      <c r="A3918" s="50">
        <v>76616</v>
      </c>
      <c r="B3918" s="50">
        <v>2016</v>
      </c>
      <c r="C3918" s="50" t="str">
        <f t="shared" si="61"/>
        <v>766162016</v>
      </c>
      <c r="D3918" s="50">
        <f>VLOOKUP(A3918,CATMUN!$B$2:$G$1123,6,0)</f>
        <v>15</v>
      </c>
      <c r="E3918" s="50" t="s">
        <v>2092</v>
      </c>
      <c r="F3918" s="50">
        <v>120222258</v>
      </c>
      <c r="G3918" s="50">
        <v>25866452</v>
      </c>
    </row>
    <row r="3919" spans="1:7" x14ac:dyDescent="0.2">
      <c r="A3919" s="50">
        <v>76616</v>
      </c>
      <c r="B3919" s="50">
        <v>2017</v>
      </c>
      <c r="C3919" s="50" t="str">
        <f t="shared" si="61"/>
        <v>766162017</v>
      </c>
      <c r="D3919" s="50">
        <f>VLOOKUP(A3919,CATMUN!$B$2:$G$1123,6,0)</f>
        <v>15</v>
      </c>
      <c r="E3919" s="50" t="s">
        <v>2092</v>
      </c>
      <c r="F3919" s="50">
        <v>89484</v>
      </c>
      <c r="G3919" s="50">
        <v>38136.226560000003</v>
      </c>
    </row>
    <row r="3920" spans="1:7" x14ac:dyDescent="0.2">
      <c r="A3920" s="50">
        <v>76616</v>
      </c>
      <c r="B3920" s="50">
        <v>2018</v>
      </c>
      <c r="C3920" s="50" t="str">
        <f t="shared" si="61"/>
        <v>766162018</v>
      </c>
      <c r="D3920" s="50">
        <f>VLOOKUP(A3920,CATMUN!$B$2:$G$1123,6,0)</f>
        <v>15</v>
      </c>
      <c r="E3920" s="50" t="s">
        <v>2092</v>
      </c>
      <c r="F3920" s="50">
        <v>115912105</v>
      </c>
      <c r="G3920" s="50">
        <v>27791024</v>
      </c>
    </row>
    <row r="3921" spans="1:7" x14ac:dyDescent="0.2">
      <c r="A3921" s="50">
        <v>76622</v>
      </c>
      <c r="B3921" s="50">
        <v>2015</v>
      </c>
      <c r="C3921" s="50" t="str">
        <f t="shared" si="61"/>
        <v>766222015</v>
      </c>
      <c r="D3921" s="50">
        <f>VLOOKUP(A3921,CATMUN!$B$2:$G$1123,6,0)</f>
        <v>14</v>
      </c>
      <c r="E3921" s="50" t="s">
        <v>2093</v>
      </c>
      <c r="F3921" s="50">
        <v>81753.5</v>
      </c>
      <c r="G3921" s="50">
        <v>338773.03129999997</v>
      </c>
    </row>
    <row r="3922" spans="1:7" x14ac:dyDescent="0.2">
      <c r="A3922" s="50">
        <v>76622</v>
      </c>
      <c r="B3922" s="50">
        <v>2016</v>
      </c>
      <c r="C3922" s="50" t="str">
        <f t="shared" si="61"/>
        <v>766222016</v>
      </c>
      <c r="D3922" s="50">
        <f>VLOOKUP(A3922,CATMUN!$B$2:$G$1123,6,0)</f>
        <v>14</v>
      </c>
      <c r="E3922" s="50" t="s">
        <v>2093</v>
      </c>
      <c r="F3922" s="50">
        <v>90223997</v>
      </c>
      <c r="G3922" s="50">
        <v>218762448</v>
      </c>
    </row>
    <row r="3923" spans="1:7" x14ac:dyDescent="0.2">
      <c r="A3923" s="50">
        <v>76622</v>
      </c>
      <c r="B3923" s="50">
        <v>2017</v>
      </c>
      <c r="C3923" s="50" t="str">
        <f t="shared" si="61"/>
        <v>766222017</v>
      </c>
      <c r="D3923" s="50">
        <f>VLOOKUP(A3923,CATMUN!$B$2:$G$1123,6,0)</f>
        <v>14</v>
      </c>
      <c r="E3923" s="50" t="s">
        <v>2093</v>
      </c>
      <c r="F3923" s="50">
        <v>66043.179999999993</v>
      </c>
      <c r="G3923" s="50">
        <v>181327</v>
      </c>
    </row>
    <row r="3924" spans="1:7" x14ac:dyDescent="0.2">
      <c r="A3924" s="50">
        <v>76622</v>
      </c>
      <c r="B3924" s="50">
        <v>2018</v>
      </c>
      <c r="C3924" s="50" t="str">
        <f t="shared" si="61"/>
        <v>766222018</v>
      </c>
      <c r="D3924" s="50">
        <f>VLOOKUP(A3924,CATMUN!$B$2:$G$1123,6,0)</f>
        <v>14</v>
      </c>
      <c r="E3924" s="50" t="s">
        <v>2093</v>
      </c>
      <c r="F3924" s="50">
        <v>116683125</v>
      </c>
      <c r="G3924" s="50">
        <v>221394400</v>
      </c>
    </row>
    <row r="3925" spans="1:7" x14ac:dyDescent="0.2">
      <c r="A3925" s="50">
        <v>76670</v>
      </c>
      <c r="B3925" s="50">
        <v>2015</v>
      </c>
      <c r="C3925" s="50" t="str">
        <f t="shared" si="61"/>
        <v>766702015</v>
      </c>
      <c r="D3925" s="50">
        <f>VLOOKUP(A3925,CATMUN!$B$2:$G$1123,6,0)</f>
        <v>14</v>
      </c>
      <c r="E3925" s="50" t="s">
        <v>2017</v>
      </c>
      <c r="F3925" s="50">
        <v>84050.76</v>
      </c>
      <c r="G3925" s="50">
        <v>338773.03129999997</v>
      </c>
    </row>
    <row r="3926" spans="1:7" x14ac:dyDescent="0.2">
      <c r="A3926" s="50">
        <v>76670</v>
      </c>
      <c r="B3926" s="50">
        <v>2016</v>
      </c>
      <c r="C3926" s="50" t="str">
        <f t="shared" si="61"/>
        <v>766702016</v>
      </c>
      <c r="D3926" s="50">
        <f>VLOOKUP(A3926,CATMUN!$B$2:$G$1123,6,0)</f>
        <v>14</v>
      </c>
      <c r="E3926" s="50" t="s">
        <v>2017</v>
      </c>
      <c r="F3926" s="50">
        <v>98984403</v>
      </c>
      <c r="G3926" s="50">
        <v>218762448</v>
      </c>
    </row>
    <row r="3927" spans="1:7" x14ac:dyDescent="0.2">
      <c r="A3927" s="50">
        <v>76670</v>
      </c>
      <c r="B3927" s="50">
        <v>2017</v>
      </c>
      <c r="C3927" s="50" t="str">
        <f t="shared" si="61"/>
        <v>766702017</v>
      </c>
      <c r="D3927" s="50">
        <f>VLOOKUP(A3927,CATMUN!$B$2:$G$1123,6,0)</f>
        <v>14</v>
      </c>
      <c r="E3927" s="50" t="s">
        <v>2017</v>
      </c>
      <c r="F3927" s="50">
        <v>73737.91</v>
      </c>
      <c r="G3927" s="50">
        <v>181327</v>
      </c>
    </row>
    <row r="3928" spans="1:7" x14ac:dyDescent="0.2">
      <c r="A3928" s="50">
        <v>76670</v>
      </c>
      <c r="B3928" s="50">
        <v>2018</v>
      </c>
      <c r="C3928" s="50" t="str">
        <f t="shared" si="61"/>
        <v>766702018</v>
      </c>
      <c r="D3928" s="50">
        <f>VLOOKUP(A3928,CATMUN!$B$2:$G$1123,6,0)</f>
        <v>14</v>
      </c>
      <c r="E3928" s="50" t="s">
        <v>2017</v>
      </c>
      <c r="F3928" s="50">
        <v>72917236</v>
      </c>
      <c r="G3928" s="50">
        <v>221394400</v>
      </c>
    </row>
    <row r="3929" spans="1:7" x14ac:dyDescent="0.2">
      <c r="A3929" s="50">
        <v>76736</v>
      </c>
      <c r="B3929" s="50">
        <v>2015</v>
      </c>
      <c r="C3929" s="50" t="str">
        <f t="shared" si="61"/>
        <v>767362015</v>
      </c>
      <c r="D3929" s="50">
        <f>VLOOKUP(A3929,CATMUN!$B$2:$G$1123,6,0)</f>
        <v>14</v>
      </c>
      <c r="E3929" s="50" t="s">
        <v>2094</v>
      </c>
      <c r="F3929" s="50">
        <v>117930.54</v>
      </c>
      <c r="G3929" s="50">
        <v>338773.03129999997</v>
      </c>
    </row>
    <row r="3930" spans="1:7" x14ac:dyDescent="0.2">
      <c r="A3930" s="50">
        <v>76736</v>
      </c>
      <c r="B3930" s="50">
        <v>2016</v>
      </c>
      <c r="C3930" s="50" t="str">
        <f t="shared" si="61"/>
        <v>767362016</v>
      </c>
      <c r="D3930" s="50">
        <f>VLOOKUP(A3930,CATMUN!$B$2:$G$1123,6,0)</f>
        <v>14</v>
      </c>
      <c r="E3930" s="50" t="s">
        <v>2094</v>
      </c>
      <c r="F3930" s="50">
        <v>117464484</v>
      </c>
      <c r="G3930" s="50">
        <v>218762448</v>
      </c>
    </row>
    <row r="3931" spans="1:7" x14ac:dyDescent="0.2">
      <c r="A3931" s="50">
        <v>76736</v>
      </c>
      <c r="B3931" s="50">
        <v>2017</v>
      </c>
      <c r="C3931" s="50" t="str">
        <f t="shared" si="61"/>
        <v>767362017</v>
      </c>
      <c r="D3931" s="50">
        <f>VLOOKUP(A3931,CATMUN!$B$2:$G$1123,6,0)</f>
        <v>14</v>
      </c>
      <c r="E3931" s="50" t="s">
        <v>2094</v>
      </c>
      <c r="F3931" s="50">
        <v>91931</v>
      </c>
      <c r="G3931" s="50">
        <v>181327</v>
      </c>
    </row>
    <row r="3932" spans="1:7" x14ac:dyDescent="0.2">
      <c r="A3932" s="50">
        <v>76736</v>
      </c>
      <c r="B3932" s="50">
        <v>2018</v>
      </c>
      <c r="C3932" s="50" t="str">
        <f t="shared" si="61"/>
        <v>767362018</v>
      </c>
      <c r="D3932" s="50">
        <f>VLOOKUP(A3932,CATMUN!$B$2:$G$1123,6,0)</f>
        <v>14</v>
      </c>
      <c r="E3932" s="50" t="s">
        <v>2094</v>
      </c>
      <c r="F3932" s="50">
        <v>108010805</v>
      </c>
      <c r="G3932" s="50">
        <v>221394400</v>
      </c>
    </row>
    <row r="3933" spans="1:7" x14ac:dyDescent="0.2">
      <c r="A3933" s="50">
        <v>76823</v>
      </c>
      <c r="B3933" s="50">
        <v>2015</v>
      </c>
      <c r="C3933" s="50" t="str">
        <f t="shared" si="61"/>
        <v>768232015</v>
      </c>
      <c r="D3933" s="50">
        <f>VLOOKUP(A3933,CATMUN!$B$2:$G$1123,6,0)</f>
        <v>14</v>
      </c>
      <c r="E3933" s="50" t="s">
        <v>2095</v>
      </c>
      <c r="F3933" s="50">
        <v>18006</v>
      </c>
      <c r="G3933" s="50">
        <v>338773.03129999997</v>
      </c>
    </row>
    <row r="3934" spans="1:7" x14ac:dyDescent="0.2">
      <c r="A3934" s="50">
        <v>76823</v>
      </c>
      <c r="B3934" s="50">
        <v>2016</v>
      </c>
      <c r="C3934" s="50" t="str">
        <f t="shared" si="61"/>
        <v>768232016</v>
      </c>
      <c r="D3934" s="50">
        <f>VLOOKUP(A3934,CATMUN!$B$2:$G$1123,6,0)</f>
        <v>14</v>
      </c>
      <c r="E3934" s="50" t="s">
        <v>2095</v>
      </c>
      <c r="F3934" s="50">
        <v>18450111</v>
      </c>
      <c r="G3934" s="50">
        <v>218762448</v>
      </c>
    </row>
    <row r="3935" spans="1:7" x14ac:dyDescent="0.2">
      <c r="A3935" s="50">
        <v>76823</v>
      </c>
      <c r="B3935" s="50">
        <v>2017</v>
      </c>
      <c r="C3935" s="50" t="str">
        <f t="shared" si="61"/>
        <v>768232017</v>
      </c>
      <c r="D3935" s="50">
        <f>VLOOKUP(A3935,CATMUN!$B$2:$G$1123,6,0)</f>
        <v>14</v>
      </c>
      <c r="E3935" s="50" t="s">
        <v>2095</v>
      </c>
      <c r="F3935" s="50">
        <v>13606</v>
      </c>
      <c r="G3935" s="50">
        <v>181327</v>
      </c>
    </row>
    <row r="3936" spans="1:7" x14ac:dyDescent="0.2">
      <c r="A3936" s="50">
        <v>76823</v>
      </c>
      <c r="B3936" s="50">
        <v>2018</v>
      </c>
      <c r="C3936" s="50" t="str">
        <f t="shared" si="61"/>
        <v>768232018</v>
      </c>
      <c r="D3936" s="50">
        <f>VLOOKUP(A3936,CATMUN!$B$2:$G$1123,6,0)</f>
        <v>14</v>
      </c>
      <c r="E3936" s="50" t="s">
        <v>2095</v>
      </c>
      <c r="F3936" s="50">
        <v>22045167</v>
      </c>
      <c r="G3936" s="50">
        <v>221394400</v>
      </c>
    </row>
    <row r="3937" spans="1:7" x14ac:dyDescent="0.2">
      <c r="A3937" s="50">
        <v>76828</v>
      </c>
      <c r="B3937" s="50">
        <v>2015</v>
      </c>
      <c r="C3937" s="50" t="str">
        <f t="shared" si="61"/>
        <v>768282015</v>
      </c>
      <c r="D3937" s="50">
        <f>VLOOKUP(A3937,CATMUN!$B$2:$G$1123,6,0)</f>
        <v>14</v>
      </c>
      <c r="E3937" s="50" t="s">
        <v>2096</v>
      </c>
      <c r="F3937" s="50">
        <v>17734</v>
      </c>
      <c r="G3937" s="50">
        <v>338773.03129999997</v>
      </c>
    </row>
    <row r="3938" spans="1:7" x14ac:dyDescent="0.2">
      <c r="A3938" s="50">
        <v>76828</v>
      </c>
      <c r="B3938" s="50">
        <v>2016</v>
      </c>
      <c r="C3938" s="50" t="str">
        <f t="shared" si="61"/>
        <v>768282016</v>
      </c>
      <c r="D3938" s="50">
        <f>VLOOKUP(A3938,CATMUN!$B$2:$G$1123,6,0)</f>
        <v>14</v>
      </c>
      <c r="E3938" s="50" t="s">
        <v>2096</v>
      </c>
      <c r="F3938" s="50">
        <v>18722034</v>
      </c>
      <c r="G3938" s="50">
        <v>218762448</v>
      </c>
    </row>
    <row r="3939" spans="1:7" x14ac:dyDescent="0.2">
      <c r="A3939" s="50">
        <v>76828</v>
      </c>
      <c r="B3939" s="50">
        <v>2017</v>
      </c>
      <c r="C3939" s="50" t="str">
        <f t="shared" si="61"/>
        <v>768282017</v>
      </c>
      <c r="D3939" s="50">
        <f>VLOOKUP(A3939,CATMUN!$B$2:$G$1123,6,0)</f>
        <v>14</v>
      </c>
      <c r="E3939" s="50" t="s">
        <v>2096</v>
      </c>
      <c r="F3939" s="50">
        <v>15924</v>
      </c>
      <c r="G3939" s="50">
        <v>181327</v>
      </c>
    </row>
    <row r="3940" spans="1:7" x14ac:dyDescent="0.2">
      <c r="A3940" s="50">
        <v>76828</v>
      </c>
      <c r="B3940" s="50">
        <v>2018</v>
      </c>
      <c r="C3940" s="50" t="str">
        <f t="shared" si="61"/>
        <v>768282018</v>
      </c>
      <c r="D3940" s="50">
        <f>VLOOKUP(A3940,CATMUN!$B$2:$G$1123,6,0)</f>
        <v>14</v>
      </c>
      <c r="E3940" s="50" t="s">
        <v>2096</v>
      </c>
      <c r="F3940" s="50">
        <v>27485193</v>
      </c>
      <c r="G3940" s="50">
        <v>221394400</v>
      </c>
    </row>
    <row r="3941" spans="1:7" x14ac:dyDescent="0.2">
      <c r="A3941" s="50">
        <v>76834</v>
      </c>
      <c r="B3941" s="50">
        <v>2015</v>
      </c>
      <c r="C3941" s="50" t="str">
        <f t="shared" si="61"/>
        <v>768342015</v>
      </c>
      <c r="D3941" s="50">
        <f>VLOOKUP(A3941,CATMUN!$B$2:$G$1123,6,0)</f>
        <v>12</v>
      </c>
      <c r="E3941" s="50" t="s">
        <v>2097</v>
      </c>
      <c r="F3941" s="50">
        <v>1089895566</v>
      </c>
      <c r="G3941" s="50">
        <v>274508416</v>
      </c>
    </row>
    <row r="3942" spans="1:7" x14ac:dyDescent="0.2">
      <c r="A3942" s="50">
        <v>76834</v>
      </c>
      <c r="B3942" s="50">
        <v>2016</v>
      </c>
      <c r="C3942" s="50" t="str">
        <f t="shared" si="61"/>
        <v>768342016</v>
      </c>
      <c r="D3942" s="50">
        <f>VLOOKUP(A3942,CATMUN!$B$2:$G$1123,6,0)</f>
        <v>12</v>
      </c>
      <c r="E3942" s="50" t="s">
        <v>2097</v>
      </c>
      <c r="F3942" s="50">
        <v>1082556927</v>
      </c>
      <c r="G3942" s="50">
        <v>2440423936</v>
      </c>
    </row>
    <row r="3943" spans="1:7" x14ac:dyDescent="0.2">
      <c r="A3943" s="50">
        <v>76834</v>
      </c>
      <c r="B3943" s="50">
        <v>2017</v>
      </c>
      <c r="C3943" s="50" t="str">
        <f t="shared" si="61"/>
        <v>768342017</v>
      </c>
      <c r="D3943" s="50">
        <f>VLOOKUP(A3943,CATMUN!$B$2:$G$1123,6,0)</f>
        <v>12</v>
      </c>
      <c r="E3943" s="50" t="s">
        <v>2097</v>
      </c>
      <c r="F3943" s="50">
        <v>540594.72</v>
      </c>
      <c r="G3943" s="50">
        <v>1936393</v>
      </c>
    </row>
    <row r="3944" spans="1:7" x14ac:dyDescent="0.2">
      <c r="A3944" s="50">
        <v>76834</v>
      </c>
      <c r="B3944" s="50">
        <v>2018</v>
      </c>
      <c r="C3944" s="50" t="str">
        <f t="shared" si="61"/>
        <v>768342018</v>
      </c>
      <c r="D3944" s="50">
        <f>VLOOKUP(A3944,CATMUN!$B$2:$G$1123,6,0)</f>
        <v>12</v>
      </c>
      <c r="E3944" s="50" t="s">
        <v>2097</v>
      </c>
      <c r="F3944" s="50">
        <v>1302331888</v>
      </c>
      <c r="G3944" s="50">
        <v>2742790656</v>
      </c>
    </row>
    <row r="3945" spans="1:7" x14ac:dyDescent="0.2">
      <c r="A3945" s="50">
        <v>76845</v>
      </c>
      <c r="B3945" s="50">
        <v>2015</v>
      </c>
      <c r="C3945" s="50" t="str">
        <f t="shared" si="61"/>
        <v>768452015</v>
      </c>
      <c r="D3945" s="50">
        <f>VLOOKUP(A3945,CATMUN!$B$2:$G$1123,6,0)</f>
        <v>14</v>
      </c>
      <c r="E3945" s="50" t="s">
        <v>2098</v>
      </c>
      <c r="F3945" s="50">
        <v>3546</v>
      </c>
      <c r="G3945" s="50">
        <v>338773.03129999997</v>
      </c>
    </row>
    <row r="3946" spans="1:7" x14ac:dyDescent="0.2">
      <c r="A3946" s="50">
        <v>76845</v>
      </c>
      <c r="B3946" s="50">
        <v>2016</v>
      </c>
      <c r="C3946" s="50" t="str">
        <f t="shared" si="61"/>
        <v>768452016</v>
      </c>
      <c r="D3946" s="50">
        <f>VLOOKUP(A3946,CATMUN!$B$2:$G$1123,6,0)</f>
        <v>14</v>
      </c>
      <c r="E3946" s="50" t="s">
        <v>2098</v>
      </c>
      <c r="F3946" s="50">
        <v>6172780</v>
      </c>
      <c r="G3946" s="50">
        <v>218762448</v>
      </c>
    </row>
    <row r="3947" spans="1:7" x14ac:dyDescent="0.2">
      <c r="A3947" s="50">
        <v>76845</v>
      </c>
      <c r="B3947" s="50">
        <v>2017</v>
      </c>
      <c r="C3947" s="50" t="str">
        <f t="shared" si="61"/>
        <v>768452017</v>
      </c>
      <c r="D3947" s="50">
        <f>VLOOKUP(A3947,CATMUN!$B$2:$G$1123,6,0)</f>
        <v>14</v>
      </c>
      <c r="E3947" s="50" t="s">
        <v>2098</v>
      </c>
      <c r="F3947" s="50">
        <v>3895</v>
      </c>
      <c r="G3947" s="50">
        <v>181327</v>
      </c>
    </row>
    <row r="3948" spans="1:7" x14ac:dyDescent="0.2">
      <c r="A3948" s="50">
        <v>76845</v>
      </c>
      <c r="B3948" s="50">
        <v>2018</v>
      </c>
      <c r="C3948" s="50" t="str">
        <f t="shared" si="61"/>
        <v>768452018</v>
      </c>
      <c r="D3948" s="50">
        <f>VLOOKUP(A3948,CATMUN!$B$2:$G$1123,6,0)</f>
        <v>14</v>
      </c>
      <c r="E3948" s="50" t="s">
        <v>2098</v>
      </c>
      <c r="F3948" s="50">
        <v>3826506</v>
      </c>
      <c r="G3948" s="50">
        <v>221394400</v>
      </c>
    </row>
    <row r="3949" spans="1:7" x14ac:dyDescent="0.2">
      <c r="A3949" s="50">
        <v>76863</v>
      </c>
      <c r="B3949" s="50">
        <v>2015</v>
      </c>
      <c r="C3949" s="50" t="str">
        <f t="shared" si="61"/>
        <v>768632015</v>
      </c>
      <c r="D3949" s="50">
        <f>VLOOKUP(A3949,CATMUN!$B$2:$G$1123,6,0)</f>
        <v>15</v>
      </c>
      <c r="E3949" s="50" t="s">
        <v>2099</v>
      </c>
      <c r="F3949" s="50">
        <v>13161</v>
      </c>
      <c r="G3949" s="50">
        <v>23350.427729999999</v>
      </c>
    </row>
    <row r="3950" spans="1:7" x14ac:dyDescent="0.2">
      <c r="A3950" s="50">
        <v>76863</v>
      </c>
      <c r="B3950" s="50">
        <v>2016</v>
      </c>
      <c r="C3950" s="50" t="str">
        <f t="shared" si="61"/>
        <v>768632016</v>
      </c>
      <c r="D3950" s="50">
        <f>VLOOKUP(A3950,CATMUN!$B$2:$G$1123,6,0)</f>
        <v>15</v>
      </c>
      <c r="E3950" s="50" t="s">
        <v>2099</v>
      </c>
      <c r="F3950" s="50">
        <v>12868212</v>
      </c>
      <c r="G3950" s="50">
        <v>25866452</v>
      </c>
    </row>
    <row r="3951" spans="1:7" x14ac:dyDescent="0.2">
      <c r="A3951" s="50">
        <v>76863</v>
      </c>
      <c r="B3951" s="50">
        <v>2017</v>
      </c>
      <c r="C3951" s="50" t="str">
        <f t="shared" si="61"/>
        <v>768632017</v>
      </c>
      <c r="D3951" s="50">
        <f>VLOOKUP(A3951,CATMUN!$B$2:$G$1123,6,0)</f>
        <v>15</v>
      </c>
      <c r="E3951" s="50" t="s">
        <v>2099</v>
      </c>
      <c r="F3951" s="50">
        <v>10689</v>
      </c>
      <c r="G3951" s="50">
        <v>38136.226560000003</v>
      </c>
    </row>
    <row r="3952" spans="1:7" x14ac:dyDescent="0.2">
      <c r="A3952" s="50">
        <v>76863</v>
      </c>
      <c r="B3952" s="50">
        <v>2018</v>
      </c>
      <c r="C3952" s="50" t="str">
        <f t="shared" si="61"/>
        <v>768632018</v>
      </c>
      <c r="D3952" s="50">
        <f>VLOOKUP(A3952,CATMUN!$B$2:$G$1123,6,0)</f>
        <v>15</v>
      </c>
      <c r="E3952" s="50" t="s">
        <v>2099</v>
      </c>
      <c r="F3952" s="50">
        <v>8481952</v>
      </c>
      <c r="G3952" s="50">
        <v>27791024</v>
      </c>
    </row>
    <row r="3953" spans="1:7" x14ac:dyDescent="0.2">
      <c r="A3953" s="50">
        <v>76869</v>
      </c>
      <c r="B3953" s="50">
        <v>2015</v>
      </c>
      <c r="C3953" s="50" t="str">
        <f t="shared" si="61"/>
        <v>768692015</v>
      </c>
      <c r="D3953" s="50">
        <f>VLOOKUP(A3953,CATMUN!$B$2:$G$1123,6,0)</f>
        <v>14</v>
      </c>
      <c r="E3953" s="50" t="s">
        <v>2100</v>
      </c>
      <c r="F3953" s="50">
        <v>11514</v>
      </c>
      <c r="G3953" s="50">
        <v>338773.03129999997</v>
      </c>
    </row>
    <row r="3954" spans="1:7" x14ac:dyDescent="0.2">
      <c r="A3954" s="50">
        <v>76869</v>
      </c>
      <c r="B3954" s="50">
        <v>2016</v>
      </c>
      <c r="C3954" s="50" t="str">
        <f t="shared" si="61"/>
        <v>768692016</v>
      </c>
      <c r="D3954" s="50">
        <f>VLOOKUP(A3954,CATMUN!$B$2:$G$1123,6,0)</f>
        <v>14</v>
      </c>
      <c r="E3954" s="50" t="s">
        <v>2100</v>
      </c>
      <c r="F3954" s="50">
        <v>12655528</v>
      </c>
      <c r="G3954" s="50">
        <v>218762448</v>
      </c>
    </row>
    <row r="3955" spans="1:7" x14ac:dyDescent="0.2">
      <c r="A3955" s="50">
        <v>76869</v>
      </c>
      <c r="B3955" s="50">
        <v>2017</v>
      </c>
      <c r="C3955" s="50" t="str">
        <f t="shared" si="61"/>
        <v>768692017</v>
      </c>
      <c r="D3955" s="50">
        <f>VLOOKUP(A3955,CATMUN!$B$2:$G$1123,6,0)</f>
        <v>14</v>
      </c>
      <c r="E3955" s="50" t="s">
        <v>2100</v>
      </c>
      <c r="F3955" s="50">
        <v>8996</v>
      </c>
      <c r="G3955" s="50">
        <v>181327</v>
      </c>
    </row>
    <row r="3956" spans="1:7" x14ac:dyDescent="0.2">
      <c r="A3956" s="50">
        <v>76869</v>
      </c>
      <c r="B3956" s="50">
        <v>2018</v>
      </c>
      <c r="C3956" s="50" t="str">
        <f t="shared" si="61"/>
        <v>768692018</v>
      </c>
      <c r="D3956" s="50">
        <f>VLOOKUP(A3956,CATMUN!$B$2:$G$1123,6,0)</f>
        <v>14</v>
      </c>
      <c r="E3956" s="50" t="s">
        <v>2100</v>
      </c>
      <c r="F3956" s="50">
        <v>17177409</v>
      </c>
      <c r="G3956" s="50">
        <v>221394400</v>
      </c>
    </row>
    <row r="3957" spans="1:7" x14ac:dyDescent="0.2">
      <c r="A3957" s="50">
        <v>76890</v>
      </c>
      <c r="B3957" s="50">
        <v>2015</v>
      </c>
      <c r="C3957" s="50" t="str">
        <f t="shared" si="61"/>
        <v>768902015</v>
      </c>
      <c r="D3957" s="50">
        <f>VLOOKUP(A3957,CATMUN!$B$2:$G$1123,6,0)</f>
        <v>15</v>
      </c>
      <c r="E3957" s="50" t="s">
        <v>2101</v>
      </c>
      <c r="F3957" s="50">
        <v>54806.22</v>
      </c>
      <c r="G3957" s="50">
        <v>23350.427729999999</v>
      </c>
    </row>
    <row r="3958" spans="1:7" x14ac:dyDescent="0.2">
      <c r="A3958" s="50">
        <v>76890</v>
      </c>
      <c r="B3958" s="50">
        <v>2016</v>
      </c>
      <c r="C3958" s="50" t="str">
        <f t="shared" si="61"/>
        <v>768902016</v>
      </c>
      <c r="D3958" s="50">
        <f>VLOOKUP(A3958,CATMUN!$B$2:$G$1123,6,0)</f>
        <v>15</v>
      </c>
      <c r="E3958" s="50" t="s">
        <v>2101</v>
      </c>
      <c r="F3958" s="50">
        <v>60017873</v>
      </c>
      <c r="G3958" s="50">
        <v>25866452</v>
      </c>
    </row>
    <row r="3959" spans="1:7" x14ac:dyDescent="0.2">
      <c r="A3959" s="50">
        <v>76890</v>
      </c>
      <c r="B3959" s="50">
        <v>2017</v>
      </c>
      <c r="C3959" s="50" t="str">
        <f t="shared" si="61"/>
        <v>768902017</v>
      </c>
      <c r="D3959" s="50">
        <f>VLOOKUP(A3959,CATMUN!$B$2:$G$1123,6,0)</f>
        <v>15</v>
      </c>
      <c r="E3959" s="50" t="s">
        <v>2101</v>
      </c>
      <c r="F3959" s="50">
        <v>47421.36</v>
      </c>
      <c r="G3959" s="50">
        <v>38136.226560000003</v>
      </c>
    </row>
    <row r="3960" spans="1:7" x14ac:dyDescent="0.2">
      <c r="A3960" s="50">
        <v>76890</v>
      </c>
      <c r="B3960" s="50">
        <v>2018</v>
      </c>
      <c r="C3960" s="50" t="str">
        <f t="shared" si="61"/>
        <v>768902018</v>
      </c>
      <c r="D3960" s="50">
        <f>VLOOKUP(A3960,CATMUN!$B$2:$G$1123,6,0)</f>
        <v>15</v>
      </c>
      <c r="E3960" s="50" t="s">
        <v>2101</v>
      </c>
      <c r="F3960" s="50">
        <v>68874874</v>
      </c>
      <c r="G3960" s="50">
        <v>27791024</v>
      </c>
    </row>
    <row r="3961" spans="1:7" x14ac:dyDescent="0.2">
      <c r="A3961" s="50">
        <v>76892</v>
      </c>
      <c r="B3961" s="50">
        <v>2015</v>
      </c>
      <c r="C3961" s="50" t="str">
        <f t="shared" si="61"/>
        <v>768922015</v>
      </c>
      <c r="D3961" s="50">
        <f>VLOOKUP(A3961,CATMUN!$B$2:$G$1123,6,0)</f>
        <v>11</v>
      </c>
      <c r="E3961" s="50" t="s">
        <v>2102</v>
      </c>
      <c r="F3961" s="50">
        <v>2903451.11</v>
      </c>
      <c r="G3961" s="50">
        <v>505977.6875</v>
      </c>
    </row>
    <row r="3962" spans="1:7" x14ac:dyDescent="0.2">
      <c r="A3962" s="50">
        <v>76892</v>
      </c>
      <c r="B3962" s="50">
        <v>2016</v>
      </c>
      <c r="C3962" s="50" t="str">
        <f t="shared" si="61"/>
        <v>768922016</v>
      </c>
      <c r="D3962" s="50">
        <f>VLOOKUP(A3962,CATMUN!$B$2:$G$1123,6,0)</f>
        <v>11</v>
      </c>
      <c r="E3962" s="50" t="s">
        <v>2102</v>
      </c>
      <c r="F3962" s="50">
        <v>3144089743</v>
      </c>
      <c r="G3962" s="50">
        <v>530633504</v>
      </c>
    </row>
    <row r="3963" spans="1:7" x14ac:dyDescent="0.2">
      <c r="A3963" s="50">
        <v>76892</v>
      </c>
      <c r="B3963" s="50">
        <v>2017</v>
      </c>
      <c r="C3963" s="50" t="str">
        <f t="shared" si="61"/>
        <v>768922017</v>
      </c>
      <c r="D3963" s="50">
        <f>VLOOKUP(A3963,CATMUN!$B$2:$G$1123,6,0)</f>
        <v>11</v>
      </c>
      <c r="E3963" s="50" t="s">
        <v>2102</v>
      </c>
      <c r="F3963" s="50">
        <v>2903735.94</v>
      </c>
      <c r="G3963" s="50">
        <v>444938.46879999997</v>
      </c>
    </row>
    <row r="3964" spans="1:7" x14ac:dyDescent="0.2">
      <c r="A3964" s="50">
        <v>76892</v>
      </c>
      <c r="B3964" s="50">
        <v>2018</v>
      </c>
      <c r="C3964" s="50" t="str">
        <f t="shared" si="61"/>
        <v>768922018</v>
      </c>
      <c r="D3964" s="50">
        <f>VLOOKUP(A3964,CATMUN!$B$2:$G$1123,6,0)</f>
        <v>11</v>
      </c>
      <c r="E3964" s="50" t="s">
        <v>2102</v>
      </c>
      <c r="F3964" s="50">
        <v>3948708835</v>
      </c>
      <c r="G3964" s="50">
        <v>529757888</v>
      </c>
    </row>
    <row r="3965" spans="1:7" x14ac:dyDescent="0.2">
      <c r="A3965" s="50">
        <v>76895</v>
      </c>
      <c r="B3965" s="50">
        <v>2015</v>
      </c>
      <c r="C3965" s="50" t="str">
        <f t="shared" si="61"/>
        <v>768952015</v>
      </c>
      <c r="D3965" s="50">
        <f>VLOOKUP(A3965,CATMUN!$B$2:$G$1123,6,0)</f>
        <v>14</v>
      </c>
      <c r="E3965" s="50" t="s">
        <v>2103</v>
      </c>
      <c r="F3965" s="50">
        <v>225521.12</v>
      </c>
      <c r="G3965" s="50">
        <v>505977.6875</v>
      </c>
    </row>
    <row r="3966" spans="1:7" x14ac:dyDescent="0.2">
      <c r="A3966" s="50">
        <v>76895</v>
      </c>
      <c r="B3966" s="50">
        <v>2016</v>
      </c>
      <c r="C3966" s="50" t="str">
        <f t="shared" si="61"/>
        <v>768952016</v>
      </c>
      <c r="D3966" s="50">
        <f>VLOOKUP(A3966,CATMUN!$B$2:$G$1123,6,0)</f>
        <v>14</v>
      </c>
      <c r="E3966" s="50" t="s">
        <v>2103</v>
      </c>
      <c r="F3966" s="50">
        <v>263788857</v>
      </c>
      <c r="G3966" s="50">
        <v>530633504</v>
      </c>
    </row>
    <row r="3967" spans="1:7" x14ac:dyDescent="0.2">
      <c r="A3967" s="50">
        <v>76895</v>
      </c>
      <c r="B3967" s="50">
        <v>2017</v>
      </c>
      <c r="C3967" s="50" t="str">
        <f t="shared" si="61"/>
        <v>768952017</v>
      </c>
      <c r="D3967" s="50">
        <f>VLOOKUP(A3967,CATMUN!$B$2:$G$1123,6,0)</f>
        <v>14</v>
      </c>
      <c r="E3967" s="50" t="s">
        <v>2103</v>
      </c>
      <c r="F3967" s="50">
        <v>193900</v>
      </c>
      <c r="G3967" s="50">
        <v>444938.46879999997</v>
      </c>
    </row>
    <row r="3968" spans="1:7" x14ac:dyDescent="0.2">
      <c r="A3968" s="50">
        <v>76895</v>
      </c>
      <c r="B3968" s="50">
        <v>2018</v>
      </c>
      <c r="C3968" s="50" t="str">
        <f t="shared" si="61"/>
        <v>768952018</v>
      </c>
      <c r="D3968" s="50">
        <f>VLOOKUP(A3968,CATMUN!$B$2:$G$1123,6,0)</f>
        <v>14</v>
      </c>
      <c r="E3968" s="50" t="s">
        <v>2103</v>
      </c>
      <c r="F3968" s="50">
        <v>274961904</v>
      </c>
      <c r="G3968" s="50">
        <v>529757888</v>
      </c>
    </row>
    <row r="3969" spans="1:7" x14ac:dyDescent="0.2">
      <c r="A3969" s="50">
        <v>81001</v>
      </c>
      <c r="B3969" s="50">
        <v>2015</v>
      </c>
      <c r="C3969" s="50" t="str">
        <f t="shared" si="61"/>
        <v>810012015</v>
      </c>
      <c r="D3969" s="50">
        <f>VLOOKUP(A3969,CATMUN!$B$2:$G$1123,6,0)</f>
        <v>13</v>
      </c>
      <c r="E3969" s="50" t="s">
        <v>2104</v>
      </c>
      <c r="F3969" s="50">
        <v>714132.62</v>
      </c>
      <c r="G3969" s="50">
        <v>1407439.5</v>
      </c>
    </row>
    <row r="3970" spans="1:7" x14ac:dyDescent="0.2">
      <c r="A3970" s="50">
        <v>81001</v>
      </c>
      <c r="B3970" s="50">
        <v>2016</v>
      </c>
      <c r="C3970" s="50" t="str">
        <f t="shared" si="61"/>
        <v>810012016</v>
      </c>
      <c r="D3970" s="50">
        <f>VLOOKUP(A3970,CATMUN!$B$2:$G$1123,6,0)</f>
        <v>13</v>
      </c>
      <c r="E3970" s="50" t="s">
        <v>2104</v>
      </c>
      <c r="F3970" s="50">
        <v>716298640</v>
      </c>
      <c r="G3970" s="50">
        <v>1538270848</v>
      </c>
    </row>
    <row r="3971" spans="1:7" x14ac:dyDescent="0.2">
      <c r="A3971" s="50">
        <v>81001</v>
      </c>
      <c r="B3971" s="50">
        <v>2017</v>
      </c>
      <c r="C3971" s="50" t="str">
        <f t="shared" ref="C3971:C4034" si="62">A3971&amp;B3971</f>
        <v>810012017</v>
      </c>
      <c r="D3971" s="50">
        <f>VLOOKUP(A3971,CATMUN!$B$2:$G$1123,6,0)</f>
        <v>13</v>
      </c>
      <c r="E3971" s="50" t="s">
        <v>2104</v>
      </c>
      <c r="F3971" s="50">
        <v>840045.65</v>
      </c>
      <c r="G3971" s="50">
        <v>1489632.125</v>
      </c>
    </row>
    <row r="3972" spans="1:7" x14ac:dyDescent="0.2">
      <c r="A3972" s="50">
        <v>81001</v>
      </c>
      <c r="B3972" s="50">
        <v>2018</v>
      </c>
      <c r="C3972" s="50" t="str">
        <f t="shared" si="62"/>
        <v>810012018</v>
      </c>
      <c r="D3972" s="50">
        <f>VLOOKUP(A3972,CATMUN!$B$2:$G$1123,6,0)</f>
        <v>13</v>
      </c>
      <c r="E3972" s="50" t="s">
        <v>2104</v>
      </c>
      <c r="F3972" s="50">
        <v>792968680</v>
      </c>
      <c r="G3972" s="50">
        <v>1735159040</v>
      </c>
    </row>
    <row r="3973" spans="1:7" x14ac:dyDescent="0.2">
      <c r="A3973" s="50">
        <v>81065</v>
      </c>
      <c r="B3973" s="50">
        <v>2015</v>
      </c>
      <c r="C3973" s="50" t="str">
        <f t="shared" si="62"/>
        <v>810652015</v>
      </c>
      <c r="D3973" s="50">
        <f>VLOOKUP(A3973,CATMUN!$B$2:$G$1123,6,0)</f>
        <v>15</v>
      </c>
      <c r="E3973" s="50" t="s">
        <v>2105</v>
      </c>
      <c r="F3973" s="50">
        <v>114600</v>
      </c>
      <c r="G3973" s="50">
        <v>23350.427729999999</v>
      </c>
    </row>
    <row r="3974" spans="1:7" x14ac:dyDescent="0.2">
      <c r="A3974" s="50">
        <v>81065</v>
      </c>
      <c r="B3974" s="50">
        <v>2016</v>
      </c>
      <c r="C3974" s="50" t="str">
        <f t="shared" si="62"/>
        <v>810652016</v>
      </c>
      <c r="D3974" s="50">
        <f>VLOOKUP(A3974,CATMUN!$B$2:$G$1123,6,0)</f>
        <v>15</v>
      </c>
      <c r="E3974" s="50" t="s">
        <v>2105</v>
      </c>
      <c r="F3974" s="50">
        <v>172137288</v>
      </c>
      <c r="G3974" s="50">
        <v>25866452</v>
      </c>
    </row>
    <row r="3975" spans="1:7" x14ac:dyDescent="0.2">
      <c r="A3975" s="50">
        <v>81065</v>
      </c>
      <c r="B3975" s="50">
        <v>2017</v>
      </c>
      <c r="C3975" s="50" t="str">
        <f t="shared" si="62"/>
        <v>810652017</v>
      </c>
      <c r="D3975" s="50">
        <f>VLOOKUP(A3975,CATMUN!$B$2:$G$1123,6,0)</f>
        <v>15</v>
      </c>
      <c r="E3975" s="50" t="s">
        <v>2105</v>
      </c>
      <c r="F3975" s="50">
        <v>112236</v>
      </c>
      <c r="G3975" s="50">
        <v>38136.226560000003</v>
      </c>
    </row>
    <row r="3976" spans="1:7" x14ac:dyDescent="0.2">
      <c r="A3976" s="50">
        <v>81065</v>
      </c>
      <c r="B3976" s="50">
        <v>2018</v>
      </c>
      <c r="C3976" s="50" t="str">
        <f t="shared" si="62"/>
        <v>810652018</v>
      </c>
      <c r="D3976" s="50">
        <f>VLOOKUP(A3976,CATMUN!$B$2:$G$1123,6,0)</f>
        <v>15</v>
      </c>
      <c r="E3976" s="50" t="s">
        <v>2105</v>
      </c>
      <c r="F3976" s="50">
        <v>144590750</v>
      </c>
      <c r="G3976" s="50">
        <v>27791024</v>
      </c>
    </row>
    <row r="3977" spans="1:7" x14ac:dyDescent="0.2">
      <c r="A3977" s="50">
        <v>81220</v>
      </c>
      <c r="B3977" s="50">
        <v>2015</v>
      </c>
      <c r="C3977" s="50" t="str">
        <f t="shared" si="62"/>
        <v>812202015</v>
      </c>
      <c r="D3977" s="50">
        <f>VLOOKUP(A3977,CATMUN!$B$2:$G$1123,6,0)</f>
        <v>15</v>
      </c>
      <c r="E3977" s="50" t="s">
        <v>2106</v>
      </c>
      <c r="F3977" s="50">
        <v>2133.4899999999998</v>
      </c>
      <c r="G3977" s="50">
        <v>23350.427729999999</v>
      </c>
    </row>
    <row r="3978" spans="1:7" x14ac:dyDescent="0.2">
      <c r="A3978" s="50">
        <v>81220</v>
      </c>
      <c r="B3978" s="50">
        <v>2016</v>
      </c>
      <c r="C3978" s="50" t="str">
        <f t="shared" si="62"/>
        <v>812202016</v>
      </c>
      <c r="D3978" s="50">
        <f>VLOOKUP(A3978,CATMUN!$B$2:$G$1123,6,0)</f>
        <v>15</v>
      </c>
      <c r="E3978" s="50" t="s">
        <v>2106</v>
      </c>
      <c r="F3978" s="50">
        <v>358790</v>
      </c>
      <c r="G3978" s="50">
        <v>25866452</v>
      </c>
    </row>
    <row r="3979" spans="1:7" x14ac:dyDescent="0.2">
      <c r="A3979" s="50">
        <v>81220</v>
      </c>
      <c r="B3979" s="50">
        <v>2017</v>
      </c>
      <c r="C3979" s="50" t="str">
        <f t="shared" si="62"/>
        <v>812202017</v>
      </c>
      <c r="D3979" s="50">
        <f>VLOOKUP(A3979,CATMUN!$B$2:$G$1123,6,0)</f>
        <v>15</v>
      </c>
      <c r="E3979" s="50" t="s">
        <v>2106</v>
      </c>
      <c r="F3979" s="50">
        <v>1561</v>
      </c>
      <c r="G3979" s="50">
        <v>38136.226560000003</v>
      </c>
    </row>
    <row r="3980" spans="1:7" x14ac:dyDescent="0.2">
      <c r="A3980" s="50">
        <v>81220</v>
      </c>
      <c r="B3980" s="50">
        <v>2018</v>
      </c>
      <c r="C3980" s="50" t="str">
        <f t="shared" si="62"/>
        <v>812202018</v>
      </c>
      <c r="D3980" s="50">
        <f>VLOOKUP(A3980,CATMUN!$B$2:$G$1123,6,0)</f>
        <v>15</v>
      </c>
      <c r="E3980" s="50" t="s">
        <v>2106</v>
      </c>
      <c r="F3980" s="50">
        <v>226933</v>
      </c>
      <c r="G3980" s="50">
        <v>27791024</v>
      </c>
    </row>
    <row r="3981" spans="1:7" x14ac:dyDescent="0.2">
      <c r="A3981" s="50">
        <v>81300</v>
      </c>
      <c r="B3981" s="50">
        <v>2015</v>
      </c>
      <c r="C3981" s="50" t="str">
        <f t="shared" si="62"/>
        <v>813002015</v>
      </c>
      <c r="D3981" s="50">
        <f>VLOOKUP(A3981,CATMUN!$B$2:$G$1123,6,0)</f>
        <v>15</v>
      </c>
      <c r="E3981" s="50" t="s">
        <v>2107</v>
      </c>
      <c r="F3981" s="50">
        <v>12710</v>
      </c>
      <c r="G3981" s="50">
        <v>23350.427729999999</v>
      </c>
    </row>
    <row r="3982" spans="1:7" x14ac:dyDescent="0.2">
      <c r="A3982" s="50">
        <v>81300</v>
      </c>
      <c r="B3982" s="50">
        <v>2016</v>
      </c>
      <c r="C3982" s="50" t="str">
        <f t="shared" si="62"/>
        <v>813002016</v>
      </c>
      <c r="D3982" s="50">
        <f>VLOOKUP(A3982,CATMUN!$B$2:$G$1123,6,0)</f>
        <v>15</v>
      </c>
      <c r="E3982" s="50" t="s">
        <v>2107</v>
      </c>
      <c r="F3982" s="50">
        <v>15417942.83</v>
      </c>
      <c r="G3982" s="50">
        <v>25866452</v>
      </c>
    </row>
    <row r="3983" spans="1:7" x14ac:dyDescent="0.2">
      <c r="A3983" s="50">
        <v>81300</v>
      </c>
      <c r="B3983" s="50">
        <v>2017</v>
      </c>
      <c r="C3983" s="50" t="str">
        <f t="shared" si="62"/>
        <v>813002017</v>
      </c>
      <c r="D3983" s="50">
        <f>VLOOKUP(A3983,CATMUN!$B$2:$G$1123,6,0)</f>
        <v>15</v>
      </c>
      <c r="E3983" s="50" t="s">
        <v>2107</v>
      </c>
      <c r="F3983" s="50">
        <v>9969</v>
      </c>
      <c r="G3983" s="50">
        <v>38136.226560000003</v>
      </c>
    </row>
    <row r="3984" spans="1:7" x14ac:dyDescent="0.2">
      <c r="A3984" s="50">
        <v>81300</v>
      </c>
      <c r="B3984" s="50">
        <v>2018</v>
      </c>
      <c r="C3984" s="50" t="str">
        <f t="shared" si="62"/>
        <v>813002018</v>
      </c>
      <c r="D3984" s="50">
        <f>VLOOKUP(A3984,CATMUN!$B$2:$G$1123,6,0)</f>
        <v>15</v>
      </c>
      <c r="E3984" s="50" t="s">
        <v>2107</v>
      </c>
      <c r="F3984" s="50">
        <v>21797222</v>
      </c>
      <c r="G3984" s="50">
        <v>27791024</v>
      </c>
    </row>
    <row r="3985" spans="1:7" x14ac:dyDescent="0.2">
      <c r="A3985" s="50">
        <v>81591</v>
      </c>
      <c r="B3985" s="50">
        <v>2015</v>
      </c>
      <c r="C3985" s="50" t="str">
        <f t="shared" si="62"/>
        <v>815912015</v>
      </c>
      <c r="D3985" s="50">
        <f>VLOOKUP(A3985,CATMUN!$B$2:$G$1123,6,0)</f>
        <v>15</v>
      </c>
      <c r="E3985" s="50" t="s">
        <v>2108</v>
      </c>
      <c r="F3985" s="50">
        <v>4127.74</v>
      </c>
      <c r="G3985" s="50">
        <v>23350.427729999999</v>
      </c>
    </row>
    <row r="3986" spans="1:7" x14ac:dyDescent="0.2">
      <c r="A3986" s="50">
        <v>81591</v>
      </c>
      <c r="B3986" s="50">
        <v>2016</v>
      </c>
      <c r="C3986" s="50" t="str">
        <f t="shared" si="62"/>
        <v>815912016</v>
      </c>
      <c r="D3986" s="50">
        <f>VLOOKUP(A3986,CATMUN!$B$2:$G$1123,6,0)</f>
        <v>15</v>
      </c>
      <c r="E3986" s="50" t="s">
        <v>2108</v>
      </c>
      <c r="F3986" s="50">
        <v>3484483</v>
      </c>
      <c r="G3986" s="50">
        <v>25866452</v>
      </c>
    </row>
    <row r="3987" spans="1:7" x14ac:dyDescent="0.2">
      <c r="A3987" s="50">
        <v>81591</v>
      </c>
      <c r="B3987" s="50">
        <v>2017</v>
      </c>
      <c r="C3987" s="50" t="str">
        <f t="shared" si="62"/>
        <v>815912017</v>
      </c>
      <c r="D3987" s="50">
        <f>VLOOKUP(A3987,CATMUN!$B$2:$G$1123,6,0)</f>
        <v>15</v>
      </c>
      <c r="E3987" s="50" t="s">
        <v>2108</v>
      </c>
      <c r="F3987" s="50">
        <v>3057.31</v>
      </c>
      <c r="G3987" s="50">
        <v>38136.226560000003</v>
      </c>
    </row>
    <row r="3988" spans="1:7" x14ac:dyDescent="0.2">
      <c r="A3988" s="50">
        <v>81591</v>
      </c>
      <c r="B3988" s="50">
        <v>2018</v>
      </c>
      <c r="C3988" s="50" t="str">
        <f t="shared" si="62"/>
        <v>815912018</v>
      </c>
      <c r="D3988" s="50">
        <f>VLOOKUP(A3988,CATMUN!$B$2:$G$1123,6,0)</f>
        <v>15</v>
      </c>
      <c r="E3988" s="50" t="s">
        <v>2108</v>
      </c>
      <c r="F3988" s="50">
        <v>1101225</v>
      </c>
      <c r="G3988" s="50">
        <v>27791024</v>
      </c>
    </row>
    <row r="3989" spans="1:7" x14ac:dyDescent="0.2">
      <c r="A3989" s="50">
        <v>81736</v>
      </c>
      <c r="B3989" s="50">
        <v>2015</v>
      </c>
      <c r="C3989" s="50" t="str">
        <f t="shared" si="62"/>
        <v>817362015</v>
      </c>
      <c r="D3989" s="50">
        <f>VLOOKUP(A3989,CATMUN!$B$2:$G$1123,6,0)</f>
        <v>14</v>
      </c>
      <c r="E3989" s="50" t="s">
        <v>2109</v>
      </c>
      <c r="F3989" s="50">
        <v>166629</v>
      </c>
      <c r="G3989" s="50">
        <v>338773.03129999997</v>
      </c>
    </row>
    <row r="3990" spans="1:7" x14ac:dyDescent="0.2">
      <c r="A3990" s="50">
        <v>81736</v>
      </c>
      <c r="B3990" s="50">
        <v>2016</v>
      </c>
      <c r="C3990" s="50" t="str">
        <f t="shared" si="62"/>
        <v>817362016</v>
      </c>
      <c r="D3990" s="50">
        <f>VLOOKUP(A3990,CATMUN!$B$2:$G$1123,6,0)</f>
        <v>14</v>
      </c>
      <c r="E3990" s="50" t="s">
        <v>2109</v>
      </c>
      <c r="F3990" s="50">
        <v>87403000</v>
      </c>
      <c r="G3990" s="50">
        <v>218762448</v>
      </c>
    </row>
    <row r="3991" spans="1:7" x14ac:dyDescent="0.2">
      <c r="A3991" s="50">
        <v>81736</v>
      </c>
      <c r="B3991" s="50">
        <v>2017</v>
      </c>
      <c r="C3991" s="50" t="str">
        <f t="shared" si="62"/>
        <v>817362017</v>
      </c>
      <c r="D3991" s="50">
        <f>VLOOKUP(A3991,CATMUN!$B$2:$G$1123,6,0)</f>
        <v>14</v>
      </c>
      <c r="E3991" s="50" t="s">
        <v>2109</v>
      </c>
      <c r="F3991" s="50">
        <v>198272</v>
      </c>
      <c r="G3991" s="50">
        <v>181327</v>
      </c>
    </row>
    <row r="3992" spans="1:7" x14ac:dyDescent="0.2">
      <c r="A3992" s="50">
        <v>81736</v>
      </c>
      <c r="B3992" s="50">
        <v>2018</v>
      </c>
      <c r="C3992" s="50" t="str">
        <f t="shared" si="62"/>
        <v>817362018</v>
      </c>
      <c r="D3992" s="50">
        <f>VLOOKUP(A3992,CATMUN!$B$2:$G$1123,6,0)</f>
        <v>14</v>
      </c>
      <c r="E3992" s="50" t="s">
        <v>2109</v>
      </c>
      <c r="F3992" s="50">
        <v>5000000</v>
      </c>
      <c r="G3992" s="50">
        <v>221394400</v>
      </c>
    </row>
    <row r="3993" spans="1:7" x14ac:dyDescent="0.2">
      <c r="A3993" s="50">
        <v>81794</v>
      </c>
      <c r="B3993" s="50">
        <v>2015</v>
      </c>
      <c r="C3993" s="50" t="str">
        <f t="shared" si="62"/>
        <v>817942015</v>
      </c>
      <c r="D3993" s="50">
        <f>VLOOKUP(A3993,CATMUN!$B$2:$G$1123,6,0)</f>
        <v>15</v>
      </c>
      <c r="E3993" s="50" t="s">
        <v>2110</v>
      </c>
      <c r="F3993" s="50">
        <v>93418</v>
      </c>
      <c r="G3993" s="50">
        <v>23350.427729999999</v>
      </c>
    </row>
    <row r="3994" spans="1:7" x14ac:dyDescent="0.2">
      <c r="A3994" s="50">
        <v>81794</v>
      </c>
      <c r="B3994" s="50">
        <v>2016</v>
      </c>
      <c r="C3994" s="50" t="str">
        <f t="shared" si="62"/>
        <v>817942016</v>
      </c>
      <c r="D3994" s="50">
        <f>VLOOKUP(A3994,CATMUN!$B$2:$G$1123,6,0)</f>
        <v>15</v>
      </c>
      <c r="E3994" s="50" t="s">
        <v>2110</v>
      </c>
      <c r="F3994" s="50">
        <v>121196749.7</v>
      </c>
      <c r="G3994" s="50">
        <v>25866452</v>
      </c>
    </row>
    <row r="3995" spans="1:7" x14ac:dyDescent="0.2">
      <c r="A3995" s="50">
        <v>81794</v>
      </c>
      <c r="B3995" s="50">
        <v>2017</v>
      </c>
      <c r="C3995" s="50" t="str">
        <f t="shared" si="62"/>
        <v>817942017</v>
      </c>
      <c r="D3995" s="50">
        <f>VLOOKUP(A3995,CATMUN!$B$2:$G$1123,6,0)</f>
        <v>15</v>
      </c>
      <c r="E3995" s="50" t="s">
        <v>2110</v>
      </c>
      <c r="F3995" s="50">
        <v>246630</v>
      </c>
      <c r="G3995" s="50">
        <v>38136.226560000003</v>
      </c>
    </row>
    <row r="3996" spans="1:7" x14ac:dyDescent="0.2">
      <c r="A3996" s="50">
        <v>81794</v>
      </c>
      <c r="B3996" s="50">
        <v>2018</v>
      </c>
      <c r="C3996" s="50" t="str">
        <f t="shared" si="62"/>
        <v>817942018</v>
      </c>
      <c r="D3996" s="50">
        <f>VLOOKUP(A3996,CATMUN!$B$2:$G$1123,6,0)</f>
        <v>15</v>
      </c>
      <c r="E3996" s="50" t="s">
        <v>2110</v>
      </c>
      <c r="F3996" s="50">
        <v>145066709</v>
      </c>
      <c r="G3996" s="50">
        <v>27791024</v>
      </c>
    </row>
    <row r="3997" spans="1:7" x14ac:dyDescent="0.2">
      <c r="A3997" s="50">
        <v>85001</v>
      </c>
      <c r="B3997" s="50">
        <v>2015</v>
      </c>
      <c r="C3997" s="50" t="str">
        <f t="shared" si="62"/>
        <v>850012015</v>
      </c>
      <c r="D3997" s="50">
        <f>VLOOKUP(A3997,CATMUN!$B$2:$G$1123,6,0)</f>
        <v>13</v>
      </c>
      <c r="E3997" s="50" t="s">
        <v>2112</v>
      </c>
      <c r="F3997" s="50">
        <v>2766426</v>
      </c>
      <c r="G3997" s="50">
        <v>1407439.5</v>
      </c>
    </row>
    <row r="3998" spans="1:7" x14ac:dyDescent="0.2">
      <c r="A3998" s="50">
        <v>85001</v>
      </c>
      <c r="B3998" s="50">
        <v>2016</v>
      </c>
      <c r="C3998" s="50" t="str">
        <f t="shared" si="62"/>
        <v>850012016</v>
      </c>
      <c r="D3998" s="50">
        <f>VLOOKUP(A3998,CATMUN!$B$2:$G$1123,6,0)</f>
        <v>13</v>
      </c>
      <c r="E3998" s="50" t="s">
        <v>2112</v>
      </c>
      <c r="F3998" s="50">
        <v>2722456366</v>
      </c>
      <c r="G3998" s="50">
        <v>1538270848</v>
      </c>
    </row>
    <row r="3999" spans="1:7" x14ac:dyDescent="0.2">
      <c r="A3999" s="50">
        <v>85001</v>
      </c>
      <c r="B3999" s="50">
        <v>2017</v>
      </c>
      <c r="C3999" s="50" t="str">
        <f t="shared" si="62"/>
        <v>850012017</v>
      </c>
      <c r="D3999" s="50">
        <f>VLOOKUP(A3999,CATMUN!$B$2:$G$1123,6,0)</f>
        <v>13</v>
      </c>
      <c r="E3999" s="50" t="s">
        <v>2112</v>
      </c>
      <c r="F3999" s="50">
        <v>2381752</v>
      </c>
      <c r="G3999" s="50">
        <v>1489632.125</v>
      </c>
    </row>
    <row r="4000" spans="1:7" x14ac:dyDescent="0.2">
      <c r="A4000" s="50">
        <v>85001</v>
      </c>
      <c r="B4000" s="50">
        <v>2018</v>
      </c>
      <c r="C4000" s="50" t="str">
        <f t="shared" si="62"/>
        <v>850012018</v>
      </c>
      <c r="D4000" s="50">
        <f>VLOOKUP(A4000,CATMUN!$B$2:$G$1123,6,0)</f>
        <v>13</v>
      </c>
      <c r="E4000" s="50" t="s">
        <v>2112</v>
      </c>
      <c r="F4000" s="50">
        <v>2174856102</v>
      </c>
      <c r="G4000" s="50">
        <v>1735159040</v>
      </c>
    </row>
    <row r="4001" spans="1:7" x14ac:dyDescent="0.2">
      <c r="A4001" s="50">
        <v>85010</v>
      </c>
      <c r="B4001" s="50">
        <v>2015</v>
      </c>
      <c r="C4001" s="50" t="str">
        <f t="shared" si="62"/>
        <v>850102015</v>
      </c>
      <c r="D4001" s="50">
        <f>VLOOKUP(A4001,CATMUN!$B$2:$G$1123,6,0)</f>
        <v>14</v>
      </c>
      <c r="E4001" s="50" t="s">
        <v>2113</v>
      </c>
      <c r="F4001" s="50">
        <v>345694</v>
      </c>
      <c r="G4001" s="50">
        <v>505977.6875</v>
      </c>
    </row>
    <row r="4002" spans="1:7" x14ac:dyDescent="0.2">
      <c r="A4002" s="50">
        <v>85010</v>
      </c>
      <c r="B4002" s="50">
        <v>2016</v>
      </c>
      <c r="C4002" s="50" t="str">
        <f t="shared" si="62"/>
        <v>850102016</v>
      </c>
      <c r="D4002" s="50">
        <f>VLOOKUP(A4002,CATMUN!$B$2:$G$1123,6,0)</f>
        <v>14</v>
      </c>
      <c r="E4002" s="50" t="s">
        <v>2113</v>
      </c>
      <c r="F4002" s="50">
        <v>390537721</v>
      </c>
      <c r="G4002" s="50">
        <v>530633504</v>
      </c>
    </row>
    <row r="4003" spans="1:7" x14ac:dyDescent="0.2">
      <c r="A4003" s="50">
        <v>85010</v>
      </c>
      <c r="B4003" s="50">
        <v>2017</v>
      </c>
      <c r="C4003" s="50" t="str">
        <f t="shared" si="62"/>
        <v>850102017</v>
      </c>
      <c r="D4003" s="50">
        <f>VLOOKUP(A4003,CATMUN!$B$2:$G$1123,6,0)</f>
        <v>14</v>
      </c>
      <c r="E4003" s="50" t="s">
        <v>2113</v>
      </c>
      <c r="F4003" s="50">
        <v>419050.8</v>
      </c>
      <c r="G4003" s="50">
        <v>444938.46879999997</v>
      </c>
    </row>
    <row r="4004" spans="1:7" x14ac:dyDescent="0.2">
      <c r="A4004" s="50">
        <v>85010</v>
      </c>
      <c r="B4004" s="50">
        <v>2018</v>
      </c>
      <c r="C4004" s="50" t="str">
        <f t="shared" si="62"/>
        <v>850102018</v>
      </c>
      <c r="D4004" s="50">
        <f>VLOOKUP(A4004,CATMUN!$B$2:$G$1123,6,0)</f>
        <v>14</v>
      </c>
      <c r="E4004" s="50" t="s">
        <v>2113</v>
      </c>
      <c r="F4004" s="50">
        <v>372032235</v>
      </c>
      <c r="G4004" s="50">
        <v>529757888</v>
      </c>
    </row>
    <row r="4005" spans="1:7" x14ac:dyDescent="0.2">
      <c r="A4005" s="50">
        <v>85015</v>
      </c>
      <c r="B4005" s="50">
        <v>2015</v>
      </c>
      <c r="C4005" s="50" t="str">
        <f t="shared" si="62"/>
        <v>850152015</v>
      </c>
      <c r="D4005" s="50">
        <f>VLOOKUP(A4005,CATMUN!$B$2:$G$1123,6,0)</f>
        <v>15</v>
      </c>
      <c r="E4005" s="50" t="s">
        <v>2389</v>
      </c>
      <c r="F4005" s="50">
        <v>499</v>
      </c>
      <c r="G4005" s="50">
        <v>23350.427729999999</v>
      </c>
    </row>
    <row r="4006" spans="1:7" x14ac:dyDescent="0.2">
      <c r="A4006" s="50">
        <v>85015</v>
      </c>
      <c r="B4006" s="50">
        <v>2016</v>
      </c>
      <c r="C4006" s="50" t="str">
        <f t="shared" si="62"/>
        <v>850152016</v>
      </c>
      <c r="D4006" s="50">
        <f>VLOOKUP(A4006,CATMUN!$B$2:$G$1123,6,0)</f>
        <v>15</v>
      </c>
      <c r="E4006" s="50" t="s">
        <v>2389</v>
      </c>
      <c r="F4006" s="50">
        <v>472072</v>
      </c>
      <c r="G4006" s="50">
        <v>25866452</v>
      </c>
    </row>
    <row r="4007" spans="1:7" x14ac:dyDescent="0.2">
      <c r="A4007" s="50">
        <v>85015</v>
      </c>
      <c r="B4007" s="50">
        <v>2017</v>
      </c>
      <c r="C4007" s="50" t="str">
        <f t="shared" si="62"/>
        <v>850152017</v>
      </c>
      <c r="D4007" s="50">
        <f>VLOOKUP(A4007,CATMUN!$B$2:$G$1123,6,0)</f>
        <v>15</v>
      </c>
      <c r="E4007" s="50" t="s">
        <v>2389</v>
      </c>
      <c r="F4007" s="50">
        <v>311</v>
      </c>
      <c r="G4007" s="50">
        <v>38136.226560000003</v>
      </c>
    </row>
    <row r="4008" spans="1:7" x14ac:dyDescent="0.2">
      <c r="A4008" s="50">
        <v>85015</v>
      </c>
      <c r="B4008" s="50">
        <v>2018</v>
      </c>
      <c r="C4008" s="50" t="str">
        <f t="shared" si="62"/>
        <v>850152018</v>
      </c>
      <c r="D4008" s="50">
        <f>VLOOKUP(A4008,CATMUN!$B$2:$G$1123,6,0)</f>
        <v>15</v>
      </c>
      <c r="E4008" s="50" t="s">
        <v>2389</v>
      </c>
      <c r="F4008" s="50">
        <v>253272</v>
      </c>
      <c r="G4008" s="50">
        <v>27791024</v>
      </c>
    </row>
    <row r="4009" spans="1:7" x14ac:dyDescent="0.2">
      <c r="A4009" s="50">
        <v>85125</v>
      </c>
      <c r="B4009" s="50">
        <v>2015</v>
      </c>
      <c r="C4009" s="50" t="str">
        <f t="shared" si="62"/>
        <v>851252015</v>
      </c>
      <c r="D4009" s="50">
        <f>VLOOKUP(A4009,CATMUN!$B$2:$G$1123,6,0)</f>
        <v>15</v>
      </c>
      <c r="E4009" s="50" t="s">
        <v>2115</v>
      </c>
      <c r="F4009" s="50">
        <v>5737</v>
      </c>
      <c r="G4009" s="50">
        <v>23350.427729999999</v>
      </c>
    </row>
    <row r="4010" spans="1:7" x14ac:dyDescent="0.2">
      <c r="A4010" s="50">
        <v>85125</v>
      </c>
      <c r="B4010" s="50">
        <v>2016</v>
      </c>
      <c r="C4010" s="50" t="str">
        <f t="shared" si="62"/>
        <v>851252016</v>
      </c>
      <c r="D4010" s="50">
        <f>VLOOKUP(A4010,CATMUN!$B$2:$G$1123,6,0)</f>
        <v>15</v>
      </c>
      <c r="E4010" s="50" t="s">
        <v>2115</v>
      </c>
      <c r="F4010" s="50">
        <v>7130950</v>
      </c>
      <c r="G4010" s="50">
        <v>25866452</v>
      </c>
    </row>
    <row r="4011" spans="1:7" x14ac:dyDescent="0.2">
      <c r="A4011" s="50">
        <v>85125</v>
      </c>
      <c r="B4011" s="50">
        <v>2017</v>
      </c>
      <c r="C4011" s="50" t="str">
        <f t="shared" si="62"/>
        <v>851252017</v>
      </c>
      <c r="D4011" s="50">
        <f>VLOOKUP(A4011,CATMUN!$B$2:$G$1123,6,0)</f>
        <v>15</v>
      </c>
      <c r="E4011" s="50" t="s">
        <v>2115</v>
      </c>
      <c r="F4011" s="50">
        <v>4043.29</v>
      </c>
      <c r="G4011" s="50">
        <v>38136.226560000003</v>
      </c>
    </row>
    <row r="4012" spans="1:7" x14ac:dyDescent="0.2">
      <c r="A4012" s="50">
        <v>85125</v>
      </c>
      <c r="B4012" s="50">
        <v>2018</v>
      </c>
      <c r="C4012" s="50" t="str">
        <f t="shared" si="62"/>
        <v>851252018</v>
      </c>
      <c r="D4012" s="50">
        <f>VLOOKUP(A4012,CATMUN!$B$2:$G$1123,6,0)</f>
        <v>15</v>
      </c>
      <c r="E4012" s="50" t="s">
        <v>2115</v>
      </c>
      <c r="F4012" s="50">
        <v>8186270</v>
      </c>
      <c r="G4012" s="50">
        <v>27791024</v>
      </c>
    </row>
    <row r="4013" spans="1:7" x14ac:dyDescent="0.2">
      <c r="A4013" s="50">
        <v>85136</v>
      </c>
      <c r="B4013" s="50">
        <v>2015</v>
      </c>
      <c r="C4013" s="50" t="str">
        <f t="shared" si="62"/>
        <v>851362015</v>
      </c>
      <c r="D4013" s="50">
        <f>VLOOKUP(A4013,CATMUN!$B$2:$G$1123,6,0)</f>
        <v>15</v>
      </c>
      <c r="E4013" s="50" t="s">
        <v>2116</v>
      </c>
      <c r="F4013" s="50">
        <v>839</v>
      </c>
      <c r="G4013" s="50">
        <v>23350.427729999999</v>
      </c>
    </row>
    <row r="4014" spans="1:7" x14ac:dyDescent="0.2">
      <c r="A4014" s="50">
        <v>85136</v>
      </c>
      <c r="B4014" s="50">
        <v>2016</v>
      </c>
      <c r="C4014" s="50" t="str">
        <f t="shared" si="62"/>
        <v>851362016</v>
      </c>
      <c r="D4014" s="50">
        <f>VLOOKUP(A4014,CATMUN!$B$2:$G$1123,6,0)</f>
        <v>15</v>
      </c>
      <c r="E4014" s="50" t="s">
        <v>2116</v>
      </c>
      <c r="F4014" s="50">
        <v>376712</v>
      </c>
      <c r="G4014" s="50">
        <v>25866452</v>
      </c>
    </row>
    <row r="4015" spans="1:7" x14ac:dyDescent="0.2">
      <c r="A4015" s="50">
        <v>85136</v>
      </c>
      <c r="B4015" s="50">
        <v>2017</v>
      </c>
      <c r="C4015" s="50" t="str">
        <f t="shared" si="62"/>
        <v>851362017</v>
      </c>
      <c r="D4015" s="50">
        <f>VLOOKUP(A4015,CATMUN!$B$2:$G$1123,6,0)</f>
        <v>15</v>
      </c>
      <c r="E4015" s="50" t="s">
        <v>2116</v>
      </c>
      <c r="F4015" s="50">
        <v>600</v>
      </c>
      <c r="G4015" s="50">
        <v>38136.226560000003</v>
      </c>
    </row>
    <row r="4016" spans="1:7" x14ac:dyDescent="0.2">
      <c r="A4016" s="50">
        <v>85136</v>
      </c>
      <c r="B4016" s="50">
        <v>2018</v>
      </c>
      <c r="C4016" s="50" t="str">
        <f t="shared" si="62"/>
        <v>851362018</v>
      </c>
      <c r="D4016" s="50">
        <f>VLOOKUP(A4016,CATMUN!$B$2:$G$1123,6,0)</f>
        <v>15</v>
      </c>
      <c r="E4016" s="50" t="s">
        <v>2116</v>
      </c>
      <c r="F4016" s="50">
        <v>96000</v>
      </c>
      <c r="G4016" s="50">
        <v>27791024</v>
      </c>
    </row>
    <row r="4017" spans="1:7" x14ac:dyDescent="0.2">
      <c r="A4017" s="50">
        <v>85139</v>
      </c>
      <c r="B4017" s="50">
        <v>2015</v>
      </c>
      <c r="C4017" s="50" t="str">
        <f t="shared" si="62"/>
        <v>851392015</v>
      </c>
      <c r="D4017" s="50">
        <f>VLOOKUP(A4017,CATMUN!$B$2:$G$1123,6,0)</f>
        <v>15</v>
      </c>
      <c r="E4017" s="50" t="s">
        <v>2117</v>
      </c>
      <c r="F4017" s="50">
        <v>137850</v>
      </c>
      <c r="G4017" s="50">
        <v>23350.427729999999</v>
      </c>
    </row>
    <row r="4018" spans="1:7" x14ac:dyDescent="0.2">
      <c r="A4018" s="50">
        <v>85139</v>
      </c>
      <c r="B4018" s="50">
        <v>2016</v>
      </c>
      <c r="C4018" s="50" t="str">
        <f t="shared" si="62"/>
        <v>851392016</v>
      </c>
      <c r="D4018" s="50">
        <f>VLOOKUP(A4018,CATMUN!$B$2:$G$1123,6,0)</f>
        <v>15</v>
      </c>
      <c r="E4018" s="50" t="s">
        <v>2117</v>
      </c>
      <c r="F4018" s="50">
        <v>145545281.40000001</v>
      </c>
      <c r="G4018" s="50">
        <v>25866452</v>
      </c>
    </row>
    <row r="4019" spans="1:7" x14ac:dyDescent="0.2">
      <c r="A4019" s="50">
        <v>85139</v>
      </c>
      <c r="B4019" s="50">
        <v>2017</v>
      </c>
      <c r="C4019" s="50" t="str">
        <f t="shared" si="62"/>
        <v>851392017</v>
      </c>
      <c r="D4019" s="50">
        <f>VLOOKUP(A4019,CATMUN!$B$2:$G$1123,6,0)</f>
        <v>15</v>
      </c>
      <c r="E4019" s="50" t="s">
        <v>2117</v>
      </c>
      <c r="F4019" s="50">
        <v>266617</v>
      </c>
      <c r="G4019" s="50">
        <v>38136.226560000003</v>
      </c>
    </row>
    <row r="4020" spans="1:7" x14ac:dyDescent="0.2">
      <c r="A4020" s="50">
        <v>85139</v>
      </c>
      <c r="B4020" s="50">
        <v>2018</v>
      </c>
      <c r="C4020" s="50" t="str">
        <f t="shared" si="62"/>
        <v>851392018</v>
      </c>
      <c r="D4020" s="50">
        <f>VLOOKUP(A4020,CATMUN!$B$2:$G$1123,6,0)</f>
        <v>15</v>
      </c>
      <c r="E4020" s="50" t="s">
        <v>2117</v>
      </c>
      <c r="F4020" s="50">
        <v>128945026</v>
      </c>
      <c r="G4020" s="50">
        <v>27791024</v>
      </c>
    </row>
    <row r="4021" spans="1:7" x14ac:dyDescent="0.2">
      <c r="A4021" s="50">
        <v>85162</v>
      </c>
      <c r="B4021" s="50">
        <v>2015</v>
      </c>
      <c r="C4021" s="50" t="str">
        <f t="shared" si="62"/>
        <v>851622015</v>
      </c>
      <c r="D4021" s="50">
        <f>VLOOKUP(A4021,CATMUN!$B$2:$G$1123,6,0)</f>
        <v>15</v>
      </c>
      <c r="E4021" s="50" t="s">
        <v>2118</v>
      </c>
      <c r="F4021" s="50">
        <v>123283</v>
      </c>
      <c r="G4021" s="50">
        <v>23350.427729999999</v>
      </c>
    </row>
    <row r="4022" spans="1:7" x14ac:dyDescent="0.2">
      <c r="A4022" s="50">
        <v>85162</v>
      </c>
      <c r="B4022" s="50">
        <v>2016</v>
      </c>
      <c r="C4022" s="50" t="str">
        <f t="shared" si="62"/>
        <v>851622016</v>
      </c>
      <c r="D4022" s="50">
        <f>VLOOKUP(A4022,CATMUN!$B$2:$G$1123,6,0)</f>
        <v>15</v>
      </c>
      <c r="E4022" s="50" t="s">
        <v>2118</v>
      </c>
      <c r="F4022" s="50">
        <v>108104606</v>
      </c>
      <c r="G4022" s="50">
        <v>25866452</v>
      </c>
    </row>
    <row r="4023" spans="1:7" x14ac:dyDescent="0.2">
      <c r="A4023" s="50">
        <v>85162</v>
      </c>
      <c r="B4023" s="50">
        <v>2017</v>
      </c>
      <c r="C4023" s="50" t="str">
        <f t="shared" si="62"/>
        <v>851622017</v>
      </c>
      <c r="D4023" s="50">
        <f>VLOOKUP(A4023,CATMUN!$B$2:$G$1123,6,0)</f>
        <v>15</v>
      </c>
      <c r="E4023" s="50" t="s">
        <v>2118</v>
      </c>
      <c r="F4023" s="50">
        <v>287941</v>
      </c>
      <c r="G4023" s="50">
        <v>38136.226560000003</v>
      </c>
    </row>
    <row r="4024" spans="1:7" x14ac:dyDescent="0.2">
      <c r="A4024" s="50">
        <v>85162</v>
      </c>
      <c r="B4024" s="50">
        <v>2018</v>
      </c>
      <c r="C4024" s="50" t="str">
        <f t="shared" si="62"/>
        <v>851622018</v>
      </c>
      <c r="D4024" s="50">
        <f>VLOOKUP(A4024,CATMUN!$B$2:$G$1123,6,0)</f>
        <v>15</v>
      </c>
      <c r="E4024" s="50" t="s">
        <v>2118</v>
      </c>
      <c r="F4024" s="50">
        <v>158421461</v>
      </c>
      <c r="G4024" s="50">
        <v>27791024</v>
      </c>
    </row>
    <row r="4025" spans="1:7" x14ac:dyDescent="0.2">
      <c r="A4025" s="50">
        <v>85225</v>
      </c>
      <c r="B4025" s="50">
        <v>2015</v>
      </c>
      <c r="C4025" s="50" t="str">
        <f t="shared" si="62"/>
        <v>852252015</v>
      </c>
      <c r="D4025" s="50">
        <f>VLOOKUP(A4025,CATMUN!$B$2:$G$1123,6,0)</f>
        <v>15</v>
      </c>
      <c r="E4025" s="50" t="s">
        <v>2119</v>
      </c>
      <c r="F4025" s="50">
        <v>23081</v>
      </c>
      <c r="G4025" s="50">
        <v>23350.427729999999</v>
      </c>
    </row>
    <row r="4026" spans="1:7" x14ac:dyDescent="0.2">
      <c r="A4026" s="50">
        <v>85225</v>
      </c>
      <c r="B4026" s="50">
        <v>2016</v>
      </c>
      <c r="C4026" s="50" t="str">
        <f t="shared" si="62"/>
        <v>852252016</v>
      </c>
      <c r="D4026" s="50">
        <f>VLOOKUP(A4026,CATMUN!$B$2:$G$1123,6,0)</f>
        <v>15</v>
      </c>
      <c r="E4026" s="50" t="s">
        <v>2119</v>
      </c>
      <c r="F4026" s="50">
        <v>18030202</v>
      </c>
      <c r="G4026" s="50">
        <v>25866452</v>
      </c>
    </row>
    <row r="4027" spans="1:7" x14ac:dyDescent="0.2">
      <c r="A4027" s="50">
        <v>85225</v>
      </c>
      <c r="B4027" s="50">
        <v>2017</v>
      </c>
      <c r="C4027" s="50" t="str">
        <f t="shared" si="62"/>
        <v>852252017</v>
      </c>
      <c r="D4027" s="50">
        <f>VLOOKUP(A4027,CATMUN!$B$2:$G$1123,6,0)</f>
        <v>15</v>
      </c>
      <c r="E4027" s="50" t="s">
        <v>2119</v>
      </c>
      <c r="F4027" s="50">
        <v>26774.49</v>
      </c>
      <c r="G4027" s="50">
        <v>38136.226560000003</v>
      </c>
    </row>
    <row r="4028" spans="1:7" x14ac:dyDescent="0.2">
      <c r="A4028" s="50">
        <v>85225</v>
      </c>
      <c r="B4028" s="50">
        <v>2018</v>
      </c>
      <c r="C4028" s="50" t="str">
        <f t="shared" si="62"/>
        <v>852252018</v>
      </c>
      <c r="D4028" s="50">
        <f>VLOOKUP(A4028,CATMUN!$B$2:$G$1123,6,0)</f>
        <v>15</v>
      </c>
      <c r="E4028" s="50" t="s">
        <v>2119</v>
      </c>
      <c r="F4028" s="50">
        <v>10971548</v>
      </c>
      <c r="G4028" s="50">
        <v>27791024</v>
      </c>
    </row>
    <row r="4029" spans="1:7" x14ac:dyDescent="0.2">
      <c r="A4029" s="50">
        <v>85230</v>
      </c>
      <c r="B4029" s="50">
        <v>2015</v>
      </c>
      <c r="C4029" s="50" t="str">
        <f t="shared" si="62"/>
        <v>852302015</v>
      </c>
      <c r="D4029" s="50">
        <f>VLOOKUP(A4029,CATMUN!$B$2:$G$1123,6,0)</f>
        <v>15</v>
      </c>
      <c r="E4029" s="50" t="s">
        <v>2120</v>
      </c>
      <c r="F4029" s="50">
        <v>61950</v>
      </c>
      <c r="G4029" s="50">
        <v>23350.427729999999</v>
      </c>
    </row>
    <row r="4030" spans="1:7" x14ac:dyDescent="0.2">
      <c r="A4030" s="50">
        <v>85230</v>
      </c>
      <c r="B4030" s="50">
        <v>2016</v>
      </c>
      <c r="C4030" s="50" t="str">
        <f t="shared" si="62"/>
        <v>852302016</v>
      </c>
      <c r="D4030" s="50">
        <f>VLOOKUP(A4030,CATMUN!$B$2:$G$1123,6,0)</f>
        <v>15</v>
      </c>
      <c r="E4030" s="50" t="s">
        <v>2120</v>
      </c>
      <c r="F4030" s="50">
        <v>70141077</v>
      </c>
      <c r="G4030" s="50">
        <v>25866452</v>
      </c>
    </row>
    <row r="4031" spans="1:7" x14ac:dyDescent="0.2">
      <c r="A4031" s="50">
        <v>85230</v>
      </c>
      <c r="B4031" s="50">
        <v>2017</v>
      </c>
      <c r="C4031" s="50" t="str">
        <f t="shared" si="62"/>
        <v>852302017</v>
      </c>
      <c r="D4031" s="50">
        <f>VLOOKUP(A4031,CATMUN!$B$2:$G$1123,6,0)</f>
        <v>15</v>
      </c>
      <c r="E4031" s="50" t="s">
        <v>2120</v>
      </c>
      <c r="F4031" s="50">
        <v>196402</v>
      </c>
      <c r="G4031" s="50">
        <v>38136.226560000003</v>
      </c>
    </row>
    <row r="4032" spans="1:7" x14ac:dyDescent="0.2">
      <c r="A4032" s="50">
        <v>85230</v>
      </c>
      <c r="B4032" s="50">
        <v>2018</v>
      </c>
      <c r="C4032" s="50" t="str">
        <f t="shared" si="62"/>
        <v>852302018</v>
      </c>
      <c r="D4032" s="50">
        <f>VLOOKUP(A4032,CATMUN!$B$2:$G$1123,6,0)</f>
        <v>15</v>
      </c>
      <c r="E4032" s="50" t="s">
        <v>2120</v>
      </c>
      <c r="F4032" s="50">
        <v>88618985</v>
      </c>
      <c r="G4032" s="50">
        <v>27791024</v>
      </c>
    </row>
    <row r="4033" spans="1:7" x14ac:dyDescent="0.2">
      <c r="A4033" s="50">
        <v>85250</v>
      </c>
      <c r="B4033" s="50">
        <v>2015</v>
      </c>
      <c r="C4033" s="50" t="str">
        <f t="shared" si="62"/>
        <v>852502015</v>
      </c>
      <c r="D4033" s="50">
        <f>VLOOKUP(A4033,CATMUN!$B$2:$G$1123,6,0)</f>
        <v>15</v>
      </c>
      <c r="E4033" s="50" t="s">
        <v>2121</v>
      </c>
      <c r="F4033" s="50">
        <v>180867</v>
      </c>
      <c r="G4033" s="50">
        <v>23350.427729999999</v>
      </c>
    </row>
    <row r="4034" spans="1:7" x14ac:dyDescent="0.2">
      <c r="A4034" s="50">
        <v>85250</v>
      </c>
      <c r="B4034" s="50">
        <v>2016</v>
      </c>
      <c r="C4034" s="50" t="str">
        <f t="shared" si="62"/>
        <v>852502016</v>
      </c>
      <c r="D4034" s="50">
        <f>VLOOKUP(A4034,CATMUN!$B$2:$G$1123,6,0)</f>
        <v>15</v>
      </c>
      <c r="E4034" s="50" t="s">
        <v>2121</v>
      </c>
      <c r="F4034" s="50">
        <v>146403100</v>
      </c>
      <c r="G4034" s="50">
        <v>25866452</v>
      </c>
    </row>
    <row r="4035" spans="1:7" x14ac:dyDescent="0.2">
      <c r="A4035" s="50">
        <v>85250</v>
      </c>
      <c r="B4035" s="50">
        <v>2017</v>
      </c>
      <c r="C4035" s="50" t="str">
        <f t="shared" ref="C4035:C4098" si="63">A4035&amp;B4035</f>
        <v>852502017</v>
      </c>
      <c r="D4035" s="50">
        <f>VLOOKUP(A4035,CATMUN!$B$2:$G$1123,6,0)</f>
        <v>15</v>
      </c>
      <c r="E4035" s="50" t="s">
        <v>2121</v>
      </c>
      <c r="F4035" s="50">
        <v>245333</v>
      </c>
      <c r="G4035" s="50">
        <v>38136.226560000003</v>
      </c>
    </row>
    <row r="4036" spans="1:7" x14ac:dyDescent="0.2">
      <c r="A4036" s="50">
        <v>85250</v>
      </c>
      <c r="B4036" s="50">
        <v>2018</v>
      </c>
      <c r="C4036" s="50" t="str">
        <f t="shared" si="63"/>
        <v>852502018</v>
      </c>
      <c r="D4036" s="50">
        <f>VLOOKUP(A4036,CATMUN!$B$2:$G$1123,6,0)</f>
        <v>15</v>
      </c>
      <c r="E4036" s="50" t="s">
        <v>2121</v>
      </c>
      <c r="F4036" s="50">
        <v>157435314</v>
      </c>
      <c r="G4036" s="50">
        <v>27791024</v>
      </c>
    </row>
    <row r="4037" spans="1:7" x14ac:dyDescent="0.2">
      <c r="A4037" s="50">
        <v>85263</v>
      </c>
      <c r="B4037" s="50">
        <v>2015</v>
      </c>
      <c r="C4037" s="50" t="str">
        <f t="shared" si="63"/>
        <v>852632015</v>
      </c>
      <c r="D4037" s="50">
        <f>VLOOKUP(A4037,CATMUN!$B$2:$G$1123,6,0)</f>
        <v>15</v>
      </c>
      <c r="E4037" s="50" t="s">
        <v>2122</v>
      </c>
      <c r="F4037" s="50">
        <v>70885</v>
      </c>
      <c r="G4037" s="50">
        <v>23350.427729999999</v>
      </c>
    </row>
    <row r="4038" spans="1:7" x14ac:dyDescent="0.2">
      <c r="A4038" s="50">
        <v>85263</v>
      </c>
      <c r="B4038" s="50">
        <v>2016</v>
      </c>
      <c r="C4038" s="50" t="str">
        <f t="shared" si="63"/>
        <v>852632016</v>
      </c>
      <c r="D4038" s="50">
        <f>VLOOKUP(A4038,CATMUN!$B$2:$G$1123,6,0)</f>
        <v>15</v>
      </c>
      <c r="E4038" s="50" t="s">
        <v>2122</v>
      </c>
      <c r="F4038" s="50">
        <v>83523531</v>
      </c>
      <c r="G4038" s="50">
        <v>25866452</v>
      </c>
    </row>
    <row r="4039" spans="1:7" x14ac:dyDescent="0.2">
      <c r="A4039" s="50">
        <v>85263</v>
      </c>
      <c r="B4039" s="50">
        <v>2017</v>
      </c>
      <c r="C4039" s="50" t="str">
        <f t="shared" si="63"/>
        <v>852632017</v>
      </c>
      <c r="D4039" s="50">
        <f>VLOOKUP(A4039,CATMUN!$B$2:$G$1123,6,0)</f>
        <v>15</v>
      </c>
      <c r="E4039" s="50" t="s">
        <v>2122</v>
      </c>
      <c r="F4039" s="50">
        <v>23891</v>
      </c>
      <c r="G4039" s="50">
        <v>38136.226560000003</v>
      </c>
    </row>
    <row r="4040" spans="1:7" x14ac:dyDescent="0.2">
      <c r="A4040" s="50">
        <v>85263</v>
      </c>
      <c r="B4040" s="50">
        <v>2018</v>
      </c>
      <c r="C4040" s="50" t="str">
        <f t="shared" si="63"/>
        <v>852632018</v>
      </c>
      <c r="D4040" s="50">
        <f>VLOOKUP(A4040,CATMUN!$B$2:$G$1123,6,0)</f>
        <v>15</v>
      </c>
      <c r="E4040" s="50" t="s">
        <v>2122</v>
      </c>
      <c r="F4040" s="50">
        <v>80658590</v>
      </c>
      <c r="G4040" s="50">
        <v>27791024</v>
      </c>
    </row>
    <row r="4041" spans="1:7" x14ac:dyDescent="0.2">
      <c r="A4041" s="50">
        <v>85279</v>
      </c>
      <c r="B4041" s="50">
        <v>2015</v>
      </c>
      <c r="C4041" s="50" t="str">
        <f t="shared" si="63"/>
        <v>852792015</v>
      </c>
      <c r="D4041" s="50">
        <f>VLOOKUP(A4041,CATMUN!$B$2:$G$1123,6,0)</f>
        <v>15</v>
      </c>
      <c r="E4041" s="50" t="s">
        <v>2123</v>
      </c>
      <c r="F4041" s="50">
        <v>8941</v>
      </c>
      <c r="G4041" s="50">
        <v>23350.427729999999</v>
      </c>
    </row>
    <row r="4042" spans="1:7" x14ac:dyDescent="0.2">
      <c r="A4042" s="50">
        <v>85279</v>
      </c>
      <c r="B4042" s="50">
        <v>2016</v>
      </c>
      <c r="C4042" s="50" t="str">
        <f t="shared" si="63"/>
        <v>852792016</v>
      </c>
      <c r="D4042" s="50">
        <f>VLOOKUP(A4042,CATMUN!$B$2:$G$1123,6,0)</f>
        <v>15</v>
      </c>
      <c r="E4042" s="50" t="s">
        <v>2123</v>
      </c>
      <c r="F4042" s="50">
        <v>1520797</v>
      </c>
      <c r="G4042" s="50">
        <v>25866452</v>
      </c>
    </row>
    <row r="4043" spans="1:7" x14ac:dyDescent="0.2">
      <c r="A4043" s="50">
        <v>85279</v>
      </c>
      <c r="B4043" s="50">
        <v>2017</v>
      </c>
      <c r="C4043" s="50" t="str">
        <f t="shared" si="63"/>
        <v>852792017</v>
      </c>
      <c r="D4043" s="50">
        <f>VLOOKUP(A4043,CATMUN!$B$2:$G$1123,6,0)</f>
        <v>15</v>
      </c>
      <c r="E4043" s="50" t="s">
        <v>2123</v>
      </c>
      <c r="F4043" s="50">
        <v>19417</v>
      </c>
      <c r="G4043" s="50">
        <v>38136.226560000003</v>
      </c>
    </row>
    <row r="4044" spans="1:7" x14ac:dyDescent="0.2">
      <c r="A4044" s="50">
        <v>85279</v>
      </c>
      <c r="B4044" s="50">
        <v>2018</v>
      </c>
      <c r="C4044" s="50" t="str">
        <f t="shared" si="63"/>
        <v>852792018</v>
      </c>
      <c r="D4044" s="50">
        <f>VLOOKUP(A4044,CATMUN!$B$2:$G$1123,6,0)</f>
        <v>15</v>
      </c>
      <c r="E4044" s="50" t="s">
        <v>2123</v>
      </c>
      <c r="F4044" s="50">
        <v>3781245</v>
      </c>
      <c r="G4044" s="50">
        <v>27791024</v>
      </c>
    </row>
    <row r="4045" spans="1:7" x14ac:dyDescent="0.2">
      <c r="A4045" s="50">
        <v>85300</v>
      </c>
      <c r="B4045" s="50">
        <v>2015</v>
      </c>
      <c r="C4045" s="50" t="str">
        <f t="shared" si="63"/>
        <v>853002015</v>
      </c>
      <c r="D4045" s="50">
        <f>VLOOKUP(A4045,CATMUN!$B$2:$G$1123,6,0)</f>
        <v>15</v>
      </c>
      <c r="E4045" s="50" t="s">
        <v>1235</v>
      </c>
      <c r="F4045" s="50">
        <v>26799.31</v>
      </c>
      <c r="G4045" s="50">
        <v>23350.427729999999</v>
      </c>
    </row>
    <row r="4046" spans="1:7" x14ac:dyDescent="0.2">
      <c r="A4046" s="50">
        <v>85300</v>
      </c>
      <c r="B4046" s="50">
        <v>2016</v>
      </c>
      <c r="C4046" s="50" t="str">
        <f t="shared" si="63"/>
        <v>853002016</v>
      </c>
      <c r="D4046" s="50">
        <f>VLOOKUP(A4046,CATMUN!$B$2:$G$1123,6,0)</f>
        <v>15</v>
      </c>
      <c r="E4046" s="50" t="s">
        <v>1235</v>
      </c>
      <c r="F4046" s="50">
        <v>11049260.1</v>
      </c>
      <c r="G4046" s="50">
        <v>25866452</v>
      </c>
    </row>
    <row r="4047" spans="1:7" x14ac:dyDescent="0.2">
      <c r="A4047" s="50">
        <v>85300</v>
      </c>
      <c r="B4047" s="50">
        <v>2017</v>
      </c>
      <c r="C4047" s="50" t="str">
        <f t="shared" si="63"/>
        <v>853002017</v>
      </c>
      <c r="D4047" s="50">
        <f>VLOOKUP(A4047,CATMUN!$B$2:$G$1123,6,0)</f>
        <v>15</v>
      </c>
      <c r="E4047" s="50" t="s">
        <v>1235</v>
      </c>
      <c r="F4047" s="50">
        <v>44678</v>
      </c>
      <c r="G4047" s="50">
        <v>38136.226560000003</v>
      </c>
    </row>
    <row r="4048" spans="1:7" x14ac:dyDescent="0.2">
      <c r="A4048" s="50">
        <v>85300</v>
      </c>
      <c r="B4048" s="50">
        <v>2018</v>
      </c>
      <c r="C4048" s="50" t="str">
        <f t="shared" si="63"/>
        <v>853002018</v>
      </c>
      <c r="D4048" s="50">
        <f>VLOOKUP(A4048,CATMUN!$B$2:$G$1123,6,0)</f>
        <v>15</v>
      </c>
      <c r="E4048" s="50" t="s">
        <v>1235</v>
      </c>
      <c r="F4048" s="50">
        <v>19084733</v>
      </c>
      <c r="G4048" s="50">
        <v>27791024</v>
      </c>
    </row>
    <row r="4049" spans="1:7" x14ac:dyDescent="0.2">
      <c r="A4049" s="50">
        <v>85315</v>
      </c>
      <c r="B4049" s="50">
        <v>2018</v>
      </c>
      <c r="C4049" s="50" t="str">
        <f t="shared" si="63"/>
        <v>853152018</v>
      </c>
      <c r="D4049" s="50">
        <f>VLOOKUP(A4049,CATMUN!$B$2:$G$1123,6,0)</f>
        <v>15</v>
      </c>
      <c r="E4049" s="50" t="s">
        <v>2124</v>
      </c>
      <c r="F4049" s="50">
        <v>825345</v>
      </c>
      <c r="G4049" s="50">
        <v>27791024</v>
      </c>
    </row>
    <row r="4050" spans="1:7" x14ac:dyDescent="0.2">
      <c r="A4050" s="50">
        <v>85325</v>
      </c>
      <c r="B4050" s="50">
        <v>2015</v>
      </c>
      <c r="C4050" s="50" t="str">
        <f t="shared" si="63"/>
        <v>853252015</v>
      </c>
      <c r="D4050" s="50">
        <f>VLOOKUP(A4050,CATMUN!$B$2:$G$1123,6,0)</f>
        <v>15</v>
      </c>
      <c r="E4050" s="50" t="s">
        <v>2125</v>
      </c>
      <c r="F4050" s="50">
        <v>52111</v>
      </c>
      <c r="G4050" s="50">
        <v>23350.427729999999</v>
      </c>
    </row>
    <row r="4051" spans="1:7" x14ac:dyDescent="0.2">
      <c r="A4051" s="50">
        <v>85325</v>
      </c>
      <c r="B4051" s="50">
        <v>2016</v>
      </c>
      <c r="C4051" s="50" t="str">
        <f t="shared" si="63"/>
        <v>853252016</v>
      </c>
      <c r="D4051" s="50">
        <f>VLOOKUP(A4051,CATMUN!$B$2:$G$1123,6,0)</f>
        <v>15</v>
      </c>
      <c r="E4051" s="50" t="s">
        <v>2125</v>
      </c>
      <c r="F4051" s="50">
        <v>43143500</v>
      </c>
      <c r="G4051" s="50">
        <v>25866452</v>
      </c>
    </row>
    <row r="4052" spans="1:7" x14ac:dyDescent="0.2">
      <c r="A4052" s="50">
        <v>85325</v>
      </c>
      <c r="B4052" s="50">
        <v>2017</v>
      </c>
      <c r="C4052" s="50" t="str">
        <f t="shared" si="63"/>
        <v>853252017</v>
      </c>
      <c r="D4052" s="50">
        <f>VLOOKUP(A4052,CATMUN!$B$2:$G$1123,6,0)</f>
        <v>15</v>
      </c>
      <c r="E4052" s="50" t="s">
        <v>2125</v>
      </c>
      <c r="F4052" s="50">
        <v>175224</v>
      </c>
      <c r="G4052" s="50">
        <v>38136.226560000003</v>
      </c>
    </row>
    <row r="4053" spans="1:7" x14ac:dyDescent="0.2">
      <c r="A4053" s="50">
        <v>85325</v>
      </c>
      <c r="B4053" s="50">
        <v>2018</v>
      </c>
      <c r="C4053" s="50" t="str">
        <f t="shared" si="63"/>
        <v>853252018</v>
      </c>
      <c r="D4053" s="50">
        <f>VLOOKUP(A4053,CATMUN!$B$2:$G$1123,6,0)</f>
        <v>15</v>
      </c>
      <c r="E4053" s="50" t="s">
        <v>2125</v>
      </c>
      <c r="F4053" s="50">
        <v>21091000</v>
      </c>
      <c r="G4053" s="50">
        <v>27791024</v>
      </c>
    </row>
    <row r="4054" spans="1:7" x14ac:dyDescent="0.2">
      <c r="A4054" s="50">
        <v>85400</v>
      </c>
      <c r="B4054" s="50">
        <v>2015</v>
      </c>
      <c r="C4054" s="50" t="str">
        <f t="shared" si="63"/>
        <v>854002015</v>
      </c>
      <c r="D4054" s="50">
        <f>VLOOKUP(A4054,CATMUN!$B$2:$G$1123,6,0)</f>
        <v>15</v>
      </c>
      <c r="E4054" s="50" t="s">
        <v>2126</v>
      </c>
      <c r="F4054" s="50">
        <v>5932.17</v>
      </c>
      <c r="G4054" s="50">
        <v>23350.427729999999</v>
      </c>
    </row>
    <row r="4055" spans="1:7" x14ac:dyDescent="0.2">
      <c r="A4055" s="50">
        <v>85400</v>
      </c>
      <c r="B4055" s="50">
        <v>2016</v>
      </c>
      <c r="C4055" s="50" t="str">
        <f t="shared" si="63"/>
        <v>854002016</v>
      </c>
      <c r="D4055" s="50">
        <f>VLOOKUP(A4055,CATMUN!$B$2:$G$1123,6,0)</f>
        <v>15</v>
      </c>
      <c r="E4055" s="50" t="s">
        <v>2126</v>
      </c>
      <c r="F4055" s="50">
        <v>9734859.2899999991</v>
      </c>
      <c r="G4055" s="50">
        <v>25866452</v>
      </c>
    </row>
    <row r="4056" spans="1:7" x14ac:dyDescent="0.2">
      <c r="A4056" s="50">
        <v>85400</v>
      </c>
      <c r="B4056" s="50">
        <v>2017</v>
      </c>
      <c r="C4056" s="50" t="str">
        <f t="shared" si="63"/>
        <v>854002017</v>
      </c>
      <c r="D4056" s="50">
        <f>VLOOKUP(A4056,CATMUN!$B$2:$G$1123,6,0)</f>
        <v>15</v>
      </c>
      <c r="E4056" s="50" t="s">
        <v>2126</v>
      </c>
      <c r="F4056" s="50">
        <v>6309</v>
      </c>
      <c r="G4056" s="50">
        <v>38136.226560000003</v>
      </c>
    </row>
    <row r="4057" spans="1:7" x14ac:dyDescent="0.2">
      <c r="A4057" s="50">
        <v>85400</v>
      </c>
      <c r="B4057" s="50">
        <v>2018</v>
      </c>
      <c r="C4057" s="50" t="str">
        <f t="shared" si="63"/>
        <v>854002018</v>
      </c>
      <c r="D4057" s="50">
        <f>VLOOKUP(A4057,CATMUN!$B$2:$G$1123,6,0)</f>
        <v>15</v>
      </c>
      <c r="E4057" s="50" t="s">
        <v>2126</v>
      </c>
      <c r="F4057" s="50">
        <v>9255959</v>
      </c>
      <c r="G4057" s="50">
        <v>27791024</v>
      </c>
    </row>
    <row r="4058" spans="1:7" x14ac:dyDescent="0.2">
      <c r="A4058" s="50">
        <v>85410</v>
      </c>
      <c r="B4058" s="50">
        <v>2015</v>
      </c>
      <c r="C4058" s="50" t="str">
        <f t="shared" si="63"/>
        <v>854102015</v>
      </c>
      <c r="D4058" s="50">
        <f>VLOOKUP(A4058,CATMUN!$B$2:$G$1123,6,0)</f>
        <v>15</v>
      </c>
      <c r="E4058" s="50" t="s">
        <v>2127</v>
      </c>
      <c r="F4058" s="50">
        <v>507747</v>
      </c>
      <c r="G4058" s="50">
        <v>100012.99219999999</v>
      </c>
    </row>
    <row r="4059" spans="1:7" x14ac:dyDescent="0.2">
      <c r="A4059" s="50">
        <v>85410</v>
      </c>
      <c r="B4059" s="50">
        <v>2016</v>
      </c>
      <c r="C4059" s="50" t="str">
        <f t="shared" si="63"/>
        <v>854102016</v>
      </c>
      <c r="D4059" s="50">
        <f>VLOOKUP(A4059,CATMUN!$B$2:$G$1123,6,0)</f>
        <v>15</v>
      </c>
      <c r="E4059" s="50" t="s">
        <v>2127</v>
      </c>
      <c r="F4059" s="50">
        <v>420377276</v>
      </c>
      <c r="G4059" s="50">
        <v>89622032</v>
      </c>
    </row>
    <row r="4060" spans="1:7" x14ac:dyDescent="0.2">
      <c r="A4060" s="50">
        <v>85410</v>
      </c>
      <c r="B4060" s="50">
        <v>2017</v>
      </c>
      <c r="C4060" s="50" t="str">
        <f t="shared" si="63"/>
        <v>854102017</v>
      </c>
      <c r="D4060" s="50">
        <f>VLOOKUP(A4060,CATMUN!$B$2:$G$1123,6,0)</f>
        <v>15</v>
      </c>
      <c r="E4060" s="50" t="s">
        <v>2127</v>
      </c>
      <c r="F4060" s="50">
        <v>637762</v>
      </c>
      <c r="G4060" s="50">
        <v>101419.7031</v>
      </c>
    </row>
    <row r="4061" spans="1:7" x14ac:dyDescent="0.2">
      <c r="A4061" s="50">
        <v>85410</v>
      </c>
      <c r="B4061" s="50">
        <v>2018</v>
      </c>
      <c r="C4061" s="50" t="str">
        <f t="shared" si="63"/>
        <v>854102018</v>
      </c>
      <c r="D4061" s="50">
        <f>VLOOKUP(A4061,CATMUN!$B$2:$G$1123,6,0)</f>
        <v>15</v>
      </c>
      <c r="E4061" s="50" t="s">
        <v>2127</v>
      </c>
      <c r="F4061" s="50">
        <v>478138595</v>
      </c>
      <c r="G4061" s="50">
        <v>135966816</v>
      </c>
    </row>
    <row r="4062" spans="1:7" x14ac:dyDescent="0.2">
      <c r="A4062" s="50">
        <v>85430</v>
      </c>
      <c r="B4062" s="50">
        <v>2015</v>
      </c>
      <c r="C4062" s="50" t="str">
        <f t="shared" si="63"/>
        <v>854302015</v>
      </c>
      <c r="D4062" s="50">
        <f>VLOOKUP(A4062,CATMUN!$B$2:$G$1123,6,0)</f>
        <v>15</v>
      </c>
      <c r="E4062" s="50" t="s">
        <v>2128</v>
      </c>
      <c r="F4062" s="50">
        <v>72918.179999999993</v>
      </c>
      <c r="G4062" s="50">
        <v>23350.427729999999</v>
      </c>
    </row>
    <row r="4063" spans="1:7" x14ac:dyDescent="0.2">
      <c r="A4063" s="50">
        <v>85430</v>
      </c>
      <c r="B4063" s="50">
        <v>2016</v>
      </c>
      <c r="C4063" s="50" t="str">
        <f t="shared" si="63"/>
        <v>854302016</v>
      </c>
      <c r="D4063" s="50">
        <f>VLOOKUP(A4063,CATMUN!$B$2:$G$1123,6,0)</f>
        <v>15</v>
      </c>
      <c r="E4063" s="50" t="s">
        <v>2128</v>
      </c>
      <c r="F4063" s="50">
        <v>62692170</v>
      </c>
      <c r="G4063" s="50">
        <v>25866452</v>
      </c>
    </row>
    <row r="4064" spans="1:7" x14ac:dyDescent="0.2">
      <c r="A4064" s="50">
        <v>85430</v>
      </c>
      <c r="B4064" s="50">
        <v>2017</v>
      </c>
      <c r="C4064" s="50" t="str">
        <f t="shared" si="63"/>
        <v>854302017</v>
      </c>
      <c r="D4064" s="50">
        <f>VLOOKUP(A4064,CATMUN!$B$2:$G$1123,6,0)</f>
        <v>15</v>
      </c>
      <c r="E4064" s="50" t="s">
        <v>2128</v>
      </c>
      <c r="F4064" s="50">
        <v>110694.55</v>
      </c>
      <c r="G4064" s="50">
        <v>38136.226560000003</v>
      </c>
    </row>
    <row r="4065" spans="1:7" x14ac:dyDescent="0.2">
      <c r="A4065" s="50">
        <v>85430</v>
      </c>
      <c r="B4065" s="50">
        <v>2018</v>
      </c>
      <c r="C4065" s="50" t="str">
        <f t="shared" si="63"/>
        <v>854302018</v>
      </c>
      <c r="D4065" s="50">
        <f>VLOOKUP(A4065,CATMUN!$B$2:$G$1123,6,0)</f>
        <v>15</v>
      </c>
      <c r="E4065" s="50" t="s">
        <v>2128</v>
      </c>
      <c r="F4065" s="50">
        <v>59072214</v>
      </c>
      <c r="G4065" s="50">
        <v>27791024</v>
      </c>
    </row>
    <row r="4066" spans="1:7" x14ac:dyDescent="0.2">
      <c r="A4066" s="50">
        <v>85440</v>
      </c>
      <c r="B4066" s="50">
        <v>2015</v>
      </c>
      <c r="C4066" s="50" t="str">
        <f t="shared" si="63"/>
        <v>854402015</v>
      </c>
      <c r="D4066" s="50">
        <f>VLOOKUP(A4066,CATMUN!$B$2:$G$1123,6,0)</f>
        <v>15</v>
      </c>
      <c r="E4066" s="50" t="s">
        <v>1287</v>
      </c>
      <c r="F4066" s="50">
        <v>288754.78000000003</v>
      </c>
      <c r="G4066" s="50">
        <v>23350.427729999999</v>
      </c>
    </row>
    <row r="4067" spans="1:7" x14ac:dyDescent="0.2">
      <c r="A4067" s="50">
        <v>85440</v>
      </c>
      <c r="B4067" s="50">
        <v>2016</v>
      </c>
      <c r="C4067" s="50" t="str">
        <f t="shared" si="63"/>
        <v>854402016</v>
      </c>
      <c r="D4067" s="50">
        <f>VLOOKUP(A4067,CATMUN!$B$2:$G$1123,6,0)</f>
        <v>15</v>
      </c>
      <c r="E4067" s="50" t="s">
        <v>1287</v>
      </c>
      <c r="F4067" s="50">
        <v>512610357</v>
      </c>
      <c r="G4067" s="50">
        <v>25866452</v>
      </c>
    </row>
    <row r="4068" spans="1:7" x14ac:dyDescent="0.2">
      <c r="A4068" s="50">
        <v>85440</v>
      </c>
      <c r="B4068" s="50">
        <v>2017</v>
      </c>
      <c r="C4068" s="50" t="str">
        <f t="shared" si="63"/>
        <v>854402017</v>
      </c>
      <c r="D4068" s="50">
        <f>VLOOKUP(A4068,CATMUN!$B$2:$G$1123,6,0)</f>
        <v>15</v>
      </c>
      <c r="E4068" s="50" t="s">
        <v>1287</v>
      </c>
      <c r="F4068" s="50">
        <v>263534.84000000003</v>
      </c>
      <c r="G4068" s="50">
        <v>38136.226560000003</v>
      </c>
    </row>
    <row r="4069" spans="1:7" x14ac:dyDescent="0.2">
      <c r="A4069" s="50">
        <v>85440</v>
      </c>
      <c r="B4069" s="50">
        <v>2018</v>
      </c>
      <c r="C4069" s="50" t="str">
        <f t="shared" si="63"/>
        <v>854402018</v>
      </c>
      <c r="D4069" s="50">
        <f>VLOOKUP(A4069,CATMUN!$B$2:$G$1123,6,0)</f>
        <v>15</v>
      </c>
      <c r="E4069" s="50" t="s">
        <v>1287</v>
      </c>
      <c r="F4069" s="50">
        <v>537328703</v>
      </c>
      <c r="G4069" s="50">
        <v>27791024</v>
      </c>
    </row>
    <row r="4070" spans="1:7" x14ac:dyDescent="0.2">
      <c r="A4070" s="50">
        <v>86001</v>
      </c>
      <c r="B4070" s="50">
        <v>2015</v>
      </c>
      <c r="C4070" s="50" t="str">
        <f t="shared" si="63"/>
        <v>860012015</v>
      </c>
      <c r="D4070" s="50">
        <f>VLOOKUP(A4070,CATMUN!$B$2:$G$1123,6,0)</f>
        <v>13</v>
      </c>
      <c r="E4070" s="50" t="s">
        <v>2130</v>
      </c>
      <c r="F4070" s="50">
        <v>215903</v>
      </c>
      <c r="G4070" s="50">
        <v>2483875.5</v>
      </c>
    </row>
    <row r="4071" spans="1:7" x14ac:dyDescent="0.2">
      <c r="A4071" s="50">
        <v>86001</v>
      </c>
      <c r="B4071" s="50">
        <v>2016</v>
      </c>
      <c r="C4071" s="50" t="str">
        <f t="shared" si="63"/>
        <v>860012016</v>
      </c>
      <c r="D4071" s="50">
        <f>VLOOKUP(A4071,CATMUN!$B$2:$G$1123,6,0)</f>
        <v>13</v>
      </c>
      <c r="E4071" s="50" t="s">
        <v>2130</v>
      </c>
      <c r="F4071" s="50">
        <v>181284796</v>
      </c>
      <c r="G4071" s="50">
        <v>2746254848</v>
      </c>
    </row>
    <row r="4072" spans="1:7" x14ac:dyDescent="0.2">
      <c r="A4072" s="50">
        <v>86001</v>
      </c>
      <c r="B4072" s="50">
        <v>2017</v>
      </c>
      <c r="C4072" s="50" t="str">
        <f t="shared" si="63"/>
        <v>860012017</v>
      </c>
      <c r="D4072" s="50">
        <f>VLOOKUP(A4072,CATMUN!$B$2:$G$1123,6,0)</f>
        <v>13</v>
      </c>
      <c r="E4072" s="50" t="s">
        <v>2130</v>
      </c>
      <c r="F4072" s="50">
        <v>213735</v>
      </c>
      <c r="G4072" s="50">
        <v>2258626.5</v>
      </c>
    </row>
    <row r="4073" spans="1:7" x14ac:dyDescent="0.2">
      <c r="A4073" s="50">
        <v>86001</v>
      </c>
      <c r="B4073" s="50">
        <v>2018</v>
      </c>
      <c r="C4073" s="50" t="str">
        <f t="shared" si="63"/>
        <v>860012018</v>
      </c>
      <c r="D4073" s="50">
        <f>VLOOKUP(A4073,CATMUN!$B$2:$G$1123,6,0)</f>
        <v>13</v>
      </c>
      <c r="E4073" s="50" t="s">
        <v>2130</v>
      </c>
      <c r="F4073" s="50">
        <v>350004740</v>
      </c>
      <c r="G4073" s="50">
        <v>2698606080</v>
      </c>
    </row>
    <row r="4074" spans="1:7" x14ac:dyDescent="0.2">
      <c r="A4074" s="50">
        <v>86219</v>
      </c>
      <c r="B4074" s="50">
        <v>2015</v>
      </c>
      <c r="C4074" s="50" t="str">
        <f t="shared" si="63"/>
        <v>862192015</v>
      </c>
      <c r="D4074" s="50">
        <f>VLOOKUP(A4074,CATMUN!$B$2:$G$1123,6,0)</f>
        <v>14</v>
      </c>
      <c r="E4074" s="50" t="s">
        <v>1806</v>
      </c>
      <c r="F4074" s="50">
        <v>1576</v>
      </c>
      <c r="G4074" s="50">
        <v>338773.03129999997</v>
      </c>
    </row>
    <row r="4075" spans="1:7" x14ac:dyDescent="0.2">
      <c r="A4075" s="50">
        <v>86219</v>
      </c>
      <c r="B4075" s="50">
        <v>2016</v>
      </c>
      <c r="C4075" s="50" t="str">
        <f t="shared" si="63"/>
        <v>862192016</v>
      </c>
      <c r="D4075" s="50">
        <f>VLOOKUP(A4075,CATMUN!$B$2:$G$1123,6,0)</f>
        <v>14</v>
      </c>
      <c r="E4075" s="50" t="s">
        <v>1806</v>
      </c>
      <c r="F4075" s="50">
        <v>1289200</v>
      </c>
      <c r="G4075" s="50">
        <v>218762448</v>
      </c>
    </row>
    <row r="4076" spans="1:7" x14ac:dyDescent="0.2">
      <c r="A4076" s="50">
        <v>86219</v>
      </c>
      <c r="B4076" s="50">
        <v>2017</v>
      </c>
      <c r="C4076" s="50" t="str">
        <f t="shared" si="63"/>
        <v>862192017</v>
      </c>
      <c r="D4076" s="50">
        <f>VLOOKUP(A4076,CATMUN!$B$2:$G$1123,6,0)</f>
        <v>14</v>
      </c>
      <c r="E4076" s="50" t="s">
        <v>1806</v>
      </c>
      <c r="F4076" s="50">
        <v>1326</v>
      </c>
      <c r="G4076" s="50">
        <v>181327</v>
      </c>
    </row>
    <row r="4077" spans="1:7" x14ac:dyDescent="0.2">
      <c r="A4077" s="50">
        <v>86219</v>
      </c>
      <c r="B4077" s="50">
        <v>2018</v>
      </c>
      <c r="C4077" s="50" t="str">
        <f t="shared" si="63"/>
        <v>862192018</v>
      </c>
      <c r="D4077" s="50">
        <f>VLOOKUP(A4077,CATMUN!$B$2:$G$1123,6,0)</f>
        <v>14</v>
      </c>
      <c r="E4077" s="50" t="s">
        <v>1806</v>
      </c>
      <c r="F4077" s="50">
        <v>657000</v>
      </c>
      <c r="G4077" s="50">
        <v>221394400</v>
      </c>
    </row>
    <row r="4078" spans="1:7" x14ac:dyDescent="0.2">
      <c r="A4078" s="50">
        <v>86320</v>
      </c>
      <c r="B4078" s="50">
        <v>2015</v>
      </c>
      <c r="C4078" s="50" t="str">
        <f t="shared" si="63"/>
        <v>863202015</v>
      </c>
      <c r="D4078" s="50">
        <f>VLOOKUP(A4078,CATMUN!$B$2:$G$1123,6,0)</f>
        <v>15</v>
      </c>
      <c r="E4078" s="50" t="s">
        <v>2131</v>
      </c>
      <c r="F4078" s="50">
        <v>404269</v>
      </c>
      <c r="G4078" s="50">
        <v>23350.427729999999</v>
      </c>
    </row>
    <row r="4079" spans="1:7" x14ac:dyDescent="0.2">
      <c r="A4079" s="50">
        <v>86320</v>
      </c>
      <c r="B4079" s="50">
        <v>2016</v>
      </c>
      <c r="C4079" s="50" t="str">
        <f t="shared" si="63"/>
        <v>863202016</v>
      </c>
      <c r="D4079" s="50">
        <f>VLOOKUP(A4079,CATMUN!$B$2:$G$1123,6,0)</f>
        <v>15</v>
      </c>
      <c r="E4079" s="50" t="s">
        <v>2131</v>
      </c>
      <c r="F4079" s="50">
        <v>413209628</v>
      </c>
      <c r="G4079" s="50">
        <v>25866452</v>
      </c>
    </row>
    <row r="4080" spans="1:7" x14ac:dyDescent="0.2">
      <c r="A4080" s="50">
        <v>86320</v>
      </c>
      <c r="B4080" s="50">
        <v>2017</v>
      </c>
      <c r="C4080" s="50" t="str">
        <f t="shared" si="63"/>
        <v>863202017</v>
      </c>
      <c r="D4080" s="50">
        <f>VLOOKUP(A4080,CATMUN!$B$2:$G$1123,6,0)</f>
        <v>15</v>
      </c>
      <c r="E4080" s="50" t="s">
        <v>2131</v>
      </c>
      <c r="F4080" s="50">
        <v>464792</v>
      </c>
      <c r="G4080" s="50">
        <v>38136.226560000003</v>
      </c>
    </row>
    <row r="4081" spans="1:7" x14ac:dyDescent="0.2">
      <c r="A4081" s="50">
        <v>86320</v>
      </c>
      <c r="B4081" s="50">
        <v>2018</v>
      </c>
      <c r="C4081" s="50" t="str">
        <f t="shared" si="63"/>
        <v>863202018</v>
      </c>
      <c r="D4081" s="50">
        <f>VLOOKUP(A4081,CATMUN!$B$2:$G$1123,6,0)</f>
        <v>15</v>
      </c>
      <c r="E4081" s="50" t="s">
        <v>2131</v>
      </c>
      <c r="F4081" s="50">
        <v>379412582</v>
      </c>
      <c r="G4081" s="50">
        <v>27791024</v>
      </c>
    </row>
    <row r="4082" spans="1:7" x14ac:dyDescent="0.2">
      <c r="A4082" s="50">
        <v>86568</v>
      </c>
      <c r="B4082" s="50">
        <v>2015</v>
      </c>
      <c r="C4082" s="50" t="str">
        <f t="shared" si="63"/>
        <v>865682015</v>
      </c>
      <c r="D4082" s="50">
        <f>VLOOKUP(A4082,CATMUN!$B$2:$G$1123,6,0)</f>
        <v>14</v>
      </c>
      <c r="E4082" s="50" t="s">
        <v>2132</v>
      </c>
      <c r="F4082" s="50">
        <v>192225</v>
      </c>
      <c r="G4082" s="50">
        <v>1407439.5</v>
      </c>
    </row>
    <row r="4083" spans="1:7" x14ac:dyDescent="0.2">
      <c r="A4083" s="50">
        <v>86568</v>
      </c>
      <c r="B4083" s="50">
        <v>2016</v>
      </c>
      <c r="C4083" s="50" t="str">
        <f t="shared" si="63"/>
        <v>865682016</v>
      </c>
      <c r="D4083" s="50">
        <f>VLOOKUP(A4083,CATMUN!$B$2:$G$1123,6,0)</f>
        <v>14</v>
      </c>
      <c r="E4083" s="50" t="s">
        <v>2132</v>
      </c>
      <c r="F4083" s="50">
        <v>205642516</v>
      </c>
      <c r="G4083" s="50">
        <v>1538270848</v>
      </c>
    </row>
    <row r="4084" spans="1:7" x14ac:dyDescent="0.2">
      <c r="A4084" s="50">
        <v>86568</v>
      </c>
      <c r="B4084" s="50">
        <v>2017</v>
      </c>
      <c r="C4084" s="50" t="str">
        <f t="shared" si="63"/>
        <v>865682017</v>
      </c>
      <c r="D4084" s="50">
        <f>VLOOKUP(A4084,CATMUN!$B$2:$G$1123,6,0)</f>
        <v>14</v>
      </c>
      <c r="E4084" s="50" t="s">
        <v>2132</v>
      </c>
      <c r="F4084" s="50">
        <v>221670</v>
      </c>
      <c r="G4084" s="50">
        <v>1489632.125</v>
      </c>
    </row>
    <row r="4085" spans="1:7" x14ac:dyDescent="0.2">
      <c r="A4085" s="50">
        <v>86568</v>
      </c>
      <c r="B4085" s="50">
        <v>2018</v>
      </c>
      <c r="C4085" s="50" t="str">
        <f t="shared" si="63"/>
        <v>865682018</v>
      </c>
      <c r="D4085" s="50">
        <f>VLOOKUP(A4085,CATMUN!$B$2:$G$1123,6,0)</f>
        <v>14</v>
      </c>
      <c r="E4085" s="50" t="s">
        <v>2132</v>
      </c>
      <c r="F4085" s="50">
        <v>302492059</v>
      </c>
      <c r="G4085" s="50">
        <v>1735159040</v>
      </c>
    </row>
    <row r="4086" spans="1:7" x14ac:dyDescent="0.2">
      <c r="A4086" s="50">
        <v>86569</v>
      </c>
      <c r="B4086" s="50">
        <v>2015</v>
      </c>
      <c r="C4086" s="50" t="str">
        <f t="shared" si="63"/>
        <v>865692015</v>
      </c>
      <c r="D4086" s="50">
        <f>VLOOKUP(A4086,CATMUN!$B$2:$G$1123,6,0)</f>
        <v>15</v>
      </c>
      <c r="E4086" s="50" t="s">
        <v>2133</v>
      </c>
      <c r="F4086" s="50">
        <v>2645</v>
      </c>
      <c r="G4086" s="50">
        <v>23350.427729999999</v>
      </c>
    </row>
    <row r="4087" spans="1:7" x14ac:dyDescent="0.2">
      <c r="A4087" s="50">
        <v>86569</v>
      </c>
      <c r="B4087" s="50">
        <v>2017</v>
      </c>
      <c r="C4087" s="50" t="str">
        <f t="shared" si="63"/>
        <v>865692017</v>
      </c>
      <c r="D4087" s="50">
        <f>VLOOKUP(A4087,CATMUN!$B$2:$G$1123,6,0)</f>
        <v>15</v>
      </c>
      <c r="E4087" s="50" t="s">
        <v>2133</v>
      </c>
      <c r="F4087" s="50">
        <v>7752</v>
      </c>
      <c r="G4087" s="50">
        <v>38136.226560000003</v>
      </c>
    </row>
    <row r="4088" spans="1:7" x14ac:dyDescent="0.2">
      <c r="A4088" s="50">
        <v>86571</v>
      </c>
      <c r="B4088" s="50">
        <v>2015</v>
      </c>
      <c r="C4088" s="50" t="str">
        <f t="shared" si="63"/>
        <v>865712015</v>
      </c>
      <c r="D4088" s="50">
        <f>VLOOKUP(A4088,CATMUN!$B$2:$G$1123,6,0)</f>
        <v>15</v>
      </c>
      <c r="E4088" s="50" t="s">
        <v>2134</v>
      </c>
      <c r="F4088" s="50">
        <v>44</v>
      </c>
      <c r="G4088" s="50">
        <v>23350.427729999999</v>
      </c>
    </row>
    <row r="4089" spans="1:7" x14ac:dyDescent="0.2">
      <c r="A4089" s="50">
        <v>86571</v>
      </c>
      <c r="B4089" s="50">
        <v>2016</v>
      </c>
      <c r="C4089" s="50" t="str">
        <f t="shared" si="63"/>
        <v>865712016</v>
      </c>
      <c r="D4089" s="50">
        <f>VLOOKUP(A4089,CATMUN!$B$2:$G$1123,6,0)</f>
        <v>15</v>
      </c>
      <c r="E4089" s="50" t="s">
        <v>2134</v>
      </c>
      <c r="F4089" s="50">
        <v>4178274</v>
      </c>
      <c r="G4089" s="50">
        <v>25866452</v>
      </c>
    </row>
    <row r="4090" spans="1:7" x14ac:dyDescent="0.2">
      <c r="A4090" s="50">
        <v>86571</v>
      </c>
      <c r="B4090" s="50">
        <v>2017</v>
      </c>
      <c r="C4090" s="50" t="str">
        <f t="shared" si="63"/>
        <v>865712017</v>
      </c>
      <c r="D4090" s="50">
        <f>VLOOKUP(A4090,CATMUN!$B$2:$G$1123,6,0)</f>
        <v>15</v>
      </c>
      <c r="E4090" s="50" t="s">
        <v>2134</v>
      </c>
      <c r="F4090" s="50">
        <v>7927</v>
      </c>
      <c r="G4090" s="50">
        <v>38136.226560000003</v>
      </c>
    </row>
    <row r="4091" spans="1:7" x14ac:dyDescent="0.2">
      <c r="A4091" s="50">
        <v>86571</v>
      </c>
      <c r="B4091" s="50">
        <v>2018</v>
      </c>
      <c r="C4091" s="50" t="str">
        <f t="shared" si="63"/>
        <v>865712018</v>
      </c>
      <c r="D4091" s="50">
        <f>VLOOKUP(A4091,CATMUN!$B$2:$G$1123,6,0)</f>
        <v>15</v>
      </c>
      <c r="E4091" s="50" t="s">
        <v>2134</v>
      </c>
      <c r="F4091" s="50">
        <v>0</v>
      </c>
      <c r="G4091" s="50">
        <v>27791024</v>
      </c>
    </row>
    <row r="4092" spans="1:7" x14ac:dyDescent="0.2">
      <c r="A4092" s="50">
        <v>86573</v>
      </c>
      <c r="B4092" s="50">
        <v>2015</v>
      </c>
      <c r="C4092" s="50" t="str">
        <f t="shared" si="63"/>
        <v>865732015</v>
      </c>
      <c r="D4092" s="50">
        <f>VLOOKUP(A4092,CATMUN!$B$2:$G$1123,6,0)</f>
        <v>15</v>
      </c>
      <c r="E4092" s="50" t="s">
        <v>2135</v>
      </c>
      <c r="F4092" s="50">
        <v>3926</v>
      </c>
      <c r="G4092" s="50">
        <v>23350.427729999999</v>
      </c>
    </row>
    <row r="4093" spans="1:7" x14ac:dyDescent="0.2">
      <c r="A4093" s="50">
        <v>86573</v>
      </c>
      <c r="B4093" s="50">
        <v>2016</v>
      </c>
      <c r="C4093" s="50" t="str">
        <f t="shared" si="63"/>
        <v>865732016</v>
      </c>
      <c r="D4093" s="50">
        <f>VLOOKUP(A4093,CATMUN!$B$2:$G$1123,6,0)</f>
        <v>15</v>
      </c>
      <c r="E4093" s="50" t="s">
        <v>2135</v>
      </c>
      <c r="F4093" s="50">
        <v>16329470</v>
      </c>
      <c r="G4093" s="50">
        <v>25866452</v>
      </c>
    </row>
    <row r="4094" spans="1:7" x14ac:dyDescent="0.2">
      <c r="A4094" s="50">
        <v>86573</v>
      </c>
      <c r="B4094" s="50">
        <v>2017</v>
      </c>
      <c r="C4094" s="50" t="str">
        <f t="shared" si="63"/>
        <v>865732017</v>
      </c>
      <c r="D4094" s="50">
        <f>VLOOKUP(A4094,CATMUN!$B$2:$G$1123,6,0)</f>
        <v>15</v>
      </c>
      <c r="E4094" s="50" t="s">
        <v>2135</v>
      </c>
      <c r="F4094" s="50">
        <v>14344</v>
      </c>
      <c r="G4094" s="50">
        <v>38136.226560000003</v>
      </c>
    </row>
    <row r="4095" spans="1:7" x14ac:dyDescent="0.2">
      <c r="A4095" s="50">
        <v>86573</v>
      </c>
      <c r="B4095" s="50">
        <v>2018</v>
      </c>
      <c r="C4095" s="50" t="str">
        <f t="shared" si="63"/>
        <v>865732018</v>
      </c>
      <c r="D4095" s="50">
        <f>VLOOKUP(A4095,CATMUN!$B$2:$G$1123,6,0)</f>
        <v>15</v>
      </c>
      <c r="E4095" s="50" t="s">
        <v>2135</v>
      </c>
      <c r="F4095" s="50">
        <v>10560681</v>
      </c>
      <c r="G4095" s="50">
        <v>27791024</v>
      </c>
    </row>
    <row r="4096" spans="1:7" x14ac:dyDescent="0.2">
      <c r="A4096" s="50">
        <v>86749</v>
      </c>
      <c r="B4096" s="50">
        <v>2015</v>
      </c>
      <c r="C4096" s="50" t="str">
        <f t="shared" si="63"/>
        <v>867492015</v>
      </c>
      <c r="D4096" s="50">
        <f>VLOOKUP(A4096,CATMUN!$B$2:$G$1123,6,0)</f>
        <v>14</v>
      </c>
      <c r="E4096" s="50" t="s">
        <v>2136</v>
      </c>
      <c r="F4096" s="50">
        <v>11161</v>
      </c>
      <c r="G4096" s="50">
        <v>338773.03129999997</v>
      </c>
    </row>
    <row r="4097" spans="1:7" x14ac:dyDescent="0.2">
      <c r="A4097" s="50">
        <v>86749</v>
      </c>
      <c r="B4097" s="50">
        <v>2016</v>
      </c>
      <c r="C4097" s="50" t="str">
        <f t="shared" si="63"/>
        <v>867492016</v>
      </c>
      <c r="D4097" s="50">
        <f>VLOOKUP(A4097,CATMUN!$B$2:$G$1123,6,0)</f>
        <v>14</v>
      </c>
      <c r="E4097" s="50" t="s">
        <v>2136</v>
      </c>
      <c r="F4097" s="50">
        <v>34599881</v>
      </c>
      <c r="G4097" s="50">
        <v>218762448</v>
      </c>
    </row>
    <row r="4098" spans="1:7" x14ac:dyDescent="0.2">
      <c r="A4098" s="50">
        <v>86749</v>
      </c>
      <c r="B4098" s="50">
        <v>2017</v>
      </c>
      <c r="C4098" s="50" t="str">
        <f t="shared" si="63"/>
        <v>867492017</v>
      </c>
      <c r="D4098" s="50">
        <f>VLOOKUP(A4098,CATMUN!$B$2:$G$1123,6,0)</f>
        <v>14</v>
      </c>
      <c r="E4098" s="50" t="s">
        <v>2136</v>
      </c>
      <c r="F4098" s="50">
        <v>17984</v>
      </c>
      <c r="G4098" s="50">
        <v>181327</v>
      </c>
    </row>
    <row r="4099" spans="1:7" x14ac:dyDescent="0.2">
      <c r="A4099" s="50">
        <v>86749</v>
      </c>
      <c r="B4099" s="50">
        <v>2018</v>
      </c>
      <c r="C4099" s="50" t="str">
        <f t="shared" ref="C4099:C4162" si="64">A4099&amp;B4099</f>
        <v>867492018</v>
      </c>
      <c r="D4099" s="50">
        <f>VLOOKUP(A4099,CATMUN!$B$2:$G$1123,6,0)</f>
        <v>14</v>
      </c>
      <c r="E4099" s="50" t="s">
        <v>2136</v>
      </c>
      <c r="F4099" s="50">
        <v>46601519</v>
      </c>
      <c r="G4099" s="50">
        <v>221394400</v>
      </c>
    </row>
    <row r="4100" spans="1:7" x14ac:dyDescent="0.2">
      <c r="A4100" s="50">
        <v>86755</v>
      </c>
      <c r="B4100" s="50">
        <v>2015</v>
      </c>
      <c r="C4100" s="50" t="str">
        <f t="shared" si="64"/>
        <v>867552015</v>
      </c>
      <c r="D4100" s="50">
        <f>VLOOKUP(A4100,CATMUN!$B$2:$G$1123,6,0)</f>
        <v>15</v>
      </c>
      <c r="E4100" s="50" t="s">
        <v>1627</v>
      </c>
      <c r="F4100" s="50">
        <v>307</v>
      </c>
      <c r="G4100" s="50">
        <v>23350.427729999999</v>
      </c>
    </row>
    <row r="4101" spans="1:7" x14ac:dyDescent="0.2">
      <c r="A4101" s="50">
        <v>86755</v>
      </c>
      <c r="B4101" s="50">
        <v>2016</v>
      </c>
      <c r="C4101" s="50" t="str">
        <f t="shared" si="64"/>
        <v>867552016</v>
      </c>
      <c r="D4101" s="50">
        <f>VLOOKUP(A4101,CATMUN!$B$2:$G$1123,6,0)</f>
        <v>15</v>
      </c>
      <c r="E4101" s="50" t="s">
        <v>1627</v>
      </c>
      <c r="F4101" s="50">
        <v>7962729</v>
      </c>
      <c r="G4101" s="50">
        <v>25866452</v>
      </c>
    </row>
    <row r="4102" spans="1:7" x14ac:dyDescent="0.2">
      <c r="A4102" s="50">
        <v>86755</v>
      </c>
      <c r="B4102" s="50">
        <v>2017</v>
      </c>
      <c r="C4102" s="50" t="str">
        <f t="shared" si="64"/>
        <v>867552017</v>
      </c>
      <c r="D4102" s="50">
        <f>VLOOKUP(A4102,CATMUN!$B$2:$G$1123,6,0)</f>
        <v>15</v>
      </c>
      <c r="E4102" s="50" t="s">
        <v>1627</v>
      </c>
      <c r="F4102" s="50">
        <v>450</v>
      </c>
      <c r="G4102" s="50">
        <v>38136.226560000003</v>
      </c>
    </row>
    <row r="4103" spans="1:7" x14ac:dyDescent="0.2">
      <c r="A4103" s="50">
        <v>86755</v>
      </c>
      <c r="B4103" s="50">
        <v>2018</v>
      </c>
      <c r="C4103" s="50" t="str">
        <f t="shared" si="64"/>
        <v>867552018</v>
      </c>
      <c r="D4103" s="50">
        <f>VLOOKUP(A4103,CATMUN!$B$2:$G$1123,6,0)</f>
        <v>15</v>
      </c>
      <c r="E4103" s="50" t="s">
        <v>1627</v>
      </c>
      <c r="F4103" s="50">
        <v>2896171</v>
      </c>
      <c r="G4103" s="50">
        <v>27791024</v>
      </c>
    </row>
    <row r="4104" spans="1:7" x14ac:dyDescent="0.2">
      <c r="A4104" s="50">
        <v>86757</v>
      </c>
      <c r="B4104" s="50">
        <v>2015</v>
      </c>
      <c r="C4104" s="50" t="str">
        <f t="shared" si="64"/>
        <v>867572015</v>
      </c>
      <c r="D4104" s="50">
        <f>VLOOKUP(A4104,CATMUN!$B$2:$G$1123,6,0)</f>
        <v>15</v>
      </c>
      <c r="E4104" s="50" t="s">
        <v>1986</v>
      </c>
      <c r="F4104" s="50">
        <v>2734</v>
      </c>
      <c r="G4104" s="50">
        <v>18925.23633</v>
      </c>
    </row>
    <row r="4105" spans="1:7" x14ac:dyDescent="0.2">
      <c r="A4105" s="50">
        <v>86757</v>
      </c>
      <c r="B4105" s="50">
        <v>2016</v>
      </c>
      <c r="C4105" s="50" t="str">
        <f t="shared" si="64"/>
        <v>867572016</v>
      </c>
      <c r="D4105" s="50">
        <f>VLOOKUP(A4105,CATMUN!$B$2:$G$1123,6,0)</f>
        <v>15</v>
      </c>
      <c r="E4105" s="50" t="s">
        <v>1986</v>
      </c>
      <c r="F4105" s="50">
        <v>9650312</v>
      </c>
      <c r="G4105" s="50">
        <v>28165158</v>
      </c>
    </row>
    <row r="4106" spans="1:7" x14ac:dyDescent="0.2">
      <c r="A4106" s="50">
        <v>86757</v>
      </c>
      <c r="B4106" s="50">
        <v>2017</v>
      </c>
      <c r="C4106" s="50" t="str">
        <f t="shared" si="64"/>
        <v>867572017</v>
      </c>
      <c r="D4106" s="50">
        <f>VLOOKUP(A4106,CATMUN!$B$2:$G$1123,6,0)</f>
        <v>15</v>
      </c>
      <c r="E4106" s="50" t="s">
        <v>1986</v>
      </c>
      <c r="F4106" s="50">
        <v>2176</v>
      </c>
      <c r="G4106" s="50">
        <v>16446.85742</v>
      </c>
    </row>
    <row r="4107" spans="1:7" x14ac:dyDescent="0.2">
      <c r="A4107" s="50">
        <v>86757</v>
      </c>
      <c r="B4107" s="50">
        <v>2018</v>
      </c>
      <c r="C4107" s="50" t="str">
        <f t="shared" si="64"/>
        <v>867572018</v>
      </c>
      <c r="D4107" s="50">
        <f>VLOOKUP(A4107,CATMUN!$B$2:$G$1123,6,0)</f>
        <v>15</v>
      </c>
      <c r="E4107" s="50" t="s">
        <v>1986</v>
      </c>
      <c r="F4107" s="50">
        <v>19816927</v>
      </c>
      <c r="G4107" s="50">
        <v>31061434</v>
      </c>
    </row>
    <row r="4108" spans="1:7" x14ac:dyDescent="0.2">
      <c r="A4108" s="50">
        <v>86760</v>
      </c>
      <c r="B4108" s="50">
        <v>2015</v>
      </c>
      <c r="C4108" s="50" t="str">
        <f t="shared" si="64"/>
        <v>867602015</v>
      </c>
      <c r="D4108" s="50">
        <f>VLOOKUP(A4108,CATMUN!$B$2:$G$1123,6,0)</f>
        <v>15</v>
      </c>
      <c r="E4108" s="50" t="s">
        <v>1887</v>
      </c>
      <c r="F4108" s="50">
        <v>1591</v>
      </c>
      <c r="G4108" s="50">
        <v>23350.427729999999</v>
      </c>
    </row>
    <row r="4109" spans="1:7" x14ac:dyDescent="0.2">
      <c r="A4109" s="50">
        <v>86760</v>
      </c>
      <c r="B4109" s="50">
        <v>2016</v>
      </c>
      <c r="C4109" s="50" t="str">
        <f t="shared" si="64"/>
        <v>867602016</v>
      </c>
      <c r="D4109" s="50">
        <f>VLOOKUP(A4109,CATMUN!$B$2:$G$1123,6,0)</f>
        <v>15</v>
      </c>
      <c r="E4109" s="50" t="s">
        <v>1887</v>
      </c>
      <c r="F4109" s="50">
        <v>623695.04</v>
      </c>
      <c r="G4109" s="50">
        <v>25866452</v>
      </c>
    </row>
    <row r="4110" spans="1:7" x14ac:dyDescent="0.2">
      <c r="A4110" s="50">
        <v>86760</v>
      </c>
      <c r="B4110" s="50">
        <v>2017</v>
      </c>
      <c r="C4110" s="50" t="str">
        <f t="shared" si="64"/>
        <v>867602017</v>
      </c>
      <c r="D4110" s="50">
        <f>VLOOKUP(A4110,CATMUN!$B$2:$G$1123,6,0)</f>
        <v>15</v>
      </c>
      <c r="E4110" s="50" t="s">
        <v>1887</v>
      </c>
      <c r="F4110" s="50">
        <v>588</v>
      </c>
      <c r="G4110" s="50">
        <v>38136.226560000003</v>
      </c>
    </row>
    <row r="4111" spans="1:7" x14ac:dyDescent="0.2">
      <c r="A4111" s="50">
        <v>86760</v>
      </c>
      <c r="B4111" s="50">
        <v>2018</v>
      </c>
      <c r="C4111" s="50" t="str">
        <f t="shared" si="64"/>
        <v>867602018</v>
      </c>
      <c r="D4111" s="50">
        <f>VLOOKUP(A4111,CATMUN!$B$2:$G$1123,6,0)</f>
        <v>15</v>
      </c>
      <c r="E4111" s="50" t="s">
        <v>1887</v>
      </c>
      <c r="F4111" s="50">
        <v>3558272</v>
      </c>
      <c r="G4111" s="50">
        <v>27791024</v>
      </c>
    </row>
    <row r="4112" spans="1:7" x14ac:dyDescent="0.2">
      <c r="A4112" s="50">
        <v>86865</v>
      </c>
      <c r="B4112" s="50">
        <v>2015</v>
      </c>
      <c r="C4112" s="50" t="str">
        <f t="shared" si="64"/>
        <v>868652015</v>
      </c>
      <c r="D4112" s="50">
        <f>VLOOKUP(A4112,CATMUN!$B$2:$G$1123,6,0)</f>
        <v>14</v>
      </c>
      <c r="E4112" s="50" t="s">
        <v>2137</v>
      </c>
      <c r="F4112" s="50">
        <v>45898</v>
      </c>
      <c r="G4112" s="50">
        <v>505977.6875</v>
      </c>
    </row>
    <row r="4113" spans="1:7" x14ac:dyDescent="0.2">
      <c r="A4113" s="50">
        <v>86865</v>
      </c>
      <c r="B4113" s="50">
        <v>2016</v>
      </c>
      <c r="C4113" s="50" t="str">
        <f t="shared" si="64"/>
        <v>868652016</v>
      </c>
      <c r="D4113" s="50">
        <f>VLOOKUP(A4113,CATMUN!$B$2:$G$1123,6,0)</f>
        <v>14</v>
      </c>
      <c r="E4113" s="50" t="s">
        <v>2137</v>
      </c>
      <c r="F4113" s="50">
        <v>59192818</v>
      </c>
      <c r="G4113" s="50">
        <v>530633504</v>
      </c>
    </row>
    <row r="4114" spans="1:7" x14ac:dyDescent="0.2">
      <c r="A4114" s="50">
        <v>86865</v>
      </c>
      <c r="B4114" s="50">
        <v>2017</v>
      </c>
      <c r="C4114" s="50" t="str">
        <f t="shared" si="64"/>
        <v>868652017</v>
      </c>
      <c r="D4114" s="50">
        <f>VLOOKUP(A4114,CATMUN!$B$2:$G$1123,6,0)</f>
        <v>14</v>
      </c>
      <c r="E4114" s="50" t="s">
        <v>2137</v>
      </c>
      <c r="F4114" s="50">
        <v>29770</v>
      </c>
      <c r="G4114" s="50">
        <v>444938.46879999997</v>
      </c>
    </row>
    <row r="4115" spans="1:7" x14ac:dyDescent="0.2">
      <c r="A4115" s="50">
        <v>86865</v>
      </c>
      <c r="B4115" s="50">
        <v>2018</v>
      </c>
      <c r="C4115" s="50" t="str">
        <f t="shared" si="64"/>
        <v>868652018</v>
      </c>
      <c r="D4115" s="50">
        <f>VLOOKUP(A4115,CATMUN!$B$2:$G$1123,6,0)</f>
        <v>14</v>
      </c>
      <c r="E4115" s="50" t="s">
        <v>2137</v>
      </c>
      <c r="F4115" s="50">
        <v>82891442</v>
      </c>
      <c r="G4115" s="50">
        <v>529757888</v>
      </c>
    </row>
    <row r="4116" spans="1:7" x14ac:dyDescent="0.2">
      <c r="A4116" s="50">
        <v>86885</v>
      </c>
      <c r="B4116" s="50">
        <v>2015</v>
      </c>
      <c r="C4116" s="50" t="str">
        <f t="shared" si="64"/>
        <v>868852015</v>
      </c>
      <c r="D4116" s="50">
        <f>VLOOKUP(A4116,CATMUN!$B$2:$G$1123,6,0)</f>
        <v>15</v>
      </c>
      <c r="E4116" s="50" t="s">
        <v>2138</v>
      </c>
      <c r="F4116" s="50">
        <v>91791</v>
      </c>
      <c r="G4116" s="50">
        <v>18925.23633</v>
      </c>
    </row>
    <row r="4117" spans="1:7" x14ac:dyDescent="0.2">
      <c r="A4117" s="50">
        <v>86885</v>
      </c>
      <c r="B4117" s="50">
        <v>2016</v>
      </c>
      <c r="C4117" s="50" t="str">
        <f t="shared" si="64"/>
        <v>868852016</v>
      </c>
      <c r="D4117" s="50">
        <f>VLOOKUP(A4117,CATMUN!$B$2:$G$1123,6,0)</f>
        <v>15</v>
      </c>
      <c r="E4117" s="50" t="s">
        <v>2138</v>
      </c>
      <c r="F4117" s="50">
        <v>138119400</v>
      </c>
      <c r="G4117" s="50">
        <v>28165158</v>
      </c>
    </row>
    <row r="4118" spans="1:7" x14ac:dyDescent="0.2">
      <c r="A4118" s="50">
        <v>86885</v>
      </c>
      <c r="B4118" s="50">
        <v>2017</v>
      </c>
      <c r="C4118" s="50" t="str">
        <f t="shared" si="64"/>
        <v>868852017</v>
      </c>
      <c r="D4118" s="50">
        <f>VLOOKUP(A4118,CATMUN!$B$2:$G$1123,6,0)</f>
        <v>15</v>
      </c>
      <c r="E4118" s="50" t="s">
        <v>2138</v>
      </c>
      <c r="F4118" s="50">
        <v>103280</v>
      </c>
      <c r="G4118" s="50">
        <v>16446.85742</v>
      </c>
    </row>
    <row r="4119" spans="1:7" x14ac:dyDescent="0.2">
      <c r="A4119" s="50">
        <v>86885</v>
      </c>
      <c r="B4119" s="50">
        <v>2018</v>
      </c>
      <c r="C4119" s="50" t="str">
        <f t="shared" si="64"/>
        <v>868852018</v>
      </c>
      <c r="D4119" s="50">
        <f>VLOOKUP(A4119,CATMUN!$B$2:$G$1123,6,0)</f>
        <v>15</v>
      </c>
      <c r="E4119" s="50" t="s">
        <v>2138</v>
      </c>
      <c r="F4119" s="50">
        <v>180549530</v>
      </c>
      <c r="G4119" s="50">
        <v>31061434</v>
      </c>
    </row>
    <row r="4120" spans="1:7" x14ac:dyDescent="0.2">
      <c r="A4120" s="50">
        <v>88564</v>
      </c>
      <c r="B4120" s="50">
        <v>2015</v>
      </c>
      <c r="C4120" s="50" t="str">
        <f t="shared" si="64"/>
        <v>885642015</v>
      </c>
      <c r="D4120" s="50">
        <f>VLOOKUP(A4120,CATMUN!$B$2:$G$1123,6,0)</f>
        <v>14</v>
      </c>
      <c r="E4120" s="50" t="s">
        <v>1839</v>
      </c>
      <c r="F4120" s="50">
        <v>15261</v>
      </c>
      <c r="G4120" s="50">
        <v>113668.75780000001</v>
      </c>
    </row>
    <row r="4121" spans="1:7" x14ac:dyDescent="0.2">
      <c r="A4121" s="50">
        <v>88564</v>
      </c>
      <c r="B4121" s="50">
        <v>2016</v>
      </c>
      <c r="C4121" s="50" t="str">
        <f t="shared" si="64"/>
        <v>885642016</v>
      </c>
      <c r="D4121" s="50">
        <f>VLOOKUP(A4121,CATMUN!$B$2:$G$1123,6,0)</f>
        <v>14</v>
      </c>
      <c r="E4121" s="50" t="s">
        <v>1839</v>
      </c>
      <c r="F4121" s="50">
        <v>0</v>
      </c>
      <c r="G4121" s="50">
        <v>137806640</v>
      </c>
    </row>
    <row r="4122" spans="1:7" x14ac:dyDescent="0.2">
      <c r="A4122" s="50">
        <v>88564</v>
      </c>
      <c r="B4122" s="50">
        <v>2017</v>
      </c>
      <c r="C4122" s="50" t="str">
        <f t="shared" si="64"/>
        <v>885642017</v>
      </c>
      <c r="D4122" s="50">
        <f>VLOOKUP(A4122,CATMUN!$B$2:$G$1123,6,0)</f>
        <v>14</v>
      </c>
      <c r="E4122" s="50" t="s">
        <v>1839</v>
      </c>
      <c r="F4122" s="50">
        <v>9869</v>
      </c>
      <c r="G4122" s="50">
        <v>123698.71090000001</v>
      </c>
    </row>
    <row r="4123" spans="1:7" x14ac:dyDescent="0.2">
      <c r="A4123" s="50">
        <v>88564</v>
      </c>
      <c r="B4123" s="50">
        <v>2018</v>
      </c>
      <c r="C4123" s="50" t="str">
        <f t="shared" si="64"/>
        <v>885642018</v>
      </c>
      <c r="D4123" s="50">
        <f>VLOOKUP(A4123,CATMUN!$B$2:$G$1123,6,0)</f>
        <v>14</v>
      </c>
      <c r="E4123" s="50" t="s">
        <v>1839</v>
      </c>
      <c r="F4123" s="50">
        <v>0</v>
      </c>
      <c r="G4123" s="50">
        <v>151337472</v>
      </c>
    </row>
    <row r="4124" spans="1:7" x14ac:dyDescent="0.2">
      <c r="A4124" s="50">
        <v>91001</v>
      </c>
      <c r="B4124" s="50">
        <v>2015</v>
      </c>
      <c r="C4124" s="50" t="str">
        <f t="shared" si="64"/>
        <v>910012015</v>
      </c>
      <c r="D4124" s="50">
        <f>VLOOKUP(A4124,CATMUN!$B$2:$G$1123,6,0)</f>
        <v>13</v>
      </c>
      <c r="E4124" s="50" t="s">
        <v>2141</v>
      </c>
      <c r="F4124" s="50">
        <v>256708.67</v>
      </c>
      <c r="G4124" s="50">
        <v>271533.46879999997</v>
      </c>
    </row>
    <row r="4125" spans="1:7" x14ac:dyDescent="0.2">
      <c r="A4125" s="50">
        <v>91001</v>
      </c>
      <c r="B4125" s="50">
        <v>2016</v>
      </c>
      <c r="C4125" s="50" t="str">
        <f t="shared" si="64"/>
        <v>910012016</v>
      </c>
      <c r="D4125" s="50">
        <f>VLOOKUP(A4125,CATMUN!$B$2:$G$1123,6,0)</f>
        <v>13</v>
      </c>
      <c r="E4125" s="50" t="s">
        <v>2141</v>
      </c>
      <c r="F4125" s="50">
        <v>276677469</v>
      </c>
      <c r="G4125" s="50">
        <v>299580000</v>
      </c>
    </row>
    <row r="4126" spans="1:7" x14ac:dyDescent="0.2">
      <c r="A4126" s="50">
        <v>91001</v>
      </c>
      <c r="B4126" s="50">
        <v>2017</v>
      </c>
      <c r="C4126" s="50" t="str">
        <f t="shared" si="64"/>
        <v>910012017</v>
      </c>
      <c r="D4126" s="50">
        <f>VLOOKUP(A4126,CATMUN!$B$2:$G$1123,6,0)</f>
        <v>13</v>
      </c>
      <c r="E4126" s="50" t="s">
        <v>2141</v>
      </c>
      <c r="F4126" s="50">
        <v>186136</v>
      </c>
      <c r="G4126" s="50">
        <v>239425.79689999999</v>
      </c>
    </row>
    <row r="4127" spans="1:7" x14ac:dyDescent="0.2">
      <c r="A4127" s="50">
        <v>91001</v>
      </c>
      <c r="B4127" s="50">
        <v>2018</v>
      </c>
      <c r="C4127" s="50" t="str">
        <f t="shared" si="64"/>
        <v>910012018</v>
      </c>
      <c r="D4127" s="50">
        <f>VLOOKUP(A4127,CATMUN!$B$2:$G$1123,6,0)</f>
        <v>13</v>
      </c>
      <c r="E4127" s="50" t="s">
        <v>2141</v>
      </c>
      <c r="F4127" s="50">
        <v>496890729</v>
      </c>
      <c r="G4127" s="50">
        <v>388048704</v>
      </c>
    </row>
    <row r="4128" spans="1:7" x14ac:dyDescent="0.2">
      <c r="A4128" s="50">
        <v>91540</v>
      </c>
      <c r="B4128" s="50">
        <v>2015</v>
      </c>
      <c r="C4128" s="50" t="str">
        <f t="shared" si="64"/>
        <v>915402015</v>
      </c>
      <c r="D4128" s="50">
        <f>VLOOKUP(A4128,CATMUN!$B$2:$G$1123,6,0)</f>
        <v>15</v>
      </c>
      <c r="E4128" s="50" t="s">
        <v>2148</v>
      </c>
      <c r="F4128" s="50">
        <v>973</v>
      </c>
      <c r="G4128" s="50">
        <v>18925.23633</v>
      </c>
    </row>
    <row r="4129" spans="1:7" x14ac:dyDescent="0.2">
      <c r="A4129" s="50">
        <v>91540</v>
      </c>
      <c r="B4129" s="50">
        <v>2016</v>
      </c>
      <c r="C4129" s="50" t="str">
        <f t="shared" si="64"/>
        <v>915402016</v>
      </c>
      <c r="D4129" s="50">
        <f>VLOOKUP(A4129,CATMUN!$B$2:$G$1123,6,0)</f>
        <v>15</v>
      </c>
      <c r="E4129" s="50" t="s">
        <v>2148</v>
      </c>
      <c r="F4129" s="50">
        <v>1309000</v>
      </c>
      <c r="G4129" s="50">
        <v>28165158</v>
      </c>
    </row>
    <row r="4130" spans="1:7" x14ac:dyDescent="0.2">
      <c r="A4130" s="50">
        <v>91540</v>
      </c>
      <c r="B4130" s="50">
        <v>2017</v>
      </c>
      <c r="C4130" s="50" t="str">
        <f t="shared" si="64"/>
        <v>915402017</v>
      </c>
      <c r="D4130" s="50">
        <f>VLOOKUP(A4130,CATMUN!$B$2:$G$1123,6,0)</f>
        <v>15</v>
      </c>
      <c r="E4130" s="50" t="s">
        <v>2148</v>
      </c>
      <c r="F4130" s="50">
        <v>1001</v>
      </c>
      <c r="G4130" s="50">
        <v>16446.85742</v>
      </c>
    </row>
    <row r="4131" spans="1:7" x14ac:dyDescent="0.2">
      <c r="A4131" s="50">
        <v>91540</v>
      </c>
      <c r="B4131" s="50">
        <v>2018</v>
      </c>
      <c r="C4131" s="50" t="str">
        <f t="shared" si="64"/>
        <v>915402018</v>
      </c>
      <c r="D4131" s="50">
        <f>VLOOKUP(A4131,CATMUN!$B$2:$G$1123,6,0)</f>
        <v>15</v>
      </c>
      <c r="E4131" s="50" t="s">
        <v>2148</v>
      </c>
      <c r="F4131" s="50">
        <v>1255500</v>
      </c>
      <c r="G4131" s="50">
        <v>31061434</v>
      </c>
    </row>
    <row r="4132" spans="1:7" x14ac:dyDescent="0.2">
      <c r="A4132" s="50">
        <v>94001</v>
      </c>
      <c r="B4132" s="50">
        <v>2015</v>
      </c>
      <c r="C4132" s="50" t="str">
        <f t="shared" si="64"/>
        <v>940012015</v>
      </c>
      <c r="D4132" s="50">
        <f>VLOOKUP(A4132,CATMUN!$B$2:$G$1123,6,0)</f>
        <v>13</v>
      </c>
      <c r="E4132" s="50" t="s">
        <v>2151</v>
      </c>
      <c r="F4132" s="50">
        <v>83479</v>
      </c>
      <c r="G4132" s="50">
        <v>1407439.5</v>
      </c>
    </row>
    <row r="4133" spans="1:7" x14ac:dyDescent="0.2">
      <c r="A4133" s="50">
        <v>94001</v>
      </c>
      <c r="B4133" s="50">
        <v>2016</v>
      </c>
      <c r="C4133" s="50" t="str">
        <f t="shared" si="64"/>
        <v>940012016</v>
      </c>
      <c r="D4133" s="50">
        <f>VLOOKUP(A4133,CATMUN!$B$2:$G$1123,6,0)</f>
        <v>13</v>
      </c>
      <c r="E4133" s="50" t="s">
        <v>2151</v>
      </c>
      <c r="F4133" s="50">
        <v>84547258</v>
      </c>
      <c r="G4133" s="50">
        <v>1538270848</v>
      </c>
    </row>
    <row r="4134" spans="1:7" x14ac:dyDescent="0.2">
      <c r="A4134" s="50">
        <v>94001</v>
      </c>
      <c r="B4134" s="50">
        <v>2017</v>
      </c>
      <c r="C4134" s="50" t="str">
        <f t="shared" si="64"/>
        <v>940012017</v>
      </c>
      <c r="D4134" s="50">
        <f>VLOOKUP(A4134,CATMUN!$B$2:$G$1123,6,0)</f>
        <v>13</v>
      </c>
      <c r="E4134" s="50" t="s">
        <v>2151</v>
      </c>
      <c r="F4134" s="50">
        <v>75024</v>
      </c>
      <c r="G4134" s="50">
        <v>1489632.125</v>
      </c>
    </row>
    <row r="4135" spans="1:7" x14ac:dyDescent="0.2">
      <c r="A4135" s="50">
        <v>94001</v>
      </c>
      <c r="B4135" s="50">
        <v>2018</v>
      </c>
      <c r="C4135" s="50" t="str">
        <f t="shared" si="64"/>
        <v>940012018</v>
      </c>
      <c r="D4135" s="50">
        <f>VLOOKUP(A4135,CATMUN!$B$2:$G$1123,6,0)</f>
        <v>13</v>
      </c>
      <c r="E4135" s="50" t="s">
        <v>2151</v>
      </c>
      <c r="F4135" s="50">
        <v>71624687</v>
      </c>
      <c r="G4135" s="50">
        <v>1735159040</v>
      </c>
    </row>
    <row r="4136" spans="1:7" x14ac:dyDescent="0.2">
      <c r="A4136" s="50">
        <v>95001</v>
      </c>
      <c r="B4136" s="50">
        <v>2015</v>
      </c>
      <c r="C4136" s="50" t="str">
        <f t="shared" si="64"/>
        <v>950012015</v>
      </c>
      <c r="D4136" s="50">
        <f>VLOOKUP(A4136,CATMUN!$B$2:$G$1123,6,0)</f>
        <v>13</v>
      </c>
      <c r="E4136" s="50" t="s">
        <v>2160</v>
      </c>
      <c r="F4136" s="50">
        <v>192505</v>
      </c>
      <c r="G4136" s="50">
        <v>1407439.5</v>
      </c>
    </row>
    <row r="4137" spans="1:7" x14ac:dyDescent="0.2">
      <c r="A4137" s="50">
        <v>95001</v>
      </c>
      <c r="B4137" s="50">
        <v>2016</v>
      </c>
      <c r="C4137" s="50" t="str">
        <f t="shared" si="64"/>
        <v>950012016</v>
      </c>
      <c r="D4137" s="50">
        <f>VLOOKUP(A4137,CATMUN!$B$2:$G$1123,6,0)</f>
        <v>13</v>
      </c>
      <c r="E4137" s="50" t="s">
        <v>2160</v>
      </c>
      <c r="F4137" s="50">
        <v>214195960</v>
      </c>
      <c r="G4137" s="50">
        <v>1538270848</v>
      </c>
    </row>
    <row r="4138" spans="1:7" x14ac:dyDescent="0.2">
      <c r="A4138" s="50">
        <v>95001</v>
      </c>
      <c r="B4138" s="50">
        <v>2017</v>
      </c>
      <c r="C4138" s="50" t="str">
        <f t="shared" si="64"/>
        <v>950012017</v>
      </c>
      <c r="D4138" s="50">
        <f>VLOOKUP(A4138,CATMUN!$B$2:$G$1123,6,0)</f>
        <v>13</v>
      </c>
      <c r="E4138" s="50" t="s">
        <v>2160</v>
      </c>
      <c r="F4138" s="50">
        <v>139835</v>
      </c>
      <c r="G4138" s="50">
        <v>1489632.125</v>
      </c>
    </row>
    <row r="4139" spans="1:7" x14ac:dyDescent="0.2">
      <c r="A4139" s="50">
        <v>95001</v>
      </c>
      <c r="B4139" s="50">
        <v>2018</v>
      </c>
      <c r="C4139" s="50" t="str">
        <f t="shared" si="64"/>
        <v>950012018</v>
      </c>
      <c r="D4139" s="50">
        <f>VLOOKUP(A4139,CATMUN!$B$2:$G$1123,6,0)</f>
        <v>13</v>
      </c>
      <c r="E4139" s="50" t="s">
        <v>2160</v>
      </c>
      <c r="F4139" s="50">
        <v>165840714</v>
      </c>
      <c r="G4139" s="50">
        <v>1735159040</v>
      </c>
    </row>
    <row r="4140" spans="1:7" x14ac:dyDescent="0.2">
      <c r="A4140" s="50">
        <v>95015</v>
      </c>
      <c r="B4140" s="50">
        <v>2015</v>
      </c>
      <c r="C4140" s="50" t="str">
        <f t="shared" si="64"/>
        <v>950152015</v>
      </c>
      <c r="D4140" s="50">
        <f>VLOOKUP(A4140,CATMUN!$B$2:$G$1123,6,0)</f>
        <v>15</v>
      </c>
      <c r="E4140" s="50" t="s">
        <v>1250</v>
      </c>
      <c r="F4140" s="50">
        <v>5467</v>
      </c>
      <c r="G4140" s="50">
        <v>23350.427729999999</v>
      </c>
    </row>
    <row r="4141" spans="1:7" x14ac:dyDescent="0.2">
      <c r="A4141" s="50">
        <v>95015</v>
      </c>
      <c r="B4141" s="50">
        <v>2016</v>
      </c>
      <c r="C4141" s="50" t="str">
        <f t="shared" si="64"/>
        <v>950152016</v>
      </c>
      <c r="D4141" s="50">
        <f>VLOOKUP(A4141,CATMUN!$B$2:$G$1123,6,0)</f>
        <v>15</v>
      </c>
      <c r="E4141" s="50" t="s">
        <v>1250</v>
      </c>
      <c r="F4141" s="50">
        <v>14803498</v>
      </c>
      <c r="G4141" s="50">
        <v>25866452</v>
      </c>
    </row>
    <row r="4142" spans="1:7" x14ac:dyDescent="0.2">
      <c r="A4142" s="50">
        <v>95015</v>
      </c>
      <c r="B4142" s="50">
        <v>2017</v>
      </c>
      <c r="C4142" s="50" t="str">
        <f t="shared" si="64"/>
        <v>950152017</v>
      </c>
      <c r="D4142" s="50">
        <f>VLOOKUP(A4142,CATMUN!$B$2:$G$1123,6,0)</f>
        <v>15</v>
      </c>
      <c r="E4142" s="50" t="s">
        <v>1250</v>
      </c>
      <c r="F4142" s="50">
        <v>7314</v>
      </c>
      <c r="G4142" s="50">
        <v>38136.226560000003</v>
      </c>
    </row>
    <row r="4143" spans="1:7" x14ac:dyDescent="0.2">
      <c r="A4143" s="50">
        <v>95015</v>
      </c>
      <c r="B4143" s="50">
        <v>2018</v>
      </c>
      <c r="C4143" s="50" t="str">
        <f t="shared" si="64"/>
        <v>950152018</v>
      </c>
      <c r="D4143" s="50">
        <f>VLOOKUP(A4143,CATMUN!$B$2:$G$1123,6,0)</f>
        <v>15</v>
      </c>
      <c r="E4143" s="50" t="s">
        <v>1250</v>
      </c>
      <c r="F4143" s="50">
        <v>7685000</v>
      </c>
      <c r="G4143" s="50">
        <v>27791024</v>
      </c>
    </row>
    <row r="4144" spans="1:7" x14ac:dyDescent="0.2">
      <c r="A4144" s="50">
        <v>95025</v>
      </c>
      <c r="B4144" s="50">
        <v>2015</v>
      </c>
      <c r="C4144" s="50" t="str">
        <f t="shared" si="64"/>
        <v>950252015</v>
      </c>
      <c r="D4144" s="50">
        <f>VLOOKUP(A4144,CATMUN!$B$2:$G$1123,6,0)</f>
        <v>15</v>
      </c>
      <c r="E4144" s="50" t="s">
        <v>2161</v>
      </c>
      <c r="F4144" s="50">
        <v>5660</v>
      </c>
      <c r="G4144" s="50">
        <v>23350.427729999999</v>
      </c>
    </row>
    <row r="4145" spans="1:7" x14ac:dyDescent="0.2">
      <c r="A4145" s="50">
        <v>95025</v>
      </c>
      <c r="B4145" s="50">
        <v>2016</v>
      </c>
      <c r="C4145" s="50" t="str">
        <f t="shared" si="64"/>
        <v>950252016</v>
      </c>
      <c r="D4145" s="50">
        <f>VLOOKUP(A4145,CATMUN!$B$2:$G$1123,6,0)</f>
        <v>15</v>
      </c>
      <c r="E4145" s="50" t="s">
        <v>2161</v>
      </c>
      <c r="F4145" s="50">
        <v>8098100</v>
      </c>
      <c r="G4145" s="50">
        <v>25866452</v>
      </c>
    </row>
    <row r="4146" spans="1:7" x14ac:dyDescent="0.2">
      <c r="A4146" s="50">
        <v>95025</v>
      </c>
      <c r="B4146" s="50">
        <v>2017</v>
      </c>
      <c r="C4146" s="50" t="str">
        <f t="shared" si="64"/>
        <v>950252017</v>
      </c>
      <c r="D4146" s="50">
        <f>VLOOKUP(A4146,CATMUN!$B$2:$G$1123,6,0)</f>
        <v>15</v>
      </c>
      <c r="E4146" s="50" t="s">
        <v>2161</v>
      </c>
      <c r="F4146" s="50">
        <v>3020</v>
      </c>
      <c r="G4146" s="50">
        <v>38136.226560000003</v>
      </c>
    </row>
    <row r="4147" spans="1:7" x14ac:dyDescent="0.2">
      <c r="A4147" s="50">
        <v>95025</v>
      </c>
      <c r="B4147" s="50">
        <v>2018</v>
      </c>
      <c r="C4147" s="50" t="str">
        <f t="shared" si="64"/>
        <v>950252018</v>
      </c>
      <c r="D4147" s="50">
        <f>VLOOKUP(A4147,CATMUN!$B$2:$G$1123,6,0)</f>
        <v>15</v>
      </c>
      <c r="E4147" s="50" t="s">
        <v>2161</v>
      </c>
      <c r="F4147" s="50">
        <v>7517236</v>
      </c>
      <c r="G4147" s="50">
        <v>27791024</v>
      </c>
    </row>
    <row r="4148" spans="1:7" x14ac:dyDescent="0.2">
      <c r="A4148" s="50">
        <v>95200</v>
      </c>
      <c r="B4148" s="50">
        <v>2015</v>
      </c>
      <c r="C4148" s="50" t="str">
        <f t="shared" si="64"/>
        <v>952002015</v>
      </c>
      <c r="D4148" s="50">
        <f>VLOOKUP(A4148,CATMUN!$B$2:$G$1123,6,0)</f>
        <v>15</v>
      </c>
      <c r="E4148" s="50" t="s">
        <v>1342</v>
      </c>
      <c r="F4148" s="50">
        <v>835</v>
      </c>
      <c r="G4148" s="50">
        <v>23350.427729999999</v>
      </c>
    </row>
    <row r="4149" spans="1:7" x14ac:dyDescent="0.2">
      <c r="A4149" s="50">
        <v>95200</v>
      </c>
      <c r="B4149" s="50">
        <v>2016</v>
      </c>
      <c r="C4149" s="50" t="str">
        <f t="shared" si="64"/>
        <v>952002016</v>
      </c>
      <c r="D4149" s="50">
        <f>VLOOKUP(A4149,CATMUN!$B$2:$G$1123,6,0)</f>
        <v>15</v>
      </c>
      <c r="E4149" s="50" t="s">
        <v>1342</v>
      </c>
      <c r="F4149" s="50">
        <v>990173</v>
      </c>
      <c r="G4149" s="50">
        <v>25866452</v>
      </c>
    </row>
    <row r="4150" spans="1:7" x14ac:dyDescent="0.2">
      <c r="A4150" s="50">
        <v>95200</v>
      </c>
      <c r="B4150" s="50">
        <v>2017</v>
      </c>
      <c r="C4150" s="50" t="str">
        <f t="shared" si="64"/>
        <v>952002017</v>
      </c>
      <c r="D4150" s="50">
        <f>VLOOKUP(A4150,CATMUN!$B$2:$G$1123,6,0)</f>
        <v>15</v>
      </c>
      <c r="E4150" s="50" t="s">
        <v>1342</v>
      </c>
      <c r="F4150" s="50">
        <v>873</v>
      </c>
      <c r="G4150" s="50">
        <v>38136.226560000003</v>
      </c>
    </row>
    <row r="4151" spans="1:7" x14ac:dyDescent="0.2">
      <c r="A4151" s="50">
        <v>95200</v>
      </c>
      <c r="B4151" s="50">
        <v>2018</v>
      </c>
      <c r="C4151" s="50" t="str">
        <f t="shared" si="64"/>
        <v>952002018</v>
      </c>
      <c r="D4151" s="50">
        <f>VLOOKUP(A4151,CATMUN!$B$2:$G$1123,6,0)</f>
        <v>15</v>
      </c>
      <c r="E4151" s="50" t="s">
        <v>1342</v>
      </c>
      <c r="F4151" s="50">
        <v>1224066.6499999999</v>
      </c>
      <c r="G4151" s="50">
        <v>27791024</v>
      </c>
    </row>
    <row r="4152" spans="1:7" x14ac:dyDescent="0.2">
      <c r="A4152" s="50">
        <v>97001</v>
      </c>
      <c r="B4152" s="50">
        <v>2015</v>
      </c>
      <c r="C4152" s="50" t="str">
        <f t="shared" si="64"/>
        <v>970012015</v>
      </c>
      <c r="D4152" s="50">
        <f>VLOOKUP(A4152,CATMUN!$B$2:$G$1123,6,0)</f>
        <v>13</v>
      </c>
      <c r="E4152" s="50" t="s">
        <v>2163</v>
      </c>
      <c r="F4152" s="50">
        <v>23059</v>
      </c>
      <c r="G4152" s="50">
        <v>1407439.5</v>
      </c>
    </row>
    <row r="4153" spans="1:7" x14ac:dyDescent="0.2">
      <c r="A4153" s="50">
        <v>97001</v>
      </c>
      <c r="B4153" s="50">
        <v>2016</v>
      </c>
      <c r="C4153" s="50" t="str">
        <f t="shared" si="64"/>
        <v>970012016</v>
      </c>
      <c r="D4153" s="50">
        <f>VLOOKUP(A4153,CATMUN!$B$2:$G$1123,6,0)</f>
        <v>13</v>
      </c>
      <c r="E4153" s="50" t="s">
        <v>2163</v>
      </c>
      <c r="F4153" s="50">
        <v>18767000</v>
      </c>
      <c r="G4153" s="50">
        <v>1538270848</v>
      </c>
    </row>
    <row r="4154" spans="1:7" x14ac:dyDescent="0.2">
      <c r="A4154" s="50">
        <v>97001</v>
      </c>
      <c r="B4154" s="50">
        <v>2017</v>
      </c>
      <c r="C4154" s="50" t="str">
        <f t="shared" si="64"/>
        <v>970012017</v>
      </c>
      <c r="D4154" s="50">
        <f>VLOOKUP(A4154,CATMUN!$B$2:$G$1123,6,0)</f>
        <v>13</v>
      </c>
      <c r="E4154" s="50" t="s">
        <v>2163</v>
      </c>
      <c r="F4154" s="50">
        <v>25044</v>
      </c>
      <c r="G4154" s="50">
        <v>1489632.125</v>
      </c>
    </row>
    <row r="4155" spans="1:7" x14ac:dyDescent="0.2">
      <c r="A4155" s="50">
        <v>97001</v>
      </c>
      <c r="B4155" s="50">
        <v>2018</v>
      </c>
      <c r="C4155" s="50" t="str">
        <f t="shared" si="64"/>
        <v>970012018</v>
      </c>
      <c r="D4155" s="50">
        <f>VLOOKUP(A4155,CATMUN!$B$2:$G$1123,6,0)</f>
        <v>13</v>
      </c>
      <c r="E4155" s="50" t="s">
        <v>2163</v>
      </c>
      <c r="F4155" s="50">
        <v>24543000</v>
      </c>
      <c r="G4155" s="50">
        <v>1735159040</v>
      </c>
    </row>
    <row r="4156" spans="1:7" x14ac:dyDescent="0.2">
      <c r="A4156" s="50">
        <v>97161</v>
      </c>
      <c r="B4156" s="50">
        <v>2015</v>
      </c>
      <c r="C4156" s="50" t="str">
        <f t="shared" si="64"/>
        <v>971612015</v>
      </c>
      <c r="D4156" s="50">
        <f>VLOOKUP(A4156,CATMUN!$B$2:$G$1123,6,0)</f>
        <v>15</v>
      </c>
      <c r="E4156" s="50" t="s">
        <v>2390</v>
      </c>
      <c r="F4156" s="50">
        <v>0</v>
      </c>
      <c r="G4156" s="50">
        <v>23350.427729999999</v>
      </c>
    </row>
    <row r="4157" spans="1:7" x14ac:dyDescent="0.2">
      <c r="A4157" s="50">
        <v>97161</v>
      </c>
      <c r="B4157" s="50">
        <v>2016</v>
      </c>
      <c r="C4157" s="50" t="str">
        <f t="shared" si="64"/>
        <v>971612016</v>
      </c>
      <c r="D4157" s="50">
        <f>VLOOKUP(A4157,CATMUN!$B$2:$G$1123,6,0)</f>
        <v>15</v>
      </c>
      <c r="E4157" s="50" t="s">
        <v>2390</v>
      </c>
      <c r="F4157" s="50">
        <v>0</v>
      </c>
      <c r="G4157" s="50">
        <v>25866452</v>
      </c>
    </row>
    <row r="4158" spans="1:7" x14ac:dyDescent="0.2">
      <c r="A4158" s="50">
        <v>97161</v>
      </c>
      <c r="B4158" s="50">
        <v>2017</v>
      </c>
      <c r="C4158" s="50" t="str">
        <f t="shared" si="64"/>
        <v>971612017</v>
      </c>
      <c r="D4158" s="50">
        <f>VLOOKUP(A4158,CATMUN!$B$2:$G$1123,6,0)</f>
        <v>15</v>
      </c>
      <c r="E4158" s="50" t="s">
        <v>2390</v>
      </c>
      <c r="F4158" s="50">
        <v>0</v>
      </c>
      <c r="G4158" s="50">
        <v>38136.226560000003</v>
      </c>
    </row>
    <row r="4159" spans="1:7" x14ac:dyDescent="0.2">
      <c r="A4159" s="50">
        <v>97161</v>
      </c>
      <c r="B4159" s="50">
        <v>2018</v>
      </c>
      <c r="C4159" s="50" t="str">
        <f t="shared" si="64"/>
        <v>971612018</v>
      </c>
      <c r="D4159" s="50">
        <f>VLOOKUP(A4159,CATMUN!$B$2:$G$1123,6,0)</f>
        <v>15</v>
      </c>
      <c r="E4159" s="50" t="s">
        <v>2390</v>
      </c>
      <c r="F4159" s="50">
        <v>0</v>
      </c>
      <c r="G4159" s="50">
        <v>27791024</v>
      </c>
    </row>
    <row r="4160" spans="1:7" x14ac:dyDescent="0.2">
      <c r="A4160" s="50">
        <v>97666</v>
      </c>
      <c r="B4160" s="50">
        <v>2015</v>
      </c>
      <c r="C4160" s="50" t="str">
        <f t="shared" si="64"/>
        <v>976662015</v>
      </c>
      <c r="D4160" s="50">
        <f>VLOOKUP(A4160,CATMUN!$B$2:$G$1123,6,0)</f>
        <v>15</v>
      </c>
      <c r="E4160" s="50" t="s">
        <v>2166</v>
      </c>
      <c r="F4160" s="50">
        <v>0</v>
      </c>
      <c r="G4160" s="50">
        <v>23350.427729999999</v>
      </c>
    </row>
    <row r="4161" spans="1:7" x14ac:dyDescent="0.2">
      <c r="A4161" s="50">
        <v>97666</v>
      </c>
      <c r="B4161" s="50">
        <v>2016</v>
      </c>
      <c r="C4161" s="50" t="str">
        <f t="shared" si="64"/>
        <v>976662016</v>
      </c>
      <c r="D4161" s="50">
        <f>VLOOKUP(A4161,CATMUN!$B$2:$G$1123,6,0)</f>
        <v>15</v>
      </c>
      <c r="E4161" s="50" t="s">
        <v>2166</v>
      </c>
      <c r="F4161" s="50">
        <v>0</v>
      </c>
      <c r="G4161" s="50">
        <v>25866452</v>
      </c>
    </row>
    <row r="4162" spans="1:7" x14ac:dyDescent="0.2">
      <c r="A4162" s="50">
        <v>97666</v>
      </c>
      <c r="B4162" s="50">
        <v>2017</v>
      </c>
      <c r="C4162" s="50" t="str">
        <f t="shared" si="64"/>
        <v>976662017</v>
      </c>
      <c r="D4162" s="50">
        <f>VLOOKUP(A4162,CATMUN!$B$2:$G$1123,6,0)</f>
        <v>15</v>
      </c>
      <c r="E4162" s="50" t="s">
        <v>2166</v>
      </c>
      <c r="F4162" s="50">
        <v>0</v>
      </c>
      <c r="G4162" s="50">
        <v>38136.226560000003</v>
      </c>
    </row>
    <row r="4163" spans="1:7" x14ac:dyDescent="0.2">
      <c r="A4163" s="50">
        <v>97666</v>
      </c>
      <c r="B4163" s="50">
        <v>2018</v>
      </c>
      <c r="C4163" s="50" t="str">
        <f t="shared" ref="C4163:C4178" si="65">A4163&amp;B4163</f>
        <v>976662018</v>
      </c>
      <c r="D4163" s="50">
        <f>VLOOKUP(A4163,CATMUN!$B$2:$G$1123,6,0)</f>
        <v>15</v>
      </c>
      <c r="E4163" s="50" t="s">
        <v>2166</v>
      </c>
      <c r="F4163" s="50">
        <v>0</v>
      </c>
      <c r="G4163" s="50">
        <v>27791024</v>
      </c>
    </row>
    <row r="4164" spans="1:7" x14ac:dyDescent="0.2">
      <c r="A4164" s="50">
        <v>99001</v>
      </c>
      <c r="B4164" s="50">
        <v>2015</v>
      </c>
      <c r="C4164" s="50" t="str">
        <f t="shared" si="65"/>
        <v>990012015</v>
      </c>
      <c r="D4164" s="50">
        <f>VLOOKUP(A4164,CATMUN!$B$2:$G$1123,6,0)</f>
        <v>13</v>
      </c>
      <c r="E4164" s="50" t="s">
        <v>2170</v>
      </c>
      <c r="F4164" s="50">
        <v>54300</v>
      </c>
      <c r="G4164" s="50">
        <v>271533.46879999997</v>
      </c>
    </row>
    <row r="4165" spans="1:7" x14ac:dyDescent="0.2">
      <c r="A4165" s="50">
        <v>99001</v>
      </c>
      <c r="B4165" s="50">
        <v>2016</v>
      </c>
      <c r="C4165" s="50" t="str">
        <f t="shared" si="65"/>
        <v>990012016</v>
      </c>
      <c r="D4165" s="50">
        <f>VLOOKUP(A4165,CATMUN!$B$2:$G$1123,6,0)</f>
        <v>13</v>
      </c>
      <c r="E4165" s="50" t="s">
        <v>2170</v>
      </c>
      <c r="F4165" s="50">
        <v>60235169</v>
      </c>
      <c r="G4165" s="50">
        <v>299580000</v>
      </c>
    </row>
    <row r="4166" spans="1:7" x14ac:dyDescent="0.2">
      <c r="A4166" s="50">
        <v>99001</v>
      </c>
      <c r="B4166" s="50">
        <v>2017</v>
      </c>
      <c r="C4166" s="50" t="str">
        <f t="shared" si="65"/>
        <v>990012017</v>
      </c>
      <c r="D4166" s="50">
        <f>VLOOKUP(A4166,CATMUN!$B$2:$G$1123,6,0)</f>
        <v>13</v>
      </c>
      <c r="E4166" s="50" t="s">
        <v>2170</v>
      </c>
      <c r="F4166" s="50">
        <v>127976</v>
      </c>
      <c r="G4166" s="50">
        <v>239425.79689999999</v>
      </c>
    </row>
    <row r="4167" spans="1:7" x14ac:dyDescent="0.2">
      <c r="A4167" s="50">
        <v>99001</v>
      </c>
      <c r="B4167" s="50">
        <v>2018</v>
      </c>
      <c r="C4167" s="50" t="str">
        <f t="shared" si="65"/>
        <v>990012018</v>
      </c>
      <c r="D4167" s="50">
        <f>VLOOKUP(A4167,CATMUN!$B$2:$G$1123,6,0)</f>
        <v>13</v>
      </c>
      <c r="E4167" s="50" t="s">
        <v>2170</v>
      </c>
      <c r="F4167" s="50">
        <v>40448494</v>
      </c>
      <c r="G4167" s="50">
        <v>388048704</v>
      </c>
    </row>
    <row r="4168" spans="1:7" x14ac:dyDescent="0.2">
      <c r="A4168" s="50">
        <v>99524</v>
      </c>
      <c r="B4168" s="50">
        <v>2015</v>
      </c>
      <c r="C4168" s="50" t="str">
        <f t="shared" si="65"/>
        <v>995242015</v>
      </c>
      <c r="D4168" s="50">
        <f>VLOOKUP(A4168,CATMUN!$B$2:$G$1123,6,0)</f>
        <v>15</v>
      </c>
      <c r="E4168" s="50" t="s">
        <v>2171</v>
      </c>
      <c r="F4168" s="50">
        <v>6493</v>
      </c>
      <c r="G4168" s="50">
        <v>18925.23633</v>
      </c>
    </row>
    <row r="4169" spans="1:7" x14ac:dyDescent="0.2">
      <c r="A4169" s="50">
        <v>99524</v>
      </c>
      <c r="B4169" s="50">
        <v>2016</v>
      </c>
      <c r="C4169" s="50" t="str">
        <f t="shared" si="65"/>
        <v>995242016</v>
      </c>
      <c r="D4169" s="50">
        <f>VLOOKUP(A4169,CATMUN!$B$2:$G$1123,6,0)</f>
        <v>15</v>
      </c>
      <c r="E4169" s="50" t="s">
        <v>2171</v>
      </c>
      <c r="F4169" s="50">
        <v>7016573</v>
      </c>
      <c r="G4169" s="50">
        <v>28165158</v>
      </c>
    </row>
    <row r="4170" spans="1:7" x14ac:dyDescent="0.2">
      <c r="A4170" s="50">
        <v>99524</v>
      </c>
      <c r="B4170" s="50">
        <v>2017</v>
      </c>
      <c r="C4170" s="50" t="str">
        <f t="shared" si="65"/>
        <v>995242017</v>
      </c>
      <c r="D4170" s="50">
        <f>VLOOKUP(A4170,CATMUN!$B$2:$G$1123,6,0)</f>
        <v>15</v>
      </c>
      <c r="E4170" s="50" t="s">
        <v>2171</v>
      </c>
      <c r="F4170" s="50">
        <v>5497</v>
      </c>
      <c r="G4170" s="50">
        <v>16446.85742</v>
      </c>
    </row>
    <row r="4171" spans="1:7" x14ac:dyDescent="0.2">
      <c r="A4171" s="50">
        <v>99524</v>
      </c>
      <c r="B4171" s="50">
        <v>2018</v>
      </c>
      <c r="C4171" s="50" t="str">
        <f t="shared" si="65"/>
        <v>995242018</v>
      </c>
      <c r="D4171" s="50">
        <f>VLOOKUP(A4171,CATMUN!$B$2:$G$1123,6,0)</f>
        <v>15</v>
      </c>
      <c r="E4171" s="50" t="s">
        <v>2171</v>
      </c>
      <c r="F4171" s="50">
        <v>4738424</v>
      </c>
      <c r="G4171" s="50">
        <v>31061434</v>
      </c>
    </row>
    <row r="4172" spans="1:7" x14ac:dyDescent="0.2">
      <c r="A4172" s="50">
        <v>99624</v>
      </c>
      <c r="B4172" s="50">
        <v>2015</v>
      </c>
      <c r="C4172" s="50" t="str">
        <f t="shared" si="65"/>
        <v>996242015</v>
      </c>
      <c r="D4172" s="50">
        <f>VLOOKUP(A4172,CATMUN!$B$2:$G$1123,6,0)</f>
        <v>15</v>
      </c>
      <c r="E4172" s="50" t="s">
        <v>2172</v>
      </c>
      <c r="F4172" s="50">
        <v>7567</v>
      </c>
      <c r="G4172" s="50">
        <v>18925.23633</v>
      </c>
    </row>
    <row r="4173" spans="1:7" x14ac:dyDescent="0.2">
      <c r="A4173" s="50">
        <v>99624</v>
      </c>
      <c r="B4173" s="50">
        <v>2016</v>
      </c>
      <c r="C4173" s="50" t="str">
        <f t="shared" si="65"/>
        <v>996242016</v>
      </c>
      <c r="D4173" s="50">
        <f>VLOOKUP(A4173,CATMUN!$B$2:$G$1123,6,0)</f>
        <v>15</v>
      </c>
      <c r="E4173" s="50" t="s">
        <v>2172</v>
      </c>
      <c r="F4173" s="50">
        <v>768000</v>
      </c>
      <c r="G4173" s="50">
        <v>28165158</v>
      </c>
    </row>
    <row r="4174" spans="1:7" x14ac:dyDescent="0.2">
      <c r="A4174" s="50">
        <v>99624</v>
      </c>
      <c r="B4174" s="50">
        <v>2017</v>
      </c>
      <c r="C4174" s="50" t="str">
        <f t="shared" si="65"/>
        <v>996242017</v>
      </c>
      <c r="D4174" s="50">
        <f>VLOOKUP(A4174,CATMUN!$B$2:$G$1123,6,0)</f>
        <v>15</v>
      </c>
      <c r="E4174" s="50" t="s">
        <v>2172</v>
      </c>
      <c r="F4174" s="50">
        <v>3970</v>
      </c>
      <c r="G4174" s="50">
        <v>16446.85742</v>
      </c>
    </row>
    <row r="4175" spans="1:7" x14ac:dyDescent="0.2">
      <c r="A4175" s="50">
        <v>99624</v>
      </c>
      <c r="B4175" s="50">
        <v>2018</v>
      </c>
      <c r="C4175" s="50" t="str">
        <f t="shared" si="65"/>
        <v>996242018</v>
      </c>
      <c r="D4175" s="50">
        <f>VLOOKUP(A4175,CATMUN!$B$2:$G$1123,6,0)</f>
        <v>15</v>
      </c>
      <c r="E4175" s="50" t="s">
        <v>2172</v>
      </c>
      <c r="F4175" s="50">
        <v>1247714</v>
      </c>
      <c r="G4175" s="50">
        <v>31061434</v>
      </c>
    </row>
    <row r="4176" spans="1:7" x14ac:dyDescent="0.2">
      <c r="A4176" s="50">
        <v>99773</v>
      </c>
      <c r="B4176" s="50">
        <v>2015</v>
      </c>
      <c r="C4176" s="50" t="str">
        <f t="shared" si="65"/>
        <v>997732015</v>
      </c>
      <c r="D4176" s="50">
        <f>VLOOKUP(A4176,CATMUN!$B$2:$G$1123,6,0)</f>
        <v>15</v>
      </c>
      <c r="E4176" s="50" t="s">
        <v>2173</v>
      </c>
      <c r="F4176" s="50">
        <v>10004</v>
      </c>
      <c r="G4176" s="50">
        <v>18925.23633</v>
      </c>
    </row>
    <row r="4177" spans="1:7" x14ac:dyDescent="0.2">
      <c r="A4177" s="50">
        <v>99773</v>
      </c>
      <c r="B4177" s="50">
        <v>2016</v>
      </c>
      <c r="C4177" s="50" t="str">
        <f t="shared" si="65"/>
        <v>997732016</v>
      </c>
      <c r="D4177" s="50">
        <f>VLOOKUP(A4177,CATMUN!$B$2:$G$1123,6,0)</f>
        <v>15</v>
      </c>
      <c r="E4177" s="50" t="s">
        <v>2173</v>
      </c>
      <c r="F4177" s="50">
        <v>2199510</v>
      </c>
      <c r="G4177" s="50">
        <v>28165158</v>
      </c>
    </row>
    <row r="4178" spans="1:7" x14ac:dyDescent="0.2">
      <c r="A4178" s="50">
        <v>99773</v>
      </c>
      <c r="B4178" s="50">
        <v>2017</v>
      </c>
      <c r="C4178" s="50" t="str">
        <f t="shared" si="65"/>
        <v>997732017</v>
      </c>
      <c r="D4178" s="50">
        <f>VLOOKUP(A4178,CATMUN!$B$2:$G$1123,6,0)</f>
        <v>15</v>
      </c>
      <c r="E4178" s="50" t="s">
        <v>2173</v>
      </c>
      <c r="F4178" s="50">
        <v>5895</v>
      </c>
      <c r="G4178" s="50">
        <v>16446.85742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L1109"/>
  <sheetViews>
    <sheetView workbookViewId="0">
      <selection activeCell="I11" sqref="I11"/>
    </sheetView>
  </sheetViews>
  <sheetFormatPr baseColWidth="10" defaultRowHeight="16" x14ac:dyDescent="0.2"/>
  <cols>
    <col min="4" max="4" width="10.83203125" style="263"/>
    <col min="5" max="5" width="14.6640625" bestFit="1" customWidth="1"/>
    <col min="10" max="11" width="12.6640625" bestFit="1" customWidth="1"/>
  </cols>
  <sheetData>
    <row r="1" spans="1:12" x14ac:dyDescent="0.2">
      <c r="A1" s="37" t="s">
        <v>2285</v>
      </c>
      <c r="B1" s="37" t="s">
        <v>10</v>
      </c>
      <c r="C1" s="37" t="s">
        <v>2286</v>
      </c>
      <c r="D1" s="264" t="s">
        <v>2287</v>
      </c>
      <c r="E1" s="37" t="s">
        <v>2288</v>
      </c>
      <c r="F1" s="275" t="s">
        <v>2790</v>
      </c>
      <c r="H1" s="37" t="s">
        <v>2287</v>
      </c>
      <c r="I1" s="37" t="s">
        <v>2333</v>
      </c>
      <c r="J1" s="37" t="s">
        <v>2334</v>
      </c>
      <c r="K1" s="37" t="s">
        <v>2338</v>
      </c>
      <c r="L1" s="37"/>
    </row>
    <row r="2" spans="1:12" x14ac:dyDescent="0.2">
      <c r="A2" s="9">
        <v>5001</v>
      </c>
      <c r="B2" s="9" t="s">
        <v>2177</v>
      </c>
      <c r="C2" s="9" t="s">
        <v>2176</v>
      </c>
      <c r="D2" s="265">
        <v>2020</v>
      </c>
      <c r="E2" s="276">
        <v>2533424</v>
      </c>
      <c r="F2" t="str">
        <f>VLOOKUP(A2,CATMUN!$B$2:$G$1123,6,0)</f>
        <v>01</v>
      </c>
      <c r="H2">
        <v>2018</v>
      </c>
      <c r="I2" s="7" t="s">
        <v>1141</v>
      </c>
      <c r="J2" s="271">
        <v>3451061</v>
      </c>
      <c r="K2" s="69">
        <v>1246824</v>
      </c>
    </row>
    <row r="3" spans="1:12" x14ac:dyDescent="0.25">
      <c r="A3" s="9">
        <v>5002</v>
      </c>
      <c r="B3" s="9" t="s">
        <v>2178</v>
      </c>
      <c r="C3" s="9" t="s">
        <v>2176</v>
      </c>
      <c r="D3" s="265">
        <v>2020</v>
      </c>
      <c r="E3" s="9">
        <v>20287</v>
      </c>
      <c r="F3">
        <f>VLOOKUP(A3,CATMUN!$B$2:$G$1123,6,0)</f>
        <v>15</v>
      </c>
      <c r="H3">
        <v>2018</v>
      </c>
      <c r="I3">
        <v>2</v>
      </c>
      <c r="J3" s="271">
        <v>214768</v>
      </c>
      <c r="K3" s="69">
        <v>95789</v>
      </c>
    </row>
    <row r="4" spans="1:12" x14ac:dyDescent="0.2">
      <c r="A4" s="9">
        <v>5004</v>
      </c>
      <c r="B4" s="9" t="s">
        <v>2179</v>
      </c>
      <c r="C4" s="9" t="s">
        <v>2176</v>
      </c>
      <c r="D4" s="265">
        <v>2020</v>
      </c>
      <c r="E4" s="9">
        <v>2735</v>
      </c>
      <c r="F4">
        <f>VLOOKUP(A4,CATMUN!$B$2:$G$1123,6,0)</f>
        <v>15</v>
      </c>
      <c r="H4">
        <v>2018</v>
      </c>
      <c r="I4">
        <v>3</v>
      </c>
      <c r="J4" s="271">
        <v>107304</v>
      </c>
      <c r="K4" s="69">
        <v>35976</v>
      </c>
    </row>
    <row r="5" spans="1:12" x14ac:dyDescent="0.2">
      <c r="A5" s="9">
        <v>5021</v>
      </c>
      <c r="B5" s="9" t="s">
        <v>2180</v>
      </c>
      <c r="C5" s="9" t="s">
        <v>2176</v>
      </c>
      <c r="D5" s="265">
        <v>2020</v>
      </c>
      <c r="E5" s="9">
        <v>4698</v>
      </c>
      <c r="F5">
        <f>VLOOKUP(A5,CATMUN!$B$2:$G$1123,6,0)</f>
        <v>15</v>
      </c>
      <c r="H5">
        <v>2018</v>
      </c>
      <c r="I5">
        <v>4</v>
      </c>
      <c r="J5" s="271">
        <v>179263</v>
      </c>
      <c r="K5" s="69">
        <v>91220</v>
      </c>
    </row>
    <row r="6" spans="1:12" x14ac:dyDescent="0.2">
      <c r="A6" s="9">
        <v>5030</v>
      </c>
      <c r="B6" s="9" t="s">
        <v>2181</v>
      </c>
      <c r="C6" s="9" t="s">
        <v>2176</v>
      </c>
      <c r="D6" s="265">
        <v>2020</v>
      </c>
      <c r="E6" s="9">
        <v>31283</v>
      </c>
      <c r="F6">
        <f>VLOOKUP(A6,CATMUN!$B$2:$G$1123,6,0)</f>
        <v>14</v>
      </c>
      <c r="H6">
        <v>2018</v>
      </c>
      <c r="I6">
        <v>5</v>
      </c>
      <c r="J6" s="271">
        <v>140156</v>
      </c>
      <c r="K6" s="69">
        <v>49207</v>
      </c>
    </row>
    <row r="7" spans="1:12" x14ac:dyDescent="0.25">
      <c r="A7" s="9">
        <v>5031</v>
      </c>
      <c r="B7" s="9" t="s">
        <v>2182</v>
      </c>
      <c r="C7" s="9" t="s">
        <v>2176</v>
      </c>
      <c r="D7" s="265">
        <v>2020</v>
      </c>
      <c r="E7" s="9">
        <v>27071</v>
      </c>
      <c r="F7">
        <f>VLOOKUP(A7,CATMUN!$B$2:$G$1123,6,0)</f>
        <v>15</v>
      </c>
      <c r="H7">
        <v>2018</v>
      </c>
      <c r="I7">
        <v>6</v>
      </c>
      <c r="J7" s="271">
        <v>34926</v>
      </c>
      <c r="K7" s="69">
        <v>17818</v>
      </c>
    </row>
    <row r="8" spans="1:12" x14ac:dyDescent="0.25">
      <c r="A8" s="9">
        <v>5034</v>
      </c>
      <c r="B8" s="9" t="s">
        <v>2183</v>
      </c>
      <c r="C8" s="9" t="s">
        <v>2176</v>
      </c>
      <c r="D8" s="265">
        <v>2020</v>
      </c>
      <c r="E8" s="9">
        <v>44199</v>
      </c>
      <c r="F8">
        <f>VLOOKUP(A8,CATMUN!$B$2:$G$1123,6,0)</f>
        <v>14</v>
      </c>
      <c r="H8">
        <v>2018</v>
      </c>
      <c r="I8">
        <v>7</v>
      </c>
      <c r="J8" s="271">
        <v>19733</v>
      </c>
      <c r="K8" s="69">
        <v>8943</v>
      </c>
    </row>
    <row r="9" spans="1:12" x14ac:dyDescent="0.2">
      <c r="A9" s="9">
        <v>5036</v>
      </c>
      <c r="B9" s="9" t="s">
        <v>2184</v>
      </c>
      <c r="C9" s="9" t="s">
        <v>2176</v>
      </c>
      <c r="D9" s="265">
        <v>2020</v>
      </c>
      <c r="E9" s="9">
        <v>5841</v>
      </c>
      <c r="F9">
        <f>VLOOKUP(A9,CATMUN!$B$2:$G$1123,6,0)</f>
        <v>14</v>
      </c>
      <c r="H9">
        <v>2018</v>
      </c>
      <c r="I9">
        <v>8</v>
      </c>
      <c r="J9" s="271">
        <v>5382</v>
      </c>
      <c r="K9" s="69">
        <v>5363</v>
      </c>
    </row>
    <row r="10" spans="1:12" x14ac:dyDescent="0.25">
      <c r="A10" s="9">
        <v>5038</v>
      </c>
      <c r="B10" s="9" t="s">
        <v>2185</v>
      </c>
      <c r="C10" s="9" t="s">
        <v>2176</v>
      </c>
      <c r="D10" s="265">
        <v>2020</v>
      </c>
      <c r="E10" s="9">
        <v>11536</v>
      </c>
      <c r="F10">
        <f>VLOOKUP(A10,CATMUN!$B$2:$G$1123,6,0)</f>
        <v>15</v>
      </c>
      <c r="H10">
        <v>2018</v>
      </c>
      <c r="I10">
        <v>9</v>
      </c>
      <c r="J10" s="271">
        <v>16288</v>
      </c>
      <c r="K10" s="69">
        <v>9217</v>
      </c>
    </row>
    <row r="11" spans="1:12" x14ac:dyDescent="0.2">
      <c r="A11" s="9">
        <v>5040</v>
      </c>
      <c r="B11" s="9" t="s">
        <v>2186</v>
      </c>
      <c r="C11" s="9" t="s">
        <v>2176</v>
      </c>
      <c r="D11" s="265">
        <v>2020</v>
      </c>
      <c r="E11" s="9">
        <v>19104</v>
      </c>
      <c r="F11">
        <f>VLOOKUP(A11,CATMUN!$B$2:$G$1123,6,0)</f>
        <v>15</v>
      </c>
      <c r="H11">
        <v>2018</v>
      </c>
      <c r="I11">
        <v>10</v>
      </c>
      <c r="J11" s="271">
        <v>804423</v>
      </c>
      <c r="K11" s="69">
        <v>264717</v>
      </c>
    </row>
    <row r="12" spans="1:12" x14ac:dyDescent="0.2">
      <c r="A12" s="9">
        <v>5042</v>
      </c>
      <c r="B12" s="9" t="s">
        <v>2259</v>
      </c>
      <c r="C12" s="9" t="s">
        <v>2176</v>
      </c>
      <c r="D12" s="265">
        <v>2020</v>
      </c>
      <c r="E12" s="9">
        <v>27002</v>
      </c>
      <c r="F12">
        <f>VLOOKUP(A12,CATMUN!$B$2:$G$1123,6,0)</f>
        <v>15</v>
      </c>
      <c r="H12">
        <v>2018</v>
      </c>
      <c r="I12">
        <v>11</v>
      </c>
      <c r="J12" s="271">
        <v>211873</v>
      </c>
      <c r="K12" s="69">
        <v>76739</v>
      </c>
    </row>
    <row r="13" spans="1:12" x14ac:dyDescent="0.2">
      <c r="A13" s="9">
        <v>5044</v>
      </c>
      <c r="B13" s="9" t="s">
        <v>2187</v>
      </c>
      <c r="C13" s="9" t="s">
        <v>2176</v>
      </c>
      <c r="D13" s="265">
        <v>2020</v>
      </c>
      <c r="E13" s="9">
        <v>7169</v>
      </c>
      <c r="F13">
        <f>VLOOKUP(A13,CATMUN!$B$2:$G$1123,6,0)</f>
        <v>15</v>
      </c>
      <c r="H13">
        <v>2018</v>
      </c>
      <c r="I13">
        <v>12</v>
      </c>
      <c r="J13" s="271">
        <v>337688</v>
      </c>
      <c r="K13" s="69">
        <v>138253</v>
      </c>
    </row>
    <row r="14" spans="1:12" x14ac:dyDescent="0.2">
      <c r="A14" s="9">
        <v>5045</v>
      </c>
      <c r="B14" s="9" t="s">
        <v>2188</v>
      </c>
      <c r="C14" s="9" t="s">
        <v>2176</v>
      </c>
      <c r="D14" s="265">
        <v>2020</v>
      </c>
      <c r="E14" s="9">
        <v>127744</v>
      </c>
      <c r="F14">
        <f>VLOOKUP(A14,CATMUN!$B$2:$G$1123,6,0)</f>
        <v>13</v>
      </c>
      <c r="H14">
        <v>2018</v>
      </c>
      <c r="I14">
        <v>13</v>
      </c>
      <c r="J14" s="271">
        <v>119241</v>
      </c>
      <c r="K14" s="69">
        <v>46945</v>
      </c>
    </row>
    <row r="15" spans="1:12" x14ac:dyDescent="0.25">
      <c r="A15" s="9">
        <v>5051</v>
      </c>
      <c r="B15" s="9" t="s">
        <v>2189</v>
      </c>
      <c r="C15" s="9" t="s">
        <v>2176</v>
      </c>
      <c r="D15" s="265">
        <v>2020</v>
      </c>
      <c r="E15" s="9">
        <v>30510</v>
      </c>
      <c r="F15">
        <f>VLOOKUP(A15,CATMUN!$B$2:$G$1123,6,0)</f>
        <v>14</v>
      </c>
      <c r="H15">
        <v>2018</v>
      </c>
      <c r="I15">
        <v>14</v>
      </c>
      <c r="J15" s="271">
        <v>25918</v>
      </c>
      <c r="K15" s="69">
        <v>11888</v>
      </c>
    </row>
    <row r="16" spans="1:12" x14ac:dyDescent="0.25">
      <c r="A16" s="9">
        <v>5055</v>
      </c>
      <c r="B16" s="9" t="s">
        <v>1459</v>
      </c>
      <c r="C16" s="9" t="s">
        <v>2176</v>
      </c>
      <c r="D16" s="265">
        <v>2020</v>
      </c>
      <c r="E16" s="9">
        <v>7545</v>
      </c>
      <c r="F16">
        <f>VLOOKUP(A16,CATMUN!$B$2:$G$1123,6,0)</f>
        <v>15</v>
      </c>
      <c r="H16">
        <v>2018</v>
      </c>
      <c r="I16">
        <v>15</v>
      </c>
      <c r="J16" s="271">
        <v>13700</v>
      </c>
      <c r="K16" s="69">
        <v>6900</v>
      </c>
    </row>
    <row r="17" spans="1:6" x14ac:dyDescent="0.25">
      <c r="A17" s="9">
        <v>5059</v>
      </c>
      <c r="B17" s="9" t="s">
        <v>1896</v>
      </c>
      <c r="C17" s="9" t="s">
        <v>2176</v>
      </c>
      <c r="D17" s="265">
        <v>2020</v>
      </c>
      <c r="E17" s="9">
        <v>5074</v>
      </c>
      <c r="F17">
        <f>VLOOKUP(A17,CATMUN!$B$2:$G$1123,6,0)</f>
        <v>9</v>
      </c>
    </row>
    <row r="18" spans="1:6" x14ac:dyDescent="0.25">
      <c r="A18" s="9">
        <v>5079</v>
      </c>
      <c r="B18" s="9" t="s">
        <v>1923</v>
      </c>
      <c r="C18" s="9" t="s">
        <v>2176</v>
      </c>
      <c r="D18" s="265">
        <v>2020</v>
      </c>
      <c r="E18" s="9">
        <v>54347</v>
      </c>
      <c r="F18">
        <f>VLOOKUP(A18,CATMUN!$B$2:$G$1123,6,0)</f>
        <v>6</v>
      </c>
    </row>
    <row r="19" spans="1:6" x14ac:dyDescent="0.25">
      <c r="A19" s="9">
        <v>5086</v>
      </c>
      <c r="B19" s="9" t="s">
        <v>2191</v>
      </c>
      <c r="C19" s="9" t="s">
        <v>2176</v>
      </c>
      <c r="D19" s="265">
        <v>2020</v>
      </c>
      <c r="E19" s="9">
        <v>6116</v>
      </c>
      <c r="F19">
        <f>VLOOKUP(A19,CATMUN!$B$2:$G$1123,6,0)</f>
        <v>9</v>
      </c>
    </row>
    <row r="20" spans="1:6" x14ac:dyDescent="0.25">
      <c r="A20" s="9">
        <v>5088</v>
      </c>
      <c r="B20" s="9" t="s">
        <v>2190</v>
      </c>
      <c r="C20" s="9" t="s">
        <v>2176</v>
      </c>
      <c r="D20" s="265">
        <v>2020</v>
      </c>
      <c r="E20" s="9">
        <v>552154</v>
      </c>
      <c r="F20">
        <f>VLOOKUP(A20,CATMUN!$B$2:$G$1123,6,0)</f>
        <v>11</v>
      </c>
    </row>
    <row r="21" spans="1:6" x14ac:dyDescent="0.25">
      <c r="A21" s="9">
        <v>5091</v>
      </c>
      <c r="B21" s="9" t="s">
        <v>2192</v>
      </c>
      <c r="C21" s="9" t="s">
        <v>2176</v>
      </c>
      <c r="D21" s="265">
        <v>2020</v>
      </c>
      <c r="E21" s="9">
        <v>10284</v>
      </c>
      <c r="F21">
        <f>VLOOKUP(A21,CATMUN!$B$2:$G$1123,6,0)</f>
        <v>14</v>
      </c>
    </row>
    <row r="22" spans="1:6" x14ac:dyDescent="0.25">
      <c r="A22" s="9">
        <v>5093</v>
      </c>
      <c r="B22" s="9" t="s">
        <v>1926</v>
      </c>
      <c r="C22" s="9" t="s">
        <v>2176</v>
      </c>
      <c r="D22" s="265">
        <v>2020</v>
      </c>
      <c r="E22" s="9">
        <v>15896</v>
      </c>
      <c r="F22">
        <f>VLOOKUP(A22,CATMUN!$B$2:$G$1123,6,0)</f>
        <v>14</v>
      </c>
    </row>
    <row r="23" spans="1:6" x14ac:dyDescent="0.2">
      <c r="A23" s="9">
        <v>5101</v>
      </c>
      <c r="B23" s="9" t="s">
        <v>2205</v>
      </c>
      <c r="C23" s="9" t="s">
        <v>2176</v>
      </c>
      <c r="D23" s="265">
        <v>2020</v>
      </c>
      <c r="E23" s="9">
        <v>26313</v>
      </c>
      <c r="F23">
        <f>VLOOKUP(A23,CATMUN!$B$2:$G$1123,6,0)</f>
        <v>6</v>
      </c>
    </row>
    <row r="24" spans="1:6" x14ac:dyDescent="0.2">
      <c r="A24" s="9">
        <v>5107</v>
      </c>
      <c r="B24" s="9" t="s">
        <v>1298</v>
      </c>
      <c r="C24" s="9" t="s">
        <v>2176</v>
      </c>
      <c r="D24" s="265">
        <v>2020</v>
      </c>
      <c r="E24" s="9">
        <v>8120</v>
      </c>
      <c r="F24">
        <f>VLOOKUP(A24,CATMUN!$B$2:$G$1123,6,0)</f>
        <v>15</v>
      </c>
    </row>
    <row r="25" spans="1:6" x14ac:dyDescent="0.2">
      <c r="A25" s="9">
        <v>5113</v>
      </c>
      <c r="B25" s="9" t="s">
        <v>2193</v>
      </c>
      <c r="C25" s="9" t="s">
        <v>2176</v>
      </c>
      <c r="D25" s="265">
        <v>2020</v>
      </c>
      <c r="E25" s="9">
        <v>9634</v>
      </c>
      <c r="F25">
        <f>VLOOKUP(A25,CATMUN!$B$2:$G$1123,6,0)</f>
        <v>15</v>
      </c>
    </row>
    <row r="26" spans="1:6" x14ac:dyDescent="0.2">
      <c r="A26" s="9">
        <v>5120</v>
      </c>
      <c r="B26" s="9" t="s">
        <v>2194</v>
      </c>
      <c r="C26" s="9" t="s">
        <v>2176</v>
      </c>
      <c r="D26" s="265">
        <v>2020</v>
      </c>
      <c r="E26" s="9">
        <v>30356</v>
      </c>
      <c r="F26">
        <f>VLOOKUP(A26,CATMUN!$B$2:$G$1123,6,0)</f>
        <v>15</v>
      </c>
    </row>
    <row r="27" spans="1:6" x14ac:dyDescent="0.25">
      <c r="A27" s="9">
        <v>5125</v>
      </c>
      <c r="B27" s="9" t="s">
        <v>2195</v>
      </c>
      <c r="C27" s="9" t="s">
        <v>2176</v>
      </c>
      <c r="D27" s="265">
        <v>2020</v>
      </c>
      <c r="E27" s="9">
        <v>8536</v>
      </c>
      <c r="F27">
        <f>VLOOKUP(A27,CATMUN!$B$2:$G$1123,6,0)</f>
        <v>15</v>
      </c>
    </row>
    <row r="28" spans="1:6" x14ac:dyDescent="0.25">
      <c r="A28" s="9">
        <v>5129</v>
      </c>
      <c r="B28" s="9" t="s">
        <v>1301</v>
      </c>
      <c r="C28" s="9" t="s">
        <v>2176</v>
      </c>
      <c r="D28" s="265">
        <v>2020</v>
      </c>
      <c r="E28" s="9">
        <v>83423</v>
      </c>
      <c r="F28">
        <f>VLOOKUP(A28,CATMUN!$B$2:$G$1123,6,0)</f>
        <v>11</v>
      </c>
    </row>
    <row r="29" spans="1:6" x14ac:dyDescent="0.2">
      <c r="A29" s="9">
        <v>5134</v>
      </c>
      <c r="B29" s="9" t="s">
        <v>2196</v>
      </c>
      <c r="C29" s="9" t="s">
        <v>2176</v>
      </c>
      <c r="D29" s="265">
        <v>2020</v>
      </c>
      <c r="E29" s="9">
        <v>9243</v>
      </c>
      <c r="F29">
        <f>VLOOKUP(A29,CATMUN!$B$2:$G$1123,6,0)</f>
        <v>15</v>
      </c>
    </row>
    <row r="30" spans="1:6" x14ac:dyDescent="0.2">
      <c r="A30" s="9">
        <v>5138</v>
      </c>
      <c r="B30" s="9" t="s">
        <v>2197</v>
      </c>
      <c r="C30" s="9" t="s">
        <v>2176</v>
      </c>
      <c r="D30" s="265">
        <v>2020</v>
      </c>
      <c r="E30" s="9">
        <v>15552</v>
      </c>
      <c r="F30">
        <f>VLOOKUP(A30,CATMUN!$B$2:$G$1123,6,0)</f>
        <v>15</v>
      </c>
    </row>
    <row r="31" spans="1:6" x14ac:dyDescent="0.2">
      <c r="A31" s="9">
        <v>5142</v>
      </c>
      <c r="B31" s="9" t="s">
        <v>2198</v>
      </c>
      <c r="C31" s="9" t="s">
        <v>2176</v>
      </c>
      <c r="D31" s="265">
        <v>2020</v>
      </c>
      <c r="E31" s="9">
        <v>4532</v>
      </c>
      <c r="F31">
        <f>VLOOKUP(A31,CATMUN!$B$2:$G$1123,6,0)</f>
        <v>9</v>
      </c>
    </row>
    <row r="32" spans="1:6" x14ac:dyDescent="0.2">
      <c r="A32" s="9">
        <v>5145</v>
      </c>
      <c r="B32" s="9" t="s">
        <v>2199</v>
      </c>
      <c r="C32" s="9" t="s">
        <v>2176</v>
      </c>
      <c r="D32" s="265">
        <v>2020</v>
      </c>
      <c r="E32" s="9">
        <v>4648</v>
      </c>
      <c r="F32">
        <f>VLOOKUP(A32,CATMUN!$B$2:$G$1123,6,0)</f>
        <v>14</v>
      </c>
    </row>
    <row r="33" spans="1:6" x14ac:dyDescent="0.2">
      <c r="A33" s="9">
        <v>5147</v>
      </c>
      <c r="B33" s="9" t="s">
        <v>2200</v>
      </c>
      <c r="C33" s="9" t="s">
        <v>2176</v>
      </c>
      <c r="D33" s="265">
        <v>2020</v>
      </c>
      <c r="E33" s="9">
        <v>51143</v>
      </c>
      <c r="F33">
        <f>VLOOKUP(A33,CATMUN!$B$2:$G$1123,6,0)</f>
        <v>14</v>
      </c>
    </row>
    <row r="34" spans="1:6" x14ac:dyDescent="0.2">
      <c r="A34" s="9">
        <v>5148</v>
      </c>
      <c r="B34" s="9" t="s">
        <v>2212</v>
      </c>
      <c r="C34" s="9" t="s">
        <v>2176</v>
      </c>
      <c r="D34" s="265">
        <v>2020</v>
      </c>
      <c r="E34" s="9">
        <v>62581</v>
      </c>
      <c r="F34">
        <f>VLOOKUP(A34,CATMUN!$B$2:$G$1123,6,0)</f>
        <v>14</v>
      </c>
    </row>
    <row r="35" spans="1:6" x14ac:dyDescent="0.2">
      <c r="A35" s="9">
        <v>5150</v>
      </c>
      <c r="B35" s="9" t="s">
        <v>2201</v>
      </c>
      <c r="C35" s="9" t="s">
        <v>2176</v>
      </c>
      <c r="D35" s="265">
        <v>2020</v>
      </c>
      <c r="E35" s="9">
        <v>3972</v>
      </c>
      <c r="F35">
        <f>VLOOKUP(A35,CATMUN!$B$2:$G$1123,6,0)</f>
        <v>15</v>
      </c>
    </row>
    <row r="36" spans="1:6" x14ac:dyDescent="0.2">
      <c r="A36" s="9">
        <v>5154</v>
      </c>
      <c r="B36" s="9" t="s">
        <v>2202</v>
      </c>
      <c r="C36" s="9" t="s">
        <v>2176</v>
      </c>
      <c r="D36" s="265">
        <v>2020</v>
      </c>
      <c r="E36" s="9">
        <v>95427</v>
      </c>
      <c r="F36">
        <f>VLOOKUP(A36,CATMUN!$B$2:$G$1123,6,0)</f>
        <v>13</v>
      </c>
    </row>
    <row r="37" spans="1:6" x14ac:dyDescent="0.2">
      <c r="A37" s="9">
        <v>5172</v>
      </c>
      <c r="B37" s="9" t="s">
        <v>2203</v>
      </c>
      <c r="C37" s="9" t="s">
        <v>2176</v>
      </c>
      <c r="D37" s="265">
        <v>2020</v>
      </c>
      <c r="E37" s="9">
        <v>59836</v>
      </c>
      <c r="F37">
        <f>VLOOKUP(A37,CATMUN!$B$2:$G$1123,6,0)</f>
        <v>14</v>
      </c>
    </row>
    <row r="38" spans="1:6" x14ac:dyDescent="0.2">
      <c r="A38" s="9">
        <v>5190</v>
      </c>
      <c r="B38" s="9" t="s">
        <v>2204</v>
      </c>
      <c r="C38" s="9" t="s">
        <v>2176</v>
      </c>
      <c r="D38" s="265">
        <v>2020</v>
      </c>
      <c r="E38" s="9">
        <v>9936</v>
      </c>
      <c r="F38">
        <f>VLOOKUP(A38,CATMUN!$B$2:$G$1123,6,0)</f>
        <v>14</v>
      </c>
    </row>
    <row r="39" spans="1:6" x14ac:dyDescent="0.2">
      <c r="A39" s="9">
        <v>5197</v>
      </c>
      <c r="B39" s="9" t="s">
        <v>2206</v>
      </c>
      <c r="C39" s="9" t="s">
        <v>2176</v>
      </c>
      <c r="D39" s="265">
        <v>2020</v>
      </c>
      <c r="E39" s="9">
        <v>14833</v>
      </c>
      <c r="F39">
        <f>VLOOKUP(A39,CATMUN!$B$2:$G$1123,6,0)</f>
        <v>9</v>
      </c>
    </row>
    <row r="40" spans="1:6" x14ac:dyDescent="0.2">
      <c r="A40" s="9">
        <v>5206</v>
      </c>
      <c r="B40" s="9" t="s">
        <v>1937</v>
      </c>
      <c r="C40" s="9" t="s">
        <v>2176</v>
      </c>
      <c r="D40" s="265">
        <v>2020</v>
      </c>
      <c r="E40" s="9">
        <v>4758</v>
      </c>
      <c r="F40">
        <f>VLOOKUP(A40,CATMUN!$B$2:$G$1123,6,0)</f>
        <v>15</v>
      </c>
    </row>
    <row r="41" spans="1:6" x14ac:dyDescent="0.2">
      <c r="A41" s="9">
        <v>5209</v>
      </c>
      <c r="B41" s="9" t="s">
        <v>1752</v>
      </c>
      <c r="C41" s="9" t="s">
        <v>2176</v>
      </c>
      <c r="D41" s="265">
        <v>2020</v>
      </c>
      <c r="E41" s="9">
        <v>21688</v>
      </c>
      <c r="F41">
        <f>VLOOKUP(A41,CATMUN!$B$2:$G$1123,6,0)</f>
        <v>14</v>
      </c>
    </row>
    <row r="42" spans="1:6" x14ac:dyDescent="0.2">
      <c r="A42" s="9">
        <v>5212</v>
      </c>
      <c r="B42" s="9" t="s">
        <v>2207</v>
      </c>
      <c r="C42" s="9" t="s">
        <v>2176</v>
      </c>
      <c r="D42" s="265">
        <v>2020</v>
      </c>
      <c r="E42" s="9">
        <v>81820</v>
      </c>
      <c r="F42">
        <f>VLOOKUP(A42,CATMUN!$B$2:$G$1123,6,0)</f>
        <v>14</v>
      </c>
    </row>
    <row r="43" spans="1:6" x14ac:dyDescent="0.2">
      <c r="A43" s="9">
        <v>5234</v>
      </c>
      <c r="B43" s="9" t="s">
        <v>2208</v>
      </c>
      <c r="C43" s="9" t="s">
        <v>2176</v>
      </c>
      <c r="D43" s="265">
        <v>2020</v>
      </c>
      <c r="E43" s="9">
        <v>23509</v>
      </c>
      <c r="F43">
        <f>VLOOKUP(A43,CATMUN!$B$2:$G$1123,6,0)</f>
        <v>15</v>
      </c>
    </row>
    <row r="44" spans="1:6" x14ac:dyDescent="0.2">
      <c r="A44" s="9">
        <v>5237</v>
      </c>
      <c r="B44" s="9" t="s">
        <v>2209</v>
      </c>
      <c r="C44" s="9" t="s">
        <v>2176</v>
      </c>
      <c r="D44" s="265">
        <v>2020</v>
      </c>
      <c r="E44" s="9">
        <v>19709</v>
      </c>
      <c r="F44">
        <f>VLOOKUP(A44,CATMUN!$B$2:$G$1123,6,0)</f>
        <v>14</v>
      </c>
    </row>
    <row r="45" spans="1:6" x14ac:dyDescent="0.2">
      <c r="A45" s="9">
        <v>5240</v>
      </c>
      <c r="B45" s="9" t="s">
        <v>2210</v>
      </c>
      <c r="C45" s="9" t="s">
        <v>2176</v>
      </c>
      <c r="D45" s="265">
        <v>2020</v>
      </c>
      <c r="E45" s="9">
        <v>12134</v>
      </c>
      <c r="F45">
        <f>VLOOKUP(A45,CATMUN!$B$2:$G$1123,6,0)</f>
        <v>15</v>
      </c>
    </row>
    <row r="46" spans="1:6" x14ac:dyDescent="0.2">
      <c r="A46" s="9">
        <v>5250</v>
      </c>
      <c r="B46" s="9" t="s">
        <v>2211</v>
      </c>
      <c r="C46" s="9" t="s">
        <v>2176</v>
      </c>
      <c r="D46" s="265">
        <v>2020</v>
      </c>
      <c r="E46" s="9">
        <v>53846</v>
      </c>
      <c r="F46">
        <f>VLOOKUP(A46,CATMUN!$B$2:$G$1123,6,0)</f>
        <v>14</v>
      </c>
    </row>
    <row r="47" spans="1:6" x14ac:dyDescent="0.2">
      <c r="A47" s="9">
        <v>5264</v>
      </c>
      <c r="B47" s="9" t="s">
        <v>2216</v>
      </c>
      <c r="C47" s="9" t="s">
        <v>2176</v>
      </c>
      <c r="D47" s="265">
        <v>2020</v>
      </c>
      <c r="E47" s="9">
        <v>11728</v>
      </c>
      <c r="F47">
        <f>VLOOKUP(A47,CATMUN!$B$2:$G$1123,6,0)</f>
        <v>15</v>
      </c>
    </row>
    <row r="48" spans="1:6" x14ac:dyDescent="0.2">
      <c r="A48" s="9">
        <v>5266</v>
      </c>
      <c r="B48" s="9" t="s">
        <v>2217</v>
      </c>
      <c r="C48" s="9" t="s">
        <v>2176</v>
      </c>
      <c r="D48" s="265">
        <v>2020</v>
      </c>
      <c r="E48" s="276">
        <v>242197</v>
      </c>
      <c r="F48">
        <f>VLOOKUP(A48,CATMUN!$B$2:$G$1123,6,0)</f>
        <v>2</v>
      </c>
    </row>
    <row r="49" spans="1:6" x14ac:dyDescent="0.2">
      <c r="A49" s="9">
        <v>5282</v>
      </c>
      <c r="B49" s="9" t="s">
        <v>2218</v>
      </c>
      <c r="C49" s="9" t="s">
        <v>2176</v>
      </c>
      <c r="D49" s="265">
        <v>2020</v>
      </c>
      <c r="E49" s="9">
        <v>24754</v>
      </c>
      <c r="F49">
        <f>VLOOKUP(A49,CATMUN!$B$2:$G$1123,6,0)</f>
        <v>7</v>
      </c>
    </row>
    <row r="50" spans="1:6" x14ac:dyDescent="0.2">
      <c r="A50" s="9">
        <v>5284</v>
      </c>
      <c r="B50" s="9" t="s">
        <v>2219</v>
      </c>
      <c r="C50" s="9" t="s">
        <v>2176</v>
      </c>
      <c r="D50" s="265">
        <v>2020</v>
      </c>
      <c r="E50" s="9">
        <v>20700</v>
      </c>
      <c r="F50">
        <f>VLOOKUP(A50,CATMUN!$B$2:$G$1123,6,0)</f>
        <v>9</v>
      </c>
    </row>
    <row r="51" spans="1:6" x14ac:dyDescent="0.2">
      <c r="A51" s="9">
        <v>5306</v>
      </c>
      <c r="B51" s="9" t="s">
        <v>2220</v>
      </c>
      <c r="C51" s="9" t="s">
        <v>2176</v>
      </c>
      <c r="D51" s="265">
        <v>2020</v>
      </c>
      <c r="E51" s="9">
        <v>5750</v>
      </c>
      <c r="F51">
        <f>VLOOKUP(A51,CATMUN!$B$2:$G$1123,6,0)</f>
        <v>15</v>
      </c>
    </row>
    <row r="52" spans="1:6" x14ac:dyDescent="0.2">
      <c r="A52" s="9">
        <v>5308</v>
      </c>
      <c r="B52" s="9" t="s">
        <v>2221</v>
      </c>
      <c r="C52" s="9" t="s">
        <v>2176</v>
      </c>
      <c r="D52" s="265">
        <v>2020</v>
      </c>
      <c r="E52" s="9">
        <v>54439</v>
      </c>
      <c r="F52">
        <f>VLOOKUP(A52,CATMUN!$B$2:$G$1123,6,0)</f>
        <v>6</v>
      </c>
    </row>
    <row r="53" spans="1:6" x14ac:dyDescent="0.2">
      <c r="A53" s="9">
        <v>5310</v>
      </c>
      <c r="B53" s="9" t="s">
        <v>2222</v>
      </c>
      <c r="C53" s="9" t="s">
        <v>2176</v>
      </c>
      <c r="D53" s="265">
        <v>2020</v>
      </c>
      <c r="E53" s="9">
        <v>9921</v>
      </c>
      <c r="F53">
        <f>VLOOKUP(A53,CATMUN!$B$2:$G$1123,6,0)</f>
        <v>9</v>
      </c>
    </row>
    <row r="54" spans="1:6" x14ac:dyDescent="0.2">
      <c r="A54" s="9">
        <v>5313</v>
      </c>
      <c r="B54" s="9" t="s">
        <v>1585</v>
      </c>
      <c r="C54" s="9" t="s">
        <v>2176</v>
      </c>
      <c r="D54" s="265">
        <v>2020</v>
      </c>
      <c r="E54" s="9">
        <v>9764</v>
      </c>
      <c r="F54">
        <f>VLOOKUP(A54,CATMUN!$B$2:$G$1123,6,0)</f>
        <v>14</v>
      </c>
    </row>
    <row r="55" spans="1:6" x14ac:dyDescent="0.2">
      <c r="A55" s="9">
        <v>5315</v>
      </c>
      <c r="B55" s="9" t="s">
        <v>1707</v>
      </c>
      <c r="C55" s="9" t="s">
        <v>2176</v>
      </c>
      <c r="D55" s="265">
        <v>2020</v>
      </c>
      <c r="E55" s="9">
        <v>6665</v>
      </c>
      <c r="F55">
        <f>VLOOKUP(A55,CATMUN!$B$2:$G$1123,6,0)</f>
        <v>6</v>
      </c>
    </row>
    <row r="56" spans="1:6" x14ac:dyDescent="0.2">
      <c r="A56" s="9">
        <v>5318</v>
      </c>
      <c r="B56" s="9" t="s">
        <v>2223</v>
      </c>
      <c r="C56" s="9" t="s">
        <v>2176</v>
      </c>
      <c r="D56" s="265">
        <v>2020</v>
      </c>
      <c r="E56" s="9">
        <v>58159</v>
      </c>
      <c r="F56">
        <f>VLOOKUP(A56,CATMUN!$B$2:$G$1123,6,0)</f>
        <v>14</v>
      </c>
    </row>
    <row r="57" spans="1:6" x14ac:dyDescent="0.2">
      <c r="A57" s="9">
        <v>5321</v>
      </c>
      <c r="B57" s="9" t="s">
        <v>2224</v>
      </c>
      <c r="C57" s="9" t="s">
        <v>2176</v>
      </c>
      <c r="D57" s="265">
        <v>2020</v>
      </c>
      <c r="E57" s="9">
        <v>8709</v>
      </c>
      <c r="F57">
        <f>VLOOKUP(A57,CATMUN!$B$2:$G$1123,6,0)</f>
        <v>14</v>
      </c>
    </row>
    <row r="58" spans="1:6" x14ac:dyDescent="0.2">
      <c r="A58" s="9">
        <v>5347</v>
      </c>
      <c r="B58" s="9" t="s">
        <v>2225</v>
      </c>
      <c r="C58" s="9" t="s">
        <v>2176</v>
      </c>
      <c r="D58" s="265">
        <v>2020</v>
      </c>
      <c r="E58" s="9">
        <v>5395</v>
      </c>
      <c r="F58">
        <f>VLOOKUP(A58,CATMUN!$B$2:$G$1123,6,0)</f>
        <v>14</v>
      </c>
    </row>
    <row r="59" spans="1:6" x14ac:dyDescent="0.2">
      <c r="A59" s="9">
        <v>5353</v>
      </c>
      <c r="B59" s="9" t="s">
        <v>2226</v>
      </c>
      <c r="C59" s="9" t="s">
        <v>2176</v>
      </c>
      <c r="D59" s="265">
        <v>2020</v>
      </c>
      <c r="E59" s="9">
        <v>5591</v>
      </c>
      <c r="F59">
        <f>VLOOKUP(A59,CATMUN!$B$2:$G$1123,6,0)</f>
        <v>14</v>
      </c>
    </row>
    <row r="60" spans="1:6" x14ac:dyDescent="0.2">
      <c r="A60" s="9">
        <v>5360</v>
      </c>
      <c r="B60" s="9" t="s">
        <v>2227</v>
      </c>
      <c r="C60" s="9" t="s">
        <v>2176</v>
      </c>
      <c r="D60" s="265">
        <v>2020</v>
      </c>
      <c r="E60" s="9">
        <v>289994</v>
      </c>
      <c r="F60">
        <f>VLOOKUP(A60,CATMUN!$B$2:$G$1123,6,0)</f>
        <v>11</v>
      </c>
    </row>
    <row r="61" spans="1:6" x14ac:dyDescent="0.2">
      <c r="A61" s="9">
        <v>5361</v>
      </c>
      <c r="B61" s="9" t="s">
        <v>2228</v>
      </c>
      <c r="C61" s="9" t="s">
        <v>2176</v>
      </c>
      <c r="D61" s="265">
        <v>2020</v>
      </c>
      <c r="E61" s="9">
        <v>27789</v>
      </c>
      <c r="F61">
        <f>VLOOKUP(A61,CATMUN!$B$2:$G$1123,6,0)</f>
        <v>15</v>
      </c>
    </row>
    <row r="62" spans="1:6" x14ac:dyDescent="0.2">
      <c r="A62" s="9">
        <v>5364</v>
      </c>
      <c r="B62" s="9" t="s">
        <v>2229</v>
      </c>
      <c r="C62" s="9" t="s">
        <v>2176</v>
      </c>
      <c r="D62" s="265">
        <v>2020</v>
      </c>
      <c r="E62" s="9">
        <v>14830</v>
      </c>
      <c r="F62">
        <f>VLOOKUP(A62,CATMUN!$B$2:$G$1123,6,0)</f>
        <v>14</v>
      </c>
    </row>
    <row r="63" spans="1:6" x14ac:dyDescent="0.2">
      <c r="A63" s="9">
        <v>5368</v>
      </c>
      <c r="B63" s="9" t="s">
        <v>1334</v>
      </c>
      <c r="C63" s="9" t="s">
        <v>2176</v>
      </c>
      <c r="D63" s="265">
        <v>2020</v>
      </c>
      <c r="E63" s="9">
        <v>13706</v>
      </c>
      <c r="F63">
        <f>VLOOKUP(A63,CATMUN!$B$2:$G$1123,6,0)</f>
        <v>14</v>
      </c>
    </row>
    <row r="64" spans="1:6" x14ac:dyDescent="0.2">
      <c r="A64" s="9">
        <v>5376</v>
      </c>
      <c r="B64" s="9" t="s">
        <v>2230</v>
      </c>
      <c r="C64" s="9" t="s">
        <v>2176</v>
      </c>
      <c r="D64" s="265">
        <v>2020</v>
      </c>
      <c r="E64" s="9">
        <v>68325</v>
      </c>
      <c r="F64">
        <f>VLOOKUP(A64,CATMUN!$B$2:$G$1123,6,0)</f>
        <v>6</v>
      </c>
    </row>
    <row r="65" spans="1:6" x14ac:dyDescent="0.2">
      <c r="A65" s="9">
        <v>5380</v>
      </c>
      <c r="B65" s="9" t="s">
        <v>2231</v>
      </c>
      <c r="C65" s="9" t="s">
        <v>2176</v>
      </c>
      <c r="D65" s="265">
        <v>2020</v>
      </c>
      <c r="E65" s="9">
        <v>75517</v>
      </c>
      <c r="F65">
        <f>VLOOKUP(A65,CATMUN!$B$2:$G$1123,6,0)</f>
        <v>11</v>
      </c>
    </row>
    <row r="66" spans="1:6" x14ac:dyDescent="0.2">
      <c r="A66" s="9">
        <v>5390</v>
      </c>
      <c r="B66" s="9" t="s">
        <v>2232</v>
      </c>
      <c r="C66" s="9" t="s">
        <v>2176</v>
      </c>
      <c r="D66" s="265">
        <v>2020</v>
      </c>
      <c r="E66" s="9">
        <v>8460</v>
      </c>
      <c r="F66">
        <f>VLOOKUP(A66,CATMUN!$B$2:$G$1123,6,0)</f>
        <v>14</v>
      </c>
    </row>
    <row r="67" spans="1:6" x14ac:dyDescent="0.2">
      <c r="A67" s="9">
        <v>5400</v>
      </c>
      <c r="B67" s="9" t="s">
        <v>1828</v>
      </c>
      <c r="C67" s="9" t="s">
        <v>2176</v>
      </c>
      <c r="D67" s="265">
        <v>2020</v>
      </c>
      <c r="E67" s="9">
        <v>22391</v>
      </c>
      <c r="F67">
        <f>VLOOKUP(A67,CATMUN!$B$2:$G$1123,6,0)</f>
        <v>14</v>
      </c>
    </row>
    <row r="68" spans="1:6" x14ac:dyDescent="0.2">
      <c r="A68" s="9">
        <v>5411</v>
      </c>
      <c r="B68" s="9" t="s">
        <v>2233</v>
      </c>
      <c r="C68" s="9" t="s">
        <v>2176</v>
      </c>
      <c r="D68" s="265">
        <v>2020</v>
      </c>
      <c r="E68" s="9">
        <v>10090</v>
      </c>
      <c r="F68">
        <f>VLOOKUP(A68,CATMUN!$B$2:$G$1123,6,0)</f>
        <v>9</v>
      </c>
    </row>
    <row r="69" spans="1:6" x14ac:dyDescent="0.2">
      <c r="A69" s="9">
        <v>5425</v>
      </c>
      <c r="B69" s="9" t="s">
        <v>2234</v>
      </c>
      <c r="C69" s="9" t="s">
        <v>2176</v>
      </c>
      <c r="D69" s="265">
        <v>2020</v>
      </c>
      <c r="E69" s="9">
        <v>8248</v>
      </c>
      <c r="F69">
        <f>VLOOKUP(A69,CATMUN!$B$2:$G$1123,6,0)</f>
        <v>15</v>
      </c>
    </row>
    <row r="70" spans="1:6" x14ac:dyDescent="0.2">
      <c r="A70" s="9">
        <v>5440</v>
      </c>
      <c r="B70" s="9" t="s">
        <v>2235</v>
      </c>
      <c r="C70" s="9" t="s">
        <v>2176</v>
      </c>
      <c r="D70" s="265">
        <v>2020</v>
      </c>
      <c r="E70" s="9">
        <v>67893</v>
      </c>
      <c r="F70">
        <f>VLOOKUP(A70,CATMUN!$B$2:$G$1123,6,0)</f>
        <v>14</v>
      </c>
    </row>
    <row r="71" spans="1:6" x14ac:dyDescent="0.2">
      <c r="A71" s="9">
        <v>5467</v>
      </c>
      <c r="B71" s="9" t="s">
        <v>2236</v>
      </c>
      <c r="C71" s="9" t="s">
        <v>2176</v>
      </c>
      <c r="D71" s="265">
        <v>2020</v>
      </c>
      <c r="E71" s="9">
        <v>6641</v>
      </c>
      <c r="F71">
        <f>VLOOKUP(A71,CATMUN!$B$2:$G$1123,6,0)</f>
        <v>14</v>
      </c>
    </row>
    <row r="72" spans="1:6" x14ac:dyDescent="0.2">
      <c r="A72" s="9">
        <v>5475</v>
      </c>
      <c r="B72" s="9" t="s">
        <v>2237</v>
      </c>
      <c r="C72" s="9" t="s">
        <v>2176</v>
      </c>
      <c r="D72" s="265">
        <v>2020</v>
      </c>
      <c r="E72" s="9">
        <v>5234</v>
      </c>
      <c r="F72">
        <f>VLOOKUP(A72,CATMUN!$B$2:$G$1123,6,0)</f>
        <v>15</v>
      </c>
    </row>
    <row r="73" spans="1:6" x14ac:dyDescent="0.2">
      <c r="A73" s="9">
        <v>5480</v>
      </c>
      <c r="B73" s="9" t="s">
        <v>2238</v>
      </c>
      <c r="C73" s="9" t="s">
        <v>2176</v>
      </c>
      <c r="D73" s="265">
        <v>2020</v>
      </c>
      <c r="E73" s="9">
        <v>14389</v>
      </c>
      <c r="F73">
        <f>VLOOKUP(A73,CATMUN!$B$2:$G$1123,6,0)</f>
        <v>9</v>
      </c>
    </row>
    <row r="74" spans="1:6" x14ac:dyDescent="0.2">
      <c r="A74" s="9">
        <v>5483</v>
      </c>
      <c r="B74" s="9" t="s">
        <v>1606</v>
      </c>
      <c r="C74" s="9" t="s">
        <v>2176</v>
      </c>
      <c r="D74" s="265">
        <v>2020</v>
      </c>
      <c r="E74" s="9">
        <v>9947</v>
      </c>
      <c r="F74">
        <f>VLOOKUP(A74,CATMUN!$B$2:$G$1123,6,0)</f>
        <v>15</v>
      </c>
    </row>
    <row r="75" spans="1:6" x14ac:dyDescent="0.2">
      <c r="A75" s="9">
        <v>5490</v>
      </c>
      <c r="B75" s="9" t="s">
        <v>2240</v>
      </c>
      <c r="C75" s="9" t="s">
        <v>2176</v>
      </c>
      <c r="D75" s="265">
        <v>2020</v>
      </c>
      <c r="E75" s="9">
        <v>44118</v>
      </c>
      <c r="F75">
        <f>VLOOKUP(A75,CATMUN!$B$2:$G$1123,6,0)</f>
        <v>15</v>
      </c>
    </row>
    <row r="76" spans="1:6" x14ac:dyDescent="0.2">
      <c r="A76" s="9">
        <v>5495</v>
      </c>
      <c r="B76" s="9" t="s">
        <v>2239</v>
      </c>
      <c r="C76" s="9" t="s">
        <v>2176</v>
      </c>
      <c r="D76" s="265">
        <v>2020</v>
      </c>
      <c r="E76" s="9">
        <v>27354</v>
      </c>
      <c r="F76">
        <f>VLOOKUP(A76,CATMUN!$B$2:$G$1123,6,0)</f>
        <v>15</v>
      </c>
    </row>
    <row r="77" spans="1:6" x14ac:dyDescent="0.2">
      <c r="A77" s="9">
        <v>5501</v>
      </c>
      <c r="B77" s="9" t="s">
        <v>2241</v>
      </c>
      <c r="C77" s="9" t="s">
        <v>2176</v>
      </c>
      <c r="D77" s="265">
        <v>2020</v>
      </c>
      <c r="E77" s="9">
        <v>3175</v>
      </c>
      <c r="F77">
        <f>VLOOKUP(A77,CATMUN!$B$2:$G$1123,6,0)</f>
        <v>15</v>
      </c>
    </row>
    <row r="78" spans="1:6" x14ac:dyDescent="0.2">
      <c r="A78" s="9">
        <v>5541</v>
      </c>
      <c r="B78" s="9" t="s">
        <v>2213</v>
      </c>
      <c r="C78" s="9" t="s">
        <v>2176</v>
      </c>
      <c r="D78" s="265">
        <v>2020</v>
      </c>
      <c r="E78" s="9">
        <v>21769</v>
      </c>
      <c r="F78">
        <f>VLOOKUP(A78,CATMUN!$B$2:$G$1123,6,0)</f>
        <v>14</v>
      </c>
    </row>
    <row r="79" spans="1:6" x14ac:dyDescent="0.2">
      <c r="A79" s="9">
        <v>5543</v>
      </c>
      <c r="B79" s="9" t="s">
        <v>2242</v>
      </c>
      <c r="C79" s="9" t="s">
        <v>2176</v>
      </c>
      <c r="D79" s="265">
        <v>2020</v>
      </c>
      <c r="E79" s="9">
        <v>8285</v>
      </c>
      <c r="F79">
        <f>VLOOKUP(A79,CATMUN!$B$2:$G$1123,6,0)</f>
        <v>15</v>
      </c>
    </row>
    <row r="80" spans="1:6" x14ac:dyDescent="0.2">
      <c r="A80" s="9">
        <v>5576</v>
      </c>
      <c r="B80" s="9" t="s">
        <v>2243</v>
      </c>
      <c r="C80" s="9" t="s">
        <v>2176</v>
      </c>
      <c r="D80" s="265">
        <v>2020</v>
      </c>
      <c r="E80" s="9">
        <v>8735</v>
      </c>
      <c r="F80">
        <f>VLOOKUP(A80,CATMUN!$B$2:$G$1123,6,0)</f>
        <v>14</v>
      </c>
    </row>
    <row r="81" spans="1:6" x14ac:dyDescent="0.2">
      <c r="A81" s="9">
        <v>5579</v>
      </c>
      <c r="B81" s="9" t="s">
        <v>2244</v>
      </c>
      <c r="C81" s="9" t="s">
        <v>2176</v>
      </c>
      <c r="D81" s="265">
        <v>2020</v>
      </c>
      <c r="E81" s="9">
        <v>40713</v>
      </c>
      <c r="F81">
        <f>VLOOKUP(A81,CATMUN!$B$2:$G$1123,6,0)</f>
        <v>6</v>
      </c>
    </row>
    <row r="82" spans="1:6" x14ac:dyDescent="0.2">
      <c r="A82" s="9">
        <v>5585</v>
      </c>
      <c r="B82" s="9" t="s">
        <v>2245</v>
      </c>
      <c r="C82" s="9" t="s">
        <v>2176</v>
      </c>
      <c r="D82" s="265">
        <v>2020</v>
      </c>
      <c r="E82" s="9">
        <v>14440</v>
      </c>
      <c r="F82">
        <f>VLOOKUP(A82,CATMUN!$B$2:$G$1123,6,0)</f>
        <v>15</v>
      </c>
    </row>
    <row r="83" spans="1:6" x14ac:dyDescent="0.2">
      <c r="A83" s="9">
        <v>5591</v>
      </c>
      <c r="B83" s="9" t="s">
        <v>2246</v>
      </c>
      <c r="C83" s="9" t="s">
        <v>2176</v>
      </c>
      <c r="D83" s="265">
        <v>2020</v>
      </c>
      <c r="E83" s="9">
        <v>18970</v>
      </c>
      <c r="F83">
        <f>VLOOKUP(A83,CATMUN!$B$2:$G$1123,6,0)</f>
        <v>14</v>
      </c>
    </row>
    <row r="84" spans="1:6" x14ac:dyDescent="0.2">
      <c r="A84" s="9">
        <v>5604</v>
      </c>
      <c r="B84" s="9" t="s">
        <v>2247</v>
      </c>
      <c r="C84" s="9" t="s">
        <v>2176</v>
      </c>
      <c r="D84" s="265">
        <v>2020</v>
      </c>
      <c r="E84" s="9">
        <v>29629</v>
      </c>
      <c r="F84">
        <f>VLOOKUP(A84,CATMUN!$B$2:$G$1123,6,0)</f>
        <v>9</v>
      </c>
    </row>
    <row r="85" spans="1:6" x14ac:dyDescent="0.2">
      <c r="A85" s="9">
        <v>5607</v>
      </c>
      <c r="B85" s="9" t="s">
        <v>2214</v>
      </c>
      <c r="C85" s="9" t="s">
        <v>2176</v>
      </c>
      <c r="D85" s="265">
        <v>2020</v>
      </c>
      <c r="E85" s="9">
        <v>24757</v>
      </c>
      <c r="F85">
        <f>VLOOKUP(A85,CATMUN!$B$2:$G$1123,6,0)</f>
        <v>14</v>
      </c>
    </row>
    <row r="86" spans="1:6" x14ac:dyDescent="0.2">
      <c r="A86" s="9">
        <v>5615</v>
      </c>
      <c r="B86" s="9" t="s">
        <v>1979</v>
      </c>
      <c r="C86" s="9" t="s">
        <v>2176</v>
      </c>
      <c r="D86" s="265">
        <v>2020</v>
      </c>
      <c r="E86" s="9">
        <v>142995</v>
      </c>
      <c r="F86">
        <f>VLOOKUP(A86,CATMUN!$B$2:$G$1123,6,0)</f>
        <v>12</v>
      </c>
    </row>
    <row r="87" spans="1:6" x14ac:dyDescent="0.2">
      <c r="A87" s="9">
        <v>5628</v>
      </c>
      <c r="B87" s="9" t="s">
        <v>1235</v>
      </c>
      <c r="C87" s="9" t="s">
        <v>2176</v>
      </c>
      <c r="D87" s="265">
        <v>2020</v>
      </c>
      <c r="E87" s="9">
        <v>9278</v>
      </c>
      <c r="F87">
        <f>VLOOKUP(A87,CATMUN!$B$2:$G$1123,6,0)</f>
        <v>15</v>
      </c>
    </row>
    <row r="88" spans="1:6" x14ac:dyDescent="0.2">
      <c r="A88" s="9">
        <v>5631</v>
      </c>
      <c r="B88" s="9" t="s">
        <v>2248</v>
      </c>
      <c r="C88" s="9" t="s">
        <v>2176</v>
      </c>
      <c r="D88" s="265">
        <v>2020</v>
      </c>
      <c r="E88" s="9">
        <v>87981</v>
      </c>
      <c r="F88">
        <f>VLOOKUP(A88,CATMUN!$B$2:$G$1123,6,0)</f>
        <v>11</v>
      </c>
    </row>
    <row r="89" spans="1:6" x14ac:dyDescent="0.2">
      <c r="A89" s="9">
        <v>5642</v>
      </c>
      <c r="B89" s="9" t="s">
        <v>2249</v>
      </c>
      <c r="C89" s="9" t="s">
        <v>2176</v>
      </c>
      <c r="D89" s="265">
        <v>2020</v>
      </c>
      <c r="E89" s="9">
        <v>18261</v>
      </c>
      <c r="F89">
        <f>VLOOKUP(A89,CATMUN!$B$2:$G$1123,6,0)</f>
        <v>15</v>
      </c>
    </row>
    <row r="90" spans="1:6" x14ac:dyDescent="0.2">
      <c r="A90" s="9">
        <v>5647</v>
      </c>
      <c r="B90" s="9" t="s">
        <v>2250</v>
      </c>
      <c r="C90" s="9" t="s">
        <v>2176</v>
      </c>
      <c r="D90" s="265">
        <v>2020</v>
      </c>
      <c r="E90" s="9">
        <v>7281</v>
      </c>
      <c r="F90">
        <f>VLOOKUP(A90,CATMUN!$B$2:$G$1123,6,0)</f>
        <v>9</v>
      </c>
    </row>
    <row r="91" spans="1:6" x14ac:dyDescent="0.2">
      <c r="A91" s="9">
        <v>5649</v>
      </c>
      <c r="B91" s="9" t="s">
        <v>1543</v>
      </c>
      <c r="C91" s="9" t="s">
        <v>2176</v>
      </c>
      <c r="D91" s="265">
        <v>2020</v>
      </c>
      <c r="E91" s="9">
        <v>15811</v>
      </c>
      <c r="F91">
        <f>VLOOKUP(A91,CATMUN!$B$2:$G$1123,6,0)</f>
        <v>15</v>
      </c>
    </row>
    <row r="92" spans="1:6" x14ac:dyDescent="0.2">
      <c r="A92" s="9">
        <v>5652</v>
      </c>
      <c r="B92" s="9" t="s">
        <v>1627</v>
      </c>
      <c r="C92" s="9" t="s">
        <v>2176</v>
      </c>
      <c r="D92" s="265">
        <v>2020</v>
      </c>
      <c r="E92" s="9">
        <v>5889</v>
      </c>
      <c r="F92">
        <f>VLOOKUP(A92,CATMUN!$B$2:$G$1123,6,0)</f>
        <v>15</v>
      </c>
    </row>
    <row r="93" spans="1:6" x14ac:dyDescent="0.2">
      <c r="A93" s="9">
        <v>5656</v>
      </c>
      <c r="B93" s="9" t="s">
        <v>2251</v>
      </c>
      <c r="C93" s="9" t="s">
        <v>2176</v>
      </c>
      <c r="D93" s="265">
        <v>2020</v>
      </c>
      <c r="E93" s="9">
        <v>16017</v>
      </c>
      <c r="F93">
        <f>VLOOKUP(A93,CATMUN!$B$2:$G$1123,6,0)</f>
        <v>14</v>
      </c>
    </row>
    <row r="94" spans="1:6" x14ac:dyDescent="0.2">
      <c r="A94" s="9">
        <v>5658</v>
      </c>
      <c r="B94" s="9" t="s">
        <v>2252</v>
      </c>
      <c r="C94" s="9" t="s">
        <v>2176</v>
      </c>
      <c r="D94" s="265">
        <v>2020</v>
      </c>
      <c r="E94" s="9">
        <v>3765</v>
      </c>
      <c r="F94">
        <f>VLOOKUP(A94,CATMUN!$B$2:$G$1123,6,0)</f>
        <v>15</v>
      </c>
    </row>
    <row r="95" spans="1:6" x14ac:dyDescent="0.2">
      <c r="A95" s="9">
        <v>5659</v>
      </c>
      <c r="B95" s="9" t="s">
        <v>2253</v>
      </c>
      <c r="C95" s="9" t="s">
        <v>2176</v>
      </c>
      <c r="D95" s="265">
        <v>2020</v>
      </c>
      <c r="E95" s="9">
        <v>20950</v>
      </c>
      <c r="F95">
        <f>VLOOKUP(A95,CATMUN!$B$2:$G$1123,6,0)</f>
        <v>14</v>
      </c>
    </row>
    <row r="96" spans="1:6" x14ac:dyDescent="0.2">
      <c r="A96" s="9">
        <v>5660</v>
      </c>
      <c r="B96" s="9" t="s">
        <v>2063</v>
      </c>
      <c r="C96" s="9" t="s">
        <v>2176</v>
      </c>
      <c r="D96" s="265">
        <v>2020</v>
      </c>
      <c r="E96" s="9">
        <v>13123</v>
      </c>
      <c r="F96">
        <f>VLOOKUP(A96,CATMUN!$B$2:$G$1123,6,0)</f>
        <v>9</v>
      </c>
    </row>
    <row r="97" spans="1:6" x14ac:dyDescent="0.2">
      <c r="A97" s="9">
        <v>5664</v>
      </c>
      <c r="B97" s="9" t="s">
        <v>2254</v>
      </c>
      <c r="C97" s="9" t="s">
        <v>2176</v>
      </c>
      <c r="D97" s="265">
        <v>2020</v>
      </c>
      <c r="E97" s="9">
        <v>22885</v>
      </c>
      <c r="F97">
        <f>VLOOKUP(A97,CATMUN!$B$2:$G$1123,6,0)</f>
        <v>14</v>
      </c>
    </row>
    <row r="98" spans="1:6" x14ac:dyDescent="0.2">
      <c r="A98" s="9">
        <v>5665</v>
      </c>
      <c r="B98" s="9" t="s">
        <v>2255</v>
      </c>
      <c r="C98" s="9" t="s">
        <v>2176</v>
      </c>
      <c r="D98" s="265">
        <v>2020</v>
      </c>
      <c r="E98" s="9">
        <v>32147</v>
      </c>
      <c r="F98">
        <f>VLOOKUP(A98,CATMUN!$B$2:$G$1123,6,0)</f>
        <v>14</v>
      </c>
    </row>
    <row r="99" spans="1:6" x14ac:dyDescent="0.2">
      <c r="A99" s="9">
        <v>5667</v>
      </c>
      <c r="B99" s="9" t="s">
        <v>2256</v>
      </c>
      <c r="C99" s="9" t="s">
        <v>2176</v>
      </c>
      <c r="D99" s="265">
        <v>2020</v>
      </c>
      <c r="E99" s="9">
        <v>15663</v>
      </c>
      <c r="F99">
        <f>VLOOKUP(A99,CATMUN!$B$2:$G$1123,6,0)</f>
        <v>15</v>
      </c>
    </row>
    <row r="100" spans="1:6" x14ac:dyDescent="0.2">
      <c r="A100" s="9">
        <v>5670</v>
      </c>
      <c r="B100" s="9" t="s">
        <v>2257</v>
      </c>
      <c r="C100" s="9" t="s">
        <v>2176</v>
      </c>
      <c r="D100" s="265">
        <v>2020</v>
      </c>
      <c r="E100" s="9">
        <v>21597</v>
      </c>
      <c r="F100">
        <f>VLOOKUP(A100,CATMUN!$B$2:$G$1123,6,0)</f>
        <v>15</v>
      </c>
    </row>
    <row r="101" spans="1:6" x14ac:dyDescent="0.2">
      <c r="A101" s="9">
        <v>5674</v>
      </c>
      <c r="B101" s="9" t="s">
        <v>2258</v>
      </c>
      <c r="C101" s="9" t="s">
        <v>2176</v>
      </c>
      <c r="D101" s="265">
        <v>2020</v>
      </c>
      <c r="E101" s="9">
        <v>22469</v>
      </c>
      <c r="F101">
        <f>VLOOKUP(A101,CATMUN!$B$2:$G$1123,6,0)</f>
        <v>14</v>
      </c>
    </row>
    <row r="102" spans="1:6" x14ac:dyDescent="0.2">
      <c r="A102" s="9">
        <v>5679</v>
      </c>
      <c r="B102" s="9" t="s">
        <v>1847</v>
      </c>
      <c r="C102" s="9" t="s">
        <v>2176</v>
      </c>
      <c r="D102" s="265">
        <v>2020</v>
      </c>
      <c r="E102" s="9">
        <v>27186</v>
      </c>
      <c r="F102">
        <f>VLOOKUP(A102,CATMUN!$B$2:$G$1123,6,0)</f>
        <v>14</v>
      </c>
    </row>
    <row r="103" spans="1:6" x14ac:dyDescent="0.2">
      <c r="A103" s="9">
        <v>5686</v>
      </c>
      <c r="B103" s="9" t="s">
        <v>2260</v>
      </c>
      <c r="C103" s="9" t="s">
        <v>2176</v>
      </c>
      <c r="D103" s="265">
        <v>2020</v>
      </c>
      <c r="E103" s="9">
        <v>37869</v>
      </c>
      <c r="F103">
        <f>VLOOKUP(A103,CATMUN!$B$2:$G$1123,6,0)</f>
        <v>15</v>
      </c>
    </row>
    <row r="104" spans="1:6" x14ac:dyDescent="0.2">
      <c r="A104" s="9">
        <v>5690</v>
      </c>
      <c r="B104" s="9" t="s">
        <v>2261</v>
      </c>
      <c r="C104" s="9" t="s">
        <v>2176</v>
      </c>
      <c r="D104" s="265">
        <v>2020</v>
      </c>
      <c r="E104" s="9">
        <v>12324</v>
      </c>
      <c r="F104">
        <f>VLOOKUP(A104,CATMUN!$B$2:$G$1123,6,0)</f>
        <v>15</v>
      </c>
    </row>
    <row r="105" spans="1:6" x14ac:dyDescent="0.2">
      <c r="A105" s="9">
        <v>5697</v>
      </c>
      <c r="B105" s="9" t="s">
        <v>2215</v>
      </c>
      <c r="C105" s="9" t="s">
        <v>2176</v>
      </c>
      <c r="D105" s="265">
        <v>2020</v>
      </c>
      <c r="E105" s="9">
        <v>36605</v>
      </c>
      <c r="F105">
        <f>VLOOKUP(A105,CATMUN!$B$2:$G$1123,6,0)</f>
        <v>14</v>
      </c>
    </row>
    <row r="106" spans="1:6" x14ac:dyDescent="0.2">
      <c r="A106" s="9">
        <v>5736</v>
      </c>
      <c r="B106" s="9" t="s">
        <v>2262</v>
      </c>
      <c r="C106" s="9" t="s">
        <v>2176</v>
      </c>
      <c r="D106" s="265">
        <v>2020</v>
      </c>
      <c r="E106" s="9">
        <v>39379</v>
      </c>
      <c r="F106">
        <f>VLOOKUP(A106,CATMUN!$B$2:$G$1123,6,0)</f>
        <v>7</v>
      </c>
    </row>
    <row r="107" spans="1:6" x14ac:dyDescent="0.2">
      <c r="A107" s="9">
        <v>5756</v>
      </c>
      <c r="B107" s="9" t="s">
        <v>2263</v>
      </c>
      <c r="C107" s="9" t="s">
        <v>2176</v>
      </c>
      <c r="D107" s="265">
        <v>2020</v>
      </c>
      <c r="E107" s="9">
        <v>36625</v>
      </c>
      <c r="F107">
        <f>VLOOKUP(A107,CATMUN!$B$2:$G$1123,6,0)</f>
        <v>15</v>
      </c>
    </row>
    <row r="108" spans="1:6" x14ac:dyDescent="0.2">
      <c r="A108" s="9">
        <v>5761</v>
      </c>
      <c r="B108" s="9" t="s">
        <v>2264</v>
      </c>
      <c r="C108" s="9" t="s">
        <v>2176</v>
      </c>
      <c r="D108" s="265">
        <v>2020</v>
      </c>
      <c r="E108" s="9">
        <v>15512</v>
      </c>
      <c r="F108">
        <f>VLOOKUP(A108,CATMUN!$B$2:$G$1123,6,0)</f>
        <v>14</v>
      </c>
    </row>
    <row r="109" spans="1:6" x14ac:dyDescent="0.2">
      <c r="A109" s="9">
        <v>5789</v>
      </c>
      <c r="B109" s="9" t="s">
        <v>2265</v>
      </c>
      <c r="C109" s="9" t="s">
        <v>2176</v>
      </c>
      <c r="D109" s="265">
        <v>2020</v>
      </c>
      <c r="E109" s="9">
        <v>16201</v>
      </c>
      <c r="F109">
        <f>VLOOKUP(A109,CATMUN!$B$2:$G$1123,6,0)</f>
        <v>14</v>
      </c>
    </row>
    <row r="110" spans="1:6" x14ac:dyDescent="0.2">
      <c r="A110" s="9">
        <v>5790</v>
      </c>
      <c r="B110" s="9" t="s">
        <v>2266</v>
      </c>
      <c r="C110" s="9" t="s">
        <v>2176</v>
      </c>
      <c r="D110" s="265">
        <v>2020</v>
      </c>
      <c r="E110" s="9">
        <v>27995</v>
      </c>
      <c r="F110">
        <f>VLOOKUP(A110,CATMUN!$B$2:$G$1123,6,0)</f>
        <v>14</v>
      </c>
    </row>
    <row r="111" spans="1:6" x14ac:dyDescent="0.2">
      <c r="A111" s="9">
        <v>5792</v>
      </c>
      <c r="B111" s="9" t="s">
        <v>2267</v>
      </c>
      <c r="C111" s="9" t="s">
        <v>2176</v>
      </c>
      <c r="D111" s="265">
        <v>2020</v>
      </c>
      <c r="E111" s="9">
        <v>6231</v>
      </c>
      <c r="F111">
        <f>VLOOKUP(A111,CATMUN!$B$2:$G$1123,6,0)</f>
        <v>14</v>
      </c>
    </row>
    <row r="112" spans="1:6" x14ac:dyDescent="0.2">
      <c r="A112" s="9">
        <v>5809</v>
      </c>
      <c r="B112" s="9" t="s">
        <v>2268</v>
      </c>
      <c r="C112" s="9" t="s">
        <v>2176</v>
      </c>
      <c r="D112" s="265">
        <v>2020</v>
      </c>
      <c r="E112" s="9">
        <v>10719</v>
      </c>
      <c r="F112">
        <f>VLOOKUP(A112,CATMUN!$B$2:$G$1123,6,0)</f>
        <v>7</v>
      </c>
    </row>
    <row r="113" spans="1:6" x14ac:dyDescent="0.2">
      <c r="A113" s="9">
        <v>5819</v>
      </c>
      <c r="B113" s="9" t="s">
        <v>1892</v>
      </c>
      <c r="C113" s="9" t="s">
        <v>2176</v>
      </c>
      <c r="D113" s="265">
        <v>2020</v>
      </c>
      <c r="E113" s="9">
        <v>5043</v>
      </c>
      <c r="F113">
        <f>VLOOKUP(A113,CATMUN!$B$2:$G$1123,6,0)</f>
        <v>15</v>
      </c>
    </row>
    <row r="114" spans="1:6" x14ac:dyDescent="0.2">
      <c r="A114" s="9">
        <v>5837</v>
      </c>
      <c r="B114" s="9" t="s">
        <v>2269</v>
      </c>
      <c r="C114" s="9" t="s">
        <v>2176</v>
      </c>
      <c r="D114" s="265">
        <v>2020</v>
      </c>
      <c r="E114" s="9">
        <v>130191</v>
      </c>
      <c r="F114">
        <f>VLOOKUP(A114,CATMUN!$B$2:$G$1123,6,0)</f>
        <v>13</v>
      </c>
    </row>
    <row r="115" spans="1:6" x14ac:dyDescent="0.2">
      <c r="A115" s="9">
        <v>5842</v>
      </c>
      <c r="B115" s="9" t="s">
        <v>2270</v>
      </c>
      <c r="C115" s="9" t="s">
        <v>2176</v>
      </c>
      <c r="D115" s="265">
        <v>2020</v>
      </c>
      <c r="E115" s="9">
        <v>6899</v>
      </c>
      <c r="F115">
        <f>VLOOKUP(A115,CATMUN!$B$2:$G$1123,6,0)</f>
        <v>15</v>
      </c>
    </row>
    <row r="116" spans="1:6" x14ac:dyDescent="0.2">
      <c r="A116" s="9">
        <v>5847</v>
      </c>
      <c r="B116" s="9" t="s">
        <v>2271</v>
      </c>
      <c r="C116" s="9" t="s">
        <v>2176</v>
      </c>
      <c r="D116" s="265">
        <v>2020</v>
      </c>
      <c r="E116" s="9">
        <v>30876</v>
      </c>
      <c r="F116">
        <f>VLOOKUP(A116,CATMUN!$B$2:$G$1123,6,0)</f>
        <v>15</v>
      </c>
    </row>
    <row r="117" spans="1:6" x14ac:dyDescent="0.2">
      <c r="A117" s="9">
        <v>5854</v>
      </c>
      <c r="B117" s="9" t="s">
        <v>2272</v>
      </c>
      <c r="C117" s="9" t="s">
        <v>2176</v>
      </c>
      <c r="D117" s="265">
        <v>2020</v>
      </c>
      <c r="E117" s="9">
        <v>14102</v>
      </c>
      <c r="F117">
        <f>VLOOKUP(A117,CATMUN!$B$2:$G$1123,6,0)</f>
        <v>15</v>
      </c>
    </row>
    <row r="118" spans="1:6" x14ac:dyDescent="0.2">
      <c r="A118" s="9">
        <v>5856</v>
      </c>
      <c r="B118" s="9" t="s">
        <v>1455</v>
      </c>
      <c r="C118" s="9" t="s">
        <v>2176</v>
      </c>
      <c r="D118" s="265">
        <v>2020</v>
      </c>
      <c r="E118" s="9">
        <v>6472</v>
      </c>
      <c r="F118">
        <f>VLOOKUP(A118,CATMUN!$B$2:$G$1123,6,0)</f>
        <v>15</v>
      </c>
    </row>
    <row r="119" spans="1:6" x14ac:dyDescent="0.2">
      <c r="A119" s="9">
        <v>5858</v>
      </c>
      <c r="B119" s="9" t="s">
        <v>2273</v>
      </c>
      <c r="C119" s="9" t="s">
        <v>2176</v>
      </c>
      <c r="D119" s="265">
        <v>2020</v>
      </c>
      <c r="E119" s="9">
        <v>12039</v>
      </c>
      <c r="F119">
        <f>VLOOKUP(A119,CATMUN!$B$2:$G$1123,6,0)</f>
        <v>8</v>
      </c>
    </row>
    <row r="120" spans="1:6" x14ac:dyDescent="0.2">
      <c r="A120" s="9">
        <v>5861</v>
      </c>
      <c r="B120" s="9" t="s">
        <v>1611</v>
      </c>
      <c r="C120" s="9" t="s">
        <v>2176</v>
      </c>
      <c r="D120" s="265">
        <v>2020</v>
      </c>
      <c r="E120" s="9">
        <v>11715</v>
      </c>
      <c r="F120">
        <f>VLOOKUP(A120,CATMUN!$B$2:$G$1123,6,0)</f>
        <v>14</v>
      </c>
    </row>
    <row r="121" spans="1:6" x14ac:dyDescent="0.2">
      <c r="A121" s="9">
        <v>5873</v>
      </c>
      <c r="B121" s="9" t="s">
        <v>2274</v>
      </c>
      <c r="C121" s="9" t="s">
        <v>2176</v>
      </c>
      <c r="D121" s="265">
        <v>2020</v>
      </c>
      <c r="E121" s="9">
        <v>9423</v>
      </c>
      <c r="F121">
        <f>VLOOKUP(A121,CATMUN!$B$2:$G$1123,6,0)</f>
        <v>15</v>
      </c>
    </row>
    <row r="122" spans="1:6" x14ac:dyDescent="0.2">
      <c r="A122" s="9">
        <v>5885</v>
      </c>
      <c r="B122" s="9" t="s">
        <v>2275</v>
      </c>
      <c r="C122" s="9" t="s">
        <v>2176</v>
      </c>
      <c r="D122" s="265">
        <v>2020</v>
      </c>
      <c r="E122" s="9">
        <v>7681</v>
      </c>
      <c r="F122">
        <f>VLOOKUP(A122,CATMUN!$B$2:$G$1123,6,0)</f>
        <v>15</v>
      </c>
    </row>
    <row r="123" spans="1:6" x14ac:dyDescent="0.2">
      <c r="A123" s="9">
        <v>5887</v>
      </c>
      <c r="B123" s="9" t="s">
        <v>2276</v>
      </c>
      <c r="C123" s="9" t="s">
        <v>2176</v>
      </c>
      <c r="D123" s="265">
        <v>2020</v>
      </c>
      <c r="E123" s="9">
        <v>42678</v>
      </c>
      <c r="F123">
        <f>VLOOKUP(A123,CATMUN!$B$2:$G$1123,6,0)</f>
        <v>14</v>
      </c>
    </row>
    <row r="124" spans="1:6" x14ac:dyDescent="0.2">
      <c r="A124" s="9">
        <v>5890</v>
      </c>
      <c r="B124" s="9" t="s">
        <v>2277</v>
      </c>
      <c r="C124" s="9" t="s">
        <v>2176</v>
      </c>
      <c r="D124" s="265">
        <v>2020</v>
      </c>
      <c r="E124" s="9">
        <v>23501</v>
      </c>
      <c r="F124">
        <f>VLOOKUP(A124,CATMUN!$B$2:$G$1123,6,0)</f>
        <v>15</v>
      </c>
    </row>
    <row r="125" spans="1:6" x14ac:dyDescent="0.2">
      <c r="A125" s="9">
        <v>5893</v>
      </c>
      <c r="B125" s="9" t="s">
        <v>2278</v>
      </c>
      <c r="C125" s="9" t="s">
        <v>2176</v>
      </c>
      <c r="D125" s="265">
        <v>2020</v>
      </c>
      <c r="E125" s="9">
        <v>20110</v>
      </c>
      <c r="F125">
        <f>VLOOKUP(A125,CATMUN!$B$2:$G$1123,6,0)</f>
        <v>15</v>
      </c>
    </row>
    <row r="126" spans="1:6" x14ac:dyDescent="0.2">
      <c r="A126" s="9">
        <v>5895</v>
      </c>
      <c r="B126" s="9" t="s">
        <v>2279</v>
      </c>
      <c r="C126" s="9" t="s">
        <v>2176</v>
      </c>
      <c r="D126" s="265">
        <v>2020</v>
      </c>
      <c r="E126" s="9">
        <v>25703</v>
      </c>
      <c r="F126">
        <f>VLOOKUP(A126,CATMUN!$B$2:$G$1123,6,0)</f>
        <v>15</v>
      </c>
    </row>
    <row r="127" spans="1:6" x14ac:dyDescent="0.2">
      <c r="A127" s="9">
        <v>8001</v>
      </c>
      <c r="B127" s="9" t="s">
        <v>2304</v>
      </c>
      <c r="C127" s="9" t="s">
        <v>1219</v>
      </c>
      <c r="D127" s="265">
        <v>2020</v>
      </c>
      <c r="E127" s="276">
        <v>1274250</v>
      </c>
      <c r="F127" t="str">
        <f>VLOOKUP(A127,CATMUN!$B$2:$G$1123,6,0)</f>
        <v>01</v>
      </c>
    </row>
    <row r="128" spans="1:6" x14ac:dyDescent="0.2">
      <c r="A128" s="9">
        <v>8078</v>
      </c>
      <c r="B128" s="9" t="s">
        <v>1220</v>
      </c>
      <c r="C128" s="9" t="s">
        <v>1219</v>
      </c>
      <c r="D128" s="265">
        <v>2020</v>
      </c>
      <c r="E128" s="9">
        <v>67050</v>
      </c>
      <c r="F128">
        <f>VLOOKUP(A128,CATMUN!$B$2:$G$1123,6,0)</f>
        <v>14</v>
      </c>
    </row>
    <row r="129" spans="1:6" x14ac:dyDescent="0.2">
      <c r="A129" s="9">
        <v>8137</v>
      </c>
      <c r="B129" s="9" t="s">
        <v>1221</v>
      </c>
      <c r="C129" s="9" t="s">
        <v>1219</v>
      </c>
      <c r="D129" s="265">
        <v>2020</v>
      </c>
      <c r="E129" s="9">
        <v>23567</v>
      </c>
      <c r="F129">
        <f>VLOOKUP(A129,CATMUN!$B$2:$G$1123,6,0)</f>
        <v>7</v>
      </c>
    </row>
    <row r="130" spans="1:6" x14ac:dyDescent="0.2">
      <c r="A130" s="9">
        <v>8141</v>
      </c>
      <c r="B130" s="9" t="s">
        <v>1222</v>
      </c>
      <c r="C130" s="9" t="s">
        <v>1219</v>
      </c>
      <c r="D130" s="265">
        <v>2020</v>
      </c>
      <c r="E130" s="9">
        <v>17195</v>
      </c>
      <c r="F130">
        <f>VLOOKUP(A130,CATMUN!$B$2:$G$1123,6,0)</f>
        <v>14</v>
      </c>
    </row>
    <row r="131" spans="1:6" x14ac:dyDescent="0.2">
      <c r="A131" s="9">
        <v>8296</v>
      </c>
      <c r="B131" s="9" t="s">
        <v>1223</v>
      </c>
      <c r="C131" s="9" t="s">
        <v>1219</v>
      </c>
      <c r="D131" s="265">
        <v>2020</v>
      </c>
      <c r="E131" s="9">
        <v>67021</v>
      </c>
      <c r="F131">
        <f>VLOOKUP(A131,CATMUN!$B$2:$G$1123,6,0)</f>
        <v>14</v>
      </c>
    </row>
    <row r="132" spans="1:6" x14ac:dyDescent="0.2">
      <c r="A132" s="9">
        <v>8372</v>
      </c>
      <c r="B132" s="9" t="s">
        <v>1224</v>
      </c>
      <c r="C132" s="9" t="s">
        <v>1219</v>
      </c>
      <c r="D132" s="265">
        <v>2020</v>
      </c>
      <c r="E132" s="9">
        <v>22752</v>
      </c>
      <c r="F132">
        <f>VLOOKUP(A132,CATMUN!$B$2:$G$1123,6,0)</f>
        <v>14</v>
      </c>
    </row>
    <row r="133" spans="1:6" x14ac:dyDescent="0.2">
      <c r="A133" s="9">
        <v>8421</v>
      </c>
      <c r="B133" s="9" t="s">
        <v>1225</v>
      </c>
      <c r="C133" s="9" t="s">
        <v>1219</v>
      </c>
      <c r="D133" s="265">
        <v>2020</v>
      </c>
      <c r="E133" s="9">
        <v>30314</v>
      </c>
      <c r="F133">
        <f>VLOOKUP(A133,CATMUN!$B$2:$G$1123,6,0)</f>
        <v>14</v>
      </c>
    </row>
    <row r="134" spans="1:6" x14ac:dyDescent="0.2">
      <c r="A134" s="9">
        <v>8433</v>
      </c>
      <c r="B134" s="9" t="s">
        <v>1226</v>
      </c>
      <c r="C134" s="9" t="s">
        <v>1219</v>
      </c>
      <c r="D134" s="265">
        <v>2020</v>
      </c>
      <c r="E134" s="9">
        <v>139566</v>
      </c>
      <c r="F134">
        <f>VLOOKUP(A134,CATMUN!$B$2:$G$1123,6,0)</f>
        <v>11</v>
      </c>
    </row>
    <row r="135" spans="1:6" x14ac:dyDescent="0.2">
      <c r="A135" s="9">
        <v>8436</v>
      </c>
      <c r="B135" s="9" t="s">
        <v>1227</v>
      </c>
      <c r="C135" s="9" t="s">
        <v>1219</v>
      </c>
      <c r="D135" s="265">
        <v>2020</v>
      </c>
      <c r="E135" s="9">
        <v>21442</v>
      </c>
      <c r="F135">
        <f>VLOOKUP(A135,CATMUN!$B$2:$G$1123,6,0)</f>
        <v>14</v>
      </c>
    </row>
    <row r="136" spans="1:6" x14ac:dyDescent="0.2">
      <c r="A136" s="9">
        <v>8520</v>
      </c>
      <c r="B136" s="9" t="s">
        <v>1228</v>
      </c>
      <c r="C136" s="9" t="s">
        <v>1219</v>
      </c>
      <c r="D136" s="265">
        <v>2020</v>
      </c>
      <c r="E136" s="9">
        <v>31038</v>
      </c>
      <c r="F136">
        <f>VLOOKUP(A136,CATMUN!$B$2:$G$1123,6,0)</f>
        <v>14</v>
      </c>
    </row>
    <row r="137" spans="1:6" x14ac:dyDescent="0.2">
      <c r="A137" s="9">
        <v>8549</v>
      </c>
      <c r="B137" s="9" t="s">
        <v>1229</v>
      </c>
      <c r="C137" s="9" t="s">
        <v>1219</v>
      </c>
      <c r="D137" s="265">
        <v>2020</v>
      </c>
      <c r="E137" s="9">
        <v>7089</v>
      </c>
      <c r="F137">
        <f>VLOOKUP(A137,CATMUN!$B$2:$G$1123,6,0)</f>
        <v>15</v>
      </c>
    </row>
    <row r="138" spans="1:6" x14ac:dyDescent="0.2">
      <c r="A138" s="9">
        <v>8558</v>
      </c>
      <c r="B138" s="9" t="s">
        <v>1230</v>
      </c>
      <c r="C138" s="9" t="s">
        <v>1219</v>
      </c>
      <c r="D138" s="265">
        <v>2020</v>
      </c>
      <c r="E138" s="9">
        <v>19545</v>
      </c>
      <c r="F138">
        <f>VLOOKUP(A138,CATMUN!$B$2:$G$1123,6,0)</f>
        <v>14</v>
      </c>
    </row>
    <row r="139" spans="1:6" x14ac:dyDescent="0.2">
      <c r="A139" s="9">
        <v>8560</v>
      </c>
      <c r="B139" s="9" t="s">
        <v>1231</v>
      </c>
      <c r="C139" s="9" t="s">
        <v>1219</v>
      </c>
      <c r="D139" s="265">
        <v>2020</v>
      </c>
      <c r="E139" s="9">
        <v>25728</v>
      </c>
      <c r="F139">
        <f>VLOOKUP(A139,CATMUN!$B$2:$G$1123,6,0)</f>
        <v>14</v>
      </c>
    </row>
    <row r="140" spans="1:6" x14ac:dyDescent="0.2">
      <c r="A140" s="9">
        <v>8573</v>
      </c>
      <c r="B140" s="9" t="s">
        <v>1232</v>
      </c>
      <c r="C140" s="9" t="s">
        <v>1219</v>
      </c>
      <c r="D140" s="265">
        <v>2020</v>
      </c>
      <c r="E140" s="9">
        <v>53649</v>
      </c>
      <c r="F140">
        <f>VLOOKUP(A140,CATMUN!$B$2:$G$1123,6,0)</f>
        <v>11</v>
      </c>
    </row>
    <row r="141" spans="1:6" x14ac:dyDescent="0.2">
      <c r="A141" s="9">
        <v>8606</v>
      </c>
      <c r="B141" s="9" t="s">
        <v>1233</v>
      </c>
      <c r="C141" s="9" t="s">
        <v>1219</v>
      </c>
      <c r="D141" s="265">
        <v>2020</v>
      </c>
      <c r="E141" s="9">
        <v>28102</v>
      </c>
      <c r="F141">
        <f>VLOOKUP(A141,CATMUN!$B$2:$G$1123,6,0)</f>
        <v>14</v>
      </c>
    </row>
    <row r="142" spans="1:6" x14ac:dyDescent="0.2">
      <c r="A142" s="9">
        <v>8634</v>
      </c>
      <c r="B142" s="9" t="s">
        <v>1234</v>
      </c>
      <c r="C142" s="9" t="s">
        <v>1219</v>
      </c>
      <c r="D142" s="265">
        <v>2020</v>
      </c>
      <c r="E142" s="9">
        <v>35084</v>
      </c>
      <c r="F142">
        <f>VLOOKUP(A142,CATMUN!$B$2:$G$1123,6,0)</f>
        <v>14</v>
      </c>
    </row>
    <row r="143" spans="1:6" x14ac:dyDescent="0.2">
      <c r="A143" s="9">
        <v>8638</v>
      </c>
      <c r="B143" s="9" t="s">
        <v>1235</v>
      </c>
      <c r="C143" s="9" t="s">
        <v>1219</v>
      </c>
      <c r="D143" s="265">
        <v>2020</v>
      </c>
      <c r="E143" s="9">
        <v>100049</v>
      </c>
      <c r="F143">
        <f>VLOOKUP(A143,CATMUN!$B$2:$G$1123,6,0)</f>
        <v>11</v>
      </c>
    </row>
    <row r="144" spans="1:6" x14ac:dyDescent="0.2">
      <c r="A144" s="9">
        <v>8675</v>
      </c>
      <c r="B144" s="9" t="s">
        <v>1236</v>
      </c>
      <c r="C144" s="9" t="s">
        <v>1219</v>
      </c>
      <c r="D144" s="265">
        <v>2020</v>
      </c>
      <c r="E144" s="9">
        <v>17104</v>
      </c>
      <c r="F144">
        <f>VLOOKUP(A144,CATMUN!$B$2:$G$1123,6,0)</f>
        <v>7</v>
      </c>
    </row>
    <row r="145" spans="1:6" x14ac:dyDescent="0.2">
      <c r="A145" s="9">
        <v>8685</v>
      </c>
      <c r="B145" s="9" t="s">
        <v>1237</v>
      </c>
      <c r="C145" s="9" t="s">
        <v>1219</v>
      </c>
      <c r="D145" s="265">
        <v>2020</v>
      </c>
      <c r="E145" s="9">
        <v>32000</v>
      </c>
      <c r="F145">
        <f>VLOOKUP(A145,CATMUN!$B$2:$G$1123,6,0)</f>
        <v>14</v>
      </c>
    </row>
    <row r="146" spans="1:6" x14ac:dyDescent="0.2">
      <c r="A146" s="9">
        <v>8758</v>
      </c>
      <c r="B146" s="9" t="s">
        <v>1238</v>
      </c>
      <c r="C146" s="9" t="s">
        <v>1219</v>
      </c>
      <c r="D146" s="265">
        <v>2020</v>
      </c>
      <c r="E146" s="9">
        <v>665021</v>
      </c>
      <c r="F146">
        <f>VLOOKUP(A146,CATMUN!$B$2:$G$1123,6,0)</f>
        <v>11</v>
      </c>
    </row>
    <row r="147" spans="1:6" x14ac:dyDescent="0.2">
      <c r="A147" s="9">
        <v>8770</v>
      </c>
      <c r="B147" s="9" t="s">
        <v>1239</v>
      </c>
      <c r="C147" s="9" t="s">
        <v>1219</v>
      </c>
      <c r="D147" s="265">
        <v>2020</v>
      </c>
      <c r="E147" s="9">
        <v>12572</v>
      </c>
      <c r="F147">
        <f>VLOOKUP(A147,CATMUN!$B$2:$G$1123,6,0)</f>
        <v>7</v>
      </c>
    </row>
    <row r="148" spans="1:6" x14ac:dyDescent="0.2">
      <c r="A148" s="9">
        <v>8832</v>
      </c>
      <c r="B148" s="9" t="s">
        <v>1240</v>
      </c>
      <c r="C148" s="9" t="s">
        <v>1219</v>
      </c>
      <c r="D148" s="265">
        <v>2020</v>
      </c>
      <c r="E148" s="9">
        <v>18846</v>
      </c>
      <c r="F148">
        <f>VLOOKUP(A148,CATMUN!$B$2:$G$1123,6,0)</f>
        <v>14</v>
      </c>
    </row>
    <row r="149" spans="1:6" x14ac:dyDescent="0.2">
      <c r="A149" s="9">
        <v>8849</v>
      </c>
      <c r="B149" s="9" t="s">
        <v>1241</v>
      </c>
      <c r="C149" s="9" t="s">
        <v>1219</v>
      </c>
      <c r="D149" s="265">
        <v>2020</v>
      </c>
      <c r="E149" s="9">
        <v>13144</v>
      </c>
      <c r="F149">
        <f>VLOOKUP(A149,CATMUN!$B$2:$G$1123,6,0)</f>
        <v>14</v>
      </c>
    </row>
    <row r="150" spans="1:6" x14ac:dyDescent="0.2">
      <c r="A150" s="9">
        <v>11001</v>
      </c>
      <c r="B150" s="9" t="s">
        <v>2174</v>
      </c>
      <c r="C150" s="9" t="s">
        <v>2305</v>
      </c>
      <c r="D150" s="265">
        <v>2020</v>
      </c>
      <c r="E150" s="276">
        <v>7743955</v>
      </c>
      <c r="F150" t="str">
        <f>VLOOKUP(A150,CATMUN!$B$2:$G$1123,6,0)</f>
        <v>01</v>
      </c>
    </row>
    <row r="151" spans="1:6" x14ac:dyDescent="0.2">
      <c r="A151" s="9">
        <v>13001</v>
      </c>
      <c r="B151" s="9" t="s">
        <v>1243</v>
      </c>
      <c r="C151" s="9" t="s">
        <v>1242</v>
      </c>
      <c r="D151" s="265">
        <v>2020</v>
      </c>
      <c r="E151" s="276">
        <v>1028736</v>
      </c>
      <c r="F151">
        <f>VLOOKUP(A151,CATMUN!$B$2:$G$1123,6,0)</f>
        <v>10</v>
      </c>
    </row>
    <row r="152" spans="1:6" x14ac:dyDescent="0.2">
      <c r="A152" s="9">
        <v>13006</v>
      </c>
      <c r="B152" s="9" t="s">
        <v>1244</v>
      </c>
      <c r="C152" s="9" t="s">
        <v>1242</v>
      </c>
      <c r="D152" s="265">
        <v>2020</v>
      </c>
      <c r="E152" s="9">
        <v>24900</v>
      </c>
      <c r="F152">
        <f>VLOOKUP(A152,CATMUN!$B$2:$G$1123,6,0)</f>
        <v>15</v>
      </c>
    </row>
    <row r="153" spans="1:6" x14ac:dyDescent="0.2">
      <c r="A153" s="9">
        <v>13030</v>
      </c>
      <c r="B153" s="9" t="s">
        <v>1245</v>
      </c>
      <c r="C153" s="9" t="s">
        <v>1242</v>
      </c>
      <c r="D153" s="265">
        <v>2020</v>
      </c>
      <c r="E153" s="9">
        <v>11585</v>
      </c>
      <c r="F153">
        <f>VLOOKUP(A153,CATMUN!$B$2:$G$1123,6,0)</f>
        <v>15</v>
      </c>
    </row>
    <row r="154" spans="1:6" x14ac:dyDescent="0.2">
      <c r="A154" s="9">
        <v>13042</v>
      </c>
      <c r="B154" s="9" t="s">
        <v>1246</v>
      </c>
      <c r="C154" s="9" t="s">
        <v>1242</v>
      </c>
      <c r="D154" s="265">
        <v>2020</v>
      </c>
      <c r="E154" s="9">
        <v>7775</v>
      </c>
      <c r="F154">
        <f>VLOOKUP(A154,CATMUN!$B$2:$G$1123,6,0)</f>
        <v>15</v>
      </c>
    </row>
    <row r="155" spans="1:6" x14ac:dyDescent="0.2">
      <c r="A155" s="9">
        <v>13052</v>
      </c>
      <c r="B155" s="9" t="s">
        <v>1247</v>
      </c>
      <c r="C155" s="9" t="s">
        <v>1242</v>
      </c>
      <c r="D155" s="265">
        <v>2020</v>
      </c>
      <c r="E155" s="9">
        <v>73730</v>
      </c>
      <c r="F155">
        <f>VLOOKUP(A155,CATMUN!$B$2:$G$1123,6,0)</f>
        <v>14</v>
      </c>
    </row>
    <row r="156" spans="1:6" x14ac:dyDescent="0.2">
      <c r="A156" s="9">
        <v>13062</v>
      </c>
      <c r="B156" s="9" t="s">
        <v>1248</v>
      </c>
      <c r="C156" s="9" t="s">
        <v>1242</v>
      </c>
      <c r="D156" s="265">
        <v>2020</v>
      </c>
      <c r="E156" s="9">
        <v>8710</v>
      </c>
      <c r="F156">
        <f>VLOOKUP(A156,CATMUN!$B$2:$G$1123,6,0)</f>
        <v>14</v>
      </c>
    </row>
    <row r="157" spans="1:6" x14ac:dyDescent="0.2">
      <c r="A157" s="9">
        <v>13074</v>
      </c>
      <c r="B157" s="9" t="s">
        <v>1249</v>
      </c>
      <c r="C157" s="9" t="s">
        <v>1242</v>
      </c>
      <c r="D157" s="265">
        <v>2020</v>
      </c>
      <c r="E157" s="9">
        <v>15181</v>
      </c>
      <c r="F157">
        <f>VLOOKUP(A157,CATMUN!$B$2:$G$1123,6,0)</f>
        <v>15</v>
      </c>
    </row>
    <row r="158" spans="1:6" x14ac:dyDescent="0.2">
      <c r="A158" s="9">
        <v>13140</v>
      </c>
      <c r="B158" s="9" t="s">
        <v>1250</v>
      </c>
      <c r="C158" s="9" t="s">
        <v>1242</v>
      </c>
      <c r="D158" s="265">
        <v>2020</v>
      </c>
      <c r="E158" s="9">
        <v>23097</v>
      </c>
      <c r="F158">
        <f>VLOOKUP(A158,CATMUN!$B$2:$G$1123,6,0)</f>
        <v>14</v>
      </c>
    </row>
    <row r="159" spans="1:6" x14ac:dyDescent="0.2">
      <c r="A159" s="9">
        <v>13160</v>
      </c>
      <c r="B159" s="9" t="s">
        <v>1251</v>
      </c>
      <c r="C159" s="9" t="s">
        <v>1242</v>
      </c>
      <c r="D159" s="265">
        <v>2020</v>
      </c>
      <c r="E159" s="9">
        <v>8696</v>
      </c>
      <c r="F159">
        <f>VLOOKUP(A159,CATMUN!$B$2:$G$1123,6,0)</f>
        <v>15</v>
      </c>
    </row>
    <row r="160" spans="1:6" x14ac:dyDescent="0.2">
      <c r="A160" s="9">
        <v>13188</v>
      </c>
      <c r="B160" s="9" t="s">
        <v>1252</v>
      </c>
      <c r="C160" s="9" t="s">
        <v>1242</v>
      </c>
      <c r="D160" s="265">
        <v>2020</v>
      </c>
      <c r="E160" s="9">
        <v>14302</v>
      </c>
      <c r="F160">
        <f>VLOOKUP(A160,CATMUN!$B$2:$G$1123,6,0)</f>
        <v>14</v>
      </c>
    </row>
    <row r="161" spans="1:6" x14ac:dyDescent="0.2">
      <c r="A161" s="9">
        <v>13188</v>
      </c>
      <c r="B161" s="9" t="s">
        <v>1252</v>
      </c>
      <c r="C161" s="9" t="s">
        <v>1242</v>
      </c>
      <c r="D161" s="265">
        <v>2020</v>
      </c>
      <c r="E161" s="9">
        <v>14302</v>
      </c>
      <c r="F161">
        <f>VLOOKUP(A161,CATMUN!$B$2:$G$1123,6,0)</f>
        <v>14</v>
      </c>
    </row>
    <row r="162" spans="1:6" x14ac:dyDescent="0.2">
      <c r="A162" s="9">
        <v>13212</v>
      </c>
      <c r="B162" s="9" t="s">
        <v>1253</v>
      </c>
      <c r="C162" s="9" t="s">
        <v>1242</v>
      </c>
      <c r="D162" s="265">
        <v>2020</v>
      </c>
      <c r="E162" s="9">
        <v>16474</v>
      </c>
      <c r="F162">
        <f>VLOOKUP(A162,CATMUN!$B$2:$G$1123,6,0)</f>
        <v>15</v>
      </c>
    </row>
    <row r="163" spans="1:6" x14ac:dyDescent="0.2">
      <c r="A163" s="9">
        <v>13222</v>
      </c>
      <c r="B163" s="9" t="s">
        <v>1254</v>
      </c>
      <c r="C163" s="9" t="s">
        <v>1242</v>
      </c>
      <c r="D163" s="265">
        <v>2020</v>
      </c>
      <c r="E163" s="9">
        <v>15453</v>
      </c>
      <c r="F163">
        <f>VLOOKUP(A163,CATMUN!$B$2:$G$1123,6,0)</f>
        <v>14</v>
      </c>
    </row>
    <row r="164" spans="1:6" x14ac:dyDescent="0.2">
      <c r="A164" s="9">
        <v>13244</v>
      </c>
      <c r="B164" s="9" t="s">
        <v>1255</v>
      </c>
      <c r="C164" s="9" t="s">
        <v>1242</v>
      </c>
      <c r="D164" s="265">
        <v>2020</v>
      </c>
      <c r="E164" s="9">
        <v>72595</v>
      </c>
      <c r="F164">
        <f>VLOOKUP(A164,CATMUN!$B$2:$G$1123,6,0)</f>
        <v>14</v>
      </c>
    </row>
    <row r="165" spans="1:6" x14ac:dyDescent="0.2">
      <c r="A165" s="9">
        <v>13248</v>
      </c>
      <c r="B165" s="9" t="s">
        <v>1256</v>
      </c>
      <c r="C165" s="9" t="s">
        <v>1242</v>
      </c>
      <c r="D165" s="265">
        <v>2020</v>
      </c>
      <c r="E165" s="9">
        <v>8984</v>
      </c>
      <c r="F165">
        <f>VLOOKUP(A165,CATMUN!$B$2:$G$1123,6,0)</f>
        <v>15</v>
      </c>
    </row>
    <row r="166" spans="1:6" x14ac:dyDescent="0.2">
      <c r="A166" s="9">
        <v>13268</v>
      </c>
      <c r="B166" s="9" t="s">
        <v>1257</v>
      </c>
      <c r="C166" s="9" t="s">
        <v>1242</v>
      </c>
      <c r="D166" s="265">
        <v>2020</v>
      </c>
      <c r="E166" s="9">
        <v>8075</v>
      </c>
      <c r="F166">
        <f>VLOOKUP(A166,CATMUN!$B$2:$G$1123,6,0)</f>
        <v>15</v>
      </c>
    </row>
    <row r="167" spans="1:6" x14ac:dyDescent="0.2">
      <c r="A167" s="9">
        <v>13300</v>
      </c>
      <c r="B167" s="9" t="s">
        <v>1258</v>
      </c>
      <c r="C167" s="9" t="s">
        <v>1242</v>
      </c>
      <c r="D167" s="265">
        <v>2020</v>
      </c>
      <c r="E167" s="9">
        <v>13012</v>
      </c>
      <c r="F167">
        <f>VLOOKUP(A167,CATMUN!$B$2:$G$1123,6,0)</f>
        <v>15</v>
      </c>
    </row>
    <row r="168" spans="1:6" x14ac:dyDescent="0.2">
      <c r="A168" s="9">
        <v>13430</v>
      </c>
      <c r="B168" s="9" t="s">
        <v>1259</v>
      </c>
      <c r="C168" s="9" t="s">
        <v>1242</v>
      </c>
      <c r="D168" s="265">
        <v>2020</v>
      </c>
      <c r="E168" s="9">
        <v>140156</v>
      </c>
      <c r="F168">
        <f>VLOOKUP(A168,CATMUN!$B$2:$G$1123,6,0)</f>
        <v>5</v>
      </c>
    </row>
    <row r="169" spans="1:6" x14ac:dyDescent="0.2">
      <c r="A169" s="9">
        <v>13433</v>
      </c>
      <c r="B169" s="9" t="s">
        <v>1260</v>
      </c>
      <c r="C169" s="9" t="s">
        <v>1242</v>
      </c>
      <c r="D169" s="265">
        <v>2020</v>
      </c>
      <c r="E169" s="9">
        <v>29355</v>
      </c>
      <c r="F169">
        <f>VLOOKUP(A169,CATMUN!$B$2:$G$1123,6,0)</f>
        <v>14</v>
      </c>
    </row>
    <row r="170" spans="1:6" x14ac:dyDescent="0.2">
      <c r="A170" s="9">
        <v>13440</v>
      </c>
      <c r="B170" s="9" t="s">
        <v>1261</v>
      </c>
      <c r="C170" s="9" t="s">
        <v>1242</v>
      </c>
      <c r="D170" s="265">
        <v>2020</v>
      </c>
      <c r="E170" s="9">
        <v>11110</v>
      </c>
      <c r="F170">
        <f>VLOOKUP(A170,CATMUN!$B$2:$G$1123,6,0)</f>
        <v>9</v>
      </c>
    </row>
    <row r="171" spans="1:6" x14ac:dyDescent="0.2">
      <c r="A171" s="9">
        <v>13442</v>
      </c>
      <c r="B171" s="9" t="s">
        <v>1262</v>
      </c>
      <c r="C171" s="9" t="s">
        <v>1242</v>
      </c>
      <c r="D171" s="265">
        <v>2020</v>
      </c>
      <c r="E171" s="9">
        <v>48457</v>
      </c>
      <c r="F171">
        <f>VLOOKUP(A171,CATMUN!$B$2:$G$1123,6,0)</f>
        <v>14</v>
      </c>
    </row>
    <row r="172" spans="1:6" x14ac:dyDescent="0.2">
      <c r="A172" s="9">
        <v>13458</v>
      </c>
      <c r="B172" s="9" t="s">
        <v>1263</v>
      </c>
      <c r="C172" s="9" t="s">
        <v>1242</v>
      </c>
      <c r="D172" s="265">
        <v>2020</v>
      </c>
      <c r="E172" s="9">
        <v>17604</v>
      </c>
      <c r="F172">
        <f>VLOOKUP(A172,CATMUN!$B$2:$G$1123,6,0)</f>
        <v>15</v>
      </c>
    </row>
    <row r="173" spans="1:6" x14ac:dyDescent="0.2">
      <c r="A173" s="9">
        <v>13468</v>
      </c>
      <c r="B173" s="9" t="s">
        <v>1264</v>
      </c>
      <c r="C173" s="9" t="s">
        <v>1242</v>
      </c>
      <c r="D173" s="265">
        <v>2020</v>
      </c>
      <c r="E173" s="9">
        <v>46408</v>
      </c>
      <c r="F173">
        <f>VLOOKUP(A173,CATMUN!$B$2:$G$1123,6,0)</f>
        <v>14</v>
      </c>
    </row>
    <row r="174" spans="1:6" x14ac:dyDescent="0.2">
      <c r="A174" s="9">
        <v>13473</v>
      </c>
      <c r="B174" s="9" t="s">
        <v>1265</v>
      </c>
      <c r="C174" s="9" t="s">
        <v>1242</v>
      </c>
      <c r="D174" s="265">
        <v>2020</v>
      </c>
      <c r="E174" s="9">
        <v>23348</v>
      </c>
      <c r="F174">
        <f>VLOOKUP(A174,CATMUN!$B$2:$G$1123,6,0)</f>
        <v>15</v>
      </c>
    </row>
    <row r="175" spans="1:6" x14ac:dyDescent="0.2">
      <c r="A175" s="9">
        <v>13490</v>
      </c>
      <c r="B175" s="9" t="s">
        <v>1266</v>
      </c>
      <c r="C175" s="9" t="s">
        <v>1242</v>
      </c>
      <c r="D175" s="265">
        <v>2020</v>
      </c>
      <c r="E175" s="9">
        <v>9953</v>
      </c>
      <c r="F175">
        <f>VLOOKUP(A175,CATMUN!$B$2:$G$1123,6,0)</f>
        <v>15</v>
      </c>
    </row>
    <row r="176" spans="1:6" x14ac:dyDescent="0.2">
      <c r="A176" s="9">
        <v>13549</v>
      </c>
      <c r="B176" s="9" t="s">
        <v>1267</v>
      </c>
      <c r="C176" s="9" t="s">
        <v>1242</v>
      </c>
      <c r="D176" s="265">
        <v>2020</v>
      </c>
      <c r="E176" s="9">
        <v>24706</v>
      </c>
      <c r="F176">
        <f>VLOOKUP(A176,CATMUN!$B$2:$G$1123,6,0)</f>
        <v>15</v>
      </c>
    </row>
    <row r="177" spans="1:6" x14ac:dyDescent="0.2">
      <c r="A177" s="9">
        <v>13580</v>
      </c>
      <c r="B177" s="9" t="s">
        <v>1268</v>
      </c>
      <c r="C177" s="9" t="s">
        <v>1242</v>
      </c>
      <c r="D177" s="265">
        <v>2020</v>
      </c>
      <c r="E177" s="9">
        <v>7227</v>
      </c>
      <c r="F177">
        <f>VLOOKUP(A177,CATMUN!$B$2:$G$1123,6,0)</f>
        <v>14</v>
      </c>
    </row>
    <row r="178" spans="1:6" x14ac:dyDescent="0.2">
      <c r="A178" s="9">
        <v>13600</v>
      </c>
      <c r="B178" s="9" t="s">
        <v>1269</v>
      </c>
      <c r="C178" s="9" t="s">
        <v>1242</v>
      </c>
      <c r="D178" s="265">
        <v>2020</v>
      </c>
      <c r="E178" s="9">
        <v>10736</v>
      </c>
      <c r="F178">
        <f>VLOOKUP(A178,CATMUN!$B$2:$G$1123,6,0)</f>
        <v>15</v>
      </c>
    </row>
    <row r="179" spans="1:6" x14ac:dyDescent="0.2">
      <c r="A179" s="9">
        <v>13620</v>
      </c>
      <c r="B179" s="9" t="s">
        <v>1270</v>
      </c>
      <c r="C179" s="9" t="s">
        <v>1242</v>
      </c>
      <c r="D179" s="265">
        <v>2020</v>
      </c>
      <c r="E179" s="9">
        <v>8569</v>
      </c>
      <c r="F179">
        <f>VLOOKUP(A179,CATMUN!$B$2:$G$1123,6,0)</f>
        <v>7</v>
      </c>
    </row>
    <row r="180" spans="1:6" x14ac:dyDescent="0.2">
      <c r="A180" s="9">
        <v>13647</v>
      </c>
      <c r="B180" s="9" t="s">
        <v>1271</v>
      </c>
      <c r="C180" s="9" t="s">
        <v>1242</v>
      </c>
      <c r="D180" s="265">
        <v>2020</v>
      </c>
      <c r="E180" s="9">
        <v>19128</v>
      </c>
      <c r="F180">
        <f>VLOOKUP(A180,CATMUN!$B$2:$G$1123,6,0)</f>
        <v>14</v>
      </c>
    </row>
    <row r="181" spans="1:6" x14ac:dyDescent="0.2">
      <c r="A181" s="9">
        <v>13650</v>
      </c>
      <c r="B181" s="9" t="s">
        <v>1272</v>
      </c>
      <c r="C181" s="9" t="s">
        <v>1242</v>
      </c>
      <c r="D181" s="265">
        <v>2020</v>
      </c>
      <c r="E181" s="9">
        <v>13025</v>
      </c>
      <c r="F181">
        <f>VLOOKUP(A181,CATMUN!$B$2:$G$1123,6,0)</f>
        <v>15</v>
      </c>
    </row>
    <row r="182" spans="1:6" x14ac:dyDescent="0.2">
      <c r="A182" s="9">
        <v>13654</v>
      </c>
      <c r="B182" s="9" t="s">
        <v>1273</v>
      </c>
      <c r="C182" s="9" t="s">
        <v>1242</v>
      </c>
      <c r="D182" s="265">
        <v>2020</v>
      </c>
      <c r="E182" s="9">
        <v>24552</v>
      </c>
      <c r="F182">
        <f>VLOOKUP(A182,CATMUN!$B$2:$G$1123,6,0)</f>
        <v>15</v>
      </c>
    </row>
    <row r="183" spans="1:6" x14ac:dyDescent="0.2">
      <c r="A183" s="9">
        <v>13655</v>
      </c>
      <c r="B183" s="9" t="s">
        <v>1274</v>
      </c>
      <c r="C183" s="9" t="s">
        <v>1242</v>
      </c>
      <c r="D183" s="265">
        <v>2020</v>
      </c>
      <c r="E183" s="9">
        <v>10643</v>
      </c>
      <c r="F183">
        <f>VLOOKUP(A183,CATMUN!$B$2:$G$1123,6,0)</f>
        <v>15</v>
      </c>
    </row>
    <row r="184" spans="1:6" x14ac:dyDescent="0.2">
      <c r="A184" s="9">
        <v>13657</v>
      </c>
      <c r="B184" s="9" t="s">
        <v>1275</v>
      </c>
      <c r="C184" s="9" t="s">
        <v>1242</v>
      </c>
      <c r="D184" s="265">
        <v>2020</v>
      </c>
      <c r="E184" s="9">
        <v>38529</v>
      </c>
      <c r="F184">
        <f>VLOOKUP(A184,CATMUN!$B$2:$G$1123,6,0)</f>
        <v>14</v>
      </c>
    </row>
    <row r="185" spans="1:6" x14ac:dyDescent="0.2">
      <c r="A185" s="9">
        <v>13667</v>
      </c>
      <c r="B185" s="9" t="s">
        <v>1276</v>
      </c>
      <c r="C185" s="9" t="s">
        <v>1242</v>
      </c>
      <c r="D185" s="265">
        <v>2020</v>
      </c>
      <c r="E185" s="9">
        <v>14897</v>
      </c>
      <c r="F185">
        <f>VLOOKUP(A185,CATMUN!$B$2:$G$1123,6,0)</f>
        <v>15</v>
      </c>
    </row>
    <row r="186" spans="1:6" x14ac:dyDescent="0.2">
      <c r="A186" s="9">
        <v>13670</v>
      </c>
      <c r="B186" s="9" t="s">
        <v>1277</v>
      </c>
      <c r="C186" s="9" t="s">
        <v>1242</v>
      </c>
      <c r="D186" s="265">
        <v>2020</v>
      </c>
      <c r="E186" s="9">
        <v>28741</v>
      </c>
      <c r="F186">
        <f>VLOOKUP(A186,CATMUN!$B$2:$G$1123,6,0)</f>
        <v>14</v>
      </c>
    </row>
    <row r="187" spans="1:6" x14ac:dyDescent="0.2">
      <c r="A187" s="9">
        <v>13673</v>
      </c>
      <c r="B187" s="9" t="s">
        <v>1278</v>
      </c>
      <c r="C187" s="9" t="s">
        <v>1242</v>
      </c>
      <c r="D187" s="265">
        <v>2020</v>
      </c>
      <c r="E187" s="9">
        <v>14948</v>
      </c>
      <c r="F187">
        <f>VLOOKUP(A187,CATMUN!$B$2:$G$1123,6,0)</f>
        <v>14</v>
      </c>
    </row>
    <row r="188" spans="1:6" x14ac:dyDescent="0.2">
      <c r="A188" s="9">
        <v>13683</v>
      </c>
      <c r="B188" s="9" t="s">
        <v>1279</v>
      </c>
      <c r="C188" s="9" t="s">
        <v>1242</v>
      </c>
      <c r="D188" s="265">
        <v>2020</v>
      </c>
      <c r="E188" s="9">
        <v>22409</v>
      </c>
      <c r="F188">
        <f>VLOOKUP(A188,CATMUN!$B$2:$G$1123,6,0)</f>
        <v>14</v>
      </c>
    </row>
    <row r="189" spans="1:6" x14ac:dyDescent="0.2">
      <c r="A189" s="9">
        <v>13688</v>
      </c>
      <c r="B189" s="9" t="s">
        <v>1280</v>
      </c>
      <c r="C189" s="9" t="s">
        <v>1242</v>
      </c>
      <c r="D189" s="265">
        <v>2020</v>
      </c>
      <c r="E189" s="9">
        <v>34568</v>
      </c>
      <c r="F189">
        <f>VLOOKUP(A189,CATMUN!$B$2:$G$1123,6,0)</f>
        <v>15</v>
      </c>
    </row>
    <row r="190" spans="1:6" x14ac:dyDescent="0.2">
      <c r="A190" s="9">
        <v>13744</v>
      </c>
      <c r="B190" s="9" t="s">
        <v>1281</v>
      </c>
      <c r="C190" s="9" t="s">
        <v>1242</v>
      </c>
      <c r="D190" s="265">
        <v>2020</v>
      </c>
      <c r="E190" s="9">
        <v>19143</v>
      </c>
      <c r="F190">
        <f>VLOOKUP(A190,CATMUN!$B$2:$G$1123,6,0)</f>
        <v>15</v>
      </c>
    </row>
    <row r="191" spans="1:6" x14ac:dyDescent="0.2">
      <c r="A191" s="9">
        <v>13760</v>
      </c>
      <c r="B191" s="9" t="s">
        <v>1282</v>
      </c>
      <c r="C191" s="9" t="s">
        <v>1242</v>
      </c>
      <c r="D191" s="265">
        <v>2020</v>
      </c>
      <c r="E191" s="9">
        <v>10839</v>
      </c>
      <c r="F191">
        <f>VLOOKUP(A191,CATMUN!$B$2:$G$1123,6,0)</f>
        <v>14</v>
      </c>
    </row>
    <row r="192" spans="1:6" x14ac:dyDescent="0.2">
      <c r="A192" s="9">
        <v>13780</v>
      </c>
      <c r="B192" s="9" t="s">
        <v>1283</v>
      </c>
      <c r="C192" s="9" t="s">
        <v>1242</v>
      </c>
      <c r="D192" s="265">
        <v>2020</v>
      </c>
      <c r="E192" s="9">
        <v>13181</v>
      </c>
      <c r="F192">
        <f>VLOOKUP(A192,CATMUN!$B$2:$G$1123,6,0)</f>
        <v>15</v>
      </c>
    </row>
    <row r="193" spans="1:6" x14ac:dyDescent="0.2">
      <c r="A193" s="9">
        <v>13810</v>
      </c>
      <c r="B193" s="9" t="s">
        <v>1284</v>
      </c>
      <c r="C193" s="9" t="s">
        <v>1242</v>
      </c>
      <c r="D193" s="265">
        <v>2020</v>
      </c>
      <c r="E193" s="9">
        <v>19034</v>
      </c>
      <c r="F193">
        <f>VLOOKUP(A193,CATMUN!$B$2:$G$1123,6,0)</f>
        <v>15</v>
      </c>
    </row>
    <row r="194" spans="1:6" x14ac:dyDescent="0.2">
      <c r="A194" s="9">
        <v>13836</v>
      </c>
      <c r="B194" s="9" t="s">
        <v>1285</v>
      </c>
      <c r="C194" s="9" t="s">
        <v>1242</v>
      </c>
      <c r="D194" s="265">
        <v>2020</v>
      </c>
      <c r="E194" s="9">
        <v>113440</v>
      </c>
      <c r="F194">
        <f>VLOOKUP(A194,CATMUN!$B$2:$G$1123,6,0)</f>
        <v>3</v>
      </c>
    </row>
    <row r="195" spans="1:6" x14ac:dyDescent="0.2">
      <c r="A195" s="9">
        <v>13838</v>
      </c>
      <c r="B195" s="9" t="s">
        <v>1286</v>
      </c>
      <c r="C195" s="9" t="s">
        <v>1242</v>
      </c>
      <c r="D195" s="265">
        <v>2020</v>
      </c>
      <c r="E195" s="9">
        <v>17412</v>
      </c>
      <c r="F195">
        <f>VLOOKUP(A195,CATMUN!$B$2:$G$1123,6,0)</f>
        <v>14</v>
      </c>
    </row>
    <row r="196" spans="1:6" x14ac:dyDescent="0.2">
      <c r="A196" s="9">
        <v>13873</v>
      </c>
      <c r="B196" s="9" t="s">
        <v>1287</v>
      </c>
      <c r="C196" s="9" t="s">
        <v>1242</v>
      </c>
      <c r="D196" s="265">
        <v>2020</v>
      </c>
      <c r="E196" s="9">
        <v>25231</v>
      </c>
      <c r="F196">
        <f>VLOOKUP(A196,CATMUN!$B$2:$G$1123,6,0)</f>
        <v>14</v>
      </c>
    </row>
    <row r="197" spans="1:6" x14ac:dyDescent="0.2">
      <c r="A197" s="9">
        <v>13894</v>
      </c>
      <c r="B197" s="9" t="s">
        <v>1288</v>
      </c>
      <c r="C197" s="9" t="s">
        <v>1242</v>
      </c>
      <c r="D197" s="265">
        <v>2020</v>
      </c>
      <c r="E197" s="9">
        <v>12322</v>
      </c>
      <c r="F197">
        <f>VLOOKUP(A197,CATMUN!$B$2:$G$1123,6,0)</f>
        <v>15</v>
      </c>
    </row>
    <row r="198" spans="1:6" x14ac:dyDescent="0.2">
      <c r="A198" s="9">
        <v>15001</v>
      </c>
      <c r="B198" s="9" t="s">
        <v>1290</v>
      </c>
      <c r="C198" s="9" t="s">
        <v>1289</v>
      </c>
      <c r="D198" s="265">
        <v>2020</v>
      </c>
      <c r="E198" s="9">
        <v>179263</v>
      </c>
      <c r="F198">
        <f>VLOOKUP(A198,CATMUN!$B$2:$G$1123,6,0)</f>
        <v>4</v>
      </c>
    </row>
    <row r="199" spans="1:6" x14ac:dyDescent="0.2">
      <c r="A199" s="9">
        <v>15022</v>
      </c>
      <c r="B199" s="9" t="s">
        <v>1291</v>
      </c>
      <c r="C199" s="9" t="s">
        <v>1289</v>
      </c>
      <c r="D199" s="265">
        <v>2020</v>
      </c>
      <c r="E199" s="9">
        <v>1807</v>
      </c>
      <c r="F199">
        <f>VLOOKUP(A199,CATMUN!$B$2:$G$1123,6,0)</f>
        <v>15</v>
      </c>
    </row>
    <row r="200" spans="1:6" x14ac:dyDescent="0.2">
      <c r="A200" s="9">
        <v>15047</v>
      </c>
      <c r="B200" s="9" t="s">
        <v>1292</v>
      </c>
      <c r="C200" s="9" t="s">
        <v>1289</v>
      </c>
      <c r="D200" s="265">
        <v>2020</v>
      </c>
      <c r="E200" s="9">
        <v>15546</v>
      </c>
      <c r="F200">
        <f>VLOOKUP(A200,CATMUN!$B$2:$G$1123,6,0)</f>
        <v>9</v>
      </c>
    </row>
    <row r="201" spans="1:6" x14ac:dyDescent="0.2">
      <c r="A201" s="9">
        <v>15051</v>
      </c>
      <c r="B201" s="9" t="s">
        <v>1293</v>
      </c>
      <c r="C201" s="9" t="s">
        <v>1289</v>
      </c>
      <c r="D201" s="265">
        <v>2020</v>
      </c>
      <c r="E201" s="9">
        <v>5978</v>
      </c>
      <c r="F201">
        <f>VLOOKUP(A201,CATMUN!$B$2:$G$1123,6,0)</f>
        <v>15</v>
      </c>
    </row>
    <row r="202" spans="1:6" x14ac:dyDescent="0.2">
      <c r="A202" s="9">
        <v>15087</v>
      </c>
      <c r="B202" s="9" t="s">
        <v>1294</v>
      </c>
      <c r="C202" s="9" t="s">
        <v>1289</v>
      </c>
      <c r="D202" s="265">
        <v>2020</v>
      </c>
      <c r="E202" s="9">
        <v>7532</v>
      </c>
      <c r="F202">
        <f>VLOOKUP(A202,CATMUN!$B$2:$G$1123,6,0)</f>
        <v>14</v>
      </c>
    </row>
    <row r="203" spans="1:6" x14ac:dyDescent="0.2">
      <c r="A203" s="9">
        <v>15090</v>
      </c>
      <c r="B203" s="9" t="s">
        <v>1295</v>
      </c>
      <c r="C203" s="9" t="s">
        <v>1289</v>
      </c>
      <c r="D203" s="265">
        <v>2020</v>
      </c>
      <c r="E203" s="9">
        <v>1582</v>
      </c>
      <c r="F203">
        <f>VLOOKUP(A203,CATMUN!$B$2:$G$1123,6,0)</f>
        <v>15</v>
      </c>
    </row>
    <row r="204" spans="1:6" x14ac:dyDescent="0.2">
      <c r="A204" s="9">
        <v>15092</v>
      </c>
      <c r="B204" s="9" t="s">
        <v>1296</v>
      </c>
      <c r="C204" s="9" t="s">
        <v>1289</v>
      </c>
      <c r="D204" s="265">
        <v>2020</v>
      </c>
      <c r="E204" s="9">
        <v>1935</v>
      </c>
      <c r="F204">
        <f>VLOOKUP(A204,CATMUN!$B$2:$G$1123,6,0)</f>
        <v>15</v>
      </c>
    </row>
    <row r="205" spans="1:6" x14ac:dyDescent="0.2">
      <c r="A205" s="9">
        <v>15097</v>
      </c>
      <c r="B205" s="9" t="s">
        <v>1297</v>
      </c>
      <c r="C205" s="9" t="s">
        <v>1289</v>
      </c>
      <c r="D205" s="265">
        <v>2020</v>
      </c>
      <c r="E205" s="9">
        <v>4797</v>
      </c>
      <c r="F205">
        <f>VLOOKUP(A205,CATMUN!$B$2:$G$1123,6,0)</f>
        <v>15</v>
      </c>
    </row>
    <row r="206" spans="1:6" x14ac:dyDescent="0.2">
      <c r="A206" s="9">
        <v>15104</v>
      </c>
      <c r="B206" s="9" t="s">
        <v>1289</v>
      </c>
      <c r="C206" s="9" t="s">
        <v>1289</v>
      </c>
      <c r="D206" s="265">
        <v>2020</v>
      </c>
      <c r="E206" s="9">
        <v>5118</v>
      </c>
      <c r="F206">
        <f>VLOOKUP(A206,CATMUN!$B$2:$G$1123,6,0)</f>
        <v>15</v>
      </c>
    </row>
    <row r="207" spans="1:6" x14ac:dyDescent="0.2">
      <c r="A207" s="9">
        <v>15106</v>
      </c>
      <c r="B207" s="9" t="s">
        <v>1298</v>
      </c>
      <c r="C207" s="9" t="s">
        <v>1289</v>
      </c>
      <c r="D207" s="265">
        <v>2020</v>
      </c>
      <c r="E207" s="9">
        <v>2163</v>
      </c>
      <c r="F207">
        <f>VLOOKUP(A207,CATMUN!$B$2:$G$1123,6,0)</f>
        <v>15</v>
      </c>
    </row>
    <row r="208" spans="1:6" x14ac:dyDescent="0.2">
      <c r="A208" s="9">
        <v>15109</v>
      </c>
      <c r="B208" s="9" t="s">
        <v>1299</v>
      </c>
      <c r="C208" s="9" t="s">
        <v>1289</v>
      </c>
      <c r="D208" s="265">
        <v>2020</v>
      </c>
      <c r="E208" s="9">
        <v>4396</v>
      </c>
      <c r="F208">
        <f>VLOOKUP(A208,CATMUN!$B$2:$G$1123,6,0)</f>
        <v>15</v>
      </c>
    </row>
    <row r="209" spans="1:6" x14ac:dyDescent="0.2">
      <c r="A209" s="9">
        <v>15114</v>
      </c>
      <c r="B209" s="9" t="s">
        <v>1300</v>
      </c>
      <c r="C209" s="9" t="s">
        <v>1289</v>
      </c>
      <c r="D209" s="265">
        <v>2020</v>
      </c>
      <c r="E209" s="9">
        <v>1153</v>
      </c>
      <c r="F209">
        <f>VLOOKUP(A209,CATMUN!$B$2:$G$1123,6,0)</f>
        <v>14</v>
      </c>
    </row>
    <row r="210" spans="1:6" x14ac:dyDescent="0.2">
      <c r="A210" s="9">
        <v>15131</v>
      </c>
      <c r="B210" s="9" t="s">
        <v>1301</v>
      </c>
      <c r="C210" s="9" t="s">
        <v>1289</v>
      </c>
      <c r="D210" s="265">
        <v>2020</v>
      </c>
      <c r="E210" s="9">
        <v>3126</v>
      </c>
      <c r="F210">
        <f>VLOOKUP(A210,CATMUN!$B$2:$G$1123,6,0)</f>
        <v>15</v>
      </c>
    </row>
    <row r="211" spans="1:6" x14ac:dyDescent="0.2">
      <c r="A211" s="9">
        <v>15135</v>
      </c>
      <c r="B211" s="9" t="s">
        <v>1302</v>
      </c>
      <c r="C211" s="9" t="s">
        <v>1289</v>
      </c>
      <c r="D211" s="265">
        <v>2020</v>
      </c>
      <c r="E211" s="9">
        <v>3061</v>
      </c>
      <c r="F211">
        <f>VLOOKUP(A211,CATMUN!$B$2:$G$1123,6,0)</f>
        <v>15</v>
      </c>
    </row>
    <row r="212" spans="1:6" x14ac:dyDescent="0.2">
      <c r="A212" s="9">
        <v>15162</v>
      </c>
      <c r="B212" s="9" t="s">
        <v>1303</v>
      </c>
      <c r="C212" s="9" t="s">
        <v>1289</v>
      </c>
      <c r="D212" s="265">
        <v>2020</v>
      </c>
      <c r="E212" s="9">
        <v>3706</v>
      </c>
      <c r="F212">
        <f>VLOOKUP(A212,CATMUN!$B$2:$G$1123,6,0)</f>
        <v>14</v>
      </c>
    </row>
    <row r="213" spans="1:6" x14ac:dyDescent="0.2">
      <c r="A213" s="9">
        <v>15172</v>
      </c>
      <c r="B213" s="9" t="s">
        <v>1304</v>
      </c>
      <c r="C213" s="9" t="s">
        <v>1289</v>
      </c>
      <c r="D213" s="265">
        <v>2020</v>
      </c>
      <c r="E213" s="9">
        <v>3194</v>
      </c>
      <c r="F213">
        <f>VLOOKUP(A213,CATMUN!$B$2:$G$1123,6,0)</f>
        <v>15</v>
      </c>
    </row>
    <row r="214" spans="1:6" x14ac:dyDescent="0.2">
      <c r="A214" s="9">
        <v>15176</v>
      </c>
      <c r="B214" s="9" t="s">
        <v>1305</v>
      </c>
      <c r="C214" s="9" t="s">
        <v>1289</v>
      </c>
      <c r="D214" s="265">
        <v>2020</v>
      </c>
      <c r="E214" s="9">
        <v>57935</v>
      </c>
      <c r="F214">
        <f>VLOOKUP(A214,CATMUN!$B$2:$G$1123,6,0)</f>
        <v>14</v>
      </c>
    </row>
    <row r="215" spans="1:6" x14ac:dyDescent="0.2">
      <c r="A215" s="9">
        <v>15180</v>
      </c>
      <c r="B215" s="9" t="s">
        <v>1306</v>
      </c>
      <c r="C215" s="9" t="s">
        <v>1289</v>
      </c>
      <c r="D215" s="265">
        <v>2020</v>
      </c>
      <c r="E215" s="9">
        <v>3887</v>
      </c>
      <c r="F215">
        <f>VLOOKUP(A215,CATMUN!$B$2:$G$1123,6,0)</f>
        <v>15</v>
      </c>
    </row>
    <row r="216" spans="1:6" x14ac:dyDescent="0.2">
      <c r="A216" s="9">
        <v>15183</v>
      </c>
      <c r="B216" s="9" t="s">
        <v>1307</v>
      </c>
      <c r="C216" s="9" t="s">
        <v>1289</v>
      </c>
      <c r="D216" s="265">
        <v>2020</v>
      </c>
      <c r="E216" s="9">
        <v>7793</v>
      </c>
      <c r="F216">
        <f>VLOOKUP(A216,CATMUN!$B$2:$G$1123,6,0)</f>
        <v>15</v>
      </c>
    </row>
    <row r="217" spans="1:6" x14ac:dyDescent="0.2">
      <c r="A217" s="9">
        <v>15185</v>
      </c>
      <c r="B217" s="9" t="s">
        <v>1308</v>
      </c>
      <c r="C217" s="9" t="s">
        <v>1289</v>
      </c>
      <c r="D217" s="265">
        <v>2020</v>
      </c>
      <c r="E217" s="9">
        <v>5865</v>
      </c>
      <c r="F217">
        <f>VLOOKUP(A217,CATMUN!$B$2:$G$1123,6,0)</f>
        <v>15</v>
      </c>
    </row>
    <row r="218" spans="1:6" x14ac:dyDescent="0.2">
      <c r="A218" s="9">
        <v>15187</v>
      </c>
      <c r="B218" s="9" t="s">
        <v>1309</v>
      </c>
      <c r="C218" s="9" t="s">
        <v>1289</v>
      </c>
      <c r="D218" s="265">
        <v>2020</v>
      </c>
      <c r="E218" s="9">
        <v>2834</v>
      </c>
      <c r="F218">
        <f>VLOOKUP(A218,CATMUN!$B$2:$G$1123,6,0)</f>
        <v>14</v>
      </c>
    </row>
    <row r="219" spans="1:6" x14ac:dyDescent="0.2">
      <c r="A219" s="9">
        <v>15189</v>
      </c>
      <c r="B219" s="9" t="s">
        <v>1310</v>
      </c>
      <c r="C219" s="9" t="s">
        <v>1289</v>
      </c>
      <c r="D219" s="265">
        <v>2020</v>
      </c>
      <c r="E219" s="9">
        <v>4655</v>
      </c>
      <c r="F219">
        <f>VLOOKUP(A219,CATMUN!$B$2:$G$1123,6,0)</f>
        <v>15</v>
      </c>
    </row>
    <row r="220" spans="1:6" x14ac:dyDescent="0.2">
      <c r="A220" s="9">
        <v>15204</v>
      </c>
      <c r="B220" s="9" t="s">
        <v>1311</v>
      </c>
      <c r="C220" s="9" t="s">
        <v>1289</v>
      </c>
      <c r="D220" s="265">
        <v>2020</v>
      </c>
      <c r="E220" s="9">
        <v>13280</v>
      </c>
      <c r="F220">
        <f>VLOOKUP(A220,CATMUN!$B$2:$G$1123,6,0)</f>
        <v>14</v>
      </c>
    </row>
    <row r="221" spans="1:6" x14ac:dyDescent="0.2">
      <c r="A221" s="9">
        <v>15212</v>
      </c>
      <c r="B221" s="9" t="s">
        <v>1312</v>
      </c>
      <c r="C221" s="9" t="s">
        <v>1289</v>
      </c>
      <c r="D221" s="265">
        <v>2020</v>
      </c>
      <c r="E221" s="9">
        <v>3571</v>
      </c>
      <c r="F221">
        <f>VLOOKUP(A221,CATMUN!$B$2:$G$1123,6,0)</f>
        <v>15</v>
      </c>
    </row>
    <row r="222" spans="1:6" x14ac:dyDescent="0.2">
      <c r="A222" s="9">
        <v>15215</v>
      </c>
      <c r="B222" s="9" t="s">
        <v>1313</v>
      </c>
      <c r="C222" s="9" t="s">
        <v>1289</v>
      </c>
      <c r="D222" s="265">
        <v>2020</v>
      </c>
      <c r="E222" s="9">
        <v>2545</v>
      </c>
      <c r="F222">
        <f>VLOOKUP(A222,CATMUN!$B$2:$G$1123,6,0)</f>
        <v>14</v>
      </c>
    </row>
    <row r="223" spans="1:6" x14ac:dyDescent="0.2">
      <c r="A223" s="9">
        <v>15218</v>
      </c>
      <c r="B223" s="9" t="s">
        <v>1314</v>
      </c>
      <c r="C223" s="9" t="s">
        <v>1289</v>
      </c>
      <c r="D223" s="265">
        <v>2020</v>
      </c>
      <c r="E223" s="9">
        <v>2702</v>
      </c>
      <c r="F223">
        <f>VLOOKUP(A223,CATMUN!$B$2:$G$1123,6,0)</f>
        <v>15</v>
      </c>
    </row>
    <row r="224" spans="1:6" x14ac:dyDescent="0.2">
      <c r="A224" s="9">
        <v>15223</v>
      </c>
      <c r="B224" s="9" t="s">
        <v>1315</v>
      </c>
      <c r="C224" s="9" t="s">
        <v>1289</v>
      </c>
      <c r="D224" s="265">
        <v>2020</v>
      </c>
      <c r="E224" s="9">
        <v>10750</v>
      </c>
      <c r="F224">
        <f>VLOOKUP(A224,CATMUN!$B$2:$G$1123,6,0)</f>
        <v>15</v>
      </c>
    </row>
    <row r="225" spans="1:6" x14ac:dyDescent="0.2">
      <c r="A225" s="9">
        <v>15224</v>
      </c>
      <c r="B225" s="9" t="s">
        <v>1316</v>
      </c>
      <c r="C225" s="9" t="s">
        <v>1289</v>
      </c>
      <c r="D225" s="265">
        <v>2020</v>
      </c>
      <c r="E225" s="9">
        <v>3787</v>
      </c>
      <c r="F225">
        <f>VLOOKUP(A225,CATMUN!$B$2:$G$1123,6,0)</f>
        <v>14</v>
      </c>
    </row>
    <row r="226" spans="1:6" x14ac:dyDescent="0.2">
      <c r="A226" s="9">
        <v>15226</v>
      </c>
      <c r="B226" s="9" t="s">
        <v>1317</v>
      </c>
      <c r="C226" s="9" t="s">
        <v>1289</v>
      </c>
      <c r="D226" s="265">
        <v>2020</v>
      </c>
      <c r="E226" s="9">
        <v>1810</v>
      </c>
      <c r="F226">
        <f>VLOOKUP(A226,CATMUN!$B$2:$G$1123,6,0)</f>
        <v>8</v>
      </c>
    </row>
    <row r="227" spans="1:6" x14ac:dyDescent="0.2">
      <c r="A227" s="9">
        <v>15232</v>
      </c>
      <c r="B227" s="9" t="s">
        <v>1318</v>
      </c>
      <c r="C227" s="9" t="s">
        <v>1289</v>
      </c>
      <c r="D227" s="265">
        <v>2020</v>
      </c>
      <c r="E227" s="9">
        <v>4744</v>
      </c>
      <c r="F227">
        <f>VLOOKUP(A227,CATMUN!$B$2:$G$1123,6,0)</f>
        <v>15</v>
      </c>
    </row>
    <row r="228" spans="1:6" x14ac:dyDescent="0.2">
      <c r="A228" s="9">
        <v>15236</v>
      </c>
      <c r="B228" s="9" t="s">
        <v>1319</v>
      </c>
      <c r="C228" s="9" t="s">
        <v>1289</v>
      </c>
      <c r="D228" s="265">
        <v>2020</v>
      </c>
      <c r="E228" s="9">
        <v>2526</v>
      </c>
      <c r="F228">
        <f>VLOOKUP(A228,CATMUN!$B$2:$G$1123,6,0)</f>
        <v>15</v>
      </c>
    </row>
    <row r="229" spans="1:6" x14ac:dyDescent="0.2">
      <c r="A229" s="9">
        <v>15238</v>
      </c>
      <c r="B229" s="9" t="s">
        <v>1320</v>
      </c>
      <c r="C229" s="9" t="s">
        <v>1289</v>
      </c>
      <c r="D229" s="265">
        <v>2020</v>
      </c>
      <c r="E229" s="9">
        <v>126670</v>
      </c>
      <c r="F229">
        <f>VLOOKUP(A229,CATMUN!$B$2:$G$1123,6,0)</f>
        <v>13</v>
      </c>
    </row>
    <row r="230" spans="1:6" x14ac:dyDescent="0.2">
      <c r="A230" s="9">
        <v>15244</v>
      </c>
      <c r="B230" s="9" t="s">
        <v>1321</v>
      </c>
      <c r="C230" s="9" t="s">
        <v>1289</v>
      </c>
      <c r="D230" s="265">
        <v>2020</v>
      </c>
      <c r="E230" s="9">
        <v>4115</v>
      </c>
      <c r="F230">
        <f>VLOOKUP(A230,CATMUN!$B$2:$G$1123,6,0)</f>
        <v>15</v>
      </c>
    </row>
    <row r="231" spans="1:6" x14ac:dyDescent="0.2">
      <c r="A231" s="9">
        <v>15248</v>
      </c>
      <c r="B231" s="9" t="s">
        <v>1322</v>
      </c>
      <c r="C231" s="9" t="s">
        <v>1289</v>
      </c>
      <c r="D231" s="265">
        <v>2020</v>
      </c>
      <c r="E231" s="9">
        <v>3054</v>
      </c>
      <c r="F231">
        <f>VLOOKUP(A231,CATMUN!$B$2:$G$1123,6,0)</f>
        <v>14</v>
      </c>
    </row>
    <row r="232" spans="1:6" x14ac:dyDescent="0.2">
      <c r="A232" s="9">
        <v>15272</v>
      </c>
      <c r="B232" s="9" t="s">
        <v>1323</v>
      </c>
      <c r="C232" s="9" t="s">
        <v>1289</v>
      </c>
      <c r="D232" s="265">
        <v>2020</v>
      </c>
      <c r="E232" s="9">
        <v>6802</v>
      </c>
      <c r="F232">
        <f>VLOOKUP(A232,CATMUN!$B$2:$G$1123,6,0)</f>
        <v>14</v>
      </c>
    </row>
    <row r="233" spans="1:6" x14ac:dyDescent="0.2">
      <c r="A233" s="9">
        <v>15276</v>
      </c>
      <c r="B233" s="9" t="s">
        <v>1324</v>
      </c>
      <c r="C233" s="9" t="s">
        <v>1289</v>
      </c>
      <c r="D233" s="265">
        <v>2020</v>
      </c>
      <c r="E233" s="9">
        <v>3231</v>
      </c>
      <c r="F233">
        <f>VLOOKUP(A233,CATMUN!$B$2:$G$1123,6,0)</f>
        <v>15</v>
      </c>
    </row>
    <row r="234" spans="1:6" x14ac:dyDescent="0.2">
      <c r="A234" s="9">
        <v>15293</v>
      </c>
      <c r="B234" s="9" t="s">
        <v>1325</v>
      </c>
      <c r="C234" s="9" t="s">
        <v>1289</v>
      </c>
      <c r="D234" s="265">
        <v>2020</v>
      </c>
      <c r="E234" s="9">
        <v>2778</v>
      </c>
      <c r="F234">
        <f>VLOOKUP(A234,CATMUN!$B$2:$G$1123,6,0)</f>
        <v>15</v>
      </c>
    </row>
    <row r="235" spans="1:6" x14ac:dyDescent="0.2">
      <c r="A235" s="9">
        <v>15296</v>
      </c>
      <c r="B235" s="9" t="s">
        <v>1326</v>
      </c>
      <c r="C235" s="9" t="s">
        <v>1289</v>
      </c>
      <c r="D235" s="265">
        <v>2020</v>
      </c>
      <c r="E235" s="9">
        <v>4851</v>
      </c>
      <c r="F235">
        <f>VLOOKUP(A235,CATMUN!$B$2:$G$1123,6,0)</f>
        <v>15</v>
      </c>
    </row>
    <row r="236" spans="1:6" x14ac:dyDescent="0.2">
      <c r="A236" s="9">
        <v>15299</v>
      </c>
      <c r="B236" s="9" t="s">
        <v>1327</v>
      </c>
      <c r="C236" s="9" t="s">
        <v>1289</v>
      </c>
      <c r="D236" s="265">
        <v>2020</v>
      </c>
      <c r="E236" s="9">
        <v>18322</v>
      </c>
      <c r="F236">
        <f>VLOOKUP(A236,CATMUN!$B$2:$G$1123,6,0)</f>
        <v>14</v>
      </c>
    </row>
    <row r="237" spans="1:6" x14ac:dyDescent="0.2">
      <c r="A237" s="9">
        <v>15317</v>
      </c>
      <c r="B237" s="9" t="s">
        <v>1328</v>
      </c>
      <c r="C237" s="9" t="s">
        <v>1289</v>
      </c>
      <c r="D237" s="265">
        <v>2020</v>
      </c>
      <c r="E237" s="9">
        <v>1834</v>
      </c>
      <c r="F237">
        <f>VLOOKUP(A237,CATMUN!$B$2:$G$1123,6,0)</f>
        <v>15</v>
      </c>
    </row>
    <row r="238" spans="1:6" x14ac:dyDescent="0.2">
      <c r="A238" s="9">
        <v>15322</v>
      </c>
      <c r="B238" s="9" t="s">
        <v>1329</v>
      </c>
      <c r="C238" s="9" t="s">
        <v>1289</v>
      </c>
      <c r="D238" s="265">
        <v>2020</v>
      </c>
      <c r="E238" s="9">
        <v>10904</v>
      </c>
      <c r="F238">
        <f>VLOOKUP(A238,CATMUN!$B$2:$G$1123,6,0)</f>
        <v>14</v>
      </c>
    </row>
    <row r="239" spans="1:6" x14ac:dyDescent="0.2">
      <c r="A239" s="9">
        <v>15325</v>
      </c>
      <c r="B239" s="9" t="s">
        <v>1330</v>
      </c>
      <c r="C239" s="9" t="s">
        <v>1289</v>
      </c>
      <c r="D239" s="265">
        <v>2020</v>
      </c>
      <c r="E239" s="9">
        <v>3391</v>
      </c>
      <c r="F239">
        <f>VLOOKUP(A239,CATMUN!$B$2:$G$1123,6,0)</f>
        <v>15</v>
      </c>
    </row>
    <row r="240" spans="1:6" x14ac:dyDescent="0.2">
      <c r="A240" s="9">
        <v>15332</v>
      </c>
      <c r="B240" s="9" t="s">
        <v>2306</v>
      </c>
      <c r="C240" s="9" t="s">
        <v>1289</v>
      </c>
      <c r="D240" s="265">
        <v>2020</v>
      </c>
      <c r="E240" s="9">
        <v>4301</v>
      </c>
      <c r="F240">
        <f>VLOOKUP(A240,CATMUN!$B$2:$G$1123,6,0)</f>
        <v>15</v>
      </c>
    </row>
    <row r="241" spans="1:6" x14ac:dyDescent="0.2">
      <c r="A241" s="9">
        <v>15362</v>
      </c>
      <c r="B241" s="9" t="s">
        <v>1332</v>
      </c>
      <c r="C241" s="9" t="s">
        <v>1289</v>
      </c>
      <c r="D241" s="265">
        <v>2020</v>
      </c>
      <c r="E241" s="9">
        <v>1995</v>
      </c>
      <c r="F241">
        <f>VLOOKUP(A241,CATMUN!$B$2:$G$1123,6,0)</f>
        <v>14</v>
      </c>
    </row>
    <row r="242" spans="1:6" x14ac:dyDescent="0.2">
      <c r="A242" s="9">
        <v>15367</v>
      </c>
      <c r="B242" s="9" t="s">
        <v>1333</v>
      </c>
      <c r="C242" s="9" t="s">
        <v>1289</v>
      </c>
      <c r="D242" s="265">
        <v>2020</v>
      </c>
      <c r="E242" s="9">
        <v>7338</v>
      </c>
      <c r="F242">
        <f>VLOOKUP(A242,CATMUN!$B$2:$G$1123,6,0)</f>
        <v>6</v>
      </c>
    </row>
    <row r="243" spans="1:6" x14ac:dyDescent="0.2">
      <c r="A243" s="9">
        <v>15368</v>
      </c>
      <c r="B243" s="9" t="s">
        <v>1334</v>
      </c>
      <c r="C243" s="9" t="s">
        <v>1289</v>
      </c>
      <c r="D243" s="265">
        <v>2020</v>
      </c>
      <c r="E243" s="9">
        <v>3889</v>
      </c>
      <c r="F243">
        <f>VLOOKUP(A243,CATMUN!$B$2:$G$1123,6,0)</f>
        <v>15</v>
      </c>
    </row>
    <row r="244" spans="1:6" x14ac:dyDescent="0.2">
      <c r="A244" s="9">
        <v>15377</v>
      </c>
      <c r="B244" s="9" t="s">
        <v>1335</v>
      </c>
      <c r="C244" s="9" t="s">
        <v>1289</v>
      </c>
      <c r="D244" s="265">
        <v>2020</v>
      </c>
      <c r="E244" s="9">
        <v>3493</v>
      </c>
      <c r="F244">
        <f>VLOOKUP(A244,CATMUN!$B$2:$G$1123,6,0)</f>
        <v>15</v>
      </c>
    </row>
    <row r="245" spans="1:6" x14ac:dyDescent="0.2">
      <c r="A245" s="9">
        <v>15380</v>
      </c>
      <c r="B245" s="9" t="s">
        <v>1336</v>
      </c>
      <c r="C245" s="9" t="s">
        <v>1289</v>
      </c>
      <c r="D245" s="265">
        <v>2020</v>
      </c>
      <c r="E245" s="9">
        <v>2691</v>
      </c>
      <c r="F245">
        <f>VLOOKUP(A245,CATMUN!$B$2:$G$1123,6,0)</f>
        <v>15</v>
      </c>
    </row>
    <row r="246" spans="1:6" x14ac:dyDescent="0.2">
      <c r="A246" s="9">
        <v>15401</v>
      </c>
      <c r="B246" s="9" t="s">
        <v>1337</v>
      </c>
      <c r="C246" s="9" t="s">
        <v>1289</v>
      </c>
      <c r="D246" s="265">
        <v>2020</v>
      </c>
      <c r="E246" s="9">
        <v>1117</v>
      </c>
      <c r="F246">
        <f>VLOOKUP(A246,CATMUN!$B$2:$G$1123,6,0)</f>
        <v>15</v>
      </c>
    </row>
    <row r="247" spans="1:6" x14ac:dyDescent="0.2">
      <c r="A247" s="9">
        <v>15403</v>
      </c>
      <c r="B247" s="9" t="s">
        <v>1338</v>
      </c>
      <c r="C247" s="9" t="s">
        <v>1289</v>
      </c>
      <c r="D247" s="265">
        <v>2020</v>
      </c>
      <c r="E247" s="9">
        <v>2730</v>
      </c>
      <c r="F247">
        <f>VLOOKUP(A247,CATMUN!$B$2:$G$1123,6,0)</f>
        <v>15</v>
      </c>
    </row>
    <row r="248" spans="1:6" x14ac:dyDescent="0.2">
      <c r="A248" s="9">
        <v>15407</v>
      </c>
      <c r="B248" s="9" t="s">
        <v>1339</v>
      </c>
      <c r="C248" s="9" t="s">
        <v>1289</v>
      </c>
      <c r="D248" s="265">
        <v>2020</v>
      </c>
      <c r="E248" s="9">
        <v>16973</v>
      </c>
      <c r="F248">
        <f>VLOOKUP(A248,CATMUN!$B$2:$G$1123,6,0)</f>
        <v>14</v>
      </c>
    </row>
    <row r="249" spans="1:6" x14ac:dyDescent="0.2">
      <c r="A249" s="9">
        <v>15425</v>
      </c>
      <c r="B249" s="9" t="s">
        <v>1340</v>
      </c>
      <c r="C249" s="9" t="s">
        <v>1289</v>
      </c>
      <c r="D249" s="265">
        <v>2020</v>
      </c>
      <c r="E249" s="9">
        <v>5072</v>
      </c>
      <c r="F249">
        <f>VLOOKUP(A249,CATMUN!$B$2:$G$1123,6,0)</f>
        <v>15</v>
      </c>
    </row>
    <row r="250" spans="1:6" x14ac:dyDescent="0.2">
      <c r="A250" s="9">
        <v>15442</v>
      </c>
      <c r="B250" s="9" t="s">
        <v>1341</v>
      </c>
      <c r="C250" s="9" t="s">
        <v>1289</v>
      </c>
      <c r="D250" s="265">
        <v>2020</v>
      </c>
      <c r="E250" s="9">
        <v>5683</v>
      </c>
      <c r="F250">
        <f>VLOOKUP(A250,CATMUN!$B$2:$G$1123,6,0)</f>
        <v>15</v>
      </c>
    </row>
    <row r="251" spans="1:6" x14ac:dyDescent="0.2">
      <c r="A251" s="9">
        <v>15455</v>
      </c>
      <c r="B251" s="9" t="s">
        <v>1342</v>
      </c>
      <c r="C251" s="9" t="s">
        <v>1289</v>
      </c>
      <c r="D251" s="265">
        <v>2020</v>
      </c>
      <c r="E251" s="9">
        <v>9015</v>
      </c>
      <c r="F251">
        <f>VLOOKUP(A251,CATMUN!$B$2:$G$1123,6,0)</f>
        <v>15</v>
      </c>
    </row>
    <row r="252" spans="1:6" x14ac:dyDescent="0.2">
      <c r="A252" s="9">
        <v>15464</v>
      </c>
      <c r="B252" s="9" t="s">
        <v>1343</v>
      </c>
      <c r="C252" s="9" t="s">
        <v>1289</v>
      </c>
      <c r="D252" s="265">
        <v>2020</v>
      </c>
      <c r="E252" s="9">
        <v>4619</v>
      </c>
      <c r="F252">
        <f>VLOOKUP(A252,CATMUN!$B$2:$G$1123,6,0)</f>
        <v>15</v>
      </c>
    </row>
    <row r="253" spans="1:6" x14ac:dyDescent="0.2">
      <c r="A253" s="9">
        <v>15466</v>
      </c>
      <c r="B253" s="9" t="s">
        <v>1344</v>
      </c>
      <c r="C253" s="9" t="s">
        <v>1289</v>
      </c>
      <c r="D253" s="265">
        <v>2020</v>
      </c>
      <c r="E253" s="9">
        <v>4292</v>
      </c>
      <c r="F253">
        <f>VLOOKUP(A253,CATMUN!$B$2:$G$1123,6,0)</f>
        <v>14</v>
      </c>
    </row>
    <row r="254" spans="1:6" x14ac:dyDescent="0.2">
      <c r="A254" s="9">
        <v>15469</v>
      </c>
      <c r="B254" s="9" t="s">
        <v>1345</v>
      </c>
      <c r="C254" s="9" t="s">
        <v>1289</v>
      </c>
      <c r="D254" s="265">
        <v>2020</v>
      </c>
      <c r="E254" s="9">
        <v>23036</v>
      </c>
      <c r="F254">
        <f>VLOOKUP(A254,CATMUN!$B$2:$G$1123,6,0)</f>
        <v>14</v>
      </c>
    </row>
    <row r="255" spans="1:6" x14ac:dyDescent="0.2">
      <c r="A255" s="9">
        <v>15476</v>
      </c>
      <c r="B255" s="9" t="s">
        <v>1346</v>
      </c>
      <c r="C255" s="9" t="s">
        <v>1289</v>
      </c>
      <c r="D255" s="265">
        <v>2020</v>
      </c>
      <c r="E255" s="9">
        <v>5703</v>
      </c>
      <c r="F255">
        <f>VLOOKUP(A255,CATMUN!$B$2:$G$1123,6,0)</f>
        <v>14</v>
      </c>
    </row>
    <row r="256" spans="1:6" x14ac:dyDescent="0.2">
      <c r="A256" s="9">
        <v>15480</v>
      </c>
      <c r="B256" s="9" t="s">
        <v>1347</v>
      </c>
      <c r="C256" s="9" t="s">
        <v>1289</v>
      </c>
      <c r="D256" s="265">
        <v>2020</v>
      </c>
      <c r="E256" s="9">
        <v>8394</v>
      </c>
      <c r="F256">
        <f>VLOOKUP(A256,CATMUN!$B$2:$G$1123,6,0)</f>
        <v>14</v>
      </c>
    </row>
    <row r="257" spans="1:6" x14ac:dyDescent="0.2">
      <c r="A257" s="9">
        <v>15491</v>
      </c>
      <c r="B257" s="9" t="s">
        <v>1348</v>
      </c>
      <c r="C257" s="9" t="s">
        <v>1289</v>
      </c>
      <c r="D257" s="265">
        <v>2020</v>
      </c>
      <c r="E257" s="9">
        <v>16446</v>
      </c>
      <c r="F257">
        <f>VLOOKUP(A257,CATMUN!$B$2:$G$1123,6,0)</f>
        <v>14</v>
      </c>
    </row>
    <row r="258" spans="1:6" x14ac:dyDescent="0.2">
      <c r="A258" s="9">
        <v>15494</v>
      </c>
      <c r="B258" s="9" t="s">
        <v>1349</v>
      </c>
      <c r="C258" s="9" t="s">
        <v>1289</v>
      </c>
      <c r="D258" s="265">
        <v>2020</v>
      </c>
      <c r="E258" s="9">
        <v>5217</v>
      </c>
      <c r="F258">
        <f>VLOOKUP(A258,CATMUN!$B$2:$G$1123,6,0)</f>
        <v>14</v>
      </c>
    </row>
    <row r="259" spans="1:6" x14ac:dyDescent="0.2">
      <c r="A259" s="9">
        <v>15500</v>
      </c>
      <c r="B259" s="9" t="s">
        <v>1350</v>
      </c>
      <c r="C259" s="9" t="s">
        <v>1289</v>
      </c>
      <c r="D259" s="265">
        <v>2020</v>
      </c>
      <c r="E259" s="9">
        <v>2890</v>
      </c>
      <c r="F259">
        <f>VLOOKUP(A259,CATMUN!$B$2:$G$1123,6,0)</f>
        <v>14</v>
      </c>
    </row>
    <row r="260" spans="1:6" x14ac:dyDescent="0.2">
      <c r="A260" s="9">
        <v>15507</v>
      </c>
      <c r="B260" s="9" t="s">
        <v>1351</v>
      </c>
      <c r="C260" s="9" t="s">
        <v>1289</v>
      </c>
      <c r="D260" s="265">
        <v>2020</v>
      </c>
      <c r="E260" s="9">
        <v>8004</v>
      </c>
      <c r="F260">
        <f>VLOOKUP(A260,CATMUN!$B$2:$G$1123,6,0)</f>
        <v>15</v>
      </c>
    </row>
    <row r="261" spans="1:6" x14ac:dyDescent="0.2">
      <c r="A261" s="9">
        <v>15511</v>
      </c>
      <c r="B261" s="9" t="s">
        <v>1352</v>
      </c>
      <c r="C261" s="9" t="s">
        <v>1289</v>
      </c>
      <c r="D261" s="265">
        <v>2020</v>
      </c>
      <c r="E261" s="9">
        <v>2441</v>
      </c>
      <c r="F261">
        <f>VLOOKUP(A261,CATMUN!$B$2:$G$1123,6,0)</f>
        <v>15</v>
      </c>
    </row>
    <row r="262" spans="1:6" x14ac:dyDescent="0.2">
      <c r="A262" s="9">
        <v>15514</v>
      </c>
      <c r="B262" s="9" t="s">
        <v>1353</v>
      </c>
      <c r="C262" s="9" t="s">
        <v>1289</v>
      </c>
      <c r="D262" s="265">
        <v>2020</v>
      </c>
      <c r="E262" s="9">
        <v>3244</v>
      </c>
      <c r="F262">
        <f>VLOOKUP(A262,CATMUN!$B$2:$G$1123,6,0)</f>
        <v>15</v>
      </c>
    </row>
    <row r="263" spans="1:6" x14ac:dyDescent="0.2">
      <c r="A263" s="9">
        <v>15516</v>
      </c>
      <c r="B263" s="9" t="s">
        <v>1354</v>
      </c>
      <c r="C263" s="9" t="s">
        <v>1289</v>
      </c>
      <c r="D263" s="265">
        <v>2020</v>
      </c>
      <c r="E263" s="9">
        <v>34679</v>
      </c>
      <c r="F263">
        <f>VLOOKUP(A263,CATMUN!$B$2:$G$1123,6,0)</f>
        <v>14</v>
      </c>
    </row>
    <row r="264" spans="1:6" x14ac:dyDescent="0.2">
      <c r="A264" s="9">
        <v>15518</v>
      </c>
      <c r="B264" s="9" t="s">
        <v>1355</v>
      </c>
      <c r="C264" s="9" t="s">
        <v>1289</v>
      </c>
      <c r="D264" s="265">
        <v>2020</v>
      </c>
      <c r="E264" s="9">
        <v>2414</v>
      </c>
      <c r="F264">
        <f>VLOOKUP(A264,CATMUN!$B$2:$G$1123,6,0)</f>
        <v>15</v>
      </c>
    </row>
    <row r="265" spans="1:6" x14ac:dyDescent="0.2">
      <c r="A265" s="9">
        <v>15522</v>
      </c>
      <c r="B265" s="9" t="s">
        <v>1356</v>
      </c>
      <c r="C265" s="9" t="s">
        <v>1289</v>
      </c>
      <c r="D265" s="265">
        <v>2020</v>
      </c>
      <c r="E265" s="9">
        <v>1697</v>
      </c>
      <c r="F265">
        <f>VLOOKUP(A265,CATMUN!$B$2:$G$1123,6,0)</f>
        <v>15</v>
      </c>
    </row>
    <row r="266" spans="1:6" x14ac:dyDescent="0.2">
      <c r="A266" s="9">
        <v>15531</v>
      </c>
      <c r="B266" s="9" t="s">
        <v>1357</v>
      </c>
      <c r="C266" s="9" t="s">
        <v>1289</v>
      </c>
      <c r="D266" s="265">
        <v>2020</v>
      </c>
      <c r="E266" s="9">
        <v>7212</v>
      </c>
      <c r="F266">
        <f>VLOOKUP(A266,CATMUN!$B$2:$G$1123,6,0)</f>
        <v>15</v>
      </c>
    </row>
    <row r="267" spans="1:6" x14ac:dyDescent="0.2">
      <c r="A267" s="9">
        <v>15533</v>
      </c>
      <c r="B267" s="9" t="s">
        <v>1358</v>
      </c>
      <c r="C267" s="9" t="s">
        <v>1289</v>
      </c>
      <c r="D267" s="265">
        <v>2020</v>
      </c>
      <c r="E267" s="9">
        <v>2635</v>
      </c>
      <c r="F267">
        <f>VLOOKUP(A267,CATMUN!$B$2:$G$1123,6,0)</f>
        <v>15</v>
      </c>
    </row>
    <row r="268" spans="1:6" x14ac:dyDescent="0.2">
      <c r="A268" s="9">
        <v>15537</v>
      </c>
      <c r="B268" s="9" t="s">
        <v>1359</v>
      </c>
      <c r="C268" s="9" t="s">
        <v>1289</v>
      </c>
      <c r="D268" s="265">
        <v>2020</v>
      </c>
      <c r="E268" s="9">
        <v>4198</v>
      </c>
      <c r="F268">
        <f>VLOOKUP(A268,CATMUN!$B$2:$G$1123,6,0)</f>
        <v>15</v>
      </c>
    </row>
    <row r="269" spans="1:6" x14ac:dyDescent="0.2">
      <c r="A269" s="9">
        <v>15542</v>
      </c>
      <c r="B269" s="9" t="s">
        <v>1360</v>
      </c>
      <c r="C269" s="9" t="s">
        <v>1289</v>
      </c>
      <c r="D269" s="265">
        <v>2020</v>
      </c>
      <c r="E269" s="9">
        <v>6730</v>
      </c>
      <c r="F269">
        <f>VLOOKUP(A269,CATMUN!$B$2:$G$1123,6,0)</f>
        <v>15</v>
      </c>
    </row>
    <row r="270" spans="1:6" x14ac:dyDescent="0.2">
      <c r="A270" s="9">
        <v>15550</v>
      </c>
      <c r="B270" s="9" t="s">
        <v>1361</v>
      </c>
      <c r="C270" s="9" t="s">
        <v>1289</v>
      </c>
      <c r="D270" s="265">
        <v>2020</v>
      </c>
      <c r="E270" s="9">
        <v>1793</v>
      </c>
      <c r="F270">
        <f>VLOOKUP(A270,CATMUN!$B$2:$G$1123,6,0)</f>
        <v>15</v>
      </c>
    </row>
    <row r="271" spans="1:6" x14ac:dyDescent="0.2">
      <c r="A271" s="9">
        <v>15572</v>
      </c>
      <c r="B271" s="9" t="s">
        <v>1362</v>
      </c>
      <c r="C271" s="9" t="s">
        <v>1289</v>
      </c>
      <c r="D271" s="265">
        <v>2020</v>
      </c>
      <c r="E271" s="9">
        <v>48271</v>
      </c>
      <c r="F271">
        <f>VLOOKUP(A271,CATMUN!$B$2:$G$1123,6,0)</f>
        <v>14</v>
      </c>
    </row>
    <row r="272" spans="1:6" x14ac:dyDescent="0.2">
      <c r="A272" s="9">
        <v>15580</v>
      </c>
      <c r="B272" s="9" t="s">
        <v>1363</v>
      </c>
      <c r="C272" s="9" t="s">
        <v>1289</v>
      </c>
      <c r="D272" s="265">
        <v>2020</v>
      </c>
      <c r="E272" s="9">
        <v>4982</v>
      </c>
      <c r="F272">
        <f>VLOOKUP(A272,CATMUN!$B$2:$G$1123,6,0)</f>
        <v>15</v>
      </c>
    </row>
    <row r="273" spans="1:6" x14ac:dyDescent="0.2">
      <c r="A273" s="9">
        <v>15599</v>
      </c>
      <c r="B273" s="9" t="s">
        <v>1364</v>
      </c>
      <c r="C273" s="9" t="s">
        <v>1289</v>
      </c>
      <c r="D273" s="265">
        <v>2020</v>
      </c>
      <c r="E273" s="9">
        <v>10076</v>
      </c>
      <c r="F273">
        <f>VLOOKUP(A273,CATMUN!$B$2:$G$1123,6,0)</f>
        <v>14</v>
      </c>
    </row>
    <row r="274" spans="1:6" x14ac:dyDescent="0.2">
      <c r="A274" s="9">
        <v>15600</v>
      </c>
      <c r="B274" s="9" t="s">
        <v>1365</v>
      </c>
      <c r="C274" s="9" t="s">
        <v>1289</v>
      </c>
      <c r="D274" s="265">
        <v>2020</v>
      </c>
      <c r="E274" s="9">
        <v>8028</v>
      </c>
      <c r="F274">
        <f>VLOOKUP(A274,CATMUN!$B$2:$G$1123,6,0)</f>
        <v>15</v>
      </c>
    </row>
    <row r="275" spans="1:6" x14ac:dyDescent="0.2">
      <c r="A275" s="9">
        <v>15621</v>
      </c>
      <c r="B275" s="9" t="s">
        <v>1366</v>
      </c>
      <c r="C275" s="9" t="s">
        <v>1289</v>
      </c>
      <c r="D275" s="265">
        <v>2020</v>
      </c>
      <c r="E275" s="9">
        <v>2373</v>
      </c>
      <c r="F275">
        <f>VLOOKUP(A275,CATMUN!$B$2:$G$1123,6,0)</f>
        <v>15</v>
      </c>
    </row>
    <row r="276" spans="1:6" x14ac:dyDescent="0.2">
      <c r="A276" s="9">
        <v>15632</v>
      </c>
      <c r="B276" s="9" t="s">
        <v>1367</v>
      </c>
      <c r="C276" s="9" t="s">
        <v>1289</v>
      </c>
      <c r="D276" s="265">
        <v>2020</v>
      </c>
      <c r="E276" s="9">
        <v>13849</v>
      </c>
      <c r="F276">
        <f>VLOOKUP(A276,CATMUN!$B$2:$G$1123,6,0)</f>
        <v>15</v>
      </c>
    </row>
    <row r="277" spans="1:6" x14ac:dyDescent="0.2">
      <c r="A277" s="9">
        <v>15638</v>
      </c>
      <c r="B277" s="9" t="s">
        <v>1368</v>
      </c>
      <c r="C277" s="9" t="s">
        <v>1289</v>
      </c>
      <c r="D277" s="265">
        <v>2020</v>
      </c>
      <c r="E277" s="9">
        <v>5677</v>
      </c>
      <c r="F277">
        <f>VLOOKUP(A277,CATMUN!$B$2:$G$1123,6,0)</f>
        <v>14</v>
      </c>
    </row>
    <row r="278" spans="1:6" x14ac:dyDescent="0.2">
      <c r="A278" s="9">
        <v>15646</v>
      </c>
      <c r="B278" s="9" t="s">
        <v>1369</v>
      </c>
      <c r="C278" s="9" t="s">
        <v>1289</v>
      </c>
      <c r="D278" s="265">
        <v>2020</v>
      </c>
      <c r="E278" s="9">
        <v>18818</v>
      </c>
      <c r="F278">
        <f>VLOOKUP(A278,CATMUN!$B$2:$G$1123,6,0)</f>
        <v>14</v>
      </c>
    </row>
    <row r="279" spans="1:6" x14ac:dyDescent="0.2">
      <c r="A279" s="9">
        <v>15660</v>
      </c>
      <c r="B279" s="9" t="s">
        <v>1370</v>
      </c>
      <c r="C279" s="9" t="s">
        <v>1289</v>
      </c>
      <c r="D279" s="265">
        <v>2020</v>
      </c>
      <c r="E279" s="9">
        <v>1660</v>
      </c>
      <c r="F279">
        <f>VLOOKUP(A279,CATMUN!$B$2:$G$1123,6,0)</f>
        <v>15</v>
      </c>
    </row>
    <row r="280" spans="1:6" x14ac:dyDescent="0.2">
      <c r="A280" s="9">
        <v>15664</v>
      </c>
      <c r="B280" s="9" t="s">
        <v>1371</v>
      </c>
      <c r="C280" s="9" t="s">
        <v>1289</v>
      </c>
      <c r="D280" s="265">
        <v>2020</v>
      </c>
      <c r="E280" s="9">
        <v>4999</v>
      </c>
      <c r="F280">
        <f>VLOOKUP(A280,CATMUN!$B$2:$G$1123,6,0)</f>
        <v>15</v>
      </c>
    </row>
    <row r="281" spans="1:6" x14ac:dyDescent="0.2">
      <c r="A281" s="9">
        <v>15667</v>
      </c>
      <c r="B281" s="9" t="s">
        <v>1372</v>
      </c>
      <c r="C281" s="9" t="s">
        <v>1289</v>
      </c>
      <c r="D281" s="265">
        <v>2020</v>
      </c>
      <c r="E281" s="9">
        <v>5473</v>
      </c>
      <c r="F281">
        <f>VLOOKUP(A281,CATMUN!$B$2:$G$1123,6,0)</f>
        <v>15</v>
      </c>
    </row>
    <row r="282" spans="1:6" x14ac:dyDescent="0.2">
      <c r="A282" s="9">
        <v>15673</v>
      </c>
      <c r="B282" s="9" t="s">
        <v>1373</v>
      </c>
      <c r="C282" s="9" t="s">
        <v>1289</v>
      </c>
      <c r="D282" s="265">
        <v>2020</v>
      </c>
      <c r="E282" s="9">
        <v>3131</v>
      </c>
      <c r="F282">
        <f>VLOOKUP(A282,CATMUN!$B$2:$G$1123,6,0)</f>
        <v>15</v>
      </c>
    </row>
    <row r="283" spans="1:6" x14ac:dyDescent="0.2">
      <c r="A283" s="9">
        <v>15676</v>
      </c>
      <c r="B283" s="9" t="s">
        <v>1374</v>
      </c>
      <c r="C283" s="9" t="s">
        <v>1289</v>
      </c>
      <c r="D283" s="265">
        <v>2020</v>
      </c>
      <c r="E283" s="9">
        <v>3011</v>
      </c>
      <c r="F283">
        <f>VLOOKUP(A283,CATMUN!$B$2:$G$1123,6,0)</f>
        <v>15</v>
      </c>
    </row>
    <row r="284" spans="1:6" x14ac:dyDescent="0.2">
      <c r="A284" s="9">
        <v>15681</v>
      </c>
      <c r="B284" s="9" t="s">
        <v>1375</v>
      </c>
      <c r="C284" s="9" t="s">
        <v>1289</v>
      </c>
      <c r="D284" s="265">
        <v>2020</v>
      </c>
      <c r="E284" s="9">
        <v>6716</v>
      </c>
      <c r="F284">
        <f>VLOOKUP(A284,CATMUN!$B$2:$G$1123,6,0)</f>
        <v>15</v>
      </c>
    </row>
    <row r="285" spans="1:6" x14ac:dyDescent="0.2">
      <c r="A285" s="9">
        <v>15686</v>
      </c>
      <c r="B285" s="9" t="s">
        <v>1376</v>
      </c>
      <c r="C285" s="9" t="s">
        <v>1289</v>
      </c>
      <c r="D285" s="265">
        <v>2020</v>
      </c>
      <c r="E285" s="9">
        <v>7710</v>
      </c>
      <c r="F285">
        <f>VLOOKUP(A285,CATMUN!$B$2:$G$1123,6,0)</f>
        <v>14</v>
      </c>
    </row>
    <row r="286" spans="1:6" x14ac:dyDescent="0.2">
      <c r="A286" s="9">
        <v>15690</v>
      </c>
      <c r="B286" s="9" t="s">
        <v>1377</v>
      </c>
      <c r="C286" s="9" t="s">
        <v>1289</v>
      </c>
      <c r="D286" s="265">
        <v>2020</v>
      </c>
      <c r="E286" s="9">
        <v>3498</v>
      </c>
      <c r="F286">
        <f>VLOOKUP(A286,CATMUN!$B$2:$G$1123,6,0)</f>
        <v>15</v>
      </c>
    </row>
    <row r="287" spans="1:6" x14ac:dyDescent="0.2">
      <c r="A287" s="9">
        <v>15693</v>
      </c>
      <c r="B287" s="9" t="s">
        <v>1378</v>
      </c>
      <c r="C287" s="9" t="s">
        <v>1289</v>
      </c>
      <c r="D287" s="265">
        <v>2020</v>
      </c>
      <c r="E287" s="9">
        <v>13325</v>
      </c>
      <c r="F287">
        <f>VLOOKUP(A287,CATMUN!$B$2:$G$1123,6,0)</f>
        <v>14</v>
      </c>
    </row>
    <row r="288" spans="1:6" x14ac:dyDescent="0.2">
      <c r="A288" s="9">
        <v>15696</v>
      </c>
      <c r="B288" s="9" t="s">
        <v>1379</v>
      </c>
      <c r="C288" s="9" t="s">
        <v>1289</v>
      </c>
      <c r="D288" s="265">
        <v>2020</v>
      </c>
      <c r="E288" s="9">
        <v>3212</v>
      </c>
      <c r="F288">
        <f>VLOOKUP(A288,CATMUN!$B$2:$G$1123,6,0)</f>
        <v>15</v>
      </c>
    </row>
    <row r="289" spans="1:6" x14ac:dyDescent="0.2">
      <c r="A289" s="9">
        <v>15720</v>
      </c>
      <c r="B289" s="9" t="s">
        <v>1380</v>
      </c>
      <c r="C289" s="9" t="s">
        <v>1289</v>
      </c>
      <c r="D289" s="265">
        <v>2020</v>
      </c>
      <c r="E289" s="9">
        <v>2153</v>
      </c>
      <c r="F289">
        <f>VLOOKUP(A289,CATMUN!$B$2:$G$1123,6,0)</f>
        <v>15</v>
      </c>
    </row>
    <row r="290" spans="1:6" x14ac:dyDescent="0.2">
      <c r="A290" s="9">
        <v>15723</v>
      </c>
      <c r="B290" s="9" t="s">
        <v>1381</v>
      </c>
      <c r="C290" s="9" t="s">
        <v>1289</v>
      </c>
      <c r="D290" s="265">
        <v>2020</v>
      </c>
      <c r="E290" s="9">
        <v>1105</v>
      </c>
      <c r="F290">
        <f>VLOOKUP(A290,CATMUN!$B$2:$G$1123,6,0)</f>
        <v>15</v>
      </c>
    </row>
    <row r="291" spans="1:6" x14ac:dyDescent="0.2">
      <c r="A291" s="9">
        <v>15740</v>
      </c>
      <c r="B291" s="9" t="s">
        <v>1382</v>
      </c>
      <c r="C291" s="9" t="s">
        <v>1289</v>
      </c>
      <c r="D291" s="265">
        <v>2020</v>
      </c>
      <c r="E291" s="9">
        <v>6774</v>
      </c>
      <c r="F291">
        <f>VLOOKUP(A291,CATMUN!$B$2:$G$1123,6,0)</f>
        <v>15</v>
      </c>
    </row>
    <row r="292" spans="1:6" x14ac:dyDescent="0.2">
      <c r="A292" s="9">
        <v>15753</v>
      </c>
      <c r="B292" s="9" t="s">
        <v>1383</v>
      </c>
      <c r="C292" s="9" t="s">
        <v>1289</v>
      </c>
      <c r="D292" s="265">
        <v>2020</v>
      </c>
      <c r="E292" s="9">
        <v>8832</v>
      </c>
      <c r="F292">
        <f>VLOOKUP(A292,CATMUN!$B$2:$G$1123,6,0)</f>
        <v>14</v>
      </c>
    </row>
    <row r="293" spans="1:6" x14ac:dyDescent="0.2">
      <c r="A293" s="9">
        <v>15755</v>
      </c>
      <c r="B293" s="9" t="s">
        <v>1384</v>
      </c>
      <c r="C293" s="9" t="s">
        <v>1289</v>
      </c>
      <c r="D293" s="265">
        <v>2020</v>
      </c>
      <c r="E293" s="9">
        <v>7211</v>
      </c>
      <c r="F293">
        <f>VLOOKUP(A293,CATMUN!$B$2:$G$1123,6,0)</f>
        <v>15</v>
      </c>
    </row>
    <row r="294" spans="1:6" x14ac:dyDescent="0.2">
      <c r="A294" s="9">
        <v>15757</v>
      </c>
      <c r="B294" s="9" t="s">
        <v>1385</v>
      </c>
      <c r="C294" s="9" t="s">
        <v>1289</v>
      </c>
      <c r="D294" s="265">
        <v>2020</v>
      </c>
      <c r="E294" s="9">
        <v>8086</v>
      </c>
      <c r="F294">
        <f>VLOOKUP(A294,CATMUN!$B$2:$G$1123,6,0)</f>
        <v>15</v>
      </c>
    </row>
    <row r="295" spans="1:6" x14ac:dyDescent="0.2">
      <c r="A295" s="9">
        <v>15759</v>
      </c>
      <c r="B295" s="9" t="s">
        <v>1386</v>
      </c>
      <c r="C295" s="9" t="s">
        <v>1289</v>
      </c>
      <c r="D295" s="265">
        <v>2020</v>
      </c>
      <c r="E295" s="9">
        <v>131105</v>
      </c>
      <c r="F295">
        <f>VLOOKUP(A295,CATMUN!$B$2:$G$1123,6,0)</f>
        <v>13</v>
      </c>
    </row>
    <row r="296" spans="1:6" x14ac:dyDescent="0.2">
      <c r="A296" s="9">
        <v>15761</v>
      </c>
      <c r="B296" s="9" t="s">
        <v>1387</v>
      </c>
      <c r="C296" s="9" t="s">
        <v>1289</v>
      </c>
      <c r="D296" s="265">
        <v>2020</v>
      </c>
      <c r="E296" s="9">
        <v>2880</v>
      </c>
      <c r="F296">
        <f>VLOOKUP(A296,CATMUN!$B$2:$G$1123,6,0)</f>
        <v>15</v>
      </c>
    </row>
    <row r="297" spans="1:6" x14ac:dyDescent="0.2">
      <c r="A297" s="9">
        <v>15762</v>
      </c>
      <c r="B297" s="9" t="s">
        <v>1388</v>
      </c>
      <c r="C297" s="9" t="s">
        <v>1289</v>
      </c>
      <c r="D297" s="265">
        <v>2020</v>
      </c>
      <c r="E297" s="9">
        <v>3077</v>
      </c>
      <c r="F297">
        <f>VLOOKUP(A297,CATMUN!$B$2:$G$1123,6,0)</f>
        <v>15</v>
      </c>
    </row>
    <row r="298" spans="1:6" x14ac:dyDescent="0.2">
      <c r="A298" s="9">
        <v>15763</v>
      </c>
      <c r="B298" s="9" t="s">
        <v>1389</v>
      </c>
      <c r="C298" s="9" t="s">
        <v>1289</v>
      </c>
      <c r="D298" s="265">
        <v>2020</v>
      </c>
      <c r="E298" s="9">
        <v>8305</v>
      </c>
      <c r="F298">
        <f>VLOOKUP(A298,CATMUN!$B$2:$G$1123,6,0)</f>
        <v>15</v>
      </c>
    </row>
    <row r="299" spans="1:6" x14ac:dyDescent="0.2">
      <c r="A299" s="9">
        <v>15764</v>
      </c>
      <c r="B299" s="9" t="s">
        <v>1390</v>
      </c>
      <c r="C299" s="9" t="s">
        <v>1289</v>
      </c>
      <c r="D299" s="265">
        <v>2020</v>
      </c>
      <c r="E299" s="9">
        <v>6068</v>
      </c>
      <c r="F299">
        <f>VLOOKUP(A299,CATMUN!$B$2:$G$1123,6,0)</f>
        <v>15</v>
      </c>
    </row>
    <row r="300" spans="1:6" x14ac:dyDescent="0.2">
      <c r="A300" s="9">
        <v>15774</v>
      </c>
      <c r="B300" s="9" t="s">
        <v>1391</v>
      </c>
      <c r="C300" s="9" t="s">
        <v>1289</v>
      </c>
      <c r="D300" s="265">
        <v>2020</v>
      </c>
      <c r="E300" s="9">
        <v>2704</v>
      </c>
      <c r="F300">
        <f>VLOOKUP(A300,CATMUN!$B$2:$G$1123,6,0)</f>
        <v>15</v>
      </c>
    </row>
    <row r="301" spans="1:6" x14ac:dyDescent="0.2">
      <c r="A301" s="9">
        <v>15776</v>
      </c>
      <c r="B301" s="9" t="s">
        <v>1392</v>
      </c>
      <c r="C301" s="9" t="s">
        <v>1289</v>
      </c>
      <c r="D301" s="265">
        <v>2020</v>
      </c>
      <c r="E301" s="9">
        <v>6228</v>
      </c>
      <c r="F301">
        <f>VLOOKUP(A301,CATMUN!$B$2:$G$1123,6,0)</f>
        <v>15</v>
      </c>
    </row>
    <row r="302" spans="1:6" x14ac:dyDescent="0.2">
      <c r="A302" s="9">
        <v>15778</v>
      </c>
      <c r="B302" s="9" t="s">
        <v>1393</v>
      </c>
      <c r="C302" s="9" t="s">
        <v>1289</v>
      </c>
      <c r="D302" s="265">
        <v>2020</v>
      </c>
      <c r="E302" s="9">
        <v>4222</v>
      </c>
      <c r="F302">
        <f>VLOOKUP(A302,CATMUN!$B$2:$G$1123,6,0)</f>
        <v>14</v>
      </c>
    </row>
    <row r="303" spans="1:6" x14ac:dyDescent="0.2">
      <c r="A303" s="9">
        <v>15790</v>
      </c>
      <c r="B303" s="9" t="s">
        <v>1394</v>
      </c>
      <c r="C303" s="9" t="s">
        <v>1289</v>
      </c>
      <c r="D303" s="265">
        <v>2020</v>
      </c>
      <c r="E303" s="9">
        <v>5792</v>
      </c>
      <c r="F303">
        <f>VLOOKUP(A303,CATMUN!$B$2:$G$1123,6,0)</f>
        <v>15</v>
      </c>
    </row>
    <row r="304" spans="1:6" x14ac:dyDescent="0.2">
      <c r="A304" s="9">
        <v>15798</v>
      </c>
      <c r="B304" s="9" t="s">
        <v>1395</v>
      </c>
      <c r="C304" s="9" t="s">
        <v>1289</v>
      </c>
      <c r="D304" s="265">
        <v>2020</v>
      </c>
      <c r="E304" s="9">
        <v>3821</v>
      </c>
      <c r="F304">
        <f>VLOOKUP(A304,CATMUN!$B$2:$G$1123,6,0)</f>
        <v>15</v>
      </c>
    </row>
    <row r="305" spans="1:6" x14ac:dyDescent="0.2">
      <c r="A305" s="9">
        <v>15804</v>
      </c>
      <c r="B305" s="9" t="s">
        <v>1396</v>
      </c>
      <c r="C305" s="9" t="s">
        <v>1289</v>
      </c>
      <c r="D305" s="265">
        <v>2020</v>
      </c>
      <c r="E305" s="9">
        <v>9119</v>
      </c>
      <c r="F305">
        <f>VLOOKUP(A305,CATMUN!$B$2:$G$1123,6,0)</f>
        <v>15</v>
      </c>
    </row>
    <row r="306" spans="1:6" x14ac:dyDescent="0.2">
      <c r="A306" s="9">
        <v>15806</v>
      </c>
      <c r="B306" s="9" t="s">
        <v>1397</v>
      </c>
      <c r="C306" s="9" t="s">
        <v>1289</v>
      </c>
      <c r="D306" s="265">
        <v>2020</v>
      </c>
      <c r="E306" s="9">
        <v>13396</v>
      </c>
      <c r="F306">
        <f>VLOOKUP(A306,CATMUN!$B$2:$G$1123,6,0)</f>
        <v>6</v>
      </c>
    </row>
    <row r="307" spans="1:6" x14ac:dyDescent="0.2">
      <c r="A307" s="9">
        <v>15808</v>
      </c>
      <c r="B307" s="9" t="s">
        <v>1398</v>
      </c>
      <c r="C307" s="9" t="s">
        <v>1289</v>
      </c>
      <c r="D307" s="265">
        <v>2020</v>
      </c>
      <c r="E307" s="9">
        <v>3351</v>
      </c>
      <c r="F307">
        <f>VLOOKUP(A307,CATMUN!$B$2:$G$1123,6,0)</f>
        <v>15</v>
      </c>
    </row>
    <row r="308" spans="1:6" x14ac:dyDescent="0.2">
      <c r="A308" s="9">
        <v>15810</v>
      </c>
      <c r="B308" s="9" t="s">
        <v>1399</v>
      </c>
      <c r="C308" s="9" t="s">
        <v>1289</v>
      </c>
      <c r="D308" s="265">
        <v>2020</v>
      </c>
      <c r="E308" s="9">
        <v>3290</v>
      </c>
      <c r="F308">
        <f>VLOOKUP(A308,CATMUN!$B$2:$G$1123,6,0)</f>
        <v>15</v>
      </c>
    </row>
    <row r="309" spans="1:6" x14ac:dyDescent="0.2">
      <c r="A309" s="9">
        <v>15814</v>
      </c>
      <c r="B309" s="9" t="s">
        <v>1400</v>
      </c>
      <c r="C309" s="9" t="s">
        <v>1289</v>
      </c>
      <c r="D309" s="265">
        <v>2020</v>
      </c>
      <c r="E309" s="9">
        <v>8893</v>
      </c>
      <c r="F309">
        <f>VLOOKUP(A309,CATMUN!$B$2:$G$1123,6,0)</f>
        <v>14</v>
      </c>
    </row>
    <row r="310" spans="1:6" x14ac:dyDescent="0.2">
      <c r="A310" s="9">
        <v>15816</v>
      </c>
      <c r="B310" s="9" t="s">
        <v>1401</v>
      </c>
      <c r="C310" s="9" t="s">
        <v>1289</v>
      </c>
      <c r="D310" s="265">
        <v>2020</v>
      </c>
      <c r="E310" s="9">
        <v>4335</v>
      </c>
      <c r="F310">
        <f>VLOOKUP(A310,CATMUN!$B$2:$G$1123,6,0)</f>
        <v>15</v>
      </c>
    </row>
    <row r="311" spans="1:6" x14ac:dyDescent="0.2">
      <c r="A311" s="9">
        <v>15820</v>
      </c>
      <c r="B311" s="9" t="s">
        <v>1402</v>
      </c>
      <c r="C311" s="9" t="s">
        <v>1289</v>
      </c>
      <c r="D311" s="265">
        <v>2020</v>
      </c>
      <c r="E311" s="9">
        <v>3697</v>
      </c>
      <c r="F311">
        <f>VLOOKUP(A311,CATMUN!$B$2:$G$1123,6,0)</f>
        <v>14</v>
      </c>
    </row>
    <row r="312" spans="1:6" x14ac:dyDescent="0.2">
      <c r="A312" s="9">
        <v>15822</v>
      </c>
      <c r="B312" s="9" t="s">
        <v>1403</v>
      </c>
      <c r="C312" s="9" t="s">
        <v>1289</v>
      </c>
      <c r="D312" s="265">
        <v>2020</v>
      </c>
      <c r="E312" s="9">
        <v>5233</v>
      </c>
      <c r="F312">
        <f>VLOOKUP(A312,CATMUN!$B$2:$G$1123,6,0)</f>
        <v>8</v>
      </c>
    </row>
    <row r="313" spans="1:6" x14ac:dyDescent="0.2">
      <c r="A313" s="9">
        <v>15832</v>
      </c>
      <c r="B313" s="9" t="s">
        <v>1404</v>
      </c>
      <c r="C313" s="9" t="s">
        <v>1289</v>
      </c>
      <c r="D313" s="265">
        <v>2020</v>
      </c>
      <c r="E313" s="9">
        <v>1576</v>
      </c>
      <c r="F313">
        <f>VLOOKUP(A313,CATMUN!$B$2:$G$1123,6,0)</f>
        <v>15</v>
      </c>
    </row>
    <row r="314" spans="1:6" x14ac:dyDescent="0.2">
      <c r="A314" s="9">
        <v>15835</v>
      </c>
      <c r="B314" s="9" t="s">
        <v>1405</v>
      </c>
      <c r="C314" s="9" t="s">
        <v>1289</v>
      </c>
      <c r="D314" s="265">
        <v>2020</v>
      </c>
      <c r="E314" s="9">
        <v>6156</v>
      </c>
      <c r="F314">
        <f>VLOOKUP(A314,CATMUN!$B$2:$G$1123,6,0)</f>
        <v>14</v>
      </c>
    </row>
    <row r="315" spans="1:6" x14ac:dyDescent="0.2">
      <c r="A315" s="9">
        <v>15837</v>
      </c>
      <c r="B315" s="9" t="s">
        <v>1406</v>
      </c>
      <c r="C315" s="9" t="s">
        <v>1289</v>
      </c>
      <c r="D315" s="265">
        <v>2020</v>
      </c>
      <c r="E315" s="9">
        <v>8461</v>
      </c>
      <c r="F315">
        <f>VLOOKUP(A315,CATMUN!$B$2:$G$1123,6,0)</f>
        <v>9</v>
      </c>
    </row>
    <row r="316" spans="1:6" x14ac:dyDescent="0.2">
      <c r="A316" s="9">
        <v>15839</v>
      </c>
      <c r="B316" s="9" t="s">
        <v>1407</v>
      </c>
      <c r="C316" s="9" t="s">
        <v>1289</v>
      </c>
      <c r="D316" s="265">
        <v>2020</v>
      </c>
      <c r="E316" s="9">
        <v>2039</v>
      </c>
      <c r="F316">
        <f>VLOOKUP(A316,CATMUN!$B$2:$G$1123,6,0)</f>
        <v>15</v>
      </c>
    </row>
    <row r="317" spans="1:6" x14ac:dyDescent="0.2">
      <c r="A317" s="9">
        <v>15842</v>
      </c>
      <c r="B317" s="9" t="s">
        <v>1408</v>
      </c>
      <c r="C317" s="9" t="s">
        <v>1289</v>
      </c>
      <c r="D317" s="265">
        <v>2020</v>
      </c>
      <c r="E317" s="9">
        <v>7552</v>
      </c>
      <c r="F317">
        <f>VLOOKUP(A317,CATMUN!$B$2:$G$1123,6,0)</f>
        <v>15</v>
      </c>
    </row>
    <row r="318" spans="1:6" x14ac:dyDescent="0.2">
      <c r="A318" s="9">
        <v>15861</v>
      </c>
      <c r="B318" s="9" t="s">
        <v>1409</v>
      </c>
      <c r="C318" s="9" t="s">
        <v>1289</v>
      </c>
      <c r="D318" s="265">
        <v>2020</v>
      </c>
      <c r="E318" s="9">
        <v>16093</v>
      </c>
      <c r="F318">
        <f>VLOOKUP(A318,CATMUN!$B$2:$G$1123,6,0)</f>
        <v>14</v>
      </c>
    </row>
    <row r="319" spans="1:6" x14ac:dyDescent="0.2">
      <c r="A319" s="9">
        <v>15879</v>
      </c>
      <c r="B319" s="9" t="s">
        <v>1410</v>
      </c>
      <c r="C319" s="9" t="s">
        <v>1289</v>
      </c>
      <c r="D319" s="265">
        <v>2020</v>
      </c>
      <c r="E319" s="9">
        <v>2809</v>
      </c>
      <c r="F319">
        <f>VLOOKUP(A319,CATMUN!$B$2:$G$1123,6,0)</f>
        <v>15</v>
      </c>
    </row>
    <row r="320" spans="1:6" x14ac:dyDescent="0.2">
      <c r="A320" s="9">
        <v>15897</v>
      </c>
      <c r="B320" s="9" t="s">
        <v>1411</v>
      </c>
      <c r="C320" s="9" t="s">
        <v>1289</v>
      </c>
      <c r="D320" s="265">
        <v>2020</v>
      </c>
      <c r="E320" s="9">
        <v>4625</v>
      </c>
      <c r="F320">
        <f>VLOOKUP(A320,CATMUN!$B$2:$G$1123,6,0)</f>
        <v>15</v>
      </c>
    </row>
    <row r="321" spans="1:6" x14ac:dyDescent="0.2">
      <c r="A321" s="9">
        <v>17001</v>
      </c>
      <c r="B321" s="9" t="s">
        <v>1412</v>
      </c>
      <c r="C321" s="9" t="s">
        <v>1301</v>
      </c>
      <c r="D321" s="265">
        <v>2020</v>
      </c>
      <c r="E321" s="9">
        <v>446160</v>
      </c>
      <c r="F321">
        <f>VLOOKUP(A321,CATMUN!$B$2:$G$1123,6,0)</f>
        <v>12</v>
      </c>
    </row>
    <row r="322" spans="1:6" x14ac:dyDescent="0.2">
      <c r="A322" s="9">
        <v>17013</v>
      </c>
      <c r="B322" s="9" t="s">
        <v>1413</v>
      </c>
      <c r="C322" s="9" t="s">
        <v>1301</v>
      </c>
      <c r="D322" s="265">
        <v>2020</v>
      </c>
      <c r="E322" s="9">
        <v>23048</v>
      </c>
      <c r="F322">
        <f>VLOOKUP(A322,CATMUN!$B$2:$G$1123,6,0)</f>
        <v>15</v>
      </c>
    </row>
    <row r="323" spans="1:6" x14ac:dyDescent="0.2">
      <c r="A323" s="9">
        <v>17042</v>
      </c>
      <c r="B323" s="9" t="s">
        <v>1414</v>
      </c>
      <c r="C323" s="9" t="s">
        <v>1301</v>
      </c>
      <c r="D323" s="265">
        <v>2020</v>
      </c>
      <c r="E323" s="9">
        <v>36691</v>
      </c>
      <c r="F323">
        <f>VLOOKUP(A323,CATMUN!$B$2:$G$1123,6,0)</f>
        <v>14</v>
      </c>
    </row>
    <row r="324" spans="1:6" x14ac:dyDescent="0.2">
      <c r="A324" s="9">
        <v>17050</v>
      </c>
      <c r="B324" s="9" t="s">
        <v>1415</v>
      </c>
      <c r="C324" s="9" t="s">
        <v>1301</v>
      </c>
      <c r="D324" s="265">
        <v>2020</v>
      </c>
      <c r="E324" s="9">
        <v>10556</v>
      </c>
      <c r="F324">
        <f>VLOOKUP(A324,CATMUN!$B$2:$G$1123,6,0)</f>
        <v>14</v>
      </c>
    </row>
    <row r="325" spans="1:6" x14ac:dyDescent="0.2">
      <c r="A325" s="9">
        <v>17088</v>
      </c>
      <c r="B325" s="9" t="s">
        <v>1416</v>
      </c>
      <c r="C325" s="9" t="s">
        <v>1301</v>
      </c>
      <c r="D325" s="265">
        <v>2020</v>
      </c>
      <c r="E325" s="9">
        <v>10650</v>
      </c>
      <c r="F325">
        <f>VLOOKUP(A325,CATMUN!$B$2:$G$1123,6,0)</f>
        <v>14</v>
      </c>
    </row>
    <row r="326" spans="1:6" x14ac:dyDescent="0.2">
      <c r="A326" s="9">
        <v>17174</v>
      </c>
      <c r="B326" s="9" t="s">
        <v>1417</v>
      </c>
      <c r="C326" s="9" t="s">
        <v>1301</v>
      </c>
      <c r="D326" s="265">
        <v>2020</v>
      </c>
      <c r="E326" s="9">
        <v>52267</v>
      </c>
      <c r="F326">
        <f>VLOOKUP(A326,CATMUN!$B$2:$G$1123,6,0)</f>
        <v>14</v>
      </c>
    </row>
    <row r="327" spans="1:6" x14ac:dyDescent="0.2">
      <c r="A327" s="9">
        <v>17272</v>
      </c>
      <c r="B327" s="9" t="s">
        <v>1418</v>
      </c>
      <c r="C327" s="9" t="s">
        <v>1301</v>
      </c>
      <c r="D327" s="265">
        <v>2020</v>
      </c>
      <c r="E327" s="9">
        <v>11400</v>
      </c>
      <c r="F327">
        <f>VLOOKUP(A327,CATMUN!$B$2:$G$1123,6,0)</f>
        <v>14</v>
      </c>
    </row>
    <row r="328" spans="1:6" x14ac:dyDescent="0.2">
      <c r="A328" s="9">
        <v>17380</v>
      </c>
      <c r="B328" s="9" t="s">
        <v>1419</v>
      </c>
      <c r="C328" s="9" t="s">
        <v>1301</v>
      </c>
      <c r="D328" s="265">
        <v>2020</v>
      </c>
      <c r="E328" s="9">
        <v>74006</v>
      </c>
      <c r="F328">
        <f>VLOOKUP(A328,CATMUN!$B$2:$G$1123,6,0)</f>
        <v>14</v>
      </c>
    </row>
    <row r="329" spans="1:6" x14ac:dyDescent="0.2">
      <c r="A329" s="9">
        <v>17388</v>
      </c>
      <c r="B329" s="9" t="s">
        <v>1420</v>
      </c>
      <c r="C329" s="9" t="s">
        <v>1301</v>
      </c>
      <c r="D329" s="265">
        <v>2020</v>
      </c>
      <c r="E329" s="9">
        <v>5882</v>
      </c>
      <c r="F329">
        <f>VLOOKUP(A329,CATMUN!$B$2:$G$1123,6,0)</f>
        <v>14</v>
      </c>
    </row>
    <row r="330" spans="1:6" x14ac:dyDescent="0.2">
      <c r="A330" s="9">
        <v>17433</v>
      </c>
      <c r="B330" s="9" t="s">
        <v>1421</v>
      </c>
      <c r="C330" s="9" t="s">
        <v>1301</v>
      </c>
      <c r="D330" s="265">
        <v>2020</v>
      </c>
      <c r="E330" s="9">
        <v>17794</v>
      </c>
      <c r="F330">
        <f>VLOOKUP(A330,CATMUN!$B$2:$G$1123,6,0)</f>
        <v>14</v>
      </c>
    </row>
    <row r="331" spans="1:6" x14ac:dyDescent="0.2">
      <c r="A331" s="9">
        <v>17442</v>
      </c>
      <c r="B331" s="9" t="s">
        <v>1422</v>
      </c>
      <c r="C331" s="9" t="s">
        <v>1301</v>
      </c>
      <c r="D331" s="265">
        <v>2020</v>
      </c>
      <c r="E331" s="9">
        <v>9167</v>
      </c>
      <c r="F331">
        <f>VLOOKUP(A331,CATMUN!$B$2:$G$1123,6,0)</f>
        <v>14</v>
      </c>
    </row>
    <row r="332" spans="1:6" x14ac:dyDescent="0.2">
      <c r="A332" s="9">
        <v>17444</v>
      </c>
      <c r="B332" s="9" t="s">
        <v>1423</v>
      </c>
      <c r="C332" s="9" t="s">
        <v>1301</v>
      </c>
      <c r="D332" s="265">
        <v>2020</v>
      </c>
      <c r="E332" s="9">
        <v>13490</v>
      </c>
      <c r="F332">
        <f>VLOOKUP(A332,CATMUN!$B$2:$G$1123,6,0)</f>
        <v>14</v>
      </c>
    </row>
    <row r="333" spans="1:6" x14ac:dyDescent="0.2">
      <c r="A333" s="9">
        <v>17446</v>
      </c>
      <c r="B333" s="9" t="s">
        <v>1424</v>
      </c>
      <c r="C333" s="9" t="s">
        <v>1301</v>
      </c>
      <c r="D333" s="265">
        <v>2020</v>
      </c>
      <c r="E333" s="9">
        <v>2544</v>
      </c>
      <c r="F333">
        <f>VLOOKUP(A333,CATMUN!$B$2:$G$1123,6,0)</f>
        <v>15</v>
      </c>
    </row>
    <row r="334" spans="1:6" x14ac:dyDescent="0.2">
      <c r="A334" s="9">
        <v>17486</v>
      </c>
      <c r="B334" s="9" t="s">
        <v>1425</v>
      </c>
      <c r="C334" s="9" t="s">
        <v>1301</v>
      </c>
      <c r="D334" s="265">
        <v>2020</v>
      </c>
      <c r="E334" s="9">
        <v>21114</v>
      </c>
      <c r="F334">
        <f>VLOOKUP(A334,CATMUN!$B$2:$G$1123,6,0)</f>
        <v>14</v>
      </c>
    </row>
    <row r="335" spans="1:6" x14ac:dyDescent="0.2">
      <c r="A335" s="9">
        <v>17495</v>
      </c>
      <c r="B335" s="9" t="s">
        <v>1426</v>
      </c>
      <c r="C335" s="9" t="s">
        <v>1301</v>
      </c>
      <c r="D335" s="265">
        <v>2020</v>
      </c>
      <c r="E335" s="9">
        <v>6128</v>
      </c>
      <c r="F335">
        <f>VLOOKUP(A335,CATMUN!$B$2:$G$1123,6,0)</f>
        <v>15</v>
      </c>
    </row>
    <row r="336" spans="1:6" x14ac:dyDescent="0.2">
      <c r="A336" s="9">
        <v>17513</v>
      </c>
      <c r="B336" s="9" t="s">
        <v>1427</v>
      </c>
      <c r="C336" s="9" t="s">
        <v>1301</v>
      </c>
      <c r="D336" s="265">
        <v>2020</v>
      </c>
      <c r="E336" s="9">
        <v>15324</v>
      </c>
      <c r="F336">
        <f>VLOOKUP(A336,CATMUN!$B$2:$G$1123,6,0)</f>
        <v>15</v>
      </c>
    </row>
    <row r="337" spans="1:6" x14ac:dyDescent="0.2">
      <c r="A337" s="9">
        <v>17524</v>
      </c>
      <c r="B337" s="9" t="s">
        <v>1428</v>
      </c>
      <c r="C337" s="9" t="s">
        <v>1301</v>
      </c>
      <c r="D337" s="265">
        <v>2020</v>
      </c>
      <c r="E337" s="9">
        <v>15681</v>
      </c>
      <c r="F337">
        <f>VLOOKUP(A337,CATMUN!$B$2:$G$1123,6,0)</f>
        <v>14</v>
      </c>
    </row>
    <row r="338" spans="1:6" x14ac:dyDescent="0.2">
      <c r="A338" s="9">
        <v>17541</v>
      </c>
      <c r="B338" s="9" t="s">
        <v>1429</v>
      </c>
      <c r="C338" s="9" t="s">
        <v>1301</v>
      </c>
      <c r="D338" s="265">
        <v>2020</v>
      </c>
      <c r="E338" s="9">
        <v>19755</v>
      </c>
      <c r="F338">
        <f>VLOOKUP(A338,CATMUN!$B$2:$G$1123,6,0)</f>
        <v>15</v>
      </c>
    </row>
    <row r="339" spans="1:6" x14ac:dyDescent="0.2">
      <c r="A339" s="9">
        <v>17614</v>
      </c>
      <c r="B339" s="9" t="s">
        <v>1430</v>
      </c>
      <c r="C339" s="9" t="s">
        <v>1301</v>
      </c>
      <c r="D339" s="265">
        <v>2020</v>
      </c>
      <c r="E339" s="9">
        <v>51956</v>
      </c>
      <c r="F339">
        <f>VLOOKUP(A339,CATMUN!$B$2:$G$1123,6,0)</f>
        <v>14</v>
      </c>
    </row>
    <row r="340" spans="1:6" x14ac:dyDescent="0.2">
      <c r="A340" s="9">
        <v>17616</v>
      </c>
      <c r="B340" s="9" t="s">
        <v>1431</v>
      </c>
      <c r="C340" s="9" t="s">
        <v>1301</v>
      </c>
      <c r="D340" s="265">
        <v>2020</v>
      </c>
      <c r="E340" s="9">
        <v>10568</v>
      </c>
      <c r="F340">
        <f>VLOOKUP(A340,CATMUN!$B$2:$G$1123,6,0)</f>
        <v>14</v>
      </c>
    </row>
    <row r="341" spans="1:6" x14ac:dyDescent="0.2">
      <c r="A341" s="9">
        <v>17653</v>
      </c>
      <c r="B341" s="9" t="s">
        <v>1432</v>
      </c>
      <c r="C341" s="9" t="s">
        <v>1301</v>
      </c>
      <c r="D341" s="265">
        <v>2020</v>
      </c>
      <c r="E341" s="9">
        <v>19393</v>
      </c>
      <c r="F341">
        <f>VLOOKUP(A341,CATMUN!$B$2:$G$1123,6,0)</f>
        <v>15</v>
      </c>
    </row>
    <row r="342" spans="1:6" x14ac:dyDescent="0.2">
      <c r="A342" s="9">
        <v>17662</v>
      </c>
      <c r="B342" s="9" t="s">
        <v>1433</v>
      </c>
      <c r="C342" s="9" t="s">
        <v>1301</v>
      </c>
      <c r="D342" s="265">
        <v>2020</v>
      </c>
      <c r="E342" s="9">
        <v>19967</v>
      </c>
      <c r="F342">
        <f>VLOOKUP(A342,CATMUN!$B$2:$G$1123,6,0)</f>
        <v>15</v>
      </c>
    </row>
    <row r="343" spans="1:6" x14ac:dyDescent="0.2">
      <c r="A343" s="9">
        <v>17665</v>
      </c>
      <c r="B343" s="9" t="s">
        <v>1434</v>
      </c>
      <c r="C343" s="9" t="s">
        <v>1301</v>
      </c>
      <c r="D343" s="265">
        <v>2020</v>
      </c>
      <c r="E343" s="9">
        <v>4916</v>
      </c>
      <c r="F343">
        <f>VLOOKUP(A343,CATMUN!$B$2:$G$1123,6,0)</f>
        <v>14</v>
      </c>
    </row>
    <row r="344" spans="1:6" x14ac:dyDescent="0.2">
      <c r="A344" s="9">
        <v>17777</v>
      </c>
      <c r="B344" s="9" t="s">
        <v>1435</v>
      </c>
      <c r="C344" s="9" t="s">
        <v>1301</v>
      </c>
      <c r="D344" s="265">
        <v>2020</v>
      </c>
      <c r="E344" s="9">
        <v>29363</v>
      </c>
      <c r="F344">
        <f>VLOOKUP(A344,CATMUN!$B$2:$G$1123,6,0)</f>
        <v>14</v>
      </c>
    </row>
    <row r="345" spans="1:6" x14ac:dyDescent="0.2">
      <c r="A345" s="9">
        <v>17867</v>
      </c>
      <c r="B345" s="9" t="s">
        <v>1436</v>
      </c>
      <c r="C345" s="9" t="s">
        <v>1301</v>
      </c>
      <c r="D345" s="265">
        <v>2020</v>
      </c>
      <c r="E345" s="9">
        <v>10351</v>
      </c>
      <c r="F345">
        <f>VLOOKUP(A345,CATMUN!$B$2:$G$1123,6,0)</f>
        <v>15</v>
      </c>
    </row>
    <row r="346" spans="1:6" x14ac:dyDescent="0.2">
      <c r="A346" s="9">
        <v>17873</v>
      </c>
      <c r="B346" s="9" t="s">
        <v>1437</v>
      </c>
      <c r="C346" s="9" t="s">
        <v>1301</v>
      </c>
      <c r="D346" s="265">
        <v>2020</v>
      </c>
      <c r="E346" s="9">
        <v>67429</v>
      </c>
      <c r="F346">
        <f>VLOOKUP(A346,CATMUN!$B$2:$G$1123,6,0)</f>
        <v>14</v>
      </c>
    </row>
    <row r="347" spans="1:6" x14ac:dyDescent="0.2">
      <c r="A347" s="9">
        <v>17877</v>
      </c>
      <c r="B347" s="9" t="s">
        <v>1438</v>
      </c>
      <c r="C347" s="9" t="s">
        <v>1301</v>
      </c>
      <c r="D347" s="265">
        <v>2020</v>
      </c>
      <c r="E347" s="9">
        <v>12853</v>
      </c>
      <c r="F347">
        <f>VLOOKUP(A347,CATMUN!$B$2:$G$1123,6,0)</f>
        <v>14</v>
      </c>
    </row>
    <row r="348" spans="1:6" x14ac:dyDescent="0.2">
      <c r="A348" s="9">
        <v>18001</v>
      </c>
      <c r="B348" s="9" t="s">
        <v>1440</v>
      </c>
      <c r="C348" s="9" t="s">
        <v>1439</v>
      </c>
      <c r="D348" s="265">
        <v>2020</v>
      </c>
      <c r="E348" s="9">
        <v>173011</v>
      </c>
      <c r="F348">
        <f>VLOOKUP(A348,CATMUN!$B$2:$G$1123,6,0)</f>
        <v>13</v>
      </c>
    </row>
    <row r="349" spans="1:6" x14ac:dyDescent="0.2">
      <c r="A349" s="9">
        <v>18029</v>
      </c>
      <c r="B349" s="9" t="s">
        <v>1441</v>
      </c>
      <c r="C349" s="9" t="s">
        <v>1439</v>
      </c>
      <c r="D349" s="265">
        <v>2020</v>
      </c>
      <c r="E349" s="9">
        <v>4396</v>
      </c>
      <c r="F349">
        <f>VLOOKUP(A349,CATMUN!$B$2:$G$1123,6,0)</f>
        <v>15</v>
      </c>
    </row>
    <row r="350" spans="1:6" x14ac:dyDescent="0.2">
      <c r="A350" s="9">
        <v>18094</v>
      </c>
      <c r="B350" s="9" t="s">
        <v>1442</v>
      </c>
      <c r="C350" s="9" t="s">
        <v>1439</v>
      </c>
      <c r="D350" s="265">
        <v>2020</v>
      </c>
      <c r="E350" s="9">
        <v>11181</v>
      </c>
      <c r="F350">
        <f>VLOOKUP(A350,CATMUN!$B$2:$G$1123,6,0)</f>
        <v>15</v>
      </c>
    </row>
    <row r="351" spans="1:6" x14ac:dyDescent="0.2">
      <c r="A351" s="9">
        <v>18150</v>
      </c>
      <c r="B351" s="9" t="s">
        <v>1443</v>
      </c>
      <c r="C351" s="9" t="s">
        <v>1439</v>
      </c>
      <c r="D351" s="265">
        <v>2020</v>
      </c>
      <c r="E351" s="9">
        <v>31151</v>
      </c>
      <c r="F351">
        <f>VLOOKUP(A351,CATMUN!$B$2:$G$1123,6,0)</f>
        <v>15</v>
      </c>
    </row>
    <row r="352" spans="1:6" x14ac:dyDescent="0.2">
      <c r="A352" s="9">
        <v>18205</v>
      </c>
      <c r="B352" s="9" t="s">
        <v>1444</v>
      </c>
      <c r="C352" s="9" t="s">
        <v>1439</v>
      </c>
      <c r="D352" s="265">
        <v>2020</v>
      </c>
      <c r="E352" s="9">
        <v>7772</v>
      </c>
      <c r="F352">
        <f>VLOOKUP(A352,CATMUN!$B$2:$G$1123,6,0)</f>
        <v>15</v>
      </c>
    </row>
    <row r="353" spans="1:6" x14ac:dyDescent="0.2">
      <c r="A353" s="9">
        <v>18247</v>
      </c>
      <c r="B353" s="9" t="s">
        <v>1445</v>
      </c>
      <c r="C353" s="9" t="s">
        <v>1439</v>
      </c>
      <c r="D353" s="265">
        <v>2020</v>
      </c>
      <c r="E353" s="9">
        <v>19284</v>
      </c>
      <c r="F353">
        <f>VLOOKUP(A353,CATMUN!$B$2:$G$1123,6,0)</f>
        <v>15</v>
      </c>
    </row>
    <row r="354" spans="1:6" x14ac:dyDescent="0.2">
      <c r="A354" s="9">
        <v>18256</v>
      </c>
      <c r="B354" s="9" t="s">
        <v>1446</v>
      </c>
      <c r="C354" s="9" t="s">
        <v>1439</v>
      </c>
      <c r="D354" s="265">
        <v>2020</v>
      </c>
      <c r="E354" s="9">
        <v>18464</v>
      </c>
      <c r="F354">
        <f>VLOOKUP(A354,CATMUN!$B$2:$G$1123,6,0)</f>
        <v>15</v>
      </c>
    </row>
    <row r="355" spans="1:6" x14ac:dyDescent="0.2">
      <c r="A355" s="9">
        <v>18410</v>
      </c>
      <c r="B355" s="9" t="s">
        <v>1447</v>
      </c>
      <c r="C355" s="9" t="s">
        <v>1439</v>
      </c>
      <c r="D355" s="265">
        <v>2020</v>
      </c>
      <c r="E355" s="9">
        <v>14692</v>
      </c>
      <c r="F355">
        <f>VLOOKUP(A355,CATMUN!$B$2:$G$1123,6,0)</f>
        <v>15</v>
      </c>
    </row>
    <row r="356" spans="1:6" x14ac:dyDescent="0.2">
      <c r="A356" s="9">
        <v>18460</v>
      </c>
      <c r="B356" s="9" t="s">
        <v>1448</v>
      </c>
      <c r="C356" s="9" t="s">
        <v>1439</v>
      </c>
      <c r="D356" s="265">
        <v>2020</v>
      </c>
      <c r="E356" s="9">
        <v>9952</v>
      </c>
      <c r="F356">
        <f>VLOOKUP(A356,CATMUN!$B$2:$G$1123,6,0)</f>
        <v>15</v>
      </c>
    </row>
    <row r="357" spans="1:6" x14ac:dyDescent="0.2">
      <c r="A357" s="9">
        <v>18479</v>
      </c>
      <c r="B357" s="9" t="s">
        <v>1449</v>
      </c>
      <c r="C357" s="9" t="s">
        <v>1439</v>
      </c>
      <c r="D357" s="265">
        <v>2020</v>
      </c>
      <c r="E357" s="9">
        <v>3747</v>
      </c>
      <c r="F357">
        <f>VLOOKUP(A357,CATMUN!$B$2:$G$1123,6,0)</f>
        <v>15</v>
      </c>
    </row>
    <row r="358" spans="1:6" x14ac:dyDescent="0.2">
      <c r="A358" s="9">
        <v>18592</v>
      </c>
      <c r="B358" s="9" t="s">
        <v>1450</v>
      </c>
      <c r="C358" s="9" t="s">
        <v>1439</v>
      </c>
      <c r="D358" s="265">
        <v>2020</v>
      </c>
      <c r="E358" s="9">
        <v>26282</v>
      </c>
      <c r="F358">
        <f>VLOOKUP(A358,CATMUN!$B$2:$G$1123,6,0)</f>
        <v>15</v>
      </c>
    </row>
    <row r="359" spans="1:6" x14ac:dyDescent="0.2">
      <c r="A359" s="9">
        <v>18610</v>
      </c>
      <c r="B359" s="9" t="s">
        <v>1451</v>
      </c>
      <c r="C359" s="9" t="s">
        <v>1439</v>
      </c>
      <c r="D359" s="265">
        <v>2020</v>
      </c>
      <c r="E359" s="9">
        <v>13099</v>
      </c>
      <c r="F359">
        <f>VLOOKUP(A359,CATMUN!$B$2:$G$1123,6,0)</f>
        <v>15</v>
      </c>
    </row>
    <row r="360" spans="1:6" x14ac:dyDescent="0.2">
      <c r="A360" s="9">
        <v>18753</v>
      </c>
      <c r="B360" s="9" t="s">
        <v>1452</v>
      </c>
      <c r="C360" s="9" t="s">
        <v>1439</v>
      </c>
      <c r="D360" s="265">
        <v>2020</v>
      </c>
      <c r="E360" s="9">
        <v>52593</v>
      </c>
      <c r="F360">
        <f>VLOOKUP(A360,CATMUN!$B$2:$G$1123,6,0)</f>
        <v>15</v>
      </c>
    </row>
    <row r="361" spans="1:6" x14ac:dyDescent="0.2">
      <c r="A361" s="9">
        <v>18756</v>
      </c>
      <c r="B361" s="9" t="s">
        <v>1453</v>
      </c>
      <c r="C361" s="9" t="s">
        <v>1439</v>
      </c>
      <c r="D361" s="265">
        <v>2020</v>
      </c>
      <c r="E361" s="9">
        <v>11503</v>
      </c>
      <c r="F361">
        <f>VLOOKUP(A361,CATMUN!$B$2:$G$1123,6,0)</f>
        <v>15</v>
      </c>
    </row>
    <row r="362" spans="1:6" x14ac:dyDescent="0.2">
      <c r="A362" s="9">
        <v>18785</v>
      </c>
      <c r="B362" s="9" t="s">
        <v>1454</v>
      </c>
      <c r="C362" s="9" t="s">
        <v>1439</v>
      </c>
      <c r="D362" s="265">
        <v>2020</v>
      </c>
      <c r="E362" s="9">
        <v>6346</v>
      </c>
      <c r="F362">
        <f>VLOOKUP(A362,CATMUN!$B$2:$G$1123,6,0)</f>
        <v>15</v>
      </c>
    </row>
    <row r="363" spans="1:6" x14ac:dyDescent="0.2">
      <c r="A363" s="9">
        <v>18860</v>
      </c>
      <c r="B363" s="9" t="s">
        <v>1455</v>
      </c>
      <c r="C363" s="9" t="s">
        <v>1439</v>
      </c>
      <c r="D363" s="265">
        <v>2020</v>
      </c>
      <c r="E363" s="9">
        <v>7048</v>
      </c>
      <c r="F363">
        <f>VLOOKUP(A363,CATMUN!$B$2:$G$1123,6,0)</f>
        <v>15</v>
      </c>
    </row>
    <row r="364" spans="1:6" x14ac:dyDescent="0.2">
      <c r="A364" s="9">
        <v>19001</v>
      </c>
      <c r="B364" s="9" t="s">
        <v>1457</v>
      </c>
      <c r="C364" s="9" t="s">
        <v>1456</v>
      </c>
      <c r="D364" s="265">
        <v>2020</v>
      </c>
      <c r="E364" s="9">
        <v>325477</v>
      </c>
      <c r="F364">
        <f>VLOOKUP(A364,CATMUN!$B$2:$G$1123,6,0)</f>
        <v>12</v>
      </c>
    </row>
    <row r="365" spans="1:6" x14ac:dyDescent="0.2">
      <c r="A365" s="9">
        <v>19022</v>
      </c>
      <c r="B365" s="9" t="s">
        <v>1458</v>
      </c>
      <c r="C365" s="9" t="s">
        <v>1456</v>
      </c>
      <c r="D365" s="265">
        <v>2020</v>
      </c>
      <c r="E365" s="9">
        <v>18177</v>
      </c>
      <c r="F365">
        <f>VLOOKUP(A365,CATMUN!$B$2:$G$1123,6,0)</f>
        <v>15</v>
      </c>
    </row>
    <row r="366" spans="1:6" x14ac:dyDescent="0.2">
      <c r="A366" s="9">
        <v>19050</v>
      </c>
      <c r="B366" s="9" t="s">
        <v>1459</v>
      </c>
      <c r="C366" s="9" t="s">
        <v>1456</v>
      </c>
      <c r="D366" s="265">
        <v>2020</v>
      </c>
      <c r="E366" s="9">
        <v>26588</v>
      </c>
      <c r="F366">
        <f>VLOOKUP(A366,CATMUN!$B$2:$G$1123,6,0)</f>
        <v>15</v>
      </c>
    </row>
    <row r="367" spans="1:6" x14ac:dyDescent="0.2">
      <c r="A367" s="9">
        <v>19075</v>
      </c>
      <c r="B367" s="9" t="s">
        <v>1460</v>
      </c>
      <c r="C367" s="9" t="s">
        <v>1456</v>
      </c>
      <c r="D367" s="265">
        <v>2020</v>
      </c>
      <c r="E367" s="9">
        <v>21437</v>
      </c>
      <c r="F367">
        <f>VLOOKUP(A367,CATMUN!$B$2:$G$1123,6,0)</f>
        <v>15</v>
      </c>
    </row>
    <row r="368" spans="1:6" x14ac:dyDescent="0.2">
      <c r="A368" s="9">
        <v>19100</v>
      </c>
      <c r="B368" s="9" t="s">
        <v>1242</v>
      </c>
      <c r="C368" s="9" t="s">
        <v>1456</v>
      </c>
      <c r="D368" s="265">
        <v>2020</v>
      </c>
      <c r="E368" s="9">
        <v>36994</v>
      </c>
      <c r="F368">
        <f>VLOOKUP(A368,CATMUN!$B$2:$G$1123,6,0)</f>
        <v>15</v>
      </c>
    </row>
    <row r="369" spans="1:6" x14ac:dyDescent="0.2">
      <c r="A369" s="9">
        <v>19110</v>
      </c>
      <c r="B369" s="9" t="s">
        <v>1461</v>
      </c>
      <c r="C369" s="9" t="s">
        <v>1456</v>
      </c>
      <c r="D369" s="265">
        <v>2020</v>
      </c>
      <c r="E369" s="9">
        <v>32049</v>
      </c>
      <c r="F369">
        <f>VLOOKUP(A369,CATMUN!$B$2:$G$1123,6,0)</f>
        <v>15</v>
      </c>
    </row>
    <row r="370" spans="1:6" x14ac:dyDescent="0.2">
      <c r="A370" s="9">
        <v>19130</v>
      </c>
      <c r="B370" s="9" t="s">
        <v>1462</v>
      </c>
      <c r="C370" s="9" t="s">
        <v>1456</v>
      </c>
      <c r="D370" s="265">
        <v>2020</v>
      </c>
      <c r="E370" s="9">
        <v>42833</v>
      </c>
      <c r="F370">
        <f>VLOOKUP(A370,CATMUN!$B$2:$G$1123,6,0)</f>
        <v>15</v>
      </c>
    </row>
    <row r="371" spans="1:6" x14ac:dyDescent="0.2">
      <c r="A371" s="9">
        <v>19137</v>
      </c>
      <c r="B371" s="9" t="s">
        <v>1463</v>
      </c>
      <c r="C371" s="9" t="s">
        <v>1456</v>
      </c>
      <c r="D371" s="265">
        <v>2020</v>
      </c>
      <c r="E371" s="9">
        <v>41770</v>
      </c>
      <c r="F371">
        <f>VLOOKUP(A371,CATMUN!$B$2:$G$1123,6,0)</f>
        <v>15</v>
      </c>
    </row>
    <row r="372" spans="1:6" x14ac:dyDescent="0.2">
      <c r="A372" s="9">
        <v>19142</v>
      </c>
      <c r="B372" s="9" t="s">
        <v>1464</v>
      </c>
      <c r="C372" s="9" t="s">
        <v>1456</v>
      </c>
      <c r="D372" s="265">
        <v>2020</v>
      </c>
      <c r="E372" s="9">
        <v>30216</v>
      </c>
      <c r="F372">
        <f>VLOOKUP(A372,CATMUN!$B$2:$G$1123,6,0)</f>
        <v>15</v>
      </c>
    </row>
    <row r="373" spans="1:6" x14ac:dyDescent="0.2">
      <c r="A373" s="9">
        <v>19212</v>
      </c>
      <c r="B373" s="9" t="s">
        <v>1465</v>
      </c>
      <c r="C373" s="9" t="s">
        <v>1456</v>
      </c>
      <c r="D373" s="265">
        <v>2020</v>
      </c>
      <c r="E373" s="9">
        <v>25440</v>
      </c>
      <c r="F373">
        <f>VLOOKUP(A373,CATMUN!$B$2:$G$1123,6,0)</f>
        <v>14</v>
      </c>
    </row>
    <row r="374" spans="1:6" x14ac:dyDescent="0.2">
      <c r="A374" s="9">
        <v>19256</v>
      </c>
      <c r="B374" s="9" t="s">
        <v>1466</v>
      </c>
      <c r="C374" s="9" t="s">
        <v>1456</v>
      </c>
      <c r="D374" s="265">
        <v>2020</v>
      </c>
      <c r="E374" s="9">
        <v>53769</v>
      </c>
      <c r="F374">
        <f>VLOOKUP(A374,CATMUN!$B$2:$G$1123,6,0)</f>
        <v>15</v>
      </c>
    </row>
    <row r="375" spans="1:6" x14ac:dyDescent="0.2">
      <c r="A375" s="9">
        <v>19290</v>
      </c>
      <c r="B375" s="9" t="s">
        <v>1440</v>
      </c>
      <c r="C375" s="9" t="s">
        <v>1456</v>
      </c>
      <c r="D375" s="265">
        <v>2020</v>
      </c>
      <c r="E375" s="9">
        <v>5303</v>
      </c>
      <c r="F375">
        <f>VLOOKUP(A375,CATMUN!$B$2:$G$1123,6,0)</f>
        <v>14</v>
      </c>
    </row>
    <row r="376" spans="1:6" x14ac:dyDescent="0.2">
      <c r="A376" s="9">
        <v>19300</v>
      </c>
      <c r="B376" s="9" t="s">
        <v>1467</v>
      </c>
      <c r="C376" s="9" t="s">
        <v>1456</v>
      </c>
      <c r="D376" s="265">
        <v>2020</v>
      </c>
      <c r="E376" s="9">
        <v>20020</v>
      </c>
      <c r="F376">
        <f>VLOOKUP(A376,CATMUN!$B$2:$G$1123,6,0)</f>
        <v>14</v>
      </c>
    </row>
    <row r="377" spans="1:6" x14ac:dyDescent="0.2">
      <c r="A377" s="9">
        <v>19318</v>
      </c>
      <c r="B377" s="9" t="s">
        <v>1468</v>
      </c>
      <c r="C377" s="9" t="s">
        <v>1456</v>
      </c>
      <c r="D377" s="265">
        <v>2020</v>
      </c>
      <c r="E377" s="9">
        <v>27696</v>
      </c>
      <c r="F377">
        <f>VLOOKUP(A377,CATMUN!$B$2:$G$1123,6,0)</f>
        <v>15</v>
      </c>
    </row>
    <row r="378" spans="1:6" x14ac:dyDescent="0.2">
      <c r="A378" s="9">
        <v>19355</v>
      </c>
      <c r="B378" s="9" t="s">
        <v>1469</v>
      </c>
      <c r="C378" s="9" t="s">
        <v>1456</v>
      </c>
      <c r="D378" s="265">
        <v>2020</v>
      </c>
      <c r="E378" s="9">
        <v>29441</v>
      </c>
      <c r="F378">
        <f>VLOOKUP(A378,CATMUN!$B$2:$G$1123,6,0)</f>
        <v>15</v>
      </c>
    </row>
    <row r="379" spans="1:6" x14ac:dyDescent="0.2">
      <c r="A379" s="9">
        <v>19364</v>
      </c>
      <c r="B379" s="9" t="s">
        <v>1470</v>
      </c>
      <c r="C379" s="9" t="s">
        <v>1456</v>
      </c>
      <c r="D379" s="265">
        <v>2020</v>
      </c>
      <c r="E379" s="9">
        <v>18568</v>
      </c>
      <c r="F379">
        <f>VLOOKUP(A379,CATMUN!$B$2:$G$1123,6,0)</f>
        <v>15</v>
      </c>
    </row>
    <row r="380" spans="1:6" x14ac:dyDescent="0.2">
      <c r="A380" s="9">
        <v>19392</v>
      </c>
      <c r="B380" s="9" t="s">
        <v>1471</v>
      </c>
      <c r="C380" s="9" t="s">
        <v>1456</v>
      </c>
      <c r="D380" s="265">
        <v>2020</v>
      </c>
      <c r="E380" s="9">
        <v>10655</v>
      </c>
      <c r="F380">
        <f>VLOOKUP(A380,CATMUN!$B$2:$G$1123,6,0)</f>
        <v>15</v>
      </c>
    </row>
    <row r="381" spans="1:6" x14ac:dyDescent="0.2">
      <c r="A381" s="9">
        <v>19397</v>
      </c>
      <c r="B381" s="9" t="s">
        <v>1472</v>
      </c>
      <c r="C381" s="9" t="s">
        <v>1456</v>
      </c>
      <c r="D381" s="265">
        <v>2020</v>
      </c>
      <c r="E381" s="9">
        <v>24642</v>
      </c>
      <c r="F381">
        <f>VLOOKUP(A381,CATMUN!$B$2:$G$1123,6,0)</f>
        <v>15</v>
      </c>
    </row>
    <row r="382" spans="1:6" x14ac:dyDescent="0.2">
      <c r="A382" s="9">
        <v>19418</v>
      </c>
      <c r="B382" s="9" t="s">
        <v>1473</v>
      </c>
      <c r="C382" s="9" t="s">
        <v>1456</v>
      </c>
      <c r="D382" s="265">
        <v>2020</v>
      </c>
      <c r="E382" s="9">
        <v>18932</v>
      </c>
      <c r="F382">
        <f>VLOOKUP(A382,CATMUN!$B$2:$G$1123,6,0)</f>
        <v>15</v>
      </c>
    </row>
    <row r="383" spans="1:6" x14ac:dyDescent="0.2">
      <c r="A383" s="9">
        <v>19450</v>
      </c>
      <c r="B383" s="9" t="s">
        <v>1474</v>
      </c>
      <c r="C383" s="9" t="s">
        <v>1456</v>
      </c>
      <c r="D383" s="265">
        <v>2020</v>
      </c>
      <c r="E383" s="9">
        <v>23097</v>
      </c>
      <c r="F383">
        <f>VLOOKUP(A383,CATMUN!$B$2:$G$1123,6,0)</f>
        <v>15</v>
      </c>
    </row>
    <row r="384" spans="1:6" x14ac:dyDescent="0.2">
      <c r="A384" s="9">
        <v>19455</v>
      </c>
      <c r="B384" s="9" t="s">
        <v>1475</v>
      </c>
      <c r="C384" s="9" t="s">
        <v>1456</v>
      </c>
      <c r="D384" s="265">
        <v>2020</v>
      </c>
      <c r="E384" s="9">
        <v>32082</v>
      </c>
      <c r="F384">
        <f>VLOOKUP(A384,CATMUN!$B$2:$G$1123,6,0)</f>
        <v>14</v>
      </c>
    </row>
    <row r="385" spans="1:6" x14ac:dyDescent="0.2">
      <c r="A385" s="9">
        <v>19473</v>
      </c>
      <c r="B385" s="9" t="s">
        <v>1265</v>
      </c>
      <c r="C385" s="9" t="s">
        <v>1456</v>
      </c>
      <c r="D385" s="265">
        <v>2020</v>
      </c>
      <c r="E385" s="9">
        <v>40084</v>
      </c>
      <c r="F385">
        <f>VLOOKUP(A385,CATMUN!$B$2:$G$1123,6,0)</f>
        <v>15</v>
      </c>
    </row>
    <row r="386" spans="1:6" x14ac:dyDescent="0.2">
      <c r="A386" s="9">
        <v>19513</v>
      </c>
      <c r="B386" s="9" t="s">
        <v>1476</v>
      </c>
      <c r="C386" s="9" t="s">
        <v>1456</v>
      </c>
      <c r="D386" s="265">
        <v>2020</v>
      </c>
      <c r="E386" s="9">
        <v>9992</v>
      </c>
      <c r="F386">
        <f>VLOOKUP(A386,CATMUN!$B$2:$G$1123,6,0)</f>
        <v>14</v>
      </c>
    </row>
    <row r="387" spans="1:6" x14ac:dyDescent="0.2">
      <c r="A387" s="9">
        <v>19517</v>
      </c>
      <c r="B387" s="9" t="s">
        <v>1353</v>
      </c>
      <c r="C387" s="9" t="s">
        <v>1456</v>
      </c>
      <c r="D387" s="265">
        <v>2020</v>
      </c>
      <c r="E387" s="9">
        <v>46742</v>
      </c>
      <c r="F387">
        <f>VLOOKUP(A387,CATMUN!$B$2:$G$1123,6,0)</f>
        <v>15</v>
      </c>
    </row>
    <row r="388" spans="1:6" x14ac:dyDescent="0.2">
      <c r="A388" s="9">
        <v>19532</v>
      </c>
      <c r="B388" s="9" t="s">
        <v>1477</v>
      </c>
      <c r="C388" s="9" t="s">
        <v>1456</v>
      </c>
      <c r="D388" s="265">
        <v>2020</v>
      </c>
      <c r="E388" s="9">
        <v>37494</v>
      </c>
      <c r="F388">
        <f>VLOOKUP(A388,CATMUN!$B$2:$G$1123,6,0)</f>
        <v>15</v>
      </c>
    </row>
    <row r="389" spans="1:6" x14ac:dyDescent="0.2">
      <c r="A389" s="9">
        <v>19533</v>
      </c>
      <c r="B389" s="9" t="s">
        <v>1478</v>
      </c>
      <c r="C389" s="9" t="s">
        <v>1456</v>
      </c>
      <c r="D389" s="265">
        <v>2020</v>
      </c>
      <c r="E389" s="9">
        <v>9259</v>
      </c>
      <c r="F389">
        <f>VLOOKUP(A389,CATMUN!$B$2:$G$1123,6,0)</f>
        <v>15</v>
      </c>
    </row>
    <row r="390" spans="1:6" x14ac:dyDescent="0.2">
      <c r="A390" s="9">
        <v>19548</v>
      </c>
      <c r="B390" s="9" t="s">
        <v>1479</v>
      </c>
      <c r="C390" s="9" t="s">
        <v>1456</v>
      </c>
      <c r="D390" s="265">
        <v>2020</v>
      </c>
      <c r="E390" s="9">
        <v>41837</v>
      </c>
      <c r="F390">
        <f>VLOOKUP(A390,CATMUN!$B$2:$G$1123,6,0)</f>
        <v>14</v>
      </c>
    </row>
    <row r="391" spans="1:6" x14ac:dyDescent="0.2">
      <c r="A391" s="9">
        <v>19573</v>
      </c>
      <c r="B391" s="9" t="s">
        <v>1480</v>
      </c>
      <c r="C391" s="9" t="s">
        <v>1456</v>
      </c>
      <c r="D391" s="265">
        <v>2020</v>
      </c>
      <c r="E391" s="9">
        <v>41793</v>
      </c>
      <c r="F391">
        <f>VLOOKUP(A391,CATMUN!$B$2:$G$1123,6,0)</f>
        <v>14</v>
      </c>
    </row>
    <row r="392" spans="1:6" x14ac:dyDescent="0.2">
      <c r="A392" s="9">
        <v>19585</v>
      </c>
      <c r="B392" s="9" t="s">
        <v>1481</v>
      </c>
      <c r="C392" s="9" t="s">
        <v>1456</v>
      </c>
      <c r="D392" s="265">
        <v>2020</v>
      </c>
      <c r="E392" s="9">
        <v>17569</v>
      </c>
      <c r="F392">
        <f>VLOOKUP(A392,CATMUN!$B$2:$G$1123,6,0)</f>
        <v>15</v>
      </c>
    </row>
    <row r="393" spans="1:6" x14ac:dyDescent="0.2">
      <c r="A393" s="9">
        <v>19622</v>
      </c>
      <c r="B393" s="9" t="s">
        <v>1482</v>
      </c>
      <c r="C393" s="9" t="s">
        <v>1456</v>
      </c>
      <c r="D393" s="265">
        <v>2020</v>
      </c>
      <c r="E393" s="9">
        <v>11539</v>
      </c>
      <c r="F393">
        <f>VLOOKUP(A393,CATMUN!$B$2:$G$1123,6,0)</f>
        <v>14</v>
      </c>
    </row>
    <row r="394" spans="1:6" x14ac:dyDescent="0.2">
      <c r="A394" s="9">
        <v>19693</v>
      </c>
      <c r="B394" s="9" t="s">
        <v>1483</v>
      </c>
      <c r="C394" s="9" t="s">
        <v>1456</v>
      </c>
      <c r="D394" s="265">
        <v>2020</v>
      </c>
      <c r="E394" s="9">
        <v>11062</v>
      </c>
      <c r="F394">
        <f>VLOOKUP(A394,CATMUN!$B$2:$G$1123,6,0)</f>
        <v>15</v>
      </c>
    </row>
    <row r="395" spans="1:6" x14ac:dyDescent="0.2">
      <c r="A395" s="9">
        <v>19698</v>
      </c>
      <c r="B395" s="9" t="s">
        <v>1484</v>
      </c>
      <c r="C395" s="9" t="s">
        <v>1456</v>
      </c>
      <c r="D395" s="265">
        <v>2020</v>
      </c>
      <c r="E395" s="9">
        <v>113001</v>
      </c>
      <c r="F395">
        <f>VLOOKUP(A395,CATMUN!$B$2:$G$1123,6,0)</f>
        <v>14</v>
      </c>
    </row>
    <row r="396" spans="1:6" x14ac:dyDescent="0.2">
      <c r="A396" s="9">
        <v>19701</v>
      </c>
      <c r="B396" s="9" t="s">
        <v>1279</v>
      </c>
      <c r="C396" s="9" t="s">
        <v>1456</v>
      </c>
      <c r="D396" s="265">
        <v>2020</v>
      </c>
      <c r="E396" s="9">
        <v>5383</v>
      </c>
      <c r="F396">
        <f>VLOOKUP(A396,CATMUN!$B$2:$G$1123,6,0)</f>
        <v>15</v>
      </c>
    </row>
    <row r="397" spans="1:6" x14ac:dyDescent="0.2">
      <c r="A397" s="9">
        <v>19743</v>
      </c>
      <c r="B397" s="9" t="s">
        <v>1485</v>
      </c>
      <c r="C397" s="9" t="s">
        <v>1456</v>
      </c>
      <c r="D397" s="265">
        <v>2020</v>
      </c>
      <c r="E397" s="9">
        <v>38063</v>
      </c>
      <c r="F397">
        <f>VLOOKUP(A397,CATMUN!$B$2:$G$1123,6,0)</f>
        <v>15</v>
      </c>
    </row>
    <row r="398" spans="1:6" x14ac:dyDescent="0.2">
      <c r="A398" s="9">
        <v>19760</v>
      </c>
      <c r="B398" s="9" t="s">
        <v>1486</v>
      </c>
      <c r="C398" s="9" t="s">
        <v>1456</v>
      </c>
      <c r="D398" s="265">
        <v>2020</v>
      </c>
      <c r="E398" s="9">
        <v>14210</v>
      </c>
      <c r="F398">
        <f>VLOOKUP(A398,CATMUN!$B$2:$G$1123,6,0)</f>
        <v>15</v>
      </c>
    </row>
    <row r="399" spans="1:6" x14ac:dyDescent="0.2">
      <c r="A399" s="9">
        <v>19780</v>
      </c>
      <c r="B399" s="9" t="s">
        <v>1487</v>
      </c>
      <c r="C399" s="9" t="s">
        <v>1456</v>
      </c>
      <c r="D399" s="265">
        <v>2020</v>
      </c>
      <c r="E399" s="9">
        <v>32526</v>
      </c>
      <c r="F399">
        <f>VLOOKUP(A399,CATMUN!$B$2:$G$1123,6,0)</f>
        <v>15</v>
      </c>
    </row>
    <row r="400" spans="1:6" x14ac:dyDescent="0.2">
      <c r="A400" s="9">
        <v>19785</v>
      </c>
      <c r="B400" s="9" t="s">
        <v>1488</v>
      </c>
      <c r="C400" s="9" t="s">
        <v>1456</v>
      </c>
      <c r="D400" s="265">
        <v>2020</v>
      </c>
      <c r="E400" s="9">
        <v>9669</v>
      </c>
      <c r="F400">
        <f>VLOOKUP(A400,CATMUN!$B$2:$G$1123,6,0)</f>
        <v>15</v>
      </c>
    </row>
    <row r="401" spans="1:6" x14ac:dyDescent="0.2">
      <c r="A401" s="9">
        <v>19807</v>
      </c>
      <c r="B401" s="9" t="s">
        <v>1489</v>
      </c>
      <c r="C401" s="9" t="s">
        <v>1456</v>
      </c>
      <c r="D401" s="265">
        <v>2020</v>
      </c>
      <c r="E401" s="9">
        <v>36287</v>
      </c>
      <c r="F401">
        <f>VLOOKUP(A401,CATMUN!$B$2:$G$1123,6,0)</f>
        <v>14</v>
      </c>
    </row>
    <row r="402" spans="1:6" x14ac:dyDescent="0.2">
      <c r="A402" s="9">
        <v>19809</v>
      </c>
      <c r="B402" s="9" t="s">
        <v>1490</v>
      </c>
      <c r="C402" s="9" t="s">
        <v>1456</v>
      </c>
      <c r="D402" s="265">
        <v>2020</v>
      </c>
      <c r="E402" s="9">
        <v>26607</v>
      </c>
      <c r="F402">
        <f>VLOOKUP(A402,CATMUN!$B$2:$G$1123,6,0)</f>
        <v>15</v>
      </c>
    </row>
    <row r="403" spans="1:6" x14ac:dyDescent="0.2">
      <c r="A403" s="9">
        <v>19821</v>
      </c>
      <c r="B403" s="9" t="s">
        <v>1491</v>
      </c>
      <c r="C403" s="9" t="s">
        <v>1456</v>
      </c>
      <c r="D403" s="265">
        <v>2020</v>
      </c>
      <c r="E403" s="9">
        <v>36694</v>
      </c>
      <c r="F403">
        <f>VLOOKUP(A403,CATMUN!$B$2:$G$1123,6,0)</f>
        <v>15</v>
      </c>
    </row>
    <row r="404" spans="1:6" x14ac:dyDescent="0.2">
      <c r="A404" s="9">
        <v>19824</v>
      </c>
      <c r="B404" s="9" t="s">
        <v>1492</v>
      </c>
      <c r="C404" s="9" t="s">
        <v>1456</v>
      </c>
      <c r="D404" s="265">
        <v>2020</v>
      </c>
      <c r="E404" s="9">
        <v>25612</v>
      </c>
      <c r="F404">
        <f>VLOOKUP(A404,CATMUN!$B$2:$G$1123,6,0)</f>
        <v>15</v>
      </c>
    </row>
    <row r="405" spans="1:6" x14ac:dyDescent="0.2">
      <c r="A405" s="9">
        <v>19845</v>
      </c>
      <c r="B405" s="9" t="s">
        <v>1493</v>
      </c>
      <c r="C405" s="9" t="s">
        <v>1456</v>
      </c>
      <c r="D405" s="265">
        <v>2020</v>
      </c>
      <c r="E405" s="9">
        <v>21328</v>
      </c>
      <c r="F405">
        <f>VLOOKUP(A405,CATMUN!$B$2:$G$1123,6,0)</f>
        <v>14</v>
      </c>
    </row>
    <row r="406" spans="1:6" x14ac:dyDescent="0.2">
      <c r="A406" s="9">
        <v>20001</v>
      </c>
      <c r="B406" s="9" t="s">
        <v>1495</v>
      </c>
      <c r="C406" s="9" t="s">
        <v>1494</v>
      </c>
      <c r="D406" s="265">
        <v>2020</v>
      </c>
      <c r="E406" s="9">
        <v>532956</v>
      </c>
      <c r="F406">
        <f>VLOOKUP(A406,CATMUN!$B$2:$G$1123,6,0)</f>
        <v>12</v>
      </c>
    </row>
    <row r="407" spans="1:6" x14ac:dyDescent="0.2">
      <c r="A407" s="9">
        <v>20011</v>
      </c>
      <c r="B407" s="9" t="s">
        <v>1496</v>
      </c>
      <c r="C407" s="9" t="s">
        <v>1494</v>
      </c>
      <c r="D407" s="265">
        <v>2020</v>
      </c>
      <c r="E407" s="9">
        <v>118652</v>
      </c>
      <c r="F407">
        <f>VLOOKUP(A407,CATMUN!$B$2:$G$1123,6,0)</f>
        <v>14</v>
      </c>
    </row>
    <row r="408" spans="1:6" x14ac:dyDescent="0.2">
      <c r="A408" s="9">
        <v>20013</v>
      </c>
      <c r="B408" s="9" t="s">
        <v>1497</v>
      </c>
      <c r="C408" s="9" t="s">
        <v>1494</v>
      </c>
      <c r="D408" s="265">
        <v>2020</v>
      </c>
      <c r="E408" s="9">
        <v>64676</v>
      </c>
      <c r="F408">
        <f>VLOOKUP(A408,CATMUN!$B$2:$G$1123,6,0)</f>
        <v>14</v>
      </c>
    </row>
    <row r="409" spans="1:6" x14ac:dyDescent="0.2">
      <c r="A409" s="9">
        <v>20032</v>
      </c>
      <c r="B409" s="9" t="s">
        <v>1498</v>
      </c>
      <c r="C409" s="9" t="s">
        <v>1494</v>
      </c>
      <c r="D409" s="265">
        <v>2020</v>
      </c>
      <c r="E409" s="9">
        <v>21062</v>
      </c>
      <c r="F409">
        <f>VLOOKUP(A409,CATMUN!$B$2:$G$1123,6,0)</f>
        <v>15</v>
      </c>
    </row>
    <row r="410" spans="1:6" x14ac:dyDescent="0.2">
      <c r="A410" s="9">
        <v>20045</v>
      </c>
      <c r="B410" s="9" t="s">
        <v>1499</v>
      </c>
      <c r="C410" s="9" t="s">
        <v>1494</v>
      </c>
      <c r="D410" s="265">
        <v>2020</v>
      </c>
      <c r="E410" s="9">
        <v>23308</v>
      </c>
      <c r="F410">
        <f>VLOOKUP(A410,CATMUN!$B$2:$G$1123,6,0)</f>
        <v>15</v>
      </c>
    </row>
    <row r="411" spans="1:6" x14ac:dyDescent="0.2">
      <c r="A411" s="9">
        <v>20060</v>
      </c>
      <c r="B411" s="9" t="s">
        <v>1500</v>
      </c>
      <c r="C411" s="9" t="s">
        <v>1494</v>
      </c>
      <c r="D411" s="265">
        <v>2020</v>
      </c>
      <c r="E411" s="9">
        <v>43326</v>
      </c>
      <c r="F411">
        <f>VLOOKUP(A411,CATMUN!$B$2:$G$1123,6,0)</f>
        <v>14</v>
      </c>
    </row>
    <row r="412" spans="1:6" x14ac:dyDescent="0.2">
      <c r="A412" s="9">
        <v>20175</v>
      </c>
      <c r="B412" s="9" t="s">
        <v>1501</v>
      </c>
      <c r="C412" s="9" t="s">
        <v>1494</v>
      </c>
      <c r="D412" s="265">
        <v>2020</v>
      </c>
      <c r="E412" s="9">
        <v>36229</v>
      </c>
      <c r="F412">
        <f>VLOOKUP(A412,CATMUN!$B$2:$G$1123,6,0)</f>
        <v>15</v>
      </c>
    </row>
    <row r="413" spans="1:6" x14ac:dyDescent="0.2">
      <c r="A413" s="9">
        <v>20178</v>
      </c>
      <c r="B413" s="9" t="s">
        <v>1502</v>
      </c>
      <c r="C413" s="9" t="s">
        <v>1494</v>
      </c>
      <c r="D413" s="265">
        <v>2020</v>
      </c>
      <c r="E413" s="9">
        <v>29632</v>
      </c>
      <c r="F413">
        <f>VLOOKUP(A413,CATMUN!$B$2:$G$1123,6,0)</f>
        <v>15</v>
      </c>
    </row>
    <row r="414" spans="1:6" x14ac:dyDescent="0.2">
      <c r="A414" s="9">
        <v>20228</v>
      </c>
      <c r="B414" s="9" t="s">
        <v>1503</v>
      </c>
      <c r="C414" s="9" t="s">
        <v>1494</v>
      </c>
      <c r="D414" s="265">
        <v>2020</v>
      </c>
      <c r="E414" s="9">
        <v>39667</v>
      </c>
      <c r="F414">
        <f>VLOOKUP(A414,CATMUN!$B$2:$G$1123,6,0)</f>
        <v>15</v>
      </c>
    </row>
    <row r="415" spans="1:6" x14ac:dyDescent="0.2">
      <c r="A415" s="9">
        <v>20238</v>
      </c>
      <c r="B415" s="9" t="s">
        <v>1504</v>
      </c>
      <c r="C415" s="9" t="s">
        <v>1494</v>
      </c>
      <c r="D415" s="265">
        <v>2020</v>
      </c>
      <c r="E415" s="9">
        <v>31650</v>
      </c>
      <c r="F415">
        <f>VLOOKUP(A415,CATMUN!$B$2:$G$1123,6,0)</f>
        <v>15</v>
      </c>
    </row>
    <row r="416" spans="1:6" x14ac:dyDescent="0.2">
      <c r="A416" s="9">
        <v>20250</v>
      </c>
      <c r="B416" s="9" t="s">
        <v>1505</v>
      </c>
      <c r="C416" s="9" t="s">
        <v>1494</v>
      </c>
      <c r="D416" s="265">
        <v>2020</v>
      </c>
      <c r="E416" s="9">
        <v>40858</v>
      </c>
      <c r="F416">
        <f>VLOOKUP(A416,CATMUN!$B$2:$G$1123,6,0)</f>
        <v>15</v>
      </c>
    </row>
    <row r="417" spans="1:6" x14ac:dyDescent="0.2">
      <c r="A417" s="9">
        <v>20295</v>
      </c>
      <c r="B417" s="9" t="s">
        <v>1506</v>
      </c>
      <c r="C417" s="9" t="s">
        <v>1494</v>
      </c>
      <c r="D417" s="265">
        <v>2020</v>
      </c>
      <c r="E417" s="9">
        <v>15864</v>
      </c>
      <c r="F417">
        <f>VLOOKUP(A417,CATMUN!$B$2:$G$1123,6,0)</f>
        <v>15</v>
      </c>
    </row>
    <row r="418" spans="1:6" x14ac:dyDescent="0.2">
      <c r="A418" s="9">
        <v>20310</v>
      </c>
      <c r="B418" s="9" t="s">
        <v>1507</v>
      </c>
      <c r="C418" s="9" t="s">
        <v>1494</v>
      </c>
      <c r="D418" s="265">
        <v>2020</v>
      </c>
      <c r="E418" s="9">
        <v>4568</v>
      </c>
      <c r="F418">
        <f>VLOOKUP(A418,CATMUN!$B$2:$G$1123,6,0)</f>
        <v>15</v>
      </c>
    </row>
    <row r="419" spans="1:6" x14ac:dyDescent="0.2">
      <c r="A419" s="9">
        <v>20383</v>
      </c>
      <c r="B419" s="9" t="s">
        <v>1508</v>
      </c>
      <c r="C419" s="9" t="s">
        <v>1494</v>
      </c>
      <c r="D419" s="265">
        <v>2020</v>
      </c>
      <c r="E419" s="9">
        <v>18448</v>
      </c>
      <c r="F419">
        <f>VLOOKUP(A419,CATMUN!$B$2:$G$1123,6,0)</f>
        <v>15</v>
      </c>
    </row>
    <row r="420" spans="1:6" x14ac:dyDescent="0.2">
      <c r="A420" s="9">
        <v>20400</v>
      </c>
      <c r="B420" s="9" t="s">
        <v>1509</v>
      </c>
      <c r="C420" s="9" t="s">
        <v>1494</v>
      </c>
      <c r="D420" s="265">
        <v>2020</v>
      </c>
      <c r="E420" s="9">
        <v>50946</v>
      </c>
      <c r="F420">
        <f>VLOOKUP(A420,CATMUN!$B$2:$G$1123,6,0)</f>
        <v>9</v>
      </c>
    </row>
    <row r="421" spans="1:6" x14ac:dyDescent="0.2">
      <c r="A421" s="9">
        <v>20443</v>
      </c>
      <c r="B421" s="9" t="s">
        <v>1510</v>
      </c>
      <c r="C421" s="9" t="s">
        <v>1494</v>
      </c>
      <c r="D421" s="265">
        <v>2020</v>
      </c>
      <c r="E421" s="9">
        <v>10835</v>
      </c>
      <c r="F421">
        <f>VLOOKUP(A421,CATMUN!$B$2:$G$1123,6,0)</f>
        <v>14</v>
      </c>
    </row>
    <row r="422" spans="1:6" x14ac:dyDescent="0.2">
      <c r="A422" s="9">
        <v>20517</v>
      </c>
      <c r="B422" s="9" t="s">
        <v>1511</v>
      </c>
      <c r="C422" s="9" t="s">
        <v>1494</v>
      </c>
      <c r="D422" s="265">
        <v>2020</v>
      </c>
      <c r="E422" s="9">
        <v>19705</v>
      </c>
      <c r="F422">
        <f>VLOOKUP(A422,CATMUN!$B$2:$G$1123,6,0)</f>
        <v>15</v>
      </c>
    </row>
    <row r="423" spans="1:6" x14ac:dyDescent="0.2">
      <c r="A423" s="9">
        <v>20550</v>
      </c>
      <c r="B423" s="9" t="s">
        <v>1512</v>
      </c>
      <c r="C423" s="9" t="s">
        <v>1494</v>
      </c>
      <c r="D423" s="265">
        <v>2020</v>
      </c>
      <c r="E423" s="9">
        <v>22291</v>
      </c>
      <c r="F423">
        <f>VLOOKUP(A423,CATMUN!$B$2:$G$1123,6,0)</f>
        <v>15</v>
      </c>
    </row>
    <row r="424" spans="1:6" x14ac:dyDescent="0.2">
      <c r="A424" s="9">
        <v>20570</v>
      </c>
      <c r="B424" s="9" t="s">
        <v>1513</v>
      </c>
      <c r="C424" s="9" t="s">
        <v>1494</v>
      </c>
      <c r="D424" s="265">
        <v>2020</v>
      </c>
      <c r="E424" s="9">
        <v>29437</v>
      </c>
      <c r="F424">
        <f>VLOOKUP(A424,CATMUN!$B$2:$G$1123,6,0)</f>
        <v>15</v>
      </c>
    </row>
    <row r="425" spans="1:6" x14ac:dyDescent="0.2">
      <c r="A425" s="9">
        <v>20614</v>
      </c>
      <c r="B425" s="9" t="s">
        <v>1514</v>
      </c>
      <c r="C425" s="9" t="s">
        <v>1494</v>
      </c>
      <c r="D425" s="265">
        <v>2020</v>
      </c>
      <c r="E425" s="9">
        <v>17793</v>
      </c>
      <c r="F425">
        <f>VLOOKUP(A425,CATMUN!$B$2:$G$1123,6,0)</f>
        <v>15</v>
      </c>
    </row>
    <row r="426" spans="1:6" x14ac:dyDescent="0.2">
      <c r="A426" s="9">
        <v>20621</v>
      </c>
      <c r="B426" s="9" t="s">
        <v>1515</v>
      </c>
      <c r="C426" s="9" t="s">
        <v>1494</v>
      </c>
      <c r="D426" s="265">
        <v>2020</v>
      </c>
      <c r="E426" s="9">
        <v>29603</v>
      </c>
      <c r="F426">
        <f>VLOOKUP(A426,CATMUN!$B$2:$G$1123,6,0)</f>
        <v>15</v>
      </c>
    </row>
    <row r="427" spans="1:6" x14ac:dyDescent="0.2">
      <c r="A427" s="9">
        <v>20710</v>
      </c>
      <c r="B427" s="9" t="s">
        <v>1516</v>
      </c>
      <c r="C427" s="9" t="s">
        <v>1494</v>
      </c>
      <c r="D427" s="265">
        <v>2020</v>
      </c>
      <c r="E427" s="9">
        <v>28453</v>
      </c>
      <c r="F427">
        <f>VLOOKUP(A427,CATMUN!$B$2:$G$1123,6,0)</f>
        <v>15</v>
      </c>
    </row>
    <row r="428" spans="1:6" x14ac:dyDescent="0.2">
      <c r="A428" s="9">
        <v>20750</v>
      </c>
      <c r="B428" s="9" t="s">
        <v>1517</v>
      </c>
      <c r="C428" s="9" t="s">
        <v>1494</v>
      </c>
      <c r="D428" s="265">
        <v>2020</v>
      </c>
      <c r="E428" s="9">
        <v>20470</v>
      </c>
      <c r="F428">
        <f>VLOOKUP(A428,CATMUN!$B$2:$G$1123,6,0)</f>
        <v>15</v>
      </c>
    </row>
    <row r="429" spans="1:6" x14ac:dyDescent="0.2">
      <c r="A429" s="9">
        <v>20770</v>
      </c>
      <c r="B429" s="9" t="s">
        <v>1518</v>
      </c>
      <c r="C429" s="9" t="s">
        <v>1494</v>
      </c>
      <c r="D429" s="265">
        <v>2020</v>
      </c>
      <c r="E429" s="9">
        <v>28769</v>
      </c>
      <c r="F429">
        <f>VLOOKUP(A429,CATMUN!$B$2:$G$1123,6,0)</f>
        <v>15</v>
      </c>
    </row>
    <row r="430" spans="1:6" x14ac:dyDescent="0.2">
      <c r="A430" s="9">
        <v>20787</v>
      </c>
      <c r="B430" s="9" t="s">
        <v>1519</v>
      </c>
      <c r="C430" s="9" t="s">
        <v>1494</v>
      </c>
      <c r="D430" s="265">
        <v>2020</v>
      </c>
      <c r="E430" s="9">
        <v>16189</v>
      </c>
      <c r="F430">
        <f>VLOOKUP(A430,CATMUN!$B$2:$G$1123,6,0)</f>
        <v>15</v>
      </c>
    </row>
    <row r="431" spans="1:6" x14ac:dyDescent="0.2">
      <c r="A431" s="9">
        <v>23001</v>
      </c>
      <c r="B431" s="9" t="s">
        <v>1520</v>
      </c>
      <c r="C431" s="9" t="s">
        <v>1253</v>
      </c>
      <c r="D431" s="265">
        <v>2020</v>
      </c>
      <c r="E431" s="9">
        <v>505334</v>
      </c>
      <c r="F431">
        <f>VLOOKUP(A431,CATMUN!$B$2:$G$1123,6,0)</f>
        <v>12</v>
      </c>
    </row>
    <row r="432" spans="1:6" x14ac:dyDescent="0.2">
      <c r="A432" s="9">
        <v>23068</v>
      </c>
      <c r="B432" s="9" t="s">
        <v>1521</v>
      </c>
      <c r="C432" s="9" t="s">
        <v>1253</v>
      </c>
      <c r="D432" s="265">
        <v>2020</v>
      </c>
      <c r="E432" s="9">
        <v>47247</v>
      </c>
      <c r="F432">
        <f>VLOOKUP(A432,CATMUN!$B$2:$G$1123,6,0)</f>
        <v>14</v>
      </c>
    </row>
    <row r="433" spans="1:6" x14ac:dyDescent="0.2">
      <c r="A433" s="9">
        <v>23079</v>
      </c>
      <c r="B433" s="9" t="s">
        <v>1299</v>
      </c>
      <c r="C433" s="9" t="s">
        <v>1253</v>
      </c>
      <c r="D433" s="265">
        <v>2020</v>
      </c>
      <c r="E433" s="9">
        <v>21451</v>
      </c>
      <c r="F433">
        <f>VLOOKUP(A433,CATMUN!$B$2:$G$1123,6,0)</f>
        <v>9</v>
      </c>
    </row>
    <row r="434" spans="1:6" x14ac:dyDescent="0.2">
      <c r="A434" s="9">
        <v>23090</v>
      </c>
      <c r="B434" s="9" t="s">
        <v>1522</v>
      </c>
      <c r="C434" s="9" t="s">
        <v>1253</v>
      </c>
      <c r="D434" s="265">
        <v>2020</v>
      </c>
      <c r="E434" s="9">
        <v>15437</v>
      </c>
      <c r="F434">
        <f>VLOOKUP(A434,CATMUN!$B$2:$G$1123,6,0)</f>
        <v>15</v>
      </c>
    </row>
    <row r="435" spans="1:6" x14ac:dyDescent="0.2">
      <c r="A435" s="9">
        <v>23162</v>
      </c>
      <c r="B435" s="9" t="s">
        <v>1523</v>
      </c>
      <c r="C435" s="9" t="s">
        <v>1253</v>
      </c>
      <c r="D435" s="265">
        <v>2020</v>
      </c>
      <c r="E435" s="9">
        <v>108409</v>
      </c>
      <c r="F435">
        <f>VLOOKUP(A435,CATMUN!$B$2:$G$1123,6,0)</f>
        <v>14</v>
      </c>
    </row>
    <row r="436" spans="1:6" x14ac:dyDescent="0.2">
      <c r="A436" s="9">
        <v>23168</v>
      </c>
      <c r="B436" s="9" t="s">
        <v>1524</v>
      </c>
      <c r="C436" s="9" t="s">
        <v>1253</v>
      </c>
      <c r="D436" s="265">
        <v>2020</v>
      </c>
      <c r="E436" s="9">
        <v>17905</v>
      </c>
      <c r="F436">
        <f>VLOOKUP(A436,CATMUN!$B$2:$G$1123,6,0)</f>
        <v>15</v>
      </c>
    </row>
    <row r="437" spans="1:6" x14ac:dyDescent="0.2">
      <c r="A437" s="9">
        <v>23182</v>
      </c>
      <c r="B437" s="9" t="s">
        <v>1525</v>
      </c>
      <c r="C437" s="9" t="s">
        <v>1253</v>
      </c>
      <c r="D437" s="265">
        <v>2020</v>
      </c>
      <c r="E437" s="9">
        <v>48694</v>
      </c>
      <c r="F437">
        <f>VLOOKUP(A437,CATMUN!$B$2:$G$1123,6,0)</f>
        <v>14</v>
      </c>
    </row>
    <row r="438" spans="1:6" x14ac:dyDescent="0.2">
      <c r="A438" s="9">
        <v>23189</v>
      </c>
      <c r="B438" s="9" t="s">
        <v>1526</v>
      </c>
      <c r="C438" s="9" t="s">
        <v>1253</v>
      </c>
      <c r="D438" s="265">
        <v>2020</v>
      </c>
      <c r="E438" s="9">
        <v>60521</v>
      </c>
      <c r="F438">
        <f>VLOOKUP(A438,CATMUN!$B$2:$G$1123,6,0)</f>
        <v>14</v>
      </c>
    </row>
    <row r="439" spans="1:6" x14ac:dyDescent="0.2">
      <c r="A439" s="9">
        <v>23300</v>
      </c>
      <c r="B439" s="9" t="s">
        <v>1527</v>
      </c>
      <c r="C439" s="9" t="s">
        <v>1253</v>
      </c>
      <c r="D439" s="265">
        <v>2020</v>
      </c>
      <c r="E439" s="9">
        <v>19549</v>
      </c>
      <c r="F439">
        <f>VLOOKUP(A439,CATMUN!$B$2:$G$1123,6,0)</f>
        <v>14</v>
      </c>
    </row>
    <row r="440" spans="1:6" x14ac:dyDescent="0.2">
      <c r="A440" s="9">
        <v>23350</v>
      </c>
      <c r="B440" s="9" t="s">
        <v>1528</v>
      </c>
      <c r="C440" s="9" t="s">
        <v>1253</v>
      </c>
      <c r="D440" s="265">
        <v>2020</v>
      </c>
      <c r="E440" s="9">
        <v>15218</v>
      </c>
      <c r="F440">
        <f>VLOOKUP(A440,CATMUN!$B$2:$G$1123,6,0)</f>
        <v>7</v>
      </c>
    </row>
    <row r="441" spans="1:6" x14ac:dyDescent="0.2">
      <c r="A441" s="9">
        <v>23417</v>
      </c>
      <c r="B441" s="9" t="s">
        <v>1529</v>
      </c>
      <c r="C441" s="9" t="s">
        <v>1253</v>
      </c>
      <c r="D441" s="265">
        <v>2020</v>
      </c>
      <c r="E441" s="9">
        <v>115461</v>
      </c>
      <c r="F441">
        <f>VLOOKUP(A441,CATMUN!$B$2:$G$1123,6,0)</f>
        <v>14</v>
      </c>
    </row>
    <row r="442" spans="1:6" x14ac:dyDescent="0.2">
      <c r="A442" s="9">
        <v>23419</v>
      </c>
      <c r="B442" s="9" t="s">
        <v>1530</v>
      </c>
      <c r="C442" s="9" t="s">
        <v>1253</v>
      </c>
      <c r="D442" s="265">
        <v>2020</v>
      </c>
      <c r="E442" s="9">
        <v>19314</v>
      </c>
      <c r="F442">
        <f>VLOOKUP(A442,CATMUN!$B$2:$G$1123,6,0)</f>
        <v>15</v>
      </c>
    </row>
    <row r="443" spans="1:6" x14ac:dyDescent="0.2">
      <c r="A443" s="9">
        <v>23464</v>
      </c>
      <c r="B443" s="9" t="s">
        <v>1531</v>
      </c>
      <c r="C443" s="9" t="s">
        <v>1253</v>
      </c>
      <c r="D443" s="265">
        <v>2020</v>
      </c>
      <c r="E443" s="9">
        <v>20117</v>
      </c>
      <c r="F443">
        <f>VLOOKUP(A443,CATMUN!$B$2:$G$1123,6,0)</f>
        <v>14</v>
      </c>
    </row>
    <row r="444" spans="1:6" x14ac:dyDescent="0.2">
      <c r="A444" s="9">
        <v>23466</v>
      </c>
      <c r="B444" s="9" t="s">
        <v>1532</v>
      </c>
      <c r="C444" s="9" t="s">
        <v>1253</v>
      </c>
      <c r="D444" s="265">
        <v>2020</v>
      </c>
      <c r="E444" s="9">
        <v>85885</v>
      </c>
      <c r="F444">
        <f>VLOOKUP(A444,CATMUN!$B$2:$G$1123,6,0)</f>
        <v>14</v>
      </c>
    </row>
    <row r="445" spans="1:6" x14ac:dyDescent="0.2">
      <c r="A445" s="9">
        <v>23500</v>
      </c>
      <c r="B445" s="9" t="s">
        <v>1533</v>
      </c>
      <c r="C445" s="9" t="s">
        <v>1253</v>
      </c>
      <c r="D445" s="265">
        <v>2020</v>
      </c>
      <c r="E445" s="9">
        <v>30580</v>
      </c>
      <c r="F445">
        <f>VLOOKUP(A445,CATMUN!$B$2:$G$1123,6,0)</f>
        <v>7</v>
      </c>
    </row>
    <row r="446" spans="1:6" x14ac:dyDescent="0.2">
      <c r="A446" s="9">
        <v>23555</v>
      </c>
      <c r="B446" s="9" t="s">
        <v>1534</v>
      </c>
      <c r="C446" s="9" t="s">
        <v>1253</v>
      </c>
      <c r="D446" s="265">
        <v>2020</v>
      </c>
      <c r="E446" s="9">
        <v>64776</v>
      </c>
      <c r="F446">
        <f>VLOOKUP(A446,CATMUN!$B$2:$G$1123,6,0)</f>
        <v>14</v>
      </c>
    </row>
    <row r="447" spans="1:6" x14ac:dyDescent="0.2">
      <c r="A447" s="9">
        <v>23570</v>
      </c>
      <c r="B447" s="9" t="s">
        <v>1535</v>
      </c>
      <c r="C447" s="9" t="s">
        <v>1253</v>
      </c>
      <c r="D447" s="265">
        <v>2020</v>
      </c>
      <c r="E447" s="9">
        <v>36486</v>
      </c>
      <c r="F447">
        <f>VLOOKUP(A447,CATMUN!$B$2:$G$1123,6,0)</f>
        <v>15</v>
      </c>
    </row>
    <row r="448" spans="1:6" x14ac:dyDescent="0.2">
      <c r="A448" s="9">
        <v>23574</v>
      </c>
      <c r="B448" s="9" t="s">
        <v>1536</v>
      </c>
      <c r="C448" s="9" t="s">
        <v>1253</v>
      </c>
      <c r="D448" s="265">
        <v>2020</v>
      </c>
      <c r="E448" s="9">
        <v>24364</v>
      </c>
      <c r="F448">
        <f>VLOOKUP(A448,CATMUN!$B$2:$G$1123,6,0)</f>
        <v>15</v>
      </c>
    </row>
    <row r="449" spans="1:6" x14ac:dyDescent="0.2">
      <c r="A449" s="9">
        <v>23580</v>
      </c>
      <c r="B449" s="9" t="s">
        <v>1537</v>
      </c>
      <c r="C449" s="9" t="s">
        <v>1253</v>
      </c>
      <c r="D449" s="265">
        <v>2020</v>
      </c>
      <c r="E449" s="9">
        <v>43573</v>
      </c>
      <c r="F449">
        <f>VLOOKUP(A449,CATMUN!$B$2:$G$1123,6,0)</f>
        <v>15</v>
      </c>
    </row>
    <row r="450" spans="1:6" x14ac:dyDescent="0.2">
      <c r="A450" s="9">
        <v>23586</v>
      </c>
      <c r="B450" s="9" t="s">
        <v>1538</v>
      </c>
      <c r="C450" s="9" t="s">
        <v>1253</v>
      </c>
      <c r="D450" s="265">
        <v>2020</v>
      </c>
      <c r="E450" s="9">
        <v>17587</v>
      </c>
      <c r="F450">
        <f>VLOOKUP(A450,CATMUN!$B$2:$G$1123,6,0)</f>
        <v>14</v>
      </c>
    </row>
    <row r="451" spans="1:6" x14ac:dyDescent="0.2">
      <c r="A451" s="9">
        <v>23660</v>
      </c>
      <c r="B451" s="9" t="s">
        <v>1539</v>
      </c>
      <c r="C451" s="9" t="s">
        <v>1253</v>
      </c>
      <c r="D451" s="265">
        <v>2020</v>
      </c>
      <c r="E451" s="9">
        <v>110233</v>
      </c>
      <c r="F451">
        <f>VLOOKUP(A451,CATMUN!$B$2:$G$1123,6,0)</f>
        <v>14</v>
      </c>
    </row>
    <row r="452" spans="1:6" x14ac:dyDescent="0.2">
      <c r="A452" s="9">
        <v>23670</v>
      </c>
      <c r="B452" s="9" t="s">
        <v>1540</v>
      </c>
      <c r="C452" s="9" t="s">
        <v>1253</v>
      </c>
      <c r="D452" s="265">
        <v>2020</v>
      </c>
      <c r="E452" s="9">
        <v>48042</v>
      </c>
      <c r="F452">
        <f>VLOOKUP(A452,CATMUN!$B$2:$G$1123,6,0)</f>
        <v>14</v>
      </c>
    </row>
    <row r="453" spans="1:6" x14ac:dyDescent="0.2">
      <c r="A453" s="9">
        <v>23672</v>
      </c>
      <c r="B453" s="9" t="s">
        <v>1541</v>
      </c>
      <c r="C453" s="9" t="s">
        <v>1253</v>
      </c>
      <c r="D453" s="265">
        <v>2020</v>
      </c>
      <c r="E453" s="9">
        <v>35035</v>
      </c>
      <c r="F453">
        <f>VLOOKUP(A453,CATMUN!$B$2:$G$1123,6,0)</f>
        <v>14</v>
      </c>
    </row>
    <row r="454" spans="1:6" x14ac:dyDescent="0.2">
      <c r="A454" s="9">
        <v>23675</v>
      </c>
      <c r="B454" s="9" t="s">
        <v>1542</v>
      </c>
      <c r="C454" s="9" t="s">
        <v>1253</v>
      </c>
      <c r="D454" s="265">
        <v>2020</v>
      </c>
      <c r="E454" s="9">
        <v>37075</v>
      </c>
      <c r="F454">
        <f>VLOOKUP(A454,CATMUN!$B$2:$G$1123,6,0)</f>
        <v>14</v>
      </c>
    </row>
    <row r="455" spans="1:6" x14ac:dyDescent="0.2">
      <c r="A455" s="9">
        <v>23678</v>
      </c>
      <c r="B455" s="9" t="s">
        <v>1543</v>
      </c>
      <c r="C455" s="9" t="s">
        <v>1253</v>
      </c>
      <c r="D455" s="265">
        <v>2020</v>
      </c>
      <c r="E455" s="9">
        <v>27368</v>
      </c>
      <c r="F455">
        <f>VLOOKUP(A455,CATMUN!$B$2:$G$1123,6,0)</f>
        <v>15</v>
      </c>
    </row>
    <row r="456" spans="1:6" x14ac:dyDescent="0.2">
      <c r="A456" s="9">
        <v>23682</v>
      </c>
      <c r="B456" s="9" t="s">
        <v>1544</v>
      </c>
      <c r="C456" s="9" t="s">
        <v>1253</v>
      </c>
      <c r="D456" s="265">
        <v>2020</v>
      </c>
      <c r="E456" s="9">
        <v>13814</v>
      </c>
      <c r="F456">
        <f>VLOOKUP(A456,CATMUN!$B$2:$G$1123,6,0)</f>
        <v>15</v>
      </c>
    </row>
    <row r="457" spans="1:6" x14ac:dyDescent="0.2">
      <c r="A457" s="9">
        <v>23686</v>
      </c>
      <c r="B457" s="9" t="s">
        <v>1545</v>
      </c>
      <c r="C457" s="9" t="s">
        <v>1253</v>
      </c>
      <c r="D457" s="265">
        <v>2020</v>
      </c>
      <c r="E457" s="9">
        <v>52994</v>
      </c>
      <c r="F457">
        <f>VLOOKUP(A457,CATMUN!$B$2:$G$1123,6,0)</f>
        <v>15</v>
      </c>
    </row>
    <row r="458" spans="1:6" x14ac:dyDescent="0.2">
      <c r="A458" s="9">
        <v>23807</v>
      </c>
      <c r="B458" s="9" t="s">
        <v>1546</v>
      </c>
      <c r="C458" s="9" t="s">
        <v>1253</v>
      </c>
      <c r="D458" s="265">
        <v>2020</v>
      </c>
      <c r="E458" s="9">
        <v>95177</v>
      </c>
      <c r="F458">
        <f>VLOOKUP(A458,CATMUN!$B$2:$G$1123,6,0)</f>
        <v>14</v>
      </c>
    </row>
    <row r="459" spans="1:6" x14ac:dyDescent="0.2">
      <c r="A459" s="9">
        <v>23815</v>
      </c>
      <c r="B459" s="9" t="s">
        <v>1547</v>
      </c>
      <c r="C459" s="9" t="s">
        <v>1253</v>
      </c>
      <c r="D459" s="265">
        <v>2020</v>
      </c>
      <c r="E459" s="9">
        <v>54958</v>
      </c>
      <c r="F459">
        <f>VLOOKUP(A459,CATMUN!$B$2:$G$1123,6,0)</f>
        <v>14</v>
      </c>
    </row>
    <row r="460" spans="1:6" x14ac:dyDescent="0.2">
      <c r="A460" s="9">
        <v>23855</v>
      </c>
      <c r="B460" s="9" t="s">
        <v>1548</v>
      </c>
      <c r="C460" s="9" t="s">
        <v>1253</v>
      </c>
      <c r="D460" s="265">
        <v>2020</v>
      </c>
      <c r="E460" s="9">
        <v>36343</v>
      </c>
      <c r="F460">
        <f>VLOOKUP(A460,CATMUN!$B$2:$G$1123,6,0)</f>
        <v>15</v>
      </c>
    </row>
    <row r="461" spans="1:6" x14ac:dyDescent="0.2">
      <c r="A461" s="9">
        <v>25001</v>
      </c>
      <c r="B461" s="9" t="s">
        <v>1550</v>
      </c>
      <c r="C461" s="9" t="s">
        <v>1549</v>
      </c>
      <c r="D461" s="265">
        <v>2020</v>
      </c>
      <c r="E461" s="9">
        <v>12325</v>
      </c>
      <c r="F461">
        <f>VLOOKUP(A461,CATMUN!$B$2:$G$1123,6,0)</f>
        <v>14</v>
      </c>
    </row>
    <row r="462" spans="1:6" x14ac:dyDescent="0.2">
      <c r="A462" s="9">
        <v>25019</v>
      </c>
      <c r="B462" s="9" t="s">
        <v>1551</v>
      </c>
      <c r="C462" s="9" t="s">
        <v>1549</v>
      </c>
      <c r="D462" s="265">
        <v>2020</v>
      </c>
      <c r="E462" s="9">
        <v>6879</v>
      </c>
      <c r="F462">
        <f>VLOOKUP(A462,CATMUN!$B$2:$G$1123,6,0)</f>
        <v>14</v>
      </c>
    </row>
    <row r="463" spans="1:6" x14ac:dyDescent="0.2">
      <c r="A463" s="9">
        <v>25035</v>
      </c>
      <c r="B463" s="9" t="s">
        <v>1552</v>
      </c>
      <c r="C463" s="9" t="s">
        <v>1549</v>
      </c>
      <c r="D463" s="265">
        <v>2020</v>
      </c>
      <c r="E463" s="9">
        <v>16064</v>
      </c>
      <c r="F463">
        <f>VLOOKUP(A463,CATMUN!$B$2:$G$1123,6,0)</f>
        <v>14</v>
      </c>
    </row>
    <row r="464" spans="1:6" x14ac:dyDescent="0.2">
      <c r="A464" s="9">
        <v>25040</v>
      </c>
      <c r="B464" s="9" t="s">
        <v>1553</v>
      </c>
      <c r="C464" s="9" t="s">
        <v>1549</v>
      </c>
      <c r="D464" s="265">
        <v>2020</v>
      </c>
      <c r="E464" s="9">
        <v>14577</v>
      </c>
      <c r="F464">
        <f>VLOOKUP(A464,CATMUN!$B$2:$G$1123,6,0)</f>
        <v>14</v>
      </c>
    </row>
    <row r="465" spans="1:6" x14ac:dyDescent="0.2">
      <c r="A465" s="9">
        <v>25053</v>
      </c>
      <c r="B465" s="9" t="s">
        <v>1554</v>
      </c>
      <c r="C465" s="9" t="s">
        <v>1549</v>
      </c>
      <c r="D465" s="265">
        <v>2020</v>
      </c>
      <c r="E465" s="9">
        <v>10959</v>
      </c>
      <c r="F465">
        <f>VLOOKUP(A465,CATMUN!$B$2:$G$1123,6,0)</f>
        <v>14</v>
      </c>
    </row>
    <row r="466" spans="1:6" x14ac:dyDescent="0.2">
      <c r="A466" s="9">
        <v>25086</v>
      </c>
      <c r="B466" s="9" t="s">
        <v>1555</v>
      </c>
      <c r="C466" s="9" t="s">
        <v>1549</v>
      </c>
      <c r="D466" s="265">
        <v>2020</v>
      </c>
      <c r="E466" s="9">
        <v>1885</v>
      </c>
      <c r="F466">
        <f>VLOOKUP(A466,CATMUN!$B$2:$G$1123,6,0)</f>
        <v>15</v>
      </c>
    </row>
    <row r="467" spans="1:6" x14ac:dyDescent="0.2">
      <c r="A467" s="9">
        <v>25095</v>
      </c>
      <c r="B467" s="9" t="s">
        <v>1556</v>
      </c>
      <c r="C467" s="9" t="s">
        <v>1549</v>
      </c>
      <c r="D467" s="265">
        <v>2020</v>
      </c>
      <c r="E467" s="9">
        <v>2568</v>
      </c>
      <c r="F467">
        <f>VLOOKUP(A467,CATMUN!$B$2:$G$1123,6,0)</f>
        <v>15</v>
      </c>
    </row>
    <row r="468" spans="1:6" x14ac:dyDescent="0.2">
      <c r="A468" s="9">
        <v>25099</v>
      </c>
      <c r="B468" s="9" t="s">
        <v>1557</v>
      </c>
      <c r="C468" s="9" t="s">
        <v>1549</v>
      </c>
      <c r="D468" s="265">
        <v>2020</v>
      </c>
      <c r="E468" s="9">
        <v>11092</v>
      </c>
      <c r="F468">
        <f>VLOOKUP(A468,CATMUN!$B$2:$G$1123,6,0)</f>
        <v>14</v>
      </c>
    </row>
    <row r="469" spans="1:6" x14ac:dyDescent="0.2">
      <c r="A469" s="9">
        <v>25120</v>
      </c>
      <c r="B469" s="9" t="s">
        <v>1558</v>
      </c>
      <c r="C469" s="9" t="s">
        <v>1549</v>
      </c>
      <c r="D469" s="265">
        <v>2020</v>
      </c>
      <c r="E469" s="9">
        <v>5062</v>
      </c>
      <c r="F469">
        <f>VLOOKUP(A469,CATMUN!$B$2:$G$1123,6,0)</f>
        <v>15</v>
      </c>
    </row>
    <row r="470" spans="1:6" x14ac:dyDescent="0.2">
      <c r="A470" s="9">
        <v>25123</v>
      </c>
      <c r="B470" s="9" t="s">
        <v>1559</v>
      </c>
      <c r="C470" s="9" t="s">
        <v>1549</v>
      </c>
      <c r="D470" s="265">
        <v>2020</v>
      </c>
      <c r="E470" s="9">
        <v>10703</v>
      </c>
      <c r="F470">
        <f>VLOOKUP(A470,CATMUN!$B$2:$G$1123,6,0)</f>
        <v>14</v>
      </c>
    </row>
    <row r="471" spans="1:6" x14ac:dyDescent="0.2">
      <c r="A471" s="9">
        <v>25126</v>
      </c>
      <c r="B471" s="9" t="s">
        <v>1560</v>
      </c>
      <c r="C471" s="9" t="s">
        <v>1549</v>
      </c>
      <c r="D471" s="265">
        <v>2020</v>
      </c>
      <c r="E471" s="9">
        <v>92967</v>
      </c>
      <c r="F471">
        <f>VLOOKUP(A471,CATMUN!$B$2:$G$1123,6,0)</f>
        <v>11</v>
      </c>
    </row>
    <row r="472" spans="1:6" x14ac:dyDescent="0.2">
      <c r="A472" s="9">
        <v>25148</v>
      </c>
      <c r="B472" s="9" t="s">
        <v>1561</v>
      </c>
      <c r="C472" s="9" t="s">
        <v>1549</v>
      </c>
      <c r="D472" s="265">
        <v>2020</v>
      </c>
      <c r="E472" s="9">
        <v>12990</v>
      </c>
      <c r="F472">
        <f>VLOOKUP(A472,CATMUN!$B$2:$G$1123,6,0)</f>
        <v>15</v>
      </c>
    </row>
    <row r="473" spans="1:6" x14ac:dyDescent="0.2">
      <c r="A473" s="9">
        <v>25151</v>
      </c>
      <c r="B473" s="9" t="s">
        <v>1562</v>
      </c>
      <c r="C473" s="9" t="s">
        <v>1549</v>
      </c>
      <c r="D473" s="265">
        <v>2020</v>
      </c>
      <c r="E473" s="9">
        <v>17956</v>
      </c>
      <c r="F473">
        <f>VLOOKUP(A473,CATMUN!$B$2:$G$1123,6,0)</f>
        <v>7</v>
      </c>
    </row>
    <row r="474" spans="1:6" x14ac:dyDescent="0.2">
      <c r="A474" s="9">
        <v>25151</v>
      </c>
      <c r="B474" s="9" t="s">
        <v>1562</v>
      </c>
      <c r="C474" s="9" t="s">
        <v>1549</v>
      </c>
      <c r="D474" s="265">
        <v>2020</v>
      </c>
      <c r="E474" s="9">
        <v>17956</v>
      </c>
      <c r="F474">
        <f>VLOOKUP(A474,CATMUN!$B$2:$G$1123,6,0)</f>
        <v>7</v>
      </c>
    </row>
    <row r="475" spans="1:6" x14ac:dyDescent="0.2">
      <c r="A475" s="9">
        <v>25154</v>
      </c>
      <c r="B475" s="9" t="s">
        <v>1563</v>
      </c>
      <c r="C475" s="9" t="s">
        <v>1549</v>
      </c>
      <c r="D475" s="265">
        <v>2020</v>
      </c>
      <c r="E475" s="9">
        <v>7940</v>
      </c>
      <c r="F475">
        <f>VLOOKUP(A475,CATMUN!$B$2:$G$1123,6,0)</f>
        <v>15</v>
      </c>
    </row>
    <row r="476" spans="1:6" x14ac:dyDescent="0.2">
      <c r="A476" s="9">
        <v>25168</v>
      </c>
      <c r="B476" s="9" t="s">
        <v>1564</v>
      </c>
      <c r="C476" s="9" t="s">
        <v>1549</v>
      </c>
      <c r="D476" s="265">
        <v>2020</v>
      </c>
      <c r="E476" s="9">
        <v>4364</v>
      </c>
      <c r="F476">
        <f>VLOOKUP(A476,CATMUN!$B$2:$G$1123,6,0)</f>
        <v>15</v>
      </c>
    </row>
    <row r="477" spans="1:6" x14ac:dyDescent="0.2">
      <c r="A477" s="9">
        <v>25175</v>
      </c>
      <c r="B477" s="9" t="s">
        <v>1565</v>
      </c>
      <c r="C477" s="9" t="s">
        <v>1549</v>
      </c>
      <c r="D477" s="265">
        <v>2020</v>
      </c>
      <c r="E477" s="9">
        <v>149570</v>
      </c>
      <c r="F477">
        <f>VLOOKUP(A477,CATMUN!$B$2:$G$1123,6,0)</f>
        <v>11</v>
      </c>
    </row>
    <row r="478" spans="1:6" x14ac:dyDescent="0.2">
      <c r="A478" s="9">
        <v>25178</v>
      </c>
      <c r="B478" s="9" t="s">
        <v>1566</v>
      </c>
      <c r="C478" s="9" t="s">
        <v>1549</v>
      </c>
      <c r="D478" s="265">
        <v>2020</v>
      </c>
      <c r="E478" s="9">
        <v>10058</v>
      </c>
      <c r="F478">
        <f>VLOOKUP(A478,CATMUN!$B$2:$G$1123,6,0)</f>
        <v>15</v>
      </c>
    </row>
    <row r="479" spans="1:6" x14ac:dyDescent="0.2">
      <c r="A479" s="9">
        <v>25181</v>
      </c>
      <c r="B479" s="9" t="s">
        <v>1567</v>
      </c>
      <c r="C479" s="9" t="s">
        <v>1549</v>
      </c>
      <c r="D479" s="265">
        <v>2020</v>
      </c>
      <c r="E479" s="9">
        <v>11528</v>
      </c>
      <c r="F479">
        <f>VLOOKUP(A479,CATMUN!$B$2:$G$1123,6,0)</f>
        <v>6</v>
      </c>
    </row>
    <row r="480" spans="1:6" x14ac:dyDescent="0.2">
      <c r="A480" s="9">
        <v>25183</v>
      </c>
      <c r="B480" s="9" t="s">
        <v>1568</v>
      </c>
      <c r="C480" s="9" t="s">
        <v>1549</v>
      </c>
      <c r="D480" s="265">
        <v>2020</v>
      </c>
      <c r="E480" s="9">
        <v>22278</v>
      </c>
      <c r="F480">
        <f>VLOOKUP(A480,CATMUN!$B$2:$G$1123,6,0)</f>
        <v>14</v>
      </c>
    </row>
    <row r="481" spans="1:6" x14ac:dyDescent="0.2">
      <c r="A481" s="9">
        <v>25200</v>
      </c>
      <c r="B481" s="9" t="s">
        <v>1569</v>
      </c>
      <c r="C481" s="9" t="s">
        <v>1549</v>
      </c>
      <c r="D481" s="265">
        <v>2020</v>
      </c>
      <c r="E481" s="9">
        <v>24434</v>
      </c>
      <c r="F481">
        <f>VLOOKUP(A481,CATMUN!$B$2:$G$1123,6,0)</f>
        <v>14</v>
      </c>
    </row>
    <row r="482" spans="1:6" x14ac:dyDescent="0.2">
      <c r="A482" s="9">
        <v>25214</v>
      </c>
      <c r="B482" s="9" t="s">
        <v>1570</v>
      </c>
      <c r="C482" s="9" t="s">
        <v>1549</v>
      </c>
      <c r="D482" s="265">
        <v>2020</v>
      </c>
      <c r="E482" s="9">
        <v>36992</v>
      </c>
      <c r="F482">
        <f>VLOOKUP(A482,CATMUN!$B$2:$G$1123,6,0)</f>
        <v>14</v>
      </c>
    </row>
    <row r="483" spans="1:6" x14ac:dyDescent="0.2">
      <c r="A483" s="9">
        <v>25224</v>
      </c>
      <c r="B483" s="9" t="s">
        <v>1571</v>
      </c>
      <c r="C483" s="9" t="s">
        <v>1549</v>
      </c>
      <c r="D483" s="265">
        <v>2020</v>
      </c>
      <c r="E483" s="9">
        <v>8257</v>
      </c>
      <c r="F483">
        <f>VLOOKUP(A483,CATMUN!$B$2:$G$1123,6,0)</f>
        <v>15</v>
      </c>
    </row>
    <row r="484" spans="1:6" x14ac:dyDescent="0.2">
      <c r="A484" s="9">
        <v>25245</v>
      </c>
      <c r="B484" s="9" t="s">
        <v>1572</v>
      </c>
      <c r="C484" s="9" t="s">
        <v>1549</v>
      </c>
      <c r="D484" s="265">
        <v>2020</v>
      </c>
      <c r="E484" s="9">
        <v>26176</v>
      </c>
      <c r="F484">
        <f>VLOOKUP(A484,CATMUN!$B$2:$G$1123,6,0)</f>
        <v>14</v>
      </c>
    </row>
    <row r="485" spans="1:6" x14ac:dyDescent="0.2">
      <c r="A485" s="9">
        <v>25258</v>
      </c>
      <c r="B485" s="9" t="s">
        <v>1257</v>
      </c>
      <c r="C485" s="9" t="s">
        <v>1549</v>
      </c>
      <c r="D485" s="265">
        <v>2020</v>
      </c>
      <c r="E485" s="9">
        <v>4789</v>
      </c>
      <c r="F485">
        <f>VLOOKUP(A485,CATMUN!$B$2:$G$1123,6,0)</f>
        <v>15</v>
      </c>
    </row>
    <row r="486" spans="1:6" x14ac:dyDescent="0.2">
      <c r="A486" s="9">
        <v>25260</v>
      </c>
      <c r="B486" s="9" t="s">
        <v>1573</v>
      </c>
      <c r="C486" s="9" t="s">
        <v>1549</v>
      </c>
      <c r="D486" s="265">
        <v>2020</v>
      </c>
      <c r="E486" s="9">
        <v>24768</v>
      </c>
      <c r="F486">
        <f>VLOOKUP(A486,CATMUN!$B$2:$G$1123,6,0)</f>
        <v>14</v>
      </c>
    </row>
    <row r="487" spans="1:6" x14ac:dyDescent="0.2">
      <c r="A487" s="9">
        <v>25269</v>
      </c>
      <c r="B487" s="9" t="s">
        <v>1574</v>
      </c>
      <c r="C487" s="9" t="s">
        <v>1549</v>
      </c>
      <c r="D487" s="265">
        <v>2020</v>
      </c>
      <c r="E487" s="9">
        <v>155978</v>
      </c>
      <c r="F487">
        <f>VLOOKUP(A487,CATMUN!$B$2:$G$1123,6,0)</f>
        <v>12</v>
      </c>
    </row>
    <row r="488" spans="1:6" x14ac:dyDescent="0.2">
      <c r="A488" s="9">
        <v>25279</v>
      </c>
      <c r="B488" s="9" t="s">
        <v>1575</v>
      </c>
      <c r="C488" s="9" t="s">
        <v>1549</v>
      </c>
      <c r="D488" s="265">
        <v>2020</v>
      </c>
      <c r="E488" s="9">
        <v>12803</v>
      </c>
      <c r="F488">
        <f>VLOOKUP(A488,CATMUN!$B$2:$G$1123,6,0)</f>
        <v>15</v>
      </c>
    </row>
    <row r="489" spans="1:6" x14ac:dyDescent="0.2">
      <c r="A489" s="9">
        <v>25281</v>
      </c>
      <c r="B489" s="9" t="s">
        <v>1576</v>
      </c>
      <c r="C489" s="9" t="s">
        <v>1549</v>
      </c>
      <c r="D489" s="265">
        <v>2020</v>
      </c>
      <c r="E489" s="9">
        <v>6038</v>
      </c>
      <c r="F489">
        <f>VLOOKUP(A489,CATMUN!$B$2:$G$1123,6,0)</f>
        <v>15</v>
      </c>
    </row>
    <row r="490" spans="1:6" x14ac:dyDescent="0.2">
      <c r="A490" s="9">
        <v>25286</v>
      </c>
      <c r="B490" s="9" t="s">
        <v>1577</v>
      </c>
      <c r="C490" s="9" t="s">
        <v>1549</v>
      </c>
      <c r="D490" s="265">
        <v>2020</v>
      </c>
      <c r="E490" s="9">
        <v>105086</v>
      </c>
      <c r="F490">
        <f>VLOOKUP(A490,CATMUN!$B$2:$G$1123,6,0)</f>
        <v>11</v>
      </c>
    </row>
    <row r="491" spans="1:6" x14ac:dyDescent="0.2">
      <c r="A491" s="9">
        <v>25288</v>
      </c>
      <c r="B491" s="9" t="s">
        <v>1578</v>
      </c>
      <c r="C491" s="9" t="s">
        <v>1549</v>
      </c>
      <c r="D491" s="265">
        <v>2020</v>
      </c>
      <c r="E491" s="9">
        <v>5211</v>
      </c>
      <c r="F491">
        <f>VLOOKUP(A491,CATMUN!$B$2:$G$1123,6,0)</f>
        <v>15</v>
      </c>
    </row>
    <row r="492" spans="1:6" x14ac:dyDescent="0.2">
      <c r="A492" s="9">
        <v>25290</v>
      </c>
      <c r="B492" s="9" t="s">
        <v>1579</v>
      </c>
      <c r="C492" s="9" t="s">
        <v>1549</v>
      </c>
      <c r="D492" s="265">
        <v>2020</v>
      </c>
      <c r="E492" s="9">
        <v>154143</v>
      </c>
      <c r="F492">
        <f>VLOOKUP(A492,CATMUN!$B$2:$G$1123,6,0)</f>
        <v>12</v>
      </c>
    </row>
    <row r="493" spans="1:6" x14ac:dyDescent="0.2">
      <c r="A493" s="9">
        <v>25290</v>
      </c>
      <c r="B493" s="9" t="s">
        <v>1579</v>
      </c>
      <c r="C493" s="9" t="s">
        <v>1549</v>
      </c>
      <c r="D493" s="265">
        <v>2020</v>
      </c>
      <c r="E493" s="9">
        <v>154143</v>
      </c>
      <c r="F493">
        <f>VLOOKUP(A493,CATMUN!$B$2:$G$1123,6,0)</f>
        <v>12</v>
      </c>
    </row>
    <row r="494" spans="1:6" x14ac:dyDescent="0.2">
      <c r="A494" s="9">
        <v>25293</v>
      </c>
      <c r="B494" s="9" t="s">
        <v>1580</v>
      </c>
      <c r="C494" s="9" t="s">
        <v>1549</v>
      </c>
      <c r="D494" s="265">
        <v>2020</v>
      </c>
      <c r="E494" s="9">
        <v>4405</v>
      </c>
      <c r="F494">
        <f>VLOOKUP(A494,CATMUN!$B$2:$G$1123,6,0)</f>
        <v>15</v>
      </c>
    </row>
    <row r="495" spans="1:6" x14ac:dyDescent="0.2">
      <c r="A495" s="9">
        <v>25295</v>
      </c>
      <c r="B495" s="9" t="s">
        <v>1581</v>
      </c>
      <c r="C495" s="9" t="s">
        <v>1549</v>
      </c>
      <c r="D495" s="265">
        <v>2020</v>
      </c>
      <c r="E495" s="9">
        <v>19376</v>
      </c>
      <c r="F495">
        <f>VLOOKUP(A495,CATMUN!$B$2:$G$1123,6,0)</f>
        <v>14</v>
      </c>
    </row>
    <row r="496" spans="1:6" x14ac:dyDescent="0.2">
      <c r="A496" s="9">
        <v>25297</v>
      </c>
      <c r="B496" s="9" t="s">
        <v>1582</v>
      </c>
      <c r="C496" s="9" t="s">
        <v>1549</v>
      </c>
      <c r="D496" s="265">
        <v>2020</v>
      </c>
      <c r="E496" s="9">
        <v>8539</v>
      </c>
      <c r="F496">
        <f>VLOOKUP(A496,CATMUN!$B$2:$G$1123,6,0)</f>
        <v>15</v>
      </c>
    </row>
    <row r="497" spans="1:6" x14ac:dyDescent="0.2">
      <c r="A497" s="9">
        <v>25299</v>
      </c>
      <c r="B497" s="9" t="s">
        <v>1583</v>
      </c>
      <c r="C497" s="9" t="s">
        <v>1549</v>
      </c>
      <c r="D497" s="265">
        <v>2020</v>
      </c>
      <c r="E497" s="9">
        <v>3214</v>
      </c>
      <c r="F497">
        <f>VLOOKUP(A497,CATMUN!$B$2:$G$1123,6,0)</f>
        <v>15</v>
      </c>
    </row>
    <row r="498" spans="1:6" x14ac:dyDescent="0.2">
      <c r="A498" s="9">
        <v>25307</v>
      </c>
      <c r="B498" s="9" t="s">
        <v>1584</v>
      </c>
      <c r="C498" s="9" t="s">
        <v>1549</v>
      </c>
      <c r="D498" s="265">
        <v>2020</v>
      </c>
      <c r="E498" s="9">
        <v>109792</v>
      </c>
      <c r="F498">
        <f>VLOOKUP(A498,CATMUN!$B$2:$G$1123,6,0)</f>
        <v>13</v>
      </c>
    </row>
    <row r="499" spans="1:6" x14ac:dyDescent="0.2">
      <c r="A499" s="9">
        <v>25312</v>
      </c>
      <c r="B499" s="9" t="s">
        <v>1585</v>
      </c>
      <c r="C499" s="9" t="s">
        <v>1549</v>
      </c>
      <c r="D499" s="265">
        <v>2020</v>
      </c>
      <c r="E499" s="9">
        <v>7931</v>
      </c>
      <c r="F499">
        <f>VLOOKUP(A499,CATMUN!$B$2:$G$1123,6,0)</f>
        <v>14</v>
      </c>
    </row>
    <row r="500" spans="1:6" x14ac:dyDescent="0.2">
      <c r="A500" s="9">
        <v>25317</v>
      </c>
      <c r="B500" s="9" t="s">
        <v>1586</v>
      </c>
      <c r="C500" s="9" t="s">
        <v>1549</v>
      </c>
      <c r="D500" s="265">
        <v>2020</v>
      </c>
      <c r="E500" s="9">
        <v>14241</v>
      </c>
      <c r="F500">
        <f>VLOOKUP(A500,CATMUN!$B$2:$G$1123,6,0)</f>
        <v>14</v>
      </c>
    </row>
    <row r="501" spans="1:6" x14ac:dyDescent="0.2">
      <c r="A501" s="9">
        <v>25320</v>
      </c>
      <c r="B501" s="9" t="s">
        <v>1587</v>
      </c>
      <c r="C501" s="9" t="s">
        <v>1549</v>
      </c>
      <c r="D501" s="265">
        <v>2020</v>
      </c>
      <c r="E501" s="9">
        <v>33212</v>
      </c>
      <c r="F501">
        <f>VLOOKUP(A501,CATMUN!$B$2:$G$1123,6,0)</f>
        <v>15</v>
      </c>
    </row>
    <row r="502" spans="1:6" x14ac:dyDescent="0.2">
      <c r="A502" s="9">
        <v>25322</v>
      </c>
      <c r="B502" s="9" t="s">
        <v>1588</v>
      </c>
      <c r="C502" s="9" t="s">
        <v>1549</v>
      </c>
      <c r="D502" s="265">
        <v>2020</v>
      </c>
      <c r="E502" s="9">
        <v>16934</v>
      </c>
      <c r="F502">
        <f>VLOOKUP(A502,CATMUN!$B$2:$G$1123,6,0)</f>
        <v>15</v>
      </c>
    </row>
    <row r="503" spans="1:6" x14ac:dyDescent="0.2">
      <c r="A503" s="9">
        <v>25324</v>
      </c>
      <c r="B503" s="9" t="s">
        <v>1589</v>
      </c>
      <c r="C503" s="9" t="s">
        <v>1549</v>
      </c>
      <c r="D503" s="265">
        <v>2020</v>
      </c>
      <c r="E503" s="9">
        <v>2772</v>
      </c>
      <c r="F503">
        <f>VLOOKUP(A503,CATMUN!$B$2:$G$1123,6,0)</f>
        <v>15</v>
      </c>
    </row>
    <row r="504" spans="1:6" x14ac:dyDescent="0.2">
      <c r="A504" s="9">
        <v>25326</v>
      </c>
      <c r="B504" s="9" t="s">
        <v>1590</v>
      </c>
      <c r="C504" s="9" t="s">
        <v>1549</v>
      </c>
      <c r="D504" s="265">
        <v>2020</v>
      </c>
      <c r="E504" s="9">
        <v>6811</v>
      </c>
      <c r="F504">
        <f>VLOOKUP(A504,CATMUN!$B$2:$G$1123,6,0)</f>
        <v>14</v>
      </c>
    </row>
    <row r="505" spans="1:6" x14ac:dyDescent="0.2">
      <c r="A505" s="9">
        <v>25328</v>
      </c>
      <c r="B505" s="9" t="s">
        <v>1591</v>
      </c>
      <c r="C505" s="9" t="s">
        <v>1549</v>
      </c>
      <c r="D505" s="265">
        <v>2020</v>
      </c>
      <c r="E505" s="9">
        <v>4743</v>
      </c>
      <c r="F505">
        <f>VLOOKUP(A505,CATMUN!$B$2:$G$1123,6,0)</f>
        <v>15</v>
      </c>
    </row>
    <row r="506" spans="1:6" x14ac:dyDescent="0.2">
      <c r="A506" s="9">
        <v>25335</v>
      </c>
      <c r="B506" s="9" t="s">
        <v>1592</v>
      </c>
      <c r="C506" s="9" t="s">
        <v>1549</v>
      </c>
      <c r="D506" s="265">
        <v>2020</v>
      </c>
      <c r="E506" s="9">
        <v>6744</v>
      </c>
      <c r="F506">
        <f>VLOOKUP(A506,CATMUN!$B$2:$G$1123,6,0)</f>
        <v>15</v>
      </c>
    </row>
    <row r="507" spans="1:6" x14ac:dyDescent="0.2">
      <c r="A507" s="9">
        <v>25339</v>
      </c>
      <c r="B507" s="9" t="s">
        <v>1593</v>
      </c>
      <c r="C507" s="9" t="s">
        <v>1549</v>
      </c>
      <c r="D507" s="265">
        <v>2020</v>
      </c>
      <c r="E507" s="9">
        <v>3567</v>
      </c>
      <c r="F507">
        <f>VLOOKUP(A507,CATMUN!$B$2:$G$1123,6,0)</f>
        <v>15</v>
      </c>
    </row>
    <row r="508" spans="1:6" x14ac:dyDescent="0.2">
      <c r="A508" s="9">
        <v>25368</v>
      </c>
      <c r="B508" s="9" t="s">
        <v>1594</v>
      </c>
      <c r="C508" s="9" t="s">
        <v>1549</v>
      </c>
      <c r="D508" s="265">
        <v>2020</v>
      </c>
      <c r="E508" s="9">
        <v>2315</v>
      </c>
      <c r="F508">
        <f>VLOOKUP(A508,CATMUN!$B$2:$G$1123,6,0)</f>
        <v>9</v>
      </c>
    </row>
    <row r="509" spans="1:6" x14ac:dyDescent="0.2">
      <c r="A509" s="9">
        <v>25372</v>
      </c>
      <c r="B509" s="9" t="s">
        <v>1595</v>
      </c>
      <c r="C509" s="9" t="s">
        <v>1549</v>
      </c>
      <c r="D509" s="265">
        <v>2020</v>
      </c>
      <c r="E509" s="9">
        <v>6074</v>
      </c>
      <c r="F509">
        <f>VLOOKUP(A509,CATMUN!$B$2:$G$1123,6,0)</f>
        <v>15</v>
      </c>
    </row>
    <row r="510" spans="1:6" x14ac:dyDescent="0.2">
      <c r="A510" s="9">
        <v>25377</v>
      </c>
      <c r="B510" s="9" t="s">
        <v>1596</v>
      </c>
      <c r="C510" s="9" t="s">
        <v>1549</v>
      </c>
      <c r="D510" s="265">
        <v>2020</v>
      </c>
      <c r="E510" s="9">
        <v>32917</v>
      </c>
      <c r="F510">
        <f>VLOOKUP(A510,CATMUN!$B$2:$G$1123,6,0)</f>
        <v>14</v>
      </c>
    </row>
    <row r="511" spans="1:6" x14ac:dyDescent="0.2">
      <c r="A511" s="9">
        <v>25386</v>
      </c>
      <c r="B511" s="9" t="s">
        <v>1597</v>
      </c>
      <c r="C511" s="9" t="s">
        <v>1549</v>
      </c>
      <c r="D511" s="265">
        <v>2020</v>
      </c>
      <c r="E511" s="9">
        <v>36129</v>
      </c>
      <c r="F511">
        <f>VLOOKUP(A511,CATMUN!$B$2:$G$1123,6,0)</f>
        <v>14</v>
      </c>
    </row>
    <row r="512" spans="1:6" x14ac:dyDescent="0.2">
      <c r="A512" s="9">
        <v>25394</v>
      </c>
      <c r="B512" s="9" t="s">
        <v>1598</v>
      </c>
      <c r="C512" s="9" t="s">
        <v>1549</v>
      </c>
      <c r="D512" s="265">
        <v>2020</v>
      </c>
      <c r="E512" s="9">
        <v>9810</v>
      </c>
      <c r="F512">
        <f>VLOOKUP(A512,CATMUN!$B$2:$G$1123,6,0)</f>
        <v>14</v>
      </c>
    </row>
    <row r="513" spans="1:6" x14ac:dyDescent="0.2">
      <c r="A513" s="9">
        <v>25398</v>
      </c>
      <c r="B513" s="9" t="s">
        <v>1599</v>
      </c>
      <c r="C513" s="9" t="s">
        <v>1549</v>
      </c>
      <c r="D513" s="265">
        <v>2020</v>
      </c>
      <c r="E513" s="9">
        <v>6095</v>
      </c>
      <c r="F513">
        <f>VLOOKUP(A513,CATMUN!$B$2:$G$1123,6,0)</f>
        <v>15</v>
      </c>
    </row>
    <row r="514" spans="1:6" x14ac:dyDescent="0.2">
      <c r="A514" s="9">
        <v>25402</v>
      </c>
      <c r="B514" s="9" t="s">
        <v>1472</v>
      </c>
      <c r="C514" s="9" t="s">
        <v>1549</v>
      </c>
      <c r="D514" s="265">
        <v>2020</v>
      </c>
      <c r="E514" s="9">
        <v>18642</v>
      </c>
      <c r="F514">
        <f>VLOOKUP(A514,CATMUN!$B$2:$G$1123,6,0)</f>
        <v>14</v>
      </c>
    </row>
    <row r="515" spans="1:6" x14ac:dyDescent="0.2">
      <c r="A515" s="9">
        <v>25407</v>
      </c>
      <c r="B515" s="9" t="s">
        <v>1600</v>
      </c>
      <c r="C515" s="9" t="s">
        <v>1549</v>
      </c>
      <c r="D515" s="265">
        <v>2020</v>
      </c>
      <c r="E515" s="9">
        <v>10794</v>
      </c>
      <c r="F515">
        <f>VLOOKUP(A515,CATMUN!$B$2:$G$1123,6,0)</f>
        <v>15</v>
      </c>
    </row>
    <row r="516" spans="1:6" x14ac:dyDescent="0.2">
      <c r="A516" s="9">
        <v>25426</v>
      </c>
      <c r="B516" s="9" t="s">
        <v>1601</v>
      </c>
      <c r="C516" s="9" t="s">
        <v>1549</v>
      </c>
      <c r="D516" s="265">
        <v>2020</v>
      </c>
      <c r="E516" s="9">
        <v>6278</v>
      </c>
      <c r="F516">
        <f>VLOOKUP(A516,CATMUN!$B$2:$G$1123,6,0)</f>
        <v>15</v>
      </c>
    </row>
    <row r="517" spans="1:6" x14ac:dyDescent="0.2">
      <c r="A517" s="9">
        <v>25430</v>
      </c>
      <c r="B517" s="9" t="s">
        <v>1602</v>
      </c>
      <c r="C517" s="9" t="s">
        <v>1549</v>
      </c>
      <c r="D517" s="265">
        <v>2020</v>
      </c>
      <c r="E517" s="9">
        <v>127138</v>
      </c>
      <c r="F517">
        <f>VLOOKUP(A517,CATMUN!$B$2:$G$1123,6,0)</f>
        <v>11</v>
      </c>
    </row>
    <row r="518" spans="1:6" x14ac:dyDescent="0.2">
      <c r="A518" s="9">
        <v>25436</v>
      </c>
      <c r="B518" s="9" t="s">
        <v>1603</v>
      </c>
      <c r="C518" s="9" t="s">
        <v>1549</v>
      </c>
      <c r="D518" s="265">
        <v>2020</v>
      </c>
      <c r="E518" s="9">
        <v>3893</v>
      </c>
      <c r="F518">
        <f>VLOOKUP(A518,CATMUN!$B$2:$G$1123,6,0)</f>
        <v>15</v>
      </c>
    </row>
    <row r="519" spans="1:6" x14ac:dyDescent="0.2">
      <c r="A519" s="9">
        <v>25438</v>
      </c>
      <c r="B519" s="9" t="s">
        <v>1604</v>
      </c>
      <c r="C519" s="9" t="s">
        <v>1549</v>
      </c>
      <c r="D519" s="265">
        <v>2020</v>
      </c>
      <c r="E519" s="9">
        <v>8211</v>
      </c>
      <c r="F519">
        <f>VLOOKUP(A519,CATMUN!$B$2:$G$1123,6,0)</f>
        <v>15</v>
      </c>
    </row>
    <row r="520" spans="1:6" x14ac:dyDescent="0.2">
      <c r="A520" s="9">
        <v>25473</v>
      </c>
      <c r="B520" s="9" t="s">
        <v>1605</v>
      </c>
      <c r="C520" s="9" t="s">
        <v>1549</v>
      </c>
      <c r="D520" s="265">
        <v>2020</v>
      </c>
      <c r="E520" s="9">
        <v>150665</v>
      </c>
      <c r="F520">
        <f>VLOOKUP(A520,CATMUN!$B$2:$G$1123,6,0)</f>
        <v>11</v>
      </c>
    </row>
    <row r="521" spans="1:6" x14ac:dyDescent="0.2">
      <c r="A521" s="9">
        <v>25483</v>
      </c>
      <c r="B521" s="9" t="s">
        <v>1606</v>
      </c>
      <c r="C521" s="9" t="s">
        <v>1549</v>
      </c>
      <c r="D521" s="265">
        <v>2020</v>
      </c>
      <c r="E521" s="9">
        <v>2464</v>
      </c>
      <c r="F521">
        <f>VLOOKUP(A521,CATMUN!$B$2:$G$1123,6,0)</f>
        <v>15</v>
      </c>
    </row>
    <row r="522" spans="1:6" x14ac:dyDescent="0.2">
      <c r="A522" s="9">
        <v>25486</v>
      </c>
      <c r="B522" s="9" t="s">
        <v>1607</v>
      </c>
      <c r="C522" s="9" t="s">
        <v>1549</v>
      </c>
      <c r="D522" s="265">
        <v>2020</v>
      </c>
      <c r="E522" s="9">
        <v>14532</v>
      </c>
      <c r="F522">
        <f>VLOOKUP(A522,CATMUN!$B$2:$G$1123,6,0)</f>
        <v>14</v>
      </c>
    </row>
    <row r="523" spans="1:6" x14ac:dyDescent="0.2">
      <c r="A523" s="9">
        <v>25488</v>
      </c>
      <c r="B523" s="9" t="s">
        <v>1608</v>
      </c>
      <c r="C523" s="9" t="s">
        <v>1549</v>
      </c>
      <c r="D523" s="265">
        <v>2020</v>
      </c>
      <c r="E523" s="9">
        <v>12028</v>
      </c>
      <c r="F523">
        <f>VLOOKUP(A523,CATMUN!$B$2:$G$1123,6,0)</f>
        <v>15</v>
      </c>
    </row>
    <row r="524" spans="1:6" x14ac:dyDescent="0.2">
      <c r="A524" s="9">
        <v>25489</v>
      </c>
      <c r="B524" s="9" t="s">
        <v>1609</v>
      </c>
      <c r="C524" s="9" t="s">
        <v>1549</v>
      </c>
      <c r="D524" s="265">
        <v>2020</v>
      </c>
      <c r="E524" s="9">
        <v>3763</v>
      </c>
      <c r="F524">
        <f>VLOOKUP(A524,CATMUN!$B$2:$G$1123,6,0)</f>
        <v>14</v>
      </c>
    </row>
    <row r="525" spans="1:6" x14ac:dyDescent="0.2">
      <c r="A525" s="9">
        <v>25491</v>
      </c>
      <c r="B525" s="9" t="s">
        <v>1610</v>
      </c>
      <c r="C525" s="9" t="s">
        <v>1549</v>
      </c>
      <c r="D525" s="265">
        <v>2020</v>
      </c>
      <c r="E525" s="9">
        <v>6562</v>
      </c>
      <c r="F525">
        <f>VLOOKUP(A525,CATMUN!$B$2:$G$1123,6,0)</f>
        <v>14</v>
      </c>
    </row>
    <row r="526" spans="1:6" x14ac:dyDescent="0.2">
      <c r="A526" s="9">
        <v>25506</v>
      </c>
      <c r="B526" s="9" t="s">
        <v>1611</v>
      </c>
      <c r="C526" s="9" t="s">
        <v>1549</v>
      </c>
      <c r="D526" s="265">
        <v>2020</v>
      </c>
      <c r="E526" s="9">
        <v>4449</v>
      </c>
      <c r="F526">
        <f>VLOOKUP(A526,CATMUN!$B$2:$G$1123,6,0)</f>
        <v>15</v>
      </c>
    </row>
    <row r="527" spans="1:6" x14ac:dyDescent="0.2">
      <c r="A527" s="9">
        <v>25513</v>
      </c>
      <c r="B527" s="9" t="s">
        <v>1612</v>
      </c>
      <c r="C527" s="9" t="s">
        <v>1549</v>
      </c>
      <c r="D527" s="265">
        <v>2020</v>
      </c>
      <c r="E527" s="9">
        <v>25803</v>
      </c>
      <c r="F527">
        <f>VLOOKUP(A527,CATMUN!$B$2:$G$1123,6,0)</f>
        <v>14</v>
      </c>
    </row>
    <row r="528" spans="1:6" x14ac:dyDescent="0.2">
      <c r="A528" s="9">
        <v>25518</v>
      </c>
      <c r="B528" s="9" t="s">
        <v>1613</v>
      </c>
      <c r="C528" s="9" t="s">
        <v>1549</v>
      </c>
      <c r="D528" s="265">
        <v>2020</v>
      </c>
      <c r="E528" s="9">
        <v>4279</v>
      </c>
      <c r="F528">
        <f>VLOOKUP(A528,CATMUN!$B$2:$G$1123,6,0)</f>
        <v>15</v>
      </c>
    </row>
    <row r="529" spans="1:6" x14ac:dyDescent="0.2">
      <c r="A529" s="9">
        <v>25524</v>
      </c>
      <c r="B529" s="9" t="s">
        <v>1614</v>
      </c>
      <c r="C529" s="9" t="s">
        <v>1549</v>
      </c>
      <c r="D529" s="265">
        <v>2020</v>
      </c>
      <c r="E529" s="9">
        <v>5334</v>
      </c>
      <c r="F529">
        <f>VLOOKUP(A529,CATMUN!$B$2:$G$1123,6,0)</f>
        <v>15</v>
      </c>
    </row>
    <row r="530" spans="1:6" x14ac:dyDescent="0.2">
      <c r="A530" s="9">
        <v>25530</v>
      </c>
      <c r="B530" s="9" t="s">
        <v>1615</v>
      </c>
      <c r="C530" s="9" t="s">
        <v>1549</v>
      </c>
      <c r="D530" s="265">
        <v>2020</v>
      </c>
      <c r="E530" s="9">
        <v>9218</v>
      </c>
      <c r="F530">
        <f>VLOOKUP(A530,CATMUN!$B$2:$G$1123,6,0)</f>
        <v>15</v>
      </c>
    </row>
    <row r="531" spans="1:6" x14ac:dyDescent="0.2">
      <c r="A531" s="9">
        <v>25535</v>
      </c>
      <c r="B531" s="9" t="s">
        <v>1616</v>
      </c>
      <c r="C531" s="9" t="s">
        <v>1549</v>
      </c>
      <c r="D531" s="265">
        <v>2020</v>
      </c>
      <c r="E531" s="9">
        <v>9626</v>
      </c>
      <c r="F531">
        <f>VLOOKUP(A531,CATMUN!$B$2:$G$1123,6,0)</f>
        <v>15</v>
      </c>
    </row>
    <row r="532" spans="1:6" x14ac:dyDescent="0.2">
      <c r="A532" s="9">
        <v>25572</v>
      </c>
      <c r="B532" s="9" t="s">
        <v>1617</v>
      </c>
      <c r="C532" s="9" t="s">
        <v>1549</v>
      </c>
      <c r="D532" s="265">
        <v>2020</v>
      </c>
      <c r="E532" s="9">
        <v>16671</v>
      </c>
      <c r="F532">
        <f>VLOOKUP(A532,CATMUN!$B$2:$G$1123,6,0)</f>
        <v>15</v>
      </c>
    </row>
    <row r="533" spans="1:6" x14ac:dyDescent="0.2">
      <c r="A533" s="9">
        <v>25580</v>
      </c>
      <c r="B533" s="9" t="s">
        <v>1618</v>
      </c>
      <c r="C533" s="9" t="s">
        <v>1549</v>
      </c>
      <c r="D533" s="265">
        <v>2020</v>
      </c>
      <c r="E533" s="9">
        <v>3438</v>
      </c>
      <c r="F533">
        <f>VLOOKUP(A533,CATMUN!$B$2:$G$1123,6,0)</f>
        <v>15</v>
      </c>
    </row>
    <row r="534" spans="1:6" x14ac:dyDescent="0.2">
      <c r="A534" s="9">
        <v>25592</v>
      </c>
      <c r="B534" s="9" t="s">
        <v>1619</v>
      </c>
      <c r="C534" s="9" t="s">
        <v>1549</v>
      </c>
      <c r="D534" s="265">
        <v>2020</v>
      </c>
      <c r="E534" s="9">
        <v>4927</v>
      </c>
      <c r="F534">
        <f>VLOOKUP(A534,CATMUN!$B$2:$G$1123,6,0)</f>
        <v>15</v>
      </c>
    </row>
    <row r="535" spans="1:6" x14ac:dyDescent="0.2">
      <c r="A535" s="9">
        <v>25594</v>
      </c>
      <c r="B535" s="9" t="s">
        <v>1620</v>
      </c>
      <c r="C535" s="9" t="s">
        <v>1549</v>
      </c>
      <c r="D535" s="265">
        <v>2020</v>
      </c>
      <c r="E535" s="9">
        <v>5315</v>
      </c>
      <c r="F535">
        <f>VLOOKUP(A535,CATMUN!$B$2:$G$1123,6,0)</f>
        <v>15</v>
      </c>
    </row>
    <row r="536" spans="1:6" x14ac:dyDescent="0.2">
      <c r="A536" s="9">
        <v>25596</v>
      </c>
      <c r="B536" s="9" t="s">
        <v>1621</v>
      </c>
      <c r="C536" s="9" t="s">
        <v>1549</v>
      </c>
      <c r="D536" s="265">
        <v>2020</v>
      </c>
      <c r="E536" s="9">
        <v>6536</v>
      </c>
      <c r="F536">
        <f>VLOOKUP(A536,CATMUN!$B$2:$G$1123,6,0)</f>
        <v>15</v>
      </c>
    </row>
    <row r="537" spans="1:6" x14ac:dyDescent="0.2">
      <c r="A537" s="9">
        <v>25599</v>
      </c>
      <c r="B537" s="9" t="s">
        <v>1622</v>
      </c>
      <c r="C537" s="9" t="s">
        <v>1549</v>
      </c>
      <c r="D537" s="265">
        <v>2020</v>
      </c>
      <c r="E537" s="9">
        <v>8747</v>
      </c>
      <c r="F537">
        <f>VLOOKUP(A537,CATMUN!$B$2:$G$1123,6,0)</f>
        <v>14</v>
      </c>
    </row>
    <row r="538" spans="1:6" x14ac:dyDescent="0.2">
      <c r="A538" s="9">
        <v>25612</v>
      </c>
      <c r="B538" s="9" t="s">
        <v>1623</v>
      </c>
      <c r="C538" s="9" t="s">
        <v>1549</v>
      </c>
      <c r="D538" s="265">
        <v>2020</v>
      </c>
      <c r="E538" s="9">
        <v>14367</v>
      </c>
      <c r="F538">
        <f>VLOOKUP(A538,CATMUN!$B$2:$G$1123,6,0)</f>
        <v>14</v>
      </c>
    </row>
    <row r="539" spans="1:6" x14ac:dyDescent="0.2">
      <c r="A539" s="9">
        <v>25645</v>
      </c>
      <c r="B539" s="9" t="s">
        <v>1624</v>
      </c>
      <c r="C539" s="9" t="s">
        <v>1549</v>
      </c>
      <c r="D539" s="265">
        <v>2020</v>
      </c>
      <c r="E539" s="9">
        <v>12829</v>
      </c>
      <c r="F539">
        <f>VLOOKUP(A539,CATMUN!$B$2:$G$1123,6,0)</f>
        <v>14</v>
      </c>
    </row>
    <row r="540" spans="1:6" x14ac:dyDescent="0.2">
      <c r="A540" s="9">
        <v>25649</v>
      </c>
      <c r="B540" s="9" t="s">
        <v>1625</v>
      </c>
      <c r="C540" s="9" t="s">
        <v>1549</v>
      </c>
      <c r="D540" s="265">
        <v>2020</v>
      </c>
      <c r="E540" s="9">
        <v>8984</v>
      </c>
      <c r="F540">
        <f>VLOOKUP(A540,CATMUN!$B$2:$G$1123,6,0)</f>
        <v>15</v>
      </c>
    </row>
    <row r="541" spans="1:6" x14ac:dyDescent="0.2">
      <c r="A541" s="9">
        <v>25653</v>
      </c>
      <c r="B541" s="9" t="s">
        <v>1626</v>
      </c>
      <c r="C541" s="9" t="s">
        <v>1549</v>
      </c>
      <c r="D541" s="265">
        <v>2020</v>
      </c>
      <c r="E541" s="9">
        <v>4978</v>
      </c>
      <c r="F541">
        <f>VLOOKUP(A541,CATMUN!$B$2:$G$1123,6,0)</f>
        <v>15</v>
      </c>
    </row>
    <row r="542" spans="1:6" x14ac:dyDescent="0.2">
      <c r="A542" s="9">
        <v>25658</v>
      </c>
      <c r="B542" s="9" t="s">
        <v>1627</v>
      </c>
      <c r="C542" s="9" t="s">
        <v>1549</v>
      </c>
      <c r="D542" s="265">
        <v>2020</v>
      </c>
      <c r="E542" s="9">
        <v>11844</v>
      </c>
      <c r="F542">
        <f>VLOOKUP(A542,CATMUN!$B$2:$G$1123,6,0)</f>
        <v>14</v>
      </c>
    </row>
    <row r="543" spans="1:6" x14ac:dyDescent="0.2">
      <c r="A543" s="9">
        <v>25662</v>
      </c>
      <c r="B543" s="9" t="s">
        <v>1628</v>
      </c>
      <c r="C543" s="9" t="s">
        <v>1549</v>
      </c>
      <c r="D543" s="265">
        <v>2020</v>
      </c>
      <c r="E543" s="9">
        <v>8537</v>
      </c>
      <c r="F543">
        <f>VLOOKUP(A543,CATMUN!$B$2:$G$1123,6,0)</f>
        <v>15</v>
      </c>
    </row>
    <row r="544" spans="1:6" x14ac:dyDescent="0.2">
      <c r="A544" s="9">
        <v>25718</v>
      </c>
      <c r="B544" s="9" t="s">
        <v>1629</v>
      </c>
      <c r="C544" s="9" t="s">
        <v>1549</v>
      </c>
      <c r="D544" s="265">
        <v>2020</v>
      </c>
      <c r="E544" s="9">
        <v>11521</v>
      </c>
      <c r="F544">
        <f>VLOOKUP(A544,CATMUN!$B$2:$G$1123,6,0)</f>
        <v>15</v>
      </c>
    </row>
    <row r="545" spans="1:6" x14ac:dyDescent="0.2">
      <c r="A545" s="9">
        <v>25736</v>
      </c>
      <c r="B545" s="9" t="s">
        <v>1630</v>
      </c>
      <c r="C545" s="9" t="s">
        <v>1549</v>
      </c>
      <c r="D545" s="265">
        <v>2020</v>
      </c>
      <c r="E545" s="9">
        <v>12645</v>
      </c>
      <c r="F545">
        <f>VLOOKUP(A545,CATMUN!$B$2:$G$1123,6,0)</f>
        <v>6</v>
      </c>
    </row>
    <row r="546" spans="1:6" x14ac:dyDescent="0.2">
      <c r="A546" s="9">
        <v>25740</v>
      </c>
      <c r="B546" s="9" t="s">
        <v>1631</v>
      </c>
      <c r="C546" s="9" t="s">
        <v>1549</v>
      </c>
      <c r="D546" s="265">
        <v>2020</v>
      </c>
      <c r="E546" s="9">
        <v>36658</v>
      </c>
      <c r="F546">
        <f>VLOOKUP(A546,CATMUN!$B$2:$G$1123,6,0)</f>
        <v>11</v>
      </c>
    </row>
    <row r="547" spans="1:6" x14ac:dyDescent="0.2">
      <c r="A547" s="9">
        <v>25743</v>
      </c>
      <c r="B547" s="9" t="s">
        <v>1632</v>
      </c>
      <c r="C547" s="9" t="s">
        <v>1549</v>
      </c>
      <c r="D547" s="265">
        <v>2020</v>
      </c>
      <c r="E547" s="9">
        <v>23489</v>
      </c>
      <c r="F547">
        <f>VLOOKUP(A547,CATMUN!$B$2:$G$1123,6,0)</f>
        <v>6</v>
      </c>
    </row>
    <row r="548" spans="1:6" x14ac:dyDescent="0.2">
      <c r="A548" s="9">
        <v>25745</v>
      </c>
      <c r="B548" s="9" t="s">
        <v>1633</v>
      </c>
      <c r="C548" s="9" t="s">
        <v>1549</v>
      </c>
      <c r="D548" s="265">
        <v>2020</v>
      </c>
      <c r="E548" s="9">
        <v>14062</v>
      </c>
      <c r="F548">
        <f>VLOOKUP(A548,CATMUN!$B$2:$G$1123,6,0)</f>
        <v>14</v>
      </c>
    </row>
    <row r="549" spans="1:6" x14ac:dyDescent="0.2">
      <c r="A549" s="9">
        <v>25754</v>
      </c>
      <c r="B549" s="9" t="s">
        <v>1634</v>
      </c>
      <c r="C549" s="9" t="s">
        <v>1549</v>
      </c>
      <c r="D549" s="265">
        <v>2020</v>
      </c>
      <c r="E549" s="9">
        <v>753548</v>
      </c>
      <c r="F549">
        <f>VLOOKUP(A549,CATMUN!$B$2:$G$1123,6,0)</f>
        <v>11</v>
      </c>
    </row>
    <row r="550" spans="1:6" x14ac:dyDescent="0.2">
      <c r="A550" s="9">
        <v>25758</v>
      </c>
      <c r="B550" s="9" t="s">
        <v>1635</v>
      </c>
      <c r="C550" s="9" t="s">
        <v>1549</v>
      </c>
      <c r="D550" s="265">
        <v>2020</v>
      </c>
      <c r="E550" s="9">
        <v>28999</v>
      </c>
      <c r="F550">
        <f>VLOOKUP(A550,CATMUN!$B$2:$G$1123,6,0)</f>
        <v>14</v>
      </c>
    </row>
    <row r="551" spans="1:6" x14ac:dyDescent="0.2">
      <c r="A551" s="9">
        <v>25769</v>
      </c>
      <c r="B551" s="9" t="s">
        <v>1636</v>
      </c>
      <c r="C551" s="9" t="s">
        <v>1549</v>
      </c>
      <c r="D551" s="265">
        <v>2020</v>
      </c>
      <c r="E551" s="9">
        <v>16743</v>
      </c>
      <c r="F551">
        <f>VLOOKUP(A551,CATMUN!$B$2:$G$1123,6,0)</f>
        <v>14</v>
      </c>
    </row>
    <row r="552" spans="1:6" x14ac:dyDescent="0.2">
      <c r="A552" s="9">
        <v>25772</v>
      </c>
      <c r="B552" s="9" t="s">
        <v>1637</v>
      </c>
      <c r="C552" s="9" t="s">
        <v>1549</v>
      </c>
      <c r="D552" s="265">
        <v>2020</v>
      </c>
      <c r="E552" s="9">
        <v>18741</v>
      </c>
      <c r="F552">
        <f>VLOOKUP(A552,CATMUN!$B$2:$G$1123,6,0)</f>
        <v>14</v>
      </c>
    </row>
    <row r="553" spans="1:6" x14ac:dyDescent="0.2">
      <c r="A553" s="9">
        <v>25777</v>
      </c>
      <c r="B553" s="9" t="s">
        <v>1638</v>
      </c>
      <c r="C553" s="9" t="s">
        <v>1549</v>
      </c>
      <c r="D553" s="265">
        <v>2020</v>
      </c>
      <c r="E553" s="9">
        <v>5543</v>
      </c>
      <c r="F553">
        <f>VLOOKUP(A553,CATMUN!$B$2:$G$1123,6,0)</f>
        <v>15</v>
      </c>
    </row>
    <row r="554" spans="1:6" x14ac:dyDescent="0.2">
      <c r="A554" s="9">
        <v>25779</v>
      </c>
      <c r="B554" s="9" t="s">
        <v>1639</v>
      </c>
      <c r="C554" s="9" t="s">
        <v>1549</v>
      </c>
      <c r="D554" s="265">
        <v>2020</v>
      </c>
      <c r="E554" s="9">
        <v>7067</v>
      </c>
      <c r="F554">
        <f>VLOOKUP(A554,CATMUN!$B$2:$G$1123,6,0)</f>
        <v>14</v>
      </c>
    </row>
    <row r="555" spans="1:6" x14ac:dyDescent="0.2">
      <c r="A555" s="9">
        <v>25781</v>
      </c>
      <c r="B555" s="9" t="s">
        <v>1640</v>
      </c>
      <c r="C555" s="9" t="s">
        <v>1549</v>
      </c>
      <c r="D555" s="265">
        <v>2020</v>
      </c>
      <c r="E555" s="9">
        <v>6441</v>
      </c>
      <c r="F555">
        <f>VLOOKUP(A555,CATMUN!$B$2:$G$1123,6,0)</f>
        <v>14</v>
      </c>
    </row>
    <row r="556" spans="1:6" x14ac:dyDescent="0.2">
      <c r="A556" s="9">
        <v>25785</v>
      </c>
      <c r="B556" s="9" t="s">
        <v>1641</v>
      </c>
      <c r="C556" s="9" t="s">
        <v>1549</v>
      </c>
      <c r="D556" s="265">
        <v>2020</v>
      </c>
      <c r="E556" s="9">
        <v>24206</v>
      </c>
      <c r="F556">
        <f>VLOOKUP(A556,CATMUN!$B$2:$G$1123,6,0)</f>
        <v>14</v>
      </c>
    </row>
    <row r="557" spans="1:6" x14ac:dyDescent="0.2">
      <c r="A557" s="9">
        <v>25793</v>
      </c>
      <c r="B557" s="9" t="s">
        <v>1642</v>
      </c>
      <c r="C557" s="9" t="s">
        <v>1549</v>
      </c>
      <c r="D557" s="265">
        <v>2020</v>
      </c>
      <c r="E557" s="9">
        <v>8654</v>
      </c>
      <c r="F557">
        <f>VLOOKUP(A557,CATMUN!$B$2:$G$1123,6,0)</f>
        <v>14</v>
      </c>
    </row>
    <row r="558" spans="1:6" x14ac:dyDescent="0.2">
      <c r="A558" s="9">
        <v>25797</v>
      </c>
      <c r="B558" s="9" t="s">
        <v>1643</v>
      </c>
      <c r="C558" s="9" t="s">
        <v>1549</v>
      </c>
      <c r="D558" s="265">
        <v>2020</v>
      </c>
      <c r="E558" s="9">
        <v>10531</v>
      </c>
      <c r="F558">
        <f>VLOOKUP(A558,CATMUN!$B$2:$G$1123,6,0)</f>
        <v>14</v>
      </c>
    </row>
    <row r="559" spans="1:6" x14ac:dyDescent="0.2">
      <c r="A559" s="9">
        <v>25799</v>
      </c>
      <c r="B559" s="9" t="s">
        <v>1644</v>
      </c>
      <c r="C559" s="9" t="s">
        <v>1549</v>
      </c>
      <c r="D559" s="265">
        <v>2020</v>
      </c>
      <c r="E559" s="9">
        <v>24096</v>
      </c>
      <c r="F559">
        <f>VLOOKUP(A559,CATMUN!$B$2:$G$1123,6,0)</f>
        <v>14</v>
      </c>
    </row>
    <row r="560" spans="1:6" x14ac:dyDescent="0.2">
      <c r="A560" s="9">
        <v>25805</v>
      </c>
      <c r="B560" s="9" t="s">
        <v>1645</v>
      </c>
      <c r="C560" s="9" t="s">
        <v>1549</v>
      </c>
      <c r="D560" s="265">
        <v>2020</v>
      </c>
      <c r="E560" s="9">
        <v>4639</v>
      </c>
      <c r="F560">
        <f>VLOOKUP(A560,CATMUN!$B$2:$G$1123,6,0)</f>
        <v>15</v>
      </c>
    </row>
    <row r="561" spans="1:6" x14ac:dyDescent="0.2">
      <c r="A561" s="9">
        <v>25807</v>
      </c>
      <c r="B561" s="9" t="s">
        <v>1646</v>
      </c>
      <c r="C561" s="9" t="s">
        <v>1549</v>
      </c>
      <c r="D561" s="265">
        <v>2020</v>
      </c>
      <c r="E561" s="9">
        <v>3285</v>
      </c>
      <c r="F561">
        <f>VLOOKUP(A561,CATMUN!$B$2:$G$1123,6,0)</f>
        <v>15</v>
      </c>
    </row>
    <row r="562" spans="1:6" x14ac:dyDescent="0.2">
      <c r="A562" s="9">
        <v>25815</v>
      </c>
      <c r="B562" s="9" t="s">
        <v>1647</v>
      </c>
      <c r="C562" s="9" t="s">
        <v>1549</v>
      </c>
      <c r="D562" s="265">
        <v>2020</v>
      </c>
      <c r="E562" s="9">
        <v>16611</v>
      </c>
      <c r="F562">
        <f>VLOOKUP(A562,CATMUN!$B$2:$G$1123,6,0)</f>
        <v>14</v>
      </c>
    </row>
    <row r="563" spans="1:6" x14ac:dyDescent="0.2">
      <c r="A563" s="9">
        <v>25817</v>
      </c>
      <c r="B563" s="9" t="s">
        <v>1648</v>
      </c>
      <c r="C563" s="9" t="s">
        <v>1549</v>
      </c>
      <c r="D563" s="265">
        <v>2020</v>
      </c>
      <c r="E563" s="9">
        <v>45714</v>
      </c>
      <c r="F563">
        <f>VLOOKUP(A563,CATMUN!$B$2:$G$1123,6,0)</f>
        <v>14</v>
      </c>
    </row>
    <row r="564" spans="1:6" x14ac:dyDescent="0.2">
      <c r="A564" s="9">
        <v>25823</v>
      </c>
      <c r="B564" s="9" t="s">
        <v>1649</v>
      </c>
      <c r="C564" s="9" t="s">
        <v>1549</v>
      </c>
      <c r="D564" s="265">
        <v>2020</v>
      </c>
      <c r="E564" s="9">
        <v>4284</v>
      </c>
      <c r="F564">
        <f>VLOOKUP(A564,CATMUN!$B$2:$G$1123,6,0)</f>
        <v>15</v>
      </c>
    </row>
    <row r="565" spans="1:6" x14ac:dyDescent="0.2">
      <c r="A565" s="9">
        <v>25839</v>
      </c>
      <c r="B565" s="9" t="s">
        <v>1650</v>
      </c>
      <c r="C565" s="9" t="s">
        <v>1549</v>
      </c>
      <c r="D565" s="265">
        <v>2020</v>
      </c>
      <c r="E565" s="9">
        <v>7789</v>
      </c>
      <c r="F565">
        <f>VLOOKUP(A565,CATMUN!$B$2:$G$1123,6,0)</f>
        <v>15</v>
      </c>
    </row>
    <row r="566" spans="1:6" x14ac:dyDescent="0.2">
      <c r="A566" s="9">
        <v>25841</v>
      </c>
      <c r="B566" s="9" t="s">
        <v>1651</v>
      </c>
      <c r="C566" s="9" t="s">
        <v>1549</v>
      </c>
      <c r="D566" s="265">
        <v>2020</v>
      </c>
      <c r="E566" s="9">
        <v>7067</v>
      </c>
      <c r="F566">
        <f>VLOOKUP(A566,CATMUN!$B$2:$G$1123,6,0)</f>
        <v>15</v>
      </c>
    </row>
    <row r="567" spans="1:6" x14ac:dyDescent="0.2">
      <c r="A567" s="9">
        <v>25843</v>
      </c>
      <c r="B567" s="9" t="s">
        <v>1652</v>
      </c>
      <c r="C567" s="9" t="s">
        <v>1549</v>
      </c>
      <c r="D567" s="265">
        <v>2020</v>
      </c>
      <c r="E567" s="9">
        <v>46911</v>
      </c>
      <c r="F567">
        <f>VLOOKUP(A567,CATMUN!$B$2:$G$1123,6,0)</f>
        <v>14</v>
      </c>
    </row>
    <row r="568" spans="1:6" x14ac:dyDescent="0.2">
      <c r="A568" s="9">
        <v>25845</v>
      </c>
      <c r="B568" s="9" t="s">
        <v>1653</v>
      </c>
      <c r="C568" s="9" t="s">
        <v>1549</v>
      </c>
      <c r="D568" s="265">
        <v>2020</v>
      </c>
      <c r="E568" s="9">
        <v>7371</v>
      </c>
      <c r="F568">
        <f>VLOOKUP(A568,CATMUN!$B$2:$G$1123,6,0)</f>
        <v>15</v>
      </c>
    </row>
    <row r="569" spans="1:6" x14ac:dyDescent="0.2">
      <c r="A569" s="9">
        <v>25851</v>
      </c>
      <c r="B569" s="9" t="s">
        <v>1654</v>
      </c>
      <c r="C569" s="9" t="s">
        <v>1549</v>
      </c>
      <c r="D569" s="265">
        <v>2020</v>
      </c>
      <c r="E569" s="9">
        <v>4434</v>
      </c>
      <c r="F569">
        <f>VLOOKUP(A569,CATMUN!$B$2:$G$1123,6,0)</f>
        <v>14</v>
      </c>
    </row>
    <row r="570" spans="1:6" x14ac:dyDescent="0.2">
      <c r="A570" s="9">
        <v>25862</v>
      </c>
      <c r="B570" s="9" t="s">
        <v>1655</v>
      </c>
      <c r="C570" s="9" t="s">
        <v>1549</v>
      </c>
      <c r="D570" s="265">
        <v>2020</v>
      </c>
      <c r="E570" s="9">
        <v>7167</v>
      </c>
      <c r="F570">
        <f>VLOOKUP(A570,CATMUN!$B$2:$G$1123,6,0)</f>
        <v>15</v>
      </c>
    </row>
    <row r="571" spans="1:6" x14ac:dyDescent="0.2">
      <c r="A571" s="9">
        <v>25867</v>
      </c>
      <c r="B571" s="9" t="s">
        <v>1656</v>
      </c>
      <c r="C571" s="9" t="s">
        <v>1549</v>
      </c>
      <c r="D571" s="265">
        <v>2020</v>
      </c>
      <c r="E571" s="9">
        <v>4667</v>
      </c>
      <c r="F571">
        <f>VLOOKUP(A571,CATMUN!$B$2:$G$1123,6,0)</f>
        <v>14</v>
      </c>
    </row>
    <row r="572" spans="1:6" x14ac:dyDescent="0.2">
      <c r="A572" s="9">
        <v>25871</v>
      </c>
      <c r="B572" s="9" t="s">
        <v>1657</v>
      </c>
      <c r="C572" s="9" t="s">
        <v>1549</v>
      </c>
      <c r="D572" s="265">
        <v>2020</v>
      </c>
      <c r="E572" s="9">
        <v>1826</v>
      </c>
      <c r="F572">
        <f>VLOOKUP(A572,CATMUN!$B$2:$G$1123,6,0)</f>
        <v>15</v>
      </c>
    </row>
    <row r="573" spans="1:6" x14ac:dyDescent="0.2">
      <c r="A573" s="9">
        <v>25873</v>
      </c>
      <c r="B573" s="9" t="s">
        <v>1658</v>
      </c>
      <c r="C573" s="9" t="s">
        <v>1549</v>
      </c>
      <c r="D573" s="265">
        <v>2020</v>
      </c>
      <c r="E573" s="9">
        <v>18433</v>
      </c>
      <c r="F573">
        <f>VLOOKUP(A573,CATMUN!$B$2:$G$1123,6,0)</f>
        <v>14</v>
      </c>
    </row>
    <row r="574" spans="1:6" x14ac:dyDescent="0.2">
      <c r="A574" s="9">
        <v>25875</v>
      </c>
      <c r="B574" s="9" t="s">
        <v>1659</v>
      </c>
      <c r="C574" s="9" t="s">
        <v>1549</v>
      </c>
      <c r="D574" s="265">
        <v>2020</v>
      </c>
      <c r="E574" s="9">
        <v>29128</v>
      </c>
      <c r="F574">
        <f>VLOOKUP(A574,CATMUN!$B$2:$G$1123,6,0)</f>
        <v>14</v>
      </c>
    </row>
    <row r="575" spans="1:6" x14ac:dyDescent="0.2">
      <c r="A575" s="9">
        <v>25878</v>
      </c>
      <c r="B575" s="9" t="s">
        <v>1660</v>
      </c>
      <c r="C575" s="9" t="s">
        <v>1549</v>
      </c>
      <c r="D575" s="265">
        <v>2020</v>
      </c>
      <c r="E575" s="9">
        <v>13878</v>
      </c>
      <c r="F575">
        <f>VLOOKUP(A575,CATMUN!$B$2:$G$1123,6,0)</f>
        <v>14</v>
      </c>
    </row>
    <row r="576" spans="1:6" x14ac:dyDescent="0.2">
      <c r="A576" s="9">
        <v>25885</v>
      </c>
      <c r="B576" s="9" t="s">
        <v>1661</v>
      </c>
      <c r="C576" s="9" t="s">
        <v>1549</v>
      </c>
      <c r="D576" s="265">
        <v>2020</v>
      </c>
      <c r="E576" s="9">
        <v>12564</v>
      </c>
      <c r="F576">
        <f>VLOOKUP(A576,CATMUN!$B$2:$G$1123,6,0)</f>
        <v>15</v>
      </c>
    </row>
    <row r="577" spans="1:6" x14ac:dyDescent="0.2">
      <c r="A577" s="9">
        <v>25898</v>
      </c>
      <c r="B577" s="9" t="s">
        <v>1662</v>
      </c>
      <c r="C577" s="9" t="s">
        <v>1549</v>
      </c>
      <c r="D577" s="265">
        <v>2020</v>
      </c>
      <c r="E577" s="9">
        <v>5022</v>
      </c>
      <c r="F577">
        <f>VLOOKUP(A577,CATMUN!$B$2:$G$1123,6,0)</f>
        <v>14</v>
      </c>
    </row>
    <row r="578" spans="1:6" x14ac:dyDescent="0.2">
      <c r="A578" s="9">
        <v>25899</v>
      </c>
      <c r="B578" s="9" t="s">
        <v>1663</v>
      </c>
      <c r="C578" s="9" t="s">
        <v>1549</v>
      </c>
      <c r="D578" s="265">
        <v>2020</v>
      </c>
      <c r="E578" s="9">
        <v>146352</v>
      </c>
      <c r="F578">
        <f>VLOOKUP(A578,CATMUN!$B$2:$G$1123,6,0)</f>
        <v>12</v>
      </c>
    </row>
    <row r="579" spans="1:6" x14ac:dyDescent="0.2">
      <c r="A579" s="9">
        <v>27001</v>
      </c>
      <c r="B579" s="9" t="s">
        <v>1665</v>
      </c>
      <c r="C579" s="9" t="s">
        <v>1664</v>
      </c>
      <c r="D579" s="265">
        <v>2020</v>
      </c>
      <c r="E579" s="9">
        <v>130825</v>
      </c>
      <c r="F579">
        <f>VLOOKUP(A579,CATMUN!$B$2:$G$1123,6,0)</f>
        <v>13</v>
      </c>
    </row>
    <row r="580" spans="1:6" x14ac:dyDescent="0.2">
      <c r="A580" s="9">
        <v>27006</v>
      </c>
      <c r="B580" s="9" t="s">
        <v>1666</v>
      </c>
      <c r="C580" s="9" t="s">
        <v>1664</v>
      </c>
      <c r="D580" s="265">
        <v>2020</v>
      </c>
      <c r="E580" s="9">
        <v>14159</v>
      </c>
      <c r="F580">
        <f>VLOOKUP(A580,CATMUN!$B$2:$G$1123,6,0)</f>
        <v>15</v>
      </c>
    </row>
    <row r="581" spans="1:6" x14ac:dyDescent="0.2">
      <c r="A581" s="9">
        <v>27025</v>
      </c>
      <c r="B581" s="9" t="s">
        <v>1667</v>
      </c>
      <c r="C581" s="9" t="s">
        <v>1664</v>
      </c>
      <c r="D581" s="265">
        <v>2020</v>
      </c>
      <c r="E581" s="9">
        <v>28293</v>
      </c>
      <c r="F581">
        <f>VLOOKUP(A581,CATMUN!$B$2:$G$1123,6,0)</f>
        <v>15</v>
      </c>
    </row>
    <row r="582" spans="1:6" x14ac:dyDescent="0.2">
      <c r="A582" s="9">
        <v>27050</v>
      </c>
      <c r="B582" s="9" t="s">
        <v>1668</v>
      </c>
      <c r="C582" s="9" t="s">
        <v>1664</v>
      </c>
      <c r="D582" s="265">
        <v>2020</v>
      </c>
      <c r="E582" s="9">
        <v>6208</v>
      </c>
      <c r="F582">
        <f>VLOOKUP(A582,CATMUN!$B$2:$G$1123,6,0)</f>
        <v>15</v>
      </c>
    </row>
    <row r="583" spans="1:6" x14ac:dyDescent="0.2">
      <c r="A583" s="9">
        <v>27073</v>
      </c>
      <c r="B583" s="9" t="s">
        <v>1669</v>
      </c>
      <c r="C583" s="9" t="s">
        <v>1664</v>
      </c>
      <c r="D583" s="265">
        <v>2020</v>
      </c>
      <c r="E583" s="9">
        <v>11262</v>
      </c>
      <c r="F583">
        <f>VLOOKUP(A583,CATMUN!$B$2:$G$1123,6,0)</f>
        <v>15</v>
      </c>
    </row>
    <row r="584" spans="1:6" x14ac:dyDescent="0.2">
      <c r="A584" s="9">
        <v>27073</v>
      </c>
      <c r="B584" s="9" t="s">
        <v>1669</v>
      </c>
      <c r="C584" s="9" t="s">
        <v>1664</v>
      </c>
      <c r="D584" s="265">
        <v>2020</v>
      </c>
      <c r="E584" s="9">
        <v>11262</v>
      </c>
      <c r="F584">
        <f>VLOOKUP(A584,CATMUN!$B$2:$G$1123,6,0)</f>
        <v>15</v>
      </c>
    </row>
    <row r="585" spans="1:6" x14ac:dyDescent="0.2">
      <c r="A585" s="9">
        <v>27075</v>
      </c>
      <c r="B585" s="9" t="s">
        <v>1670</v>
      </c>
      <c r="C585" s="9" t="s">
        <v>1664</v>
      </c>
      <c r="D585" s="265">
        <v>2020</v>
      </c>
      <c r="E585" s="9">
        <v>10279</v>
      </c>
      <c r="F585">
        <f>VLOOKUP(A585,CATMUN!$B$2:$G$1123,6,0)</f>
        <v>15</v>
      </c>
    </row>
    <row r="586" spans="1:6" x14ac:dyDescent="0.2">
      <c r="A586" s="9">
        <v>27077</v>
      </c>
      <c r="B586" s="9" t="s">
        <v>1671</v>
      </c>
      <c r="C586" s="9" t="s">
        <v>1664</v>
      </c>
      <c r="D586" s="265">
        <v>2020</v>
      </c>
      <c r="E586" s="9">
        <v>30472</v>
      </c>
      <c r="F586">
        <f>VLOOKUP(A586,CATMUN!$B$2:$G$1123,6,0)</f>
        <v>15</v>
      </c>
    </row>
    <row r="587" spans="1:6" x14ac:dyDescent="0.2">
      <c r="A587" s="9">
        <v>27099</v>
      </c>
      <c r="B587" s="9" t="s">
        <v>1672</v>
      </c>
      <c r="C587" s="9" t="s">
        <v>1664</v>
      </c>
      <c r="D587" s="265">
        <v>2020</v>
      </c>
      <c r="E587" s="9">
        <v>12326</v>
      </c>
      <c r="F587">
        <f>VLOOKUP(A587,CATMUN!$B$2:$G$1123,6,0)</f>
        <v>15</v>
      </c>
    </row>
    <row r="588" spans="1:6" x14ac:dyDescent="0.2">
      <c r="A588" s="9">
        <v>27135</v>
      </c>
      <c r="B588" s="9" t="s">
        <v>1673</v>
      </c>
      <c r="C588" s="9" t="s">
        <v>1664</v>
      </c>
      <c r="D588" s="265">
        <v>2020</v>
      </c>
      <c r="E588" s="9">
        <v>6286</v>
      </c>
      <c r="F588">
        <f>VLOOKUP(A588,CATMUN!$B$2:$G$1123,6,0)</f>
        <v>15</v>
      </c>
    </row>
    <row r="589" spans="1:6" x14ac:dyDescent="0.2">
      <c r="A589" s="9">
        <v>27150</v>
      </c>
      <c r="B589" s="9" t="s">
        <v>1674</v>
      </c>
      <c r="C589" s="9" t="s">
        <v>1664</v>
      </c>
      <c r="D589" s="265">
        <v>2020</v>
      </c>
      <c r="E589" s="9">
        <v>19509</v>
      </c>
      <c r="F589">
        <f>VLOOKUP(A589,CATMUN!$B$2:$G$1123,6,0)</f>
        <v>15</v>
      </c>
    </row>
    <row r="590" spans="1:6" x14ac:dyDescent="0.2">
      <c r="A590" s="9">
        <v>27160</v>
      </c>
      <c r="B590" s="9" t="s">
        <v>1675</v>
      </c>
      <c r="C590" s="9" t="s">
        <v>1664</v>
      </c>
      <c r="D590" s="265">
        <v>2020</v>
      </c>
      <c r="E590" s="9">
        <v>5760</v>
      </c>
      <c r="F590">
        <f>VLOOKUP(A590,CATMUN!$B$2:$G$1123,6,0)</f>
        <v>15</v>
      </c>
    </row>
    <row r="591" spans="1:6" x14ac:dyDescent="0.2">
      <c r="A591" s="9">
        <v>27205</v>
      </c>
      <c r="B591" s="9" t="s">
        <v>1676</v>
      </c>
      <c r="C591" s="9" t="s">
        <v>1664</v>
      </c>
      <c r="D591" s="265">
        <v>2020</v>
      </c>
      <c r="E591" s="9">
        <v>12367</v>
      </c>
      <c r="F591">
        <f>VLOOKUP(A591,CATMUN!$B$2:$G$1123,6,0)</f>
        <v>15</v>
      </c>
    </row>
    <row r="592" spans="1:6" x14ac:dyDescent="0.2">
      <c r="A592" s="9">
        <v>27245</v>
      </c>
      <c r="B592" s="9" t="s">
        <v>1677</v>
      </c>
      <c r="C592" s="9" t="s">
        <v>1664</v>
      </c>
      <c r="D592" s="265">
        <v>2020</v>
      </c>
      <c r="E592" s="9">
        <v>8212</v>
      </c>
      <c r="F592">
        <f>VLOOKUP(A592,CATMUN!$B$2:$G$1123,6,0)</f>
        <v>15</v>
      </c>
    </row>
    <row r="593" spans="1:6" x14ac:dyDescent="0.2">
      <c r="A593" s="9">
        <v>27250</v>
      </c>
      <c r="B593" s="9" t="s">
        <v>1678</v>
      </c>
      <c r="C593" s="9" t="s">
        <v>1664</v>
      </c>
      <c r="D593" s="265">
        <v>2020</v>
      </c>
      <c r="E593" s="9">
        <v>22890</v>
      </c>
      <c r="F593">
        <f>VLOOKUP(A593,CATMUN!$B$2:$G$1123,6,0)</f>
        <v>15</v>
      </c>
    </row>
    <row r="594" spans="1:6" x14ac:dyDescent="0.2">
      <c r="A594" s="9">
        <v>27361</v>
      </c>
      <c r="B594" s="9" t="s">
        <v>1679</v>
      </c>
      <c r="C594" s="9" t="s">
        <v>1664</v>
      </c>
      <c r="D594" s="265">
        <v>2020</v>
      </c>
      <c r="E594" s="9">
        <v>30806</v>
      </c>
      <c r="F594">
        <f>VLOOKUP(A594,CATMUN!$B$2:$G$1123,6,0)</f>
        <v>15</v>
      </c>
    </row>
    <row r="595" spans="1:6" x14ac:dyDescent="0.2">
      <c r="A595" s="9">
        <v>27372</v>
      </c>
      <c r="B595" s="9" t="s">
        <v>1680</v>
      </c>
      <c r="C595" s="9" t="s">
        <v>1664</v>
      </c>
      <c r="D595" s="265">
        <v>2020</v>
      </c>
      <c r="E595" s="9">
        <v>6841</v>
      </c>
      <c r="F595">
        <f>VLOOKUP(A595,CATMUN!$B$2:$G$1123,6,0)</f>
        <v>15</v>
      </c>
    </row>
    <row r="596" spans="1:6" x14ac:dyDescent="0.2">
      <c r="A596" s="9">
        <v>27413</v>
      </c>
      <c r="B596" s="9" t="s">
        <v>1681</v>
      </c>
      <c r="C596" s="9" t="s">
        <v>1664</v>
      </c>
      <c r="D596" s="265">
        <v>2020</v>
      </c>
      <c r="E596" s="9">
        <v>9913</v>
      </c>
      <c r="F596">
        <f>VLOOKUP(A596,CATMUN!$B$2:$G$1123,6,0)</f>
        <v>15</v>
      </c>
    </row>
    <row r="597" spans="1:6" x14ac:dyDescent="0.2">
      <c r="A597" s="9">
        <v>27425</v>
      </c>
      <c r="B597" s="9" t="s">
        <v>1682</v>
      </c>
      <c r="C597" s="9" t="s">
        <v>1664</v>
      </c>
      <c r="D597" s="265">
        <v>2020</v>
      </c>
      <c r="E597" s="9">
        <v>10930</v>
      </c>
      <c r="F597">
        <f>VLOOKUP(A597,CATMUN!$B$2:$G$1123,6,0)</f>
        <v>15</v>
      </c>
    </row>
    <row r="598" spans="1:6" x14ac:dyDescent="0.2">
      <c r="A598" s="9">
        <v>27430</v>
      </c>
      <c r="B598" s="9" t="s">
        <v>1683</v>
      </c>
      <c r="C598" s="9" t="s">
        <v>1664</v>
      </c>
      <c r="D598" s="265">
        <v>2020</v>
      </c>
      <c r="E598" s="9">
        <v>15683</v>
      </c>
      <c r="F598">
        <f>VLOOKUP(A598,CATMUN!$B$2:$G$1123,6,0)</f>
        <v>15</v>
      </c>
    </row>
    <row r="599" spans="1:6" x14ac:dyDescent="0.2">
      <c r="A599" s="9">
        <v>27450</v>
      </c>
      <c r="B599" s="9" t="s">
        <v>1684</v>
      </c>
      <c r="C599" s="9" t="s">
        <v>1664</v>
      </c>
      <c r="D599" s="265">
        <v>2020</v>
      </c>
      <c r="E599" s="9">
        <v>10826</v>
      </c>
      <c r="F599">
        <f>VLOOKUP(A599,CATMUN!$B$2:$G$1123,6,0)</f>
        <v>15</v>
      </c>
    </row>
    <row r="600" spans="1:6" x14ac:dyDescent="0.2">
      <c r="A600" s="9">
        <v>27491</v>
      </c>
      <c r="B600" s="9" t="s">
        <v>1685</v>
      </c>
      <c r="C600" s="9" t="s">
        <v>1664</v>
      </c>
      <c r="D600" s="265">
        <v>2020</v>
      </c>
      <c r="E600" s="9">
        <v>9105</v>
      </c>
      <c r="F600">
        <f>VLOOKUP(A600,CATMUN!$B$2:$G$1123,6,0)</f>
        <v>15</v>
      </c>
    </row>
    <row r="601" spans="1:6" x14ac:dyDescent="0.2">
      <c r="A601" s="9">
        <v>27495</v>
      </c>
      <c r="B601" s="9" t="s">
        <v>1686</v>
      </c>
      <c r="C601" s="9" t="s">
        <v>1664</v>
      </c>
      <c r="D601" s="265">
        <v>2020</v>
      </c>
      <c r="E601" s="9">
        <v>16642</v>
      </c>
      <c r="F601">
        <f>VLOOKUP(A601,CATMUN!$B$2:$G$1123,6,0)</f>
        <v>15</v>
      </c>
    </row>
    <row r="602" spans="1:6" x14ac:dyDescent="0.2">
      <c r="A602" s="9">
        <v>27580</v>
      </c>
      <c r="B602" s="9" t="s">
        <v>1687</v>
      </c>
      <c r="C602" s="9" t="s">
        <v>1664</v>
      </c>
      <c r="D602" s="265">
        <v>2020</v>
      </c>
      <c r="E602" s="9">
        <v>5592</v>
      </c>
      <c r="F602">
        <f>VLOOKUP(A602,CATMUN!$B$2:$G$1123,6,0)</f>
        <v>15</v>
      </c>
    </row>
    <row r="603" spans="1:6" x14ac:dyDescent="0.2">
      <c r="A603" s="9">
        <v>27600</v>
      </c>
      <c r="B603" s="9" t="s">
        <v>1688</v>
      </c>
      <c r="C603" s="9" t="s">
        <v>1664</v>
      </c>
      <c r="D603" s="265">
        <v>2020</v>
      </c>
      <c r="E603" s="9">
        <v>8448</v>
      </c>
      <c r="F603">
        <f>VLOOKUP(A603,CATMUN!$B$2:$G$1123,6,0)</f>
        <v>15</v>
      </c>
    </row>
    <row r="604" spans="1:6" x14ac:dyDescent="0.2">
      <c r="A604" s="9">
        <v>27615</v>
      </c>
      <c r="B604" s="9" t="s">
        <v>1430</v>
      </c>
      <c r="C604" s="9" t="s">
        <v>1664</v>
      </c>
      <c r="D604" s="265">
        <v>2020</v>
      </c>
      <c r="E604" s="9">
        <v>55232</v>
      </c>
      <c r="F604">
        <f>VLOOKUP(A604,CATMUN!$B$2:$G$1123,6,0)</f>
        <v>15</v>
      </c>
    </row>
    <row r="605" spans="1:6" x14ac:dyDescent="0.2">
      <c r="A605" s="9">
        <v>27660</v>
      </c>
      <c r="B605" s="9" t="s">
        <v>1689</v>
      </c>
      <c r="C605" s="9" t="s">
        <v>1664</v>
      </c>
      <c r="D605" s="265">
        <v>2020</v>
      </c>
      <c r="E605" s="9">
        <v>4961</v>
      </c>
      <c r="F605">
        <f>VLOOKUP(A605,CATMUN!$B$2:$G$1123,6,0)</f>
        <v>15</v>
      </c>
    </row>
    <row r="606" spans="1:6" x14ac:dyDescent="0.2">
      <c r="A606" s="9">
        <v>27745</v>
      </c>
      <c r="B606" s="9" t="s">
        <v>1690</v>
      </c>
      <c r="C606" s="9" t="s">
        <v>1664</v>
      </c>
      <c r="D606" s="265">
        <v>2020</v>
      </c>
      <c r="E606" s="9">
        <v>3220</v>
      </c>
      <c r="F606">
        <f>VLOOKUP(A606,CATMUN!$B$2:$G$1123,6,0)</f>
        <v>15</v>
      </c>
    </row>
    <row r="607" spans="1:6" x14ac:dyDescent="0.2">
      <c r="A607" s="9">
        <v>27787</v>
      </c>
      <c r="B607" s="9" t="s">
        <v>1691</v>
      </c>
      <c r="C607" s="9" t="s">
        <v>1664</v>
      </c>
      <c r="D607" s="265">
        <v>2020</v>
      </c>
      <c r="E607" s="9">
        <v>17913</v>
      </c>
      <c r="F607">
        <f>VLOOKUP(A607,CATMUN!$B$2:$G$1123,6,0)</f>
        <v>15</v>
      </c>
    </row>
    <row r="608" spans="1:6" x14ac:dyDescent="0.2">
      <c r="A608" s="9">
        <v>27800</v>
      </c>
      <c r="B608" s="9" t="s">
        <v>1692</v>
      </c>
      <c r="C608" s="9" t="s">
        <v>1664</v>
      </c>
      <c r="D608" s="265">
        <v>2020</v>
      </c>
      <c r="E608" s="9">
        <v>12822</v>
      </c>
      <c r="F608">
        <f>VLOOKUP(A608,CATMUN!$B$2:$G$1123,6,0)</f>
        <v>15</v>
      </c>
    </row>
    <row r="609" spans="1:6" x14ac:dyDescent="0.2">
      <c r="A609" s="9">
        <v>27810</v>
      </c>
      <c r="B609" s="9" t="s">
        <v>1693</v>
      </c>
      <c r="C609" s="9" t="s">
        <v>1664</v>
      </c>
      <c r="D609" s="265">
        <v>2020</v>
      </c>
      <c r="E609" s="9">
        <v>6982</v>
      </c>
      <c r="F609">
        <f>VLOOKUP(A609,CATMUN!$B$2:$G$1123,6,0)</f>
        <v>14</v>
      </c>
    </row>
    <row r="610" spans="1:6" x14ac:dyDescent="0.2">
      <c r="A610" s="9">
        <v>41001</v>
      </c>
      <c r="B610" s="9" t="s">
        <v>1695</v>
      </c>
      <c r="C610" s="9" t="s">
        <v>1694</v>
      </c>
      <c r="D610" s="265">
        <v>2020</v>
      </c>
      <c r="E610" s="9">
        <v>364408</v>
      </c>
      <c r="F610">
        <f>VLOOKUP(A610,CATMUN!$B$2:$G$1123,6,0)</f>
        <v>12</v>
      </c>
    </row>
    <row r="611" spans="1:6" x14ac:dyDescent="0.2">
      <c r="A611" s="9">
        <v>41006</v>
      </c>
      <c r="B611" s="9" t="s">
        <v>1696</v>
      </c>
      <c r="C611" s="9" t="s">
        <v>1694</v>
      </c>
      <c r="D611" s="265">
        <v>2020</v>
      </c>
      <c r="E611" s="9">
        <v>25298</v>
      </c>
      <c r="F611">
        <f>VLOOKUP(A611,CATMUN!$B$2:$G$1123,6,0)</f>
        <v>15</v>
      </c>
    </row>
    <row r="612" spans="1:6" x14ac:dyDescent="0.2">
      <c r="A612" s="9">
        <v>41013</v>
      </c>
      <c r="B612" s="9" t="s">
        <v>1697</v>
      </c>
      <c r="C612" s="9" t="s">
        <v>1694</v>
      </c>
      <c r="D612" s="265">
        <v>2020</v>
      </c>
      <c r="E612" s="9">
        <v>8937</v>
      </c>
      <c r="F612">
        <f>VLOOKUP(A612,CATMUN!$B$2:$G$1123,6,0)</f>
        <v>15</v>
      </c>
    </row>
    <row r="613" spans="1:6" x14ac:dyDescent="0.2">
      <c r="A613" s="9">
        <v>41016</v>
      </c>
      <c r="B613" s="9" t="s">
        <v>1698</v>
      </c>
      <c r="C613" s="9" t="s">
        <v>1694</v>
      </c>
      <c r="D613" s="265">
        <v>2020</v>
      </c>
      <c r="E613" s="9">
        <v>16546</v>
      </c>
      <c r="F613">
        <f>VLOOKUP(A613,CATMUN!$B$2:$G$1123,6,0)</f>
        <v>15</v>
      </c>
    </row>
    <row r="614" spans="1:6" x14ac:dyDescent="0.2">
      <c r="A614" s="9">
        <v>41020</v>
      </c>
      <c r="B614" s="9" t="s">
        <v>1699</v>
      </c>
      <c r="C614" s="9" t="s">
        <v>1694</v>
      </c>
      <c r="D614" s="265">
        <v>2020</v>
      </c>
      <c r="E614" s="9">
        <v>22575</v>
      </c>
      <c r="F614">
        <f>VLOOKUP(A614,CATMUN!$B$2:$G$1123,6,0)</f>
        <v>15</v>
      </c>
    </row>
    <row r="615" spans="1:6" x14ac:dyDescent="0.2">
      <c r="A615" s="9">
        <v>41026</v>
      </c>
      <c r="B615" s="9" t="s">
        <v>1700</v>
      </c>
      <c r="C615" s="9" t="s">
        <v>1694</v>
      </c>
      <c r="D615" s="265">
        <v>2020</v>
      </c>
      <c r="E615" s="9">
        <v>4367</v>
      </c>
      <c r="F615">
        <f>VLOOKUP(A615,CATMUN!$B$2:$G$1123,6,0)</f>
        <v>15</v>
      </c>
    </row>
    <row r="616" spans="1:6" x14ac:dyDescent="0.2">
      <c r="A616" s="9">
        <v>41078</v>
      </c>
      <c r="B616" s="9" t="s">
        <v>1701</v>
      </c>
      <c r="C616" s="9" t="s">
        <v>1694</v>
      </c>
      <c r="D616" s="265">
        <v>2020</v>
      </c>
      <c r="E616" s="9">
        <v>8269</v>
      </c>
      <c r="F616">
        <f>VLOOKUP(A616,CATMUN!$B$2:$G$1123,6,0)</f>
        <v>15</v>
      </c>
    </row>
    <row r="617" spans="1:6" x14ac:dyDescent="0.2">
      <c r="A617" s="9">
        <v>41132</v>
      </c>
      <c r="B617" s="9" t="s">
        <v>1702</v>
      </c>
      <c r="C617" s="9" t="s">
        <v>1694</v>
      </c>
      <c r="D617" s="265">
        <v>2020</v>
      </c>
      <c r="E617" s="9">
        <v>31357</v>
      </c>
      <c r="F617">
        <f>VLOOKUP(A617,CATMUN!$B$2:$G$1123,6,0)</f>
        <v>14</v>
      </c>
    </row>
    <row r="618" spans="1:6" x14ac:dyDescent="0.2">
      <c r="A618" s="9">
        <v>41206</v>
      </c>
      <c r="B618" s="9" t="s">
        <v>1703</v>
      </c>
      <c r="C618" s="9" t="s">
        <v>1694</v>
      </c>
      <c r="D618" s="265">
        <v>2020</v>
      </c>
      <c r="E618" s="9">
        <v>7064</v>
      </c>
      <c r="F618">
        <f>VLOOKUP(A618,CATMUN!$B$2:$G$1123,6,0)</f>
        <v>15</v>
      </c>
    </row>
    <row r="619" spans="1:6" x14ac:dyDescent="0.2">
      <c r="A619" s="9">
        <v>41244</v>
      </c>
      <c r="B619" s="9" t="s">
        <v>1704</v>
      </c>
      <c r="C619" s="9" t="s">
        <v>1694</v>
      </c>
      <c r="D619" s="265">
        <v>2020</v>
      </c>
      <c r="E619" s="9">
        <v>4300</v>
      </c>
      <c r="F619">
        <f>VLOOKUP(A619,CATMUN!$B$2:$G$1123,6,0)</f>
        <v>15</v>
      </c>
    </row>
    <row r="620" spans="1:6" x14ac:dyDescent="0.2">
      <c r="A620" s="9">
        <v>41298</v>
      </c>
      <c r="B620" s="9" t="s">
        <v>1705</v>
      </c>
      <c r="C620" s="9" t="s">
        <v>1694</v>
      </c>
      <c r="D620" s="265">
        <v>2020</v>
      </c>
      <c r="E620" s="9">
        <v>74136</v>
      </c>
      <c r="F620">
        <f>VLOOKUP(A620,CATMUN!$B$2:$G$1123,6,0)</f>
        <v>14</v>
      </c>
    </row>
    <row r="621" spans="1:6" x14ac:dyDescent="0.2">
      <c r="A621" s="9">
        <v>41306</v>
      </c>
      <c r="B621" s="9" t="s">
        <v>1706</v>
      </c>
      <c r="C621" s="9" t="s">
        <v>1694</v>
      </c>
      <c r="D621" s="265">
        <v>2020</v>
      </c>
      <c r="E621" s="9">
        <v>24726</v>
      </c>
      <c r="F621">
        <f>VLOOKUP(A621,CATMUN!$B$2:$G$1123,6,0)</f>
        <v>14</v>
      </c>
    </row>
    <row r="622" spans="1:6" x14ac:dyDescent="0.2">
      <c r="A622" s="9">
        <v>41319</v>
      </c>
      <c r="B622" s="9" t="s">
        <v>1707</v>
      </c>
      <c r="C622" s="9" t="s">
        <v>1694</v>
      </c>
      <c r="D622" s="265">
        <v>2020</v>
      </c>
      <c r="E622" s="9">
        <v>18302</v>
      </c>
      <c r="F622">
        <f>VLOOKUP(A622,CATMUN!$B$2:$G$1123,6,0)</f>
        <v>15</v>
      </c>
    </row>
    <row r="623" spans="1:6" x14ac:dyDescent="0.2">
      <c r="A623" s="9">
        <v>41349</v>
      </c>
      <c r="B623" s="9" t="s">
        <v>1708</v>
      </c>
      <c r="C623" s="9" t="s">
        <v>1694</v>
      </c>
      <c r="D623" s="265">
        <v>2020</v>
      </c>
      <c r="E623" s="9">
        <v>7387</v>
      </c>
      <c r="F623">
        <f>VLOOKUP(A623,CATMUN!$B$2:$G$1123,6,0)</f>
        <v>15</v>
      </c>
    </row>
    <row r="624" spans="1:6" x14ac:dyDescent="0.2">
      <c r="A624" s="9">
        <v>41357</v>
      </c>
      <c r="B624" s="9" t="s">
        <v>1709</v>
      </c>
      <c r="C624" s="9" t="s">
        <v>1694</v>
      </c>
      <c r="D624" s="265">
        <v>2020</v>
      </c>
      <c r="E624" s="9">
        <v>9345</v>
      </c>
      <c r="F624">
        <f>VLOOKUP(A624,CATMUN!$B$2:$G$1123,6,0)</f>
        <v>15</v>
      </c>
    </row>
    <row r="625" spans="1:6" x14ac:dyDescent="0.2">
      <c r="A625" s="9">
        <v>41359</v>
      </c>
      <c r="B625" s="9" t="s">
        <v>1710</v>
      </c>
      <c r="C625" s="9" t="s">
        <v>1694</v>
      </c>
      <c r="D625" s="265">
        <v>2020</v>
      </c>
      <c r="E625" s="9">
        <v>25719</v>
      </c>
      <c r="F625">
        <f>VLOOKUP(A625,CATMUN!$B$2:$G$1123,6,0)</f>
        <v>15</v>
      </c>
    </row>
    <row r="626" spans="1:6" x14ac:dyDescent="0.2">
      <c r="A626" s="9">
        <v>41378</v>
      </c>
      <c r="B626" s="9" t="s">
        <v>1711</v>
      </c>
      <c r="C626" s="9" t="s">
        <v>1694</v>
      </c>
      <c r="D626" s="265">
        <v>2020</v>
      </c>
      <c r="E626" s="9">
        <v>13162</v>
      </c>
      <c r="F626">
        <f>VLOOKUP(A626,CATMUN!$B$2:$G$1123,6,0)</f>
        <v>15</v>
      </c>
    </row>
    <row r="627" spans="1:6" x14ac:dyDescent="0.2">
      <c r="A627" s="9">
        <v>41396</v>
      </c>
      <c r="B627" s="9" t="s">
        <v>1712</v>
      </c>
      <c r="C627" s="9" t="s">
        <v>1694</v>
      </c>
      <c r="D627" s="265">
        <v>2020</v>
      </c>
      <c r="E627" s="9">
        <v>62380</v>
      </c>
      <c r="F627">
        <f>VLOOKUP(A627,CATMUN!$B$2:$G$1123,6,0)</f>
        <v>6</v>
      </c>
    </row>
    <row r="628" spans="1:6" x14ac:dyDescent="0.2">
      <c r="A628" s="9">
        <v>41483</v>
      </c>
      <c r="B628" s="9" t="s">
        <v>1713</v>
      </c>
      <c r="C628" s="9" t="s">
        <v>1694</v>
      </c>
      <c r="D628" s="265">
        <v>2020</v>
      </c>
      <c r="E628" s="9">
        <v>6573</v>
      </c>
      <c r="F628">
        <f>VLOOKUP(A628,CATMUN!$B$2:$G$1123,6,0)</f>
        <v>15</v>
      </c>
    </row>
    <row r="629" spans="1:6" x14ac:dyDescent="0.2">
      <c r="A629" s="9">
        <v>41503</v>
      </c>
      <c r="B629" s="9" t="s">
        <v>1714</v>
      </c>
      <c r="C629" s="9" t="s">
        <v>1694</v>
      </c>
      <c r="D629" s="265">
        <v>2020</v>
      </c>
      <c r="E629" s="9">
        <v>11920</v>
      </c>
      <c r="F629">
        <f>VLOOKUP(A629,CATMUN!$B$2:$G$1123,6,0)</f>
        <v>15</v>
      </c>
    </row>
    <row r="630" spans="1:6" x14ac:dyDescent="0.2">
      <c r="A630" s="9">
        <v>41518</v>
      </c>
      <c r="B630" s="9" t="s">
        <v>1715</v>
      </c>
      <c r="C630" s="9" t="s">
        <v>1694</v>
      </c>
      <c r="D630" s="265">
        <v>2020</v>
      </c>
      <c r="E630" s="9">
        <v>6722</v>
      </c>
      <c r="F630">
        <f>VLOOKUP(A630,CATMUN!$B$2:$G$1123,6,0)</f>
        <v>15</v>
      </c>
    </row>
    <row r="631" spans="1:6" x14ac:dyDescent="0.2">
      <c r="A631" s="9">
        <v>41524</v>
      </c>
      <c r="B631" s="9" t="s">
        <v>1716</v>
      </c>
      <c r="C631" s="9" t="s">
        <v>1694</v>
      </c>
      <c r="D631" s="265">
        <v>2020</v>
      </c>
      <c r="E631" s="9">
        <v>26881</v>
      </c>
      <c r="F631">
        <f>VLOOKUP(A631,CATMUN!$B$2:$G$1123,6,0)</f>
        <v>15</v>
      </c>
    </row>
    <row r="632" spans="1:6" x14ac:dyDescent="0.2">
      <c r="A632" s="9">
        <v>41530</v>
      </c>
      <c r="B632" s="9" t="s">
        <v>1428</v>
      </c>
      <c r="C632" s="9" t="s">
        <v>1694</v>
      </c>
      <c r="D632" s="265">
        <v>2020</v>
      </c>
      <c r="E632" s="9">
        <v>11395</v>
      </c>
      <c r="F632">
        <f>VLOOKUP(A632,CATMUN!$B$2:$G$1123,6,0)</f>
        <v>15</v>
      </c>
    </row>
    <row r="633" spans="1:6" x14ac:dyDescent="0.2">
      <c r="A633" s="9">
        <v>41548</v>
      </c>
      <c r="B633" s="9" t="s">
        <v>1717</v>
      </c>
      <c r="C633" s="9" t="s">
        <v>1694</v>
      </c>
      <c r="D633" s="265">
        <v>2020</v>
      </c>
      <c r="E633" s="9">
        <v>13927</v>
      </c>
      <c r="F633">
        <f>VLOOKUP(A633,CATMUN!$B$2:$G$1123,6,0)</f>
        <v>14</v>
      </c>
    </row>
    <row r="634" spans="1:6" x14ac:dyDescent="0.2">
      <c r="A634" s="9">
        <v>41551</v>
      </c>
      <c r="B634" s="9" t="s">
        <v>1718</v>
      </c>
      <c r="C634" s="9" t="s">
        <v>1694</v>
      </c>
      <c r="D634" s="265">
        <v>2020</v>
      </c>
      <c r="E634" s="9">
        <v>128630</v>
      </c>
      <c r="F634">
        <f>VLOOKUP(A634,CATMUN!$B$2:$G$1123,6,0)</f>
        <v>13</v>
      </c>
    </row>
    <row r="635" spans="1:6" x14ac:dyDescent="0.2">
      <c r="A635" s="9">
        <v>41615</v>
      </c>
      <c r="B635" s="9" t="s">
        <v>1719</v>
      </c>
      <c r="C635" s="9" t="s">
        <v>1694</v>
      </c>
      <c r="D635" s="265">
        <v>2020</v>
      </c>
      <c r="E635" s="9">
        <v>25131</v>
      </c>
      <c r="F635">
        <f>VLOOKUP(A635,CATMUN!$B$2:$G$1123,6,0)</f>
        <v>9</v>
      </c>
    </row>
    <row r="636" spans="1:6" x14ac:dyDescent="0.2">
      <c r="A636" s="9">
        <v>41660</v>
      </c>
      <c r="B636" s="9" t="s">
        <v>1720</v>
      </c>
      <c r="C636" s="9" t="s">
        <v>1694</v>
      </c>
      <c r="D636" s="265">
        <v>2020</v>
      </c>
      <c r="E636" s="9">
        <v>10567</v>
      </c>
      <c r="F636">
        <f>VLOOKUP(A636,CATMUN!$B$2:$G$1123,6,0)</f>
        <v>15</v>
      </c>
    </row>
    <row r="637" spans="1:6" x14ac:dyDescent="0.2">
      <c r="A637" s="9">
        <v>41668</v>
      </c>
      <c r="B637" s="9" t="s">
        <v>1721</v>
      </c>
      <c r="C637" s="9" t="s">
        <v>1694</v>
      </c>
      <c r="D637" s="265">
        <v>2020</v>
      </c>
      <c r="E637" s="9">
        <v>33727</v>
      </c>
      <c r="F637">
        <f>VLOOKUP(A637,CATMUN!$B$2:$G$1123,6,0)</f>
        <v>15</v>
      </c>
    </row>
    <row r="638" spans="1:6" x14ac:dyDescent="0.2">
      <c r="A638" s="9">
        <v>41676</v>
      </c>
      <c r="B638" s="9" t="s">
        <v>1377</v>
      </c>
      <c r="C638" s="9" t="s">
        <v>1694</v>
      </c>
      <c r="D638" s="265">
        <v>2020</v>
      </c>
      <c r="E638" s="9">
        <v>10462</v>
      </c>
      <c r="F638">
        <f>VLOOKUP(A638,CATMUN!$B$2:$G$1123,6,0)</f>
        <v>15</v>
      </c>
    </row>
    <row r="639" spans="1:6" x14ac:dyDescent="0.2">
      <c r="A639" s="9">
        <v>41770</v>
      </c>
      <c r="B639" s="9" t="s">
        <v>1722</v>
      </c>
      <c r="C639" s="9" t="s">
        <v>1694</v>
      </c>
      <c r="D639" s="265">
        <v>2020</v>
      </c>
      <c r="E639" s="9">
        <v>22729</v>
      </c>
      <c r="F639">
        <f>VLOOKUP(A639,CATMUN!$B$2:$G$1123,6,0)</f>
        <v>15</v>
      </c>
    </row>
    <row r="640" spans="1:6" x14ac:dyDescent="0.2">
      <c r="A640" s="9">
        <v>41791</v>
      </c>
      <c r="B640" s="9" t="s">
        <v>1723</v>
      </c>
      <c r="C640" s="9" t="s">
        <v>1694</v>
      </c>
      <c r="D640" s="265">
        <v>2020</v>
      </c>
      <c r="E640" s="9">
        <v>17729</v>
      </c>
      <c r="F640">
        <f>VLOOKUP(A640,CATMUN!$B$2:$G$1123,6,0)</f>
        <v>15</v>
      </c>
    </row>
    <row r="641" spans="1:6" x14ac:dyDescent="0.2">
      <c r="A641" s="9">
        <v>41797</v>
      </c>
      <c r="B641" s="9" t="s">
        <v>1724</v>
      </c>
      <c r="C641" s="9" t="s">
        <v>1694</v>
      </c>
      <c r="D641" s="265">
        <v>2020</v>
      </c>
      <c r="E641" s="9">
        <v>10923</v>
      </c>
      <c r="F641">
        <f>VLOOKUP(A641,CATMUN!$B$2:$G$1123,6,0)</f>
        <v>15</v>
      </c>
    </row>
    <row r="642" spans="1:6" x14ac:dyDescent="0.2">
      <c r="A642" s="9">
        <v>41799</v>
      </c>
      <c r="B642" s="9" t="s">
        <v>1725</v>
      </c>
      <c r="C642" s="9" t="s">
        <v>1694</v>
      </c>
      <c r="D642" s="265">
        <v>2020</v>
      </c>
      <c r="E642" s="9">
        <v>11800</v>
      </c>
      <c r="F642">
        <f>VLOOKUP(A642,CATMUN!$B$2:$G$1123,6,0)</f>
        <v>15</v>
      </c>
    </row>
    <row r="643" spans="1:6" x14ac:dyDescent="0.2">
      <c r="A643" s="9">
        <v>41801</v>
      </c>
      <c r="B643" s="9" t="s">
        <v>1726</v>
      </c>
      <c r="C643" s="9" t="s">
        <v>1694</v>
      </c>
      <c r="D643" s="265">
        <v>2020</v>
      </c>
      <c r="E643" s="9">
        <v>8094</v>
      </c>
      <c r="F643">
        <f>VLOOKUP(A643,CATMUN!$B$2:$G$1123,6,0)</f>
        <v>15</v>
      </c>
    </row>
    <row r="644" spans="1:6" x14ac:dyDescent="0.2">
      <c r="A644" s="9">
        <v>41807</v>
      </c>
      <c r="B644" s="9" t="s">
        <v>1727</v>
      </c>
      <c r="C644" s="9" t="s">
        <v>1694</v>
      </c>
      <c r="D644" s="265">
        <v>2020</v>
      </c>
      <c r="E644" s="9">
        <v>22070</v>
      </c>
      <c r="F644">
        <f>VLOOKUP(A644,CATMUN!$B$2:$G$1123,6,0)</f>
        <v>14</v>
      </c>
    </row>
    <row r="645" spans="1:6" x14ac:dyDescent="0.2">
      <c r="A645" s="9">
        <v>41872</v>
      </c>
      <c r="B645" s="9" t="s">
        <v>1728</v>
      </c>
      <c r="C645" s="9" t="s">
        <v>1694</v>
      </c>
      <c r="D645" s="265">
        <v>2020</v>
      </c>
      <c r="E645" s="9">
        <v>7240</v>
      </c>
      <c r="F645">
        <f>VLOOKUP(A645,CATMUN!$B$2:$G$1123,6,0)</f>
        <v>15</v>
      </c>
    </row>
    <row r="646" spans="1:6" x14ac:dyDescent="0.2">
      <c r="A646" s="9">
        <v>41885</v>
      </c>
      <c r="B646" s="9" t="s">
        <v>1729</v>
      </c>
      <c r="C646" s="9" t="s">
        <v>1694</v>
      </c>
      <c r="D646" s="265">
        <v>2020</v>
      </c>
      <c r="E646" s="9">
        <v>7824</v>
      </c>
      <c r="F646">
        <f>VLOOKUP(A646,CATMUN!$B$2:$G$1123,6,0)</f>
        <v>15</v>
      </c>
    </row>
    <row r="647" spans="1:6" x14ac:dyDescent="0.2">
      <c r="A647" s="9">
        <v>44001</v>
      </c>
      <c r="B647" s="9" t="s">
        <v>1731</v>
      </c>
      <c r="C647" s="9" t="s">
        <v>1730</v>
      </c>
      <c r="D647" s="265">
        <v>2020</v>
      </c>
      <c r="E647" s="9">
        <v>201839</v>
      </c>
      <c r="F647">
        <f>VLOOKUP(A647,CATMUN!$B$2:$G$1123,6,0)</f>
        <v>12</v>
      </c>
    </row>
    <row r="648" spans="1:6" x14ac:dyDescent="0.2">
      <c r="A648" s="9">
        <v>44035</v>
      </c>
      <c r="B648" s="9" t="s">
        <v>1441</v>
      </c>
      <c r="C648" s="9" t="s">
        <v>1730</v>
      </c>
      <c r="D648" s="265">
        <v>2020</v>
      </c>
      <c r="E648" s="9">
        <v>32265</v>
      </c>
      <c r="F648">
        <f>VLOOKUP(A648,CATMUN!$B$2:$G$1123,6,0)</f>
        <v>15</v>
      </c>
    </row>
    <row r="649" spans="1:6" x14ac:dyDescent="0.2">
      <c r="A649" s="9">
        <v>44078</v>
      </c>
      <c r="B649" s="9" t="s">
        <v>1732</v>
      </c>
      <c r="C649" s="9" t="s">
        <v>1730</v>
      </c>
      <c r="D649" s="265">
        <v>2020</v>
      </c>
      <c r="E649" s="9">
        <v>38348</v>
      </c>
      <c r="F649">
        <f>VLOOKUP(A649,CATMUN!$B$2:$G$1123,6,0)</f>
        <v>15</v>
      </c>
    </row>
    <row r="650" spans="1:6" x14ac:dyDescent="0.2">
      <c r="A650" s="9">
        <v>44090</v>
      </c>
      <c r="B650" s="9" t="s">
        <v>1733</v>
      </c>
      <c r="C650" s="9" t="s">
        <v>1730</v>
      </c>
      <c r="D650" s="265">
        <v>2020</v>
      </c>
      <c r="E650" s="9">
        <v>42060</v>
      </c>
      <c r="F650">
        <f>VLOOKUP(A650,CATMUN!$B$2:$G$1123,6,0)</f>
        <v>15</v>
      </c>
    </row>
    <row r="651" spans="1:6" x14ac:dyDescent="0.2">
      <c r="A651" s="9">
        <v>44098</v>
      </c>
      <c r="B651" s="9" t="s">
        <v>1734</v>
      </c>
      <c r="C651" s="9" t="s">
        <v>1730</v>
      </c>
      <c r="D651" s="265">
        <v>2020</v>
      </c>
      <c r="E651" s="9">
        <v>14248</v>
      </c>
      <c r="F651">
        <f>VLOOKUP(A651,CATMUN!$B$2:$G$1123,6,0)</f>
        <v>14</v>
      </c>
    </row>
    <row r="652" spans="1:6" x14ac:dyDescent="0.2">
      <c r="A652" s="9">
        <v>44110</v>
      </c>
      <c r="B652" s="9" t="s">
        <v>1735</v>
      </c>
      <c r="C652" s="9" t="s">
        <v>1730</v>
      </c>
      <c r="D652" s="265">
        <v>2020</v>
      </c>
      <c r="E652" s="9">
        <v>7879</v>
      </c>
      <c r="F652">
        <f>VLOOKUP(A652,CATMUN!$B$2:$G$1123,6,0)</f>
        <v>15</v>
      </c>
    </row>
    <row r="653" spans="1:6" x14ac:dyDescent="0.2">
      <c r="A653" s="9">
        <v>44279</v>
      </c>
      <c r="B653" s="9" t="s">
        <v>1736</v>
      </c>
      <c r="C653" s="9" t="s">
        <v>1730</v>
      </c>
      <c r="D653" s="265">
        <v>2020</v>
      </c>
      <c r="E653" s="9">
        <v>44544</v>
      </c>
      <c r="F653">
        <f>VLOOKUP(A653,CATMUN!$B$2:$G$1123,6,0)</f>
        <v>14</v>
      </c>
    </row>
    <row r="654" spans="1:6" x14ac:dyDescent="0.2">
      <c r="A654" s="9">
        <v>44378</v>
      </c>
      <c r="B654" s="9" t="s">
        <v>1737</v>
      </c>
      <c r="C654" s="9" t="s">
        <v>1730</v>
      </c>
      <c r="D654" s="265">
        <v>2020</v>
      </c>
      <c r="E654" s="9">
        <v>22033</v>
      </c>
      <c r="F654">
        <f>VLOOKUP(A654,CATMUN!$B$2:$G$1123,6,0)</f>
        <v>14</v>
      </c>
    </row>
    <row r="655" spans="1:6" x14ac:dyDescent="0.2">
      <c r="A655" s="9">
        <v>44420</v>
      </c>
      <c r="B655" s="9" t="s">
        <v>1738</v>
      </c>
      <c r="C655" s="9" t="s">
        <v>1730</v>
      </c>
      <c r="D655" s="265">
        <v>2020</v>
      </c>
      <c r="E655" s="9">
        <v>3834</v>
      </c>
      <c r="F655">
        <f>VLOOKUP(A655,CATMUN!$B$2:$G$1123,6,0)</f>
        <v>15</v>
      </c>
    </row>
    <row r="656" spans="1:6" x14ac:dyDescent="0.2">
      <c r="A656" s="9">
        <v>44430</v>
      </c>
      <c r="B656" s="9" t="s">
        <v>1739</v>
      </c>
      <c r="C656" s="9" t="s">
        <v>1730</v>
      </c>
      <c r="D656" s="265">
        <v>2020</v>
      </c>
      <c r="E656" s="9">
        <v>185072</v>
      </c>
      <c r="F656">
        <f>VLOOKUP(A656,CATMUN!$B$2:$G$1123,6,0)</f>
        <v>13</v>
      </c>
    </row>
    <row r="657" spans="1:6" x14ac:dyDescent="0.2">
      <c r="A657" s="9">
        <v>44560</v>
      </c>
      <c r="B657" s="9" t="s">
        <v>1740</v>
      </c>
      <c r="C657" s="9" t="s">
        <v>1730</v>
      </c>
      <c r="D657" s="265">
        <v>2020</v>
      </c>
      <c r="E657" s="9">
        <v>93431</v>
      </c>
      <c r="F657">
        <f>VLOOKUP(A657,CATMUN!$B$2:$G$1123,6,0)</f>
        <v>14</v>
      </c>
    </row>
    <row r="658" spans="1:6" x14ac:dyDescent="0.2">
      <c r="A658" s="9">
        <v>44650</v>
      </c>
      <c r="B658" s="9" t="s">
        <v>1741</v>
      </c>
      <c r="C658" s="9" t="s">
        <v>1730</v>
      </c>
      <c r="D658" s="265">
        <v>2020</v>
      </c>
      <c r="E658" s="9">
        <v>49584</v>
      </c>
      <c r="F658">
        <f>VLOOKUP(A658,CATMUN!$B$2:$G$1123,6,0)</f>
        <v>15</v>
      </c>
    </row>
    <row r="659" spans="1:6" x14ac:dyDescent="0.2">
      <c r="A659" s="9">
        <v>44847</v>
      </c>
      <c r="B659" s="9" t="s">
        <v>1742</v>
      </c>
      <c r="C659" s="9" t="s">
        <v>1730</v>
      </c>
      <c r="D659" s="265">
        <v>2020</v>
      </c>
      <c r="E659" s="9">
        <v>190084</v>
      </c>
      <c r="F659">
        <f>VLOOKUP(A659,CATMUN!$B$2:$G$1123,6,0)</f>
        <v>15</v>
      </c>
    </row>
    <row r="660" spans="1:6" x14ac:dyDescent="0.2">
      <c r="A660" s="9">
        <v>44855</v>
      </c>
      <c r="B660" s="9" t="s">
        <v>1743</v>
      </c>
      <c r="C660" s="9" t="s">
        <v>1730</v>
      </c>
      <c r="D660" s="265">
        <v>2020</v>
      </c>
      <c r="E660" s="9">
        <v>11261</v>
      </c>
      <c r="F660">
        <f>VLOOKUP(A660,CATMUN!$B$2:$G$1123,6,0)</f>
        <v>14</v>
      </c>
    </row>
    <row r="661" spans="1:6" x14ac:dyDescent="0.2">
      <c r="A661" s="9">
        <v>44874</v>
      </c>
      <c r="B661" s="9" t="s">
        <v>1287</v>
      </c>
      <c r="C661" s="9" t="s">
        <v>1730</v>
      </c>
      <c r="D661" s="265">
        <v>2020</v>
      </c>
      <c r="E661" s="9">
        <v>29236</v>
      </c>
      <c r="F661">
        <f>VLOOKUP(A661,CATMUN!$B$2:$G$1123,6,0)</f>
        <v>14</v>
      </c>
    </row>
    <row r="662" spans="1:6" x14ac:dyDescent="0.2">
      <c r="A662" s="9">
        <v>47001</v>
      </c>
      <c r="B662" s="9" t="s">
        <v>1745</v>
      </c>
      <c r="C662" s="9" t="s">
        <v>1744</v>
      </c>
      <c r="D662" s="265">
        <v>2020</v>
      </c>
      <c r="E662" s="9">
        <v>538612</v>
      </c>
      <c r="F662">
        <f>VLOOKUP(A662,CATMUN!$B$2:$G$1123,6,0)</f>
        <v>12</v>
      </c>
    </row>
    <row r="663" spans="1:6" x14ac:dyDescent="0.2">
      <c r="A663" s="9">
        <v>47030</v>
      </c>
      <c r="B663" s="9" t="s">
        <v>1746</v>
      </c>
      <c r="C663" s="9" t="s">
        <v>1744</v>
      </c>
      <c r="D663" s="265">
        <v>2020</v>
      </c>
      <c r="E663" s="9">
        <v>16785</v>
      </c>
      <c r="F663">
        <f>VLOOKUP(A663,CATMUN!$B$2:$G$1123,6,0)</f>
        <v>15</v>
      </c>
    </row>
    <row r="664" spans="1:6" x14ac:dyDescent="0.2">
      <c r="A664" s="9">
        <v>47053</v>
      </c>
      <c r="B664" s="9" t="s">
        <v>1747</v>
      </c>
      <c r="C664" s="9" t="s">
        <v>1744</v>
      </c>
      <c r="D664" s="265">
        <v>2020</v>
      </c>
      <c r="E664" s="9">
        <v>41492</v>
      </c>
      <c r="F664">
        <f>VLOOKUP(A664,CATMUN!$B$2:$G$1123,6,0)</f>
        <v>14</v>
      </c>
    </row>
    <row r="665" spans="1:6" x14ac:dyDescent="0.2">
      <c r="A665" s="9">
        <v>47058</v>
      </c>
      <c r="B665" s="9" t="s">
        <v>1748</v>
      </c>
      <c r="C665" s="9" t="s">
        <v>1744</v>
      </c>
      <c r="D665" s="265">
        <v>2020</v>
      </c>
      <c r="E665" s="9">
        <v>31794</v>
      </c>
      <c r="F665">
        <f>VLOOKUP(A665,CATMUN!$B$2:$G$1123,6,0)</f>
        <v>15</v>
      </c>
    </row>
    <row r="666" spans="1:6" x14ac:dyDescent="0.2">
      <c r="A666" s="9">
        <v>47161</v>
      </c>
      <c r="B666" s="9" t="s">
        <v>1749</v>
      </c>
      <c r="C666" s="9" t="s">
        <v>1744</v>
      </c>
      <c r="D666" s="265">
        <v>2020</v>
      </c>
      <c r="E666" s="9">
        <v>9941</v>
      </c>
      <c r="F666">
        <f>VLOOKUP(A666,CATMUN!$B$2:$G$1123,6,0)</f>
        <v>15</v>
      </c>
    </row>
    <row r="667" spans="1:6" x14ac:dyDescent="0.2">
      <c r="A667" s="9">
        <v>47170</v>
      </c>
      <c r="B667" s="9" t="s">
        <v>1750</v>
      </c>
      <c r="C667" s="9" t="s">
        <v>1744</v>
      </c>
      <c r="D667" s="265">
        <v>2020</v>
      </c>
      <c r="E667" s="9">
        <v>23388</v>
      </c>
      <c r="F667">
        <f>VLOOKUP(A667,CATMUN!$B$2:$G$1123,6,0)</f>
        <v>15</v>
      </c>
    </row>
    <row r="668" spans="1:6" x14ac:dyDescent="0.2">
      <c r="A668" s="9">
        <v>47189</v>
      </c>
      <c r="B668" s="9" t="s">
        <v>1751</v>
      </c>
      <c r="C668" s="9" t="s">
        <v>1744</v>
      </c>
      <c r="D668" s="265">
        <v>2020</v>
      </c>
      <c r="E668" s="9">
        <v>124339</v>
      </c>
      <c r="F668">
        <f>VLOOKUP(A668,CATMUN!$B$2:$G$1123,6,0)</f>
        <v>13</v>
      </c>
    </row>
    <row r="669" spans="1:6" x14ac:dyDescent="0.2">
      <c r="A669" s="9">
        <v>47205</v>
      </c>
      <c r="B669" s="9" t="s">
        <v>1752</v>
      </c>
      <c r="C669" s="9" t="s">
        <v>1744</v>
      </c>
      <c r="D669" s="265">
        <v>2020</v>
      </c>
      <c r="E669" s="9">
        <v>11227</v>
      </c>
      <c r="F669">
        <f>VLOOKUP(A669,CATMUN!$B$2:$G$1123,6,0)</f>
        <v>14</v>
      </c>
    </row>
    <row r="670" spans="1:6" x14ac:dyDescent="0.2">
      <c r="A670" s="9">
        <v>47245</v>
      </c>
      <c r="B670" s="9" t="s">
        <v>1753</v>
      </c>
      <c r="C670" s="9" t="s">
        <v>1744</v>
      </c>
      <c r="D670" s="265">
        <v>2020</v>
      </c>
      <c r="E670" s="9">
        <v>69701</v>
      </c>
      <c r="F670">
        <f>VLOOKUP(A670,CATMUN!$B$2:$G$1123,6,0)</f>
        <v>14</v>
      </c>
    </row>
    <row r="671" spans="1:6" x14ac:dyDescent="0.2">
      <c r="A671" s="9">
        <v>47258</v>
      </c>
      <c r="B671" s="9" t="s">
        <v>1754</v>
      </c>
      <c r="C671" s="9" t="s">
        <v>1744</v>
      </c>
      <c r="D671" s="265">
        <v>2020</v>
      </c>
      <c r="E671" s="9">
        <v>24083</v>
      </c>
      <c r="F671">
        <f>VLOOKUP(A671,CATMUN!$B$2:$G$1123,6,0)</f>
        <v>15</v>
      </c>
    </row>
    <row r="672" spans="1:6" x14ac:dyDescent="0.2">
      <c r="A672" s="9">
        <v>47268</v>
      </c>
      <c r="B672" s="9" t="s">
        <v>1755</v>
      </c>
      <c r="C672" s="9" t="s">
        <v>1744</v>
      </c>
      <c r="D672" s="265">
        <v>2020</v>
      </c>
      <c r="E672" s="9">
        <v>21052</v>
      </c>
      <c r="F672">
        <f>VLOOKUP(A672,CATMUN!$B$2:$G$1123,6,0)</f>
        <v>14</v>
      </c>
    </row>
    <row r="673" spans="1:6" x14ac:dyDescent="0.2">
      <c r="A673" s="9">
        <v>47288</v>
      </c>
      <c r="B673" s="9" t="s">
        <v>1756</v>
      </c>
      <c r="C673" s="9" t="s">
        <v>1744</v>
      </c>
      <c r="D673" s="265">
        <v>2020</v>
      </c>
      <c r="E673" s="9">
        <v>70491</v>
      </c>
      <c r="F673">
        <f>VLOOKUP(A673,CATMUN!$B$2:$G$1123,6,0)</f>
        <v>14</v>
      </c>
    </row>
    <row r="674" spans="1:6" x14ac:dyDescent="0.2">
      <c r="A674" s="9">
        <v>47318</v>
      </c>
      <c r="B674" s="9" t="s">
        <v>1757</v>
      </c>
      <c r="C674" s="9" t="s">
        <v>1744</v>
      </c>
      <c r="D674" s="265">
        <v>2020</v>
      </c>
      <c r="E674" s="9">
        <v>27918</v>
      </c>
      <c r="F674">
        <f>VLOOKUP(A674,CATMUN!$B$2:$G$1123,6,0)</f>
        <v>15</v>
      </c>
    </row>
    <row r="675" spans="1:6" x14ac:dyDescent="0.2">
      <c r="A675" s="9">
        <v>47460</v>
      </c>
      <c r="B675" s="9" t="s">
        <v>1758</v>
      </c>
      <c r="C675" s="9" t="s">
        <v>1744</v>
      </c>
      <c r="D675" s="265">
        <v>2020</v>
      </c>
      <c r="E675" s="9">
        <v>21166</v>
      </c>
      <c r="F675">
        <f>VLOOKUP(A675,CATMUN!$B$2:$G$1123,6,0)</f>
        <v>9</v>
      </c>
    </row>
    <row r="676" spans="1:6" x14ac:dyDescent="0.2">
      <c r="A676" s="9">
        <v>47541</v>
      </c>
      <c r="B676" s="9" t="s">
        <v>1759</v>
      </c>
      <c r="C676" s="9" t="s">
        <v>1744</v>
      </c>
      <c r="D676" s="265">
        <v>2020</v>
      </c>
      <c r="E676" s="9">
        <v>9290</v>
      </c>
      <c r="F676">
        <f>VLOOKUP(A676,CATMUN!$B$2:$G$1123,6,0)</f>
        <v>15</v>
      </c>
    </row>
    <row r="677" spans="1:6" x14ac:dyDescent="0.2">
      <c r="A677" s="9">
        <v>47545</v>
      </c>
      <c r="B677" s="9" t="s">
        <v>1760</v>
      </c>
      <c r="C677" s="9" t="s">
        <v>1744</v>
      </c>
      <c r="D677" s="265">
        <v>2020</v>
      </c>
      <c r="E677" s="9">
        <v>12908</v>
      </c>
      <c r="F677">
        <f>VLOOKUP(A677,CATMUN!$B$2:$G$1123,6,0)</f>
        <v>15</v>
      </c>
    </row>
    <row r="678" spans="1:6" x14ac:dyDescent="0.2">
      <c r="A678" s="9">
        <v>47551</v>
      </c>
      <c r="B678" s="9" t="s">
        <v>1761</v>
      </c>
      <c r="C678" s="9" t="s">
        <v>1744</v>
      </c>
      <c r="D678" s="265">
        <v>2020</v>
      </c>
      <c r="E678" s="9">
        <v>38973</v>
      </c>
      <c r="F678">
        <f>VLOOKUP(A678,CATMUN!$B$2:$G$1123,6,0)</f>
        <v>15</v>
      </c>
    </row>
    <row r="679" spans="1:6" x14ac:dyDescent="0.2">
      <c r="A679" s="9">
        <v>47555</v>
      </c>
      <c r="B679" s="9" t="s">
        <v>1762</v>
      </c>
      <c r="C679" s="9" t="s">
        <v>1744</v>
      </c>
      <c r="D679" s="265">
        <v>2020</v>
      </c>
      <c r="E679" s="9">
        <v>64017</v>
      </c>
      <c r="F679">
        <f>VLOOKUP(A679,CATMUN!$B$2:$G$1123,6,0)</f>
        <v>14</v>
      </c>
    </row>
    <row r="680" spans="1:6" x14ac:dyDescent="0.2">
      <c r="A680" s="9">
        <v>47570</v>
      </c>
      <c r="B680" s="9" t="s">
        <v>1763</v>
      </c>
      <c r="C680" s="9" t="s">
        <v>1744</v>
      </c>
      <c r="D680" s="265">
        <v>2020</v>
      </c>
      <c r="E680" s="9">
        <v>32188</v>
      </c>
      <c r="F680">
        <f>VLOOKUP(A680,CATMUN!$B$2:$G$1123,6,0)</f>
        <v>15</v>
      </c>
    </row>
    <row r="681" spans="1:6" x14ac:dyDescent="0.2">
      <c r="A681" s="9">
        <v>47605</v>
      </c>
      <c r="B681" s="9" t="s">
        <v>1764</v>
      </c>
      <c r="C681" s="9" t="s">
        <v>1744</v>
      </c>
      <c r="D681" s="265">
        <v>2020</v>
      </c>
      <c r="E681" s="9">
        <v>11929</v>
      </c>
      <c r="F681">
        <f>VLOOKUP(A681,CATMUN!$B$2:$G$1123,6,0)</f>
        <v>15</v>
      </c>
    </row>
    <row r="682" spans="1:6" x14ac:dyDescent="0.2">
      <c r="A682" s="9">
        <v>47660</v>
      </c>
      <c r="B682" s="9" t="s">
        <v>1765</v>
      </c>
      <c r="C682" s="9" t="s">
        <v>1744</v>
      </c>
      <c r="D682" s="265">
        <v>2020</v>
      </c>
      <c r="E682" s="9">
        <v>16724</v>
      </c>
      <c r="F682">
        <f>VLOOKUP(A682,CATMUN!$B$2:$G$1123,6,0)</f>
        <v>15</v>
      </c>
    </row>
    <row r="683" spans="1:6" x14ac:dyDescent="0.2">
      <c r="A683" s="9">
        <v>47675</v>
      </c>
      <c r="B683" s="9" t="s">
        <v>1432</v>
      </c>
      <c r="C683" s="9" t="s">
        <v>1744</v>
      </c>
      <c r="D683" s="265">
        <v>2020</v>
      </c>
      <c r="E683" s="9">
        <v>11295</v>
      </c>
      <c r="F683">
        <f>VLOOKUP(A683,CATMUN!$B$2:$G$1123,6,0)</f>
        <v>15</v>
      </c>
    </row>
    <row r="684" spans="1:6" x14ac:dyDescent="0.2">
      <c r="A684" s="9">
        <v>47692</v>
      </c>
      <c r="B684" s="9" t="s">
        <v>1766</v>
      </c>
      <c r="C684" s="9" t="s">
        <v>1744</v>
      </c>
      <c r="D684" s="265">
        <v>2020</v>
      </c>
      <c r="E684" s="9">
        <v>20696</v>
      </c>
      <c r="F684">
        <f>VLOOKUP(A684,CATMUN!$B$2:$G$1123,6,0)</f>
        <v>15</v>
      </c>
    </row>
    <row r="685" spans="1:6" x14ac:dyDescent="0.2">
      <c r="A685" s="9">
        <v>47703</v>
      </c>
      <c r="B685" s="9" t="s">
        <v>1767</v>
      </c>
      <c r="C685" s="9" t="s">
        <v>1744</v>
      </c>
      <c r="D685" s="265">
        <v>2020</v>
      </c>
      <c r="E685" s="9">
        <v>12439</v>
      </c>
      <c r="F685">
        <f>VLOOKUP(A685,CATMUN!$B$2:$G$1123,6,0)</f>
        <v>15</v>
      </c>
    </row>
    <row r="686" spans="1:6" x14ac:dyDescent="0.2">
      <c r="A686" s="9">
        <v>47707</v>
      </c>
      <c r="B686" s="9" t="s">
        <v>1768</v>
      </c>
      <c r="C686" s="9" t="s">
        <v>1744</v>
      </c>
      <c r="D686" s="265">
        <v>2020</v>
      </c>
      <c r="E686" s="9">
        <v>26075</v>
      </c>
      <c r="F686">
        <f>VLOOKUP(A686,CATMUN!$B$2:$G$1123,6,0)</f>
        <v>15</v>
      </c>
    </row>
    <row r="687" spans="1:6" x14ac:dyDescent="0.2">
      <c r="A687" s="9">
        <v>47720</v>
      </c>
      <c r="B687" s="9" t="s">
        <v>1769</v>
      </c>
      <c r="C687" s="9" t="s">
        <v>1744</v>
      </c>
      <c r="D687" s="265">
        <v>2020</v>
      </c>
      <c r="E687" s="9">
        <v>11295</v>
      </c>
      <c r="F687">
        <f>VLOOKUP(A687,CATMUN!$B$2:$G$1123,6,0)</f>
        <v>15</v>
      </c>
    </row>
    <row r="688" spans="1:6" x14ac:dyDescent="0.2">
      <c r="A688" s="9">
        <v>47745</v>
      </c>
      <c r="B688" s="9" t="s">
        <v>1770</v>
      </c>
      <c r="C688" s="9" t="s">
        <v>1744</v>
      </c>
      <c r="D688" s="265">
        <v>2020</v>
      </c>
      <c r="E688" s="9">
        <v>29159</v>
      </c>
      <c r="F688">
        <f>VLOOKUP(A688,CATMUN!$B$2:$G$1123,6,0)</f>
        <v>14</v>
      </c>
    </row>
    <row r="689" spans="1:6" x14ac:dyDescent="0.2">
      <c r="A689" s="9">
        <v>47798</v>
      </c>
      <c r="B689" s="9" t="s">
        <v>1771</v>
      </c>
      <c r="C689" s="9" t="s">
        <v>1744</v>
      </c>
      <c r="D689" s="265">
        <v>2020</v>
      </c>
      <c r="E689" s="9">
        <v>13503</v>
      </c>
      <c r="F689">
        <f>VLOOKUP(A689,CATMUN!$B$2:$G$1123,6,0)</f>
        <v>15</v>
      </c>
    </row>
    <row r="690" spans="1:6" x14ac:dyDescent="0.2">
      <c r="A690" s="9">
        <v>47960</v>
      </c>
      <c r="B690" s="9" t="s">
        <v>1772</v>
      </c>
      <c r="C690" s="9" t="s">
        <v>1744</v>
      </c>
      <c r="D690" s="265">
        <v>2020</v>
      </c>
      <c r="E690" s="9">
        <v>10613</v>
      </c>
      <c r="F690">
        <f>VLOOKUP(A690,CATMUN!$B$2:$G$1123,6,0)</f>
        <v>15</v>
      </c>
    </row>
    <row r="691" spans="1:6" x14ac:dyDescent="0.2">
      <c r="A691" s="9">
        <v>47980</v>
      </c>
      <c r="B691" s="9" t="s">
        <v>1773</v>
      </c>
      <c r="C691" s="9" t="s">
        <v>1744</v>
      </c>
      <c r="D691" s="265">
        <v>2020</v>
      </c>
      <c r="E691" s="9">
        <v>73933</v>
      </c>
      <c r="F691">
        <f>VLOOKUP(A691,CATMUN!$B$2:$G$1123,6,0)</f>
        <v>14</v>
      </c>
    </row>
    <row r="692" spans="1:6" x14ac:dyDescent="0.2">
      <c r="A692" s="9">
        <v>50001</v>
      </c>
      <c r="B692" s="9" t="s">
        <v>1775</v>
      </c>
      <c r="C692" s="9" t="s">
        <v>1774</v>
      </c>
      <c r="D692" s="265">
        <v>2020</v>
      </c>
      <c r="E692" s="9">
        <v>545302</v>
      </c>
      <c r="F692">
        <f>VLOOKUP(A692,CATMUN!$B$2:$G$1123,6,0)</f>
        <v>12</v>
      </c>
    </row>
    <row r="693" spans="1:6" x14ac:dyDescent="0.2">
      <c r="A693" s="9">
        <v>50006</v>
      </c>
      <c r="B693" s="9" t="s">
        <v>1776</v>
      </c>
      <c r="C693" s="9" t="s">
        <v>1774</v>
      </c>
      <c r="D693" s="265">
        <v>2020</v>
      </c>
      <c r="E693" s="9">
        <v>91829</v>
      </c>
      <c r="F693">
        <f>VLOOKUP(A693,CATMUN!$B$2:$G$1123,6,0)</f>
        <v>14</v>
      </c>
    </row>
    <row r="694" spans="1:6" x14ac:dyDescent="0.2">
      <c r="A694" s="9">
        <v>50110</v>
      </c>
      <c r="B694" s="9" t="s">
        <v>1777</v>
      </c>
      <c r="C694" s="9" t="s">
        <v>1774</v>
      </c>
      <c r="D694" s="265">
        <v>2020</v>
      </c>
      <c r="E694" s="9">
        <v>6578</v>
      </c>
      <c r="F694">
        <f>VLOOKUP(A694,CATMUN!$B$2:$G$1123,6,0)</f>
        <v>15</v>
      </c>
    </row>
    <row r="695" spans="1:6" x14ac:dyDescent="0.2">
      <c r="A695" s="9">
        <v>50124</v>
      </c>
      <c r="B695" s="9" t="s">
        <v>1778</v>
      </c>
      <c r="C695" s="9" t="s">
        <v>1774</v>
      </c>
      <c r="D695" s="265">
        <v>2020</v>
      </c>
      <c r="E695" s="9">
        <v>6192</v>
      </c>
      <c r="F695">
        <f>VLOOKUP(A695,CATMUN!$B$2:$G$1123,6,0)</f>
        <v>15</v>
      </c>
    </row>
    <row r="696" spans="1:6" x14ac:dyDescent="0.2">
      <c r="A696" s="9">
        <v>50150</v>
      </c>
      <c r="B696" s="9" t="s">
        <v>1779</v>
      </c>
      <c r="C696" s="9" t="s">
        <v>1774</v>
      </c>
      <c r="D696" s="265">
        <v>2020</v>
      </c>
      <c r="E696" s="9">
        <v>15906</v>
      </c>
      <c r="F696">
        <f>VLOOKUP(A696,CATMUN!$B$2:$G$1123,6,0)</f>
        <v>15</v>
      </c>
    </row>
    <row r="697" spans="1:6" x14ac:dyDescent="0.2">
      <c r="A697" s="9">
        <v>50223</v>
      </c>
      <c r="B697" s="9" t="s">
        <v>2307</v>
      </c>
      <c r="C697" s="9" t="s">
        <v>1774</v>
      </c>
      <c r="D697" s="265">
        <v>2020</v>
      </c>
      <c r="E697" s="9">
        <v>7068</v>
      </c>
      <c r="F697">
        <f>VLOOKUP(A697,CATMUN!$B$2:$G$1123,6,0)</f>
        <v>15</v>
      </c>
    </row>
    <row r="698" spans="1:6" x14ac:dyDescent="0.2">
      <c r="A698" s="9">
        <v>50226</v>
      </c>
      <c r="B698" s="9" t="s">
        <v>1781</v>
      </c>
      <c r="C698" s="9" t="s">
        <v>1774</v>
      </c>
      <c r="D698" s="265">
        <v>2020</v>
      </c>
      <c r="E698" s="9">
        <v>23195</v>
      </c>
      <c r="F698">
        <f>VLOOKUP(A698,CATMUN!$B$2:$G$1123,6,0)</f>
        <v>15</v>
      </c>
    </row>
    <row r="699" spans="1:6" x14ac:dyDescent="0.2">
      <c r="A699" s="9">
        <v>50245</v>
      </c>
      <c r="B699" s="9" t="s">
        <v>1782</v>
      </c>
      <c r="C699" s="9" t="s">
        <v>1774</v>
      </c>
      <c r="D699" s="265">
        <v>2020</v>
      </c>
      <c r="E699" s="9">
        <v>1652</v>
      </c>
      <c r="F699">
        <f>VLOOKUP(A699,CATMUN!$B$2:$G$1123,6,0)</f>
        <v>15</v>
      </c>
    </row>
    <row r="700" spans="1:6" x14ac:dyDescent="0.2">
      <c r="A700" s="9">
        <v>50251</v>
      </c>
      <c r="B700" s="9" t="s">
        <v>1783</v>
      </c>
      <c r="C700" s="9" t="s">
        <v>1774</v>
      </c>
      <c r="D700" s="265">
        <v>2020</v>
      </c>
      <c r="E700" s="9">
        <v>7408</v>
      </c>
      <c r="F700">
        <f>VLOOKUP(A700,CATMUN!$B$2:$G$1123,6,0)</f>
        <v>15</v>
      </c>
    </row>
    <row r="701" spans="1:6" x14ac:dyDescent="0.2">
      <c r="A701" s="9">
        <v>50270</v>
      </c>
      <c r="B701" s="9" t="s">
        <v>1784</v>
      </c>
      <c r="C701" s="9" t="s">
        <v>1774</v>
      </c>
      <c r="D701" s="265">
        <v>2020</v>
      </c>
      <c r="E701" s="9">
        <v>3971</v>
      </c>
      <c r="F701">
        <f>VLOOKUP(A701,CATMUN!$B$2:$G$1123,6,0)</f>
        <v>15</v>
      </c>
    </row>
    <row r="702" spans="1:6" x14ac:dyDescent="0.2">
      <c r="A702" s="9">
        <v>50287</v>
      </c>
      <c r="B702" s="9" t="s">
        <v>1785</v>
      </c>
      <c r="C702" s="9" t="s">
        <v>1774</v>
      </c>
      <c r="D702" s="265">
        <v>2020</v>
      </c>
      <c r="E702" s="9">
        <v>12388</v>
      </c>
      <c r="F702">
        <f>VLOOKUP(A702,CATMUN!$B$2:$G$1123,6,0)</f>
        <v>15</v>
      </c>
    </row>
    <row r="703" spans="1:6" x14ac:dyDescent="0.2">
      <c r="A703" s="9">
        <v>50313</v>
      </c>
      <c r="B703" s="9" t="s">
        <v>1585</v>
      </c>
      <c r="C703" s="9" t="s">
        <v>1774</v>
      </c>
      <c r="D703" s="265">
        <v>2020</v>
      </c>
      <c r="E703" s="9">
        <v>70577</v>
      </c>
      <c r="F703">
        <f>VLOOKUP(A703,CATMUN!$B$2:$G$1123,6,0)</f>
        <v>14</v>
      </c>
    </row>
    <row r="704" spans="1:6" x14ac:dyDescent="0.2">
      <c r="A704" s="9">
        <v>50318</v>
      </c>
      <c r="B704" s="9" t="s">
        <v>1757</v>
      </c>
      <c r="C704" s="9" t="s">
        <v>1774</v>
      </c>
      <c r="D704" s="265">
        <v>2020</v>
      </c>
      <c r="E704" s="9">
        <v>14462</v>
      </c>
      <c r="F704">
        <f>VLOOKUP(A704,CATMUN!$B$2:$G$1123,6,0)</f>
        <v>15</v>
      </c>
    </row>
    <row r="705" spans="1:6" x14ac:dyDescent="0.2">
      <c r="A705" s="9">
        <v>50325</v>
      </c>
      <c r="B705" s="9" t="s">
        <v>1786</v>
      </c>
      <c r="C705" s="9" t="s">
        <v>1774</v>
      </c>
      <c r="D705" s="265">
        <v>2020</v>
      </c>
      <c r="E705" s="9">
        <v>7156</v>
      </c>
      <c r="F705">
        <f>VLOOKUP(A705,CATMUN!$B$2:$G$1123,6,0)</f>
        <v>15</v>
      </c>
    </row>
    <row r="706" spans="1:6" x14ac:dyDescent="0.2">
      <c r="A706" s="9">
        <v>50330</v>
      </c>
      <c r="B706" s="9" t="s">
        <v>1787</v>
      </c>
      <c r="C706" s="9" t="s">
        <v>1774</v>
      </c>
      <c r="D706" s="265">
        <v>2020</v>
      </c>
      <c r="E706" s="9">
        <v>10430</v>
      </c>
      <c r="F706">
        <f>VLOOKUP(A706,CATMUN!$B$2:$G$1123,6,0)</f>
        <v>15</v>
      </c>
    </row>
    <row r="707" spans="1:6" x14ac:dyDescent="0.2">
      <c r="A707" s="9">
        <v>50350</v>
      </c>
      <c r="B707" s="9" t="s">
        <v>1788</v>
      </c>
      <c r="C707" s="9" t="s">
        <v>1774</v>
      </c>
      <c r="D707" s="265">
        <v>2020</v>
      </c>
      <c r="E707" s="9">
        <v>28052</v>
      </c>
      <c r="F707">
        <f>VLOOKUP(A707,CATMUN!$B$2:$G$1123,6,0)</f>
        <v>15</v>
      </c>
    </row>
    <row r="708" spans="1:6" x14ac:dyDescent="0.2">
      <c r="A708" s="9">
        <v>50370</v>
      </c>
      <c r="B708" s="9" t="s">
        <v>1789</v>
      </c>
      <c r="C708" s="9" t="s">
        <v>1774</v>
      </c>
      <c r="D708" s="265">
        <v>2020</v>
      </c>
      <c r="E708" s="9">
        <v>9482</v>
      </c>
      <c r="F708">
        <f>VLOOKUP(A708,CATMUN!$B$2:$G$1123,6,0)</f>
        <v>15</v>
      </c>
    </row>
    <row r="709" spans="1:6" x14ac:dyDescent="0.2">
      <c r="A709" s="9">
        <v>50400</v>
      </c>
      <c r="B709" s="9" t="s">
        <v>1790</v>
      </c>
      <c r="C709" s="9" t="s">
        <v>1774</v>
      </c>
      <c r="D709" s="265">
        <v>2020</v>
      </c>
      <c r="E709" s="9">
        <v>11162</v>
      </c>
      <c r="F709">
        <f>VLOOKUP(A709,CATMUN!$B$2:$G$1123,6,0)</f>
        <v>15</v>
      </c>
    </row>
    <row r="710" spans="1:6" x14ac:dyDescent="0.2">
      <c r="A710" s="9">
        <v>50450</v>
      </c>
      <c r="B710" s="9" t="s">
        <v>1791</v>
      </c>
      <c r="C710" s="9" t="s">
        <v>1774</v>
      </c>
      <c r="D710" s="265">
        <v>2020</v>
      </c>
      <c r="E710" s="9">
        <v>8569</v>
      </c>
      <c r="F710">
        <f>VLOOKUP(A710,CATMUN!$B$2:$G$1123,6,0)</f>
        <v>15</v>
      </c>
    </row>
    <row r="711" spans="1:6" x14ac:dyDescent="0.2">
      <c r="A711" s="9">
        <v>50568</v>
      </c>
      <c r="B711" s="9" t="s">
        <v>1792</v>
      </c>
      <c r="C711" s="9" t="s">
        <v>1774</v>
      </c>
      <c r="D711" s="265">
        <v>2020</v>
      </c>
      <c r="E711" s="9">
        <v>43605</v>
      </c>
      <c r="F711">
        <f>VLOOKUP(A711,CATMUN!$B$2:$G$1123,6,0)</f>
        <v>15</v>
      </c>
    </row>
    <row r="712" spans="1:6" x14ac:dyDescent="0.2">
      <c r="A712" s="9">
        <v>50573</v>
      </c>
      <c r="B712" s="9" t="s">
        <v>1793</v>
      </c>
      <c r="C712" s="9" t="s">
        <v>1774</v>
      </c>
      <c r="D712" s="265">
        <v>2020</v>
      </c>
      <c r="E712" s="9">
        <v>30312</v>
      </c>
      <c r="F712">
        <f>VLOOKUP(A712,CATMUN!$B$2:$G$1123,6,0)</f>
        <v>15</v>
      </c>
    </row>
    <row r="713" spans="1:6" x14ac:dyDescent="0.2">
      <c r="A713" s="9">
        <v>50577</v>
      </c>
      <c r="B713" s="9" t="s">
        <v>1794</v>
      </c>
      <c r="C713" s="9" t="s">
        <v>1774</v>
      </c>
      <c r="D713" s="265">
        <v>2020</v>
      </c>
      <c r="E713" s="9">
        <v>10354</v>
      </c>
      <c r="F713">
        <f>VLOOKUP(A713,CATMUN!$B$2:$G$1123,6,0)</f>
        <v>15</v>
      </c>
    </row>
    <row r="714" spans="1:6" x14ac:dyDescent="0.2">
      <c r="A714" s="9">
        <v>50590</v>
      </c>
      <c r="B714" s="9" t="s">
        <v>1450</v>
      </c>
      <c r="C714" s="9" t="s">
        <v>1774</v>
      </c>
      <c r="D714" s="265">
        <v>2020</v>
      </c>
      <c r="E714" s="9">
        <v>12874</v>
      </c>
      <c r="F714">
        <f>VLOOKUP(A714,CATMUN!$B$2:$G$1123,6,0)</f>
        <v>15</v>
      </c>
    </row>
    <row r="715" spans="1:6" x14ac:dyDescent="0.2">
      <c r="A715" s="9">
        <v>50606</v>
      </c>
      <c r="B715" s="9" t="s">
        <v>1795</v>
      </c>
      <c r="C715" s="9" t="s">
        <v>1774</v>
      </c>
      <c r="D715" s="265">
        <v>2020</v>
      </c>
      <c r="E715" s="9">
        <v>18658</v>
      </c>
      <c r="F715">
        <f>VLOOKUP(A715,CATMUN!$B$2:$G$1123,6,0)</f>
        <v>14</v>
      </c>
    </row>
    <row r="716" spans="1:6" x14ac:dyDescent="0.2">
      <c r="A716" s="9">
        <v>50680</v>
      </c>
      <c r="B716" s="9" t="s">
        <v>1796</v>
      </c>
      <c r="C716" s="9" t="s">
        <v>1774</v>
      </c>
      <c r="D716" s="265">
        <v>2020</v>
      </c>
      <c r="E716" s="9">
        <v>12875</v>
      </c>
      <c r="F716">
        <f>VLOOKUP(A716,CATMUN!$B$2:$G$1123,6,0)</f>
        <v>15</v>
      </c>
    </row>
    <row r="717" spans="1:6" x14ac:dyDescent="0.2">
      <c r="A717" s="9">
        <v>50683</v>
      </c>
      <c r="B717" s="9" t="s">
        <v>1797</v>
      </c>
      <c r="C717" s="9" t="s">
        <v>1774</v>
      </c>
      <c r="D717" s="265">
        <v>2020</v>
      </c>
      <c r="E717" s="9">
        <v>8865</v>
      </c>
      <c r="F717">
        <f>VLOOKUP(A717,CATMUN!$B$2:$G$1123,6,0)</f>
        <v>15</v>
      </c>
    </row>
    <row r="718" spans="1:6" x14ac:dyDescent="0.2">
      <c r="A718" s="9">
        <v>50686</v>
      </c>
      <c r="B718" s="9" t="s">
        <v>1798</v>
      </c>
      <c r="C718" s="9" t="s">
        <v>1774</v>
      </c>
      <c r="D718" s="265">
        <v>2020</v>
      </c>
      <c r="E718" s="9">
        <v>1243</v>
      </c>
      <c r="F718">
        <f>VLOOKUP(A718,CATMUN!$B$2:$G$1123,6,0)</f>
        <v>15</v>
      </c>
    </row>
    <row r="719" spans="1:6" x14ac:dyDescent="0.2">
      <c r="A719" s="9">
        <v>50689</v>
      </c>
      <c r="B719" s="9" t="s">
        <v>1518</v>
      </c>
      <c r="C719" s="9" t="s">
        <v>1774</v>
      </c>
      <c r="D719" s="265">
        <v>2020</v>
      </c>
      <c r="E719" s="9">
        <v>26499</v>
      </c>
      <c r="F719">
        <f>VLOOKUP(A719,CATMUN!$B$2:$G$1123,6,0)</f>
        <v>15</v>
      </c>
    </row>
    <row r="720" spans="1:6" x14ac:dyDescent="0.2">
      <c r="A720" s="9">
        <v>50711</v>
      </c>
      <c r="B720" s="9" t="s">
        <v>1799</v>
      </c>
      <c r="C720" s="9" t="s">
        <v>1774</v>
      </c>
      <c r="D720" s="265">
        <v>2020</v>
      </c>
      <c r="E720" s="9">
        <v>16790</v>
      </c>
      <c r="F720">
        <f>VLOOKUP(A720,CATMUN!$B$2:$G$1123,6,0)</f>
        <v>15</v>
      </c>
    </row>
    <row r="721" spans="1:6" x14ac:dyDescent="0.2">
      <c r="A721" s="9">
        <v>52001</v>
      </c>
      <c r="B721" s="9" t="s">
        <v>1800</v>
      </c>
      <c r="C721" s="9" t="s">
        <v>1606</v>
      </c>
      <c r="D721" s="265">
        <v>2020</v>
      </c>
      <c r="E721" s="9">
        <v>392589</v>
      </c>
      <c r="F721">
        <f>VLOOKUP(A721,CATMUN!$B$2:$G$1123,6,0)</f>
        <v>12</v>
      </c>
    </row>
    <row r="722" spans="1:6" x14ac:dyDescent="0.2">
      <c r="A722" s="9">
        <v>52019</v>
      </c>
      <c r="B722" s="9" t="s">
        <v>1551</v>
      </c>
      <c r="C722" s="9" t="s">
        <v>1606</v>
      </c>
      <c r="D722" s="265">
        <v>2020</v>
      </c>
      <c r="E722" s="9">
        <v>9320</v>
      </c>
      <c r="F722">
        <f>VLOOKUP(A722,CATMUN!$B$2:$G$1123,6,0)</f>
        <v>14</v>
      </c>
    </row>
    <row r="723" spans="1:6" x14ac:dyDescent="0.2">
      <c r="A723" s="9">
        <v>52022</v>
      </c>
      <c r="B723" s="9" t="s">
        <v>1801</v>
      </c>
      <c r="C723" s="9" t="s">
        <v>1606</v>
      </c>
      <c r="D723" s="265">
        <v>2020</v>
      </c>
      <c r="E723" s="9">
        <v>7361</v>
      </c>
      <c r="F723">
        <f>VLOOKUP(A723,CATMUN!$B$2:$G$1123,6,0)</f>
        <v>15</v>
      </c>
    </row>
    <row r="724" spans="1:6" x14ac:dyDescent="0.2">
      <c r="A724" s="9">
        <v>52036</v>
      </c>
      <c r="B724" s="9" t="s">
        <v>1802</v>
      </c>
      <c r="C724" s="9" t="s">
        <v>1606</v>
      </c>
      <c r="D724" s="265">
        <v>2020</v>
      </c>
      <c r="E724" s="9">
        <v>8603</v>
      </c>
      <c r="F724">
        <f>VLOOKUP(A724,CATMUN!$B$2:$G$1123,6,0)</f>
        <v>15</v>
      </c>
    </row>
    <row r="725" spans="1:6" x14ac:dyDescent="0.2">
      <c r="A725" s="9">
        <v>52051</v>
      </c>
      <c r="B725" s="9" t="s">
        <v>1803</v>
      </c>
      <c r="C725" s="9" t="s">
        <v>1606</v>
      </c>
      <c r="D725" s="265">
        <v>2020</v>
      </c>
      <c r="E725" s="9">
        <v>8420</v>
      </c>
      <c r="F725">
        <f>VLOOKUP(A725,CATMUN!$B$2:$G$1123,6,0)</f>
        <v>14</v>
      </c>
    </row>
    <row r="726" spans="1:6" x14ac:dyDescent="0.2">
      <c r="A726" s="9">
        <v>52079</v>
      </c>
      <c r="B726" s="9" t="s">
        <v>1804</v>
      </c>
      <c r="C726" s="9" t="s">
        <v>1606</v>
      </c>
      <c r="D726" s="265">
        <v>2020</v>
      </c>
      <c r="E726" s="9">
        <v>56526</v>
      </c>
      <c r="F726">
        <f>VLOOKUP(A726,CATMUN!$B$2:$G$1123,6,0)</f>
        <v>15</v>
      </c>
    </row>
    <row r="727" spans="1:6" x14ac:dyDescent="0.2">
      <c r="A727" s="9">
        <v>52083</v>
      </c>
      <c r="B727" s="9" t="s">
        <v>1294</v>
      </c>
      <c r="C727" s="9" t="s">
        <v>1606</v>
      </c>
      <c r="D727" s="265">
        <v>2020</v>
      </c>
      <c r="E727" s="9">
        <v>6301</v>
      </c>
      <c r="F727">
        <f>VLOOKUP(A727,CATMUN!$B$2:$G$1123,6,0)</f>
        <v>14</v>
      </c>
    </row>
    <row r="728" spans="1:6" x14ac:dyDescent="0.2">
      <c r="A728" s="9">
        <v>52110</v>
      </c>
      <c r="B728" s="9" t="s">
        <v>1805</v>
      </c>
      <c r="C728" s="9" t="s">
        <v>1606</v>
      </c>
      <c r="D728" s="265">
        <v>2020</v>
      </c>
      <c r="E728" s="9">
        <v>23910</v>
      </c>
      <c r="F728">
        <f>VLOOKUP(A728,CATMUN!$B$2:$G$1123,6,0)</f>
        <v>15</v>
      </c>
    </row>
    <row r="729" spans="1:6" x14ac:dyDescent="0.2">
      <c r="A729" s="9">
        <v>52203</v>
      </c>
      <c r="B729" s="9" t="s">
        <v>1806</v>
      </c>
      <c r="C729" s="9" t="s">
        <v>1606</v>
      </c>
      <c r="D729" s="265">
        <v>2020</v>
      </c>
      <c r="E729" s="9">
        <v>8316</v>
      </c>
      <c r="F729">
        <f>VLOOKUP(A729,CATMUN!$B$2:$G$1123,6,0)</f>
        <v>14</v>
      </c>
    </row>
    <row r="730" spans="1:6" x14ac:dyDescent="0.2">
      <c r="A730" s="9">
        <v>52207</v>
      </c>
      <c r="B730" s="9" t="s">
        <v>1807</v>
      </c>
      <c r="C730" s="9" t="s">
        <v>1606</v>
      </c>
      <c r="D730" s="265">
        <v>2020</v>
      </c>
      <c r="E730" s="9">
        <v>13738</v>
      </c>
      <c r="F730">
        <f>VLOOKUP(A730,CATMUN!$B$2:$G$1123,6,0)</f>
        <v>15</v>
      </c>
    </row>
    <row r="731" spans="1:6" x14ac:dyDescent="0.2">
      <c r="A731" s="9">
        <v>52210</v>
      </c>
      <c r="B731" s="9" t="s">
        <v>1808</v>
      </c>
      <c r="C731" s="9" t="s">
        <v>1606</v>
      </c>
      <c r="D731" s="265">
        <v>2020</v>
      </c>
      <c r="E731" s="9">
        <v>7236</v>
      </c>
      <c r="F731">
        <f>VLOOKUP(A731,CATMUN!$B$2:$G$1123,6,0)</f>
        <v>14</v>
      </c>
    </row>
    <row r="732" spans="1:6" x14ac:dyDescent="0.2">
      <c r="A732" s="9">
        <v>52215</v>
      </c>
      <c r="B732" s="9" t="s">
        <v>1253</v>
      </c>
      <c r="C732" s="9" t="s">
        <v>1606</v>
      </c>
      <c r="D732" s="265">
        <v>2020</v>
      </c>
      <c r="E732" s="9">
        <v>15477</v>
      </c>
      <c r="F732">
        <f>VLOOKUP(A732,CATMUN!$B$2:$G$1123,6,0)</f>
        <v>15</v>
      </c>
    </row>
    <row r="733" spans="1:6" x14ac:dyDescent="0.2">
      <c r="A733" s="9">
        <v>52224</v>
      </c>
      <c r="B733" s="9" t="s">
        <v>1809</v>
      </c>
      <c r="C733" s="9" t="s">
        <v>1606</v>
      </c>
      <c r="D733" s="265">
        <v>2020</v>
      </c>
      <c r="E733" s="9">
        <v>9198</v>
      </c>
      <c r="F733">
        <f>VLOOKUP(A733,CATMUN!$B$2:$G$1123,6,0)</f>
        <v>14</v>
      </c>
    </row>
    <row r="734" spans="1:6" x14ac:dyDescent="0.2">
      <c r="A734" s="9">
        <v>52227</v>
      </c>
      <c r="B734" s="9" t="s">
        <v>1810</v>
      </c>
      <c r="C734" s="9" t="s">
        <v>1606</v>
      </c>
      <c r="D734" s="265">
        <v>2020</v>
      </c>
      <c r="E734" s="9">
        <v>37033</v>
      </c>
      <c r="F734">
        <f>VLOOKUP(A734,CATMUN!$B$2:$G$1123,6,0)</f>
        <v>15</v>
      </c>
    </row>
    <row r="735" spans="1:6" x14ac:dyDescent="0.2">
      <c r="A735" s="9">
        <v>52233</v>
      </c>
      <c r="B735" s="9" t="s">
        <v>1811</v>
      </c>
      <c r="C735" s="9" t="s">
        <v>1606</v>
      </c>
      <c r="D735" s="265">
        <v>2020</v>
      </c>
      <c r="E735" s="9">
        <v>5768</v>
      </c>
      <c r="F735">
        <f>VLOOKUP(A735,CATMUN!$B$2:$G$1123,6,0)</f>
        <v>15</v>
      </c>
    </row>
    <row r="736" spans="1:6" x14ac:dyDescent="0.2">
      <c r="A736" s="9">
        <v>52240</v>
      </c>
      <c r="B736" s="9" t="s">
        <v>1812</v>
      </c>
      <c r="C736" s="9" t="s">
        <v>1606</v>
      </c>
      <c r="D736" s="265">
        <v>2020</v>
      </c>
      <c r="E736" s="9">
        <v>15303</v>
      </c>
      <c r="F736">
        <f>VLOOKUP(A736,CATMUN!$B$2:$G$1123,6,0)</f>
        <v>7</v>
      </c>
    </row>
    <row r="737" spans="1:6" x14ac:dyDescent="0.2">
      <c r="A737" s="9">
        <v>52250</v>
      </c>
      <c r="B737" s="9" t="s">
        <v>1813</v>
      </c>
      <c r="C737" s="9" t="s">
        <v>1606</v>
      </c>
      <c r="D737" s="265">
        <v>2020</v>
      </c>
      <c r="E737" s="9">
        <v>22550</v>
      </c>
      <c r="F737">
        <f>VLOOKUP(A737,CATMUN!$B$2:$G$1123,6,0)</f>
        <v>15</v>
      </c>
    </row>
    <row r="738" spans="1:6" x14ac:dyDescent="0.2">
      <c r="A738" s="9">
        <v>52254</v>
      </c>
      <c r="B738" s="9" t="s">
        <v>1814</v>
      </c>
      <c r="C738" s="9" t="s">
        <v>1606</v>
      </c>
      <c r="D738" s="265">
        <v>2020</v>
      </c>
      <c r="E738" s="9">
        <v>7442</v>
      </c>
      <c r="F738">
        <f>VLOOKUP(A738,CATMUN!$B$2:$G$1123,6,0)</f>
        <v>15</v>
      </c>
    </row>
    <row r="739" spans="1:6" x14ac:dyDescent="0.2">
      <c r="A739" s="9">
        <v>52256</v>
      </c>
      <c r="B739" s="9" t="s">
        <v>1815</v>
      </c>
      <c r="C739" s="9" t="s">
        <v>1606</v>
      </c>
      <c r="D739" s="265">
        <v>2020</v>
      </c>
      <c r="E739" s="9">
        <v>12062</v>
      </c>
      <c r="F739">
        <f>VLOOKUP(A739,CATMUN!$B$2:$G$1123,6,0)</f>
        <v>15</v>
      </c>
    </row>
    <row r="740" spans="1:6" x14ac:dyDescent="0.2">
      <c r="A740" s="9">
        <v>52258</v>
      </c>
      <c r="B740" s="9" t="s">
        <v>1816</v>
      </c>
      <c r="C740" s="9" t="s">
        <v>1606</v>
      </c>
      <c r="D740" s="265">
        <v>2020</v>
      </c>
      <c r="E740" s="9">
        <v>14261</v>
      </c>
      <c r="F740">
        <f>VLOOKUP(A740,CATMUN!$B$2:$G$1123,6,0)</f>
        <v>15</v>
      </c>
    </row>
    <row r="741" spans="1:6" x14ac:dyDescent="0.2">
      <c r="A741" s="9">
        <v>52260</v>
      </c>
      <c r="B741" s="9" t="s">
        <v>1466</v>
      </c>
      <c r="C741" s="9" t="s">
        <v>1606</v>
      </c>
      <c r="D741" s="265">
        <v>2020</v>
      </c>
      <c r="E741" s="9">
        <v>13809</v>
      </c>
      <c r="F741">
        <f>VLOOKUP(A741,CATMUN!$B$2:$G$1123,6,0)</f>
        <v>15</v>
      </c>
    </row>
    <row r="742" spans="1:6" x14ac:dyDescent="0.2">
      <c r="A742" s="9">
        <v>52287</v>
      </c>
      <c r="B742" s="9" t="s">
        <v>1817</v>
      </c>
      <c r="C742" s="9" t="s">
        <v>1606</v>
      </c>
      <c r="D742" s="265">
        <v>2020</v>
      </c>
      <c r="E742" s="9">
        <v>7135</v>
      </c>
      <c r="F742">
        <f>VLOOKUP(A742,CATMUN!$B$2:$G$1123,6,0)</f>
        <v>15</v>
      </c>
    </row>
    <row r="743" spans="1:6" x14ac:dyDescent="0.2">
      <c r="A743" s="9">
        <v>52317</v>
      </c>
      <c r="B743" s="9" t="s">
        <v>1818</v>
      </c>
      <c r="C743" s="9" t="s">
        <v>1606</v>
      </c>
      <c r="D743" s="265">
        <v>2020</v>
      </c>
      <c r="E743" s="9">
        <v>19339</v>
      </c>
      <c r="F743">
        <f>VLOOKUP(A743,CATMUN!$B$2:$G$1123,6,0)</f>
        <v>15</v>
      </c>
    </row>
    <row r="744" spans="1:6" x14ac:dyDescent="0.2">
      <c r="A744" s="9">
        <v>52320</v>
      </c>
      <c r="B744" s="9" t="s">
        <v>1819</v>
      </c>
      <c r="C744" s="9" t="s">
        <v>1606</v>
      </c>
      <c r="D744" s="265">
        <v>2020</v>
      </c>
      <c r="E744" s="9">
        <v>11325</v>
      </c>
      <c r="F744">
        <f>VLOOKUP(A744,CATMUN!$B$2:$G$1123,6,0)</f>
        <v>14</v>
      </c>
    </row>
    <row r="745" spans="1:6" x14ac:dyDescent="0.2">
      <c r="A745" s="9">
        <v>52323</v>
      </c>
      <c r="B745" s="9" t="s">
        <v>1820</v>
      </c>
      <c r="C745" s="9" t="s">
        <v>1606</v>
      </c>
      <c r="D745" s="265">
        <v>2020</v>
      </c>
      <c r="E745" s="9">
        <v>7040</v>
      </c>
      <c r="F745">
        <f>VLOOKUP(A745,CATMUN!$B$2:$G$1123,6,0)</f>
        <v>14</v>
      </c>
    </row>
    <row r="746" spans="1:6" x14ac:dyDescent="0.2">
      <c r="A746" s="9">
        <v>52352</v>
      </c>
      <c r="B746" s="9" t="s">
        <v>1821</v>
      </c>
      <c r="C746" s="9" t="s">
        <v>1606</v>
      </c>
      <c r="D746" s="265">
        <v>2020</v>
      </c>
      <c r="E746" s="9">
        <v>7632</v>
      </c>
      <c r="F746">
        <f>VLOOKUP(A746,CATMUN!$B$2:$G$1123,6,0)</f>
        <v>14</v>
      </c>
    </row>
    <row r="747" spans="1:6" x14ac:dyDescent="0.2">
      <c r="A747" s="9">
        <v>52354</v>
      </c>
      <c r="B747" s="9" t="s">
        <v>1822</v>
      </c>
      <c r="C747" s="9" t="s">
        <v>1606</v>
      </c>
      <c r="D747" s="265">
        <v>2020</v>
      </c>
      <c r="E747" s="9">
        <v>7446</v>
      </c>
      <c r="F747">
        <f>VLOOKUP(A747,CATMUN!$B$2:$G$1123,6,0)</f>
        <v>15</v>
      </c>
    </row>
    <row r="748" spans="1:6" x14ac:dyDescent="0.2">
      <c r="A748" s="9">
        <v>52356</v>
      </c>
      <c r="B748" s="9" t="s">
        <v>1823</v>
      </c>
      <c r="C748" s="9" t="s">
        <v>1606</v>
      </c>
      <c r="D748" s="265">
        <v>2020</v>
      </c>
      <c r="E748" s="9">
        <v>115836</v>
      </c>
      <c r="F748">
        <f>VLOOKUP(A748,CATMUN!$B$2:$G$1123,6,0)</f>
        <v>13</v>
      </c>
    </row>
    <row r="749" spans="1:6" x14ac:dyDescent="0.2">
      <c r="A749" s="9">
        <v>52378</v>
      </c>
      <c r="B749" s="9" t="s">
        <v>1824</v>
      </c>
      <c r="C749" s="9" t="s">
        <v>1606</v>
      </c>
      <c r="D749" s="265">
        <v>2020</v>
      </c>
      <c r="E749" s="9">
        <v>18643</v>
      </c>
      <c r="F749">
        <f>VLOOKUP(A749,CATMUN!$B$2:$G$1123,6,0)</f>
        <v>14</v>
      </c>
    </row>
    <row r="750" spans="1:6" x14ac:dyDescent="0.2">
      <c r="A750" s="9">
        <v>52381</v>
      </c>
      <c r="B750" s="9" t="s">
        <v>1825</v>
      </c>
      <c r="C750" s="9" t="s">
        <v>1606</v>
      </c>
      <c r="D750" s="265">
        <v>2020</v>
      </c>
      <c r="E750" s="9">
        <v>9911</v>
      </c>
      <c r="F750">
        <f>VLOOKUP(A750,CATMUN!$B$2:$G$1123,6,0)</f>
        <v>15</v>
      </c>
    </row>
    <row r="751" spans="1:6" x14ac:dyDescent="0.2">
      <c r="A751" s="9">
        <v>52385</v>
      </c>
      <c r="B751" s="9" t="s">
        <v>1826</v>
      </c>
      <c r="C751" s="9" t="s">
        <v>1606</v>
      </c>
      <c r="D751" s="265">
        <v>2020</v>
      </c>
      <c r="E751" s="9">
        <v>6470</v>
      </c>
      <c r="F751">
        <f>VLOOKUP(A751,CATMUN!$B$2:$G$1123,6,0)</f>
        <v>15</v>
      </c>
    </row>
    <row r="752" spans="1:6" x14ac:dyDescent="0.2">
      <c r="A752" s="9">
        <v>52390</v>
      </c>
      <c r="B752" s="9" t="s">
        <v>1827</v>
      </c>
      <c r="C752" s="9" t="s">
        <v>1606</v>
      </c>
      <c r="D752" s="265">
        <v>2020</v>
      </c>
      <c r="E752" s="9">
        <v>7460</v>
      </c>
      <c r="F752">
        <f>VLOOKUP(A752,CATMUN!$B$2:$G$1123,6,0)</f>
        <v>15</v>
      </c>
    </row>
    <row r="753" spans="1:6" x14ac:dyDescent="0.2">
      <c r="A753" s="9">
        <v>52399</v>
      </c>
      <c r="B753" s="9" t="s">
        <v>1828</v>
      </c>
      <c r="C753" s="9" t="s">
        <v>1606</v>
      </c>
      <c r="D753" s="265">
        <v>2020</v>
      </c>
      <c r="E753" s="9">
        <v>31751</v>
      </c>
      <c r="F753">
        <f>VLOOKUP(A753,CATMUN!$B$2:$G$1123,6,0)</f>
        <v>14</v>
      </c>
    </row>
    <row r="754" spans="1:6" x14ac:dyDescent="0.2">
      <c r="A754" s="9">
        <v>52405</v>
      </c>
      <c r="B754" s="9" t="s">
        <v>1829</v>
      </c>
      <c r="C754" s="9" t="s">
        <v>1606</v>
      </c>
      <c r="D754" s="265">
        <v>2020</v>
      </c>
      <c r="E754" s="9">
        <v>9571</v>
      </c>
      <c r="F754">
        <f>VLOOKUP(A754,CATMUN!$B$2:$G$1123,6,0)</f>
        <v>15</v>
      </c>
    </row>
    <row r="755" spans="1:6" x14ac:dyDescent="0.2">
      <c r="A755" s="9">
        <v>52411</v>
      </c>
      <c r="B755" s="9" t="s">
        <v>1830</v>
      </c>
      <c r="C755" s="9" t="s">
        <v>1606</v>
      </c>
      <c r="D755" s="265">
        <v>2020</v>
      </c>
      <c r="E755" s="9">
        <v>10012</v>
      </c>
      <c r="F755">
        <f>VLOOKUP(A755,CATMUN!$B$2:$G$1123,6,0)</f>
        <v>15</v>
      </c>
    </row>
    <row r="756" spans="1:6" x14ac:dyDescent="0.2">
      <c r="A756" s="9">
        <v>52418</v>
      </c>
      <c r="B756" s="9" t="s">
        <v>1831</v>
      </c>
      <c r="C756" s="9" t="s">
        <v>1606</v>
      </c>
      <c r="D756" s="265">
        <v>2020</v>
      </c>
      <c r="E756" s="9">
        <v>9268</v>
      </c>
      <c r="F756">
        <f>VLOOKUP(A756,CATMUN!$B$2:$G$1123,6,0)</f>
        <v>15</v>
      </c>
    </row>
    <row r="757" spans="1:6" x14ac:dyDescent="0.2">
      <c r="A757" s="9">
        <v>52427</v>
      </c>
      <c r="B757" s="9" t="s">
        <v>1832</v>
      </c>
      <c r="C757" s="9" t="s">
        <v>1606</v>
      </c>
      <c r="D757" s="265">
        <v>2020</v>
      </c>
      <c r="E757" s="9">
        <v>25543</v>
      </c>
      <c r="F757">
        <f>VLOOKUP(A757,CATMUN!$B$2:$G$1123,6,0)</f>
        <v>15</v>
      </c>
    </row>
    <row r="758" spans="1:6" x14ac:dyDescent="0.2">
      <c r="A758" s="9">
        <v>52435</v>
      </c>
      <c r="B758" s="9" t="s">
        <v>1833</v>
      </c>
      <c r="C758" s="9" t="s">
        <v>1606</v>
      </c>
      <c r="D758" s="265">
        <v>2020</v>
      </c>
      <c r="E758" s="9">
        <v>8946</v>
      </c>
      <c r="F758">
        <f>VLOOKUP(A758,CATMUN!$B$2:$G$1123,6,0)</f>
        <v>15</v>
      </c>
    </row>
    <row r="759" spans="1:6" x14ac:dyDescent="0.2">
      <c r="A759" s="9">
        <v>52473</v>
      </c>
      <c r="B759" s="9" t="s">
        <v>1605</v>
      </c>
      <c r="C759" s="9" t="s">
        <v>1606</v>
      </c>
      <c r="D759" s="265">
        <v>2020</v>
      </c>
      <c r="E759" s="9">
        <v>12582</v>
      </c>
      <c r="F759">
        <f>VLOOKUP(A759,CATMUN!$B$2:$G$1123,6,0)</f>
        <v>15</v>
      </c>
    </row>
    <row r="760" spans="1:6" x14ac:dyDescent="0.2">
      <c r="A760" s="9">
        <v>52480</v>
      </c>
      <c r="B760" s="9" t="s">
        <v>1606</v>
      </c>
      <c r="C760" s="9" t="s">
        <v>1606</v>
      </c>
      <c r="D760" s="265">
        <v>2020</v>
      </c>
      <c r="E760" s="9">
        <v>4346</v>
      </c>
      <c r="F760">
        <f>VLOOKUP(A760,CATMUN!$B$2:$G$1123,6,0)</f>
        <v>14</v>
      </c>
    </row>
    <row r="761" spans="1:6" x14ac:dyDescent="0.2">
      <c r="A761" s="9">
        <v>52490</v>
      </c>
      <c r="B761" s="9" t="s">
        <v>1834</v>
      </c>
      <c r="C761" s="9" t="s">
        <v>1606</v>
      </c>
      <c r="D761" s="265">
        <v>2020</v>
      </c>
      <c r="E761" s="9">
        <v>25210</v>
      </c>
      <c r="F761">
        <f>VLOOKUP(A761,CATMUN!$B$2:$G$1123,6,0)</f>
        <v>15</v>
      </c>
    </row>
    <row r="762" spans="1:6" x14ac:dyDescent="0.2">
      <c r="A762" s="9">
        <v>52506</v>
      </c>
      <c r="B762" s="9" t="s">
        <v>1835</v>
      </c>
      <c r="C762" s="9" t="s">
        <v>1606</v>
      </c>
      <c r="D762" s="265">
        <v>2020</v>
      </c>
      <c r="E762" s="9">
        <v>6993</v>
      </c>
      <c r="F762">
        <f>VLOOKUP(A762,CATMUN!$B$2:$G$1123,6,0)</f>
        <v>14</v>
      </c>
    </row>
    <row r="763" spans="1:6" x14ac:dyDescent="0.2">
      <c r="A763" s="9">
        <v>52520</v>
      </c>
      <c r="B763" s="9" t="s">
        <v>1836</v>
      </c>
      <c r="C763" s="9" t="s">
        <v>1606</v>
      </c>
      <c r="D763" s="265">
        <v>2020</v>
      </c>
      <c r="E763" s="9">
        <v>14158</v>
      </c>
      <c r="F763">
        <f>VLOOKUP(A763,CATMUN!$B$2:$G$1123,6,0)</f>
        <v>15</v>
      </c>
    </row>
    <row r="764" spans="1:6" x14ac:dyDescent="0.2">
      <c r="A764" s="9">
        <v>52540</v>
      </c>
      <c r="B764" s="9" t="s">
        <v>1837</v>
      </c>
      <c r="C764" s="9" t="s">
        <v>1606</v>
      </c>
      <c r="D764" s="265">
        <v>2020</v>
      </c>
      <c r="E764" s="9">
        <v>9779</v>
      </c>
      <c r="F764">
        <f>VLOOKUP(A764,CATMUN!$B$2:$G$1123,6,0)</f>
        <v>15</v>
      </c>
    </row>
    <row r="765" spans="1:6" x14ac:dyDescent="0.2">
      <c r="A765" s="9">
        <v>52560</v>
      </c>
      <c r="B765" s="9" t="s">
        <v>1838</v>
      </c>
      <c r="C765" s="9" t="s">
        <v>1606</v>
      </c>
      <c r="D765" s="265">
        <v>2020</v>
      </c>
      <c r="E765" s="9">
        <v>10058</v>
      </c>
      <c r="F765">
        <f>VLOOKUP(A765,CATMUN!$B$2:$G$1123,6,0)</f>
        <v>15</v>
      </c>
    </row>
    <row r="766" spans="1:6" x14ac:dyDescent="0.2">
      <c r="A766" s="9">
        <v>52565</v>
      </c>
      <c r="B766" s="9" t="s">
        <v>1839</v>
      </c>
      <c r="C766" s="9" t="s">
        <v>1606</v>
      </c>
      <c r="D766" s="265">
        <v>2020</v>
      </c>
      <c r="E766" s="9">
        <v>5553</v>
      </c>
      <c r="F766">
        <f>VLOOKUP(A766,CATMUN!$B$2:$G$1123,6,0)</f>
        <v>14</v>
      </c>
    </row>
    <row r="767" spans="1:6" x14ac:dyDescent="0.2">
      <c r="A767" s="9">
        <v>52573</v>
      </c>
      <c r="B767" s="9" t="s">
        <v>1840</v>
      </c>
      <c r="C767" s="9" t="s">
        <v>1606</v>
      </c>
      <c r="D767" s="265">
        <v>2020</v>
      </c>
      <c r="E767" s="9">
        <v>8365</v>
      </c>
      <c r="F767">
        <f>VLOOKUP(A767,CATMUN!$B$2:$G$1123,6,0)</f>
        <v>15</v>
      </c>
    </row>
    <row r="768" spans="1:6" x14ac:dyDescent="0.2">
      <c r="A768" s="9">
        <v>52585</v>
      </c>
      <c r="B768" s="9" t="s">
        <v>1841</v>
      </c>
      <c r="C768" s="9" t="s">
        <v>1606</v>
      </c>
      <c r="D768" s="265">
        <v>2020</v>
      </c>
      <c r="E768" s="9">
        <v>17219</v>
      </c>
      <c r="F768">
        <f>VLOOKUP(A768,CATMUN!$B$2:$G$1123,6,0)</f>
        <v>14</v>
      </c>
    </row>
    <row r="769" spans="1:6" x14ac:dyDescent="0.2">
      <c r="A769" s="9">
        <v>52612</v>
      </c>
      <c r="B769" s="9" t="s">
        <v>1623</v>
      </c>
      <c r="C769" s="9" t="s">
        <v>1606</v>
      </c>
      <c r="D769" s="265">
        <v>2020</v>
      </c>
      <c r="E769" s="9">
        <v>20057</v>
      </c>
      <c r="F769">
        <f>VLOOKUP(A769,CATMUN!$B$2:$G$1123,6,0)</f>
        <v>15</v>
      </c>
    </row>
    <row r="770" spans="1:6" x14ac:dyDescent="0.2">
      <c r="A770" s="9">
        <v>52612</v>
      </c>
      <c r="B770" s="9" t="s">
        <v>1623</v>
      </c>
      <c r="C770" s="9" t="s">
        <v>1606</v>
      </c>
      <c r="D770" s="265">
        <v>2020</v>
      </c>
      <c r="E770" s="9">
        <v>20057</v>
      </c>
      <c r="F770">
        <f>VLOOKUP(A770,CATMUN!$B$2:$G$1123,6,0)</f>
        <v>15</v>
      </c>
    </row>
    <row r="771" spans="1:6" x14ac:dyDescent="0.2">
      <c r="A771" s="9">
        <v>52621</v>
      </c>
      <c r="B771" s="9" t="s">
        <v>1842</v>
      </c>
      <c r="C771" s="9" t="s">
        <v>1606</v>
      </c>
      <c r="D771" s="265">
        <v>2020</v>
      </c>
      <c r="E771" s="9">
        <v>12694</v>
      </c>
      <c r="F771">
        <f>VLOOKUP(A771,CATMUN!$B$2:$G$1123,6,0)</f>
        <v>15</v>
      </c>
    </row>
    <row r="772" spans="1:6" x14ac:dyDescent="0.2">
      <c r="A772" s="9">
        <v>52678</v>
      </c>
      <c r="B772" s="9" t="s">
        <v>1843</v>
      </c>
      <c r="C772" s="9" t="s">
        <v>1606</v>
      </c>
      <c r="D772" s="265">
        <v>2020</v>
      </c>
      <c r="E772" s="9">
        <v>27742</v>
      </c>
      <c r="F772">
        <f>VLOOKUP(A772,CATMUN!$B$2:$G$1123,6,0)</f>
        <v>14</v>
      </c>
    </row>
    <row r="773" spans="1:6" x14ac:dyDescent="0.2">
      <c r="A773" s="9">
        <v>52683</v>
      </c>
      <c r="B773" s="9" t="s">
        <v>1844</v>
      </c>
      <c r="C773" s="9" t="s">
        <v>1606</v>
      </c>
      <c r="D773" s="265">
        <v>2020</v>
      </c>
      <c r="E773" s="9">
        <v>19770</v>
      </c>
      <c r="F773">
        <f>VLOOKUP(A773,CATMUN!$B$2:$G$1123,6,0)</f>
        <v>14</v>
      </c>
    </row>
    <row r="774" spans="1:6" x14ac:dyDescent="0.2">
      <c r="A774" s="9">
        <v>52685</v>
      </c>
      <c r="B774" s="9" t="s">
        <v>1625</v>
      </c>
      <c r="C774" s="9" t="s">
        <v>1606</v>
      </c>
      <c r="D774" s="265">
        <v>2020</v>
      </c>
      <c r="E774" s="9">
        <v>9171</v>
      </c>
      <c r="F774">
        <f>VLOOKUP(A774,CATMUN!$B$2:$G$1123,6,0)</f>
        <v>14</v>
      </c>
    </row>
    <row r="775" spans="1:6" x14ac:dyDescent="0.2">
      <c r="A775" s="9">
        <v>52687</v>
      </c>
      <c r="B775" s="9" t="s">
        <v>1845</v>
      </c>
      <c r="C775" s="9" t="s">
        <v>1606</v>
      </c>
      <c r="D775" s="265">
        <v>2020</v>
      </c>
      <c r="E775" s="9">
        <v>18399</v>
      </c>
      <c r="F775">
        <f>VLOOKUP(A775,CATMUN!$B$2:$G$1123,6,0)</f>
        <v>15</v>
      </c>
    </row>
    <row r="776" spans="1:6" x14ac:dyDescent="0.2">
      <c r="A776" s="9">
        <v>52693</v>
      </c>
      <c r="B776" s="9" t="s">
        <v>1277</v>
      </c>
      <c r="C776" s="9" t="s">
        <v>1606</v>
      </c>
      <c r="D776" s="265">
        <v>2020</v>
      </c>
      <c r="E776" s="9">
        <v>14793</v>
      </c>
      <c r="F776">
        <f>VLOOKUP(A776,CATMUN!$B$2:$G$1123,6,0)</f>
        <v>14</v>
      </c>
    </row>
    <row r="777" spans="1:6" x14ac:dyDescent="0.2">
      <c r="A777" s="9">
        <v>52694</v>
      </c>
      <c r="B777" s="9" t="s">
        <v>1846</v>
      </c>
      <c r="C777" s="9" t="s">
        <v>1606</v>
      </c>
      <c r="D777" s="265">
        <v>2020</v>
      </c>
      <c r="E777" s="9">
        <v>6820</v>
      </c>
      <c r="F777">
        <f>VLOOKUP(A777,CATMUN!$B$2:$G$1123,6,0)</f>
        <v>14</v>
      </c>
    </row>
    <row r="778" spans="1:6" x14ac:dyDescent="0.2">
      <c r="A778" s="9">
        <v>52696</v>
      </c>
      <c r="B778" s="9" t="s">
        <v>1847</v>
      </c>
      <c r="C778" s="9" t="s">
        <v>1606</v>
      </c>
      <c r="D778" s="265">
        <v>2020</v>
      </c>
      <c r="E778" s="9">
        <v>13242</v>
      </c>
      <c r="F778">
        <f>VLOOKUP(A778,CATMUN!$B$2:$G$1123,6,0)</f>
        <v>15</v>
      </c>
    </row>
    <row r="779" spans="1:6" x14ac:dyDescent="0.2">
      <c r="A779" s="9">
        <v>52699</v>
      </c>
      <c r="B779" s="9" t="s">
        <v>1848</v>
      </c>
      <c r="C779" s="9" t="s">
        <v>1606</v>
      </c>
      <c r="D779" s="265">
        <v>2020</v>
      </c>
      <c r="E779" s="9">
        <v>11074</v>
      </c>
      <c r="F779">
        <f>VLOOKUP(A779,CATMUN!$B$2:$G$1123,6,0)</f>
        <v>15</v>
      </c>
    </row>
    <row r="780" spans="1:6" x14ac:dyDescent="0.2">
      <c r="A780" s="9">
        <v>52720</v>
      </c>
      <c r="B780" s="9" t="s">
        <v>1849</v>
      </c>
      <c r="C780" s="9" t="s">
        <v>1606</v>
      </c>
      <c r="D780" s="265">
        <v>2020</v>
      </c>
      <c r="E780" s="9">
        <v>7232</v>
      </c>
      <c r="F780">
        <f>VLOOKUP(A780,CATMUN!$B$2:$G$1123,6,0)</f>
        <v>15</v>
      </c>
    </row>
    <row r="781" spans="1:6" x14ac:dyDescent="0.2">
      <c r="A781" s="9">
        <v>52786</v>
      </c>
      <c r="B781" s="9" t="s">
        <v>1850</v>
      </c>
      <c r="C781" s="9" t="s">
        <v>1606</v>
      </c>
      <c r="D781" s="265">
        <v>2020</v>
      </c>
      <c r="E781" s="9">
        <v>17878</v>
      </c>
      <c r="F781">
        <f>VLOOKUP(A781,CATMUN!$B$2:$G$1123,6,0)</f>
        <v>15</v>
      </c>
    </row>
    <row r="782" spans="1:6" x14ac:dyDescent="0.2">
      <c r="A782" s="9">
        <v>52788</v>
      </c>
      <c r="B782" s="9" t="s">
        <v>1851</v>
      </c>
      <c r="C782" s="9" t="s">
        <v>1606</v>
      </c>
      <c r="D782" s="265">
        <v>2020</v>
      </c>
      <c r="E782" s="9">
        <v>13321</v>
      </c>
      <c r="F782">
        <f>VLOOKUP(A782,CATMUN!$B$2:$G$1123,6,0)</f>
        <v>15</v>
      </c>
    </row>
    <row r="783" spans="1:6" x14ac:dyDescent="0.2">
      <c r="A783" s="9">
        <v>52835</v>
      </c>
      <c r="B783" s="9" t="s">
        <v>1852</v>
      </c>
      <c r="C783" s="9" t="s">
        <v>1606</v>
      </c>
      <c r="D783" s="265">
        <v>2020</v>
      </c>
      <c r="E783" s="9">
        <v>257052</v>
      </c>
      <c r="F783">
        <f>VLOOKUP(A783,CATMUN!$B$2:$G$1123,6,0)</f>
        <v>13</v>
      </c>
    </row>
    <row r="784" spans="1:6" x14ac:dyDescent="0.2">
      <c r="A784" s="9">
        <v>52838</v>
      </c>
      <c r="B784" s="9" t="s">
        <v>1853</v>
      </c>
      <c r="C784" s="9" t="s">
        <v>1606</v>
      </c>
      <c r="D784" s="265">
        <v>2020</v>
      </c>
      <c r="E784" s="9">
        <v>44575</v>
      </c>
      <c r="F784">
        <f>VLOOKUP(A784,CATMUN!$B$2:$G$1123,6,0)</f>
        <v>14</v>
      </c>
    </row>
    <row r="785" spans="1:6" x14ac:dyDescent="0.2">
      <c r="A785" s="9">
        <v>52885</v>
      </c>
      <c r="B785" s="9" t="s">
        <v>1854</v>
      </c>
      <c r="C785" s="9" t="s">
        <v>1606</v>
      </c>
      <c r="D785" s="265">
        <v>2020</v>
      </c>
      <c r="E785" s="9">
        <v>10955</v>
      </c>
      <c r="F785">
        <f>VLOOKUP(A785,CATMUN!$B$2:$G$1123,6,0)</f>
        <v>15</v>
      </c>
    </row>
    <row r="786" spans="1:6" x14ac:dyDescent="0.2">
      <c r="A786" s="9">
        <v>54001</v>
      </c>
      <c r="B786" s="9" t="s">
        <v>1856</v>
      </c>
      <c r="C786" s="9" t="s">
        <v>1855</v>
      </c>
      <c r="D786" s="265">
        <v>2020</v>
      </c>
      <c r="E786" s="276">
        <v>777106</v>
      </c>
      <c r="F786">
        <f>VLOOKUP(A786,CATMUN!$B$2:$G$1123,6,0)</f>
        <v>10</v>
      </c>
    </row>
    <row r="787" spans="1:6" x14ac:dyDescent="0.2">
      <c r="A787" s="9">
        <v>54003</v>
      </c>
      <c r="B787" s="9" t="s">
        <v>1857</v>
      </c>
      <c r="C787" s="9" t="s">
        <v>1855</v>
      </c>
      <c r="D787" s="265">
        <v>2020</v>
      </c>
      <c r="E787" s="9">
        <v>33931</v>
      </c>
      <c r="F787">
        <f>VLOOKUP(A787,CATMUN!$B$2:$G$1123,6,0)</f>
        <v>15</v>
      </c>
    </row>
    <row r="788" spans="1:6" x14ac:dyDescent="0.2">
      <c r="A788" s="9">
        <v>54051</v>
      </c>
      <c r="B788" s="9" t="s">
        <v>1858</v>
      </c>
      <c r="C788" s="9" t="s">
        <v>1855</v>
      </c>
      <c r="D788" s="265">
        <v>2020</v>
      </c>
      <c r="E788" s="9">
        <v>10056</v>
      </c>
      <c r="F788">
        <f>VLOOKUP(A788,CATMUN!$B$2:$G$1123,6,0)</f>
        <v>15</v>
      </c>
    </row>
    <row r="789" spans="1:6" x14ac:dyDescent="0.2">
      <c r="A789" s="9">
        <v>54099</v>
      </c>
      <c r="B789" s="9" t="s">
        <v>1859</v>
      </c>
      <c r="C789" s="9" t="s">
        <v>1855</v>
      </c>
      <c r="D789" s="265">
        <v>2020</v>
      </c>
      <c r="E789" s="9">
        <v>8845</v>
      </c>
      <c r="F789">
        <f>VLOOKUP(A789,CATMUN!$B$2:$G$1123,6,0)</f>
        <v>15</v>
      </c>
    </row>
    <row r="790" spans="1:6" x14ac:dyDescent="0.2">
      <c r="A790" s="9">
        <v>54109</v>
      </c>
      <c r="B790" s="9" t="s">
        <v>1860</v>
      </c>
      <c r="C790" s="9" t="s">
        <v>1855</v>
      </c>
      <c r="D790" s="265">
        <v>2020</v>
      </c>
      <c r="E790" s="9">
        <v>6614</v>
      </c>
      <c r="F790">
        <f>VLOOKUP(A790,CATMUN!$B$2:$G$1123,6,0)</f>
        <v>15</v>
      </c>
    </row>
    <row r="791" spans="1:6" x14ac:dyDescent="0.2">
      <c r="A791" s="9">
        <v>54125</v>
      </c>
      <c r="B791" s="9" t="s">
        <v>1861</v>
      </c>
      <c r="C791" s="9" t="s">
        <v>1855</v>
      </c>
      <c r="D791" s="265">
        <v>2020</v>
      </c>
      <c r="E791" s="9">
        <v>2914</v>
      </c>
      <c r="F791">
        <f>VLOOKUP(A791,CATMUN!$B$2:$G$1123,6,0)</f>
        <v>15</v>
      </c>
    </row>
    <row r="792" spans="1:6" x14ac:dyDescent="0.2">
      <c r="A792" s="9">
        <v>54128</v>
      </c>
      <c r="B792" s="9" t="s">
        <v>1862</v>
      </c>
      <c r="C792" s="9" t="s">
        <v>1855</v>
      </c>
      <c r="D792" s="265">
        <v>2020</v>
      </c>
      <c r="E792" s="9">
        <v>11198</v>
      </c>
      <c r="F792">
        <f>VLOOKUP(A792,CATMUN!$B$2:$G$1123,6,0)</f>
        <v>15</v>
      </c>
    </row>
    <row r="793" spans="1:6" x14ac:dyDescent="0.2">
      <c r="A793" s="9">
        <v>54172</v>
      </c>
      <c r="B793" s="9" t="s">
        <v>1863</v>
      </c>
      <c r="C793" s="9" t="s">
        <v>1855</v>
      </c>
      <c r="D793" s="265">
        <v>2020</v>
      </c>
      <c r="E793" s="9">
        <v>18858</v>
      </c>
      <c r="F793">
        <f>VLOOKUP(A793,CATMUN!$B$2:$G$1123,6,0)</f>
        <v>14</v>
      </c>
    </row>
    <row r="794" spans="1:6" x14ac:dyDescent="0.2">
      <c r="A794" s="9">
        <v>54174</v>
      </c>
      <c r="B794" s="9" t="s">
        <v>1864</v>
      </c>
      <c r="C794" s="9" t="s">
        <v>1855</v>
      </c>
      <c r="D794" s="265">
        <v>2020</v>
      </c>
      <c r="E794" s="9">
        <v>12394</v>
      </c>
      <c r="F794">
        <f>VLOOKUP(A794,CATMUN!$B$2:$G$1123,6,0)</f>
        <v>15</v>
      </c>
    </row>
    <row r="795" spans="1:6" x14ac:dyDescent="0.2">
      <c r="A795" s="9">
        <v>54206</v>
      </c>
      <c r="B795" s="9" t="s">
        <v>1865</v>
      </c>
      <c r="C795" s="9" t="s">
        <v>1855</v>
      </c>
      <c r="D795" s="265">
        <v>2020</v>
      </c>
      <c r="E795" s="9">
        <v>19647</v>
      </c>
      <c r="F795">
        <f>VLOOKUP(A795,CATMUN!$B$2:$G$1123,6,0)</f>
        <v>15</v>
      </c>
    </row>
    <row r="796" spans="1:6" x14ac:dyDescent="0.2">
      <c r="A796" s="9">
        <v>54223</v>
      </c>
      <c r="B796" s="9" t="s">
        <v>1866</v>
      </c>
      <c r="C796" s="9" t="s">
        <v>1855</v>
      </c>
      <c r="D796" s="265">
        <v>2020</v>
      </c>
      <c r="E796" s="9">
        <v>8475</v>
      </c>
      <c r="F796">
        <f>VLOOKUP(A796,CATMUN!$B$2:$G$1123,6,0)</f>
        <v>15</v>
      </c>
    </row>
    <row r="797" spans="1:6" x14ac:dyDescent="0.2">
      <c r="A797" s="9">
        <v>54239</v>
      </c>
      <c r="B797" s="9" t="s">
        <v>1867</v>
      </c>
      <c r="C797" s="9" t="s">
        <v>1855</v>
      </c>
      <c r="D797" s="265">
        <v>2020</v>
      </c>
      <c r="E797" s="9">
        <v>4812</v>
      </c>
      <c r="F797">
        <f>VLOOKUP(A797,CATMUN!$B$2:$G$1123,6,0)</f>
        <v>15</v>
      </c>
    </row>
    <row r="798" spans="1:6" x14ac:dyDescent="0.2">
      <c r="A798" s="9">
        <v>54245</v>
      </c>
      <c r="B798" s="9" t="s">
        <v>1868</v>
      </c>
      <c r="C798" s="9" t="s">
        <v>1855</v>
      </c>
      <c r="D798" s="265">
        <v>2020</v>
      </c>
      <c r="E798" s="9">
        <v>14043</v>
      </c>
      <c r="F798">
        <f>VLOOKUP(A798,CATMUN!$B$2:$G$1123,6,0)</f>
        <v>15</v>
      </c>
    </row>
    <row r="799" spans="1:6" x14ac:dyDescent="0.2">
      <c r="A799" s="9">
        <v>54250</v>
      </c>
      <c r="B799" s="9" t="s">
        <v>1869</v>
      </c>
      <c r="C799" s="9" t="s">
        <v>1855</v>
      </c>
      <c r="D799" s="265">
        <v>2020</v>
      </c>
      <c r="E799" s="9">
        <v>21926</v>
      </c>
      <c r="F799">
        <f>VLOOKUP(A799,CATMUN!$B$2:$G$1123,6,0)</f>
        <v>15</v>
      </c>
    </row>
    <row r="800" spans="1:6" x14ac:dyDescent="0.2">
      <c r="A800" s="9">
        <v>54261</v>
      </c>
      <c r="B800" s="9" t="s">
        <v>1870</v>
      </c>
      <c r="C800" s="9" t="s">
        <v>1855</v>
      </c>
      <c r="D800" s="265">
        <v>2020</v>
      </c>
      <c r="E800" s="9">
        <v>29392</v>
      </c>
      <c r="F800">
        <f>VLOOKUP(A800,CATMUN!$B$2:$G$1123,6,0)</f>
        <v>15</v>
      </c>
    </row>
    <row r="801" spans="1:6" x14ac:dyDescent="0.2">
      <c r="A801" s="9">
        <v>54313</v>
      </c>
      <c r="B801" s="9" t="s">
        <v>1871</v>
      </c>
      <c r="C801" s="9" t="s">
        <v>1855</v>
      </c>
      <c r="D801" s="265">
        <v>2020</v>
      </c>
      <c r="E801" s="9">
        <v>7694</v>
      </c>
      <c r="F801">
        <f>VLOOKUP(A801,CATMUN!$B$2:$G$1123,6,0)</f>
        <v>15</v>
      </c>
    </row>
    <row r="802" spans="1:6" x14ac:dyDescent="0.2">
      <c r="A802" s="9">
        <v>54344</v>
      </c>
      <c r="B802" s="9" t="s">
        <v>1872</v>
      </c>
      <c r="C802" s="9" t="s">
        <v>1855</v>
      </c>
      <c r="D802" s="265">
        <v>2020</v>
      </c>
      <c r="E802" s="9">
        <v>10603</v>
      </c>
      <c r="F802">
        <f>VLOOKUP(A802,CATMUN!$B$2:$G$1123,6,0)</f>
        <v>15</v>
      </c>
    </row>
    <row r="803" spans="1:6" x14ac:dyDescent="0.2">
      <c r="A803" s="9">
        <v>54347</v>
      </c>
      <c r="B803" s="9" t="s">
        <v>1873</v>
      </c>
      <c r="C803" s="9" t="s">
        <v>1855</v>
      </c>
      <c r="D803" s="265">
        <v>2020</v>
      </c>
      <c r="E803" s="9">
        <v>7326</v>
      </c>
      <c r="F803">
        <f>VLOOKUP(A803,CATMUN!$B$2:$G$1123,6,0)</f>
        <v>15</v>
      </c>
    </row>
    <row r="804" spans="1:6" x14ac:dyDescent="0.2">
      <c r="A804" s="9">
        <v>54377</v>
      </c>
      <c r="B804" s="9" t="s">
        <v>1874</v>
      </c>
      <c r="C804" s="9" t="s">
        <v>1855</v>
      </c>
      <c r="D804" s="265">
        <v>2020</v>
      </c>
      <c r="E804" s="9">
        <v>6574</v>
      </c>
      <c r="F804">
        <f>VLOOKUP(A804,CATMUN!$B$2:$G$1123,6,0)</f>
        <v>15</v>
      </c>
    </row>
    <row r="805" spans="1:6" x14ac:dyDescent="0.2">
      <c r="A805" s="9">
        <v>54385</v>
      </c>
      <c r="B805" s="9" t="s">
        <v>1875</v>
      </c>
      <c r="C805" s="9" t="s">
        <v>1855</v>
      </c>
      <c r="D805" s="265">
        <v>2020</v>
      </c>
      <c r="E805" s="9">
        <v>12373</v>
      </c>
      <c r="F805">
        <f>VLOOKUP(A805,CATMUN!$B$2:$G$1123,6,0)</f>
        <v>15</v>
      </c>
    </row>
    <row r="806" spans="1:6" x14ac:dyDescent="0.2">
      <c r="A806" s="9">
        <v>54398</v>
      </c>
      <c r="B806" s="9" t="s">
        <v>1876</v>
      </c>
      <c r="C806" s="9" t="s">
        <v>1855</v>
      </c>
      <c r="D806" s="265">
        <v>2020</v>
      </c>
      <c r="E806" s="9">
        <v>8003</v>
      </c>
      <c r="F806">
        <f>VLOOKUP(A806,CATMUN!$B$2:$G$1123,6,0)</f>
        <v>15</v>
      </c>
    </row>
    <row r="807" spans="1:6" x14ac:dyDescent="0.2">
      <c r="A807" s="9">
        <v>54405</v>
      </c>
      <c r="B807" s="9" t="s">
        <v>1877</v>
      </c>
      <c r="C807" s="9" t="s">
        <v>1855</v>
      </c>
      <c r="D807" s="265">
        <v>2020</v>
      </c>
      <c r="E807" s="9">
        <v>97220</v>
      </c>
      <c r="F807">
        <f>VLOOKUP(A807,CATMUN!$B$2:$G$1123,6,0)</f>
        <v>3</v>
      </c>
    </row>
    <row r="808" spans="1:6" x14ac:dyDescent="0.2">
      <c r="A808" s="9">
        <v>54418</v>
      </c>
      <c r="B808" s="9" t="s">
        <v>1878</v>
      </c>
      <c r="C808" s="9" t="s">
        <v>1855</v>
      </c>
      <c r="D808" s="265">
        <v>2020</v>
      </c>
      <c r="E808" s="9">
        <v>4191</v>
      </c>
      <c r="F808">
        <f>VLOOKUP(A808,CATMUN!$B$2:$G$1123,6,0)</f>
        <v>15</v>
      </c>
    </row>
    <row r="809" spans="1:6" x14ac:dyDescent="0.2">
      <c r="A809" s="9">
        <v>54480</v>
      </c>
      <c r="B809" s="9" t="s">
        <v>1879</v>
      </c>
      <c r="C809" s="9" t="s">
        <v>1855</v>
      </c>
      <c r="D809" s="265">
        <v>2020</v>
      </c>
      <c r="E809" s="9">
        <v>4530</v>
      </c>
      <c r="F809">
        <f>VLOOKUP(A809,CATMUN!$B$2:$G$1123,6,0)</f>
        <v>15</v>
      </c>
    </row>
    <row r="810" spans="1:6" x14ac:dyDescent="0.2">
      <c r="A810" s="9">
        <v>54498</v>
      </c>
      <c r="B810" s="9" t="s">
        <v>1880</v>
      </c>
      <c r="C810" s="9" t="s">
        <v>1855</v>
      </c>
      <c r="D810" s="265">
        <v>2020</v>
      </c>
      <c r="E810" s="9">
        <v>129308</v>
      </c>
      <c r="F810">
        <f>VLOOKUP(A810,CATMUN!$B$2:$G$1123,6,0)</f>
        <v>13</v>
      </c>
    </row>
    <row r="811" spans="1:6" x14ac:dyDescent="0.2">
      <c r="A811" s="9">
        <v>54518</v>
      </c>
      <c r="B811" s="9" t="s">
        <v>1881</v>
      </c>
      <c r="C811" s="9" t="s">
        <v>1855</v>
      </c>
      <c r="D811" s="265">
        <v>2020</v>
      </c>
      <c r="E811" s="9">
        <v>53909</v>
      </c>
      <c r="F811">
        <f>VLOOKUP(A811,CATMUN!$B$2:$G$1123,6,0)</f>
        <v>14</v>
      </c>
    </row>
    <row r="812" spans="1:6" x14ac:dyDescent="0.2">
      <c r="A812" s="9">
        <v>54520</v>
      </c>
      <c r="B812" s="9" t="s">
        <v>1882</v>
      </c>
      <c r="C812" s="9" t="s">
        <v>1855</v>
      </c>
      <c r="D812" s="265">
        <v>2020</v>
      </c>
      <c r="E812" s="9">
        <v>5793</v>
      </c>
      <c r="F812">
        <f>VLOOKUP(A812,CATMUN!$B$2:$G$1123,6,0)</f>
        <v>15</v>
      </c>
    </row>
    <row r="813" spans="1:6" x14ac:dyDescent="0.2">
      <c r="A813" s="9">
        <v>54553</v>
      </c>
      <c r="B813" s="9" t="s">
        <v>1883</v>
      </c>
      <c r="C813" s="9" t="s">
        <v>1855</v>
      </c>
      <c r="D813" s="265">
        <v>2020</v>
      </c>
      <c r="E813" s="9">
        <v>9262</v>
      </c>
      <c r="F813">
        <f>VLOOKUP(A813,CATMUN!$B$2:$G$1123,6,0)</f>
        <v>14</v>
      </c>
    </row>
    <row r="814" spans="1:6" x14ac:dyDescent="0.2">
      <c r="A814" s="9">
        <v>54599</v>
      </c>
      <c r="B814" s="9" t="s">
        <v>1884</v>
      </c>
      <c r="C814" s="9" t="s">
        <v>1855</v>
      </c>
      <c r="D814" s="265">
        <v>2020</v>
      </c>
      <c r="E814" s="9">
        <v>6339</v>
      </c>
      <c r="F814">
        <f>VLOOKUP(A814,CATMUN!$B$2:$G$1123,6,0)</f>
        <v>14</v>
      </c>
    </row>
    <row r="815" spans="1:6" x14ac:dyDescent="0.2">
      <c r="A815" s="9">
        <v>54660</v>
      </c>
      <c r="B815" s="9" t="s">
        <v>1885</v>
      </c>
      <c r="C815" s="9" t="s">
        <v>1855</v>
      </c>
      <c r="D815" s="265">
        <v>2020</v>
      </c>
      <c r="E815" s="9">
        <v>10728</v>
      </c>
      <c r="F815">
        <f>VLOOKUP(A815,CATMUN!$B$2:$G$1123,6,0)</f>
        <v>15</v>
      </c>
    </row>
    <row r="816" spans="1:6" x14ac:dyDescent="0.2">
      <c r="A816" s="9">
        <v>54670</v>
      </c>
      <c r="B816" s="9" t="s">
        <v>1886</v>
      </c>
      <c r="C816" s="9" t="s">
        <v>1855</v>
      </c>
      <c r="D816" s="265">
        <v>2020</v>
      </c>
      <c r="E816" s="9">
        <v>12174</v>
      </c>
      <c r="F816">
        <f>VLOOKUP(A816,CATMUN!$B$2:$G$1123,6,0)</f>
        <v>15</v>
      </c>
    </row>
    <row r="817" spans="1:6" x14ac:dyDescent="0.2">
      <c r="A817" s="9">
        <v>54673</v>
      </c>
      <c r="B817" s="9" t="s">
        <v>1626</v>
      </c>
      <c r="C817" s="9" t="s">
        <v>1855</v>
      </c>
      <c r="D817" s="265">
        <v>2020</v>
      </c>
      <c r="E817" s="9">
        <v>7790</v>
      </c>
      <c r="F817">
        <f>VLOOKUP(A817,CATMUN!$B$2:$G$1123,6,0)</f>
        <v>7</v>
      </c>
    </row>
    <row r="818" spans="1:6" x14ac:dyDescent="0.2">
      <c r="A818" s="9">
        <v>54680</v>
      </c>
      <c r="B818" s="9" t="s">
        <v>1887</v>
      </c>
      <c r="C818" s="9" t="s">
        <v>1855</v>
      </c>
      <c r="D818" s="265">
        <v>2020</v>
      </c>
      <c r="E818" s="9">
        <v>3667</v>
      </c>
      <c r="F818">
        <f>VLOOKUP(A818,CATMUN!$B$2:$G$1123,6,0)</f>
        <v>15</v>
      </c>
    </row>
    <row r="819" spans="1:6" x14ac:dyDescent="0.2">
      <c r="A819" s="9">
        <v>54720</v>
      </c>
      <c r="B819" s="9" t="s">
        <v>1888</v>
      </c>
      <c r="C819" s="9" t="s">
        <v>1855</v>
      </c>
      <c r="D819" s="265">
        <v>2020</v>
      </c>
      <c r="E819" s="9">
        <v>26804</v>
      </c>
      <c r="F819">
        <f>VLOOKUP(A819,CATMUN!$B$2:$G$1123,6,0)</f>
        <v>9</v>
      </c>
    </row>
    <row r="820" spans="1:6" x14ac:dyDescent="0.2">
      <c r="A820" s="9">
        <v>54743</v>
      </c>
      <c r="B820" s="9" t="s">
        <v>1889</v>
      </c>
      <c r="C820" s="9" t="s">
        <v>1855</v>
      </c>
      <c r="D820" s="265">
        <v>2020</v>
      </c>
      <c r="E820" s="9">
        <v>6546</v>
      </c>
      <c r="F820">
        <f>VLOOKUP(A820,CATMUN!$B$2:$G$1123,6,0)</f>
        <v>15</v>
      </c>
    </row>
    <row r="821" spans="1:6" x14ac:dyDescent="0.2">
      <c r="A821" s="9">
        <v>54800</v>
      </c>
      <c r="B821" s="9" t="s">
        <v>1890</v>
      </c>
      <c r="C821" s="9" t="s">
        <v>1855</v>
      </c>
      <c r="D821" s="265">
        <v>2020</v>
      </c>
      <c r="E821" s="9">
        <v>17670</v>
      </c>
      <c r="F821">
        <f>VLOOKUP(A821,CATMUN!$B$2:$G$1123,6,0)</f>
        <v>15</v>
      </c>
    </row>
    <row r="822" spans="1:6" x14ac:dyDescent="0.2">
      <c r="A822" s="9">
        <v>54810</v>
      </c>
      <c r="B822" s="9" t="s">
        <v>1891</v>
      </c>
      <c r="C822" s="9" t="s">
        <v>1855</v>
      </c>
      <c r="D822" s="265">
        <v>2020</v>
      </c>
      <c r="E822" s="9">
        <v>58721</v>
      </c>
      <c r="F822">
        <f>VLOOKUP(A822,CATMUN!$B$2:$G$1123,6,0)</f>
        <v>15</v>
      </c>
    </row>
    <row r="823" spans="1:6" x14ac:dyDescent="0.2">
      <c r="A823" s="9">
        <v>54820</v>
      </c>
      <c r="B823" s="9" t="s">
        <v>1892</v>
      </c>
      <c r="C823" s="9" t="s">
        <v>1855</v>
      </c>
      <c r="D823" s="265">
        <v>2020</v>
      </c>
      <c r="E823" s="9">
        <v>16325</v>
      </c>
      <c r="F823">
        <f>VLOOKUP(A823,CATMUN!$B$2:$G$1123,6,0)</f>
        <v>15</v>
      </c>
    </row>
    <row r="824" spans="1:6" x14ac:dyDescent="0.2">
      <c r="A824" s="9">
        <v>54871</v>
      </c>
      <c r="B824" s="9" t="s">
        <v>1893</v>
      </c>
      <c r="C824" s="9" t="s">
        <v>1855</v>
      </c>
      <c r="D824" s="265">
        <v>2020</v>
      </c>
      <c r="E824" s="9">
        <v>5303</v>
      </c>
      <c r="F824">
        <f>VLOOKUP(A824,CATMUN!$B$2:$G$1123,6,0)</f>
        <v>15</v>
      </c>
    </row>
    <row r="825" spans="1:6" x14ac:dyDescent="0.2">
      <c r="A825" s="9">
        <v>54874</v>
      </c>
      <c r="B825" s="9" t="s">
        <v>1894</v>
      </c>
      <c r="C825" s="9" t="s">
        <v>1855</v>
      </c>
      <c r="D825" s="265">
        <v>2020</v>
      </c>
      <c r="E825" s="9">
        <v>111254</v>
      </c>
      <c r="F825">
        <f>VLOOKUP(A825,CATMUN!$B$2:$G$1123,6,0)</f>
        <v>3</v>
      </c>
    </row>
    <row r="826" spans="1:6" x14ac:dyDescent="0.2">
      <c r="A826" s="9">
        <v>63001</v>
      </c>
      <c r="B826" s="9" t="s">
        <v>1896</v>
      </c>
      <c r="C826" s="9" t="s">
        <v>2308</v>
      </c>
      <c r="D826" s="265">
        <v>2020</v>
      </c>
      <c r="E826" s="9">
        <v>304764</v>
      </c>
      <c r="F826">
        <f>VLOOKUP(A826,CATMUN!$B$2:$G$1123,6,0)</f>
        <v>12</v>
      </c>
    </row>
    <row r="827" spans="1:6" x14ac:dyDescent="0.2">
      <c r="A827" s="9">
        <v>63111</v>
      </c>
      <c r="B827" s="9" t="s">
        <v>1299</v>
      </c>
      <c r="C827" s="9" t="s">
        <v>2308</v>
      </c>
      <c r="D827" s="265">
        <v>2020</v>
      </c>
      <c r="E827" s="9">
        <v>3129</v>
      </c>
      <c r="F827">
        <f>VLOOKUP(A827,CATMUN!$B$2:$G$1123,6,0)</f>
        <v>14</v>
      </c>
    </row>
    <row r="828" spans="1:6" x14ac:dyDescent="0.2">
      <c r="A828" s="9">
        <v>63130</v>
      </c>
      <c r="B828" s="9" t="s">
        <v>1897</v>
      </c>
      <c r="C828" s="9" t="s">
        <v>2308</v>
      </c>
      <c r="D828" s="265">
        <v>2020</v>
      </c>
      <c r="E828" s="9">
        <v>74890</v>
      </c>
      <c r="F828">
        <f>VLOOKUP(A828,CATMUN!$B$2:$G$1123,6,0)</f>
        <v>14</v>
      </c>
    </row>
    <row r="829" spans="1:6" x14ac:dyDescent="0.2">
      <c r="A829" s="9">
        <v>63190</v>
      </c>
      <c r="B829" s="9" t="s">
        <v>1898</v>
      </c>
      <c r="C829" s="9" t="s">
        <v>2308</v>
      </c>
      <c r="D829" s="265">
        <v>2020</v>
      </c>
      <c r="E829" s="9">
        <v>29060</v>
      </c>
      <c r="F829">
        <f>VLOOKUP(A829,CATMUN!$B$2:$G$1123,6,0)</f>
        <v>14</v>
      </c>
    </row>
    <row r="830" spans="1:6" x14ac:dyDescent="0.2">
      <c r="A830" s="9">
        <v>63212</v>
      </c>
      <c r="B830" s="9" t="s">
        <v>1253</v>
      </c>
      <c r="C830" s="9" t="s">
        <v>2308</v>
      </c>
      <c r="D830" s="265">
        <v>2020</v>
      </c>
      <c r="E830" s="9">
        <v>5739</v>
      </c>
      <c r="F830">
        <f>VLOOKUP(A830,CATMUN!$B$2:$G$1123,6,0)</f>
        <v>14</v>
      </c>
    </row>
    <row r="831" spans="1:6" x14ac:dyDescent="0.2">
      <c r="A831" s="9">
        <v>63272</v>
      </c>
      <c r="B831" s="9" t="s">
        <v>1899</v>
      </c>
      <c r="C831" s="9" t="s">
        <v>2308</v>
      </c>
      <c r="D831" s="265">
        <v>2020</v>
      </c>
      <c r="E831" s="9">
        <v>12259</v>
      </c>
      <c r="F831">
        <f>VLOOKUP(A831,CATMUN!$B$2:$G$1123,6,0)</f>
        <v>14</v>
      </c>
    </row>
    <row r="832" spans="1:6" x14ac:dyDescent="0.2">
      <c r="A832" s="9">
        <v>63302</v>
      </c>
      <c r="B832" s="9" t="s">
        <v>1900</v>
      </c>
      <c r="C832" s="9" t="s">
        <v>2308</v>
      </c>
      <c r="D832" s="265">
        <v>2020</v>
      </c>
      <c r="E832" s="9">
        <v>7447</v>
      </c>
      <c r="F832">
        <f>VLOOKUP(A832,CATMUN!$B$2:$G$1123,6,0)</f>
        <v>15</v>
      </c>
    </row>
    <row r="833" spans="1:6" x14ac:dyDescent="0.2">
      <c r="A833" s="9">
        <v>63401</v>
      </c>
      <c r="B833" s="9" t="s">
        <v>1901</v>
      </c>
      <c r="C833" s="9" t="s">
        <v>2308</v>
      </c>
      <c r="D833" s="265">
        <v>2020</v>
      </c>
      <c r="E833" s="9">
        <v>34803</v>
      </c>
      <c r="F833">
        <f>VLOOKUP(A833,CATMUN!$B$2:$G$1123,6,0)</f>
        <v>7</v>
      </c>
    </row>
    <row r="834" spans="1:6" x14ac:dyDescent="0.2">
      <c r="A834" s="9">
        <v>63470</v>
      </c>
      <c r="B834" s="9" t="s">
        <v>1902</v>
      </c>
      <c r="C834" s="9" t="s">
        <v>2308</v>
      </c>
      <c r="D834" s="265">
        <v>2020</v>
      </c>
      <c r="E834" s="9">
        <v>37518</v>
      </c>
      <c r="F834">
        <f>VLOOKUP(A834,CATMUN!$B$2:$G$1123,6,0)</f>
        <v>14</v>
      </c>
    </row>
    <row r="835" spans="1:6" x14ac:dyDescent="0.2">
      <c r="A835" s="9">
        <v>63548</v>
      </c>
      <c r="B835" s="9" t="s">
        <v>1903</v>
      </c>
      <c r="C835" s="9" t="s">
        <v>2308</v>
      </c>
      <c r="D835" s="265">
        <v>2020</v>
      </c>
      <c r="E835" s="9">
        <v>5121</v>
      </c>
      <c r="F835">
        <f>VLOOKUP(A835,CATMUN!$B$2:$G$1123,6,0)</f>
        <v>15</v>
      </c>
    </row>
    <row r="836" spans="1:6" x14ac:dyDescent="0.2">
      <c r="A836" s="9">
        <v>63594</v>
      </c>
      <c r="B836" s="9" t="s">
        <v>1904</v>
      </c>
      <c r="C836" s="9" t="s">
        <v>2308</v>
      </c>
      <c r="D836" s="265">
        <v>2020</v>
      </c>
      <c r="E836" s="9">
        <v>31142</v>
      </c>
      <c r="F836">
        <f>VLOOKUP(A836,CATMUN!$B$2:$G$1123,6,0)</f>
        <v>14</v>
      </c>
    </row>
    <row r="837" spans="1:6" x14ac:dyDescent="0.2">
      <c r="A837" s="9">
        <v>63690</v>
      </c>
      <c r="B837" s="9" t="s">
        <v>1905</v>
      </c>
      <c r="C837" s="9" t="s">
        <v>2308</v>
      </c>
      <c r="D837" s="265">
        <v>2020</v>
      </c>
      <c r="E837" s="9">
        <v>9529</v>
      </c>
      <c r="F837">
        <f>VLOOKUP(A837,CATMUN!$B$2:$G$1123,6,0)</f>
        <v>15</v>
      </c>
    </row>
    <row r="838" spans="1:6" x14ac:dyDescent="0.2">
      <c r="A838" s="9">
        <v>66001</v>
      </c>
      <c r="B838" s="9" t="s">
        <v>1906</v>
      </c>
      <c r="C838" s="9" t="s">
        <v>1431</v>
      </c>
      <c r="D838" s="265">
        <v>2020</v>
      </c>
      <c r="E838" s="9">
        <v>477027</v>
      </c>
      <c r="F838">
        <f>VLOOKUP(A838,CATMUN!$B$2:$G$1123,6,0)</f>
        <v>12</v>
      </c>
    </row>
    <row r="839" spans="1:6" x14ac:dyDescent="0.2">
      <c r="A839" s="9">
        <v>66045</v>
      </c>
      <c r="B839" s="9" t="s">
        <v>1907</v>
      </c>
      <c r="C839" s="9" t="s">
        <v>1431</v>
      </c>
      <c r="D839" s="265">
        <v>2020</v>
      </c>
      <c r="E839" s="9">
        <v>12221</v>
      </c>
      <c r="F839">
        <f>VLOOKUP(A839,CATMUN!$B$2:$G$1123,6,0)</f>
        <v>14</v>
      </c>
    </row>
    <row r="840" spans="1:6" x14ac:dyDescent="0.2">
      <c r="A840" s="9">
        <v>66075</v>
      </c>
      <c r="B840" s="9" t="s">
        <v>1460</v>
      </c>
      <c r="C840" s="9" t="s">
        <v>1431</v>
      </c>
      <c r="D840" s="265">
        <v>2020</v>
      </c>
      <c r="E840" s="9">
        <v>6297</v>
      </c>
      <c r="F840">
        <f>VLOOKUP(A840,CATMUN!$B$2:$G$1123,6,0)</f>
        <v>15</v>
      </c>
    </row>
    <row r="841" spans="1:6" x14ac:dyDescent="0.2">
      <c r="A841" s="9">
        <v>66088</v>
      </c>
      <c r="B841" s="9" t="s">
        <v>1908</v>
      </c>
      <c r="C841" s="9" t="s">
        <v>1431</v>
      </c>
      <c r="D841" s="265">
        <v>2020</v>
      </c>
      <c r="E841" s="9">
        <v>24708</v>
      </c>
      <c r="F841">
        <f>VLOOKUP(A841,CATMUN!$B$2:$G$1123,6,0)</f>
        <v>14</v>
      </c>
    </row>
    <row r="842" spans="1:6" x14ac:dyDescent="0.2">
      <c r="A842" s="9">
        <v>66170</v>
      </c>
      <c r="B842" s="9" t="s">
        <v>1909</v>
      </c>
      <c r="C842" s="9" t="s">
        <v>1431</v>
      </c>
      <c r="D842" s="265">
        <v>2020</v>
      </c>
      <c r="E842" s="9">
        <v>223782</v>
      </c>
      <c r="F842">
        <f>VLOOKUP(A842,CATMUN!$B$2:$G$1123,6,0)</f>
        <v>13</v>
      </c>
    </row>
    <row r="843" spans="1:6" x14ac:dyDescent="0.2">
      <c r="A843" s="9">
        <v>66318</v>
      </c>
      <c r="B843" s="9" t="s">
        <v>1910</v>
      </c>
      <c r="C843" s="9" t="s">
        <v>1431</v>
      </c>
      <c r="D843" s="265">
        <v>2020</v>
      </c>
      <c r="E843" s="9">
        <v>12110</v>
      </c>
      <c r="F843">
        <f>VLOOKUP(A843,CATMUN!$B$2:$G$1123,6,0)</f>
        <v>14</v>
      </c>
    </row>
    <row r="844" spans="1:6" x14ac:dyDescent="0.2">
      <c r="A844" s="9">
        <v>66383</v>
      </c>
      <c r="B844" s="9" t="s">
        <v>1911</v>
      </c>
      <c r="C844" s="9" t="s">
        <v>1431</v>
      </c>
      <c r="D844" s="265">
        <v>2020</v>
      </c>
      <c r="E844" s="9">
        <v>7426</v>
      </c>
      <c r="F844">
        <f>VLOOKUP(A844,CATMUN!$B$2:$G$1123,6,0)</f>
        <v>14</v>
      </c>
    </row>
    <row r="845" spans="1:6" x14ac:dyDescent="0.2">
      <c r="A845" s="9">
        <v>66400</v>
      </c>
      <c r="B845" s="9" t="s">
        <v>1912</v>
      </c>
      <c r="C845" s="9" t="s">
        <v>1431</v>
      </c>
      <c r="D845" s="265">
        <v>2020</v>
      </c>
      <c r="E845" s="9">
        <v>27981</v>
      </c>
      <c r="F845">
        <f>VLOOKUP(A845,CATMUN!$B$2:$G$1123,6,0)</f>
        <v>13</v>
      </c>
    </row>
    <row r="846" spans="1:6" x14ac:dyDescent="0.2">
      <c r="A846" s="9">
        <v>66440</v>
      </c>
      <c r="B846" s="9" t="s">
        <v>1913</v>
      </c>
      <c r="C846" s="9" t="s">
        <v>1431</v>
      </c>
      <c r="D846" s="265">
        <v>2020</v>
      </c>
      <c r="E846" s="9">
        <v>16716</v>
      </c>
      <c r="F846">
        <f>VLOOKUP(A846,CATMUN!$B$2:$G$1123,6,0)</f>
        <v>14</v>
      </c>
    </row>
    <row r="847" spans="1:6" x14ac:dyDescent="0.2">
      <c r="A847" s="9">
        <v>66456</v>
      </c>
      <c r="B847" s="9" t="s">
        <v>1914</v>
      </c>
      <c r="C847" s="9" t="s">
        <v>1431</v>
      </c>
      <c r="D847" s="265">
        <v>2020</v>
      </c>
      <c r="E847" s="9">
        <v>17257</v>
      </c>
      <c r="F847">
        <f>VLOOKUP(A847,CATMUN!$B$2:$G$1123,6,0)</f>
        <v>15</v>
      </c>
    </row>
    <row r="848" spans="1:6" x14ac:dyDescent="0.2">
      <c r="A848" s="9">
        <v>66572</v>
      </c>
      <c r="B848" s="9" t="s">
        <v>1915</v>
      </c>
      <c r="C848" s="9" t="s">
        <v>1431</v>
      </c>
      <c r="D848" s="265">
        <v>2020</v>
      </c>
      <c r="E848" s="9">
        <v>16450</v>
      </c>
      <c r="F848">
        <f>VLOOKUP(A848,CATMUN!$B$2:$G$1123,6,0)</f>
        <v>15</v>
      </c>
    </row>
    <row r="849" spans="1:6" x14ac:dyDescent="0.2">
      <c r="A849" s="9">
        <v>66594</v>
      </c>
      <c r="B849" s="9" t="s">
        <v>1916</v>
      </c>
      <c r="C849" s="9" t="s">
        <v>1431</v>
      </c>
      <c r="D849" s="265">
        <v>2020</v>
      </c>
      <c r="E849" s="9">
        <v>27274</v>
      </c>
      <c r="F849">
        <f>VLOOKUP(A849,CATMUN!$B$2:$G$1123,6,0)</f>
        <v>14</v>
      </c>
    </row>
    <row r="850" spans="1:6" x14ac:dyDescent="0.2">
      <c r="A850" s="9">
        <v>66682</v>
      </c>
      <c r="B850" s="9" t="s">
        <v>1917</v>
      </c>
      <c r="C850" s="9" t="s">
        <v>1431</v>
      </c>
      <c r="D850" s="265">
        <v>2020</v>
      </c>
      <c r="E850" s="9">
        <v>79372</v>
      </c>
      <c r="F850">
        <f>VLOOKUP(A850,CATMUN!$B$2:$G$1123,6,0)</f>
        <v>14</v>
      </c>
    </row>
    <row r="851" spans="1:6" x14ac:dyDescent="0.2">
      <c r="A851" s="9">
        <v>66687</v>
      </c>
      <c r="B851" s="9" t="s">
        <v>1918</v>
      </c>
      <c r="C851" s="9" t="s">
        <v>1431</v>
      </c>
      <c r="D851" s="265">
        <v>2020</v>
      </c>
      <c r="E851" s="9">
        <v>12434</v>
      </c>
      <c r="F851">
        <f>VLOOKUP(A851,CATMUN!$B$2:$G$1123,6,0)</f>
        <v>14</v>
      </c>
    </row>
    <row r="852" spans="1:6" x14ac:dyDescent="0.2">
      <c r="A852" s="9">
        <v>68001</v>
      </c>
      <c r="B852" s="9" t="s">
        <v>1920</v>
      </c>
      <c r="C852" s="9" t="s">
        <v>1919</v>
      </c>
      <c r="D852" s="265">
        <v>2020</v>
      </c>
      <c r="E852" s="276">
        <v>607428</v>
      </c>
      <c r="F852">
        <f>VLOOKUP(A852,CATMUN!$B$2:$G$1123,6,0)</f>
        <v>10</v>
      </c>
    </row>
    <row r="853" spans="1:6" x14ac:dyDescent="0.2">
      <c r="A853" s="9">
        <v>68013</v>
      </c>
      <c r="B853" s="9" t="s">
        <v>1921</v>
      </c>
      <c r="C853" s="9" t="s">
        <v>1919</v>
      </c>
      <c r="D853" s="265">
        <v>2020</v>
      </c>
      <c r="E853" s="9">
        <v>1867</v>
      </c>
      <c r="F853">
        <f>VLOOKUP(A853,CATMUN!$B$2:$G$1123,6,0)</f>
        <v>15</v>
      </c>
    </row>
    <row r="854" spans="1:6" x14ac:dyDescent="0.2">
      <c r="A854" s="9">
        <v>68020</v>
      </c>
      <c r="B854" s="9" t="s">
        <v>1441</v>
      </c>
      <c r="C854" s="9" t="s">
        <v>1919</v>
      </c>
      <c r="D854" s="265">
        <v>2020</v>
      </c>
      <c r="E854" s="9">
        <v>4336</v>
      </c>
      <c r="F854">
        <f>VLOOKUP(A854,CATMUN!$B$2:$G$1123,6,0)</f>
        <v>15</v>
      </c>
    </row>
    <row r="855" spans="1:6" x14ac:dyDescent="0.2">
      <c r="A855" s="9">
        <v>68051</v>
      </c>
      <c r="B855" s="9" t="s">
        <v>1922</v>
      </c>
      <c r="C855" s="9" t="s">
        <v>1919</v>
      </c>
      <c r="D855" s="265">
        <v>2020</v>
      </c>
      <c r="E855" s="9">
        <v>8487</v>
      </c>
      <c r="F855">
        <f>VLOOKUP(A855,CATMUN!$B$2:$G$1123,6,0)</f>
        <v>15</v>
      </c>
    </row>
    <row r="856" spans="1:6" x14ac:dyDescent="0.2">
      <c r="A856" s="9">
        <v>68077</v>
      </c>
      <c r="B856" s="9" t="s">
        <v>1923</v>
      </c>
      <c r="C856" s="9" t="s">
        <v>1919</v>
      </c>
      <c r="D856" s="265">
        <v>2020</v>
      </c>
      <c r="E856" s="9">
        <v>32653</v>
      </c>
      <c r="F856">
        <f>VLOOKUP(A856,CATMUN!$B$2:$G$1123,6,0)</f>
        <v>14</v>
      </c>
    </row>
    <row r="857" spans="1:6" x14ac:dyDescent="0.2">
      <c r="A857" s="9">
        <v>68079</v>
      </c>
      <c r="B857" s="9" t="s">
        <v>1924</v>
      </c>
      <c r="C857" s="9" t="s">
        <v>1919</v>
      </c>
      <c r="D857" s="265">
        <v>2020</v>
      </c>
      <c r="E857" s="9">
        <v>10815</v>
      </c>
      <c r="F857">
        <f>VLOOKUP(A857,CATMUN!$B$2:$G$1123,6,0)</f>
        <v>14</v>
      </c>
    </row>
    <row r="858" spans="1:6" x14ac:dyDescent="0.2">
      <c r="A858" s="9">
        <v>68081</v>
      </c>
      <c r="B858" s="9" t="s">
        <v>1925</v>
      </c>
      <c r="C858" s="9" t="s">
        <v>1919</v>
      </c>
      <c r="D858" s="265">
        <v>2020</v>
      </c>
      <c r="E858" s="9">
        <v>210729</v>
      </c>
      <c r="F858">
        <f>VLOOKUP(A858,CATMUN!$B$2:$G$1123,6,0)</f>
        <v>13</v>
      </c>
    </row>
    <row r="859" spans="1:6" x14ac:dyDescent="0.2">
      <c r="A859" s="9">
        <v>68092</v>
      </c>
      <c r="B859" s="9" t="s">
        <v>1926</v>
      </c>
      <c r="C859" s="9" t="s">
        <v>1919</v>
      </c>
      <c r="D859" s="265">
        <v>2020</v>
      </c>
      <c r="E859" s="9">
        <v>6061</v>
      </c>
      <c r="F859">
        <f>VLOOKUP(A859,CATMUN!$B$2:$G$1123,6,0)</f>
        <v>15</v>
      </c>
    </row>
    <row r="860" spans="1:6" x14ac:dyDescent="0.2">
      <c r="A860" s="9">
        <v>68101</v>
      </c>
      <c r="B860" s="9" t="s">
        <v>1242</v>
      </c>
      <c r="C860" s="9" t="s">
        <v>1919</v>
      </c>
      <c r="D860" s="265">
        <v>2020</v>
      </c>
      <c r="E860" s="9">
        <v>10980</v>
      </c>
      <c r="F860">
        <f>VLOOKUP(A860,CATMUN!$B$2:$G$1123,6,0)</f>
        <v>15</v>
      </c>
    </row>
    <row r="861" spans="1:6" x14ac:dyDescent="0.2">
      <c r="A861" s="9">
        <v>68121</v>
      </c>
      <c r="B861" s="9" t="s">
        <v>1558</v>
      </c>
      <c r="C861" s="9" t="s">
        <v>1919</v>
      </c>
      <c r="D861" s="265">
        <v>2020</v>
      </c>
      <c r="E861" s="9">
        <v>2021</v>
      </c>
      <c r="F861">
        <f>VLOOKUP(A861,CATMUN!$B$2:$G$1123,6,0)</f>
        <v>15</v>
      </c>
    </row>
    <row r="862" spans="1:6" x14ac:dyDescent="0.2">
      <c r="A862" s="9">
        <v>68132</v>
      </c>
      <c r="B862" s="9" t="s">
        <v>1927</v>
      </c>
      <c r="C862" s="9" t="s">
        <v>1919</v>
      </c>
      <c r="D862" s="265">
        <v>2020</v>
      </c>
      <c r="E862" s="9">
        <v>2232</v>
      </c>
      <c r="F862">
        <f>VLOOKUP(A862,CATMUN!$B$2:$G$1123,6,0)</f>
        <v>15</v>
      </c>
    </row>
    <row r="863" spans="1:6" x14ac:dyDescent="0.2">
      <c r="A863" s="9">
        <v>68147</v>
      </c>
      <c r="B863" s="9" t="s">
        <v>1928</v>
      </c>
      <c r="C863" s="9" t="s">
        <v>1919</v>
      </c>
      <c r="D863" s="265">
        <v>2020</v>
      </c>
      <c r="E863" s="9">
        <v>5479</v>
      </c>
      <c r="F863">
        <f>VLOOKUP(A863,CATMUN!$B$2:$G$1123,6,0)</f>
        <v>14</v>
      </c>
    </row>
    <row r="864" spans="1:6" x14ac:dyDescent="0.2">
      <c r="A864" s="9">
        <v>68152</v>
      </c>
      <c r="B864" s="9" t="s">
        <v>1929</v>
      </c>
      <c r="C864" s="9" t="s">
        <v>1919</v>
      </c>
      <c r="D864" s="265">
        <v>2020</v>
      </c>
      <c r="E864" s="9">
        <v>4259</v>
      </c>
      <c r="F864">
        <f>VLOOKUP(A864,CATMUN!$B$2:$G$1123,6,0)</f>
        <v>15</v>
      </c>
    </row>
    <row r="865" spans="1:6" x14ac:dyDescent="0.2">
      <c r="A865" s="9">
        <v>68160</v>
      </c>
      <c r="B865" s="9" t="s">
        <v>1930</v>
      </c>
      <c r="C865" s="9" t="s">
        <v>1919</v>
      </c>
      <c r="D865" s="265">
        <v>2020</v>
      </c>
      <c r="E865" s="9">
        <v>2025</v>
      </c>
      <c r="F865">
        <f>VLOOKUP(A865,CATMUN!$B$2:$G$1123,6,0)</f>
        <v>15</v>
      </c>
    </row>
    <row r="866" spans="1:6" x14ac:dyDescent="0.2">
      <c r="A866" s="9">
        <v>68162</v>
      </c>
      <c r="B866" s="9" t="s">
        <v>1931</v>
      </c>
      <c r="C866" s="9" t="s">
        <v>1919</v>
      </c>
      <c r="D866" s="265">
        <v>2020</v>
      </c>
      <c r="E866" s="9">
        <v>6933</v>
      </c>
      <c r="F866">
        <f>VLOOKUP(A866,CATMUN!$B$2:$G$1123,6,0)</f>
        <v>15</v>
      </c>
    </row>
    <row r="867" spans="1:6" x14ac:dyDescent="0.2">
      <c r="A867" s="9">
        <v>68167</v>
      </c>
      <c r="B867" s="9" t="s">
        <v>1932</v>
      </c>
      <c r="C867" s="9" t="s">
        <v>1919</v>
      </c>
      <c r="D867" s="265">
        <v>2020</v>
      </c>
      <c r="E867" s="9">
        <v>12272</v>
      </c>
      <c r="F867">
        <f>VLOOKUP(A867,CATMUN!$B$2:$G$1123,6,0)</f>
        <v>15</v>
      </c>
    </row>
    <row r="868" spans="1:6" x14ac:dyDescent="0.2">
      <c r="A868" s="9">
        <v>68169</v>
      </c>
      <c r="B868" s="9" t="s">
        <v>1933</v>
      </c>
      <c r="C868" s="9" t="s">
        <v>1919</v>
      </c>
      <c r="D868" s="265">
        <v>2020</v>
      </c>
      <c r="E868" s="9">
        <v>2888</v>
      </c>
      <c r="F868">
        <f>VLOOKUP(A868,CATMUN!$B$2:$G$1123,6,0)</f>
        <v>15</v>
      </c>
    </row>
    <row r="869" spans="1:6" x14ac:dyDescent="0.2">
      <c r="A869" s="9">
        <v>68176</v>
      </c>
      <c r="B869" s="9" t="s">
        <v>1934</v>
      </c>
      <c r="C869" s="9" t="s">
        <v>1919</v>
      </c>
      <c r="D869" s="265">
        <v>2020</v>
      </c>
      <c r="E869" s="9">
        <v>2866</v>
      </c>
      <c r="F869">
        <f>VLOOKUP(A869,CATMUN!$B$2:$G$1123,6,0)</f>
        <v>15</v>
      </c>
    </row>
    <row r="870" spans="1:6" x14ac:dyDescent="0.2">
      <c r="A870" s="9">
        <v>68179</v>
      </c>
      <c r="B870" s="9" t="s">
        <v>1935</v>
      </c>
      <c r="C870" s="9" t="s">
        <v>1919</v>
      </c>
      <c r="D870" s="265">
        <v>2020</v>
      </c>
      <c r="E870" s="9">
        <v>5093</v>
      </c>
      <c r="F870">
        <f>VLOOKUP(A870,CATMUN!$B$2:$G$1123,6,0)</f>
        <v>15</v>
      </c>
    </row>
    <row r="871" spans="1:6" x14ac:dyDescent="0.2">
      <c r="A871" s="9">
        <v>68190</v>
      </c>
      <c r="B871" s="9" t="s">
        <v>1936</v>
      </c>
      <c r="C871" s="9" t="s">
        <v>1919</v>
      </c>
      <c r="D871" s="265">
        <v>2020</v>
      </c>
      <c r="E871" s="9">
        <v>34403</v>
      </c>
      <c r="F871">
        <f>VLOOKUP(A871,CATMUN!$B$2:$G$1123,6,0)</f>
        <v>15</v>
      </c>
    </row>
    <row r="872" spans="1:6" x14ac:dyDescent="0.2">
      <c r="A872" s="9">
        <v>68207</v>
      </c>
      <c r="B872" s="9" t="s">
        <v>1937</v>
      </c>
      <c r="C872" s="9" t="s">
        <v>1919</v>
      </c>
      <c r="D872" s="265">
        <v>2020</v>
      </c>
      <c r="E872" s="9">
        <v>5757</v>
      </c>
      <c r="F872">
        <f>VLOOKUP(A872,CATMUN!$B$2:$G$1123,6,0)</f>
        <v>15</v>
      </c>
    </row>
    <row r="873" spans="1:6" x14ac:dyDescent="0.2">
      <c r="A873" s="9">
        <v>68209</v>
      </c>
      <c r="B873" s="9" t="s">
        <v>1938</v>
      </c>
      <c r="C873" s="9" t="s">
        <v>1919</v>
      </c>
      <c r="D873" s="265">
        <v>2020</v>
      </c>
      <c r="E873" s="9">
        <v>3294</v>
      </c>
      <c r="F873">
        <f>VLOOKUP(A873,CATMUN!$B$2:$G$1123,6,0)</f>
        <v>15</v>
      </c>
    </row>
    <row r="874" spans="1:6" x14ac:dyDescent="0.2">
      <c r="A874" s="9">
        <v>68211</v>
      </c>
      <c r="B874" s="9" t="s">
        <v>1939</v>
      </c>
      <c r="C874" s="9" t="s">
        <v>1919</v>
      </c>
      <c r="D874" s="265">
        <v>2020</v>
      </c>
      <c r="E874" s="9">
        <v>3699</v>
      </c>
      <c r="F874">
        <f>VLOOKUP(A874,CATMUN!$B$2:$G$1123,6,0)</f>
        <v>15</v>
      </c>
    </row>
    <row r="875" spans="1:6" x14ac:dyDescent="0.2">
      <c r="A875" s="9">
        <v>68217</v>
      </c>
      <c r="B875" s="9" t="s">
        <v>1940</v>
      </c>
      <c r="C875" s="9" t="s">
        <v>1919</v>
      </c>
      <c r="D875" s="265">
        <v>2020</v>
      </c>
      <c r="E875" s="9">
        <v>5024</v>
      </c>
      <c r="F875">
        <f>VLOOKUP(A875,CATMUN!$B$2:$G$1123,6,0)</f>
        <v>15</v>
      </c>
    </row>
    <row r="876" spans="1:6" x14ac:dyDescent="0.2">
      <c r="A876" s="9">
        <v>68229</v>
      </c>
      <c r="B876" s="9" t="s">
        <v>1941</v>
      </c>
      <c r="C876" s="9" t="s">
        <v>1919</v>
      </c>
      <c r="D876" s="265">
        <v>2020</v>
      </c>
      <c r="E876" s="9">
        <v>13283</v>
      </c>
      <c r="F876">
        <f>VLOOKUP(A876,CATMUN!$B$2:$G$1123,6,0)</f>
        <v>15</v>
      </c>
    </row>
    <row r="877" spans="1:6" x14ac:dyDescent="0.2">
      <c r="A877" s="9">
        <v>68235</v>
      </c>
      <c r="B877" s="9" t="s">
        <v>1942</v>
      </c>
      <c r="C877" s="9" t="s">
        <v>1919</v>
      </c>
      <c r="D877" s="265">
        <v>2020</v>
      </c>
      <c r="E877" s="9">
        <v>21820</v>
      </c>
      <c r="F877">
        <f>VLOOKUP(A877,CATMUN!$B$2:$G$1123,6,0)</f>
        <v>15</v>
      </c>
    </row>
    <row r="878" spans="1:6" x14ac:dyDescent="0.2">
      <c r="A878" s="9">
        <v>68245</v>
      </c>
      <c r="B878" s="9" t="s">
        <v>1943</v>
      </c>
      <c r="C878" s="9" t="s">
        <v>1919</v>
      </c>
      <c r="D878" s="265">
        <v>2020</v>
      </c>
      <c r="E878" s="9">
        <v>2085</v>
      </c>
      <c r="F878">
        <f>VLOOKUP(A878,CATMUN!$B$2:$G$1123,6,0)</f>
        <v>15</v>
      </c>
    </row>
    <row r="879" spans="1:6" x14ac:dyDescent="0.2">
      <c r="A879" s="9">
        <v>68250</v>
      </c>
      <c r="B879" s="9" t="s">
        <v>1257</v>
      </c>
      <c r="C879" s="9" t="s">
        <v>1919</v>
      </c>
      <c r="D879" s="265">
        <v>2020</v>
      </c>
      <c r="E879" s="9">
        <v>5507</v>
      </c>
      <c r="F879">
        <f>VLOOKUP(A879,CATMUN!$B$2:$G$1123,6,0)</f>
        <v>15</v>
      </c>
    </row>
    <row r="880" spans="1:6" x14ac:dyDescent="0.2">
      <c r="A880" s="9">
        <v>68255</v>
      </c>
      <c r="B880" s="9" t="s">
        <v>1944</v>
      </c>
      <c r="C880" s="9" t="s">
        <v>1919</v>
      </c>
      <c r="D880" s="265">
        <v>2020</v>
      </c>
      <c r="E880" s="9">
        <v>14038</v>
      </c>
      <c r="F880">
        <f>VLOOKUP(A880,CATMUN!$B$2:$G$1123,6,0)</f>
        <v>15</v>
      </c>
    </row>
    <row r="881" spans="1:6" x14ac:dyDescent="0.2">
      <c r="A881" s="9">
        <v>68264</v>
      </c>
      <c r="B881" s="9" t="s">
        <v>1945</v>
      </c>
      <c r="C881" s="9" t="s">
        <v>1919</v>
      </c>
      <c r="D881" s="265">
        <v>2020</v>
      </c>
      <c r="E881" s="9">
        <v>2583</v>
      </c>
      <c r="F881">
        <f>VLOOKUP(A881,CATMUN!$B$2:$G$1123,6,0)</f>
        <v>15</v>
      </c>
    </row>
    <row r="882" spans="1:6" x14ac:dyDescent="0.2">
      <c r="A882" s="9">
        <v>68266</v>
      </c>
      <c r="B882" s="9" t="s">
        <v>1946</v>
      </c>
      <c r="C882" s="9" t="s">
        <v>1919</v>
      </c>
      <c r="D882" s="265">
        <v>2020</v>
      </c>
      <c r="E882" s="9">
        <v>3445</v>
      </c>
      <c r="F882">
        <f>VLOOKUP(A882,CATMUN!$B$2:$G$1123,6,0)</f>
        <v>15</v>
      </c>
    </row>
    <row r="883" spans="1:6" x14ac:dyDescent="0.2">
      <c r="A883" s="9">
        <v>68271</v>
      </c>
      <c r="B883" s="9" t="s">
        <v>1947</v>
      </c>
      <c r="C883" s="9" t="s">
        <v>1919</v>
      </c>
      <c r="D883" s="265">
        <v>2020</v>
      </c>
      <c r="E883" s="9">
        <v>5589</v>
      </c>
      <c r="F883">
        <f>VLOOKUP(A883,CATMUN!$B$2:$G$1123,6,0)</f>
        <v>15</v>
      </c>
    </row>
    <row r="884" spans="1:6" x14ac:dyDescent="0.2">
      <c r="A884" s="9">
        <v>68276</v>
      </c>
      <c r="B884" s="9" t="s">
        <v>1948</v>
      </c>
      <c r="C884" s="9" t="s">
        <v>1919</v>
      </c>
      <c r="D884" s="265">
        <v>2020</v>
      </c>
      <c r="E884" s="276">
        <v>307896</v>
      </c>
      <c r="F884">
        <f>VLOOKUP(A884,CATMUN!$B$2:$G$1123,6,0)</f>
        <v>2</v>
      </c>
    </row>
    <row r="885" spans="1:6" x14ac:dyDescent="0.2">
      <c r="A885" s="9">
        <v>68296</v>
      </c>
      <c r="B885" s="9" t="s">
        <v>1949</v>
      </c>
      <c r="C885" s="9" t="s">
        <v>1919</v>
      </c>
      <c r="D885" s="265">
        <v>2020</v>
      </c>
      <c r="E885" s="9">
        <v>2891</v>
      </c>
      <c r="F885">
        <f>VLOOKUP(A885,CATMUN!$B$2:$G$1123,6,0)</f>
        <v>15</v>
      </c>
    </row>
    <row r="886" spans="1:6" x14ac:dyDescent="0.2">
      <c r="A886" s="9">
        <v>68298</v>
      </c>
      <c r="B886" s="9" t="s">
        <v>1950</v>
      </c>
      <c r="C886" s="9" t="s">
        <v>1919</v>
      </c>
      <c r="D886" s="265">
        <v>2020</v>
      </c>
      <c r="E886" s="9">
        <v>4013</v>
      </c>
      <c r="F886">
        <f>VLOOKUP(A886,CATMUN!$B$2:$G$1123,6,0)</f>
        <v>15</v>
      </c>
    </row>
    <row r="887" spans="1:6" x14ac:dyDescent="0.2">
      <c r="A887" s="9">
        <v>68307</v>
      </c>
      <c r="B887" s="9" t="s">
        <v>1951</v>
      </c>
      <c r="C887" s="9" t="s">
        <v>1919</v>
      </c>
      <c r="D887" s="265">
        <v>2020</v>
      </c>
      <c r="E887" s="9">
        <v>171904</v>
      </c>
      <c r="F887">
        <f>VLOOKUP(A887,CATMUN!$B$2:$G$1123,6,0)</f>
        <v>11</v>
      </c>
    </row>
    <row r="888" spans="1:6" x14ac:dyDescent="0.2">
      <c r="A888" s="9">
        <v>68318</v>
      </c>
      <c r="B888" s="9" t="s">
        <v>1952</v>
      </c>
      <c r="C888" s="9" t="s">
        <v>1919</v>
      </c>
      <c r="D888" s="265">
        <v>2020</v>
      </c>
      <c r="E888" s="9">
        <v>5909</v>
      </c>
      <c r="F888">
        <f>VLOOKUP(A888,CATMUN!$B$2:$G$1123,6,0)</f>
        <v>15</v>
      </c>
    </row>
    <row r="889" spans="1:6" x14ac:dyDescent="0.2">
      <c r="A889" s="9">
        <v>68320</v>
      </c>
      <c r="B889" s="9" t="s">
        <v>1707</v>
      </c>
      <c r="C889" s="9" t="s">
        <v>1919</v>
      </c>
      <c r="D889" s="265">
        <v>2020</v>
      </c>
      <c r="E889" s="9">
        <v>4468</v>
      </c>
      <c r="F889">
        <f>VLOOKUP(A889,CATMUN!$B$2:$G$1123,6,0)</f>
        <v>15</v>
      </c>
    </row>
    <row r="890" spans="1:6" x14ac:dyDescent="0.2">
      <c r="A890" s="9">
        <v>68322</v>
      </c>
      <c r="B890" s="9" t="s">
        <v>1953</v>
      </c>
      <c r="C890" s="9" t="s">
        <v>1919</v>
      </c>
      <c r="D890" s="265">
        <v>2020</v>
      </c>
      <c r="E890" s="9">
        <v>2413</v>
      </c>
      <c r="F890">
        <f>VLOOKUP(A890,CATMUN!$B$2:$G$1123,6,0)</f>
        <v>15</v>
      </c>
    </row>
    <row r="891" spans="1:6" x14ac:dyDescent="0.2">
      <c r="A891" s="9">
        <v>68324</v>
      </c>
      <c r="B891" s="9" t="s">
        <v>1954</v>
      </c>
      <c r="C891" s="9" t="s">
        <v>1919</v>
      </c>
      <c r="D891" s="265">
        <v>2020</v>
      </c>
      <c r="E891" s="9">
        <v>4191</v>
      </c>
      <c r="F891">
        <f>VLOOKUP(A891,CATMUN!$B$2:$G$1123,6,0)</f>
        <v>15</v>
      </c>
    </row>
    <row r="892" spans="1:6" x14ac:dyDescent="0.2">
      <c r="A892" s="9">
        <v>68327</v>
      </c>
      <c r="B892" s="9" t="s">
        <v>1955</v>
      </c>
      <c r="C892" s="9" t="s">
        <v>1919</v>
      </c>
      <c r="D892" s="265">
        <v>2020</v>
      </c>
      <c r="E892" s="9">
        <v>5309</v>
      </c>
      <c r="F892">
        <f>VLOOKUP(A892,CATMUN!$B$2:$G$1123,6,0)</f>
        <v>14</v>
      </c>
    </row>
    <row r="893" spans="1:6" x14ac:dyDescent="0.2">
      <c r="A893" s="9">
        <v>68344</v>
      </c>
      <c r="B893" s="9" t="s">
        <v>1956</v>
      </c>
      <c r="C893" s="9" t="s">
        <v>1919</v>
      </c>
      <c r="D893" s="265">
        <v>2020</v>
      </c>
      <c r="E893" s="9">
        <v>2370</v>
      </c>
      <c r="F893">
        <f>VLOOKUP(A893,CATMUN!$B$2:$G$1123,6,0)</f>
        <v>15</v>
      </c>
    </row>
    <row r="894" spans="1:6" x14ac:dyDescent="0.2">
      <c r="A894" s="9">
        <v>68368</v>
      </c>
      <c r="B894" s="9" t="s">
        <v>1957</v>
      </c>
      <c r="C894" s="9" t="s">
        <v>1919</v>
      </c>
      <c r="D894" s="265">
        <v>2020</v>
      </c>
      <c r="E894" s="9">
        <v>3339</v>
      </c>
      <c r="F894">
        <f>VLOOKUP(A894,CATMUN!$B$2:$G$1123,6,0)</f>
        <v>15</v>
      </c>
    </row>
    <row r="895" spans="1:6" x14ac:dyDescent="0.2">
      <c r="A895" s="9">
        <v>68370</v>
      </c>
      <c r="B895" s="9" t="s">
        <v>1958</v>
      </c>
      <c r="C895" s="9" t="s">
        <v>1919</v>
      </c>
      <c r="D895" s="265">
        <v>2020</v>
      </c>
      <c r="E895" s="9">
        <v>1336</v>
      </c>
      <c r="F895">
        <f>VLOOKUP(A895,CATMUN!$B$2:$G$1123,6,0)</f>
        <v>15</v>
      </c>
    </row>
    <row r="896" spans="1:6" x14ac:dyDescent="0.2">
      <c r="A896" s="9">
        <v>68377</v>
      </c>
      <c r="B896" s="9" t="s">
        <v>1959</v>
      </c>
      <c r="C896" s="9" t="s">
        <v>1919</v>
      </c>
      <c r="D896" s="265">
        <v>2020</v>
      </c>
      <c r="E896" s="9">
        <v>6178</v>
      </c>
      <c r="F896">
        <f>VLOOKUP(A896,CATMUN!$B$2:$G$1123,6,0)</f>
        <v>15</v>
      </c>
    </row>
    <row r="897" spans="1:6" x14ac:dyDescent="0.2">
      <c r="A897" s="9">
        <v>68385</v>
      </c>
      <c r="B897" s="9" t="s">
        <v>1960</v>
      </c>
      <c r="C897" s="9" t="s">
        <v>1919</v>
      </c>
      <c r="D897" s="265">
        <v>2020</v>
      </c>
      <c r="E897" s="9">
        <v>10588</v>
      </c>
      <c r="F897">
        <f>VLOOKUP(A897,CATMUN!$B$2:$G$1123,6,0)</f>
        <v>15</v>
      </c>
    </row>
    <row r="898" spans="1:6" x14ac:dyDescent="0.2">
      <c r="A898" s="9">
        <v>68397</v>
      </c>
      <c r="B898" s="9" t="s">
        <v>1515</v>
      </c>
      <c r="C898" s="9" t="s">
        <v>1919</v>
      </c>
      <c r="D898" s="265">
        <v>2020</v>
      </c>
      <c r="E898" s="9">
        <v>4917</v>
      </c>
      <c r="F898">
        <f>VLOOKUP(A898,CATMUN!$B$2:$G$1123,6,0)</f>
        <v>15</v>
      </c>
    </row>
    <row r="899" spans="1:6" x14ac:dyDescent="0.2">
      <c r="A899" s="9">
        <v>68406</v>
      </c>
      <c r="B899" s="9" t="s">
        <v>1961</v>
      </c>
      <c r="C899" s="9" t="s">
        <v>1919</v>
      </c>
      <c r="D899" s="265">
        <v>2020</v>
      </c>
      <c r="E899" s="9">
        <v>44169</v>
      </c>
      <c r="F899">
        <f>VLOOKUP(A899,CATMUN!$B$2:$G$1123,6,0)</f>
        <v>14</v>
      </c>
    </row>
    <row r="900" spans="1:6" x14ac:dyDescent="0.2">
      <c r="A900" s="9">
        <v>68418</v>
      </c>
      <c r="B900" s="9" t="s">
        <v>1962</v>
      </c>
      <c r="C900" s="9" t="s">
        <v>1919</v>
      </c>
      <c r="D900" s="265">
        <v>2020</v>
      </c>
      <c r="E900" s="9">
        <v>14787</v>
      </c>
      <c r="F900">
        <f>VLOOKUP(A900,CATMUN!$B$2:$G$1123,6,0)</f>
        <v>15</v>
      </c>
    </row>
    <row r="901" spans="1:6" x14ac:dyDescent="0.2">
      <c r="A901" s="9">
        <v>68425</v>
      </c>
      <c r="B901" s="9" t="s">
        <v>1963</v>
      </c>
      <c r="C901" s="9" t="s">
        <v>1919</v>
      </c>
      <c r="D901" s="265">
        <v>2020</v>
      </c>
      <c r="E901" s="9">
        <v>2104</v>
      </c>
      <c r="F901">
        <f>VLOOKUP(A901,CATMUN!$B$2:$G$1123,6,0)</f>
        <v>15</v>
      </c>
    </row>
    <row r="902" spans="1:6" x14ac:dyDescent="0.2">
      <c r="A902" s="9">
        <v>68432</v>
      </c>
      <c r="B902" s="9" t="s">
        <v>1964</v>
      </c>
      <c r="C902" s="9" t="s">
        <v>1919</v>
      </c>
      <c r="D902" s="265">
        <v>2020</v>
      </c>
      <c r="E902" s="9">
        <v>21672</v>
      </c>
      <c r="F902">
        <f>VLOOKUP(A902,CATMUN!$B$2:$G$1123,6,0)</f>
        <v>14</v>
      </c>
    </row>
    <row r="903" spans="1:6" x14ac:dyDescent="0.2">
      <c r="A903" s="9">
        <v>68444</v>
      </c>
      <c r="B903" s="9" t="s">
        <v>1965</v>
      </c>
      <c r="C903" s="9" t="s">
        <v>1919</v>
      </c>
      <c r="D903" s="265">
        <v>2020</v>
      </c>
      <c r="E903" s="9">
        <v>5035</v>
      </c>
      <c r="F903">
        <f>VLOOKUP(A903,CATMUN!$B$2:$G$1123,6,0)</f>
        <v>15</v>
      </c>
    </row>
    <row r="904" spans="1:6" x14ac:dyDescent="0.2">
      <c r="A904" s="9">
        <v>68464</v>
      </c>
      <c r="B904" s="9" t="s">
        <v>1966</v>
      </c>
      <c r="C904" s="9" t="s">
        <v>1919</v>
      </c>
      <c r="D904" s="265">
        <v>2020</v>
      </c>
      <c r="E904" s="9">
        <v>10647</v>
      </c>
      <c r="F904">
        <f>VLOOKUP(A904,CATMUN!$B$2:$G$1123,6,0)</f>
        <v>15</v>
      </c>
    </row>
    <row r="905" spans="1:6" x14ac:dyDescent="0.2">
      <c r="A905" s="9">
        <v>68468</v>
      </c>
      <c r="B905" s="9" t="s">
        <v>1967</v>
      </c>
      <c r="C905" s="9" t="s">
        <v>1919</v>
      </c>
      <c r="D905" s="265">
        <v>2020</v>
      </c>
      <c r="E905" s="9">
        <v>4106</v>
      </c>
      <c r="F905">
        <f>VLOOKUP(A905,CATMUN!$B$2:$G$1123,6,0)</f>
        <v>15</v>
      </c>
    </row>
    <row r="906" spans="1:6" x14ac:dyDescent="0.2">
      <c r="A906" s="9">
        <v>68498</v>
      </c>
      <c r="B906" s="9" t="s">
        <v>1968</v>
      </c>
      <c r="C906" s="9" t="s">
        <v>1919</v>
      </c>
      <c r="D906" s="265">
        <v>2020</v>
      </c>
      <c r="E906" s="9">
        <v>5810</v>
      </c>
      <c r="F906">
        <f>VLOOKUP(A906,CATMUN!$B$2:$G$1123,6,0)</f>
        <v>15</v>
      </c>
    </row>
    <row r="907" spans="1:6" x14ac:dyDescent="0.2">
      <c r="A907" s="9">
        <v>68500</v>
      </c>
      <c r="B907" s="9" t="s">
        <v>1969</v>
      </c>
      <c r="C907" s="9" t="s">
        <v>1919</v>
      </c>
      <c r="D907" s="265">
        <v>2020</v>
      </c>
      <c r="E907" s="9">
        <v>11175</v>
      </c>
      <c r="F907">
        <f>VLOOKUP(A907,CATMUN!$B$2:$G$1123,6,0)</f>
        <v>15</v>
      </c>
    </row>
    <row r="908" spans="1:6" x14ac:dyDescent="0.2">
      <c r="A908" s="9">
        <v>68502</v>
      </c>
      <c r="B908" s="9" t="s">
        <v>1970</v>
      </c>
      <c r="C908" s="9" t="s">
        <v>1919</v>
      </c>
      <c r="D908" s="265">
        <v>2020</v>
      </c>
      <c r="E908" s="9">
        <v>4082</v>
      </c>
      <c r="F908">
        <f>VLOOKUP(A908,CATMUN!$B$2:$G$1123,6,0)</f>
        <v>15</v>
      </c>
    </row>
    <row r="909" spans="1:6" x14ac:dyDescent="0.2">
      <c r="A909" s="9">
        <v>68522</v>
      </c>
      <c r="B909" s="9" t="s">
        <v>1971</v>
      </c>
      <c r="C909" s="9" t="s">
        <v>1919</v>
      </c>
      <c r="D909" s="265">
        <v>2020</v>
      </c>
      <c r="E909" s="9">
        <v>1407</v>
      </c>
      <c r="F909">
        <f>VLOOKUP(A909,CATMUN!$B$2:$G$1123,6,0)</f>
        <v>14</v>
      </c>
    </row>
    <row r="910" spans="1:6" x14ac:dyDescent="0.2">
      <c r="A910" s="9">
        <v>68524</v>
      </c>
      <c r="B910" s="9" t="s">
        <v>1972</v>
      </c>
      <c r="C910" s="9" t="s">
        <v>1919</v>
      </c>
      <c r="D910" s="265">
        <v>2020</v>
      </c>
      <c r="E910" s="9">
        <v>2626</v>
      </c>
      <c r="F910">
        <f>VLOOKUP(A910,CATMUN!$B$2:$G$1123,6,0)</f>
        <v>15</v>
      </c>
    </row>
    <row r="911" spans="1:6" x14ac:dyDescent="0.2">
      <c r="A911" s="9">
        <v>68533</v>
      </c>
      <c r="B911" s="9" t="s">
        <v>1973</v>
      </c>
      <c r="C911" s="9" t="s">
        <v>1919</v>
      </c>
      <c r="D911" s="265">
        <v>2020</v>
      </c>
      <c r="E911" s="9">
        <v>4869</v>
      </c>
      <c r="F911">
        <f>VLOOKUP(A911,CATMUN!$B$2:$G$1123,6,0)</f>
        <v>14</v>
      </c>
    </row>
    <row r="912" spans="1:6" x14ac:dyDescent="0.2">
      <c r="A912" s="9">
        <v>68547</v>
      </c>
      <c r="B912" s="9" t="s">
        <v>1974</v>
      </c>
      <c r="C912" s="9" t="s">
        <v>1919</v>
      </c>
      <c r="D912" s="265">
        <v>2020</v>
      </c>
      <c r="E912" s="9">
        <v>182959</v>
      </c>
      <c r="F912">
        <f>VLOOKUP(A912,CATMUN!$B$2:$G$1123,6,0)</f>
        <v>11</v>
      </c>
    </row>
    <row r="913" spans="1:6" x14ac:dyDescent="0.2">
      <c r="A913" s="9">
        <v>68549</v>
      </c>
      <c r="B913" s="9" t="s">
        <v>1975</v>
      </c>
      <c r="C913" s="9" t="s">
        <v>1919</v>
      </c>
      <c r="D913" s="265">
        <v>2020</v>
      </c>
      <c r="E913" s="9">
        <v>5385</v>
      </c>
      <c r="F913">
        <f>VLOOKUP(A913,CATMUN!$B$2:$G$1123,6,0)</f>
        <v>15</v>
      </c>
    </row>
    <row r="914" spans="1:6" x14ac:dyDescent="0.2">
      <c r="A914" s="9">
        <v>68572</v>
      </c>
      <c r="B914" s="9" t="s">
        <v>1976</v>
      </c>
      <c r="C914" s="9" t="s">
        <v>1919</v>
      </c>
      <c r="D914" s="265">
        <v>2020</v>
      </c>
      <c r="E914" s="9">
        <v>14844</v>
      </c>
      <c r="F914">
        <f>VLOOKUP(A914,CATMUN!$B$2:$G$1123,6,0)</f>
        <v>15</v>
      </c>
    </row>
    <row r="915" spans="1:6" x14ac:dyDescent="0.2">
      <c r="A915" s="9">
        <v>68573</v>
      </c>
      <c r="B915" s="9" t="s">
        <v>1977</v>
      </c>
      <c r="C915" s="9" t="s">
        <v>1919</v>
      </c>
      <c r="D915" s="265">
        <v>2020</v>
      </c>
      <c r="E915" s="9">
        <v>8017</v>
      </c>
      <c r="F915">
        <f>VLOOKUP(A915,CATMUN!$B$2:$G$1123,6,0)</f>
        <v>15</v>
      </c>
    </row>
    <row r="916" spans="1:6" x14ac:dyDescent="0.2">
      <c r="A916" s="9">
        <v>68575</v>
      </c>
      <c r="B916" s="9" t="s">
        <v>1978</v>
      </c>
      <c r="C916" s="9" t="s">
        <v>1919</v>
      </c>
      <c r="D916" s="265">
        <v>2020</v>
      </c>
      <c r="E916" s="9">
        <v>34206</v>
      </c>
      <c r="F916">
        <f>VLOOKUP(A916,CATMUN!$B$2:$G$1123,6,0)</f>
        <v>15</v>
      </c>
    </row>
    <row r="917" spans="1:6" x14ac:dyDescent="0.2">
      <c r="A917" s="9">
        <v>68615</v>
      </c>
      <c r="B917" s="9" t="s">
        <v>1979</v>
      </c>
      <c r="C917" s="9" t="s">
        <v>1919</v>
      </c>
      <c r="D917" s="265">
        <v>2020</v>
      </c>
      <c r="E917" s="9">
        <v>27062</v>
      </c>
      <c r="F917">
        <f>VLOOKUP(A917,CATMUN!$B$2:$G$1123,6,0)</f>
        <v>15</v>
      </c>
    </row>
    <row r="918" spans="1:6" x14ac:dyDescent="0.2">
      <c r="A918" s="9">
        <v>68655</v>
      </c>
      <c r="B918" s="9" t="s">
        <v>1980</v>
      </c>
      <c r="C918" s="9" t="s">
        <v>1919</v>
      </c>
      <c r="D918" s="265">
        <v>2020</v>
      </c>
      <c r="E918" s="9">
        <v>34556</v>
      </c>
      <c r="F918">
        <f>VLOOKUP(A918,CATMUN!$B$2:$G$1123,6,0)</f>
        <v>15</v>
      </c>
    </row>
    <row r="919" spans="1:6" x14ac:dyDescent="0.2">
      <c r="A919" s="9">
        <v>68669</v>
      </c>
      <c r="B919" s="9" t="s">
        <v>1981</v>
      </c>
      <c r="C919" s="9" t="s">
        <v>1919</v>
      </c>
      <c r="D919" s="265">
        <v>2020</v>
      </c>
      <c r="E919" s="9">
        <v>8596</v>
      </c>
      <c r="F919">
        <f>VLOOKUP(A919,CATMUN!$B$2:$G$1123,6,0)</f>
        <v>15</v>
      </c>
    </row>
    <row r="920" spans="1:6" x14ac:dyDescent="0.2">
      <c r="A920" s="9">
        <v>68673</v>
      </c>
      <c r="B920" s="9" t="s">
        <v>1982</v>
      </c>
      <c r="C920" s="9" t="s">
        <v>1919</v>
      </c>
      <c r="D920" s="265">
        <v>2020</v>
      </c>
      <c r="E920" s="9">
        <v>2972</v>
      </c>
      <c r="F920">
        <f>VLOOKUP(A920,CATMUN!$B$2:$G$1123,6,0)</f>
        <v>15</v>
      </c>
    </row>
    <row r="921" spans="1:6" x14ac:dyDescent="0.2">
      <c r="A921" s="9">
        <v>68679</v>
      </c>
      <c r="B921" s="9" t="s">
        <v>1983</v>
      </c>
      <c r="C921" s="9" t="s">
        <v>1919</v>
      </c>
      <c r="D921" s="265">
        <v>2020</v>
      </c>
      <c r="E921" s="9">
        <v>59670</v>
      </c>
      <c r="F921">
        <f>VLOOKUP(A921,CATMUN!$B$2:$G$1123,6,0)</f>
        <v>14</v>
      </c>
    </row>
    <row r="922" spans="1:6" x14ac:dyDescent="0.2">
      <c r="A922" s="9">
        <v>68682</v>
      </c>
      <c r="B922" s="9" t="s">
        <v>1984</v>
      </c>
      <c r="C922" s="9" t="s">
        <v>1919</v>
      </c>
      <c r="D922" s="265">
        <v>2020</v>
      </c>
      <c r="E922" s="9">
        <v>2208</v>
      </c>
      <c r="F922">
        <f>VLOOKUP(A922,CATMUN!$B$2:$G$1123,6,0)</f>
        <v>15</v>
      </c>
    </row>
    <row r="923" spans="1:6" x14ac:dyDescent="0.2">
      <c r="A923" s="9">
        <v>68684</v>
      </c>
      <c r="B923" s="9" t="s">
        <v>1985</v>
      </c>
      <c r="C923" s="9" t="s">
        <v>1919</v>
      </c>
      <c r="D923" s="265">
        <v>2020</v>
      </c>
      <c r="E923" s="9">
        <v>4289</v>
      </c>
      <c r="F923">
        <f>VLOOKUP(A923,CATMUN!$B$2:$G$1123,6,0)</f>
        <v>15</v>
      </c>
    </row>
    <row r="924" spans="1:6" x14ac:dyDescent="0.2">
      <c r="A924" s="9">
        <v>68686</v>
      </c>
      <c r="B924" s="9" t="s">
        <v>1986</v>
      </c>
      <c r="C924" s="9" t="s">
        <v>1919</v>
      </c>
      <c r="D924" s="265">
        <v>2020</v>
      </c>
      <c r="E924" s="9">
        <v>2478</v>
      </c>
      <c r="F924">
        <f>VLOOKUP(A924,CATMUN!$B$2:$G$1123,6,0)</f>
        <v>15</v>
      </c>
    </row>
    <row r="925" spans="1:6" x14ac:dyDescent="0.2">
      <c r="A925" s="9">
        <v>68689</v>
      </c>
      <c r="B925" s="9" t="s">
        <v>1987</v>
      </c>
      <c r="C925" s="9" t="s">
        <v>1919</v>
      </c>
      <c r="D925" s="265">
        <v>2020</v>
      </c>
      <c r="E925" s="9">
        <v>33593</v>
      </c>
      <c r="F925">
        <f>VLOOKUP(A925,CATMUN!$B$2:$G$1123,6,0)</f>
        <v>15</v>
      </c>
    </row>
    <row r="926" spans="1:6" x14ac:dyDescent="0.2">
      <c r="A926" s="9">
        <v>68705</v>
      </c>
      <c r="B926" s="9" t="s">
        <v>1847</v>
      </c>
      <c r="C926" s="9" t="s">
        <v>1919</v>
      </c>
      <c r="D926" s="265">
        <v>2020</v>
      </c>
      <c r="E926" s="9">
        <v>2448</v>
      </c>
      <c r="F926">
        <f>VLOOKUP(A926,CATMUN!$B$2:$G$1123,6,0)</f>
        <v>8</v>
      </c>
    </row>
    <row r="927" spans="1:6" x14ac:dyDescent="0.2">
      <c r="A927" s="9">
        <v>68720</v>
      </c>
      <c r="B927" s="9" t="s">
        <v>1988</v>
      </c>
      <c r="C927" s="9" t="s">
        <v>1919</v>
      </c>
      <c r="D927" s="265">
        <v>2020</v>
      </c>
      <c r="E927" s="9">
        <v>3411</v>
      </c>
      <c r="F927">
        <f>VLOOKUP(A927,CATMUN!$B$2:$G$1123,6,0)</f>
        <v>15</v>
      </c>
    </row>
    <row r="928" spans="1:6" x14ac:dyDescent="0.2">
      <c r="A928" s="9">
        <v>68745</v>
      </c>
      <c r="B928" s="9" t="s">
        <v>1989</v>
      </c>
      <c r="C928" s="9" t="s">
        <v>1919</v>
      </c>
      <c r="D928" s="265">
        <v>2020</v>
      </c>
      <c r="E928" s="9">
        <v>10226</v>
      </c>
      <c r="F928">
        <f>VLOOKUP(A928,CATMUN!$B$2:$G$1123,6,0)</f>
        <v>15</v>
      </c>
    </row>
    <row r="929" spans="1:6" x14ac:dyDescent="0.2">
      <c r="A929" s="9">
        <v>68755</v>
      </c>
      <c r="B929" s="9" t="s">
        <v>1990</v>
      </c>
      <c r="C929" s="9" t="s">
        <v>1919</v>
      </c>
      <c r="D929" s="265">
        <v>2020</v>
      </c>
      <c r="E929" s="9">
        <v>33628</v>
      </c>
      <c r="F929">
        <f>VLOOKUP(A929,CATMUN!$B$2:$G$1123,6,0)</f>
        <v>6</v>
      </c>
    </row>
    <row r="930" spans="1:6" x14ac:dyDescent="0.2">
      <c r="A930" s="9">
        <v>68770</v>
      </c>
      <c r="B930" s="9" t="s">
        <v>1991</v>
      </c>
      <c r="C930" s="9" t="s">
        <v>1919</v>
      </c>
      <c r="D930" s="265">
        <v>2020</v>
      </c>
      <c r="E930" s="9">
        <v>10158</v>
      </c>
      <c r="F930">
        <f>VLOOKUP(A930,CATMUN!$B$2:$G$1123,6,0)</f>
        <v>15</v>
      </c>
    </row>
    <row r="931" spans="1:6" x14ac:dyDescent="0.2">
      <c r="A931" s="9">
        <v>68773</v>
      </c>
      <c r="B931" s="9" t="s">
        <v>1488</v>
      </c>
      <c r="C931" s="9" t="s">
        <v>1919</v>
      </c>
      <c r="D931" s="265">
        <v>2020</v>
      </c>
      <c r="E931" s="9">
        <v>7064</v>
      </c>
      <c r="F931">
        <f>VLOOKUP(A931,CATMUN!$B$2:$G$1123,6,0)</f>
        <v>15</v>
      </c>
    </row>
    <row r="932" spans="1:6" x14ac:dyDescent="0.2">
      <c r="A932" s="9">
        <v>68780</v>
      </c>
      <c r="B932" s="9" t="s">
        <v>1992</v>
      </c>
      <c r="C932" s="9" t="s">
        <v>1919</v>
      </c>
      <c r="D932" s="265">
        <v>2020</v>
      </c>
      <c r="E932" s="9">
        <v>3987</v>
      </c>
      <c r="F932">
        <f>VLOOKUP(A932,CATMUN!$B$2:$G$1123,6,0)</f>
        <v>15</v>
      </c>
    </row>
    <row r="933" spans="1:6" x14ac:dyDescent="0.2">
      <c r="A933" s="9">
        <v>68820</v>
      </c>
      <c r="B933" s="9" t="s">
        <v>1993</v>
      </c>
      <c r="C933" s="9" t="s">
        <v>1919</v>
      </c>
      <c r="D933" s="265">
        <v>2020</v>
      </c>
      <c r="E933" s="9">
        <v>7718</v>
      </c>
      <c r="F933">
        <f>VLOOKUP(A933,CATMUN!$B$2:$G$1123,6,0)</f>
        <v>15</v>
      </c>
    </row>
    <row r="934" spans="1:6" x14ac:dyDescent="0.2">
      <c r="A934" s="9">
        <v>68855</v>
      </c>
      <c r="B934" s="9" t="s">
        <v>1994</v>
      </c>
      <c r="C934" s="9" t="s">
        <v>1919</v>
      </c>
      <c r="D934" s="265">
        <v>2020</v>
      </c>
      <c r="E934" s="9">
        <v>6336</v>
      </c>
      <c r="F934">
        <f>VLOOKUP(A934,CATMUN!$B$2:$G$1123,6,0)</f>
        <v>14</v>
      </c>
    </row>
    <row r="935" spans="1:6" x14ac:dyDescent="0.2">
      <c r="A935" s="9">
        <v>68861</v>
      </c>
      <c r="B935" s="9" t="s">
        <v>1995</v>
      </c>
      <c r="C935" s="9" t="s">
        <v>1919</v>
      </c>
      <c r="D935" s="265">
        <v>2020</v>
      </c>
      <c r="E935" s="9">
        <v>25219</v>
      </c>
      <c r="F935">
        <f>VLOOKUP(A935,CATMUN!$B$2:$G$1123,6,0)</f>
        <v>15</v>
      </c>
    </row>
    <row r="936" spans="1:6" x14ac:dyDescent="0.2">
      <c r="A936" s="9">
        <v>68867</v>
      </c>
      <c r="B936" s="9" t="s">
        <v>1996</v>
      </c>
      <c r="C936" s="9" t="s">
        <v>1919</v>
      </c>
      <c r="D936" s="265">
        <v>2020</v>
      </c>
      <c r="E936" s="9">
        <v>2168</v>
      </c>
      <c r="F936">
        <f>VLOOKUP(A936,CATMUN!$B$2:$G$1123,6,0)</f>
        <v>15</v>
      </c>
    </row>
    <row r="937" spans="1:6" x14ac:dyDescent="0.2">
      <c r="A937" s="9">
        <v>68872</v>
      </c>
      <c r="B937" s="9" t="s">
        <v>1287</v>
      </c>
      <c r="C937" s="9" t="s">
        <v>1919</v>
      </c>
      <c r="D937" s="265">
        <v>2020</v>
      </c>
      <c r="E937" s="9">
        <v>7982</v>
      </c>
      <c r="F937">
        <f>VLOOKUP(A937,CATMUN!$B$2:$G$1123,6,0)</f>
        <v>14</v>
      </c>
    </row>
    <row r="938" spans="1:6" x14ac:dyDescent="0.2">
      <c r="A938" s="9">
        <v>68895</v>
      </c>
      <c r="B938" s="9" t="s">
        <v>1997</v>
      </c>
      <c r="C938" s="9" t="s">
        <v>1919</v>
      </c>
      <c r="D938" s="265">
        <v>2020</v>
      </c>
      <c r="E938" s="9">
        <v>9566</v>
      </c>
      <c r="F938">
        <f>VLOOKUP(A938,CATMUN!$B$2:$G$1123,6,0)</f>
        <v>15</v>
      </c>
    </row>
    <row r="939" spans="1:6" x14ac:dyDescent="0.2">
      <c r="A939" s="9">
        <v>70001</v>
      </c>
      <c r="B939" s="9" t="s">
        <v>1998</v>
      </c>
      <c r="C939" s="9" t="s">
        <v>1488</v>
      </c>
      <c r="D939" s="265">
        <v>2020</v>
      </c>
      <c r="E939" s="9">
        <v>293951</v>
      </c>
      <c r="F939">
        <f>VLOOKUP(A939,CATMUN!$B$2:$G$1123,6,0)</f>
        <v>12</v>
      </c>
    </row>
    <row r="940" spans="1:6" x14ac:dyDescent="0.2">
      <c r="A940" s="9">
        <v>70110</v>
      </c>
      <c r="B940" s="9" t="s">
        <v>1299</v>
      </c>
      <c r="C940" s="9" t="s">
        <v>1488</v>
      </c>
      <c r="D940" s="265">
        <v>2020</v>
      </c>
      <c r="E940" s="9">
        <v>10964</v>
      </c>
      <c r="F940">
        <f>VLOOKUP(A940,CATMUN!$B$2:$G$1123,6,0)</f>
        <v>14</v>
      </c>
    </row>
    <row r="941" spans="1:6" x14ac:dyDescent="0.2">
      <c r="A941" s="9">
        <v>70124</v>
      </c>
      <c r="B941" s="9" t="s">
        <v>1999</v>
      </c>
      <c r="C941" s="9" t="s">
        <v>1488</v>
      </c>
      <c r="D941" s="265">
        <v>2020</v>
      </c>
      <c r="E941" s="9">
        <v>16028</v>
      </c>
      <c r="F941">
        <f>VLOOKUP(A941,CATMUN!$B$2:$G$1123,6,0)</f>
        <v>15</v>
      </c>
    </row>
    <row r="942" spans="1:6" x14ac:dyDescent="0.2">
      <c r="A942" s="9">
        <v>70204</v>
      </c>
      <c r="B942" s="9" t="s">
        <v>2309</v>
      </c>
      <c r="C942" s="9" t="s">
        <v>1488</v>
      </c>
      <c r="D942" s="265">
        <v>2020</v>
      </c>
      <c r="E942" s="9">
        <v>8732</v>
      </c>
      <c r="F942">
        <f>VLOOKUP(A942,CATMUN!$B$2:$G$1123,6,0)</f>
        <v>15</v>
      </c>
    </row>
    <row r="943" spans="1:6" x14ac:dyDescent="0.2">
      <c r="A943" s="9">
        <v>70215</v>
      </c>
      <c r="B943" s="9" t="s">
        <v>2001</v>
      </c>
      <c r="C943" s="9" t="s">
        <v>1488</v>
      </c>
      <c r="D943" s="265">
        <v>2020</v>
      </c>
      <c r="E943" s="9">
        <v>70853</v>
      </c>
      <c r="F943">
        <f>VLOOKUP(A943,CATMUN!$B$2:$G$1123,6,0)</f>
        <v>14</v>
      </c>
    </row>
    <row r="944" spans="1:6" x14ac:dyDescent="0.2">
      <c r="A944" s="9">
        <v>70221</v>
      </c>
      <c r="B944" s="9" t="s">
        <v>2002</v>
      </c>
      <c r="C944" s="9" t="s">
        <v>1488</v>
      </c>
      <c r="D944" s="265">
        <v>2020</v>
      </c>
      <c r="E944" s="9">
        <v>19516</v>
      </c>
      <c r="F944">
        <f>VLOOKUP(A944,CATMUN!$B$2:$G$1123,6,0)</f>
        <v>14</v>
      </c>
    </row>
    <row r="945" spans="1:6" x14ac:dyDescent="0.2">
      <c r="A945" s="9">
        <v>70230</v>
      </c>
      <c r="B945" s="9" t="s">
        <v>2003</v>
      </c>
      <c r="C945" s="9" t="s">
        <v>1488</v>
      </c>
      <c r="D945" s="265">
        <v>2020</v>
      </c>
      <c r="E945" s="9">
        <v>4604</v>
      </c>
      <c r="F945">
        <f>VLOOKUP(A945,CATMUN!$B$2:$G$1123,6,0)</f>
        <v>14</v>
      </c>
    </row>
    <row r="946" spans="1:6" x14ac:dyDescent="0.2">
      <c r="A946" s="9">
        <v>70233</v>
      </c>
      <c r="B946" s="9" t="s">
        <v>2004</v>
      </c>
      <c r="C946" s="9" t="s">
        <v>1488</v>
      </c>
      <c r="D946" s="265">
        <v>2020</v>
      </c>
      <c r="E946" s="9">
        <v>10439</v>
      </c>
      <c r="F946">
        <f>VLOOKUP(A946,CATMUN!$B$2:$G$1123,6,0)</f>
        <v>14</v>
      </c>
    </row>
    <row r="947" spans="1:6" x14ac:dyDescent="0.2">
      <c r="A947" s="9">
        <v>70235</v>
      </c>
      <c r="B947" s="9" t="s">
        <v>2005</v>
      </c>
      <c r="C947" s="9" t="s">
        <v>1488</v>
      </c>
      <c r="D947" s="265">
        <v>2020</v>
      </c>
      <c r="E947" s="9">
        <v>23238</v>
      </c>
      <c r="F947">
        <f>VLOOKUP(A947,CATMUN!$B$2:$G$1123,6,0)</f>
        <v>14</v>
      </c>
    </row>
    <row r="948" spans="1:6" x14ac:dyDescent="0.2">
      <c r="A948" s="9">
        <v>70265</v>
      </c>
      <c r="B948" s="9" t="s">
        <v>2006</v>
      </c>
      <c r="C948" s="9" t="s">
        <v>1488</v>
      </c>
      <c r="D948" s="265">
        <v>2020</v>
      </c>
      <c r="E948" s="9">
        <v>18601</v>
      </c>
      <c r="F948">
        <f>VLOOKUP(A948,CATMUN!$B$2:$G$1123,6,0)</f>
        <v>15</v>
      </c>
    </row>
    <row r="949" spans="1:6" x14ac:dyDescent="0.2">
      <c r="A949" s="9">
        <v>70400</v>
      </c>
      <c r="B949" s="9" t="s">
        <v>1828</v>
      </c>
      <c r="C949" s="9" t="s">
        <v>1488</v>
      </c>
      <c r="D949" s="265">
        <v>2020</v>
      </c>
      <c r="E949" s="9">
        <v>12994</v>
      </c>
      <c r="F949">
        <f>VLOOKUP(A949,CATMUN!$B$2:$G$1123,6,0)</f>
        <v>15</v>
      </c>
    </row>
    <row r="950" spans="1:6" x14ac:dyDescent="0.2">
      <c r="A950" s="9">
        <v>70418</v>
      </c>
      <c r="B950" s="9" t="s">
        <v>2007</v>
      </c>
      <c r="C950" s="9" t="s">
        <v>1488</v>
      </c>
      <c r="D950" s="265">
        <v>2020</v>
      </c>
      <c r="E950" s="9">
        <v>23884</v>
      </c>
      <c r="F950">
        <f>VLOOKUP(A950,CATMUN!$B$2:$G$1123,6,0)</f>
        <v>14</v>
      </c>
    </row>
    <row r="951" spans="1:6" x14ac:dyDescent="0.2">
      <c r="A951" s="9">
        <v>70429</v>
      </c>
      <c r="B951" s="9" t="s">
        <v>2008</v>
      </c>
      <c r="C951" s="9" t="s">
        <v>1488</v>
      </c>
      <c r="D951" s="265">
        <v>2020</v>
      </c>
      <c r="E951" s="9">
        <v>38306</v>
      </c>
      <c r="F951">
        <f>VLOOKUP(A951,CATMUN!$B$2:$G$1123,6,0)</f>
        <v>15</v>
      </c>
    </row>
    <row r="952" spans="1:6" x14ac:dyDescent="0.2">
      <c r="A952" s="9">
        <v>70473</v>
      </c>
      <c r="B952" s="9" t="s">
        <v>2009</v>
      </c>
      <c r="C952" s="9" t="s">
        <v>1488</v>
      </c>
      <c r="D952" s="265">
        <v>2020</v>
      </c>
      <c r="E952" s="9">
        <v>15858</v>
      </c>
      <c r="F952">
        <f>VLOOKUP(A952,CATMUN!$B$2:$G$1123,6,0)</f>
        <v>14</v>
      </c>
    </row>
    <row r="953" spans="1:6" x14ac:dyDescent="0.2">
      <c r="A953" s="9">
        <v>70508</v>
      </c>
      <c r="B953" s="9" t="s">
        <v>2010</v>
      </c>
      <c r="C953" s="9" t="s">
        <v>1488</v>
      </c>
      <c r="D953" s="265">
        <v>2020</v>
      </c>
      <c r="E953" s="9">
        <v>23436</v>
      </c>
      <c r="F953">
        <f>VLOOKUP(A953,CATMUN!$B$2:$G$1123,6,0)</f>
        <v>9</v>
      </c>
    </row>
    <row r="954" spans="1:6" x14ac:dyDescent="0.2">
      <c r="A954" s="9">
        <v>70523</v>
      </c>
      <c r="B954" s="9" t="s">
        <v>2011</v>
      </c>
      <c r="C954" s="9" t="s">
        <v>1488</v>
      </c>
      <c r="D954" s="265">
        <v>2020</v>
      </c>
      <c r="E954" s="9">
        <v>15056</v>
      </c>
      <c r="F954">
        <f>VLOOKUP(A954,CATMUN!$B$2:$G$1123,6,0)</f>
        <v>14</v>
      </c>
    </row>
    <row r="955" spans="1:6" x14ac:dyDescent="0.2">
      <c r="A955" s="9">
        <v>70670</v>
      </c>
      <c r="B955" s="9" t="s">
        <v>2012</v>
      </c>
      <c r="C955" s="9" t="s">
        <v>1488</v>
      </c>
      <c r="D955" s="265">
        <v>2020</v>
      </c>
      <c r="E955" s="9">
        <v>48819</v>
      </c>
      <c r="F955">
        <f>VLOOKUP(A955,CATMUN!$B$2:$G$1123,6,0)</f>
        <v>14</v>
      </c>
    </row>
    <row r="956" spans="1:6" x14ac:dyDescent="0.2">
      <c r="A956" s="9">
        <v>70678</v>
      </c>
      <c r="B956" s="9" t="s">
        <v>2013</v>
      </c>
      <c r="C956" s="9" t="s">
        <v>1488</v>
      </c>
      <c r="D956" s="265">
        <v>2020</v>
      </c>
      <c r="E956" s="9">
        <v>29774</v>
      </c>
      <c r="F956">
        <f>VLOOKUP(A956,CATMUN!$B$2:$G$1123,6,0)</f>
        <v>15</v>
      </c>
    </row>
    <row r="957" spans="1:6" x14ac:dyDescent="0.2">
      <c r="A957" s="9">
        <v>70702</v>
      </c>
      <c r="B957" s="9" t="s">
        <v>2014</v>
      </c>
      <c r="C957" s="9" t="s">
        <v>1488</v>
      </c>
      <c r="D957" s="265">
        <v>2020</v>
      </c>
      <c r="E957" s="9">
        <v>14191</v>
      </c>
      <c r="F957">
        <f>VLOOKUP(A957,CATMUN!$B$2:$G$1123,6,0)</f>
        <v>14</v>
      </c>
    </row>
    <row r="958" spans="1:6" x14ac:dyDescent="0.2">
      <c r="A958" s="9">
        <v>70708</v>
      </c>
      <c r="B958" s="9" t="s">
        <v>2015</v>
      </c>
      <c r="C958" s="9" t="s">
        <v>1488</v>
      </c>
      <c r="D958" s="265">
        <v>2020</v>
      </c>
      <c r="E958" s="9">
        <v>60566</v>
      </c>
      <c r="F958">
        <f>VLOOKUP(A958,CATMUN!$B$2:$G$1123,6,0)</f>
        <v>14</v>
      </c>
    </row>
    <row r="959" spans="1:6" x14ac:dyDescent="0.2">
      <c r="A959" s="9">
        <v>70713</v>
      </c>
      <c r="B959" s="9" t="s">
        <v>2016</v>
      </c>
      <c r="C959" s="9" t="s">
        <v>1488</v>
      </c>
      <c r="D959" s="265">
        <v>2020</v>
      </c>
      <c r="E959" s="9">
        <v>51109</v>
      </c>
      <c r="F959">
        <f>VLOOKUP(A959,CATMUN!$B$2:$G$1123,6,0)</f>
        <v>15</v>
      </c>
    </row>
    <row r="960" spans="1:6" x14ac:dyDescent="0.2">
      <c r="A960" s="9">
        <v>70717</v>
      </c>
      <c r="B960" s="9" t="s">
        <v>2017</v>
      </c>
      <c r="C960" s="9" t="s">
        <v>1488</v>
      </c>
      <c r="D960" s="265">
        <v>2020</v>
      </c>
      <c r="E960" s="9">
        <v>19210</v>
      </c>
      <c r="F960">
        <f>VLOOKUP(A960,CATMUN!$B$2:$G$1123,6,0)</f>
        <v>14</v>
      </c>
    </row>
    <row r="961" spans="1:6" x14ac:dyDescent="0.2">
      <c r="A961" s="9">
        <v>70742</v>
      </c>
      <c r="B961" s="9" t="s">
        <v>2018</v>
      </c>
      <c r="C961" s="9" t="s">
        <v>1488</v>
      </c>
      <c r="D961" s="265">
        <v>2020</v>
      </c>
      <c r="E961" s="9">
        <v>31903</v>
      </c>
      <c r="F961">
        <f>VLOOKUP(A961,CATMUN!$B$2:$G$1123,6,0)</f>
        <v>14</v>
      </c>
    </row>
    <row r="962" spans="1:6" x14ac:dyDescent="0.2">
      <c r="A962" s="9">
        <v>70771</v>
      </c>
      <c r="B962" s="9" t="s">
        <v>1488</v>
      </c>
      <c r="C962" s="9" t="s">
        <v>1488</v>
      </c>
      <c r="D962" s="265">
        <v>2020</v>
      </c>
      <c r="E962" s="9">
        <v>30814</v>
      </c>
      <c r="F962">
        <f>VLOOKUP(A962,CATMUN!$B$2:$G$1123,6,0)</f>
        <v>15</v>
      </c>
    </row>
    <row r="963" spans="1:6" x14ac:dyDescent="0.2">
      <c r="A963" s="9">
        <v>70820</v>
      </c>
      <c r="B963" s="9" t="s">
        <v>2019</v>
      </c>
      <c r="C963" s="9" t="s">
        <v>1488</v>
      </c>
      <c r="D963" s="265">
        <v>2020</v>
      </c>
      <c r="E963" s="9">
        <v>34117</v>
      </c>
      <c r="F963">
        <f>VLOOKUP(A963,CATMUN!$B$2:$G$1123,6,0)</f>
        <v>14</v>
      </c>
    </row>
    <row r="964" spans="1:6" x14ac:dyDescent="0.2">
      <c r="A964" s="9">
        <v>70823</v>
      </c>
      <c r="B964" s="9" t="s">
        <v>2020</v>
      </c>
      <c r="C964" s="9" t="s">
        <v>1488</v>
      </c>
      <c r="D964" s="265">
        <v>2020</v>
      </c>
      <c r="E964" s="9">
        <v>22289</v>
      </c>
      <c r="F964">
        <f>VLOOKUP(A964,CATMUN!$B$2:$G$1123,6,0)</f>
        <v>15</v>
      </c>
    </row>
    <row r="965" spans="1:6" x14ac:dyDescent="0.2">
      <c r="A965" s="9">
        <v>73001</v>
      </c>
      <c r="B965" s="9" t="s">
        <v>2022</v>
      </c>
      <c r="C965" s="9" t="s">
        <v>2021</v>
      </c>
      <c r="D965" s="265">
        <v>2020</v>
      </c>
      <c r="E965" s="9">
        <v>541101</v>
      </c>
      <c r="F965">
        <f>VLOOKUP(A965,CATMUN!$B$2:$G$1123,6,0)</f>
        <v>12</v>
      </c>
    </row>
    <row r="966" spans="1:6" x14ac:dyDescent="0.2">
      <c r="A966" s="9">
        <v>73024</v>
      </c>
      <c r="B966" s="9" t="s">
        <v>2024</v>
      </c>
      <c r="C966" s="9" t="s">
        <v>2021</v>
      </c>
      <c r="D966" s="265">
        <v>2020</v>
      </c>
      <c r="E966" s="9">
        <v>4458</v>
      </c>
      <c r="F966">
        <f>VLOOKUP(A966,CATMUN!$B$2:$G$1123,6,0)</f>
        <v>15</v>
      </c>
    </row>
    <row r="967" spans="1:6" x14ac:dyDescent="0.2">
      <c r="A967" s="9">
        <v>73026</v>
      </c>
      <c r="B967" s="9" t="s">
        <v>2025</v>
      </c>
      <c r="C967" s="9" t="s">
        <v>2021</v>
      </c>
      <c r="D967" s="265">
        <v>2020</v>
      </c>
      <c r="E967" s="9">
        <v>8715</v>
      </c>
      <c r="F967">
        <f>VLOOKUP(A967,CATMUN!$B$2:$G$1123,6,0)</f>
        <v>15</v>
      </c>
    </row>
    <row r="968" spans="1:6" x14ac:dyDescent="0.2">
      <c r="A968" s="9">
        <v>73030</v>
      </c>
      <c r="B968" s="9" t="s">
        <v>2026</v>
      </c>
      <c r="C968" s="9" t="s">
        <v>2021</v>
      </c>
      <c r="D968" s="265">
        <v>2020</v>
      </c>
      <c r="E968" s="9">
        <v>6561</v>
      </c>
      <c r="F968">
        <f>VLOOKUP(A968,CATMUN!$B$2:$G$1123,6,0)</f>
        <v>15</v>
      </c>
    </row>
    <row r="969" spans="1:6" x14ac:dyDescent="0.2">
      <c r="A969" s="9">
        <v>73043</v>
      </c>
      <c r="B969" s="9" t="s">
        <v>2027</v>
      </c>
      <c r="C969" s="9" t="s">
        <v>2021</v>
      </c>
      <c r="D969" s="265">
        <v>2020</v>
      </c>
      <c r="E969" s="9">
        <v>10006</v>
      </c>
      <c r="F969">
        <f>VLOOKUP(A969,CATMUN!$B$2:$G$1123,6,0)</f>
        <v>15</v>
      </c>
    </row>
    <row r="970" spans="1:6" x14ac:dyDescent="0.2">
      <c r="A970" s="9">
        <v>73055</v>
      </c>
      <c r="B970" s="9" t="s">
        <v>2028</v>
      </c>
      <c r="C970" s="9" t="s">
        <v>2021</v>
      </c>
      <c r="D970" s="265">
        <v>2020</v>
      </c>
      <c r="E970" s="9">
        <v>12038</v>
      </c>
      <c r="F970">
        <f>VLOOKUP(A970,CATMUN!$B$2:$G$1123,6,0)</f>
        <v>15</v>
      </c>
    </row>
    <row r="971" spans="1:6" x14ac:dyDescent="0.2">
      <c r="A971" s="9">
        <v>73067</v>
      </c>
      <c r="B971" s="9" t="s">
        <v>2029</v>
      </c>
      <c r="C971" s="9" t="s">
        <v>2021</v>
      </c>
      <c r="D971" s="265">
        <v>2020</v>
      </c>
      <c r="E971" s="9">
        <v>19117</v>
      </c>
      <c r="F971">
        <f>VLOOKUP(A971,CATMUN!$B$2:$G$1123,6,0)</f>
        <v>15</v>
      </c>
    </row>
    <row r="972" spans="1:6" x14ac:dyDescent="0.2">
      <c r="A972" s="9">
        <v>73124</v>
      </c>
      <c r="B972" s="9" t="s">
        <v>2030</v>
      </c>
      <c r="C972" s="9" t="s">
        <v>2021</v>
      </c>
      <c r="D972" s="265">
        <v>2020</v>
      </c>
      <c r="E972" s="9">
        <v>18442</v>
      </c>
      <c r="F972">
        <f>VLOOKUP(A972,CATMUN!$B$2:$G$1123,6,0)</f>
        <v>15</v>
      </c>
    </row>
    <row r="973" spans="1:6" x14ac:dyDescent="0.2">
      <c r="A973" s="9">
        <v>73148</v>
      </c>
      <c r="B973" s="9" t="s">
        <v>2031</v>
      </c>
      <c r="C973" s="9" t="s">
        <v>2021</v>
      </c>
      <c r="D973" s="265">
        <v>2020</v>
      </c>
      <c r="E973" s="9">
        <v>10448</v>
      </c>
      <c r="F973">
        <f>VLOOKUP(A973,CATMUN!$B$2:$G$1123,6,0)</f>
        <v>15</v>
      </c>
    </row>
    <row r="974" spans="1:6" x14ac:dyDescent="0.2">
      <c r="A974" s="9">
        <v>73152</v>
      </c>
      <c r="B974" s="9" t="s">
        <v>2032</v>
      </c>
      <c r="C974" s="9" t="s">
        <v>2021</v>
      </c>
      <c r="D974" s="265">
        <v>2020</v>
      </c>
      <c r="E974" s="9">
        <v>6297</v>
      </c>
      <c r="F974">
        <f>VLOOKUP(A974,CATMUN!$B$2:$G$1123,6,0)</f>
        <v>15</v>
      </c>
    </row>
    <row r="975" spans="1:6" x14ac:dyDescent="0.2">
      <c r="A975" s="9">
        <v>73168</v>
      </c>
      <c r="B975" s="9" t="s">
        <v>2033</v>
      </c>
      <c r="C975" s="9" t="s">
        <v>2021</v>
      </c>
      <c r="D975" s="265">
        <v>2020</v>
      </c>
      <c r="E975" s="9">
        <v>50741</v>
      </c>
      <c r="F975">
        <f>VLOOKUP(A975,CATMUN!$B$2:$G$1123,6,0)</f>
        <v>14</v>
      </c>
    </row>
    <row r="976" spans="1:6" x14ac:dyDescent="0.2">
      <c r="A976" s="9">
        <v>73200</v>
      </c>
      <c r="B976" s="9" t="s">
        <v>2034</v>
      </c>
      <c r="C976" s="9" t="s">
        <v>2021</v>
      </c>
      <c r="D976" s="265">
        <v>2020</v>
      </c>
      <c r="E976" s="9">
        <v>8320</v>
      </c>
      <c r="F976">
        <f>VLOOKUP(A976,CATMUN!$B$2:$G$1123,6,0)</f>
        <v>15</v>
      </c>
    </row>
    <row r="977" spans="1:6" x14ac:dyDescent="0.2">
      <c r="A977" s="9">
        <v>73217</v>
      </c>
      <c r="B977" s="9" t="s">
        <v>2035</v>
      </c>
      <c r="C977" s="9" t="s">
        <v>2021</v>
      </c>
      <c r="D977" s="265">
        <v>2020</v>
      </c>
      <c r="E977" s="9">
        <v>22490</v>
      </c>
      <c r="F977">
        <f>VLOOKUP(A977,CATMUN!$B$2:$G$1123,6,0)</f>
        <v>15</v>
      </c>
    </row>
    <row r="978" spans="1:6" x14ac:dyDescent="0.2">
      <c r="A978" s="9">
        <v>73226</v>
      </c>
      <c r="B978" s="9" t="s">
        <v>2036</v>
      </c>
      <c r="C978" s="9" t="s">
        <v>2021</v>
      </c>
      <c r="D978" s="265">
        <v>2020</v>
      </c>
      <c r="E978" s="9">
        <v>8372</v>
      </c>
      <c r="F978">
        <f>VLOOKUP(A978,CATMUN!$B$2:$G$1123,6,0)</f>
        <v>15</v>
      </c>
    </row>
    <row r="979" spans="1:6" x14ac:dyDescent="0.2">
      <c r="A979" s="9">
        <v>73236</v>
      </c>
      <c r="B979" s="9" t="s">
        <v>2037</v>
      </c>
      <c r="C979" s="9" t="s">
        <v>2021</v>
      </c>
      <c r="D979" s="265">
        <v>2020</v>
      </c>
      <c r="E979" s="9">
        <v>8185</v>
      </c>
      <c r="F979">
        <f>VLOOKUP(A979,CATMUN!$B$2:$G$1123,6,0)</f>
        <v>15</v>
      </c>
    </row>
    <row r="980" spans="1:6" x14ac:dyDescent="0.2">
      <c r="A980" s="9">
        <v>73268</v>
      </c>
      <c r="B980" s="9" t="s">
        <v>2038</v>
      </c>
      <c r="C980" s="9" t="s">
        <v>2021</v>
      </c>
      <c r="D980" s="265">
        <v>2020</v>
      </c>
      <c r="E980" s="9">
        <v>71015</v>
      </c>
      <c r="F980">
        <f>VLOOKUP(A980,CATMUN!$B$2:$G$1123,6,0)</f>
        <v>6</v>
      </c>
    </row>
    <row r="981" spans="1:6" x14ac:dyDescent="0.2">
      <c r="A981" s="9">
        <v>73270</v>
      </c>
      <c r="B981" s="9" t="s">
        <v>2039</v>
      </c>
      <c r="C981" s="9" t="s">
        <v>2021</v>
      </c>
      <c r="D981" s="265">
        <v>2020</v>
      </c>
      <c r="E981" s="9">
        <v>7386</v>
      </c>
      <c r="F981">
        <f>VLOOKUP(A981,CATMUN!$B$2:$G$1123,6,0)</f>
        <v>15</v>
      </c>
    </row>
    <row r="982" spans="1:6" x14ac:dyDescent="0.2">
      <c r="A982" s="9">
        <v>73275</v>
      </c>
      <c r="B982" s="9" t="s">
        <v>2040</v>
      </c>
      <c r="C982" s="9" t="s">
        <v>2021</v>
      </c>
      <c r="D982" s="265">
        <v>2020</v>
      </c>
      <c r="E982" s="9">
        <v>28615</v>
      </c>
      <c r="F982">
        <f>VLOOKUP(A982,CATMUN!$B$2:$G$1123,6,0)</f>
        <v>14</v>
      </c>
    </row>
    <row r="983" spans="1:6" x14ac:dyDescent="0.2">
      <c r="A983" s="9">
        <v>73283</v>
      </c>
      <c r="B983" s="9" t="s">
        <v>2041</v>
      </c>
      <c r="C983" s="9" t="s">
        <v>2021</v>
      </c>
      <c r="D983" s="265">
        <v>2020</v>
      </c>
      <c r="E983" s="9">
        <v>31191</v>
      </c>
      <c r="F983">
        <f>VLOOKUP(A983,CATMUN!$B$2:$G$1123,6,0)</f>
        <v>14</v>
      </c>
    </row>
    <row r="984" spans="1:6" x14ac:dyDescent="0.2">
      <c r="A984" s="9">
        <v>73319</v>
      </c>
      <c r="B984" s="9" t="s">
        <v>2042</v>
      </c>
      <c r="C984" s="9" t="s">
        <v>2021</v>
      </c>
      <c r="D984" s="265">
        <v>2020</v>
      </c>
      <c r="E984" s="9">
        <v>32772</v>
      </c>
      <c r="F984">
        <f>VLOOKUP(A984,CATMUN!$B$2:$G$1123,6,0)</f>
        <v>14</v>
      </c>
    </row>
    <row r="985" spans="1:6" x14ac:dyDescent="0.2">
      <c r="A985" s="9">
        <v>73347</v>
      </c>
      <c r="B985" s="9" t="s">
        <v>2043</v>
      </c>
      <c r="C985" s="9" t="s">
        <v>2021</v>
      </c>
      <c r="D985" s="265">
        <v>2020</v>
      </c>
      <c r="E985" s="9">
        <v>7213</v>
      </c>
      <c r="F985">
        <f>VLOOKUP(A985,CATMUN!$B$2:$G$1123,6,0)</f>
        <v>15</v>
      </c>
    </row>
    <row r="986" spans="1:6" x14ac:dyDescent="0.2">
      <c r="A986" s="9">
        <v>73349</v>
      </c>
      <c r="B986" s="9" t="s">
        <v>2044</v>
      </c>
      <c r="C986" s="9" t="s">
        <v>2021</v>
      </c>
      <c r="D986" s="265">
        <v>2020</v>
      </c>
      <c r="E986" s="9">
        <v>24542</v>
      </c>
      <c r="F986">
        <f>VLOOKUP(A986,CATMUN!$B$2:$G$1123,6,0)</f>
        <v>14</v>
      </c>
    </row>
    <row r="987" spans="1:6" x14ac:dyDescent="0.2">
      <c r="A987" s="9">
        <v>73352</v>
      </c>
      <c r="B987" s="9" t="s">
        <v>2045</v>
      </c>
      <c r="C987" s="9" t="s">
        <v>2021</v>
      </c>
      <c r="D987" s="265">
        <v>2020</v>
      </c>
      <c r="E987" s="9">
        <v>11893</v>
      </c>
      <c r="F987">
        <f>VLOOKUP(A987,CATMUN!$B$2:$G$1123,6,0)</f>
        <v>14</v>
      </c>
    </row>
    <row r="988" spans="1:6" x14ac:dyDescent="0.2">
      <c r="A988" s="9">
        <v>73408</v>
      </c>
      <c r="B988" s="9" t="s">
        <v>2046</v>
      </c>
      <c r="C988" s="9" t="s">
        <v>2021</v>
      </c>
      <c r="D988" s="265">
        <v>2020</v>
      </c>
      <c r="E988" s="9">
        <v>18617</v>
      </c>
      <c r="F988">
        <f>VLOOKUP(A988,CATMUN!$B$2:$G$1123,6,0)</f>
        <v>14</v>
      </c>
    </row>
    <row r="989" spans="1:6" x14ac:dyDescent="0.2">
      <c r="A989" s="9">
        <v>73411</v>
      </c>
      <c r="B989" s="9" t="s">
        <v>2047</v>
      </c>
      <c r="C989" s="9" t="s">
        <v>2021</v>
      </c>
      <c r="D989" s="265">
        <v>2020</v>
      </c>
      <c r="E989" s="9">
        <v>36231</v>
      </c>
      <c r="F989">
        <f>VLOOKUP(A989,CATMUN!$B$2:$G$1123,6,0)</f>
        <v>14</v>
      </c>
    </row>
    <row r="990" spans="1:6" x14ac:dyDescent="0.2">
      <c r="A990" s="9">
        <v>73443</v>
      </c>
      <c r="B990" s="9" t="s">
        <v>2048</v>
      </c>
      <c r="C990" s="9" t="s">
        <v>2021</v>
      </c>
      <c r="D990" s="265">
        <v>2020</v>
      </c>
      <c r="E990" s="9">
        <v>38333</v>
      </c>
      <c r="F990">
        <f>VLOOKUP(A990,CATMUN!$B$2:$G$1123,6,0)</f>
        <v>14</v>
      </c>
    </row>
    <row r="991" spans="1:6" x14ac:dyDescent="0.2">
      <c r="A991" s="9">
        <v>73449</v>
      </c>
      <c r="B991" s="9" t="s">
        <v>2049</v>
      </c>
      <c r="C991" s="9" t="s">
        <v>2021</v>
      </c>
      <c r="D991" s="265">
        <v>2020</v>
      </c>
      <c r="E991" s="9">
        <v>37682</v>
      </c>
      <c r="F991">
        <f>VLOOKUP(A991,CATMUN!$B$2:$G$1123,6,0)</f>
        <v>6</v>
      </c>
    </row>
    <row r="992" spans="1:6" x14ac:dyDescent="0.2">
      <c r="A992" s="9">
        <v>73461</v>
      </c>
      <c r="B992" s="9" t="s">
        <v>2050</v>
      </c>
      <c r="C992" s="9" t="s">
        <v>2021</v>
      </c>
      <c r="D992" s="265">
        <v>2020</v>
      </c>
      <c r="E992" s="9">
        <v>4143</v>
      </c>
      <c r="F992">
        <f>VLOOKUP(A992,CATMUN!$B$2:$G$1123,6,0)</f>
        <v>15</v>
      </c>
    </row>
    <row r="993" spans="1:6" x14ac:dyDescent="0.2">
      <c r="A993" s="9">
        <v>73483</v>
      </c>
      <c r="B993" s="9" t="s">
        <v>2051</v>
      </c>
      <c r="C993" s="9" t="s">
        <v>2021</v>
      </c>
      <c r="D993" s="265">
        <v>2020</v>
      </c>
      <c r="E993" s="9">
        <v>14672</v>
      </c>
      <c r="F993">
        <f>VLOOKUP(A993,CATMUN!$B$2:$G$1123,6,0)</f>
        <v>15</v>
      </c>
    </row>
    <row r="994" spans="1:6" x14ac:dyDescent="0.2">
      <c r="A994" s="9">
        <v>73504</v>
      </c>
      <c r="B994" s="9" t="s">
        <v>2052</v>
      </c>
      <c r="C994" s="9" t="s">
        <v>2021</v>
      </c>
      <c r="D994" s="265">
        <v>2020</v>
      </c>
      <c r="E994" s="9">
        <v>34320</v>
      </c>
      <c r="F994">
        <f>VLOOKUP(A994,CATMUN!$B$2:$G$1123,6,0)</f>
        <v>15</v>
      </c>
    </row>
    <row r="995" spans="1:6" x14ac:dyDescent="0.2">
      <c r="A995" s="9">
        <v>73520</v>
      </c>
      <c r="B995" s="9" t="s">
        <v>2053</v>
      </c>
      <c r="C995" s="9" t="s">
        <v>2021</v>
      </c>
      <c r="D995" s="265">
        <v>2020</v>
      </c>
      <c r="E995" s="9">
        <v>9814</v>
      </c>
      <c r="F995">
        <f>VLOOKUP(A995,CATMUN!$B$2:$G$1123,6,0)</f>
        <v>14</v>
      </c>
    </row>
    <row r="996" spans="1:6" x14ac:dyDescent="0.2">
      <c r="A996" s="9">
        <v>73547</v>
      </c>
      <c r="B996" s="9" t="s">
        <v>2054</v>
      </c>
      <c r="C996" s="9" t="s">
        <v>2021</v>
      </c>
      <c r="D996" s="265">
        <v>2020</v>
      </c>
      <c r="E996" s="9">
        <v>6761</v>
      </c>
      <c r="F996">
        <f>VLOOKUP(A996,CATMUN!$B$2:$G$1123,6,0)</f>
        <v>15</v>
      </c>
    </row>
    <row r="997" spans="1:6" x14ac:dyDescent="0.2">
      <c r="A997" s="9">
        <v>73555</v>
      </c>
      <c r="B997" s="9" t="s">
        <v>2055</v>
      </c>
      <c r="C997" s="9" t="s">
        <v>2021</v>
      </c>
      <c r="D997" s="265">
        <v>2020</v>
      </c>
      <c r="E997" s="9">
        <v>25799</v>
      </c>
      <c r="F997">
        <f>VLOOKUP(A997,CATMUN!$B$2:$G$1123,6,0)</f>
        <v>15</v>
      </c>
    </row>
    <row r="998" spans="1:6" x14ac:dyDescent="0.2">
      <c r="A998" s="9">
        <v>73563</v>
      </c>
      <c r="B998" s="9" t="s">
        <v>2056</v>
      </c>
      <c r="C998" s="9" t="s">
        <v>2021</v>
      </c>
      <c r="D998" s="265">
        <v>2020</v>
      </c>
      <c r="E998" s="9">
        <v>8415</v>
      </c>
      <c r="F998">
        <f>VLOOKUP(A998,CATMUN!$B$2:$G$1123,6,0)</f>
        <v>15</v>
      </c>
    </row>
    <row r="999" spans="1:6" x14ac:dyDescent="0.2">
      <c r="A999" s="9">
        <v>73585</v>
      </c>
      <c r="B999" s="9" t="s">
        <v>2057</v>
      </c>
      <c r="C999" s="9" t="s">
        <v>2021</v>
      </c>
      <c r="D999" s="265">
        <v>2020</v>
      </c>
      <c r="E999" s="9">
        <v>23538</v>
      </c>
      <c r="F999">
        <f>VLOOKUP(A999,CATMUN!$B$2:$G$1123,6,0)</f>
        <v>14</v>
      </c>
    </row>
    <row r="1000" spans="1:6" x14ac:dyDescent="0.2">
      <c r="A1000" s="9">
        <v>73616</v>
      </c>
      <c r="B1000" s="9" t="s">
        <v>2058</v>
      </c>
      <c r="C1000" s="9" t="s">
        <v>2021</v>
      </c>
      <c r="D1000" s="265">
        <v>2020</v>
      </c>
      <c r="E1000" s="9">
        <v>22617</v>
      </c>
      <c r="F1000">
        <f>VLOOKUP(A1000,CATMUN!$B$2:$G$1123,6,0)</f>
        <v>15</v>
      </c>
    </row>
    <row r="1001" spans="1:6" x14ac:dyDescent="0.2">
      <c r="A1001" s="9">
        <v>73622</v>
      </c>
      <c r="B1001" s="9" t="s">
        <v>2059</v>
      </c>
      <c r="C1001" s="9" t="s">
        <v>2021</v>
      </c>
      <c r="D1001" s="265">
        <v>2020</v>
      </c>
      <c r="E1001" s="9">
        <v>5479</v>
      </c>
      <c r="F1001">
        <f>VLOOKUP(A1001,CATMUN!$B$2:$G$1123,6,0)</f>
        <v>15</v>
      </c>
    </row>
    <row r="1002" spans="1:6" x14ac:dyDescent="0.2">
      <c r="A1002" s="9">
        <v>73624</v>
      </c>
      <c r="B1002" s="9" t="s">
        <v>2060</v>
      </c>
      <c r="C1002" s="9" t="s">
        <v>2021</v>
      </c>
      <c r="D1002" s="265">
        <v>2020</v>
      </c>
      <c r="E1002" s="9">
        <v>21491</v>
      </c>
      <c r="F1002">
        <f>VLOOKUP(A1002,CATMUN!$B$2:$G$1123,6,0)</f>
        <v>15</v>
      </c>
    </row>
    <row r="1003" spans="1:6" x14ac:dyDescent="0.2">
      <c r="A1003" s="9">
        <v>73671</v>
      </c>
      <c r="B1003" s="9" t="s">
        <v>2061</v>
      </c>
      <c r="C1003" s="9" t="s">
        <v>2021</v>
      </c>
      <c r="D1003" s="265">
        <v>2020</v>
      </c>
      <c r="E1003" s="9">
        <v>14473</v>
      </c>
      <c r="F1003">
        <f>VLOOKUP(A1003,CATMUN!$B$2:$G$1123,6,0)</f>
        <v>14</v>
      </c>
    </row>
    <row r="1004" spans="1:6" x14ac:dyDescent="0.2">
      <c r="A1004" s="9">
        <v>73675</v>
      </c>
      <c r="B1004" s="9" t="s">
        <v>2062</v>
      </c>
      <c r="C1004" s="9" t="s">
        <v>2021</v>
      </c>
      <c r="D1004" s="265">
        <v>2020</v>
      </c>
      <c r="E1004" s="9">
        <v>12570</v>
      </c>
      <c r="F1004">
        <f>VLOOKUP(A1004,CATMUN!$B$2:$G$1123,6,0)</f>
        <v>15</v>
      </c>
    </row>
    <row r="1005" spans="1:6" x14ac:dyDescent="0.2">
      <c r="A1005" s="9">
        <v>73678</v>
      </c>
      <c r="B1005" s="9" t="s">
        <v>2063</v>
      </c>
      <c r="C1005" s="9" t="s">
        <v>2021</v>
      </c>
      <c r="D1005" s="265">
        <v>2020</v>
      </c>
      <c r="E1005" s="9">
        <v>13451</v>
      </c>
      <c r="F1005">
        <f>VLOOKUP(A1005,CATMUN!$B$2:$G$1123,6,0)</f>
        <v>15</v>
      </c>
    </row>
    <row r="1006" spans="1:6" x14ac:dyDescent="0.2">
      <c r="A1006" s="9">
        <v>73686</v>
      </c>
      <c r="B1006" s="9" t="s">
        <v>2064</v>
      </c>
      <c r="C1006" s="9" t="s">
        <v>2021</v>
      </c>
      <c r="D1006" s="265">
        <v>2020</v>
      </c>
      <c r="E1006" s="9">
        <v>5673</v>
      </c>
      <c r="F1006">
        <f>VLOOKUP(A1006,CATMUN!$B$2:$G$1123,6,0)</f>
        <v>15</v>
      </c>
    </row>
    <row r="1007" spans="1:6" x14ac:dyDescent="0.2">
      <c r="A1007" s="9">
        <v>73686</v>
      </c>
      <c r="B1007" s="9" t="s">
        <v>2064</v>
      </c>
      <c r="C1007" s="9" t="s">
        <v>2021</v>
      </c>
      <c r="D1007" s="265">
        <v>2020</v>
      </c>
      <c r="E1007" s="9">
        <v>5673</v>
      </c>
      <c r="F1007">
        <f>VLOOKUP(A1007,CATMUN!$B$2:$G$1123,6,0)</f>
        <v>15</v>
      </c>
    </row>
    <row r="1008" spans="1:6" x14ac:dyDescent="0.2">
      <c r="A1008" s="9">
        <v>73770</v>
      </c>
      <c r="B1008" s="9" t="s">
        <v>1487</v>
      </c>
      <c r="C1008" s="9" t="s">
        <v>2021</v>
      </c>
      <c r="D1008" s="265">
        <v>2020</v>
      </c>
      <c r="E1008" s="9">
        <v>3772</v>
      </c>
      <c r="F1008">
        <f>VLOOKUP(A1008,CATMUN!$B$2:$G$1123,6,0)</f>
        <v>15</v>
      </c>
    </row>
    <row r="1009" spans="1:6" x14ac:dyDescent="0.2">
      <c r="A1009" s="9">
        <v>73854</v>
      </c>
      <c r="B1009" s="9" t="s">
        <v>2065</v>
      </c>
      <c r="C1009" s="9" t="s">
        <v>2021</v>
      </c>
      <c r="D1009" s="265">
        <v>2020</v>
      </c>
      <c r="E1009" s="9">
        <v>5360</v>
      </c>
      <c r="F1009">
        <f>VLOOKUP(A1009,CATMUN!$B$2:$G$1123,6,0)</f>
        <v>15</v>
      </c>
    </row>
    <row r="1010" spans="1:6" x14ac:dyDescent="0.2">
      <c r="A1010" s="9">
        <v>73861</v>
      </c>
      <c r="B1010" s="9" t="s">
        <v>2066</v>
      </c>
      <c r="C1010" s="9" t="s">
        <v>2021</v>
      </c>
      <c r="D1010" s="265">
        <v>2020</v>
      </c>
      <c r="E1010" s="9">
        <v>12723</v>
      </c>
      <c r="F1010">
        <f>VLOOKUP(A1010,CATMUN!$B$2:$G$1123,6,0)</f>
        <v>14</v>
      </c>
    </row>
    <row r="1011" spans="1:6" x14ac:dyDescent="0.2">
      <c r="A1011" s="9">
        <v>73870</v>
      </c>
      <c r="B1011" s="9" t="s">
        <v>2067</v>
      </c>
      <c r="C1011" s="9" t="s">
        <v>2021</v>
      </c>
      <c r="D1011" s="265">
        <v>2020</v>
      </c>
      <c r="E1011" s="9">
        <v>9186</v>
      </c>
      <c r="F1011">
        <f>VLOOKUP(A1011,CATMUN!$B$2:$G$1123,6,0)</f>
        <v>15</v>
      </c>
    </row>
    <row r="1012" spans="1:6" x14ac:dyDescent="0.2">
      <c r="A1012" s="9">
        <v>73873</v>
      </c>
      <c r="B1012" s="9" t="s">
        <v>2068</v>
      </c>
      <c r="C1012" s="9" t="s">
        <v>2021</v>
      </c>
      <c r="D1012" s="265">
        <v>2020</v>
      </c>
      <c r="E1012" s="9">
        <v>4960</v>
      </c>
      <c r="F1012">
        <f>VLOOKUP(A1012,CATMUN!$B$2:$G$1123,6,0)</f>
        <v>15</v>
      </c>
    </row>
    <row r="1013" spans="1:6" x14ac:dyDescent="0.2">
      <c r="A1013" s="9">
        <v>76001</v>
      </c>
      <c r="B1013" s="9" t="s">
        <v>2310</v>
      </c>
      <c r="C1013" s="9" t="s">
        <v>2069</v>
      </c>
      <c r="D1013" s="265">
        <v>2020</v>
      </c>
      <c r="E1013" s="276">
        <v>2252616</v>
      </c>
      <c r="F1013" t="str">
        <f>VLOOKUP(A1013,CATMUN!$B$2:$G$1123,6,0)</f>
        <v>01</v>
      </c>
    </row>
    <row r="1014" spans="1:6" x14ac:dyDescent="0.2">
      <c r="A1014" s="9">
        <v>76020</v>
      </c>
      <c r="B1014" s="9" t="s">
        <v>2070</v>
      </c>
      <c r="C1014" s="9" t="s">
        <v>2069</v>
      </c>
      <c r="D1014" s="265">
        <v>2020</v>
      </c>
      <c r="E1014" s="9">
        <v>14295</v>
      </c>
      <c r="F1014">
        <f>VLOOKUP(A1014,CATMUN!$B$2:$G$1123,6,0)</f>
        <v>14</v>
      </c>
    </row>
    <row r="1015" spans="1:6" x14ac:dyDescent="0.2">
      <c r="A1015" s="9">
        <v>76020</v>
      </c>
      <c r="B1015" s="9" t="s">
        <v>2070</v>
      </c>
      <c r="C1015" s="9" t="s">
        <v>2069</v>
      </c>
      <c r="D1015" s="265">
        <v>2020</v>
      </c>
      <c r="E1015" s="9">
        <v>14295</v>
      </c>
      <c r="F1015">
        <f>VLOOKUP(A1015,CATMUN!$B$2:$G$1123,6,0)</f>
        <v>14</v>
      </c>
    </row>
    <row r="1016" spans="1:6" x14ac:dyDescent="0.2">
      <c r="A1016" s="9">
        <v>76036</v>
      </c>
      <c r="B1016" s="9" t="s">
        <v>2071</v>
      </c>
      <c r="C1016" s="9" t="s">
        <v>2069</v>
      </c>
      <c r="D1016" s="265">
        <v>2020</v>
      </c>
      <c r="E1016" s="9">
        <v>22594</v>
      </c>
      <c r="F1016">
        <f>VLOOKUP(A1016,CATMUN!$B$2:$G$1123,6,0)</f>
        <v>14</v>
      </c>
    </row>
    <row r="1017" spans="1:6" x14ac:dyDescent="0.2">
      <c r="A1017" s="9">
        <v>76041</v>
      </c>
      <c r="B1017" s="9" t="s">
        <v>2072</v>
      </c>
      <c r="C1017" s="9" t="s">
        <v>2069</v>
      </c>
      <c r="D1017" s="265">
        <v>2020</v>
      </c>
      <c r="E1017" s="9">
        <v>17316</v>
      </c>
      <c r="F1017">
        <f>VLOOKUP(A1017,CATMUN!$B$2:$G$1123,6,0)</f>
        <v>14</v>
      </c>
    </row>
    <row r="1018" spans="1:6" x14ac:dyDescent="0.2">
      <c r="A1018" s="9">
        <v>76054</v>
      </c>
      <c r="B1018" s="9" t="s">
        <v>1459</v>
      </c>
      <c r="C1018" s="9" t="s">
        <v>2069</v>
      </c>
      <c r="D1018" s="265">
        <v>2020</v>
      </c>
      <c r="E1018" s="9">
        <v>5177</v>
      </c>
      <c r="F1018">
        <f>VLOOKUP(A1018,CATMUN!$B$2:$G$1123,6,0)</f>
        <v>14</v>
      </c>
    </row>
    <row r="1019" spans="1:6" x14ac:dyDescent="0.2">
      <c r="A1019" s="9">
        <v>76100</v>
      </c>
      <c r="B1019" s="9" t="s">
        <v>1242</v>
      </c>
      <c r="C1019" s="9" t="s">
        <v>2069</v>
      </c>
      <c r="D1019" s="265">
        <v>2020</v>
      </c>
      <c r="E1019" s="9">
        <v>15714</v>
      </c>
      <c r="F1019">
        <f>VLOOKUP(A1019,CATMUN!$B$2:$G$1123,6,0)</f>
        <v>15</v>
      </c>
    </row>
    <row r="1020" spans="1:6" x14ac:dyDescent="0.2">
      <c r="A1020" s="9">
        <v>76109</v>
      </c>
      <c r="B1020" s="9" t="s">
        <v>2073</v>
      </c>
      <c r="C1020" s="9" t="s">
        <v>2069</v>
      </c>
      <c r="D1020" s="265">
        <v>2020</v>
      </c>
      <c r="E1020" s="9">
        <v>311827</v>
      </c>
      <c r="F1020">
        <f>VLOOKUP(A1020,CATMUN!$B$2:$G$1123,6,0)</f>
        <v>12</v>
      </c>
    </row>
    <row r="1021" spans="1:6" x14ac:dyDescent="0.2">
      <c r="A1021" s="9">
        <v>76111</v>
      </c>
      <c r="B1021" s="9" t="s">
        <v>2074</v>
      </c>
      <c r="C1021" s="9" t="s">
        <v>2069</v>
      </c>
      <c r="D1021" s="265">
        <v>2020</v>
      </c>
      <c r="E1021" s="9">
        <v>128945</v>
      </c>
      <c r="F1021">
        <f>VLOOKUP(A1021,CATMUN!$B$2:$G$1123,6,0)</f>
        <v>13</v>
      </c>
    </row>
    <row r="1022" spans="1:6" x14ac:dyDescent="0.2">
      <c r="A1022" s="9">
        <v>76113</v>
      </c>
      <c r="B1022" s="9" t="s">
        <v>2075</v>
      </c>
      <c r="C1022" s="9" t="s">
        <v>2069</v>
      </c>
      <c r="D1022" s="265">
        <v>2020</v>
      </c>
      <c r="E1022" s="9">
        <v>24465</v>
      </c>
      <c r="F1022">
        <f>VLOOKUP(A1022,CATMUN!$B$2:$G$1123,6,0)</f>
        <v>15</v>
      </c>
    </row>
    <row r="1023" spans="1:6" x14ac:dyDescent="0.2">
      <c r="A1023" s="9">
        <v>76122</v>
      </c>
      <c r="B1023" s="9" t="s">
        <v>2076</v>
      </c>
      <c r="C1023" s="9" t="s">
        <v>2069</v>
      </c>
      <c r="D1023" s="265">
        <v>2020</v>
      </c>
      <c r="E1023" s="9">
        <v>28521</v>
      </c>
      <c r="F1023">
        <f>VLOOKUP(A1023,CATMUN!$B$2:$G$1123,6,0)</f>
        <v>14</v>
      </c>
    </row>
    <row r="1024" spans="1:6" x14ac:dyDescent="0.2">
      <c r="A1024" s="9">
        <v>76126</v>
      </c>
      <c r="B1024" s="9" t="s">
        <v>2077</v>
      </c>
      <c r="C1024" s="9" t="s">
        <v>2069</v>
      </c>
      <c r="D1024" s="265">
        <v>2020</v>
      </c>
      <c r="E1024" s="9">
        <v>18266</v>
      </c>
      <c r="F1024">
        <f>VLOOKUP(A1024,CATMUN!$B$2:$G$1123,6,0)</f>
        <v>15</v>
      </c>
    </row>
    <row r="1025" spans="1:6" x14ac:dyDescent="0.2">
      <c r="A1025" s="9">
        <v>76130</v>
      </c>
      <c r="B1025" s="9" t="s">
        <v>1222</v>
      </c>
      <c r="C1025" s="9" t="s">
        <v>2069</v>
      </c>
      <c r="D1025" s="265">
        <v>2020</v>
      </c>
      <c r="E1025" s="276">
        <v>94211</v>
      </c>
      <c r="F1025">
        <f>VLOOKUP(A1025,CATMUN!$B$2:$G$1123,6,0)</f>
        <v>2</v>
      </c>
    </row>
    <row r="1026" spans="1:6" x14ac:dyDescent="0.2">
      <c r="A1026" s="9">
        <v>76147</v>
      </c>
      <c r="B1026" s="9" t="s">
        <v>2078</v>
      </c>
      <c r="C1026" s="9" t="s">
        <v>2069</v>
      </c>
      <c r="D1026" s="265">
        <v>2020</v>
      </c>
      <c r="E1026" s="9">
        <v>137302</v>
      </c>
      <c r="F1026">
        <f>VLOOKUP(A1026,CATMUN!$B$2:$G$1123,6,0)</f>
        <v>13</v>
      </c>
    </row>
    <row r="1027" spans="1:6" x14ac:dyDescent="0.2">
      <c r="A1027" s="9">
        <v>76233</v>
      </c>
      <c r="B1027" s="9" t="s">
        <v>2079</v>
      </c>
      <c r="C1027" s="9" t="s">
        <v>2069</v>
      </c>
      <c r="D1027" s="265">
        <v>2020</v>
      </c>
      <c r="E1027" s="9">
        <v>49015</v>
      </c>
      <c r="F1027">
        <f>VLOOKUP(A1027,CATMUN!$B$2:$G$1123,6,0)</f>
        <v>15</v>
      </c>
    </row>
    <row r="1028" spans="1:6" x14ac:dyDescent="0.2">
      <c r="A1028" s="9">
        <v>76243</v>
      </c>
      <c r="B1028" s="9" t="s">
        <v>2080</v>
      </c>
      <c r="C1028" s="9" t="s">
        <v>2069</v>
      </c>
      <c r="D1028" s="265">
        <v>2020</v>
      </c>
      <c r="E1028" s="9">
        <v>8562</v>
      </c>
      <c r="F1028">
        <f>VLOOKUP(A1028,CATMUN!$B$2:$G$1123,6,0)</f>
        <v>15</v>
      </c>
    </row>
    <row r="1029" spans="1:6" x14ac:dyDescent="0.2">
      <c r="A1029" s="9">
        <v>76246</v>
      </c>
      <c r="B1029" s="9" t="s">
        <v>2081</v>
      </c>
      <c r="C1029" s="9" t="s">
        <v>2069</v>
      </c>
      <c r="D1029" s="265">
        <v>2020</v>
      </c>
      <c r="E1029" s="9">
        <v>6506</v>
      </c>
      <c r="F1029">
        <f>VLOOKUP(A1029,CATMUN!$B$2:$G$1123,6,0)</f>
        <v>15</v>
      </c>
    </row>
    <row r="1030" spans="1:6" x14ac:dyDescent="0.2">
      <c r="A1030" s="9">
        <v>76248</v>
      </c>
      <c r="B1030" s="9" t="s">
        <v>2082</v>
      </c>
      <c r="C1030" s="9" t="s">
        <v>2069</v>
      </c>
      <c r="D1030" s="265">
        <v>2020</v>
      </c>
      <c r="E1030" s="9">
        <v>57133</v>
      </c>
      <c r="F1030">
        <f>VLOOKUP(A1030,CATMUN!$B$2:$G$1123,6,0)</f>
        <v>14</v>
      </c>
    </row>
    <row r="1031" spans="1:6" x14ac:dyDescent="0.2">
      <c r="A1031" s="9">
        <v>76250</v>
      </c>
      <c r="B1031" s="9" t="s">
        <v>2083</v>
      </c>
      <c r="C1031" s="9" t="s">
        <v>2069</v>
      </c>
      <c r="D1031" s="265">
        <v>2020</v>
      </c>
      <c r="E1031" s="9">
        <v>8616</v>
      </c>
      <c r="F1031">
        <f>VLOOKUP(A1031,CATMUN!$B$2:$G$1123,6,0)</f>
        <v>15</v>
      </c>
    </row>
    <row r="1032" spans="1:6" x14ac:dyDescent="0.2">
      <c r="A1032" s="9">
        <v>76275</v>
      </c>
      <c r="B1032" s="9" t="s">
        <v>2084</v>
      </c>
      <c r="C1032" s="9" t="s">
        <v>2069</v>
      </c>
      <c r="D1032" s="265">
        <v>2020</v>
      </c>
      <c r="E1032" s="9">
        <v>57961</v>
      </c>
      <c r="F1032">
        <f>VLOOKUP(A1032,CATMUN!$B$2:$G$1123,6,0)</f>
        <v>14</v>
      </c>
    </row>
    <row r="1033" spans="1:6" x14ac:dyDescent="0.2">
      <c r="A1033" s="9">
        <v>76306</v>
      </c>
      <c r="B1033" s="9" t="s">
        <v>2085</v>
      </c>
      <c r="C1033" s="9" t="s">
        <v>2069</v>
      </c>
      <c r="D1033" s="265">
        <v>2020</v>
      </c>
      <c r="E1033" s="9">
        <v>23046</v>
      </c>
      <c r="F1033">
        <f>VLOOKUP(A1033,CATMUN!$B$2:$G$1123,6,0)</f>
        <v>14</v>
      </c>
    </row>
    <row r="1034" spans="1:6" x14ac:dyDescent="0.2">
      <c r="A1034" s="9">
        <v>76318</v>
      </c>
      <c r="B1034" s="9" t="s">
        <v>2086</v>
      </c>
      <c r="C1034" s="9" t="s">
        <v>2069</v>
      </c>
      <c r="D1034" s="265">
        <v>2020</v>
      </c>
      <c r="E1034" s="9">
        <v>33578</v>
      </c>
      <c r="F1034">
        <f>VLOOKUP(A1034,CATMUN!$B$2:$G$1123,6,0)</f>
        <v>14</v>
      </c>
    </row>
    <row r="1035" spans="1:6" x14ac:dyDescent="0.2">
      <c r="A1035" s="9">
        <v>76364</v>
      </c>
      <c r="B1035" s="9" t="s">
        <v>2087</v>
      </c>
      <c r="C1035" s="9" t="s">
        <v>2069</v>
      </c>
      <c r="D1035" s="265">
        <v>2020</v>
      </c>
      <c r="E1035" s="9">
        <v>167147</v>
      </c>
      <c r="F1035">
        <f>VLOOKUP(A1035,CATMUN!$B$2:$G$1123,6,0)</f>
        <v>11</v>
      </c>
    </row>
    <row r="1036" spans="1:6" x14ac:dyDescent="0.2">
      <c r="A1036" s="9">
        <v>76377</v>
      </c>
      <c r="B1036" s="9" t="s">
        <v>2088</v>
      </c>
      <c r="C1036" s="9" t="s">
        <v>2069</v>
      </c>
      <c r="D1036" s="265">
        <v>2020</v>
      </c>
      <c r="E1036" s="9">
        <v>16509</v>
      </c>
      <c r="F1036">
        <f>VLOOKUP(A1036,CATMUN!$B$2:$G$1123,6,0)</f>
        <v>15</v>
      </c>
    </row>
    <row r="1037" spans="1:6" x14ac:dyDescent="0.2">
      <c r="A1037" s="9">
        <v>76400</v>
      </c>
      <c r="B1037" s="9" t="s">
        <v>1828</v>
      </c>
      <c r="C1037" s="9" t="s">
        <v>2069</v>
      </c>
      <c r="D1037" s="265">
        <v>2020</v>
      </c>
      <c r="E1037" s="9">
        <v>34493</v>
      </c>
      <c r="F1037">
        <f>VLOOKUP(A1037,CATMUN!$B$2:$G$1123,6,0)</f>
        <v>14</v>
      </c>
    </row>
    <row r="1038" spans="1:6" x14ac:dyDescent="0.2">
      <c r="A1038" s="9">
        <v>76403</v>
      </c>
      <c r="B1038" s="9" t="s">
        <v>1337</v>
      </c>
      <c r="C1038" s="9" t="s">
        <v>2069</v>
      </c>
      <c r="D1038" s="265">
        <v>2020</v>
      </c>
      <c r="E1038" s="9">
        <v>11867</v>
      </c>
      <c r="F1038">
        <f>VLOOKUP(A1038,CATMUN!$B$2:$G$1123,6,0)</f>
        <v>15</v>
      </c>
    </row>
    <row r="1039" spans="1:6" x14ac:dyDescent="0.2">
      <c r="A1039" s="9">
        <v>76497</v>
      </c>
      <c r="B1039" s="9" t="s">
        <v>2089</v>
      </c>
      <c r="C1039" s="9" t="s">
        <v>2069</v>
      </c>
      <c r="D1039" s="265">
        <v>2020</v>
      </c>
      <c r="E1039" s="9">
        <v>12042</v>
      </c>
      <c r="F1039">
        <f>VLOOKUP(A1039,CATMUN!$B$2:$G$1123,6,0)</f>
        <v>14</v>
      </c>
    </row>
    <row r="1040" spans="1:6" x14ac:dyDescent="0.2">
      <c r="A1040" s="9">
        <v>76520</v>
      </c>
      <c r="B1040" s="9" t="s">
        <v>2090</v>
      </c>
      <c r="C1040" s="9" t="s">
        <v>2069</v>
      </c>
      <c r="D1040" s="265">
        <v>2020</v>
      </c>
      <c r="E1040" s="9">
        <v>354285</v>
      </c>
      <c r="F1040">
        <f>VLOOKUP(A1040,CATMUN!$B$2:$G$1123,6,0)</f>
        <v>11</v>
      </c>
    </row>
    <row r="1041" spans="1:6" x14ac:dyDescent="0.2">
      <c r="A1041" s="9">
        <v>76563</v>
      </c>
      <c r="B1041" s="9" t="s">
        <v>2091</v>
      </c>
      <c r="C1041" s="9" t="s">
        <v>2069</v>
      </c>
      <c r="D1041" s="265">
        <v>2020</v>
      </c>
      <c r="E1041" s="9">
        <v>48165</v>
      </c>
      <c r="F1041">
        <f>VLOOKUP(A1041,CATMUN!$B$2:$G$1123,6,0)</f>
        <v>14</v>
      </c>
    </row>
    <row r="1042" spans="1:6" x14ac:dyDescent="0.2">
      <c r="A1042" s="9">
        <v>76606</v>
      </c>
      <c r="B1042" s="9" t="s">
        <v>1795</v>
      </c>
      <c r="C1042" s="9" t="s">
        <v>2069</v>
      </c>
      <c r="D1042" s="265">
        <v>2020</v>
      </c>
      <c r="E1042" s="9">
        <v>15304</v>
      </c>
      <c r="F1042">
        <f>VLOOKUP(A1042,CATMUN!$B$2:$G$1123,6,0)</f>
        <v>14</v>
      </c>
    </row>
    <row r="1043" spans="1:6" x14ac:dyDescent="0.2">
      <c r="A1043" s="9">
        <v>76616</v>
      </c>
      <c r="B1043" s="9" t="s">
        <v>2092</v>
      </c>
      <c r="C1043" s="9" t="s">
        <v>2069</v>
      </c>
      <c r="D1043" s="265">
        <v>2020</v>
      </c>
      <c r="E1043" s="9">
        <v>15463</v>
      </c>
      <c r="F1043">
        <f>VLOOKUP(A1043,CATMUN!$B$2:$G$1123,6,0)</f>
        <v>15</v>
      </c>
    </row>
    <row r="1044" spans="1:6" x14ac:dyDescent="0.2">
      <c r="A1044" s="9">
        <v>76622</v>
      </c>
      <c r="B1044" s="9" t="s">
        <v>2093</v>
      </c>
      <c r="C1044" s="9" t="s">
        <v>2069</v>
      </c>
      <c r="D1044" s="265">
        <v>2020</v>
      </c>
      <c r="E1044" s="9">
        <v>36786</v>
      </c>
      <c r="F1044">
        <f>VLOOKUP(A1044,CATMUN!$B$2:$G$1123,6,0)</f>
        <v>14</v>
      </c>
    </row>
    <row r="1045" spans="1:6" x14ac:dyDescent="0.2">
      <c r="A1045" s="9">
        <v>76670</v>
      </c>
      <c r="B1045" s="9" t="s">
        <v>2017</v>
      </c>
      <c r="C1045" s="9" t="s">
        <v>2069</v>
      </c>
      <c r="D1045" s="265">
        <v>2020</v>
      </c>
      <c r="E1045" s="9">
        <v>17201</v>
      </c>
      <c r="F1045">
        <f>VLOOKUP(A1045,CATMUN!$B$2:$G$1123,6,0)</f>
        <v>14</v>
      </c>
    </row>
    <row r="1046" spans="1:6" x14ac:dyDescent="0.2">
      <c r="A1046" s="9">
        <v>76736</v>
      </c>
      <c r="B1046" s="9" t="s">
        <v>2094</v>
      </c>
      <c r="C1046" s="9" t="s">
        <v>2069</v>
      </c>
      <c r="D1046" s="265">
        <v>2020</v>
      </c>
      <c r="E1046" s="9">
        <v>41153</v>
      </c>
      <c r="F1046">
        <f>VLOOKUP(A1046,CATMUN!$B$2:$G$1123,6,0)</f>
        <v>14</v>
      </c>
    </row>
    <row r="1047" spans="1:6" x14ac:dyDescent="0.2">
      <c r="A1047" s="9">
        <v>76823</v>
      </c>
      <c r="B1047" s="9" t="s">
        <v>2095</v>
      </c>
      <c r="C1047" s="9" t="s">
        <v>2069</v>
      </c>
      <c r="D1047" s="265">
        <v>2020</v>
      </c>
      <c r="E1047" s="9">
        <v>14389</v>
      </c>
      <c r="F1047">
        <f>VLOOKUP(A1047,CATMUN!$B$2:$G$1123,6,0)</f>
        <v>14</v>
      </c>
    </row>
    <row r="1048" spans="1:6" x14ac:dyDescent="0.2">
      <c r="A1048" s="9">
        <v>76828</v>
      </c>
      <c r="B1048" s="9" t="s">
        <v>2096</v>
      </c>
      <c r="C1048" s="9" t="s">
        <v>2069</v>
      </c>
      <c r="D1048" s="265">
        <v>2020</v>
      </c>
      <c r="E1048" s="9">
        <v>18982</v>
      </c>
      <c r="F1048">
        <f>VLOOKUP(A1048,CATMUN!$B$2:$G$1123,6,0)</f>
        <v>14</v>
      </c>
    </row>
    <row r="1049" spans="1:6" x14ac:dyDescent="0.2">
      <c r="A1049" s="9">
        <v>76834</v>
      </c>
      <c r="B1049" s="9" t="s">
        <v>2097</v>
      </c>
      <c r="C1049" s="9" t="s">
        <v>2069</v>
      </c>
      <c r="D1049" s="265">
        <v>2020</v>
      </c>
      <c r="E1049" s="9">
        <v>218812</v>
      </c>
      <c r="F1049">
        <f>VLOOKUP(A1049,CATMUN!$B$2:$G$1123,6,0)</f>
        <v>12</v>
      </c>
    </row>
    <row r="1050" spans="1:6" x14ac:dyDescent="0.2">
      <c r="A1050" s="9">
        <v>76845</v>
      </c>
      <c r="B1050" s="9" t="s">
        <v>2098</v>
      </c>
      <c r="C1050" s="9" t="s">
        <v>2069</v>
      </c>
      <c r="D1050" s="265">
        <v>2020</v>
      </c>
      <c r="E1050" s="9">
        <v>5381</v>
      </c>
      <c r="F1050">
        <f>VLOOKUP(A1050,CATMUN!$B$2:$G$1123,6,0)</f>
        <v>14</v>
      </c>
    </row>
    <row r="1051" spans="1:6" x14ac:dyDescent="0.2">
      <c r="A1051" s="9">
        <v>76863</v>
      </c>
      <c r="B1051" s="9" t="s">
        <v>2099</v>
      </c>
      <c r="C1051" s="9" t="s">
        <v>2069</v>
      </c>
      <c r="D1051" s="265">
        <v>2020</v>
      </c>
      <c r="E1051" s="9">
        <v>6950</v>
      </c>
      <c r="F1051">
        <f>VLOOKUP(A1051,CATMUN!$B$2:$G$1123,6,0)</f>
        <v>15</v>
      </c>
    </row>
    <row r="1052" spans="1:6" x14ac:dyDescent="0.2">
      <c r="A1052" s="9">
        <v>76869</v>
      </c>
      <c r="B1052" s="9" t="s">
        <v>2100</v>
      </c>
      <c r="C1052" s="9" t="s">
        <v>2069</v>
      </c>
      <c r="D1052" s="265">
        <v>2020</v>
      </c>
      <c r="E1052" s="9">
        <v>12884</v>
      </c>
      <c r="F1052">
        <f>VLOOKUP(A1052,CATMUN!$B$2:$G$1123,6,0)</f>
        <v>14</v>
      </c>
    </row>
    <row r="1053" spans="1:6" x14ac:dyDescent="0.2">
      <c r="A1053" s="9">
        <v>76890</v>
      </c>
      <c r="B1053" s="9" t="s">
        <v>2101</v>
      </c>
      <c r="C1053" s="9" t="s">
        <v>2069</v>
      </c>
      <c r="D1053" s="265">
        <v>2020</v>
      </c>
      <c r="E1053" s="9">
        <v>16197</v>
      </c>
      <c r="F1053">
        <f>VLOOKUP(A1053,CATMUN!$B$2:$G$1123,6,0)</f>
        <v>15</v>
      </c>
    </row>
    <row r="1054" spans="1:6" x14ac:dyDescent="0.2">
      <c r="A1054" s="9">
        <v>76892</v>
      </c>
      <c r="B1054" s="9" t="s">
        <v>2102</v>
      </c>
      <c r="C1054" s="9" t="s">
        <v>2069</v>
      </c>
      <c r="D1054" s="265">
        <v>2020</v>
      </c>
      <c r="E1054" s="9">
        <v>110069</v>
      </c>
      <c r="F1054">
        <f>VLOOKUP(A1054,CATMUN!$B$2:$G$1123,6,0)</f>
        <v>11</v>
      </c>
    </row>
    <row r="1055" spans="1:6" x14ac:dyDescent="0.2">
      <c r="A1055" s="9">
        <v>76895</v>
      </c>
      <c r="B1055" s="9" t="s">
        <v>2103</v>
      </c>
      <c r="C1055" s="9" t="s">
        <v>2069</v>
      </c>
      <c r="D1055" s="265">
        <v>2020</v>
      </c>
      <c r="E1055" s="9">
        <v>42407</v>
      </c>
      <c r="F1055">
        <f>VLOOKUP(A1055,CATMUN!$B$2:$G$1123,6,0)</f>
        <v>14</v>
      </c>
    </row>
    <row r="1056" spans="1:6" x14ac:dyDescent="0.2">
      <c r="A1056" s="9">
        <v>81001</v>
      </c>
      <c r="B1056" s="9" t="s">
        <v>2104</v>
      </c>
      <c r="C1056" s="9" t="s">
        <v>2104</v>
      </c>
      <c r="D1056" s="265">
        <v>2020</v>
      </c>
      <c r="E1056" s="9">
        <v>96814</v>
      </c>
      <c r="F1056">
        <f>VLOOKUP(A1056,CATMUN!$B$2:$G$1123,6,0)</f>
        <v>13</v>
      </c>
    </row>
    <row r="1057" spans="1:6" x14ac:dyDescent="0.2">
      <c r="A1057" s="9">
        <v>81065</v>
      </c>
      <c r="B1057" s="9" t="s">
        <v>2105</v>
      </c>
      <c r="C1057" s="9" t="s">
        <v>2104</v>
      </c>
      <c r="D1057" s="265">
        <v>2020</v>
      </c>
      <c r="E1057" s="9">
        <v>56209</v>
      </c>
      <c r="F1057">
        <f>VLOOKUP(A1057,CATMUN!$B$2:$G$1123,6,0)</f>
        <v>15</v>
      </c>
    </row>
    <row r="1058" spans="1:6" x14ac:dyDescent="0.2">
      <c r="A1058" s="9">
        <v>81220</v>
      </c>
      <c r="B1058" s="9" t="s">
        <v>2106</v>
      </c>
      <c r="C1058" s="9" t="s">
        <v>2104</v>
      </c>
      <c r="D1058" s="265">
        <v>2020</v>
      </c>
      <c r="E1058" s="9">
        <v>4143</v>
      </c>
      <c r="F1058">
        <f>VLOOKUP(A1058,CATMUN!$B$2:$G$1123,6,0)</f>
        <v>15</v>
      </c>
    </row>
    <row r="1059" spans="1:6" x14ac:dyDescent="0.2">
      <c r="A1059" s="9">
        <v>81300</v>
      </c>
      <c r="B1059" s="9" t="s">
        <v>2107</v>
      </c>
      <c r="C1059" s="9" t="s">
        <v>2104</v>
      </c>
      <c r="D1059" s="265">
        <v>2020</v>
      </c>
      <c r="E1059" s="9">
        <v>20148</v>
      </c>
      <c r="F1059">
        <f>VLOOKUP(A1059,CATMUN!$B$2:$G$1123,6,0)</f>
        <v>15</v>
      </c>
    </row>
    <row r="1060" spans="1:6" x14ac:dyDescent="0.2">
      <c r="A1060" s="9">
        <v>81591</v>
      </c>
      <c r="B1060" s="9" t="s">
        <v>2108</v>
      </c>
      <c r="C1060" s="9" t="s">
        <v>2104</v>
      </c>
      <c r="D1060" s="265">
        <v>2020</v>
      </c>
      <c r="E1060" s="9">
        <v>4919</v>
      </c>
      <c r="F1060">
        <f>VLOOKUP(A1060,CATMUN!$B$2:$G$1123,6,0)</f>
        <v>15</v>
      </c>
    </row>
    <row r="1061" spans="1:6" x14ac:dyDescent="0.2">
      <c r="A1061" s="9">
        <v>81736</v>
      </c>
      <c r="B1061" s="9" t="s">
        <v>2109</v>
      </c>
      <c r="C1061" s="9" t="s">
        <v>2104</v>
      </c>
      <c r="D1061" s="265">
        <v>2020</v>
      </c>
      <c r="E1061" s="9">
        <v>63004</v>
      </c>
      <c r="F1061">
        <f>VLOOKUP(A1061,CATMUN!$B$2:$G$1123,6,0)</f>
        <v>14</v>
      </c>
    </row>
    <row r="1062" spans="1:6" x14ac:dyDescent="0.2">
      <c r="A1062" s="9">
        <v>81794</v>
      </c>
      <c r="B1062" s="9" t="s">
        <v>2110</v>
      </c>
      <c r="C1062" s="9" t="s">
        <v>2104</v>
      </c>
      <c r="D1062" s="265">
        <v>2020</v>
      </c>
      <c r="E1062" s="9">
        <v>48969</v>
      </c>
      <c r="F1062">
        <f>VLOOKUP(A1062,CATMUN!$B$2:$G$1123,6,0)</f>
        <v>15</v>
      </c>
    </row>
    <row r="1063" spans="1:6" x14ac:dyDescent="0.2">
      <c r="A1063" s="9">
        <v>85001</v>
      </c>
      <c r="B1063" s="9" t="s">
        <v>2112</v>
      </c>
      <c r="C1063" s="9" t="s">
        <v>2111</v>
      </c>
      <c r="D1063" s="265">
        <v>2020</v>
      </c>
      <c r="E1063" s="9">
        <v>177688</v>
      </c>
      <c r="F1063">
        <f>VLOOKUP(A1063,CATMUN!$B$2:$G$1123,6,0)</f>
        <v>13</v>
      </c>
    </row>
    <row r="1064" spans="1:6" x14ac:dyDescent="0.2">
      <c r="A1064" s="9">
        <v>85010</v>
      </c>
      <c r="B1064" s="9" t="s">
        <v>2113</v>
      </c>
      <c r="C1064" s="9" t="s">
        <v>2111</v>
      </c>
      <c r="D1064" s="265">
        <v>2020</v>
      </c>
      <c r="E1064" s="9">
        <v>38010</v>
      </c>
      <c r="F1064">
        <f>VLOOKUP(A1064,CATMUN!$B$2:$G$1123,6,0)</f>
        <v>14</v>
      </c>
    </row>
    <row r="1065" spans="1:6" x14ac:dyDescent="0.2">
      <c r="A1065" s="9">
        <v>85015</v>
      </c>
      <c r="B1065" s="9" t="s">
        <v>2114</v>
      </c>
      <c r="C1065" s="9" t="s">
        <v>2111</v>
      </c>
      <c r="D1065" s="265">
        <v>2020</v>
      </c>
      <c r="E1065" s="9">
        <v>2634</v>
      </c>
      <c r="F1065">
        <f>VLOOKUP(A1065,CATMUN!$B$2:$G$1123,6,0)</f>
        <v>15</v>
      </c>
    </row>
    <row r="1066" spans="1:6" x14ac:dyDescent="0.2">
      <c r="A1066" s="9">
        <v>85125</v>
      </c>
      <c r="B1066" s="9" t="s">
        <v>2115</v>
      </c>
      <c r="C1066" s="9" t="s">
        <v>2111</v>
      </c>
      <c r="D1066" s="265">
        <v>2020</v>
      </c>
      <c r="E1066" s="9">
        <v>12108</v>
      </c>
      <c r="F1066">
        <f>VLOOKUP(A1066,CATMUN!$B$2:$G$1123,6,0)</f>
        <v>15</v>
      </c>
    </row>
    <row r="1067" spans="1:6" x14ac:dyDescent="0.2">
      <c r="A1067" s="9">
        <v>85136</v>
      </c>
      <c r="B1067" s="9" t="s">
        <v>2116</v>
      </c>
      <c r="C1067" s="9" t="s">
        <v>2111</v>
      </c>
      <c r="D1067" s="265">
        <v>2020</v>
      </c>
      <c r="E1067" s="9">
        <v>1369</v>
      </c>
      <c r="F1067">
        <f>VLOOKUP(A1067,CATMUN!$B$2:$G$1123,6,0)</f>
        <v>15</v>
      </c>
    </row>
    <row r="1068" spans="1:6" x14ac:dyDescent="0.2">
      <c r="A1068" s="9">
        <v>85139</v>
      </c>
      <c r="B1068" s="9" t="s">
        <v>2117</v>
      </c>
      <c r="C1068" s="9" t="s">
        <v>2111</v>
      </c>
      <c r="D1068" s="265">
        <v>2020</v>
      </c>
      <c r="E1068" s="9">
        <v>17463</v>
      </c>
      <c r="F1068">
        <f>VLOOKUP(A1068,CATMUN!$B$2:$G$1123,6,0)</f>
        <v>15</v>
      </c>
    </row>
    <row r="1069" spans="1:6" x14ac:dyDescent="0.2">
      <c r="A1069" s="9">
        <v>85162</v>
      </c>
      <c r="B1069" s="9" t="s">
        <v>2118</v>
      </c>
      <c r="C1069" s="9" t="s">
        <v>2111</v>
      </c>
      <c r="D1069" s="265">
        <v>2020</v>
      </c>
      <c r="E1069" s="9">
        <v>18009</v>
      </c>
      <c r="F1069">
        <f>VLOOKUP(A1069,CATMUN!$B$2:$G$1123,6,0)</f>
        <v>15</v>
      </c>
    </row>
    <row r="1070" spans="1:6" x14ac:dyDescent="0.2">
      <c r="A1070" s="9">
        <v>85225</v>
      </c>
      <c r="B1070" s="9" t="s">
        <v>2119</v>
      </c>
      <c r="C1070" s="9" t="s">
        <v>2111</v>
      </c>
      <c r="D1070" s="265">
        <v>2020</v>
      </c>
      <c r="E1070" s="9">
        <v>8713</v>
      </c>
      <c r="F1070">
        <f>VLOOKUP(A1070,CATMUN!$B$2:$G$1123,6,0)</f>
        <v>15</v>
      </c>
    </row>
    <row r="1071" spans="1:6" x14ac:dyDescent="0.2">
      <c r="A1071" s="9">
        <v>85230</v>
      </c>
      <c r="B1071" s="9" t="s">
        <v>2120</v>
      </c>
      <c r="C1071" s="9" t="s">
        <v>2111</v>
      </c>
      <c r="D1071" s="265">
        <v>2020</v>
      </c>
      <c r="E1071" s="9">
        <v>12652</v>
      </c>
      <c r="F1071">
        <f>VLOOKUP(A1071,CATMUN!$B$2:$G$1123,6,0)</f>
        <v>15</v>
      </c>
    </row>
    <row r="1072" spans="1:6" x14ac:dyDescent="0.2">
      <c r="A1072" s="9">
        <v>85250</v>
      </c>
      <c r="B1072" s="9" t="s">
        <v>2121</v>
      </c>
      <c r="C1072" s="9" t="s">
        <v>2111</v>
      </c>
      <c r="D1072" s="265">
        <v>2020</v>
      </c>
      <c r="E1072" s="9">
        <v>37347</v>
      </c>
      <c r="F1072">
        <f>VLOOKUP(A1072,CATMUN!$B$2:$G$1123,6,0)</f>
        <v>15</v>
      </c>
    </row>
    <row r="1073" spans="1:6" x14ac:dyDescent="0.2">
      <c r="A1073" s="9">
        <v>85263</v>
      </c>
      <c r="B1073" s="9" t="s">
        <v>2122</v>
      </c>
      <c r="C1073" s="9" t="s">
        <v>2111</v>
      </c>
      <c r="D1073" s="265">
        <v>2020</v>
      </c>
      <c r="E1073" s="9">
        <v>12059</v>
      </c>
      <c r="F1073">
        <f>VLOOKUP(A1073,CATMUN!$B$2:$G$1123,6,0)</f>
        <v>15</v>
      </c>
    </row>
    <row r="1074" spans="1:6" x14ac:dyDescent="0.2">
      <c r="A1074" s="9">
        <v>85279</v>
      </c>
      <c r="B1074" s="9" t="s">
        <v>2123</v>
      </c>
      <c r="C1074" s="9" t="s">
        <v>2111</v>
      </c>
      <c r="D1074" s="265">
        <v>2020</v>
      </c>
      <c r="E1074" s="9">
        <v>1796</v>
      </c>
      <c r="F1074">
        <f>VLOOKUP(A1074,CATMUN!$B$2:$G$1123,6,0)</f>
        <v>15</v>
      </c>
    </row>
    <row r="1075" spans="1:6" x14ac:dyDescent="0.2">
      <c r="A1075" s="9">
        <v>85300</v>
      </c>
      <c r="B1075" s="9" t="s">
        <v>1235</v>
      </c>
      <c r="C1075" s="9" t="s">
        <v>2111</v>
      </c>
      <c r="D1075" s="265">
        <v>2020</v>
      </c>
      <c r="E1075" s="9">
        <v>3569</v>
      </c>
      <c r="F1075">
        <f>VLOOKUP(A1075,CATMUN!$B$2:$G$1123,6,0)</f>
        <v>15</v>
      </c>
    </row>
    <row r="1076" spans="1:6" x14ac:dyDescent="0.2">
      <c r="A1076" s="9">
        <v>85315</v>
      </c>
      <c r="B1076" s="9" t="s">
        <v>2124</v>
      </c>
      <c r="C1076" s="9" t="s">
        <v>2111</v>
      </c>
      <c r="D1076" s="265">
        <v>2020</v>
      </c>
      <c r="E1076" s="9">
        <v>2059</v>
      </c>
      <c r="F1076">
        <f>VLOOKUP(A1076,CATMUN!$B$2:$G$1123,6,0)</f>
        <v>15</v>
      </c>
    </row>
    <row r="1077" spans="1:6" x14ac:dyDescent="0.2">
      <c r="A1077" s="9">
        <v>85325</v>
      </c>
      <c r="B1077" s="9" t="s">
        <v>2125</v>
      </c>
      <c r="C1077" s="9" t="s">
        <v>2111</v>
      </c>
      <c r="D1077" s="265">
        <v>2020</v>
      </c>
      <c r="E1077" s="9">
        <v>8346</v>
      </c>
      <c r="F1077">
        <f>VLOOKUP(A1077,CATMUN!$B$2:$G$1123,6,0)</f>
        <v>15</v>
      </c>
    </row>
    <row r="1078" spans="1:6" x14ac:dyDescent="0.2">
      <c r="A1078" s="9">
        <v>85400</v>
      </c>
      <c r="B1078" s="9" t="s">
        <v>2126</v>
      </c>
      <c r="C1078" s="9" t="s">
        <v>2111</v>
      </c>
      <c r="D1078" s="265">
        <v>2020</v>
      </c>
      <c r="E1078" s="9">
        <v>6567</v>
      </c>
      <c r="F1078">
        <f>VLOOKUP(A1078,CATMUN!$B$2:$G$1123,6,0)</f>
        <v>15</v>
      </c>
    </row>
    <row r="1079" spans="1:6" x14ac:dyDescent="0.2">
      <c r="A1079" s="9">
        <v>85410</v>
      </c>
      <c r="B1079" s="9" t="s">
        <v>2127</v>
      </c>
      <c r="C1079" s="9" t="s">
        <v>2111</v>
      </c>
      <c r="D1079" s="265">
        <v>2020</v>
      </c>
      <c r="E1079" s="9">
        <v>25173</v>
      </c>
      <c r="F1079">
        <f>VLOOKUP(A1079,CATMUN!$B$2:$G$1123,6,0)</f>
        <v>15</v>
      </c>
    </row>
    <row r="1080" spans="1:6" x14ac:dyDescent="0.2">
      <c r="A1080" s="9">
        <v>85430</v>
      </c>
      <c r="B1080" s="9" t="s">
        <v>2128</v>
      </c>
      <c r="C1080" s="9" t="s">
        <v>2111</v>
      </c>
      <c r="D1080" s="265">
        <v>2020</v>
      </c>
      <c r="E1080" s="9">
        <v>13449</v>
      </c>
      <c r="F1080">
        <f>VLOOKUP(A1080,CATMUN!$B$2:$G$1123,6,0)</f>
        <v>15</v>
      </c>
    </row>
    <row r="1081" spans="1:6" x14ac:dyDescent="0.2">
      <c r="A1081" s="9">
        <v>85440</v>
      </c>
      <c r="B1081" s="9" t="s">
        <v>1287</v>
      </c>
      <c r="C1081" s="9" t="s">
        <v>2111</v>
      </c>
      <c r="D1081" s="265">
        <v>2020</v>
      </c>
      <c r="E1081" s="9">
        <v>36184</v>
      </c>
      <c r="F1081">
        <f>VLOOKUP(A1081,CATMUN!$B$2:$G$1123,6,0)</f>
        <v>15</v>
      </c>
    </row>
    <row r="1082" spans="1:6" x14ac:dyDescent="0.2">
      <c r="A1082" s="9">
        <v>86001</v>
      </c>
      <c r="B1082" s="9" t="s">
        <v>2130</v>
      </c>
      <c r="C1082" s="9" t="s">
        <v>2129</v>
      </c>
      <c r="D1082" s="265">
        <v>2020</v>
      </c>
      <c r="E1082" s="9">
        <v>58938</v>
      </c>
      <c r="F1082">
        <f>VLOOKUP(A1082,CATMUN!$B$2:$G$1123,6,0)</f>
        <v>13</v>
      </c>
    </row>
    <row r="1083" spans="1:6" x14ac:dyDescent="0.2">
      <c r="A1083" s="9">
        <v>86219</v>
      </c>
      <c r="B1083" s="9" t="s">
        <v>1806</v>
      </c>
      <c r="C1083" s="9" t="s">
        <v>2129</v>
      </c>
      <c r="D1083" s="265">
        <v>2020</v>
      </c>
      <c r="E1083" s="9">
        <v>5530</v>
      </c>
      <c r="F1083">
        <f>VLOOKUP(A1083,CATMUN!$B$2:$G$1123,6,0)</f>
        <v>14</v>
      </c>
    </row>
    <row r="1084" spans="1:6" x14ac:dyDescent="0.2">
      <c r="A1084" s="9">
        <v>86320</v>
      </c>
      <c r="B1084" s="9" t="s">
        <v>2131</v>
      </c>
      <c r="C1084" s="9" t="s">
        <v>2129</v>
      </c>
      <c r="D1084" s="265">
        <v>2020</v>
      </c>
      <c r="E1084" s="9">
        <v>38744</v>
      </c>
      <c r="F1084">
        <f>VLOOKUP(A1084,CATMUN!$B$2:$G$1123,6,0)</f>
        <v>15</v>
      </c>
    </row>
    <row r="1085" spans="1:6" x14ac:dyDescent="0.2">
      <c r="A1085" s="9">
        <v>86568</v>
      </c>
      <c r="B1085" s="9" t="s">
        <v>2132</v>
      </c>
      <c r="C1085" s="9" t="s">
        <v>2129</v>
      </c>
      <c r="D1085" s="265">
        <v>2020</v>
      </c>
      <c r="E1085" s="9">
        <v>67211</v>
      </c>
      <c r="F1085">
        <f>VLOOKUP(A1085,CATMUN!$B$2:$G$1123,6,0)</f>
        <v>14</v>
      </c>
    </row>
    <row r="1086" spans="1:6" x14ac:dyDescent="0.2">
      <c r="A1086" s="9">
        <v>86569</v>
      </c>
      <c r="B1086" s="9" t="s">
        <v>2133</v>
      </c>
      <c r="C1086" s="9" t="s">
        <v>2129</v>
      </c>
      <c r="D1086" s="265">
        <v>2020</v>
      </c>
      <c r="E1086" s="9">
        <v>16007</v>
      </c>
      <c r="F1086">
        <f>VLOOKUP(A1086,CATMUN!$B$2:$G$1123,6,0)</f>
        <v>15</v>
      </c>
    </row>
    <row r="1087" spans="1:6" x14ac:dyDescent="0.2">
      <c r="A1087" s="9">
        <v>86571</v>
      </c>
      <c r="B1087" s="9" t="s">
        <v>2134</v>
      </c>
      <c r="C1087" s="9" t="s">
        <v>2129</v>
      </c>
      <c r="D1087" s="265">
        <v>2020</v>
      </c>
      <c r="E1087" s="9">
        <v>36665</v>
      </c>
      <c r="F1087">
        <f>VLOOKUP(A1087,CATMUN!$B$2:$G$1123,6,0)</f>
        <v>15</v>
      </c>
    </row>
    <row r="1088" spans="1:6" x14ac:dyDescent="0.2">
      <c r="A1088" s="9">
        <v>86573</v>
      </c>
      <c r="B1088" s="9" t="s">
        <v>2135</v>
      </c>
      <c r="C1088" s="9" t="s">
        <v>2129</v>
      </c>
      <c r="D1088" s="265">
        <v>2020</v>
      </c>
      <c r="E1088" s="9">
        <v>29494</v>
      </c>
      <c r="F1088">
        <f>VLOOKUP(A1088,CATMUN!$B$2:$G$1123,6,0)</f>
        <v>15</v>
      </c>
    </row>
    <row r="1089" spans="1:6" x14ac:dyDescent="0.2">
      <c r="A1089" s="9">
        <v>86749</v>
      </c>
      <c r="B1089" s="9" t="s">
        <v>2136</v>
      </c>
      <c r="C1089" s="9" t="s">
        <v>2129</v>
      </c>
      <c r="D1089" s="265">
        <v>2020</v>
      </c>
      <c r="E1089" s="9">
        <v>15473</v>
      </c>
      <c r="F1089">
        <f>VLOOKUP(A1089,CATMUN!$B$2:$G$1123,6,0)</f>
        <v>14</v>
      </c>
    </row>
    <row r="1090" spans="1:6" x14ac:dyDescent="0.2">
      <c r="A1090" s="9">
        <v>86755</v>
      </c>
      <c r="B1090" s="9" t="s">
        <v>1627</v>
      </c>
      <c r="C1090" s="9" t="s">
        <v>2129</v>
      </c>
      <c r="D1090" s="265">
        <v>2020</v>
      </c>
      <c r="E1090" s="9">
        <v>5567</v>
      </c>
      <c r="F1090">
        <f>VLOOKUP(A1090,CATMUN!$B$2:$G$1123,6,0)</f>
        <v>15</v>
      </c>
    </row>
    <row r="1091" spans="1:6" x14ac:dyDescent="0.2">
      <c r="A1091" s="9">
        <v>86757</v>
      </c>
      <c r="B1091" s="9" t="s">
        <v>1986</v>
      </c>
      <c r="C1091" s="9" t="s">
        <v>2129</v>
      </c>
      <c r="D1091" s="265">
        <v>2020</v>
      </c>
      <c r="E1091" s="9">
        <v>19434</v>
      </c>
      <c r="F1091">
        <f>VLOOKUP(A1091,CATMUN!$B$2:$G$1123,6,0)</f>
        <v>15</v>
      </c>
    </row>
    <row r="1092" spans="1:6" x14ac:dyDescent="0.2">
      <c r="A1092" s="9">
        <v>86760</v>
      </c>
      <c r="B1092" s="9" t="s">
        <v>1887</v>
      </c>
      <c r="C1092" s="9" t="s">
        <v>2129</v>
      </c>
      <c r="D1092" s="265">
        <v>2020</v>
      </c>
      <c r="E1092" s="9">
        <v>7308</v>
      </c>
      <c r="F1092">
        <f>VLOOKUP(A1092,CATMUN!$B$2:$G$1123,6,0)</f>
        <v>15</v>
      </c>
    </row>
    <row r="1093" spans="1:6" x14ac:dyDescent="0.2">
      <c r="A1093" s="9">
        <v>86865</v>
      </c>
      <c r="B1093" s="9" t="s">
        <v>2137</v>
      </c>
      <c r="C1093" s="9" t="s">
        <v>2129</v>
      </c>
      <c r="D1093" s="265">
        <v>2020</v>
      </c>
      <c r="E1093" s="9">
        <v>34660</v>
      </c>
      <c r="F1093">
        <f>VLOOKUP(A1093,CATMUN!$B$2:$G$1123,6,0)</f>
        <v>14</v>
      </c>
    </row>
    <row r="1094" spans="1:6" x14ac:dyDescent="0.2">
      <c r="A1094" s="9">
        <v>86885</v>
      </c>
      <c r="B1094" s="9" t="s">
        <v>2138</v>
      </c>
      <c r="C1094" s="9" t="s">
        <v>2129</v>
      </c>
      <c r="D1094" s="265">
        <v>2020</v>
      </c>
      <c r="E1094" s="9">
        <v>24096</v>
      </c>
      <c r="F1094">
        <f>VLOOKUP(A1094,CATMUN!$B$2:$G$1123,6,0)</f>
        <v>15</v>
      </c>
    </row>
    <row r="1095" spans="1:6" x14ac:dyDescent="0.2">
      <c r="A1095" s="9">
        <v>88564</v>
      </c>
      <c r="B1095" s="9" t="s">
        <v>1839</v>
      </c>
      <c r="C1095" s="9" t="s">
        <v>2311</v>
      </c>
      <c r="D1095" s="265">
        <v>2020</v>
      </c>
      <c r="E1095" s="9">
        <v>6259</v>
      </c>
      <c r="F1095">
        <f>VLOOKUP(A1095,CATMUN!$B$2:$G$1123,6,0)</f>
        <v>14</v>
      </c>
    </row>
    <row r="1096" spans="1:6" x14ac:dyDescent="0.2">
      <c r="A1096" s="9">
        <v>91001</v>
      </c>
      <c r="B1096" s="9" t="s">
        <v>2141</v>
      </c>
      <c r="C1096" s="9" t="s">
        <v>2140</v>
      </c>
      <c r="D1096" s="265">
        <v>2020</v>
      </c>
      <c r="E1096" s="9">
        <v>49737</v>
      </c>
      <c r="F1096">
        <f>VLOOKUP(A1096,CATMUN!$B$2:$G$1123,6,0)</f>
        <v>13</v>
      </c>
    </row>
    <row r="1097" spans="1:6" x14ac:dyDescent="0.2">
      <c r="A1097" s="9">
        <v>91540</v>
      </c>
      <c r="B1097" s="9" t="s">
        <v>2148</v>
      </c>
      <c r="C1097" s="9" t="s">
        <v>2140</v>
      </c>
      <c r="D1097" s="265">
        <v>2020</v>
      </c>
      <c r="E1097" s="9">
        <v>10239</v>
      </c>
      <c r="F1097">
        <f>VLOOKUP(A1097,CATMUN!$B$2:$G$1123,6,0)</f>
        <v>15</v>
      </c>
    </row>
    <row r="1098" spans="1:6" x14ac:dyDescent="0.2">
      <c r="A1098" s="9">
        <v>94001</v>
      </c>
      <c r="B1098" s="9" t="s">
        <v>2151</v>
      </c>
      <c r="C1098" s="9" t="s">
        <v>2150</v>
      </c>
      <c r="D1098" s="265">
        <v>2020</v>
      </c>
      <c r="E1098" s="9">
        <v>33683</v>
      </c>
      <c r="F1098">
        <f>VLOOKUP(A1098,CATMUN!$B$2:$G$1123,6,0)</f>
        <v>13</v>
      </c>
    </row>
    <row r="1099" spans="1:6" x14ac:dyDescent="0.2">
      <c r="A1099" s="9">
        <v>95001</v>
      </c>
      <c r="B1099" s="9" t="s">
        <v>2160</v>
      </c>
      <c r="C1099" s="9" t="s">
        <v>2159</v>
      </c>
      <c r="D1099" s="265">
        <v>2020</v>
      </c>
      <c r="E1099" s="9">
        <v>55820</v>
      </c>
      <c r="F1099">
        <f>VLOOKUP(A1099,CATMUN!$B$2:$G$1123,6,0)</f>
        <v>13</v>
      </c>
    </row>
    <row r="1100" spans="1:6" x14ac:dyDescent="0.2">
      <c r="A1100" s="9">
        <v>95015</v>
      </c>
      <c r="B1100" s="9" t="s">
        <v>1250</v>
      </c>
      <c r="C1100" s="9" t="s">
        <v>2159</v>
      </c>
      <c r="D1100" s="265">
        <v>2020</v>
      </c>
      <c r="E1100" s="9">
        <v>10069</v>
      </c>
      <c r="F1100">
        <f>VLOOKUP(A1100,CATMUN!$B$2:$G$1123,6,0)</f>
        <v>15</v>
      </c>
    </row>
    <row r="1101" spans="1:6" x14ac:dyDescent="0.2">
      <c r="A1101" s="9">
        <v>95025</v>
      </c>
      <c r="B1101" s="9" t="s">
        <v>2161</v>
      </c>
      <c r="C1101" s="9" t="s">
        <v>2159</v>
      </c>
      <c r="D1101" s="265">
        <v>2020</v>
      </c>
      <c r="E1101" s="9">
        <v>13722</v>
      </c>
      <c r="F1101">
        <f>VLOOKUP(A1101,CATMUN!$B$2:$G$1123,6,0)</f>
        <v>15</v>
      </c>
    </row>
    <row r="1102" spans="1:6" x14ac:dyDescent="0.2">
      <c r="A1102" s="9">
        <v>95200</v>
      </c>
      <c r="B1102" s="9" t="s">
        <v>1342</v>
      </c>
      <c r="C1102" s="9" t="s">
        <v>2159</v>
      </c>
      <c r="D1102" s="265">
        <v>2020</v>
      </c>
      <c r="E1102" s="9">
        <v>7046</v>
      </c>
      <c r="F1102">
        <f>VLOOKUP(A1102,CATMUN!$B$2:$G$1123,6,0)</f>
        <v>15</v>
      </c>
    </row>
    <row r="1103" spans="1:6" x14ac:dyDescent="0.2">
      <c r="A1103" s="9">
        <v>97001</v>
      </c>
      <c r="B1103" s="9" t="s">
        <v>2163</v>
      </c>
      <c r="C1103" s="9" t="s">
        <v>2162</v>
      </c>
      <c r="D1103" s="265">
        <v>2020</v>
      </c>
      <c r="E1103" s="9">
        <v>32793</v>
      </c>
      <c r="F1103">
        <f>VLOOKUP(A1103,CATMUN!$B$2:$G$1123,6,0)</f>
        <v>13</v>
      </c>
    </row>
    <row r="1104" spans="1:6" x14ac:dyDescent="0.2">
      <c r="A1104" s="9">
        <v>97161</v>
      </c>
      <c r="B1104" s="9" t="s">
        <v>2164</v>
      </c>
      <c r="C1104" s="9" t="s">
        <v>2162</v>
      </c>
      <c r="D1104" s="265">
        <v>2020</v>
      </c>
      <c r="E1104" s="9">
        <v>3201</v>
      </c>
      <c r="F1104">
        <f>VLOOKUP(A1104,CATMUN!$B$2:$G$1123,6,0)</f>
        <v>15</v>
      </c>
    </row>
    <row r="1105" spans="1:6" x14ac:dyDescent="0.2">
      <c r="A1105" s="9">
        <v>97666</v>
      </c>
      <c r="B1105" s="9" t="s">
        <v>2166</v>
      </c>
      <c r="C1105" s="9" t="s">
        <v>2162</v>
      </c>
      <c r="D1105" s="265">
        <v>2020</v>
      </c>
      <c r="E1105" s="9">
        <v>2423</v>
      </c>
      <c r="F1105">
        <f>VLOOKUP(A1105,CATMUN!$B$2:$G$1123,6,0)</f>
        <v>15</v>
      </c>
    </row>
    <row r="1106" spans="1:6" x14ac:dyDescent="0.2">
      <c r="A1106" s="9">
        <v>99001</v>
      </c>
      <c r="B1106" s="9" t="s">
        <v>2170</v>
      </c>
      <c r="C1106" s="9" t="s">
        <v>2169</v>
      </c>
      <c r="D1106" s="265">
        <v>2020</v>
      </c>
      <c r="E1106" s="9">
        <v>20294</v>
      </c>
      <c r="F1106">
        <f>VLOOKUP(A1106,CATMUN!$B$2:$G$1123,6,0)</f>
        <v>13</v>
      </c>
    </row>
    <row r="1107" spans="1:6" x14ac:dyDescent="0.2">
      <c r="A1107" s="9">
        <v>99524</v>
      </c>
      <c r="B1107" s="9" t="s">
        <v>2171</v>
      </c>
      <c r="C1107" s="9" t="s">
        <v>2169</v>
      </c>
      <c r="D1107" s="265">
        <v>2020</v>
      </c>
      <c r="E1107" s="9">
        <v>9608</v>
      </c>
      <c r="F1107">
        <f>VLOOKUP(A1107,CATMUN!$B$2:$G$1123,6,0)</f>
        <v>15</v>
      </c>
    </row>
    <row r="1108" spans="1:6" x14ac:dyDescent="0.2">
      <c r="A1108" s="9">
        <v>99624</v>
      </c>
      <c r="B1108" s="9" t="s">
        <v>2172</v>
      </c>
      <c r="C1108" s="9" t="s">
        <v>2169</v>
      </c>
      <c r="D1108" s="265">
        <v>2020</v>
      </c>
      <c r="E1108" s="9">
        <v>4193</v>
      </c>
      <c r="F1108">
        <f>VLOOKUP(A1108,CATMUN!$B$2:$G$1123,6,0)</f>
        <v>15</v>
      </c>
    </row>
    <row r="1109" spans="1:6" x14ac:dyDescent="0.2">
      <c r="A1109" s="9">
        <v>99773</v>
      </c>
      <c r="B1109" s="9" t="s">
        <v>2173</v>
      </c>
      <c r="C1109" s="9" t="s">
        <v>2169</v>
      </c>
      <c r="D1109" s="265">
        <v>2020</v>
      </c>
      <c r="E1109" s="9">
        <v>78863</v>
      </c>
      <c r="F1109">
        <f>VLOOKUP(A1109,CATMUN!$B$2:$G$1123,6,0)</f>
        <v>15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549"/>
  <sheetViews>
    <sheetView zoomScale="43" zoomScaleNormal="50" zoomScaleSheetLayoutView="70" zoomScalePageLayoutView="80" workbookViewId="0">
      <selection activeCell="AB35" sqref="AB35"/>
    </sheetView>
  </sheetViews>
  <sheetFormatPr baseColWidth="10" defaultColWidth="10.83203125" defaultRowHeight="16" x14ac:dyDescent="0.2"/>
  <cols>
    <col min="1" max="1" width="10.83203125" style="84"/>
    <col min="2" max="2" width="15.6640625" style="84" customWidth="1"/>
    <col min="3" max="3" width="8.6640625" style="84" customWidth="1"/>
    <col min="4" max="4" width="4.1640625" style="84" customWidth="1"/>
    <col min="5" max="5" width="28" style="84" customWidth="1"/>
    <col min="6" max="6" width="7.5" style="84" customWidth="1"/>
    <col min="7" max="8" width="18.5" style="84" customWidth="1"/>
    <col min="9" max="9" width="18.6640625" style="84" bestFit="1" customWidth="1"/>
    <col min="10" max="10" width="21.33203125" style="84" customWidth="1"/>
    <col min="11" max="12" width="20.33203125" style="84" customWidth="1"/>
    <col min="13" max="13" width="12.33203125" style="84" customWidth="1"/>
    <col min="14" max="14" width="13.83203125" style="84" customWidth="1"/>
    <col min="15" max="16" width="10.83203125" style="84"/>
    <col min="17" max="17" width="13.33203125" style="84" customWidth="1"/>
    <col min="18" max="18" width="10.83203125" style="84"/>
    <col min="19" max="19" width="10.6640625" style="84" customWidth="1"/>
    <col min="20" max="20" width="10.83203125" style="84" hidden="1" customWidth="1"/>
    <col min="21" max="62" width="10.83203125" style="368"/>
    <col min="63" max="16384" width="10.83203125" style="84"/>
  </cols>
  <sheetData>
    <row r="1" spans="1:21" ht="103" customHeight="1" x14ac:dyDescent="0.2">
      <c r="A1" s="374"/>
      <c r="B1" s="374"/>
      <c r="C1" s="374"/>
      <c r="D1" s="374"/>
      <c r="E1" s="374"/>
      <c r="F1" s="374"/>
      <c r="G1" s="374"/>
      <c r="H1" s="374"/>
      <c r="I1" s="374"/>
      <c r="J1" s="374"/>
      <c r="K1" s="374"/>
      <c r="L1" s="374"/>
      <c r="M1" s="374"/>
      <c r="N1" s="374"/>
      <c r="O1" s="374"/>
      <c r="P1" s="374"/>
      <c r="Q1" s="374"/>
      <c r="R1" s="374"/>
      <c r="S1" s="374"/>
      <c r="U1" s="84"/>
    </row>
    <row r="2" spans="1:21" ht="34" customHeight="1" thickBot="1" x14ac:dyDescent="0.3">
      <c r="G2" s="223"/>
      <c r="H2" s="407" t="s">
        <v>2442</v>
      </c>
      <c r="I2" s="407"/>
      <c r="J2" s="407"/>
      <c r="K2" s="407"/>
      <c r="U2" s="84"/>
    </row>
    <row r="3" spans="1:21" ht="28" customHeight="1" thickBot="1" x14ac:dyDescent="0.25">
      <c r="B3" s="419" t="s">
        <v>2765</v>
      </c>
      <c r="C3" s="420"/>
      <c r="D3" s="420"/>
      <c r="E3" s="420"/>
      <c r="F3" s="421"/>
      <c r="G3" s="223"/>
      <c r="H3" s="425"/>
      <c r="I3" s="422" t="s">
        <v>2281</v>
      </c>
      <c r="J3" s="423" t="s">
        <v>2282</v>
      </c>
      <c r="K3" s="424" t="s">
        <v>1154</v>
      </c>
      <c r="U3" s="84"/>
    </row>
    <row r="4" spans="1:21" ht="25" customHeight="1" x14ac:dyDescent="0.2">
      <c r="B4" s="412" t="s">
        <v>1</v>
      </c>
      <c r="C4" s="413"/>
      <c r="D4" s="413"/>
      <c r="E4" s="414" t="str">
        <f>'Tipología Municipal'!I16</f>
        <v>VILLA DE LEYVA-BOYACA</v>
      </c>
      <c r="F4" s="415"/>
      <c r="G4" s="224"/>
      <c r="H4" s="426" t="s">
        <v>2283</v>
      </c>
      <c r="I4" s="429">
        <f>VLOOKUP('Tipología Municipal'!$I$17,IGAC!A:R,4,FALSE)</f>
        <v>2013</v>
      </c>
      <c r="J4" s="409">
        <f>VLOOKUP('Tipología Municipal'!$I$17,IGAC!A:R,5,FALSE)</f>
        <v>2013</v>
      </c>
      <c r="K4" s="410" t="s">
        <v>2284</v>
      </c>
      <c r="L4" s="297" t="s">
        <v>2774</v>
      </c>
      <c r="M4" s="297"/>
      <c r="U4" s="84"/>
    </row>
    <row r="5" spans="1:21" ht="25" customHeight="1" x14ac:dyDescent="0.2">
      <c r="B5" s="416" t="s">
        <v>2</v>
      </c>
      <c r="C5" s="298"/>
      <c r="D5" s="298"/>
      <c r="E5" s="294">
        <f>VLOOKUP(E4,CATMUN!A:B,2,FALSE)</f>
        <v>15407</v>
      </c>
      <c r="F5" s="381"/>
      <c r="G5" s="223"/>
      <c r="H5" s="427" t="s">
        <v>2770</v>
      </c>
      <c r="I5" s="430">
        <f>VLOOKUP('Tipología Municipal'!$I$17,IGAC!A:R,6,FALSE)</f>
        <v>7182</v>
      </c>
      <c r="J5" s="260">
        <f>VLOOKUP('Tipología Municipal'!$I$17,IGAC!A:R,11,FALSE)</f>
        <v>4311</v>
      </c>
      <c r="K5" s="411">
        <f>SUM(I5:J5)</f>
        <v>11493</v>
      </c>
      <c r="U5" s="84"/>
    </row>
    <row r="6" spans="1:21" ht="25" customHeight="1" thickBot="1" x14ac:dyDescent="0.25">
      <c r="B6" s="417" t="s">
        <v>1143</v>
      </c>
      <c r="C6" s="418"/>
      <c r="D6" s="418"/>
      <c r="E6" s="382">
        <f>VLOOKUP(E4,CATMUN!A:G,7,FALSE)</f>
        <v>14</v>
      </c>
      <c r="F6" s="383"/>
      <c r="G6" s="223"/>
      <c r="H6" s="427" t="s">
        <v>2796</v>
      </c>
      <c r="I6" s="430">
        <f>VLOOKUP('Tipología Municipal'!$I$17,IGAC!A:R,9,FALSE)</f>
        <v>409800</v>
      </c>
      <c r="J6" s="260">
        <f>VLOOKUP('Tipología Municipal'!$I$17,IGAC!A:R,13,FALSE)</f>
        <v>433563</v>
      </c>
      <c r="K6" s="411">
        <f>SUM(I6:J6)</f>
        <v>843363</v>
      </c>
      <c r="U6" s="84"/>
    </row>
    <row r="7" spans="1:21" ht="28" customHeight="1" x14ac:dyDescent="0.2">
      <c r="G7" s="223"/>
      <c r="H7" s="428" t="s">
        <v>2797</v>
      </c>
      <c r="I7" s="430">
        <f>VLOOKUP('Tipología Municipal'!$I$17,IGAC!A:R,8,FALSE)</f>
        <v>118877734</v>
      </c>
      <c r="J7" s="260">
        <f>VLOOKUP('Tipología Municipal'!$I$17,IGAC!A:R,12,FALSE)</f>
        <v>1643789</v>
      </c>
      <c r="K7" s="411">
        <f t="shared" ref="K7:K8" si="0">SUM(I7:J7)</f>
        <v>120521523</v>
      </c>
      <c r="U7" s="84"/>
    </row>
    <row r="8" spans="1:21" ht="28" customHeight="1" thickBot="1" x14ac:dyDescent="0.25">
      <c r="G8" s="223"/>
      <c r="H8" s="431" t="s">
        <v>2725</v>
      </c>
      <c r="I8" s="432">
        <f>VLOOKUP('Tipología Municipal'!$I$17,IGAC!A:R,10,FALSE)</f>
        <v>466328529000</v>
      </c>
      <c r="J8" s="433">
        <f>VLOOKUP('Tipología Municipal'!$I$17,IGAC!A:R,14,FALSE)</f>
        <v>437029125000</v>
      </c>
      <c r="K8" s="434">
        <f t="shared" si="0"/>
        <v>903357654000</v>
      </c>
      <c r="U8" s="84"/>
    </row>
    <row r="9" spans="1:21" ht="28" customHeight="1" thickBot="1" x14ac:dyDescent="0.25">
      <c r="H9" s="281" t="s">
        <v>2798</v>
      </c>
      <c r="I9" s="435">
        <f>VLOOKUP('Tipología Municipal'!I17,POP!A:E,5,FALSE)</f>
        <v>16973</v>
      </c>
      <c r="J9" s="436"/>
      <c r="K9" s="437"/>
      <c r="U9" s="84"/>
    </row>
    <row r="10" spans="1:21" ht="37" customHeight="1" x14ac:dyDescent="0.2">
      <c r="H10" s="408" t="s">
        <v>2734</v>
      </c>
      <c r="I10" s="408"/>
      <c r="J10" s="408"/>
      <c r="K10" s="408"/>
      <c r="U10" s="84"/>
    </row>
    <row r="11" spans="1:21" x14ac:dyDescent="0.2">
      <c r="U11" s="84"/>
    </row>
    <row r="12" spans="1:21" ht="26" customHeight="1" x14ac:dyDescent="0.2">
      <c r="A12" s="374"/>
      <c r="B12" s="404" t="s">
        <v>1200</v>
      </c>
      <c r="C12" s="404"/>
      <c r="D12" s="404"/>
      <c r="E12" s="404"/>
      <c r="F12" s="404"/>
      <c r="G12" s="404"/>
      <c r="H12" s="404"/>
      <c r="I12" s="404"/>
      <c r="J12" s="404"/>
      <c r="K12" s="404"/>
      <c r="L12" s="404"/>
      <c r="M12" s="375"/>
      <c r="N12" s="375"/>
      <c r="O12" s="375"/>
      <c r="P12" s="375"/>
      <c r="Q12" s="375"/>
      <c r="R12" s="375"/>
      <c r="S12" s="375"/>
      <c r="U12" s="84"/>
    </row>
    <row r="13" spans="1:21" x14ac:dyDescent="0.2">
      <c r="U13" s="84"/>
    </row>
    <row r="14" spans="1:21" ht="17" thickBot="1" x14ac:dyDescent="0.25">
      <c r="U14" s="84"/>
    </row>
    <row r="15" spans="1:21" x14ac:dyDescent="0.2">
      <c r="B15" s="307" t="s">
        <v>2335</v>
      </c>
      <c r="C15" s="308"/>
      <c r="D15" s="226"/>
      <c r="E15" s="232"/>
      <c r="F15" s="238"/>
      <c r="G15" s="442" t="s">
        <v>2771</v>
      </c>
      <c r="H15" s="443" t="s">
        <v>2772</v>
      </c>
      <c r="U15" s="84"/>
    </row>
    <row r="16" spans="1:21" ht="17" thickBot="1" x14ac:dyDescent="0.25">
      <c r="B16" s="309"/>
      <c r="C16" s="306"/>
      <c r="D16" s="227"/>
      <c r="E16" s="232"/>
      <c r="F16" s="238"/>
      <c r="G16" s="444"/>
      <c r="H16" s="445"/>
      <c r="U16" s="84"/>
    </row>
    <row r="17" spans="1:62" ht="16" customHeight="1" x14ac:dyDescent="0.2">
      <c r="B17" s="228" t="s">
        <v>2336</v>
      </c>
      <c r="C17" s="438">
        <v>1</v>
      </c>
      <c r="D17" s="227"/>
      <c r="E17" s="232"/>
      <c r="F17" s="439">
        <v>2016</v>
      </c>
      <c r="G17" s="446">
        <f>(VLOOKUP('Tipología Municipal'!$I$17&amp;F17,FUT!E:U,7,FALSE)*$C$17)+(VLOOKUP('Tipología Municipal'!$I$17&amp;F17,FUT!E:U,7,FALSE)/$I$9)*$C$18+(VLOOKUP('Tipología Municipal'!$I$17&amp;F17,FUT!E:U,7,FALSE)/$K$5)*$C$19</f>
        <v>3236.3911499999999</v>
      </c>
      <c r="H17" s="447">
        <f>VLOOKUP('Tipología Municipal'!$I$17&amp;F17,FUT!E:U,8,FALSE)*$C$17+(VLOOKUP('Tipología Municipal'!$I$17&amp;F17,FUT!E:U,8,FALSE)/VLOOKUP('Tipología Municipal'!$I$18,POP!I2:J16,2,FALSE))*$C$18+(VLOOKUP('Tipología Municipal'!$I$17&amp;F17,FUT!E:U,8,FALSE)/VLOOKUP('Tipología Municipal'!$I$18,POP!I2:K16,3,FALSE))*$C$19</f>
        <v>1663</v>
      </c>
      <c r="U17" s="84"/>
    </row>
    <row r="18" spans="1:62" x14ac:dyDescent="0.2">
      <c r="B18" s="228" t="s">
        <v>2337</v>
      </c>
      <c r="C18" s="438">
        <v>0</v>
      </c>
      <c r="D18" s="227"/>
      <c r="E18" s="232"/>
      <c r="F18" s="440">
        <v>2017</v>
      </c>
      <c r="G18" s="448">
        <f>(VLOOKUP('Tipología Municipal'!$I$17&amp;F18,FUT!E:U,7,FALSE)*$C$17)+(VLOOKUP('Tipología Municipal'!$I$17&amp;F18,FUT!E:U,7,FALSE)/$I$9)*$C$18+(VLOOKUP('Tipología Municipal'!$I$17&amp;F18,FUT!E:U,7,FALSE)/$K$5)*$C$19</f>
        <v>3461.7390929999997</v>
      </c>
      <c r="H18" s="449">
        <f>VLOOKUP('Tipología Municipal'!$I$17&amp;F18,FUT!E:U,8,FALSE)*$C$17+(VLOOKUP('Tipología Municipal'!$I$17&amp;F18,FUT!E:U,8,FALSE)/VLOOKUP('Tipología Municipal'!$I$18,POP!I2:J16,2,FALSE))*$C$18+(VLOOKUP('Tipología Municipal'!$I$17&amp;F18,FUT!E:U,8,FALSE)/VLOOKUP('Tipología Municipal'!$I$18,POP!I2:K16,3,FALSE))*$C$19</f>
        <v>1564</v>
      </c>
      <c r="U18" s="84"/>
    </row>
    <row r="19" spans="1:62" x14ac:dyDescent="0.2">
      <c r="B19" s="228" t="s">
        <v>2339</v>
      </c>
      <c r="C19" s="438">
        <v>0</v>
      </c>
      <c r="D19" s="227"/>
      <c r="E19" s="232"/>
      <c r="F19" s="440">
        <v>2018</v>
      </c>
      <c r="G19" s="448">
        <f>(VLOOKUP('Tipología Municipal'!$I$17&amp;F19,FUT!E:U,7,FALSE)*$C$17)+(VLOOKUP('Tipología Municipal'!$I$17&amp;F19,FUT!E:U,7,FALSE)/$I$9)*$C$18+(VLOOKUP('Tipología Municipal'!$I$17&amp;F19,FUT!E:U,7,FALSE)/$K$5)*$C$19</f>
        <v>3782.6752099999999</v>
      </c>
      <c r="H19" s="449">
        <f>VLOOKUP('Tipología Municipal'!$I$17&amp;F19,FUT!E:U,8,FALSE)*$C$17+(VLOOKUP('Tipología Municipal'!$I$17&amp;F19,FUT!E:U,8,FALSE)/VLOOKUP('Tipología Municipal'!$I$18,POP!I2:J16,2,FALSE))*$C$18+(VLOOKUP('Tipología Municipal'!$I$17&amp;F19,FUT!E:U,8,FALSE)/VLOOKUP('Tipología Municipal'!$I$18,POP!I2:K16,3,FALSE))*$C$19</f>
        <v>1632</v>
      </c>
      <c r="U19" s="84"/>
    </row>
    <row r="20" spans="1:62" ht="17" thickBot="1" x14ac:dyDescent="0.25">
      <c r="B20" s="229"/>
      <c r="C20" s="230"/>
      <c r="D20" s="231"/>
      <c r="E20" s="232"/>
      <c r="F20" s="441">
        <v>2019</v>
      </c>
      <c r="G20" s="450">
        <f>(VLOOKUP('Tipología Municipal'!$I$17&amp;F20,FUT!E:U,7,FALSE)*$C$17)+(VLOOKUP('Tipología Municipal'!$I$17&amp;F20,FUT!E:U,7,FALSE)/$I$9)*$C$18+(VLOOKUP('Tipología Municipal'!$I$17&amp;F20,FUT!E:U,7,FALSE)/$K$5)*$C$19</f>
        <v>4200</v>
      </c>
      <c r="H20" s="451">
        <f>VLOOKUP('Tipología Municipal'!$I$17&amp;F20,FUT!E:U,8,FALSE)*$C$17+(VLOOKUP('Tipología Municipal'!$I$17&amp;F20,FUT!E:U,8,FALSE)/VLOOKUP('Tipología Municipal'!$I$18,POP!I2:J16,2,FALSE))*$C$18+(VLOOKUP('Tipología Municipal'!$I$17&amp;F20,FUT!E:U,8,FALSE)/VLOOKUP('Tipología Municipal'!$I$18,POP!I2:K16,3,FALSE))*$C$19</f>
        <v>1777</v>
      </c>
      <c r="U20" s="84"/>
    </row>
    <row r="21" spans="1:62" x14ac:dyDescent="0.2">
      <c r="E21" s="232"/>
      <c r="F21" s="99"/>
      <c r="H21" s="100"/>
      <c r="U21" s="84"/>
    </row>
    <row r="22" spans="1:62" ht="17" thickBot="1" x14ac:dyDescent="0.25">
      <c r="E22" s="232"/>
      <c r="F22" s="99"/>
      <c r="H22" s="100"/>
      <c r="U22" s="84"/>
    </row>
    <row r="23" spans="1:62" ht="15.75" customHeight="1" x14ac:dyDescent="0.2">
      <c r="E23" s="102"/>
      <c r="F23" s="507" t="s">
        <v>2313</v>
      </c>
      <c r="G23" s="508"/>
      <c r="H23" s="519">
        <f>((IPU!O9)*C17+((IPU!O9)/I9)*C18+((IPU!O9)/K5)*C19)/1000000</f>
        <v>877.59365355144985</v>
      </c>
      <c r="U23" s="84"/>
    </row>
    <row r="24" spans="1:62" x14ac:dyDescent="0.2">
      <c r="F24" s="509"/>
      <c r="G24" s="510"/>
      <c r="H24" s="520"/>
      <c r="U24" s="84"/>
    </row>
    <row r="25" spans="1:62" ht="17" thickBot="1" x14ac:dyDescent="0.25">
      <c r="F25" s="511"/>
      <c r="G25" s="512"/>
      <c r="H25" s="521"/>
      <c r="U25" s="84"/>
    </row>
    <row r="26" spans="1:62" x14ac:dyDescent="0.2">
      <c r="I26" s="299" t="s">
        <v>2721</v>
      </c>
      <c r="J26" s="299"/>
      <c r="K26" s="299"/>
      <c r="L26" s="299"/>
      <c r="M26" s="299"/>
      <c r="U26" s="84"/>
    </row>
    <row r="27" spans="1:62" x14ac:dyDescent="0.2">
      <c r="U27" s="84"/>
    </row>
    <row r="28" spans="1:62" x14ac:dyDescent="0.2">
      <c r="U28" s="84"/>
    </row>
    <row r="29" spans="1:62" s="83" customFormat="1" ht="26" customHeight="1" x14ac:dyDescent="0.2">
      <c r="A29" s="374"/>
      <c r="B29" s="404" t="s">
        <v>2314</v>
      </c>
      <c r="C29" s="404"/>
      <c r="D29" s="404"/>
      <c r="E29" s="404"/>
      <c r="F29" s="404"/>
      <c r="G29" s="404"/>
      <c r="H29" s="404"/>
      <c r="I29" s="404"/>
      <c r="J29" s="404"/>
      <c r="K29" s="404"/>
      <c r="L29" s="404"/>
      <c r="M29" s="375"/>
      <c r="N29" s="375"/>
      <c r="O29" s="375"/>
      <c r="P29" s="375"/>
      <c r="Q29" s="375"/>
      <c r="R29" s="375"/>
      <c r="S29" s="375"/>
      <c r="U29" s="84"/>
      <c r="V29" s="368"/>
      <c r="W29" s="368"/>
      <c r="X29" s="368"/>
      <c r="Y29" s="368"/>
      <c r="Z29" s="368"/>
      <c r="AA29" s="368"/>
      <c r="AB29" s="368"/>
      <c r="AC29" s="368"/>
      <c r="AD29" s="368"/>
      <c r="AE29" s="368"/>
      <c r="AF29" s="368"/>
      <c r="AG29" s="368"/>
      <c r="AH29" s="368"/>
      <c r="AI29" s="368"/>
      <c r="AJ29" s="368"/>
      <c r="AK29" s="368"/>
      <c r="AL29" s="368"/>
      <c r="AM29" s="368"/>
      <c r="AN29" s="368"/>
      <c r="AO29" s="368"/>
      <c r="AP29" s="368"/>
      <c r="AQ29" s="368"/>
      <c r="AR29" s="368"/>
      <c r="AS29" s="368"/>
      <c r="AT29" s="368"/>
      <c r="AU29" s="368"/>
      <c r="AV29" s="368"/>
      <c r="AW29" s="368"/>
      <c r="AX29" s="368"/>
      <c r="AY29" s="368"/>
      <c r="AZ29" s="368"/>
      <c r="BA29" s="368"/>
      <c r="BB29" s="368"/>
      <c r="BC29" s="368"/>
      <c r="BD29" s="368"/>
      <c r="BE29" s="368"/>
      <c r="BF29" s="368"/>
      <c r="BG29" s="368"/>
      <c r="BH29" s="368"/>
      <c r="BI29" s="368"/>
      <c r="BJ29" s="368"/>
    </row>
    <row r="30" spans="1:62" ht="21" customHeight="1" thickBot="1" x14ac:dyDescent="0.25">
      <c r="E30" s="88"/>
      <c r="F30" s="88"/>
      <c r="G30" s="88"/>
      <c r="H30" s="88"/>
      <c r="U30" s="84"/>
    </row>
    <row r="31" spans="1:62" ht="21" customHeight="1" x14ac:dyDescent="0.2">
      <c r="B31" s="310" t="s">
        <v>2335</v>
      </c>
      <c r="C31" s="311"/>
      <c r="D31" s="241"/>
      <c r="E31" s="88"/>
      <c r="F31" s="239"/>
      <c r="G31" s="452" t="s">
        <v>2771</v>
      </c>
      <c r="H31" s="453" t="s">
        <v>2772</v>
      </c>
      <c r="U31" s="84"/>
    </row>
    <row r="32" spans="1:62" ht="21" customHeight="1" thickBot="1" x14ac:dyDescent="0.25">
      <c r="B32" s="312"/>
      <c r="C32" s="306"/>
      <c r="D32" s="242"/>
      <c r="E32" s="88"/>
      <c r="F32" s="239"/>
      <c r="G32" s="454"/>
      <c r="H32" s="455"/>
      <c r="U32" s="84"/>
    </row>
    <row r="33" spans="1:62" x14ac:dyDescent="0.2">
      <c r="B33" s="243" t="s">
        <v>2336</v>
      </c>
      <c r="C33" s="438">
        <v>1</v>
      </c>
      <c r="D33" s="242"/>
      <c r="E33" s="98"/>
      <c r="F33" s="456">
        <v>2016</v>
      </c>
      <c r="G33" s="457">
        <f>VLOOKUP('Tipología Municipal'!$I$17&amp;F33,FUT!E:U,9,FALSE)*$C$33+(VLOOKUP('Tipología Municipal'!$I$17&amp;F33,FUT!E:U,9,FALSE)/$I$9)*$C$34+(VLOOKUP('Tipología Municipal'!$I$17&amp;F33,FUT!E:U,9,FALSE)/$K$5)*$C$35</f>
        <v>878.52204000000006</v>
      </c>
      <c r="H33" s="458">
        <f>VLOOKUP('Tipología Municipal'!$I$17&amp;F33,FUT!E:U,10,FALSE)*$C$33+(VLOOKUP('Tipología Municipal'!$I$17&amp;F33,FUT!E:U,10,FALSE)/VLOOKUP('Tipología Municipal'!$I$18,POP!I2:J16,2,FALSE))*$C$34+(VLOOKUP('Tipología Municipal'!$I$17&amp;F33,FUT!E:U,10,FALSE)/VLOOKUP('Tipología Municipal'!$I$18,POP!I2:K16,3,FALSE))*$C$35</f>
        <v>135.40403137499996</v>
      </c>
      <c r="U33" s="84"/>
    </row>
    <row r="34" spans="1:62" ht="15.75" customHeight="1" x14ac:dyDescent="0.2">
      <c r="B34" s="243" t="s">
        <v>2337</v>
      </c>
      <c r="C34" s="438">
        <v>0</v>
      </c>
      <c r="D34" s="242"/>
      <c r="E34" s="98"/>
      <c r="F34" s="459">
        <v>2017</v>
      </c>
      <c r="G34" s="457">
        <f>VLOOKUP('Tipología Municipal'!$I$17&amp;F34,FUT!E:U,9,FALSE)*$C$33+(VLOOKUP('Tipología Municipal'!$I$17&amp;F34,FUT!E:U,9,FALSE)/$I$9)*$C$34+(VLOOKUP('Tipología Municipal'!$I$17&amp;F34,FUT!E:U,9,FALSE)/$K$5)*$C$35</f>
        <v>1314.3083858</v>
      </c>
      <c r="H34" s="458">
        <f>VLOOKUP('Tipología Municipal'!$I$17&amp;F34,FUT!E:U,10,FALSE)*$C$33+(VLOOKUP('Tipología Municipal'!$I$17&amp;F34,FUT!E:U,10,FALSE)/VLOOKUP('Tipología Municipal'!$I$18,POP!I2:J16,2,FALSE))*$C$34+(VLOOKUP('Tipología Municipal'!$I$17&amp;F34,FUT!E:U,10,FALSE)/VLOOKUP('Tipología Municipal'!$I$18,POP!I2:K16,3,FALSE))*$C$35</f>
        <v>134.99325446004167</v>
      </c>
      <c r="U34" s="84"/>
    </row>
    <row r="35" spans="1:62" x14ac:dyDescent="0.2">
      <c r="B35" s="243" t="s">
        <v>2339</v>
      </c>
      <c r="C35" s="438">
        <v>0</v>
      </c>
      <c r="D35" s="242"/>
      <c r="E35" s="98"/>
      <c r="F35" s="459">
        <v>2018</v>
      </c>
      <c r="G35" s="457">
        <f>VLOOKUP('Tipología Municipal'!$I$17&amp;F35,FUT!E:U,9,FALSE)*$C$33+(VLOOKUP('Tipología Municipal'!$I$17&amp;F35,FUT!E:U,9,FALSE)/$I$9)*$C$34+(VLOOKUP('Tipología Municipal'!$I$17&amp;F35,FUT!E:U,9,FALSE)/$K$5)*$C$35</f>
        <v>2152.3048476100003</v>
      </c>
      <c r="H35" s="458">
        <f>VLOOKUP('Tipología Municipal'!$I$17&amp;F35,FUT!E:U,10,FALSE)*$C$33+(VLOOKUP('Tipología Municipal'!$I$17&amp;F35,FUT!E:U,10,FALSE)/VLOOKUP('Tipología Municipal'!$I$18,POP!I2:J16,2,FALSE))*$C$34+(VLOOKUP('Tipología Municipal'!$I$17&amp;F35,FUT!E:U,10,FALSE)/VLOOKUP('Tipología Municipal'!$I$18,POP!I2:K16,3,FALSE))*$C$35</f>
        <v>150.88139043449155</v>
      </c>
      <c r="U35" s="84"/>
    </row>
    <row r="36" spans="1:62" ht="17" thickBot="1" x14ac:dyDescent="0.25">
      <c r="B36" s="244"/>
      <c r="C36" s="245"/>
      <c r="D36" s="246"/>
      <c r="E36" s="98"/>
      <c r="F36" s="460">
        <v>2019</v>
      </c>
      <c r="G36" s="461">
        <f>VLOOKUP('Tipología Municipal'!$I$17&amp;F36,FUT!E:U,9,FALSE)*$C$33+(VLOOKUP('Tipología Municipal'!$I$17&amp;F36,FUT!E:U,9,FALSE)/$I$9)*$C$34+(VLOOKUP('Tipología Municipal'!$I$17&amp;F36,FUT!E:U,9,FALSE)/$K$5)*$C$35</f>
        <v>1010</v>
      </c>
      <c r="H36" s="462">
        <f>VLOOKUP('Tipología Municipal'!$I$17&amp;F36,FUT!E:U,10,FALSE)*$C$33+(VLOOKUP('Tipología Municipal'!$I$17&amp;F36,FUT!E:U,10,FALSE)/VLOOKUP('Tipología Municipal'!$I$18,POP!I2:J16,2,FALSE))*$C$34+(VLOOKUP('Tipología Municipal'!$I$17&amp;F36,FUT!E:U,10,FALSE)/VLOOKUP('Tipología Municipal'!$I$18,POP!I2:K16,3,FALSE))*$C$35</f>
        <v>126.60922986637496</v>
      </c>
      <c r="U36" s="84"/>
    </row>
    <row r="37" spans="1:62" x14ac:dyDescent="0.2">
      <c r="E37" s="98"/>
      <c r="F37" s="103"/>
      <c r="H37" s="104"/>
      <c r="U37" s="84"/>
    </row>
    <row r="38" spans="1:62" ht="17" thickBot="1" x14ac:dyDescent="0.25">
      <c r="E38" s="98"/>
      <c r="F38" s="103"/>
      <c r="H38" s="104"/>
      <c r="U38" s="84"/>
    </row>
    <row r="39" spans="1:62" ht="15.75" customHeight="1" x14ac:dyDescent="0.2">
      <c r="E39" s="98"/>
      <c r="F39" s="507" t="s">
        <v>2313</v>
      </c>
      <c r="G39" s="508"/>
      <c r="H39" s="504">
        <f>(Delineación!L9)*C33+((Delineación!L9)/I9)*C34+((Delineación!L9)/K5)*C35</f>
        <v>107.46963466123627</v>
      </c>
      <c r="U39" s="84"/>
    </row>
    <row r="40" spans="1:62" x14ac:dyDescent="0.2">
      <c r="E40" s="98"/>
      <c r="F40" s="509"/>
      <c r="G40" s="510"/>
      <c r="H40" s="505"/>
      <c r="U40" s="84"/>
    </row>
    <row r="41" spans="1:62" ht="17" thickBot="1" x14ac:dyDescent="0.25">
      <c r="E41" s="105"/>
      <c r="F41" s="511"/>
      <c r="G41" s="512"/>
      <c r="H41" s="506"/>
      <c r="U41" s="84"/>
    </row>
    <row r="42" spans="1:62" x14ac:dyDescent="0.2">
      <c r="F42" s="240"/>
      <c r="H42" s="106"/>
      <c r="U42" s="84"/>
    </row>
    <row r="43" spans="1:62" x14ac:dyDescent="0.2">
      <c r="E43" s="102"/>
      <c r="F43" s="102"/>
      <c r="G43" s="102"/>
      <c r="H43" s="102"/>
      <c r="U43" s="84"/>
    </row>
    <row r="44" spans="1:62" x14ac:dyDescent="0.2">
      <c r="U44" s="84"/>
    </row>
    <row r="45" spans="1:62" x14ac:dyDescent="0.2">
      <c r="U45" s="84"/>
    </row>
    <row r="46" spans="1:62" x14ac:dyDescent="0.2">
      <c r="I46" s="299" t="s">
        <v>2721</v>
      </c>
      <c r="J46" s="299"/>
      <c r="K46" s="299"/>
      <c r="L46" s="299"/>
      <c r="M46" s="299"/>
      <c r="U46" s="84"/>
    </row>
    <row r="47" spans="1:62" x14ac:dyDescent="0.2">
      <c r="I47" s="89"/>
      <c r="J47" s="89"/>
      <c r="K47" s="89"/>
      <c r="L47" s="89"/>
      <c r="M47" s="89"/>
      <c r="U47" s="84"/>
    </row>
    <row r="48" spans="1:62" s="83" customFormat="1" ht="26" customHeight="1" x14ac:dyDescent="0.2">
      <c r="A48" s="374"/>
      <c r="B48" s="404" t="s">
        <v>2315</v>
      </c>
      <c r="C48" s="404"/>
      <c r="D48" s="404"/>
      <c r="E48" s="404"/>
      <c r="F48" s="404"/>
      <c r="G48" s="404"/>
      <c r="H48" s="404"/>
      <c r="I48" s="404"/>
      <c r="J48" s="404"/>
      <c r="K48" s="404"/>
      <c r="L48" s="404"/>
      <c r="M48" s="375"/>
      <c r="N48" s="375"/>
      <c r="O48" s="375"/>
      <c r="P48" s="375"/>
      <c r="Q48" s="375"/>
      <c r="R48" s="375"/>
      <c r="S48" s="375"/>
      <c r="U48" s="84"/>
      <c r="V48" s="368"/>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row>
    <row r="49" spans="2:21" ht="17" thickBot="1" x14ac:dyDescent="0.25">
      <c r="B49" s="88"/>
      <c r="C49" s="88"/>
      <c r="D49" s="88"/>
      <c r="E49" s="88"/>
      <c r="F49" s="88"/>
      <c r="G49" s="88"/>
      <c r="H49" s="88"/>
      <c r="I49" s="88"/>
      <c r="J49" s="88"/>
      <c r="K49" s="88"/>
      <c r="L49" s="88"/>
      <c r="M49" s="88"/>
      <c r="N49" s="88"/>
      <c r="O49" s="88"/>
      <c r="P49" s="88"/>
      <c r="Q49" s="88"/>
      <c r="R49" s="88"/>
      <c r="S49" s="88"/>
      <c r="U49" s="84"/>
    </row>
    <row r="50" spans="2:21" ht="15.75" customHeight="1" x14ac:dyDescent="0.2">
      <c r="B50" s="88"/>
      <c r="C50" s="88"/>
      <c r="D50" s="88"/>
      <c r="G50" s="466" t="s">
        <v>2771</v>
      </c>
      <c r="H50" s="467" t="s">
        <v>2772</v>
      </c>
      <c r="I50" s="88"/>
      <c r="J50" s="88"/>
      <c r="K50" s="88"/>
      <c r="L50" s="88"/>
      <c r="M50" s="88"/>
      <c r="N50" s="88"/>
      <c r="O50" s="88"/>
      <c r="P50" s="88"/>
      <c r="Q50" s="88"/>
      <c r="R50" s="88"/>
      <c r="S50" s="88"/>
      <c r="U50" s="84"/>
    </row>
    <row r="51" spans="2:21" ht="17" thickBot="1" x14ac:dyDescent="0.25">
      <c r="B51" s="88"/>
      <c r="C51" s="88"/>
      <c r="D51" s="88"/>
      <c r="G51" s="468"/>
      <c r="H51" s="469"/>
      <c r="I51" s="88"/>
      <c r="J51" s="88"/>
      <c r="K51" s="88"/>
      <c r="L51" s="88"/>
      <c r="M51" s="88"/>
      <c r="N51" s="88"/>
      <c r="O51" s="88"/>
      <c r="P51" s="88"/>
      <c r="Q51" s="88"/>
      <c r="R51" s="88"/>
      <c r="S51" s="88"/>
      <c r="U51" s="84"/>
    </row>
    <row r="52" spans="2:21" x14ac:dyDescent="0.2">
      <c r="B52" s="307" t="s">
        <v>2335</v>
      </c>
      <c r="C52" s="308"/>
      <c r="D52" s="226"/>
      <c r="E52" s="98"/>
      <c r="F52" s="439">
        <v>2016</v>
      </c>
      <c r="G52" s="470">
        <f>VLOOKUP('Tipología Municipal'!$I$17&amp;F52,FUT!E:U,11,FALSE)*$C$54+(VLOOKUP('Tipología Municipal'!$I$17&amp;F52,FUT!E:U,11,FALSE)/$I$9)*$C$55+(VLOOKUP('Tipología Municipal'!$I$17&amp;F52,FUT!E:U,11,FALSE)/$K$5)*$C$56</f>
        <v>0</v>
      </c>
      <c r="H52" s="471">
        <f>VLOOKUP('Tipología Municipal'!$I$17&amp;F52,FUT!E:U,12,FALSE)*$C$54+(VLOOKUP('Tipología Municipal'!$I$17&amp;F52,FUT!E:U,12,FALSE)/VLOOKUP('Tipología Municipal'!$I$18,POP!I2:J16,2,FALSE))*$C$55+(VLOOKUP('Tipología Municipal'!$I$17&amp;F52,FUT!E:U,12,FALSE)/VLOOKUP('Tipología Municipal'!$I$18,POP!I2:K16,3,FALSE))*$C$56</f>
        <v>379.01</v>
      </c>
      <c r="I52" s="88"/>
      <c r="J52" s="88"/>
      <c r="K52" s="88"/>
      <c r="L52" s="88"/>
      <c r="M52" s="88"/>
      <c r="N52" s="88"/>
      <c r="O52" s="88"/>
      <c r="P52" s="88"/>
      <c r="Q52" s="88"/>
      <c r="R52" s="88"/>
      <c r="S52" s="88"/>
      <c r="U52" s="84"/>
    </row>
    <row r="53" spans="2:21" x14ac:dyDescent="0.2">
      <c r="B53" s="309"/>
      <c r="C53" s="306"/>
      <c r="D53" s="227"/>
      <c r="E53" s="98"/>
      <c r="F53" s="440">
        <v>2017</v>
      </c>
      <c r="G53" s="472">
        <f>VLOOKUP('Tipología Municipal'!$I$17&amp;F53,FUT!E:U,11,FALSE)*$C$54+(VLOOKUP('Tipología Municipal'!$I$17&amp;F53,FUT!E:U,11,FALSE)/$I$9)*$C$55+(VLOOKUP('Tipología Municipal'!$I$17&amp;F53,FUT!E:U,11,FALSE)/$K$5)*$C$56</f>
        <v>0</v>
      </c>
      <c r="H53" s="473">
        <f>VLOOKUP('Tipología Municipal'!$I$17&amp;F53,FUT!E:U,12,FALSE)*$C$54+(VLOOKUP('Tipología Municipal'!$I$17&amp;F53,FUT!E:U,12,FALSE)/VLOOKUP('Tipología Municipal'!$I$18,POP!I2:J16,2,FALSE))*$C$55+(VLOOKUP('Tipología Municipal'!$I$17&amp;F53,FUT!E:U,12,FALSE)/VLOOKUP('Tipología Municipal'!$I$18,POP!I2:K16,3,FALSE))*$C$56</f>
        <v>288.24921799999998</v>
      </c>
      <c r="I53" s="88"/>
      <c r="J53" s="88"/>
      <c r="K53" s="88"/>
      <c r="L53" s="88"/>
      <c r="M53" s="88"/>
      <c r="N53" s="88"/>
      <c r="O53" s="88"/>
      <c r="P53" s="88"/>
      <c r="Q53" s="88"/>
      <c r="R53" s="88"/>
      <c r="S53" s="88"/>
      <c r="U53" s="84"/>
    </row>
    <row r="54" spans="2:21" x14ac:dyDescent="0.2">
      <c r="B54" s="228" t="s">
        <v>2336</v>
      </c>
      <c r="C54" s="438">
        <v>1</v>
      </c>
      <c r="D54" s="227"/>
      <c r="E54" s="98"/>
      <c r="F54" s="440">
        <v>2018</v>
      </c>
      <c r="G54" s="472">
        <f>VLOOKUP('Tipología Municipal'!$I$17&amp;F54,FUT!E:U,11,FALSE)*$C$54+(VLOOKUP('Tipología Municipal'!$I$17&amp;F54,FUT!E:U,11,FALSE)/$I$9)*$C$55+(VLOOKUP('Tipología Municipal'!$I$17&amp;F54,FUT!E:U,11,FALSE)/$K$5)*$C$56</f>
        <v>0</v>
      </c>
      <c r="H54" s="473">
        <f>VLOOKUP('Tipología Municipal'!$I$17&amp;F54,FUT!E:U,12,FALSE)*$C$54+(VLOOKUP('Tipología Municipal'!$I$17&amp;F54,FUT!E:U,12,FALSE)/VLOOKUP('Tipología Municipal'!$I$18,POP!I2:J16,2,FALSE))*$C$55+(VLOOKUP('Tipología Municipal'!$I$17&amp;F54,FUT!E:U,12,FALSE)/VLOOKUP('Tipología Municipal'!$I$18,POP!I2:K16,3,FALSE))*$C$56</f>
        <v>249.73210548</v>
      </c>
      <c r="I54" s="88"/>
      <c r="J54" s="88"/>
      <c r="K54" s="88"/>
      <c r="L54" s="88"/>
      <c r="M54" s="88"/>
      <c r="N54" s="88"/>
      <c r="O54" s="88"/>
      <c r="P54" s="88"/>
      <c r="Q54" s="88"/>
      <c r="R54" s="88"/>
      <c r="S54" s="88"/>
      <c r="U54" s="84"/>
    </row>
    <row r="55" spans="2:21" ht="17" thickBot="1" x14ac:dyDescent="0.25">
      <c r="B55" s="228" t="s">
        <v>2337</v>
      </c>
      <c r="C55" s="438">
        <v>0</v>
      </c>
      <c r="D55" s="227"/>
      <c r="E55" s="98"/>
      <c r="F55" s="441">
        <v>2019</v>
      </c>
      <c r="G55" s="474">
        <f>VLOOKUP('Tipología Municipal'!$I$17&amp;F55,FUT!E:U,11,FALSE)*$C$54+(VLOOKUP('Tipología Municipal'!$I$17&amp;F55,FUT!E:U,11,FALSE)/$I$9)*$C$55+(VLOOKUP('Tipología Municipal'!$I$17&amp;F55,FUT!E:U,11,FALSE)/$K$5)*$C$56</f>
        <v>0</v>
      </c>
      <c r="H55" s="475">
        <f>VLOOKUP('Tipología Municipal'!$I$17&amp;F55,FUT!E:U,12,FALSE)*$C$54+(VLOOKUP('Tipología Municipal'!$I$17&amp;F55,FUT!E:U,12,FALSE)/VLOOKUP('Tipología Municipal'!$I$18,POP!I2:K16,2,FALSE))*$C$55+(VLOOKUP('Tipología Municipal'!$I$17&amp;F55,FUT!E:U,12,FALSE)/VLOOKUP('Tipología Municipal'!$I$18,POP!I2:K16,3,FALSE))*$C$56</f>
        <v>0</v>
      </c>
      <c r="I55" s="88"/>
      <c r="J55" s="88"/>
      <c r="K55" s="88"/>
      <c r="L55" s="88"/>
      <c r="M55" s="88"/>
      <c r="N55" s="88"/>
      <c r="O55" s="88"/>
      <c r="P55" s="88"/>
      <c r="Q55" s="88"/>
      <c r="R55" s="88"/>
      <c r="S55" s="88"/>
      <c r="U55" s="84"/>
    </row>
    <row r="56" spans="2:21" x14ac:dyDescent="0.2">
      <c r="B56" s="228" t="s">
        <v>2339</v>
      </c>
      <c r="C56" s="438">
        <v>0</v>
      </c>
      <c r="D56" s="227"/>
      <c r="E56" s="98"/>
      <c r="F56" s="103"/>
      <c r="H56" s="104"/>
      <c r="I56" s="88"/>
      <c r="J56" s="88"/>
      <c r="K56" s="88"/>
      <c r="L56" s="88"/>
      <c r="M56" s="88"/>
      <c r="N56" s="88"/>
      <c r="O56" s="88"/>
      <c r="P56" s="88"/>
      <c r="Q56" s="88"/>
      <c r="R56" s="88"/>
      <c r="S56" s="88"/>
      <c r="U56" s="84"/>
    </row>
    <row r="57" spans="2:21" ht="17" thickBot="1" x14ac:dyDescent="0.25">
      <c r="B57" s="229"/>
      <c r="C57" s="230"/>
      <c r="D57" s="231"/>
      <c r="E57" s="98"/>
      <c r="F57" s="103"/>
      <c r="H57" s="104"/>
      <c r="I57" s="88"/>
      <c r="J57" s="88"/>
      <c r="K57" s="88"/>
      <c r="L57" s="88"/>
      <c r="M57" s="88"/>
      <c r="N57" s="88"/>
      <c r="O57" s="88"/>
      <c r="P57" s="88"/>
      <c r="Q57" s="88"/>
      <c r="R57" s="88"/>
      <c r="S57" s="88"/>
      <c r="U57" s="84"/>
    </row>
    <row r="58" spans="2:21" ht="15.75" customHeight="1" x14ac:dyDescent="0.2">
      <c r="B58" s="88"/>
      <c r="C58" s="88"/>
      <c r="D58" s="88"/>
      <c r="E58" s="98"/>
      <c r="F58" s="463" t="s">
        <v>2313</v>
      </c>
      <c r="G58" s="516"/>
      <c r="H58" s="513">
        <f>Valorización!Q10*C54+C55*(Valorización!Q10/I9)+C56*(Valorización!Q10/K5)</f>
        <v>26885379690</v>
      </c>
      <c r="I58" s="88"/>
      <c r="J58" s="88"/>
      <c r="K58" s="88"/>
      <c r="L58" s="88"/>
      <c r="M58" s="88"/>
      <c r="N58" s="88"/>
      <c r="O58" s="88"/>
      <c r="P58" s="88"/>
      <c r="Q58" s="88"/>
      <c r="R58" s="88"/>
      <c r="S58" s="88"/>
      <c r="U58" s="84"/>
    </row>
    <row r="59" spans="2:21" x14ac:dyDescent="0.2">
      <c r="B59" s="88"/>
      <c r="C59" s="88"/>
      <c r="D59" s="88"/>
      <c r="E59" s="98"/>
      <c r="F59" s="464"/>
      <c r="G59" s="517"/>
      <c r="H59" s="514"/>
      <c r="I59" s="88"/>
      <c r="J59" s="88"/>
      <c r="K59" s="88"/>
      <c r="L59" s="88"/>
      <c r="M59" s="88"/>
      <c r="N59" s="88"/>
      <c r="O59" s="88"/>
      <c r="P59" s="88"/>
      <c r="Q59" s="88"/>
      <c r="R59" s="88"/>
      <c r="S59" s="88"/>
      <c r="U59" s="84"/>
    </row>
    <row r="60" spans="2:21" ht="17" thickBot="1" x14ac:dyDescent="0.25">
      <c r="B60" s="88"/>
      <c r="C60" s="88"/>
      <c r="D60" s="88"/>
      <c r="E60" s="105"/>
      <c r="F60" s="465"/>
      <c r="G60" s="518"/>
      <c r="H60" s="515"/>
      <c r="I60" s="88"/>
      <c r="J60" s="88"/>
      <c r="K60" s="88"/>
      <c r="L60" s="88"/>
      <c r="M60" s="88"/>
      <c r="N60" s="88"/>
      <c r="O60" s="88"/>
      <c r="P60" s="88"/>
      <c r="Q60" s="88"/>
      <c r="R60" s="88"/>
      <c r="S60" s="88"/>
      <c r="U60" s="84"/>
    </row>
    <row r="61" spans="2:21" x14ac:dyDescent="0.2">
      <c r="B61" s="88"/>
      <c r="C61" s="88"/>
      <c r="D61" s="88"/>
      <c r="F61" s="210"/>
      <c r="H61" s="107"/>
      <c r="I61" s="88"/>
      <c r="J61" s="88"/>
      <c r="K61" s="88"/>
      <c r="L61" s="88"/>
      <c r="M61" s="88"/>
      <c r="N61" s="88"/>
      <c r="O61" s="88"/>
      <c r="P61" s="88"/>
      <c r="Q61" s="88"/>
      <c r="R61" s="88"/>
      <c r="S61" s="88"/>
      <c r="U61" s="84"/>
    </row>
    <row r="62" spans="2:21" x14ac:dyDescent="0.2">
      <c r="B62" s="88"/>
      <c r="C62" s="88"/>
      <c r="D62" s="88"/>
      <c r="E62" s="88"/>
      <c r="F62" s="88"/>
      <c r="G62" s="88"/>
      <c r="H62" s="88"/>
      <c r="I62" s="88"/>
      <c r="J62" s="88"/>
      <c r="K62" s="88"/>
      <c r="L62" s="88"/>
      <c r="M62" s="88"/>
      <c r="N62" s="88"/>
      <c r="O62" s="88"/>
      <c r="P62" s="88"/>
      <c r="Q62" s="88"/>
      <c r="R62" s="88"/>
      <c r="S62" s="88"/>
      <c r="U62" s="84"/>
    </row>
    <row r="63" spans="2:21" x14ac:dyDescent="0.2">
      <c r="B63" s="88"/>
      <c r="C63" s="88"/>
      <c r="D63" s="88"/>
      <c r="E63" s="88"/>
      <c r="F63" s="88"/>
      <c r="G63" s="88"/>
      <c r="H63" s="88"/>
      <c r="I63" s="299" t="s">
        <v>2721</v>
      </c>
      <c r="J63" s="299"/>
      <c r="K63" s="299"/>
      <c r="L63" s="299"/>
      <c r="M63" s="299"/>
      <c r="N63" s="88"/>
      <c r="O63" s="88"/>
      <c r="P63" s="88"/>
      <c r="Q63" s="88"/>
      <c r="R63" s="88"/>
      <c r="S63" s="88"/>
      <c r="U63" s="84"/>
    </row>
    <row r="64" spans="2:21" x14ac:dyDescent="0.2">
      <c r="B64" s="88"/>
      <c r="C64" s="88"/>
      <c r="D64" s="88"/>
      <c r="E64" s="88"/>
      <c r="F64" s="88"/>
      <c r="G64" s="88"/>
      <c r="H64" s="88"/>
      <c r="I64" s="89"/>
      <c r="J64" s="89"/>
      <c r="K64" s="89"/>
      <c r="L64" s="89"/>
      <c r="M64" s="89"/>
      <c r="N64" s="88"/>
      <c r="O64" s="88"/>
      <c r="P64" s="88"/>
      <c r="Q64" s="88"/>
      <c r="R64" s="88"/>
      <c r="S64" s="88"/>
      <c r="U64" s="84"/>
    </row>
    <row r="65" spans="1:62" s="90" customFormat="1" ht="26" customHeight="1" x14ac:dyDescent="0.2">
      <c r="A65" s="379"/>
      <c r="B65" s="404" t="s">
        <v>2316</v>
      </c>
      <c r="C65" s="404"/>
      <c r="D65" s="404"/>
      <c r="E65" s="404"/>
      <c r="F65" s="404"/>
      <c r="G65" s="404"/>
      <c r="H65" s="404"/>
      <c r="I65" s="404"/>
      <c r="J65" s="404"/>
      <c r="K65" s="404"/>
      <c r="L65" s="404"/>
      <c r="M65" s="376"/>
      <c r="N65" s="376"/>
      <c r="O65" s="376"/>
      <c r="P65" s="376"/>
      <c r="Q65" s="376"/>
      <c r="R65" s="376"/>
      <c r="S65" s="376"/>
      <c r="U65" s="522"/>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row>
    <row r="66" spans="1:62" ht="17" thickBot="1" x14ac:dyDescent="0.25">
      <c r="B66" s="88"/>
      <c r="C66" s="88"/>
      <c r="D66" s="88"/>
      <c r="E66" s="88"/>
      <c r="F66" s="88"/>
      <c r="G66" s="88"/>
      <c r="H66" s="88"/>
      <c r="I66" s="88"/>
      <c r="J66" s="88"/>
      <c r="K66" s="88"/>
      <c r="L66" s="88"/>
      <c r="M66" s="88"/>
      <c r="N66" s="88"/>
      <c r="O66" s="88"/>
      <c r="P66" s="88"/>
      <c r="Q66" s="88"/>
      <c r="R66" s="88"/>
      <c r="S66" s="88"/>
      <c r="U66" s="84"/>
    </row>
    <row r="67" spans="1:62" ht="17" thickBot="1" x14ac:dyDescent="0.25">
      <c r="B67" s="88"/>
      <c r="C67" s="88"/>
      <c r="D67" s="88"/>
      <c r="G67" s="466" t="s">
        <v>2771</v>
      </c>
      <c r="H67" s="467" t="s">
        <v>2772</v>
      </c>
      <c r="I67" s="88"/>
      <c r="J67" s="88"/>
      <c r="K67" s="88"/>
      <c r="L67" s="88"/>
      <c r="M67" s="88"/>
      <c r="N67" s="88"/>
      <c r="O67" s="88"/>
      <c r="P67" s="88"/>
      <c r="Q67" s="88"/>
      <c r="R67" s="88"/>
      <c r="S67" s="88"/>
      <c r="U67" s="84"/>
    </row>
    <row r="68" spans="1:62" ht="15.75" customHeight="1" thickBot="1" x14ac:dyDescent="0.25">
      <c r="B68" s="307" t="s">
        <v>2335</v>
      </c>
      <c r="C68" s="308"/>
      <c r="D68" s="226"/>
      <c r="G68" s="468"/>
      <c r="H68" s="469"/>
      <c r="I68" s="88"/>
      <c r="J68" s="88"/>
      <c r="K68" s="88"/>
      <c r="L68" s="88"/>
      <c r="M68" s="88"/>
      <c r="N68" s="88"/>
      <c r="O68" s="88"/>
      <c r="P68" s="88"/>
      <c r="Q68" s="88"/>
      <c r="R68" s="88"/>
      <c r="S68" s="88"/>
      <c r="U68" s="84"/>
    </row>
    <row r="69" spans="1:62" x14ac:dyDescent="0.2">
      <c r="B69" s="309"/>
      <c r="C69" s="306"/>
      <c r="D69" s="227"/>
      <c r="E69" s="98"/>
      <c r="F69" s="477">
        <v>2016</v>
      </c>
      <c r="G69" s="478">
        <f>VLOOKUP('Tipología Municipal'!$I$17&amp;F69,FUT!E:U,14,FALSE)*$C$70+(VLOOKUP('Tipología Municipal'!$I$17&amp;F69,FUT!E:U,14,FALSE)/$I$9)*$C$71+(VLOOKUP('Tipología Municipal'!$I$17&amp;F69,FUT!E:U,14,FALSE)/$K$5)*$C$72</f>
        <v>0</v>
      </c>
      <c r="H69" s="478">
        <f>VLOOKUP('Tipología Municipal'!$I$17&amp;F69,FUT!E:U,15,FALSE)*$C$70+(VLOOKUP('Tipología Municipal'!$I$17&amp;F69,FUT!E:U,15,FALSE)/VLOOKUP('Tipología Municipal'!$I$18,POP!I2:J16,2,FALSE))*$C$71+(VLOOKUP('Tipología Municipal'!$I$17&amp;F69,FUT!E:U,15,FALSE)/VLOOKUP('Tipología Municipal'!$I$18,POP!I2:K16,3,FALSE))*$C$72</f>
        <v>997.67494999999997</v>
      </c>
      <c r="I69" s="88"/>
      <c r="J69" s="88"/>
      <c r="K69" s="88"/>
      <c r="L69" s="88"/>
      <c r="M69" s="88"/>
      <c r="N69" s="88"/>
      <c r="O69" s="88"/>
      <c r="P69" s="88"/>
      <c r="Q69" s="88"/>
      <c r="R69" s="88"/>
      <c r="S69" s="88"/>
      <c r="U69" s="84"/>
    </row>
    <row r="70" spans="1:62" x14ac:dyDescent="0.2">
      <c r="B70" s="228" t="s">
        <v>2336</v>
      </c>
      <c r="C70" s="438">
        <v>1</v>
      </c>
      <c r="D70" s="227"/>
      <c r="E70" s="98"/>
      <c r="F70" s="479">
        <v>2017</v>
      </c>
      <c r="G70" s="480">
        <f>VLOOKUP('Tipología Municipal'!$I$17&amp;F70,FUT!E:U,14,FALSE)*$C$70+(VLOOKUP('Tipología Municipal'!$I$17&amp;F70,FUT!E:U,14,FALSE)/$I$9)*$C$71+(VLOOKUP('Tipología Municipal'!$I$17&amp;F70,FUT!E:U,14,FALSE)/$K$5)*$C$72</f>
        <v>0</v>
      </c>
      <c r="H70" s="480">
        <f>VLOOKUP('Tipología Municipal'!$I$17&amp;F70,FUT!E:U,15,FALSE)*$C$70+(VLOOKUP('Tipología Municipal'!$I$17&amp;F70,FUT!E:U,15,FALSE)/VLOOKUP('Tipología Municipal'!$I$18,POP!I2:K16,2,FALSE))*$C$71+(VLOOKUP('Tipología Municipal'!$I$17&amp;F70,FUT!E:U,15,FALSE)/VLOOKUP('Tipología Municipal'!$I$18,POP!I2:K16,3,FALSE))*$C$72</f>
        <v>418.882812</v>
      </c>
      <c r="I70" s="88"/>
      <c r="J70" s="88"/>
      <c r="K70" s="88"/>
      <c r="L70" s="88"/>
      <c r="M70" s="88"/>
      <c r="N70" s="88"/>
      <c r="O70" s="88"/>
      <c r="P70" s="88"/>
      <c r="Q70" s="88"/>
      <c r="R70" s="88"/>
      <c r="S70" s="88"/>
      <c r="U70" s="84"/>
    </row>
    <row r="71" spans="1:62" x14ac:dyDescent="0.2">
      <c r="B71" s="228" t="s">
        <v>2337</v>
      </c>
      <c r="C71" s="476">
        <v>0</v>
      </c>
      <c r="D71" s="227"/>
      <c r="E71" s="98"/>
      <c r="F71" s="479">
        <v>2018</v>
      </c>
      <c r="G71" s="480">
        <f>VLOOKUP('Tipología Municipal'!$I$17&amp;F71,FUT!E:U,14,FALSE)*$C$70+(VLOOKUP('Tipología Municipal'!$I$17&amp;F71,FUT!E:U,14,FALSE)/$I$9)*$C$71+(VLOOKUP('Tipología Municipal'!$I$17&amp;F71,FUT!E:U,14,FALSE)/$K$5)*$C$72</f>
        <v>0</v>
      </c>
      <c r="H71" s="480">
        <f>VLOOKUP('Tipología Municipal'!$I$17&amp;F71,FUT!E:U,15,FALSE)*$C$70+(VLOOKUP('Tipología Municipal'!$I$17&amp;F71,FUT!E:U,15,FALSE)/VLOOKUP('Tipología Municipal'!$I$18,POP!I2:K20,2,FALSE))*$C$71+(VLOOKUP('Tipología Municipal'!$I$17&amp;F71,FUT!E:U,15,FALSE)/VLOOKUP('Tipología Municipal'!$I$18,POP!I2:K16,3,FALSE))*$C$72</f>
        <v>663.19442000000004</v>
      </c>
      <c r="I71" s="88"/>
      <c r="J71" s="88"/>
      <c r="K71" s="88"/>
      <c r="L71" s="88"/>
      <c r="M71" s="88"/>
      <c r="N71" s="88"/>
      <c r="O71" s="88"/>
      <c r="P71" s="88"/>
      <c r="Q71" s="88"/>
      <c r="R71" s="88"/>
      <c r="S71" s="88"/>
      <c r="U71" s="84"/>
    </row>
    <row r="72" spans="1:62" ht="17" thickBot="1" x14ac:dyDescent="0.25">
      <c r="B72" s="228" t="s">
        <v>2339</v>
      </c>
      <c r="C72" s="438">
        <v>0</v>
      </c>
      <c r="D72" s="227"/>
      <c r="E72" s="98"/>
      <c r="F72" s="481">
        <v>2019</v>
      </c>
      <c r="G72" s="482">
        <f>VLOOKUP('Tipología Municipal'!$I$17&amp;F72,FUT!E:U,14,FALSE)*$C$70+(VLOOKUP('Tipología Municipal'!$I$17&amp;F72,FUT!E:U,14,FALSE)/$I$9)*$C$71+(VLOOKUP('Tipología Municipal'!$I$17&amp;F72,FUT!E:U,14,FALSE)/$K$5)*$C$72</f>
        <v>0</v>
      </c>
      <c r="H72" s="482">
        <f>VLOOKUP('Tipología Municipal'!$I$17&amp;F72,FUT!E:U,15,FALSE)*$C$70+(VLOOKUP('Tipología Municipal'!$I$17&amp;F72,FUT!E:U,15,FALSE)/VLOOKUP('Tipología Municipal'!$I$18,POP!I2:J21,2,FALSE))*$C$71+(VLOOKUP('Tipología Municipal'!$I$17&amp;F72,FUT!E:U,15,FALSE)/VLOOKUP('Tipología Municipal'!$I$18,POP!I2:K21,3,FALSE))*$C$72</f>
        <v>1227.00431</v>
      </c>
      <c r="I72" s="88"/>
      <c r="J72" s="88"/>
      <c r="K72" s="88"/>
      <c r="L72" s="88"/>
      <c r="M72" s="88"/>
      <c r="N72" s="88"/>
      <c r="O72" s="88"/>
      <c r="P72" s="88"/>
      <c r="Q72" s="88"/>
      <c r="R72" s="88"/>
      <c r="S72" s="88"/>
      <c r="U72" s="84"/>
    </row>
    <row r="73" spans="1:62" ht="17" thickBot="1" x14ac:dyDescent="0.25">
      <c r="B73" s="229"/>
      <c r="C73" s="230"/>
      <c r="D73" s="231"/>
      <c r="E73" s="98"/>
      <c r="F73" s="103"/>
      <c r="H73" s="108"/>
      <c r="I73" s="88"/>
      <c r="J73" s="88"/>
      <c r="K73" s="88"/>
      <c r="L73" s="88"/>
      <c r="M73" s="88"/>
      <c r="N73" s="88"/>
      <c r="O73" s="88"/>
      <c r="P73" s="88"/>
      <c r="Q73" s="88"/>
      <c r="R73" s="88"/>
      <c r="S73" s="88"/>
      <c r="U73" s="84"/>
    </row>
    <row r="74" spans="1:62" ht="15.75" customHeight="1" x14ac:dyDescent="0.2">
      <c r="B74" s="88"/>
      <c r="C74" s="88"/>
      <c r="D74" s="88"/>
      <c r="E74" s="98"/>
      <c r="F74" s="507" t="s">
        <v>2313</v>
      </c>
      <c r="G74" s="508"/>
      <c r="H74" s="513">
        <f>Plusvalía!M10</f>
        <v>1134.1882974335515</v>
      </c>
      <c r="I74" s="88"/>
      <c r="J74" s="88"/>
      <c r="K74" s="88"/>
      <c r="L74" s="88"/>
      <c r="M74" s="88"/>
      <c r="N74" s="88"/>
      <c r="O74" s="88"/>
      <c r="P74" s="88"/>
      <c r="Q74" s="88"/>
      <c r="R74" s="88"/>
      <c r="S74" s="88"/>
      <c r="U74" s="84"/>
    </row>
    <row r="75" spans="1:62" x14ac:dyDescent="0.2">
      <c r="B75" s="88"/>
      <c r="C75" s="88"/>
      <c r="D75" s="88"/>
      <c r="E75" s="98"/>
      <c r="F75" s="509"/>
      <c r="G75" s="510"/>
      <c r="H75" s="514"/>
      <c r="I75" s="88"/>
      <c r="J75" s="88"/>
      <c r="K75" s="88"/>
      <c r="L75" s="88"/>
      <c r="M75" s="88"/>
      <c r="N75" s="88"/>
      <c r="O75" s="88"/>
      <c r="P75" s="88"/>
      <c r="Q75" s="88"/>
      <c r="R75" s="88"/>
      <c r="S75" s="88"/>
      <c r="U75" s="84"/>
    </row>
    <row r="76" spans="1:62" ht="17" thickBot="1" x14ac:dyDescent="0.25">
      <c r="B76" s="88"/>
      <c r="C76" s="88"/>
      <c r="D76" s="88"/>
      <c r="E76" s="98"/>
      <c r="F76" s="511"/>
      <c r="G76" s="512"/>
      <c r="H76" s="515"/>
      <c r="I76" s="88"/>
      <c r="J76" s="88"/>
      <c r="K76" s="88"/>
      <c r="L76" s="88"/>
      <c r="M76" s="88"/>
      <c r="N76" s="88"/>
      <c r="O76" s="88"/>
      <c r="P76" s="88"/>
      <c r="Q76" s="88"/>
      <c r="R76" s="88"/>
      <c r="S76" s="88"/>
      <c r="U76" s="84"/>
    </row>
    <row r="77" spans="1:62" x14ac:dyDescent="0.2">
      <c r="B77" s="88"/>
      <c r="C77" s="88"/>
      <c r="D77" s="88"/>
      <c r="E77" s="105"/>
      <c r="F77" s="105"/>
      <c r="G77" s="105"/>
      <c r="H77" s="107"/>
      <c r="I77" s="88"/>
      <c r="J77" s="88"/>
      <c r="K77" s="88"/>
      <c r="L77" s="88"/>
      <c r="M77" s="88"/>
      <c r="N77" s="88"/>
      <c r="O77" s="88"/>
      <c r="P77" s="88"/>
      <c r="Q77" s="88"/>
      <c r="R77" s="88"/>
      <c r="S77" s="88"/>
      <c r="U77" s="84"/>
    </row>
    <row r="78" spans="1:62" x14ac:dyDescent="0.2">
      <c r="B78" s="88"/>
      <c r="C78" s="88"/>
      <c r="D78" s="88"/>
      <c r="F78" s="210"/>
      <c r="H78" s="88"/>
      <c r="I78" s="88"/>
      <c r="J78" s="88"/>
      <c r="K78" s="88"/>
      <c r="L78" s="88"/>
      <c r="M78" s="88"/>
      <c r="N78" s="88"/>
      <c r="O78" s="88"/>
      <c r="P78" s="88"/>
      <c r="Q78" s="88"/>
      <c r="R78" s="88"/>
      <c r="S78" s="88"/>
      <c r="U78" s="84"/>
    </row>
    <row r="79" spans="1:62" x14ac:dyDescent="0.2">
      <c r="B79" s="88"/>
      <c r="C79" s="88"/>
      <c r="D79" s="88"/>
      <c r="H79" s="88"/>
      <c r="I79" s="88"/>
      <c r="J79" s="88"/>
      <c r="K79" s="88"/>
      <c r="L79" s="88"/>
      <c r="M79" s="88"/>
      <c r="N79" s="88"/>
      <c r="O79" s="88"/>
      <c r="P79" s="88"/>
      <c r="Q79" s="88"/>
      <c r="R79" s="88"/>
      <c r="S79" s="88"/>
      <c r="U79" s="84"/>
    </row>
    <row r="80" spans="1:62" x14ac:dyDescent="0.2">
      <c r="B80" s="88"/>
      <c r="C80" s="88"/>
      <c r="D80" s="88"/>
      <c r="E80" s="88"/>
      <c r="F80" s="88"/>
      <c r="G80" s="88"/>
      <c r="H80" s="88"/>
      <c r="I80" s="299" t="s">
        <v>2721</v>
      </c>
      <c r="J80" s="299"/>
      <c r="K80" s="299"/>
      <c r="L80" s="299"/>
      <c r="M80" s="299"/>
      <c r="N80" s="88"/>
      <c r="O80" s="88"/>
      <c r="P80" s="88"/>
      <c r="Q80" s="88"/>
      <c r="R80" s="88"/>
      <c r="S80" s="88"/>
      <c r="U80" s="84"/>
    </row>
    <row r="81" spans="1:62" x14ac:dyDescent="0.2">
      <c r="B81" s="88"/>
      <c r="C81" s="88"/>
      <c r="D81" s="88"/>
      <c r="E81" s="88"/>
      <c r="F81" s="88"/>
      <c r="G81" s="88"/>
      <c r="H81" s="88"/>
      <c r="N81" s="88"/>
      <c r="O81" s="88"/>
      <c r="P81" s="88"/>
      <c r="Q81" s="88"/>
      <c r="R81" s="88"/>
      <c r="S81" s="88"/>
      <c r="U81" s="84"/>
    </row>
    <row r="82" spans="1:62" s="83" customFormat="1" ht="26" customHeight="1" x14ac:dyDescent="0.2">
      <c r="A82" s="374"/>
      <c r="B82" s="405" t="s">
        <v>2317</v>
      </c>
      <c r="C82" s="405"/>
      <c r="D82" s="405"/>
      <c r="E82" s="405"/>
      <c r="F82" s="405"/>
      <c r="G82" s="405"/>
      <c r="H82" s="405"/>
      <c r="I82" s="405"/>
      <c r="J82" s="405"/>
      <c r="K82" s="405"/>
      <c r="L82" s="405"/>
      <c r="M82" s="377"/>
      <c r="N82" s="377"/>
      <c r="O82" s="377"/>
      <c r="P82" s="377"/>
      <c r="Q82" s="377"/>
      <c r="R82" s="377"/>
      <c r="S82" s="377"/>
      <c r="U82" s="84"/>
      <c r="V82" s="368"/>
      <c r="W82" s="368"/>
      <c r="X82" s="368"/>
      <c r="Y82" s="368"/>
      <c r="Z82" s="368"/>
      <c r="AA82" s="368"/>
      <c r="AB82" s="368"/>
      <c r="AC82" s="368"/>
      <c r="AD82" s="368"/>
      <c r="AE82" s="368"/>
      <c r="AF82" s="368"/>
      <c r="AG82" s="368"/>
      <c r="AH82" s="368"/>
      <c r="AI82" s="368"/>
      <c r="AJ82" s="368"/>
      <c r="AK82" s="368"/>
      <c r="AL82" s="368"/>
      <c r="AM82" s="368"/>
      <c r="AN82" s="368"/>
      <c r="AO82" s="368"/>
      <c r="AP82" s="368"/>
      <c r="AQ82" s="368"/>
      <c r="AR82" s="368"/>
      <c r="AS82" s="368"/>
      <c r="AT82" s="368"/>
      <c r="AU82" s="368"/>
      <c r="AV82" s="368"/>
      <c r="AW82" s="368"/>
      <c r="AX82" s="368"/>
      <c r="AY82" s="368"/>
      <c r="AZ82" s="368"/>
      <c r="BA82" s="368"/>
      <c r="BB82" s="368"/>
      <c r="BC82" s="368"/>
      <c r="BD82" s="368"/>
      <c r="BE82" s="368"/>
      <c r="BF82" s="368"/>
      <c r="BG82" s="368"/>
      <c r="BH82" s="368"/>
      <c r="BI82" s="368"/>
      <c r="BJ82" s="368"/>
    </row>
    <row r="83" spans="1:62" s="92" customFormat="1" ht="45" customHeight="1" x14ac:dyDescent="0.2">
      <c r="B83" s="91"/>
      <c r="C83" s="91"/>
      <c r="D83" s="91"/>
      <c r="E83" s="109"/>
      <c r="F83" s="109"/>
      <c r="H83" s="110"/>
      <c r="J83" s="91"/>
      <c r="K83" s="91"/>
      <c r="L83" s="91"/>
      <c r="M83" s="91"/>
      <c r="N83" s="91"/>
      <c r="O83" s="91"/>
      <c r="P83" s="91"/>
      <c r="Q83" s="91"/>
      <c r="R83" s="91"/>
      <c r="S83" s="91"/>
      <c r="V83" s="369"/>
      <c r="W83" s="369"/>
      <c r="X83" s="369"/>
      <c r="Y83" s="369"/>
      <c r="Z83" s="369"/>
      <c r="AA83" s="369"/>
      <c r="AB83" s="369"/>
      <c r="AC83" s="369"/>
      <c r="AD83" s="369"/>
      <c r="AE83" s="369"/>
      <c r="AF83" s="369"/>
      <c r="AG83" s="369"/>
      <c r="AH83" s="369"/>
      <c r="AI83" s="369"/>
      <c r="AJ83" s="369"/>
      <c r="AK83" s="369"/>
      <c r="AL83" s="369"/>
      <c r="AM83" s="369"/>
      <c r="AN83" s="369"/>
      <c r="AO83" s="369"/>
      <c r="AP83" s="369"/>
      <c r="AQ83" s="369"/>
      <c r="AR83" s="369"/>
      <c r="AS83" s="369"/>
      <c r="AT83" s="369"/>
      <c r="AU83" s="369"/>
      <c r="AV83" s="369"/>
      <c r="AW83" s="369"/>
      <c r="AX83" s="369"/>
      <c r="AY83" s="369"/>
      <c r="AZ83" s="369"/>
      <c r="BA83" s="369"/>
      <c r="BB83" s="369"/>
      <c r="BC83" s="369"/>
      <c r="BD83" s="369"/>
      <c r="BE83" s="369"/>
      <c r="BF83" s="369"/>
      <c r="BG83" s="369"/>
      <c r="BH83" s="369"/>
      <c r="BI83" s="369"/>
      <c r="BJ83" s="369"/>
    </row>
    <row r="84" spans="1:62" s="92" customFormat="1" ht="17" thickBot="1" x14ac:dyDescent="0.25">
      <c r="B84" s="91"/>
      <c r="C84" s="91"/>
      <c r="D84" s="91"/>
      <c r="E84" s="109"/>
      <c r="F84" s="109"/>
      <c r="G84" s="483" t="s">
        <v>1186</v>
      </c>
      <c r="H84" s="483"/>
      <c r="I84" s="110"/>
      <c r="J84" s="91"/>
      <c r="K84" s="91"/>
      <c r="L84" s="91"/>
      <c r="M84" s="91"/>
      <c r="N84" s="91"/>
      <c r="O84" s="91"/>
      <c r="P84" s="91"/>
      <c r="Q84" s="91"/>
      <c r="R84" s="91"/>
      <c r="S84" s="91"/>
      <c r="V84" s="369"/>
      <c r="W84" s="369"/>
      <c r="X84" s="369"/>
      <c r="Y84" s="369"/>
      <c r="Z84" s="369"/>
      <c r="AA84" s="369"/>
      <c r="AB84" s="369"/>
      <c r="AC84" s="369"/>
      <c r="AD84" s="369"/>
      <c r="AE84" s="369"/>
      <c r="AF84" s="369"/>
      <c r="AG84" s="369"/>
      <c r="AH84" s="369"/>
      <c r="AI84" s="369"/>
      <c r="AJ84" s="369"/>
      <c r="AK84" s="369"/>
      <c r="AL84" s="369"/>
      <c r="AM84" s="369"/>
      <c r="AN84" s="369"/>
      <c r="AO84" s="369"/>
      <c r="AP84" s="369"/>
      <c r="AQ84" s="369"/>
      <c r="AR84" s="369"/>
      <c r="AS84" s="369"/>
      <c r="AT84" s="369"/>
      <c r="AU84" s="369"/>
      <c r="AV84" s="369"/>
      <c r="AW84" s="369"/>
      <c r="AX84" s="369"/>
      <c r="AY84" s="369"/>
      <c r="AZ84" s="369"/>
      <c r="BA84" s="369"/>
      <c r="BB84" s="369"/>
      <c r="BC84" s="369"/>
      <c r="BD84" s="369"/>
      <c r="BE84" s="369"/>
      <c r="BF84" s="369"/>
      <c r="BG84" s="369"/>
      <c r="BH84" s="369"/>
      <c r="BI84" s="369"/>
      <c r="BJ84" s="369"/>
    </row>
    <row r="85" spans="1:62" s="92" customFormat="1" x14ac:dyDescent="0.2">
      <c r="B85" s="91"/>
      <c r="C85" s="91"/>
      <c r="D85" s="91"/>
      <c r="E85" s="109"/>
      <c r="F85" s="109"/>
      <c r="G85" s="485" t="s">
        <v>2771</v>
      </c>
      <c r="H85" s="486" t="s">
        <v>2772</v>
      </c>
      <c r="I85" s="110"/>
      <c r="J85" s="91"/>
      <c r="K85" s="91"/>
      <c r="L85" s="91"/>
      <c r="M85" s="91"/>
      <c r="N85" s="91"/>
      <c r="O85" s="91"/>
      <c r="P85" s="91"/>
      <c r="Q85" s="91"/>
      <c r="R85" s="91"/>
      <c r="S85" s="91"/>
      <c r="V85" s="369"/>
      <c r="W85" s="369"/>
      <c r="X85" s="369"/>
      <c r="Y85" s="369"/>
      <c r="Z85" s="369"/>
      <c r="AA85" s="369"/>
      <c r="AB85" s="369"/>
      <c r="AC85" s="369"/>
      <c r="AD85" s="369"/>
      <c r="AE85" s="369"/>
      <c r="AF85" s="369"/>
      <c r="AG85" s="369"/>
      <c r="AH85" s="369"/>
      <c r="AI85" s="369"/>
      <c r="AJ85" s="369"/>
      <c r="AK85" s="369"/>
      <c r="AL85" s="369"/>
      <c r="AM85" s="369"/>
      <c r="AN85" s="369"/>
      <c r="AO85" s="369"/>
      <c r="AP85" s="369"/>
      <c r="AQ85" s="369"/>
      <c r="AR85" s="369"/>
      <c r="AS85" s="369"/>
      <c r="AT85" s="369"/>
      <c r="AU85" s="369"/>
      <c r="AV85" s="369"/>
      <c r="AW85" s="369"/>
      <c r="AX85" s="369"/>
      <c r="AY85" s="369"/>
      <c r="AZ85" s="369"/>
      <c r="BA85" s="369"/>
      <c r="BB85" s="369"/>
      <c r="BC85" s="369"/>
      <c r="BD85" s="369"/>
      <c r="BE85" s="369"/>
      <c r="BF85" s="369"/>
      <c r="BG85" s="369"/>
      <c r="BH85" s="369"/>
      <c r="BI85" s="369"/>
      <c r="BJ85" s="369"/>
    </row>
    <row r="86" spans="1:62" s="92" customFormat="1" ht="17" thickBot="1" x14ac:dyDescent="0.25">
      <c r="B86" s="91"/>
      <c r="C86" s="91"/>
      <c r="D86" s="91"/>
      <c r="E86" s="109"/>
      <c r="F86" s="109"/>
      <c r="G86" s="487"/>
      <c r="H86" s="488"/>
      <c r="I86" s="110"/>
      <c r="J86" s="91"/>
      <c r="K86" s="91"/>
      <c r="L86" s="91"/>
      <c r="M86" s="91"/>
      <c r="N86" s="91"/>
      <c r="O86" s="91"/>
      <c r="P86" s="91"/>
      <c r="Q86" s="91"/>
      <c r="R86" s="91"/>
      <c r="S86" s="91"/>
      <c r="V86" s="369"/>
      <c r="W86" s="369"/>
      <c r="X86" s="369"/>
      <c r="Y86" s="369"/>
      <c r="Z86" s="369"/>
      <c r="AA86" s="369"/>
      <c r="AB86" s="369"/>
      <c r="AC86" s="369"/>
      <c r="AD86" s="369"/>
      <c r="AE86" s="369"/>
      <c r="AF86" s="369"/>
      <c r="AG86" s="369"/>
      <c r="AH86" s="369"/>
      <c r="AI86" s="369"/>
      <c r="AJ86" s="369"/>
      <c r="AK86" s="369"/>
      <c r="AL86" s="369"/>
      <c r="AM86" s="369"/>
      <c r="AN86" s="369"/>
      <c r="AO86" s="369"/>
      <c r="AP86" s="369"/>
      <c r="AQ86" s="369"/>
      <c r="AR86" s="369"/>
      <c r="AS86" s="369"/>
      <c r="AT86" s="369"/>
      <c r="AU86" s="369"/>
      <c r="AV86" s="369"/>
      <c r="AW86" s="369"/>
      <c r="AX86" s="369"/>
      <c r="AY86" s="369"/>
      <c r="AZ86" s="369"/>
      <c r="BA86" s="369"/>
      <c r="BB86" s="369"/>
      <c r="BC86" s="369"/>
      <c r="BD86" s="369"/>
      <c r="BE86" s="369"/>
      <c r="BF86" s="369"/>
      <c r="BG86" s="369"/>
      <c r="BH86" s="369"/>
      <c r="BI86" s="369"/>
      <c r="BJ86" s="369"/>
    </row>
    <row r="87" spans="1:62" ht="17" thickBot="1" x14ac:dyDescent="0.25">
      <c r="B87" s="88"/>
      <c r="C87" s="88"/>
      <c r="D87" s="88"/>
      <c r="E87" s="111"/>
      <c r="F87" s="491">
        <v>2016</v>
      </c>
      <c r="G87" s="498">
        <f>VLOOKUP('Tipología Municipal'!$I$17&amp;F87,FUT!E:U,17,FALSE)*$C$90+(VLOOKUP('Tipología Municipal'!$I$17&amp;F87,FUT!E:U,17,FALSE)/$I$9)*$C$91+(VLOOKUP('Tipología Municipal'!$I$17&amp;F87,FUT!E:U,17,FALSE)/$K$5)*$C$92</f>
        <v>0</v>
      </c>
      <c r="H87" s="499">
        <f>VLOOKUP('Tipología Municipal'!$I$17&amp;F95,FUT!E:X,18,FALSE)*$C$90+(VLOOKUP('Tipología Municipal'!$I$17&amp;F95,FUT!E:X,18,FALSE)/VLOOKUP('Tipología Municipal'!$I$18,POP!I2:J16,2,FALSE))*$C$91+(VLOOKUP('Tipología Municipal'!$I$17&amp;F95,FUT!E:X,18,FALSE)/VLOOKUP('Tipología Municipal'!$I$18,POP!I2:K16,2,FALSE))*$C$92</f>
        <v>8</v>
      </c>
      <c r="J87" s="88"/>
      <c r="K87" s="88"/>
      <c r="L87" s="88"/>
      <c r="M87" s="88"/>
      <c r="N87" s="88"/>
      <c r="O87" s="88"/>
      <c r="P87" s="88"/>
      <c r="Q87" s="88"/>
      <c r="R87" s="88"/>
      <c r="S87" s="88"/>
      <c r="U87" s="84"/>
    </row>
    <row r="88" spans="1:62" x14ac:dyDescent="0.2">
      <c r="B88" s="307" t="s">
        <v>2335</v>
      </c>
      <c r="C88" s="308"/>
      <c r="D88" s="226"/>
      <c r="E88" s="111"/>
      <c r="F88" s="494">
        <v>2017</v>
      </c>
      <c r="G88" s="500">
        <f>VLOOKUP('Tipología Municipal'!$I$17&amp;F88,FUT!E:U,17,FALSE)*$C$90+(VLOOKUP('Tipología Municipal'!$I$17&amp;F88,FUT!E:U,17,FALSE)/$I$9)*$C$91+(VLOOKUP('Tipología Municipal'!$I$17&amp;F88,FUT!E:U,17,FALSE)/$K$5)*$C$92</f>
        <v>3.444</v>
      </c>
      <c r="H88" s="501">
        <f>VLOOKUP('Tipología Municipal'!$I$17&amp;F96,FUT!E:X,18,FALSE)*$C$90+(VLOOKUP('Tipología Municipal'!$I$17&amp;F96,FUT!E:X,18,FALSE)/VLOOKUP('Tipología Municipal'!$I$18,POP!I2:J17,2,FALSE))*$C$91+(VLOOKUP('Tipología Municipal'!$I$17&amp;F96,FUT!E:X,18,FALSE)/VLOOKUP('Tipología Municipal'!$I$18,POP!I2:K17,3,FALSE))*$C$92</f>
        <v>8</v>
      </c>
      <c r="J88" s="88"/>
      <c r="K88" s="88"/>
      <c r="L88" s="88"/>
      <c r="M88" s="88"/>
      <c r="N88" s="88"/>
      <c r="O88" s="88"/>
      <c r="P88" s="88"/>
      <c r="Q88" s="88"/>
      <c r="R88" s="88"/>
      <c r="S88" s="88"/>
      <c r="U88" s="84"/>
    </row>
    <row r="89" spans="1:62" x14ac:dyDescent="0.2">
      <c r="B89" s="309"/>
      <c r="C89" s="306"/>
      <c r="D89" s="227"/>
      <c r="E89" s="111"/>
      <c r="F89" s="494">
        <v>2018</v>
      </c>
      <c r="G89" s="500">
        <f>VLOOKUP('Tipología Municipal'!$I$17&amp;F89,FUT!E:U,17,FALSE)*$C$90+(VLOOKUP('Tipología Municipal'!$I$17&amp;F89,FUT!E:U,17,FALSE)/$I$9)*$C$91+(VLOOKUP('Tipología Municipal'!$I$17&amp;F89,FUT!E:U,17,FALSE)/$K$5)*$C$92</f>
        <v>274.31653399999999</v>
      </c>
      <c r="H89" s="501">
        <f>VLOOKUP('Tipología Municipal'!$I$17&amp;F97,FUT!E:X,18,FALSE)*$C$90+(VLOOKUP('Tipología Municipal'!$I$17&amp;F97,FUT!E:X,18,FALSE)/VLOOKUP('Tipología Municipal'!$I$18,POP!I2:J18,2,FALSE))*$C$91+(VLOOKUP('Tipología Municipal'!$I$17&amp;F97,FUT!E:X,18,FALSE)/VLOOKUP('Tipología Municipal'!$I$18,POP!I2:K18,3,FALSE))*$C$92</f>
        <v>38</v>
      </c>
      <c r="J89" s="88"/>
      <c r="K89" s="88"/>
      <c r="L89" s="88"/>
      <c r="M89" s="88"/>
      <c r="N89" s="88"/>
      <c r="O89" s="88"/>
      <c r="P89" s="88"/>
      <c r="Q89" s="88"/>
      <c r="R89" s="88"/>
      <c r="S89" s="88"/>
      <c r="U89" s="84"/>
    </row>
    <row r="90" spans="1:62" ht="17" thickBot="1" x14ac:dyDescent="0.25">
      <c r="B90" s="228" t="s">
        <v>2336</v>
      </c>
      <c r="C90" s="438">
        <v>1</v>
      </c>
      <c r="D90" s="227"/>
      <c r="E90" s="111"/>
      <c r="F90" s="495">
        <v>2019</v>
      </c>
      <c r="G90" s="502">
        <f>VLOOKUP('Tipología Municipal'!$I$17&amp;F90,FUT!E:U,17,FALSE)*$C$90+(VLOOKUP('Tipología Municipal'!$I$17&amp;F90,FUT!E:U,17,FALSE)/$I$9)*$C$91+(VLOOKUP('Tipología Municipal'!$I$17&amp;F90,FUT!E:U,17,FALSE)/$K$5)*$C$92</f>
        <v>1.5629999999999999</v>
      </c>
      <c r="H90" s="503">
        <f>VLOOKUP('Tipología Municipal'!$I$17&amp;F98,FUT!E:X,18,FALSE)*$C$90+(VLOOKUP('Tipología Municipal'!$I$17&amp;F98,FUT!E:X,18,FALSE)/VLOOKUP('Tipología Municipal'!$I$18,POP!I2:J19,2,FALSE))*$C$91+(VLOOKUP('Tipología Municipal'!$I$17&amp;F98,FUT!E:X,18,FALSE)/VLOOKUP('Tipología Municipal'!$I$18,POP!I2:K19,3,FALSE))*$C$92</f>
        <v>10</v>
      </c>
      <c r="J90" s="88"/>
      <c r="K90" s="88"/>
      <c r="L90" s="88"/>
      <c r="M90" s="88"/>
      <c r="N90" s="88"/>
      <c r="O90" s="88"/>
      <c r="P90" s="88"/>
      <c r="Q90" s="88"/>
      <c r="R90" s="88"/>
      <c r="S90" s="88"/>
      <c r="U90" s="84"/>
    </row>
    <row r="91" spans="1:62" x14ac:dyDescent="0.2">
      <c r="B91" s="228" t="s">
        <v>2337</v>
      </c>
      <c r="C91" s="438">
        <v>0</v>
      </c>
      <c r="D91" s="227"/>
      <c r="J91" s="88"/>
      <c r="K91" s="88"/>
      <c r="L91" s="88"/>
      <c r="M91" s="88"/>
      <c r="N91" s="88"/>
      <c r="O91" s="88"/>
      <c r="P91" s="88"/>
      <c r="Q91" s="88"/>
      <c r="R91" s="88"/>
      <c r="S91" s="88"/>
      <c r="U91" s="84"/>
    </row>
    <row r="92" spans="1:62" ht="15.75" customHeight="1" thickBot="1" x14ac:dyDescent="0.25">
      <c r="B92" s="228" t="s">
        <v>2339</v>
      </c>
      <c r="C92" s="438">
        <v>0</v>
      </c>
      <c r="D92" s="227"/>
      <c r="G92" s="484" t="s">
        <v>2773</v>
      </c>
      <c r="H92" s="484"/>
      <c r="J92" s="88"/>
      <c r="K92" s="88"/>
      <c r="L92" s="88"/>
      <c r="M92" s="88"/>
      <c r="N92" s="88"/>
      <c r="O92" s="88"/>
      <c r="P92" s="88"/>
      <c r="Q92" s="88"/>
      <c r="R92" s="88"/>
      <c r="S92" s="88"/>
      <c r="U92" s="84"/>
    </row>
    <row r="93" spans="1:62" ht="17" thickBot="1" x14ac:dyDescent="0.25">
      <c r="B93" s="229"/>
      <c r="C93" s="230"/>
      <c r="D93" s="231"/>
      <c r="G93" s="485" t="s">
        <v>2771</v>
      </c>
      <c r="H93" s="486" t="s">
        <v>2772</v>
      </c>
      <c r="J93" s="88"/>
      <c r="K93" s="88"/>
      <c r="L93" s="88"/>
      <c r="M93" s="88"/>
      <c r="N93" s="88"/>
      <c r="O93" s="88"/>
      <c r="P93" s="88"/>
      <c r="Q93" s="88"/>
      <c r="R93" s="88"/>
      <c r="S93" s="88"/>
      <c r="U93" s="84"/>
    </row>
    <row r="94" spans="1:62" ht="17" thickBot="1" x14ac:dyDescent="0.25">
      <c r="B94" s="88"/>
      <c r="C94" s="88"/>
      <c r="D94" s="88"/>
      <c r="G94" s="489"/>
      <c r="H94" s="490"/>
      <c r="J94" s="88"/>
      <c r="K94" s="88"/>
      <c r="L94" s="88"/>
      <c r="M94" s="88"/>
      <c r="N94" s="88"/>
      <c r="O94" s="88"/>
      <c r="P94" s="88"/>
      <c r="Q94" s="88"/>
      <c r="R94" s="88"/>
      <c r="S94" s="88"/>
      <c r="U94" s="84"/>
    </row>
    <row r="95" spans="1:62" x14ac:dyDescent="0.2">
      <c r="B95" s="88"/>
      <c r="C95" s="88"/>
      <c r="D95" s="88"/>
      <c r="E95" s="111"/>
      <c r="F95" s="491">
        <v>2016</v>
      </c>
      <c r="G95" s="492">
        <f>VLOOKUP('Tipología Municipal'!$I$17&amp;F87,FUT!E:X,19,FALSE)</f>
        <v>89</v>
      </c>
      <c r="H95" s="493">
        <f>VLOOKUP('Tipología Municipal'!$I$17&amp;F95,FUT!E:X,20,FALSE)</f>
        <v>531</v>
      </c>
      <c r="I95" s="112"/>
      <c r="J95" s="88"/>
      <c r="K95" s="88"/>
      <c r="L95" s="88"/>
      <c r="M95" s="88"/>
      <c r="N95" s="88"/>
      <c r="O95" s="88"/>
      <c r="P95" s="88"/>
      <c r="Q95" s="88"/>
      <c r="R95" s="88"/>
      <c r="S95" s="88"/>
      <c r="U95" s="84"/>
    </row>
    <row r="96" spans="1:62" x14ac:dyDescent="0.2">
      <c r="B96" s="88"/>
      <c r="C96" s="88"/>
      <c r="D96" s="88"/>
      <c r="E96" s="111"/>
      <c r="F96" s="494">
        <v>2017</v>
      </c>
      <c r="G96" s="492">
        <f>VLOOKUP('Tipología Municipal'!$I$17&amp;F88,FUT!E:X,19,FALSE)</f>
        <v>49</v>
      </c>
      <c r="H96" s="493">
        <f>VLOOKUP('Tipología Municipal'!$I$17&amp;F96,FUT!E:X,20,FALSE)</f>
        <v>445</v>
      </c>
      <c r="I96" s="112"/>
      <c r="J96" s="88"/>
      <c r="K96" s="88"/>
      <c r="L96" s="88"/>
      <c r="M96" s="88"/>
      <c r="N96" s="88"/>
      <c r="O96" s="88"/>
      <c r="P96" s="88"/>
      <c r="Q96" s="88"/>
      <c r="R96" s="88"/>
      <c r="S96" s="88"/>
      <c r="U96" s="84"/>
    </row>
    <row r="97" spans="1:62" x14ac:dyDescent="0.2">
      <c r="B97" s="88"/>
      <c r="C97" s="88"/>
      <c r="D97" s="88"/>
      <c r="E97" s="111"/>
      <c r="F97" s="494">
        <v>2018</v>
      </c>
      <c r="G97" s="492">
        <f>VLOOKUP('Tipología Municipal'!$I$17&amp;F89,FUT!E:X,19,FALSE)</f>
        <v>102</v>
      </c>
      <c r="H97" s="493">
        <f>VLOOKUP('Tipología Municipal'!$I$17&amp;F97,FUT!E:X,20,FALSE)</f>
        <v>530</v>
      </c>
      <c r="I97" s="107"/>
      <c r="J97" s="88"/>
      <c r="K97" s="88"/>
      <c r="L97" s="88"/>
      <c r="M97" s="88"/>
      <c r="N97" s="88"/>
      <c r="O97" s="88"/>
      <c r="P97" s="88"/>
      <c r="Q97" s="88"/>
      <c r="R97" s="88"/>
      <c r="S97" s="88"/>
      <c r="U97" s="84"/>
    </row>
    <row r="98" spans="1:62" ht="17" thickBot="1" x14ac:dyDescent="0.25">
      <c r="B98" s="88"/>
      <c r="C98" s="88"/>
      <c r="D98" s="88"/>
      <c r="E98" s="111"/>
      <c r="F98" s="495">
        <v>2019</v>
      </c>
      <c r="G98" s="496">
        <f>VLOOKUP('Tipología Municipal'!$I$17&amp;F90,FUT!E:X,19,FALSE)</f>
        <v>75</v>
      </c>
      <c r="H98" s="497">
        <f>VLOOKUP('Tipología Municipal'!$I$17&amp;F98,FUT!E:X,20,FALSE)</f>
        <v>506</v>
      </c>
      <c r="I98" s="107"/>
      <c r="J98" s="88"/>
      <c r="K98" s="88"/>
      <c r="L98" s="88"/>
      <c r="M98" s="88"/>
      <c r="N98" s="88"/>
      <c r="O98" s="88"/>
      <c r="P98" s="88"/>
      <c r="Q98" s="88"/>
      <c r="R98" s="88"/>
      <c r="S98" s="88"/>
      <c r="U98" s="84"/>
    </row>
    <row r="99" spans="1:62" ht="17" thickBot="1" x14ac:dyDescent="0.25">
      <c r="B99" s="88"/>
      <c r="C99" s="88"/>
      <c r="D99" s="88"/>
      <c r="E99" s="107"/>
      <c r="F99" s="107"/>
      <c r="G99" s="107"/>
      <c r="H99" s="107"/>
      <c r="I99" s="88"/>
      <c r="J99" s="88"/>
      <c r="K99" s="88"/>
      <c r="L99" s="88"/>
      <c r="M99" s="88"/>
      <c r="N99" s="88"/>
      <c r="O99" s="88"/>
      <c r="P99" s="88"/>
      <c r="Q99" s="88"/>
      <c r="R99" s="88"/>
      <c r="S99" s="88"/>
      <c r="U99" s="84"/>
    </row>
    <row r="100" spans="1:62" x14ac:dyDescent="0.2">
      <c r="B100" s="88"/>
      <c r="C100" s="88"/>
      <c r="D100" s="88"/>
      <c r="F100" s="507" t="s">
        <v>2313</v>
      </c>
      <c r="G100" s="508"/>
      <c r="H100" s="504">
        <f>AEEP!I6*C90+(AEEP!I6/I9)*C91+(AEEP!I6/K5)*C92</f>
        <v>0</v>
      </c>
      <c r="N100" s="88"/>
      <c r="O100" s="88"/>
      <c r="P100" s="88"/>
      <c r="Q100" s="88"/>
      <c r="R100" s="88"/>
      <c r="S100" s="88"/>
      <c r="U100" s="84"/>
    </row>
    <row r="101" spans="1:62" x14ac:dyDescent="0.2">
      <c r="B101" s="88"/>
      <c r="C101" s="88"/>
      <c r="D101" s="88"/>
      <c r="E101" s="88"/>
      <c r="F101" s="509"/>
      <c r="G101" s="510"/>
      <c r="H101" s="505"/>
      <c r="I101" s="299" t="s">
        <v>2721</v>
      </c>
      <c r="J101" s="299"/>
      <c r="K101" s="299"/>
      <c r="L101" s="299"/>
      <c r="M101" s="299"/>
      <c r="N101" s="88"/>
      <c r="O101" s="88"/>
      <c r="P101" s="88"/>
      <c r="Q101" s="88"/>
      <c r="R101" s="88"/>
      <c r="S101" s="88"/>
      <c r="U101" s="84"/>
    </row>
    <row r="102" spans="1:62" ht="17" thickBot="1" x14ac:dyDescent="0.25">
      <c r="B102" s="88"/>
      <c r="C102" s="88"/>
      <c r="D102" s="88"/>
      <c r="E102" s="88"/>
      <c r="F102" s="511"/>
      <c r="G102" s="512"/>
      <c r="H102" s="506"/>
      <c r="I102" s="211"/>
      <c r="J102" s="211"/>
      <c r="K102" s="211"/>
      <c r="L102" s="211"/>
      <c r="M102" s="211"/>
      <c r="N102" s="88"/>
      <c r="O102" s="88"/>
      <c r="P102" s="88"/>
      <c r="Q102" s="88"/>
      <c r="R102" s="88"/>
      <c r="S102" s="88"/>
      <c r="U102" s="84"/>
    </row>
    <row r="103" spans="1:62" x14ac:dyDescent="0.2">
      <c r="B103" s="88"/>
      <c r="C103" s="88"/>
      <c r="D103" s="88"/>
      <c r="E103" s="88"/>
      <c r="F103" s="88"/>
      <c r="G103" s="88"/>
      <c r="H103" s="88"/>
      <c r="I103" s="89"/>
      <c r="J103" s="89"/>
      <c r="K103" s="89"/>
      <c r="L103" s="89"/>
      <c r="M103" s="89"/>
      <c r="N103" s="88"/>
      <c r="O103" s="88"/>
      <c r="P103" s="88"/>
      <c r="Q103" s="88"/>
      <c r="R103" s="88"/>
      <c r="S103" s="88"/>
      <c r="U103" s="84"/>
    </row>
    <row r="104" spans="1:62" s="83" customFormat="1" ht="26" customHeight="1" x14ac:dyDescent="0.2">
      <c r="A104" s="374"/>
      <c r="B104" s="406" t="s">
        <v>2319</v>
      </c>
      <c r="C104" s="406"/>
      <c r="D104" s="406"/>
      <c r="E104" s="406"/>
      <c r="F104" s="406"/>
      <c r="G104" s="406"/>
      <c r="H104" s="406"/>
      <c r="I104" s="406"/>
      <c r="J104" s="406"/>
      <c r="K104" s="406"/>
      <c r="L104" s="406"/>
      <c r="M104" s="377"/>
      <c r="N104" s="377"/>
      <c r="O104" s="377"/>
      <c r="P104" s="377"/>
      <c r="Q104" s="377"/>
      <c r="R104" s="377"/>
      <c r="S104" s="377"/>
      <c r="U104" s="84"/>
      <c r="V104" s="368"/>
      <c r="W104" s="368"/>
      <c r="X104" s="368"/>
      <c r="Y104" s="368"/>
      <c r="Z104" s="368"/>
      <c r="AA104" s="368"/>
      <c r="AB104" s="368"/>
      <c r="AC104" s="368"/>
      <c r="AD104" s="368"/>
      <c r="AE104" s="368"/>
      <c r="AF104" s="368"/>
      <c r="AG104" s="368"/>
      <c r="AH104" s="368"/>
      <c r="AI104" s="368"/>
      <c r="AJ104" s="368"/>
      <c r="AK104" s="368"/>
      <c r="AL104" s="368"/>
      <c r="AM104" s="368"/>
      <c r="AN104" s="368"/>
      <c r="AO104" s="368"/>
      <c r="AP104" s="368"/>
      <c r="AQ104" s="368"/>
      <c r="AR104" s="368"/>
      <c r="AS104" s="368"/>
      <c r="AT104" s="368"/>
      <c r="AU104" s="368"/>
      <c r="AV104" s="368"/>
      <c r="AW104" s="368"/>
      <c r="AX104" s="368"/>
      <c r="AY104" s="368"/>
      <c r="AZ104" s="368"/>
      <c r="BA104" s="368"/>
      <c r="BB104" s="368"/>
      <c r="BC104" s="368"/>
      <c r="BD104" s="368"/>
      <c r="BE104" s="368"/>
      <c r="BF104" s="368"/>
      <c r="BG104" s="368"/>
      <c r="BH104" s="368"/>
      <c r="BI104" s="368"/>
      <c r="BJ104" s="368"/>
    </row>
    <row r="105" spans="1:62" hidden="1" x14ac:dyDescent="0.2">
      <c r="B105" s="88"/>
      <c r="C105" s="88"/>
      <c r="D105" s="88"/>
      <c r="E105" s="301" t="s">
        <v>2443</v>
      </c>
      <c r="F105" s="301"/>
      <c r="G105" s="301"/>
      <c r="H105" s="301"/>
      <c r="I105" s="301"/>
      <c r="J105" s="301"/>
      <c r="K105" s="301"/>
      <c r="L105" s="88"/>
      <c r="M105" s="88"/>
      <c r="N105" s="88"/>
      <c r="O105" s="88"/>
      <c r="P105" s="88"/>
      <c r="Q105" s="88"/>
      <c r="R105" s="88"/>
      <c r="S105" s="88"/>
      <c r="U105" s="84"/>
    </row>
    <row r="106" spans="1:62" hidden="1" x14ac:dyDescent="0.2">
      <c r="B106" s="88"/>
      <c r="C106" s="88"/>
      <c r="D106" s="88"/>
      <c r="L106" s="88"/>
      <c r="M106" s="88"/>
      <c r="N106" s="88"/>
      <c r="O106" s="88"/>
      <c r="P106" s="88"/>
      <c r="Q106" s="88"/>
      <c r="R106" s="88"/>
      <c r="S106" s="88"/>
      <c r="U106" s="84"/>
    </row>
    <row r="107" spans="1:62" ht="16" hidden="1" customHeight="1" x14ac:dyDescent="0.2">
      <c r="B107" s="88"/>
      <c r="C107" s="88"/>
      <c r="D107" s="88"/>
      <c r="E107" s="300"/>
      <c r="F107" s="300"/>
      <c r="G107" s="93"/>
      <c r="H107" s="93"/>
      <c r="I107" s="88"/>
      <c r="J107" s="88"/>
      <c r="K107" s="88"/>
      <c r="L107" s="88"/>
      <c r="M107" s="88"/>
      <c r="N107" s="88"/>
      <c r="O107" s="88"/>
      <c r="P107" s="88"/>
      <c r="Q107" s="88"/>
      <c r="R107" s="88"/>
      <c r="S107" s="88"/>
      <c r="U107" s="84"/>
    </row>
    <row r="108" spans="1:62" ht="17" hidden="1" thickBot="1" x14ac:dyDescent="0.25">
      <c r="B108" s="88"/>
      <c r="C108" s="88"/>
      <c r="D108" s="88"/>
      <c r="E108" s="300"/>
      <c r="F108" s="300"/>
      <c r="G108" s="93"/>
      <c r="H108" s="93"/>
      <c r="I108" s="88"/>
      <c r="J108" s="88"/>
      <c r="K108" s="88"/>
      <c r="L108" s="88"/>
      <c r="M108" s="88"/>
      <c r="N108" s="88"/>
      <c r="O108" s="88"/>
      <c r="P108" s="88"/>
      <c r="Q108" s="88"/>
      <c r="R108" s="88"/>
      <c r="S108" s="88"/>
      <c r="U108" s="84"/>
    </row>
    <row r="109" spans="1:62" ht="22" hidden="1" thickBot="1" x14ac:dyDescent="0.25">
      <c r="B109" s="88"/>
      <c r="C109" s="88"/>
      <c r="D109" s="88"/>
      <c r="E109" s="304">
        <f>TIF!L7</f>
        <v>924272764.4453702</v>
      </c>
      <c r="F109" s="305"/>
      <c r="G109" s="94" t="s">
        <v>2444</v>
      </c>
      <c r="H109" s="94"/>
      <c r="I109" s="88"/>
      <c r="J109" s="88"/>
      <c r="K109" s="88"/>
      <c r="L109" s="88"/>
      <c r="M109" s="88"/>
      <c r="N109" s="88"/>
      <c r="O109" s="88"/>
      <c r="P109" s="88"/>
      <c r="Q109" s="88"/>
      <c r="R109" s="88"/>
      <c r="S109" s="88"/>
      <c r="U109" s="84"/>
    </row>
    <row r="110" spans="1:62" ht="22" hidden="1" thickBot="1" x14ac:dyDescent="0.25">
      <c r="B110" s="88"/>
      <c r="C110" s="88"/>
      <c r="D110" s="88"/>
      <c r="E110" s="107"/>
      <c r="F110" s="107"/>
      <c r="G110" s="95"/>
      <c r="H110" s="95"/>
      <c r="I110" s="88"/>
      <c r="J110" s="88"/>
      <c r="K110" s="88"/>
      <c r="L110" s="88"/>
      <c r="M110" s="88"/>
      <c r="N110" s="88"/>
      <c r="O110" s="88"/>
      <c r="P110" s="88"/>
      <c r="Q110" s="88"/>
      <c r="R110" s="88"/>
      <c r="S110" s="88"/>
      <c r="U110" s="84"/>
    </row>
    <row r="111" spans="1:62" ht="22" hidden="1" thickBot="1" x14ac:dyDescent="0.25">
      <c r="B111" s="88"/>
      <c r="C111" s="88"/>
      <c r="D111" s="88"/>
      <c r="E111" s="304" t="str">
        <f>'Venta edificabilidad'!G9</f>
        <v>Información no disponible</v>
      </c>
      <c r="F111" s="305"/>
      <c r="G111" s="95" t="s">
        <v>2445</v>
      </c>
      <c r="H111" s="95"/>
      <c r="I111" s="88"/>
      <c r="J111" s="88"/>
      <c r="K111" s="88"/>
      <c r="L111" s="88"/>
      <c r="M111" s="88"/>
      <c r="N111" s="88"/>
      <c r="O111" s="88"/>
      <c r="P111" s="88"/>
      <c r="Q111" s="88"/>
      <c r="R111" s="88"/>
      <c r="S111" s="88"/>
      <c r="U111" s="84"/>
    </row>
    <row r="112" spans="1:62" ht="17" hidden="1" thickBot="1" x14ac:dyDescent="0.25">
      <c r="B112" s="88"/>
      <c r="C112" s="88"/>
      <c r="D112" s="88"/>
      <c r="E112" s="107"/>
      <c r="F112" s="107"/>
      <c r="G112" s="88"/>
      <c r="H112" s="88"/>
      <c r="I112" s="88"/>
      <c r="J112" s="88"/>
      <c r="K112" s="88"/>
      <c r="L112" s="88"/>
      <c r="M112" s="88"/>
      <c r="N112" s="88"/>
      <c r="O112" s="88"/>
      <c r="P112" s="88"/>
      <c r="Q112" s="88"/>
      <c r="R112" s="88"/>
      <c r="S112" s="88"/>
      <c r="U112" s="84"/>
    </row>
    <row r="113" spans="1:21" ht="22" hidden="1" thickBot="1" x14ac:dyDescent="0.25">
      <c r="B113" s="88"/>
      <c r="C113" s="88"/>
      <c r="D113" s="88"/>
      <c r="E113" s="304">
        <f>SUM(AEEP!G6:G12)</f>
        <v>1000</v>
      </c>
      <c r="F113" s="305"/>
      <c r="G113" s="96" t="s">
        <v>2733</v>
      </c>
      <c r="H113" s="96"/>
      <c r="I113" s="88"/>
      <c r="J113" s="88"/>
      <c r="K113" s="88"/>
      <c r="L113" s="88"/>
      <c r="M113" s="88"/>
      <c r="N113" s="88"/>
      <c r="O113" s="88"/>
      <c r="P113" s="88"/>
      <c r="Q113" s="88"/>
      <c r="R113" s="88"/>
      <c r="S113" s="88"/>
      <c r="U113" s="84"/>
    </row>
    <row r="114" spans="1:21" hidden="1" x14ac:dyDescent="0.2">
      <c r="B114" s="88"/>
      <c r="C114" s="88"/>
      <c r="D114" s="88"/>
      <c r="E114" s="107"/>
      <c r="F114" s="107"/>
      <c r="G114" s="88"/>
      <c r="H114" s="88"/>
      <c r="I114" s="88"/>
      <c r="J114" s="88"/>
      <c r="K114" s="88"/>
      <c r="L114" s="88"/>
      <c r="M114" s="88"/>
      <c r="N114" s="88"/>
      <c r="O114" s="88"/>
      <c r="P114" s="88"/>
      <c r="Q114" s="88"/>
      <c r="R114" s="88"/>
      <c r="S114" s="88"/>
      <c r="U114" s="84"/>
    </row>
    <row r="115" spans="1:21" hidden="1" x14ac:dyDescent="0.2">
      <c r="U115" s="84"/>
    </row>
    <row r="116" spans="1:21" hidden="1" x14ac:dyDescent="0.2">
      <c r="U116" s="84"/>
    </row>
    <row r="117" spans="1:21" hidden="1" x14ac:dyDescent="0.2">
      <c r="E117" s="299" t="s">
        <v>2722</v>
      </c>
      <c r="F117" s="299"/>
      <c r="G117" s="299"/>
      <c r="H117" s="299"/>
      <c r="I117" s="299"/>
      <c r="J117" s="299"/>
      <c r="U117" s="84"/>
    </row>
    <row r="118" spans="1:21" hidden="1" x14ac:dyDescent="0.2">
      <c r="U118" s="84"/>
    </row>
    <row r="119" spans="1:21" s="97" customFormat="1" ht="176" customHeight="1" thickBot="1" x14ac:dyDescent="0.25">
      <c r="A119" s="523"/>
      <c r="B119" s="523"/>
      <c r="C119" s="523"/>
      <c r="D119" s="523"/>
      <c r="E119" s="523"/>
      <c r="F119" s="523"/>
      <c r="G119" s="523"/>
      <c r="H119" s="523"/>
      <c r="I119" s="523"/>
      <c r="J119" s="523"/>
      <c r="K119" s="523"/>
      <c r="L119" s="523"/>
      <c r="M119" s="523"/>
      <c r="N119" s="523"/>
      <c r="O119" s="523"/>
      <c r="P119" s="523"/>
      <c r="Q119" s="523"/>
      <c r="R119" s="523"/>
      <c r="S119" s="523"/>
      <c r="U119" s="522"/>
    </row>
    <row r="120" spans="1:21" x14ac:dyDescent="0.2">
      <c r="U120" s="84"/>
    </row>
    <row r="121" spans="1:21" x14ac:dyDescent="0.2">
      <c r="U121" s="84"/>
    </row>
    <row r="122" spans="1:21" ht="26" customHeight="1" x14ac:dyDescent="0.2">
      <c r="D122" s="302"/>
      <c r="E122" s="302"/>
      <c r="F122" s="302"/>
      <c r="G122" s="302"/>
      <c r="H122" s="302"/>
      <c r="I122" s="302"/>
      <c r="J122" s="302"/>
      <c r="K122" s="302"/>
      <c r="L122" s="302"/>
      <c r="M122" s="302"/>
      <c r="N122" s="302"/>
      <c r="O122" s="302"/>
      <c r="P122" s="302"/>
      <c r="Q122" s="302"/>
      <c r="R122" s="302"/>
      <c r="S122" s="302"/>
      <c r="U122" s="84"/>
    </row>
    <row r="123" spans="1:21" x14ac:dyDescent="0.2">
      <c r="A123" s="368"/>
      <c r="B123" s="368"/>
      <c r="C123" s="368"/>
      <c r="D123" s="368"/>
      <c r="E123" s="368"/>
      <c r="F123" s="368"/>
      <c r="G123" s="368"/>
      <c r="H123" s="368"/>
      <c r="I123" s="368"/>
      <c r="J123" s="368"/>
      <c r="K123" s="368"/>
      <c r="L123" s="368"/>
      <c r="M123" s="368"/>
      <c r="N123" s="368"/>
      <c r="O123" s="368"/>
      <c r="P123" s="368"/>
      <c r="Q123" s="368"/>
      <c r="R123" s="368"/>
      <c r="S123" s="368"/>
      <c r="T123" s="368"/>
    </row>
    <row r="124" spans="1:21" x14ac:dyDescent="0.2">
      <c r="A124" s="368"/>
      <c r="B124" s="368"/>
      <c r="C124" s="368"/>
      <c r="D124" s="368"/>
      <c r="E124" s="368"/>
      <c r="F124" s="368"/>
      <c r="G124" s="368"/>
      <c r="H124" s="368"/>
      <c r="I124" s="368"/>
      <c r="J124" s="368"/>
      <c r="K124" s="368"/>
      <c r="L124" s="368"/>
      <c r="M124" s="368"/>
      <c r="N124" s="368"/>
      <c r="O124" s="368"/>
      <c r="P124" s="368"/>
      <c r="Q124" s="368"/>
      <c r="R124" s="368"/>
      <c r="S124" s="368"/>
      <c r="T124" s="368"/>
    </row>
    <row r="125" spans="1:21" x14ac:dyDescent="0.2">
      <c r="A125" s="368"/>
      <c r="B125" s="368"/>
      <c r="C125" s="368"/>
      <c r="D125" s="368"/>
      <c r="E125" s="368"/>
      <c r="F125" s="368"/>
      <c r="G125" s="368"/>
      <c r="H125" s="368"/>
      <c r="I125" s="368"/>
      <c r="J125" s="368"/>
      <c r="K125" s="368"/>
      <c r="L125" s="368"/>
      <c r="M125" s="368"/>
      <c r="N125" s="368"/>
      <c r="O125" s="368"/>
      <c r="P125" s="368"/>
      <c r="Q125" s="368"/>
      <c r="R125" s="368"/>
      <c r="S125" s="368"/>
      <c r="T125" s="368"/>
    </row>
    <row r="126" spans="1:21" x14ac:dyDescent="0.2">
      <c r="A126" s="368"/>
      <c r="B126" s="368"/>
      <c r="C126" s="368"/>
      <c r="D126" s="368"/>
      <c r="E126" s="368"/>
      <c r="F126" s="368"/>
      <c r="G126" s="368"/>
      <c r="H126" s="368"/>
      <c r="I126" s="368"/>
      <c r="J126" s="368"/>
      <c r="K126" s="368"/>
      <c r="L126" s="368"/>
      <c r="M126" s="368"/>
      <c r="N126" s="368"/>
      <c r="O126" s="368"/>
      <c r="P126" s="368"/>
      <c r="Q126" s="368"/>
      <c r="R126" s="368"/>
      <c r="S126" s="368"/>
    </row>
    <row r="127" spans="1:21" x14ac:dyDescent="0.2">
      <c r="A127" s="368"/>
      <c r="B127" s="368"/>
      <c r="C127" s="368"/>
      <c r="D127" s="368"/>
      <c r="E127" s="368"/>
      <c r="F127" s="368"/>
      <c r="G127" s="368"/>
      <c r="H127" s="368"/>
      <c r="I127" s="368"/>
      <c r="J127" s="368"/>
      <c r="K127" s="368"/>
      <c r="L127" s="368"/>
      <c r="M127" s="368"/>
      <c r="N127" s="368"/>
      <c r="O127" s="368"/>
      <c r="P127" s="368"/>
      <c r="Q127" s="368"/>
      <c r="R127" s="368"/>
      <c r="S127" s="368"/>
      <c r="T127" s="368"/>
    </row>
    <row r="128" spans="1:21" x14ac:dyDescent="0.2">
      <c r="A128" s="368"/>
      <c r="B128" s="368"/>
      <c r="C128" s="368"/>
      <c r="D128" s="368"/>
      <c r="E128" s="368"/>
      <c r="F128" s="368"/>
      <c r="G128" s="368"/>
      <c r="H128" s="368"/>
      <c r="I128" s="368"/>
      <c r="J128" s="368"/>
      <c r="K128" s="368"/>
      <c r="L128" s="368"/>
      <c r="M128" s="368"/>
      <c r="N128" s="368"/>
      <c r="O128" s="368"/>
      <c r="P128" s="368"/>
      <c r="Q128" s="368"/>
      <c r="R128" s="368"/>
      <c r="S128" s="368"/>
      <c r="T128" s="368"/>
    </row>
    <row r="129" spans="1:20" x14ac:dyDescent="0.2">
      <c r="A129" s="368"/>
      <c r="B129" s="368"/>
      <c r="C129" s="368"/>
      <c r="D129" s="368"/>
      <c r="E129" s="368"/>
      <c r="F129" s="368"/>
      <c r="G129" s="368"/>
      <c r="H129" s="368"/>
      <c r="I129" s="368"/>
      <c r="J129" s="368"/>
      <c r="K129" s="368"/>
      <c r="L129" s="368"/>
      <c r="M129" s="368"/>
      <c r="N129" s="368"/>
      <c r="O129" s="368"/>
      <c r="P129" s="368"/>
      <c r="Q129" s="368"/>
      <c r="R129" s="368"/>
      <c r="S129" s="368"/>
      <c r="T129" s="368"/>
    </row>
    <row r="130" spans="1:20" x14ac:dyDescent="0.2">
      <c r="A130" s="368"/>
      <c r="B130" s="368"/>
      <c r="C130" s="368"/>
      <c r="D130" s="368"/>
      <c r="E130" s="368"/>
      <c r="F130" s="368"/>
      <c r="G130" s="368"/>
      <c r="H130" s="368"/>
      <c r="I130" s="368"/>
      <c r="J130" s="368"/>
      <c r="K130" s="368"/>
      <c r="L130" s="368"/>
      <c r="M130" s="368"/>
      <c r="N130" s="368"/>
      <c r="O130" s="368"/>
      <c r="P130" s="368"/>
      <c r="Q130" s="368"/>
      <c r="R130" s="368"/>
      <c r="S130" s="368"/>
      <c r="T130" s="368"/>
    </row>
    <row r="131" spans="1:20" x14ac:dyDescent="0.2">
      <c r="A131" s="368"/>
      <c r="B131" s="368"/>
      <c r="C131" s="368"/>
      <c r="D131" s="368"/>
      <c r="E131" s="368"/>
      <c r="F131" s="368"/>
      <c r="G131" s="368"/>
      <c r="H131" s="368"/>
      <c r="I131" s="368"/>
      <c r="J131" s="368"/>
      <c r="K131" s="368"/>
      <c r="L131" s="368"/>
      <c r="M131" s="368"/>
      <c r="N131" s="368"/>
      <c r="O131" s="368"/>
      <c r="P131" s="368"/>
      <c r="Q131" s="368"/>
      <c r="R131" s="368"/>
      <c r="S131" s="368"/>
      <c r="T131" s="368"/>
    </row>
    <row r="132" spans="1:20" x14ac:dyDescent="0.2">
      <c r="A132" s="368"/>
      <c r="B132" s="368"/>
      <c r="C132" s="368"/>
      <c r="D132" s="368"/>
      <c r="E132" s="368"/>
      <c r="F132" s="368"/>
      <c r="G132" s="368"/>
      <c r="H132" s="368"/>
      <c r="I132" s="368"/>
      <c r="J132" s="368"/>
      <c r="K132" s="368"/>
      <c r="L132" s="368"/>
      <c r="M132" s="368"/>
      <c r="N132" s="368"/>
      <c r="O132" s="368"/>
      <c r="P132" s="368"/>
      <c r="Q132" s="368"/>
      <c r="R132" s="368"/>
      <c r="S132" s="368"/>
      <c r="T132" s="368"/>
    </row>
    <row r="133" spans="1:20" x14ac:dyDescent="0.2">
      <c r="A133" s="368"/>
      <c r="B133" s="368"/>
      <c r="C133" s="368"/>
      <c r="D133" s="368"/>
      <c r="E133" s="368"/>
      <c r="F133" s="368"/>
      <c r="G133" s="368"/>
      <c r="H133" s="368"/>
      <c r="I133" s="368"/>
      <c r="J133" s="368"/>
      <c r="K133" s="368"/>
      <c r="L133" s="368"/>
      <c r="M133" s="368"/>
      <c r="N133" s="368"/>
      <c r="O133" s="368"/>
      <c r="P133" s="368"/>
      <c r="Q133" s="368"/>
      <c r="R133" s="368"/>
      <c r="S133" s="368"/>
      <c r="T133" s="368"/>
    </row>
    <row r="134" spans="1:20" x14ac:dyDescent="0.2">
      <c r="A134" s="368"/>
      <c r="B134" s="368"/>
      <c r="C134" s="368"/>
      <c r="D134" s="368"/>
      <c r="E134" s="368"/>
      <c r="F134" s="368"/>
      <c r="G134" s="368"/>
      <c r="H134" s="368"/>
      <c r="I134" s="368"/>
      <c r="J134" s="368"/>
      <c r="K134" s="368"/>
      <c r="L134" s="368"/>
      <c r="M134" s="368"/>
      <c r="N134" s="368"/>
      <c r="O134" s="368"/>
      <c r="P134" s="368"/>
      <c r="Q134" s="368"/>
      <c r="R134" s="368"/>
      <c r="S134" s="368"/>
      <c r="T134" s="368"/>
    </row>
    <row r="135" spans="1:20" x14ac:dyDescent="0.2">
      <c r="A135" s="368"/>
      <c r="B135" s="368"/>
      <c r="C135" s="368"/>
      <c r="D135" s="368"/>
      <c r="E135" s="368"/>
      <c r="F135" s="368"/>
      <c r="G135" s="368"/>
      <c r="H135" s="368"/>
      <c r="I135" s="368"/>
      <c r="J135" s="368"/>
      <c r="K135" s="368"/>
      <c r="L135" s="368"/>
      <c r="M135" s="368"/>
      <c r="N135" s="368"/>
      <c r="O135" s="368"/>
      <c r="P135" s="368"/>
      <c r="Q135" s="368"/>
      <c r="R135" s="368"/>
      <c r="S135" s="368"/>
      <c r="T135" s="368"/>
    </row>
    <row r="136" spans="1:20" x14ac:dyDescent="0.2">
      <c r="A136" s="368"/>
      <c r="B136" s="368"/>
      <c r="C136" s="368"/>
      <c r="D136" s="368"/>
      <c r="E136" s="368"/>
      <c r="F136" s="368"/>
      <c r="G136" s="368"/>
      <c r="H136" s="368"/>
      <c r="I136" s="368"/>
      <c r="J136" s="368"/>
      <c r="K136" s="368"/>
      <c r="L136" s="368"/>
      <c r="M136" s="368"/>
      <c r="N136" s="368"/>
      <c r="O136" s="368"/>
      <c r="P136" s="368"/>
      <c r="Q136" s="368"/>
      <c r="R136" s="368"/>
      <c r="S136" s="368"/>
      <c r="T136" s="368"/>
    </row>
    <row r="137" spans="1:20" x14ac:dyDescent="0.2">
      <c r="A137" s="368"/>
      <c r="B137" s="368"/>
      <c r="C137" s="368"/>
      <c r="D137" s="368"/>
      <c r="E137" s="368"/>
      <c r="F137" s="368"/>
      <c r="G137" s="368"/>
      <c r="H137" s="368"/>
      <c r="I137" s="368"/>
      <c r="J137" s="368"/>
      <c r="K137" s="368"/>
      <c r="L137" s="368"/>
      <c r="M137" s="368"/>
      <c r="N137" s="368"/>
      <c r="O137" s="368"/>
      <c r="P137" s="368"/>
      <c r="Q137" s="368"/>
      <c r="R137" s="368"/>
      <c r="S137" s="368"/>
      <c r="T137" s="368"/>
    </row>
    <row r="138" spans="1:20" x14ac:dyDescent="0.2">
      <c r="A138" s="368"/>
      <c r="B138" s="368"/>
      <c r="C138" s="368"/>
      <c r="D138" s="368"/>
      <c r="E138" s="368"/>
      <c r="F138" s="368"/>
      <c r="G138" s="368"/>
      <c r="H138" s="368"/>
      <c r="I138" s="368"/>
      <c r="J138" s="368"/>
      <c r="K138" s="368"/>
      <c r="L138" s="368"/>
      <c r="M138" s="368"/>
      <c r="N138" s="368"/>
      <c r="O138" s="368"/>
      <c r="P138" s="368"/>
      <c r="Q138" s="368"/>
      <c r="R138" s="368"/>
      <c r="S138" s="368"/>
      <c r="T138" s="368"/>
    </row>
    <row r="139" spans="1:20" x14ac:dyDescent="0.2">
      <c r="A139" s="368"/>
      <c r="B139" s="368"/>
      <c r="C139" s="368"/>
      <c r="D139" s="368"/>
      <c r="E139" s="368"/>
      <c r="F139" s="368"/>
      <c r="G139" s="368"/>
      <c r="H139" s="368"/>
      <c r="I139" s="368"/>
      <c r="J139" s="368"/>
      <c r="K139" s="368"/>
      <c r="L139" s="368"/>
      <c r="M139" s="368"/>
      <c r="N139" s="368"/>
      <c r="O139" s="368"/>
      <c r="P139" s="368"/>
      <c r="Q139" s="368"/>
      <c r="R139" s="368"/>
      <c r="S139" s="368"/>
      <c r="T139" s="368"/>
    </row>
    <row r="140" spans="1:20" x14ac:dyDescent="0.2">
      <c r="A140" s="368"/>
      <c r="B140" s="368"/>
      <c r="C140" s="368"/>
      <c r="D140" s="368"/>
      <c r="E140" s="368"/>
      <c r="F140" s="368"/>
      <c r="G140" s="368"/>
      <c r="H140" s="368"/>
      <c r="I140" s="368"/>
      <c r="J140" s="368"/>
      <c r="K140" s="368"/>
      <c r="L140" s="368"/>
      <c r="M140" s="368"/>
      <c r="N140" s="368"/>
      <c r="O140" s="368"/>
      <c r="P140" s="368"/>
      <c r="Q140" s="368"/>
      <c r="R140" s="368"/>
      <c r="S140" s="368"/>
      <c r="T140" s="368"/>
    </row>
    <row r="141" spans="1:20" x14ac:dyDescent="0.2">
      <c r="A141" s="368"/>
      <c r="B141" s="368"/>
      <c r="C141" s="368"/>
      <c r="D141" s="368"/>
      <c r="E141" s="368"/>
      <c r="F141" s="368"/>
      <c r="G141" s="368"/>
      <c r="H141" s="368"/>
      <c r="I141" s="368"/>
      <c r="J141" s="368"/>
      <c r="K141" s="368"/>
      <c r="L141" s="368"/>
      <c r="M141" s="368"/>
      <c r="N141" s="368"/>
      <c r="O141" s="368"/>
      <c r="P141" s="368"/>
      <c r="Q141" s="368"/>
      <c r="R141" s="368"/>
      <c r="S141" s="368"/>
      <c r="T141" s="368"/>
    </row>
    <row r="142" spans="1:20" x14ac:dyDescent="0.2">
      <c r="A142" s="368"/>
      <c r="B142" s="368"/>
      <c r="C142" s="368"/>
      <c r="D142" s="368"/>
      <c r="E142" s="368"/>
      <c r="F142" s="368"/>
      <c r="G142" s="368"/>
      <c r="H142" s="368"/>
      <c r="I142" s="368"/>
      <c r="J142" s="368"/>
      <c r="K142" s="368"/>
      <c r="L142" s="368"/>
      <c r="M142" s="368"/>
      <c r="N142" s="368"/>
      <c r="O142" s="368"/>
      <c r="P142" s="368"/>
      <c r="Q142" s="368"/>
      <c r="R142" s="368"/>
      <c r="S142" s="368"/>
      <c r="T142" s="368"/>
    </row>
    <row r="143" spans="1:20" x14ac:dyDescent="0.2">
      <c r="A143" s="368"/>
      <c r="B143" s="368"/>
      <c r="C143" s="368"/>
      <c r="D143" s="368"/>
      <c r="E143" s="368"/>
      <c r="F143" s="368"/>
      <c r="G143" s="368"/>
      <c r="H143" s="368"/>
      <c r="I143" s="368"/>
      <c r="J143" s="368"/>
      <c r="K143" s="368"/>
      <c r="L143" s="368"/>
      <c r="M143" s="368"/>
      <c r="N143" s="368"/>
      <c r="O143" s="368"/>
      <c r="P143" s="368"/>
      <c r="Q143" s="368"/>
      <c r="R143" s="368"/>
      <c r="S143" s="368"/>
      <c r="T143" s="368"/>
    </row>
    <row r="144" spans="1:20" x14ac:dyDescent="0.2">
      <c r="A144" s="368"/>
      <c r="B144" s="368"/>
      <c r="C144" s="368"/>
      <c r="D144" s="368"/>
      <c r="E144" s="368"/>
      <c r="F144" s="368"/>
      <c r="G144" s="368"/>
      <c r="H144" s="368"/>
      <c r="I144" s="368"/>
      <c r="J144" s="368"/>
      <c r="K144" s="368"/>
      <c r="L144" s="368"/>
      <c r="M144" s="368"/>
      <c r="N144" s="368"/>
      <c r="O144" s="368"/>
      <c r="P144" s="368"/>
      <c r="Q144" s="368"/>
      <c r="R144" s="368"/>
      <c r="S144" s="368"/>
      <c r="T144" s="368"/>
    </row>
    <row r="145" spans="1:20" x14ac:dyDescent="0.2">
      <c r="A145" s="368"/>
      <c r="B145" s="368"/>
      <c r="C145" s="368"/>
      <c r="D145" s="368"/>
      <c r="E145" s="368"/>
      <c r="F145" s="368"/>
      <c r="G145" s="368"/>
      <c r="H145" s="368"/>
      <c r="I145" s="368"/>
      <c r="J145" s="368"/>
      <c r="K145" s="368"/>
      <c r="L145" s="368"/>
      <c r="M145" s="368"/>
      <c r="N145" s="368"/>
      <c r="O145" s="368"/>
      <c r="P145" s="368"/>
      <c r="Q145" s="368"/>
      <c r="R145" s="368"/>
      <c r="S145" s="368"/>
      <c r="T145" s="368"/>
    </row>
    <row r="146" spans="1:20" x14ac:dyDescent="0.2">
      <c r="A146" s="368"/>
      <c r="B146" s="368"/>
      <c r="C146" s="368"/>
      <c r="D146" s="368"/>
      <c r="E146" s="368"/>
      <c r="F146" s="368"/>
      <c r="G146" s="368"/>
      <c r="H146" s="368"/>
      <c r="I146" s="368"/>
      <c r="J146" s="368"/>
      <c r="K146" s="368"/>
      <c r="L146" s="368"/>
      <c r="M146" s="368"/>
      <c r="N146" s="368"/>
      <c r="O146" s="368"/>
      <c r="P146" s="368"/>
      <c r="Q146" s="368"/>
      <c r="R146" s="368"/>
      <c r="S146" s="368"/>
      <c r="T146" s="368"/>
    </row>
    <row r="147" spans="1:20" x14ac:dyDescent="0.2">
      <c r="A147" s="368"/>
      <c r="B147" s="368"/>
      <c r="C147" s="368"/>
      <c r="D147" s="368"/>
      <c r="E147" s="368"/>
      <c r="F147" s="368"/>
      <c r="G147" s="368"/>
      <c r="H147" s="368"/>
      <c r="I147" s="368"/>
      <c r="J147" s="368"/>
      <c r="K147" s="368"/>
      <c r="L147" s="368"/>
      <c r="M147" s="368"/>
      <c r="N147" s="368"/>
      <c r="O147" s="368"/>
      <c r="P147" s="368"/>
      <c r="Q147" s="368"/>
      <c r="R147" s="368"/>
      <c r="S147" s="368"/>
      <c r="T147" s="368"/>
    </row>
    <row r="148" spans="1:20" x14ac:dyDescent="0.2">
      <c r="A148" s="368"/>
      <c r="B148" s="368"/>
      <c r="C148" s="368"/>
      <c r="D148" s="368"/>
      <c r="E148" s="368"/>
      <c r="F148" s="368"/>
      <c r="G148" s="368"/>
      <c r="H148" s="368"/>
      <c r="I148" s="368"/>
      <c r="J148" s="368"/>
      <c r="K148" s="368"/>
      <c r="L148" s="368"/>
      <c r="M148" s="368"/>
      <c r="N148" s="368"/>
      <c r="O148" s="368"/>
      <c r="P148" s="368"/>
      <c r="Q148" s="368"/>
      <c r="R148" s="368"/>
      <c r="S148" s="368"/>
      <c r="T148" s="368"/>
    </row>
    <row r="149" spans="1:20" x14ac:dyDescent="0.2">
      <c r="A149" s="368"/>
      <c r="B149" s="368"/>
      <c r="C149" s="368"/>
      <c r="D149" s="368"/>
      <c r="E149" s="368"/>
      <c r="F149" s="368"/>
      <c r="G149" s="368"/>
      <c r="H149" s="368"/>
      <c r="I149" s="368"/>
      <c r="J149" s="368"/>
      <c r="K149" s="368"/>
      <c r="L149" s="368"/>
      <c r="M149" s="368"/>
      <c r="N149" s="368"/>
      <c r="O149" s="368"/>
      <c r="P149" s="368"/>
      <c r="Q149" s="368"/>
      <c r="R149" s="368"/>
      <c r="S149" s="368"/>
      <c r="T149" s="368"/>
    </row>
    <row r="150" spans="1:20" x14ac:dyDescent="0.2">
      <c r="A150" s="368"/>
      <c r="B150" s="368"/>
      <c r="C150" s="368"/>
      <c r="D150" s="368"/>
      <c r="E150" s="368"/>
      <c r="F150" s="368"/>
      <c r="G150" s="368"/>
      <c r="H150" s="368"/>
      <c r="I150" s="368"/>
      <c r="J150" s="368"/>
      <c r="K150" s="368"/>
      <c r="L150" s="368"/>
      <c r="M150" s="368"/>
      <c r="N150" s="368"/>
      <c r="O150" s="368"/>
      <c r="P150" s="368"/>
      <c r="Q150" s="368"/>
      <c r="R150" s="368"/>
      <c r="S150" s="368"/>
      <c r="T150" s="368"/>
    </row>
    <row r="151" spans="1:20" x14ac:dyDescent="0.2">
      <c r="A151" s="368"/>
      <c r="B151" s="368"/>
      <c r="C151" s="368"/>
      <c r="D151" s="368"/>
      <c r="E151" s="368"/>
      <c r="F151" s="368"/>
      <c r="G151" s="368"/>
      <c r="H151" s="368"/>
      <c r="I151" s="368"/>
      <c r="J151" s="368"/>
      <c r="K151" s="368"/>
      <c r="L151" s="368"/>
      <c r="M151" s="368"/>
      <c r="N151" s="368"/>
      <c r="O151" s="368"/>
      <c r="P151" s="368"/>
      <c r="Q151" s="368"/>
      <c r="R151" s="368"/>
      <c r="S151" s="368"/>
      <c r="T151" s="368"/>
    </row>
    <row r="152" spans="1:20" x14ac:dyDescent="0.2">
      <c r="A152" s="368"/>
      <c r="B152" s="368"/>
      <c r="C152" s="368"/>
      <c r="D152" s="368"/>
      <c r="E152" s="368"/>
      <c r="F152" s="368"/>
      <c r="G152" s="368"/>
      <c r="H152" s="368"/>
      <c r="I152" s="368"/>
      <c r="J152" s="368"/>
      <c r="K152" s="368"/>
      <c r="L152" s="368"/>
      <c r="M152" s="368"/>
      <c r="N152" s="368"/>
      <c r="O152" s="368"/>
      <c r="P152" s="368"/>
      <c r="Q152" s="368"/>
      <c r="R152" s="368"/>
      <c r="S152" s="368"/>
      <c r="T152" s="368"/>
    </row>
    <row r="153" spans="1:20" x14ac:dyDescent="0.2">
      <c r="A153" s="368"/>
      <c r="B153" s="368"/>
      <c r="C153" s="368"/>
      <c r="D153" s="368"/>
      <c r="E153" s="368"/>
      <c r="F153" s="368"/>
      <c r="G153" s="368"/>
      <c r="H153" s="368"/>
      <c r="I153" s="368"/>
      <c r="J153" s="368"/>
      <c r="K153" s="368"/>
      <c r="L153" s="368"/>
      <c r="M153" s="368"/>
      <c r="N153" s="368"/>
      <c r="O153" s="368"/>
      <c r="P153" s="368"/>
      <c r="Q153" s="368"/>
      <c r="R153" s="368"/>
      <c r="S153" s="368"/>
      <c r="T153" s="368"/>
    </row>
    <row r="154" spans="1:20" x14ac:dyDescent="0.2">
      <c r="A154" s="368"/>
      <c r="B154" s="368"/>
      <c r="C154" s="368"/>
      <c r="D154" s="368"/>
      <c r="E154" s="368"/>
      <c r="F154" s="368"/>
      <c r="G154" s="368"/>
      <c r="H154" s="368"/>
      <c r="I154" s="368"/>
      <c r="J154" s="368"/>
      <c r="K154" s="368"/>
      <c r="L154" s="368"/>
      <c r="M154" s="368"/>
      <c r="N154" s="368"/>
      <c r="O154" s="368"/>
      <c r="P154" s="368"/>
      <c r="Q154" s="368"/>
      <c r="R154" s="368"/>
      <c r="S154" s="368"/>
      <c r="T154" s="368"/>
    </row>
    <row r="155" spans="1:20" x14ac:dyDescent="0.2">
      <c r="A155" s="368"/>
      <c r="B155" s="368"/>
      <c r="C155" s="368"/>
      <c r="D155" s="368"/>
      <c r="E155" s="368"/>
      <c r="F155" s="368"/>
      <c r="G155" s="368"/>
      <c r="H155" s="368"/>
      <c r="I155" s="368"/>
      <c r="J155" s="368"/>
      <c r="K155" s="368"/>
      <c r="L155" s="368"/>
      <c r="M155" s="368"/>
      <c r="N155" s="368"/>
      <c r="O155" s="368"/>
      <c r="P155" s="368"/>
      <c r="Q155" s="368"/>
      <c r="R155" s="368"/>
      <c r="S155" s="368"/>
      <c r="T155" s="368"/>
    </row>
    <row r="156" spans="1:20" x14ac:dyDescent="0.2">
      <c r="A156" s="368"/>
      <c r="B156" s="368"/>
      <c r="C156" s="368"/>
      <c r="D156" s="368"/>
      <c r="E156" s="368"/>
      <c r="F156" s="368"/>
      <c r="G156" s="368"/>
      <c r="H156" s="368"/>
      <c r="I156" s="368"/>
      <c r="J156" s="368"/>
      <c r="K156" s="368"/>
      <c r="L156" s="368"/>
      <c r="M156" s="368"/>
      <c r="N156" s="368"/>
      <c r="O156" s="368"/>
      <c r="P156" s="368"/>
      <c r="Q156" s="368"/>
      <c r="R156" s="368"/>
      <c r="S156" s="368"/>
      <c r="T156" s="368"/>
    </row>
    <row r="157" spans="1:20" x14ac:dyDescent="0.2">
      <c r="A157" s="368"/>
      <c r="B157" s="368"/>
      <c r="C157" s="368"/>
      <c r="D157" s="368"/>
      <c r="E157" s="368"/>
      <c r="F157" s="368"/>
      <c r="G157" s="368"/>
      <c r="H157" s="368"/>
      <c r="I157" s="368"/>
      <c r="J157" s="368"/>
      <c r="K157" s="368"/>
      <c r="L157" s="368"/>
      <c r="M157" s="368"/>
      <c r="N157" s="368"/>
      <c r="O157" s="368"/>
      <c r="P157" s="368"/>
      <c r="Q157" s="368"/>
      <c r="R157" s="368"/>
      <c r="S157" s="368"/>
      <c r="T157" s="368"/>
    </row>
    <row r="158" spans="1:20" x14ac:dyDescent="0.2">
      <c r="A158" s="368"/>
      <c r="B158" s="368"/>
      <c r="C158" s="368"/>
      <c r="D158" s="368"/>
      <c r="E158" s="368"/>
      <c r="F158" s="368"/>
      <c r="G158" s="368"/>
      <c r="H158" s="368"/>
      <c r="I158" s="368"/>
      <c r="J158" s="368"/>
      <c r="K158" s="368"/>
      <c r="L158" s="368"/>
      <c r="M158" s="368"/>
      <c r="N158" s="368"/>
      <c r="O158" s="368"/>
      <c r="P158" s="368"/>
      <c r="Q158" s="368"/>
      <c r="R158" s="368"/>
      <c r="S158" s="368"/>
      <c r="T158" s="368"/>
    </row>
    <row r="159" spans="1:20" x14ac:dyDescent="0.2">
      <c r="A159" s="368"/>
      <c r="B159" s="368"/>
      <c r="C159" s="368"/>
      <c r="D159" s="368"/>
      <c r="E159" s="368"/>
      <c r="F159" s="368"/>
      <c r="G159" s="368"/>
      <c r="H159" s="368"/>
      <c r="I159" s="368"/>
      <c r="J159" s="368"/>
      <c r="K159" s="368"/>
      <c r="L159" s="368"/>
      <c r="M159" s="368"/>
      <c r="N159" s="368"/>
      <c r="O159" s="368"/>
      <c r="P159" s="368"/>
      <c r="Q159" s="368"/>
      <c r="R159" s="368"/>
      <c r="S159" s="368"/>
      <c r="T159" s="368"/>
    </row>
    <row r="160" spans="1:20" x14ac:dyDescent="0.2">
      <c r="A160" s="368"/>
      <c r="B160" s="368"/>
      <c r="C160" s="368"/>
      <c r="D160" s="368"/>
      <c r="E160" s="368"/>
      <c r="F160" s="368"/>
      <c r="G160" s="368"/>
      <c r="H160" s="368"/>
      <c r="I160" s="368"/>
      <c r="J160" s="368"/>
      <c r="K160" s="368"/>
      <c r="L160" s="368"/>
      <c r="M160" s="368"/>
      <c r="N160" s="368"/>
      <c r="O160" s="368"/>
      <c r="P160" s="368"/>
      <c r="Q160" s="368"/>
      <c r="R160" s="368"/>
      <c r="S160" s="368"/>
      <c r="T160" s="368"/>
    </row>
    <row r="161" spans="1:20" x14ac:dyDescent="0.2">
      <c r="A161" s="368"/>
      <c r="B161" s="368"/>
      <c r="C161" s="368"/>
      <c r="D161" s="368"/>
      <c r="E161" s="368"/>
      <c r="F161" s="368"/>
      <c r="G161" s="368"/>
      <c r="H161" s="368"/>
      <c r="I161" s="368"/>
      <c r="J161" s="368"/>
      <c r="K161" s="368"/>
      <c r="L161" s="368"/>
      <c r="M161" s="368"/>
      <c r="N161" s="368"/>
      <c r="O161" s="368"/>
      <c r="P161" s="368"/>
      <c r="Q161" s="368"/>
      <c r="R161" s="368"/>
      <c r="S161" s="368"/>
      <c r="T161" s="368"/>
    </row>
    <row r="162" spans="1:20" x14ac:dyDescent="0.2">
      <c r="A162" s="368"/>
      <c r="B162" s="368"/>
      <c r="C162" s="368"/>
      <c r="D162" s="368"/>
      <c r="E162" s="368"/>
      <c r="F162" s="368"/>
      <c r="G162" s="368"/>
      <c r="H162" s="368"/>
      <c r="I162" s="368"/>
      <c r="J162" s="368"/>
      <c r="K162" s="368"/>
      <c r="L162" s="368"/>
      <c r="M162" s="368"/>
      <c r="N162" s="368"/>
      <c r="O162" s="368"/>
      <c r="P162" s="368"/>
      <c r="Q162" s="368"/>
      <c r="R162" s="368"/>
      <c r="S162" s="368"/>
      <c r="T162" s="368"/>
    </row>
    <row r="163" spans="1:20" x14ac:dyDescent="0.2">
      <c r="A163" s="368"/>
      <c r="B163" s="368"/>
      <c r="C163" s="368"/>
      <c r="D163" s="368"/>
      <c r="E163" s="368"/>
      <c r="F163" s="368"/>
      <c r="G163" s="368"/>
      <c r="H163" s="368"/>
      <c r="I163" s="368"/>
      <c r="J163" s="368"/>
      <c r="K163" s="368"/>
      <c r="L163" s="368"/>
      <c r="M163" s="368"/>
      <c r="N163" s="368"/>
      <c r="O163" s="368"/>
      <c r="P163" s="368"/>
      <c r="Q163" s="368"/>
      <c r="R163" s="368"/>
      <c r="S163" s="368"/>
      <c r="T163" s="368"/>
    </row>
    <row r="164" spans="1:20" x14ac:dyDescent="0.2">
      <c r="A164" s="368"/>
      <c r="B164" s="368"/>
      <c r="C164" s="368"/>
      <c r="D164" s="368"/>
      <c r="E164" s="368"/>
      <c r="F164" s="368"/>
      <c r="G164" s="368"/>
      <c r="H164" s="368"/>
      <c r="I164" s="368"/>
      <c r="J164" s="368"/>
      <c r="K164" s="368"/>
      <c r="L164" s="368"/>
      <c r="M164" s="368"/>
      <c r="N164" s="368"/>
      <c r="O164" s="368"/>
      <c r="P164" s="368"/>
      <c r="Q164" s="368"/>
      <c r="R164" s="368"/>
      <c r="S164" s="368"/>
      <c r="T164" s="368"/>
    </row>
    <row r="165" spans="1:20" x14ac:dyDescent="0.2">
      <c r="A165" s="368"/>
      <c r="B165" s="368"/>
      <c r="C165" s="368"/>
      <c r="D165" s="368"/>
      <c r="E165" s="368"/>
      <c r="F165" s="368"/>
      <c r="G165" s="368"/>
      <c r="H165" s="368"/>
      <c r="I165" s="368"/>
      <c r="J165" s="368"/>
      <c r="K165" s="368"/>
      <c r="L165" s="368"/>
      <c r="M165" s="368"/>
      <c r="N165" s="368"/>
      <c r="O165" s="368"/>
      <c r="P165" s="368"/>
      <c r="Q165" s="368"/>
      <c r="R165" s="368"/>
      <c r="S165" s="368"/>
      <c r="T165" s="368"/>
    </row>
    <row r="166" spans="1:20" x14ac:dyDescent="0.2">
      <c r="A166" s="368"/>
      <c r="B166" s="368"/>
      <c r="C166" s="368"/>
      <c r="D166" s="368"/>
      <c r="E166" s="368"/>
      <c r="F166" s="368"/>
      <c r="G166" s="368"/>
      <c r="H166" s="368"/>
      <c r="I166" s="368"/>
      <c r="J166" s="368"/>
      <c r="K166" s="368"/>
      <c r="L166" s="368"/>
      <c r="M166" s="368"/>
      <c r="N166" s="368"/>
      <c r="O166" s="368"/>
      <c r="P166" s="368"/>
      <c r="Q166" s="368"/>
      <c r="R166" s="368"/>
      <c r="S166" s="368"/>
      <c r="T166" s="368"/>
    </row>
    <row r="167" spans="1:20" x14ac:dyDescent="0.2">
      <c r="A167" s="368"/>
      <c r="B167" s="368"/>
      <c r="C167" s="368"/>
      <c r="D167" s="368"/>
      <c r="E167" s="368"/>
      <c r="F167" s="368"/>
      <c r="G167" s="368"/>
      <c r="H167" s="368"/>
      <c r="I167" s="368"/>
      <c r="J167" s="368"/>
      <c r="K167" s="368"/>
      <c r="L167" s="368"/>
      <c r="M167" s="368"/>
      <c r="N167" s="368"/>
      <c r="O167" s="368"/>
      <c r="P167" s="368"/>
      <c r="Q167" s="368"/>
      <c r="R167" s="368"/>
      <c r="S167" s="368"/>
      <c r="T167" s="368"/>
    </row>
    <row r="168" spans="1:20" x14ac:dyDescent="0.2">
      <c r="A168" s="368"/>
      <c r="B168" s="368"/>
      <c r="C168" s="368"/>
      <c r="D168" s="368"/>
      <c r="E168" s="368"/>
      <c r="F168" s="368"/>
      <c r="G168" s="368"/>
      <c r="H168" s="368"/>
      <c r="I168" s="368"/>
      <c r="J168" s="368"/>
      <c r="K168" s="368"/>
      <c r="L168" s="368"/>
      <c r="M168" s="368"/>
      <c r="N168" s="368"/>
      <c r="O168" s="368"/>
      <c r="P168" s="368"/>
      <c r="Q168" s="368"/>
      <c r="R168" s="368"/>
      <c r="S168" s="368"/>
      <c r="T168" s="368"/>
    </row>
    <row r="169" spans="1:20" x14ac:dyDescent="0.2">
      <c r="A169" s="368"/>
      <c r="B169" s="368"/>
      <c r="C169" s="368"/>
      <c r="D169" s="368"/>
      <c r="E169" s="368"/>
      <c r="F169" s="368"/>
      <c r="G169" s="368"/>
      <c r="H169" s="368"/>
      <c r="I169" s="368"/>
      <c r="J169" s="368"/>
      <c r="K169" s="368"/>
      <c r="L169" s="368"/>
      <c r="M169" s="368"/>
      <c r="N169" s="368"/>
      <c r="O169" s="368"/>
      <c r="P169" s="368"/>
      <c r="Q169" s="368"/>
      <c r="R169" s="368"/>
      <c r="S169" s="368"/>
      <c r="T169" s="368"/>
    </row>
    <row r="170" spans="1:20" x14ac:dyDescent="0.2">
      <c r="A170" s="368"/>
      <c r="B170" s="368"/>
      <c r="C170" s="368"/>
      <c r="D170" s="368"/>
      <c r="E170" s="368"/>
      <c r="F170" s="368"/>
      <c r="G170" s="368"/>
      <c r="H170" s="368"/>
      <c r="I170" s="368"/>
      <c r="J170" s="368"/>
      <c r="K170" s="368"/>
      <c r="L170" s="368"/>
      <c r="M170" s="368"/>
      <c r="N170" s="368"/>
      <c r="O170" s="368"/>
      <c r="P170" s="368"/>
      <c r="Q170" s="368"/>
      <c r="R170" s="368"/>
      <c r="S170" s="368"/>
      <c r="T170" s="368"/>
    </row>
    <row r="171" spans="1:20" x14ac:dyDescent="0.2">
      <c r="A171" s="368"/>
      <c r="B171" s="368"/>
      <c r="C171" s="368"/>
      <c r="D171" s="368"/>
      <c r="E171" s="368"/>
      <c r="F171" s="368"/>
      <c r="G171" s="368"/>
      <c r="H171" s="368"/>
      <c r="I171" s="368"/>
      <c r="J171" s="368"/>
      <c r="K171" s="368"/>
      <c r="L171" s="368"/>
      <c r="M171" s="368"/>
      <c r="N171" s="368"/>
      <c r="O171" s="368"/>
      <c r="P171" s="368"/>
      <c r="Q171" s="368"/>
      <c r="R171" s="368"/>
      <c r="S171" s="368"/>
      <c r="T171" s="368"/>
    </row>
    <row r="172" spans="1:20" x14ac:dyDescent="0.2">
      <c r="A172" s="368"/>
      <c r="B172" s="368"/>
      <c r="C172" s="368"/>
      <c r="D172" s="368"/>
      <c r="E172" s="368"/>
      <c r="F172" s="368"/>
      <c r="G172" s="368"/>
      <c r="H172" s="368"/>
      <c r="I172" s="368"/>
      <c r="J172" s="368"/>
      <c r="K172" s="368"/>
      <c r="L172" s="368"/>
      <c r="M172" s="368"/>
      <c r="N172" s="368"/>
      <c r="O172" s="368"/>
      <c r="P172" s="368"/>
      <c r="Q172" s="368"/>
      <c r="R172" s="368"/>
      <c r="S172" s="368"/>
      <c r="T172" s="368"/>
    </row>
    <row r="173" spans="1:20" x14ac:dyDescent="0.2">
      <c r="A173" s="368"/>
      <c r="B173" s="368"/>
      <c r="C173" s="368"/>
      <c r="D173" s="368"/>
      <c r="E173" s="368"/>
      <c r="F173" s="368"/>
      <c r="G173" s="368"/>
      <c r="H173" s="368"/>
      <c r="I173" s="368"/>
      <c r="J173" s="368"/>
      <c r="K173" s="368"/>
      <c r="L173" s="368"/>
      <c r="M173" s="368"/>
      <c r="N173" s="368"/>
      <c r="O173" s="368"/>
      <c r="P173" s="368"/>
      <c r="Q173" s="368"/>
      <c r="R173" s="368"/>
      <c r="S173" s="368"/>
      <c r="T173" s="368"/>
    </row>
    <row r="174" spans="1:20" x14ac:dyDescent="0.2">
      <c r="A174" s="368"/>
      <c r="B174" s="368"/>
      <c r="C174" s="368"/>
      <c r="D174" s="368"/>
      <c r="E174" s="368"/>
      <c r="F174" s="368"/>
      <c r="G174" s="368"/>
      <c r="H174" s="368"/>
      <c r="I174" s="368"/>
      <c r="J174" s="368"/>
      <c r="K174" s="368"/>
      <c r="L174" s="368"/>
      <c r="M174" s="368"/>
      <c r="N174" s="368"/>
      <c r="O174" s="368"/>
      <c r="P174" s="368"/>
      <c r="Q174" s="368"/>
      <c r="R174" s="368"/>
      <c r="S174" s="368"/>
      <c r="T174" s="368"/>
    </row>
    <row r="175" spans="1:20" x14ac:dyDescent="0.2">
      <c r="A175" s="368"/>
      <c r="B175" s="368"/>
      <c r="C175" s="368"/>
      <c r="D175" s="368"/>
      <c r="E175" s="368"/>
      <c r="F175" s="368"/>
      <c r="G175" s="368"/>
      <c r="H175" s="368"/>
      <c r="I175" s="368"/>
      <c r="J175" s="368"/>
      <c r="K175" s="368"/>
      <c r="L175" s="368"/>
      <c r="M175" s="368"/>
      <c r="N175" s="368"/>
      <c r="O175" s="368"/>
      <c r="P175" s="368"/>
      <c r="Q175" s="368"/>
      <c r="R175" s="368"/>
      <c r="S175" s="368"/>
      <c r="T175" s="368"/>
    </row>
    <row r="176" spans="1:20" x14ac:dyDescent="0.2">
      <c r="A176" s="368"/>
      <c r="B176" s="368"/>
      <c r="C176" s="368"/>
      <c r="D176" s="368"/>
      <c r="E176" s="368"/>
      <c r="F176" s="368"/>
      <c r="G176" s="368"/>
      <c r="H176" s="368"/>
      <c r="I176" s="368"/>
      <c r="J176" s="368"/>
      <c r="K176" s="368"/>
      <c r="L176" s="368"/>
      <c r="M176" s="368"/>
      <c r="N176" s="368"/>
      <c r="O176" s="368"/>
      <c r="P176" s="368"/>
      <c r="Q176" s="368"/>
      <c r="R176" s="368"/>
      <c r="S176" s="368"/>
      <c r="T176" s="368"/>
    </row>
    <row r="177" spans="1:20" x14ac:dyDescent="0.2">
      <c r="A177" s="368"/>
      <c r="B177" s="368"/>
      <c r="C177" s="368"/>
      <c r="D177" s="368"/>
      <c r="E177" s="368"/>
      <c r="F177" s="368"/>
      <c r="G177" s="368"/>
      <c r="H177" s="368"/>
      <c r="I177" s="368"/>
      <c r="J177" s="368"/>
      <c r="K177" s="368"/>
      <c r="L177" s="368"/>
      <c r="M177" s="368"/>
      <c r="N177" s="368"/>
      <c r="O177" s="368"/>
      <c r="P177" s="368"/>
      <c r="Q177" s="368"/>
      <c r="R177" s="368"/>
      <c r="S177" s="368"/>
      <c r="T177" s="368"/>
    </row>
    <row r="178" spans="1:20" x14ac:dyDescent="0.2">
      <c r="A178" s="368"/>
      <c r="B178" s="368"/>
      <c r="C178" s="368"/>
      <c r="D178" s="368"/>
      <c r="E178" s="368"/>
      <c r="F178" s="368"/>
      <c r="G178" s="368"/>
      <c r="H178" s="368"/>
      <c r="I178" s="368"/>
      <c r="J178" s="368"/>
      <c r="K178" s="368"/>
      <c r="L178" s="368"/>
      <c r="M178" s="368"/>
      <c r="N178" s="368"/>
      <c r="O178" s="368"/>
      <c r="P178" s="368"/>
      <c r="Q178" s="368"/>
      <c r="R178" s="368"/>
      <c r="S178" s="368"/>
      <c r="T178" s="368"/>
    </row>
    <row r="179" spans="1:20" x14ac:dyDescent="0.2">
      <c r="A179" s="368"/>
      <c r="B179" s="368"/>
      <c r="C179" s="368"/>
      <c r="D179" s="368"/>
      <c r="E179" s="368"/>
      <c r="F179" s="368"/>
      <c r="G179" s="368"/>
      <c r="H179" s="368"/>
      <c r="I179" s="368"/>
      <c r="J179" s="368"/>
      <c r="K179" s="368"/>
      <c r="L179" s="368"/>
      <c r="M179" s="368"/>
      <c r="N179" s="368"/>
      <c r="O179" s="368"/>
      <c r="P179" s="368"/>
      <c r="Q179" s="368"/>
      <c r="R179" s="368"/>
      <c r="S179" s="368"/>
      <c r="T179" s="368"/>
    </row>
    <row r="180" spans="1:20" x14ac:dyDescent="0.2">
      <c r="A180" s="368"/>
      <c r="B180" s="368"/>
      <c r="C180" s="368"/>
      <c r="D180" s="368"/>
      <c r="E180" s="368"/>
      <c r="F180" s="368"/>
      <c r="G180" s="368"/>
      <c r="H180" s="368"/>
      <c r="I180" s="368"/>
      <c r="J180" s="368"/>
      <c r="K180" s="368"/>
      <c r="L180" s="368"/>
      <c r="M180" s="368"/>
      <c r="N180" s="368"/>
      <c r="O180" s="368"/>
      <c r="P180" s="368"/>
      <c r="Q180" s="368"/>
      <c r="R180" s="368"/>
      <c r="S180" s="368"/>
      <c r="T180" s="368"/>
    </row>
    <row r="181" spans="1:20" x14ac:dyDescent="0.2">
      <c r="A181" s="368"/>
      <c r="B181" s="368"/>
      <c r="C181" s="368"/>
      <c r="D181" s="368"/>
      <c r="E181" s="368"/>
      <c r="F181" s="368"/>
      <c r="G181" s="368"/>
      <c r="H181" s="368"/>
      <c r="I181" s="368"/>
      <c r="J181" s="368"/>
      <c r="K181" s="368"/>
      <c r="L181" s="368"/>
      <c r="M181" s="368"/>
      <c r="N181" s="368"/>
      <c r="O181" s="368"/>
      <c r="P181" s="368"/>
      <c r="Q181" s="368"/>
      <c r="R181" s="368"/>
      <c r="S181" s="368"/>
      <c r="T181" s="368"/>
    </row>
    <row r="182" spans="1:20" x14ac:dyDescent="0.2">
      <c r="A182" s="368"/>
      <c r="B182" s="368"/>
      <c r="C182" s="368"/>
      <c r="D182" s="368"/>
      <c r="E182" s="368"/>
      <c r="F182" s="368"/>
      <c r="G182" s="368"/>
      <c r="H182" s="368"/>
      <c r="I182" s="368"/>
      <c r="J182" s="368"/>
      <c r="K182" s="368"/>
      <c r="L182" s="368"/>
      <c r="M182" s="368"/>
      <c r="N182" s="368"/>
      <c r="O182" s="368"/>
      <c r="P182" s="368"/>
      <c r="Q182" s="368"/>
      <c r="R182" s="368"/>
      <c r="S182" s="368"/>
      <c r="T182" s="368"/>
    </row>
    <row r="183" spans="1:20" x14ac:dyDescent="0.2">
      <c r="A183" s="368"/>
      <c r="B183" s="368"/>
      <c r="C183" s="368"/>
      <c r="D183" s="368"/>
      <c r="E183" s="368"/>
      <c r="F183" s="368"/>
      <c r="G183" s="368"/>
      <c r="H183" s="368"/>
      <c r="I183" s="368"/>
      <c r="J183" s="368"/>
      <c r="K183" s="368"/>
      <c r="L183" s="368"/>
      <c r="M183" s="368"/>
      <c r="N183" s="368"/>
      <c r="O183" s="368"/>
      <c r="P183" s="368"/>
      <c r="Q183" s="368"/>
      <c r="R183" s="368"/>
      <c r="S183" s="368"/>
      <c r="T183" s="368"/>
    </row>
    <row r="184" spans="1:20" x14ac:dyDescent="0.2">
      <c r="A184" s="368"/>
      <c r="B184" s="368"/>
      <c r="C184" s="368"/>
      <c r="D184" s="368"/>
      <c r="E184" s="368"/>
      <c r="F184" s="368"/>
      <c r="G184" s="368"/>
      <c r="H184" s="368"/>
      <c r="I184" s="368"/>
      <c r="J184" s="368"/>
      <c r="K184" s="368"/>
      <c r="L184" s="368"/>
      <c r="M184" s="368"/>
      <c r="N184" s="368"/>
      <c r="O184" s="368"/>
      <c r="P184" s="368"/>
      <c r="Q184" s="368"/>
      <c r="R184" s="368"/>
      <c r="S184" s="368"/>
      <c r="T184" s="368"/>
    </row>
    <row r="185" spans="1:20" x14ac:dyDescent="0.2">
      <c r="A185" s="368"/>
      <c r="B185" s="368"/>
      <c r="C185" s="368"/>
      <c r="D185" s="368"/>
      <c r="E185" s="368"/>
      <c r="F185" s="368"/>
      <c r="G185" s="368"/>
      <c r="H185" s="368"/>
      <c r="I185" s="368"/>
      <c r="J185" s="368"/>
      <c r="K185" s="368"/>
      <c r="L185" s="368"/>
      <c r="M185" s="368"/>
      <c r="N185" s="368"/>
      <c r="O185" s="368"/>
      <c r="P185" s="368"/>
      <c r="Q185" s="368"/>
      <c r="R185" s="368"/>
      <c r="S185" s="368"/>
      <c r="T185" s="368"/>
    </row>
    <row r="186" spans="1:20" x14ac:dyDescent="0.2">
      <c r="A186" s="368"/>
      <c r="B186" s="368"/>
      <c r="C186" s="368"/>
      <c r="D186" s="368"/>
      <c r="E186" s="368"/>
      <c r="F186" s="368"/>
      <c r="G186" s="368"/>
      <c r="H186" s="368"/>
      <c r="I186" s="368"/>
      <c r="J186" s="368"/>
      <c r="K186" s="368"/>
      <c r="L186" s="368"/>
      <c r="M186" s="368"/>
      <c r="N186" s="368"/>
      <c r="O186" s="368"/>
      <c r="P186" s="368"/>
      <c r="Q186" s="368"/>
      <c r="R186" s="368"/>
      <c r="S186" s="368"/>
      <c r="T186" s="368"/>
    </row>
    <row r="187" spans="1:20" x14ac:dyDescent="0.2">
      <c r="A187" s="368"/>
      <c r="B187" s="368"/>
      <c r="C187" s="368"/>
      <c r="D187" s="368"/>
      <c r="E187" s="368"/>
      <c r="F187" s="368"/>
      <c r="G187" s="368"/>
      <c r="H187" s="368"/>
      <c r="I187" s="368"/>
      <c r="J187" s="368"/>
      <c r="K187" s="368"/>
      <c r="L187" s="368"/>
      <c r="M187" s="368"/>
      <c r="N187" s="368"/>
      <c r="O187" s="368"/>
      <c r="P187" s="368"/>
      <c r="Q187" s="368"/>
      <c r="R187" s="368"/>
      <c r="S187" s="368"/>
      <c r="T187" s="368"/>
    </row>
    <row r="188" spans="1:20" x14ac:dyDescent="0.2">
      <c r="A188" s="368"/>
      <c r="B188" s="368"/>
      <c r="C188" s="368"/>
      <c r="D188" s="368"/>
      <c r="E188" s="368"/>
      <c r="F188" s="368"/>
      <c r="G188" s="368"/>
      <c r="H188" s="368"/>
      <c r="I188" s="368"/>
      <c r="J188" s="368"/>
      <c r="K188" s="368"/>
      <c r="L188" s="368"/>
      <c r="M188" s="368"/>
      <c r="N188" s="368"/>
      <c r="O188" s="368"/>
      <c r="P188" s="368"/>
      <c r="Q188" s="368"/>
      <c r="R188" s="368"/>
      <c r="S188" s="368"/>
      <c r="T188" s="368"/>
    </row>
    <row r="189" spans="1:20" x14ac:dyDescent="0.2">
      <c r="A189" s="368"/>
      <c r="B189" s="368"/>
      <c r="C189" s="368"/>
      <c r="D189" s="368"/>
      <c r="E189" s="368"/>
      <c r="F189" s="368"/>
      <c r="G189" s="368"/>
      <c r="H189" s="368"/>
      <c r="I189" s="368"/>
      <c r="J189" s="368"/>
      <c r="K189" s="368"/>
      <c r="L189" s="368"/>
      <c r="M189" s="368"/>
      <c r="N189" s="368"/>
      <c r="O189" s="368"/>
      <c r="P189" s="368"/>
      <c r="Q189" s="368"/>
      <c r="R189" s="368"/>
      <c r="S189" s="368"/>
      <c r="T189" s="368"/>
    </row>
    <row r="190" spans="1:20" x14ac:dyDescent="0.2">
      <c r="A190" s="368"/>
      <c r="B190" s="368"/>
      <c r="C190" s="368"/>
      <c r="D190" s="368"/>
      <c r="E190" s="368"/>
      <c r="F190" s="368"/>
      <c r="G190" s="368"/>
      <c r="H190" s="368"/>
      <c r="I190" s="368"/>
      <c r="J190" s="368"/>
      <c r="K190" s="368"/>
      <c r="L190" s="368"/>
      <c r="M190" s="368"/>
      <c r="N190" s="368"/>
      <c r="O190" s="368"/>
      <c r="P190" s="368"/>
      <c r="Q190" s="368"/>
      <c r="R190" s="368"/>
      <c r="S190" s="368"/>
      <c r="T190" s="368"/>
    </row>
    <row r="191" spans="1:20" x14ac:dyDescent="0.2">
      <c r="A191" s="368"/>
      <c r="B191" s="368"/>
      <c r="C191" s="368"/>
      <c r="D191" s="368"/>
      <c r="E191" s="368"/>
      <c r="F191" s="368"/>
      <c r="G191" s="368"/>
      <c r="H191" s="368"/>
      <c r="I191" s="368"/>
      <c r="J191" s="368"/>
      <c r="K191" s="368"/>
      <c r="L191" s="368"/>
      <c r="M191" s="368"/>
      <c r="N191" s="368"/>
      <c r="O191" s="368"/>
      <c r="P191" s="368"/>
      <c r="Q191" s="368"/>
      <c r="R191" s="368"/>
      <c r="S191" s="368"/>
      <c r="T191" s="368"/>
    </row>
    <row r="192" spans="1:20" x14ac:dyDescent="0.2">
      <c r="A192" s="368"/>
      <c r="B192" s="368"/>
      <c r="C192" s="368"/>
      <c r="D192" s="368"/>
      <c r="E192" s="368"/>
      <c r="F192" s="368"/>
      <c r="G192" s="368"/>
      <c r="H192" s="368"/>
      <c r="I192" s="368"/>
      <c r="J192" s="368"/>
      <c r="K192" s="368"/>
      <c r="L192" s="368"/>
      <c r="M192" s="368"/>
      <c r="N192" s="368"/>
      <c r="O192" s="368"/>
      <c r="P192" s="368"/>
      <c r="Q192" s="368"/>
      <c r="R192" s="368"/>
      <c r="S192" s="368"/>
      <c r="T192" s="368"/>
    </row>
    <row r="193" spans="1:20" x14ac:dyDescent="0.2">
      <c r="A193" s="368"/>
      <c r="B193" s="368"/>
      <c r="C193" s="368"/>
      <c r="D193" s="368"/>
      <c r="E193" s="368"/>
      <c r="F193" s="368"/>
      <c r="G193" s="368"/>
      <c r="H193" s="368"/>
      <c r="I193" s="368"/>
      <c r="J193" s="368"/>
      <c r="K193" s="368"/>
      <c r="L193" s="368"/>
      <c r="M193" s="368"/>
      <c r="N193" s="368"/>
      <c r="O193" s="368"/>
      <c r="P193" s="368"/>
      <c r="Q193" s="368"/>
      <c r="R193" s="368"/>
      <c r="S193" s="368"/>
      <c r="T193" s="368"/>
    </row>
    <row r="194" spans="1:20" x14ac:dyDescent="0.2">
      <c r="A194" s="368"/>
      <c r="B194" s="368"/>
      <c r="C194" s="368"/>
      <c r="D194" s="368"/>
      <c r="E194" s="368"/>
      <c r="F194" s="368"/>
      <c r="G194" s="368"/>
      <c r="H194" s="368"/>
      <c r="I194" s="368"/>
      <c r="J194" s="368"/>
      <c r="K194" s="368"/>
      <c r="L194" s="368"/>
      <c r="M194" s="368"/>
      <c r="N194" s="368"/>
      <c r="O194" s="368"/>
      <c r="P194" s="368"/>
      <c r="Q194" s="368"/>
      <c r="R194" s="368"/>
      <c r="S194" s="368"/>
      <c r="T194" s="368"/>
    </row>
    <row r="195" spans="1:20" x14ac:dyDescent="0.2">
      <c r="A195" s="368"/>
      <c r="B195" s="368"/>
      <c r="C195" s="368"/>
      <c r="D195" s="368"/>
      <c r="E195" s="368"/>
      <c r="F195" s="368"/>
      <c r="G195" s="368"/>
      <c r="H195" s="368"/>
      <c r="I195" s="368"/>
      <c r="J195" s="368"/>
      <c r="K195" s="368"/>
      <c r="L195" s="368"/>
      <c r="M195" s="368"/>
      <c r="N195" s="368"/>
      <c r="O195" s="368"/>
      <c r="P195" s="368"/>
      <c r="Q195" s="368"/>
      <c r="R195" s="368"/>
      <c r="S195" s="368"/>
      <c r="T195" s="368"/>
    </row>
    <row r="196" spans="1:20" x14ac:dyDescent="0.2">
      <c r="A196" s="368"/>
      <c r="B196" s="368"/>
      <c r="C196" s="368"/>
      <c r="D196" s="368"/>
      <c r="E196" s="368"/>
      <c r="F196" s="368"/>
      <c r="G196" s="368"/>
      <c r="H196" s="368"/>
      <c r="I196" s="368"/>
      <c r="J196" s="368"/>
      <c r="K196" s="368"/>
      <c r="L196" s="368"/>
      <c r="M196" s="368"/>
      <c r="N196" s="368"/>
      <c r="O196" s="368"/>
      <c r="P196" s="368"/>
      <c r="Q196" s="368"/>
      <c r="R196" s="368"/>
      <c r="S196" s="368"/>
      <c r="T196" s="368"/>
    </row>
    <row r="197" spans="1:20" x14ac:dyDescent="0.2">
      <c r="A197" s="368"/>
      <c r="B197" s="368"/>
      <c r="C197" s="368"/>
      <c r="D197" s="368"/>
      <c r="E197" s="368"/>
      <c r="F197" s="368"/>
      <c r="G197" s="368"/>
      <c r="H197" s="368"/>
      <c r="I197" s="368"/>
      <c r="J197" s="368"/>
      <c r="K197" s="368"/>
      <c r="L197" s="368"/>
      <c r="M197" s="368"/>
      <c r="N197" s="368"/>
      <c r="O197" s="368"/>
      <c r="P197" s="368"/>
      <c r="Q197" s="368"/>
      <c r="R197" s="368"/>
      <c r="S197" s="368"/>
      <c r="T197" s="368"/>
    </row>
    <row r="198" spans="1:20" x14ac:dyDescent="0.2">
      <c r="A198" s="368"/>
      <c r="B198" s="368"/>
      <c r="C198" s="368"/>
      <c r="D198" s="368"/>
      <c r="E198" s="368"/>
      <c r="F198" s="368"/>
      <c r="G198" s="368"/>
      <c r="H198" s="368"/>
      <c r="I198" s="368"/>
      <c r="J198" s="368"/>
      <c r="K198" s="368"/>
      <c r="L198" s="368"/>
      <c r="M198" s="368"/>
      <c r="N198" s="368"/>
      <c r="O198" s="368"/>
      <c r="P198" s="368"/>
      <c r="Q198" s="368"/>
      <c r="R198" s="368"/>
      <c r="S198" s="368"/>
      <c r="T198" s="368"/>
    </row>
    <row r="199" spans="1:20" x14ac:dyDescent="0.2">
      <c r="A199" s="368"/>
      <c r="B199" s="368"/>
      <c r="C199" s="368"/>
      <c r="D199" s="368"/>
      <c r="E199" s="368"/>
      <c r="F199" s="368"/>
      <c r="G199" s="368"/>
      <c r="H199" s="368"/>
      <c r="I199" s="368"/>
      <c r="J199" s="368"/>
      <c r="K199" s="368"/>
      <c r="L199" s="368"/>
      <c r="M199" s="368"/>
      <c r="N199" s="368"/>
      <c r="O199" s="368"/>
      <c r="P199" s="368"/>
      <c r="Q199" s="368"/>
      <c r="R199" s="368"/>
      <c r="S199" s="368"/>
      <c r="T199" s="368"/>
    </row>
    <row r="200" spans="1:20" x14ac:dyDescent="0.2">
      <c r="A200" s="368"/>
      <c r="B200" s="368"/>
      <c r="C200" s="368"/>
      <c r="D200" s="368"/>
      <c r="E200" s="368"/>
      <c r="F200" s="368"/>
      <c r="G200" s="368"/>
      <c r="H200" s="368"/>
      <c r="I200" s="368"/>
      <c r="J200" s="368"/>
      <c r="K200" s="368"/>
      <c r="L200" s="368"/>
      <c r="M200" s="368"/>
      <c r="N200" s="368"/>
      <c r="O200" s="368"/>
      <c r="P200" s="368"/>
      <c r="Q200" s="368"/>
      <c r="R200" s="368"/>
      <c r="S200" s="368"/>
      <c r="T200" s="368"/>
    </row>
    <row r="201" spans="1:20" x14ac:dyDescent="0.2">
      <c r="A201" s="368"/>
      <c r="B201" s="368"/>
      <c r="C201" s="368"/>
      <c r="D201" s="368"/>
      <c r="E201" s="368"/>
      <c r="F201" s="368"/>
      <c r="G201" s="368"/>
      <c r="H201" s="368"/>
      <c r="I201" s="368"/>
      <c r="J201" s="368"/>
      <c r="K201" s="368"/>
      <c r="L201" s="368"/>
      <c r="M201" s="368"/>
      <c r="N201" s="368"/>
      <c r="O201" s="368"/>
      <c r="P201" s="368"/>
      <c r="Q201" s="368"/>
      <c r="R201" s="368"/>
      <c r="S201" s="368"/>
      <c r="T201" s="368"/>
    </row>
    <row r="202" spans="1:20" x14ac:dyDescent="0.2">
      <c r="A202" s="368"/>
      <c r="B202" s="368"/>
      <c r="C202" s="368"/>
      <c r="D202" s="368"/>
      <c r="E202" s="368"/>
      <c r="F202" s="368"/>
      <c r="G202" s="368"/>
      <c r="H202" s="368"/>
      <c r="I202" s="368"/>
      <c r="J202" s="368"/>
      <c r="K202" s="368"/>
      <c r="L202" s="368"/>
      <c r="M202" s="368"/>
      <c r="N202" s="368"/>
      <c r="O202" s="368"/>
      <c r="P202" s="368"/>
      <c r="Q202" s="368"/>
      <c r="R202" s="368"/>
      <c r="S202" s="368"/>
      <c r="T202" s="368"/>
    </row>
    <row r="203" spans="1:20" x14ac:dyDescent="0.2">
      <c r="A203" s="368"/>
      <c r="B203" s="368"/>
      <c r="C203" s="368"/>
      <c r="D203" s="368"/>
      <c r="E203" s="368"/>
      <c r="F203" s="368"/>
      <c r="G203" s="368"/>
      <c r="H203" s="368"/>
      <c r="I203" s="368"/>
      <c r="J203" s="368"/>
      <c r="K203" s="368"/>
      <c r="L203" s="368"/>
      <c r="M203" s="368"/>
      <c r="N203" s="368"/>
      <c r="O203" s="368"/>
      <c r="P203" s="368"/>
      <c r="Q203" s="368"/>
      <c r="R203" s="368"/>
      <c r="S203" s="368"/>
      <c r="T203" s="368"/>
    </row>
    <row r="204" spans="1:20" x14ac:dyDescent="0.2">
      <c r="A204" s="368"/>
      <c r="B204" s="368"/>
      <c r="C204" s="368"/>
      <c r="D204" s="368"/>
      <c r="E204" s="368"/>
      <c r="F204" s="368"/>
      <c r="G204" s="368"/>
      <c r="H204" s="368"/>
      <c r="I204" s="368"/>
      <c r="J204" s="368"/>
      <c r="K204" s="368"/>
      <c r="L204" s="368"/>
      <c r="M204" s="368"/>
      <c r="N204" s="368"/>
      <c r="O204" s="368"/>
      <c r="P204" s="368"/>
      <c r="Q204" s="368"/>
      <c r="R204" s="368"/>
      <c r="S204" s="368"/>
      <c r="T204" s="368"/>
    </row>
    <row r="205" spans="1:20" x14ac:dyDescent="0.2">
      <c r="A205" s="368"/>
      <c r="B205" s="368"/>
      <c r="C205" s="368"/>
      <c r="D205" s="368"/>
      <c r="E205" s="368"/>
      <c r="F205" s="368"/>
      <c r="G205" s="368"/>
      <c r="H205" s="368"/>
      <c r="I205" s="368"/>
      <c r="J205" s="368"/>
      <c r="K205" s="368"/>
      <c r="L205" s="368"/>
      <c r="M205" s="368"/>
      <c r="N205" s="368"/>
      <c r="O205" s="368"/>
      <c r="P205" s="368"/>
      <c r="Q205" s="368"/>
      <c r="R205" s="368"/>
      <c r="S205" s="368"/>
      <c r="T205" s="368"/>
    </row>
    <row r="206" spans="1:20" x14ac:dyDescent="0.2">
      <c r="A206" s="368"/>
      <c r="B206" s="368"/>
      <c r="C206" s="368"/>
      <c r="D206" s="368"/>
      <c r="E206" s="368"/>
      <c r="F206" s="368"/>
      <c r="G206" s="368"/>
      <c r="H206" s="368"/>
      <c r="I206" s="368"/>
      <c r="J206" s="368"/>
      <c r="K206" s="368"/>
      <c r="L206" s="368"/>
      <c r="M206" s="368"/>
      <c r="N206" s="368"/>
      <c r="O206" s="368"/>
      <c r="P206" s="368"/>
      <c r="Q206" s="368"/>
      <c r="R206" s="368"/>
      <c r="S206" s="368"/>
      <c r="T206" s="368"/>
    </row>
    <row r="207" spans="1:20" x14ac:dyDescent="0.2">
      <c r="A207" s="368"/>
      <c r="B207" s="368"/>
      <c r="C207" s="368"/>
      <c r="D207" s="368"/>
      <c r="E207" s="368"/>
      <c r="F207" s="368"/>
      <c r="G207" s="368"/>
      <c r="H207" s="368"/>
      <c r="I207" s="368"/>
      <c r="J207" s="368"/>
      <c r="K207" s="368"/>
      <c r="L207" s="368"/>
      <c r="M207" s="368"/>
      <c r="N207" s="368"/>
      <c r="O207" s="368"/>
      <c r="P207" s="368"/>
      <c r="Q207" s="368"/>
      <c r="R207" s="368"/>
      <c r="S207" s="368"/>
      <c r="T207" s="368"/>
    </row>
    <row r="208" spans="1:20" x14ac:dyDescent="0.2">
      <c r="A208" s="368"/>
      <c r="B208" s="368"/>
      <c r="C208" s="368"/>
      <c r="D208" s="368"/>
      <c r="E208" s="368"/>
      <c r="F208" s="368"/>
      <c r="G208" s="368"/>
      <c r="H208" s="368"/>
      <c r="I208" s="368"/>
      <c r="J208" s="368"/>
      <c r="K208" s="368"/>
      <c r="L208" s="368"/>
      <c r="M208" s="368"/>
      <c r="N208" s="368"/>
      <c r="O208" s="368"/>
      <c r="P208" s="368"/>
      <c r="Q208" s="368"/>
      <c r="R208" s="368"/>
      <c r="S208" s="368"/>
      <c r="T208" s="368"/>
    </row>
    <row r="209" spans="1:20" x14ac:dyDescent="0.2">
      <c r="A209" s="368"/>
      <c r="B209" s="368"/>
      <c r="C209" s="368"/>
      <c r="D209" s="368"/>
      <c r="E209" s="368"/>
      <c r="F209" s="368"/>
      <c r="G209" s="368"/>
      <c r="H209" s="368"/>
      <c r="I209" s="368"/>
      <c r="J209" s="368"/>
      <c r="K209" s="368"/>
      <c r="L209" s="368"/>
      <c r="M209" s="368"/>
      <c r="N209" s="368"/>
      <c r="O209" s="368"/>
      <c r="P209" s="368"/>
      <c r="Q209" s="368"/>
      <c r="R209" s="368"/>
      <c r="S209" s="368"/>
      <c r="T209" s="368"/>
    </row>
    <row r="210" spans="1:20" x14ac:dyDescent="0.2">
      <c r="A210" s="368"/>
      <c r="B210" s="368"/>
      <c r="C210" s="368"/>
      <c r="D210" s="368"/>
      <c r="E210" s="368"/>
      <c r="F210" s="368"/>
      <c r="G210" s="368"/>
      <c r="H210" s="368"/>
      <c r="I210" s="368"/>
      <c r="J210" s="368"/>
      <c r="K210" s="368"/>
      <c r="L210" s="368"/>
      <c r="M210" s="368"/>
      <c r="N210" s="368"/>
      <c r="O210" s="368"/>
      <c r="P210" s="368"/>
      <c r="Q210" s="368"/>
      <c r="R210" s="368"/>
      <c r="S210" s="368"/>
      <c r="T210" s="368"/>
    </row>
    <row r="211" spans="1:20" x14ac:dyDescent="0.2">
      <c r="A211" s="368"/>
      <c r="B211" s="368"/>
      <c r="C211" s="368"/>
      <c r="D211" s="368"/>
      <c r="E211" s="368"/>
      <c r="F211" s="368"/>
      <c r="G211" s="368"/>
      <c r="H211" s="368"/>
      <c r="I211" s="368"/>
      <c r="J211" s="368"/>
      <c r="K211" s="368"/>
      <c r="L211" s="368"/>
      <c r="M211" s="368"/>
      <c r="N211" s="368"/>
      <c r="O211" s="368"/>
      <c r="P211" s="368"/>
      <c r="Q211" s="368"/>
      <c r="R211" s="368"/>
      <c r="S211" s="368"/>
      <c r="T211" s="368"/>
    </row>
    <row r="212" spans="1:20" x14ac:dyDescent="0.2">
      <c r="A212" s="368"/>
      <c r="B212" s="368"/>
      <c r="C212" s="368"/>
      <c r="D212" s="368"/>
      <c r="E212" s="368"/>
      <c r="F212" s="368"/>
      <c r="G212" s="368"/>
      <c r="H212" s="368"/>
      <c r="I212" s="368"/>
      <c r="J212" s="368"/>
      <c r="K212" s="368"/>
      <c r="L212" s="368"/>
      <c r="M212" s="368"/>
      <c r="N212" s="368"/>
      <c r="O212" s="368"/>
      <c r="P212" s="368"/>
      <c r="Q212" s="368"/>
      <c r="R212" s="368"/>
      <c r="S212" s="368"/>
      <c r="T212" s="368"/>
    </row>
    <row r="213" spans="1:20" x14ac:dyDescent="0.2">
      <c r="A213" s="368"/>
      <c r="B213" s="368"/>
      <c r="C213" s="368"/>
      <c r="D213" s="368"/>
      <c r="E213" s="368"/>
      <c r="F213" s="368"/>
      <c r="G213" s="368"/>
      <c r="H213" s="368"/>
      <c r="I213" s="368"/>
      <c r="J213" s="368"/>
      <c r="K213" s="368"/>
      <c r="L213" s="368"/>
      <c r="M213" s="368"/>
      <c r="N213" s="368"/>
      <c r="O213" s="368"/>
      <c r="P213" s="368"/>
      <c r="Q213" s="368"/>
      <c r="R213" s="368"/>
      <c r="S213" s="368"/>
      <c r="T213" s="368"/>
    </row>
    <row r="214" spans="1:20" x14ac:dyDescent="0.2">
      <c r="A214" s="368"/>
      <c r="B214" s="368"/>
      <c r="C214" s="368"/>
      <c r="D214" s="368"/>
      <c r="E214" s="368"/>
      <c r="F214" s="368"/>
      <c r="G214" s="368"/>
      <c r="H214" s="368"/>
      <c r="I214" s="368"/>
      <c r="J214" s="368"/>
      <c r="K214" s="368"/>
      <c r="L214" s="368"/>
      <c r="M214" s="368"/>
      <c r="N214" s="368"/>
      <c r="O214" s="368"/>
      <c r="P214" s="368"/>
      <c r="Q214" s="368"/>
      <c r="R214" s="368"/>
      <c r="S214" s="368"/>
      <c r="T214" s="368"/>
    </row>
    <row r="215" spans="1:20" x14ac:dyDescent="0.2">
      <c r="A215" s="368"/>
      <c r="B215" s="368"/>
      <c r="C215" s="368"/>
      <c r="D215" s="368"/>
      <c r="E215" s="368"/>
      <c r="F215" s="368"/>
      <c r="G215" s="368"/>
      <c r="H215" s="368"/>
      <c r="I215" s="368"/>
      <c r="J215" s="368"/>
      <c r="K215" s="368"/>
      <c r="L215" s="368"/>
      <c r="M215" s="368"/>
      <c r="N215" s="368"/>
      <c r="O215" s="368"/>
      <c r="P215" s="368"/>
      <c r="Q215" s="368"/>
      <c r="R215" s="368"/>
      <c r="S215" s="368"/>
      <c r="T215" s="368"/>
    </row>
    <row r="216" spans="1:20" x14ac:dyDescent="0.2">
      <c r="A216" s="368"/>
      <c r="B216" s="368"/>
      <c r="C216" s="368"/>
      <c r="D216" s="368"/>
      <c r="E216" s="368"/>
      <c r="F216" s="368"/>
      <c r="G216" s="368"/>
      <c r="H216" s="368"/>
      <c r="I216" s="368"/>
      <c r="J216" s="368"/>
      <c r="K216" s="368"/>
      <c r="L216" s="368"/>
      <c r="M216" s="368"/>
      <c r="N216" s="368"/>
      <c r="O216" s="368"/>
      <c r="P216" s="368"/>
      <c r="Q216" s="368"/>
      <c r="R216" s="368"/>
      <c r="S216" s="368"/>
      <c r="T216" s="368"/>
    </row>
    <row r="217" spans="1:20" x14ac:dyDescent="0.2">
      <c r="A217" s="368"/>
      <c r="B217" s="368"/>
      <c r="C217" s="368"/>
      <c r="D217" s="368"/>
      <c r="E217" s="368"/>
      <c r="F217" s="368"/>
      <c r="G217" s="368"/>
      <c r="H217" s="368"/>
      <c r="I217" s="368"/>
      <c r="J217" s="368"/>
      <c r="K217" s="368"/>
      <c r="L217" s="368"/>
      <c r="M217" s="368"/>
      <c r="N217" s="368"/>
      <c r="O217" s="368"/>
      <c r="P217" s="368"/>
      <c r="Q217" s="368"/>
      <c r="R217" s="368"/>
      <c r="S217" s="368"/>
      <c r="T217" s="368"/>
    </row>
    <row r="218" spans="1:20" x14ac:dyDescent="0.2">
      <c r="A218" s="368"/>
      <c r="B218" s="368"/>
      <c r="C218" s="368"/>
      <c r="D218" s="368"/>
      <c r="E218" s="368"/>
      <c r="F218" s="368"/>
      <c r="G218" s="368"/>
      <c r="H218" s="368"/>
      <c r="I218" s="368"/>
      <c r="J218" s="368"/>
      <c r="K218" s="368"/>
      <c r="L218" s="368"/>
      <c r="M218" s="368"/>
      <c r="N218" s="368"/>
      <c r="O218" s="368"/>
      <c r="P218" s="368"/>
      <c r="Q218" s="368"/>
      <c r="R218" s="368"/>
      <c r="S218" s="368"/>
      <c r="T218" s="368"/>
    </row>
    <row r="219" spans="1:20" x14ac:dyDescent="0.2">
      <c r="A219" s="368"/>
      <c r="B219" s="368"/>
      <c r="C219" s="368"/>
      <c r="D219" s="368"/>
      <c r="E219" s="368"/>
      <c r="F219" s="368"/>
      <c r="G219" s="368"/>
      <c r="H219" s="368"/>
      <c r="I219" s="368"/>
      <c r="J219" s="368"/>
      <c r="K219" s="368"/>
      <c r="L219" s="368"/>
      <c r="M219" s="368"/>
      <c r="N219" s="368"/>
      <c r="O219" s="368"/>
      <c r="P219" s="368"/>
      <c r="Q219" s="368"/>
      <c r="R219" s="368"/>
      <c r="S219" s="368"/>
      <c r="T219" s="368"/>
    </row>
    <row r="220" spans="1:20" x14ac:dyDescent="0.2">
      <c r="A220" s="368"/>
      <c r="B220" s="368"/>
      <c r="C220" s="368"/>
      <c r="D220" s="368"/>
      <c r="E220" s="368"/>
      <c r="F220" s="368"/>
      <c r="G220" s="368"/>
      <c r="H220" s="368"/>
      <c r="I220" s="368"/>
      <c r="J220" s="368"/>
      <c r="K220" s="368"/>
      <c r="L220" s="368"/>
      <c r="M220" s="368"/>
      <c r="N220" s="368"/>
      <c r="O220" s="368"/>
      <c r="P220" s="368"/>
      <c r="Q220" s="368"/>
      <c r="R220" s="368"/>
      <c r="S220" s="368"/>
      <c r="T220" s="368"/>
    </row>
    <row r="221" spans="1:20" x14ac:dyDescent="0.2">
      <c r="A221" s="368"/>
      <c r="B221" s="368"/>
      <c r="C221" s="368"/>
      <c r="D221" s="368"/>
      <c r="E221" s="368"/>
      <c r="F221" s="368"/>
      <c r="G221" s="368"/>
      <c r="H221" s="368"/>
      <c r="I221" s="368"/>
      <c r="J221" s="368"/>
      <c r="K221" s="368"/>
      <c r="L221" s="368"/>
      <c r="M221" s="368"/>
      <c r="N221" s="368"/>
      <c r="O221" s="368"/>
      <c r="P221" s="368"/>
      <c r="Q221" s="368"/>
      <c r="R221" s="368"/>
      <c r="S221" s="368"/>
      <c r="T221" s="368"/>
    </row>
    <row r="222" spans="1:20" x14ac:dyDescent="0.2">
      <c r="A222" s="368"/>
      <c r="B222" s="368"/>
      <c r="C222" s="368"/>
      <c r="D222" s="368"/>
      <c r="E222" s="368"/>
      <c r="F222" s="368"/>
      <c r="G222" s="368"/>
      <c r="H222" s="368"/>
      <c r="I222" s="368"/>
      <c r="J222" s="368"/>
      <c r="K222" s="368"/>
      <c r="L222" s="368"/>
      <c r="M222" s="368"/>
      <c r="N222" s="368"/>
      <c r="O222" s="368"/>
      <c r="P222" s="368"/>
      <c r="Q222" s="368"/>
      <c r="R222" s="368"/>
      <c r="S222" s="368"/>
      <c r="T222" s="368"/>
    </row>
    <row r="223" spans="1:20" x14ac:dyDescent="0.2">
      <c r="A223" s="368"/>
      <c r="B223" s="368"/>
      <c r="C223" s="368"/>
      <c r="D223" s="368"/>
      <c r="E223" s="368"/>
      <c r="F223" s="368"/>
      <c r="G223" s="368"/>
      <c r="H223" s="368"/>
      <c r="I223" s="368"/>
      <c r="J223" s="368"/>
      <c r="K223" s="368"/>
      <c r="L223" s="368"/>
      <c r="M223" s="368"/>
      <c r="N223" s="368"/>
      <c r="O223" s="368"/>
      <c r="P223" s="368"/>
      <c r="Q223" s="368"/>
      <c r="R223" s="368"/>
      <c r="S223" s="368"/>
      <c r="T223" s="368"/>
    </row>
    <row r="224" spans="1:20" x14ac:dyDescent="0.2">
      <c r="A224" s="368"/>
      <c r="B224" s="368"/>
      <c r="C224" s="368"/>
      <c r="D224" s="368"/>
      <c r="E224" s="368"/>
      <c r="F224" s="368"/>
      <c r="G224" s="368"/>
      <c r="H224" s="368"/>
      <c r="I224" s="368"/>
      <c r="J224" s="368"/>
      <c r="K224" s="368"/>
      <c r="L224" s="368"/>
      <c r="M224" s="368"/>
      <c r="N224" s="368"/>
      <c r="O224" s="368"/>
      <c r="P224" s="368"/>
      <c r="Q224" s="368"/>
      <c r="R224" s="368"/>
      <c r="S224" s="368"/>
      <c r="T224" s="368"/>
    </row>
    <row r="225" spans="1:20" x14ac:dyDescent="0.2">
      <c r="A225" s="368"/>
      <c r="B225" s="368"/>
      <c r="C225" s="368"/>
      <c r="D225" s="368"/>
      <c r="E225" s="368"/>
      <c r="F225" s="368"/>
      <c r="G225" s="368"/>
      <c r="H225" s="368"/>
      <c r="I225" s="368"/>
      <c r="J225" s="368"/>
      <c r="K225" s="368"/>
      <c r="L225" s="368"/>
      <c r="M225" s="368"/>
      <c r="N225" s="368"/>
      <c r="O225" s="368"/>
      <c r="P225" s="368"/>
      <c r="Q225" s="368"/>
      <c r="R225" s="368"/>
      <c r="S225" s="368"/>
      <c r="T225" s="368"/>
    </row>
    <row r="226" spans="1:20" x14ac:dyDescent="0.2">
      <c r="A226" s="368"/>
      <c r="B226" s="368"/>
      <c r="C226" s="368"/>
      <c r="D226" s="368"/>
      <c r="E226" s="368"/>
      <c r="F226" s="368"/>
      <c r="G226" s="368"/>
      <c r="H226" s="368"/>
      <c r="I226" s="368"/>
      <c r="J226" s="368"/>
      <c r="K226" s="368"/>
      <c r="L226" s="368"/>
      <c r="M226" s="368"/>
      <c r="N226" s="368"/>
      <c r="O226" s="368"/>
      <c r="P226" s="368"/>
      <c r="Q226" s="368"/>
      <c r="R226" s="368"/>
      <c r="S226" s="368"/>
      <c r="T226" s="368"/>
    </row>
    <row r="227" spans="1:20" x14ac:dyDescent="0.2">
      <c r="A227" s="368"/>
      <c r="B227" s="368"/>
      <c r="C227" s="368"/>
      <c r="D227" s="368"/>
      <c r="E227" s="368"/>
      <c r="F227" s="368"/>
      <c r="G227" s="368"/>
      <c r="H227" s="368"/>
      <c r="I227" s="368"/>
      <c r="J227" s="368"/>
      <c r="K227" s="368"/>
      <c r="L227" s="368"/>
      <c r="M227" s="368"/>
      <c r="N227" s="368"/>
      <c r="O227" s="368"/>
      <c r="P227" s="368"/>
      <c r="Q227" s="368"/>
      <c r="R227" s="368"/>
      <c r="S227" s="368"/>
      <c r="T227" s="368"/>
    </row>
    <row r="228" spans="1:20" x14ac:dyDescent="0.2">
      <c r="A228" s="368"/>
      <c r="B228" s="368"/>
      <c r="C228" s="368"/>
      <c r="D228" s="368"/>
      <c r="E228" s="368"/>
      <c r="F228" s="368"/>
      <c r="G228" s="368"/>
      <c r="H228" s="368"/>
      <c r="I228" s="368"/>
      <c r="J228" s="368"/>
      <c r="K228" s="368"/>
      <c r="L228" s="368"/>
      <c r="M228" s="368"/>
      <c r="N228" s="368"/>
      <c r="O228" s="368"/>
      <c r="P228" s="368"/>
      <c r="Q228" s="368"/>
      <c r="R228" s="368"/>
      <c r="S228" s="368"/>
      <c r="T228" s="368"/>
    </row>
    <row r="229" spans="1:20" x14ac:dyDescent="0.2">
      <c r="A229" s="368"/>
      <c r="B229" s="368"/>
      <c r="C229" s="368"/>
      <c r="D229" s="368"/>
      <c r="E229" s="368"/>
      <c r="F229" s="368"/>
      <c r="G229" s="368"/>
      <c r="H229" s="368"/>
      <c r="I229" s="368"/>
      <c r="J229" s="368"/>
      <c r="K229" s="368"/>
      <c r="L229" s="368"/>
      <c r="M229" s="368"/>
      <c r="N229" s="368"/>
      <c r="O229" s="368"/>
      <c r="P229" s="368"/>
      <c r="Q229" s="368"/>
      <c r="R229" s="368"/>
      <c r="S229" s="368"/>
      <c r="T229" s="368"/>
    </row>
    <row r="230" spans="1:20" x14ac:dyDescent="0.2">
      <c r="A230" s="368"/>
      <c r="B230" s="368"/>
      <c r="C230" s="368"/>
      <c r="D230" s="368"/>
      <c r="E230" s="368"/>
      <c r="F230" s="368"/>
      <c r="G230" s="368"/>
      <c r="H230" s="368"/>
      <c r="I230" s="368"/>
      <c r="J230" s="368"/>
      <c r="K230" s="368"/>
      <c r="L230" s="368"/>
      <c r="M230" s="368"/>
      <c r="N230" s="368"/>
      <c r="O230" s="368"/>
      <c r="P230" s="368"/>
      <c r="Q230" s="368"/>
      <c r="R230" s="368"/>
      <c r="S230" s="368"/>
      <c r="T230" s="368"/>
    </row>
    <row r="231" spans="1:20" x14ac:dyDescent="0.2">
      <c r="A231" s="368"/>
      <c r="B231" s="368"/>
      <c r="C231" s="368"/>
      <c r="D231" s="368"/>
      <c r="E231" s="368"/>
      <c r="F231" s="368"/>
      <c r="G231" s="368"/>
      <c r="H231" s="368"/>
      <c r="I231" s="368"/>
      <c r="J231" s="368"/>
      <c r="K231" s="368"/>
      <c r="L231" s="368"/>
      <c r="M231" s="368"/>
      <c r="N231" s="368"/>
      <c r="O231" s="368"/>
      <c r="P231" s="368"/>
      <c r="Q231" s="368"/>
      <c r="R231" s="368"/>
      <c r="S231" s="368"/>
      <c r="T231" s="368"/>
    </row>
    <row r="232" spans="1:20" x14ac:dyDescent="0.2">
      <c r="A232" s="368"/>
      <c r="B232" s="368"/>
      <c r="C232" s="368"/>
      <c r="D232" s="368"/>
      <c r="E232" s="368"/>
      <c r="F232" s="368"/>
      <c r="G232" s="368"/>
      <c r="H232" s="368"/>
      <c r="I232" s="368"/>
      <c r="J232" s="368"/>
      <c r="K232" s="368"/>
      <c r="L232" s="368"/>
      <c r="M232" s="368"/>
      <c r="N232" s="368"/>
      <c r="O232" s="368"/>
      <c r="P232" s="368"/>
      <c r="Q232" s="368"/>
      <c r="R232" s="368"/>
      <c r="S232" s="368"/>
      <c r="T232" s="368"/>
    </row>
    <row r="233" spans="1:20" x14ac:dyDescent="0.2">
      <c r="A233" s="368"/>
      <c r="B233" s="368"/>
      <c r="C233" s="368"/>
      <c r="D233" s="368"/>
      <c r="E233" s="368"/>
      <c r="F233" s="368"/>
      <c r="G233" s="368"/>
      <c r="H233" s="368"/>
      <c r="I233" s="368"/>
      <c r="J233" s="368"/>
      <c r="K233" s="368"/>
      <c r="L233" s="368"/>
      <c r="M233" s="368"/>
      <c r="N233" s="368"/>
      <c r="O233" s="368"/>
      <c r="P233" s="368"/>
      <c r="Q233" s="368"/>
      <c r="R233" s="368"/>
      <c r="S233" s="368"/>
      <c r="T233" s="368"/>
    </row>
    <row r="234" spans="1:20" x14ac:dyDescent="0.2">
      <c r="A234" s="368"/>
      <c r="B234" s="368"/>
      <c r="C234" s="368"/>
      <c r="D234" s="368"/>
      <c r="E234" s="368"/>
      <c r="F234" s="368"/>
      <c r="G234" s="368"/>
      <c r="H234" s="368"/>
      <c r="I234" s="368"/>
      <c r="J234" s="368"/>
      <c r="K234" s="368"/>
      <c r="L234" s="368"/>
      <c r="M234" s="368"/>
      <c r="N234" s="368"/>
      <c r="O234" s="368"/>
      <c r="P234" s="368"/>
      <c r="Q234" s="368"/>
      <c r="R234" s="368"/>
      <c r="S234" s="368"/>
      <c r="T234" s="368"/>
    </row>
    <row r="235" spans="1:20" x14ac:dyDescent="0.2">
      <c r="A235" s="368"/>
      <c r="B235" s="368"/>
      <c r="C235" s="368"/>
      <c r="D235" s="368"/>
      <c r="E235" s="368"/>
      <c r="F235" s="368"/>
      <c r="G235" s="368"/>
      <c r="H235" s="368"/>
      <c r="I235" s="368"/>
      <c r="J235" s="368"/>
      <c r="K235" s="368"/>
      <c r="L235" s="368"/>
      <c r="M235" s="368"/>
      <c r="N235" s="368"/>
      <c r="O235" s="368"/>
      <c r="P235" s="368"/>
      <c r="Q235" s="368"/>
      <c r="R235" s="368"/>
      <c r="S235" s="368"/>
      <c r="T235" s="368"/>
    </row>
    <row r="236" spans="1:20" x14ac:dyDescent="0.2">
      <c r="A236" s="368"/>
      <c r="B236" s="368"/>
      <c r="C236" s="368"/>
      <c r="D236" s="368"/>
      <c r="E236" s="368"/>
      <c r="F236" s="368"/>
      <c r="G236" s="368"/>
      <c r="H236" s="368"/>
      <c r="I236" s="368"/>
      <c r="J236" s="368"/>
      <c r="K236" s="368"/>
      <c r="L236" s="368"/>
      <c r="M236" s="368"/>
      <c r="N236" s="368"/>
      <c r="O236" s="368"/>
      <c r="P236" s="368"/>
      <c r="Q236" s="368"/>
      <c r="R236" s="368"/>
      <c r="S236" s="368"/>
      <c r="T236" s="368"/>
    </row>
    <row r="237" spans="1:20" x14ac:dyDescent="0.2">
      <c r="A237" s="368"/>
      <c r="B237" s="368"/>
      <c r="C237" s="368"/>
      <c r="D237" s="368"/>
      <c r="E237" s="368"/>
      <c r="F237" s="368"/>
      <c r="G237" s="368"/>
      <c r="H237" s="368"/>
      <c r="I237" s="368"/>
      <c r="J237" s="368"/>
      <c r="K237" s="368"/>
      <c r="L237" s="368"/>
      <c r="M237" s="368"/>
      <c r="N237" s="368"/>
      <c r="O237" s="368"/>
      <c r="P237" s="368"/>
      <c r="Q237" s="368"/>
      <c r="R237" s="368"/>
      <c r="S237" s="368"/>
      <c r="T237" s="368"/>
    </row>
    <row r="238" spans="1:20" x14ac:dyDescent="0.2">
      <c r="A238" s="368"/>
      <c r="B238" s="368"/>
      <c r="C238" s="368"/>
      <c r="D238" s="368"/>
      <c r="E238" s="368"/>
      <c r="F238" s="368"/>
      <c r="G238" s="368"/>
      <c r="H238" s="368"/>
      <c r="I238" s="368"/>
      <c r="J238" s="368"/>
      <c r="K238" s="368"/>
      <c r="L238" s="368"/>
      <c r="M238" s="368"/>
      <c r="N238" s="368"/>
      <c r="O238" s="368"/>
      <c r="P238" s="368"/>
      <c r="Q238" s="368"/>
      <c r="R238" s="368"/>
      <c r="S238" s="368"/>
      <c r="T238" s="368"/>
    </row>
    <row r="239" spans="1:20" x14ac:dyDescent="0.2">
      <c r="A239" s="368"/>
      <c r="B239" s="368"/>
      <c r="C239" s="368"/>
      <c r="D239" s="368"/>
      <c r="E239" s="368"/>
      <c r="F239" s="368"/>
      <c r="G239" s="368"/>
      <c r="H239" s="368"/>
      <c r="I239" s="368"/>
      <c r="J239" s="368"/>
      <c r="K239" s="368"/>
      <c r="L239" s="368"/>
      <c r="M239" s="368"/>
      <c r="N239" s="368"/>
      <c r="O239" s="368"/>
      <c r="P239" s="368"/>
      <c r="Q239" s="368"/>
      <c r="R239" s="368"/>
      <c r="S239" s="368"/>
      <c r="T239" s="368"/>
    </row>
    <row r="240" spans="1:20" x14ac:dyDescent="0.2">
      <c r="A240" s="368"/>
      <c r="B240" s="368"/>
      <c r="C240" s="368"/>
      <c r="D240" s="368"/>
      <c r="E240" s="368"/>
      <c r="F240" s="368"/>
      <c r="G240" s="368"/>
      <c r="H240" s="368"/>
      <c r="I240" s="368"/>
      <c r="J240" s="368"/>
      <c r="K240" s="368"/>
      <c r="L240" s="368"/>
      <c r="M240" s="368"/>
      <c r="N240" s="368"/>
      <c r="O240" s="368"/>
      <c r="P240" s="368"/>
      <c r="Q240" s="368"/>
      <c r="R240" s="368"/>
      <c r="S240" s="368"/>
      <c r="T240" s="368"/>
    </row>
    <row r="241" spans="1:20" x14ac:dyDescent="0.2">
      <c r="A241" s="368"/>
      <c r="B241" s="368"/>
      <c r="C241" s="368"/>
      <c r="D241" s="368"/>
      <c r="E241" s="368"/>
      <c r="F241" s="368"/>
      <c r="G241" s="368"/>
      <c r="H241" s="368"/>
      <c r="I241" s="368"/>
      <c r="J241" s="368"/>
      <c r="K241" s="368"/>
      <c r="L241" s="368"/>
      <c r="M241" s="368"/>
      <c r="N241" s="368"/>
      <c r="O241" s="368"/>
      <c r="P241" s="368"/>
      <c r="Q241" s="368"/>
      <c r="R241" s="368"/>
      <c r="S241" s="368"/>
      <c r="T241" s="368"/>
    </row>
    <row r="242" spans="1:20" x14ac:dyDescent="0.2">
      <c r="A242" s="368"/>
      <c r="B242" s="368"/>
      <c r="C242" s="368"/>
      <c r="D242" s="368"/>
      <c r="E242" s="368"/>
      <c r="F242" s="368"/>
      <c r="G242" s="368"/>
      <c r="H242" s="368"/>
      <c r="I242" s="368"/>
      <c r="J242" s="368"/>
      <c r="K242" s="368"/>
      <c r="L242" s="368"/>
      <c r="M242" s="368"/>
      <c r="N242" s="368"/>
      <c r="O242" s="368"/>
      <c r="P242" s="368"/>
      <c r="Q242" s="368"/>
      <c r="R242" s="368"/>
      <c r="S242" s="368"/>
      <c r="T242" s="368"/>
    </row>
    <row r="243" spans="1:20" x14ac:dyDescent="0.2">
      <c r="A243" s="368"/>
      <c r="B243" s="368"/>
      <c r="C243" s="368"/>
      <c r="D243" s="368"/>
      <c r="E243" s="368"/>
      <c r="F243" s="368"/>
      <c r="G243" s="368"/>
      <c r="H243" s="368"/>
      <c r="I243" s="368"/>
      <c r="J243" s="368"/>
      <c r="K243" s="368"/>
      <c r="L243" s="368"/>
      <c r="M243" s="368"/>
      <c r="N243" s="368"/>
      <c r="O243" s="368"/>
      <c r="P243" s="368"/>
      <c r="Q243" s="368"/>
      <c r="R243" s="368"/>
      <c r="S243" s="368"/>
      <c r="T243" s="368"/>
    </row>
    <row r="244" spans="1:20" x14ac:dyDescent="0.2">
      <c r="A244" s="368"/>
      <c r="B244" s="368"/>
      <c r="C244" s="368"/>
      <c r="D244" s="368"/>
      <c r="E244" s="368"/>
      <c r="F244" s="368"/>
      <c r="G244" s="368"/>
      <c r="H244" s="368"/>
      <c r="I244" s="368"/>
      <c r="J244" s="368"/>
      <c r="K244" s="368"/>
      <c r="L244" s="368"/>
      <c r="M244" s="368"/>
      <c r="N244" s="368"/>
      <c r="O244" s="368"/>
      <c r="P244" s="368"/>
      <c r="Q244" s="368"/>
      <c r="R244" s="368"/>
      <c r="S244" s="368"/>
      <c r="T244" s="368"/>
    </row>
    <row r="245" spans="1:20" x14ac:dyDescent="0.2">
      <c r="A245" s="368"/>
      <c r="B245" s="368"/>
      <c r="C245" s="368"/>
      <c r="D245" s="368"/>
      <c r="E245" s="368"/>
      <c r="F245" s="368"/>
      <c r="G245" s="368"/>
      <c r="H245" s="368"/>
      <c r="I245" s="368"/>
      <c r="J245" s="368"/>
      <c r="K245" s="368"/>
      <c r="L245" s="368"/>
      <c r="M245" s="368"/>
      <c r="N245" s="368"/>
      <c r="O245" s="368"/>
      <c r="P245" s="368"/>
      <c r="Q245" s="368"/>
      <c r="R245" s="368"/>
      <c r="S245" s="368"/>
      <c r="T245" s="368"/>
    </row>
    <row r="246" spans="1:20" x14ac:dyDescent="0.2">
      <c r="A246" s="368"/>
      <c r="B246" s="368"/>
      <c r="C246" s="368"/>
      <c r="D246" s="368"/>
      <c r="E246" s="368"/>
      <c r="F246" s="368"/>
      <c r="G246" s="368"/>
      <c r="H246" s="368"/>
      <c r="I246" s="368"/>
      <c r="J246" s="368"/>
      <c r="K246" s="368"/>
      <c r="L246" s="368"/>
      <c r="M246" s="368"/>
      <c r="N246" s="368"/>
      <c r="O246" s="368"/>
      <c r="P246" s="368"/>
      <c r="Q246" s="368"/>
      <c r="R246" s="368"/>
      <c r="S246" s="368"/>
      <c r="T246" s="368"/>
    </row>
    <row r="247" spans="1:20" x14ac:dyDescent="0.2">
      <c r="A247" s="368"/>
      <c r="B247" s="368"/>
      <c r="C247" s="368"/>
      <c r="D247" s="368"/>
      <c r="E247" s="368"/>
      <c r="F247" s="368"/>
      <c r="G247" s="368"/>
      <c r="H247" s="368"/>
      <c r="I247" s="368"/>
      <c r="J247" s="368"/>
      <c r="K247" s="368"/>
      <c r="L247" s="368"/>
      <c r="M247" s="368"/>
      <c r="N247" s="368"/>
      <c r="O247" s="368"/>
      <c r="P247" s="368"/>
      <c r="Q247" s="368"/>
      <c r="R247" s="368"/>
      <c r="S247" s="368"/>
      <c r="T247" s="368"/>
    </row>
    <row r="248" spans="1:20" x14ac:dyDescent="0.2">
      <c r="A248" s="368"/>
      <c r="B248" s="368"/>
      <c r="C248" s="368"/>
      <c r="D248" s="368"/>
      <c r="E248" s="368"/>
      <c r="F248" s="368"/>
      <c r="G248" s="368"/>
      <c r="H248" s="368"/>
      <c r="I248" s="368"/>
      <c r="J248" s="368"/>
      <c r="K248" s="368"/>
      <c r="L248" s="368"/>
      <c r="M248" s="368"/>
      <c r="N248" s="368"/>
      <c r="O248" s="368"/>
      <c r="P248" s="368"/>
      <c r="Q248" s="368"/>
      <c r="R248" s="368"/>
      <c r="S248" s="368"/>
      <c r="T248" s="368"/>
    </row>
    <row r="249" spans="1:20" x14ac:dyDescent="0.2">
      <c r="A249" s="368"/>
      <c r="B249" s="368"/>
      <c r="C249" s="368"/>
      <c r="D249" s="368"/>
      <c r="E249" s="368"/>
      <c r="F249" s="368"/>
      <c r="G249" s="368"/>
      <c r="H249" s="368"/>
      <c r="I249" s="368"/>
      <c r="J249" s="368"/>
      <c r="K249" s="368"/>
      <c r="L249" s="368"/>
      <c r="M249" s="368"/>
      <c r="N249" s="368"/>
      <c r="O249" s="368"/>
      <c r="P249" s="368"/>
      <c r="Q249" s="368"/>
      <c r="R249" s="368"/>
      <c r="S249" s="368"/>
      <c r="T249" s="368"/>
    </row>
    <row r="250" spans="1:20" x14ac:dyDescent="0.2">
      <c r="A250" s="368"/>
      <c r="B250" s="368"/>
      <c r="C250" s="368"/>
      <c r="D250" s="368"/>
      <c r="E250" s="368"/>
      <c r="F250" s="368"/>
      <c r="G250" s="368"/>
      <c r="H250" s="368"/>
      <c r="I250" s="368"/>
      <c r="J250" s="368"/>
      <c r="K250" s="368"/>
      <c r="L250" s="368"/>
      <c r="M250" s="368"/>
      <c r="N250" s="368"/>
      <c r="O250" s="368"/>
      <c r="P250" s="368"/>
      <c r="Q250" s="368"/>
      <c r="R250" s="368"/>
      <c r="S250" s="368"/>
      <c r="T250" s="368"/>
    </row>
    <row r="251" spans="1:20" x14ac:dyDescent="0.2">
      <c r="A251" s="368"/>
      <c r="B251" s="368"/>
      <c r="C251" s="368"/>
      <c r="D251" s="368"/>
      <c r="E251" s="368"/>
      <c r="F251" s="368"/>
      <c r="G251" s="368"/>
      <c r="H251" s="368"/>
      <c r="I251" s="368"/>
      <c r="J251" s="368"/>
      <c r="K251" s="368"/>
      <c r="L251" s="368"/>
      <c r="M251" s="368"/>
      <c r="N251" s="368"/>
      <c r="O251" s="368"/>
      <c r="P251" s="368"/>
      <c r="Q251" s="368"/>
      <c r="R251" s="368"/>
      <c r="S251" s="368"/>
      <c r="T251" s="368"/>
    </row>
    <row r="252" spans="1:20" x14ac:dyDescent="0.2">
      <c r="A252" s="368"/>
      <c r="B252" s="368"/>
      <c r="C252" s="368"/>
      <c r="D252" s="368"/>
      <c r="E252" s="368"/>
      <c r="F252" s="368"/>
      <c r="G252" s="368"/>
      <c r="H252" s="368"/>
      <c r="I252" s="368"/>
      <c r="J252" s="368"/>
      <c r="K252" s="368"/>
      <c r="L252" s="368"/>
      <c r="M252" s="368"/>
      <c r="N252" s="368"/>
      <c r="O252" s="368"/>
      <c r="P252" s="368"/>
      <c r="Q252" s="368"/>
      <c r="R252" s="368"/>
      <c r="S252" s="368"/>
      <c r="T252" s="368"/>
    </row>
    <row r="253" spans="1:20" x14ac:dyDescent="0.2">
      <c r="A253" s="368"/>
      <c r="B253" s="368"/>
      <c r="C253" s="368"/>
      <c r="D253" s="368"/>
      <c r="E253" s="368"/>
      <c r="F253" s="368"/>
      <c r="G253" s="368"/>
      <c r="H253" s="368"/>
      <c r="I253" s="368"/>
      <c r="J253" s="368"/>
      <c r="K253" s="368"/>
      <c r="L253" s="368"/>
      <c r="M253" s="368"/>
      <c r="N253" s="368"/>
      <c r="O253" s="368"/>
      <c r="P253" s="368"/>
      <c r="Q253" s="368"/>
      <c r="R253" s="368"/>
      <c r="S253" s="368"/>
      <c r="T253" s="368"/>
    </row>
    <row r="254" spans="1:20" x14ac:dyDescent="0.2">
      <c r="A254" s="368"/>
      <c r="B254" s="368"/>
      <c r="C254" s="368"/>
      <c r="D254" s="368"/>
      <c r="E254" s="368"/>
      <c r="F254" s="368"/>
      <c r="G254" s="368"/>
      <c r="H254" s="368"/>
      <c r="I254" s="368"/>
      <c r="J254" s="368"/>
      <c r="K254" s="368"/>
      <c r="L254" s="368"/>
      <c r="M254" s="368"/>
      <c r="N254" s="368"/>
      <c r="O254" s="368"/>
      <c r="P254" s="368"/>
      <c r="Q254" s="368"/>
      <c r="R254" s="368"/>
      <c r="S254" s="368"/>
      <c r="T254" s="368"/>
    </row>
    <row r="255" spans="1:20" x14ac:dyDescent="0.2">
      <c r="A255" s="368"/>
      <c r="B255" s="368"/>
      <c r="C255" s="368"/>
      <c r="D255" s="368"/>
      <c r="E255" s="368"/>
      <c r="F255" s="368"/>
      <c r="G255" s="368"/>
      <c r="H255" s="368"/>
      <c r="I255" s="368"/>
      <c r="J255" s="368"/>
      <c r="K255" s="368"/>
      <c r="L255" s="368"/>
      <c r="M255" s="368"/>
      <c r="N255" s="368"/>
      <c r="O255" s="368"/>
      <c r="P255" s="368"/>
      <c r="Q255" s="368"/>
      <c r="R255" s="368"/>
      <c r="S255" s="368"/>
      <c r="T255" s="368"/>
    </row>
    <row r="256" spans="1:20" x14ac:dyDescent="0.2">
      <c r="A256" s="368"/>
      <c r="B256" s="368"/>
      <c r="C256" s="368"/>
      <c r="D256" s="368"/>
      <c r="E256" s="368"/>
      <c r="F256" s="368"/>
      <c r="G256" s="368"/>
      <c r="H256" s="368"/>
      <c r="I256" s="368"/>
      <c r="J256" s="368"/>
      <c r="K256" s="368"/>
      <c r="L256" s="368"/>
      <c r="M256" s="368"/>
      <c r="N256" s="368"/>
      <c r="O256" s="368"/>
      <c r="P256" s="368"/>
      <c r="Q256" s="368"/>
      <c r="R256" s="368"/>
      <c r="S256" s="368"/>
      <c r="T256" s="368"/>
    </row>
    <row r="257" spans="1:20" x14ac:dyDescent="0.2">
      <c r="A257" s="368"/>
      <c r="B257" s="368"/>
      <c r="C257" s="368"/>
      <c r="D257" s="368"/>
      <c r="E257" s="368"/>
      <c r="F257" s="368"/>
      <c r="G257" s="368"/>
      <c r="H257" s="368"/>
      <c r="I257" s="368"/>
      <c r="J257" s="368"/>
      <c r="K257" s="368"/>
      <c r="L257" s="368"/>
      <c r="M257" s="368"/>
      <c r="N257" s="368"/>
      <c r="O257" s="368"/>
      <c r="P257" s="368"/>
      <c r="Q257" s="368"/>
      <c r="R257" s="368"/>
      <c r="S257" s="368"/>
      <c r="T257" s="368"/>
    </row>
    <row r="258" spans="1:20" x14ac:dyDescent="0.2">
      <c r="A258" s="368"/>
      <c r="B258" s="368"/>
      <c r="C258" s="368"/>
      <c r="D258" s="368"/>
      <c r="E258" s="368"/>
      <c r="F258" s="368"/>
      <c r="G258" s="368"/>
      <c r="H258" s="368"/>
      <c r="I258" s="368"/>
      <c r="J258" s="368"/>
      <c r="K258" s="368"/>
      <c r="L258" s="368"/>
      <c r="M258" s="368"/>
      <c r="N258" s="368"/>
      <c r="O258" s="368"/>
      <c r="P258" s="368"/>
      <c r="Q258" s="368"/>
      <c r="R258" s="368"/>
      <c r="S258" s="368"/>
      <c r="T258" s="368"/>
    </row>
    <row r="259" spans="1:20" x14ac:dyDescent="0.2">
      <c r="A259" s="368"/>
      <c r="B259" s="368"/>
      <c r="C259" s="368"/>
      <c r="D259" s="368"/>
      <c r="E259" s="368"/>
      <c r="F259" s="368"/>
      <c r="G259" s="368"/>
      <c r="H259" s="368"/>
      <c r="I259" s="368"/>
      <c r="J259" s="368"/>
      <c r="K259" s="368"/>
      <c r="L259" s="368"/>
      <c r="M259" s="368"/>
      <c r="N259" s="368"/>
      <c r="O259" s="368"/>
      <c r="P259" s="368"/>
      <c r="Q259" s="368"/>
      <c r="R259" s="368"/>
      <c r="S259" s="368"/>
      <c r="T259" s="368"/>
    </row>
    <row r="260" spans="1:20" x14ac:dyDescent="0.2">
      <c r="A260" s="368"/>
      <c r="B260" s="368"/>
      <c r="C260" s="368"/>
      <c r="D260" s="368"/>
      <c r="E260" s="368"/>
      <c r="F260" s="368"/>
      <c r="G260" s="368"/>
      <c r="H260" s="368"/>
      <c r="I260" s="368"/>
      <c r="J260" s="368"/>
      <c r="K260" s="368"/>
      <c r="L260" s="368"/>
      <c r="M260" s="368"/>
      <c r="N260" s="368"/>
      <c r="O260" s="368"/>
      <c r="P260" s="368"/>
      <c r="Q260" s="368"/>
      <c r="R260" s="368"/>
      <c r="S260" s="368"/>
      <c r="T260" s="368"/>
    </row>
    <row r="261" spans="1:20" x14ac:dyDescent="0.2">
      <c r="A261" s="368"/>
      <c r="B261" s="368"/>
      <c r="C261" s="368"/>
      <c r="D261" s="368"/>
      <c r="E261" s="368"/>
      <c r="F261" s="368"/>
      <c r="G261" s="368"/>
      <c r="H261" s="368"/>
      <c r="I261" s="368"/>
      <c r="J261" s="368"/>
      <c r="K261" s="368"/>
      <c r="L261" s="368"/>
      <c r="M261" s="368"/>
      <c r="N261" s="368"/>
      <c r="O261" s="368"/>
      <c r="P261" s="368"/>
      <c r="Q261" s="368"/>
      <c r="R261" s="368"/>
      <c r="S261" s="368"/>
      <c r="T261" s="368"/>
    </row>
    <row r="262" spans="1:20" x14ac:dyDescent="0.2">
      <c r="A262" s="368"/>
      <c r="B262" s="368"/>
      <c r="C262" s="368"/>
      <c r="D262" s="368"/>
      <c r="E262" s="368"/>
      <c r="F262" s="368"/>
      <c r="G262" s="368"/>
      <c r="H262" s="368"/>
      <c r="I262" s="368"/>
      <c r="J262" s="368"/>
      <c r="K262" s="368"/>
      <c r="L262" s="368"/>
      <c r="M262" s="368"/>
      <c r="N262" s="368"/>
      <c r="O262" s="368"/>
      <c r="P262" s="368"/>
      <c r="Q262" s="368"/>
      <c r="R262" s="368"/>
      <c r="S262" s="368"/>
      <c r="T262" s="368"/>
    </row>
    <row r="263" spans="1:20" x14ac:dyDescent="0.2">
      <c r="A263" s="368"/>
      <c r="B263" s="368"/>
      <c r="C263" s="368"/>
      <c r="D263" s="368"/>
      <c r="E263" s="368"/>
      <c r="F263" s="368"/>
      <c r="G263" s="368"/>
      <c r="H263" s="368"/>
      <c r="I263" s="368"/>
      <c r="J263" s="368"/>
      <c r="K263" s="368"/>
      <c r="L263" s="368"/>
      <c r="M263" s="368"/>
      <c r="N263" s="368"/>
      <c r="O263" s="368"/>
      <c r="P263" s="368"/>
      <c r="Q263" s="368"/>
      <c r="R263" s="368"/>
      <c r="S263" s="368"/>
      <c r="T263" s="368"/>
    </row>
    <row r="264" spans="1:20" x14ac:dyDescent="0.2">
      <c r="A264" s="368"/>
      <c r="B264" s="368"/>
      <c r="C264" s="368"/>
      <c r="D264" s="368"/>
      <c r="E264" s="368"/>
      <c r="F264" s="368"/>
      <c r="G264" s="368"/>
      <c r="H264" s="368"/>
      <c r="I264" s="368"/>
      <c r="J264" s="368"/>
      <c r="K264" s="368"/>
      <c r="L264" s="368"/>
      <c r="M264" s="368"/>
      <c r="N264" s="368"/>
      <c r="O264" s="368"/>
      <c r="P264" s="368"/>
      <c r="Q264" s="368"/>
      <c r="R264" s="368"/>
      <c r="S264" s="368"/>
      <c r="T264" s="368"/>
    </row>
    <row r="265" spans="1:20" x14ac:dyDescent="0.2">
      <c r="A265" s="368"/>
      <c r="B265" s="368"/>
      <c r="C265" s="368"/>
      <c r="D265" s="368"/>
      <c r="E265" s="368"/>
      <c r="F265" s="368"/>
      <c r="G265" s="368"/>
      <c r="H265" s="368"/>
      <c r="I265" s="368"/>
      <c r="J265" s="368"/>
      <c r="K265" s="368"/>
      <c r="L265" s="368"/>
      <c r="M265" s="368"/>
      <c r="N265" s="368"/>
      <c r="O265" s="368"/>
      <c r="P265" s="368"/>
      <c r="Q265" s="368"/>
      <c r="R265" s="368"/>
      <c r="S265" s="368"/>
      <c r="T265" s="368"/>
    </row>
    <row r="266" spans="1:20" x14ac:dyDescent="0.2">
      <c r="A266" s="368"/>
      <c r="B266" s="368"/>
      <c r="C266" s="368"/>
      <c r="D266" s="368"/>
      <c r="E266" s="368"/>
      <c r="F266" s="368"/>
      <c r="G266" s="368"/>
      <c r="H266" s="368"/>
      <c r="I266" s="368"/>
      <c r="J266" s="368"/>
      <c r="K266" s="368"/>
      <c r="L266" s="368"/>
      <c r="M266" s="368"/>
      <c r="N266" s="368"/>
      <c r="O266" s="368"/>
      <c r="P266" s="368"/>
      <c r="Q266" s="368"/>
      <c r="R266" s="368"/>
      <c r="S266" s="368"/>
      <c r="T266" s="368"/>
    </row>
    <row r="267" spans="1:20" x14ac:dyDescent="0.2">
      <c r="A267" s="368"/>
      <c r="B267" s="368"/>
      <c r="C267" s="368"/>
      <c r="D267" s="368"/>
      <c r="E267" s="368"/>
      <c r="F267" s="368"/>
      <c r="G267" s="368"/>
      <c r="H267" s="368"/>
      <c r="I267" s="368"/>
      <c r="J267" s="368"/>
      <c r="K267" s="368"/>
      <c r="L267" s="368"/>
      <c r="M267" s="368"/>
      <c r="N267" s="368"/>
      <c r="O267" s="368"/>
      <c r="P267" s="368"/>
      <c r="Q267" s="368"/>
      <c r="R267" s="368"/>
      <c r="S267" s="368"/>
      <c r="T267" s="368"/>
    </row>
    <row r="268" spans="1:20" x14ac:dyDescent="0.2">
      <c r="A268" s="368"/>
      <c r="B268" s="368"/>
      <c r="C268" s="368"/>
      <c r="D268" s="368"/>
      <c r="E268" s="368"/>
      <c r="F268" s="368"/>
      <c r="G268" s="368"/>
      <c r="H268" s="368"/>
      <c r="I268" s="368"/>
      <c r="J268" s="368"/>
      <c r="K268" s="368"/>
      <c r="L268" s="368"/>
      <c r="M268" s="368"/>
      <c r="N268" s="368"/>
      <c r="O268" s="368"/>
      <c r="P268" s="368"/>
      <c r="Q268" s="368"/>
      <c r="R268" s="368"/>
      <c r="S268" s="368"/>
      <c r="T268" s="368"/>
    </row>
    <row r="269" spans="1:20" x14ac:dyDescent="0.2">
      <c r="A269" s="368"/>
      <c r="B269" s="368"/>
      <c r="C269" s="368"/>
      <c r="D269" s="368"/>
      <c r="E269" s="368"/>
      <c r="F269" s="368"/>
      <c r="G269" s="368"/>
      <c r="H269" s="368"/>
      <c r="I269" s="368"/>
      <c r="J269" s="368"/>
      <c r="K269" s="368"/>
      <c r="L269" s="368"/>
      <c r="M269" s="368"/>
      <c r="N269" s="368"/>
      <c r="O269" s="368"/>
      <c r="P269" s="368"/>
      <c r="Q269" s="368"/>
      <c r="R269" s="368"/>
      <c r="S269" s="368"/>
      <c r="T269" s="368"/>
    </row>
    <row r="270" spans="1:20" x14ac:dyDescent="0.2">
      <c r="A270" s="368"/>
      <c r="B270" s="368"/>
      <c r="C270" s="368"/>
      <c r="D270" s="368"/>
      <c r="E270" s="368"/>
      <c r="F270" s="368"/>
      <c r="G270" s="368"/>
      <c r="H270" s="368"/>
      <c r="I270" s="368"/>
      <c r="J270" s="368"/>
      <c r="K270" s="368"/>
      <c r="L270" s="368"/>
      <c r="M270" s="368"/>
      <c r="N270" s="368"/>
      <c r="O270" s="368"/>
      <c r="P270" s="368"/>
      <c r="Q270" s="368"/>
      <c r="R270" s="368"/>
      <c r="S270" s="368"/>
      <c r="T270" s="368"/>
    </row>
    <row r="271" spans="1:20" x14ac:dyDescent="0.2">
      <c r="A271" s="368"/>
      <c r="B271" s="368"/>
      <c r="C271" s="368"/>
      <c r="D271" s="368"/>
      <c r="E271" s="368"/>
      <c r="F271" s="368"/>
      <c r="G271" s="368"/>
      <c r="H271" s="368"/>
      <c r="I271" s="368"/>
      <c r="J271" s="368"/>
      <c r="K271" s="368"/>
      <c r="L271" s="368"/>
      <c r="M271" s="368"/>
      <c r="N271" s="368"/>
      <c r="O271" s="368"/>
      <c r="P271" s="368"/>
      <c r="Q271" s="368"/>
      <c r="R271" s="368"/>
      <c r="S271" s="368"/>
      <c r="T271" s="368"/>
    </row>
    <row r="272" spans="1:20" x14ac:dyDescent="0.2">
      <c r="A272" s="368"/>
      <c r="B272" s="368"/>
      <c r="C272" s="368"/>
      <c r="D272" s="368"/>
      <c r="E272" s="368"/>
      <c r="F272" s="368"/>
      <c r="G272" s="368"/>
      <c r="H272" s="368"/>
      <c r="I272" s="368"/>
      <c r="J272" s="368"/>
      <c r="K272" s="368"/>
      <c r="L272" s="368"/>
      <c r="M272" s="368"/>
      <c r="N272" s="368"/>
      <c r="O272" s="368"/>
      <c r="P272" s="368"/>
      <c r="Q272" s="368"/>
      <c r="R272" s="368"/>
      <c r="S272" s="368"/>
      <c r="T272" s="368"/>
    </row>
    <row r="273" spans="1:20" x14ac:dyDescent="0.2">
      <c r="A273" s="368"/>
      <c r="B273" s="368"/>
      <c r="C273" s="368"/>
      <c r="D273" s="368"/>
      <c r="E273" s="368"/>
      <c r="F273" s="368"/>
      <c r="G273" s="368"/>
      <c r="H273" s="368"/>
      <c r="I273" s="368"/>
      <c r="J273" s="368"/>
      <c r="K273" s="368"/>
      <c r="L273" s="368"/>
      <c r="M273" s="368"/>
      <c r="N273" s="368"/>
      <c r="O273" s="368"/>
      <c r="P273" s="368"/>
      <c r="Q273" s="368"/>
      <c r="R273" s="368"/>
      <c r="S273" s="368"/>
      <c r="T273" s="368"/>
    </row>
    <row r="274" spans="1:20" x14ac:dyDescent="0.2">
      <c r="A274" s="368"/>
      <c r="B274" s="368"/>
      <c r="C274" s="368"/>
      <c r="D274" s="368"/>
      <c r="E274" s="368"/>
      <c r="F274" s="368"/>
      <c r="G274" s="368"/>
      <c r="H274" s="368"/>
      <c r="I274" s="368"/>
      <c r="J274" s="368"/>
      <c r="K274" s="368"/>
      <c r="L274" s="368"/>
      <c r="M274" s="368"/>
      <c r="N274" s="368"/>
      <c r="O274" s="368"/>
      <c r="P274" s="368"/>
      <c r="Q274" s="368"/>
      <c r="R274" s="368"/>
      <c r="S274" s="368"/>
      <c r="T274" s="368"/>
    </row>
    <row r="275" spans="1:20" x14ac:dyDescent="0.2">
      <c r="A275" s="368"/>
      <c r="B275" s="368"/>
      <c r="C275" s="368"/>
      <c r="D275" s="368"/>
      <c r="E275" s="368"/>
      <c r="F275" s="368"/>
      <c r="G275" s="368"/>
      <c r="H275" s="368"/>
      <c r="I275" s="368"/>
      <c r="J275" s="368"/>
      <c r="K275" s="368"/>
      <c r="L275" s="368"/>
      <c r="M275" s="368"/>
      <c r="N275" s="368"/>
      <c r="O275" s="368"/>
      <c r="P275" s="368"/>
      <c r="Q275" s="368"/>
      <c r="R275" s="368"/>
      <c r="S275" s="368"/>
      <c r="T275" s="368"/>
    </row>
    <row r="276" spans="1:20" x14ac:dyDescent="0.2">
      <c r="A276" s="368"/>
      <c r="B276" s="368"/>
      <c r="C276" s="368"/>
      <c r="D276" s="368"/>
      <c r="E276" s="368"/>
      <c r="F276" s="368"/>
      <c r="G276" s="368"/>
      <c r="H276" s="368"/>
      <c r="I276" s="368"/>
      <c r="J276" s="368"/>
      <c r="K276" s="368"/>
      <c r="L276" s="368"/>
      <c r="M276" s="368"/>
      <c r="N276" s="368"/>
      <c r="O276" s="368"/>
      <c r="P276" s="368"/>
      <c r="Q276" s="368"/>
      <c r="R276" s="368"/>
      <c r="S276" s="368"/>
      <c r="T276" s="368"/>
    </row>
    <row r="277" spans="1:20" x14ac:dyDescent="0.2">
      <c r="A277" s="368"/>
      <c r="B277" s="368"/>
      <c r="C277" s="368"/>
      <c r="D277" s="368"/>
      <c r="E277" s="368"/>
      <c r="F277" s="368"/>
      <c r="G277" s="368"/>
      <c r="H277" s="368"/>
      <c r="I277" s="368"/>
      <c r="J277" s="368"/>
      <c r="K277" s="368"/>
      <c r="L277" s="368"/>
      <c r="M277" s="368"/>
      <c r="N277" s="368"/>
      <c r="O277" s="368"/>
      <c r="P277" s="368"/>
      <c r="Q277" s="368"/>
      <c r="R277" s="368"/>
      <c r="S277" s="368"/>
      <c r="T277" s="368"/>
    </row>
    <row r="278" spans="1:20" x14ac:dyDescent="0.2">
      <c r="A278" s="368"/>
      <c r="B278" s="368"/>
      <c r="C278" s="368"/>
      <c r="D278" s="368"/>
      <c r="E278" s="368"/>
      <c r="F278" s="368"/>
      <c r="G278" s="368"/>
      <c r="H278" s="368"/>
      <c r="I278" s="368"/>
      <c r="J278" s="368"/>
      <c r="K278" s="368"/>
      <c r="L278" s="368"/>
      <c r="M278" s="368"/>
      <c r="N278" s="368"/>
      <c r="O278" s="368"/>
      <c r="P278" s="368"/>
      <c r="Q278" s="368"/>
      <c r="R278" s="368"/>
      <c r="S278" s="368"/>
      <c r="T278" s="368"/>
    </row>
    <row r="279" spans="1:20" x14ac:dyDescent="0.2">
      <c r="A279" s="368"/>
      <c r="B279" s="368"/>
      <c r="C279" s="368"/>
      <c r="D279" s="368"/>
      <c r="E279" s="368"/>
      <c r="F279" s="368"/>
      <c r="G279" s="368"/>
      <c r="H279" s="368"/>
      <c r="I279" s="368"/>
      <c r="J279" s="368"/>
      <c r="K279" s="368"/>
      <c r="L279" s="368"/>
      <c r="M279" s="368"/>
      <c r="N279" s="368"/>
      <c r="O279" s="368"/>
      <c r="P279" s="368"/>
      <c r="Q279" s="368"/>
      <c r="R279" s="368"/>
      <c r="S279" s="368"/>
      <c r="T279" s="368"/>
    </row>
    <row r="280" spans="1:20" x14ac:dyDescent="0.2">
      <c r="A280" s="368"/>
      <c r="B280" s="368"/>
      <c r="C280" s="368"/>
      <c r="D280" s="368"/>
      <c r="E280" s="368"/>
      <c r="F280" s="368"/>
      <c r="G280" s="368"/>
      <c r="H280" s="368"/>
      <c r="I280" s="368"/>
      <c r="J280" s="368"/>
      <c r="K280" s="368"/>
      <c r="L280" s="368"/>
      <c r="M280" s="368"/>
      <c r="N280" s="368"/>
      <c r="O280" s="368"/>
      <c r="P280" s="368"/>
      <c r="Q280" s="368"/>
      <c r="R280" s="368"/>
      <c r="S280" s="368"/>
      <c r="T280" s="368"/>
    </row>
    <row r="281" spans="1:20" x14ac:dyDescent="0.2">
      <c r="A281" s="368"/>
      <c r="B281" s="368"/>
      <c r="C281" s="368"/>
      <c r="D281" s="368"/>
      <c r="E281" s="368"/>
      <c r="F281" s="368"/>
      <c r="G281" s="368"/>
      <c r="H281" s="368"/>
      <c r="I281" s="368"/>
      <c r="J281" s="368"/>
      <c r="K281" s="368"/>
      <c r="L281" s="368"/>
      <c r="M281" s="368"/>
      <c r="N281" s="368"/>
      <c r="O281" s="368"/>
      <c r="P281" s="368"/>
      <c r="Q281" s="368"/>
      <c r="R281" s="368"/>
      <c r="S281" s="368"/>
      <c r="T281" s="368"/>
    </row>
    <row r="282" spans="1:20" x14ac:dyDescent="0.2">
      <c r="A282" s="368"/>
      <c r="B282" s="368"/>
      <c r="C282" s="368"/>
      <c r="D282" s="368"/>
      <c r="E282" s="368"/>
      <c r="F282" s="368"/>
      <c r="G282" s="368"/>
      <c r="H282" s="368"/>
      <c r="I282" s="368"/>
      <c r="J282" s="368"/>
      <c r="K282" s="368"/>
      <c r="L282" s="368"/>
      <c r="M282" s="368"/>
      <c r="N282" s="368"/>
      <c r="O282" s="368"/>
      <c r="P282" s="368"/>
      <c r="Q282" s="368"/>
      <c r="R282" s="368"/>
      <c r="S282" s="368"/>
      <c r="T282" s="368"/>
    </row>
    <row r="283" spans="1:20" x14ac:dyDescent="0.2">
      <c r="A283" s="368"/>
      <c r="B283" s="368"/>
      <c r="C283" s="368"/>
      <c r="D283" s="368"/>
      <c r="E283" s="368"/>
      <c r="F283" s="368"/>
      <c r="G283" s="368"/>
      <c r="H283" s="368"/>
      <c r="I283" s="368"/>
      <c r="J283" s="368"/>
      <c r="K283" s="368"/>
      <c r="L283" s="368"/>
      <c r="M283" s="368"/>
      <c r="N283" s="368"/>
      <c r="O283" s="368"/>
      <c r="P283" s="368"/>
      <c r="Q283" s="368"/>
      <c r="R283" s="368"/>
      <c r="S283" s="368"/>
      <c r="T283" s="368"/>
    </row>
    <row r="284" spans="1:20" x14ac:dyDescent="0.2">
      <c r="A284" s="368"/>
      <c r="B284" s="368"/>
      <c r="C284" s="368"/>
      <c r="D284" s="368"/>
      <c r="E284" s="368"/>
      <c r="F284" s="368"/>
      <c r="G284" s="368"/>
      <c r="H284" s="368"/>
      <c r="I284" s="368"/>
      <c r="J284" s="368"/>
      <c r="K284" s="368"/>
      <c r="L284" s="368"/>
      <c r="M284" s="368"/>
      <c r="N284" s="368"/>
      <c r="O284" s="368"/>
      <c r="P284" s="368"/>
      <c r="Q284" s="368"/>
      <c r="R284" s="368"/>
      <c r="S284" s="368"/>
      <c r="T284" s="368"/>
    </row>
    <row r="285" spans="1:20" x14ac:dyDescent="0.2">
      <c r="A285" s="368"/>
      <c r="B285" s="368"/>
      <c r="C285" s="368"/>
      <c r="D285" s="368"/>
      <c r="E285" s="368"/>
      <c r="F285" s="368"/>
      <c r="G285" s="368"/>
      <c r="H285" s="368"/>
      <c r="I285" s="368"/>
      <c r="J285" s="368"/>
      <c r="K285" s="368"/>
      <c r="L285" s="368"/>
      <c r="M285" s="368"/>
      <c r="N285" s="368"/>
      <c r="O285" s="368"/>
      <c r="P285" s="368"/>
      <c r="Q285" s="368"/>
      <c r="R285" s="368"/>
      <c r="S285" s="368"/>
      <c r="T285" s="368"/>
    </row>
    <row r="286" spans="1:20" x14ac:dyDescent="0.2">
      <c r="A286" s="368"/>
      <c r="B286" s="368"/>
      <c r="C286" s="368"/>
      <c r="D286" s="368"/>
      <c r="E286" s="368"/>
      <c r="F286" s="368"/>
      <c r="G286" s="368"/>
      <c r="H286" s="368"/>
      <c r="I286" s="368"/>
      <c r="J286" s="368"/>
      <c r="K286" s="368"/>
      <c r="L286" s="368"/>
      <c r="M286" s="368"/>
      <c r="N286" s="368"/>
      <c r="O286" s="368"/>
      <c r="P286" s="368"/>
      <c r="Q286" s="368"/>
      <c r="R286" s="368"/>
      <c r="S286" s="368"/>
      <c r="T286" s="368"/>
    </row>
    <row r="287" spans="1:20" x14ac:dyDescent="0.2">
      <c r="A287" s="368"/>
      <c r="B287" s="368"/>
      <c r="C287" s="368"/>
      <c r="D287" s="368"/>
      <c r="E287" s="368"/>
      <c r="F287" s="368"/>
      <c r="G287" s="368"/>
      <c r="H287" s="368"/>
      <c r="I287" s="368"/>
      <c r="J287" s="368"/>
      <c r="K287" s="368"/>
      <c r="L287" s="368"/>
      <c r="M287" s="368"/>
      <c r="N287" s="368"/>
      <c r="O287" s="368"/>
      <c r="P287" s="368"/>
      <c r="Q287" s="368"/>
      <c r="R287" s="368"/>
      <c r="S287" s="368"/>
      <c r="T287" s="368"/>
    </row>
    <row r="288" spans="1:20" x14ac:dyDescent="0.2">
      <c r="A288" s="368"/>
      <c r="B288" s="368"/>
      <c r="C288" s="368"/>
      <c r="D288" s="368"/>
      <c r="E288" s="368"/>
      <c r="F288" s="368"/>
      <c r="G288" s="368"/>
      <c r="H288" s="368"/>
      <c r="I288" s="368"/>
      <c r="J288" s="368"/>
      <c r="K288" s="368"/>
      <c r="L288" s="368"/>
      <c r="M288" s="368"/>
      <c r="N288" s="368"/>
      <c r="O288" s="368"/>
      <c r="P288" s="368"/>
      <c r="Q288" s="368"/>
      <c r="R288" s="368"/>
      <c r="S288" s="368"/>
      <c r="T288" s="368"/>
    </row>
    <row r="289" spans="1:20" x14ac:dyDescent="0.2">
      <c r="A289" s="368"/>
      <c r="B289" s="368"/>
      <c r="C289" s="368"/>
      <c r="D289" s="368"/>
      <c r="E289" s="368"/>
      <c r="F289" s="368"/>
      <c r="G289" s="368"/>
      <c r="H289" s="368"/>
      <c r="I289" s="368"/>
      <c r="J289" s="368"/>
      <c r="K289" s="368"/>
      <c r="L289" s="368"/>
      <c r="M289" s="368"/>
      <c r="N289" s="368"/>
      <c r="O289" s="368"/>
      <c r="P289" s="368"/>
      <c r="Q289" s="368"/>
      <c r="R289" s="368"/>
      <c r="S289" s="368"/>
      <c r="T289" s="368"/>
    </row>
    <row r="290" spans="1:20" x14ac:dyDescent="0.2">
      <c r="A290" s="368"/>
      <c r="B290" s="368"/>
      <c r="C290" s="368"/>
      <c r="D290" s="368"/>
      <c r="E290" s="368"/>
      <c r="F290" s="368"/>
      <c r="G290" s="368"/>
      <c r="H290" s="368"/>
      <c r="I290" s="368"/>
      <c r="J290" s="368"/>
      <c r="K290" s="368"/>
      <c r="L290" s="368"/>
      <c r="M290" s="368"/>
      <c r="N290" s="368"/>
      <c r="O290" s="368"/>
      <c r="P290" s="368"/>
      <c r="Q290" s="368"/>
      <c r="R290" s="368"/>
      <c r="S290" s="368"/>
      <c r="T290" s="368"/>
    </row>
    <row r="291" spans="1:20" x14ac:dyDescent="0.2">
      <c r="A291" s="368"/>
      <c r="B291" s="368"/>
      <c r="C291" s="368"/>
      <c r="D291" s="368"/>
      <c r="E291" s="368"/>
      <c r="F291" s="368"/>
      <c r="G291" s="368"/>
      <c r="H291" s="368"/>
      <c r="I291" s="368"/>
      <c r="J291" s="368"/>
      <c r="K291" s="368"/>
      <c r="L291" s="368"/>
      <c r="M291" s="368"/>
      <c r="N291" s="368"/>
      <c r="O291" s="368"/>
      <c r="P291" s="368"/>
      <c r="Q291" s="368"/>
      <c r="R291" s="368"/>
      <c r="S291" s="368"/>
      <c r="T291" s="368"/>
    </row>
    <row r="292" spans="1:20" x14ac:dyDescent="0.2">
      <c r="A292" s="368"/>
      <c r="B292" s="368"/>
      <c r="C292" s="368"/>
      <c r="D292" s="368"/>
      <c r="E292" s="368"/>
      <c r="F292" s="368"/>
      <c r="G292" s="368"/>
      <c r="H292" s="368"/>
      <c r="I292" s="368"/>
      <c r="J292" s="368"/>
      <c r="K292" s="368"/>
      <c r="L292" s="368"/>
      <c r="M292" s="368"/>
      <c r="N292" s="368"/>
      <c r="O292" s="368"/>
      <c r="P292" s="368"/>
      <c r="Q292" s="368"/>
      <c r="R292" s="368"/>
      <c r="S292" s="368"/>
      <c r="T292" s="368"/>
    </row>
    <row r="293" spans="1:20" x14ac:dyDescent="0.2">
      <c r="A293" s="368"/>
      <c r="B293" s="368"/>
      <c r="C293" s="368"/>
      <c r="D293" s="368"/>
      <c r="E293" s="368"/>
      <c r="F293" s="368"/>
      <c r="G293" s="368"/>
      <c r="H293" s="368"/>
      <c r="I293" s="368"/>
      <c r="J293" s="368"/>
      <c r="K293" s="368"/>
      <c r="L293" s="368"/>
      <c r="M293" s="368"/>
      <c r="N293" s="368"/>
      <c r="O293" s="368"/>
      <c r="P293" s="368"/>
      <c r="Q293" s="368"/>
      <c r="R293" s="368"/>
      <c r="S293" s="368"/>
      <c r="T293" s="368"/>
    </row>
    <row r="294" spans="1:20" x14ac:dyDescent="0.2">
      <c r="A294" s="368"/>
      <c r="B294" s="368"/>
      <c r="C294" s="368"/>
      <c r="D294" s="368"/>
      <c r="E294" s="368"/>
      <c r="F294" s="368"/>
      <c r="G294" s="368"/>
      <c r="H294" s="368"/>
      <c r="I294" s="368"/>
      <c r="J294" s="368"/>
      <c r="K294" s="368"/>
      <c r="L294" s="368"/>
      <c r="M294" s="368"/>
      <c r="N294" s="368"/>
      <c r="O294" s="368"/>
      <c r="P294" s="368"/>
      <c r="Q294" s="368"/>
      <c r="R294" s="368"/>
      <c r="S294" s="368"/>
      <c r="T294" s="368"/>
    </row>
    <row r="295" spans="1:20" x14ac:dyDescent="0.2">
      <c r="A295" s="368"/>
      <c r="B295" s="368"/>
      <c r="C295" s="368"/>
      <c r="D295" s="368"/>
      <c r="E295" s="368"/>
      <c r="F295" s="368"/>
      <c r="G295" s="368"/>
      <c r="H295" s="368"/>
      <c r="I295" s="368"/>
      <c r="J295" s="368"/>
      <c r="K295" s="368"/>
      <c r="L295" s="368"/>
      <c r="M295" s="368"/>
      <c r="N295" s="368"/>
      <c r="O295" s="368"/>
      <c r="P295" s="368"/>
      <c r="Q295" s="368"/>
      <c r="R295" s="368"/>
      <c r="S295" s="368"/>
      <c r="T295" s="368"/>
    </row>
    <row r="296" spans="1:20" x14ac:dyDescent="0.2">
      <c r="A296" s="368"/>
      <c r="B296" s="368"/>
      <c r="C296" s="368"/>
      <c r="D296" s="368"/>
      <c r="E296" s="368"/>
      <c r="F296" s="368"/>
      <c r="G296" s="368"/>
      <c r="H296" s="368"/>
      <c r="I296" s="368"/>
      <c r="J296" s="368"/>
      <c r="K296" s="368"/>
      <c r="L296" s="368"/>
      <c r="M296" s="368"/>
      <c r="N296" s="368"/>
      <c r="O296" s="368"/>
      <c r="P296" s="368"/>
      <c r="Q296" s="368"/>
      <c r="R296" s="368"/>
      <c r="S296" s="368"/>
      <c r="T296" s="368"/>
    </row>
    <row r="297" spans="1:20" x14ac:dyDescent="0.2">
      <c r="A297" s="368"/>
      <c r="B297" s="368"/>
      <c r="C297" s="368"/>
      <c r="D297" s="368"/>
      <c r="E297" s="368"/>
      <c r="F297" s="368"/>
      <c r="G297" s="368"/>
      <c r="H297" s="368"/>
      <c r="I297" s="368"/>
      <c r="J297" s="368"/>
      <c r="K297" s="368"/>
      <c r="L297" s="368"/>
      <c r="M297" s="368"/>
      <c r="N297" s="368"/>
      <c r="O297" s="368"/>
      <c r="P297" s="368"/>
      <c r="Q297" s="368"/>
      <c r="R297" s="368"/>
      <c r="S297" s="368"/>
      <c r="T297" s="368"/>
    </row>
    <row r="298" spans="1:20" x14ac:dyDescent="0.2">
      <c r="A298" s="368"/>
      <c r="B298" s="368"/>
      <c r="C298" s="368"/>
      <c r="D298" s="368"/>
      <c r="E298" s="368"/>
      <c r="F298" s="368"/>
      <c r="G298" s="368"/>
      <c r="H298" s="368"/>
      <c r="I298" s="368"/>
      <c r="J298" s="368"/>
      <c r="K298" s="368"/>
      <c r="L298" s="368"/>
      <c r="M298" s="368"/>
      <c r="N298" s="368"/>
      <c r="O298" s="368"/>
      <c r="P298" s="368"/>
      <c r="Q298" s="368"/>
      <c r="R298" s="368"/>
      <c r="S298" s="368"/>
      <c r="T298" s="368"/>
    </row>
    <row r="299" spans="1:20" x14ac:dyDescent="0.2">
      <c r="A299" s="368"/>
      <c r="B299" s="368"/>
      <c r="C299" s="368"/>
      <c r="D299" s="368"/>
      <c r="E299" s="368"/>
      <c r="F299" s="368"/>
      <c r="G299" s="368"/>
      <c r="H299" s="368"/>
      <c r="I299" s="368"/>
      <c r="J299" s="368"/>
      <c r="K299" s="368"/>
      <c r="L299" s="368"/>
      <c r="M299" s="368"/>
      <c r="N299" s="368"/>
      <c r="O299" s="368"/>
      <c r="P299" s="368"/>
      <c r="Q299" s="368"/>
      <c r="R299" s="368"/>
      <c r="S299" s="368"/>
      <c r="T299" s="368"/>
    </row>
    <row r="300" spans="1:20" x14ac:dyDescent="0.2">
      <c r="A300" s="368"/>
      <c r="B300" s="368"/>
      <c r="C300" s="368"/>
      <c r="D300" s="368"/>
      <c r="E300" s="368"/>
      <c r="F300" s="368"/>
      <c r="G300" s="368"/>
      <c r="H300" s="368"/>
      <c r="I300" s="368"/>
      <c r="J300" s="368"/>
      <c r="K300" s="368"/>
      <c r="L300" s="368"/>
      <c r="M300" s="368"/>
      <c r="N300" s="368"/>
      <c r="O300" s="368"/>
      <c r="P300" s="368"/>
      <c r="Q300" s="368"/>
      <c r="R300" s="368"/>
      <c r="S300" s="368"/>
      <c r="T300" s="368"/>
    </row>
    <row r="301" spans="1:20" x14ac:dyDescent="0.2">
      <c r="A301" s="368"/>
      <c r="B301" s="368"/>
      <c r="C301" s="368"/>
      <c r="D301" s="368"/>
      <c r="E301" s="368"/>
      <c r="F301" s="368"/>
      <c r="G301" s="368"/>
      <c r="H301" s="368"/>
      <c r="I301" s="368"/>
      <c r="J301" s="368"/>
      <c r="K301" s="368"/>
      <c r="L301" s="368"/>
      <c r="M301" s="368"/>
      <c r="N301" s="368"/>
      <c r="O301" s="368"/>
      <c r="P301" s="368"/>
      <c r="Q301" s="368"/>
      <c r="R301" s="368"/>
      <c r="S301" s="368"/>
      <c r="T301" s="368"/>
    </row>
    <row r="302" spans="1:20" x14ac:dyDescent="0.2">
      <c r="A302" s="368"/>
      <c r="B302" s="368"/>
      <c r="C302" s="368"/>
      <c r="D302" s="368"/>
      <c r="E302" s="368"/>
      <c r="F302" s="368"/>
      <c r="G302" s="368"/>
      <c r="H302" s="368"/>
      <c r="I302" s="368"/>
      <c r="J302" s="368"/>
      <c r="K302" s="368"/>
      <c r="L302" s="368"/>
      <c r="M302" s="368"/>
      <c r="N302" s="368"/>
      <c r="O302" s="368"/>
      <c r="P302" s="368"/>
      <c r="Q302" s="368"/>
      <c r="R302" s="368"/>
      <c r="S302" s="368"/>
      <c r="T302" s="368"/>
    </row>
    <row r="303" spans="1:20" x14ac:dyDescent="0.2">
      <c r="A303" s="368"/>
      <c r="B303" s="368"/>
      <c r="C303" s="368"/>
      <c r="D303" s="368"/>
      <c r="E303" s="368"/>
      <c r="F303" s="368"/>
      <c r="G303" s="368"/>
      <c r="H303" s="368"/>
      <c r="I303" s="368"/>
      <c r="J303" s="368"/>
      <c r="K303" s="368"/>
      <c r="L303" s="368"/>
      <c r="M303" s="368"/>
      <c r="N303" s="368"/>
      <c r="O303" s="368"/>
      <c r="P303" s="368"/>
      <c r="Q303" s="368"/>
      <c r="R303" s="368"/>
      <c r="S303" s="368"/>
      <c r="T303" s="368"/>
    </row>
    <row r="304" spans="1:20" x14ac:dyDescent="0.2">
      <c r="A304" s="368"/>
      <c r="B304" s="368"/>
      <c r="C304" s="368"/>
      <c r="D304" s="368"/>
      <c r="E304" s="368"/>
      <c r="F304" s="368"/>
      <c r="G304" s="368"/>
      <c r="H304" s="368"/>
      <c r="I304" s="368"/>
      <c r="J304" s="368"/>
      <c r="K304" s="368"/>
      <c r="L304" s="368"/>
      <c r="M304" s="368"/>
      <c r="N304" s="368"/>
      <c r="O304" s="368"/>
      <c r="P304" s="368"/>
      <c r="Q304" s="368"/>
      <c r="R304" s="368"/>
      <c r="S304" s="368"/>
      <c r="T304" s="368"/>
    </row>
    <row r="305" spans="1:20" x14ac:dyDescent="0.2">
      <c r="A305" s="368"/>
      <c r="B305" s="368"/>
      <c r="C305" s="368"/>
      <c r="D305" s="368"/>
      <c r="E305" s="368"/>
      <c r="F305" s="368"/>
      <c r="G305" s="368"/>
      <c r="H305" s="368"/>
      <c r="I305" s="368"/>
      <c r="J305" s="368"/>
      <c r="K305" s="368"/>
      <c r="L305" s="368"/>
      <c r="M305" s="368"/>
      <c r="N305" s="368"/>
      <c r="O305" s="368"/>
      <c r="P305" s="368"/>
      <c r="Q305" s="368"/>
      <c r="R305" s="368"/>
      <c r="S305" s="368"/>
      <c r="T305" s="368"/>
    </row>
    <row r="306" spans="1:20" x14ac:dyDescent="0.2">
      <c r="A306" s="368"/>
      <c r="B306" s="368"/>
      <c r="C306" s="368"/>
      <c r="D306" s="368"/>
      <c r="E306" s="368"/>
      <c r="F306" s="368"/>
      <c r="G306" s="368"/>
      <c r="H306" s="368"/>
      <c r="I306" s="368"/>
      <c r="J306" s="368"/>
      <c r="K306" s="368"/>
      <c r="L306" s="368"/>
      <c r="M306" s="368"/>
      <c r="N306" s="368"/>
      <c r="O306" s="368"/>
      <c r="P306" s="368"/>
      <c r="Q306" s="368"/>
      <c r="R306" s="368"/>
      <c r="S306" s="368"/>
      <c r="T306" s="368"/>
    </row>
    <row r="307" spans="1:20" x14ac:dyDescent="0.2">
      <c r="A307" s="368"/>
      <c r="B307" s="368"/>
      <c r="C307" s="368"/>
      <c r="D307" s="368"/>
      <c r="E307" s="368"/>
      <c r="F307" s="368"/>
      <c r="G307" s="368"/>
      <c r="H307" s="368"/>
      <c r="I307" s="368"/>
      <c r="J307" s="368"/>
      <c r="K307" s="368"/>
      <c r="L307" s="368"/>
      <c r="M307" s="368"/>
      <c r="N307" s="368"/>
      <c r="O307" s="368"/>
      <c r="P307" s="368"/>
      <c r="Q307" s="368"/>
      <c r="R307" s="368"/>
      <c r="S307" s="368"/>
      <c r="T307" s="368"/>
    </row>
    <row r="308" spans="1:20" x14ac:dyDescent="0.2">
      <c r="A308" s="368"/>
      <c r="B308" s="368"/>
      <c r="C308" s="368"/>
      <c r="D308" s="368"/>
      <c r="E308" s="368"/>
      <c r="F308" s="368"/>
      <c r="G308" s="368"/>
      <c r="H308" s="368"/>
      <c r="I308" s="368"/>
      <c r="J308" s="368"/>
      <c r="K308" s="368"/>
      <c r="L308" s="368"/>
      <c r="M308" s="368"/>
      <c r="N308" s="368"/>
      <c r="O308" s="368"/>
      <c r="P308" s="368"/>
      <c r="Q308" s="368"/>
      <c r="R308" s="368"/>
      <c r="S308" s="368"/>
      <c r="T308" s="368"/>
    </row>
    <row r="309" spans="1:20" x14ac:dyDescent="0.2">
      <c r="A309" s="368"/>
      <c r="B309" s="368"/>
      <c r="C309" s="368"/>
      <c r="D309" s="368"/>
      <c r="E309" s="368"/>
      <c r="F309" s="368"/>
      <c r="G309" s="368"/>
      <c r="H309" s="368"/>
      <c r="I309" s="368"/>
      <c r="J309" s="368"/>
      <c r="K309" s="368"/>
      <c r="L309" s="368"/>
      <c r="M309" s="368"/>
      <c r="N309" s="368"/>
      <c r="O309" s="368"/>
      <c r="P309" s="368"/>
      <c r="Q309" s="368"/>
      <c r="R309" s="368"/>
      <c r="S309" s="368"/>
      <c r="T309" s="368"/>
    </row>
    <row r="310" spans="1:20" x14ac:dyDescent="0.2">
      <c r="A310" s="368"/>
      <c r="B310" s="368"/>
      <c r="C310" s="368"/>
      <c r="D310" s="368"/>
      <c r="E310" s="368"/>
      <c r="F310" s="368"/>
      <c r="G310" s="368"/>
      <c r="H310" s="368"/>
      <c r="I310" s="368"/>
      <c r="J310" s="368"/>
      <c r="K310" s="368"/>
      <c r="L310" s="368"/>
      <c r="M310" s="368"/>
      <c r="N310" s="368"/>
      <c r="O310" s="368"/>
      <c r="P310" s="368"/>
      <c r="Q310" s="368"/>
      <c r="R310" s="368"/>
      <c r="S310" s="368"/>
      <c r="T310" s="368"/>
    </row>
    <row r="311" spans="1:20" x14ac:dyDescent="0.2">
      <c r="A311" s="368"/>
      <c r="B311" s="368"/>
      <c r="C311" s="368"/>
      <c r="D311" s="368"/>
      <c r="E311" s="368"/>
      <c r="F311" s="368"/>
      <c r="G311" s="368"/>
      <c r="H311" s="368"/>
      <c r="I311" s="368"/>
      <c r="J311" s="368"/>
      <c r="K311" s="368"/>
      <c r="L311" s="368"/>
      <c r="M311" s="368"/>
      <c r="N311" s="368"/>
      <c r="O311" s="368"/>
      <c r="P311" s="368"/>
      <c r="Q311" s="368"/>
      <c r="R311" s="368"/>
      <c r="S311" s="368"/>
      <c r="T311" s="368"/>
    </row>
    <row r="312" spans="1:20" x14ac:dyDescent="0.2">
      <c r="A312" s="368"/>
      <c r="B312" s="368"/>
      <c r="C312" s="368"/>
      <c r="D312" s="368"/>
      <c r="E312" s="368"/>
      <c r="F312" s="368"/>
      <c r="G312" s="368"/>
      <c r="H312" s="368"/>
      <c r="I312" s="368"/>
      <c r="J312" s="368"/>
      <c r="K312" s="368"/>
      <c r="L312" s="368"/>
      <c r="M312" s="368"/>
      <c r="N312" s="368"/>
      <c r="O312" s="368"/>
      <c r="P312" s="368"/>
      <c r="Q312" s="368"/>
      <c r="R312" s="368"/>
      <c r="S312" s="368"/>
      <c r="T312" s="368"/>
    </row>
    <row r="313" spans="1:20" x14ac:dyDescent="0.2">
      <c r="A313" s="368"/>
      <c r="B313" s="368"/>
      <c r="C313" s="368"/>
      <c r="D313" s="368"/>
      <c r="E313" s="368"/>
      <c r="F313" s="368"/>
      <c r="G313" s="368"/>
      <c r="H313" s="368"/>
      <c r="I313" s="368"/>
      <c r="J313" s="368"/>
      <c r="K313" s="368"/>
      <c r="L313" s="368"/>
      <c r="M313" s="368"/>
      <c r="N313" s="368"/>
      <c r="O313" s="368"/>
      <c r="P313" s="368"/>
      <c r="Q313" s="368"/>
      <c r="R313" s="368"/>
      <c r="S313" s="368"/>
      <c r="T313" s="368"/>
    </row>
    <row r="314" spans="1:20" x14ac:dyDescent="0.2">
      <c r="A314" s="368"/>
      <c r="B314" s="368"/>
      <c r="C314" s="368"/>
      <c r="D314" s="368"/>
      <c r="E314" s="368"/>
      <c r="F314" s="368"/>
      <c r="G314" s="368"/>
      <c r="H314" s="368"/>
      <c r="I314" s="368"/>
      <c r="J314" s="368"/>
      <c r="K314" s="368"/>
      <c r="L314" s="368"/>
      <c r="M314" s="368"/>
      <c r="N314" s="368"/>
      <c r="O314" s="368"/>
      <c r="P314" s="368"/>
      <c r="Q314" s="368"/>
      <c r="R314" s="368"/>
      <c r="S314" s="368"/>
      <c r="T314" s="368"/>
    </row>
    <row r="315" spans="1:20" x14ac:dyDescent="0.2">
      <c r="A315" s="368"/>
      <c r="B315" s="368"/>
      <c r="C315" s="368"/>
      <c r="D315" s="368"/>
      <c r="E315" s="368"/>
      <c r="F315" s="368"/>
      <c r="G315" s="368"/>
      <c r="H315" s="368"/>
      <c r="I315" s="368"/>
      <c r="J315" s="368"/>
      <c r="K315" s="368"/>
      <c r="L315" s="368"/>
      <c r="M315" s="368"/>
      <c r="N315" s="368"/>
      <c r="O315" s="368"/>
      <c r="P315" s="368"/>
      <c r="Q315" s="368"/>
      <c r="R315" s="368"/>
      <c r="S315" s="368"/>
      <c r="T315" s="368"/>
    </row>
    <row r="316" spans="1:20" x14ac:dyDescent="0.2">
      <c r="A316" s="368"/>
      <c r="B316" s="368"/>
      <c r="C316" s="368"/>
      <c r="D316" s="368"/>
      <c r="E316" s="368"/>
      <c r="F316" s="368"/>
      <c r="G316" s="368"/>
      <c r="H316" s="368"/>
      <c r="I316" s="368"/>
      <c r="J316" s="368"/>
      <c r="K316" s="368"/>
      <c r="L316" s="368"/>
      <c r="M316" s="368"/>
      <c r="N316" s="368"/>
      <c r="O316" s="368"/>
      <c r="P316" s="368"/>
      <c r="Q316" s="368"/>
      <c r="R316" s="368"/>
      <c r="S316" s="368"/>
      <c r="T316" s="368"/>
    </row>
    <row r="317" spans="1:20" x14ac:dyDescent="0.2">
      <c r="A317" s="368"/>
      <c r="B317" s="368"/>
      <c r="C317" s="368"/>
      <c r="D317" s="368"/>
      <c r="E317" s="368"/>
      <c r="F317" s="368"/>
      <c r="G317" s="368"/>
      <c r="H317" s="368"/>
      <c r="I317" s="368"/>
      <c r="J317" s="368"/>
      <c r="K317" s="368"/>
      <c r="L317" s="368"/>
      <c r="M317" s="368"/>
      <c r="N317" s="368"/>
      <c r="O317" s="368"/>
      <c r="P317" s="368"/>
      <c r="Q317" s="368"/>
      <c r="R317" s="368"/>
      <c r="S317" s="368"/>
      <c r="T317" s="368"/>
    </row>
    <row r="318" spans="1:20" x14ac:dyDescent="0.2">
      <c r="A318" s="368"/>
      <c r="B318" s="368"/>
      <c r="C318" s="368"/>
      <c r="D318" s="368"/>
      <c r="E318" s="368"/>
      <c r="F318" s="368"/>
      <c r="G318" s="368"/>
      <c r="H318" s="368"/>
      <c r="I318" s="368"/>
      <c r="J318" s="368"/>
      <c r="K318" s="368"/>
      <c r="L318" s="368"/>
      <c r="M318" s="368"/>
      <c r="N318" s="368"/>
      <c r="O318" s="368"/>
      <c r="P318" s="368"/>
      <c r="Q318" s="368"/>
      <c r="R318" s="368"/>
      <c r="S318" s="368"/>
      <c r="T318" s="368"/>
    </row>
    <row r="319" spans="1:20" x14ac:dyDescent="0.2">
      <c r="A319" s="368"/>
      <c r="B319" s="368"/>
      <c r="C319" s="368"/>
      <c r="D319" s="368"/>
      <c r="E319" s="368"/>
      <c r="F319" s="368"/>
      <c r="G319" s="368"/>
      <c r="H319" s="368"/>
      <c r="I319" s="368"/>
      <c r="J319" s="368"/>
      <c r="K319" s="368"/>
      <c r="L319" s="368"/>
      <c r="M319" s="368"/>
      <c r="N319" s="368"/>
      <c r="O319" s="368"/>
      <c r="P319" s="368"/>
      <c r="Q319" s="368"/>
      <c r="R319" s="368"/>
      <c r="S319" s="368"/>
      <c r="T319" s="368"/>
    </row>
    <row r="320" spans="1:20" x14ac:dyDescent="0.2">
      <c r="A320" s="368"/>
      <c r="B320" s="368"/>
      <c r="C320" s="368"/>
      <c r="D320" s="368"/>
      <c r="E320" s="368"/>
      <c r="F320" s="368"/>
      <c r="G320" s="368"/>
      <c r="H320" s="368"/>
      <c r="I320" s="368"/>
      <c r="J320" s="368"/>
      <c r="K320" s="368"/>
      <c r="L320" s="368"/>
      <c r="M320" s="368"/>
      <c r="N320" s="368"/>
      <c r="O320" s="368"/>
      <c r="P320" s="368"/>
      <c r="Q320" s="368"/>
      <c r="R320" s="368"/>
      <c r="S320" s="368"/>
      <c r="T320" s="368"/>
    </row>
    <row r="321" spans="1:20" x14ac:dyDescent="0.2">
      <c r="A321" s="368"/>
      <c r="B321" s="368"/>
      <c r="C321" s="368"/>
      <c r="D321" s="368"/>
      <c r="E321" s="368"/>
      <c r="F321" s="368"/>
      <c r="G321" s="368"/>
      <c r="H321" s="368"/>
      <c r="I321" s="368"/>
      <c r="J321" s="368"/>
      <c r="K321" s="368"/>
      <c r="L321" s="368"/>
      <c r="M321" s="368"/>
      <c r="N321" s="368"/>
      <c r="O321" s="368"/>
      <c r="P321" s="368"/>
      <c r="Q321" s="368"/>
      <c r="R321" s="368"/>
      <c r="S321" s="368"/>
      <c r="T321" s="368"/>
    </row>
    <row r="322" spans="1:20" x14ac:dyDescent="0.2">
      <c r="A322" s="368"/>
      <c r="B322" s="368"/>
      <c r="C322" s="368"/>
      <c r="D322" s="368"/>
      <c r="E322" s="368"/>
      <c r="F322" s="368"/>
      <c r="G322" s="368"/>
      <c r="H322" s="368"/>
      <c r="I322" s="368"/>
      <c r="J322" s="368"/>
      <c r="K322" s="368"/>
      <c r="L322" s="368"/>
      <c r="M322" s="368"/>
      <c r="N322" s="368"/>
      <c r="O322" s="368"/>
      <c r="P322" s="368"/>
      <c r="Q322" s="368"/>
      <c r="R322" s="368"/>
      <c r="S322" s="368"/>
      <c r="T322" s="368"/>
    </row>
    <row r="323" spans="1:20" x14ac:dyDescent="0.2">
      <c r="A323" s="368"/>
      <c r="B323" s="368"/>
      <c r="C323" s="368"/>
      <c r="D323" s="368"/>
      <c r="E323" s="368"/>
      <c r="F323" s="368"/>
      <c r="G323" s="368"/>
      <c r="H323" s="368"/>
      <c r="I323" s="368"/>
      <c r="J323" s="368"/>
      <c r="K323" s="368"/>
      <c r="L323" s="368"/>
      <c r="M323" s="368"/>
      <c r="N323" s="368"/>
      <c r="O323" s="368"/>
      <c r="P323" s="368"/>
      <c r="Q323" s="368"/>
      <c r="R323" s="368"/>
      <c r="S323" s="368"/>
      <c r="T323" s="368"/>
    </row>
    <row r="324" spans="1:20" x14ac:dyDescent="0.2">
      <c r="A324" s="368"/>
      <c r="B324" s="368"/>
      <c r="C324" s="368"/>
      <c r="D324" s="368"/>
      <c r="E324" s="368"/>
      <c r="F324" s="368"/>
      <c r="G324" s="368"/>
      <c r="H324" s="368"/>
      <c r="I324" s="368"/>
      <c r="J324" s="368"/>
      <c r="K324" s="368"/>
      <c r="L324" s="368"/>
      <c r="M324" s="368"/>
      <c r="N324" s="368"/>
      <c r="O324" s="368"/>
      <c r="P324" s="368"/>
      <c r="Q324" s="368"/>
      <c r="R324" s="368"/>
      <c r="S324" s="368"/>
      <c r="T324" s="368"/>
    </row>
    <row r="325" spans="1:20" x14ac:dyDescent="0.2">
      <c r="A325" s="368"/>
      <c r="B325" s="368"/>
      <c r="C325" s="368"/>
      <c r="D325" s="368"/>
      <c r="E325" s="368"/>
      <c r="F325" s="368"/>
      <c r="G325" s="368"/>
      <c r="H325" s="368"/>
      <c r="I325" s="368"/>
      <c r="J325" s="368"/>
      <c r="K325" s="368"/>
      <c r="L325" s="368"/>
      <c r="M325" s="368"/>
      <c r="N325" s="368"/>
      <c r="O325" s="368"/>
      <c r="P325" s="368"/>
      <c r="Q325" s="368"/>
      <c r="R325" s="368"/>
      <c r="S325" s="368"/>
      <c r="T325" s="368"/>
    </row>
    <row r="326" spans="1:20" x14ac:dyDescent="0.2">
      <c r="A326" s="368"/>
      <c r="B326" s="368"/>
      <c r="C326" s="368"/>
      <c r="D326" s="368"/>
      <c r="E326" s="368"/>
      <c r="F326" s="368"/>
      <c r="G326" s="368"/>
      <c r="H326" s="368"/>
      <c r="I326" s="368"/>
      <c r="J326" s="368"/>
      <c r="K326" s="368"/>
      <c r="L326" s="368"/>
      <c r="M326" s="368"/>
      <c r="N326" s="368"/>
      <c r="O326" s="368"/>
      <c r="P326" s="368"/>
      <c r="Q326" s="368"/>
      <c r="R326" s="368"/>
      <c r="S326" s="368"/>
      <c r="T326" s="368"/>
    </row>
    <row r="327" spans="1:20" x14ac:dyDescent="0.2">
      <c r="A327" s="368"/>
      <c r="B327" s="368"/>
      <c r="C327" s="368"/>
      <c r="D327" s="368"/>
      <c r="E327" s="368"/>
      <c r="F327" s="368"/>
      <c r="G327" s="368"/>
      <c r="H327" s="368"/>
      <c r="I327" s="368"/>
      <c r="J327" s="368"/>
      <c r="K327" s="368"/>
      <c r="L327" s="368"/>
      <c r="M327" s="368"/>
      <c r="N327" s="368"/>
      <c r="O327" s="368"/>
      <c r="P327" s="368"/>
      <c r="Q327" s="368"/>
      <c r="R327" s="368"/>
      <c r="S327" s="368"/>
      <c r="T327" s="368"/>
    </row>
    <row r="328" spans="1:20" x14ac:dyDescent="0.2">
      <c r="A328" s="368"/>
      <c r="B328" s="368"/>
      <c r="C328" s="368"/>
      <c r="D328" s="368"/>
      <c r="E328" s="368"/>
      <c r="F328" s="368"/>
      <c r="G328" s="368"/>
      <c r="H328" s="368"/>
      <c r="I328" s="368"/>
      <c r="J328" s="368"/>
      <c r="K328" s="368"/>
      <c r="L328" s="368"/>
      <c r="M328" s="368"/>
      <c r="N328" s="368"/>
      <c r="O328" s="368"/>
      <c r="P328" s="368"/>
      <c r="Q328" s="368"/>
      <c r="R328" s="368"/>
      <c r="S328" s="368"/>
      <c r="T328" s="368"/>
    </row>
    <row r="329" spans="1:20" x14ac:dyDescent="0.2">
      <c r="A329" s="368"/>
      <c r="B329" s="368"/>
      <c r="C329" s="368"/>
      <c r="D329" s="368"/>
      <c r="E329" s="368"/>
      <c r="F329" s="368"/>
      <c r="G329" s="368"/>
      <c r="H329" s="368"/>
      <c r="I329" s="368"/>
      <c r="J329" s="368"/>
      <c r="K329" s="368"/>
      <c r="L329" s="368"/>
      <c r="M329" s="368"/>
      <c r="N329" s="368"/>
      <c r="O329" s="368"/>
      <c r="P329" s="368"/>
      <c r="Q329" s="368"/>
      <c r="R329" s="368"/>
      <c r="S329" s="368"/>
      <c r="T329" s="368"/>
    </row>
    <row r="330" spans="1:20" x14ac:dyDescent="0.2">
      <c r="A330" s="368"/>
      <c r="B330" s="368"/>
      <c r="C330" s="368"/>
      <c r="D330" s="368"/>
      <c r="E330" s="368"/>
      <c r="F330" s="368"/>
      <c r="G330" s="368"/>
      <c r="H330" s="368"/>
      <c r="I330" s="368"/>
      <c r="J330" s="368"/>
      <c r="K330" s="368"/>
      <c r="L330" s="368"/>
      <c r="M330" s="368"/>
      <c r="N330" s="368"/>
      <c r="O330" s="368"/>
      <c r="P330" s="368"/>
      <c r="Q330" s="368"/>
      <c r="R330" s="368"/>
      <c r="S330" s="368"/>
      <c r="T330" s="368"/>
    </row>
    <row r="331" spans="1:20" x14ac:dyDescent="0.2">
      <c r="A331" s="368"/>
      <c r="B331" s="368"/>
      <c r="C331" s="368"/>
      <c r="D331" s="368"/>
      <c r="E331" s="368"/>
      <c r="F331" s="368"/>
      <c r="G331" s="368"/>
      <c r="H331" s="368"/>
      <c r="I331" s="368"/>
      <c r="J331" s="368"/>
      <c r="K331" s="368"/>
      <c r="L331" s="368"/>
      <c r="M331" s="368"/>
      <c r="N331" s="368"/>
      <c r="O331" s="368"/>
      <c r="P331" s="368"/>
      <c r="Q331" s="368"/>
      <c r="R331" s="368"/>
      <c r="S331" s="368"/>
      <c r="T331" s="368"/>
    </row>
    <row r="332" spans="1:20" x14ac:dyDescent="0.2">
      <c r="A332" s="368"/>
      <c r="B332" s="368"/>
      <c r="C332" s="368"/>
      <c r="D332" s="368"/>
      <c r="E332" s="368"/>
      <c r="F332" s="368"/>
      <c r="G332" s="368"/>
      <c r="H332" s="368"/>
      <c r="I332" s="368"/>
      <c r="J332" s="368"/>
      <c r="K332" s="368"/>
      <c r="L332" s="368"/>
      <c r="M332" s="368"/>
      <c r="N332" s="368"/>
      <c r="O332" s="368"/>
      <c r="P332" s="368"/>
      <c r="Q332" s="368"/>
      <c r="R332" s="368"/>
      <c r="S332" s="368"/>
      <c r="T332" s="368"/>
    </row>
    <row r="333" spans="1:20" x14ac:dyDescent="0.2">
      <c r="A333" s="368"/>
      <c r="B333" s="368"/>
      <c r="C333" s="368"/>
      <c r="D333" s="368"/>
      <c r="E333" s="368"/>
      <c r="F333" s="368"/>
      <c r="G333" s="368"/>
      <c r="H333" s="368"/>
      <c r="I333" s="368"/>
      <c r="J333" s="368"/>
      <c r="K333" s="368"/>
      <c r="L333" s="368"/>
      <c r="M333" s="368"/>
      <c r="N333" s="368"/>
      <c r="O333" s="368"/>
      <c r="P333" s="368"/>
      <c r="Q333" s="368"/>
      <c r="R333" s="368"/>
      <c r="S333" s="368"/>
      <c r="T333" s="368"/>
    </row>
    <row r="334" spans="1:20" x14ac:dyDescent="0.2">
      <c r="A334" s="368"/>
      <c r="B334" s="368"/>
      <c r="C334" s="368"/>
      <c r="D334" s="368"/>
      <c r="E334" s="368"/>
      <c r="F334" s="368"/>
      <c r="G334" s="368"/>
      <c r="H334" s="368"/>
      <c r="I334" s="368"/>
      <c r="J334" s="368"/>
      <c r="K334" s="368"/>
      <c r="L334" s="368"/>
      <c r="M334" s="368"/>
      <c r="N334" s="368"/>
      <c r="O334" s="368"/>
      <c r="P334" s="368"/>
      <c r="Q334" s="368"/>
      <c r="R334" s="368"/>
      <c r="S334" s="368"/>
      <c r="T334" s="368"/>
    </row>
    <row r="335" spans="1:20" x14ac:dyDescent="0.2">
      <c r="A335" s="368"/>
      <c r="B335" s="368"/>
      <c r="C335" s="368"/>
      <c r="D335" s="368"/>
      <c r="E335" s="368"/>
      <c r="F335" s="368"/>
      <c r="G335" s="368"/>
      <c r="H335" s="368"/>
      <c r="I335" s="368"/>
      <c r="J335" s="368"/>
      <c r="K335" s="368"/>
      <c r="L335" s="368"/>
      <c r="M335" s="368"/>
      <c r="N335" s="368"/>
      <c r="O335" s="368"/>
      <c r="P335" s="368"/>
      <c r="Q335" s="368"/>
      <c r="R335" s="368"/>
      <c r="S335" s="368"/>
      <c r="T335" s="368"/>
    </row>
    <row r="336" spans="1:20" x14ac:dyDescent="0.2">
      <c r="A336" s="368"/>
      <c r="B336" s="368"/>
      <c r="C336" s="368"/>
      <c r="D336" s="368"/>
      <c r="E336" s="368"/>
      <c r="F336" s="368"/>
      <c r="G336" s="368"/>
      <c r="H336" s="368"/>
      <c r="I336" s="368"/>
      <c r="J336" s="368"/>
      <c r="K336" s="368"/>
      <c r="L336" s="368"/>
      <c r="M336" s="368"/>
      <c r="N336" s="368"/>
      <c r="O336" s="368"/>
      <c r="P336" s="368"/>
      <c r="Q336" s="368"/>
      <c r="R336" s="368"/>
      <c r="S336" s="368"/>
      <c r="T336" s="368"/>
    </row>
    <row r="337" spans="1:20" x14ac:dyDescent="0.2">
      <c r="A337" s="368"/>
      <c r="B337" s="368"/>
      <c r="C337" s="368"/>
      <c r="D337" s="368"/>
      <c r="E337" s="368"/>
      <c r="F337" s="368"/>
      <c r="G337" s="368"/>
      <c r="H337" s="368"/>
      <c r="I337" s="368"/>
      <c r="J337" s="368"/>
      <c r="K337" s="368"/>
      <c r="L337" s="368"/>
      <c r="M337" s="368"/>
      <c r="N337" s="368"/>
      <c r="O337" s="368"/>
      <c r="P337" s="368"/>
      <c r="Q337" s="368"/>
      <c r="R337" s="368"/>
      <c r="S337" s="368"/>
      <c r="T337" s="368"/>
    </row>
    <row r="338" spans="1:20" x14ac:dyDescent="0.2">
      <c r="A338" s="368"/>
      <c r="B338" s="368"/>
      <c r="C338" s="368"/>
      <c r="D338" s="368"/>
      <c r="E338" s="368"/>
      <c r="F338" s="368"/>
      <c r="G338" s="368"/>
      <c r="H338" s="368"/>
      <c r="I338" s="368"/>
      <c r="J338" s="368"/>
      <c r="K338" s="368"/>
      <c r="L338" s="368"/>
      <c r="M338" s="368"/>
      <c r="N338" s="368"/>
      <c r="O338" s="368"/>
      <c r="P338" s="368"/>
      <c r="Q338" s="368"/>
      <c r="R338" s="368"/>
      <c r="S338" s="368"/>
      <c r="T338" s="368"/>
    </row>
    <row r="339" spans="1:20" x14ac:dyDescent="0.2">
      <c r="A339" s="368"/>
      <c r="B339" s="368"/>
      <c r="C339" s="368"/>
      <c r="D339" s="368"/>
      <c r="E339" s="368"/>
      <c r="F339" s="368"/>
      <c r="G339" s="368"/>
      <c r="H339" s="368"/>
      <c r="I339" s="368"/>
      <c r="J339" s="368"/>
      <c r="K339" s="368"/>
      <c r="L339" s="368"/>
      <c r="M339" s="368"/>
      <c r="N339" s="368"/>
      <c r="O339" s="368"/>
      <c r="P339" s="368"/>
      <c r="Q339" s="368"/>
      <c r="R339" s="368"/>
      <c r="S339" s="368"/>
      <c r="T339" s="368"/>
    </row>
    <row r="340" spans="1:20" x14ac:dyDescent="0.2">
      <c r="A340" s="368"/>
      <c r="B340" s="368"/>
      <c r="C340" s="368"/>
      <c r="D340" s="368"/>
      <c r="E340" s="368"/>
      <c r="F340" s="368"/>
      <c r="G340" s="368"/>
      <c r="H340" s="368"/>
      <c r="I340" s="368"/>
      <c r="J340" s="368"/>
      <c r="K340" s="368"/>
      <c r="L340" s="368"/>
      <c r="M340" s="368"/>
      <c r="N340" s="368"/>
      <c r="O340" s="368"/>
      <c r="P340" s="368"/>
      <c r="Q340" s="368"/>
      <c r="R340" s="368"/>
      <c r="S340" s="368"/>
      <c r="T340" s="368"/>
    </row>
    <row r="341" spans="1:20" x14ac:dyDescent="0.2">
      <c r="A341" s="368"/>
      <c r="B341" s="368"/>
      <c r="C341" s="368"/>
      <c r="D341" s="368"/>
      <c r="E341" s="368"/>
      <c r="F341" s="368"/>
      <c r="G341" s="368"/>
      <c r="H341" s="368"/>
      <c r="I341" s="368"/>
      <c r="J341" s="368"/>
      <c r="K341" s="368"/>
      <c r="L341" s="368"/>
      <c r="M341" s="368"/>
      <c r="N341" s="368"/>
      <c r="O341" s="368"/>
      <c r="P341" s="368"/>
      <c r="Q341" s="368"/>
      <c r="R341" s="368"/>
      <c r="S341" s="368"/>
      <c r="T341" s="368"/>
    </row>
    <row r="342" spans="1:20" x14ac:dyDescent="0.2">
      <c r="A342" s="368"/>
      <c r="B342" s="368"/>
      <c r="C342" s="368"/>
      <c r="D342" s="368"/>
      <c r="E342" s="368"/>
      <c r="F342" s="368"/>
      <c r="G342" s="368"/>
      <c r="H342" s="368"/>
      <c r="I342" s="368"/>
      <c r="J342" s="368"/>
      <c r="K342" s="368"/>
      <c r="L342" s="368"/>
      <c r="M342" s="368"/>
      <c r="N342" s="368"/>
      <c r="O342" s="368"/>
      <c r="P342" s="368"/>
      <c r="Q342" s="368"/>
      <c r="R342" s="368"/>
      <c r="S342" s="368"/>
      <c r="T342" s="368"/>
    </row>
    <row r="343" spans="1:20" x14ac:dyDescent="0.2">
      <c r="A343" s="368"/>
      <c r="B343" s="368"/>
      <c r="C343" s="368"/>
      <c r="D343" s="368"/>
      <c r="E343" s="368"/>
      <c r="F343" s="368"/>
      <c r="G343" s="368"/>
      <c r="H343" s="368"/>
      <c r="I343" s="368"/>
      <c r="J343" s="368"/>
      <c r="K343" s="368"/>
      <c r="L343" s="368"/>
      <c r="M343" s="368"/>
      <c r="N343" s="368"/>
      <c r="O343" s="368"/>
      <c r="P343" s="368"/>
      <c r="Q343" s="368"/>
      <c r="R343" s="368"/>
      <c r="S343" s="368"/>
      <c r="T343" s="368"/>
    </row>
    <row r="344" spans="1:20" x14ac:dyDescent="0.2">
      <c r="A344" s="368"/>
      <c r="B344" s="368"/>
      <c r="C344" s="368"/>
      <c r="D344" s="368"/>
      <c r="E344" s="368"/>
      <c r="F344" s="368"/>
      <c r="G344" s="368"/>
      <c r="H344" s="368"/>
      <c r="I344" s="368"/>
      <c r="J344" s="368"/>
      <c r="K344" s="368"/>
      <c r="L344" s="368"/>
      <c r="M344" s="368"/>
      <c r="N344" s="368"/>
      <c r="O344" s="368"/>
      <c r="P344" s="368"/>
      <c r="Q344" s="368"/>
      <c r="R344" s="368"/>
      <c r="S344" s="368"/>
      <c r="T344" s="368"/>
    </row>
    <row r="345" spans="1:20" x14ac:dyDescent="0.2">
      <c r="A345" s="368"/>
      <c r="B345" s="368"/>
      <c r="C345" s="368"/>
      <c r="D345" s="368"/>
      <c r="E345" s="368"/>
      <c r="F345" s="368"/>
      <c r="G345" s="368"/>
      <c r="H345" s="368"/>
      <c r="I345" s="368"/>
      <c r="J345" s="368"/>
      <c r="K345" s="368"/>
      <c r="L345" s="368"/>
      <c r="M345" s="368"/>
      <c r="N345" s="368"/>
      <c r="O345" s="368"/>
      <c r="P345" s="368"/>
      <c r="Q345" s="368"/>
      <c r="R345" s="368"/>
      <c r="S345" s="368"/>
      <c r="T345" s="368"/>
    </row>
    <row r="346" spans="1:20" x14ac:dyDescent="0.2">
      <c r="A346" s="368"/>
      <c r="B346" s="368"/>
      <c r="C346" s="368"/>
      <c r="D346" s="368"/>
      <c r="E346" s="368"/>
      <c r="F346" s="368"/>
      <c r="G346" s="368"/>
      <c r="H346" s="368"/>
      <c r="I346" s="368"/>
      <c r="J346" s="368"/>
      <c r="K346" s="368"/>
      <c r="L346" s="368"/>
      <c r="M346" s="368"/>
      <c r="N346" s="368"/>
      <c r="O346" s="368"/>
      <c r="P346" s="368"/>
      <c r="Q346" s="368"/>
      <c r="R346" s="368"/>
      <c r="S346" s="368"/>
      <c r="T346" s="368"/>
    </row>
    <row r="347" spans="1:20" x14ac:dyDescent="0.2">
      <c r="A347" s="368"/>
      <c r="B347" s="368"/>
      <c r="C347" s="368"/>
      <c r="D347" s="368"/>
      <c r="E347" s="368"/>
      <c r="F347" s="368"/>
      <c r="G347" s="368"/>
      <c r="H347" s="368"/>
      <c r="I347" s="368"/>
      <c r="J347" s="368"/>
      <c r="K347" s="368"/>
      <c r="L347" s="368"/>
      <c r="M347" s="368"/>
      <c r="N347" s="368"/>
      <c r="O347" s="368"/>
      <c r="P347" s="368"/>
      <c r="Q347" s="368"/>
      <c r="R347" s="368"/>
      <c r="S347" s="368"/>
      <c r="T347" s="368"/>
    </row>
    <row r="348" spans="1:20" x14ac:dyDescent="0.2">
      <c r="A348" s="368"/>
      <c r="B348" s="368"/>
      <c r="C348" s="368"/>
      <c r="D348" s="368"/>
      <c r="E348" s="368"/>
      <c r="F348" s="368"/>
      <c r="G348" s="368"/>
      <c r="H348" s="368"/>
      <c r="I348" s="368"/>
      <c r="J348" s="368"/>
      <c r="K348" s="368"/>
      <c r="L348" s="368"/>
      <c r="M348" s="368"/>
      <c r="N348" s="368"/>
      <c r="O348" s="368"/>
      <c r="P348" s="368"/>
      <c r="Q348" s="368"/>
      <c r="R348" s="368"/>
      <c r="S348" s="368"/>
      <c r="T348" s="368"/>
    </row>
    <row r="349" spans="1:20" x14ac:dyDescent="0.2">
      <c r="A349" s="368"/>
      <c r="B349" s="368"/>
      <c r="C349" s="368"/>
      <c r="D349" s="368"/>
      <c r="E349" s="368"/>
      <c r="F349" s="368"/>
      <c r="G349" s="368"/>
      <c r="H349" s="368"/>
      <c r="I349" s="368"/>
      <c r="J349" s="368"/>
      <c r="K349" s="368"/>
      <c r="L349" s="368"/>
      <c r="M349" s="368"/>
      <c r="N349" s="368"/>
      <c r="O349" s="368"/>
      <c r="P349" s="368"/>
      <c r="Q349" s="368"/>
      <c r="R349" s="368"/>
      <c r="S349" s="368"/>
      <c r="T349" s="368"/>
    </row>
    <row r="350" spans="1:20" x14ac:dyDescent="0.2">
      <c r="A350" s="368"/>
      <c r="B350" s="368"/>
      <c r="C350" s="368"/>
      <c r="D350" s="368"/>
      <c r="E350" s="368"/>
      <c r="F350" s="368"/>
      <c r="G350" s="368"/>
      <c r="H350" s="368"/>
      <c r="I350" s="368"/>
      <c r="J350" s="368"/>
      <c r="K350" s="368"/>
      <c r="L350" s="368"/>
      <c r="M350" s="368"/>
      <c r="N350" s="368"/>
      <c r="O350" s="368"/>
      <c r="P350" s="368"/>
      <c r="Q350" s="368"/>
      <c r="R350" s="368"/>
      <c r="S350" s="368"/>
      <c r="T350" s="368"/>
    </row>
    <row r="351" spans="1:20" x14ac:dyDescent="0.2">
      <c r="A351" s="368"/>
      <c r="B351" s="368"/>
      <c r="C351" s="368"/>
      <c r="D351" s="368"/>
      <c r="E351" s="368"/>
      <c r="F351" s="368"/>
      <c r="G351" s="368"/>
      <c r="H351" s="368"/>
      <c r="I351" s="368"/>
      <c r="J351" s="368"/>
      <c r="K351" s="368"/>
      <c r="L351" s="368"/>
      <c r="M351" s="368"/>
      <c r="N351" s="368"/>
      <c r="O351" s="368"/>
      <c r="P351" s="368"/>
      <c r="Q351" s="368"/>
      <c r="R351" s="368"/>
      <c r="S351" s="368"/>
      <c r="T351" s="368"/>
    </row>
    <row r="352" spans="1:20" x14ac:dyDescent="0.2">
      <c r="A352" s="368"/>
      <c r="B352" s="368"/>
      <c r="C352" s="368"/>
      <c r="D352" s="368"/>
      <c r="E352" s="368"/>
      <c r="F352" s="368"/>
      <c r="G352" s="368"/>
      <c r="H352" s="368"/>
      <c r="I352" s="368"/>
      <c r="J352" s="368"/>
      <c r="K352" s="368"/>
      <c r="L352" s="368"/>
      <c r="M352" s="368"/>
      <c r="N352" s="368"/>
      <c r="O352" s="368"/>
      <c r="P352" s="368"/>
      <c r="Q352" s="368"/>
      <c r="R352" s="368"/>
      <c r="S352" s="368"/>
      <c r="T352" s="368"/>
    </row>
    <row r="353" spans="1:20" x14ac:dyDescent="0.2">
      <c r="A353" s="368"/>
      <c r="B353" s="368"/>
      <c r="C353" s="368"/>
      <c r="D353" s="368"/>
      <c r="E353" s="368"/>
      <c r="F353" s="368"/>
      <c r="G353" s="368"/>
      <c r="H353" s="368"/>
      <c r="I353" s="368"/>
      <c r="J353" s="368"/>
      <c r="K353" s="368"/>
      <c r="L353" s="368"/>
      <c r="M353" s="368"/>
      <c r="N353" s="368"/>
      <c r="O353" s="368"/>
      <c r="P353" s="368"/>
      <c r="Q353" s="368"/>
      <c r="R353" s="368"/>
      <c r="S353" s="368"/>
      <c r="T353" s="368"/>
    </row>
    <row r="354" spans="1:20" x14ac:dyDescent="0.2">
      <c r="A354" s="368"/>
      <c r="B354" s="368"/>
      <c r="C354" s="368"/>
      <c r="D354" s="368"/>
      <c r="E354" s="368"/>
      <c r="F354" s="368"/>
      <c r="G354" s="368"/>
      <c r="H354" s="368"/>
      <c r="I354" s="368"/>
      <c r="J354" s="368"/>
      <c r="K354" s="368"/>
      <c r="L354" s="368"/>
      <c r="M354" s="368"/>
      <c r="N354" s="368"/>
      <c r="O354" s="368"/>
      <c r="P354" s="368"/>
      <c r="Q354" s="368"/>
      <c r="R354" s="368"/>
      <c r="S354" s="368"/>
      <c r="T354" s="368"/>
    </row>
    <row r="355" spans="1:20" x14ac:dyDescent="0.2">
      <c r="A355" s="368"/>
      <c r="B355" s="368"/>
      <c r="C355" s="368"/>
      <c r="D355" s="368"/>
      <c r="E355" s="368"/>
      <c r="F355" s="368"/>
      <c r="G355" s="368"/>
      <c r="H355" s="368"/>
      <c r="I355" s="368"/>
      <c r="J355" s="368"/>
      <c r="K355" s="368"/>
      <c r="L355" s="368"/>
      <c r="M355" s="368"/>
      <c r="N355" s="368"/>
      <c r="O355" s="368"/>
      <c r="P355" s="368"/>
      <c r="Q355" s="368"/>
      <c r="R355" s="368"/>
      <c r="S355" s="368"/>
      <c r="T355" s="368"/>
    </row>
    <row r="356" spans="1:20" x14ac:dyDescent="0.2">
      <c r="A356" s="368"/>
      <c r="B356" s="368"/>
      <c r="C356" s="368"/>
      <c r="D356" s="368"/>
      <c r="E356" s="368"/>
      <c r="F356" s="368"/>
      <c r="G356" s="368"/>
      <c r="H356" s="368"/>
      <c r="I356" s="368"/>
      <c r="J356" s="368"/>
      <c r="K356" s="368"/>
      <c r="L356" s="368"/>
      <c r="M356" s="368"/>
      <c r="N356" s="368"/>
      <c r="O356" s="368"/>
      <c r="P356" s="368"/>
      <c r="Q356" s="368"/>
      <c r="R356" s="368"/>
      <c r="S356" s="368"/>
      <c r="T356" s="368"/>
    </row>
    <row r="357" spans="1:20" x14ac:dyDescent="0.2">
      <c r="A357" s="368"/>
      <c r="B357" s="368"/>
      <c r="C357" s="368"/>
      <c r="D357" s="368"/>
      <c r="E357" s="368"/>
      <c r="F357" s="368"/>
      <c r="G357" s="368"/>
      <c r="H357" s="368"/>
      <c r="I357" s="368"/>
      <c r="J357" s="368"/>
      <c r="K357" s="368"/>
      <c r="L357" s="368"/>
      <c r="M357" s="368"/>
      <c r="N357" s="368"/>
      <c r="O357" s="368"/>
      <c r="P357" s="368"/>
      <c r="Q357" s="368"/>
      <c r="R357" s="368"/>
      <c r="S357" s="368"/>
      <c r="T357" s="368"/>
    </row>
    <row r="358" spans="1:20" x14ac:dyDescent="0.2">
      <c r="A358" s="368"/>
      <c r="B358" s="368"/>
      <c r="C358" s="368"/>
      <c r="D358" s="368"/>
      <c r="E358" s="368"/>
      <c r="F358" s="368"/>
      <c r="G358" s="368"/>
      <c r="H358" s="368"/>
      <c r="I358" s="368"/>
      <c r="J358" s="368"/>
      <c r="K358" s="368"/>
      <c r="L358" s="368"/>
      <c r="M358" s="368"/>
      <c r="N358" s="368"/>
      <c r="O358" s="368"/>
      <c r="P358" s="368"/>
      <c r="Q358" s="368"/>
      <c r="R358" s="368"/>
      <c r="S358" s="368"/>
      <c r="T358" s="368"/>
    </row>
    <row r="359" spans="1:20" x14ac:dyDescent="0.2">
      <c r="A359" s="368"/>
      <c r="B359" s="368"/>
      <c r="C359" s="368"/>
      <c r="D359" s="368"/>
      <c r="E359" s="368"/>
      <c r="F359" s="368"/>
      <c r="G359" s="368"/>
      <c r="H359" s="368"/>
      <c r="I359" s="368"/>
      <c r="J359" s="368"/>
      <c r="K359" s="368"/>
      <c r="L359" s="368"/>
      <c r="M359" s="368"/>
      <c r="N359" s="368"/>
      <c r="O359" s="368"/>
      <c r="P359" s="368"/>
      <c r="Q359" s="368"/>
      <c r="R359" s="368"/>
      <c r="S359" s="368"/>
      <c r="T359" s="368"/>
    </row>
    <row r="360" spans="1:20" x14ac:dyDescent="0.2">
      <c r="A360" s="368"/>
      <c r="B360" s="368"/>
      <c r="C360" s="368"/>
      <c r="D360" s="368"/>
      <c r="E360" s="368"/>
      <c r="F360" s="368"/>
      <c r="G360" s="368"/>
      <c r="H360" s="368"/>
      <c r="I360" s="368"/>
      <c r="J360" s="368"/>
      <c r="K360" s="368"/>
      <c r="L360" s="368"/>
      <c r="M360" s="368"/>
      <c r="N360" s="368"/>
      <c r="O360" s="368"/>
      <c r="P360" s="368"/>
      <c r="Q360" s="368"/>
      <c r="R360" s="368"/>
      <c r="S360" s="368"/>
      <c r="T360" s="368"/>
    </row>
    <row r="361" spans="1:20" x14ac:dyDescent="0.2">
      <c r="A361" s="368"/>
      <c r="B361" s="368"/>
      <c r="C361" s="368"/>
      <c r="D361" s="368"/>
      <c r="E361" s="368"/>
      <c r="F361" s="368"/>
      <c r="G361" s="368"/>
      <c r="H361" s="368"/>
      <c r="I361" s="368"/>
      <c r="J361" s="368"/>
      <c r="K361" s="368"/>
      <c r="L361" s="368"/>
      <c r="M361" s="368"/>
      <c r="N361" s="368"/>
      <c r="O361" s="368"/>
      <c r="P361" s="368"/>
      <c r="Q361" s="368"/>
      <c r="R361" s="368"/>
      <c r="S361" s="368"/>
      <c r="T361" s="368"/>
    </row>
    <row r="362" spans="1:20" x14ac:dyDescent="0.2">
      <c r="A362" s="368"/>
      <c r="B362" s="368"/>
      <c r="C362" s="368"/>
      <c r="D362" s="368"/>
      <c r="E362" s="368"/>
      <c r="F362" s="368"/>
      <c r="G362" s="368"/>
      <c r="H362" s="368"/>
      <c r="I362" s="368"/>
      <c r="J362" s="368"/>
      <c r="K362" s="368"/>
      <c r="L362" s="368"/>
      <c r="M362" s="368"/>
      <c r="N362" s="368"/>
      <c r="O362" s="368"/>
      <c r="P362" s="368"/>
      <c r="Q362" s="368"/>
      <c r="R362" s="368"/>
      <c r="S362" s="368"/>
      <c r="T362" s="368"/>
    </row>
    <row r="363" spans="1:20" x14ac:dyDescent="0.2">
      <c r="A363" s="368"/>
      <c r="B363" s="368"/>
      <c r="C363" s="368"/>
      <c r="D363" s="368"/>
      <c r="E363" s="368"/>
      <c r="F363" s="368"/>
      <c r="G363" s="368"/>
      <c r="H363" s="368"/>
      <c r="I363" s="368"/>
      <c r="J363" s="368"/>
      <c r="K363" s="368"/>
      <c r="L363" s="368"/>
      <c r="M363" s="368"/>
      <c r="N363" s="368"/>
      <c r="O363" s="368"/>
      <c r="P363" s="368"/>
      <c r="Q363" s="368"/>
      <c r="R363" s="368"/>
      <c r="S363" s="368"/>
      <c r="T363" s="368"/>
    </row>
    <row r="364" spans="1:20" x14ac:dyDescent="0.2">
      <c r="A364" s="368"/>
      <c r="B364" s="368"/>
      <c r="C364" s="368"/>
      <c r="D364" s="368"/>
      <c r="E364" s="368"/>
      <c r="F364" s="368"/>
      <c r="G364" s="368"/>
      <c r="H364" s="368"/>
      <c r="I364" s="368"/>
      <c r="J364" s="368"/>
      <c r="K364" s="368"/>
      <c r="L364" s="368"/>
      <c r="M364" s="368"/>
      <c r="N364" s="368"/>
      <c r="O364" s="368"/>
      <c r="P364" s="368"/>
      <c r="Q364" s="368"/>
      <c r="R364" s="368"/>
      <c r="S364" s="368"/>
      <c r="T364" s="368"/>
    </row>
    <row r="365" spans="1:20" x14ac:dyDescent="0.2">
      <c r="A365" s="368"/>
      <c r="B365" s="368"/>
      <c r="C365" s="368"/>
      <c r="D365" s="368"/>
      <c r="E365" s="368"/>
      <c r="F365" s="368"/>
      <c r="G365" s="368"/>
      <c r="H365" s="368"/>
      <c r="I365" s="368"/>
      <c r="J365" s="368"/>
      <c r="K365" s="368"/>
      <c r="L365" s="368"/>
      <c r="M365" s="368"/>
      <c r="N365" s="368"/>
      <c r="O365" s="368"/>
      <c r="P365" s="368"/>
      <c r="Q365" s="368"/>
      <c r="R365" s="368"/>
      <c r="S365" s="368"/>
      <c r="T365" s="368"/>
    </row>
    <row r="366" spans="1:20" x14ac:dyDescent="0.2">
      <c r="A366" s="368"/>
      <c r="B366" s="368"/>
      <c r="C366" s="368"/>
      <c r="D366" s="368"/>
      <c r="E366" s="368"/>
      <c r="F366" s="368"/>
      <c r="G366" s="368"/>
      <c r="H366" s="368"/>
      <c r="I366" s="368"/>
      <c r="J366" s="368"/>
      <c r="K366" s="368"/>
      <c r="L366" s="368"/>
      <c r="M366" s="368"/>
      <c r="N366" s="368"/>
      <c r="O366" s="368"/>
      <c r="P366" s="368"/>
      <c r="Q366" s="368"/>
      <c r="R366" s="368"/>
      <c r="S366" s="368"/>
      <c r="T366" s="368"/>
    </row>
    <row r="367" spans="1:20" x14ac:dyDescent="0.2">
      <c r="A367" s="368"/>
      <c r="B367" s="368"/>
      <c r="C367" s="368"/>
      <c r="D367" s="368"/>
      <c r="E367" s="368"/>
      <c r="F367" s="368"/>
      <c r="G367" s="368"/>
      <c r="H367" s="368"/>
      <c r="I367" s="368"/>
      <c r="J367" s="368"/>
      <c r="K367" s="368"/>
      <c r="L367" s="368"/>
      <c r="M367" s="368"/>
      <c r="N367" s="368"/>
      <c r="O367" s="368"/>
      <c r="P367" s="368"/>
      <c r="Q367" s="368"/>
      <c r="R367" s="368"/>
      <c r="S367" s="368"/>
      <c r="T367" s="368"/>
    </row>
    <row r="368" spans="1:20" x14ac:dyDescent="0.2">
      <c r="A368" s="368"/>
      <c r="B368" s="368"/>
      <c r="C368" s="368"/>
      <c r="D368" s="368"/>
      <c r="E368" s="368"/>
      <c r="F368" s="368"/>
      <c r="G368" s="368"/>
      <c r="H368" s="368"/>
      <c r="I368" s="368"/>
      <c r="J368" s="368"/>
      <c r="K368" s="368"/>
      <c r="L368" s="368"/>
      <c r="M368" s="368"/>
      <c r="N368" s="368"/>
      <c r="O368" s="368"/>
      <c r="P368" s="368"/>
      <c r="Q368" s="368"/>
      <c r="R368" s="368"/>
      <c r="S368" s="368"/>
      <c r="T368" s="368"/>
    </row>
    <row r="369" spans="1:20" x14ac:dyDescent="0.2">
      <c r="A369" s="368"/>
      <c r="B369" s="368"/>
      <c r="C369" s="368"/>
      <c r="D369" s="368"/>
      <c r="E369" s="368"/>
      <c r="F369" s="368"/>
      <c r="G369" s="368"/>
      <c r="H369" s="368"/>
      <c r="I369" s="368"/>
      <c r="J369" s="368"/>
      <c r="K369" s="368"/>
      <c r="L369" s="368"/>
      <c r="M369" s="368"/>
      <c r="N369" s="368"/>
      <c r="O369" s="368"/>
      <c r="P369" s="368"/>
      <c r="Q369" s="368"/>
      <c r="R369" s="368"/>
      <c r="S369" s="368"/>
      <c r="T369" s="368"/>
    </row>
    <row r="370" spans="1:20" x14ac:dyDescent="0.2">
      <c r="A370" s="368"/>
      <c r="B370" s="368"/>
      <c r="C370" s="368"/>
      <c r="D370" s="368"/>
      <c r="E370" s="368"/>
      <c r="F370" s="368"/>
      <c r="G370" s="368"/>
      <c r="H370" s="368"/>
      <c r="I370" s="368"/>
      <c r="J370" s="368"/>
      <c r="K370" s="368"/>
      <c r="L370" s="368"/>
      <c r="M370" s="368"/>
      <c r="N370" s="368"/>
      <c r="O370" s="368"/>
      <c r="P370" s="368"/>
      <c r="Q370" s="368"/>
      <c r="R370" s="368"/>
      <c r="S370" s="368"/>
      <c r="T370" s="368"/>
    </row>
    <row r="371" spans="1:20" x14ac:dyDescent="0.2">
      <c r="A371" s="368"/>
      <c r="B371" s="368"/>
      <c r="C371" s="368"/>
      <c r="D371" s="368"/>
      <c r="E371" s="368"/>
      <c r="F371" s="368"/>
      <c r="G371" s="368"/>
      <c r="H371" s="368"/>
      <c r="I371" s="368"/>
      <c r="J371" s="368"/>
      <c r="K371" s="368"/>
      <c r="L371" s="368"/>
      <c r="M371" s="368"/>
      <c r="N371" s="368"/>
      <c r="O371" s="368"/>
      <c r="P371" s="368"/>
      <c r="Q371" s="368"/>
      <c r="R371" s="368"/>
      <c r="S371" s="368"/>
      <c r="T371" s="368"/>
    </row>
    <row r="372" spans="1:20" x14ac:dyDescent="0.2">
      <c r="A372" s="368"/>
      <c r="B372" s="368"/>
      <c r="C372" s="368"/>
      <c r="D372" s="368"/>
      <c r="E372" s="368"/>
      <c r="F372" s="368"/>
      <c r="G372" s="368"/>
      <c r="H372" s="368"/>
      <c r="I372" s="368"/>
      <c r="J372" s="368"/>
      <c r="K372" s="368"/>
      <c r="L372" s="368"/>
      <c r="M372" s="368"/>
      <c r="N372" s="368"/>
      <c r="O372" s="368"/>
      <c r="P372" s="368"/>
      <c r="Q372" s="368"/>
      <c r="R372" s="368"/>
      <c r="S372" s="368"/>
      <c r="T372" s="368"/>
    </row>
    <row r="373" spans="1:20" x14ac:dyDescent="0.2">
      <c r="A373" s="368"/>
      <c r="B373" s="368"/>
      <c r="C373" s="368"/>
      <c r="D373" s="368"/>
      <c r="E373" s="368"/>
      <c r="F373" s="368"/>
      <c r="G373" s="368"/>
      <c r="H373" s="368"/>
      <c r="I373" s="368"/>
      <c r="J373" s="368"/>
      <c r="K373" s="368"/>
      <c r="L373" s="368"/>
      <c r="M373" s="368"/>
      <c r="N373" s="368"/>
      <c r="O373" s="368"/>
      <c r="P373" s="368"/>
      <c r="Q373" s="368"/>
      <c r="R373" s="368"/>
      <c r="S373" s="368"/>
      <c r="T373" s="368"/>
    </row>
    <row r="374" spans="1:20" x14ac:dyDescent="0.2">
      <c r="A374" s="368"/>
      <c r="B374" s="368"/>
      <c r="C374" s="368"/>
      <c r="D374" s="368"/>
      <c r="E374" s="368"/>
      <c r="F374" s="368"/>
      <c r="G374" s="368"/>
      <c r="H374" s="368"/>
      <c r="I374" s="368"/>
      <c r="J374" s="368"/>
      <c r="K374" s="368"/>
      <c r="L374" s="368"/>
      <c r="M374" s="368"/>
      <c r="N374" s="368"/>
      <c r="O374" s="368"/>
      <c r="P374" s="368"/>
      <c r="Q374" s="368"/>
      <c r="R374" s="368"/>
      <c r="S374" s="368"/>
      <c r="T374" s="368"/>
    </row>
    <row r="375" spans="1:20" x14ac:dyDescent="0.2">
      <c r="A375" s="368"/>
      <c r="B375" s="368"/>
      <c r="C375" s="368"/>
      <c r="D375" s="368"/>
      <c r="E375" s="368"/>
      <c r="F375" s="368"/>
      <c r="G375" s="368"/>
      <c r="H375" s="368"/>
      <c r="I375" s="368"/>
      <c r="J375" s="368"/>
      <c r="K375" s="368"/>
      <c r="L375" s="368"/>
      <c r="M375" s="368"/>
      <c r="N375" s="368"/>
      <c r="O375" s="368"/>
      <c r="P375" s="368"/>
      <c r="Q375" s="368"/>
      <c r="R375" s="368"/>
      <c r="S375" s="368"/>
      <c r="T375" s="368"/>
    </row>
    <row r="376" spans="1:20" x14ac:dyDescent="0.2">
      <c r="A376" s="368"/>
      <c r="B376" s="368"/>
      <c r="C376" s="368"/>
      <c r="D376" s="368"/>
      <c r="E376" s="368"/>
      <c r="F376" s="368"/>
      <c r="G376" s="368"/>
      <c r="H376" s="368"/>
      <c r="I376" s="368"/>
      <c r="J376" s="368"/>
      <c r="K376" s="368"/>
      <c r="L376" s="368"/>
      <c r="M376" s="368"/>
      <c r="N376" s="368"/>
      <c r="O376" s="368"/>
      <c r="P376" s="368"/>
      <c r="Q376" s="368"/>
      <c r="R376" s="368"/>
      <c r="S376" s="368"/>
      <c r="T376" s="368"/>
    </row>
    <row r="377" spans="1:20" x14ac:dyDescent="0.2">
      <c r="A377" s="368"/>
      <c r="B377" s="368"/>
      <c r="C377" s="368"/>
      <c r="D377" s="368"/>
      <c r="E377" s="368"/>
      <c r="F377" s="368"/>
      <c r="G377" s="368"/>
      <c r="H377" s="368"/>
      <c r="I377" s="368"/>
      <c r="J377" s="368"/>
      <c r="K377" s="368"/>
      <c r="L377" s="368"/>
      <c r="M377" s="368"/>
      <c r="N377" s="368"/>
      <c r="O377" s="368"/>
      <c r="P377" s="368"/>
      <c r="Q377" s="368"/>
      <c r="R377" s="368"/>
      <c r="S377" s="368"/>
      <c r="T377" s="368"/>
    </row>
    <row r="378" spans="1:20" x14ac:dyDescent="0.2">
      <c r="A378" s="368"/>
      <c r="B378" s="368"/>
      <c r="C378" s="368"/>
      <c r="D378" s="368"/>
      <c r="E378" s="368"/>
      <c r="F378" s="368"/>
      <c r="G378" s="368"/>
      <c r="H378" s="368"/>
      <c r="I378" s="368"/>
      <c r="J378" s="368"/>
      <c r="K378" s="368"/>
      <c r="L378" s="368"/>
      <c r="M378" s="368"/>
      <c r="N378" s="368"/>
      <c r="O378" s="368"/>
      <c r="P378" s="368"/>
      <c r="Q378" s="368"/>
      <c r="R378" s="368"/>
      <c r="S378" s="368"/>
      <c r="T378" s="368"/>
    </row>
    <row r="379" spans="1:20" x14ac:dyDescent="0.2">
      <c r="A379" s="368"/>
      <c r="B379" s="368"/>
      <c r="C379" s="368"/>
      <c r="D379" s="368"/>
      <c r="E379" s="368"/>
      <c r="F379" s="368"/>
      <c r="G379" s="368"/>
      <c r="H379" s="368"/>
      <c r="I379" s="368"/>
      <c r="J379" s="368"/>
      <c r="K379" s="368"/>
      <c r="L379" s="368"/>
      <c r="M379" s="368"/>
      <c r="N379" s="368"/>
      <c r="O379" s="368"/>
      <c r="P379" s="368"/>
      <c r="Q379" s="368"/>
      <c r="R379" s="368"/>
      <c r="S379" s="368"/>
      <c r="T379" s="368"/>
    </row>
    <row r="380" spans="1:20" x14ac:dyDescent="0.2">
      <c r="A380" s="368"/>
      <c r="B380" s="368"/>
      <c r="C380" s="368"/>
      <c r="D380" s="368"/>
      <c r="E380" s="368"/>
      <c r="F380" s="368"/>
      <c r="G380" s="368"/>
      <c r="H380" s="368"/>
      <c r="I380" s="368"/>
      <c r="J380" s="368"/>
      <c r="K380" s="368"/>
      <c r="L380" s="368"/>
      <c r="M380" s="368"/>
      <c r="N380" s="368"/>
      <c r="O380" s="368"/>
      <c r="P380" s="368"/>
      <c r="Q380" s="368"/>
      <c r="R380" s="368"/>
      <c r="S380" s="368"/>
      <c r="T380" s="368"/>
    </row>
    <row r="381" spans="1:20" x14ac:dyDescent="0.2">
      <c r="A381" s="368"/>
      <c r="B381" s="368"/>
      <c r="C381" s="368"/>
      <c r="D381" s="368"/>
      <c r="E381" s="368"/>
      <c r="F381" s="368"/>
      <c r="G381" s="368"/>
      <c r="H381" s="368"/>
      <c r="I381" s="368"/>
      <c r="J381" s="368"/>
      <c r="K381" s="368"/>
      <c r="L381" s="368"/>
      <c r="M381" s="368"/>
      <c r="N381" s="368"/>
      <c r="O381" s="368"/>
      <c r="P381" s="368"/>
      <c r="Q381" s="368"/>
      <c r="R381" s="368"/>
      <c r="S381" s="368"/>
      <c r="T381" s="368"/>
    </row>
    <row r="382" spans="1:20" x14ac:dyDescent="0.2">
      <c r="A382" s="368"/>
      <c r="B382" s="368"/>
      <c r="C382" s="368"/>
      <c r="D382" s="368"/>
      <c r="E382" s="368"/>
      <c r="F382" s="368"/>
      <c r="G382" s="368"/>
      <c r="H382" s="368"/>
      <c r="I382" s="368"/>
      <c r="J382" s="368"/>
      <c r="K382" s="368"/>
      <c r="L382" s="368"/>
      <c r="M382" s="368"/>
      <c r="N382" s="368"/>
      <c r="O382" s="368"/>
      <c r="P382" s="368"/>
      <c r="Q382" s="368"/>
      <c r="R382" s="368"/>
      <c r="S382" s="368"/>
      <c r="T382" s="368"/>
    </row>
    <row r="383" spans="1:20" x14ac:dyDescent="0.2">
      <c r="A383" s="368"/>
      <c r="B383" s="368"/>
      <c r="C383" s="368"/>
      <c r="D383" s="368"/>
      <c r="E383" s="368"/>
      <c r="F383" s="368"/>
      <c r="G383" s="368"/>
      <c r="H383" s="368"/>
      <c r="I383" s="368"/>
      <c r="J383" s="368"/>
      <c r="K383" s="368"/>
      <c r="L383" s="368"/>
      <c r="M383" s="368"/>
      <c r="N383" s="368"/>
      <c r="O383" s="368"/>
      <c r="P383" s="368"/>
      <c r="Q383" s="368"/>
      <c r="R383" s="368"/>
      <c r="S383" s="368"/>
      <c r="T383" s="368"/>
    </row>
    <row r="384" spans="1:20" x14ac:dyDescent="0.2">
      <c r="A384" s="368"/>
      <c r="B384" s="368"/>
      <c r="C384" s="368"/>
      <c r="D384" s="368"/>
      <c r="E384" s="368"/>
      <c r="F384" s="368"/>
      <c r="G384" s="368"/>
      <c r="H384" s="368"/>
      <c r="I384" s="368"/>
      <c r="J384" s="368"/>
      <c r="K384" s="368"/>
      <c r="L384" s="368"/>
      <c r="M384" s="368"/>
      <c r="N384" s="368"/>
      <c r="O384" s="368"/>
      <c r="P384" s="368"/>
      <c r="Q384" s="368"/>
      <c r="R384" s="368"/>
      <c r="S384" s="368"/>
      <c r="T384" s="368"/>
    </row>
    <row r="385" spans="1:20" x14ac:dyDescent="0.2">
      <c r="A385" s="368"/>
      <c r="B385" s="368"/>
      <c r="C385" s="368"/>
      <c r="D385" s="368"/>
      <c r="E385" s="368"/>
      <c r="F385" s="368"/>
      <c r="G385" s="368"/>
      <c r="H385" s="368"/>
      <c r="I385" s="368"/>
      <c r="J385" s="368"/>
      <c r="K385" s="368"/>
      <c r="L385" s="368"/>
      <c r="M385" s="368"/>
      <c r="N385" s="368"/>
      <c r="O385" s="368"/>
      <c r="P385" s="368"/>
      <c r="Q385" s="368"/>
      <c r="R385" s="368"/>
      <c r="S385" s="368"/>
      <c r="T385" s="368"/>
    </row>
    <row r="386" spans="1:20" x14ac:dyDescent="0.2">
      <c r="A386" s="368"/>
      <c r="B386" s="368"/>
      <c r="C386" s="368"/>
      <c r="D386" s="368"/>
      <c r="E386" s="368"/>
      <c r="F386" s="368"/>
      <c r="G386" s="368"/>
      <c r="H386" s="368"/>
      <c r="I386" s="368"/>
      <c r="J386" s="368"/>
      <c r="K386" s="368"/>
      <c r="L386" s="368"/>
      <c r="M386" s="368"/>
      <c r="N386" s="368"/>
      <c r="O386" s="368"/>
      <c r="P386" s="368"/>
      <c r="Q386" s="368"/>
      <c r="R386" s="368"/>
      <c r="S386" s="368"/>
      <c r="T386" s="368"/>
    </row>
    <row r="387" spans="1:20" x14ac:dyDescent="0.2">
      <c r="A387" s="368"/>
      <c r="B387" s="368"/>
      <c r="C387" s="368"/>
      <c r="D387" s="368"/>
      <c r="E387" s="368"/>
      <c r="F387" s="368"/>
      <c r="G387" s="368"/>
      <c r="H387" s="368"/>
      <c r="I387" s="368"/>
      <c r="J387" s="368"/>
      <c r="K387" s="368"/>
      <c r="L387" s="368"/>
      <c r="M387" s="368"/>
      <c r="N387" s="368"/>
      <c r="O387" s="368"/>
      <c r="P387" s="368"/>
      <c r="Q387" s="368"/>
      <c r="R387" s="368"/>
      <c r="S387" s="368"/>
      <c r="T387" s="368"/>
    </row>
    <row r="388" spans="1:20" x14ac:dyDescent="0.2">
      <c r="A388" s="368"/>
      <c r="B388" s="368"/>
      <c r="C388" s="368"/>
      <c r="D388" s="368"/>
      <c r="E388" s="368"/>
      <c r="F388" s="368"/>
      <c r="G388" s="368"/>
      <c r="H388" s="368"/>
      <c r="I388" s="368"/>
      <c r="J388" s="368"/>
      <c r="K388" s="368"/>
      <c r="L388" s="368"/>
      <c r="M388" s="368"/>
      <c r="N388" s="368"/>
      <c r="O388" s="368"/>
      <c r="P388" s="368"/>
      <c r="Q388" s="368"/>
      <c r="R388" s="368"/>
      <c r="S388" s="368"/>
      <c r="T388" s="368"/>
    </row>
    <row r="389" spans="1:20" x14ac:dyDescent="0.2">
      <c r="A389" s="368"/>
      <c r="B389" s="368"/>
      <c r="C389" s="368"/>
      <c r="D389" s="368"/>
      <c r="E389" s="368"/>
      <c r="F389" s="368"/>
      <c r="G389" s="368"/>
      <c r="H389" s="368"/>
      <c r="I389" s="368"/>
      <c r="J389" s="368"/>
      <c r="K389" s="368"/>
      <c r="L389" s="368"/>
      <c r="M389" s="368"/>
      <c r="N389" s="368"/>
      <c r="O389" s="368"/>
      <c r="P389" s="368"/>
      <c r="Q389" s="368"/>
      <c r="R389" s="368"/>
      <c r="S389" s="368"/>
      <c r="T389" s="368"/>
    </row>
    <row r="390" spans="1:20" x14ac:dyDescent="0.2">
      <c r="A390" s="368"/>
      <c r="B390" s="368"/>
      <c r="C390" s="368"/>
      <c r="D390" s="368"/>
      <c r="E390" s="368"/>
      <c r="F390" s="368"/>
      <c r="G390" s="368"/>
      <c r="H390" s="368"/>
      <c r="I390" s="368"/>
      <c r="J390" s="368"/>
      <c r="K390" s="368"/>
      <c r="L390" s="368"/>
      <c r="M390" s="368"/>
      <c r="N390" s="368"/>
      <c r="O390" s="368"/>
      <c r="P390" s="368"/>
      <c r="Q390" s="368"/>
      <c r="R390" s="368"/>
      <c r="S390" s="368"/>
      <c r="T390" s="368"/>
    </row>
    <row r="391" spans="1:20" x14ac:dyDescent="0.2">
      <c r="A391" s="368"/>
      <c r="B391" s="368"/>
      <c r="C391" s="368"/>
      <c r="D391" s="368"/>
      <c r="E391" s="368"/>
      <c r="F391" s="368"/>
      <c r="G391" s="368"/>
      <c r="H391" s="368"/>
      <c r="I391" s="368"/>
      <c r="J391" s="368"/>
      <c r="K391" s="368"/>
      <c r="L391" s="368"/>
      <c r="M391" s="368"/>
      <c r="N391" s="368"/>
      <c r="O391" s="368"/>
      <c r="P391" s="368"/>
      <c r="Q391" s="368"/>
      <c r="R391" s="368"/>
      <c r="S391" s="368"/>
      <c r="T391" s="368"/>
    </row>
    <row r="392" spans="1:20" x14ac:dyDescent="0.2">
      <c r="A392" s="368"/>
      <c r="B392" s="368"/>
      <c r="C392" s="368"/>
      <c r="D392" s="368"/>
      <c r="E392" s="368"/>
      <c r="F392" s="368"/>
      <c r="G392" s="368"/>
      <c r="H392" s="368"/>
      <c r="I392" s="368"/>
      <c r="J392" s="368"/>
      <c r="K392" s="368"/>
      <c r="L392" s="368"/>
      <c r="M392" s="368"/>
      <c r="N392" s="368"/>
      <c r="O392" s="368"/>
      <c r="P392" s="368"/>
      <c r="Q392" s="368"/>
      <c r="R392" s="368"/>
      <c r="S392" s="368"/>
      <c r="T392" s="368"/>
    </row>
    <row r="393" spans="1:20" x14ac:dyDescent="0.2">
      <c r="A393" s="368"/>
      <c r="B393" s="368"/>
      <c r="C393" s="368"/>
      <c r="D393" s="368"/>
      <c r="E393" s="368"/>
      <c r="F393" s="368"/>
      <c r="G393" s="368"/>
      <c r="H393" s="368"/>
      <c r="I393" s="368"/>
      <c r="J393" s="368"/>
      <c r="K393" s="368"/>
      <c r="L393" s="368"/>
      <c r="M393" s="368"/>
      <c r="N393" s="368"/>
      <c r="O393" s="368"/>
      <c r="P393" s="368"/>
      <c r="Q393" s="368"/>
      <c r="R393" s="368"/>
      <c r="S393" s="368"/>
      <c r="T393" s="368"/>
    </row>
    <row r="394" spans="1:20" x14ac:dyDescent="0.2">
      <c r="A394" s="368"/>
      <c r="B394" s="368"/>
      <c r="C394" s="368"/>
      <c r="D394" s="368"/>
      <c r="E394" s="368"/>
      <c r="F394" s="368"/>
      <c r="G394" s="368"/>
      <c r="H394" s="368"/>
      <c r="I394" s="368"/>
      <c r="J394" s="368"/>
      <c r="K394" s="368"/>
      <c r="L394" s="368"/>
      <c r="M394" s="368"/>
      <c r="N394" s="368"/>
      <c r="O394" s="368"/>
      <c r="P394" s="368"/>
      <c r="Q394" s="368"/>
      <c r="R394" s="368"/>
      <c r="S394" s="368"/>
      <c r="T394" s="368"/>
    </row>
    <row r="395" spans="1:20" x14ac:dyDescent="0.2">
      <c r="A395" s="368"/>
      <c r="B395" s="368"/>
      <c r="C395" s="368"/>
      <c r="D395" s="368"/>
      <c r="E395" s="368"/>
      <c r="F395" s="368"/>
      <c r="G395" s="368"/>
      <c r="H395" s="368"/>
      <c r="I395" s="368"/>
      <c r="J395" s="368"/>
      <c r="K395" s="368"/>
      <c r="L395" s="368"/>
      <c r="M395" s="368"/>
      <c r="N395" s="368"/>
      <c r="O395" s="368"/>
      <c r="P395" s="368"/>
      <c r="Q395" s="368"/>
      <c r="R395" s="368"/>
      <c r="S395" s="368"/>
      <c r="T395" s="368"/>
    </row>
    <row r="396" spans="1:20" x14ac:dyDescent="0.2">
      <c r="A396" s="368"/>
      <c r="B396" s="368"/>
      <c r="C396" s="368"/>
      <c r="D396" s="368"/>
      <c r="E396" s="368"/>
      <c r="F396" s="368"/>
      <c r="G396" s="368"/>
      <c r="H396" s="368"/>
      <c r="I396" s="368"/>
      <c r="J396" s="368"/>
      <c r="K396" s="368"/>
      <c r="L396" s="368"/>
      <c r="M396" s="368"/>
      <c r="N396" s="368"/>
      <c r="O396" s="368"/>
      <c r="P396" s="368"/>
      <c r="Q396" s="368"/>
      <c r="R396" s="368"/>
      <c r="S396" s="368"/>
      <c r="T396" s="368"/>
    </row>
    <row r="397" spans="1:20" x14ac:dyDescent="0.2">
      <c r="A397" s="368"/>
      <c r="B397" s="368"/>
      <c r="C397" s="368"/>
      <c r="D397" s="368"/>
      <c r="E397" s="368"/>
      <c r="F397" s="368"/>
      <c r="G397" s="368"/>
      <c r="H397" s="368"/>
      <c r="I397" s="368"/>
      <c r="J397" s="368"/>
      <c r="K397" s="368"/>
      <c r="L397" s="368"/>
      <c r="M397" s="368"/>
      <c r="N397" s="368"/>
      <c r="O397" s="368"/>
      <c r="P397" s="368"/>
      <c r="Q397" s="368"/>
      <c r="R397" s="368"/>
      <c r="S397" s="368"/>
      <c r="T397" s="368"/>
    </row>
    <row r="398" spans="1:20" x14ac:dyDescent="0.2">
      <c r="A398" s="368"/>
      <c r="B398" s="368"/>
      <c r="C398" s="368"/>
      <c r="D398" s="368"/>
      <c r="E398" s="368"/>
      <c r="F398" s="368"/>
      <c r="G398" s="368"/>
      <c r="H398" s="368"/>
      <c r="I398" s="368"/>
      <c r="J398" s="368"/>
      <c r="K398" s="368"/>
      <c r="L398" s="368"/>
      <c r="M398" s="368"/>
      <c r="N398" s="368"/>
      <c r="O398" s="368"/>
      <c r="P398" s="368"/>
      <c r="Q398" s="368"/>
      <c r="R398" s="368"/>
      <c r="S398" s="368"/>
      <c r="T398" s="368"/>
    </row>
    <row r="399" spans="1:20" x14ac:dyDescent="0.2">
      <c r="A399" s="368"/>
      <c r="B399" s="368"/>
      <c r="C399" s="368"/>
      <c r="D399" s="368"/>
      <c r="E399" s="368"/>
      <c r="F399" s="368"/>
      <c r="G399" s="368"/>
      <c r="H399" s="368"/>
      <c r="I399" s="368"/>
      <c r="J399" s="368"/>
      <c r="K399" s="368"/>
      <c r="L399" s="368"/>
      <c r="M399" s="368"/>
      <c r="N399" s="368"/>
      <c r="O399" s="368"/>
      <c r="P399" s="368"/>
      <c r="Q399" s="368"/>
      <c r="R399" s="368"/>
      <c r="S399" s="368"/>
      <c r="T399" s="368"/>
    </row>
    <row r="400" spans="1:20" x14ac:dyDescent="0.2">
      <c r="A400" s="368"/>
      <c r="B400" s="368"/>
      <c r="C400" s="368"/>
      <c r="D400" s="368"/>
      <c r="E400" s="368"/>
      <c r="F400" s="368"/>
      <c r="G400" s="368"/>
      <c r="H400" s="368"/>
      <c r="I400" s="368"/>
      <c r="J400" s="368"/>
      <c r="K400" s="368"/>
      <c r="L400" s="368"/>
      <c r="M400" s="368"/>
      <c r="N400" s="368"/>
      <c r="O400" s="368"/>
      <c r="P400" s="368"/>
      <c r="Q400" s="368"/>
      <c r="R400" s="368"/>
      <c r="S400" s="368"/>
      <c r="T400" s="368"/>
    </row>
    <row r="401" spans="1:20" x14ac:dyDescent="0.2">
      <c r="A401" s="368"/>
      <c r="B401" s="368"/>
      <c r="C401" s="368"/>
      <c r="D401" s="368"/>
      <c r="E401" s="368"/>
      <c r="F401" s="368"/>
      <c r="G401" s="368"/>
      <c r="H401" s="368"/>
      <c r="I401" s="368"/>
      <c r="J401" s="368"/>
      <c r="K401" s="368"/>
      <c r="L401" s="368"/>
      <c r="M401" s="368"/>
      <c r="N401" s="368"/>
      <c r="O401" s="368"/>
      <c r="P401" s="368"/>
      <c r="Q401" s="368"/>
      <c r="R401" s="368"/>
      <c r="S401" s="368"/>
      <c r="T401" s="368"/>
    </row>
    <row r="402" spans="1:20" x14ac:dyDescent="0.2">
      <c r="A402" s="368"/>
      <c r="B402" s="368"/>
      <c r="C402" s="368"/>
      <c r="D402" s="368"/>
      <c r="E402" s="368"/>
      <c r="F402" s="368"/>
      <c r="G402" s="368"/>
      <c r="H402" s="368"/>
      <c r="I402" s="368"/>
      <c r="J402" s="368"/>
      <c r="K402" s="368"/>
      <c r="L402" s="368"/>
      <c r="M402" s="368"/>
      <c r="N402" s="368"/>
      <c r="O402" s="368"/>
      <c r="P402" s="368"/>
      <c r="Q402" s="368"/>
      <c r="R402" s="368"/>
      <c r="S402" s="368"/>
      <c r="T402" s="368"/>
    </row>
    <row r="403" spans="1:20" x14ac:dyDescent="0.2">
      <c r="A403" s="368"/>
      <c r="B403" s="368"/>
      <c r="C403" s="368"/>
      <c r="D403" s="368"/>
      <c r="E403" s="368"/>
      <c r="F403" s="368"/>
      <c r="G403" s="368"/>
      <c r="H403" s="368"/>
      <c r="I403" s="368"/>
      <c r="J403" s="368"/>
      <c r="K403" s="368"/>
      <c r="L403" s="368"/>
      <c r="M403" s="368"/>
      <c r="N403" s="368"/>
      <c r="O403" s="368"/>
      <c r="P403" s="368"/>
      <c r="Q403" s="368"/>
      <c r="R403" s="368"/>
      <c r="S403" s="368"/>
      <c r="T403" s="368"/>
    </row>
    <row r="404" spans="1:20" x14ac:dyDescent="0.2">
      <c r="A404" s="368"/>
      <c r="B404" s="368"/>
      <c r="C404" s="368"/>
      <c r="D404" s="368"/>
      <c r="E404" s="368"/>
      <c r="F404" s="368"/>
      <c r="G404" s="368"/>
      <c r="H404" s="368"/>
      <c r="I404" s="368"/>
      <c r="J404" s="368"/>
      <c r="K404" s="368"/>
      <c r="L404" s="368"/>
      <c r="M404" s="368"/>
      <c r="N404" s="368"/>
      <c r="O404" s="368"/>
      <c r="P404" s="368"/>
      <c r="Q404" s="368"/>
      <c r="R404" s="368"/>
      <c r="S404" s="368"/>
      <c r="T404" s="368"/>
    </row>
    <row r="405" spans="1:20" x14ac:dyDescent="0.2">
      <c r="A405" s="368"/>
      <c r="B405" s="368"/>
      <c r="C405" s="368"/>
      <c r="D405" s="368"/>
      <c r="E405" s="368"/>
      <c r="F405" s="368"/>
      <c r="G405" s="368"/>
      <c r="H405" s="368"/>
      <c r="I405" s="368"/>
      <c r="J405" s="368"/>
      <c r="K405" s="368"/>
      <c r="L405" s="368"/>
      <c r="M405" s="368"/>
      <c r="N405" s="368"/>
      <c r="O405" s="368"/>
      <c r="P405" s="368"/>
      <c r="Q405" s="368"/>
      <c r="R405" s="368"/>
      <c r="S405" s="368"/>
      <c r="T405" s="368"/>
    </row>
    <row r="406" spans="1:20" x14ac:dyDescent="0.2">
      <c r="A406" s="368"/>
      <c r="B406" s="368"/>
      <c r="C406" s="368"/>
      <c r="D406" s="368"/>
      <c r="E406" s="368"/>
      <c r="F406" s="368"/>
      <c r="G406" s="368"/>
      <c r="H406" s="368"/>
      <c r="I406" s="368"/>
      <c r="J406" s="368"/>
      <c r="K406" s="368"/>
      <c r="L406" s="368"/>
      <c r="M406" s="368"/>
      <c r="N406" s="368"/>
      <c r="O406" s="368"/>
      <c r="P406" s="368"/>
      <c r="Q406" s="368"/>
      <c r="R406" s="368"/>
      <c r="S406" s="368"/>
      <c r="T406" s="368"/>
    </row>
    <row r="407" spans="1:20" x14ac:dyDescent="0.2">
      <c r="A407" s="368"/>
      <c r="B407" s="368"/>
      <c r="C407" s="368"/>
      <c r="D407" s="368"/>
      <c r="E407" s="368"/>
      <c r="F407" s="368"/>
      <c r="G407" s="368"/>
      <c r="H407" s="368"/>
      <c r="I407" s="368"/>
      <c r="J407" s="368"/>
      <c r="K407" s="368"/>
      <c r="L407" s="368"/>
      <c r="M407" s="368"/>
      <c r="N407" s="368"/>
      <c r="O407" s="368"/>
      <c r="P407" s="368"/>
      <c r="Q407" s="368"/>
      <c r="R407" s="368"/>
      <c r="S407" s="368"/>
      <c r="T407" s="368"/>
    </row>
    <row r="408" spans="1:20" x14ac:dyDescent="0.2">
      <c r="A408" s="368"/>
      <c r="B408" s="368"/>
      <c r="C408" s="368"/>
      <c r="D408" s="368"/>
      <c r="E408" s="368"/>
      <c r="F408" s="368"/>
      <c r="G408" s="368"/>
      <c r="H408" s="368"/>
      <c r="I408" s="368"/>
      <c r="J408" s="368"/>
      <c r="K408" s="368"/>
      <c r="L408" s="368"/>
      <c r="M408" s="368"/>
      <c r="N408" s="368"/>
      <c r="O408" s="368"/>
      <c r="P408" s="368"/>
      <c r="Q408" s="368"/>
      <c r="R408" s="368"/>
      <c r="S408" s="368"/>
      <c r="T408" s="368"/>
    </row>
    <row r="409" spans="1:20" x14ac:dyDescent="0.2">
      <c r="A409" s="368"/>
      <c r="B409" s="368"/>
      <c r="C409" s="368"/>
      <c r="D409" s="368"/>
      <c r="E409" s="368"/>
      <c r="F409" s="368"/>
      <c r="G409" s="368"/>
      <c r="H409" s="368"/>
      <c r="I409" s="368"/>
      <c r="J409" s="368"/>
      <c r="K409" s="368"/>
      <c r="L409" s="368"/>
      <c r="M409" s="368"/>
      <c r="N409" s="368"/>
      <c r="O409" s="368"/>
      <c r="P409" s="368"/>
      <c r="Q409" s="368"/>
      <c r="R409" s="368"/>
      <c r="S409" s="368"/>
      <c r="T409" s="368"/>
    </row>
    <row r="410" spans="1:20" x14ac:dyDescent="0.2">
      <c r="A410" s="368"/>
      <c r="B410" s="368"/>
      <c r="C410" s="368"/>
      <c r="D410" s="368"/>
      <c r="E410" s="368"/>
      <c r="F410" s="368"/>
      <c r="G410" s="368"/>
      <c r="H410" s="368"/>
      <c r="I410" s="368"/>
      <c r="J410" s="368"/>
      <c r="K410" s="368"/>
      <c r="L410" s="368"/>
      <c r="M410" s="368"/>
      <c r="N410" s="368"/>
      <c r="O410" s="368"/>
      <c r="P410" s="368"/>
      <c r="Q410" s="368"/>
      <c r="R410" s="368"/>
      <c r="S410" s="368"/>
      <c r="T410" s="368"/>
    </row>
    <row r="411" spans="1:20" x14ac:dyDescent="0.2">
      <c r="A411" s="368"/>
      <c r="B411" s="368"/>
      <c r="C411" s="368"/>
      <c r="D411" s="368"/>
      <c r="E411" s="368"/>
      <c r="F411" s="368"/>
      <c r="G411" s="368"/>
      <c r="H411" s="368"/>
      <c r="I411" s="368"/>
      <c r="J411" s="368"/>
      <c r="K411" s="368"/>
      <c r="L411" s="368"/>
      <c r="M411" s="368"/>
      <c r="N411" s="368"/>
      <c r="O411" s="368"/>
      <c r="P411" s="368"/>
      <c r="Q411" s="368"/>
      <c r="R411" s="368"/>
      <c r="S411" s="368"/>
      <c r="T411" s="368"/>
    </row>
    <row r="412" spans="1:20" x14ac:dyDescent="0.2">
      <c r="A412" s="368"/>
      <c r="B412" s="368"/>
      <c r="C412" s="368"/>
      <c r="D412" s="368"/>
      <c r="E412" s="368"/>
      <c r="F412" s="368"/>
      <c r="G412" s="368"/>
      <c r="H412" s="368"/>
      <c r="I412" s="368"/>
      <c r="J412" s="368"/>
      <c r="K412" s="368"/>
      <c r="L412" s="368"/>
      <c r="M412" s="368"/>
      <c r="N412" s="368"/>
      <c r="O412" s="368"/>
      <c r="P412" s="368"/>
      <c r="Q412" s="368"/>
      <c r="R412" s="368"/>
      <c r="S412" s="368"/>
      <c r="T412" s="368"/>
    </row>
    <row r="413" spans="1:20" x14ac:dyDescent="0.2">
      <c r="A413" s="368"/>
      <c r="B413" s="368"/>
      <c r="C413" s="368"/>
      <c r="D413" s="368"/>
      <c r="E413" s="368"/>
      <c r="F413" s="368"/>
      <c r="G413" s="368"/>
      <c r="H413" s="368"/>
      <c r="I413" s="368"/>
      <c r="J413" s="368"/>
      <c r="K413" s="368"/>
      <c r="L413" s="368"/>
      <c r="M413" s="368"/>
      <c r="N413" s="368"/>
      <c r="O413" s="368"/>
      <c r="P413" s="368"/>
      <c r="Q413" s="368"/>
      <c r="R413" s="368"/>
      <c r="S413" s="368"/>
      <c r="T413" s="368"/>
    </row>
    <row r="414" spans="1:20" x14ac:dyDescent="0.2">
      <c r="A414" s="368"/>
      <c r="B414" s="368"/>
      <c r="C414" s="368"/>
      <c r="D414" s="368"/>
      <c r="E414" s="368"/>
      <c r="F414" s="368"/>
      <c r="G414" s="368"/>
      <c r="H414" s="368"/>
      <c r="I414" s="368"/>
      <c r="J414" s="368"/>
      <c r="K414" s="368"/>
      <c r="L414" s="368"/>
      <c r="M414" s="368"/>
      <c r="N414" s="368"/>
      <c r="O414" s="368"/>
      <c r="P414" s="368"/>
      <c r="Q414" s="368"/>
      <c r="R414" s="368"/>
      <c r="S414" s="368"/>
      <c r="T414" s="368"/>
    </row>
    <row r="415" spans="1:20" x14ac:dyDescent="0.2">
      <c r="A415" s="368"/>
      <c r="B415" s="368"/>
      <c r="C415" s="368"/>
      <c r="D415" s="368"/>
      <c r="E415" s="368"/>
      <c r="F415" s="368"/>
      <c r="G415" s="368"/>
      <c r="H415" s="368"/>
      <c r="I415" s="368"/>
      <c r="J415" s="368"/>
      <c r="K415" s="368"/>
      <c r="L415" s="368"/>
      <c r="M415" s="368"/>
      <c r="N415" s="368"/>
      <c r="O415" s="368"/>
      <c r="P415" s="368"/>
      <c r="Q415" s="368"/>
      <c r="R415" s="368"/>
      <c r="S415" s="368"/>
      <c r="T415" s="368"/>
    </row>
    <row r="416" spans="1:20" x14ac:dyDescent="0.2">
      <c r="A416" s="368"/>
      <c r="B416" s="368"/>
      <c r="C416" s="368"/>
      <c r="D416" s="368"/>
      <c r="E416" s="368"/>
      <c r="F416" s="368"/>
      <c r="G416" s="368"/>
      <c r="H416" s="368"/>
      <c r="I416" s="368"/>
      <c r="J416" s="368"/>
      <c r="K416" s="368"/>
      <c r="L416" s="368"/>
      <c r="M416" s="368"/>
      <c r="N416" s="368"/>
      <c r="O416" s="368"/>
      <c r="P416" s="368"/>
      <c r="Q416" s="368"/>
      <c r="R416" s="368"/>
      <c r="S416" s="368"/>
      <c r="T416" s="368"/>
    </row>
    <row r="417" spans="1:20" x14ac:dyDescent="0.2">
      <c r="A417" s="368"/>
      <c r="B417" s="368"/>
      <c r="C417" s="368"/>
      <c r="D417" s="368"/>
      <c r="E417" s="368"/>
      <c r="F417" s="368"/>
      <c r="G417" s="368"/>
      <c r="H417" s="368"/>
      <c r="I417" s="368"/>
      <c r="J417" s="368"/>
      <c r="K417" s="368"/>
      <c r="L417" s="368"/>
      <c r="M417" s="368"/>
      <c r="N417" s="368"/>
      <c r="O417" s="368"/>
      <c r="P417" s="368"/>
      <c r="Q417" s="368"/>
      <c r="R417" s="368"/>
      <c r="S417" s="368"/>
      <c r="T417" s="368"/>
    </row>
    <row r="418" spans="1:20" x14ac:dyDescent="0.2">
      <c r="A418" s="368"/>
      <c r="B418" s="368"/>
      <c r="C418" s="368"/>
      <c r="D418" s="368"/>
      <c r="E418" s="368"/>
      <c r="F418" s="368"/>
      <c r="G418" s="368"/>
      <c r="H418" s="368"/>
      <c r="I418" s="368"/>
      <c r="J418" s="368"/>
      <c r="K418" s="368"/>
      <c r="L418" s="368"/>
      <c r="M418" s="368"/>
      <c r="N418" s="368"/>
      <c r="O418" s="368"/>
      <c r="P418" s="368"/>
      <c r="Q418" s="368"/>
      <c r="R418" s="368"/>
      <c r="S418" s="368"/>
      <c r="T418" s="368"/>
    </row>
    <row r="419" spans="1:20" x14ac:dyDescent="0.2">
      <c r="A419" s="368"/>
      <c r="B419" s="368"/>
      <c r="C419" s="368"/>
      <c r="D419" s="368"/>
      <c r="E419" s="368"/>
      <c r="F419" s="368"/>
      <c r="G419" s="368"/>
      <c r="H419" s="368"/>
      <c r="I419" s="368"/>
      <c r="J419" s="368"/>
      <c r="K419" s="368"/>
      <c r="L419" s="368"/>
      <c r="M419" s="368"/>
      <c r="N419" s="368"/>
      <c r="O419" s="368"/>
      <c r="P419" s="368"/>
      <c r="Q419" s="368"/>
      <c r="R419" s="368"/>
      <c r="S419" s="368"/>
      <c r="T419" s="368"/>
    </row>
    <row r="420" spans="1:20" x14ac:dyDescent="0.2">
      <c r="A420" s="368"/>
      <c r="B420" s="368"/>
      <c r="C420" s="368"/>
      <c r="D420" s="368"/>
      <c r="E420" s="368"/>
      <c r="F420" s="368"/>
      <c r="G420" s="368"/>
      <c r="H420" s="368"/>
      <c r="I420" s="368"/>
      <c r="J420" s="368"/>
      <c r="K420" s="368"/>
      <c r="L420" s="368"/>
      <c r="M420" s="368"/>
      <c r="N420" s="368"/>
      <c r="O420" s="368"/>
      <c r="P420" s="368"/>
      <c r="Q420" s="368"/>
      <c r="R420" s="368"/>
      <c r="S420" s="368"/>
      <c r="T420" s="368"/>
    </row>
    <row r="421" spans="1:20" x14ac:dyDescent="0.2">
      <c r="A421" s="368"/>
      <c r="B421" s="368"/>
      <c r="C421" s="368"/>
      <c r="D421" s="368"/>
      <c r="E421" s="368"/>
      <c r="F421" s="368"/>
      <c r="G421" s="368"/>
      <c r="H421" s="368"/>
      <c r="I421" s="368"/>
      <c r="J421" s="368"/>
      <c r="K421" s="368"/>
      <c r="L421" s="368"/>
      <c r="M421" s="368"/>
      <c r="N421" s="368"/>
      <c r="O421" s="368"/>
      <c r="P421" s="368"/>
      <c r="Q421" s="368"/>
      <c r="R421" s="368"/>
      <c r="S421" s="368"/>
      <c r="T421" s="368"/>
    </row>
    <row r="422" spans="1:20" x14ac:dyDescent="0.2">
      <c r="A422" s="368"/>
      <c r="B422" s="368"/>
      <c r="C422" s="368"/>
      <c r="D422" s="368"/>
      <c r="E422" s="368"/>
      <c r="F422" s="368"/>
      <c r="G422" s="368"/>
      <c r="H422" s="368"/>
      <c r="I422" s="368"/>
      <c r="J422" s="368"/>
      <c r="K422" s="368"/>
      <c r="L422" s="368"/>
      <c r="M422" s="368"/>
      <c r="N422" s="368"/>
      <c r="O422" s="368"/>
      <c r="P422" s="368"/>
      <c r="Q422" s="368"/>
      <c r="R422" s="368"/>
      <c r="S422" s="368"/>
      <c r="T422" s="368"/>
    </row>
    <row r="423" spans="1:20" x14ac:dyDescent="0.2">
      <c r="A423" s="368"/>
      <c r="B423" s="368"/>
      <c r="C423" s="368"/>
      <c r="D423" s="368"/>
      <c r="E423" s="368"/>
      <c r="F423" s="368"/>
      <c r="G423" s="368"/>
      <c r="H423" s="368"/>
      <c r="I423" s="368"/>
      <c r="J423" s="368"/>
      <c r="K423" s="368"/>
      <c r="L423" s="368"/>
      <c r="M423" s="368"/>
      <c r="N423" s="368"/>
      <c r="O423" s="368"/>
      <c r="P423" s="368"/>
      <c r="Q423" s="368"/>
      <c r="R423" s="368"/>
      <c r="S423" s="368"/>
      <c r="T423" s="368"/>
    </row>
    <row r="424" spans="1:20" x14ac:dyDescent="0.2">
      <c r="A424" s="368"/>
      <c r="B424" s="368"/>
      <c r="C424" s="368"/>
      <c r="D424" s="368"/>
      <c r="E424" s="368"/>
      <c r="F424" s="368"/>
      <c r="G424" s="368"/>
      <c r="H424" s="368"/>
      <c r="I424" s="368"/>
      <c r="J424" s="368"/>
      <c r="K424" s="368"/>
      <c r="L424" s="368"/>
      <c r="M424" s="368"/>
      <c r="N424" s="368"/>
      <c r="O424" s="368"/>
      <c r="P424" s="368"/>
      <c r="Q424" s="368"/>
      <c r="R424" s="368"/>
      <c r="S424" s="368"/>
      <c r="T424" s="368"/>
    </row>
    <row r="425" spans="1:20" x14ac:dyDescent="0.2">
      <c r="A425" s="368"/>
      <c r="B425" s="368"/>
      <c r="C425" s="368"/>
      <c r="D425" s="368"/>
      <c r="E425" s="368"/>
      <c r="F425" s="368"/>
      <c r="G425" s="368"/>
      <c r="H425" s="368"/>
      <c r="I425" s="368"/>
      <c r="J425" s="368"/>
      <c r="K425" s="368"/>
      <c r="L425" s="368"/>
      <c r="M425" s="368"/>
      <c r="N425" s="368"/>
      <c r="O425" s="368"/>
      <c r="P425" s="368"/>
      <c r="Q425" s="368"/>
      <c r="R425" s="368"/>
      <c r="S425" s="368"/>
      <c r="T425" s="368"/>
    </row>
    <row r="426" spans="1:20" x14ac:dyDescent="0.2">
      <c r="A426" s="368"/>
      <c r="B426" s="368"/>
      <c r="C426" s="368"/>
      <c r="D426" s="368"/>
      <c r="E426" s="368"/>
      <c r="F426" s="368"/>
      <c r="G426" s="368"/>
      <c r="H426" s="368"/>
      <c r="I426" s="368"/>
      <c r="J426" s="368"/>
      <c r="K426" s="368"/>
      <c r="L426" s="368"/>
      <c r="M426" s="368"/>
      <c r="N426" s="368"/>
      <c r="O426" s="368"/>
      <c r="P426" s="368"/>
      <c r="Q426" s="368"/>
      <c r="R426" s="368"/>
      <c r="S426" s="368"/>
      <c r="T426" s="368"/>
    </row>
    <row r="427" spans="1:20" x14ac:dyDescent="0.2">
      <c r="A427" s="368"/>
      <c r="B427" s="368"/>
      <c r="C427" s="368"/>
      <c r="D427" s="368"/>
      <c r="E427" s="368"/>
      <c r="F427" s="368"/>
      <c r="G427" s="368"/>
      <c r="H427" s="368"/>
      <c r="I427" s="368"/>
      <c r="J427" s="368"/>
      <c r="K427" s="368"/>
      <c r="L427" s="368"/>
      <c r="M427" s="368"/>
      <c r="N427" s="368"/>
      <c r="O427" s="368"/>
      <c r="P427" s="368"/>
      <c r="Q427" s="368"/>
      <c r="R427" s="368"/>
      <c r="S427" s="368"/>
      <c r="T427" s="368"/>
    </row>
    <row r="428" spans="1:20" x14ac:dyDescent="0.2">
      <c r="A428" s="368"/>
      <c r="B428" s="368"/>
      <c r="C428" s="368"/>
      <c r="D428" s="368"/>
      <c r="E428" s="368"/>
      <c r="F428" s="368"/>
      <c r="G428" s="368"/>
      <c r="H428" s="368"/>
      <c r="I428" s="368"/>
      <c r="J428" s="368"/>
      <c r="K428" s="368"/>
      <c r="L428" s="368"/>
      <c r="M428" s="368"/>
      <c r="N428" s="368"/>
      <c r="O428" s="368"/>
      <c r="P428" s="368"/>
      <c r="Q428" s="368"/>
      <c r="R428" s="368"/>
      <c r="S428" s="368"/>
      <c r="T428" s="368"/>
    </row>
    <row r="429" spans="1:20" x14ac:dyDescent="0.2">
      <c r="A429" s="368"/>
      <c r="B429" s="368"/>
      <c r="C429" s="368"/>
      <c r="D429" s="368"/>
      <c r="E429" s="368"/>
      <c r="F429" s="368"/>
      <c r="G429" s="368"/>
      <c r="H429" s="368"/>
      <c r="I429" s="368"/>
      <c r="J429" s="368"/>
      <c r="K429" s="368"/>
      <c r="L429" s="368"/>
      <c r="M429" s="368"/>
      <c r="N429" s="368"/>
      <c r="O429" s="368"/>
      <c r="P429" s="368"/>
      <c r="Q429" s="368"/>
      <c r="R429" s="368"/>
      <c r="S429" s="368"/>
      <c r="T429" s="368"/>
    </row>
    <row r="430" spans="1:20" x14ac:dyDescent="0.2">
      <c r="A430" s="368"/>
      <c r="B430" s="368"/>
      <c r="C430" s="368"/>
      <c r="D430" s="368"/>
      <c r="E430" s="368"/>
      <c r="F430" s="368"/>
      <c r="G430" s="368"/>
      <c r="H430" s="368"/>
      <c r="I430" s="368"/>
      <c r="J430" s="368"/>
      <c r="K430" s="368"/>
      <c r="L430" s="368"/>
      <c r="M430" s="368"/>
      <c r="N430" s="368"/>
      <c r="O430" s="368"/>
      <c r="P430" s="368"/>
      <c r="Q430" s="368"/>
      <c r="R430" s="368"/>
      <c r="S430" s="368"/>
      <c r="T430" s="368"/>
    </row>
    <row r="431" spans="1:20" x14ac:dyDescent="0.2">
      <c r="A431" s="368"/>
      <c r="B431" s="368"/>
      <c r="C431" s="368"/>
      <c r="D431" s="368"/>
      <c r="E431" s="368"/>
      <c r="F431" s="368"/>
      <c r="G431" s="368"/>
      <c r="H431" s="368"/>
      <c r="I431" s="368"/>
      <c r="J431" s="368"/>
      <c r="K431" s="368"/>
      <c r="L431" s="368"/>
      <c r="M431" s="368"/>
      <c r="N431" s="368"/>
      <c r="O431" s="368"/>
      <c r="P431" s="368"/>
      <c r="Q431" s="368"/>
      <c r="R431" s="368"/>
      <c r="S431" s="368"/>
      <c r="T431" s="368"/>
    </row>
    <row r="432" spans="1:20" x14ac:dyDescent="0.2">
      <c r="A432" s="368"/>
      <c r="B432" s="368"/>
      <c r="C432" s="368"/>
      <c r="D432" s="368"/>
      <c r="E432" s="368"/>
      <c r="F432" s="368"/>
      <c r="G432" s="368"/>
      <c r="H432" s="368"/>
      <c r="I432" s="368"/>
      <c r="J432" s="368"/>
      <c r="K432" s="368"/>
      <c r="L432" s="368"/>
      <c r="M432" s="368"/>
      <c r="N432" s="368"/>
      <c r="O432" s="368"/>
      <c r="P432" s="368"/>
      <c r="Q432" s="368"/>
      <c r="R432" s="368"/>
      <c r="S432" s="368"/>
      <c r="T432" s="368"/>
    </row>
    <row r="433" spans="1:20" x14ac:dyDescent="0.2">
      <c r="A433" s="368"/>
      <c r="B433" s="368"/>
      <c r="C433" s="368"/>
      <c r="D433" s="368"/>
      <c r="E433" s="368"/>
      <c r="F433" s="368"/>
      <c r="G433" s="368"/>
      <c r="H433" s="368"/>
      <c r="I433" s="368"/>
      <c r="J433" s="368"/>
      <c r="K433" s="368"/>
      <c r="L433" s="368"/>
      <c r="M433" s="368"/>
      <c r="N433" s="368"/>
      <c r="O433" s="368"/>
      <c r="P433" s="368"/>
      <c r="Q433" s="368"/>
      <c r="R433" s="368"/>
      <c r="S433" s="368"/>
      <c r="T433" s="368"/>
    </row>
    <row r="434" spans="1:20" x14ac:dyDescent="0.2">
      <c r="A434" s="368"/>
      <c r="B434" s="368"/>
      <c r="C434" s="368"/>
      <c r="D434" s="368"/>
      <c r="E434" s="368"/>
      <c r="F434" s="368"/>
      <c r="G434" s="368"/>
      <c r="H434" s="368"/>
      <c r="I434" s="368"/>
      <c r="J434" s="368"/>
      <c r="K434" s="368"/>
      <c r="L434" s="368"/>
      <c r="M434" s="368"/>
      <c r="N434" s="368"/>
      <c r="O434" s="368"/>
      <c r="P434" s="368"/>
      <c r="Q434" s="368"/>
      <c r="R434" s="368"/>
      <c r="S434" s="368"/>
      <c r="T434" s="368"/>
    </row>
    <row r="435" spans="1:20" x14ac:dyDescent="0.2">
      <c r="A435" s="368"/>
      <c r="B435" s="368"/>
      <c r="C435" s="368"/>
      <c r="D435" s="368"/>
      <c r="E435" s="368"/>
      <c r="F435" s="368"/>
      <c r="G435" s="368"/>
      <c r="H435" s="368"/>
      <c r="I435" s="368"/>
      <c r="J435" s="368"/>
      <c r="K435" s="368"/>
      <c r="L435" s="368"/>
      <c r="M435" s="368"/>
      <c r="N435" s="368"/>
      <c r="O435" s="368"/>
      <c r="P435" s="368"/>
      <c r="Q435" s="368"/>
      <c r="R435" s="368"/>
      <c r="S435" s="368"/>
      <c r="T435" s="368"/>
    </row>
    <row r="436" spans="1:20" x14ac:dyDescent="0.2">
      <c r="A436" s="368"/>
      <c r="B436" s="368"/>
      <c r="C436" s="368"/>
      <c r="D436" s="368"/>
      <c r="E436" s="368"/>
      <c r="F436" s="368"/>
      <c r="G436" s="368"/>
      <c r="H436" s="368"/>
      <c r="I436" s="368"/>
      <c r="J436" s="368"/>
      <c r="K436" s="368"/>
      <c r="L436" s="368"/>
      <c r="M436" s="368"/>
      <c r="N436" s="368"/>
      <c r="O436" s="368"/>
      <c r="P436" s="368"/>
      <c r="Q436" s="368"/>
      <c r="R436" s="368"/>
      <c r="S436" s="368"/>
      <c r="T436" s="368"/>
    </row>
    <row r="437" spans="1:20" x14ac:dyDescent="0.2">
      <c r="A437" s="368"/>
      <c r="B437" s="368"/>
      <c r="C437" s="368"/>
      <c r="D437" s="368"/>
      <c r="E437" s="368"/>
      <c r="F437" s="368"/>
      <c r="G437" s="368"/>
      <c r="H437" s="368"/>
      <c r="I437" s="368"/>
      <c r="J437" s="368"/>
      <c r="K437" s="368"/>
      <c r="L437" s="368"/>
      <c r="M437" s="368"/>
      <c r="N437" s="368"/>
      <c r="O437" s="368"/>
      <c r="P437" s="368"/>
      <c r="Q437" s="368"/>
      <c r="R437" s="368"/>
      <c r="S437" s="368"/>
      <c r="T437" s="368"/>
    </row>
    <row r="438" spans="1:20" x14ac:dyDescent="0.2">
      <c r="A438" s="368"/>
      <c r="B438" s="368"/>
      <c r="C438" s="368"/>
      <c r="D438" s="368"/>
      <c r="E438" s="368"/>
      <c r="F438" s="368"/>
      <c r="G438" s="368"/>
      <c r="H438" s="368"/>
      <c r="I438" s="368"/>
      <c r="J438" s="368"/>
      <c r="K438" s="368"/>
      <c r="L438" s="368"/>
      <c r="M438" s="368"/>
      <c r="N438" s="368"/>
      <c r="O438" s="368"/>
      <c r="P438" s="368"/>
      <c r="Q438" s="368"/>
      <c r="R438" s="368"/>
      <c r="S438" s="368"/>
      <c r="T438" s="368"/>
    </row>
    <row r="439" spans="1:20" x14ac:dyDescent="0.2">
      <c r="A439" s="368"/>
      <c r="B439" s="368"/>
      <c r="C439" s="368"/>
      <c r="D439" s="368"/>
      <c r="E439" s="368"/>
      <c r="F439" s="368"/>
      <c r="G439" s="368"/>
      <c r="H439" s="368"/>
      <c r="I439" s="368"/>
      <c r="J439" s="368"/>
      <c r="K439" s="368"/>
      <c r="L439" s="368"/>
      <c r="M439" s="368"/>
      <c r="N439" s="368"/>
      <c r="O439" s="368"/>
      <c r="P439" s="368"/>
      <c r="Q439" s="368"/>
      <c r="R439" s="368"/>
      <c r="S439" s="368"/>
      <c r="T439" s="368"/>
    </row>
    <row r="440" spans="1:20" x14ac:dyDescent="0.2">
      <c r="A440" s="368"/>
      <c r="B440" s="368"/>
      <c r="C440" s="368"/>
      <c r="D440" s="368"/>
      <c r="E440" s="368"/>
      <c r="F440" s="368"/>
      <c r="G440" s="368"/>
      <c r="H440" s="368"/>
      <c r="I440" s="368"/>
      <c r="J440" s="368"/>
      <c r="K440" s="368"/>
      <c r="L440" s="368"/>
      <c r="M440" s="368"/>
      <c r="N440" s="368"/>
      <c r="O440" s="368"/>
      <c r="P440" s="368"/>
      <c r="Q440" s="368"/>
      <c r="R440" s="368"/>
      <c r="S440" s="368"/>
      <c r="T440" s="368"/>
    </row>
    <row r="441" spans="1:20" x14ac:dyDescent="0.2">
      <c r="A441" s="368"/>
      <c r="B441" s="368"/>
      <c r="C441" s="368"/>
      <c r="D441" s="368"/>
      <c r="E441" s="368"/>
      <c r="F441" s="368"/>
      <c r="G441" s="368"/>
      <c r="H441" s="368"/>
      <c r="I441" s="368"/>
      <c r="J441" s="368"/>
      <c r="K441" s="368"/>
      <c r="L441" s="368"/>
      <c r="M441" s="368"/>
      <c r="N441" s="368"/>
      <c r="O441" s="368"/>
      <c r="P441" s="368"/>
      <c r="Q441" s="368"/>
      <c r="R441" s="368"/>
      <c r="S441" s="368"/>
      <c r="T441" s="368"/>
    </row>
    <row r="442" spans="1:20" x14ac:dyDescent="0.2">
      <c r="A442" s="368"/>
      <c r="B442" s="368"/>
      <c r="C442" s="368"/>
      <c r="D442" s="368"/>
      <c r="E442" s="368"/>
      <c r="F442" s="368"/>
      <c r="G442" s="368"/>
      <c r="H442" s="368"/>
      <c r="I442" s="368"/>
      <c r="J442" s="368"/>
      <c r="K442" s="368"/>
      <c r="L442" s="368"/>
      <c r="M442" s="368"/>
      <c r="N442" s="368"/>
      <c r="O442" s="368"/>
      <c r="P442" s="368"/>
      <c r="Q442" s="368"/>
      <c r="R442" s="368"/>
      <c r="S442" s="368"/>
      <c r="T442" s="368"/>
    </row>
    <row r="443" spans="1:20" x14ac:dyDescent="0.2">
      <c r="A443" s="368"/>
      <c r="B443" s="368"/>
      <c r="C443" s="368"/>
      <c r="D443" s="368"/>
      <c r="E443" s="368"/>
      <c r="F443" s="368"/>
      <c r="G443" s="368"/>
      <c r="H443" s="368"/>
      <c r="I443" s="368"/>
      <c r="J443" s="368"/>
      <c r="K443" s="368"/>
      <c r="L443" s="368"/>
      <c r="M443" s="368"/>
      <c r="N443" s="368"/>
      <c r="O443" s="368"/>
      <c r="P443" s="368"/>
      <c r="Q443" s="368"/>
      <c r="R443" s="368"/>
      <c r="S443" s="368"/>
      <c r="T443" s="368"/>
    </row>
    <row r="444" spans="1:20" x14ac:dyDescent="0.2">
      <c r="A444" s="368"/>
      <c r="B444" s="368"/>
      <c r="C444" s="368"/>
      <c r="D444" s="368"/>
      <c r="E444" s="368"/>
      <c r="F444" s="368"/>
      <c r="G444" s="368"/>
      <c r="H444" s="368"/>
      <c r="I444" s="368"/>
      <c r="J444" s="368"/>
      <c r="K444" s="368"/>
      <c r="L444" s="368"/>
      <c r="M444" s="368"/>
      <c r="N444" s="368"/>
      <c r="O444" s="368"/>
      <c r="P444" s="368"/>
      <c r="Q444" s="368"/>
      <c r="R444" s="368"/>
      <c r="S444" s="368"/>
      <c r="T444" s="368"/>
    </row>
    <row r="445" spans="1:20" x14ac:dyDescent="0.2">
      <c r="A445" s="368"/>
      <c r="B445" s="368"/>
      <c r="C445" s="368"/>
      <c r="D445" s="368"/>
      <c r="E445" s="368"/>
      <c r="F445" s="368"/>
      <c r="G445" s="368"/>
      <c r="H445" s="368"/>
      <c r="I445" s="368"/>
      <c r="J445" s="368"/>
      <c r="K445" s="368"/>
      <c r="L445" s="368"/>
      <c r="M445" s="368"/>
      <c r="N445" s="368"/>
      <c r="O445" s="368"/>
      <c r="P445" s="368"/>
      <c r="Q445" s="368"/>
      <c r="R445" s="368"/>
      <c r="S445" s="368"/>
      <c r="T445" s="368"/>
    </row>
    <row r="446" spans="1:20" x14ac:dyDescent="0.2">
      <c r="A446" s="368"/>
      <c r="B446" s="368"/>
      <c r="C446" s="368"/>
      <c r="D446" s="368"/>
      <c r="E446" s="368"/>
      <c r="F446" s="368"/>
      <c r="G446" s="368"/>
      <c r="H446" s="368"/>
      <c r="I446" s="368"/>
      <c r="J446" s="368"/>
      <c r="K446" s="368"/>
      <c r="L446" s="368"/>
      <c r="M446" s="368"/>
      <c r="N446" s="368"/>
      <c r="O446" s="368"/>
      <c r="P446" s="368"/>
      <c r="Q446" s="368"/>
      <c r="R446" s="368"/>
      <c r="S446" s="368"/>
      <c r="T446" s="368"/>
    </row>
    <row r="447" spans="1:20" x14ac:dyDescent="0.2">
      <c r="A447" s="368"/>
      <c r="B447" s="368"/>
      <c r="C447" s="368"/>
      <c r="D447" s="368"/>
      <c r="E447" s="368"/>
      <c r="F447" s="368"/>
      <c r="G447" s="368"/>
      <c r="H447" s="368"/>
      <c r="I447" s="368"/>
      <c r="J447" s="368"/>
      <c r="K447" s="368"/>
      <c r="L447" s="368"/>
      <c r="M447" s="368"/>
      <c r="N447" s="368"/>
      <c r="O447" s="368"/>
      <c r="P447" s="368"/>
      <c r="Q447" s="368"/>
      <c r="R447" s="368"/>
      <c r="S447" s="368"/>
      <c r="T447" s="368"/>
    </row>
    <row r="448" spans="1:20" x14ac:dyDescent="0.2">
      <c r="A448" s="368"/>
      <c r="B448" s="368"/>
      <c r="C448" s="368"/>
      <c r="D448" s="368"/>
      <c r="E448" s="368"/>
      <c r="F448" s="368"/>
      <c r="G448" s="368"/>
      <c r="H448" s="368"/>
      <c r="I448" s="368"/>
      <c r="J448" s="368"/>
      <c r="K448" s="368"/>
      <c r="L448" s="368"/>
      <c r="M448" s="368"/>
      <c r="N448" s="368"/>
      <c r="O448" s="368"/>
      <c r="P448" s="368"/>
      <c r="Q448" s="368"/>
      <c r="R448" s="368"/>
      <c r="S448" s="368"/>
      <c r="T448" s="368"/>
    </row>
    <row r="449" spans="1:20" x14ac:dyDescent="0.2">
      <c r="A449" s="368"/>
      <c r="B449" s="368"/>
      <c r="C449" s="368"/>
      <c r="D449" s="368"/>
      <c r="E449" s="368"/>
      <c r="F449" s="368"/>
      <c r="G449" s="368"/>
      <c r="H449" s="368"/>
      <c r="I449" s="368"/>
      <c r="J449" s="368"/>
      <c r="K449" s="368"/>
      <c r="L449" s="368"/>
      <c r="M449" s="368"/>
      <c r="N449" s="368"/>
      <c r="O449" s="368"/>
      <c r="P449" s="368"/>
      <c r="Q449" s="368"/>
      <c r="R449" s="368"/>
      <c r="S449" s="368"/>
      <c r="T449" s="368"/>
    </row>
    <row r="450" spans="1:20" x14ac:dyDescent="0.2">
      <c r="A450" s="368"/>
      <c r="B450" s="368"/>
      <c r="C450" s="368"/>
      <c r="D450" s="368"/>
      <c r="E450" s="368"/>
      <c r="F450" s="368"/>
      <c r="G450" s="368"/>
      <c r="H450" s="368"/>
      <c r="I450" s="368"/>
      <c r="J450" s="368"/>
      <c r="K450" s="368"/>
      <c r="L450" s="368"/>
      <c r="M450" s="368"/>
      <c r="N450" s="368"/>
      <c r="O450" s="368"/>
      <c r="P450" s="368"/>
      <c r="Q450" s="368"/>
      <c r="R450" s="368"/>
      <c r="S450" s="368"/>
      <c r="T450" s="368"/>
    </row>
    <row r="451" spans="1:20" x14ac:dyDescent="0.2">
      <c r="A451" s="368"/>
      <c r="B451" s="368"/>
      <c r="C451" s="368"/>
      <c r="D451" s="368"/>
      <c r="E451" s="368"/>
      <c r="F451" s="368"/>
      <c r="G451" s="368"/>
      <c r="H451" s="368"/>
      <c r="I451" s="368"/>
      <c r="J451" s="368"/>
      <c r="K451" s="368"/>
      <c r="L451" s="368"/>
      <c r="M451" s="368"/>
      <c r="N451" s="368"/>
      <c r="O451" s="368"/>
      <c r="P451" s="368"/>
      <c r="Q451" s="368"/>
      <c r="R451" s="368"/>
      <c r="S451" s="368"/>
      <c r="T451" s="368"/>
    </row>
    <row r="452" spans="1:20" x14ac:dyDescent="0.2">
      <c r="A452" s="368"/>
      <c r="B452" s="368"/>
      <c r="C452" s="368"/>
      <c r="D452" s="368"/>
      <c r="E452" s="368"/>
      <c r="F452" s="368"/>
      <c r="G452" s="368"/>
      <c r="H452" s="368"/>
      <c r="I452" s="368"/>
      <c r="J452" s="368"/>
      <c r="K452" s="368"/>
      <c r="L452" s="368"/>
      <c r="M452" s="368"/>
      <c r="N452" s="368"/>
      <c r="O452" s="368"/>
      <c r="P452" s="368"/>
      <c r="Q452" s="368"/>
      <c r="R452" s="368"/>
      <c r="S452" s="368"/>
      <c r="T452" s="368"/>
    </row>
    <row r="453" spans="1:20" x14ac:dyDescent="0.2">
      <c r="A453" s="368"/>
      <c r="B453" s="368"/>
      <c r="C453" s="368"/>
      <c r="D453" s="368"/>
      <c r="E453" s="368"/>
      <c r="F453" s="368"/>
      <c r="G453" s="368"/>
      <c r="H453" s="368"/>
      <c r="I453" s="368"/>
      <c r="J453" s="368"/>
      <c r="K453" s="368"/>
      <c r="L453" s="368"/>
      <c r="M453" s="368"/>
      <c r="N453" s="368"/>
      <c r="O453" s="368"/>
      <c r="P453" s="368"/>
      <c r="Q453" s="368"/>
      <c r="R453" s="368"/>
      <c r="S453" s="368"/>
      <c r="T453" s="368"/>
    </row>
    <row r="454" spans="1:20" x14ac:dyDescent="0.2">
      <c r="A454" s="368"/>
      <c r="B454" s="368"/>
      <c r="C454" s="368"/>
      <c r="D454" s="368"/>
      <c r="E454" s="368"/>
      <c r="F454" s="368"/>
      <c r="G454" s="368"/>
      <c r="H454" s="368"/>
      <c r="I454" s="368"/>
      <c r="J454" s="368"/>
      <c r="K454" s="368"/>
      <c r="L454" s="368"/>
      <c r="M454" s="368"/>
      <c r="N454" s="368"/>
      <c r="O454" s="368"/>
      <c r="P454" s="368"/>
      <c r="Q454" s="368"/>
      <c r="R454" s="368"/>
      <c r="S454" s="368"/>
      <c r="T454" s="368"/>
    </row>
    <row r="455" spans="1:20" x14ac:dyDescent="0.2">
      <c r="A455" s="368"/>
      <c r="B455" s="368"/>
      <c r="C455" s="368"/>
      <c r="D455" s="368"/>
      <c r="E455" s="368"/>
      <c r="F455" s="368"/>
      <c r="G455" s="368"/>
      <c r="H455" s="368"/>
      <c r="I455" s="368"/>
      <c r="J455" s="368"/>
      <c r="K455" s="368"/>
      <c r="L455" s="368"/>
      <c r="M455" s="368"/>
      <c r="N455" s="368"/>
      <c r="O455" s="368"/>
      <c r="P455" s="368"/>
      <c r="Q455" s="368"/>
      <c r="R455" s="368"/>
      <c r="S455" s="368"/>
      <c r="T455" s="368"/>
    </row>
    <row r="456" spans="1:20" x14ac:dyDescent="0.2">
      <c r="A456" s="368"/>
      <c r="B456" s="368"/>
      <c r="C456" s="368"/>
      <c r="D456" s="368"/>
      <c r="E456" s="368"/>
      <c r="F456" s="368"/>
      <c r="G456" s="368"/>
      <c r="H456" s="368"/>
      <c r="I456" s="368"/>
      <c r="J456" s="368"/>
      <c r="K456" s="368"/>
      <c r="L456" s="368"/>
      <c r="M456" s="368"/>
      <c r="N456" s="368"/>
      <c r="O456" s="368"/>
      <c r="P456" s="368"/>
      <c r="Q456" s="368"/>
      <c r="R456" s="368"/>
      <c r="S456" s="368"/>
      <c r="T456" s="368"/>
    </row>
    <row r="457" spans="1:20" x14ac:dyDescent="0.2">
      <c r="A457" s="368"/>
      <c r="B457" s="368"/>
      <c r="C457" s="368"/>
      <c r="D457" s="368"/>
      <c r="E457" s="368"/>
      <c r="F457" s="368"/>
      <c r="G457" s="368"/>
      <c r="H457" s="368"/>
      <c r="I457" s="368"/>
      <c r="J457" s="368"/>
      <c r="K457" s="368"/>
      <c r="L457" s="368"/>
      <c r="M457" s="368"/>
      <c r="N457" s="368"/>
      <c r="O457" s="368"/>
      <c r="P457" s="368"/>
      <c r="Q457" s="368"/>
      <c r="R457" s="368"/>
      <c r="S457" s="368"/>
      <c r="T457" s="368"/>
    </row>
    <row r="458" spans="1:20" x14ac:dyDescent="0.2">
      <c r="A458" s="368"/>
      <c r="B458" s="368"/>
      <c r="C458" s="368"/>
      <c r="D458" s="368"/>
      <c r="E458" s="368"/>
      <c r="F458" s="368"/>
      <c r="G458" s="368"/>
      <c r="H458" s="368"/>
      <c r="I458" s="368"/>
      <c r="J458" s="368"/>
      <c r="K458" s="368"/>
      <c r="L458" s="368"/>
      <c r="M458" s="368"/>
      <c r="N458" s="368"/>
      <c r="O458" s="368"/>
      <c r="P458" s="368"/>
      <c r="Q458" s="368"/>
      <c r="R458" s="368"/>
      <c r="S458" s="368"/>
      <c r="T458" s="368"/>
    </row>
    <row r="459" spans="1:20" x14ac:dyDescent="0.2">
      <c r="A459" s="368"/>
      <c r="B459" s="368"/>
      <c r="C459" s="368"/>
      <c r="D459" s="368"/>
      <c r="E459" s="368"/>
      <c r="F459" s="368"/>
      <c r="G459" s="368"/>
      <c r="H459" s="368"/>
      <c r="I459" s="368"/>
      <c r="J459" s="368"/>
      <c r="K459" s="368"/>
      <c r="L459" s="368"/>
      <c r="M459" s="368"/>
      <c r="N459" s="368"/>
      <c r="O459" s="368"/>
      <c r="P459" s="368"/>
      <c r="Q459" s="368"/>
      <c r="R459" s="368"/>
      <c r="S459" s="368"/>
      <c r="T459" s="368"/>
    </row>
    <row r="460" spans="1:20" x14ac:dyDescent="0.2">
      <c r="A460" s="368"/>
      <c r="B460" s="368"/>
      <c r="C460" s="368"/>
      <c r="D460" s="368"/>
      <c r="E460" s="368"/>
      <c r="F460" s="368"/>
      <c r="G460" s="368"/>
      <c r="H460" s="368"/>
      <c r="I460" s="368"/>
      <c r="J460" s="368"/>
      <c r="K460" s="368"/>
      <c r="L460" s="368"/>
      <c r="M460" s="368"/>
      <c r="N460" s="368"/>
      <c r="O460" s="368"/>
      <c r="P460" s="368"/>
      <c r="Q460" s="368"/>
      <c r="R460" s="368"/>
      <c r="S460" s="368"/>
      <c r="T460" s="368"/>
    </row>
    <row r="461" spans="1:20" x14ac:dyDescent="0.2">
      <c r="A461" s="368"/>
      <c r="B461" s="368"/>
      <c r="C461" s="368"/>
      <c r="D461" s="368"/>
      <c r="E461" s="368"/>
      <c r="F461" s="368"/>
      <c r="G461" s="368"/>
      <c r="H461" s="368"/>
      <c r="I461" s="368"/>
      <c r="J461" s="368"/>
      <c r="K461" s="368"/>
      <c r="L461" s="368"/>
      <c r="M461" s="368"/>
      <c r="N461" s="368"/>
      <c r="O461" s="368"/>
      <c r="P461" s="368"/>
      <c r="Q461" s="368"/>
      <c r="R461" s="368"/>
      <c r="S461" s="368"/>
      <c r="T461" s="368"/>
    </row>
    <row r="462" spans="1:20" x14ac:dyDescent="0.2">
      <c r="A462" s="368"/>
      <c r="B462" s="368"/>
      <c r="C462" s="368"/>
      <c r="D462" s="368"/>
      <c r="E462" s="368"/>
      <c r="F462" s="368"/>
      <c r="G462" s="368"/>
      <c r="H462" s="368"/>
      <c r="I462" s="368"/>
      <c r="J462" s="368"/>
      <c r="K462" s="368"/>
      <c r="L462" s="368"/>
      <c r="M462" s="368"/>
      <c r="N462" s="368"/>
      <c r="O462" s="368"/>
      <c r="P462" s="368"/>
      <c r="Q462" s="368"/>
      <c r="R462" s="368"/>
      <c r="S462" s="368"/>
      <c r="T462" s="368"/>
    </row>
    <row r="463" spans="1:20" x14ac:dyDescent="0.2">
      <c r="A463" s="368"/>
      <c r="B463" s="368"/>
      <c r="C463" s="368"/>
      <c r="D463" s="368"/>
      <c r="E463" s="368"/>
      <c r="F463" s="368"/>
      <c r="G463" s="368"/>
      <c r="H463" s="368"/>
      <c r="I463" s="368"/>
      <c r="J463" s="368"/>
      <c r="K463" s="368"/>
      <c r="L463" s="368"/>
      <c r="M463" s="368"/>
      <c r="N463" s="368"/>
      <c r="O463" s="368"/>
      <c r="P463" s="368"/>
      <c r="Q463" s="368"/>
      <c r="R463" s="368"/>
      <c r="S463" s="368"/>
      <c r="T463" s="368"/>
    </row>
    <row r="464" spans="1:20" x14ac:dyDescent="0.2">
      <c r="A464" s="368"/>
      <c r="B464" s="368"/>
      <c r="C464" s="368"/>
      <c r="D464" s="368"/>
      <c r="E464" s="368"/>
      <c r="F464" s="368"/>
      <c r="G464" s="368"/>
      <c r="H464" s="368"/>
      <c r="I464" s="368"/>
      <c r="J464" s="368"/>
      <c r="K464" s="368"/>
      <c r="L464" s="368"/>
      <c r="M464" s="368"/>
      <c r="N464" s="368"/>
      <c r="O464" s="368"/>
      <c r="P464" s="368"/>
      <c r="Q464" s="368"/>
      <c r="R464" s="368"/>
      <c r="S464" s="368"/>
      <c r="T464" s="368"/>
    </row>
    <row r="465" spans="1:20" x14ac:dyDescent="0.2">
      <c r="A465" s="368"/>
      <c r="B465" s="368"/>
      <c r="C465" s="368"/>
      <c r="D465" s="368"/>
      <c r="E465" s="368"/>
      <c r="F465" s="368"/>
      <c r="G465" s="368"/>
      <c r="H465" s="368"/>
      <c r="I465" s="368"/>
      <c r="J465" s="368"/>
      <c r="K465" s="368"/>
      <c r="L465" s="368"/>
      <c r="M465" s="368"/>
      <c r="N465" s="368"/>
      <c r="O465" s="368"/>
      <c r="P465" s="368"/>
      <c r="Q465" s="368"/>
      <c r="R465" s="368"/>
      <c r="S465" s="368"/>
      <c r="T465" s="368"/>
    </row>
    <row r="466" spans="1:20" x14ac:dyDescent="0.2">
      <c r="A466" s="368"/>
      <c r="B466" s="368"/>
      <c r="C466" s="368"/>
      <c r="D466" s="368"/>
      <c r="E466" s="368"/>
      <c r="F466" s="368"/>
      <c r="G466" s="368"/>
      <c r="H466" s="368"/>
      <c r="I466" s="368"/>
      <c r="J466" s="368"/>
      <c r="K466" s="368"/>
      <c r="L466" s="368"/>
      <c r="M466" s="368"/>
      <c r="N466" s="368"/>
      <c r="O466" s="368"/>
      <c r="P466" s="368"/>
      <c r="Q466" s="368"/>
      <c r="R466" s="368"/>
      <c r="S466" s="368"/>
      <c r="T466" s="368"/>
    </row>
    <row r="467" spans="1:20" x14ac:dyDescent="0.2">
      <c r="A467" s="368"/>
      <c r="B467" s="368"/>
      <c r="C467" s="368"/>
      <c r="D467" s="368"/>
      <c r="E467" s="368"/>
      <c r="F467" s="368"/>
      <c r="G467" s="368"/>
      <c r="H467" s="368"/>
      <c r="I467" s="368"/>
      <c r="J467" s="368"/>
      <c r="K467" s="368"/>
      <c r="L467" s="368"/>
      <c r="M467" s="368"/>
      <c r="N467" s="368"/>
      <c r="O467" s="368"/>
      <c r="P467" s="368"/>
      <c r="Q467" s="368"/>
      <c r="R467" s="368"/>
      <c r="S467" s="368"/>
      <c r="T467" s="368"/>
    </row>
    <row r="468" spans="1:20" x14ac:dyDescent="0.2">
      <c r="A468" s="368"/>
      <c r="B468" s="368"/>
      <c r="C468" s="368"/>
      <c r="D468" s="368"/>
      <c r="E468" s="368"/>
      <c r="F468" s="368"/>
      <c r="G468" s="368"/>
      <c r="H468" s="368"/>
      <c r="I468" s="368"/>
      <c r="J468" s="368"/>
      <c r="K468" s="368"/>
      <c r="L468" s="368"/>
      <c r="M468" s="368"/>
      <c r="N468" s="368"/>
      <c r="O468" s="368"/>
      <c r="P468" s="368"/>
      <c r="Q468" s="368"/>
      <c r="R468" s="368"/>
      <c r="S468" s="368"/>
      <c r="T468" s="368"/>
    </row>
    <row r="469" spans="1:20" x14ac:dyDescent="0.2">
      <c r="A469" s="368"/>
      <c r="B469" s="368"/>
      <c r="C469" s="368"/>
      <c r="D469" s="368"/>
      <c r="E469" s="368"/>
      <c r="F469" s="368"/>
      <c r="G469" s="368"/>
      <c r="H469" s="368"/>
      <c r="I469" s="368"/>
      <c r="J469" s="368"/>
      <c r="K469" s="368"/>
      <c r="L469" s="368"/>
      <c r="M469" s="368"/>
      <c r="N469" s="368"/>
      <c r="O469" s="368"/>
      <c r="P469" s="368"/>
      <c r="Q469" s="368"/>
      <c r="R469" s="368"/>
      <c r="S469" s="368"/>
      <c r="T469" s="368"/>
    </row>
    <row r="470" spans="1:20" x14ac:dyDescent="0.2">
      <c r="A470" s="368"/>
      <c r="B470" s="368"/>
      <c r="C470" s="368"/>
      <c r="D470" s="368"/>
      <c r="E470" s="368"/>
      <c r="F470" s="368"/>
      <c r="G470" s="368"/>
      <c r="H470" s="368"/>
      <c r="I470" s="368"/>
      <c r="J470" s="368"/>
      <c r="K470" s="368"/>
      <c r="L470" s="368"/>
      <c r="M470" s="368"/>
      <c r="N470" s="368"/>
      <c r="O470" s="368"/>
      <c r="P470" s="368"/>
      <c r="Q470" s="368"/>
      <c r="R470" s="368"/>
      <c r="S470" s="368"/>
      <c r="T470" s="368"/>
    </row>
    <row r="471" spans="1:20" x14ac:dyDescent="0.2">
      <c r="A471" s="368"/>
      <c r="B471" s="368"/>
      <c r="C471" s="368"/>
      <c r="D471" s="368"/>
      <c r="E471" s="368"/>
      <c r="F471" s="368"/>
      <c r="G471" s="368"/>
      <c r="H471" s="368"/>
      <c r="I471" s="368"/>
      <c r="J471" s="368"/>
      <c r="K471" s="368"/>
      <c r="L471" s="368"/>
      <c r="M471" s="368"/>
      <c r="N471" s="368"/>
      <c r="O471" s="368"/>
      <c r="P471" s="368"/>
      <c r="Q471" s="368"/>
      <c r="R471" s="368"/>
      <c r="S471" s="368"/>
      <c r="T471" s="368"/>
    </row>
    <row r="472" spans="1:20" x14ac:dyDescent="0.2">
      <c r="A472" s="368"/>
      <c r="B472" s="368"/>
      <c r="C472" s="368"/>
      <c r="D472" s="368"/>
      <c r="E472" s="368"/>
      <c r="F472" s="368"/>
      <c r="G472" s="368"/>
      <c r="H472" s="368"/>
      <c r="I472" s="368"/>
      <c r="J472" s="368"/>
      <c r="K472" s="368"/>
      <c r="L472" s="368"/>
      <c r="M472" s="368"/>
      <c r="N472" s="368"/>
      <c r="O472" s="368"/>
      <c r="P472" s="368"/>
      <c r="Q472" s="368"/>
      <c r="R472" s="368"/>
      <c r="S472" s="368"/>
      <c r="T472" s="368"/>
    </row>
    <row r="473" spans="1:20" x14ac:dyDescent="0.2">
      <c r="A473" s="368"/>
      <c r="B473" s="368"/>
      <c r="C473" s="368"/>
      <c r="D473" s="368"/>
      <c r="E473" s="368"/>
      <c r="F473" s="368"/>
      <c r="G473" s="368"/>
      <c r="H473" s="368"/>
      <c r="I473" s="368"/>
      <c r="J473" s="368"/>
      <c r="K473" s="368"/>
      <c r="L473" s="368"/>
      <c r="M473" s="368"/>
      <c r="N473" s="368"/>
      <c r="O473" s="368"/>
      <c r="P473" s="368"/>
      <c r="Q473" s="368"/>
      <c r="R473" s="368"/>
      <c r="S473" s="368"/>
      <c r="T473" s="368"/>
    </row>
    <row r="474" spans="1:20" x14ac:dyDescent="0.2">
      <c r="A474" s="368"/>
      <c r="B474" s="368"/>
      <c r="C474" s="368"/>
      <c r="D474" s="368"/>
      <c r="E474" s="368"/>
      <c r="F474" s="368"/>
      <c r="G474" s="368"/>
      <c r="H474" s="368"/>
      <c r="I474" s="368"/>
      <c r="J474" s="368"/>
      <c r="K474" s="368"/>
      <c r="L474" s="368"/>
      <c r="M474" s="368"/>
      <c r="N474" s="368"/>
      <c r="O474" s="368"/>
      <c r="P474" s="368"/>
      <c r="Q474" s="368"/>
      <c r="R474" s="368"/>
      <c r="S474" s="368"/>
      <c r="T474" s="368"/>
    </row>
    <row r="475" spans="1:20" x14ac:dyDescent="0.2">
      <c r="A475" s="368"/>
      <c r="B475" s="368"/>
      <c r="C475" s="368"/>
      <c r="D475" s="368"/>
      <c r="E475" s="368"/>
      <c r="F475" s="368"/>
      <c r="G475" s="368"/>
      <c r="H475" s="368"/>
      <c r="I475" s="368"/>
      <c r="J475" s="368"/>
      <c r="K475" s="368"/>
      <c r="L475" s="368"/>
      <c r="M475" s="368"/>
      <c r="N475" s="368"/>
      <c r="O475" s="368"/>
      <c r="P475" s="368"/>
      <c r="Q475" s="368"/>
      <c r="R475" s="368"/>
      <c r="S475" s="368"/>
      <c r="T475" s="368"/>
    </row>
    <row r="476" spans="1:20" x14ac:dyDescent="0.2">
      <c r="A476" s="368"/>
      <c r="B476" s="368"/>
      <c r="C476" s="368"/>
      <c r="D476" s="368"/>
      <c r="E476" s="368"/>
      <c r="F476" s="368"/>
      <c r="G476" s="368"/>
      <c r="H476" s="368"/>
      <c r="I476" s="368"/>
      <c r="J476" s="368"/>
      <c r="K476" s="368"/>
      <c r="L476" s="368"/>
      <c r="M476" s="368"/>
      <c r="N476" s="368"/>
      <c r="O476" s="368"/>
      <c r="P476" s="368"/>
      <c r="Q476" s="368"/>
      <c r="R476" s="368"/>
      <c r="S476" s="368"/>
      <c r="T476" s="368"/>
    </row>
    <row r="477" spans="1:20" x14ac:dyDescent="0.2">
      <c r="A477" s="368"/>
      <c r="B477" s="368"/>
      <c r="C477" s="368"/>
      <c r="D477" s="368"/>
      <c r="E477" s="368"/>
      <c r="F477" s="368"/>
      <c r="G477" s="368"/>
      <c r="H477" s="368"/>
      <c r="I477" s="368"/>
      <c r="J477" s="368"/>
      <c r="K477" s="368"/>
      <c r="L477" s="368"/>
      <c r="M477" s="368"/>
      <c r="N477" s="368"/>
      <c r="O477" s="368"/>
      <c r="P477" s="368"/>
      <c r="Q477" s="368"/>
      <c r="R477" s="368"/>
      <c r="S477" s="368"/>
      <c r="T477" s="368"/>
    </row>
    <row r="478" spans="1:20" x14ac:dyDescent="0.2">
      <c r="A478" s="368"/>
      <c r="B478" s="368"/>
      <c r="C478" s="368"/>
      <c r="D478" s="368"/>
      <c r="E478" s="368"/>
      <c r="F478" s="368"/>
      <c r="G478" s="368"/>
      <c r="H478" s="368"/>
      <c r="I478" s="368"/>
      <c r="J478" s="368"/>
      <c r="K478" s="368"/>
      <c r="L478" s="368"/>
      <c r="M478" s="368"/>
      <c r="N478" s="368"/>
      <c r="O478" s="368"/>
      <c r="P478" s="368"/>
      <c r="Q478" s="368"/>
      <c r="R478" s="368"/>
      <c r="S478" s="368"/>
      <c r="T478" s="368"/>
    </row>
    <row r="479" spans="1:20" x14ac:dyDescent="0.2">
      <c r="A479" s="368"/>
      <c r="B479" s="368"/>
      <c r="C479" s="368"/>
      <c r="D479" s="368"/>
      <c r="E479" s="368"/>
      <c r="F479" s="368"/>
      <c r="G479" s="368"/>
      <c r="H479" s="368"/>
      <c r="I479" s="368"/>
      <c r="J479" s="368"/>
      <c r="K479" s="368"/>
      <c r="L479" s="368"/>
      <c r="M479" s="368"/>
      <c r="N479" s="368"/>
      <c r="O479" s="368"/>
      <c r="P479" s="368"/>
      <c r="Q479" s="368"/>
      <c r="R479" s="368"/>
      <c r="S479" s="368"/>
      <c r="T479" s="368"/>
    </row>
    <row r="480" spans="1:20" x14ac:dyDescent="0.2">
      <c r="A480" s="368"/>
      <c r="B480" s="368"/>
      <c r="C480" s="368"/>
      <c r="D480" s="368"/>
      <c r="E480" s="368"/>
      <c r="F480" s="368"/>
      <c r="G480" s="368"/>
      <c r="H480" s="368"/>
      <c r="I480" s="368"/>
      <c r="J480" s="368"/>
      <c r="K480" s="368"/>
      <c r="L480" s="368"/>
      <c r="M480" s="368"/>
      <c r="N480" s="368"/>
      <c r="O480" s="368"/>
      <c r="P480" s="368"/>
      <c r="Q480" s="368"/>
      <c r="R480" s="368"/>
      <c r="S480" s="368"/>
      <c r="T480" s="368"/>
    </row>
    <row r="481" spans="1:20" x14ac:dyDescent="0.2">
      <c r="A481" s="368"/>
      <c r="B481" s="368"/>
      <c r="C481" s="368"/>
      <c r="D481" s="368"/>
      <c r="E481" s="368"/>
      <c r="F481" s="368"/>
      <c r="G481" s="368"/>
      <c r="H481" s="368"/>
      <c r="I481" s="368"/>
      <c r="J481" s="368"/>
      <c r="K481" s="368"/>
      <c r="L481" s="368"/>
      <c r="M481" s="368"/>
      <c r="N481" s="368"/>
      <c r="O481" s="368"/>
      <c r="P481" s="368"/>
      <c r="Q481" s="368"/>
      <c r="R481" s="368"/>
      <c r="S481" s="368"/>
      <c r="T481" s="368"/>
    </row>
    <row r="482" spans="1:20" x14ac:dyDescent="0.2">
      <c r="A482" s="368"/>
      <c r="B482" s="368"/>
      <c r="C482" s="368"/>
      <c r="D482" s="368"/>
      <c r="E482" s="368"/>
      <c r="F482" s="368"/>
      <c r="G482" s="368"/>
      <c r="H482" s="368"/>
      <c r="I482" s="368"/>
      <c r="J482" s="368"/>
      <c r="K482" s="368"/>
      <c r="L482" s="368"/>
      <c r="M482" s="368"/>
      <c r="N482" s="368"/>
      <c r="O482" s="368"/>
      <c r="P482" s="368"/>
      <c r="Q482" s="368"/>
      <c r="R482" s="368"/>
      <c r="S482" s="368"/>
      <c r="T482" s="368"/>
    </row>
    <row r="483" spans="1:20" x14ac:dyDescent="0.2">
      <c r="A483" s="368"/>
      <c r="B483" s="368"/>
      <c r="C483" s="368"/>
      <c r="D483" s="368"/>
      <c r="E483" s="368"/>
      <c r="F483" s="368"/>
      <c r="G483" s="368"/>
      <c r="H483" s="368"/>
      <c r="I483" s="368"/>
      <c r="J483" s="368"/>
      <c r="K483" s="368"/>
      <c r="L483" s="368"/>
      <c r="M483" s="368"/>
      <c r="N483" s="368"/>
      <c r="O483" s="368"/>
      <c r="P483" s="368"/>
      <c r="Q483" s="368"/>
      <c r="R483" s="368"/>
      <c r="S483" s="368"/>
      <c r="T483" s="368"/>
    </row>
    <row r="484" spans="1:20" x14ac:dyDescent="0.2">
      <c r="A484" s="368"/>
      <c r="B484" s="368"/>
      <c r="C484" s="368"/>
      <c r="D484" s="368"/>
      <c r="E484" s="368"/>
      <c r="F484" s="368"/>
      <c r="G484" s="368"/>
      <c r="H484" s="368"/>
      <c r="I484" s="368"/>
      <c r="J484" s="368"/>
      <c r="K484" s="368"/>
      <c r="L484" s="368"/>
      <c r="M484" s="368"/>
      <c r="N484" s="368"/>
      <c r="O484" s="368"/>
      <c r="P484" s="368"/>
      <c r="Q484" s="368"/>
      <c r="R484" s="368"/>
      <c r="S484" s="368"/>
      <c r="T484" s="368"/>
    </row>
    <row r="485" spans="1:20" x14ac:dyDescent="0.2">
      <c r="A485" s="368"/>
      <c r="B485" s="368"/>
      <c r="C485" s="368"/>
      <c r="D485" s="368"/>
      <c r="E485" s="368"/>
      <c r="F485" s="368"/>
      <c r="G485" s="368"/>
      <c r="H485" s="368"/>
      <c r="I485" s="368"/>
      <c r="J485" s="368"/>
      <c r="K485" s="368"/>
      <c r="L485" s="368"/>
      <c r="M485" s="368"/>
      <c r="N485" s="368"/>
      <c r="O485" s="368"/>
      <c r="P485" s="368"/>
      <c r="Q485" s="368"/>
      <c r="R485" s="368"/>
      <c r="S485" s="368"/>
      <c r="T485" s="368"/>
    </row>
    <row r="486" spans="1:20" x14ac:dyDescent="0.2">
      <c r="A486" s="368"/>
      <c r="B486" s="368"/>
      <c r="C486" s="368"/>
      <c r="D486" s="368"/>
      <c r="E486" s="368"/>
      <c r="F486" s="368"/>
      <c r="G486" s="368"/>
      <c r="H486" s="368"/>
      <c r="I486" s="368"/>
      <c r="J486" s="368"/>
      <c r="K486" s="368"/>
      <c r="L486" s="368"/>
      <c r="M486" s="368"/>
      <c r="N486" s="368"/>
      <c r="O486" s="368"/>
      <c r="P486" s="368"/>
      <c r="Q486" s="368"/>
      <c r="R486" s="368"/>
      <c r="S486" s="368"/>
      <c r="T486" s="368"/>
    </row>
    <row r="487" spans="1:20" x14ac:dyDescent="0.2">
      <c r="A487" s="368"/>
      <c r="B487" s="368"/>
      <c r="C487" s="368"/>
      <c r="D487" s="368"/>
      <c r="E487" s="368"/>
      <c r="F487" s="368"/>
      <c r="G487" s="368"/>
      <c r="H487" s="368"/>
      <c r="I487" s="368"/>
      <c r="J487" s="368"/>
      <c r="K487" s="368"/>
      <c r="L487" s="368"/>
      <c r="M487" s="368"/>
      <c r="N487" s="368"/>
      <c r="O487" s="368"/>
      <c r="P487" s="368"/>
      <c r="Q487" s="368"/>
      <c r="R487" s="368"/>
      <c r="S487" s="368"/>
      <c r="T487" s="368"/>
    </row>
    <row r="488" spans="1:20" x14ac:dyDescent="0.2">
      <c r="A488" s="368"/>
      <c r="B488" s="368"/>
      <c r="C488" s="368"/>
      <c r="D488" s="368"/>
      <c r="E488" s="368"/>
      <c r="F488" s="368"/>
      <c r="G488" s="368"/>
      <c r="H488" s="368"/>
      <c r="I488" s="368"/>
      <c r="J488" s="368"/>
      <c r="K488" s="368"/>
      <c r="L488" s="368"/>
      <c r="M488" s="368"/>
      <c r="N488" s="368"/>
      <c r="O488" s="368"/>
      <c r="P488" s="368"/>
      <c r="Q488" s="368"/>
      <c r="R488" s="368"/>
      <c r="S488" s="368"/>
      <c r="T488" s="368"/>
    </row>
    <row r="489" spans="1:20" x14ac:dyDescent="0.2">
      <c r="A489" s="368"/>
      <c r="B489" s="368"/>
      <c r="C489" s="368"/>
      <c r="D489" s="368"/>
      <c r="E489" s="368"/>
      <c r="F489" s="368"/>
      <c r="G489" s="368"/>
      <c r="H489" s="368"/>
      <c r="I489" s="368"/>
      <c r="J489" s="368"/>
      <c r="K489" s="368"/>
      <c r="L489" s="368"/>
      <c r="M489" s="368"/>
      <c r="N489" s="368"/>
      <c r="O489" s="368"/>
      <c r="P489" s="368"/>
      <c r="Q489" s="368"/>
      <c r="R489" s="368"/>
      <c r="S489" s="368"/>
      <c r="T489" s="368"/>
    </row>
    <row r="490" spans="1:20" x14ac:dyDescent="0.2">
      <c r="A490" s="368"/>
      <c r="B490" s="368"/>
      <c r="C490" s="368"/>
      <c r="D490" s="368"/>
      <c r="E490" s="368"/>
      <c r="F490" s="368"/>
      <c r="G490" s="368"/>
      <c r="H490" s="368"/>
      <c r="I490" s="368"/>
      <c r="J490" s="368"/>
      <c r="K490" s="368"/>
      <c r="L490" s="368"/>
      <c r="M490" s="368"/>
      <c r="N490" s="368"/>
      <c r="O490" s="368"/>
      <c r="P490" s="368"/>
      <c r="Q490" s="368"/>
      <c r="R490" s="368"/>
      <c r="S490" s="368"/>
      <c r="T490" s="368"/>
    </row>
    <row r="491" spans="1:20" x14ac:dyDescent="0.2">
      <c r="A491" s="368"/>
      <c r="B491" s="368"/>
      <c r="C491" s="368"/>
      <c r="D491" s="368"/>
      <c r="E491" s="368"/>
      <c r="F491" s="368"/>
      <c r="G491" s="368"/>
      <c r="H491" s="368"/>
      <c r="I491" s="368"/>
      <c r="J491" s="368"/>
      <c r="K491" s="368"/>
      <c r="L491" s="368"/>
      <c r="M491" s="368"/>
      <c r="N491" s="368"/>
      <c r="O491" s="368"/>
      <c r="P491" s="368"/>
      <c r="Q491" s="368"/>
      <c r="R491" s="368"/>
      <c r="S491" s="368"/>
      <c r="T491" s="368"/>
    </row>
    <row r="492" spans="1:20" x14ac:dyDescent="0.2">
      <c r="A492" s="368"/>
      <c r="B492" s="368"/>
      <c r="C492" s="368"/>
      <c r="D492" s="368"/>
      <c r="E492" s="368"/>
      <c r="F492" s="368"/>
      <c r="G492" s="368"/>
      <c r="H492" s="368"/>
      <c r="I492" s="368"/>
      <c r="J492" s="368"/>
      <c r="K492" s="368"/>
      <c r="L492" s="368"/>
      <c r="M492" s="368"/>
      <c r="N492" s="368"/>
      <c r="O492" s="368"/>
      <c r="P492" s="368"/>
      <c r="Q492" s="368"/>
      <c r="R492" s="368"/>
      <c r="S492" s="368"/>
      <c r="T492" s="368"/>
    </row>
    <row r="493" spans="1:20" x14ac:dyDescent="0.2">
      <c r="A493" s="368"/>
      <c r="B493" s="368"/>
      <c r="C493" s="368"/>
      <c r="D493" s="368"/>
      <c r="E493" s="368"/>
      <c r="F493" s="368"/>
      <c r="G493" s="368"/>
      <c r="H493" s="368"/>
      <c r="I493" s="368"/>
      <c r="J493" s="368"/>
      <c r="K493" s="368"/>
      <c r="L493" s="368"/>
      <c r="M493" s="368"/>
      <c r="N493" s="368"/>
      <c r="O493" s="368"/>
      <c r="P493" s="368"/>
      <c r="Q493" s="368"/>
      <c r="R493" s="368"/>
      <c r="S493" s="368"/>
      <c r="T493" s="368"/>
    </row>
    <row r="494" spans="1:20" x14ac:dyDescent="0.2">
      <c r="A494" s="368"/>
      <c r="B494" s="368"/>
      <c r="C494" s="368"/>
      <c r="D494" s="368"/>
      <c r="E494" s="368"/>
      <c r="F494" s="368"/>
      <c r="G494" s="368"/>
      <c r="H494" s="368"/>
      <c r="I494" s="368"/>
      <c r="J494" s="368"/>
      <c r="K494" s="368"/>
      <c r="L494" s="368"/>
      <c r="M494" s="368"/>
      <c r="N494" s="368"/>
      <c r="O494" s="368"/>
      <c r="P494" s="368"/>
      <c r="Q494" s="368"/>
      <c r="R494" s="368"/>
      <c r="S494" s="368"/>
      <c r="T494" s="368"/>
    </row>
    <row r="495" spans="1:20" x14ac:dyDescent="0.2">
      <c r="A495" s="368"/>
      <c r="B495" s="368"/>
      <c r="C495" s="368"/>
      <c r="D495" s="368"/>
      <c r="E495" s="368"/>
      <c r="F495" s="368"/>
      <c r="G495" s="368"/>
      <c r="H495" s="368"/>
      <c r="I495" s="368"/>
      <c r="J495" s="368"/>
      <c r="K495" s="368"/>
      <c r="L495" s="368"/>
      <c r="M495" s="368"/>
      <c r="N495" s="368"/>
      <c r="O495" s="368"/>
      <c r="P495" s="368"/>
      <c r="Q495" s="368"/>
      <c r="R495" s="368"/>
      <c r="S495" s="368"/>
      <c r="T495" s="368"/>
    </row>
    <row r="496" spans="1:20" x14ac:dyDescent="0.2">
      <c r="A496" s="368"/>
      <c r="B496" s="368"/>
      <c r="C496" s="368"/>
      <c r="D496" s="368"/>
      <c r="E496" s="368"/>
      <c r="F496" s="368"/>
      <c r="G496" s="368"/>
      <c r="H496" s="368"/>
      <c r="I496" s="368"/>
      <c r="J496" s="368"/>
      <c r="K496" s="368"/>
      <c r="L496" s="368"/>
      <c r="M496" s="368"/>
      <c r="N496" s="368"/>
      <c r="O496" s="368"/>
      <c r="P496" s="368"/>
      <c r="Q496" s="368"/>
      <c r="R496" s="368"/>
      <c r="S496" s="368"/>
      <c r="T496" s="368"/>
    </row>
    <row r="497" spans="1:20" x14ac:dyDescent="0.2">
      <c r="A497" s="368"/>
      <c r="B497" s="368"/>
      <c r="C497" s="368"/>
      <c r="D497" s="368"/>
      <c r="E497" s="368"/>
      <c r="F497" s="368"/>
      <c r="G497" s="368"/>
      <c r="H497" s="368"/>
      <c r="I497" s="368"/>
      <c r="J497" s="368"/>
      <c r="K497" s="368"/>
      <c r="L497" s="368"/>
      <c r="M497" s="368"/>
      <c r="N497" s="368"/>
      <c r="O497" s="368"/>
      <c r="P497" s="368"/>
      <c r="Q497" s="368"/>
      <c r="R497" s="368"/>
      <c r="S497" s="368"/>
      <c r="T497" s="368"/>
    </row>
    <row r="498" spans="1:20" x14ac:dyDescent="0.2">
      <c r="A498" s="368"/>
      <c r="B498" s="368"/>
      <c r="C498" s="368"/>
      <c r="D498" s="368"/>
      <c r="E498" s="368"/>
      <c r="F498" s="368"/>
      <c r="G498" s="368"/>
      <c r="H498" s="368"/>
      <c r="I498" s="368"/>
      <c r="J498" s="368"/>
      <c r="K498" s="368"/>
      <c r="L498" s="368"/>
      <c r="M498" s="368"/>
      <c r="N498" s="368"/>
      <c r="O498" s="368"/>
      <c r="P498" s="368"/>
      <c r="Q498" s="368"/>
      <c r="R498" s="368"/>
      <c r="S498" s="368"/>
      <c r="T498" s="368"/>
    </row>
    <row r="499" spans="1:20" x14ac:dyDescent="0.2">
      <c r="A499" s="368"/>
      <c r="B499" s="368"/>
      <c r="C499" s="368"/>
      <c r="D499" s="368"/>
      <c r="E499" s="368"/>
      <c r="F499" s="368"/>
      <c r="G499" s="368"/>
      <c r="H499" s="368"/>
      <c r="I499" s="368"/>
      <c r="J499" s="368"/>
      <c r="K499" s="368"/>
      <c r="L499" s="368"/>
      <c r="M499" s="368"/>
      <c r="N499" s="368"/>
      <c r="O499" s="368"/>
      <c r="P499" s="368"/>
      <c r="Q499" s="368"/>
      <c r="R499" s="368"/>
      <c r="S499" s="368"/>
      <c r="T499" s="368"/>
    </row>
    <row r="500" spans="1:20" x14ac:dyDescent="0.2">
      <c r="A500" s="368"/>
      <c r="B500" s="368"/>
      <c r="C500" s="368"/>
      <c r="D500" s="368"/>
      <c r="E500" s="368"/>
      <c r="F500" s="368"/>
      <c r="G500" s="368"/>
      <c r="H500" s="368"/>
      <c r="I500" s="368"/>
      <c r="J500" s="368"/>
      <c r="K500" s="368"/>
      <c r="L500" s="368"/>
      <c r="M500" s="368"/>
      <c r="N500" s="368"/>
      <c r="O500" s="368"/>
      <c r="P500" s="368"/>
      <c r="Q500" s="368"/>
      <c r="R500" s="368"/>
      <c r="S500" s="368"/>
      <c r="T500" s="368"/>
    </row>
    <row r="501" spans="1:20" x14ac:dyDescent="0.2">
      <c r="A501" s="368"/>
      <c r="B501" s="368"/>
      <c r="C501" s="368"/>
      <c r="D501" s="368"/>
      <c r="E501" s="368"/>
      <c r="F501" s="368"/>
      <c r="G501" s="368"/>
      <c r="H501" s="368"/>
      <c r="I501" s="368"/>
      <c r="J501" s="368"/>
      <c r="K501" s="368"/>
      <c r="L501" s="368"/>
      <c r="M501" s="368"/>
      <c r="N501" s="368"/>
      <c r="O501" s="368"/>
      <c r="P501" s="368"/>
      <c r="Q501" s="368"/>
      <c r="R501" s="368"/>
      <c r="S501" s="368"/>
      <c r="T501" s="368"/>
    </row>
    <row r="502" spans="1:20" x14ac:dyDescent="0.2">
      <c r="A502" s="368"/>
      <c r="B502" s="368"/>
      <c r="C502" s="368"/>
      <c r="D502" s="368"/>
      <c r="E502" s="368"/>
      <c r="F502" s="368"/>
      <c r="G502" s="368"/>
      <c r="H502" s="368"/>
      <c r="I502" s="368"/>
      <c r="J502" s="368"/>
      <c r="K502" s="368"/>
      <c r="L502" s="368"/>
      <c r="M502" s="368"/>
      <c r="N502" s="368"/>
      <c r="O502" s="368"/>
      <c r="P502" s="368"/>
      <c r="Q502" s="368"/>
      <c r="R502" s="368"/>
      <c r="S502" s="368"/>
      <c r="T502" s="368"/>
    </row>
    <row r="503" spans="1:20" x14ac:dyDescent="0.2">
      <c r="A503" s="368"/>
      <c r="B503" s="368"/>
      <c r="C503" s="368"/>
      <c r="D503" s="368"/>
      <c r="E503" s="368"/>
      <c r="F503" s="368"/>
      <c r="G503" s="368"/>
      <c r="H503" s="368"/>
      <c r="I503" s="368"/>
      <c r="J503" s="368"/>
      <c r="K503" s="368"/>
      <c r="L503" s="368"/>
      <c r="M503" s="368"/>
      <c r="N503" s="368"/>
      <c r="O503" s="368"/>
      <c r="P503" s="368"/>
      <c r="Q503" s="368"/>
      <c r="R503" s="368"/>
      <c r="S503" s="368"/>
      <c r="T503" s="368"/>
    </row>
    <row r="504" spans="1:20" x14ac:dyDescent="0.2">
      <c r="A504" s="368"/>
      <c r="B504" s="368"/>
      <c r="C504" s="368"/>
      <c r="D504" s="368"/>
      <c r="E504" s="368"/>
      <c r="F504" s="368"/>
      <c r="G504" s="368"/>
      <c r="H504" s="368"/>
      <c r="I504" s="368"/>
      <c r="J504" s="368"/>
      <c r="K504" s="368"/>
      <c r="L504" s="368"/>
      <c r="M504" s="368"/>
      <c r="N504" s="368"/>
      <c r="O504" s="368"/>
      <c r="P504" s="368"/>
      <c r="Q504" s="368"/>
      <c r="R504" s="368"/>
      <c r="S504" s="368"/>
      <c r="T504" s="368"/>
    </row>
    <row r="505" spans="1:20" x14ac:dyDescent="0.2">
      <c r="A505" s="368"/>
      <c r="B505" s="368"/>
      <c r="C505" s="368"/>
      <c r="D505" s="368"/>
      <c r="E505" s="368"/>
      <c r="F505" s="368"/>
      <c r="G505" s="368"/>
      <c r="H505" s="368"/>
      <c r="I505" s="368"/>
      <c r="J505" s="368"/>
      <c r="K505" s="368"/>
      <c r="L505" s="368"/>
      <c r="M505" s="368"/>
      <c r="N505" s="368"/>
      <c r="O505" s="368"/>
      <c r="P505" s="368"/>
      <c r="Q505" s="368"/>
      <c r="R505" s="368"/>
      <c r="S505" s="368"/>
      <c r="T505" s="368"/>
    </row>
    <row r="506" spans="1:20" x14ac:dyDescent="0.2">
      <c r="A506" s="368"/>
      <c r="B506" s="368"/>
      <c r="C506" s="368"/>
      <c r="D506" s="368"/>
      <c r="E506" s="368"/>
      <c r="F506" s="368"/>
      <c r="G506" s="368"/>
      <c r="H506" s="368"/>
      <c r="I506" s="368"/>
      <c r="J506" s="368"/>
      <c r="K506" s="368"/>
      <c r="L506" s="368"/>
      <c r="M506" s="368"/>
      <c r="N506" s="368"/>
      <c r="O506" s="368"/>
      <c r="P506" s="368"/>
      <c r="Q506" s="368"/>
      <c r="R506" s="368"/>
      <c r="S506" s="368"/>
      <c r="T506" s="368"/>
    </row>
    <row r="507" spans="1:20" x14ac:dyDescent="0.2">
      <c r="A507" s="368"/>
      <c r="B507" s="368"/>
      <c r="C507" s="368"/>
      <c r="D507" s="368"/>
      <c r="E507" s="368"/>
      <c r="F507" s="368"/>
      <c r="G507" s="368"/>
      <c r="H507" s="368"/>
      <c r="I507" s="368"/>
      <c r="J507" s="368"/>
      <c r="K507" s="368"/>
      <c r="L507" s="368"/>
      <c r="M507" s="368"/>
      <c r="N507" s="368"/>
      <c r="O507" s="368"/>
      <c r="P507" s="368"/>
      <c r="Q507" s="368"/>
      <c r="R507" s="368"/>
      <c r="S507" s="368"/>
      <c r="T507" s="368"/>
    </row>
    <row r="508" spans="1:20" x14ac:dyDescent="0.2">
      <c r="A508" s="368"/>
      <c r="B508" s="368"/>
      <c r="C508" s="368"/>
      <c r="D508" s="368"/>
      <c r="E508" s="368"/>
      <c r="F508" s="368"/>
      <c r="G508" s="368"/>
      <c r="H508" s="368"/>
      <c r="I508" s="368"/>
      <c r="J508" s="368"/>
      <c r="K508" s="368"/>
      <c r="L508" s="368"/>
      <c r="M508" s="368"/>
      <c r="N508" s="368"/>
      <c r="O508" s="368"/>
      <c r="P508" s="368"/>
      <c r="Q508" s="368"/>
      <c r="R508" s="368"/>
      <c r="S508" s="368"/>
      <c r="T508" s="368"/>
    </row>
    <row r="509" spans="1:20" x14ac:dyDescent="0.2">
      <c r="A509" s="368"/>
      <c r="B509" s="368"/>
      <c r="C509" s="368"/>
      <c r="D509" s="368"/>
      <c r="E509" s="368"/>
      <c r="F509" s="368"/>
      <c r="G509" s="368"/>
      <c r="H509" s="368"/>
      <c r="I509" s="368"/>
      <c r="J509" s="368"/>
      <c r="K509" s="368"/>
      <c r="L509" s="368"/>
      <c r="M509" s="368"/>
      <c r="N509" s="368"/>
      <c r="O509" s="368"/>
      <c r="P509" s="368"/>
      <c r="Q509" s="368"/>
      <c r="R509" s="368"/>
      <c r="S509" s="368"/>
      <c r="T509" s="368"/>
    </row>
    <row r="510" spans="1:20" x14ac:dyDescent="0.2">
      <c r="A510" s="368"/>
      <c r="B510" s="368"/>
      <c r="C510" s="368"/>
      <c r="D510" s="368"/>
      <c r="E510" s="368"/>
      <c r="F510" s="368"/>
      <c r="G510" s="368"/>
      <c r="H510" s="368"/>
      <c r="I510" s="368"/>
      <c r="J510" s="368"/>
      <c r="K510" s="368"/>
      <c r="L510" s="368"/>
      <c r="M510" s="368"/>
      <c r="N510" s="368"/>
      <c r="O510" s="368"/>
      <c r="P510" s="368"/>
      <c r="Q510" s="368"/>
      <c r="R510" s="368"/>
      <c r="S510" s="368"/>
      <c r="T510" s="368"/>
    </row>
    <row r="511" spans="1:20" x14ac:dyDescent="0.2">
      <c r="A511" s="368"/>
      <c r="B511" s="368"/>
      <c r="C511" s="368"/>
      <c r="D511" s="368"/>
      <c r="E511" s="368"/>
      <c r="F511" s="368"/>
      <c r="G511" s="368"/>
      <c r="H511" s="368"/>
      <c r="I511" s="368"/>
      <c r="J511" s="368"/>
      <c r="K511" s="368"/>
      <c r="L511" s="368"/>
      <c r="M511" s="368"/>
      <c r="N511" s="368"/>
      <c r="O511" s="368"/>
      <c r="P511" s="368"/>
      <c r="Q511" s="368"/>
      <c r="R511" s="368"/>
      <c r="S511" s="368"/>
      <c r="T511" s="368"/>
    </row>
    <row r="512" spans="1:20" x14ac:dyDescent="0.2">
      <c r="A512" s="368"/>
      <c r="B512" s="368"/>
      <c r="C512" s="368"/>
      <c r="D512" s="368"/>
      <c r="E512" s="368"/>
      <c r="F512" s="368"/>
      <c r="G512" s="368"/>
      <c r="H512" s="368"/>
      <c r="I512" s="368"/>
      <c r="J512" s="368"/>
      <c r="K512" s="368"/>
      <c r="L512" s="368"/>
      <c r="M512" s="368"/>
      <c r="N512" s="368"/>
      <c r="O512" s="368"/>
      <c r="P512" s="368"/>
      <c r="Q512" s="368"/>
      <c r="R512" s="368"/>
      <c r="S512" s="368"/>
      <c r="T512" s="368"/>
    </row>
    <row r="513" spans="1:20" x14ac:dyDescent="0.2">
      <c r="A513" s="368"/>
      <c r="B513" s="368"/>
      <c r="C513" s="368"/>
      <c r="D513" s="368"/>
      <c r="E513" s="368"/>
      <c r="F513" s="368"/>
      <c r="G513" s="368"/>
      <c r="H513" s="368"/>
      <c r="I513" s="368"/>
      <c r="J513" s="368"/>
      <c r="K513" s="368"/>
      <c r="L513" s="368"/>
      <c r="M513" s="368"/>
      <c r="N513" s="368"/>
      <c r="O513" s="368"/>
      <c r="P513" s="368"/>
      <c r="Q513" s="368"/>
      <c r="R513" s="368"/>
      <c r="S513" s="368"/>
      <c r="T513" s="368"/>
    </row>
    <row r="514" spans="1:20" x14ac:dyDescent="0.2">
      <c r="A514" s="368"/>
      <c r="B514" s="368"/>
      <c r="C514" s="368"/>
      <c r="D514" s="368"/>
      <c r="E514" s="368"/>
      <c r="F514" s="368"/>
      <c r="G514" s="368"/>
      <c r="H514" s="368"/>
      <c r="I514" s="368"/>
      <c r="J514" s="368"/>
      <c r="K514" s="368"/>
      <c r="L514" s="368"/>
      <c r="M514" s="368"/>
      <c r="N514" s="368"/>
      <c r="O514" s="368"/>
      <c r="P514" s="368"/>
      <c r="Q514" s="368"/>
      <c r="R514" s="368"/>
      <c r="S514" s="368"/>
      <c r="T514" s="368"/>
    </row>
    <row r="515" spans="1:20" x14ac:dyDescent="0.2">
      <c r="A515" s="368"/>
      <c r="B515" s="368"/>
      <c r="C515" s="368"/>
      <c r="D515" s="368"/>
      <c r="E515" s="368"/>
      <c r="F515" s="368"/>
      <c r="G515" s="368"/>
      <c r="H515" s="368"/>
      <c r="I515" s="368"/>
      <c r="J515" s="368"/>
      <c r="K515" s="368"/>
      <c r="L515" s="368"/>
      <c r="M515" s="368"/>
      <c r="N515" s="368"/>
      <c r="O515" s="368"/>
      <c r="P515" s="368"/>
      <c r="Q515" s="368"/>
      <c r="R515" s="368"/>
      <c r="S515" s="368"/>
      <c r="T515" s="368"/>
    </row>
    <row r="516" spans="1:20" x14ac:dyDescent="0.2">
      <c r="A516" s="368"/>
      <c r="B516" s="368"/>
      <c r="C516" s="368"/>
      <c r="D516" s="368"/>
      <c r="E516" s="368"/>
      <c r="F516" s="368"/>
      <c r="G516" s="368"/>
      <c r="H516" s="368"/>
      <c r="I516" s="368"/>
      <c r="J516" s="368"/>
      <c r="K516" s="368"/>
      <c r="L516" s="368"/>
      <c r="M516" s="368"/>
      <c r="N516" s="368"/>
      <c r="O516" s="368"/>
      <c r="P516" s="368"/>
      <c r="Q516" s="368"/>
      <c r="R516" s="368"/>
      <c r="S516" s="368"/>
      <c r="T516" s="368"/>
    </row>
    <row r="517" spans="1:20" x14ac:dyDescent="0.2">
      <c r="A517" s="368"/>
      <c r="B517" s="368"/>
      <c r="C517" s="368"/>
      <c r="D517" s="368"/>
      <c r="E517" s="368"/>
      <c r="F517" s="368"/>
      <c r="G517" s="368"/>
      <c r="H517" s="368"/>
      <c r="I517" s="368"/>
      <c r="J517" s="368"/>
      <c r="K517" s="368"/>
      <c r="L517" s="368"/>
      <c r="M517" s="368"/>
      <c r="N517" s="368"/>
      <c r="O517" s="368"/>
      <c r="P517" s="368"/>
      <c r="Q517" s="368"/>
      <c r="R517" s="368"/>
      <c r="S517" s="368"/>
      <c r="T517" s="368"/>
    </row>
    <row r="518" spans="1:20" x14ac:dyDescent="0.2">
      <c r="A518" s="368"/>
      <c r="B518" s="368"/>
      <c r="C518" s="368"/>
      <c r="D518" s="368"/>
      <c r="E518" s="368"/>
      <c r="F518" s="368"/>
      <c r="G518" s="368"/>
      <c r="H518" s="368"/>
      <c r="I518" s="368"/>
      <c r="J518" s="368"/>
      <c r="K518" s="368"/>
      <c r="L518" s="368"/>
      <c r="M518" s="368"/>
      <c r="N518" s="368"/>
      <c r="O518" s="368"/>
      <c r="P518" s="368"/>
      <c r="Q518" s="368"/>
      <c r="R518" s="368"/>
      <c r="S518" s="368"/>
      <c r="T518" s="368"/>
    </row>
    <row r="519" spans="1:20" x14ac:dyDescent="0.2">
      <c r="A519" s="368"/>
      <c r="B519" s="368"/>
      <c r="C519" s="368"/>
      <c r="D519" s="368"/>
      <c r="E519" s="368"/>
      <c r="F519" s="368"/>
      <c r="G519" s="368"/>
      <c r="H519" s="368"/>
      <c r="I519" s="368"/>
      <c r="J519" s="368"/>
      <c r="K519" s="368"/>
      <c r="L519" s="368"/>
      <c r="M519" s="368"/>
      <c r="N519" s="368"/>
      <c r="O519" s="368"/>
      <c r="P519" s="368"/>
      <c r="Q519" s="368"/>
      <c r="R519" s="368"/>
      <c r="S519" s="368"/>
      <c r="T519" s="368"/>
    </row>
    <row r="520" spans="1:20" x14ac:dyDescent="0.2">
      <c r="A520" s="368"/>
      <c r="B520" s="368"/>
      <c r="C520" s="368"/>
      <c r="D520" s="368"/>
      <c r="E520" s="368"/>
      <c r="F520" s="368"/>
      <c r="G520" s="368"/>
      <c r="H520" s="368"/>
      <c r="I520" s="368"/>
      <c r="J520" s="368"/>
      <c r="K520" s="368"/>
      <c r="L520" s="368"/>
      <c r="M520" s="368"/>
      <c r="N520" s="368"/>
      <c r="O520" s="368"/>
      <c r="P520" s="368"/>
      <c r="Q520" s="368"/>
      <c r="R520" s="368"/>
      <c r="S520" s="368"/>
      <c r="T520" s="368"/>
    </row>
    <row r="521" spans="1:20" x14ac:dyDescent="0.2">
      <c r="A521" s="368"/>
      <c r="B521" s="368"/>
      <c r="C521" s="368"/>
      <c r="D521" s="368"/>
      <c r="E521" s="368"/>
      <c r="F521" s="368"/>
      <c r="G521" s="368"/>
      <c r="H521" s="368"/>
      <c r="I521" s="368"/>
      <c r="J521" s="368"/>
      <c r="K521" s="368"/>
      <c r="L521" s="368"/>
      <c r="M521" s="368"/>
      <c r="N521" s="368"/>
      <c r="O521" s="368"/>
      <c r="P521" s="368"/>
      <c r="Q521" s="368"/>
      <c r="R521" s="368"/>
      <c r="S521" s="368"/>
      <c r="T521" s="368"/>
    </row>
    <row r="522" spans="1:20" x14ac:dyDescent="0.2">
      <c r="A522" s="368"/>
      <c r="B522" s="368"/>
      <c r="C522" s="368"/>
      <c r="D522" s="368"/>
      <c r="E522" s="368"/>
      <c r="F522" s="368"/>
      <c r="G522" s="368"/>
      <c r="H522" s="368"/>
      <c r="I522" s="368"/>
      <c r="J522" s="368"/>
      <c r="K522" s="368"/>
      <c r="L522" s="368"/>
      <c r="M522" s="368"/>
      <c r="N522" s="368"/>
      <c r="O522" s="368"/>
      <c r="P522" s="368"/>
      <c r="Q522" s="368"/>
      <c r="R522" s="368"/>
      <c r="S522" s="368"/>
      <c r="T522" s="368"/>
    </row>
    <row r="523" spans="1:20" x14ac:dyDescent="0.2">
      <c r="A523" s="368"/>
      <c r="B523" s="368"/>
      <c r="C523" s="368"/>
      <c r="D523" s="368"/>
      <c r="E523" s="368"/>
      <c r="F523" s="368"/>
      <c r="G523" s="368"/>
      <c r="H523" s="368"/>
      <c r="I523" s="368"/>
      <c r="J523" s="368"/>
      <c r="K523" s="368"/>
      <c r="L523" s="368"/>
      <c r="M523" s="368"/>
      <c r="N523" s="368"/>
      <c r="O523" s="368"/>
      <c r="P523" s="368"/>
      <c r="Q523" s="368"/>
      <c r="R523" s="368"/>
      <c r="S523" s="368"/>
      <c r="T523" s="368"/>
    </row>
    <row r="524" spans="1:20" x14ac:dyDescent="0.2">
      <c r="A524" s="368"/>
      <c r="B524" s="368"/>
      <c r="C524" s="368"/>
      <c r="D524" s="368"/>
      <c r="E524" s="368"/>
      <c r="F524" s="368"/>
      <c r="G524" s="368"/>
      <c r="H524" s="368"/>
      <c r="I524" s="368"/>
      <c r="J524" s="368"/>
      <c r="K524" s="368"/>
      <c r="L524" s="368"/>
      <c r="M524" s="368"/>
      <c r="N524" s="368"/>
      <c r="O524" s="368"/>
      <c r="P524" s="368"/>
      <c r="Q524" s="368"/>
      <c r="R524" s="368"/>
      <c r="S524" s="368"/>
      <c r="T524" s="368"/>
    </row>
    <row r="525" spans="1:20" x14ac:dyDescent="0.2">
      <c r="A525" s="368"/>
      <c r="B525" s="368"/>
      <c r="C525" s="368"/>
      <c r="D525" s="368"/>
      <c r="E525" s="368"/>
      <c r="F525" s="368"/>
      <c r="G525" s="368"/>
      <c r="H525" s="368"/>
      <c r="I525" s="368"/>
      <c r="J525" s="368"/>
      <c r="K525" s="368"/>
      <c r="L525" s="368"/>
      <c r="M525" s="368"/>
      <c r="N525" s="368"/>
      <c r="O525" s="368"/>
      <c r="P525" s="368"/>
      <c r="Q525" s="368"/>
      <c r="R525" s="368"/>
      <c r="S525" s="368"/>
      <c r="T525" s="368"/>
    </row>
    <row r="526" spans="1:20" x14ac:dyDescent="0.2">
      <c r="A526" s="368"/>
      <c r="B526" s="368"/>
      <c r="C526" s="368"/>
      <c r="D526" s="368"/>
      <c r="E526" s="368"/>
      <c r="F526" s="368"/>
      <c r="G526" s="368"/>
      <c r="H526" s="368"/>
      <c r="I526" s="368"/>
      <c r="J526" s="368"/>
      <c r="K526" s="368"/>
      <c r="L526" s="368"/>
      <c r="M526" s="368"/>
      <c r="N526" s="368"/>
      <c r="O526" s="368"/>
      <c r="P526" s="368"/>
      <c r="Q526" s="368"/>
      <c r="R526" s="368"/>
      <c r="S526" s="368"/>
      <c r="T526" s="368"/>
    </row>
    <row r="527" spans="1:20" x14ac:dyDescent="0.2">
      <c r="A527" s="368"/>
      <c r="B527" s="368"/>
      <c r="C527" s="368"/>
      <c r="D527" s="368"/>
      <c r="E527" s="368"/>
      <c r="F527" s="368"/>
      <c r="G527" s="368"/>
      <c r="H527" s="368"/>
      <c r="I527" s="368"/>
      <c r="J527" s="368"/>
      <c r="K527" s="368"/>
      <c r="L527" s="368"/>
      <c r="M527" s="368"/>
      <c r="N527" s="368"/>
      <c r="O527" s="368"/>
      <c r="P527" s="368"/>
      <c r="Q527" s="368"/>
      <c r="R527" s="368"/>
      <c r="S527" s="368"/>
      <c r="T527" s="368"/>
    </row>
    <row r="528" spans="1:20" x14ac:dyDescent="0.2">
      <c r="A528" s="368"/>
      <c r="B528" s="368"/>
      <c r="C528" s="368"/>
      <c r="D528" s="368"/>
      <c r="E528" s="368"/>
      <c r="F528" s="368"/>
      <c r="G528" s="368"/>
      <c r="H528" s="368"/>
      <c r="I528" s="368"/>
      <c r="J528" s="368"/>
      <c r="K528" s="368"/>
      <c r="L528" s="368"/>
      <c r="M528" s="368"/>
      <c r="N528" s="368"/>
      <c r="O528" s="368"/>
      <c r="P528" s="368"/>
      <c r="Q528" s="368"/>
      <c r="R528" s="368"/>
      <c r="S528" s="368"/>
      <c r="T528" s="368"/>
    </row>
    <row r="529" spans="1:20" x14ac:dyDescent="0.2">
      <c r="A529" s="368"/>
      <c r="B529" s="368"/>
      <c r="C529" s="368"/>
      <c r="D529" s="368"/>
      <c r="E529" s="368"/>
      <c r="F529" s="368"/>
      <c r="G529" s="368"/>
      <c r="H529" s="368"/>
      <c r="I529" s="368"/>
      <c r="J529" s="368"/>
      <c r="K529" s="368"/>
      <c r="L529" s="368"/>
      <c r="M529" s="368"/>
      <c r="N529" s="368"/>
      <c r="O529" s="368"/>
      <c r="P529" s="368"/>
      <c r="Q529" s="368"/>
      <c r="R529" s="368"/>
      <c r="S529" s="368"/>
      <c r="T529" s="368"/>
    </row>
    <row r="530" spans="1:20" x14ac:dyDescent="0.2">
      <c r="A530" s="368"/>
      <c r="B530" s="368"/>
      <c r="C530" s="368"/>
      <c r="D530" s="368"/>
      <c r="E530" s="368"/>
      <c r="F530" s="368"/>
      <c r="G530" s="368"/>
      <c r="H530" s="368"/>
      <c r="I530" s="368"/>
      <c r="J530" s="368"/>
      <c r="K530" s="368"/>
      <c r="L530" s="368"/>
      <c r="M530" s="368"/>
      <c r="N530" s="368"/>
      <c r="O530" s="368"/>
      <c r="P530" s="368"/>
      <c r="Q530" s="368"/>
      <c r="R530" s="368"/>
      <c r="S530" s="368"/>
      <c r="T530" s="368"/>
    </row>
    <row r="531" spans="1:20" x14ac:dyDescent="0.2">
      <c r="A531" s="368"/>
      <c r="B531" s="368"/>
      <c r="C531" s="368"/>
      <c r="D531" s="368"/>
      <c r="E531" s="368"/>
      <c r="F531" s="368"/>
      <c r="G531" s="368"/>
      <c r="H531" s="368"/>
      <c r="I531" s="368"/>
      <c r="J531" s="368"/>
      <c r="K531" s="368"/>
      <c r="L531" s="368"/>
      <c r="M531" s="368"/>
      <c r="N531" s="368"/>
      <c r="O531" s="368"/>
      <c r="P531" s="368"/>
      <c r="Q531" s="368"/>
      <c r="R531" s="368"/>
      <c r="S531" s="368"/>
      <c r="T531" s="368"/>
    </row>
    <row r="532" spans="1:20" x14ac:dyDescent="0.2">
      <c r="A532" s="368"/>
      <c r="B532" s="368"/>
      <c r="C532" s="368"/>
      <c r="D532" s="368"/>
      <c r="E532" s="368"/>
      <c r="F532" s="368"/>
      <c r="G532" s="368"/>
      <c r="H532" s="368"/>
      <c r="I532" s="368"/>
      <c r="J532" s="368"/>
      <c r="K532" s="368"/>
      <c r="L532" s="368"/>
      <c r="M532" s="368"/>
      <c r="N532" s="368"/>
      <c r="O532" s="368"/>
      <c r="P532" s="368"/>
      <c r="Q532" s="368"/>
      <c r="R532" s="368"/>
      <c r="S532" s="368"/>
      <c r="T532" s="368"/>
    </row>
    <row r="533" spans="1:20" x14ac:dyDescent="0.2">
      <c r="A533" s="368"/>
      <c r="B533" s="368"/>
      <c r="C533" s="368"/>
      <c r="D533" s="368"/>
      <c r="E533" s="368"/>
      <c r="F533" s="368"/>
      <c r="G533" s="368"/>
      <c r="H533" s="368"/>
      <c r="I533" s="368"/>
      <c r="J533" s="368"/>
      <c r="K533" s="368"/>
      <c r="L533" s="368"/>
      <c r="M533" s="368"/>
      <c r="N533" s="368"/>
      <c r="O533" s="368"/>
      <c r="P533" s="368"/>
      <c r="Q533" s="368"/>
      <c r="R533" s="368"/>
      <c r="S533" s="368"/>
      <c r="T533" s="368"/>
    </row>
    <row r="534" spans="1:20" x14ac:dyDescent="0.2">
      <c r="A534" s="368"/>
      <c r="B534" s="368"/>
      <c r="C534" s="368"/>
      <c r="D534" s="368"/>
      <c r="E534" s="368"/>
      <c r="F534" s="368"/>
      <c r="G534" s="368"/>
      <c r="H534" s="368"/>
      <c r="I534" s="368"/>
      <c r="J534" s="368"/>
      <c r="K534" s="368"/>
      <c r="L534" s="368"/>
      <c r="M534" s="368"/>
      <c r="N534" s="368"/>
      <c r="O534" s="368"/>
      <c r="P534" s="368"/>
      <c r="Q534" s="368"/>
      <c r="R534" s="368"/>
      <c r="S534" s="368"/>
      <c r="T534" s="368"/>
    </row>
    <row r="535" spans="1:20" x14ac:dyDescent="0.2">
      <c r="A535" s="368"/>
      <c r="B535" s="368"/>
      <c r="C535" s="368"/>
      <c r="D535" s="368"/>
      <c r="E535" s="368"/>
      <c r="F535" s="368"/>
      <c r="G535" s="368"/>
      <c r="H535" s="368"/>
      <c r="I535" s="368"/>
      <c r="J535" s="368"/>
      <c r="K535" s="368"/>
      <c r="L535" s="368"/>
      <c r="M535" s="368"/>
      <c r="N535" s="368"/>
      <c r="O535" s="368"/>
      <c r="P535" s="368"/>
      <c r="Q535" s="368"/>
      <c r="R535" s="368"/>
      <c r="S535" s="368"/>
      <c r="T535" s="368"/>
    </row>
    <row r="536" spans="1:20" x14ac:dyDescent="0.2">
      <c r="A536" s="368"/>
      <c r="B536" s="368"/>
      <c r="C536" s="368"/>
      <c r="D536" s="368"/>
      <c r="E536" s="368"/>
      <c r="F536" s="368"/>
      <c r="G536" s="368"/>
      <c r="H536" s="368"/>
      <c r="I536" s="368"/>
      <c r="J536" s="368"/>
      <c r="K536" s="368"/>
      <c r="L536" s="368"/>
      <c r="M536" s="368"/>
      <c r="N536" s="368"/>
      <c r="O536" s="368"/>
      <c r="P536" s="368"/>
      <c r="Q536" s="368"/>
      <c r="R536" s="368"/>
      <c r="S536" s="368"/>
      <c r="T536" s="368"/>
    </row>
    <row r="537" spans="1:20" x14ac:dyDescent="0.2">
      <c r="A537" s="368"/>
      <c r="B537" s="368"/>
      <c r="C537" s="368"/>
      <c r="D537" s="368"/>
      <c r="E537" s="368"/>
      <c r="F537" s="368"/>
      <c r="G537" s="368"/>
      <c r="H537" s="368"/>
      <c r="I537" s="368"/>
      <c r="J537" s="368"/>
      <c r="K537" s="368"/>
      <c r="L537" s="368"/>
      <c r="M537" s="368"/>
      <c r="N537" s="368"/>
      <c r="O537" s="368"/>
      <c r="P537" s="368"/>
      <c r="Q537" s="368"/>
      <c r="R537" s="368"/>
      <c r="S537" s="368"/>
      <c r="T537" s="368"/>
    </row>
    <row r="538" spans="1:20" x14ac:dyDescent="0.2">
      <c r="A538" s="368"/>
      <c r="B538" s="368"/>
      <c r="C538" s="368"/>
      <c r="D538" s="368"/>
      <c r="E538" s="368"/>
      <c r="F538" s="368"/>
      <c r="G538" s="368"/>
      <c r="H538" s="368"/>
      <c r="I538" s="368"/>
      <c r="J538" s="368"/>
      <c r="K538" s="368"/>
      <c r="L538" s="368"/>
      <c r="M538" s="368"/>
      <c r="N538" s="368"/>
      <c r="O538" s="368"/>
      <c r="P538" s="368"/>
      <c r="Q538" s="368"/>
      <c r="R538" s="368"/>
      <c r="S538" s="368"/>
      <c r="T538" s="368"/>
    </row>
    <row r="539" spans="1:20" x14ac:dyDescent="0.2">
      <c r="A539" s="368"/>
      <c r="B539" s="368"/>
      <c r="C539" s="368"/>
      <c r="D539" s="368"/>
      <c r="E539" s="368"/>
      <c r="F539" s="368"/>
      <c r="G539" s="368"/>
      <c r="H539" s="368"/>
      <c r="I539" s="368"/>
      <c r="J539" s="368"/>
      <c r="K539" s="368"/>
      <c r="L539" s="368"/>
      <c r="M539" s="368"/>
      <c r="N539" s="368"/>
      <c r="O539" s="368"/>
      <c r="P539" s="368"/>
      <c r="Q539" s="368"/>
      <c r="R539" s="368"/>
      <c r="S539" s="368"/>
      <c r="T539" s="368"/>
    </row>
    <row r="540" spans="1:20" x14ac:dyDescent="0.2">
      <c r="A540" s="368"/>
      <c r="B540" s="368"/>
      <c r="C540" s="368"/>
      <c r="D540" s="368"/>
      <c r="E540" s="368"/>
      <c r="F540" s="368"/>
      <c r="G540" s="368"/>
      <c r="H540" s="368"/>
      <c r="I540" s="368"/>
      <c r="J540" s="368"/>
      <c r="K540" s="368"/>
      <c r="L540" s="368"/>
      <c r="M540" s="368"/>
      <c r="N540" s="368"/>
      <c r="O540" s="368"/>
      <c r="P540" s="368"/>
      <c r="Q540" s="368"/>
      <c r="R540" s="368"/>
      <c r="S540" s="368"/>
      <c r="T540" s="368"/>
    </row>
    <row r="541" spans="1:20" x14ac:dyDescent="0.2">
      <c r="A541" s="368"/>
      <c r="B541" s="368"/>
      <c r="C541" s="368"/>
      <c r="D541" s="368"/>
      <c r="E541" s="368"/>
      <c r="F541" s="368"/>
      <c r="G541" s="368"/>
      <c r="H541" s="368"/>
      <c r="I541" s="368"/>
      <c r="J541" s="368"/>
      <c r="K541" s="368"/>
      <c r="L541" s="368"/>
      <c r="M541" s="368"/>
      <c r="N541" s="368"/>
      <c r="O541" s="368"/>
      <c r="P541" s="368"/>
      <c r="Q541" s="368"/>
      <c r="R541" s="368"/>
      <c r="S541" s="368"/>
      <c r="T541" s="368"/>
    </row>
    <row r="542" spans="1:20" x14ac:dyDescent="0.2">
      <c r="A542" s="368"/>
      <c r="B542" s="368"/>
      <c r="C542" s="368"/>
      <c r="D542" s="368"/>
      <c r="E542" s="368"/>
      <c r="F542" s="368"/>
      <c r="G542" s="368"/>
      <c r="H542" s="368"/>
      <c r="I542" s="368"/>
      <c r="J542" s="368"/>
      <c r="K542" s="368"/>
      <c r="L542" s="368"/>
      <c r="M542" s="368"/>
      <c r="N542" s="368"/>
      <c r="O542" s="368"/>
      <c r="P542" s="368"/>
      <c r="Q542" s="368"/>
      <c r="R542" s="368"/>
      <c r="S542" s="368"/>
      <c r="T542" s="368"/>
    </row>
    <row r="543" spans="1:20" x14ac:dyDescent="0.2">
      <c r="A543" s="368"/>
      <c r="B543" s="368"/>
      <c r="C543" s="368"/>
      <c r="D543" s="368"/>
      <c r="E543" s="368"/>
      <c r="F543" s="368"/>
      <c r="G543" s="368"/>
      <c r="H543" s="368"/>
      <c r="I543" s="368"/>
      <c r="J543" s="368"/>
      <c r="K543" s="368"/>
      <c r="L543" s="368"/>
      <c r="M543" s="368"/>
      <c r="N543" s="368"/>
      <c r="O543" s="368"/>
      <c r="P543" s="368"/>
      <c r="Q543" s="368"/>
      <c r="R543" s="368"/>
      <c r="S543" s="368"/>
      <c r="T543" s="368"/>
    </row>
    <row r="544" spans="1:20" x14ac:dyDescent="0.2">
      <c r="A544" s="368"/>
      <c r="B544" s="368"/>
      <c r="C544" s="368"/>
      <c r="D544" s="368"/>
      <c r="E544" s="368"/>
      <c r="F544" s="368"/>
      <c r="G544" s="368"/>
      <c r="H544" s="368"/>
      <c r="I544" s="368"/>
      <c r="J544" s="368"/>
      <c r="K544" s="368"/>
      <c r="L544" s="368"/>
      <c r="M544" s="368"/>
      <c r="N544" s="368"/>
      <c r="O544" s="368"/>
      <c r="P544" s="368"/>
      <c r="Q544" s="368"/>
      <c r="R544" s="368"/>
      <c r="S544" s="368"/>
      <c r="T544" s="368"/>
    </row>
    <row r="545" spans="1:20" x14ac:dyDescent="0.2">
      <c r="A545" s="368"/>
      <c r="B545" s="368"/>
      <c r="C545" s="368"/>
      <c r="D545" s="368"/>
      <c r="E545" s="368"/>
      <c r="F545" s="368"/>
      <c r="G545" s="368"/>
      <c r="H545" s="368"/>
      <c r="I545" s="368"/>
      <c r="J545" s="368"/>
      <c r="K545" s="368"/>
      <c r="L545" s="368"/>
      <c r="M545" s="368"/>
      <c r="N545" s="368"/>
      <c r="O545" s="368"/>
      <c r="P545" s="368"/>
      <c r="Q545" s="368"/>
      <c r="R545" s="368"/>
      <c r="S545" s="368"/>
      <c r="T545" s="368"/>
    </row>
    <row r="546" spans="1:20" x14ac:dyDescent="0.2">
      <c r="A546" s="368"/>
      <c r="B546" s="368"/>
      <c r="C546" s="368"/>
      <c r="D546" s="368"/>
      <c r="E546" s="368"/>
      <c r="F546" s="368"/>
      <c r="G546" s="368"/>
      <c r="H546" s="368"/>
      <c r="I546" s="368"/>
      <c r="J546" s="368"/>
      <c r="K546" s="368"/>
      <c r="L546" s="368"/>
      <c r="M546" s="368"/>
      <c r="N546" s="368"/>
      <c r="O546" s="368"/>
      <c r="P546" s="368"/>
      <c r="Q546" s="368"/>
      <c r="R546" s="368"/>
      <c r="S546" s="368"/>
      <c r="T546" s="368"/>
    </row>
    <row r="547" spans="1:20" x14ac:dyDescent="0.2">
      <c r="A547" s="368"/>
      <c r="B547" s="368"/>
      <c r="C547" s="368"/>
      <c r="D547" s="368"/>
      <c r="E547" s="368"/>
      <c r="F547" s="368"/>
      <c r="G547" s="368"/>
      <c r="H547" s="368"/>
      <c r="I547" s="368"/>
      <c r="J547" s="368"/>
      <c r="K547" s="368"/>
      <c r="L547" s="368"/>
      <c r="M547" s="368"/>
      <c r="N547" s="368"/>
      <c r="O547" s="368"/>
      <c r="P547" s="368"/>
      <c r="Q547" s="368"/>
      <c r="R547" s="368"/>
      <c r="S547" s="368"/>
      <c r="T547" s="368"/>
    </row>
    <row r="548" spans="1:20" x14ac:dyDescent="0.2">
      <c r="A548" s="368"/>
      <c r="B548" s="368"/>
      <c r="C548" s="368"/>
      <c r="D548" s="368"/>
      <c r="E548" s="368"/>
      <c r="F548" s="368"/>
      <c r="G548" s="368"/>
      <c r="H548" s="368"/>
      <c r="I548" s="368"/>
      <c r="J548" s="368"/>
      <c r="K548" s="368"/>
      <c r="L548" s="368"/>
      <c r="M548" s="368"/>
      <c r="N548" s="368"/>
      <c r="O548" s="368"/>
      <c r="P548" s="368"/>
      <c r="Q548" s="368"/>
      <c r="R548" s="368"/>
      <c r="S548" s="368"/>
      <c r="T548" s="368"/>
    </row>
    <row r="549" spans="1:20" x14ac:dyDescent="0.2">
      <c r="A549" s="368"/>
      <c r="B549" s="368"/>
      <c r="C549" s="368"/>
      <c r="D549" s="368"/>
      <c r="E549" s="368"/>
      <c r="F549" s="368"/>
      <c r="G549" s="368"/>
      <c r="H549" s="368"/>
      <c r="I549" s="368"/>
      <c r="J549" s="368"/>
      <c r="K549" s="368"/>
      <c r="L549" s="368"/>
      <c r="M549" s="368"/>
      <c r="N549" s="368"/>
      <c r="O549" s="368"/>
      <c r="P549" s="368"/>
      <c r="Q549" s="368"/>
      <c r="R549" s="368"/>
      <c r="S549" s="368"/>
      <c r="T549" s="368"/>
    </row>
  </sheetData>
  <mergeCells count="59">
    <mergeCell ref="H2:K2"/>
    <mergeCell ref="H10:K10"/>
    <mergeCell ref="I9:K9"/>
    <mergeCell ref="G92:H92"/>
    <mergeCell ref="H93:H94"/>
    <mergeCell ref="G93:G94"/>
    <mergeCell ref="F74:G76"/>
    <mergeCell ref="H74:H76"/>
    <mergeCell ref="G84:H84"/>
    <mergeCell ref="G85:G86"/>
    <mergeCell ref="H85:H86"/>
    <mergeCell ref="F23:G25"/>
    <mergeCell ref="H23:H25"/>
    <mergeCell ref="G67:G68"/>
    <mergeCell ref="F58:G60"/>
    <mergeCell ref="F39:G41"/>
    <mergeCell ref="H39:H41"/>
    <mergeCell ref="H58:H60"/>
    <mergeCell ref="G50:G51"/>
    <mergeCell ref="B12:L12"/>
    <mergeCell ref="B29:L29"/>
    <mergeCell ref="B52:C53"/>
    <mergeCell ref="I26:M26"/>
    <mergeCell ref="I46:M46"/>
    <mergeCell ref="H50:H51"/>
    <mergeCell ref="B15:C16"/>
    <mergeCell ref="B48:L48"/>
    <mergeCell ref="G15:G16"/>
    <mergeCell ref="H15:H16"/>
    <mergeCell ref="G31:G32"/>
    <mergeCell ref="H31:H32"/>
    <mergeCell ref="B31:C32"/>
    <mergeCell ref="E117:J117"/>
    <mergeCell ref="D122:S122"/>
    <mergeCell ref="B65:L65"/>
    <mergeCell ref="B82:L82"/>
    <mergeCell ref="B104:L104"/>
    <mergeCell ref="E113:F113"/>
    <mergeCell ref="E111:F111"/>
    <mergeCell ref="B68:C69"/>
    <mergeCell ref="E108:F108"/>
    <mergeCell ref="E109:F109"/>
    <mergeCell ref="B88:C89"/>
    <mergeCell ref="H67:H68"/>
    <mergeCell ref="F100:G102"/>
    <mergeCell ref="H100:H102"/>
    <mergeCell ref="I63:M63"/>
    <mergeCell ref="I80:M80"/>
    <mergeCell ref="I101:M101"/>
    <mergeCell ref="E107:F107"/>
    <mergeCell ref="E105:K105"/>
    <mergeCell ref="L4:M4"/>
    <mergeCell ref="E4:F4"/>
    <mergeCell ref="E5:F5"/>
    <mergeCell ref="E6:F6"/>
    <mergeCell ref="B3:F3"/>
    <mergeCell ref="B4:D4"/>
    <mergeCell ref="B5:D5"/>
    <mergeCell ref="B6:D6"/>
  </mergeCells>
  <conditionalFormatting sqref="I4">
    <cfRule type="iconSet" priority="1">
      <iconSet>
        <cfvo type="percent" val="0"/>
        <cfvo type="num" val="2013"/>
        <cfvo type="num" val="2014"/>
      </iconSet>
    </cfRule>
    <cfRule type="iconSet" priority="4">
      <iconSet iconSet="3Flags">
        <cfvo type="percent" val="0"/>
        <cfvo type="percent" val="33"/>
        <cfvo type="percent" val="67"/>
      </iconSet>
    </cfRule>
  </conditionalFormatting>
  <conditionalFormatting sqref="J4">
    <cfRule type="iconSet" priority="2">
      <iconSet>
        <cfvo type="percent" val="0"/>
        <cfvo type="num" val="2013"/>
        <cfvo type="num" val="2014"/>
      </iconSet>
    </cfRule>
  </conditionalFormatting>
  <pageMargins left="0.7" right="0.7" top="0.75" bottom="0.75" header="0.3" footer="0.3"/>
  <pageSetup scale="26"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216"/>
  <sheetViews>
    <sheetView zoomScale="56" zoomScaleNormal="75" zoomScalePageLayoutView="80" workbookViewId="0">
      <selection activeCell="D61" sqref="D61"/>
    </sheetView>
  </sheetViews>
  <sheetFormatPr baseColWidth="10" defaultColWidth="10.83203125" defaultRowHeight="16" x14ac:dyDescent="0.2"/>
  <cols>
    <col min="1" max="1" width="21.5" style="113" customWidth="1"/>
    <col min="2" max="2" width="39.6640625" style="113" customWidth="1"/>
    <col min="3" max="4" width="22.33203125" style="113" customWidth="1"/>
    <col min="5" max="5" width="28.83203125" style="113" customWidth="1"/>
    <col min="6" max="6" width="5.83203125" style="113" hidden="1" customWidth="1"/>
    <col min="7" max="7" width="15.33203125" style="113" customWidth="1"/>
    <col min="8" max="8" width="3.83203125" style="113" customWidth="1"/>
    <col min="9" max="9" width="14.5" style="113" customWidth="1"/>
    <col min="10" max="10" width="3.83203125" style="113" customWidth="1"/>
    <col min="11" max="11" width="13.83203125" style="113" customWidth="1"/>
    <col min="12" max="12" width="3.83203125" style="114" customWidth="1"/>
    <col min="13" max="13" width="21.1640625" style="113" customWidth="1"/>
    <col min="14" max="14" width="3.6640625" style="113" customWidth="1"/>
    <col min="15" max="15" width="22.83203125" style="113" customWidth="1"/>
    <col min="16" max="17" width="10.83203125" style="113"/>
    <col min="18" max="66" width="10.83203125" style="527"/>
    <col min="67" max="16384" width="10.83203125" style="113"/>
  </cols>
  <sheetData>
    <row r="1" spans="1:66" ht="18" customHeight="1" x14ac:dyDescent="0.2">
      <c r="A1" s="578" t="s">
        <v>2405</v>
      </c>
      <c r="B1" s="578"/>
      <c r="C1" s="578"/>
      <c r="D1" s="578"/>
      <c r="E1" s="578"/>
      <c r="F1" s="578"/>
      <c r="G1" s="578"/>
      <c r="H1" s="578"/>
      <c r="I1" s="578"/>
      <c r="J1" s="578"/>
      <c r="K1" s="578"/>
      <c r="L1" s="578"/>
      <c r="M1" s="578"/>
      <c r="N1" s="578"/>
      <c r="O1" s="578"/>
      <c r="P1" s="577"/>
      <c r="Q1" s="577"/>
    </row>
    <row r="2" spans="1:66" ht="42" customHeight="1" x14ac:dyDescent="0.2">
      <c r="A2" s="578"/>
      <c r="B2" s="578"/>
      <c r="C2" s="578"/>
      <c r="D2" s="578"/>
      <c r="E2" s="578"/>
      <c r="F2" s="578"/>
      <c r="G2" s="578"/>
      <c r="H2" s="578"/>
      <c r="I2" s="578"/>
      <c r="J2" s="578"/>
      <c r="K2" s="578"/>
      <c r="L2" s="578"/>
      <c r="M2" s="578"/>
      <c r="N2" s="578"/>
      <c r="O2" s="578"/>
      <c r="P2" s="577"/>
      <c r="Q2" s="577"/>
    </row>
    <row r="3" spans="1:66" ht="28" customHeight="1" thickBot="1" x14ac:dyDescent="0.25">
      <c r="A3" s="568"/>
      <c r="B3" s="568"/>
      <c r="C3" s="568"/>
      <c r="D3" s="568"/>
      <c r="E3" s="568"/>
      <c r="F3" s="568"/>
      <c r="G3" s="568"/>
      <c r="H3" s="568"/>
      <c r="I3" s="568"/>
      <c r="J3" s="568"/>
      <c r="K3" s="568"/>
      <c r="L3" s="568"/>
      <c r="M3" s="568"/>
      <c r="N3" s="568"/>
      <c r="O3" s="568"/>
    </row>
    <row r="4" spans="1:66" x14ac:dyDescent="0.2">
      <c r="A4" s="569" t="s">
        <v>2448</v>
      </c>
      <c r="B4" s="570"/>
      <c r="C4" s="213"/>
      <c r="D4" s="213"/>
    </row>
    <row r="5" spans="1:66" x14ac:dyDescent="0.2">
      <c r="A5" s="571" t="s">
        <v>1</v>
      </c>
      <c r="B5" s="572" t="str">
        <f>'Tipología Municipal'!I16</f>
        <v>VILLA DE LEYVA-BOYACA</v>
      </c>
      <c r="C5" s="125"/>
      <c r="D5" s="125"/>
      <c r="E5" s="125"/>
      <c r="F5" s="87"/>
      <c r="G5" s="87"/>
      <c r="H5" s="87"/>
      <c r="I5" s="87"/>
      <c r="J5" s="87"/>
      <c r="K5" s="87"/>
      <c r="L5" s="115"/>
      <c r="M5" s="87"/>
      <c r="N5" s="87"/>
      <c r="O5" s="87"/>
      <c r="P5" s="87"/>
    </row>
    <row r="6" spans="1:66" x14ac:dyDescent="0.2">
      <c r="A6" s="573" t="s">
        <v>2</v>
      </c>
      <c r="B6" s="574">
        <f>VLOOKUP(B5,CATMUN!A:B,2,FALSE)</f>
        <v>15407</v>
      </c>
      <c r="C6" s="160"/>
      <c r="D6" s="160"/>
      <c r="E6" s="87"/>
      <c r="F6" s="116"/>
      <c r="G6" s="87"/>
      <c r="H6" s="87"/>
      <c r="I6" s="87"/>
      <c r="J6" s="87"/>
      <c r="K6" s="87"/>
      <c r="L6" s="115"/>
      <c r="M6" s="87"/>
      <c r="N6" s="87"/>
      <c r="O6" s="87"/>
      <c r="P6" s="87"/>
    </row>
    <row r="7" spans="1:66" ht="17" thickBot="1" x14ac:dyDescent="0.25">
      <c r="A7" s="575" t="s">
        <v>1143</v>
      </c>
      <c r="B7" s="576">
        <f>VLOOKUP(B5,CATMUN!A:G,7,FALSE)</f>
        <v>14</v>
      </c>
      <c r="C7" s="160"/>
      <c r="D7" s="160"/>
      <c r="E7" s="87"/>
      <c r="F7" s="116"/>
      <c r="G7" s="87"/>
      <c r="H7" s="87"/>
      <c r="I7" s="87"/>
      <c r="J7" s="87"/>
      <c r="K7" s="87"/>
      <c r="L7" s="115"/>
      <c r="M7" s="87"/>
      <c r="N7" s="87"/>
      <c r="O7" s="87"/>
      <c r="P7" s="87"/>
    </row>
    <row r="8" spans="1:66" s="114" customFormat="1" ht="65" thickBot="1" x14ac:dyDescent="0.25">
      <c r="A8" s="117"/>
      <c r="B8" s="117"/>
      <c r="C8" s="402" t="s">
        <v>2421</v>
      </c>
      <c r="D8" s="563"/>
      <c r="E8" s="563"/>
      <c r="F8" s="564"/>
      <c r="G8" s="564" t="s">
        <v>1157</v>
      </c>
      <c r="H8" s="565"/>
      <c r="I8" s="564" t="s">
        <v>1158</v>
      </c>
      <c r="J8" s="565"/>
      <c r="K8" s="564" t="s">
        <v>1195</v>
      </c>
      <c r="L8" s="566"/>
      <c r="M8" s="564" t="s">
        <v>4</v>
      </c>
      <c r="N8" s="564"/>
      <c r="O8" s="567" t="s">
        <v>5</v>
      </c>
      <c r="P8" s="115"/>
      <c r="R8" s="528"/>
      <c r="S8" s="528"/>
      <c r="T8" s="528"/>
      <c r="U8" s="528"/>
      <c r="V8" s="528"/>
      <c r="W8" s="528"/>
      <c r="X8" s="528"/>
      <c r="Y8" s="528"/>
      <c r="Z8" s="528"/>
      <c r="AA8" s="528"/>
      <c r="AB8" s="528"/>
      <c r="AC8" s="528"/>
      <c r="AD8" s="528"/>
      <c r="AE8" s="528"/>
      <c r="AF8" s="528"/>
      <c r="AG8" s="528"/>
      <c r="AH8" s="528"/>
      <c r="AI8" s="528"/>
      <c r="AJ8" s="528"/>
      <c r="AK8" s="528"/>
      <c r="AL8" s="528"/>
      <c r="AM8" s="528"/>
      <c r="AN8" s="528"/>
      <c r="AO8" s="528"/>
      <c r="AP8" s="528"/>
      <c r="AQ8" s="528"/>
      <c r="AR8" s="528"/>
      <c r="AS8" s="528"/>
      <c r="AT8" s="528"/>
      <c r="AU8" s="528"/>
      <c r="AV8" s="528"/>
      <c r="AW8" s="528"/>
      <c r="AX8" s="528"/>
      <c r="AY8" s="528"/>
      <c r="AZ8" s="528"/>
      <c r="BA8" s="528"/>
      <c r="BB8" s="528"/>
      <c r="BC8" s="528"/>
      <c r="BD8" s="528"/>
      <c r="BE8" s="528"/>
      <c r="BF8" s="528"/>
      <c r="BG8" s="528"/>
      <c r="BH8" s="528"/>
      <c r="BI8" s="528"/>
      <c r="BJ8" s="528"/>
      <c r="BK8" s="528"/>
      <c r="BL8" s="528"/>
      <c r="BM8" s="528"/>
      <c r="BN8" s="528"/>
    </row>
    <row r="9" spans="1:66" x14ac:dyDescent="0.2">
      <c r="A9" s="87"/>
      <c r="B9" s="116"/>
      <c r="C9" s="536" t="s">
        <v>2740</v>
      </c>
      <c r="D9" s="537" t="s">
        <v>2737</v>
      </c>
      <c r="E9" s="556" t="s">
        <v>2736</v>
      </c>
      <c r="F9" s="538">
        <v>1</v>
      </c>
      <c r="G9" s="539">
        <f>IFERROR(VLOOKUP($B$6&amp;F9,'IPU- Base'!M:O,2,FALSE),VLOOKUP($B$7&amp;F9,'IPU- Base'!C:G,5,FALSE)*'Panel de Control'!$J$6)</f>
        <v>351</v>
      </c>
      <c r="H9" s="148"/>
      <c r="I9" s="539">
        <f>VLOOKUP($B$7&amp;F9,'IPU- Base'!C:F,3,FALSE)</f>
        <v>46008.166314316397</v>
      </c>
      <c r="J9" s="148"/>
      <c r="K9" s="539">
        <f>VLOOKUP($B$7&amp;F9,'IPU- Base'!C:F,4,FALSE)</f>
        <v>5</v>
      </c>
      <c r="L9" s="540"/>
      <c r="M9" s="541">
        <f>(K9/1000)*G9*I9</f>
        <v>80744.331881625287</v>
      </c>
      <c r="N9" s="148"/>
      <c r="O9" s="542">
        <f>SUM(M9:M25)</f>
        <v>877593653.55144989</v>
      </c>
      <c r="P9" s="87"/>
    </row>
    <row r="10" spans="1:66" x14ac:dyDescent="0.2">
      <c r="A10" s="87"/>
      <c r="B10" s="116"/>
      <c r="C10" s="543"/>
      <c r="D10" s="318"/>
      <c r="E10" s="557" t="s">
        <v>2742</v>
      </c>
      <c r="F10" s="544">
        <v>2</v>
      </c>
      <c r="G10" s="247">
        <f>IFERROR(VLOOKUP($B$6&amp;F10,'IPU- Base'!M:O,2,FALSE),VLOOKUP($B$7&amp;F10,'IPU- Base'!C:G,5,FALSE)*'Panel de Control'!$J$6)</f>
        <v>22005</v>
      </c>
      <c r="H10" s="125"/>
      <c r="I10" s="247">
        <f>VLOOKUP($B$7&amp;F10,'IPU- Base'!C:F,3,FALSE)</f>
        <v>145916.948978186</v>
      </c>
      <c r="J10" s="125"/>
      <c r="K10" s="247">
        <f>VLOOKUP($B$7&amp;F10,'IPU- Base'!C:F,4,FALSE)</f>
        <v>5</v>
      </c>
      <c r="L10" s="126"/>
      <c r="M10" s="127">
        <f t="shared" ref="M10:M29" si="0">(K10/1000)*G10*I10</f>
        <v>16054512.311324915</v>
      </c>
      <c r="N10" s="125"/>
      <c r="O10" s="545"/>
      <c r="P10" s="87"/>
    </row>
    <row r="11" spans="1:66" x14ac:dyDescent="0.2">
      <c r="A11" s="87"/>
      <c r="B11" s="116"/>
      <c r="C11" s="543"/>
      <c r="D11" s="318"/>
      <c r="E11" s="557" t="s">
        <v>2743</v>
      </c>
      <c r="F11" s="544">
        <v>3</v>
      </c>
      <c r="G11" s="247">
        <f>IFERROR(VLOOKUP($B$6&amp;F11,'IPU- Base'!M:O,2,FALSE),VLOOKUP($B$7&amp;F11,'IPU- Base'!C:G,5,FALSE)*'Panel de Control'!$J$6)</f>
        <v>81774</v>
      </c>
      <c r="H11" s="125"/>
      <c r="I11" s="247">
        <f>VLOOKUP($B$7&amp;F11,'IPU- Base'!C:F,3,FALSE)</f>
        <v>232297.738663297</v>
      </c>
      <c r="J11" s="125"/>
      <c r="K11" s="247">
        <f>VLOOKUP($B$7&amp;F11,'IPU- Base'!C:F,4,FALSE)</f>
        <v>5</v>
      </c>
      <c r="L11" s="126"/>
      <c r="M11" s="127">
        <f t="shared" si="0"/>
        <v>94979576.407262251</v>
      </c>
      <c r="N11" s="125"/>
      <c r="O11" s="546"/>
      <c r="P11" s="87"/>
    </row>
    <row r="12" spans="1:66" x14ac:dyDescent="0.2">
      <c r="A12" s="87"/>
      <c r="B12" s="116"/>
      <c r="C12" s="543"/>
      <c r="D12" s="318"/>
      <c r="E12" s="557" t="s">
        <v>2744</v>
      </c>
      <c r="F12" s="544">
        <v>4</v>
      </c>
      <c r="G12" s="247">
        <f>IFERROR(VLOOKUP($B$6&amp;F12,'IPU- Base'!M:O,2,FALSE),VLOOKUP($B$7&amp;F12,'IPU- Base'!C:G,5,FALSE)*'Panel de Control'!$J$6)</f>
        <v>114304</v>
      </c>
      <c r="H12" s="125"/>
      <c r="I12" s="247">
        <f>VLOOKUP($B$7&amp;F12,'IPU- Base'!C:F,3,FALSE)</f>
        <v>319773.52932956698</v>
      </c>
      <c r="J12" s="125"/>
      <c r="K12" s="247">
        <f>VLOOKUP($B$7&amp;F12,'IPU- Base'!C:F,4,FALSE)</f>
        <v>5</v>
      </c>
      <c r="L12" s="126"/>
      <c r="M12" s="127">
        <f t="shared" si="0"/>
        <v>182756967.48243412</v>
      </c>
      <c r="N12" s="125"/>
      <c r="O12" s="155"/>
      <c r="P12" s="87"/>
    </row>
    <row r="13" spans="1:66" x14ac:dyDescent="0.2">
      <c r="A13" s="87"/>
      <c r="B13" s="116"/>
      <c r="C13" s="543"/>
      <c r="D13" s="318"/>
      <c r="E13" s="557" t="s">
        <v>2745</v>
      </c>
      <c r="F13" s="544">
        <v>5</v>
      </c>
      <c r="G13" s="247">
        <f>IFERROR(VLOOKUP($B$6&amp;F13,'IPU- Base'!M:O,2,FALSE),VLOOKUP($B$7&amp;F13,'IPU- Base'!C:G,5,FALSE)*'Panel de Control'!$J$6)</f>
        <v>54718</v>
      </c>
      <c r="H13" s="125"/>
      <c r="I13" s="247">
        <f>VLOOKUP($B$7&amp;F13,'IPU- Base'!C:F,3,FALSE)</f>
        <v>419263.54903245298</v>
      </c>
      <c r="J13" s="125"/>
      <c r="K13" s="247">
        <f>VLOOKUP($B$7&amp;F13,'IPU- Base'!C:F,4,FALSE)</f>
        <v>6</v>
      </c>
      <c r="L13" s="126"/>
      <c r="M13" s="127">
        <f t="shared" si="0"/>
        <v>137647577.25574657</v>
      </c>
      <c r="N13" s="125"/>
      <c r="O13" s="155"/>
      <c r="P13" s="87"/>
    </row>
    <row r="14" spans="1:66" x14ac:dyDescent="0.2">
      <c r="A14" s="87"/>
      <c r="B14" s="116"/>
      <c r="C14" s="543"/>
      <c r="D14" s="318"/>
      <c r="E14" s="557" t="s">
        <v>2746</v>
      </c>
      <c r="F14" s="544">
        <v>6</v>
      </c>
      <c r="G14" s="247">
        <f>IFERROR(VLOOKUP($B$6&amp;F14,'IPU- Base'!M:O,2,FALSE),VLOOKUP($B$7&amp;F14,'IPU- Base'!C:G,5,FALSE)*'Panel de Control'!$J$6)</f>
        <v>44957</v>
      </c>
      <c r="H14" s="125"/>
      <c r="I14" s="247">
        <f>VLOOKUP($B$7&amp;F14,'IPU- Base'!C:F,3,FALSE)</f>
        <v>404983.95992187998</v>
      </c>
      <c r="J14" s="125"/>
      <c r="K14" s="247">
        <f>VLOOKUP($B$7&amp;F14,'IPU- Base'!C:F,4,FALSE)</f>
        <v>7.5</v>
      </c>
      <c r="L14" s="126"/>
      <c r="M14" s="127">
        <f t="shared" si="0"/>
        <v>136551479.14655969</v>
      </c>
      <c r="N14" s="125"/>
      <c r="O14" s="155"/>
      <c r="P14" s="87"/>
    </row>
    <row r="15" spans="1:66" x14ac:dyDescent="0.2">
      <c r="A15" s="87"/>
      <c r="B15" s="116"/>
      <c r="C15" s="543"/>
      <c r="D15" s="318"/>
      <c r="E15" s="557" t="s">
        <v>2747</v>
      </c>
      <c r="F15" s="544">
        <v>7</v>
      </c>
      <c r="G15" s="247">
        <f>IFERROR(VLOOKUP($B$6&amp;F15,'IPU- Base'!M:O,2,FALSE),VLOOKUP($B$7&amp;F15,'IPU- Base'!C:G,5,FALSE)*'Panel de Control'!$J$6)</f>
        <v>27443</v>
      </c>
      <c r="H15" s="125"/>
      <c r="I15" s="247">
        <f>VLOOKUP($B$7&amp;F15,'IPU- Base'!C:F,3,FALSE)</f>
        <v>427622.01969929901</v>
      </c>
      <c r="J15" s="125"/>
      <c r="K15" s="247">
        <f>VLOOKUP($B$7&amp;F15,'IPU- Base'!C:F,4,FALSE)</f>
        <v>10</v>
      </c>
      <c r="L15" s="126"/>
      <c r="M15" s="127">
        <f t="shared" si="0"/>
        <v>117352310.86607863</v>
      </c>
      <c r="N15" s="125"/>
      <c r="O15" s="155"/>
      <c r="P15" s="87"/>
    </row>
    <row r="16" spans="1:66" x14ac:dyDescent="0.2">
      <c r="A16" s="87"/>
      <c r="B16" s="116"/>
      <c r="C16" s="543"/>
      <c r="D16" s="318"/>
      <c r="E16" s="558" t="s">
        <v>2748</v>
      </c>
      <c r="F16" s="544">
        <v>8</v>
      </c>
      <c r="G16" s="247">
        <f>IFERROR(VLOOKUP($B$6&amp;F16,'IPU- Base'!M:O,2,FALSE),VLOOKUP($B$7&amp;F16,'IPU- Base'!C:G,5,FALSE)*'Panel de Control'!$J$6)</f>
        <v>32111</v>
      </c>
      <c r="H16" s="125"/>
      <c r="I16" s="247">
        <f>VLOOKUP($B$7&amp;F16,'IPU- Base'!C:F,3,FALSE)</f>
        <v>276130.97751223098</v>
      </c>
      <c r="J16" s="125"/>
      <c r="K16" s="247">
        <f>VLOOKUP($B$7&amp;F16,'IPU- Base'!C:F,4,FALSE)</f>
        <v>10</v>
      </c>
      <c r="L16" s="126"/>
      <c r="M16" s="127">
        <f t="shared" si="0"/>
        <v>88668418.188952491</v>
      </c>
      <c r="N16" s="125"/>
      <c r="O16" s="155"/>
      <c r="P16" s="87"/>
    </row>
    <row r="17" spans="1:16" x14ac:dyDescent="0.2">
      <c r="A17" s="87"/>
      <c r="B17" s="116"/>
      <c r="C17" s="543"/>
      <c r="D17" s="319" t="s">
        <v>1179</v>
      </c>
      <c r="E17" s="559" t="s">
        <v>2749</v>
      </c>
      <c r="F17" s="544">
        <v>9</v>
      </c>
      <c r="G17" s="247">
        <f>IFERROR(VLOOKUP($B$6&amp;F17,'IPU- Base'!M:O,2,FALSE),VLOOKUP($B$7&amp;F17,'IPU- Base'!C:G,5,FALSE)*'Panel de Control'!$J$6)</f>
        <v>2543</v>
      </c>
      <c r="H17" s="125"/>
      <c r="I17" s="247">
        <f>VLOOKUP($B$7&amp;F17,'IPU- Base'!C:F,3,FALSE)</f>
        <v>251198.28720540999</v>
      </c>
      <c r="J17" s="125"/>
      <c r="K17" s="247">
        <f>VLOOKUP($B$7&amp;F17,'IPU- Base'!C:F,4,FALSE)</f>
        <v>5</v>
      </c>
      <c r="L17" s="126"/>
      <c r="M17" s="127">
        <f t="shared" si="0"/>
        <v>3193986.221816788</v>
      </c>
      <c r="N17" s="125"/>
      <c r="O17" s="155"/>
      <c r="P17" s="87"/>
    </row>
    <row r="18" spans="1:16" x14ac:dyDescent="0.2">
      <c r="A18" s="87"/>
      <c r="B18" s="116"/>
      <c r="C18" s="543"/>
      <c r="D18" s="320"/>
      <c r="E18" s="558" t="s">
        <v>2750</v>
      </c>
      <c r="F18" s="544">
        <v>10</v>
      </c>
      <c r="G18" s="247">
        <f>IFERROR(VLOOKUP($B$6&amp;F18,'IPU- Base'!M:O,2,FALSE),VLOOKUP($B$7&amp;F18,'IPU- Base'!C:G,5,FALSE)*'Panel de Control'!$J$6)</f>
        <v>31693</v>
      </c>
      <c r="H18" s="125"/>
      <c r="I18" s="247">
        <f>VLOOKUP($B$7&amp;F18,'IPU- Base'!C:F,3,FALSE)</f>
        <v>421277.71907158598</v>
      </c>
      <c r="J18" s="125"/>
      <c r="K18" s="247">
        <f>VLOOKUP($B$7&amp;F18,'IPU- Base'!C:F,4,FALSE)</f>
        <v>7.5</v>
      </c>
      <c r="L18" s="126"/>
      <c r="M18" s="127">
        <f t="shared" si="0"/>
        <v>100136660.62901831</v>
      </c>
      <c r="N18" s="125"/>
      <c r="O18" s="155"/>
      <c r="P18" s="87"/>
    </row>
    <row r="19" spans="1:16" x14ac:dyDescent="0.2">
      <c r="A19" s="87"/>
      <c r="B19" s="116"/>
      <c r="C19" s="543"/>
      <c r="D19" s="214" t="s">
        <v>2738</v>
      </c>
      <c r="E19" s="557" t="s">
        <v>2284</v>
      </c>
      <c r="F19" s="544">
        <v>11</v>
      </c>
      <c r="G19" s="247">
        <f>IFERROR(VLOOKUP($B$6&amp;F19,'IPU- Base'!M:O,2,FALSE),VLOOKUP($B$7&amp;F19,'IPU- Base'!C:G,5,FALSE)*'Panel de Control'!$J$6)</f>
        <v>142</v>
      </c>
      <c r="H19" s="125"/>
      <c r="I19" s="247">
        <f>VLOOKUP($B$7&amp;F19,'IPU- Base'!C:F,3,FALSE)</f>
        <v>160958.41349727599</v>
      </c>
      <c r="J19" s="125"/>
      <c r="K19" s="247">
        <f>VLOOKUP($B$7&amp;F19,'IPU- Base'!C:F,4,FALSE)</f>
        <v>7.5</v>
      </c>
      <c r="L19" s="126"/>
      <c r="M19" s="127">
        <f t="shared" si="0"/>
        <v>171420.71037459892</v>
      </c>
      <c r="N19" s="125"/>
      <c r="O19" s="155"/>
      <c r="P19" s="87"/>
    </row>
    <row r="20" spans="1:16" x14ac:dyDescent="0.2">
      <c r="A20" s="87"/>
      <c r="B20" s="116"/>
      <c r="C20" s="547"/>
      <c r="D20" s="214" t="s">
        <v>2739</v>
      </c>
      <c r="E20" s="560" t="s">
        <v>2284</v>
      </c>
      <c r="F20" s="544">
        <v>12</v>
      </c>
      <c r="G20" s="247">
        <f>IFERROR(VLOOKUP($B$6&amp;F20,'IPU- Base'!M:O,2,FALSE),VLOOKUP($B$7&amp;F20,'IPU- Base'!C:G,5,FALSE)*'Panel de Control'!$J$6)</f>
        <v>0</v>
      </c>
      <c r="H20" s="125"/>
      <c r="I20" s="247">
        <f>VLOOKUP($B$7&amp;F20,'IPU- Base'!C:F,3,FALSE)</f>
        <v>0</v>
      </c>
      <c r="J20" s="125"/>
      <c r="K20" s="247">
        <f>VLOOKUP($B$7&amp;F20,'IPU- Base'!C:F,4,FALSE)</f>
        <v>20</v>
      </c>
      <c r="L20" s="126"/>
      <c r="M20" s="127">
        <f t="shared" si="0"/>
        <v>0</v>
      </c>
      <c r="N20" s="125"/>
      <c r="O20" s="155"/>
      <c r="P20" s="87"/>
    </row>
    <row r="21" spans="1:16" x14ac:dyDescent="0.2">
      <c r="A21" s="87"/>
      <c r="B21" s="116"/>
      <c r="C21" s="548" t="s">
        <v>2741</v>
      </c>
      <c r="D21" s="321"/>
      <c r="E21" s="559" t="s">
        <v>2751</v>
      </c>
      <c r="F21" s="544">
        <v>13</v>
      </c>
      <c r="G21" s="247">
        <f>IFERROR(VLOOKUP($B$6&amp;F21,'IPU- Base'!M:O,2,FALSE),VLOOKUP($B$7&amp;F21,'IPU- Base'!C:G,5,FALSE)*'Panel de Control'!$J$6)</f>
        <v>0</v>
      </c>
      <c r="H21" s="125"/>
      <c r="I21" s="247">
        <f>VLOOKUP($B$7&amp;F21,'IPU- Base'!C:F,3,FALSE)</f>
        <v>0</v>
      </c>
      <c r="J21" s="125"/>
      <c r="K21" s="247">
        <f>VLOOKUP($B$7&amp;F21,'IPU- Base'!C:F,4,FALSE)</f>
        <v>2</v>
      </c>
      <c r="L21" s="126"/>
      <c r="M21" s="127">
        <f t="shared" si="0"/>
        <v>0</v>
      </c>
      <c r="N21" s="125"/>
      <c r="O21" s="155"/>
      <c r="P21" s="87"/>
    </row>
    <row r="22" spans="1:16" x14ac:dyDescent="0.2">
      <c r="A22" s="87"/>
      <c r="B22" s="116"/>
      <c r="C22" s="549"/>
      <c r="D22" s="322"/>
      <c r="E22" s="557" t="s">
        <v>2743</v>
      </c>
      <c r="F22" s="544">
        <v>14</v>
      </c>
      <c r="G22" s="247">
        <f>IFERROR(VLOOKUP($B$6&amp;F22,'IPU- Base'!M:O,2,FALSE),VLOOKUP($B$7&amp;F22,'IPU- Base'!C:G,5,FALSE)*'Panel de Control'!$J$6)</f>
        <v>0</v>
      </c>
      <c r="H22" s="125"/>
      <c r="I22" s="247">
        <f>VLOOKUP($B$7&amp;F22,'IPU- Base'!C:F,3,FALSE)</f>
        <v>0</v>
      </c>
      <c r="J22" s="125"/>
      <c r="K22" s="247">
        <f>VLOOKUP($B$7&amp;F22,'IPU- Base'!C:F,4,FALSE)</f>
        <v>5</v>
      </c>
      <c r="L22" s="126"/>
      <c r="M22" s="127">
        <f t="shared" si="0"/>
        <v>0</v>
      </c>
      <c r="N22" s="125"/>
      <c r="O22" s="155"/>
      <c r="P22" s="87"/>
    </row>
    <row r="23" spans="1:16" x14ac:dyDescent="0.2">
      <c r="A23" s="87"/>
      <c r="B23" s="116"/>
      <c r="C23" s="549"/>
      <c r="D23" s="322"/>
      <c r="E23" s="557" t="s">
        <v>2752</v>
      </c>
      <c r="F23" s="544">
        <v>15</v>
      </c>
      <c r="G23" s="247">
        <f>IFERROR(VLOOKUP($B$6&amp;F23,'IPU- Base'!M:O,2,FALSE),VLOOKUP($B$7&amp;F23,'IPU- Base'!C:G,5,FALSE)*'Panel de Control'!$J$6)</f>
        <v>0</v>
      </c>
      <c r="H23" s="125"/>
      <c r="I23" s="247">
        <f>VLOOKUP($B$7&amp;F23,'IPU- Base'!C:F,3,FALSE)</f>
        <v>0</v>
      </c>
      <c r="J23" s="125"/>
      <c r="K23" s="247">
        <f>VLOOKUP($B$7&amp;F23,'IPU- Base'!C:F,4,FALSE)</f>
        <v>5</v>
      </c>
      <c r="L23" s="126"/>
      <c r="M23" s="127">
        <f t="shared" si="0"/>
        <v>0</v>
      </c>
      <c r="N23" s="125"/>
      <c r="O23" s="155"/>
      <c r="P23" s="87"/>
    </row>
    <row r="24" spans="1:16" x14ac:dyDescent="0.2">
      <c r="A24" s="87"/>
      <c r="B24" s="116"/>
      <c r="C24" s="549"/>
      <c r="D24" s="322"/>
      <c r="E24" s="561" t="s">
        <v>2746</v>
      </c>
      <c r="F24" s="544">
        <v>16</v>
      </c>
      <c r="G24" s="247">
        <f>IFERROR(VLOOKUP($B$6&amp;F24,'IPU- Base'!M:O,2,FALSE),VLOOKUP($B$7&amp;F24,'IPU- Base'!C:G,5,FALSE)*'Panel de Control'!$J$6)</f>
        <v>0</v>
      </c>
      <c r="H24" s="125"/>
      <c r="I24" s="247">
        <f>VLOOKUP($B$7&amp;F24,'IPU- Base'!C:F,3,FALSE)</f>
        <v>0</v>
      </c>
      <c r="J24" s="125"/>
      <c r="K24" s="247">
        <f>VLOOKUP($B$7&amp;F24,'IPU- Base'!C:F,4,FALSE)</f>
        <v>5</v>
      </c>
      <c r="L24" s="126"/>
      <c r="M24" s="127">
        <f t="shared" si="0"/>
        <v>0</v>
      </c>
      <c r="N24" s="125"/>
      <c r="O24" s="155"/>
      <c r="P24" s="87"/>
    </row>
    <row r="25" spans="1:16" ht="17" thickBot="1" x14ac:dyDescent="0.25">
      <c r="A25" s="87"/>
      <c r="B25" s="116"/>
      <c r="C25" s="550"/>
      <c r="D25" s="551"/>
      <c r="E25" s="562" t="s">
        <v>2753</v>
      </c>
      <c r="F25" s="552">
        <v>17</v>
      </c>
      <c r="G25" s="553">
        <f>IFERROR(VLOOKUP($B$6&amp;F25,'IPU- Base'!M:O,2,FALSE),VLOOKUP($B$7&amp;F25,'IPU- Base'!C:G,5,FALSE)*'Panel de Control'!$J$6)</f>
        <v>0</v>
      </c>
      <c r="H25" s="158"/>
      <c r="I25" s="553">
        <f>VLOOKUP($B$7&amp;F25,'IPU- Base'!C:F,3,FALSE)</f>
        <v>0</v>
      </c>
      <c r="J25" s="158"/>
      <c r="K25" s="553">
        <f>VLOOKUP($B$7&amp;F25,'IPU- Base'!C:F,4,FALSE)</f>
        <v>6</v>
      </c>
      <c r="L25" s="554"/>
      <c r="M25" s="555">
        <f t="shared" si="0"/>
        <v>0</v>
      </c>
      <c r="N25" s="158"/>
      <c r="O25" s="159"/>
      <c r="P25" s="87"/>
    </row>
    <row r="26" spans="1:16" ht="15" hidden="1" x14ac:dyDescent="0.2">
      <c r="A26" s="87"/>
      <c r="B26" s="87"/>
      <c r="C26" s="87"/>
      <c r="D26" s="87"/>
      <c r="E26" s="87"/>
      <c r="F26" s="87"/>
      <c r="G26" s="535" t="e">
        <f>IFERROR(VLOOKUP($B$6&amp;F26,'IPU- Base'!M:O,2,FALSE),VLOOKUP($B$7&amp;F26,'IPU- Base'!C:G,5,FALSE)*VLOOKUP(B23,IGAC!A:M,12,0))</f>
        <v>#N/A</v>
      </c>
      <c r="H26" s="87"/>
      <c r="I26" s="87"/>
      <c r="J26" s="87"/>
      <c r="K26" s="87"/>
      <c r="L26" s="115"/>
      <c r="M26" s="121" t="e">
        <f t="shared" si="0"/>
        <v>#N/A</v>
      </c>
      <c r="N26" s="87"/>
      <c r="O26" s="87"/>
      <c r="P26" s="87"/>
    </row>
    <row r="27" spans="1:16" ht="15" hidden="1" x14ac:dyDescent="0.2">
      <c r="A27" s="87"/>
      <c r="B27" s="87"/>
      <c r="C27" s="87"/>
      <c r="D27" s="87"/>
      <c r="E27" s="87"/>
      <c r="F27" s="87"/>
      <c r="G27" s="247" t="e">
        <f>IFERROR(VLOOKUP($B$6&amp;F27,'IPU- Base'!M:O,2,FALSE),VLOOKUP($B$7&amp;F27,'IPU- Base'!C:G,5,FALSE)*VLOOKUP(B24,IGAC!A:M,12,0))</f>
        <v>#N/A</v>
      </c>
      <c r="H27" s="87"/>
      <c r="I27" s="87"/>
      <c r="J27" s="87"/>
      <c r="K27" s="87"/>
      <c r="L27" s="115"/>
      <c r="M27" s="122" t="e">
        <f t="shared" si="0"/>
        <v>#N/A</v>
      </c>
      <c r="N27" s="87"/>
      <c r="O27" s="87"/>
      <c r="P27" s="87"/>
    </row>
    <row r="28" spans="1:16" ht="15" hidden="1" x14ac:dyDescent="0.2">
      <c r="A28" s="87"/>
      <c r="B28" s="87"/>
      <c r="C28" s="87"/>
      <c r="D28" s="87"/>
      <c r="E28" s="87"/>
      <c r="F28" s="87"/>
      <c r="G28" s="247" t="e">
        <f>IFERROR(VLOOKUP($B$6&amp;F28,'IPU- Base'!M:O,2,FALSE),VLOOKUP($B$7&amp;F28,'IPU- Base'!C:G,5,FALSE)*VLOOKUP(B25,IGAC!A:M,12,0))</f>
        <v>#N/A</v>
      </c>
      <c r="H28" s="87"/>
      <c r="I28" s="87"/>
      <c r="J28" s="87"/>
      <c r="K28" s="87"/>
      <c r="L28" s="115"/>
      <c r="M28" s="122" t="e">
        <f t="shared" si="0"/>
        <v>#N/A</v>
      </c>
      <c r="N28" s="87"/>
      <c r="O28" s="87"/>
      <c r="P28" s="87"/>
    </row>
    <row r="29" spans="1:16" ht="15" hidden="1" x14ac:dyDescent="0.2">
      <c r="A29" s="87"/>
      <c r="B29" s="87"/>
      <c r="C29" s="87"/>
      <c r="D29" s="87"/>
      <c r="E29" s="87"/>
      <c r="F29" s="87"/>
      <c r="G29" s="247" t="e">
        <f>IFERROR(VLOOKUP($B$6&amp;F29,'IPU- Base'!M:O,2,FALSE),VLOOKUP($B$7&amp;F29,'IPU- Base'!C:G,5,FALSE)*VLOOKUP(B26,IGAC!A:M,12,0))</f>
        <v>#N/A</v>
      </c>
      <c r="H29" s="87"/>
      <c r="I29" s="87"/>
      <c r="J29" s="87"/>
      <c r="K29" s="87"/>
      <c r="L29" s="115"/>
      <c r="M29" s="122" t="e">
        <f t="shared" si="0"/>
        <v>#N/A</v>
      </c>
      <c r="N29" s="87"/>
      <c r="O29" s="87"/>
      <c r="P29" s="87"/>
    </row>
    <row r="30" spans="1:16" x14ac:dyDescent="0.2">
      <c r="A30" s="87"/>
      <c r="B30" s="87"/>
      <c r="C30" s="87"/>
      <c r="D30" s="87"/>
      <c r="E30" s="87"/>
      <c r="F30" s="87"/>
      <c r="G30" s="120"/>
      <c r="H30" s="87"/>
      <c r="I30" s="120"/>
      <c r="J30" s="87"/>
      <c r="K30" s="120"/>
      <c r="L30" s="115"/>
      <c r="M30" s="87"/>
      <c r="N30" s="87"/>
      <c r="O30" s="87"/>
      <c r="P30" s="87"/>
    </row>
    <row r="31" spans="1:16" x14ac:dyDescent="0.2">
      <c r="A31" s="87"/>
      <c r="B31" s="87"/>
      <c r="C31" s="87"/>
      <c r="D31" s="87"/>
      <c r="E31" s="87"/>
      <c r="F31" s="87"/>
      <c r="G31" s="87"/>
      <c r="H31" s="87"/>
      <c r="I31" s="87"/>
      <c r="J31" s="87"/>
      <c r="K31" s="87"/>
      <c r="L31" s="115"/>
      <c r="M31" s="87"/>
      <c r="N31" s="87"/>
      <c r="O31" s="87"/>
      <c r="P31" s="87"/>
    </row>
    <row r="32" spans="1:16" x14ac:dyDescent="0.2">
      <c r="A32" s="87"/>
      <c r="B32" s="87"/>
      <c r="C32" s="87"/>
      <c r="D32" s="87"/>
      <c r="E32" s="87"/>
      <c r="F32" s="87"/>
      <c r="G32" s="87"/>
      <c r="H32" s="87"/>
      <c r="I32" s="87"/>
      <c r="J32" s="87"/>
      <c r="K32" s="87"/>
      <c r="L32" s="115"/>
      <c r="M32" s="87"/>
      <c r="N32" s="87"/>
      <c r="O32" s="87"/>
      <c r="P32" s="87"/>
    </row>
    <row r="33" spans="1:66" s="124" customFormat="1" x14ac:dyDescent="0.2">
      <c r="A33" s="524" t="s">
        <v>1169</v>
      </c>
      <c r="B33" s="524"/>
      <c r="C33" s="524"/>
      <c r="D33" s="524"/>
      <c r="E33" s="524"/>
      <c r="F33" s="524"/>
      <c r="G33" s="524"/>
      <c r="H33" s="524"/>
      <c r="I33" s="524"/>
      <c r="J33" s="524"/>
      <c r="K33" s="524"/>
      <c r="L33" s="524"/>
      <c r="M33" s="524"/>
      <c r="N33" s="525"/>
      <c r="O33" s="525"/>
      <c r="P33" s="525"/>
      <c r="Q33" s="526"/>
      <c r="R33" s="529"/>
      <c r="S33" s="529"/>
      <c r="T33" s="529"/>
      <c r="U33" s="529"/>
      <c r="V33" s="529"/>
      <c r="W33" s="529"/>
      <c r="X33" s="529"/>
      <c r="Y33" s="529"/>
      <c r="Z33" s="529"/>
      <c r="AA33" s="529"/>
      <c r="AB33" s="529"/>
      <c r="AC33" s="529"/>
      <c r="AD33" s="529"/>
      <c r="AE33" s="529"/>
      <c r="AF33" s="529"/>
      <c r="AG33" s="529"/>
      <c r="AH33" s="529"/>
      <c r="AI33" s="529"/>
      <c r="AJ33" s="529"/>
      <c r="AK33" s="529"/>
      <c r="AL33" s="529"/>
      <c r="AM33" s="529"/>
      <c r="AN33" s="529"/>
      <c r="AO33" s="529"/>
      <c r="AP33" s="529"/>
      <c r="AQ33" s="529"/>
      <c r="AR33" s="529"/>
      <c r="AS33" s="529"/>
      <c r="AT33" s="529"/>
      <c r="AU33" s="529"/>
      <c r="AV33" s="529"/>
      <c r="AW33" s="529"/>
      <c r="AX33" s="529"/>
      <c r="AY33" s="529"/>
      <c r="AZ33" s="529"/>
      <c r="BA33" s="529"/>
      <c r="BB33" s="529"/>
      <c r="BC33" s="529"/>
      <c r="BD33" s="529"/>
      <c r="BE33" s="529"/>
      <c r="BF33" s="529"/>
      <c r="BG33" s="529"/>
      <c r="BH33" s="529"/>
      <c r="BI33" s="529"/>
      <c r="BJ33" s="529"/>
      <c r="BK33" s="529"/>
      <c r="BL33" s="529"/>
      <c r="BM33" s="529"/>
      <c r="BN33" s="529"/>
    </row>
    <row r="34" spans="1:66" s="124" customFormat="1" x14ac:dyDescent="0.2">
      <c r="A34" s="524"/>
      <c r="B34" s="524"/>
      <c r="C34" s="524"/>
      <c r="D34" s="524"/>
      <c r="E34" s="524"/>
      <c r="F34" s="524"/>
      <c r="G34" s="524"/>
      <c r="H34" s="524"/>
      <c r="I34" s="524"/>
      <c r="J34" s="524"/>
      <c r="K34" s="524"/>
      <c r="L34" s="524"/>
      <c r="M34" s="524"/>
      <c r="N34" s="525"/>
      <c r="O34" s="525"/>
      <c r="P34" s="525"/>
      <c r="Q34" s="526"/>
      <c r="R34" s="529"/>
      <c r="S34" s="529"/>
      <c r="T34" s="529"/>
      <c r="U34" s="529"/>
      <c r="V34" s="529"/>
      <c r="W34" s="529"/>
      <c r="X34" s="529"/>
      <c r="Y34" s="529"/>
      <c r="Z34" s="529"/>
      <c r="AA34" s="529"/>
      <c r="AB34" s="529"/>
      <c r="AC34" s="529"/>
      <c r="AD34" s="529"/>
      <c r="AE34" s="529"/>
      <c r="AF34" s="529"/>
      <c r="AG34" s="529"/>
      <c r="AH34" s="529"/>
      <c r="AI34" s="529"/>
      <c r="AJ34" s="529"/>
      <c r="AK34" s="529"/>
      <c r="AL34" s="529"/>
      <c r="AM34" s="529"/>
      <c r="AN34" s="529"/>
      <c r="AO34" s="529"/>
      <c r="AP34" s="529"/>
      <c r="AQ34" s="529"/>
      <c r="AR34" s="529"/>
      <c r="AS34" s="529"/>
      <c r="AT34" s="529"/>
      <c r="AU34" s="529"/>
      <c r="AV34" s="529"/>
      <c r="AW34" s="529"/>
      <c r="AX34" s="529"/>
      <c r="AY34" s="529"/>
      <c r="AZ34" s="529"/>
      <c r="BA34" s="529"/>
      <c r="BB34" s="529"/>
      <c r="BC34" s="529"/>
      <c r="BD34" s="529"/>
      <c r="BE34" s="529"/>
      <c r="BF34" s="529"/>
      <c r="BG34" s="529"/>
      <c r="BH34" s="529"/>
      <c r="BI34" s="529"/>
      <c r="BJ34" s="529"/>
      <c r="BK34" s="529"/>
      <c r="BL34" s="529"/>
      <c r="BM34" s="529"/>
      <c r="BN34" s="529"/>
    </row>
    <row r="35" spans="1:66" s="124" customFormat="1" ht="41" customHeight="1" x14ac:dyDescent="0.2">
      <c r="A35" s="315" t="s">
        <v>2446</v>
      </c>
      <c r="B35" s="315"/>
      <c r="C35" s="315"/>
      <c r="D35" s="315"/>
      <c r="E35" s="315"/>
      <c r="F35" s="315"/>
      <c r="G35" s="315"/>
      <c r="H35" s="315"/>
      <c r="I35" s="315"/>
      <c r="J35" s="315"/>
      <c r="K35" s="315"/>
      <c r="L35" s="315"/>
      <c r="M35" s="315"/>
      <c r="N35" s="125"/>
      <c r="O35" s="125"/>
      <c r="P35" s="125"/>
      <c r="R35" s="529"/>
      <c r="S35" s="529"/>
      <c r="T35" s="529"/>
      <c r="U35" s="529"/>
      <c r="V35" s="529"/>
      <c r="W35" s="529"/>
      <c r="X35" s="529"/>
      <c r="Y35" s="529"/>
      <c r="Z35" s="529"/>
      <c r="AA35" s="529"/>
      <c r="AB35" s="529"/>
      <c r="AC35" s="529"/>
      <c r="AD35" s="529"/>
      <c r="AE35" s="529"/>
      <c r="AF35" s="529"/>
      <c r="AG35" s="529"/>
      <c r="AH35" s="529"/>
      <c r="AI35" s="529"/>
      <c r="AJ35" s="529"/>
      <c r="AK35" s="529"/>
      <c r="AL35" s="529"/>
      <c r="AM35" s="529"/>
      <c r="AN35" s="529"/>
      <c r="AO35" s="529"/>
      <c r="AP35" s="529"/>
      <c r="AQ35" s="529"/>
      <c r="AR35" s="529"/>
      <c r="AS35" s="529"/>
      <c r="AT35" s="529"/>
      <c r="AU35" s="529"/>
      <c r="AV35" s="529"/>
      <c r="AW35" s="529"/>
      <c r="AX35" s="529"/>
      <c r="AY35" s="529"/>
      <c r="AZ35" s="529"/>
      <c r="BA35" s="529"/>
      <c r="BB35" s="529"/>
      <c r="BC35" s="529"/>
      <c r="BD35" s="529"/>
      <c r="BE35" s="529"/>
      <c r="BF35" s="529"/>
      <c r="BG35" s="529"/>
      <c r="BH35" s="529"/>
      <c r="BI35" s="529"/>
      <c r="BJ35" s="529"/>
      <c r="BK35" s="529"/>
      <c r="BL35" s="529"/>
      <c r="BM35" s="529"/>
      <c r="BN35" s="529"/>
    </row>
    <row r="36" spans="1:66" s="124" customFormat="1" ht="29" customHeight="1" x14ac:dyDescent="0.2">
      <c r="A36" s="315" t="s">
        <v>2726</v>
      </c>
      <c r="B36" s="315"/>
      <c r="C36" s="315"/>
      <c r="D36" s="315"/>
      <c r="E36" s="315"/>
      <c r="F36" s="315"/>
      <c r="G36" s="315"/>
      <c r="H36" s="315"/>
      <c r="I36" s="315"/>
      <c r="J36" s="315"/>
      <c r="K36" s="315"/>
      <c r="L36" s="315"/>
      <c r="M36" s="315"/>
      <c r="N36" s="125"/>
      <c r="O36" s="125"/>
      <c r="P36" s="125"/>
      <c r="R36" s="529"/>
      <c r="S36" s="529"/>
      <c r="T36" s="529"/>
      <c r="U36" s="529"/>
      <c r="V36" s="529"/>
      <c r="W36" s="529"/>
      <c r="X36" s="529"/>
      <c r="Y36" s="529"/>
      <c r="Z36" s="529"/>
      <c r="AA36" s="529"/>
      <c r="AB36" s="529"/>
      <c r="AC36" s="529"/>
      <c r="AD36" s="529"/>
      <c r="AE36" s="529"/>
      <c r="AF36" s="529"/>
      <c r="AG36" s="529"/>
      <c r="AH36" s="529"/>
      <c r="AI36" s="529"/>
      <c r="AJ36" s="529"/>
      <c r="AK36" s="529"/>
      <c r="AL36" s="529"/>
      <c r="AM36" s="529"/>
      <c r="AN36" s="529"/>
      <c r="AO36" s="529"/>
      <c r="AP36" s="529"/>
      <c r="AQ36" s="529"/>
      <c r="AR36" s="529"/>
      <c r="AS36" s="529"/>
      <c r="AT36" s="529"/>
      <c r="AU36" s="529"/>
      <c r="AV36" s="529"/>
      <c r="AW36" s="529"/>
      <c r="AX36" s="529"/>
      <c r="AY36" s="529"/>
      <c r="AZ36" s="529"/>
      <c r="BA36" s="529"/>
      <c r="BB36" s="529"/>
      <c r="BC36" s="529"/>
      <c r="BD36" s="529"/>
      <c r="BE36" s="529"/>
      <c r="BF36" s="529"/>
      <c r="BG36" s="529"/>
      <c r="BH36" s="529"/>
      <c r="BI36" s="529"/>
      <c r="BJ36" s="529"/>
      <c r="BK36" s="529"/>
      <c r="BL36" s="529"/>
      <c r="BM36" s="529"/>
      <c r="BN36" s="529"/>
    </row>
    <row r="37" spans="1:66" s="124" customFormat="1" ht="29" customHeight="1" x14ac:dyDescent="0.2">
      <c r="A37" s="315"/>
      <c r="B37" s="315"/>
      <c r="C37" s="315"/>
      <c r="D37" s="315"/>
      <c r="E37" s="315"/>
      <c r="F37" s="315"/>
      <c r="G37" s="315"/>
      <c r="H37" s="315"/>
      <c r="I37" s="315"/>
      <c r="J37" s="315"/>
      <c r="K37" s="315"/>
      <c r="L37" s="315"/>
      <c r="M37" s="315"/>
      <c r="N37" s="125"/>
      <c r="O37" s="125"/>
      <c r="P37" s="125"/>
      <c r="R37" s="529"/>
      <c r="S37" s="529"/>
      <c r="T37" s="529"/>
      <c r="U37" s="529"/>
      <c r="V37" s="529"/>
      <c r="W37" s="529"/>
      <c r="X37" s="529"/>
      <c r="Y37" s="529"/>
      <c r="Z37" s="529"/>
      <c r="AA37" s="529"/>
      <c r="AB37" s="529"/>
      <c r="AC37" s="529"/>
      <c r="AD37" s="529"/>
      <c r="AE37" s="529"/>
      <c r="AF37" s="529"/>
      <c r="AG37" s="529"/>
      <c r="AH37" s="529"/>
      <c r="AI37" s="529"/>
      <c r="AJ37" s="529"/>
      <c r="AK37" s="529"/>
      <c r="AL37" s="529"/>
      <c r="AM37" s="529"/>
      <c r="AN37" s="529"/>
      <c r="AO37" s="529"/>
      <c r="AP37" s="529"/>
      <c r="AQ37" s="529"/>
      <c r="AR37" s="529"/>
      <c r="AS37" s="529"/>
      <c r="AT37" s="529"/>
      <c r="AU37" s="529"/>
      <c r="AV37" s="529"/>
      <c r="AW37" s="529"/>
      <c r="AX37" s="529"/>
      <c r="AY37" s="529"/>
      <c r="AZ37" s="529"/>
      <c r="BA37" s="529"/>
      <c r="BB37" s="529"/>
      <c r="BC37" s="529"/>
      <c r="BD37" s="529"/>
      <c r="BE37" s="529"/>
      <c r="BF37" s="529"/>
      <c r="BG37" s="529"/>
      <c r="BH37" s="529"/>
      <c r="BI37" s="529"/>
      <c r="BJ37" s="529"/>
      <c r="BK37" s="529"/>
      <c r="BL37" s="529"/>
      <c r="BM37" s="529"/>
      <c r="BN37" s="529"/>
    </row>
    <row r="38" spans="1:66" s="124" customFormat="1" ht="18" customHeight="1" x14ac:dyDescent="0.2">
      <c r="A38" s="313" t="s">
        <v>2449</v>
      </c>
      <c r="B38" s="313"/>
      <c r="C38" s="313"/>
      <c r="D38" s="313"/>
      <c r="E38" s="313"/>
      <c r="F38" s="313"/>
      <c r="G38" s="313"/>
      <c r="H38" s="313"/>
      <c r="I38" s="313"/>
      <c r="J38" s="313"/>
      <c r="K38" s="313"/>
      <c r="L38" s="313"/>
      <c r="M38" s="313"/>
      <c r="N38" s="125"/>
      <c r="O38" s="125"/>
      <c r="P38" s="125"/>
      <c r="R38" s="529"/>
      <c r="S38" s="529"/>
      <c r="T38" s="529"/>
      <c r="U38" s="529"/>
      <c r="V38" s="529"/>
      <c r="W38" s="529"/>
      <c r="X38" s="529"/>
      <c r="Y38" s="529"/>
      <c r="Z38" s="529"/>
      <c r="AA38" s="529"/>
      <c r="AB38" s="529"/>
      <c r="AC38" s="529"/>
      <c r="AD38" s="529"/>
      <c r="AE38" s="529"/>
      <c r="AF38" s="529"/>
      <c r="AG38" s="529"/>
      <c r="AH38" s="529"/>
      <c r="AI38" s="529"/>
      <c r="AJ38" s="529"/>
      <c r="AK38" s="529"/>
      <c r="AL38" s="529"/>
      <c r="AM38" s="529"/>
      <c r="AN38" s="529"/>
      <c r="AO38" s="529"/>
      <c r="AP38" s="529"/>
      <c r="AQ38" s="529"/>
      <c r="AR38" s="529"/>
      <c r="AS38" s="529"/>
      <c r="AT38" s="529"/>
      <c r="AU38" s="529"/>
      <c r="AV38" s="529"/>
      <c r="AW38" s="529"/>
      <c r="AX38" s="529"/>
      <c r="AY38" s="529"/>
      <c r="AZ38" s="529"/>
      <c r="BA38" s="529"/>
      <c r="BB38" s="529"/>
      <c r="BC38" s="529"/>
      <c r="BD38" s="529"/>
      <c r="BE38" s="529"/>
      <c r="BF38" s="529"/>
      <c r="BG38" s="529"/>
      <c r="BH38" s="529"/>
      <c r="BI38" s="529"/>
      <c r="BJ38" s="529"/>
      <c r="BK38" s="529"/>
      <c r="BL38" s="529"/>
      <c r="BM38" s="529"/>
      <c r="BN38" s="529"/>
    </row>
    <row r="39" spans="1:66" s="124" customFormat="1" ht="25" customHeight="1" x14ac:dyDescent="0.2">
      <c r="A39" s="313"/>
      <c r="B39" s="313"/>
      <c r="C39" s="313"/>
      <c r="D39" s="313"/>
      <c r="E39" s="313"/>
      <c r="F39" s="313"/>
      <c r="G39" s="313"/>
      <c r="H39" s="313"/>
      <c r="I39" s="313"/>
      <c r="J39" s="313"/>
      <c r="K39" s="313"/>
      <c r="L39" s="313"/>
      <c r="M39" s="313"/>
      <c r="N39" s="125"/>
      <c r="O39" s="125"/>
      <c r="P39" s="125"/>
      <c r="R39" s="529"/>
      <c r="S39" s="529"/>
      <c r="T39" s="529"/>
      <c r="U39" s="529"/>
      <c r="V39" s="529"/>
      <c r="W39" s="529"/>
      <c r="X39" s="529"/>
      <c r="Y39" s="529"/>
      <c r="Z39" s="529"/>
      <c r="AA39" s="529"/>
      <c r="AB39" s="529"/>
      <c r="AC39" s="529"/>
      <c r="AD39" s="529"/>
      <c r="AE39" s="529"/>
      <c r="AF39" s="529"/>
      <c r="AG39" s="529"/>
      <c r="AH39" s="529"/>
      <c r="AI39" s="529"/>
      <c r="AJ39" s="529"/>
      <c r="AK39" s="529"/>
      <c r="AL39" s="529"/>
      <c r="AM39" s="529"/>
      <c r="AN39" s="529"/>
      <c r="AO39" s="529"/>
      <c r="AP39" s="529"/>
      <c r="AQ39" s="529"/>
      <c r="AR39" s="529"/>
      <c r="AS39" s="529"/>
      <c r="AT39" s="529"/>
      <c r="AU39" s="529"/>
      <c r="AV39" s="529"/>
      <c r="AW39" s="529"/>
      <c r="AX39" s="529"/>
      <c r="AY39" s="529"/>
      <c r="AZ39" s="529"/>
      <c r="BA39" s="529"/>
      <c r="BB39" s="529"/>
      <c r="BC39" s="529"/>
      <c r="BD39" s="529"/>
      <c r="BE39" s="529"/>
      <c r="BF39" s="529"/>
      <c r="BG39" s="529"/>
      <c r="BH39" s="529"/>
      <c r="BI39" s="529"/>
      <c r="BJ39" s="529"/>
      <c r="BK39" s="529"/>
      <c r="BL39" s="529"/>
      <c r="BM39" s="529"/>
      <c r="BN39" s="529"/>
    </row>
    <row r="40" spans="1:66" s="124" customFormat="1" ht="25" customHeight="1" x14ac:dyDescent="0.2">
      <c r="A40" s="316" t="s">
        <v>2450</v>
      </c>
      <c r="B40" s="316"/>
      <c r="C40" s="316"/>
      <c r="D40" s="316"/>
      <c r="E40" s="316"/>
      <c r="F40" s="316"/>
      <c r="G40" s="316"/>
      <c r="H40" s="316"/>
      <c r="I40" s="316"/>
      <c r="J40" s="316"/>
      <c r="K40" s="316"/>
      <c r="L40" s="316"/>
      <c r="M40" s="316"/>
      <c r="N40" s="125"/>
      <c r="O40" s="125"/>
      <c r="P40" s="125"/>
      <c r="R40" s="529"/>
      <c r="S40" s="529"/>
      <c r="T40" s="529"/>
      <c r="U40" s="529"/>
      <c r="V40" s="529"/>
      <c r="W40" s="529"/>
      <c r="X40" s="529"/>
      <c r="Y40" s="529"/>
      <c r="Z40" s="529"/>
      <c r="AA40" s="529"/>
      <c r="AB40" s="529"/>
      <c r="AC40" s="529"/>
      <c r="AD40" s="529"/>
      <c r="AE40" s="529"/>
      <c r="AF40" s="529"/>
      <c r="AG40" s="529"/>
      <c r="AH40" s="529"/>
      <c r="AI40" s="529"/>
      <c r="AJ40" s="529"/>
      <c r="AK40" s="529"/>
      <c r="AL40" s="529"/>
      <c r="AM40" s="529"/>
      <c r="AN40" s="529"/>
      <c r="AO40" s="529"/>
      <c r="AP40" s="529"/>
      <c r="AQ40" s="529"/>
      <c r="AR40" s="529"/>
      <c r="AS40" s="529"/>
      <c r="AT40" s="529"/>
      <c r="AU40" s="529"/>
      <c r="AV40" s="529"/>
      <c r="AW40" s="529"/>
      <c r="AX40" s="529"/>
      <c r="AY40" s="529"/>
      <c r="AZ40" s="529"/>
      <c r="BA40" s="529"/>
      <c r="BB40" s="529"/>
      <c r="BC40" s="529"/>
      <c r="BD40" s="529"/>
      <c r="BE40" s="529"/>
      <c r="BF40" s="529"/>
      <c r="BG40" s="529"/>
      <c r="BH40" s="529"/>
      <c r="BI40" s="529"/>
      <c r="BJ40" s="529"/>
      <c r="BK40" s="529"/>
      <c r="BL40" s="529"/>
      <c r="BM40" s="529"/>
      <c r="BN40" s="529"/>
    </row>
    <row r="41" spans="1:66" s="124" customFormat="1" ht="25" customHeight="1" x14ac:dyDescent="0.2">
      <c r="A41" s="316"/>
      <c r="B41" s="316"/>
      <c r="C41" s="316"/>
      <c r="D41" s="316"/>
      <c r="E41" s="316"/>
      <c r="F41" s="316"/>
      <c r="G41" s="316"/>
      <c r="H41" s="316"/>
      <c r="I41" s="316"/>
      <c r="J41" s="316"/>
      <c r="K41" s="316"/>
      <c r="L41" s="316"/>
      <c r="M41" s="316"/>
      <c r="N41" s="125"/>
      <c r="O41" s="125"/>
      <c r="P41" s="125"/>
      <c r="R41" s="529"/>
      <c r="S41" s="529"/>
      <c r="T41" s="529"/>
      <c r="U41" s="529"/>
      <c r="V41" s="529"/>
      <c r="W41" s="529"/>
      <c r="X41" s="529"/>
      <c r="Y41" s="529"/>
      <c r="Z41" s="529"/>
      <c r="AA41" s="529"/>
      <c r="AB41" s="529"/>
      <c r="AC41" s="529"/>
      <c r="AD41" s="529"/>
      <c r="AE41" s="529"/>
      <c r="AF41" s="529"/>
      <c r="AG41" s="529"/>
      <c r="AH41" s="529"/>
      <c r="AI41" s="529"/>
      <c r="AJ41" s="529"/>
      <c r="AK41" s="529"/>
      <c r="AL41" s="529"/>
      <c r="AM41" s="529"/>
      <c r="AN41" s="529"/>
      <c r="AO41" s="529"/>
      <c r="AP41" s="529"/>
      <c r="AQ41" s="529"/>
      <c r="AR41" s="529"/>
      <c r="AS41" s="529"/>
      <c r="AT41" s="529"/>
      <c r="AU41" s="529"/>
      <c r="AV41" s="529"/>
      <c r="AW41" s="529"/>
      <c r="AX41" s="529"/>
      <c r="AY41" s="529"/>
      <c r="AZ41" s="529"/>
      <c r="BA41" s="529"/>
      <c r="BB41" s="529"/>
      <c r="BC41" s="529"/>
      <c r="BD41" s="529"/>
      <c r="BE41" s="529"/>
      <c r="BF41" s="529"/>
      <c r="BG41" s="529"/>
      <c r="BH41" s="529"/>
      <c r="BI41" s="529"/>
      <c r="BJ41" s="529"/>
      <c r="BK41" s="529"/>
      <c r="BL41" s="529"/>
      <c r="BM41" s="529"/>
      <c r="BN41" s="529"/>
    </row>
    <row r="42" spans="1:66" s="124" customFormat="1" ht="9" customHeight="1" x14ac:dyDescent="0.2">
      <c r="A42" s="313" t="s">
        <v>2413</v>
      </c>
      <c r="B42" s="313"/>
      <c r="C42" s="313"/>
      <c r="D42" s="313"/>
      <c r="E42" s="313"/>
      <c r="F42" s="313"/>
      <c r="G42" s="313"/>
      <c r="H42" s="313"/>
      <c r="I42" s="313"/>
      <c r="J42" s="313"/>
      <c r="K42" s="313"/>
      <c r="L42" s="313"/>
      <c r="M42" s="313"/>
      <c r="N42" s="125"/>
      <c r="O42" s="125"/>
      <c r="P42" s="125"/>
      <c r="R42" s="529"/>
      <c r="S42" s="529"/>
      <c r="T42" s="529"/>
      <c r="U42" s="529"/>
      <c r="V42" s="529"/>
      <c r="W42" s="529"/>
      <c r="X42" s="529"/>
      <c r="Y42" s="529"/>
      <c r="Z42" s="529"/>
      <c r="AA42" s="529"/>
      <c r="AB42" s="529"/>
      <c r="AC42" s="529"/>
      <c r="AD42" s="529"/>
      <c r="AE42" s="529"/>
      <c r="AF42" s="529"/>
      <c r="AG42" s="529"/>
      <c r="AH42" s="529"/>
      <c r="AI42" s="529"/>
      <c r="AJ42" s="529"/>
      <c r="AK42" s="529"/>
      <c r="AL42" s="529"/>
      <c r="AM42" s="529"/>
      <c r="AN42" s="529"/>
      <c r="AO42" s="529"/>
      <c r="AP42" s="529"/>
      <c r="AQ42" s="529"/>
      <c r="AR42" s="529"/>
      <c r="AS42" s="529"/>
      <c r="AT42" s="529"/>
      <c r="AU42" s="529"/>
      <c r="AV42" s="529"/>
      <c r="AW42" s="529"/>
      <c r="AX42" s="529"/>
      <c r="AY42" s="529"/>
      <c r="AZ42" s="529"/>
      <c r="BA42" s="529"/>
      <c r="BB42" s="529"/>
      <c r="BC42" s="529"/>
      <c r="BD42" s="529"/>
      <c r="BE42" s="529"/>
      <c r="BF42" s="529"/>
      <c r="BG42" s="529"/>
      <c r="BH42" s="529"/>
      <c r="BI42" s="529"/>
      <c r="BJ42" s="529"/>
      <c r="BK42" s="529"/>
      <c r="BL42" s="529"/>
      <c r="BM42" s="529"/>
      <c r="BN42" s="529"/>
    </row>
    <row r="43" spans="1:66" s="124" customFormat="1" ht="25" customHeight="1" x14ac:dyDescent="0.2">
      <c r="A43" s="313"/>
      <c r="B43" s="313"/>
      <c r="C43" s="313"/>
      <c r="D43" s="313"/>
      <c r="E43" s="313"/>
      <c r="F43" s="313"/>
      <c r="G43" s="313"/>
      <c r="H43" s="313"/>
      <c r="I43" s="313"/>
      <c r="J43" s="313"/>
      <c r="K43" s="313"/>
      <c r="L43" s="313"/>
      <c r="M43" s="313"/>
      <c r="N43" s="125"/>
      <c r="O43" s="125"/>
      <c r="P43" s="125"/>
      <c r="R43" s="529"/>
      <c r="S43" s="529"/>
      <c r="T43" s="529"/>
      <c r="U43" s="529"/>
      <c r="V43" s="529"/>
      <c r="W43" s="529"/>
      <c r="X43" s="529"/>
      <c r="Y43" s="529"/>
      <c r="Z43" s="529"/>
      <c r="AA43" s="529"/>
      <c r="AB43" s="529"/>
      <c r="AC43" s="529"/>
      <c r="AD43" s="529"/>
      <c r="AE43" s="529"/>
      <c r="AF43" s="529"/>
      <c r="AG43" s="529"/>
      <c r="AH43" s="529"/>
      <c r="AI43" s="529"/>
      <c r="AJ43" s="529"/>
      <c r="AK43" s="529"/>
      <c r="AL43" s="529"/>
      <c r="AM43" s="529"/>
      <c r="AN43" s="529"/>
      <c r="AO43" s="529"/>
      <c r="AP43" s="529"/>
      <c r="AQ43" s="529"/>
      <c r="AR43" s="529"/>
      <c r="AS43" s="529"/>
      <c r="AT43" s="529"/>
      <c r="AU43" s="529"/>
      <c r="AV43" s="529"/>
      <c r="AW43" s="529"/>
      <c r="AX43" s="529"/>
      <c r="AY43" s="529"/>
      <c r="AZ43" s="529"/>
      <c r="BA43" s="529"/>
      <c r="BB43" s="529"/>
      <c r="BC43" s="529"/>
      <c r="BD43" s="529"/>
      <c r="BE43" s="529"/>
      <c r="BF43" s="529"/>
      <c r="BG43" s="529"/>
      <c r="BH43" s="529"/>
      <c r="BI43" s="529"/>
      <c r="BJ43" s="529"/>
      <c r="BK43" s="529"/>
      <c r="BL43" s="529"/>
      <c r="BM43" s="529"/>
      <c r="BN43" s="529"/>
    </row>
    <row r="44" spans="1:66" s="124" customFormat="1" ht="2" customHeight="1" x14ac:dyDescent="0.2">
      <c r="A44" s="313" t="s">
        <v>2447</v>
      </c>
      <c r="B44" s="313"/>
      <c r="C44" s="313"/>
      <c r="D44" s="313"/>
      <c r="E44" s="313"/>
      <c r="F44" s="313"/>
      <c r="G44" s="313"/>
      <c r="H44" s="313"/>
      <c r="I44" s="313"/>
      <c r="J44" s="313"/>
      <c r="K44" s="313"/>
      <c r="L44" s="313"/>
      <c r="M44" s="313"/>
      <c r="N44" s="125"/>
      <c r="O44" s="125"/>
      <c r="P44" s="125"/>
      <c r="R44" s="529"/>
      <c r="S44" s="529"/>
      <c r="T44" s="529"/>
      <c r="U44" s="529"/>
      <c r="V44" s="529"/>
      <c r="W44" s="529"/>
      <c r="X44" s="529"/>
      <c r="Y44" s="529"/>
      <c r="Z44" s="529"/>
      <c r="AA44" s="529"/>
      <c r="AB44" s="529"/>
      <c r="AC44" s="529"/>
      <c r="AD44" s="529"/>
      <c r="AE44" s="529"/>
      <c r="AF44" s="529"/>
      <c r="AG44" s="529"/>
      <c r="AH44" s="529"/>
      <c r="AI44" s="529"/>
      <c r="AJ44" s="529"/>
      <c r="AK44" s="529"/>
      <c r="AL44" s="529"/>
      <c r="AM44" s="529"/>
      <c r="AN44" s="529"/>
      <c r="AO44" s="529"/>
      <c r="AP44" s="529"/>
      <c r="AQ44" s="529"/>
      <c r="AR44" s="529"/>
      <c r="AS44" s="529"/>
      <c r="AT44" s="529"/>
      <c r="AU44" s="529"/>
      <c r="AV44" s="529"/>
      <c r="AW44" s="529"/>
      <c r="AX44" s="529"/>
      <c r="AY44" s="529"/>
      <c r="AZ44" s="529"/>
      <c r="BA44" s="529"/>
      <c r="BB44" s="529"/>
      <c r="BC44" s="529"/>
      <c r="BD44" s="529"/>
      <c r="BE44" s="529"/>
      <c r="BF44" s="529"/>
      <c r="BG44" s="529"/>
      <c r="BH44" s="529"/>
      <c r="BI44" s="529"/>
      <c r="BJ44" s="529"/>
      <c r="BK44" s="529"/>
      <c r="BL44" s="529"/>
      <c r="BM44" s="529"/>
      <c r="BN44" s="529"/>
    </row>
    <row r="45" spans="1:66" s="124" customFormat="1" ht="25" customHeight="1" x14ac:dyDescent="0.2">
      <c r="A45" s="313"/>
      <c r="B45" s="313"/>
      <c r="C45" s="313"/>
      <c r="D45" s="313"/>
      <c r="E45" s="313"/>
      <c r="F45" s="313"/>
      <c r="G45" s="313"/>
      <c r="H45" s="313"/>
      <c r="I45" s="313"/>
      <c r="J45" s="313"/>
      <c r="K45" s="313"/>
      <c r="L45" s="313"/>
      <c r="M45" s="313"/>
      <c r="N45" s="125"/>
      <c r="O45" s="125"/>
      <c r="P45" s="125"/>
      <c r="R45" s="529"/>
      <c r="S45" s="529"/>
      <c r="T45" s="529"/>
      <c r="U45" s="529"/>
      <c r="V45" s="529"/>
      <c r="W45" s="529"/>
      <c r="X45" s="529"/>
      <c r="Y45" s="529"/>
      <c r="Z45" s="529"/>
      <c r="AA45" s="529"/>
      <c r="AB45" s="529"/>
      <c r="AC45" s="529"/>
      <c r="AD45" s="529"/>
      <c r="AE45" s="529"/>
      <c r="AF45" s="529"/>
      <c r="AG45" s="529"/>
      <c r="AH45" s="529"/>
      <c r="AI45" s="529"/>
      <c r="AJ45" s="529"/>
      <c r="AK45" s="529"/>
      <c r="AL45" s="529"/>
      <c r="AM45" s="529"/>
      <c r="AN45" s="529"/>
      <c r="AO45" s="529"/>
      <c r="AP45" s="529"/>
      <c r="AQ45" s="529"/>
      <c r="AR45" s="529"/>
      <c r="AS45" s="529"/>
      <c r="AT45" s="529"/>
      <c r="AU45" s="529"/>
      <c r="AV45" s="529"/>
      <c r="AW45" s="529"/>
      <c r="AX45" s="529"/>
      <c r="AY45" s="529"/>
      <c r="AZ45" s="529"/>
      <c r="BA45" s="529"/>
      <c r="BB45" s="529"/>
      <c r="BC45" s="529"/>
      <c r="BD45" s="529"/>
      <c r="BE45" s="529"/>
      <c r="BF45" s="529"/>
      <c r="BG45" s="529"/>
      <c r="BH45" s="529"/>
      <c r="BI45" s="529"/>
      <c r="BJ45" s="529"/>
      <c r="BK45" s="529"/>
      <c r="BL45" s="529"/>
      <c r="BM45" s="529"/>
      <c r="BN45" s="529"/>
    </row>
    <row r="46" spans="1:66" s="124" customFormat="1" x14ac:dyDescent="0.2">
      <c r="A46" s="125"/>
      <c r="B46" s="125"/>
      <c r="C46" s="125"/>
      <c r="D46" s="125"/>
      <c r="E46" s="125"/>
      <c r="F46" s="125"/>
      <c r="G46" s="125"/>
      <c r="H46" s="125"/>
      <c r="I46" s="125"/>
      <c r="J46" s="125"/>
      <c r="K46" s="125"/>
      <c r="L46" s="126"/>
      <c r="M46" s="125"/>
      <c r="N46" s="125"/>
      <c r="O46" s="125"/>
      <c r="P46" s="125"/>
      <c r="R46" s="529"/>
      <c r="S46" s="529"/>
      <c r="T46" s="529"/>
      <c r="U46" s="529"/>
      <c r="V46" s="529"/>
      <c r="W46" s="529"/>
      <c r="X46" s="529"/>
      <c r="Y46" s="529"/>
      <c r="Z46" s="529"/>
      <c r="AA46" s="529"/>
      <c r="AB46" s="529"/>
      <c r="AC46" s="529"/>
      <c r="AD46" s="529"/>
      <c r="AE46" s="529"/>
      <c r="AF46" s="529"/>
      <c r="AG46" s="529"/>
      <c r="AH46" s="529"/>
      <c r="AI46" s="529"/>
      <c r="AJ46" s="529"/>
      <c r="AK46" s="529"/>
      <c r="AL46" s="529"/>
      <c r="AM46" s="529"/>
      <c r="AN46" s="529"/>
      <c r="AO46" s="529"/>
      <c r="AP46" s="529"/>
      <c r="AQ46" s="529"/>
      <c r="AR46" s="529"/>
      <c r="AS46" s="529"/>
      <c r="AT46" s="529"/>
      <c r="AU46" s="529"/>
      <c r="AV46" s="529"/>
      <c r="AW46" s="529"/>
      <c r="AX46" s="529"/>
      <c r="AY46" s="529"/>
      <c r="AZ46" s="529"/>
      <c r="BA46" s="529"/>
      <c r="BB46" s="529"/>
      <c r="BC46" s="529"/>
      <c r="BD46" s="529"/>
      <c r="BE46" s="529"/>
      <c r="BF46" s="529"/>
      <c r="BG46" s="529"/>
      <c r="BH46" s="529"/>
      <c r="BI46" s="529"/>
      <c r="BJ46" s="529"/>
      <c r="BK46" s="529"/>
      <c r="BL46" s="529"/>
      <c r="BM46" s="529"/>
      <c r="BN46" s="529"/>
    </row>
    <row r="47" spans="1:66" ht="17" thickBot="1" x14ac:dyDescent="0.25">
      <c r="A47" s="87"/>
      <c r="B47" s="87"/>
      <c r="C47" s="87"/>
      <c r="D47" s="87"/>
      <c r="E47" s="87"/>
      <c r="F47" s="87"/>
      <c r="G47" s="87"/>
      <c r="H47" s="87"/>
      <c r="I47" s="87"/>
      <c r="J47" s="87"/>
      <c r="K47" s="87"/>
      <c r="L47" s="115"/>
      <c r="M47" s="87"/>
      <c r="N47" s="87"/>
      <c r="O47" s="87"/>
      <c r="P47" s="87"/>
    </row>
    <row r="48" spans="1:66" s="527" customFormat="1" ht="147" customHeight="1" thickBot="1" x14ac:dyDescent="0.25">
      <c r="A48" s="532"/>
      <c r="B48" s="532"/>
      <c r="C48" s="532"/>
      <c r="D48" s="532"/>
      <c r="E48" s="532"/>
      <c r="F48" s="532"/>
      <c r="G48" s="532"/>
      <c r="H48" s="532"/>
      <c r="I48" s="532"/>
      <c r="J48" s="532"/>
      <c r="K48" s="532"/>
      <c r="L48" s="533"/>
      <c r="M48" s="532"/>
      <c r="N48" s="532"/>
      <c r="O48" s="532"/>
      <c r="P48" s="532"/>
      <c r="Q48" s="534"/>
    </row>
    <row r="49" spans="1:16" x14ac:dyDescent="0.2">
      <c r="A49" s="87"/>
      <c r="B49" s="87"/>
      <c r="C49" s="87"/>
      <c r="D49" s="87"/>
      <c r="E49" s="87"/>
      <c r="F49" s="87"/>
      <c r="G49" s="87"/>
      <c r="H49" s="87"/>
      <c r="I49" s="87"/>
      <c r="J49" s="87"/>
      <c r="K49" s="87"/>
      <c r="L49" s="115"/>
      <c r="M49" s="87"/>
      <c r="N49" s="87"/>
      <c r="O49" s="87"/>
      <c r="P49" s="87"/>
    </row>
    <row r="50" spans="1:16" x14ac:dyDescent="0.2">
      <c r="A50" s="87"/>
      <c r="B50" s="87"/>
      <c r="C50" s="87"/>
      <c r="D50" s="87"/>
      <c r="E50" s="87"/>
      <c r="F50" s="87"/>
      <c r="G50" s="87"/>
      <c r="H50" s="87"/>
      <c r="I50" s="87"/>
      <c r="J50" s="87"/>
      <c r="K50" s="87"/>
      <c r="L50" s="115"/>
      <c r="M50" s="87"/>
      <c r="N50" s="87"/>
      <c r="O50" s="87"/>
      <c r="P50" s="87"/>
    </row>
    <row r="51" spans="1:16" x14ac:dyDescent="0.2">
      <c r="A51" s="87"/>
      <c r="B51" s="87"/>
      <c r="C51" s="87"/>
      <c r="D51" s="87"/>
      <c r="E51" s="87"/>
      <c r="F51" s="87"/>
      <c r="G51" s="87"/>
      <c r="H51" s="87"/>
      <c r="I51" s="87"/>
      <c r="J51" s="87"/>
      <c r="K51" s="87"/>
      <c r="L51" s="115"/>
      <c r="M51" s="87"/>
      <c r="N51" s="87"/>
      <c r="O51" s="87"/>
      <c r="P51" s="87"/>
    </row>
    <row r="52" spans="1:16" s="527" customFormat="1" x14ac:dyDescent="0.2">
      <c r="A52" s="530"/>
      <c r="B52" s="530"/>
      <c r="C52" s="530"/>
      <c r="D52" s="530"/>
      <c r="E52" s="530"/>
      <c r="F52" s="530"/>
      <c r="G52" s="530"/>
      <c r="H52" s="530"/>
      <c r="I52" s="530"/>
      <c r="J52" s="530"/>
      <c r="K52" s="530"/>
      <c r="L52" s="531"/>
      <c r="M52" s="530"/>
      <c r="N52" s="530"/>
      <c r="O52" s="530"/>
      <c r="P52" s="530"/>
    </row>
    <row r="53" spans="1:16" s="527" customFormat="1" x14ac:dyDescent="0.2">
      <c r="A53" s="530"/>
      <c r="B53" s="530"/>
      <c r="C53" s="530"/>
      <c r="D53" s="530"/>
      <c r="E53" s="530"/>
      <c r="F53" s="530"/>
      <c r="G53" s="530"/>
      <c r="H53" s="530"/>
      <c r="I53" s="530"/>
      <c r="J53" s="530"/>
      <c r="K53" s="530"/>
      <c r="L53" s="531"/>
      <c r="M53" s="530"/>
      <c r="N53" s="530"/>
      <c r="O53" s="530"/>
      <c r="P53" s="530"/>
    </row>
    <row r="54" spans="1:16" s="527" customFormat="1" x14ac:dyDescent="0.2">
      <c r="A54" s="530"/>
      <c r="B54" s="530"/>
      <c r="C54" s="530"/>
      <c r="D54" s="530"/>
      <c r="E54" s="530"/>
      <c r="F54" s="530"/>
      <c r="G54" s="530"/>
      <c r="H54" s="530"/>
      <c r="I54" s="530"/>
      <c r="J54" s="530"/>
      <c r="K54" s="530"/>
      <c r="L54" s="531"/>
      <c r="M54" s="530"/>
      <c r="N54" s="530"/>
      <c r="O54" s="530"/>
      <c r="P54" s="530"/>
    </row>
    <row r="55" spans="1:16" s="527" customFormat="1" x14ac:dyDescent="0.2">
      <c r="A55" s="530"/>
      <c r="B55" s="530"/>
      <c r="C55" s="530"/>
      <c r="D55" s="530"/>
      <c r="E55" s="530"/>
      <c r="F55" s="530"/>
      <c r="G55" s="530"/>
      <c r="H55" s="530"/>
      <c r="I55" s="530"/>
      <c r="J55" s="530"/>
      <c r="K55" s="530"/>
      <c r="L55" s="531"/>
      <c r="M55" s="530"/>
      <c r="N55" s="530"/>
      <c r="O55" s="530"/>
      <c r="P55" s="530"/>
    </row>
    <row r="56" spans="1:16" s="527" customFormat="1" x14ac:dyDescent="0.2">
      <c r="A56" s="530"/>
      <c r="B56" s="530"/>
      <c r="C56" s="530"/>
      <c r="D56" s="530"/>
      <c r="E56" s="530"/>
      <c r="F56" s="530"/>
      <c r="G56" s="530"/>
      <c r="H56" s="530"/>
      <c r="I56" s="530"/>
      <c r="J56" s="530"/>
      <c r="K56" s="530"/>
      <c r="L56" s="531"/>
      <c r="M56" s="530"/>
      <c r="N56" s="530"/>
      <c r="O56" s="530"/>
      <c r="P56" s="530"/>
    </row>
    <row r="57" spans="1:16" s="527" customFormat="1" x14ac:dyDescent="0.2">
      <c r="A57" s="530"/>
      <c r="B57" s="530"/>
      <c r="C57" s="530"/>
      <c r="D57" s="530"/>
      <c r="E57" s="530"/>
      <c r="F57" s="530"/>
      <c r="G57" s="530"/>
      <c r="H57" s="530"/>
      <c r="I57" s="530"/>
      <c r="J57" s="530"/>
      <c r="K57" s="530"/>
      <c r="L57" s="531"/>
      <c r="M57" s="530"/>
      <c r="N57" s="530"/>
      <c r="O57" s="530"/>
      <c r="P57" s="530"/>
    </row>
    <row r="58" spans="1:16" s="527" customFormat="1" x14ac:dyDescent="0.2">
      <c r="A58" s="530"/>
      <c r="B58" s="530"/>
      <c r="C58" s="530"/>
      <c r="D58" s="530"/>
      <c r="E58" s="530"/>
      <c r="F58" s="530"/>
      <c r="G58" s="530"/>
      <c r="H58" s="530"/>
      <c r="I58" s="530"/>
      <c r="J58" s="530"/>
      <c r="K58" s="530"/>
      <c r="L58" s="531"/>
      <c r="M58" s="530"/>
      <c r="N58" s="530"/>
      <c r="O58" s="530"/>
      <c r="P58" s="530"/>
    </row>
    <row r="59" spans="1:16" s="527" customFormat="1" x14ac:dyDescent="0.2">
      <c r="A59" s="530"/>
      <c r="B59" s="530"/>
      <c r="C59" s="530"/>
      <c r="D59" s="530"/>
      <c r="E59" s="530"/>
      <c r="F59" s="530"/>
      <c r="G59" s="530"/>
      <c r="H59" s="530"/>
      <c r="I59" s="530"/>
      <c r="J59" s="530"/>
      <c r="K59" s="530"/>
      <c r="L59" s="531"/>
      <c r="M59" s="530"/>
      <c r="N59" s="530"/>
      <c r="O59" s="530"/>
      <c r="P59" s="530"/>
    </row>
    <row r="60" spans="1:16" s="527" customFormat="1" x14ac:dyDescent="0.2">
      <c r="A60" s="530"/>
      <c r="B60" s="530"/>
      <c r="C60" s="530"/>
      <c r="D60" s="530"/>
      <c r="E60" s="530"/>
      <c r="F60" s="530"/>
      <c r="G60" s="530"/>
      <c r="H60" s="530"/>
      <c r="I60" s="530"/>
      <c r="J60" s="530"/>
      <c r="K60" s="530"/>
      <c r="L60" s="531"/>
      <c r="M60" s="530"/>
      <c r="N60" s="530"/>
      <c r="O60" s="530"/>
      <c r="P60" s="530"/>
    </row>
    <row r="61" spans="1:16" s="527" customFormat="1" x14ac:dyDescent="0.2">
      <c r="A61" s="530"/>
      <c r="B61" s="530"/>
      <c r="C61" s="530"/>
      <c r="D61" s="530"/>
      <c r="E61" s="530"/>
      <c r="F61" s="530"/>
      <c r="G61" s="530"/>
      <c r="H61" s="530"/>
      <c r="I61" s="530"/>
      <c r="J61" s="530"/>
      <c r="K61" s="530"/>
      <c r="L61" s="531"/>
      <c r="M61" s="530"/>
      <c r="N61" s="530"/>
      <c r="O61" s="530"/>
      <c r="P61" s="530"/>
    </row>
    <row r="62" spans="1:16" s="527" customFormat="1" x14ac:dyDescent="0.2">
      <c r="A62" s="530"/>
      <c r="B62" s="530"/>
      <c r="C62" s="530"/>
      <c r="D62" s="530"/>
      <c r="E62" s="530"/>
      <c r="F62" s="530"/>
      <c r="G62" s="530"/>
      <c r="H62" s="530"/>
      <c r="I62" s="530"/>
      <c r="J62" s="530"/>
      <c r="K62" s="530"/>
      <c r="L62" s="531"/>
      <c r="M62" s="530"/>
      <c r="N62" s="530"/>
      <c r="O62" s="530"/>
      <c r="P62" s="530"/>
    </row>
    <row r="63" spans="1:16" s="527" customFormat="1" x14ac:dyDescent="0.2">
      <c r="A63" s="530"/>
      <c r="B63" s="530"/>
      <c r="C63" s="530"/>
      <c r="D63" s="530"/>
      <c r="E63" s="530"/>
      <c r="F63" s="530"/>
      <c r="G63" s="530"/>
      <c r="H63" s="530"/>
      <c r="I63" s="530"/>
      <c r="J63" s="530"/>
      <c r="K63" s="530"/>
      <c r="L63" s="531"/>
      <c r="M63" s="530"/>
      <c r="N63" s="530"/>
      <c r="O63" s="530"/>
      <c r="P63" s="530"/>
    </row>
    <row r="64" spans="1:16" s="527" customFormat="1" x14ac:dyDescent="0.2">
      <c r="A64" s="530"/>
      <c r="B64" s="530"/>
      <c r="C64" s="530"/>
      <c r="D64" s="530"/>
      <c r="E64" s="530"/>
      <c r="F64" s="530"/>
      <c r="G64" s="530"/>
      <c r="H64" s="530"/>
      <c r="I64" s="530"/>
      <c r="J64" s="530"/>
      <c r="K64" s="530"/>
      <c r="L64" s="531"/>
      <c r="M64" s="530"/>
      <c r="N64" s="530"/>
      <c r="O64" s="530"/>
      <c r="P64" s="530"/>
    </row>
    <row r="65" spans="1:16" s="527" customFormat="1" x14ac:dyDescent="0.2">
      <c r="A65" s="530"/>
      <c r="B65" s="530"/>
      <c r="C65" s="530"/>
      <c r="D65" s="530"/>
      <c r="E65" s="530"/>
      <c r="F65" s="530"/>
      <c r="G65" s="530"/>
      <c r="H65" s="530"/>
      <c r="I65" s="530"/>
      <c r="J65" s="530"/>
      <c r="K65" s="530"/>
      <c r="L65" s="531"/>
      <c r="M65" s="530"/>
      <c r="N65" s="530"/>
      <c r="O65" s="530"/>
      <c r="P65" s="530"/>
    </row>
    <row r="66" spans="1:16" s="527" customFormat="1" x14ac:dyDescent="0.2">
      <c r="A66" s="530"/>
      <c r="B66" s="530"/>
      <c r="C66" s="530"/>
      <c r="D66" s="530"/>
      <c r="E66" s="530"/>
      <c r="F66" s="530"/>
      <c r="G66" s="530"/>
      <c r="H66" s="530"/>
      <c r="I66" s="530"/>
      <c r="J66" s="530"/>
      <c r="K66" s="530"/>
      <c r="L66" s="531"/>
      <c r="M66" s="530"/>
      <c r="N66" s="530"/>
      <c r="O66" s="530"/>
      <c r="P66" s="530"/>
    </row>
    <row r="67" spans="1:16" s="527" customFormat="1" x14ac:dyDescent="0.2">
      <c r="A67" s="530"/>
      <c r="B67" s="530"/>
      <c r="C67" s="530"/>
      <c r="D67" s="530"/>
      <c r="E67" s="530"/>
      <c r="F67" s="530"/>
      <c r="G67" s="530"/>
      <c r="H67" s="530"/>
      <c r="I67" s="530"/>
      <c r="J67" s="530"/>
      <c r="K67" s="530"/>
      <c r="L67" s="531"/>
      <c r="M67" s="530"/>
      <c r="N67" s="530"/>
      <c r="O67" s="530"/>
      <c r="P67" s="530"/>
    </row>
    <row r="68" spans="1:16" s="527" customFormat="1" x14ac:dyDescent="0.2">
      <c r="L68" s="528"/>
    </row>
    <row r="69" spans="1:16" s="527" customFormat="1" x14ac:dyDescent="0.2">
      <c r="L69" s="528"/>
    </row>
    <row r="70" spans="1:16" s="527" customFormat="1" x14ac:dyDescent="0.2">
      <c r="L70" s="528"/>
    </row>
    <row r="71" spans="1:16" s="527" customFormat="1" x14ac:dyDescent="0.2">
      <c r="L71" s="528"/>
    </row>
    <row r="72" spans="1:16" s="527" customFormat="1" x14ac:dyDescent="0.2">
      <c r="L72" s="528"/>
    </row>
    <row r="73" spans="1:16" s="527" customFormat="1" x14ac:dyDescent="0.2">
      <c r="L73" s="528"/>
    </row>
    <row r="74" spans="1:16" s="527" customFormat="1" x14ac:dyDescent="0.2">
      <c r="L74" s="528"/>
    </row>
    <row r="75" spans="1:16" s="527" customFormat="1" x14ac:dyDescent="0.2">
      <c r="L75" s="528"/>
    </row>
    <row r="76" spans="1:16" s="527" customFormat="1" x14ac:dyDescent="0.2">
      <c r="L76" s="528"/>
    </row>
    <row r="77" spans="1:16" s="527" customFormat="1" x14ac:dyDescent="0.2">
      <c r="L77" s="528"/>
    </row>
    <row r="78" spans="1:16" s="527" customFormat="1" x14ac:dyDescent="0.2">
      <c r="L78" s="528"/>
    </row>
    <row r="79" spans="1:16" s="527" customFormat="1" x14ac:dyDescent="0.2">
      <c r="L79" s="528"/>
    </row>
    <row r="80" spans="1:16" s="527" customFormat="1" x14ac:dyDescent="0.2">
      <c r="L80" s="528"/>
    </row>
    <row r="81" spans="12:12" s="527" customFormat="1" x14ac:dyDescent="0.2">
      <c r="L81" s="528"/>
    </row>
    <row r="82" spans="12:12" s="527" customFormat="1" x14ac:dyDescent="0.2">
      <c r="L82" s="528"/>
    </row>
    <row r="83" spans="12:12" s="527" customFormat="1" x14ac:dyDescent="0.2">
      <c r="L83" s="528"/>
    </row>
    <row r="84" spans="12:12" s="527" customFormat="1" x14ac:dyDescent="0.2">
      <c r="L84" s="528"/>
    </row>
    <row r="85" spans="12:12" s="527" customFormat="1" x14ac:dyDescent="0.2">
      <c r="L85" s="528"/>
    </row>
    <row r="86" spans="12:12" s="527" customFormat="1" x14ac:dyDescent="0.2">
      <c r="L86" s="528"/>
    </row>
    <row r="87" spans="12:12" s="527" customFormat="1" x14ac:dyDescent="0.2">
      <c r="L87" s="528"/>
    </row>
    <row r="88" spans="12:12" s="527" customFormat="1" x14ac:dyDescent="0.2">
      <c r="L88" s="528"/>
    </row>
    <row r="89" spans="12:12" s="527" customFormat="1" x14ac:dyDescent="0.2">
      <c r="L89" s="528"/>
    </row>
    <row r="90" spans="12:12" s="527" customFormat="1" x14ac:dyDescent="0.2">
      <c r="L90" s="528"/>
    </row>
    <row r="91" spans="12:12" s="527" customFormat="1" x14ac:dyDescent="0.2">
      <c r="L91" s="528"/>
    </row>
    <row r="92" spans="12:12" s="527" customFormat="1" x14ac:dyDescent="0.2">
      <c r="L92" s="528"/>
    </row>
    <row r="93" spans="12:12" s="527" customFormat="1" x14ac:dyDescent="0.2">
      <c r="L93" s="528"/>
    </row>
    <row r="94" spans="12:12" s="527" customFormat="1" x14ac:dyDescent="0.2">
      <c r="L94" s="528"/>
    </row>
    <row r="95" spans="12:12" s="527" customFormat="1" x14ac:dyDescent="0.2">
      <c r="L95" s="528"/>
    </row>
    <row r="96" spans="12:12" s="527" customFormat="1" x14ac:dyDescent="0.2">
      <c r="L96" s="528"/>
    </row>
    <row r="97" spans="12:12" s="527" customFormat="1" x14ac:dyDescent="0.2">
      <c r="L97" s="528"/>
    </row>
    <row r="98" spans="12:12" s="527" customFormat="1" x14ac:dyDescent="0.2">
      <c r="L98" s="528"/>
    </row>
    <row r="99" spans="12:12" s="527" customFormat="1" x14ac:dyDescent="0.2">
      <c r="L99" s="528"/>
    </row>
    <row r="100" spans="12:12" s="527" customFormat="1" x14ac:dyDescent="0.2">
      <c r="L100" s="528"/>
    </row>
    <row r="101" spans="12:12" s="527" customFormat="1" x14ac:dyDescent="0.2">
      <c r="L101" s="528"/>
    </row>
    <row r="102" spans="12:12" s="527" customFormat="1" x14ac:dyDescent="0.2">
      <c r="L102" s="528"/>
    </row>
    <row r="103" spans="12:12" s="527" customFormat="1" x14ac:dyDescent="0.2">
      <c r="L103" s="528"/>
    </row>
    <row r="104" spans="12:12" s="527" customFormat="1" x14ac:dyDescent="0.2">
      <c r="L104" s="528"/>
    </row>
    <row r="105" spans="12:12" s="527" customFormat="1" x14ac:dyDescent="0.2">
      <c r="L105" s="528"/>
    </row>
    <row r="106" spans="12:12" s="527" customFormat="1" x14ac:dyDescent="0.2">
      <c r="L106" s="528"/>
    </row>
    <row r="107" spans="12:12" s="527" customFormat="1" x14ac:dyDescent="0.2">
      <c r="L107" s="528"/>
    </row>
    <row r="108" spans="12:12" s="527" customFormat="1" x14ac:dyDescent="0.2">
      <c r="L108" s="528"/>
    </row>
    <row r="109" spans="12:12" s="527" customFormat="1" x14ac:dyDescent="0.2">
      <c r="L109" s="528"/>
    </row>
    <row r="110" spans="12:12" s="527" customFormat="1" x14ac:dyDescent="0.2">
      <c r="L110" s="528"/>
    </row>
    <row r="111" spans="12:12" s="527" customFormat="1" x14ac:dyDescent="0.2">
      <c r="L111" s="528"/>
    </row>
    <row r="112" spans="12:12" s="527" customFormat="1" x14ac:dyDescent="0.2">
      <c r="L112" s="528"/>
    </row>
    <row r="113" spans="12:12" s="527" customFormat="1" x14ac:dyDescent="0.2">
      <c r="L113" s="528"/>
    </row>
    <row r="114" spans="12:12" s="527" customFormat="1" x14ac:dyDescent="0.2">
      <c r="L114" s="528"/>
    </row>
    <row r="115" spans="12:12" s="527" customFormat="1" x14ac:dyDescent="0.2">
      <c r="L115" s="528"/>
    </row>
    <row r="116" spans="12:12" s="527" customFormat="1" x14ac:dyDescent="0.2">
      <c r="L116" s="528"/>
    </row>
    <row r="117" spans="12:12" s="527" customFormat="1" x14ac:dyDescent="0.2">
      <c r="L117" s="528"/>
    </row>
    <row r="118" spans="12:12" s="527" customFormat="1" x14ac:dyDescent="0.2">
      <c r="L118" s="528"/>
    </row>
    <row r="119" spans="12:12" s="527" customFormat="1" x14ac:dyDescent="0.2">
      <c r="L119" s="528"/>
    </row>
    <row r="120" spans="12:12" s="527" customFormat="1" x14ac:dyDescent="0.2">
      <c r="L120" s="528"/>
    </row>
    <row r="121" spans="12:12" s="527" customFormat="1" x14ac:dyDescent="0.2">
      <c r="L121" s="528"/>
    </row>
    <row r="122" spans="12:12" s="527" customFormat="1" x14ac:dyDescent="0.2">
      <c r="L122" s="528"/>
    </row>
    <row r="123" spans="12:12" s="527" customFormat="1" x14ac:dyDescent="0.2">
      <c r="L123" s="528"/>
    </row>
    <row r="124" spans="12:12" s="527" customFormat="1" x14ac:dyDescent="0.2">
      <c r="L124" s="528"/>
    </row>
    <row r="125" spans="12:12" s="527" customFormat="1" x14ac:dyDescent="0.2">
      <c r="L125" s="528"/>
    </row>
    <row r="126" spans="12:12" s="527" customFormat="1" x14ac:dyDescent="0.2">
      <c r="L126" s="528"/>
    </row>
    <row r="127" spans="12:12" s="527" customFormat="1" x14ac:dyDescent="0.2">
      <c r="L127" s="528"/>
    </row>
    <row r="128" spans="12:12" s="527" customFormat="1" x14ac:dyDescent="0.2">
      <c r="L128" s="528"/>
    </row>
    <row r="129" spans="12:12" s="527" customFormat="1" x14ac:dyDescent="0.2">
      <c r="L129" s="528"/>
    </row>
    <row r="130" spans="12:12" s="527" customFormat="1" x14ac:dyDescent="0.2">
      <c r="L130" s="528"/>
    </row>
    <row r="131" spans="12:12" s="527" customFormat="1" x14ac:dyDescent="0.2">
      <c r="L131" s="528"/>
    </row>
    <row r="132" spans="12:12" s="527" customFormat="1" x14ac:dyDescent="0.2">
      <c r="L132" s="528"/>
    </row>
    <row r="133" spans="12:12" s="527" customFormat="1" x14ac:dyDescent="0.2">
      <c r="L133" s="528"/>
    </row>
    <row r="134" spans="12:12" s="527" customFormat="1" x14ac:dyDescent="0.2">
      <c r="L134" s="528"/>
    </row>
    <row r="135" spans="12:12" s="527" customFormat="1" x14ac:dyDescent="0.2">
      <c r="L135" s="528"/>
    </row>
    <row r="136" spans="12:12" s="527" customFormat="1" x14ac:dyDescent="0.2">
      <c r="L136" s="528"/>
    </row>
    <row r="137" spans="12:12" s="527" customFormat="1" x14ac:dyDescent="0.2">
      <c r="L137" s="528"/>
    </row>
    <row r="138" spans="12:12" s="527" customFormat="1" x14ac:dyDescent="0.2">
      <c r="L138" s="528"/>
    </row>
    <row r="139" spans="12:12" s="527" customFormat="1" x14ac:dyDescent="0.2">
      <c r="L139" s="528"/>
    </row>
    <row r="140" spans="12:12" s="527" customFormat="1" x14ac:dyDescent="0.2">
      <c r="L140" s="528"/>
    </row>
    <row r="141" spans="12:12" s="527" customFormat="1" x14ac:dyDescent="0.2">
      <c r="L141" s="528"/>
    </row>
    <row r="142" spans="12:12" s="527" customFormat="1" x14ac:dyDescent="0.2">
      <c r="L142" s="528"/>
    </row>
    <row r="143" spans="12:12" s="527" customFormat="1" x14ac:dyDescent="0.2">
      <c r="L143" s="528"/>
    </row>
    <row r="144" spans="12:12" s="527" customFormat="1" x14ac:dyDescent="0.2">
      <c r="L144" s="528"/>
    </row>
    <row r="145" spans="12:12" s="527" customFormat="1" x14ac:dyDescent="0.2">
      <c r="L145" s="528"/>
    </row>
    <row r="146" spans="12:12" s="527" customFormat="1" x14ac:dyDescent="0.2">
      <c r="L146" s="528"/>
    </row>
    <row r="147" spans="12:12" s="527" customFormat="1" x14ac:dyDescent="0.2">
      <c r="L147" s="528"/>
    </row>
    <row r="148" spans="12:12" s="527" customFormat="1" x14ac:dyDescent="0.2">
      <c r="L148" s="528"/>
    </row>
    <row r="149" spans="12:12" s="527" customFormat="1" x14ac:dyDescent="0.2">
      <c r="L149" s="528"/>
    </row>
    <row r="150" spans="12:12" s="527" customFormat="1" x14ac:dyDescent="0.2">
      <c r="L150" s="528"/>
    </row>
    <row r="151" spans="12:12" s="527" customFormat="1" x14ac:dyDescent="0.2">
      <c r="L151" s="528"/>
    </row>
    <row r="152" spans="12:12" s="527" customFormat="1" x14ac:dyDescent="0.2">
      <c r="L152" s="528"/>
    </row>
    <row r="153" spans="12:12" s="527" customFormat="1" x14ac:dyDescent="0.2">
      <c r="L153" s="528"/>
    </row>
    <row r="154" spans="12:12" s="527" customFormat="1" x14ac:dyDescent="0.2">
      <c r="L154" s="528"/>
    </row>
    <row r="155" spans="12:12" s="527" customFormat="1" x14ac:dyDescent="0.2">
      <c r="L155" s="528"/>
    </row>
    <row r="156" spans="12:12" s="527" customFormat="1" x14ac:dyDescent="0.2">
      <c r="L156" s="528"/>
    </row>
    <row r="157" spans="12:12" s="527" customFormat="1" x14ac:dyDescent="0.2">
      <c r="L157" s="528"/>
    </row>
    <row r="158" spans="12:12" s="527" customFormat="1" x14ac:dyDescent="0.2">
      <c r="L158" s="528"/>
    </row>
    <row r="159" spans="12:12" s="527" customFormat="1" x14ac:dyDescent="0.2">
      <c r="L159" s="528"/>
    </row>
    <row r="160" spans="12:12" s="527" customFormat="1" x14ac:dyDescent="0.2">
      <c r="L160" s="528"/>
    </row>
    <row r="161" spans="12:12" s="527" customFormat="1" x14ac:dyDescent="0.2">
      <c r="L161" s="528"/>
    </row>
    <row r="162" spans="12:12" s="527" customFormat="1" x14ac:dyDescent="0.2">
      <c r="L162" s="528"/>
    </row>
    <row r="163" spans="12:12" s="527" customFormat="1" x14ac:dyDescent="0.2">
      <c r="L163" s="528"/>
    </row>
    <row r="164" spans="12:12" s="527" customFormat="1" x14ac:dyDescent="0.2">
      <c r="L164" s="528"/>
    </row>
    <row r="165" spans="12:12" s="527" customFormat="1" x14ac:dyDescent="0.2">
      <c r="L165" s="528"/>
    </row>
    <row r="166" spans="12:12" s="527" customFormat="1" x14ac:dyDescent="0.2">
      <c r="L166" s="528"/>
    </row>
    <row r="167" spans="12:12" s="527" customFormat="1" x14ac:dyDescent="0.2">
      <c r="L167" s="528"/>
    </row>
    <row r="168" spans="12:12" s="527" customFormat="1" x14ac:dyDescent="0.2">
      <c r="L168" s="528"/>
    </row>
    <row r="169" spans="12:12" s="527" customFormat="1" x14ac:dyDescent="0.2">
      <c r="L169" s="528"/>
    </row>
    <row r="170" spans="12:12" s="527" customFormat="1" x14ac:dyDescent="0.2">
      <c r="L170" s="528"/>
    </row>
    <row r="171" spans="12:12" s="527" customFormat="1" x14ac:dyDescent="0.2">
      <c r="L171" s="528"/>
    </row>
    <row r="172" spans="12:12" s="527" customFormat="1" x14ac:dyDescent="0.2">
      <c r="L172" s="528"/>
    </row>
    <row r="173" spans="12:12" s="527" customFormat="1" x14ac:dyDescent="0.2">
      <c r="L173" s="528"/>
    </row>
    <row r="174" spans="12:12" s="527" customFormat="1" x14ac:dyDescent="0.2">
      <c r="L174" s="528"/>
    </row>
    <row r="175" spans="12:12" s="527" customFormat="1" x14ac:dyDescent="0.2">
      <c r="L175" s="528"/>
    </row>
    <row r="176" spans="12:12" s="527" customFormat="1" x14ac:dyDescent="0.2">
      <c r="L176" s="528"/>
    </row>
    <row r="177" spans="12:12" s="527" customFormat="1" x14ac:dyDescent="0.2">
      <c r="L177" s="528"/>
    </row>
    <row r="178" spans="12:12" s="527" customFormat="1" x14ac:dyDescent="0.2">
      <c r="L178" s="528"/>
    </row>
    <row r="179" spans="12:12" s="527" customFormat="1" x14ac:dyDescent="0.2">
      <c r="L179" s="528"/>
    </row>
    <row r="180" spans="12:12" s="527" customFormat="1" x14ac:dyDescent="0.2">
      <c r="L180" s="528"/>
    </row>
    <row r="181" spans="12:12" s="527" customFormat="1" x14ac:dyDescent="0.2">
      <c r="L181" s="528"/>
    </row>
    <row r="182" spans="12:12" s="527" customFormat="1" x14ac:dyDescent="0.2">
      <c r="L182" s="528"/>
    </row>
    <row r="183" spans="12:12" s="527" customFormat="1" x14ac:dyDescent="0.2">
      <c r="L183" s="528"/>
    </row>
    <row r="184" spans="12:12" s="527" customFormat="1" x14ac:dyDescent="0.2">
      <c r="L184" s="528"/>
    </row>
    <row r="185" spans="12:12" s="527" customFormat="1" x14ac:dyDescent="0.2">
      <c r="L185" s="528"/>
    </row>
    <row r="186" spans="12:12" s="527" customFormat="1" x14ac:dyDescent="0.2">
      <c r="L186" s="528"/>
    </row>
    <row r="187" spans="12:12" s="527" customFormat="1" x14ac:dyDescent="0.2">
      <c r="L187" s="528"/>
    </row>
    <row r="188" spans="12:12" s="527" customFormat="1" x14ac:dyDescent="0.2">
      <c r="L188" s="528"/>
    </row>
    <row r="189" spans="12:12" s="527" customFormat="1" x14ac:dyDescent="0.2">
      <c r="L189" s="528"/>
    </row>
    <row r="190" spans="12:12" s="527" customFormat="1" x14ac:dyDescent="0.2">
      <c r="L190" s="528"/>
    </row>
    <row r="191" spans="12:12" s="527" customFormat="1" x14ac:dyDescent="0.2">
      <c r="L191" s="528"/>
    </row>
    <row r="192" spans="12:12" s="527" customFormat="1" x14ac:dyDescent="0.2">
      <c r="L192" s="528"/>
    </row>
    <row r="193" spans="12:12" s="527" customFormat="1" x14ac:dyDescent="0.2">
      <c r="L193" s="528"/>
    </row>
    <row r="194" spans="12:12" s="527" customFormat="1" x14ac:dyDescent="0.2">
      <c r="L194" s="528"/>
    </row>
    <row r="195" spans="12:12" s="527" customFormat="1" x14ac:dyDescent="0.2">
      <c r="L195" s="528"/>
    </row>
    <row r="196" spans="12:12" s="527" customFormat="1" x14ac:dyDescent="0.2">
      <c r="L196" s="528"/>
    </row>
    <row r="197" spans="12:12" s="527" customFormat="1" x14ac:dyDescent="0.2">
      <c r="L197" s="528"/>
    </row>
    <row r="198" spans="12:12" s="527" customFormat="1" x14ac:dyDescent="0.2">
      <c r="L198" s="528"/>
    </row>
    <row r="199" spans="12:12" s="527" customFormat="1" x14ac:dyDescent="0.2">
      <c r="L199" s="528"/>
    </row>
    <row r="200" spans="12:12" s="527" customFormat="1" x14ac:dyDescent="0.2">
      <c r="L200" s="528"/>
    </row>
    <row r="201" spans="12:12" s="527" customFormat="1" x14ac:dyDescent="0.2">
      <c r="L201" s="528"/>
    </row>
    <row r="202" spans="12:12" s="527" customFormat="1" x14ac:dyDescent="0.2">
      <c r="L202" s="528"/>
    </row>
    <row r="203" spans="12:12" s="527" customFormat="1" x14ac:dyDescent="0.2">
      <c r="L203" s="528"/>
    </row>
    <row r="204" spans="12:12" s="527" customFormat="1" x14ac:dyDescent="0.2">
      <c r="L204" s="528"/>
    </row>
    <row r="205" spans="12:12" s="527" customFormat="1" x14ac:dyDescent="0.2">
      <c r="L205" s="528"/>
    </row>
    <row r="206" spans="12:12" s="527" customFormat="1" x14ac:dyDescent="0.2">
      <c r="L206" s="528"/>
    </row>
    <row r="207" spans="12:12" s="527" customFormat="1" x14ac:dyDescent="0.2">
      <c r="L207" s="528"/>
    </row>
    <row r="208" spans="12:12" s="527" customFormat="1" x14ac:dyDescent="0.2">
      <c r="L208" s="528"/>
    </row>
    <row r="209" spans="12:12" s="527" customFormat="1" x14ac:dyDescent="0.2">
      <c r="L209" s="528"/>
    </row>
    <row r="210" spans="12:12" s="527" customFormat="1" x14ac:dyDescent="0.2">
      <c r="L210" s="528"/>
    </row>
    <row r="211" spans="12:12" s="527" customFormat="1" x14ac:dyDescent="0.2">
      <c r="L211" s="528"/>
    </row>
    <row r="212" spans="12:12" s="527" customFormat="1" x14ac:dyDescent="0.2">
      <c r="L212" s="528"/>
    </row>
    <row r="213" spans="12:12" s="527" customFormat="1" x14ac:dyDescent="0.2">
      <c r="L213" s="528"/>
    </row>
    <row r="214" spans="12:12" s="527" customFormat="1" x14ac:dyDescent="0.2">
      <c r="L214" s="528"/>
    </row>
    <row r="215" spans="12:12" s="527" customFormat="1" x14ac:dyDescent="0.2">
      <c r="L215" s="528"/>
    </row>
    <row r="216" spans="12:12" s="527" customFormat="1" x14ac:dyDescent="0.2">
      <c r="L216" s="528"/>
    </row>
  </sheetData>
  <mergeCells count="15">
    <mergeCell ref="A4:B4"/>
    <mergeCell ref="A1:O2"/>
    <mergeCell ref="O9:O10"/>
    <mergeCell ref="A36:M37"/>
    <mergeCell ref="C8:E8"/>
    <mergeCell ref="D9:D16"/>
    <mergeCell ref="D17:D18"/>
    <mergeCell ref="C9:C20"/>
    <mergeCell ref="C21:D25"/>
    <mergeCell ref="A44:M45"/>
    <mergeCell ref="A33:M34"/>
    <mergeCell ref="A35:M35"/>
    <mergeCell ref="A40:M41"/>
    <mergeCell ref="A42:M43"/>
    <mergeCell ref="A38:M39"/>
  </mergeCells>
  <pageMargins left="0.7" right="0.7" top="0.75" bottom="0.75" header="0.3" footer="0.3"/>
  <pageSetup orientation="portrait" horizontalDpi="0" verticalDpi="0"/>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4"/>
  <sheetViews>
    <sheetView zoomScale="50" zoomScaleNormal="50" zoomScalePageLayoutView="80" workbookViewId="0">
      <selection activeCell="S27" sqref="S27"/>
    </sheetView>
  </sheetViews>
  <sheetFormatPr baseColWidth="10" defaultColWidth="10.83203125" defaultRowHeight="16" x14ac:dyDescent="0.2"/>
  <cols>
    <col min="1" max="1" width="19.1640625" style="113" customWidth="1"/>
    <col min="2" max="2" width="32.1640625" style="113" customWidth="1"/>
    <col min="3" max="3" width="19.1640625" style="113" customWidth="1"/>
    <col min="4" max="4" width="19.6640625" style="113" customWidth="1"/>
    <col min="5" max="5" width="25" style="113" customWidth="1"/>
    <col min="6" max="6" width="6.83203125" style="113" hidden="1" customWidth="1"/>
    <col min="7" max="7" width="14.5" style="113" customWidth="1"/>
    <col min="8" max="8" width="1.6640625" style="113" customWidth="1"/>
    <col min="9" max="9" width="17" style="113" customWidth="1"/>
    <col min="10" max="10" width="1.6640625" style="113" customWidth="1"/>
    <col min="11" max="11" width="16.6640625" style="113" customWidth="1"/>
    <col min="12" max="12" width="1.1640625" style="113" customWidth="1"/>
    <col min="13" max="13" width="13.33203125" style="113" customWidth="1"/>
    <col min="14" max="14" width="1.6640625" style="113" customWidth="1"/>
    <col min="15" max="15" width="20.1640625" style="113" customWidth="1"/>
    <col min="16" max="16" width="1" style="113" customWidth="1"/>
    <col min="17" max="17" width="24.1640625" style="113" customWidth="1"/>
    <col min="18" max="18" width="1.6640625" style="113" customWidth="1"/>
    <col min="19" max="19" width="26.5" style="113" customWidth="1"/>
    <col min="20" max="16384" width="10.83203125" style="113"/>
  </cols>
  <sheetData>
    <row r="1" spans="1:20" ht="17" customHeight="1" x14ac:dyDescent="0.2">
      <c r="A1" s="317" t="s">
        <v>2406</v>
      </c>
      <c r="B1" s="317"/>
      <c r="C1" s="317"/>
      <c r="D1" s="317"/>
      <c r="E1" s="317"/>
      <c r="F1" s="317"/>
      <c r="G1" s="317"/>
      <c r="H1" s="317"/>
      <c r="I1" s="317"/>
      <c r="J1" s="317"/>
      <c r="K1" s="317"/>
      <c r="L1" s="317"/>
      <c r="M1" s="317"/>
      <c r="N1" s="317"/>
      <c r="O1" s="317"/>
      <c r="P1" s="129"/>
      <c r="Q1" s="129"/>
    </row>
    <row r="2" spans="1:20" ht="27" customHeight="1" x14ac:dyDescent="0.2">
      <c r="A2" s="317"/>
      <c r="B2" s="317"/>
      <c r="C2" s="317"/>
      <c r="D2" s="317"/>
      <c r="E2" s="317"/>
      <c r="F2" s="317"/>
      <c r="G2" s="317"/>
      <c r="H2" s="317"/>
      <c r="I2" s="317"/>
      <c r="J2" s="317"/>
      <c r="K2" s="317"/>
      <c r="L2" s="317"/>
      <c r="M2" s="317"/>
      <c r="N2" s="317"/>
      <c r="O2" s="317"/>
      <c r="P2" s="129"/>
      <c r="Q2" s="129"/>
    </row>
    <row r="3" spans="1:20" x14ac:dyDescent="0.2">
      <c r="A3" s="323" t="s">
        <v>2448</v>
      </c>
      <c r="B3" s="323"/>
      <c r="C3" s="213"/>
      <c r="D3" s="213"/>
      <c r="E3" s="87"/>
      <c r="F3" s="87"/>
      <c r="G3" s="87"/>
      <c r="H3" s="87"/>
      <c r="I3" s="87"/>
      <c r="J3" s="87"/>
      <c r="K3" s="87"/>
      <c r="L3" s="87"/>
      <c r="M3" s="87"/>
      <c r="N3" s="87"/>
      <c r="O3" s="87"/>
      <c r="P3" s="87"/>
      <c r="Q3" s="87"/>
      <c r="R3" s="87"/>
      <c r="S3" s="87"/>
      <c r="T3" s="87"/>
    </row>
    <row r="4" spans="1:20" x14ac:dyDescent="0.2">
      <c r="A4" s="85" t="s">
        <v>1</v>
      </c>
      <c r="B4" s="130" t="str">
        <f>'Tipología Municipal'!I16</f>
        <v>VILLA DE LEYVA-BOYACA</v>
      </c>
      <c r="C4" s="125"/>
      <c r="D4" s="125"/>
      <c r="E4" s="87"/>
      <c r="F4" s="87"/>
      <c r="G4" s="87"/>
      <c r="H4" s="87"/>
      <c r="I4" s="87"/>
      <c r="J4" s="87"/>
      <c r="K4" s="87"/>
      <c r="L4" s="87"/>
      <c r="M4" s="87"/>
      <c r="N4" s="87"/>
      <c r="O4" s="87"/>
      <c r="P4" s="87"/>
      <c r="Q4" s="87"/>
      <c r="R4" s="87"/>
      <c r="S4" s="87"/>
      <c r="T4" s="87"/>
    </row>
    <row r="5" spans="1:20" x14ac:dyDescent="0.2">
      <c r="A5" s="131" t="s">
        <v>2</v>
      </c>
      <c r="B5" s="132">
        <f>VLOOKUP(B4,CATMUN!A:B,2,FALSE)</f>
        <v>15407</v>
      </c>
      <c r="C5" s="160"/>
      <c r="D5" s="160"/>
      <c r="E5" s="87"/>
      <c r="F5" s="87"/>
      <c r="G5" s="87"/>
      <c r="H5" s="87"/>
      <c r="I5" s="87"/>
      <c r="J5" s="87"/>
      <c r="K5" s="87"/>
      <c r="L5" s="87"/>
      <c r="M5" s="87"/>
      <c r="N5" s="87"/>
      <c r="O5" s="87"/>
      <c r="P5" s="87"/>
      <c r="Q5" s="87"/>
      <c r="R5" s="87"/>
      <c r="S5" s="87"/>
      <c r="T5" s="87"/>
    </row>
    <row r="6" spans="1:20" x14ac:dyDescent="0.2">
      <c r="A6" s="133" t="s">
        <v>1143</v>
      </c>
      <c r="B6" s="134">
        <f>VLOOKUP(B4,CATMUN!A:G,7,FALSE)</f>
        <v>14</v>
      </c>
      <c r="C6" s="160"/>
      <c r="D6" s="160"/>
      <c r="E6" s="87"/>
      <c r="F6" s="87"/>
      <c r="G6" s="87"/>
      <c r="H6" s="87"/>
      <c r="I6" s="87"/>
      <c r="J6" s="87"/>
      <c r="K6" s="87"/>
      <c r="L6" s="87"/>
      <c r="M6" s="87"/>
      <c r="N6" s="87"/>
      <c r="O6" s="87"/>
      <c r="P6" s="87"/>
      <c r="Q6" s="87"/>
      <c r="R6" s="87"/>
      <c r="S6" s="87"/>
      <c r="T6" s="87"/>
    </row>
    <row r="7" spans="1:20" x14ac:dyDescent="0.2">
      <c r="A7" s="87"/>
      <c r="B7" s="87"/>
      <c r="C7" s="87"/>
      <c r="D7" s="87"/>
      <c r="E7" s="87"/>
      <c r="F7" s="87"/>
      <c r="G7" s="87"/>
      <c r="H7" s="87"/>
      <c r="I7" s="87"/>
      <c r="J7" s="87"/>
      <c r="K7" s="87"/>
      <c r="L7" s="87"/>
      <c r="M7" s="87"/>
      <c r="N7" s="87"/>
      <c r="O7" s="87"/>
      <c r="P7" s="87"/>
      <c r="Q7" s="87"/>
      <c r="R7" s="87"/>
      <c r="S7" s="87"/>
      <c r="T7" s="87"/>
    </row>
    <row r="8" spans="1:20" ht="69" customHeight="1" x14ac:dyDescent="0.2">
      <c r="A8" s="87"/>
      <c r="B8" s="135"/>
      <c r="C8" s="324" t="s">
        <v>2754</v>
      </c>
      <c r="D8" s="324"/>
      <c r="E8" s="324"/>
      <c r="F8" s="135"/>
      <c r="G8" s="136" t="s">
        <v>1157</v>
      </c>
      <c r="H8" s="137"/>
      <c r="I8" s="136" t="s">
        <v>1171</v>
      </c>
      <c r="J8" s="137"/>
      <c r="K8" s="274" t="s">
        <v>1170</v>
      </c>
      <c r="L8" s="137"/>
      <c r="M8" s="136" t="s">
        <v>3</v>
      </c>
      <c r="N8" s="138"/>
      <c r="O8" s="136" t="s">
        <v>2727</v>
      </c>
      <c r="P8" s="136"/>
      <c r="Q8" s="136" t="s">
        <v>1172</v>
      </c>
      <c r="R8" s="136"/>
      <c r="S8" s="139" t="s">
        <v>1176</v>
      </c>
      <c r="T8" s="119"/>
    </row>
    <row r="9" spans="1:20" x14ac:dyDescent="0.2">
      <c r="A9" s="87"/>
      <c r="B9" s="215"/>
      <c r="C9" s="332" t="s">
        <v>2740</v>
      </c>
      <c r="D9" s="341" t="s">
        <v>2737</v>
      </c>
      <c r="E9" s="217" t="s">
        <v>2736</v>
      </c>
      <c r="F9" s="140">
        <v>1</v>
      </c>
      <c r="G9" s="248">
        <f>IFERROR(VLOOKUP($B$5&amp;F9,'IPU- Base'!M:O,2,FALSE),VLOOKUP($B$6&amp;F9,'IPU- Base'!C:G,5,FALSE)*'Panel de Control'!$J$6)</f>
        <v>351</v>
      </c>
      <c r="H9" s="141"/>
      <c r="I9" s="248">
        <f>VLOOKUP($B$6&amp;F9,'ACA-Base'!C:F,3,FALSE)</f>
        <v>46008.166314316397</v>
      </c>
      <c r="J9" s="141"/>
      <c r="K9" s="248">
        <f>VLOOKUP($B$6&amp;F9,'ACA-Base'!C:G,5,FALSE)</f>
        <v>0</v>
      </c>
      <c r="L9" s="141"/>
      <c r="M9" s="248">
        <f>VLOOKUP($B$6&amp;F9,'ACA-Base'!C:F,4,FALSE)</f>
        <v>5</v>
      </c>
      <c r="N9" s="142"/>
      <c r="O9" s="144">
        <f>G9*I9*M9/1000</f>
        <v>80744.331881625287</v>
      </c>
      <c r="P9" s="141"/>
      <c r="Q9" s="144">
        <f>G9*K9*(M9/1000)</f>
        <v>0</v>
      </c>
      <c r="R9" s="141"/>
      <c r="S9" s="329">
        <v>0.7</v>
      </c>
      <c r="T9" s="87"/>
    </row>
    <row r="10" spans="1:20" x14ac:dyDescent="0.2">
      <c r="A10" s="87"/>
      <c r="B10" s="215"/>
      <c r="C10" s="333"/>
      <c r="D10" s="342"/>
      <c r="E10" s="218" t="s">
        <v>2742</v>
      </c>
      <c r="F10" s="143">
        <v>2</v>
      </c>
      <c r="G10" s="248">
        <f>IFERROR(VLOOKUP($B$5&amp;F10,'IPU- Base'!M:O,2,FALSE),VLOOKUP($B$6&amp;F10,'IPU- Base'!C:G,5,FALSE)*'Panel de Control'!$J$6)</f>
        <v>22005</v>
      </c>
      <c r="H10" s="141"/>
      <c r="I10" s="248">
        <f>VLOOKUP($B$6&amp;F10,'ACA-Base'!C:F,3,FALSE)</f>
        <v>145916.948978186</v>
      </c>
      <c r="J10" s="141"/>
      <c r="K10" s="248">
        <f>VLOOKUP($B$6&amp;F10,'ACA-Base'!C:G,5,FALSE)</f>
        <v>0</v>
      </c>
      <c r="L10" s="141"/>
      <c r="M10" s="248">
        <f>VLOOKUP($B$6&amp;F10,'ACA-Base'!C:F,4,FALSE)</f>
        <v>5</v>
      </c>
      <c r="N10" s="142"/>
      <c r="O10" s="144">
        <f t="shared" ref="O10:O25" si="0">G10*I10*M10/1000</f>
        <v>16054512.311324917</v>
      </c>
      <c r="P10" s="141"/>
      <c r="Q10" s="144">
        <f t="shared" ref="Q10:Q25" si="1">G10*K10*(M10/1000)</f>
        <v>0</v>
      </c>
      <c r="R10" s="141"/>
      <c r="S10" s="330"/>
      <c r="T10" s="87"/>
    </row>
    <row r="11" spans="1:20" ht="18" customHeight="1" x14ac:dyDescent="0.2">
      <c r="A11" s="87"/>
      <c r="B11" s="215"/>
      <c r="C11" s="333"/>
      <c r="D11" s="342"/>
      <c r="E11" s="218" t="s">
        <v>2743</v>
      </c>
      <c r="F11" s="143">
        <v>3</v>
      </c>
      <c r="G11" s="248">
        <f>IFERROR(VLOOKUP($B$5&amp;F11,'IPU- Base'!M:O,2,FALSE),VLOOKUP($B$6&amp;F11,'IPU- Base'!C:G,5,FALSE)*'Panel de Control'!$J$6)</f>
        <v>81774</v>
      </c>
      <c r="H11" s="141"/>
      <c r="I11" s="248">
        <f>VLOOKUP($B$6&amp;F11,'ACA-Base'!C:F,3,FALSE)</f>
        <v>232297.738663297</v>
      </c>
      <c r="J11" s="141"/>
      <c r="K11" s="248">
        <f>VLOOKUP($B$6&amp;F11,'ACA-Base'!C:G,5,FALSE)</f>
        <v>0</v>
      </c>
      <c r="L11" s="141"/>
      <c r="M11" s="248">
        <f>VLOOKUP($B$6&amp;F11,'ACA-Base'!C:F,4,FALSE)</f>
        <v>5</v>
      </c>
      <c r="N11" s="142"/>
      <c r="O11" s="144">
        <f t="shared" si="0"/>
        <v>94979576.407262251</v>
      </c>
      <c r="P11" s="141"/>
      <c r="Q11" s="144">
        <f t="shared" si="1"/>
        <v>0</v>
      </c>
      <c r="R11" s="141"/>
      <c r="S11" s="125"/>
      <c r="T11" s="87"/>
    </row>
    <row r="12" spans="1:20" ht="16" customHeight="1" x14ac:dyDescent="0.2">
      <c r="A12" s="87"/>
      <c r="B12" s="215"/>
      <c r="C12" s="333"/>
      <c r="D12" s="342"/>
      <c r="E12" s="218" t="s">
        <v>2744</v>
      </c>
      <c r="F12" s="143">
        <v>4</v>
      </c>
      <c r="G12" s="248">
        <f>IFERROR(VLOOKUP($B$5&amp;F12,'IPU- Base'!M:O,2,FALSE),VLOOKUP($B$6&amp;F12,'IPU- Base'!C:G,5,FALSE)*'Panel de Control'!$J$6)</f>
        <v>114304</v>
      </c>
      <c r="H12" s="141"/>
      <c r="I12" s="248">
        <f>VLOOKUP($B$6&amp;F12,'ACA-Base'!C:F,3,FALSE)</f>
        <v>319773.52932956698</v>
      </c>
      <c r="J12" s="141"/>
      <c r="K12" s="248">
        <f>VLOOKUP($B$6&amp;F12,'ACA-Base'!C:G,5,FALSE)</f>
        <v>0</v>
      </c>
      <c r="L12" s="141"/>
      <c r="M12" s="248">
        <f>VLOOKUP($B$6&amp;F12,'ACA-Base'!C:F,4,FALSE)</f>
        <v>5</v>
      </c>
      <c r="N12" s="142"/>
      <c r="O12" s="144">
        <f t="shared" si="0"/>
        <v>182756967.48243412</v>
      </c>
      <c r="P12" s="141"/>
      <c r="Q12" s="144">
        <f t="shared" si="1"/>
        <v>0</v>
      </c>
      <c r="R12" s="141"/>
      <c r="S12" s="331" t="s">
        <v>1174</v>
      </c>
      <c r="T12" s="87"/>
    </row>
    <row r="13" spans="1:20" x14ac:dyDescent="0.2">
      <c r="A13" s="87"/>
      <c r="B13" s="215"/>
      <c r="C13" s="333"/>
      <c r="D13" s="342"/>
      <c r="E13" s="218" t="s">
        <v>2745</v>
      </c>
      <c r="F13" s="143">
        <v>5</v>
      </c>
      <c r="G13" s="248">
        <f>IFERROR(VLOOKUP($B$5&amp;F13,'IPU- Base'!M:O,2,FALSE),VLOOKUP($B$6&amp;F13,'IPU- Base'!C:G,5,FALSE)*'Panel de Control'!$J$6)</f>
        <v>54718</v>
      </c>
      <c r="H13" s="141"/>
      <c r="I13" s="248">
        <f>VLOOKUP($B$6&amp;F13,'ACA-Base'!C:F,3,FALSE)</f>
        <v>419263.54903245298</v>
      </c>
      <c r="J13" s="141"/>
      <c r="K13" s="248">
        <f>VLOOKUP($B$6&amp;F13,'ACA-Base'!C:G,5,FALSE)</f>
        <v>0</v>
      </c>
      <c r="L13" s="141"/>
      <c r="M13" s="248">
        <f>VLOOKUP($B$6&amp;F13,'ACA-Base'!C:F,4,FALSE)</f>
        <v>6</v>
      </c>
      <c r="N13" s="142"/>
      <c r="O13" s="144">
        <f t="shared" si="0"/>
        <v>137647577.25574657</v>
      </c>
      <c r="P13" s="141"/>
      <c r="Q13" s="144">
        <f t="shared" si="1"/>
        <v>0</v>
      </c>
      <c r="R13" s="141"/>
      <c r="S13" s="331"/>
      <c r="T13" s="87"/>
    </row>
    <row r="14" spans="1:20" x14ac:dyDescent="0.2">
      <c r="A14" s="87"/>
      <c r="B14" s="216"/>
      <c r="C14" s="333"/>
      <c r="D14" s="342"/>
      <c r="E14" s="218" t="s">
        <v>2746</v>
      </c>
      <c r="F14" s="143">
        <v>6</v>
      </c>
      <c r="G14" s="248">
        <f>IFERROR(VLOOKUP($B$5&amp;F14,'IPU- Base'!M:O,2,FALSE),VLOOKUP($B$6&amp;F14,'IPU- Base'!C:G,5,FALSE)*'Panel de Control'!$J$6)</f>
        <v>44957</v>
      </c>
      <c r="H14" s="141"/>
      <c r="I14" s="248">
        <f>VLOOKUP($B$6&amp;F14,'ACA-Base'!C:F,3,FALSE)</f>
        <v>404983.95992187998</v>
      </c>
      <c r="J14" s="141"/>
      <c r="K14" s="248">
        <f>VLOOKUP($B$6&amp;F14,'ACA-Base'!C:G,5,FALSE)</f>
        <v>0</v>
      </c>
      <c r="L14" s="141"/>
      <c r="M14" s="248">
        <f>VLOOKUP($B$6&amp;F14,'ACA-Base'!C:F,4,FALSE)</f>
        <v>7.5</v>
      </c>
      <c r="N14" s="142"/>
      <c r="O14" s="144">
        <f t="shared" si="0"/>
        <v>136551479.14655969</v>
      </c>
      <c r="P14" s="141"/>
      <c r="Q14" s="144">
        <f t="shared" si="1"/>
        <v>0</v>
      </c>
      <c r="R14" s="141"/>
      <c r="S14" s="331"/>
      <c r="T14" s="87"/>
    </row>
    <row r="15" spans="1:20" x14ac:dyDescent="0.2">
      <c r="A15" s="87"/>
      <c r="B15" s="215"/>
      <c r="C15" s="333"/>
      <c r="D15" s="342"/>
      <c r="E15" s="218" t="s">
        <v>2747</v>
      </c>
      <c r="F15" s="143">
        <v>7</v>
      </c>
      <c r="G15" s="248">
        <f>IFERROR(VLOOKUP($B$5&amp;F15,'IPU- Base'!M:O,2,FALSE),VLOOKUP($B$6&amp;F15,'IPU- Base'!C:G,5,FALSE)*'Panel de Control'!$J$6)</f>
        <v>27443</v>
      </c>
      <c r="H15" s="141"/>
      <c r="I15" s="248">
        <f>VLOOKUP($B$6&amp;F15,'ACA-Base'!C:F,3,FALSE)</f>
        <v>427622.01969929901</v>
      </c>
      <c r="J15" s="141"/>
      <c r="K15" s="248">
        <f>VLOOKUP($B$6&amp;F15,'ACA-Base'!C:G,5,FALSE)</f>
        <v>0</v>
      </c>
      <c r="L15" s="141"/>
      <c r="M15" s="248">
        <f>VLOOKUP($B$6&amp;F15,'ACA-Base'!C:F,4,FALSE)</f>
        <v>10</v>
      </c>
      <c r="N15" s="142"/>
      <c r="O15" s="144">
        <f t="shared" si="0"/>
        <v>117352310.86607863</v>
      </c>
      <c r="P15" s="141"/>
      <c r="Q15" s="144">
        <f t="shared" si="1"/>
        <v>0</v>
      </c>
      <c r="R15" s="141"/>
      <c r="S15" s="327">
        <f>SUM(O9:O25)</f>
        <v>877593653.55144989</v>
      </c>
      <c r="T15" s="87"/>
    </row>
    <row r="16" spans="1:20" x14ac:dyDescent="0.2">
      <c r="A16" s="87"/>
      <c r="B16" s="215"/>
      <c r="C16" s="333"/>
      <c r="D16" s="343"/>
      <c r="E16" s="219" t="s">
        <v>2748</v>
      </c>
      <c r="F16" s="143">
        <v>8</v>
      </c>
      <c r="G16" s="248">
        <f>IFERROR(VLOOKUP($B$5&amp;F16,'IPU- Base'!M:O,2,FALSE),VLOOKUP($B$6&amp;F16,'IPU- Base'!C:G,5,FALSE)*'Panel de Control'!$J$6)</f>
        <v>32111</v>
      </c>
      <c r="H16" s="141"/>
      <c r="I16" s="248">
        <f>VLOOKUP($B$6&amp;F16,'ACA-Base'!C:F,3,FALSE)</f>
        <v>276130.97751223098</v>
      </c>
      <c r="J16" s="141"/>
      <c r="K16" s="248">
        <f>VLOOKUP($B$6&amp;F16,'ACA-Base'!C:G,5,FALSE)</f>
        <v>0</v>
      </c>
      <c r="L16" s="141"/>
      <c r="M16" s="248">
        <f>VLOOKUP($B$6&amp;F16,'ACA-Base'!C:F,4,FALSE)</f>
        <v>10</v>
      </c>
      <c r="N16" s="142"/>
      <c r="O16" s="144">
        <f t="shared" si="0"/>
        <v>88668418.188952491</v>
      </c>
      <c r="P16" s="141"/>
      <c r="Q16" s="144">
        <f t="shared" si="1"/>
        <v>0</v>
      </c>
      <c r="R16" s="141"/>
      <c r="S16" s="328"/>
      <c r="T16" s="87"/>
    </row>
    <row r="17" spans="1:20" x14ac:dyDescent="0.2">
      <c r="A17" s="87"/>
      <c r="B17" s="215"/>
      <c r="C17" s="333"/>
      <c r="D17" s="341" t="s">
        <v>1179</v>
      </c>
      <c r="E17" s="218" t="s">
        <v>2749</v>
      </c>
      <c r="F17" s="143">
        <v>9</v>
      </c>
      <c r="G17" s="248">
        <f>IFERROR(VLOOKUP($B$5&amp;F17,'IPU- Base'!M:O,2,FALSE),VLOOKUP($B$6&amp;F17,'IPU- Base'!C:G,5,FALSE)*'Panel de Control'!$J$6)</f>
        <v>2543</v>
      </c>
      <c r="H17" s="141"/>
      <c r="I17" s="248">
        <f>VLOOKUP($B$6&amp;F17,'ACA-Base'!C:F,3,FALSE)</f>
        <v>251198.28720540999</v>
      </c>
      <c r="J17" s="141"/>
      <c r="K17" s="248">
        <f>VLOOKUP($B$6&amp;F17,'ACA-Base'!C:G,5,FALSE)</f>
        <v>0</v>
      </c>
      <c r="L17" s="141"/>
      <c r="M17" s="248">
        <f>VLOOKUP($B$6&amp;F17,'ACA-Base'!C:F,4,FALSE)</f>
        <v>5</v>
      </c>
      <c r="N17" s="142"/>
      <c r="O17" s="144">
        <f t="shared" si="0"/>
        <v>3193986.2218167875</v>
      </c>
      <c r="P17" s="141"/>
      <c r="Q17" s="144">
        <f t="shared" si="1"/>
        <v>0</v>
      </c>
      <c r="R17" s="141"/>
      <c r="S17" s="141"/>
      <c r="T17" s="87"/>
    </row>
    <row r="18" spans="1:20" x14ac:dyDescent="0.2">
      <c r="A18" s="87"/>
      <c r="B18" s="215"/>
      <c r="C18" s="333"/>
      <c r="D18" s="343"/>
      <c r="E18" s="219" t="s">
        <v>2750</v>
      </c>
      <c r="F18" s="143">
        <v>10</v>
      </c>
      <c r="G18" s="248">
        <f>IFERROR(VLOOKUP($B$5&amp;F18,'IPU- Base'!M:O,2,FALSE),VLOOKUP($B$6&amp;F18,'IPU- Base'!C:G,5,FALSE)*'Panel de Control'!$J$6)</f>
        <v>31693</v>
      </c>
      <c r="H18" s="141"/>
      <c r="I18" s="248">
        <f>VLOOKUP($B$6&amp;F18,'ACA-Base'!C:F,3,FALSE)</f>
        <v>421277.71907158598</v>
      </c>
      <c r="J18" s="141"/>
      <c r="K18" s="248">
        <f>VLOOKUP($B$6&amp;F18,'ACA-Base'!C:G,5,FALSE)</f>
        <v>0</v>
      </c>
      <c r="L18" s="141"/>
      <c r="M18" s="248">
        <f>VLOOKUP($B$6&amp;F18,'ACA-Base'!C:F,4,FALSE)</f>
        <v>7.5</v>
      </c>
      <c r="N18" s="142"/>
      <c r="O18" s="144">
        <f t="shared" si="0"/>
        <v>100136660.62901831</v>
      </c>
      <c r="P18" s="141"/>
      <c r="Q18" s="144">
        <f t="shared" si="1"/>
        <v>0</v>
      </c>
      <c r="R18" s="141"/>
      <c r="S18" s="331" t="s">
        <v>1175</v>
      </c>
      <c r="T18" s="87"/>
    </row>
    <row r="19" spans="1:20" x14ac:dyDescent="0.2">
      <c r="A19" s="87"/>
      <c r="B19" s="215"/>
      <c r="C19" s="333"/>
      <c r="D19" s="220" t="s">
        <v>2738</v>
      </c>
      <c r="E19" s="141" t="s">
        <v>2284</v>
      </c>
      <c r="F19" s="143">
        <v>11</v>
      </c>
      <c r="G19" s="248">
        <f>IFERROR(VLOOKUP($B$5&amp;F19,'IPU- Base'!M:O,2,FALSE),VLOOKUP($B$6&amp;F19,'IPU- Base'!C:G,5,FALSE)*'Panel de Control'!$J$6)</f>
        <v>142</v>
      </c>
      <c r="H19" s="141"/>
      <c r="I19" s="248">
        <f>VLOOKUP($B$6&amp;F19,'ACA-Base'!C:F,3,FALSE)</f>
        <v>160958.41349727599</v>
      </c>
      <c r="J19" s="141"/>
      <c r="K19" s="248">
        <f>VLOOKUP($B$6&amp;F19,'ACA-Base'!C:G,5,FALSE)</f>
        <v>0</v>
      </c>
      <c r="L19" s="141"/>
      <c r="M19" s="248">
        <f>VLOOKUP($B$6&amp;F19,'ACA-Base'!C:F,4,FALSE)</f>
        <v>7.5</v>
      </c>
      <c r="N19" s="142"/>
      <c r="O19" s="144">
        <f t="shared" si="0"/>
        <v>171420.71037459894</v>
      </c>
      <c r="P19" s="141"/>
      <c r="Q19" s="144">
        <f t="shared" si="1"/>
        <v>0</v>
      </c>
      <c r="R19" s="141"/>
      <c r="S19" s="331"/>
      <c r="T19" s="87"/>
    </row>
    <row r="20" spans="1:20" x14ac:dyDescent="0.2">
      <c r="A20" s="87"/>
      <c r="B20" s="215"/>
      <c r="C20" s="334"/>
      <c r="D20" s="220" t="s">
        <v>2739</v>
      </c>
      <c r="E20" s="221" t="s">
        <v>2284</v>
      </c>
      <c r="F20" s="143">
        <v>12</v>
      </c>
      <c r="G20" s="248">
        <f>IFERROR(VLOOKUP($B$5&amp;F20,'IPU- Base'!M:O,2,FALSE),VLOOKUP($B$6&amp;F20,'IPU- Base'!C:G,5,FALSE)*'Panel de Control'!$J$6)</f>
        <v>0</v>
      </c>
      <c r="H20" s="141"/>
      <c r="I20" s="248">
        <f>VLOOKUP($B$6&amp;F20,'ACA-Base'!C:F,3,FALSE)</f>
        <v>0</v>
      </c>
      <c r="J20" s="141"/>
      <c r="K20" s="248">
        <f>VLOOKUP($B$6&amp;F20,'ACA-Base'!C:G,5,FALSE)</f>
        <v>0</v>
      </c>
      <c r="L20" s="141"/>
      <c r="M20" s="248">
        <f>VLOOKUP($B$6&amp;F20,'ACA-Base'!C:F,4,FALSE)</f>
        <v>20</v>
      </c>
      <c r="N20" s="142"/>
      <c r="O20" s="144">
        <f t="shared" si="0"/>
        <v>0</v>
      </c>
      <c r="P20" s="141"/>
      <c r="Q20" s="144">
        <f t="shared" si="1"/>
        <v>0</v>
      </c>
      <c r="R20" s="141"/>
      <c r="S20" s="331"/>
      <c r="T20" s="87"/>
    </row>
    <row r="21" spans="1:20" x14ac:dyDescent="0.2">
      <c r="A21" s="87"/>
      <c r="B21" s="215"/>
      <c r="C21" s="335" t="s">
        <v>2741</v>
      </c>
      <c r="D21" s="336"/>
      <c r="E21" s="218" t="s">
        <v>2751</v>
      </c>
      <c r="F21" s="143">
        <v>13</v>
      </c>
      <c r="G21" s="248">
        <f>IFERROR(VLOOKUP($B$5&amp;F21,'IPU- Base'!M:O,2,FALSE),VLOOKUP($B$6&amp;F21,'IPU- Base'!C:G,5,FALSE)*'Panel de Control'!$J$6)</f>
        <v>0</v>
      </c>
      <c r="H21" s="141"/>
      <c r="I21" s="248">
        <f>VLOOKUP($B$6&amp;F21,'ACA-Base'!C:F,3,FALSE)</f>
        <v>0</v>
      </c>
      <c r="J21" s="141"/>
      <c r="K21" s="248">
        <f>VLOOKUP($B$6&amp;F21,'ACA-Base'!C:G,5,FALSE)</f>
        <v>0</v>
      </c>
      <c r="L21" s="141"/>
      <c r="M21" s="248">
        <f>VLOOKUP($B$6&amp;F21,'ACA-Base'!C:F,4,FALSE)</f>
        <v>2</v>
      </c>
      <c r="N21" s="142"/>
      <c r="O21" s="144">
        <f t="shared" si="0"/>
        <v>0</v>
      </c>
      <c r="P21" s="141"/>
      <c r="Q21" s="144">
        <f t="shared" si="1"/>
        <v>0</v>
      </c>
      <c r="R21" s="141"/>
      <c r="S21" s="327">
        <f>SUM(Q9:Q25)*S9</f>
        <v>0</v>
      </c>
      <c r="T21" s="87"/>
    </row>
    <row r="22" spans="1:20" x14ac:dyDescent="0.2">
      <c r="A22" s="87"/>
      <c r="B22" s="215"/>
      <c r="C22" s="337"/>
      <c r="D22" s="338"/>
      <c r="E22" s="218" t="s">
        <v>2743</v>
      </c>
      <c r="F22" s="143">
        <v>14</v>
      </c>
      <c r="G22" s="248">
        <f>IFERROR(VLOOKUP($B$5&amp;F22,'IPU- Base'!M:O,2,FALSE),VLOOKUP($B$6&amp;F22,'IPU- Base'!C:G,5,FALSE)*'Panel de Control'!$J$6)</f>
        <v>0</v>
      </c>
      <c r="H22" s="141"/>
      <c r="I22" s="248">
        <f>VLOOKUP($B$6&amp;F22,'ACA-Base'!C:F,3,FALSE)</f>
        <v>0</v>
      </c>
      <c r="J22" s="141"/>
      <c r="K22" s="248">
        <f>VLOOKUP($B$6&amp;F22,'ACA-Base'!C:G,5,FALSE)</f>
        <v>0</v>
      </c>
      <c r="L22" s="141"/>
      <c r="M22" s="248">
        <f>VLOOKUP($B$6&amp;F22,'ACA-Base'!C:F,4,FALSE)</f>
        <v>5</v>
      </c>
      <c r="N22" s="142"/>
      <c r="O22" s="144">
        <f t="shared" si="0"/>
        <v>0</v>
      </c>
      <c r="P22" s="141"/>
      <c r="Q22" s="144">
        <f t="shared" si="1"/>
        <v>0</v>
      </c>
      <c r="R22" s="141"/>
      <c r="S22" s="328"/>
      <c r="T22" s="87"/>
    </row>
    <row r="23" spans="1:20" x14ac:dyDescent="0.2">
      <c r="A23" s="87"/>
      <c r="B23" s="215"/>
      <c r="C23" s="337"/>
      <c r="D23" s="338"/>
      <c r="E23" s="218" t="s">
        <v>2752</v>
      </c>
      <c r="F23" s="143">
        <v>15</v>
      </c>
      <c r="G23" s="248">
        <f>IFERROR(VLOOKUP($B$5&amp;F23,'IPU- Base'!M:O,2,FALSE),VLOOKUP($B$6&amp;F23,'IPU- Base'!C:G,5,FALSE)*'Panel de Control'!$J$6)</f>
        <v>0</v>
      </c>
      <c r="H23" s="141"/>
      <c r="I23" s="248">
        <f>VLOOKUP($B$6&amp;F23,'ACA-Base'!C:F,3,FALSE)</f>
        <v>0</v>
      </c>
      <c r="J23" s="141"/>
      <c r="K23" s="248">
        <f>VLOOKUP($B$6&amp;F23,'ACA-Base'!C:G,5,FALSE)</f>
        <v>0</v>
      </c>
      <c r="L23" s="141"/>
      <c r="M23" s="248">
        <f>VLOOKUP($B$6&amp;F23,'ACA-Base'!C:F,4,FALSE)</f>
        <v>5</v>
      </c>
      <c r="N23" s="142"/>
      <c r="O23" s="144">
        <f t="shared" si="0"/>
        <v>0</v>
      </c>
      <c r="P23" s="141"/>
      <c r="Q23" s="144">
        <f t="shared" si="1"/>
        <v>0</v>
      </c>
      <c r="R23" s="141"/>
      <c r="S23" s="87"/>
      <c r="T23" s="87"/>
    </row>
    <row r="24" spans="1:20" x14ac:dyDescent="0.2">
      <c r="A24" s="87"/>
      <c r="B24" s="215"/>
      <c r="C24" s="337"/>
      <c r="D24" s="338"/>
      <c r="E24" s="218" t="s">
        <v>2746</v>
      </c>
      <c r="F24" s="143">
        <v>16</v>
      </c>
      <c r="G24" s="248">
        <f>IFERROR(VLOOKUP($B$5&amp;F24,'IPU- Base'!M:O,2,FALSE),VLOOKUP($B$6&amp;F24,'IPU- Base'!C:G,5,FALSE)*'Panel de Control'!$J$6)</f>
        <v>0</v>
      </c>
      <c r="H24" s="141"/>
      <c r="I24" s="248">
        <f>VLOOKUP($B$6&amp;F24,'ACA-Base'!C:F,3,FALSE)</f>
        <v>0</v>
      </c>
      <c r="J24" s="141"/>
      <c r="K24" s="248">
        <f>VLOOKUP($B$6&amp;F24,'ACA-Base'!C:G,5,FALSE)</f>
        <v>0</v>
      </c>
      <c r="L24" s="141"/>
      <c r="M24" s="248">
        <f>VLOOKUP($B$6&amp;F24,'ACA-Base'!C:F,4,FALSE)</f>
        <v>5</v>
      </c>
      <c r="N24" s="142"/>
      <c r="O24" s="144">
        <f t="shared" si="0"/>
        <v>0</v>
      </c>
      <c r="P24" s="141"/>
      <c r="Q24" s="144">
        <f t="shared" si="1"/>
        <v>0</v>
      </c>
      <c r="R24" s="141"/>
      <c r="S24" s="87"/>
      <c r="T24" s="87"/>
    </row>
    <row r="25" spans="1:20" x14ac:dyDescent="0.2">
      <c r="A25" s="87"/>
      <c r="B25" s="215"/>
      <c r="C25" s="339"/>
      <c r="D25" s="340"/>
      <c r="E25" s="219" t="s">
        <v>2753</v>
      </c>
      <c r="F25" s="143">
        <v>17</v>
      </c>
      <c r="G25" s="248">
        <f>IFERROR(VLOOKUP($B$5&amp;F25,'IPU- Base'!M:O,2,FALSE),VLOOKUP($B$6&amp;F25,'IPU- Base'!C:G,5,FALSE)*'Panel de Control'!$J$6)</f>
        <v>0</v>
      </c>
      <c r="H25" s="141"/>
      <c r="I25" s="248">
        <f>VLOOKUP($B$6&amp;F25,'ACA-Base'!C:F,3,FALSE)</f>
        <v>0</v>
      </c>
      <c r="J25" s="141"/>
      <c r="K25" s="248">
        <f>VLOOKUP($B$6&amp;F25,'ACA-Base'!C:G,5,FALSE)</f>
        <v>0</v>
      </c>
      <c r="L25" s="141"/>
      <c r="M25" s="248">
        <f>VLOOKUP($B$6&amp;F25,'ACA-Base'!C:F,4,FALSE)</f>
        <v>6</v>
      </c>
      <c r="N25" s="142"/>
      <c r="O25" s="144">
        <f t="shared" si="0"/>
        <v>0</v>
      </c>
      <c r="P25" s="141"/>
      <c r="Q25" s="144">
        <f t="shared" si="1"/>
        <v>0</v>
      </c>
      <c r="R25" s="141"/>
      <c r="S25" s="87"/>
      <c r="T25" s="87"/>
    </row>
    <row r="26" spans="1:20" x14ac:dyDescent="0.2">
      <c r="A26" s="87"/>
      <c r="B26" s="141"/>
      <c r="C26" s="141"/>
      <c r="D26" s="141"/>
      <c r="E26" s="141"/>
      <c r="F26" s="141"/>
      <c r="G26" s="141"/>
      <c r="H26" s="141"/>
      <c r="I26" s="141"/>
      <c r="J26" s="141"/>
      <c r="K26" s="141"/>
      <c r="L26" s="141"/>
      <c r="M26" s="141"/>
      <c r="N26" s="142"/>
      <c r="O26" s="141"/>
      <c r="P26" s="141"/>
      <c r="Q26" s="141"/>
      <c r="R26" s="141"/>
      <c r="S26" s="87"/>
      <c r="T26" s="87"/>
    </row>
    <row r="27" spans="1:20" x14ac:dyDescent="0.2">
      <c r="A27" s="87"/>
      <c r="B27" s="141"/>
      <c r="C27" s="141"/>
      <c r="D27" s="141"/>
      <c r="E27" s="141"/>
      <c r="F27" s="141"/>
      <c r="G27" s="141"/>
      <c r="H27" s="141"/>
      <c r="I27" s="141"/>
      <c r="J27" s="141"/>
      <c r="K27" s="141"/>
      <c r="L27" s="141"/>
      <c r="M27" s="141"/>
      <c r="N27" s="142"/>
      <c r="O27" s="141"/>
      <c r="P27" s="141"/>
      <c r="Q27" s="141"/>
      <c r="R27" s="141"/>
      <c r="S27" s="141"/>
      <c r="T27" s="87"/>
    </row>
    <row r="28" spans="1:20" x14ac:dyDescent="0.2">
      <c r="A28" s="87"/>
      <c r="B28" s="141"/>
      <c r="C28" s="141"/>
      <c r="D28" s="141"/>
      <c r="E28" s="141"/>
      <c r="F28" s="141"/>
      <c r="G28" s="141"/>
      <c r="H28" s="141"/>
      <c r="I28" s="141"/>
      <c r="J28" s="141"/>
      <c r="K28" s="141"/>
      <c r="L28" s="141"/>
      <c r="M28" s="141"/>
      <c r="N28" s="142"/>
      <c r="O28" s="141"/>
      <c r="P28" s="141"/>
      <c r="Q28" s="87"/>
      <c r="R28" s="141"/>
      <c r="S28" s="141"/>
      <c r="T28" s="87"/>
    </row>
    <row r="29" spans="1:20" s="124" customFormat="1" x14ac:dyDescent="0.2">
      <c r="A29" s="326" t="s">
        <v>1169</v>
      </c>
      <c r="B29" s="326"/>
      <c r="C29" s="326"/>
      <c r="D29" s="326"/>
      <c r="E29" s="326"/>
      <c r="F29" s="326"/>
      <c r="G29" s="326"/>
      <c r="H29" s="326"/>
      <c r="I29" s="326"/>
      <c r="J29" s="326"/>
      <c r="K29" s="326"/>
      <c r="L29" s="326"/>
      <c r="M29" s="326"/>
      <c r="N29" s="326"/>
      <c r="O29" s="326"/>
      <c r="P29" s="326"/>
      <c r="Q29" s="326"/>
      <c r="R29" s="326"/>
      <c r="S29" s="326"/>
      <c r="T29" s="125"/>
    </row>
    <row r="30" spans="1:20" s="124" customFormat="1" x14ac:dyDescent="0.2">
      <c r="A30" s="326"/>
      <c r="B30" s="326"/>
      <c r="C30" s="326"/>
      <c r="D30" s="326"/>
      <c r="E30" s="326"/>
      <c r="F30" s="326"/>
      <c r="G30" s="326"/>
      <c r="H30" s="326"/>
      <c r="I30" s="326"/>
      <c r="J30" s="326"/>
      <c r="K30" s="326"/>
      <c r="L30" s="326"/>
      <c r="M30" s="326"/>
      <c r="N30" s="326"/>
      <c r="O30" s="326"/>
      <c r="P30" s="326"/>
      <c r="Q30" s="326"/>
      <c r="R30" s="326"/>
      <c r="S30" s="326"/>
      <c r="T30" s="125"/>
    </row>
    <row r="31" spans="1:20" ht="6" customHeight="1" x14ac:dyDescent="0.2">
      <c r="A31" s="87"/>
      <c r="B31" s="87"/>
      <c r="C31" s="87"/>
      <c r="D31" s="87"/>
      <c r="E31" s="87"/>
      <c r="F31" s="87"/>
      <c r="G31" s="87"/>
      <c r="H31" s="87"/>
      <c r="I31" s="87"/>
      <c r="J31" s="87"/>
      <c r="K31" s="87"/>
      <c r="L31" s="87"/>
      <c r="M31" s="87"/>
      <c r="N31" s="87"/>
      <c r="O31" s="87"/>
      <c r="P31" s="115"/>
      <c r="Q31" s="87"/>
      <c r="R31" s="115"/>
      <c r="S31" s="87"/>
      <c r="T31" s="87"/>
    </row>
    <row r="32" spans="1:20" ht="250" customHeight="1" x14ac:dyDescent="0.2">
      <c r="A32" s="325" t="s">
        <v>2451</v>
      </c>
      <c r="B32" s="325"/>
      <c r="C32" s="325"/>
      <c r="D32" s="325"/>
      <c r="E32" s="325"/>
      <c r="F32" s="325"/>
      <c r="G32" s="325"/>
      <c r="H32" s="325"/>
      <c r="I32" s="325"/>
      <c r="J32" s="325"/>
      <c r="K32" s="325"/>
      <c r="L32" s="325"/>
      <c r="M32" s="325"/>
      <c r="N32" s="325"/>
      <c r="O32" s="325"/>
      <c r="P32" s="325"/>
      <c r="Q32" s="325"/>
      <c r="R32" s="325"/>
      <c r="S32" s="325"/>
      <c r="T32" s="87"/>
    </row>
    <row r="33" spans="1:20" x14ac:dyDescent="0.2">
      <c r="A33" s="87"/>
      <c r="B33" s="87"/>
      <c r="C33" s="87"/>
      <c r="D33" s="87"/>
      <c r="E33" s="87"/>
      <c r="F33" s="87"/>
      <c r="G33" s="87"/>
      <c r="H33" s="87"/>
      <c r="I33" s="87"/>
      <c r="J33" s="87"/>
      <c r="K33" s="87"/>
      <c r="L33" s="87"/>
      <c r="M33" s="87"/>
      <c r="N33" s="87"/>
      <c r="O33" s="87"/>
      <c r="P33" s="115"/>
      <c r="Q33" s="87"/>
      <c r="R33" s="115"/>
      <c r="S33" s="87"/>
      <c r="T33" s="87"/>
    </row>
    <row r="34" spans="1:20" x14ac:dyDescent="0.2">
      <c r="P34" s="114"/>
      <c r="R34" s="114"/>
    </row>
  </sheetData>
  <mergeCells count="14">
    <mergeCell ref="A1:O2"/>
    <mergeCell ref="A3:B3"/>
    <mergeCell ref="C8:E8"/>
    <mergeCell ref="A32:S32"/>
    <mergeCell ref="A29:S30"/>
    <mergeCell ref="S21:S22"/>
    <mergeCell ref="S15:S16"/>
    <mergeCell ref="S9:S10"/>
    <mergeCell ref="S12:S14"/>
    <mergeCell ref="S18:S20"/>
    <mergeCell ref="C9:C20"/>
    <mergeCell ref="C21:D25"/>
    <mergeCell ref="D9:D16"/>
    <mergeCell ref="D17:D18"/>
  </mergeCells>
  <phoneticPr fontId="40" type="noConversion"/>
  <pageMargins left="0.7" right="0.7" top="0.75" bottom="0.75" header="0.3" footer="0.3"/>
  <pageSetup scale="32" orientation="portrait" horizontalDpi="0" verticalDpi="0"/>
  <rowBreaks count="1" manualBreakCount="1">
    <brk id="32" max="16383" man="1"/>
  </rowBreaks>
  <colBreaks count="1" manualBreakCount="1">
    <brk id="20" max="1048575" man="1"/>
  </colBreaks>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40"/>
  <sheetViews>
    <sheetView zoomScale="69" zoomScaleNormal="69" zoomScalePageLayoutView="80" workbookViewId="0">
      <selection activeCell="E11" sqref="E11:G11"/>
    </sheetView>
  </sheetViews>
  <sheetFormatPr baseColWidth="10" defaultColWidth="10.83203125" defaultRowHeight="16" x14ac:dyDescent="0.2"/>
  <cols>
    <col min="1" max="1" width="26" style="113" customWidth="1"/>
    <col min="2" max="2" width="28.1640625" style="113" customWidth="1"/>
    <col min="3" max="3" width="15.1640625" style="113" customWidth="1"/>
    <col min="4" max="4" width="4.33203125" style="113" hidden="1" customWidth="1"/>
    <col min="5" max="5" width="13.5" style="113" customWidth="1"/>
    <col min="6" max="6" width="2.5" style="113" customWidth="1"/>
    <col min="7" max="7" width="14.5" style="113" customWidth="1"/>
    <col min="8" max="8" width="2" style="113" customWidth="1"/>
    <col min="9" max="9" width="15.6640625" style="113" customWidth="1"/>
    <col min="10" max="11" width="2.1640625" style="113" customWidth="1"/>
    <col min="12" max="12" width="19.33203125" style="113" customWidth="1"/>
    <col min="13" max="13" width="20.6640625" style="113" customWidth="1"/>
    <col min="14" max="14" width="1.33203125" style="113" customWidth="1"/>
    <col min="15" max="15" width="24" style="113" customWidth="1"/>
    <col min="16" max="16" width="2.5" style="113" customWidth="1"/>
    <col min="17" max="17" width="21" style="113" customWidth="1"/>
    <col min="18" max="18" width="2.83203125" style="113" customWidth="1"/>
    <col min="19" max="16384" width="10.83203125" style="113"/>
  </cols>
  <sheetData>
    <row r="1" spans="1:19" x14ac:dyDescent="0.2">
      <c r="A1" s="317" t="s">
        <v>2407</v>
      </c>
      <c r="B1" s="317"/>
      <c r="C1" s="317"/>
      <c r="D1" s="317"/>
      <c r="E1" s="317"/>
      <c r="F1" s="317"/>
      <c r="G1" s="317"/>
      <c r="H1" s="317"/>
      <c r="I1" s="317"/>
      <c r="J1" s="317"/>
      <c r="K1" s="317"/>
      <c r="L1" s="317"/>
      <c r="M1" s="317"/>
      <c r="N1" s="129"/>
      <c r="O1" s="129"/>
      <c r="P1" s="129"/>
    </row>
    <row r="2" spans="1:19" ht="27" customHeight="1" x14ac:dyDescent="0.2">
      <c r="A2" s="317"/>
      <c r="B2" s="317"/>
      <c r="C2" s="317"/>
      <c r="D2" s="317"/>
      <c r="E2" s="317"/>
      <c r="F2" s="317"/>
      <c r="G2" s="317"/>
      <c r="H2" s="317"/>
      <c r="I2" s="317"/>
      <c r="J2" s="317"/>
      <c r="K2" s="317"/>
      <c r="L2" s="317"/>
      <c r="M2" s="317"/>
      <c r="N2" s="129"/>
      <c r="O2" s="129"/>
      <c r="P2" s="129"/>
    </row>
    <row r="3" spans="1:19" x14ac:dyDescent="0.2">
      <c r="A3" s="87"/>
      <c r="B3" s="87"/>
      <c r="C3" s="87"/>
      <c r="D3" s="87"/>
      <c r="E3" s="87"/>
      <c r="F3" s="87"/>
      <c r="G3" s="87"/>
      <c r="H3" s="87"/>
      <c r="I3" s="87"/>
      <c r="J3" s="87"/>
      <c r="K3" s="87"/>
      <c r="L3" s="87"/>
      <c r="M3" s="87"/>
      <c r="N3" s="87"/>
      <c r="O3" s="87"/>
      <c r="P3" s="87"/>
      <c r="Q3" s="87"/>
      <c r="R3" s="87"/>
      <c r="S3" s="87"/>
    </row>
    <row r="4" spans="1:19" x14ac:dyDescent="0.2">
      <c r="A4" s="145" t="s">
        <v>1</v>
      </c>
      <c r="B4" s="145" t="str">
        <f>'Tipología Municipal'!I16</f>
        <v>VILLA DE LEYVA-BOYACA</v>
      </c>
      <c r="C4" s="87"/>
      <c r="D4" s="87"/>
      <c r="E4" s="87"/>
      <c r="F4" s="87"/>
      <c r="G4" s="87"/>
      <c r="H4" s="87"/>
      <c r="I4" s="87"/>
      <c r="J4" s="87"/>
      <c r="K4" s="87"/>
      <c r="L4" s="87"/>
      <c r="M4" s="87"/>
      <c r="N4" s="87"/>
      <c r="O4" s="87"/>
      <c r="P4" s="87"/>
      <c r="Q4" s="87"/>
      <c r="R4" s="87"/>
      <c r="S4" s="87"/>
    </row>
    <row r="5" spans="1:19" x14ac:dyDescent="0.2">
      <c r="A5" s="145" t="s">
        <v>2</v>
      </c>
      <c r="B5" s="146">
        <f>VLOOKUP(B4,CATMUN!A:B,2,FALSE)</f>
        <v>15407</v>
      </c>
      <c r="C5" s="87"/>
      <c r="D5" s="87"/>
      <c r="E5" s="87"/>
      <c r="F5" s="87"/>
      <c r="G5" s="87"/>
      <c r="H5" s="87"/>
      <c r="I5" s="87"/>
      <c r="J5" s="87"/>
      <c r="K5" s="87"/>
      <c r="L5" s="87"/>
      <c r="M5" s="87"/>
      <c r="N5" s="87"/>
      <c r="O5" s="87"/>
      <c r="P5" s="87"/>
      <c r="Q5" s="87"/>
      <c r="R5" s="87"/>
      <c r="S5" s="87"/>
    </row>
    <row r="6" spans="1:19" x14ac:dyDescent="0.2">
      <c r="A6" s="145" t="s">
        <v>1143</v>
      </c>
      <c r="B6" s="146">
        <f>VLOOKUP(B4,CATMUN!A:G,7,FALSE)</f>
        <v>14</v>
      </c>
      <c r="C6" s="87"/>
      <c r="D6" s="87"/>
      <c r="E6" s="87"/>
      <c r="F6" s="87"/>
      <c r="G6" s="87"/>
      <c r="H6" s="87"/>
      <c r="I6" s="87"/>
      <c r="J6" s="87"/>
      <c r="K6" s="87"/>
      <c r="L6" s="87"/>
      <c r="M6" s="87"/>
      <c r="N6" s="87"/>
      <c r="O6" s="87"/>
      <c r="P6" s="87"/>
      <c r="Q6" s="87"/>
      <c r="R6" s="87"/>
      <c r="S6" s="87"/>
    </row>
    <row r="7" spans="1:19" ht="17" thickBot="1" x14ac:dyDescent="0.25">
      <c r="A7" s="87"/>
      <c r="B7" s="87"/>
      <c r="C7" s="87"/>
      <c r="D7" s="87"/>
      <c r="E7" s="87"/>
      <c r="F7" s="87"/>
      <c r="G7" s="87"/>
      <c r="H7" s="87"/>
      <c r="I7" s="87"/>
      <c r="J7" s="87"/>
      <c r="K7" s="87"/>
      <c r="L7" s="87"/>
      <c r="M7" s="87"/>
      <c r="N7" s="87"/>
      <c r="O7" s="87"/>
      <c r="P7" s="87"/>
      <c r="Q7" s="87"/>
      <c r="R7" s="87"/>
      <c r="S7" s="87"/>
    </row>
    <row r="8" spans="1:19" ht="40" customHeight="1" x14ac:dyDescent="0.2">
      <c r="A8" s="87"/>
      <c r="B8" s="87"/>
      <c r="C8" s="147"/>
      <c r="D8" s="148"/>
      <c r="E8" s="350" t="s">
        <v>1197</v>
      </c>
      <c r="F8" s="350"/>
      <c r="G8" s="350"/>
      <c r="H8" s="149"/>
      <c r="I8" s="352" t="s">
        <v>2688</v>
      </c>
      <c r="J8" s="150"/>
      <c r="K8" s="149"/>
      <c r="L8" s="161"/>
      <c r="M8" s="345" t="s">
        <v>1153</v>
      </c>
      <c r="N8" s="345"/>
      <c r="O8" s="345"/>
      <c r="P8" s="162"/>
      <c r="Q8" s="162"/>
      <c r="R8" s="151"/>
      <c r="S8" s="87"/>
    </row>
    <row r="9" spans="1:19" ht="28" customHeight="1" x14ac:dyDescent="0.2">
      <c r="A9" s="87"/>
      <c r="B9" s="87"/>
      <c r="C9" s="152"/>
      <c r="D9" s="125"/>
      <c r="E9" s="351"/>
      <c r="F9" s="351"/>
      <c r="G9" s="351"/>
      <c r="H9" s="153"/>
      <c r="I9" s="353"/>
      <c r="J9" s="154"/>
      <c r="K9" s="153"/>
      <c r="L9" s="163"/>
      <c r="M9" s="164" t="s">
        <v>1150</v>
      </c>
      <c r="N9" s="163"/>
      <c r="O9" s="164" t="s">
        <v>1151</v>
      </c>
      <c r="P9" s="163"/>
      <c r="Q9" s="165" t="s">
        <v>1154</v>
      </c>
      <c r="R9" s="155"/>
      <c r="S9" s="87"/>
    </row>
    <row r="10" spans="1:19" x14ac:dyDescent="0.2">
      <c r="A10" s="87"/>
      <c r="B10" s="87"/>
      <c r="C10" s="152" t="s">
        <v>1145</v>
      </c>
      <c r="D10" s="125">
        <v>1</v>
      </c>
      <c r="E10" s="347">
        <v>0</v>
      </c>
      <c r="F10" s="347"/>
      <c r="G10" s="347"/>
      <c r="H10" s="125"/>
      <c r="I10" s="156" t="s">
        <v>0</v>
      </c>
      <c r="J10" s="152"/>
      <c r="K10" s="125"/>
      <c r="L10" s="166" t="s">
        <v>1145</v>
      </c>
      <c r="M10" s="128">
        <f>IFERROR((VLOOKUP($B$5&amp;D10,'CxV-Base'!H:N,5,FALSE))*$I$11,VLOOKUP($B$6&amp;D10,'CxV-Base'!C:E,2,FALSE))</f>
        <v>5802048090</v>
      </c>
      <c r="N10" s="167"/>
      <c r="O10" s="168">
        <f>IFERROR(VLOOKUP($B$5&amp;D10,'CxV-Base'!H:N,7,FALSE)*$I$13,VLOOKUP($B$6&amp;D10,'CxV-Base'!C:E,3,FALSE))</f>
        <v>79907400</v>
      </c>
      <c r="P10" s="167"/>
      <c r="Q10" s="344">
        <f>M16+O16</f>
        <v>26885379690</v>
      </c>
      <c r="R10" s="155"/>
      <c r="S10" s="87"/>
    </row>
    <row r="11" spans="1:19" x14ac:dyDescent="0.2">
      <c r="A11" s="87"/>
      <c r="B11" s="87"/>
      <c r="C11" s="152" t="s">
        <v>1146</v>
      </c>
      <c r="D11" s="125">
        <v>2</v>
      </c>
      <c r="E11" s="347">
        <v>0</v>
      </c>
      <c r="F11" s="347"/>
      <c r="G11" s="347"/>
      <c r="H11" s="125"/>
      <c r="I11" s="252">
        <v>1</v>
      </c>
      <c r="J11" s="125"/>
      <c r="K11" s="125"/>
      <c r="L11" s="166" t="s">
        <v>1146</v>
      </c>
      <c r="M11" s="128">
        <f>IFERROR((VLOOKUP($B$5&amp;D11,'CxV-Base'!H:N,5,FALSE))*$I$11,VLOOKUP($B$6&amp;D11,'CxV-Base'!C:E,2,FALSE))</f>
        <v>3492769790</v>
      </c>
      <c r="N11" s="167"/>
      <c r="O11" s="168">
        <f>IFERROR(VLOOKUP($B$5&amp;D11,'CxV-Base'!H:N,7,FALSE)*$I$13,VLOOKUP($B$6&amp;D11,'CxV-Base'!C:E,3,FALSE))</f>
        <v>643443525</v>
      </c>
      <c r="P11" s="167"/>
      <c r="Q11" s="344"/>
      <c r="R11" s="155"/>
      <c r="S11" s="87"/>
    </row>
    <row r="12" spans="1:19" x14ac:dyDescent="0.2">
      <c r="A12" s="87"/>
      <c r="B12" s="87"/>
      <c r="C12" s="152" t="s">
        <v>1147</v>
      </c>
      <c r="D12" s="125">
        <v>3</v>
      </c>
      <c r="E12" s="347">
        <v>0</v>
      </c>
      <c r="F12" s="347"/>
      <c r="G12" s="347"/>
      <c r="H12" s="125"/>
      <c r="I12" s="156" t="s">
        <v>1152</v>
      </c>
      <c r="J12" s="152"/>
      <c r="K12" s="125"/>
      <c r="L12" s="166" t="s">
        <v>1147</v>
      </c>
      <c r="M12" s="128">
        <f>IFERROR((VLOOKUP($B$5&amp;D12,'CxV-Base'!H:N,5,FALSE))*$I$11,VLOOKUP($B$6&amp;D12,'CxV-Base'!C:E,2,FALSE))</f>
        <v>4738780630</v>
      </c>
      <c r="N12" s="167"/>
      <c r="O12" s="168">
        <f>IFERROR(VLOOKUP($B$5&amp;D12,'CxV-Base'!H:N,7,FALSE)*$I$13,VLOOKUP($B$6&amp;D12,'CxV-Base'!C:E,3,FALSE))</f>
        <v>411679350</v>
      </c>
      <c r="P12" s="167"/>
      <c r="Q12" s="167"/>
      <c r="R12" s="155"/>
      <c r="S12" s="87"/>
    </row>
    <row r="13" spans="1:19" x14ac:dyDescent="0.2">
      <c r="A13" s="87"/>
      <c r="B13" s="87"/>
      <c r="C13" s="152" t="s">
        <v>1148</v>
      </c>
      <c r="D13" s="125">
        <v>4</v>
      </c>
      <c r="E13" s="347">
        <v>1</v>
      </c>
      <c r="F13" s="347"/>
      <c r="G13" s="347"/>
      <c r="H13" s="125"/>
      <c r="I13" s="252">
        <v>2.5</v>
      </c>
      <c r="J13" s="125"/>
      <c r="K13" s="125"/>
      <c r="L13" s="166" t="s">
        <v>1148</v>
      </c>
      <c r="M13" s="128">
        <f>IFERROR((VLOOKUP($B$5&amp;D13,'CxV-Base'!H:N,5,FALSE))*$I$11,VLOOKUP($B$6&amp;D13,'CxV-Base'!C:E,2,FALSE))</f>
        <v>6184477160</v>
      </c>
      <c r="N13" s="167"/>
      <c r="O13" s="168">
        <f>IFERROR(VLOOKUP($B$5&amp;D13,'CxV-Base'!H:N,7,FALSE)*$I$13,VLOOKUP($B$6&amp;D13,'CxV-Base'!C:E,3,FALSE))</f>
        <v>1435634550</v>
      </c>
      <c r="P13" s="167"/>
      <c r="Q13" s="167"/>
      <c r="R13" s="155"/>
      <c r="S13" s="87"/>
    </row>
    <row r="14" spans="1:19" x14ac:dyDescent="0.2">
      <c r="A14" s="87"/>
      <c r="B14" s="87"/>
      <c r="C14" s="152" t="s">
        <v>1149</v>
      </c>
      <c r="D14" s="125">
        <v>5</v>
      </c>
      <c r="E14" s="347">
        <v>1</v>
      </c>
      <c r="F14" s="347"/>
      <c r="G14" s="347"/>
      <c r="H14" s="125"/>
      <c r="I14" s="155"/>
      <c r="J14" s="152"/>
      <c r="K14" s="125"/>
      <c r="L14" s="166" t="s">
        <v>1149</v>
      </c>
      <c r="M14" s="128">
        <f>IFERROR((VLOOKUP($B$5&amp;D14,'CxV-Base'!H:N,5,FALSE))*$I$11,VLOOKUP($B$6&amp;D14,'CxV-Base'!C:E,2,FALSE))</f>
        <v>13140050680</v>
      </c>
      <c r="N14" s="167"/>
      <c r="O14" s="168">
        <f>IFERROR(VLOOKUP($B$5&amp;D14,'CxV-Base'!H:N,7,FALSE)*$I$13,VLOOKUP($B$6&amp;D14,'CxV-Base'!C:E,3,FALSE))</f>
        <v>4990187025</v>
      </c>
      <c r="P14" s="167"/>
      <c r="Q14" s="167"/>
      <c r="R14" s="155"/>
      <c r="S14" s="87"/>
    </row>
    <row r="15" spans="1:19" x14ac:dyDescent="0.2">
      <c r="A15" s="87"/>
      <c r="B15" s="87"/>
      <c r="C15" s="152"/>
      <c r="D15" s="125"/>
      <c r="E15" s="125"/>
      <c r="F15" s="125"/>
      <c r="G15" s="125"/>
      <c r="H15" s="125"/>
      <c r="I15" s="155"/>
      <c r="J15" s="152"/>
      <c r="K15" s="125"/>
      <c r="L15" s="167"/>
      <c r="M15" s="167"/>
      <c r="N15" s="167"/>
      <c r="O15" s="167"/>
      <c r="P15" s="167"/>
      <c r="Q15" s="167"/>
      <c r="R15" s="155"/>
      <c r="S15" s="87"/>
    </row>
    <row r="16" spans="1:19" ht="41" customHeight="1" x14ac:dyDescent="0.2">
      <c r="A16" s="87"/>
      <c r="B16" s="87"/>
      <c r="C16" s="152"/>
      <c r="D16" s="125"/>
      <c r="E16" s="125"/>
      <c r="F16" s="125"/>
      <c r="G16" s="125"/>
      <c r="H16" s="125"/>
      <c r="I16" s="155"/>
      <c r="J16" s="152"/>
      <c r="K16" s="125"/>
      <c r="L16" s="348" t="s">
        <v>1198</v>
      </c>
      <c r="M16" s="128">
        <f>(M10*E10)+(M11*E11)+(M12*E12)+(M13*E13)+(M14*E14)</f>
        <v>19324527840</v>
      </c>
      <c r="N16" s="167"/>
      <c r="O16" s="128">
        <f>SUM(O10:O14)</f>
        <v>7560851850</v>
      </c>
      <c r="P16" s="167"/>
      <c r="Q16" s="167"/>
      <c r="R16" s="155"/>
      <c r="S16" s="87"/>
    </row>
    <row r="17" spans="1:19" x14ac:dyDescent="0.2">
      <c r="A17" s="87"/>
      <c r="B17" s="87"/>
      <c r="C17" s="152"/>
      <c r="D17" s="125"/>
      <c r="E17" s="125"/>
      <c r="F17" s="125"/>
      <c r="G17" s="125"/>
      <c r="H17" s="125"/>
      <c r="I17" s="155"/>
      <c r="J17" s="152"/>
      <c r="K17" s="125"/>
      <c r="L17" s="348"/>
      <c r="M17" s="169"/>
      <c r="N17" s="167"/>
      <c r="O17" s="169"/>
      <c r="P17" s="167"/>
      <c r="Q17" s="167"/>
      <c r="R17" s="155"/>
      <c r="S17" s="87"/>
    </row>
    <row r="18" spans="1:19" ht="17" thickBot="1" x14ac:dyDescent="0.25">
      <c r="A18" s="87"/>
      <c r="B18" s="87"/>
      <c r="C18" s="157"/>
      <c r="D18" s="158"/>
      <c r="E18" s="158"/>
      <c r="F18" s="158"/>
      <c r="G18" s="158"/>
      <c r="H18" s="158"/>
      <c r="I18" s="159"/>
      <c r="J18" s="157"/>
      <c r="K18" s="158"/>
      <c r="L18" s="170"/>
      <c r="M18" s="170"/>
      <c r="N18" s="170"/>
      <c r="O18" s="170"/>
      <c r="P18" s="170"/>
      <c r="Q18" s="170"/>
      <c r="R18" s="159"/>
      <c r="S18" s="87"/>
    </row>
    <row r="19" spans="1:19" x14ac:dyDescent="0.2">
      <c r="A19" s="87"/>
      <c r="B19" s="87"/>
      <c r="C19" s="87"/>
      <c r="D19" s="87"/>
      <c r="E19" s="87"/>
      <c r="F19" s="87"/>
      <c r="G19" s="87"/>
      <c r="H19" s="87"/>
      <c r="I19" s="87"/>
      <c r="J19" s="87"/>
      <c r="K19" s="87"/>
      <c r="L19" s="346"/>
      <c r="M19" s="346"/>
      <c r="N19" s="346"/>
      <c r="O19" s="346"/>
      <c r="P19" s="346"/>
      <c r="Q19" s="346"/>
      <c r="R19" s="346"/>
      <c r="S19" s="87"/>
    </row>
    <row r="20" spans="1:19" x14ac:dyDescent="0.2">
      <c r="A20" s="87"/>
      <c r="B20" s="87"/>
      <c r="C20" s="87"/>
      <c r="D20" s="87"/>
      <c r="E20" s="87"/>
      <c r="F20" s="87"/>
      <c r="G20" s="87"/>
      <c r="H20" s="87"/>
      <c r="I20" s="87"/>
      <c r="J20" s="87"/>
      <c r="K20" s="87"/>
      <c r="L20" s="87"/>
      <c r="M20" s="87"/>
      <c r="N20" s="87"/>
      <c r="O20" s="87"/>
      <c r="P20" s="87"/>
      <c r="Q20" s="87"/>
      <c r="R20" s="87"/>
      <c r="S20" s="87"/>
    </row>
    <row r="21" spans="1:19" s="124" customFormat="1" x14ac:dyDescent="0.2">
      <c r="A21" s="314" t="s">
        <v>1169</v>
      </c>
      <c r="B21" s="314"/>
      <c r="C21" s="314"/>
      <c r="D21" s="314"/>
      <c r="E21" s="314"/>
      <c r="F21" s="314"/>
      <c r="G21" s="314"/>
      <c r="H21" s="314"/>
      <c r="I21" s="314"/>
      <c r="J21" s="314"/>
      <c r="K21" s="314"/>
      <c r="L21" s="314"/>
      <c r="M21" s="314"/>
      <c r="N21" s="123"/>
      <c r="O21" s="123"/>
      <c r="P21" s="123"/>
      <c r="Q21" s="123"/>
      <c r="R21" s="123"/>
      <c r="S21" s="123"/>
    </row>
    <row r="22" spans="1:19" s="124" customFormat="1" x14ac:dyDescent="0.2">
      <c r="A22" s="314"/>
      <c r="B22" s="314"/>
      <c r="C22" s="314"/>
      <c r="D22" s="314"/>
      <c r="E22" s="314"/>
      <c r="F22" s="314"/>
      <c r="G22" s="314"/>
      <c r="H22" s="314"/>
      <c r="I22" s="314"/>
      <c r="J22" s="314"/>
      <c r="K22" s="314"/>
      <c r="L22" s="314"/>
      <c r="M22" s="314"/>
      <c r="N22" s="123"/>
      <c r="O22" s="123"/>
      <c r="P22" s="123"/>
      <c r="Q22" s="123"/>
      <c r="R22" s="123"/>
      <c r="S22" s="123"/>
    </row>
    <row r="23" spans="1:19" s="124" customFormat="1" ht="41" customHeight="1" x14ac:dyDescent="0.2">
      <c r="A23" s="313" t="s">
        <v>1142</v>
      </c>
      <c r="B23" s="313"/>
      <c r="C23" s="313"/>
      <c r="D23" s="313"/>
      <c r="E23" s="313"/>
      <c r="F23" s="313"/>
      <c r="G23" s="313"/>
      <c r="H23" s="313"/>
      <c r="I23" s="313"/>
      <c r="J23" s="313"/>
      <c r="K23" s="313"/>
      <c r="L23" s="313"/>
      <c r="M23" s="313"/>
      <c r="N23" s="313"/>
      <c r="O23" s="313"/>
      <c r="P23" s="313"/>
      <c r="Q23" s="313"/>
      <c r="R23" s="313"/>
      <c r="S23" s="125"/>
    </row>
    <row r="24" spans="1:19" s="124" customFormat="1" ht="12" customHeight="1" x14ac:dyDescent="0.2">
      <c r="A24" s="313" t="s">
        <v>2414</v>
      </c>
      <c r="B24" s="313"/>
      <c r="C24" s="313"/>
      <c r="D24" s="313"/>
      <c r="E24" s="313"/>
      <c r="F24" s="313"/>
      <c r="G24" s="313"/>
      <c r="H24" s="313"/>
      <c r="I24" s="313"/>
      <c r="J24" s="313"/>
      <c r="K24" s="313"/>
      <c r="L24" s="313"/>
      <c r="M24" s="313"/>
      <c r="N24" s="313"/>
      <c r="O24" s="313"/>
      <c r="P24" s="313"/>
      <c r="Q24" s="313"/>
      <c r="R24" s="313"/>
      <c r="S24" s="125"/>
    </row>
    <row r="25" spans="1:19" s="124" customFormat="1" ht="33" customHeight="1" x14ac:dyDescent="0.2">
      <c r="A25" s="313"/>
      <c r="B25" s="313"/>
      <c r="C25" s="313"/>
      <c r="D25" s="313"/>
      <c r="E25" s="313"/>
      <c r="F25" s="313"/>
      <c r="G25" s="313"/>
      <c r="H25" s="313"/>
      <c r="I25" s="313"/>
      <c r="J25" s="313"/>
      <c r="K25" s="313"/>
      <c r="L25" s="313"/>
      <c r="M25" s="313"/>
      <c r="N25" s="313"/>
      <c r="O25" s="313"/>
      <c r="P25" s="313"/>
      <c r="Q25" s="313"/>
      <c r="R25" s="313"/>
      <c r="S25" s="125"/>
    </row>
    <row r="26" spans="1:19" s="124" customFormat="1" ht="10" customHeight="1" x14ac:dyDescent="0.2">
      <c r="A26" s="313" t="s">
        <v>2728</v>
      </c>
      <c r="B26" s="313"/>
      <c r="C26" s="313"/>
      <c r="D26" s="313"/>
      <c r="E26" s="313"/>
      <c r="F26" s="313"/>
      <c r="G26" s="313"/>
      <c r="H26" s="313"/>
      <c r="I26" s="313"/>
      <c r="J26" s="313"/>
      <c r="K26" s="313"/>
      <c r="L26" s="313"/>
      <c r="M26" s="313"/>
      <c r="N26" s="313"/>
      <c r="O26" s="313"/>
      <c r="P26" s="313"/>
      <c r="Q26" s="313"/>
      <c r="R26" s="160"/>
      <c r="S26" s="125"/>
    </row>
    <row r="27" spans="1:19" s="124" customFormat="1" ht="33" customHeight="1" x14ac:dyDescent="0.2">
      <c r="A27" s="313"/>
      <c r="B27" s="313"/>
      <c r="C27" s="313"/>
      <c r="D27" s="313"/>
      <c r="E27" s="313"/>
      <c r="F27" s="313"/>
      <c r="G27" s="313"/>
      <c r="H27" s="313"/>
      <c r="I27" s="313"/>
      <c r="J27" s="313"/>
      <c r="K27" s="313"/>
      <c r="L27" s="313"/>
      <c r="M27" s="313"/>
      <c r="N27" s="313"/>
      <c r="O27" s="313"/>
      <c r="P27" s="313"/>
      <c r="Q27" s="313"/>
      <c r="R27" s="160"/>
      <c r="S27" s="125"/>
    </row>
    <row r="28" spans="1:19" s="124" customFormat="1" ht="21" customHeight="1" x14ac:dyDescent="0.2">
      <c r="A28" s="313" t="s">
        <v>2687</v>
      </c>
      <c r="B28" s="313"/>
      <c r="C28" s="313"/>
      <c r="D28" s="313"/>
      <c r="E28" s="313"/>
      <c r="F28" s="313"/>
      <c r="G28" s="313"/>
      <c r="H28" s="313"/>
      <c r="I28" s="313"/>
      <c r="J28" s="313"/>
      <c r="K28" s="313"/>
      <c r="L28" s="313"/>
      <c r="M28" s="313"/>
      <c r="N28" s="313"/>
      <c r="O28" s="313"/>
      <c r="P28" s="313"/>
      <c r="Q28" s="313"/>
      <c r="R28" s="160"/>
      <c r="S28" s="125"/>
    </row>
    <row r="29" spans="1:19" s="124" customFormat="1" ht="21" customHeight="1" x14ac:dyDescent="0.2">
      <c r="A29" s="313"/>
      <c r="B29" s="313"/>
      <c r="C29" s="313"/>
      <c r="D29" s="313"/>
      <c r="E29" s="313"/>
      <c r="F29" s="313"/>
      <c r="G29" s="313"/>
      <c r="H29" s="313"/>
      <c r="I29" s="313"/>
      <c r="J29" s="313"/>
      <c r="K29" s="313"/>
      <c r="L29" s="313"/>
      <c r="M29" s="313"/>
      <c r="N29" s="313"/>
      <c r="O29" s="313"/>
      <c r="P29" s="313"/>
      <c r="Q29" s="313"/>
      <c r="R29" s="160"/>
      <c r="S29" s="125"/>
    </row>
    <row r="30" spans="1:19" s="124" customFormat="1" ht="21" hidden="1" customHeight="1" x14ac:dyDescent="0.2">
      <c r="A30" s="313"/>
      <c r="B30" s="313"/>
      <c r="C30" s="313"/>
      <c r="D30" s="313"/>
      <c r="E30" s="313"/>
      <c r="F30" s="313"/>
      <c r="G30" s="313"/>
      <c r="H30" s="313"/>
      <c r="I30" s="313"/>
      <c r="J30" s="313"/>
      <c r="K30" s="313"/>
      <c r="L30" s="313"/>
      <c r="M30" s="313"/>
      <c r="N30" s="313"/>
      <c r="O30" s="313"/>
      <c r="P30" s="313"/>
      <c r="Q30" s="313"/>
      <c r="R30" s="160"/>
      <c r="S30" s="125"/>
    </row>
    <row r="31" spans="1:19" s="124" customFormat="1" ht="21" hidden="1" customHeight="1" x14ac:dyDescent="0.2">
      <c r="A31" s="313"/>
      <c r="B31" s="313"/>
      <c r="C31" s="313"/>
      <c r="D31" s="313"/>
      <c r="E31" s="313"/>
      <c r="F31" s="313"/>
      <c r="G31" s="313"/>
      <c r="H31" s="313"/>
      <c r="I31" s="313"/>
      <c r="J31" s="313"/>
      <c r="K31" s="313"/>
      <c r="L31" s="313"/>
      <c r="M31" s="313"/>
      <c r="N31" s="313"/>
      <c r="O31" s="313"/>
      <c r="P31" s="313"/>
      <c r="Q31" s="313"/>
      <c r="R31" s="160"/>
      <c r="S31" s="125"/>
    </row>
    <row r="32" spans="1:19" s="124" customFormat="1" ht="21" customHeight="1" x14ac:dyDescent="0.2">
      <c r="A32" s="313" t="s">
        <v>2689</v>
      </c>
      <c r="B32" s="313"/>
      <c r="C32" s="313"/>
      <c r="D32" s="313"/>
      <c r="E32" s="313"/>
      <c r="F32" s="313"/>
      <c r="G32" s="313"/>
      <c r="H32" s="313"/>
      <c r="I32" s="313"/>
      <c r="J32" s="313"/>
      <c r="K32" s="313"/>
      <c r="L32" s="313"/>
      <c r="M32" s="313"/>
      <c r="N32" s="313"/>
      <c r="O32" s="313"/>
      <c r="P32" s="313"/>
      <c r="Q32" s="313"/>
      <c r="R32" s="160"/>
      <c r="S32" s="125"/>
    </row>
    <row r="33" spans="1:19" s="124" customFormat="1" ht="16" customHeight="1" x14ac:dyDescent="0.2">
      <c r="A33" s="349" t="s">
        <v>2690</v>
      </c>
      <c r="B33" s="349"/>
      <c r="C33" s="349"/>
      <c r="D33" s="349"/>
      <c r="E33" s="349"/>
      <c r="F33" s="349"/>
      <c r="G33" s="349"/>
      <c r="H33" s="349"/>
      <c r="I33" s="349"/>
      <c r="J33" s="349"/>
      <c r="K33" s="349"/>
      <c r="L33" s="349"/>
      <c r="M33" s="349"/>
      <c r="N33" s="349"/>
      <c r="O33" s="349"/>
      <c r="P33" s="349"/>
      <c r="Q33" s="349"/>
      <c r="R33" s="160"/>
      <c r="S33" s="125"/>
    </row>
    <row r="34" spans="1:19" s="124" customFormat="1" ht="29" customHeight="1" x14ac:dyDescent="0.2">
      <c r="A34" s="349"/>
      <c r="B34" s="349"/>
      <c r="C34" s="349"/>
      <c r="D34" s="349"/>
      <c r="E34" s="349"/>
      <c r="F34" s="349"/>
      <c r="G34" s="349"/>
      <c r="H34" s="349"/>
      <c r="I34" s="349"/>
      <c r="J34" s="349"/>
      <c r="K34" s="349"/>
      <c r="L34" s="349"/>
      <c r="M34" s="349"/>
      <c r="N34" s="349"/>
      <c r="O34" s="349"/>
      <c r="P34" s="349"/>
      <c r="Q34" s="349"/>
      <c r="R34" s="160"/>
      <c r="S34" s="125"/>
    </row>
    <row r="35" spans="1:19" s="124" customFormat="1" ht="18" x14ac:dyDescent="0.2">
      <c r="A35" s="313"/>
      <c r="B35" s="313"/>
      <c r="C35" s="313"/>
      <c r="D35" s="313"/>
      <c r="E35" s="313"/>
      <c r="F35" s="313"/>
      <c r="G35" s="313"/>
      <c r="H35" s="313"/>
      <c r="I35" s="313"/>
      <c r="J35" s="125"/>
      <c r="K35" s="125"/>
      <c r="L35" s="125"/>
      <c r="M35" s="125"/>
      <c r="N35" s="125"/>
      <c r="O35" s="125"/>
      <c r="P35" s="125"/>
      <c r="Q35" s="125"/>
      <c r="R35" s="125"/>
      <c r="S35" s="125"/>
    </row>
    <row r="36" spans="1:19" x14ac:dyDescent="0.2">
      <c r="A36" s="87"/>
      <c r="B36" s="87"/>
      <c r="C36" s="87"/>
      <c r="D36" s="87"/>
      <c r="E36" s="87"/>
      <c r="F36" s="87"/>
      <c r="G36" s="87"/>
      <c r="H36" s="87"/>
      <c r="I36" s="87"/>
      <c r="J36" s="87"/>
      <c r="K36" s="87"/>
      <c r="L36" s="87"/>
      <c r="M36" s="87"/>
      <c r="N36" s="87"/>
      <c r="O36" s="87"/>
      <c r="P36" s="87"/>
      <c r="Q36" s="87"/>
      <c r="R36" s="87"/>
      <c r="S36" s="87"/>
    </row>
    <row r="37" spans="1:19" x14ac:dyDescent="0.2">
      <c r="A37" s="87"/>
      <c r="B37" s="87"/>
      <c r="C37" s="87"/>
      <c r="D37" s="87"/>
      <c r="E37" s="87"/>
      <c r="F37" s="87"/>
      <c r="G37" s="87"/>
      <c r="H37" s="87"/>
      <c r="I37" s="87"/>
      <c r="J37" s="87"/>
      <c r="K37" s="87"/>
      <c r="L37" s="87"/>
      <c r="M37" s="87"/>
      <c r="N37" s="87"/>
      <c r="O37" s="87"/>
      <c r="P37" s="87"/>
      <c r="Q37" s="87"/>
      <c r="R37" s="87"/>
      <c r="S37" s="87"/>
    </row>
    <row r="38" spans="1:19" x14ac:dyDescent="0.2">
      <c r="A38" s="87"/>
      <c r="B38" s="87"/>
      <c r="C38" s="87"/>
      <c r="D38" s="87"/>
      <c r="E38" s="87"/>
      <c r="F38" s="87"/>
      <c r="G38" s="87"/>
      <c r="H38" s="87"/>
      <c r="I38" s="87"/>
      <c r="J38" s="87"/>
      <c r="K38" s="87"/>
      <c r="L38" s="87"/>
      <c r="M38" s="87"/>
      <c r="N38" s="87"/>
      <c r="O38" s="87"/>
      <c r="P38" s="87"/>
      <c r="Q38" s="87"/>
      <c r="R38" s="87"/>
      <c r="S38" s="87"/>
    </row>
    <row r="39" spans="1:19" x14ac:dyDescent="0.2">
      <c r="A39" s="87"/>
      <c r="B39" s="87"/>
      <c r="C39" s="87"/>
      <c r="D39" s="87"/>
      <c r="E39" s="87"/>
      <c r="F39" s="87"/>
      <c r="G39" s="87"/>
      <c r="H39" s="87"/>
      <c r="I39" s="87"/>
      <c r="J39" s="87"/>
      <c r="K39" s="87"/>
      <c r="L39" s="87"/>
      <c r="M39" s="87"/>
      <c r="N39" s="87"/>
      <c r="O39" s="87"/>
      <c r="P39" s="87"/>
      <c r="Q39" s="87"/>
      <c r="R39" s="87"/>
      <c r="S39" s="87"/>
    </row>
    <row r="40" spans="1:19" x14ac:dyDescent="0.2">
      <c r="A40" s="87"/>
      <c r="B40" s="87"/>
      <c r="C40" s="87"/>
      <c r="D40" s="87"/>
      <c r="E40" s="87"/>
      <c r="F40" s="87"/>
      <c r="G40" s="87"/>
      <c r="H40" s="87"/>
      <c r="I40" s="87"/>
      <c r="J40" s="87"/>
      <c r="K40" s="87"/>
      <c r="L40" s="87"/>
      <c r="M40" s="87"/>
      <c r="N40" s="87"/>
      <c r="O40" s="87"/>
      <c r="P40" s="87"/>
      <c r="Q40" s="87"/>
      <c r="R40" s="87"/>
      <c r="S40" s="87"/>
    </row>
  </sheetData>
  <mergeCells count="21">
    <mergeCell ref="A1:M2"/>
    <mergeCell ref="E8:G9"/>
    <mergeCell ref="I8:I9"/>
    <mergeCell ref="A21:M22"/>
    <mergeCell ref="A23:R23"/>
    <mergeCell ref="A35:I35"/>
    <mergeCell ref="Q10:Q11"/>
    <mergeCell ref="M8:O8"/>
    <mergeCell ref="L19:R19"/>
    <mergeCell ref="E10:G10"/>
    <mergeCell ref="E11:G11"/>
    <mergeCell ref="E12:G12"/>
    <mergeCell ref="E13:G13"/>
    <mergeCell ref="E14:G14"/>
    <mergeCell ref="L16:L17"/>
    <mergeCell ref="A32:Q32"/>
    <mergeCell ref="A33:Q34"/>
    <mergeCell ref="A24:R25"/>
    <mergeCell ref="A26:Q27"/>
    <mergeCell ref="A28:Q29"/>
    <mergeCell ref="A30:Q31"/>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5"/>
  <sheetViews>
    <sheetView zoomScale="80" zoomScaleNormal="80" zoomScalePageLayoutView="80" workbookViewId="0">
      <selection activeCell="F13" sqref="F13"/>
    </sheetView>
  </sheetViews>
  <sheetFormatPr baseColWidth="10" defaultColWidth="10.83203125" defaultRowHeight="16" x14ac:dyDescent="0.2"/>
  <cols>
    <col min="1" max="1" width="22.6640625" style="113" customWidth="1"/>
    <col min="2" max="2" width="25.6640625" style="113" customWidth="1"/>
    <col min="3" max="3" width="33.5" style="113" customWidth="1"/>
    <col min="4" max="4" width="6" style="113" customWidth="1"/>
    <col min="5" max="5" width="2.6640625" style="113" customWidth="1"/>
    <col min="6" max="6" width="18.33203125" style="113" customWidth="1"/>
    <col min="7" max="7" width="4.83203125" style="113" customWidth="1"/>
    <col min="8" max="8" width="17.83203125" style="113" customWidth="1"/>
    <col min="9" max="9" width="4.33203125" style="113" customWidth="1"/>
    <col min="10" max="10" width="17.83203125" style="113" customWidth="1"/>
    <col min="11" max="11" width="3.33203125" style="113" customWidth="1"/>
    <col min="12" max="12" width="18.33203125" style="113" customWidth="1"/>
    <col min="13" max="16384" width="10.83203125" style="113"/>
  </cols>
  <sheetData>
    <row r="1" spans="1:14" ht="17" customHeight="1" x14ac:dyDescent="0.2">
      <c r="A1" s="303" t="s">
        <v>2408</v>
      </c>
      <c r="B1" s="303"/>
      <c r="C1" s="303"/>
      <c r="D1" s="303"/>
      <c r="E1" s="303"/>
      <c r="F1" s="303"/>
      <c r="G1" s="303"/>
      <c r="H1" s="303"/>
      <c r="I1" s="303"/>
      <c r="J1" s="303"/>
      <c r="K1" s="303"/>
      <c r="L1" s="303"/>
      <c r="M1" s="303"/>
      <c r="N1" s="303"/>
    </row>
    <row r="2" spans="1:14" ht="30" customHeight="1" x14ac:dyDescent="0.2">
      <c r="A2" s="303"/>
      <c r="B2" s="303"/>
      <c r="C2" s="303"/>
      <c r="D2" s="303"/>
      <c r="E2" s="303"/>
      <c r="F2" s="303"/>
      <c r="G2" s="303"/>
      <c r="H2" s="303"/>
      <c r="I2" s="303"/>
      <c r="J2" s="303"/>
      <c r="K2" s="303"/>
      <c r="L2" s="303"/>
      <c r="M2" s="303"/>
      <c r="N2" s="303"/>
    </row>
    <row r="3" spans="1:14" s="87" customFormat="1" x14ac:dyDescent="0.2"/>
    <row r="4" spans="1:14" s="87" customFormat="1" ht="32" x14ac:dyDescent="0.2">
      <c r="A4" s="85" t="s">
        <v>1</v>
      </c>
      <c r="B4" s="85" t="str">
        <f>'Tipología Municipal'!I16</f>
        <v>VILLA DE LEYVA-BOYACA</v>
      </c>
      <c r="F4" s="115" t="s">
        <v>1201</v>
      </c>
      <c r="H4" s="128">
        <f>VLOOKUP(B5,IGAC!A:R,13,FALSE)</f>
        <v>433563</v>
      </c>
    </row>
    <row r="5" spans="1:14" s="87" customFormat="1" x14ac:dyDescent="0.2">
      <c r="A5" s="85" t="s">
        <v>2</v>
      </c>
      <c r="B5" s="86">
        <f>VLOOKUP(B4,CATMUN!A:B,2,FALSE)</f>
        <v>15407</v>
      </c>
    </row>
    <row r="6" spans="1:14" s="87" customFormat="1" x14ac:dyDescent="0.2">
      <c r="A6" s="85" t="s">
        <v>1143</v>
      </c>
      <c r="B6" s="86">
        <f>VLOOKUP(B4,CATMUN!A:G,7,FALSE)</f>
        <v>14</v>
      </c>
    </row>
    <row r="7" spans="1:14" s="87" customFormat="1" x14ac:dyDescent="0.2"/>
    <row r="8" spans="1:14" s="87" customFormat="1" ht="48" customHeight="1" x14ac:dyDescent="0.2">
      <c r="F8" s="118" t="s">
        <v>1165</v>
      </c>
      <c r="G8" s="171"/>
      <c r="H8" s="118" t="s">
        <v>1166</v>
      </c>
      <c r="I8" s="171"/>
      <c r="J8" s="118" t="s">
        <v>1167</v>
      </c>
      <c r="K8" s="171"/>
      <c r="L8" s="118" t="s">
        <v>1168</v>
      </c>
    </row>
    <row r="9" spans="1:14" s="87" customFormat="1" x14ac:dyDescent="0.2">
      <c r="C9" s="172" t="s">
        <v>1164</v>
      </c>
      <c r="D9" s="172">
        <v>1</v>
      </c>
      <c r="E9" s="172"/>
      <c r="F9" s="247">
        <f>$H$4*VLOOKUP($B$6&amp;D9,'DU-Base'!C:F,3,FALSE)</f>
        <v>685.00850999727845</v>
      </c>
      <c r="H9" s="247">
        <f>VLOOKUP($B$6&amp;D9,'DU-Base'!C:F,2,FALSE)</f>
        <v>2760.4</v>
      </c>
      <c r="J9" s="128">
        <f>F9*H9</f>
        <v>1890897.4909964874</v>
      </c>
      <c r="L9" s="344">
        <f>SUM(J9:J15)/1000000</f>
        <v>107.46963466123627</v>
      </c>
    </row>
    <row r="10" spans="1:14" s="87" customFormat="1" x14ac:dyDescent="0.2">
      <c r="C10" s="172" t="s">
        <v>1159</v>
      </c>
      <c r="D10" s="172">
        <v>2</v>
      </c>
      <c r="E10" s="172"/>
      <c r="F10" s="247">
        <f>$H$4*VLOOKUP($B$6&amp;D10,'DU-Base'!C:F,3,FALSE)</f>
        <v>1285.4110231774393</v>
      </c>
      <c r="H10" s="247">
        <f>VLOOKUP($B$6&amp;D10,'DU-Base'!C:F,2,FALSE)</f>
        <v>2760.4</v>
      </c>
      <c r="J10" s="128">
        <f t="shared" ref="J10:J15" si="0">F10*H10</f>
        <v>3548248.5883790036</v>
      </c>
      <c r="L10" s="344"/>
    </row>
    <row r="11" spans="1:14" s="87" customFormat="1" x14ac:dyDescent="0.2">
      <c r="C11" s="172" t="s">
        <v>1160</v>
      </c>
      <c r="D11" s="172">
        <v>3</v>
      </c>
      <c r="E11" s="172"/>
      <c r="F11" s="247">
        <f>$H$4*VLOOKUP($B$6&amp;D11,'DU-Base'!C:F,3,FALSE)</f>
        <v>1585.7054031465668</v>
      </c>
      <c r="H11" s="247">
        <f>VLOOKUP($B$6&amp;D11,'DU-Base'!C:F,2,FALSE)</f>
        <v>2760.4</v>
      </c>
      <c r="J11" s="128">
        <f t="shared" si="0"/>
        <v>4377181.1948457835</v>
      </c>
      <c r="L11" s="173" t="s">
        <v>2323</v>
      </c>
    </row>
    <row r="12" spans="1:14" s="87" customFormat="1" x14ac:dyDescent="0.2">
      <c r="C12" s="172" t="s">
        <v>1161</v>
      </c>
      <c r="D12" s="172">
        <v>4</v>
      </c>
      <c r="E12" s="172"/>
      <c r="F12" s="247">
        <f>$H$4*VLOOKUP($B$6&amp;D12,'DU-Base'!C:F,3,FALSE)</f>
        <v>460.41253494413104</v>
      </c>
      <c r="H12" s="247">
        <f>VLOOKUP($B$6&amp;D12,'DU-Base'!C:F,2,FALSE)</f>
        <v>16562.32</v>
      </c>
      <c r="J12" s="128">
        <f t="shared" si="0"/>
        <v>7625499.7357558804</v>
      </c>
    </row>
    <row r="13" spans="1:14" s="87" customFormat="1" x14ac:dyDescent="0.2">
      <c r="C13" s="172" t="s">
        <v>1162</v>
      </c>
      <c r="D13" s="172">
        <v>5</v>
      </c>
      <c r="E13" s="172"/>
      <c r="F13" s="247">
        <f>$H$4*VLOOKUP($B$6&amp;D13,'DU-Base'!C:F,3,FALSE)</f>
        <v>1705.6930347704329</v>
      </c>
      <c r="H13" s="247">
        <f>VLOOKUP($B$6&amp;D13,'DU-Base'!C:F,2,FALSE)</f>
        <v>16562.32</v>
      </c>
      <c r="J13" s="128">
        <f t="shared" si="0"/>
        <v>28250233.863639034</v>
      </c>
    </row>
    <row r="14" spans="1:14" s="87" customFormat="1" x14ac:dyDescent="0.2">
      <c r="C14" s="172" t="s">
        <v>1163</v>
      </c>
      <c r="D14" s="172">
        <v>6</v>
      </c>
      <c r="E14" s="172"/>
      <c r="F14" s="247">
        <f>$H$4*VLOOKUP($B$6&amp;D14,'DU-Base'!C:F,3,FALSE)</f>
        <v>2982.4915838772431</v>
      </c>
      <c r="H14" s="247">
        <f>VLOOKUP($B$6&amp;D14,'DU-Base'!C:F,2,FALSE)</f>
        <v>16562.32</v>
      </c>
      <c r="J14" s="128">
        <f t="shared" si="0"/>
        <v>49396980.009481743</v>
      </c>
    </row>
    <row r="15" spans="1:14" s="87" customFormat="1" x14ac:dyDescent="0.2">
      <c r="C15" s="172" t="s">
        <v>2322</v>
      </c>
      <c r="D15" s="172">
        <v>7</v>
      </c>
      <c r="E15" s="172"/>
      <c r="F15" s="247">
        <f>$H$4*VLOOKUP($B$6&amp;D15,'DU-Base'!C:F,3,FALSE)</f>
        <v>996.68756375019439</v>
      </c>
      <c r="H15" s="247">
        <f>VLOOKUP($B$6&amp;D15,'DU-Base'!C:F,2,FALSE)</f>
        <v>12421.74</v>
      </c>
      <c r="J15" s="128">
        <f t="shared" si="0"/>
        <v>12380593.77813834</v>
      </c>
    </row>
    <row r="16" spans="1:14" s="87" customFormat="1" x14ac:dyDescent="0.2"/>
    <row r="17" spans="1:16" s="87" customFormat="1" x14ac:dyDescent="0.2"/>
    <row r="18" spans="1:16" s="87" customFormat="1" x14ac:dyDescent="0.2"/>
    <row r="19" spans="1:16" s="125" customFormat="1" x14ac:dyDescent="0.2">
      <c r="A19" s="354" t="s">
        <v>1169</v>
      </c>
      <c r="B19" s="354"/>
      <c r="C19" s="354"/>
      <c r="D19" s="354"/>
      <c r="E19" s="354"/>
      <c r="F19" s="354"/>
      <c r="G19" s="354"/>
      <c r="H19" s="354"/>
      <c r="I19" s="354"/>
      <c r="J19" s="354"/>
      <c r="K19" s="354"/>
      <c r="L19" s="354"/>
      <c r="M19" s="123"/>
      <c r="N19" s="123"/>
      <c r="O19" s="123"/>
      <c r="P19" s="123"/>
    </row>
    <row r="20" spans="1:16" s="125" customFormat="1" x14ac:dyDescent="0.2">
      <c r="A20" s="354"/>
      <c r="B20" s="354"/>
      <c r="C20" s="354"/>
      <c r="D20" s="354"/>
      <c r="E20" s="354"/>
      <c r="F20" s="354"/>
      <c r="G20" s="354"/>
      <c r="H20" s="354"/>
      <c r="I20" s="354"/>
      <c r="J20" s="354"/>
      <c r="K20" s="354"/>
      <c r="L20" s="354"/>
      <c r="M20" s="123"/>
      <c r="N20" s="123"/>
      <c r="O20" s="123"/>
      <c r="P20" s="123"/>
    </row>
    <row r="21" spans="1:16" s="175" customFormat="1" x14ac:dyDescent="0.2">
      <c r="A21" s="174"/>
      <c r="B21" s="174"/>
      <c r="C21" s="174"/>
      <c r="D21" s="174"/>
      <c r="E21" s="174"/>
      <c r="F21" s="174"/>
      <c r="G21" s="174"/>
      <c r="H21" s="174"/>
      <c r="I21" s="174"/>
      <c r="J21" s="174"/>
      <c r="K21" s="174"/>
      <c r="L21" s="174"/>
    </row>
    <row r="22" spans="1:16" s="87" customFormat="1" ht="43" customHeight="1" x14ac:dyDescent="0.2">
      <c r="A22" s="349" t="s">
        <v>2691</v>
      </c>
      <c r="B22" s="349"/>
      <c r="C22" s="349"/>
      <c r="D22" s="349"/>
      <c r="E22" s="349"/>
      <c r="F22" s="349"/>
      <c r="G22" s="349"/>
      <c r="H22" s="349"/>
      <c r="I22" s="349"/>
      <c r="J22" s="349"/>
      <c r="K22" s="349"/>
      <c r="L22" s="349"/>
      <c r="M22" s="349"/>
      <c r="N22" s="349"/>
      <c r="O22" s="349"/>
      <c r="P22" s="349"/>
    </row>
    <row r="23" spans="1:16" s="87" customFormat="1" ht="43" customHeight="1" x14ac:dyDescent="0.2">
      <c r="A23" s="349"/>
      <c r="B23" s="349"/>
      <c r="C23" s="349"/>
      <c r="D23" s="349"/>
      <c r="E23" s="349"/>
      <c r="F23" s="349"/>
      <c r="G23" s="349"/>
      <c r="H23" s="349"/>
      <c r="I23" s="349"/>
      <c r="J23" s="349"/>
      <c r="K23" s="349"/>
      <c r="L23" s="349"/>
      <c r="M23" s="349"/>
      <c r="N23" s="349"/>
      <c r="O23" s="349"/>
      <c r="P23" s="349"/>
    </row>
    <row r="24" spans="1:16" s="87" customFormat="1" ht="43" customHeight="1" x14ac:dyDescent="0.2">
      <c r="A24" s="349"/>
      <c r="B24" s="349"/>
      <c r="C24" s="349"/>
      <c r="D24" s="349"/>
      <c r="E24" s="349"/>
      <c r="F24" s="349"/>
      <c r="G24" s="349"/>
      <c r="H24" s="349"/>
      <c r="I24" s="349"/>
      <c r="J24" s="349"/>
      <c r="K24" s="349"/>
      <c r="L24" s="349"/>
      <c r="M24" s="349"/>
      <c r="N24" s="349"/>
      <c r="O24" s="349"/>
      <c r="P24" s="349"/>
    </row>
    <row r="25" spans="1:16" s="87" customFormat="1" ht="43" customHeight="1" x14ac:dyDescent="0.2">
      <c r="A25" s="349"/>
      <c r="B25" s="349"/>
      <c r="C25" s="349"/>
      <c r="D25" s="349"/>
      <c r="E25" s="349"/>
      <c r="F25" s="349"/>
      <c r="G25" s="349"/>
      <c r="H25" s="349"/>
      <c r="I25" s="349"/>
      <c r="J25" s="349"/>
      <c r="K25" s="349"/>
      <c r="L25" s="349"/>
      <c r="M25" s="349"/>
      <c r="N25" s="349"/>
      <c r="O25" s="349"/>
      <c r="P25" s="349"/>
    </row>
    <row r="26" spans="1:16" s="87" customFormat="1" ht="43" customHeight="1" x14ac:dyDescent="0.2">
      <c r="A26" s="349"/>
      <c r="B26" s="349"/>
      <c r="C26" s="349"/>
      <c r="D26" s="349"/>
      <c r="E26" s="349"/>
      <c r="F26" s="349"/>
      <c r="G26" s="349"/>
      <c r="H26" s="349"/>
      <c r="I26" s="349"/>
      <c r="J26" s="349"/>
      <c r="K26" s="349"/>
      <c r="L26" s="349"/>
      <c r="M26" s="349"/>
      <c r="N26" s="349"/>
      <c r="O26" s="349"/>
      <c r="P26" s="349"/>
    </row>
    <row r="27" spans="1:16" s="87" customFormat="1" ht="43" customHeight="1" x14ac:dyDescent="0.2">
      <c r="A27" s="349"/>
      <c r="B27" s="349"/>
      <c r="C27" s="349"/>
      <c r="D27" s="349"/>
      <c r="E27" s="349"/>
      <c r="F27" s="349"/>
      <c r="G27" s="349"/>
      <c r="H27" s="349"/>
      <c r="I27" s="349"/>
      <c r="J27" s="349"/>
      <c r="K27" s="349"/>
      <c r="L27" s="349"/>
      <c r="M27" s="349"/>
      <c r="N27" s="349"/>
      <c r="O27" s="349"/>
      <c r="P27" s="349"/>
    </row>
    <row r="28" spans="1:16" s="87" customFormat="1" ht="43" customHeight="1" x14ac:dyDescent="0.2">
      <c r="A28" s="349"/>
      <c r="B28" s="349"/>
      <c r="C28" s="349"/>
      <c r="D28" s="349"/>
      <c r="E28" s="349"/>
      <c r="F28" s="349"/>
      <c r="G28" s="349"/>
      <c r="H28" s="349"/>
      <c r="I28" s="349"/>
      <c r="J28" s="349"/>
      <c r="K28" s="349"/>
      <c r="L28" s="349"/>
      <c r="M28" s="349"/>
      <c r="N28" s="349"/>
      <c r="O28" s="349"/>
      <c r="P28" s="349"/>
    </row>
    <row r="29" spans="1:16" s="87" customFormat="1" ht="43" customHeight="1" x14ac:dyDescent="0.2">
      <c r="A29" s="349"/>
      <c r="B29" s="349"/>
      <c r="C29" s="349"/>
      <c r="D29" s="349"/>
      <c r="E29" s="349"/>
      <c r="F29" s="349"/>
      <c r="G29" s="349"/>
      <c r="H29" s="349"/>
      <c r="I29" s="349"/>
      <c r="J29" s="349"/>
      <c r="K29" s="349"/>
      <c r="L29" s="349"/>
      <c r="M29" s="349"/>
      <c r="N29" s="349"/>
      <c r="O29" s="349"/>
      <c r="P29" s="349"/>
    </row>
    <row r="30" spans="1:16" s="87" customFormat="1" ht="43" customHeight="1" x14ac:dyDescent="0.2">
      <c r="A30" s="349"/>
      <c r="B30" s="349"/>
      <c r="C30" s="349"/>
      <c r="D30" s="349"/>
      <c r="E30" s="349"/>
      <c r="F30" s="349"/>
      <c r="G30" s="349"/>
      <c r="H30" s="349"/>
      <c r="I30" s="349"/>
      <c r="J30" s="349"/>
      <c r="K30" s="349"/>
      <c r="L30" s="349"/>
      <c r="M30" s="349"/>
      <c r="N30" s="349"/>
      <c r="O30" s="349"/>
      <c r="P30" s="349"/>
    </row>
    <row r="31" spans="1:16" s="87" customFormat="1" x14ac:dyDescent="0.2"/>
    <row r="32" spans="1:16" s="87" customFormat="1" x14ac:dyDescent="0.2"/>
    <row r="33" s="87" customFormat="1" x14ac:dyDescent="0.2"/>
    <row r="34" s="87" customFormat="1" x14ac:dyDescent="0.2"/>
    <row r="35" s="87" customFormat="1" x14ac:dyDescent="0.2"/>
  </sheetData>
  <sheetProtection sheet="1" objects="1" scenarios="1"/>
  <mergeCells count="4">
    <mergeCell ref="A1:N2"/>
    <mergeCell ref="L9:L10"/>
    <mergeCell ref="A19:L20"/>
    <mergeCell ref="A22:P30"/>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9"/>
  <sheetViews>
    <sheetView zoomScale="80" zoomScaleNormal="80" zoomScalePageLayoutView="80" workbookViewId="0">
      <selection activeCell="G10" sqref="G10"/>
    </sheetView>
  </sheetViews>
  <sheetFormatPr baseColWidth="10" defaultColWidth="10.83203125" defaultRowHeight="16" x14ac:dyDescent="0.2"/>
  <cols>
    <col min="1" max="1" width="22.1640625" style="113" customWidth="1"/>
    <col min="2" max="2" width="31" style="113" customWidth="1"/>
    <col min="3" max="3" width="5.83203125" style="113" customWidth="1"/>
    <col min="4" max="4" width="6.1640625" style="113" customWidth="1"/>
    <col min="5" max="5" width="18.6640625" style="113" customWidth="1"/>
    <col min="6" max="6" width="2.1640625" style="113" customWidth="1"/>
    <col min="7" max="7" width="16.6640625" style="113" customWidth="1"/>
    <col min="8" max="8" width="2" style="113" customWidth="1"/>
    <col min="9" max="9" width="16.33203125" style="113" customWidth="1"/>
    <col min="10" max="10" width="2" style="113" customWidth="1"/>
    <col min="11" max="11" width="16.5" style="113" customWidth="1"/>
    <col min="12" max="12" width="2.33203125" style="113" customWidth="1"/>
    <col min="13" max="13" width="22.1640625" style="113" customWidth="1"/>
    <col min="14" max="16384" width="10.83203125" style="113"/>
  </cols>
  <sheetData>
    <row r="1" spans="1:17" ht="17" customHeight="1" x14ac:dyDescent="0.2">
      <c r="A1" s="303" t="s">
        <v>2409</v>
      </c>
      <c r="B1" s="303"/>
      <c r="C1" s="303"/>
      <c r="D1" s="303"/>
      <c r="E1" s="303"/>
      <c r="F1" s="303"/>
      <c r="G1" s="303"/>
      <c r="H1" s="303"/>
      <c r="I1" s="303"/>
      <c r="J1" s="303"/>
      <c r="K1" s="303"/>
      <c r="L1" s="303"/>
      <c r="M1" s="303"/>
      <c r="N1" s="303"/>
    </row>
    <row r="2" spans="1:17" ht="28" customHeight="1" x14ac:dyDescent="0.2">
      <c r="A2" s="303"/>
      <c r="B2" s="303"/>
      <c r="C2" s="303"/>
      <c r="D2" s="303"/>
      <c r="E2" s="303"/>
      <c r="F2" s="303"/>
      <c r="G2" s="303"/>
      <c r="H2" s="303"/>
      <c r="I2" s="303"/>
      <c r="J2" s="303"/>
      <c r="K2" s="303"/>
      <c r="L2" s="303"/>
      <c r="M2" s="303"/>
      <c r="N2" s="303"/>
    </row>
    <row r="3" spans="1:17" x14ac:dyDescent="0.2">
      <c r="A3" s="346"/>
      <c r="B3" s="346"/>
      <c r="C3" s="176"/>
      <c r="D3" s="87"/>
      <c r="E3" s="87"/>
      <c r="F3" s="87"/>
      <c r="G3" s="87"/>
      <c r="H3" s="87"/>
      <c r="I3" s="87"/>
      <c r="J3" s="87"/>
      <c r="K3" s="87"/>
      <c r="L3" s="87"/>
      <c r="M3" s="87"/>
      <c r="N3" s="87"/>
      <c r="O3" s="87"/>
      <c r="P3" s="87"/>
    </row>
    <row r="4" spans="1:17" x14ac:dyDescent="0.2">
      <c r="A4" s="85" t="s">
        <v>1</v>
      </c>
      <c r="B4" s="85" t="str">
        <f>'Tipología Municipal'!I16</f>
        <v>VILLA DE LEYVA-BOYACA</v>
      </c>
      <c r="C4" s="87"/>
      <c r="D4" s="87"/>
      <c r="E4" s="87"/>
      <c r="F4" s="87"/>
      <c r="G4" s="87"/>
      <c r="H4" s="87"/>
      <c r="I4" s="87"/>
      <c r="J4" s="87"/>
      <c r="K4" s="87"/>
      <c r="L4" s="87"/>
      <c r="M4" s="87"/>
      <c r="N4" s="87"/>
      <c r="O4" s="87"/>
      <c r="P4" s="87"/>
    </row>
    <row r="5" spans="1:17" x14ac:dyDescent="0.2">
      <c r="A5" s="85" t="s">
        <v>2</v>
      </c>
      <c r="B5" s="86">
        <f>VLOOKUP(B4,CATMUN!A:B,2,FALSE)</f>
        <v>15407</v>
      </c>
      <c r="C5" s="87"/>
      <c r="D5" s="87"/>
      <c r="E5" s="87"/>
      <c r="F5" s="87"/>
      <c r="G5" s="87"/>
      <c r="H5" s="87"/>
      <c r="I5" s="87"/>
      <c r="J5" s="87"/>
      <c r="K5" s="87"/>
      <c r="L5" s="87"/>
      <c r="M5" s="87"/>
      <c r="N5" s="87"/>
      <c r="O5" s="87"/>
      <c r="P5" s="87"/>
    </row>
    <row r="6" spans="1:17" x14ac:dyDescent="0.2">
      <c r="A6" s="85" t="s">
        <v>1143</v>
      </c>
      <c r="B6" s="86">
        <f>VLOOKUP(B4,CATMUN!A:G,7,FALSE)</f>
        <v>14</v>
      </c>
      <c r="C6" s="87"/>
      <c r="D6" s="87"/>
      <c r="E6" s="87"/>
      <c r="F6" s="87"/>
      <c r="G6" s="87"/>
      <c r="H6" s="87"/>
      <c r="I6" s="87"/>
      <c r="J6" s="87"/>
      <c r="K6" s="87"/>
      <c r="L6" s="87"/>
      <c r="M6" s="87"/>
      <c r="N6" s="87"/>
      <c r="O6" s="87"/>
      <c r="P6" s="87"/>
    </row>
    <row r="7" spans="1:17" x14ac:dyDescent="0.2">
      <c r="A7" s="87"/>
      <c r="B7" s="87"/>
      <c r="C7" s="87"/>
      <c r="D7" s="87"/>
      <c r="E7" s="87"/>
      <c r="F7" s="87"/>
      <c r="G7" s="87"/>
      <c r="H7" s="87"/>
      <c r="I7" s="87"/>
      <c r="J7" s="87"/>
      <c r="K7" s="87"/>
      <c r="L7" s="87"/>
      <c r="M7" s="87"/>
      <c r="N7" s="87"/>
      <c r="O7" s="87"/>
      <c r="P7" s="87"/>
    </row>
    <row r="8" spans="1:17" ht="55" customHeight="1" x14ac:dyDescent="0.2">
      <c r="A8" s="87"/>
      <c r="B8" s="87"/>
      <c r="C8" s="87"/>
      <c r="D8" s="87"/>
      <c r="E8" s="118" t="s">
        <v>1177</v>
      </c>
      <c r="F8" s="171"/>
      <c r="G8" s="118" t="s">
        <v>2420</v>
      </c>
      <c r="H8" s="171"/>
      <c r="I8" s="118" t="s">
        <v>2342</v>
      </c>
      <c r="J8" s="171"/>
      <c r="K8" s="118" t="s">
        <v>1178</v>
      </c>
      <c r="L8" s="171"/>
      <c r="M8" s="118" t="s">
        <v>2419</v>
      </c>
      <c r="N8" s="177"/>
      <c r="O8" s="177"/>
      <c r="P8" s="177"/>
      <c r="Q8" s="178"/>
    </row>
    <row r="9" spans="1:17" x14ac:dyDescent="0.2">
      <c r="A9" s="87"/>
      <c r="B9" s="87"/>
      <c r="C9" s="173"/>
      <c r="D9" s="87"/>
      <c r="E9" s="87"/>
      <c r="F9" s="87"/>
      <c r="G9" s="87"/>
      <c r="H9" s="87"/>
      <c r="I9" s="87"/>
      <c r="J9" s="87"/>
      <c r="K9" s="87"/>
      <c r="L9" s="87"/>
      <c r="M9" s="179"/>
      <c r="N9" s="87"/>
      <c r="O9" s="87"/>
      <c r="P9" s="87"/>
    </row>
    <row r="10" spans="1:17" ht="40" customHeight="1" x14ac:dyDescent="0.2">
      <c r="A10" s="87"/>
      <c r="B10" s="87"/>
      <c r="C10" s="87"/>
      <c r="D10" s="180"/>
      <c r="E10" s="253">
        <v>10000</v>
      </c>
      <c r="F10" s="87"/>
      <c r="G10" s="254">
        <f>VLOOKUP(B5,'PP-Base'!C:H,6,FALSE)</f>
        <v>265866.92391785077</v>
      </c>
      <c r="H10" s="87"/>
      <c r="I10" s="183">
        <f>G10*((IVP!B19/100)+0.02)</f>
        <v>283547.07435838785</v>
      </c>
      <c r="J10" s="87"/>
      <c r="K10" s="255">
        <v>0.4</v>
      </c>
      <c r="L10" s="87"/>
      <c r="M10" s="184">
        <f>(E10*I10*K10)/1000000</f>
        <v>1134.1882974335515</v>
      </c>
      <c r="N10" s="87"/>
      <c r="O10" s="87"/>
      <c r="P10" s="87"/>
    </row>
    <row r="11" spans="1:17" x14ac:dyDescent="0.2">
      <c r="A11" s="87"/>
      <c r="B11" s="87"/>
      <c r="C11" s="173"/>
      <c r="D11" s="172"/>
      <c r="E11" s="87"/>
      <c r="F11" s="87"/>
      <c r="G11" s="87"/>
      <c r="H11" s="87"/>
      <c r="I11" s="87"/>
      <c r="J11" s="87"/>
      <c r="K11" s="87"/>
      <c r="L11" s="87"/>
      <c r="M11" s="87"/>
      <c r="N11" s="87"/>
      <c r="O11" s="87"/>
      <c r="P11" s="87"/>
    </row>
    <row r="12" spans="1:17" ht="28" customHeight="1" x14ac:dyDescent="0.2">
      <c r="A12" s="87"/>
      <c r="B12" s="87"/>
      <c r="C12" s="173"/>
      <c r="D12" s="87"/>
      <c r="E12" s="87" t="s">
        <v>1196</v>
      </c>
      <c r="F12" s="87"/>
      <c r="G12" s="87"/>
      <c r="H12" s="87"/>
      <c r="I12" s="87"/>
      <c r="J12" s="87"/>
      <c r="K12" s="87"/>
      <c r="L12" s="87"/>
      <c r="M12" s="87"/>
      <c r="N12" s="87"/>
      <c r="O12" s="87"/>
      <c r="P12" s="87"/>
    </row>
    <row r="13" spans="1:17" x14ac:dyDescent="0.2">
      <c r="A13" s="87"/>
      <c r="B13" s="87"/>
      <c r="C13" s="173"/>
      <c r="D13" s="87"/>
      <c r="E13" s="87"/>
      <c r="F13" s="87"/>
      <c r="G13" s="87"/>
      <c r="H13" s="87"/>
      <c r="I13" s="87"/>
      <c r="J13" s="87"/>
      <c r="K13" s="87"/>
      <c r="L13" s="87"/>
      <c r="M13" s="87"/>
      <c r="N13" s="87"/>
      <c r="O13" s="87"/>
      <c r="P13" s="87"/>
    </row>
    <row r="14" spans="1:17" ht="28" customHeight="1" x14ac:dyDescent="0.2">
      <c r="A14" s="181"/>
      <c r="B14" s="303" t="s">
        <v>1169</v>
      </c>
      <c r="C14" s="303"/>
      <c r="D14" s="303"/>
      <c r="E14" s="303"/>
      <c r="F14" s="303"/>
      <c r="G14" s="303"/>
      <c r="H14" s="303"/>
      <c r="I14" s="303"/>
      <c r="J14" s="303"/>
      <c r="K14" s="303"/>
      <c r="L14" s="303"/>
      <c r="M14" s="303"/>
      <c r="N14" s="181"/>
      <c r="O14" s="181"/>
      <c r="P14" s="181"/>
    </row>
    <row r="15" spans="1:17" x14ac:dyDescent="0.2">
      <c r="A15" s="87"/>
      <c r="B15" s="87"/>
      <c r="C15" s="173"/>
      <c r="D15" s="87"/>
      <c r="E15" s="87"/>
      <c r="F15" s="87"/>
      <c r="G15" s="87"/>
      <c r="H15" s="87"/>
      <c r="I15" s="87"/>
      <c r="J15" s="87"/>
      <c r="K15" s="87"/>
      <c r="L15" s="87"/>
      <c r="M15" s="87"/>
      <c r="N15" s="87"/>
      <c r="O15" s="87"/>
      <c r="P15" s="87"/>
    </row>
    <row r="16" spans="1:17" ht="313" customHeight="1" x14ac:dyDescent="0.2">
      <c r="A16" s="355" t="s">
        <v>2692</v>
      </c>
      <c r="B16" s="355"/>
      <c r="C16" s="355"/>
      <c r="D16" s="355"/>
      <c r="E16" s="355"/>
      <c r="F16" s="355"/>
      <c r="G16" s="355"/>
      <c r="H16" s="355"/>
      <c r="I16" s="355"/>
      <c r="J16" s="355"/>
      <c r="K16" s="355"/>
      <c r="L16" s="355"/>
      <c r="M16" s="355"/>
      <c r="N16" s="355"/>
      <c r="O16" s="355"/>
      <c r="P16" s="87"/>
    </row>
    <row r="17" spans="3:3" x14ac:dyDescent="0.2">
      <c r="C17" s="182"/>
    </row>
    <row r="18" spans="3:3" x14ac:dyDescent="0.2">
      <c r="C18" s="182"/>
    </row>
    <row r="19" spans="3:3" x14ac:dyDescent="0.2">
      <c r="C19" s="182"/>
    </row>
  </sheetData>
  <sheetProtection sheet="1" objects="1" scenarios="1"/>
  <mergeCells count="4">
    <mergeCell ref="A1:N2"/>
    <mergeCell ref="A3:B3"/>
    <mergeCell ref="B14:M14"/>
    <mergeCell ref="A16:O16"/>
  </mergeCells>
  <dataValidations count="1">
    <dataValidation type="decimal" allowBlank="1" showInputMessage="1" showErrorMessage="1" sqref="K10 K12">
      <formula1>0.3</formula1>
      <formula2>0.5</formula2>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'PP-Base'!#REF!</xm:f>
          </x14:formula1>
          <xm:sqref>C10</xm:sqref>
        </x14:dataValidation>
        <x14:dataValidation type="list" allowBlank="1" showInputMessage="1" showErrorMessage="1">
          <x14:formula1>
            <xm:f>'PP-Base'!$C$1:$J$1</xm:f>
          </x14:formula1>
          <xm:sqref>A13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4"/>
  <sheetViews>
    <sheetView zoomScale="80" zoomScaleNormal="80" zoomScalePageLayoutView="80" workbookViewId="0">
      <selection activeCell="I11" sqref="I11"/>
    </sheetView>
  </sheetViews>
  <sheetFormatPr baseColWidth="10" defaultColWidth="10.83203125" defaultRowHeight="16" x14ac:dyDescent="0.2"/>
  <cols>
    <col min="1" max="2" width="10.83203125" style="113"/>
    <col min="3" max="3" width="17" style="113" customWidth="1"/>
    <col min="4" max="4" width="18.83203125" style="113" customWidth="1"/>
    <col min="5" max="5" width="2.5" style="113" customWidth="1"/>
    <col min="6" max="6" width="19.83203125" style="113" customWidth="1"/>
    <col min="7" max="7" width="2.5" style="113" customWidth="1"/>
    <col min="8" max="8" width="12" style="113" customWidth="1"/>
    <col min="9" max="9" width="2.5" style="113" customWidth="1"/>
    <col min="10" max="10" width="16" style="113" customWidth="1"/>
    <col min="11" max="11" width="3.1640625" style="113" customWidth="1"/>
    <col min="12" max="12" width="18.33203125" style="113" customWidth="1"/>
    <col min="13" max="19" width="10.83203125" style="113"/>
    <col min="20" max="20" width="10.83203125" style="113" customWidth="1"/>
    <col min="21" max="16384" width="10.83203125" style="113"/>
  </cols>
  <sheetData>
    <row r="1" spans="1:13" ht="17" customHeight="1" x14ac:dyDescent="0.2">
      <c r="A1" s="303" t="s">
        <v>2410</v>
      </c>
      <c r="B1" s="303"/>
      <c r="C1" s="303"/>
      <c r="D1" s="303"/>
      <c r="E1" s="303"/>
      <c r="F1" s="303"/>
      <c r="G1" s="303"/>
      <c r="H1" s="303"/>
      <c r="I1" s="303"/>
      <c r="J1" s="303"/>
      <c r="K1" s="303"/>
      <c r="L1" s="303"/>
      <c r="M1" s="303"/>
    </row>
    <row r="2" spans="1:13" ht="26" customHeight="1" x14ac:dyDescent="0.2">
      <c r="A2" s="303"/>
      <c r="B2" s="303"/>
      <c r="C2" s="303"/>
      <c r="D2" s="303"/>
      <c r="E2" s="303"/>
      <c r="F2" s="303"/>
      <c r="G2" s="303"/>
      <c r="H2" s="303"/>
      <c r="I2" s="303"/>
      <c r="J2" s="303"/>
      <c r="K2" s="303"/>
      <c r="L2" s="303"/>
      <c r="M2" s="303"/>
    </row>
    <row r="3" spans="1:13" ht="25" customHeight="1" x14ac:dyDescent="0.2">
      <c r="A3" s="87"/>
      <c r="B3" s="87"/>
      <c r="C3" s="87"/>
      <c r="D3" s="185" t="s">
        <v>2723</v>
      </c>
      <c r="E3" s="87"/>
      <c r="F3" s="87"/>
      <c r="G3" s="87"/>
      <c r="H3" s="87"/>
      <c r="I3" s="87"/>
      <c r="J3" s="87"/>
      <c r="K3" s="87"/>
    </row>
    <row r="4" spans="1:13" ht="28" customHeight="1" x14ac:dyDescent="0.2">
      <c r="A4" s="87"/>
      <c r="B4" s="87"/>
      <c r="C4" s="87"/>
      <c r="D4" s="186" t="s">
        <v>2324</v>
      </c>
      <c r="E4" s="87"/>
      <c r="F4" s="87"/>
      <c r="G4" s="87"/>
      <c r="H4" s="87"/>
      <c r="I4" s="87"/>
      <c r="J4" s="87"/>
      <c r="K4" s="87"/>
    </row>
    <row r="5" spans="1:13" ht="53" customHeight="1" x14ac:dyDescent="0.2">
      <c r="A5" s="87"/>
      <c r="B5" s="87"/>
      <c r="C5" s="87"/>
      <c r="D5" s="117" t="s">
        <v>2325</v>
      </c>
      <c r="E5" s="87"/>
      <c r="F5" s="117" t="s">
        <v>2326</v>
      </c>
      <c r="G5" s="87"/>
      <c r="H5" s="117" t="s">
        <v>2327</v>
      </c>
      <c r="I5" s="87"/>
      <c r="J5" s="139" t="s">
        <v>2328</v>
      </c>
      <c r="K5" s="87"/>
      <c r="L5" s="187" t="s">
        <v>1154</v>
      </c>
    </row>
    <row r="6" spans="1:13" ht="17" customHeight="1" x14ac:dyDescent="0.2">
      <c r="A6" s="363" t="s">
        <v>1179</v>
      </c>
      <c r="B6" s="363"/>
      <c r="C6" s="363"/>
      <c r="D6" s="249">
        <v>50000</v>
      </c>
      <c r="E6" s="87"/>
      <c r="F6" s="257">
        <v>2.5</v>
      </c>
      <c r="G6" s="87"/>
      <c r="H6" s="256">
        <v>0.05</v>
      </c>
      <c r="I6" s="87"/>
      <c r="J6" s="204">
        <f>NPV(D$12,(L$14*F6*D6*H6),(L$15*F6*D6*H6),(L$16*F6*D6*H6),(L$17*F6*D6*H6),(L$18*F6*D6*H6),(L$19*F6*D6*H6))</f>
        <v>334881436.39325005</v>
      </c>
      <c r="K6" s="87"/>
    </row>
    <row r="7" spans="1:13" ht="17" customHeight="1" x14ac:dyDescent="0.2">
      <c r="A7" s="363" t="s">
        <v>1180</v>
      </c>
      <c r="B7" s="363"/>
      <c r="C7" s="363"/>
      <c r="D7" s="249">
        <v>10000</v>
      </c>
      <c r="E7" s="87"/>
      <c r="F7" s="257">
        <v>2</v>
      </c>
      <c r="G7" s="87"/>
      <c r="H7" s="256">
        <v>0.05</v>
      </c>
      <c r="I7" s="87"/>
      <c r="J7" s="204">
        <f>NPV(D$12,(L$14*F7*D7*H7),(L$15*F7*D7*H7),(L$16*F7*D7*H7),(L$17*F7*D7*H7),(L$18*F7*D7*H7),(L$19*F7*D7*H7))</f>
        <v>53581029.822920002</v>
      </c>
      <c r="K7" s="87"/>
      <c r="L7" s="204">
        <f>SUM(J6:J9)</f>
        <v>924272764.4453702</v>
      </c>
    </row>
    <row r="8" spans="1:13" ht="17" customHeight="1" x14ac:dyDescent="0.2">
      <c r="A8" s="363" t="s">
        <v>1181</v>
      </c>
      <c r="B8" s="363"/>
      <c r="C8" s="363"/>
      <c r="D8" s="249">
        <v>100000</v>
      </c>
      <c r="E8" s="87"/>
      <c r="F8" s="257">
        <v>1</v>
      </c>
      <c r="G8" s="87"/>
      <c r="H8" s="256">
        <v>0.05</v>
      </c>
      <c r="I8" s="87"/>
      <c r="J8" s="204">
        <f>NPV(D$12,(L$14*F8*D8*H8),(L$15*F8*D8*H8),(L$16*F8*D8*H8),(L$17*F8*D8*H8),(L$18*F8*D8*H8),(L$19*F8*D8*H8))</f>
        <v>267905149.11460006</v>
      </c>
      <c r="K8" s="87"/>
    </row>
    <row r="9" spans="1:13" ht="17" customHeight="1" x14ac:dyDescent="0.2">
      <c r="A9" s="363" t="s">
        <v>1182</v>
      </c>
      <c r="B9" s="363"/>
      <c r="C9" s="363"/>
      <c r="D9" s="249">
        <v>50000</v>
      </c>
      <c r="E9" s="87"/>
      <c r="F9" s="257">
        <v>2</v>
      </c>
      <c r="G9" s="87"/>
      <c r="H9" s="256">
        <v>0.05</v>
      </c>
      <c r="I9" s="87"/>
      <c r="J9" s="204">
        <f>NPV(D$12,(L$14*F9*D9*H9),(L$15*F9*D9*H9),(L$16*F9*D9*H9),(L$17*F9*D9*H9),(L$18*F9*D9*H9),(L$19*F9*D9*H9))</f>
        <v>267905149.11460006</v>
      </c>
      <c r="K9" s="87"/>
    </row>
    <row r="10" spans="1:13" ht="17" customHeight="1" x14ac:dyDescent="0.2">
      <c r="A10" s="179"/>
      <c r="B10" s="179"/>
      <c r="C10" s="179"/>
      <c r="D10" s="188"/>
      <c r="E10" s="87"/>
      <c r="F10" s="189"/>
      <c r="G10" s="87"/>
      <c r="H10" s="190"/>
      <c r="I10" s="87"/>
      <c r="J10" s="188"/>
      <c r="K10" s="87"/>
    </row>
    <row r="11" spans="1:13" ht="14" customHeight="1" x14ac:dyDescent="0.2">
      <c r="A11" s="87"/>
      <c r="B11" s="179"/>
      <c r="I11" s="87"/>
      <c r="J11" s="87"/>
      <c r="K11" s="87"/>
    </row>
    <row r="12" spans="1:13" ht="16.5" customHeight="1" x14ac:dyDescent="0.2">
      <c r="A12" s="87" t="s">
        <v>2331</v>
      </c>
      <c r="B12" s="87"/>
      <c r="C12" s="87"/>
      <c r="D12" s="256">
        <v>0.12</v>
      </c>
      <c r="F12" s="360" t="s">
        <v>2724</v>
      </c>
      <c r="G12" s="361"/>
      <c r="H12" s="361"/>
      <c r="I12" s="361"/>
      <c r="J12" s="361"/>
      <c r="K12" s="361"/>
      <c r="L12" s="362"/>
    </row>
    <row r="13" spans="1:13" ht="17" customHeight="1" x14ac:dyDescent="0.25">
      <c r="A13" s="87" t="s">
        <v>2332</v>
      </c>
      <c r="B13" s="87"/>
      <c r="C13" s="87"/>
      <c r="D13" s="256">
        <v>0.3</v>
      </c>
      <c r="F13" s="191"/>
      <c r="G13" s="192"/>
      <c r="H13" s="193" t="s">
        <v>2329</v>
      </c>
      <c r="I13" s="192"/>
      <c r="J13" s="358" t="s">
        <v>2693</v>
      </c>
      <c r="K13" s="359"/>
      <c r="L13" s="194" t="s">
        <v>2330</v>
      </c>
    </row>
    <row r="14" spans="1:13" ht="17" customHeight="1" x14ac:dyDescent="0.2">
      <c r="A14" s="87"/>
      <c r="B14" s="87"/>
      <c r="F14" s="195">
        <v>2020</v>
      </c>
      <c r="G14" s="196"/>
      <c r="H14" s="197">
        <v>100000</v>
      </c>
      <c r="I14" s="196"/>
      <c r="J14" s="197">
        <v>100000</v>
      </c>
      <c r="K14" s="196"/>
      <c r="L14" s="198">
        <f t="shared" ref="L14:L19" si="0">J14-H14</f>
        <v>0</v>
      </c>
    </row>
    <row r="15" spans="1:13" ht="17" customHeight="1" x14ac:dyDescent="0.2">
      <c r="A15" s="87"/>
      <c r="B15" s="87"/>
      <c r="F15" s="195">
        <f>F14+1</f>
        <v>2021</v>
      </c>
      <c r="G15" s="196"/>
      <c r="H15" s="197">
        <v>100000</v>
      </c>
      <c r="I15" s="196"/>
      <c r="J15" s="197">
        <f>J14+(J$19-J$14)/5</f>
        <v>106000</v>
      </c>
      <c r="K15" s="196"/>
      <c r="L15" s="198">
        <f t="shared" si="0"/>
        <v>6000</v>
      </c>
    </row>
    <row r="16" spans="1:13" ht="17" customHeight="1" x14ac:dyDescent="0.2">
      <c r="A16" s="87"/>
      <c r="B16" s="87"/>
      <c r="F16" s="195">
        <f>F15+1</f>
        <v>2022</v>
      </c>
      <c r="G16" s="196"/>
      <c r="H16" s="197">
        <v>100000</v>
      </c>
      <c r="I16" s="196"/>
      <c r="J16" s="197">
        <f>J15+(J$19-J$14)/5</f>
        <v>112000</v>
      </c>
      <c r="K16" s="196"/>
      <c r="L16" s="198">
        <f t="shared" si="0"/>
        <v>12000</v>
      </c>
    </row>
    <row r="17" spans="1:16" ht="17" customHeight="1" x14ac:dyDescent="0.2">
      <c r="A17" s="87"/>
      <c r="B17" s="87"/>
      <c r="F17" s="195">
        <f>F16+1</f>
        <v>2023</v>
      </c>
      <c r="G17" s="196"/>
      <c r="H17" s="197">
        <v>100000</v>
      </c>
      <c r="I17" s="196"/>
      <c r="J17" s="197">
        <f>J16+(J$19-J$14)/5</f>
        <v>118000</v>
      </c>
      <c r="K17" s="196"/>
      <c r="L17" s="198">
        <f>J17-H17</f>
        <v>18000</v>
      </c>
    </row>
    <row r="18" spans="1:16" ht="17" customHeight="1" x14ac:dyDescent="0.2">
      <c r="A18" s="87"/>
      <c r="B18" s="87"/>
      <c r="F18" s="195">
        <f>F17+1</f>
        <v>2024</v>
      </c>
      <c r="G18" s="196"/>
      <c r="H18" s="197">
        <v>100000</v>
      </c>
      <c r="I18" s="196"/>
      <c r="J18" s="197">
        <f>J17+(J$19-J$14)/5</f>
        <v>124000</v>
      </c>
      <c r="K18" s="196"/>
      <c r="L18" s="198">
        <f t="shared" si="0"/>
        <v>24000</v>
      </c>
    </row>
    <row r="19" spans="1:16" ht="17" customHeight="1" x14ac:dyDescent="0.2">
      <c r="A19" s="87"/>
      <c r="B19" s="87"/>
      <c r="C19" s="179"/>
      <c r="D19" s="179"/>
      <c r="E19" s="179"/>
      <c r="F19" s="199">
        <f>F18+1</f>
        <v>2025</v>
      </c>
      <c r="G19" s="200"/>
      <c r="H19" s="201">
        <v>100000</v>
      </c>
      <c r="I19" s="200"/>
      <c r="J19" s="201">
        <f>J14*(1+D13)</f>
        <v>130000</v>
      </c>
      <c r="K19" s="200"/>
      <c r="L19" s="202">
        <f t="shared" si="0"/>
        <v>30000</v>
      </c>
    </row>
    <row r="20" spans="1:16" ht="17" customHeight="1" x14ac:dyDescent="0.2">
      <c r="A20" s="87"/>
      <c r="B20" s="87"/>
      <c r="C20" s="87"/>
      <c r="D20" s="87"/>
      <c r="E20" s="87"/>
      <c r="F20" s="105" t="s">
        <v>2694</v>
      </c>
      <c r="G20" s="101"/>
      <c r="H20" s="101"/>
      <c r="I20" s="101"/>
      <c r="J20" s="101"/>
      <c r="K20" s="101"/>
      <c r="L20" s="203"/>
    </row>
    <row r="21" spans="1:16" ht="17" customHeight="1" x14ac:dyDescent="0.2">
      <c r="E21" s="87"/>
      <c r="F21" s="87"/>
      <c r="G21" s="87"/>
      <c r="H21" s="87"/>
      <c r="I21" s="87"/>
      <c r="J21" s="87"/>
      <c r="K21" s="87"/>
    </row>
    <row r="22" spans="1:16" ht="17" customHeight="1" x14ac:dyDescent="0.2">
      <c r="E22" s="87"/>
      <c r="F22" s="87"/>
      <c r="G22" s="87"/>
      <c r="H22" s="87"/>
      <c r="I22" s="87"/>
      <c r="J22" s="87"/>
      <c r="K22" s="87"/>
    </row>
    <row r="23" spans="1:16" ht="27" customHeight="1" x14ac:dyDescent="0.2">
      <c r="A23" s="303" t="s">
        <v>2695</v>
      </c>
      <c r="B23" s="303"/>
      <c r="C23" s="303"/>
      <c r="D23" s="303"/>
      <c r="E23" s="303"/>
      <c r="F23" s="303"/>
      <c r="G23" s="303"/>
      <c r="H23" s="303"/>
      <c r="I23" s="303"/>
      <c r="J23" s="303"/>
      <c r="K23" s="303"/>
      <c r="L23" s="303"/>
      <c r="M23" s="303"/>
      <c r="N23" s="129"/>
      <c r="O23" s="129"/>
      <c r="P23" s="129"/>
    </row>
    <row r="24" spans="1:16" ht="259" customHeight="1" x14ac:dyDescent="0.2">
      <c r="A24" s="356" t="s">
        <v>2697</v>
      </c>
      <c r="B24" s="357"/>
      <c r="C24" s="357"/>
      <c r="D24" s="357"/>
      <c r="E24" s="357"/>
      <c r="F24" s="357"/>
      <c r="G24" s="357"/>
      <c r="H24" s="357"/>
      <c r="I24" s="357"/>
      <c r="J24" s="357"/>
      <c r="K24" s="357"/>
      <c r="L24" s="357"/>
      <c r="M24" s="357"/>
      <c r="N24" s="357"/>
      <c r="O24" s="357"/>
    </row>
  </sheetData>
  <mergeCells count="9">
    <mergeCell ref="A24:O24"/>
    <mergeCell ref="J13:K13"/>
    <mergeCell ref="F12:L12"/>
    <mergeCell ref="A23:M23"/>
    <mergeCell ref="A1:M2"/>
    <mergeCell ref="A6:C6"/>
    <mergeCell ref="A7:C7"/>
    <mergeCell ref="A8:C8"/>
    <mergeCell ref="A9:C9"/>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23</vt:i4>
      </vt:variant>
    </vt:vector>
  </HeadingPairs>
  <TitlesOfParts>
    <vt:vector size="23" baseType="lpstr">
      <vt:lpstr>Inicio</vt:lpstr>
      <vt:lpstr>Tipología Municipal</vt:lpstr>
      <vt:lpstr>Panel de Control</vt:lpstr>
      <vt:lpstr>IPU</vt:lpstr>
      <vt:lpstr>AC. Catastral</vt:lpstr>
      <vt:lpstr>Valorización</vt:lpstr>
      <vt:lpstr>Delineación</vt:lpstr>
      <vt:lpstr>Plusvalía</vt:lpstr>
      <vt:lpstr>TIF</vt:lpstr>
      <vt:lpstr>Venta edificabilidad</vt:lpstr>
      <vt:lpstr>AEEP</vt:lpstr>
      <vt:lpstr>PP-Base</vt:lpstr>
      <vt:lpstr>IPU- Base</vt:lpstr>
      <vt:lpstr>CEP-Base</vt:lpstr>
      <vt:lpstr>ACA-Base</vt:lpstr>
      <vt:lpstr>CxV-Base</vt:lpstr>
      <vt:lpstr>DU-Base</vt:lpstr>
      <vt:lpstr>FUT</vt:lpstr>
      <vt:lpstr>CATMUN</vt:lpstr>
      <vt:lpstr>IGAC</vt:lpstr>
      <vt:lpstr>IVP</vt:lpstr>
      <vt:lpstr>AVISOS</vt:lpstr>
      <vt:lpstr>POP</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Eloisa Isaza Rodriguez</dc:creator>
  <cp:lastModifiedBy>Luis Eduardo Montenegro Charry</cp:lastModifiedBy>
  <dcterms:created xsi:type="dcterms:W3CDTF">2019-10-07T23:41:52Z</dcterms:created>
  <dcterms:modified xsi:type="dcterms:W3CDTF">2020-09-03T21:48:49Z</dcterms:modified>
</cp:coreProperties>
</file>